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drawings/drawing4.xml" ContentType="application/vnd.openxmlformats-officedocument.drawing+xml"/>
  <Override PartName="/xl/tables/table6.xml" ContentType="application/vnd.openxmlformats-officedocument.spreadsheetml.table+xml"/>
  <Override PartName="/xl/drawings/drawing5.xml" ContentType="application/vnd.openxmlformats-officedocument.drawing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tables/table8.xml" ContentType="application/vnd.openxmlformats-officedocument.spreadsheetml.table+xml"/>
  <Override PartName="/xl/drawings/drawing7.xml" ContentType="application/vnd.openxmlformats-officedocument.drawing+xml"/>
  <Override PartName="/xl/tables/table9.xml" ContentType="application/vnd.openxmlformats-officedocument.spreadsheetml.table+xml"/>
  <Override PartName="/xl/drawings/drawing8.xml" ContentType="application/vnd.openxmlformats-officedocument.drawing+xml"/>
  <Override PartName="/xl/tables/table10.xml" ContentType="application/vnd.openxmlformats-officedocument.spreadsheetml.table+xml"/>
  <Override PartName="/xl/drawings/drawing9.xml" ContentType="application/vnd.openxmlformats-officedocument.drawing+xml"/>
  <Override PartName="/xl/tables/table11.xml" ContentType="application/vnd.openxmlformats-officedocument.spreadsheetml.table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2.xml" ContentType="application/vnd.openxmlformats-officedocument.drawing+xml"/>
  <Override PartName="/xl/tables/table14.xml" ContentType="application/vnd.openxmlformats-officedocument.spreadsheetml.table+xml"/>
  <Override PartName="/xl/drawings/drawing1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lpha-Omega\Desktop\"/>
    </mc:Choice>
  </mc:AlternateContent>
  <bookViews>
    <workbookView xWindow="0" yWindow="0" windowWidth="28800" windowHeight="11805" firstSheet="1" activeTab="1"/>
  </bookViews>
  <sheets>
    <sheet name="Thông Tin Chung" sheetId="2" r:id="rId1"/>
    <sheet name="Danh Sách Sản Phẩm" sheetId="1" r:id="rId2"/>
    <sheet name="Danh Sách Khách Hàng" sheetId="3" r:id="rId3"/>
    <sheet name="Danh Sách Nhà Cung Cấp" sheetId="10" r:id="rId4"/>
    <sheet name="Tài Sản Khấu Hao" sheetId="5" state="hidden" r:id="rId5"/>
    <sheet name="Bảng Lương Công Nhân Viên" sheetId="6" state="hidden" r:id="rId6"/>
    <sheet name="Mua Hàng Và Trả Tiền" sheetId="7" r:id="rId7"/>
    <sheet name="Bán Hàng Và Thu Tiền" sheetId="14" r:id="rId8"/>
    <sheet name="Nghiệp Vụ Khác" sheetId="13" r:id="rId9"/>
    <sheet name="Báo Cáo Dòng Tiền" sheetId="12" state="hidden" r:id="rId10"/>
    <sheet name="Báo Cáo Công Nợ" sheetId="11" state="hidden" r:id="rId11"/>
    <sheet name="Báo Cáo Nhập Xuất Tồn" sheetId="15" state="hidden" r:id="rId12"/>
    <sheet name="Báo Cáo Tổng Hợp" sheetId="22" r:id="rId13"/>
    <sheet name="Báo Cáo Tổng Hợp Full" sheetId="16" state="hidden" r:id="rId14"/>
    <sheet name="In Phiếu Xuất Kho" sheetId="19" state="hidden" r:id="rId15"/>
    <sheet name="In Phiếu Bán Hàng" sheetId="20" state="hidden" r:id="rId16"/>
    <sheet name="Báo Cáo (4)" sheetId="17" state="hidden" r:id="rId17"/>
    <sheet name="Sheet1 (8)" sheetId="8" state="hidden" r:id="rId18"/>
    <sheet name="Sheet1" sheetId="18" state="hidden" r:id="rId19"/>
  </sheets>
  <definedNames>
    <definedName name="B2MaTuyen" localSheetId="12">B.2[Mã tuyến]</definedName>
    <definedName name="B2MaTuyen">B.2[Mã tuyến]</definedName>
    <definedName name="B2SoHDBH" localSheetId="12">B.2[Số hóa đơn
bán hàng]</definedName>
    <definedName name="B2SoHDBH">B.2[Số hóa đơn
bán hàng]</definedName>
    <definedName name="B3DenNgay">'Báo Cáo Dòng Tiền'!$F$2</definedName>
    <definedName name="B3LocDenNgay">'Báo Cáo Dòng Tiền'!$I$7</definedName>
    <definedName name="B3LocTuNgay">'Báo Cáo Dòng Tiền'!$I$6</definedName>
    <definedName name="B3TuNgay">'Báo Cáo Dòng Tiền'!$D$2</definedName>
    <definedName name="B4DenNgay">'Báo Cáo Công Nợ'!$F$2</definedName>
    <definedName name="B4LocDenNgay">'Báo Cáo Công Nợ'!$I$6</definedName>
    <definedName name="B4LocTuNgay">'Báo Cáo Công Nợ'!$I$5</definedName>
    <definedName name="B4TuNgay">'Báo Cáo Công Nợ'!$D$2</definedName>
    <definedName name="B5DenNgay">'Báo Cáo Nhập Xuất Tồn'!$H$2</definedName>
    <definedName name="B5LocDenNgay">'Báo Cáo Nhập Xuất Tồn'!$S$6</definedName>
    <definedName name="B5LocTuNgay">'Báo Cáo Nhập Xuất Tồn'!$S$5</definedName>
    <definedName name="B5TuNgay">'Báo Cáo Nhập Xuất Tồn'!$E$2</definedName>
    <definedName name="B6DoanhThuKH" localSheetId="12">'Báo Cáo Tổng Hợp'!$E$305:$E$504</definedName>
    <definedName name="B6DoanhThuKH">'Báo Cáo Tổng Hợp Full'!$E$305:$E$504</definedName>
    <definedName name="B6DoanhThuNVBH" localSheetId="12">'Báo Cáo Tổng Hợp'!$D$510:$D$709</definedName>
    <definedName name="B6DoanhThuNVBH">'Báo Cáo Tổng Hợp Full'!$D$510:$D$709</definedName>
    <definedName name="B6DoanhThuSP" localSheetId="12">'Báo Cáo Tổng Hợp'!$E$100:$E$299</definedName>
    <definedName name="B6DoanhThuSP">'Báo Cáo Tổng Hợp Full'!$E$100:$E$299</definedName>
    <definedName name="B6LoiNhuanGopNVBH" localSheetId="12">'Báo Cáo Tổng Hợp'!$E$510:$E$709</definedName>
    <definedName name="B6LoiNhuanGopNVBH">'Báo Cáo Tổng Hợp Full'!$E$510:$E$709</definedName>
    <definedName name="B6LoiNhuanKH" localSheetId="12">'Báo Cáo Tổng Hợp'!$F$305:$F$504</definedName>
    <definedName name="B6LoiNhuanKH">'Báo Cáo Tổng Hợp Full'!$F$305:$F$504</definedName>
    <definedName name="B6LoiNhuanSP" localSheetId="12">'Báo Cáo Tổng Hợp'!$F$100:$F$299</definedName>
    <definedName name="B6LoiNhuanSP">'Báo Cáo Tổng Hợp Full'!$F$100:$F$299</definedName>
    <definedName name="B6STTNVBH" localSheetId="12">'Báo Cáo Tổng Hợp'!$B$510:$B$709</definedName>
    <definedName name="B6STTNVBH">'Báo Cáo Tổng Hợp Full'!$B$510:$B$709</definedName>
    <definedName name="B6STTNhomKH" localSheetId="12">'Báo Cáo Tổng Hợp'!$B$305:$B$504</definedName>
    <definedName name="B6STTNhomKH">'Báo Cáo Tổng Hợp Full'!$B$305:$B$504</definedName>
    <definedName name="B6STTSP" localSheetId="12">'Báo Cáo Tổng Hợp'!$B$100:$B$299</definedName>
    <definedName name="B6STTSP">'Báo Cáo Tổng Hợp Full'!$B$100:$B$299</definedName>
    <definedName name="B6TenNVBH" localSheetId="12">'Báo Cáo Tổng Hợp'!$C$510:$C$709</definedName>
    <definedName name="B6TenNVBH">'Báo Cáo Tổng Hợp Full'!$C$510:$C$709</definedName>
    <definedName name="B6TenNhomKH" localSheetId="12">'Báo Cáo Tổng Hợp'!$C$305:$C$504</definedName>
    <definedName name="B6TenNhomKH">'Báo Cáo Tổng Hợp Full'!$C$305:$C$504</definedName>
    <definedName name="B6TenSP" localSheetId="12">'Báo Cáo Tổng Hợp'!$C$100:$C$299</definedName>
    <definedName name="B6TenSP">'Báo Cáo Tổng Hợp Full'!$C$100:$C$299</definedName>
    <definedName name="D.1TenSanPham" localSheetId="16">D.1[Tên sản phẩm]</definedName>
    <definedName name="D.1TenSanPham" localSheetId="12">D.1[Tên sản phẩm]</definedName>
    <definedName name="D.1TenSanPham">D.1[Tên sản phẩm]</definedName>
    <definedName name="D.2TenKhachHang" localSheetId="16">D.2[Tên khách hàng]</definedName>
    <definedName name="D.2TenKhachHang" localSheetId="12">D.2[Tên khách hàng]</definedName>
    <definedName name="D.2TenKhachHang">D.2[Tên khách hàng]</definedName>
    <definedName name="D.3TenNhaCungCap" localSheetId="16">D.3[Tên nhà cung cấp]</definedName>
    <definedName name="D.3TenNhaCungCap" localSheetId="12">D.3[Tên nhà cung cấp]</definedName>
    <definedName name="D.3TenNhaCungCap">D.3[Tên nhà cung cấp]</definedName>
    <definedName name="MaTuyenInPhieuBH">'In Phiếu Bán Hàng'!$F$5</definedName>
    <definedName name="NgayBatDau">'Thông Tin Chung'!$C$11</definedName>
    <definedName name="NgayKetThuc">'Thông Tin Chung'!$C$12</definedName>
    <definedName name="SoChungTuInPXK">'In Phiếu Xuất Kho'!$C$5</definedName>
    <definedName name="T.2TenLoaiDTCP" localSheetId="16">T.2[Tên loại
Doanh thu / Chi phí]</definedName>
    <definedName name="T.2TenLoaiDTCP" localSheetId="12">T.2[Tên loại
Doanh thu / Chi phí]</definedName>
    <definedName name="T.2TenLoaiDTCP">T.2[Tên loại
Doanh thu / Chi phí]</definedName>
    <definedName name="T.3TenTaiKhoan" localSheetId="16">T.3[Tên tài khoản]</definedName>
    <definedName name="T.3TenTaiKhoan" localSheetId="12">T.3[Tên tài khoản]</definedName>
    <definedName name="T.3TenTaiKhoan">T.3[Tên tài khoản]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" i="14" l="1"/>
  <c r="D4" i="14" s="1"/>
  <c r="I4" i="14"/>
  <c r="J4" i="14"/>
  <c r="K4" i="14"/>
  <c r="P4" i="14" s="1"/>
  <c r="S4" i="14" s="1"/>
  <c r="X4" i="14"/>
  <c r="B5" i="14"/>
  <c r="I5" i="14"/>
  <c r="J5" i="14"/>
  <c r="K5" i="14"/>
  <c r="P5" i="14" s="1"/>
  <c r="S5" i="14" s="1"/>
  <c r="X5" i="14"/>
  <c r="B6" i="14"/>
  <c r="I6" i="14"/>
  <c r="J6" i="14"/>
  <c r="K6" i="14"/>
  <c r="P6" i="14" s="1"/>
  <c r="S6" i="14" s="1"/>
  <c r="X6" i="14"/>
  <c r="B7" i="14"/>
  <c r="I7" i="14"/>
  <c r="J7" i="14"/>
  <c r="K7" i="14"/>
  <c r="P7" i="14" s="1"/>
  <c r="S7" i="14" s="1"/>
  <c r="X7" i="14"/>
  <c r="B8" i="14"/>
  <c r="I8" i="14"/>
  <c r="J8" i="14"/>
  <c r="K8" i="14"/>
  <c r="P8" i="14" s="1"/>
  <c r="S8" i="14" s="1"/>
  <c r="X8" i="14"/>
  <c r="B9" i="14"/>
  <c r="I9" i="14"/>
  <c r="J9" i="14"/>
  <c r="K9" i="14"/>
  <c r="P9" i="14" s="1"/>
  <c r="S9" i="14" s="1"/>
  <c r="X9" i="14"/>
  <c r="B10" i="14"/>
  <c r="I10" i="14"/>
  <c r="J10" i="14"/>
  <c r="K10" i="14"/>
  <c r="P10" i="14" s="1"/>
  <c r="S10" i="14" s="1"/>
  <c r="X10" i="14"/>
  <c r="B11" i="14"/>
  <c r="G11" i="14" s="1"/>
  <c r="I11" i="14"/>
  <c r="J11" i="14"/>
  <c r="K11" i="14"/>
  <c r="P11" i="14" s="1"/>
  <c r="S11" i="14" s="1"/>
  <c r="X11" i="14"/>
  <c r="B12" i="14"/>
  <c r="G12" i="14"/>
  <c r="I12" i="14"/>
  <c r="J12" i="14"/>
  <c r="K12" i="14"/>
  <c r="P12" i="14" s="1"/>
  <c r="S12" i="14" s="1"/>
  <c r="X12" i="14"/>
  <c r="B13" i="14"/>
  <c r="G13" i="14" s="1"/>
  <c r="I13" i="14"/>
  <c r="J13" i="14"/>
  <c r="K13" i="14"/>
  <c r="P13" i="14" s="1"/>
  <c r="S13" i="14" s="1"/>
  <c r="X13" i="14"/>
  <c r="B14" i="14"/>
  <c r="G14" i="14" s="1"/>
  <c r="I14" i="14"/>
  <c r="J14" i="14"/>
  <c r="K14" i="14"/>
  <c r="P14" i="14" s="1"/>
  <c r="S14" i="14" s="1"/>
  <c r="X14" i="14"/>
  <c r="B15" i="14"/>
  <c r="G15" i="14" s="1"/>
  <c r="I15" i="14"/>
  <c r="J15" i="14"/>
  <c r="K15" i="14"/>
  <c r="P15" i="14" s="1"/>
  <c r="S15" i="14" s="1"/>
  <c r="X15" i="14"/>
  <c r="B16" i="14"/>
  <c r="G16" i="14"/>
  <c r="I16" i="14"/>
  <c r="J16" i="14"/>
  <c r="K16" i="14"/>
  <c r="P16" i="14" s="1"/>
  <c r="S16" i="14" s="1"/>
  <c r="X16" i="14"/>
  <c r="B17" i="14"/>
  <c r="I17" i="14"/>
  <c r="J17" i="14"/>
  <c r="K17" i="14"/>
  <c r="P17" i="14" s="1"/>
  <c r="S17" i="14" s="1"/>
  <c r="X17" i="14"/>
  <c r="B18" i="14"/>
  <c r="G18" i="14"/>
  <c r="I18" i="14"/>
  <c r="J18" i="14"/>
  <c r="K18" i="14"/>
  <c r="P18" i="14" s="1"/>
  <c r="S18" i="14" s="1"/>
  <c r="X18" i="14"/>
  <c r="B19" i="14"/>
  <c r="G19" i="14" s="1"/>
  <c r="I19" i="14"/>
  <c r="J19" i="14"/>
  <c r="K19" i="14"/>
  <c r="P19" i="14" s="1"/>
  <c r="S19" i="14" s="1"/>
  <c r="X19" i="14"/>
  <c r="B20" i="14"/>
  <c r="G20" i="14"/>
  <c r="I20" i="14"/>
  <c r="J20" i="14"/>
  <c r="K20" i="14"/>
  <c r="P20" i="14" s="1"/>
  <c r="S20" i="14" s="1"/>
  <c r="X20" i="14"/>
  <c r="B21" i="14"/>
  <c r="G21" i="14" s="1"/>
  <c r="I21" i="14"/>
  <c r="J21" i="14"/>
  <c r="K21" i="14"/>
  <c r="P21" i="14" s="1"/>
  <c r="S21" i="14" s="1"/>
  <c r="X21" i="14"/>
  <c r="B22" i="14"/>
  <c r="G22" i="14" s="1"/>
  <c r="I22" i="14"/>
  <c r="J22" i="14"/>
  <c r="K22" i="14"/>
  <c r="P22" i="14" s="1"/>
  <c r="S22" i="14" s="1"/>
  <c r="X22" i="14"/>
  <c r="B23" i="14"/>
  <c r="G23" i="14" s="1"/>
  <c r="I23" i="14"/>
  <c r="J23" i="14"/>
  <c r="K23" i="14"/>
  <c r="P23" i="14" s="1"/>
  <c r="S23" i="14" s="1"/>
  <c r="X23" i="14"/>
  <c r="B24" i="14"/>
  <c r="G24" i="14"/>
  <c r="I24" i="14"/>
  <c r="J24" i="14"/>
  <c r="K24" i="14"/>
  <c r="P24" i="14" s="1"/>
  <c r="S24" i="14" s="1"/>
  <c r="X24" i="14"/>
  <c r="B25" i="14"/>
  <c r="I25" i="14"/>
  <c r="J25" i="14"/>
  <c r="K25" i="14"/>
  <c r="P25" i="14" s="1"/>
  <c r="S25" i="14" s="1"/>
  <c r="X25" i="14"/>
  <c r="B26" i="14"/>
  <c r="G26" i="14"/>
  <c r="I26" i="14"/>
  <c r="J26" i="14"/>
  <c r="K26" i="14"/>
  <c r="P26" i="14" s="1"/>
  <c r="S26" i="14" s="1"/>
  <c r="X26" i="14"/>
  <c r="B27" i="14"/>
  <c r="G27" i="14" s="1"/>
  <c r="I27" i="14"/>
  <c r="J27" i="14"/>
  <c r="K27" i="14"/>
  <c r="P27" i="14" s="1"/>
  <c r="S27" i="14" s="1"/>
  <c r="X27" i="14"/>
  <c r="B28" i="14"/>
  <c r="G28" i="14"/>
  <c r="I28" i="14"/>
  <c r="J28" i="14"/>
  <c r="K28" i="14"/>
  <c r="P28" i="14" s="1"/>
  <c r="S28" i="14" s="1"/>
  <c r="X28" i="14"/>
  <c r="B29" i="14"/>
  <c r="G29" i="14" s="1"/>
  <c r="I29" i="14"/>
  <c r="J29" i="14"/>
  <c r="K29" i="14"/>
  <c r="P29" i="14" s="1"/>
  <c r="S29" i="14" s="1"/>
  <c r="X29" i="14"/>
  <c r="B30" i="14"/>
  <c r="G30" i="14" s="1"/>
  <c r="I30" i="14"/>
  <c r="J30" i="14"/>
  <c r="K30" i="14"/>
  <c r="P30" i="14" s="1"/>
  <c r="S30" i="14" s="1"/>
  <c r="X30" i="14"/>
  <c r="B31" i="14"/>
  <c r="I31" i="14"/>
  <c r="J31" i="14"/>
  <c r="K31" i="14"/>
  <c r="P31" i="14" s="1"/>
  <c r="S31" i="14" s="1"/>
  <c r="X31" i="14"/>
  <c r="B32" i="14"/>
  <c r="G32" i="14" s="1"/>
  <c r="I32" i="14"/>
  <c r="J32" i="14"/>
  <c r="K32" i="14"/>
  <c r="P32" i="14" s="1"/>
  <c r="S32" i="14" s="1"/>
  <c r="X32" i="14"/>
  <c r="B33" i="14"/>
  <c r="G33" i="14" s="1"/>
  <c r="I33" i="14"/>
  <c r="J33" i="14"/>
  <c r="K33" i="14"/>
  <c r="P33" i="14" s="1"/>
  <c r="S33" i="14" s="1"/>
  <c r="X33" i="14"/>
  <c r="B34" i="14"/>
  <c r="G34" i="14" s="1"/>
  <c r="I34" i="14"/>
  <c r="J34" i="14"/>
  <c r="K34" i="14"/>
  <c r="P34" i="14" s="1"/>
  <c r="S34" i="14" s="1"/>
  <c r="X34" i="14"/>
  <c r="B35" i="14"/>
  <c r="I35" i="14"/>
  <c r="J35" i="14"/>
  <c r="K35" i="14"/>
  <c r="P35" i="14" s="1"/>
  <c r="S35" i="14" s="1"/>
  <c r="X35" i="14"/>
  <c r="B36" i="14"/>
  <c r="G36" i="14" s="1"/>
  <c r="I36" i="14"/>
  <c r="J36" i="14"/>
  <c r="K36" i="14"/>
  <c r="P36" i="14" s="1"/>
  <c r="S36" i="14" s="1"/>
  <c r="X36" i="14"/>
  <c r="B37" i="14"/>
  <c r="G37" i="14" s="1"/>
  <c r="I37" i="14"/>
  <c r="J37" i="14"/>
  <c r="K37" i="14"/>
  <c r="P37" i="14" s="1"/>
  <c r="S37" i="14" s="1"/>
  <c r="X37" i="14"/>
  <c r="B38" i="14"/>
  <c r="G38" i="14" s="1"/>
  <c r="I38" i="14"/>
  <c r="J38" i="14"/>
  <c r="K38" i="14"/>
  <c r="P38" i="14" s="1"/>
  <c r="S38" i="14" s="1"/>
  <c r="X38" i="14"/>
  <c r="B39" i="14"/>
  <c r="I39" i="14"/>
  <c r="J39" i="14"/>
  <c r="K39" i="14"/>
  <c r="P39" i="14" s="1"/>
  <c r="S39" i="14" s="1"/>
  <c r="X39" i="14"/>
  <c r="B40" i="14"/>
  <c r="G40" i="14" s="1"/>
  <c r="I40" i="14"/>
  <c r="J40" i="14"/>
  <c r="K40" i="14"/>
  <c r="P40" i="14" s="1"/>
  <c r="S40" i="14" s="1"/>
  <c r="X40" i="14"/>
  <c r="B41" i="14"/>
  <c r="G41" i="14" s="1"/>
  <c r="I41" i="14"/>
  <c r="J41" i="14"/>
  <c r="K41" i="14"/>
  <c r="P41" i="14" s="1"/>
  <c r="S41" i="14" s="1"/>
  <c r="X41" i="14"/>
  <c r="B42" i="14"/>
  <c r="G42" i="14" s="1"/>
  <c r="I42" i="14"/>
  <c r="J42" i="14"/>
  <c r="K42" i="14"/>
  <c r="P42" i="14" s="1"/>
  <c r="S42" i="14" s="1"/>
  <c r="X42" i="14"/>
  <c r="B43" i="14"/>
  <c r="I43" i="14"/>
  <c r="J43" i="14"/>
  <c r="K43" i="14"/>
  <c r="P43" i="14" s="1"/>
  <c r="S43" i="14" s="1"/>
  <c r="X43" i="14"/>
  <c r="B44" i="14"/>
  <c r="G44" i="14" s="1"/>
  <c r="I44" i="14"/>
  <c r="J44" i="14"/>
  <c r="K44" i="14"/>
  <c r="P44" i="14" s="1"/>
  <c r="S44" i="14" s="1"/>
  <c r="X44" i="14"/>
  <c r="B45" i="14"/>
  <c r="G45" i="14" s="1"/>
  <c r="I45" i="14"/>
  <c r="J45" i="14"/>
  <c r="K45" i="14"/>
  <c r="P45" i="14" s="1"/>
  <c r="S45" i="14" s="1"/>
  <c r="X45" i="14"/>
  <c r="B46" i="14"/>
  <c r="G46" i="14" s="1"/>
  <c r="I46" i="14"/>
  <c r="J46" i="14"/>
  <c r="K46" i="14"/>
  <c r="P46" i="14" s="1"/>
  <c r="S46" i="14" s="1"/>
  <c r="X46" i="14"/>
  <c r="B47" i="14"/>
  <c r="I47" i="14"/>
  <c r="J47" i="14"/>
  <c r="K47" i="14"/>
  <c r="P47" i="14" s="1"/>
  <c r="S47" i="14" s="1"/>
  <c r="X47" i="14"/>
  <c r="B48" i="14"/>
  <c r="G48" i="14" s="1"/>
  <c r="D48" i="14"/>
  <c r="E48" i="14"/>
  <c r="I48" i="14"/>
  <c r="J48" i="14"/>
  <c r="K48" i="14"/>
  <c r="P48" i="14" s="1"/>
  <c r="S48" i="14" s="1"/>
  <c r="U48" i="14" s="1"/>
  <c r="X48" i="14"/>
  <c r="B49" i="14"/>
  <c r="G49" i="14" s="1"/>
  <c r="D49" i="14"/>
  <c r="E49" i="14"/>
  <c r="I49" i="14"/>
  <c r="J49" i="14"/>
  <c r="K49" i="14"/>
  <c r="P49" i="14" s="1"/>
  <c r="S49" i="14" s="1"/>
  <c r="U49" i="14" s="1"/>
  <c r="X49" i="14"/>
  <c r="B50" i="14"/>
  <c r="I50" i="14"/>
  <c r="J50" i="14"/>
  <c r="K50" i="14"/>
  <c r="P50" i="14" s="1"/>
  <c r="S50" i="14" s="1"/>
  <c r="X50" i="14"/>
  <c r="B51" i="14"/>
  <c r="E51" i="14"/>
  <c r="I51" i="14"/>
  <c r="J51" i="14"/>
  <c r="K51" i="14"/>
  <c r="P51" i="14" s="1"/>
  <c r="S51" i="14" s="1"/>
  <c r="U51" i="14" s="1"/>
  <c r="X51" i="14"/>
  <c r="B52" i="14"/>
  <c r="G52" i="14" s="1"/>
  <c r="D52" i="14"/>
  <c r="E52" i="14"/>
  <c r="I52" i="14"/>
  <c r="J52" i="14"/>
  <c r="K52" i="14"/>
  <c r="P52" i="14" s="1"/>
  <c r="S52" i="14" s="1"/>
  <c r="U52" i="14" s="1"/>
  <c r="X52" i="14"/>
  <c r="B53" i="14"/>
  <c r="I53" i="14"/>
  <c r="J53" i="14"/>
  <c r="K53" i="14"/>
  <c r="P53" i="14" s="1"/>
  <c r="S53" i="14" s="1"/>
  <c r="U53" i="14" s="1"/>
  <c r="X53" i="14"/>
  <c r="B54" i="14"/>
  <c r="E54" i="14"/>
  <c r="I54" i="14"/>
  <c r="J54" i="14"/>
  <c r="K54" i="14"/>
  <c r="P54" i="14" s="1"/>
  <c r="S54" i="14" s="1"/>
  <c r="U54" i="14" s="1"/>
  <c r="X54" i="14"/>
  <c r="B55" i="14"/>
  <c r="G55" i="14" s="1"/>
  <c r="D55" i="14"/>
  <c r="E55" i="14"/>
  <c r="I55" i="14"/>
  <c r="J55" i="14"/>
  <c r="K55" i="14"/>
  <c r="P55" i="14" s="1"/>
  <c r="S55" i="14" s="1"/>
  <c r="U55" i="14" s="1"/>
  <c r="X55" i="14"/>
  <c r="B56" i="14"/>
  <c r="I56" i="14"/>
  <c r="J56" i="14"/>
  <c r="K56" i="14"/>
  <c r="P56" i="14" s="1"/>
  <c r="S56" i="14" s="1"/>
  <c r="U56" i="14" s="1"/>
  <c r="X56" i="14"/>
  <c r="B57" i="14"/>
  <c r="G57" i="14" s="1"/>
  <c r="D57" i="14"/>
  <c r="I57" i="14"/>
  <c r="J57" i="14"/>
  <c r="K57" i="14"/>
  <c r="P57" i="14" s="1"/>
  <c r="S57" i="14" s="1"/>
  <c r="U57" i="14" s="1"/>
  <c r="X57" i="14"/>
  <c r="B58" i="14"/>
  <c r="G58" i="14" s="1"/>
  <c r="D58" i="14"/>
  <c r="E58" i="14"/>
  <c r="I58" i="14"/>
  <c r="J58" i="14"/>
  <c r="K58" i="14"/>
  <c r="P58" i="14" s="1"/>
  <c r="S58" i="14" s="1"/>
  <c r="X58" i="14"/>
  <c r="B59" i="14"/>
  <c r="E59" i="14"/>
  <c r="I59" i="14"/>
  <c r="J59" i="14"/>
  <c r="K59" i="14"/>
  <c r="P59" i="14" s="1"/>
  <c r="S59" i="14" s="1"/>
  <c r="U59" i="14" s="1"/>
  <c r="X59" i="14"/>
  <c r="B60" i="14"/>
  <c r="G60" i="14" s="1"/>
  <c r="D60" i="14"/>
  <c r="I60" i="14"/>
  <c r="J60" i="14"/>
  <c r="K60" i="14"/>
  <c r="P60" i="14" s="1"/>
  <c r="S60" i="14" s="1"/>
  <c r="U60" i="14" s="1"/>
  <c r="X60" i="14"/>
  <c r="B61" i="14"/>
  <c r="G61" i="14" s="1"/>
  <c r="D61" i="14"/>
  <c r="E61" i="14"/>
  <c r="I61" i="14"/>
  <c r="J61" i="14"/>
  <c r="K61" i="14"/>
  <c r="P61" i="14" s="1"/>
  <c r="S61" i="14" s="1"/>
  <c r="U61" i="14" s="1"/>
  <c r="X61" i="14"/>
  <c r="B62" i="14"/>
  <c r="E62" i="14"/>
  <c r="I62" i="14"/>
  <c r="J62" i="14"/>
  <c r="K62" i="14"/>
  <c r="P62" i="14" s="1"/>
  <c r="S62" i="14" s="1"/>
  <c r="U62" i="14" s="1"/>
  <c r="X62" i="14"/>
  <c r="B63" i="14"/>
  <c r="G63" i="14" s="1"/>
  <c r="D63" i="14"/>
  <c r="I63" i="14"/>
  <c r="J63" i="14"/>
  <c r="K63" i="14"/>
  <c r="P63" i="14" s="1"/>
  <c r="S63" i="14" s="1"/>
  <c r="U63" i="14" s="1"/>
  <c r="X63" i="14"/>
  <c r="B64" i="14"/>
  <c r="G64" i="14" s="1"/>
  <c r="D64" i="14"/>
  <c r="E64" i="14"/>
  <c r="I64" i="14"/>
  <c r="J64" i="14"/>
  <c r="K64" i="14"/>
  <c r="P64" i="14" s="1"/>
  <c r="S64" i="14" s="1"/>
  <c r="U64" i="14" s="1"/>
  <c r="X64" i="14"/>
  <c r="B65" i="14"/>
  <c r="G65" i="14" s="1"/>
  <c r="D65" i="14"/>
  <c r="E65" i="14"/>
  <c r="I65" i="14"/>
  <c r="J65" i="14"/>
  <c r="K65" i="14"/>
  <c r="P65" i="14" s="1"/>
  <c r="S65" i="14" s="1"/>
  <c r="U65" i="14" s="1"/>
  <c r="X65" i="14"/>
  <c r="B66" i="14"/>
  <c r="I66" i="14"/>
  <c r="J66" i="14"/>
  <c r="K66" i="14"/>
  <c r="P66" i="14" s="1"/>
  <c r="S66" i="14" s="1"/>
  <c r="X66" i="14"/>
  <c r="B67" i="14"/>
  <c r="E67" i="14"/>
  <c r="I67" i="14"/>
  <c r="J67" i="14"/>
  <c r="K67" i="14"/>
  <c r="P67" i="14" s="1"/>
  <c r="S67" i="14" s="1"/>
  <c r="U67" i="14" s="1"/>
  <c r="X67" i="14"/>
  <c r="B68" i="14"/>
  <c r="D68" i="14"/>
  <c r="E68" i="14"/>
  <c r="G68" i="14"/>
  <c r="I68" i="14"/>
  <c r="J68" i="14"/>
  <c r="K68" i="14"/>
  <c r="P68" i="14" s="1"/>
  <c r="S68" i="14" s="1"/>
  <c r="U68" i="14" s="1"/>
  <c r="X68" i="14"/>
  <c r="B69" i="14"/>
  <c r="D69" i="14"/>
  <c r="E69" i="14"/>
  <c r="G69" i="14"/>
  <c r="I69" i="14"/>
  <c r="J69" i="14"/>
  <c r="K69" i="14"/>
  <c r="P69" i="14" s="1"/>
  <c r="S69" i="14" s="1"/>
  <c r="U69" i="14" s="1"/>
  <c r="X69" i="14"/>
  <c r="B70" i="14"/>
  <c r="I70" i="14"/>
  <c r="J70" i="14"/>
  <c r="K70" i="14"/>
  <c r="P70" i="14" s="1"/>
  <c r="S70" i="14" s="1"/>
  <c r="X70" i="14"/>
  <c r="B71" i="14"/>
  <c r="I71" i="14"/>
  <c r="J71" i="14"/>
  <c r="K71" i="14"/>
  <c r="P71" i="14" s="1"/>
  <c r="S71" i="14" s="1"/>
  <c r="U71" i="14" s="1"/>
  <c r="X71" i="14"/>
  <c r="B72" i="14"/>
  <c r="E72" i="14" s="1"/>
  <c r="D72" i="14"/>
  <c r="I72" i="14"/>
  <c r="J72" i="14"/>
  <c r="K72" i="14"/>
  <c r="P72" i="14" s="1"/>
  <c r="S72" i="14" s="1"/>
  <c r="U72" i="14" s="1"/>
  <c r="X72" i="14"/>
  <c r="B73" i="14"/>
  <c r="E73" i="14" s="1"/>
  <c r="D73" i="14"/>
  <c r="I73" i="14"/>
  <c r="J73" i="14"/>
  <c r="K73" i="14"/>
  <c r="P73" i="14" s="1"/>
  <c r="S73" i="14" s="1"/>
  <c r="U73" i="14" s="1"/>
  <c r="X73" i="14"/>
  <c r="B74" i="14"/>
  <c r="E74" i="14" s="1"/>
  <c r="I74" i="14"/>
  <c r="J74" i="14"/>
  <c r="K74" i="14"/>
  <c r="P74" i="14" s="1"/>
  <c r="S74" i="14" s="1"/>
  <c r="X74" i="14"/>
  <c r="B75" i="14"/>
  <c r="E75" i="14"/>
  <c r="I75" i="14"/>
  <c r="J75" i="14"/>
  <c r="K75" i="14"/>
  <c r="P75" i="14" s="1"/>
  <c r="S75" i="14" s="1"/>
  <c r="U75" i="14" s="1"/>
  <c r="X75" i="14"/>
  <c r="B76" i="14"/>
  <c r="I76" i="14"/>
  <c r="J76" i="14"/>
  <c r="K76" i="14"/>
  <c r="P76" i="14" s="1"/>
  <c r="S76" i="14" s="1"/>
  <c r="U76" i="14" s="1"/>
  <c r="X76" i="14"/>
  <c r="B77" i="14"/>
  <c r="I77" i="14"/>
  <c r="J77" i="14"/>
  <c r="K77" i="14"/>
  <c r="P77" i="14" s="1"/>
  <c r="S77" i="14" s="1"/>
  <c r="U77" i="14" s="1"/>
  <c r="X77" i="14"/>
  <c r="B78" i="14"/>
  <c r="I78" i="14"/>
  <c r="J78" i="14"/>
  <c r="K78" i="14"/>
  <c r="P78" i="14" s="1"/>
  <c r="S78" i="14" s="1"/>
  <c r="U78" i="14" s="1"/>
  <c r="X78" i="14"/>
  <c r="B79" i="14"/>
  <c r="D79" i="14"/>
  <c r="E79" i="14"/>
  <c r="G79" i="14"/>
  <c r="I79" i="14"/>
  <c r="J79" i="14"/>
  <c r="K79" i="14"/>
  <c r="P79" i="14" s="1"/>
  <c r="S79" i="14" s="1"/>
  <c r="X79" i="14"/>
  <c r="B80" i="14"/>
  <c r="D80" i="14"/>
  <c r="E80" i="14"/>
  <c r="G80" i="14"/>
  <c r="I80" i="14"/>
  <c r="J80" i="14"/>
  <c r="K80" i="14"/>
  <c r="P80" i="14" s="1"/>
  <c r="S80" i="14" s="1"/>
  <c r="X80" i="14"/>
  <c r="B81" i="14"/>
  <c r="D81" i="14"/>
  <c r="E81" i="14"/>
  <c r="G81" i="14"/>
  <c r="I81" i="14"/>
  <c r="J81" i="14"/>
  <c r="K81" i="14"/>
  <c r="P81" i="14" s="1"/>
  <c r="S81" i="14" s="1"/>
  <c r="U81" i="14" s="1"/>
  <c r="X81" i="14"/>
  <c r="B82" i="14"/>
  <c r="D82" i="14"/>
  <c r="E82" i="14"/>
  <c r="G82" i="14"/>
  <c r="I82" i="14"/>
  <c r="J82" i="14"/>
  <c r="K82" i="14"/>
  <c r="P82" i="14" s="1"/>
  <c r="S82" i="14"/>
  <c r="U82" i="14" s="1"/>
  <c r="X82" i="14"/>
  <c r="B83" i="14"/>
  <c r="I83" i="14"/>
  <c r="J83" i="14"/>
  <c r="K83" i="14"/>
  <c r="P83" i="14" s="1"/>
  <c r="S83" i="14" s="1"/>
  <c r="X83" i="14"/>
  <c r="B84" i="14"/>
  <c r="I84" i="14"/>
  <c r="J84" i="14"/>
  <c r="K84" i="14"/>
  <c r="P84" i="14" s="1"/>
  <c r="S84" i="14" s="1"/>
  <c r="U84" i="14" s="1"/>
  <c r="X84" i="14"/>
  <c r="B85" i="14"/>
  <c r="I85" i="14"/>
  <c r="J85" i="14"/>
  <c r="K85" i="14"/>
  <c r="P85" i="14" s="1"/>
  <c r="S85" i="14" s="1"/>
  <c r="U85" i="14" s="1"/>
  <c r="X85" i="14"/>
  <c r="B86" i="14"/>
  <c r="E86" i="14"/>
  <c r="I86" i="14"/>
  <c r="J86" i="14"/>
  <c r="K86" i="14"/>
  <c r="P86" i="14" s="1"/>
  <c r="S86" i="14" s="1"/>
  <c r="X86" i="14"/>
  <c r="B87" i="14"/>
  <c r="E87" i="14"/>
  <c r="I87" i="14"/>
  <c r="J87" i="14"/>
  <c r="K87" i="14"/>
  <c r="P87" i="14" s="1"/>
  <c r="S87" i="14" s="1"/>
  <c r="X87" i="14"/>
  <c r="B88" i="14"/>
  <c r="D88" i="14"/>
  <c r="E88" i="14"/>
  <c r="G88" i="14"/>
  <c r="I88" i="14"/>
  <c r="J88" i="14"/>
  <c r="K88" i="14"/>
  <c r="P88" i="14" s="1"/>
  <c r="S88" i="14"/>
  <c r="U88" i="14" s="1"/>
  <c r="X88" i="14"/>
  <c r="B89" i="14"/>
  <c r="I89" i="14"/>
  <c r="J89" i="14"/>
  <c r="K89" i="14"/>
  <c r="P89" i="14" s="1"/>
  <c r="S89" i="14" s="1"/>
  <c r="U89" i="14" s="1"/>
  <c r="X89" i="14"/>
  <c r="B90" i="14"/>
  <c r="E90" i="14"/>
  <c r="I90" i="14"/>
  <c r="J90" i="14"/>
  <c r="K90" i="14"/>
  <c r="P90" i="14" s="1"/>
  <c r="S90" i="14" s="1"/>
  <c r="X90" i="14"/>
  <c r="B91" i="14"/>
  <c r="E91" i="14" s="1"/>
  <c r="I91" i="14"/>
  <c r="J91" i="14"/>
  <c r="K91" i="14"/>
  <c r="P91" i="14" s="1"/>
  <c r="S91" i="14" s="1"/>
  <c r="X91" i="14"/>
  <c r="B92" i="14"/>
  <c r="E92" i="14" s="1"/>
  <c r="D92" i="14"/>
  <c r="I92" i="14"/>
  <c r="J92" i="14"/>
  <c r="K92" i="14"/>
  <c r="P92" i="14" s="1"/>
  <c r="S92" i="14" s="1"/>
  <c r="U92" i="14" s="1"/>
  <c r="X92" i="14"/>
  <c r="B93" i="14"/>
  <c r="D93" i="14" s="1"/>
  <c r="I93" i="14"/>
  <c r="J93" i="14"/>
  <c r="K93" i="14"/>
  <c r="P93" i="14" s="1"/>
  <c r="S93" i="14" s="1"/>
  <c r="U93" i="14" s="1"/>
  <c r="X93" i="14"/>
  <c r="B94" i="14"/>
  <c r="D94" i="14" s="1"/>
  <c r="I94" i="14"/>
  <c r="J94" i="14"/>
  <c r="K94" i="14"/>
  <c r="P94" i="14" s="1"/>
  <c r="S94" i="14" s="1"/>
  <c r="X94" i="14"/>
  <c r="B95" i="14"/>
  <c r="D95" i="14" s="1"/>
  <c r="I95" i="14"/>
  <c r="J95" i="14"/>
  <c r="K95" i="14"/>
  <c r="P95" i="14" s="1"/>
  <c r="S95" i="14" s="1"/>
  <c r="U95" i="14" s="1"/>
  <c r="X95" i="14"/>
  <c r="B96" i="14"/>
  <c r="I96" i="14"/>
  <c r="J96" i="14"/>
  <c r="K96" i="14"/>
  <c r="P96" i="14" s="1"/>
  <c r="S96" i="14" s="1"/>
  <c r="U96" i="14" s="1"/>
  <c r="X96" i="14"/>
  <c r="B97" i="14"/>
  <c r="I97" i="14"/>
  <c r="J97" i="14"/>
  <c r="K97" i="14"/>
  <c r="P97" i="14" s="1"/>
  <c r="S97" i="14" s="1"/>
  <c r="U97" i="14" s="1"/>
  <c r="X97" i="14"/>
  <c r="B98" i="14"/>
  <c r="E98" i="14" s="1"/>
  <c r="G98" i="14"/>
  <c r="I98" i="14"/>
  <c r="J98" i="14"/>
  <c r="K98" i="14"/>
  <c r="P98" i="14" s="1"/>
  <c r="S98" i="14" s="1"/>
  <c r="X98" i="14"/>
  <c r="B99" i="14"/>
  <c r="I99" i="14"/>
  <c r="J99" i="14"/>
  <c r="K99" i="14"/>
  <c r="P99" i="14" s="1"/>
  <c r="S99" i="14" s="1"/>
  <c r="U99" i="14" s="1"/>
  <c r="X99" i="14"/>
  <c r="B100" i="14"/>
  <c r="I100" i="14"/>
  <c r="J100" i="14"/>
  <c r="K100" i="14"/>
  <c r="P100" i="14" s="1"/>
  <c r="S100" i="14" s="1"/>
  <c r="X100" i="14"/>
  <c r="B101" i="14"/>
  <c r="I101" i="14"/>
  <c r="J101" i="14"/>
  <c r="K101" i="14"/>
  <c r="P101" i="14" s="1"/>
  <c r="S101" i="14" s="1"/>
  <c r="X101" i="14"/>
  <c r="B102" i="14"/>
  <c r="E102" i="14" s="1"/>
  <c r="G102" i="14"/>
  <c r="I102" i="14"/>
  <c r="J102" i="14"/>
  <c r="K102" i="14"/>
  <c r="P102" i="14" s="1"/>
  <c r="S102" i="14" s="1"/>
  <c r="X102" i="14"/>
  <c r="B103" i="14"/>
  <c r="E103" i="14" s="1"/>
  <c r="I103" i="14"/>
  <c r="J103" i="14"/>
  <c r="K103" i="14"/>
  <c r="P103" i="14" s="1"/>
  <c r="S103" i="14" s="1"/>
  <c r="U103" i="14" s="1"/>
  <c r="X103" i="14"/>
  <c r="B104" i="14"/>
  <c r="E104" i="14" s="1"/>
  <c r="D104" i="14"/>
  <c r="G104" i="14"/>
  <c r="I104" i="14"/>
  <c r="J104" i="14"/>
  <c r="K104" i="14"/>
  <c r="P104" i="14" s="1"/>
  <c r="S104" i="14" s="1"/>
  <c r="U104" i="14" s="1"/>
  <c r="X104" i="14"/>
  <c r="B105" i="14"/>
  <c r="E105" i="14" s="1"/>
  <c r="D105" i="14"/>
  <c r="I105" i="14"/>
  <c r="J105" i="14"/>
  <c r="K105" i="14"/>
  <c r="P105" i="14" s="1"/>
  <c r="S105" i="14" s="1"/>
  <c r="U105" i="14" s="1"/>
  <c r="X105" i="14"/>
  <c r="B106" i="14"/>
  <c r="E106" i="14" s="1"/>
  <c r="G106" i="14"/>
  <c r="I106" i="14"/>
  <c r="J106" i="14"/>
  <c r="K106" i="14"/>
  <c r="P106" i="14"/>
  <c r="S106" i="14" s="1"/>
  <c r="X106" i="14"/>
  <c r="B107" i="14"/>
  <c r="I107" i="14"/>
  <c r="J107" i="14"/>
  <c r="K107" i="14"/>
  <c r="P107" i="14" s="1"/>
  <c r="S107" i="14" s="1"/>
  <c r="X107" i="14"/>
  <c r="B108" i="14"/>
  <c r="G108" i="14"/>
  <c r="I108" i="14"/>
  <c r="J108" i="14"/>
  <c r="K108" i="14"/>
  <c r="P108" i="14"/>
  <c r="S108" i="14" s="1"/>
  <c r="X108" i="14"/>
  <c r="B109" i="14"/>
  <c r="I109" i="14"/>
  <c r="J109" i="14"/>
  <c r="K109" i="14"/>
  <c r="P109" i="14" s="1"/>
  <c r="S109" i="14" s="1"/>
  <c r="X109" i="14"/>
  <c r="B110" i="14"/>
  <c r="I110" i="14"/>
  <c r="J110" i="14"/>
  <c r="K110" i="14"/>
  <c r="P110" i="14" s="1"/>
  <c r="S110" i="14" s="1"/>
  <c r="U110" i="14" s="1"/>
  <c r="X110" i="14"/>
  <c r="B111" i="14"/>
  <c r="E111" i="14" s="1"/>
  <c r="I111" i="14"/>
  <c r="J111" i="14"/>
  <c r="K111" i="14"/>
  <c r="P111" i="14" s="1"/>
  <c r="S111" i="14" s="1"/>
  <c r="X111" i="14"/>
  <c r="B112" i="14"/>
  <c r="E112" i="14" s="1"/>
  <c r="D112" i="14"/>
  <c r="I112" i="14"/>
  <c r="J112" i="14"/>
  <c r="K112" i="14"/>
  <c r="P112" i="14" s="1"/>
  <c r="S112" i="14" s="1"/>
  <c r="U112" i="14" s="1"/>
  <c r="X112" i="14"/>
  <c r="B113" i="14"/>
  <c r="E113" i="14" s="1"/>
  <c r="D113" i="14"/>
  <c r="I113" i="14"/>
  <c r="J113" i="14"/>
  <c r="K113" i="14"/>
  <c r="P113" i="14" s="1"/>
  <c r="S113" i="14" s="1"/>
  <c r="U113" i="14" s="1"/>
  <c r="X113" i="14"/>
  <c r="B114" i="14"/>
  <c r="I114" i="14"/>
  <c r="J114" i="14"/>
  <c r="K114" i="14"/>
  <c r="P114" i="14" s="1"/>
  <c r="S114" i="14" s="1"/>
  <c r="U114" i="14" s="1"/>
  <c r="X114" i="14"/>
  <c r="B115" i="14"/>
  <c r="D115" i="14" s="1"/>
  <c r="I115" i="14"/>
  <c r="J115" i="14"/>
  <c r="K115" i="14"/>
  <c r="P115" i="14" s="1"/>
  <c r="S115" i="14" s="1"/>
  <c r="X115" i="14"/>
  <c r="B116" i="14"/>
  <c r="E116" i="14" s="1"/>
  <c r="D116" i="14"/>
  <c r="I116" i="14"/>
  <c r="J116" i="14"/>
  <c r="K116" i="14"/>
  <c r="P116" i="14" s="1"/>
  <c r="S116" i="14" s="1"/>
  <c r="X116" i="14"/>
  <c r="B117" i="14"/>
  <c r="I117" i="14"/>
  <c r="J117" i="14"/>
  <c r="K117" i="14"/>
  <c r="P117" i="14" s="1"/>
  <c r="S117" i="14" s="1"/>
  <c r="X117" i="14"/>
  <c r="B118" i="14"/>
  <c r="D118" i="14"/>
  <c r="I118" i="14"/>
  <c r="J118" i="14"/>
  <c r="K118" i="14"/>
  <c r="P118" i="14" s="1"/>
  <c r="S118" i="14" s="1"/>
  <c r="X118" i="14"/>
  <c r="B119" i="14"/>
  <c r="D119" i="14" s="1"/>
  <c r="I119" i="14"/>
  <c r="J119" i="14"/>
  <c r="K119" i="14"/>
  <c r="P119" i="14" s="1"/>
  <c r="S119" i="14" s="1"/>
  <c r="X119" i="14"/>
  <c r="B120" i="14"/>
  <c r="E120" i="14" s="1"/>
  <c r="D120" i="14"/>
  <c r="I120" i="14"/>
  <c r="J120" i="14"/>
  <c r="K120" i="14"/>
  <c r="P120" i="14" s="1"/>
  <c r="S120" i="14" s="1"/>
  <c r="U120" i="14" s="1"/>
  <c r="X120" i="14"/>
  <c r="B121" i="14"/>
  <c r="G121" i="14" s="1"/>
  <c r="D121" i="14"/>
  <c r="I121" i="14"/>
  <c r="J121" i="14"/>
  <c r="K121" i="14"/>
  <c r="P121" i="14" s="1"/>
  <c r="S121" i="14" s="1"/>
  <c r="U121" i="14" s="1"/>
  <c r="X121" i="14"/>
  <c r="B122" i="14"/>
  <c r="G122" i="14" s="1"/>
  <c r="D122" i="14"/>
  <c r="E122" i="14"/>
  <c r="I122" i="14"/>
  <c r="J122" i="14"/>
  <c r="K122" i="14"/>
  <c r="P122" i="14" s="1"/>
  <c r="S122" i="14" s="1"/>
  <c r="U122" i="14" s="1"/>
  <c r="X122" i="14"/>
  <c r="B123" i="14"/>
  <c r="G123" i="14" s="1"/>
  <c r="E123" i="14"/>
  <c r="I123" i="14"/>
  <c r="J123" i="14"/>
  <c r="K123" i="14"/>
  <c r="P123" i="14" s="1"/>
  <c r="S123" i="14" s="1"/>
  <c r="U123" i="14" s="1"/>
  <c r="X123" i="14"/>
  <c r="B124" i="14"/>
  <c r="I124" i="14"/>
  <c r="J124" i="14"/>
  <c r="K124" i="14"/>
  <c r="P124" i="14" s="1"/>
  <c r="S124" i="14" s="1"/>
  <c r="U124" i="14" s="1"/>
  <c r="X124" i="14"/>
  <c r="B125" i="14"/>
  <c r="I125" i="14"/>
  <c r="J125" i="14"/>
  <c r="K125" i="14"/>
  <c r="P125" i="14" s="1"/>
  <c r="S125" i="14" s="1"/>
  <c r="U125" i="14"/>
  <c r="X125" i="14"/>
  <c r="B126" i="14"/>
  <c r="E126" i="14"/>
  <c r="I126" i="14"/>
  <c r="J126" i="14"/>
  <c r="K126" i="14"/>
  <c r="P126" i="14" s="1"/>
  <c r="S126" i="14" s="1"/>
  <c r="X126" i="14"/>
  <c r="B127" i="14"/>
  <c r="G127" i="14" s="1"/>
  <c r="D127" i="14"/>
  <c r="I127" i="14"/>
  <c r="J127" i="14"/>
  <c r="K127" i="14"/>
  <c r="P127" i="14" s="1"/>
  <c r="S127" i="14" s="1"/>
  <c r="U127" i="14" s="1"/>
  <c r="X127" i="14"/>
  <c r="B128" i="14"/>
  <c r="G128" i="14" s="1"/>
  <c r="D128" i="14"/>
  <c r="E128" i="14"/>
  <c r="I128" i="14"/>
  <c r="J128" i="14"/>
  <c r="K128" i="14"/>
  <c r="P128" i="14" s="1"/>
  <c r="S128" i="14" s="1"/>
  <c r="U128" i="14" s="1"/>
  <c r="X128" i="14"/>
  <c r="B129" i="14"/>
  <c r="E129" i="14"/>
  <c r="I129" i="14"/>
  <c r="J129" i="14"/>
  <c r="K129" i="14"/>
  <c r="P129" i="14" s="1"/>
  <c r="S129" i="14" s="1"/>
  <c r="U129" i="14" s="1"/>
  <c r="X129" i="14"/>
  <c r="B130" i="14"/>
  <c r="I130" i="14"/>
  <c r="J130" i="14"/>
  <c r="K130" i="14"/>
  <c r="P130" i="14" s="1"/>
  <c r="S130" i="14" s="1"/>
  <c r="U130" i="14" s="1"/>
  <c r="X130" i="14"/>
  <c r="B131" i="14"/>
  <c r="I131" i="14"/>
  <c r="J131" i="14"/>
  <c r="K131" i="14"/>
  <c r="P131" i="14" s="1"/>
  <c r="S131" i="14" s="1"/>
  <c r="X131" i="14"/>
  <c r="B132" i="14"/>
  <c r="G132" i="14" s="1"/>
  <c r="D132" i="14"/>
  <c r="I132" i="14"/>
  <c r="J132" i="14"/>
  <c r="K132" i="14"/>
  <c r="P132" i="14" s="1"/>
  <c r="S132" i="14" s="1"/>
  <c r="X132" i="14"/>
  <c r="B133" i="14"/>
  <c r="G133" i="14" s="1"/>
  <c r="E133" i="14"/>
  <c r="I133" i="14"/>
  <c r="J133" i="14"/>
  <c r="K133" i="14"/>
  <c r="P133" i="14" s="1"/>
  <c r="S133" i="14"/>
  <c r="U133" i="14" s="1"/>
  <c r="X133" i="14"/>
  <c r="B134" i="14"/>
  <c r="G134" i="14" s="1"/>
  <c r="E134" i="14"/>
  <c r="I134" i="14"/>
  <c r="J134" i="14"/>
  <c r="K134" i="14"/>
  <c r="P134" i="14" s="1"/>
  <c r="S134" i="14" s="1"/>
  <c r="X134" i="14"/>
  <c r="B135" i="14"/>
  <c r="G135" i="14" s="1"/>
  <c r="D135" i="14"/>
  <c r="I135" i="14"/>
  <c r="J135" i="14"/>
  <c r="K135" i="14"/>
  <c r="P135" i="14" s="1"/>
  <c r="S135" i="14" s="1"/>
  <c r="U135" i="14" s="1"/>
  <c r="X135" i="14"/>
  <c r="B136" i="14"/>
  <c r="G136" i="14" s="1"/>
  <c r="E136" i="14"/>
  <c r="I136" i="14"/>
  <c r="J136" i="14"/>
  <c r="K136" i="14"/>
  <c r="P136" i="14" s="1"/>
  <c r="S136" i="14" s="1"/>
  <c r="X136" i="14"/>
  <c r="B137" i="14"/>
  <c r="I137" i="14"/>
  <c r="J137" i="14"/>
  <c r="K137" i="14"/>
  <c r="P137" i="14" s="1"/>
  <c r="S137" i="14" s="1"/>
  <c r="U137" i="14" s="1"/>
  <c r="X137" i="14"/>
  <c r="B138" i="14"/>
  <c r="G138" i="14" s="1"/>
  <c r="D138" i="14"/>
  <c r="I138" i="14"/>
  <c r="J138" i="14"/>
  <c r="K138" i="14"/>
  <c r="P138" i="14" s="1"/>
  <c r="S138" i="14" s="1"/>
  <c r="U138" i="14" s="1"/>
  <c r="X138" i="14"/>
  <c r="B139" i="14"/>
  <c r="G139" i="14" s="1"/>
  <c r="E139" i="14"/>
  <c r="I139" i="14"/>
  <c r="J139" i="14"/>
  <c r="K139" i="14"/>
  <c r="P139" i="14" s="1"/>
  <c r="S139" i="14"/>
  <c r="X139" i="14"/>
  <c r="B140" i="14"/>
  <c r="G140" i="14" s="1"/>
  <c r="E140" i="14"/>
  <c r="I140" i="14"/>
  <c r="J140" i="14"/>
  <c r="K140" i="14"/>
  <c r="P140" i="14" s="1"/>
  <c r="S140" i="14" s="1"/>
  <c r="X140" i="14"/>
  <c r="B141" i="14"/>
  <c r="G141" i="14" s="1"/>
  <c r="D141" i="14"/>
  <c r="I141" i="14"/>
  <c r="J141" i="14"/>
  <c r="K141" i="14"/>
  <c r="P141" i="14" s="1"/>
  <c r="S141" i="14" s="1"/>
  <c r="U141" i="14" s="1"/>
  <c r="X141" i="14"/>
  <c r="B142" i="14"/>
  <c r="G142" i="14" s="1"/>
  <c r="E142" i="14"/>
  <c r="I142" i="14"/>
  <c r="J142" i="14"/>
  <c r="K142" i="14"/>
  <c r="P142" i="14" s="1"/>
  <c r="S142" i="14"/>
  <c r="X142" i="14"/>
  <c r="B143" i="14"/>
  <c r="D143" i="14" s="1"/>
  <c r="E143" i="14"/>
  <c r="I143" i="14"/>
  <c r="J143" i="14"/>
  <c r="K143" i="14"/>
  <c r="P143" i="14" s="1"/>
  <c r="S143" i="14" s="1"/>
  <c r="X143" i="14"/>
  <c r="B144" i="14"/>
  <c r="D144" i="14" s="1"/>
  <c r="E144" i="14"/>
  <c r="I144" i="14"/>
  <c r="J144" i="14"/>
  <c r="K144" i="14"/>
  <c r="P144" i="14" s="1"/>
  <c r="S144" i="14" s="1"/>
  <c r="U144" i="14" s="1"/>
  <c r="X144" i="14"/>
  <c r="B145" i="14"/>
  <c r="D145" i="14" s="1"/>
  <c r="I145" i="14"/>
  <c r="J145" i="14"/>
  <c r="K145" i="14"/>
  <c r="P145" i="14" s="1"/>
  <c r="S145" i="14" s="1"/>
  <c r="X145" i="14"/>
  <c r="B146" i="14"/>
  <c r="E146" i="14" s="1"/>
  <c r="D146" i="14"/>
  <c r="I146" i="14"/>
  <c r="J146" i="14"/>
  <c r="K146" i="14"/>
  <c r="P146" i="14" s="1"/>
  <c r="S146" i="14" s="1"/>
  <c r="X146" i="14"/>
  <c r="B147" i="14"/>
  <c r="D147" i="14" s="1"/>
  <c r="E147" i="14"/>
  <c r="I147" i="14"/>
  <c r="J147" i="14"/>
  <c r="K147" i="14"/>
  <c r="P147" i="14" s="1"/>
  <c r="S147" i="14" s="1"/>
  <c r="U147" i="14" s="1"/>
  <c r="X147" i="14"/>
  <c r="B148" i="14"/>
  <c r="D148" i="14" s="1"/>
  <c r="I148" i="14"/>
  <c r="J148" i="14"/>
  <c r="K148" i="14"/>
  <c r="P148" i="14" s="1"/>
  <c r="S148" i="14" s="1"/>
  <c r="U148" i="14" s="1"/>
  <c r="X148" i="14"/>
  <c r="B149" i="14"/>
  <c r="D149" i="14" s="1"/>
  <c r="E149" i="14"/>
  <c r="I149" i="14"/>
  <c r="J149" i="14"/>
  <c r="K149" i="14"/>
  <c r="P149" i="14" s="1"/>
  <c r="S149" i="14" s="1"/>
  <c r="X149" i="14"/>
  <c r="B150" i="14"/>
  <c r="D150" i="14" s="1"/>
  <c r="E150" i="14"/>
  <c r="G150" i="14"/>
  <c r="I150" i="14"/>
  <c r="J150" i="14"/>
  <c r="K150" i="14"/>
  <c r="P150" i="14" s="1"/>
  <c r="S150" i="14" s="1"/>
  <c r="X150" i="14"/>
  <c r="B151" i="14"/>
  <c r="D151" i="14" s="1"/>
  <c r="I151" i="14"/>
  <c r="J151" i="14"/>
  <c r="K151" i="14"/>
  <c r="P151" i="14" s="1"/>
  <c r="S151" i="14" s="1"/>
  <c r="U151" i="14" s="1"/>
  <c r="X151" i="14"/>
  <c r="B152" i="14"/>
  <c r="D152" i="14" s="1"/>
  <c r="E152" i="14"/>
  <c r="I152" i="14"/>
  <c r="J152" i="14"/>
  <c r="K152" i="14"/>
  <c r="P152" i="14" s="1"/>
  <c r="S152" i="14" s="1"/>
  <c r="U152" i="14" s="1"/>
  <c r="X152" i="14"/>
  <c r="B153" i="14"/>
  <c r="D153" i="14" s="1"/>
  <c r="I153" i="14"/>
  <c r="J153" i="14"/>
  <c r="K153" i="14"/>
  <c r="P153" i="14" s="1"/>
  <c r="S153" i="14" s="1"/>
  <c r="X153" i="14"/>
  <c r="B154" i="14"/>
  <c r="D154" i="14"/>
  <c r="I154" i="14"/>
  <c r="J154" i="14"/>
  <c r="K154" i="14"/>
  <c r="P154" i="14" s="1"/>
  <c r="S154" i="14" s="1"/>
  <c r="X154" i="14"/>
  <c r="B155" i="14"/>
  <c r="D155" i="14"/>
  <c r="I155" i="14"/>
  <c r="J155" i="14"/>
  <c r="K155" i="14"/>
  <c r="P155" i="14" s="1"/>
  <c r="S155" i="14" s="1"/>
  <c r="X155" i="14"/>
  <c r="B156" i="14"/>
  <c r="D156" i="14" s="1"/>
  <c r="E156" i="14"/>
  <c r="I156" i="14"/>
  <c r="J156" i="14"/>
  <c r="K156" i="14"/>
  <c r="P156" i="14" s="1"/>
  <c r="S156" i="14" s="1"/>
  <c r="U156" i="14" s="1"/>
  <c r="X156" i="14"/>
  <c r="B157" i="14"/>
  <c r="D157" i="14" s="1"/>
  <c r="E157" i="14"/>
  <c r="G157" i="14"/>
  <c r="I157" i="14"/>
  <c r="J157" i="14"/>
  <c r="K157" i="14"/>
  <c r="P157" i="14" s="1"/>
  <c r="S157" i="14" s="1"/>
  <c r="U157" i="14" s="1"/>
  <c r="X157" i="14"/>
  <c r="B158" i="14"/>
  <c r="G158" i="14" s="1"/>
  <c r="E158" i="14"/>
  <c r="I158" i="14"/>
  <c r="J158" i="14"/>
  <c r="K158" i="14"/>
  <c r="P158" i="14" s="1"/>
  <c r="S158" i="14" s="1"/>
  <c r="U158" i="14" s="1"/>
  <c r="X158" i="14"/>
  <c r="B159" i="14"/>
  <c r="I159" i="14"/>
  <c r="J159" i="14"/>
  <c r="K159" i="14"/>
  <c r="P159" i="14" s="1"/>
  <c r="S159" i="14" s="1"/>
  <c r="U159" i="14" s="1"/>
  <c r="X159" i="14"/>
  <c r="B160" i="14"/>
  <c r="G160" i="14" s="1"/>
  <c r="I160" i="14"/>
  <c r="J160" i="14"/>
  <c r="K160" i="14"/>
  <c r="P160" i="14" s="1"/>
  <c r="S160" i="14" s="1"/>
  <c r="U160" i="14" s="1"/>
  <c r="X160" i="14"/>
  <c r="B161" i="14"/>
  <c r="I161" i="14"/>
  <c r="J161" i="14"/>
  <c r="K161" i="14"/>
  <c r="P161" i="14" s="1"/>
  <c r="S161" i="14" s="1"/>
  <c r="U161" i="14" s="1"/>
  <c r="X161" i="14"/>
  <c r="B162" i="14"/>
  <c r="I162" i="14"/>
  <c r="J162" i="14"/>
  <c r="K162" i="14"/>
  <c r="P162" i="14" s="1"/>
  <c r="S162" i="14" s="1"/>
  <c r="U162" i="14" s="1"/>
  <c r="X162" i="14"/>
  <c r="B163" i="14"/>
  <c r="I163" i="14"/>
  <c r="J163" i="14"/>
  <c r="K163" i="14"/>
  <c r="P163" i="14" s="1"/>
  <c r="S163" i="14"/>
  <c r="U163" i="14" s="1"/>
  <c r="X163" i="14"/>
  <c r="B164" i="14"/>
  <c r="G164" i="14" s="1"/>
  <c r="I164" i="14"/>
  <c r="J164" i="14"/>
  <c r="K164" i="14"/>
  <c r="P164" i="14" s="1"/>
  <c r="S164" i="14" s="1"/>
  <c r="U164" i="14" s="1"/>
  <c r="X164" i="14"/>
  <c r="B165" i="14"/>
  <c r="I165" i="14"/>
  <c r="J165" i="14"/>
  <c r="K165" i="14"/>
  <c r="P165" i="14" s="1"/>
  <c r="S165" i="14"/>
  <c r="U165" i="14" s="1"/>
  <c r="X165" i="14"/>
  <c r="B166" i="14"/>
  <c r="G166" i="14" s="1"/>
  <c r="I166" i="14"/>
  <c r="J166" i="14"/>
  <c r="K166" i="14"/>
  <c r="P166" i="14" s="1"/>
  <c r="S166" i="14" s="1"/>
  <c r="U166" i="14" s="1"/>
  <c r="X166" i="14"/>
  <c r="B167" i="14"/>
  <c r="I167" i="14"/>
  <c r="J167" i="14"/>
  <c r="K167" i="14"/>
  <c r="P167" i="14" s="1"/>
  <c r="S167" i="14" s="1"/>
  <c r="U167" i="14" s="1"/>
  <c r="X167" i="14"/>
  <c r="B168" i="14"/>
  <c r="I168" i="14"/>
  <c r="J168" i="14"/>
  <c r="K168" i="14"/>
  <c r="P168" i="14" s="1"/>
  <c r="S168" i="14" s="1"/>
  <c r="U168" i="14" s="1"/>
  <c r="X168" i="14"/>
  <c r="B169" i="14"/>
  <c r="I169" i="14"/>
  <c r="J169" i="14"/>
  <c r="K169" i="14"/>
  <c r="P169" i="14" s="1"/>
  <c r="S169" i="14" s="1"/>
  <c r="U169" i="14" s="1"/>
  <c r="X169" i="14"/>
  <c r="B170" i="14"/>
  <c r="G170" i="14" s="1"/>
  <c r="E170" i="14"/>
  <c r="I170" i="14"/>
  <c r="J170" i="14"/>
  <c r="K170" i="14"/>
  <c r="P170" i="14" s="1"/>
  <c r="S170" i="14" s="1"/>
  <c r="U170" i="14"/>
  <c r="X170" i="14"/>
  <c r="B171" i="14"/>
  <c r="I171" i="14"/>
  <c r="J171" i="14"/>
  <c r="K171" i="14"/>
  <c r="P171" i="14" s="1"/>
  <c r="S171" i="14" s="1"/>
  <c r="U171" i="14" s="1"/>
  <c r="X171" i="14"/>
  <c r="B172" i="14"/>
  <c r="I172" i="14"/>
  <c r="J172" i="14"/>
  <c r="K172" i="14"/>
  <c r="P172" i="14" s="1"/>
  <c r="S172" i="14" s="1"/>
  <c r="U172" i="14" s="1"/>
  <c r="X172" i="14"/>
  <c r="B173" i="14"/>
  <c r="I173" i="14"/>
  <c r="J173" i="14"/>
  <c r="K173" i="14"/>
  <c r="P173" i="14" s="1"/>
  <c r="S173" i="14" s="1"/>
  <c r="U173" i="14" s="1"/>
  <c r="X173" i="14"/>
  <c r="B174" i="14"/>
  <c r="I174" i="14"/>
  <c r="J174" i="14"/>
  <c r="K174" i="14"/>
  <c r="P174" i="14" s="1"/>
  <c r="S174" i="14" s="1"/>
  <c r="U174" i="14" s="1"/>
  <c r="X174" i="14"/>
  <c r="B175" i="14"/>
  <c r="I175" i="14"/>
  <c r="J175" i="14"/>
  <c r="K175" i="14"/>
  <c r="P175" i="14" s="1"/>
  <c r="S175" i="14" s="1"/>
  <c r="U175" i="14" s="1"/>
  <c r="X175" i="14"/>
  <c r="B176" i="14"/>
  <c r="G176" i="14" s="1"/>
  <c r="E176" i="14"/>
  <c r="I176" i="14"/>
  <c r="J176" i="14"/>
  <c r="K176" i="14"/>
  <c r="P176" i="14" s="1"/>
  <c r="S176" i="14" s="1"/>
  <c r="U176" i="14" s="1"/>
  <c r="X176" i="14"/>
  <c r="B177" i="14"/>
  <c r="I177" i="14"/>
  <c r="J177" i="14"/>
  <c r="K177" i="14"/>
  <c r="P177" i="14" s="1"/>
  <c r="S177" i="14" s="1"/>
  <c r="U177" i="14" s="1"/>
  <c r="X177" i="14"/>
  <c r="B178" i="14"/>
  <c r="G178" i="14" s="1"/>
  <c r="E178" i="14"/>
  <c r="I178" i="14"/>
  <c r="J178" i="14"/>
  <c r="K178" i="14"/>
  <c r="P178" i="14" s="1"/>
  <c r="S178" i="14" s="1"/>
  <c r="U178" i="14"/>
  <c r="X178" i="14"/>
  <c r="B179" i="14"/>
  <c r="I179" i="14"/>
  <c r="J179" i="14"/>
  <c r="K179" i="14"/>
  <c r="P179" i="14" s="1"/>
  <c r="S179" i="14" s="1"/>
  <c r="U179" i="14" s="1"/>
  <c r="X179" i="14"/>
  <c r="B180" i="14"/>
  <c r="G180" i="14" s="1"/>
  <c r="E180" i="14"/>
  <c r="I180" i="14"/>
  <c r="J180" i="14"/>
  <c r="K180" i="14"/>
  <c r="P180" i="14" s="1"/>
  <c r="S180" i="14" s="1"/>
  <c r="U180" i="14" s="1"/>
  <c r="X180" i="14"/>
  <c r="B181" i="14"/>
  <c r="E181" i="14" s="1"/>
  <c r="I181" i="14"/>
  <c r="J181" i="14"/>
  <c r="K181" i="14"/>
  <c r="P181" i="14" s="1"/>
  <c r="S181" i="14" s="1"/>
  <c r="X181" i="14"/>
  <c r="B182" i="14"/>
  <c r="E182" i="14"/>
  <c r="I182" i="14"/>
  <c r="J182" i="14"/>
  <c r="K182" i="14"/>
  <c r="P182" i="14"/>
  <c r="S182" i="14" s="1"/>
  <c r="U182" i="14" s="1"/>
  <c r="X182" i="14"/>
  <c r="B183" i="14"/>
  <c r="I183" i="14"/>
  <c r="J183" i="14"/>
  <c r="K183" i="14"/>
  <c r="P183" i="14" s="1"/>
  <c r="S183" i="14" s="1"/>
  <c r="X183" i="14"/>
  <c r="B184" i="14"/>
  <c r="E184" i="14" s="1"/>
  <c r="I184" i="14"/>
  <c r="J184" i="14"/>
  <c r="K184" i="14"/>
  <c r="P184" i="14"/>
  <c r="S184" i="14" s="1"/>
  <c r="X184" i="14"/>
  <c r="B185" i="14"/>
  <c r="E185" i="14" s="1"/>
  <c r="I185" i="14"/>
  <c r="J185" i="14"/>
  <c r="K185" i="14"/>
  <c r="P185" i="14" s="1"/>
  <c r="S185" i="14" s="1"/>
  <c r="X185" i="14"/>
  <c r="B186" i="14"/>
  <c r="E186" i="14"/>
  <c r="I186" i="14"/>
  <c r="J186" i="14"/>
  <c r="K186" i="14"/>
  <c r="P186" i="14"/>
  <c r="S186" i="14" s="1"/>
  <c r="U186" i="14" s="1"/>
  <c r="X186" i="14"/>
  <c r="B187" i="14"/>
  <c r="I187" i="14"/>
  <c r="J187" i="14"/>
  <c r="K187" i="14"/>
  <c r="P187" i="14" s="1"/>
  <c r="S187" i="14" s="1"/>
  <c r="U187" i="14" s="1"/>
  <c r="X187" i="14"/>
  <c r="B188" i="14"/>
  <c r="E188" i="14" s="1"/>
  <c r="I188" i="14"/>
  <c r="J188" i="14"/>
  <c r="K188" i="14"/>
  <c r="P188" i="14" s="1"/>
  <c r="S188" i="14" s="1"/>
  <c r="X188" i="14"/>
  <c r="B189" i="14"/>
  <c r="E189" i="14" s="1"/>
  <c r="I189" i="14"/>
  <c r="J189" i="14"/>
  <c r="K189" i="14"/>
  <c r="P189" i="14" s="1"/>
  <c r="S189" i="14" s="1"/>
  <c r="X189" i="14"/>
  <c r="B190" i="14"/>
  <c r="E190" i="14" s="1"/>
  <c r="I190" i="14"/>
  <c r="J190" i="14"/>
  <c r="K190" i="14"/>
  <c r="P190" i="14" s="1"/>
  <c r="S190" i="14" s="1"/>
  <c r="U190" i="14" s="1"/>
  <c r="X190" i="14"/>
  <c r="B191" i="14"/>
  <c r="I191" i="14"/>
  <c r="J191" i="14"/>
  <c r="K191" i="14"/>
  <c r="P191" i="14" s="1"/>
  <c r="S191" i="14" s="1"/>
  <c r="U191" i="14" s="1"/>
  <c r="X191" i="14"/>
  <c r="B192" i="14"/>
  <c r="E192" i="14" s="1"/>
  <c r="I192" i="14"/>
  <c r="J192" i="14"/>
  <c r="K192" i="14"/>
  <c r="P192" i="14" s="1"/>
  <c r="S192" i="14" s="1"/>
  <c r="X192" i="14"/>
  <c r="B193" i="14"/>
  <c r="E193" i="14" s="1"/>
  <c r="I193" i="14"/>
  <c r="J193" i="14"/>
  <c r="K193" i="14"/>
  <c r="P193" i="14" s="1"/>
  <c r="S193" i="14" s="1"/>
  <c r="X193" i="14"/>
  <c r="B194" i="14"/>
  <c r="E194" i="14" s="1"/>
  <c r="I194" i="14"/>
  <c r="J194" i="14"/>
  <c r="K194" i="14"/>
  <c r="P194" i="14" s="1"/>
  <c r="S194" i="14" s="1"/>
  <c r="U194" i="14" s="1"/>
  <c r="X194" i="14"/>
  <c r="B195" i="14"/>
  <c r="I195" i="14"/>
  <c r="J195" i="14"/>
  <c r="K195" i="14"/>
  <c r="P195" i="14" s="1"/>
  <c r="S195" i="14" s="1"/>
  <c r="U195" i="14" s="1"/>
  <c r="X195" i="14"/>
  <c r="B196" i="14"/>
  <c r="E196" i="14" s="1"/>
  <c r="I196" i="14"/>
  <c r="J196" i="14"/>
  <c r="K196" i="14"/>
  <c r="P196" i="14" s="1"/>
  <c r="S196" i="14" s="1"/>
  <c r="X196" i="14"/>
  <c r="B197" i="14"/>
  <c r="E197" i="14" s="1"/>
  <c r="I197" i="14"/>
  <c r="J197" i="14"/>
  <c r="K197" i="14"/>
  <c r="P197" i="14" s="1"/>
  <c r="S197" i="14" s="1"/>
  <c r="X197" i="14"/>
  <c r="B198" i="14"/>
  <c r="E198" i="14" s="1"/>
  <c r="I198" i="14"/>
  <c r="J198" i="14"/>
  <c r="K198" i="14"/>
  <c r="P198" i="14" s="1"/>
  <c r="S198" i="14" s="1"/>
  <c r="U198" i="14" s="1"/>
  <c r="X198" i="14"/>
  <c r="B199" i="14"/>
  <c r="I199" i="14"/>
  <c r="J199" i="14"/>
  <c r="K199" i="14"/>
  <c r="P199" i="14" s="1"/>
  <c r="S199" i="14" s="1"/>
  <c r="U199" i="14" s="1"/>
  <c r="X199" i="14"/>
  <c r="B200" i="14"/>
  <c r="E200" i="14" s="1"/>
  <c r="I200" i="14"/>
  <c r="J200" i="14"/>
  <c r="K200" i="14"/>
  <c r="P200" i="14" s="1"/>
  <c r="S200" i="14" s="1"/>
  <c r="X200" i="14"/>
  <c r="B201" i="14"/>
  <c r="E201" i="14" s="1"/>
  <c r="I201" i="14"/>
  <c r="J201" i="14"/>
  <c r="K201" i="14"/>
  <c r="P201" i="14" s="1"/>
  <c r="S201" i="14" s="1"/>
  <c r="X201" i="14"/>
  <c r="B202" i="14"/>
  <c r="E202" i="14"/>
  <c r="I202" i="14"/>
  <c r="J202" i="14"/>
  <c r="K202" i="14"/>
  <c r="P202" i="14" s="1"/>
  <c r="S202" i="14" s="1"/>
  <c r="U202" i="14" s="1"/>
  <c r="X202" i="14"/>
  <c r="B203" i="14"/>
  <c r="I203" i="14"/>
  <c r="J203" i="14"/>
  <c r="K203" i="14"/>
  <c r="P203" i="14" s="1"/>
  <c r="S203" i="14" s="1"/>
  <c r="U203" i="14" s="1"/>
  <c r="X203" i="14"/>
  <c r="B204" i="14"/>
  <c r="E204" i="14" s="1"/>
  <c r="I204" i="14"/>
  <c r="J204" i="14"/>
  <c r="K204" i="14"/>
  <c r="P204" i="14" s="1"/>
  <c r="S204" i="14" s="1"/>
  <c r="X204" i="14"/>
  <c r="B205" i="14"/>
  <c r="E205" i="14"/>
  <c r="I205" i="14"/>
  <c r="J205" i="14"/>
  <c r="K205" i="14"/>
  <c r="P205" i="14" s="1"/>
  <c r="S205" i="14" s="1"/>
  <c r="X205" i="14"/>
  <c r="B206" i="14"/>
  <c r="E206" i="14" s="1"/>
  <c r="I206" i="14"/>
  <c r="J206" i="14"/>
  <c r="K206" i="14"/>
  <c r="P206" i="14" s="1"/>
  <c r="S206" i="14" s="1"/>
  <c r="U206" i="14" s="1"/>
  <c r="X206" i="14"/>
  <c r="B207" i="14"/>
  <c r="I207" i="14"/>
  <c r="J207" i="14"/>
  <c r="K207" i="14"/>
  <c r="P207" i="14" s="1"/>
  <c r="S207" i="14" s="1"/>
  <c r="U207" i="14" s="1"/>
  <c r="X207" i="14"/>
  <c r="B208" i="14"/>
  <c r="E208" i="14" s="1"/>
  <c r="I208" i="14"/>
  <c r="J208" i="14"/>
  <c r="K208" i="14"/>
  <c r="P208" i="14" s="1"/>
  <c r="S208" i="14" s="1"/>
  <c r="X208" i="14"/>
  <c r="B209" i="14"/>
  <c r="E209" i="14"/>
  <c r="I209" i="14"/>
  <c r="J209" i="14"/>
  <c r="K209" i="14"/>
  <c r="P209" i="14" s="1"/>
  <c r="S209" i="14" s="1"/>
  <c r="X209" i="14"/>
  <c r="B210" i="14"/>
  <c r="E210" i="14" s="1"/>
  <c r="I210" i="14"/>
  <c r="J210" i="14"/>
  <c r="K210" i="14"/>
  <c r="P210" i="14" s="1"/>
  <c r="S210" i="14" s="1"/>
  <c r="U210" i="14" s="1"/>
  <c r="X210" i="14"/>
  <c r="B211" i="14"/>
  <c r="I211" i="14"/>
  <c r="J211" i="14"/>
  <c r="K211" i="14"/>
  <c r="P211" i="14" s="1"/>
  <c r="S211" i="14" s="1"/>
  <c r="U211" i="14" s="1"/>
  <c r="X211" i="14"/>
  <c r="B212" i="14"/>
  <c r="E212" i="14" s="1"/>
  <c r="I212" i="14"/>
  <c r="J212" i="14"/>
  <c r="K212" i="14"/>
  <c r="P212" i="14" s="1"/>
  <c r="S212" i="14" s="1"/>
  <c r="X212" i="14"/>
  <c r="B213" i="14"/>
  <c r="E213" i="14" s="1"/>
  <c r="I213" i="14"/>
  <c r="J213" i="14"/>
  <c r="K213" i="14"/>
  <c r="P213" i="14" s="1"/>
  <c r="S213" i="14" s="1"/>
  <c r="X213" i="14"/>
  <c r="B214" i="14"/>
  <c r="E214" i="14" s="1"/>
  <c r="I214" i="14"/>
  <c r="J214" i="14"/>
  <c r="K214" i="14"/>
  <c r="P214" i="14" s="1"/>
  <c r="S214" i="14" s="1"/>
  <c r="U214" i="14" s="1"/>
  <c r="X214" i="14"/>
  <c r="B215" i="14"/>
  <c r="I215" i="14"/>
  <c r="J215" i="14"/>
  <c r="K215" i="14"/>
  <c r="P215" i="14" s="1"/>
  <c r="S215" i="14" s="1"/>
  <c r="X215" i="14"/>
  <c r="B216" i="14"/>
  <c r="E216" i="14"/>
  <c r="I216" i="14"/>
  <c r="J216" i="14"/>
  <c r="K216" i="14"/>
  <c r="P216" i="14" s="1"/>
  <c r="S216" i="14" s="1"/>
  <c r="X216" i="14"/>
  <c r="B217" i="14"/>
  <c r="E217" i="14"/>
  <c r="I217" i="14"/>
  <c r="J217" i="14"/>
  <c r="K217" i="14"/>
  <c r="P217" i="14" s="1"/>
  <c r="S217" i="14" s="1"/>
  <c r="U217" i="14" s="1"/>
  <c r="X217" i="14"/>
  <c r="B218" i="14"/>
  <c r="E218" i="14" s="1"/>
  <c r="I218" i="14"/>
  <c r="J218" i="14"/>
  <c r="K218" i="14"/>
  <c r="P218" i="14" s="1"/>
  <c r="S218" i="14" s="1"/>
  <c r="X218" i="14"/>
  <c r="B219" i="14"/>
  <c r="E219" i="14"/>
  <c r="I219" i="14"/>
  <c r="J219" i="14"/>
  <c r="K219" i="14"/>
  <c r="P219" i="14" s="1"/>
  <c r="S219" i="14" s="1"/>
  <c r="X219" i="14"/>
  <c r="B220" i="14"/>
  <c r="I220" i="14"/>
  <c r="J220" i="14"/>
  <c r="K220" i="14"/>
  <c r="P220" i="14" s="1"/>
  <c r="S220" i="14" s="1"/>
  <c r="X220" i="14"/>
  <c r="B221" i="14"/>
  <c r="E221" i="14" s="1"/>
  <c r="I221" i="14"/>
  <c r="J221" i="14"/>
  <c r="K221" i="14"/>
  <c r="P221" i="14" s="1"/>
  <c r="S221" i="14" s="1"/>
  <c r="X221" i="14"/>
  <c r="B222" i="14"/>
  <c r="E222" i="14" s="1"/>
  <c r="I222" i="14"/>
  <c r="J222" i="14"/>
  <c r="K222" i="14"/>
  <c r="P222" i="14" s="1"/>
  <c r="S222" i="14" s="1"/>
  <c r="X222" i="14"/>
  <c r="B223" i="14"/>
  <c r="I223" i="14"/>
  <c r="J223" i="14"/>
  <c r="K223" i="14"/>
  <c r="P223" i="14" s="1"/>
  <c r="S223" i="14" s="1"/>
  <c r="U223" i="14" s="1"/>
  <c r="X223" i="14"/>
  <c r="B224" i="14"/>
  <c r="E224" i="14" s="1"/>
  <c r="I224" i="14"/>
  <c r="J224" i="14"/>
  <c r="K224" i="14"/>
  <c r="P224" i="14" s="1"/>
  <c r="S224" i="14" s="1"/>
  <c r="X224" i="14"/>
  <c r="B225" i="14"/>
  <c r="E225" i="14" s="1"/>
  <c r="I225" i="14"/>
  <c r="J225" i="14"/>
  <c r="K225" i="14"/>
  <c r="P225" i="14" s="1"/>
  <c r="S225" i="14" s="1"/>
  <c r="U225" i="14" s="1"/>
  <c r="X225" i="14"/>
  <c r="B226" i="14"/>
  <c r="E226" i="14" s="1"/>
  <c r="I226" i="14"/>
  <c r="J226" i="14"/>
  <c r="K226" i="14"/>
  <c r="P226" i="14" s="1"/>
  <c r="S226" i="14" s="1"/>
  <c r="X226" i="14"/>
  <c r="B227" i="14"/>
  <c r="E227" i="14"/>
  <c r="I227" i="14"/>
  <c r="J227" i="14"/>
  <c r="K227" i="14"/>
  <c r="P227" i="14" s="1"/>
  <c r="S227" i="14" s="1"/>
  <c r="U227" i="14" s="1"/>
  <c r="X227" i="14"/>
  <c r="B228" i="14"/>
  <c r="E228" i="14" s="1"/>
  <c r="I228" i="14"/>
  <c r="J228" i="14"/>
  <c r="K228" i="14"/>
  <c r="P228" i="14" s="1"/>
  <c r="S228" i="14" s="1"/>
  <c r="X228" i="14"/>
  <c r="B229" i="14"/>
  <c r="E229" i="14" s="1"/>
  <c r="I229" i="14"/>
  <c r="J229" i="14"/>
  <c r="K229" i="14"/>
  <c r="P229" i="14" s="1"/>
  <c r="S229" i="14" s="1"/>
  <c r="U229" i="14" s="1"/>
  <c r="X229" i="14"/>
  <c r="B230" i="14"/>
  <c r="D230" i="14" s="1"/>
  <c r="G230" i="14"/>
  <c r="I230" i="14"/>
  <c r="J230" i="14"/>
  <c r="K230" i="14"/>
  <c r="P230" i="14"/>
  <c r="S230" i="14" s="1"/>
  <c r="X230" i="14"/>
  <c r="B231" i="14"/>
  <c r="G231" i="14" s="1"/>
  <c r="I231" i="14"/>
  <c r="J231" i="14"/>
  <c r="K231" i="14"/>
  <c r="P231" i="14" s="1"/>
  <c r="S231" i="14" s="1"/>
  <c r="X231" i="14"/>
  <c r="B232" i="14"/>
  <c r="G232" i="14" s="1"/>
  <c r="I232" i="14"/>
  <c r="J232" i="14"/>
  <c r="K232" i="14"/>
  <c r="P232" i="14" s="1"/>
  <c r="S232" i="14" s="1"/>
  <c r="X232" i="14"/>
  <c r="B233" i="14"/>
  <c r="I233" i="14"/>
  <c r="J233" i="14"/>
  <c r="K233" i="14"/>
  <c r="P233" i="14" s="1"/>
  <c r="S233" i="14" s="1"/>
  <c r="X233" i="14"/>
  <c r="B234" i="14"/>
  <c r="G234" i="14"/>
  <c r="I234" i="14"/>
  <c r="J234" i="14"/>
  <c r="K234" i="14"/>
  <c r="P234" i="14" s="1"/>
  <c r="S234" i="14" s="1"/>
  <c r="X234" i="14"/>
  <c r="B235" i="14"/>
  <c r="G235" i="14" s="1"/>
  <c r="I235" i="14"/>
  <c r="J235" i="14"/>
  <c r="K235" i="14"/>
  <c r="P235" i="14" s="1"/>
  <c r="S235" i="14" s="1"/>
  <c r="X235" i="14"/>
  <c r="B236" i="14"/>
  <c r="G236" i="14" s="1"/>
  <c r="I236" i="14"/>
  <c r="J236" i="14"/>
  <c r="K236" i="14"/>
  <c r="P236" i="14" s="1"/>
  <c r="S236" i="14" s="1"/>
  <c r="X236" i="14"/>
  <c r="B237" i="14"/>
  <c r="G237" i="14" s="1"/>
  <c r="I237" i="14"/>
  <c r="J237" i="14"/>
  <c r="K237" i="14"/>
  <c r="P237" i="14" s="1"/>
  <c r="S237" i="14" s="1"/>
  <c r="X237" i="14"/>
  <c r="B238" i="14"/>
  <c r="G238" i="14" s="1"/>
  <c r="I238" i="14"/>
  <c r="J238" i="14"/>
  <c r="K238" i="14"/>
  <c r="P238" i="14" s="1"/>
  <c r="S238" i="14" s="1"/>
  <c r="X238" i="14"/>
  <c r="B239" i="14"/>
  <c r="G239" i="14" s="1"/>
  <c r="I239" i="14"/>
  <c r="J239" i="14"/>
  <c r="K239" i="14"/>
  <c r="P239" i="14" s="1"/>
  <c r="S239" i="14" s="1"/>
  <c r="X239" i="14"/>
  <c r="B240" i="14"/>
  <c r="G240" i="14" s="1"/>
  <c r="I240" i="14"/>
  <c r="J240" i="14"/>
  <c r="K240" i="14"/>
  <c r="P240" i="14" s="1"/>
  <c r="S240" i="14" s="1"/>
  <c r="X240" i="14"/>
  <c r="B241" i="14"/>
  <c r="I241" i="14"/>
  <c r="J241" i="14"/>
  <c r="K241" i="14"/>
  <c r="P241" i="14" s="1"/>
  <c r="S241" i="14" s="1"/>
  <c r="X241" i="14"/>
  <c r="B242" i="14"/>
  <c r="G242" i="14"/>
  <c r="I242" i="14"/>
  <c r="J242" i="14"/>
  <c r="K242" i="14"/>
  <c r="P242" i="14" s="1"/>
  <c r="S242" i="14" s="1"/>
  <c r="X242" i="14"/>
  <c r="B243" i="14"/>
  <c r="G243" i="14" s="1"/>
  <c r="I243" i="14"/>
  <c r="J243" i="14"/>
  <c r="K243" i="14"/>
  <c r="P243" i="14" s="1"/>
  <c r="S243" i="14" s="1"/>
  <c r="X243" i="14"/>
  <c r="B244" i="14"/>
  <c r="G244" i="14" s="1"/>
  <c r="I244" i="14"/>
  <c r="J244" i="14"/>
  <c r="K244" i="14"/>
  <c r="P244" i="14" s="1"/>
  <c r="S244" i="14" s="1"/>
  <c r="X244" i="14"/>
  <c r="B245" i="14"/>
  <c r="G245" i="14" s="1"/>
  <c r="I245" i="14"/>
  <c r="J245" i="14"/>
  <c r="K245" i="14"/>
  <c r="P245" i="14" s="1"/>
  <c r="S245" i="14" s="1"/>
  <c r="X245" i="14"/>
  <c r="B246" i="14"/>
  <c r="G246" i="14"/>
  <c r="I246" i="14"/>
  <c r="J246" i="14"/>
  <c r="K246" i="14"/>
  <c r="P246" i="14"/>
  <c r="S246" i="14" s="1"/>
  <c r="X246" i="14"/>
  <c r="B247" i="14"/>
  <c r="G247" i="14" s="1"/>
  <c r="I247" i="14"/>
  <c r="J247" i="14"/>
  <c r="K247" i="14"/>
  <c r="P247" i="14"/>
  <c r="S247" i="14" s="1"/>
  <c r="X247" i="14"/>
  <c r="B248" i="14"/>
  <c r="G248" i="14" s="1"/>
  <c r="I248" i="14"/>
  <c r="J248" i="14"/>
  <c r="K248" i="14"/>
  <c r="P248" i="14" s="1"/>
  <c r="S248" i="14" s="1"/>
  <c r="X248" i="14"/>
  <c r="B249" i="14"/>
  <c r="I249" i="14"/>
  <c r="J249" i="14"/>
  <c r="K249" i="14"/>
  <c r="P249" i="14" s="1"/>
  <c r="S249" i="14" s="1"/>
  <c r="X249" i="14"/>
  <c r="B250" i="14"/>
  <c r="G250" i="14"/>
  <c r="I250" i="14"/>
  <c r="J250" i="14"/>
  <c r="K250" i="14"/>
  <c r="P250" i="14" s="1"/>
  <c r="S250" i="14" s="1"/>
  <c r="X250" i="14"/>
  <c r="B251" i="14"/>
  <c r="G251" i="14" s="1"/>
  <c r="I251" i="14"/>
  <c r="J251" i="14"/>
  <c r="K251" i="14"/>
  <c r="P251" i="14" s="1"/>
  <c r="S251" i="14" s="1"/>
  <c r="X251" i="14"/>
  <c r="B252" i="14"/>
  <c r="G252" i="14" s="1"/>
  <c r="I252" i="14"/>
  <c r="J252" i="14"/>
  <c r="K252" i="14"/>
  <c r="P252" i="14" s="1"/>
  <c r="S252" i="14" s="1"/>
  <c r="X252" i="14"/>
  <c r="B253" i="14"/>
  <c r="G253" i="14" s="1"/>
  <c r="I253" i="14"/>
  <c r="J253" i="14"/>
  <c r="K253" i="14"/>
  <c r="P253" i="14" s="1"/>
  <c r="S253" i="14" s="1"/>
  <c r="X253" i="14"/>
  <c r="B254" i="14"/>
  <c r="E254" i="14"/>
  <c r="I254" i="14"/>
  <c r="J254" i="14"/>
  <c r="K254" i="14"/>
  <c r="P254" i="14" s="1"/>
  <c r="S254" i="14" s="1"/>
  <c r="U254" i="14" s="1"/>
  <c r="X254" i="14"/>
  <c r="B255" i="14"/>
  <c r="I255" i="14"/>
  <c r="J255" i="14"/>
  <c r="K255" i="14"/>
  <c r="P255" i="14" s="1"/>
  <c r="S255" i="14" s="1"/>
  <c r="U255" i="14" s="1"/>
  <c r="X255" i="14"/>
  <c r="B256" i="14"/>
  <c r="I256" i="14"/>
  <c r="J256" i="14"/>
  <c r="K256" i="14"/>
  <c r="P256" i="14" s="1"/>
  <c r="S256" i="14" s="1"/>
  <c r="U256" i="14" s="1"/>
  <c r="X256" i="14"/>
  <c r="B257" i="14"/>
  <c r="I257" i="14"/>
  <c r="J257" i="14"/>
  <c r="K257" i="14"/>
  <c r="P257" i="14" s="1"/>
  <c r="S257" i="14" s="1"/>
  <c r="U257" i="14" s="1"/>
  <c r="X257" i="14"/>
  <c r="B258" i="14"/>
  <c r="I258" i="14"/>
  <c r="J258" i="14"/>
  <c r="K258" i="14"/>
  <c r="P258" i="14" s="1"/>
  <c r="S258" i="14" s="1"/>
  <c r="U258" i="14" s="1"/>
  <c r="X258" i="14"/>
  <c r="B259" i="14"/>
  <c r="I259" i="14"/>
  <c r="J259" i="14"/>
  <c r="K259" i="14"/>
  <c r="P259" i="14" s="1"/>
  <c r="S259" i="14" s="1"/>
  <c r="U259" i="14" s="1"/>
  <c r="X259" i="14"/>
  <c r="B260" i="14"/>
  <c r="G260" i="14"/>
  <c r="I260" i="14"/>
  <c r="J260" i="14"/>
  <c r="K260" i="14"/>
  <c r="P260" i="14" s="1"/>
  <c r="S260" i="14" s="1"/>
  <c r="U260" i="14" s="1"/>
  <c r="X260" i="14"/>
  <c r="B261" i="14"/>
  <c r="D261" i="14" s="1"/>
  <c r="I261" i="14"/>
  <c r="J261" i="14"/>
  <c r="K261" i="14"/>
  <c r="P261" i="14" s="1"/>
  <c r="S261" i="14" s="1"/>
  <c r="X261" i="14"/>
  <c r="B262" i="14"/>
  <c r="G262" i="14" s="1"/>
  <c r="I262" i="14"/>
  <c r="J262" i="14"/>
  <c r="K262" i="14"/>
  <c r="P262" i="14" s="1"/>
  <c r="S262" i="14" s="1"/>
  <c r="U262" i="14" s="1"/>
  <c r="X262" i="14"/>
  <c r="B263" i="14"/>
  <c r="I263" i="14"/>
  <c r="J263" i="14"/>
  <c r="K263" i="14"/>
  <c r="P263" i="14" s="1"/>
  <c r="S263" i="14" s="1"/>
  <c r="U263" i="14" s="1"/>
  <c r="X263" i="14"/>
  <c r="B264" i="14"/>
  <c r="E264" i="14"/>
  <c r="I264" i="14"/>
  <c r="J264" i="14"/>
  <c r="K264" i="14"/>
  <c r="P264" i="14" s="1"/>
  <c r="S264" i="14" s="1"/>
  <c r="U264" i="14" s="1"/>
  <c r="X264" i="14"/>
  <c r="B265" i="14"/>
  <c r="I265" i="14"/>
  <c r="J265" i="14"/>
  <c r="K265" i="14"/>
  <c r="P265" i="14" s="1"/>
  <c r="S265" i="14" s="1"/>
  <c r="U265" i="14" s="1"/>
  <c r="X265" i="14"/>
  <c r="B266" i="14"/>
  <c r="D266" i="14" s="1"/>
  <c r="E266" i="14"/>
  <c r="I266" i="14"/>
  <c r="J266" i="14"/>
  <c r="K266" i="14"/>
  <c r="P266" i="14" s="1"/>
  <c r="S266" i="14" s="1"/>
  <c r="U266" i="14" s="1"/>
  <c r="X266" i="14"/>
  <c r="B267" i="14"/>
  <c r="D267" i="14"/>
  <c r="E267" i="14"/>
  <c r="G267" i="14"/>
  <c r="I267" i="14"/>
  <c r="J267" i="14"/>
  <c r="K267" i="14"/>
  <c r="P267" i="14" s="1"/>
  <c r="S267" i="14" s="1"/>
  <c r="U267" i="14" s="1"/>
  <c r="X267" i="14"/>
  <c r="B268" i="14"/>
  <c r="D268" i="14" s="1"/>
  <c r="I268" i="14"/>
  <c r="J268" i="14"/>
  <c r="K268" i="14"/>
  <c r="P268" i="14" s="1"/>
  <c r="S268" i="14" s="1"/>
  <c r="U268" i="14" s="1"/>
  <c r="X268" i="14"/>
  <c r="B269" i="14"/>
  <c r="G269" i="14" s="1"/>
  <c r="D269" i="14"/>
  <c r="E269" i="14"/>
  <c r="I269" i="14"/>
  <c r="J269" i="14"/>
  <c r="K269" i="14"/>
  <c r="P269" i="14" s="1"/>
  <c r="S269" i="14" s="1"/>
  <c r="U269" i="14" s="1"/>
  <c r="X269" i="14"/>
  <c r="B270" i="14"/>
  <c r="I270" i="14"/>
  <c r="J270" i="14"/>
  <c r="K270" i="14"/>
  <c r="P270" i="14" s="1"/>
  <c r="S270" i="14" s="1"/>
  <c r="X270" i="14"/>
  <c r="B271" i="14"/>
  <c r="D271" i="14" s="1"/>
  <c r="I271" i="14"/>
  <c r="J271" i="14"/>
  <c r="K271" i="14"/>
  <c r="P271" i="14" s="1"/>
  <c r="S271" i="14" s="1"/>
  <c r="X271" i="14"/>
  <c r="B272" i="14"/>
  <c r="I272" i="14"/>
  <c r="J272" i="14"/>
  <c r="K272" i="14"/>
  <c r="P272" i="14" s="1"/>
  <c r="S272" i="14" s="1"/>
  <c r="U272" i="14" s="1"/>
  <c r="X272" i="14"/>
  <c r="B273" i="14"/>
  <c r="I273" i="14"/>
  <c r="J273" i="14"/>
  <c r="K273" i="14"/>
  <c r="P273" i="14" s="1"/>
  <c r="S273" i="14" s="1"/>
  <c r="X273" i="14"/>
  <c r="B274" i="14"/>
  <c r="I274" i="14"/>
  <c r="J274" i="14"/>
  <c r="K274" i="14"/>
  <c r="P274" i="14" s="1"/>
  <c r="S274" i="14" s="1"/>
  <c r="X274" i="14"/>
  <c r="B275" i="14"/>
  <c r="D275" i="14" s="1"/>
  <c r="I275" i="14"/>
  <c r="J275" i="14"/>
  <c r="K275" i="14"/>
  <c r="P275" i="14" s="1"/>
  <c r="S275" i="14" s="1"/>
  <c r="X275" i="14"/>
  <c r="B276" i="14"/>
  <c r="I276" i="14"/>
  <c r="J276" i="14"/>
  <c r="K276" i="14"/>
  <c r="P276" i="14" s="1"/>
  <c r="S276" i="14" s="1"/>
  <c r="U276" i="14" s="1"/>
  <c r="X276" i="14"/>
  <c r="B277" i="14"/>
  <c r="I277" i="14"/>
  <c r="J277" i="14"/>
  <c r="K277" i="14"/>
  <c r="P277" i="14" s="1"/>
  <c r="S277" i="14" s="1"/>
  <c r="X277" i="14"/>
  <c r="B278" i="14"/>
  <c r="D278" i="14" s="1"/>
  <c r="E278" i="14"/>
  <c r="I278" i="14"/>
  <c r="J278" i="14"/>
  <c r="K278" i="14"/>
  <c r="P278" i="14" s="1"/>
  <c r="S278" i="14" s="1"/>
  <c r="X278" i="14"/>
  <c r="B279" i="14"/>
  <c r="D279" i="14" s="1"/>
  <c r="I279" i="14"/>
  <c r="J279" i="14"/>
  <c r="K279" i="14"/>
  <c r="P279" i="14" s="1"/>
  <c r="S279" i="14" s="1"/>
  <c r="X279" i="14"/>
  <c r="B280" i="14"/>
  <c r="I280" i="14"/>
  <c r="J280" i="14"/>
  <c r="K280" i="14"/>
  <c r="P280" i="14" s="1"/>
  <c r="S280" i="14" s="1"/>
  <c r="U280" i="14" s="1"/>
  <c r="X280" i="14"/>
  <c r="B281" i="14"/>
  <c r="G281" i="14" s="1"/>
  <c r="E281" i="14"/>
  <c r="I281" i="14"/>
  <c r="J281" i="14"/>
  <c r="K281" i="14"/>
  <c r="P281" i="14" s="1"/>
  <c r="S281" i="14" s="1"/>
  <c r="X281" i="14"/>
  <c r="B282" i="14"/>
  <c r="I282" i="14"/>
  <c r="J282" i="14"/>
  <c r="K282" i="14"/>
  <c r="P282" i="14" s="1"/>
  <c r="S282" i="14" s="1"/>
  <c r="X282" i="14"/>
  <c r="B283" i="14"/>
  <c r="D283" i="14" s="1"/>
  <c r="I283" i="14"/>
  <c r="J283" i="14"/>
  <c r="K283" i="14"/>
  <c r="P283" i="14" s="1"/>
  <c r="S283" i="14" s="1"/>
  <c r="X283" i="14"/>
  <c r="B284" i="14"/>
  <c r="I284" i="14"/>
  <c r="J284" i="14"/>
  <c r="K284" i="14"/>
  <c r="P284" i="14" s="1"/>
  <c r="S284" i="14" s="1"/>
  <c r="U284" i="14" s="1"/>
  <c r="X284" i="14"/>
  <c r="B285" i="14"/>
  <c r="I285" i="14"/>
  <c r="J285" i="14"/>
  <c r="K285" i="14"/>
  <c r="P285" i="14" s="1"/>
  <c r="S285" i="14" s="1"/>
  <c r="X285" i="14"/>
  <c r="B286" i="14"/>
  <c r="I286" i="14"/>
  <c r="J286" i="14"/>
  <c r="K286" i="14"/>
  <c r="P286" i="14" s="1"/>
  <c r="S286" i="14" s="1"/>
  <c r="X286" i="14"/>
  <c r="B287" i="14"/>
  <c r="D287" i="14" s="1"/>
  <c r="I287" i="14"/>
  <c r="J287" i="14"/>
  <c r="K287" i="14"/>
  <c r="P287" i="14" s="1"/>
  <c r="S287" i="14" s="1"/>
  <c r="X287" i="14"/>
  <c r="B288" i="14"/>
  <c r="I288" i="14"/>
  <c r="J288" i="14"/>
  <c r="K288" i="14"/>
  <c r="P288" i="14" s="1"/>
  <c r="S288" i="14" s="1"/>
  <c r="U288" i="14" s="1"/>
  <c r="X288" i="14"/>
  <c r="B289" i="14"/>
  <c r="I289" i="14"/>
  <c r="J289" i="14"/>
  <c r="K289" i="14"/>
  <c r="P289" i="14" s="1"/>
  <c r="S289" i="14" s="1"/>
  <c r="X289" i="14"/>
  <c r="B290" i="14"/>
  <c r="I290" i="14"/>
  <c r="J290" i="14"/>
  <c r="K290" i="14"/>
  <c r="P290" i="14" s="1"/>
  <c r="S290" i="14" s="1"/>
  <c r="X290" i="14"/>
  <c r="B291" i="14"/>
  <c r="D291" i="14" s="1"/>
  <c r="I291" i="14"/>
  <c r="J291" i="14"/>
  <c r="K291" i="14"/>
  <c r="P291" i="14" s="1"/>
  <c r="S291" i="14" s="1"/>
  <c r="X291" i="14"/>
  <c r="B292" i="14"/>
  <c r="I292" i="14"/>
  <c r="J292" i="14"/>
  <c r="K292" i="14"/>
  <c r="P292" i="14" s="1"/>
  <c r="S292" i="14" s="1"/>
  <c r="U292" i="14" s="1"/>
  <c r="X292" i="14"/>
  <c r="B293" i="14"/>
  <c r="I293" i="14"/>
  <c r="J293" i="14"/>
  <c r="K293" i="14"/>
  <c r="P293" i="14" s="1"/>
  <c r="S293" i="14" s="1"/>
  <c r="U293" i="14" s="1"/>
  <c r="X293" i="14"/>
  <c r="B294" i="14"/>
  <c r="G294" i="14" s="1"/>
  <c r="D294" i="14"/>
  <c r="E294" i="14"/>
  <c r="I294" i="14"/>
  <c r="J294" i="14"/>
  <c r="K294" i="14"/>
  <c r="P294" i="14" s="1"/>
  <c r="S294" i="14" s="1"/>
  <c r="U294" i="14" s="1"/>
  <c r="X294" i="14"/>
  <c r="B295" i="14"/>
  <c r="E295" i="14"/>
  <c r="I295" i="14"/>
  <c r="J295" i="14"/>
  <c r="K295" i="14"/>
  <c r="P295" i="14" s="1"/>
  <c r="S295" i="14" s="1"/>
  <c r="U295" i="14" s="1"/>
  <c r="X295" i="14"/>
  <c r="B296" i="14"/>
  <c r="E296" i="14"/>
  <c r="I296" i="14"/>
  <c r="J296" i="14"/>
  <c r="K296" i="14"/>
  <c r="P296" i="14" s="1"/>
  <c r="S296" i="14" s="1"/>
  <c r="X296" i="14"/>
  <c r="B297" i="14"/>
  <c r="D297" i="14" s="1"/>
  <c r="E297" i="14"/>
  <c r="G297" i="14"/>
  <c r="I297" i="14"/>
  <c r="J297" i="14"/>
  <c r="K297" i="14"/>
  <c r="P297" i="14" s="1"/>
  <c r="S297" i="14" s="1"/>
  <c r="U297" i="14" s="1"/>
  <c r="X297" i="14"/>
  <c r="B298" i="14"/>
  <c r="D298" i="14" s="1"/>
  <c r="E298" i="14"/>
  <c r="G298" i="14"/>
  <c r="I298" i="14"/>
  <c r="J298" i="14"/>
  <c r="K298" i="14"/>
  <c r="P298" i="14" s="1"/>
  <c r="S298" i="14" s="1"/>
  <c r="U298" i="14" s="1"/>
  <c r="X298" i="14"/>
  <c r="B299" i="14"/>
  <c r="I299" i="14"/>
  <c r="J299" i="14"/>
  <c r="K299" i="14"/>
  <c r="P299" i="14" s="1"/>
  <c r="S299" i="14" s="1"/>
  <c r="U299" i="14"/>
  <c r="X299" i="14"/>
  <c r="B300" i="14"/>
  <c r="I300" i="14"/>
  <c r="J300" i="14"/>
  <c r="K300" i="14"/>
  <c r="P300" i="14" s="1"/>
  <c r="S300" i="14" s="1"/>
  <c r="U300" i="14" s="1"/>
  <c r="X300" i="14"/>
  <c r="B301" i="14"/>
  <c r="I301" i="14"/>
  <c r="J301" i="14"/>
  <c r="K301" i="14"/>
  <c r="P301" i="14" s="1"/>
  <c r="S301" i="14" s="1"/>
  <c r="U301" i="14" s="1"/>
  <c r="X301" i="14"/>
  <c r="B302" i="14"/>
  <c r="E302" i="14" s="1"/>
  <c r="D302" i="14"/>
  <c r="G302" i="14"/>
  <c r="I302" i="14"/>
  <c r="J302" i="14"/>
  <c r="K302" i="14"/>
  <c r="P302" i="14" s="1"/>
  <c r="S302" i="14" s="1"/>
  <c r="U302" i="14" s="1"/>
  <c r="X302" i="14"/>
  <c r="B303" i="14"/>
  <c r="E303" i="14"/>
  <c r="I303" i="14"/>
  <c r="J303" i="14"/>
  <c r="K303" i="14"/>
  <c r="P303" i="14" s="1"/>
  <c r="S303" i="14" s="1"/>
  <c r="U303" i="14" s="1"/>
  <c r="X303" i="14"/>
  <c r="B304" i="14"/>
  <c r="D304" i="14"/>
  <c r="E304" i="14"/>
  <c r="G304" i="14"/>
  <c r="I304" i="14"/>
  <c r="J304" i="14"/>
  <c r="K304" i="14"/>
  <c r="P304" i="14" s="1"/>
  <c r="S304" i="14" s="1"/>
  <c r="X304" i="14"/>
  <c r="B305" i="14"/>
  <c r="D305" i="14"/>
  <c r="E305" i="14"/>
  <c r="G305" i="14"/>
  <c r="I305" i="14"/>
  <c r="J305" i="14"/>
  <c r="K305" i="14"/>
  <c r="P305" i="14" s="1"/>
  <c r="S305" i="14" s="1"/>
  <c r="U305" i="14" s="1"/>
  <c r="X305" i="14"/>
  <c r="B306" i="14"/>
  <c r="D306" i="14"/>
  <c r="E306" i="14"/>
  <c r="G306" i="14"/>
  <c r="I306" i="14"/>
  <c r="J306" i="14"/>
  <c r="K306" i="14"/>
  <c r="P306" i="14" s="1"/>
  <c r="S306" i="14" s="1"/>
  <c r="U306" i="14" s="1"/>
  <c r="X306" i="14"/>
  <c r="B307" i="14"/>
  <c r="D307" i="14"/>
  <c r="E307" i="14"/>
  <c r="G307" i="14"/>
  <c r="I307" i="14"/>
  <c r="J307" i="14"/>
  <c r="K307" i="14"/>
  <c r="P307" i="14" s="1"/>
  <c r="S307" i="14" s="1"/>
  <c r="U307" i="14" s="1"/>
  <c r="X307" i="14"/>
  <c r="B308" i="14"/>
  <c r="I308" i="14"/>
  <c r="J308" i="14"/>
  <c r="K308" i="14"/>
  <c r="P308" i="14" s="1"/>
  <c r="S308" i="14" s="1"/>
  <c r="U308" i="14" s="1"/>
  <c r="X308" i="14"/>
  <c r="B309" i="14"/>
  <c r="I309" i="14"/>
  <c r="J309" i="14"/>
  <c r="K309" i="14"/>
  <c r="P309" i="14" s="1"/>
  <c r="S309" i="14" s="1"/>
  <c r="U309" i="14" s="1"/>
  <c r="X309" i="14"/>
  <c r="B310" i="14"/>
  <c r="I310" i="14"/>
  <c r="J310" i="14"/>
  <c r="K310" i="14"/>
  <c r="P310" i="14" s="1"/>
  <c r="S310" i="14" s="1"/>
  <c r="U310" i="14" s="1"/>
  <c r="X310" i="14"/>
  <c r="B311" i="14"/>
  <c r="D311" i="14" s="1"/>
  <c r="E311" i="14"/>
  <c r="G311" i="14"/>
  <c r="I311" i="14"/>
  <c r="J311" i="14"/>
  <c r="K311" i="14"/>
  <c r="P311" i="14" s="1"/>
  <c r="S311" i="14" s="1"/>
  <c r="U311" i="14" s="1"/>
  <c r="X311" i="14"/>
  <c r="B312" i="14"/>
  <c r="E312" i="14" s="1"/>
  <c r="I312" i="14"/>
  <c r="J312" i="14"/>
  <c r="K312" i="14"/>
  <c r="P312" i="14" s="1"/>
  <c r="S312" i="14" s="1"/>
  <c r="X312" i="14"/>
  <c r="B313" i="14"/>
  <c r="E313" i="14"/>
  <c r="I313" i="14"/>
  <c r="J313" i="14"/>
  <c r="K313" i="14"/>
  <c r="P313" i="14" s="1"/>
  <c r="S313" i="14" s="1"/>
  <c r="U313" i="14" s="1"/>
  <c r="X313" i="14"/>
  <c r="B314" i="14"/>
  <c r="I314" i="14"/>
  <c r="J314" i="14"/>
  <c r="K314" i="14"/>
  <c r="P314" i="14" s="1"/>
  <c r="S314" i="14" s="1"/>
  <c r="U314" i="14" s="1"/>
  <c r="X314" i="14"/>
  <c r="B315" i="14"/>
  <c r="I315" i="14"/>
  <c r="J315" i="14"/>
  <c r="K315" i="14"/>
  <c r="P315" i="14" s="1"/>
  <c r="S315" i="14" s="1"/>
  <c r="U315" i="14" s="1"/>
  <c r="X315" i="14"/>
  <c r="B316" i="14"/>
  <c r="E316" i="14"/>
  <c r="I316" i="14"/>
  <c r="J316" i="14"/>
  <c r="K316" i="14"/>
  <c r="P316" i="14" s="1"/>
  <c r="S316" i="14" s="1"/>
  <c r="U316" i="14" s="1"/>
  <c r="X316" i="14"/>
  <c r="B317" i="14"/>
  <c r="D317" i="14" s="1"/>
  <c r="E317" i="14"/>
  <c r="G317" i="14"/>
  <c r="I317" i="14"/>
  <c r="J317" i="14"/>
  <c r="K317" i="14"/>
  <c r="P317" i="14" s="1"/>
  <c r="S317" i="14" s="1"/>
  <c r="U317" i="14" s="1"/>
  <c r="X317" i="14"/>
  <c r="B318" i="14"/>
  <c r="D318" i="14" s="1"/>
  <c r="E318" i="14"/>
  <c r="G318" i="14"/>
  <c r="I318" i="14"/>
  <c r="J318" i="14"/>
  <c r="K318" i="14"/>
  <c r="P318" i="14" s="1"/>
  <c r="S318" i="14" s="1"/>
  <c r="X318" i="14"/>
  <c r="B319" i="14"/>
  <c r="I319" i="14"/>
  <c r="J319" i="14"/>
  <c r="K319" i="14"/>
  <c r="P319" i="14" s="1"/>
  <c r="S319" i="14"/>
  <c r="U319" i="14" s="1"/>
  <c r="X319" i="14"/>
  <c r="B320" i="14"/>
  <c r="I320" i="14"/>
  <c r="J320" i="14"/>
  <c r="K320" i="14"/>
  <c r="P320" i="14" s="1"/>
  <c r="S320" i="14" s="1"/>
  <c r="U320" i="14" s="1"/>
  <c r="X320" i="14"/>
  <c r="B321" i="14"/>
  <c r="E321" i="14"/>
  <c r="I321" i="14"/>
  <c r="J321" i="14"/>
  <c r="K321" i="14"/>
  <c r="P321" i="14" s="1"/>
  <c r="S321" i="14" s="1"/>
  <c r="X321" i="14"/>
  <c r="B322" i="14"/>
  <c r="E322" i="14" s="1"/>
  <c r="I322" i="14"/>
  <c r="J322" i="14"/>
  <c r="K322" i="14"/>
  <c r="P322" i="14" s="1"/>
  <c r="S322" i="14" s="1"/>
  <c r="X322" i="14"/>
  <c r="B323" i="14"/>
  <c r="E323" i="14" s="1"/>
  <c r="I323" i="14"/>
  <c r="J323" i="14"/>
  <c r="K323" i="14"/>
  <c r="P323" i="14" s="1"/>
  <c r="S323" i="14" s="1"/>
  <c r="X323" i="14"/>
  <c r="B324" i="14"/>
  <c r="D324" i="14" s="1"/>
  <c r="E324" i="14"/>
  <c r="G324" i="14"/>
  <c r="I324" i="14"/>
  <c r="J324" i="14"/>
  <c r="K324" i="14"/>
  <c r="P324" i="14" s="1"/>
  <c r="S324" i="14" s="1"/>
  <c r="X324" i="14"/>
  <c r="B325" i="14"/>
  <c r="D325" i="14" s="1"/>
  <c r="E325" i="14"/>
  <c r="G325" i="14"/>
  <c r="I325" i="14"/>
  <c r="J325" i="14"/>
  <c r="K325" i="14"/>
  <c r="P325" i="14" s="1"/>
  <c r="S325" i="14"/>
  <c r="U325" i="14" s="1"/>
  <c r="X325" i="14"/>
  <c r="B326" i="14"/>
  <c r="D326" i="14"/>
  <c r="E326" i="14"/>
  <c r="G326" i="14"/>
  <c r="I326" i="14"/>
  <c r="J326" i="14"/>
  <c r="K326" i="14"/>
  <c r="P326" i="14" s="1"/>
  <c r="S326" i="14" s="1"/>
  <c r="X326" i="14"/>
  <c r="B327" i="14"/>
  <c r="D327" i="14"/>
  <c r="E327" i="14"/>
  <c r="G327" i="14"/>
  <c r="I327" i="14"/>
  <c r="J327" i="14"/>
  <c r="K327" i="14"/>
  <c r="P327" i="14" s="1"/>
  <c r="S327" i="14" s="1"/>
  <c r="X327" i="14"/>
  <c r="B328" i="14"/>
  <c r="D328" i="14"/>
  <c r="E328" i="14"/>
  <c r="G328" i="14"/>
  <c r="I328" i="14"/>
  <c r="J328" i="14"/>
  <c r="K328" i="14"/>
  <c r="P328" i="14" s="1"/>
  <c r="S328" i="14" s="1"/>
  <c r="X328" i="14"/>
  <c r="B329" i="14"/>
  <c r="D329" i="14"/>
  <c r="E329" i="14"/>
  <c r="G329" i="14"/>
  <c r="I329" i="14"/>
  <c r="J329" i="14"/>
  <c r="K329" i="14"/>
  <c r="P329" i="14" s="1"/>
  <c r="S329" i="14" s="1"/>
  <c r="U329" i="14" s="1"/>
  <c r="X329" i="14"/>
  <c r="B330" i="14"/>
  <c r="D330" i="14"/>
  <c r="E330" i="14"/>
  <c r="G330" i="14"/>
  <c r="I330" i="14"/>
  <c r="J330" i="14"/>
  <c r="K330" i="14"/>
  <c r="P330" i="14" s="1"/>
  <c r="S330" i="14" s="1"/>
  <c r="X330" i="14"/>
  <c r="B331" i="14"/>
  <c r="D331" i="14"/>
  <c r="E331" i="14"/>
  <c r="G331" i="14"/>
  <c r="I331" i="14"/>
  <c r="J331" i="14"/>
  <c r="K331" i="14"/>
  <c r="P331" i="14" s="1"/>
  <c r="S331" i="14" s="1"/>
  <c r="X331" i="14"/>
  <c r="B332" i="14"/>
  <c r="I332" i="14"/>
  <c r="J332" i="14"/>
  <c r="K332" i="14"/>
  <c r="P332" i="14" s="1"/>
  <c r="S332" i="14" s="1"/>
  <c r="X332" i="14"/>
  <c r="B333" i="14"/>
  <c r="I333" i="14"/>
  <c r="J333" i="14"/>
  <c r="K333" i="14"/>
  <c r="P333" i="14" s="1"/>
  <c r="S333" i="14" s="1"/>
  <c r="U333" i="14" s="1"/>
  <c r="X333" i="14"/>
  <c r="B334" i="14"/>
  <c r="E334" i="14"/>
  <c r="I334" i="14"/>
  <c r="J334" i="14"/>
  <c r="K334" i="14"/>
  <c r="P334" i="14" s="1"/>
  <c r="S334" i="14" s="1"/>
  <c r="U334" i="14" s="1"/>
  <c r="X334" i="14"/>
  <c r="B335" i="14"/>
  <c r="D335" i="14"/>
  <c r="E335" i="14"/>
  <c r="G335" i="14"/>
  <c r="I335" i="14"/>
  <c r="J335" i="14"/>
  <c r="K335" i="14"/>
  <c r="P335" i="14" s="1"/>
  <c r="S335" i="14" s="1"/>
  <c r="X335" i="14"/>
  <c r="B336" i="14"/>
  <c r="D336" i="14"/>
  <c r="E336" i="14"/>
  <c r="G336" i="14"/>
  <c r="I336" i="14"/>
  <c r="J336" i="14"/>
  <c r="K336" i="14"/>
  <c r="P336" i="14" s="1"/>
  <c r="S336" i="14" s="1"/>
  <c r="X336" i="14"/>
  <c r="B337" i="14"/>
  <c r="D337" i="14"/>
  <c r="E337" i="14"/>
  <c r="G337" i="14"/>
  <c r="I337" i="14"/>
  <c r="J337" i="14"/>
  <c r="K337" i="14"/>
  <c r="P337" i="14" s="1"/>
  <c r="S337" i="14" s="1"/>
  <c r="X337" i="14"/>
  <c r="B338" i="14"/>
  <c r="D338" i="14"/>
  <c r="E338" i="14"/>
  <c r="G338" i="14"/>
  <c r="I338" i="14"/>
  <c r="J338" i="14"/>
  <c r="K338" i="14"/>
  <c r="P338" i="14" s="1"/>
  <c r="S338" i="14" s="1"/>
  <c r="U338" i="14" s="1"/>
  <c r="X338" i="14"/>
  <c r="B339" i="14"/>
  <c r="I339" i="14"/>
  <c r="J339" i="14"/>
  <c r="K339" i="14"/>
  <c r="P339" i="14" s="1"/>
  <c r="S339" i="14" s="1"/>
  <c r="X339" i="14"/>
  <c r="B340" i="14"/>
  <c r="I340" i="14"/>
  <c r="J340" i="14"/>
  <c r="K340" i="14"/>
  <c r="P340" i="14" s="1"/>
  <c r="S340" i="14" s="1"/>
  <c r="X340" i="14"/>
  <c r="B341" i="14"/>
  <c r="I341" i="14"/>
  <c r="J341" i="14"/>
  <c r="K341" i="14"/>
  <c r="P341" i="14" s="1"/>
  <c r="S341" i="14" s="1"/>
  <c r="X341" i="14"/>
  <c r="B342" i="14"/>
  <c r="I342" i="14"/>
  <c r="J342" i="14"/>
  <c r="K342" i="14"/>
  <c r="P342" i="14" s="1"/>
  <c r="S342" i="14" s="1"/>
  <c r="U342" i="14" s="1"/>
  <c r="X342" i="14"/>
  <c r="B343" i="14"/>
  <c r="D343" i="14"/>
  <c r="E343" i="14"/>
  <c r="G343" i="14"/>
  <c r="I343" i="14"/>
  <c r="J343" i="14"/>
  <c r="K343" i="14"/>
  <c r="P343" i="14" s="1"/>
  <c r="S343" i="14" s="1"/>
  <c r="X343" i="14"/>
  <c r="B344" i="14"/>
  <c r="D344" i="14"/>
  <c r="E344" i="14"/>
  <c r="G344" i="14"/>
  <c r="I344" i="14"/>
  <c r="J344" i="14"/>
  <c r="K344" i="14"/>
  <c r="P344" i="14" s="1"/>
  <c r="S344" i="14" s="1"/>
  <c r="X344" i="14"/>
  <c r="B345" i="14"/>
  <c r="D345" i="14"/>
  <c r="E345" i="14"/>
  <c r="G345" i="14"/>
  <c r="I345" i="14"/>
  <c r="J345" i="14"/>
  <c r="K345" i="14"/>
  <c r="P345" i="14" s="1"/>
  <c r="S345" i="14" s="1"/>
  <c r="X345" i="14"/>
  <c r="B346" i="14"/>
  <c r="D346" i="14"/>
  <c r="E346" i="14"/>
  <c r="G346" i="14"/>
  <c r="I346" i="14"/>
  <c r="J346" i="14"/>
  <c r="K346" i="14"/>
  <c r="P346" i="14" s="1"/>
  <c r="S346" i="14"/>
  <c r="U346" i="14" s="1"/>
  <c r="X346" i="14"/>
  <c r="B347" i="14"/>
  <c r="E347" i="14"/>
  <c r="I347" i="14"/>
  <c r="J347" i="14"/>
  <c r="K347" i="14"/>
  <c r="P347" i="14" s="1"/>
  <c r="S347" i="14" s="1"/>
  <c r="X347" i="14"/>
  <c r="B348" i="14"/>
  <c r="E348" i="14" s="1"/>
  <c r="I348" i="14"/>
  <c r="J348" i="14"/>
  <c r="K348" i="14"/>
  <c r="P348" i="14" s="1"/>
  <c r="S348" i="14" s="1"/>
  <c r="X348" i="14"/>
  <c r="B349" i="14"/>
  <c r="E349" i="14"/>
  <c r="I349" i="14"/>
  <c r="J349" i="14"/>
  <c r="K349" i="14"/>
  <c r="P349" i="14" s="1"/>
  <c r="S349" i="14" s="1"/>
  <c r="U349" i="14" s="1"/>
  <c r="X349" i="14"/>
  <c r="B350" i="14"/>
  <c r="I350" i="14"/>
  <c r="J350" i="14"/>
  <c r="K350" i="14"/>
  <c r="P350" i="14" s="1"/>
  <c r="S350" i="14" s="1"/>
  <c r="X350" i="14"/>
  <c r="B351" i="14"/>
  <c r="I351" i="14"/>
  <c r="J351" i="14"/>
  <c r="K351" i="14"/>
  <c r="P351" i="14" s="1"/>
  <c r="S351" i="14" s="1"/>
  <c r="X351" i="14"/>
  <c r="B352" i="14"/>
  <c r="I352" i="14"/>
  <c r="J352" i="14"/>
  <c r="K352" i="14"/>
  <c r="P352" i="14" s="1"/>
  <c r="S352" i="14" s="1"/>
  <c r="U352" i="14" s="1"/>
  <c r="X352" i="14"/>
  <c r="B353" i="14"/>
  <c r="E353" i="14" s="1"/>
  <c r="D353" i="14"/>
  <c r="G353" i="14"/>
  <c r="I353" i="14"/>
  <c r="J353" i="14"/>
  <c r="K353" i="14"/>
  <c r="P353" i="14" s="1"/>
  <c r="S353" i="14" s="1"/>
  <c r="U353" i="14" s="1"/>
  <c r="X353" i="14"/>
  <c r="B354" i="14"/>
  <c r="E354" i="14" s="1"/>
  <c r="D354" i="14"/>
  <c r="G354" i="14"/>
  <c r="I354" i="14"/>
  <c r="J354" i="14"/>
  <c r="K354" i="14"/>
  <c r="P354" i="14" s="1"/>
  <c r="S354" i="14" s="1"/>
  <c r="U354" i="14" s="1"/>
  <c r="X354" i="14"/>
  <c r="B355" i="14"/>
  <c r="I355" i="14"/>
  <c r="J355" i="14"/>
  <c r="K355" i="14"/>
  <c r="P355" i="14" s="1"/>
  <c r="S355" i="14"/>
  <c r="X355" i="14"/>
  <c r="B356" i="14"/>
  <c r="I356" i="14"/>
  <c r="J356" i="14"/>
  <c r="K356" i="14"/>
  <c r="P356" i="14" s="1"/>
  <c r="S356" i="14" s="1"/>
  <c r="X356" i="14"/>
  <c r="B357" i="14"/>
  <c r="I357" i="14"/>
  <c r="J357" i="14"/>
  <c r="K357" i="14"/>
  <c r="P357" i="14" s="1"/>
  <c r="S357" i="14" s="1"/>
  <c r="U357" i="14" s="1"/>
  <c r="X357" i="14"/>
  <c r="B358" i="14"/>
  <c r="G358" i="14"/>
  <c r="I358" i="14"/>
  <c r="J358" i="14"/>
  <c r="K358" i="14"/>
  <c r="P358" i="14" s="1"/>
  <c r="S358" i="14" s="1"/>
  <c r="X358" i="14"/>
  <c r="B359" i="14"/>
  <c r="I359" i="14"/>
  <c r="J359" i="14"/>
  <c r="K359" i="14"/>
  <c r="P359" i="14" s="1"/>
  <c r="S359" i="14" s="1"/>
  <c r="U359" i="14" s="1"/>
  <c r="X359" i="14"/>
  <c r="B360" i="14"/>
  <c r="E360" i="14"/>
  <c r="I360" i="14"/>
  <c r="J360" i="14"/>
  <c r="K360" i="14"/>
  <c r="P360" i="14" s="1"/>
  <c r="S360" i="14" s="1"/>
  <c r="U360" i="14" s="1"/>
  <c r="X360" i="14"/>
  <c r="B361" i="14"/>
  <c r="I361" i="14"/>
  <c r="J361" i="14"/>
  <c r="K361" i="14"/>
  <c r="P361" i="14" s="1"/>
  <c r="S361" i="14" s="1"/>
  <c r="U361" i="14" s="1"/>
  <c r="X361" i="14"/>
  <c r="B362" i="14"/>
  <c r="D362" i="14" s="1"/>
  <c r="E362" i="14"/>
  <c r="G362" i="14"/>
  <c r="I362" i="14"/>
  <c r="J362" i="14"/>
  <c r="K362" i="14"/>
  <c r="P362" i="14" s="1"/>
  <c r="S362" i="14" s="1"/>
  <c r="U362" i="14" s="1"/>
  <c r="X362" i="14"/>
  <c r="B363" i="14"/>
  <c r="G363" i="14"/>
  <c r="I363" i="14"/>
  <c r="J363" i="14"/>
  <c r="K363" i="14"/>
  <c r="P363" i="14" s="1"/>
  <c r="S363" i="14" s="1"/>
  <c r="U363" i="14" s="1"/>
  <c r="X363" i="14"/>
  <c r="B364" i="14"/>
  <c r="I364" i="14"/>
  <c r="J364" i="14"/>
  <c r="K364" i="14"/>
  <c r="P364" i="14" s="1"/>
  <c r="S364" i="14" s="1"/>
  <c r="U364" i="14" s="1"/>
  <c r="X364" i="14"/>
  <c r="B365" i="14"/>
  <c r="D365" i="14" s="1"/>
  <c r="E365" i="14"/>
  <c r="G365" i="14"/>
  <c r="I365" i="14"/>
  <c r="J365" i="14"/>
  <c r="K365" i="14"/>
  <c r="P365" i="14" s="1"/>
  <c r="S365" i="14" s="1"/>
  <c r="U365" i="14" s="1"/>
  <c r="X365" i="14"/>
  <c r="B366" i="14"/>
  <c r="D366" i="14" s="1"/>
  <c r="E366" i="14"/>
  <c r="G366" i="14"/>
  <c r="I366" i="14"/>
  <c r="J366" i="14"/>
  <c r="K366" i="14"/>
  <c r="P366" i="14" s="1"/>
  <c r="S366" i="14" s="1"/>
  <c r="U366" i="14" s="1"/>
  <c r="X366" i="14"/>
  <c r="B367" i="14"/>
  <c r="I367" i="14"/>
  <c r="J367" i="14"/>
  <c r="K367" i="14"/>
  <c r="P367" i="14" s="1"/>
  <c r="S367" i="14" s="1"/>
  <c r="U367" i="14" s="1"/>
  <c r="X367" i="14"/>
  <c r="B368" i="14"/>
  <c r="E368" i="14"/>
  <c r="I368" i="14"/>
  <c r="J368" i="14"/>
  <c r="K368" i="14"/>
  <c r="P368" i="14" s="1"/>
  <c r="S368" i="14" s="1"/>
  <c r="U368" i="14" s="1"/>
  <c r="X368" i="14"/>
  <c r="B369" i="14"/>
  <c r="I369" i="14"/>
  <c r="J369" i="14"/>
  <c r="K369" i="14"/>
  <c r="P369" i="14" s="1"/>
  <c r="S369" i="14" s="1"/>
  <c r="U369" i="14" s="1"/>
  <c r="X369" i="14"/>
  <c r="B370" i="14"/>
  <c r="D370" i="14" s="1"/>
  <c r="E370" i="14"/>
  <c r="G370" i="14"/>
  <c r="I370" i="14"/>
  <c r="J370" i="14"/>
  <c r="K370" i="14"/>
  <c r="P370" i="14" s="1"/>
  <c r="S370" i="14" s="1"/>
  <c r="U370" i="14" s="1"/>
  <c r="X370" i="14"/>
  <c r="B371" i="14"/>
  <c r="G371" i="14"/>
  <c r="I371" i="14"/>
  <c r="J371" i="14"/>
  <c r="K371" i="14"/>
  <c r="P371" i="14" s="1"/>
  <c r="S371" i="14" s="1"/>
  <c r="U371" i="14" s="1"/>
  <c r="X371" i="14"/>
  <c r="B372" i="14"/>
  <c r="I372" i="14"/>
  <c r="J372" i="14"/>
  <c r="K372" i="14"/>
  <c r="P372" i="14" s="1"/>
  <c r="S372" i="14" s="1"/>
  <c r="U372" i="14" s="1"/>
  <c r="X372" i="14"/>
  <c r="B373" i="14"/>
  <c r="I373" i="14"/>
  <c r="J373" i="14"/>
  <c r="K373" i="14"/>
  <c r="P373" i="14" s="1"/>
  <c r="S373" i="14" s="1"/>
  <c r="U373" i="14" s="1"/>
  <c r="X373" i="14"/>
  <c r="B374" i="14"/>
  <c r="D374" i="14" s="1"/>
  <c r="E374" i="14"/>
  <c r="G374" i="14"/>
  <c r="I374" i="14"/>
  <c r="J374" i="14"/>
  <c r="K374" i="14"/>
  <c r="P374" i="14" s="1"/>
  <c r="S374" i="14" s="1"/>
  <c r="U374" i="14" s="1"/>
  <c r="X374" i="14"/>
  <c r="B375" i="14"/>
  <c r="D375" i="14" s="1"/>
  <c r="E375" i="14"/>
  <c r="G375" i="14"/>
  <c r="I375" i="14"/>
  <c r="J375" i="14"/>
  <c r="K375" i="14"/>
  <c r="P375" i="14" s="1"/>
  <c r="S375" i="14" s="1"/>
  <c r="U375" i="14" s="1"/>
  <c r="X375" i="14"/>
  <c r="B376" i="14"/>
  <c r="I376" i="14"/>
  <c r="J376" i="14"/>
  <c r="K376" i="14"/>
  <c r="P376" i="14" s="1"/>
  <c r="S376" i="14" s="1"/>
  <c r="U376" i="14" s="1"/>
  <c r="X376" i="14"/>
  <c r="B377" i="14"/>
  <c r="E377" i="14" s="1"/>
  <c r="I377" i="14"/>
  <c r="J377" i="14"/>
  <c r="K377" i="14"/>
  <c r="P377" i="14" s="1"/>
  <c r="S377" i="14" s="1"/>
  <c r="U377" i="14" s="1"/>
  <c r="X377" i="14"/>
  <c r="B378" i="14"/>
  <c r="D378" i="14" s="1"/>
  <c r="E378" i="14"/>
  <c r="G378" i="14"/>
  <c r="I378" i="14"/>
  <c r="J378" i="14"/>
  <c r="K378" i="14"/>
  <c r="P378" i="14" s="1"/>
  <c r="S378" i="14" s="1"/>
  <c r="U378" i="14" s="1"/>
  <c r="X378" i="14"/>
  <c r="B379" i="14"/>
  <c r="D379" i="14" s="1"/>
  <c r="E379" i="14"/>
  <c r="G379" i="14"/>
  <c r="I379" i="14"/>
  <c r="J379" i="14"/>
  <c r="K379" i="14"/>
  <c r="P379" i="14" s="1"/>
  <c r="S379" i="14" s="1"/>
  <c r="U379" i="14" s="1"/>
  <c r="X379" i="14"/>
  <c r="B380" i="14"/>
  <c r="I380" i="14"/>
  <c r="J380" i="14"/>
  <c r="K380" i="14"/>
  <c r="P380" i="14" s="1"/>
  <c r="S380" i="14" s="1"/>
  <c r="U380" i="14" s="1"/>
  <c r="X380" i="14"/>
  <c r="B381" i="14"/>
  <c r="E381" i="14"/>
  <c r="I381" i="14"/>
  <c r="J381" i="14"/>
  <c r="K381" i="14"/>
  <c r="P381" i="14" s="1"/>
  <c r="S381" i="14" s="1"/>
  <c r="U381" i="14" s="1"/>
  <c r="X381" i="14"/>
  <c r="B382" i="14"/>
  <c r="D382" i="14" s="1"/>
  <c r="E382" i="14"/>
  <c r="G382" i="14"/>
  <c r="I382" i="14"/>
  <c r="J382" i="14"/>
  <c r="K382" i="14"/>
  <c r="P382" i="14" s="1"/>
  <c r="S382" i="14" s="1"/>
  <c r="U382" i="14" s="1"/>
  <c r="X382" i="14"/>
  <c r="B383" i="14"/>
  <c r="D383" i="14" s="1"/>
  <c r="E383" i="14"/>
  <c r="G383" i="14"/>
  <c r="I383" i="14"/>
  <c r="J383" i="14"/>
  <c r="K383" i="14"/>
  <c r="P383" i="14" s="1"/>
  <c r="S383" i="14" s="1"/>
  <c r="X383" i="14"/>
  <c r="B384" i="14"/>
  <c r="G384" i="14" s="1"/>
  <c r="I384" i="14"/>
  <c r="J384" i="14"/>
  <c r="K384" i="14"/>
  <c r="P384" i="14" s="1"/>
  <c r="S384" i="14" s="1"/>
  <c r="U384" i="14" s="1"/>
  <c r="X384" i="14"/>
  <c r="B385" i="14"/>
  <c r="I385" i="14"/>
  <c r="J385" i="14"/>
  <c r="K385" i="14"/>
  <c r="P385" i="14" s="1"/>
  <c r="S385" i="14" s="1"/>
  <c r="U385" i="14" s="1"/>
  <c r="X385" i="14"/>
  <c r="B386" i="14"/>
  <c r="I386" i="14"/>
  <c r="J386" i="14"/>
  <c r="K386" i="14"/>
  <c r="P386" i="14" s="1"/>
  <c r="S386" i="14" s="1"/>
  <c r="U386" i="14" s="1"/>
  <c r="X386" i="14"/>
  <c r="B387" i="14"/>
  <c r="E387" i="14" s="1"/>
  <c r="I387" i="14"/>
  <c r="J387" i="14"/>
  <c r="K387" i="14"/>
  <c r="P387" i="14" s="1"/>
  <c r="S387" i="14" s="1"/>
  <c r="U387" i="14" s="1"/>
  <c r="X387" i="14"/>
  <c r="B388" i="14"/>
  <c r="I388" i="14"/>
  <c r="J388" i="14"/>
  <c r="K388" i="14"/>
  <c r="P388" i="14" s="1"/>
  <c r="S388" i="14" s="1"/>
  <c r="U388" i="14" s="1"/>
  <c r="X388" i="14"/>
  <c r="B389" i="14"/>
  <c r="G389" i="14" s="1"/>
  <c r="I389" i="14"/>
  <c r="J389" i="14"/>
  <c r="K389" i="14"/>
  <c r="P389" i="14" s="1"/>
  <c r="S389" i="14" s="1"/>
  <c r="U389" i="14" s="1"/>
  <c r="X389" i="14"/>
  <c r="B390" i="14"/>
  <c r="D390" i="14" s="1"/>
  <c r="E390" i="14"/>
  <c r="G390" i="14"/>
  <c r="I390" i="14"/>
  <c r="J390" i="14"/>
  <c r="K390" i="14"/>
  <c r="P390" i="14" s="1"/>
  <c r="S390" i="14" s="1"/>
  <c r="U390" i="14" s="1"/>
  <c r="X390" i="14"/>
  <c r="B391" i="14"/>
  <c r="I391" i="14"/>
  <c r="J391" i="14"/>
  <c r="K391" i="14"/>
  <c r="P391" i="14" s="1"/>
  <c r="S391" i="14" s="1"/>
  <c r="X391" i="14"/>
  <c r="B392" i="14"/>
  <c r="G392" i="14"/>
  <c r="I392" i="14"/>
  <c r="J392" i="14"/>
  <c r="K392" i="14"/>
  <c r="P392" i="14" s="1"/>
  <c r="S392" i="14" s="1"/>
  <c r="U392" i="14" s="1"/>
  <c r="X392" i="14"/>
  <c r="B393" i="14"/>
  <c r="I393" i="14"/>
  <c r="J393" i="14"/>
  <c r="K393" i="14"/>
  <c r="P393" i="14" s="1"/>
  <c r="S393" i="14" s="1"/>
  <c r="U393" i="14" s="1"/>
  <c r="X393" i="14"/>
  <c r="B394" i="14"/>
  <c r="D394" i="14" s="1"/>
  <c r="E394" i="14"/>
  <c r="G394" i="14"/>
  <c r="I394" i="14"/>
  <c r="J394" i="14"/>
  <c r="K394" i="14"/>
  <c r="P394" i="14" s="1"/>
  <c r="S394" i="14" s="1"/>
  <c r="U394" i="14" s="1"/>
  <c r="X394" i="14"/>
  <c r="B395" i="14"/>
  <c r="D395" i="14" s="1"/>
  <c r="E395" i="14"/>
  <c r="G395" i="14"/>
  <c r="I395" i="14"/>
  <c r="J395" i="14"/>
  <c r="K395" i="14"/>
  <c r="P395" i="14" s="1"/>
  <c r="S395" i="14" s="1"/>
  <c r="X395" i="14"/>
  <c r="B396" i="14"/>
  <c r="I396" i="14"/>
  <c r="J396" i="14"/>
  <c r="K396" i="14"/>
  <c r="P396" i="14" s="1"/>
  <c r="S396" i="14" s="1"/>
  <c r="U396" i="14" s="1"/>
  <c r="X396" i="14"/>
  <c r="B397" i="14"/>
  <c r="G397" i="14"/>
  <c r="I397" i="14"/>
  <c r="J397" i="14"/>
  <c r="K397" i="14"/>
  <c r="P397" i="14" s="1"/>
  <c r="S397" i="14" s="1"/>
  <c r="U397" i="14" s="1"/>
  <c r="X397" i="14"/>
  <c r="B398" i="14"/>
  <c r="E398" i="14"/>
  <c r="I398" i="14"/>
  <c r="J398" i="14"/>
  <c r="K398" i="14"/>
  <c r="P398" i="14" s="1"/>
  <c r="S398" i="14" s="1"/>
  <c r="U398" i="14" s="1"/>
  <c r="X398" i="14"/>
  <c r="B399" i="14"/>
  <c r="D399" i="14" s="1"/>
  <c r="E399" i="14"/>
  <c r="G399" i="14"/>
  <c r="I399" i="14"/>
  <c r="J399" i="14"/>
  <c r="K399" i="14"/>
  <c r="P399" i="14" s="1"/>
  <c r="S399" i="14" s="1"/>
  <c r="X399" i="14"/>
  <c r="B400" i="14"/>
  <c r="G400" i="14"/>
  <c r="I400" i="14"/>
  <c r="J400" i="14"/>
  <c r="K400" i="14"/>
  <c r="P400" i="14" s="1"/>
  <c r="S400" i="14" s="1"/>
  <c r="U400" i="14"/>
  <c r="X400" i="14"/>
  <c r="B401" i="14"/>
  <c r="I401" i="14"/>
  <c r="J401" i="14"/>
  <c r="K401" i="14"/>
  <c r="P401" i="14" s="1"/>
  <c r="S401" i="14"/>
  <c r="X401" i="14"/>
  <c r="B402" i="14"/>
  <c r="G402" i="14"/>
  <c r="I402" i="14"/>
  <c r="J402" i="14"/>
  <c r="K402" i="14"/>
  <c r="P402" i="14" s="1"/>
  <c r="S402" i="14" s="1"/>
  <c r="X402" i="14"/>
  <c r="B403" i="14"/>
  <c r="I403" i="14"/>
  <c r="J403" i="14"/>
  <c r="K403" i="14"/>
  <c r="P403" i="14" s="1"/>
  <c r="S403" i="14" s="1"/>
  <c r="U403" i="14" s="1"/>
  <c r="X403" i="14"/>
  <c r="B404" i="14"/>
  <c r="E404" i="14"/>
  <c r="I404" i="14"/>
  <c r="J404" i="14"/>
  <c r="K404" i="14"/>
  <c r="P404" i="14" s="1"/>
  <c r="S404" i="14" s="1"/>
  <c r="X404" i="14"/>
  <c r="B405" i="14"/>
  <c r="G405" i="14"/>
  <c r="I405" i="14"/>
  <c r="J405" i="14"/>
  <c r="K405" i="14"/>
  <c r="P405" i="14" s="1"/>
  <c r="S405" i="14" s="1"/>
  <c r="X405" i="14"/>
  <c r="B406" i="14"/>
  <c r="I406" i="14"/>
  <c r="J406" i="14"/>
  <c r="K406" i="14"/>
  <c r="P406" i="14" s="1"/>
  <c r="S406" i="14" s="1"/>
  <c r="X406" i="14"/>
  <c r="B407" i="14"/>
  <c r="D407" i="14" s="1"/>
  <c r="E407" i="14"/>
  <c r="G407" i="14"/>
  <c r="I407" i="14"/>
  <c r="J407" i="14"/>
  <c r="K407" i="14"/>
  <c r="P407" i="14" s="1"/>
  <c r="S407" i="14" s="1"/>
  <c r="U407" i="14" s="1"/>
  <c r="X407" i="14"/>
  <c r="B408" i="14"/>
  <c r="I408" i="14"/>
  <c r="J408" i="14"/>
  <c r="K408" i="14"/>
  <c r="P408" i="14" s="1"/>
  <c r="S408" i="14" s="1"/>
  <c r="U408" i="14" s="1"/>
  <c r="X408" i="14"/>
  <c r="B409" i="14"/>
  <c r="I409" i="14"/>
  <c r="J409" i="14"/>
  <c r="K409" i="14"/>
  <c r="P409" i="14" s="1"/>
  <c r="S409" i="14" s="1"/>
  <c r="X409" i="14"/>
  <c r="B410" i="14"/>
  <c r="G410" i="14" s="1"/>
  <c r="I410" i="14"/>
  <c r="J410" i="14"/>
  <c r="K410" i="14"/>
  <c r="P410" i="14" s="1"/>
  <c r="S410" i="14" s="1"/>
  <c r="U410" i="14" s="1"/>
  <c r="X410" i="14"/>
  <c r="B411" i="14"/>
  <c r="D411" i="14" s="1"/>
  <c r="G411" i="14"/>
  <c r="I411" i="14"/>
  <c r="J411" i="14"/>
  <c r="K411" i="14"/>
  <c r="P411" i="14"/>
  <c r="S411" i="14" s="1"/>
  <c r="X411" i="14"/>
  <c r="B412" i="14"/>
  <c r="G412" i="14"/>
  <c r="I412" i="14"/>
  <c r="J412" i="14"/>
  <c r="K412" i="14"/>
  <c r="P412" i="14" s="1"/>
  <c r="S412" i="14" s="1"/>
  <c r="X412" i="14"/>
  <c r="B413" i="14"/>
  <c r="I413" i="14"/>
  <c r="J413" i="14"/>
  <c r="K413" i="14"/>
  <c r="P413" i="14" s="1"/>
  <c r="S413" i="14" s="1"/>
  <c r="U413" i="14" s="1"/>
  <c r="X413" i="14"/>
  <c r="B414" i="14"/>
  <c r="I414" i="14"/>
  <c r="J414" i="14"/>
  <c r="K414" i="14"/>
  <c r="P414" i="14" s="1"/>
  <c r="S414" i="14" s="1"/>
  <c r="U414" i="14" s="1"/>
  <c r="X414" i="14"/>
  <c r="B415" i="14"/>
  <c r="I415" i="14"/>
  <c r="J415" i="14"/>
  <c r="K415" i="14"/>
  <c r="P415" i="14" s="1"/>
  <c r="S415" i="14" s="1"/>
  <c r="U415" i="14" s="1"/>
  <c r="X415" i="14"/>
  <c r="B416" i="14"/>
  <c r="G416" i="14"/>
  <c r="I416" i="14"/>
  <c r="J416" i="14"/>
  <c r="K416" i="14"/>
  <c r="P416" i="14" s="1"/>
  <c r="S416" i="14" s="1"/>
  <c r="U416" i="14" s="1"/>
  <c r="X416" i="14"/>
  <c r="B417" i="14"/>
  <c r="I417" i="14"/>
  <c r="J417" i="14"/>
  <c r="K417" i="14"/>
  <c r="P417" i="14" s="1"/>
  <c r="S417" i="14" s="1"/>
  <c r="U417" i="14" s="1"/>
  <c r="X417" i="14"/>
  <c r="B418" i="14"/>
  <c r="E418" i="14"/>
  <c r="I418" i="14"/>
  <c r="J418" i="14"/>
  <c r="K418" i="14"/>
  <c r="P418" i="14" s="1"/>
  <c r="S418" i="14" s="1"/>
  <c r="U418" i="14" s="1"/>
  <c r="X418" i="14"/>
  <c r="B419" i="14"/>
  <c r="I419" i="14"/>
  <c r="J419" i="14"/>
  <c r="K419" i="14"/>
  <c r="P419" i="14" s="1"/>
  <c r="S419" i="14" s="1"/>
  <c r="U419" i="14" s="1"/>
  <c r="X419" i="14"/>
  <c r="B420" i="14"/>
  <c r="G420" i="14" s="1"/>
  <c r="I420" i="14"/>
  <c r="J420" i="14"/>
  <c r="K420" i="14"/>
  <c r="P420" i="14" s="1"/>
  <c r="S420" i="14" s="1"/>
  <c r="U420" i="14" s="1"/>
  <c r="X420" i="14"/>
  <c r="B421" i="14"/>
  <c r="D421" i="14" s="1"/>
  <c r="G421" i="14"/>
  <c r="I421" i="14"/>
  <c r="J421" i="14"/>
  <c r="K421" i="14"/>
  <c r="P421" i="14" s="1"/>
  <c r="S421" i="14" s="1"/>
  <c r="U421" i="14" s="1"/>
  <c r="X421" i="14"/>
  <c r="B422" i="14"/>
  <c r="I422" i="14"/>
  <c r="J422" i="14"/>
  <c r="K422" i="14"/>
  <c r="P422" i="14" s="1"/>
  <c r="S422" i="14" s="1"/>
  <c r="U422" i="14" s="1"/>
  <c r="X422" i="14"/>
  <c r="B423" i="14"/>
  <c r="I423" i="14"/>
  <c r="J423" i="14"/>
  <c r="K423" i="14"/>
  <c r="P423" i="14" s="1"/>
  <c r="S423" i="14" s="1"/>
  <c r="U423" i="14" s="1"/>
  <c r="X423" i="14"/>
  <c r="B424" i="14"/>
  <c r="I424" i="14"/>
  <c r="J424" i="14"/>
  <c r="K424" i="14"/>
  <c r="P424" i="14" s="1"/>
  <c r="S424" i="14" s="1"/>
  <c r="U424" i="14" s="1"/>
  <c r="X424" i="14"/>
  <c r="B425" i="14"/>
  <c r="I425" i="14"/>
  <c r="J425" i="14"/>
  <c r="K425" i="14"/>
  <c r="P425" i="14" s="1"/>
  <c r="S425" i="14" s="1"/>
  <c r="U425" i="14" s="1"/>
  <c r="X425" i="14"/>
  <c r="B426" i="14"/>
  <c r="I426" i="14"/>
  <c r="J426" i="14"/>
  <c r="K426" i="14"/>
  <c r="P426" i="14" s="1"/>
  <c r="S426" i="14" s="1"/>
  <c r="U426" i="14" s="1"/>
  <c r="X426" i="14"/>
  <c r="B427" i="14"/>
  <c r="I427" i="14"/>
  <c r="J427" i="14"/>
  <c r="K427" i="14"/>
  <c r="P427" i="14" s="1"/>
  <c r="S427" i="14" s="1"/>
  <c r="U427" i="14" s="1"/>
  <c r="X427" i="14"/>
  <c r="B428" i="14"/>
  <c r="I428" i="14"/>
  <c r="J428" i="14"/>
  <c r="K428" i="14"/>
  <c r="P428" i="14" s="1"/>
  <c r="S428" i="14" s="1"/>
  <c r="U428" i="14" s="1"/>
  <c r="X428" i="14"/>
  <c r="B429" i="14"/>
  <c r="D429" i="14" s="1"/>
  <c r="I429" i="14"/>
  <c r="J429" i="14"/>
  <c r="K429" i="14"/>
  <c r="P429" i="14" s="1"/>
  <c r="S429" i="14" s="1"/>
  <c r="U429" i="14" s="1"/>
  <c r="X429" i="14"/>
  <c r="B430" i="14"/>
  <c r="I430" i="14"/>
  <c r="J430" i="14"/>
  <c r="K430" i="14"/>
  <c r="P430" i="14" s="1"/>
  <c r="S430" i="14" s="1"/>
  <c r="X430" i="14"/>
  <c r="B431" i="14"/>
  <c r="I431" i="14"/>
  <c r="J431" i="14"/>
  <c r="K431" i="14"/>
  <c r="P431" i="14" s="1"/>
  <c r="S431" i="14" s="1"/>
  <c r="U431" i="14" s="1"/>
  <c r="X431" i="14"/>
  <c r="B432" i="14"/>
  <c r="I432" i="14"/>
  <c r="J432" i="14"/>
  <c r="K432" i="14"/>
  <c r="P432" i="14" s="1"/>
  <c r="S432" i="14" s="1"/>
  <c r="U432" i="14" s="1"/>
  <c r="X432" i="14"/>
  <c r="B433" i="14"/>
  <c r="I433" i="14"/>
  <c r="J433" i="14"/>
  <c r="K433" i="14"/>
  <c r="P433" i="14" s="1"/>
  <c r="S433" i="14" s="1"/>
  <c r="U433" i="14" s="1"/>
  <c r="X433" i="14"/>
  <c r="B434" i="14"/>
  <c r="I434" i="14"/>
  <c r="J434" i="14"/>
  <c r="K434" i="14"/>
  <c r="P434" i="14" s="1"/>
  <c r="S434" i="14" s="1"/>
  <c r="U434" i="14" s="1"/>
  <c r="X434" i="14"/>
  <c r="B435" i="14"/>
  <c r="I435" i="14"/>
  <c r="J435" i="14"/>
  <c r="K435" i="14"/>
  <c r="P435" i="14" s="1"/>
  <c r="S435" i="14" s="1"/>
  <c r="U435" i="14" s="1"/>
  <c r="X435" i="14"/>
  <c r="B436" i="14"/>
  <c r="I436" i="14"/>
  <c r="J436" i="14"/>
  <c r="K436" i="14"/>
  <c r="P436" i="14" s="1"/>
  <c r="S436" i="14" s="1"/>
  <c r="U436" i="14" s="1"/>
  <c r="X436" i="14"/>
  <c r="B437" i="14"/>
  <c r="D437" i="14" s="1"/>
  <c r="I437" i="14"/>
  <c r="J437" i="14"/>
  <c r="K437" i="14"/>
  <c r="P437" i="14" s="1"/>
  <c r="S437" i="14" s="1"/>
  <c r="X437" i="14"/>
  <c r="B438" i="14"/>
  <c r="I438" i="14"/>
  <c r="J438" i="14"/>
  <c r="K438" i="14"/>
  <c r="P438" i="14" s="1"/>
  <c r="S438" i="14" s="1"/>
  <c r="X438" i="14"/>
  <c r="B439" i="14"/>
  <c r="G439" i="14"/>
  <c r="I439" i="14"/>
  <c r="J439" i="14"/>
  <c r="K439" i="14"/>
  <c r="P439" i="14" s="1"/>
  <c r="S439" i="14" s="1"/>
  <c r="X439" i="14"/>
  <c r="B440" i="14"/>
  <c r="I440" i="14"/>
  <c r="J440" i="14"/>
  <c r="K440" i="14"/>
  <c r="P440" i="14" s="1"/>
  <c r="S440" i="14" s="1"/>
  <c r="U440" i="14" s="1"/>
  <c r="X440" i="14"/>
  <c r="B441" i="14"/>
  <c r="G441" i="14" s="1"/>
  <c r="I441" i="14"/>
  <c r="J441" i="14"/>
  <c r="K441" i="14"/>
  <c r="P441" i="14" s="1"/>
  <c r="S441" i="14" s="1"/>
  <c r="U441" i="14" s="1"/>
  <c r="X441" i="14"/>
  <c r="B442" i="14"/>
  <c r="E442" i="14" s="1"/>
  <c r="D442" i="14"/>
  <c r="G442" i="14"/>
  <c r="I442" i="14"/>
  <c r="J442" i="14"/>
  <c r="K442" i="14"/>
  <c r="P442" i="14" s="1"/>
  <c r="S442" i="14" s="1"/>
  <c r="U442" i="14" s="1"/>
  <c r="X442" i="14"/>
  <c r="B443" i="14"/>
  <c r="E443" i="14" s="1"/>
  <c r="G443" i="14"/>
  <c r="I443" i="14"/>
  <c r="J443" i="14"/>
  <c r="K443" i="14"/>
  <c r="P443" i="14" s="1"/>
  <c r="S443" i="14" s="1"/>
  <c r="U443" i="14" s="1"/>
  <c r="X443" i="14"/>
  <c r="B444" i="14"/>
  <c r="G444" i="14" s="1"/>
  <c r="I444" i="14"/>
  <c r="J444" i="14"/>
  <c r="K444" i="14"/>
  <c r="P444" i="14" s="1"/>
  <c r="S444" i="14" s="1"/>
  <c r="U444" i="14" s="1"/>
  <c r="X444" i="14"/>
  <c r="B445" i="14"/>
  <c r="E445" i="14" s="1"/>
  <c r="I445" i="14"/>
  <c r="J445" i="14"/>
  <c r="K445" i="14"/>
  <c r="P445" i="14"/>
  <c r="S445" i="14" s="1"/>
  <c r="X445" i="14"/>
  <c r="B446" i="14"/>
  <c r="D446" i="14" s="1"/>
  <c r="I446" i="14"/>
  <c r="J446" i="14"/>
  <c r="K446" i="14"/>
  <c r="P446" i="14" s="1"/>
  <c r="S446" i="14" s="1"/>
  <c r="U446" i="14" s="1"/>
  <c r="X446" i="14"/>
  <c r="B447" i="14"/>
  <c r="I447" i="14"/>
  <c r="J447" i="14"/>
  <c r="K447" i="14"/>
  <c r="P447" i="14" s="1"/>
  <c r="S447" i="14" s="1"/>
  <c r="X447" i="14"/>
  <c r="B448" i="14"/>
  <c r="E448" i="14" s="1"/>
  <c r="D448" i="14"/>
  <c r="G448" i="14"/>
  <c r="I448" i="14"/>
  <c r="J448" i="14"/>
  <c r="K448" i="14"/>
  <c r="P448" i="14" s="1"/>
  <c r="S448" i="14" s="1"/>
  <c r="U448" i="14" s="1"/>
  <c r="X448" i="14"/>
  <c r="B449" i="14"/>
  <c r="G449" i="14"/>
  <c r="I449" i="14"/>
  <c r="J449" i="14"/>
  <c r="K449" i="14"/>
  <c r="P449" i="14"/>
  <c r="S449" i="14" s="1"/>
  <c r="U449" i="14" s="1"/>
  <c r="X449" i="14"/>
  <c r="B450" i="14"/>
  <c r="I450" i="14"/>
  <c r="J450" i="14"/>
  <c r="K450" i="14"/>
  <c r="P450" i="14" s="1"/>
  <c r="S450" i="14" s="1"/>
  <c r="U450" i="14" s="1"/>
  <c r="X450" i="14"/>
  <c r="B451" i="14"/>
  <c r="I451" i="14"/>
  <c r="J451" i="14"/>
  <c r="K451" i="14"/>
  <c r="P451" i="14"/>
  <c r="S451" i="14" s="1"/>
  <c r="U451" i="14" s="1"/>
  <c r="X451" i="14"/>
  <c r="B452" i="14"/>
  <c r="G452" i="14" s="1"/>
  <c r="I452" i="14"/>
  <c r="J452" i="14"/>
  <c r="K452" i="14"/>
  <c r="P452" i="14" s="1"/>
  <c r="S452" i="14" s="1"/>
  <c r="U452" i="14" s="1"/>
  <c r="X452" i="14"/>
  <c r="B453" i="14"/>
  <c r="I453" i="14"/>
  <c r="J453" i="14"/>
  <c r="K453" i="14"/>
  <c r="P453" i="14" s="1"/>
  <c r="S453" i="14" s="1"/>
  <c r="X453" i="14"/>
  <c r="B454" i="14"/>
  <c r="D454" i="14"/>
  <c r="I454" i="14"/>
  <c r="J454" i="14"/>
  <c r="K454" i="14"/>
  <c r="P454" i="14" s="1"/>
  <c r="S454" i="14" s="1"/>
  <c r="U454" i="14" s="1"/>
  <c r="X454" i="14"/>
  <c r="B455" i="14"/>
  <c r="G455" i="14" s="1"/>
  <c r="I455" i="14"/>
  <c r="J455" i="14"/>
  <c r="K455" i="14"/>
  <c r="P455" i="14" s="1"/>
  <c r="S455" i="14" s="1"/>
  <c r="X455" i="14"/>
  <c r="B456" i="14"/>
  <c r="I456" i="14"/>
  <c r="J456" i="14"/>
  <c r="K456" i="14"/>
  <c r="P456" i="14" s="1"/>
  <c r="S456" i="14" s="1"/>
  <c r="U456" i="14" s="1"/>
  <c r="X456" i="14"/>
  <c r="B457" i="14"/>
  <c r="G457" i="14" s="1"/>
  <c r="I457" i="14"/>
  <c r="J457" i="14"/>
  <c r="K457" i="14"/>
  <c r="P457" i="14" s="1"/>
  <c r="S457" i="14" s="1"/>
  <c r="X457" i="14"/>
  <c r="B458" i="14"/>
  <c r="I458" i="14"/>
  <c r="J458" i="14"/>
  <c r="K458" i="14"/>
  <c r="P458" i="14" s="1"/>
  <c r="S458" i="14" s="1"/>
  <c r="U458" i="14" s="1"/>
  <c r="X458" i="14"/>
  <c r="B459" i="14"/>
  <c r="E459" i="14" s="1"/>
  <c r="I459" i="14"/>
  <c r="J459" i="14"/>
  <c r="K459" i="14"/>
  <c r="P459" i="14" s="1"/>
  <c r="S459" i="14" s="1"/>
  <c r="U459" i="14" s="1"/>
  <c r="X459" i="14"/>
  <c r="B460" i="14"/>
  <c r="G460" i="14"/>
  <c r="I460" i="14"/>
  <c r="J460" i="14"/>
  <c r="K460" i="14"/>
  <c r="P460" i="14" s="1"/>
  <c r="S460" i="14" s="1"/>
  <c r="X460" i="14"/>
  <c r="B461" i="14"/>
  <c r="I461" i="14"/>
  <c r="J461" i="14"/>
  <c r="K461" i="14"/>
  <c r="P461" i="14" s="1"/>
  <c r="S461" i="14" s="1"/>
  <c r="X461" i="14"/>
  <c r="B462" i="14"/>
  <c r="D462" i="14" s="1"/>
  <c r="I462" i="14"/>
  <c r="J462" i="14"/>
  <c r="K462" i="14"/>
  <c r="P462" i="14" s="1"/>
  <c r="S462" i="14" s="1"/>
  <c r="U462" i="14" s="1"/>
  <c r="X462" i="14"/>
  <c r="B463" i="14"/>
  <c r="G463" i="14"/>
  <c r="I463" i="14"/>
  <c r="J463" i="14"/>
  <c r="K463" i="14"/>
  <c r="P463" i="14" s="1"/>
  <c r="S463" i="14" s="1"/>
  <c r="X463" i="14"/>
  <c r="B464" i="14"/>
  <c r="I464" i="14"/>
  <c r="J464" i="14"/>
  <c r="K464" i="14"/>
  <c r="P464" i="14" s="1"/>
  <c r="S464" i="14" s="1"/>
  <c r="U464" i="14" s="1"/>
  <c r="X464" i="14"/>
  <c r="B465" i="14"/>
  <c r="G465" i="14" s="1"/>
  <c r="I465" i="14"/>
  <c r="J465" i="14"/>
  <c r="K465" i="14"/>
  <c r="P465" i="14" s="1"/>
  <c r="S465" i="14" s="1"/>
  <c r="U465" i="14" s="1"/>
  <c r="X465" i="14"/>
  <c r="B466" i="14"/>
  <c r="E466" i="14" s="1"/>
  <c r="D466" i="14"/>
  <c r="G466" i="14"/>
  <c r="I466" i="14"/>
  <c r="J466" i="14"/>
  <c r="K466" i="14"/>
  <c r="P466" i="14" s="1"/>
  <c r="S466" i="14" s="1"/>
  <c r="U466" i="14" s="1"/>
  <c r="X466" i="14"/>
  <c r="B467" i="14"/>
  <c r="D467" i="14"/>
  <c r="I467" i="14"/>
  <c r="J467" i="14"/>
  <c r="K467" i="14"/>
  <c r="P467" i="14" s="1"/>
  <c r="S467" i="14" s="1"/>
  <c r="X467" i="14"/>
  <c r="B468" i="14"/>
  <c r="D468" i="14" s="1"/>
  <c r="I468" i="14"/>
  <c r="J468" i="14"/>
  <c r="K468" i="14"/>
  <c r="P468" i="14" s="1"/>
  <c r="S468" i="14" s="1"/>
  <c r="U468" i="14" s="1"/>
  <c r="X468" i="14"/>
  <c r="B469" i="14"/>
  <c r="D469" i="14" s="1"/>
  <c r="I469" i="14"/>
  <c r="J469" i="14"/>
  <c r="K469" i="14"/>
  <c r="P469" i="14" s="1"/>
  <c r="S469" i="14" s="1"/>
  <c r="X469" i="14"/>
  <c r="B470" i="14"/>
  <c r="G470" i="14" s="1"/>
  <c r="I470" i="14"/>
  <c r="J470" i="14"/>
  <c r="K470" i="14"/>
  <c r="P470" i="14" s="1"/>
  <c r="S470" i="14" s="1"/>
  <c r="U470" i="14" s="1"/>
  <c r="X470" i="14"/>
  <c r="B471" i="14"/>
  <c r="D471" i="14"/>
  <c r="I471" i="14"/>
  <c r="J471" i="14"/>
  <c r="K471" i="14"/>
  <c r="P471" i="14" s="1"/>
  <c r="S471" i="14" s="1"/>
  <c r="X471" i="14"/>
  <c r="B472" i="14"/>
  <c r="I472" i="14"/>
  <c r="J472" i="14"/>
  <c r="K472" i="14"/>
  <c r="P472" i="14" s="1"/>
  <c r="S472" i="14" s="1"/>
  <c r="U472" i="14" s="1"/>
  <c r="X472" i="14"/>
  <c r="B473" i="14"/>
  <c r="D473" i="14" s="1"/>
  <c r="I473" i="14"/>
  <c r="J473" i="14"/>
  <c r="K473" i="14"/>
  <c r="P473" i="14" s="1"/>
  <c r="S473" i="14" s="1"/>
  <c r="X473" i="14"/>
  <c r="B474" i="14"/>
  <c r="I474" i="14"/>
  <c r="J474" i="14"/>
  <c r="K474" i="14"/>
  <c r="P474" i="14" s="1"/>
  <c r="S474" i="14" s="1"/>
  <c r="U474" i="14" s="1"/>
  <c r="X474" i="14"/>
  <c r="B475" i="14"/>
  <c r="D475" i="14" s="1"/>
  <c r="I475" i="14"/>
  <c r="J475" i="14"/>
  <c r="K475" i="14"/>
  <c r="P475" i="14" s="1"/>
  <c r="S475" i="14" s="1"/>
  <c r="X475" i="14"/>
  <c r="B476" i="14"/>
  <c r="E476" i="14" s="1"/>
  <c r="D476" i="14"/>
  <c r="G476" i="14"/>
  <c r="I476" i="14"/>
  <c r="J476" i="14"/>
  <c r="K476" i="14"/>
  <c r="P476" i="14" s="1"/>
  <c r="S476" i="14" s="1"/>
  <c r="U476" i="14" s="1"/>
  <c r="X476" i="14"/>
  <c r="B477" i="14"/>
  <c r="D477" i="14" s="1"/>
  <c r="I477" i="14"/>
  <c r="J477" i="14"/>
  <c r="K477" i="14"/>
  <c r="P477" i="14" s="1"/>
  <c r="S477" i="14" s="1"/>
  <c r="X477" i="14"/>
  <c r="B478" i="14"/>
  <c r="G478" i="14"/>
  <c r="I478" i="14"/>
  <c r="J478" i="14"/>
  <c r="K478" i="14"/>
  <c r="P478" i="14" s="1"/>
  <c r="S478" i="14" s="1"/>
  <c r="X478" i="14"/>
  <c r="B479" i="14"/>
  <c r="D479" i="14" s="1"/>
  <c r="I479" i="14"/>
  <c r="J479" i="14"/>
  <c r="K479" i="14"/>
  <c r="P479" i="14" s="1"/>
  <c r="S479" i="14" s="1"/>
  <c r="X479" i="14"/>
  <c r="B480" i="14"/>
  <c r="E480" i="14" s="1"/>
  <c r="D480" i="14"/>
  <c r="G480" i="14"/>
  <c r="I480" i="14"/>
  <c r="J480" i="14"/>
  <c r="K480" i="14"/>
  <c r="P480" i="14" s="1"/>
  <c r="S480" i="14" s="1"/>
  <c r="U480" i="14" s="1"/>
  <c r="X480" i="14"/>
  <c r="B481" i="14"/>
  <c r="D481" i="14" s="1"/>
  <c r="I481" i="14"/>
  <c r="J481" i="14"/>
  <c r="K481" i="14"/>
  <c r="P481" i="14" s="1"/>
  <c r="S481" i="14" s="1"/>
  <c r="X481" i="14"/>
  <c r="B482" i="14"/>
  <c r="I482" i="14"/>
  <c r="J482" i="14"/>
  <c r="K482" i="14"/>
  <c r="P482" i="14" s="1"/>
  <c r="S482" i="14" s="1"/>
  <c r="X482" i="14"/>
  <c r="B483" i="14"/>
  <c r="I483" i="14"/>
  <c r="J483" i="14"/>
  <c r="K483" i="14"/>
  <c r="P483" i="14" s="1"/>
  <c r="S483" i="14" s="1"/>
  <c r="X483" i="14"/>
  <c r="B484" i="14"/>
  <c r="E484" i="14" s="1"/>
  <c r="I484" i="14"/>
  <c r="J484" i="14"/>
  <c r="K484" i="14"/>
  <c r="P484" i="14" s="1"/>
  <c r="S484" i="14" s="1"/>
  <c r="X484" i="14"/>
  <c r="B485" i="14"/>
  <c r="I485" i="14"/>
  <c r="J485" i="14"/>
  <c r="K485" i="14"/>
  <c r="P485" i="14" s="1"/>
  <c r="S485" i="14" s="1"/>
  <c r="X485" i="14"/>
  <c r="B486" i="14"/>
  <c r="E486" i="14" s="1"/>
  <c r="I486" i="14"/>
  <c r="J486" i="14"/>
  <c r="K486" i="14"/>
  <c r="P486" i="14" s="1"/>
  <c r="S486" i="14" s="1"/>
  <c r="X486" i="14"/>
  <c r="B487" i="14"/>
  <c r="I487" i="14"/>
  <c r="J487" i="14"/>
  <c r="K487" i="14"/>
  <c r="P487" i="14" s="1"/>
  <c r="S487" i="14" s="1"/>
  <c r="X487" i="14"/>
  <c r="B488" i="14"/>
  <c r="E488" i="14" s="1"/>
  <c r="I488" i="14"/>
  <c r="J488" i="14"/>
  <c r="K488" i="14"/>
  <c r="P488" i="14" s="1"/>
  <c r="S488" i="14" s="1"/>
  <c r="X488" i="14"/>
  <c r="B489" i="14"/>
  <c r="I489" i="14"/>
  <c r="J489" i="14"/>
  <c r="K489" i="14"/>
  <c r="P489" i="14" s="1"/>
  <c r="S489" i="14" s="1"/>
  <c r="X489" i="14"/>
  <c r="B490" i="14"/>
  <c r="E490" i="14" s="1"/>
  <c r="I490" i="14"/>
  <c r="J490" i="14"/>
  <c r="K490" i="14"/>
  <c r="P490" i="14" s="1"/>
  <c r="S490" i="14" s="1"/>
  <c r="X490" i="14"/>
  <c r="B491" i="14"/>
  <c r="I491" i="14"/>
  <c r="J491" i="14"/>
  <c r="K491" i="14"/>
  <c r="P491" i="14" s="1"/>
  <c r="S491" i="14" s="1"/>
  <c r="X491" i="14"/>
  <c r="B492" i="14"/>
  <c r="E492" i="14"/>
  <c r="I492" i="14"/>
  <c r="J492" i="14"/>
  <c r="K492" i="14"/>
  <c r="P492" i="14" s="1"/>
  <c r="S492" i="14" s="1"/>
  <c r="X492" i="14"/>
  <c r="B493" i="14"/>
  <c r="I493" i="14"/>
  <c r="J493" i="14"/>
  <c r="K493" i="14"/>
  <c r="P493" i="14" s="1"/>
  <c r="S493" i="14" s="1"/>
  <c r="X493" i="14"/>
  <c r="B494" i="14"/>
  <c r="E494" i="14" s="1"/>
  <c r="I494" i="14"/>
  <c r="J494" i="14"/>
  <c r="K494" i="14"/>
  <c r="P494" i="14" s="1"/>
  <c r="S494" i="14" s="1"/>
  <c r="X494" i="14"/>
  <c r="B495" i="14"/>
  <c r="I495" i="14"/>
  <c r="J495" i="14"/>
  <c r="K495" i="14"/>
  <c r="P495" i="14" s="1"/>
  <c r="S495" i="14" s="1"/>
  <c r="X495" i="14"/>
  <c r="B496" i="14"/>
  <c r="E496" i="14" s="1"/>
  <c r="I496" i="14"/>
  <c r="J496" i="14"/>
  <c r="K496" i="14"/>
  <c r="P496" i="14" s="1"/>
  <c r="S496" i="14" s="1"/>
  <c r="X496" i="14"/>
  <c r="B497" i="14"/>
  <c r="I497" i="14"/>
  <c r="J497" i="14"/>
  <c r="K497" i="14"/>
  <c r="P497" i="14" s="1"/>
  <c r="S497" i="14" s="1"/>
  <c r="X497" i="14"/>
  <c r="B498" i="14"/>
  <c r="E498" i="14" s="1"/>
  <c r="I498" i="14"/>
  <c r="J498" i="14"/>
  <c r="K498" i="14"/>
  <c r="P498" i="14" s="1"/>
  <c r="S498" i="14" s="1"/>
  <c r="X498" i="14"/>
  <c r="B499" i="14"/>
  <c r="I499" i="14"/>
  <c r="J499" i="14"/>
  <c r="K499" i="14"/>
  <c r="P499" i="14" s="1"/>
  <c r="S499" i="14" s="1"/>
  <c r="X499" i="14"/>
  <c r="B500" i="14"/>
  <c r="E500" i="14" s="1"/>
  <c r="I500" i="14"/>
  <c r="J500" i="14"/>
  <c r="K500" i="14"/>
  <c r="P500" i="14" s="1"/>
  <c r="S500" i="14" s="1"/>
  <c r="X500" i="14"/>
  <c r="B501" i="14"/>
  <c r="I501" i="14"/>
  <c r="J501" i="14"/>
  <c r="K501" i="14"/>
  <c r="P501" i="14" s="1"/>
  <c r="S501" i="14" s="1"/>
  <c r="X501" i="14"/>
  <c r="B502" i="14"/>
  <c r="E502" i="14" s="1"/>
  <c r="I502" i="14"/>
  <c r="J502" i="14"/>
  <c r="K502" i="14"/>
  <c r="P502" i="14" s="1"/>
  <c r="S502" i="14" s="1"/>
  <c r="X502" i="14"/>
  <c r="B503" i="14"/>
  <c r="I503" i="14"/>
  <c r="J503" i="14"/>
  <c r="K503" i="14"/>
  <c r="P503" i="14" s="1"/>
  <c r="S503" i="14" s="1"/>
  <c r="X503" i="14"/>
  <c r="B504" i="14"/>
  <c r="E504" i="14"/>
  <c r="I504" i="14"/>
  <c r="J504" i="14"/>
  <c r="K504" i="14"/>
  <c r="P504" i="14" s="1"/>
  <c r="S504" i="14"/>
  <c r="X504" i="14"/>
  <c r="B505" i="14"/>
  <c r="E505" i="14" s="1"/>
  <c r="I505" i="14"/>
  <c r="J505" i="14"/>
  <c r="K505" i="14"/>
  <c r="P505" i="14"/>
  <c r="S505" i="14" s="1"/>
  <c r="X505" i="14"/>
  <c r="B506" i="14"/>
  <c r="D506" i="14" s="1"/>
  <c r="E506" i="14"/>
  <c r="I506" i="14"/>
  <c r="J506" i="14"/>
  <c r="K506" i="14"/>
  <c r="P506" i="14" s="1"/>
  <c r="S506" i="14" s="1"/>
  <c r="X506" i="14"/>
  <c r="B507" i="14"/>
  <c r="I507" i="14"/>
  <c r="J507" i="14"/>
  <c r="K507" i="14"/>
  <c r="P507" i="14" s="1"/>
  <c r="S507" i="14" s="1"/>
  <c r="U507" i="14" s="1"/>
  <c r="X507" i="14"/>
  <c r="B508" i="14"/>
  <c r="G508" i="14" s="1"/>
  <c r="I508" i="14"/>
  <c r="J508" i="14"/>
  <c r="K508" i="14"/>
  <c r="P508" i="14" s="1"/>
  <c r="S508" i="14" s="1"/>
  <c r="X508" i="14"/>
  <c r="B509" i="14"/>
  <c r="E509" i="14" s="1"/>
  <c r="I509" i="14"/>
  <c r="J509" i="14"/>
  <c r="K509" i="14"/>
  <c r="P509" i="14" s="1"/>
  <c r="S509" i="14"/>
  <c r="X509" i="14"/>
  <c r="B510" i="14"/>
  <c r="I510" i="14"/>
  <c r="J510" i="14"/>
  <c r="K510" i="14"/>
  <c r="P510" i="14" s="1"/>
  <c r="S510" i="14" s="1"/>
  <c r="X510" i="14"/>
  <c r="B511" i="14"/>
  <c r="D511" i="14" s="1"/>
  <c r="E511" i="14"/>
  <c r="G511" i="14"/>
  <c r="I511" i="14"/>
  <c r="J511" i="14"/>
  <c r="K511" i="14"/>
  <c r="P511" i="14" s="1"/>
  <c r="S511" i="14" s="1"/>
  <c r="U511" i="14" s="1"/>
  <c r="X511" i="14"/>
  <c r="B512" i="14"/>
  <c r="G512" i="14" s="1"/>
  <c r="I512" i="14"/>
  <c r="J512" i="14"/>
  <c r="K512" i="14"/>
  <c r="P512" i="14" s="1"/>
  <c r="S512" i="14" s="1"/>
  <c r="X512" i="14"/>
  <c r="B513" i="14"/>
  <c r="E513" i="14" s="1"/>
  <c r="I513" i="14"/>
  <c r="J513" i="14"/>
  <c r="K513" i="14"/>
  <c r="P513" i="14" s="1"/>
  <c r="S513" i="14" s="1"/>
  <c r="X513" i="14"/>
  <c r="B514" i="14"/>
  <c r="D514" i="14" s="1"/>
  <c r="E514" i="14"/>
  <c r="I514" i="14"/>
  <c r="J514" i="14"/>
  <c r="K514" i="14"/>
  <c r="P514" i="14"/>
  <c r="S514" i="14" s="1"/>
  <c r="X514" i="14"/>
  <c r="B515" i="14"/>
  <c r="I515" i="14"/>
  <c r="J515" i="14"/>
  <c r="K515" i="14"/>
  <c r="P515" i="14" s="1"/>
  <c r="S515" i="14" s="1"/>
  <c r="U515" i="14"/>
  <c r="X515" i="14"/>
  <c r="B516" i="14"/>
  <c r="G516" i="14" s="1"/>
  <c r="I516" i="14"/>
  <c r="J516" i="14"/>
  <c r="K516" i="14"/>
  <c r="P516" i="14" s="1"/>
  <c r="S516" i="14" s="1"/>
  <c r="X516" i="14"/>
  <c r="B517" i="14"/>
  <c r="D517" i="14" s="1"/>
  <c r="I517" i="14"/>
  <c r="J517" i="14"/>
  <c r="K517" i="14"/>
  <c r="P517" i="14" s="1"/>
  <c r="S517" i="14" s="1"/>
  <c r="U517" i="14" s="1"/>
  <c r="X517" i="14"/>
  <c r="B518" i="14"/>
  <c r="D518" i="14" s="1"/>
  <c r="I518" i="14"/>
  <c r="J518" i="14"/>
  <c r="K518" i="14"/>
  <c r="P518" i="14" s="1"/>
  <c r="S518" i="14" s="1"/>
  <c r="U518" i="14" s="1"/>
  <c r="X518" i="14"/>
  <c r="B519" i="14"/>
  <c r="D519" i="14" s="1"/>
  <c r="I519" i="14"/>
  <c r="J519" i="14"/>
  <c r="K519" i="14"/>
  <c r="P519" i="14" s="1"/>
  <c r="S519" i="14" s="1"/>
  <c r="U519" i="14" s="1"/>
  <c r="X519" i="14"/>
  <c r="B520" i="14"/>
  <c r="D520" i="14" s="1"/>
  <c r="I520" i="14"/>
  <c r="J520" i="14"/>
  <c r="K520" i="14"/>
  <c r="P520" i="14" s="1"/>
  <c r="S520" i="14" s="1"/>
  <c r="U520" i="14" s="1"/>
  <c r="X520" i="14"/>
  <c r="B521" i="14"/>
  <c r="D521" i="14" s="1"/>
  <c r="I521" i="14"/>
  <c r="J521" i="14"/>
  <c r="K521" i="14"/>
  <c r="P521" i="14" s="1"/>
  <c r="S521" i="14" s="1"/>
  <c r="U521" i="14" s="1"/>
  <c r="X521" i="14"/>
  <c r="B522" i="14"/>
  <c r="D522" i="14" s="1"/>
  <c r="I522" i="14"/>
  <c r="J522" i="14"/>
  <c r="K522" i="14"/>
  <c r="P522" i="14" s="1"/>
  <c r="S522" i="14" s="1"/>
  <c r="U522" i="14" s="1"/>
  <c r="X522" i="14"/>
  <c r="B523" i="14"/>
  <c r="D523" i="14" s="1"/>
  <c r="I523" i="14"/>
  <c r="J523" i="14"/>
  <c r="K523" i="14"/>
  <c r="P523" i="14" s="1"/>
  <c r="S523" i="14" s="1"/>
  <c r="U523" i="14" s="1"/>
  <c r="X523" i="14"/>
  <c r="B524" i="14"/>
  <c r="D524" i="14" s="1"/>
  <c r="I524" i="14"/>
  <c r="J524" i="14"/>
  <c r="K524" i="14"/>
  <c r="P524" i="14" s="1"/>
  <c r="S524" i="14" s="1"/>
  <c r="U524" i="14" s="1"/>
  <c r="X524" i="14"/>
  <c r="B525" i="14"/>
  <c r="D525" i="14" s="1"/>
  <c r="I525" i="14"/>
  <c r="J525" i="14"/>
  <c r="K525" i="14"/>
  <c r="P525" i="14" s="1"/>
  <c r="S525" i="14" s="1"/>
  <c r="U525" i="14" s="1"/>
  <c r="X525" i="14"/>
  <c r="B526" i="14"/>
  <c r="D526" i="14"/>
  <c r="I526" i="14"/>
  <c r="J526" i="14"/>
  <c r="K526" i="14"/>
  <c r="P526" i="14" s="1"/>
  <c r="S526" i="14" s="1"/>
  <c r="U526" i="14" s="1"/>
  <c r="X526" i="14"/>
  <c r="B527" i="14"/>
  <c r="D527" i="14" s="1"/>
  <c r="I527" i="14"/>
  <c r="J527" i="14"/>
  <c r="K527" i="14"/>
  <c r="P527" i="14" s="1"/>
  <c r="S527" i="14" s="1"/>
  <c r="X527" i="14"/>
  <c r="B528" i="14"/>
  <c r="I528" i="14"/>
  <c r="J528" i="14"/>
  <c r="K528" i="14"/>
  <c r="P528" i="14" s="1"/>
  <c r="S528" i="14" s="1"/>
  <c r="U528" i="14" s="1"/>
  <c r="X528" i="14"/>
  <c r="B529" i="14"/>
  <c r="D529" i="14" s="1"/>
  <c r="I529" i="14"/>
  <c r="J529" i="14"/>
  <c r="K529" i="14"/>
  <c r="P529" i="14" s="1"/>
  <c r="S529" i="14" s="1"/>
  <c r="X529" i="14"/>
  <c r="B530" i="14"/>
  <c r="D530" i="14" s="1"/>
  <c r="I530" i="14"/>
  <c r="J530" i="14"/>
  <c r="K530" i="14"/>
  <c r="P530" i="14" s="1"/>
  <c r="S530" i="14" s="1"/>
  <c r="U530" i="14" s="1"/>
  <c r="X530" i="14"/>
  <c r="B531" i="14"/>
  <c r="D531" i="14" s="1"/>
  <c r="I531" i="14"/>
  <c r="J531" i="14"/>
  <c r="K531" i="14"/>
  <c r="P531" i="14" s="1"/>
  <c r="S531" i="14" s="1"/>
  <c r="X531" i="14"/>
  <c r="B532" i="14"/>
  <c r="D532" i="14"/>
  <c r="I532" i="14"/>
  <c r="J532" i="14"/>
  <c r="K532" i="14"/>
  <c r="P532" i="14" s="1"/>
  <c r="S532" i="14" s="1"/>
  <c r="X532" i="14"/>
  <c r="B533" i="14"/>
  <c r="G533" i="14" s="1"/>
  <c r="E533" i="14"/>
  <c r="I533" i="14"/>
  <c r="J533" i="14"/>
  <c r="K533" i="14"/>
  <c r="P533" i="14" s="1"/>
  <c r="S533" i="14" s="1"/>
  <c r="X533" i="14"/>
  <c r="B534" i="14"/>
  <c r="I534" i="14"/>
  <c r="J534" i="14"/>
  <c r="K534" i="14"/>
  <c r="P534" i="14" s="1"/>
  <c r="S534" i="14" s="1"/>
  <c r="U534" i="14" s="1"/>
  <c r="X534" i="14"/>
  <c r="B535" i="14"/>
  <c r="G535" i="14" s="1"/>
  <c r="I535" i="14"/>
  <c r="J535" i="14"/>
  <c r="K535" i="14"/>
  <c r="P535" i="14" s="1"/>
  <c r="S535" i="14" s="1"/>
  <c r="X535" i="14"/>
  <c r="B536" i="14"/>
  <c r="D536" i="14"/>
  <c r="I536" i="14"/>
  <c r="J536" i="14"/>
  <c r="K536" i="14"/>
  <c r="P536" i="14" s="1"/>
  <c r="S536" i="14" s="1"/>
  <c r="X536" i="14"/>
  <c r="B537" i="14"/>
  <c r="I537" i="14"/>
  <c r="J537" i="14"/>
  <c r="K537" i="14"/>
  <c r="P537" i="14" s="1"/>
  <c r="S537" i="14" s="1"/>
  <c r="X537" i="14"/>
  <c r="B538" i="14"/>
  <c r="I538" i="14"/>
  <c r="J538" i="14"/>
  <c r="K538" i="14"/>
  <c r="P538" i="14" s="1"/>
  <c r="S538" i="14" s="1"/>
  <c r="X538" i="14"/>
  <c r="B539" i="14"/>
  <c r="I539" i="14"/>
  <c r="J539" i="14"/>
  <c r="K539" i="14"/>
  <c r="P539" i="14" s="1"/>
  <c r="S539" i="14" s="1"/>
  <c r="X539" i="14"/>
  <c r="B540" i="14"/>
  <c r="E540" i="14"/>
  <c r="I540" i="14"/>
  <c r="J540" i="14"/>
  <c r="K540" i="14"/>
  <c r="P540" i="14" s="1"/>
  <c r="S540" i="14" s="1"/>
  <c r="U540" i="14" s="1"/>
  <c r="X540" i="14"/>
  <c r="B541" i="14"/>
  <c r="I541" i="14"/>
  <c r="J541" i="14"/>
  <c r="K541" i="14"/>
  <c r="P541" i="14" s="1"/>
  <c r="S541" i="14" s="1"/>
  <c r="X541" i="14"/>
  <c r="B542" i="14"/>
  <c r="G542" i="14" s="1"/>
  <c r="D542" i="14"/>
  <c r="E542" i="14"/>
  <c r="I542" i="14"/>
  <c r="J542" i="14"/>
  <c r="K542" i="14"/>
  <c r="P542" i="14" s="1"/>
  <c r="S542" i="14" s="1"/>
  <c r="U542" i="14" s="1"/>
  <c r="X542" i="14"/>
  <c r="B543" i="14"/>
  <c r="I543" i="14"/>
  <c r="J543" i="14"/>
  <c r="K543" i="14"/>
  <c r="P543" i="14" s="1"/>
  <c r="S543" i="14" s="1"/>
  <c r="X543" i="14"/>
  <c r="B544" i="14"/>
  <c r="G544" i="14" s="1"/>
  <c r="D544" i="14"/>
  <c r="E544" i="14"/>
  <c r="I544" i="14"/>
  <c r="J544" i="14"/>
  <c r="K544" i="14"/>
  <c r="P544" i="14" s="1"/>
  <c r="S544" i="14" s="1"/>
  <c r="U544" i="14" s="1"/>
  <c r="X544" i="14"/>
  <c r="B545" i="14"/>
  <c r="I545" i="14"/>
  <c r="J545" i="14"/>
  <c r="K545" i="14"/>
  <c r="P545" i="14" s="1"/>
  <c r="S545" i="14" s="1"/>
  <c r="X545" i="14"/>
  <c r="B546" i="14"/>
  <c r="E546" i="14"/>
  <c r="I546" i="14"/>
  <c r="J546" i="14"/>
  <c r="K546" i="14"/>
  <c r="P546" i="14" s="1"/>
  <c r="S546" i="14" s="1"/>
  <c r="U546" i="14" s="1"/>
  <c r="X546" i="14"/>
  <c r="B547" i="14"/>
  <c r="I547" i="14"/>
  <c r="J547" i="14"/>
  <c r="K547" i="14"/>
  <c r="P547" i="14" s="1"/>
  <c r="S547" i="14" s="1"/>
  <c r="X547" i="14"/>
  <c r="B548" i="14"/>
  <c r="I548" i="14"/>
  <c r="J548" i="14"/>
  <c r="K548" i="14"/>
  <c r="P548" i="14" s="1"/>
  <c r="S548" i="14" s="1"/>
  <c r="X548" i="14"/>
  <c r="B549" i="14"/>
  <c r="I549" i="14"/>
  <c r="J549" i="14"/>
  <c r="K549" i="14"/>
  <c r="P549" i="14" s="1"/>
  <c r="S549" i="14" s="1"/>
  <c r="X549" i="14"/>
  <c r="B550" i="14"/>
  <c r="G550" i="14" s="1"/>
  <c r="D550" i="14"/>
  <c r="E550" i="14"/>
  <c r="I550" i="14"/>
  <c r="J550" i="14"/>
  <c r="K550" i="14"/>
  <c r="P550" i="14" s="1"/>
  <c r="S550" i="14" s="1"/>
  <c r="U550" i="14" s="1"/>
  <c r="X550" i="14"/>
  <c r="B551" i="14"/>
  <c r="I551" i="14"/>
  <c r="J551" i="14"/>
  <c r="K551" i="14"/>
  <c r="P551" i="14" s="1"/>
  <c r="S551" i="14" s="1"/>
  <c r="X551" i="14"/>
  <c r="B552" i="14"/>
  <c r="I552" i="14"/>
  <c r="J552" i="14"/>
  <c r="K552" i="14"/>
  <c r="P552" i="14" s="1"/>
  <c r="S552" i="14" s="1"/>
  <c r="U552" i="14" s="1"/>
  <c r="X552" i="14"/>
  <c r="B553" i="14"/>
  <c r="I553" i="14"/>
  <c r="J553" i="14"/>
  <c r="K553" i="14"/>
  <c r="P553" i="14" s="1"/>
  <c r="S553" i="14" s="1"/>
  <c r="X553" i="14"/>
  <c r="B554" i="14"/>
  <c r="G554" i="14" s="1"/>
  <c r="D554" i="14"/>
  <c r="E554" i="14"/>
  <c r="I554" i="14"/>
  <c r="J554" i="14"/>
  <c r="K554" i="14"/>
  <c r="P554" i="14" s="1"/>
  <c r="S554" i="14" s="1"/>
  <c r="U554" i="14" s="1"/>
  <c r="X554" i="14"/>
  <c r="B555" i="14"/>
  <c r="G555" i="14"/>
  <c r="I555" i="14"/>
  <c r="J555" i="14"/>
  <c r="K555" i="14"/>
  <c r="P555" i="14"/>
  <c r="S555" i="14" s="1"/>
  <c r="X555" i="14"/>
  <c r="B556" i="14"/>
  <c r="I556" i="14"/>
  <c r="J556" i="14"/>
  <c r="K556" i="14"/>
  <c r="P556" i="14" s="1"/>
  <c r="S556" i="14" s="1"/>
  <c r="U556" i="14" s="1"/>
  <c r="X556" i="14"/>
  <c r="B557" i="14"/>
  <c r="G557" i="14"/>
  <c r="I557" i="14"/>
  <c r="J557" i="14"/>
  <c r="K557" i="14"/>
  <c r="P557" i="14"/>
  <c r="S557" i="14" s="1"/>
  <c r="U557" i="14" s="1"/>
  <c r="X557" i="14"/>
  <c r="B558" i="14"/>
  <c r="E558" i="14"/>
  <c r="I558" i="14"/>
  <c r="J558" i="14"/>
  <c r="K558" i="14"/>
  <c r="P558" i="14" s="1"/>
  <c r="S558" i="14" s="1"/>
  <c r="U558" i="14" s="1"/>
  <c r="X558" i="14"/>
  <c r="B559" i="14"/>
  <c r="I559" i="14"/>
  <c r="J559" i="14"/>
  <c r="K559" i="14"/>
  <c r="P559" i="14" s="1"/>
  <c r="S559" i="14" s="1"/>
  <c r="X559" i="14"/>
  <c r="B560" i="14"/>
  <c r="G560" i="14"/>
  <c r="I560" i="14"/>
  <c r="J560" i="14"/>
  <c r="K560" i="14"/>
  <c r="P560" i="14" s="1"/>
  <c r="S560" i="14" s="1"/>
  <c r="U560" i="14" s="1"/>
  <c r="X560" i="14"/>
  <c r="B561" i="14"/>
  <c r="G561" i="14" s="1"/>
  <c r="I561" i="14"/>
  <c r="J561" i="14"/>
  <c r="K561" i="14"/>
  <c r="P561" i="14" s="1"/>
  <c r="S561" i="14" s="1"/>
  <c r="U561" i="14" s="1"/>
  <c r="X561" i="14"/>
  <c r="B562" i="14"/>
  <c r="E562" i="14"/>
  <c r="I562" i="14"/>
  <c r="J562" i="14"/>
  <c r="K562" i="14"/>
  <c r="P562" i="14" s="1"/>
  <c r="S562" i="14" s="1"/>
  <c r="U562" i="14" s="1"/>
  <c r="X562" i="14"/>
  <c r="B563" i="14"/>
  <c r="I563" i="14"/>
  <c r="J563" i="14"/>
  <c r="K563" i="14"/>
  <c r="P563" i="14" s="1"/>
  <c r="S563" i="14" s="1"/>
  <c r="X563" i="14"/>
  <c r="B564" i="14"/>
  <c r="I564" i="14"/>
  <c r="J564" i="14"/>
  <c r="K564" i="14"/>
  <c r="P564" i="14" s="1"/>
  <c r="S564" i="14" s="1"/>
  <c r="U564" i="14" s="1"/>
  <c r="X564" i="14"/>
  <c r="B565" i="14"/>
  <c r="E565" i="14" s="1"/>
  <c r="I565" i="14"/>
  <c r="J565" i="14"/>
  <c r="K565" i="14"/>
  <c r="P565" i="14" s="1"/>
  <c r="S565" i="14" s="1"/>
  <c r="U565" i="14" s="1"/>
  <c r="X565" i="14"/>
  <c r="B566" i="14"/>
  <c r="E566" i="14" s="1"/>
  <c r="I566" i="14"/>
  <c r="J566" i="14"/>
  <c r="K566" i="14"/>
  <c r="P566" i="14" s="1"/>
  <c r="S566" i="14" s="1"/>
  <c r="X566" i="14"/>
  <c r="B567" i="14"/>
  <c r="E567" i="14" s="1"/>
  <c r="I567" i="14"/>
  <c r="J567" i="14"/>
  <c r="K567" i="14"/>
  <c r="P567" i="14" s="1"/>
  <c r="S567" i="14" s="1"/>
  <c r="U567" i="14" s="1"/>
  <c r="X567" i="14"/>
  <c r="B568" i="14"/>
  <c r="I568" i="14"/>
  <c r="J568" i="14"/>
  <c r="K568" i="14"/>
  <c r="P568" i="14" s="1"/>
  <c r="S568" i="14" s="1"/>
  <c r="X568" i="14"/>
  <c r="B569" i="14"/>
  <c r="E569" i="14" s="1"/>
  <c r="I569" i="14"/>
  <c r="J569" i="14"/>
  <c r="K569" i="14"/>
  <c r="P569" i="14" s="1"/>
  <c r="S569" i="14" s="1"/>
  <c r="U569" i="14" s="1"/>
  <c r="X569" i="14"/>
  <c r="B570" i="14"/>
  <c r="E570" i="14" s="1"/>
  <c r="I570" i="14"/>
  <c r="J570" i="14"/>
  <c r="K570" i="14"/>
  <c r="P570" i="14" s="1"/>
  <c r="S570" i="14" s="1"/>
  <c r="U570" i="14" s="1"/>
  <c r="X570" i="14"/>
  <c r="B571" i="14"/>
  <c r="E571" i="14"/>
  <c r="I571" i="14"/>
  <c r="J571" i="14"/>
  <c r="K571" i="14"/>
  <c r="P571" i="14" s="1"/>
  <c r="S571" i="14" s="1"/>
  <c r="X571" i="14"/>
  <c r="B572" i="14"/>
  <c r="E572" i="14" s="1"/>
  <c r="I572" i="14"/>
  <c r="J572" i="14"/>
  <c r="K572" i="14"/>
  <c r="P572" i="14" s="1"/>
  <c r="S572" i="14" s="1"/>
  <c r="X572" i="14"/>
  <c r="B573" i="14"/>
  <c r="E573" i="14"/>
  <c r="I573" i="14"/>
  <c r="J573" i="14"/>
  <c r="K573" i="14"/>
  <c r="P573" i="14" s="1"/>
  <c r="S573" i="14" s="1"/>
  <c r="U573" i="14" s="1"/>
  <c r="X573" i="14"/>
  <c r="B574" i="14"/>
  <c r="E574" i="14" s="1"/>
  <c r="I574" i="14"/>
  <c r="J574" i="14"/>
  <c r="K574" i="14"/>
  <c r="P574" i="14" s="1"/>
  <c r="S574" i="14" s="1"/>
  <c r="X574" i="14"/>
  <c r="B575" i="14"/>
  <c r="E575" i="14" s="1"/>
  <c r="I575" i="14"/>
  <c r="J575" i="14"/>
  <c r="K575" i="14"/>
  <c r="P575" i="14" s="1"/>
  <c r="S575" i="14" s="1"/>
  <c r="U575" i="14" s="1"/>
  <c r="X575" i="14"/>
  <c r="B576" i="14"/>
  <c r="I576" i="14"/>
  <c r="J576" i="14"/>
  <c r="K576" i="14"/>
  <c r="P576" i="14" s="1"/>
  <c r="S576" i="14" s="1"/>
  <c r="X576" i="14"/>
  <c r="B577" i="14"/>
  <c r="E577" i="14"/>
  <c r="I577" i="14"/>
  <c r="J577" i="14"/>
  <c r="K577" i="14"/>
  <c r="P577" i="14" s="1"/>
  <c r="S577" i="14" s="1"/>
  <c r="U577" i="14" s="1"/>
  <c r="X577" i="14"/>
  <c r="B578" i="14"/>
  <c r="E578" i="14" s="1"/>
  <c r="I578" i="14"/>
  <c r="J578" i="14"/>
  <c r="K578" i="14"/>
  <c r="P578" i="14" s="1"/>
  <c r="S578" i="14" s="1"/>
  <c r="U578" i="14" s="1"/>
  <c r="X578" i="14"/>
  <c r="B579" i="14"/>
  <c r="E579" i="14" s="1"/>
  <c r="I579" i="14"/>
  <c r="J579" i="14"/>
  <c r="K579" i="14"/>
  <c r="P579" i="14" s="1"/>
  <c r="S579" i="14" s="1"/>
  <c r="X579" i="14"/>
  <c r="B580" i="14"/>
  <c r="E580" i="14" s="1"/>
  <c r="I580" i="14"/>
  <c r="J580" i="14"/>
  <c r="K580" i="14"/>
  <c r="P580" i="14" s="1"/>
  <c r="S580" i="14" s="1"/>
  <c r="X580" i="14"/>
  <c r="B581" i="14"/>
  <c r="E581" i="14" s="1"/>
  <c r="I581" i="14"/>
  <c r="J581" i="14"/>
  <c r="K581" i="14"/>
  <c r="P581" i="14" s="1"/>
  <c r="S581" i="14" s="1"/>
  <c r="U581" i="14" s="1"/>
  <c r="X581" i="14"/>
  <c r="B582" i="14"/>
  <c r="E582" i="14" s="1"/>
  <c r="I582" i="14"/>
  <c r="J582" i="14"/>
  <c r="K582" i="14"/>
  <c r="P582" i="14" s="1"/>
  <c r="S582" i="14" s="1"/>
  <c r="X582" i="14"/>
  <c r="B583" i="14"/>
  <c r="E583" i="14" s="1"/>
  <c r="I583" i="14"/>
  <c r="J583" i="14"/>
  <c r="K583" i="14"/>
  <c r="P583" i="14" s="1"/>
  <c r="S583" i="14" s="1"/>
  <c r="U583" i="14" s="1"/>
  <c r="X583" i="14"/>
  <c r="B584" i="14"/>
  <c r="I584" i="14"/>
  <c r="J584" i="14"/>
  <c r="K584" i="14"/>
  <c r="P584" i="14" s="1"/>
  <c r="S584" i="14" s="1"/>
  <c r="X584" i="14"/>
  <c r="B585" i="14"/>
  <c r="E585" i="14" s="1"/>
  <c r="I585" i="14"/>
  <c r="J585" i="14"/>
  <c r="K585" i="14"/>
  <c r="P585" i="14" s="1"/>
  <c r="S585" i="14" s="1"/>
  <c r="U585" i="14" s="1"/>
  <c r="X585" i="14"/>
  <c r="B586" i="14"/>
  <c r="E586" i="14" s="1"/>
  <c r="I586" i="14"/>
  <c r="J586" i="14"/>
  <c r="K586" i="14"/>
  <c r="P586" i="14" s="1"/>
  <c r="S586" i="14" s="1"/>
  <c r="U586" i="14" s="1"/>
  <c r="X586" i="14"/>
  <c r="B587" i="14"/>
  <c r="E587" i="14"/>
  <c r="I587" i="14"/>
  <c r="J587" i="14"/>
  <c r="K587" i="14"/>
  <c r="P587" i="14"/>
  <c r="S587" i="14" s="1"/>
  <c r="X587" i="14"/>
  <c r="B588" i="14"/>
  <c r="E588" i="14" s="1"/>
  <c r="I588" i="14"/>
  <c r="J588" i="14"/>
  <c r="K588" i="14"/>
  <c r="P588" i="14" s="1"/>
  <c r="S588" i="14" s="1"/>
  <c r="X588" i="14"/>
  <c r="B589" i="14"/>
  <c r="E589" i="14"/>
  <c r="I589" i="14"/>
  <c r="J589" i="14"/>
  <c r="K589" i="14"/>
  <c r="P589" i="14"/>
  <c r="S589" i="14" s="1"/>
  <c r="U589" i="14" s="1"/>
  <c r="X589" i="14"/>
  <c r="B590" i="14"/>
  <c r="E590" i="14" s="1"/>
  <c r="I590" i="14"/>
  <c r="J590" i="14"/>
  <c r="K590" i="14"/>
  <c r="P590" i="14" s="1"/>
  <c r="S590" i="14" s="1"/>
  <c r="X590" i="14"/>
  <c r="B591" i="14"/>
  <c r="I591" i="14"/>
  <c r="J591" i="14"/>
  <c r="K591" i="14"/>
  <c r="P591" i="14" s="1"/>
  <c r="S591" i="14" s="1"/>
  <c r="X591" i="14"/>
  <c r="B592" i="14"/>
  <c r="E592" i="14" s="1"/>
  <c r="I592" i="14"/>
  <c r="J592" i="14"/>
  <c r="K592" i="14"/>
  <c r="P592" i="14" s="1"/>
  <c r="S592" i="14" s="1"/>
  <c r="U592" i="14" s="1"/>
  <c r="X592" i="14"/>
  <c r="B593" i="14"/>
  <c r="I593" i="14"/>
  <c r="J593" i="14"/>
  <c r="K593" i="14"/>
  <c r="P593" i="14" s="1"/>
  <c r="S593" i="14" s="1"/>
  <c r="X593" i="14"/>
  <c r="B594" i="14"/>
  <c r="I594" i="14"/>
  <c r="J594" i="14"/>
  <c r="K594" i="14"/>
  <c r="P594" i="14" s="1"/>
  <c r="S594" i="14" s="1"/>
  <c r="U594" i="14" s="1"/>
  <c r="X594" i="14"/>
  <c r="B595" i="14"/>
  <c r="I595" i="14"/>
  <c r="J595" i="14"/>
  <c r="K595" i="14"/>
  <c r="P595" i="14" s="1"/>
  <c r="S595" i="14" s="1"/>
  <c r="X595" i="14"/>
  <c r="B596" i="14"/>
  <c r="G596" i="14" s="1"/>
  <c r="D596" i="14"/>
  <c r="I596" i="14"/>
  <c r="J596" i="14"/>
  <c r="K596" i="14"/>
  <c r="P596" i="14" s="1"/>
  <c r="S596" i="14" s="1"/>
  <c r="U596" i="14" s="1"/>
  <c r="X596" i="14"/>
  <c r="B597" i="14"/>
  <c r="I597" i="14"/>
  <c r="J597" i="14"/>
  <c r="K597" i="14"/>
  <c r="P597" i="14" s="1"/>
  <c r="S597" i="14" s="1"/>
  <c r="U597" i="14" s="1"/>
  <c r="X597" i="14"/>
  <c r="B598" i="14"/>
  <c r="G598" i="14" s="1"/>
  <c r="D598" i="14"/>
  <c r="I598" i="14"/>
  <c r="J598" i="14"/>
  <c r="K598" i="14"/>
  <c r="P598" i="14" s="1"/>
  <c r="S598" i="14" s="1"/>
  <c r="U598" i="14" s="1"/>
  <c r="X598" i="14"/>
  <c r="B599" i="14"/>
  <c r="I599" i="14"/>
  <c r="J599" i="14"/>
  <c r="K599" i="14"/>
  <c r="P599" i="14" s="1"/>
  <c r="S599" i="14" s="1"/>
  <c r="U599" i="14" s="1"/>
  <c r="X599" i="14"/>
  <c r="B600" i="14"/>
  <c r="G600" i="14" s="1"/>
  <c r="D600" i="14"/>
  <c r="I600" i="14"/>
  <c r="J600" i="14"/>
  <c r="K600" i="14"/>
  <c r="P600" i="14" s="1"/>
  <c r="S600" i="14" s="1"/>
  <c r="U600" i="14" s="1"/>
  <c r="X600" i="14"/>
  <c r="B601" i="14"/>
  <c r="I601" i="14"/>
  <c r="J601" i="14"/>
  <c r="K601" i="14"/>
  <c r="P601" i="14" s="1"/>
  <c r="S601" i="14" s="1"/>
  <c r="U601" i="14" s="1"/>
  <c r="X601" i="14"/>
  <c r="B602" i="14"/>
  <c r="I602" i="14"/>
  <c r="J602" i="14"/>
  <c r="K602" i="14"/>
  <c r="P602" i="14" s="1"/>
  <c r="S602" i="14" s="1"/>
  <c r="U602" i="14" s="1"/>
  <c r="X602" i="14"/>
  <c r="B603" i="14"/>
  <c r="I603" i="14"/>
  <c r="J603" i="14"/>
  <c r="K603" i="14"/>
  <c r="P603" i="14" s="1"/>
  <c r="S603" i="14" s="1"/>
  <c r="U603" i="14" s="1"/>
  <c r="X603" i="14"/>
  <c r="B604" i="14"/>
  <c r="G604" i="14" s="1"/>
  <c r="D604" i="14"/>
  <c r="I604" i="14"/>
  <c r="J604" i="14"/>
  <c r="K604" i="14"/>
  <c r="P604" i="14" s="1"/>
  <c r="S604" i="14" s="1"/>
  <c r="U604" i="14" s="1"/>
  <c r="X604" i="14"/>
  <c r="B605" i="14"/>
  <c r="I605" i="14"/>
  <c r="J605" i="14"/>
  <c r="K605" i="14"/>
  <c r="P605" i="14" s="1"/>
  <c r="S605" i="14" s="1"/>
  <c r="U605" i="14" s="1"/>
  <c r="X605" i="14"/>
  <c r="B606" i="14"/>
  <c r="G606" i="14" s="1"/>
  <c r="D606" i="14"/>
  <c r="I606" i="14"/>
  <c r="J606" i="14"/>
  <c r="K606" i="14"/>
  <c r="P606" i="14" s="1"/>
  <c r="S606" i="14" s="1"/>
  <c r="U606" i="14" s="1"/>
  <c r="X606" i="14"/>
  <c r="B607" i="14"/>
  <c r="I607" i="14"/>
  <c r="J607" i="14"/>
  <c r="K607" i="14"/>
  <c r="P607" i="14" s="1"/>
  <c r="S607" i="14" s="1"/>
  <c r="U607" i="14" s="1"/>
  <c r="X607" i="14"/>
  <c r="B608" i="14"/>
  <c r="G608" i="14" s="1"/>
  <c r="D608" i="14"/>
  <c r="I608" i="14"/>
  <c r="J608" i="14"/>
  <c r="K608" i="14"/>
  <c r="P608" i="14" s="1"/>
  <c r="S608" i="14" s="1"/>
  <c r="U608" i="14" s="1"/>
  <c r="X608" i="14"/>
  <c r="B609" i="14"/>
  <c r="I609" i="14"/>
  <c r="J609" i="14"/>
  <c r="K609" i="14"/>
  <c r="P609" i="14" s="1"/>
  <c r="S609" i="14" s="1"/>
  <c r="U609" i="14" s="1"/>
  <c r="X609" i="14"/>
  <c r="B610" i="14"/>
  <c r="I610" i="14"/>
  <c r="J610" i="14"/>
  <c r="K610" i="14"/>
  <c r="P610" i="14" s="1"/>
  <c r="S610" i="14" s="1"/>
  <c r="U610" i="14" s="1"/>
  <c r="X610" i="14"/>
  <c r="B611" i="14"/>
  <c r="I611" i="14"/>
  <c r="J611" i="14"/>
  <c r="K611" i="14"/>
  <c r="P611" i="14" s="1"/>
  <c r="S611" i="14" s="1"/>
  <c r="U611" i="14" s="1"/>
  <c r="X611" i="14"/>
  <c r="B612" i="14"/>
  <c r="G612" i="14" s="1"/>
  <c r="D612" i="14"/>
  <c r="I612" i="14"/>
  <c r="J612" i="14"/>
  <c r="K612" i="14"/>
  <c r="P612" i="14" s="1"/>
  <c r="S612" i="14" s="1"/>
  <c r="U612" i="14" s="1"/>
  <c r="X612" i="14"/>
  <c r="B613" i="14"/>
  <c r="I613" i="14"/>
  <c r="J613" i="14"/>
  <c r="K613" i="14"/>
  <c r="P613" i="14" s="1"/>
  <c r="S613" i="14" s="1"/>
  <c r="U613" i="14" s="1"/>
  <c r="X613" i="14"/>
  <c r="B614" i="14"/>
  <c r="G614" i="14" s="1"/>
  <c r="D614" i="14"/>
  <c r="I614" i="14"/>
  <c r="J614" i="14"/>
  <c r="K614" i="14"/>
  <c r="P614" i="14" s="1"/>
  <c r="S614" i="14" s="1"/>
  <c r="U614" i="14" s="1"/>
  <c r="X614" i="14"/>
  <c r="B615" i="14"/>
  <c r="I615" i="14"/>
  <c r="J615" i="14"/>
  <c r="K615" i="14"/>
  <c r="P615" i="14" s="1"/>
  <c r="S615" i="14" s="1"/>
  <c r="U615" i="14" s="1"/>
  <c r="X615" i="14"/>
  <c r="B616" i="14"/>
  <c r="G616" i="14" s="1"/>
  <c r="D616" i="14"/>
  <c r="I616" i="14"/>
  <c r="J616" i="14"/>
  <c r="K616" i="14"/>
  <c r="P616" i="14" s="1"/>
  <c r="S616" i="14" s="1"/>
  <c r="U616" i="14" s="1"/>
  <c r="X616" i="14"/>
  <c r="B617" i="14"/>
  <c r="I617" i="14"/>
  <c r="J617" i="14"/>
  <c r="K617" i="14"/>
  <c r="P617" i="14" s="1"/>
  <c r="S617" i="14" s="1"/>
  <c r="U617" i="14" s="1"/>
  <c r="X617" i="14"/>
  <c r="B618" i="14"/>
  <c r="I618" i="14"/>
  <c r="J618" i="14"/>
  <c r="K618" i="14"/>
  <c r="P618" i="14" s="1"/>
  <c r="S618" i="14" s="1"/>
  <c r="U618" i="14" s="1"/>
  <c r="X618" i="14"/>
  <c r="B619" i="14"/>
  <c r="I619" i="14"/>
  <c r="J619" i="14"/>
  <c r="K619" i="14"/>
  <c r="P619" i="14" s="1"/>
  <c r="S619" i="14" s="1"/>
  <c r="U619" i="14" s="1"/>
  <c r="X619" i="14"/>
  <c r="B620" i="14"/>
  <c r="G620" i="14" s="1"/>
  <c r="D620" i="14"/>
  <c r="I620" i="14"/>
  <c r="J620" i="14"/>
  <c r="K620" i="14"/>
  <c r="P620" i="14" s="1"/>
  <c r="S620" i="14" s="1"/>
  <c r="U620" i="14" s="1"/>
  <c r="X620" i="14"/>
  <c r="B621" i="14"/>
  <c r="I621" i="14"/>
  <c r="J621" i="14"/>
  <c r="K621" i="14"/>
  <c r="P621" i="14" s="1"/>
  <c r="S621" i="14" s="1"/>
  <c r="U621" i="14" s="1"/>
  <c r="X621" i="14"/>
  <c r="B622" i="14"/>
  <c r="E622" i="14" s="1"/>
  <c r="D622" i="14"/>
  <c r="G622" i="14"/>
  <c r="I622" i="14"/>
  <c r="J622" i="14"/>
  <c r="K622" i="14"/>
  <c r="P622" i="14" s="1"/>
  <c r="S622" i="14" s="1"/>
  <c r="U622" i="14" s="1"/>
  <c r="X622" i="14"/>
  <c r="B623" i="14"/>
  <c r="I623" i="14"/>
  <c r="J623" i="14"/>
  <c r="K623" i="14"/>
  <c r="P623" i="14" s="1"/>
  <c r="S623" i="14" s="1"/>
  <c r="U623" i="14" s="1"/>
  <c r="X623" i="14"/>
  <c r="B624" i="14"/>
  <c r="E624" i="14" s="1"/>
  <c r="D624" i="14"/>
  <c r="G624" i="14"/>
  <c r="I624" i="14"/>
  <c r="J624" i="14"/>
  <c r="K624" i="14"/>
  <c r="P624" i="14" s="1"/>
  <c r="S624" i="14" s="1"/>
  <c r="U624" i="14" s="1"/>
  <c r="X624" i="14"/>
  <c r="B625" i="14"/>
  <c r="I625" i="14"/>
  <c r="J625" i="14"/>
  <c r="K625" i="14"/>
  <c r="P625" i="14" s="1"/>
  <c r="S625" i="14" s="1"/>
  <c r="U625" i="14" s="1"/>
  <c r="X625" i="14"/>
  <c r="B626" i="14"/>
  <c r="G626" i="14"/>
  <c r="I626" i="14"/>
  <c r="J626" i="14"/>
  <c r="K626" i="14"/>
  <c r="P626" i="14" s="1"/>
  <c r="S626" i="14" s="1"/>
  <c r="U626" i="14" s="1"/>
  <c r="X626" i="14"/>
  <c r="B627" i="14"/>
  <c r="I627" i="14"/>
  <c r="J627" i="14"/>
  <c r="K627" i="14"/>
  <c r="P627" i="14" s="1"/>
  <c r="S627" i="14" s="1"/>
  <c r="U627" i="14" s="1"/>
  <c r="X627" i="14"/>
  <c r="B628" i="14"/>
  <c r="G628" i="14"/>
  <c r="I628" i="14"/>
  <c r="J628" i="14"/>
  <c r="K628" i="14"/>
  <c r="P628" i="14" s="1"/>
  <c r="S628" i="14" s="1"/>
  <c r="X628" i="14"/>
  <c r="B629" i="14"/>
  <c r="E629" i="14" s="1"/>
  <c r="D629" i="14"/>
  <c r="G629" i="14"/>
  <c r="I629" i="14"/>
  <c r="J629" i="14"/>
  <c r="K629" i="14"/>
  <c r="P629" i="14" s="1"/>
  <c r="S629" i="14" s="1"/>
  <c r="X629" i="14"/>
  <c r="B630" i="14"/>
  <c r="I630" i="14"/>
  <c r="J630" i="14"/>
  <c r="K630" i="14"/>
  <c r="P630" i="14" s="1"/>
  <c r="S630" i="14" s="1"/>
  <c r="X630" i="14"/>
  <c r="B631" i="14"/>
  <c r="E631" i="14"/>
  <c r="I631" i="14"/>
  <c r="J631" i="14"/>
  <c r="K631" i="14"/>
  <c r="P631" i="14" s="1"/>
  <c r="S631" i="14" s="1"/>
  <c r="X631" i="14"/>
  <c r="B632" i="14"/>
  <c r="I632" i="14"/>
  <c r="J632" i="14"/>
  <c r="K632" i="14"/>
  <c r="P632" i="14" s="1"/>
  <c r="S632" i="14" s="1"/>
  <c r="X632" i="14"/>
  <c r="B633" i="14"/>
  <c r="D633" i="14" s="1"/>
  <c r="E633" i="14"/>
  <c r="G633" i="14"/>
  <c r="I633" i="14"/>
  <c r="J633" i="14"/>
  <c r="K633" i="14"/>
  <c r="P633" i="14" s="1"/>
  <c r="S633" i="14" s="1"/>
  <c r="X633" i="14"/>
  <c r="B634" i="14"/>
  <c r="I634" i="14"/>
  <c r="J634" i="14"/>
  <c r="K634" i="14"/>
  <c r="P634" i="14" s="1"/>
  <c r="S634" i="14" s="1"/>
  <c r="X634" i="14"/>
  <c r="B635" i="14"/>
  <c r="E635" i="14"/>
  <c r="I635" i="14"/>
  <c r="J635" i="14"/>
  <c r="K635" i="14"/>
  <c r="P635" i="14" s="1"/>
  <c r="S635" i="14" s="1"/>
  <c r="X635" i="14"/>
  <c r="B636" i="14"/>
  <c r="I636" i="14"/>
  <c r="J636" i="14"/>
  <c r="K636" i="14"/>
  <c r="P636" i="14" s="1"/>
  <c r="S636" i="14" s="1"/>
  <c r="X636" i="14"/>
  <c r="B637" i="14"/>
  <c r="I637" i="14"/>
  <c r="J637" i="14"/>
  <c r="K637" i="14"/>
  <c r="P637" i="14" s="1"/>
  <c r="S637" i="14" s="1"/>
  <c r="X637" i="14"/>
  <c r="B638" i="14"/>
  <c r="D638" i="14" s="1"/>
  <c r="I638" i="14"/>
  <c r="J638" i="14"/>
  <c r="K638" i="14"/>
  <c r="P638" i="14" s="1"/>
  <c r="S638" i="14" s="1"/>
  <c r="U638" i="14" s="1"/>
  <c r="X638" i="14"/>
  <c r="B639" i="14"/>
  <c r="E639" i="14"/>
  <c r="I639" i="14"/>
  <c r="J639" i="14"/>
  <c r="K639" i="14"/>
  <c r="P639" i="14" s="1"/>
  <c r="S639" i="14" s="1"/>
  <c r="X639" i="14"/>
  <c r="B640" i="14"/>
  <c r="D640" i="14" s="1"/>
  <c r="G640" i="14"/>
  <c r="I640" i="14"/>
  <c r="J640" i="14"/>
  <c r="K640" i="14"/>
  <c r="P640" i="14" s="1"/>
  <c r="S640" i="14" s="1"/>
  <c r="X640" i="14"/>
  <c r="B641" i="14"/>
  <c r="D641" i="14" s="1"/>
  <c r="E641" i="14"/>
  <c r="I641" i="14"/>
  <c r="J641" i="14"/>
  <c r="K641" i="14"/>
  <c r="P641" i="14" s="1"/>
  <c r="S641" i="14" s="1"/>
  <c r="X641" i="14"/>
  <c r="B642" i="14"/>
  <c r="D642" i="14" s="1"/>
  <c r="I642" i="14"/>
  <c r="J642" i="14"/>
  <c r="K642" i="14"/>
  <c r="P642" i="14" s="1"/>
  <c r="S642" i="14" s="1"/>
  <c r="U642" i="14" s="1"/>
  <c r="X642" i="14"/>
  <c r="B643" i="14"/>
  <c r="G643" i="14" s="1"/>
  <c r="D643" i="14"/>
  <c r="E643" i="14"/>
  <c r="I643" i="14"/>
  <c r="J643" i="14"/>
  <c r="K643" i="14"/>
  <c r="P643" i="14" s="1"/>
  <c r="S643" i="14" s="1"/>
  <c r="X643" i="14"/>
  <c r="B644" i="14"/>
  <c r="I644" i="14"/>
  <c r="J644" i="14"/>
  <c r="K644" i="14"/>
  <c r="P644" i="14" s="1"/>
  <c r="S644" i="14" s="1"/>
  <c r="X644" i="14"/>
  <c r="B645" i="14"/>
  <c r="I645" i="14"/>
  <c r="J645" i="14"/>
  <c r="K645" i="14"/>
  <c r="P645" i="14" s="1"/>
  <c r="S645" i="14" s="1"/>
  <c r="X645" i="14"/>
  <c r="B646" i="14"/>
  <c r="I646" i="14"/>
  <c r="J646" i="14"/>
  <c r="K646" i="14"/>
  <c r="P646" i="14" s="1"/>
  <c r="S646" i="14" s="1"/>
  <c r="U646" i="14" s="1"/>
  <c r="X646" i="14"/>
  <c r="B647" i="14"/>
  <c r="E647" i="14" s="1"/>
  <c r="I647" i="14"/>
  <c r="J647" i="14"/>
  <c r="K647" i="14"/>
  <c r="P647" i="14" s="1"/>
  <c r="S647" i="14" s="1"/>
  <c r="X647" i="14"/>
  <c r="B648" i="14"/>
  <c r="I648" i="14"/>
  <c r="J648" i="14"/>
  <c r="K648" i="14"/>
  <c r="P648" i="14" s="1"/>
  <c r="S648" i="14" s="1"/>
  <c r="X648" i="14"/>
  <c r="B649" i="14"/>
  <c r="I649" i="14"/>
  <c r="J649" i="14"/>
  <c r="K649" i="14"/>
  <c r="P649" i="14" s="1"/>
  <c r="S649" i="14" s="1"/>
  <c r="X649" i="14"/>
  <c r="B650" i="14"/>
  <c r="I650" i="14"/>
  <c r="J650" i="14"/>
  <c r="K650" i="14"/>
  <c r="P650" i="14" s="1"/>
  <c r="S650" i="14" s="1"/>
  <c r="U650" i="14" s="1"/>
  <c r="X650" i="14"/>
  <c r="B651" i="14"/>
  <c r="I651" i="14"/>
  <c r="J651" i="14"/>
  <c r="K651" i="14"/>
  <c r="P651" i="14" s="1"/>
  <c r="S651" i="14" s="1"/>
  <c r="X651" i="14"/>
  <c r="B652" i="14"/>
  <c r="I652" i="14"/>
  <c r="J652" i="14"/>
  <c r="K652" i="14"/>
  <c r="P652" i="14" s="1"/>
  <c r="S652" i="14" s="1"/>
  <c r="X652" i="14"/>
  <c r="B653" i="14"/>
  <c r="I653" i="14"/>
  <c r="J653" i="14"/>
  <c r="K653" i="14"/>
  <c r="P653" i="14" s="1"/>
  <c r="S653" i="14" s="1"/>
  <c r="X653" i="14"/>
  <c r="B654" i="14"/>
  <c r="I654" i="14"/>
  <c r="J654" i="14"/>
  <c r="K654" i="14"/>
  <c r="P654" i="14" s="1"/>
  <c r="S654" i="14" s="1"/>
  <c r="U654" i="14" s="1"/>
  <c r="X654" i="14"/>
  <c r="B655" i="14"/>
  <c r="E655" i="14"/>
  <c r="I655" i="14"/>
  <c r="J655" i="14"/>
  <c r="K655" i="14"/>
  <c r="P655" i="14" s="1"/>
  <c r="S655" i="14" s="1"/>
  <c r="X655" i="14"/>
  <c r="B656" i="14"/>
  <c r="D656" i="14" s="1"/>
  <c r="G656" i="14"/>
  <c r="I656" i="14"/>
  <c r="J656" i="14"/>
  <c r="K656" i="14"/>
  <c r="P656" i="14" s="1"/>
  <c r="S656" i="14" s="1"/>
  <c r="X656" i="14"/>
  <c r="B657" i="14"/>
  <c r="D657" i="14" s="1"/>
  <c r="E657" i="14"/>
  <c r="I657" i="14"/>
  <c r="J657" i="14"/>
  <c r="K657" i="14"/>
  <c r="P657" i="14" s="1"/>
  <c r="S657" i="14" s="1"/>
  <c r="X657" i="14"/>
  <c r="B658" i="14"/>
  <c r="I658" i="14"/>
  <c r="J658" i="14"/>
  <c r="K658" i="14"/>
  <c r="P658" i="14" s="1"/>
  <c r="S658" i="14" s="1"/>
  <c r="U658" i="14" s="1"/>
  <c r="X658" i="14"/>
  <c r="B659" i="14"/>
  <c r="I659" i="14"/>
  <c r="J659" i="14"/>
  <c r="K659" i="14"/>
  <c r="P659" i="14" s="1"/>
  <c r="S659" i="14" s="1"/>
  <c r="X659" i="14"/>
  <c r="B660" i="14"/>
  <c r="I660" i="14"/>
  <c r="J660" i="14"/>
  <c r="K660" i="14"/>
  <c r="P660" i="14" s="1"/>
  <c r="S660" i="14" s="1"/>
  <c r="X660" i="14"/>
  <c r="B661" i="14"/>
  <c r="I661" i="14"/>
  <c r="J661" i="14"/>
  <c r="K661" i="14"/>
  <c r="P661" i="14" s="1"/>
  <c r="S661" i="14" s="1"/>
  <c r="X661" i="14"/>
  <c r="B662" i="14"/>
  <c r="I662" i="14"/>
  <c r="J662" i="14"/>
  <c r="K662" i="14"/>
  <c r="P662" i="14" s="1"/>
  <c r="S662" i="14" s="1"/>
  <c r="U662" i="14" s="1"/>
  <c r="X662" i="14"/>
  <c r="B663" i="14"/>
  <c r="E663" i="14"/>
  <c r="I663" i="14"/>
  <c r="J663" i="14"/>
  <c r="K663" i="14"/>
  <c r="P663" i="14" s="1"/>
  <c r="S663" i="14" s="1"/>
  <c r="X663" i="14"/>
  <c r="B664" i="14"/>
  <c r="I664" i="14"/>
  <c r="J664" i="14"/>
  <c r="K664" i="14"/>
  <c r="P664" i="14" s="1"/>
  <c r="S664" i="14" s="1"/>
  <c r="X664" i="14"/>
  <c r="B665" i="14"/>
  <c r="I665" i="14"/>
  <c r="J665" i="14"/>
  <c r="K665" i="14"/>
  <c r="P665" i="14" s="1"/>
  <c r="S665" i="14" s="1"/>
  <c r="X665" i="14"/>
  <c r="B666" i="14"/>
  <c r="I666" i="14"/>
  <c r="J666" i="14"/>
  <c r="K666" i="14"/>
  <c r="P666" i="14" s="1"/>
  <c r="S666" i="14" s="1"/>
  <c r="U666" i="14" s="1"/>
  <c r="X666" i="14"/>
  <c r="B667" i="14"/>
  <c r="G667" i="14" s="1"/>
  <c r="D667" i="14"/>
  <c r="E667" i="14"/>
  <c r="I667" i="14"/>
  <c r="J667" i="14"/>
  <c r="K667" i="14"/>
  <c r="P667" i="14" s="1"/>
  <c r="S667" i="14" s="1"/>
  <c r="X667" i="14"/>
  <c r="B668" i="14"/>
  <c r="I668" i="14"/>
  <c r="J668" i="14"/>
  <c r="K668" i="14"/>
  <c r="P668" i="14" s="1"/>
  <c r="S668" i="14" s="1"/>
  <c r="X668" i="14"/>
  <c r="B669" i="14"/>
  <c r="I669" i="14"/>
  <c r="J669" i="14"/>
  <c r="K669" i="14"/>
  <c r="P669" i="14" s="1"/>
  <c r="S669" i="14" s="1"/>
  <c r="X669" i="14"/>
  <c r="B670" i="14"/>
  <c r="I670" i="14"/>
  <c r="J670" i="14"/>
  <c r="K670" i="14"/>
  <c r="P670" i="14" s="1"/>
  <c r="S670" i="14" s="1"/>
  <c r="U670" i="14" s="1"/>
  <c r="X670" i="14"/>
  <c r="B671" i="14"/>
  <c r="E671" i="14"/>
  <c r="I671" i="14"/>
  <c r="J671" i="14"/>
  <c r="K671" i="14"/>
  <c r="P671" i="14" s="1"/>
  <c r="S671" i="14" s="1"/>
  <c r="X671" i="14"/>
  <c r="B672" i="14"/>
  <c r="D672" i="14" s="1"/>
  <c r="G672" i="14"/>
  <c r="I672" i="14"/>
  <c r="J672" i="14"/>
  <c r="K672" i="14"/>
  <c r="P672" i="14" s="1"/>
  <c r="S672" i="14" s="1"/>
  <c r="X672" i="14"/>
  <c r="B673" i="14"/>
  <c r="D673" i="14" s="1"/>
  <c r="E673" i="14"/>
  <c r="I673" i="14"/>
  <c r="J673" i="14"/>
  <c r="K673" i="14"/>
  <c r="P673" i="14" s="1"/>
  <c r="S673" i="14" s="1"/>
  <c r="X673" i="14"/>
  <c r="B674" i="14"/>
  <c r="I674" i="14"/>
  <c r="J674" i="14"/>
  <c r="K674" i="14"/>
  <c r="P674" i="14" s="1"/>
  <c r="S674" i="14" s="1"/>
  <c r="U674" i="14" s="1"/>
  <c r="X674" i="14"/>
  <c r="B675" i="14"/>
  <c r="I675" i="14"/>
  <c r="J675" i="14"/>
  <c r="K675" i="14"/>
  <c r="P675" i="14" s="1"/>
  <c r="S675" i="14" s="1"/>
  <c r="X675" i="14"/>
  <c r="B676" i="14"/>
  <c r="I676" i="14"/>
  <c r="J676" i="14"/>
  <c r="K676" i="14"/>
  <c r="P676" i="14" s="1"/>
  <c r="S676" i="14" s="1"/>
  <c r="X676" i="14"/>
  <c r="B677" i="14"/>
  <c r="I677" i="14"/>
  <c r="J677" i="14"/>
  <c r="K677" i="14"/>
  <c r="P677" i="14" s="1"/>
  <c r="S677" i="14" s="1"/>
  <c r="X677" i="14"/>
  <c r="B678" i="14"/>
  <c r="I678" i="14"/>
  <c r="J678" i="14"/>
  <c r="K678" i="14"/>
  <c r="P678" i="14" s="1"/>
  <c r="S678" i="14" s="1"/>
  <c r="U678" i="14" s="1"/>
  <c r="X678" i="14"/>
  <c r="B679" i="14"/>
  <c r="G679" i="14" s="1"/>
  <c r="I679" i="14"/>
  <c r="J679" i="14"/>
  <c r="K679" i="14"/>
  <c r="P679" i="14" s="1"/>
  <c r="S679" i="14" s="1"/>
  <c r="U679" i="14" s="1"/>
  <c r="X679" i="14"/>
  <c r="B680" i="14"/>
  <c r="D680" i="14"/>
  <c r="I680" i="14"/>
  <c r="J680" i="14"/>
  <c r="K680" i="14"/>
  <c r="P680" i="14" s="1"/>
  <c r="S680" i="14" s="1"/>
  <c r="U680" i="14" s="1"/>
  <c r="X680" i="14"/>
  <c r="B681" i="14"/>
  <c r="I681" i="14"/>
  <c r="J681" i="14"/>
  <c r="K681" i="14"/>
  <c r="P681" i="14" s="1"/>
  <c r="S681" i="14" s="1"/>
  <c r="U681" i="14" s="1"/>
  <c r="X681" i="14"/>
  <c r="B682" i="14"/>
  <c r="E682" i="14" s="1"/>
  <c r="D682" i="14"/>
  <c r="G682" i="14"/>
  <c r="I682" i="14"/>
  <c r="J682" i="14"/>
  <c r="K682" i="14"/>
  <c r="P682" i="14" s="1"/>
  <c r="S682" i="14" s="1"/>
  <c r="U682" i="14" s="1"/>
  <c r="X682" i="14"/>
  <c r="B683" i="14"/>
  <c r="G683" i="14" s="1"/>
  <c r="I683" i="14"/>
  <c r="J683" i="14"/>
  <c r="K683" i="14"/>
  <c r="P683" i="14" s="1"/>
  <c r="S683" i="14" s="1"/>
  <c r="U683" i="14" s="1"/>
  <c r="X683" i="14"/>
  <c r="B684" i="14"/>
  <c r="D684" i="14"/>
  <c r="I684" i="14"/>
  <c r="J684" i="14"/>
  <c r="K684" i="14"/>
  <c r="P684" i="14" s="1"/>
  <c r="S684" i="14" s="1"/>
  <c r="U684" i="14" s="1"/>
  <c r="X684" i="14"/>
  <c r="B685" i="14"/>
  <c r="I685" i="14"/>
  <c r="J685" i="14"/>
  <c r="K685" i="14"/>
  <c r="P685" i="14" s="1"/>
  <c r="S685" i="14" s="1"/>
  <c r="U685" i="14" s="1"/>
  <c r="X685" i="14"/>
  <c r="B686" i="14"/>
  <c r="E686" i="14" s="1"/>
  <c r="D686" i="14"/>
  <c r="G686" i="14"/>
  <c r="I686" i="14"/>
  <c r="J686" i="14"/>
  <c r="K686" i="14"/>
  <c r="P686" i="14" s="1"/>
  <c r="S686" i="14" s="1"/>
  <c r="U686" i="14" s="1"/>
  <c r="X686" i="14"/>
  <c r="B687" i="14"/>
  <c r="G687" i="14" s="1"/>
  <c r="I687" i="14"/>
  <c r="J687" i="14"/>
  <c r="K687" i="14"/>
  <c r="P687" i="14" s="1"/>
  <c r="S687" i="14" s="1"/>
  <c r="U687" i="14" s="1"/>
  <c r="X687" i="14"/>
  <c r="B688" i="14"/>
  <c r="D688" i="14"/>
  <c r="I688" i="14"/>
  <c r="J688" i="14"/>
  <c r="K688" i="14"/>
  <c r="P688" i="14" s="1"/>
  <c r="S688" i="14" s="1"/>
  <c r="U688" i="14" s="1"/>
  <c r="X688" i="14"/>
  <c r="B689" i="14"/>
  <c r="I689" i="14"/>
  <c r="J689" i="14"/>
  <c r="K689" i="14"/>
  <c r="P689" i="14" s="1"/>
  <c r="S689" i="14" s="1"/>
  <c r="U689" i="14" s="1"/>
  <c r="X689" i="14"/>
  <c r="B690" i="14"/>
  <c r="E690" i="14" s="1"/>
  <c r="D690" i="14"/>
  <c r="G690" i="14"/>
  <c r="I690" i="14"/>
  <c r="J690" i="14"/>
  <c r="K690" i="14"/>
  <c r="P690" i="14" s="1"/>
  <c r="S690" i="14" s="1"/>
  <c r="U690" i="14" s="1"/>
  <c r="X690" i="14"/>
  <c r="B691" i="14"/>
  <c r="G691" i="14" s="1"/>
  <c r="I691" i="14"/>
  <c r="J691" i="14"/>
  <c r="K691" i="14"/>
  <c r="P691" i="14" s="1"/>
  <c r="S691" i="14" s="1"/>
  <c r="U691" i="14" s="1"/>
  <c r="X691" i="14"/>
  <c r="B692" i="14"/>
  <c r="D692" i="14"/>
  <c r="I692" i="14"/>
  <c r="J692" i="14"/>
  <c r="K692" i="14"/>
  <c r="P692" i="14" s="1"/>
  <c r="S692" i="14" s="1"/>
  <c r="U692" i="14" s="1"/>
  <c r="X692" i="14"/>
  <c r="B693" i="14"/>
  <c r="I693" i="14"/>
  <c r="J693" i="14"/>
  <c r="K693" i="14"/>
  <c r="P693" i="14" s="1"/>
  <c r="S693" i="14" s="1"/>
  <c r="U693" i="14" s="1"/>
  <c r="X693" i="14"/>
  <c r="B694" i="14"/>
  <c r="E694" i="14" s="1"/>
  <c r="D694" i="14"/>
  <c r="G694" i="14"/>
  <c r="I694" i="14"/>
  <c r="J694" i="14"/>
  <c r="K694" i="14"/>
  <c r="P694" i="14" s="1"/>
  <c r="S694" i="14" s="1"/>
  <c r="U694" i="14" s="1"/>
  <c r="X694" i="14"/>
  <c r="B695" i="14"/>
  <c r="G695" i="14" s="1"/>
  <c r="I695" i="14"/>
  <c r="J695" i="14"/>
  <c r="K695" i="14"/>
  <c r="P695" i="14" s="1"/>
  <c r="S695" i="14" s="1"/>
  <c r="U695" i="14" s="1"/>
  <c r="X695" i="14"/>
  <c r="B696" i="14"/>
  <c r="D696" i="14"/>
  <c r="I696" i="14"/>
  <c r="J696" i="14"/>
  <c r="K696" i="14"/>
  <c r="P696" i="14" s="1"/>
  <c r="S696" i="14" s="1"/>
  <c r="U696" i="14" s="1"/>
  <c r="X696" i="14"/>
  <c r="B697" i="14"/>
  <c r="I697" i="14"/>
  <c r="J697" i="14"/>
  <c r="K697" i="14"/>
  <c r="P697" i="14" s="1"/>
  <c r="S697" i="14" s="1"/>
  <c r="U697" i="14" s="1"/>
  <c r="X697" i="14"/>
  <c r="B698" i="14"/>
  <c r="E698" i="14" s="1"/>
  <c r="D698" i="14"/>
  <c r="G698" i="14"/>
  <c r="I698" i="14"/>
  <c r="J698" i="14"/>
  <c r="K698" i="14"/>
  <c r="P698" i="14" s="1"/>
  <c r="S698" i="14" s="1"/>
  <c r="U698" i="14" s="1"/>
  <c r="X698" i="14"/>
  <c r="B699" i="14"/>
  <c r="G699" i="14" s="1"/>
  <c r="I699" i="14"/>
  <c r="J699" i="14"/>
  <c r="K699" i="14"/>
  <c r="P699" i="14" s="1"/>
  <c r="S699" i="14" s="1"/>
  <c r="U699" i="14" s="1"/>
  <c r="X699" i="14"/>
  <c r="B700" i="14"/>
  <c r="D700" i="14"/>
  <c r="I700" i="14"/>
  <c r="J700" i="14"/>
  <c r="K700" i="14"/>
  <c r="P700" i="14" s="1"/>
  <c r="S700" i="14" s="1"/>
  <c r="U700" i="14" s="1"/>
  <c r="X700" i="14"/>
  <c r="B701" i="14"/>
  <c r="I701" i="14"/>
  <c r="J701" i="14"/>
  <c r="K701" i="14"/>
  <c r="P701" i="14" s="1"/>
  <c r="S701" i="14" s="1"/>
  <c r="U701" i="14" s="1"/>
  <c r="X701" i="14"/>
  <c r="B702" i="14"/>
  <c r="E702" i="14" s="1"/>
  <c r="D702" i="14"/>
  <c r="G702" i="14"/>
  <c r="I702" i="14"/>
  <c r="J702" i="14"/>
  <c r="K702" i="14"/>
  <c r="P702" i="14" s="1"/>
  <c r="S702" i="14" s="1"/>
  <c r="U702" i="14" s="1"/>
  <c r="X702" i="14"/>
  <c r="B703" i="14"/>
  <c r="G703" i="14" s="1"/>
  <c r="I703" i="14"/>
  <c r="J703" i="14"/>
  <c r="K703" i="14"/>
  <c r="P703" i="14" s="1"/>
  <c r="S703" i="14" s="1"/>
  <c r="U703" i="14" s="1"/>
  <c r="X703" i="14"/>
  <c r="B704" i="14"/>
  <c r="D704" i="14"/>
  <c r="I704" i="14"/>
  <c r="J704" i="14"/>
  <c r="K704" i="14"/>
  <c r="P704" i="14" s="1"/>
  <c r="S704" i="14" s="1"/>
  <c r="U704" i="14" s="1"/>
  <c r="X704" i="14"/>
  <c r="B705" i="14"/>
  <c r="I705" i="14"/>
  <c r="J705" i="14"/>
  <c r="K705" i="14"/>
  <c r="P705" i="14" s="1"/>
  <c r="S705" i="14" s="1"/>
  <c r="U705" i="14" s="1"/>
  <c r="X705" i="14"/>
  <c r="B706" i="14"/>
  <c r="E706" i="14" s="1"/>
  <c r="D706" i="14"/>
  <c r="G706" i="14"/>
  <c r="I706" i="14"/>
  <c r="J706" i="14"/>
  <c r="K706" i="14"/>
  <c r="P706" i="14" s="1"/>
  <c r="S706" i="14" s="1"/>
  <c r="U706" i="14" s="1"/>
  <c r="X706" i="14"/>
  <c r="B707" i="14"/>
  <c r="G707" i="14" s="1"/>
  <c r="I707" i="14"/>
  <c r="J707" i="14"/>
  <c r="K707" i="14"/>
  <c r="P707" i="14" s="1"/>
  <c r="S707" i="14" s="1"/>
  <c r="U707" i="14" s="1"/>
  <c r="X707" i="14"/>
  <c r="B708" i="14"/>
  <c r="D708" i="14"/>
  <c r="I708" i="14"/>
  <c r="J708" i="14"/>
  <c r="K708" i="14"/>
  <c r="P708" i="14" s="1"/>
  <c r="S708" i="14" s="1"/>
  <c r="U708" i="14" s="1"/>
  <c r="X708" i="14"/>
  <c r="B709" i="14"/>
  <c r="I709" i="14"/>
  <c r="J709" i="14"/>
  <c r="K709" i="14"/>
  <c r="P709" i="14" s="1"/>
  <c r="S709" i="14" s="1"/>
  <c r="U709" i="14" s="1"/>
  <c r="X709" i="14"/>
  <c r="B710" i="14"/>
  <c r="E710" i="14" s="1"/>
  <c r="D710" i="14"/>
  <c r="G710" i="14"/>
  <c r="I710" i="14"/>
  <c r="J710" i="14"/>
  <c r="K710" i="14"/>
  <c r="P710" i="14" s="1"/>
  <c r="S710" i="14" s="1"/>
  <c r="U710" i="14" s="1"/>
  <c r="X710" i="14"/>
  <c r="B711" i="14"/>
  <c r="G711" i="14" s="1"/>
  <c r="I711" i="14"/>
  <c r="J711" i="14"/>
  <c r="K711" i="14"/>
  <c r="P711" i="14" s="1"/>
  <c r="S711" i="14" s="1"/>
  <c r="U711" i="14" s="1"/>
  <c r="X711" i="14"/>
  <c r="B712" i="14"/>
  <c r="D712" i="14"/>
  <c r="I712" i="14"/>
  <c r="J712" i="14"/>
  <c r="K712" i="14"/>
  <c r="P712" i="14" s="1"/>
  <c r="S712" i="14" s="1"/>
  <c r="U712" i="14" s="1"/>
  <c r="X712" i="14"/>
  <c r="B713" i="14"/>
  <c r="I713" i="14"/>
  <c r="J713" i="14"/>
  <c r="K713" i="14"/>
  <c r="P713" i="14" s="1"/>
  <c r="S713" i="14" s="1"/>
  <c r="U713" i="14" s="1"/>
  <c r="X713" i="14"/>
  <c r="B714" i="14"/>
  <c r="E714" i="14" s="1"/>
  <c r="D714" i="14"/>
  <c r="G714" i="14"/>
  <c r="I714" i="14"/>
  <c r="J714" i="14"/>
  <c r="K714" i="14"/>
  <c r="P714" i="14" s="1"/>
  <c r="S714" i="14" s="1"/>
  <c r="U714" i="14" s="1"/>
  <c r="X714" i="14"/>
  <c r="B715" i="14"/>
  <c r="G715" i="14" s="1"/>
  <c r="I715" i="14"/>
  <c r="J715" i="14"/>
  <c r="K715" i="14"/>
  <c r="P715" i="14" s="1"/>
  <c r="S715" i="14" s="1"/>
  <c r="U715" i="14" s="1"/>
  <c r="X715" i="14"/>
  <c r="B716" i="14"/>
  <c r="D716" i="14"/>
  <c r="I716" i="14"/>
  <c r="J716" i="14"/>
  <c r="K716" i="14"/>
  <c r="P716" i="14" s="1"/>
  <c r="S716" i="14" s="1"/>
  <c r="U716" i="14" s="1"/>
  <c r="X716" i="14"/>
  <c r="B717" i="14"/>
  <c r="I717" i="14"/>
  <c r="J717" i="14"/>
  <c r="K717" i="14"/>
  <c r="P717" i="14" s="1"/>
  <c r="S717" i="14" s="1"/>
  <c r="U717" i="14" s="1"/>
  <c r="X717" i="14"/>
  <c r="B718" i="14"/>
  <c r="E718" i="14" s="1"/>
  <c r="D718" i="14"/>
  <c r="G718" i="14"/>
  <c r="I718" i="14"/>
  <c r="J718" i="14"/>
  <c r="K718" i="14"/>
  <c r="P718" i="14" s="1"/>
  <c r="S718" i="14" s="1"/>
  <c r="U718" i="14" s="1"/>
  <c r="X718" i="14"/>
  <c r="B719" i="14"/>
  <c r="G719" i="14" s="1"/>
  <c r="I719" i="14"/>
  <c r="J719" i="14"/>
  <c r="K719" i="14"/>
  <c r="P719" i="14" s="1"/>
  <c r="S719" i="14" s="1"/>
  <c r="U719" i="14" s="1"/>
  <c r="X719" i="14"/>
  <c r="B720" i="14"/>
  <c r="D720" i="14"/>
  <c r="I720" i="14"/>
  <c r="J720" i="14"/>
  <c r="K720" i="14"/>
  <c r="P720" i="14" s="1"/>
  <c r="S720" i="14" s="1"/>
  <c r="U720" i="14" s="1"/>
  <c r="X720" i="14"/>
  <c r="B721" i="14"/>
  <c r="I721" i="14"/>
  <c r="J721" i="14"/>
  <c r="K721" i="14"/>
  <c r="P721" i="14" s="1"/>
  <c r="S721" i="14" s="1"/>
  <c r="U721" i="14" s="1"/>
  <c r="X721" i="14"/>
  <c r="B722" i="14"/>
  <c r="E722" i="14" s="1"/>
  <c r="D722" i="14"/>
  <c r="G722" i="14"/>
  <c r="I722" i="14"/>
  <c r="J722" i="14"/>
  <c r="K722" i="14"/>
  <c r="P722" i="14" s="1"/>
  <c r="S722" i="14" s="1"/>
  <c r="U722" i="14" s="1"/>
  <c r="X722" i="14"/>
  <c r="B723" i="14"/>
  <c r="G723" i="14" s="1"/>
  <c r="I723" i="14"/>
  <c r="J723" i="14"/>
  <c r="K723" i="14"/>
  <c r="P723" i="14" s="1"/>
  <c r="S723" i="14" s="1"/>
  <c r="U723" i="14" s="1"/>
  <c r="X723" i="14"/>
  <c r="B724" i="14"/>
  <c r="D724" i="14"/>
  <c r="I724" i="14"/>
  <c r="J724" i="14"/>
  <c r="K724" i="14"/>
  <c r="P724" i="14" s="1"/>
  <c r="S724" i="14" s="1"/>
  <c r="U724" i="14" s="1"/>
  <c r="X724" i="14"/>
  <c r="B725" i="14"/>
  <c r="I725" i="14"/>
  <c r="J725" i="14"/>
  <c r="K725" i="14"/>
  <c r="P725" i="14" s="1"/>
  <c r="S725" i="14" s="1"/>
  <c r="X725" i="14"/>
  <c r="B726" i="14"/>
  <c r="I726" i="14"/>
  <c r="J726" i="14"/>
  <c r="K726" i="14"/>
  <c r="P726" i="14" s="1"/>
  <c r="S726" i="14" s="1"/>
  <c r="U726" i="14" s="1"/>
  <c r="X726" i="14"/>
  <c r="B727" i="14"/>
  <c r="I727" i="14"/>
  <c r="J727" i="14"/>
  <c r="K727" i="14"/>
  <c r="P727" i="14" s="1"/>
  <c r="S727" i="14" s="1"/>
  <c r="X727" i="14"/>
  <c r="B728" i="14"/>
  <c r="E728" i="14" s="1"/>
  <c r="D728" i="14"/>
  <c r="I728" i="14"/>
  <c r="J728" i="14"/>
  <c r="K728" i="14"/>
  <c r="P728" i="14" s="1"/>
  <c r="S728" i="14" s="1"/>
  <c r="U728" i="14" s="1"/>
  <c r="X728" i="14"/>
  <c r="B729" i="14"/>
  <c r="E729" i="14" s="1"/>
  <c r="D729" i="14"/>
  <c r="G729" i="14"/>
  <c r="I729" i="14"/>
  <c r="J729" i="14"/>
  <c r="K729" i="14"/>
  <c r="P729" i="14" s="1"/>
  <c r="S729" i="14" s="1"/>
  <c r="X729" i="14"/>
  <c r="B730" i="14"/>
  <c r="E730" i="14" s="1"/>
  <c r="I730" i="14"/>
  <c r="J730" i="14"/>
  <c r="K730" i="14"/>
  <c r="P730" i="14" s="1"/>
  <c r="S730" i="14" s="1"/>
  <c r="U730" i="14" s="1"/>
  <c r="X730" i="14"/>
  <c r="B731" i="14"/>
  <c r="I731" i="14"/>
  <c r="J731" i="14"/>
  <c r="K731" i="14"/>
  <c r="P731" i="14" s="1"/>
  <c r="S731" i="14" s="1"/>
  <c r="X731" i="14"/>
  <c r="B732" i="14"/>
  <c r="E732" i="14" s="1"/>
  <c r="I732" i="14"/>
  <c r="J732" i="14"/>
  <c r="K732" i="14"/>
  <c r="P732" i="14" s="1"/>
  <c r="S732" i="14" s="1"/>
  <c r="U732" i="14" s="1"/>
  <c r="X732" i="14"/>
  <c r="B733" i="14"/>
  <c r="D733" i="14" s="1"/>
  <c r="I733" i="14"/>
  <c r="J733" i="14"/>
  <c r="K733" i="14"/>
  <c r="P733" i="14" s="1"/>
  <c r="S733" i="14" s="1"/>
  <c r="U733" i="14" s="1"/>
  <c r="X733" i="14"/>
  <c r="B734" i="14"/>
  <c r="E734" i="14" s="1"/>
  <c r="D734" i="14"/>
  <c r="I734" i="14"/>
  <c r="J734" i="14"/>
  <c r="K734" i="14"/>
  <c r="P734" i="14" s="1"/>
  <c r="S734" i="14" s="1"/>
  <c r="U734" i="14" s="1"/>
  <c r="X734" i="14"/>
  <c r="B735" i="14"/>
  <c r="I735" i="14"/>
  <c r="J735" i="14"/>
  <c r="K735" i="14"/>
  <c r="P735" i="14" s="1"/>
  <c r="S735" i="14" s="1"/>
  <c r="X735" i="14"/>
  <c r="B736" i="14"/>
  <c r="I736" i="14"/>
  <c r="J736" i="14"/>
  <c r="K736" i="14"/>
  <c r="P736" i="14" s="1"/>
  <c r="S736" i="14" s="1"/>
  <c r="U736" i="14" s="1"/>
  <c r="X736" i="14"/>
  <c r="B737" i="14"/>
  <c r="I737" i="14"/>
  <c r="J737" i="14"/>
  <c r="K737" i="14"/>
  <c r="P737" i="14" s="1"/>
  <c r="S737" i="14" s="1"/>
  <c r="X737" i="14"/>
  <c r="B738" i="14"/>
  <c r="I738" i="14"/>
  <c r="J738" i="14"/>
  <c r="K738" i="14"/>
  <c r="P738" i="14" s="1"/>
  <c r="S738" i="14" s="1"/>
  <c r="X738" i="14"/>
  <c r="B739" i="14"/>
  <c r="E739" i="14" s="1"/>
  <c r="D739" i="14"/>
  <c r="G739" i="14"/>
  <c r="I739" i="14"/>
  <c r="J739" i="14"/>
  <c r="K739" i="14"/>
  <c r="P739" i="14" s="1"/>
  <c r="S739" i="14" s="1"/>
  <c r="X739" i="14"/>
  <c r="B740" i="14"/>
  <c r="E740" i="14" s="1"/>
  <c r="I740" i="14"/>
  <c r="J740" i="14"/>
  <c r="K740" i="14"/>
  <c r="P740" i="14" s="1"/>
  <c r="S740" i="14" s="1"/>
  <c r="U740" i="14" s="1"/>
  <c r="X740" i="14"/>
  <c r="B741" i="14"/>
  <c r="I741" i="14"/>
  <c r="J741" i="14"/>
  <c r="K741" i="14"/>
  <c r="P741" i="14" s="1"/>
  <c r="S741" i="14" s="1"/>
  <c r="U741" i="14" s="1"/>
  <c r="X741" i="14"/>
  <c r="B742" i="14"/>
  <c r="I742" i="14"/>
  <c r="J742" i="14"/>
  <c r="K742" i="14"/>
  <c r="P742" i="14" s="1"/>
  <c r="S742" i="14" s="1"/>
  <c r="U742" i="14" s="1"/>
  <c r="X742" i="14"/>
  <c r="B743" i="14"/>
  <c r="I743" i="14"/>
  <c r="J743" i="14"/>
  <c r="K743" i="14"/>
  <c r="P743" i="14" s="1"/>
  <c r="S743" i="14" s="1"/>
  <c r="U743" i="14" s="1"/>
  <c r="X743" i="14"/>
  <c r="B744" i="14"/>
  <c r="I744" i="14"/>
  <c r="J744" i="14"/>
  <c r="K744" i="14"/>
  <c r="P744" i="14" s="1"/>
  <c r="S744" i="14" s="1"/>
  <c r="U744" i="14" s="1"/>
  <c r="X744" i="14"/>
  <c r="B745" i="14"/>
  <c r="E745" i="14" s="1"/>
  <c r="G745" i="14"/>
  <c r="I745" i="14"/>
  <c r="J745" i="14"/>
  <c r="K745" i="14"/>
  <c r="P745" i="14" s="1"/>
  <c r="S745" i="14" s="1"/>
  <c r="X745" i="14"/>
  <c r="B746" i="14"/>
  <c r="D746" i="14"/>
  <c r="I746" i="14"/>
  <c r="J746" i="14"/>
  <c r="K746" i="14"/>
  <c r="P746" i="14" s="1"/>
  <c r="S746" i="14" s="1"/>
  <c r="X746" i="14"/>
  <c r="B747" i="14"/>
  <c r="D747" i="14"/>
  <c r="I747" i="14"/>
  <c r="J747" i="14"/>
  <c r="K747" i="14"/>
  <c r="P747" i="14" s="1"/>
  <c r="S747" i="14" s="1"/>
  <c r="X747" i="14"/>
  <c r="B748" i="14"/>
  <c r="I748" i="14"/>
  <c r="J748" i="14"/>
  <c r="K748" i="14"/>
  <c r="P748" i="14" s="1"/>
  <c r="S748" i="14" s="1"/>
  <c r="X748" i="14"/>
  <c r="B749" i="14"/>
  <c r="I749" i="14"/>
  <c r="J749" i="14"/>
  <c r="K749" i="14"/>
  <c r="P749" i="14" s="1"/>
  <c r="S749" i="14" s="1"/>
  <c r="U749" i="14" s="1"/>
  <c r="X749" i="14"/>
  <c r="B750" i="14"/>
  <c r="I750" i="14"/>
  <c r="J750" i="14"/>
  <c r="K750" i="14"/>
  <c r="P750" i="14" s="1"/>
  <c r="S750" i="14" s="1"/>
  <c r="U750" i="14" s="1"/>
  <c r="X750" i="14"/>
  <c r="B751" i="14"/>
  <c r="I751" i="14"/>
  <c r="J751" i="14"/>
  <c r="K751" i="14"/>
  <c r="P751" i="14" s="1"/>
  <c r="S751" i="14" s="1"/>
  <c r="U751" i="14" s="1"/>
  <c r="X751" i="14"/>
  <c r="B752" i="14"/>
  <c r="I752" i="14"/>
  <c r="J752" i="14"/>
  <c r="K752" i="14"/>
  <c r="P752" i="14" s="1"/>
  <c r="S752" i="14" s="1"/>
  <c r="U752" i="14" s="1"/>
  <c r="X752" i="14"/>
  <c r="B753" i="14"/>
  <c r="G753" i="14"/>
  <c r="I753" i="14"/>
  <c r="J753" i="14"/>
  <c r="K753" i="14"/>
  <c r="P753" i="14" s="1"/>
  <c r="S753" i="14" s="1"/>
  <c r="X753" i="14"/>
  <c r="B754" i="14"/>
  <c r="D754" i="14" s="1"/>
  <c r="I754" i="14"/>
  <c r="J754" i="14"/>
  <c r="K754" i="14"/>
  <c r="P754" i="14" s="1"/>
  <c r="S754" i="14"/>
  <c r="X754" i="14"/>
  <c r="B755" i="14"/>
  <c r="I755" i="14"/>
  <c r="J755" i="14"/>
  <c r="K755" i="14"/>
  <c r="P755" i="14" s="1"/>
  <c r="S755" i="14" s="1"/>
  <c r="X755" i="14"/>
  <c r="B756" i="14"/>
  <c r="I756" i="14"/>
  <c r="J756" i="14"/>
  <c r="K756" i="14"/>
  <c r="P756" i="14"/>
  <c r="S756" i="14" s="1"/>
  <c r="X756" i="14"/>
  <c r="B757" i="14"/>
  <c r="E757" i="14" s="1"/>
  <c r="D757" i="14"/>
  <c r="G757" i="14"/>
  <c r="I757" i="14"/>
  <c r="J757" i="14"/>
  <c r="K757" i="14"/>
  <c r="P757" i="14" s="1"/>
  <c r="S757" i="14" s="1"/>
  <c r="U757" i="14" s="1"/>
  <c r="X757" i="14"/>
  <c r="B758" i="14"/>
  <c r="I758" i="14"/>
  <c r="J758" i="14"/>
  <c r="K758" i="14"/>
  <c r="P758" i="14" s="1"/>
  <c r="S758" i="14" s="1"/>
  <c r="U758" i="14" s="1"/>
  <c r="X758" i="14"/>
  <c r="B759" i="14"/>
  <c r="E759" i="14" s="1"/>
  <c r="I759" i="14"/>
  <c r="J759" i="14"/>
  <c r="K759" i="14"/>
  <c r="P759" i="14" s="1"/>
  <c r="S759" i="14" s="1"/>
  <c r="U759" i="14" s="1"/>
  <c r="X759" i="14"/>
  <c r="B760" i="14"/>
  <c r="I760" i="14"/>
  <c r="J760" i="14"/>
  <c r="K760" i="14"/>
  <c r="P760" i="14" s="1"/>
  <c r="S760" i="14" s="1"/>
  <c r="U760" i="14" s="1"/>
  <c r="X760" i="14"/>
  <c r="B761" i="14"/>
  <c r="G761" i="14" s="1"/>
  <c r="I761" i="14"/>
  <c r="J761" i="14"/>
  <c r="K761" i="14"/>
  <c r="P761" i="14" s="1"/>
  <c r="S761" i="14" s="1"/>
  <c r="X761" i="14"/>
  <c r="B762" i="14"/>
  <c r="D762" i="14" s="1"/>
  <c r="I762" i="14"/>
  <c r="J762" i="14"/>
  <c r="K762" i="14"/>
  <c r="P762" i="14" s="1"/>
  <c r="S762" i="14" s="1"/>
  <c r="X762" i="14"/>
  <c r="B763" i="14"/>
  <c r="E763" i="14" s="1"/>
  <c r="D763" i="14"/>
  <c r="G763" i="14"/>
  <c r="I763" i="14"/>
  <c r="J763" i="14"/>
  <c r="K763" i="14"/>
  <c r="P763" i="14" s="1"/>
  <c r="S763" i="14" s="1"/>
  <c r="X763" i="14"/>
  <c r="B764" i="14"/>
  <c r="I764" i="14"/>
  <c r="J764" i="14"/>
  <c r="K764" i="14"/>
  <c r="P764" i="14" s="1"/>
  <c r="S764" i="14" s="1"/>
  <c r="X764" i="14"/>
  <c r="B765" i="14"/>
  <c r="G765" i="14"/>
  <c r="I765" i="14"/>
  <c r="J765" i="14"/>
  <c r="K765" i="14"/>
  <c r="P765" i="14" s="1"/>
  <c r="S765" i="14" s="1"/>
  <c r="U765" i="14" s="1"/>
  <c r="X765" i="14"/>
  <c r="B766" i="14"/>
  <c r="I766" i="14"/>
  <c r="J766" i="14"/>
  <c r="K766" i="14"/>
  <c r="P766" i="14" s="1"/>
  <c r="S766" i="14" s="1"/>
  <c r="U766" i="14" s="1"/>
  <c r="X766" i="14"/>
  <c r="B767" i="14"/>
  <c r="I767" i="14"/>
  <c r="J767" i="14"/>
  <c r="K767" i="14"/>
  <c r="P767" i="14" s="1"/>
  <c r="S767" i="14" s="1"/>
  <c r="U767" i="14" s="1"/>
  <c r="X767" i="14"/>
  <c r="B768" i="14"/>
  <c r="E768" i="14" s="1"/>
  <c r="D768" i="14"/>
  <c r="I768" i="14"/>
  <c r="J768" i="14"/>
  <c r="K768" i="14"/>
  <c r="P768" i="14" s="1"/>
  <c r="S768" i="14" s="1"/>
  <c r="U768" i="14" s="1"/>
  <c r="X768" i="14"/>
  <c r="B769" i="14"/>
  <c r="D769" i="14" s="1"/>
  <c r="I769" i="14"/>
  <c r="J769" i="14"/>
  <c r="K769" i="14"/>
  <c r="P769" i="14" s="1"/>
  <c r="S769" i="14" s="1"/>
  <c r="X769" i="14"/>
  <c r="B770" i="14"/>
  <c r="I770" i="14"/>
  <c r="J770" i="14"/>
  <c r="K770" i="14"/>
  <c r="P770" i="14" s="1"/>
  <c r="S770" i="14" s="1"/>
  <c r="X770" i="14"/>
  <c r="B771" i="14"/>
  <c r="G771" i="14" s="1"/>
  <c r="I771" i="14"/>
  <c r="J771" i="14"/>
  <c r="K771" i="14"/>
  <c r="P771" i="14" s="1"/>
  <c r="S771" i="14" s="1"/>
  <c r="X771" i="14"/>
  <c r="B772" i="14"/>
  <c r="I772" i="14"/>
  <c r="J772" i="14"/>
  <c r="K772" i="14"/>
  <c r="P772" i="14" s="1"/>
  <c r="S772" i="14" s="1"/>
  <c r="X772" i="14"/>
  <c r="B773" i="14"/>
  <c r="E773" i="14" s="1"/>
  <c r="D773" i="14"/>
  <c r="I773" i="14"/>
  <c r="J773" i="14"/>
  <c r="K773" i="14"/>
  <c r="P773" i="14" s="1"/>
  <c r="S773" i="14" s="1"/>
  <c r="U773" i="14" s="1"/>
  <c r="X773" i="14"/>
  <c r="B774" i="14"/>
  <c r="E774" i="14" s="1"/>
  <c r="D774" i="14"/>
  <c r="I774" i="14"/>
  <c r="J774" i="14"/>
  <c r="K774" i="14"/>
  <c r="P774" i="14" s="1"/>
  <c r="S774" i="14" s="1"/>
  <c r="U774" i="14" s="1"/>
  <c r="X774" i="14"/>
  <c r="B775" i="14"/>
  <c r="I775" i="14"/>
  <c r="J775" i="14"/>
  <c r="K775" i="14"/>
  <c r="P775" i="14" s="1"/>
  <c r="S775" i="14" s="1"/>
  <c r="U775" i="14" s="1"/>
  <c r="X775" i="14"/>
  <c r="B776" i="14"/>
  <c r="I776" i="14"/>
  <c r="J776" i="14"/>
  <c r="K776" i="14"/>
  <c r="P776" i="14" s="1"/>
  <c r="S776" i="14" s="1"/>
  <c r="U776" i="14" s="1"/>
  <c r="X776" i="14"/>
  <c r="B777" i="14"/>
  <c r="G777" i="14" s="1"/>
  <c r="I777" i="14"/>
  <c r="J777" i="14"/>
  <c r="K777" i="14"/>
  <c r="P777" i="14" s="1"/>
  <c r="S777" i="14" s="1"/>
  <c r="X777" i="14"/>
  <c r="B778" i="14"/>
  <c r="D778" i="14" s="1"/>
  <c r="I778" i="14"/>
  <c r="J778" i="14"/>
  <c r="K778" i="14"/>
  <c r="P778" i="14" s="1"/>
  <c r="S778" i="14"/>
  <c r="X778" i="14"/>
  <c r="B779" i="14"/>
  <c r="I779" i="14"/>
  <c r="J779" i="14"/>
  <c r="K779" i="14"/>
  <c r="P779" i="14" s="1"/>
  <c r="S779" i="14" s="1"/>
  <c r="X779" i="14"/>
  <c r="B780" i="14"/>
  <c r="I780" i="14"/>
  <c r="J780" i="14"/>
  <c r="K780" i="14"/>
  <c r="P780" i="14"/>
  <c r="S780" i="14" s="1"/>
  <c r="X780" i="14"/>
  <c r="B781" i="14"/>
  <c r="G781" i="14" s="1"/>
  <c r="I781" i="14"/>
  <c r="J781" i="14"/>
  <c r="K781" i="14"/>
  <c r="P781" i="14" s="1"/>
  <c r="S781" i="14" s="1"/>
  <c r="U781" i="14" s="1"/>
  <c r="X781" i="14"/>
  <c r="B782" i="14"/>
  <c r="E782" i="14" s="1"/>
  <c r="D782" i="14"/>
  <c r="I782" i="14"/>
  <c r="J782" i="14"/>
  <c r="K782" i="14"/>
  <c r="P782" i="14"/>
  <c r="S782" i="14" s="1"/>
  <c r="U782" i="14" s="1"/>
  <c r="X782" i="14"/>
  <c r="B783" i="14"/>
  <c r="E783" i="14" s="1"/>
  <c r="G783" i="14"/>
  <c r="I783" i="14"/>
  <c r="J783" i="14"/>
  <c r="K783" i="14"/>
  <c r="P783" i="14" s="1"/>
  <c r="S783" i="14" s="1"/>
  <c r="U783" i="14" s="1"/>
  <c r="X783" i="14"/>
  <c r="B784" i="14"/>
  <c r="I784" i="14"/>
  <c r="J784" i="14"/>
  <c r="K784" i="14"/>
  <c r="P784" i="14" s="1"/>
  <c r="S784" i="14" s="1"/>
  <c r="U784" i="14" s="1"/>
  <c r="X784" i="14"/>
  <c r="B785" i="14"/>
  <c r="I785" i="14"/>
  <c r="J785" i="14"/>
  <c r="K785" i="14"/>
  <c r="P785" i="14" s="1"/>
  <c r="S785" i="14" s="1"/>
  <c r="X785" i="14"/>
  <c r="B786" i="14"/>
  <c r="D786" i="14" s="1"/>
  <c r="I786" i="14"/>
  <c r="J786" i="14"/>
  <c r="K786" i="14"/>
  <c r="P786" i="14" s="1"/>
  <c r="S786" i="14" s="1"/>
  <c r="X786" i="14"/>
  <c r="B787" i="14"/>
  <c r="G787" i="14"/>
  <c r="I787" i="14"/>
  <c r="J787" i="14"/>
  <c r="K787" i="14"/>
  <c r="P787" i="14" s="1"/>
  <c r="S787" i="14" s="1"/>
  <c r="X787" i="14"/>
  <c r="B788" i="14"/>
  <c r="I788" i="14"/>
  <c r="J788" i="14"/>
  <c r="K788" i="14"/>
  <c r="P788" i="14" s="1"/>
  <c r="S788" i="14" s="1"/>
  <c r="X788" i="14"/>
  <c r="B789" i="14"/>
  <c r="D789" i="14"/>
  <c r="I789" i="14"/>
  <c r="J789" i="14"/>
  <c r="K789" i="14"/>
  <c r="P789" i="14" s="1"/>
  <c r="S789" i="14" s="1"/>
  <c r="X789" i="14"/>
  <c r="B790" i="14"/>
  <c r="I790" i="14"/>
  <c r="J790" i="14"/>
  <c r="K790" i="14"/>
  <c r="P790" i="14" s="1"/>
  <c r="S790" i="14" s="1"/>
  <c r="X790" i="14"/>
  <c r="B791" i="14"/>
  <c r="I791" i="14"/>
  <c r="J791" i="14"/>
  <c r="K791" i="14"/>
  <c r="P791" i="14" s="1"/>
  <c r="S791" i="14" s="1"/>
  <c r="X791" i="14"/>
  <c r="B792" i="14"/>
  <c r="I792" i="14"/>
  <c r="J792" i="14"/>
  <c r="K792" i="14"/>
  <c r="P792" i="14" s="1"/>
  <c r="S792" i="14" s="1"/>
  <c r="X792" i="14"/>
  <c r="B793" i="14"/>
  <c r="D793" i="14" s="1"/>
  <c r="I793" i="14"/>
  <c r="J793" i="14"/>
  <c r="K793" i="14"/>
  <c r="P793" i="14" s="1"/>
  <c r="S793" i="14" s="1"/>
  <c r="X793" i="14"/>
  <c r="B794" i="14"/>
  <c r="I794" i="14"/>
  <c r="J794" i="14"/>
  <c r="K794" i="14"/>
  <c r="P794" i="14" s="1"/>
  <c r="S794" i="14" s="1"/>
  <c r="X794" i="14"/>
  <c r="B795" i="14"/>
  <c r="E795" i="14" s="1"/>
  <c r="I795" i="14"/>
  <c r="J795" i="14"/>
  <c r="K795" i="14"/>
  <c r="P795" i="14" s="1"/>
  <c r="S795" i="14" s="1"/>
  <c r="X795" i="14"/>
  <c r="B796" i="14"/>
  <c r="I796" i="14"/>
  <c r="J796" i="14"/>
  <c r="K796" i="14"/>
  <c r="P796" i="14" s="1"/>
  <c r="S796" i="14" s="1"/>
  <c r="X796" i="14"/>
  <c r="B797" i="14"/>
  <c r="D797" i="14" s="1"/>
  <c r="I797" i="14"/>
  <c r="J797" i="14"/>
  <c r="K797" i="14"/>
  <c r="P797" i="14" s="1"/>
  <c r="S797" i="14" s="1"/>
  <c r="X797" i="14"/>
  <c r="B798" i="14"/>
  <c r="D798" i="14" s="1"/>
  <c r="I798" i="14"/>
  <c r="J798" i="14"/>
  <c r="K798" i="14"/>
  <c r="P798" i="14" s="1"/>
  <c r="S798" i="14" s="1"/>
  <c r="X798" i="14"/>
  <c r="B799" i="14"/>
  <c r="I799" i="14"/>
  <c r="J799" i="14"/>
  <c r="K799" i="14"/>
  <c r="P799" i="14" s="1"/>
  <c r="S799" i="14" s="1"/>
  <c r="X799" i="14"/>
  <c r="B800" i="14"/>
  <c r="I800" i="14"/>
  <c r="J800" i="14"/>
  <c r="K800" i="14"/>
  <c r="P800" i="14" s="1"/>
  <c r="S800" i="14" s="1"/>
  <c r="X800" i="14"/>
  <c r="B801" i="14"/>
  <c r="D801" i="14" s="1"/>
  <c r="I801" i="14"/>
  <c r="J801" i="14"/>
  <c r="K801" i="14"/>
  <c r="P801" i="14" s="1"/>
  <c r="S801" i="14" s="1"/>
  <c r="X801" i="14"/>
  <c r="B802" i="14"/>
  <c r="D802" i="14"/>
  <c r="I802" i="14"/>
  <c r="J802" i="14"/>
  <c r="K802" i="14"/>
  <c r="P802" i="14" s="1"/>
  <c r="S802" i="14" s="1"/>
  <c r="X802" i="14"/>
  <c r="B803" i="14"/>
  <c r="I803" i="14"/>
  <c r="J803" i="14"/>
  <c r="K803" i="14"/>
  <c r="P803" i="14" s="1"/>
  <c r="S803" i="14" s="1"/>
  <c r="X803" i="14"/>
  <c r="B804" i="14"/>
  <c r="I804" i="14"/>
  <c r="J804" i="14"/>
  <c r="K804" i="14"/>
  <c r="P804" i="14" s="1"/>
  <c r="S804" i="14" s="1"/>
  <c r="X804" i="14"/>
  <c r="B805" i="14"/>
  <c r="D805" i="14" s="1"/>
  <c r="I805" i="14"/>
  <c r="J805" i="14"/>
  <c r="K805" i="14"/>
  <c r="P805" i="14" s="1"/>
  <c r="S805" i="14" s="1"/>
  <c r="X805" i="14"/>
  <c r="B806" i="14"/>
  <c r="D806" i="14" s="1"/>
  <c r="I806" i="14"/>
  <c r="J806" i="14"/>
  <c r="K806" i="14"/>
  <c r="P806" i="14" s="1"/>
  <c r="S806" i="14" s="1"/>
  <c r="X806" i="14"/>
  <c r="B807" i="14"/>
  <c r="I807" i="14"/>
  <c r="J807" i="14"/>
  <c r="K807" i="14"/>
  <c r="P807" i="14" s="1"/>
  <c r="S807" i="14" s="1"/>
  <c r="X807" i="14"/>
  <c r="B808" i="14"/>
  <c r="I808" i="14"/>
  <c r="J808" i="14"/>
  <c r="K808" i="14"/>
  <c r="P808" i="14" s="1"/>
  <c r="S808" i="14" s="1"/>
  <c r="X808" i="14"/>
  <c r="B809" i="14"/>
  <c r="D809" i="14" s="1"/>
  <c r="I809" i="14"/>
  <c r="J809" i="14"/>
  <c r="K809" i="14"/>
  <c r="P809" i="14" s="1"/>
  <c r="S809" i="14" s="1"/>
  <c r="X809" i="14"/>
  <c r="B810" i="14"/>
  <c r="D810" i="14" s="1"/>
  <c r="I810" i="14"/>
  <c r="J810" i="14"/>
  <c r="K810" i="14"/>
  <c r="P810" i="14" s="1"/>
  <c r="S810" i="14" s="1"/>
  <c r="X810" i="14"/>
  <c r="B811" i="14"/>
  <c r="D811" i="14" s="1"/>
  <c r="I811" i="14"/>
  <c r="J811" i="14"/>
  <c r="K811" i="14"/>
  <c r="P811" i="14" s="1"/>
  <c r="S811" i="14" s="1"/>
  <c r="X811" i="14"/>
  <c r="B812" i="14"/>
  <c r="D812" i="14" s="1"/>
  <c r="I812" i="14"/>
  <c r="J812" i="14"/>
  <c r="K812" i="14"/>
  <c r="P812" i="14" s="1"/>
  <c r="S812" i="14" s="1"/>
  <c r="X812" i="14"/>
  <c r="B813" i="14"/>
  <c r="D813" i="14" s="1"/>
  <c r="I813" i="14"/>
  <c r="J813" i="14"/>
  <c r="K813" i="14"/>
  <c r="P813" i="14" s="1"/>
  <c r="S813" i="14" s="1"/>
  <c r="X813" i="14"/>
  <c r="B814" i="14"/>
  <c r="D814" i="14" s="1"/>
  <c r="I814" i="14"/>
  <c r="J814" i="14"/>
  <c r="K814" i="14"/>
  <c r="P814" i="14" s="1"/>
  <c r="S814" i="14" s="1"/>
  <c r="X814" i="14"/>
  <c r="B815" i="14"/>
  <c r="D815" i="14" s="1"/>
  <c r="I815" i="14"/>
  <c r="J815" i="14"/>
  <c r="K815" i="14"/>
  <c r="P815" i="14" s="1"/>
  <c r="S815" i="14" s="1"/>
  <c r="X815" i="14"/>
  <c r="B816" i="14"/>
  <c r="I816" i="14"/>
  <c r="J816" i="14"/>
  <c r="K816" i="14"/>
  <c r="P816" i="14" s="1"/>
  <c r="S816" i="14" s="1"/>
  <c r="U816" i="14" s="1"/>
  <c r="X816" i="14"/>
  <c r="B817" i="14"/>
  <c r="E817" i="14" s="1"/>
  <c r="I817" i="14"/>
  <c r="J817" i="14"/>
  <c r="K817" i="14"/>
  <c r="P817" i="14" s="1"/>
  <c r="S817" i="14" s="1"/>
  <c r="U817" i="14" s="1"/>
  <c r="X817" i="14"/>
  <c r="B818" i="14"/>
  <c r="E818" i="14" s="1"/>
  <c r="D818" i="14"/>
  <c r="G818" i="14"/>
  <c r="I818" i="14"/>
  <c r="J818" i="14"/>
  <c r="K818" i="14"/>
  <c r="P818" i="14" s="1"/>
  <c r="S818" i="14" s="1"/>
  <c r="U818" i="14" s="1"/>
  <c r="X818" i="14"/>
  <c r="B819" i="14"/>
  <c r="G819" i="14"/>
  <c r="I819" i="14"/>
  <c r="J819" i="14"/>
  <c r="K819" i="14"/>
  <c r="P819" i="14" s="1"/>
  <c r="S819" i="14" s="1"/>
  <c r="U819" i="14" s="1"/>
  <c r="X819" i="14"/>
  <c r="B820" i="14"/>
  <c r="I820" i="14"/>
  <c r="J820" i="14"/>
  <c r="K820" i="14"/>
  <c r="P820" i="14" s="1"/>
  <c r="S820" i="14" s="1"/>
  <c r="U820" i="14" s="1"/>
  <c r="X820" i="14"/>
  <c r="B821" i="14"/>
  <c r="E821" i="14" s="1"/>
  <c r="I821" i="14"/>
  <c r="J821" i="14"/>
  <c r="K821" i="14"/>
  <c r="P821" i="14" s="1"/>
  <c r="S821" i="14" s="1"/>
  <c r="U821" i="14" s="1"/>
  <c r="X821" i="14"/>
  <c r="B822" i="14"/>
  <c r="I822" i="14"/>
  <c r="J822" i="14"/>
  <c r="K822" i="14"/>
  <c r="P822" i="14" s="1"/>
  <c r="S822" i="14" s="1"/>
  <c r="U822" i="14" s="1"/>
  <c r="X822" i="14"/>
  <c r="B823" i="14"/>
  <c r="I823" i="14"/>
  <c r="J823" i="14"/>
  <c r="K823" i="14"/>
  <c r="P823" i="14" s="1"/>
  <c r="S823" i="14" s="1"/>
  <c r="U823" i="14" s="1"/>
  <c r="X823" i="14"/>
  <c r="B824" i="14"/>
  <c r="I824" i="14"/>
  <c r="J824" i="14"/>
  <c r="K824" i="14"/>
  <c r="P824" i="14" s="1"/>
  <c r="S824" i="14" s="1"/>
  <c r="U824" i="14" s="1"/>
  <c r="X824" i="14"/>
  <c r="B825" i="14"/>
  <c r="E825" i="14" s="1"/>
  <c r="I825" i="14"/>
  <c r="J825" i="14"/>
  <c r="K825" i="14"/>
  <c r="P825" i="14" s="1"/>
  <c r="S825" i="14" s="1"/>
  <c r="U825" i="14" s="1"/>
  <c r="X825" i="14"/>
  <c r="B826" i="14"/>
  <c r="I826" i="14"/>
  <c r="J826" i="14"/>
  <c r="K826" i="14"/>
  <c r="P826" i="14" s="1"/>
  <c r="S826" i="14" s="1"/>
  <c r="U826" i="14" s="1"/>
  <c r="X826" i="14"/>
  <c r="B827" i="14"/>
  <c r="E827" i="14" s="1"/>
  <c r="D827" i="14"/>
  <c r="G827" i="14"/>
  <c r="I827" i="14"/>
  <c r="J827" i="14"/>
  <c r="K827" i="14"/>
  <c r="P827" i="14" s="1"/>
  <c r="S827" i="14" s="1"/>
  <c r="U827" i="14" s="1"/>
  <c r="X827" i="14"/>
  <c r="B828" i="14"/>
  <c r="E828" i="14" s="1"/>
  <c r="D828" i="14"/>
  <c r="I828" i="14"/>
  <c r="J828" i="14"/>
  <c r="K828" i="14"/>
  <c r="P828" i="14" s="1"/>
  <c r="S828" i="14" s="1"/>
  <c r="U828" i="14" s="1"/>
  <c r="X828" i="14"/>
  <c r="B829" i="14"/>
  <c r="E829" i="14" s="1"/>
  <c r="I829" i="14"/>
  <c r="J829" i="14"/>
  <c r="K829" i="14"/>
  <c r="P829" i="14" s="1"/>
  <c r="S829" i="14" s="1"/>
  <c r="U829" i="14" s="1"/>
  <c r="X829" i="14"/>
  <c r="B830" i="14"/>
  <c r="I830" i="14"/>
  <c r="J830" i="14"/>
  <c r="K830" i="14"/>
  <c r="P830" i="14" s="1"/>
  <c r="S830" i="14" s="1"/>
  <c r="U830" i="14" s="1"/>
  <c r="X830" i="14"/>
  <c r="B831" i="14"/>
  <c r="E831" i="14" s="1"/>
  <c r="G831" i="14"/>
  <c r="I831" i="14"/>
  <c r="J831" i="14"/>
  <c r="K831" i="14"/>
  <c r="P831" i="14" s="1"/>
  <c r="S831" i="14" s="1"/>
  <c r="U831" i="14" s="1"/>
  <c r="X831" i="14"/>
  <c r="B832" i="14"/>
  <c r="I832" i="14"/>
  <c r="J832" i="14"/>
  <c r="K832" i="14"/>
  <c r="P832" i="14" s="1"/>
  <c r="S832" i="14" s="1"/>
  <c r="U832" i="14" s="1"/>
  <c r="X832" i="14"/>
  <c r="B833" i="14"/>
  <c r="E833" i="14" s="1"/>
  <c r="I833" i="14"/>
  <c r="J833" i="14"/>
  <c r="K833" i="14"/>
  <c r="P833" i="14" s="1"/>
  <c r="S833" i="14" s="1"/>
  <c r="U833" i="14" s="1"/>
  <c r="X833" i="14"/>
  <c r="B834" i="14"/>
  <c r="E834" i="14" s="1"/>
  <c r="D834" i="14"/>
  <c r="G834" i="14"/>
  <c r="I834" i="14"/>
  <c r="J834" i="14"/>
  <c r="K834" i="14"/>
  <c r="P834" i="14" s="1"/>
  <c r="S834" i="14" s="1"/>
  <c r="U834" i="14" s="1"/>
  <c r="X834" i="14"/>
  <c r="B835" i="14"/>
  <c r="I835" i="14"/>
  <c r="J835" i="14"/>
  <c r="K835" i="14"/>
  <c r="P835" i="14" s="1"/>
  <c r="S835" i="14" s="1"/>
  <c r="U835" i="14" s="1"/>
  <c r="X835" i="14"/>
  <c r="B836" i="14"/>
  <c r="E836" i="14" s="1"/>
  <c r="D836" i="14"/>
  <c r="I836" i="14"/>
  <c r="J836" i="14"/>
  <c r="K836" i="14"/>
  <c r="P836" i="14"/>
  <c r="S836" i="14" s="1"/>
  <c r="U836" i="14" s="1"/>
  <c r="X836" i="14"/>
  <c r="B837" i="14"/>
  <c r="E837" i="14" s="1"/>
  <c r="I837" i="14"/>
  <c r="J837" i="14"/>
  <c r="K837" i="14"/>
  <c r="P837" i="14"/>
  <c r="S837" i="14" s="1"/>
  <c r="U837" i="14" s="1"/>
  <c r="X837" i="14"/>
  <c r="B838" i="14"/>
  <c r="I838" i="14"/>
  <c r="J838" i="14"/>
  <c r="K838" i="14"/>
  <c r="P838" i="14" s="1"/>
  <c r="S838" i="14" s="1"/>
  <c r="U838" i="14" s="1"/>
  <c r="X838" i="14"/>
  <c r="B839" i="14"/>
  <c r="E839" i="14" s="1"/>
  <c r="G839" i="14"/>
  <c r="I839" i="14"/>
  <c r="J839" i="14"/>
  <c r="K839" i="14"/>
  <c r="P839" i="14"/>
  <c r="S839" i="14" s="1"/>
  <c r="U839" i="14" s="1"/>
  <c r="X839" i="14"/>
  <c r="B840" i="14"/>
  <c r="I840" i="14"/>
  <c r="J840" i="14"/>
  <c r="K840" i="14"/>
  <c r="P840" i="14" s="1"/>
  <c r="S840" i="14" s="1"/>
  <c r="U840" i="14" s="1"/>
  <c r="X840" i="14"/>
  <c r="B841" i="14"/>
  <c r="E841" i="14" s="1"/>
  <c r="I841" i="14"/>
  <c r="J841" i="14"/>
  <c r="K841" i="14"/>
  <c r="P841" i="14" s="1"/>
  <c r="S841" i="14" s="1"/>
  <c r="U841" i="14" s="1"/>
  <c r="X841" i="14"/>
  <c r="B842" i="14"/>
  <c r="E842" i="14" s="1"/>
  <c r="G842" i="14"/>
  <c r="I842" i="14"/>
  <c r="J842" i="14"/>
  <c r="K842" i="14"/>
  <c r="P842" i="14" s="1"/>
  <c r="S842" i="14" s="1"/>
  <c r="U842" i="14" s="1"/>
  <c r="X842" i="14"/>
  <c r="B843" i="14"/>
  <c r="E843" i="14" s="1"/>
  <c r="D843" i="14"/>
  <c r="G843" i="14"/>
  <c r="I843" i="14"/>
  <c r="J843" i="14"/>
  <c r="K843" i="14"/>
  <c r="P843" i="14" s="1"/>
  <c r="S843" i="14" s="1"/>
  <c r="U843" i="14" s="1"/>
  <c r="X843" i="14"/>
  <c r="B844" i="14"/>
  <c r="I844" i="14"/>
  <c r="J844" i="14"/>
  <c r="K844" i="14"/>
  <c r="P844" i="14" s="1"/>
  <c r="S844" i="14" s="1"/>
  <c r="U844" i="14" s="1"/>
  <c r="X844" i="14"/>
  <c r="B845" i="14"/>
  <c r="E845" i="14" s="1"/>
  <c r="I845" i="14"/>
  <c r="J845" i="14"/>
  <c r="K845" i="14"/>
  <c r="P845" i="14" s="1"/>
  <c r="S845" i="14" s="1"/>
  <c r="U845" i="14" s="1"/>
  <c r="X845" i="14"/>
  <c r="B846" i="14"/>
  <c r="I846" i="14"/>
  <c r="J846" i="14"/>
  <c r="K846" i="14"/>
  <c r="P846" i="14" s="1"/>
  <c r="S846" i="14" s="1"/>
  <c r="U846" i="14" s="1"/>
  <c r="X846" i="14"/>
  <c r="B847" i="14"/>
  <c r="I847" i="14"/>
  <c r="J847" i="14"/>
  <c r="K847" i="14"/>
  <c r="P847" i="14" s="1"/>
  <c r="S847" i="14" s="1"/>
  <c r="U847" i="14" s="1"/>
  <c r="X847" i="14"/>
  <c r="B848" i="14"/>
  <c r="I848" i="14"/>
  <c r="J848" i="14"/>
  <c r="K848" i="14"/>
  <c r="P848" i="14" s="1"/>
  <c r="S848" i="14" s="1"/>
  <c r="U848" i="14" s="1"/>
  <c r="X848" i="14"/>
  <c r="B849" i="14"/>
  <c r="E849" i="14" s="1"/>
  <c r="I849" i="14"/>
  <c r="J849" i="14"/>
  <c r="K849" i="14"/>
  <c r="P849" i="14" s="1"/>
  <c r="S849" i="14" s="1"/>
  <c r="U849" i="14" s="1"/>
  <c r="X849" i="14"/>
  <c r="B850" i="14"/>
  <c r="G850" i="14" s="1"/>
  <c r="I850" i="14"/>
  <c r="J850" i="14"/>
  <c r="K850" i="14"/>
  <c r="P850" i="14" s="1"/>
  <c r="S850" i="14" s="1"/>
  <c r="U850" i="14" s="1"/>
  <c r="X850" i="14"/>
  <c r="B851" i="14"/>
  <c r="I851" i="14"/>
  <c r="J851" i="14"/>
  <c r="K851" i="14"/>
  <c r="P851" i="14" s="1"/>
  <c r="S851" i="14" s="1"/>
  <c r="U851" i="14" s="1"/>
  <c r="X851" i="14"/>
  <c r="B852" i="14"/>
  <c r="E852" i="14" s="1"/>
  <c r="G852" i="14"/>
  <c r="I852" i="14"/>
  <c r="J852" i="14"/>
  <c r="K852" i="14"/>
  <c r="P852" i="14" s="1"/>
  <c r="S852" i="14" s="1"/>
  <c r="U852" i="14" s="1"/>
  <c r="X852" i="14"/>
  <c r="B853" i="14"/>
  <c r="E853" i="14" s="1"/>
  <c r="I853" i="14"/>
  <c r="J853" i="14"/>
  <c r="K853" i="14"/>
  <c r="P853" i="14" s="1"/>
  <c r="S853" i="14" s="1"/>
  <c r="U853" i="14" s="1"/>
  <c r="X853" i="14"/>
  <c r="B854" i="14"/>
  <c r="E854" i="14" s="1"/>
  <c r="I854" i="14"/>
  <c r="J854" i="14"/>
  <c r="K854" i="14"/>
  <c r="P854" i="14" s="1"/>
  <c r="S854" i="14" s="1"/>
  <c r="U854" i="14" s="1"/>
  <c r="X854" i="14"/>
  <c r="B855" i="14"/>
  <c r="E855" i="14" s="1"/>
  <c r="G855" i="14"/>
  <c r="I855" i="14"/>
  <c r="J855" i="14"/>
  <c r="K855" i="14"/>
  <c r="P855" i="14" s="1"/>
  <c r="S855" i="14" s="1"/>
  <c r="U855" i="14" s="1"/>
  <c r="X855" i="14"/>
  <c r="B856" i="14"/>
  <c r="E856" i="14" s="1"/>
  <c r="I856" i="14"/>
  <c r="J856" i="14"/>
  <c r="K856" i="14"/>
  <c r="P856" i="14" s="1"/>
  <c r="S856" i="14" s="1"/>
  <c r="U856" i="14" s="1"/>
  <c r="X856" i="14"/>
  <c r="B857" i="14"/>
  <c r="E857" i="14" s="1"/>
  <c r="I857" i="14"/>
  <c r="J857" i="14"/>
  <c r="K857" i="14"/>
  <c r="P857" i="14" s="1"/>
  <c r="S857" i="14" s="1"/>
  <c r="U857" i="14" s="1"/>
  <c r="X857" i="14"/>
  <c r="B858" i="14"/>
  <c r="D858" i="14"/>
  <c r="I858" i="14"/>
  <c r="J858" i="14"/>
  <c r="K858" i="14"/>
  <c r="P858" i="14" s="1"/>
  <c r="S858" i="14" s="1"/>
  <c r="U858" i="14" s="1"/>
  <c r="X858" i="14"/>
  <c r="B859" i="14"/>
  <c r="I859" i="14"/>
  <c r="J859" i="14"/>
  <c r="K859" i="14"/>
  <c r="P859" i="14" s="1"/>
  <c r="S859" i="14" s="1"/>
  <c r="U859" i="14" s="1"/>
  <c r="X859" i="14"/>
  <c r="B860" i="14"/>
  <c r="E860" i="14" s="1"/>
  <c r="D860" i="14"/>
  <c r="G860" i="14"/>
  <c r="I860" i="14"/>
  <c r="J860" i="14"/>
  <c r="K860" i="14"/>
  <c r="P860" i="14" s="1"/>
  <c r="S860" i="14" s="1"/>
  <c r="U860" i="14" s="1"/>
  <c r="X860" i="14"/>
  <c r="B861" i="14"/>
  <c r="E861" i="14" s="1"/>
  <c r="I861" i="14"/>
  <c r="J861" i="14"/>
  <c r="K861" i="14"/>
  <c r="P861" i="14" s="1"/>
  <c r="S861" i="14" s="1"/>
  <c r="U861" i="14" s="1"/>
  <c r="X861" i="14"/>
  <c r="B862" i="14"/>
  <c r="E862" i="14" s="1"/>
  <c r="D862" i="14"/>
  <c r="I862" i="14"/>
  <c r="J862" i="14"/>
  <c r="K862" i="14"/>
  <c r="P862" i="14"/>
  <c r="S862" i="14" s="1"/>
  <c r="U862" i="14" s="1"/>
  <c r="X862" i="14"/>
  <c r="B863" i="14"/>
  <c r="E863" i="14" s="1"/>
  <c r="I863" i="14"/>
  <c r="J863" i="14"/>
  <c r="K863" i="14"/>
  <c r="P863" i="14" s="1"/>
  <c r="S863" i="14" s="1"/>
  <c r="U863" i="14" s="1"/>
  <c r="X863" i="14"/>
  <c r="B864" i="14"/>
  <c r="E864" i="14" s="1"/>
  <c r="G864" i="14"/>
  <c r="I864" i="14"/>
  <c r="J864" i="14"/>
  <c r="K864" i="14"/>
  <c r="P864" i="14"/>
  <c r="S864" i="14" s="1"/>
  <c r="U864" i="14" s="1"/>
  <c r="X864" i="14"/>
  <c r="B865" i="14"/>
  <c r="E865" i="14" s="1"/>
  <c r="I865" i="14"/>
  <c r="J865" i="14"/>
  <c r="K865" i="14"/>
  <c r="P865" i="14" s="1"/>
  <c r="S865" i="14" s="1"/>
  <c r="U865" i="14" s="1"/>
  <c r="X865" i="14"/>
  <c r="B866" i="14"/>
  <c r="I866" i="14"/>
  <c r="J866" i="14"/>
  <c r="K866" i="14"/>
  <c r="P866" i="14" s="1"/>
  <c r="S866" i="14" s="1"/>
  <c r="U866" i="14" s="1"/>
  <c r="X866" i="14"/>
  <c r="B867" i="14"/>
  <c r="I867" i="14"/>
  <c r="J867" i="14"/>
  <c r="K867" i="14"/>
  <c r="P867" i="14" s="1"/>
  <c r="S867" i="14" s="1"/>
  <c r="U867" i="14" s="1"/>
  <c r="X867" i="14"/>
  <c r="B868" i="14"/>
  <c r="E868" i="14" s="1"/>
  <c r="G868" i="14"/>
  <c r="I868" i="14"/>
  <c r="J868" i="14"/>
  <c r="K868" i="14"/>
  <c r="P868" i="14" s="1"/>
  <c r="S868" i="14" s="1"/>
  <c r="U868" i="14" s="1"/>
  <c r="X868" i="14"/>
  <c r="B869" i="14"/>
  <c r="E869" i="14" s="1"/>
  <c r="I869" i="14"/>
  <c r="J869" i="14"/>
  <c r="K869" i="14"/>
  <c r="P869" i="14" s="1"/>
  <c r="S869" i="14" s="1"/>
  <c r="U869" i="14" s="1"/>
  <c r="X869" i="14"/>
  <c r="B870" i="14"/>
  <c r="E870" i="14" s="1"/>
  <c r="I870" i="14"/>
  <c r="J870" i="14"/>
  <c r="K870" i="14"/>
  <c r="P870" i="14" s="1"/>
  <c r="S870" i="14" s="1"/>
  <c r="U870" i="14" s="1"/>
  <c r="X870" i="14"/>
  <c r="B871" i="14"/>
  <c r="E871" i="14" s="1"/>
  <c r="G871" i="14"/>
  <c r="I871" i="14"/>
  <c r="J871" i="14"/>
  <c r="K871" i="14"/>
  <c r="P871" i="14" s="1"/>
  <c r="S871" i="14" s="1"/>
  <c r="U871" i="14" s="1"/>
  <c r="X871" i="14"/>
  <c r="B872" i="14"/>
  <c r="E872" i="14" s="1"/>
  <c r="I872" i="14"/>
  <c r="J872" i="14"/>
  <c r="K872" i="14"/>
  <c r="P872" i="14" s="1"/>
  <c r="S872" i="14" s="1"/>
  <c r="X872" i="14"/>
  <c r="B873" i="14"/>
  <c r="E873" i="14" s="1"/>
  <c r="G873" i="14"/>
  <c r="I873" i="14"/>
  <c r="J873" i="14"/>
  <c r="K873" i="14"/>
  <c r="P873" i="14" s="1"/>
  <c r="S873" i="14" s="1"/>
  <c r="U873" i="14" s="1"/>
  <c r="X873" i="14"/>
  <c r="B874" i="14"/>
  <c r="E874" i="14" s="1"/>
  <c r="I874" i="14"/>
  <c r="J874" i="14"/>
  <c r="K874" i="14"/>
  <c r="P874" i="14" s="1"/>
  <c r="S874" i="14" s="1"/>
  <c r="X874" i="14"/>
  <c r="B875" i="14"/>
  <c r="I875" i="14"/>
  <c r="J875" i="14"/>
  <c r="K875" i="14"/>
  <c r="P875" i="14" s="1"/>
  <c r="S875" i="14" s="1"/>
  <c r="U875" i="14" s="1"/>
  <c r="X875" i="14"/>
  <c r="B876" i="14"/>
  <c r="E876" i="14" s="1"/>
  <c r="I876" i="14"/>
  <c r="J876" i="14"/>
  <c r="K876" i="14"/>
  <c r="P876" i="14" s="1"/>
  <c r="S876" i="14" s="1"/>
  <c r="X876" i="14"/>
  <c r="B877" i="14"/>
  <c r="E877" i="14" s="1"/>
  <c r="I877" i="14"/>
  <c r="J877" i="14"/>
  <c r="K877" i="14"/>
  <c r="P877" i="14" s="1"/>
  <c r="S877" i="14" s="1"/>
  <c r="U877" i="14" s="1"/>
  <c r="X877" i="14"/>
  <c r="B878" i="14"/>
  <c r="I878" i="14"/>
  <c r="J878" i="14"/>
  <c r="K878" i="14"/>
  <c r="P878" i="14" s="1"/>
  <c r="S878" i="14" s="1"/>
  <c r="X878" i="14"/>
  <c r="B879" i="14"/>
  <c r="E879" i="14" s="1"/>
  <c r="I879" i="14"/>
  <c r="J879" i="14"/>
  <c r="K879" i="14"/>
  <c r="P879" i="14" s="1"/>
  <c r="S879" i="14" s="1"/>
  <c r="U879" i="14" s="1"/>
  <c r="X879" i="14"/>
  <c r="B880" i="14"/>
  <c r="E880" i="14" s="1"/>
  <c r="I880" i="14"/>
  <c r="J880" i="14"/>
  <c r="K880" i="14"/>
  <c r="P880" i="14" s="1"/>
  <c r="S880" i="14" s="1"/>
  <c r="X880" i="14"/>
  <c r="B881" i="14"/>
  <c r="E881" i="14" s="1"/>
  <c r="I881" i="14"/>
  <c r="J881" i="14"/>
  <c r="K881" i="14"/>
  <c r="P881" i="14" s="1"/>
  <c r="S881" i="14" s="1"/>
  <c r="U881" i="14" s="1"/>
  <c r="X881" i="14"/>
  <c r="B882" i="14"/>
  <c r="E882" i="14" s="1"/>
  <c r="G882" i="14"/>
  <c r="I882" i="14"/>
  <c r="J882" i="14"/>
  <c r="K882" i="14"/>
  <c r="P882" i="14" s="1"/>
  <c r="S882" i="14" s="1"/>
  <c r="X882" i="14"/>
  <c r="B883" i="14"/>
  <c r="E883" i="14" s="1"/>
  <c r="D883" i="14"/>
  <c r="I883" i="14"/>
  <c r="J883" i="14"/>
  <c r="K883" i="14"/>
  <c r="P883" i="14" s="1"/>
  <c r="S883" i="14" s="1"/>
  <c r="U883" i="14" s="1"/>
  <c r="X883" i="14"/>
  <c r="B884" i="14"/>
  <c r="E884" i="14" s="1"/>
  <c r="I884" i="14"/>
  <c r="J884" i="14"/>
  <c r="K884" i="14"/>
  <c r="P884" i="14" s="1"/>
  <c r="S884" i="14" s="1"/>
  <c r="X884" i="14"/>
  <c r="B885" i="14"/>
  <c r="E885" i="14" s="1"/>
  <c r="I885" i="14"/>
  <c r="J885" i="14"/>
  <c r="K885" i="14"/>
  <c r="P885" i="14" s="1"/>
  <c r="S885" i="14" s="1"/>
  <c r="U885" i="14" s="1"/>
  <c r="X885" i="14"/>
  <c r="B886" i="14"/>
  <c r="E886" i="14" s="1"/>
  <c r="G886" i="14"/>
  <c r="I886" i="14"/>
  <c r="J886" i="14"/>
  <c r="K886" i="14"/>
  <c r="P886" i="14" s="1"/>
  <c r="S886" i="14" s="1"/>
  <c r="X886" i="14"/>
  <c r="B887" i="14"/>
  <c r="E887" i="14" s="1"/>
  <c r="D887" i="14"/>
  <c r="I887" i="14"/>
  <c r="J887" i="14"/>
  <c r="K887" i="14"/>
  <c r="P887" i="14" s="1"/>
  <c r="S887" i="14" s="1"/>
  <c r="U887" i="14" s="1"/>
  <c r="X887" i="14"/>
  <c r="B888" i="14"/>
  <c r="E888" i="14" s="1"/>
  <c r="I888" i="14"/>
  <c r="J888" i="14"/>
  <c r="K888" i="14"/>
  <c r="P888" i="14" s="1"/>
  <c r="S888" i="14" s="1"/>
  <c r="X888" i="14"/>
  <c r="B889" i="14"/>
  <c r="E889" i="14" s="1"/>
  <c r="I889" i="14"/>
  <c r="J889" i="14"/>
  <c r="K889" i="14"/>
  <c r="P889" i="14" s="1"/>
  <c r="S889" i="14" s="1"/>
  <c r="U889" i="14" s="1"/>
  <c r="X889" i="14"/>
  <c r="B890" i="14"/>
  <c r="E890" i="14" s="1"/>
  <c r="G890" i="14"/>
  <c r="I890" i="14"/>
  <c r="J890" i="14"/>
  <c r="K890" i="14"/>
  <c r="P890" i="14" s="1"/>
  <c r="S890" i="14" s="1"/>
  <c r="X890" i="14"/>
  <c r="B891" i="14"/>
  <c r="E891" i="14" s="1"/>
  <c r="D891" i="14"/>
  <c r="I891" i="14"/>
  <c r="J891" i="14"/>
  <c r="K891" i="14"/>
  <c r="P891" i="14" s="1"/>
  <c r="S891" i="14" s="1"/>
  <c r="U891" i="14" s="1"/>
  <c r="X891" i="14"/>
  <c r="B892" i="14"/>
  <c r="E892" i="14" s="1"/>
  <c r="I892" i="14"/>
  <c r="J892" i="14"/>
  <c r="K892" i="14"/>
  <c r="P892" i="14" s="1"/>
  <c r="S892" i="14" s="1"/>
  <c r="X892" i="14"/>
  <c r="B893" i="14"/>
  <c r="E893" i="14" s="1"/>
  <c r="I893" i="14"/>
  <c r="J893" i="14"/>
  <c r="K893" i="14"/>
  <c r="P893" i="14" s="1"/>
  <c r="S893" i="14" s="1"/>
  <c r="U893" i="14" s="1"/>
  <c r="X893" i="14"/>
  <c r="B894" i="14"/>
  <c r="E894" i="14" s="1"/>
  <c r="G894" i="14"/>
  <c r="I894" i="14"/>
  <c r="J894" i="14"/>
  <c r="K894" i="14"/>
  <c r="P894" i="14" s="1"/>
  <c r="S894" i="14" s="1"/>
  <c r="X894" i="14"/>
  <c r="B895" i="14"/>
  <c r="E895" i="14" s="1"/>
  <c r="D895" i="14"/>
  <c r="I895" i="14"/>
  <c r="J895" i="14"/>
  <c r="K895" i="14"/>
  <c r="P895" i="14"/>
  <c r="S895" i="14" s="1"/>
  <c r="U895" i="14" s="1"/>
  <c r="X895" i="14"/>
  <c r="B896" i="14"/>
  <c r="E896" i="14" s="1"/>
  <c r="I896" i="14"/>
  <c r="J896" i="14"/>
  <c r="K896" i="14"/>
  <c r="P896" i="14" s="1"/>
  <c r="S896" i="14" s="1"/>
  <c r="X896" i="14"/>
  <c r="B897" i="14"/>
  <c r="E897" i="14" s="1"/>
  <c r="I897" i="14"/>
  <c r="J897" i="14"/>
  <c r="K897" i="14"/>
  <c r="P897" i="14" s="1"/>
  <c r="S897" i="14" s="1"/>
  <c r="U897" i="14" s="1"/>
  <c r="X897" i="14"/>
  <c r="B898" i="14"/>
  <c r="I898" i="14"/>
  <c r="J898" i="14"/>
  <c r="K898" i="14"/>
  <c r="P898" i="14" s="1"/>
  <c r="S898" i="14" s="1"/>
  <c r="X898" i="14"/>
  <c r="B899" i="14"/>
  <c r="I899" i="14"/>
  <c r="J899" i="14"/>
  <c r="K899" i="14"/>
  <c r="P899" i="14" s="1"/>
  <c r="S899" i="14" s="1"/>
  <c r="U899" i="14" s="1"/>
  <c r="X899" i="14"/>
  <c r="B900" i="14"/>
  <c r="E900" i="14" s="1"/>
  <c r="I900" i="14"/>
  <c r="J900" i="14"/>
  <c r="K900" i="14"/>
  <c r="P900" i="14" s="1"/>
  <c r="S900" i="14" s="1"/>
  <c r="X900" i="14"/>
  <c r="B901" i="14"/>
  <c r="E901" i="14" s="1"/>
  <c r="I901" i="14"/>
  <c r="J901" i="14"/>
  <c r="K901" i="14"/>
  <c r="P901" i="14" s="1"/>
  <c r="S901" i="14" s="1"/>
  <c r="U901" i="14" s="1"/>
  <c r="X901" i="14"/>
  <c r="B902" i="14"/>
  <c r="I902" i="14"/>
  <c r="J902" i="14"/>
  <c r="K902" i="14"/>
  <c r="P902" i="14" s="1"/>
  <c r="S902" i="14" s="1"/>
  <c r="X902" i="14"/>
  <c r="B903" i="14"/>
  <c r="I903" i="14"/>
  <c r="J903" i="14"/>
  <c r="K903" i="14"/>
  <c r="P903" i="14" s="1"/>
  <c r="S903" i="14" s="1"/>
  <c r="U903" i="14" s="1"/>
  <c r="X903" i="14"/>
  <c r="B904" i="14"/>
  <c r="E904" i="14" s="1"/>
  <c r="I904" i="14"/>
  <c r="J904" i="14"/>
  <c r="K904" i="14"/>
  <c r="P904" i="14" s="1"/>
  <c r="S904" i="14" s="1"/>
  <c r="X904" i="14"/>
  <c r="B905" i="14"/>
  <c r="E905" i="14" s="1"/>
  <c r="I905" i="14"/>
  <c r="J905" i="14"/>
  <c r="K905" i="14"/>
  <c r="P905" i="14" s="1"/>
  <c r="S905" i="14" s="1"/>
  <c r="U905" i="14" s="1"/>
  <c r="X905" i="14"/>
  <c r="B906" i="14"/>
  <c r="I906" i="14"/>
  <c r="J906" i="14"/>
  <c r="K906" i="14"/>
  <c r="P906" i="14" s="1"/>
  <c r="S906" i="14" s="1"/>
  <c r="X906" i="14"/>
  <c r="B907" i="14"/>
  <c r="E907" i="14" s="1"/>
  <c r="D907" i="14"/>
  <c r="I907" i="14"/>
  <c r="J907" i="14"/>
  <c r="K907" i="14"/>
  <c r="P907" i="14" s="1"/>
  <c r="S907" i="14" s="1"/>
  <c r="X907" i="14"/>
  <c r="B908" i="14"/>
  <c r="E908" i="14" s="1"/>
  <c r="I908" i="14"/>
  <c r="J908" i="14"/>
  <c r="K908" i="14"/>
  <c r="P908" i="14" s="1"/>
  <c r="S908" i="14" s="1"/>
  <c r="X908" i="14"/>
  <c r="B909" i="14"/>
  <c r="E909" i="14" s="1"/>
  <c r="I909" i="14"/>
  <c r="J909" i="14"/>
  <c r="K909" i="14"/>
  <c r="P909" i="14" s="1"/>
  <c r="S909" i="14" s="1"/>
  <c r="X909" i="14"/>
  <c r="B910" i="14"/>
  <c r="E910" i="14" s="1"/>
  <c r="G910" i="14"/>
  <c r="I910" i="14"/>
  <c r="J910" i="14"/>
  <c r="K910" i="14"/>
  <c r="P910" i="14" s="1"/>
  <c r="S910" i="14" s="1"/>
  <c r="X910" i="14"/>
  <c r="B911" i="14"/>
  <c r="I911" i="14"/>
  <c r="J911" i="14"/>
  <c r="K911" i="14"/>
  <c r="P911" i="14" s="1"/>
  <c r="S911" i="14" s="1"/>
  <c r="X911" i="14"/>
  <c r="B912" i="14"/>
  <c r="E912" i="14" s="1"/>
  <c r="I912" i="14"/>
  <c r="J912" i="14"/>
  <c r="K912" i="14"/>
  <c r="P912" i="14" s="1"/>
  <c r="S912" i="14" s="1"/>
  <c r="X912" i="14"/>
  <c r="B913" i="14"/>
  <c r="E913" i="14" s="1"/>
  <c r="I913" i="14"/>
  <c r="J913" i="14"/>
  <c r="K913" i="14"/>
  <c r="P913" i="14" s="1"/>
  <c r="S913" i="14" s="1"/>
  <c r="X913" i="14"/>
  <c r="B914" i="14"/>
  <c r="E914" i="14" s="1"/>
  <c r="G914" i="14"/>
  <c r="I914" i="14"/>
  <c r="J914" i="14"/>
  <c r="K914" i="14"/>
  <c r="P914" i="14" s="1"/>
  <c r="S914" i="14" s="1"/>
  <c r="X914" i="14"/>
  <c r="B915" i="14"/>
  <c r="E915" i="14" s="1"/>
  <c r="I915" i="14"/>
  <c r="J915" i="14"/>
  <c r="K915" i="14"/>
  <c r="P915" i="14" s="1"/>
  <c r="S915" i="14" s="1"/>
  <c r="X915" i="14"/>
  <c r="B916" i="14"/>
  <c r="E916" i="14" s="1"/>
  <c r="I916" i="14"/>
  <c r="J916" i="14"/>
  <c r="K916" i="14"/>
  <c r="P916" i="14" s="1"/>
  <c r="S916" i="14" s="1"/>
  <c r="X916" i="14"/>
  <c r="B917" i="14"/>
  <c r="E917" i="14" s="1"/>
  <c r="I917" i="14"/>
  <c r="J917" i="14"/>
  <c r="K917" i="14"/>
  <c r="P917" i="14" s="1"/>
  <c r="S917" i="14" s="1"/>
  <c r="X917" i="14"/>
  <c r="B918" i="14"/>
  <c r="E918" i="14" s="1"/>
  <c r="I918" i="14"/>
  <c r="J918" i="14"/>
  <c r="K918" i="14"/>
  <c r="P918" i="14" s="1"/>
  <c r="S918" i="14" s="1"/>
  <c r="X918" i="14"/>
  <c r="B919" i="14"/>
  <c r="E919" i="14" s="1"/>
  <c r="D919" i="14"/>
  <c r="I919" i="14"/>
  <c r="J919" i="14"/>
  <c r="K919" i="14"/>
  <c r="P919" i="14" s="1"/>
  <c r="S919" i="14" s="1"/>
  <c r="X919" i="14"/>
  <c r="B920" i="14"/>
  <c r="E920" i="14" s="1"/>
  <c r="I920" i="14"/>
  <c r="J920" i="14"/>
  <c r="K920" i="14"/>
  <c r="P920" i="14" s="1"/>
  <c r="S920" i="14" s="1"/>
  <c r="X920" i="14"/>
  <c r="B921" i="14"/>
  <c r="E921" i="14" s="1"/>
  <c r="I921" i="14"/>
  <c r="J921" i="14"/>
  <c r="K921" i="14"/>
  <c r="P921" i="14" s="1"/>
  <c r="S921" i="14" s="1"/>
  <c r="X921" i="14"/>
  <c r="B922" i="14"/>
  <c r="E922" i="14" s="1"/>
  <c r="G922" i="14"/>
  <c r="I922" i="14"/>
  <c r="J922" i="14"/>
  <c r="K922" i="14"/>
  <c r="P922" i="14" s="1"/>
  <c r="S922" i="14" s="1"/>
  <c r="X922" i="14"/>
  <c r="B923" i="14"/>
  <c r="E923" i="14" s="1"/>
  <c r="I923" i="14"/>
  <c r="J923" i="14"/>
  <c r="K923" i="14"/>
  <c r="P923" i="14" s="1"/>
  <c r="S923" i="14" s="1"/>
  <c r="X923" i="14"/>
  <c r="B924" i="14"/>
  <c r="E924" i="14" s="1"/>
  <c r="I924" i="14"/>
  <c r="J924" i="14"/>
  <c r="K924" i="14"/>
  <c r="P924" i="14" s="1"/>
  <c r="S924" i="14" s="1"/>
  <c r="X924" i="14"/>
  <c r="B925" i="14"/>
  <c r="E925" i="14" s="1"/>
  <c r="I925" i="14"/>
  <c r="J925" i="14"/>
  <c r="K925" i="14"/>
  <c r="P925" i="14" s="1"/>
  <c r="S925" i="14" s="1"/>
  <c r="X925" i="14"/>
  <c r="B926" i="14"/>
  <c r="E926" i="14" s="1"/>
  <c r="I926" i="14"/>
  <c r="J926" i="14"/>
  <c r="K926" i="14"/>
  <c r="P926" i="14" s="1"/>
  <c r="S926" i="14" s="1"/>
  <c r="X926" i="14"/>
  <c r="B927" i="14"/>
  <c r="E927" i="14" s="1"/>
  <c r="D927" i="14"/>
  <c r="I927" i="14"/>
  <c r="J927" i="14"/>
  <c r="K927" i="14"/>
  <c r="P927" i="14"/>
  <c r="S927" i="14" s="1"/>
  <c r="X927" i="14"/>
  <c r="B928" i="14"/>
  <c r="E928" i="14" s="1"/>
  <c r="I928" i="14"/>
  <c r="J928" i="14"/>
  <c r="K928" i="14"/>
  <c r="P928" i="14" s="1"/>
  <c r="S928" i="14" s="1"/>
  <c r="X928" i="14"/>
  <c r="B929" i="14"/>
  <c r="E929" i="14" s="1"/>
  <c r="I929" i="14"/>
  <c r="J929" i="14"/>
  <c r="K929" i="14"/>
  <c r="P929" i="14" s="1"/>
  <c r="S929" i="14" s="1"/>
  <c r="X929" i="14"/>
  <c r="B930" i="14"/>
  <c r="I930" i="14"/>
  <c r="J930" i="14"/>
  <c r="K930" i="14"/>
  <c r="P930" i="14" s="1"/>
  <c r="S930" i="14" s="1"/>
  <c r="X930" i="14"/>
  <c r="B931" i="14"/>
  <c r="I931" i="14"/>
  <c r="J931" i="14"/>
  <c r="K931" i="14"/>
  <c r="P931" i="14" s="1"/>
  <c r="S931" i="14" s="1"/>
  <c r="X931" i="14"/>
  <c r="B932" i="14"/>
  <c r="G932" i="14" s="1"/>
  <c r="I932" i="14"/>
  <c r="J932" i="14"/>
  <c r="K932" i="14"/>
  <c r="P932" i="14" s="1"/>
  <c r="S932" i="14" s="1"/>
  <c r="X932" i="14"/>
  <c r="B933" i="14"/>
  <c r="E933" i="14" s="1"/>
  <c r="I933" i="14"/>
  <c r="J933" i="14"/>
  <c r="K933" i="14"/>
  <c r="P933" i="14" s="1"/>
  <c r="S933" i="14" s="1"/>
  <c r="X933" i="14"/>
  <c r="B934" i="14"/>
  <c r="I934" i="14"/>
  <c r="J934" i="14"/>
  <c r="K934" i="14"/>
  <c r="P934" i="14" s="1"/>
  <c r="S934" i="14" s="1"/>
  <c r="U934" i="14" s="1"/>
  <c r="X934" i="14"/>
  <c r="B935" i="14"/>
  <c r="G935" i="14" s="1"/>
  <c r="I935" i="14"/>
  <c r="J935" i="14"/>
  <c r="K935" i="14"/>
  <c r="P935" i="14" s="1"/>
  <c r="S935" i="14" s="1"/>
  <c r="X935" i="14"/>
  <c r="B936" i="14"/>
  <c r="E936" i="14" s="1"/>
  <c r="G936" i="14"/>
  <c r="I936" i="14"/>
  <c r="J936" i="14"/>
  <c r="K936" i="14"/>
  <c r="P936" i="14" s="1"/>
  <c r="S936" i="14" s="1"/>
  <c r="U936" i="14" s="1"/>
  <c r="X936" i="14"/>
  <c r="B937" i="14"/>
  <c r="G937" i="14" s="1"/>
  <c r="I937" i="14"/>
  <c r="J937" i="14"/>
  <c r="K937" i="14"/>
  <c r="P937" i="14" s="1"/>
  <c r="S937" i="14" s="1"/>
  <c r="U937" i="14" s="1"/>
  <c r="X937" i="14"/>
  <c r="B938" i="14"/>
  <c r="E938" i="14" s="1"/>
  <c r="G938" i="14"/>
  <c r="I938" i="14"/>
  <c r="J938" i="14"/>
  <c r="K938" i="14"/>
  <c r="P938" i="14" s="1"/>
  <c r="S938" i="14" s="1"/>
  <c r="U938" i="14" s="1"/>
  <c r="X938" i="14"/>
  <c r="B939" i="14"/>
  <c r="E939" i="14" s="1"/>
  <c r="G939" i="14"/>
  <c r="I939" i="14"/>
  <c r="J939" i="14"/>
  <c r="K939" i="14"/>
  <c r="P939" i="14" s="1"/>
  <c r="S939" i="14" s="1"/>
  <c r="U939" i="14" s="1"/>
  <c r="X939" i="14"/>
  <c r="B940" i="14"/>
  <c r="I940" i="14"/>
  <c r="J940" i="14"/>
  <c r="K940" i="14"/>
  <c r="P940" i="14" s="1"/>
  <c r="S940" i="14" s="1"/>
  <c r="U940" i="14" s="1"/>
  <c r="X940" i="14"/>
  <c r="B941" i="14"/>
  <c r="E941" i="14" s="1"/>
  <c r="D941" i="14"/>
  <c r="G941" i="14"/>
  <c r="I941" i="14"/>
  <c r="J941" i="14"/>
  <c r="K941" i="14"/>
  <c r="P941" i="14" s="1"/>
  <c r="S941" i="14" s="1"/>
  <c r="U941" i="14" s="1"/>
  <c r="X941" i="14"/>
  <c r="B942" i="14"/>
  <c r="E942" i="14" s="1"/>
  <c r="I942" i="14"/>
  <c r="J942" i="14"/>
  <c r="K942" i="14"/>
  <c r="P942" i="14" s="1"/>
  <c r="S942" i="14" s="1"/>
  <c r="U942" i="14" s="1"/>
  <c r="X942" i="14"/>
  <c r="B943" i="14"/>
  <c r="D943" i="14"/>
  <c r="I943" i="14"/>
  <c r="J943" i="14"/>
  <c r="K943" i="14"/>
  <c r="P943" i="14" s="1"/>
  <c r="S943" i="14" s="1"/>
  <c r="U943" i="14" s="1"/>
  <c r="X943" i="14"/>
  <c r="B944" i="14"/>
  <c r="E944" i="14" s="1"/>
  <c r="G944" i="14"/>
  <c r="I944" i="14"/>
  <c r="J944" i="14"/>
  <c r="K944" i="14"/>
  <c r="P944" i="14" s="1"/>
  <c r="S944" i="14" s="1"/>
  <c r="U944" i="14" s="1"/>
  <c r="X944" i="14"/>
  <c r="B945" i="14"/>
  <c r="I945" i="14"/>
  <c r="J945" i="14"/>
  <c r="K945" i="14"/>
  <c r="P945" i="14" s="1"/>
  <c r="S945" i="14" s="1"/>
  <c r="U945" i="14" s="1"/>
  <c r="X945" i="14"/>
  <c r="B946" i="14"/>
  <c r="E946" i="14" s="1"/>
  <c r="G946" i="14"/>
  <c r="I946" i="14"/>
  <c r="J946" i="14"/>
  <c r="K946" i="14"/>
  <c r="P946" i="14" s="1"/>
  <c r="S946" i="14" s="1"/>
  <c r="U946" i="14" s="1"/>
  <c r="X946" i="14"/>
  <c r="B947" i="14"/>
  <c r="E947" i="14" s="1"/>
  <c r="G947" i="14"/>
  <c r="I947" i="14"/>
  <c r="J947" i="14"/>
  <c r="K947" i="14"/>
  <c r="P947" i="14" s="1"/>
  <c r="S947" i="14" s="1"/>
  <c r="U947" i="14" s="1"/>
  <c r="X947" i="14"/>
  <c r="B948" i="14"/>
  <c r="I948" i="14"/>
  <c r="J948" i="14"/>
  <c r="K948" i="14"/>
  <c r="P948" i="14" s="1"/>
  <c r="S948" i="14" s="1"/>
  <c r="U948" i="14" s="1"/>
  <c r="X948" i="14"/>
  <c r="B949" i="14"/>
  <c r="E949" i="14" s="1"/>
  <c r="D949" i="14"/>
  <c r="G949" i="14"/>
  <c r="I949" i="14"/>
  <c r="J949" i="14"/>
  <c r="K949" i="14"/>
  <c r="P949" i="14" s="1"/>
  <c r="S949" i="14" s="1"/>
  <c r="U949" i="14" s="1"/>
  <c r="X949" i="14"/>
  <c r="B950" i="14"/>
  <c r="E950" i="14" s="1"/>
  <c r="I950" i="14"/>
  <c r="J950" i="14"/>
  <c r="K950" i="14"/>
  <c r="P950" i="14" s="1"/>
  <c r="S950" i="14" s="1"/>
  <c r="U950" i="14" s="1"/>
  <c r="X950" i="14"/>
  <c r="B951" i="14"/>
  <c r="I951" i="14"/>
  <c r="J951" i="14"/>
  <c r="K951" i="14"/>
  <c r="P951" i="14" s="1"/>
  <c r="S951" i="14" s="1"/>
  <c r="U951" i="14" s="1"/>
  <c r="X951" i="14"/>
  <c r="B952" i="14"/>
  <c r="E952" i="14" s="1"/>
  <c r="G952" i="14"/>
  <c r="I952" i="14"/>
  <c r="J952" i="14"/>
  <c r="K952" i="14"/>
  <c r="P952" i="14" s="1"/>
  <c r="S952" i="14" s="1"/>
  <c r="U952" i="14" s="1"/>
  <c r="X952" i="14"/>
  <c r="B953" i="14"/>
  <c r="I953" i="14"/>
  <c r="J953" i="14"/>
  <c r="K953" i="14"/>
  <c r="P953" i="14" s="1"/>
  <c r="S953" i="14" s="1"/>
  <c r="U953" i="14" s="1"/>
  <c r="X953" i="14"/>
  <c r="B954" i="14"/>
  <c r="E954" i="14" s="1"/>
  <c r="G954" i="14"/>
  <c r="I954" i="14"/>
  <c r="J954" i="14"/>
  <c r="K954" i="14"/>
  <c r="P954" i="14" s="1"/>
  <c r="S954" i="14" s="1"/>
  <c r="U954" i="14" s="1"/>
  <c r="X954" i="14"/>
  <c r="B955" i="14"/>
  <c r="E955" i="14" s="1"/>
  <c r="G955" i="14"/>
  <c r="I955" i="14"/>
  <c r="J955" i="14"/>
  <c r="K955" i="14"/>
  <c r="P955" i="14" s="1"/>
  <c r="S955" i="14" s="1"/>
  <c r="U955" i="14" s="1"/>
  <c r="X955" i="14"/>
  <c r="B956" i="14"/>
  <c r="I956" i="14"/>
  <c r="J956" i="14"/>
  <c r="K956" i="14"/>
  <c r="P956" i="14" s="1"/>
  <c r="S956" i="14" s="1"/>
  <c r="U956" i="14" s="1"/>
  <c r="X956" i="14"/>
  <c r="B957" i="14"/>
  <c r="E957" i="14" s="1"/>
  <c r="D957" i="14"/>
  <c r="G957" i="14"/>
  <c r="I957" i="14"/>
  <c r="J957" i="14"/>
  <c r="K957" i="14"/>
  <c r="P957" i="14" s="1"/>
  <c r="S957" i="14" s="1"/>
  <c r="U957" i="14" s="1"/>
  <c r="X957" i="14"/>
  <c r="B958" i="14"/>
  <c r="E958" i="14" s="1"/>
  <c r="I958" i="14"/>
  <c r="J958" i="14"/>
  <c r="K958" i="14"/>
  <c r="P958" i="14" s="1"/>
  <c r="S958" i="14" s="1"/>
  <c r="X958" i="14"/>
  <c r="B959" i="14"/>
  <c r="E959" i="14" s="1"/>
  <c r="G959" i="14"/>
  <c r="I959" i="14"/>
  <c r="J959" i="14"/>
  <c r="K959" i="14"/>
  <c r="P959" i="14" s="1"/>
  <c r="S959" i="14" s="1"/>
  <c r="U959" i="14" s="1"/>
  <c r="X959" i="14"/>
  <c r="B960" i="14"/>
  <c r="E960" i="14" s="1"/>
  <c r="I960" i="14"/>
  <c r="J960" i="14"/>
  <c r="K960" i="14"/>
  <c r="P960" i="14" s="1"/>
  <c r="S960" i="14" s="1"/>
  <c r="X960" i="14"/>
  <c r="B961" i="14"/>
  <c r="E961" i="14" s="1"/>
  <c r="I961" i="14"/>
  <c r="J961" i="14"/>
  <c r="K961" i="14"/>
  <c r="P961" i="14" s="1"/>
  <c r="S961" i="14" s="1"/>
  <c r="X961" i="14"/>
  <c r="B962" i="14"/>
  <c r="E962" i="14" s="1"/>
  <c r="I962" i="14"/>
  <c r="J962" i="14"/>
  <c r="K962" i="14"/>
  <c r="P962" i="14" s="1"/>
  <c r="S962" i="14" s="1"/>
  <c r="X962" i="14"/>
  <c r="B963" i="14"/>
  <c r="E963" i="14" s="1"/>
  <c r="I963" i="14"/>
  <c r="J963" i="14"/>
  <c r="K963" i="14"/>
  <c r="P963" i="14" s="1"/>
  <c r="S963" i="14" s="1"/>
  <c r="X963" i="14"/>
  <c r="B964" i="14"/>
  <c r="E964" i="14" s="1"/>
  <c r="I964" i="14"/>
  <c r="J964" i="14"/>
  <c r="K964" i="14"/>
  <c r="P964" i="14" s="1"/>
  <c r="S964" i="14" s="1"/>
  <c r="X964" i="14"/>
  <c r="B965" i="14"/>
  <c r="E965" i="14" s="1"/>
  <c r="I965" i="14"/>
  <c r="J965" i="14"/>
  <c r="K965" i="14"/>
  <c r="P965" i="14" s="1"/>
  <c r="S965" i="14" s="1"/>
  <c r="X965" i="14"/>
  <c r="B966" i="14"/>
  <c r="E966" i="14" s="1"/>
  <c r="I966" i="14"/>
  <c r="J966" i="14"/>
  <c r="K966" i="14"/>
  <c r="P966" i="14" s="1"/>
  <c r="S966" i="14" s="1"/>
  <c r="X966" i="14"/>
  <c r="B967" i="14"/>
  <c r="E967" i="14" s="1"/>
  <c r="I967" i="14"/>
  <c r="J967" i="14"/>
  <c r="K967" i="14"/>
  <c r="P967" i="14" s="1"/>
  <c r="S967" i="14" s="1"/>
  <c r="X967" i="14"/>
  <c r="B968" i="14"/>
  <c r="E968" i="14" s="1"/>
  <c r="I968" i="14"/>
  <c r="J968" i="14"/>
  <c r="K968" i="14"/>
  <c r="P968" i="14" s="1"/>
  <c r="S968" i="14" s="1"/>
  <c r="X968" i="14"/>
  <c r="B969" i="14"/>
  <c r="E969" i="14" s="1"/>
  <c r="I969" i="14"/>
  <c r="J969" i="14"/>
  <c r="K969" i="14"/>
  <c r="P969" i="14" s="1"/>
  <c r="S969" i="14" s="1"/>
  <c r="X969" i="14"/>
  <c r="B970" i="14"/>
  <c r="I970" i="14"/>
  <c r="J970" i="14"/>
  <c r="K970" i="14"/>
  <c r="P970" i="14" s="1"/>
  <c r="S970" i="14" s="1"/>
  <c r="X970" i="14"/>
  <c r="B971" i="14"/>
  <c r="E971" i="14" s="1"/>
  <c r="G971" i="14"/>
  <c r="I971" i="14"/>
  <c r="J971" i="14"/>
  <c r="K971" i="14"/>
  <c r="P971" i="14" s="1"/>
  <c r="S971" i="14" s="1"/>
  <c r="X971" i="14"/>
  <c r="B972" i="14"/>
  <c r="E972" i="14" s="1"/>
  <c r="I972" i="14"/>
  <c r="J972" i="14"/>
  <c r="K972" i="14"/>
  <c r="P972" i="14" s="1"/>
  <c r="S972" i="14" s="1"/>
  <c r="X972" i="14"/>
  <c r="B973" i="14"/>
  <c r="E973" i="14" s="1"/>
  <c r="I973" i="14"/>
  <c r="J973" i="14"/>
  <c r="K973" i="14"/>
  <c r="P973" i="14" s="1"/>
  <c r="S973" i="14" s="1"/>
  <c r="X973" i="14"/>
  <c r="B974" i="14"/>
  <c r="E974" i="14" s="1"/>
  <c r="G974" i="14"/>
  <c r="I974" i="14"/>
  <c r="J974" i="14"/>
  <c r="K974" i="14"/>
  <c r="P974" i="14" s="1"/>
  <c r="S974" i="14" s="1"/>
  <c r="X974" i="14"/>
  <c r="B975" i="14"/>
  <c r="E975" i="14" s="1"/>
  <c r="I975" i="14"/>
  <c r="J975" i="14"/>
  <c r="K975" i="14"/>
  <c r="P975" i="14" s="1"/>
  <c r="S975" i="14" s="1"/>
  <c r="X975" i="14"/>
  <c r="B976" i="14"/>
  <c r="E976" i="14" s="1"/>
  <c r="I976" i="14"/>
  <c r="J976" i="14"/>
  <c r="K976" i="14"/>
  <c r="P976" i="14" s="1"/>
  <c r="S976" i="14" s="1"/>
  <c r="X976" i="14"/>
  <c r="B977" i="14"/>
  <c r="E977" i="14" s="1"/>
  <c r="I977" i="14"/>
  <c r="J977" i="14"/>
  <c r="K977" i="14"/>
  <c r="P977" i="14" s="1"/>
  <c r="S977" i="14" s="1"/>
  <c r="X977" i="14"/>
  <c r="B978" i="14"/>
  <c r="I978" i="14"/>
  <c r="J978" i="14"/>
  <c r="K978" i="14"/>
  <c r="P978" i="14" s="1"/>
  <c r="S978" i="14" s="1"/>
  <c r="X978" i="14"/>
  <c r="B979" i="14"/>
  <c r="E979" i="14" s="1"/>
  <c r="G979" i="14"/>
  <c r="I979" i="14"/>
  <c r="J979" i="14"/>
  <c r="K979" i="14"/>
  <c r="P979" i="14" s="1"/>
  <c r="S979" i="14" s="1"/>
  <c r="X979" i="14"/>
  <c r="B980" i="14"/>
  <c r="E980" i="14" s="1"/>
  <c r="I980" i="14"/>
  <c r="J980" i="14"/>
  <c r="K980" i="14"/>
  <c r="P980" i="14" s="1"/>
  <c r="S980" i="14" s="1"/>
  <c r="X980" i="14"/>
  <c r="B981" i="14"/>
  <c r="E981" i="14" s="1"/>
  <c r="I981" i="14"/>
  <c r="J981" i="14"/>
  <c r="K981" i="14"/>
  <c r="P981" i="14" s="1"/>
  <c r="S981" i="14" s="1"/>
  <c r="X981" i="14"/>
  <c r="B982" i="14"/>
  <c r="E982" i="14" s="1"/>
  <c r="G982" i="14"/>
  <c r="I982" i="14"/>
  <c r="J982" i="14"/>
  <c r="K982" i="14"/>
  <c r="P982" i="14" s="1"/>
  <c r="S982" i="14" s="1"/>
  <c r="X982" i="14"/>
  <c r="B983" i="14"/>
  <c r="E983" i="14" s="1"/>
  <c r="I983" i="14"/>
  <c r="J983" i="14"/>
  <c r="K983" i="14"/>
  <c r="P983" i="14" s="1"/>
  <c r="S983" i="14" s="1"/>
  <c r="X983" i="14"/>
  <c r="B984" i="14"/>
  <c r="E984" i="14" s="1"/>
  <c r="I984" i="14"/>
  <c r="J984" i="14"/>
  <c r="K984" i="14"/>
  <c r="P984" i="14" s="1"/>
  <c r="S984" i="14" s="1"/>
  <c r="X984" i="14"/>
  <c r="B985" i="14"/>
  <c r="E985" i="14" s="1"/>
  <c r="I985" i="14"/>
  <c r="J985" i="14"/>
  <c r="K985" i="14"/>
  <c r="P985" i="14" s="1"/>
  <c r="S985" i="14" s="1"/>
  <c r="X985" i="14"/>
  <c r="B986" i="14"/>
  <c r="I986" i="14"/>
  <c r="J986" i="14"/>
  <c r="K986" i="14"/>
  <c r="P986" i="14" s="1"/>
  <c r="S986" i="14" s="1"/>
  <c r="X986" i="14"/>
  <c r="B987" i="14"/>
  <c r="E987" i="14" s="1"/>
  <c r="G987" i="14"/>
  <c r="I987" i="14"/>
  <c r="J987" i="14"/>
  <c r="K987" i="14"/>
  <c r="P987" i="14" s="1"/>
  <c r="S987" i="14" s="1"/>
  <c r="X987" i="14"/>
  <c r="B988" i="14"/>
  <c r="E988" i="14" s="1"/>
  <c r="I988" i="14"/>
  <c r="J988" i="14"/>
  <c r="K988" i="14"/>
  <c r="P988" i="14" s="1"/>
  <c r="S988" i="14" s="1"/>
  <c r="X988" i="14"/>
  <c r="B989" i="14"/>
  <c r="E989" i="14" s="1"/>
  <c r="I989" i="14"/>
  <c r="J989" i="14"/>
  <c r="K989" i="14"/>
  <c r="P989" i="14" s="1"/>
  <c r="S989" i="14" s="1"/>
  <c r="X989" i="14"/>
  <c r="B990" i="14"/>
  <c r="E990" i="14" s="1"/>
  <c r="G990" i="14"/>
  <c r="I990" i="14"/>
  <c r="J990" i="14"/>
  <c r="K990" i="14"/>
  <c r="P990" i="14" s="1"/>
  <c r="S990" i="14" s="1"/>
  <c r="X990" i="14"/>
  <c r="B991" i="14"/>
  <c r="E991" i="14" s="1"/>
  <c r="I991" i="14"/>
  <c r="J991" i="14"/>
  <c r="K991" i="14"/>
  <c r="P991" i="14" s="1"/>
  <c r="S991" i="14" s="1"/>
  <c r="X991" i="14"/>
  <c r="B992" i="14"/>
  <c r="E992" i="14" s="1"/>
  <c r="I992" i="14"/>
  <c r="J992" i="14"/>
  <c r="K992" i="14"/>
  <c r="P992" i="14" s="1"/>
  <c r="S992" i="14" s="1"/>
  <c r="X992" i="14"/>
  <c r="B993" i="14"/>
  <c r="E993" i="14" s="1"/>
  <c r="I993" i="14"/>
  <c r="J993" i="14"/>
  <c r="K993" i="14"/>
  <c r="P993" i="14" s="1"/>
  <c r="S993" i="14" s="1"/>
  <c r="X993" i="14"/>
  <c r="B994" i="14"/>
  <c r="I994" i="14"/>
  <c r="J994" i="14"/>
  <c r="K994" i="14"/>
  <c r="P994" i="14" s="1"/>
  <c r="S994" i="14" s="1"/>
  <c r="X994" i="14"/>
  <c r="B995" i="14"/>
  <c r="E995" i="14" s="1"/>
  <c r="G995" i="14"/>
  <c r="I995" i="14"/>
  <c r="J995" i="14"/>
  <c r="K995" i="14"/>
  <c r="P995" i="14" s="1"/>
  <c r="S995" i="14" s="1"/>
  <c r="X995" i="14"/>
  <c r="B996" i="14"/>
  <c r="E996" i="14" s="1"/>
  <c r="I996" i="14"/>
  <c r="J996" i="14"/>
  <c r="K996" i="14"/>
  <c r="P996" i="14" s="1"/>
  <c r="S996" i="14" s="1"/>
  <c r="X996" i="14"/>
  <c r="B997" i="14"/>
  <c r="E997" i="14" s="1"/>
  <c r="I997" i="14"/>
  <c r="J997" i="14"/>
  <c r="K997" i="14"/>
  <c r="P997" i="14" s="1"/>
  <c r="S997" i="14" s="1"/>
  <c r="X997" i="14"/>
  <c r="B998" i="14"/>
  <c r="E998" i="14" s="1"/>
  <c r="G998" i="14"/>
  <c r="I998" i="14"/>
  <c r="J998" i="14"/>
  <c r="K998" i="14"/>
  <c r="P998" i="14" s="1"/>
  <c r="S998" i="14" s="1"/>
  <c r="X998" i="14"/>
  <c r="B999" i="14"/>
  <c r="E999" i="14" s="1"/>
  <c r="I999" i="14"/>
  <c r="J999" i="14"/>
  <c r="K999" i="14"/>
  <c r="P999" i="14" s="1"/>
  <c r="S999" i="14" s="1"/>
  <c r="X999" i="14"/>
  <c r="B1000" i="14"/>
  <c r="E1000" i="14" s="1"/>
  <c r="I1000" i="14"/>
  <c r="J1000" i="14"/>
  <c r="K1000" i="14"/>
  <c r="P1000" i="14" s="1"/>
  <c r="S1000" i="14" s="1"/>
  <c r="X1000" i="14"/>
  <c r="B1001" i="14"/>
  <c r="E1001" i="14" s="1"/>
  <c r="I1001" i="14"/>
  <c r="J1001" i="14"/>
  <c r="K1001" i="14"/>
  <c r="P1001" i="14" s="1"/>
  <c r="S1001" i="14" s="1"/>
  <c r="X1001" i="14"/>
  <c r="B1002" i="14"/>
  <c r="I1002" i="14"/>
  <c r="J1002" i="14"/>
  <c r="K1002" i="14"/>
  <c r="P1002" i="14" s="1"/>
  <c r="S1002" i="14" s="1"/>
  <c r="X1002" i="14"/>
  <c r="B1003" i="14"/>
  <c r="E1003" i="14" s="1"/>
  <c r="G1003" i="14"/>
  <c r="I1003" i="14"/>
  <c r="J1003" i="14"/>
  <c r="K1003" i="14"/>
  <c r="P1003" i="14" s="1"/>
  <c r="S1003" i="14" s="1"/>
  <c r="X1003" i="14"/>
  <c r="B1004" i="14"/>
  <c r="I1004" i="14"/>
  <c r="J1004" i="14"/>
  <c r="K1004" i="14"/>
  <c r="P1004" i="14" s="1"/>
  <c r="S1004" i="14" s="1"/>
  <c r="X1004" i="14"/>
  <c r="B1005" i="14"/>
  <c r="E1005" i="14" s="1"/>
  <c r="I1005" i="14"/>
  <c r="J1005" i="14"/>
  <c r="K1005" i="14"/>
  <c r="P1005" i="14" s="1"/>
  <c r="S1005" i="14" s="1"/>
  <c r="X1005" i="14"/>
  <c r="B1006" i="14"/>
  <c r="D1006" i="14"/>
  <c r="I1006" i="14"/>
  <c r="J1006" i="14"/>
  <c r="K1006" i="14"/>
  <c r="P1006" i="14" s="1"/>
  <c r="S1006" i="14" s="1"/>
  <c r="X1006" i="14"/>
  <c r="B1007" i="14"/>
  <c r="E1007" i="14" s="1"/>
  <c r="D1007" i="14"/>
  <c r="G1007" i="14"/>
  <c r="I1007" i="14"/>
  <c r="J1007" i="14"/>
  <c r="K1007" i="14"/>
  <c r="P1007" i="14" s="1"/>
  <c r="S1007" i="14" s="1"/>
  <c r="X1007" i="14"/>
  <c r="B1008" i="14"/>
  <c r="E1008" i="14" s="1"/>
  <c r="G1008" i="14"/>
  <c r="I1008" i="14"/>
  <c r="J1008" i="14"/>
  <c r="K1008" i="14"/>
  <c r="P1008" i="14" s="1"/>
  <c r="S1008" i="14" s="1"/>
  <c r="X1008" i="14"/>
  <c r="B1009" i="14"/>
  <c r="I1009" i="14"/>
  <c r="J1009" i="14"/>
  <c r="K1009" i="14"/>
  <c r="P1009" i="14" s="1"/>
  <c r="S1009" i="14" s="1"/>
  <c r="X1009" i="14"/>
  <c r="B1010" i="14"/>
  <c r="E1010" i="14" s="1"/>
  <c r="G1010" i="14"/>
  <c r="I1010" i="14"/>
  <c r="J1010" i="14"/>
  <c r="K1010" i="14"/>
  <c r="P1010" i="14" s="1"/>
  <c r="S1010" i="14" s="1"/>
  <c r="X1010" i="14"/>
  <c r="B1011" i="14"/>
  <c r="E1011" i="14" s="1"/>
  <c r="G1011" i="14"/>
  <c r="I1011" i="14"/>
  <c r="J1011" i="14"/>
  <c r="K1011" i="14"/>
  <c r="P1011" i="14" s="1"/>
  <c r="S1011" i="14" s="1"/>
  <c r="X1011" i="14"/>
  <c r="B1012" i="14"/>
  <c r="E1012" i="14" s="1"/>
  <c r="G1012" i="14"/>
  <c r="I1012" i="14"/>
  <c r="J1012" i="14"/>
  <c r="K1012" i="14"/>
  <c r="P1012" i="14" s="1"/>
  <c r="S1012" i="14" s="1"/>
  <c r="X1012" i="14"/>
  <c r="B1013" i="14"/>
  <c r="E1013" i="14" s="1"/>
  <c r="I1013" i="14"/>
  <c r="J1013" i="14"/>
  <c r="K1013" i="14"/>
  <c r="P1013" i="14" s="1"/>
  <c r="S1013" i="14" s="1"/>
  <c r="X1013" i="14"/>
  <c r="B1014" i="14"/>
  <c r="E1014" i="14" s="1"/>
  <c r="D1014" i="14"/>
  <c r="G1014" i="14"/>
  <c r="I1014" i="14"/>
  <c r="J1014" i="14"/>
  <c r="K1014" i="14"/>
  <c r="P1014" i="14" s="1"/>
  <c r="S1014" i="14" s="1"/>
  <c r="X1014" i="14"/>
  <c r="B1015" i="14"/>
  <c r="E1015" i="14" s="1"/>
  <c r="G1015" i="14"/>
  <c r="I1015" i="14"/>
  <c r="J1015" i="14"/>
  <c r="K1015" i="14"/>
  <c r="P1015" i="14" s="1"/>
  <c r="S1015" i="14" s="1"/>
  <c r="X1015" i="14"/>
  <c r="B1016" i="14"/>
  <c r="I1016" i="14"/>
  <c r="J1016" i="14"/>
  <c r="K1016" i="14"/>
  <c r="P1016" i="14" s="1"/>
  <c r="S1016" i="14" s="1"/>
  <c r="X1016" i="14"/>
  <c r="B1017" i="14"/>
  <c r="I1017" i="14"/>
  <c r="J1017" i="14"/>
  <c r="K1017" i="14"/>
  <c r="P1017" i="14" s="1"/>
  <c r="S1017" i="14" s="1"/>
  <c r="X1017" i="14"/>
  <c r="B1018" i="14"/>
  <c r="E1018" i="14" s="1"/>
  <c r="I1018" i="14"/>
  <c r="J1018" i="14"/>
  <c r="K1018" i="14"/>
  <c r="P1018" i="14" s="1"/>
  <c r="S1018" i="14" s="1"/>
  <c r="X1018" i="14"/>
  <c r="B1019" i="14"/>
  <c r="I1019" i="14"/>
  <c r="J1019" i="14"/>
  <c r="K1019" i="14"/>
  <c r="P1019" i="14" s="1"/>
  <c r="S1019" i="14" s="1"/>
  <c r="X1019" i="14"/>
  <c r="B1020" i="14"/>
  <c r="E1020" i="14" s="1"/>
  <c r="G1020" i="14"/>
  <c r="I1020" i="14"/>
  <c r="J1020" i="14"/>
  <c r="K1020" i="14"/>
  <c r="P1020" i="14" s="1"/>
  <c r="S1020" i="14" s="1"/>
  <c r="X1020" i="14"/>
  <c r="B1021" i="14"/>
  <c r="E1021" i="14" s="1"/>
  <c r="I1021" i="14"/>
  <c r="J1021" i="14"/>
  <c r="K1021" i="14"/>
  <c r="P1021" i="14" s="1"/>
  <c r="S1021" i="14" s="1"/>
  <c r="X1021" i="14"/>
  <c r="B1022" i="14"/>
  <c r="E1022" i="14" s="1"/>
  <c r="G1022" i="14"/>
  <c r="I1022" i="14"/>
  <c r="J1022" i="14"/>
  <c r="K1022" i="14"/>
  <c r="P1022" i="14" s="1"/>
  <c r="S1022" i="14" s="1"/>
  <c r="X1022" i="14"/>
  <c r="B1023" i="14"/>
  <c r="I1023" i="14"/>
  <c r="J1023" i="14"/>
  <c r="K1023" i="14"/>
  <c r="P1023" i="14" s="1"/>
  <c r="S1023" i="14" s="1"/>
  <c r="X1023" i="14"/>
  <c r="B1024" i="14"/>
  <c r="D1024" i="14"/>
  <c r="I1024" i="14"/>
  <c r="J1024" i="14"/>
  <c r="K1024" i="14"/>
  <c r="P1024" i="14" s="1"/>
  <c r="S1024" i="14" s="1"/>
  <c r="X1024" i="14"/>
  <c r="B1025" i="14"/>
  <c r="E1025" i="14" s="1"/>
  <c r="G1025" i="14"/>
  <c r="I1025" i="14"/>
  <c r="J1025" i="14"/>
  <c r="K1025" i="14"/>
  <c r="P1025" i="14" s="1"/>
  <c r="S1025" i="14" s="1"/>
  <c r="X1025" i="14"/>
  <c r="B1026" i="14"/>
  <c r="I1026" i="14"/>
  <c r="J1026" i="14"/>
  <c r="K1026" i="14"/>
  <c r="P1026" i="14" s="1"/>
  <c r="S1026" i="14" s="1"/>
  <c r="X1026" i="14"/>
  <c r="B1027" i="14"/>
  <c r="E1027" i="14" s="1"/>
  <c r="G1027" i="14"/>
  <c r="I1027" i="14"/>
  <c r="J1027" i="14"/>
  <c r="K1027" i="14"/>
  <c r="P1027" i="14" s="1"/>
  <c r="S1027" i="14" s="1"/>
  <c r="X1027" i="14"/>
  <c r="B1028" i="14"/>
  <c r="E1028" i="14" s="1"/>
  <c r="G1028" i="14"/>
  <c r="I1028" i="14"/>
  <c r="J1028" i="14"/>
  <c r="K1028" i="14"/>
  <c r="P1028" i="14" s="1"/>
  <c r="S1028" i="14" s="1"/>
  <c r="X1028" i="14"/>
  <c r="B1029" i="14"/>
  <c r="E1029" i="14" s="1"/>
  <c r="I1029" i="14"/>
  <c r="J1029" i="14"/>
  <c r="K1029" i="14"/>
  <c r="P1029" i="14" s="1"/>
  <c r="S1029" i="14" s="1"/>
  <c r="X1029" i="14"/>
  <c r="B1030" i="14"/>
  <c r="I1030" i="14"/>
  <c r="J1030" i="14"/>
  <c r="K1030" i="14"/>
  <c r="P1030" i="14" s="1"/>
  <c r="S1030" i="14" s="1"/>
  <c r="X1030" i="14"/>
  <c r="B1031" i="14"/>
  <c r="D1031" i="14"/>
  <c r="I1031" i="14"/>
  <c r="J1031" i="14"/>
  <c r="K1031" i="14"/>
  <c r="P1031" i="14" s="1"/>
  <c r="S1031" i="14" s="1"/>
  <c r="X1031" i="14"/>
  <c r="B1032" i="14"/>
  <c r="E1032" i="14" s="1"/>
  <c r="D1032" i="14"/>
  <c r="G1032" i="14"/>
  <c r="I1032" i="14"/>
  <c r="J1032" i="14"/>
  <c r="K1032" i="14"/>
  <c r="P1032" i="14" s="1"/>
  <c r="S1032" i="14" s="1"/>
  <c r="X1032" i="14"/>
  <c r="B1033" i="14"/>
  <c r="E1033" i="14" s="1"/>
  <c r="D1033" i="14"/>
  <c r="G1033" i="14"/>
  <c r="I1033" i="14"/>
  <c r="J1033" i="14"/>
  <c r="K1033" i="14"/>
  <c r="P1033" i="14" s="1"/>
  <c r="S1033" i="14" s="1"/>
  <c r="X1033" i="14"/>
  <c r="B1034" i="14"/>
  <c r="I1034" i="14"/>
  <c r="J1034" i="14"/>
  <c r="K1034" i="14"/>
  <c r="P1034" i="14" s="1"/>
  <c r="S1034" i="14" s="1"/>
  <c r="X1034" i="14"/>
  <c r="B1035" i="14"/>
  <c r="D1035" i="14"/>
  <c r="I1035" i="14"/>
  <c r="J1035" i="14"/>
  <c r="K1035" i="14"/>
  <c r="P1035" i="14" s="1"/>
  <c r="S1035" i="14" s="1"/>
  <c r="X1035" i="14"/>
  <c r="B1036" i="14"/>
  <c r="E1036" i="14" s="1"/>
  <c r="D1036" i="14"/>
  <c r="G1036" i="14"/>
  <c r="I1036" i="14"/>
  <c r="J1036" i="14"/>
  <c r="K1036" i="14"/>
  <c r="P1036" i="14" s="1"/>
  <c r="S1036" i="14" s="1"/>
  <c r="X1036" i="14"/>
  <c r="B1037" i="14"/>
  <c r="E1037" i="14" s="1"/>
  <c r="D1037" i="14"/>
  <c r="G1037" i="14"/>
  <c r="I1037" i="14"/>
  <c r="J1037" i="14"/>
  <c r="K1037" i="14"/>
  <c r="P1037" i="14" s="1"/>
  <c r="S1037" i="14" s="1"/>
  <c r="X1037" i="14"/>
  <c r="B1038" i="14"/>
  <c r="I1038" i="14"/>
  <c r="J1038" i="14"/>
  <c r="K1038" i="14"/>
  <c r="P1038" i="14" s="1"/>
  <c r="S1038" i="14" s="1"/>
  <c r="X1038" i="14"/>
  <c r="B1039" i="14"/>
  <c r="D1039" i="14"/>
  <c r="I1039" i="14"/>
  <c r="J1039" i="14"/>
  <c r="K1039" i="14"/>
  <c r="P1039" i="14" s="1"/>
  <c r="S1039" i="14" s="1"/>
  <c r="X1039" i="14"/>
  <c r="B1040" i="14"/>
  <c r="E1040" i="14" s="1"/>
  <c r="D1040" i="14"/>
  <c r="G1040" i="14"/>
  <c r="I1040" i="14"/>
  <c r="J1040" i="14"/>
  <c r="K1040" i="14"/>
  <c r="P1040" i="14" s="1"/>
  <c r="S1040" i="14" s="1"/>
  <c r="X1040" i="14"/>
  <c r="B1041" i="14"/>
  <c r="E1041" i="14" s="1"/>
  <c r="D1041" i="14"/>
  <c r="G1041" i="14"/>
  <c r="I1041" i="14"/>
  <c r="J1041" i="14"/>
  <c r="K1041" i="14"/>
  <c r="P1041" i="14" s="1"/>
  <c r="S1041" i="14" s="1"/>
  <c r="X1041" i="14"/>
  <c r="B1042" i="14"/>
  <c r="I1042" i="14"/>
  <c r="J1042" i="14"/>
  <c r="K1042" i="14"/>
  <c r="P1042" i="14" s="1"/>
  <c r="S1042" i="14" s="1"/>
  <c r="X1042" i="14"/>
  <c r="B1043" i="14"/>
  <c r="I1043" i="14"/>
  <c r="J1043" i="14"/>
  <c r="K1043" i="14"/>
  <c r="P1043" i="14" s="1"/>
  <c r="S1043" i="14" s="1"/>
  <c r="X1043" i="14"/>
  <c r="B1044" i="14"/>
  <c r="E1044" i="14" s="1"/>
  <c r="D1044" i="14"/>
  <c r="G1044" i="14"/>
  <c r="I1044" i="14"/>
  <c r="J1044" i="14"/>
  <c r="K1044" i="14"/>
  <c r="P1044" i="14" s="1"/>
  <c r="S1044" i="14" s="1"/>
  <c r="X1044" i="14"/>
  <c r="B1045" i="14"/>
  <c r="E1045" i="14" s="1"/>
  <c r="D1045" i="14"/>
  <c r="G1045" i="14"/>
  <c r="I1045" i="14"/>
  <c r="J1045" i="14"/>
  <c r="K1045" i="14"/>
  <c r="P1045" i="14" s="1"/>
  <c r="S1045" i="14" s="1"/>
  <c r="X1045" i="14"/>
  <c r="B1046" i="14"/>
  <c r="I1046" i="14"/>
  <c r="J1046" i="14"/>
  <c r="K1046" i="14"/>
  <c r="P1046" i="14" s="1"/>
  <c r="S1046" i="14" s="1"/>
  <c r="X1046" i="14"/>
  <c r="B1047" i="14"/>
  <c r="D1047" i="14"/>
  <c r="I1047" i="14"/>
  <c r="J1047" i="14"/>
  <c r="K1047" i="14"/>
  <c r="P1047" i="14" s="1"/>
  <c r="S1047" i="14" s="1"/>
  <c r="X1047" i="14"/>
  <c r="B1048" i="14"/>
  <c r="E1048" i="14" s="1"/>
  <c r="D1048" i="14"/>
  <c r="G1048" i="14"/>
  <c r="I1048" i="14"/>
  <c r="J1048" i="14"/>
  <c r="K1048" i="14"/>
  <c r="P1048" i="14" s="1"/>
  <c r="S1048" i="14" s="1"/>
  <c r="X1048" i="14"/>
  <c r="B1049" i="14"/>
  <c r="E1049" i="14" s="1"/>
  <c r="D1049" i="14"/>
  <c r="G1049" i="14"/>
  <c r="I1049" i="14"/>
  <c r="J1049" i="14"/>
  <c r="K1049" i="14"/>
  <c r="P1049" i="14" s="1"/>
  <c r="S1049" i="14" s="1"/>
  <c r="X1049" i="14"/>
  <c r="B1050" i="14"/>
  <c r="I1050" i="14"/>
  <c r="J1050" i="14"/>
  <c r="K1050" i="14"/>
  <c r="P1050" i="14" s="1"/>
  <c r="S1050" i="14" s="1"/>
  <c r="X1050" i="14"/>
  <c r="B1051" i="14"/>
  <c r="D1051" i="14"/>
  <c r="I1051" i="14"/>
  <c r="J1051" i="14"/>
  <c r="K1051" i="14"/>
  <c r="P1051" i="14" s="1"/>
  <c r="S1051" i="14" s="1"/>
  <c r="X1051" i="14"/>
  <c r="B1052" i="14"/>
  <c r="E1052" i="14" s="1"/>
  <c r="D1052" i="14"/>
  <c r="G1052" i="14"/>
  <c r="I1052" i="14"/>
  <c r="J1052" i="14"/>
  <c r="K1052" i="14"/>
  <c r="P1052" i="14" s="1"/>
  <c r="S1052" i="14" s="1"/>
  <c r="X1052" i="14"/>
  <c r="B1053" i="14"/>
  <c r="D1053" i="14" s="1"/>
  <c r="G1053" i="14"/>
  <c r="I1053" i="14"/>
  <c r="J1053" i="14"/>
  <c r="K1053" i="14"/>
  <c r="P1053" i="14" s="1"/>
  <c r="S1053" i="14" s="1"/>
  <c r="X1053" i="14"/>
  <c r="B1054" i="14"/>
  <c r="D1054" i="14" s="1"/>
  <c r="I1054" i="14"/>
  <c r="J1054" i="14"/>
  <c r="K1054" i="14"/>
  <c r="P1054" i="14" s="1"/>
  <c r="S1054" i="14" s="1"/>
  <c r="X1054" i="14"/>
  <c r="B1055" i="14"/>
  <c r="I1055" i="14"/>
  <c r="J1055" i="14"/>
  <c r="K1055" i="14"/>
  <c r="P1055" i="14" s="1"/>
  <c r="S1055" i="14" s="1"/>
  <c r="X1055" i="14"/>
  <c r="B1056" i="14"/>
  <c r="D1056" i="14" s="1"/>
  <c r="I1056" i="14"/>
  <c r="J1056" i="14"/>
  <c r="K1056" i="14"/>
  <c r="P1056" i="14" s="1"/>
  <c r="S1056" i="14" s="1"/>
  <c r="X1056" i="14"/>
  <c r="B1057" i="14"/>
  <c r="I1057" i="14"/>
  <c r="J1057" i="14"/>
  <c r="K1057" i="14"/>
  <c r="P1057" i="14" s="1"/>
  <c r="S1057" i="14" s="1"/>
  <c r="X1057" i="14"/>
  <c r="B1058" i="14"/>
  <c r="D1058" i="14" s="1"/>
  <c r="I1058" i="14"/>
  <c r="J1058" i="14"/>
  <c r="K1058" i="14"/>
  <c r="P1058" i="14" s="1"/>
  <c r="S1058" i="14" s="1"/>
  <c r="X1058" i="14"/>
  <c r="B1059" i="14"/>
  <c r="D1059" i="14" s="1"/>
  <c r="G1059" i="14"/>
  <c r="I1059" i="14"/>
  <c r="J1059" i="14"/>
  <c r="K1059" i="14"/>
  <c r="P1059" i="14" s="1"/>
  <c r="S1059" i="14" s="1"/>
  <c r="X1059" i="14"/>
  <c r="B1060" i="14"/>
  <c r="D1060" i="14" s="1"/>
  <c r="I1060" i="14"/>
  <c r="J1060" i="14"/>
  <c r="K1060" i="14"/>
  <c r="P1060" i="14" s="1"/>
  <c r="S1060" i="14" s="1"/>
  <c r="X1060" i="14"/>
  <c r="B1061" i="14"/>
  <c r="D1061" i="14" s="1"/>
  <c r="G1061" i="14"/>
  <c r="I1061" i="14"/>
  <c r="J1061" i="14"/>
  <c r="K1061" i="14"/>
  <c r="P1061" i="14" s="1"/>
  <c r="S1061" i="14" s="1"/>
  <c r="X1061" i="14"/>
  <c r="B1062" i="14"/>
  <c r="D1062" i="14" s="1"/>
  <c r="I1062" i="14"/>
  <c r="J1062" i="14"/>
  <c r="K1062" i="14"/>
  <c r="P1062" i="14" s="1"/>
  <c r="S1062" i="14" s="1"/>
  <c r="X1062" i="14"/>
  <c r="B1063" i="14"/>
  <c r="D1063" i="14" s="1"/>
  <c r="I1063" i="14"/>
  <c r="J1063" i="14"/>
  <c r="K1063" i="14"/>
  <c r="P1063" i="14" s="1"/>
  <c r="S1063" i="14" s="1"/>
  <c r="X1063" i="14"/>
  <c r="B1064" i="14"/>
  <c r="D1064" i="14" s="1"/>
  <c r="I1064" i="14"/>
  <c r="J1064" i="14"/>
  <c r="K1064" i="14"/>
  <c r="P1064" i="14" s="1"/>
  <c r="S1064" i="14" s="1"/>
  <c r="X1064" i="14"/>
  <c r="B1065" i="14"/>
  <c r="D1065" i="14" s="1"/>
  <c r="I1065" i="14"/>
  <c r="J1065" i="14"/>
  <c r="K1065" i="14"/>
  <c r="P1065" i="14" s="1"/>
  <c r="S1065" i="14" s="1"/>
  <c r="X1065" i="14"/>
  <c r="B1066" i="14"/>
  <c r="D1066" i="14" s="1"/>
  <c r="I1066" i="14"/>
  <c r="J1066" i="14"/>
  <c r="K1066" i="14"/>
  <c r="P1066" i="14" s="1"/>
  <c r="S1066" i="14" s="1"/>
  <c r="X1066" i="14"/>
  <c r="B1067" i="14"/>
  <c r="D1067" i="14" s="1"/>
  <c r="I1067" i="14"/>
  <c r="J1067" i="14"/>
  <c r="K1067" i="14"/>
  <c r="P1067" i="14" s="1"/>
  <c r="S1067" i="14" s="1"/>
  <c r="X1067" i="14"/>
  <c r="B1068" i="14"/>
  <c r="D1068" i="14" s="1"/>
  <c r="I1068" i="14"/>
  <c r="J1068" i="14"/>
  <c r="K1068" i="14"/>
  <c r="P1068" i="14" s="1"/>
  <c r="S1068" i="14" s="1"/>
  <c r="X1068" i="14"/>
  <c r="B1069" i="14"/>
  <c r="D1069" i="14" s="1"/>
  <c r="I1069" i="14"/>
  <c r="J1069" i="14"/>
  <c r="K1069" i="14"/>
  <c r="P1069" i="14" s="1"/>
  <c r="S1069" i="14" s="1"/>
  <c r="X1069" i="14"/>
  <c r="B1070" i="14"/>
  <c r="D1070" i="14" s="1"/>
  <c r="I1070" i="14"/>
  <c r="J1070" i="14"/>
  <c r="K1070" i="14"/>
  <c r="P1070" i="14" s="1"/>
  <c r="S1070" i="14" s="1"/>
  <c r="X1070" i="14"/>
  <c r="B1071" i="14"/>
  <c r="D1071" i="14" s="1"/>
  <c r="I1071" i="14"/>
  <c r="J1071" i="14"/>
  <c r="K1071" i="14"/>
  <c r="P1071" i="14" s="1"/>
  <c r="S1071" i="14" s="1"/>
  <c r="X1071" i="14"/>
  <c r="B1072" i="14"/>
  <c r="D1072" i="14" s="1"/>
  <c r="I1072" i="14"/>
  <c r="J1072" i="14"/>
  <c r="K1072" i="14"/>
  <c r="P1072" i="14" s="1"/>
  <c r="S1072" i="14" s="1"/>
  <c r="X1072" i="14"/>
  <c r="B1073" i="14"/>
  <c r="D1073" i="14" s="1"/>
  <c r="I1073" i="14"/>
  <c r="J1073" i="14"/>
  <c r="K1073" i="14"/>
  <c r="P1073" i="14" s="1"/>
  <c r="S1073" i="14" s="1"/>
  <c r="X1073" i="14"/>
  <c r="B1074" i="14"/>
  <c r="D1074" i="14" s="1"/>
  <c r="I1074" i="14"/>
  <c r="J1074" i="14"/>
  <c r="K1074" i="14"/>
  <c r="P1074" i="14" s="1"/>
  <c r="S1074" i="14" s="1"/>
  <c r="X1074" i="14"/>
  <c r="B1075" i="14"/>
  <c r="D1075" i="14" s="1"/>
  <c r="I1075" i="14"/>
  <c r="J1075" i="14"/>
  <c r="K1075" i="14"/>
  <c r="P1075" i="14" s="1"/>
  <c r="S1075" i="14" s="1"/>
  <c r="X1075" i="14"/>
  <c r="B1076" i="14"/>
  <c r="D1076" i="14" s="1"/>
  <c r="I1076" i="14"/>
  <c r="J1076" i="14"/>
  <c r="K1076" i="14"/>
  <c r="P1076" i="14" s="1"/>
  <c r="S1076" i="14" s="1"/>
  <c r="X1076" i="14"/>
  <c r="B1077" i="14"/>
  <c r="I1077" i="14"/>
  <c r="J1077" i="14"/>
  <c r="K1077" i="14"/>
  <c r="P1077" i="14" s="1"/>
  <c r="S1077" i="14" s="1"/>
  <c r="X1077" i="14"/>
  <c r="B1078" i="14"/>
  <c r="I1078" i="14"/>
  <c r="J1078" i="14"/>
  <c r="K1078" i="14"/>
  <c r="P1078" i="14" s="1"/>
  <c r="S1078" i="14" s="1"/>
  <c r="X1078" i="14"/>
  <c r="B1079" i="14"/>
  <c r="I1079" i="14"/>
  <c r="J1079" i="14"/>
  <c r="K1079" i="14"/>
  <c r="P1079" i="14" s="1"/>
  <c r="S1079" i="14" s="1"/>
  <c r="X1079" i="14"/>
  <c r="B1080" i="14"/>
  <c r="I1080" i="14"/>
  <c r="J1080" i="14"/>
  <c r="K1080" i="14"/>
  <c r="P1080" i="14" s="1"/>
  <c r="S1080" i="14" s="1"/>
  <c r="X1080" i="14"/>
  <c r="B1081" i="14"/>
  <c r="I1081" i="14"/>
  <c r="J1081" i="14"/>
  <c r="K1081" i="14"/>
  <c r="P1081" i="14" s="1"/>
  <c r="S1081" i="14" s="1"/>
  <c r="X1081" i="14"/>
  <c r="B1082" i="14"/>
  <c r="I1082" i="14"/>
  <c r="J1082" i="14"/>
  <c r="K1082" i="14"/>
  <c r="P1082" i="14" s="1"/>
  <c r="S1082" i="14" s="1"/>
  <c r="X1082" i="14"/>
  <c r="B1083" i="14"/>
  <c r="I1083" i="14"/>
  <c r="J1083" i="14"/>
  <c r="K1083" i="14"/>
  <c r="P1083" i="14" s="1"/>
  <c r="S1083" i="14" s="1"/>
  <c r="X1083" i="14"/>
  <c r="B1084" i="14"/>
  <c r="I1084" i="14"/>
  <c r="J1084" i="14"/>
  <c r="K1084" i="14"/>
  <c r="P1084" i="14" s="1"/>
  <c r="S1084" i="14" s="1"/>
  <c r="X1084" i="14"/>
  <c r="B1085" i="14"/>
  <c r="I1085" i="14"/>
  <c r="J1085" i="14"/>
  <c r="K1085" i="14"/>
  <c r="P1085" i="14" s="1"/>
  <c r="S1085" i="14" s="1"/>
  <c r="X1085" i="14"/>
  <c r="B1086" i="14"/>
  <c r="I1086" i="14"/>
  <c r="J1086" i="14"/>
  <c r="K1086" i="14"/>
  <c r="P1086" i="14" s="1"/>
  <c r="S1086" i="14" s="1"/>
  <c r="X1086" i="14"/>
  <c r="B1087" i="14"/>
  <c r="I1087" i="14"/>
  <c r="J1087" i="14"/>
  <c r="K1087" i="14"/>
  <c r="P1087" i="14" s="1"/>
  <c r="S1087" i="14" s="1"/>
  <c r="X1087" i="14"/>
  <c r="B1088" i="14"/>
  <c r="I1088" i="14"/>
  <c r="J1088" i="14"/>
  <c r="K1088" i="14"/>
  <c r="P1088" i="14" s="1"/>
  <c r="S1088" i="14" s="1"/>
  <c r="X1088" i="14"/>
  <c r="B1089" i="14"/>
  <c r="I1089" i="14"/>
  <c r="J1089" i="14"/>
  <c r="K1089" i="14"/>
  <c r="P1089" i="14" s="1"/>
  <c r="S1089" i="14" s="1"/>
  <c r="X1089" i="14"/>
  <c r="B1090" i="14"/>
  <c r="I1090" i="14"/>
  <c r="J1090" i="14"/>
  <c r="K1090" i="14"/>
  <c r="P1090" i="14" s="1"/>
  <c r="S1090" i="14" s="1"/>
  <c r="X1090" i="14"/>
  <c r="B1091" i="14"/>
  <c r="I1091" i="14"/>
  <c r="J1091" i="14"/>
  <c r="K1091" i="14"/>
  <c r="P1091" i="14" s="1"/>
  <c r="S1091" i="14" s="1"/>
  <c r="X1091" i="14"/>
  <c r="B1092" i="14"/>
  <c r="I1092" i="14"/>
  <c r="J1092" i="14"/>
  <c r="K1092" i="14"/>
  <c r="P1092" i="14" s="1"/>
  <c r="S1092" i="14" s="1"/>
  <c r="X1092" i="14"/>
  <c r="B1093" i="14"/>
  <c r="I1093" i="14"/>
  <c r="J1093" i="14"/>
  <c r="K1093" i="14"/>
  <c r="P1093" i="14" s="1"/>
  <c r="S1093" i="14" s="1"/>
  <c r="X1093" i="14"/>
  <c r="B1094" i="14"/>
  <c r="I1094" i="14"/>
  <c r="J1094" i="14"/>
  <c r="K1094" i="14"/>
  <c r="P1094" i="14" s="1"/>
  <c r="S1094" i="14" s="1"/>
  <c r="X1094" i="14"/>
  <c r="B1095" i="14"/>
  <c r="I1095" i="14"/>
  <c r="J1095" i="14"/>
  <c r="K1095" i="14"/>
  <c r="P1095" i="14" s="1"/>
  <c r="S1095" i="14" s="1"/>
  <c r="X1095" i="14"/>
  <c r="B1096" i="14"/>
  <c r="I1096" i="14"/>
  <c r="J1096" i="14"/>
  <c r="K1096" i="14"/>
  <c r="P1096" i="14" s="1"/>
  <c r="S1096" i="14" s="1"/>
  <c r="X1096" i="14"/>
  <c r="B1097" i="14"/>
  <c r="I1097" i="14"/>
  <c r="J1097" i="14"/>
  <c r="K1097" i="14"/>
  <c r="P1097" i="14" s="1"/>
  <c r="S1097" i="14" s="1"/>
  <c r="X1097" i="14"/>
  <c r="B1098" i="14"/>
  <c r="I1098" i="14"/>
  <c r="J1098" i="14"/>
  <c r="K1098" i="14"/>
  <c r="P1098" i="14" s="1"/>
  <c r="S1098" i="14" s="1"/>
  <c r="X1098" i="14"/>
  <c r="B1099" i="14"/>
  <c r="I1099" i="14"/>
  <c r="J1099" i="14"/>
  <c r="K1099" i="14"/>
  <c r="P1099" i="14" s="1"/>
  <c r="S1099" i="14" s="1"/>
  <c r="X1099" i="14"/>
  <c r="B1100" i="14"/>
  <c r="I1100" i="14"/>
  <c r="J1100" i="14"/>
  <c r="K1100" i="14"/>
  <c r="P1100" i="14" s="1"/>
  <c r="S1100" i="14" s="1"/>
  <c r="X1100" i="14"/>
  <c r="B1101" i="14"/>
  <c r="I1101" i="14"/>
  <c r="J1101" i="14"/>
  <c r="K1101" i="14"/>
  <c r="P1101" i="14" s="1"/>
  <c r="S1101" i="14" s="1"/>
  <c r="X1101" i="14"/>
  <c r="B1102" i="14"/>
  <c r="I1102" i="14"/>
  <c r="J1102" i="14"/>
  <c r="K1102" i="14"/>
  <c r="P1102" i="14" s="1"/>
  <c r="S1102" i="14" s="1"/>
  <c r="X1102" i="14"/>
  <c r="B1103" i="14"/>
  <c r="I1103" i="14"/>
  <c r="J1103" i="14"/>
  <c r="K1103" i="14"/>
  <c r="P1103" i="14" s="1"/>
  <c r="S1103" i="14" s="1"/>
  <c r="X1103" i="14"/>
  <c r="B1104" i="14"/>
  <c r="I1104" i="14"/>
  <c r="J1104" i="14"/>
  <c r="K1104" i="14"/>
  <c r="P1104" i="14" s="1"/>
  <c r="S1104" i="14" s="1"/>
  <c r="X1104" i="14"/>
  <c r="B1105" i="14"/>
  <c r="I1105" i="14"/>
  <c r="J1105" i="14"/>
  <c r="K1105" i="14"/>
  <c r="P1105" i="14" s="1"/>
  <c r="S1105" i="14" s="1"/>
  <c r="X1105" i="14"/>
  <c r="B1106" i="14"/>
  <c r="I1106" i="14"/>
  <c r="J1106" i="14"/>
  <c r="K1106" i="14"/>
  <c r="P1106" i="14" s="1"/>
  <c r="S1106" i="14" s="1"/>
  <c r="X1106" i="14"/>
  <c r="B1107" i="14"/>
  <c r="I1107" i="14"/>
  <c r="J1107" i="14"/>
  <c r="K1107" i="14"/>
  <c r="P1107" i="14" s="1"/>
  <c r="S1107" i="14" s="1"/>
  <c r="X1107" i="14"/>
  <c r="B1108" i="14"/>
  <c r="G1108" i="14" s="1"/>
  <c r="I1108" i="14"/>
  <c r="J1108" i="14"/>
  <c r="K1108" i="14"/>
  <c r="P1108" i="14" s="1"/>
  <c r="S1108" i="14" s="1"/>
  <c r="X1108" i="14"/>
  <c r="B1109" i="14"/>
  <c r="G1109" i="14" s="1"/>
  <c r="I1109" i="14"/>
  <c r="J1109" i="14"/>
  <c r="K1109" i="14"/>
  <c r="P1109" i="14" s="1"/>
  <c r="S1109" i="14" s="1"/>
  <c r="X1109" i="14"/>
  <c r="B1110" i="14"/>
  <c r="G1110" i="14" s="1"/>
  <c r="I1110" i="14"/>
  <c r="J1110" i="14"/>
  <c r="K1110" i="14"/>
  <c r="P1110" i="14" s="1"/>
  <c r="S1110" i="14" s="1"/>
  <c r="X1110" i="14"/>
  <c r="B1111" i="14"/>
  <c r="G1111" i="14" s="1"/>
  <c r="I1111" i="14"/>
  <c r="J1111" i="14"/>
  <c r="K1111" i="14"/>
  <c r="P1111" i="14" s="1"/>
  <c r="S1111" i="14" s="1"/>
  <c r="X1111" i="14"/>
  <c r="B1112" i="14"/>
  <c r="G1112" i="14" s="1"/>
  <c r="I1112" i="14"/>
  <c r="J1112" i="14"/>
  <c r="K1112" i="14"/>
  <c r="P1112" i="14" s="1"/>
  <c r="S1112" i="14" s="1"/>
  <c r="X1112" i="14"/>
  <c r="B1113" i="14"/>
  <c r="G1113" i="14" s="1"/>
  <c r="I1113" i="14"/>
  <c r="J1113" i="14"/>
  <c r="K1113" i="14"/>
  <c r="P1113" i="14" s="1"/>
  <c r="S1113" i="14" s="1"/>
  <c r="X1113" i="14"/>
  <c r="B1114" i="14"/>
  <c r="G1114" i="14" s="1"/>
  <c r="I1114" i="14"/>
  <c r="J1114" i="14"/>
  <c r="K1114" i="14"/>
  <c r="P1114" i="14" s="1"/>
  <c r="S1114" i="14" s="1"/>
  <c r="X1114" i="14"/>
  <c r="B1115" i="14"/>
  <c r="G1115" i="14" s="1"/>
  <c r="I1115" i="14"/>
  <c r="J1115" i="14"/>
  <c r="K1115" i="14"/>
  <c r="P1115" i="14" s="1"/>
  <c r="S1115" i="14" s="1"/>
  <c r="X1115" i="14"/>
  <c r="B1116" i="14"/>
  <c r="G1116" i="14" s="1"/>
  <c r="I1116" i="14"/>
  <c r="J1116" i="14"/>
  <c r="K1116" i="14"/>
  <c r="P1116" i="14" s="1"/>
  <c r="S1116" i="14" s="1"/>
  <c r="X1116" i="14"/>
  <c r="B1117" i="14"/>
  <c r="G1117" i="14" s="1"/>
  <c r="I1117" i="14"/>
  <c r="J1117" i="14"/>
  <c r="K1117" i="14"/>
  <c r="P1117" i="14" s="1"/>
  <c r="S1117" i="14" s="1"/>
  <c r="X1117" i="14"/>
  <c r="B1118" i="14"/>
  <c r="G1118" i="14" s="1"/>
  <c r="I1118" i="14"/>
  <c r="J1118" i="14"/>
  <c r="K1118" i="14"/>
  <c r="P1118" i="14" s="1"/>
  <c r="S1118" i="14" s="1"/>
  <c r="X1118" i="14"/>
  <c r="B1119" i="14"/>
  <c r="G1119" i="14" s="1"/>
  <c r="I1119" i="14"/>
  <c r="J1119" i="14"/>
  <c r="K1119" i="14"/>
  <c r="P1119" i="14" s="1"/>
  <c r="S1119" i="14" s="1"/>
  <c r="X1119" i="14"/>
  <c r="B1120" i="14"/>
  <c r="G1120" i="14" s="1"/>
  <c r="I1120" i="14"/>
  <c r="J1120" i="14"/>
  <c r="K1120" i="14"/>
  <c r="P1120" i="14" s="1"/>
  <c r="S1120" i="14" s="1"/>
  <c r="X1120" i="14"/>
  <c r="B1121" i="14"/>
  <c r="G1121" i="14" s="1"/>
  <c r="I1121" i="14"/>
  <c r="J1121" i="14"/>
  <c r="K1121" i="14"/>
  <c r="P1121" i="14" s="1"/>
  <c r="S1121" i="14" s="1"/>
  <c r="X1121" i="14"/>
  <c r="B1122" i="14"/>
  <c r="G1122" i="14" s="1"/>
  <c r="I1122" i="14"/>
  <c r="J1122" i="14"/>
  <c r="K1122" i="14"/>
  <c r="P1122" i="14" s="1"/>
  <c r="S1122" i="14" s="1"/>
  <c r="X1122" i="14"/>
  <c r="B1123" i="14"/>
  <c r="G1123" i="14" s="1"/>
  <c r="I1123" i="14"/>
  <c r="J1123" i="14"/>
  <c r="K1123" i="14"/>
  <c r="P1123" i="14" s="1"/>
  <c r="S1123" i="14" s="1"/>
  <c r="X1123" i="14"/>
  <c r="B1124" i="14"/>
  <c r="G1124" i="14" s="1"/>
  <c r="I1124" i="14"/>
  <c r="J1124" i="14"/>
  <c r="K1124" i="14"/>
  <c r="P1124" i="14" s="1"/>
  <c r="S1124" i="14" s="1"/>
  <c r="X1124" i="14"/>
  <c r="B1125" i="14"/>
  <c r="G1125" i="14"/>
  <c r="I1125" i="14"/>
  <c r="J1125" i="14"/>
  <c r="K1125" i="14"/>
  <c r="P1125" i="14" s="1"/>
  <c r="S1125" i="14" s="1"/>
  <c r="X1125" i="14"/>
  <c r="B1126" i="14"/>
  <c r="G1126" i="14" s="1"/>
  <c r="I1126" i="14"/>
  <c r="J1126" i="14"/>
  <c r="K1126" i="14"/>
  <c r="P1126" i="14" s="1"/>
  <c r="S1126" i="14" s="1"/>
  <c r="X1126" i="14"/>
  <c r="B1127" i="14"/>
  <c r="G1127" i="14" s="1"/>
  <c r="I1127" i="14"/>
  <c r="J1127" i="14"/>
  <c r="K1127" i="14"/>
  <c r="P1127" i="14" s="1"/>
  <c r="S1127" i="14" s="1"/>
  <c r="X1127" i="14"/>
  <c r="B1128" i="14"/>
  <c r="G1128" i="14" s="1"/>
  <c r="I1128" i="14"/>
  <c r="J1128" i="14"/>
  <c r="K1128" i="14"/>
  <c r="P1128" i="14" s="1"/>
  <c r="S1128" i="14" s="1"/>
  <c r="X1128" i="14"/>
  <c r="B1129" i="14"/>
  <c r="G1129" i="14" s="1"/>
  <c r="I1129" i="14"/>
  <c r="J1129" i="14"/>
  <c r="K1129" i="14"/>
  <c r="P1129" i="14" s="1"/>
  <c r="S1129" i="14" s="1"/>
  <c r="X1129" i="14"/>
  <c r="B1130" i="14"/>
  <c r="G1130" i="14" s="1"/>
  <c r="I1130" i="14"/>
  <c r="J1130" i="14"/>
  <c r="K1130" i="14"/>
  <c r="P1130" i="14" s="1"/>
  <c r="S1130" i="14" s="1"/>
  <c r="X1130" i="14"/>
  <c r="B1131" i="14"/>
  <c r="G1131" i="14" s="1"/>
  <c r="I1131" i="14"/>
  <c r="J1131" i="14"/>
  <c r="K1131" i="14"/>
  <c r="P1131" i="14" s="1"/>
  <c r="S1131" i="14" s="1"/>
  <c r="X1131" i="14"/>
  <c r="B1132" i="14"/>
  <c r="G1132" i="14" s="1"/>
  <c r="I1132" i="14"/>
  <c r="J1132" i="14"/>
  <c r="K1132" i="14"/>
  <c r="P1132" i="14" s="1"/>
  <c r="S1132" i="14" s="1"/>
  <c r="X1132" i="14"/>
  <c r="B1133" i="14"/>
  <c r="G1133" i="14" s="1"/>
  <c r="I1133" i="14"/>
  <c r="J1133" i="14"/>
  <c r="K1133" i="14"/>
  <c r="P1133" i="14" s="1"/>
  <c r="S1133" i="14" s="1"/>
  <c r="X1133" i="14"/>
  <c r="B1134" i="14"/>
  <c r="G1134" i="14" s="1"/>
  <c r="I1134" i="14"/>
  <c r="J1134" i="14"/>
  <c r="K1134" i="14"/>
  <c r="P1134" i="14" s="1"/>
  <c r="S1134" i="14" s="1"/>
  <c r="X1134" i="14"/>
  <c r="B1135" i="14"/>
  <c r="G1135" i="14" s="1"/>
  <c r="I1135" i="14"/>
  <c r="J1135" i="14"/>
  <c r="K1135" i="14"/>
  <c r="P1135" i="14" s="1"/>
  <c r="S1135" i="14" s="1"/>
  <c r="X1135" i="14"/>
  <c r="B1136" i="14"/>
  <c r="G1136" i="14" s="1"/>
  <c r="I1136" i="14"/>
  <c r="J1136" i="14"/>
  <c r="K1136" i="14"/>
  <c r="P1136" i="14" s="1"/>
  <c r="S1136" i="14" s="1"/>
  <c r="X1136" i="14"/>
  <c r="B1137" i="14"/>
  <c r="G1137" i="14"/>
  <c r="I1137" i="14"/>
  <c r="J1137" i="14"/>
  <c r="K1137" i="14"/>
  <c r="P1137" i="14" s="1"/>
  <c r="S1137" i="14" s="1"/>
  <c r="X1137" i="14"/>
  <c r="B1138" i="14"/>
  <c r="G1138" i="14" s="1"/>
  <c r="I1138" i="14"/>
  <c r="J1138" i="14"/>
  <c r="K1138" i="14"/>
  <c r="P1138" i="14" s="1"/>
  <c r="S1138" i="14" s="1"/>
  <c r="X1138" i="14"/>
  <c r="B1139" i="14"/>
  <c r="G1139" i="14" s="1"/>
  <c r="I1139" i="14"/>
  <c r="J1139" i="14"/>
  <c r="K1139" i="14"/>
  <c r="P1139" i="14" s="1"/>
  <c r="S1139" i="14" s="1"/>
  <c r="X1139" i="14"/>
  <c r="B1140" i="14"/>
  <c r="G1140" i="14" s="1"/>
  <c r="I1140" i="14"/>
  <c r="J1140" i="14"/>
  <c r="K1140" i="14"/>
  <c r="P1140" i="14" s="1"/>
  <c r="S1140" i="14" s="1"/>
  <c r="X1140" i="14"/>
  <c r="B1141" i="14"/>
  <c r="G1141" i="14"/>
  <c r="I1141" i="14"/>
  <c r="J1141" i="14"/>
  <c r="K1141" i="14"/>
  <c r="P1141" i="14"/>
  <c r="S1141" i="14" s="1"/>
  <c r="X1141" i="14"/>
  <c r="B1142" i="14"/>
  <c r="G1142" i="14" s="1"/>
  <c r="I1142" i="14"/>
  <c r="J1142" i="14"/>
  <c r="K1142" i="14"/>
  <c r="P1142" i="14" s="1"/>
  <c r="S1142" i="14" s="1"/>
  <c r="X1142" i="14"/>
  <c r="B1143" i="14"/>
  <c r="G1143" i="14" s="1"/>
  <c r="I1143" i="14"/>
  <c r="J1143" i="14"/>
  <c r="K1143" i="14"/>
  <c r="P1143" i="14" s="1"/>
  <c r="S1143" i="14" s="1"/>
  <c r="X1143" i="14"/>
  <c r="B1144" i="14"/>
  <c r="E1144" i="14" s="1"/>
  <c r="G1144" i="14"/>
  <c r="I1144" i="14"/>
  <c r="J1144" i="14"/>
  <c r="K1144" i="14"/>
  <c r="P1144" i="14" s="1"/>
  <c r="S1144" i="14" s="1"/>
  <c r="U1144" i="14" s="1"/>
  <c r="X1144" i="14"/>
  <c r="B1145" i="14"/>
  <c r="E1145" i="14" s="1"/>
  <c r="I1145" i="14"/>
  <c r="J1145" i="14"/>
  <c r="K1145" i="14"/>
  <c r="P1145" i="14" s="1"/>
  <c r="S1145" i="14" s="1"/>
  <c r="U1145" i="14" s="1"/>
  <c r="X1145" i="14"/>
  <c r="B1146" i="14"/>
  <c r="E1146" i="14" s="1"/>
  <c r="G1146" i="14"/>
  <c r="I1146" i="14"/>
  <c r="J1146" i="14"/>
  <c r="K1146" i="14"/>
  <c r="P1146" i="14" s="1"/>
  <c r="S1146" i="14" s="1"/>
  <c r="U1146" i="14" s="1"/>
  <c r="X1146" i="14"/>
  <c r="B1147" i="14"/>
  <c r="E1147" i="14" s="1"/>
  <c r="I1147" i="14"/>
  <c r="J1147" i="14"/>
  <c r="K1147" i="14"/>
  <c r="P1147" i="14" s="1"/>
  <c r="S1147" i="14" s="1"/>
  <c r="U1147" i="14" s="1"/>
  <c r="X1147" i="14"/>
  <c r="B1148" i="14"/>
  <c r="E1148" i="14" s="1"/>
  <c r="I1148" i="14"/>
  <c r="J1148" i="14"/>
  <c r="K1148" i="14"/>
  <c r="P1148" i="14" s="1"/>
  <c r="S1148" i="14" s="1"/>
  <c r="U1148" i="14" s="1"/>
  <c r="X1148" i="14"/>
  <c r="B1149" i="14"/>
  <c r="E1149" i="14" s="1"/>
  <c r="I1149" i="14"/>
  <c r="J1149" i="14"/>
  <c r="K1149" i="14"/>
  <c r="P1149" i="14" s="1"/>
  <c r="S1149" i="14" s="1"/>
  <c r="U1149" i="14" s="1"/>
  <c r="X1149" i="14"/>
  <c r="B1150" i="14"/>
  <c r="E1150" i="14" s="1"/>
  <c r="I1150" i="14"/>
  <c r="J1150" i="14"/>
  <c r="K1150" i="14"/>
  <c r="P1150" i="14" s="1"/>
  <c r="S1150" i="14" s="1"/>
  <c r="U1150" i="14" s="1"/>
  <c r="X1150" i="14"/>
  <c r="B1151" i="14"/>
  <c r="E1151" i="14" s="1"/>
  <c r="G1151" i="14"/>
  <c r="I1151" i="14"/>
  <c r="J1151" i="14"/>
  <c r="K1151" i="14"/>
  <c r="P1151" i="14" s="1"/>
  <c r="S1151" i="14" s="1"/>
  <c r="U1151" i="14" s="1"/>
  <c r="X1151" i="14"/>
  <c r="B1152" i="14"/>
  <c r="I1152" i="14"/>
  <c r="J1152" i="14"/>
  <c r="K1152" i="14"/>
  <c r="P1152" i="14" s="1"/>
  <c r="S1152" i="14" s="1"/>
  <c r="U1152" i="14" s="1"/>
  <c r="X1152" i="14"/>
  <c r="B1153" i="14"/>
  <c r="E1153" i="14" s="1"/>
  <c r="I1153" i="14"/>
  <c r="J1153" i="14"/>
  <c r="K1153" i="14"/>
  <c r="P1153" i="14" s="1"/>
  <c r="S1153" i="14" s="1"/>
  <c r="U1153" i="14" s="1"/>
  <c r="X1153" i="14"/>
  <c r="B1154" i="14"/>
  <c r="I1154" i="14"/>
  <c r="J1154" i="14"/>
  <c r="K1154" i="14"/>
  <c r="P1154" i="14" s="1"/>
  <c r="S1154" i="14" s="1"/>
  <c r="U1154" i="14" s="1"/>
  <c r="X1154" i="14"/>
  <c r="B1155" i="14"/>
  <c r="E1155" i="14" s="1"/>
  <c r="D1155" i="14"/>
  <c r="I1155" i="14"/>
  <c r="J1155" i="14"/>
  <c r="K1155" i="14"/>
  <c r="P1155" i="14" s="1"/>
  <c r="S1155" i="14" s="1"/>
  <c r="U1155" i="14" s="1"/>
  <c r="X1155" i="14"/>
  <c r="B1156" i="14"/>
  <c r="I1156" i="14"/>
  <c r="J1156" i="14"/>
  <c r="K1156" i="14"/>
  <c r="P1156" i="14" s="1"/>
  <c r="S1156" i="14" s="1"/>
  <c r="X1156" i="14"/>
  <c r="B1157" i="14"/>
  <c r="E1157" i="14" s="1"/>
  <c r="D1157" i="14"/>
  <c r="I1157" i="14"/>
  <c r="J1157" i="14"/>
  <c r="K1157" i="14"/>
  <c r="P1157" i="14" s="1"/>
  <c r="S1157" i="14" s="1"/>
  <c r="U1157" i="14" s="1"/>
  <c r="X1157" i="14"/>
  <c r="B1158" i="14"/>
  <c r="I1158" i="14"/>
  <c r="J1158" i="14"/>
  <c r="K1158" i="14"/>
  <c r="P1158" i="14" s="1"/>
  <c r="S1158" i="14" s="1"/>
  <c r="X1158" i="14"/>
  <c r="B1159" i="14"/>
  <c r="E1159" i="14" s="1"/>
  <c r="D1159" i="14"/>
  <c r="I1159" i="14"/>
  <c r="J1159" i="14"/>
  <c r="K1159" i="14"/>
  <c r="P1159" i="14"/>
  <c r="S1159" i="14" s="1"/>
  <c r="U1159" i="14" s="1"/>
  <c r="X1159" i="14"/>
  <c r="B1160" i="14"/>
  <c r="E1160" i="14" s="1"/>
  <c r="G1160" i="14"/>
  <c r="I1160" i="14"/>
  <c r="J1160" i="14"/>
  <c r="K1160" i="14"/>
  <c r="P1160" i="14" s="1"/>
  <c r="S1160" i="14" s="1"/>
  <c r="X1160" i="14"/>
  <c r="B1161" i="14"/>
  <c r="E1161" i="14" s="1"/>
  <c r="I1161" i="14"/>
  <c r="J1161" i="14"/>
  <c r="K1161" i="14"/>
  <c r="P1161" i="14" s="1"/>
  <c r="S1161" i="14" s="1"/>
  <c r="U1161" i="14" s="1"/>
  <c r="X1161" i="14"/>
  <c r="B1162" i="14"/>
  <c r="E1162" i="14" s="1"/>
  <c r="G1162" i="14"/>
  <c r="I1162" i="14"/>
  <c r="J1162" i="14"/>
  <c r="K1162" i="14"/>
  <c r="P1162" i="14" s="1"/>
  <c r="S1162" i="14" s="1"/>
  <c r="X1162" i="14"/>
  <c r="B1163" i="14"/>
  <c r="E1163" i="14" s="1"/>
  <c r="I1163" i="14"/>
  <c r="J1163" i="14"/>
  <c r="K1163" i="14"/>
  <c r="P1163" i="14" s="1"/>
  <c r="S1163" i="14" s="1"/>
  <c r="U1163" i="14" s="1"/>
  <c r="X1163" i="14"/>
  <c r="B1164" i="14"/>
  <c r="E1164" i="14" s="1"/>
  <c r="I1164" i="14"/>
  <c r="J1164" i="14"/>
  <c r="K1164" i="14"/>
  <c r="P1164" i="14" s="1"/>
  <c r="S1164" i="14" s="1"/>
  <c r="X1164" i="14"/>
  <c r="B1165" i="14"/>
  <c r="I1165" i="14"/>
  <c r="J1165" i="14"/>
  <c r="K1165" i="14"/>
  <c r="P1165" i="14" s="1"/>
  <c r="S1165" i="14" s="1"/>
  <c r="U1165" i="14" s="1"/>
  <c r="X1165" i="14"/>
  <c r="B1166" i="14"/>
  <c r="I1166" i="14"/>
  <c r="J1166" i="14"/>
  <c r="K1166" i="14"/>
  <c r="P1166" i="14" s="1"/>
  <c r="S1166" i="14" s="1"/>
  <c r="X1166" i="14"/>
  <c r="B1167" i="14"/>
  <c r="E1167" i="14" s="1"/>
  <c r="D1167" i="14"/>
  <c r="I1167" i="14"/>
  <c r="J1167" i="14"/>
  <c r="K1167" i="14"/>
  <c r="P1167" i="14"/>
  <c r="S1167" i="14" s="1"/>
  <c r="U1167" i="14" s="1"/>
  <c r="X1167" i="14"/>
  <c r="B1168" i="14"/>
  <c r="E1168" i="14" s="1"/>
  <c r="G1168" i="14"/>
  <c r="I1168" i="14"/>
  <c r="J1168" i="14"/>
  <c r="K1168" i="14"/>
  <c r="P1168" i="14" s="1"/>
  <c r="S1168" i="14" s="1"/>
  <c r="X1168" i="14"/>
  <c r="B1169" i="14"/>
  <c r="I1169" i="14"/>
  <c r="J1169" i="14"/>
  <c r="K1169" i="14"/>
  <c r="P1169" i="14" s="1"/>
  <c r="S1169" i="14" s="1"/>
  <c r="U1169" i="14" s="1"/>
  <c r="X1169" i="14"/>
  <c r="B1170" i="14"/>
  <c r="E1170" i="14" s="1"/>
  <c r="G1170" i="14"/>
  <c r="I1170" i="14"/>
  <c r="J1170" i="14"/>
  <c r="K1170" i="14"/>
  <c r="P1170" i="14" s="1"/>
  <c r="S1170" i="14" s="1"/>
  <c r="X1170" i="14"/>
  <c r="B1171" i="14"/>
  <c r="I1171" i="14"/>
  <c r="J1171" i="14"/>
  <c r="K1171" i="14"/>
  <c r="P1171" i="14" s="1"/>
  <c r="S1171" i="14" s="1"/>
  <c r="U1171" i="14" s="1"/>
  <c r="X1171" i="14"/>
  <c r="B1172" i="14"/>
  <c r="E1172" i="14" s="1"/>
  <c r="G1172" i="14"/>
  <c r="I1172" i="14"/>
  <c r="J1172" i="14"/>
  <c r="K1172" i="14"/>
  <c r="P1172" i="14" s="1"/>
  <c r="S1172" i="14" s="1"/>
  <c r="X1172" i="14"/>
  <c r="B1173" i="14"/>
  <c r="I1173" i="14"/>
  <c r="J1173" i="14"/>
  <c r="K1173" i="14"/>
  <c r="P1173" i="14" s="1"/>
  <c r="S1173" i="14" s="1"/>
  <c r="U1173" i="14" s="1"/>
  <c r="X1173" i="14"/>
  <c r="B1174" i="14"/>
  <c r="E1174" i="14" s="1"/>
  <c r="G1174" i="14"/>
  <c r="I1174" i="14"/>
  <c r="J1174" i="14"/>
  <c r="K1174" i="14"/>
  <c r="P1174" i="14" s="1"/>
  <c r="S1174" i="14" s="1"/>
  <c r="X1174" i="14"/>
  <c r="B1175" i="14"/>
  <c r="I1175" i="14"/>
  <c r="J1175" i="14"/>
  <c r="K1175" i="14"/>
  <c r="P1175" i="14" s="1"/>
  <c r="S1175" i="14" s="1"/>
  <c r="U1175" i="14" s="1"/>
  <c r="X1175" i="14"/>
  <c r="B1176" i="14"/>
  <c r="E1176" i="14" s="1"/>
  <c r="G1176" i="14"/>
  <c r="I1176" i="14"/>
  <c r="J1176" i="14"/>
  <c r="K1176" i="14"/>
  <c r="P1176" i="14" s="1"/>
  <c r="S1176" i="14" s="1"/>
  <c r="X1176" i="14"/>
  <c r="B1177" i="14"/>
  <c r="E1177" i="14" s="1"/>
  <c r="I1177" i="14"/>
  <c r="J1177" i="14"/>
  <c r="K1177" i="14"/>
  <c r="P1177" i="14" s="1"/>
  <c r="S1177" i="14" s="1"/>
  <c r="U1177" i="14" s="1"/>
  <c r="X1177" i="14"/>
  <c r="B1178" i="14"/>
  <c r="E1178" i="14" s="1"/>
  <c r="G1178" i="14"/>
  <c r="I1178" i="14"/>
  <c r="J1178" i="14"/>
  <c r="K1178" i="14"/>
  <c r="P1178" i="14" s="1"/>
  <c r="S1178" i="14" s="1"/>
  <c r="X1178" i="14"/>
  <c r="B1179" i="14"/>
  <c r="E1179" i="14" s="1"/>
  <c r="I1179" i="14"/>
  <c r="J1179" i="14"/>
  <c r="K1179" i="14"/>
  <c r="P1179" i="14" s="1"/>
  <c r="S1179" i="14" s="1"/>
  <c r="U1179" i="14" s="1"/>
  <c r="X1179" i="14"/>
  <c r="B1180" i="14"/>
  <c r="E1180" i="14" s="1"/>
  <c r="G1180" i="14"/>
  <c r="I1180" i="14"/>
  <c r="J1180" i="14"/>
  <c r="K1180" i="14"/>
  <c r="P1180" i="14" s="1"/>
  <c r="S1180" i="14" s="1"/>
  <c r="X1180" i="14"/>
  <c r="B1181" i="14"/>
  <c r="E1181" i="14" s="1"/>
  <c r="I1181" i="14"/>
  <c r="J1181" i="14"/>
  <c r="K1181" i="14"/>
  <c r="P1181" i="14" s="1"/>
  <c r="S1181" i="14" s="1"/>
  <c r="U1181" i="14" s="1"/>
  <c r="X1181" i="14"/>
  <c r="B1182" i="14"/>
  <c r="E1182" i="14" s="1"/>
  <c r="G1182" i="14"/>
  <c r="I1182" i="14"/>
  <c r="J1182" i="14"/>
  <c r="K1182" i="14"/>
  <c r="P1182" i="14" s="1"/>
  <c r="S1182" i="14" s="1"/>
  <c r="X1182" i="14"/>
  <c r="B1183" i="14"/>
  <c r="E1183" i="14" s="1"/>
  <c r="I1183" i="14"/>
  <c r="J1183" i="14"/>
  <c r="K1183" i="14"/>
  <c r="P1183" i="14" s="1"/>
  <c r="S1183" i="14" s="1"/>
  <c r="U1183" i="14" s="1"/>
  <c r="X1183" i="14"/>
  <c r="B1184" i="14"/>
  <c r="I1184" i="14"/>
  <c r="J1184" i="14"/>
  <c r="K1184" i="14"/>
  <c r="P1184" i="14" s="1"/>
  <c r="S1184" i="14" s="1"/>
  <c r="X1184" i="14"/>
  <c r="B1185" i="14"/>
  <c r="E1185" i="14" s="1"/>
  <c r="D1185" i="14"/>
  <c r="I1185" i="14"/>
  <c r="J1185" i="14"/>
  <c r="K1185" i="14"/>
  <c r="P1185" i="14" s="1"/>
  <c r="S1185" i="14" s="1"/>
  <c r="U1185" i="14" s="1"/>
  <c r="X1185" i="14"/>
  <c r="B1186" i="14"/>
  <c r="I1186" i="14"/>
  <c r="J1186" i="14"/>
  <c r="K1186" i="14"/>
  <c r="P1186" i="14" s="1"/>
  <c r="S1186" i="14" s="1"/>
  <c r="X1186" i="14"/>
  <c r="B1187" i="14"/>
  <c r="E1187" i="14" s="1"/>
  <c r="I1187" i="14"/>
  <c r="J1187" i="14"/>
  <c r="K1187" i="14"/>
  <c r="P1187" i="14" s="1"/>
  <c r="S1187" i="14" s="1"/>
  <c r="U1187" i="14" s="1"/>
  <c r="X1187" i="14"/>
  <c r="B1188" i="14"/>
  <c r="I1188" i="14"/>
  <c r="J1188" i="14"/>
  <c r="K1188" i="14"/>
  <c r="P1188" i="14" s="1"/>
  <c r="S1188" i="14" s="1"/>
  <c r="X1188" i="14"/>
  <c r="B1189" i="14"/>
  <c r="E1189" i="14" s="1"/>
  <c r="I1189" i="14"/>
  <c r="J1189" i="14"/>
  <c r="K1189" i="14"/>
  <c r="P1189" i="14" s="1"/>
  <c r="S1189" i="14" s="1"/>
  <c r="U1189" i="14" s="1"/>
  <c r="X1189" i="14"/>
  <c r="B1190" i="14"/>
  <c r="I1190" i="14"/>
  <c r="J1190" i="14"/>
  <c r="K1190" i="14"/>
  <c r="P1190" i="14" s="1"/>
  <c r="S1190" i="14" s="1"/>
  <c r="X1190" i="14"/>
  <c r="B1191" i="14"/>
  <c r="E1191" i="14" s="1"/>
  <c r="I1191" i="14"/>
  <c r="J1191" i="14"/>
  <c r="K1191" i="14"/>
  <c r="P1191" i="14" s="1"/>
  <c r="S1191" i="14" s="1"/>
  <c r="X1191" i="14"/>
  <c r="B1192" i="14"/>
  <c r="E1192" i="14" s="1"/>
  <c r="I1192" i="14"/>
  <c r="J1192" i="14"/>
  <c r="K1192" i="14"/>
  <c r="P1192" i="14" s="1"/>
  <c r="S1192" i="14" s="1"/>
  <c r="X1192" i="14"/>
  <c r="B1193" i="14"/>
  <c r="E1193" i="14" s="1"/>
  <c r="D1193" i="14"/>
  <c r="I1193" i="14"/>
  <c r="J1193" i="14"/>
  <c r="K1193" i="14"/>
  <c r="P1193" i="14" s="1"/>
  <c r="S1193" i="14" s="1"/>
  <c r="X1193" i="14"/>
  <c r="B1194" i="14"/>
  <c r="E1194" i="14" s="1"/>
  <c r="G1194" i="14"/>
  <c r="I1194" i="14"/>
  <c r="J1194" i="14"/>
  <c r="K1194" i="14"/>
  <c r="P1194" i="14" s="1"/>
  <c r="S1194" i="14" s="1"/>
  <c r="X1194" i="14"/>
  <c r="B1195" i="14"/>
  <c r="E1195" i="14" s="1"/>
  <c r="D1195" i="14"/>
  <c r="I1195" i="14"/>
  <c r="J1195" i="14"/>
  <c r="K1195" i="14"/>
  <c r="P1195" i="14" s="1"/>
  <c r="S1195" i="14" s="1"/>
  <c r="X1195" i="14"/>
  <c r="B1196" i="14"/>
  <c r="E1196" i="14" s="1"/>
  <c r="G1196" i="14"/>
  <c r="I1196" i="14"/>
  <c r="J1196" i="14"/>
  <c r="K1196" i="14"/>
  <c r="P1196" i="14" s="1"/>
  <c r="S1196" i="14" s="1"/>
  <c r="X1196" i="14"/>
  <c r="B1197" i="14"/>
  <c r="E1197" i="14" s="1"/>
  <c r="D1197" i="14"/>
  <c r="I1197" i="14"/>
  <c r="J1197" i="14"/>
  <c r="K1197" i="14"/>
  <c r="P1197" i="14" s="1"/>
  <c r="S1197" i="14" s="1"/>
  <c r="X1197" i="14"/>
  <c r="B1198" i="14"/>
  <c r="E1198" i="14" s="1"/>
  <c r="G1198" i="14"/>
  <c r="I1198" i="14"/>
  <c r="J1198" i="14"/>
  <c r="K1198" i="14"/>
  <c r="P1198" i="14" s="1"/>
  <c r="S1198" i="14" s="1"/>
  <c r="X1198" i="14"/>
  <c r="B1199" i="14"/>
  <c r="E1199" i="14" s="1"/>
  <c r="D1199" i="14"/>
  <c r="I1199" i="14"/>
  <c r="J1199" i="14"/>
  <c r="K1199" i="14"/>
  <c r="P1199" i="14"/>
  <c r="S1199" i="14" s="1"/>
  <c r="X1199" i="14"/>
  <c r="B1200" i="14"/>
  <c r="E1200" i="14" s="1"/>
  <c r="I1200" i="14"/>
  <c r="J1200" i="14"/>
  <c r="K1200" i="14"/>
  <c r="P1200" i="14" s="1"/>
  <c r="S1200" i="14" s="1"/>
  <c r="X1200" i="14"/>
  <c r="B1201" i="14"/>
  <c r="I1201" i="14"/>
  <c r="J1201" i="14"/>
  <c r="K1201" i="14"/>
  <c r="P1201" i="14" s="1"/>
  <c r="S1201" i="14" s="1"/>
  <c r="X1201" i="14"/>
  <c r="B1202" i="14"/>
  <c r="E1202" i="14" s="1"/>
  <c r="I1202" i="14"/>
  <c r="J1202" i="14"/>
  <c r="K1202" i="14"/>
  <c r="P1202" i="14" s="1"/>
  <c r="S1202" i="14" s="1"/>
  <c r="X1202" i="14"/>
  <c r="B1203" i="14"/>
  <c r="I1203" i="14"/>
  <c r="J1203" i="14"/>
  <c r="K1203" i="14"/>
  <c r="P1203" i="14" s="1"/>
  <c r="S1203" i="14" s="1"/>
  <c r="X1203" i="14"/>
  <c r="B1204" i="14"/>
  <c r="E1204" i="14" s="1"/>
  <c r="I1204" i="14"/>
  <c r="J1204" i="14"/>
  <c r="K1204" i="14"/>
  <c r="P1204" i="14" s="1"/>
  <c r="S1204" i="14" s="1"/>
  <c r="X1204" i="14"/>
  <c r="B1205" i="14"/>
  <c r="I1205" i="14"/>
  <c r="J1205" i="14"/>
  <c r="K1205" i="14"/>
  <c r="P1205" i="14" s="1"/>
  <c r="S1205" i="14" s="1"/>
  <c r="X1205" i="14"/>
  <c r="B1206" i="14"/>
  <c r="E1206" i="14" s="1"/>
  <c r="I1206" i="14"/>
  <c r="J1206" i="14"/>
  <c r="K1206" i="14"/>
  <c r="P1206" i="14" s="1"/>
  <c r="S1206" i="14" s="1"/>
  <c r="X1206" i="14"/>
  <c r="B1207" i="14"/>
  <c r="I1207" i="14"/>
  <c r="J1207" i="14"/>
  <c r="K1207" i="14"/>
  <c r="P1207" i="14" s="1"/>
  <c r="S1207" i="14" s="1"/>
  <c r="X1207" i="14"/>
  <c r="B1208" i="14"/>
  <c r="E1208" i="14" s="1"/>
  <c r="G1208" i="14"/>
  <c r="I1208" i="14"/>
  <c r="J1208" i="14"/>
  <c r="K1208" i="14"/>
  <c r="P1208" i="14" s="1"/>
  <c r="S1208" i="14" s="1"/>
  <c r="X1208" i="14"/>
  <c r="B1209" i="14"/>
  <c r="E1209" i="14" s="1"/>
  <c r="D1209" i="14"/>
  <c r="I1209" i="14"/>
  <c r="J1209" i="14"/>
  <c r="K1209" i="14"/>
  <c r="P1209" i="14" s="1"/>
  <c r="S1209" i="14" s="1"/>
  <c r="X1209" i="14"/>
  <c r="B1210" i="14"/>
  <c r="E1210" i="14" s="1"/>
  <c r="G1210" i="14"/>
  <c r="I1210" i="14"/>
  <c r="J1210" i="14"/>
  <c r="K1210" i="14"/>
  <c r="P1210" i="14" s="1"/>
  <c r="S1210" i="14" s="1"/>
  <c r="X1210" i="14"/>
  <c r="B1211" i="14"/>
  <c r="E1211" i="14" s="1"/>
  <c r="D1211" i="14"/>
  <c r="I1211" i="14"/>
  <c r="J1211" i="14"/>
  <c r="K1211" i="14"/>
  <c r="P1211" i="14" s="1"/>
  <c r="S1211" i="14" s="1"/>
  <c r="X1211" i="14"/>
  <c r="B1212" i="14"/>
  <c r="E1212" i="14" s="1"/>
  <c r="G1212" i="14"/>
  <c r="I1212" i="14"/>
  <c r="J1212" i="14"/>
  <c r="K1212" i="14"/>
  <c r="P1212" i="14" s="1"/>
  <c r="S1212" i="14" s="1"/>
  <c r="X1212" i="14"/>
  <c r="B1213" i="14"/>
  <c r="E1213" i="14" s="1"/>
  <c r="D1213" i="14"/>
  <c r="I1213" i="14"/>
  <c r="J1213" i="14"/>
  <c r="K1213" i="14"/>
  <c r="P1213" i="14" s="1"/>
  <c r="S1213" i="14" s="1"/>
  <c r="X1213" i="14"/>
  <c r="B1214" i="14"/>
  <c r="E1214" i="14" s="1"/>
  <c r="G1214" i="14"/>
  <c r="I1214" i="14"/>
  <c r="J1214" i="14"/>
  <c r="K1214" i="14"/>
  <c r="P1214" i="14" s="1"/>
  <c r="S1214" i="14" s="1"/>
  <c r="X1214" i="14"/>
  <c r="B1215" i="14"/>
  <c r="E1215" i="14" s="1"/>
  <c r="D1215" i="14"/>
  <c r="I1215" i="14"/>
  <c r="J1215" i="14"/>
  <c r="K1215" i="14"/>
  <c r="P1215" i="14"/>
  <c r="S1215" i="14" s="1"/>
  <c r="X1215" i="14"/>
  <c r="B1216" i="14"/>
  <c r="I1216" i="14"/>
  <c r="J1216" i="14"/>
  <c r="K1216" i="14"/>
  <c r="P1216" i="14" s="1"/>
  <c r="S1216" i="14" s="1"/>
  <c r="X1216" i="14"/>
  <c r="B1217" i="14"/>
  <c r="E1217" i="14" s="1"/>
  <c r="I1217" i="14"/>
  <c r="J1217" i="14"/>
  <c r="K1217" i="14"/>
  <c r="P1217" i="14" s="1"/>
  <c r="S1217" i="14" s="1"/>
  <c r="X1217" i="14"/>
  <c r="B1218" i="14"/>
  <c r="I1218" i="14"/>
  <c r="J1218" i="14"/>
  <c r="K1218" i="14"/>
  <c r="P1218" i="14" s="1"/>
  <c r="S1218" i="14" s="1"/>
  <c r="X1218" i="14"/>
  <c r="B1219" i="14"/>
  <c r="E1219" i="14" s="1"/>
  <c r="I1219" i="14"/>
  <c r="J1219" i="14"/>
  <c r="K1219" i="14"/>
  <c r="P1219" i="14" s="1"/>
  <c r="S1219" i="14" s="1"/>
  <c r="X1219" i="14"/>
  <c r="B1220" i="14"/>
  <c r="I1220" i="14"/>
  <c r="J1220" i="14"/>
  <c r="K1220" i="14"/>
  <c r="P1220" i="14" s="1"/>
  <c r="S1220" i="14" s="1"/>
  <c r="X1220" i="14"/>
  <c r="B1221" i="14"/>
  <c r="E1221" i="14" s="1"/>
  <c r="I1221" i="14"/>
  <c r="J1221" i="14"/>
  <c r="K1221" i="14"/>
  <c r="P1221" i="14" s="1"/>
  <c r="S1221" i="14" s="1"/>
  <c r="X1221" i="14"/>
  <c r="B1222" i="14"/>
  <c r="I1222" i="14"/>
  <c r="J1222" i="14"/>
  <c r="K1222" i="14"/>
  <c r="P1222" i="14" s="1"/>
  <c r="S1222" i="14" s="1"/>
  <c r="X1222" i="14"/>
  <c r="B1223" i="14"/>
  <c r="E1223" i="14" s="1"/>
  <c r="I1223" i="14"/>
  <c r="J1223" i="14"/>
  <c r="K1223" i="14"/>
  <c r="P1223" i="14" s="1"/>
  <c r="S1223" i="14" s="1"/>
  <c r="X1223" i="14"/>
  <c r="B1224" i="14"/>
  <c r="E1224" i="14" s="1"/>
  <c r="G1224" i="14"/>
  <c r="I1224" i="14"/>
  <c r="J1224" i="14"/>
  <c r="K1224" i="14"/>
  <c r="P1224" i="14" s="1"/>
  <c r="S1224" i="14" s="1"/>
  <c r="X1224" i="14"/>
  <c r="B1225" i="14"/>
  <c r="E1225" i="14" s="1"/>
  <c r="D1225" i="14"/>
  <c r="I1225" i="14"/>
  <c r="J1225" i="14"/>
  <c r="K1225" i="14"/>
  <c r="P1225" i="14" s="1"/>
  <c r="S1225" i="14" s="1"/>
  <c r="X1225" i="14"/>
  <c r="B1226" i="14"/>
  <c r="E1226" i="14" s="1"/>
  <c r="G1226" i="14"/>
  <c r="I1226" i="14"/>
  <c r="J1226" i="14"/>
  <c r="K1226" i="14"/>
  <c r="P1226" i="14" s="1"/>
  <c r="S1226" i="14" s="1"/>
  <c r="X1226" i="14"/>
  <c r="B1227" i="14"/>
  <c r="E1227" i="14" s="1"/>
  <c r="D1227" i="14"/>
  <c r="I1227" i="14"/>
  <c r="J1227" i="14"/>
  <c r="K1227" i="14"/>
  <c r="P1227" i="14" s="1"/>
  <c r="S1227" i="14" s="1"/>
  <c r="X1227" i="14"/>
  <c r="B1228" i="14"/>
  <c r="E1228" i="14" s="1"/>
  <c r="G1228" i="14"/>
  <c r="I1228" i="14"/>
  <c r="J1228" i="14"/>
  <c r="K1228" i="14"/>
  <c r="P1228" i="14" s="1"/>
  <c r="S1228" i="14" s="1"/>
  <c r="X1228" i="14"/>
  <c r="B1229" i="14"/>
  <c r="E1229" i="14" s="1"/>
  <c r="D1229" i="14"/>
  <c r="I1229" i="14"/>
  <c r="J1229" i="14"/>
  <c r="K1229" i="14"/>
  <c r="P1229" i="14" s="1"/>
  <c r="S1229" i="14" s="1"/>
  <c r="X1229" i="14"/>
  <c r="B1230" i="14"/>
  <c r="E1230" i="14" s="1"/>
  <c r="D1230" i="14"/>
  <c r="I1230" i="14"/>
  <c r="J1230" i="14"/>
  <c r="K1230" i="14"/>
  <c r="P1230" i="14" s="1"/>
  <c r="S1230" i="14" s="1"/>
  <c r="X1230" i="14"/>
  <c r="B1231" i="14"/>
  <c r="E1231" i="14" s="1"/>
  <c r="I1231" i="14"/>
  <c r="J1231" i="14"/>
  <c r="K1231" i="14"/>
  <c r="P1231" i="14" s="1"/>
  <c r="S1231" i="14" s="1"/>
  <c r="X1231" i="14"/>
  <c r="B1232" i="14"/>
  <c r="E1232" i="14" s="1"/>
  <c r="D1232" i="14"/>
  <c r="I1232" i="14"/>
  <c r="J1232" i="14"/>
  <c r="K1232" i="14"/>
  <c r="P1232" i="14" s="1"/>
  <c r="S1232" i="14" s="1"/>
  <c r="X1232" i="14"/>
  <c r="B1233" i="14"/>
  <c r="E1233" i="14" s="1"/>
  <c r="I1233" i="14"/>
  <c r="J1233" i="14"/>
  <c r="K1233" i="14"/>
  <c r="P1233" i="14" s="1"/>
  <c r="S1233" i="14" s="1"/>
  <c r="X1233" i="14"/>
  <c r="B1234" i="14"/>
  <c r="E1234" i="14" s="1"/>
  <c r="D1234" i="14"/>
  <c r="I1234" i="14"/>
  <c r="J1234" i="14"/>
  <c r="K1234" i="14"/>
  <c r="P1234" i="14" s="1"/>
  <c r="S1234" i="14" s="1"/>
  <c r="X1234" i="14"/>
  <c r="B1235" i="14"/>
  <c r="E1235" i="14" s="1"/>
  <c r="I1235" i="14"/>
  <c r="J1235" i="14"/>
  <c r="K1235" i="14"/>
  <c r="P1235" i="14" s="1"/>
  <c r="S1235" i="14" s="1"/>
  <c r="X1235" i="14"/>
  <c r="B1236" i="14"/>
  <c r="E1236" i="14" s="1"/>
  <c r="G1236" i="14"/>
  <c r="I1236" i="14"/>
  <c r="J1236" i="14"/>
  <c r="K1236" i="14"/>
  <c r="P1236" i="14" s="1"/>
  <c r="S1236" i="14" s="1"/>
  <c r="X1236" i="14"/>
  <c r="B1237" i="14"/>
  <c r="E1237" i="14" s="1"/>
  <c r="D1237" i="14"/>
  <c r="I1237" i="14"/>
  <c r="J1237" i="14"/>
  <c r="K1237" i="14"/>
  <c r="P1237" i="14" s="1"/>
  <c r="S1237" i="14" s="1"/>
  <c r="X1237" i="14"/>
  <c r="B1238" i="14"/>
  <c r="E1238" i="14" s="1"/>
  <c r="G1238" i="14"/>
  <c r="I1238" i="14"/>
  <c r="J1238" i="14"/>
  <c r="K1238" i="14"/>
  <c r="P1238" i="14" s="1"/>
  <c r="S1238" i="14" s="1"/>
  <c r="X1238" i="14"/>
  <c r="B1239" i="14"/>
  <c r="E1239" i="14" s="1"/>
  <c r="D1239" i="14"/>
  <c r="I1239" i="14"/>
  <c r="J1239" i="14"/>
  <c r="K1239" i="14"/>
  <c r="P1239" i="14" s="1"/>
  <c r="S1239" i="14" s="1"/>
  <c r="X1239" i="14"/>
  <c r="B1240" i="14"/>
  <c r="E1240" i="14" s="1"/>
  <c r="D1240" i="14"/>
  <c r="I1240" i="14"/>
  <c r="J1240" i="14"/>
  <c r="K1240" i="14"/>
  <c r="P1240" i="14" s="1"/>
  <c r="S1240" i="14" s="1"/>
  <c r="X1240" i="14"/>
  <c r="B1241" i="14"/>
  <c r="E1241" i="14" s="1"/>
  <c r="I1241" i="14"/>
  <c r="J1241" i="14"/>
  <c r="K1241" i="14"/>
  <c r="P1241" i="14" s="1"/>
  <c r="S1241" i="14" s="1"/>
  <c r="U1241" i="14" s="1"/>
  <c r="X1241" i="14"/>
  <c r="B1242" i="14"/>
  <c r="E1242" i="14" s="1"/>
  <c r="G1242" i="14"/>
  <c r="I1242" i="14"/>
  <c r="J1242" i="14"/>
  <c r="K1242" i="14"/>
  <c r="P1242" i="14" s="1"/>
  <c r="S1242" i="14" s="1"/>
  <c r="X1242" i="14"/>
  <c r="B1243" i="14"/>
  <c r="E1243" i="14" s="1"/>
  <c r="D1243" i="14"/>
  <c r="G1243" i="14"/>
  <c r="I1243" i="14"/>
  <c r="J1243" i="14"/>
  <c r="K1243" i="14"/>
  <c r="P1243" i="14" s="1"/>
  <c r="S1243" i="14" s="1"/>
  <c r="U1243" i="14" s="1"/>
  <c r="X1243" i="14"/>
  <c r="B1244" i="14"/>
  <c r="E1244" i="14" s="1"/>
  <c r="G1244" i="14"/>
  <c r="I1244" i="14"/>
  <c r="J1244" i="14"/>
  <c r="K1244" i="14"/>
  <c r="P1244" i="14" s="1"/>
  <c r="S1244" i="14" s="1"/>
  <c r="X1244" i="14"/>
  <c r="B1245" i="14"/>
  <c r="E1245" i="14" s="1"/>
  <c r="G1245" i="14"/>
  <c r="I1245" i="14"/>
  <c r="J1245" i="14"/>
  <c r="K1245" i="14"/>
  <c r="P1245" i="14" s="1"/>
  <c r="S1245" i="14" s="1"/>
  <c r="U1245" i="14" s="1"/>
  <c r="X1245" i="14"/>
  <c r="B1246" i="14"/>
  <c r="E1246" i="14" s="1"/>
  <c r="G1246" i="14"/>
  <c r="I1246" i="14"/>
  <c r="J1246" i="14"/>
  <c r="K1246" i="14"/>
  <c r="P1246" i="14" s="1"/>
  <c r="S1246" i="14" s="1"/>
  <c r="X1246" i="14"/>
  <c r="B1247" i="14"/>
  <c r="E1247" i="14" s="1"/>
  <c r="D1247" i="14"/>
  <c r="I1247" i="14"/>
  <c r="J1247" i="14"/>
  <c r="K1247" i="14"/>
  <c r="P1247" i="14" s="1"/>
  <c r="S1247" i="14" s="1"/>
  <c r="X1247" i="14"/>
  <c r="B1248" i="14"/>
  <c r="I1248" i="14"/>
  <c r="J1248" i="14"/>
  <c r="K1248" i="14"/>
  <c r="P1248" i="14" s="1"/>
  <c r="S1248" i="14" s="1"/>
  <c r="X1248" i="14"/>
  <c r="B1249" i="14"/>
  <c r="E1249" i="14" s="1"/>
  <c r="G1249" i="14"/>
  <c r="I1249" i="14"/>
  <c r="J1249" i="14"/>
  <c r="K1249" i="14"/>
  <c r="P1249" i="14" s="1"/>
  <c r="S1249" i="14" s="1"/>
  <c r="X1249" i="14"/>
  <c r="B1250" i="14"/>
  <c r="E1250" i="14" s="1"/>
  <c r="G1250" i="14"/>
  <c r="I1250" i="14"/>
  <c r="J1250" i="14"/>
  <c r="K1250" i="14"/>
  <c r="P1250" i="14" s="1"/>
  <c r="S1250" i="14" s="1"/>
  <c r="X1250" i="14"/>
  <c r="B1251" i="14"/>
  <c r="E1251" i="14" s="1"/>
  <c r="D1251" i="14"/>
  <c r="G1251" i="14"/>
  <c r="I1251" i="14"/>
  <c r="J1251" i="14"/>
  <c r="K1251" i="14"/>
  <c r="P1251" i="14" s="1"/>
  <c r="S1251" i="14" s="1"/>
  <c r="X1251" i="14"/>
  <c r="B1252" i="14"/>
  <c r="E1252" i="14" s="1"/>
  <c r="I1252" i="14"/>
  <c r="J1252" i="14"/>
  <c r="K1252" i="14"/>
  <c r="P1252" i="14" s="1"/>
  <c r="S1252" i="14" s="1"/>
  <c r="X1252" i="14"/>
  <c r="B1253" i="14"/>
  <c r="I1253" i="14"/>
  <c r="J1253" i="14"/>
  <c r="K1253" i="14"/>
  <c r="P1253" i="14" s="1"/>
  <c r="S1253" i="14" s="1"/>
  <c r="X1253" i="14"/>
  <c r="B1254" i="14"/>
  <c r="G1254" i="14" s="1"/>
  <c r="I1254" i="14"/>
  <c r="J1254" i="14"/>
  <c r="K1254" i="14"/>
  <c r="P1254" i="14" s="1"/>
  <c r="S1254" i="14" s="1"/>
  <c r="X1254" i="14"/>
  <c r="B1255" i="14"/>
  <c r="I1255" i="14"/>
  <c r="J1255" i="14"/>
  <c r="K1255" i="14"/>
  <c r="P1255" i="14" s="1"/>
  <c r="S1255" i="14" s="1"/>
  <c r="X1255" i="14"/>
  <c r="B1256" i="14"/>
  <c r="G1256" i="14"/>
  <c r="I1256" i="14"/>
  <c r="J1256" i="14"/>
  <c r="K1256" i="14"/>
  <c r="P1256" i="14" s="1"/>
  <c r="S1256" i="14" s="1"/>
  <c r="X1256" i="14"/>
  <c r="B1257" i="14"/>
  <c r="E1257" i="14" s="1"/>
  <c r="D1257" i="14"/>
  <c r="I1257" i="14"/>
  <c r="J1257" i="14"/>
  <c r="K1257" i="14"/>
  <c r="P1257" i="14" s="1"/>
  <c r="S1257" i="14" s="1"/>
  <c r="X1257" i="14"/>
  <c r="B1258" i="14"/>
  <c r="G1258" i="14" s="1"/>
  <c r="I1258" i="14"/>
  <c r="J1258" i="14"/>
  <c r="K1258" i="14"/>
  <c r="P1258" i="14" s="1"/>
  <c r="S1258" i="14" s="1"/>
  <c r="X1258" i="14"/>
  <c r="B1259" i="14"/>
  <c r="E1259" i="14" s="1"/>
  <c r="D1259" i="14"/>
  <c r="I1259" i="14"/>
  <c r="J1259" i="14"/>
  <c r="K1259" i="14"/>
  <c r="P1259" i="14" s="1"/>
  <c r="S1259" i="14" s="1"/>
  <c r="X1259" i="14"/>
  <c r="B1260" i="14"/>
  <c r="G1260" i="14" s="1"/>
  <c r="I1260" i="14"/>
  <c r="J1260" i="14"/>
  <c r="K1260" i="14"/>
  <c r="P1260" i="14" s="1"/>
  <c r="S1260" i="14" s="1"/>
  <c r="X1260" i="14"/>
  <c r="B1261" i="14"/>
  <c r="E1261" i="14" s="1"/>
  <c r="G1261" i="14"/>
  <c r="I1261" i="14"/>
  <c r="J1261" i="14"/>
  <c r="K1261" i="14"/>
  <c r="P1261" i="14" s="1"/>
  <c r="S1261" i="14" s="1"/>
  <c r="X1261" i="14"/>
  <c r="B1262" i="14"/>
  <c r="G1262" i="14" s="1"/>
  <c r="I1262" i="14"/>
  <c r="J1262" i="14"/>
  <c r="K1262" i="14"/>
  <c r="P1262" i="14" s="1"/>
  <c r="S1262" i="14" s="1"/>
  <c r="X1262" i="14"/>
  <c r="B1263" i="14"/>
  <c r="E1263" i="14" s="1"/>
  <c r="G1263" i="14"/>
  <c r="I1263" i="14"/>
  <c r="J1263" i="14"/>
  <c r="K1263" i="14"/>
  <c r="P1263" i="14" s="1"/>
  <c r="S1263" i="14" s="1"/>
  <c r="X1263" i="14"/>
  <c r="B1264" i="14"/>
  <c r="G1264" i="14"/>
  <c r="I1264" i="14"/>
  <c r="J1264" i="14"/>
  <c r="K1264" i="14"/>
  <c r="P1264" i="14" s="1"/>
  <c r="S1264" i="14" s="1"/>
  <c r="X1264" i="14"/>
  <c r="B1265" i="14"/>
  <c r="E1265" i="14" s="1"/>
  <c r="D1265" i="14"/>
  <c r="G1265" i="14"/>
  <c r="I1265" i="14"/>
  <c r="J1265" i="14"/>
  <c r="K1265" i="14"/>
  <c r="P1265" i="14" s="1"/>
  <c r="S1265" i="14" s="1"/>
  <c r="X1265" i="14"/>
  <c r="B1266" i="14"/>
  <c r="G1266" i="14" s="1"/>
  <c r="I1266" i="14"/>
  <c r="J1266" i="14"/>
  <c r="K1266" i="14"/>
  <c r="P1266" i="14" s="1"/>
  <c r="S1266" i="14" s="1"/>
  <c r="X1266" i="14"/>
  <c r="B1267" i="14"/>
  <c r="E1267" i="14" s="1"/>
  <c r="D1267" i="14"/>
  <c r="G1267" i="14"/>
  <c r="I1267" i="14"/>
  <c r="J1267" i="14"/>
  <c r="K1267" i="14"/>
  <c r="P1267" i="14" s="1"/>
  <c r="S1267" i="14" s="1"/>
  <c r="X1267" i="14"/>
  <c r="B1268" i="14"/>
  <c r="G1268" i="14" s="1"/>
  <c r="I1268" i="14"/>
  <c r="J1268" i="14"/>
  <c r="K1268" i="14"/>
  <c r="P1268" i="14" s="1"/>
  <c r="S1268" i="14" s="1"/>
  <c r="X1268" i="14"/>
  <c r="B1269" i="14"/>
  <c r="I1269" i="14"/>
  <c r="J1269" i="14"/>
  <c r="K1269" i="14"/>
  <c r="P1269" i="14" s="1"/>
  <c r="S1269" i="14" s="1"/>
  <c r="X1269" i="14"/>
  <c r="B1270" i="14"/>
  <c r="G1270" i="14" s="1"/>
  <c r="I1270" i="14"/>
  <c r="J1270" i="14"/>
  <c r="K1270" i="14"/>
  <c r="P1270" i="14" s="1"/>
  <c r="S1270" i="14" s="1"/>
  <c r="X1270" i="14"/>
  <c r="B1271" i="14"/>
  <c r="I1271" i="14"/>
  <c r="J1271" i="14"/>
  <c r="K1271" i="14"/>
  <c r="P1271" i="14" s="1"/>
  <c r="S1271" i="14" s="1"/>
  <c r="X1271" i="14"/>
  <c r="B1272" i="14"/>
  <c r="G1272" i="14"/>
  <c r="I1272" i="14"/>
  <c r="J1272" i="14"/>
  <c r="K1272" i="14"/>
  <c r="P1272" i="14" s="1"/>
  <c r="S1272" i="14" s="1"/>
  <c r="X1272" i="14"/>
  <c r="B1273" i="14"/>
  <c r="E1273" i="14" s="1"/>
  <c r="D1273" i="14"/>
  <c r="I1273" i="14"/>
  <c r="J1273" i="14"/>
  <c r="K1273" i="14"/>
  <c r="P1273" i="14" s="1"/>
  <c r="S1273" i="14" s="1"/>
  <c r="X1273" i="14"/>
  <c r="B1274" i="14"/>
  <c r="G1274" i="14" s="1"/>
  <c r="I1274" i="14"/>
  <c r="J1274" i="14"/>
  <c r="K1274" i="14"/>
  <c r="P1274" i="14" s="1"/>
  <c r="S1274" i="14" s="1"/>
  <c r="X1274" i="14"/>
  <c r="B1275" i="14"/>
  <c r="E1275" i="14" s="1"/>
  <c r="D1275" i="14"/>
  <c r="I1275" i="14"/>
  <c r="J1275" i="14"/>
  <c r="K1275" i="14"/>
  <c r="P1275" i="14" s="1"/>
  <c r="S1275" i="14" s="1"/>
  <c r="X1275" i="14"/>
  <c r="B1276" i="14"/>
  <c r="G1276" i="14" s="1"/>
  <c r="I1276" i="14"/>
  <c r="J1276" i="14"/>
  <c r="K1276" i="14"/>
  <c r="P1276" i="14" s="1"/>
  <c r="S1276" i="14" s="1"/>
  <c r="U1276" i="14" s="1"/>
  <c r="X1276" i="14"/>
  <c r="B1277" i="14"/>
  <c r="G1277" i="14" s="1"/>
  <c r="I1277" i="14"/>
  <c r="J1277" i="14"/>
  <c r="K1277" i="14"/>
  <c r="P1277" i="14" s="1"/>
  <c r="S1277" i="14" s="1"/>
  <c r="X1277" i="14"/>
  <c r="B1278" i="14"/>
  <c r="E1278" i="14" s="1"/>
  <c r="D1278" i="14"/>
  <c r="G1278" i="14"/>
  <c r="I1278" i="14"/>
  <c r="J1278" i="14"/>
  <c r="K1278" i="14"/>
  <c r="P1278" i="14" s="1"/>
  <c r="S1278" i="14" s="1"/>
  <c r="X1278" i="14"/>
  <c r="B1279" i="14"/>
  <c r="I1279" i="14"/>
  <c r="J1279" i="14"/>
  <c r="K1279" i="14"/>
  <c r="P1279" i="14" s="1"/>
  <c r="S1279" i="14" s="1"/>
  <c r="X1279" i="14"/>
  <c r="B1280" i="14"/>
  <c r="E1280" i="14" s="1"/>
  <c r="D1280" i="14"/>
  <c r="G1280" i="14"/>
  <c r="I1280" i="14"/>
  <c r="J1280" i="14"/>
  <c r="K1280" i="14"/>
  <c r="P1280" i="14" s="1"/>
  <c r="S1280" i="14" s="1"/>
  <c r="U1280" i="14" s="1"/>
  <c r="X1280" i="14"/>
  <c r="B1281" i="14"/>
  <c r="E1281" i="14" s="1"/>
  <c r="G1281" i="14"/>
  <c r="I1281" i="14"/>
  <c r="J1281" i="14"/>
  <c r="K1281" i="14"/>
  <c r="P1281" i="14" s="1"/>
  <c r="S1281" i="14" s="1"/>
  <c r="U1281" i="14" s="1"/>
  <c r="X1281" i="14"/>
  <c r="B1282" i="14"/>
  <c r="E1282" i="14" s="1"/>
  <c r="D1282" i="14"/>
  <c r="I1282" i="14"/>
  <c r="J1282" i="14"/>
  <c r="K1282" i="14"/>
  <c r="P1282" i="14" s="1"/>
  <c r="S1282" i="14" s="1"/>
  <c r="U1282" i="14" s="1"/>
  <c r="X1282" i="14"/>
  <c r="B1283" i="14"/>
  <c r="I1283" i="14"/>
  <c r="J1283" i="14"/>
  <c r="K1283" i="14"/>
  <c r="P1283" i="14" s="1"/>
  <c r="S1283" i="14" s="1"/>
  <c r="X1283" i="14"/>
  <c r="B1284" i="14"/>
  <c r="I1284" i="14"/>
  <c r="J1284" i="14"/>
  <c r="K1284" i="14"/>
  <c r="P1284" i="14" s="1"/>
  <c r="S1284" i="14" s="1"/>
  <c r="U1284" i="14" s="1"/>
  <c r="X1284" i="14"/>
  <c r="B1285" i="14"/>
  <c r="G1285" i="14" s="1"/>
  <c r="I1285" i="14"/>
  <c r="J1285" i="14"/>
  <c r="K1285" i="14"/>
  <c r="P1285" i="14" s="1"/>
  <c r="S1285" i="14" s="1"/>
  <c r="X1285" i="14"/>
  <c r="B1286" i="14"/>
  <c r="E1286" i="14" s="1"/>
  <c r="D1286" i="14"/>
  <c r="I1286" i="14"/>
  <c r="J1286" i="14"/>
  <c r="K1286" i="14"/>
  <c r="P1286" i="14" s="1"/>
  <c r="S1286" i="14" s="1"/>
  <c r="X1286" i="14"/>
  <c r="B1287" i="14"/>
  <c r="I1287" i="14"/>
  <c r="J1287" i="14"/>
  <c r="K1287" i="14"/>
  <c r="P1287" i="14" s="1"/>
  <c r="S1287" i="14" s="1"/>
  <c r="X1287" i="14"/>
  <c r="B1288" i="14"/>
  <c r="E1288" i="14" s="1"/>
  <c r="D1288" i="14"/>
  <c r="I1288" i="14"/>
  <c r="J1288" i="14"/>
  <c r="K1288" i="14"/>
  <c r="P1288" i="14" s="1"/>
  <c r="S1288" i="14" s="1"/>
  <c r="U1288" i="14" s="1"/>
  <c r="X1288" i="14"/>
  <c r="B1289" i="14"/>
  <c r="I1289" i="14"/>
  <c r="J1289" i="14"/>
  <c r="K1289" i="14"/>
  <c r="P1289" i="14" s="1"/>
  <c r="S1289" i="14" s="1"/>
  <c r="X1289" i="14"/>
  <c r="B1290" i="14"/>
  <c r="E1290" i="14" s="1"/>
  <c r="D1290" i="14"/>
  <c r="G1290" i="14"/>
  <c r="I1290" i="14"/>
  <c r="J1290" i="14"/>
  <c r="K1290" i="14"/>
  <c r="P1290" i="14" s="1"/>
  <c r="S1290" i="14" s="1"/>
  <c r="U1290" i="14" s="1"/>
  <c r="X1290" i="14"/>
  <c r="B1291" i="14"/>
  <c r="E1291" i="14" s="1"/>
  <c r="G1291" i="14"/>
  <c r="I1291" i="14"/>
  <c r="J1291" i="14"/>
  <c r="K1291" i="14"/>
  <c r="P1291" i="14" s="1"/>
  <c r="S1291" i="14" s="1"/>
  <c r="X1291" i="14"/>
  <c r="B1292" i="14"/>
  <c r="I1292" i="14"/>
  <c r="J1292" i="14"/>
  <c r="K1292" i="14"/>
  <c r="P1292" i="14" s="1"/>
  <c r="S1292" i="14" s="1"/>
  <c r="U1292" i="14" s="1"/>
  <c r="X1292" i="14"/>
  <c r="B1293" i="14"/>
  <c r="G1293" i="14" s="1"/>
  <c r="I1293" i="14"/>
  <c r="J1293" i="14"/>
  <c r="K1293" i="14"/>
  <c r="P1293" i="14" s="1"/>
  <c r="S1293" i="14" s="1"/>
  <c r="X1293" i="14"/>
  <c r="B1294" i="14"/>
  <c r="E1294" i="14" s="1"/>
  <c r="D1294" i="14"/>
  <c r="G1294" i="14"/>
  <c r="I1294" i="14"/>
  <c r="J1294" i="14"/>
  <c r="K1294" i="14"/>
  <c r="P1294" i="14" s="1"/>
  <c r="S1294" i="14" s="1"/>
  <c r="X1294" i="14"/>
  <c r="B1295" i="14"/>
  <c r="I1295" i="14"/>
  <c r="J1295" i="14"/>
  <c r="K1295" i="14"/>
  <c r="P1295" i="14" s="1"/>
  <c r="S1295" i="14" s="1"/>
  <c r="X1295" i="14"/>
  <c r="B1296" i="14"/>
  <c r="E1296" i="14" s="1"/>
  <c r="D1296" i="14"/>
  <c r="G1296" i="14"/>
  <c r="I1296" i="14"/>
  <c r="J1296" i="14"/>
  <c r="K1296" i="14"/>
  <c r="P1296" i="14" s="1"/>
  <c r="S1296" i="14" s="1"/>
  <c r="X1296" i="14"/>
  <c r="B1297" i="14"/>
  <c r="E1297" i="14" s="1"/>
  <c r="G1297" i="14"/>
  <c r="I1297" i="14"/>
  <c r="J1297" i="14"/>
  <c r="K1297" i="14"/>
  <c r="P1297" i="14" s="1"/>
  <c r="S1297" i="14" s="1"/>
  <c r="X1297" i="14"/>
  <c r="B1298" i="14"/>
  <c r="I1298" i="14"/>
  <c r="J1298" i="14"/>
  <c r="K1298" i="14"/>
  <c r="P1298" i="14" s="1"/>
  <c r="S1298" i="14" s="1"/>
  <c r="X1298" i="14"/>
  <c r="B1299" i="14"/>
  <c r="E1299" i="14" s="1"/>
  <c r="G1299" i="14"/>
  <c r="I1299" i="14"/>
  <c r="J1299" i="14"/>
  <c r="K1299" i="14"/>
  <c r="P1299" i="14" s="1"/>
  <c r="S1299" i="14" s="1"/>
  <c r="X1299" i="14"/>
  <c r="B1300" i="14"/>
  <c r="E1300" i="14" s="1"/>
  <c r="I1300" i="14"/>
  <c r="J1300" i="14"/>
  <c r="K1300" i="14"/>
  <c r="P1300" i="14" s="1"/>
  <c r="S1300" i="14" s="1"/>
  <c r="X1300" i="14"/>
  <c r="B1301" i="14"/>
  <c r="E1301" i="14" s="1"/>
  <c r="G1301" i="14"/>
  <c r="I1301" i="14"/>
  <c r="J1301" i="14"/>
  <c r="K1301" i="14"/>
  <c r="P1301" i="14" s="1"/>
  <c r="S1301" i="14" s="1"/>
  <c r="X1301" i="14"/>
  <c r="B1302" i="14"/>
  <c r="I1302" i="14"/>
  <c r="J1302" i="14"/>
  <c r="K1302" i="14"/>
  <c r="P1302" i="14" s="1"/>
  <c r="S1302" i="14" s="1"/>
  <c r="X1302" i="14"/>
  <c r="B1303" i="14"/>
  <c r="E1303" i="14" s="1"/>
  <c r="D1303" i="14"/>
  <c r="G1303" i="14"/>
  <c r="I1303" i="14"/>
  <c r="J1303" i="14"/>
  <c r="K1303" i="14"/>
  <c r="P1303" i="14" s="1"/>
  <c r="S1303" i="14" s="1"/>
  <c r="X1303" i="14"/>
  <c r="B1304" i="14"/>
  <c r="E1304" i="14" s="1"/>
  <c r="I1304" i="14"/>
  <c r="J1304" i="14"/>
  <c r="K1304" i="14"/>
  <c r="P1304" i="14" s="1"/>
  <c r="S1304" i="14" s="1"/>
  <c r="X1304" i="14"/>
  <c r="B1305" i="14"/>
  <c r="E1305" i="14" s="1"/>
  <c r="D1305" i="14"/>
  <c r="G1305" i="14"/>
  <c r="I1305" i="14"/>
  <c r="J1305" i="14"/>
  <c r="K1305" i="14"/>
  <c r="P1305" i="14" s="1"/>
  <c r="S1305" i="14" s="1"/>
  <c r="X1305" i="14"/>
  <c r="B1306" i="14"/>
  <c r="I1306" i="14"/>
  <c r="J1306" i="14"/>
  <c r="K1306" i="14"/>
  <c r="P1306" i="14" s="1"/>
  <c r="S1306" i="14" s="1"/>
  <c r="X1306" i="14"/>
  <c r="B1307" i="14"/>
  <c r="E1307" i="14" s="1"/>
  <c r="D1307" i="14"/>
  <c r="G1307" i="14"/>
  <c r="I1307" i="14"/>
  <c r="J1307" i="14"/>
  <c r="K1307" i="14"/>
  <c r="P1307" i="14" s="1"/>
  <c r="S1307" i="14" s="1"/>
  <c r="X1307" i="14"/>
  <c r="B1308" i="14"/>
  <c r="E1308" i="14" s="1"/>
  <c r="I1308" i="14"/>
  <c r="J1308" i="14"/>
  <c r="K1308" i="14"/>
  <c r="P1308" i="14" s="1"/>
  <c r="S1308" i="14" s="1"/>
  <c r="U1308" i="14" s="1"/>
  <c r="X1308" i="14"/>
  <c r="B1309" i="14"/>
  <c r="E1309" i="14" s="1"/>
  <c r="D1309" i="14"/>
  <c r="G1309" i="14"/>
  <c r="I1309" i="14"/>
  <c r="J1309" i="14"/>
  <c r="K1309" i="14"/>
  <c r="P1309" i="14" s="1"/>
  <c r="S1309" i="14" s="1"/>
  <c r="X1309" i="14"/>
  <c r="B1310" i="14"/>
  <c r="I1310" i="14"/>
  <c r="J1310" i="14"/>
  <c r="K1310" i="14"/>
  <c r="P1310" i="14" s="1"/>
  <c r="S1310" i="14" s="1"/>
  <c r="X1310" i="14"/>
  <c r="B1311" i="14"/>
  <c r="E1311" i="14" s="1"/>
  <c r="D1311" i="14"/>
  <c r="G1311" i="14"/>
  <c r="I1311" i="14"/>
  <c r="J1311" i="14"/>
  <c r="K1311" i="14"/>
  <c r="P1311" i="14" s="1"/>
  <c r="S1311" i="14" s="1"/>
  <c r="X1311" i="14"/>
  <c r="B1312" i="14"/>
  <c r="E1312" i="14" s="1"/>
  <c r="I1312" i="14"/>
  <c r="J1312" i="14"/>
  <c r="K1312" i="14"/>
  <c r="P1312" i="14" s="1"/>
  <c r="S1312" i="14" s="1"/>
  <c r="U1312" i="14" s="1"/>
  <c r="X1312" i="14"/>
  <c r="B1313" i="14"/>
  <c r="E1313" i="14" s="1"/>
  <c r="D1313" i="14"/>
  <c r="G1313" i="14"/>
  <c r="I1313" i="14"/>
  <c r="J1313" i="14"/>
  <c r="K1313" i="14"/>
  <c r="P1313" i="14" s="1"/>
  <c r="S1313" i="14" s="1"/>
  <c r="U1313" i="14" s="1"/>
  <c r="X1313" i="14"/>
  <c r="B1314" i="14"/>
  <c r="G1314" i="14" s="1"/>
  <c r="I1314" i="14"/>
  <c r="J1314" i="14"/>
  <c r="K1314" i="14"/>
  <c r="P1314" i="14" s="1"/>
  <c r="S1314" i="14" s="1"/>
  <c r="X1314" i="14"/>
  <c r="B1315" i="14"/>
  <c r="I1315" i="14"/>
  <c r="J1315" i="14"/>
  <c r="K1315" i="14"/>
  <c r="P1315" i="14" s="1"/>
  <c r="S1315" i="14" s="1"/>
  <c r="X1315" i="14"/>
  <c r="B1316" i="14"/>
  <c r="E1316" i="14" s="1"/>
  <c r="I1316" i="14"/>
  <c r="J1316" i="14"/>
  <c r="K1316" i="14"/>
  <c r="P1316" i="14" s="1"/>
  <c r="S1316" i="14" s="1"/>
  <c r="U1316" i="14" s="1"/>
  <c r="X1316" i="14"/>
  <c r="B1317" i="14"/>
  <c r="G1317" i="14" s="1"/>
  <c r="I1317" i="14"/>
  <c r="J1317" i="14"/>
  <c r="K1317" i="14"/>
  <c r="P1317" i="14" s="1"/>
  <c r="S1317" i="14" s="1"/>
  <c r="U1317" i="14" s="1"/>
  <c r="X1317" i="14"/>
  <c r="B1318" i="14"/>
  <c r="G1318" i="14" s="1"/>
  <c r="I1318" i="14"/>
  <c r="J1318" i="14"/>
  <c r="K1318" i="14"/>
  <c r="P1318" i="14" s="1"/>
  <c r="S1318" i="14" s="1"/>
  <c r="X1318" i="14"/>
  <c r="B1319" i="14"/>
  <c r="G1319" i="14"/>
  <c r="I1319" i="14"/>
  <c r="J1319" i="14"/>
  <c r="K1319" i="14"/>
  <c r="P1319" i="14"/>
  <c r="S1319" i="14" s="1"/>
  <c r="X1319" i="14"/>
  <c r="B1320" i="14"/>
  <c r="E1320" i="14" s="1"/>
  <c r="I1320" i="14"/>
  <c r="J1320" i="14"/>
  <c r="K1320" i="14"/>
  <c r="P1320" i="14"/>
  <c r="S1320" i="14" s="1"/>
  <c r="U1320" i="14" s="1"/>
  <c r="X1320" i="14"/>
  <c r="B1321" i="14"/>
  <c r="I1321" i="14"/>
  <c r="J1321" i="14"/>
  <c r="K1321" i="14"/>
  <c r="P1321" i="14" s="1"/>
  <c r="S1321" i="14" s="1"/>
  <c r="U1321" i="14" s="1"/>
  <c r="X1321" i="14"/>
  <c r="B1322" i="14"/>
  <c r="G1322" i="14" s="1"/>
  <c r="I1322" i="14"/>
  <c r="J1322" i="14"/>
  <c r="K1322" i="14"/>
  <c r="P1322" i="14" s="1"/>
  <c r="S1322" i="14" s="1"/>
  <c r="X1322" i="14"/>
  <c r="B1323" i="14"/>
  <c r="I1323" i="14"/>
  <c r="J1323" i="14"/>
  <c r="K1323" i="14"/>
  <c r="P1323" i="14" s="1"/>
  <c r="S1323" i="14" s="1"/>
  <c r="X1323" i="14"/>
  <c r="B1324" i="14"/>
  <c r="E1324" i="14" s="1"/>
  <c r="I1324" i="14"/>
  <c r="J1324" i="14"/>
  <c r="K1324" i="14"/>
  <c r="P1324" i="14" s="1"/>
  <c r="S1324" i="14" s="1"/>
  <c r="U1324" i="14" s="1"/>
  <c r="X1324" i="14"/>
  <c r="B1325" i="14"/>
  <c r="G1325" i="14" s="1"/>
  <c r="I1325" i="14"/>
  <c r="J1325" i="14"/>
  <c r="K1325" i="14"/>
  <c r="P1325" i="14" s="1"/>
  <c r="S1325" i="14" s="1"/>
  <c r="U1325" i="14" s="1"/>
  <c r="X1325" i="14"/>
  <c r="B1326" i="14"/>
  <c r="G1326" i="14"/>
  <c r="I1326" i="14"/>
  <c r="J1326" i="14"/>
  <c r="K1326" i="14"/>
  <c r="P1326" i="14" s="1"/>
  <c r="S1326" i="14" s="1"/>
  <c r="X1326" i="14"/>
  <c r="B1327" i="14"/>
  <c r="E1327" i="14" s="1"/>
  <c r="D1327" i="14"/>
  <c r="G1327" i="14"/>
  <c r="I1327" i="14"/>
  <c r="J1327" i="14"/>
  <c r="K1327" i="14"/>
  <c r="P1327" i="14" s="1"/>
  <c r="S1327" i="14" s="1"/>
  <c r="U1327" i="14" s="1"/>
  <c r="X1327" i="14"/>
  <c r="B1328" i="14"/>
  <c r="E1328" i="14" s="1"/>
  <c r="I1328" i="14"/>
  <c r="J1328" i="14"/>
  <c r="K1328" i="14"/>
  <c r="P1328" i="14" s="1"/>
  <c r="S1328" i="14" s="1"/>
  <c r="U1328" i="14" s="1"/>
  <c r="X1328" i="14"/>
  <c r="B1329" i="14"/>
  <c r="E1329" i="14" s="1"/>
  <c r="I1329" i="14"/>
  <c r="J1329" i="14"/>
  <c r="K1329" i="14"/>
  <c r="P1329" i="14" s="1"/>
  <c r="S1329" i="14" s="1"/>
  <c r="U1329" i="14" s="1"/>
  <c r="X1329" i="14"/>
  <c r="B1330" i="14"/>
  <c r="E1330" i="14" s="1"/>
  <c r="I1330" i="14"/>
  <c r="J1330" i="14"/>
  <c r="K1330" i="14"/>
  <c r="P1330" i="14" s="1"/>
  <c r="S1330" i="14" s="1"/>
  <c r="U1330" i="14" s="1"/>
  <c r="X1330" i="14"/>
  <c r="B1331" i="14"/>
  <c r="E1331" i="14" s="1"/>
  <c r="I1331" i="14"/>
  <c r="J1331" i="14"/>
  <c r="K1331" i="14"/>
  <c r="P1331" i="14" s="1"/>
  <c r="S1331" i="14" s="1"/>
  <c r="U1331" i="14" s="1"/>
  <c r="X1331" i="14"/>
  <c r="B1332" i="14"/>
  <c r="E1332" i="14" s="1"/>
  <c r="I1332" i="14"/>
  <c r="J1332" i="14"/>
  <c r="K1332" i="14"/>
  <c r="P1332" i="14" s="1"/>
  <c r="S1332" i="14" s="1"/>
  <c r="U1332" i="14" s="1"/>
  <c r="X1332" i="14"/>
  <c r="B1333" i="14"/>
  <c r="E1333" i="14"/>
  <c r="I1333" i="14"/>
  <c r="J1333" i="14"/>
  <c r="K1333" i="14"/>
  <c r="P1333" i="14" s="1"/>
  <c r="S1333" i="14" s="1"/>
  <c r="U1333" i="14" s="1"/>
  <c r="X1333" i="14"/>
  <c r="B1334" i="14"/>
  <c r="E1334" i="14" s="1"/>
  <c r="I1334" i="14"/>
  <c r="J1334" i="14"/>
  <c r="K1334" i="14"/>
  <c r="P1334" i="14" s="1"/>
  <c r="S1334" i="14" s="1"/>
  <c r="U1334" i="14" s="1"/>
  <c r="X1334" i="14"/>
  <c r="B1335" i="14"/>
  <c r="E1335" i="14" s="1"/>
  <c r="I1335" i="14"/>
  <c r="J1335" i="14"/>
  <c r="K1335" i="14"/>
  <c r="P1335" i="14" s="1"/>
  <c r="S1335" i="14" s="1"/>
  <c r="U1335" i="14" s="1"/>
  <c r="X1335" i="14"/>
  <c r="B1336" i="14"/>
  <c r="E1336" i="14" s="1"/>
  <c r="I1336" i="14"/>
  <c r="J1336" i="14"/>
  <c r="K1336" i="14"/>
  <c r="P1336" i="14" s="1"/>
  <c r="S1336" i="14" s="1"/>
  <c r="U1336" i="14" s="1"/>
  <c r="X1336" i="14"/>
  <c r="B1337" i="14"/>
  <c r="E1337" i="14" s="1"/>
  <c r="I1337" i="14"/>
  <c r="J1337" i="14"/>
  <c r="K1337" i="14"/>
  <c r="P1337" i="14" s="1"/>
  <c r="S1337" i="14" s="1"/>
  <c r="U1337" i="14" s="1"/>
  <c r="X1337" i="14"/>
  <c r="B1338" i="14"/>
  <c r="E1338" i="14" s="1"/>
  <c r="I1338" i="14"/>
  <c r="J1338" i="14"/>
  <c r="K1338" i="14"/>
  <c r="P1338" i="14" s="1"/>
  <c r="S1338" i="14" s="1"/>
  <c r="U1338" i="14" s="1"/>
  <c r="X1338" i="14"/>
  <c r="B1339" i="14"/>
  <c r="E1339" i="14" s="1"/>
  <c r="I1339" i="14"/>
  <c r="J1339" i="14"/>
  <c r="K1339" i="14"/>
  <c r="P1339" i="14" s="1"/>
  <c r="S1339" i="14" s="1"/>
  <c r="U1339" i="14" s="1"/>
  <c r="X1339" i="14"/>
  <c r="B1340" i="14"/>
  <c r="E1340" i="14" s="1"/>
  <c r="I1340" i="14"/>
  <c r="J1340" i="14"/>
  <c r="K1340" i="14"/>
  <c r="P1340" i="14" s="1"/>
  <c r="S1340" i="14" s="1"/>
  <c r="U1340" i="14" s="1"/>
  <c r="X1340" i="14"/>
  <c r="B1341" i="14"/>
  <c r="E1341" i="14"/>
  <c r="I1341" i="14"/>
  <c r="J1341" i="14"/>
  <c r="K1341" i="14"/>
  <c r="P1341" i="14" s="1"/>
  <c r="S1341" i="14" s="1"/>
  <c r="U1341" i="14" s="1"/>
  <c r="X1341" i="14"/>
  <c r="B1342" i="14"/>
  <c r="E1342" i="14" s="1"/>
  <c r="I1342" i="14"/>
  <c r="J1342" i="14"/>
  <c r="K1342" i="14"/>
  <c r="P1342" i="14" s="1"/>
  <c r="S1342" i="14" s="1"/>
  <c r="U1342" i="14" s="1"/>
  <c r="X1342" i="14"/>
  <c r="B1343" i="14"/>
  <c r="E1343" i="14" s="1"/>
  <c r="I1343" i="14"/>
  <c r="J1343" i="14"/>
  <c r="K1343" i="14"/>
  <c r="P1343" i="14" s="1"/>
  <c r="S1343" i="14" s="1"/>
  <c r="U1343" i="14" s="1"/>
  <c r="X1343" i="14"/>
  <c r="B1344" i="14"/>
  <c r="E1344" i="14" s="1"/>
  <c r="I1344" i="14"/>
  <c r="J1344" i="14"/>
  <c r="K1344" i="14"/>
  <c r="P1344" i="14" s="1"/>
  <c r="S1344" i="14" s="1"/>
  <c r="U1344" i="14" s="1"/>
  <c r="X1344" i="14"/>
  <c r="B1345" i="14"/>
  <c r="E1345" i="14" s="1"/>
  <c r="I1345" i="14"/>
  <c r="J1345" i="14"/>
  <c r="K1345" i="14"/>
  <c r="P1345" i="14" s="1"/>
  <c r="S1345" i="14" s="1"/>
  <c r="U1345" i="14" s="1"/>
  <c r="X1345" i="14"/>
  <c r="B1346" i="14"/>
  <c r="E1346" i="14" s="1"/>
  <c r="I1346" i="14"/>
  <c r="J1346" i="14"/>
  <c r="K1346" i="14"/>
  <c r="P1346" i="14" s="1"/>
  <c r="S1346" i="14" s="1"/>
  <c r="U1346" i="14" s="1"/>
  <c r="X1346" i="14"/>
  <c r="B1347" i="14"/>
  <c r="E1347" i="14" s="1"/>
  <c r="I1347" i="14"/>
  <c r="J1347" i="14"/>
  <c r="K1347" i="14"/>
  <c r="P1347" i="14" s="1"/>
  <c r="S1347" i="14" s="1"/>
  <c r="U1347" i="14" s="1"/>
  <c r="X1347" i="14"/>
  <c r="B1348" i="14"/>
  <c r="E1348" i="14" s="1"/>
  <c r="I1348" i="14"/>
  <c r="J1348" i="14"/>
  <c r="K1348" i="14"/>
  <c r="P1348" i="14" s="1"/>
  <c r="S1348" i="14" s="1"/>
  <c r="U1348" i="14" s="1"/>
  <c r="X1348" i="14"/>
  <c r="B1349" i="14"/>
  <c r="E1349" i="14" s="1"/>
  <c r="I1349" i="14"/>
  <c r="J1349" i="14"/>
  <c r="K1349" i="14"/>
  <c r="P1349" i="14" s="1"/>
  <c r="S1349" i="14" s="1"/>
  <c r="X1349" i="14"/>
  <c r="B1350" i="14"/>
  <c r="E1350" i="14" s="1"/>
  <c r="I1350" i="14"/>
  <c r="J1350" i="14"/>
  <c r="K1350" i="14"/>
  <c r="P1350" i="14" s="1"/>
  <c r="S1350" i="14" s="1"/>
  <c r="X1350" i="14"/>
  <c r="B1351" i="14"/>
  <c r="E1351" i="14" s="1"/>
  <c r="I1351" i="14"/>
  <c r="J1351" i="14"/>
  <c r="K1351" i="14"/>
  <c r="P1351" i="14" s="1"/>
  <c r="S1351" i="14" s="1"/>
  <c r="U1351" i="14" s="1"/>
  <c r="X1351" i="14"/>
  <c r="B1352" i="14"/>
  <c r="E1352" i="14" s="1"/>
  <c r="I1352" i="14"/>
  <c r="J1352" i="14"/>
  <c r="K1352" i="14"/>
  <c r="P1352" i="14" s="1"/>
  <c r="S1352" i="14" s="1"/>
  <c r="X1352" i="14"/>
  <c r="B1353" i="14"/>
  <c r="E1353" i="14" s="1"/>
  <c r="I1353" i="14"/>
  <c r="J1353" i="14"/>
  <c r="K1353" i="14"/>
  <c r="P1353" i="14" s="1"/>
  <c r="S1353" i="14" s="1"/>
  <c r="X1353" i="14"/>
  <c r="B1354" i="14"/>
  <c r="E1354" i="14" s="1"/>
  <c r="I1354" i="14"/>
  <c r="J1354" i="14"/>
  <c r="K1354" i="14"/>
  <c r="P1354" i="14" s="1"/>
  <c r="S1354" i="14" s="1"/>
  <c r="X1354" i="14"/>
  <c r="B1355" i="14"/>
  <c r="E1355" i="14" s="1"/>
  <c r="I1355" i="14"/>
  <c r="J1355" i="14"/>
  <c r="K1355" i="14"/>
  <c r="P1355" i="14" s="1"/>
  <c r="S1355" i="14" s="1"/>
  <c r="U1355" i="14" s="1"/>
  <c r="X1355" i="14"/>
  <c r="B1356" i="14"/>
  <c r="E1356" i="14" s="1"/>
  <c r="I1356" i="14"/>
  <c r="J1356" i="14"/>
  <c r="K1356" i="14"/>
  <c r="P1356" i="14" s="1"/>
  <c r="S1356" i="14" s="1"/>
  <c r="X1356" i="14"/>
  <c r="B1357" i="14"/>
  <c r="E1357" i="14" s="1"/>
  <c r="I1357" i="14"/>
  <c r="J1357" i="14"/>
  <c r="K1357" i="14"/>
  <c r="P1357" i="14" s="1"/>
  <c r="S1357" i="14" s="1"/>
  <c r="X1357" i="14"/>
  <c r="B1358" i="14"/>
  <c r="E1358" i="14" s="1"/>
  <c r="I1358" i="14"/>
  <c r="J1358" i="14"/>
  <c r="K1358" i="14"/>
  <c r="P1358" i="14" s="1"/>
  <c r="S1358" i="14" s="1"/>
  <c r="X1358" i="14"/>
  <c r="B1359" i="14"/>
  <c r="E1359" i="14" s="1"/>
  <c r="I1359" i="14"/>
  <c r="J1359" i="14"/>
  <c r="K1359" i="14"/>
  <c r="P1359" i="14" s="1"/>
  <c r="S1359" i="14" s="1"/>
  <c r="U1359" i="14" s="1"/>
  <c r="X1359" i="14"/>
  <c r="B1360" i="14"/>
  <c r="E1360" i="14" s="1"/>
  <c r="I1360" i="14"/>
  <c r="J1360" i="14"/>
  <c r="K1360" i="14"/>
  <c r="P1360" i="14" s="1"/>
  <c r="S1360" i="14" s="1"/>
  <c r="X1360" i="14"/>
  <c r="B1361" i="14"/>
  <c r="E1361" i="14" s="1"/>
  <c r="I1361" i="14"/>
  <c r="J1361" i="14"/>
  <c r="K1361" i="14"/>
  <c r="P1361" i="14" s="1"/>
  <c r="S1361" i="14" s="1"/>
  <c r="X1361" i="14"/>
  <c r="B1362" i="14"/>
  <c r="E1362" i="14" s="1"/>
  <c r="I1362" i="14"/>
  <c r="J1362" i="14"/>
  <c r="K1362" i="14"/>
  <c r="P1362" i="14" s="1"/>
  <c r="S1362" i="14" s="1"/>
  <c r="X1362" i="14"/>
  <c r="B1363" i="14"/>
  <c r="E1363" i="14" s="1"/>
  <c r="I1363" i="14"/>
  <c r="J1363" i="14"/>
  <c r="K1363" i="14"/>
  <c r="P1363" i="14" s="1"/>
  <c r="S1363" i="14" s="1"/>
  <c r="U1363" i="14" s="1"/>
  <c r="X1363" i="14"/>
  <c r="B1364" i="14"/>
  <c r="E1364" i="14" s="1"/>
  <c r="I1364" i="14"/>
  <c r="J1364" i="14"/>
  <c r="K1364" i="14"/>
  <c r="P1364" i="14" s="1"/>
  <c r="S1364" i="14" s="1"/>
  <c r="X1364" i="14"/>
  <c r="B1365" i="14"/>
  <c r="E1365" i="14" s="1"/>
  <c r="I1365" i="14"/>
  <c r="J1365" i="14"/>
  <c r="K1365" i="14"/>
  <c r="P1365" i="14" s="1"/>
  <c r="S1365" i="14" s="1"/>
  <c r="X1365" i="14"/>
  <c r="B1366" i="14"/>
  <c r="E1366" i="14" s="1"/>
  <c r="I1366" i="14"/>
  <c r="J1366" i="14"/>
  <c r="K1366" i="14"/>
  <c r="P1366" i="14" s="1"/>
  <c r="S1366" i="14" s="1"/>
  <c r="X1366" i="14"/>
  <c r="B1367" i="14"/>
  <c r="E1367" i="14" s="1"/>
  <c r="I1367" i="14"/>
  <c r="J1367" i="14"/>
  <c r="K1367" i="14"/>
  <c r="P1367" i="14" s="1"/>
  <c r="S1367" i="14" s="1"/>
  <c r="U1367" i="14" s="1"/>
  <c r="X1367" i="14"/>
  <c r="B1368" i="14"/>
  <c r="E1368" i="14" s="1"/>
  <c r="I1368" i="14"/>
  <c r="J1368" i="14"/>
  <c r="K1368" i="14"/>
  <c r="P1368" i="14" s="1"/>
  <c r="S1368" i="14" s="1"/>
  <c r="X1368" i="14"/>
  <c r="B1369" i="14"/>
  <c r="E1369" i="14" s="1"/>
  <c r="I1369" i="14"/>
  <c r="J1369" i="14"/>
  <c r="K1369" i="14"/>
  <c r="P1369" i="14" s="1"/>
  <c r="S1369" i="14" s="1"/>
  <c r="X1369" i="14"/>
  <c r="B1370" i="14"/>
  <c r="E1370" i="14" s="1"/>
  <c r="I1370" i="14"/>
  <c r="J1370" i="14"/>
  <c r="K1370" i="14"/>
  <c r="P1370" i="14" s="1"/>
  <c r="S1370" i="14" s="1"/>
  <c r="X1370" i="14"/>
  <c r="B1371" i="14"/>
  <c r="E1371" i="14" s="1"/>
  <c r="I1371" i="14"/>
  <c r="J1371" i="14"/>
  <c r="K1371" i="14"/>
  <c r="P1371" i="14" s="1"/>
  <c r="S1371" i="14" s="1"/>
  <c r="U1371" i="14" s="1"/>
  <c r="X1371" i="14"/>
  <c r="B1372" i="14"/>
  <c r="E1372" i="14" s="1"/>
  <c r="I1372" i="14"/>
  <c r="J1372" i="14"/>
  <c r="K1372" i="14"/>
  <c r="P1372" i="14" s="1"/>
  <c r="S1372" i="14" s="1"/>
  <c r="X1372" i="14"/>
  <c r="B1373" i="14"/>
  <c r="E1373" i="14" s="1"/>
  <c r="I1373" i="14"/>
  <c r="J1373" i="14"/>
  <c r="K1373" i="14"/>
  <c r="P1373" i="14" s="1"/>
  <c r="S1373" i="14" s="1"/>
  <c r="X1373" i="14"/>
  <c r="B1374" i="14"/>
  <c r="E1374" i="14" s="1"/>
  <c r="I1374" i="14"/>
  <c r="J1374" i="14"/>
  <c r="K1374" i="14"/>
  <c r="P1374" i="14" s="1"/>
  <c r="S1374" i="14" s="1"/>
  <c r="X1374" i="14"/>
  <c r="B1375" i="14"/>
  <c r="E1375" i="14" s="1"/>
  <c r="I1375" i="14"/>
  <c r="J1375" i="14"/>
  <c r="K1375" i="14"/>
  <c r="P1375" i="14" s="1"/>
  <c r="S1375" i="14" s="1"/>
  <c r="U1375" i="14" s="1"/>
  <c r="X1375" i="14"/>
  <c r="B1376" i="14"/>
  <c r="I1376" i="14"/>
  <c r="J1376" i="14"/>
  <c r="K1376" i="14"/>
  <c r="P1376" i="14" s="1"/>
  <c r="S1376" i="14" s="1"/>
  <c r="X1376" i="14"/>
  <c r="B1377" i="14"/>
  <c r="D1377" i="14" s="1"/>
  <c r="G1377" i="14"/>
  <c r="I1377" i="14"/>
  <c r="J1377" i="14"/>
  <c r="K1377" i="14"/>
  <c r="P1377" i="14" s="1"/>
  <c r="S1377" i="14" s="1"/>
  <c r="U1377" i="14" s="1"/>
  <c r="X1377" i="14"/>
  <c r="B1378" i="14"/>
  <c r="D1378" i="14" s="1"/>
  <c r="E1378" i="14"/>
  <c r="I1378" i="14"/>
  <c r="J1378" i="14"/>
  <c r="K1378" i="14"/>
  <c r="P1378" i="14" s="1"/>
  <c r="S1378" i="14" s="1"/>
  <c r="X1378" i="14"/>
  <c r="B1379" i="14"/>
  <c r="I1379" i="14"/>
  <c r="J1379" i="14"/>
  <c r="K1379" i="14"/>
  <c r="P1379" i="14" s="1"/>
  <c r="S1379" i="14" s="1"/>
  <c r="U1379" i="14" s="1"/>
  <c r="X1379" i="14"/>
  <c r="B1380" i="14"/>
  <c r="D1380" i="14" s="1"/>
  <c r="I1380" i="14"/>
  <c r="J1380" i="14"/>
  <c r="K1380" i="14"/>
  <c r="P1380" i="14" s="1"/>
  <c r="S1380" i="14" s="1"/>
  <c r="X1380" i="14"/>
  <c r="B1381" i="14"/>
  <c r="I1381" i="14"/>
  <c r="J1381" i="14"/>
  <c r="K1381" i="14"/>
  <c r="P1381" i="14" s="1"/>
  <c r="S1381" i="14" s="1"/>
  <c r="U1381" i="14" s="1"/>
  <c r="X1381" i="14"/>
  <c r="B1382" i="14"/>
  <c r="D1382" i="14" s="1"/>
  <c r="E1382" i="14"/>
  <c r="G1382" i="14"/>
  <c r="I1382" i="14"/>
  <c r="J1382" i="14"/>
  <c r="K1382" i="14"/>
  <c r="P1382" i="14" s="1"/>
  <c r="S1382" i="14" s="1"/>
  <c r="X1382" i="14"/>
  <c r="B1383" i="14"/>
  <c r="D1383" i="14" s="1"/>
  <c r="I1383" i="14"/>
  <c r="J1383" i="14"/>
  <c r="K1383" i="14"/>
  <c r="P1383" i="14" s="1"/>
  <c r="S1383" i="14" s="1"/>
  <c r="U1383" i="14" s="1"/>
  <c r="X1383" i="14"/>
  <c r="B1384" i="14"/>
  <c r="I1384" i="14"/>
  <c r="J1384" i="14"/>
  <c r="K1384" i="14"/>
  <c r="P1384" i="14" s="1"/>
  <c r="S1384" i="14" s="1"/>
  <c r="X1384" i="14"/>
  <c r="B1385" i="14"/>
  <c r="D1385" i="14" s="1"/>
  <c r="G1385" i="14"/>
  <c r="I1385" i="14"/>
  <c r="J1385" i="14"/>
  <c r="K1385" i="14"/>
  <c r="P1385" i="14" s="1"/>
  <c r="S1385" i="14" s="1"/>
  <c r="U1385" i="14" s="1"/>
  <c r="X1385" i="14"/>
  <c r="B1386" i="14"/>
  <c r="D1386" i="14" s="1"/>
  <c r="E1386" i="14"/>
  <c r="I1386" i="14"/>
  <c r="J1386" i="14"/>
  <c r="K1386" i="14"/>
  <c r="P1386" i="14" s="1"/>
  <c r="S1386" i="14" s="1"/>
  <c r="X1386" i="14"/>
  <c r="B1387" i="14"/>
  <c r="I1387" i="14"/>
  <c r="J1387" i="14"/>
  <c r="K1387" i="14"/>
  <c r="P1387" i="14" s="1"/>
  <c r="S1387" i="14" s="1"/>
  <c r="U1387" i="14" s="1"/>
  <c r="X1387" i="14"/>
  <c r="B1388" i="14"/>
  <c r="D1388" i="14" s="1"/>
  <c r="I1388" i="14"/>
  <c r="J1388" i="14"/>
  <c r="K1388" i="14"/>
  <c r="P1388" i="14" s="1"/>
  <c r="S1388" i="14" s="1"/>
  <c r="X1388" i="14"/>
  <c r="B1389" i="14"/>
  <c r="I1389" i="14"/>
  <c r="J1389" i="14"/>
  <c r="K1389" i="14"/>
  <c r="P1389" i="14" s="1"/>
  <c r="S1389" i="14" s="1"/>
  <c r="U1389" i="14" s="1"/>
  <c r="X1389" i="14"/>
  <c r="B1390" i="14"/>
  <c r="D1390" i="14" s="1"/>
  <c r="E1390" i="14"/>
  <c r="G1390" i="14"/>
  <c r="I1390" i="14"/>
  <c r="J1390" i="14"/>
  <c r="K1390" i="14"/>
  <c r="P1390" i="14" s="1"/>
  <c r="S1390" i="14" s="1"/>
  <c r="X1390" i="14"/>
  <c r="B1391" i="14"/>
  <c r="D1391" i="14" s="1"/>
  <c r="I1391" i="14"/>
  <c r="J1391" i="14"/>
  <c r="K1391" i="14"/>
  <c r="P1391" i="14" s="1"/>
  <c r="S1391" i="14" s="1"/>
  <c r="X1391" i="14"/>
  <c r="B1392" i="14"/>
  <c r="E1392" i="14" s="1"/>
  <c r="I1392" i="14"/>
  <c r="J1392" i="14"/>
  <c r="K1392" i="14"/>
  <c r="P1392" i="14" s="1"/>
  <c r="S1392" i="14" s="1"/>
  <c r="X1392" i="14"/>
  <c r="B1393" i="14"/>
  <c r="D1393" i="14" s="1"/>
  <c r="G1393" i="14"/>
  <c r="I1393" i="14"/>
  <c r="J1393" i="14"/>
  <c r="K1393" i="14"/>
  <c r="P1393" i="14" s="1"/>
  <c r="S1393" i="14" s="1"/>
  <c r="X1393" i="14"/>
  <c r="B1394" i="14"/>
  <c r="D1394" i="14" s="1"/>
  <c r="I1394" i="14"/>
  <c r="J1394" i="14"/>
  <c r="K1394" i="14"/>
  <c r="P1394" i="14" s="1"/>
  <c r="S1394" i="14" s="1"/>
  <c r="X1394" i="14"/>
  <c r="B1395" i="14"/>
  <c r="I1395" i="14"/>
  <c r="J1395" i="14"/>
  <c r="K1395" i="14"/>
  <c r="P1395" i="14" s="1"/>
  <c r="S1395" i="14" s="1"/>
  <c r="X1395" i="14"/>
  <c r="B1396" i="14"/>
  <c r="E1396" i="14" s="1"/>
  <c r="I1396" i="14"/>
  <c r="J1396" i="14"/>
  <c r="K1396" i="14"/>
  <c r="P1396" i="14" s="1"/>
  <c r="S1396" i="14" s="1"/>
  <c r="U1396" i="14" s="1"/>
  <c r="X1396" i="14"/>
  <c r="B1397" i="14"/>
  <c r="D1397" i="14" s="1"/>
  <c r="G1397" i="14"/>
  <c r="I1397" i="14"/>
  <c r="J1397" i="14"/>
  <c r="K1397" i="14"/>
  <c r="P1397" i="14" s="1"/>
  <c r="S1397" i="14" s="1"/>
  <c r="X1397" i="14"/>
  <c r="B1398" i="14"/>
  <c r="D1398" i="14" s="1"/>
  <c r="I1398" i="14"/>
  <c r="J1398" i="14"/>
  <c r="K1398" i="14"/>
  <c r="P1398" i="14" s="1"/>
  <c r="S1398" i="14" s="1"/>
  <c r="X1398" i="14"/>
  <c r="B1399" i="14"/>
  <c r="D1399" i="14" s="1"/>
  <c r="I1399" i="14"/>
  <c r="J1399" i="14"/>
  <c r="K1399" i="14"/>
  <c r="P1399" i="14" s="1"/>
  <c r="S1399" i="14" s="1"/>
  <c r="X1399" i="14"/>
  <c r="B1400" i="14"/>
  <c r="E1400" i="14" s="1"/>
  <c r="I1400" i="14"/>
  <c r="J1400" i="14"/>
  <c r="K1400" i="14"/>
  <c r="P1400" i="14" s="1"/>
  <c r="S1400" i="14" s="1"/>
  <c r="U1400" i="14" s="1"/>
  <c r="X1400" i="14"/>
  <c r="B1401" i="14"/>
  <c r="D1401" i="14" s="1"/>
  <c r="E1401" i="14"/>
  <c r="I1401" i="14"/>
  <c r="J1401" i="14"/>
  <c r="K1401" i="14"/>
  <c r="P1401" i="14" s="1"/>
  <c r="S1401" i="14" s="1"/>
  <c r="X1401" i="14"/>
  <c r="B1402" i="14"/>
  <c r="D1402" i="14" s="1"/>
  <c r="I1402" i="14"/>
  <c r="J1402" i="14"/>
  <c r="K1402" i="14"/>
  <c r="P1402" i="14" s="1"/>
  <c r="S1402" i="14" s="1"/>
  <c r="X1402" i="14"/>
  <c r="B1403" i="14"/>
  <c r="D1403" i="14" s="1"/>
  <c r="E1403" i="14"/>
  <c r="I1403" i="14"/>
  <c r="J1403" i="14"/>
  <c r="K1403" i="14"/>
  <c r="P1403" i="14" s="1"/>
  <c r="S1403" i="14" s="1"/>
  <c r="X1403" i="14"/>
  <c r="B1404" i="14"/>
  <c r="I1404" i="14"/>
  <c r="J1404" i="14"/>
  <c r="K1404" i="14"/>
  <c r="P1404" i="14" s="1"/>
  <c r="S1404" i="14" s="1"/>
  <c r="U1404" i="14" s="1"/>
  <c r="X1404" i="14"/>
  <c r="B1405" i="14"/>
  <c r="D1405" i="14" s="1"/>
  <c r="G1405" i="14"/>
  <c r="I1405" i="14"/>
  <c r="J1405" i="14"/>
  <c r="K1405" i="14"/>
  <c r="P1405" i="14" s="1"/>
  <c r="S1405" i="14" s="1"/>
  <c r="X1405" i="14"/>
  <c r="B1406" i="14"/>
  <c r="D1406" i="14" s="1"/>
  <c r="I1406" i="14"/>
  <c r="J1406" i="14"/>
  <c r="K1406" i="14"/>
  <c r="P1406" i="14" s="1"/>
  <c r="S1406" i="14" s="1"/>
  <c r="X1406" i="14"/>
  <c r="B1407" i="14"/>
  <c r="D1407" i="14" s="1"/>
  <c r="G1407" i="14"/>
  <c r="I1407" i="14"/>
  <c r="J1407" i="14"/>
  <c r="K1407" i="14"/>
  <c r="P1407" i="14" s="1"/>
  <c r="S1407" i="14" s="1"/>
  <c r="X1407" i="14"/>
  <c r="B1408" i="14"/>
  <c r="E1408" i="14" s="1"/>
  <c r="D1408" i="14"/>
  <c r="I1408" i="14"/>
  <c r="J1408" i="14"/>
  <c r="K1408" i="14"/>
  <c r="P1408" i="14" s="1"/>
  <c r="S1408" i="14" s="1"/>
  <c r="U1408" i="14" s="1"/>
  <c r="X1408" i="14"/>
  <c r="B1409" i="14"/>
  <c r="D1409" i="14" s="1"/>
  <c r="E1409" i="14"/>
  <c r="G1409" i="14"/>
  <c r="I1409" i="14"/>
  <c r="J1409" i="14"/>
  <c r="K1409" i="14"/>
  <c r="P1409" i="14" s="1"/>
  <c r="S1409" i="14" s="1"/>
  <c r="X1409" i="14"/>
  <c r="B1410" i="14"/>
  <c r="D1410" i="14" s="1"/>
  <c r="I1410" i="14"/>
  <c r="J1410" i="14"/>
  <c r="K1410" i="14"/>
  <c r="P1410" i="14" s="1"/>
  <c r="S1410" i="14" s="1"/>
  <c r="X1410" i="14"/>
  <c r="B1411" i="14"/>
  <c r="D1411" i="14" s="1"/>
  <c r="E1411" i="14"/>
  <c r="G1411" i="14"/>
  <c r="I1411" i="14"/>
  <c r="J1411" i="14"/>
  <c r="K1411" i="14"/>
  <c r="P1411" i="14" s="1"/>
  <c r="S1411" i="14" s="1"/>
  <c r="X1411" i="14"/>
  <c r="B1412" i="14"/>
  <c r="E1412" i="14" s="1"/>
  <c r="I1412" i="14"/>
  <c r="J1412" i="14"/>
  <c r="K1412" i="14"/>
  <c r="P1412" i="14" s="1"/>
  <c r="S1412" i="14" s="1"/>
  <c r="U1412" i="14" s="1"/>
  <c r="X1412" i="14"/>
  <c r="B1413" i="14"/>
  <c r="I1413" i="14"/>
  <c r="J1413" i="14"/>
  <c r="K1413" i="14"/>
  <c r="P1413" i="14" s="1"/>
  <c r="S1413" i="14" s="1"/>
  <c r="X1413" i="14"/>
  <c r="B1414" i="14"/>
  <c r="D1414" i="14" s="1"/>
  <c r="I1414" i="14"/>
  <c r="J1414" i="14"/>
  <c r="K1414" i="14"/>
  <c r="P1414" i="14" s="1"/>
  <c r="S1414" i="14" s="1"/>
  <c r="X1414" i="14"/>
  <c r="B1415" i="14"/>
  <c r="I1415" i="14"/>
  <c r="J1415" i="14"/>
  <c r="K1415" i="14"/>
  <c r="P1415" i="14" s="1"/>
  <c r="S1415" i="14" s="1"/>
  <c r="X1415" i="14"/>
  <c r="B1416" i="14"/>
  <c r="E1416" i="14" s="1"/>
  <c r="D1416" i="14"/>
  <c r="I1416" i="14"/>
  <c r="J1416" i="14"/>
  <c r="K1416" i="14"/>
  <c r="P1416" i="14" s="1"/>
  <c r="S1416" i="14" s="1"/>
  <c r="U1416" i="14" s="1"/>
  <c r="X1416" i="14"/>
  <c r="B1417" i="14"/>
  <c r="D1417" i="14" s="1"/>
  <c r="E1417" i="14"/>
  <c r="I1417" i="14"/>
  <c r="J1417" i="14"/>
  <c r="K1417" i="14"/>
  <c r="P1417" i="14" s="1"/>
  <c r="S1417" i="14" s="1"/>
  <c r="X1417" i="14"/>
  <c r="B1418" i="14"/>
  <c r="D1418" i="14" s="1"/>
  <c r="I1418" i="14"/>
  <c r="J1418" i="14"/>
  <c r="K1418" i="14"/>
  <c r="P1418" i="14" s="1"/>
  <c r="S1418" i="14" s="1"/>
  <c r="X1418" i="14"/>
  <c r="B1419" i="14"/>
  <c r="D1419" i="14" s="1"/>
  <c r="E1419" i="14"/>
  <c r="I1419" i="14"/>
  <c r="J1419" i="14"/>
  <c r="K1419" i="14"/>
  <c r="P1419" i="14" s="1"/>
  <c r="S1419" i="14" s="1"/>
  <c r="X1419" i="14"/>
  <c r="B1420" i="14"/>
  <c r="I1420" i="14"/>
  <c r="J1420" i="14"/>
  <c r="K1420" i="14"/>
  <c r="P1420" i="14" s="1"/>
  <c r="S1420" i="14" s="1"/>
  <c r="U1420" i="14" s="1"/>
  <c r="X1420" i="14"/>
  <c r="B1421" i="14"/>
  <c r="D1421" i="14" s="1"/>
  <c r="G1421" i="14"/>
  <c r="I1421" i="14"/>
  <c r="J1421" i="14"/>
  <c r="K1421" i="14"/>
  <c r="P1421" i="14" s="1"/>
  <c r="S1421" i="14" s="1"/>
  <c r="X1421" i="14"/>
  <c r="B1422" i="14"/>
  <c r="D1422" i="14" s="1"/>
  <c r="I1422" i="14"/>
  <c r="J1422" i="14"/>
  <c r="K1422" i="14"/>
  <c r="P1422" i="14" s="1"/>
  <c r="S1422" i="14" s="1"/>
  <c r="X1422" i="14"/>
  <c r="B1423" i="14"/>
  <c r="D1423" i="14" s="1"/>
  <c r="G1423" i="14"/>
  <c r="I1423" i="14"/>
  <c r="J1423" i="14"/>
  <c r="K1423" i="14"/>
  <c r="P1423" i="14" s="1"/>
  <c r="S1423" i="14" s="1"/>
  <c r="X1423" i="14"/>
  <c r="B1424" i="14"/>
  <c r="E1424" i="14" s="1"/>
  <c r="D1424" i="14"/>
  <c r="I1424" i="14"/>
  <c r="J1424" i="14"/>
  <c r="K1424" i="14"/>
  <c r="P1424" i="14" s="1"/>
  <c r="S1424" i="14" s="1"/>
  <c r="U1424" i="14" s="1"/>
  <c r="X1424" i="14"/>
  <c r="B1425" i="14"/>
  <c r="D1425" i="14" s="1"/>
  <c r="G1425" i="14"/>
  <c r="I1425" i="14"/>
  <c r="J1425" i="14"/>
  <c r="K1425" i="14"/>
  <c r="P1425" i="14" s="1"/>
  <c r="S1425" i="14" s="1"/>
  <c r="X1425" i="14"/>
  <c r="B1426" i="14"/>
  <c r="D1426" i="14" s="1"/>
  <c r="I1426" i="14"/>
  <c r="J1426" i="14"/>
  <c r="K1426" i="14"/>
  <c r="P1426" i="14" s="1"/>
  <c r="S1426" i="14" s="1"/>
  <c r="U1426" i="14" s="1"/>
  <c r="X1426" i="14"/>
  <c r="B1427" i="14"/>
  <c r="D1427" i="14" s="1"/>
  <c r="I1427" i="14"/>
  <c r="J1427" i="14"/>
  <c r="K1427" i="14"/>
  <c r="P1427" i="14" s="1"/>
  <c r="S1427" i="14" s="1"/>
  <c r="X1427" i="14"/>
  <c r="B1428" i="14"/>
  <c r="E1428" i="14" s="1"/>
  <c r="I1428" i="14"/>
  <c r="J1428" i="14"/>
  <c r="K1428" i="14"/>
  <c r="P1428" i="14" s="1"/>
  <c r="S1428" i="14" s="1"/>
  <c r="U1428" i="14" s="1"/>
  <c r="X1428" i="14"/>
  <c r="B1429" i="14"/>
  <c r="D1429" i="14" s="1"/>
  <c r="G1429" i="14"/>
  <c r="I1429" i="14"/>
  <c r="J1429" i="14"/>
  <c r="K1429" i="14"/>
  <c r="P1429" i="14" s="1"/>
  <c r="S1429" i="14" s="1"/>
  <c r="X1429" i="14"/>
  <c r="B1430" i="14"/>
  <c r="I1430" i="14"/>
  <c r="J1430" i="14"/>
  <c r="K1430" i="14"/>
  <c r="P1430" i="14" s="1"/>
  <c r="S1430" i="14" s="1"/>
  <c r="U1430" i="14" s="1"/>
  <c r="X1430" i="14"/>
  <c r="B1431" i="14"/>
  <c r="I1431" i="14"/>
  <c r="J1431" i="14"/>
  <c r="K1431" i="14"/>
  <c r="P1431" i="14" s="1"/>
  <c r="S1431" i="14" s="1"/>
  <c r="X1431" i="14"/>
  <c r="B1432" i="14"/>
  <c r="D1432" i="14" s="1"/>
  <c r="I1432" i="14"/>
  <c r="J1432" i="14"/>
  <c r="K1432" i="14"/>
  <c r="P1432" i="14" s="1"/>
  <c r="S1432" i="14" s="1"/>
  <c r="X1432" i="14"/>
  <c r="B1433" i="14"/>
  <c r="G1433" i="14"/>
  <c r="I1433" i="14"/>
  <c r="J1433" i="14"/>
  <c r="K1433" i="14"/>
  <c r="P1433" i="14" s="1"/>
  <c r="S1433" i="14" s="1"/>
  <c r="X1433" i="14"/>
  <c r="B1434" i="14"/>
  <c r="I1434" i="14"/>
  <c r="J1434" i="14"/>
  <c r="K1434" i="14"/>
  <c r="P1434" i="14" s="1"/>
  <c r="S1434" i="14" s="1"/>
  <c r="U1434" i="14" s="1"/>
  <c r="X1434" i="14"/>
  <c r="B1435" i="14"/>
  <c r="G1435" i="14"/>
  <c r="I1435" i="14"/>
  <c r="J1435" i="14"/>
  <c r="K1435" i="14"/>
  <c r="P1435" i="14" s="1"/>
  <c r="S1435" i="14" s="1"/>
  <c r="X1435" i="14"/>
  <c r="B1436" i="14"/>
  <c r="D1436" i="14"/>
  <c r="I1436" i="14"/>
  <c r="J1436" i="14"/>
  <c r="K1436" i="14"/>
  <c r="P1436" i="14" s="1"/>
  <c r="S1436" i="14" s="1"/>
  <c r="U1436" i="14" s="1"/>
  <c r="X1436" i="14"/>
  <c r="B1437" i="14"/>
  <c r="D1437" i="14" s="1"/>
  <c r="G1437" i="14"/>
  <c r="I1437" i="14"/>
  <c r="J1437" i="14"/>
  <c r="K1437" i="14"/>
  <c r="P1437" i="14" s="1"/>
  <c r="S1437" i="14" s="1"/>
  <c r="X1437" i="14"/>
  <c r="B1438" i="14"/>
  <c r="I1438" i="14"/>
  <c r="J1438" i="14"/>
  <c r="K1438" i="14"/>
  <c r="P1438" i="14" s="1"/>
  <c r="S1438" i="14" s="1"/>
  <c r="U1438" i="14" s="1"/>
  <c r="X1438" i="14"/>
  <c r="B1439" i="14"/>
  <c r="I1439" i="14"/>
  <c r="J1439" i="14"/>
  <c r="K1439" i="14"/>
  <c r="P1439" i="14" s="1"/>
  <c r="S1439" i="14" s="1"/>
  <c r="X1439" i="14"/>
  <c r="B1440" i="14"/>
  <c r="D1440" i="14" s="1"/>
  <c r="I1440" i="14"/>
  <c r="J1440" i="14"/>
  <c r="K1440" i="14"/>
  <c r="P1440" i="14" s="1"/>
  <c r="S1440" i="14" s="1"/>
  <c r="X1440" i="14"/>
  <c r="B1441" i="14"/>
  <c r="D1441" i="14" s="1"/>
  <c r="G1441" i="14"/>
  <c r="I1441" i="14"/>
  <c r="J1441" i="14"/>
  <c r="K1441" i="14"/>
  <c r="P1441" i="14" s="1"/>
  <c r="S1441" i="14" s="1"/>
  <c r="X1441" i="14"/>
  <c r="B1442" i="14"/>
  <c r="I1442" i="14"/>
  <c r="J1442" i="14"/>
  <c r="K1442" i="14"/>
  <c r="P1442" i="14" s="1"/>
  <c r="S1442" i="14" s="1"/>
  <c r="U1442" i="14" s="1"/>
  <c r="X1442" i="14"/>
  <c r="B1443" i="14"/>
  <c r="I1443" i="14"/>
  <c r="J1443" i="14"/>
  <c r="K1443" i="14"/>
  <c r="P1443" i="14" s="1"/>
  <c r="S1443" i="14" s="1"/>
  <c r="X1443" i="14"/>
  <c r="B1444" i="14"/>
  <c r="D1444" i="14" s="1"/>
  <c r="I1444" i="14"/>
  <c r="J1444" i="14"/>
  <c r="K1444" i="14"/>
  <c r="P1444" i="14" s="1"/>
  <c r="S1444" i="14" s="1"/>
  <c r="U1444" i="14" s="1"/>
  <c r="X1444" i="14"/>
  <c r="B1445" i="14"/>
  <c r="D1445" i="14" s="1"/>
  <c r="E1445" i="14"/>
  <c r="I1445" i="14"/>
  <c r="J1445" i="14"/>
  <c r="K1445" i="14"/>
  <c r="P1445" i="14" s="1"/>
  <c r="S1445" i="14" s="1"/>
  <c r="X1445" i="14"/>
  <c r="B1446" i="14"/>
  <c r="D1446" i="14" s="1"/>
  <c r="I1446" i="14"/>
  <c r="J1446" i="14"/>
  <c r="K1446" i="14"/>
  <c r="P1446" i="14" s="1"/>
  <c r="S1446" i="14" s="1"/>
  <c r="U1446" i="14" s="1"/>
  <c r="X1446" i="14"/>
  <c r="B1447" i="14"/>
  <c r="D1447" i="14" s="1"/>
  <c r="G1447" i="14"/>
  <c r="I1447" i="14"/>
  <c r="J1447" i="14"/>
  <c r="K1447" i="14"/>
  <c r="P1447" i="14" s="1"/>
  <c r="S1447" i="14" s="1"/>
  <c r="X1447" i="14"/>
  <c r="B1448" i="14"/>
  <c r="G1448" i="14" s="1"/>
  <c r="I1448" i="14"/>
  <c r="J1448" i="14"/>
  <c r="K1448" i="14"/>
  <c r="P1448" i="14" s="1"/>
  <c r="S1448" i="14" s="1"/>
  <c r="X1448" i="14"/>
  <c r="B1449" i="14"/>
  <c r="G1449" i="14" s="1"/>
  <c r="I1449" i="14"/>
  <c r="J1449" i="14"/>
  <c r="K1449" i="14"/>
  <c r="P1449" i="14" s="1"/>
  <c r="S1449" i="14" s="1"/>
  <c r="X1449" i="14"/>
  <c r="B1450" i="14"/>
  <c r="G1450" i="14" s="1"/>
  <c r="I1450" i="14"/>
  <c r="J1450" i="14"/>
  <c r="K1450" i="14"/>
  <c r="P1450" i="14" s="1"/>
  <c r="S1450" i="14" s="1"/>
  <c r="X1450" i="14"/>
  <c r="B1451" i="14"/>
  <c r="G1451" i="14" s="1"/>
  <c r="I1451" i="14"/>
  <c r="J1451" i="14"/>
  <c r="K1451" i="14"/>
  <c r="P1451" i="14" s="1"/>
  <c r="S1451" i="14" s="1"/>
  <c r="X1451" i="14"/>
  <c r="B1452" i="14"/>
  <c r="G1452" i="14" s="1"/>
  <c r="I1452" i="14"/>
  <c r="J1452" i="14"/>
  <c r="K1452" i="14"/>
  <c r="P1452" i="14" s="1"/>
  <c r="S1452" i="14" s="1"/>
  <c r="X1452" i="14"/>
  <c r="B1453" i="14"/>
  <c r="G1453" i="14" s="1"/>
  <c r="I1453" i="14"/>
  <c r="J1453" i="14"/>
  <c r="K1453" i="14"/>
  <c r="P1453" i="14" s="1"/>
  <c r="S1453" i="14" s="1"/>
  <c r="X1453" i="14"/>
  <c r="B1454" i="14"/>
  <c r="G1454" i="14" s="1"/>
  <c r="I1454" i="14"/>
  <c r="J1454" i="14"/>
  <c r="K1454" i="14"/>
  <c r="P1454" i="14" s="1"/>
  <c r="S1454" i="14" s="1"/>
  <c r="X1454" i="14"/>
  <c r="B1455" i="14"/>
  <c r="G1455" i="14" s="1"/>
  <c r="I1455" i="14"/>
  <c r="J1455" i="14"/>
  <c r="K1455" i="14"/>
  <c r="P1455" i="14" s="1"/>
  <c r="S1455" i="14" s="1"/>
  <c r="X1455" i="14"/>
  <c r="B1456" i="14"/>
  <c r="G1456" i="14" s="1"/>
  <c r="I1456" i="14"/>
  <c r="J1456" i="14"/>
  <c r="K1456" i="14"/>
  <c r="P1456" i="14" s="1"/>
  <c r="S1456" i="14" s="1"/>
  <c r="X1456" i="14"/>
  <c r="B1457" i="14"/>
  <c r="G1457" i="14" s="1"/>
  <c r="I1457" i="14"/>
  <c r="J1457" i="14"/>
  <c r="K1457" i="14"/>
  <c r="P1457" i="14" s="1"/>
  <c r="S1457" i="14" s="1"/>
  <c r="X1457" i="14"/>
  <c r="B1458" i="14"/>
  <c r="G1458" i="14" s="1"/>
  <c r="I1458" i="14"/>
  <c r="J1458" i="14"/>
  <c r="K1458" i="14"/>
  <c r="P1458" i="14" s="1"/>
  <c r="S1458" i="14" s="1"/>
  <c r="X1458" i="14"/>
  <c r="B1459" i="14"/>
  <c r="G1459" i="14" s="1"/>
  <c r="I1459" i="14"/>
  <c r="J1459" i="14"/>
  <c r="K1459" i="14"/>
  <c r="P1459" i="14" s="1"/>
  <c r="S1459" i="14" s="1"/>
  <c r="X1459" i="14"/>
  <c r="B1460" i="14"/>
  <c r="G1460" i="14" s="1"/>
  <c r="I1460" i="14"/>
  <c r="J1460" i="14"/>
  <c r="K1460" i="14"/>
  <c r="P1460" i="14" s="1"/>
  <c r="S1460" i="14" s="1"/>
  <c r="X1460" i="14"/>
  <c r="B1461" i="14"/>
  <c r="G1461" i="14" s="1"/>
  <c r="I1461" i="14"/>
  <c r="J1461" i="14"/>
  <c r="K1461" i="14"/>
  <c r="P1461" i="14" s="1"/>
  <c r="S1461" i="14" s="1"/>
  <c r="X1461" i="14"/>
  <c r="B1462" i="14"/>
  <c r="G1462" i="14" s="1"/>
  <c r="I1462" i="14"/>
  <c r="J1462" i="14"/>
  <c r="K1462" i="14"/>
  <c r="P1462" i="14" s="1"/>
  <c r="S1462" i="14" s="1"/>
  <c r="X1462" i="14"/>
  <c r="B1463" i="14"/>
  <c r="G1463" i="14" s="1"/>
  <c r="I1463" i="14"/>
  <c r="J1463" i="14"/>
  <c r="K1463" i="14"/>
  <c r="P1463" i="14" s="1"/>
  <c r="S1463" i="14" s="1"/>
  <c r="X1463" i="14"/>
  <c r="B1464" i="14"/>
  <c r="G1464" i="14" s="1"/>
  <c r="I1464" i="14"/>
  <c r="J1464" i="14"/>
  <c r="K1464" i="14"/>
  <c r="P1464" i="14" s="1"/>
  <c r="S1464" i="14" s="1"/>
  <c r="X1464" i="14"/>
  <c r="B1465" i="14"/>
  <c r="G1465" i="14" s="1"/>
  <c r="I1465" i="14"/>
  <c r="J1465" i="14"/>
  <c r="K1465" i="14"/>
  <c r="P1465" i="14" s="1"/>
  <c r="S1465" i="14" s="1"/>
  <c r="X1465" i="14"/>
  <c r="B1466" i="14"/>
  <c r="G1466" i="14" s="1"/>
  <c r="I1466" i="14"/>
  <c r="J1466" i="14"/>
  <c r="K1466" i="14"/>
  <c r="P1466" i="14" s="1"/>
  <c r="S1466" i="14" s="1"/>
  <c r="X1466" i="14"/>
  <c r="B1467" i="14"/>
  <c r="G1467" i="14" s="1"/>
  <c r="I1467" i="14"/>
  <c r="J1467" i="14"/>
  <c r="K1467" i="14"/>
  <c r="P1467" i="14" s="1"/>
  <c r="S1467" i="14" s="1"/>
  <c r="X1467" i="14"/>
  <c r="B1468" i="14"/>
  <c r="G1468" i="14"/>
  <c r="I1468" i="14"/>
  <c r="J1468" i="14"/>
  <c r="K1468" i="14"/>
  <c r="P1468" i="14" s="1"/>
  <c r="S1468" i="14" s="1"/>
  <c r="X1468" i="14"/>
  <c r="B1469" i="14"/>
  <c r="G1469" i="14" s="1"/>
  <c r="I1469" i="14"/>
  <c r="J1469" i="14"/>
  <c r="K1469" i="14"/>
  <c r="P1469" i="14" s="1"/>
  <c r="S1469" i="14" s="1"/>
  <c r="X1469" i="14"/>
  <c r="B1470" i="14"/>
  <c r="G1470" i="14" s="1"/>
  <c r="I1470" i="14"/>
  <c r="J1470" i="14"/>
  <c r="K1470" i="14"/>
  <c r="P1470" i="14" s="1"/>
  <c r="S1470" i="14" s="1"/>
  <c r="X1470" i="14"/>
  <c r="B1471" i="14"/>
  <c r="G1471" i="14"/>
  <c r="I1471" i="14"/>
  <c r="J1471" i="14"/>
  <c r="K1471" i="14"/>
  <c r="P1471" i="14" s="1"/>
  <c r="S1471" i="14" s="1"/>
  <c r="X1471" i="14"/>
  <c r="B1472" i="14"/>
  <c r="G1472" i="14" s="1"/>
  <c r="I1472" i="14"/>
  <c r="J1472" i="14"/>
  <c r="K1472" i="14"/>
  <c r="P1472" i="14" s="1"/>
  <c r="S1472" i="14" s="1"/>
  <c r="X1472" i="14"/>
  <c r="B1473" i="14"/>
  <c r="G1473" i="14" s="1"/>
  <c r="I1473" i="14"/>
  <c r="J1473" i="14"/>
  <c r="K1473" i="14"/>
  <c r="P1473" i="14" s="1"/>
  <c r="S1473" i="14" s="1"/>
  <c r="U1473" i="14" s="1"/>
  <c r="X1473" i="14"/>
  <c r="B1474" i="14"/>
  <c r="E1474" i="14" s="1"/>
  <c r="G1474" i="14"/>
  <c r="I1474" i="14"/>
  <c r="J1474" i="14"/>
  <c r="K1474" i="14"/>
  <c r="P1474" i="14" s="1"/>
  <c r="S1474" i="14" s="1"/>
  <c r="U1474" i="14" s="1"/>
  <c r="X1474" i="14"/>
  <c r="B1475" i="14"/>
  <c r="D1475" i="14"/>
  <c r="I1475" i="14"/>
  <c r="J1475" i="14"/>
  <c r="K1475" i="14"/>
  <c r="P1475" i="14" s="1"/>
  <c r="S1475" i="14" s="1"/>
  <c r="X1475" i="14"/>
  <c r="B1476" i="14"/>
  <c r="I1476" i="14"/>
  <c r="J1476" i="14"/>
  <c r="K1476" i="14"/>
  <c r="P1476" i="14" s="1"/>
  <c r="S1476" i="14" s="1"/>
  <c r="X1476" i="14"/>
  <c r="B1477" i="14"/>
  <c r="E1477" i="14" s="1"/>
  <c r="I1477" i="14"/>
  <c r="J1477" i="14"/>
  <c r="K1477" i="14"/>
  <c r="P1477" i="14" s="1"/>
  <c r="S1477" i="14" s="1"/>
  <c r="U1477" i="14" s="1"/>
  <c r="X1477" i="14"/>
  <c r="B1478" i="14"/>
  <c r="E1478" i="14" s="1"/>
  <c r="I1478" i="14"/>
  <c r="J1478" i="14"/>
  <c r="K1478" i="14"/>
  <c r="P1478" i="14" s="1"/>
  <c r="S1478" i="14" s="1"/>
  <c r="X1478" i="14"/>
  <c r="B1479" i="14"/>
  <c r="D1479" i="14"/>
  <c r="I1479" i="14"/>
  <c r="J1479" i="14"/>
  <c r="K1479" i="14"/>
  <c r="P1479" i="14" s="1"/>
  <c r="S1479" i="14" s="1"/>
  <c r="X1479" i="14"/>
  <c r="B1480" i="14"/>
  <c r="E1480" i="14" s="1"/>
  <c r="D1480" i="14"/>
  <c r="I1480" i="14"/>
  <c r="J1480" i="14"/>
  <c r="K1480" i="14"/>
  <c r="P1480" i="14" s="1"/>
  <c r="S1480" i="14" s="1"/>
  <c r="X1480" i="14"/>
  <c r="B1481" i="14"/>
  <c r="E1481" i="14" s="1"/>
  <c r="I1481" i="14"/>
  <c r="J1481" i="14"/>
  <c r="K1481" i="14"/>
  <c r="P1481" i="14" s="1"/>
  <c r="S1481" i="14" s="1"/>
  <c r="U1481" i="14" s="1"/>
  <c r="X1481" i="14"/>
  <c r="B1482" i="14"/>
  <c r="E1482" i="14" s="1"/>
  <c r="I1482" i="14"/>
  <c r="J1482" i="14"/>
  <c r="K1482" i="14"/>
  <c r="P1482" i="14" s="1"/>
  <c r="S1482" i="14" s="1"/>
  <c r="U1482" i="14" s="1"/>
  <c r="X1482" i="14"/>
  <c r="B1483" i="14"/>
  <c r="I1483" i="14"/>
  <c r="J1483" i="14"/>
  <c r="K1483" i="14"/>
  <c r="P1483" i="14" s="1"/>
  <c r="S1483" i="14" s="1"/>
  <c r="X1483" i="14"/>
  <c r="B1484" i="14"/>
  <c r="E1484" i="14" s="1"/>
  <c r="G1484" i="14"/>
  <c r="I1484" i="14"/>
  <c r="J1484" i="14"/>
  <c r="K1484" i="14"/>
  <c r="P1484" i="14" s="1"/>
  <c r="S1484" i="14" s="1"/>
  <c r="X1484" i="14"/>
  <c r="B1485" i="14"/>
  <c r="E1485" i="14" s="1"/>
  <c r="I1485" i="14"/>
  <c r="J1485" i="14"/>
  <c r="K1485" i="14"/>
  <c r="P1485" i="14" s="1"/>
  <c r="S1485" i="14" s="1"/>
  <c r="U1485" i="14" s="1"/>
  <c r="X1485" i="14"/>
  <c r="B1486" i="14"/>
  <c r="I1486" i="14"/>
  <c r="J1486" i="14"/>
  <c r="K1486" i="14"/>
  <c r="P1486" i="14" s="1"/>
  <c r="S1486" i="14" s="1"/>
  <c r="X1486" i="14"/>
  <c r="B1487" i="14"/>
  <c r="E1487" i="14" s="1"/>
  <c r="G1487" i="14"/>
  <c r="I1487" i="14"/>
  <c r="J1487" i="14"/>
  <c r="K1487" i="14"/>
  <c r="P1487" i="14" s="1"/>
  <c r="S1487" i="14" s="1"/>
  <c r="X1487" i="14"/>
  <c r="B1488" i="14"/>
  <c r="I1488" i="14"/>
  <c r="J1488" i="14"/>
  <c r="K1488" i="14"/>
  <c r="P1488" i="14" s="1"/>
  <c r="S1488" i="14" s="1"/>
  <c r="X1488" i="14"/>
  <c r="B1489" i="14"/>
  <c r="E1489" i="14" s="1"/>
  <c r="I1489" i="14"/>
  <c r="J1489" i="14"/>
  <c r="K1489" i="14"/>
  <c r="P1489" i="14" s="1"/>
  <c r="S1489" i="14" s="1"/>
  <c r="U1489" i="14" s="1"/>
  <c r="X1489" i="14"/>
  <c r="B1490" i="14"/>
  <c r="E1490" i="14" s="1"/>
  <c r="G1490" i="14"/>
  <c r="I1490" i="14"/>
  <c r="J1490" i="14"/>
  <c r="K1490" i="14"/>
  <c r="P1490" i="14"/>
  <c r="S1490" i="14" s="1"/>
  <c r="U1490" i="14" s="1"/>
  <c r="X1490" i="14"/>
  <c r="B1491" i="14"/>
  <c r="E1491" i="14" s="1"/>
  <c r="D1491" i="14"/>
  <c r="G1491" i="14"/>
  <c r="I1491" i="14"/>
  <c r="J1491" i="14"/>
  <c r="K1491" i="14"/>
  <c r="P1491" i="14" s="1"/>
  <c r="S1491" i="14" s="1"/>
  <c r="X1491" i="14"/>
  <c r="B1492" i="14"/>
  <c r="E1492" i="14" s="1"/>
  <c r="D1492" i="14"/>
  <c r="G1492" i="14"/>
  <c r="I1492" i="14"/>
  <c r="J1492" i="14"/>
  <c r="K1492" i="14"/>
  <c r="P1492" i="14" s="1"/>
  <c r="S1492" i="14" s="1"/>
  <c r="X1492" i="14"/>
  <c r="B1493" i="14"/>
  <c r="E1493" i="14" s="1"/>
  <c r="I1493" i="14"/>
  <c r="J1493" i="14"/>
  <c r="K1493" i="14"/>
  <c r="P1493" i="14" s="1"/>
  <c r="S1493" i="14" s="1"/>
  <c r="U1493" i="14" s="1"/>
  <c r="X1493" i="14"/>
  <c r="B1494" i="14"/>
  <c r="E1494" i="14" s="1"/>
  <c r="I1494" i="14"/>
  <c r="J1494" i="14"/>
  <c r="K1494" i="14"/>
  <c r="P1494" i="14" s="1"/>
  <c r="S1494" i="14" s="1"/>
  <c r="X1494" i="14"/>
  <c r="B1495" i="14"/>
  <c r="E1495" i="14" s="1"/>
  <c r="D1495" i="14"/>
  <c r="G1495" i="14"/>
  <c r="I1495" i="14"/>
  <c r="J1495" i="14"/>
  <c r="K1495" i="14"/>
  <c r="P1495" i="14" s="1"/>
  <c r="S1495" i="14" s="1"/>
  <c r="X1495" i="14"/>
  <c r="B1496" i="14"/>
  <c r="E1496" i="14" s="1"/>
  <c r="D1496" i="14"/>
  <c r="G1496" i="14"/>
  <c r="I1496" i="14"/>
  <c r="J1496" i="14"/>
  <c r="K1496" i="14"/>
  <c r="P1496" i="14" s="1"/>
  <c r="S1496" i="14" s="1"/>
  <c r="X1496" i="14"/>
  <c r="B1497" i="14"/>
  <c r="I1497" i="14"/>
  <c r="J1497" i="14"/>
  <c r="K1497" i="14"/>
  <c r="P1497" i="14" s="1"/>
  <c r="S1497" i="14" s="1"/>
  <c r="X1497" i="14"/>
  <c r="B1498" i="14"/>
  <c r="E1498" i="14" s="1"/>
  <c r="I1498" i="14"/>
  <c r="J1498" i="14"/>
  <c r="K1498" i="14"/>
  <c r="P1498" i="14" s="1"/>
  <c r="S1498" i="14" s="1"/>
  <c r="U1498" i="14" s="1"/>
  <c r="X1498" i="14"/>
  <c r="B1499" i="14"/>
  <c r="E1499" i="14" s="1"/>
  <c r="G1499" i="14"/>
  <c r="I1499" i="14"/>
  <c r="J1499" i="14"/>
  <c r="K1499" i="14"/>
  <c r="P1499" i="14" s="1"/>
  <c r="S1499" i="14" s="1"/>
  <c r="X1499" i="14"/>
  <c r="B1500" i="14"/>
  <c r="I1500" i="14"/>
  <c r="J1500" i="14"/>
  <c r="K1500" i="14"/>
  <c r="P1500" i="14" s="1"/>
  <c r="S1500" i="14" s="1"/>
  <c r="X1500" i="14"/>
  <c r="B1501" i="14"/>
  <c r="E1501" i="14" s="1"/>
  <c r="D1501" i="14"/>
  <c r="G1501" i="14"/>
  <c r="I1501" i="14"/>
  <c r="J1501" i="14"/>
  <c r="K1501" i="14"/>
  <c r="P1501" i="14" s="1"/>
  <c r="S1501" i="14" s="1"/>
  <c r="X1501" i="14"/>
  <c r="B1502" i="14"/>
  <c r="E1502" i="14" s="1"/>
  <c r="I1502" i="14"/>
  <c r="J1502" i="14"/>
  <c r="K1502" i="14"/>
  <c r="P1502" i="14" s="1"/>
  <c r="S1502" i="14" s="1"/>
  <c r="X1502" i="14"/>
  <c r="B1503" i="14"/>
  <c r="E1503" i="14" s="1"/>
  <c r="G1503" i="14"/>
  <c r="I1503" i="14"/>
  <c r="J1503" i="14"/>
  <c r="K1503" i="14"/>
  <c r="P1503" i="14" s="1"/>
  <c r="S1503" i="14" s="1"/>
  <c r="X1503" i="14"/>
  <c r="B1504" i="14"/>
  <c r="I1504" i="14"/>
  <c r="J1504" i="14"/>
  <c r="K1504" i="14"/>
  <c r="P1504" i="14" s="1"/>
  <c r="S1504" i="14" s="1"/>
  <c r="X1504" i="14"/>
  <c r="B1505" i="14"/>
  <c r="I1505" i="14"/>
  <c r="J1505" i="14"/>
  <c r="K1505" i="14"/>
  <c r="P1505" i="14" s="1"/>
  <c r="S1505" i="14" s="1"/>
  <c r="X1505" i="14"/>
  <c r="B1506" i="14"/>
  <c r="E1506" i="14" s="1"/>
  <c r="I1506" i="14"/>
  <c r="J1506" i="14"/>
  <c r="K1506" i="14"/>
  <c r="P1506" i="14" s="1"/>
  <c r="S1506" i="14" s="1"/>
  <c r="X1506" i="14"/>
  <c r="B1507" i="14"/>
  <c r="D1507" i="14"/>
  <c r="I1507" i="14"/>
  <c r="J1507" i="14"/>
  <c r="K1507" i="14"/>
  <c r="P1507" i="14" s="1"/>
  <c r="S1507" i="14" s="1"/>
  <c r="X1507" i="14"/>
  <c r="B1508" i="14"/>
  <c r="I1508" i="14"/>
  <c r="J1508" i="14"/>
  <c r="K1508" i="14"/>
  <c r="P1508" i="14" s="1"/>
  <c r="S1508" i="14" s="1"/>
  <c r="X1508" i="14"/>
  <c r="B1509" i="14"/>
  <c r="I1509" i="14"/>
  <c r="J1509" i="14"/>
  <c r="K1509" i="14"/>
  <c r="P1509" i="14" s="1"/>
  <c r="S1509" i="14" s="1"/>
  <c r="X1509" i="14"/>
  <c r="B1510" i="14"/>
  <c r="I1510" i="14"/>
  <c r="J1510" i="14"/>
  <c r="K1510" i="14"/>
  <c r="P1510" i="14" s="1"/>
  <c r="S1510" i="14" s="1"/>
  <c r="U1510" i="14" s="1"/>
  <c r="X1510" i="14"/>
  <c r="B1511" i="14"/>
  <c r="D1511" i="14"/>
  <c r="I1511" i="14"/>
  <c r="J1511" i="14"/>
  <c r="K1511" i="14"/>
  <c r="P1511" i="14" s="1"/>
  <c r="S1511" i="14" s="1"/>
  <c r="X1511" i="14"/>
  <c r="B1512" i="14"/>
  <c r="I1512" i="14"/>
  <c r="J1512" i="14"/>
  <c r="K1512" i="14"/>
  <c r="P1512" i="14" s="1"/>
  <c r="S1512" i="14" s="1"/>
  <c r="X1512" i="14"/>
  <c r="B1513" i="14"/>
  <c r="E1513" i="14" s="1"/>
  <c r="G1513" i="14"/>
  <c r="I1513" i="14"/>
  <c r="J1513" i="14"/>
  <c r="K1513" i="14"/>
  <c r="P1513" i="14" s="1"/>
  <c r="S1513" i="14" s="1"/>
  <c r="X1513" i="14"/>
  <c r="B1514" i="14"/>
  <c r="I1514" i="14"/>
  <c r="J1514" i="14"/>
  <c r="K1514" i="14"/>
  <c r="P1514" i="14" s="1"/>
  <c r="S1514" i="14" s="1"/>
  <c r="X1514" i="14"/>
  <c r="B1515" i="14"/>
  <c r="E1515" i="14" s="1"/>
  <c r="G1515" i="14"/>
  <c r="I1515" i="14"/>
  <c r="J1515" i="14"/>
  <c r="K1515" i="14"/>
  <c r="P1515" i="14" s="1"/>
  <c r="S1515" i="14" s="1"/>
  <c r="X1515" i="14"/>
  <c r="B1516" i="14"/>
  <c r="I1516" i="14"/>
  <c r="J1516" i="14"/>
  <c r="K1516" i="14"/>
  <c r="P1516" i="14" s="1"/>
  <c r="S1516" i="14" s="1"/>
  <c r="X1516" i="14"/>
  <c r="B1517" i="14"/>
  <c r="E1517" i="14" s="1"/>
  <c r="G1517" i="14"/>
  <c r="I1517" i="14"/>
  <c r="J1517" i="14"/>
  <c r="K1517" i="14"/>
  <c r="P1517" i="14" s="1"/>
  <c r="S1517" i="14" s="1"/>
  <c r="X1517" i="14"/>
  <c r="B1518" i="14"/>
  <c r="I1518" i="14"/>
  <c r="J1518" i="14"/>
  <c r="K1518" i="14"/>
  <c r="P1518" i="14" s="1"/>
  <c r="S1518" i="14" s="1"/>
  <c r="U1518" i="14" s="1"/>
  <c r="X1518" i="14"/>
  <c r="B1519" i="14"/>
  <c r="I1519" i="14"/>
  <c r="J1519" i="14"/>
  <c r="K1519" i="14"/>
  <c r="P1519" i="14" s="1"/>
  <c r="S1519" i="14" s="1"/>
  <c r="X1519" i="14"/>
  <c r="B1520" i="14"/>
  <c r="I1520" i="14"/>
  <c r="J1520" i="14"/>
  <c r="K1520" i="14"/>
  <c r="P1520" i="14" s="1"/>
  <c r="S1520" i="14" s="1"/>
  <c r="X1520" i="14"/>
  <c r="B1521" i="14"/>
  <c r="D1521" i="14"/>
  <c r="I1521" i="14"/>
  <c r="J1521" i="14"/>
  <c r="K1521" i="14"/>
  <c r="P1521" i="14" s="1"/>
  <c r="S1521" i="14" s="1"/>
  <c r="X1521" i="14"/>
  <c r="B1522" i="14"/>
  <c r="I1522" i="14"/>
  <c r="J1522" i="14"/>
  <c r="K1522" i="14"/>
  <c r="P1522" i="14" s="1"/>
  <c r="S1522" i="14" s="1"/>
  <c r="X1522" i="14"/>
  <c r="B1523" i="14"/>
  <c r="I1523" i="14"/>
  <c r="J1523" i="14"/>
  <c r="K1523" i="14"/>
  <c r="P1523" i="14" s="1"/>
  <c r="S1523" i="14" s="1"/>
  <c r="X1523" i="14"/>
  <c r="B1524" i="14"/>
  <c r="I1524" i="14"/>
  <c r="J1524" i="14"/>
  <c r="K1524" i="14"/>
  <c r="P1524" i="14" s="1"/>
  <c r="S1524" i="14" s="1"/>
  <c r="X1524" i="14"/>
  <c r="B1525" i="14"/>
  <c r="D1525" i="14"/>
  <c r="I1525" i="14"/>
  <c r="J1525" i="14"/>
  <c r="K1525" i="14"/>
  <c r="P1525" i="14" s="1"/>
  <c r="S1525" i="14" s="1"/>
  <c r="X1525" i="14"/>
  <c r="B1526" i="14"/>
  <c r="I1526" i="14"/>
  <c r="J1526" i="14"/>
  <c r="K1526" i="14"/>
  <c r="P1526" i="14" s="1"/>
  <c r="S1526" i="14" s="1"/>
  <c r="U1526" i="14" s="1"/>
  <c r="X1526" i="14"/>
  <c r="B1527" i="14"/>
  <c r="D1527" i="14"/>
  <c r="I1527" i="14"/>
  <c r="J1527" i="14"/>
  <c r="K1527" i="14"/>
  <c r="P1527" i="14" s="1"/>
  <c r="S1527" i="14" s="1"/>
  <c r="X1527" i="14"/>
  <c r="B1528" i="14"/>
  <c r="I1528" i="14"/>
  <c r="J1528" i="14"/>
  <c r="K1528" i="14"/>
  <c r="P1528" i="14" s="1"/>
  <c r="S1528" i="14" s="1"/>
  <c r="X1528" i="14"/>
  <c r="B1529" i="14"/>
  <c r="D1529" i="14"/>
  <c r="I1529" i="14"/>
  <c r="J1529" i="14"/>
  <c r="K1529" i="14"/>
  <c r="P1529" i="14" s="1"/>
  <c r="S1529" i="14" s="1"/>
  <c r="X1529" i="14"/>
  <c r="B1530" i="14"/>
  <c r="I1530" i="14"/>
  <c r="J1530" i="14"/>
  <c r="K1530" i="14"/>
  <c r="P1530" i="14" s="1"/>
  <c r="S1530" i="14" s="1"/>
  <c r="X1530" i="14"/>
  <c r="B1531" i="14"/>
  <c r="I1531" i="14"/>
  <c r="J1531" i="14"/>
  <c r="K1531" i="14"/>
  <c r="P1531" i="14" s="1"/>
  <c r="S1531" i="14" s="1"/>
  <c r="X1531" i="14"/>
  <c r="B1532" i="14"/>
  <c r="I1532" i="14"/>
  <c r="J1532" i="14"/>
  <c r="K1532" i="14"/>
  <c r="P1532" i="14" s="1"/>
  <c r="S1532" i="14" s="1"/>
  <c r="U1532" i="14" s="1"/>
  <c r="X1532" i="14"/>
  <c r="B1533" i="14"/>
  <c r="D1533" i="14"/>
  <c r="I1533" i="14"/>
  <c r="J1533" i="14"/>
  <c r="K1533" i="14"/>
  <c r="P1533" i="14" s="1"/>
  <c r="S1533" i="14" s="1"/>
  <c r="X1533" i="14"/>
  <c r="B1534" i="14"/>
  <c r="I1534" i="14"/>
  <c r="J1534" i="14"/>
  <c r="K1534" i="14"/>
  <c r="P1534" i="14" s="1"/>
  <c r="S1534" i="14" s="1"/>
  <c r="U1534" i="14" s="1"/>
  <c r="X1534" i="14"/>
  <c r="B1535" i="14"/>
  <c r="E1535" i="14" s="1"/>
  <c r="D1535" i="14"/>
  <c r="G1535" i="14"/>
  <c r="I1535" i="14"/>
  <c r="J1535" i="14"/>
  <c r="K1535" i="14"/>
  <c r="P1535" i="14" s="1"/>
  <c r="S1535" i="14" s="1"/>
  <c r="X1535" i="14"/>
  <c r="B1536" i="14"/>
  <c r="I1536" i="14"/>
  <c r="J1536" i="14"/>
  <c r="K1536" i="14"/>
  <c r="P1536" i="14" s="1"/>
  <c r="S1536" i="14" s="1"/>
  <c r="X1536" i="14"/>
  <c r="B1537" i="14"/>
  <c r="E1537" i="14" s="1"/>
  <c r="D1537" i="14"/>
  <c r="G1537" i="14"/>
  <c r="I1537" i="14"/>
  <c r="J1537" i="14"/>
  <c r="K1537" i="14"/>
  <c r="P1537" i="14" s="1"/>
  <c r="S1537" i="14" s="1"/>
  <c r="X1537" i="14"/>
  <c r="B1538" i="14"/>
  <c r="I1538" i="14"/>
  <c r="J1538" i="14"/>
  <c r="K1538" i="14"/>
  <c r="P1538" i="14" s="1"/>
  <c r="S1538" i="14" s="1"/>
  <c r="X1538" i="14"/>
  <c r="B1539" i="14"/>
  <c r="E1539" i="14" s="1"/>
  <c r="D1539" i="14"/>
  <c r="G1539" i="14"/>
  <c r="I1539" i="14"/>
  <c r="J1539" i="14"/>
  <c r="K1539" i="14"/>
  <c r="P1539" i="14" s="1"/>
  <c r="S1539" i="14" s="1"/>
  <c r="X1539" i="14"/>
  <c r="B1540" i="14"/>
  <c r="D1540" i="14" s="1"/>
  <c r="I1540" i="14"/>
  <c r="J1540" i="14"/>
  <c r="K1540" i="14"/>
  <c r="P1540" i="14" s="1"/>
  <c r="S1540" i="14" s="1"/>
  <c r="X1540" i="14"/>
  <c r="B1541" i="14"/>
  <c r="E1541" i="14" s="1"/>
  <c r="I1541" i="14"/>
  <c r="J1541" i="14"/>
  <c r="K1541" i="14"/>
  <c r="P1541" i="14" s="1"/>
  <c r="S1541" i="14" s="1"/>
  <c r="X1541" i="14"/>
  <c r="B1542" i="14"/>
  <c r="D1542" i="14" s="1"/>
  <c r="I1542" i="14"/>
  <c r="J1542" i="14"/>
  <c r="K1542" i="14"/>
  <c r="P1542" i="14" s="1"/>
  <c r="S1542" i="14" s="1"/>
  <c r="X1542" i="14"/>
  <c r="B1543" i="14"/>
  <c r="E1543" i="14" s="1"/>
  <c r="I1543" i="14"/>
  <c r="J1543" i="14"/>
  <c r="K1543" i="14"/>
  <c r="P1543" i="14" s="1"/>
  <c r="S1543" i="14" s="1"/>
  <c r="X1543" i="14"/>
  <c r="B1544" i="14"/>
  <c r="D1544" i="14" s="1"/>
  <c r="I1544" i="14"/>
  <c r="J1544" i="14"/>
  <c r="K1544" i="14"/>
  <c r="P1544" i="14" s="1"/>
  <c r="S1544" i="14" s="1"/>
  <c r="U1544" i="14" s="1"/>
  <c r="X1544" i="14"/>
  <c r="B1545" i="14"/>
  <c r="E1545" i="14" s="1"/>
  <c r="G1545" i="14"/>
  <c r="I1545" i="14"/>
  <c r="J1545" i="14"/>
  <c r="K1545" i="14"/>
  <c r="P1545" i="14" s="1"/>
  <c r="S1545" i="14" s="1"/>
  <c r="X1545" i="14"/>
  <c r="B1546" i="14"/>
  <c r="D1546" i="14"/>
  <c r="I1546" i="14"/>
  <c r="J1546" i="14"/>
  <c r="K1546" i="14"/>
  <c r="P1546" i="14" s="1"/>
  <c r="S1546" i="14"/>
  <c r="U1546" i="14" s="1"/>
  <c r="X1546" i="14"/>
  <c r="B1547" i="14"/>
  <c r="E1547" i="14" s="1"/>
  <c r="I1547" i="14"/>
  <c r="J1547" i="14"/>
  <c r="K1547" i="14"/>
  <c r="P1547" i="14" s="1"/>
  <c r="S1547" i="14" s="1"/>
  <c r="X1547" i="14"/>
  <c r="B1548" i="14"/>
  <c r="D1548" i="14" s="1"/>
  <c r="I1548" i="14"/>
  <c r="J1548" i="14"/>
  <c r="K1548" i="14"/>
  <c r="P1548" i="14" s="1"/>
  <c r="S1548" i="14" s="1"/>
  <c r="X1548" i="14"/>
  <c r="B1549" i="14"/>
  <c r="E1549" i="14" s="1"/>
  <c r="I1549" i="14"/>
  <c r="J1549" i="14"/>
  <c r="K1549" i="14"/>
  <c r="P1549" i="14" s="1"/>
  <c r="S1549" i="14" s="1"/>
  <c r="X1549" i="14"/>
  <c r="B1550" i="14"/>
  <c r="D1550" i="14" s="1"/>
  <c r="I1550" i="14"/>
  <c r="J1550" i="14"/>
  <c r="K1550" i="14"/>
  <c r="P1550" i="14" s="1"/>
  <c r="S1550" i="14" s="1"/>
  <c r="X1550" i="14"/>
  <c r="B1551" i="14"/>
  <c r="I1551" i="14"/>
  <c r="J1551" i="14"/>
  <c r="K1551" i="14"/>
  <c r="P1551" i="14" s="1"/>
  <c r="S1551" i="14" s="1"/>
  <c r="X1551" i="14"/>
  <c r="B1552" i="14"/>
  <c r="D1552" i="14" s="1"/>
  <c r="I1552" i="14"/>
  <c r="J1552" i="14"/>
  <c r="K1552" i="14"/>
  <c r="P1552" i="14" s="1"/>
  <c r="S1552" i="14" s="1"/>
  <c r="U1552" i="14" s="1"/>
  <c r="X1552" i="14"/>
  <c r="B1553" i="14"/>
  <c r="I1553" i="14"/>
  <c r="J1553" i="14"/>
  <c r="K1553" i="14"/>
  <c r="P1553" i="14" s="1"/>
  <c r="S1553" i="14" s="1"/>
  <c r="X1553" i="14"/>
  <c r="B1554" i="14"/>
  <c r="E1554" i="14" s="1"/>
  <c r="I1554" i="14"/>
  <c r="J1554" i="14"/>
  <c r="K1554" i="14"/>
  <c r="P1554" i="14" s="1"/>
  <c r="S1554" i="14" s="1"/>
  <c r="X1554" i="14"/>
  <c r="B1555" i="14"/>
  <c r="I1555" i="14"/>
  <c r="J1555" i="14"/>
  <c r="K1555" i="14"/>
  <c r="P1555" i="14" s="1"/>
  <c r="S1555" i="14" s="1"/>
  <c r="X1555" i="14"/>
  <c r="B1556" i="14"/>
  <c r="E1556" i="14" s="1"/>
  <c r="I1556" i="14"/>
  <c r="J1556" i="14"/>
  <c r="K1556" i="14"/>
  <c r="P1556" i="14"/>
  <c r="S1556" i="14" s="1"/>
  <c r="U1556" i="14" s="1"/>
  <c r="X1556" i="14"/>
  <c r="B1557" i="14"/>
  <c r="E1557" i="14" s="1"/>
  <c r="I1557" i="14"/>
  <c r="J1557" i="14"/>
  <c r="K1557" i="14"/>
  <c r="P1557" i="14" s="1"/>
  <c r="S1557" i="14" s="1"/>
  <c r="U1557" i="14" s="1"/>
  <c r="X1557" i="14"/>
  <c r="B1558" i="14"/>
  <c r="E1558" i="14" s="1"/>
  <c r="G1558" i="14"/>
  <c r="I1558" i="14"/>
  <c r="J1558" i="14"/>
  <c r="K1558" i="14"/>
  <c r="P1558" i="14"/>
  <c r="S1558" i="14" s="1"/>
  <c r="X1558" i="14"/>
  <c r="B1559" i="14"/>
  <c r="I1559" i="14"/>
  <c r="J1559" i="14"/>
  <c r="K1559" i="14"/>
  <c r="P1559" i="14" s="1"/>
  <c r="S1559" i="14" s="1"/>
  <c r="X1559" i="14"/>
  <c r="B1560" i="14"/>
  <c r="E1560" i="14" s="1"/>
  <c r="I1560" i="14"/>
  <c r="J1560" i="14"/>
  <c r="K1560" i="14"/>
  <c r="P1560" i="14" s="1"/>
  <c r="S1560" i="14" s="1"/>
  <c r="U1560" i="14" s="1"/>
  <c r="X1560" i="14"/>
  <c r="B1561" i="14"/>
  <c r="E1561" i="14" s="1"/>
  <c r="I1561" i="14"/>
  <c r="J1561" i="14"/>
  <c r="K1561" i="14"/>
  <c r="P1561" i="14" s="1"/>
  <c r="S1561" i="14" s="1"/>
  <c r="U1561" i="14" s="1"/>
  <c r="X1561" i="14"/>
  <c r="B1562" i="14"/>
  <c r="I1562" i="14"/>
  <c r="J1562" i="14"/>
  <c r="K1562" i="14"/>
  <c r="P1562" i="14" s="1"/>
  <c r="S1562" i="14" s="1"/>
  <c r="X1562" i="14"/>
  <c r="B1563" i="14"/>
  <c r="E1563" i="14" s="1"/>
  <c r="I1563" i="14"/>
  <c r="J1563" i="14"/>
  <c r="K1563" i="14"/>
  <c r="P1563" i="14" s="1"/>
  <c r="S1563" i="14" s="1"/>
  <c r="X1563" i="14"/>
  <c r="B1564" i="14"/>
  <c r="E1564" i="14" s="1"/>
  <c r="I1564" i="14"/>
  <c r="J1564" i="14"/>
  <c r="K1564" i="14"/>
  <c r="P1564" i="14" s="1"/>
  <c r="S1564" i="14" s="1"/>
  <c r="U1564" i="14" s="1"/>
  <c r="X1564" i="14"/>
  <c r="B1565" i="14"/>
  <c r="E1565" i="14" s="1"/>
  <c r="I1565" i="14"/>
  <c r="J1565" i="14"/>
  <c r="K1565" i="14"/>
  <c r="P1565" i="14" s="1"/>
  <c r="S1565" i="14" s="1"/>
  <c r="U1565" i="14" s="1"/>
  <c r="X1565" i="14"/>
  <c r="B1566" i="14"/>
  <c r="E1566" i="14" s="1"/>
  <c r="I1566" i="14"/>
  <c r="J1566" i="14"/>
  <c r="K1566" i="14"/>
  <c r="P1566" i="14" s="1"/>
  <c r="S1566" i="14" s="1"/>
  <c r="X1566" i="14"/>
  <c r="B1567" i="14"/>
  <c r="I1567" i="14"/>
  <c r="J1567" i="14"/>
  <c r="K1567" i="14"/>
  <c r="P1567" i="14" s="1"/>
  <c r="S1567" i="14" s="1"/>
  <c r="X1567" i="14"/>
  <c r="B1568" i="14"/>
  <c r="E1568" i="14" s="1"/>
  <c r="I1568" i="14"/>
  <c r="J1568" i="14"/>
  <c r="K1568" i="14"/>
  <c r="P1568" i="14" s="1"/>
  <c r="S1568" i="14" s="1"/>
  <c r="U1568" i="14" s="1"/>
  <c r="X1568" i="14"/>
  <c r="B1569" i="14"/>
  <c r="E1569" i="14" s="1"/>
  <c r="I1569" i="14"/>
  <c r="J1569" i="14"/>
  <c r="K1569" i="14"/>
  <c r="P1569" i="14" s="1"/>
  <c r="S1569" i="14" s="1"/>
  <c r="U1569" i="14" s="1"/>
  <c r="X1569" i="14"/>
  <c r="B1570" i="14"/>
  <c r="I1570" i="14"/>
  <c r="J1570" i="14"/>
  <c r="K1570" i="14"/>
  <c r="P1570" i="14" s="1"/>
  <c r="S1570" i="14" s="1"/>
  <c r="X1570" i="14"/>
  <c r="B1571" i="14"/>
  <c r="E1571" i="14" s="1"/>
  <c r="I1571" i="14"/>
  <c r="J1571" i="14"/>
  <c r="K1571" i="14"/>
  <c r="P1571" i="14" s="1"/>
  <c r="S1571" i="14" s="1"/>
  <c r="X1571" i="14"/>
  <c r="B1572" i="14"/>
  <c r="E1572" i="14" s="1"/>
  <c r="I1572" i="14"/>
  <c r="J1572" i="14"/>
  <c r="K1572" i="14"/>
  <c r="P1572" i="14" s="1"/>
  <c r="S1572" i="14" s="1"/>
  <c r="U1572" i="14" s="1"/>
  <c r="X1572" i="14"/>
  <c r="B1573" i="14"/>
  <c r="E1573" i="14" s="1"/>
  <c r="I1573" i="14"/>
  <c r="J1573" i="14"/>
  <c r="K1573" i="14"/>
  <c r="P1573" i="14" s="1"/>
  <c r="S1573" i="14" s="1"/>
  <c r="U1573" i="14" s="1"/>
  <c r="X1573" i="14"/>
  <c r="B1574" i="14"/>
  <c r="E1574" i="14" s="1"/>
  <c r="I1574" i="14"/>
  <c r="J1574" i="14"/>
  <c r="K1574" i="14"/>
  <c r="P1574" i="14" s="1"/>
  <c r="S1574" i="14" s="1"/>
  <c r="X1574" i="14"/>
  <c r="B1575" i="14"/>
  <c r="I1575" i="14"/>
  <c r="J1575" i="14"/>
  <c r="K1575" i="14"/>
  <c r="P1575" i="14" s="1"/>
  <c r="S1575" i="14" s="1"/>
  <c r="X1575" i="14"/>
  <c r="B1576" i="14"/>
  <c r="E1576" i="14" s="1"/>
  <c r="I1576" i="14"/>
  <c r="J1576" i="14"/>
  <c r="K1576" i="14"/>
  <c r="P1576" i="14" s="1"/>
  <c r="S1576" i="14" s="1"/>
  <c r="U1576" i="14" s="1"/>
  <c r="X1576" i="14"/>
  <c r="B1577" i="14"/>
  <c r="E1577" i="14" s="1"/>
  <c r="I1577" i="14"/>
  <c r="J1577" i="14"/>
  <c r="K1577" i="14"/>
  <c r="P1577" i="14" s="1"/>
  <c r="S1577" i="14" s="1"/>
  <c r="U1577" i="14" s="1"/>
  <c r="X1577" i="14"/>
  <c r="B1578" i="14"/>
  <c r="I1578" i="14"/>
  <c r="J1578" i="14"/>
  <c r="K1578" i="14"/>
  <c r="P1578" i="14" s="1"/>
  <c r="S1578" i="14" s="1"/>
  <c r="X1578" i="14"/>
  <c r="B1579" i="14"/>
  <c r="E1579" i="14" s="1"/>
  <c r="I1579" i="14"/>
  <c r="J1579" i="14"/>
  <c r="K1579" i="14"/>
  <c r="P1579" i="14" s="1"/>
  <c r="S1579" i="14" s="1"/>
  <c r="X1579" i="14"/>
  <c r="B1580" i="14"/>
  <c r="E1580" i="14" s="1"/>
  <c r="I1580" i="14"/>
  <c r="J1580" i="14"/>
  <c r="K1580" i="14"/>
  <c r="P1580" i="14" s="1"/>
  <c r="S1580" i="14" s="1"/>
  <c r="U1580" i="14" s="1"/>
  <c r="X1580" i="14"/>
  <c r="B1581" i="14"/>
  <c r="E1581" i="14" s="1"/>
  <c r="I1581" i="14"/>
  <c r="J1581" i="14"/>
  <c r="K1581" i="14"/>
  <c r="P1581" i="14" s="1"/>
  <c r="S1581" i="14" s="1"/>
  <c r="U1581" i="14" s="1"/>
  <c r="X1581" i="14"/>
  <c r="B1582" i="14"/>
  <c r="E1582" i="14" s="1"/>
  <c r="I1582" i="14"/>
  <c r="J1582" i="14"/>
  <c r="K1582" i="14"/>
  <c r="P1582" i="14" s="1"/>
  <c r="S1582" i="14" s="1"/>
  <c r="X1582" i="14"/>
  <c r="B1583" i="14"/>
  <c r="I1583" i="14"/>
  <c r="J1583" i="14"/>
  <c r="K1583" i="14"/>
  <c r="P1583" i="14" s="1"/>
  <c r="S1583" i="14" s="1"/>
  <c r="X1583" i="14"/>
  <c r="B1584" i="14"/>
  <c r="E1584" i="14" s="1"/>
  <c r="I1584" i="14"/>
  <c r="J1584" i="14"/>
  <c r="K1584" i="14"/>
  <c r="P1584" i="14" s="1"/>
  <c r="S1584" i="14" s="1"/>
  <c r="U1584" i="14" s="1"/>
  <c r="X1584" i="14"/>
  <c r="B1585" i="14"/>
  <c r="E1585" i="14" s="1"/>
  <c r="I1585" i="14"/>
  <c r="J1585" i="14"/>
  <c r="K1585" i="14"/>
  <c r="P1585" i="14" s="1"/>
  <c r="S1585" i="14" s="1"/>
  <c r="U1585" i="14" s="1"/>
  <c r="X1585" i="14"/>
  <c r="B1586" i="14"/>
  <c r="I1586" i="14"/>
  <c r="J1586" i="14"/>
  <c r="K1586" i="14"/>
  <c r="P1586" i="14" s="1"/>
  <c r="S1586" i="14" s="1"/>
  <c r="X1586" i="14"/>
  <c r="B1587" i="14"/>
  <c r="E1587" i="14" s="1"/>
  <c r="I1587" i="14"/>
  <c r="J1587" i="14"/>
  <c r="K1587" i="14"/>
  <c r="P1587" i="14" s="1"/>
  <c r="S1587" i="14" s="1"/>
  <c r="X1587" i="14"/>
  <c r="B1588" i="14"/>
  <c r="E1588" i="14" s="1"/>
  <c r="I1588" i="14"/>
  <c r="J1588" i="14"/>
  <c r="K1588" i="14"/>
  <c r="P1588" i="14"/>
  <c r="S1588" i="14" s="1"/>
  <c r="U1588" i="14" s="1"/>
  <c r="X1588" i="14"/>
  <c r="B1589" i="14"/>
  <c r="E1589" i="14" s="1"/>
  <c r="I1589" i="14"/>
  <c r="J1589" i="14"/>
  <c r="K1589" i="14"/>
  <c r="P1589" i="14" s="1"/>
  <c r="S1589" i="14" s="1"/>
  <c r="U1589" i="14" s="1"/>
  <c r="X1589" i="14"/>
  <c r="B1590" i="14"/>
  <c r="E1590" i="14" s="1"/>
  <c r="G1590" i="14"/>
  <c r="I1590" i="14"/>
  <c r="J1590" i="14"/>
  <c r="K1590" i="14"/>
  <c r="P1590" i="14" s="1"/>
  <c r="S1590" i="14" s="1"/>
  <c r="X1590" i="14"/>
  <c r="B1591" i="14"/>
  <c r="E1591" i="14" s="1"/>
  <c r="G1591" i="14"/>
  <c r="I1591" i="14"/>
  <c r="J1591" i="14"/>
  <c r="K1591" i="14"/>
  <c r="P1591" i="14" s="1"/>
  <c r="S1591" i="14" s="1"/>
  <c r="X1591" i="14"/>
  <c r="B1592" i="14"/>
  <c r="E1592" i="14" s="1"/>
  <c r="I1592" i="14"/>
  <c r="J1592" i="14"/>
  <c r="K1592" i="14"/>
  <c r="P1592" i="14" s="1"/>
  <c r="S1592" i="14" s="1"/>
  <c r="U1592" i="14" s="1"/>
  <c r="X1592" i="14"/>
  <c r="B1593" i="14"/>
  <c r="E1593" i="14" s="1"/>
  <c r="I1593" i="14"/>
  <c r="J1593" i="14"/>
  <c r="K1593" i="14"/>
  <c r="P1593" i="14" s="1"/>
  <c r="S1593" i="14" s="1"/>
  <c r="U1593" i="14" s="1"/>
  <c r="X1593" i="14"/>
  <c r="B1594" i="14"/>
  <c r="E1594" i="14" s="1"/>
  <c r="G1594" i="14"/>
  <c r="I1594" i="14"/>
  <c r="J1594" i="14"/>
  <c r="K1594" i="14"/>
  <c r="P1594" i="14" s="1"/>
  <c r="S1594" i="14" s="1"/>
  <c r="X1594" i="14"/>
  <c r="B1595" i="14"/>
  <c r="E1595" i="14" s="1"/>
  <c r="G1595" i="14"/>
  <c r="I1595" i="14"/>
  <c r="J1595" i="14"/>
  <c r="K1595" i="14"/>
  <c r="P1595" i="14" s="1"/>
  <c r="S1595" i="14" s="1"/>
  <c r="X1595" i="14"/>
  <c r="B1596" i="14"/>
  <c r="E1596" i="14" s="1"/>
  <c r="I1596" i="14"/>
  <c r="J1596" i="14"/>
  <c r="K1596" i="14"/>
  <c r="P1596" i="14" s="1"/>
  <c r="S1596" i="14" s="1"/>
  <c r="U1596" i="14" s="1"/>
  <c r="X1596" i="14"/>
  <c r="B1597" i="14"/>
  <c r="E1597" i="14" s="1"/>
  <c r="I1597" i="14"/>
  <c r="J1597" i="14"/>
  <c r="K1597" i="14"/>
  <c r="P1597" i="14" s="1"/>
  <c r="S1597" i="14" s="1"/>
  <c r="U1597" i="14" s="1"/>
  <c r="X1597" i="14"/>
  <c r="B1598" i="14"/>
  <c r="E1598" i="14" s="1"/>
  <c r="G1598" i="14"/>
  <c r="I1598" i="14"/>
  <c r="J1598" i="14"/>
  <c r="K1598" i="14"/>
  <c r="P1598" i="14" s="1"/>
  <c r="S1598" i="14" s="1"/>
  <c r="X1598" i="14"/>
  <c r="B1599" i="14"/>
  <c r="E1599" i="14" s="1"/>
  <c r="G1599" i="14"/>
  <c r="I1599" i="14"/>
  <c r="J1599" i="14"/>
  <c r="K1599" i="14"/>
  <c r="P1599" i="14" s="1"/>
  <c r="S1599" i="14" s="1"/>
  <c r="X1599" i="14"/>
  <c r="B1600" i="14"/>
  <c r="E1600" i="14" s="1"/>
  <c r="I1600" i="14"/>
  <c r="J1600" i="14"/>
  <c r="K1600" i="14"/>
  <c r="P1600" i="14" s="1"/>
  <c r="S1600" i="14" s="1"/>
  <c r="U1600" i="14" s="1"/>
  <c r="X1600" i="14"/>
  <c r="B1601" i="14"/>
  <c r="E1601" i="14" s="1"/>
  <c r="I1601" i="14"/>
  <c r="J1601" i="14"/>
  <c r="K1601" i="14"/>
  <c r="P1601" i="14" s="1"/>
  <c r="S1601" i="14" s="1"/>
  <c r="U1601" i="14" s="1"/>
  <c r="X1601" i="14"/>
  <c r="B1602" i="14"/>
  <c r="E1602" i="14" s="1"/>
  <c r="G1602" i="14"/>
  <c r="I1602" i="14"/>
  <c r="J1602" i="14"/>
  <c r="K1602" i="14"/>
  <c r="P1602" i="14" s="1"/>
  <c r="S1602" i="14" s="1"/>
  <c r="X1602" i="14"/>
  <c r="B1603" i="14"/>
  <c r="E1603" i="14" s="1"/>
  <c r="G1603" i="14"/>
  <c r="I1603" i="14"/>
  <c r="J1603" i="14"/>
  <c r="K1603" i="14"/>
  <c r="P1603" i="14" s="1"/>
  <c r="S1603" i="14" s="1"/>
  <c r="X1603" i="14"/>
  <c r="B1604" i="14"/>
  <c r="E1604" i="14" s="1"/>
  <c r="I1604" i="14"/>
  <c r="J1604" i="14"/>
  <c r="K1604" i="14"/>
  <c r="P1604" i="14" s="1"/>
  <c r="S1604" i="14" s="1"/>
  <c r="U1604" i="14" s="1"/>
  <c r="X1604" i="14"/>
  <c r="B1605" i="14"/>
  <c r="E1605" i="14" s="1"/>
  <c r="I1605" i="14"/>
  <c r="J1605" i="14"/>
  <c r="K1605" i="14"/>
  <c r="P1605" i="14" s="1"/>
  <c r="S1605" i="14" s="1"/>
  <c r="U1605" i="14" s="1"/>
  <c r="X1605" i="14"/>
  <c r="B1606" i="14"/>
  <c r="E1606" i="14" s="1"/>
  <c r="G1606" i="14"/>
  <c r="I1606" i="14"/>
  <c r="J1606" i="14"/>
  <c r="K1606" i="14"/>
  <c r="P1606" i="14" s="1"/>
  <c r="S1606" i="14" s="1"/>
  <c r="X1606" i="14"/>
  <c r="B1607" i="14"/>
  <c r="E1607" i="14" s="1"/>
  <c r="G1607" i="14"/>
  <c r="I1607" i="14"/>
  <c r="J1607" i="14"/>
  <c r="K1607" i="14"/>
  <c r="P1607" i="14" s="1"/>
  <c r="S1607" i="14" s="1"/>
  <c r="X1607" i="14"/>
  <c r="B1608" i="14"/>
  <c r="E1608" i="14" s="1"/>
  <c r="I1608" i="14"/>
  <c r="J1608" i="14"/>
  <c r="K1608" i="14"/>
  <c r="P1608" i="14" s="1"/>
  <c r="S1608" i="14" s="1"/>
  <c r="U1608" i="14" s="1"/>
  <c r="X1608" i="14"/>
  <c r="B1609" i="14"/>
  <c r="E1609" i="14" s="1"/>
  <c r="I1609" i="14"/>
  <c r="J1609" i="14"/>
  <c r="K1609" i="14"/>
  <c r="P1609" i="14" s="1"/>
  <c r="S1609" i="14" s="1"/>
  <c r="U1609" i="14" s="1"/>
  <c r="X1609" i="14"/>
  <c r="B1610" i="14"/>
  <c r="E1610" i="14" s="1"/>
  <c r="G1610" i="14"/>
  <c r="I1610" i="14"/>
  <c r="J1610" i="14"/>
  <c r="K1610" i="14"/>
  <c r="P1610" i="14" s="1"/>
  <c r="S1610" i="14" s="1"/>
  <c r="X1610" i="14"/>
  <c r="B1611" i="14"/>
  <c r="E1611" i="14" s="1"/>
  <c r="G1611" i="14"/>
  <c r="I1611" i="14"/>
  <c r="J1611" i="14"/>
  <c r="K1611" i="14"/>
  <c r="P1611" i="14" s="1"/>
  <c r="S1611" i="14" s="1"/>
  <c r="X1611" i="14"/>
  <c r="B1612" i="14"/>
  <c r="E1612" i="14" s="1"/>
  <c r="I1612" i="14"/>
  <c r="J1612" i="14"/>
  <c r="K1612" i="14"/>
  <c r="P1612" i="14" s="1"/>
  <c r="S1612" i="14" s="1"/>
  <c r="U1612" i="14" s="1"/>
  <c r="X1612" i="14"/>
  <c r="B1613" i="14"/>
  <c r="E1613" i="14" s="1"/>
  <c r="I1613" i="14"/>
  <c r="J1613" i="14"/>
  <c r="K1613" i="14"/>
  <c r="P1613" i="14" s="1"/>
  <c r="S1613" i="14" s="1"/>
  <c r="U1613" i="14" s="1"/>
  <c r="X1613" i="14"/>
  <c r="B1614" i="14"/>
  <c r="E1614" i="14" s="1"/>
  <c r="G1614" i="14"/>
  <c r="I1614" i="14"/>
  <c r="J1614" i="14"/>
  <c r="K1614" i="14"/>
  <c r="P1614" i="14" s="1"/>
  <c r="S1614" i="14" s="1"/>
  <c r="X1614" i="14"/>
  <c r="B1615" i="14"/>
  <c r="E1615" i="14" s="1"/>
  <c r="G1615" i="14"/>
  <c r="I1615" i="14"/>
  <c r="J1615" i="14"/>
  <c r="K1615" i="14"/>
  <c r="P1615" i="14" s="1"/>
  <c r="S1615" i="14" s="1"/>
  <c r="X1615" i="14"/>
  <c r="B1616" i="14"/>
  <c r="E1616" i="14" s="1"/>
  <c r="I1616" i="14"/>
  <c r="J1616" i="14"/>
  <c r="K1616" i="14"/>
  <c r="P1616" i="14" s="1"/>
  <c r="S1616" i="14" s="1"/>
  <c r="U1616" i="14" s="1"/>
  <c r="X1616" i="14"/>
  <c r="B1617" i="14"/>
  <c r="E1617" i="14" s="1"/>
  <c r="I1617" i="14"/>
  <c r="J1617" i="14"/>
  <c r="K1617" i="14"/>
  <c r="P1617" i="14" s="1"/>
  <c r="S1617" i="14" s="1"/>
  <c r="U1617" i="14" s="1"/>
  <c r="X1617" i="14"/>
  <c r="B1618" i="14"/>
  <c r="E1618" i="14" s="1"/>
  <c r="G1618" i="14"/>
  <c r="I1618" i="14"/>
  <c r="J1618" i="14"/>
  <c r="K1618" i="14"/>
  <c r="P1618" i="14" s="1"/>
  <c r="S1618" i="14" s="1"/>
  <c r="X1618" i="14"/>
  <c r="B1619" i="14"/>
  <c r="E1619" i="14" s="1"/>
  <c r="G1619" i="14"/>
  <c r="I1619" i="14"/>
  <c r="J1619" i="14"/>
  <c r="K1619" i="14"/>
  <c r="P1619" i="14" s="1"/>
  <c r="S1619" i="14" s="1"/>
  <c r="X1619" i="14"/>
  <c r="B1620" i="14"/>
  <c r="E1620" i="14" s="1"/>
  <c r="I1620" i="14"/>
  <c r="J1620" i="14"/>
  <c r="K1620" i="14"/>
  <c r="P1620" i="14" s="1"/>
  <c r="S1620" i="14" s="1"/>
  <c r="U1620" i="14" s="1"/>
  <c r="X1620" i="14"/>
  <c r="B1621" i="14"/>
  <c r="E1621" i="14" s="1"/>
  <c r="I1621" i="14"/>
  <c r="J1621" i="14"/>
  <c r="K1621" i="14"/>
  <c r="P1621" i="14" s="1"/>
  <c r="S1621" i="14" s="1"/>
  <c r="U1621" i="14" s="1"/>
  <c r="X1621" i="14"/>
  <c r="B1622" i="14"/>
  <c r="E1622" i="14" s="1"/>
  <c r="G1622" i="14"/>
  <c r="I1622" i="14"/>
  <c r="J1622" i="14"/>
  <c r="K1622" i="14"/>
  <c r="P1622" i="14" s="1"/>
  <c r="S1622" i="14" s="1"/>
  <c r="X1622" i="14"/>
  <c r="B1623" i="14"/>
  <c r="E1623" i="14" s="1"/>
  <c r="G1623" i="14"/>
  <c r="I1623" i="14"/>
  <c r="J1623" i="14"/>
  <c r="K1623" i="14"/>
  <c r="P1623" i="14" s="1"/>
  <c r="S1623" i="14" s="1"/>
  <c r="X1623" i="14"/>
  <c r="B1624" i="14"/>
  <c r="E1624" i="14" s="1"/>
  <c r="I1624" i="14"/>
  <c r="J1624" i="14"/>
  <c r="K1624" i="14"/>
  <c r="P1624" i="14" s="1"/>
  <c r="S1624" i="14" s="1"/>
  <c r="U1624" i="14" s="1"/>
  <c r="X1624" i="14"/>
  <c r="B1625" i="14"/>
  <c r="E1625" i="14" s="1"/>
  <c r="I1625" i="14"/>
  <c r="J1625" i="14"/>
  <c r="K1625" i="14"/>
  <c r="P1625" i="14" s="1"/>
  <c r="S1625" i="14" s="1"/>
  <c r="U1625" i="14" s="1"/>
  <c r="X1625" i="14"/>
  <c r="B1626" i="14"/>
  <c r="E1626" i="14" s="1"/>
  <c r="G1626" i="14"/>
  <c r="I1626" i="14"/>
  <c r="J1626" i="14"/>
  <c r="K1626" i="14"/>
  <c r="P1626" i="14" s="1"/>
  <c r="S1626" i="14" s="1"/>
  <c r="X1626" i="14"/>
  <c r="B1627" i="14"/>
  <c r="E1627" i="14" s="1"/>
  <c r="G1627" i="14"/>
  <c r="I1627" i="14"/>
  <c r="J1627" i="14"/>
  <c r="K1627" i="14"/>
  <c r="P1627" i="14" s="1"/>
  <c r="S1627" i="14" s="1"/>
  <c r="X1627" i="14"/>
  <c r="B1628" i="14"/>
  <c r="E1628" i="14" s="1"/>
  <c r="I1628" i="14"/>
  <c r="J1628" i="14"/>
  <c r="K1628" i="14"/>
  <c r="P1628" i="14" s="1"/>
  <c r="S1628" i="14" s="1"/>
  <c r="U1628" i="14" s="1"/>
  <c r="X1628" i="14"/>
  <c r="B1629" i="14"/>
  <c r="E1629" i="14" s="1"/>
  <c r="I1629" i="14"/>
  <c r="J1629" i="14"/>
  <c r="K1629" i="14"/>
  <c r="P1629" i="14" s="1"/>
  <c r="S1629" i="14" s="1"/>
  <c r="U1629" i="14" s="1"/>
  <c r="X1629" i="14"/>
  <c r="B1630" i="14"/>
  <c r="E1630" i="14" s="1"/>
  <c r="G1630" i="14"/>
  <c r="I1630" i="14"/>
  <c r="J1630" i="14"/>
  <c r="K1630" i="14"/>
  <c r="P1630" i="14" s="1"/>
  <c r="S1630" i="14" s="1"/>
  <c r="X1630" i="14"/>
  <c r="B1631" i="14"/>
  <c r="E1631" i="14" s="1"/>
  <c r="G1631" i="14"/>
  <c r="I1631" i="14"/>
  <c r="J1631" i="14"/>
  <c r="K1631" i="14"/>
  <c r="P1631" i="14" s="1"/>
  <c r="S1631" i="14" s="1"/>
  <c r="X1631" i="14"/>
  <c r="B1632" i="14"/>
  <c r="E1632" i="14" s="1"/>
  <c r="I1632" i="14"/>
  <c r="J1632" i="14"/>
  <c r="K1632" i="14"/>
  <c r="P1632" i="14" s="1"/>
  <c r="S1632" i="14" s="1"/>
  <c r="U1632" i="14" s="1"/>
  <c r="X1632" i="14"/>
  <c r="B1633" i="14"/>
  <c r="E1633" i="14" s="1"/>
  <c r="I1633" i="14"/>
  <c r="J1633" i="14"/>
  <c r="K1633" i="14"/>
  <c r="P1633" i="14" s="1"/>
  <c r="S1633" i="14" s="1"/>
  <c r="U1633" i="14" s="1"/>
  <c r="X1633" i="14"/>
  <c r="B1634" i="14"/>
  <c r="E1634" i="14" s="1"/>
  <c r="G1634" i="14"/>
  <c r="I1634" i="14"/>
  <c r="J1634" i="14"/>
  <c r="K1634" i="14"/>
  <c r="P1634" i="14" s="1"/>
  <c r="S1634" i="14" s="1"/>
  <c r="X1634" i="14"/>
  <c r="B1635" i="14"/>
  <c r="E1635" i="14" s="1"/>
  <c r="G1635" i="14"/>
  <c r="I1635" i="14"/>
  <c r="J1635" i="14"/>
  <c r="K1635" i="14"/>
  <c r="P1635" i="14" s="1"/>
  <c r="S1635" i="14" s="1"/>
  <c r="X1635" i="14"/>
  <c r="B1636" i="14"/>
  <c r="E1636" i="14" s="1"/>
  <c r="I1636" i="14"/>
  <c r="J1636" i="14"/>
  <c r="K1636" i="14"/>
  <c r="P1636" i="14" s="1"/>
  <c r="S1636" i="14" s="1"/>
  <c r="U1636" i="14" s="1"/>
  <c r="X1636" i="14"/>
  <c r="B1637" i="14"/>
  <c r="E1637" i="14" s="1"/>
  <c r="I1637" i="14"/>
  <c r="J1637" i="14"/>
  <c r="K1637" i="14"/>
  <c r="P1637" i="14" s="1"/>
  <c r="S1637" i="14" s="1"/>
  <c r="U1637" i="14" s="1"/>
  <c r="X1637" i="14"/>
  <c r="B1638" i="14"/>
  <c r="E1638" i="14" s="1"/>
  <c r="G1638" i="14"/>
  <c r="I1638" i="14"/>
  <c r="J1638" i="14"/>
  <c r="K1638" i="14"/>
  <c r="P1638" i="14" s="1"/>
  <c r="S1638" i="14" s="1"/>
  <c r="X1638" i="14"/>
  <c r="B1639" i="14"/>
  <c r="E1639" i="14" s="1"/>
  <c r="I1639" i="14"/>
  <c r="J1639" i="14"/>
  <c r="K1639" i="14"/>
  <c r="P1639" i="14" s="1"/>
  <c r="S1639" i="14" s="1"/>
  <c r="U1639" i="14" s="1"/>
  <c r="X1639" i="14"/>
  <c r="B1640" i="14"/>
  <c r="E1640" i="14" s="1"/>
  <c r="I1640" i="14"/>
  <c r="J1640" i="14"/>
  <c r="K1640" i="14"/>
  <c r="P1640" i="14" s="1"/>
  <c r="S1640" i="14" s="1"/>
  <c r="X1640" i="14"/>
  <c r="B1641" i="14"/>
  <c r="E1641" i="14" s="1"/>
  <c r="I1641" i="14"/>
  <c r="J1641" i="14"/>
  <c r="K1641" i="14"/>
  <c r="P1641" i="14" s="1"/>
  <c r="S1641" i="14" s="1"/>
  <c r="U1641" i="14" s="1"/>
  <c r="X1641" i="14"/>
  <c r="B1642" i="14"/>
  <c r="E1642" i="14" s="1"/>
  <c r="G1642" i="14"/>
  <c r="I1642" i="14"/>
  <c r="J1642" i="14"/>
  <c r="K1642" i="14"/>
  <c r="P1642" i="14" s="1"/>
  <c r="S1642" i="14" s="1"/>
  <c r="X1642" i="14"/>
  <c r="B1643" i="14"/>
  <c r="E1643" i="14" s="1"/>
  <c r="I1643" i="14"/>
  <c r="J1643" i="14"/>
  <c r="K1643" i="14"/>
  <c r="P1643" i="14" s="1"/>
  <c r="S1643" i="14" s="1"/>
  <c r="U1643" i="14" s="1"/>
  <c r="X1643" i="14"/>
  <c r="B1644" i="14"/>
  <c r="I1644" i="14"/>
  <c r="J1644" i="14"/>
  <c r="K1644" i="14"/>
  <c r="P1644" i="14" s="1"/>
  <c r="S1644" i="14" s="1"/>
  <c r="X1644" i="14"/>
  <c r="B1645" i="14"/>
  <c r="E1645" i="14" s="1"/>
  <c r="I1645" i="14"/>
  <c r="J1645" i="14"/>
  <c r="K1645" i="14"/>
  <c r="P1645" i="14" s="1"/>
  <c r="S1645" i="14" s="1"/>
  <c r="U1645" i="14" s="1"/>
  <c r="X1645" i="14"/>
  <c r="B1646" i="14"/>
  <c r="E1646" i="14" s="1"/>
  <c r="G1646" i="14"/>
  <c r="I1646" i="14"/>
  <c r="J1646" i="14"/>
  <c r="K1646" i="14"/>
  <c r="P1646" i="14" s="1"/>
  <c r="S1646" i="14" s="1"/>
  <c r="X1646" i="14"/>
  <c r="B1647" i="14"/>
  <c r="E1647" i="14" s="1"/>
  <c r="I1647" i="14"/>
  <c r="J1647" i="14"/>
  <c r="K1647" i="14"/>
  <c r="P1647" i="14" s="1"/>
  <c r="S1647" i="14" s="1"/>
  <c r="U1647" i="14" s="1"/>
  <c r="X1647" i="14"/>
  <c r="B1648" i="14"/>
  <c r="E1648" i="14" s="1"/>
  <c r="I1648" i="14"/>
  <c r="J1648" i="14"/>
  <c r="K1648" i="14"/>
  <c r="P1648" i="14" s="1"/>
  <c r="S1648" i="14" s="1"/>
  <c r="X1648" i="14"/>
  <c r="B1649" i="14"/>
  <c r="E1649" i="14" s="1"/>
  <c r="I1649" i="14"/>
  <c r="J1649" i="14"/>
  <c r="K1649" i="14"/>
  <c r="P1649" i="14" s="1"/>
  <c r="S1649" i="14" s="1"/>
  <c r="U1649" i="14" s="1"/>
  <c r="X1649" i="14"/>
  <c r="B1650" i="14"/>
  <c r="E1650" i="14" s="1"/>
  <c r="G1650" i="14"/>
  <c r="I1650" i="14"/>
  <c r="J1650" i="14"/>
  <c r="K1650" i="14"/>
  <c r="P1650" i="14" s="1"/>
  <c r="S1650" i="14" s="1"/>
  <c r="X1650" i="14"/>
  <c r="B1651" i="14"/>
  <c r="E1651" i="14" s="1"/>
  <c r="I1651" i="14"/>
  <c r="J1651" i="14"/>
  <c r="K1651" i="14"/>
  <c r="P1651" i="14" s="1"/>
  <c r="S1651" i="14" s="1"/>
  <c r="U1651" i="14" s="1"/>
  <c r="X1651" i="14"/>
  <c r="B1652" i="14"/>
  <c r="I1652" i="14"/>
  <c r="J1652" i="14"/>
  <c r="K1652" i="14"/>
  <c r="P1652" i="14" s="1"/>
  <c r="S1652" i="14" s="1"/>
  <c r="X1652" i="14"/>
  <c r="B1653" i="14"/>
  <c r="E1653" i="14" s="1"/>
  <c r="I1653" i="14"/>
  <c r="J1653" i="14"/>
  <c r="K1653" i="14"/>
  <c r="P1653" i="14" s="1"/>
  <c r="S1653" i="14" s="1"/>
  <c r="U1653" i="14" s="1"/>
  <c r="X1653" i="14"/>
  <c r="B1654" i="14"/>
  <c r="E1654" i="14" s="1"/>
  <c r="G1654" i="14"/>
  <c r="I1654" i="14"/>
  <c r="J1654" i="14"/>
  <c r="K1654" i="14"/>
  <c r="P1654" i="14" s="1"/>
  <c r="S1654" i="14" s="1"/>
  <c r="X1654" i="14"/>
  <c r="B1655" i="14"/>
  <c r="E1655" i="14" s="1"/>
  <c r="I1655" i="14"/>
  <c r="J1655" i="14"/>
  <c r="K1655" i="14"/>
  <c r="P1655" i="14" s="1"/>
  <c r="S1655" i="14" s="1"/>
  <c r="U1655" i="14" s="1"/>
  <c r="X1655" i="14"/>
  <c r="B1656" i="14"/>
  <c r="E1656" i="14" s="1"/>
  <c r="I1656" i="14"/>
  <c r="J1656" i="14"/>
  <c r="K1656" i="14"/>
  <c r="P1656" i="14" s="1"/>
  <c r="S1656" i="14" s="1"/>
  <c r="X1656" i="14"/>
  <c r="B1657" i="14"/>
  <c r="E1657" i="14" s="1"/>
  <c r="I1657" i="14"/>
  <c r="J1657" i="14"/>
  <c r="K1657" i="14"/>
  <c r="P1657" i="14" s="1"/>
  <c r="S1657" i="14" s="1"/>
  <c r="U1657" i="14" s="1"/>
  <c r="X1657" i="14"/>
  <c r="B1658" i="14"/>
  <c r="E1658" i="14" s="1"/>
  <c r="G1658" i="14"/>
  <c r="I1658" i="14"/>
  <c r="J1658" i="14"/>
  <c r="K1658" i="14"/>
  <c r="P1658" i="14" s="1"/>
  <c r="S1658" i="14" s="1"/>
  <c r="X1658" i="14"/>
  <c r="B1659" i="14"/>
  <c r="E1659" i="14" s="1"/>
  <c r="I1659" i="14"/>
  <c r="J1659" i="14"/>
  <c r="K1659" i="14"/>
  <c r="P1659" i="14" s="1"/>
  <c r="S1659" i="14" s="1"/>
  <c r="U1659" i="14" s="1"/>
  <c r="X1659" i="14"/>
  <c r="B1660" i="14"/>
  <c r="I1660" i="14"/>
  <c r="J1660" i="14"/>
  <c r="K1660" i="14"/>
  <c r="P1660" i="14" s="1"/>
  <c r="S1660" i="14" s="1"/>
  <c r="X1660" i="14"/>
  <c r="B1661" i="14"/>
  <c r="E1661" i="14" s="1"/>
  <c r="I1661" i="14"/>
  <c r="J1661" i="14"/>
  <c r="K1661" i="14"/>
  <c r="P1661" i="14" s="1"/>
  <c r="S1661" i="14" s="1"/>
  <c r="X1661" i="14"/>
  <c r="B1662" i="14"/>
  <c r="I1662" i="14"/>
  <c r="J1662" i="14"/>
  <c r="K1662" i="14"/>
  <c r="P1662" i="14" s="1"/>
  <c r="S1662" i="14" s="1"/>
  <c r="X1662" i="14"/>
  <c r="B1663" i="14"/>
  <c r="I1663" i="14"/>
  <c r="J1663" i="14"/>
  <c r="K1663" i="14"/>
  <c r="P1663" i="14" s="1"/>
  <c r="S1663" i="14" s="1"/>
  <c r="X1663" i="14"/>
  <c r="B1664" i="14"/>
  <c r="I1664" i="14"/>
  <c r="J1664" i="14"/>
  <c r="K1664" i="14"/>
  <c r="P1664" i="14" s="1"/>
  <c r="S1664" i="14" s="1"/>
  <c r="X1664" i="14"/>
  <c r="B1665" i="14"/>
  <c r="I1665" i="14"/>
  <c r="J1665" i="14"/>
  <c r="K1665" i="14"/>
  <c r="P1665" i="14" s="1"/>
  <c r="S1665" i="14" s="1"/>
  <c r="X1665" i="14"/>
  <c r="B1666" i="14"/>
  <c r="I1666" i="14"/>
  <c r="J1666" i="14"/>
  <c r="K1666" i="14"/>
  <c r="P1666" i="14" s="1"/>
  <c r="S1666" i="14" s="1"/>
  <c r="X1666" i="14"/>
  <c r="B1667" i="14"/>
  <c r="I1667" i="14"/>
  <c r="J1667" i="14"/>
  <c r="K1667" i="14"/>
  <c r="P1667" i="14" s="1"/>
  <c r="S1667" i="14" s="1"/>
  <c r="X1667" i="14"/>
  <c r="B1668" i="14"/>
  <c r="I1668" i="14"/>
  <c r="J1668" i="14"/>
  <c r="K1668" i="14"/>
  <c r="P1668" i="14" s="1"/>
  <c r="S1668" i="14" s="1"/>
  <c r="X1668" i="14"/>
  <c r="B1669" i="14"/>
  <c r="I1669" i="14"/>
  <c r="J1669" i="14"/>
  <c r="K1669" i="14"/>
  <c r="P1669" i="14" s="1"/>
  <c r="S1669" i="14" s="1"/>
  <c r="X1669" i="14"/>
  <c r="B1670" i="14"/>
  <c r="I1670" i="14"/>
  <c r="J1670" i="14"/>
  <c r="K1670" i="14"/>
  <c r="P1670" i="14" s="1"/>
  <c r="S1670" i="14" s="1"/>
  <c r="X1670" i="14"/>
  <c r="B1671" i="14"/>
  <c r="G1671" i="14" s="1"/>
  <c r="I1671" i="14"/>
  <c r="J1671" i="14"/>
  <c r="K1671" i="14"/>
  <c r="P1671" i="14" s="1"/>
  <c r="S1671" i="14" s="1"/>
  <c r="X1671" i="14"/>
  <c r="B1672" i="14"/>
  <c r="G1672" i="14" s="1"/>
  <c r="I1672" i="14"/>
  <c r="J1672" i="14"/>
  <c r="K1672" i="14"/>
  <c r="P1672" i="14" s="1"/>
  <c r="S1672" i="14" s="1"/>
  <c r="X1672" i="14"/>
  <c r="B1673" i="14"/>
  <c r="G1673" i="14"/>
  <c r="I1673" i="14"/>
  <c r="J1673" i="14"/>
  <c r="K1673" i="14"/>
  <c r="P1673" i="14" s="1"/>
  <c r="S1673" i="14" s="1"/>
  <c r="X1673" i="14"/>
  <c r="B1674" i="14"/>
  <c r="G1674" i="14" s="1"/>
  <c r="I1674" i="14"/>
  <c r="J1674" i="14"/>
  <c r="K1674" i="14"/>
  <c r="P1674" i="14" s="1"/>
  <c r="S1674" i="14" s="1"/>
  <c r="X1674" i="14"/>
  <c r="B1675" i="14"/>
  <c r="G1675" i="14" s="1"/>
  <c r="I1675" i="14"/>
  <c r="J1675" i="14"/>
  <c r="K1675" i="14"/>
  <c r="P1675" i="14" s="1"/>
  <c r="S1675" i="14" s="1"/>
  <c r="X1675" i="14"/>
  <c r="B1676" i="14"/>
  <c r="G1676" i="14" s="1"/>
  <c r="I1676" i="14"/>
  <c r="J1676" i="14"/>
  <c r="K1676" i="14"/>
  <c r="P1676" i="14" s="1"/>
  <c r="S1676" i="14" s="1"/>
  <c r="X1676" i="14"/>
  <c r="B1677" i="14"/>
  <c r="G1677" i="14"/>
  <c r="I1677" i="14"/>
  <c r="J1677" i="14"/>
  <c r="K1677" i="14"/>
  <c r="P1677" i="14" s="1"/>
  <c r="S1677" i="14" s="1"/>
  <c r="X1677" i="14"/>
  <c r="B1678" i="14"/>
  <c r="G1678" i="14" s="1"/>
  <c r="I1678" i="14"/>
  <c r="J1678" i="14"/>
  <c r="K1678" i="14"/>
  <c r="P1678" i="14" s="1"/>
  <c r="S1678" i="14" s="1"/>
  <c r="X1678" i="14"/>
  <c r="B1679" i="14"/>
  <c r="G1679" i="14" s="1"/>
  <c r="I1679" i="14"/>
  <c r="J1679" i="14"/>
  <c r="K1679" i="14"/>
  <c r="P1679" i="14" s="1"/>
  <c r="S1679" i="14" s="1"/>
  <c r="X1679" i="14"/>
  <c r="B1680" i="14"/>
  <c r="G1680" i="14" s="1"/>
  <c r="I1680" i="14"/>
  <c r="J1680" i="14"/>
  <c r="K1680" i="14"/>
  <c r="P1680" i="14" s="1"/>
  <c r="S1680" i="14" s="1"/>
  <c r="X1680" i="14"/>
  <c r="B1681" i="14"/>
  <c r="G1681" i="14"/>
  <c r="I1681" i="14"/>
  <c r="J1681" i="14"/>
  <c r="K1681" i="14"/>
  <c r="P1681" i="14" s="1"/>
  <c r="S1681" i="14" s="1"/>
  <c r="X1681" i="14"/>
  <c r="B1682" i="14"/>
  <c r="G1682" i="14" s="1"/>
  <c r="I1682" i="14"/>
  <c r="J1682" i="14"/>
  <c r="K1682" i="14"/>
  <c r="P1682" i="14" s="1"/>
  <c r="S1682" i="14" s="1"/>
  <c r="X1682" i="14"/>
  <c r="B1683" i="14"/>
  <c r="G1683" i="14" s="1"/>
  <c r="I1683" i="14"/>
  <c r="J1683" i="14"/>
  <c r="K1683" i="14"/>
  <c r="P1683" i="14" s="1"/>
  <c r="S1683" i="14" s="1"/>
  <c r="X1683" i="14"/>
  <c r="B1684" i="14"/>
  <c r="G1684" i="14" s="1"/>
  <c r="I1684" i="14"/>
  <c r="J1684" i="14"/>
  <c r="K1684" i="14"/>
  <c r="P1684" i="14" s="1"/>
  <c r="S1684" i="14" s="1"/>
  <c r="X1684" i="14"/>
  <c r="B1685" i="14"/>
  <c r="G1685" i="14"/>
  <c r="I1685" i="14"/>
  <c r="J1685" i="14"/>
  <c r="K1685" i="14"/>
  <c r="P1685" i="14" s="1"/>
  <c r="S1685" i="14" s="1"/>
  <c r="X1685" i="14"/>
  <c r="B1686" i="14"/>
  <c r="G1686" i="14" s="1"/>
  <c r="I1686" i="14"/>
  <c r="J1686" i="14"/>
  <c r="K1686" i="14"/>
  <c r="P1686" i="14" s="1"/>
  <c r="S1686" i="14" s="1"/>
  <c r="X1686" i="14"/>
  <c r="B1687" i="14"/>
  <c r="G1687" i="14" s="1"/>
  <c r="I1687" i="14"/>
  <c r="J1687" i="14"/>
  <c r="K1687" i="14"/>
  <c r="P1687" i="14" s="1"/>
  <c r="S1687" i="14" s="1"/>
  <c r="X1687" i="14"/>
  <c r="B1688" i="14"/>
  <c r="G1688" i="14" s="1"/>
  <c r="I1688" i="14"/>
  <c r="J1688" i="14"/>
  <c r="K1688" i="14"/>
  <c r="P1688" i="14" s="1"/>
  <c r="S1688" i="14" s="1"/>
  <c r="X1688" i="14"/>
  <c r="B1689" i="14"/>
  <c r="G1689" i="14"/>
  <c r="I1689" i="14"/>
  <c r="J1689" i="14"/>
  <c r="K1689" i="14"/>
  <c r="P1689" i="14" s="1"/>
  <c r="S1689" i="14" s="1"/>
  <c r="X1689" i="14"/>
  <c r="B1690" i="14"/>
  <c r="G1690" i="14" s="1"/>
  <c r="I1690" i="14"/>
  <c r="J1690" i="14"/>
  <c r="K1690" i="14"/>
  <c r="P1690" i="14" s="1"/>
  <c r="S1690" i="14" s="1"/>
  <c r="X1690" i="14"/>
  <c r="B1691" i="14"/>
  <c r="G1691" i="14" s="1"/>
  <c r="I1691" i="14"/>
  <c r="J1691" i="14"/>
  <c r="K1691" i="14"/>
  <c r="P1691" i="14" s="1"/>
  <c r="S1691" i="14" s="1"/>
  <c r="X1691" i="14"/>
  <c r="B1692" i="14"/>
  <c r="G1692" i="14" s="1"/>
  <c r="I1692" i="14"/>
  <c r="J1692" i="14"/>
  <c r="K1692" i="14"/>
  <c r="P1692" i="14" s="1"/>
  <c r="S1692" i="14" s="1"/>
  <c r="X1692" i="14"/>
  <c r="B1693" i="14"/>
  <c r="G1693" i="14"/>
  <c r="I1693" i="14"/>
  <c r="J1693" i="14"/>
  <c r="K1693" i="14"/>
  <c r="P1693" i="14" s="1"/>
  <c r="S1693" i="14" s="1"/>
  <c r="X1693" i="14"/>
  <c r="B1694" i="14"/>
  <c r="G1694" i="14" s="1"/>
  <c r="I1694" i="14"/>
  <c r="J1694" i="14"/>
  <c r="K1694" i="14"/>
  <c r="P1694" i="14" s="1"/>
  <c r="S1694" i="14" s="1"/>
  <c r="X1694" i="14"/>
  <c r="B1695" i="14"/>
  <c r="G1695" i="14" s="1"/>
  <c r="I1695" i="14"/>
  <c r="J1695" i="14"/>
  <c r="K1695" i="14"/>
  <c r="P1695" i="14" s="1"/>
  <c r="S1695" i="14" s="1"/>
  <c r="X1695" i="14"/>
  <c r="B1696" i="14"/>
  <c r="G1696" i="14" s="1"/>
  <c r="I1696" i="14"/>
  <c r="J1696" i="14"/>
  <c r="K1696" i="14"/>
  <c r="P1696" i="14" s="1"/>
  <c r="S1696" i="14" s="1"/>
  <c r="X1696" i="14"/>
  <c r="B1697" i="14"/>
  <c r="G1697" i="14"/>
  <c r="I1697" i="14"/>
  <c r="J1697" i="14"/>
  <c r="K1697" i="14"/>
  <c r="P1697" i="14" s="1"/>
  <c r="S1697" i="14" s="1"/>
  <c r="X1697" i="14"/>
  <c r="B1698" i="14"/>
  <c r="G1698" i="14" s="1"/>
  <c r="I1698" i="14"/>
  <c r="J1698" i="14"/>
  <c r="K1698" i="14"/>
  <c r="P1698" i="14" s="1"/>
  <c r="S1698" i="14" s="1"/>
  <c r="X1698" i="14"/>
  <c r="B1699" i="14"/>
  <c r="G1699" i="14" s="1"/>
  <c r="I1699" i="14"/>
  <c r="J1699" i="14"/>
  <c r="K1699" i="14"/>
  <c r="P1699" i="14" s="1"/>
  <c r="S1699" i="14" s="1"/>
  <c r="X1699" i="14"/>
  <c r="B1700" i="14"/>
  <c r="G1700" i="14" s="1"/>
  <c r="I1700" i="14"/>
  <c r="J1700" i="14"/>
  <c r="K1700" i="14"/>
  <c r="P1700" i="14" s="1"/>
  <c r="S1700" i="14" s="1"/>
  <c r="X1700" i="14"/>
  <c r="B1701" i="14"/>
  <c r="G1701" i="14"/>
  <c r="I1701" i="14"/>
  <c r="J1701" i="14"/>
  <c r="K1701" i="14"/>
  <c r="P1701" i="14" s="1"/>
  <c r="S1701" i="14" s="1"/>
  <c r="X1701" i="14"/>
  <c r="B1702" i="14"/>
  <c r="G1702" i="14" s="1"/>
  <c r="I1702" i="14"/>
  <c r="J1702" i="14"/>
  <c r="K1702" i="14"/>
  <c r="P1702" i="14" s="1"/>
  <c r="S1702" i="14" s="1"/>
  <c r="X1702" i="14"/>
  <c r="B1703" i="14"/>
  <c r="G1703" i="14" s="1"/>
  <c r="I1703" i="14"/>
  <c r="J1703" i="14"/>
  <c r="K1703" i="14"/>
  <c r="P1703" i="14" s="1"/>
  <c r="S1703" i="14" s="1"/>
  <c r="X1703" i="14"/>
  <c r="B1704" i="14"/>
  <c r="G1704" i="14" s="1"/>
  <c r="I1704" i="14"/>
  <c r="J1704" i="14"/>
  <c r="K1704" i="14"/>
  <c r="P1704" i="14" s="1"/>
  <c r="S1704" i="14" s="1"/>
  <c r="X1704" i="14"/>
  <c r="B1705" i="14"/>
  <c r="G1705" i="14" s="1"/>
  <c r="I1705" i="14"/>
  <c r="J1705" i="14"/>
  <c r="K1705" i="14"/>
  <c r="P1705" i="14" s="1"/>
  <c r="S1705" i="14" s="1"/>
  <c r="X1705" i="14"/>
  <c r="B1706" i="14"/>
  <c r="D1706" i="14" s="1"/>
  <c r="I1706" i="14"/>
  <c r="J1706" i="14"/>
  <c r="K1706" i="14"/>
  <c r="P1706" i="14" s="1"/>
  <c r="S1706" i="14" s="1"/>
  <c r="U1706" i="14" s="1"/>
  <c r="X1706" i="14"/>
  <c r="B1707" i="14"/>
  <c r="D1707" i="14" s="1"/>
  <c r="I1707" i="14"/>
  <c r="J1707" i="14"/>
  <c r="K1707" i="14"/>
  <c r="P1707" i="14" s="1"/>
  <c r="S1707" i="14" s="1"/>
  <c r="X1707" i="14"/>
  <c r="B1708" i="14"/>
  <c r="D1708" i="14" s="1"/>
  <c r="I1708" i="14"/>
  <c r="J1708" i="14"/>
  <c r="K1708" i="14"/>
  <c r="P1708" i="14" s="1"/>
  <c r="S1708" i="14" s="1"/>
  <c r="X1708" i="14"/>
  <c r="B1709" i="14"/>
  <c r="D1709" i="14" s="1"/>
  <c r="E1709" i="14"/>
  <c r="G1709" i="14"/>
  <c r="I1709" i="14"/>
  <c r="J1709" i="14"/>
  <c r="K1709" i="14"/>
  <c r="P1709" i="14" s="1"/>
  <c r="S1709" i="14" s="1"/>
  <c r="X1709" i="14"/>
  <c r="B1710" i="14"/>
  <c r="D1710" i="14" s="1"/>
  <c r="I1710" i="14"/>
  <c r="J1710" i="14"/>
  <c r="K1710" i="14"/>
  <c r="P1710" i="14" s="1"/>
  <c r="S1710" i="14" s="1"/>
  <c r="U1710" i="14" s="1"/>
  <c r="X1710" i="14"/>
  <c r="B1711" i="14"/>
  <c r="D1711" i="14" s="1"/>
  <c r="I1711" i="14"/>
  <c r="J1711" i="14"/>
  <c r="K1711" i="14"/>
  <c r="P1711" i="14" s="1"/>
  <c r="S1711" i="14" s="1"/>
  <c r="X1711" i="14"/>
  <c r="B1712" i="14"/>
  <c r="D1712" i="14" s="1"/>
  <c r="I1712" i="14"/>
  <c r="J1712" i="14"/>
  <c r="K1712" i="14"/>
  <c r="P1712" i="14" s="1"/>
  <c r="S1712" i="14" s="1"/>
  <c r="X1712" i="14"/>
  <c r="B1713" i="14"/>
  <c r="D1713" i="14" s="1"/>
  <c r="E1713" i="14"/>
  <c r="G1713" i="14"/>
  <c r="I1713" i="14"/>
  <c r="J1713" i="14"/>
  <c r="K1713" i="14"/>
  <c r="P1713" i="14" s="1"/>
  <c r="S1713" i="14" s="1"/>
  <c r="X1713" i="14"/>
  <c r="B1714" i="14"/>
  <c r="D1714" i="14" s="1"/>
  <c r="I1714" i="14"/>
  <c r="J1714" i="14"/>
  <c r="K1714" i="14"/>
  <c r="P1714" i="14" s="1"/>
  <c r="S1714" i="14" s="1"/>
  <c r="U1714" i="14" s="1"/>
  <c r="X1714" i="14"/>
  <c r="B1715" i="14"/>
  <c r="D1715" i="14" s="1"/>
  <c r="I1715" i="14"/>
  <c r="J1715" i="14"/>
  <c r="K1715" i="14"/>
  <c r="P1715" i="14" s="1"/>
  <c r="S1715" i="14" s="1"/>
  <c r="X1715" i="14"/>
  <c r="B1716" i="14"/>
  <c r="D1716" i="14" s="1"/>
  <c r="I1716" i="14"/>
  <c r="J1716" i="14"/>
  <c r="K1716" i="14"/>
  <c r="P1716" i="14" s="1"/>
  <c r="S1716" i="14" s="1"/>
  <c r="X1716" i="14"/>
  <c r="B1717" i="14"/>
  <c r="D1717" i="14" s="1"/>
  <c r="E1717" i="14"/>
  <c r="G1717" i="14"/>
  <c r="I1717" i="14"/>
  <c r="J1717" i="14"/>
  <c r="K1717" i="14"/>
  <c r="P1717" i="14" s="1"/>
  <c r="S1717" i="14" s="1"/>
  <c r="X1717" i="14"/>
  <c r="B1718" i="14"/>
  <c r="D1718" i="14" s="1"/>
  <c r="I1718" i="14"/>
  <c r="J1718" i="14"/>
  <c r="K1718" i="14"/>
  <c r="P1718" i="14" s="1"/>
  <c r="S1718" i="14" s="1"/>
  <c r="U1718" i="14" s="1"/>
  <c r="X1718" i="14"/>
  <c r="B1719" i="14"/>
  <c r="D1719" i="14" s="1"/>
  <c r="I1719" i="14"/>
  <c r="J1719" i="14"/>
  <c r="K1719" i="14"/>
  <c r="P1719" i="14" s="1"/>
  <c r="S1719" i="14" s="1"/>
  <c r="X1719" i="14"/>
  <c r="B1720" i="14"/>
  <c r="D1720" i="14" s="1"/>
  <c r="I1720" i="14"/>
  <c r="J1720" i="14"/>
  <c r="K1720" i="14"/>
  <c r="P1720" i="14" s="1"/>
  <c r="S1720" i="14" s="1"/>
  <c r="X1720" i="14"/>
  <c r="B1721" i="14"/>
  <c r="D1721" i="14" s="1"/>
  <c r="E1721" i="14"/>
  <c r="I1721" i="14"/>
  <c r="J1721" i="14"/>
  <c r="K1721" i="14"/>
  <c r="P1721" i="14" s="1"/>
  <c r="S1721" i="14" s="1"/>
  <c r="X1721" i="14"/>
  <c r="B1722" i="14"/>
  <c r="D1722" i="14" s="1"/>
  <c r="I1722" i="14"/>
  <c r="J1722" i="14"/>
  <c r="K1722" i="14"/>
  <c r="P1722" i="14" s="1"/>
  <c r="S1722" i="14" s="1"/>
  <c r="U1722" i="14" s="1"/>
  <c r="X1722" i="14"/>
  <c r="B1723" i="14"/>
  <c r="D1723" i="14" s="1"/>
  <c r="I1723" i="14"/>
  <c r="J1723" i="14"/>
  <c r="K1723" i="14"/>
  <c r="P1723" i="14" s="1"/>
  <c r="S1723" i="14" s="1"/>
  <c r="X1723" i="14"/>
  <c r="B1724" i="14"/>
  <c r="D1724" i="14" s="1"/>
  <c r="I1724" i="14"/>
  <c r="J1724" i="14"/>
  <c r="K1724" i="14"/>
  <c r="P1724" i="14" s="1"/>
  <c r="S1724" i="14" s="1"/>
  <c r="X1724" i="14"/>
  <c r="B1725" i="14"/>
  <c r="D1725" i="14" s="1"/>
  <c r="E1725" i="14"/>
  <c r="G1725" i="14"/>
  <c r="I1725" i="14"/>
  <c r="J1725" i="14"/>
  <c r="K1725" i="14"/>
  <c r="P1725" i="14" s="1"/>
  <c r="S1725" i="14" s="1"/>
  <c r="X1725" i="14"/>
  <c r="B1726" i="14"/>
  <c r="D1726" i="14" s="1"/>
  <c r="I1726" i="14"/>
  <c r="J1726" i="14"/>
  <c r="K1726" i="14"/>
  <c r="P1726" i="14" s="1"/>
  <c r="S1726" i="14" s="1"/>
  <c r="U1726" i="14" s="1"/>
  <c r="X1726" i="14"/>
  <c r="B1727" i="14"/>
  <c r="D1727" i="14" s="1"/>
  <c r="I1727" i="14"/>
  <c r="J1727" i="14"/>
  <c r="K1727" i="14"/>
  <c r="P1727" i="14" s="1"/>
  <c r="S1727" i="14" s="1"/>
  <c r="X1727" i="14"/>
  <c r="B1728" i="14"/>
  <c r="D1728" i="14" s="1"/>
  <c r="I1728" i="14"/>
  <c r="J1728" i="14"/>
  <c r="K1728" i="14"/>
  <c r="P1728" i="14" s="1"/>
  <c r="S1728" i="14" s="1"/>
  <c r="X1728" i="14"/>
  <c r="B1729" i="14"/>
  <c r="D1729" i="14" s="1"/>
  <c r="E1729" i="14"/>
  <c r="G1729" i="14"/>
  <c r="I1729" i="14"/>
  <c r="J1729" i="14"/>
  <c r="K1729" i="14"/>
  <c r="P1729" i="14" s="1"/>
  <c r="S1729" i="14" s="1"/>
  <c r="X1729" i="14"/>
  <c r="B1730" i="14"/>
  <c r="D1730" i="14" s="1"/>
  <c r="I1730" i="14"/>
  <c r="J1730" i="14"/>
  <c r="K1730" i="14"/>
  <c r="P1730" i="14" s="1"/>
  <c r="S1730" i="14" s="1"/>
  <c r="U1730" i="14" s="1"/>
  <c r="X1730" i="14"/>
  <c r="B1731" i="14"/>
  <c r="D1731" i="14" s="1"/>
  <c r="I1731" i="14"/>
  <c r="J1731" i="14"/>
  <c r="K1731" i="14"/>
  <c r="P1731" i="14" s="1"/>
  <c r="S1731" i="14" s="1"/>
  <c r="X1731" i="14"/>
  <c r="B1732" i="14"/>
  <c r="D1732" i="14" s="1"/>
  <c r="I1732" i="14"/>
  <c r="J1732" i="14"/>
  <c r="K1732" i="14"/>
  <c r="P1732" i="14" s="1"/>
  <c r="S1732" i="14" s="1"/>
  <c r="X1732" i="14"/>
  <c r="B1733" i="14"/>
  <c r="D1733" i="14" s="1"/>
  <c r="E1733" i="14"/>
  <c r="G1733" i="14"/>
  <c r="I1733" i="14"/>
  <c r="J1733" i="14"/>
  <c r="K1733" i="14"/>
  <c r="P1733" i="14" s="1"/>
  <c r="S1733" i="14" s="1"/>
  <c r="X1733" i="14"/>
  <c r="B1734" i="14"/>
  <c r="D1734" i="14" s="1"/>
  <c r="I1734" i="14"/>
  <c r="J1734" i="14"/>
  <c r="K1734" i="14"/>
  <c r="P1734" i="14" s="1"/>
  <c r="S1734" i="14" s="1"/>
  <c r="U1734" i="14" s="1"/>
  <c r="X1734" i="14"/>
  <c r="B1735" i="14"/>
  <c r="D1735" i="14" s="1"/>
  <c r="I1735" i="14"/>
  <c r="J1735" i="14"/>
  <c r="K1735" i="14"/>
  <c r="P1735" i="14" s="1"/>
  <c r="S1735" i="14" s="1"/>
  <c r="X1735" i="14"/>
  <c r="B1736" i="14"/>
  <c r="D1736" i="14" s="1"/>
  <c r="I1736" i="14"/>
  <c r="J1736" i="14"/>
  <c r="K1736" i="14"/>
  <c r="P1736" i="14" s="1"/>
  <c r="S1736" i="14" s="1"/>
  <c r="X1736" i="14"/>
  <c r="B1737" i="14"/>
  <c r="D1737" i="14" s="1"/>
  <c r="E1737" i="14"/>
  <c r="G1737" i="14"/>
  <c r="I1737" i="14"/>
  <c r="J1737" i="14"/>
  <c r="K1737" i="14"/>
  <c r="P1737" i="14" s="1"/>
  <c r="S1737" i="14" s="1"/>
  <c r="X1737" i="14"/>
  <c r="B1738" i="14"/>
  <c r="D1738" i="14" s="1"/>
  <c r="I1738" i="14"/>
  <c r="J1738" i="14"/>
  <c r="K1738" i="14"/>
  <c r="P1738" i="14" s="1"/>
  <c r="S1738" i="14" s="1"/>
  <c r="U1738" i="14" s="1"/>
  <c r="X1738" i="14"/>
  <c r="B1739" i="14"/>
  <c r="D1739" i="14" s="1"/>
  <c r="I1739" i="14"/>
  <c r="J1739" i="14"/>
  <c r="K1739" i="14"/>
  <c r="P1739" i="14" s="1"/>
  <c r="S1739" i="14" s="1"/>
  <c r="X1739" i="14"/>
  <c r="B1740" i="14"/>
  <c r="D1740" i="14" s="1"/>
  <c r="I1740" i="14"/>
  <c r="J1740" i="14"/>
  <c r="K1740" i="14"/>
  <c r="P1740" i="14" s="1"/>
  <c r="S1740" i="14" s="1"/>
  <c r="X1740" i="14"/>
  <c r="B1741" i="14"/>
  <c r="D1741" i="14" s="1"/>
  <c r="E1741" i="14"/>
  <c r="G1741" i="14"/>
  <c r="I1741" i="14"/>
  <c r="J1741" i="14"/>
  <c r="K1741" i="14"/>
  <c r="P1741" i="14" s="1"/>
  <c r="S1741" i="14" s="1"/>
  <c r="X1741" i="14"/>
  <c r="B1742" i="14"/>
  <c r="D1742" i="14" s="1"/>
  <c r="I1742" i="14"/>
  <c r="J1742" i="14"/>
  <c r="K1742" i="14"/>
  <c r="P1742" i="14" s="1"/>
  <c r="S1742" i="14" s="1"/>
  <c r="U1742" i="14" s="1"/>
  <c r="X1742" i="14"/>
  <c r="B1743" i="14"/>
  <c r="D1743" i="14" s="1"/>
  <c r="I1743" i="14"/>
  <c r="J1743" i="14"/>
  <c r="K1743" i="14"/>
  <c r="P1743" i="14" s="1"/>
  <c r="S1743" i="14" s="1"/>
  <c r="X1743" i="14"/>
  <c r="B1744" i="14"/>
  <c r="D1744" i="14" s="1"/>
  <c r="I1744" i="14"/>
  <c r="J1744" i="14"/>
  <c r="K1744" i="14"/>
  <c r="P1744" i="14" s="1"/>
  <c r="S1744" i="14" s="1"/>
  <c r="X1744" i="14"/>
  <c r="B1745" i="14"/>
  <c r="D1745" i="14" s="1"/>
  <c r="E1745" i="14"/>
  <c r="G1745" i="14"/>
  <c r="I1745" i="14"/>
  <c r="J1745" i="14"/>
  <c r="K1745" i="14"/>
  <c r="P1745" i="14" s="1"/>
  <c r="S1745" i="14" s="1"/>
  <c r="X1745" i="14"/>
  <c r="B1746" i="14"/>
  <c r="D1746" i="14" s="1"/>
  <c r="I1746" i="14"/>
  <c r="J1746" i="14"/>
  <c r="K1746" i="14"/>
  <c r="P1746" i="14" s="1"/>
  <c r="S1746" i="14" s="1"/>
  <c r="U1746" i="14" s="1"/>
  <c r="X1746" i="14"/>
  <c r="B1747" i="14"/>
  <c r="D1747" i="14" s="1"/>
  <c r="I1747" i="14"/>
  <c r="J1747" i="14"/>
  <c r="K1747" i="14"/>
  <c r="P1747" i="14" s="1"/>
  <c r="S1747" i="14" s="1"/>
  <c r="X1747" i="14"/>
  <c r="B1748" i="14"/>
  <c r="D1748" i="14" s="1"/>
  <c r="I1748" i="14"/>
  <c r="J1748" i="14"/>
  <c r="K1748" i="14"/>
  <c r="P1748" i="14" s="1"/>
  <c r="S1748" i="14" s="1"/>
  <c r="X1748" i="14"/>
  <c r="B1749" i="14"/>
  <c r="D1749" i="14" s="1"/>
  <c r="E1749" i="14"/>
  <c r="I1749" i="14"/>
  <c r="J1749" i="14"/>
  <c r="K1749" i="14"/>
  <c r="P1749" i="14" s="1"/>
  <c r="S1749" i="14" s="1"/>
  <c r="X1749" i="14"/>
  <c r="B1750" i="14"/>
  <c r="D1750" i="14" s="1"/>
  <c r="I1750" i="14"/>
  <c r="J1750" i="14"/>
  <c r="K1750" i="14"/>
  <c r="P1750" i="14" s="1"/>
  <c r="S1750" i="14" s="1"/>
  <c r="U1750" i="14" s="1"/>
  <c r="X1750" i="14"/>
  <c r="B1751" i="14"/>
  <c r="D1751" i="14" s="1"/>
  <c r="I1751" i="14"/>
  <c r="J1751" i="14"/>
  <c r="K1751" i="14"/>
  <c r="P1751" i="14" s="1"/>
  <c r="S1751" i="14" s="1"/>
  <c r="X1751" i="14"/>
  <c r="B1752" i="14"/>
  <c r="D1752" i="14" s="1"/>
  <c r="I1752" i="14"/>
  <c r="J1752" i="14"/>
  <c r="K1752" i="14"/>
  <c r="P1752" i="14" s="1"/>
  <c r="S1752" i="14" s="1"/>
  <c r="X1752" i="14"/>
  <c r="B1753" i="14"/>
  <c r="D1753" i="14" s="1"/>
  <c r="E1753" i="14"/>
  <c r="G1753" i="14"/>
  <c r="I1753" i="14"/>
  <c r="J1753" i="14"/>
  <c r="K1753" i="14"/>
  <c r="P1753" i="14" s="1"/>
  <c r="S1753" i="14" s="1"/>
  <c r="X1753" i="14"/>
  <c r="B1754" i="14"/>
  <c r="D1754" i="14" s="1"/>
  <c r="I1754" i="14"/>
  <c r="J1754" i="14"/>
  <c r="K1754" i="14"/>
  <c r="P1754" i="14" s="1"/>
  <c r="S1754" i="14" s="1"/>
  <c r="U1754" i="14" s="1"/>
  <c r="X1754" i="14"/>
  <c r="B1755" i="14"/>
  <c r="D1755" i="14" s="1"/>
  <c r="I1755" i="14"/>
  <c r="J1755" i="14"/>
  <c r="K1755" i="14"/>
  <c r="P1755" i="14" s="1"/>
  <c r="S1755" i="14" s="1"/>
  <c r="X1755" i="14"/>
  <c r="B1756" i="14"/>
  <c r="D1756" i="14" s="1"/>
  <c r="I1756" i="14"/>
  <c r="J1756" i="14"/>
  <c r="K1756" i="14"/>
  <c r="P1756" i="14" s="1"/>
  <c r="S1756" i="14" s="1"/>
  <c r="X1756" i="14"/>
  <c r="B1757" i="14"/>
  <c r="D1757" i="14" s="1"/>
  <c r="E1757" i="14"/>
  <c r="G1757" i="14"/>
  <c r="I1757" i="14"/>
  <c r="J1757" i="14"/>
  <c r="K1757" i="14"/>
  <c r="P1757" i="14" s="1"/>
  <c r="S1757" i="14" s="1"/>
  <c r="X1757" i="14"/>
  <c r="B1758" i="14"/>
  <c r="D1758" i="14" s="1"/>
  <c r="I1758" i="14"/>
  <c r="J1758" i="14"/>
  <c r="K1758" i="14"/>
  <c r="P1758" i="14" s="1"/>
  <c r="S1758" i="14" s="1"/>
  <c r="U1758" i="14" s="1"/>
  <c r="X1758" i="14"/>
  <c r="B1759" i="14"/>
  <c r="D1759" i="14" s="1"/>
  <c r="I1759" i="14"/>
  <c r="J1759" i="14"/>
  <c r="K1759" i="14"/>
  <c r="P1759" i="14" s="1"/>
  <c r="S1759" i="14" s="1"/>
  <c r="X1759" i="14"/>
  <c r="B1760" i="14"/>
  <c r="D1760" i="14" s="1"/>
  <c r="I1760" i="14"/>
  <c r="J1760" i="14"/>
  <c r="K1760" i="14"/>
  <c r="P1760" i="14" s="1"/>
  <c r="S1760" i="14" s="1"/>
  <c r="X1760" i="14"/>
  <c r="B1761" i="14"/>
  <c r="D1761" i="14" s="1"/>
  <c r="E1761" i="14"/>
  <c r="I1761" i="14"/>
  <c r="J1761" i="14"/>
  <c r="K1761" i="14"/>
  <c r="P1761" i="14" s="1"/>
  <c r="S1761" i="14" s="1"/>
  <c r="X1761" i="14"/>
  <c r="B1762" i="14"/>
  <c r="D1762" i="14" s="1"/>
  <c r="I1762" i="14"/>
  <c r="J1762" i="14"/>
  <c r="K1762" i="14"/>
  <c r="P1762" i="14" s="1"/>
  <c r="S1762" i="14" s="1"/>
  <c r="U1762" i="14" s="1"/>
  <c r="X1762" i="14"/>
  <c r="B1763" i="14"/>
  <c r="D1763" i="14" s="1"/>
  <c r="I1763" i="14"/>
  <c r="J1763" i="14"/>
  <c r="K1763" i="14"/>
  <c r="P1763" i="14" s="1"/>
  <c r="S1763" i="14" s="1"/>
  <c r="X1763" i="14"/>
  <c r="B1764" i="14"/>
  <c r="D1764" i="14" s="1"/>
  <c r="I1764" i="14"/>
  <c r="J1764" i="14"/>
  <c r="K1764" i="14"/>
  <c r="P1764" i="14" s="1"/>
  <c r="S1764" i="14" s="1"/>
  <c r="X1764" i="14"/>
  <c r="B1765" i="14"/>
  <c r="D1765" i="14" s="1"/>
  <c r="E1765" i="14"/>
  <c r="G1765" i="14"/>
  <c r="I1765" i="14"/>
  <c r="J1765" i="14"/>
  <c r="K1765" i="14"/>
  <c r="P1765" i="14" s="1"/>
  <c r="S1765" i="14" s="1"/>
  <c r="X1765" i="14"/>
  <c r="B1766" i="14"/>
  <c r="D1766" i="14" s="1"/>
  <c r="I1766" i="14"/>
  <c r="J1766" i="14"/>
  <c r="K1766" i="14"/>
  <c r="P1766" i="14" s="1"/>
  <c r="S1766" i="14" s="1"/>
  <c r="U1766" i="14" s="1"/>
  <c r="X1766" i="14"/>
  <c r="B1767" i="14"/>
  <c r="D1767" i="14" s="1"/>
  <c r="I1767" i="14"/>
  <c r="J1767" i="14"/>
  <c r="K1767" i="14"/>
  <c r="P1767" i="14" s="1"/>
  <c r="S1767" i="14" s="1"/>
  <c r="X1767" i="14"/>
  <c r="B1768" i="14"/>
  <c r="D1768" i="14" s="1"/>
  <c r="I1768" i="14"/>
  <c r="J1768" i="14"/>
  <c r="K1768" i="14"/>
  <c r="P1768" i="14" s="1"/>
  <c r="S1768" i="14" s="1"/>
  <c r="X1768" i="14"/>
  <c r="B1769" i="14"/>
  <c r="D1769" i="14" s="1"/>
  <c r="E1769" i="14"/>
  <c r="I1769" i="14"/>
  <c r="J1769" i="14"/>
  <c r="K1769" i="14"/>
  <c r="P1769" i="14" s="1"/>
  <c r="S1769" i="14" s="1"/>
  <c r="X1769" i="14"/>
  <c r="B1770" i="14"/>
  <c r="D1770" i="14" s="1"/>
  <c r="I1770" i="14"/>
  <c r="J1770" i="14"/>
  <c r="K1770" i="14"/>
  <c r="P1770" i="14" s="1"/>
  <c r="S1770" i="14" s="1"/>
  <c r="U1770" i="14" s="1"/>
  <c r="X1770" i="14"/>
  <c r="B1771" i="14"/>
  <c r="D1771" i="14" s="1"/>
  <c r="I1771" i="14"/>
  <c r="J1771" i="14"/>
  <c r="K1771" i="14"/>
  <c r="P1771" i="14" s="1"/>
  <c r="S1771" i="14" s="1"/>
  <c r="X1771" i="14"/>
  <c r="B1772" i="14"/>
  <c r="D1772" i="14" s="1"/>
  <c r="I1772" i="14"/>
  <c r="J1772" i="14"/>
  <c r="K1772" i="14"/>
  <c r="P1772" i="14" s="1"/>
  <c r="S1772" i="14" s="1"/>
  <c r="X1772" i="14"/>
  <c r="B1773" i="14"/>
  <c r="D1773" i="14" s="1"/>
  <c r="E1773" i="14"/>
  <c r="G1773" i="14"/>
  <c r="I1773" i="14"/>
  <c r="J1773" i="14"/>
  <c r="K1773" i="14"/>
  <c r="P1773" i="14" s="1"/>
  <c r="S1773" i="14" s="1"/>
  <c r="X1773" i="14"/>
  <c r="B1774" i="14"/>
  <c r="D1774" i="14" s="1"/>
  <c r="I1774" i="14"/>
  <c r="J1774" i="14"/>
  <c r="K1774" i="14"/>
  <c r="P1774" i="14" s="1"/>
  <c r="S1774" i="14" s="1"/>
  <c r="U1774" i="14" s="1"/>
  <c r="X1774" i="14"/>
  <c r="B1775" i="14"/>
  <c r="D1775" i="14" s="1"/>
  <c r="G1775" i="14"/>
  <c r="I1775" i="14"/>
  <c r="J1775" i="14"/>
  <c r="K1775" i="14"/>
  <c r="P1775" i="14" s="1"/>
  <c r="S1775" i="14" s="1"/>
  <c r="X1775" i="14"/>
  <c r="B1776" i="14"/>
  <c r="D1776" i="14" s="1"/>
  <c r="G1776" i="14"/>
  <c r="I1776" i="14"/>
  <c r="J1776" i="14"/>
  <c r="K1776" i="14"/>
  <c r="P1776" i="14" s="1"/>
  <c r="S1776" i="14" s="1"/>
  <c r="X1776" i="14"/>
  <c r="B1777" i="14"/>
  <c r="D1777" i="14" s="1"/>
  <c r="E1777" i="14"/>
  <c r="G1777" i="14"/>
  <c r="I1777" i="14"/>
  <c r="J1777" i="14"/>
  <c r="K1777" i="14"/>
  <c r="P1777" i="14" s="1"/>
  <c r="S1777" i="14" s="1"/>
  <c r="X1777" i="14"/>
  <c r="B1778" i="14"/>
  <c r="D1778" i="14" s="1"/>
  <c r="I1778" i="14"/>
  <c r="J1778" i="14"/>
  <c r="K1778" i="14"/>
  <c r="P1778" i="14" s="1"/>
  <c r="S1778" i="14" s="1"/>
  <c r="X1778" i="14"/>
  <c r="B1779" i="14"/>
  <c r="D1779" i="14" s="1"/>
  <c r="G1779" i="14"/>
  <c r="I1779" i="14"/>
  <c r="J1779" i="14"/>
  <c r="K1779" i="14"/>
  <c r="P1779" i="14" s="1"/>
  <c r="S1779" i="14" s="1"/>
  <c r="X1779" i="14"/>
  <c r="B1780" i="14"/>
  <c r="D1780" i="14" s="1"/>
  <c r="G1780" i="14"/>
  <c r="I1780" i="14"/>
  <c r="J1780" i="14"/>
  <c r="K1780" i="14"/>
  <c r="P1780" i="14" s="1"/>
  <c r="S1780" i="14" s="1"/>
  <c r="X1780" i="14"/>
  <c r="B1781" i="14"/>
  <c r="D1781" i="14" s="1"/>
  <c r="E1781" i="14"/>
  <c r="G1781" i="14"/>
  <c r="I1781" i="14"/>
  <c r="J1781" i="14"/>
  <c r="K1781" i="14"/>
  <c r="P1781" i="14" s="1"/>
  <c r="S1781" i="14" s="1"/>
  <c r="X1781" i="14"/>
  <c r="B1782" i="14"/>
  <c r="D1782" i="14" s="1"/>
  <c r="I1782" i="14"/>
  <c r="J1782" i="14"/>
  <c r="K1782" i="14"/>
  <c r="P1782" i="14" s="1"/>
  <c r="S1782" i="14" s="1"/>
  <c r="X1782" i="14"/>
  <c r="B1783" i="14"/>
  <c r="D1783" i="14" s="1"/>
  <c r="G1783" i="14"/>
  <c r="I1783" i="14"/>
  <c r="J1783" i="14"/>
  <c r="K1783" i="14"/>
  <c r="P1783" i="14" s="1"/>
  <c r="S1783" i="14" s="1"/>
  <c r="X1783" i="14"/>
  <c r="B1784" i="14"/>
  <c r="D1784" i="14" s="1"/>
  <c r="G1784" i="14"/>
  <c r="I1784" i="14"/>
  <c r="J1784" i="14"/>
  <c r="K1784" i="14"/>
  <c r="P1784" i="14" s="1"/>
  <c r="S1784" i="14" s="1"/>
  <c r="X1784" i="14"/>
  <c r="B1785" i="14"/>
  <c r="D1785" i="14" s="1"/>
  <c r="E1785" i="14"/>
  <c r="G1785" i="14"/>
  <c r="I1785" i="14"/>
  <c r="J1785" i="14"/>
  <c r="K1785" i="14"/>
  <c r="P1785" i="14" s="1"/>
  <c r="S1785" i="14" s="1"/>
  <c r="X1785" i="14"/>
  <c r="B1786" i="14"/>
  <c r="D1786" i="14" s="1"/>
  <c r="I1786" i="14"/>
  <c r="J1786" i="14"/>
  <c r="K1786" i="14"/>
  <c r="P1786" i="14" s="1"/>
  <c r="S1786" i="14" s="1"/>
  <c r="X1786" i="14"/>
  <c r="B1787" i="14"/>
  <c r="D1787" i="14" s="1"/>
  <c r="G1787" i="14"/>
  <c r="I1787" i="14"/>
  <c r="J1787" i="14"/>
  <c r="K1787" i="14"/>
  <c r="P1787" i="14" s="1"/>
  <c r="S1787" i="14" s="1"/>
  <c r="X1787" i="14"/>
  <c r="B1788" i="14"/>
  <c r="D1788" i="14" s="1"/>
  <c r="G1788" i="14"/>
  <c r="I1788" i="14"/>
  <c r="J1788" i="14"/>
  <c r="K1788" i="14"/>
  <c r="P1788" i="14" s="1"/>
  <c r="S1788" i="14" s="1"/>
  <c r="X1788" i="14"/>
  <c r="B1789" i="14"/>
  <c r="D1789" i="14" s="1"/>
  <c r="E1789" i="14"/>
  <c r="G1789" i="14"/>
  <c r="I1789" i="14"/>
  <c r="J1789" i="14"/>
  <c r="K1789" i="14"/>
  <c r="P1789" i="14" s="1"/>
  <c r="S1789" i="14" s="1"/>
  <c r="X1789" i="14"/>
  <c r="B1790" i="14"/>
  <c r="D1790" i="14" s="1"/>
  <c r="I1790" i="14"/>
  <c r="J1790" i="14"/>
  <c r="K1790" i="14"/>
  <c r="P1790" i="14" s="1"/>
  <c r="S1790" i="14" s="1"/>
  <c r="X1790" i="14"/>
  <c r="B1791" i="14"/>
  <c r="D1791" i="14" s="1"/>
  <c r="G1791" i="14"/>
  <c r="I1791" i="14"/>
  <c r="J1791" i="14"/>
  <c r="K1791" i="14"/>
  <c r="P1791" i="14" s="1"/>
  <c r="S1791" i="14" s="1"/>
  <c r="X1791" i="14"/>
  <c r="B1792" i="14"/>
  <c r="D1792" i="14" s="1"/>
  <c r="I1792" i="14"/>
  <c r="J1792" i="14"/>
  <c r="K1792" i="14"/>
  <c r="P1792" i="14" s="1"/>
  <c r="S1792" i="14" s="1"/>
  <c r="X1792" i="14"/>
  <c r="B1793" i="14"/>
  <c r="D1793" i="14" s="1"/>
  <c r="E1793" i="14"/>
  <c r="G1793" i="14"/>
  <c r="I1793" i="14"/>
  <c r="J1793" i="14"/>
  <c r="K1793" i="14"/>
  <c r="P1793" i="14" s="1"/>
  <c r="S1793" i="14" s="1"/>
  <c r="X1793" i="14"/>
  <c r="B1794" i="14"/>
  <c r="D1794" i="14" s="1"/>
  <c r="I1794" i="14"/>
  <c r="J1794" i="14"/>
  <c r="K1794" i="14"/>
  <c r="P1794" i="14" s="1"/>
  <c r="S1794" i="14" s="1"/>
  <c r="X1794" i="14"/>
  <c r="B1795" i="14"/>
  <c r="D1795" i="14" s="1"/>
  <c r="G1795" i="14"/>
  <c r="I1795" i="14"/>
  <c r="J1795" i="14"/>
  <c r="K1795" i="14"/>
  <c r="P1795" i="14" s="1"/>
  <c r="S1795" i="14" s="1"/>
  <c r="X1795" i="14"/>
  <c r="B1796" i="14"/>
  <c r="D1796" i="14" s="1"/>
  <c r="I1796" i="14"/>
  <c r="J1796" i="14"/>
  <c r="K1796" i="14"/>
  <c r="P1796" i="14" s="1"/>
  <c r="S1796" i="14" s="1"/>
  <c r="X1796" i="14"/>
  <c r="B1797" i="14"/>
  <c r="D1797" i="14" s="1"/>
  <c r="E1797" i="14"/>
  <c r="G1797" i="14"/>
  <c r="I1797" i="14"/>
  <c r="J1797" i="14"/>
  <c r="K1797" i="14"/>
  <c r="P1797" i="14" s="1"/>
  <c r="S1797" i="14" s="1"/>
  <c r="X1797" i="14"/>
  <c r="B1798" i="14"/>
  <c r="D1798" i="14" s="1"/>
  <c r="I1798" i="14"/>
  <c r="J1798" i="14"/>
  <c r="K1798" i="14"/>
  <c r="P1798" i="14" s="1"/>
  <c r="S1798" i="14" s="1"/>
  <c r="X1798" i="14"/>
  <c r="B1799" i="14"/>
  <c r="D1799" i="14" s="1"/>
  <c r="G1799" i="14"/>
  <c r="I1799" i="14"/>
  <c r="J1799" i="14"/>
  <c r="K1799" i="14"/>
  <c r="P1799" i="14" s="1"/>
  <c r="S1799" i="14" s="1"/>
  <c r="X1799" i="14"/>
  <c r="B1800" i="14"/>
  <c r="D1800" i="14" s="1"/>
  <c r="I1800" i="14"/>
  <c r="J1800" i="14"/>
  <c r="K1800" i="14"/>
  <c r="P1800" i="14" s="1"/>
  <c r="S1800" i="14" s="1"/>
  <c r="X1800" i="14"/>
  <c r="B1801" i="14"/>
  <c r="D1801" i="14" s="1"/>
  <c r="E1801" i="14"/>
  <c r="G1801" i="14"/>
  <c r="I1801" i="14"/>
  <c r="J1801" i="14"/>
  <c r="K1801" i="14"/>
  <c r="P1801" i="14" s="1"/>
  <c r="S1801" i="14" s="1"/>
  <c r="X1801" i="14"/>
  <c r="B1802" i="14"/>
  <c r="D1802" i="14" s="1"/>
  <c r="I1802" i="14"/>
  <c r="J1802" i="14"/>
  <c r="K1802" i="14"/>
  <c r="P1802" i="14" s="1"/>
  <c r="S1802" i="14" s="1"/>
  <c r="X1802" i="14"/>
  <c r="B1803" i="14"/>
  <c r="D1803" i="14" s="1"/>
  <c r="G1803" i="14"/>
  <c r="I1803" i="14"/>
  <c r="J1803" i="14"/>
  <c r="K1803" i="14"/>
  <c r="P1803" i="14" s="1"/>
  <c r="S1803" i="14" s="1"/>
  <c r="X1803" i="14"/>
  <c r="B1804" i="14"/>
  <c r="D1804" i="14" s="1"/>
  <c r="I1804" i="14"/>
  <c r="J1804" i="14"/>
  <c r="K1804" i="14"/>
  <c r="P1804" i="14" s="1"/>
  <c r="S1804" i="14" s="1"/>
  <c r="X1804" i="14"/>
  <c r="B1805" i="14"/>
  <c r="D1805" i="14" s="1"/>
  <c r="E1805" i="14"/>
  <c r="G1805" i="14"/>
  <c r="I1805" i="14"/>
  <c r="J1805" i="14"/>
  <c r="K1805" i="14"/>
  <c r="P1805" i="14" s="1"/>
  <c r="S1805" i="14" s="1"/>
  <c r="X1805" i="14"/>
  <c r="B1806" i="14"/>
  <c r="D1806" i="14" s="1"/>
  <c r="I1806" i="14"/>
  <c r="J1806" i="14"/>
  <c r="K1806" i="14"/>
  <c r="P1806" i="14" s="1"/>
  <c r="S1806" i="14" s="1"/>
  <c r="X1806" i="14"/>
  <c r="B1807" i="14"/>
  <c r="D1807" i="14" s="1"/>
  <c r="E1807" i="14"/>
  <c r="G1807" i="14"/>
  <c r="I1807" i="14"/>
  <c r="J1807" i="14"/>
  <c r="K1807" i="14"/>
  <c r="P1807" i="14" s="1"/>
  <c r="S1807" i="14" s="1"/>
  <c r="X1807" i="14"/>
  <c r="B1808" i="14"/>
  <c r="D1808" i="14" s="1"/>
  <c r="I1808" i="14"/>
  <c r="J1808" i="14"/>
  <c r="K1808" i="14"/>
  <c r="P1808" i="14" s="1"/>
  <c r="S1808" i="14" s="1"/>
  <c r="X1808" i="14"/>
  <c r="B1809" i="14"/>
  <c r="D1809" i="14" s="1"/>
  <c r="E1809" i="14"/>
  <c r="G1809" i="14"/>
  <c r="I1809" i="14"/>
  <c r="J1809" i="14"/>
  <c r="K1809" i="14"/>
  <c r="P1809" i="14" s="1"/>
  <c r="S1809" i="14" s="1"/>
  <c r="X1809" i="14"/>
  <c r="B1810" i="14"/>
  <c r="D1810" i="14" s="1"/>
  <c r="I1810" i="14"/>
  <c r="J1810" i="14"/>
  <c r="K1810" i="14"/>
  <c r="P1810" i="14" s="1"/>
  <c r="S1810" i="14" s="1"/>
  <c r="X1810" i="14"/>
  <c r="B1811" i="14"/>
  <c r="D1811" i="14" s="1"/>
  <c r="E1811" i="14"/>
  <c r="G1811" i="14"/>
  <c r="I1811" i="14"/>
  <c r="J1811" i="14"/>
  <c r="K1811" i="14"/>
  <c r="P1811" i="14" s="1"/>
  <c r="S1811" i="14" s="1"/>
  <c r="X1811" i="14"/>
  <c r="B1812" i="14"/>
  <c r="D1812" i="14" s="1"/>
  <c r="I1812" i="14"/>
  <c r="J1812" i="14"/>
  <c r="K1812" i="14"/>
  <c r="P1812" i="14" s="1"/>
  <c r="S1812" i="14" s="1"/>
  <c r="X1812" i="14"/>
  <c r="B1813" i="14"/>
  <c r="D1813" i="14" s="1"/>
  <c r="E1813" i="14"/>
  <c r="G1813" i="14"/>
  <c r="I1813" i="14"/>
  <c r="J1813" i="14"/>
  <c r="K1813" i="14"/>
  <c r="P1813" i="14" s="1"/>
  <c r="S1813" i="14" s="1"/>
  <c r="X1813" i="14"/>
  <c r="B1814" i="14"/>
  <c r="D1814" i="14" s="1"/>
  <c r="I1814" i="14"/>
  <c r="J1814" i="14"/>
  <c r="K1814" i="14"/>
  <c r="P1814" i="14" s="1"/>
  <c r="S1814" i="14" s="1"/>
  <c r="X1814" i="14"/>
  <c r="B1815" i="14"/>
  <c r="D1815" i="14" s="1"/>
  <c r="E1815" i="14"/>
  <c r="G1815" i="14"/>
  <c r="I1815" i="14"/>
  <c r="J1815" i="14"/>
  <c r="K1815" i="14"/>
  <c r="P1815" i="14" s="1"/>
  <c r="S1815" i="14" s="1"/>
  <c r="X1815" i="14"/>
  <c r="B1816" i="14"/>
  <c r="D1816" i="14" s="1"/>
  <c r="I1816" i="14"/>
  <c r="J1816" i="14"/>
  <c r="K1816" i="14"/>
  <c r="P1816" i="14" s="1"/>
  <c r="S1816" i="14" s="1"/>
  <c r="X1816" i="14"/>
  <c r="B1817" i="14"/>
  <c r="D1817" i="14" s="1"/>
  <c r="E1817" i="14"/>
  <c r="G1817" i="14"/>
  <c r="I1817" i="14"/>
  <c r="J1817" i="14"/>
  <c r="K1817" i="14"/>
  <c r="P1817" i="14" s="1"/>
  <c r="S1817" i="14" s="1"/>
  <c r="X1817" i="14"/>
  <c r="B1818" i="14"/>
  <c r="D1818" i="14" s="1"/>
  <c r="I1818" i="14"/>
  <c r="J1818" i="14"/>
  <c r="K1818" i="14"/>
  <c r="P1818" i="14" s="1"/>
  <c r="S1818" i="14" s="1"/>
  <c r="X1818" i="14"/>
  <c r="B1819" i="14"/>
  <c r="D1819" i="14"/>
  <c r="E1819" i="14"/>
  <c r="G1819" i="14"/>
  <c r="I1819" i="14"/>
  <c r="J1819" i="14"/>
  <c r="K1819" i="14"/>
  <c r="P1819" i="14" s="1"/>
  <c r="S1819" i="14" s="1"/>
  <c r="X1819" i="14"/>
  <c r="B1820" i="14"/>
  <c r="D1820" i="14"/>
  <c r="E1820" i="14"/>
  <c r="G1820" i="14"/>
  <c r="I1820" i="14"/>
  <c r="J1820" i="14"/>
  <c r="K1820" i="14"/>
  <c r="P1820" i="14" s="1"/>
  <c r="S1820" i="14" s="1"/>
  <c r="X1820" i="14"/>
  <c r="B1821" i="14"/>
  <c r="D1821" i="14"/>
  <c r="E1821" i="14"/>
  <c r="G1821" i="14"/>
  <c r="I1821" i="14"/>
  <c r="J1821" i="14"/>
  <c r="K1821" i="14"/>
  <c r="P1821" i="14" s="1"/>
  <c r="S1821" i="14" s="1"/>
  <c r="X1821" i="14"/>
  <c r="B1822" i="14"/>
  <c r="D1822" i="14"/>
  <c r="E1822" i="14"/>
  <c r="G1822" i="14"/>
  <c r="I1822" i="14"/>
  <c r="J1822" i="14"/>
  <c r="K1822" i="14"/>
  <c r="P1822" i="14" s="1"/>
  <c r="S1822" i="14" s="1"/>
  <c r="X1822" i="14"/>
  <c r="B1823" i="14"/>
  <c r="D1823" i="14"/>
  <c r="E1823" i="14"/>
  <c r="G1823" i="14"/>
  <c r="I1823" i="14"/>
  <c r="J1823" i="14"/>
  <c r="K1823" i="14"/>
  <c r="P1823" i="14" s="1"/>
  <c r="S1823" i="14" s="1"/>
  <c r="X1823" i="14"/>
  <c r="B1824" i="14"/>
  <c r="D1824" i="14"/>
  <c r="E1824" i="14"/>
  <c r="G1824" i="14"/>
  <c r="I1824" i="14"/>
  <c r="J1824" i="14"/>
  <c r="K1824" i="14"/>
  <c r="P1824" i="14" s="1"/>
  <c r="S1824" i="14" s="1"/>
  <c r="X1824" i="14"/>
  <c r="B1825" i="14"/>
  <c r="D1825" i="14"/>
  <c r="E1825" i="14"/>
  <c r="G1825" i="14"/>
  <c r="I1825" i="14"/>
  <c r="J1825" i="14"/>
  <c r="K1825" i="14"/>
  <c r="P1825" i="14" s="1"/>
  <c r="S1825" i="14" s="1"/>
  <c r="X1825" i="14"/>
  <c r="B1826" i="14"/>
  <c r="D1826" i="14"/>
  <c r="E1826" i="14"/>
  <c r="G1826" i="14"/>
  <c r="I1826" i="14"/>
  <c r="J1826" i="14"/>
  <c r="K1826" i="14"/>
  <c r="P1826" i="14" s="1"/>
  <c r="S1826" i="14" s="1"/>
  <c r="X1826" i="14"/>
  <c r="B1827" i="14"/>
  <c r="D1827" i="14"/>
  <c r="E1827" i="14"/>
  <c r="G1827" i="14"/>
  <c r="I1827" i="14"/>
  <c r="J1827" i="14"/>
  <c r="K1827" i="14"/>
  <c r="P1827" i="14" s="1"/>
  <c r="S1827" i="14" s="1"/>
  <c r="X1827" i="14"/>
  <c r="B1828" i="14"/>
  <c r="D1828" i="14"/>
  <c r="E1828" i="14"/>
  <c r="G1828" i="14"/>
  <c r="I1828" i="14"/>
  <c r="J1828" i="14"/>
  <c r="K1828" i="14"/>
  <c r="P1828" i="14" s="1"/>
  <c r="S1828" i="14" s="1"/>
  <c r="X1828" i="14"/>
  <c r="B1829" i="14"/>
  <c r="D1829" i="14"/>
  <c r="E1829" i="14"/>
  <c r="G1829" i="14"/>
  <c r="I1829" i="14"/>
  <c r="J1829" i="14"/>
  <c r="K1829" i="14"/>
  <c r="P1829" i="14" s="1"/>
  <c r="S1829" i="14" s="1"/>
  <c r="X1829" i="14"/>
  <c r="B1830" i="14"/>
  <c r="D1830" i="14"/>
  <c r="E1830" i="14"/>
  <c r="G1830" i="14"/>
  <c r="I1830" i="14"/>
  <c r="J1830" i="14"/>
  <c r="K1830" i="14"/>
  <c r="P1830" i="14" s="1"/>
  <c r="S1830" i="14" s="1"/>
  <c r="X1830" i="14"/>
  <c r="B1831" i="14"/>
  <c r="D1831" i="14"/>
  <c r="E1831" i="14"/>
  <c r="G1831" i="14"/>
  <c r="I1831" i="14"/>
  <c r="J1831" i="14"/>
  <c r="K1831" i="14"/>
  <c r="P1831" i="14" s="1"/>
  <c r="S1831" i="14" s="1"/>
  <c r="X1831" i="14"/>
  <c r="B1832" i="14"/>
  <c r="D1832" i="14"/>
  <c r="E1832" i="14"/>
  <c r="G1832" i="14"/>
  <c r="I1832" i="14"/>
  <c r="J1832" i="14"/>
  <c r="K1832" i="14"/>
  <c r="P1832" i="14" s="1"/>
  <c r="S1832" i="14" s="1"/>
  <c r="X1832" i="14"/>
  <c r="B1833" i="14"/>
  <c r="D1833" i="14"/>
  <c r="E1833" i="14"/>
  <c r="G1833" i="14"/>
  <c r="I1833" i="14"/>
  <c r="J1833" i="14"/>
  <c r="K1833" i="14"/>
  <c r="P1833" i="14" s="1"/>
  <c r="S1833" i="14" s="1"/>
  <c r="X1833" i="14"/>
  <c r="B1834" i="14"/>
  <c r="D1834" i="14"/>
  <c r="E1834" i="14"/>
  <c r="G1834" i="14"/>
  <c r="I1834" i="14"/>
  <c r="J1834" i="14"/>
  <c r="K1834" i="14"/>
  <c r="P1834" i="14" s="1"/>
  <c r="S1834" i="14" s="1"/>
  <c r="X1834" i="14"/>
  <c r="B1835" i="14"/>
  <c r="D1835" i="14"/>
  <c r="E1835" i="14"/>
  <c r="G1835" i="14"/>
  <c r="I1835" i="14"/>
  <c r="J1835" i="14"/>
  <c r="K1835" i="14"/>
  <c r="P1835" i="14" s="1"/>
  <c r="S1835" i="14" s="1"/>
  <c r="X1835" i="14"/>
  <c r="B1836" i="14"/>
  <c r="D1836" i="14"/>
  <c r="E1836" i="14"/>
  <c r="G1836" i="14"/>
  <c r="I1836" i="14"/>
  <c r="J1836" i="14"/>
  <c r="K1836" i="14"/>
  <c r="P1836" i="14" s="1"/>
  <c r="S1836" i="14" s="1"/>
  <c r="X1836" i="14"/>
  <c r="B1837" i="14"/>
  <c r="D1837" i="14"/>
  <c r="E1837" i="14"/>
  <c r="G1837" i="14"/>
  <c r="I1837" i="14"/>
  <c r="J1837" i="14"/>
  <c r="K1837" i="14"/>
  <c r="P1837" i="14" s="1"/>
  <c r="S1837" i="14" s="1"/>
  <c r="X1837" i="14"/>
  <c r="B1838" i="14"/>
  <c r="D1838" i="14"/>
  <c r="E1838" i="14"/>
  <c r="G1838" i="14"/>
  <c r="I1838" i="14"/>
  <c r="J1838" i="14"/>
  <c r="K1838" i="14"/>
  <c r="P1838" i="14" s="1"/>
  <c r="S1838" i="14" s="1"/>
  <c r="X1838" i="14"/>
  <c r="B1839" i="14"/>
  <c r="D1839" i="14"/>
  <c r="E1839" i="14"/>
  <c r="G1839" i="14"/>
  <c r="I1839" i="14"/>
  <c r="J1839" i="14"/>
  <c r="K1839" i="14"/>
  <c r="P1839" i="14" s="1"/>
  <c r="S1839" i="14" s="1"/>
  <c r="X1839" i="14"/>
  <c r="B1840" i="14"/>
  <c r="D1840" i="14"/>
  <c r="E1840" i="14"/>
  <c r="G1840" i="14"/>
  <c r="I1840" i="14"/>
  <c r="J1840" i="14"/>
  <c r="K1840" i="14"/>
  <c r="P1840" i="14" s="1"/>
  <c r="S1840" i="14" s="1"/>
  <c r="X1840" i="14"/>
  <c r="B1841" i="14"/>
  <c r="D1841" i="14"/>
  <c r="E1841" i="14"/>
  <c r="G1841" i="14"/>
  <c r="I1841" i="14"/>
  <c r="J1841" i="14"/>
  <c r="K1841" i="14"/>
  <c r="P1841" i="14" s="1"/>
  <c r="S1841" i="14" s="1"/>
  <c r="X1841" i="14"/>
  <c r="B1842" i="14"/>
  <c r="D1842" i="14"/>
  <c r="E1842" i="14"/>
  <c r="G1842" i="14"/>
  <c r="I1842" i="14"/>
  <c r="J1842" i="14"/>
  <c r="K1842" i="14"/>
  <c r="P1842" i="14" s="1"/>
  <c r="S1842" i="14" s="1"/>
  <c r="X1842" i="14"/>
  <c r="B1843" i="14"/>
  <c r="D1843" i="14"/>
  <c r="E1843" i="14"/>
  <c r="G1843" i="14"/>
  <c r="I1843" i="14"/>
  <c r="J1843" i="14"/>
  <c r="K1843" i="14"/>
  <c r="P1843" i="14" s="1"/>
  <c r="S1843" i="14" s="1"/>
  <c r="X1843" i="14"/>
  <c r="B1844" i="14"/>
  <c r="D1844" i="14"/>
  <c r="E1844" i="14"/>
  <c r="G1844" i="14"/>
  <c r="I1844" i="14"/>
  <c r="J1844" i="14"/>
  <c r="K1844" i="14"/>
  <c r="P1844" i="14" s="1"/>
  <c r="S1844" i="14" s="1"/>
  <c r="X1844" i="14"/>
  <c r="B1845" i="14"/>
  <c r="D1845" i="14"/>
  <c r="E1845" i="14"/>
  <c r="G1845" i="14"/>
  <c r="I1845" i="14"/>
  <c r="J1845" i="14"/>
  <c r="K1845" i="14"/>
  <c r="P1845" i="14" s="1"/>
  <c r="S1845" i="14" s="1"/>
  <c r="X1845" i="14"/>
  <c r="B1846" i="14"/>
  <c r="D1846" i="14"/>
  <c r="E1846" i="14"/>
  <c r="G1846" i="14"/>
  <c r="I1846" i="14"/>
  <c r="J1846" i="14"/>
  <c r="K1846" i="14"/>
  <c r="P1846" i="14" s="1"/>
  <c r="S1846" i="14" s="1"/>
  <c r="X1846" i="14"/>
  <c r="B1847" i="14"/>
  <c r="D1847" i="14"/>
  <c r="E1847" i="14"/>
  <c r="G1847" i="14"/>
  <c r="I1847" i="14"/>
  <c r="J1847" i="14"/>
  <c r="K1847" i="14"/>
  <c r="P1847" i="14" s="1"/>
  <c r="S1847" i="14" s="1"/>
  <c r="X1847" i="14"/>
  <c r="B1848" i="14"/>
  <c r="D1848" i="14"/>
  <c r="E1848" i="14"/>
  <c r="G1848" i="14"/>
  <c r="I1848" i="14"/>
  <c r="J1848" i="14"/>
  <c r="K1848" i="14"/>
  <c r="P1848" i="14" s="1"/>
  <c r="S1848" i="14" s="1"/>
  <c r="X1848" i="14"/>
  <c r="B1849" i="14"/>
  <c r="D1849" i="14"/>
  <c r="E1849" i="14"/>
  <c r="G1849" i="14"/>
  <c r="I1849" i="14"/>
  <c r="J1849" i="14"/>
  <c r="K1849" i="14"/>
  <c r="P1849" i="14" s="1"/>
  <c r="S1849" i="14" s="1"/>
  <c r="X1849" i="14"/>
  <c r="B1850" i="14"/>
  <c r="D1850" i="14"/>
  <c r="E1850" i="14"/>
  <c r="G1850" i="14"/>
  <c r="I1850" i="14"/>
  <c r="J1850" i="14"/>
  <c r="K1850" i="14"/>
  <c r="P1850" i="14" s="1"/>
  <c r="S1850" i="14" s="1"/>
  <c r="X1850" i="14"/>
  <c r="B1851" i="14"/>
  <c r="D1851" i="14"/>
  <c r="E1851" i="14"/>
  <c r="G1851" i="14"/>
  <c r="I1851" i="14"/>
  <c r="J1851" i="14"/>
  <c r="K1851" i="14"/>
  <c r="P1851" i="14" s="1"/>
  <c r="S1851" i="14" s="1"/>
  <c r="X1851" i="14"/>
  <c r="B1852" i="14"/>
  <c r="D1852" i="14"/>
  <c r="E1852" i="14"/>
  <c r="G1852" i="14"/>
  <c r="I1852" i="14"/>
  <c r="J1852" i="14"/>
  <c r="K1852" i="14"/>
  <c r="P1852" i="14" s="1"/>
  <c r="S1852" i="14" s="1"/>
  <c r="X1852" i="14"/>
  <c r="B1853" i="14"/>
  <c r="D1853" i="14"/>
  <c r="E1853" i="14"/>
  <c r="G1853" i="14"/>
  <c r="I1853" i="14"/>
  <c r="J1853" i="14"/>
  <c r="K1853" i="14"/>
  <c r="P1853" i="14" s="1"/>
  <c r="S1853" i="14" s="1"/>
  <c r="X1853" i="14"/>
  <c r="B1854" i="14"/>
  <c r="D1854" i="14"/>
  <c r="E1854" i="14"/>
  <c r="G1854" i="14"/>
  <c r="I1854" i="14"/>
  <c r="J1854" i="14"/>
  <c r="K1854" i="14"/>
  <c r="P1854" i="14" s="1"/>
  <c r="S1854" i="14" s="1"/>
  <c r="X1854" i="14"/>
  <c r="B1855" i="14"/>
  <c r="D1855" i="14"/>
  <c r="E1855" i="14"/>
  <c r="G1855" i="14"/>
  <c r="I1855" i="14"/>
  <c r="J1855" i="14"/>
  <c r="K1855" i="14"/>
  <c r="P1855" i="14" s="1"/>
  <c r="S1855" i="14" s="1"/>
  <c r="X1855" i="14"/>
  <c r="B1856" i="14"/>
  <c r="D1856" i="14"/>
  <c r="E1856" i="14"/>
  <c r="G1856" i="14"/>
  <c r="I1856" i="14"/>
  <c r="J1856" i="14"/>
  <c r="K1856" i="14"/>
  <c r="P1856" i="14" s="1"/>
  <c r="S1856" i="14" s="1"/>
  <c r="X1856" i="14"/>
  <c r="B1857" i="14"/>
  <c r="D1857" i="14"/>
  <c r="E1857" i="14"/>
  <c r="G1857" i="14"/>
  <c r="I1857" i="14"/>
  <c r="J1857" i="14"/>
  <c r="K1857" i="14"/>
  <c r="P1857" i="14" s="1"/>
  <c r="S1857" i="14" s="1"/>
  <c r="X1857" i="14"/>
  <c r="B1858" i="14"/>
  <c r="D1858" i="14"/>
  <c r="E1858" i="14"/>
  <c r="G1858" i="14"/>
  <c r="I1858" i="14"/>
  <c r="J1858" i="14"/>
  <c r="K1858" i="14"/>
  <c r="P1858" i="14" s="1"/>
  <c r="S1858" i="14" s="1"/>
  <c r="X1858" i="14"/>
  <c r="B1859" i="14"/>
  <c r="D1859" i="14"/>
  <c r="E1859" i="14"/>
  <c r="G1859" i="14"/>
  <c r="I1859" i="14"/>
  <c r="J1859" i="14"/>
  <c r="K1859" i="14"/>
  <c r="P1859" i="14" s="1"/>
  <c r="S1859" i="14" s="1"/>
  <c r="X1859" i="14"/>
  <c r="B1860" i="14"/>
  <c r="D1860" i="14"/>
  <c r="E1860" i="14"/>
  <c r="G1860" i="14"/>
  <c r="I1860" i="14"/>
  <c r="J1860" i="14"/>
  <c r="K1860" i="14"/>
  <c r="P1860" i="14" s="1"/>
  <c r="S1860" i="14" s="1"/>
  <c r="X1860" i="14"/>
  <c r="B1861" i="14"/>
  <c r="D1861" i="14"/>
  <c r="E1861" i="14"/>
  <c r="G1861" i="14"/>
  <c r="I1861" i="14"/>
  <c r="J1861" i="14"/>
  <c r="K1861" i="14"/>
  <c r="P1861" i="14" s="1"/>
  <c r="S1861" i="14" s="1"/>
  <c r="X1861" i="14"/>
  <c r="B1862" i="14"/>
  <c r="D1862" i="14"/>
  <c r="E1862" i="14"/>
  <c r="G1862" i="14"/>
  <c r="I1862" i="14"/>
  <c r="J1862" i="14"/>
  <c r="K1862" i="14"/>
  <c r="P1862" i="14" s="1"/>
  <c r="S1862" i="14" s="1"/>
  <c r="X1862" i="14"/>
  <c r="B1863" i="14"/>
  <c r="D1863" i="14"/>
  <c r="E1863" i="14"/>
  <c r="G1863" i="14"/>
  <c r="I1863" i="14"/>
  <c r="J1863" i="14"/>
  <c r="K1863" i="14"/>
  <c r="P1863" i="14" s="1"/>
  <c r="S1863" i="14" s="1"/>
  <c r="X1863" i="14"/>
  <c r="B1864" i="14"/>
  <c r="D1864" i="14"/>
  <c r="E1864" i="14"/>
  <c r="G1864" i="14"/>
  <c r="I1864" i="14"/>
  <c r="J1864" i="14"/>
  <c r="K1864" i="14"/>
  <c r="P1864" i="14" s="1"/>
  <c r="S1864" i="14" s="1"/>
  <c r="X1864" i="14"/>
  <c r="B1865" i="14"/>
  <c r="D1865" i="14"/>
  <c r="E1865" i="14"/>
  <c r="G1865" i="14"/>
  <c r="I1865" i="14"/>
  <c r="J1865" i="14"/>
  <c r="K1865" i="14"/>
  <c r="P1865" i="14" s="1"/>
  <c r="S1865" i="14" s="1"/>
  <c r="X1865" i="14"/>
  <c r="B1866" i="14"/>
  <c r="D1866" i="14"/>
  <c r="E1866" i="14"/>
  <c r="G1866" i="14"/>
  <c r="I1866" i="14"/>
  <c r="J1866" i="14"/>
  <c r="K1866" i="14"/>
  <c r="P1866" i="14" s="1"/>
  <c r="S1866" i="14" s="1"/>
  <c r="X1866" i="14"/>
  <c r="B1867" i="14"/>
  <c r="D1867" i="14"/>
  <c r="E1867" i="14"/>
  <c r="G1867" i="14"/>
  <c r="I1867" i="14"/>
  <c r="J1867" i="14"/>
  <c r="K1867" i="14"/>
  <c r="P1867" i="14" s="1"/>
  <c r="S1867" i="14" s="1"/>
  <c r="X1867" i="14"/>
  <c r="B1868" i="14"/>
  <c r="D1868" i="14"/>
  <c r="E1868" i="14"/>
  <c r="G1868" i="14"/>
  <c r="I1868" i="14"/>
  <c r="J1868" i="14"/>
  <c r="K1868" i="14"/>
  <c r="P1868" i="14" s="1"/>
  <c r="S1868" i="14" s="1"/>
  <c r="X1868" i="14"/>
  <c r="B1869" i="14"/>
  <c r="D1869" i="14"/>
  <c r="E1869" i="14"/>
  <c r="G1869" i="14"/>
  <c r="I1869" i="14"/>
  <c r="J1869" i="14"/>
  <c r="K1869" i="14"/>
  <c r="P1869" i="14" s="1"/>
  <c r="S1869" i="14" s="1"/>
  <c r="X1869" i="14"/>
  <c r="B1870" i="14"/>
  <c r="D1870" i="14"/>
  <c r="E1870" i="14"/>
  <c r="G1870" i="14"/>
  <c r="I1870" i="14"/>
  <c r="J1870" i="14"/>
  <c r="K1870" i="14"/>
  <c r="P1870" i="14" s="1"/>
  <c r="S1870" i="14" s="1"/>
  <c r="X1870" i="14"/>
  <c r="B1871" i="14"/>
  <c r="D1871" i="14"/>
  <c r="E1871" i="14"/>
  <c r="G1871" i="14"/>
  <c r="I1871" i="14"/>
  <c r="J1871" i="14"/>
  <c r="K1871" i="14"/>
  <c r="P1871" i="14" s="1"/>
  <c r="S1871" i="14" s="1"/>
  <c r="X1871" i="14"/>
  <c r="B1872" i="14"/>
  <c r="D1872" i="14"/>
  <c r="E1872" i="14"/>
  <c r="G1872" i="14"/>
  <c r="I1872" i="14"/>
  <c r="J1872" i="14"/>
  <c r="K1872" i="14"/>
  <c r="P1872" i="14" s="1"/>
  <c r="S1872" i="14" s="1"/>
  <c r="X1872" i="14"/>
  <c r="B1873" i="14"/>
  <c r="D1873" i="14"/>
  <c r="E1873" i="14"/>
  <c r="G1873" i="14"/>
  <c r="I1873" i="14"/>
  <c r="J1873" i="14"/>
  <c r="K1873" i="14"/>
  <c r="P1873" i="14" s="1"/>
  <c r="S1873" i="14" s="1"/>
  <c r="X1873" i="14"/>
  <c r="B1874" i="14"/>
  <c r="D1874" i="14"/>
  <c r="E1874" i="14"/>
  <c r="G1874" i="14"/>
  <c r="I1874" i="14"/>
  <c r="J1874" i="14"/>
  <c r="K1874" i="14"/>
  <c r="P1874" i="14" s="1"/>
  <c r="S1874" i="14" s="1"/>
  <c r="X1874" i="14"/>
  <c r="B1875" i="14"/>
  <c r="D1875" i="14"/>
  <c r="E1875" i="14"/>
  <c r="G1875" i="14"/>
  <c r="I1875" i="14"/>
  <c r="J1875" i="14"/>
  <c r="K1875" i="14"/>
  <c r="P1875" i="14" s="1"/>
  <c r="S1875" i="14" s="1"/>
  <c r="X1875" i="14"/>
  <c r="B1876" i="14"/>
  <c r="D1876" i="14"/>
  <c r="E1876" i="14"/>
  <c r="G1876" i="14"/>
  <c r="I1876" i="14"/>
  <c r="J1876" i="14"/>
  <c r="K1876" i="14"/>
  <c r="P1876" i="14" s="1"/>
  <c r="S1876" i="14" s="1"/>
  <c r="X1876" i="14"/>
  <c r="B1877" i="14"/>
  <c r="D1877" i="14"/>
  <c r="E1877" i="14"/>
  <c r="G1877" i="14"/>
  <c r="I1877" i="14"/>
  <c r="J1877" i="14"/>
  <c r="K1877" i="14"/>
  <c r="P1877" i="14" s="1"/>
  <c r="S1877" i="14" s="1"/>
  <c r="X1877" i="14"/>
  <c r="B1878" i="14"/>
  <c r="D1878" i="14"/>
  <c r="E1878" i="14"/>
  <c r="G1878" i="14"/>
  <c r="I1878" i="14"/>
  <c r="J1878" i="14"/>
  <c r="K1878" i="14"/>
  <c r="P1878" i="14" s="1"/>
  <c r="S1878" i="14" s="1"/>
  <c r="X1878" i="14"/>
  <c r="B1879" i="14"/>
  <c r="D1879" i="14"/>
  <c r="E1879" i="14"/>
  <c r="G1879" i="14"/>
  <c r="I1879" i="14"/>
  <c r="J1879" i="14"/>
  <c r="K1879" i="14"/>
  <c r="P1879" i="14" s="1"/>
  <c r="S1879" i="14" s="1"/>
  <c r="X1879" i="14"/>
  <c r="B1880" i="14"/>
  <c r="D1880" i="14"/>
  <c r="E1880" i="14"/>
  <c r="G1880" i="14"/>
  <c r="I1880" i="14"/>
  <c r="J1880" i="14"/>
  <c r="K1880" i="14"/>
  <c r="P1880" i="14" s="1"/>
  <c r="S1880" i="14" s="1"/>
  <c r="X1880" i="14"/>
  <c r="B1881" i="14"/>
  <c r="D1881" i="14"/>
  <c r="E1881" i="14"/>
  <c r="G1881" i="14"/>
  <c r="I1881" i="14"/>
  <c r="J1881" i="14"/>
  <c r="K1881" i="14"/>
  <c r="P1881" i="14" s="1"/>
  <c r="S1881" i="14" s="1"/>
  <c r="X1881" i="14"/>
  <c r="B1882" i="14"/>
  <c r="D1882" i="14"/>
  <c r="E1882" i="14"/>
  <c r="G1882" i="14"/>
  <c r="I1882" i="14"/>
  <c r="J1882" i="14"/>
  <c r="K1882" i="14"/>
  <c r="P1882" i="14" s="1"/>
  <c r="S1882" i="14" s="1"/>
  <c r="X1882" i="14"/>
  <c r="B1883" i="14"/>
  <c r="D1883" i="14"/>
  <c r="E1883" i="14"/>
  <c r="G1883" i="14"/>
  <c r="I1883" i="14"/>
  <c r="J1883" i="14"/>
  <c r="K1883" i="14"/>
  <c r="P1883" i="14" s="1"/>
  <c r="S1883" i="14" s="1"/>
  <c r="X1883" i="14"/>
  <c r="B1884" i="14"/>
  <c r="D1884" i="14"/>
  <c r="E1884" i="14"/>
  <c r="G1884" i="14"/>
  <c r="I1884" i="14"/>
  <c r="J1884" i="14"/>
  <c r="K1884" i="14"/>
  <c r="P1884" i="14" s="1"/>
  <c r="S1884" i="14" s="1"/>
  <c r="X1884" i="14"/>
  <c r="B1885" i="14"/>
  <c r="D1885" i="14"/>
  <c r="E1885" i="14"/>
  <c r="G1885" i="14"/>
  <c r="I1885" i="14"/>
  <c r="J1885" i="14"/>
  <c r="K1885" i="14"/>
  <c r="P1885" i="14" s="1"/>
  <c r="S1885" i="14" s="1"/>
  <c r="X1885" i="14"/>
  <c r="B1886" i="14"/>
  <c r="D1886" i="14"/>
  <c r="E1886" i="14"/>
  <c r="G1886" i="14"/>
  <c r="I1886" i="14"/>
  <c r="J1886" i="14"/>
  <c r="K1886" i="14"/>
  <c r="P1886" i="14" s="1"/>
  <c r="S1886" i="14" s="1"/>
  <c r="X1886" i="14"/>
  <c r="B1887" i="14"/>
  <c r="D1887" i="14"/>
  <c r="E1887" i="14"/>
  <c r="G1887" i="14"/>
  <c r="I1887" i="14"/>
  <c r="J1887" i="14"/>
  <c r="K1887" i="14"/>
  <c r="P1887" i="14" s="1"/>
  <c r="S1887" i="14" s="1"/>
  <c r="X1887" i="14"/>
  <c r="B1888" i="14"/>
  <c r="D1888" i="14"/>
  <c r="E1888" i="14"/>
  <c r="G1888" i="14"/>
  <c r="I1888" i="14"/>
  <c r="J1888" i="14"/>
  <c r="K1888" i="14"/>
  <c r="P1888" i="14" s="1"/>
  <c r="S1888" i="14" s="1"/>
  <c r="X1888" i="14"/>
  <c r="B1889" i="14"/>
  <c r="D1889" i="14"/>
  <c r="E1889" i="14"/>
  <c r="G1889" i="14"/>
  <c r="I1889" i="14"/>
  <c r="J1889" i="14"/>
  <c r="K1889" i="14"/>
  <c r="P1889" i="14" s="1"/>
  <c r="S1889" i="14" s="1"/>
  <c r="X1889" i="14"/>
  <c r="B1890" i="14"/>
  <c r="D1890" i="14"/>
  <c r="E1890" i="14"/>
  <c r="G1890" i="14"/>
  <c r="I1890" i="14"/>
  <c r="J1890" i="14"/>
  <c r="K1890" i="14"/>
  <c r="P1890" i="14" s="1"/>
  <c r="S1890" i="14" s="1"/>
  <c r="X1890" i="14"/>
  <c r="B1891" i="14"/>
  <c r="D1891" i="14"/>
  <c r="E1891" i="14"/>
  <c r="G1891" i="14"/>
  <c r="I1891" i="14"/>
  <c r="J1891" i="14"/>
  <c r="K1891" i="14"/>
  <c r="P1891" i="14" s="1"/>
  <c r="S1891" i="14" s="1"/>
  <c r="X1891" i="14"/>
  <c r="B1892" i="14"/>
  <c r="D1892" i="14"/>
  <c r="E1892" i="14"/>
  <c r="G1892" i="14"/>
  <c r="I1892" i="14"/>
  <c r="J1892" i="14"/>
  <c r="K1892" i="14"/>
  <c r="P1892" i="14" s="1"/>
  <c r="S1892" i="14" s="1"/>
  <c r="X1892" i="14"/>
  <c r="B1893" i="14"/>
  <c r="D1893" i="14"/>
  <c r="E1893" i="14"/>
  <c r="G1893" i="14"/>
  <c r="I1893" i="14"/>
  <c r="J1893" i="14"/>
  <c r="K1893" i="14"/>
  <c r="P1893" i="14" s="1"/>
  <c r="S1893" i="14" s="1"/>
  <c r="X1893" i="14"/>
  <c r="B1894" i="14"/>
  <c r="D1894" i="14"/>
  <c r="E1894" i="14"/>
  <c r="G1894" i="14"/>
  <c r="I1894" i="14"/>
  <c r="J1894" i="14"/>
  <c r="K1894" i="14"/>
  <c r="P1894" i="14" s="1"/>
  <c r="S1894" i="14" s="1"/>
  <c r="X1894" i="14"/>
  <c r="B1895" i="14"/>
  <c r="D1895" i="14"/>
  <c r="E1895" i="14"/>
  <c r="G1895" i="14"/>
  <c r="I1895" i="14"/>
  <c r="J1895" i="14"/>
  <c r="K1895" i="14"/>
  <c r="P1895" i="14" s="1"/>
  <c r="S1895" i="14" s="1"/>
  <c r="X1895" i="14"/>
  <c r="B1896" i="14"/>
  <c r="D1896" i="14"/>
  <c r="E1896" i="14"/>
  <c r="G1896" i="14"/>
  <c r="I1896" i="14"/>
  <c r="J1896" i="14"/>
  <c r="K1896" i="14"/>
  <c r="P1896" i="14" s="1"/>
  <c r="S1896" i="14" s="1"/>
  <c r="X1896" i="14"/>
  <c r="B1897" i="14"/>
  <c r="D1897" i="14" s="1"/>
  <c r="E1897" i="14"/>
  <c r="I1897" i="14"/>
  <c r="J1897" i="14"/>
  <c r="K1897" i="14"/>
  <c r="P1897" i="14" s="1"/>
  <c r="S1897" i="14" s="1"/>
  <c r="X1897" i="14"/>
  <c r="B1898" i="14"/>
  <c r="D1898" i="14" s="1"/>
  <c r="I1898" i="14"/>
  <c r="J1898" i="14"/>
  <c r="K1898" i="14"/>
  <c r="P1898" i="14" s="1"/>
  <c r="S1898" i="14" s="1"/>
  <c r="X1898" i="14"/>
  <c r="B1899" i="14"/>
  <c r="D1899" i="14" s="1"/>
  <c r="E1899" i="14"/>
  <c r="I1899" i="14"/>
  <c r="J1899" i="14"/>
  <c r="K1899" i="14"/>
  <c r="P1899" i="14" s="1"/>
  <c r="S1899" i="14" s="1"/>
  <c r="X1899" i="14"/>
  <c r="B1900" i="14"/>
  <c r="D1900" i="14" s="1"/>
  <c r="I1900" i="14"/>
  <c r="J1900" i="14"/>
  <c r="K1900" i="14"/>
  <c r="P1900" i="14" s="1"/>
  <c r="S1900" i="14" s="1"/>
  <c r="X1900" i="14"/>
  <c r="B1901" i="14"/>
  <c r="D1901" i="14" s="1"/>
  <c r="E1901" i="14"/>
  <c r="I1901" i="14"/>
  <c r="J1901" i="14"/>
  <c r="K1901" i="14"/>
  <c r="P1901" i="14" s="1"/>
  <c r="S1901" i="14" s="1"/>
  <c r="X1901" i="14"/>
  <c r="B1902" i="14"/>
  <c r="D1902" i="14" s="1"/>
  <c r="I1902" i="14"/>
  <c r="J1902" i="14"/>
  <c r="K1902" i="14"/>
  <c r="P1902" i="14" s="1"/>
  <c r="S1902" i="14" s="1"/>
  <c r="X1902" i="14"/>
  <c r="B1903" i="14"/>
  <c r="D1903" i="14" s="1"/>
  <c r="E1903" i="14"/>
  <c r="I1903" i="14"/>
  <c r="J1903" i="14"/>
  <c r="K1903" i="14"/>
  <c r="P1903" i="14" s="1"/>
  <c r="S1903" i="14" s="1"/>
  <c r="X1903" i="14"/>
  <c r="B1904" i="14"/>
  <c r="D1904" i="14" s="1"/>
  <c r="I1904" i="14"/>
  <c r="J1904" i="14"/>
  <c r="K1904" i="14"/>
  <c r="P1904" i="14" s="1"/>
  <c r="S1904" i="14" s="1"/>
  <c r="X1904" i="14"/>
  <c r="B1905" i="14"/>
  <c r="D1905" i="14" s="1"/>
  <c r="E1905" i="14"/>
  <c r="I1905" i="14"/>
  <c r="J1905" i="14"/>
  <c r="K1905" i="14"/>
  <c r="P1905" i="14" s="1"/>
  <c r="S1905" i="14" s="1"/>
  <c r="X1905" i="14"/>
  <c r="B1906" i="14"/>
  <c r="D1906" i="14" s="1"/>
  <c r="I1906" i="14"/>
  <c r="J1906" i="14"/>
  <c r="K1906" i="14"/>
  <c r="P1906" i="14" s="1"/>
  <c r="S1906" i="14" s="1"/>
  <c r="X1906" i="14"/>
  <c r="B1907" i="14"/>
  <c r="D1907" i="14" s="1"/>
  <c r="E1907" i="14"/>
  <c r="I1907" i="14"/>
  <c r="J1907" i="14"/>
  <c r="K1907" i="14"/>
  <c r="P1907" i="14" s="1"/>
  <c r="S1907" i="14" s="1"/>
  <c r="X1907" i="14"/>
  <c r="B1908" i="14"/>
  <c r="D1908" i="14" s="1"/>
  <c r="I1908" i="14"/>
  <c r="J1908" i="14"/>
  <c r="K1908" i="14"/>
  <c r="P1908" i="14" s="1"/>
  <c r="S1908" i="14" s="1"/>
  <c r="X1908" i="14"/>
  <c r="B1909" i="14"/>
  <c r="D1909" i="14" s="1"/>
  <c r="E1909" i="14"/>
  <c r="I1909" i="14"/>
  <c r="J1909" i="14"/>
  <c r="K1909" i="14"/>
  <c r="P1909" i="14" s="1"/>
  <c r="S1909" i="14" s="1"/>
  <c r="X1909" i="14"/>
  <c r="B1910" i="14"/>
  <c r="D1910" i="14" s="1"/>
  <c r="I1910" i="14"/>
  <c r="J1910" i="14"/>
  <c r="K1910" i="14"/>
  <c r="P1910" i="14" s="1"/>
  <c r="S1910" i="14" s="1"/>
  <c r="X1910" i="14"/>
  <c r="B1911" i="14"/>
  <c r="D1911" i="14" s="1"/>
  <c r="E1911" i="14"/>
  <c r="I1911" i="14"/>
  <c r="J1911" i="14"/>
  <c r="K1911" i="14"/>
  <c r="P1911" i="14" s="1"/>
  <c r="S1911" i="14" s="1"/>
  <c r="X1911" i="14"/>
  <c r="B1912" i="14"/>
  <c r="D1912" i="14" s="1"/>
  <c r="I1912" i="14"/>
  <c r="J1912" i="14"/>
  <c r="K1912" i="14"/>
  <c r="P1912" i="14" s="1"/>
  <c r="S1912" i="14" s="1"/>
  <c r="X1912" i="14"/>
  <c r="B1913" i="14"/>
  <c r="D1913" i="14" s="1"/>
  <c r="E1913" i="14"/>
  <c r="I1913" i="14"/>
  <c r="J1913" i="14"/>
  <c r="K1913" i="14"/>
  <c r="P1913" i="14" s="1"/>
  <c r="S1913" i="14" s="1"/>
  <c r="X1913" i="14"/>
  <c r="B1914" i="14"/>
  <c r="D1914" i="14" s="1"/>
  <c r="I1914" i="14"/>
  <c r="J1914" i="14"/>
  <c r="K1914" i="14"/>
  <c r="P1914" i="14" s="1"/>
  <c r="S1914" i="14" s="1"/>
  <c r="X1914" i="14"/>
  <c r="B1915" i="14"/>
  <c r="D1915" i="14" s="1"/>
  <c r="E1915" i="14"/>
  <c r="I1915" i="14"/>
  <c r="J1915" i="14"/>
  <c r="K1915" i="14"/>
  <c r="P1915" i="14" s="1"/>
  <c r="S1915" i="14" s="1"/>
  <c r="X1915" i="14"/>
  <c r="B1916" i="14"/>
  <c r="D1916" i="14" s="1"/>
  <c r="I1916" i="14"/>
  <c r="J1916" i="14"/>
  <c r="K1916" i="14"/>
  <c r="P1916" i="14" s="1"/>
  <c r="S1916" i="14" s="1"/>
  <c r="X1916" i="14"/>
  <c r="B1917" i="14"/>
  <c r="D1917" i="14" s="1"/>
  <c r="E1917" i="14"/>
  <c r="I1917" i="14"/>
  <c r="J1917" i="14"/>
  <c r="K1917" i="14"/>
  <c r="P1917" i="14" s="1"/>
  <c r="S1917" i="14" s="1"/>
  <c r="X1917" i="14"/>
  <c r="B1918" i="14"/>
  <c r="D1918" i="14" s="1"/>
  <c r="I1918" i="14"/>
  <c r="J1918" i="14"/>
  <c r="K1918" i="14"/>
  <c r="P1918" i="14" s="1"/>
  <c r="S1918" i="14" s="1"/>
  <c r="X1918" i="14"/>
  <c r="B1919" i="14"/>
  <c r="D1919" i="14" s="1"/>
  <c r="E1919" i="14"/>
  <c r="I1919" i="14"/>
  <c r="J1919" i="14"/>
  <c r="K1919" i="14"/>
  <c r="P1919" i="14" s="1"/>
  <c r="S1919" i="14" s="1"/>
  <c r="X1919" i="14"/>
  <c r="B1920" i="14"/>
  <c r="D1920" i="14" s="1"/>
  <c r="I1920" i="14"/>
  <c r="J1920" i="14"/>
  <c r="K1920" i="14"/>
  <c r="P1920" i="14" s="1"/>
  <c r="S1920" i="14" s="1"/>
  <c r="X1920" i="14"/>
  <c r="B1921" i="14"/>
  <c r="D1921" i="14" s="1"/>
  <c r="E1921" i="14"/>
  <c r="I1921" i="14"/>
  <c r="J1921" i="14"/>
  <c r="K1921" i="14"/>
  <c r="P1921" i="14" s="1"/>
  <c r="S1921" i="14" s="1"/>
  <c r="X1921" i="14"/>
  <c r="B1922" i="14"/>
  <c r="D1922" i="14" s="1"/>
  <c r="I1922" i="14"/>
  <c r="J1922" i="14"/>
  <c r="K1922" i="14"/>
  <c r="P1922" i="14" s="1"/>
  <c r="S1922" i="14" s="1"/>
  <c r="X1922" i="14"/>
  <c r="B1923" i="14"/>
  <c r="D1923" i="14" s="1"/>
  <c r="E1923" i="14"/>
  <c r="I1923" i="14"/>
  <c r="J1923" i="14"/>
  <c r="K1923" i="14"/>
  <c r="P1923" i="14" s="1"/>
  <c r="S1923" i="14" s="1"/>
  <c r="X1923" i="14"/>
  <c r="B1924" i="14"/>
  <c r="D1924" i="14" s="1"/>
  <c r="I1924" i="14"/>
  <c r="J1924" i="14"/>
  <c r="K1924" i="14"/>
  <c r="P1924" i="14" s="1"/>
  <c r="S1924" i="14" s="1"/>
  <c r="X1924" i="14"/>
  <c r="B1925" i="14"/>
  <c r="D1925" i="14" s="1"/>
  <c r="E1925" i="14"/>
  <c r="I1925" i="14"/>
  <c r="J1925" i="14"/>
  <c r="K1925" i="14"/>
  <c r="P1925" i="14" s="1"/>
  <c r="S1925" i="14" s="1"/>
  <c r="X1925" i="14"/>
  <c r="B1926" i="14"/>
  <c r="D1926" i="14" s="1"/>
  <c r="I1926" i="14"/>
  <c r="J1926" i="14"/>
  <c r="K1926" i="14"/>
  <c r="P1926" i="14" s="1"/>
  <c r="S1926" i="14" s="1"/>
  <c r="X1926" i="14"/>
  <c r="B1927" i="14"/>
  <c r="D1927" i="14" s="1"/>
  <c r="E1927" i="14"/>
  <c r="I1927" i="14"/>
  <c r="J1927" i="14"/>
  <c r="K1927" i="14"/>
  <c r="P1927" i="14" s="1"/>
  <c r="S1927" i="14" s="1"/>
  <c r="X1927" i="14"/>
  <c r="B1928" i="14"/>
  <c r="D1928" i="14" s="1"/>
  <c r="I1928" i="14"/>
  <c r="J1928" i="14"/>
  <c r="K1928" i="14"/>
  <c r="P1928" i="14" s="1"/>
  <c r="S1928" i="14" s="1"/>
  <c r="X1928" i="14"/>
  <c r="B1929" i="14"/>
  <c r="D1929" i="14" s="1"/>
  <c r="E1929" i="14"/>
  <c r="I1929" i="14"/>
  <c r="J1929" i="14"/>
  <c r="K1929" i="14"/>
  <c r="P1929" i="14" s="1"/>
  <c r="S1929" i="14" s="1"/>
  <c r="X1929" i="14"/>
  <c r="B1930" i="14"/>
  <c r="D1930" i="14" s="1"/>
  <c r="I1930" i="14"/>
  <c r="J1930" i="14"/>
  <c r="K1930" i="14"/>
  <c r="P1930" i="14" s="1"/>
  <c r="S1930" i="14" s="1"/>
  <c r="X1930" i="14"/>
  <c r="B1931" i="14"/>
  <c r="D1931" i="14" s="1"/>
  <c r="E1931" i="14"/>
  <c r="I1931" i="14"/>
  <c r="J1931" i="14"/>
  <c r="K1931" i="14"/>
  <c r="P1931" i="14" s="1"/>
  <c r="S1931" i="14" s="1"/>
  <c r="X1931" i="14"/>
  <c r="B1932" i="14"/>
  <c r="D1932" i="14" s="1"/>
  <c r="I1932" i="14"/>
  <c r="J1932" i="14"/>
  <c r="K1932" i="14"/>
  <c r="P1932" i="14" s="1"/>
  <c r="S1932" i="14" s="1"/>
  <c r="X1932" i="14"/>
  <c r="B1933" i="14"/>
  <c r="D1933" i="14" s="1"/>
  <c r="E1933" i="14"/>
  <c r="I1933" i="14"/>
  <c r="J1933" i="14"/>
  <c r="K1933" i="14"/>
  <c r="P1933" i="14" s="1"/>
  <c r="S1933" i="14" s="1"/>
  <c r="X1933" i="14"/>
  <c r="B1934" i="14"/>
  <c r="D1934" i="14" s="1"/>
  <c r="I1934" i="14"/>
  <c r="J1934" i="14"/>
  <c r="K1934" i="14"/>
  <c r="P1934" i="14" s="1"/>
  <c r="S1934" i="14" s="1"/>
  <c r="X1934" i="14"/>
  <c r="B1935" i="14"/>
  <c r="D1935" i="14" s="1"/>
  <c r="E1935" i="14"/>
  <c r="I1935" i="14"/>
  <c r="J1935" i="14"/>
  <c r="K1935" i="14"/>
  <c r="P1935" i="14" s="1"/>
  <c r="S1935" i="14" s="1"/>
  <c r="X1935" i="14"/>
  <c r="B1936" i="14"/>
  <c r="D1936" i="14" s="1"/>
  <c r="I1936" i="14"/>
  <c r="J1936" i="14"/>
  <c r="K1936" i="14"/>
  <c r="P1936" i="14" s="1"/>
  <c r="S1936" i="14" s="1"/>
  <c r="X1936" i="14"/>
  <c r="B1937" i="14"/>
  <c r="D1937" i="14" s="1"/>
  <c r="E1937" i="14"/>
  <c r="I1937" i="14"/>
  <c r="J1937" i="14"/>
  <c r="K1937" i="14"/>
  <c r="P1937" i="14" s="1"/>
  <c r="S1937" i="14" s="1"/>
  <c r="X1937" i="14"/>
  <c r="B1938" i="14"/>
  <c r="D1938" i="14" s="1"/>
  <c r="I1938" i="14"/>
  <c r="J1938" i="14"/>
  <c r="K1938" i="14"/>
  <c r="P1938" i="14" s="1"/>
  <c r="S1938" i="14" s="1"/>
  <c r="X1938" i="14"/>
  <c r="B1939" i="14"/>
  <c r="D1939" i="14" s="1"/>
  <c r="E1939" i="14"/>
  <c r="I1939" i="14"/>
  <c r="J1939" i="14"/>
  <c r="K1939" i="14"/>
  <c r="P1939" i="14" s="1"/>
  <c r="S1939" i="14" s="1"/>
  <c r="X1939" i="14"/>
  <c r="B1940" i="14"/>
  <c r="D1940" i="14" s="1"/>
  <c r="I1940" i="14"/>
  <c r="J1940" i="14"/>
  <c r="K1940" i="14"/>
  <c r="P1940" i="14" s="1"/>
  <c r="S1940" i="14" s="1"/>
  <c r="X1940" i="14"/>
  <c r="B1941" i="14"/>
  <c r="D1941" i="14" s="1"/>
  <c r="E1941" i="14"/>
  <c r="I1941" i="14"/>
  <c r="J1941" i="14"/>
  <c r="K1941" i="14"/>
  <c r="P1941" i="14" s="1"/>
  <c r="S1941" i="14" s="1"/>
  <c r="X1941" i="14"/>
  <c r="B1942" i="14"/>
  <c r="D1942" i="14" s="1"/>
  <c r="I1942" i="14"/>
  <c r="J1942" i="14"/>
  <c r="K1942" i="14"/>
  <c r="P1942" i="14" s="1"/>
  <c r="S1942" i="14" s="1"/>
  <c r="X1942" i="14"/>
  <c r="B1943" i="14"/>
  <c r="D1943" i="14" s="1"/>
  <c r="E1943" i="14"/>
  <c r="I1943" i="14"/>
  <c r="J1943" i="14"/>
  <c r="K1943" i="14"/>
  <c r="P1943" i="14" s="1"/>
  <c r="S1943" i="14" s="1"/>
  <c r="X1943" i="14"/>
  <c r="B1944" i="14"/>
  <c r="D1944" i="14" s="1"/>
  <c r="I1944" i="14"/>
  <c r="J1944" i="14"/>
  <c r="K1944" i="14"/>
  <c r="P1944" i="14" s="1"/>
  <c r="S1944" i="14" s="1"/>
  <c r="X1944" i="14"/>
  <c r="B1945" i="14"/>
  <c r="D1945" i="14" s="1"/>
  <c r="E1945" i="14"/>
  <c r="I1945" i="14"/>
  <c r="J1945" i="14"/>
  <c r="K1945" i="14"/>
  <c r="P1945" i="14" s="1"/>
  <c r="S1945" i="14" s="1"/>
  <c r="X1945" i="14"/>
  <c r="B1946" i="14"/>
  <c r="D1946" i="14" s="1"/>
  <c r="I1946" i="14"/>
  <c r="J1946" i="14"/>
  <c r="K1946" i="14"/>
  <c r="P1946" i="14" s="1"/>
  <c r="S1946" i="14" s="1"/>
  <c r="X1946" i="14"/>
  <c r="B1947" i="14"/>
  <c r="D1947" i="14" s="1"/>
  <c r="E1947" i="14"/>
  <c r="I1947" i="14"/>
  <c r="J1947" i="14"/>
  <c r="K1947" i="14"/>
  <c r="P1947" i="14" s="1"/>
  <c r="S1947" i="14" s="1"/>
  <c r="X1947" i="14"/>
  <c r="B1948" i="14"/>
  <c r="D1948" i="14" s="1"/>
  <c r="I1948" i="14"/>
  <c r="J1948" i="14"/>
  <c r="K1948" i="14"/>
  <c r="P1948" i="14" s="1"/>
  <c r="S1948" i="14" s="1"/>
  <c r="X1948" i="14"/>
  <c r="B1949" i="14"/>
  <c r="D1949" i="14" s="1"/>
  <c r="E1949" i="14"/>
  <c r="I1949" i="14"/>
  <c r="J1949" i="14"/>
  <c r="K1949" i="14"/>
  <c r="P1949" i="14" s="1"/>
  <c r="S1949" i="14" s="1"/>
  <c r="X1949" i="14"/>
  <c r="B1950" i="14"/>
  <c r="D1950" i="14" s="1"/>
  <c r="I1950" i="14"/>
  <c r="J1950" i="14"/>
  <c r="K1950" i="14"/>
  <c r="P1950" i="14" s="1"/>
  <c r="S1950" i="14" s="1"/>
  <c r="X1950" i="14"/>
  <c r="B1951" i="14"/>
  <c r="D1951" i="14" s="1"/>
  <c r="E1951" i="14"/>
  <c r="I1951" i="14"/>
  <c r="J1951" i="14"/>
  <c r="K1951" i="14"/>
  <c r="P1951" i="14" s="1"/>
  <c r="S1951" i="14" s="1"/>
  <c r="X1951" i="14"/>
  <c r="B1952" i="14"/>
  <c r="D1952" i="14" s="1"/>
  <c r="I1952" i="14"/>
  <c r="J1952" i="14"/>
  <c r="K1952" i="14"/>
  <c r="P1952" i="14" s="1"/>
  <c r="S1952" i="14" s="1"/>
  <c r="X1952" i="14"/>
  <c r="B1953" i="14"/>
  <c r="D1953" i="14" s="1"/>
  <c r="E1953" i="14"/>
  <c r="I1953" i="14"/>
  <c r="J1953" i="14"/>
  <c r="K1953" i="14"/>
  <c r="P1953" i="14" s="1"/>
  <c r="S1953" i="14" s="1"/>
  <c r="X1953" i="14"/>
  <c r="B1954" i="14"/>
  <c r="D1954" i="14" s="1"/>
  <c r="I1954" i="14"/>
  <c r="J1954" i="14"/>
  <c r="K1954" i="14"/>
  <c r="P1954" i="14" s="1"/>
  <c r="S1954" i="14" s="1"/>
  <c r="X1954" i="14"/>
  <c r="B1955" i="14"/>
  <c r="D1955" i="14" s="1"/>
  <c r="E1955" i="14"/>
  <c r="I1955" i="14"/>
  <c r="J1955" i="14"/>
  <c r="K1955" i="14"/>
  <c r="P1955" i="14" s="1"/>
  <c r="S1955" i="14" s="1"/>
  <c r="X1955" i="14"/>
  <c r="B1956" i="14"/>
  <c r="D1956" i="14" s="1"/>
  <c r="I1956" i="14"/>
  <c r="J1956" i="14"/>
  <c r="K1956" i="14"/>
  <c r="P1956" i="14" s="1"/>
  <c r="S1956" i="14" s="1"/>
  <c r="X1956" i="14"/>
  <c r="B1957" i="14"/>
  <c r="D1957" i="14" s="1"/>
  <c r="E1957" i="14"/>
  <c r="I1957" i="14"/>
  <c r="J1957" i="14"/>
  <c r="K1957" i="14"/>
  <c r="P1957" i="14" s="1"/>
  <c r="S1957" i="14" s="1"/>
  <c r="X1957" i="14"/>
  <c r="B1958" i="14"/>
  <c r="D1958" i="14" s="1"/>
  <c r="I1958" i="14"/>
  <c r="J1958" i="14"/>
  <c r="K1958" i="14"/>
  <c r="P1958" i="14" s="1"/>
  <c r="S1958" i="14" s="1"/>
  <c r="X1958" i="14"/>
  <c r="B1959" i="14"/>
  <c r="D1959" i="14" s="1"/>
  <c r="E1959" i="14"/>
  <c r="I1959" i="14"/>
  <c r="J1959" i="14"/>
  <c r="K1959" i="14"/>
  <c r="P1959" i="14" s="1"/>
  <c r="S1959" i="14" s="1"/>
  <c r="X1959" i="14"/>
  <c r="B1960" i="14"/>
  <c r="D1960" i="14" s="1"/>
  <c r="I1960" i="14"/>
  <c r="J1960" i="14"/>
  <c r="K1960" i="14"/>
  <c r="P1960" i="14" s="1"/>
  <c r="S1960" i="14" s="1"/>
  <c r="X1960" i="14"/>
  <c r="B1961" i="14"/>
  <c r="D1961" i="14" s="1"/>
  <c r="E1961" i="14"/>
  <c r="I1961" i="14"/>
  <c r="J1961" i="14"/>
  <c r="K1961" i="14"/>
  <c r="P1961" i="14" s="1"/>
  <c r="S1961" i="14" s="1"/>
  <c r="X1961" i="14"/>
  <c r="B1962" i="14"/>
  <c r="D1962" i="14" s="1"/>
  <c r="I1962" i="14"/>
  <c r="J1962" i="14"/>
  <c r="K1962" i="14"/>
  <c r="P1962" i="14" s="1"/>
  <c r="S1962" i="14" s="1"/>
  <c r="X1962" i="14"/>
  <c r="B1963" i="14"/>
  <c r="D1963" i="14" s="1"/>
  <c r="E1963" i="14"/>
  <c r="I1963" i="14"/>
  <c r="J1963" i="14"/>
  <c r="K1963" i="14"/>
  <c r="P1963" i="14" s="1"/>
  <c r="S1963" i="14" s="1"/>
  <c r="X1963" i="14"/>
  <c r="B1964" i="14"/>
  <c r="D1964" i="14" s="1"/>
  <c r="I1964" i="14"/>
  <c r="J1964" i="14"/>
  <c r="K1964" i="14"/>
  <c r="P1964" i="14" s="1"/>
  <c r="S1964" i="14" s="1"/>
  <c r="X1964" i="14"/>
  <c r="B1965" i="14"/>
  <c r="D1965" i="14" s="1"/>
  <c r="E1965" i="14"/>
  <c r="I1965" i="14"/>
  <c r="J1965" i="14"/>
  <c r="K1965" i="14"/>
  <c r="P1965" i="14" s="1"/>
  <c r="S1965" i="14" s="1"/>
  <c r="X1965" i="14"/>
  <c r="B1966" i="14"/>
  <c r="D1966" i="14" s="1"/>
  <c r="I1966" i="14"/>
  <c r="J1966" i="14"/>
  <c r="K1966" i="14"/>
  <c r="P1966" i="14" s="1"/>
  <c r="S1966" i="14" s="1"/>
  <c r="X1966" i="14"/>
  <c r="B1967" i="14"/>
  <c r="D1967" i="14" s="1"/>
  <c r="E1967" i="14"/>
  <c r="I1967" i="14"/>
  <c r="J1967" i="14"/>
  <c r="K1967" i="14"/>
  <c r="P1967" i="14" s="1"/>
  <c r="S1967" i="14" s="1"/>
  <c r="X1967" i="14"/>
  <c r="B1968" i="14"/>
  <c r="D1968" i="14" s="1"/>
  <c r="I1968" i="14"/>
  <c r="J1968" i="14"/>
  <c r="K1968" i="14"/>
  <c r="P1968" i="14" s="1"/>
  <c r="S1968" i="14" s="1"/>
  <c r="X1968" i="14"/>
  <c r="B1969" i="14"/>
  <c r="D1969" i="14" s="1"/>
  <c r="E1969" i="14"/>
  <c r="I1969" i="14"/>
  <c r="J1969" i="14"/>
  <c r="K1969" i="14"/>
  <c r="P1969" i="14" s="1"/>
  <c r="S1969" i="14" s="1"/>
  <c r="X1969" i="14"/>
  <c r="B1970" i="14"/>
  <c r="D1970" i="14" s="1"/>
  <c r="I1970" i="14"/>
  <c r="J1970" i="14"/>
  <c r="K1970" i="14"/>
  <c r="P1970" i="14" s="1"/>
  <c r="S1970" i="14" s="1"/>
  <c r="X1970" i="14"/>
  <c r="B1971" i="14"/>
  <c r="D1971" i="14" s="1"/>
  <c r="E1971" i="14"/>
  <c r="I1971" i="14"/>
  <c r="J1971" i="14"/>
  <c r="K1971" i="14"/>
  <c r="P1971" i="14" s="1"/>
  <c r="S1971" i="14" s="1"/>
  <c r="X1971" i="14"/>
  <c r="B1972" i="14"/>
  <c r="D1972" i="14" s="1"/>
  <c r="I1972" i="14"/>
  <c r="J1972" i="14"/>
  <c r="K1972" i="14"/>
  <c r="P1972" i="14" s="1"/>
  <c r="S1972" i="14" s="1"/>
  <c r="X1972" i="14"/>
  <c r="B1973" i="14"/>
  <c r="D1973" i="14" s="1"/>
  <c r="E1973" i="14"/>
  <c r="I1973" i="14"/>
  <c r="J1973" i="14"/>
  <c r="K1973" i="14"/>
  <c r="P1973" i="14" s="1"/>
  <c r="S1973" i="14" s="1"/>
  <c r="X1973" i="14"/>
  <c r="B1974" i="14"/>
  <c r="D1974" i="14" s="1"/>
  <c r="I1974" i="14"/>
  <c r="J1974" i="14"/>
  <c r="K1974" i="14"/>
  <c r="P1974" i="14" s="1"/>
  <c r="S1974" i="14" s="1"/>
  <c r="X1974" i="14"/>
  <c r="B1975" i="14"/>
  <c r="D1975" i="14" s="1"/>
  <c r="E1975" i="14"/>
  <c r="I1975" i="14"/>
  <c r="J1975" i="14"/>
  <c r="K1975" i="14"/>
  <c r="P1975" i="14" s="1"/>
  <c r="S1975" i="14" s="1"/>
  <c r="X1975" i="14"/>
  <c r="B1976" i="14"/>
  <c r="D1976" i="14" s="1"/>
  <c r="I1976" i="14"/>
  <c r="J1976" i="14"/>
  <c r="K1976" i="14"/>
  <c r="P1976" i="14" s="1"/>
  <c r="S1976" i="14" s="1"/>
  <c r="X1976" i="14"/>
  <c r="B1977" i="14"/>
  <c r="D1977" i="14" s="1"/>
  <c r="E1977" i="14"/>
  <c r="I1977" i="14"/>
  <c r="J1977" i="14"/>
  <c r="K1977" i="14"/>
  <c r="P1977" i="14" s="1"/>
  <c r="S1977" i="14" s="1"/>
  <c r="X1977" i="14"/>
  <c r="B1978" i="14"/>
  <c r="D1978" i="14" s="1"/>
  <c r="I1978" i="14"/>
  <c r="J1978" i="14"/>
  <c r="K1978" i="14"/>
  <c r="P1978" i="14" s="1"/>
  <c r="S1978" i="14" s="1"/>
  <c r="X1978" i="14"/>
  <c r="B1979" i="14"/>
  <c r="D1979" i="14" s="1"/>
  <c r="E1979" i="14"/>
  <c r="I1979" i="14"/>
  <c r="J1979" i="14"/>
  <c r="K1979" i="14"/>
  <c r="P1979" i="14" s="1"/>
  <c r="S1979" i="14" s="1"/>
  <c r="X1979" i="14"/>
  <c r="B1980" i="14"/>
  <c r="D1980" i="14" s="1"/>
  <c r="I1980" i="14"/>
  <c r="J1980" i="14"/>
  <c r="K1980" i="14"/>
  <c r="P1980" i="14" s="1"/>
  <c r="S1980" i="14" s="1"/>
  <c r="X1980" i="14"/>
  <c r="B1981" i="14"/>
  <c r="D1981" i="14" s="1"/>
  <c r="E1981" i="14"/>
  <c r="I1981" i="14"/>
  <c r="J1981" i="14"/>
  <c r="K1981" i="14"/>
  <c r="P1981" i="14" s="1"/>
  <c r="S1981" i="14" s="1"/>
  <c r="X1981" i="14"/>
  <c r="B1982" i="14"/>
  <c r="D1982" i="14" s="1"/>
  <c r="I1982" i="14"/>
  <c r="J1982" i="14"/>
  <c r="K1982" i="14"/>
  <c r="P1982" i="14" s="1"/>
  <c r="S1982" i="14" s="1"/>
  <c r="X1982" i="14"/>
  <c r="B1983" i="14"/>
  <c r="D1983" i="14" s="1"/>
  <c r="E1983" i="14"/>
  <c r="I1983" i="14"/>
  <c r="J1983" i="14"/>
  <c r="K1983" i="14"/>
  <c r="P1983" i="14" s="1"/>
  <c r="S1983" i="14" s="1"/>
  <c r="X1983" i="14"/>
  <c r="B1984" i="14"/>
  <c r="D1984" i="14" s="1"/>
  <c r="I1984" i="14"/>
  <c r="J1984" i="14"/>
  <c r="K1984" i="14"/>
  <c r="P1984" i="14" s="1"/>
  <c r="S1984" i="14" s="1"/>
  <c r="X1984" i="14"/>
  <c r="B1985" i="14"/>
  <c r="D1985" i="14" s="1"/>
  <c r="E1985" i="14"/>
  <c r="I1985" i="14"/>
  <c r="J1985" i="14"/>
  <c r="K1985" i="14"/>
  <c r="P1985" i="14" s="1"/>
  <c r="S1985" i="14" s="1"/>
  <c r="X1985" i="14"/>
  <c r="B1986" i="14"/>
  <c r="D1986" i="14" s="1"/>
  <c r="I1986" i="14"/>
  <c r="J1986" i="14"/>
  <c r="K1986" i="14"/>
  <c r="P1986" i="14" s="1"/>
  <c r="S1986" i="14" s="1"/>
  <c r="X1986" i="14"/>
  <c r="B1987" i="14"/>
  <c r="D1987" i="14" s="1"/>
  <c r="E1987" i="14"/>
  <c r="I1987" i="14"/>
  <c r="J1987" i="14"/>
  <c r="K1987" i="14"/>
  <c r="P1987" i="14" s="1"/>
  <c r="S1987" i="14" s="1"/>
  <c r="X1987" i="14"/>
  <c r="B1988" i="14"/>
  <c r="D1988" i="14" s="1"/>
  <c r="I1988" i="14"/>
  <c r="J1988" i="14"/>
  <c r="K1988" i="14"/>
  <c r="P1988" i="14" s="1"/>
  <c r="S1988" i="14" s="1"/>
  <c r="X1988" i="14"/>
  <c r="B1989" i="14"/>
  <c r="D1989" i="14" s="1"/>
  <c r="E1989" i="14"/>
  <c r="I1989" i="14"/>
  <c r="J1989" i="14"/>
  <c r="K1989" i="14"/>
  <c r="P1989" i="14" s="1"/>
  <c r="S1989" i="14" s="1"/>
  <c r="X1989" i="14"/>
  <c r="B1990" i="14"/>
  <c r="D1990" i="14" s="1"/>
  <c r="I1990" i="14"/>
  <c r="J1990" i="14"/>
  <c r="K1990" i="14"/>
  <c r="P1990" i="14" s="1"/>
  <c r="S1990" i="14" s="1"/>
  <c r="X1990" i="14"/>
  <c r="B1991" i="14"/>
  <c r="D1991" i="14" s="1"/>
  <c r="E1991" i="14"/>
  <c r="I1991" i="14"/>
  <c r="J1991" i="14"/>
  <c r="K1991" i="14"/>
  <c r="P1991" i="14" s="1"/>
  <c r="S1991" i="14" s="1"/>
  <c r="X1991" i="14"/>
  <c r="B1992" i="14"/>
  <c r="D1992" i="14" s="1"/>
  <c r="I1992" i="14"/>
  <c r="J1992" i="14"/>
  <c r="K1992" i="14"/>
  <c r="P1992" i="14" s="1"/>
  <c r="S1992" i="14" s="1"/>
  <c r="X1992" i="14"/>
  <c r="B1993" i="14"/>
  <c r="D1993" i="14" s="1"/>
  <c r="E1993" i="14"/>
  <c r="I1993" i="14"/>
  <c r="J1993" i="14"/>
  <c r="K1993" i="14"/>
  <c r="P1993" i="14" s="1"/>
  <c r="S1993" i="14" s="1"/>
  <c r="X1993" i="14"/>
  <c r="B1994" i="14"/>
  <c r="D1994" i="14" s="1"/>
  <c r="I1994" i="14"/>
  <c r="J1994" i="14"/>
  <c r="K1994" i="14"/>
  <c r="P1994" i="14" s="1"/>
  <c r="S1994" i="14" s="1"/>
  <c r="X1994" i="14"/>
  <c r="B1995" i="14"/>
  <c r="D1995" i="14" s="1"/>
  <c r="E1995" i="14"/>
  <c r="I1995" i="14"/>
  <c r="J1995" i="14"/>
  <c r="K1995" i="14"/>
  <c r="P1995" i="14" s="1"/>
  <c r="S1995" i="14" s="1"/>
  <c r="X1995" i="14"/>
  <c r="B1996" i="14"/>
  <c r="D1996" i="14" s="1"/>
  <c r="I1996" i="14"/>
  <c r="J1996" i="14"/>
  <c r="K1996" i="14"/>
  <c r="P1996" i="14" s="1"/>
  <c r="S1996" i="14" s="1"/>
  <c r="X1996" i="14"/>
  <c r="B1997" i="14"/>
  <c r="D1997" i="14" s="1"/>
  <c r="E1997" i="14"/>
  <c r="I1997" i="14"/>
  <c r="J1997" i="14"/>
  <c r="K1997" i="14"/>
  <c r="P1997" i="14" s="1"/>
  <c r="S1997" i="14" s="1"/>
  <c r="X1997" i="14"/>
  <c r="B1998" i="14"/>
  <c r="D1998" i="14" s="1"/>
  <c r="I1998" i="14"/>
  <c r="J1998" i="14"/>
  <c r="K1998" i="14"/>
  <c r="P1998" i="14" s="1"/>
  <c r="S1998" i="14" s="1"/>
  <c r="X1998" i="14"/>
  <c r="B1999" i="14"/>
  <c r="G1999" i="14" s="1"/>
  <c r="D1999" i="14"/>
  <c r="E1999" i="14"/>
  <c r="I1999" i="14"/>
  <c r="J1999" i="14"/>
  <c r="K1999" i="14"/>
  <c r="P1999" i="14" s="1"/>
  <c r="S1999" i="14" s="1"/>
  <c r="X1999" i="14"/>
  <c r="B2000" i="14"/>
  <c r="D2000" i="14" s="1"/>
  <c r="E2000" i="14"/>
  <c r="I2000" i="14"/>
  <c r="J2000" i="14"/>
  <c r="K2000" i="14"/>
  <c r="P2000" i="14" s="1"/>
  <c r="S2000" i="14" s="1"/>
  <c r="X2000" i="14"/>
  <c r="B2001" i="14"/>
  <c r="D2001" i="14" s="1"/>
  <c r="G2001" i="14"/>
  <c r="I2001" i="14"/>
  <c r="J2001" i="14"/>
  <c r="K2001" i="14"/>
  <c r="P2001" i="14" s="1"/>
  <c r="S2001" i="14" s="1"/>
  <c r="X2001" i="14"/>
  <c r="B2002" i="14"/>
  <c r="D2002" i="14" s="1"/>
  <c r="I2002" i="14"/>
  <c r="J2002" i="14"/>
  <c r="K2002" i="14"/>
  <c r="P2002" i="14" s="1"/>
  <c r="S2002" i="14" s="1"/>
  <c r="X2002" i="14"/>
  <c r="B2003" i="14"/>
  <c r="G2003" i="14" s="1"/>
  <c r="D2003" i="14"/>
  <c r="E2003" i="14"/>
  <c r="I2003" i="14"/>
  <c r="J2003" i="14"/>
  <c r="K2003" i="14"/>
  <c r="P2003" i="14" s="1"/>
  <c r="S2003" i="14" s="1"/>
  <c r="X2003" i="14"/>
  <c r="B2004" i="14"/>
  <c r="D2004" i="14" s="1"/>
  <c r="E2004" i="14"/>
  <c r="I2004" i="14"/>
  <c r="J2004" i="14"/>
  <c r="K2004" i="14"/>
  <c r="P2004" i="14" s="1"/>
  <c r="S2004" i="14" s="1"/>
  <c r="X2004" i="14"/>
  <c r="B2005" i="14"/>
  <c r="D2005" i="14" s="1"/>
  <c r="G2005" i="14"/>
  <c r="I2005" i="14"/>
  <c r="J2005" i="14"/>
  <c r="K2005" i="14"/>
  <c r="P2005" i="14" s="1"/>
  <c r="S2005" i="14"/>
  <c r="X2005" i="14"/>
  <c r="B2006" i="14"/>
  <c r="D2006" i="14" s="1"/>
  <c r="E2006" i="14"/>
  <c r="I2006" i="14"/>
  <c r="J2006" i="14"/>
  <c r="K2006" i="14"/>
  <c r="P2006" i="14" s="1"/>
  <c r="S2006" i="14" s="1"/>
  <c r="X2006" i="14"/>
  <c r="B2007" i="14"/>
  <c r="I2007" i="14"/>
  <c r="J2007" i="14"/>
  <c r="K2007" i="14"/>
  <c r="P2007" i="14" s="1"/>
  <c r="S2007" i="14" s="1"/>
  <c r="X2007" i="14"/>
  <c r="B2008" i="14"/>
  <c r="I2008" i="14"/>
  <c r="J2008" i="14"/>
  <c r="K2008" i="14"/>
  <c r="P2008" i="14" s="1"/>
  <c r="S2008" i="14" s="1"/>
  <c r="X2008" i="14"/>
  <c r="B2009" i="14"/>
  <c r="D2009" i="14"/>
  <c r="E2009" i="14"/>
  <c r="G2009" i="14"/>
  <c r="I2009" i="14"/>
  <c r="J2009" i="14"/>
  <c r="K2009" i="14"/>
  <c r="P2009" i="14" s="1"/>
  <c r="S2009" i="14" s="1"/>
  <c r="X2009" i="14"/>
  <c r="B2010" i="14"/>
  <c r="D2010" i="14" s="1"/>
  <c r="E2010" i="14"/>
  <c r="I2010" i="14"/>
  <c r="J2010" i="14"/>
  <c r="K2010" i="14"/>
  <c r="P2010" i="14" s="1"/>
  <c r="S2010" i="14" s="1"/>
  <c r="X2010" i="14"/>
  <c r="B2011" i="14"/>
  <c r="I2011" i="14"/>
  <c r="J2011" i="14"/>
  <c r="K2011" i="14"/>
  <c r="P2011" i="14" s="1"/>
  <c r="S2011" i="14" s="1"/>
  <c r="X2011" i="14"/>
  <c r="B2012" i="14"/>
  <c r="I2012" i="14"/>
  <c r="J2012" i="14"/>
  <c r="K2012" i="14"/>
  <c r="P2012" i="14" s="1"/>
  <c r="S2012" i="14" s="1"/>
  <c r="X2012" i="14"/>
  <c r="B2013" i="14"/>
  <c r="I2013" i="14"/>
  <c r="J2013" i="14"/>
  <c r="K2013" i="14"/>
  <c r="P2013" i="14" s="1"/>
  <c r="S2013" i="14" s="1"/>
  <c r="X2013" i="14"/>
  <c r="B2014" i="14"/>
  <c r="D2014" i="14"/>
  <c r="E2014" i="14"/>
  <c r="G2014" i="14"/>
  <c r="I2014" i="14"/>
  <c r="J2014" i="14"/>
  <c r="K2014" i="14"/>
  <c r="P2014" i="14" s="1"/>
  <c r="S2014" i="14" s="1"/>
  <c r="X2014" i="14"/>
  <c r="B2015" i="14"/>
  <c r="D2015" i="14" s="1"/>
  <c r="E2015" i="14"/>
  <c r="I2015" i="14"/>
  <c r="J2015" i="14"/>
  <c r="K2015" i="14"/>
  <c r="P2015" i="14" s="1"/>
  <c r="S2015" i="14" s="1"/>
  <c r="X2015" i="14"/>
  <c r="B2016" i="14"/>
  <c r="D2016" i="14" s="1"/>
  <c r="I2016" i="14"/>
  <c r="J2016" i="14"/>
  <c r="K2016" i="14"/>
  <c r="P2016" i="14" s="1"/>
  <c r="S2016" i="14" s="1"/>
  <c r="X2016" i="14"/>
  <c r="B2017" i="14"/>
  <c r="G2017" i="14" s="1"/>
  <c r="D2017" i="14"/>
  <c r="E2017" i="14"/>
  <c r="I2017" i="14"/>
  <c r="J2017" i="14"/>
  <c r="K2017" i="14"/>
  <c r="P2017" i="14" s="1"/>
  <c r="S2017" i="14" s="1"/>
  <c r="X2017" i="14"/>
  <c r="B2018" i="14"/>
  <c r="D2018" i="14" s="1"/>
  <c r="E2018" i="14"/>
  <c r="I2018" i="14"/>
  <c r="J2018" i="14"/>
  <c r="K2018" i="14"/>
  <c r="P2018" i="14" s="1"/>
  <c r="S2018" i="14" s="1"/>
  <c r="X2018" i="14"/>
  <c r="B2019" i="14"/>
  <c r="D2019" i="14" s="1"/>
  <c r="G2019" i="14"/>
  <c r="I2019" i="14"/>
  <c r="J2019" i="14"/>
  <c r="K2019" i="14"/>
  <c r="P2019" i="14" s="1"/>
  <c r="S2019" i="14" s="1"/>
  <c r="X2019" i="14"/>
  <c r="B2020" i="14"/>
  <c r="D2020" i="14" s="1"/>
  <c r="G2020" i="14"/>
  <c r="I2020" i="14"/>
  <c r="J2020" i="14"/>
  <c r="K2020" i="14"/>
  <c r="P2020" i="14" s="1"/>
  <c r="S2020" i="14" s="1"/>
  <c r="X2020" i="14"/>
  <c r="B2021" i="14"/>
  <c r="D2021" i="14" s="1"/>
  <c r="I2021" i="14"/>
  <c r="J2021" i="14"/>
  <c r="K2021" i="14"/>
  <c r="P2021" i="14" s="1"/>
  <c r="S2021" i="14" s="1"/>
  <c r="X2021" i="14"/>
  <c r="B2022" i="14"/>
  <c r="G2022" i="14" s="1"/>
  <c r="D2022" i="14"/>
  <c r="E2022" i="14"/>
  <c r="I2022" i="14"/>
  <c r="J2022" i="14"/>
  <c r="K2022" i="14"/>
  <c r="P2022" i="14" s="1"/>
  <c r="S2022" i="14" s="1"/>
  <c r="X2022" i="14"/>
  <c r="B2023" i="14"/>
  <c r="D2023" i="14" s="1"/>
  <c r="E2023" i="14"/>
  <c r="I2023" i="14"/>
  <c r="J2023" i="14"/>
  <c r="K2023" i="14"/>
  <c r="P2023" i="14" s="1"/>
  <c r="S2023" i="14" s="1"/>
  <c r="X2023" i="14"/>
  <c r="B2024" i="14"/>
  <c r="D2024" i="14" s="1"/>
  <c r="I2024" i="14"/>
  <c r="J2024" i="14"/>
  <c r="K2024" i="14"/>
  <c r="P2024" i="14" s="1"/>
  <c r="S2024" i="14" s="1"/>
  <c r="X2024" i="14"/>
  <c r="B2025" i="14"/>
  <c r="G2025" i="14" s="1"/>
  <c r="D2025" i="14"/>
  <c r="E2025" i="14"/>
  <c r="I2025" i="14"/>
  <c r="J2025" i="14"/>
  <c r="K2025" i="14"/>
  <c r="P2025" i="14" s="1"/>
  <c r="S2025" i="14" s="1"/>
  <c r="X2025" i="14"/>
  <c r="B2026" i="14"/>
  <c r="I2026" i="14"/>
  <c r="J2026" i="14"/>
  <c r="K2026" i="14"/>
  <c r="P2026" i="14" s="1"/>
  <c r="S2026" i="14" s="1"/>
  <c r="X2026" i="14"/>
  <c r="B2027" i="14"/>
  <c r="D2027" i="14"/>
  <c r="E2027" i="14"/>
  <c r="G2027" i="14"/>
  <c r="I2027" i="14"/>
  <c r="J2027" i="14"/>
  <c r="K2027" i="14"/>
  <c r="P2027" i="14" s="1"/>
  <c r="S2027" i="14" s="1"/>
  <c r="X2027" i="14"/>
  <c r="B2028" i="14"/>
  <c r="D2028" i="14"/>
  <c r="E2028" i="14"/>
  <c r="G2028" i="14"/>
  <c r="I2028" i="14"/>
  <c r="J2028" i="14"/>
  <c r="K2028" i="14"/>
  <c r="P2028" i="14" s="1"/>
  <c r="S2028" i="14" s="1"/>
  <c r="X2028" i="14"/>
  <c r="B2029" i="14"/>
  <c r="D2029" i="14"/>
  <c r="E2029" i="14"/>
  <c r="G2029" i="14"/>
  <c r="I2029" i="14"/>
  <c r="J2029" i="14"/>
  <c r="K2029" i="14"/>
  <c r="P2029" i="14" s="1"/>
  <c r="S2029" i="14" s="1"/>
  <c r="X2029" i="14"/>
  <c r="B2030" i="14"/>
  <c r="D2030" i="14" s="1"/>
  <c r="E2030" i="14"/>
  <c r="I2030" i="14"/>
  <c r="J2030" i="14"/>
  <c r="K2030" i="14"/>
  <c r="P2030" i="14" s="1"/>
  <c r="S2030" i="14" s="1"/>
  <c r="X2030" i="14"/>
  <c r="B2031" i="14"/>
  <c r="I2031" i="14"/>
  <c r="J2031" i="14"/>
  <c r="K2031" i="14"/>
  <c r="P2031" i="14" s="1"/>
  <c r="S2031" i="14" s="1"/>
  <c r="X2031" i="14"/>
  <c r="B2032" i="14"/>
  <c r="I2032" i="14"/>
  <c r="J2032" i="14"/>
  <c r="K2032" i="14"/>
  <c r="P2032" i="14" s="1"/>
  <c r="S2032" i="14" s="1"/>
  <c r="X2032" i="14"/>
  <c r="B2033" i="14"/>
  <c r="I2033" i="14"/>
  <c r="J2033" i="14"/>
  <c r="K2033" i="14"/>
  <c r="P2033" i="14" s="1"/>
  <c r="S2033" i="14" s="1"/>
  <c r="X2033" i="14"/>
  <c r="B2034" i="14"/>
  <c r="I2034" i="14"/>
  <c r="J2034" i="14"/>
  <c r="K2034" i="14"/>
  <c r="P2034" i="14" s="1"/>
  <c r="S2034" i="14" s="1"/>
  <c r="X2034" i="14"/>
  <c r="B2035" i="14"/>
  <c r="D2035" i="14"/>
  <c r="E2035" i="14"/>
  <c r="G2035" i="14"/>
  <c r="I2035" i="14"/>
  <c r="J2035" i="14"/>
  <c r="K2035" i="14"/>
  <c r="P2035" i="14" s="1"/>
  <c r="S2035" i="14" s="1"/>
  <c r="X2035" i="14"/>
  <c r="B2036" i="14"/>
  <c r="D2036" i="14"/>
  <c r="E2036" i="14"/>
  <c r="G2036" i="14"/>
  <c r="I2036" i="14"/>
  <c r="J2036" i="14"/>
  <c r="K2036" i="14"/>
  <c r="P2036" i="14" s="1"/>
  <c r="S2036" i="14" s="1"/>
  <c r="X2036" i="14"/>
  <c r="B2037" i="14"/>
  <c r="D2037" i="14"/>
  <c r="E2037" i="14"/>
  <c r="G2037" i="14"/>
  <c r="I2037" i="14"/>
  <c r="J2037" i="14"/>
  <c r="K2037" i="14"/>
  <c r="P2037" i="14" s="1"/>
  <c r="S2037" i="14" s="1"/>
  <c r="X2037" i="14"/>
  <c r="B2038" i="14"/>
  <c r="D2038" i="14" s="1"/>
  <c r="E2038" i="14"/>
  <c r="I2038" i="14"/>
  <c r="J2038" i="14"/>
  <c r="K2038" i="14"/>
  <c r="P2038" i="14" s="1"/>
  <c r="S2038" i="14" s="1"/>
  <c r="X2038" i="14"/>
  <c r="B2039" i="14"/>
  <c r="I2039" i="14"/>
  <c r="J2039" i="14"/>
  <c r="K2039" i="14"/>
  <c r="P2039" i="14" s="1"/>
  <c r="S2039" i="14" s="1"/>
  <c r="X2039" i="14"/>
  <c r="B2040" i="14"/>
  <c r="D2040" i="14" s="1"/>
  <c r="E2040" i="14"/>
  <c r="I2040" i="14"/>
  <c r="J2040" i="14"/>
  <c r="K2040" i="14"/>
  <c r="P2040" i="14" s="1"/>
  <c r="S2040" i="14" s="1"/>
  <c r="X2040" i="14"/>
  <c r="B2041" i="14"/>
  <c r="I2041" i="14"/>
  <c r="J2041" i="14"/>
  <c r="K2041" i="14"/>
  <c r="P2041" i="14" s="1"/>
  <c r="S2041" i="14" s="1"/>
  <c r="X2041" i="14"/>
  <c r="B2042" i="14"/>
  <c r="D2042" i="14"/>
  <c r="E2042" i="14"/>
  <c r="G2042" i="14"/>
  <c r="I2042" i="14"/>
  <c r="J2042" i="14"/>
  <c r="K2042" i="14"/>
  <c r="P2042" i="14" s="1"/>
  <c r="S2042" i="14" s="1"/>
  <c r="X2042" i="14"/>
  <c r="B2043" i="14"/>
  <c r="D2043" i="14"/>
  <c r="E2043" i="14"/>
  <c r="G2043" i="14"/>
  <c r="I2043" i="14"/>
  <c r="J2043" i="14"/>
  <c r="K2043" i="14"/>
  <c r="P2043" i="14" s="1"/>
  <c r="S2043" i="14" s="1"/>
  <c r="X2043" i="14"/>
  <c r="B2044" i="14"/>
  <c r="D2044" i="14"/>
  <c r="E2044" i="14"/>
  <c r="G2044" i="14"/>
  <c r="I2044" i="14"/>
  <c r="J2044" i="14"/>
  <c r="K2044" i="14"/>
  <c r="P2044" i="14" s="1"/>
  <c r="S2044" i="14" s="1"/>
  <c r="X2044" i="14"/>
  <c r="B2045" i="14"/>
  <c r="D2045" i="14"/>
  <c r="E2045" i="14"/>
  <c r="G2045" i="14"/>
  <c r="I2045" i="14"/>
  <c r="J2045" i="14"/>
  <c r="K2045" i="14"/>
  <c r="P2045" i="14" s="1"/>
  <c r="S2045" i="14" s="1"/>
  <c r="X2045" i="14"/>
  <c r="B2046" i="14"/>
  <c r="D2046" i="14" s="1"/>
  <c r="E2046" i="14"/>
  <c r="I2046" i="14"/>
  <c r="J2046" i="14"/>
  <c r="K2046" i="14"/>
  <c r="P2046" i="14" s="1"/>
  <c r="S2046" i="14" s="1"/>
  <c r="X2046" i="14"/>
  <c r="B2047" i="14"/>
  <c r="D2047" i="14" s="1"/>
  <c r="I2047" i="14"/>
  <c r="J2047" i="14"/>
  <c r="K2047" i="14"/>
  <c r="P2047" i="14" s="1"/>
  <c r="S2047" i="14" s="1"/>
  <c r="X2047" i="14"/>
  <c r="B2048" i="14"/>
  <c r="D2048" i="14" s="1"/>
  <c r="E2048" i="14"/>
  <c r="I2048" i="14"/>
  <c r="J2048" i="14"/>
  <c r="K2048" i="14"/>
  <c r="P2048" i="14" s="1"/>
  <c r="S2048" i="14" s="1"/>
  <c r="X2048" i="14"/>
  <c r="B2049" i="14"/>
  <c r="D2049" i="14" s="1"/>
  <c r="I2049" i="14"/>
  <c r="J2049" i="14"/>
  <c r="K2049" i="14"/>
  <c r="P2049" i="14" s="1"/>
  <c r="S2049" i="14" s="1"/>
  <c r="X2049" i="14"/>
  <c r="B2050" i="14"/>
  <c r="G2050" i="14" s="1"/>
  <c r="D2050" i="14"/>
  <c r="E2050" i="14"/>
  <c r="I2050" i="14"/>
  <c r="J2050" i="14"/>
  <c r="K2050" i="14"/>
  <c r="P2050" i="14" s="1"/>
  <c r="S2050" i="14" s="1"/>
  <c r="X2050" i="14"/>
  <c r="B2051" i="14"/>
  <c r="G2051" i="14" s="1"/>
  <c r="D2051" i="14"/>
  <c r="E2051" i="14"/>
  <c r="I2051" i="14"/>
  <c r="J2051" i="14"/>
  <c r="K2051" i="14"/>
  <c r="P2051" i="14" s="1"/>
  <c r="S2051" i="14" s="1"/>
  <c r="X2051" i="14"/>
  <c r="B2052" i="14"/>
  <c r="G2052" i="14" s="1"/>
  <c r="D2052" i="14"/>
  <c r="E2052" i="14"/>
  <c r="I2052" i="14"/>
  <c r="J2052" i="14"/>
  <c r="K2052" i="14"/>
  <c r="P2052" i="14" s="1"/>
  <c r="S2052" i="14" s="1"/>
  <c r="X2052" i="14"/>
  <c r="B2053" i="14"/>
  <c r="G2053" i="14" s="1"/>
  <c r="D2053" i="14"/>
  <c r="E2053" i="14"/>
  <c r="I2053" i="14"/>
  <c r="J2053" i="14"/>
  <c r="K2053" i="14"/>
  <c r="P2053" i="14" s="1"/>
  <c r="S2053" i="14" s="1"/>
  <c r="X2053" i="14"/>
  <c r="B2054" i="14"/>
  <c r="D2054" i="14" s="1"/>
  <c r="E2054" i="14"/>
  <c r="I2054" i="14"/>
  <c r="J2054" i="14"/>
  <c r="K2054" i="14"/>
  <c r="P2054" i="14" s="1"/>
  <c r="S2054" i="14" s="1"/>
  <c r="X2054" i="14"/>
  <c r="B2055" i="14"/>
  <c r="D2055" i="14" s="1"/>
  <c r="I2055" i="14"/>
  <c r="J2055" i="14"/>
  <c r="K2055" i="14"/>
  <c r="P2055" i="14" s="1"/>
  <c r="S2055" i="14" s="1"/>
  <c r="X2055" i="14"/>
  <c r="B2056" i="14"/>
  <c r="D2056" i="14" s="1"/>
  <c r="E2056" i="14"/>
  <c r="I2056" i="14"/>
  <c r="J2056" i="14"/>
  <c r="K2056" i="14"/>
  <c r="P2056" i="14" s="1"/>
  <c r="S2056" i="14" s="1"/>
  <c r="X2056" i="14"/>
  <c r="B2057" i="14"/>
  <c r="D2057" i="14" s="1"/>
  <c r="I2057" i="14"/>
  <c r="J2057" i="14"/>
  <c r="K2057" i="14"/>
  <c r="P2057" i="14" s="1"/>
  <c r="S2057" i="14" s="1"/>
  <c r="X2057" i="14"/>
  <c r="B2058" i="14"/>
  <c r="G2058" i="14" s="1"/>
  <c r="D2058" i="14"/>
  <c r="E2058" i="14"/>
  <c r="I2058" i="14"/>
  <c r="J2058" i="14"/>
  <c r="K2058" i="14"/>
  <c r="P2058" i="14" s="1"/>
  <c r="S2058" i="14" s="1"/>
  <c r="X2058" i="14"/>
  <c r="B2059" i="14"/>
  <c r="G2059" i="14" s="1"/>
  <c r="D2059" i="14"/>
  <c r="E2059" i="14"/>
  <c r="I2059" i="14"/>
  <c r="J2059" i="14"/>
  <c r="K2059" i="14"/>
  <c r="P2059" i="14" s="1"/>
  <c r="S2059" i="14" s="1"/>
  <c r="X2059" i="14"/>
  <c r="B2060" i="14"/>
  <c r="G2060" i="14" s="1"/>
  <c r="D2060" i="14"/>
  <c r="E2060" i="14"/>
  <c r="I2060" i="14"/>
  <c r="J2060" i="14"/>
  <c r="K2060" i="14"/>
  <c r="P2060" i="14" s="1"/>
  <c r="S2060" i="14" s="1"/>
  <c r="X2060" i="14"/>
  <c r="B2061" i="14"/>
  <c r="G2061" i="14" s="1"/>
  <c r="D2061" i="14"/>
  <c r="E2061" i="14"/>
  <c r="I2061" i="14"/>
  <c r="J2061" i="14"/>
  <c r="K2061" i="14"/>
  <c r="P2061" i="14" s="1"/>
  <c r="S2061" i="14" s="1"/>
  <c r="X2061" i="14"/>
  <c r="B2062" i="14"/>
  <c r="D2062" i="14" s="1"/>
  <c r="E2062" i="14"/>
  <c r="I2062" i="14"/>
  <c r="J2062" i="14"/>
  <c r="K2062" i="14"/>
  <c r="P2062" i="14" s="1"/>
  <c r="S2062" i="14" s="1"/>
  <c r="X2062" i="14"/>
  <c r="B2063" i="14"/>
  <c r="I2063" i="14"/>
  <c r="J2063" i="14"/>
  <c r="K2063" i="14"/>
  <c r="P2063" i="14" s="1"/>
  <c r="S2063" i="14" s="1"/>
  <c r="X2063" i="14"/>
  <c r="B2064" i="14"/>
  <c r="D2064" i="14" s="1"/>
  <c r="E2064" i="14"/>
  <c r="I2064" i="14"/>
  <c r="J2064" i="14"/>
  <c r="K2064" i="14"/>
  <c r="P2064" i="14" s="1"/>
  <c r="S2064" i="14" s="1"/>
  <c r="X2064" i="14"/>
  <c r="B2065" i="14"/>
  <c r="I2065" i="14"/>
  <c r="J2065" i="14"/>
  <c r="K2065" i="14"/>
  <c r="P2065" i="14" s="1"/>
  <c r="S2065" i="14" s="1"/>
  <c r="X2065" i="14"/>
  <c r="B2066" i="14"/>
  <c r="G2066" i="14" s="1"/>
  <c r="D2066" i="14"/>
  <c r="E2066" i="14"/>
  <c r="I2066" i="14"/>
  <c r="J2066" i="14"/>
  <c r="K2066" i="14"/>
  <c r="P2066" i="14" s="1"/>
  <c r="S2066" i="14" s="1"/>
  <c r="X2066" i="14"/>
  <c r="B2067" i="14"/>
  <c r="G2067" i="14" s="1"/>
  <c r="D2067" i="14"/>
  <c r="E2067" i="14"/>
  <c r="I2067" i="14"/>
  <c r="J2067" i="14"/>
  <c r="K2067" i="14"/>
  <c r="P2067" i="14" s="1"/>
  <c r="S2067" i="14" s="1"/>
  <c r="X2067" i="14"/>
  <c r="B2068" i="14"/>
  <c r="G2068" i="14" s="1"/>
  <c r="D2068" i="14"/>
  <c r="E2068" i="14"/>
  <c r="I2068" i="14"/>
  <c r="J2068" i="14"/>
  <c r="K2068" i="14"/>
  <c r="P2068" i="14" s="1"/>
  <c r="S2068" i="14" s="1"/>
  <c r="X2068" i="14"/>
  <c r="B2069" i="14"/>
  <c r="G2069" i="14" s="1"/>
  <c r="D2069" i="14"/>
  <c r="E2069" i="14"/>
  <c r="I2069" i="14"/>
  <c r="J2069" i="14"/>
  <c r="K2069" i="14"/>
  <c r="P2069" i="14" s="1"/>
  <c r="S2069" i="14" s="1"/>
  <c r="X2069" i="14"/>
  <c r="B2070" i="14"/>
  <c r="D2070" i="14" s="1"/>
  <c r="E2070" i="14"/>
  <c r="I2070" i="14"/>
  <c r="J2070" i="14"/>
  <c r="K2070" i="14"/>
  <c r="P2070" i="14" s="1"/>
  <c r="S2070" i="14" s="1"/>
  <c r="X2070" i="14"/>
  <c r="B2071" i="14"/>
  <c r="I2071" i="14"/>
  <c r="J2071" i="14"/>
  <c r="K2071" i="14"/>
  <c r="P2071" i="14" s="1"/>
  <c r="S2071" i="14" s="1"/>
  <c r="X2071" i="14"/>
  <c r="B2072" i="14"/>
  <c r="D2072" i="14" s="1"/>
  <c r="E2072" i="14"/>
  <c r="I2072" i="14"/>
  <c r="J2072" i="14"/>
  <c r="K2072" i="14"/>
  <c r="P2072" i="14" s="1"/>
  <c r="S2072" i="14" s="1"/>
  <c r="X2072" i="14"/>
  <c r="B2073" i="14"/>
  <c r="I2073" i="14"/>
  <c r="J2073" i="14"/>
  <c r="K2073" i="14"/>
  <c r="P2073" i="14" s="1"/>
  <c r="S2073" i="14" s="1"/>
  <c r="X2073" i="14"/>
  <c r="B2074" i="14"/>
  <c r="G2074" i="14" s="1"/>
  <c r="D2074" i="14"/>
  <c r="E2074" i="14"/>
  <c r="I2074" i="14"/>
  <c r="J2074" i="14"/>
  <c r="K2074" i="14"/>
  <c r="P2074" i="14" s="1"/>
  <c r="S2074" i="14" s="1"/>
  <c r="X2074" i="14"/>
  <c r="B2075" i="14"/>
  <c r="G2075" i="14" s="1"/>
  <c r="D2075" i="14"/>
  <c r="E2075" i="14"/>
  <c r="I2075" i="14"/>
  <c r="J2075" i="14"/>
  <c r="K2075" i="14"/>
  <c r="P2075" i="14" s="1"/>
  <c r="S2075" i="14" s="1"/>
  <c r="X2075" i="14"/>
  <c r="B2076" i="14"/>
  <c r="G2076" i="14" s="1"/>
  <c r="D2076" i="14"/>
  <c r="E2076" i="14"/>
  <c r="I2076" i="14"/>
  <c r="J2076" i="14"/>
  <c r="K2076" i="14"/>
  <c r="P2076" i="14" s="1"/>
  <c r="S2076" i="14" s="1"/>
  <c r="X2076" i="14"/>
  <c r="B2077" i="14"/>
  <c r="G2077" i="14" s="1"/>
  <c r="D2077" i="14"/>
  <c r="E2077" i="14"/>
  <c r="I2077" i="14"/>
  <c r="J2077" i="14"/>
  <c r="K2077" i="14"/>
  <c r="P2077" i="14" s="1"/>
  <c r="S2077" i="14" s="1"/>
  <c r="X2077" i="14"/>
  <c r="B2078" i="14"/>
  <c r="D2078" i="14" s="1"/>
  <c r="I2078" i="14"/>
  <c r="J2078" i="14"/>
  <c r="K2078" i="14"/>
  <c r="P2078" i="14" s="1"/>
  <c r="S2078" i="14" s="1"/>
  <c r="X2078" i="14"/>
  <c r="B2079" i="14"/>
  <c r="D2079" i="14" s="1"/>
  <c r="E2079" i="14"/>
  <c r="I2079" i="14"/>
  <c r="J2079" i="14"/>
  <c r="K2079" i="14"/>
  <c r="P2079" i="14" s="1"/>
  <c r="S2079" i="14" s="1"/>
  <c r="X2079" i="14"/>
  <c r="B2080" i="14"/>
  <c r="D2080" i="14" s="1"/>
  <c r="I2080" i="14"/>
  <c r="J2080" i="14"/>
  <c r="K2080" i="14"/>
  <c r="P2080" i="14" s="1"/>
  <c r="S2080" i="14" s="1"/>
  <c r="X2080" i="14"/>
  <c r="B2081" i="14"/>
  <c r="D2081" i="14" s="1"/>
  <c r="E2081" i="14"/>
  <c r="I2081" i="14"/>
  <c r="J2081" i="14"/>
  <c r="K2081" i="14"/>
  <c r="P2081" i="14" s="1"/>
  <c r="S2081" i="14" s="1"/>
  <c r="X2081" i="14"/>
  <c r="B2082" i="14"/>
  <c r="D2082" i="14" s="1"/>
  <c r="I2082" i="14"/>
  <c r="J2082" i="14"/>
  <c r="K2082" i="14"/>
  <c r="P2082" i="14" s="1"/>
  <c r="S2082" i="14" s="1"/>
  <c r="X2082" i="14"/>
  <c r="B2083" i="14"/>
  <c r="D2083" i="14"/>
  <c r="I2083" i="14"/>
  <c r="J2083" i="14"/>
  <c r="K2083" i="14"/>
  <c r="P2083" i="14" s="1"/>
  <c r="S2083" i="14" s="1"/>
  <c r="X2083" i="14"/>
  <c r="B2084" i="14"/>
  <c r="D2084" i="14" s="1"/>
  <c r="I2084" i="14"/>
  <c r="J2084" i="14"/>
  <c r="K2084" i="14"/>
  <c r="P2084" i="14" s="1"/>
  <c r="S2084" i="14" s="1"/>
  <c r="X2084" i="14"/>
  <c r="B2085" i="14"/>
  <c r="D2085" i="14"/>
  <c r="I2085" i="14"/>
  <c r="J2085" i="14"/>
  <c r="K2085" i="14"/>
  <c r="P2085" i="14" s="1"/>
  <c r="S2085" i="14" s="1"/>
  <c r="X2085" i="14"/>
  <c r="B2086" i="14"/>
  <c r="D2086" i="14" s="1"/>
  <c r="I2086" i="14"/>
  <c r="J2086" i="14"/>
  <c r="K2086" i="14"/>
  <c r="P2086" i="14" s="1"/>
  <c r="S2086" i="14" s="1"/>
  <c r="X2086" i="14"/>
  <c r="B2087" i="14"/>
  <c r="D2087" i="14" s="1"/>
  <c r="E2087" i="14"/>
  <c r="I2087" i="14"/>
  <c r="J2087" i="14"/>
  <c r="K2087" i="14"/>
  <c r="P2087" i="14" s="1"/>
  <c r="S2087" i="14" s="1"/>
  <c r="X2087" i="14"/>
  <c r="B2088" i="14"/>
  <c r="D2088" i="14" s="1"/>
  <c r="I2088" i="14"/>
  <c r="J2088" i="14"/>
  <c r="K2088" i="14"/>
  <c r="P2088" i="14" s="1"/>
  <c r="S2088" i="14" s="1"/>
  <c r="X2088" i="14"/>
  <c r="B2089" i="14"/>
  <c r="D2089" i="14" s="1"/>
  <c r="E2089" i="14"/>
  <c r="I2089" i="14"/>
  <c r="J2089" i="14"/>
  <c r="K2089" i="14"/>
  <c r="P2089" i="14" s="1"/>
  <c r="S2089" i="14" s="1"/>
  <c r="X2089" i="14"/>
  <c r="B2090" i="14"/>
  <c r="D2090" i="14" s="1"/>
  <c r="I2090" i="14"/>
  <c r="J2090" i="14"/>
  <c r="K2090" i="14"/>
  <c r="P2090" i="14" s="1"/>
  <c r="S2090" i="14" s="1"/>
  <c r="X2090" i="14"/>
  <c r="B2091" i="14"/>
  <c r="D2091" i="14"/>
  <c r="I2091" i="14"/>
  <c r="J2091" i="14"/>
  <c r="K2091" i="14"/>
  <c r="P2091" i="14" s="1"/>
  <c r="S2091" i="14" s="1"/>
  <c r="X2091" i="14"/>
  <c r="B2092" i="14"/>
  <c r="D2092" i="14" s="1"/>
  <c r="I2092" i="14"/>
  <c r="J2092" i="14"/>
  <c r="K2092" i="14"/>
  <c r="P2092" i="14" s="1"/>
  <c r="S2092" i="14" s="1"/>
  <c r="X2092" i="14"/>
  <c r="B2093" i="14"/>
  <c r="D2093" i="14"/>
  <c r="I2093" i="14"/>
  <c r="J2093" i="14"/>
  <c r="K2093" i="14"/>
  <c r="P2093" i="14" s="1"/>
  <c r="S2093" i="14" s="1"/>
  <c r="X2093" i="14"/>
  <c r="B2094" i="14"/>
  <c r="D2094" i="14" s="1"/>
  <c r="I2094" i="14"/>
  <c r="J2094" i="14"/>
  <c r="K2094" i="14"/>
  <c r="P2094" i="14" s="1"/>
  <c r="S2094" i="14" s="1"/>
  <c r="X2094" i="14"/>
  <c r="B2095" i="14"/>
  <c r="D2095" i="14" s="1"/>
  <c r="I2095" i="14"/>
  <c r="J2095" i="14"/>
  <c r="K2095" i="14"/>
  <c r="P2095" i="14" s="1"/>
  <c r="S2095" i="14" s="1"/>
  <c r="X2095" i="14"/>
  <c r="B2096" i="14"/>
  <c r="D2096" i="14" s="1"/>
  <c r="I2096" i="14"/>
  <c r="J2096" i="14"/>
  <c r="K2096" i="14"/>
  <c r="P2096" i="14" s="1"/>
  <c r="S2096" i="14" s="1"/>
  <c r="X2096" i="14"/>
  <c r="B2097" i="14"/>
  <c r="D2097" i="14" s="1"/>
  <c r="I2097" i="14"/>
  <c r="J2097" i="14"/>
  <c r="K2097" i="14"/>
  <c r="P2097" i="14" s="1"/>
  <c r="S2097" i="14" s="1"/>
  <c r="X2097" i="14"/>
  <c r="B2098" i="14"/>
  <c r="D2098" i="14"/>
  <c r="I2098" i="14"/>
  <c r="J2098" i="14"/>
  <c r="K2098" i="14"/>
  <c r="P2098" i="14" s="1"/>
  <c r="S2098" i="14" s="1"/>
  <c r="X2098" i="14"/>
  <c r="B2099" i="14"/>
  <c r="D2099" i="14" s="1"/>
  <c r="I2099" i="14"/>
  <c r="J2099" i="14"/>
  <c r="K2099" i="14"/>
  <c r="P2099" i="14" s="1"/>
  <c r="S2099" i="14" s="1"/>
  <c r="X2099" i="14"/>
  <c r="B2100" i="14"/>
  <c r="D2100" i="14"/>
  <c r="I2100" i="14"/>
  <c r="J2100" i="14"/>
  <c r="K2100" i="14"/>
  <c r="P2100" i="14" s="1"/>
  <c r="S2100" i="14" s="1"/>
  <c r="X2100" i="14"/>
  <c r="B2101" i="14"/>
  <c r="D2101" i="14" s="1"/>
  <c r="I2101" i="14"/>
  <c r="J2101" i="14"/>
  <c r="K2101" i="14"/>
  <c r="P2101" i="14" s="1"/>
  <c r="S2101" i="14" s="1"/>
  <c r="X2101" i="14"/>
  <c r="B2102" i="14"/>
  <c r="D2102" i="14" s="1"/>
  <c r="E2102" i="14"/>
  <c r="I2102" i="14"/>
  <c r="J2102" i="14"/>
  <c r="K2102" i="14"/>
  <c r="P2102" i="14" s="1"/>
  <c r="S2102" i="14" s="1"/>
  <c r="X2102" i="14"/>
  <c r="B2103" i="14"/>
  <c r="D2103" i="14" s="1"/>
  <c r="I2103" i="14"/>
  <c r="J2103" i="14"/>
  <c r="K2103" i="14"/>
  <c r="P2103" i="14" s="1"/>
  <c r="S2103" i="14" s="1"/>
  <c r="X2103" i="14"/>
  <c r="B2104" i="14"/>
  <c r="D2104" i="14" s="1"/>
  <c r="E2104" i="14"/>
  <c r="I2104" i="14"/>
  <c r="J2104" i="14"/>
  <c r="K2104" i="14"/>
  <c r="P2104" i="14" s="1"/>
  <c r="S2104" i="14" s="1"/>
  <c r="X2104" i="14"/>
  <c r="B2105" i="14"/>
  <c r="D2105" i="14" s="1"/>
  <c r="I2105" i="14"/>
  <c r="J2105" i="14"/>
  <c r="K2105" i="14"/>
  <c r="P2105" i="14" s="1"/>
  <c r="S2105" i="14" s="1"/>
  <c r="X2105" i="14"/>
  <c r="B2106" i="14"/>
  <c r="D2106" i="14" s="1"/>
  <c r="I2106" i="14"/>
  <c r="J2106" i="14"/>
  <c r="K2106" i="14"/>
  <c r="P2106" i="14" s="1"/>
  <c r="S2106" i="14" s="1"/>
  <c r="X2106" i="14"/>
  <c r="B2107" i="14"/>
  <c r="D2107" i="14"/>
  <c r="I2107" i="14"/>
  <c r="J2107" i="14"/>
  <c r="K2107" i="14"/>
  <c r="P2107" i="14" s="1"/>
  <c r="S2107" i="14" s="1"/>
  <c r="U2107" i="14" s="1"/>
  <c r="X2107" i="14"/>
  <c r="B2108" i="14"/>
  <c r="I2108" i="14"/>
  <c r="J2108" i="14"/>
  <c r="K2108" i="14"/>
  <c r="P2108" i="14" s="1"/>
  <c r="S2108" i="14" s="1"/>
  <c r="U2108" i="14" s="1"/>
  <c r="X2108" i="14"/>
  <c r="B2109" i="14"/>
  <c r="D2109" i="14"/>
  <c r="E2109" i="14"/>
  <c r="G2109" i="14"/>
  <c r="I2109" i="14"/>
  <c r="J2109" i="14"/>
  <c r="K2109" i="14"/>
  <c r="P2109" i="14" s="1"/>
  <c r="S2109" i="14" s="1"/>
  <c r="U2109" i="14" s="1"/>
  <c r="X2109" i="14"/>
  <c r="B2110" i="14"/>
  <c r="D2110" i="14" s="1"/>
  <c r="E2110" i="14"/>
  <c r="I2110" i="14"/>
  <c r="J2110" i="14"/>
  <c r="K2110" i="14"/>
  <c r="P2110" i="14" s="1"/>
  <c r="S2110" i="14" s="1"/>
  <c r="X2110" i="14"/>
  <c r="B2111" i="14"/>
  <c r="I2111" i="14"/>
  <c r="J2111" i="14"/>
  <c r="K2111" i="14"/>
  <c r="P2111" i="14" s="1"/>
  <c r="S2111" i="14" s="1"/>
  <c r="X2111" i="14"/>
  <c r="B2112" i="14"/>
  <c r="D2112" i="14" s="1"/>
  <c r="E2112" i="14"/>
  <c r="I2112" i="14"/>
  <c r="J2112" i="14"/>
  <c r="K2112" i="14"/>
  <c r="P2112" i="14" s="1"/>
  <c r="S2112" i="14" s="1"/>
  <c r="X2112" i="14"/>
  <c r="B2113" i="14"/>
  <c r="I2113" i="14"/>
  <c r="J2113" i="14"/>
  <c r="K2113" i="14"/>
  <c r="P2113" i="14" s="1"/>
  <c r="S2113" i="14" s="1"/>
  <c r="U2113" i="14" s="1"/>
  <c r="X2113" i="14"/>
  <c r="B2114" i="14"/>
  <c r="D2114" i="14"/>
  <c r="E2114" i="14"/>
  <c r="G2114" i="14"/>
  <c r="I2114" i="14"/>
  <c r="J2114" i="14"/>
  <c r="K2114" i="14"/>
  <c r="P2114" i="14" s="1"/>
  <c r="S2114" i="14" s="1"/>
  <c r="X2114" i="14"/>
  <c r="B2115" i="14"/>
  <c r="D2115" i="14"/>
  <c r="E2115" i="14"/>
  <c r="G2115" i="14"/>
  <c r="I2115" i="14"/>
  <c r="J2115" i="14"/>
  <c r="K2115" i="14"/>
  <c r="P2115" i="14" s="1"/>
  <c r="S2115" i="14" s="1"/>
  <c r="U2115" i="14" s="1"/>
  <c r="X2115" i="14"/>
  <c r="B2116" i="14"/>
  <c r="D2116" i="14" s="1"/>
  <c r="E2116" i="14"/>
  <c r="I2116" i="14"/>
  <c r="J2116" i="14"/>
  <c r="K2116" i="14"/>
  <c r="P2116" i="14" s="1"/>
  <c r="S2116" i="14" s="1"/>
  <c r="U2116" i="14" s="1"/>
  <c r="X2116" i="14"/>
  <c r="B2117" i="14"/>
  <c r="G2117" i="14"/>
  <c r="I2117" i="14"/>
  <c r="J2117" i="14"/>
  <c r="K2117" i="14"/>
  <c r="P2117" i="14" s="1"/>
  <c r="S2117" i="14" s="1"/>
  <c r="U2117" i="14" s="1"/>
  <c r="X2117" i="14"/>
  <c r="B2118" i="14"/>
  <c r="I2118" i="14"/>
  <c r="J2118" i="14"/>
  <c r="K2118" i="14"/>
  <c r="P2118" i="14" s="1"/>
  <c r="S2118" i="14" s="1"/>
  <c r="X2118" i="14"/>
  <c r="B2119" i="14"/>
  <c r="D2119" i="14" s="1"/>
  <c r="E2119" i="14"/>
  <c r="I2119" i="14"/>
  <c r="J2119" i="14"/>
  <c r="K2119" i="14"/>
  <c r="P2119" i="14" s="1"/>
  <c r="S2119" i="14" s="1"/>
  <c r="X2119" i="14"/>
  <c r="B2120" i="14"/>
  <c r="I2120" i="14"/>
  <c r="J2120" i="14"/>
  <c r="K2120" i="14"/>
  <c r="P2120" i="14" s="1"/>
  <c r="S2120" i="14" s="1"/>
  <c r="X2120" i="14"/>
  <c r="B2121" i="14"/>
  <c r="D2121" i="14" s="1"/>
  <c r="E2121" i="14"/>
  <c r="I2121" i="14"/>
  <c r="J2121" i="14"/>
  <c r="K2121" i="14"/>
  <c r="P2121" i="14" s="1"/>
  <c r="S2121" i="14" s="1"/>
  <c r="U2121" i="14" s="1"/>
  <c r="X2121" i="14"/>
  <c r="B2122" i="14"/>
  <c r="G2122" i="14"/>
  <c r="I2122" i="14"/>
  <c r="J2122" i="14"/>
  <c r="K2122" i="14"/>
  <c r="P2122" i="14" s="1"/>
  <c r="S2122" i="14" s="1"/>
  <c r="X2122" i="14"/>
  <c r="B2123" i="14"/>
  <c r="I2123" i="14"/>
  <c r="J2123" i="14"/>
  <c r="K2123" i="14"/>
  <c r="P2123" i="14" s="1"/>
  <c r="S2123" i="14"/>
  <c r="U2123" i="14" s="1"/>
  <c r="X2123" i="14"/>
  <c r="B2124" i="14"/>
  <c r="D2124" i="14" s="1"/>
  <c r="I2124" i="14"/>
  <c r="J2124" i="14"/>
  <c r="K2124" i="14"/>
  <c r="P2124" i="14" s="1"/>
  <c r="S2124" i="14" s="1"/>
  <c r="U2124" i="14" s="1"/>
  <c r="X2124" i="14"/>
  <c r="B2125" i="14"/>
  <c r="I2125" i="14"/>
  <c r="J2125" i="14"/>
  <c r="K2125" i="14"/>
  <c r="P2125" i="14" s="1"/>
  <c r="S2125" i="14" s="1"/>
  <c r="U2125" i="14" s="1"/>
  <c r="X2125" i="14"/>
  <c r="B2126" i="14"/>
  <c r="D2126" i="14" s="1"/>
  <c r="E2126" i="14"/>
  <c r="I2126" i="14"/>
  <c r="J2126" i="14"/>
  <c r="K2126" i="14"/>
  <c r="P2126" i="14" s="1"/>
  <c r="S2126" i="14" s="1"/>
  <c r="X2126" i="14"/>
  <c r="B2127" i="14"/>
  <c r="D2127" i="14" s="1"/>
  <c r="I2127" i="14"/>
  <c r="J2127" i="14"/>
  <c r="K2127" i="14"/>
  <c r="P2127" i="14" s="1"/>
  <c r="S2127" i="14" s="1"/>
  <c r="X2127" i="14"/>
  <c r="B2128" i="14"/>
  <c r="D2128" i="14" s="1"/>
  <c r="I2128" i="14"/>
  <c r="J2128" i="14"/>
  <c r="K2128" i="14"/>
  <c r="P2128" i="14" s="1"/>
  <c r="S2128" i="14" s="1"/>
  <c r="X2128" i="14"/>
  <c r="B2129" i="14"/>
  <c r="D2129" i="14" s="1"/>
  <c r="I2129" i="14"/>
  <c r="J2129" i="14"/>
  <c r="K2129" i="14"/>
  <c r="P2129" i="14" s="1"/>
  <c r="S2129" i="14" s="1"/>
  <c r="U2129" i="14" s="1"/>
  <c r="X2129" i="14"/>
  <c r="B2130" i="14"/>
  <c r="I2130" i="14"/>
  <c r="J2130" i="14"/>
  <c r="K2130" i="14"/>
  <c r="P2130" i="14" s="1"/>
  <c r="S2130" i="14" s="1"/>
  <c r="X2130" i="14"/>
  <c r="B2131" i="14"/>
  <c r="D2131" i="14"/>
  <c r="I2131" i="14"/>
  <c r="J2131" i="14"/>
  <c r="K2131" i="14"/>
  <c r="P2131" i="14" s="1"/>
  <c r="S2131" i="14" s="1"/>
  <c r="U2131" i="14" s="1"/>
  <c r="X2131" i="14"/>
  <c r="B2132" i="14"/>
  <c r="D2132" i="14" s="1"/>
  <c r="I2132" i="14"/>
  <c r="J2132" i="14"/>
  <c r="K2132" i="14"/>
  <c r="P2132" i="14" s="1"/>
  <c r="S2132" i="14" s="1"/>
  <c r="U2132" i="14" s="1"/>
  <c r="X2132" i="14"/>
  <c r="B2133" i="14"/>
  <c r="D2133" i="14" s="1"/>
  <c r="E2133" i="14"/>
  <c r="G2133" i="14"/>
  <c r="I2133" i="14"/>
  <c r="J2133" i="14"/>
  <c r="K2133" i="14"/>
  <c r="P2133" i="14" s="1"/>
  <c r="S2133" i="14" s="1"/>
  <c r="U2133" i="14" s="1"/>
  <c r="X2133" i="14"/>
  <c r="B2134" i="14"/>
  <c r="D2134" i="14" s="1"/>
  <c r="I2134" i="14"/>
  <c r="J2134" i="14"/>
  <c r="K2134" i="14"/>
  <c r="P2134" i="14" s="1"/>
  <c r="S2134" i="14" s="1"/>
  <c r="X2134" i="14"/>
  <c r="B2135" i="14"/>
  <c r="D2135" i="14" s="1"/>
  <c r="E2135" i="14"/>
  <c r="I2135" i="14"/>
  <c r="J2135" i="14"/>
  <c r="K2135" i="14"/>
  <c r="P2135" i="14" s="1"/>
  <c r="S2135" i="14" s="1"/>
  <c r="X2135" i="14"/>
  <c r="B2136" i="14"/>
  <c r="D2136" i="14" s="1"/>
  <c r="I2136" i="14"/>
  <c r="J2136" i="14"/>
  <c r="K2136" i="14"/>
  <c r="P2136" i="14" s="1"/>
  <c r="S2136" i="14" s="1"/>
  <c r="X2136" i="14"/>
  <c r="B2137" i="14"/>
  <c r="D2137" i="14" s="1"/>
  <c r="I2137" i="14"/>
  <c r="J2137" i="14"/>
  <c r="K2137" i="14"/>
  <c r="P2137" i="14" s="1"/>
  <c r="S2137" i="14" s="1"/>
  <c r="U2137" i="14" s="1"/>
  <c r="X2137" i="14"/>
  <c r="B2138" i="14"/>
  <c r="D2138" i="14" s="1"/>
  <c r="E2138" i="14"/>
  <c r="G2138" i="14"/>
  <c r="I2138" i="14"/>
  <c r="J2138" i="14"/>
  <c r="K2138" i="14"/>
  <c r="P2138" i="14" s="1"/>
  <c r="S2138" i="14" s="1"/>
  <c r="X2138" i="14"/>
  <c r="B2139" i="14"/>
  <c r="D2139" i="14" s="1"/>
  <c r="E2139" i="14"/>
  <c r="G2139" i="14"/>
  <c r="I2139" i="14"/>
  <c r="J2139" i="14"/>
  <c r="K2139" i="14"/>
  <c r="P2139" i="14" s="1"/>
  <c r="S2139" i="14"/>
  <c r="U2139" i="14" s="1"/>
  <c r="X2139" i="14"/>
  <c r="B2140" i="14"/>
  <c r="D2140" i="14"/>
  <c r="E2140" i="14"/>
  <c r="G2140" i="14"/>
  <c r="I2140" i="14"/>
  <c r="J2140" i="14"/>
  <c r="K2140" i="14"/>
  <c r="P2140" i="14" s="1"/>
  <c r="S2140" i="14" s="1"/>
  <c r="X2140" i="14"/>
  <c r="B2141" i="14"/>
  <c r="D2141" i="14"/>
  <c r="E2141" i="14"/>
  <c r="G2141" i="14"/>
  <c r="I2141" i="14"/>
  <c r="J2141" i="14"/>
  <c r="K2141" i="14"/>
  <c r="P2141" i="14" s="1"/>
  <c r="S2141" i="14" s="1"/>
  <c r="U2141" i="14" s="1"/>
  <c r="X2141" i="14"/>
  <c r="B2142" i="14"/>
  <c r="D2142" i="14"/>
  <c r="E2142" i="14"/>
  <c r="G2142" i="14"/>
  <c r="I2142" i="14"/>
  <c r="J2142" i="14"/>
  <c r="K2142" i="14"/>
  <c r="P2142" i="14" s="1"/>
  <c r="S2142" i="14" s="1"/>
  <c r="X2142" i="14"/>
  <c r="B2143" i="14"/>
  <c r="D2143" i="14"/>
  <c r="E2143" i="14"/>
  <c r="G2143" i="14"/>
  <c r="I2143" i="14"/>
  <c r="J2143" i="14"/>
  <c r="K2143" i="14"/>
  <c r="P2143" i="14" s="1"/>
  <c r="S2143" i="14" s="1"/>
  <c r="U2143" i="14" s="1"/>
  <c r="X2143" i="14"/>
  <c r="B2144" i="14"/>
  <c r="D2144" i="14"/>
  <c r="E2144" i="14"/>
  <c r="G2144" i="14"/>
  <c r="I2144" i="14"/>
  <c r="J2144" i="14"/>
  <c r="K2144" i="14"/>
  <c r="P2144" i="14" s="1"/>
  <c r="S2144" i="14" s="1"/>
  <c r="X2144" i="14"/>
  <c r="B2145" i="14"/>
  <c r="D2145" i="14"/>
  <c r="E2145" i="14"/>
  <c r="G2145" i="14"/>
  <c r="I2145" i="14"/>
  <c r="J2145" i="14"/>
  <c r="K2145" i="14"/>
  <c r="P2145" i="14" s="1"/>
  <c r="S2145" i="14" s="1"/>
  <c r="U2145" i="14" s="1"/>
  <c r="X2145" i="14"/>
  <c r="B2146" i="14"/>
  <c r="D2146" i="14"/>
  <c r="E2146" i="14"/>
  <c r="G2146" i="14"/>
  <c r="I2146" i="14"/>
  <c r="J2146" i="14"/>
  <c r="K2146" i="14"/>
  <c r="P2146" i="14" s="1"/>
  <c r="S2146" i="14" s="1"/>
  <c r="X2146" i="14"/>
  <c r="B2147" i="14"/>
  <c r="D2147" i="14"/>
  <c r="E2147" i="14"/>
  <c r="G2147" i="14"/>
  <c r="I2147" i="14"/>
  <c r="J2147" i="14"/>
  <c r="K2147" i="14"/>
  <c r="P2147" i="14" s="1"/>
  <c r="S2147" i="14" s="1"/>
  <c r="U2147" i="14" s="1"/>
  <c r="X2147" i="14"/>
  <c r="B2148" i="14"/>
  <c r="D2148" i="14"/>
  <c r="I2148" i="14"/>
  <c r="J2148" i="14"/>
  <c r="K2148" i="14"/>
  <c r="P2148" i="14" s="1"/>
  <c r="S2148" i="14" s="1"/>
  <c r="X2148" i="14"/>
  <c r="B2149" i="14"/>
  <c r="I2149" i="14"/>
  <c r="J2149" i="14"/>
  <c r="K2149" i="14"/>
  <c r="P2149" i="14" s="1"/>
  <c r="S2149" i="14" s="1"/>
  <c r="U2149" i="14" s="1"/>
  <c r="X2149" i="14"/>
  <c r="B2150" i="14"/>
  <c r="D2150" i="14"/>
  <c r="I2150" i="14"/>
  <c r="J2150" i="14"/>
  <c r="K2150" i="14"/>
  <c r="P2150" i="14" s="1"/>
  <c r="S2150" i="14" s="1"/>
  <c r="X2150" i="14"/>
  <c r="B2151" i="14"/>
  <c r="I2151" i="14"/>
  <c r="J2151" i="14"/>
  <c r="K2151" i="14"/>
  <c r="P2151" i="14" s="1"/>
  <c r="S2151" i="14" s="1"/>
  <c r="U2151" i="14" s="1"/>
  <c r="X2151" i="14"/>
  <c r="B2152" i="14"/>
  <c r="D2152" i="14"/>
  <c r="I2152" i="14"/>
  <c r="J2152" i="14"/>
  <c r="K2152" i="14"/>
  <c r="P2152" i="14" s="1"/>
  <c r="S2152" i="14" s="1"/>
  <c r="X2152" i="14"/>
  <c r="B2153" i="14"/>
  <c r="I2153" i="14"/>
  <c r="J2153" i="14"/>
  <c r="K2153" i="14"/>
  <c r="P2153" i="14" s="1"/>
  <c r="S2153" i="14" s="1"/>
  <c r="U2153" i="14" s="1"/>
  <c r="X2153" i="14"/>
  <c r="B2154" i="14"/>
  <c r="D2154" i="14"/>
  <c r="I2154" i="14"/>
  <c r="J2154" i="14"/>
  <c r="K2154" i="14"/>
  <c r="P2154" i="14" s="1"/>
  <c r="S2154" i="14" s="1"/>
  <c r="X2154" i="14"/>
  <c r="B2155" i="14"/>
  <c r="I2155" i="14"/>
  <c r="J2155" i="14"/>
  <c r="K2155" i="14"/>
  <c r="P2155" i="14" s="1"/>
  <c r="S2155" i="14" s="1"/>
  <c r="U2155" i="14" s="1"/>
  <c r="X2155" i="14"/>
  <c r="B2156" i="14"/>
  <c r="G2156" i="14"/>
  <c r="I2156" i="14"/>
  <c r="J2156" i="14"/>
  <c r="K2156" i="14"/>
  <c r="P2156" i="14" s="1"/>
  <c r="S2156" i="14" s="1"/>
  <c r="X2156" i="14"/>
  <c r="B2157" i="14"/>
  <c r="I2157" i="14"/>
  <c r="J2157" i="14"/>
  <c r="K2157" i="14"/>
  <c r="P2157" i="14" s="1"/>
  <c r="S2157" i="14" s="1"/>
  <c r="U2157" i="14" s="1"/>
  <c r="X2157" i="14"/>
  <c r="B2158" i="14"/>
  <c r="G2158" i="14"/>
  <c r="I2158" i="14"/>
  <c r="J2158" i="14"/>
  <c r="K2158" i="14"/>
  <c r="P2158" i="14" s="1"/>
  <c r="S2158" i="14" s="1"/>
  <c r="X2158" i="14"/>
  <c r="B2159" i="14"/>
  <c r="I2159" i="14"/>
  <c r="J2159" i="14"/>
  <c r="K2159" i="14"/>
  <c r="P2159" i="14" s="1"/>
  <c r="S2159" i="14" s="1"/>
  <c r="U2159" i="14" s="1"/>
  <c r="X2159" i="14"/>
  <c r="B2160" i="14"/>
  <c r="G2160" i="14"/>
  <c r="I2160" i="14"/>
  <c r="J2160" i="14"/>
  <c r="K2160" i="14"/>
  <c r="P2160" i="14" s="1"/>
  <c r="S2160" i="14" s="1"/>
  <c r="X2160" i="14"/>
  <c r="B2161" i="14"/>
  <c r="I2161" i="14"/>
  <c r="J2161" i="14"/>
  <c r="K2161" i="14"/>
  <c r="P2161" i="14" s="1"/>
  <c r="S2161" i="14" s="1"/>
  <c r="U2161" i="14" s="1"/>
  <c r="X2161" i="14"/>
  <c r="B2162" i="14"/>
  <c r="G2162" i="14"/>
  <c r="I2162" i="14"/>
  <c r="J2162" i="14"/>
  <c r="K2162" i="14"/>
  <c r="P2162" i="14" s="1"/>
  <c r="S2162" i="14" s="1"/>
  <c r="X2162" i="14"/>
  <c r="B2163" i="14"/>
  <c r="I2163" i="14"/>
  <c r="J2163" i="14"/>
  <c r="K2163" i="14"/>
  <c r="P2163" i="14" s="1"/>
  <c r="S2163" i="14"/>
  <c r="U2163" i="14" s="1"/>
  <c r="X2163" i="14"/>
  <c r="B2164" i="14"/>
  <c r="D2164" i="14" s="1"/>
  <c r="E2164" i="14"/>
  <c r="G2164" i="14"/>
  <c r="I2164" i="14"/>
  <c r="J2164" i="14"/>
  <c r="K2164" i="14"/>
  <c r="P2164" i="14" s="1"/>
  <c r="S2164" i="14" s="1"/>
  <c r="X2164" i="14"/>
  <c r="B2165" i="14"/>
  <c r="D2165" i="14" s="1"/>
  <c r="E2165" i="14"/>
  <c r="G2165" i="14"/>
  <c r="I2165" i="14"/>
  <c r="J2165" i="14"/>
  <c r="K2165" i="14"/>
  <c r="P2165" i="14" s="1"/>
  <c r="S2165" i="14" s="1"/>
  <c r="U2165" i="14" s="1"/>
  <c r="X2165" i="14"/>
  <c r="B2166" i="14"/>
  <c r="D2166" i="14" s="1"/>
  <c r="E2166" i="14"/>
  <c r="G2166" i="14"/>
  <c r="I2166" i="14"/>
  <c r="J2166" i="14"/>
  <c r="K2166" i="14"/>
  <c r="P2166" i="14" s="1"/>
  <c r="S2166" i="14" s="1"/>
  <c r="X2166" i="14"/>
  <c r="B2167" i="14"/>
  <c r="D2167" i="14" s="1"/>
  <c r="E2167" i="14"/>
  <c r="G2167" i="14"/>
  <c r="I2167" i="14"/>
  <c r="J2167" i="14"/>
  <c r="K2167" i="14"/>
  <c r="P2167" i="14" s="1"/>
  <c r="S2167" i="14" s="1"/>
  <c r="U2167" i="14" s="1"/>
  <c r="X2167" i="14"/>
  <c r="B2168" i="14"/>
  <c r="D2168" i="14" s="1"/>
  <c r="E2168" i="14"/>
  <c r="G2168" i="14"/>
  <c r="I2168" i="14"/>
  <c r="J2168" i="14"/>
  <c r="K2168" i="14"/>
  <c r="P2168" i="14" s="1"/>
  <c r="S2168" i="14" s="1"/>
  <c r="X2168" i="14"/>
  <c r="B2169" i="14"/>
  <c r="D2169" i="14" s="1"/>
  <c r="E2169" i="14"/>
  <c r="G2169" i="14"/>
  <c r="I2169" i="14"/>
  <c r="J2169" i="14"/>
  <c r="K2169" i="14"/>
  <c r="P2169" i="14" s="1"/>
  <c r="S2169" i="14" s="1"/>
  <c r="U2169" i="14" s="1"/>
  <c r="X2169" i="14"/>
  <c r="B2170" i="14"/>
  <c r="D2170" i="14" s="1"/>
  <c r="E2170" i="14"/>
  <c r="G2170" i="14"/>
  <c r="I2170" i="14"/>
  <c r="J2170" i="14"/>
  <c r="K2170" i="14"/>
  <c r="P2170" i="14" s="1"/>
  <c r="S2170" i="14" s="1"/>
  <c r="X2170" i="14"/>
  <c r="B2171" i="14"/>
  <c r="D2171" i="14" s="1"/>
  <c r="E2171" i="14"/>
  <c r="G2171" i="14"/>
  <c r="I2171" i="14"/>
  <c r="J2171" i="14"/>
  <c r="K2171" i="14"/>
  <c r="P2171" i="14" s="1"/>
  <c r="S2171" i="14" s="1"/>
  <c r="U2171" i="14" s="1"/>
  <c r="X2171" i="14"/>
  <c r="B2172" i="14"/>
  <c r="D2172" i="14"/>
  <c r="E2172" i="14"/>
  <c r="G2172" i="14"/>
  <c r="I2172" i="14"/>
  <c r="J2172" i="14"/>
  <c r="K2172" i="14"/>
  <c r="P2172" i="14" s="1"/>
  <c r="S2172" i="14" s="1"/>
  <c r="X2172" i="14"/>
  <c r="B2173" i="14"/>
  <c r="D2173" i="14"/>
  <c r="E2173" i="14"/>
  <c r="G2173" i="14"/>
  <c r="I2173" i="14"/>
  <c r="J2173" i="14"/>
  <c r="K2173" i="14"/>
  <c r="P2173" i="14" s="1"/>
  <c r="S2173" i="14" s="1"/>
  <c r="U2173" i="14" s="1"/>
  <c r="X2173" i="14"/>
  <c r="B2174" i="14"/>
  <c r="D2174" i="14"/>
  <c r="E2174" i="14"/>
  <c r="G2174" i="14"/>
  <c r="I2174" i="14"/>
  <c r="J2174" i="14"/>
  <c r="K2174" i="14"/>
  <c r="P2174" i="14" s="1"/>
  <c r="S2174" i="14" s="1"/>
  <c r="X2174" i="14"/>
  <c r="B2175" i="14"/>
  <c r="D2175" i="14"/>
  <c r="E2175" i="14"/>
  <c r="G2175" i="14"/>
  <c r="I2175" i="14"/>
  <c r="J2175" i="14"/>
  <c r="K2175" i="14"/>
  <c r="P2175" i="14" s="1"/>
  <c r="S2175" i="14" s="1"/>
  <c r="U2175" i="14" s="1"/>
  <c r="X2175" i="14"/>
  <c r="B2176" i="14"/>
  <c r="D2176" i="14"/>
  <c r="E2176" i="14"/>
  <c r="G2176" i="14"/>
  <c r="I2176" i="14"/>
  <c r="J2176" i="14"/>
  <c r="K2176" i="14"/>
  <c r="P2176" i="14" s="1"/>
  <c r="S2176" i="14" s="1"/>
  <c r="X2176" i="14"/>
  <c r="B2177" i="14"/>
  <c r="D2177" i="14"/>
  <c r="E2177" i="14"/>
  <c r="G2177" i="14"/>
  <c r="I2177" i="14"/>
  <c r="J2177" i="14"/>
  <c r="K2177" i="14"/>
  <c r="P2177" i="14" s="1"/>
  <c r="S2177" i="14" s="1"/>
  <c r="U2177" i="14" s="1"/>
  <c r="X2177" i="14"/>
  <c r="B2178" i="14"/>
  <c r="D2178" i="14"/>
  <c r="E2178" i="14"/>
  <c r="G2178" i="14"/>
  <c r="I2178" i="14"/>
  <c r="J2178" i="14"/>
  <c r="K2178" i="14"/>
  <c r="P2178" i="14" s="1"/>
  <c r="S2178" i="14" s="1"/>
  <c r="X2178" i="14"/>
  <c r="B2179" i="14"/>
  <c r="D2179" i="14"/>
  <c r="E2179" i="14"/>
  <c r="G2179" i="14"/>
  <c r="I2179" i="14"/>
  <c r="J2179" i="14"/>
  <c r="K2179" i="14"/>
  <c r="P2179" i="14" s="1"/>
  <c r="S2179" i="14" s="1"/>
  <c r="U2179" i="14" s="1"/>
  <c r="X2179" i="14"/>
  <c r="B2180" i="14"/>
  <c r="I2180" i="14"/>
  <c r="J2180" i="14"/>
  <c r="K2180" i="14"/>
  <c r="P2180" i="14" s="1"/>
  <c r="S2180" i="14" s="1"/>
  <c r="X2180" i="14"/>
  <c r="B2181" i="14"/>
  <c r="D2181" i="14"/>
  <c r="I2181" i="14"/>
  <c r="J2181" i="14"/>
  <c r="K2181" i="14"/>
  <c r="P2181" i="14" s="1"/>
  <c r="S2181" i="14" s="1"/>
  <c r="U2181" i="14" s="1"/>
  <c r="X2181" i="14"/>
  <c r="B2182" i="14"/>
  <c r="I2182" i="14"/>
  <c r="J2182" i="14"/>
  <c r="K2182" i="14"/>
  <c r="P2182" i="14" s="1"/>
  <c r="S2182" i="14" s="1"/>
  <c r="X2182" i="14"/>
  <c r="B2183" i="14"/>
  <c r="D2183" i="14"/>
  <c r="I2183" i="14"/>
  <c r="J2183" i="14"/>
  <c r="K2183" i="14"/>
  <c r="P2183" i="14" s="1"/>
  <c r="S2183" i="14" s="1"/>
  <c r="U2183" i="14" s="1"/>
  <c r="X2183" i="14"/>
  <c r="B2184" i="14"/>
  <c r="I2184" i="14"/>
  <c r="J2184" i="14"/>
  <c r="K2184" i="14"/>
  <c r="P2184" i="14" s="1"/>
  <c r="S2184" i="14" s="1"/>
  <c r="X2184" i="14"/>
  <c r="B2185" i="14"/>
  <c r="D2185" i="14"/>
  <c r="I2185" i="14"/>
  <c r="J2185" i="14"/>
  <c r="K2185" i="14"/>
  <c r="P2185" i="14" s="1"/>
  <c r="S2185" i="14" s="1"/>
  <c r="U2185" i="14" s="1"/>
  <c r="X2185" i="14"/>
  <c r="B2186" i="14"/>
  <c r="I2186" i="14"/>
  <c r="J2186" i="14"/>
  <c r="K2186" i="14"/>
  <c r="P2186" i="14" s="1"/>
  <c r="S2186" i="14" s="1"/>
  <c r="X2186" i="14"/>
  <c r="B2187" i="14"/>
  <c r="D2187" i="14"/>
  <c r="I2187" i="14"/>
  <c r="J2187" i="14"/>
  <c r="K2187" i="14"/>
  <c r="P2187" i="14" s="1"/>
  <c r="S2187" i="14" s="1"/>
  <c r="X2187" i="14"/>
  <c r="B2188" i="14"/>
  <c r="I2188" i="14"/>
  <c r="J2188" i="14"/>
  <c r="K2188" i="14"/>
  <c r="P2188" i="14" s="1"/>
  <c r="S2188" i="14" s="1"/>
  <c r="X2188" i="14"/>
  <c r="B2189" i="14"/>
  <c r="I2189" i="14"/>
  <c r="J2189" i="14"/>
  <c r="K2189" i="14"/>
  <c r="P2189" i="14" s="1"/>
  <c r="S2189" i="14" s="1"/>
  <c r="U2189" i="14" s="1"/>
  <c r="X2189" i="14"/>
  <c r="B2190" i="14"/>
  <c r="D2190" i="14"/>
  <c r="E2190" i="14"/>
  <c r="G2190" i="14"/>
  <c r="I2190" i="14"/>
  <c r="J2190" i="14"/>
  <c r="K2190" i="14"/>
  <c r="P2190" i="14" s="1"/>
  <c r="S2190" i="14" s="1"/>
  <c r="X2190" i="14"/>
  <c r="B2191" i="14"/>
  <c r="D2191" i="14"/>
  <c r="E2191" i="14"/>
  <c r="G2191" i="14"/>
  <c r="I2191" i="14"/>
  <c r="J2191" i="14"/>
  <c r="K2191" i="14"/>
  <c r="P2191" i="14" s="1"/>
  <c r="S2191" i="14" s="1"/>
  <c r="U2191" i="14" s="1"/>
  <c r="X2191" i="14"/>
  <c r="B2192" i="14"/>
  <c r="D2192" i="14"/>
  <c r="E2192" i="14"/>
  <c r="G2192" i="14"/>
  <c r="I2192" i="14"/>
  <c r="J2192" i="14"/>
  <c r="K2192" i="14"/>
  <c r="P2192" i="14" s="1"/>
  <c r="S2192" i="14" s="1"/>
  <c r="X2192" i="14"/>
  <c r="B2193" i="14"/>
  <c r="D2193" i="14"/>
  <c r="E2193" i="14"/>
  <c r="G2193" i="14"/>
  <c r="I2193" i="14"/>
  <c r="J2193" i="14"/>
  <c r="K2193" i="14"/>
  <c r="P2193" i="14" s="1"/>
  <c r="S2193" i="14" s="1"/>
  <c r="X2193" i="14"/>
  <c r="B2194" i="14"/>
  <c r="D2194" i="14" s="1"/>
  <c r="E2194" i="14"/>
  <c r="I2194" i="14"/>
  <c r="J2194" i="14"/>
  <c r="K2194" i="14"/>
  <c r="P2194" i="14" s="1"/>
  <c r="S2194" i="14" s="1"/>
  <c r="X2194" i="14"/>
  <c r="B2195" i="14"/>
  <c r="I2195" i="14"/>
  <c r="J2195" i="14"/>
  <c r="K2195" i="14"/>
  <c r="P2195" i="14" s="1"/>
  <c r="S2195" i="14" s="1"/>
  <c r="X2195" i="14"/>
  <c r="B2196" i="14"/>
  <c r="D2196" i="14" s="1"/>
  <c r="E2196" i="14"/>
  <c r="I2196" i="14"/>
  <c r="J2196" i="14"/>
  <c r="K2196" i="14"/>
  <c r="P2196" i="14" s="1"/>
  <c r="S2196" i="14" s="1"/>
  <c r="X2196" i="14"/>
  <c r="B2197" i="14"/>
  <c r="I2197" i="14"/>
  <c r="J2197" i="14"/>
  <c r="K2197" i="14"/>
  <c r="P2197" i="14" s="1"/>
  <c r="S2197" i="14" s="1"/>
  <c r="U2197" i="14" s="1"/>
  <c r="X2197" i="14"/>
  <c r="B2198" i="14"/>
  <c r="I2198" i="14"/>
  <c r="J2198" i="14"/>
  <c r="K2198" i="14"/>
  <c r="P2198" i="14" s="1"/>
  <c r="S2198" i="14" s="1"/>
  <c r="X2198" i="14"/>
  <c r="B2199" i="14"/>
  <c r="D2199" i="14" s="1"/>
  <c r="E2199" i="14"/>
  <c r="I2199" i="14"/>
  <c r="J2199" i="14"/>
  <c r="K2199" i="14"/>
  <c r="P2199" i="14" s="1"/>
  <c r="S2199" i="14" s="1"/>
  <c r="U2199" i="14" s="1"/>
  <c r="X2199" i="14"/>
  <c r="B2200" i="14"/>
  <c r="I2200" i="14"/>
  <c r="J2200" i="14"/>
  <c r="K2200" i="14"/>
  <c r="P2200" i="14" s="1"/>
  <c r="S2200" i="14" s="1"/>
  <c r="X2200" i="14"/>
  <c r="B2201" i="14"/>
  <c r="D2201" i="14" s="1"/>
  <c r="E2201" i="14"/>
  <c r="I2201" i="14"/>
  <c r="J2201" i="14"/>
  <c r="K2201" i="14"/>
  <c r="P2201" i="14" s="1"/>
  <c r="S2201" i="14" s="1"/>
  <c r="X2201" i="14"/>
  <c r="B2202" i="14"/>
  <c r="I2202" i="14"/>
  <c r="J2202" i="14"/>
  <c r="K2202" i="14"/>
  <c r="P2202" i="14" s="1"/>
  <c r="S2202" i="14" s="1"/>
  <c r="X2202" i="14"/>
  <c r="B2203" i="14"/>
  <c r="G2203" i="14"/>
  <c r="I2203" i="14"/>
  <c r="J2203" i="14"/>
  <c r="K2203" i="14"/>
  <c r="P2203" i="14" s="1"/>
  <c r="S2203" i="14" s="1"/>
  <c r="X2203" i="14"/>
  <c r="B2204" i="14"/>
  <c r="I2204" i="14"/>
  <c r="J2204" i="14"/>
  <c r="K2204" i="14"/>
  <c r="P2204" i="14" s="1"/>
  <c r="S2204" i="14"/>
  <c r="X2204" i="14"/>
  <c r="B2205" i="14"/>
  <c r="D2205" i="14" s="1"/>
  <c r="I2205" i="14"/>
  <c r="J2205" i="14"/>
  <c r="K2205" i="14"/>
  <c r="P2205" i="14" s="1"/>
  <c r="S2205" i="14" s="1"/>
  <c r="U2205" i="14" s="1"/>
  <c r="X2205" i="14"/>
  <c r="B2206" i="14"/>
  <c r="I2206" i="14"/>
  <c r="J2206" i="14"/>
  <c r="K2206" i="14"/>
  <c r="P2206" i="14" s="1"/>
  <c r="S2206" i="14" s="1"/>
  <c r="X2206" i="14"/>
  <c r="B2207" i="14"/>
  <c r="D2207" i="14"/>
  <c r="I2207" i="14"/>
  <c r="J2207" i="14"/>
  <c r="K2207" i="14"/>
  <c r="P2207" i="14" s="1"/>
  <c r="S2207" i="14" s="1"/>
  <c r="U2207" i="14" s="1"/>
  <c r="X2207" i="14"/>
  <c r="B2208" i="14"/>
  <c r="I2208" i="14"/>
  <c r="J2208" i="14"/>
  <c r="K2208" i="14"/>
  <c r="P2208" i="14" s="1"/>
  <c r="S2208" i="14" s="1"/>
  <c r="X2208" i="14"/>
  <c r="B2209" i="14"/>
  <c r="G2209" i="14" s="1"/>
  <c r="D2209" i="14"/>
  <c r="E2209" i="14"/>
  <c r="I2209" i="14"/>
  <c r="J2209" i="14"/>
  <c r="K2209" i="14"/>
  <c r="P2209" i="14" s="1"/>
  <c r="S2209" i="14" s="1"/>
  <c r="X2209" i="14"/>
  <c r="B2210" i="14"/>
  <c r="D2210" i="14" s="1"/>
  <c r="I2210" i="14"/>
  <c r="J2210" i="14"/>
  <c r="K2210" i="14"/>
  <c r="P2210" i="14" s="1"/>
  <c r="S2210" i="14" s="1"/>
  <c r="X2210" i="14"/>
  <c r="B2211" i="14"/>
  <c r="I2211" i="14"/>
  <c r="J2211" i="14"/>
  <c r="K2211" i="14"/>
  <c r="P2211" i="14" s="1"/>
  <c r="S2211" i="14" s="1"/>
  <c r="X2211" i="14"/>
  <c r="B2212" i="14"/>
  <c r="D2212" i="14" s="1"/>
  <c r="I2212" i="14"/>
  <c r="J2212" i="14"/>
  <c r="K2212" i="14"/>
  <c r="P2212" i="14" s="1"/>
  <c r="S2212" i="14" s="1"/>
  <c r="X2212" i="14"/>
  <c r="B2213" i="14"/>
  <c r="D2213" i="14" s="1"/>
  <c r="E2213" i="14"/>
  <c r="G2213" i="14"/>
  <c r="I2213" i="14"/>
  <c r="J2213" i="14"/>
  <c r="K2213" i="14"/>
  <c r="P2213" i="14" s="1"/>
  <c r="S2213" i="14" s="1"/>
  <c r="U2213" i="14" s="1"/>
  <c r="X2213" i="14"/>
  <c r="B2214" i="14"/>
  <c r="I2214" i="14"/>
  <c r="J2214" i="14"/>
  <c r="K2214" i="14"/>
  <c r="P2214" i="14" s="1"/>
  <c r="S2214" i="14" s="1"/>
  <c r="X2214" i="14"/>
  <c r="B2215" i="14"/>
  <c r="D2215" i="14" s="1"/>
  <c r="E2215" i="14"/>
  <c r="I2215" i="14"/>
  <c r="J2215" i="14"/>
  <c r="K2215" i="14"/>
  <c r="P2215" i="14" s="1"/>
  <c r="S2215" i="14" s="1"/>
  <c r="U2215" i="14" s="1"/>
  <c r="X2215" i="14"/>
  <c r="B2216" i="14"/>
  <c r="I2216" i="14"/>
  <c r="J2216" i="14"/>
  <c r="K2216" i="14"/>
  <c r="P2216" i="14" s="1"/>
  <c r="S2216" i="14" s="1"/>
  <c r="X2216" i="14"/>
  <c r="B2217" i="14"/>
  <c r="D2217" i="14" s="1"/>
  <c r="I2217" i="14"/>
  <c r="J2217" i="14"/>
  <c r="K2217" i="14"/>
  <c r="P2217" i="14" s="1"/>
  <c r="S2217" i="14" s="1"/>
  <c r="X2217" i="14"/>
  <c r="B2218" i="14"/>
  <c r="D2218" i="14" s="1"/>
  <c r="E2218" i="14"/>
  <c r="G2218" i="14"/>
  <c r="I2218" i="14"/>
  <c r="J2218" i="14"/>
  <c r="K2218" i="14"/>
  <c r="P2218" i="14" s="1"/>
  <c r="S2218" i="14" s="1"/>
  <c r="X2218" i="14"/>
  <c r="B2219" i="14"/>
  <c r="D2219" i="14" s="1"/>
  <c r="E2219" i="14"/>
  <c r="G2219" i="14"/>
  <c r="I2219" i="14"/>
  <c r="J2219" i="14"/>
  <c r="K2219" i="14"/>
  <c r="P2219" i="14" s="1"/>
  <c r="S2219" i="14" s="1"/>
  <c r="X2219" i="14"/>
  <c r="B2220" i="14"/>
  <c r="D2220" i="14" s="1"/>
  <c r="I2220" i="14"/>
  <c r="J2220" i="14"/>
  <c r="K2220" i="14"/>
  <c r="P2220" i="14" s="1"/>
  <c r="S2220" i="14"/>
  <c r="X2220" i="14"/>
  <c r="B2221" i="14"/>
  <c r="D2221" i="14" s="1"/>
  <c r="E2221" i="14"/>
  <c r="I2221" i="14"/>
  <c r="J2221" i="14"/>
  <c r="K2221" i="14"/>
  <c r="P2221" i="14" s="1"/>
  <c r="S2221" i="14" s="1"/>
  <c r="U2221" i="14" s="1"/>
  <c r="X2221" i="14"/>
  <c r="B2222" i="14"/>
  <c r="E2222" i="14" s="1"/>
  <c r="D2222" i="14"/>
  <c r="G2222" i="14"/>
  <c r="I2222" i="14"/>
  <c r="J2222" i="14"/>
  <c r="K2222" i="14"/>
  <c r="P2222" i="14" s="1"/>
  <c r="S2222" i="14" s="1"/>
  <c r="X2222" i="14"/>
  <c r="B2223" i="14"/>
  <c r="E2223" i="14" s="1"/>
  <c r="D2223" i="14"/>
  <c r="G2223" i="14"/>
  <c r="I2223" i="14"/>
  <c r="J2223" i="14"/>
  <c r="K2223" i="14"/>
  <c r="P2223" i="14" s="1"/>
  <c r="S2223" i="14" s="1"/>
  <c r="U2223" i="14" s="1"/>
  <c r="X2223" i="14"/>
  <c r="B2224" i="14"/>
  <c r="E2224" i="14" s="1"/>
  <c r="I2224" i="14"/>
  <c r="J2224" i="14"/>
  <c r="K2224" i="14"/>
  <c r="P2224" i="14" s="1"/>
  <c r="S2224" i="14" s="1"/>
  <c r="X2224" i="14"/>
  <c r="B2225" i="14"/>
  <c r="E2225" i="14" s="1"/>
  <c r="I2225" i="14"/>
  <c r="J2225" i="14"/>
  <c r="K2225" i="14"/>
  <c r="P2225" i="14" s="1"/>
  <c r="S2225" i="14" s="1"/>
  <c r="X2225" i="14"/>
  <c r="B2226" i="14"/>
  <c r="D2226" i="14" s="1"/>
  <c r="E2226" i="14"/>
  <c r="I2226" i="14"/>
  <c r="J2226" i="14"/>
  <c r="K2226" i="14"/>
  <c r="P2226" i="14" s="1"/>
  <c r="S2226" i="14" s="1"/>
  <c r="X2226" i="14"/>
  <c r="B2227" i="14"/>
  <c r="D2227" i="14" s="1"/>
  <c r="E2227" i="14"/>
  <c r="I2227" i="14"/>
  <c r="J2227" i="14"/>
  <c r="K2227" i="14"/>
  <c r="P2227" i="14" s="1"/>
  <c r="S2227" i="14" s="1"/>
  <c r="X2227" i="14"/>
  <c r="B2228" i="14"/>
  <c r="D2228" i="14" s="1"/>
  <c r="E2228" i="14"/>
  <c r="I2228" i="14"/>
  <c r="J2228" i="14"/>
  <c r="K2228" i="14"/>
  <c r="P2228" i="14" s="1"/>
  <c r="S2228" i="14" s="1"/>
  <c r="X2228" i="14"/>
  <c r="B2229" i="14"/>
  <c r="D2229" i="14"/>
  <c r="E2229" i="14"/>
  <c r="G2229" i="14"/>
  <c r="I2229" i="14"/>
  <c r="J2229" i="14"/>
  <c r="K2229" i="14"/>
  <c r="P2229" i="14" s="1"/>
  <c r="S2229" i="14" s="1"/>
  <c r="U2229" i="14" s="1"/>
  <c r="X2229" i="14"/>
  <c r="B2230" i="14"/>
  <c r="D2230" i="14" s="1"/>
  <c r="E2230" i="14"/>
  <c r="I2230" i="14"/>
  <c r="J2230" i="14"/>
  <c r="K2230" i="14"/>
  <c r="P2230" i="14" s="1"/>
  <c r="S2230" i="14" s="1"/>
  <c r="X2230" i="14"/>
  <c r="B2231" i="14"/>
  <c r="D2231" i="14" s="1"/>
  <c r="E2231" i="14"/>
  <c r="I2231" i="14"/>
  <c r="J2231" i="14"/>
  <c r="K2231" i="14"/>
  <c r="P2231" i="14" s="1"/>
  <c r="S2231" i="14" s="1"/>
  <c r="U2231" i="14" s="1"/>
  <c r="X2231" i="14"/>
  <c r="B2232" i="14"/>
  <c r="D2232" i="14" s="1"/>
  <c r="E2232" i="14"/>
  <c r="I2232" i="14"/>
  <c r="J2232" i="14"/>
  <c r="K2232" i="14"/>
  <c r="P2232" i="14" s="1"/>
  <c r="S2232" i="14" s="1"/>
  <c r="X2232" i="14"/>
  <c r="B2233" i="14"/>
  <c r="D2233" i="14" s="1"/>
  <c r="E2233" i="14"/>
  <c r="I2233" i="14"/>
  <c r="J2233" i="14"/>
  <c r="K2233" i="14"/>
  <c r="P2233" i="14" s="1"/>
  <c r="S2233" i="14" s="1"/>
  <c r="X2233" i="14"/>
  <c r="B2234" i="14"/>
  <c r="D2234" i="14"/>
  <c r="E2234" i="14"/>
  <c r="G2234" i="14"/>
  <c r="I2234" i="14"/>
  <c r="J2234" i="14"/>
  <c r="K2234" i="14"/>
  <c r="P2234" i="14" s="1"/>
  <c r="S2234" i="14" s="1"/>
  <c r="X2234" i="14"/>
  <c r="B2235" i="14"/>
  <c r="D2235" i="14"/>
  <c r="E2235" i="14"/>
  <c r="G2235" i="14"/>
  <c r="I2235" i="14"/>
  <c r="J2235" i="14"/>
  <c r="K2235" i="14"/>
  <c r="P2235" i="14" s="1"/>
  <c r="S2235" i="14" s="1"/>
  <c r="X2235" i="14"/>
  <c r="B2236" i="14"/>
  <c r="D2236" i="14"/>
  <c r="E2236" i="14"/>
  <c r="G2236" i="14"/>
  <c r="I2236" i="14"/>
  <c r="J2236" i="14"/>
  <c r="K2236" i="14"/>
  <c r="P2236" i="14" s="1"/>
  <c r="S2236" i="14"/>
  <c r="X2236" i="14"/>
  <c r="B2237" i="14"/>
  <c r="E2237" i="14" s="1"/>
  <c r="I2237" i="14"/>
  <c r="J2237" i="14"/>
  <c r="K2237" i="14"/>
  <c r="P2237" i="14" s="1"/>
  <c r="S2237" i="14" s="1"/>
  <c r="U2237" i="14" s="1"/>
  <c r="X2237" i="14"/>
  <c r="B2238" i="14"/>
  <c r="E2238" i="14" s="1"/>
  <c r="D2238" i="14"/>
  <c r="G2238" i="14"/>
  <c r="I2238" i="14"/>
  <c r="J2238" i="14"/>
  <c r="K2238" i="14"/>
  <c r="P2238" i="14" s="1"/>
  <c r="S2238" i="14" s="1"/>
  <c r="X2238" i="14"/>
  <c r="B2239" i="14"/>
  <c r="E2239" i="14" s="1"/>
  <c r="D2239" i="14"/>
  <c r="G2239" i="14"/>
  <c r="I2239" i="14"/>
  <c r="J2239" i="14"/>
  <c r="K2239" i="14"/>
  <c r="P2239" i="14" s="1"/>
  <c r="S2239" i="14"/>
  <c r="U2239" i="14" s="1"/>
  <c r="X2239" i="14"/>
  <c r="B2240" i="14"/>
  <c r="D2240" i="14" s="1"/>
  <c r="E2240" i="14"/>
  <c r="G2240" i="14"/>
  <c r="I2240" i="14"/>
  <c r="J2240" i="14"/>
  <c r="K2240" i="14"/>
  <c r="P2240" i="14" s="1"/>
  <c r="S2240" i="14" s="1"/>
  <c r="X2240" i="14"/>
  <c r="B2241" i="14"/>
  <c r="D2241" i="14" s="1"/>
  <c r="I2241" i="14"/>
  <c r="J2241" i="14"/>
  <c r="K2241" i="14"/>
  <c r="P2241" i="14" s="1"/>
  <c r="S2241" i="14" s="1"/>
  <c r="X2241" i="14"/>
  <c r="B2242" i="14"/>
  <c r="E2242" i="14" s="1"/>
  <c r="I2242" i="14"/>
  <c r="J2242" i="14"/>
  <c r="K2242" i="14"/>
  <c r="P2242" i="14" s="1"/>
  <c r="S2242" i="14" s="1"/>
  <c r="X2242" i="14"/>
  <c r="B2243" i="14"/>
  <c r="E2243" i="14" s="1"/>
  <c r="I2243" i="14"/>
  <c r="J2243" i="14"/>
  <c r="K2243" i="14"/>
  <c r="P2243" i="14" s="1"/>
  <c r="S2243" i="14" s="1"/>
  <c r="X2243" i="14"/>
  <c r="B2244" i="14"/>
  <c r="E2244" i="14" s="1"/>
  <c r="I2244" i="14"/>
  <c r="J2244" i="14"/>
  <c r="K2244" i="14"/>
  <c r="P2244" i="14" s="1"/>
  <c r="S2244" i="14" s="1"/>
  <c r="X2244" i="14"/>
  <c r="B2245" i="14"/>
  <c r="E2245" i="14" s="1"/>
  <c r="D2245" i="14"/>
  <c r="G2245" i="14"/>
  <c r="I2245" i="14"/>
  <c r="J2245" i="14"/>
  <c r="K2245" i="14"/>
  <c r="P2245" i="14" s="1"/>
  <c r="S2245" i="14" s="1"/>
  <c r="U2245" i="14" s="1"/>
  <c r="X2245" i="14"/>
  <c r="B2246" i="14"/>
  <c r="E2246" i="14"/>
  <c r="I2246" i="14"/>
  <c r="J2246" i="14"/>
  <c r="K2246" i="14"/>
  <c r="P2246" i="14" s="1"/>
  <c r="S2246" i="14" s="1"/>
  <c r="X2246" i="14"/>
  <c r="B2247" i="14"/>
  <c r="E2247" i="14"/>
  <c r="I2247" i="14"/>
  <c r="J2247" i="14"/>
  <c r="K2247" i="14"/>
  <c r="P2247" i="14" s="1"/>
  <c r="S2247" i="14" s="1"/>
  <c r="U2247" i="14" s="1"/>
  <c r="X2247" i="14"/>
  <c r="B2248" i="14"/>
  <c r="E2248" i="14" s="1"/>
  <c r="I2248" i="14"/>
  <c r="J2248" i="14"/>
  <c r="K2248" i="14"/>
  <c r="P2248" i="14" s="1"/>
  <c r="S2248" i="14" s="1"/>
  <c r="X2248" i="14"/>
  <c r="B2249" i="14"/>
  <c r="E2249" i="14" s="1"/>
  <c r="I2249" i="14"/>
  <c r="J2249" i="14"/>
  <c r="K2249" i="14"/>
  <c r="P2249" i="14" s="1"/>
  <c r="S2249" i="14" s="1"/>
  <c r="X2249" i="14"/>
  <c r="B2250" i="14"/>
  <c r="D2250" i="14" s="1"/>
  <c r="G2250" i="14"/>
  <c r="I2250" i="14"/>
  <c r="J2250" i="14"/>
  <c r="K2250" i="14"/>
  <c r="P2250" i="14" s="1"/>
  <c r="S2250" i="14" s="1"/>
  <c r="X2250" i="14"/>
  <c r="B2251" i="14"/>
  <c r="D2251" i="14" s="1"/>
  <c r="E2251" i="14"/>
  <c r="G2251" i="14"/>
  <c r="I2251" i="14"/>
  <c r="J2251" i="14"/>
  <c r="K2251" i="14"/>
  <c r="P2251" i="14" s="1"/>
  <c r="S2251" i="14" s="1"/>
  <c r="X2251" i="14"/>
  <c r="B2252" i="14"/>
  <c r="D2252" i="14" s="1"/>
  <c r="E2252" i="14"/>
  <c r="G2252" i="14"/>
  <c r="I2252" i="14"/>
  <c r="J2252" i="14"/>
  <c r="K2252" i="14"/>
  <c r="P2252" i="14" s="1"/>
  <c r="S2252" i="14" s="1"/>
  <c r="X2252" i="14"/>
  <c r="B2253" i="14"/>
  <c r="E2253" i="14" s="1"/>
  <c r="I2253" i="14"/>
  <c r="J2253" i="14"/>
  <c r="K2253" i="14"/>
  <c r="P2253" i="14" s="1"/>
  <c r="S2253" i="14" s="1"/>
  <c r="U2253" i="14" s="1"/>
  <c r="X2253" i="14"/>
  <c r="B2254" i="14"/>
  <c r="E2254" i="14" s="1"/>
  <c r="D2254" i="14"/>
  <c r="I2254" i="14"/>
  <c r="J2254" i="14"/>
  <c r="K2254" i="14"/>
  <c r="P2254" i="14" s="1"/>
  <c r="S2254" i="14" s="1"/>
  <c r="X2254" i="14"/>
  <c r="B2255" i="14"/>
  <c r="E2255" i="14" s="1"/>
  <c r="D2255" i="14"/>
  <c r="I2255" i="14"/>
  <c r="J2255" i="14"/>
  <c r="K2255" i="14"/>
  <c r="P2255" i="14" s="1"/>
  <c r="S2255" i="14" s="1"/>
  <c r="U2255" i="14" s="1"/>
  <c r="X2255" i="14"/>
  <c r="B2256" i="14"/>
  <c r="E2256" i="14" s="1"/>
  <c r="D2256" i="14"/>
  <c r="I2256" i="14"/>
  <c r="J2256" i="14"/>
  <c r="K2256" i="14"/>
  <c r="P2256" i="14" s="1"/>
  <c r="S2256" i="14" s="1"/>
  <c r="X2256" i="14"/>
  <c r="B2257" i="14"/>
  <c r="E2257" i="14" s="1"/>
  <c r="D2257" i="14"/>
  <c r="I2257" i="14"/>
  <c r="J2257" i="14"/>
  <c r="K2257" i="14"/>
  <c r="P2257" i="14" s="1"/>
  <c r="S2257" i="14" s="1"/>
  <c r="X2257" i="14"/>
  <c r="B2258" i="14"/>
  <c r="E2258" i="14"/>
  <c r="I2258" i="14"/>
  <c r="J2258" i="14"/>
  <c r="K2258" i="14"/>
  <c r="P2258" i="14" s="1"/>
  <c r="S2258" i="14" s="1"/>
  <c r="X2258" i="14"/>
  <c r="B2259" i="14"/>
  <c r="E2259" i="14" s="1"/>
  <c r="I2259" i="14"/>
  <c r="J2259" i="14"/>
  <c r="K2259" i="14"/>
  <c r="P2259" i="14" s="1"/>
  <c r="S2259" i="14" s="1"/>
  <c r="X2259" i="14"/>
  <c r="B2260" i="14"/>
  <c r="E2260" i="14"/>
  <c r="I2260" i="14"/>
  <c r="J2260" i="14"/>
  <c r="K2260" i="14"/>
  <c r="P2260" i="14" s="1"/>
  <c r="S2260" i="14" s="1"/>
  <c r="X2260" i="14"/>
  <c r="B2261" i="14"/>
  <c r="D2261" i="14" s="1"/>
  <c r="E2261" i="14"/>
  <c r="G2261" i="14"/>
  <c r="I2261" i="14"/>
  <c r="J2261" i="14"/>
  <c r="K2261" i="14"/>
  <c r="P2261" i="14" s="1"/>
  <c r="S2261" i="14"/>
  <c r="U2261" i="14" s="1"/>
  <c r="X2261" i="14"/>
  <c r="B2262" i="14"/>
  <c r="E2262" i="14" s="1"/>
  <c r="I2262" i="14"/>
  <c r="J2262" i="14"/>
  <c r="K2262" i="14"/>
  <c r="P2262" i="14" s="1"/>
  <c r="S2262" i="14" s="1"/>
  <c r="X2262" i="14"/>
  <c r="B2263" i="14"/>
  <c r="E2263" i="14" s="1"/>
  <c r="I2263" i="14"/>
  <c r="J2263" i="14"/>
  <c r="K2263" i="14"/>
  <c r="P2263" i="14" s="1"/>
  <c r="S2263" i="14" s="1"/>
  <c r="U2263" i="14" s="1"/>
  <c r="X2263" i="14"/>
  <c r="B2264" i="14"/>
  <c r="E2264" i="14" s="1"/>
  <c r="I2264" i="14"/>
  <c r="J2264" i="14"/>
  <c r="K2264" i="14"/>
  <c r="P2264" i="14" s="1"/>
  <c r="S2264" i="14" s="1"/>
  <c r="X2264" i="14"/>
  <c r="B2265" i="14"/>
  <c r="E2265" i="14"/>
  <c r="I2265" i="14"/>
  <c r="J2265" i="14"/>
  <c r="K2265" i="14"/>
  <c r="P2265" i="14" s="1"/>
  <c r="S2265" i="14" s="1"/>
  <c r="X2265" i="14"/>
  <c r="B2266" i="14"/>
  <c r="D2266" i="14" s="1"/>
  <c r="I2266" i="14"/>
  <c r="J2266" i="14"/>
  <c r="K2266" i="14"/>
  <c r="P2266" i="14" s="1"/>
  <c r="S2266" i="14" s="1"/>
  <c r="X2266" i="14"/>
  <c r="B2267" i="14"/>
  <c r="D2267" i="14" s="1"/>
  <c r="I2267" i="14"/>
  <c r="J2267" i="14"/>
  <c r="K2267" i="14"/>
  <c r="P2267" i="14" s="1"/>
  <c r="S2267" i="14" s="1"/>
  <c r="X2267" i="14"/>
  <c r="B2268" i="14"/>
  <c r="D2268" i="14" s="1"/>
  <c r="I2268" i="14"/>
  <c r="J2268" i="14"/>
  <c r="K2268" i="14"/>
  <c r="P2268" i="14" s="1"/>
  <c r="S2268" i="14" s="1"/>
  <c r="X2268" i="14"/>
  <c r="B2269" i="14"/>
  <c r="E2269" i="14" s="1"/>
  <c r="I2269" i="14"/>
  <c r="J2269" i="14"/>
  <c r="K2269" i="14"/>
  <c r="P2269" i="14" s="1"/>
  <c r="S2269" i="14" s="1"/>
  <c r="U2269" i="14" s="1"/>
  <c r="X2269" i="14"/>
  <c r="B2270" i="14"/>
  <c r="D2270" i="14" s="1"/>
  <c r="E2270" i="14"/>
  <c r="G2270" i="14"/>
  <c r="I2270" i="14"/>
  <c r="J2270" i="14"/>
  <c r="K2270" i="14"/>
  <c r="P2270" i="14" s="1"/>
  <c r="S2270" i="14" s="1"/>
  <c r="X2270" i="14"/>
  <c r="B2271" i="14"/>
  <c r="D2271" i="14" s="1"/>
  <c r="E2271" i="14"/>
  <c r="G2271" i="14"/>
  <c r="I2271" i="14"/>
  <c r="J2271" i="14"/>
  <c r="K2271" i="14"/>
  <c r="P2271" i="14" s="1"/>
  <c r="S2271" i="14" s="1"/>
  <c r="U2271" i="14" s="1"/>
  <c r="X2271" i="14"/>
  <c r="B2272" i="14"/>
  <c r="D2272" i="14" s="1"/>
  <c r="E2272" i="14"/>
  <c r="G2272" i="14"/>
  <c r="I2272" i="14"/>
  <c r="J2272" i="14"/>
  <c r="K2272" i="14"/>
  <c r="P2272" i="14" s="1"/>
  <c r="S2272" i="14" s="1"/>
  <c r="X2272" i="14"/>
  <c r="B2273" i="14"/>
  <c r="D2273" i="14" s="1"/>
  <c r="E2273" i="14"/>
  <c r="G2273" i="14"/>
  <c r="I2273" i="14"/>
  <c r="J2273" i="14"/>
  <c r="K2273" i="14"/>
  <c r="P2273" i="14" s="1"/>
  <c r="S2273" i="14"/>
  <c r="X2273" i="14"/>
  <c r="B2274" i="14"/>
  <c r="E2274" i="14" s="1"/>
  <c r="I2274" i="14"/>
  <c r="J2274" i="14"/>
  <c r="K2274" i="14"/>
  <c r="P2274" i="14" s="1"/>
  <c r="S2274" i="14" s="1"/>
  <c r="X2274" i="14"/>
  <c r="B2275" i="14"/>
  <c r="E2275" i="14" s="1"/>
  <c r="I2275" i="14"/>
  <c r="J2275" i="14"/>
  <c r="K2275" i="14"/>
  <c r="P2275" i="14" s="1"/>
  <c r="S2275" i="14" s="1"/>
  <c r="X2275" i="14"/>
  <c r="B2276" i="14"/>
  <c r="E2276" i="14" s="1"/>
  <c r="I2276" i="14"/>
  <c r="J2276" i="14"/>
  <c r="K2276" i="14"/>
  <c r="P2276" i="14" s="1"/>
  <c r="S2276" i="14" s="1"/>
  <c r="X2276" i="14"/>
  <c r="B2277" i="14"/>
  <c r="D2277" i="14" s="1"/>
  <c r="E2277" i="14"/>
  <c r="G2277" i="14"/>
  <c r="I2277" i="14"/>
  <c r="J2277" i="14"/>
  <c r="K2277" i="14"/>
  <c r="P2277" i="14" s="1"/>
  <c r="S2277" i="14"/>
  <c r="U2277" i="14" s="1"/>
  <c r="X2277" i="14"/>
  <c r="B2278" i="14"/>
  <c r="E2278" i="14"/>
  <c r="I2278" i="14"/>
  <c r="J2278" i="14"/>
  <c r="K2278" i="14"/>
  <c r="P2278" i="14" s="1"/>
  <c r="S2278" i="14" s="1"/>
  <c r="U2278" i="14" s="1"/>
  <c r="X2278" i="14"/>
  <c r="B2279" i="14"/>
  <c r="E2279" i="14" s="1"/>
  <c r="I2279" i="14"/>
  <c r="J2279" i="14"/>
  <c r="K2279" i="14"/>
  <c r="P2279" i="14" s="1"/>
  <c r="S2279" i="14" s="1"/>
  <c r="U2279" i="14" s="1"/>
  <c r="X2279" i="14"/>
  <c r="B2280" i="14"/>
  <c r="E2280" i="14" s="1"/>
  <c r="I2280" i="14"/>
  <c r="J2280" i="14"/>
  <c r="K2280" i="14"/>
  <c r="P2280" i="14" s="1"/>
  <c r="S2280" i="14" s="1"/>
  <c r="X2280" i="14"/>
  <c r="B2281" i="14"/>
  <c r="E2281" i="14" s="1"/>
  <c r="I2281" i="14"/>
  <c r="J2281" i="14"/>
  <c r="K2281" i="14"/>
  <c r="P2281" i="14" s="1"/>
  <c r="S2281" i="14" s="1"/>
  <c r="X2281" i="14"/>
  <c r="B2282" i="14"/>
  <c r="D2282" i="14" s="1"/>
  <c r="I2282" i="14"/>
  <c r="J2282" i="14"/>
  <c r="K2282" i="14"/>
  <c r="P2282" i="14" s="1"/>
  <c r="S2282" i="14" s="1"/>
  <c r="X2282" i="14"/>
  <c r="B2283" i="14"/>
  <c r="D2283" i="14" s="1"/>
  <c r="I2283" i="14"/>
  <c r="J2283" i="14"/>
  <c r="K2283" i="14"/>
  <c r="P2283" i="14" s="1"/>
  <c r="S2283" i="14" s="1"/>
  <c r="X2283" i="14"/>
  <c r="B2284" i="14"/>
  <c r="D2284" i="14" s="1"/>
  <c r="I2284" i="14"/>
  <c r="J2284" i="14"/>
  <c r="K2284" i="14"/>
  <c r="P2284" i="14" s="1"/>
  <c r="S2284" i="14" s="1"/>
  <c r="X2284" i="14"/>
  <c r="B2285" i="14"/>
  <c r="E2285" i="14" s="1"/>
  <c r="I2285" i="14"/>
  <c r="J2285" i="14"/>
  <c r="K2285" i="14"/>
  <c r="P2285" i="14" s="1"/>
  <c r="S2285" i="14" s="1"/>
  <c r="U2285" i="14" s="1"/>
  <c r="X2285" i="14"/>
  <c r="B2286" i="14"/>
  <c r="D2286" i="14"/>
  <c r="E2286" i="14"/>
  <c r="G2286" i="14"/>
  <c r="I2286" i="14"/>
  <c r="J2286" i="14"/>
  <c r="K2286" i="14"/>
  <c r="P2286" i="14" s="1"/>
  <c r="S2286" i="14" s="1"/>
  <c r="X2286" i="14"/>
  <c r="B2287" i="14"/>
  <c r="D2287" i="14"/>
  <c r="E2287" i="14"/>
  <c r="G2287" i="14"/>
  <c r="I2287" i="14"/>
  <c r="J2287" i="14"/>
  <c r="K2287" i="14"/>
  <c r="P2287" i="14" s="1"/>
  <c r="S2287" i="14" s="1"/>
  <c r="U2287" i="14" s="1"/>
  <c r="X2287" i="14"/>
  <c r="B2288" i="14"/>
  <c r="D2288" i="14"/>
  <c r="E2288" i="14"/>
  <c r="G2288" i="14"/>
  <c r="I2288" i="14"/>
  <c r="J2288" i="14"/>
  <c r="K2288" i="14"/>
  <c r="P2288" i="14" s="1"/>
  <c r="S2288" i="14" s="1"/>
  <c r="X2288" i="14"/>
  <c r="B2289" i="14"/>
  <c r="D2289" i="14"/>
  <c r="E2289" i="14"/>
  <c r="G2289" i="14"/>
  <c r="I2289" i="14"/>
  <c r="J2289" i="14"/>
  <c r="K2289" i="14"/>
  <c r="P2289" i="14" s="1"/>
  <c r="S2289" i="14" s="1"/>
  <c r="X2289" i="14"/>
  <c r="B2290" i="14"/>
  <c r="E2290" i="14"/>
  <c r="I2290" i="14"/>
  <c r="J2290" i="14"/>
  <c r="K2290" i="14"/>
  <c r="P2290" i="14" s="1"/>
  <c r="S2290" i="14" s="1"/>
  <c r="X2290" i="14"/>
  <c r="B2291" i="14"/>
  <c r="E2291" i="14" s="1"/>
  <c r="I2291" i="14"/>
  <c r="J2291" i="14"/>
  <c r="K2291" i="14"/>
  <c r="P2291" i="14" s="1"/>
  <c r="S2291" i="14" s="1"/>
  <c r="X2291" i="14"/>
  <c r="B2292" i="14"/>
  <c r="E2292" i="14"/>
  <c r="I2292" i="14"/>
  <c r="J2292" i="14"/>
  <c r="K2292" i="14"/>
  <c r="P2292" i="14" s="1"/>
  <c r="S2292" i="14" s="1"/>
  <c r="X2292" i="14"/>
  <c r="B2293" i="14"/>
  <c r="D2293" i="14" s="1"/>
  <c r="E2293" i="14"/>
  <c r="G2293" i="14"/>
  <c r="I2293" i="14"/>
  <c r="J2293" i="14"/>
  <c r="K2293" i="14"/>
  <c r="P2293" i="14" s="1"/>
  <c r="S2293" i="14" s="1"/>
  <c r="U2293" i="14" s="1"/>
  <c r="X2293" i="14"/>
  <c r="B2294" i="14"/>
  <c r="E2294" i="14" s="1"/>
  <c r="I2294" i="14"/>
  <c r="J2294" i="14"/>
  <c r="K2294" i="14"/>
  <c r="P2294" i="14" s="1"/>
  <c r="S2294" i="14" s="1"/>
  <c r="U2294" i="14" s="1"/>
  <c r="X2294" i="14"/>
  <c r="B2295" i="14"/>
  <c r="E2295" i="14" s="1"/>
  <c r="I2295" i="14"/>
  <c r="J2295" i="14"/>
  <c r="K2295" i="14"/>
  <c r="P2295" i="14" s="1"/>
  <c r="S2295" i="14" s="1"/>
  <c r="U2295" i="14" s="1"/>
  <c r="X2295" i="14"/>
  <c r="B2296" i="14"/>
  <c r="E2296" i="14"/>
  <c r="I2296" i="14"/>
  <c r="J2296" i="14"/>
  <c r="K2296" i="14"/>
  <c r="P2296" i="14" s="1"/>
  <c r="S2296" i="14" s="1"/>
  <c r="X2296" i="14"/>
  <c r="B2297" i="14"/>
  <c r="E2297" i="14" s="1"/>
  <c r="I2297" i="14"/>
  <c r="J2297" i="14"/>
  <c r="K2297" i="14"/>
  <c r="P2297" i="14" s="1"/>
  <c r="S2297" i="14" s="1"/>
  <c r="X2297" i="14"/>
  <c r="B2298" i="14"/>
  <c r="E2298" i="14" s="1"/>
  <c r="D2298" i="14"/>
  <c r="I2298" i="14"/>
  <c r="J2298" i="14"/>
  <c r="K2298" i="14"/>
  <c r="P2298" i="14" s="1"/>
  <c r="S2298" i="14" s="1"/>
  <c r="X2298" i="14"/>
  <c r="B2299" i="14"/>
  <c r="E2299" i="14" s="1"/>
  <c r="D2299" i="14"/>
  <c r="I2299" i="14"/>
  <c r="J2299" i="14"/>
  <c r="K2299" i="14"/>
  <c r="P2299" i="14" s="1"/>
  <c r="S2299" i="14" s="1"/>
  <c r="X2299" i="14"/>
  <c r="B2300" i="14"/>
  <c r="E2300" i="14" s="1"/>
  <c r="D2300" i="14"/>
  <c r="I2300" i="14"/>
  <c r="J2300" i="14"/>
  <c r="K2300" i="14"/>
  <c r="P2300" i="14" s="1"/>
  <c r="S2300" i="14" s="1"/>
  <c r="X2300" i="14"/>
  <c r="B2301" i="14"/>
  <c r="E2301" i="14" s="1"/>
  <c r="I2301" i="14"/>
  <c r="J2301" i="14"/>
  <c r="K2301" i="14"/>
  <c r="P2301" i="14" s="1"/>
  <c r="S2301" i="14" s="1"/>
  <c r="U2301" i="14" s="1"/>
  <c r="X2301" i="14"/>
  <c r="B2302" i="14"/>
  <c r="D2302" i="14" s="1"/>
  <c r="I2302" i="14"/>
  <c r="J2302" i="14"/>
  <c r="K2302" i="14"/>
  <c r="P2302" i="14" s="1"/>
  <c r="S2302" i="14" s="1"/>
  <c r="X2302" i="14"/>
  <c r="B2303" i="14"/>
  <c r="D2303" i="14" s="1"/>
  <c r="I2303" i="14"/>
  <c r="J2303" i="14"/>
  <c r="K2303" i="14"/>
  <c r="P2303" i="14" s="1"/>
  <c r="S2303" i="14" s="1"/>
  <c r="U2303" i="14" s="1"/>
  <c r="X2303" i="14"/>
  <c r="B2304" i="14"/>
  <c r="D2304" i="14" s="1"/>
  <c r="I2304" i="14"/>
  <c r="J2304" i="14"/>
  <c r="K2304" i="14"/>
  <c r="P2304" i="14" s="1"/>
  <c r="S2304" i="14" s="1"/>
  <c r="X2304" i="14"/>
  <c r="B2305" i="14"/>
  <c r="D2305" i="14" s="1"/>
  <c r="I2305" i="14"/>
  <c r="J2305" i="14"/>
  <c r="K2305" i="14"/>
  <c r="P2305" i="14" s="1"/>
  <c r="S2305" i="14" s="1"/>
  <c r="X2305" i="14"/>
  <c r="B2306" i="14"/>
  <c r="E2306" i="14" s="1"/>
  <c r="I2306" i="14"/>
  <c r="J2306" i="14"/>
  <c r="K2306" i="14"/>
  <c r="P2306" i="14" s="1"/>
  <c r="S2306" i="14" s="1"/>
  <c r="X2306" i="14"/>
  <c r="B2307" i="14"/>
  <c r="E2307" i="14" s="1"/>
  <c r="I2307" i="14"/>
  <c r="J2307" i="14"/>
  <c r="K2307" i="14"/>
  <c r="P2307" i="14" s="1"/>
  <c r="S2307" i="14" s="1"/>
  <c r="X2307" i="14"/>
  <c r="B2308" i="14"/>
  <c r="E2308" i="14" s="1"/>
  <c r="I2308" i="14"/>
  <c r="J2308" i="14"/>
  <c r="K2308" i="14"/>
  <c r="P2308" i="14" s="1"/>
  <c r="S2308" i="14" s="1"/>
  <c r="X2308" i="14"/>
  <c r="B2309" i="14"/>
  <c r="E2309" i="14" s="1"/>
  <c r="D2309" i="14"/>
  <c r="I2309" i="14"/>
  <c r="J2309" i="14"/>
  <c r="K2309" i="14"/>
  <c r="P2309" i="14" s="1"/>
  <c r="S2309" i="14" s="1"/>
  <c r="U2309" i="14" s="1"/>
  <c r="X2309" i="14"/>
  <c r="B2310" i="14"/>
  <c r="E2310" i="14"/>
  <c r="I2310" i="14"/>
  <c r="J2310" i="14"/>
  <c r="K2310" i="14"/>
  <c r="P2310" i="14" s="1"/>
  <c r="S2310" i="14" s="1"/>
  <c r="U2310" i="14" s="1"/>
  <c r="X2310" i="14"/>
  <c r="B2311" i="14"/>
  <c r="E2311" i="14" s="1"/>
  <c r="I2311" i="14"/>
  <c r="J2311" i="14"/>
  <c r="K2311" i="14"/>
  <c r="P2311" i="14" s="1"/>
  <c r="S2311" i="14" s="1"/>
  <c r="U2311" i="14" s="1"/>
  <c r="X2311" i="14"/>
  <c r="B2312" i="14"/>
  <c r="E2312" i="14" s="1"/>
  <c r="I2312" i="14"/>
  <c r="J2312" i="14"/>
  <c r="K2312" i="14"/>
  <c r="P2312" i="14" s="1"/>
  <c r="S2312" i="14" s="1"/>
  <c r="X2312" i="14"/>
  <c r="B2313" i="14"/>
  <c r="E2313" i="14" s="1"/>
  <c r="I2313" i="14"/>
  <c r="J2313" i="14"/>
  <c r="K2313" i="14"/>
  <c r="P2313" i="14" s="1"/>
  <c r="S2313" i="14" s="1"/>
  <c r="X2313" i="14"/>
  <c r="B2314" i="14"/>
  <c r="D2314" i="14" s="1"/>
  <c r="E2314" i="14"/>
  <c r="G2314" i="14"/>
  <c r="I2314" i="14"/>
  <c r="J2314" i="14"/>
  <c r="K2314" i="14"/>
  <c r="P2314" i="14" s="1"/>
  <c r="S2314" i="14" s="1"/>
  <c r="X2314" i="14"/>
  <c r="B2315" i="14"/>
  <c r="D2315" i="14" s="1"/>
  <c r="E2315" i="14"/>
  <c r="G2315" i="14"/>
  <c r="I2315" i="14"/>
  <c r="J2315" i="14"/>
  <c r="K2315" i="14"/>
  <c r="P2315" i="14" s="1"/>
  <c r="S2315" i="14" s="1"/>
  <c r="X2315" i="14"/>
  <c r="B2316" i="14"/>
  <c r="D2316" i="14" s="1"/>
  <c r="E2316" i="14"/>
  <c r="G2316" i="14"/>
  <c r="I2316" i="14"/>
  <c r="J2316" i="14"/>
  <c r="K2316" i="14"/>
  <c r="P2316" i="14" s="1"/>
  <c r="S2316" i="14" s="1"/>
  <c r="X2316" i="14"/>
  <c r="B2317" i="14"/>
  <c r="E2317" i="14" s="1"/>
  <c r="I2317" i="14"/>
  <c r="J2317" i="14"/>
  <c r="K2317" i="14"/>
  <c r="P2317" i="14" s="1"/>
  <c r="S2317" i="14" s="1"/>
  <c r="U2317" i="14" s="1"/>
  <c r="X2317" i="14"/>
  <c r="B2318" i="14"/>
  <c r="E2318" i="14" s="1"/>
  <c r="D2318" i="14"/>
  <c r="I2318" i="14"/>
  <c r="J2318" i="14"/>
  <c r="K2318" i="14"/>
  <c r="P2318" i="14" s="1"/>
  <c r="S2318" i="14" s="1"/>
  <c r="X2318" i="14"/>
  <c r="B2319" i="14"/>
  <c r="E2319" i="14" s="1"/>
  <c r="D2319" i="14"/>
  <c r="I2319" i="14"/>
  <c r="J2319" i="14"/>
  <c r="K2319" i="14"/>
  <c r="P2319" i="14" s="1"/>
  <c r="S2319" i="14" s="1"/>
  <c r="U2319" i="14" s="1"/>
  <c r="X2319" i="14"/>
  <c r="B2320" i="14"/>
  <c r="D2320" i="14" s="1"/>
  <c r="I2320" i="14"/>
  <c r="J2320" i="14"/>
  <c r="K2320" i="14"/>
  <c r="P2320" i="14" s="1"/>
  <c r="S2320" i="14" s="1"/>
  <c r="X2320" i="14"/>
  <c r="B2321" i="14"/>
  <c r="D2321" i="14" s="1"/>
  <c r="I2321" i="14"/>
  <c r="J2321" i="14"/>
  <c r="K2321" i="14"/>
  <c r="P2321" i="14" s="1"/>
  <c r="S2321" i="14" s="1"/>
  <c r="X2321" i="14"/>
  <c r="B2322" i="14"/>
  <c r="E2322" i="14" s="1"/>
  <c r="I2322" i="14"/>
  <c r="J2322" i="14"/>
  <c r="K2322" i="14"/>
  <c r="P2322" i="14" s="1"/>
  <c r="S2322" i="14" s="1"/>
  <c r="X2322" i="14"/>
  <c r="B2323" i="14"/>
  <c r="E2323" i="14"/>
  <c r="I2323" i="14"/>
  <c r="J2323" i="14"/>
  <c r="K2323" i="14"/>
  <c r="P2323" i="14" s="1"/>
  <c r="S2323" i="14" s="1"/>
  <c r="X2323" i="14"/>
  <c r="B2324" i="14"/>
  <c r="E2324" i="14" s="1"/>
  <c r="I2324" i="14"/>
  <c r="J2324" i="14"/>
  <c r="K2324" i="14"/>
  <c r="P2324" i="14" s="1"/>
  <c r="S2324" i="14" s="1"/>
  <c r="X2324" i="14"/>
  <c r="B2325" i="14"/>
  <c r="D2325" i="14"/>
  <c r="E2325" i="14"/>
  <c r="G2325" i="14"/>
  <c r="I2325" i="14"/>
  <c r="J2325" i="14"/>
  <c r="K2325" i="14"/>
  <c r="P2325" i="14" s="1"/>
  <c r="S2325" i="14" s="1"/>
  <c r="U2325" i="14" s="1"/>
  <c r="X2325" i="14"/>
  <c r="B2326" i="14"/>
  <c r="E2326" i="14" s="1"/>
  <c r="I2326" i="14"/>
  <c r="J2326" i="14"/>
  <c r="K2326" i="14"/>
  <c r="P2326" i="14" s="1"/>
  <c r="S2326" i="14" s="1"/>
  <c r="X2326" i="14"/>
  <c r="B2327" i="14"/>
  <c r="E2327" i="14" s="1"/>
  <c r="I2327" i="14"/>
  <c r="J2327" i="14"/>
  <c r="K2327" i="14"/>
  <c r="P2327" i="14" s="1"/>
  <c r="S2327" i="14" s="1"/>
  <c r="U2327" i="14" s="1"/>
  <c r="X2327" i="14"/>
  <c r="B2328" i="14"/>
  <c r="D2328" i="14" s="1"/>
  <c r="I2328" i="14"/>
  <c r="J2328" i="14"/>
  <c r="K2328" i="14"/>
  <c r="P2328" i="14" s="1"/>
  <c r="S2328" i="14" s="1"/>
  <c r="X2328" i="14"/>
  <c r="B2329" i="14"/>
  <c r="D2329" i="14" s="1"/>
  <c r="I2329" i="14"/>
  <c r="J2329" i="14"/>
  <c r="K2329" i="14"/>
  <c r="P2329" i="14" s="1"/>
  <c r="S2329" i="14" s="1"/>
  <c r="X2329" i="14"/>
  <c r="B2330" i="14"/>
  <c r="D2330" i="14" s="1"/>
  <c r="I2330" i="14"/>
  <c r="J2330" i="14"/>
  <c r="K2330" i="14"/>
  <c r="P2330" i="14" s="1"/>
  <c r="S2330" i="14" s="1"/>
  <c r="X2330" i="14"/>
  <c r="B2331" i="14"/>
  <c r="D2331" i="14" s="1"/>
  <c r="E2331" i="14"/>
  <c r="I2331" i="14"/>
  <c r="J2331" i="14"/>
  <c r="K2331" i="14"/>
  <c r="P2331" i="14" s="1"/>
  <c r="S2331" i="14" s="1"/>
  <c r="X2331" i="14"/>
  <c r="B2332" i="14"/>
  <c r="D2332" i="14" s="1"/>
  <c r="I2332" i="14"/>
  <c r="J2332" i="14"/>
  <c r="K2332" i="14"/>
  <c r="P2332" i="14" s="1"/>
  <c r="S2332" i="14" s="1"/>
  <c r="X2332" i="14"/>
  <c r="B2333" i="14"/>
  <c r="D2333" i="14"/>
  <c r="E2333" i="14"/>
  <c r="G2333" i="14"/>
  <c r="I2333" i="14"/>
  <c r="J2333" i="14"/>
  <c r="K2333" i="14"/>
  <c r="P2333" i="14" s="1"/>
  <c r="S2333" i="14" s="1"/>
  <c r="U2333" i="14" s="1"/>
  <c r="X2333" i="14"/>
  <c r="B2334" i="14"/>
  <c r="D2334" i="14" s="1"/>
  <c r="E2334" i="14"/>
  <c r="I2334" i="14"/>
  <c r="J2334" i="14"/>
  <c r="K2334" i="14"/>
  <c r="P2334" i="14" s="1"/>
  <c r="S2334" i="14" s="1"/>
  <c r="X2334" i="14"/>
  <c r="B2335" i="14"/>
  <c r="D2335" i="14" s="1"/>
  <c r="I2335" i="14"/>
  <c r="J2335" i="14"/>
  <c r="K2335" i="14"/>
  <c r="P2335" i="14" s="1"/>
  <c r="S2335" i="14" s="1"/>
  <c r="U2335" i="14" s="1"/>
  <c r="X2335" i="14"/>
  <c r="B2336" i="14"/>
  <c r="D2336" i="14" s="1"/>
  <c r="E2336" i="14"/>
  <c r="I2336" i="14"/>
  <c r="J2336" i="14"/>
  <c r="K2336" i="14"/>
  <c r="P2336" i="14" s="1"/>
  <c r="S2336" i="14" s="1"/>
  <c r="X2336" i="14"/>
  <c r="B2337" i="14"/>
  <c r="D2337" i="14" s="1"/>
  <c r="I2337" i="14"/>
  <c r="J2337" i="14"/>
  <c r="K2337" i="14"/>
  <c r="P2337" i="14" s="1"/>
  <c r="S2337" i="14" s="1"/>
  <c r="X2337" i="14"/>
  <c r="B2338" i="14"/>
  <c r="E2338" i="14" s="1"/>
  <c r="D2338" i="14"/>
  <c r="I2338" i="14"/>
  <c r="J2338" i="14"/>
  <c r="K2338" i="14"/>
  <c r="P2338" i="14" s="1"/>
  <c r="S2338" i="14" s="1"/>
  <c r="X2338" i="14"/>
  <c r="B2339" i="14"/>
  <c r="E2339" i="14" s="1"/>
  <c r="D2339" i="14"/>
  <c r="I2339" i="14"/>
  <c r="J2339" i="14"/>
  <c r="K2339" i="14"/>
  <c r="P2339" i="14" s="1"/>
  <c r="S2339" i="14" s="1"/>
  <c r="X2339" i="14"/>
  <c r="B2340" i="14"/>
  <c r="E2340" i="14" s="1"/>
  <c r="D2340" i="14"/>
  <c r="I2340" i="14"/>
  <c r="J2340" i="14"/>
  <c r="K2340" i="14"/>
  <c r="P2340" i="14" s="1"/>
  <c r="S2340" i="14" s="1"/>
  <c r="X2340" i="14"/>
  <c r="B2341" i="14"/>
  <c r="D2341" i="14" s="1"/>
  <c r="E2341" i="14"/>
  <c r="I2341" i="14"/>
  <c r="J2341" i="14"/>
  <c r="K2341" i="14"/>
  <c r="P2341" i="14" s="1"/>
  <c r="S2341" i="14" s="1"/>
  <c r="U2341" i="14" s="1"/>
  <c r="X2341" i="14"/>
  <c r="B2342" i="14"/>
  <c r="D2342" i="14" s="1"/>
  <c r="E2342" i="14"/>
  <c r="G2342" i="14"/>
  <c r="I2342" i="14"/>
  <c r="J2342" i="14"/>
  <c r="K2342" i="14"/>
  <c r="P2342" i="14" s="1"/>
  <c r="S2342" i="14" s="1"/>
  <c r="X2342" i="14"/>
  <c r="B2343" i="14"/>
  <c r="D2343" i="14" s="1"/>
  <c r="E2343" i="14"/>
  <c r="G2343" i="14"/>
  <c r="I2343" i="14"/>
  <c r="J2343" i="14"/>
  <c r="K2343" i="14"/>
  <c r="P2343" i="14" s="1"/>
  <c r="S2343" i="14" s="1"/>
  <c r="U2343" i="14" s="1"/>
  <c r="X2343" i="14"/>
  <c r="B2344" i="14"/>
  <c r="D2344" i="14" s="1"/>
  <c r="E2344" i="14"/>
  <c r="G2344" i="14"/>
  <c r="I2344" i="14"/>
  <c r="J2344" i="14"/>
  <c r="K2344" i="14"/>
  <c r="P2344" i="14" s="1"/>
  <c r="S2344" i="14" s="1"/>
  <c r="X2344" i="14"/>
  <c r="B2345" i="14"/>
  <c r="D2345" i="14" s="1"/>
  <c r="E2345" i="14"/>
  <c r="G2345" i="14"/>
  <c r="I2345" i="14"/>
  <c r="J2345" i="14"/>
  <c r="K2345" i="14"/>
  <c r="P2345" i="14" s="1"/>
  <c r="S2345" i="14" s="1"/>
  <c r="X2345" i="14"/>
  <c r="B2346" i="14"/>
  <c r="D2346" i="14" s="1"/>
  <c r="I2346" i="14"/>
  <c r="J2346" i="14"/>
  <c r="K2346" i="14"/>
  <c r="P2346" i="14" s="1"/>
  <c r="S2346" i="14" s="1"/>
  <c r="X2346" i="14"/>
  <c r="B2347" i="14"/>
  <c r="D2347" i="14" s="1"/>
  <c r="E2347" i="14"/>
  <c r="I2347" i="14"/>
  <c r="J2347" i="14"/>
  <c r="K2347" i="14"/>
  <c r="P2347" i="14" s="1"/>
  <c r="S2347" i="14" s="1"/>
  <c r="X2347" i="14"/>
  <c r="B2348" i="14"/>
  <c r="D2348" i="14" s="1"/>
  <c r="I2348" i="14"/>
  <c r="J2348" i="14"/>
  <c r="K2348" i="14"/>
  <c r="P2348" i="14" s="1"/>
  <c r="S2348" i="14" s="1"/>
  <c r="X2348" i="14"/>
  <c r="B2349" i="14"/>
  <c r="E2349" i="14" s="1"/>
  <c r="D2349" i="14"/>
  <c r="I2349" i="14"/>
  <c r="J2349" i="14"/>
  <c r="K2349" i="14"/>
  <c r="P2349" i="14" s="1"/>
  <c r="S2349" i="14" s="1"/>
  <c r="U2349" i="14" s="1"/>
  <c r="X2349" i="14"/>
  <c r="B2350" i="14"/>
  <c r="D2350" i="14" s="1"/>
  <c r="I2350" i="14"/>
  <c r="J2350" i="14"/>
  <c r="K2350" i="14"/>
  <c r="P2350" i="14" s="1"/>
  <c r="S2350" i="14" s="1"/>
  <c r="U2350" i="14" s="1"/>
  <c r="X2350" i="14"/>
  <c r="B2351" i="14"/>
  <c r="D2351" i="14" s="1"/>
  <c r="E2351" i="14"/>
  <c r="I2351" i="14"/>
  <c r="J2351" i="14"/>
  <c r="K2351" i="14"/>
  <c r="P2351" i="14" s="1"/>
  <c r="S2351" i="14" s="1"/>
  <c r="U2351" i="14" s="1"/>
  <c r="X2351" i="14"/>
  <c r="B2352" i="14"/>
  <c r="D2352" i="14" s="1"/>
  <c r="I2352" i="14"/>
  <c r="J2352" i="14"/>
  <c r="K2352" i="14"/>
  <c r="P2352" i="14" s="1"/>
  <c r="S2352" i="14" s="1"/>
  <c r="X2352" i="14"/>
  <c r="B2353" i="14"/>
  <c r="D2353" i="14" s="1"/>
  <c r="E2353" i="14"/>
  <c r="I2353" i="14"/>
  <c r="J2353" i="14"/>
  <c r="K2353" i="14"/>
  <c r="P2353" i="14" s="1"/>
  <c r="S2353" i="14" s="1"/>
  <c r="X2353" i="14"/>
  <c r="B2354" i="14"/>
  <c r="D2354" i="14" s="1"/>
  <c r="I2354" i="14"/>
  <c r="J2354" i="14"/>
  <c r="K2354" i="14"/>
  <c r="P2354" i="14" s="1"/>
  <c r="S2354" i="14" s="1"/>
  <c r="X2354" i="14"/>
  <c r="B2355" i="14"/>
  <c r="D2355" i="14" s="1"/>
  <c r="I2355" i="14"/>
  <c r="J2355" i="14"/>
  <c r="K2355" i="14"/>
  <c r="P2355" i="14" s="1"/>
  <c r="S2355" i="14" s="1"/>
  <c r="X2355" i="14"/>
  <c r="B2356" i="14"/>
  <c r="D2356" i="14" s="1"/>
  <c r="I2356" i="14"/>
  <c r="J2356" i="14"/>
  <c r="K2356" i="14"/>
  <c r="P2356" i="14" s="1"/>
  <c r="S2356" i="14" s="1"/>
  <c r="X2356" i="14"/>
  <c r="B2357" i="14"/>
  <c r="D2357" i="14" s="1"/>
  <c r="I2357" i="14"/>
  <c r="J2357" i="14"/>
  <c r="K2357" i="14"/>
  <c r="P2357" i="14" s="1"/>
  <c r="S2357" i="14" s="1"/>
  <c r="U2357" i="14" s="1"/>
  <c r="X2357" i="14"/>
  <c r="B2358" i="14"/>
  <c r="D2358" i="14"/>
  <c r="E2358" i="14"/>
  <c r="G2358" i="14"/>
  <c r="I2358" i="14"/>
  <c r="J2358" i="14"/>
  <c r="K2358" i="14"/>
  <c r="P2358" i="14" s="1"/>
  <c r="S2358" i="14" s="1"/>
  <c r="X2358" i="14"/>
  <c r="B2359" i="14"/>
  <c r="D2359" i="14"/>
  <c r="E2359" i="14"/>
  <c r="G2359" i="14"/>
  <c r="I2359" i="14"/>
  <c r="J2359" i="14"/>
  <c r="K2359" i="14"/>
  <c r="P2359" i="14" s="1"/>
  <c r="S2359" i="14" s="1"/>
  <c r="U2359" i="14" s="1"/>
  <c r="X2359" i="14"/>
  <c r="B2360" i="14"/>
  <c r="D2360" i="14"/>
  <c r="E2360" i="14"/>
  <c r="G2360" i="14"/>
  <c r="I2360" i="14"/>
  <c r="J2360" i="14"/>
  <c r="K2360" i="14"/>
  <c r="P2360" i="14" s="1"/>
  <c r="S2360" i="14" s="1"/>
  <c r="X2360" i="14"/>
  <c r="B2361" i="14"/>
  <c r="D2361" i="14"/>
  <c r="E2361" i="14"/>
  <c r="G2361" i="14"/>
  <c r="I2361" i="14"/>
  <c r="J2361" i="14"/>
  <c r="K2361" i="14"/>
  <c r="P2361" i="14" s="1"/>
  <c r="S2361" i="14" s="1"/>
  <c r="X2361" i="14"/>
  <c r="B2362" i="14"/>
  <c r="D2362" i="14" s="1"/>
  <c r="E2362" i="14"/>
  <c r="I2362" i="14"/>
  <c r="J2362" i="14"/>
  <c r="K2362" i="14"/>
  <c r="P2362" i="14" s="1"/>
  <c r="S2362" i="14" s="1"/>
  <c r="U2362" i="14" s="1"/>
  <c r="X2362" i="14"/>
  <c r="B2363" i="14"/>
  <c r="D2363" i="14" s="1"/>
  <c r="I2363" i="14"/>
  <c r="J2363" i="14"/>
  <c r="K2363" i="14"/>
  <c r="P2363" i="14" s="1"/>
  <c r="S2363" i="14" s="1"/>
  <c r="U2363" i="14" s="1"/>
  <c r="X2363" i="14"/>
  <c r="B2364" i="14"/>
  <c r="D2364" i="14"/>
  <c r="E2364" i="14"/>
  <c r="G2364" i="14"/>
  <c r="I2364" i="14"/>
  <c r="J2364" i="14"/>
  <c r="K2364" i="14"/>
  <c r="P2364" i="14" s="1"/>
  <c r="S2364" i="14" s="1"/>
  <c r="X2364" i="14"/>
  <c r="B2365" i="14"/>
  <c r="D2365" i="14"/>
  <c r="E2365" i="14"/>
  <c r="G2365" i="14"/>
  <c r="I2365" i="14"/>
  <c r="J2365" i="14"/>
  <c r="K2365" i="14"/>
  <c r="P2365" i="14" s="1"/>
  <c r="S2365" i="14" s="1"/>
  <c r="U2365" i="14" s="1"/>
  <c r="X2365" i="14"/>
  <c r="B2366" i="14"/>
  <c r="D2366" i="14" s="1"/>
  <c r="E2366" i="14"/>
  <c r="I2366" i="14"/>
  <c r="J2366" i="14"/>
  <c r="K2366" i="14"/>
  <c r="P2366" i="14" s="1"/>
  <c r="S2366" i="14" s="1"/>
  <c r="U2366" i="14" s="1"/>
  <c r="X2366" i="14"/>
  <c r="B2367" i="14"/>
  <c r="D2367" i="14" s="1"/>
  <c r="E2367" i="14"/>
  <c r="G2367" i="14"/>
  <c r="I2367" i="14"/>
  <c r="J2367" i="14"/>
  <c r="K2367" i="14"/>
  <c r="P2367" i="14" s="1"/>
  <c r="S2367" i="14" s="1"/>
  <c r="U2367" i="14" s="1"/>
  <c r="X2367" i="14"/>
  <c r="B2368" i="14"/>
  <c r="D2368" i="14" s="1"/>
  <c r="E2368" i="14"/>
  <c r="G2368" i="14"/>
  <c r="I2368" i="14"/>
  <c r="J2368" i="14"/>
  <c r="K2368" i="14"/>
  <c r="P2368" i="14" s="1"/>
  <c r="S2368" i="14" s="1"/>
  <c r="X2368" i="14"/>
  <c r="B2369" i="14"/>
  <c r="D2369" i="14" s="1"/>
  <c r="E2369" i="14"/>
  <c r="G2369" i="14"/>
  <c r="I2369" i="14"/>
  <c r="J2369" i="14"/>
  <c r="K2369" i="14"/>
  <c r="P2369" i="14" s="1"/>
  <c r="S2369" i="14" s="1"/>
  <c r="X2369" i="14"/>
  <c r="B2370" i="14"/>
  <c r="D2370" i="14" s="1"/>
  <c r="I2370" i="14"/>
  <c r="J2370" i="14"/>
  <c r="K2370" i="14"/>
  <c r="P2370" i="14" s="1"/>
  <c r="S2370" i="14" s="1"/>
  <c r="U2370" i="14" s="1"/>
  <c r="X2370" i="14"/>
  <c r="B2371" i="14"/>
  <c r="D2371" i="14" s="1"/>
  <c r="E2371" i="14"/>
  <c r="I2371" i="14"/>
  <c r="J2371" i="14"/>
  <c r="K2371" i="14"/>
  <c r="P2371" i="14" s="1"/>
  <c r="S2371" i="14" s="1"/>
  <c r="X2371" i="14"/>
  <c r="B2372" i="14"/>
  <c r="D2372" i="14" s="1"/>
  <c r="I2372" i="14"/>
  <c r="J2372" i="14"/>
  <c r="K2372" i="14"/>
  <c r="P2372" i="14" s="1"/>
  <c r="S2372" i="14" s="1"/>
  <c r="X2372" i="14"/>
  <c r="B2373" i="14"/>
  <c r="E2373" i="14" s="1"/>
  <c r="D2373" i="14"/>
  <c r="I2373" i="14"/>
  <c r="J2373" i="14"/>
  <c r="K2373" i="14"/>
  <c r="P2373" i="14" s="1"/>
  <c r="S2373" i="14" s="1"/>
  <c r="U2373" i="14" s="1"/>
  <c r="X2373" i="14"/>
  <c r="B2374" i="14"/>
  <c r="D2374" i="14" s="1"/>
  <c r="E2374" i="14"/>
  <c r="I2374" i="14"/>
  <c r="J2374" i="14"/>
  <c r="K2374" i="14"/>
  <c r="P2374" i="14" s="1"/>
  <c r="S2374" i="14" s="1"/>
  <c r="U2374" i="14" s="1"/>
  <c r="X2374" i="14"/>
  <c r="B2375" i="14"/>
  <c r="D2375" i="14" s="1"/>
  <c r="I2375" i="14"/>
  <c r="J2375" i="14"/>
  <c r="K2375" i="14"/>
  <c r="P2375" i="14" s="1"/>
  <c r="S2375" i="14" s="1"/>
  <c r="U2375" i="14" s="1"/>
  <c r="X2375" i="14"/>
  <c r="B2376" i="14"/>
  <c r="D2376" i="14" s="1"/>
  <c r="E2376" i="14"/>
  <c r="I2376" i="14"/>
  <c r="J2376" i="14"/>
  <c r="K2376" i="14"/>
  <c r="P2376" i="14" s="1"/>
  <c r="S2376" i="14" s="1"/>
  <c r="X2376" i="14"/>
  <c r="B2377" i="14"/>
  <c r="D2377" i="14" s="1"/>
  <c r="I2377" i="14"/>
  <c r="J2377" i="14"/>
  <c r="K2377" i="14"/>
  <c r="P2377" i="14" s="1"/>
  <c r="S2377" i="14" s="1"/>
  <c r="X2377" i="14"/>
  <c r="B2378" i="14"/>
  <c r="E2378" i="14" s="1"/>
  <c r="D2378" i="14"/>
  <c r="I2378" i="14"/>
  <c r="J2378" i="14"/>
  <c r="K2378" i="14"/>
  <c r="P2378" i="14" s="1"/>
  <c r="S2378" i="14" s="1"/>
  <c r="U2378" i="14" s="1"/>
  <c r="X2378" i="14"/>
  <c r="B2379" i="14"/>
  <c r="E2379" i="14" s="1"/>
  <c r="D2379" i="14"/>
  <c r="I2379" i="14"/>
  <c r="J2379" i="14"/>
  <c r="K2379" i="14"/>
  <c r="P2379" i="14" s="1"/>
  <c r="S2379" i="14" s="1"/>
  <c r="U2379" i="14" s="1"/>
  <c r="X2379" i="14"/>
  <c r="B2380" i="14"/>
  <c r="D2380" i="14" s="1"/>
  <c r="I2380" i="14"/>
  <c r="J2380" i="14"/>
  <c r="K2380" i="14"/>
  <c r="P2380" i="14" s="1"/>
  <c r="S2380" i="14" s="1"/>
  <c r="X2380" i="14"/>
  <c r="B2381" i="14"/>
  <c r="D2381" i="14" s="1"/>
  <c r="E2381" i="14"/>
  <c r="I2381" i="14"/>
  <c r="J2381" i="14"/>
  <c r="K2381" i="14"/>
  <c r="P2381" i="14" s="1"/>
  <c r="S2381" i="14" s="1"/>
  <c r="U2381" i="14" s="1"/>
  <c r="X2381" i="14"/>
  <c r="B2382" i="14"/>
  <c r="D2382" i="14" s="1"/>
  <c r="I2382" i="14"/>
  <c r="J2382" i="14"/>
  <c r="K2382" i="14"/>
  <c r="P2382" i="14" s="1"/>
  <c r="S2382" i="14" s="1"/>
  <c r="U2382" i="14" s="1"/>
  <c r="X2382" i="14"/>
  <c r="B2383" i="14"/>
  <c r="D2383" i="14" s="1"/>
  <c r="I2383" i="14"/>
  <c r="J2383" i="14"/>
  <c r="K2383" i="14"/>
  <c r="P2383" i="14" s="1"/>
  <c r="S2383" i="14" s="1"/>
  <c r="U2383" i="14" s="1"/>
  <c r="X2383" i="14"/>
  <c r="B2384" i="14"/>
  <c r="D2384" i="14" s="1"/>
  <c r="E2384" i="14"/>
  <c r="I2384" i="14"/>
  <c r="J2384" i="14"/>
  <c r="K2384" i="14"/>
  <c r="P2384" i="14" s="1"/>
  <c r="S2384" i="14" s="1"/>
  <c r="X2384" i="14"/>
  <c r="B2385" i="14"/>
  <c r="G2385" i="14" s="1"/>
  <c r="I2385" i="14"/>
  <c r="J2385" i="14"/>
  <c r="K2385" i="14"/>
  <c r="P2385" i="14" s="1"/>
  <c r="S2385" i="14" s="1"/>
  <c r="X2385" i="14"/>
  <c r="B2386" i="14"/>
  <c r="G2386" i="14" s="1"/>
  <c r="I2386" i="14"/>
  <c r="J2386" i="14"/>
  <c r="K2386" i="14"/>
  <c r="P2386" i="14" s="1"/>
  <c r="S2386" i="14" s="1"/>
  <c r="X2386" i="14"/>
  <c r="B2387" i="14"/>
  <c r="G2387" i="14" s="1"/>
  <c r="I2387" i="14"/>
  <c r="J2387" i="14"/>
  <c r="K2387" i="14"/>
  <c r="P2387" i="14" s="1"/>
  <c r="S2387" i="14" s="1"/>
  <c r="X2387" i="14"/>
  <c r="B2388" i="14"/>
  <c r="G2388" i="14" s="1"/>
  <c r="I2388" i="14"/>
  <c r="J2388" i="14"/>
  <c r="K2388" i="14"/>
  <c r="P2388" i="14" s="1"/>
  <c r="S2388" i="14" s="1"/>
  <c r="X2388" i="14"/>
  <c r="B2389" i="14"/>
  <c r="G2389" i="14" s="1"/>
  <c r="I2389" i="14"/>
  <c r="J2389" i="14"/>
  <c r="K2389" i="14"/>
  <c r="P2389" i="14" s="1"/>
  <c r="S2389" i="14" s="1"/>
  <c r="X2389" i="14"/>
  <c r="B2390" i="14"/>
  <c r="G2390" i="14" s="1"/>
  <c r="I2390" i="14"/>
  <c r="J2390" i="14"/>
  <c r="K2390" i="14"/>
  <c r="P2390" i="14" s="1"/>
  <c r="S2390" i="14" s="1"/>
  <c r="X2390" i="14"/>
  <c r="B2391" i="14"/>
  <c r="G2391" i="14" s="1"/>
  <c r="I2391" i="14"/>
  <c r="J2391" i="14"/>
  <c r="K2391" i="14"/>
  <c r="P2391" i="14" s="1"/>
  <c r="S2391" i="14" s="1"/>
  <c r="X2391" i="14"/>
  <c r="B2392" i="14"/>
  <c r="G2392" i="14" s="1"/>
  <c r="I2392" i="14"/>
  <c r="J2392" i="14"/>
  <c r="K2392" i="14"/>
  <c r="P2392" i="14" s="1"/>
  <c r="S2392" i="14" s="1"/>
  <c r="X2392" i="14"/>
  <c r="B2393" i="14"/>
  <c r="G2393" i="14" s="1"/>
  <c r="I2393" i="14"/>
  <c r="J2393" i="14"/>
  <c r="K2393" i="14"/>
  <c r="P2393" i="14" s="1"/>
  <c r="S2393" i="14" s="1"/>
  <c r="X2393" i="14"/>
  <c r="B2394" i="14"/>
  <c r="G2394" i="14" s="1"/>
  <c r="I2394" i="14"/>
  <c r="J2394" i="14"/>
  <c r="K2394" i="14"/>
  <c r="P2394" i="14" s="1"/>
  <c r="S2394" i="14" s="1"/>
  <c r="X2394" i="14"/>
  <c r="B2395" i="14"/>
  <c r="G2395" i="14" s="1"/>
  <c r="I2395" i="14"/>
  <c r="J2395" i="14"/>
  <c r="K2395" i="14"/>
  <c r="P2395" i="14" s="1"/>
  <c r="S2395" i="14" s="1"/>
  <c r="X2395" i="14"/>
  <c r="B2396" i="14"/>
  <c r="G2396" i="14" s="1"/>
  <c r="I2396" i="14"/>
  <c r="J2396" i="14"/>
  <c r="K2396" i="14"/>
  <c r="P2396" i="14" s="1"/>
  <c r="S2396" i="14" s="1"/>
  <c r="X2396" i="14"/>
  <c r="B2397" i="14"/>
  <c r="E2397" i="14" s="1"/>
  <c r="I2397" i="14"/>
  <c r="J2397" i="14"/>
  <c r="K2397" i="14"/>
  <c r="P2397" i="14" s="1"/>
  <c r="S2397" i="14" s="1"/>
  <c r="U2397" i="14" s="1"/>
  <c r="X2397" i="14"/>
  <c r="B2398" i="14"/>
  <c r="E2398" i="14" s="1"/>
  <c r="I2398" i="14"/>
  <c r="J2398" i="14"/>
  <c r="K2398" i="14"/>
  <c r="P2398" i="14" s="1"/>
  <c r="S2398" i="14" s="1"/>
  <c r="U2398" i="14" s="1"/>
  <c r="X2398" i="14"/>
  <c r="B2399" i="14"/>
  <c r="E2399" i="14" s="1"/>
  <c r="I2399" i="14"/>
  <c r="J2399" i="14"/>
  <c r="K2399" i="14"/>
  <c r="P2399" i="14"/>
  <c r="S2399" i="14" s="1"/>
  <c r="U2399" i="14" s="1"/>
  <c r="X2399" i="14"/>
  <c r="B2400" i="14"/>
  <c r="E2400" i="14" s="1"/>
  <c r="G2400" i="14"/>
  <c r="I2400" i="14"/>
  <c r="J2400" i="14"/>
  <c r="K2400" i="14"/>
  <c r="P2400" i="14" s="1"/>
  <c r="S2400" i="14" s="1"/>
  <c r="U2400" i="14" s="1"/>
  <c r="X2400" i="14"/>
  <c r="B2401" i="14"/>
  <c r="E2401" i="14" s="1"/>
  <c r="I2401" i="14"/>
  <c r="J2401" i="14"/>
  <c r="K2401" i="14"/>
  <c r="P2401" i="14" s="1"/>
  <c r="S2401" i="14" s="1"/>
  <c r="U2401" i="14" s="1"/>
  <c r="X2401" i="14"/>
  <c r="B2402" i="14"/>
  <c r="E2402" i="14" s="1"/>
  <c r="I2402" i="14"/>
  <c r="J2402" i="14"/>
  <c r="K2402" i="14"/>
  <c r="P2402" i="14" s="1"/>
  <c r="S2402" i="14" s="1"/>
  <c r="U2402" i="14" s="1"/>
  <c r="X2402" i="14"/>
  <c r="B2403" i="14"/>
  <c r="E2403" i="14" s="1"/>
  <c r="I2403" i="14"/>
  <c r="J2403" i="14"/>
  <c r="K2403" i="14"/>
  <c r="P2403" i="14"/>
  <c r="S2403" i="14" s="1"/>
  <c r="U2403" i="14" s="1"/>
  <c r="X2403" i="14"/>
  <c r="B2404" i="14"/>
  <c r="E2404" i="14" s="1"/>
  <c r="G2404" i="14"/>
  <c r="I2404" i="14"/>
  <c r="J2404" i="14"/>
  <c r="K2404" i="14"/>
  <c r="P2404" i="14" s="1"/>
  <c r="S2404" i="14" s="1"/>
  <c r="U2404" i="14" s="1"/>
  <c r="X2404" i="14"/>
  <c r="B2405" i="14"/>
  <c r="E2405" i="14" s="1"/>
  <c r="I2405" i="14"/>
  <c r="J2405" i="14"/>
  <c r="K2405" i="14"/>
  <c r="P2405" i="14" s="1"/>
  <c r="S2405" i="14" s="1"/>
  <c r="U2405" i="14" s="1"/>
  <c r="X2405" i="14"/>
  <c r="B2406" i="14"/>
  <c r="E2406" i="14" s="1"/>
  <c r="I2406" i="14"/>
  <c r="J2406" i="14"/>
  <c r="K2406" i="14"/>
  <c r="P2406" i="14" s="1"/>
  <c r="S2406" i="14" s="1"/>
  <c r="U2406" i="14" s="1"/>
  <c r="X2406" i="14"/>
  <c r="B2407" i="14"/>
  <c r="E2407" i="14" s="1"/>
  <c r="I2407" i="14"/>
  <c r="J2407" i="14"/>
  <c r="K2407" i="14"/>
  <c r="P2407" i="14"/>
  <c r="S2407" i="14" s="1"/>
  <c r="U2407" i="14" s="1"/>
  <c r="X2407" i="14"/>
  <c r="B2408" i="14"/>
  <c r="E2408" i="14" s="1"/>
  <c r="G2408" i="14"/>
  <c r="I2408" i="14"/>
  <c r="J2408" i="14"/>
  <c r="K2408" i="14"/>
  <c r="P2408" i="14" s="1"/>
  <c r="S2408" i="14" s="1"/>
  <c r="U2408" i="14" s="1"/>
  <c r="X2408" i="14"/>
  <c r="B2409" i="14"/>
  <c r="E2409" i="14" s="1"/>
  <c r="I2409" i="14"/>
  <c r="J2409" i="14"/>
  <c r="K2409" i="14"/>
  <c r="P2409" i="14" s="1"/>
  <c r="S2409" i="14" s="1"/>
  <c r="U2409" i="14" s="1"/>
  <c r="X2409" i="14"/>
  <c r="B2410" i="14"/>
  <c r="E2410" i="14" s="1"/>
  <c r="I2410" i="14"/>
  <c r="J2410" i="14"/>
  <c r="K2410" i="14"/>
  <c r="P2410" i="14" s="1"/>
  <c r="S2410" i="14" s="1"/>
  <c r="U2410" i="14" s="1"/>
  <c r="X2410" i="14"/>
  <c r="B2411" i="14"/>
  <c r="E2411" i="14" s="1"/>
  <c r="I2411" i="14"/>
  <c r="J2411" i="14"/>
  <c r="K2411" i="14"/>
  <c r="P2411" i="14"/>
  <c r="S2411" i="14" s="1"/>
  <c r="U2411" i="14" s="1"/>
  <c r="X2411" i="14"/>
  <c r="B2412" i="14"/>
  <c r="E2412" i="14" s="1"/>
  <c r="G2412" i="14"/>
  <c r="I2412" i="14"/>
  <c r="J2412" i="14"/>
  <c r="K2412" i="14"/>
  <c r="P2412" i="14" s="1"/>
  <c r="S2412" i="14" s="1"/>
  <c r="U2412" i="14" s="1"/>
  <c r="X2412" i="14"/>
  <c r="B2413" i="14"/>
  <c r="E2413" i="14" s="1"/>
  <c r="I2413" i="14"/>
  <c r="J2413" i="14"/>
  <c r="K2413" i="14"/>
  <c r="P2413" i="14" s="1"/>
  <c r="S2413" i="14" s="1"/>
  <c r="U2413" i="14" s="1"/>
  <c r="X2413" i="14"/>
  <c r="B2414" i="14"/>
  <c r="E2414" i="14" s="1"/>
  <c r="I2414" i="14"/>
  <c r="J2414" i="14"/>
  <c r="K2414" i="14"/>
  <c r="P2414" i="14" s="1"/>
  <c r="S2414" i="14" s="1"/>
  <c r="U2414" i="14" s="1"/>
  <c r="X2414" i="14"/>
  <c r="B2415" i="14"/>
  <c r="E2415" i="14" s="1"/>
  <c r="I2415" i="14"/>
  <c r="J2415" i="14"/>
  <c r="K2415" i="14"/>
  <c r="P2415" i="14"/>
  <c r="S2415" i="14" s="1"/>
  <c r="U2415" i="14" s="1"/>
  <c r="X2415" i="14"/>
  <c r="B2416" i="14"/>
  <c r="E2416" i="14" s="1"/>
  <c r="G2416" i="14"/>
  <c r="I2416" i="14"/>
  <c r="J2416" i="14"/>
  <c r="K2416" i="14"/>
  <c r="P2416" i="14" s="1"/>
  <c r="S2416" i="14" s="1"/>
  <c r="U2416" i="14" s="1"/>
  <c r="X2416" i="14"/>
  <c r="B2417" i="14"/>
  <c r="E2417" i="14" s="1"/>
  <c r="I2417" i="14"/>
  <c r="J2417" i="14"/>
  <c r="K2417" i="14"/>
  <c r="P2417" i="14" s="1"/>
  <c r="S2417" i="14" s="1"/>
  <c r="U2417" i="14" s="1"/>
  <c r="X2417" i="14"/>
  <c r="B2418" i="14"/>
  <c r="E2418" i="14" s="1"/>
  <c r="I2418" i="14"/>
  <c r="J2418" i="14"/>
  <c r="K2418" i="14"/>
  <c r="P2418" i="14" s="1"/>
  <c r="S2418" i="14" s="1"/>
  <c r="U2418" i="14" s="1"/>
  <c r="X2418" i="14"/>
  <c r="B2419" i="14"/>
  <c r="E2419" i="14" s="1"/>
  <c r="D2419" i="14"/>
  <c r="G2419" i="14"/>
  <c r="I2419" i="14"/>
  <c r="J2419" i="14"/>
  <c r="K2419" i="14"/>
  <c r="P2419" i="14" s="1"/>
  <c r="S2419" i="14" s="1"/>
  <c r="U2419" i="14" s="1"/>
  <c r="X2419" i="14"/>
  <c r="B2420" i="14"/>
  <c r="E2420" i="14" s="1"/>
  <c r="I2420" i="14"/>
  <c r="J2420" i="14"/>
  <c r="K2420" i="14"/>
  <c r="P2420" i="14" s="1"/>
  <c r="S2420" i="14" s="1"/>
  <c r="U2420" i="14" s="1"/>
  <c r="X2420" i="14"/>
  <c r="B2421" i="14"/>
  <c r="E2421" i="14" s="1"/>
  <c r="I2421" i="14"/>
  <c r="J2421" i="14"/>
  <c r="K2421" i="14"/>
  <c r="P2421" i="14"/>
  <c r="S2421" i="14" s="1"/>
  <c r="U2421" i="14" s="1"/>
  <c r="X2421" i="14"/>
  <c r="B2422" i="14"/>
  <c r="E2422" i="14" s="1"/>
  <c r="I2422" i="14"/>
  <c r="J2422" i="14"/>
  <c r="K2422" i="14"/>
  <c r="P2422" i="14" s="1"/>
  <c r="S2422" i="14" s="1"/>
  <c r="U2422" i="14" s="1"/>
  <c r="X2422" i="14"/>
  <c r="B2423" i="14"/>
  <c r="E2423" i="14" s="1"/>
  <c r="D2423" i="14"/>
  <c r="G2423" i="14"/>
  <c r="I2423" i="14"/>
  <c r="J2423" i="14"/>
  <c r="K2423" i="14"/>
  <c r="P2423" i="14" s="1"/>
  <c r="S2423" i="14" s="1"/>
  <c r="U2423" i="14" s="1"/>
  <c r="X2423" i="14"/>
  <c r="B2424" i="14"/>
  <c r="E2424" i="14" s="1"/>
  <c r="G2424" i="14"/>
  <c r="I2424" i="14"/>
  <c r="J2424" i="14"/>
  <c r="K2424" i="14"/>
  <c r="P2424" i="14" s="1"/>
  <c r="S2424" i="14" s="1"/>
  <c r="U2424" i="14" s="1"/>
  <c r="X2424" i="14"/>
  <c r="B2425" i="14"/>
  <c r="E2425" i="14" s="1"/>
  <c r="I2425" i="14"/>
  <c r="J2425" i="14"/>
  <c r="K2425" i="14"/>
  <c r="P2425" i="14" s="1"/>
  <c r="S2425" i="14" s="1"/>
  <c r="U2425" i="14" s="1"/>
  <c r="X2425" i="14"/>
  <c r="B2426" i="14"/>
  <c r="E2426" i="14" s="1"/>
  <c r="I2426" i="14"/>
  <c r="J2426" i="14"/>
  <c r="K2426" i="14"/>
  <c r="P2426" i="14" s="1"/>
  <c r="S2426" i="14" s="1"/>
  <c r="U2426" i="14" s="1"/>
  <c r="X2426" i="14"/>
  <c r="B2427" i="14"/>
  <c r="E2427" i="14" s="1"/>
  <c r="D2427" i="14"/>
  <c r="G2427" i="14"/>
  <c r="I2427" i="14"/>
  <c r="J2427" i="14"/>
  <c r="K2427" i="14"/>
  <c r="P2427" i="14" s="1"/>
  <c r="S2427" i="14" s="1"/>
  <c r="U2427" i="14" s="1"/>
  <c r="X2427" i="14"/>
  <c r="B2428" i="14"/>
  <c r="E2428" i="14" s="1"/>
  <c r="I2428" i="14"/>
  <c r="J2428" i="14"/>
  <c r="K2428" i="14"/>
  <c r="P2428" i="14" s="1"/>
  <c r="S2428" i="14" s="1"/>
  <c r="U2428" i="14" s="1"/>
  <c r="X2428" i="14"/>
  <c r="B2429" i="14"/>
  <c r="E2429" i="14" s="1"/>
  <c r="I2429" i="14"/>
  <c r="J2429" i="14"/>
  <c r="K2429" i="14"/>
  <c r="P2429" i="14"/>
  <c r="S2429" i="14" s="1"/>
  <c r="U2429" i="14" s="1"/>
  <c r="X2429" i="14"/>
  <c r="B2430" i="14"/>
  <c r="E2430" i="14" s="1"/>
  <c r="I2430" i="14"/>
  <c r="J2430" i="14"/>
  <c r="K2430" i="14"/>
  <c r="P2430" i="14" s="1"/>
  <c r="S2430" i="14" s="1"/>
  <c r="U2430" i="14" s="1"/>
  <c r="X2430" i="14"/>
  <c r="B2431" i="14"/>
  <c r="E2431" i="14" s="1"/>
  <c r="D2431" i="14"/>
  <c r="G2431" i="14"/>
  <c r="I2431" i="14"/>
  <c r="J2431" i="14"/>
  <c r="K2431" i="14"/>
  <c r="P2431" i="14" s="1"/>
  <c r="S2431" i="14" s="1"/>
  <c r="U2431" i="14" s="1"/>
  <c r="X2431" i="14"/>
  <c r="B2432" i="14"/>
  <c r="E2432" i="14" s="1"/>
  <c r="G2432" i="14"/>
  <c r="I2432" i="14"/>
  <c r="J2432" i="14"/>
  <c r="K2432" i="14"/>
  <c r="P2432" i="14" s="1"/>
  <c r="S2432" i="14" s="1"/>
  <c r="U2432" i="14" s="1"/>
  <c r="X2432" i="14"/>
  <c r="B2433" i="14"/>
  <c r="E2433" i="14" s="1"/>
  <c r="I2433" i="14"/>
  <c r="J2433" i="14"/>
  <c r="K2433" i="14"/>
  <c r="P2433" i="14" s="1"/>
  <c r="S2433" i="14" s="1"/>
  <c r="U2433" i="14" s="1"/>
  <c r="X2433" i="14"/>
  <c r="B2434" i="14"/>
  <c r="E2434" i="14" s="1"/>
  <c r="I2434" i="14"/>
  <c r="J2434" i="14"/>
  <c r="K2434" i="14"/>
  <c r="P2434" i="14" s="1"/>
  <c r="S2434" i="14" s="1"/>
  <c r="U2434" i="14" s="1"/>
  <c r="X2434" i="14"/>
  <c r="B2435" i="14"/>
  <c r="E2435" i="14" s="1"/>
  <c r="D2435" i="14"/>
  <c r="G2435" i="14"/>
  <c r="I2435" i="14"/>
  <c r="J2435" i="14"/>
  <c r="K2435" i="14"/>
  <c r="P2435" i="14" s="1"/>
  <c r="S2435" i="14" s="1"/>
  <c r="U2435" i="14" s="1"/>
  <c r="X2435" i="14"/>
  <c r="B2436" i="14"/>
  <c r="E2436" i="14" s="1"/>
  <c r="I2436" i="14"/>
  <c r="J2436" i="14"/>
  <c r="K2436" i="14"/>
  <c r="P2436" i="14" s="1"/>
  <c r="S2436" i="14" s="1"/>
  <c r="U2436" i="14" s="1"/>
  <c r="X2436" i="14"/>
  <c r="B2437" i="14"/>
  <c r="E2437" i="14" s="1"/>
  <c r="I2437" i="14"/>
  <c r="J2437" i="14"/>
  <c r="K2437" i="14"/>
  <c r="P2437" i="14"/>
  <c r="S2437" i="14" s="1"/>
  <c r="U2437" i="14" s="1"/>
  <c r="X2437" i="14"/>
  <c r="B2438" i="14"/>
  <c r="E2438" i="14" s="1"/>
  <c r="I2438" i="14"/>
  <c r="J2438" i="14"/>
  <c r="K2438" i="14"/>
  <c r="P2438" i="14" s="1"/>
  <c r="S2438" i="14" s="1"/>
  <c r="U2438" i="14" s="1"/>
  <c r="X2438" i="14"/>
  <c r="B2439" i="14"/>
  <c r="E2439" i="14" s="1"/>
  <c r="D2439" i="14"/>
  <c r="G2439" i="14"/>
  <c r="I2439" i="14"/>
  <c r="J2439" i="14"/>
  <c r="K2439" i="14"/>
  <c r="P2439" i="14" s="1"/>
  <c r="S2439" i="14" s="1"/>
  <c r="U2439" i="14" s="1"/>
  <c r="X2439" i="14"/>
  <c r="B2440" i="14"/>
  <c r="E2440" i="14" s="1"/>
  <c r="G2440" i="14"/>
  <c r="I2440" i="14"/>
  <c r="J2440" i="14"/>
  <c r="K2440" i="14"/>
  <c r="P2440" i="14" s="1"/>
  <c r="S2440" i="14" s="1"/>
  <c r="U2440" i="14" s="1"/>
  <c r="X2440" i="14"/>
  <c r="B2441" i="14"/>
  <c r="E2441" i="14" s="1"/>
  <c r="I2441" i="14"/>
  <c r="J2441" i="14"/>
  <c r="K2441" i="14"/>
  <c r="P2441" i="14" s="1"/>
  <c r="S2441" i="14" s="1"/>
  <c r="U2441" i="14" s="1"/>
  <c r="X2441" i="14"/>
  <c r="B2442" i="14"/>
  <c r="E2442" i="14" s="1"/>
  <c r="I2442" i="14"/>
  <c r="J2442" i="14"/>
  <c r="K2442" i="14"/>
  <c r="P2442" i="14" s="1"/>
  <c r="S2442" i="14" s="1"/>
  <c r="U2442" i="14" s="1"/>
  <c r="X2442" i="14"/>
  <c r="B2443" i="14"/>
  <c r="E2443" i="14" s="1"/>
  <c r="D2443" i="14"/>
  <c r="G2443" i="14"/>
  <c r="I2443" i="14"/>
  <c r="J2443" i="14"/>
  <c r="K2443" i="14"/>
  <c r="P2443" i="14" s="1"/>
  <c r="S2443" i="14" s="1"/>
  <c r="U2443" i="14" s="1"/>
  <c r="X2443" i="14"/>
  <c r="B2444" i="14"/>
  <c r="E2444" i="14" s="1"/>
  <c r="I2444" i="14"/>
  <c r="J2444" i="14"/>
  <c r="K2444" i="14"/>
  <c r="P2444" i="14" s="1"/>
  <c r="S2444" i="14" s="1"/>
  <c r="X2444" i="14"/>
  <c r="B2445" i="14"/>
  <c r="E2445" i="14" s="1"/>
  <c r="I2445" i="14"/>
  <c r="J2445" i="14"/>
  <c r="K2445" i="14"/>
  <c r="P2445" i="14" s="1"/>
  <c r="S2445" i="14" s="1"/>
  <c r="X2445" i="14"/>
  <c r="B2446" i="14"/>
  <c r="E2446" i="14" s="1"/>
  <c r="I2446" i="14"/>
  <c r="J2446" i="14"/>
  <c r="K2446" i="14"/>
  <c r="P2446" i="14" s="1"/>
  <c r="S2446" i="14" s="1"/>
  <c r="U2446" i="14" s="1"/>
  <c r="X2446" i="14"/>
  <c r="B2447" i="14"/>
  <c r="E2447" i="14" s="1"/>
  <c r="I2447" i="14"/>
  <c r="J2447" i="14"/>
  <c r="K2447" i="14"/>
  <c r="P2447" i="14"/>
  <c r="S2447" i="14" s="1"/>
  <c r="U2447" i="14" s="1"/>
  <c r="X2447" i="14"/>
  <c r="B2448" i="14"/>
  <c r="E2448" i="14" s="1"/>
  <c r="D2448" i="14"/>
  <c r="G2448" i="14"/>
  <c r="I2448" i="14"/>
  <c r="J2448" i="14"/>
  <c r="K2448" i="14"/>
  <c r="P2448" i="14" s="1"/>
  <c r="S2448" i="14" s="1"/>
  <c r="X2448" i="14"/>
  <c r="B2449" i="14"/>
  <c r="E2449" i="14" s="1"/>
  <c r="I2449" i="14"/>
  <c r="J2449" i="14"/>
  <c r="K2449" i="14"/>
  <c r="P2449" i="14" s="1"/>
  <c r="S2449" i="14" s="1"/>
  <c r="X2449" i="14"/>
  <c r="B2450" i="14"/>
  <c r="E2450" i="14" s="1"/>
  <c r="I2450" i="14"/>
  <c r="J2450" i="14"/>
  <c r="K2450" i="14"/>
  <c r="P2450" i="14" s="1"/>
  <c r="S2450" i="14" s="1"/>
  <c r="U2450" i="14" s="1"/>
  <c r="X2450" i="14"/>
  <c r="B2451" i="14"/>
  <c r="E2451" i="14" s="1"/>
  <c r="I2451" i="14"/>
  <c r="J2451" i="14"/>
  <c r="K2451" i="14"/>
  <c r="P2451" i="14" s="1"/>
  <c r="S2451" i="14" s="1"/>
  <c r="U2451" i="14" s="1"/>
  <c r="X2451" i="14"/>
  <c r="B2452" i="14"/>
  <c r="E2452" i="14" s="1"/>
  <c r="D2452" i="14"/>
  <c r="G2452" i="14"/>
  <c r="I2452" i="14"/>
  <c r="J2452" i="14"/>
  <c r="K2452" i="14"/>
  <c r="P2452" i="14" s="1"/>
  <c r="S2452" i="14" s="1"/>
  <c r="X2452" i="14"/>
  <c r="B2453" i="14"/>
  <c r="E2453" i="14" s="1"/>
  <c r="I2453" i="14"/>
  <c r="J2453" i="14"/>
  <c r="K2453" i="14"/>
  <c r="P2453" i="14" s="1"/>
  <c r="S2453" i="14" s="1"/>
  <c r="X2453" i="14"/>
  <c r="B2454" i="14"/>
  <c r="E2454" i="14" s="1"/>
  <c r="I2454" i="14"/>
  <c r="J2454" i="14"/>
  <c r="K2454" i="14"/>
  <c r="P2454" i="14" s="1"/>
  <c r="S2454" i="14" s="1"/>
  <c r="U2454" i="14" s="1"/>
  <c r="X2454" i="14"/>
  <c r="B2455" i="14"/>
  <c r="E2455" i="14" s="1"/>
  <c r="I2455" i="14"/>
  <c r="J2455" i="14"/>
  <c r="K2455" i="14"/>
  <c r="P2455" i="14" s="1"/>
  <c r="S2455" i="14" s="1"/>
  <c r="U2455" i="14" s="1"/>
  <c r="X2455" i="14"/>
  <c r="B2456" i="14"/>
  <c r="E2456" i="14" s="1"/>
  <c r="D2456" i="14"/>
  <c r="G2456" i="14"/>
  <c r="I2456" i="14"/>
  <c r="J2456" i="14"/>
  <c r="K2456" i="14"/>
  <c r="P2456" i="14" s="1"/>
  <c r="S2456" i="14" s="1"/>
  <c r="X2456" i="14"/>
  <c r="B2457" i="14"/>
  <c r="E2457" i="14" s="1"/>
  <c r="I2457" i="14"/>
  <c r="J2457" i="14"/>
  <c r="K2457" i="14"/>
  <c r="P2457" i="14" s="1"/>
  <c r="S2457" i="14" s="1"/>
  <c r="X2457" i="14"/>
  <c r="B2458" i="14"/>
  <c r="E2458" i="14" s="1"/>
  <c r="I2458" i="14"/>
  <c r="J2458" i="14"/>
  <c r="K2458" i="14"/>
  <c r="P2458" i="14" s="1"/>
  <c r="S2458" i="14" s="1"/>
  <c r="U2458" i="14" s="1"/>
  <c r="X2458" i="14"/>
  <c r="B2459" i="14"/>
  <c r="E2459" i="14" s="1"/>
  <c r="I2459" i="14"/>
  <c r="J2459" i="14"/>
  <c r="K2459" i="14"/>
  <c r="P2459" i="14" s="1"/>
  <c r="S2459" i="14" s="1"/>
  <c r="U2459" i="14" s="1"/>
  <c r="X2459" i="14"/>
  <c r="B2460" i="14"/>
  <c r="E2460" i="14" s="1"/>
  <c r="D2460" i="14"/>
  <c r="G2460" i="14"/>
  <c r="I2460" i="14"/>
  <c r="J2460" i="14"/>
  <c r="K2460" i="14"/>
  <c r="P2460" i="14" s="1"/>
  <c r="S2460" i="14" s="1"/>
  <c r="X2460" i="14"/>
  <c r="B2461" i="14"/>
  <c r="E2461" i="14" s="1"/>
  <c r="I2461" i="14"/>
  <c r="J2461" i="14"/>
  <c r="K2461" i="14"/>
  <c r="P2461" i="14" s="1"/>
  <c r="S2461" i="14" s="1"/>
  <c r="X2461" i="14"/>
  <c r="B2462" i="14"/>
  <c r="E2462" i="14" s="1"/>
  <c r="I2462" i="14"/>
  <c r="J2462" i="14"/>
  <c r="K2462" i="14"/>
  <c r="P2462" i="14" s="1"/>
  <c r="S2462" i="14" s="1"/>
  <c r="U2462" i="14" s="1"/>
  <c r="X2462" i="14"/>
  <c r="B2463" i="14"/>
  <c r="E2463" i="14" s="1"/>
  <c r="I2463" i="14"/>
  <c r="J2463" i="14"/>
  <c r="K2463" i="14"/>
  <c r="P2463" i="14" s="1"/>
  <c r="S2463" i="14" s="1"/>
  <c r="U2463" i="14" s="1"/>
  <c r="X2463" i="14"/>
  <c r="B2464" i="14"/>
  <c r="E2464" i="14" s="1"/>
  <c r="D2464" i="14"/>
  <c r="G2464" i="14"/>
  <c r="I2464" i="14"/>
  <c r="J2464" i="14"/>
  <c r="K2464" i="14"/>
  <c r="P2464" i="14" s="1"/>
  <c r="S2464" i="14" s="1"/>
  <c r="X2464" i="14"/>
  <c r="B2465" i="14"/>
  <c r="E2465" i="14" s="1"/>
  <c r="D2465" i="14"/>
  <c r="G2465" i="14"/>
  <c r="I2465" i="14"/>
  <c r="J2465" i="14"/>
  <c r="K2465" i="14"/>
  <c r="P2465" i="14" s="1"/>
  <c r="S2465" i="14" s="1"/>
  <c r="X2465" i="14"/>
  <c r="B2466" i="14"/>
  <c r="E2466" i="14" s="1"/>
  <c r="I2466" i="14"/>
  <c r="J2466" i="14"/>
  <c r="K2466" i="14"/>
  <c r="P2466" i="14" s="1"/>
  <c r="S2466" i="14" s="1"/>
  <c r="U2466" i="14" s="1"/>
  <c r="X2466" i="14"/>
  <c r="B2467" i="14"/>
  <c r="E2467" i="14" s="1"/>
  <c r="I2467" i="14"/>
  <c r="J2467" i="14"/>
  <c r="K2467" i="14"/>
  <c r="P2467" i="14" s="1"/>
  <c r="S2467" i="14" s="1"/>
  <c r="U2467" i="14" s="1"/>
  <c r="X2467" i="14"/>
  <c r="B2468" i="14"/>
  <c r="E2468" i="14" s="1"/>
  <c r="D2468" i="14"/>
  <c r="G2468" i="14"/>
  <c r="I2468" i="14"/>
  <c r="J2468" i="14"/>
  <c r="K2468" i="14"/>
  <c r="P2468" i="14" s="1"/>
  <c r="S2468" i="14" s="1"/>
  <c r="X2468" i="14"/>
  <c r="B2469" i="14"/>
  <c r="E2469" i="14" s="1"/>
  <c r="D2469" i="14"/>
  <c r="G2469" i="14"/>
  <c r="I2469" i="14"/>
  <c r="J2469" i="14"/>
  <c r="K2469" i="14"/>
  <c r="P2469" i="14" s="1"/>
  <c r="S2469" i="14" s="1"/>
  <c r="X2469" i="14"/>
  <c r="B2470" i="14"/>
  <c r="E2470" i="14" s="1"/>
  <c r="I2470" i="14"/>
  <c r="J2470" i="14"/>
  <c r="K2470" i="14"/>
  <c r="P2470" i="14" s="1"/>
  <c r="S2470" i="14" s="1"/>
  <c r="U2470" i="14" s="1"/>
  <c r="X2470" i="14"/>
  <c r="B2471" i="14"/>
  <c r="E2471" i="14" s="1"/>
  <c r="I2471" i="14"/>
  <c r="J2471" i="14"/>
  <c r="K2471" i="14"/>
  <c r="P2471" i="14" s="1"/>
  <c r="S2471" i="14" s="1"/>
  <c r="U2471" i="14" s="1"/>
  <c r="X2471" i="14"/>
  <c r="B2472" i="14"/>
  <c r="E2472" i="14" s="1"/>
  <c r="D2472" i="14"/>
  <c r="G2472" i="14"/>
  <c r="I2472" i="14"/>
  <c r="J2472" i="14"/>
  <c r="K2472" i="14"/>
  <c r="P2472" i="14" s="1"/>
  <c r="S2472" i="14" s="1"/>
  <c r="X2472" i="14"/>
  <c r="B2473" i="14"/>
  <c r="E2473" i="14" s="1"/>
  <c r="I2473" i="14"/>
  <c r="J2473" i="14"/>
  <c r="K2473" i="14"/>
  <c r="P2473" i="14" s="1"/>
  <c r="S2473" i="14" s="1"/>
  <c r="U2473" i="14" s="1"/>
  <c r="X2473" i="14"/>
  <c r="B2474" i="14"/>
  <c r="E2474" i="14" s="1"/>
  <c r="D2474" i="14"/>
  <c r="G2474" i="14"/>
  <c r="I2474" i="14"/>
  <c r="J2474" i="14"/>
  <c r="K2474" i="14"/>
  <c r="P2474" i="14" s="1"/>
  <c r="S2474" i="14" s="1"/>
  <c r="X2474" i="14"/>
  <c r="B2475" i="14"/>
  <c r="E2475" i="14" s="1"/>
  <c r="I2475" i="14"/>
  <c r="J2475" i="14"/>
  <c r="K2475" i="14"/>
  <c r="P2475" i="14" s="1"/>
  <c r="S2475" i="14" s="1"/>
  <c r="U2475" i="14" s="1"/>
  <c r="X2475" i="14"/>
  <c r="B2476" i="14"/>
  <c r="E2476" i="14" s="1"/>
  <c r="I2476" i="14"/>
  <c r="J2476" i="14"/>
  <c r="K2476" i="14"/>
  <c r="P2476" i="14" s="1"/>
  <c r="S2476" i="14" s="1"/>
  <c r="X2476" i="14"/>
  <c r="B2477" i="14"/>
  <c r="E2477" i="14" s="1"/>
  <c r="I2477" i="14"/>
  <c r="J2477" i="14"/>
  <c r="K2477" i="14"/>
  <c r="P2477" i="14" s="1"/>
  <c r="S2477" i="14" s="1"/>
  <c r="U2477" i="14" s="1"/>
  <c r="X2477" i="14"/>
  <c r="B2478" i="14"/>
  <c r="E2478" i="14" s="1"/>
  <c r="I2478" i="14"/>
  <c r="J2478" i="14"/>
  <c r="K2478" i="14"/>
  <c r="P2478" i="14" s="1"/>
  <c r="S2478" i="14" s="1"/>
  <c r="X2478" i="14"/>
  <c r="B2479" i="14"/>
  <c r="E2479" i="14" s="1"/>
  <c r="I2479" i="14"/>
  <c r="J2479" i="14"/>
  <c r="K2479" i="14"/>
  <c r="P2479" i="14" s="1"/>
  <c r="S2479" i="14" s="1"/>
  <c r="U2479" i="14" s="1"/>
  <c r="X2479" i="14"/>
  <c r="B2480" i="14"/>
  <c r="E2480" i="14" s="1"/>
  <c r="I2480" i="14"/>
  <c r="J2480" i="14"/>
  <c r="K2480" i="14"/>
  <c r="P2480" i="14" s="1"/>
  <c r="S2480" i="14" s="1"/>
  <c r="X2480" i="14"/>
  <c r="B2481" i="14"/>
  <c r="E2481" i="14" s="1"/>
  <c r="I2481" i="14"/>
  <c r="J2481" i="14"/>
  <c r="K2481" i="14"/>
  <c r="P2481" i="14" s="1"/>
  <c r="S2481" i="14" s="1"/>
  <c r="U2481" i="14" s="1"/>
  <c r="X2481" i="14"/>
  <c r="B2482" i="14"/>
  <c r="E2482" i="14" s="1"/>
  <c r="I2482" i="14"/>
  <c r="J2482" i="14"/>
  <c r="K2482" i="14"/>
  <c r="P2482" i="14" s="1"/>
  <c r="S2482" i="14" s="1"/>
  <c r="X2482" i="14"/>
  <c r="B2483" i="14"/>
  <c r="E2483" i="14" s="1"/>
  <c r="I2483" i="14"/>
  <c r="J2483" i="14"/>
  <c r="K2483" i="14"/>
  <c r="P2483" i="14"/>
  <c r="S2483" i="14" s="1"/>
  <c r="U2483" i="14" s="1"/>
  <c r="X2483" i="14"/>
  <c r="B2484" i="14"/>
  <c r="E2484" i="14" s="1"/>
  <c r="I2484" i="14"/>
  <c r="J2484" i="14"/>
  <c r="K2484" i="14"/>
  <c r="P2484" i="14" s="1"/>
  <c r="S2484" i="14" s="1"/>
  <c r="X2484" i="14"/>
  <c r="B2485" i="14"/>
  <c r="E2485" i="14" s="1"/>
  <c r="I2485" i="14"/>
  <c r="J2485" i="14"/>
  <c r="K2485" i="14"/>
  <c r="P2485" i="14" s="1"/>
  <c r="S2485" i="14" s="1"/>
  <c r="U2485" i="14" s="1"/>
  <c r="X2485" i="14"/>
  <c r="B2486" i="14"/>
  <c r="E2486" i="14" s="1"/>
  <c r="I2486" i="14"/>
  <c r="J2486" i="14"/>
  <c r="K2486" i="14"/>
  <c r="P2486" i="14" s="1"/>
  <c r="S2486" i="14" s="1"/>
  <c r="X2486" i="14"/>
  <c r="B2487" i="14"/>
  <c r="E2487" i="14" s="1"/>
  <c r="I2487" i="14"/>
  <c r="J2487" i="14"/>
  <c r="K2487" i="14"/>
  <c r="P2487" i="14" s="1"/>
  <c r="S2487" i="14" s="1"/>
  <c r="U2487" i="14" s="1"/>
  <c r="X2487" i="14"/>
  <c r="B2488" i="14"/>
  <c r="E2488" i="14" s="1"/>
  <c r="I2488" i="14"/>
  <c r="J2488" i="14"/>
  <c r="K2488" i="14"/>
  <c r="P2488" i="14" s="1"/>
  <c r="S2488" i="14" s="1"/>
  <c r="X2488" i="14"/>
  <c r="B2489" i="14"/>
  <c r="E2489" i="14" s="1"/>
  <c r="I2489" i="14"/>
  <c r="J2489" i="14"/>
  <c r="K2489" i="14"/>
  <c r="P2489" i="14" s="1"/>
  <c r="S2489" i="14" s="1"/>
  <c r="U2489" i="14" s="1"/>
  <c r="X2489" i="14"/>
  <c r="B2490" i="14"/>
  <c r="E2490" i="14" s="1"/>
  <c r="I2490" i="14"/>
  <c r="J2490" i="14"/>
  <c r="K2490" i="14"/>
  <c r="P2490" i="14" s="1"/>
  <c r="S2490" i="14" s="1"/>
  <c r="X2490" i="14"/>
  <c r="B2491" i="14"/>
  <c r="E2491" i="14" s="1"/>
  <c r="I2491" i="14"/>
  <c r="J2491" i="14"/>
  <c r="K2491" i="14"/>
  <c r="P2491" i="14"/>
  <c r="S2491" i="14" s="1"/>
  <c r="U2491" i="14" s="1"/>
  <c r="X2491" i="14"/>
  <c r="B2492" i="14"/>
  <c r="E2492" i="14" s="1"/>
  <c r="D2492" i="14"/>
  <c r="G2492" i="14"/>
  <c r="I2492" i="14"/>
  <c r="J2492" i="14"/>
  <c r="K2492" i="14"/>
  <c r="P2492" i="14" s="1"/>
  <c r="S2492" i="14" s="1"/>
  <c r="X2492" i="14"/>
  <c r="B2493" i="14"/>
  <c r="E2493" i="14" s="1"/>
  <c r="I2493" i="14"/>
  <c r="J2493" i="14"/>
  <c r="K2493" i="14"/>
  <c r="P2493" i="14" s="1"/>
  <c r="S2493" i="14" s="1"/>
  <c r="U2493" i="14" s="1"/>
  <c r="X2493" i="14"/>
  <c r="B2494" i="14"/>
  <c r="E2494" i="14" s="1"/>
  <c r="D2494" i="14"/>
  <c r="G2494" i="14"/>
  <c r="I2494" i="14"/>
  <c r="J2494" i="14"/>
  <c r="K2494" i="14"/>
  <c r="P2494" i="14" s="1"/>
  <c r="S2494" i="14" s="1"/>
  <c r="X2494" i="14"/>
  <c r="B2495" i="14"/>
  <c r="E2495" i="14" s="1"/>
  <c r="I2495" i="14"/>
  <c r="J2495" i="14"/>
  <c r="K2495" i="14"/>
  <c r="P2495" i="14" s="1"/>
  <c r="S2495" i="14" s="1"/>
  <c r="U2495" i="14" s="1"/>
  <c r="X2495" i="14"/>
  <c r="B2496" i="14"/>
  <c r="E2496" i="14" s="1"/>
  <c r="D2496" i="14"/>
  <c r="G2496" i="14"/>
  <c r="I2496" i="14"/>
  <c r="J2496" i="14"/>
  <c r="K2496" i="14"/>
  <c r="P2496" i="14" s="1"/>
  <c r="S2496" i="14" s="1"/>
  <c r="X2496" i="14"/>
  <c r="B2497" i="14"/>
  <c r="E2497" i="14" s="1"/>
  <c r="I2497" i="14"/>
  <c r="J2497" i="14"/>
  <c r="K2497" i="14"/>
  <c r="P2497" i="14" s="1"/>
  <c r="S2497" i="14" s="1"/>
  <c r="U2497" i="14" s="1"/>
  <c r="X2497" i="14"/>
  <c r="B2498" i="14"/>
  <c r="E2498" i="14" s="1"/>
  <c r="D2498" i="14"/>
  <c r="G2498" i="14"/>
  <c r="I2498" i="14"/>
  <c r="J2498" i="14"/>
  <c r="K2498" i="14"/>
  <c r="P2498" i="14" s="1"/>
  <c r="S2498" i="14" s="1"/>
  <c r="X2498" i="14"/>
  <c r="B2499" i="14"/>
  <c r="E2499" i="14" s="1"/>
  <c r="I2499" i="14"/>
  <c r="J2499" i="14"/>
  <c r="K2499" i="14"/>
  <c r="P2499" i="14" s="1"/>
  <c r="S2499" i="14" s="1"/>
  <c r="U2499" i="14" s="1"/>
  <c r="X2499" i="14"/>
  <c r="B2500" i="14"/>
  <c r="E2500" i="14" s="1"/>
  <c r="D2500" i="14"/>
  <c r="G2500" i="14"/>
  <c r="I2500" i="14"/>
  <c r="J2500" i="14"/>
  <c r="K2500" i="14"/>
  <c r="P2500" i="14" s="1"/>
  <c r="S2500" i="14" s="1"/>
  <c r="X2500" i="14"/>
  <c r="B2501" i="14"/>
  <c r="E2501" i="14" s="1"/>
  <c r="I2501" i="14"/>
  <c r="J2501" i="14"/>
  <c r="K2501" i="14"/>
  <c r="P2501" i="14" s="1"/>
  <c r="S2501" i="14" s="1"/>
  <c r="U2501" i="14" s="1"/>
  <c r="X2501" i="14"/>
  <c r="B2502" i="14"/>
  <c r="E2502" i="14" s="1"/>
  <c r="D2502" i="14"/>
  <c r="G2502" i="14"/>
  <c r="I2502" i="14"/>
  <c r="J2502" i="14"/>
  <c r="K2502" i="14"/>
  <c r="P2502" i="14" s="1"/>
  <c r="S2502" i="14" s="1"/>
  <c r="X2502" i="14"/>
  <c r="B2503" i="14"/>
  <c r="E2503" i="14" s="1"/>
  <c r="I2503" i="14"/>
  <c r="J2503" i="14"/>
  <c r="K2503" i="14"/>
  <c r="P2503" i="14" s="1"/>
  <c r="S2503" i="14" s="1"/>
  <c r="U2503" i="14" s="1"/>
  <c r="X2503" i="14"/>
  <c r="H4" i="7"/>
  <c r="I4" i="7"/>
  <c r="K4" i="7"/>
  <c r="M4" i="7" s="1"/>
  <c r="P4" i="7" s="1"/>
  <c r="U4" i="7"/>
  <c r="H5" i="7"/>
  <c r="I5" i="7"/>
  <c r="J5" i="7"/>
  <c r="K5" i="7" s="1"/>
  <c r="U5" i="7"/>
  <c r="H6" i="7"/>
  <c r="I6" i="7"/>
  <c r="J6" i="7"/>
  <c r="K6" i="7" s="1"/>
  <c r="U6" i="7"/>
  <c r="H7" i="7"/>
  <c r="I7" i="7"/>
  <c r="J7" i="7"/>
  <c r="K7" i="7" s="1"/>
  <c r="M7" i="7" s="1"/>
  <c r="P7" i="7" s="1"/>
  <c r="R7" i="7" s="1"/>
  <c r="U7" i="7"/>
  <c r="H8" i="7"/>
  <c r="I8" i="7"/>
  <c r="J8" i="7"/>
  <c r="K8" i="7" s="1"/>
  <c r="U8" i="7"/>
  <c r="H9" i="7"/>
  <c r="I9" i="7"/>
  <c r="J9" i="7"/>
  <c r="K9" i="7" s="1"/>
  <c r="U9" i="7"/>
  <c r="H10" i="7"/>
  <c r="I10" i="7"/>
  <c r="J10" i="7"/>
  <c r="U10" i="7"/>
  <c r="H11" i="7"/>
  <c r="I11" i="7"/>
  <c r="J11" i="7"/>
  <c r="K11" i="7" s="1"/>
  <c r="M11" i="7" s="1"/>
  <c r="P11" i="7" s="1"/>
  <c r="U11" i="7"/>
  <c r="H12" i="7"/>
  <c r="I12" i="7"/>
  <c r="J12" i="7"/>
  <c r="K12" i="7" s="1"/>
  <c r="U12" i="7"/>
  <c r="H13" i="7"/>
  <c r="I13" i="7"/>
  <c r="J13" i="7"/>
  <c r="K13" i="7" s="1"/>
  <c r="U13" i="7"/>
  <c r="H14" i="7"/>
  <c r="I14" i="7"/>
  <c r="J14" i="7"/>
  <c r="K14" i="7" s="1"/>
  <c r="U14" i="7"/>
  <c r="H15" i="7"/>
  <c r="I15" i="7"/>
  <c r="J15" i="7"/>
  <c r="K15" i="7" s="1"/>
  <c r="M15" i="7" s="1"/>
  <c r="P15" i="7" s="1"/>
  <c r="R15" i="7" s="1"/>
  <c r="U15" i="7"/>
  <c r="H16" i="7"/>
  <c r="I16" i="7"/>
  <c r="J16" i="7"/>
  <c r="K16" i="7" s="1"/>
  <c r="M16" i="7" s="1"/>
  <c r="P16" i="7" s="1"/>
  <c r="U16" i="7"/>
  <c r="H17" i="7"/>
  <c r="I17" i="7"/>
  <c r="J17" i="7"/>
  <c r="K17" i="7" s="1"/>
  <c r="U17" i="7"/>
  <c r="H18" i="7"/>
  <c r="I18" i="7"/>
  <c r="J18" i="7"/>
  <c r="U18" i="7"/>
  <c r="H19" i="7"/>
  <c r="I19" i="7"/>
  <c r="J19" i="7"/>
  <c r="K19" i="7" s="1"/>
  <c r="M19" i="7" s="1"/>
  <c r="P19" i="7" s="1"/>
  <c r="U19" i="7"/>
  <c r="H20" i="7"/>
  <c r="I20" i="7"/>
  <c r="J20" i="7"/>
  <c r="K20" i="7" s="1"/>
  <c r="M20" i="7" s="1"/>
  <c r="P20" i="7" s="1"/>
  <c r="U20" i="7"/>
  <c r="H21" i="7"/>
  <c r="I21" i="7"/>
  <c r="J21" i="7"/>
  <c r="K21" i="7" s="1"/>
  <c r="U21" i="7"/>
  <c r="H22" i="7"/>
  <c r="I22" i="7"/>
  <c r="J22" i="7"/>
  <c r="K22" i="7" s="1"/>
  <c r="U22" i="7"/>
  <c r="H23" i="7"/>
  <c r="I23" i="7"/>
  <c r="J23" i="7"/>
  <c r="K23" i="7" s="1"/>
  <c r="M23" i="7" s="1"/>
  <c r="P23" i="7" s="1"/>
  <c r="R23" i="7" s="1"/>
  <c r="U23" i="7"/>
  <c r="H24" i="7"/>
  <c r="I24" i="7"/>
  <c r="J24" i="7"/>
  <c r="K24" i="7" s="1"/>
  <c r="M24" i="7" s="1"/>
  <c r="P24" i="7" s="1"/>
  <c r="U24" i="7"/>
  <c r="H25" i="7"/>
  <c r="I25" i="7"/>
  <c r="J25" i="7"/>
  <c r="K25" i="7" s="1"/>
  <c r="U25" i="7"/>
  <c r="H26" i="7"/>
  <c r="I26" i="7"/>
  <c r="J26" i="7"/>
  <c r="U26" i="7"/>
  <c r="H27" i="7"/>
  <c r="I27" i="7"/>
  <c r="J27" i="7"/>
  <c r="K27" i="7" s="1"/>
  <c r="M27" i="7" s="1"/>
  <c r="P27" i="7" s="1"/>
  <c r="U27" i="7"/>
  <c r="H28" i="7"/>
  <c r="I28" i="7"/>
  <c r="J28" i="7"/>
  <c r="K28" i="7" s="1"/>
  <c r="M28" i="7" s="1"/>
  <c r="P28" i="7" s="1"/>
  <c r="U28" i="7"/>
  <c r="H29" i="7"/>
  <c r="I29" i="7"/>
  <c r="J29" i="7"/>
  <c r="K29" i="7" s="1"/>
  <c r="U29" i="7"/>
  <c r="H30" i="7"/>
  <c r="I30" i="7"/>
  <c r="J30" i="7"/>
  <c r="K30" i="7" s="1"/>
  <c r="U30" i="7"/>
  <c r="H31" i="7"/>
  <c r="I31" i="7"/>
  <c r="J31" i="7"/>
  <c r="K31" i="7" s="1"/>
  <c r="M31" i="7" s="1"/>
  <c r="P31" i="7" s="1"/>
  <c r="U31" i="7"/>
  <c r="H32" i="7"/>
  <c r="I32" i="7"/>
  <c r="J32" i="7"/>
  <c r="K32" i="7" s="1"/>
  <c r="M32" i="7" s="1"/>
  <c r="P32" i="7" s="1"/>
  <c r="U32" i="7"/>
  <c r="H33" i="7"/>
  <c r="I33" i="7"/>
  <c r="J33" i="7"/>
  <c r="K33" i="7" s="1"/>
  <c r="U33" i="7"/>
  <c r="H34" i="7"/>
  <c r="I34" i="7"/>
  <c r="J34" i="7"/>
  <c r="U34" i="7"/>
  <c r="H35" i="7"/>
  <c r="I35" i="7"/>
  <c r="J35" i="7"/>
  <c r="K35" i="7" s="1"/>
  <c r="M35" i="7" s="1"/>
  <c r="P35" i="7" s="1"/>
  <c r="U35" i="7"/>
  <c r="H36" i="7"/>
  <c r="I36" i="7"/>
  <c r="J36" i="7"/>
  <c r="K36" i="7" s="1"/>
  <c r="M36" i="7" s="1"/>
  <c r="P36" i="7" s="1"/>
  <c r="U36" i="7"/>
  <c r="H37" i="7"/>
  <c r="I37" i="7"/>
  <c r="J37" i="7"/>
  <c r="K37" i="7" s="1"/>
  <c r="U37" i="7"/>
  <c r="H38" i="7"/>
  <c r="I38" i="7"/>
  <c r="J38" i="7"/>
  <c r="K38" i="7" s="1"/>
  <c r="U38" i="7"/>
  <c r="H39" i="7"/>
  <c r="I39" i="7"/>
  <c r="J39" i="7"/>
  <c r="K39" i="7" s="1"/>
  <c r="M39" i="7" s="1"/>
  <c r="P39" i="7" s="1"/>
  <c r="R39" i="7" s="1"/>
  <c r="U39" i="7"/>
  <c r="H40" i="7"/>
  <c r="I40" i="7"/>
  <c r="J40" i="7"/>
  <c r="K40" i="7" s="1"/>
  <c r="M40" i="7" s="1"/>
  <c r="P40" i="7" s="1"/>
  <c r="U40" i="7"/>
  <c r="H41" i="7"/>
  <c r="I41" i="7"/>
  <c r="J41" i="7"/>
  <c r="K41" i="7" s="1"/>
  <c r="U41" i="7"/>
  <c r="H42" i="7"/>
  <c r="I42" i="7"/>
  <c r="J42" i="7"/>
  <c r="U42" i="7"/>
  <c r="H43" i="7"/>
  <c r="I43" i="7"/>
  <c r="J43" i="7"/>
  <c r="K43" i="7" s="1"/>
  <c r="M43" i="7" s="1"/>
  <c r="P43" i="7" s="1"/>
  <c r="U43" i="7"/>
  <c r="H44" i="7"/>
  <c r="I44" i="7"/>
  <c r="J44" i="7"/>
  <c r="K44" i="7" s="1"/>
  <c r="M44" i="7" s="1"/>
  <c r="P44" i="7" s="1"/>
  <c r="U44" i="7"/>
  <c r="H45" i="7"/>
  <c r="I45" i="7"/>
  <c r="J45" i="7"/>
  <c r="K45" i="7" s="1"/>
  <c r="U45" i="7"/>
  <c r="H46" i="7"/>
  <c r="I46" i="7"/>
  <c r="J46" i="7"/>
  <c r="K46" i="7" s="1"/>
  <c r="U46" i="7"/>
  <c r="H47" i="7"/>
  <c r="I47" i="7"/>
  <c r="J47" i="7"/>
  <c r="K47" i="7" s="1"/>
  <c r="M47" i="7" s="1"/>
  <c r="P47" i="7" s="1"/>
  <c r="R47" i="7" s="1"/>
  <c r="U47" i="7"/>
  <c r="H48" i="7"/>
  <c r="I48" i="7"/>
  <c r="J48" i="7"/>
  <c r="K48" i="7" s="1"/>
  <c r="M48" i="7" s="1"/>
  <c r="P48" i="7" s="1"/>
  <c r="U48" i="7"/>
  <c r="H49" i="7"/>
  <c r="I49" i="7"/>
  <c r="J49" i="7"/>
  <c r="K49" i="7" s="1"/>
  <c r="U49" i="7"/>
  <c r="H50" i="7"/>
  <c r="I50" i="7"/>
  <c r="J50" i="7"/>
  <c r="U50" i="7"/>
  <c r="H51" i="7"/>
  <c r="I51" i="7"/>
  <c r="J51" i="7"/>
  <c r="K51" i="7"/>
  <c r="M51" i="7" s="1"/>
  <c r="P51" i="7" s="1"/>
  <c r="U51" i="7"/>
  <c r="H52" i="7"/>
  <c r="I52" i="7"/>
  <c r="J52" i="7"/>
  <c r="K52" i="7" s="1"/>
  <c r="M52" i="7" s="1"/>
  <c r="P52" i="7" s="1"/>
  <c r="U52" i="7"/>
  <c r="H53" i="7"/>
  <c r="I53" i="7"/>
  <c r="J53" i="7"/>
  <c r="K53" i="7" s="1"/>
  <c r="U53" i="7"/>
  <c r="H54" i="7"/>
  <c r="I54" i="7"/>
  <c r="J54" i="7"/>
  <c r="K54" i="7" s="1"/>
  <c r="U54" i="7"/>
  <c r="H55" i="7"/>
  <c r="I55" i="7"/>
  <c r="J55" i="7"/>
  <c r="K55" i="7" s="1"/>
  <c r="M55" i="7" s="1"/>
  <c r="P55" i="7" s="1"/>
  <c r="R55" i="7" s="1"/>
  <c r="U55" i="7"/>
  <c r="H56" i="7"/>
  <c r="I56" i="7"/>
  <c r="J56" i="7"/>
  <c r="K56" i="7" s="1"/>
  <c r="M56" i="7" s="1"/>
  <c r="P56" i="7" s="1"/>
  <c r="U56" i="7"/>
  <c r="H57" i="7"/>
  <c r="I57" i="7"/>
  <c r="J57" i="7"/>
  <c r="K57" i="7" s="1"/>
  <c r="U57" i="7"/>
  <c r="H58" i="7"/>
  <c r="I58" i="7"/>
  <c r="J58" i="7"/>
  <c r="U58" i="7"/>
  <c r="H59" i="7"/>
  <c r="I59" i="7"/>
  <c r="J59" i="7"/>
  <c r="K59" i="7" s="1"/>
  <c r="M59" i="7" s="1"/>
  <c r="P59" i="7" s="1"/>
  <c r="U59" i="7"/>
  <c r="H60" i="7"/>
  <c r="I60" i="7"/>
  <c r="J60" i="7"/>
  <c r="K60" i="7" s="1"/>
  <c r="M60" i="7" s="1"/>
  <c r="P60" i="7" s="1"/>
  <c r="U60" i="7"/>
  <c r="H61" i="7"/>
  <c r="I61" i="7"/>
  <c r="J61" i="7"/>
  <c r="K61" i="7" s="1"/>
  <c r="U61" i="7"/>
  <c r="H62" i="7"/>
  <c r="I62" i="7"/>
  <c r="J62" i="7"/>
  <c r="K62" i="7"/>
  <c r="U62" i="7"/>
  <c r="H63" i="7"/>
  <c r="I63" i="7"/>
  <c r="J63" i="7"/>
  <c r="K63" i="7" s="1"/>
  <c r="M63" i="7" s="1"/>
  <c r="P63" i="7" s="1"/>
  <c r="R63" i="7" s="1"/>
  <c r="U63" i="7"/>
  <c r="H64" i="7"/>
  <c r="I64" i="7"/>
  <c r="J64" i="7"/>
  <c r="K64" i="7" s="1"/>
  <c r="M64" i="7" s="1"/>
  <c r="P64" i="7" s="1"/>
  <c r="U64" i="7"/>
  <c r="H65" i="7"/>
  <c r="I65" i="7"/>
  <c r="J65" i="7"/>
  <c r="K65" i="7" s="1"/>
  <c r="U65" i="7"/>
  <c r="H66" i="7"/>
  <c r="I66" i="7"/>
  <c r="J66" i="7"/>
  <c r="U66" i="7"/>
  <c r="H67" i="7"/>
  <c r="I67" i="7"/>
  <c r="J67" i="7"/>
  <c r="K67" i="7" s="1"/>
  <c r="M67" i="7" s="1"/>
  <c r="P67" i="7" s="1"/>
  <c r="U67" i="7"/>
  <c r="H68" i="7"/>
  <c r="I68" i="7"/>
  <c r="J68" i="7"/>
  <c r="K68" i="7" s="1"/>
  <c r="U68" i="7"/>
  <c r="H69" i="7"/>
  <c r="I69" i="7"/>
  <c r="J69" i="7"/>
  <c r="K69" i="7" s="1"/>
  <c r="U69" i="7"/>
  <c r="H70" i="7"/>
  <c r="I70" i="7"/>
  <c r="J70" i="7"/>
  <c r="K70" i="7" s="1"/>
  <c r="U70" i="7"/>
  <c r="H71" i="7"/>
  <c r="I71" i="7"/>
  <c r="J71" i="7"/>
  <c r="K71" i="7" s="1"/>
  <c r="M71" i="7" s="1"/>
  <c r="P71" i="7" s="1"/>
  <c r="R71" i="7" s="1"/>
  <c r="U71" i="7"/>
  <c r="H72" i="7"/>
  <c r="I72" i="7"/>
  <c r="J72" i="7"/>
  <c r="K72" i="7" s="1"/>
  <c r="M72" i="7" s="1"/>
  <c r="P72" i="7" s="1"/>
  <c r="U72" i="7"/>
  <c r="H73" i="7"/>
  <c r="I73" i="7"/>
  <c r="J73" i="7"/>
  <c r="K73" i="7" s="1"/>
  <c r="U73" i="7"/>
  <c r="H74" i="7"/>
  <c r="I74" i="7"/>
  <c r="J74" i="7"/>
  <c r="K74" i="7" s="1"/>
  <c r="U74" i="7"/>
  <c r="H75" i="7"/>
  <c r="I75" i="7"/>
  <c r="J75" i="7"/>
  <c r="K75" i="7" s="1"/>
  <c r="M75" i="7" s="1"/>
  <c r="P75" i="7" s="1"/>
  <c r="U75" i="7"/>
  <c r="H76" i="7"/>
  <c r="I76" i="7"/>
  <c r="J76" i="7"/>
  <c r="K76" i="7" s="1"/>
  <c r="M76" i="7" s="1"/>
  <c r="P76" i="7" s="1"/>
  <c r="U76" i="7"/>
  <c r="H77" i="7"/>
  <c r="I77" i="7"/>
  <c r="J77" i="7"/>
  <c r="U77" i="7"/>
  <c r="H78" i="7"/>
  <c r="I78" i="7"/>
  <c r="J78" i="7"/>
  <c r="K78" i="7" s="1"/>
  <c r="U78" i="7"/>
  <c r="H79" i="7"/>
  <c r="I79" i="7"/>
  <c r="J79" i="7"/>
  <c r="K79" i="7" s="1"/>
  <c r="M79" i="7" s="1"/>
  <c r="P79" i="7" s="1"/>
  <c r="R79" i="7" s="1"/>
  <c r="U79" i="7"/>
  <c r="H80" i="7"/>
  <c r="I80" i="7"/>
  <c r="J80" i="7"/>
  <c r="K80" i="7" s="1"/>
  <c r="M80" i="7" s="1"/>
  <c r="P80" i="7" s="1"/>
  <c r="U80" i="7"/>
  <c r="H81" i="7"/>
  <c r="I81" i="7"/>
  <c r="J81" i="7"/>
  <c r="U81" i="7"/>
  <c r="H82" i="7"/>
  <c r="I82" i="7"/>
  <c r="J82" i="7"/>
  <c r="K82" i="7" s="1"/>
  <c r="U82" i="7"/>
  <c r="H83" i="7"/>
  <c r="I83" i="7"/>
  <c r="J83" i="7"/>
  <c r="K83" i="7" s="1"/>
  <c r="M83" i="7" s="1"/>
  <c r="P83" i="7" s="1"/>
  <c r="U83" i="7"/>
  <c r="H84" i="7"/>
  <c r="I84" i="7"/>
  <c r="J84" i="7"/>
  <c r="K84" i="7" s="1"/>
  <c r="M84" i="7" s="1"/>
  <c r="P84" i="7" s="1"/>
  <c r="U84" i="7"/>
  <c r="H85" i="7"/>
  <c r="I85" i="7"/>
  <c r="J85" i="7"/>
  <c r="U85" i="7"/>
  <c r="H86" i="7"/>
  <c r="I86" i="7"/>
  <c r="J86" i="7"/>
  <c r="K86" i="7" s="1"/>
  <c r="U86" i="7"/>
  <c r="H87" i="7"/>
  <c r="I87" i="7"/>
  <c r="J87" i="7"/>
  <c r="K87" i="7" s="1"/>
  <c r="M87" i="7" s="1"/>
  <c r="P87" i="7" s="1"/>
  <c r="R87" i="7" s="1"/>
  <c r="U87" i="7"/>
  <c r="H88" i="7"/>
  <c r="I88" i="7"/>
  <c r="J88" i="7"/>
  <c r="K88" i="7" s="1"/>
  <c r="U88" i="7"/>
  <c r="H89" i="7"/>
  <c r="I89" i="7"/>
  <c r="J89" i="7"/>
  <c r="K89" i="7" s="1"/>
  <c r="U89" i="7"/>
  <c r="H90" i="7"/>
  <c r="I90" i="7"/>
  <c r="J90" i="7"/>
  <c r="U90" i="7"/>
  <c r="H91" i="7"/>
  <c r="I91" i="7"/>
  <c r="J91" i="7"/>
  <c r="K91" i="7" s="1"/>
  <c r="M91" i="7" s="1"/>
  <c r="P91" i="7" s="1"/>
  <c r="U91" i="7"/>
  <c r="H92" i="7"/>
  <c r="I92" i="7"/>
  <c r="J92" i="7"/>
  <c r="K92" i="7" s="1"/>
  <c r="M92" i="7" s="1"/>
  <c r="P92" i="7" s="1"/>
  <c r="U92" i="7"/>
  <c r="H93" i="7"/>
  <c r="I93" i="7"/>
  <c r="J93" i="7"/>
  <c r="K93" i="7" s="1"/>
  <c r="U93" i="7"/>
  <c r="H94" i="7"/>
  <c r="I94" i="7"/>
  <c r="J94" i="7"/>
  <c r="K94" i="7" s="1"/>
  <c r="M94" i="7" s="1"/>
  <c r="P94" i="7" s="1"/>
  <c r="R94" i="7" s="1"/>
  <c r="U94" i="7"/>
  <c r="H95" i="7"/>
  <c r="I95" i="7"/>
  <c r="J95" i="7"/>
  <c r="K95" i="7" s="1"/>
  <c r="M95" i="7" s="1"/>
  <c r="P95" i="7" s="1"/>
  <c r="R95" i="7" s="1"/>
  <c r="U95" i="7"/>
  <c r="H96" i="7"/>
  <c r="I96" i="7"/>
  <c r="J96" i="7"/>
  <c r="K96" i="7" s="1"/>
  <c r="U96" i="7"/>
  <c r="H97" i="7"/>
  <c r="I97" i="7"/>
  <c r="J97" i="7"/>
  <c r="K97" i="7" s="1"/>
  <c r="U97" i="7"/>
  <c r="H98" i="7"/>
  <c r="I98" i="7"/>
  <c r="J98" i="7"/>
  <c r="U98" i="7"/>
  <c r="H99" i="7"/>
  <c r="I99" i="7"/>
  <c r="J99" i="7"/>
  <c r="K99" i="7" s="1"/>
  <c r="M99" i="7" s="1"/>
  <c r="P99" i="7" s="1"/>
  <c r="U99" i="7"/>
  <c r="H100" i="7"/>
  <c r="I100" i="7"/>
  <c r="J100" i="7"/>
  <c r="K100" i="7" s="1"/>
  <c r="M100" i="7" s="1"/>
  <c r="P100" i="7" s="1"/>
  <c r="U100" i="7"/>
  <c r="H101" i="7"/>
  <c r="I101" i="7"/>
  <c r="J101" i="7"/>
  <c r="K101" i="7" s="1"/>
  <c r="U101" i="7"/>
  <c r="H102" i="7"/>
  <c r="I102" i="7"/>
  <c r="J102" i="7"/>
  <c r="K102" i="7" s="1"/>
  <c r="M102" i="7" s="1"/>
  <c r="P102" i="7" s="1"/>
  <c r="R102" i="7" s="1"/>
  <c r="U102" i="7"/>
  <c r="H103" i="7"/>
  <c r="I103" i="7"/>
  <c r="J103" i="7"/>
  <c r="K103" i="7" s="1"/>
  <c r="M103" i="7" s="1"/>
  <c r="P103" i="7" s="1"/>
  <c r="R103" i="7" s="1"/>
  <c r="U103" i="7"/>
  <c r="H104" i="7"/>
  <c r="I104" i="7"/>
  <c r="J104" i="7"/>
  <c r="K104" i="7" s="1"/>
  <c r="U104" i="7"/>
  <c r="H105" i="7"/>
  <c r="I105" i="7"/>
  <c r="J105" i="7"/>
  <c r="K105" i="7" s="1"/>
  <c r="U105" i="7"/>
  <c r="H106" i="7"/>
  <c r="I106" i="7"/>
  <c r="J106" i="7"/>
  <c r="U106" i="7"/>
  <c r="H107" i="7"/>
  <c r="I107" i="7"/>
  <c r="J107" i="7"/>
  <c r="K107" i="7" s="1"/>
  <c r="M107" i="7" s="1"/>
  <c r="P107" i="7" s="1"/>
  <c r="U107" i="7"/>
  <c r="H108" i="7"/>
  <c r="I108" i="7"/>
  <c r="J108" i="7"/>
  <c r="K108" i="7" s="1"/>
  <c r="M108" i="7" s="1"/>
  <c r="P108" i="7" s="1"/>
  <c r="U108" i="7"/>
  <c r="H109" i="7"/>
  <c r="I109" i="7"/>
  <c r="J109" i="7"/>
  <c r="U109" i="7"/>
  <c r="H110" i="7"/>
  <c r="I110" i="7"/>
  <c r="J110" i="7"/>
  <c r="K110" i="7" s="1"/>
  <c r="M110" i="7" s="1"/>
  <c r="P110" i="7" s="1"/>
  <c r="R110" i="7" s="1"/>
  <c r="U110" i="7"/>
  <c r="H111" i="7"/>
  <c r="I111" i="7"/>
  <c r="J111" i="7"/>
  <c r="K111" i="7" s="1"/>
  <c r="M111" i="7" s="1"/>
  <c r="P111" i="7" s="1"/>
  <c r="R111" i="7" s="1"/>
  <c r="U111" i="7"/>
  <c r="H112" i="7"/>
  <c r="I112" i="7"/>
  <c r="J112" i="7"/>
  <c r="K112" i="7" s="1"/>
  <c r="U112" i="7"/>
  <c r="H113" i="7"/>
  <c r="I113" i="7"/>
  <c r="J113" i="7"/>
  <c r="U113" i="7"/>
  <c r="H114" i="7"/>
  <c r="I114" i="7"/>
  <c r="J114" i="7"/>
  <c r="K114" i="7" s="1"/>
  <c r="U114" i="7"/>
  <c r="H115" i="7"/>
  <c r="I115" i="7"/>
  <c r="J115" i="7"/>
  <c r="K115" i="7" s="1"/>
  <c r="M115" i="7" s="1"/>
  <c r="P115" i="7" s="1"/>
  <c r="U115" i="7"/>
  <c r="H116" i="7"/>
  <c r="I116" i="7"/>
  <c r="J116" i="7"/>
  <c r="K116" i="7" s="1"/>
  <c r="M116" i="7" s="1"/>
  <c r="P116" i="7" s="1"/>
  <c r="U116" i="7"/>
  <c r="H117" i="7"/>
  <c r="I117" i="7"/>
  <c r="J117" i="7"/>
  <c r="U117" i="7"/>
  <c r="H118" i="7"/>
  <c r="I118" i="7"/>
  <c r="J118" i="7"/>
  <c r="K118" i="7" s="1"/>
  <c r="M118" i="7" s="1"/>
  <c r="P118" i="7" s="1"/>
  <c r="R118" i="7" s="1"/>
  <c r="U118" i="7"/>
  <c r="H119" i="7"/>
  <c r="I119" i="7"/>
  <c r="J119" i="7"/>
  <c r="K119" i="7" s="1"/>
  <c r="M119" i="7" s="1"/>
  <c r="P119" i="7" s="1"/>
  <c r="U119" i="7"/>
  <c r="H120" i="7"/>
  <c r="I120" i="7"/>
  <c r="J120" i="7"/>
  <c r="K120" i="7" s="1"/>
  <c r="U120" i="7"/>
  <c r="H121" i="7"/>
  <c r="I121" i="7"/>
  <c r="J121" i="7"/>
  <c r="U121" i="7"/>
  <c r="H122" i="7"/>
  <c r="I122" i="7"/>
  <c r="J122" i="7"/>
  <c r="K122" i="7" s="1"/>
  <c r="U122" i="7"/>
  <c r="H123" i="7"/>
  <c r="I123" i="7"/>
  <c r="J123" i="7"/>
  <c r="K123" i="7" s="1"/>
  <c r="M123" i="7" s="1"/>
  <c r="P123" i="7" s="1"/>
  <c r="U123" i="7"/>
  <c r="H124" i="7"/>
  <c r="I124" i="7"/>
  <c r="J124" i="7"/>
  <c r="K124" i="7" s="1"/>
  <c r="U124" i="7"/>
  <c r="H125" i="7"/>
  <c r="I125" i="7"/>
  <c r="J125" i="7"/>
  <c r="K125" i="7" s="1"/>
  <c r="U125" i="7"/>
  <c r="H126" i="7"/>
  <c r="I126" i="7"/>
  <c r="J126" i="7"/>
  <c r="K126" i="7" s="1"/>
  <c r="M126" i="7" s="1"/>
  <c r="P126" i="7" s="1"/>
  <c r="R126" i="7" s="1"/>
  <c r="U126" i="7"/>
  <c r="H127" i="7"/>
  <c r="I127" i="7"/>
  <c r="J127" i="7"/>
  <c r="K127" i="7" s="1"/>
  <c r="M127" i="7" s="1"/>
  <c r="P127" i="7" s="1"/>
  <c r="R127" i="7" s="1"/>
  <c r="U127" i="7"/>
  <c r="H128" i="7"/>
  <c r="I128" i="7"/>
  <c r="J128" i="7"/>
  <c r="U128" i="7"/>
  <c r="H129" i="7"/>
  <c r="I129" i="7"/>
  <c r="J129" i="7"/>
  <c r="U129" i="7"/>
  <c r="H130" i="7"/>
  <c r="I130" i="7"/>
  <c r="J130" i="7"/>
  <c r="K130" i="7" s="1"/>
  <c r="M130" i="7" s="1"/>
  <c r="P130" i="7" s="1"/>
  <c r="R130" i="7" s="1"/>
  <c r="U130" i="7"/>
  <c r="H131" i="7"/>
  <c r="I131" i="7"/>
  <c r="J131" i="7"/>
  <c r="K131" i="7" s="1"/>
  <c r="M131" i="7" s="1"/>
  <c r="P131" i="7" s="1"/>
  <c r="U131" i="7"/>
  <c r="H132" i="7"/>
  <c r="I132" i="7"/>
  <c r="J132" i="7"/>
  <c r="K132" i="7" s="1"/>
  <c r="U132" i="7"/>
  <c r="H133" i="7"/>
  <c r="I133" i="7"/>
  <c r="J133" i="7"/>
  <c r="U133" i="7"/>
  <c r="H134" i="7"/>
  <c r="I134" i="7"/>
  <c r="J134" i="7"/>
  <c r="K134" i="7" s="1"/>
  <c r="U134" i="7"/>
  <c r="H135" i="7"/>
  <c r="I135" i="7"/>
  <c r="J135" i="7"/>
  <c r="K135" i="7" s="1"/>
  <c r="M135" i="7" s="1"/>
  <c r="P135" i="7" s="1"/>
  <c r="R135" i="7" s="1"/>
  <c r="U135" i="7"/>
  <c r="H136" i="7"/>
  <c r="I136" i="7"/>
  <c r="J136" i="7"/>
  <c r="U136" i="7"/>
  <c r="H137" i="7"/>
  <c r="I137" i="7"/>
  <c r="J137" i="7"/>
  <c r="K137" i="7" s="1"/>
  <c r="U137" i="7"/>
  <c r="H138" i="7"/>
  <c r="I138" i="7"/>
  <c r="J138" i="7"/>
  <c r="K138" i="7" s="1"/>
  <c r="U138" i="7"/>
  <c r="H139" i="7"/>
  <c r="I139" i="7"/>
  <c r="J139" i="7"/>
  <c r="K139" i="7" s="1"/>
  <c r="M139" i="7" s="1"/>
  <c r="P139" i="7" s="1"/>
  <c r="U139" i="7"/>
  <c r="H140" i="7"/>
  <c r="I140" i="7"/>
  <c r="J140" i="7"/>
  <c r="K140" i="7" s="1"/>
  <c r="U140" i="7"/>
  <c r="H141" i="7"/>
  <c r="I141" i="7"/>
  <c r="J141" i="7"/>
  <c r="U141" i="7"/>
  <c r="H142" i="7"/>
  <c r="I142" i="7"/>
  <c r="J142" i="7"/>
  <c r="K142" i="7" s="1"/>
  <c r="U142" i="7"/>
  <c r="H143" i="7"/>
  <c r="I143" i="7"/>
  <c r="J143" i="7"/>
  <c r="K143" i="7"/>
  <c r="M143" i="7" s="1"/>
  <c r="P143" i="7" s="1"/>
  <c r="R143" i="7" s="1"/>
  <c r="U143" i="7"/>
  <c r="H144" i="7"/>
  <c r="I144" i="7"/>
  <c r="J144" i="7"/>
  <c r="U144" i="7"/>
  <c r="H145" i="7"/>
  <c r="I145" i="7"/>
  <c r="J145" i="7"/>
  <c r="K145" i="7" s="1"/>
  <c r="U145" i="7"/>
  <c r="H146" i="7"/>
  <c r="I146" i="7"/>
  <c r="J146" i="7"/>
  <c r="K146" i="7" s="1"/>
  <c r="U146" i="7"/>
  <c r="H147" i="7"/>
  <c r="I147" i="7"/>
  <c r="J147" i="7"/>
  <c r="K147" i="7" s="1"/>
  <c r="M147" i="7" s="1"/>
  <c r="P147" i="7" s="1"/>
  <c r="U147" i="7"/>
  <c r="H148" i="7"/>
  <c r="I148" i="7"/>
  <c r="J148" i="7"/>
  <c r="K148" i="7" s="1"/>
  <c r="U148" i="7"/>
  <c r="H149" i="7"/>
  <c r="I149" i="7"/>
  <c r="J149" i="7"/>
  <c r="U149" i="7"/>
  <c r="H150" i="7"/>
  <c r="I150" i="7"/>
  <c r="J150" i="7"/>
  <c r="K150" i="7" s="1"/>
  <c r="U150" i="7"/>
  <c r="H151" i="7"/>
  <c r="I151" i="7"/>
  <c r="J151" i="7"/>
  <c r="K151" i="7"/>
  <c r="M151" i="7" s="1"/>
  <c r="P151" i="7" s="1"/>
  <c r="R151" i="7" s="1"/>
  <c r="U151" i="7"/>
  <c r="H152" i="7"/>
  <c r="I152" i="7"/>
  <c r="J152" i="7"/>
  <c r="K152" i="7" s="1"/>
  <c r="M152" i="7" s="1"/>
  <c r="P152" i="7" s="1"/>
  <c r="R152" i="7" s="1"/>
  <c r="U152" i="7"/>
  <c r="H153" i="7"/>
  <c r="I153" i="7"/>
  <c r="J153" i="7"/>
  <c r="K153" i="7" s="1"/>
  <c r="U153" i="7"/>
  <c r="H154" i="7"/>
  <c r="I154" i="7"/>
  <c r="J154" i="7"/>
  <c r="K154" i="7" s="1"/>
  <c r="U154" i="7"/>
  <c r="H155" i="7"/>
  <c r="I155" i="7"/>
  <c r="J155" i="7"/>
  <c r="U155" i="7"/>
  <c r="H156" i="7"/>
  <c r="I156" i="7"/>
  <c r="J156" i="7"/>
  <c r="K156" i="7" s="1"/>
  <c r="M156" i="7" s="1"/>
  <c r="P156" i="7" s="1"/>
  <c r="U156" i="7"/>
  <c r="H157" i="7"/>
  <c r="I157" i="7"/>
  <c r="J157" i="7"/>
  <c r="K157" i="7" s="1"/>
  <c r="M157" i="7" s="1"/>
  <c r="P157" i="7" s="1"/>
  <c r="U157" i="7"/>
  <c r="H158" i="7"/>
  <c r="I158" i="7"/>
  <c r="J158" i="7"/>
  <c r="K158" i="7" s="1"/>
  <c r="U158" i="7"/>
  <c r="H159" i="7"/>
  <c r="I159" i="7"/>
  <c r="J159" i="7"/>
  <c r="K159" i="7" s="1"/>
  <c r="M159" i="7" s="1"/>
  <c r="P159" i="7" s="1"/>
  <c r="R159" i="7" s="1"/>
  <c r="U159" i="7"/>
  <c r="H160" i="7"/>
  <c r="I160" i="7"/>
  <c r="J160" i="7"/>
  <c r="K160" i="7" s="1"/>
  <c r="M160" i="7" s="1"/>
  <c r="P160" i="7" s="1"/>
  <c r="R160" i="7" s="1"/>
  <c r="U160" i="7"/>
  <c r="H161" i="7"/>
  <c r="I161" i="7"/>
  <c r="J161" i="7"/>
  <c r="K161" i="7" s="1"/>
  <c r="U161" i="7"/>
  <c r="H162" i="7"/>
  <c r="I162" i="7"/>
  <c r="J162" i="7"/>
  <c r="K162" i="7" s="1"/>
  <c r="U162" i="7"/>
  <c r="H163" i="7"/>
  <c r="I163" i="7"/>
  <c r="J163" i="7"/>
  <c r="U163" i="7"/>
  <c r="H164" i="7"/>
  <c r="I164" i="7"/>
  <c r="J164" i="7"/>
  <c r="K164" i="7" s="1"/>
  <c r="M164" i="7" s="1"/>
  <c r="P164" i="7" s="1"/>
  <c r="U164" i="7"/>
  <c r="H165" i="7"/>
  <c r="I165" i="7"/>
  <c r="J165" i="7"/>
  <c r="K165" i="7" s="1"/>
  <c r="U165" i="7"/>
  <c r="H166" i="7"/>
  <c r="I166" i="7"/>
  <c r="J166" i="7"/>
  <c r="K166" i="7" s="1"/>
  <c r="U166" i="7"/>
  <c r="H167" i="7"/>
  <c r="I167" i="7"/>
  <c r="J167" i="7"/>
  <c r="K167" i="7" s="1"/>
  <c r="M167" i="7" s="1"/>
  <c r="P167" i="7" s="1"/>
  <c r="R167" i="7" s="1"/>
  <c r="U167" i="7"/>
  <c r="H168" i="7"/>
  <c r="I168" i="7"/>
  <c r="J168" i="7"/>
  <c r="K168" i="7" s="1"/>
  <c r="M168" i="7" s="1"/>
  <c r="P168" i="7" s="1"/>
  <c r="R168" i="7" s="1"/>
  <c r="U168" i="7"/>
  <c r="H169" i="7"/>
  <c r="I169" i="7"/>
  <c r="J169" i="7"/>
  <c r="K169" i="7" s="1"/>
  <c r="U169" i="7"/>
  <c r="H170" i="7"/>
  <c r="I170" i="7"/>
  <c r="J170" i="7"/>
  <c r="K170" i="7" s="1"/>
  <c r="U170" i="7"/>
  <c r="H171" i="7"/>
  <c r="I171" i="7"/>
  <c r="J171" i="7"/>
  <c r="U171" i="7"/>
  <c r="H172" i="7"/>
  <c r="I172" i="7"/>
  <c r="J172" i="7"/>
  <c r="K172" i="7" s="1"/>
  <c r="M172" i="7" s="1"/>
  <c r="P172" i="7" s="1"/>
  <c r="U172" i="7"/>
  <c r="H173" i="7"/>
  <c r="I173" i="7"/>
  <c r="J173" i="7"/>
  <c r="K173" i="7" s="1"/>
  <c r="U173" i="7"/>
  <c r="H174" i="7"/>
  <c r="I174" i="7"/>
  <c r="J174" i="7"/>
  <c r="K174" i="7" s="1"/>
  <c r="U174" i="7"/>
  <c r="H175" i="7"/>
  <c r="I175" i="7"/>
  <c r="J175" i="7"/>
  <c r="K175" i="7" s="1"/>
  <c r="M175" i="7" s="1"/>
  <c r="P175" i="7" s="1"/>
  <c r="R175" i="7" s="1"/>
  <c r="U175" i="7"/>
  <c r="H176" i="7"/>
  <c r="I176" i="7"/>
  <c r="J176" i="7"/>
  <c r="K176" i="7" s="1"/>
  <c r="M176" i="7" s="1"/>
  <c r="P176" i="7" s="1"/>
  <c r="U176" i="7"/>
  <c r="H177" i="7"/>
  <c r="I177" i="7"/>
  <c r="J177" i="7"/>
  <c r="K177" i="7" s="1"/>
  <c r="U177" i="7"/>
  <c r="H178" i="7"/>
  <c r="I178" i="7"/>
  <c r="J178" i="7"/>
  <c r="U178" i="7"/>
  <c r="H179" i="7"/>
  <c r="I179" i="7"/>
  <c r="J179" i="7"/>
  <c r="K179" i="7" s="1"/>
  <c r="U179" i="7"/>
  <c r="H180" i="7"/>
  <c r="I180" i="7"/>
  <c r="J180" i="7"/>
  <c r="K180" i="7" s="1"/>
  <c r="M180" i="7" s="1"/>
  <c r="P180" i="7" s="1"/>
  <c r="U180" i="7"/>
  <c r="H181" i="7"/>
  <c r="I181" i="7"/>
  <c r="J181" i="7"/>
  <c r="K181" i="7" s="1"/>
  <c r="U181" i="7"/>
  <c r="H182" i="7"/>
  <c r="I182" i="7"/>
  <c r="J182" i="7"/>
  <c r="U182" i="7"/>
  <c r="H183" i="7"/>
  <c r="I183" i="7"/>
  <c r="J183" i="7"/>
  <c r="K183" i="7" s="1"/>
  <c r="M183" i="7" s="1"/>
  <c r="P183" i="7" s="1"/>
  <c r="R183" i="7" s="1"/>
  <c r="U183" i="7"/>
  <c r="H184" i="7"/>
  <c r="I184" i="7"/>
  <c r="J184" i="7"/>
  <c r="K184" i="7" s="1"/>
  <c r="M184" i="7" s="1"/>
  <c r="P184" i="7" s="1"/>
  <c r="R184" i="7" s="1"/>
  <c r="U184" i="7"/>
  <c r="H185" i="7"/>
  <c r="I185" i="7"/>
  <c r="J185" i="7"/>
  <c r="U185" i="7"/>
  <c r="H186" i="7"/>
  <c r="I186" i="7"/>
  <c r="J186" i="7"/>
  <c r="K186" i="7" s="1"/>
  <c r="U186" i="7"/>
  <c r="H187" i="7"/>
  <c r="I187" i="7"/>
  <c r="J187" i="7"/>
  <c r="K187" i="7" s="1"/>
  <c r="U187" i="7"/>
  <c r="H188" i="7"/>
  <c r="I188" i="7"/>
  <c r="J188" i="7"/>
  <c r="K188" i="7" s="1"/>
  <c r="M188" i="7" s="1"/>
  <c r="P188" i="7" s="1"/>
  <c r="U188" i="7"/>
  <c r="H189" i="7"/>
  <c r="I189" i="7"/>
  <c r="J189" i="7"/>
  <c r="K189" i="7" s="1"/>
  <c r="U189" i="7"/>
  <c r="H190" i="7"/>
  <c r="I190" i="7"/>
  <c r="J190" i="7"/>
  <c r="K190" i="7" s="1"/>
  <c r="U190" i="7"/>
  <c r="H191" i="7"/>
  <c r="I191" i="7"/>
  <c r="J191" i="7"/>
  <c r="K191" i="7" s="1"/>
  <c r="U191" i="7"/>
  <c r="H192" i="7"/>
  <c r="I192" i="7"/>
  <c r="J192" i="7"/>
  <c r="K192" i="7" s="1"/>
  <c r="M192" i="7" s="1"/>
  <c r="P192" i="7" s="1"/>
  <c r="R192" i="7" s="1"/>
  <c r="U192" i="7"/>
  <c r="H193" i="7"/>
  <c r="I193" i="7"/>
  <c r="J193" i="7"/>
  <c r="K193" i="7" s="1"/>
  <c r="U193" i="7"/>
  <c r="H194" i="7"/>
  <c r="I194" i="7"/>
  <c r="J194" i="7"/>
  <c r="K194" i="7" s="1"/>
  <c r="U194" i="7"/>
  <c r="H195" i="7"/>
  <c r="I195" i="7"/>
  <c r="J195" i="7"/>
  <c r="K195" i="7" s="1"/>
  <c r="U195" i="7"/>
  <c r="H196" i="7"/>
  <c r="I196" i="7"/>
  <c r="J196" i="7"/>
  <c r="K196" i="7" s="1"/>
  <c r="M196" i="7" s="1"/>
  <c r="P196" i="7" s="1"/>
  <c r="U196" i="7"/>
  <c r="H197" i="7"/>
  <c r="I197" i="7"/>
  <c r="J197" i="7"/>
  <c r="K197" i="7" s="1"/>
  <c r="U197" i="7"/>
  <c r="H198" i="7"/>
  <c r="I198" i="7"/>
  <c r="J198" i="7"/>
  <c r="K198" i="7" s="1"/>
  <c r="U198" i="7"/>
  <c r="H199" i="7"/>
  <c r="I199" i="7"/>
  <c r="J199" i="7"/>
  <c r="K199" i="7" s="1"/>
  <c r="U199" i="7"/>
  <c r="H200" i="7"/>
  <c r="I200" i="7"/>
  <c r="J200" i="7"/>
  <c r="K200" i="7"/>
  <c r="M200" i="7" s="1"/>
  <c r="P200" i="7" s="1"/>
  <c r="R200" i="7" s="1"/>
  <c r="U200" i="7"/>
  <c r="H201" i="7"/>
  <c r="I201" i="7"/>
  <c r="J201" i="7"/>
  <c r="K201" i="7" s="1"/>
  <c r="U201" i="7"/>
  <c r="H202" i="7"/>
  <c r="I202" i="7"/>
  <c r="J202" i="7"/>
  <c r="K202" i="7" s="1"/>
  <c r="U202" i="7"/>
  <c r="H203" i="7"/>
  <c r="I203" i="7"/>
  <c r="J203" i="7"/>
  <c r="K203" i="7" s="1"/>
  <c r="U203" i="7"/>
  <c r="H204" i="7"/>
  <c r="I204" i="7"/>
  <c r="J204" i="7"/>
  <c r="K204" i="7" s="1"/>
  <c r="M204" i="7" s="1"/>
  <c r="P204" i="7" s="1"/>
  <c r="U204" i="7"/>
  <c r="H205" i="7"/>
  <c r="I205" i="7"/>
  <c r="J205" i="7"/>
  <c r="K205" i="7" s="1"/>
  <c r="U205" i="7"/>
  <c r="H206" i="7"/>
  <c r="I206" i="7"/>
  <c r="J206" i="7"/>
  <c r="K206" i="7" s="1"/>
  <c r="M206" i="7" s="1"/>
  <c r="P206" i="7" s="1"/>
  <c r="R206" i="7" s="1"/>
  <c r="U206" i="7"/>
  <c r="H207" i="7"/>
  <c r="I207" i="7"/>
  <c r="J207" i="7"/>
  <c r="K207" i="7" s="1"/>
  <c r="U207" i="7"/>
  <c r="H208" i="7"/>
  <c r="I208" i="7"/>
  <c r="J208" i="7"/>
  <c r="K208" i="7" s="1"/>
  <c r="U208" i="7"/>
  <c r="H209" i="7"/>
  <c r="I209" i="7"/>
  <c r="J209" i="7"/>
  <c r="U209" i="7"/>
  <c r="H210" i="7"/>
  <c r="I210" i="7"/>
  <c r="J210" i="7"/>
  <c r="K210" i="7" s="1"/>
  <c r="M210" i="7" s="1"/>
  <c r="P210" i="7" s="1"/>
  <c r="U210" i="7"/>
  <c r="H211" i="7"/>
  <c r="I211" i="7"/>
  <c r="J211" i="7"/>
  <c r="K211" i="7" s="1"/>
  <c r="U211" i="7"/>
  <c r="H212" i="7"/>
  <c r="I212" i="7"/>
  <c r="J212" i="7"/>
  <c r="K212" i="7" s="1"/>
  <c r="U212" i="7"/>
  <c r="H213" i="7"/>
  <c r="I213" i="7"/>
  <c r="J213" i="7"/>
  <c r="K213" i="7" s="1"/>
  <c r="M213" i="7" s="1"/>
  <c r="P213" i="7" s="1"/>
  <c r="R213" i="7" s="1"/>
  <c r="U213" i="7"/>
  <c r="H214" i="7"/>
  <c r="I214" i="7"/>
  <c r="J214" i="7"/>
  <c r="K214" i="7" s="1"/>
  <c r="M214" i="7" s="1"/>
  <c r="P214" i="7" s="1"/>
  <c r="R214" i="7" s="1"/>
  <c r="U214" i="7"/>
  <c r="H215" i="7"/>
  <c r="I215" i="7"/>
  <c r="J215" i="7"/>
  <c r="K215" i="7" s="1"/>
  <c r="U215" i="7"/>
  <c r="H216" i="7"/>
  <c r="I216" i="7"/>
  <c r="J216" i="7"/>
  <c r="K216" i="7" s="1"/>
  <c r="U216" i="7"/>
  <c r="H217" i="7"/>
  <c r="I217" i="7"/>
  <c r="J217" i="7"/>
  <c r="U217" i="7"/>
  <c r="H218" i="7"/>
  <c r="I218" i="7"/>
  <c r="J218" i="7"/>
  <c r="K218" i="7" s="1"/>
  <c r="M218" i="7" s="1"/>
  <c r="P218" i="7" s="1"/>
  <c r="U218" i="7"/>
  <c r="H219" i="7"/>
  <c r="I219" i="7"/>
  <c r="J219" i="7"/>
  <c r="K219" i="7" s="1"/>
  <c r="U219" i="7"/>
  <c r="H220" i="7"/>
  <c r="I220" i="7"/>
  <c r="J220" i="7"/>
  <c r="K220" i="7" s="1"/>
  <c r="U220" i="7"/>
  <c r="H221" i="7"/>
  <c r="I221" i="7"/>
  <c r="J221" i="7"/>
  <c r="K221" i="7"/>
  <c r="M221" i="7" s="1"/>
  <c r="P221" i="7" s="1"/>
  <c r="R221" i="7" s="1"/>
  <c r="U221" i="7"/>
  <c r="H222" i="7"/>
  <c r="I222" i="7"/>
  <c r="J222" i="7"/>
  <c r="K222" i="7" s="1"/>
  <c r="M222" i="7" s="1"/>
  <c r="P222" i="7" s="1"/>
  <c r="R222" i="7" s="1"/>
  <c r="U222" i="7"/>
  <c r="H223" i="7"/>
  <c r="I223" i="7"/>
  <c r="J223" i="7"/>
  <c r="K223" i="7" s="1"/>
  <c r="U223" i="7"/>
  <c r="H224" i="7"/>
  <c r="I224" i="7"/>
  <c r="J224" i="7"/>
  <c r="K224" i="7" s="1"/>
  <c r="U224" i="7"/>
  <c r="H225" i="7"/>
  <c r="I225" i="7"/>
  <c r="J225" i="7"/>
  <c r="U225" i="7"/>
  <c r="H226" i="7"/>
  <c r="I226" i="7"/>
  <c r="J226" i="7"/>
  <c r="K226" i="7" s="1"/>
  <c r="M226" i="7" s="1"/>
  <c r="P226" i="7" s="1"/>
  <c r="U226" i="7"/>
  <c r="H227" i="7"/>
  <c r="I227" i="7"/>
  <c r="J227" i="7"/>
  <c r="K227" i="7" s="1"/>
  <c r="M227" i="7" s="1"/>
  <c r="P227" i="7" s="1"/>
  <c r="U227" i="7"/>
  <c r="H228" i="7"/>
  <c r="I228" i="7"/>
  <c r="J228" i="7"/>
  <c r="K228" i="7" s="1"/>
  <c r="U228" i="7"/>
  <c r="H229" i="7"/>
  <c r="I229" i="7"/>
  <c r="J229" i="7"/>
  <c r="K229" i="7" s="1"/>
  <c r="M229" i="7" s="1"/>
  <c r="P229" i="7" s="1"/>
  <c r="R229" i="7" s="1"/>
  <c r="U229" i="7"/>
  <c r="H230" i="7"/>
  <c r="I230" i="7"/>
  <c r="J230" i="7"/>
  <c r="K230" i="7" s="1"/>
  <c r="M230" i="7" s="1"/>
  <c r="P230" i="7" s="1"/>
  <c r="R230" i="7" s="1"/>
  <c r="U230" i="7"/>
  <c r="H231" i="7"/>
  <c r="I231" i="7"/>
  <c r="J231" i="7"/>
  <c r="K231" i="7" s="1"/>
  <c r="U231" i="7"/>
  <c r="H232" i="7"/>
  <c r="I232" i="7"/>
  <c r="J232" i="7"/>
  <c r="K232" i="7" s="1"/>
  <c r="U232" i="7"/>
  <c r="H233" i="7"/>
  <c r="I233" i="7"/>
  <c r="J233" i="7"/>
  <c r="U233" i="7"/>
  <c r="H234" i="7"/>
  <c r="I234" i="7"/>
  <c r="J234" i="7"/>
  <c r="K234" i="7" s="1"/>
  <c r="M234" i="7" s="1"/>
  <c r="P234" i="7" s="1"/>
  <c r="U234" i="7"/>
  <c r="H235" i="7"/>
  <c r="I235" i="7"/>
  <c r="J235" i="7"/>
  <c r="K235" i="7" s="1"/>
  <c r="M235" i="7" s="1"/>
  <c r="P235" i="7" s="1"/>
  <c r="U235" i="7"/>
  <c r="H236" i="7"/>
  <c r="I236" i="7"/>
  <c r="J236" i="7"/>
  <c r="K236" i="7" s="1"/>
  <c r="U236" i="7"/>
  <c r="H237" i="7"/>
  <c r="I237" i="7"/>
  <c r="J237" i="7"/>
  <c r="K237" i="7" s="1"/>
  <c r="M237" i="7" s="1"/>
  <c r="P237" i="7" s="1"/>
  <c r="R237" i="7" s="1"/>
  <c r="U237" i="7"/>
  <c r="H238" i="7"/>
  <c r="I238" i="7"/>
  <c r="J238" i="7"/>
  <c r="K238" i="7" s="1"/>
  <c r="M238" i="7" s="1"/>
  <c r="P238" i="7" s="1"/>
  <c r="R238" i="7" s="1"/>
  <c r="U238" i="7"/>
  <c r="H239" i="7"/>
  <c r="I239" i="7"/>
  <c r="J239" i="7"/>
  <c r="K239" i="7" s="1"/>
  <c r="U239" i="7"/>
  <c r="H240" i="7"/>
  <c r="I240" i="7"/>
  <c r="J240" i="7"/>
  <c r="K240" i="7" s="1"/>
  <c r="U240" i="7"/>
  <c r="H241" i="7"/>
  <c r="I241" i="7"/>
  <c r="J241" i="7"/>
  <c r="U241" i="7"/>
  <c r="H242" i="7"/>
  <c r="I242" i="7"/>
  <c r="J242" i="7"/>
  <c r="K242" i="7" s="1"/>
  <c r="M242" i="7" s="1"/>
  <c r="P242" i="7" s="1"/>
  <c r="U242" i="7"/>
  <c r="H243" i="7"/>
  <c r="I243" i="7"/>
  <c r="J243" i="7"/>
  <c r="K243" i="7" s="1"/>
  <c r="M243" i="7" s="1"/>
  <c r="P243" i="7" s="1"/>
  <c r="U243" i="7"/>
  <c r="H244" i="7"/>
  <c r="I244" i="7"/>
  <c r="J244" i="7"/>
  <c r="U244" i="7"/>
  <c r="H245" i="7"/>
  <c r="I245" i="7"/>
  <c r="J245" i="7"/>
  <c r="K245" i="7" s="1"/>
  <c r="U245" i="7"/>
  <c r="H246" i="7"/>
  <c r="I246" i="7"/>
  <c r="J246" i="7"/>
  <c r="U246" i="7"/>
  <c r="H247" i="7"/>
  <c r="I247" i="7"/>
  <c r="J247" i="7"/>
  <c r="K247" i="7" s="1"/>
  <c r="U247" i="7"/>
  <c r="H248" i="7"/>
  <c r="I248" i="7"/>
  <c r="J248" i="7"/>
  <c r="U248" i="7"/>
  <c r="H249" i="7"/>
  <c r="I249" i="7"/>
  <c r="J249" i="7"/>
  <c r="K249" i="7" s="1"/>
  <c r="U249" i="7"/>
  <c r="H250" i="7"/>
  <c r="I250" i="7"/>
  <c r="J250" i="7"/>
  <c r="K250" i="7" s="1"/>
  <c r="U250" i="7"/>
  <c r="H251" i="7"/>
  <c r="I251" i="7"/>
  <c r="J251" i="7"/>
  <c r="K251" i="7" s="1"/>
  <c r="M251" i="7" s="1"/>
  <c r="P251" i="7" s="1"/>
  <c r="U251" i="7"/>
  <c r="H252" i="7"/>
  <c r="I252" i="7"/>
  <c r="J252" i="7"/>
  <c r="U252" i="7"/>
  <c r="H253" i="7"/>
  <c r="I253" i="7"/>
  <c r="J253" i="7"/>
  <c r="K253" i="7" s="1"/>
  <c r="U253" i="7"/>
  <c r="H254" i="7"/>
  <c r="I254" i="7"/>
  <c r="J254" i="7"/>
  <c r="K254" i="7" s="1"/>
  <c r="U254" i="7"/>
  <c r="H255" i="7"/>
  <c r="I255" i="7"/>
  <c r="J255" i="7"/>
  <c r="K255" i="7" s="1"/>
  <c r="U255" i="7"/>
  <c r="H256" i="7"/>
  <c r="I256" i="7"/>
  <c r="J256" i="7"/>
  <c r="U256" i="7"/>
  <c r="H257" i="7"/>
  <c r="I257" i="7"/>
  <c r="J257" i="7"/>
  <c r="K257" i="7" s="1"/>
  <c r="U257" i="7"/>
  <c r="H258" i="7"/>
  <c r="I258" i="7"/>
  <c r="J258" i="7"/>
  <c r="K258" i="7" s="1"/>
  <c r="M258" i="7" s="1"/>
  <c r="P258" i="7" s="1"/>
  <c r="U258" i="7"/>
  <c r="H259" i="7"/>
  <c r="I259" i="7"/>
  <c r="J259" i="7"/>
  <c r="K259" i="7" s="1"/>
  <c r="M259" i="7" s="1"/>
  <c r="P259" i="7" s="1"/>
  <c r="U259" i="7"/>
  <c r="H260" i="7"/>
  <c r="I260" i="7"/>
  <c r="J260" i="7"/>
  <c r="U260" i="7"/>
  <c r="H261" i="7"/>
  <c r="I261" i="7"/>
  <c r="J261" i="7"/>
  <c r="K261" i="7" s="1"/>
  <c r="U261" i="7"/>
  <c r="H262" i="7"/>
  <c r="I262" i="7"/>
  <c r="J262" i="7"/>
  <c r="U262" i="7"/>
  <c r="H263" i="7"/>
  <c r="I263" i="7"/>
  <c r="J263" i="7"/>
  <c r="K263" i="7" s="1"/>
  <c r="U263" i="7"/>
  <c r="H264" i="7"/>
  <c r="I264" i="7"/>
  <c r="J264" i="7"/>
  <c r="U264" i="7"/>
  <c r="H265" i="7"/>
  <c r="I265" i="7"/>
  <c r="J265" i="7"/>
  <c r="K265" i="7" s="1"/>
  <c r="M265" i="7" s="1"/>
  <c r="P265" i="7" s="1"/>
  <c r="U265" i="7"/>
  <c r="H266" i="7"/>
  <c r="I266" i="7"/>
  <c r="J266" i="7"/>
  <c r="K266" i="7" s="1"/>
  <c r="U266" i="7"/>
  <c r="H267" i="7"/>
  <c r="I267" i="7"/>
  <c r="J267" i="7"/>
  <c r="U267" i="7"/>
  <c r="H268" i="7"/>
  <c r="I268" i="7"/>
  <c r="J268" i="7"/>
  <c r="K268" i="7" s="1"/>
  <c r="U268" i="7"/>
  <c r="H269" i="7"/>
  <c r="I269" i="7"/>
  <c r="J269" i="7"/>
  <c r="K269" i="7" s="1"/>
  <c r="M269" i="7" s="1"/>
  <c r="P269" i="7" s="1"/>
  <c r="U269" i="7"/>
  <c r="H270" i="7"/>
  <c r="I270" i="7"/>
  <c r="J270" i="7"/>
  <c r="K270" i="7" s="1"/>
  <c r="U270" i="7"/>
  <c r="H271" i="7"/>
  <c r="I271" i="7"/>
  <c r="J271" i="7"/>
  <c r="U271" i="7"/>
  <c r="H272" i="7"/>
  <c r="I272" i="7"/>
  <c r="J272" i="7"/>
  <c r="K272" i="7"/>
  <c r="M272" i="7" s="1"/>
  <c r="P272" i="7" s="1"/>
  <c r="U272" i="7"/>
  <c r="H273" i="7"/>
  <c r="I273" i="7"/>
  <c r="J273" i="7"/>
  <c r="K273" i="7" s="1"/>
  <c r="U273" i="7"/>
  <c r="H274" i="7"/>
  <c r="I274" i="7"/>
  <c r="J274" i="7"/>
  <c r="K274" i="7" s="1"/>
  <c r="U274" i="7"/>
  <c r="H275" i="7"/>
  <c r="I275" i="7"/>
  <c r="J275" i="7"/>
  <c r="K275" i="7" s="1"/>
  <c r="U275" i="7"/>
  <c r="H276" i="7"/>
  <c r="I276" i="7"/>
  <c r="J276" i="7"/>
  <c r="K276" i="7" s="1"/>
  <c r="M276" i="7" s="1"/>
  <c r="P276" i="7" s="1"/>
  <c r="R276" i="7" s="1"/>
  <c r="U276" i="7"/>
  <c r="H277" i="7"/>
  <c r="I277" i="7"/>
  <c r="J277" i="7"/>
  <c r="K277" i="7" s="1"/>
  <c r="M277" i="7" s="1"/>
  <c r="P277" i="7" s="1"/>
  <c r="U277" i="7"/>
  <c r="H278" i="7"/>
  <c r="I278" i="7"/>
  <c r="J278" i="7"/>
  <c r="K278" i="7" s="1"/>
  <c r="U278" i="7"/>
  <c r="H279" i="7"/>
  <c r="I279" i="7"/>
  <c r="J279" i="7"/>
  <c r="U279" i="7"/>
  <c r="H280" i="7"/>
  <c r="I280" i="7"/>
  <c r="J280" i="7"/>
  <c r="K280" i="7" s="1"/>
  <c r="M280" i="7" s="1"/>
  <c r="P280" i="7" s="1"/>
  <c r="U280" i="7"/>
  <c r="H281" i="7"/>
  <c r="I281" i="7"/>
  <c r="J281" i="7"/>
  <c r="K281" i="7" s="1"/>
  <c r="M281" i="7" s="1"/>
  <c r="P281" i="7" s="1"/>
  <c r="U281" i="7"/>
  <c r="H282" i="7"/>
  <c r="I282" i="7"/>
  <c r="J282" i="7"/>
  <c r="K282" i="7" s="1"/>
  <c r="U282" i="7"/>
  <c r="H283" i="7"/>
  <c r="I283" i="7"/>
  <c r="J283" i="7"/>
  <c r="K283" i="7" s="1"/>
  <c r="U283" i="7"/>
  <c r="H284" i="7"/>
  <c r="I284" i="7"/>
  <c r="J284" i="7"/>
  <c r="K284" i="7" s="1"/>
  <c r="M284" i="7" s="1"/>
  <c r="P284" i="7" s="1"/>
  <c r="R284" i="7" s="1"/>
  <c r="U284" i="7"/>
  <c r="H285" i="7"/>
  <c r="I285" i="7"/>
  <c r="J285" i="7"/>
  <c r="K285" i="7" s="1"/>
  <c r="M285" i="7" s="1"/>
  <c r="P285" i="7" s="1"/>
  <c r="U285" i="7"/>
  <c r="H286" i="7"/>
  <c r="I286" i="7"/>
  <c r="J286" i="7"/>
  <c r="K286" i="7" s="1"/>
  <c r="U286" i="7"/>
  <c r="H287" i="7"/>
  <c r="I287" i="7"/>
  <c r="J287" i="7"/>
  <c r="U287" i="7"/>
  <c r="H288" i="7"/>
  <c r="I288" i="7"/>
  <c r="J288" i="7"/>
  <c r="K288" i="7" s="1"/>
  <c r="M288" i="7" s="1"/>
  <c r="P288" i="7" s="1"/>
  <c r="U288" i="7"/>
  <c r="H289" i="7"/>
  <c r="I289" i="7"/>
  <c r="J289" i="7"/>
  <c r="K289" i="7" s="1"/>
  <c r="U289" i="7"/>
  <c r="H290" i="7"/>
  <c r="I290" i="7"/>
  <c r="J290" i="7"/>
  <c r="K290" i="7" s="1"/>
  <c r="U290" i="7"/>
  <c r="H291" i="7"/>
  <c r="I291" i="7"/>
  <c r="J291" i="7"/>
  <c r="K291" i="7" s="1"/>
  <c r="U291" i="7"/>
  <c r="H292" i="7"/>
  <c r="I292" i="7"/>
  <c r="J292" i="7"/>
  <c r="K292" i="7" s="1"/>
  <c r="M292" i="7" s="1"/>
  <c r="P292" i="7" s="1"/>
  <c r="R292" i="7" s="1"/>
  <c r="U292" i="7"/>
  <c r="H293" i="7"/>
  <c r="I293" i="7"/>
  <c r="J293" i="7"/>
  <c r="K293" i="7" s="1"/>
  <c r="M293" i="7" s="1"/>
  <c r="P293" i="7" s="1"/>
  <c r="U293" i="7"/>
  <c r="H294" i="7"/>
  <c r="I294" i="7"/>
  <c r="J294" i="7"/>
  <c r="K294" i="7" s="1"/>
  <c r="U294" i="7"/>
  <c r="H295" i="7"/>
  <c r="I295" i="7"/>
  <c r="J295" i="7"/>
  <c r="U295" i="7"/>
  <c r="H296" i="7"/>
  <c r="I296" i="7"/>
  <c r="J296" i="7"/>
  <c r="K296" i="7" s="1"/>
  <c r="M296" i="7" s="1"/>
  <c r="P296" i="7" s="1"/>
  <c r="U296" i="7"/>
  <c r="H297" i="7"/>
  <c r="I297" i="7"/>
  <c r="J297" i="7"/>
  <c r="K297" i="7" s="1"/>
  <c r="M297" i="7" s="1"/>
  <c r="P297" i="7" s="1"/>
  <c r="U297" i="7"/>
  <c r="H298" i="7"/>
  <c r="I298" i="7"/>
  <c r="J298" i="7"/>
  <c r="K298" i="7" s="1"/>
  <c r="U298" i="7"/>
  <c r="H299" i="7"/>
  <c r="I299" i="7"/>
  <c r="J299" i="7"/>
  <c r="K299" i="7" s="1"/>
  <c r="U299" i="7"/>
  <c r="H300" i="7"/>
  <c r="I300" i="7"/>
  <c r="J300" i="7"/>
  <c r="K300" i="7" s="1"/>
  <c r="M300" i="7" s="1"/>
  <c r="P300" i="7" s="1"/>
  <c r="R300" i="7" s="1"/>
  <c r="U300" i="7"/>
  <c r="H301" i="7"/>
  <c r="I301" i="7"/>
  <c r="J301" i="7"/>
  <c r="K301" i="7" s="1"/>
  <c r="M301" i="7" s="1"/>
  <c r="P301" i="7" s="1"/>
  <c r="U301" i="7"/>
  <c r="H302" i="7"/>
  <c r="I302" i="7"/>
  <c r="J302" i="7"/>
  <c r="K302" i="7" s="1"/>
  <c r="U302" i="7"/>
  <c r="H303" i="7"/>
  <c r="I303" i="7"/>
  <c r="J303" i="7"/>
  <c r="U303" i="7"/>
  <c r="H304" i="7"/>
  <c r="I304" i="7"/>
  <c r="J304" i="7"/>
  <c r="K304" i="7" s="1"/>
  <c r="M304" i="7" s="1"/>
  <c r="P304" i="7" s="1"/>
  <c r="U304" i="7"/>
  <c r="H305" i="7"/>
  <c r="I305" i="7"/>
  <c r="J305" i="7"/>
  <c r="K305" i="7" s="1"/>
  <c r="U305" i="7"/>
  <c r="H306" i="7"/>
  <c r="I306" i="7"/>
  <c r="J306" i="7"/>
  <c r="U306" i="7"/>
  <c r="H307" i="7"/>
  <c r="I307" i="7"/>
  <c r="J307" i="7"/>
  <c r="K307" i="7" s="1"/>
  <c r="U307" i="7"/>
  <c r="H308" i="7"/>
  <c r="I308" i="7"/>
  <c r="J308" i="7"/>
  <c r="K308" i="7" s="1"/>
  <c r="M308" i="7" s="1"/>
  <c r="P308" i="7" s="1"/>
  <c r="R308" i="7" s="1"/>
  <c r="U308" i="7"/>
  <c r="H309" i="7"/>
  <c r="I309" i="7"/>
  <c r="J309" i="7"/>
  <c r="K309" i="7" s="1"/>
  <c r="M309" i="7" s="1"/>
  <c r="P309" i="7" s="1"/>
  <c r="U309" i="7"/>
  <c r="H310" i="7"/>
  <c r="I310" i="7"/>
  <c r="J310" i="7"/>
  <c r="K310" i="7" s="1"/>
  <c r="U310" i="7"/>
  <c r="H311" i="7"/>
  <c r="I311" i="7"/>
  <c r="J311" i="7"/>
  <c r="U311" i="7"/>
  <c r="H312" i="7"/>
  <c r="I312" i="7"/>
  <c r="J312" i="7"/>
  <c r="K312" i="7" s="1"/>
  <c r="M312" i="7" s="1"/>
  <c r="P312" i="7" s="1"/>
  <c r="U312" i="7"/>
  <c r="H313" i="7"/>
  <c r="I313" i="7"/>
  <c r="J313" i="7"/>
  <c r="K313" i="7" s="1"/>
  <c r="M313" i="7" s="1"/>
  <c r="P313" i="7" s="1"/>
  <c r="U313" i="7"/>
  <c r="H314" i="7"/>
  <c r="I314" i="7"/>
  <c r="J314" i="7"/>
  <c r="U314" i="7"/>
  <c r="H315" i="7"/>
  <c r="I315" i="7"/>
  <c r="J315" i="7"/>
  <c r="K315" i="7" s="1"/>
  <c r="U315" i="7"/>
  <c r="H316" i="7"/>
  <c r="I316" i="7"/>
  <c r="J316" i="7"/>
  <c r="K316" i="7" s="1"/>
  <c r="M316" i="7" s="1"/>
  <c r="P316" i="7" s="1"/>
  <c r="R316" i="7" s="1"/>
  <c r="U316" i="7"/>
  <c r="H317" i="7"/>
  <c r="I317" i="7"/>
  <c r="J317" i="7"/>
  <c r="K317" i="7" s="1"/>
  <c r="U317" i="7"/>
  <c r="H318" i="7"/>
  <c r="I318" i="7"/>
  <c r="J318" i="7"/>
  <c r="K318" i="7" s="1"/>
  <c r="U318" i="7"/>
  <c r="H319" i="7"/>
  <c r="I319" i="7"/>
  <c r="J319" i="7"/>
  <c r="U319" i="7"/>
  <c r="H320" i="7"/>
  <c r="I320" i="7"/>
  <c r="J320" i="7"/>
  <c r="K320" i="7" s="1"/>
  <c r="M320" i="7" s="1"/>
  <c r="P320" i="7" s="1"/>
  <c r="R320" i="7" s="1"/>
  <c r="U320" i="7"/>
  <c r="H321" i="7"/>
  <c r="I321" i="7"/>
  <c r="J321" i="7"/>
  <c r="K321" i="7" s="1"/>
  <c r="U321" i="7"/>
  <c r="H322" i="7"/>
  <c r="I322" i="7"/>
  <c r="J322" i="7"/>
  <c r="U322" i="7"/>
  <c r="H323" i="7"/>
  <c r="I323" i="7"/>
  <c r="J323" i="7"/>
  <c r="K323" i="7" s="1"/>
  <c r="U323" i="7"/>
  <c r="H324" i="7"/>
  <c r="I324" i="7"/>
  <c r="J324" i="7"/>
  <c r="K324" i="7" s="1"/>
  <c r="M324" i="7" s="1"/>
  <c r="P324" i="7" s="1"/>
  <c r="R324" i="7" s="1"/>
  <c r="U324" i="7"/>
  <c r="H325" i="7"/>
  <c r="I325" i="7"/>
  <c r="J325" i="7"/>
  <c r="K325" i="7" s="1"/>
  <c r="U325" i="7"/>
  <c r="H326" i="7"/>
  <c r="I326" i="7"/>
  <c r="J326" i="7"/>
  <c r="K326" i="7" s="1"/>
  <c r="U326" i="7"/>
  <c r="H327" i="7"/>
  <c r="I327" i="7"/>
  <c r="J327" i="7"/>
  <c r="U327" i="7"/>
  <c r="H328" i="7"/>
  <c r="I328" i="7"/>
  <c r="J328" i="7"/>
  <c r="K328" i="7" s="1"/>
  <c r="M328" i="7" s="1"/>
  <c r="P328" i="7" s="1"/>
  <c r="R328" i="7" s="1"/>
  <c r="U328" i="7"/>
  <c r="H329" i="7"/>
  <c r="I329" i="7"/>
  <c r="J329" i="7"/>
  <c r="K329" i="7" s="1"/>
  <c r="U329" i="7"/>
  <c r="H330" i="7"/>
  <c r="I330" i="7"/>
  <c r="J330" i="7"/>
  <c r="K330" i="7" s="1"/>
  <c r="U330" i="7"/>
  <c r="H331" i="7"/>
  <c r="I331" i="7"/>
  <c r="J331" i="7"/>
  <c r="U331" i="7"/>
  <c r="H332" i="7"/>
  <c r="I332" i="7"/>
  <c r="J332" i="7"/>
  <c r="K332" i="7" s="1"/>
  <c r="M332" i="7" s="1"/>
  <c r="P332" i="7" s="1"/>
  <c r="U332" i="7"/>
  <c r="H333" i="7"/>
  <c r="I333" i="7"/>
  <c r="J333" i="7"/>
  <c r="K333" i="7" s="1"/>
  <c r="M333" i="7" s="1"/>
  <c r="P333" i="7" s="1"/>
  <c r="U333" i="7"/>
  <c r="H334" i="7"/>
  <c r="I334" i="7"/>
  <c r="J334" i="7"/>
  <c r="U334" i="7"/>
  <c r="H335" i="7"/>
  <c r="I335" i="7"/>
  <c r="J335" i="7"/>
  <c r="K335" i="7" s="1"/>
  <c r="U335" i="7"/>
  <c r="H336" i="7"/>
  <c r="I336" i="7"/>
  <c r="J336" i="7"/>
  <c r="K336" i="7" s="1"/>
  <c r="M336" i="7" s="1"/>
  <c r="P336" i="7" s="1"/>
  <c r="U336" i="7"/>
  <c r="H337" i="7"/>
  <c r="I337" i="7"/>
  <c r="J337" i="7"/>
  <c r="K337" i="7" s="1"/>
  <c r="U337" i="7"/>
  <c r="H338" i="7"/>
  <c r="I338" i="7"/>
  <c r="J338" i="7"/>
  <c r="U338" i="7"/>
  <c r="H339" i="7"/>
  <c r="I339" i="7"/>
  <c r="J339" i="7"/>
  <c r="K339" i="7" s="1"/>
  <c r="U339" i="7"/>
  <c r="H340" i="7"/>
  <c r="I340" i="7"/>
  <c r="J340" i="7"/>
  <c r="K340" i="7" s="1"/>
  <c r="M340" i="7" s="1"/>
  <c r="P340" i="7" s="1"/>
  <c r="U340" i="7"/>
  <c r="H341" i="7"/>
  <c r="I341" i="7"/>
  <c r="J341" i="7"/>
  <c r="U341" i="7"/>
  <c r="H342" i="7"/>
  <c r="I342" i="7"/>
  <c r="J342" i="7"/>
  <c r="K342" i="7" s="1"/>
  <c r="U342" i="7"/>
  <c r="H343" i="7"/>
  <c r="I343" i="7"/>
  <c r="J343" i="7"/>
  <c r="K343" i="7" s="1"/>
  <c r="U343" i="7"/>
  <c r="H344" i="7"/>
  <c r="I344" i="7"/>
  <c r="J344" i="7"/>
  <c r="K344" i="7" s="1"/>
  <c r="M344" i="7" s="1"/>
  <c r="P344" i="7" s="1"/>
  <c r="U344" i="7"/>
  <c r="H345" i="7"/>
  <c r="I345" i="7"/>
  <c r="J345" i="7"/>
  <c r="K345" i="7" s="1"/>
  <c r="U345" i="7"/>
  <c r="H346" i="7"/>
  <c r="I346" i="7"/>
  <c r="J346" i="7"/>
  <c r="U346" i="7"/>
  <c r="H347" i="7"/>
  <c r="I347" i="7"/>
  <c r="J347" i="7"/>
  <c r="K347" i="7" s="1"/>
  <c r="U347" i="7"/>
  <c r="H348" i="7"/>
  <c r="I348" i="7"/>
  <c r="J348" i="7"/>
  <c r="K348" i="7" s="1"/>
  <c r="M348" i="7" s="1"/>
  <c r="P348" i="7" s="1"/>
  <c r="U348" i="7"/>
  <c r="H349" i="7"/>
  <c r="I349" i="7"/>
  <c r="J349" i="7"/>
  <c r="K349" i="7" s="1"/>
  <c r="U349" i="7"/>
  <c r="H350" i="7"/>
  <c r="I350" i="7"/>
  <c r="J350" i="7"/>
  <c r="K350" i="7" s="1"/>
  <c r="U350" i="7"/>
  <c r="H351" i="7"/>
  <c r="I351" i="7"/>
  <c r="J351" i="7"/>
  <c r="K351" i="7" s="1"/>
  <c r="U351" i="7"/>
  <c r="H352" i="7"/>
  <c r="I352" i="7"/>
  <c r="J352" i="7"/>
  <c r="K352" i="7" s="1"/>
  <c r="M352" i="7" s="1"/>
  <c r="P352" i="7" s="1"/>
  <c r="U352" i="7"/>
  <c r="H353" i="7"/>
  <c r="I353" i="7"/>
  <c r="J353" i="7"/>
  <c r="K353" i="7" s="1"/>
  <c r="U353" i="7"/>
  <c r="H354" i="7"/>
  <c r="I354" i="7"/>
  <c r="J354" i="7"/>
  <c r="K354" i="7" s="1"/>
  <c r="U354" i="7"/>
  <c r="H355" i="7"/>
  <c r="I355" i="7"/>
  <c r="J355" i="7"/>
  <c r="K355" i="7" s="1"/>
  <c r="U355" i="7"/>
  <c r="H356" i="7"/>
  <c r="I356" i="7"/>
  <c r="J356" i="7"/>
  <c r="K356" i="7" s="1"/>
  <c r="M356" i="7" s="1"/>
  <c r="P356" i="7" s="1"/>
  <c r="U356" i="7"/>
  <c r="H357" i="7"/>
  <c r="I357" i="7"/>
  <c r="J357" i="7"/>
  <c r="K357" i="7" s="1"/>
  <c r="U357" i="7"/>
  <c r="H358" i="7"/>
  <c r="I358" i="7"/>
  <c r="J358" i="7"/>
  <c r="K358" i="7" s="1"/>
  <c r="U358" i="7"/>
  <c r="H359" i="7"/>
  <c r="I359" i="7"/>
  <c r="J359" i="7"/>
  <c r="K359" i="7" s="1"/>
  <c r="U359" i="7"/>
  <c r="H360" i="7"/>
  <c r="I360" i="7"/>
  <c r="J360" i="7"/>
  <c r="K360" i="7" s="1"/>
  <c r="M360" i="7" s="1"/>
  <c r="P360" i="7" s="1"/>
  <c r="U360" i="7"/>
  <c r="H361" i="7"/>
  <c r="I361" i="7"/>
  <c r="J361" i="7"/>
  <c r="K361" i="7" s="1"/>
  <c r="U361" i="7"/>
  <c r="H362" i="7"/>
  <c r="I362" i="7"/>
  <c r="J362" i="7"/>
  <c r="K362" i="7" s="1"/>
  <c r="U362" i="7"/>
  <c r="H363" i="7"/>
  <c r="I363" i="7"/>
  <c r="J363" i="7"/>
  <c r="K363" i="7" s="1"/>
  <c r="U363" i="7"/>
  <c r="H364" i="7"/>
  <c r="I364" i="7"/>
  <c r="J364" i="7"/>
  <c r="K364" i="7" s="1"/>
  <c r="M364" i="7" s="1"/>
  <c r="P364" i="7" s="1"/>
  <c r="U364" i="7"/>
  <c r="H365" i="7"/>
  <c r="I365" i="7"/>
  <c r="J365" i="7"/>
  <c r="K365" i="7" s="1"/>
  <c r="M365" i="7" s="1"/>
  <c r="P365" i="7" s="1"/>
  <c r="U365" i="7"/>
  <c r="H366" i="7"/>
  <c r="I366" i="7"/>
  <c r="J366" i="7"/>
  <c r="K366" i="7" s="1"/>
  <c r="U366" i="7"/>
  <c r="H367" i="7"/>
  <c r="I367" i="7"/>
  <c r="J367" i="7"/>
  <c r="K367" i="7" s="1"/>
  <c r="U367" i="7"/>
  <c r="H368" i="7"/>
  <c r="I368" i="7"/>
  <c r="J368" i="7"/>
  <c r="K368" i="7" s="1"/>
  <c r="U368" i="7"/>
  <c r="H369" i="7"/>
  <c r="I369" i="7"/>
  <c r="J369" i="7"/>
  <c r="K369" i="7" s="1"/>
  <c r="U369" i="7"/>
  <c r="H370" i="7"/>
  <c r="I370" i="7"/>
  <c r="J370" i="7"/>
  <c r="K370" i="7" s="1"/>
  <c r="M370" i="7" s="1"/>
  <c r="P370" i="7" s="1"/>
  <c r="U370" i="7"/>
  <c r="H371" i="7"/>
  <c r="I371" i="7"/>
  <c r="J371" i="7"/>
  <c r="K371" i="7" s="1"/>
  <c r="U371" i="7"/>
  <c r="H372" i="7"/>
  <c r="I372" i="7"/>
  <c r="J372" i="7"/>
  <c r="K372" i="7" s="1"/>
  <c r="U372" i="7"/>
  <c r="H373" i="7"/>
  <c r="I373" i="7"/>
  <c r="J373" i="7"/>
  <c r="K373" i="7" s="1"/>
  <c r="U373" i="7"/>
  <c r="H374" i="7"/>
  <c r="I374" i="7"/>
  <c r="J374" i="7"/>
  <c r="K374" i="7" s="1"/>
  <c r="M374" i="7" s="1"/>
  <c r="P374" i="7" s="1"/>
  <c r="U374" i="7"/>
  <c r="H375" i="7"/>
  <c r="I375" i="7"/>
  <c r="J375" i="7"/>
  <c r="K375" i="7" s="1"/>
  <c r="U375" i="7"/>
  <c r="H376" i="7"/>
  <c r="I376" i="7"/>
  <c r="J376" i="7"/>
  <c r="K376" i="7" s="1"/>
  <c r="U376" i="7"/>
  <c r="H377" i="7"/>
  <c r="I377" i="7"/>
  <c r="J377" i="7"/>
  <c r="K377" i="7" s="1"/>
  <c r="U377" i="7"/>
  <c r="H378" i="7"/>
  <c r="I378" i="7"/>
  <c r="J378" i="7"/>
  <c r="K378" i="7" s="1"/>
  <c r="M378" i="7" s="1"/>
  <c r="P378" i="7" s="1"/>
  <c r="U378" i="7"/>
  <c r="H379" i="7"/>
  <c r="I379" i="7"/>
  <c r="J379" i="7"/>
  <c r="K379" i="7" s="1"/>
  <c r="U379" i="7"/>
  <c r="H380" i="7"/>
  <c r="I380" i="7"/>
  <c r="J380" i="7"/>
  <c r="K380" i="7" s="1"/>
  <c r="U380" i="7"/>
  <c r="H381" i="7"/>
  <c r="I381" i="7"/>
  <c r="J381" i="7"/>
  <c r="K381" i="7" s="1"/>
  <c r="U381" i="7"/>
  <c r="H382" i="7"/>
  <c r="I382" i="7"/>
  <c r="J382" i="7"/>
  <c r="K382" i="7" s="1"/>
  <c r="M382" i="7" s="1"/>
  <c r="P382" i="7" s="1"/>
  <c r="U382" i="7"/>
  <c r="H383" i="7"/>
  <c r="I383" i="7"/>
  <c r="J383" i="7"/>
  <c r="K383" i="7" s="1"/>
  <c r="U383" i="7"/>
  <c r="H384" i="7"/>
  <c r="I384" i="7"/>
  <c r="J384" i="7"/>
  <c r="K384" i="7" s="1"/>
  <c r="U384" i="7"/>
  <c r="H385" i="7"/>
  <c r="I385" i="7"/>
  <c r="J385" i="7"/>
  <c r="K385" i="7" s="1"/>
  <c r="U385" i="7"/>
  <c r="H386" i="7"/>
  <c r="I386" i="7"/>
  <c r="J386" i="7"/>
  <c r="K386" i="7" s="1"/>
  <c r="M386" i="7" s="1"/>
  <c r="P386" i="7" s="1"/>
  <c r="U386" i="7"/>
  <c r="H387" i="7"/>
  <c r="I387" i="7"/>
  <c r="J387" i="7"/>
  <c r="K387" i="7" s="1"/>
  <c r="U387" i="7"/>
  <c r="H388" i="7"/>
  <c r="I388" i="7"/>
  <c r="J388" i="7"/>
  <c r="K388" i="7" s="1"/>
  <c r="U388" i="7"/>
  <c r="H389" i="7"/>
  <c r="I389" i="7"/>
  <c r="J389" i="7"/>
  <c r="K389" i="7" s="1"/>
  <c r="U389" i="7"/>
  <c r="H390" i="7"/>
  <c r="I390" i="7"/>
  <c r="J390" i="7"/>
  <c r="K390" i="7" s="1"/>
  <c r="M390" i="7" s="1"/>
  <c r="P390" i="7" s="1"/>
  <c r="U390" i="7"/>
  <c r="H391" i="7"/>
  <c r="I391" i="7"/>
  <c r="J391" i="7"/>
  <c r="K391" i="7" s="1"/>
  <c r="U391" i="7"/>
  <c r="H392" i="7"/>
  <c r="I392" i="7"/>
  <c r="J392" i="7"/>
  <c r="K392" i="7" s="1"/>
  <c r="U392" i="7"/>
  <c r="H393" i="7"/>
  <c r="I393" i="7"/>
  <c r="J393" i="7"/>
  <c r="K393" i="7" s="1"/>
  <c r="U393" i="7"/>
  <c r="H394" i="7"/>
  <c r="I394" i="7"/>
  <c r="J394" i="7"/>
  <c r="K394" i="7" s="1"/>
  <c r="M394" i="7" s="1"/>
  <c r="P394" i="7" s="1"/>
  <c r="U394" i="7"/>
  <c r="H395" i="7"/>
  <c r="I395" i="7"/>
  <c r="J395" i="7"/>
  <c r="K395" i="7" s="1"/>
  <c r="U395" i="7"/>
  <c r="H396" i="7"/>
  <c r="I396" i="7"/>
  <c r="J396" i="7"/>
  <c r="K396" i="7" s="1"/>
  <c r="U396" i="7"/>
  <c r="H397" i="7"/>
  <c r="I397" i="7"/>
  <c r="J397" i="7"/>
  <c r="K397" i="7" s="1"/>
  <c r="U397" i="7"/>
  <c r="H398" i="7"/>
  <c r="I398" i="7"/>
  <c r="J398" i="7"/>
  <c r="K398" i="7" s="1"/>
  <c r="M398" i="7" s="1"/>
  <c r="P398" i="7" s="1"/>
  <c r="U398" i="7"/>
  <c r="H399" i="7"/>
  <c r="I399" i="7"/>
  <c r="J399" i="7"/>
  <c r="K399" i="7" s="1"/>
  <c r="U399" i="7"/>
  <c r="H400" i="7"/>
  <c r="I400" i="7"/>
  <c r="J400" i="7"/>
  <c r="K400" i="7" s="1"/>
  <c r="U400" i="7"/>
  <c r="H401" i="7"/>
  <c r="I401" i="7"/>
  <c r="J401" i="7"/>
  <c r="K401" i="7" s="1"/>
  <c r="U401" i="7"/>
  <c r="H402" i="7"/>
  <c r="I402" i="7"/>
  <c r="J402" i="7"/>
  <c r="K402" i="7" s="1"/>
  <c r="M402" i="7" s="1"/>
  <c r="P402" i="7" s="1"/>
  <c r="U402" i="7"/>
  <c r="H403" i="7"/>
  <c r="I403" i="7"/>
  <c r="J403" i="7"/>
  <c r="K403" i="7" s="1"/>
  <c r="U403" i="7"/>
  <c r="H404" i="7"/>
  <c r="I404" i="7"/>
  <c r="J404" i="7"/>
  <c r="K404" i="7" s="1"/>
  <c r="M404" i="7" s="1"/>
  <c r="P404" i="7" s="1"/>
  <c r="U404" i="7"/>
  <c r="H405" i="7"/>
  <c r="I405" i="7"/>
  <c r="J405" i="7"/>
  <c r="K405" i="7" s="1"/>
  <c r="U405" i="7"/>
  <c r="H406" i="7"/>
  <c r="I406" i="7"/>
  <c r="J406" i="7"/>
  <c r="K406" i="7" s="1"/>
  <c r="M406" i="7" s="1"/>
  <c r="P406" i="7" s="1"/>
  <c r="U406" i="7"/>
  <c r="H407" i="7"/>
  <c r="I407" i="7"/>
  <c r="J407" i="7"/>
  <c r="K407" i="7" s="1"/>
  <c r="U407" i="7"/>
  <c r="H408" i="7"/>
  <c r="I408" i="7"/>
  <c r="J408" i="7"/>
  <c r="K408" i="7" s="1"/>
  <c r="U408" i="7"/>
  <c r="H409" i="7"/>
  <c r="I409" i="7"/>
  <c r="J409" i="7"/>
  <c r="K409" i="7" s="1"/>
  <c r="U409" i="7"/>
  <c r="H410" i="7"/>
  <c r="I410" i="7"/>
  <c r="J410" i="7"/>
  <c r="K410" i="7" s="1"/>
  <c r="M410" i="7" s="1"/>
  <c r="P410" i="7" s="1"/>
  <c r="U410" i="7"/>
  <c r="H411" i="7"/>
  <c r="I411" i="7"/>
  <c r="J411" i="7"/>
  <c r="K411" i="7" s="1"/>
  <c r="U411" i="7"/>
  <c r="H412" i="7"/>
  <c r="I412" i="7"/>
  <c r="J412" i="7"/>
  <c r="K412" i="7" s="1"/>
  <c r="U412" i="7"/>
  <c r="H413" i="7"/>
  <c r="I413" i="7"/>
  <c r="J413" i="7"/>
  <c r="K413" i="7" s="1"/>
  <c r="M413" i="7" s="1"/>
  <c r="P413" i="7" s="1"/>
  <c r="U413" i="7"/>
  <c r="H414" i="7"/>
  <c r="I414" i="7"/>
  <c r="J414" i="7"/>
  <c r="K414" i="7" s="1"/>
  <c r="M414" i="7" s="1"/>
  <c r="P414" i="7" s="1"/>
  <c r="U414" i="7"/>
  <c r="H415" i="7"/>
  <c r="I415" i="7"/>
  <c r="J415" i="7"/>
  <c r="K415" i="7" s="1"/>
  <c r="U415" i="7"/>
  <c r="H416" i="7"/>
  <c r="I416" i="7"/>
  <c r="J416" i="7"/>
  <c r="K416" i="7" s="1"/>
  <c r="U416" i="7"/>
  <c r="H417" i="7"/>
  <c r="I417" i="7"/>
  <c r="J417" i="7"/>
  <c r="K417" i="7" s="1"/>
  <c r="M417" i="7" s="1"/>
  <c r="P417" i="7" s="1"/>
  <c r="U417" i="7"/>
  <c r="H418" i="7"/>
  <c r="I418" i="7"/>
  <c r="J418" i="7"/>
  <c r="K418" i="7" s="1"/>
  <c r="M418" i="7" s="1"/>
  <c r="P418" i="7" s="1"/>
  <c r="U418" i="7"/>
  <c r="H419" i="7"/>
  <c r="I419" i="7"/>
  <c r="J419" i="7"/>
  <c r="K419" i="7" s="1"/>
  <c r="U419" i="7"/>
  <c r="H420" i="7"/>
  <c r="I420" i="7"/>
  <c r="J420" i="7"/>
  <c r="K420" i="7" s="1"/>
  <c r="U420" i="7"/>
  <c r="H421" i="7"/>
  <c r="I421" i="7"/>
  <c r="J421" i="7"/>
  <c r="K421" i="7" s="1"/>
  <c r="M421" i="7" s="1"/>
  <c r="P421" i="7" s="1"/>
  <c r="U421" i="7"/>
  <c r="H422" i="7"/>
  <c r="I422" i="7"/>
  <c r="J422" i="7"/>
  <c r="K422" i="7" s="1"/>
  <c r="M422" i="7" s="1"/>
  <c r="P422" i="7" s="1"/>
  <c r="U422" i="7"/>
  <c r="H423" i="7"/>
  <c r="I423" i="7"/>
  <c r="J423" i="7"/>
  <c r="K423" i="7" s="1"/>
  <c r="U423" i="7"/>
  <c r="H424" i="7"/>
  <c r="I424" i="7"/>
  <c r="J424" i="7"/>
  <c r="K424" i="7" s="1"/>
  <c r="U424" i="7"/>
  <c r="H425" i="7"/>
  <c r="I425" i="7"/>
  <c r="J425" i="7"/>
  <c r="K425" i="7" s="1"/>
  <c r="M425" i="7" s="1"/>
  <c r="P425" i="7" s="1"/>
  <c r="U425" i="7"/>
  <c r="H426" i="7"/>
  <c r="I426" i="7"/>
  <c r="J426" i="7"/>
  <c r="K426" i="7" s="1"/>
  <c r="M426" i="7" s="1"/>
  <c r="P426" i="7" s="1"/>
  <c r="U426" i="7"/>
  <c r="H427" i="7"/>
  <c r="I427" i="7"/>
  <c r="J427" i="7"/>
  <c r="K427" i="7" s="1"/>
  <c r="U427" i="7"/>
  <c r="H428" i="7"/>
  <c r="I428" i="7"/>
  <c r="J428" i="7"/>
  <c r="K428" i="7" s="1"/>
  <c r="U428" i="7"/>
  <c r="H429" i="7"/>
  <c r="I429" i="7"/>
  <c r="J429" i="7"/>
  <c r="K429" i="7" s="1"/>
  <c r="M429" i="7" s="1"/>
  <c r="P429" i="7" s="1"/>
  <c r="U429" i="7"/>
  <c r="H430" i="7"/>
  <c r="I430" i="7"/>
  <c r="J430" i="7"/>
  <c r="K430" i="7" s="1"/>
  <c r="M430" i="7" s="1"/>
  <c r="P430" i="7" s="1"/>
  <c r="U430" i="7"/>
  <c r="H431" i="7"/>
  <c r="I431" i="7"/>
  <c r="J431" i="7"/>
  <c r="K431" i="7" s="1"/>
  <c r="U431" i="7"/>
  <c r="H432" i="7"/>
  <c r="I432" i="7"/>
  <c r="J432" i="7"/>
  <c r="K432" i="7" s="1"/>
  <c r="U432" i="7"/>
  <c r="H433" i="7"/>
  <c r="I433" i="7"/>
  <c r="J433" i="7"/>
  <c r="K433" i="7" s="1"/>
  <c r="M433" i="7" s="1"/>
  <c r="P433" i="7" s="1"/>
  <c r="U433" i="7"/>
  <c r="H434" i="7"/>
  <c r="I434" i="7"/>
  <c r="J434" i="7"/>
  <c r="K434" i="7" s="1"/>
  <c r="M434" i="7" s="1"/>
  <c r="P434" i="7" s="1"/>
  <c r="U434" i="7"/>
  <c r="H435" i="7"/>
  <c r="I435" i="7"/>
  <c r="J435" i="7"/>
  <c r="K435" i="7" s="1"/>
  <c r="U435" i="7"/>
  <c r="H436" i="7"/>
  <c r="I436" i="7"/>
  <c r="J436" i="7"/>
  <c r="K436" i="7" s="1"/>
  <c r="U436" i="7"/>
  <c r="H437" i="7"/>
  <c r="I437" i="7"/>
  <c r="J437" i="7"/>
  <c r="K437" i="7" s="1"/>
  <c r="M437" i="7" s="1"/>
  <c r="P437" i="7" s="1"/>
  <c r="U437" i="7"/>
  <c r="H438" i="7"/>
  <c r="I438" i="7"/>
  <c r="J438" i="7"/>
  <c r="K438" i="7" s="1"/>
  <c r="M438" i="7" s="1"/>
  <c r="P438" i="7" s="1"/>
  <c r="U438" i="7"/>
  <c r="H439" i="7"/>
  <c r="I439" i="7"/>
  <c r="J439" i="7"/>
  <c r="K439" i="7" s="1"/>
  <c r="U439" i="7"/>
  <c r="H440" i="7"/>
  <c r="I440" i="7"/>
  <c r="J440" i="7"/>
  <c r="K440" i="7" s="1"/>
  <c r="U440" i="7"/>
  <c r="H441" i="7"/>
  <c r="I441" i="7"/>
  <c r="J441" i="7"/>
  <c r="K441" i="7" s="1"/>
  <c r="M441" i="7" s="1"/>
  <c r="P441" i="7" s="1"/>
  <c r="U441" i="7"/>
  <c r="H442" i="7"/>
  <c r="I442" i="7"/>
  <c r="J442" i="7"/>
  <c r="K442" i="7" s="1"/>
  <c r="M442" i="7" s="1"/>
  <c r="P442" i="7" s="1"/>
  <c r="U442" i="7"/>
  <c r="H443" i="7"/>
  <c r="I443" i="7"/>
  <c r="J443" i="7"/>
  <c r="K443" i="7" s="1"/>
  <c r="U443" i="7"/>
  <c r="H444" i="7"/>
  <c r="I444" i="7"/>
  <c r="J444" i="7"/>
  <c r="K444" i="7" s="1"/>
  <c r="U444" i="7"/>
  <c r="H445" i="7"/>
  <c r="I445" i="7"/>
  <c r="J445" i="7"/>
  <c r="K445" i="7" s="1"/>
  <c r="M445" i="7" s="1"/>
  <c r="P445" i="7" s="1"/>
  <c r="U445" i="7"/>
  <c r="H446" i="7"/>
  <c r="I446" i="7"/>
  <c r="J446" i="7"/>
  <c r="K446" i="7" s="1"/>
  <c r="M446" i="7" s="1"/>
  <c r="P446" i="7" s="1"/>
  <c r="U446" i="7"/>
  <c r="H447" i="7"/>
  <c r="I447" i="7"/>
  <c r="J447" i="7"/>
  <c r="K447" i="7" s="1"/>
  <c r="U447" i="7"/>
  <c r="H448" i="7"/>
  <c r="I448" i="7"/>
  <c r="J448" i="7"/>
  <c r="K448" i="7" s="1"/>
  <c r="U448" i="7"/>
  <c r="H449" i="7"/>
  <c r="I449" i="7"/>
  <c r="J449" i="7"/>
  <c r="K449" i="7" s="1"/>
  <c r="M449" i="7" s="1"/>
  <c r="P449" i="7" s="1"/>
  <c r="U449" i="7"/>
  <c r="H450" i="7"/>
  <c r="I450" i="7"/>
  <c r="J450" i="7"/>
  <c r="K450" i="7" s="1"/>
  <c r="M450" i="7" s="1"/>
  <c r="P450" i="7" s="1"/>
  <c r="U450" i="7"/>
  <c r="H451" i="7"/>
  <c r="I451" i="7"/>
  <c r="J451" i="7"/>
  <c r="K451" i="7" s="1"/>
  <c r="U451" i="7"/>
  <c r="H452" i="7"/>
  <c r="I452" i="7"/>
  <c r="J452" i="7"/>
  <c r="K452" i="7" s="1"/>
  <c r="U452" i="7"/>
  <c r="H453" i="7"/>
  <c r="I453" i="7"/>
  <c r="J453" i="7"/>
  <c r="K453" i="7" s="1"/>
  <c r="M453" i="7" s="1"/>
  <c r="P453" i="7" s="1"/>
  <c r="R453" i="7" s="1"/>
  <c r="U453" i="7"/>
  <c r="H454" i="7"/>
  <c r="I454" i="7"/>
  <c r="J454" i="7"/>
  <c r="K454" i="7" s="1"/>
  <c r="U454" i="7"/>
  <c r="H455" i="7"/>
  <c r="I455" i="7"/>
  <c r="J455" i="7"/>
  <c r="K455" i="7" s="1"/>
  <c r="U455" i="7"/>
  <c r="H456" i="7"/>
  <c r="I456" i="7"/>
  <c r="J456" i="7"/>
  <c r="U456" i="7"/>
  <c r="H457" i="7"/>
  <c r="I457" i="7"/>
  <c r="J457" i="7"/>
  <c r="K457" i="7" s="1"/>
  <c r="M457" i="7" s="1"/>
  <c r="P457" i="7" s="1"/>
  <c r="R457" i="7" s="1"/>
  <c r="U457" i="7"/>
  <c r="H458" i="7"/>
  <c r="I458" i="7"/>
  <c r="J458" i="7"/>
  <c r="K458" i="7" s="1"/>
  <c r="M458" i="7" s="1"/>
  <c r="P458" i="7" s="1"/>
  <c r="U458" i="7"/>
  <c r="H459" i="7"/>
  <c r="I459" i="7"/>
  <c r="J459" i="7"/>
  <c r="K459" i="7" s="1"/>
  <c r="U459" i="7"/>
  <c r="H460" i="7"/>
  <c r="I460" i="7"/>
  <c r="J460" i="7"/>
  <c r="U460" i="7"/>
  <c r="H461" i="7"/>
  <c r="I461" i="7"/>
  <c r="J461" i="7"/>
  <c r="K461" i="7" s="1"/>
  <c r="M461" i="7" s="1"/>
  <c r="P461" i="7" s="1"/>
  <c r="R461" i="7" s="1"/>
  <c r="U461" i="7"/>
  <c r="H462" i="7"/>
  <c r="I462" i="7"/>
  <c r="J462" i="7"/>
  <c r="K462" i="7" s="1"/>
  <c r="U462" i="7"/>
  <c r="H463" i="7"/>
  <c r="I463" i="7"/>
  <c r="J463" i="7"/>
  <c r="K463" i="7" s="1"/>
  <c r="U463" i="7"/>
  <c r="H464" i="7"/>
  <c r="I464" i="7"/>
  <c r="J464" i="7"/>
  <c r="K464" i="7" s="1"/>
  <c r="U464" i="7"/>
  <c r="H465" i="7"/>
  <c r="I465" i="7"/>
  <c r="J465" i="7"/>
  <c r="K465" i="7" s="1"/>
  <c r="M465" i="7" s="1"/>
  <c r="P465" i="7" s="1"/>
  <c r="U465" i="7"/>
  <c r="H466" i="7"/>
  <c r="I466" i="7"/>
  <c r="J466" i="7"/>
  <c r="K466" i="7" s="1"/>
  <c r="U466" i="7"/>
  <c r="H467" i="7"/>
  <c r="I467" i="7"/>
  <c r="J467" i="7"/>
  <c r="U467" i="7"/>
  <c r="H468" i="7"/>
  <c r="I468" i="7"/>
  <c r="J468" i="7"/>
  <c r="K468" i="7" s="1"/>
  <c r="M468" i="7" s="1"/>
  <c r="P468" i="7" s="1"/>
  <c r="U468" i="7"/>
  <c r="H469" i="7"/>
  <c r="I469" i="7"/>
  <c r="J469" i="7"/>
  <c r="K469" i="7" s="1"/>
  <c r="M469" i="7" s="1"/>
  <c r="P469" i="7" s="1"/>
  <c r="U469" i="7"/>
  <c r="H470" i="7"/>
  <c r="I470" i="7"/>
  <c r="J470" i="7"/>
  <c r="K470" i="7" s="1"/>
  <c r="U470" i="7"/>
  <c r="H471" i="7"/>
  <c r="I471" i="7"/>
  <c r="J471" i="7"/>
  <c r="U471" i="7"/>
  <c r="H472" i="7"/>
  <c r="I472" i="7"/>
  <c r="J472" i="7"/>
  <c r="K472" i="7" s="1"/>
  <c r="M472" i="7" s="1"/>
  <c r="P472" i="7" s="1"/>
  <c r="U472" i="7"/>
  <c r="H473" i="7"/>
  <c r="I473" i="7"/>
  <c r="J473" i="7"/>
  <c r="K473" i="7" s="1"/>
  <c r="M473" i="7" s="1"/>
  <c r="P473" i="7" s="1"/>
  <c r="U473" i="7"/>
  <c r="H474" i="7"/>
  <c r="I474" i="7"/>
  <c r="J474" i="7"/>
  <c r="K474" i="7" s="1"/>
  <c r="U474" i="7"/>
  <c r="H475" i="7"/>
  <c r="I475" i="7"/>
  <c r="J475" i="7"/>
  <c r="K475" i="7" s="1"/>
  <c r="U475" i="7"/>
  <c r="H476" i="7"/>
  <c r="I476" i="7"/>
  <c r="J476" i="7"/>
  <c r="K476" i="7" s="1"/>
  <c r="M476" i="7" s="1"/>
  <c r="P476" i="7" s="1"/>
  <c r="U476" i="7"/>
  <c r="H477" i="7"/>
  <c r="I477" i="7"/>
  <c r="J477" i="7"/>
  <c r="K477" i="7" s="1"/>
  <c r="M477" i="7" s="1"/>
  <c r="P477" i="7" s="1"/>
  <c r="U477" i="7"/>
  <c r="H478" i="7"/>
  <c r="I478" i="7"/>
  <c r="J478" i="7"/>
  <c r="K478" i="7" s="1"/>
  <c r="U478" i="7"/>
  <c r="H479" i="7"/>
  <c r="I479" i="7"/>
  <c r="J479" i="7"/>
  <c r="K479" i="7" s="1"/>
  <c r="U479" i="7"/>
  <c r="H480" i="7"/>
  <c r="I480" i="7"/>
  <c r="J480" i="7"/>
  <c r="K480" i="7" s="1"/>
  <c r="M480" i="7" s="1"/>
  <c r="P480" i="7" s="1"/>
  <c r="U480" i="7"/>
  <c r="H481" i="7"/>
  <c r="I481" i="7"/>
  <c r="J481" i="7"/>
  <c r="K481" i="7" s="1"/>
  <c r="M481" i="7" s="1"/>
  <c r="P481" i="7" s="1"/>
  <c r="U481" i="7"/>
  <c r="H482" i="7"/>
  <c r="I482" i="7"/>
  <c r="J482" i="7"/>
  <c r="K482" i="7" s="1"/>
  <c r="U482" i="7"/>
  <c r="H483" i="7"/>
  <c r="I483" i="7"/>
  <c r="J483" i="7"/>
  <c r="K483" i="7" s="1"/>
  <c r="U483" i="7"/>
  <c r="H484" i="7"/>
  <c r="I484" i="7"/>
  <c r="J484" i="7"/>
  <c r="K484" i="7" s="1"/>
  <c r="M484" i="7" s="1"/>
  <c r="P484" i="7" s="1"/>
  <c r="U484" i="7"/>
  <c r="H485" i="7"/>
  <c r="I485" i="7"/>
  <c r="J485" i="7"/>
  <c r="K485" i="7" s="1"/>
  <c r="M485" i="7" s="1"/>
  <c r="P485" i="7" s="1"/>
  <c r="U485" i="7"/>
  <c r="H486" i="7"/>
  <c r="I486" i="7"/>
  <c r="J486" i="7"/>
  <c r="K486" i="7" s="1"/>
  <c r="U486" i="7"/>
  <c r="H487" i="7"/>
  <c r="I487" i="7"/>
  <c r="J487" i="7"/>
  <c r="K487" i="7" s="1"/>
  <c r="U487" i="7"/>
  <c r="H488" i="7"/>
  <c r="I488" i="7"/>
  <c r="J488" i="7"/>
  <c r="K488" i="7" s="1"/>
  <c r="M488" i="7" s="1"/>
  <c r="P488" i="7" s="1"/>
  <c r="U488" i="7"/>
  <c r="H489" i="7"/>
  <c r="I489" i="7"/>
  <c r="J489" i="7"/>
  <c r="K489" i="7" s="1"/>
  <c r="M489" i="7" s="1"/>
  <c r="P489" i="7" s="1"/>
  <c r="U489" i="7"/>
  <c r="H490" i="7"/>
  <c r="I490" i="7"/>
  <c r="J490" i="7"/>
  <c r="K490" i="7" s="1"/>
  <c r="U490" i="7"/>
  <c r="H491" i="7"/>
  <c r="I491" i="7"/>
  <c r="J491" i="7"/>
  <c r="K491" i="7" s="1"/>
  <c r="U491" i="7"/>
  <c r="H492" i="7"/>
  <c r="I492" i="7"/>
  <c r="J492" i="7"/>
  <c r="K492" i="7" s="1"/>
  <c r="M492" i="7" s="1"/>
  <c r="P492" i="7" s="1"/>
  <c r="U492" i="7"/>
  <c r="H493" i="7"/>
  <c r="I493" i="7"/>
  <c r="J493" i="7"/>
  <c r="K493" i="7" s="1"/>
  <c r="M493" i="7" s="1"/>
  <c r="P493" i="7" s="1"/>
  <c r="U493" i="7"/>
  <c r="H494" i="7"/>
  <c r="I494" i="7"/>
  <c r="J494" i="7"/>
  <c r="K494" i="7" s="1"/>
  <c r="U494" i="7"/>
  <c r="H495" i="7"/>
  <c r="I495" i="7"/>
  <c r="J495" i="7"/>
  <c r="K495" i="7" s="1"/>
  <c r="U495" i="7"/>
  <c r="H496" i="7"/>
  <c r="I496" i="7"/>
  <c r="J496" i="7"/>
  <c r="K496" i="7" s="1"/>
  <c r="M496" i="7" s="1"/>
  <c r="P496" i="7" s="1"/>
  <c r="U496" i="7"/>
  <c r="H497" i="7"/>
  <c r="I497" i="7"/>
  <c r="J497" i="7"/>
  <c r="K497" i="7" s="1"/>
  <c r="M497" i="7" s="1"/>
  <c r="P497" i="7" s="1"/>
  <c r="U497" i="7"/>
  <c r="H498" i="7"/>
  <c r="I498" i="7"/>
  <c r="J498" i="7"/>
  <c r="K498" i="7" s="1"/>
  <c r="U498" i="7"/>
  <c r="H499" i="7"/>
  <c r="I499" i="7"/>
  <c r="J499" i="7"/>
  <c r="K499" i="7" s="1"/>
  <c r="U499" i="7"/>
  <c r="H500" i="7"/>
  <c r="I500" i="7"/>
  <c r="J500" i="7"/>
  <c r="K500" i="7" s="1"/>
  <c r="M500" i="7" s="1"/>
  <c r="P500" i="7" s="1"/>
  <c r="U500" i="7"/>
  <c r="H501" i="7"/>
  <c r="I501" i="7"/>
  <c r="J501" i="7"/>
  <c r="K501" i="7" s="1"/>
  <c r="M501" i="7" s="1"/>
  <c r="P501" i="7" s="1"/>
  <c r="U501" i="7"/>
  <c r="H502" i="7"/>
  <c r="I502" i="7"/>
  <c r="J502" i="7"/>
  <c r="K502" i="7" s="1"/>
  <c r="U502" i="7"/>
  <c r="H503" i="7"/>
  <c r="I503" i="7"/>
  <c r="J503" i="7"/>
  <c r="K503" i="7" s="1"/>
  <c r="U503" i="7"/>
  <c r="H504" i="7"/>
  <c r="I504" i="7"/>
  <c r="J504" i="7"/>
  <c r="K504" i="7" s="1"/>
  <c r="M504" i="7" s="1"/>
  <c r="P504" i="7" s="1"/>
  <c r="U504" i="7"/>
  <c r="H505" i="7"/>
  <c r="I505" i="7"/>
  <c r="J505" i="7"/>
  <c r="K505" i="7" s="1"/>
  <c r="M505" i="7" s="1"/>
  <c r="P505" i="7" s="1"/>
  <c r="U505" i="7"/>
  <c r="H506" i="7"/>
  <c r="I506" i="7"/>
  <c r="J506" i="7"/>
  <c r="K506" i="7" s="1"/>
  <c r="U506" i="7"/>
  <c r="H507" i="7"/>
  <c r="I507" i="7"/>
  <c r="J507" i="7"/>
  <c r="K507" i="7" s="1"/>
  <c r="U507" i="7"/>
  <c r="H508" i="7"/>
  <c r="I508" i="7"/>
  <c r="J508" i="7"/>
  <c r="K508" i="7" s="1"/>
  <c r="M508" i="7" s="1"/>
  <c r="P508" i="7" s="1"/>
  <c r="U508" i="7"/>
  <c r="H509" i="7"/>
  <c r="I509" i="7"/>
  <c r="J509" i="7"/>
  <c r="K509" i="7" s="1"/>
  <c r="M509" i="7" s="1"/>
  <c r="P509" i="7" s="1"/>
  <c r="U509" i="7"/>
  <c r="H510" i="7"/>
  <c r="I510" i="7"/>
  <c r="J510" i="7"/>
  <c r="K510" i="7" s="1"/>
  <c r="U510" i="7"/>
  <c r="H511" i="7"/>
  <c r="I511" i="7"/>
  <c r="J511" i="7"/>
  <c r="K511" i="7" s="1"/>
  <c r="U511" i="7"/>
  <c r="H512" i="7"/>
  <c r="I512" i="7"/>
  <c r="J512" i="7"/>
  <c r="K512" i="7" s="1"/>
  <c r="M512" i="7" s="1"/>
  <c r="P512" i="7" s="1"/>
  <c r="U512" i="7"/>
  <c r="H513" i="7"/>
  <c r="I513" i="7"/>
  <c r="J513" i="7"/>
  <c r="K513" i="7" s="1"/>
  <c r="M513" i="7" s="1"/>
  <c r="P513" i="7" s="1"/>
  <c r="U513" i="7"/>
  <c r="H514" i="7"/>
  <c r="I514" i="7"/>
  <c r="J514" i="7"/>
  <c r="K514" i="7" s="1"/>
  <c r="U514" i="7"/>
  <c r="H515" i="7"/>
  <c r="I515" i="7"/>
  <c r="J515" i="7"/>
  <c r="K515" i="7" s="1"/>
  <c r="U515" i="7"/>
  <c r="H516" i="7"/>
  <c r="I516" i="7"/>
  <c r="J516" i="7"/>
  <c r="K516" i="7" s="1"/>
  <c r="M516" i="7" s="1"/>
  <c r="P516" i="7" s="1"/>
  <c r="U516" i="7"/>
  <c r="H517" i="7"/>
  <c r="I517" i="7"/>
  <c r="J517" i="7"/>
  <c r="U517" i="7"/>
  <c r="H518" i="7"/>
  <c r="I518" i="7"/>
  <c r="J518" i="7"/>
  <c r="K518" i="7" s="1"/>
  <c r="M518" i="7" s="1"/>
  <c r="P518" i="7" s="1"/>
  <c r="U518" i="7"/>
  <c r="H519" i="7"/>
  <c r="I519" i="7"/>
  <c r="J519" i="7"/>
  <c r="K519" i="7" s="1"/>
  <c r="M519" i="7" s="1"/>
  <c r="P519" i="7" s="1"/>
  <c r="U519" i="7"/>
  <c r="H520" i="7"/>
  <c r="I520" i="7"/>
  <c r="J520" i="7"/>
  <c r="K520" i="7" s="1"/>
  <c r="M520" i="7" s="1"/>
  <c r="P520" i="7" s="1"/>
  <c r="U520" i="7"/>
  <c r="H521" i="7"/>
  <c r="I521" i="7"/>
  <c r="J521" i="7"/>
  <c r="U521" i="7"/>
  <c r="H522" i="7"/>
  <c r="I522" i="7"/>
  <c r="J522" i="7"/>
  <c r="K522" i="7" s="1"/>
  <c r="M522" i="7" s="1"/>
  <c r="P522" i="7" s="1"/>
  <c r="U522" i="7"/>
  <c r="H523" i="7"/>
  <c r="I523" i="7"/>
  <c r="J523" i="7"/>
  <c r="K523" i="7" s="1"/>
  <c r="M523" i="7" s="1"/>
  <c r="P523" i="7" s="1"/>
  <c r="U523" i="7"/>
  <c r="H524" i="7"/>
  <c r="I524" i="7"/>
  <c r="J524" i="7"/>
  <c r="K524" i="7" s="1"/>
  <c r="U524" i="7"/>
  <c r="H525" i="7"/>
  <c r="I525" i="7"/>
  <c r="J525" i="7"/>
  <c r="U525" i="7"/>
  <c r="H526" i="7"/>
  <c r="I526" i="7"/>
  <c r="J526" i="7"/>
  <c r="K526" i="7" s="1"/>
  <c r="M526" i="7" s="1"/>
  <c r="P526" i="7" s="1"/>
  <c r="U526" i="7"/>
  <c r="H527" i="7"/>
  <c r="I527" i="7"/>
  <c r="J527" i="7"/>
  <c r="K527" i="7"/>
  <c r="M527" i="7" s="1"/>
  <c r="P527" i="7" s="1"/>
  <c r="U527" i="7"/>
  <c r="H528" i="7"/>
  <c r="I528" i="7"/>
  <c r="J528" i="7"/>
  <c r="K528" i="7" s="1"/>
  <c r="M528" i="7" s="1"/>
  <c r="P528" i="7" s="1"/>
  <c r="U528" i="7"/>
  <c r="H529" i="7"/>
  <c r="I529" i="7"/>
  <c r="J529" i="7"/>
  <c r="U529" i="7"/>
  <c r="H530" i="7"/>
  <c r="I530" i="7"/>
  <c r="J530" i="7"/>
  <c r="K530" i="7" s="1"/>
  <c r="M530" i="7" s="1"/>
  <c r="P530" i="7" s="1"/>
  <c r="U530" i="7"/>
  <c r="H531" i="7"/>
  <c r="I531" i="7"/>
  <c r="J531" i="7"/>
  <c r="K531" i="7" s="1"/>
  <c r="M531" i="7" s="1"/>
  <c r="P531" i="7" s="1"/>
  <c r="U531" i="7"/>
  <c r="H532" i="7"/>
  <c r="I532" i="7"/>
  <c r="J532" i="7"/>
  <c r="K532" i="7" s="1"/>
  <c r="U532" i="7"/>
  <c r="H533" i="7"/>
  <c r="I533" i="7"/>
  <c r="J533" i="7"/>
  <c r="U533" i="7"/>
  <c r="H534" i="7"/>
  <c r="I534" i="7"/>
  <c r="J534" i="7"/>
  <c r="K534" i="7" s="1"/>
  <c r="M534" i="7" s="1"/>
  <c r="P534" i="7" s="1"/>
  <c r="U534" i="7"/>
  <c r="H535" i="7"/>
  <c r="I535" i="7"/>
  <c r="J535" i="7"/>
  <c r="K535" i="7" s="1"/>
  <c r="M535" i="7" s="1"/>
  <c r="P535" i="7" s="1"/>
  <c r="U535" i="7"/>
  <c r="H536" i="7"/>
  <c r="I536" i="7"/>
  <c r="J536" i="7"/>
  <c r="U536" i="7"/>
  <c r="H537" i="7"/>
  <c r="I537" i="7"/>
  <c r="J537" i="7"/>
  <c r="U537" i="7"/>
  <c r="H538" i="7"/>
  <c r="I538" i="7"/>
  <c r="J538" i="7"/>
  <c r="K538" i="7" s="1"/>
  <c r="M538" i="7" s="1"/>
  <c r="P538" i="7" s="1"/>
  <c r="U538" i="7"/>
  <c r="H539" i="7"/>
  <c r="I539" i="7"/>
  <c r="J539" i="7"/>
  <c r="K539" i="7" s="1"/>
  <c r="M539" i="7" s="1"/>
  <c r="P539" i="7" s="1"/>
  <c r="U539" i="7"/>
  <c r="H540" i="7"/>
  <c r="I540" i="7"/>
  <c r="J540" i="7"/>
  <c r="K540" i="7" s="1"/>
  <c r="U540" i="7"/>
  <c r="H541" i="7"/>
  <c r="I541" i="7"/>
  <c r="J541" i="7"/>
  <c r="U541" i="7"/>
  <c r="H542" i="7"/>
  <c r="I542" i="7"/>
  <c r="J542" i="7"/>
  <c r="K542" i="7" s="1"/>
  <c r="M542" i="7" s="1"/>
  <c r="P542" i="7" s="1"/>
  <c r="U542" i="7"/>
  <c r="H543" i="7"/>
  <c r="I543" i="7"/>
  <c r="J543" i="7"/>
  <c r="K543" i="7" s="1"/>
  <c r="M543" i="7" s="1"/>
  <c r="P543" i="7" s="1"/>
  <c r="U543" i="7"/>
  <c r="H544" i="7"/>
  <c r="I544" i="7"/>
  <c r="J544" i="7"/>
  <c r="U544" i="7"/>
  <c r="H545" i="7"/>
  <c r="I545" i="7"/>
  <c r="J545" i="7"/>
  <c r="U545" i="7"/>
  <c r="H546" i="7"/>
  <c r="I546" i="7"/>
  <c r="J546" i="7"/>
  <c r="K546" i="7" s="1"/>
  <c r="M546" i="7" s="1"/>
  <c r="P546" i="7" s="1"/>
  <c r="U546" i="7"/>
  <c r="H547" i="7"/>
  <c r="I547" i="7"/>
  <c r="J547" i="7"/>
  <c r="K547" i="7" s="1"/>
  <c r="M547" i="7" s="1"/>
  <c r="P547" i="7" s="1"/>
  <c r="U547" i="7"/>
  <c r="H548" i="7"/>
  <c r="I548" i="7"/>
  <c r="J548" i="7"/>
  <c r="K548" i="7" s="1"/>
  <c r="U548" i="7"/>
  <c r="H549" i="7"/>
  <c r="I549" i="7"/>
  <c r="J549" i="7"/>
  <c r="U549" i="7"/>
  <c r="H550" i="7"/>
  <c r="I550" i="7"/>
  <c r="J550" i="7"/>
  <c r="K550" i="7" s="1"/>
  <c r="M550" i="7" s="1"/>
  <c r="P550" i="7" s="1"/>
  <c r="U550" i="7"/>
  <c r="H551" i="7"/>
  <c r="I551" i="7"/>
  <c r="J551" i="7"/>
  <c r="K551" i="7" s="1"/>
  <c r="M551" i="7" s="1"/>
  <c r="P551" i="7" s="1"/>
  <c r="U551" i="7"/>
  <c r="H552" i="7"/>
  <c r="I552" i="7"/>
  <c r="J552" i="7"/>
  <c r="K552" i="7" s="1"/>
  <c r="M552" i="7" s="1"/>
  <c r="P552" i="7" s="1"/>
  <c r="U552" i="7"/>
  <c r="H553" i="7"/>
  <c r="I553" i="7"/>
  <c r="J553" i="7"/>
  <c r="U553" i="7"/>
  <c r="H554" i="7"/>
  <c r="I554" i="7"/>
  <c r="J554" i="7"/>
  <c r="K554" i="7" s="1"/>
  <c r="M554" i="7" s="1"/>
  <c r="P554" i="7" s="1"/>
  <c r="U554" i="7"/>
  <c r="H555" i="7"/>
  <c r="I555" i="7"/>
  <c r="J555" i="7"/>
  <c r="K555" i="7" s="1"/>
  <c r="M555" i="7" s="1"/>
  <c r="P555" i="7" s="1"/>
  <c r="U555" i="7"/>
  <c r="H556" i="7"/>
  <c r="I556" i="7"/>
  <c r="J556" i="7"/>
  <c r="K556" i="7" s="1"/>
  <c r="U556" i="7"/>
  <c r="H557" i="7"/>
  <c r="I557" i="7"/>
  <c r="J557" i="7"/>
  <c r="U557" i="7"/>
  <c r="H558" i="7"/>
  <c r="I558" i="7"/>
  <c r="J558" i="7"/>
  <c r="K558" i="7" s="1"/>
  <c r="U558" i="7"/>
  <c r="H559" i="7"/>
  <c r="I559" i="7"/>
  <c r="J559" i="7"/>
  <c r="K559" i="7" s="1"/>
  <c r="M559" i="7" s="1"/>
  <c r="P559" i="7" s="1"/>
  <c r="U559" i="7"/>
  <c r="H560" i="7"/>
  <c r="I560" i="7"/>
  <c r="J560" i="7"/>
  <c r="K560" i="7" s="1"/>
  <c r="U560" i="7"/>
  <c r="H561" i="7"/>
  <c r="I561" i="7"/>
  <c r="J561" i="7"/>
  <c r="K561" i="7" s="1"/>
  <c r="U561" i="7"/>
  <c r="H562" i="7"/>
  <c r="I562" i="7"/>
  <c r="J562" i="7"/>
  <c r="K562" i="7" s="1"/>
  <c r="M562" i="7" s="1"/>
  <c r="P562" i="7" s="1"/>
  <c r="U562" i="7"/>
  <c r="H563" i="7"/>
  <c r="I563" i="7"/>
  <c r="J563" i="7"/>
  <c r="K563" i="7" s="1"/>
  <c r="M563" i="7" s="1"/>
  <c r="P563" i="7" s="1"/>
  <c r="R563" i="7" s="1"/>
  <c r="U563" i="7"/>
  <c r="H564" i="7"/>
  <c r="I564" i="7"/>
  <c r="J564" i="7"/>
  <c r="U564" i="7"/>
  <c r="H565" i="7"/>
  <c r="I565" i="7"/>
  <c r="J565" i="7"/>
  <c r="U565" i="7"/>
  <c r="H566" i="7"/>
  <c r="I566" i="7"/>
  <c r="J566" i="7"/>
  <c r="K566" i="7" s="1"/>
  <c r="U566" i="7"/>
  <c r="H567" i="7"/>
  <c r="I567" i="7"/>
  <c r="J567" i="7"/>
  <c r="K567" i="7"/>
  <c r="M567" i="7" s="1"/>
  <c r="P567" i="7" s="1"/>
  <c r="R567" i="7" s="1"/>
  <c r="U567" i="7"/>
  <c r="H568" i="7"/>
  <c r="I568" i="7"/>
  <c r="J568" i="7"/>
  <c r="K568" i="7" s="1"/>
  <c r="U568" i="7"/>
  <c r="H569" i="7"/>
  <c r="I569" i="7"/>
  <c r="J569" i="7"/>
  <c r="U569" i="7"/>
  <c r="H570" i="7"/>
  <c r="I570" i="7"/>
  <c r="J570" i="7"/>
  <c r="K570" i="7" s="1"/>
  <c r="U570" i="7"/>
  <c r="H571" i="7"/>
  <c r="I571" i="7"/>
  <c r="J571" i="7"/>
  <c r="K571" i="7" s="1"/>
  <c r="M571" i="7" s="1"/>
  <c r="P571" i="7" s="1"/>
  <c r="R571" i="7" s="1"/>
  <c r="U571" i="7"/>
  <c r="H572" i="7"/>
  <c r="I572" i="7"/>
  <c r="J572" i="7"/>
  <c r="K572" i="7" s="1"/>
  <c r="U572" i="7"/>
  <c r="H573" i="7"/>
  <c r="I573" i="7"/>
  <c r="J573" i="7"/>
  <c r="K573" i="7" s="1"/>
  <c r="U573" i="7"/>
  <c r="H574" i="7"/>
  <c r="I574" i="7"/>
  <c r="J574" i="7"/>
  <c r="K574" i="7" s="1"/>
  <c r="U574" i="7"/>
  <c r="H575" i="7"/>
  <c r="I575" i="7"/>
  <c r="J575" i="7"/>
  <c r="K575" i="7" s="1"/>
  <c r="M575" i="7" s="1"/>
  <c r="P575" i="7" s="1"/>
  <c r="U575" i="7"/>
  <c r="H576" i="7"/>
  <c r="I576" i="7"/>
  <c r="J576" i="7"/>
  <c r="K576" i="7" s="1"/>
  <c r="U576" i="7"/>
  <c r="H577" i="7"/>
  <c r="I577" i="7"/>
  <c r="J577" i="7"/>
  <c r="K577" i="7" s="1"/>
  <c r="U577" i="7"/>
  <c r="H578" i="7"/>
  <c r="I578" i="7"/>
  <c r="J578" i="7"/>
  <c r="K578" i="7" s="1"/>
  <c r="M578" i="7" s="1"/>
  <c r="P578" i="7" s="1"/>
  <c r="U578" i="7"/>
  <c r="H579" i="7"/>
  <c r="I579" i="7"/>
  <c r="J579" i="7"/>
  <c r="K579" i="7"/>
  <c r="M579" i="7" s="1"/>
  <c r="P579" i="7" s="1"/>
  <c r="U579" i="7"/>
  <c r="H580" i="7"/>
  <c r="I580" i="7"/>
  <c r="J580" i="7"/>
  <c r="K580" i="7" s="1"/>
  <c r="U580" i="7"/>
  <c r="H581" i="7"/>
  <c r="I581" i="7"/>
  <c r="J581" i="7"/>
  <c r="K581" i="7" s="1"/>
  <c r="U581" i="7"/>
  <c r="H582" i="7"/>
  <c r="I582" i="7"/>
  <c r="J582" i="7"/>
  <c r="K582" i="7" s="1"/>
  <c r="M582" i="7" s="1"/>
  <c r="P582" i="7" s="1"/>
  <c r="U582" i="7"/>
  <c r="H583" i="7"/>
  <c r="I583" i="7"/>
  <c r="J583" i="7"/>
  <c r="K583" i="7" s="1"/>
  <c r="M583" i="7" s="1"/>
  <c r="P583" i="7" s="1"/>
  <c r="U583" i="7"/>
  <c r="H584" i="7"/>
  <c r="I584" i="7"/>
  <c r="J584" i="7"/>
  <c r="K584" i="7" s="1"/>
  <c r="U584" i="7"/>
  <c r="H585" i="7"/>
  <c r="I585" i="7"/>
  <c r="J585" i="7"/>
  <c r="K585" i="7" s="1"/>
  <c r="U585" i="7"/>
  <c r="H586" i="7"/>
  <c r="I586" i="7"/>
  <c r="J586" i="7"/>
  <c r="K586" i="7" s="1"/>
  <c r="M586" i="7" s="1"/>
  <c r="P586" i="7" s="1"/>
  <c r="U586" i="7"/>
  <c r="H587" i="7"/>
  <c r="I587" i="7"/>
  <c r="J587" i="7"/>
  <c r="K587" i="7" s="1"/>
  <c r="M587" i="7" s="1"/>
  <c r="P587" i="7" s="1"/>
  <c r="U587" i="7"/>
  <c r="H588" i="7"/>
  <c r="I588" i="7"/>
  <c r="J588" i="7"/>
  <c r="K588" i="7" s="1"/>
  <c r="U588" i="7"/>
  <c r="H589" i="7"/>
  <c r="I589" i="7"/>
  <c r="J589" i="7"/>
  <c r="K589" i="7" s="1"/>
  <c r="U589" i="7"/>
  <c r="H590" i="7"/>
  <c r="I590" i="7"/>
  <c r="J590" i="7"/>
  <c r="K590" i="7" s="1"/>
  <c r="M590" i="7" s="1"/>
  <c r="P590" i="7" s="1"/>
  <c r="U590" i="7"/>
  <c r="H591" i="7"/>
  <c r="I591" i="7"/>
  <c r="J591" i="7"/>
  <c r="K591" i="7" s="1"/>
  <c r="M591" i="7" s="1"/>
  <c r="P591" i="7" s="1"/>
  <c r="U591" i="7"/>
  <c r="H592" i="7"/>
  <c r="I592" i="7"/>
  <c r="J592" i="7"/>
  <c r="K592" i="7" s="1"/>
  <c r="U592" i="7"/>
  <c r="H593" i="7"/>
  <c r="I593" i="7"/>
  <c r="J593" i="7"/>
  <c r="K593" i="7" s="1"/>
  <c r="U593" i="7"/>
  <c r="H594" i="7"/>
  <c r="I594" i="7"/>
  <c r="J594" i="7"/>
  <c r="K594" i="7" s="1"/>
  <c r="M594" i="7" s="1"/>
  <c r="P594" i="7" s="1"/>
  <c r="U594" i="7"/>
  <c r="H595" i="7"/>
  <c r="I595" i="7"/>
  <c r="J595" i="7"/>
  <c r="K595" i="7" s="1"/>
  <c r="M595" i="7" s="1"/>
  <c r="P595" i="7" s="1"/>
  <c r="U595" i="7"/>
  <c r="H596" i="7"/>
  <c r="I596" i="7"/>
  <c r="J596" i="7"/>
  <c r="K596" i="7" s="1"/>
  <c r="U596" i="7"/>
  <c r="H597" i="7"/>
  <c r="I597" i="7"/>
  <c r="J597" i="7"/>
  <c r="K597" i="7" s="1"/>
  <c r="U597" i="7"/>
  <c r="H598" i="7"/>
  <c r="I598" i="7"/>
  <c r="J598" i="7"/>
  <c r="K598" i="7" s="1"/>
  <c r="M598" i="7" s="1"/>
  <c r="P598" i="7" s="1"/>
  <c r="U598" i="7"/>
  <c r="H599" i="7"/>
  <c r="I599" i="7"/>
  <c r="J599" i="7"/>
  <c r="K599" i="7" s="1"/>
  <c r="M599" i="7" s="1"/>
  <c r="P599" i="7" s="1"/>
  <c r="U599" i="7"/>
  <c r="H600" i="7"/>
  <c r="I600" i="7"/>
  <c r="J600" i="7"/>
  <c r="K600" i="7" s="1"/>
  <c r="U600" i="7"/>
  <c r="H601" i="7"/>
  <c r="I601" i="7"/>
  <c r="J601" i="7"/>
  <c r="K601" i="7" s="1"/>
  <c r="U601" i="7"/>
  <c r="H602" i="7"/>
  <c r="I602" i="7"/>
  <c r="J602" i="7"/>
  <c r="K602" i="7" s="1"/>
  <c r="M602" i="7" s="1"/>
  <c r="P602" i="7" s="1"/>
  <c r="U602" i="7"/>
  <c r="H603" i="7"/>
  <c r="I603" i="7"/>
  <c r="J603" i="7"/>
  <c r="K603" i="7"/>
  <c r="M603" i="7" s="1"/>
  <c r="P603" i="7" s="1"/>
  <c r="U603" i="7"/>
  <c r="H604" i="7"/>
  <c r="I604" i="7"/>
  <c r="J604" i="7"/>
  <c r="K604" i="7" s="1"/>
  <c r="U604" i="7"/>
  <c r="H605" i="7"/>
  <c r="I605" i="7"/>
  <c r="J605" i="7"/>
  <c r="K605" i="7" s="1"/>
  <c r="U605" i="7"/>
  <c r="H606" i="7"/>
  <c r="I606" i="7"/>
  <c r="J606" i="7"/>
  <c r="K606" i="7" s="1"/>
  <c r="M606" i="7" s="1"/>
  <c r="P606" i="7" s="1"/>
  <c r="U606" i="7"/>
  <c r="H607" i="7"/>
  <c r="I607" i="7"/>
  <c r="J607" i="7"/>
  <c r="K607" i="7" s="1"/>
  <c r="M607" i="7" s="1"/>
  <c r="P607" i="7" s="1"/>
  <c r="U607" i="7"/>
  <c r="H608" i="7"/>
  <c r="I608" i="7"/>
  <c r="J608" i="7"/>
  <c r="K608" i="7" s="1"/>
  <c r="U608" i="7"/>
  <c r="H609" i="7"/>
  <c r="I609" i="7"/>
  <c r="J609" i="7"/>
  <c r="K609" i="7" s="1"/>
  <c r="U609" i="7"/>
  <c r="H610" i="7"/>
  <c r="I610" i="7"/>
  <c r="J610" i="7"/>
  <c r="K610" i="7" s="1"/>
  <c r="M610" i="7" s="1"/>
  <c r="P610" i="7" s="1"/>
  <c r="U610" i="7"/>
  <c r="H611" i="7"/>
  <c r="I611" i="7"/>
  <c r="J611" i="7"/>
  <c r="K611" i="7"/>
  <c r="M611" i="7" s="1"/>
  <c r="P611" i="7" s="1"/>
  <c r="U611" i="7"/>
  <c r="H612" i="7"/>
  <c r="I612" i="7"/>
  <c r="J612" i="7"/>
  <c r="K612" i="7" s="1"/>
  <c r="U612" i="7"/>
  <c r="H613" i="7"/>
  <c r="I613" i="7"/>
  <c r="J613" i="7"/>
  <c r="K613" i="7" s="1"/>
  <c r="U613" i="7"/>
  <c r="H614" i="7"/>
  <c r="I614" i="7"/>
  <c r="J614" i="7"/>
  <c r="K614" i="7" s="1"/>
  <c r="M614" i="7" s="1"/>
  <c r="P614" i="7" s="1"/>
  <c r="U614" i="7"/>
  <c r="H615" i="7"/>
  <c r="I615" i="7"/>
  <c r="J615" i="7"/>
  <c r="K615" i="7" s="1"/>
  <c r="M615" i="7" s="1"/>
  <c r="P615" i="7" s="1"/>
  <c r="U615" i="7"/>
  <c r="H616" i="7"/>
  <c r="I616" i="7"/>
  <c r="J616" i="7"/>
  <c r="K616" i="7" s="1"/>
  <c r="U616" i="7"/>
  <c r="H617" i="7"/>
  <c r="I617" i="7"/>
  <c r="J617" i="7"/>
  <c r="K617" i="7" s="1"/>
  <c r="U617" i="7"/>
  <c r="H618" i="7"/>
  <c r="I618" i="7"/>
  <c r="J618" i="7"/>
  <c r="K618" i="7" s="1"/>
  <c r="M618" i="7" s="1"/>
  <c r="P618" i="7" s="1"/>
  <c r="U618" i="7"/>
  <c r="H619" i="7"/>
  <c r="I619" i="7"/>
  <c r="J619" i="7"/>
  <c r="K619" i="7" s="1"/>
  <c r="M619" i="7" s="1"/>
  <c r="P619" i="7" s="1"/>
  <c r="U619" i="7"/>
  <c r="H620" i="7"/>
  <c r="I620" i="7"/>
  <c r="J620" i="7"/>
  <c r="K620" i="7" s="1"/>
  <c r="U620" i="7"/>
  <c r="H621" i="7"/>
  <c r="I621" i="7"/>
  <c r="J621" i="7"/>
  <c r="K621" i="7" s="1"/>
  <c r="U621" i="7"/>
  <c r="H622" i="7"/>
  <c r="I622" i="7"/>
  <c r="J622" i="7"/>
  <c r="K622" i="7" s="1"/>
  <c r="M622" i="7" s="1"/>
  <c r="P622" i="7" s="1"/>
  <c r="U622" i="7"/>
  <c r="H623" i="7"/>
  <c r="I623" i="7"/>
  <c r="J623" i="7"/>
  <c r="K623" i="7" s="1"/>
  <c r="M623" i="7" s="1"/>
  <c r="P623" i="7" s="1"/>
  <c r="U623" i="7"/>
  <c r="H624" i="7"/>
  <c r="I624" i="7"/>
  <c r="J624" i="7"/>
  <c r="K624" i="7" s="1"/>
  <c r="U624" i="7"/>
  <c r="H625" i="7"/>
  <c r="I625" i="7"/>
  <c r="J625" i="7"/>
  <c r="K625" i="7" s="1"/>
  <c r="U625" i="7"/>
  <c r="H626" i="7"/>
  <c r="I626" i="7"/>
  <c r="J626" i="7"/>
  <c r="K626" i="7" s="1"/>
  <c r="M626" i="7" s="1"/>
  <c r="P626" i="7" s="1"/>
  <c r="U626" i="7"/>
  <c r="H627" i="7"/>
  <c r="I627" i="7"/>
  <c r="J627" i="7"/>
  <c r="K627" i="7" s="1"/>
  <c r="M627" i="7" s="1"/>
  <c r="P627" i="7" s="1"/>
  <c r="U627" i="7"/>
  <c r="H628" i="7"/>
  <c r="I628" i="7"/>
  <c r="J628" i="7"/>
  <c r="K628" i="7" s="1"/>
  <c r="U628" i="7"/>
  <c r="H629" i="7"/>
  <c r="I629" i="7"/>
  <c r="J629" i="7"/>
  <c r="K629" i="7" s="1"/>
  <c r="U629" i="7"/>
  <c r="H630" i="7"/>
  <c r="I630" i="7"/>
  <c r="J630" i="7"/>
  <c r="K630" i="7" s="1"/>
  <c r="M630" i="7" s="1"/>
  <c r="P630" i="7" s="1"/>
  <c r="U630" i="7"/>
  <c r="H631" i="7"/>
  <c r="I631" i="7"/>
  <c r="J631" i="7"/>
  <c r="K631" i="7" s="1"/>
  <c r="U631" i="7"/>
  <c r="H632" i="7"/>
  <c r="I632" i="7"/>
  <c r="J632" i="7"/>
  <c r="K632" i="7" s="1"/>
  <c r="M632" i="7" s="1"/>
  <c r="P632" i="7" s="1"/>
  <c r="U632" i="7"/>
  <c r="H633" i="7"/>
  <c r="I633" i="7"/>
  <c r="J633" i="7"/>
  <c r="K633" i="7" s="1"/>
  <c r="M633" i="7" s="1"/>
  <c r="P633" i="7" s="1"/>
  <c r="U633" i="7"/>
  <c r="H634" i="7"/>
  <c r="I634" i="7"/>
  <c r="J634" i="7"/>
  <c r="K634" i="7" s="1"/>
  <c r="U634" i="7"/>
  <c r="H635" i="7"/>
  <c r="I635" i="7"/>
  <c r="J635" i="7"/>
  <c r="K635" i="7" s="1"/>
  <c r="U635" i="7"/>
  <c r="H636" i="7"/>
  <c r="I636" i="7"/>
  <c r="J636" i="7"/>
  <c r="K636" i="7" s="1"/>
  <c r="M636" i="7" s="1"/>
  <c r="P636" i="7" s="1"/>
  <c r="U636" i="7"/>
  <c r="H637" i="7"/>
  <c r="I637" i="7"/>
  <c r="J637" i="7"/>
  <c r="K637" i="7" s="1"/>
  <c r="M637" i="7" s="1"/>
  <c r="P637" i="7" s="1"/>
  <c r="U637" i="7"/>
  <c r="H638" i="7"/>
  <c r="I638" i="7"/>
  <c r="J638" i="7"/>
  <c r="U638" i="7"/>
  <c r="H639" i="7"/>
  <c r="I639" i="7"/>
  <c r="J639" i="7"/>
  <c r="K639" i="7" s="1"/>
  <c r="U639" i="7"/>
  <c r="H640" i="7"/>
  <c r="I640" i="7"/>
  <c r="J640" i="7"/>
  <c r="K640" i="7" s="1"/>
  <c r="M640" i="7" s="1"/>
  <c r="P640" i="7" s="1"/>
  <c r="U640" i="7"/>
  <c r="H641" i="7"/>
  <c r="I641" i="7"/>
  <c r="J641" i="7"/>
  <c r="K641" i="7" s="1"/>
  <c r="M641" i="7" s="1"/>
  <c r="P641" i="7" s="1"/>
  <c r="U641" i="7"/>
  <c r="H642" i="7"/>
  <c r="I642" i="7"/>
  <c r="J642" i="7"/>
  <c r="K642" i="7" s="1"/>
  <c r="U642" i="7"/>
  <c r="H643" i="7"/>
  <c r="I643" i="7"/>
  <c r="J643" i="7"/>
  <c r="K643" i="7" s="1"/>
  <c r="U643" i="7"/>
  <c r="H644" i="7"/>
  <c r="I644" i="7"/>
  <c r="J644" i="7"/>
  <c r="K644" i="7" s="1"/>
  <c r="M644" i="7" s="1"/>
  <c r="P644" i="7" s="1"/>
  <c r="U644" i="7"/>
  <c r="H645" i="7"/>
  <c r="I645" i="7"/>
  <c r="J645" i="7"/>
  <c r="K645" i="7" s="1"/>
  <c r="M645" i="7" s="1"/>
  <c r="P645" i="7" s="1"/>
  <c r="U645" i="7"/>
  <c r="H646" i="7"/>
  <c r="I646" i="7"/>
  <c r="J646" i="7"/>
  <c r="U646" i="7"/>
  <c r="H647" i="7"/>
  <c r="I647" i="7"/>
  <c r="J647" i="7"/>
  <c r="K647" i="7" s="1"/>
  <c r="U647" i="7"/>
  <c r="H648" i="7"/>
  <c r="I648" i="7"/>
  <c r="J648" i="7"/>
  <c r="K648" i="7" s="1"/>
  <c r="M648" i="7" s="1"/>
  <c r="P648" i="7" s="1"/>
  <c r="U648" i="7"/>
  <c r="H649" i="7"/>
  <c r="I649" i="7"/>
  <c r="J649" i="7"/>
  <c r="K649" i="7" s="1"/>
  <c r="M649" i="7" s="1"/>
  <c r="P649" i="7" s="1"/>
  <c r="U649" i="7"/>
  <c r="H650" i="7"/>
  <c r="I650" i="7"/>
  <c r="J650" i="7"/>
  <c r="K650" i="7" s="1"/>
  <c r="U650" i="7"/>
  <c r="H651" i="7"/>
  <c r="I651" i="7"/>
  <c r="J651" i="7"/>
  <c r="K651" i="7" s="1"/>
  <c r="U651" i="7"/>
  <c r="H652" i="7"/>
  <c r="I652" i="7"/>
  <c r="J652" i="7"/>
  <c r="K652" i="7" s="1"/>
  <c r="M652" i="7" s="1"/>
  <c r="P652" i="7" s="1"/>
  <c r="U652" i="7"/>
  <c r="H653" i="7"/>
  <c r="I653" i="7"/>
  <c r="J653" i="7"/>
  <c r="K653" i="7" s="1"/>
  <c r="M653" i="7" s="1"/>
  <c r="P653" i="7" s="1"/>
  <c r="U653" i="7"/>
  <c r="H654" i="7"/>
  <c r="I654" i="7"/>
  <c r="J654" i="7"/>
  <c r="U654" i="7"/>
  <c r="H655" i="7"/>
  <c r="I655" i="7"/>
  <c r="J655" i="7"/>
  <c r="K655" i="7" s="1"/>
  <c r="U655" i="7"/>
  <c r="H656" i="7"/>
  <c r="I656" i="7"/>
  <c r="J656" i="7"/>
  <c r="K656" i="7" s="1"/>
  <c r="M656" i="7" s="1"/>
  <c r="P656" i="7" s="1"/>
  <c r="U656" i="7"/>
  <c r="H657" i="7"/>
  <c r="I657" i="7"/>
  <c r="J657" i="7"/>
  <c r="K657" i="7" s="1"/>
  <c r="M657" i="7" s="1"/>
  <c r="P657" i="7" s="1"/>
  <c r="U657" i="7"/>
  <c r="H658" i="7"/>
  <c r="I658" i="7"/>
  <c r="J658" i="7"/>
  <c r="K658" i="7" s="1"/>
  <c r="U658" i="7"/>
  <c r="H659" i="7"/>
  <c r="I659" i="7"/>
  <c r="J659" i="7"/>
  <c r="K659" i="7" s="1"/>
  <c r="U659" i="7"/>
  <c r="H660" i="7"/>
  <c r="I660" i="7"/>
  <c r="J660" i="7"/>
  <c r="K660" i="7" s="1"/>
  <c r="M660" i="7" s="1"/>
  <c r="P660" i="7" s="1"/>
  <c r="U660" i="7"/>
  <c r="H661" i="7"/>
  <c r="I661" i="7"/>
  <c r="J661" i="7"/>
  <c r="K661" i="7" s="1"/>
  <c r="M661" i="7" s="1"/>
  <c r="P661" i="7" s="1"/>
  <c r="U661" i="7"/>
  <c r="H662" i="7"/>
  <c r="I662" i="7"/>
  <c r="J662" i="7"/>
  <c r="U662" i="7"/>
  <c r="H663" i="7"/>
  <c r="I663" i="7"/>
  <c r="J663" i="7"/>
  <c r="K663" i="7" s="1"/>
  <c r="U663" i="7"/>
  <c r="H664" i="7"/>
  <c r="I664" i="7"/>
  <c r="J664" i="7"/>
  <c r="K664" i="7" s="1"/>
  <c r="M664" i="7" s="1"/>
  <c r="P664" i="7" s="1"/>
  <c r="U664" i="7"/>
  <c r="H665" i="7"/>
  <c r="I665" i="7"/>
  <c r="J665" i="7"/>
  <c r="K665" i="7" s="1"/>
  <c r="M665" i="7" s="1"/>
  <c r="P665" i="7" s="1"/>
  <c r="U665" i="7"/>
  <c r="H666" i="7"/>
  <c r="I666" i="7"/>
  <c r="J666" i="7"/>
  <c r="K666" i="7" s="1"/>
  <c r="U666" i="7"/>
  <c r="H667" i="7"/>
  <c r="I667" i="7"/>
  <c r="J667" i="7"/>
  <c r="K667" i="7" s="1"/>
  <c r="U667" i="7"/>
  <c r="H668" i="7"/>
  <c r="I668" i="7"/>
  <c r="J668" i="7"/>
  <c r="K668" i="7" s="1"/>
  <c r="M668" i="7" s="1"/>
  <c r="P668" i="7" s="1"/>
  <c r="U668" i="7"/>
  <c r="H669" i="7"/>
  <c r="I669" i="7"/>
  <c r="J669" i="7"/>
  <c r="K669" i="7" s="1"/>
  <c r="M669" i="7" s="1"/>
  <c r="P669" i="7" s="1"/>
  <c r="U669" i="7"/>
  <c r="H670" i="7"/>
  <c r="I670" i="7"/>
  <c r="J670" i="7"/>
  <c r="U670" i="7"/>
  <c r="H671" i="7"/>
  <c r="I671" i="7"/>
  <c r="J671" i="7"/>
  <c r="K671" i="7" s="1"/>
  <c r="U671" i="7"/>
  <c r="H672" i="7"/>
  <c r="I672" i="7"/>
  <c r="J672" i="7"/>
  <c r="K672" i="7" s="1"/>
  <c r="M672" i="7" s="1"/>
  <c r="P672" i="7" s="1"/>
  <c r="U672" i="7"/>
  <c r="H673" i="7"/>
  <c r="I673" i="7"/>
  <c r="J673" i="7"/>
  <c r="K673" i="7" s="1"/>
  <c r="M673" i="7" s="1"/>
  <c r="P673" i="7" s="1"/>
  <c r="U673" i="7"/>
  <c r="H674" i="7"/>
  <c r="I674" i="7"/>
  <c r="J674" i="7"/>
  <c r="K674" i="7" s="1"/>
  <c r="U674" i="7"/>
  <c r="H675" i="7"/>
  <c r="I675" i="7"/>
  <c r="J675" i="7"/>
  <c r="K675" i="7" s="1"/>
  <c r="U675" i="7"/>
  <c r="H676" i="7"/>
  <c r="I676" i="7"/>
  <c r="J676" i="7"/>
  <c r="K676" i="7" s="1"/>
  <c r="M676" i="7" s="1"/>
  <c r="P676" i="7" s="1"/>
  <c r="U676" i="7"/>
  <c r="H677" i="7"/>
  <c r="I677" i="7"/>
  <c r="J677" i="7"/>
  <c r="K677" i="7" s="1"/>
  <c r="M677" i="7" s="1"/>
  <c r="P677" i="7" s="1"/>
  <c r="U677" i="7"/>
  <c r="H678" i="7"/>
  <c r="I678" i="7"/>
  <c r="J678" i="7"/>
  <c r="U678" i="7"/>
  <c r="H679" i="7"/>
  <c r="I679" i="7"/>
  <c r="J679" i="7"/>
  <c r="K679" i="7" s="1"/>
  <c r="U679" i="7"/>
  <c r="H680" i="7"/>
  <c r="I680" i="7"/>
  <c r="J680" i="7"/>
  <c r="K680" i="7" s="1"/>
  <c r="M680" i="7" s="1"/>
  <c r="P680" i="7" s="1"/>
  <c r="U680" i="7"/>
  <c r="H681" i="7"/>
  <c r="I681" i="7"/>
  <c r="J681" i="7"/>
  <c r="K681" i="7" s="1"/>
  <c r="M681" i="7" s="1"/>
  <c r="P681" i="7" s="1"/>
  <c r="U681" i="7"/>
  <c r="H682" i="7"/>
  <c r="I682" i="7"/>
  <c r="J682" i="7"/>
  <c r="K682" i="7" s="1"/>
  <c r="U682" i="7"/>
  <c r="H683" i="7"/>
  <c r="I683" i="7"/>
  <c r="J683" i="7"/>
  <c r="K683" i="7" s="1"/>
  <c r="U683" i="7"/>
  <c r="H684" i="7"/>
  <c r="I684" i="7"/>
  <c r="J684" i="7"/>
  <c r="K684" i="7" s="1"/>
  <c r="M684" i="7" s="1"/>
  <c r="P684" i="7" s="1"/>
  <c r="U684" i="7"/>
  <c r="H685" i="7"/>
  <c r="I685" i="7"/>
  <c r="J685" i="7"/>
  <c r="K685" i="7" s="1"/>
  <c r="M685" i="7" s="1"/>
  <c r="P685" i="7" s="1"/>
  <c r="U685" i="7"/>
  <c r="H686" i="7"/>
  <c r="I686" i="7"/>
  <c r="J686" i="7"/>
  <c r="U686" i="7"/>
  <c r="H687" i="7"/>
  <c r="I687" i="7"/>
  <c r="J687" i="7"/>
  <c r="K687" i="7" s="1"/>
  <c r="U687" i="7"/>
  <c r="H688" i="7"/>
  <c r="I688" i="7"/>
  <c r="J688" i="7"/>
  <c r="K688" i="7" s="1"/>
  <c r="M688" i="7" s="1"/>
  <c r="P688" i="7" s="1"/>
  <c r="U688" i="7"/>
  <c r="H689" i="7"/>
  <c r="I689" i="7"/>
  <c r="J689" i="7"/>
  <c r="K689" i="7" s="1"/>
  <c r="M689" i="7" s="1"/>
  <c r="P689" i="7" s="1"/>
  <c r="U689" i="7"/>
  <c r="H690" i="7"/>
  <c r="I690" i="7"/>
  <c r="J690" i="7"/>
  <c r="K690" i="7" s="1"/>
  <c r="U690" i="7"/>
  <c r="H691" i="7"/>
  <c r="I691" i="7"/>
  <c r="J691" i="7"/>
  <c r="K691" i="7" s="1"/>
  <c r="U691" i="7"/>
  <c r="H692" i="7"/>
  <c r="I692" i="7"/>
  <c r="J692" i="7"/>
  <c r="K692" i="7" s="1"/>
  <c r="M692" i="7" s="1"/>
  <c r="P692" i="7" s="1"/>
  <c r="U692" i="7"/>
  <c r="H693" i="7"/>
  <c r="I693" i="7"/>
  <c r="J693" i="7"/>
  <c r="K693" i="7" s="1"/>
  <c r="M693" i="7" s="1"/>
  <c r="P693" i="7" s="1"/>
  <c r="U693" i="7"/>
  <c r="H694" i="7"/>
  <c r="I694" i="7"/>
  <c r="J694" i="7"/>
  <c r="K694" i="7" s="1"/>
  <c r="U694" i="7"/>
  <c r="H695" i="7"/>
  <c r="I695" i="7"/>
  <c r="J695" i="7"/>
  <c r="U695" i="7"/>
  <c r="H696" i="7"/>
  <c r="I696" i="7"/>
  <c r="J696" i="7"/>
  <c r="K696" i="7" s="1"/>
  <c r="U696" i="7"/>
  <c r="H697" i="7"/>
  <c r="I697" i="7"/>
  <c r="J697" i="7"/>
  <c r="K697" i="7" s="1"/>
  <c r="M697" i="7" s="1"/>
  <c r="P697" i="7" s="1"/>
  <c r="R697" i="7" s="1"/>
  <c r="U697" i="7"/>
  <c r="H698" i="7"/>
  <c r="I698" i="7"/>
  <c r="J698" i="7"/>
  <c r="U698" i="7"/>
  <c r="H699" i="7"/>
  <c r="I699" i="7"/>
  <c r="J699" i="7"/>
  <c r="K699" i="7" s="1"/>
  <c r="U699" i="7"/>
  <c r="H700" i="7"/>
  <c r="I700" i="7"/>
  <c r="J700" i="7"/>
  <c r="K700" i="7" s="1"/>
  <c r="U700" i="7"/>
  <c r="H701" i="7"/>
  <c r="I701" i="7"/>
  <c r="J701" i="7"/>
  <c r="K701" i="7" s="1"/>
  <c r="M701" i="7" s="1"/>
  <c r="P701" i="7" s="1"/>
  <c r="U701" i="7"/>
  <c r="H702" i="7"/>
  <c r="I702" i="7"/>
  <c r="J702" i="7"/>
  <c r="K702" i="7" s="1"/>
  <c r="U702" i="7"/>
  <c r="H703" i="7"/>
  <c r="I703" i="7"/>
  <c r="J703" i="7"/>
  <c r="K703" i="7" s="1"/>
  <c r="U703" i="7"/>
  <c r="H704" i="7"/>
  <c r="I704" i="7"/>
  <c r="J704" i="7"/>
  <c r="U704" i="7"/>
  <c r="H705" i="7"/>
  <c r="I705" i="7"/>
  <c r="J705" i="7"/>
  <c r="K705" i="7" s="1"/>
  <c r="M705" i="7" s="1"/>
  <c r="P705" i="7" s="1"/>
  <c r="U705" i="7"/>
  <c r="H706" i="7"/>
  <c r="I706" i="7"/>
  <c r="J706" i="7"/>
  <c r="K706" i="7" s="1"/>
  <c r="U706" i="7"/>
  <c r="H707" i="7"/>
  <c r="I707" i="7"/>
  <c r="J707" i="7"/>
  <c r="K707" i="7" s="1"/>
  <c r="U707" i="7"/>
  <c r="H708" i="7"/>
  <c r="I708" i="7"/>
  <c r="J708" i="7"/>
  <c r="K708" i="7" s="1"/>
  <c r="U708" i="7"/>
  <c r="H709" i="7"/>
  <c r="I709" i="7"/>
  <c r="J709" i="7"/>
  <c r="K709" i="7" s="1"/>
  <c r="M709" i="7" s="1"/>
  <c r="P709" i="7" s="1"/>
  <c r="U709" i="7"/>
  <c r="H710" i="7"/>
  <c r="I710" i="7"/>
  <c r="J710" i="7"/>
  <c r="K710" i="7" s="1"/>
  <c r="U710" i="7"/>
  <c r="H711" i="7"/>
  <c r="I711" i="7"/>
  <c r="J711" i="7"/>
  <c r="K711" i="7" s="1"/>
  <c r="U711" i="7"/>
  <c r="H712" i="7"/>
  <c r="I712" i="7"/>
  <c r="J712" i="7"/>
  <c r="U712" i="7"/>
  <c r="H713" i="7"/>
  <c r="I713" i="7"/>
  <c r="J713" i="7"/>
  <c r="K713" i="7" s="1"/>
  <c r="M713" i="7" s="1"/>
  <c r="P713" i="7" s="1"/>
  <c r="U713" i="7"/>
  <c r="H714" i="7"/>
  <c r="I714" i="7"/>
  <c r="J714" i="7"/>
  <c r="K714" i="7" s="1"/>
  <c r="U714" i="7"/>
  <c r="H715" i="7"/>
  <c r="I715" i="7"/>
  <c r="J715" i="7"/>
  <c r="K715" i="7" s="1"/>
  <c r="U715" i="7"/>
  <c r="H716" i="7"/>
  <c r="I716" i="7"/>
  <c r="J716" i="7"/>
  <c r="U716" i="7"/>
  <c r="H717" i="7"/>
  <c r="I717" i="7"/>
  <c r="J717" i="7"/>
  <c r="K717" i="7" s="1"/>
  <c r="M717" i="7" s="1"/>
  <c r="P717" i="7" s="1"/>
  <c r="U717" i="7"/>
  <c r="H718" i="7"/>
  <c r="I718" i="7"/>
  <c r="J718" i="7"/>
  <c r="K718" i="7" s="1"/>
  <c r="U718" i="7"/>
  <c r="H719" i="7"/>
  <c r="I719" i="7"/>
  <c r="J719" i="7"/>
  <c r="K719" i="7" s="1"/>
  <c r="U719" i="7"/>
  <c r="H720" i="7"/>
  <c r="I720" i="7"/>
  <c r="J720" i="7"/>
  <c r="K720" i="7" s="1"/>
  <c r="U720" i="7"/>
  <c r="H721" i="7"/>
  <c r="I721" i="7"/>
  <c r="J721" i="7"/>
  <c r="K721" i="7" s="1"/>
  <c r="M721" i="7" s="1"/>
  <c r="P721" i="7" s="1"/>
  <c r="U721" i="7"/>
  <c r="H722" i="7"/>
  <c r="I722" i="7"/>
  <c r="J722" i="7"/>
  <c r="K722" i="7" s="1"/>
  <c r="U722" i="7"/>
  <c r="H723" i="7"/>
  <c r="I723" i="7"/>
  <c r="J723" i="7"/>
  <c r="K723" i="7" s="1"/>
  <c r="U723" i="7"/>
  <c r="H724" i="7"/>
  <c r="I724" i="7"/>
  <c r="J724" i="7"/>
  <c r="U724" i="7"/>
  <c r="H725" i="7"/>
  <c r="I725" i="7"/>
  <c r="J725" i="7"/>
  <c r="K725" i="7" s="1"/>
  <c r="M725" i="7" s="1"/>
  <c r="P725" i="7" s="1"/>
  <c r="U725" i="7"/>
  <c r="H726" i="7"/>
  <c r="I726" i="7"/>
  <c r="J726" i="7"/>
  <c r="K726" i="7" s="1"/>
  <c r="U726" i="7"/>
  <c r="H727" i="7"/>
  <c r="I727" i="7"/>
  <c r="J727" i="7"/>
  <c r="K727" i="7" s="1"/>
  <c r="U727" i="7"/>
  <c r="H728" i="7"/>
  <c r="I728" i="7"/>
  <c r="J728" i="7"/>
  <c r="K728" i="7" s="1"/>
  <c r="U728" i="7"/>
  <c r="H729" i="7"/>
  <c r="I729" i="7"/>
  <c r="J729" i="7"/>
  <c r="K729" i="7" s="1"/>
  <c r="M729" i="7" s="1"/>
  <c r="P729" i="7" s="1"/>
  <c r="U729" i="7"/>
  <c r="H730" i="7"/>
  <c r="I730" i="7"/>
  <c r="J730" i="7"/>
  <c r="K730" i="7" s="1"/>
  <c r="U730" i="7"/>
  <c r="H731" i="7"/>
  <c r="I731" i="7"/>
  <c r="J731" i="7"/>
  <c r="K731" i="7" s="1"/>
  <c r="U731" i="7"/>
  <c r="H732" i="7"/>
  <c r="I732" i="7"/>
  <c r="J732" i="7"/>
  <c r="U732" i="7"/>
  <c r="H733" i="7"/>
  <c r="I733" i="7"/>
  <c r="J733" i="7"/>
  <c r="K733" i="7" s="1"/>
  <c r="M733" i="7" s="1"/>
  <c r="P733" i="7" s="1"/>
  <c r="U733" i="7"/>
  <c r="H734" i="7"/>
  <c r="I734" i="7"/>
  <c r="J734" i="7"/>
  <c r="K734" i="7" s="1"/>
  <c r="U734" i="7"/>
  <c r="H735" i="7"/>
  <c r="I735" i="7"/>
  <c r="J735" i="7"/>
  <c r="K735" i="7" s="1"/>
  <c r="U735" i="7"/>
  <c r="H736" i="7"/>
  <c r="I736" i="7"/>
  <c r="J736" i="7"/>
  <c r="K736" i="7" s="1"/>
  <c r="U736" i="7"/>
  <c r="H737" i="7"/>
  <c r="I737" i="7"/>
  <c r="J737" i="7"/>
  <c r="K737" i="7" s="1"/>
  <c r="M737" i="7" s="1"/>
  <c r="P737" i="7" s="1"/>
  <c r="U737" i="7"/>
  <c r="H738" i="7"/>
  <c r="I738" i="7"/>
  <c r="J738" i="7"/>
  <c r="K738" i="7" s="1"/>
  <c r="U738" i="7"/>
  <c r="H739" i="7"/>
  <c r="I739" i="7"/>
  <c r="J739" i="7"/>
  <c r="K739" i="7" s="1"/>
  <c r="U739" i="7"/>
  <c r="H740" i="7"/>
  <c r="I740" i="7"/>
  <c r="J740" i="7"/>
  <c r="U740" i="7"/>
  <c r="H741" i="7"/>
  <c r="I741" i="7"/>
  <c r="J741" i="7"/>
  <c r="K741" i="7" s="1"/>
  <c r="M741" i="7" s="1"/>
  <c r="P741" i="7" s="1"/>
  <c r="U741" i="7"/>
  <c r="H742" i="7"/>
  <c r="I742" i="7"/>
  <c r="J742" i="7"/>
  <c r="K742" i="7" s="1"/>
  <c r="U742" i="7"/>
  <c r="H743" i="7"/>
  <c r="I743" i="7"/>
  <c r="J743" i="7"/>
  <c r="K743" i="7" s="1"/>
  <c r="U743" i="7"/>
  <c r="H744" i="7"/>
  <c r="I744" i="7"/>
  <c r="J744" i="7"/>
  <c r="K744" i="7" s="1"/>
  <c r="U744" i="7"/>
  <c r="H745" i="7"/>
  <c r="I745" i="7"/>
  <c r="J745" i="7"/>
  <c r="K745" i="7" s="1"/>
  <c r="M745" i="7" s="1"/>
  <c r="P745" i="7" s="1"/>
  <c r="U745" i="7"/>
  <c r="H746" i="7"/>
  <c r="I746" i="7"/>
  <c r="J746" i="7"/>
  <c r="K746" i="7" s="1"/>
  <c r="U746" i="7"/>
  <c r="H747" i="7"/>
  <c r="I747" i="7"/>
  <c r="J747" i="7"/>
  <c r="K747" i="7" s="1"/>
  <c r="U747" i="7"/>
  <c r="H748" i="7"/>
  <c r="I748" i="7"/>
  <c r="J748" i="7"/>
  <c r="U748" i="7"/>
  <c r="H749" i="7"/>
  <c r="I749" i="7"/>
  <c r="J749" i="7"/>
  <c r="K749" i="7" s="1"/>
  <c r="M749" i="7" s="1"/>
  <c r="P749" i="7" s="1"/>
  <c r="U749" i="7"/>
  <c r="H750" i="7"/>
  <c r="I750" i="7"/>
  <c r="J750" i="7"/>
  <c r="K750" i="7" s="1"/>
  <c r="U750" i="7"/>
  <c r="H751" i="7"/>
  <c r="I751" i="7"/>
  <c r="J751" i="7"/>
  <c r="K751" i="7" s="1"/>
  <c r="U751" i="7"/>
  <c r="H752" i="7"/>
  <c r="I752" i="7"/>
  <c r="J752" i="7"/>
  <c r="K752" i="7" s="1"/>
  <c r="U752" i="7"/>
  <c r="H753" i="7"/>
  <c r="I753" i="7"/>
  <c r="J753" i="7"/>
  <c r="K753" i="7" s="1"/>
  <c r="M753" i="7" s="1"/>
  <c r="P753" i="7" s="1"/>
  <c r="U753" i="7"/>
  <c r="H754" i="7"/>
  <c r="I754" i="7"/>
  <c r="J754" i="7"/>
  <c r="K754" i="7" s="1"/>
  <c r="U754" i="7"/>
  <c r="H755" i="7"/>
  <c r="I755" i="7"/>
  <c r="J755" i="7"/>
  <c r="K755" i="7" s="1"/>
  <c r="U755" i="7"/>
  <c r="H756" i="7"/>
  <c r="I756" i="7"/>
  <c r="J756" i="7"/>
  <c r="U756" i="7"/>
  <c r="H757" i="7"/>
  <c r="I757" i="7"/>
  <c r="J757" i="7"/>
  <c r="K757" i="7" s="1"/>
  <c r="M757" i="7" s="1"/>
  <c r="P757" i="7" s="1"/>
  <c r="U757" i="7"/>
  <c r="H758" i="7"/>
  <c r="I758" i="7"/>
  <c r="J758" i="7"/>
  <c r="K758" i="7" s="1"/>
  <c r="U758" i="7"/>
  <c r="H759" i="7"/>
  <c r="I759" i="7"/>
  <c r="J759" i="7"/>
  <c r="U759" i="7"/>
  <c r="H760" i="7"/>
  <c r="I760" i="7"/>
  <c r="J760" i="7"/>
  <c r="K760" i="7" s="1"/>
  <c r="M760" i="7" s="1"/>
  <c r="P760" i="7" s="1"/>
  <c r="U760" i="7"/>
  <c r="H761" i="7"/>
  <c r="I761" i="7"/>
  <c r="J761" i="7"/>
  <c r="K761" i="7" s="1"/>
  <c r="M761" i="7" s="1"/>
  <c r="P761" i="7" s="1"/>
  <c r="U761" i="7"/>
  <c r="H762" i="7"/>
  <c r="I762" i="7"/>
  <c r="J762" i="7"/>
  <c r="U762" i="7"/>
  <c r="H763" i="7"/>
  <c r="I763" i="7"/>
  <c r="J763" i="7"/>
  <c r="K763" i="7" s="1"/>
  <c r="U763" i="7"/>
  <c r="H764" i="7"/>
  <c r="I764" i="7"/>
  <c r="J764" i="7"/>
  <c r="K764" i="7" s="1"/>
  <c r="M764" i="7" s="1"/>
  <c r="P764" i="7" s="1"/>
  <c r="U764" i="7"/>
  <c r="H765" i="7"/>
  <c r="I765" i="7"/>
  <c r="J765" i="7"/>
  <c r="K765" i="7" s="1"/>
  <c r="M765" i="7" s="1"/>
  <c r="P765" i="7" s="1"/>
  <c r="U765" i="7"/>
  <c r="H766" i="7"/>
  <c r="I766" i="7"/>
  <c r="J766" i="7"/>
  <c r="K766" i="7" s="1"/>
  <c r="U766" i="7"/>
  <c r="H767" i="7"/>
  <c r="I767" i="7"/>
  <c r="J767" i="7"/>
  <c r="U767" i="7"/>
  <c r="H768" i="7"/>
  <c r="I768" i="7"/>
  <c r="J768" i="7"/>
  <c r="K768" i="7" s="1"/>
  <c r="M768" i="7" s="1"/>
  <c r="P768" i="7" s="1"/>
  <c r="U768" i="7"/>
  <c r="H769" i="7"/>
  <c r="I769" i="7"/>
  <c r="J769" i="7"/>
  <c r="K769" i="7" s="1"/>
  <c r="M769" i="7" s="1"/>
  <c r="P769" i="7" s="1"/>
  <c r="U769" i="7"/>
  <c r="H770" i="7"/>
  <c r="I770" i="7"/>
  <c r="J770" i="7"/>
  <c r="U770" i="7"/>
  <c r="H771" i="7"/>
  <c r="I771" i="7"/>
  <c r="J771" i="7"/>
  <c r="U771" i="7"/>
  <c r="H772" i="7"/>
  <c r="I772" i="7"/>
  <c r="J772" i="7"/>
  <c r="K772" i="7" s="1"/>
  <c r="M772" i="7" s="1"/>
  <c r="P772" i="7" s="1"/>
  <c r="U772" i="7"/>
  <c r="H773" i="7"/>
  <c r="I773" i="7"/>
  <c r="J773" i="7"/>
  <c r="K773" i="7" s="1"/>
  <c r="M773" i="7" s="1"/>
  <c r="P773" i="7" s="1"/>
  <c r="U773" i="7"/>
  <c r="H774" i="7"/>
  <c r="I774" i="7"/>
  <c r="J774" i="7"/>
  <c r="K774" i="7" s="1"/>
  <c r="U774" i="7"/>
  <c r="H775" i="7"/>
  <c r="I775" i="7"/>
  <c r="J775" i="7"/>
  <c r="U775" i="7"/>
  <c r="H776" i="7"/>
  <c r="I776" i="7"/>
  <c r="J776" i="7"/>
  <c r="K776" i="7" s="1"/>
  <c r="M776" i="7" s="1"/>
  <c r="P776" i="7" s="1"/>
  <c r="U776" i="7"/>
  <c r="H777" i="7"/>
  <c r="I777" i="7"/>
  <c r="J777" i="7"/>
  <c r="K777" i="7" s="1"/>
  <c r="M777" i="7" s="1"/>
  <c r="P777" i="7" s="1"/>
  <c r="U777" i="7"/>
  <c r="H778" i="7"/>
  <c r="I778" i="7"/>
  <c r="J778" i="7"/>
  <c r="U778" i="7"/>
  <c r="H779" i="7"/>
  <c r="I779" i="7"/>
  <c r="J779" i="7"/>
  <c r="K779" i="7" s="1"/>
  <c r="U779" i="7"/>
  <c r="H780" i="7"/>
  <c r="I780" i="7"/>
  <c r="J780" i="7"/>
  <c r="K780" i="7" s="1"/>
  <c r="M780" i="7" s="1"/>
  <c r="P780" i="7" s="1"/>
  <c r="U780" i="7"/>
  <c r="H781" i="7"/>
  <c r="I781" i="7"/>
  <c r="J781" i="7"/>
  <c r="K781" i="7" s="1"/>
  <c r="M781" i="7" s="1"/>
  <c r="P781" i="7" s="1"/>
  <c r="U781" i="7"/>
  <c r="H782" i="7"/>
  <c r="I782" i="7"/>
  <c r="J782" i="7"/>
  <c r="K782" i="7" s="1"/>
  <c r="U782" i="7"/>
  <c r="H783" i="7"/>
  <c r="I783" i="7"/>
  <c r="J783" i="7"/>
  <c r="U783" i="7"/>
  <c r="H784" i="7"/>
  <c r="I784" i="7"/>
  <c r="J784" i="7"/>
  <c r="K784" i="7"/>
  <c r="M784" i="7" s="1"/>
  <c r="P784" i="7" s="1"/>
  <c r="U784" i="7"/>
  <c r="H785" i="7"/>
  <c r="I785" i="7"/>
  <c r="J785" i="7"/>
  <c r="K785" i="7" s="1"/>
  <c r="M785" i="7" s="1"/>
  <c r="P785" i="7" s="1"/>
  <c r="U785" i="7"/>
  <c r="H786" i="7"/>
  <c r="I786" i="7"/>
  <c r="J786" i="7"/>
  <c r="U786" i="7"/>
  <c r="H787" i="7"/>
  <c r="I787" i="7"/>
  <c r="J787" i="7"/>
  <c r="U787" i="7"/>
  <c r="H788" i="7"/>
  <c r="I788" i="7"/>
  <c r="J788" i="7"/>
  <c r="K788" i="7" s="1"/>
  <c r="M788" i="7" s="1"/>
  <c r="P788" i="7" s="1"/>
  <c r="U788" i="7"/>
  <c r="H789" i="7"/>
  <c r="I789" i="7"/>
  <c r="J789" i="7"/>
  <c r="K789" i="7" s="1"/>
  <c r="M789" i="7" s="1"/>
  <c r="P789" i="7" s="1"/>
  <c r="U789" i="7"/>
  <c r="H790" i="7"/>
  <c r="I790" i="7"/>
  <c r="J790" i="7"/>
  <c r="K790" i="7" s="1"/>
  <c r="U790" i="7"/>
  <c r="H791" i="7"/>
  <c r="I791" i="7"/>
  <c r="J791" i="7"/>
  <c r="U791" i="7"/>
  <c r="H792" i="7"/>
  <c r="I792" i="7"/>
  <c r="J792" i="7"/>
  <c r="K792" i="7" s="1"/>
  <c r="M792" i="7" s="1"/>
  <c r="P792" i="7" s="1"/>
  <c r="U792" i="7"/>
  <c r="H793" i="7"/>
  <c r="I793" i="7"/>
  <c r="J793" i="7"/>
  <c r="K793" i="7" s="1"/>
  <c r="M793" i="7" s="1"/>
  <c r="P793" i="7" s="1"/>
  <c r="U793" i="7"/>
  <c r="H794" i="7"/>
  <c r="I794" i="7"/>
  <c r="J794" i="7"/>
  <c r="U794" i="7"/>
  <c r="H795" i="7"/>
  <c r="I795" i="7"/>
  <c r="J795" i="7"/>
  <c r="K795" i="7" s="1"/>
  <c r="U795" i="7"/>
  <c r="H796" i="7"/>
  <c r="I796" i="7"/>
  <c r="J796" i="7"/>
  <c r="K796" i="7" s="1"/>
  <c r="M796" i="7" s="1"/>
  <c r="P796" i="7" s="1"/>
  <c r="U796" i="7"/>
  <c r="H797" i="7"/>
  <c r="I797" i="7"/>
  <c r="J797" i="7"/>
  <c r="K797" i="7" s="1"/>
  <c r="M797" i="7" s="1"/>
  <c r="P797" i="7" s="1"/>
  <c r="U797" i="7"/>
  <c r="H798" i="7"/>
  <c r="I798" i="7"/>
  <c r="J798" i="7"/>
  <c r="K798" i="7" s="1"/>
  <c r="U798" i="7"/>
  <c r="H799" i="7"/>
  <c r="I799" i="7"/>
  <c r="J799" i="7"/>
  <c r="U799" i="7"/>
  <c r="H800" i="7"/>
  <c r="I800" i="7"/>
  <c r="J800" i="7"/>
  <c r="K800" i="7"/>
  <c r="M800" i="7" s="1"/>
  <c r="P800" i="7" s="1"/>
  <c r="U800" i="7"/>
  <c r="H801" i="7"/>
  <c r="I801" i="7"/>
  <c r="J801" i="7"/>
  <c r="K801" i="7" s="1"/>
  <c r="M801" i="7" s="1"/>
  <c r="P801" i="7" s="1"/>
  <c r="U801" i="7"/>
  <c r="H802" i="7"/>
  <c r="I802" i="7"/>
  <c r="J802" i="7"/>
  <c r="U802" i="7"/>
  <c r="H803" i="7"/>
  <c r="I803" i="7"/>
  <c r="J803" i="7"/>
  <c r="U803" i="7"/>
  <c r="H804" i="7"/>
  <c r="I804" i="7"/>
  <c r="J804" i="7"/>
  <c r="K804" i="7" s="1"/>
  <c r="M804" i="7" s="1"/>
  <c r="P804" i="7" s="1"/>
  <c r="U804" i="7"/>
  <c r="H805" i="7"/>
  <c r="I805" i="7"/>
  <c r="J805" i="7"/>
  <c r="K805" i="7" s="1"/>
  <c r="M805" i="7" s="1"/>
  <c r="P805" i="7" s="1"/>
  <c r="U805" i="7"/>
  <c r="H806" i="7"/>
  <c r="I806" i="7"/>
  <c r="J806" i="7"/>
  <c r="K806" i="7" s="1"/>
  <c r="U806" i="7"/>
  <c r="H807" i="7"/>
  <c r="I807" i="7"/>
  <c r="J807" i="7"/>
  <c r="U807" i="7"/>
  <c r="H808" i="7"/>
  <c r="I808" i="7"/>
  <c r="J808" i="7"/>
  <c r="K808" i="7" s="1"/>
  <c r="M808" i="7" s="1"/>
  <c r="P808" i="7" s="1"/>
  <c r="U808" i="7"/>
  <c r="H809" i="7"/>
  <c r="I809" i="7"/>
  <c r="J809" i="7"/>
  <c r="K809" i="7" s="1"/>
  <c r="M809" i="7" s="1"/>
  <c r="P809" i="7" s="1"/>
  <c r="U809" i="7"/>
  <c r="H810" i="7"/>
  <c r="I810" i="7"/>
  <c r="J810" i="7"/>
  <c r="U810" i="7"/>
  <c r="H811" i="7"/>
  <c r="I811" i="7"/>
  <c r="J811" i="7"/>
  <c r="K811" i="7" s="1"/>
  <c r="U811" i="7"/>
  <c r="H812" i="7"/>
  <c r="I812" i="7"/>
  <c r="J812" i="7"/>
  <c r="K812" i="7" s="1"/>
  <c r="M812" i="7" s="1"/>
  <c r="P812" i="7" s="1"/>
  <c r="U812" i="7"/>
  <c r="H813" i="7"/>
  <c r="I813" i="7"/>
  <c r="J813" i="7"/>
  <c r="K813" i="7" s="1"/>
  <c r="M813" i="7" s="1"/>
  <c r="P813" i="7" s="1"/>
  <c r="U813" i="7"/>
  <c r="H814" i="7"/>
  <c r="I814" i="7"/>
  <c r="J814" i="7"/>
  <c r="K814" i="7" s="1"/>
  <c r="U814" i="7"/>
  <c r="H815" i="7"/>
  <c r="I815" i="7"/>
  <c r="J815" i="7"/>
  <c r="U815" i="7"/>
  <c r="H816" i="7"/>
  <c r="I816" i="7"/>
  <c r="J816" i="7"/>
  <c r="K816" i="7" s="1"/>
  <c r="M816" i="7" s="1"/>
  <c r="P816" i="7" s="1"/>
  <c r="U816" i="7"/>
  <c r="H817" i="7"/>
  <c r="I817" i="7"/>
  <c r="J817" i="7"/>
  <c r="K817" i="7" s="1"/>
  <c r="M817" i="7" s="1"/>
  <c r="P817" i="7" s="1"/>
  <c r="U817" i="7"/>
  <c r="H818" i="7"/>
  <c r="I818" i="7"/>
  <c r="J818" i="7"/>
  <c r="U818" i="7"/>
  <c r="H819" i="7"/>
  <c r="I819" i="7"/>
  <c r="J819" i="7"/>
  <c r="U819" i="7"/>
  <c r="H820" i="7"/>
  <c r="I820" i="7"/>
  <c r="J820" i="7"/>
  <c r="K820" i="7" s="1"/>
  <c r="M820" i="7" s="1"/>
  <c r="P820" i="7" s="1"/>
  <c r="U820" i="7"/>
  <c r="H821" i="7"/>
  <c r="I821" i="7"/>
  <c r="J821" i="7"/>
  <c r="K821" i="7" s="1"/>
  <c r="M821" i="7" s="1"/>
  <c r="P821" i="7" s="1"/>
  <c r="U821" i="7"/>
  <c r="H822" i="7"/>
  <c r="I822" i="7"/>
  <c r="J822" i="7"/>
  <c r="K822" i="7" s="1"/>
  <c r="U822" i="7"/>
  <c r="H823" i="7"/>
  <c r="I823" i="7"/>
  <c r="J823" i="7"/>
  <c r="U823" i="7"/>
  <c r="H824" i="7"/>
  <c r="I824" i="7"/>
  <c r="J824" i="7"/>
  <c r="K824" i="7" s="1"/>
  <c r="M824" i="7" s="1"/>
  <c r="P824" i="7" s="1"/>
  <c r="U824" i="7"/>
  <c r="H825" i="7"/>
  <c r="I825" i="7"/>
  <c r="J825" i="7"/>
  <c r="K825" i="7" s="1"/>
  <c r="M825" i="7" s="1"/>
  <c r="P825" i="7" s="1"/>
  <c r="U825" i="7"/>
  <c r="H826" i="7"/>
  <c r="I826" i="7"/>
  <c r="J826" i="7"/>
  <c r="U826" i="7"/>
  <c r="H827" i="7"/>
  <c r="I827" i="7"/>
  <c r="J827" i="7"/>
  <c r="K827" i="7" s="1"/>
  <c r="U827" i="7"/>
  <c r="H828" i="7"/>
  <c r="I828" i="7"/>
  <c r="J828" i="7"/>
  <c r="K828" i="7" s="1"/>
  <c r="M828" i="7" s="1"/>
  <c r="P828" i="7" s="1"/>
  <c r="U828" i="7"/>
  <c r="H829" i="7"/>
  <c r="I829" i="7"/>
  <c r="J829" i="7"/>
  <c r="K829" i="7" s="1"/>
  <c r="M829" i="7" s="1"/>
  <c r="P829" i="7" s="1"/>
  <c r="U829" i="7"/>
  <c r="H830" i="7"/>
  <c r="I830" i="7"/>
  <c r="J830" i="7"/>
  <c r="K830" i="7" s="1"/>
  <c r="U830" i="7"/>
  <c r="H831" i="7"/>
  <c r="I831" i="7"/>
  <c r="J831" i="7"/>
  <c r="K831" i="7" s="1"/>
  <c r="U831" i="7"/>
  <c r="H832" i="7"/>
  <c r="I832" i="7"/>
  <c r="J832" i="7"/>
  <c r="K832" i="7" s="1"/>
  <c r="M832" i="7" s="1"/>
  <c r="P832" i="7" s="1"/>
  <c r="U832" i="7"/>
  <c r="H833" i="7"/>
  <c r="I833" i="7"/>
  <c r="J833" i="7"/>
  <c r="K833" i="7" s="1"/>
  <c r="M833" i="7" s="1"/>
  <c r="P833" i="7" s="1"/>
  <c r="U833" i="7"/>
  <c r="H834" i="7"/>
  <c r="I834" i="7"/>
  <c r="J834" i="7"/>
  <c r="U834" i="7"/>
  <c r="H835" i="7"/>
  <c r="I835" i="7"/>
  <c r="J835" i="7"/>
  <c r="K835" i="7" s="1"/>
  <c r="U835" i="7"/>
  <c r="H836" i="7"/>
  <c r="I836" i="7"/>
  <c r="J836" i="7"/>
  <c r="K836" i="7" s="1"/>
  <c r="M836" i="7" s="1"/>
  <c r="P836" i="7" s="1"/>
  <c r="U836" i="7"/>
  <c r="H837" i="7"/>
  <c r="I837" i="7"/>
  <c r="J837" i="7"/>
  <c r="K837" i="7" s="1"/>
  <c r="M837" i="7" s="1"/>
  <c r="P837" i="7" s="1"/>
  <c r="U837" i="7"/>
  <c r="H838" i="7"/>
  <c r="I838" i="7"/>
  <c r="J838" i="7"/>
  <c r="U838" i="7"/>
  <c r="H839" i="7"/>
  <c r="I839" i="7"/>
  <c r="J839" i="7"/>
  <c r="U839" i="7"/>
  <c r="H840" i="7"/>
  <c r="I840" i="7"/>
  <c r="J840" i="7"/>
  <c r="K840" i="7" s="1"/>
  <c r="M840" i="7" s="1"/>
  <c r="P840" i="7" s="1"/>
  <c r="R840" i="7" s="1"/>
  <c r="U840" i="7"/>
  <c r="H841" i="7"/>
  <c r="I841" i="7"/>
  <c r="J841" i="7"/>
  <c r="K841" i="7" s="1"/>
  <c r="M841" i="7" s="1"/>
  <c r="P841" i="7" s="1"/>
  <c r="U841" i="7"/>
  <c r="H842" i="7"/>
  <c r="I842" i="7"/>
  <c r="J842" i="7"/>
  <c r="U842" i="7"/>
  <c r="H843" i="7"/>
  <c r="I843" i="7"/>
  <c r="J843" i="7"/>
  <c r="U843" i="7"/>
  <c r="H844" i="7"/>
  <c r="I844" i="7"/>
  <c r="J844" i="7"/>
  <c r="K844" i="7" s="1"/>
  <c r="M844" i="7" s="1"/>
  <c r="P844" i="7" s="1"/>
  <c r="U844" i="7"/>
  <c r="H845" i="7"/>
  <c r="I845" i="7"/>
  <c r="J845" i="7"/>
  <c r="K845" i="7" s="1"/>
  <c r="M845" i="7" s="1"/>
  <c r="P845" i="7" s="1"/>
  <c r="U845" i="7"/>
  <c r="H846" i="7"/>
  <c r="I846" i="7"/>
  <c r="J846" i="7"/>
  <c r="U846" i="7"/>
  <c r="H847" i="7"/>
  <c r="I847" i="7"/>
  <c r="J847" i="7"/>
  <c r="U847" i="7"/>
  <c r="H848" i="7"/>
  <c r="I848" i="7"/>
  <c r="J848" i="7"/>
  <c r="K848" i="7" s="1"/>
  <c r="M848" i="7" s="1"/>
  <c r="P848" i="7" s="1"/>
  <c r="R848" i="7" s="1"/>
  <c r="U848" i="7"/>
  <c r="H849" i="7"/>
  <c r="I849" i="7"/>
  <c r="J849" i="7"/>
  <c r="K849" i="7" s="1"/>
  <c r="M849" i="7" s="1"/>
  <c r="P849" i="7" s="1"/>
  <c r="U849" i="7"/>
  <c r="H850" i="7"/>
  <c r="I850" i="7"/>
  <c r="J850" i="7"/>
  <c r="U850" i="7"/>
  <c r="H851" i="7"/>
  <c r="I851" i="7"/>
  <c r="J851" i="7"/>
  <c r="K851" i="7" s="1"/>
  <c r="U851" i="7"/>
  <c r="H852" i="7"/>
  <c r="I852" i="7"/>
  <c r="J852" i="7"/>
  <c r="K852" i="7"/>
  <c r="M852" i="7" s="1"/>
  <c r="P852" i="7" s="1"/>
  <c r="U852" i="7"/>
  <c r="H853" i="7"/>
  <c r="I853" i="7"/>
  <c r="J853" i="7"/>
  <c r="K853" i="7" s="1"/>
  <c r="U853" i="7"/>
  <c r="H854" i="7"/>
  <c r="I854" i="7"/>
  <c r="J854" i="7"/>
  <c r="U854" i="7"/>
  <c r="H855" i="7"/>
  <c r="I855" i="7"/>
  <c r="J855" i="7"/>
  <c r="K855" i="7" s="1"/>
  <c r="U855" i="7"/>
  <c r="H856" i="7"/>
  <c r="I856" i="7"/>
  <c r="J856" i="7"/>
  <c r="K856" i="7" s="1"/>
  <c r="M856" i="7" s="1"/>
  <c r="P856" i="7" s="1"/>
  <c r="R856" i="7" s="1"/>
  <c r="U856" i="7"/>
  <c r="H857" i="7"/>
  <c r="I857" i="7"/>
  <c r="J857" i="7"/>
  <c r="K857" i="7" s="1"/>
  <c r="M857" i="7" s="1"/>
  <c r="P857" i="7" s="1"/>
  <c r="U857" i="7"/>
  <c r="H858" i="7"/>
  <c r="I858" i="7"/>
  <c r="J858" i="7"/>
  <c r="U858" i="7"/>
  <c r="H859" i="7"/>
  <c r="I859" i="7"/>
  <c r="J859" i="7"/>
  <c r="K859" i="7" s="1"/>
  <c r="U859" i="7"/>
  <c r="H860" i="7"/>
  <c r="I860" i="7"/>
  <c r="J860" i="7"/>
  <c r="K860" i="7" s="1"/>
  <c r="M860" i="7" s="1"/>
  <c r="P860" i="7" s="1"/>
  <c r="U860" i="7"/>
  <c r="H861" i="7"/>
  <c r="I861" i="7"/>
  <c r="J861" i="7"/>
  <c r="K861" i="7" s="1"/>
  <c r="M861" i="7" s="1"/>
  <c r="P861" i="7" s="1"/>
  <c r="U861" i="7"/>
  <c r="H862" i="7"/>
  <c r="I862" i="7"/>
  <c r="J862" i="7"/>
  <c r="U862" i="7"/>
  <c r="H863" i="7"/>
  <c r="I863" i="7"/>
  <c r="J863" i="7"/>
  <c r="K863" i="7" s="1"/>
  <c r="U863" i="7"/>
  <c r="H864" i="7"/>
  <c r="I864" i="7"/>
  <c r="J864" i="7"/>
  <c r="K864" i="7" s="1"/>
  <c r="M864" i="7" s="1"/>
  <c r="P864" i="7" s="1"/>
  <c r="U864" i="7"/>
  <c r="H865" i="7"/>
  <c r="I865" i="7"/>
  <c r="J865" i="7"/>
  <c r="K865" i="7" s="1"/>
  <c r="U865" i="7"/>
  <c r="H866" i="7"/>
  <c r="I866" i="7"/>
  <c r="J866" i="7"/>
  <c r="K866" i="7" s="1"/>
  <c r="U866" i="7"/>
  <c r="H867" i="7"/>
  <c r="I867" i="7"/>
  <c r="J867" i="7"/>
  <c r="K867" i="7"/>
  <c r="M867" i="7" s="1"/>
  <c r="P867" i="7" s="1"/>
  <c r="R867" i="7" s="1"/>
  <c r="U867" i="7"/>
  <c r="H868" i="7"/>
  <c r="I868" i="7"/>
  <c r="J868" i="7"/>
  <c r="K868" i="7" s="1"/>
  <c r="U868" i="7"/>
  <c r="H869" i="7"/>
  <c r="I869" i="7"/>
  <c r="J869" i="7"/>
  <c r="K869" i="7" s="1"/>
  <c r="U869" i="7"/>
  <c r="H870" i="7"/>
  <c r="I870" i="7"/>
  <c r="J870" i="7"/>
  <c r="K870" i="7" s="1"/>
  <c r="U870" i="7"/>
  <c r="H871" i="7"/>
  <c r="I871" i="7"/>
  <c r="J871" i="7"/>
  <c r="U871" i="7"/>
  <c r="H872" i="7"/>
  <c r="I872" i="7"/>
  <c r="J872" i="7"/>
  <c r="K872" i="7" s="1"/>
  <c r="M872" i="7" s="1"/>
  <c r="P872" i="7" s="1"/>
  <c r="U872" i="7"/>
  <c r="H873" i="7"/>
  <c r="I873" i="7"/>
  <c r="J873" i="7"/>
  <c r="K873" i="7" s="1"/>
  <c r="U873" i="7"/>
  <c r="H874" i="7"/>
  <c r="I874" i="7"/>
  <c r="J874" i="7"/>
  <c r="K874" i="7" s="1"/>
  <c r="U874" i="7"/>
  <c r="H875" i="7"/>
  <c r="I875" i="7"/>
  <c r="J875" i="7"/>
  <c r="K875" i="7" s="1"/>
  <c r="M875" i="7" s="1"/>
  <c r="P875" i="7" s="1"/>
  <c r="R875" i="7" s="1"/>
  <c r="U875" i="7"/>
  <c r="H876" i="7"/>
  <c r="I876" i="7"/>
  <c r="J876" i="7"/>
  <c r="K876" i="7" s="1"/>
  <c r="U876" i="7"/>
  <c r="H877" i="7"/>
  <c r="I877" i="7"/>
  <c r="J877" i="7"/>
  <c r="K877" i="7" s="1"/>
  <c r="U877" i="7"/>
  <c r="H878" i="7"/>
  <c r="I878" i="7"/>
  <c r="J878" i="7"/>
  <c r="K878" i="7" s="1"/>
  <c r="U878" i="7"/>
  <c r="H879" i="7"/>
  <c r="I879" i="7"/>
  <c r="J879" i="7"/>
  <c r="U879" i="7"/>
  <c r="H880" i="7"/>
  <c r="I880" i="7"/>
  <c r="J880" i="7"/>
  <c r="K880" i="7" s="1"/>
  <c r="M880" i="7" s="1"/>
  <c r="P880" i="7" s="1"/>
  <c r="U880" i="7"/>
  <c r="H881" i="7"/>
  <c r="I881" i="7"/>
  <c r="J881" i="7"/>
  <c r="K881" i="7" s="1"/>
  <c r="M881" i="7" s="1"/>
  <c r="P881" i="7" s="1"/>
  <c r="U881" i="7"/>
  <c r="H882" i="7"/>
  <c r="I882" i="7"/>
  <c r="J882" i="7"/>
  <c r="U882" i="7"/>
  <c r="H883" i="7"/>
  <c r="I883" i="7"/>
  <c r="J883" i="7"/>
  <c r="K883" i="7" s="1"/>
  <c r="M883" i="7" s="1"/>
  <c r="P883" i="7" s="1"/>
  <c r="R883" i="7" s="1"/>
  <c r="U883" i="7"/>
  <c r="H884" i="7"/>
  <c r="I884" i="7"/>
  <c r="J884" i="7"/>
  <c r="K884" i="7" s="1"/>
  <c r="U884" i="7"/>
  <c r="H885" i="7"/>
  <c r="I885" i="7"/>
  <c r="J885" i="7"/>
  <c r="U885" i="7"/>
  <c r="H886" i="7"/>
  <c r="I886" i="7"/>
  <c r="J886" i="7"/>
  <c r="K886" i="7" s="1"/>
  <c r="U886" i="7"/>
  <c r="H887" i="7"/>
  <c r="I887" i="7"/>
  <c r="J887" i="7"/>
  <c r="U887" i="7"/>
  <c r="H888" i="7"/>
  <c r="I888" i="7"/>
  <c r="J888" i="7"/>
  <c r="K888" i="7" s="1"/>
  <c r="M888" i="7" s="1"/>
  <c r="P888" i="7" s="1"/>
  <c r="U888" i="7"/>
  <c r="H889" i="7"/>
  <c r="I889" i="7"/>
  <c r="J889" i="7"/>
  <c r="K889" i="7" s="1"/>
  <c r="U889" i="7"/>
  <c r="H890" i="7"/>
  <c r="I890" i="7"/>
  <c r="J890" i="7"/>
  <c r="U890" i="7"/>
  <c r="H891" i="7"/>
  <c r="I891" i="7"/>
  <c r="J891" i="7"/>
  <c r="K891" i="7" s="1"/>
  <c r="M891" i="7" s="1"/>
  <c r="P891" i="7" s="1"/>
  <c r="R891" i="7" s="1"/>
  <c r="U891" i="7"/>
  <c r="H892" i="7"/>
  <c r="I892" i="7"/>
  <c r="J892" i="7"/>
  <c r="K892" i="7" s="1"/>
  <c r="U892" i="7"/>
  <c r="H893" i="7"/>
  <c r="I893" i="7"/>
  <c r="J893" i="7"/>
  <c r="U893" i="7"/>
  <c r="H894" i="7"/>
  <c r="I894" i="7"/>
  <c r="J894" i="7"/>
  <c r="K894" i="7" s="1"/>
  <c r="U894" i="7"/>
  <c r="H895" i="7"/>
  <c r="I895" i="7"/>
  <c r="J895" i="7"/>
  <c r="U895" i="7"/>
  <c r="H896" i="7"/>
  <c r="I896" i="7"/>
  <c r="J896" i="7"/>
  <c r="K896" i="7" s="1"/>
  <c r="M896" i="7" s="1"/>
  <c r="P896" i="7" s="1"/>
  <c r="U896" i="7"/>
  <c r="H897" i="7"/>
  <c r="I897" i="7"/>
  <c r="J897" i="7"/>
  <c r="K897" i="7" s="1"/>
  <c r="M897" i="7" s="1"/>
  <c r="P897" i="7" s="1"/>
  <c r="U897" i="7"/>
  <c r="H898" i="7"/>
  <c r="I898" i="7"/>
  <c r="J898" i="7"/>
  <c r="K898" i="7" s="1"/>
  <c r="U898" i="7"/>
  <c r="H899" i="7"/>
  <c r="I899" i="7"/>
  <c r="J899" i="7"/>
  <c r="K899" i="7" s="1"/>
  <c r="M899" i="7" s="1"/>
  <c r="P899" i="7" s="1"/>
  <c r="R899" i="7" s="1"/>
  <c r="U899" i="7"/>
  <c r="H900" i="7"/>
  <c r="I900" i="7"/>
  <c r="J900" i="7"/>
  <c r="K900" i="7" s="1"/>
  <c r="U900" i="7"/>
  <c r="H901" i="7"/>
  <c r="I901" i="7"/>
  <c r="J901" i="7"/>
  <c r="K901" i="7" s="1"/>
  <c r="U901" i="7"/>
  <c r="H902" i="7"/>
  <c r="I902" i="7"/>
  <c r="J902" i="7"/>
  <c r="K902" i="7" s="1"/>
  <c r="U902" i="7"/>
  <c r="H903" i="7"/>
  <c r="I903" i="7"/>
  <c r="J903" i="7"/>
  <c r="U903" i="7"/>
  <c r="H904" i="7"/>
  <c r="I904" i="7"/>
  <c r="J904" i="7"/>
  <c r="K904" i="7" s="1"/>
  <c r="M904" i="7" s="1"/>
  <c r="P904" i="7" s="1"/>
  <c r="U904" i="7"/>
  <c r="H905" i="7"/>
  <c r="I905" i="7"/>
  <c r="J905" i="7"/>
  <c r="K905" i="7" s="1"/>
  <c r="U905" i="7"/>
  <c r="H906" i="7"/>
  <c r="I906" i="7"/>
  <c r="J906" i="7"/>
  <c r="K906" i="7" s="1"/>
  <c r="U906" i="7"/>
  <c r="H907" i="7"/>
  <c r="I907" i="7"/>
  <c r="J907" i="7"/>
  <c r="K907" i="7"/>
  <c r="M907" i="7" s="1"/>
  <c r="P907" i="7" s="1"/>
  <c r="R907" i="7" s="1"/>
  <c r="U907" i="7"/>
  <c r="H908" i="7"/>
  <c r="I908" i="7"/>
  <c r="J908" i="7"/>
  <c r="K908" i="7" s="1"/>
  <c r="U908" i="7"/>
  <c r="H909" i="7"/>
  <c r="I909" i="7"/>
  <c r="J909" i="7"/>
  <c r="K909" i="7" s="1"/>
  <c r="U909" i="7"/>
  <c r="H910" i="7"/>
  <c r="I910" i="7"/>
  <c r="J910" i="7"/>
  <c r="K910" i="7" s="1"/>
  <c r="U910" i="7"/>
  <c r="H911" i="7"/>
  <c r="I911" i="7"/>
  <c r="J911" i="7"/>
  <c r="U911" i="7"/>
  <c r="H912" i="7"/>
  <c r="I912" i="7"/>
  <c r="J912" i="7"/>
  <c r="K912" i="7" s="1"/>
  <c r="M912" i="7" s="1"/>
  <c r="P912" i="7" s="1"/>
  <c r="U912" i="7"/>
  <c r="H913" i="7"/>
  <c r="I913" i="7"/>
  <c r="J913" i="7"/>
  <c r="K913" i="7" s="1"/>
  <c r="M913" i="7" s="1"/>
  <c r="P913" i="7" s="1"/>
  <c r="U913" i="7"/>
  <c r="H914" i="7"/>
  <c r="I914" i="7"/>
  <c r="J914" i="7"/>
  <c r="U914" i="7"/>
  <c r="H915" i="7"/>
  <c r="I915" i="7"/>
  <c r="J915" i="7"/>
  <c r="K915" i="7" s="1"/>
  <c r="M915" i="7" s="1"/>
  <c r="P915" i="7" s="1"/>
  <c r="R915" i="7" s="1"/>
  <c r="U915" i="7"/>
  <c r="H916" i="7"/>
  <c r="I916" i="7"/>
  <c r="J916" i="7"/>
  <c r="K916" i="7" s="1"/>
  <c r="U916" i="7"/>
  <c r="H917" i="7"/>
  <c r="I917" i="7"/>
  <c r="J917" i="7"/>
  <c r="U917" i="7"/>
  <c r="H918" i="7"/>
  <c r="I918" i="7"/>
  <c r="J918" i="7"/>
  <c r="K918" i="7" s="1"/>
  <c r="U918" i="7"/>
  <c r="H919" i="7"/>
  <c r="I919" i="7"/>
  <c r="J919" i="7"/>
  <c r="U919" i="7"/>
  <c r="H920" i="7"/>
  <c r="I920" i="7"/>
  <c r="J920" i="7"/>
  <c r="K920" i="7" s="1"/>
  <c r="M920" i="7" s="1"/>
  <c r="P920" i="7" s="1"/>
  <c r="U920" i="7"/>
  <c r="H921" i="7"/>
  <c r="I921" i="7"/>
  <c r="J921" i="7"/>
  <c r="K921" i="7" s="1"/>
  <c r="U921" i="7"/>
  <c r="H922" i="7"/>
  <c r="I922" i="7"/>
  <c r="J922" i="7"/>
  <c r="U922" i="7"/>
  <c r="H923" i="7"/>
  <c r="I923" i="7"/>
  <c r="J923" i="7"/>
  <c r="K923" i="7" s="1"/>
  <c r="M923" i="7" s="1"/>
  <c r="P923" i="7" s="1"/>
  <c r="R923" i="7" s="1"/>
  <c r="U923" i="7"/>
  <c r="H924" i="7"/>
  <c r="I924" i="7"/>
  <c r="J924" i="7"/>
  <c r="K924" i="7" s="1"/>
  <c r="U924" i="7"/>
  <c r="H925" i="7"/>
  <c r="I925" i="7"/>
  <c r="J925" i="7"/>
  <c r="U925" i="7"/>
  <c r="H926" i="7"/>
  <c r="I926" i="7"/>
  <c r="J926" i="7"/>
  <c r="K926" i="7" s="1"/>
  <c r="U926" i="7"/>
  <c r="H927" i="7"/>
  <c r="I927" i="7"/>
  <c r="J927" i="7"/>
  <c r="U927" i="7"/>
  <c r="H928" i="7"/>
  <c r="I928" i="7"/>
  <c r="J928" i="7"/>
  <c r="K928" i="7" s="1"/>
  <c r="M928" i="7" s="1"/>
  <c r="P928" i="7" s="1"/>
  <c r="U928" i="7"/>
  <c r="H929" i="7"/>
  <c r="I929" i="7"/>
  <c r="J929" i="7"/>
  <c r="K929" i="7" s="1"/>
  <c r="M929" i="7" s="1"/>
  <c r="P929" i="7" s="1"/>
  <c r="U929" i="7"/>
  <c r="H930" i="7"/>
  <c r="I930" i="7"/>
  <c r="J930" i="7"/>
  <c r="K930" i="7" s="1"/>
  <c r="U930" i="7"/>
  <c r="H931" i="7"/>
  <c r="I931" i="7"/>
  <c r="J931" i="7"/>
  <c r="K931" i="7" s="1"/>
  <c r="M931" i="7" s="1"/>
  <c r="P931" i="7" s="1"/>
  <c r="R931" i="7" s="1"/>
  <c r="U931" i="7"/>
  <c r="H932" i="7"/>
  <c r="I932" i="7"/>
  <c r="J932" i="7"/>
  <c r="K932" i="7" s="1"/>
  <c r="U932" i="7"/>
  <c r="H933" i="7"/>
  <c r="I933" i="7"/>
  <c r="J933" i="7"/>
  <c r="K933" i="7" s="1"/>
  <c r="U933" i="7"/>
  <c r="H934" i="7"/>
  <c r="I934" i="7"/>
  <c r="J934" i="7"/>
  <c r="K934" i="7" s="1"/>
  <c r="U934" i="7"/>
  <c r="H935" i="7"/>
  <c r="I935" i="7"/>
  <c r="J935" i="7"/>
  <c r="U935" i="7"/>
  <c r="H936" i="7"/>
  <c r="I936" i="7"/>
  <c r="J936" i="7"/>
  <c r="K936" i="7"/>
  <c r="M936" i="7" s="1"/>
  <c r="P936" i="7" s="1"/>
  <c r="U936" i="7"/>
  <c r="H937" i="7"/>
  <c r="I937" i="7"/>
  <c r="J937" i="7"/>
  <c r="K937" i="7" s="1"/>
  <c r="U937" i="7"/>
  <c r="H938" i="7"/>
  <c r="I938" i="7"/>
  <c r="J938" i="7"/>
  <c r="K938" i="7" s="1"/>
  <c r="U938" i="7"/>
  <c r="H939" i="7"/>
  <c r="I939" i="7"/>
  <c r="J939" i="7"/>
  <c r="K939" i="7" s="1"/>
  <c r="M939" i="7" s="1"/>
  <c r="P939" i="7" s="1"/>
  <c r="R939" i="7" s="1"/>
  <c r="U939" i="7"/>
  <c r="H940" i="7"/>
  <c r="I940" i="7"/>
  <c r="J940" i="7"/>
  <c r="K940" i="7" s="1"/>
  <c r="U940" i="7"/>
  <c r="H941" i="7"/>
  <c r="I941" i="7"/>
  <c r="J941" i="7"/>
  <c r="K941" i="7" s="1"/>
  <c r="U941" i="7"/>
  <c r="H942" i="7"/>
  <c r="I942" i="7"/>
  <c r="J942" i="7"/>
  <c r="K942" i="7" s="1"/>
  <c r="U942" i="7"/>
  <c r="H943" i="7"/>
  <c r="I943" i="7"/>
  <c r="J943" i="7"/>
  <c r="U943" i="7"/>
  <c r="H944" i="7"/>
  <c r="I944" i="7"/>
  <c r="J944" i="7"/>
  <c r="K944" i="7" s="1"/>
  <c r="M944" i="7" s="1"/>
  <c r="P944" i="7" s="1"/>
  <c r="U944" i="7"/>
  <c r="H945" i="7"/>
  <c r="I945" i="7"/>
  <c r="J945" i="7"/>
  <c r="K945" i="7" s="1"/>
  <c r="M945" i="7" s="1"/>
  <c r="P945" i="7" s="1"/>
  <c r="U945" i="7"/>
  <c r="H946" i="7"/>
  <c r="I946" i="7"/>
  <c r="J946" i="7"/>
  <c r="U946" i="7"/>
  <c r="H947" i="7"/>
  <c r="I947" i="7"/>
  <c r="J947" i="7"/>
  <c r="K947" i="7" s="1"/>
  <c r="M947" i="7" s="1"/>
  <c r="P947" i="7" s="1"/>
  <c r="R947" i="7" s="1"/>
  <c r="U947" i="7"/>
  <c r="H948" i="7"/>
  <c r="I948" i="7"/>
  <c r="J948" i="7"/>
  <c r="K948" i="7" s="1"/>
  <c r="U948" i="7"/>
  <c r="H949" i="7"/>
  <c r="I949" i="7"/>
  <c r="J949" i="7"/>
  <c r="U949" i="7"/>
  <c r="H950" i="7"/>
  <c r="I950" i="7"/>
  <c r="J950" i="7"/>
  <c r="K950" i="7" s="1"/>
  <c r="U950" i="7"/>
  <c r="H951" i="7"/>
  <c r="I951" i="7"/>
  <c r="J951" i="7"/>
  <c r="U951" i="7"/>
  <c r="H952" i="7"/>
  <c r="I952" i="7"/>
  <c r="J952" i="7"/>
  <c r="K952" i="7" s="1"/>
  <c r="M952" i="7" s="1"/>
  <c r="P952" i="7" s="1"/>
  <c r="U952" i="7"/>
  <c r="H953" i="7"/>
  <c r="I953" i="7"/>
  <c r="J953" i="7"/>
  <c r="K953" i="7" s="1"/>
  <c r="U953" i="7"/>
  <c r="H954" i="7"/>
  <c r="I954" i="7"/>
  <c r="J954" i="7"/>
  <c r="U954" i="7"/>
  <c r="H955" i="7"/>
  <c r="I955" i="7"/>
  <c r="J955" i="7"/>
  <c r="K955" i="7" s="1"/>
  <c r="M955" i="7" s="1"/>
  <c r="P955" i="7" s="1"/>
  <c r="R955" i="7" s="1"/>
  <c r="U955" i="7"/>
  <c r="H956" i="7"/>
  <c r="I956" i="7"/>
  <c r="J956" i="7"/>
  <c r="K956" i="7" s="1"/>
  <c r="U956" i="7"/>
  <c r="H957" i="7"/>
  <c r="I957" i="7"/>
  <c r="J957" i="7"/>
  <c r="U957" i="7"/>
  <c r="H958" i="7"/>
  <c r="I958" i="7"/>
  <c r="J958" i="7"/>
  <c r="K958" i="7" s="1"/>
  <c r="U958" i="7"/>
  <c r="H959" i="7"/>
  <c r="I959" i="7"/>
  <c r="J959" i="7"/>
  <c r="U959" i="7"/>
  <c r="H960" i="7"/>
  <c r="I960" i="7"/>
  <c r="J960" i="7"/>
  <c r="K960" i="7" s="1"/>
  <c r="M960" i="7" s="1"/>
  <c r="P960" i="7" s="1"/>
  <c r="U960" i="7"/>
  <c r="H961" i="7"/>
  <c r="I961" i="7"/>
  <c r="J961" i="7"/>
  <c r="K961" i="7" s="1"/>
  <c r="U961" i="7"/>
  <c r="H962" i="7"/>
  <c r="I962" i="7"/>
  <c r="J962" i="7"/>
  <c r="U962" i="7"/>
  <c r="H963" i="7"/>
  <c r="I963" i="7"/>
  <c r="J963" i="7"/>
  <c r="K963" i="7" s="1"/>
  <c r="M963" i="7" s="1"/>
  <c r="P963" i="7" s="1"/>
  <c r="R963" i="7" s="1"/>
  <c r="U963" i="7"/>
  <c r="H964" i="7"/>
  <c r="I964" i="7"/>
  <c r="J964" i="7"/>
  <c r="K964" i="7" s="1"/>
  <c r="U964" i="7"/>
  <c r="H965" i="7"/>
  <c r="I965" i="7"/>
  <c r="J965" i="7"/>
  <c r="U965" i="7"/>
  <c r="H966" i="7"/>
  <c r="I966" i="7"/>
  <c r="J966" i="7"/>
  <c r="U966" i="7"/>
  <c r="H967" i="7"/>
  <c r="I967" i="7"/>
  <c r="J967" i="7"/>
  <c r="U967" i="7"/>
  <c r="H968" i="7"/>
  <c r="I968" i="7"/>
  <c r="J968" i="7"/>
  <c r="K968" i="7" s="1"/>
  <c r="M968" i="7" s="1"/>
  <c r="P968" i="7" s="1"/>
  <c r="U968" i="7"/>
  <c r="H969" i="7"/>
  <c r="I969" i="7"/>
  <c r="J969" i="7"/>
  <c r="K969" i="7" s="1"/>
  <c r="U969" i="7"/>
  <c r="H970" i="7"/>
  <c r="I970" i="7"/>
  <c r="J970" i="7"/>
  <c r="K970" i="7" s="1"/>
  <c r="U970" i="7"/>
  <c r="H971" i="7"/>
  <c r="I971" i="7"/>
  <c r="J971" i="7"/>
  <c r="K971" i="7" s="1"/>
  <c r="M971" i="7" s="1"/>
  <c r="P971" i="7" s="1"/>
  <c r="R971" i="7" s="1"/>
  <c r="U971" i="7"/>
  <c r="H972" i="7"/>
  <c r="I972" i="7"/>
  <c r="J972" i="7"/>
  <c r="U972" i="7"/>
  <c r="H973" i="7"/>
  <c r="I973" i="7"/>
  <c r="J973" i="7"/>
  <c r="K973" i="7" s="1"/>
  <c r="U973" i="7"/>
  <c r="H974" i="7"/>
  <c r="I974" i="7"/>
  <c r="J974" i="7"/>
  <c r="K974" i="7" s="1"/>
  <c r="U974" i="7"/>
  <c r="H975" i="7"/>
  <c r="I975" i="7"/>
  <c r="J975" i="7"/>
  <c r="U975" i="7"/>
  <c r="H976" i="7"/>
  <c r="I976" i="7"/>
  <c r="J976" i="7"/>
  <c r="K976" i="7" s="1"/>
  <c r="M976" i="7" s="1"/>
  <c r="P976" i="7" s="1"/>
  <c r="R976" i="7" s="1"/>
  <c r="U976" i="7"/>
  <c r="H977" i="7"/>
  <c r="I977" i="7"/>
  <c r="J977" i="7"/>
  <c r="K977" i="7" s="1"/>
  <c r="U977" i="7"/>
  <c r="H978" i="7"/>
  <c r="I978" i="7"/>
  <c r="J978" i="7"/>
  <c r="K978" i="7" s="1"/>
  <c r="U978" i="7"/>
  <c r="H979" i="7"/>
  <c r="I979" i="7"/>
  <c r="J979" i="7"/>
  <c r="K979" i="7" s="1"/>
  <c r="M979" i="7" s="1"/>
  <c r="P979" i="7" s="1"/>
  <c r="U979" i="7"/>
  <c r="H980" i="7"/>
  <c r="I980" i="7"/>
  <c r="J980" i="7"/>
  <c r="U980" i="7"/>
  <c r="H981" i="7"/>
  <c r="I981" i="7"/>
  <c r="J981" i="7"/>
  <c r="U981" i="7"/>
  <c r="H982" i="7"/>
  <c r="I982" i="7"/>
  <c r="J982" i="7"/>
  <c r="K982" i="7" s="1"/>
  <c r="U982" i="7"/>
  <c r="H983" i="7"/>
  <c r="I983" i="7"/>
  <c r="J983" i="7"/>
  <c r="K983" i="7" s="1"/>
  <c r="U983" i="7"/>
  <c r="H984" i="7"/>
  <c r="I984" i="7"/>
  <c r="J984" i="7"/>
  <c r="K984" i="7" s="1"/>
  <c r="M984" i="7" s="1"/>
  <c r="P984" i="7" s="1"/>
  <c r="R984" i="7" s="1"/>
  <c r="U984" i="7"/>
  <c r="H985" i="7"/>
  <c r="I985" i="7"/>
  <c r="J985" i="7"/>
  <c r="U985" i="7"/>
  <c r="H986" i="7"/>
  <c r="I986" i="7"/>
  <c r="J986" i="7"/>
  <c r="K986" i="7" s="1"/>
  <c r="U986" i="7"/>
  <c r="H987" i="7"/>
  <c r="I987" i="7"/>
  <c r="J987" i="7"/>
  <c r="K987" i="7" s="1"/>
  <c r="M987" i="7" s="1"/>
  <c r="P987" i="7" s="1"/>
  <c r="R987" i="7" s="1"/>
  <c r="U987" i="7"/>
  <c r="H988" i="7"/>
  <c r="I988" i="7"/>
  <c r="J988" i="7"/>
  <c r="K988" i="7" s="1"/>
  <c r="U988" i="7"/>
  <c r="H989" i="7"/>
  <c r="I989" i="7"/>
  <c r="J989" i="7"/>
  <c r="K989" i="7" s="1"/>
  <c r="U989" i="7"/>
  <c r="H990" i="7"/>
  <c r="I990" i="7"/>
  <c r="J990" i="7"/>
  <c r="K990" i="7" s="1"/>
  <c r="U990" i="7"/>
  <c r="H991" i="7"/>
  <c r="I991" i="7"/>
  <c r="J991" i="7"/>
  <c r="U991" i="7"/>
  <c r="H992" i="7"/>
  <c r="I992" i="7"/>
  <c r="J992" i="7"/>
  <c r="K992" i="7" s="1"/>
  <c r="U992" i="7"/>
  <c r="H993" i="7"/>
  <c r="I993" i="7"/>
  <c r="J993" i="7"/>
  <c r="K993" i="7" s="1"/>
  <c r="U993" i="7"/>
  <c r="H994" i="7"/>
  <c r="I994" i="7"/>
  <c r="J994" i="7"/>
  <c r="K994" i="7" s="1"/>
  <c r="U994" i="7"/>
  <c r="H995" i="7"/>
  <c r="I995" i="7"/>
  <c r="J995" i="7"/>
  <c r="K995" i="7" s="1"/>
  <c r="M995" i="7" s="1"/>
  <c r="P995" i="7" s="1"/>
  <c r="R995" i="7" s="1"/>
  <c r="U995" i="7"/>
  <c r="H996" i="7"/>
  <c r="I996" i="7"/>
  <c r="J996" i="7"/>
  <c r="U996" i="7"/>
  <c r="H997" i="7"/>
  <c r="I997" i="7"/>
  <c r="J997" i="7"/>
  <c r="K997" i="7" s="1"/>
  <c r="U997" i="7"/>
  <c r="H998" i="7"/>
  <c r="I998" i="7"/>
  <c r="J998" i="7"/>
  <c r="K998" i="7" s="1"/>
  <c r="U998" i="7"/>
  <c r="H999" i="7"/>
  <c r="I999" i="7"/>
  <c r="J999" i="7"/>
  <c r="U999" i="7"/>
  <c r="H1000" i="7"/>
  <c r="I1000" i="7"/>
  <c r="J1000" i="7"/>
  <c r="K1000" i="7" s="1"/>
  <c r="M1000" i="7" s="1"/>
  <c r="P1000" i="7" s="1"/>
  <c r="U1000" i="7"/>
  <c r="H1001" i="7"/>
  <c r="I1001" i="7"/>
  <c r="J1001" i="7"/>
  <c r="K1001" i="7" s="1"/>
  <c r="U1001" i="7"/>
  <c r="H1002" i="7"/>
  <c r="I1002" i="7"/>
  <c r="J1002" i="7"/>
  <c r="K1002" i="7"/>
  <c r="U1002" i="7"/>
  <c r="H1003" i="7"/>
  <c r="I1003" i="7"/>
  <c r="J1003" i="7"/>
  <c r="K1003" i="7" s="1"/>
  <c r="M1003" i="7" s="1"/>
  <c r="P1003" i="7" s="1"/>
  <c r="R1003" i="7" s="1"/>
  <c r="U1003" i="7"/>
  <c r="H1004" i="7"/>
  <c r="I1004" i="7"/>
  <c r="J1004" i="7"/>
  <c r="K1004" i="7" s="1"/>
  <c r="U1004" i="7"/>
  <c r="H1005" i="7"/>
  <c r="I1005" i="7"/>
  <c r="J1005" i="7"/>
  <c r="U1005" i="7"/>
  <c r="H1006" i="7"/>
  <c r="I1006" i="7"/>
  <c r="J1006" i="7"/>
  <c r="K1006" i="7" s="1"/>
  <c r="M1006" i="7" s="1"/>
  <c r="P1006" i="7" s="1"/>
  <c r="U1006" i="7"/>
  <c r="H1007" i="7"/>
  <c r="I1007" i="7"/>
  <c r="J1007" i="7"/>
  <c r="U1007" i="7"/>
  <c r="H1008" i="7"/>
  <c r="I1008" i="7"/>
  <c r="J1008" i="7"/>
  <c r="K1008" i="7" s="1"/>
  <c r="U1008" i="7"/>
  <c r="H1009" i="7"/>
  <c r="I1009" i="7"/>
  <c r="J1009" i="7"/>
  <c r="K1009" i="7" s="1"/>
  <c r="U1009" i="7"/>
  <c r="H1010" i="7"/>
  <c r="I1010" i="7"/>
  <c r="J1010" i="7"/>
  <c r="K1010" i="7" s="1"/>
  <c r="M1010" i="7" s="1"/>
  <c r="P1010" i="7" s="1"/>
  <c r="U1010" i="7"/>
  <c r="H1011" i="7"/>
  <c r="I1011" i="7"/>
  <c r="J1011" i="7"/>
  <c r="K1011" i="7" s="1"/>
  <c r="M1011" i="7" s="1"/>
  <c r="P1011" i="7" s="1"/>
  <c r="R1011" i="7" s="1"/>
  <c r="U1011" i="7"/>
  <c r="H1012" i="7"/>
  <c r="I1012" i="7"/>
  <c r="J1012" i="7"/>
  <c r="K1012" i="7" s="1"/>
  <c r="U1012" i="7"/>
  <c r="H1013" i="7"/>
  <c r="I1013" i="7"/>
  <c r="J1013" i="7"/>
  <c r="U1013" i="7"/>
  <c r="H1014" i="7"/>
  <c r="I1014" i="7"/>
  <c r="J1014" i="7"/>
  <c r="K1014" i="7" s="1"/>
  <c r="M1014" i="7" s="1"/>
  <c r="P1014" i="7" s="1"/>
  <c r="U1014" i="7"/>
  <c r="H1015" i="7"/>
  <c r="I1015" i="7"/>
  <c r="J1015" i="7"/>
  <c r="U1015" i="7"/>
  <c r="H1016" i="7"/>
  <c r="I1016" i="7"/>
  <c r="J1016" i="7"/>
  <c r="U1016" i="7"/>
  <c r="H1017" i="7"/>
  <c r="I1017" i="7"/>
  <c r="J1017" i="7"/>
  <c r="K1017" i="7" s="1"/>
  <c r="M1017" i="7" s="1"/>
  <c r="P1017" i="7" s="1"/>
  <c r="U1017" i="7"/>
  <c r="H1018" i="7"/>
  <c r="I1018" i="7"/>
  <c r="J1018" i="7"/>
  <c r="K1018" i="7" s="1"/>
  <c r="M1018" i="7" s="1"/>
  <c r="P1018" i="7" s="1"/>
  <c r="U1018" i="7"/>
  <c r="H1019" i="7"/>
  <c r="I1019" i="7"/>
  <c r="J1019" i="7"/>
  <c r="K1019" i="7" s="1"/>
  <c r="M1019" i="7" s="1"/>
  <c r="P1019" i="7" s="1"/>
  <c r="R1019" i="7" s="1"/>
  <c r="U1019" i="7"/>
  <c r="H1020" i="7"/>
  <c r="I1020" i="7"/>
  <c r="J1020" i="7"/>
  <c r="K1020" i="7" s="1"/>
  <c r="U1020" i="7"/>
  <c r="H1021" i="7"/>
  <c r="I1021" i="7"/>
  <c r="J1021" i="7"/>
  <c r="K1021" i="7" s="1"/>
  <c r="U1021" i="7"/>
  <c r="H1022" i="7"/>
  <c r="I1022" i="7"/>
  <c r="J1022" i="7"/>
  <c r="K1022" i="7"/>
  <c r="M1022" i="7" s="1"/>
  <c r="P1022" i="7" s="1"/>
  <c r="U1022" i="7"/>
  <c r="H1023" i="7"/>
  <c r="I1023" i="7"/>
  <c r="J1023" i="7"/>
  <c r="U1023" i="7"/>
  <c r="H1024" i="7"/>
  <c r="I1024" i="7"/>
  <c r="J1024" i="7"/>
  <c r="K1024" i="7" s="1"/>
  <c r="U1024" i="7"/>
  <c r="H1025" i="7"/>
  <c r="I1025" i="7"/>
  <c r="J1025" i="7"/>
  <c r="K1025" i="7" s="1"/>
  <c r="U1025" i="7"/>
  <c r="H1026" i="7"/>
  <c r="I1026" i="7"/>
  <c r="J1026" i="7"/>
  <c r="K1026" i="7" s="1"/>
  <c r="M1026" i="7" s="1"/>
  <c r="P1026" i="7" s="1"/>
  <c r="U1026" i="7"/>
  <c r="H1027" i="7"/>
  <c r="I1027" i="7"/>
  <c r="J1027" i="7"/>
  <c r="K1027" i="7" s="1"/>
  <c r="M1027" i="7" s="1"/>
  <c r="P1027" i="7" s="1"/>
  <c r="R1027" i="7" s="1"/>
  <c r="U1027" i="7"/>
  <c r="H1028" i="7"/>
  <c r="I1028" i="7"/>
  <c r="J1028" i="7"/>
  <c r="K1028" i="7" s="1"/>
  <c r="U1028" i="7"/>
  <c r="H1029" i="7"/>
  <c r="I1029" i="7"/>
  <c r="J1029" i="7"/>
  <c r="K1029" i="7" s="1"/>
  <c r="U1029" i="7"/>
  <c r="H1030" i="7"/>
  <c r="I1030" i="7"/>
  <c r="J1030" i="7"/>
  <c r="K1030" i="7" s="1"/>
  <c r="M1030" i="7" s="1"/>
  <c r="P1030" i="7" s="1"/>
  <c r="U1030" i="7"/>
  <c r="H1031" i="7"/>
  <c r="I1031" i="7"/>
  <c r="J1031" i="7"/>
  <c r="U1031" i="7"/>
  <c r="H1032" i="7"/>
  <c r="I1032" i="7"/>
  <c r="J1032" i="7"/>
  <c r="K1032" i="7" s="1"/>
  <c r="U1032" i="7"/>
  <c r="H1033" i="7"/>
  <c r="I1033" i="7"/>
  <c r="J1033" i="7"/>
  <c r="K1033" i="7" s="1"/>
  <c r="M1033" i="7" s="1"/>
  <c r="P1033" i="7" s="1"/>
  <c r="U1033" i="7"/>
  <c r="H1034" i="7"/>
  <c r="I1034" i="7"/>
  <c r="J1034" i="7"/>
  <c r="K1034" i="7" s="1"/>
  <c r="M1034" i="7" s="1"/>
  <c r="P1034" i="7" s="1"/>
  <c r="U1034" i="7"/>
  <c r="H1035" i="7"/>
  <c r="I1035" i="7"/>
  <c r="J1035" i="7"/>
  <c r="K1035" i="7" s="1"/>
  <c r="M1035" i="7" s="1"/>
  <c r="P1035" i="7" s="1"/>
  <c r="R1035" i="7" s="1"/>
  <c r="U1035" i="7"/>
  <c r="H1036" i="7"/>
  <c r="I1036" i="7"/>
  <c r="J1036" i="7"/>
  <c r="K1036" i="7" s="1"/>
  <c r="U1036" i="7"/>
  <c r="H1037" i="7"/>
  <c r="I1037" i="7"/>
  <c r="J1037" i="7"/>
  <c r="U1037" i="7"/>
  <c r="H1038" i="7"/>
  <c r="I1038" i="7"/>
  <c r="J1038" i="7"/>
  <c r="K1038" i="7" s="1"/>
  <c r="M1038" i="7" s="1"/>
  <c r="P1038" i="7" s="1"/>
  <c r="U1038" i="7"/>
  <c r="H1039" i="7"/>
  <c r="I1039" i="7"/>
  <c r="J1039" i="7"/>
  <c r="U1039" i="7"/>
  <c r="H1040" i="7"/>
  <c r="I1040" i="7"/>
  <c r="J1040" i="7"/>
  <c r="K1040" i="7" s="1"/>
  <c r="U1040" i="7"/>
  <c r="H1041" i="7"/>
  <c r="I1041" i="7"/>
  <c r="J1041" i="7"/>
  <c r="K1041" i="7" s="1"/>
  <c r="U1041" i="7"/>
  <c r="H1042" i="7"/>
  <c r="I1042" i="7"/>
  <c r="J1042" i="7"/>
  <c r="K1042" i="7" s="1"/>
  <c r="M1042" i="7" s="1"/>
  <c r="P1042" i="7" s="1"/>
  <c r="U1042" i="7"/>
  <c r="H1043" i="7"/>
  <c r="I1043" i="7"/>
  <c r="J1043" i="7"/>
  <c r="K1043" i="7" s="1"/>
  <c r="M1043" i="7" s="1"/>
  <c r="P1043" i="7" s="1"/>
  <c r="R1043" i="7" s="1"/>
  <c r="U1043" i="7"/>
  <c r="H1044" i="7"/>
  <c r="I1044" i="7"/>
  <c r="J1044" i="7"/>
  <c r="K1044" i="7" s="1"/>
  <c r="U1044" i="7"/>
  <c r="H1045" i="7"/>
  <c r="I1045" i="7"/>
  <c r="J1045" i="7"/>
  <c r="U1045" i="7"/>
  <c r="H1046" i="7"/>
  <c r="I1046" i="7"/>
  <c r="J1046" i="7"/>
  <c r="K1046" i="7" s="1"/>
  <c r="M1046" i="7" s="1"/>
  <c r="P1046" i="7" s="1"/>
  <c r="U1046" i="7"/>
  <c r="H1047" i="7"/>
  <c r="I1047" i="7"/>
  <c r="J1047" i="7"/>
  <c r="U1047" i="7"/>
  <c r="H1048" i="7"/>
  <c r="I1048" i="7"/>
  <c r="J1048" i="7"/>
  <c r="U1048" i="7"/>
  <c r="H1049" i="7"/>
  <c r="I1049" i="7"/>
  <c r="J1049" i="7"/>
  <c r="K1049" i="7" s="1"/>
  <c r="U1049" i="7"/>
  <c r="H1050" i="7"/>
  <c r="I1050" i="7"/>
  <c r="J1050" i="7"/>
  <c r="K1050" i="7" s="1"/>
  <c r="M1050" i="7" s="1"/>
  <c r="P1050" i="7" s="1"/>
  <c r="U1050" i="7"/>
  <c r="H1051" i="7"/>
  <c r="I1051" i="7"/>
  <c r="J1051" i="7"/>
  <c r="K1051" i="7" s="1"/>
  <c r="M1051" i="7" s="1"/>
  <c r="P1051" i="7" s="1"/>
  <c r="R1051" i="7" s="1"/>
  <c r="U1051" i="7"/>
  <c r="H1052" i="7"/>
  <c r="I1052" i="7"/>
  <c r="J1052" i="7"/>
  <c r="K1052" i="7" s="1"/>
  <c r="U1052" i="7"/>
  <c r="H1053" i="7"/>
  <c r="I1053" i="7"/>
  <c r="J1053" i="7"/>
  <c r="U1053" i="7"/>
  <c r="H1054" i="7"/>
  <c r="I1054" i="7"/>
  <c r="J1054" i="7"/>
  <c r="K1054" i="7" s="1"/>
  <c r="M1054" i="7" s="1"/>
  <c r="P1054" i="7" s="1"/>
  <c r="U1054" i="7"/>
  <c r="H1055" i="7"/>
  <c r="I1055" i="7"/>
  <c r="J1055" i="7"/>
  <c r="U1055" i="7"/>
  <c r="H1056" i="7"/>
  <c r="I1056" i="7"/>
  <c r="J1056" i="7"/>
  <c r="K1056" i="7" s="1"/>
  <c r="U1056" i="7"/>
  <c r="H1057" i="7"/>
  <c r="I1057" i="7"/>
  <c r="J1057" i="7"/>
  <c r="K1057" i="7" s="1"/>
  <c r="U1057" i="7"/>
  <c r="H1058" i="7"/>
  <c r="I1058" i="7"/>
  <c r="J1058" i="7"/>
  <c r="K1058" i="7" s="1"/>
  <c r="M1058" i="7" s="1"/>
  <c r="P1058" i="7" s="1"/>
  <c r="U1058" i="7"/>
  <c r="H1059" i="7"/>
  <c r="I1059" i="7"/>
  <c r="J1059" i="7"/>
  <c r="K1059" i="7" s="1"/>
  <c r="M1059" i="7" s="1"/>
  <c r="P1059" i="7" s="1"/>
  <c r="R1059" i="7" s="1"/>
  <c r="U1059" i="7"/>
  <c r="H1060" i="7"/>
  <c r="I1060" i="7"/>
  <c r="J1060" i="7"/>
  <c r="K1060" i="7" s="1"/>
  <c r="U1060" i="7"/>
  <c r="H1061" i="7"/>
  <c r="I1061" i="7"/>
  <c r="J1061" i="7"/>
  <c r="U1061" i="7"/>
  <c r="H1062" i="7"/>
  <c r="I1062" i="7"/>
  <c r="J1062" i="7"/>
  <c r="K1062" i="7" s="1"/>
  <c r="M1062" i="7" s="1"/>
  <c r="P1062" i="7" s="1"/>
  <c r="U1062" i="7"/>
  <c r="H1063" i="7"/>
  <c r="I1063" i="7"/>
  <c r="J1063" i="7"/>
  <c r="U1063" i="7"/>
  <c r="H1064" i="7"/>
  <c r="I1064" i="7"/>
  <c r="J1064" i="7"/>
  <c r="U1064" i="7"/>
  <c r="H1065" i="7"/>
  <c r="I1065" i="7"/>
  <c r="J1065" i="7"/>
  <c r="K1065" i="7" s="1"/>
  <c r="U1065" i="7"/>
  <c r="H1066" i="7"/>
  <c r="I1066" i="7"/>
  <c r="J1066" i="7"/>
  <c r="K1066" i="7" s="1"/>
  <c r="M1066" i="7" s="1"/>
  <c r="P1066" i="7" s="1"/>
  <c r="U1066" i="7"/>
  <c r="H1067" i="7"/>
  <c r="I1067" i="7"/>
  <c r="J1067" i="7"/>
  <c r="K1067" i="7" s="1"/>
  <c r="M1067" i="7" s="1"/>
  <c r="P1067" i="7" s="1"/>
  <c r="R1067" i="7" s="1"/>
  <c r="U1067" i="7"/>
  <c r="H1068" i="7"/>
  <c r="I1068" i="7"/>
  <c r="J1068" i="7"/>
  <c r="K1068" i="7" s="1"/>
  <c r="U1068" i="7"/>
  <c r="H1069" i="7"/>
  <c r="I1069" i="7"/>
  <c r="J1069" i="7"/>
  <c r="U1069" i="7"/>
  <c r="H1070" i="7"/>
  <c r="I1070" i="7"/>
  <c r="J1070" i="7"/>
  <c r="K1070" i="7" s="1"/>
  <c r="M1070" i="7" s="1"/>
  <c r="P1070" i="7" s="1"/>
  <c r="U1070" i="7"/>
  <c r="H1071" i="7"/>
  <c r="I1071" i="7"/>
  <c r="J1071" i="7"/>
  <c r="U1071" i="7"/>
  <c r="H1072" i="7"/>
  <c r="I1072" i="7"/>
  <c r="J1072" i="7"/>
  <c r="K1072" i="7" s="1"/>
  <c r="U1072" i="7"/>
  <c r="H1073" i="7"/>
  <c r="I1073" i="7"/>
  <c r="J1073" i="7"/>
  <c r="K1073" i="7" s="1"/>
  <c r="U1073" i="7"/>
  <c r="H1074" i="7"/>
  <c r="I1074" i="7"/>
  <c r="J1074" i="7"/>
  <c r="K1074" i="7" s="1"/>
  <c r="M1074" i="7" s="1"/>
  <c r="P1074" i="7" s="1"/>
  <c r="U1074" i="7"/>
  <c r="H1075" i="7"/>
  <c r="I1075" i="7"/>
  <c r="J1075" i="7"/>
  <c r="K1075" i="7" s="1"/>
  <c r="M1075" i="7" s="1"/>
  <c r="P1075" i="7" s="1"/>
  <c r="R1075" i="7" s="1"/>
  <c r="U1075" i="7"/>
  <c r="H1076" i="7"/>
  <c r="I1076" i="7"/>
  <c r="J1076" i="7"/>
  <c r="K1076" i="7" s="1"/>
  <c r="U1076" i="7"/>
  <c r="H1077" i="7"/>
  <c r="I1077" i="7"/>
  <c r="J1077" i="7"/>
  <c r="U1077" i="7"/>
  <c r="H1078" i="7"/>
  <c r="I1078" i="7"/>
  <c r="J1078" i="7"/>
  <c r="K1078" i="7" s="1"/>
  <c r="M1078" i="7" s="1"/>
  <c r="P1078" i="7" s="1"/>
  <c r="R1078" i="7" s="1"/>
  <c r="U1078" i="7"/>
  <c r="H1079" i="7"/>
  <c r="I1079" i="7"/>
  <c r="J1079" i="7"/>
  <c r="U1079" i="7"/>
  <c r="H1080" i="7"/>
  <c r="I1080" i="7"/>
  <c r="J1080" i="7"/>
  <c r="K1080" i="7" s="1"/>
  <c r="U1080" i="7"/>
  <c r="H1081" i="7"/>
  <c r="I1081" i="7"/>
  <c r="J1081" i="7"/>
  <c r="K1081" i="7" s="1"/>
  <c r="U1081" i="7"/>
  <c r="H1082" i="7"/>
  <c r="I1082" i="7"/>
  <c r="J1082" i="7"/>
  <c r="K1082" i="7" s="1"/>
  <c r="M1082" i="7" s="1"/>
  <c r="P1082" i="7" s="1"/>
  <c r="U1082" i="7"/>
  <c r="H1083" i="7"/>
  <c r="I1083" i="7"/>
  <c r="J1083" i="7"/>
  <c r="K1083" i="7" s="1"/>
  <c r="M1083" i="7" s="1"/>
  <c r="P1083" i="7" s="1"/>
  <c r="U1083" i="7"/>
  <c r="H1084" i="7"/>
  <c r="I1084" i="7"/>
  <c r="J1084" i="7"/>
  <c r="U1084" i="7"/>
  <c r="H1085" i="7"/>
  <c r="I1085" i="7"/>
  <c r="J1085" i="7"/>
  <c r="U1085" i="7"/>
  <c r="H1086" i="7"/>
  <c r="I1086" i="7"/>
  <c r="J1086" i="7"/>
  <c r="K1086" i="7" s="1"/>
  <c r="M1086" i="7" s="1"/>
  <c r="P1086" i="7" s="1"/>
  <c r="R1086" i="7" s="1"/>
  <c r="U1086" i="7"/>
  <c r="H1087" i="7"/>
  <c r="I1087" i="7"/>
  <c r="J1087" i="7"/>
  <c r="U1087" i="7"/>
  <c r="H1088" i="7"/>
  <c r="I1088" i="7"/>
  <c r="J1088" i="7"/>
  <c r="K1088" i="7" s="1"/>
  <c r="U1088" i="7"/>
  <c r="H1089" i="7"/>
  <c r="I1089" i="7"/>
  <c r="J1089" i="7"/>
  <c r="K1089" i="7" s="1"/>
  <c r="U1089" i="7"/>
  <c r="H1090" i="7"/>
  <c r="I1090" i="7"/>
  <c r="J1090" i="7"/>
  <c r="K1090" i="7" s="1"/>
  <c r="M1090" i="7" s="1"/>
  <c r="P1090" i="7" s="1"/>
  <c r="U1090" i="7"/>
  <c r="H1091" i="7"/>
  <c r="I1091" i="7"/>
  <c r="J1091" i="7"/>
  <c r="K1091" i="7" s="1"/>
  <c r="U1091" i="7"/>
  <c r="H1092" i="7"/>
  <c r="I1092" i="7"/>
  <c r="J1092" i="7"/>
  <c r="U1092" i="7"/>
  <c r="H1093" i="7"/>
  <c r="I1093" i="7"/>
  <c r="J1093" i="7"/>
  <c r="K1093" i="7" s="1"/>
  <c r="U1093" i="7"/>
  <c r="H1094" i="7"/>
  <c r="I1094" i="7"/>
  <c r="J1094" i="7"/>
  <c r="K1094" i="7" s="1"/>
  <c r="M1094" i="7" s="1"/>
  <c r="P1094" i="7" s="1"/>
  <c r="R1094" i="7" s="1"/>
  <c r="U1094" i="7"/>
  <c r="H1095" i="7"/>
  <c r="I1095" i="7"/>
  <c r="J1095" i="7"/>
  <c r="U1095" i="7"/>
  <c r="H1096" i="7"/>
  <c r="I1096" i="7"/>
  <c r="J1096" i="7"/>
  <c r="K1096" i="7" s="1"/>
  <c r="U1096" i="7"/>
  <c r="H1097" i="7"/>
  <c r="I1097" i="7"/>
  <c r="J1097" i="7"/>
  <c r="K1097" i="7" s="1"/>
  <c r="U1097" i="7"/>
  <c r="H1098" i="7"/>
  <c r="I1098" i="7"/>
  <c r="J1098" i="7"/>
  <c r="K1098" i="7" s="1"/>
  <c r="M1098" i="7" s="1"/>
  <c r="P1098" i="7" s="1"/>
  <c r="U1098" i="7"/>
  <c r="H1099" i="7"/>
  <c r="I1099" i="7"/>
  <c r="J1099" i="7"/>
  <c r="K1099" i="7" s="1"/>
  <c r="M1099" i="7" s="1"/>
  <c r="P1099" i="7" s="1"/>
  <c r="U1099" i="7"/>
  <c r="H1100" i="7"/>
  <c r="I1100" i="7"/>
  <c r="J1100" i="7"/>
  <c r="U1100" i="7"/>
  <c r="H1101" i="7"/>
  <c r="I1101" i="7"/>
  <c r="J1101" i="7"/>
  <c r="K1101" i="7" s="1"/>
  <c r="U1101" i="7"/>
  <c r="H1102" i="7"/>
  <c r="I1102" i="7"/>
  <c r="J1102" i="7"/>
  <c r="K1102" i="7" s="1"/>
  <c r="M1102" i="7" s="1"/>
  <c r="P1102" i="7" s="1"/>
  <c r="U1102" i="7"/>
  <c r="H1103" i="7"/>
  <c r="I1103" i="7"/>
  <c r="J1103" i="7"/>
  <c r="K1103" i="7" s="1"/>
  <c r="U1103" i="7"/>
  <c r="H1104" i="7"/>
  <c r="I1104" i="7"/>
  <c r="J1104" i="7"/>
  <c r="K1104" i="7" s="1"/>
  <c r="U1104" i="7"/>
  <c r="H1105" i="7"/>
  <c r="I1105" i="7"/>
  <c r="J1105" i="7"/>
  <c r="U1105" i="7"/>
  <c r="H1106" i="7"/>
  <c r="I1106" i="7"/>
  <c r="J1106" i="7"/>
  <c r="K1106" i="7" s="1"/>
  <c r="M1106" i="7" s="1"/>
  <c r="P1106" i="7" s="1"/>
  <c r="U1106" i="7"/>
  <c r="H1107" i="7"/>
  <c r="I1107" i="7"/>
  <c r="J1107" i="7"/>
  <c r="K1107" i="7" s="1"/>
  <c r="M1107" i="7" s="1"/>
  <c r="P1107" i="7" s="1"/>
  <c r="U1107" i="7"/>
  <c r="H1108" i="7"/>
  <c r="I1108" i="7"/>
  <c r="J1108" i="7"/>
  <c r="U1108" i="7"/>
  <c r="H1109" i="7"/>
  <c r="I1109" i="7"/>
  <c r="J1109" i="7"/>
  <c r="K1109" i="7" s="1"/>
  <c r="U1109" i="7"/>
  <c r="H1110" i="7"/>
  <c r="I1110" i="7"/>
  <c r="J1110" i="7"/>
  <c r="K1110" i="7" s="1"/>
  <c r="M1110" i="7" s="1"/>
  <c r="P1110" i="7" s="1"/>
  <c r="U1110" i="7"/>
  <c r="H1111" i="7"/>
  <c r="I1111" i="7"/>
  <c r="J1111" i="7"/>
  <c r="K1111" i="7" s="1"/>
  <c r="U1111" i="7"/>
  <c r="H1112" i="7"/>
  <c r="I1112" i="7"/>
  <c r="J1112" i="7"/>
  <c r="K1112" i="7"/>
  <c r="U1112" i="7"/>
  <c r="H1113" i="7"/>
  <c r="I1113" i="7"/>
  <c r="J1113" i="7"/>
  <c r="K1113" i="7" s="1"/>
  <c r="U1113" i="7"/>
  <c r="H1114" i="7"/>
  <c r="I1114" i="7"/>
  <c r="J1114" i="7"/>
  <c r="K1114" i="7" s="1"/>
  <c r="M1114" i="7" s="1"/>
  <c r="P1114" i="7" s="1"/>
  <c r="U1114" i="7"/>
  <c r="H1115" i="7"/>
  <c r="I1115" i="7"/>
  <c r="J1115" i="7"/>
  <c r="K1115" i="7" s="1"/>
  <c r="M1115" i="7" s="1"/>
  <c r="P1115" i="7" s="1"/>
  <c r="U1115" i="7"/>
  <c r="H1116" i="7"/>
  <c r="I1116" i="7"/>
  <c r="J1116" i="7"/>
  <c r="U1116" i="7"/>
  <c r="H1117" i="7"/>
  <c r="I1117" i="7"/>
  <c r="J1117" i="7"/>
  <c r="K1117" i="7" s="1"/>
  <c r="U1117" i="7"/>
  <c r="H1118" i="7"/>
  <c r="I1118" i="7"/>
  <c r="J1118" i="7"/>
  <c r="K1118" i="7" s="1"/>
  <c r="M1118" i="7" s="1"/>
  <c r="P1118" i="7" s="1"/>
  <c r="U1118" i="7"/>
  <c r="H1119" i="7"/>
  <c r="I1119" i="7"/>
  <c r="J1119" i="7"/>
  <c r="K1119" i="7" s="1"/>
  <c r="U1119" i="7"/>
  <c r="H1120" i="7"/>
  <c r="I1120" i="7"/>
  <c r="J1120" i="7"/>
  <c r="K1120" i="7" s="1"/>
  <c r="U1120" i="7"/>
  <c r="H1121" i="7"/>
  <c r="I1121" i="7"/>
  <c r="J1121" i="7"/>
  <c r="K1121" i="7" s="1"/>
  <c r="M1121" i="7" s="1"/>
  <c r="P1121" i="7" s="1"/>
  <c r="U1121" i="7"/>
  <c r="H1122" i="7"/>
  <c r="I1122" i="7"/>
  <c r="J1122" i="7"/>
  <c r="K1122" i="7" s="1"/>
  <c r="M1122" i="7" s="1"/>
  <c r="P1122" i="7" s="1"/>
  <c r="U1122" i="7"/>
  <c r="H1123" i="7"/>
  <c r="I1123" i="7"/>
  <c r="J1123" i="7"/>
  <c r="K1123" i="7" s="1"/>
  <c r="U1123" i="7"/>
  <c r="H1124" i="7"/>
  <c r="I1124" i="7"/>
  <c r="J1124" i="7"/>
  <c r="K1124" i="7" s="1"/>
  <c r="U1124" i="7"/>
  <c r="H1125" i="7"/>
  <c r="I1125" i="7"/>
  <c r="J1125" i="7"/>
  <c r="K1125" i="7" s="1"/>
  <c r="M1125" i="7" s="1"/>
  <c r="P1125" i="7" s="1"/>
  <c r="U1125" i="7"/>
  <c r="H1126" i="7"/>
  <c r="I1126" i="7"/>
  <c r="J1126" i="7"/>
  <c r="K1126" i="7" s="1"/>
  <c r="M1126" i="7" s="1"/>
  <c r="P1126" i="7" s="1"/>
  <c r="U1126" i="7"/>
  <c r="H1127" i="7"/>
  <c r="I1127" i="7"/>
  <c r="J1127" i="7"/>
  <c r="K1127" i="7" s="1"/>
  <c r="U1127" i="7"/>
  <c r="H1128" i="7"/>
  <c r="I1128" i="7"/>
  <c r="J1128" i="7"/>
  <c r="K1128" i="7" s="1"/>
  <c r="M1128" i="7" s="1"/>
  <c r="P1128" i="7" s="1"/>
  <c r="U1128" i="7"/>
  <c r="H1129" i="7"/>
  <c r="I1129" i="7"/>
  <c r="J1129" i="7"/>
  <c r="U1129" i="7"/>
  <c r="H1130" i="7"/>
  <c r="I1130" i="7"/>
  <c r="J1130" i="7"/>
  <c r="K1130" i="7" s="1"/>
  <c r="M1130" i="7" s="1"/>
  <c r="P1130" i="7" s="1"/>
  <c r="R1130" i="7" s="1"/>
  <c r="U1130" i="7"/>
  <c r="H1131" i="7"/>
  <c r="I1131" i="7"/>
  <c r="J1131" i="7"/>
  <c r="K1131" i="7" s="1"/>
  <c r="M1131" i="7" s="1"/>
  <c r="P1131" i="7" s="1"/>
  <c r="U1131" i="7"/>
  <c r="H1132" i="7"/>
  <c r="I1132" i="7"/>
  <c r="J1132" i="7"/>
  <c r="K1132" i="7" s="1"/>
  <c r="U1132" i="7"/>
  <c r="H1133" i="7"/>
  <c r="I1133" i="7"/>
  <c r="J1133" i="7"/>
  <c r="U1133" i="7"/>
  <c r="H1134" i="7"/>
  <c r="I1134" i="7"/>
  <c r="J1134" i="7"/>
  <c r="U1134" i="7"/>
  <c r="H1135" i="7"/>
  <c r="I1135" i="7"/>
  <c r="J1135" i="7"/>
  <c r="K1135" i="7" s="1"/>
  <c r="M1135" i="7" s="1"/>
  <c r="P1135" i="7" s="1"/>
  <c r="U1135" i="7"/>
  <c r="H1136" i="7"/>
  <c r="I1136" i="7"/>
  <c r="J1136" i="7"/>
  <c r="K1136" i="7" s="1"/>
  <c r="U1136" i="7"/>
  <c r="H1137" i="7"/>
  <c r="I1137" i="7"/>
  <c r="J1137" i="7"/>
  <c r="K1137" i="7"/>
  <c r="U1137" i="7"/>
  <c r="H1138" i="7"/>
  <c r="I1138" i="7"/>
  <c r="J1138" i="7"/>
  <c r="K1138" i="7" s="1"/>
  <c r="M1138" i="7" s="1"/>
  <c r="P1138" i="7" s="1"/>
  <c r="R1138" i="7" s="1"/>
  <c r="U1138" i="7"/>
  <c r="H1139" i="7"/>
  <c r="I1139" i="7"/>
  <c r="J1139" i="7"/>
  <c r="K1139" i="7" s="1"/>
  <c r="M1139" i="7" s="1"/>
  <c r="P1139" i="7" s="1"/>
  <c r="U1139" i="7"/>
  <c r="H1140" i="7"/>
  <c r="I1140" i="7"/>
  <c r="J1140" i="7"/>
  <c r="K1140" i="7" s="1"/>
  <c r="U1140" i="7"/>
  <c r="H1141" i="7"/>
  <c r="I1141" i="7"/>
  <c r="J1141" i="7"/>
  <c r="U1141" i="7"/>
  <c r="H1142" i="7"/>
  <c r="I1142" i="7"/>
  <c r="J1142" i="7"/>
  <c r="U1142" i="7"/>
  <c r="H1143" i="7"/>
  <c r="I1143" i="7"/>
  <c r="J1143" i="7"/>
  <c r="K1143" i="7" s="1"/>
  <c r="M1143" i="7" s="1"/>
  <c r="P1143" i="7" s="1"/>
  <c r="U1143" i="7"/>
  <c r="H1144" i="7"/>
  <c r="I1144" i="7"/>
  <c r="J1144" i="7"/>
  <c r="K1144" i="7" s="1"/>
  <c r="U1144" i="7"/>
  <c r="H1145" i="7"/>
  <c r="I1145" i="7"/>
  <c r="J1145" i="7"/>
  <c r="K1145" i="7" s="1"/>
  <c r="U1145" i="7"/>
  <c r="H1146" i="7"/>
  <c r="I1146" i="7"/>
  <c r="J1146" i="7"/>
  <c r="K1146" i="7" s="1"/>
  <c r="M1146" i="7" s="1"/>
  <c r="P1146" i="7" s="1"/>
  <c r="R1146" i="7" s="1"/>
  <c r="U1146" i="7"/>
  <c r="H1147" i="7"/>
  <c r="I1147" i="7"/>
  <c r="J1147" i="7"/>
  <c r="K1147" i="7" s="1"/>
  <c r="M1147" i="7" s="1"/>
  <c r="P1147" i="7" s="1"/>
  <c r="U1147" i="7"/>
  <c r="H1148" i="7"/>
  <c r="I1148" i="7"/>
  <c r="J1148" i="7"/>
  <c r="K1148" i="7" s="1"/>
  <c r="U1148" i="7"/>
  <c r="H1149" i="7"/>
  <c r="I1149" i="7"/>
  <c r="J1149" i="7"/>
  <c r="U1149" i="7"/>
  <c r="H1150" i="7"/>
  <c r="I1150" i="7"/>
  <c r="J1150" i="7"/>
  <c r="U1150" i="7"/>
  <c r="H1151" i="7"/>
  <c r="I1151" i="7"/>
  <c r="J1151" i="7"/>
  <c r="K1151" i="7" s="1"/>
  <c r="M1151" i="7" s="1"/>
  <c r="P1151" i="7" s="1"/>
  <c r="U1151" i="7"/>
  <c r="H1152" i="7"/>
  <c r="I1152" i="7"/>
  <c r="J1152" i="7"/>
  <c r="K1152" i="7" s="1"/>
  <c r="U1152" i="7"/>
  <c r="H1153" i="7"/>
  <c r="I1153" i="7"/>
  <c r="J1153" i="7"/>
  <c r="K1153" i="7" s="1"/>
  <c r="U1153" i="7"/>
  <c r="H1154" i="7"/>
  <c r="I1154" i="7"/>
  <c r="J1154" i="7"/>
  <c r="K1154" i="7" s="1"/>
  <c r="M1154" i="7" s="1"/>
  <c r="P1154" i="7" s="1"/>
  <c r="R1154" i="7" s="1"/>
  <c r="U1154" i="7"/>
  <c r="H1155" i="7"/>
  <c r="I1155" i="7"/>
  <c r="J1155" i="7"/>
  <c r="K1155" i="7" s="1"/>
  <c r="M1155" i="7" s="1"/>
  <c r="P1155" i="7" s="1"/>
  <c r="R1155" i="7" s="1"/>
  <c r="U1155" i="7"/>
  <c r="H1156" i="7"/>
  <c r="I1156" i="7"/>
  <c r="J1156" i="7"/>
  <c r="K1156" i="7" s="1"/>
  <c r="U1156" i="7"/>
  <c r="H1157" i="7"/>
  <c r="I1157" i="7"/>
  <c r="J1157" i="7"/>
  <c r="U1157" i="7"/>
  <c r="H1158" i="7"/>
  <c r="I1158" i="7"/>
  <c r="J1158" i="7"/>
  <c r="U1158" i="7"/>
  <c r="H1159" i="7"/>
  <c r="I1159" i="7"/>
  <c r="J1159" i="7"/>
  <c r="K1159" i="7" s="1"/>
  <c r="M1159" i="7" s="1"/>
  <c r="P1159" i="7" s="1"/>
  <c r="U1159" i="7"/>
  <c r="H1160" i="7"/>
  <c r="I1160" i="7"/>
  <c r="J1160" i="7"/>
  <c r="K1160" i="7" s="1"/>
  <c r="U1160" i="7"/>
  <c r="H1161" i="7"/>
  <c r="I1161" i="7"/>
  <c r="J1161" i="7"/>
  <c r="K1161" i="7" s="1"/>
  <c r="U1161" i="7"/>
  <c r="H1162" i="7"/>
  <c r="I1162" i="7"/>
  <c r="J1162" i="7"/>
  <c r="K1162" i="7" s="1"/>
  <c r="M1162" i="7" s="1"/>
  <c r="P1162" i="7" s="1"/>
  <c r="R1162" i="7" s="1"/>
  <c r="U1162" i="7"/>
  <c r="H1163" i="7"/>
  <c r="I1163" i="7"/>
  <c r="J1163" i="7"/>
  <c r="K1163" i="7" s="1"/>
  <c r="M1163" i="7" s="1"/>
  <c r="P1163" i="7" s="1"/>
  <c r="U1163" i="7"/>
  <c r="H1164" i="7"/>
  <c r="I1164" i="7"/>
  <c r="J1164" i="7"/>
  <c r="K1164" i="7" s="1"/>
  <c r="U1164" i="7"/>
  <c r="H1165" i="7"/>
  <c r="I1165" i="7"/>
  <c r="J1165" i="7"/>
  <c r="U1165" i="7"/>
  <c r="H1166" i="7"/>
  <c r="I1166" i="7"/>
  <c r="J1166" i="7"/>
  <c r="U1166" i="7"/>
  <c r="H1167" i="7"/>
  <c r="I1167" i="7"/>
  <c r="J1167" i="7"/>
  <c r="K1167" i="7" s="1"/>
  <c r="M1167" i="7" s="1"/>
  <c r="P1167" i="7" s="1"/>
  <c r="U1167" i="7"/>
  <c r="H1168" i="7"/>
  <c r="I1168" i="7"/>
  <c r="J1168" i="7"/>
  <c r="K1168" i="7" s="1"/>
  <c r="U1168" i="7"/>
  <c r="H1169" i="7"/>
  <c r="I1169" i="7"/>
  <c r="J1169" i="7"/>
  <c r="K1169" i="7" s="1"/>
  <c r="U1169" i="7"/>
  <c r="H1170" i="7"/>
  <c r="I1170" i="7"/>
  <c r="J1170" i="7"/>
  <c r="K1170" i="7" s="1"/>
  <c r="M1170" i="7" s="1"/>
  <c r="P1170" i="7" s="1"/>
  <c r="R1170" i="7" s="1"/>
  <c r="U1170" i="7"/>
  <c r="H1171" i="7"/>
  <c r="I1171" i="7"/>
  <c r="J1171" i="7"/>
  <c r="K1171" i="7" s="1"/>
  <c r="M1171" i="7" s="1"/>
  <c r="P1171" i="7" s="1"/>
  <c r="R1171" i="7" s="1"/>
  <c r="U1171" i="7"/>
  <c r="H1172" i="7"/>
  <c r="I1172" i="7"/>
  <c r="J1172" i="7"/>
  <c r="K1172" i="7" s="1"/>
  <c r="U1172" i="7"/>
  <c r="H1173" i="7"/>
  <c r="I1173" i="7"/>
  <c r="J1173" i="7"/>
  <c r="U1173" i="7"/>
  <c r="H1174" i="7"/>
  <c r="I1174" i="7"/>
  <c r="J1174" i="7"/>
  <c r="U1174" i="7"/>
  <c r="H1175" i="7"/>
  <c r="I1175" i="7"/>
  <c r="J1175" i="7"/>
  <c r="K1175" i="7" s="1"/>
  <c r="M1175" i="7" s="1"/>
  <c r="P1175" i="7" s="1"/>
  <c r="U1175" i="7"/>
  <c r="H1176" i="7"/>
  <c r="I1176" i="7"/>
  <c r="J1176" i="7"/>
  <c r="K1176" i="7" s="1"/>
  <c r="U1176" i="7"/>
  <c r="H1177" i="7"/>
  <c r="I1177" i="7"/>
  <c r="J1177" i="7"/>
  <c r="K1177" i="7" s="1"/>
  <c r="U1177" i="7"/>
  <c r="H1178" i="7"/>
  <c r="I1178" i="7"/>
  <c r="J1178" i="7"/>
  <c r="K1178" i="7" s="1"/>
  <c r="M1178" i="7" s="1"/>
  <c r="P1178" i="7" s="1"/>
  <c r="R1178" i="7" s="1"/>
  <c r="U1178" i="7"/>
  <c r="H1179" i="7"/>
  <c r="I1179" i="7"/>
  <c r="J1179" i="7"/>
  <c r="K1179" i="7" s="1"/>
  <c r="M1179" i="7" s="1"/>
  <c r="P1179" i="7" s="1"/>
  <c r="U1179" i="7"/>
  <c r="H1180" i="7"/>
  <c r="I1180" i="7"/>
  <c r="J1180" i="7"/>
  <c r="K1180" i="7" s="1"/>
  <c r="U1180" i="7"/>
  <c r="H1181" i="7"/>
  <c r="I1181" i="7"/>
  <c r="J1181" i="7"/>
  <c r="U1181" i="7"/>
  <c r="H1182" i="7"/>
  <c r="I1182" i="7"/>
  <c r="J1182" i="7"/>
  <c r="U1182" i="7"/>
  <c r="H1183" i="7"/>
  <c r="I1183" i="7"/>
  <c r="J1183" i="7"/>
  <c r="K1183" i="7" s="1"/>
  <c r="M1183" i="7" s="1"/>
  <c r="P1183" i="7" s="1"/>
  <c r="U1183" i="7"/>
  <c r="H1184" i="7"/>
  <c r="I1184" i="7"/>
  <c r="J1184" i="7"/>
  <c r="K1184" i="7" s="1"/>
  <c r="U1184" i="7"/>
  <c r="H1185" i="7"/>
  <c r="I1185" i="7"/>
  <c r="J1185" i="7"/>
  <c r="K1185" i="7" s="1"/>
  <c r="U1185" i="7"/>
  <c r="H1186" i="7"/>
  <c r="I1186" i="7"/>
  <c r="J1186" i="7"/>
  <c r="K1186" i="7" s="1"/>
  <c r="M1186" i="7" s="1"/>
  <c r="P1186" i="7" s="1"/>
  <c r="R1186" i="7" s="1"/>
  <c r="U1186" i="7"/>
  <c r="H1187" i="7"/>
  <c r="I1187" i="7"/>
  <c r="J1187" i="7"/>
  <c r="K1187" i="7" s="1"/>
  <c r="M1187" i="7" s="1"/>
  <c r="P1187" i="7" s="1"/>
  <c r="R1187" i="7" s="1"/>
  <c r="U1187" i="7"/>
  <c r="H1188" i="7"/>
  <c r="I1188" i="7"/>
  <c r="J1188" i="7"/>
  <c r="K1188" i="7" s="1"/>
  <c r="U1188" i="7"/>
  <c r="H1189" i="7"/>
  <c r="I1189" i="7"/>
  <c r="J1189" i="7"/>
  <c r="U1189" i="7"/>
  <c r="H1190" i="7"/>
  <c r="I1190" i="7"/>
  <c r="J1190" i="7"/>
  <c r="U1190" i="7"/>
  <c r="H1191" i="7"/>
  <c r="I1191" i="7"/>
  <c r="J1191" i="7"/>
  <c r="K1191" i="7" s="1"/>
  <c r="M1191" i="7" s="1"/>
  <c r="P1191" i="7" s="1"/>
  <c r="U1191" i="7"/>
  <c r="H1192" i="7"/>
  <c r="I1192" i="7"/>
  <c r="J1192" i="7"/>
  <c r="K1192" i="7" s="1"/>
  <c r="U1192" i="7"/>
  <c r="H1193" i="7"/>
  <c r="I1193" i="7"/>
  <c r="J1193" i="7"/>
  <c r="K1193" i="7" s="1"/>
  <c r="U1193" i="7"/>
  <c r="H1194" i="7"/>
  <c r="I1194" i="7"/>
  <c r="J1194" i="7"/>
  <c r="K1194" i="7" s="1"/>
  <c r="M1194" i="7" s="1"/>
  <c r="P1194" i="7" s="1"/>
  <c r="R1194" i="7" s="1"/>
  <c r="U1194" i="7"/>
  <c r="H1195" i="7"/>
  <c r="I1195" i="7"/>
  <c r="J1195" i="7"/>
  <c r="K1195" i="7" s="1"/>
  <c r="M1195" i="7" s="1"/>
  <c r="P1195" i="7" s="1"/>
  <c r="U1195" i="7"/>
  <c r="H1196" i="7"/>
  <c r="I1196" i="7"/>
  <c r="J1196" i="7"/>
  <c r="K1196" i="7" s="1"/>
  <c r="U1196" i="7"/>
  <c r="H1197" i="7"/>
  <c r="I1197" i="7"/>
  <c r="J1197" i="7"/>
  <c r="U1197" i="7"/>
  <c r="H1198" i="7"/>
  <c r="I1198" i="7"/>
  <c r="J1198" i="7"/>
  <c r="U1198" i="7"/>
  <c r="H1199" i="7"/>
  <c r="I1199" i="7"/>
  <c r="J1199" i="7"/>
  <c r="K1199" i="7" s="1"/>
  <c r="M1199" i="7" s="1"/>
  <c r="P1199" i="7" s="1"/>
  <c r="U1199" i="7"/>
  <c r="H1200" i="7"/>
  <c r="I1200" i="7"/>
  <c r="J1200" i="7"/>
  <c r="K1200" i="7" s="1"/>
  <c r="U1200" i="7"/>
  <c r="H1201" i="7"/>
  <c r="I1201" i="7"/>
  <c r="J1201" i="7"/>
  <c r="K1201" i="7" s="1"/>
  <c r="U1201" i="7"/>
  <c r="H1202" i="7"/>
  <c r="I1202" i="7"/>
  <c r="J1202" i="7"/>
  <c r="K1202" i="7" s="1"/>
  <c r="M1202" i="7" s="1"/>
  <c r="P1202" i="7" s="1"/>
  <c r="R1202" i="7" s="1"/>
  <c r="U1202" i="7"/>
  <c r="H1203" i="7"/>
  <c r="I1203" i="7"/>
  <c r="J1203" i="7"/>
  <c r="K1203" i="7" s="1"/>
  <c r="M1203" i="7" s="1"/>
  <c r="P1203" i="7" s="1"/>
  <c r="R1203" i="7" s="1"/>
  <c r="U1203" i="7"/>
  <c r="H1204" i="7"/>
  <c r="I1204" i="7"/>
  <c r="J1204" i="7"/>
  <c r="K1204" i="7" s="1"/>
  <c r="U1204" i="7"/>
  <c r="H1205" i="7"/>
  <c r="I1205" i="7"/>
  <c r="J1205" i="7"/>
  <c r="U1205" i="7"/>
  <c r="H1206" i="7"/>
  <c r="I1206" i="7"/>
  <c r="J1206" i="7"/>
  <c r="K1206" i="7" s="1"/>
  <c r="U1206" i="7"/>
  <c r="H1207" i="7"/>
  <c r="I1207" i="7"/>
  <c r="J1207" i="7"/>
  <c r="K1207" i="7" s="1"/>
  <c r="M1207" i="7" s="1"/>
  <c r="P1207" i="7" s="1"/>
  <c r="U1207" i="7"/>
  <c r="H1208" i="7"/>
  <c r="I1208" i="7"/>
  <c r="J1208" i="7"/>
  <c r="K1208" i="7" s="1"/>
  <c r="U1208" i="7"/>
  <c r="H1209" i="7"/>
  <c r="I1209" i="7"/>
  <c r="J1209" i="7"/>
  <c r="K1209" i="7" s="1"/>
  <c r="U1209" i="7"/>
  <c r="H1210" i="7"/>
  <c r="I1210" i="7"/>
  <c r="J1210" i="7"/>
  <c r="K1210" i="7"/>
  <c r="M1210" i="7" s="1"/>
  <c r="P1210" i="7" s="1"/>
  <c r="R1210" i="7" s="1"/>
  <c r="U1210" i="7"/>
  <c r="H1211" i="7"/>
  <c r="I1211" i="7"/>
  <c r="J1211" i="7"/>
  <c r="K1211" i="7" s="1"/>
  <c r="M1211" i="7" s="1"/>
  <c r="P1211" i="7" s="1"/>
  <c r="R1211" i="7" s="1"/>
  <c r="U1211" i="7"/>
  <c r="H1212" i="7"/>
  <c r="I1212" i="7"/>
  <c r="J1212" i="7"/>
  <c r="U1212" i="7"/>
  <c r="H1213" i="7"/>
  <c r="I1213" i="7"/>
  <c r="J1213" i="7"/>
  <c r="K1213" i="7" s="1"/>
  <c r="U1213" i="7"/>
  <c r="H1214" i="7"/>
  <c r="I1214" i="7"/>
  <c r="J1214" i="7"/>
  <c r="K1214" i="7" s="1"/>
  <c r="U1214" i="7"/>
  <c r="H1215" i="7"/>
  <c r="I1215" i="7"/>
  <c r="J1215" i="7"/>
  <c r="K1215" i="7" s="1"/>
  <c r="M1215" i="7" s="1"/>
  <c r="P1215" i="7" s="1"/>
  <c r="U1215" i="7"/>
  <c r="H1216" i="7"/>
  <c r="I1216" i="7"/>
  <c r="J1216" i="7"/>
  <c r="K1216" i="7" s="1"/>
  <c r="U1216" i="7"/>
  <c r="H1217" i="7"/>
  <c r="I1217" i="7"/>
  <c r="J1217" i="7"/>
  <c r="K1217" i="7" s="1"/>
  <c r="U1217" i="7"/>
  <c r="H1218" i="7"/>
  <c r="I1218" i="7"/>
  <c r="J1218" i="7"/>
  <c r="K1218" i="7" s="1"/>
  <c r="M1218" i="7" s="1"/>
  <c r="P1218" i="7" s="1"/>
  <c r="R1218" i="7" s="1"/>
  <c r="U1218" i="7"/>
  <c r="H1219" i="7"/>
  <c r="I1219" i="7"/>
  <c r="J1219" i="7"/>
  <c r="K1219" i="7" s="1"/>
  <c r="M1219" i="7" s="1"/>
  <c r="P1219" i="7" s="1"/>
  <c r="U1219" i="7"/>
  <c r="H1220" i="7"/>
  <c r="I1220" i="7"/>
  <c r="J1220" i="7"/>
  <c r="U1220" i="7"/>
  <c r="H1221" i="7"/>
  <c r="I1221" i="7"/>
  <c r="J1221" i="7"/>
  <c r="K1221" i="7" s="1"/>
  <c r="U1221" i="7"/>
  <c r="H1222" i="7"/>
  <c r="I1222" i="7"/>
  <c r="J1222" i="7"/>
  <c r="K1222" i="7" s="1"/>
  <c r="U1222" i="7"/>
  <c r="H1223" i="7"/>
  <c r="I1223" i="7"/>
  <c r="J1223" i="7"/>
  <c r="K1223" i="7" s="1"/>
  <c r="M1223" i="7" s="1"/>
  <c r="P1223" i="7" s="1"/>
  <c r="U1223" i="7"/>
  <c r="H1224" i="7"/>
  <c r="I1224" i="7"/>
  <c r="J1224" i="7"/>
  <c r="K1224" i="7" s="1"/>
  <c r="U1224" i="7"/>
  <c r="H1225" i="7"/>
  <c r="I1225" i="7"/>
  <c r="J1225" i="7"/>
  <c r="K1225" i="7" s="1"/>
  <c r="U1225" i="7"/>
  <c r="H1226" i="7"/>
  <c r="I1226" i="7"/>
  <c r="J1226" i="7"/>
  <c r="K1226" i="7"/>
  <c r="M1226" i="7" s="1"/>
  <c r="P1226" i="7" s="1"/>
  <c r="R1226" i="7" s="1"/>
  <c r="U1226" i="7"/>
  <c r="H1227" i="7"/>
  <c r="I1227" i="7"/>
  <c r="J1227" i="7"/>
  <c r="K1227" i="7" s="1"/>
  <c r="M1227" i="7" s="1"/>
  <c r="P1227" i="7" s="1"/>
  <c r="U1227" i="7"/>
  <c r="H1228" i="7"/>
  <c r="I1228" i="7"/>
  <c r="J1228" i="7"/>
  <c r="U1228" i="7"/>
  <c r="H1229" i="7"/>
  <c r="I1229" i="7"/>
  <c r="J1229" i="7"/>
  <c r="U1229" i="7"/>
  <c r="H1230" i="7"/>
  <c r="I1230" i="7"/>
  <c r="J1230" i="7"/>
  <c r="K1230" i="7" s="1"/>
  <c r="U1230" i="7"/>
  <c r="H1231" i="7"/>
  <c r="I1231" i="7"/>
  <c r="J1231" i="7"/>
  <c r="K1231" i="7" s="1"/>
  <c r="M1231" i="7" s="1"/>
  <c r="P1231" i="7" s="1"/>
  <c r="U1231" i="7"/>
  <c r="H1232" i="7"/>
  <c r="I1232" i="7"/>
  <c r="J1232" i="7"/>
  <c r="K1232" i="7" s="1"/>
  <c r="U1232" i="7"/>
  <c r="H1233" i="7"/>
  <c r="I1233" i="7"/>
  <c r="J1233" i="7"/>
  <c r="K1233" i="7" s="1"/>
  <c r="U1233" i="7"/>
  <c r="H1234" i="7"/>
  <c r="I1234" i="7"/>
  <c r="J1234" i="7"/>
  <c r="K1234" i="7" s="1"/>
  <c r="M1234" i="7" s="1"/>
  <c r="P1234" i="7" s="1"/>
  <c r="U1234" i="7"/>
  <c r="H1235" i="7"/>
  <c r="I1235" i="7"/>
  <c r="J1235" i="7"/>
  <c r="K1235" i="7" s="1"/>
  <c r="U1235" i="7"/>
  <c r="H1236" i="7"/>
  <c r="I1236" i="7"/>
  <c r="J1236" i="7"/>
  <c r="U1236" i="7"/>
  <c r="H1237" i="7"/>
  <c r="I1237" i="7"/>
  <c r="J1237" i="7"/>
  <c r="K1237" i="7" s="1"/>
  <c r="U1237" i="7"/>
  <c r="H1238" i="7"/>
  <c r="I1238" i="7"/>
  <c r="J1238" i="7"/>
  <c r="K1238" i="7" s="1"/>
  <c r="U1238" i="7"/>
  <c r="H1239" i="7"/>
  <c r="I1239" i="7"/>
  <c r="J1239" i="7"/>
  <c r="K1239" i="7" s="1"/>
  <c r="M1239" i="7" s="1"/>
  <c r="P1239" i="7" s="1"/>
  <c r="U1239" i="7"/>
  <c r="H1240" i="7"/>
  <c r="I1240" i="7"/>
  <c r="J1240" i="7"/>
  <c r="K1240" i="7" s="1"/>
  <c r="U1240" i="7"/>
  <c r="H1241" i="7"/>
  <c r="I1241" i="7"/>
  <c r="J1241" i="7"/>
  <c r="K1241" i="7" s="1"/>
  <c r="U1241" i="7"/>
  <c r="H1242" i="7"/>
  <c r="I1242" i="7"/>
  <c r="J1242" i="7"/>
  <c r="K1242" i="7" s="1"/>
  <c r="M1242" i="7" s="1"/>
  <c r="P1242" i="7" s="1"/>
  <c r="R1242" i="7" s="1"/>
  <c r="U1242" i="7"/>
  <c r="H1243" i="7"/>
  <c r="I1243" i="7"/>
  <c r="J1243" i="7"/>
  <c r="K1243" i="7" s="1"/>
  <c r="U1243" i="7"/>
  <c r="H1244" i="7"/>
  <c r="I1244" i="7"/>
  <c r="J1244" i="7"/>
  <c r="K1244" i="7" s="1"/>
  <c r="U1244" i="7"/>
  <c r="H1245" i="7"/>
  <c r="I1245" i="7"/>
  <c r="J1245" i="7"/>
  <c r="K1245" i="7" s="1"/>
  <c r="M1245" i="7" s="1"/>
  <c r="P1245" i="7" s="1"/>
  <c r="U1245" i="7"/>
  <c r="H1246" i="7"/>
  <c r="I1246" i="7"/>
  <c r="J1246" i="7"/>
  <c r="K1246" i="7" s="1"/>
  <c r="U1246" i="7"/>
  <c r="H1247" i="7"/>
  <c r="I1247" i="7"/>
  <c r="J1247" i="7"/>
  <c r="K1247" i="7" s="1"/>
  <c r="M1247" i="7" s="1"/>
  <c r="P1247" i="7" s="1"/>
  <c r="R1247" i="7" s="1"/>
  <c r="U1247" i="7"/>
  <c r="H1248" i="7"/>
  <c r="I1248" i="7"/>
  <c r="J1248" i="7"/>
  <c r="K1248" i="7" s="1"/>
  <c r="U1248" i="7"/>
  <c r="H1249" i="7"/>
  <c r="I1249" i="7"/>
  <c r="J1249" i="7"/>
  <c r="K1249" i="7" s="1"/>
  <c r="M1249" i="7" s="1"/>
  <c r="P1249" i="7" s="1"/>
  <c r="U1249" i="7"/>
  <c r="H1250" i="7"/>
  <c r="I1250" i="7"/>
  <c r="J1250" i="7"/>
  <c r="K1250" i="7" s="1"/>
  <c r="U1250" i="7"/>
  <c r="H1251" i="7"/>
  <c r="I1251" i="7"/>
  <c r="J1251" i="7"/>
  <c r="U1251" i="7"/>
  <c r="H1252" i="7"/>
  <c r="I1252" i="7"/>
  <c r="J1252" i="7"/>
  <c r="K1252" i="7" s="1"/>
  <c r="M1252" i="7" s="1"/>
  <c r="P1252" i="7" s="1"/>
  <c r="U1252" i="7"/>
  <c r="H1253" i="7"/>
  <c r="I1253" i="7"/>
  <c r="J1253" i="7"/>
  <c r="K1253" i="7" s="1"/>
  <c r="M1253" i="7" s="1"/>
  <c r="P1253" i="7" s="1"/>
  <c r="U1253" i="7"/>
  <c r="H1254" i="7"/>
  <c r="I1254" i="7"/>
  <c r="J1254" i="7"/>
  <c r="K1254" i="7" s="1"/>
  <c r="M1254" i="7" s="1"/>
  <c r="P1254" i="7" s="1"/>
  <c r="U1254" i="7"/>
  <c r="H1255" i="7"/>
  <c r="I1255" i="7"/>
  <c r="J1255" i="7"/>
  <c r="K1255" i="7" s="1"/>
  <c r="U1255" i="7"/>
  <c r="H1256" i="7"/>
  <c r="I1256" i="7"/>
  <c r="J1256" i="7"/>
  <c r="K1256" i="7"/>
  <c r="U1256" i="7"/>
  <c r="H1257" i="7"/>
  <c r="I1257" i="7"/>
  <c r="J1257" i="7"/>
  <c r="K1257" i="7" s="1"/>
  <c r="M1257" i="7" s="1"/>
  <c r="P1257" i="7" s="1"/>
  <c r="U1257" i="7"/>
  <c r="H1258" i="7"/>
  <c r="I1258" i="7"/>
  <c r="J1258" i="7"/>
  <c r="K1258" i="7" s="1"/>
  <c r="U1258" i="7"/>
  <c r="H1259" i="7"/>
  <c r="I1259" i="7"/>
  <c r="J1259" i="7"/>
  <c r="U1259" i="7"/>
  <c r="H1260" i="7"/>
  <c r="I1260" i="7"/>
  <c r="J1260" i="7"/>
  <c r="K1260" i="7" s="1"/>
  <c r="M1260" i="7" s="1"/>
  <c r="P1260" i="7" s="1"/>
  <c r="U1260" i="7"/>
  <c r="H1261" i="7"/>
  <c r="I1261" i="7"/>
  <c r="J1261" i="7"/>
  <c r="K1261" i="7" s="1"/>
  <c r="M1261" i="7" s="1"/>
  <c r="P1261" i="7" s="1"/>
  <c r="U1261" i="7"/>
  <c r="H1262" i="7"/>
  <c r="I1262" i="7"/>
  <c r="J1262" i="7"/>
  <c r="K1262" i="7" s="1"/>
  <c r="M1262" i="7" s="1"/>
  <c r="P1262" i="7" s="1"/>
  <c r="U1262" i="7"/>
  <c r="H1263" i="7"/>
  <c r="I1263" i="7"/>
  <c r="J1263" i="7"/>
  <c r="K1263" i="7" s="1"/>
  <c r="U1263" i="7"/>
  <c r="H1264" i="7"/>
  <c r="I1264" i="7"/>
  <c r="J1264" i="7"/>
  <c r="K1264" i="7" s="1"/>
  <c r="U1264" i="7"/>
  <c r="H1265" i="7"/>
  <c r="I1265" i="7"/>
  <c r="J1265" i="7"/>
  <c r="K1265" i="7" s="1"/>
  <c r="M1265" i="7" s="1"/>
  <c r="P1265" i="7" s="1"/>
  <c r="U1265" i="7"/>
  <c r="H1266" i="7"/>
  <c r="I1266" i="7"/>
  <c r="J1266" i="7"/>
  <c r="K1266" i="7" s="1"/>
  <c r="U1266" i="7"/>
  <c r="H1267" i="7"/>
  <c r="I1267" i="7"/>
  <c r="J1267" i="7"/>
  <c r="U1267" i="7"/>
  <c r="H1268" i="7"/>
  <c r="I1268" i="7"/>
  <c r="J1268" i="7"/>
  <c r="K1268" i="7" s="1"/>
  <c r="M1268" i="7" s="1"/>
  <c r="P1268" i="7" s="1"/>
  <c r="R1268" i="7" s="1"/>
  <c r="U1268" i="7"/>
  <c r="H1269" i="7"/>
  <c r="I1269" i="7"/>
  <c r="J1269" i="7"/>
  <c r="K1269" i="7"/>
  <c r="M1269" i="7" s="1"/>
  <c r="P1269" i="7" s="1"/>
  <c r="U1269" i="7"/>
  <c r="H1270" i="7"/>
  <c r="I1270" i="7"/>
  <c r="J1270" i="7"/>
  <c r="K1270" i="7" s="1"/>
  <c r="M1270" i="7" s="1"/>
  <c r="P1270" i="7" s="1"/>
  <c r="U1270" i="7"/>
  <c r="H1271" i="7"/>
  <c r="I1271" i="7"/>
  <c r="J1271" i="7"/>
  <c r="U1271" i="7"/>
  <c r="H1272" i="7"/>
  <c r="I1272" i="7"/>
  <c r="J1272" i="7"/>
  <c r="K1272" i="7" s="1"/>
  <c r="U1272" i="7"/>
  <c r="H1273" i="7"/>
  <c r="I1273" i="7"/>
  <c r="J1273" i="7"/>
  <c r="K1273" i="7" s="1"/>
  <c r="M1273" i="7" s="1"/>
  <c r="P1273" i="7" s="1"/>
  <c r="U1273" i="7"/>
  <c r="H1274" i="7"/>
  <c r="I1274" i="7"/>
  <c r="J1274" i="7"/>
  <c r="K1274" i="7" s="1"/>
  <c r="U1274" i="7"/>
  <c r="H1275" i="7"/>
  <c r="I1275" i="7"/>
  <c r="J1275" i="7"/>
  <c r="U1275" i="7"/>
  <c r="H1276" i="7"/>
  <c r="I1276" i="7"/>
  <c r="J1276" i="7"/>
  <c r="K1276" i="7" s="1"/>
  <c r="M1276" i="7" s="1"/>
  <c r="P1276" i="7" s="1"/>
  <c r="R1276" i="7" s="1"/>
  <c r="U1276" i="7"/>
  <c r="H1277" i="7"/>
  <c r="I1277" i="7"/>
  <c r="J1277" i="7"/>
  <c r="K1277" i="7" s="1"/>
  <c r="M1277" i="7" s="1"/>
  <c r="P1277" i="7" s="1"/>
  <c r="U1277" i="7"/>
  <c r="H1278" i="7"/>
  <c r="I1278" i="7"/>
  <c r="J1278" i="7"/>
  <c r="K1278" i="7" s="1"/>
  <c r="M1278" i="7" s="1"/>
  <c r="P1278" i="7" s="1"/>
  <c r="U1278" i="7"/>
  <c r="H1279" i="7"/>
  <c r="I1279" i="7"/>
  <c r="J1279" i="7"/>
  <c r="U1279" i="7"/>
  <c r="H1280" i="7"/>
  <c r="I1280" i="7"/>
  <c r="J1280" i="7"/>
  <c r="K1280" i="7" s="1"/>
  <c r="U1280" i="7"/>
  <c r="H1281" i="7"/>
  <c r="I1281" i="7"/>
  <c r="J1281" i="7"/>
  <c r="K1281" i="7"/>
  <c r="M1281" i="7" s="1"/>
  <c r="P1281" i="7" s="1"/>
  <c r="U1281" i="7"/>
  <c r="H1282" i="7"/>
  <c r="I1282" i="7"/>
  <c r="J1282" i="7"/>
  <c r="K1282" i="7" s="1"/>
  <c r="U1282" i="7"/>
  <c r="H1283" i="7"/>
  <c r="I1283" i="7"/>
  <c r="J1283" i="7"/>
  <c r="U1283" i="7"/>
  <c r="H1284" i="7"/>
  <c r="I1284" i="7"/>
  <c r="J1284" i="7"/>
  <c r="K1284" i="7" s="1"/>
  <c r="M1284" i="7" s="1"/>
  <c r="P1284" i="7" s="1"/>
  <c r="R1284" i="7" s="1"/>
  <c r="U1284" i="7"/>
  <c r="H1285" i="7"/>
  <c r="I1285" i="7"/>
  <c r="J1285" i="7"/>
  <c r="K1285" i="7" s="1"/>
  <c r="M1285" i="7" s="1"/>
  <c r="P1285" i="7" s="1"/>
  <c r="U1285" i="7"/>
  <c r="H1286" i="7"/>
  <c r="I1286" i="7"/>
  <c r="J1286" i="7"/>
  <c r="K1286" i="7" s="1"/>
  <c r="M1286" i="7" s="1"/>
  <c r="P1286" i="7" s="1"/>
  <c r="U1286" i="7"/>
  <c r="H1287" i="7"/>
  <c r="I1287" i="7"/>
  <c r="J1287" i="7"/>
  <c r="U1287" i="7"/>
  <c r="H1288" i="7"/>
  <c r="I1288" i="7"/>
  <c r="J1288" i="7"/>
  <c r="K1288" i="7" s="1"/>
  <c r="U1288" i="7"/>
  <c r="H1289" i="7"/>
  <c r="I1289" i="7"/>
  <c r="J1289" i="7"/>
  <c r="K1289" i="7" s="1"/>
  <c r="M1289" i="7" s="1"/>
  <c r="P1289" i="7" s="1"/>
  <c r="U1289" i="7"/>
  <c r="H1290" i="7"/>
  <c r="I1290" i="7"/>
  <c r="J1290" i="7"/>
  <c r="K1290" i="7" s="1"/>
  <c r="U1290" i="7"/>
  <c r="H1291" i="7"/>
  <c r="I1291" i="7"/>
  <c r="J1291" i="7"/>
  <c r="U1291" i="7"/>
  <c r="H1292" i="7"/>
  <c r="I1292" i="7"/>
  <c r="J1292" i="7"/>
  <c r="K1292" i="7" s="1"/>
  <c r="M1292" i="7" s="1"/>
  <c r="P1292" i="7" s="1"/>
  <c r="R1292" i="7" s="1"/>
  <c r="U1292" i="7"/>
  <c r="H1293" i="7"/>
  <c r="I1293" i="7"/>
  <c r="J1293" i="7"/>
  <c r="K1293" i="7" s="1"/>
  <c r="M1293" i="7" s="1"/>
  <c r="P1293" i="7" s="1"/>
  <c r="U1293" i="7"/>
  <c r="H1294" i="7"/>
  <c r="I1294" i="7"/>
  <c r="J1294" i="7"/>
  <c r="K1294" i="7" s="1"/>
  <c r="M1294" i="7" s="1"/>
  <c r="P1294" i="7" s="1"/>
  <c r="U1294" i="7"/>
  <c r="H1295" i="7"/>
  <c r="I1295" i="7"/>
  <c r="J1295" i="7"/>
  <c r="U1295" i="7"/>
  <c r="H1296" i="7"/>
  <c r="I1296" i="7"/>
  <c r="J1296" i="7"/>
  <c r="K1296" i="7" s="1"/>
  <c r="U1296" i="7"/>
  <c r="H1297" i="7"/>
  <c r="I1297" i="7"/>
  <c r="J1297" i="7"/>
  <c r="K1297" i="7" s="1"/>
  <c r="M1297" i="7" s="1"/>
  <c r="P1297" i="7" s="1"/>
  <c r="U1297" i="7"/>
  <c r="H1298" i="7"/>
  <c r="I1298" i="7"/>
  <c r="J1298" i="7"/>
  <c r="K1298" i="7" s="1"/>
  <c r="M1298" i="7" s="1"/>
  <c r="P1298" i="7" s="1"/>
  <c r="U1298" i="7"/>
  <c r="H1299" i="7"/>
  <c r="I1299" i="7"/>
  <c r="J1299" i="7"/>
  <c r="U1299" i="7"/>
  <c r="H1300" i="7"/>
  <c r="I1300" i="7"/>
  <c r="J1300" i="7"/>
  <c r="K1300" i="7" s="1"/>
  <c r="M1300" i="7" s="1"/>
  <c r="P1300" i="7" s="1"/>
  <c r="R1300" i="7" s="1"/>
  <c r="U1300" i="7"/>
  <c r="H1301" i="7"/>
  <c r="I1301" i="7"/>
  <c r="J1301" i="7"/>
  <c r="K1301" i="7" s="1"/>
  <c r="M1301" i="7" s="1"/>
  <c r="P1301" i="7" s="1"/>
  <c r="U1301" i="7"/>
  <c r="H1302" i="7"/>
  <c r="I1302" i="7"/>
  <c r="J1302" i="7"/>
  <c r="K1302" i="7" s="1"/>
  <c r="M1302" i="7" s="1"/>
  <c r="P1302" i="7" s="1"/>
  <c r="U1302" i="7"/>
  <c r="H1303" i="7"/>
  <c r="I1303" i="7"/>
  <c r="J1303" i="7"/>
  <c r="U1303" i="7"/>
  <c r="H1304" i="7"/>
  <c r="I1304" i="7"/>
  <c r="J1304" i="7"/>
  <c r="K1304" i="7" s="1"/>
  <c r="U1304" i="7"/>
  <c r="H1305" i="7"/>
  <c r="I1305" i="7"/>
  <c r="J1305" i="7"/>
  <c r="K1305" i="7" s="1"/>
  <c r="M1305" i="7" s="1"/>
  <c r="P1305" i="7" s="1"/>
  <c r="U1305" i="7"/>
  <c r="H1306" i="7"/>
  <c r="I1306" i="7"/>
  <c r="J1306" i="7"/>
  <c r="K1306" i="7" s="1"/>
  <c r="M1306" i="7" s="1"/>
  <c r="P1306" i="7" s="1"/>
  <c r="U1306" i="7"/>
  <c r="H1307" i="7"/>
  <c r="I1307" i="7"/>
  <c r="J1307" i="7"/>
  <c r="U1307" i="7"/>
  <c r="H1308" i="7"/>
  <c r="I1308" i="7"/>
  <c r="J1308" i="7"/>
  <c r="K1308" i="7" s="1"/>
  <c r="M1308" i="7" s="1"/>
  <c r="P1308" i="7" s="1"/>
  <c r="R1308" i="7" s="1"/>
  <c r="U1308" i="7"/>
  <c r="H1309" i="7"/>
  <c r="I1309" i="7"/>
  <c r="J1309" i="7"/>
  <c r="K1309" i="7" s="1"/>
  <c r="M1309" i="7" s="1"/>
  <c r="P1309" i="7" s="1"/>
  <c r="U1309" i="7"/>
  <c r="H1310" i="7"/>
  <c r="I1310" i="7"/>
  <c r="J1310" i="7"/>
  <c r="K1310" i="7" s="1"/>
  <c r="M1310" i="7" s="1"/>
  <c r="P1310" i="7" s="1"/>
  <c r="U1310" i="7"/>
  <c r="H1311" i="7"/>
  <c r="I1311" i="7"/>
  <c r="J1311" i="7"/>
  <c r="U1311" i="7"/>
  <c r="H1312" i="7"/>
  <c r="I1312" i="7"/>
  <c r="J1312" i="7"/>
  <c r="K1312" i="7" s="1"/>
  <c r="U1312" i="7"/>
  <c r="H1313" i="7"/>
  <c r="I1313" i="7"/>
  <c r="J1313" i="7"/>
  <c r="K1313" i="7" s="1"/>
  <c r="M1313" i="7" s="1"/>
  <c r="P1313" i="7" s="1"/>
  <c r="U1313" i="7"/>
  <c r="H1314" i="7"/>
  <c r="I1314" i="7"/>
  <c r="J1314" i="7"/>
  <c r="K1314" i="7" s="1"/>
  <c r="M1314" i="7" s="1"/>
  <c r="P1314" i="7" s="1"/>
  <c r="U1314" i="7"/>
  <c r="H1315" i="7"/>
  <c r="I1315" i="7"/>
  <c r="J1315" i="7"/>
  <c r="U1315" i="7"/>
  <c r="H1316" i="7"/>
  <c r="I1316" i="7"/>
  <c r="J1316" i="7"/>
  <c r="K1316" i="7" s="1"/>
  <c r="M1316" i="7" s="1"/>
  <c r="P1316" i="7" s="1"/>
  <c r="R1316" i="7" s="1"/>
  <c r="U1316" i="7"/>
  <c r="H1317" i="7"/>
  <c r="I1317" i="7"/>
  <c r="J1317" i="7"/>
  <c r="K1317" i="7" s="1"/>
  <c r="M1317" i="7" s="1"/>
  <c r="P1317" i="7" s="1"/>
  <c r="U1317" i="7"/>
  <c r="H1318" i="7"/>
  <c r="I1318" i="7"/>
  <c r="J1318" i="7"/>
  <c r="K1318" i="7" s="1"/>
  <c r="M1318" i="7" s="1"/>
  <c r="P1318" i="7" s="1"/>
  <c r="U1318" i="7"/>
  <c r="H1319" i="7"/>
  <c r="I1319" i="7"/>
  <c r="J1319" i="7"/>
  <c r="U1319" i="7"/>
  <c r="H1320" i="7"/>
  <c r="I1320" i="7"/>
  <c r="J1320" i="7"/>
  <c r="U1320" i="7"/>
  <c r="H1321" i="7"/>
  <c r="I1321" i="7"/>
  <c r="J1321" i="7"/>
  <c r="K1321" i="7" s="1"/>
  <c r="M1321" i="7" s="1"/>
  <c r="P1321" i="7" s="1"/>
  <c r="U1321" i="7"/>
  <c r="H1322" i="7"/>
  <c r="I1322" i="7"/>
  <c r="J1322" i="7"/>
  <c r="K1322" i="7" s="1"/>
  <c r="M1322" i="7" s="1"/>
  <c r="P1322" i="7"/>
  <c r="U1322" i="7"/>
  <c r="H1323" i="7"/>
  <c r="I1323" i="7"/>
  <c r="J1323" i="7"/>
  <c r="U1323" i="7"/>
  <c r="H1324" i="7"/>
  <c r="I1324" i="7"/>
  <c r="J1324" i="7"/>
  <c r="K1324" i="7" s="1"/>
  <c r="M1324" i="7" s="1"/>
  <c r="P1324" i="7" s="1"/>
  <c r="R1324" i="7" s="1"/>
  <c r="U1324" i="7"/>
  <c r="H1325" i="7"/>
  <c r="I1325" i="7"/>
  <c r="J1325" i="7"/>
  <c r="K1325" i="7" s="1"/>
  <c r="M1325" i="7" s="1"/>
  <c r="P1325" i="7" s="1"/>
  <c r="U1325" i="7"/>
  <c r="H1326" i="7"/>
  <c r="I1326" i="7"/>
  <c r="J1326" i="7"/>
  <c r="K1326" i="7" s="1"/>
  <c r="M1326" i="7" s="1"/>
  <c r="P1326" i="7" s="1"/>
  <c r="U1326" i="7"/>
  <c r="H1327" i="7"/>
  <c r="I1327" i="7"/>
  <c r="J1327" i="7"/>
  <c r="U1327" i="7"/>
  <c r="H1328" i="7"/>
  <c r="I1328" i="7"/>
  <c r="J1328" i="7"/>
  <c r="K1328" i="7" s="1"/>
  <c r="U1328" i="7"/>
  <c r="H1329" i="7"/>
  <c r="I1329" i="7"/>
  <c r="J1329" i="7"/>
  <c r="K1329" i="7" s="1"/>
  <c r="M1329" i="7" s="1"/>
  <c r="P1329" i="7" s="1"/>
  <c r="U1329" i="7"/>
  <c r="H1330" i="7"/>
  <c r="I1330" i="7"/>
  <c r="J1330" i="7"/>
  <c r="K1330" i="7" s="1"/>
  <c r="M1330" i="7" s="1"/>
  <c r="P1330" i="7" s="1"/>
  <c r="U1330" i="7"/>
  <c r="H1331" i="7"/>
  <c r="I1331" i="7"/>
  <c r="J1331" i="7"/>
  <c r="U1331" i="7"/>
  <c r="H1332" i="7"/>
  <c r="I1332" i="7"/>
  <c r="J1332" i="7"/>
  <c r="K1332" i="7" s="1"/>
  <c r="M1332" i="7" s="1"/>
  <c r="P1332" i="7" s="1"/>
  <c r="R1332" i="7" s="1"/>
  <c r="U1332" i="7"/>
  <c r="H1333" i="7"/>
  <c r="I1333" i="7"/>
  <c r="J1333" i="7"/>
  <c r="K1333" i="7" s="1"/>
  <c r="M1333" i="7" s="1"/>
  <c r="P1333" i="7" s="1"/>
  <c r="U1333" i="7"/>
  <c r="H1334" i="7"/>
  <c r="I1334" i="7"/>
  <c r="J1334" i="7"/>
  <c r="K1334" i="7" s="1"/>
  <c r="M1334" i="7" s="1"/>
  <c r="P1334" i="7" s="1"/>
  <c r="U1334" i="7"/>
  <c r="H1335" i="7"/>
  <c r="I1335" i="7"/>
  <c r="J1335" i="7"/>
  <c r="U1335" i="7"/>
  <c r="H1336" i="7"/>
  <c r="I1336" i="7"/>
  <c r="J1336" i="7"/>
  <c r="K1336" i="7" s="1"/>
  <c r="U1336" i="7"/>
  <c r="H1337" i="7"/>
  <c r="I1337" i="7"/>
  <c r="J1337" i="7"/>
  <c r="K1337" i="7" s="1"/>
  <c r="M1337" i="7" s="1"/>
  <c r="P1337" i="7" s="1"/>
  <c r="U1337" i="7"/>
  <c r="H1338" i="7"/>
  <c r="I1338" i="7"/>
  <c r="J1338" i="7"/>
  <c r="K1338" i="7" s="1"/>
  <c r="M1338" i="7" s="1"/>
  <c r="P1338" i="7" s="1"/>
  <c r="U1338" i="7"/>
  <c r="H1339" i="7"/>
  <c r="I1339" i="7"/>
  <c r="J1339" i="7"/>
  <c r="U1339" i="7"/>
  <c r="H1340" i="7"/>
  <c r="I1340" i="7"/>
  <c r="J1340" i="7"/>
  <c r="K1340" i="7" s="1"/>
  <c r="M1340" i="7" s="1"/>
  <c r="P1340" i="7" s="1"/>
  <c r="R1340" i="7" s="1"/>
  <c r="U1340" i="7"/>
  <c r="H1341" i="7"/>
  <c r="I1341" i="7"/>
  <c r="J1341" i="7"/>
  <c r="K1341" i="7" s="1"/>
  <c r="M1341" i="7" s="1"/>
  <c r="P1341" i="7" s="1"/>
  <c r="U1341" i="7"/>
  <c r="H1342" i="7"/>
  <c r="I1342" i="7"/>
  <c r="J1342" i="7"/>
  <c r="K1342" i="7" s="1"/>
  <c r="M1342" i="7" s="1"/>
  <c r="P1342" i="7" s="1"/>
  <c r="U1342" i="7"/>
  <c r="H1343" i="7"/>
  <c r="I1343" i="7"/>
  <c r="J1343" i="7"/>
  <c r="U1343" i="7"/>
  <c r="H1344" i="7"/>
  <c r="I1344" i="7"/>
  <c r="J1344" i="7"/>
  <c r="K1344" i="7" s="1"/>
  <c r="U1344" i="7"/>
  <c r="H1345" i="7"/>
  <c r="I1345" i="7"/>
  <c r="J1345" i="7"/>
  <c r="K1345" i="7" s="1"/>
  <c r="M1345" i="7" s="1"/>
  <c r="P1345" i="7" s="1"/>
  <c r="U1345" i="7"/>
  <c r="H1346" i="7"/>
  <c r="I1346" i="7"/>
  <c r="J1346" i="7"/>
  <c r="K1346" i="7" s="1"/>
  <c r="U1346" i="7"/>
  <c r="H1347" i="7"/>
  <c r="I1347" i="7"/>
  <c r="J1347" i="7"/>
  <c r="U1347" i="7"/>
  <c r="H1348" i="7"/>
  <c r="I1348" i="7"/>
  <c r="J1348" i="7"/>
  <c r="K1348" i="7" s="1"/>
  <c r="M1348" i="7" s="1"/>
  <c r="P1348" i="7" s="1"/>
  <c r="R1348" i="7" s="1"/>
  <c r="U1348" i="7"/>
  <c r="H1349" i="7"/>
  <c r="I1349" i="7"/>
  <c r="J1349" i="7"/>
  <c r="K1349" i="7" s="1"/>
  <c r="M1349" i="7" s="1"/>
  <c r="P1349" i="7" s="1"/>
  <c r="U1349" i="7"/>
  <c r="H1350" i="7"/>
  <c r="I1350" i="7"/>
  <c r="J1350" i="7"/>
  <c r="K1350" i="7" s="1"/>
  <c r="M1350" i="7" s="1"/>
  <c r="P1350" i="7" s="1"/>
  <c r="U1350" i="7"/>
  <c r="H1351" i="7"/>
  <c r="I1351" i="7"/>
  <c r="J1351" i="7"/>
  <c r="U1351" i="7"/>
  <c r="H1352" i="7"/>
  <c r="I1352" i="7"/>
  <c r="J1352" i="7"/>
  <c r="K1352" i="7" s="1"/>
  <c r="U1352" i="7"/>
  <c r="H1353" i="7"/>
  <c r="I1353" i="7"/>
  <c r="J1353" i="7"/>
  <c r="K1353" i="7" s="1"/>
  <c r="M1353" i="7" s="1"/>
  <c r="P1353" i="7" s="1"/>
  <c r="U1353" i="7"/>
  <c r="H1354" i="7"/>
  <c r="I1354" i="7"/>
  <c r="J1354" i="7"/>
  <c r="K1354" i="7" s="1"/>
  <c r="U1354" i="7"/>
  <c r="H1355" i="7"/>
  <c r="I1355" i="7"/>
  <c r="J1355" i="7"/>
  <c r="K1355" i="7" s="1"/>
  <c r="U1355" i="7"/>
  <c r="H1356" i="7"/>
  <c r="I1356" i="7"/>
  <c r="J1356" i="7"/>
  <c r="K1356" i="7"/>
  <c r="M1356" i="7" s="1"/>
  <c r="P1356" i="7" s="1"/>
  <c r="U1356" i="7"/>
  <c r="H1357" i="7"/>
  <c r="I1357" i="7"/>
  <c r="J1357" i="7"/>
  <c r="K1357" i="7" s="1"/>
  <c r="M1357" i="7" s="1"/>
  <c r="P1357" i="7" s="1"/>
  <c r="U1357" i="7"/>
  <c r="H1358" i="7"/>
  <c r="I1358" i="7"/>
  <c r="J1358" i="7"/>
  <c r="K1358" i="7" s="1"/>
  <c r="M1358" i="7" s="1"/>
  <c r="P1358" i="7" s="1"/>
  <c r="R1358" i="7" s="1"/>
  <c r="U1358" i="7"/>
  <c r="H1359" i="7"/>
  <c r="I1359" i="7"/>
  <c r="J1359" i="7"/>
  <c r="U1359" i="7"/>
  <c r="H1360" i="7"/>
  <c r="I1360" i="7"/>
  <c r="J1360" i="7"/>
  <c r="K1360" i="7" s="1"/>
  <c r="U1360" i="7"/>
  <c r="H1361" i="7"/>
  <c r="I1361" i="7"/>
  <c r="J1361" i="7"/>
  <c r="K1361" i="7" s="1"/>
  <c r="M1361" i="7" s="1"/>
  <c r="P1361" i="7" s="1"/>
  <c r="U1361" i="7"/>
  <c r="H1362" i="7"/>
  <c r="I1362" i="7"/>
  <c r="J1362" i="7"/>
  <c r="K1362" i="7" s="1"/>
  <c r="U1362" i="7"/>
  <c r="H1363" i="7"/>
  <c r="I1363" i="7"/>
  <c r="J1363" i="7"/>
  <c r="K1363" i="7" s="1"/>
  <c r="U1363" i="7"/>
  <c r="H1364" i="7"/>
  <c r="I1364" i="7"/>
  <c r="J1364" i="7"/>
  <c r="K1364" i="7" s="1"/>
  <c r="M1364" i="7" s="1"/>
  <c r="P1364" i="7" s="1"/>
  <c r="U1364" i="7"/>
  <c r="H1365" i="7"/>
  <c r="I1365" i="7"/>
  <c r="J1365" i="7"/>
  <c r="K1365" i="7" s="1"/>
  <c r="M1365" i="7" s="1"/>
  <c r="P1365" i="7" s="1"/>
  <c r="U1365" i="7"/>
  <c r="H1366" i="7"/>
  <c r="I1366" i="7"/>
  <c r="J1366" i="7"/>
  <c r="K1366" i="7" s="1"/>
  <c r="M1366" i="7" s="1"/>
  <c r="P1366" i="7" s="1"/>
  <c r="U1366" i="7"/>
  <c r="H1367" i="7"/>
  <c r="I1367" i="7"/>
  <c r="J1367" i="7"/>
  <c r="U1367" i="7"/>
  <c r="H1368" i="7"/>
  <c r="I1368" i="7"/>
  <c r="J1368" i="7"/>
  <c r="K1368" i="7" s="1"/>
  <c r="U1368" i="7"/>
  <c r="H1369" i="7"/>
  <c r="I1369" i="7"/>
  <c r="J1369" i="7"/>
  <c r="K1369" i="7" s="1"/>
  <c r="M1369" i="7" s="1"/>
  <c r="P1369" i="7" s="1"/>
  <c r="U1369" i="7"/>
  <c r="H1370" i="7"/>
  <c r="I1370" i="7"/>
  <c r="J1370" i="7"/>
  <c r="K1370" i="7" s="1"/>
  <c r="U1370" i="7"/>
  <c r="H1371" i="7"/>
  <c r="I1371" i="7"/>
  <c r="J1371" i="7"/>
  <c r="K1371" i="7" s="1"/>
  <c r="U1371" i="7"/>
  <c r="H1372" i="7"/>
  <c r="I1372" i="7"/>
  <c r="J1372" i="7"/>
  <c r="K1372" i="7" s="1"/>
  <c r="M1372" i="7" s="1"/>
  <c r="P1372" i="7" s="1"/>
  <c r="U1372" i="7"/>
  <c r="H1373" i="7"/>
  <c r="I1373" i="7"/>
  <c r="J1373" i="7"/>
  <c r="K1373" i="7" s="1"/>
  <c r="M1373" i="7" s="1"/>
  <c r="P1373" i="7" s="1"/>
  <c r="U1373" i="7"/>
  <c r="H1374" i="7"/>
  <c r="I1374" i="7"/>
  <c r="J1374" i="7"/>
  <c r="K1374" i="7" s="1"/>
  <c r="M1374" i="7" s="1"/>
  <c r="P1374" i="7" s="1"/>
  <c r="U1374" i="7"/>
  <c r="H1375" i="7"/>
  <c r="I1375" i="7"/>
  <c r="J1375" i="7"/>
  <c r="U1375" i="7"/>
  <c r="H1376" i="7"/>
  <c r="I1376" i="7"/>
  <c r="J1376" i="7"/>
  <c r="K1376" i="7" s="1"/>
  <c r="U1376" i="7"/>
  <c r="H1377" i="7"/>
  <c r="I1377" i="7"/>
  <c r="J1377" i="7"/>
  <c r="K1377" i="7" s="1"/>
  <c r="M1377" i="7" s="1"/>
  <c r="P1377" i="7" s="1"/>
  <c r="U1377" i="7"/>
  <c r="H1378" i="7"/>
  <c r="I1378" i="7"/>
  <c r="J1378" i="7"/>
  <c r="K1378" i="7" s="1"/>
  <c r="U1378" i="7"/>
  <c r="H1379" i="7"/>
  <c r="I1379" i="7"/>
  <c r="J1379" i="7"/>
  <c r="K1379" i="7" s="1"/>
  <c r="U1379" i="7"/>
  <c r="H1380" i="7"/>
  <c r="I1380" i="7"/>
  <c r="J1380" i="7"/>
  <c r="K1380" i="7" s="1"/>
  <c r="M1380" i="7" s="1"/>
  <c r="P1380" i="7" s="1"/>
  <c r="U1380" i="7"/>
  <c r="H1381" i="7"/>
  <c r="I1381" i="7"/>
  <c r="J1381" i="7"/>
  <c r="K1381" i="7" s="1"/>
  <c r="M1381" i="7" s="1"/>
  <c r="P1381" i="7" s="1"/>
  <c r="U1381" i="7"/>
  <c r="H1382" i="7"/>
  <c r="I1382" i="7"/>
  <c r="J1382" i="7"/>
  <c r="K1382" i="7" s="1"/>
  <c r="M1382" i="7" s="1"/>
  <c r="P1382" i="7" s="1"/>
  <c r="U1382" i="7"/>
  <c r="H1383" i="7"/>
  <c r="I1383" i="7"/>
  <c r="J1383" i="7"/>
  <c r="U1383" i="7"/>
  <c r="H1384" i="7"/>
  <c r="I1384" i="7"/>
  <c r="J1384" i="7"/>
  <c r="K1384" i="7" s="1"/>
  <c r="U1384" i="7"/>
  <c r="H1385" i="7"/>
  <c r="I1385" i="7"/>
  <c r="J1385" i="7"/>
  <c r="K1385" i="7" s="1"/>
  <c r="M1385" i="7" s="1"/>
  <c r="P1385" i="7" s="1"/>
  <c r="U1385" i="7"/>
  <c r="H1386" i="7"/>
  <c r="I1386" i="7"/>
  <c r="J1386" i="7"/>
  <c r="K1386" i="7" s="1"/>
  <c r="U1386" i="7"/>
  <c r="H1387" i="7"/>
  <c r="I1387" i="7"/>
  <c r="J1387" i="7"/>
  <c r="K1387" i="7" s="1"/>
  <c r="U1387" i="7"/>
  <c r="H1388" i="7"/>
  <c r="I1388" i="7"/>
  <c r="J1388" i="7"/>
  <c r="U1388" i="7"/>
  <c r="H1389" i="7"/>
  <c r="I1389" i="7"/>
  <c r="J1389" i="7"/>
  <c r="K1389" i="7" s="1"/>
  <c r="M1389" i="7" s="1"/>
  <c r="P1389" i="7" s="1"/>
  <c r="U1389" i="7"/>
  <c r="H1390" i="7"/>
  <c r="I1390" i="7"/>
  <c r="J1390" i="7"/>
  <c r="K1390" i="7" s="1"/>
  <c r="U1390" i="7"/>
  <c r="H1391" i="7"/>
  <c r="I1391" i="7"/>
  <c r="J1391" i="7"/>
  <c r="U1391" i="7"/>
  <c r="H1392" i="7"/>
  <c r="I1392" i="7"/>
  <c r="J1392" i="7"/>
  <c r="K1392" i="7" s="1"/>
  <c r="M1392" i="7" s="1"/>
  <c r="P1392" i="7" s="1"/>
  <c r="U1392" i="7"/>
  <c r="H1393" i="7"/>
  <c r="I1393" i="7"/>
  <c r="J1393" i="7"/>
  <c r="U1393" i="7"/>
  <c r="H1394" i="7"/>
  <c r="I1394" i="7"/>
  <c r="J1394" i="7"/>
  <c r="K1394" i="7" s="1"/>
  <c r="U1394" i="7"/>
  <c r="H1395" i="7"/>
  <c r="I1395" i="7"/>
  <c r="J1395" i="7"/>
  <c r="K1395" i="7" s="1"/>
  <c r="M1395" i="7" s="1"/>
  <c r="P1395" i="7" s="1"/>
  <c r="U1395" i="7"/>
  <c r="H1396" i="7"/>
  <c r="I1396" i="7"/>
  <c r="J1396" i="7"/>
  <c r="K1396" i="7" s="1"/>
  <c r="M1396" i="7" s="1"/>
  <c r="P1396" i="7" s="1"/>
  <c r="U1396" i="7"/>
  <c r="H1397" i="7"/>
  <c r="I1397" i="7"/>
  <c r="J1397" i="7"/>
  <c r="K1397" i="7" s="1"/>
  <c r="M1397" i="7" s="1"/>
  <c r="P1397" i="7" s="1"/>
  <c r="U1397" i="7"/>
  <c r="H1398" i="7"/>
  <c r="I1398" i="7"/>
  <c r="J1398" i="7"/>
  <c r="K1398" i="7" s="1"/>
  <c r="U1398" i="7"/>
  <c r="H1399" i="7"/>
  <c r="I1399" i="7"/>
  <c r="J1399" i="7"/>
  <c r="K1399" i="7" s="1"/>
  <c r="U1399" i="7"/>
  <c r="H1400" i="7"/>
  <c r="I1400" i="7"/>
  <c r="J1400" i="7"/>
  <c r="K1400" i="7" s="1"/>
  <c r="M1400" i="7" s="1"/>
  <c r="P1400" i="7" s="1"/>
  <c r="U1400" i="7"/>
  <c r="H1401" i="7"/>
  <c r="I1401" i="7"/>
  <c r="J1401" i="7"/>
  <c r="U1401" i="7"/>
  <c r="H1402" i="7"/>
  <c r="I1402" i="7"/>
  <c r="J1402" i="7"/>
  <c r="K1402" i="7" s="1"/>
  <c r="U1402" i="7"/>
  <c r="H1403" i="7"/>
  <c r="I1403" i="7"/>
  <c r="J1403" i="7"/>
  <c r="K1403" i="7" s="1"/>
  <c r="M1403" i="7" s="1"/>
  <c r="P1403" i="7" s="1"/>
  <c r="U1403" i="7"/>
  <c r="H1404" i="7"/>
  <c r="I1404" i="7"/>
  <c r="J1404" i="7"/>
  <c r="K1404" i="7" s="1"/>
  <c r="M1404" i="7" s="1"/>
  <c r="P1404" i="7" s="1"/>
  <c r="U1404" i="7"/>
  <c r="H1405" i="7"/>
  <c r="I1405" i="7"/>
  <c r="J1405" i="7"/>
  <c r="K1405" i="7" s="1"/>
  <c r="M1405" i="7" s="1"/>
  <c r="P1405" i="7" s="1"/>
  <c r="U1405" i="7"/>
  <c r="H1406" i="7"/>
  <c r="I1406" i="7"/>
  <c r="J1406" i="7"/>
  <c r="K1406" i="7" s="1"/>
  <c r="U1406" i="7"/>
  <c r="H1407" i="7"/>
  <c r="I1407" i="7"/>
  <c r="J1407" i="7"/>
  <c r="K1407" i="7" s="1"/>
  <c r="U1407" i="7"/>
  <c r="H1408" i="7"/>
  <c r="I1408" i="7"/>
  <c r="J1408" i="7"/>
  <c r="K1408" i="7" s="1"/>
  <c r="M1408" i="7" s="1"/>
  <c r="P1408" i="7" s="1"/>
  <c r="U1408" i="7"/>
  <c r="H1409" i="7"/>
  <c r="I1409" i="7"/>
  <c r="J1409" i="7"/>
  <c r="U1409" i="7"/>
  <c r="H1410" i="7"/>
  <c r="I1410" i="7"/>
  <c r="J1410" i="7"/>
  <c r="U1410" i="7"/>
  <c r="H1411" i="7"/>
  <c r="I1411" i="7"/>
  <c r="J1411" i="7"/>
  <c r="K1411" i="7" s="1"/>
  <c r="M1411" i="7" s="1"/>
  <c r="P1411" i="7" s="1"/>
  <c r="U1411" i="7"/>
  <c r="H1412" i="7"/>
  <c r="I1412" i="7"/>
  <c r="J1412" i="7"/>
  <c r="K1412" i="7" s="1"/>
  <c r="M1412" i="7" s="1"/>
  <c r="P1412" i="7" s="1"/>
  <c r="U1412" i="7"/>
  <c r="H1413" i="7"/>
  <c r="I1413" i="7"/>
  <c r="J1413" i="7"/>
  <c r="K1413" i="7" s="1"/>
  <c r="M1413" i="7" s="1"/>
  <c r="P1413" i="7" s="1"/>
  <c r="U1413" i="7"/>
  <c r="H1414" i="7"/>
  <c r="I1414" i="7"/>
  <c r="J1414" i="7"/>
  <c r="K1414" i="7" s="1"/>
  <c r="U1414" i="7"/>
  <c r="H1415" i="7"/>
  <c r="I1415" i="7"/>
  <c r="J1415" i="7"/>
  <c r="K1415" i="7" s="1"/>
  <c r="U1415" i="7"/>
  <c r="H1416" i="7"/>
  <c r="I1416" i="7"/>
  <c r="J1416" i="7"/>
  <c r="K1416" i="7" s="1"/>
  <c r="M1416" i="7" s="1"/>
  <c r="P1416" i="7" s="1"/>
  <c r="U1416" i="7"/>
  <c r="H1417" i="7"/>
  <c r="I1417" i="7"/>
  <c r="J1417" i="7"/>
  <c r="U1417" i="7"/>
  <c r="H1418" i="7"/>
  <c r="I1418" i="7"/>
  <c r="J1418" i="7"/>
  <c r="K1418" i="7" s="1"/>
  <c r="U1418" i="7"/>
  <c r="H1419" i="7"/>
  <c r="I1419" i="7"/>
  <c r="J1419" i="7"/>
  <c r="K1419" i="7" s="1"/>
  <c r="M1419" i="7" s="1"/>
  <c r="P1419" i="7" s="1"/>
  <c r="U1419" i="7"/>
  <c r="H1420" i="7"/>
  <c r="I1420" i="7"/>
  <c r="J1420" i="7"/>
  <c r="K1420" i="7" s="1"/>
  <c r="M1420" i="7" s="1"/>
  <c r="P1420" i="7" s="1"/>
  <c r="U1420" i="7"/>
  <c r="H1421" i="7"/>
  <c r="I1421" i="7"/>
  <c r="J1421" i="7"/>
  <c r="K1421" i="7"/>
  <c r="M1421" i="7" s="1"/>
  <c r="P1421" i="7" s="1"/>
  <c r="U1421" i="7"/>
  <c r="H1422" i="7"/>
  <c r="I1422" i="7"/>
  <c r="J1422" i="7"/>
  <c r="K1422" i="7" s="1"/>
  <c r="U1422" i="7"/>
  <c r="H1423" i="7"/>
  <c r="I1423" i="7"/>
  <c r="J1423" i="7"/>
  <c r="K1423" i="7" s="1"/>
  <c r="U1423" i="7"/>
  <c r="H1424" i="7"/>
  <c r="I1424" i="7"/>
  <c r="J1424" i="7"/>
  <c r="K1424" i="7" s="1"/>
  <c r="M1424" i="7" s="1"/>
  <c r="P1424" i="7" s="1"/>
  <c r="U1424" i="7"/>
  <c r="H1425" i="7"/>
  <c r="I1425" i="7"/>
  <c r="J1425" i="7"/>
  <c r="U1425" i="7"/>
  <c r="H1426" i="7"/>
  <c r="I1426" i="7"/>
  <c r="J1426" i="7"/>
  <c r="U1426" i="7"/>
  <c r="H1427" i="7"/>
  <c r="I1427" i="7"/>
  <c r="J1427" i="7"/>
  <c r="K1427" i="7" s="1"/>
  <c r="M1427" i="7" s="1"/>
  <c r="P1427" i="7" s="1"/>
  <c r="U1427" i="7"/>
  <c r="H1428" i="7"/>
  <c r="I1428" i="7"/>
  <c r="J1428" i="7"/>
  <c r="K1428" i="7" s="1"/>
  <c r="M1428" i="7" s="1"/>
  <c r="P1428" i="7" s="1"/>
  <c r="U1428" i="7"/>
  <c r="H1429" i="7"/>
  <c r="I1429" i="7"/>
  <c r="J1429" i="7"/>
  <c r="K1429" i="7" s="1"/>
  <c r="M1429" i="7" s="1"/>
  <c r="P1429" i="7" s="1"/>
  <c r="U1429" i="7"/>
  <c r="H1430" i="7"/>
  <c r="I1430" i="7"/>
  <c r="J1430" i="7"/>
  <c r="K1430" i="7" s="1"/>
  <c r="U1430" i="7"/>
  <c r="H1431" i="7"/>
  <c r="I1431" i="7"/>
  <c r="J1431" i="7"/>
  <c r="K1431" i="7" s="1"/>
  <c r="U1431" i="7"/>
  <c r="H1432" i="7"/>
  <c r="I1432" i="7"/>
  <c r="J1432" i="7"/>
  <c r="K1432" i="7" s="1"/>
  <c r="M1432" i="7" s="1"/>
  <c r="P1432" i="7" s="1"/>
  <c r="U1432" i="7"/>
  <c r="H1433" i="7"/>
  <c r="I1433" i="7"/>
  <c r="J1433" i="7"/>
  <c r="U1433" i="7"/>
  <c r="H1434" i="7"/>
  <c r="I1434" i="7"/>
  <c r="J1434" i="7"/>
  <c r="K1434" i="7" s="1"/>
  <c r="U1434" i="7"/>
  <c r="H1435" i="7"/>
  <c r="I1435" i="7"/>
  <c r="J1435" i="7"/>
  <c r="K1435" i="7" s="1"/>
  <c r="M1435" i="7" s="1"/>
  <c r="P1435" i="7" s="1"/>
  <c r="U1435" i="7"/>
  <c r="H1436" i="7"/>
  <c r="I1436" i="7"/>
  <c r="J1436" i="7"/>
  <c r="K1436" i="7" s="1"/>
  <c r="M1436" i="7" s="1"/>
  <c r="P1436" i="7" s="1"/>
  <c r="U1436" i="7"/>
  <c r="H1437" i="7"/>
  <c r="I1437" i="7"/>
  <c r="J1437" i="7"/>
  <c r="K1437" i="7"/>
  <c r="M1437" i="7" s="1"/>
  <c r="P1437" i="7" s="1"/>
  <c r="U1437" i="7"/>
  <c r="H1438" i="7"/>
  <c r="I1438" i="7"/>
  <c r="J1438" i="7"/>
  <c r="K1438" i="7" s="1"/>
  <c r="M1438" i="7" s="1"/>
  <c r="P1438" i="7" s="1"/>
  <c r="U1438" i="7"/>
  <c r="H1439" i="7"/>
  <c r="I1439" i="7"/>
  <c r="J1439" i="7"/>
  <c r="K1439" i="7" s="1"/>
  <c r="U1439" i="7"/>
  <c r="H1440" i="7"/>
  <c r="I1440" i="7"/>
  <c r="J1440" i="7"/>
  <c r="K1440" i="7" s="1"/>
  <c r="M1440" i="7" s="1"/>
  <c r="P1440" i="7" s="1"/>
  <c r="U1440" i="7"/>
  <c r="H1441" i="7"/>
  <c r="I1441" i="7"/>
  <c r="J1441" i="7"/>
  <c r="U1441" i="7"/>
  <c r="H1442" i="7"/>
  <c r="I1442" i="7"/>
  <c r="J1442" i="7"/>
  <c r="U1442" i="7"/>
  <c r="H1443" i="7"/>
  <c r="I1443" i="7"/>
  <c r="J1443" i="7"/>
  <c r="K1443" i="7" s="1"/>
  <c r="M1443" i="7" s="1"/>
  <c r="P1443" i="7" s="1"/>
  <c r="U1443" i="7"/>
  <c r="H1444" i="7"/>
  <c r="I1444" i="7"/>
  <c r="J1444" i="7"/>
  <c r="K1444" i="7" s="1"/>
  <c r="M1444" i="7" s="1"/>
  <c r="P1444" i="7" s="1"/>
  <c r="U1444" i="7"/>
  <c r="H1445" i="7"/>
  <c r="I1445" i="7"/>
  <c r="J1445" i="7"/>
  <c r="K1445" i="7" s="1"/>
  <c r="M1445" i="7" s="1"/>
  <c r="P1445" i="7" s="1"/>
  <c r="U1445" i="7"/>
  <c r="H1446" i="7"/>
  <c r="I1446" i="7"/>
  <c r="J1446" i="7"/>
  <c r="K1446" i="7" s="1"/>
  <c r="M1446" i="7" s="1"/>
  <c r="P1446" i="7" s="1"/>
  <c r="U1446" i="7"/>
  <c r="H1447" i="7"/>
  <c r="I1447" i="7"/>
  <c r="J1447" i="7"/>
  <c r="K1447" i="7" s="1"/>
  <c r="U1447" i="7"/>
  <c r="H1448" i="7"/>
  <c r="I1448" i="7"/>
  <c r="J1448" i="7"/>
  <c r="K1448" i="7" s="1"/>
  <c r="M1448" i="7" s="1"/>
  <c r="P1448" i="7" s="1"/>
  <c r="U1448" i="7"/>
  <c r="H1449" i="7"/>
  <c r="I1449" i="7"/>
  <c r="J1449" i="7"/>
  <c r="U1449" i="7"/>
  <c r="H1450" i="7"/>
  <c r="I1450" i="7"/>
  <c r="J1450" i="7"/>
  <c r="K1450" i="7" s="1"/>
  <c r="U1450" i="7"/>
  <c r="H1451" i="7"/>
  <c r="I1451" i="7"/>
  <c r="J1451" i="7"/>
  <c r="K1451" i="7" s="1"/>
  <c r="M1451" i="7" s="1"/>
  <c r="P1451" i="7" s="1"/>
  <c r="U1451" i="7"/>
  <c r="H1452" i="7"/>
  <c r="I1452" i="7"/>
  <c r="J1452" i="7"/>
  <c r="K1452" i="7" s="1"/>
  <c r="M1452" i="7" s="1"/>
  <c r="P1452" i="7" s="1"/>
  <c r="U1452" i="7"/>
  <c r="H1453" i="7"/>
  <c r="I1453" i="7"/>
  <c r="J1453" i="7"/>
  <c r="K1453" i="7" s="1"/>
  <c r="M1453" i="7" s="1"/>
  <c r="P1453" i="7" s="1"/>
  <c r="U1453" i="7"/>
  <c r="H1454" i="7"/>
  <c r="I1454" i="7"/>
  <c r="J1454" i="7"/>
  <c r="K1454" i="7" s="1"/>
  <c r="M1454" i="7" s="1"/>
  <c r="P1454" i="7" s="1"/>
  <c r="U1454" i="7"/>
  <c r="H1455" i="7"/>
  <c r="I1455" i="7"/>
  <c r="J1455" i="7"/>
  <c r="K1455" i="7" s="1"/>
  <c r="U1455" i="7"/>
  <c r="H1456" i="7"/>
  <c r="I1456" i="7"/>
  <c r="J1456" i="7"/>
  <c r="K1456" i="7" s="1"/>
  <c r="M1456" i="7" s="1"/>
  <c r="P1456" i="7" s="1"/>
  <c r="U1456" i="7"/>
  <c r="H1457" i="7"/>
  <c r="I1457" i="7"/>
  <c r="J1457" i="7"/>
  <c r="U1457" i="7"/>
  <c r="H1458" i="7"/>
  <c r="I1458" i="7"/>
  <c r="J1458" i="7"/>
  <c r="U1458" i="7"/>
  <c r="H1459" i="7"/>
  <c r="I1459" i="7"/>
  <c r="J1459" i="7"/>
  <c r="K1459" i="7" s="1"/>
  <c r="M1459" i="7" s="1"/>
  <c r="P1459" i="7" s="1"/>
  <c r="U1459" i="7"/>
  <c r="H1460" i="7"/>
  <c r="I1460" i="7"/>
  <c r="J1460" i="7"/>
  <c r="K1460" i="7" s="1"/>
  <c r="M1460" i="7" s="1"/>
  <c r="P1460" i="7" s="1"/>
  <c r="U1460" i="7"/>
  <c r="H1461" i="7"/>
  <c r="I1461" i="7"/>
  <c r="J1461" i="7"/>
  <c r="K1461" i="7" s="1"/>
  <c r="M1461" i="7" s="1"/>
  <c r="P1461" i="7" s="1"/>
  <c r="U1461" i="7"/>
  <c r="H1462" i="7"/>
  <c r="I1462" i="7"/>
  <c r="J1462" i="7"/>
  <c r="K1462" i="7" s="1"/>
  <c r="M1462" i="7" s="1"/>
  <c r="P1462" i="7" s="1"/>
  <c r="U1462" i="7"/>
  <c r="H1463" i="7"/>
  <c r="I1463" i="7"/>
  <c r="J1463" i="7"/>
  <c r="K1463" i="7" s="1"/>
  <c r="U1463" i="7"/>
  <c r="H1464" i="7"/>
  <c r="I1464" i="7"/>
  <c r="J1464" i="7"/>
  <c r="K1464" i="7" s="1"/>
  <c r="M1464" i="7" s="1"/>
  <c r="P1464" i="7" s="1"/>
  <c r="U1464" i="7"/>
  <c r="H1465" i="7"/>
  <c r="I1465" i="7"/>
  <c r="J1465" i="7"/>
  <c r="U1465" i="7"/>
  <c r="H1466" i="7"/>
  <c r="I1466" i="7"/>
  <c r="J1466" i="7"/>
  <c r="K1466" i="7" s="1"/>
  <c r="U1466" i="7"/>
  <c r="H1467" i="7"/>
  <c r="I1467" i="7"/>
  <c r="J1467" i="7"/>
  <c r="K1467" i="7" s="1"/>
  <c r="M1467" i="7" s="1"/>
  <c r="P1467" i="7" s="1"/>
  <c r="U1467" i="7"/>
  <c r="H1468" i="7"/>
  <c r="I1468" i="7"/>
  <c r="J1468" i="7"/>
  <c r="K1468" i="7" s="1"/>
  <c r="M1468" i="7" s="1"/>
  <c r="P1468" i="7" s="1"/>
  <c r="U1468" i="7"/>
  <c r="H1469" i="7"/>
  <c r="I1469" i="7"/>
  <c r="J1469" i="7"/>
  <c r="K1469" i="7" s="1"/>
  <c r="M1469" i="7" s="1"/>
  <c r="P1469" i="7" s="1"/>
  <c r="U1469" i="7"/>
  <c r="H1470" i="7"/>
  <c r="I1470" i="7"/>
  <c r="J1470" i="7"/>
  <c r="K1470" i="7" s="1"/>
  <c r="M1470" i="7" s="1"/>
  <c r="P1470" i="7" s="1"/>
  <c r="U1470" i="7"/>
  <c r="H1471" i="7"/>
  <c r="I1471" i="7"/>
  <c r="J1471" i="7"/>
  <c r="K1471" i="7" s="1"/>
  <c r="U1471" i="7"/>
  <c r="H1472" i="7"/>
  <c r="I1472" i="7"/>
  <c r="J1472" i="7"/>
  <c r="K1472" i="7" s="1"/>
  <c r="M1472" i="7" s="1"/>
  <c r="P1472" i="7" s="1"/>
  <c r="U1472" i="7"/>
  <c r="H1473" i="7"/>
  <c r="I1473" i="7"/>
  <c r="J1473" i="7"/>
  <c r="U1473" i="7"/>
  <c r="H1474" i="7"/>
  <c r="I1474" i="7"/>
  <c r="J1474" i="7"/>
  <c r="U1474" i="7"/>
  <c r="H1475" i="7"/>
  <c r="I1475" i="7"/>
  <c r="J1475" i="7"/>
  <c r="K1475" i="7" s="1"/>
  <c r="M1475" i="7" s="1"/>
  <c r="P1475" i="7" s="1"/>
  <c r="U1475" i="7"/>
  <c r="H1476" i="7"/>
  <c r="I1476" i="7"/>
  <c r="J1476" i="7"/>
  <c r="K1476" i="7" s="1"/>
  <c r="M1476" i="7" s="1"/>
  <c r="P1476" i="7" s="1"/>
  <c r="U1476" i="7"/>
  <c r="H1477" i="7"/>
  <c r="I1477" i="7"/>
  <c r="J1477" i="7"/>
  <c r="K1477" i="7" s="1"/>
  <c r="M1477" i="7" s="1"/>
  <c r="P1477" i="7" s="1"/>
  <c r="U1477" i="7"/>
  <c r="H1478" i="7"/>
  <c r="I1478" i="7"/>
  <c r="J1478" i="7"/>
  <c r="K1478" i="7" s="1"/>
  <c r="M1478" i="7" s="1"/>
  <c r="P1478" i="7" s="1"/>
  <c r="U1478" i="7"/>
  <c r="H1479" i="7"/>
  <c r="I1479" i="7"/>
  <c r="J1479" i="7"/>
  <c r="K1479" i="7" s="1"/>
  <c r="U1479" i="7"/>
  <c r="H1480" i="7"/>
  <c r="I1480" i="7"/>
  <c r="J1480" i="7"/>
  <c r="K1480" i="7" s="1"/>
  <c r="M1480" i="7" s="1"/>
  <c r="P1480" i="7" s="1"/>
  <c r="U1480" i="7"/>
  <c r="H1481" i="7"/>
  <c r="I1481" i="7"/>
  <c r="J1481" i="7"/>
  <c r="U1481" i="7"/>
  <c r="H1482" i="7"/>
  <c r="I1482" i="7"/>
  <c r="J1482" i="7"/>
  <c r="K1482" i="7" s="1"/>
  <c r="U1482" i="7"/>
  <c r="H1483" i="7"/>
  <c r="I1483" i="7"/>
  <c r="J1483" i="7"/>
  <c r="K1483" i="7" s="1"/>
  <c r="M1483" i="7" s="1"/>
  <c r="P1483" i="7" s="1"/>
  <c r="U1483" i="7"/>
  <c r="H1484" i="7"/>
  <c r="I1484" i="7"/>
  <c r="J1484" i="7"/>
  <c r="K1484" i="7" s="1"/>
  <c r="M1484" i="7" s="1"/>
  <c r="P1484" i="7" s="1"/>
  <c r="U1484" i="7"/>
  <c r="H1485" i="7"/>
  <c r="I1485" i="7"/>
  <c r="J1485" i="7"/>
  <c r="K1485" i="7"/>
  <c r="M1485" i="7" s="1"/>
  <c r="P1485" i="7" s="1"/>
  <c r="U1485" i="7"/>
  <c r="H1486" i="7"/>
  <c r="I1486" i="7"/>
  <c r="J1486" i="7"/>
  <c r="K1486" i="7" s="1"/>
  <c r="M1486" i="7" s="1"/>
  <c r="P1486" i="7" s="1"/>
  <c r="U1486" i="7"/>
  <c r="H1487" i="7"/>
  <c r="I1487" i="7"/>
  <c r="J1487" i="7"/>
  <c r="K1487" i="7" s="1"/>
  <c r="U1487" i="7"/>
  <c r="H1488" i="7"/>
  <c r="I1488" i="7"/>
  <c r="J1488" i="7"/>
  <c r="K1488" i="7" s="1"/>
  <c r="M1488" i="7" s="1"/>
  <c r="P1488" i="7" s="1"/>
  <c r="U1488" i="7"/>
  <c r="H1489" i="7"/>
  <c r="I1489" i="7"/>
  <c r="J1489" i="7"/>
  <c r="U1489" i="7"/>
  <c r="H1490" i="7"/>
  <c r="I1490" i="7"/>
  <c r="J1490" i="7"/>
  <c r="U1490" i="7"/>
  <c r="H1491" i="7"/>
  <c r="I1491" i="7"/>
  <c r="J1491" i="7"/>
  <c r="K1491" i="7" s="1"/>
  <c r="M1491" i="7" s="1"/>
  <c r="P1491" i="7" s="1"/>
  <c r="U1491" i="7"/>
  <c r="H1492" i="7"/>
  <c r="I1492" i="7"/>
  <c r="J1492" i="7"/>
  <c r="K1492" i="7" s="1"/>
  <c r="M1492" i="7" s="1"/>
  <c r="P1492" i="7" s="1"/>
  <c r="U1492" i="7"/>
  <c r="H1493" i="7"/>
  <c r="I1493" i="7"/>
  <c r="J1493" i="7"/>
  <c r="K1493" i="7" s="1"/>
  <c r="M1493" i="7" s="1"/>
  <c r="P1493" i="7" s="1"/>
  <c r="U1493" i="7"/>
  <c r="H1494" i="7"/>
  <c r="I1494" i="7"/>
  <c r="J1494" i="7"/>
  <c r="K1494" i="7" s="1"/>
  <c r="M1494" i="7" s="1"/>
  <c r="P1494" i="7" s="1"/>
  <c r="U1494" i="7"/>
  <c r="H1495" i="7"/>
  <c r="I1495" i="7"/>
  <c r="J1495" i="7"/>
  <c r="K1495" i="7" s="1"/>
  <c r="U1495" i="7"/>
  <c r="H1496" i="7"/>
  <c r="I1496" i="7"/>
  <c r="J1496" i="7"/>
  <c r="K1496" i="7" s="1"/>
  <c r="M1496" i="7" s="1"/>
  <c r="P1496" i="7" s="1"/>
  <c r="U1496" i="7"/>
  <c r="H1497" i="7"/>
  <c r="I1497" i="7"/>
  <c r="J1497" i="7"/>
  <c r="U1497" i="7"/>
  <c r="H1498" i="7"/>
  <c r="I1498" i="7"/>
  <c r="J1498" i="7"/>
  <c r="K1498" i="7" s="1"/>
  <c r="U1498" i="7"/>
  <c r="H1499" i="7"/>
  <c r="I1499" i="7"/>
  <c r="J1499" i="7"/>
  <c r="K1499" i="7" s="1"/>
  <c r="M1499" i="7" s="1"/>
  <c r="P1499" i="7" s="1"/>
  <c r="U1499" i="7"/>
  <c r="H1500" i="7"/>
  <c r="I1500" i="7"/>
  <c r="J1500" i="7"/>
  <c r="K1500" i="7" s="1"/>
  <c r="M1500" i="7" s="1"/>
  <c r="P1500" i="7" s="1"/>
  <c r="U1500" i="7"/>
  <c r="H1501" i="7"/>
  <c r="I1501" i="7"/>
  <c r="J1501" i="7"/>
  <c r="K1501" i="7"/>
  <c r="M1501" i="7" s="1"/>
  <c r="P1501" i="7" s="1"/>
  <c r="U1501" i="7"/>
  <c r="H1502" i="7"/>
  <c r="I1502" i="7"/>
  <c r="J1502" i="7"/>
  <c r="K1502" i="7" s="1"/>
  <c r="M1502" i="7" s="1"/>
  <c r="P1502" i="7" s="1"/>
  <c r="U1502" i="7"/>
  <c r="H1503" i="7"/>
  <c r="I1503" i="7"/>
  <c r="J1503" i="7"/>
  <c r="K1503" i="7" s="1"/>
  <c r="U1503" i="7"/>
  <c r="K3" i="3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3" i="1"/>
  <c r="L4" i="1"/>
  <c r="M4" i="1"/>
  <c r="O4" i="1"/>
  <c r="P4" i="1"/>
  <c r="Q4" i="1"/>
  <c r="S4" i="1"/>
  <c r="T4" i="1"/>
  <c r="U4" i="1"/>
  <c r="V4" i="1"/>
  <c r="Y4" i="1" s="1"/>
  <c r="W4" i="1"/>
  <c r="Z4" i="1" s="1"/>
  <c r="X4" i="1"/>
  <c r="AA4" i="1" s="1"/>
  <c r="AB4" i="1"/>
  <c r="L5" i="1"/>
  <c r="M5" i="1"/>
  <c r="O5" i="1"/>
  <c r="P5" i="1"/>
  <c r="Q5" i="1"/>
  <c r="S5" i="1"/>
  <c r="T5" i="1"/>
  <c r="U5" i="1"/>
  <c r="V5" i="1"/>
  <c r="Y5" i="1" s="1"/>
  <c r="W5" i="1"/>
  <c r="Z5" i="1" s="1"/>
  <c r="X5" i="1"/>
  <c r="AA5" i="1" s="1"/>
  <c r="AB5" i="1"/>
  <c r="L6" i="1"/>
  <c r="M6" i="1"/>
  <c r="O6" i="1"/>
  <c r="P6" i="1"/>
  <c r="Q6" i="1"/>
  <c r="S6" i="1"/>
  <c r="T6" i="1"/>
  <c r="U6" i="1"/>
  <c r="V6" i="1"/>
  <c r="Y6" i="1" s="1"/>
  <c r="W6" i="1"/>
  <c r="Z6" i="1" s="1"/>
  <c r="X6" i="1"/>
  <c r="AA6" i="1" s="1"/>
  <c r="AB6" i="1"/>
  <c r="L7" i="1"/>
  <c r="M7" i="1"/>
  <c r="O7" i="1"/>
  <c r="P7" i="1"/>
  <c r="Q7" i="1"/>
  <c r="S7" i="1"/>
  <c r="T7" i="1"/>
  <c r="U7" i="1"/>
  <c r="V7" i="1"/>
  <c r="Y7" i="1" s="1"/>
  <c r="W7" i="1"/>
  <c r="Z7" i="1" s="1"/>
  <c r="X7" i="1"/>
  <c r="AA7" i="1" s="1"/>
  <c r="AB7" i="1"/>
  <c r="L8" i="1"/>
  <c r="M8" i="1"/>
  <c r="O8" i="1"/>
  <c r="P8" i="1"/>
  <c r="Q8" i="1"/>
  <c r="S8" i="1"/>
  <c r="T8" i="1"/>
  <c r="U8" i="1"/>
  <c r="V8" i="1"/>
  <c r="Y8" i="1" s="1"/>
  <c r="W8" i="1"/>
  <c r="Z8" i="1" s="1"/>
  <c r="X8" i="1"/>
  <c r="AA8" i="1" s="1"/>
  <c r="AB8" i="1"/>
  <c r="L9" i="1"/>
  <c r="M9" i="1"/>
  <c r="O9" i="1"/>
  <c r="P9" i="1"/>
  <c r="Q9" i="1"/>
  <c r="S9" i="1"/>
  <c r="T9" i="1"/>
  <c r="U9" i="1"/>
  <c r="V9" i="1"/>
  <c r="Y9" i="1" s="1"/>
  <c r="W9" i="1"/>
  <c r="Z9" i="1" s="1"/>
  <c r="X9" i="1"/>
  <c r="AA9" i="1" s="1"/>
  <c r="AB9" i="1"/>
  <c r="L10" i="1"/>
  <c r="M10" i="1"/>
  <c r="O10" i="1"/>
  <c r="P10" i="1"/>
  <c r="Q10" i="1"/>
  <c r="S10" i="1"/>
  <c r="T10" i="1"/>
  <c r="U10" i="1"/>
  <c r="V10" i="1"/>
  <c r="Y10" i="1" s="1"/>
  <c r="W10" i="1"/>
  <c r="Z10" i="1" s="1"/>
  <c r="X10" i="1"/>
  <c r="AA10" i="1" s="1"/>
  <c r="AB10" i="1"/>
  <c r="L11" i="1"/>
  <c r="M11" i="1"/>
  <c r="O11" i="1"/>
  <c r="P11" i="1"/>
  <c r="Q11" i="1"/>
  <c r="S11" i="1"/>
  <c r="T11" i="1"/>
  <c r="U11" i="1"/>
  <c r="V11" i="1"/>
  <c r="Y11" i="1" s="1"/>
  <c r="W11" i="1"/>
  <c r="Z11" i="1" s="1"/>
  <c r="X11" i="1"/>
  <c r="AA11" i="1" s="1"/>
  <c r="AB11" i="1"/>
  <c r="L12" i="1"/>
  <c r="M12" i="1"/>
  <c r="O12" i="1"/>
  <c r="P12" i="1"/>
  <c r="Q12" i="1"/>
  <c r="S12" i="1"/>
  <c r="T12" i="1"/>
  <c r="U12" i="1"/>
  <c r="V12" i="1"/>
  <c r="Y12" i="1" s="1"/>
  <c r="W12" i="1"/>
  <c r="Z12" i="1" s="1"/>
  <c r="X12" i="1"/>
  <c r="AA12" i="1" s="1"/>
  <c r="AB12" i="1"/>
  <c r="L13" i="1"/>
  <c r="M13" i="1"/>
  <c r="O13" i="1"/>
  <c r="P13" i="1"/>
  <c r="Q13" i="1"/>
  <c r="S13" i="1"/>
  <c r="T13" i="1"/>
  <c r="U13" i="1"/>
  <c r="V13" i="1"/>
  <c r="Y13" i="1" s="1"/>
  <c r="W13" i="1"/>
  <c r="Z13" i="1" s="1"/>
  <c r="X13" i="1"/>
  <c r="AA13" i="1" s="1"/>
  <c r="AB13" i="1"/>
  <c r="L14" i="1"/>
  <c r="M14" i="1"/>
  <c r="O14" i="1"/>
  <c r="P14" i="1"/>
  <c r="Q14" i="1"/>
  <c r="S14" i="1"/>
  <c r="T14" i="1"/>
  <c r="U14" i="1"/>
  <c r="V14" i="1"/>
  <c r="Y14" i="1" s="1"/>
  <c r="W14" i="1"/>
  <c r="Z14" i="1" s="1"/>
  <c r="X14" i="1"/>
  <c r="AA14" i="1" s="1"/>
  <c r="AB14" i="1"/>
  <c r="L15" i="1"/>
  <c r="M15" i="1"/>
  <c r="O15" i="1"/>
  <c r="P15" i="1"/>
  <c r="Q15" i="1"/>
  <c r="S15" i="1"/>
  <c r="T15" i="1"/>
  <c r="U15" i="1"/>
  <c r="V15" i="1"/>
  <c r="Y15" i="1" s="1"/>
  <c r="W15" i="1"/>
  <c r="Z15" i="1" s="1"/>
  <c r="X15" i="1"/>
  <c r="AA15" i="1" s="1"/>
  <c r="AB15" i="1"/>
  <c r="L16" i="1"/>
  <c r="M16" i="1"/>
  <c r="O16" i="1"/>
  <c r="P16" i="1"/>
  <c r="Q16" i="1"/>
  <c r="S16" i="1"/>
  <c r="T16" i="1"/>
  <c r="U16" i="1"/>
  <c r="V16" i="1"/>
  <c r="Y16" i="1" s="1"/>
  <c r="W16" i="1"/>
  <c r="Z16" i="1" s="1"/>
  <c r="X16" i="1"/>
  <c r="AA16" i="1" s="1"/>
  <c r="AB16" i="1"/>
  <c r="L17" i="1"/>
  <c r="M17" i="1"/>
  <c r="O17" i="1"/>
  <c r="P17" i="1"/>
  <c r="Q17" i="1"/>
  <c r="S17" i="1"/>
  <c r="T17" i="1"/>
  <c r="U17" i="1"/>
  <c r="V17" i="1"/>
  <c r="Y17" i="1" s="1"/>
  <c r="W17" i="1"/>
  <c r="Z17" i="1" s="1"/>
  <c r="X17" i="1"/>
  <c r="AA17" i="1" s="1"/>
  <c r="AB17" i="1"/>
  <c r="L18" i="1"/>
  <c r="M18" i="1"/>
  <c r="O18" i="1"/>
  <c r="P18" i="1"/>
  <c r="Q18" i="1"/>
  <c r="S18" i="1"/>
  <c r="T18" i="1"/>
  <c r="U18" i="1"/>
  <c r="V18" i="1"/>
  <c r="Y18" i="1" s="1"/>
  <c r="W18" i="1"/>
  <c r="Z18" i="1" s="1"/>
  <c r="X18" i="1"/>
  <c r="AA18" i="1" s="1"/>
  <c r="AB18" i="1"/>
  <c r="L19" i="1"/>
  <c r="M19" i="1"/>
  <c r="O19" i="1"/>
  <c r="P19" i="1"/>
  <c r="Q19" i="1"/>
  <c r="S19" i="1"/>
  <c r="T19" i="1"/>
  <c r="U19" i="1"/>
  <c r="V19" i="1"/>
  <c r="Y19" i="1" s="1"/>
  <c r="W19" i="1"/>
  <c r="Z19" i="1" s="1"/>
  <c r="X19" i="1"/>
  <c r="AA19" i="1" s="1"/>
  <c r="AB19" i="1"/>
  <c r="L20" i="1"/>
  <c r="M20" i="1"/>
  <c r="O20" i="1"/>
  <c r="P20" i="1"/>
  <c r="Q20" i="1"/>
  <c r="S20" i="1"/>
  <c r="T20" i="1"/>
  <c r="U20" i="1"/>
  <c r="V20" i="1"/>
  <c r="Y20" i="1" s="1"/>
  <c r="W20" i="1"/>
  <c r="Z20" i="1" s="1"/>
  <c r="X20" i="1"/>
  <c r="AA20" i="1" s="1"/>
  <c r="AB20" i="1"/>
  <c r="L21" i="1"/>
  <c r="M21" i="1"/>
  <c r="O21" i="1"/>
  <c r="P21" i="1"/>
  <c r="Q21" i="1"/>
  <c r="S21" i="1"/>
  <c r="T21" i="1"/>
  <c r="U21" i="1"/>
  <c r="V21" i="1"/>
  <c r="Y21" i="1" s="1"/>
  <c r="W21" i="1"/>
  <c r="Z21" i="1" s="1"/>
  <c r="X21" i="1"/>
  <c r="AA21" i="1" s="1"/>
  <c r="AB21" i="1"/>
  <c r="L22" i="1"/>
  <c r="M22" i="1"/>
  <c r="O22" i="1"/>
  <c r="P22" i="1"/>
  <c r="Q22" i="1"/>
  <c r="S22" i="1"/>
  <c r="T22" i="1"/>
  <c r="U22" i="1"/>
  <c r="V22" i="1"/>
  <c r="Y22" i="1" s="1"/>
  <c r="W22" i="1"/>
  <c r="Z22" i="1" s="1"/>
  <c r="X22" i="1"/>
  <c r="AA22" i="1" s="1"/>
  <c r="AB22" i="1"/>
  <c r="L23" i="1"/>
  <c r="M23" i="1"/>
  <c r="O23" i="1"/>
  <c r="P23" i="1"/>
  <c r="Q23" i="1"/>
  <c r="S23" i="1"/>
  <c r="T23" i="1"/>
  <c r="U23" i="1"/>
  <c r="V23" i="1"/>
  <c r="Y23" i="1" s="1"/>
  <c r="W23" i="1"/>
  <c r="Z23" i="1" s="1"/>
  <c r="X23" i="1"/>
  <c r="AA23" i="1" s="1"/>
  <c r="AB23" i="1"/>
  <c r="L24" i="1"/>
  <c r="M24" i="1"/>
  <c r="O24" i="1"/>
  <c r="P24" i="1"/>
  <c r="Q24" i="1"/>
  <c r="S24" i="1"/>
  <c r="T24" i="1"/>
  <c r="U24" i="1"/>
  <c r="V24" i="1"/>
  <c r="Y24" i="1" s="1"/>
  <c r="W24" i="1"/>
  <c r="Z24" i="1" s="1"/>
  <c r="X24" i="1"/>
  <c r="AA24" i="1" s="1"/>
  <c r="AB24" i="1"/>
  <c r="L25" i="1"/>
  <c r="M25" i="1"/>
  <c r="O25" i="1"/>
  <c r="P25" i="1"/>
  <c r="Q25" i="1"/>
  <c r="S25" i="1"/>
  <c r="T25" i="1"/>
  <c r="U25" i="1"/>
  <c r="V25" i="1"/>
  <c r="Y25" i="1" s="1"/>
  <c r="W25" i="1"/>
  <c r="Z25" i="1" s="1"/>
  <c r="X25" i="1"/>
  <c r="AA25" i="1" s="1"/>
  <c r="AB25" i="1"/>
  <c r="L26" i="1"/>
  <c r="M26" i="1"/>
  <c r="O26" i="1"/>
  <c r="P26" i="1"/>
  <c r="Q26" i="1"/>
  <c r="S26" i="1"/>
  <c r="T26" i="1"/>
  <c r="U26" i="1"/>
  <c r="V26" i="1"/>
  <c r="Y26" i="1" s="1"/>
  <c r="W26" i="1"/>
  <c r="Z26" i="1" s="1"/>
  <c r="X26" i="1"/>
  <c r="AA26" i="1" s="1"/>
  <c r="AB26" i="1"/>
  <c r="L27" i="1"/>
  <c r="M27" i="1"/>
  <c r="O27" i="1"/>
  <c r="P27" i="1"/>
  <c r="Q27" i="1"/>
  <c r="S27" i="1"/>
  <c r="T27" i="1"/>
  <c r="U27" i="1"/>
  <c r="V27" i="1"/>
  <c r="Y27" i="1" s="1"/>
  <c r="W27" i="1"/>
  <c r="Z27" i="1" s="1"/>
  <c r="X27" i="1"/>
  <c r="AA27" i="1" s="1"/>
  <c r="AB27" i="1"/>
  <c r="L28" i="1"/>
  <c r="M28" i="1"/>
  <c r="O28" i="1"/>
  <c r="P28" i="1"/>
  <c r="Q28" i="1"/>
  <c r="S28" i="1"/>
  <c r="T28" i="1"/>
  <c r="U28" i="1"/>
  <c r="V28" i="1"/>
  <c r="Y28" i="1" s="1"/>
  <c r="W28" i="1"/>
  <c r="Z28" i="1" s="1"/>
  <c r="X28" i="1"/>
  <c r="AA28" i="1" s="1"/>
  <c r="AB28" i="1"/>
  <c r="L29" i="1"/>
  <c r="M29" i="1"/>
  <c r="O29" i="1"/>
  <c r="P29" i="1"/>
  <c r="Q29" i="1"/>
  <c r="S29" i="1"/>
  <c r="T29" i="1"/>
  <c r="U29" i="1"/>
  <c r="V29" i="1"/>
  <c r="Y29" i="1" s="1"/>
  <c r="W29" i="1"/>
  <c r="Z29" i="1" s="1"/>
  <c r="X29" i="1"/>
  <c r="AA29" i="1" s="1"/>
  <c r="AB29" i="1"/>
  <c r="L30" i="1"/>
  <c r="M30" i="1"/>
  <c r="O30" i="1"/>
  <c r="P30" i="1"/>
  <c r="Q30" i="1"/>
  <c r="S30" i="1"/>
  <c r="T30" i="1"/>
  <c r="U30" i="1"/>
  <c r="V30" i="1"/>
  <c r="Y30" i="1" s="1"/>
  <c r="W30" i="1"/>
  <c r="Z30" i="1" s="1"/>
  <c r="X30" i="1"/>
  <c r="AA30" i="1" s="1"/>
  <c r="AB30" i="1"/>
  <c r="L31" i="1"/>
  <c r="M31" i="1"/>
  <c r="O31" i="1"/>
  <c r="P31" i="1"/>
  <c r="Q31" i="1"/>
  <c r="S31" i="1"/>
  <c r="T31" i="1"/>
  <c r="U31" i="1"/>
  <c r="V31" i="1"/>
  <c r="Y31" i="1" s="1"/>
  <c r="W31" i="1"/>
  <c r="Z31" i="1" s="1"/>
  <c r="X31" i="1"/>
  <c r="AA31" i="1" s="1"/>
  <c r="AB31" i="1"/>
  <c r="L32" i="1"/>
  <c r="M32" i="1"/>
  <c r="O32" i="1"/>
  <c r="P32" i="1"/>
  <c r="Q32" i="1"/>
  <c r="S32" i="1"/>
  <c r="T32" i="1"/>
  <c r="U32" i="1"/>
  <c r="V32" i="1"/>
  <c r="Y32" i="1" s="1"/>
  <c r="W32" i="1"/>
  <c r="Z32" i="1" s="1"/>
  <c r="X32" i="1"/>
  <c r="AA32" i="1" s="1"/>
  <c r="AB32" i="1"/>
  <c r="L33" i="1"/>
  <c r="M33" i="1"/>
  <c r="O33" i="1"/>
  <c r="P33" i="1"/>
  <c r="Q33" i="1"/>
  <c r="S33" i="1"/>
  <c r="T33" i="1"/>
  <c r="U33" i="1"/>
  <c r="V33" i="1"/>
  <c r="Y33" i="1" s="1"/>
  <c r="W33" i="1"/>
  <c r="Z33" i="1" s="1"/>
  <c r="X33" i="1"/>
  <c r="AA33" i="1" s="1"/>
  <c r="AB33" i="1"/>
  <c r="L34" i="1"/>
  <c r="M34" i="1"/>
  <c r="O34" i="1"/>
  <c r="P34" i="1"/>
  <c r="Q34" i="1"/>
  <c r="S34" i="1"/>
  <c r="T34" i="1"/>
  <c r="U34" i="1"/>
  <c r="V34" i="1"/>
  <c r="Y34" i="1" s="1"/>
  <c r="W34" i="1"/>
  <c r="Z34" i="1" s="1"/>
  <c r="X34" i="1"/>
  <c r="AA34" i="1" s="1"/>
  <c r="AB34" i="1"/>
  <c r="L35" i="1"/>
  <c r="M35" i="1"/>
  <c r="O35" i="1"/>
  <c r="P35" i="1"/>
  <c r="Q35" i="1"/>
  <c r="S35" i="1"/>
  <c r="T35" i="1"/>
  <c r="U35" i="1"/>
  <c r="V35" i="1"/>
  <c r="Y35" i="1" s="1"/>
  <c r="W35" i="1"/>
  <c r="Z35" i="1" s="1"/>
  <c r="X35" i="1"/>
  <c r="AA35" i="1" s="1"/>
  <c r="AB35" i="1"/>
  <c r="L36" i="1"/>
  <c r="M36" i="1"/>
  <c r="O36" i="1"/>
  <c r="P36" i="1"/>
  <c r="Q36" i="1"/>
  <c r="S36" i="1"/>
  <c r="T36" i="1"/>
  <c r="U36" i="1"/>
  <c r="V36" i="1"/>
  <c r="Y36" i="1" s="1"/>
  <c r="W36" i="1"/>
  <c r="Z36" i="1" s="1"/>
  <c r="X36" i="1"/>
  <c r="AA36" i="1" s="1"/>
  <c r="AB36" i="1"/>
  <c r="L37" i="1"/>
  <c r="M37" i="1"/>
  <c r="O37" i="1"/>
  <c r="P37" i="1"/>
  <c r="Q37" i="1"/>
  <c r="S37" i="1"/>
  <c r="T37" i="1"/>
  <c r="U37" i="1"/>
  <c r="V37" i="1"/>
  <c r="Y37" i="1" s="1"/>
  <c r="W37" i="1"/>
  <c r="Z37" i="1" s="1"/>
  <c r="X37" i="1"/>
  <c r="AA37" i="1" s="1"/>
  <c r="AB37" i="1"/>
  <c r="L38" i="1"/>
  <c r="M38" i="1"/>
  <c r="O38" i="1"/>
  <c r="P38" i="1"/>
  <c r="Q38" i="1"/>
  <c r="S38" i="1"/>
  <c r="T38" i="1"/>
  <c r="U38" i="1"/>
  <c r="V38" i="1"/>
  <c r="Y38" i="1" s="1"/>
  <c r="W38" i="1"/>
  <c r="Z38" i="1" s="1"/>
  <c r="X38" i="1"/>
  <c r="AA38" i="1" s="1"/>
  <c r="AB38" i="1"/>
  <c r="L39" i="1"/>
  <c r="M39" i="1"/>
  <c r="O39" i="1"/>
  <c r="P39" i="1"/>
  <c r="Q39" i="1"/>
  <c r="S39" i="1"/>
  <c r="T39" i="1"/>
  <c r="U39" i="1"/>
  <c r="V39" i="1"/>
  <c r="Y39" i="1" s="1"/>
  <c r="W39" i="1"/>
  <c r="Z39" i="1" s="1"/>
  <c r="X39" i="1"/>
  <c r="AA39" i="1" s="1"/>
  <c r="AB39" i="1"/>
  <c r="L40" i="1"/>
  <c r="M40" i="1"/>
  <c r="O40" i="1"/>
  <c r="P40" i="1"/>
  <c r="Q40" i="1"/>
  <c r="S40" i="1"/>
  <c r="T40" i="1"/>
  <c r="U40" i="1"/>
  <c r="V40" i="1"/>
  <c r="Y40" i="1" s="1"/>
  <c r="W40" i="1"/>
  <c r="Z40" i="1" s="1"/>
  <c r="X40" i="1"/>
  <c r="AA40" i="1" s="1"/>
  <c r="AB40" i="1"/>
  <c r="L41" i="1"/>
  <c r="M41" i="1"/>
  <c r="O41" i="1"/>
  <c r="P41" i="1"/>
  <c r="Q41" i="1"/>
  <c r="S41" i="1"/>
  <c r="T41" i="1"/>
  <c r="U41" i="1"/>
  <c r="V41" i="1"/>
  <c r="Y41" i="1" s="1"/>
  <c r="W41" i="1"/>
  <c r="Z41" i="1" s="1"/>
  <c r="X41" i="1"/>
  <c r="AA41" i="1" s="1"/>
  <c r="AB41" i="1"/>
  <c r="L42" i="1"/>
  <c r="M42" i="1"/>
  <c r="O42" i="1"/>
  <c r="P42" i="1"/>
  <c r="Q42" i="1"/>
  <c r="S42" i="1"/>
  <c r="T42" i="1"/>
  <c r="U42" i="1"/>
  <c r="V42" i="1"/>
  <c r="Y42" i="1" s="1"/>
  <c r="W42" i="1"/>
  <c r="Z42" i="1" s="1"/>
  <c r="X42" i="1"/>
  <c r="AA42" i="1" s="1"/>
  <c r="AB42" i="1"/>
  <c r="L43" i="1"/>
  <c r="M43" i="1"/>
  <c r="O43" i="1"/>
  <c r="P43" i="1"/>
  <c r="Q43" i="1"/>
  <c r="S43" i="1"/>
  <c r="T43" i="1"/>
  <c r="U43" i="1"/>
  <c r="V43" i="1"/>
  <c r="Y43" i="1" s="1"/>
  <c r="W43" i="1"/>
  <c r="Z43" i="1" s="1"/>
  <c r="X43" i="1"/>
  <c r="AA43" i="1" s="1"/>
  <c r="AB43" i="1"/>
  <c r="L44" i="1"/>
  <c r="M44" i="1"/>
  <c r="O44" i="1"/>
  <c r="P44" i="1"/>
  <c r="Q44" i="1"/>
  <c r="S44" i="1"/>
  <c r="T44" i="1"/>
  <c r="U44" i="1"/>
  <c r="V44" i="1"/>
  <c r="Y44" i="1" s="1"/>
  <c r="W44" i="1"/>
  <c r="Z44" i="1" s="1"/>
  <c r="X44" i="1"/>
  <c r="AA44" i="1" s="1"/>
  <c r="AB44" i="1"/>
  <c r="L45" i="1"/>
  <c r="M45" i="1"/>
  <c r="O45" i="1"/>
  <c r="P45" i="1"/>
  <c r="Q45" i="1"/>
  <c r="S45" i="1"/>
  <c r="T45" i="1"/>
  <c r="U45" i="1"/>
  <c r="V45" i="1"/>
  <c r="Y45" i="1" s="1"/>
  <c r="W45" i="1"/>
  <c r="Z45" i="1" s="1"/>
  <c r="X45" i="1"/>
  <c r="AA45" i="1" s="1"/>
  <c r="AB45" i="1"/>
  <c r="L46" i="1"/>
  <c r="M46" i="1"/>
  <c r="O46" i="1"/>
  <c r="P46" i="1"/>
  <c r="Q46" i="1"/>
  <c r="S46" i="1"/>
  <c r="T46" i="1"/>
  <c r="U46" i="1"/>
  <c r="V46" i="1"/>
  <c r="Y46" i="1" s="1"/>
  <c r="W46" i="1"/>
  <c r="Z46" i="1" s="1"/>
  <c r="X46" i="1"/>
  <c r="AA46" i="1" s="1"/>
  <c r="AB46" i="1"/>
  <c r="L47" i="1"/>
  <c r="M47" i="1"/>
  <c r="O47" i="1"/>
  <c r="P47" i="1"/>
  <c r="Q47" i="1"/>
  <c r="S47" i="1"/>
  <c r="T47" i="1"/>
  <c r="U47" i="1"/>
  <c r="V47" i="1"/>
  <c r="Y47" i="1" s="1"/>
  <c r="W47" i="1"/>
  <c r="Z47" i="1" s="1"/>
  <c r="X47" i="1"/>
  <c r="AA47" i="1" s="1"/>
  <c r="AB47" i="1"/>
  <c r="L48" i="1"/>
  <c r="M48" i="1"/>
  <c r="O48" i="1"/>
  <c r="P48" i="1"/>
  <c r="Q48" i="1"/>
  <c r="S48" i="1"/>
  <c r="T48" i="1"/>
  <c r="U48" i="1"/>
  <c r="V48" i="1"/>
  <c r="Y48" i="1" s="1"/>
  <c r="W48" i="1"/>
  <c r="Z48" i="1" s="1"/>
  <c r="X48" i="1"/>
  <c r="AA48" i="1" s="1"/>
  <c r="AB48" i="1"/>
  <c r="L49" i="1"/>
  <c r="M49" i="1"/>
  <c r="O49" i="1"/>
  <c r="P49" i="1"/>
  <c r="Q49" i="1"/>
  <c r="S49" i="1"/>
  <c r="T49" i="1"/>
  <c r="U49" i="1"/>
  <c r="V49" i="1"/>
  <c r="Y49" i="1" s="1"/>
  <c r="W49" i="1"/>
  <c r="Z49" i="1" s="1"/>
  <c r="X49" i="1"/>
  <c r="AA49" i="1" s="1"/>
  <c r="AB49" i="1"/>
  <c r="L50" i="1"/>
  <c r="M50" i="1"/>
  <c r="O50" i="1"/>
  <c r="P50" i="1"/>
  <c r="Q50" i="1"/>
  <c r="S50" i="1"/>
  <c r="T50" i="1"/>
  <c r="U50" i="1"/>
  <c r="V50" i="1"/>
  <c r="Y50" i="1" s="1"/>
  <c r="W50" i="1"/>
  <c r="Z50" i="1" s="1"/>
  <c r="X50" i="1"/>
  <c r="AA50" i="1" s="1"/>
  <c r="AB50" i="1"/>
  <c r="L51" i="1"/>
  <c r="M51" i="1"/>
  <c r="O51" i="1"/>
  <c r="P51" i="1"/>
  <c r="Q51" i="1"/>
  <c r="S51" i="1"/>
  <c r="T51" i="1"/>
  <c r="U51" i="1"/>
  <c r="V51" i="1"/>
  <c r="Y51" i="1" s="1"/>
  <c r="W51" i="1"/>
  <c r="Z51" i="1" s="1"/>
  <c r="X51" i="1"/>
  <c r="AA51" i="1" s="1"/>
  <c r="AB51" i="1"/>
  <c r="L52" i="1"/>
  <c r="M52" i="1"/>
  <c r="O52" i="1"/>
  <c r="P52" i="1"/>
  <c r="Q52" i="1"/>
  <c r="S52" i="1"/>
  <c r="T52" i="1"/>
  <c r="U52" i="1"/>
  <c r="V52" i="1"/>
  <c r="Y52" i="1" s="1"/>
  <c r="W52" i="1"/>
  <c r="Z52" i="1" s="1"/>
  <c r="X52" i="1"/>
  <c r="AA52" i="1" s="1"/>
  <c r="AB52" i="1"/>
  <c r="L53" i="1"/>
  <c r="M53" i="1"/>
  <c r="O53" i="1"/>
  <c r="P53" i="1"/>
  <c r="Q53" i="1"/>
  <c r="S53" i="1"/>
  <c r="T53" i="1"/>
  <c r="U53" i="1"/>
  <c r="V53" i="1"/>
  <c r="Y53" i="1" s="1"/>
  <c r="W53" i="1"/>
  <c r="Z53" i="1" s="1"/>
  <c r="X53" i="1"/>
  <c r="AA53" i="1" s="1"/>
  <c r="AB53" i="1"/>
  <c r="L54" i="1"/>
  <c r="M54" i="1"/>
  <c r="O54" i="1"/>
  <c r="P54" i="1"/>
  <c r="Q54" i="1"/>
  <c r="S54" i="1"/>
  <c r="T54" i="1"/>
  <c r="U54" i="1"/>
  <c r="V54" i="1"/>
  <c r="Y54" i="1" s="1"/>
  <c r="W54" i="1"/>
  <c r="Z54" i="1" s="1"/>
  <c r="X54" i="1"/>
  <c r="AA54" i="1" s="1"/>
  <c r="AB54" i="1"/>
  <c r="L55" i="1"/>
  <c r="M55" i="1"/>
  <c r="O55" i="1"/>
  <c r="P55" i="1"/>
  <c r="Q55" i="1"/>
  <c r="S55" i="1"/>
  <c r="T55" i="1"/>
  <c r="U55" i="1"/>
  <c r="V55" i="1"/>
  <c r="Y55" i="1" s="1"/>
  <c r="W55" i="1"/>
  <c r="Z55" i="1" s="1"/>
  <c r="X55" i="1"/>
  <c r="AA55" i="1" s="1"/>
  <c r="AB55" i="1"/>
  <c r="L56" i="1"/>
  <c r="M56" i="1"/>
  <c r="O56" i="1"/>
  <c r="P56" i="1"/>
  <c r="Q56" i="1"/>
  <c r="S56" i="1"/>
  <c r="T56" i="1"/>
  <c r="U56" i="1"/>
  <c r="V56" i="1"/>
  <c r="Y56" i="1" s="1"/>
  <c r="W56" i="1"/>
  <c r="Z56" i="1" s="1"/>
  <c r="X56" i="1"/>
  <c r="AA56" i="1" s="1"/>
  <c r="AB56" i="1"/>
  <c r="L57" i="1"/>
  <c r="M57" i="1"/>
  <c r="O57" i="1"/>
  <c r="P57" i="1"/>
  <c r="Q57" i="1"/>
  <c r="S57" i="1"/>
  <c r="T57" i="1"/>
  <c r="U57" i="1"/>
  <c r="V57" i="1"/>
  <c r="Y57" i="1" s="1"/>
  <c r="W57" i="1"/>
  <c r="Z57" i="1" s="1"/>
  <c r="X57" i="1"/>
  <c r="AA57" i="1" s="1"/>
  <c r="AB57" i="1"/>
  <c r="L58" i="1"/>
  <c r="M58" i="1"/>
  <c r="O58" i="1"/>
  <c r="P58" i="1"/>
  <c r="Q58" i="1"/>
  <c r="S58" i="1"/>
  <c r="T58" i="1"/>
  <c r="U58" i="1"/>
  <c r="V58" i="1"/>
  <c r="Y58" i="1" s="1"/>
  <c r="W58" i="1"/>
  <c r="Z58" i="1" s="1"/>
  <c r="X58" i="1"/>
  <c r="AA58" i="1" s="1"/>
  <c r="AB58" i="1"/>
  <c r="L59" i="1"/>
  <c r="M59" i="1"/>
  <c r="O59" i="1"/>
  <c r="P59" i="1"/>
  <c r="Q59" i="1"/>
  <c r="S59" i="1"/>
  <c r="T59" i="1"/>
  <c r="U59" i="1"/>
  <c r="V59" i="1"/>
  <c r="Y59" i="1" s="1"/>
  <c r="W59" i="1"/>
  <c r="Z59" i="1" s="1"/>
  <c r="X59" i="1"/>
  <c r="AA59" i="1" s="1"/>
  <c r="AB59" i="1"/>
  <c r="L60" i="1"/>
  <c r="M60" i="1"/>
  <c r="O60" i="1"/>
  <c r="P60" i="1"/>
  <c r="Q60" i="1"/>
  <c r="S60" i="1"/>
  <c r="T60" i="1"/>
  <c r="U60" i="1"/>
  <c r="V60" i="1"/>
  <c r="Y60" i="1" s="1"/>
  <c r="W60" i="1"/>
  <c r="Z60" i="1" s="1"/>
  <c r="X60" i="1"/>
  <c r="AA60" i="1" s="1"/>
  <c r="AB60" i="1"/>
  <c r="L61" i="1"/>
  <c r="M61" i="1"/>
  <c r="O61" i="1"/>
  <c r="P61" i="1"/>
  <c r="Q61" i="1"/>
  <c r="S61" i="1"/>
  <c r="T61" i="1"/>
  <c r="U61" i="1"/>
  <c r="V61" i="1"/>
  <c r="Y61" i="1" s="1"/>
  <c r="W61" i="1"/>
  <c r="Z61" i="1" s="1"/>
  <c r="X61" i="1"/>
  <c r="AA61" i="1" s="1"/>
  <c r="AB61" i="1"/>
  <c r="L62" i="1"/>
  <c r="M62" i="1"/>
  <c r="O62" i="1"/>
  <c r="P62" i="1"/>
  <c r="Q62" i="1"/>
  <c r="S62" i="1"/>
  <c r="T62" i="1"/>
  <c r="U62" i="1"/>
  <c r="V62" i="1"/>
  <c r="Y62" i="1" s="1"/>
  <c r="W62" i="1"/>
  <c r="Z62" i="1" s="1"/>
  <c r="X62" i="1"/>
  <c r="AA62" i="1" s="1"/>
  <c r="AB62" i="1"/>
  <c r="L63" i="1"/>
  <c r="M63" i="1"/>
  <c r="O63" i="1"/>
  <c r="P63" i="1"/>
  <c r="Q63" i="1"/>
  <c r="S63" i="1"/>
  <c r="T63" i="1"/>
  <c r="U63" i="1"/>
  <c r="V63" i="1"/>
  <c r="Y63" i="1" s="1"/>
  <c r="W63" i="1"/>
  <c r="Z63" i="1" s="1"/>
  <c r="X63" i="1"/>
  <c r="AA63" i="1" s="1"/>
  <c r="AB63" i="1"/>
  <c r="L64" i="1"/>
  <c r="M64" i="1"/>
  <c r="O64" i="1"/>
  <c r="P64" i="1"/>
  <c r="Q64" i="1"/>
  <c r="S64" i="1"/>
  <c r="T64" i="1"/>
  <c r="U64" i="1"/>
  <c r="V64" i="1"/>
  <c r="Y64" i="1" s="1"/>
  <c r="W64" i="1"/>
  <c r="Z64" i="1" s="1"/>
  <c r="X64" i="1"/>
  <c r="AA64" i="1" s="1"/>
  <c r="AB64" i="1"/>
  <c r="L65" i="1"/>
  <c r="M65" i="1"/>
  <c r="O65" i="1"/>
  <c r="P65" i="1"/>
  <c r="Q65" i="1"/>
  <c r="S65" i="1"/>
  <c r="T65" i="1"/>
  <c r="U65" i="1"/>
  <c r="V65" i="1"/>
  <c r="Y65" i="1" s="1"/>
  <c r="W65" i="1"/>
  <c r="Z65" i="1" s="1"/>
  <c r="X65" i="1"/>
  <c r="AA65" i="1" s="1"/>
  <c r="AB65" i="1"/>
  <c r="L66" i="1"/>
  <c r="M66" i="1"/>
  <c r="O66" i="1"/>
  <c r="P66" i="1"/>
  <c r="Q66" i="1"/>
  <c r="S66" i="1"/>
  <c r="T66" i="1"/>
  <c r="U66" i="1"/>
  <c r="V66" i="1"/>
  <c r="Y66" i="1" s="1"/>
  <c r="W66" i="1"/>
  <c r="Z66" i="1" s="1"/>
  <c r="X66" i="1"/>
  <c r="AA66" i="1" s="1"/>
  <c r="AB66" i="1"/>
  <c r="L67" i="1"/>
  <c r="M67" i="1"/>
  <c r="O67" i="1"/>
  <c r="P67" i="1"/>
  <c r="Q67" i="1"/>
  <c r="S67" i="1"/>
  <c r="T67" i="1"/>
  <c r="U67" i="1"/>
  <c r="V67" i="1"/>
  <c r="Y67" i="1" s="1"/>
  <c r="W67" i="1"/>
  <c r="Z67" i="1" s="1"/>
  <c r="X67" i="1"/>
  <c r="AA67" i="1" s="1"/>
  <c r="AB67" i="1"/>
  <c r="L68" i="1"/>
  <c r="M68" i="1"/>
  <c r="O68" i="1"/>
  <c r="P68" i="1"/>
  <c r="Q68" i="1"/>
  <c r="S68" i="1"/>
  <c r="T68" i="1"/>
  <c r="U68" i="1"/>
  <c r="V68" i="1"/>
  <c r="Y68" i="1" s="1"/>
  <c r="W68" i="1"/>
  <c r="Z68" i="1" s="1"/>
  <c r="X68" i="1"/>
  <c r="AA68" i="1" s="1"/>
  <c r="AB68" i="1"/>
  <c r="L69" i="1"/>
  <c r="M69" i="1"/>
  <c r="O69" i="1"/>
  <c r="P69" i="1"/>
  <c r="Q69" i="1"/>
  <c r="S69" i="1"/>
  <c r="T69" i="1"/>
  <c r="U69" i="1"/>
  <c r="V69" i="1"/>
  <c r="Y69" i="1" s="1"/>
  <c r="W69" i="1"/>
  <c r="Z69" i="1" s="1"/>
  <c r="X69" i="1"/>
  <c r="AA69" i="1" s="1"/>
  <c r="AB69" i="1"/>
  <c r="L70" i="1"/>
  <c r="M70" i="1"/>
  <c r="O70" i="1"/>
  <c r="P70" i="1"/>
  <c r="Q70" i="1"/>
  <c r="S70" i="1"/>
  <c r="T70" i="1"/>
  <c r="U70" i="1"/>
  <c r="V70" i="1"/>
  <c r="Y70" i="1" s="1"/>
  <c r="W70" i="1"/>
  <c r="Z70" i="1" s="1"/>
  <c r="X70" i="1"/>
  <c r="AA70" i="1" s="1"/>
  <c r="AB70" i="1"/>
  <c r="L71" i="1"/>
  <c r="M71" i="1"/>
  <c r="O71" i="1"/>
  <c r="P71" i="1"/>
  <c r="Q71" i="1"/>
  <c r="S71" i="1"/>
  <c r="T71" i="1"/>
  <c r="U71" i="1"/>
  <c r="V71" i="1"/>
  <c r="Y71" i="1" s="1"/>
  <c r="W71" i="1"/>
  <c r="Z71" i="1" s="1"/>
  <c r="X71" i="1"/>
  <c r="AA71" i="1" s="1"/>
  <c r="AB71" i="1"/>
  <c r="L72" i="1"/>
  <c r="M72" i="1"/>
  <c r="O72" i="1"/>
  <c r="P72" i="1"/>
  <c r="Q72" i="1"/>
  <c r="S72" i="1"/>
  <c r="T72" i="1"/>
  <c r="U72" i="1"/>
  <c r="V72" i="1"/>
  <c r="Y72" i="1" s="1"/>
  <c r="W72" i="1"/>
  <c r="Z72" i="1" s="1"/>
  <c r="X72" i="1"/>
  <c r="AA72" i="1" s="1"/>
  <c r="AB72" i="1"/>
  <c r="L73" i="1"/>
  <c r="M73" i="1"/>
  <c r="O73" i="1"/>
  <c r="P73" i="1"/>
  <c r="Q73" i="1"/>
  <c r="S73" i="1"/>
  <c r="T73" i="1"/>
  <c r="U73" i="1"/>
  <c r="V73" i="1"/>
  <c r="Y73" i="1" s="1"/>
  <c r="W73" i="1"/>
  <c r="Z73" i="1" s="1"/>
  <c r="X73" i="1"/>
  <c r="AA73" i="1" s="1"/>
  <c r="AB73" i="1"/>
  <c r="L74" i="1"/>
  <c r="M74" i="1"/>
  <c r="O74" i="1"/>
  <c r="P74" i="1"/>
  <c r="Q74" i="1"/>
  <c r="S74" i="1"/>
  <c r="T74" i="1"/>
  <c r="U74" i="1"/>
  <c r="V74" i="1"/>
  <c r="Y74" i="1" s="1"/>
  <c r="W74" i="1"/>
  <c r="Z74" i="1" s="1"/>
  <c r="X74" i="1"/>
  <c r="AA74" i="1" s="1"/>
  <c r="AB74" i="1"/>
  <c r="L75" i="1"/>
  <c r="M75" i="1"/>
  <c r="O75" i="1"/>
  <c r="P75" i="1"/>
  <c r="Q75" i="1"/>
  <c r="S75" i="1"/>
  <c r="T75" i="1"/>
  <c r="U75" i="1"/>
  <c r="V75" i="1"/>
  <c r="Y75" i="1" s="1"/>
  <c r="W75" i="1"/>
  <c r="Z75" i="1" s="1"/>
  <c r="X75" i="1"/>
  <c r="AA75" i="1" s="1"/>
  <c r="AB75" i="1"/>
  <c r="L76" i="1"/>
  <c r="M76" i="1"/>
  <c r="O76" i="1"/>
  <c r="P76" i="1"/>
  <c r="Q76" i="1"/>
  <c r="S76" i="1"/>
  <c r="T76" i="1"/>
  <c r="U76" i="1"/>
  <c r="V76" i="1"/>
  <c r="Y76" i="1" s="1"/>
  <c r="W76" i="1"/>
  <c r="Z76" i="1" s="1"/>
  <c r="X76" i="1"/>
  <c r="AA76" i="1" s="1"/>
  <c r="AB76" i="1"/>
  <c r="L77" i="1"/>
  <c r="M77" i="1"/>
  <c r="O77" i="1"/>
  <c r="P77" i="1"/>
  <c r="Q77" i="1"/>
  <c r="S77" i="1"/>
  <c r="T77" i="1"/>
  <c r="U77" i="1"/>
  <c r="V77" i="1"/>
  <c r="Y77" i="1" s="1"/>
  <c r="W77" i="1"/>
  <c r="Z77" i="1" s="1"/>
  <c r="X77" i="1"/>
  <c r="AA77" i="1" s="1"/>
  <c r="AB77" i="1"/>
  <c r="L78" i="1"/>
  <c r="M78" i="1"/>
  <c r="O78" i="1"/>
  <c r="P78" i="1"/>
  <c r="Q78" i="1"/>
  <c r="S78" i="1"/>
  <c r="T78" i="1"/>
  <c r="U78" i="1"/>
  <c r="V78" i="1"/>
  <c r="Y78" i="1" s="1"/>
  <c r="W78" i="1"/>
  <c r="Z78" i="1" s="1"/>
  <c r="X78" i="1"/>
  <c r="AA78" i="1" s="1"/>
  <c r="AB78" i="1"/>
  <c r="L79" i="1"/>
  <c r="M79" i="1"/>
  <c r="O79" i="1"/>
  <c r="P79" i="1"/>
  <c r="Q79" i="1"/>
  <c r="S79" i="1"/>
  <c r="T79" i="1"/>
  <c r="U79" i="1"/>
  <c r="V79" i="1"/>
  <c r="Y79" i="1" s="1"/>
  <c r="W79" i="1"/>
  <c r="Z79" i="1" s="1"/>
  <c r="X79" i="1"/>
  <c r="AA79" i="1" s="1"/>
  <c r="AB79" i="1"/>
  <c r="L80" i="1"/>
  <c r="M80" i="1"/>
  <c r="O80" i="1"/>
  <c r="P80" i="1"/>
  <c r="Q80" i="1"/>
  <c r="S80" i="1"/>
  <c r="T80" i="1"/>
  <c r="U80" i="1"/>
  <c r="V80" i="1"/>
  <c r="Y80" i="1" s="1"/>
  <c r="W80" i="1"/>
  <c r="Z80" i="1" s="1"/>
  <c r="X80" i="1"/>
  <c r="AA80" i="1" s="1"/>
  <c r="AB80" i="1"/>
  <c r="L81" i="1"/>
  <c r="M81" i="1"/>
  <c r="O81" i="1"/>
  <c r="P81" i="1"/>
  <c r="Q81" i="1"/>
  <c r="S81" i="1"/>
  <c r="T81" i="1"/>
  <c r="U81" i="1"/>
  <c r="V81" i="1"/>
  <c r="Y81" i="1" s="1"/>
  <c r="W81" i="1"/>
  <c r="Z81" i="1" s="1"/>
  <c r="X81" i="1"/>
  <c r="AA81" i="1" s="1"/>
  <c r="AB81" i="1"/>
  <c r="L82" i="1"/>
  <c r="M82" i="1"/>
  <c r="O82" i="1"/>
  <c r="P82" i="1"/>
  <c r="Q82" i="1"/>
  <c r="S82" i="1"/>
  <c r="T82" i="1"/>
  <c r="U82" i="1"/>
  <c r="V82" i="1"/>
  <c r="Y82" i="1" s="1"/>
  <c r="W82" i="1"/>
  <c r="Z82" i="1" s="1"/>
  <c r="X82" i="1"/>
  <c r="AA82" i="1" s="1"/>
  <c r="AB82" i="1"/>
  <c r="L83" i="1"/>
  <c r="M83" i="1"/>
  <c r="O83" i="1"/>
  <c r="P83" i="1"/>
  <c r="Q83" i="1"/>
  <c r="S83" i="1"/>
  <c r="T83" i="1"/>
  <c r="U83" i="1"/>
  <c r="V83" i="1"/>
  <c r="Y83" i="1" s="1"/>
  <c r="W83" i="1"/>
  <c r="Z83" i="1" s="1"/>
  <c r="X83" i="1"/>
  <c r="AA83" i="1" s="1"/>
  <c r="AB83" i="1"/>
  <c r="L84" i="1"/>
  <c r="M84" i="1"/>
  <c r="O84" i="1"/>
  <c r="P84" i="1"/>
  <c r="Q84" i="1"/>
  <c r="S84" i="1"/>
  <c r="T84" i="1"/>
  <c r="U84" i="1"/>
  <c r="V84" i="1"/>
  <c r="Y84" i="1" s="1"/>
  <c r="W84" i="1"/>
  <c r="Z84" i="1" s="1"/>
  <c r="X84" i="1"/>
  <c r="AA84" i="1" s="1"/>
  <c r="AB84" i="1"/>
  <c r="L85" i="1"/>
  <c r="M85" i="1"/>
  <c r="O85" i="1"/>
  <c r="P85" i="1"/>
  <c r="Q85" i="1"/>
  <c r="S85" i="1"/>
  <c r="T85" i="1"/>
  <c r="U85" i="1"/>
  <c r="V85" i="1"/>
  <c r="Y85" i="1" s="1"/>
  <c r="W85" i="1"/>
  <c r="Z85" i="1" s="1"/>
  <c r="X85" i="1"/>
  <c r="AA85" i="1" s="1"/>
  <c r="AB85" i="1"/>
  <c r="L86" i="1"/>
  <c r="M86" i="1"/>
  <c r="O86" i="1"/>
  <c r="P86" i="1"/>
  <c r="Q86" i="1"/>
  <c r="S86" i="1"/>
  <c r="T86" i="1"/>
  <c r="U86" i="1"/>
  <c r="V86" i="1"/>
  <c r="Y86" i="1" s="1"/>
  <c r="W86" i="1"/>
  <c r="Z86" i="1" s="1"/>
  <c r="X86" i="1"/>
  <c r="AA86" i="1" s="1"/>
  <c r="AB86" i="1"/>
  <c r="L87" i="1"/>
  <c r="M87" i="1"/>
  <c r="O87" i="1"/>
  <c r="P87" i="1"/>
  <c r="Q87" i="1"/>
  <c r="S87" i="1"/>
  <c r="T87" i="1"/>
  <c r="U87" i="1"/>
  <c r="V87" i="1"/>
  <c r="Y87" i="1" s="1"/>
  <c r="W87" i="1"/>
  <c r="Z87" i="1" s="1"/>
  <c r="X87" i="1"/>
  <c r="AA87" i="1" s="1"/>
  <c r="AB87" i="1"/>
  <c r="L88" i="1"/>
  <c r="M88" i="1"/>
  <c r="O88" i="1"/>
  <c r="P88" i="1"/>
  <c r="Q88" i="1"/>
  <c r="S88" i="1"/>
  <c r="T88" i="1"/>
  <c r="U88" i="1"/>
  <c r="V88" i="1"/>
  <c r="Y88" i="1" s="1"/>
  <c r="W88" i="1"/>
  <c r="Z88" i="1" s="1"/>
  <c r="X88" i="1"/>
  <c r="AA88" i="1" s="1"/>
  <c r="AB88" i="1"/>
  <c r="L89" i="1"/>
  <c r="M89" i="1"/>
  <c r="O89" i="1"/>
  <c r="P89" i="1"/>
  <c r="Q89" i="1"/>
  <c r="S89" i="1"/>
  <c r="T89" i="1"/>
  <c r="U89" i="1"/>
  <c r="V89" i="1"/>
  <c r="Y89" i="1" s="1"/>
  <c r="W89" i="1"/>
  <c r="Z89" i="1" s="1"/>
  <c r="X89" i="1"/>
  <c r="AA89" i="1" s="1"/>
  <c r="AB89" i="1"/>
  <c r="L90" i="1"/>
  <c r="M90" i="1"/>
  <c r="O90" i="1"/>
  <c r="P90" i="1"/>
  <c r="Q90" i="1"/>
  <c r="S90" i="1"/>
  <c r="T90" i="1"/>
  <c r="U90" i="1"/>
  <c r="V90" i="1"/>
  <c r="Y90" i="1" s="1"/>
  <c r="W90" i="1"/>
  <c r="Z90" i="1" s="1"/>
  <c r="X90" i="1"/>
  <c r="AA90" i="1" s="1"/>
  <c r="AB90" i="1"/>
  <c r="L91" i="1"/>
  <c r="M91" i="1"/>
  <c r="O91" i="1"/>
  <c r="P91" i="1"/>
  <c r="Q91" i="1"/>
  <c r="S91" i="1"/>
  <c r="T91" i="1"/>
  <c r="U91" i="1"/>
  <c r="V91" i="1"/>
  <c r="Y91" i="1" s="1"/>
  <c r="W91" i="1"/>
  <c r="Z91" i="1" s="1"/>
  <c r="X91" i="1"/>
  <c r="AA91" i="1" s="1"/>
  <c r="AB91" i="1"/>
  <c r="L92" i="1"/>
  <c r="M92" i="1"/>
  <c r="O92" i="1"/>
  <c r="P92" i="1"/>
  <c r="Q92" i="1"/>
  <c r="S92" i="1"/>
  <c r="T92" i="1"/>
  <c r="U92" i="1"/>
  <c r="V92" i="1"/>
  <c r="Y92" i="1" s="1"/>
  <c r="W92" i="1"/>
  <c r="Z92" i="1" s="1"/>
  <c r="X92" i="1"/>
  <c r="AA92" i="1" s="1"/>
  <c r="AB92" i="1"/>
  <c r="L93" i="1"/>
  <c r="M93" i="1"/>
  <c r="O93" i="1"/>
  <c r="P93" i="1"/>
  <c r="Q93" i="1"/>
  <c r="S93" i="1"/>
  <c r="T93" i="1"/>
  <c r="U93" i="1"/>
  <c r="V93" i="1"/>
  <c r="Y93" i="1" s="1"/>
  <c r="W93" i="1"/>
  <c r="Z93" i="1" s="1"/>
  <c r="X93" i="1"/>
  <c r="AA93" i="1" s="1"/>
  <c r="AB93" i="1"/>
  <c r="L94" i="1"/>
  <c r="M94" i="1"/>
  <c r="O94" i="1"/>
  <c r="P94" i="1"/>
  <c r="Q94" i="1"/>
  <c r="S94" i="1"/>
  <c r="T94" i="1"/>
  <c r="U94" i="1"/>
  <c r="V94" i="1"/>
  <c r="Y94" i="1" s="1"/>
  <c r="W94" i="1"/>
  <c r="Z94" i="1" s="1"/>
  <c r="X94" i="1"/>
  <c r="AA94" i="1" s="1"/>
  <c r="AB94" i="1"/>
  <c r="L95" i="1"/>
  <c r="M95" i="1"/>
  <c r="O95" i="1"/>
  <c r="P95" i="1"/>
  <c r="Q95" i="1"/>
  <c r="S95" i="1"/>
  <c r="T95" i="1"/>
  <c r="U95" i="1"/>
  <c r="V95" i="1"/>
  <c r="Y95" i="1" s="1"/>
  <c r="W95" i="1"/>
  <c r="Z95" i="1" s="1"/>
  <c r="X95" i="1"/>
  <c r="AA95" i="1" s="1"/>
  <c r="AB95" i="1"/>
  <c r="L96" i="1"/>
  <c r="M96" i="1"/>
  <c r="O96" i="1"/>
  <c r="P96" i="1"/>
  <c r="Q96" i="1"/>
  <c r="S96" i="1"/>
  <c r="T96" i="1"/>
  <c r="U96" i="1"/>
  <c r="V96" i="1"/>
  <c r="Y96" i="1" s="1"/>
  <c r="W96" i="1"/>
  <c r="Z96" i="1" s="1"/>
  <c r="X96" i="1"/>
  <c r="AA96" i="1" s="1"/>
  <c r="AB96" i="1"/>
  <c r="L97" i="1"/>
  <c r="M97" i="1"/>
  <c r="O97" i="1"/>
  <c r="P97" i="1"/>
  <c r="Q97" i="1"/>
  <c r="S97" i="1"/>
  <c r="T97" i="1"/>
  <c r="U97" i="1"/>
  <c r="V97" i="1"/>
  <c r="Y97" i="1" s="1"/>
  <c r="W97" i="1"/>
  <c r="Z97" i="1" s="1"/>
  <c r="X97" i="1"/>
  <c r="AA97" i="1" s="1"/>
  <c r="AB97" i="1"/>
  <c r="L98" i="1"/>
  <c r="M98" i="1"/>
  <c r="O98" i="1"/>
  <c r="P98" i="1"/>
  <c r="Q98" i="1"/>
  <c r="S98" i="1"/>
  <c r="T98" i="1"/>
  <c r="U98" i="1"/>
  <c r="V98" i="1"/>
  <c r="Y98" i="1" s="1"/>
  <c r="W98" i="1"/>
  <c r="Z98" i="1" s="1"/>
  <c r="X98" i="1"/>
  <c r="AA98" i="1" s="1"/>
  <c r="AB98" i="1"/>
  <c r="L99" i="1"/>
  <c r="M99" i="1"/>
  <c r="O99" i="1"/>
  <c r="P99" i="1"/>
  <c r="Q99" i="1"/>
  <c r="S99" i="1"/>
  <c r="T99" i="1"/>
  <c r="U99" i="1"/>
  <c r="V99" i="1"/>
  <c r="Y99" i="1" s="1"/>
  <c r="W99" i="1"/>
  <c r="Z99" i="1" s="1"/>
  <c r="X99" i="1"/>
  <c r="AA99" i="1" s="1"/>
  <c r="AB99" i="1"/>
  <c r="L100" i="1"/>
  <c r="M100" i="1"/>
  <c r="O100" i="1"/>
  <c r="P100" i="1"/>
  <c r="Q100" i="1"/>
  <c r="S100" i="1"/>
  <c r="T100" i="1"/>
  <c r="U100" i="1"/>
  <c r="V100" i="1"/>
  <c r="Y100" i="1" s="1"/>
  <c r="W100" i="1"/>
  <c r="Z100" i="1" s="1"/>
  <c r="X100" i="1"/>
  <c r="AA100" i="1" s="1"/>
  <c r="AB100" i="1"/>
  <c r="L101" i="1"/>
  <c r="M101" i="1"/>
  <c r="O101" i="1"/>
  <c r="P101" i="1"/>
  <c r="Q101" i="1"/>
  <c r="S101" i="1"/>
  <c r="T101" i="1"/>
  <c r="U101" i="1"/>
  <c r="V101" i="1"/>
  <c r="Y101" i="1" s="1"/>
  <c r="W101" i="1"/>
  <c r="Z101" i="1" s="1"/>
  <c r="X101" i="1"/>
  <c r="AA101" i="1" s="1"/>
  <c r="AB101" i="1"/>
  <c r="L102" i="1"/>
  <c r="M102" i="1"/>
  <c r="O102" i="1"/>
  <c r="P102" i="1"/>
  <c r="Q102" i="1"/>
  <c r="S102" i="1"/>
  <c r="T102" i="1"/>
  <c r="U102" i="1"/>
  <c r="V102" i="1"/>
  <c r="Y102" i="1" s="1"/>
  <c r="W102" i="1"/>
  <c r="Z102" i="1" s="1"/>
  <c r="X102" i="1"/>
  <c r="AA102" i="1" s="1"/>
  <c r="AB102" i="1"/>
  <c r="L103" i="1"/>
  <c r="M103" i="1"/>
  <c r="O103" i="1"/>
  <c r="P103" i="1"/>
  <c r="Q103" i="1"/>
  <c r="S103" i="1"/>
  <c r="T103" i="1"/>
  <c r="U103" i="1"/>
  <c r="V103" i="1"/>
  <c r="Y103" i="1" s="1"/>
  <c r="W103" i="1"/>
  <c r="Z103" i="1" s="1"/>
  <c r="X103" i="1"/>
  <c r="AA103" i="1" s="1"/>
  <c r="AB103" i="1"/>
  <c r="L104" i="1"/>
  <c r="M104" i="1"/>
  <c r="O104" i="1"/>
  <c r="P104" i="1"/>
  <c r="Q104" i="1"/>
  <c r="S104" i="1"/>
  <c r="T104" i="1"/>
  <c r="U104" i="1"/>
  <c r="V104" i="1"/>
  <c r="Y104" i="1" s="1"/>
  <c r="W104" i="1"/>
  <c r="Z104" i="1" s="1"/>
  <c r="X104" i="1"/>
  <c r="AA104" i="1" s="1"/>
  <c r="AB104" i="1"/>
  <c r="L105" i="1"/>
  <c r="M105" i="1"/>
  <c r="O105" i="1"/>
  <c r="P105" i="1"/>
  <c r="Q105" i="1"/>
  <c r="S105" i="1"/>
  <c r="T105" i="1"/>
  <c r="U105" i="1"/>
  <c r="V105" i="1"/>
  <c r="Y105" i="1" s="1"/>
  <c r="W105" i="1"/>
  <c r="Z105" i="1" s="1"/>
  <c r="X105" i="1"/>
  <c r="AA105" i="1" s="1"/>
  <c r="AB105" i="1"/>
  <c r="L106" i="1"/>
  <c r="M106" i="1"/>
  <c r="O106" i="1"/>
  <c r="P106" i="1"/>
  <c r="Q106" i="1"/>
  <c r="S106" i="1"/>
  <c r="T106" i="1"/>
  <c r="U106" i="1"/>
  <c r="V106" i="1"/>
  <c r="Y106" i="1" s="1"/>
  <c r="W106" i="1"/>
  <c r="Z106" i="1" s="1"/>
  <c r="X106" i="1"/>
  <c r="AA106" i="1" s="1"/>
  <c r="AB106" i="1"/>
  <c r="L107" i="1"/>
  <c r="M107" i="1"/>
  <c r="O107" i="1"/>
  <c r="P107" i="1"/>
  <c r="Q107" i="1"/>
  <c r="S107" i="1"/>
  <c r="T107" i="1"/>
  <c r="U107" i="1"/>
  <c r="V107" i="1"/>
  <c r="Y107" i="1" s="1"/>
  <c r="W107" i="1"/>
  <c r="Z107" i="1" s="1"/>
  <c r="X107" i="1"/>
  <c r="AA107" i="1" s="1"/>
  <c r="AB107" i="1"/>
  <c r="L108" i="1"/>
  <c r="M108" i="1"/>
  <c r="O108" i="1"/>
  <c r="P108" i="1"/>
  <c r="Q108" i="1"/>
  <c r="S108" i="1"/>
  <c r="T108" i="1"/>
  <c r="U108" i="1"/>
  <c r="V108" i="1"/>
  <c r="Y108" i="1" s="1"/>
  <c r="W108" i="1"/>
  <c r="Z108" i="1" s="1"/>
  <c r="X108" i="1"/>
  <c r="AA108" i="1" s="1"/>
  <c r="AB108" i="1"/>
  <c r="L109" i="1"/>
  <c r="M109" i="1"/>
  <c r="O109" i="1"/>
  <c r="P109" i="1"/>
  <c r="Q109" i="1"/>
  <c r="S109" i="1"/>
  <c r="T109" i="1"/>
  <c r="U109" i="1"/>
  <c r="V109" i="1"/>
  <c r="Y109" i="1" s="1"/>
  <c r="W109" i="1"/>
  <c r="Z109" i="1" s="1"/>
  <c r="X109" i="1"/>
  <c r="AA109" i="1" s="1"/>
  <c r="AB109" i="1"/>
  <c r="L110" i="1"/>
  <c r="M110" i="1"/>
  <c r="O110" i="1"/>
  <c r="P110" i="1"/>
  <c r="Q110" i="1"/>
  <c r="S110" i="1"/>
  <c r="T110" i="1"/>
  <c r="U110" i="1"/>
  <c r="V110" i="1"/>
  <c r="Y110" i="1" s="1"/>
  <c r="W110" i="1"/>
  <c r="Z110" i="1" s="1"/>
  <c r="X110" i="1"/>
  <c r="AA110" i="1" s="1"/>
  <c r="AB110" i="1"/>
  <c r="L111" i="1"/>
  <c r="M111" i="1"/>
  <c r="O111" i="1"/>
  <c r="P111" i="1"/>
  <c r="Q111" i="1"/>
  <c r="S111" i="1"/>
  <c r="T111" i="1"/>
  <c r="U111" i="1"/>
  <c r="V111" i="1"/>
  <c r="Y111" i="1" s="1"/>
  <c r="W111" i="1"/>
  <c r="Z111" i="1" s="1"/>
  <c r="X111" i="1"/>
  <c r="AA111" i="1" s="1"/>
  <c r="AB111" i="1"/>
  <c r="L112" i="1"/>
  <c r="M112" i="1"/>
  <c r="O112" i="1"/>
  <c r="P112" i="1"/>
  <c r="Q112" i="1"/>
  <c r="S112" i="1"/>
  <c r="T112" i="1"/>
  <c r="U112" i="1"/>
  <c r="V112" i="1"/>
  <c r="Y112" i="1" s="1"/>
  <c r="W112" i="1"/>
  <c r="Z112" i="1" s="1"/>
  <c r="X112" i="1"/>
  <c r="AA112" i="1" s="1"/>
  <c r="AB112" i="1"/>
  <c r="L113" i="1"/>
  <c r="M113" i="1"/>
  <c r="O113" i="1"/>
  <c r="P113" i="1"/>
  <c r="Q113" i="1"/>
  <c r="S113" i="1"/>
  <c r="T113" i="1"/>
  <c r="U113" i="1"/>
  <c r="V113" i="1"/>
  <c r="Y113" i="1" s="1"/>
  <c r="W113" i="1"/>
  <c r="Z113" i="1" s="1"/>
  <c r="X113" i="1"/>
  <c r="AA113" i="1" s="1"/>
  <c r="AB113" i="1"/>
  <c r="L114" i="1"/>
  <c r="M114" i="1"/>
  <c r="O114" i="1"/>
  <c r="P114" i="1"/>
  <c r="Q114" i="1"/>
  <c r="S114" i="1"/>
  <c r="T114" i="1"/>
  <c r="U114" i="1"/>
  <c r="V114" i="1"/>
  <c r="Y114" i="1" s="1"/>
  <c r="W114" i="1"/>
  <c r="Z114" i="1" s="1"/>
  <c r="X114" i="1"/>
  <c r="AA114" i="1" s="1"/>
  <c r="AB114" i="1"/>
  <c r="L115" i="1"/>
  <c r="M115" i="1"/>
  <c r="O115" i="1"/>
  <c r="P115" i="1"/>
  <c r="Q115" i="1"/>
  <c r="S115" i="1"/>
  <c r="T115" i="1"/>
  <c r="U115" i="1"/>
  <c r="V115" i="1"/>
  <c r="Y115" i="1" s="1"/>
  <c r="W115" i="1"/>
  <c r="Z115" i="1" s="1"/>
  <c r="X115" i="1"/>
  <c r="AA115" i="1" s="1"/>
  <c r="AB115" i="1"/>
  <c r="L116" i="1"/>
  <c r="M116" i="1"/>
  <c r="O116" i="1"/>
  <c r="P116" i="1"/>
  <c r="Q116" i="1"/>
  <c r="S116" i="1"/>
  <c r="T116" i="1"/>
  <c r="U116" i="1"/>
  <c r="V116" i="1"/>
  <c r="Y116" i="1" s="1"/>
  <c r="W116" i="1"/>
  <c r="Z116" i="1" s="1"/>
  <c r="X116" i="1"/>
  <c r="AA116" i="1" s="1"/>
  <c r="AB116" i="1"/>
  <c r="L117" i="1"/>
  <c r="M117" i="1"/>
  <c r="O117" i="1"/>
  <c r="P117" i="1"/>
  <c r="Q117" i="1"/>
  <c r="S117" i="1"/>
  <c r="T117" i="1"/>
  <c r="U117" i="1"/>
  <c r="V117" i="1"/>
  <c r="Y117" i="1" s="1"/>
  <c r="W117" i="1"/>
  <c r="Z117" i="1" s="1"/>
  <c r="X117" i="1"/>
  <c r="AA117" i="1" s="1"/>
  <c r="AB117" i="1"/>
  <c r="L118" i="1"/>
  <c r="M118" i="1"/>
  <c r="O118" i="1"/>
  <c r="P118" i="1"/>
  <c r="Q118" i="1"/>
  <c r="S118" i="1"/>
  <c r="T118" i="1"/>
  <c r="U118" i="1"/>
  <c r="V118" i="1"/>
  <c r="Y118" i="1" s="1"/>
  <c r="W118" i="1"/>
  <c r="Z118" i="1" s="1"/>
  <c r="X118" i="1"/>
  <c r="AA118" i="1" s="1"/>
  <c r="AB118" i="1"/>
  <c r="L119" i="1"/>
  <c r="M119" i="1"/>
  <c r="O119" i="1"/>
  <c r="P119" i="1"/>
  <c r="Q119" i="1"/>
  <c r="S119" i="1"/>
  <c r="T119" i="1"/>
  <c r="U119" i="1"/>
  <c r="V119" i="1"/>
  <c r="Y119" i="1" s="1"/>
  <c r="W119" i="1"/>
  <c r="Z119" i="1" s="1"/>
  <c r="X119" i="1"/>
  <c r="AA119" i="1" s="1"/>
  <c r="AB119" i="1"/>
  <c r="L120" i="1"/>
  <c r="M120" i="1"/>
  <c r="O120" i="1"/>
  <c r="P120" i="1"/>
  <c r="Q120" i="1"/>
  <c r="S120" i="1"/>
  <c r="T120" i="1"/>
  <c r="U120" i="1"/>
  <c r="V120" i="1"/>
  <c r="Y120" i="1" s="1"/>
  <c r="W120" i="1"/>
  <c r="Z120" i="1" s="1"/>
  <c r="X120" i="1"/>
  <c r="AA120" i="1" s="1"/>
  <c r="AB120" i="1"/>
  <c r="L121" i="1"/>
  <c r="M121" i="1"/>
  <c r="O121" i="1"/>
  <c r="P121" i="1"/>
  <c r="Q121" i="1"/>
  <c r="S121" i="1"/>
  <c r="T121" i="1"/>
  <c r="U121" i="1"/>
  <c r="V121" i="1"/>
  <c r="Y121" i="1" s="1"/>
  <c r="W121" i="1"/>
  <c r="Z121" i="1" s="1"/>
  <c r="X121" i="1"/>
  <c r="AA121" i="1" s="1"/>
  <c r="AB121" i="1"/>
  <c r="L122" i="1"/>
  <c r="M122" i="1"/>
  <c r="O122" i="1"/>
  <c r="P122" i="1"/>
  <c r="Q122" i="1"/>
  <c r="S122" i="1"/>
  <c r="T122" i="1"/>
  <c r="U122" i="1"/>
  <c r="V122" i="1"/>
  <c r="Y122" i="1" s="1"/>
  <c r="W122" i="1"/>
  <c r="Z122" i="1" s="1"/>
  <c r="X122" i="1"/>
  <c r="AA122" i="1" s="1"/>
  <c r="AB122" i="1"/>
  <c r="L123" i="1"/>
  <c r="M123" i="1"/>
  <c r="O123" i="1"/>
  <c r="P123" i="1"/>
  <c r="Q123" i="1"/>
  <c r="S123" i="1"/>
  <c r="T123" i="1"/>
  <c r="U123" i="1"/>
  <c r="V123" i="1"/>
  <c r="Y123" i="1" s="1"/>
  <c r="W123" i="1"/>
  <c r="Z123" i="1" s="1"/>
  <c r="X123" i="1"/>
  <c r="AA123" i="1" s="1"/>
  <c r="AB123" i="1"/>
  <c r="L124" i="1"/>
  <c r="M124" i="1"/>
  <c r="O124" i="1"/>
  <c r="P124" i="1"/>
  <c r="Q124" i="1"/>
  <c r="S124" i="1"/>
  <c r="T124" i="1"/>
  <c r="U124" i="1"/>
  <c r="V124" i="1"/>
  <c r="Y124" i="1" s="1"/>
  <c r="W124" i="1"/>
  <c r="Z124" i="1" s="1"/>
  <c r="X124" i="1"/>
  <c r="AA124" i="1" s="1"/>
  <c r="AB124" i="1"/>
  <c r="L125" i="1"/>
  <c r="M125" i="1"/>
  <c r="O125" i="1"/>
  <c r="P125" i="1"/>
  <c r="Q125" i="1"/>
  <c r="S125" i="1"/>
  <c r="T125" i="1"/>
  <c r="U125" i="1"/>
  <c r="V125" i="1"/>
  <c r="Y125" i="1" s="1"/>
  <c r="W125" i="1"/>
  <c r="Z125" i="1" s="1"/>
  <c r="X125" i="1"/>
  <c r="AA125" i="1" s="1"/>
  <c r="AB125" i="1"/>
  <c r="L126" i="1"/>
  <c r="M126" i="1"/>
  <c r="O126" i="1"/>
  <c r="P126" i="1"/>
  <c r="Q126" i="1"/>
  <c r="S126" i="1"/>
  <c r="T126" i="1"/>
  <c r="U126" i="1"/>
  <c r="V126" i="1"/>
  <c r="Y126" i="1" s="1"/>
  <c r="W126" i="1"/>
  <c r="Z126" i="1" s="1"/>
  <c r="X126" i="1"/>
  <c r="AA126" i="1" s="1"/>
  <c r="AB126" i="1"/>
  <c r="L127" i="1"/>
  <c r="M127" i="1"/>
  <c r="O127" i="1"/>
  <c r="P127" i="1"/>
  <c r="Q127" i="1"/>
  <c r="S127" i="1"/>
  <c r="T127" i="1"/>
  <c r="U127" i="1"/>
  <c r="V127" i="1"/>
  <c r="Y127" i="1" s="1"/>
  <c r="W127" i="1"/>
  <c r="Z127" i="1" s="1"/>
  <c r="X127" i="1"/>
  <c r="AA127" i="1" s="1"/>
  <c r="AB127" i="1"/>
  <c r="L128" i="1"/>
  <c r="M128" i="1"/>
  <c r="O128" i="1"/>
  <c r="P128" i="1"/>
  <c r="Q128" i="1"/>
  <c r="S128" i="1"/>
  <c r="T128" i="1"/>
  <c r="U128" i="1"/>
  <c r="V128" i="1"/>
  <c r="Y128" i="1" s="1"/>
  <c r="W128" i="1"/>
  <c r="Z128" i="1" s="1"/>
  <c r="X128" i="1"/>
  <c r="AA128" i="1" s="1"/>
  <c r="AB128" i="1"/>
  <c r="L129" i="1"/>
  <c r="M129" i="1"/>
  <c r="O129" i="1"/>
  <c r="P129" i="1"/>
  <c r="Q129" i="1"/>
  <c r="S129" i="1"/>
  <c r="T129" i="1"/>
  <c r="U129" i="1"/>
  <c r="V129" i="1"/>
  <c r="Y129" i="1" s="1"/>
  <c r="W129" i="1"/>
  <c r="Z129" i="1" s="1"/>
  <c r="X129" i="1"/>
  <c r="AA129" i="1" s="1"/>
  <c r="AB129" i="1"/>
  <c r="L130" i="1"/>
  <c r="M130" i="1"/>
  <c r="O130" i="1"/>
  <c r="P130" i="1"/>
  <c r="Q130" i="1"/>
  <c r="S130" i="1"/>
  <c r="T130" i="1"/>
  <c r="U130" i="1"/>
  <c r="V130" i="1"/>
  <c r="Y130" i="1" s="1"/>
  <c r="W130" i="1"/>
  <c r="Z130" i="1" s="1"/>
  <c r="X130" i="1"/>
  <c r="AA130" i="1" s="1"/>
  <c r="AB130" i="1"/>
  <c r="L131" i="1"/>
  <c r="M131" i="1"/>
  <c r="O131" i="1"/>
  <c r="P131" i="1"/>
  <c r="Q131" i="1"/>
  <c r="S131" i="1"/>
  <c r="T131" i="1"/>
  <c r="U131" i="1"/>
  <c r="V131" i="1"/>
  <c r="Y131" i="1" s="1"/>
  <c r="W131" i="1"/>
  <c r="Z131" i="1" s="1"/>
  <c r="X131" i="1"/>
  <c r="AA131" i="1" s="1"/>
  <c r="AB131" i="1"/>
  <c r="L132" i="1"/>
  <c r="M132" i="1"/>
  <c r="O132" i="1"/>
  <c r="P132" i="1"/>
  <c r="Q132" i="1"/>
  <c r="S132" i="1"/>
  <c r="T132" i="1"/>
  <c r="U132" i="1"/>
  <c r="V132" i="1"/>
  <c r="Y132" i="1" s="1"/>
  <c r="W132" i="1"/>
  <c r="Z132" i="1" s="1"/>
  <c r="X132" i="1"/>
  <c r="AA132" i="1" s="1"/>
  <c r="AB132" i="1"/>
  <c r="L133" i="1"/>
  <c r="M133" i="1"/>
  <c r="O133" i="1"/>
  <c r="P133" i="1"/>
  <c r="Q133" i="1"/>
  <c r="S133" i="1"/>
  <c r="T133" i="1"/>
  <c r="U133" i="1"/>
  <c r="V133" i="1"/>
  <c r="Y133" i="1" s="1"/>
  <c r="W133" i="1"/>
  <c r="Z133" i="1" s="1"/>
  <c r="X133" i="1"/>
  <c r="AA133" i="1" s="1"/>
  <c r="AB133" i="1"/>
  <c r="L134" i="1"/>
  <c r="M134" i="1"/>
  <c r="O134" i="1"/>
  <c r="P134" i="1"/>
  <c r="Q134" i="1"/>
  <c r="S134" i="1"/>
  <c r="T134" i="1"/>
  <c r="U134" i="1"/>
  <c r="V134" i="1"/>
  <c r="Y134" i="1" s="1"/>
  <c r="W134" i="1"/>
  <c r="Z134" i="1" s="1"/>
  <c r="X134" i="1"/>
  <c r="AA134" i="1" s="1"/>
  <c r="AB134" i="1"/>
  <c r="L135" i="1"/>
  <c r="M135" i="1"/>
  <c r="O135" i="1"/>
  <c r="P135" i="1"/>
  <c r="Q135" i="1"/>
  <c r="S135" i="1"/>
  <c r="T135" i="1"/>
  <c r="U135" i="1"/>
  <c r="V135" i="1"/>
  <c r="Y135" i="1" s="1"/>
  <c r="W135" i="1"/>
  <c r="Z135" i="1" s="1"/>
  <c r="X135" i="1"/>
  <c r="AA135" i="1" s="1"/>
  <c r="AB135" i="1"/>
  <c r="L136" i="1"/>
  <c r="M136" i="1"/>
  <c r="O136" i="1"/>
  <c r="P136" i="1"/>
  <c r="Q136" i="1"/>
  <c r="S136" i="1"/>
  <c r="T136" i="1"/>
  <c r="U136" i="1"/>
  <c r="V136" i="1"/>
  <c r="Y136" i="1" s="1"/>
  <c r="W136" i="1"/>
  <c r="Z136" i="1" s="1"/>
  <c r="X136" i="1"/>
  <c r="AA136" i="1" s="1"/>
  <c r="AB136" i="1"/>
  <c r="L137" i="1"/>
  <c r="M137" i="1"/>
  <c r="O137" i="1"/>
  <c r="P137" i="1"/>
  <c r="Q137" i="1"/>
  <c r="S137" i="1"/>
  <c r="T137" i="1"/>
  <c r="U137" i="1"/>
  <c r="V137" i="1"/>
  <c r="Y137" i="1" s="1"/>
  <c r="W137" i="1"/>
  <c r="Z137" i="1" s="1"/>
  <c r="X137" i="1"/>
  <c r="AA137" i="1" s="1"/>
  <c r="AB137" i="1"/>
  <c r="L138" i="1"/>
  <c r="M138" i="1"/>
  <c r="O138" i="1"/>
  <c r="P138" i="1"/>
  <c r="Q138" i="1"/>
  <c r="S138" i="1"/>
  <c r="T138" i="1"/>
  <c r="U138" i="1"/>
  <c r="V138" i="1"/>
  <c r="Y138" i="1" s="1"/>
  <c r="W138" i="1"/>
  <c r="Z138" i="1" s="1"/>
  <c r="X138" i="1"/>
  <c r="AA138" i="1" s="1"/>
  <c r="AB138" i="1"/>
  <c r="L139" i="1"/>
  <c r="M139" i="1"/>
  <c r="O139" i="1"/>
  <c r="P139" i="1"/>
  <c r="Q139" i="1"/>
  <c r="S139" i="1"/>
  <c r="T139" i="1"/>
  <c r="U139" i="1"/>
  <c r="V139" i="1"/>
  <c r="Y139" i="1" s="1"/>
  <c r="W139" i="1"/>
  <c r="Z139" i="1" s="1"/>
  <c r="X139" i="1"/>
  <c r="AA139" i="1" s="1"/>
  <c r="AB139" i="1"/>
  <c r="L140" i="1"/>
  <c r="M140" i="1"/>
  <c r="O140" i="1"/>
  <c r="P140" i="1"/>
  <c r="Q140" i="1"/>
  <c r="S140" i="1"/>
  <c r="T140" i="1"/>
  <c r="U140" i="1"/>
  <c r="V140" i="1"/>
  <c r="Y140" i="1" s="1"/>
  <c r="W140" i="1"/>
  <c r="Z140" i="1" s="1"/>
  <c r="X140" i="1"/>
  <c r="AA140" i="1" s="1"/>
  <c r="AB140" i="1"/>
  <c r="L141" i="1"/>
  <c r="M141" i="1"/>
  <c r="O141" i="1"/>
  <c r="P141" i="1"/>
  <c r="Q141" i="1"/>
  <c r="S141" i="1"/>
  <c r="T141" i="1"/>
  <c r="U141" i="1"/>
  <c r="V141" i="1"/>
  <c r="Y141" i="1" s="1"/>
  <c r="W141" i="1"/>
  <c r="Z141" i="1" s="1"/>
  <c r="X141" i="1"/>
  <c r="AA141" i="1" s="1"/>
  <c r="AB141" i="1"/>
  <c r="L142" i="1"/>
  <c r="M142" i="1"/>
  <c r="O142" i="1"/>
  <c r="P142" i="1"/>
  <c r="Q142" i="1"/>
  <c r="S142" i="1"/>
  <c r="T142" i="1"/>
  <c r="U142" i="1"/>
  <c r="V142" i="1"/>
  <c r="Y142" i="1" s="1"/>
  <c r="W142" i="1"/>
  <c r="Z142" i="1" s="1"/>
  <c r="X142" i="1"/>
  <c r="AA142" i="1" s="1"/>
  <c r="AB142" i="1"/>
  <c r="L143" i="1"/>
  <c r="M143" i="1"/>
  <c r="O143" i="1"/>
  <c r="P143" i="1"/>
  <c r="Q143" i="1"/>
  <c r="S143" i="1"/>
  <c r="T143" i="1"/>
  <c r="U143" i="1"/>
  <c r="V143" i="1"/>
  <c r="Y143" i="1" s="1"/>
  <c r="W143" i="1"/>
  <c r="Z143" i="1" s="1"/>
  <c r="X143" i="1"/>
  <c r="AA143" i="1" s="1"/>
  <c r="AB143" i="1"/>
  <c r="L144" i="1"/>
  <c r="M144" i="1"/>
  <c r="O144" i="1"/>
  <c r="P144" i="1"/>
  <c r="Q144" i="1"/>
  <c r="S144" i="1"/>
  <c r="T144" i="1"/>
  <c r="U144" i="1"/>
  <c r="V144" i="1"/>
  <c r="Y144" i="1" s="1"/>
  <c r="W144" i="1"/>
  <c r="Z144" i="1" s="1"/>
  <c r="X144" i="1"/>
  <c r="AA144" i="1" s="1"/>
  <c r="AB144" i="1"/>
  <c r="L145" i="1"/>
  <c r="M145" i="1"/>
  <c r="O145" i="1"/>
  <c r="P145" i="1"/>
  <c r="Q145" i="1"/>
  <c r="S145" i="1"/>
  <c r="T145" i="1"/>
  <c r="U145" i="1"/>
  <c r="V145" i="1"/>
  <c r="Y145" i="1" s="1"/>
  <c r="W145" i="1"/>
  <c r="Z145" i="1" s="1"/>
  <c r="X145" i="1"/>
  <c r="AA145" i="1" s="1"/>
  <c r="AB145" i="1"/>
  <c r="L146" i="1"/>
  <c r="M146" i="1"/>
  <c r="O146" i="1"/>
  <c r="P146" i="1"/>
  <c r="Q146" i="1"/>
  <c r="S146" i="1"/>
  <c r="T146" i="1"/>
  <c r="U146" i="1"/>
  <c r="V146" i="1"/>
  <c r="Y146" i="1" s="1"/>
  <c r="W146" i="1"/>
  <c r="Z146" i="1" s="1"/>
  <c r="X146" i="1"/>
  <c r="AA146" i="1" s="1"/>
  <c r="AB146" i="1"/>
  <c r="L147" i="1"/>
  <c r="M147" i="1"/>
  <c r="O147" i="1"/>
  <c r="P147" i="1"/>
  <c r="Q147" i="1"/>
  <c r="S147" i="1"/>
  <c r="T147" i="1"/>
  <c r="U147" i="1"/>
  <c r="V147" i="1"/>
  <c r="Y147" i="1" s="1"/>
  <c r="W147" i="1"/>
  <c r="Z147" i="1" s="1"/>
  <c r="X147" i="1"/>
  <c r="AA147" i="1" s="1"/>
  <c r="AB147" i="1"/>
  <c r="L148" i="1"/>
  <c r="M148" i="1"/>
  <c r="O148" i="1"/>
  <c r="P148" i="1"/>
  <c r="Q148" i="1"/>
  <c r="S148" i="1"/>
  <c r="T148" i="1"/>
  <c r="U148" i="1"/>
  <c r="V148" i="1"/>
  <c r="Y148" i="1" s="1"/>
  <c r="W148" i="1"/>
  <c r="Z148" i="1" s="1"/>
  <c r="X148" i="1"/>
  <c r="AA148" i="1" s="1"/>
  <c r="AB148" i="1"/>
  <c r="L149" i="1"/>
  <c r="M149" i="1"/>
  <c r="O149" i="1"/>
  <c r="P149" i="1"/>
  <c r="Q149" i="1"/>
  <c r="S149" i="1"/>
  <c r="T149" i="1"/>
  <c r="U149" i="1"/>
  <c r="V149" i="1"/>
  <c r="Y149" i="1" s="1"/>
  <c r="W149" i="1"/>
  <c r="Z149" i="1" s="1"/>
  <c r="X149" i="1"/>
  <c r="AA149" i="1" s="1"/>
  <c r="AB149" i="1"/>
  <c r="L150" i="1"/>
  <c r="M150" i="1"/>
  <c r="O150" i="1"/>
  <c r="P150" i="1"/>
  <c r="Q150" i="1"/>
  <c r="S150" i="1"/>
  <c r="T150" i="1"/>
  <c r="U150" i="1"/>
  <c r="V150" i="1"/>
  <c r="Y150" i="1" s="1"/>
  <c r="W150" i="1"/>
  <c r="Z150" i="1" s="1"/>
  <c r="X150" i="1"/>
  <c r="AA150" i="1" s="1"/>
  <c r="AB150" i="1"/>
  <c r="L151" i="1"/>
  <c r="M151" i="1"/>
  <c r="O151" i="1"/>
  <c r="P151" i="1"/>
  <c r="Q151" i="1"/>
  <c r="S151" i="1"/>
  <c r="T151" i="1"/>
  <c r="U151" i="1"/>
  <c r="V151" i="1"/>
  <c r="Y151" i="1" s="1"/>
  <c r="W151" i="1"/>
  <c r="Z151" i="1" s="1"/>
  <c r="X151" i="1"/>
  <c r="AA151" i="1" s="1"/>
  <c r="AB151" i="1"/>
  <c r="L152" i="1"/>
  <c r="M152" i="1"/>
  <c r="O152" i="1"/>
  <c r="P152" i="1"/>
  <c r="Q152" i="1"/>
  <c r="S152" i="1"/>
  <c r="T152" i="1"/>
  <c r="U152" i="1"/>
  <c r="V152" i="1"/>
  <c r="Y152" i="1" s="1"/>
  <c r="W152" i="1"/>
  <c r="Z152" i="1" s="1"/>
  <c r="X152" i="1"/>
  <c r="AA152" i="1" s="1"/>
  <c r="AB152" i="1"/>
  <c r="L153" i="1"/>
  <c r="M153" i="1"/>
  <c r="O153" i="1"/>
  <c r="P153" i="1"/>
  <c r="Q153" i="1"/>
  <c r="S153" i="1"/>
  <c r="T153" i="1"/>
  <c r="U153" i="1"/>
  <c r="V153" i="1"/>
  <c r="Y153" i="1" s="1"/>
  <c r="W153" i="1"/>
  <c r="Z153" i="1" s="1"/>
  <c r="X153" i="1"/>
  <c r="AA153" i="1" s="1"/>
  <c r="AB153" i="1"/>
  <c r="L154" i="1"/>
  <c r="M154" i="1"/>
  <c r="O154" i="1"/>
  <c r="P154" i="1"/>
  <c r="Q154" i="1"/>
  <c r="S154" i="1"/>
  <c r="T154" i="1"/>
  <c r="U154" i="1"/>
  <c r="V154" i="1"/>
  <c r="Y154" i="1" s="1"/>
  <c r="W154" i="1"/>
  <c r="Z154" i="1" s="1"/>
  <c r="X154" i="1"/>
  <c r="AA154" i="1" s="1"/>
  <c r="AB154" i="1"/>
  <c r="L155" i="1"/>
  <c r="M155" i="1"/>
  <c r="O155" i="1"/>
  <c r="P155" i="1"/>
  <c r="Q155" i="1"/>
  <c r="S155" i="1"/>
  <c r="T155" i="1"/>
  <c r="U155" i="1"/>
  <c r="V155" i="1"/>
  <c r="Y155" i="1" s="1"/>
  <c r="W155" i="1"/>
  <c r="Z155" i="1" s="1"/>
  <c r="X155" i="1"/>
  <c r="AA155" i="1" s="1"/>
  <c r="AB155" i="1"/>
  <c r="L156" i="1"/>
  <c r="M156" i="1"/>
  <c r="O156" i="1"/>
  <c r="P156" i="1"/>
  <c r="Q156" i="1"/>
  <c r="S156" i="1"/>
  <c r="T156" i="1"/>
  <c r="U156" i="1"/>
  <c r="V156" i="1"/>
  <c r="Y156" i="1" s="1"/>
  <c r="W156" i="1"/>
  <c r="Z156" i="1" s="1"/>
  <c r="X156" i="1"/>
  <c r="AA156" i="1" s="1"/>
  <c r="AB156" i="1"/>
  <c r="L157" i="1"/>
  <c r="M157" i="1"/>
  <c r="O157" i="1"/>
  <c r="P157" i="1"/>
  <c r="Q157" i="1"/>
  <c r="S157" i="1"/>
  <c r="T157" i="1"/>
  <c r="U157" i="1"/>
  <c r="V157" i="1"/>
  <c r="Y157" i="1" s="1"/>
  <c r="W157" i="1"/>
  <c r="Z157" i="1" s="1"/>
  <c r="X157" i="1"/>
  <c r="AA157" i="1" s="1"/>
  <c r="AB157" i="1"/>
  <c r="L158" i="1"/>
  <c r="M158" i="1"/>
  <c r="O158" i="1"/>
  <c r="P158" i="1"/>
  <c r="Q158" i="1"/>
  <c r="S158" i="1"/>
  <c r="T158" i="1"/>
  <c r="U158" i="1"/>
  <c r="V158" i="1"/>
  <c r="Y158" i="1" s="1"/>
  <c r="W158" i="1"/>
  <c r="Z158" i="1" s="1"/>
  <c r="X158" i="1"/>
  <c r="AA158" i="1" s="1"/>
  <c r="AB158" i="1"/>
  <c r="L159" i="1"/>
  <c r="M159" i="1"/>
  <c r="O159" i="1"/>
  <c r="P159" i="1"/>
  <c r="Q159" i="1"/>
  <c r="S159" i="1"/>
  <c r="T159" i="1"/>
  <c r="U159" i="1"/>
  <c r="V159" i="1"/>
  <c r="Y159" i="1" s="1"/>
  <c r="W159" i="1"/>
  <c r="Z159" i="1" s="1"/>
  <c r="X159" i="1"/>
  <c r="AA159" i="1" s="1"/>
  <c r="AB159" i="1"/>
  <c r="L160" i="1"/>
  <c r="M160" i="1"/>
  <c r="O160" i="1"/>
  <c r="P160" i="1"/>
  <c r="Q160" i="1"/>
  <c r="S160" i="1"/>
  <c r="T160" i="1"/>
  <c r="U160" i="1"/>
  <c r="V160" i="1"/>
  <c r="Y160" i="1" s="1"/>
  <c r="W160" i="1"/>
  <c r="Z160" i="1" s="1"/>
  <c r="X160" i="1"/>
  <c r="AA160" i="1" s="1"/>
  <c r="AB160" i="1"/>
  <c r="L161" i="1"/>
  <c r="M161" i="1"/>
  <c r="O161" i="1"/>
  <c r="P161" i="1"/>
  <c r="Q161" i="1"/>
  <c r="S161" i="1"/>
  <c r="T161" i="1"/>
  <c r="U161" i="1"/>
  <c r="V161" i="1"/>
  <c r="Y161" i="1" s="1"/>
  <c r="W161" i="1"/>
  <c r="Z161" i="1" s="1"/>
  <c r="X161" i="1"/>
  <c r="AA161" i="1" s="1"/>
  <c r="AB161" i="1"/>
  <c r="L162" i="1"/>
  <c r="M162" i="1"/>
  <c r="O162" i="1"/>
  <c r="P162" i="1"/>
  <c r="Q162" i="1"/>
  <c r="S162" i="1"/>
  <c r="T162" i="1"/>
  <c r="U162" i="1"/>
  <c r="V162" i="1"/>
  <c r="Y162" i="1" s="1"/>
  <c r="W162" i="1"/>
  <c r="Z162" i="1" s="1"/>
  <c r="X162" i="1"/>
  <c r="AA162" i="1" s="1"/>
  <c r="AB162" i="1"/>
  <c r="L163" i="1"/>
  <c r="M163" i="1"/>
  <c r="O163" i="1"/>
  <c r="P163" i="1"/>
  <c r="Q163" i="1"/>
  <c r="S163" i="1"/>
  <c r="T163" i="1"/>
  <c r="U163" i="1"/>
  <c r="V163" i="1"/>
  <c r="Y163" i="1" s="1"/>
  <c r="W163" i="1"/>
  <c r="Z163" i="1" s="1"/>
  <c r="X163" i="1"/>
  <c r="AA163" i="1" s="1"/>
  <c r="AB163" i="1"/>
  <c r="L164" i="1"/>
  <c r="M164" i="1"/>
  <c r="O164" i="1"/>
  <c r="P164" i="1"/>
  <c r="Q164" i="1"/>
  <c r="S164" i="1"/>
  <c r="T164" i="1"/>
  <c r="U164" i="1"/>
  <c r="V164" i="1"/>
  <c r="Y164" i="1" s="1"/>
  <c r="W164" i="1"/>
  <c r="Z164" i="1" s="1"/>
  <c r="X164" i="1"/>
  <c r="AA164" i="1" s="1"/>
  <c r="AB164" i="1"/>
  <c r="L165" i="1"/>
  <c r="M165" i="1"/>
  <c r="O165" i="1"/>
  <c r="P165" i="1"/>
  <c r="Q165" i="1"/>
  <c r="S165" i="1"/>
  <c r="T165" i="1"/>
  <c r="U165" i="1"/>
  <c r="V165" i="1"/>
  <c r="Y165" i="1" s="1"/>
  <c r="W165" i="1"/>
  <c r="Z165" i="1" s="1"/>
  <c r="X165" i="1"/>
  <c r="AA165" i="1" s="1"/>
  <c r="AB165" i="1"/>
  <c r="L166" i="1"/>
  <c r="M166" i="1"/>
  <c r="O166" i="1"/>
  <c r="P166" i="1"/>
  <c r="Q166" i="1"/>
  <c r="S166" i="1"/>
  <c r="T166" i="1"/>
  <c r="U166" i="1"/>
  <c r="V166" i="1"/>
  <c r="Y166" i="1" s="1"/>
  <c r="W166" i="1"/>
  <c r="Z166" i="1" s="1"/>
  <c r="X166" i="1"/>
  <c r="AA166" i="1" s="1"/>
  <c r="AB166" i="1"/>
  <c r="L167" i="1"/>
  <c r="M167" i="1"/>
  <c r="O167" i="1"/>
  <c r="P167" i="1"/>
  <c r="Q167" i="1"/>
  <c r="S167" i="1"/>
  <c r="T167" i="1"/>
  <c r="U167" i="1"/>
  <c r="V167" i="1"/>
  <c r="Y167" i="1" s="1"/>
  <c r="W167" i="1"/>
  <c r="Z167" i="1" s="1"/>
  <c r="X167" i="1"/>
  <c r="AA167" i="1" s="1"/>
  <c r="AB167" i="1"/>
  <c r="L168" i="1"/>
  <c r="M168" i="1"/>
  <c r="O168" i="1"/>
  <c r="P168" i="1"/>
  <c r="Q168" i="1"/>
  <c r="S168" i="1"/>
  <c r="T168" i="1"/>
  <c r="U168" i="1"/>
  <c r="V168" i="1"/>
  <c r="Y168" i="1" s="1"/>
  <c r="W168" i="1"/>
  <c r="Z168" i="1" s="1"/>
  <c r="X168" i="1"/>
  <c r="AA168" i="1" s="1"/>
  <c r="AB168" i="1"/>
  <c r="L169" i="1"/>
  <c r="M169" i="1"/>
  <c r="O169" i="1"/>
  <c r="P169" i="1"/>
  <c r="Q169" i="1"/>
  <c r="S169" i="1"/>
  <c r="T169" i="1"/>
  <c r="U169" i="1"/>
  <c r="V169" i="1"/>
  <c r="Y169" i="1" s="1"/>
  <c r="W169" i="1"/>
  <c r="Z169" i="1" s="1"/>
  <c r="X169" i="1"/>
  <c r="AA169" i="1" s="1"/>
  <c r="AB169" i="1"/>
  <c r="L170" i="1"/>
  <c r="M170" i="1"/>
  <c r="O170" i="1"/>
  <c r="P170" i="1"/>
  <c r="Q170" i="1"/>
  <c r="S170" i="1"/>
  <c r="T170" i="1"/>
  <c r="U170" i="1"/>
  <c r="V170" i="1"/>
  <c r="Y170" i="1" s="1"/>
  <c r="W170" i="1"/>
  <c r="Z170" i="1" s="1"/>
  <c r="X170" i="1"/>
  <c r="AA170" i="1" s="1"/>
  <c r="AB170" i="1"/>
  <c r="L171" i="1"/>
  <c r="M171" i="1"/>
  <c r="O171" i="1"/>
  <c r="P171" i="1"/>
  <c r="Q171" i="1"/>
  <c r="S171" i="1"/>
  <c r="T171" i="1"/>
  <c r="U171" i="1"/>
  <c r="V171" i="1"/>
  <c r="Y171" i="1" s="1"/>
  <c r="W171" i="1"/>
  <c r="Z171" i="1" s="1"/>
  <c r="X171" i="1"/>
  <c r="AA171" i="1" s="1"/>
  <c r="AB171" i="1"/>
  <c r="L172" i="1"/>
  <c r="M172" i="1"/>
  <c r="O172" i="1"/>
  <c r="P172" i="1"/>
  <c r="Q172" i="1"/>
  <c r="S172" i="1"/>
  <c r="T172" i="1"/>
  <c r="U172" i="1"/>
  <c r="V172" i="1"/>
  <c r="Y172" i="1" s="1"/>
  <c r="W172" i="1"/>
  <c r="Z172" i="1" s="1"/>
  <c r="X172" i="1"/>
  <c r="AA172" i="1" s="1"/>
  <c r="AB172" i="1"/>
  <c r="L173" i="1"/>
  <c r="M173" i="1"/>
  <c r="O173" i="1"/>
  <c r="P173" i="1"/>
  <c r="Q173" i="1"/>
  <c r="S173" i="1"/>
  <c r="T173" i="1"/>
  <c r="U173" i="1"/>
  <c r="V173" i="1"/>
  <c r="Y173" i="1" s="1"/>
  <c r="W173" i="1"/>
  <c r="Z173" i="1" s="1"/>
  <c r="X173" i="1"/>
  <c r="AA173" i="1" s="1"/>
  <c r="AB173" i="1"/>
  <c r="L174" i="1"/>
  <c r="M174" i="1"/>
  <c r="O174" i="1"/>
  <c r="P174" i="1"/>
  <c r="Q174" i="1"/>
  <c r="S174" i="1"/>
  <c r="T174" i="1"/>
  <c r="U174" i="1"/>
  <c r="V174" i="1"/>
  <c r="Y174" i="1" s="1"/>
  <c r="W174" i="1"/>
  <c r="Z174" i="1" s="1"/>
  <c r="X174" i="1"/>
  <c r="AA174" i="1" s="1"/>
  <c r="AB174" i="1"/>
  <c r="L175" i="1"/>
  <c r="M175" i="1"/>
  <c r="O175" i="1"/>
  <c r="P175" i="1"/>
  <c r="Q175" i="1"/>
  <c r="S175" i="1"/>
  <c r="T175" i="1"/>
  <c r="U175" i="1"/>
  <c r="V175" i="1"/>
  <c r="Y175" i="1" s="1"/>
  <c r="W175" i="1"/>
  <c r="Z175" i="1" s="1"/>
  <c r="X175" i="1"/>
  <c r="AA175" i="1" s="1"/>
  <c r="AB175" i="1"/>
  <c r="L176" i="1"/>
  <c r="M176" i="1"/>
  <c r="O176" i="1"/>
  <c r="P176" i="1"/>
  <c r="Q176" i="1"/>
  <c r="S176" i="1"/>
  <c r="T176" i="1"/>
  <c r="U176" i="1"/>
  <c r="V176" i="1"/>
  <c r="Y176" i="1" s="1"/>
  <c r="W176" i="1"/>
  <c r="Z176" i="1" s="1"/>
  <c r="X176" i="1"/>
  <c r="AA176" i="1" s="1"/>
  <c r="AB176" i="1"/>
  <c r="L177" i="1"/>
  <c r="M177" i="1"/>
  <c r="O177" i="1"/>
  <c r="P177" i="1"/>
  <c r="Q177" i="1"/>
  <c r="S177" i="1"/>
  <c r="T177" i="1"/>
  <c r="U177" i="1"/>
  <c r="V177" i="1"/>
  <c r="Y177" i="1" s="1"/>
  <c r="W177" i="1"/>
  <c r="Z177" i="1" s="1"/>
  <c r="X177" i="1"/>
  <c r="AA177" i="1" s="1"/>
  <c r="AB177" i="1"/>
  <c r="L178" i="1"/>
  <c r="M178" i="1"/>
  <c r="O178" i="1"/>
  <c r="P178" i="1"/>
  <c r="Q178" i="1"/>
  <c r="S178" i="1"/>
  <c r="T178" i="1"/>
  <c r="U178" i="1"/>
  <c r="V178" i="1"/>
  <c r="Y178" i="1" s="1"/>
  <c r="W178" i="1"/>
  <c r="Z178" i="1" s="1"/>
  <c r="X178" i="1"/>
  <c r="AA178" i="1" s="1"/>
  <c r="AB178" i="1"/>
  <c r="L179" i="1"/>
  <c r="M179" i="1"/>
  <c r="O179" i="1"/>
  <c r="P179" i="1"/>
  <c r="Q179" i="1"/>
  <c r="S179" i="1"/>
  <c r="T179" i="1"/>
  <c r="U179" i="1"/>
  <c r="V179" i="1"/>
  <c r="Y179" i="1" s="1"/>
  <c r="W179" i="1"/>
  <c r="Z179" i="1" s="1"/>
  <c r="X179" i="1"/>
  <c r="AA179" i="1" s="1"/>
  <c r="AB179" i="1"/>
  <c r="L180" i="1"/>
  <c r="M180" i="1"/>
  <c r="O180" i="1"/>
  <c r="P180" i="1"/>
  <c r="Q180" i="1"/>
  <c r="S180" i="1"/>
  <c r="T180" i="1"/>
  <c r="U180" i="1"/>
  <c r="V180" i="1"/>
  <c r="Y180" i="1" s="1"/>
  <c r="W180" i="1"/>
  <c r="Z180" i="1" s="1"/>
  <c r="X180" i="1"/>
  <c r="AA180" i="1" s="1"/>
  <c r="AB180" i="1"/>
  <c r="L181" i="1"/>
  <c r="M181" i="1"/>
  <c r="O181" i="1"/>
  <c r="P181" i="1"/>
  <c r="Q181" i="1"/>
  <c r="S181" i="1"/>
  <c r="T181" i="1"/>
  <c r="U181" i="1"/>
  <c r="V181" i="1"/>
  <c r="Y181" i="1" s="1"/>
  <c r="W181" i="1"/>
  <c r="Z181" i="1" s="1"/>
  <c r="X181" i="1"/>
  <c r="AA181" i="1" s="1"/>
  <c r="AB181" i="1"/>
  <c r="L182" i="1"/>
  <c r="M182" i="1"/>
  <c r="O182" i="1"/>
  <c r="P182" i="1"/>
  <c r="Q182" i="1"/>
  <c r="S182" i="1"/>
  <c r="T182" i="1"/>
  <c r="U182" i="1"/>
  <c r="V182" i="1"/>
  <c r="Y182" i="1" s="1"/>
  <c r="W182" i="1"/>
  <c r="Z182" i="1" s="1"/>
  <c r="X182" i="1"/>
  <c r="AA182" i="1" s="1"/>
  <c r="AB182" i="1"/>
  <c r="L183" i="1"/>
  <c r="M183" i="1"/>
  <c r="O183" i="1"/>
  <c r="P183" i="1"/>
  <c r="Q183" i="1"/>
  <c r="S183" i="1"/>
  <c r="T183" i="1"/>
  <c r="U183" i="1"/>
  <c r="V183" i="1"/>
  <c r="Y183" i="1" s="1"/>
  <c r="W183" i="1"/>
  <c r="Z183" i="1" s="1"/>
  <c r="X183" i="1"/>
  <c r="AA183" i="1" s="1"/>
  <c r="AB183" i="1"/>
  <c r="L184" i="1"/>
  <c r="M184" i="1"/>
  <c r="O184" i="1"/>
  <c r="P184" i="1"/>
  <c r="Q184" i="1"/>
  <c r="S184" i="1"/>
  <c r="T184" i="1"/>
  <c r="U184" i="1"/>
  <c r="V184" i="1"/>
  <c r="Y184" i="1" s="1"/>
  <c r="W184" i="1"/>
  <c r="Z184" i="1" s="1"/>
  <c r="X184" i="1"/>
  <c r="AA184" i="1" s="1"/>
  <c r="AB184" i="1"/>
  <c r="L185" i="1"/>
  <c r="M185" i="1"/>
  <c r="O185" i="1"/>
  <c r="P185" i="1"/>
  <c r="Q185" i="1"/>
  <c r="S185" i="1"/>
  <c r="T185" i="1"/>
  <c r="U185" i="1"/>
  <c r="V185" i="1"/>
  <c r="Y185" i="1" s="1"/>
  <c r="W185" i="1"/>
  <c r="Z185" i="1" s="1"/>
  <c r="X185" i="1"/>
  <c r="AA185" i="1" s="1"/>
  <c r="AB185" i="1"/>
  <c r="L186" i="1"/>
  <c r="M186" i="1"/>
  <c r="O186" i="1"/>
  <c r="P186" i="1"/>
  <c r="Q186" i="1"/>
  <c r="S186" i="1"/>
  <c r="T186" i="1"/>
  <c r="U186" i="1"/>
  <c r="V186" i="1"/>
  <c r="Y186" i="1" s="1"/>
  <c r="W186" i="1"/>
  <c r="Z186" i="1" s="1"/>
  <c r="X186" i="1"/>
  <c r="AA186" i="1" s="1"/>
  <c r="AB186" i="1"/>
  <c r="L187" i="1"/>
  <c r="M187" i="1"/>
  <c r="O187" i="1"/>
  <c r="P187" i="1"/>
  <c r="Q187" i="1"/>
  <c r="S187" i="1"/>
  <c r="T187" i="1"/>
  <c r="U187" i="1"/>
  <c r="V187" i="1"/>
  <c r="Y187" i="1" s="1"/>
  <c r="W187" i="1"/>
  <c r="Z187" i="1" s="1"/>
  <c r="X187" i="1"/>
  <c r="AA187" i="1" s="1"/>
  <c r="AB187" i="1"/>
  <c r="L188" i="1"/>
  <c r="M188" i="1"/>
  <c r="O188" i="1"/>
  <c r="P188" i="1"/>
  <c r="Q188" i="1"/>
  <c r="S188" i="1"/>
  <c r="T188" i="1"/>
  <c r="U188" i="1"/>
  <c r="V188" i="1"/>
  <c r="Y188" i="1" s="1"/>
  <c r="W188" i="1"/>
  <c r="Z188" i="1" s="1"/>
  <c r="X188" i="1"/>
  <c r="AA188" i="1" s="1"/>
  <c r="AB188" i="1"/>
  <c r="L189" i="1"/>
  <c r="M189" i="1"/>
  <c r="O189" i="1"/>
  <c r="P189" i="1"/>
  <c r="Q189" i="1"/>
  <c r="S189" i="1"/>
  <c r="T189" i="1"/>
  <c r="U189" i="1"/>
  <c r="V189" i="1"/>
  <c r="Y189" i="1" s="1"/>
  <c r="W189" i="1"/>
  <c r="Z189" i="1" s="1"/>
  <c r="X189" i="1"/>
  <c r="AA189" i="1" s="1"/>
  <c r="AB189" i="1"/>
  <c r="L190" i="1"/>
  <c r="M190" i="1"/>
  <c r="O190" i="1"/>
  <c r="P190" i="1"/>
  <c r="Q190" i="1"/>
  <c r="S190" i="1"/>
  <c r="T190" i="1"/>
  <c r="U190" i="1"/>
  <c r="V190" i="1"/>
  <c r="Y190" i="1" s="1"/>
  <c r="W190" i="1"/>
  <c r="Z190" i="1" s="1"/>
  <c r="X190" i="1"/>
  <c r="AA190" i="1" s="1"/>
  <c r="AB190" i="1"/>
  <c r="L191" i="1"/>
  <c r="M191" i="1"/>
  <c r="O191" i="1"/>
  <c r="P191" i="1"/>
  <c r="Q191" i="1"/>
  <c r="S191" i="1"/>
  <c r="T191" i="1"/>
  <c r="U191" i="1"/>
  <c r="V191" i="1"/>
  <c r="Y191" i="1" s="1"/>
  <c r="W191" i="1"/>
  <c r="Z191" i="1" s="1"/>
  <c r="X191" i="1"/>
  <c r="AA191" i="1" s="1"/>
  <c r="AB191" i="1"/>
  <c r="L192" i="1"/>
  <c r="M192" i="1"/>
  <c r="O192" i="1"/>
  <c r="P192" i="1"/>
  <c r="Q192" i="1"/>
  <c r="S192" i="1"/>
  <c r="T192" i="1"/>
  <c r="U192" i="1"/>
  <c r="V192" i="1"/>
  <c r="Y192" i="1" s="1"/>
  <c r="W192" i="1"/>
  <c r="Z192" i="1" s="1"/>
  <c r="X192" i="1"/>
  <c r="AA192" i="1" s="1"/>
  <c r="AB192" i="1"/>
  <c r="L193" i="1"/>
  <c r="M193" i="1"/>
  <c r="O193" i="1"/>
  <c r="P193" i="1"/>
  <c r="Q193" i="1"/>
  <c r="S193" i="1"/>
  <c r="T193" i="1"/>
  <c r="U193" i="1"/>
  <c r="V193" i="1"/>
  <c r="Y193" i="1" s="1"/>
  <c r="W193" i="1"/>
  <c r="Z193" i="1" s="1"/>
  <c r="X193" i="1"/>
  <c r="AA193" i="1" s="1"/>
  <c r="AB193" i="1"/>
  <c r="L194" i="1"/>
  <c r="M194" i="1"/>
  <c r="O194" i="1"/>
  <c r="P194" i="1"/>
  <c r="Q194" i="1"/>
  <c r="S194" i="1"/>
  <c r="T194" i="1"/>
  <c r="U194" i="1"/>
  <c r="V194" i="1"/>
  <c r="Y194" i="1" s="1"/>
  <c r="W194" i="1"/>
  <c r="Z194" i="1" s="1"/>
  <c r="X194" i="1"/>
  <c r="AA194" i="1" s="1"/>
  <c r="AB194" i="1"/>
  <c r="L195" i="1"/>
  <c r="M195" i="1"/>
  <c r="O195" i="1"/>
  <c r="P195" i="1"/>
  <c r="Q195" i="1"/>
  <c r="S195" i="1"/>
  <c r="T195" i="1"/>
  <c r="U195" i="1"/>
  <c r="V195" i="1"/>
  <c r="Y195" i="1" s="1"/>
  <c r="W195" i="1"/>
  <c r="Z195" i="1" s="1"/>
  <c r="X195" i="1"/>
  <c r="AA195" i="1" s="1"/>
  <c r="AB195" i="1"/>
  <c r="L196" i="1"/>
  <c r="M196" i="1"/>
  <c r="O196" i="1"/>
  <c r="P196" i="1"/>
  <c r="Q196" i="1"/>
  <c r="S196" i="1"/>
  <c r="T196" i="1"/>
  <c r="U196" i="1"/>
  <c r="V196" i="1"/>
  <c r="Y196" i="1" s="1"/>
  <c r="W196" i="1"/>
  <c r="Z196" i="1" s="1"/>
  <c r="X196" i="1"/>
  <c r="AA196" i="1" s="1"/>
  <c r="AB196" i="1"/>
  <c r="L197" i="1"/>
  <c r="M197" i="1"/>
  <c r="O197" i="1"/>
  <c r="P197" i="1"/>
  <c r="Q197" i="1"/>
  <c r="S197" i="1"/>
  <c r="T197" i="1"/>
  <c r="U197" i="1"/>
  <c r="V197" i="1"/>
  <c r="Y197" i="1" s="1"/>
  <c r="W197" i="1"/>
  <c r="Z197" i="1" s="1"/>
  <c r="X197" i="1"/>
  <c r="AA197" i="1" s="1"/>
  <c r="AB197" i="1"/>
  <c r="L198" i="1"/>
  <c r="M198" i="1"/>
  <c r="O198" i="1"/>
  <c r="P198" i="1"/>
  <c r="Q198" i="1"/>
  <c r="S198" i="1"/>
  <c r="T198" i="1"/>
  <c r="U198" i="1"/>
  <c r="V198" i="1"/>
  <c r="Y198" i="1" s="1"/>
  <c r="W198" i="1"/>
  <c r="Z198" i="1" s="1"/>
  <c r="X198" i="1"/>
  <c r="AA198" i="1" s="1"/>
  <c r="AB198" i="1"/>
  <c r="L199" i="1"/>
  <c r="M199" i="1"/>
  <c r="O199" i="1"/>
  <c r="P199" i="1"/>
  <c r="Q199" i="1"/>
  <c r="S199" i="1"/>
  <c r="T199" i="1"/>
  <c r="U199" i="1"/>
  <c r="V199" i="1"/>
  <c r="Y199" i="1" s="1"/>
  <c r="W199" i="1"/>
  <c r="Z199" i="1" s="1"/>
  <c r="X199" i="1"/>
  <c r="AA199" i="1" s="1"/>
  <c r="AB199" i="1"/>
  <c r="L200" i="1"/>
  <c r="M200" i="1"/>
  <c r="O200" i="1"/>
  <c r="P200" i="1"/>
  <c r="Q200" i="1"/>
  <c r="S200" i="1"/>
  <c r="T200" i="1"/>
  <c r="U200" i="1"/>
  <c r="V200" i="1"/>
  <c r="Y200" i="1" s="1"/>
  <c r="W200" i="1"/>
  <c r="Z200" i="1" s="1"/>
  <c r="X200" i="1"/>
  <c r="AA200" i="1" s="1"/>
  <c r="AB200" i="1"/>
  <c r="L201" i="1"/>
  <c r="M201" i="1"/>
  <c r="O201" i="1"/>
  <c r="P201" i="1"/>
  <c r="Q201" i="1"/>
  <c r="S201" i="1"/>
  <c r="T201" i="1"/>
  <c r="U201" i="1"/>
  <c r="V201" i="1"/>
  <c r="Y201" i="1" s="1"/>
  <c r="W201" i="1"/>
  <c r="Z201" i="1" s="1"/>
  <c r="X201" i="1"/>
  <c r="AA201" i="1" s="1"/>
  <c r="AB201" i="1"/>
  <c r="L202" i="1"/>
  <c r="M202" i="1"/>
  <c r="O202" i="1"/>
  <c r="P202" i="1"/>
  <c r="Q202" i="1"/>
  <c r="S202" i="1"/>
  <c r="T202" i="1"/>
  <c r="U202" i="1"/>
  <c r="V202" i="1"/>
  <c r="Y202" i="1" s="1"/>
  <c r="W202" i="1"/>
  <c r="Z202" i="1" s="1"/>
  <c r="X202" i="1"/>
  <c r="AA202" i="1" s="1"/>
  <c r="AB202" i="1"/>
  <c r="L203" i="1"/>
  <c r="M203" i="1"/>
  <c r="O203" i="1"/>
  <c r="P203" i="1"/>
  <c r="Q203" i="1"/>
  <c r="S203" i="1"/>
  <c r="T203" i="1"/>
  <c r="U203" i="1"/>
  <c r="V203" i="1"/>
  <c r="Y203" i="1" s="1"/>
  <c r="W203" i="1"/>
  <c r="Z203" i="1" s="1"/>
  <c r="X203" i="1"/>
  <c r="AA203" i="1" s="1"/>
  <c r="AB203" i="1"/>
  <c r="L204" i="1"/>
  <c r="M204" i="1"/>
  <c r="O204" i="1"/>
  <c r="P204" i="1"/>
  <c r="Q204" i="1"/>
  <c r="S204" i="1"/>
  <c r="T204" i="1"/>
  <c r="U204" i="1"/>
  <c r="V204" i="1"/>
  <c r="Y204" i="1" s="1"/>
  <c r="W204" i="1"/>
  <c r="Z204" i="1" s="1"/>
  <c r="X204" i="1"/>
  <c r="AA204" i="1" s="1"/>
  <c r="AB204" i="1"/>
  <c r="E1271" i="14" l="1"/>
  <c r="D1271" i="14"/>
  <c r="G1271" i="14"/>
  <c r="E1253" i="14"/>
  <c r="D1253" i="14"/>
  <c r="G1253" i="14"/>
  <c r="E1222" i="14"/>
  <c r="G1222" i="14"/>
  <c r="E1218" i="14"/>
  <c r="G1218" i="14"/>
  <c r="E1207" i="14"/>
  <c r="D1207" i="14"/>
  <c r="E1203" i="14"/>
  <c r="D1203" i="14"/>
  <c r="E1184" i="14"/>
  <c r="G1184" i="14"/>
  <c r="E1173" i="14"/>
  <c r="D1173" i="14"/>
  <c r="D1057" i="14"/>
  <c r="G1057" i="14"/>
  <c r="E1046" i="14"/>
  <c r="D1046" i="14"/>
  <c r="G1046" i="14"/>
  <c r="C1046" i="14" s="1"/>
  <c r="E851" i="14"/>
  <c r="G851" i="14"/>
  <c r="D851" i="14"/>
  <c r="E835" i="14"/>
  <c r="D835" i="14"/>
  <c r="G835" i="14"/>
  <c r="E758" i="14"/>
  <c r="D758" i="14"/>
  <c r="G651" i="14"/>
  <c r="E651" i="14"/>
  <c r="D651" i="14"/>
  <c r="D627" i="14"/>
  <c r="E627" i="14"/>
  <c r="G627" i="14"/>
  <c r="G594" i="14"/>
  <c r="D594" i="14"/>
  <c r="D417" i="14"/>
  <c r="G417" i="14"/>
  <c r="D373" i="14"/>
  <c r="G373" i="14"/>
  <c r="E373" i="14"/>
  <c r="E355" i="14"/>
  <c r="D355" i="14"/>
  <c r="G355" i="14"/>
  <c r="C355" i="14" s="1"/>
  <c r="D270" i="14"/>
  <c r="E270" i="14"/>
  <c r="G124" i="14"/>
  <c r="D124" i="14"/>
  <c r="E124" i="14"/>
  <c r="G53" i="14"/>
  <c r="D53" i="14"/>
  <c r="E53" i="14"/>
  <c r="E2206" i="14"/>
  <c r="G2206" i="14"/>
  <c r="D2204" i="14"/>
  <c r="E2204" i="14"/>
  <c r="E2188" i="14"/>
  <c r="G2188" i="14"/>
  <c r="E2186" i="14"/>
  <c r="G2186" i="14"/>
  <c r="E2149" i="14"/>
  <c r="G2149" i="14"/>
  <c r="E1476" i="14"/>
  <c r="D1476" i="14"/>
  <c r="G1476" i="14"/>
  <c r="D1431" i="14"/>
  <c r="G1431" i="14"/>
  <c r="D1415" i="14"/>
  <c r="E1415" i="14"/>
  <c r="G1415" i="14"/>
  <c r="G2490" i="14"/>
  <c r="G2488" i="14"/>
  <c r="G2486" i="14"/>
  <c r="G2484" i="14"/>
  <c r="G2461" i="14"/>
  <c r="G2457" i="14"/>
  <c r="G2453" i="14"/>
  <c r="G2449" i="14"/>
  <c r="G2444" i="14"/>
  <c r="G2382" i="14"/>
  <c r="G2356" i="14"/>
  <c r="G2355" i="14"/>
  <c r="G2354" i="14"/>
  <c r="G2329" i="14"/>
  <c r="G2328" i="14"/>
  <c r="G2321" i="14"/>
  <c r="G2320" i="14"/>
  <c r="G2305" i="14"/>
  <c r="G2304" i="14"/>
  <c r="G2303" i="14"/>
  <c r="G2302" i="14"/>
  <c r="G2284" i="14"/>
  <c r="G2283" i="14"/>
  <c r="G2282" i="14"/>
  <c r="G2268" i="14"/>
  <c r="G2267" i="14"/>
  <c r="G2266" i="14"/>
  <c r="E2250" i="14"/>
  <c r="G2241" i="14"/>
  <c r="G2224" i="14"/>
  <c r="G2220" i="14"/>
  <c r="D2211" i="14"/>
  <c r="E2211" i="14"/>
  <c r="D2120" i="14"/>
  <c r="E2120" i="14"/>
  <c r="D2113" i="14"/>
  <c r="E2113" i="14"/>
  <c r="E2107" i="14"/>
  <c r="G2107" i="14"/>
  <c r="E2100" i="14"/>
  <c r="G2100" i="14"/>
  <c r="E2098" i="14"/>
  <c r="G2098" i="14"/>
  <c r="E2093" i="14"/>
  <c r="G2093" i="14"/>
  <c r="E2091" i="14"/>
  <c r="G2091" i="14"/>
  <c r="E2085" i="14"/>
  <c r="G2085" i="14"/>
  <c r="E2083" i="14"/>
  <c r="G2083" i="14"/>
  <c r="D2063" i="14"/>
  <c r="E2063" i="14"/>
  <c r="D2031" i="14"/>
  <c r="E2031" i="14"/>
  <c r="G2031" i="14"/>
  <c r="D2011" i="14"/>
  <c r="E2011" i="14"/>
  <c r="G2011" i="14"/>
  <c r="D2007" i="14"/>
  <c r="E2007" i="14"/>
  <c r="G2007" i="14"/>
  <c r="E1660" i="14"/>
  <c r="G1660" i="14"/>
  <c r="E1644" i="14"/>
  <c r="G1644" i="14"/>
  <c r="E1583" i="14"/>
  <c r="G1583" i="14"/>
  <c r="E1575" i="14"/>
  <c r="G1575" i="14"/>
  <c r="E1567" i="14"/>
  <c r="G1567" i="14"/>
  <c r="E1559" i="14"/>
  <c r="G1559" i="14"/>
  <c r="E1523" i="14"/>
  <c r="G1523" i="14"/>
  <c r="D1523" i="14"/>
  <c r="E2208" i="14"/>
  <c r="G2208" i="14"/>
  <c r="D2202" i="14"/>
  <c r="E2202" i="14"/>
  <c r="D2197" i="14"/>
  <c r="E2197" i="14"/>
  <c r="E2182" i="14"/>
  <c r="G2182" i="14"/>
  <c r="D2159" i="14"/>
  <c r="E2159" i="14"/>
  <c r="D2157" i="14"/>
  <c r="E2157" i="14"/>
  <c r="E2125" i="14"/>
  <c r="G2125" i="14"/>
  <c r="D2123" i="14"/>
  <c r="E2123" i="14"/>
  <c r="D2073" i="14"/>
  <c r="E2073" i="14"/>
  <c r="D2012" i="14"/>
  <c r="E2012" i="14"/>
  <c r="G2012" i="14"/>
  <c r="E1551" i="14"/>
  <c r="D1551" i="14"/>
  <c r="E1509" i="14"/>
  <c r="G1509" i="14"/>
  <c r="D1509" i="14"/>
  <c r="E1488" i="14"/>
  <c r="G1488" i="14"/>
  <c r="D1439" i="14"/>
  <c r="G1439" i="14"/>
  <c r="E1420" i="14"/>
  <c r="D1420" i="14"/>
  <c r="M254" i="7"/>
  <c r="P254" i="7" s="1"/>
  <c r="M12" i="7"/>
  <c r="P12" i="7" s="1"/>
  <c r="D2490" i="14"/>
  <c r="D2488" i="14"/>
  <c r="D2486" i="14"/>
  <c r="D2484" i="14"/>
  <c r="G2482" i="14"/>
  <c r="G2480" i="14"/>
  <c r="G2478" i="14"/>
  <c r="G2476" i="14"/>
  <c r="D2461" i="14"/>
  <c r="D2457" i="14"/>
  <c r="D2453" i="14"/>
  <c r="D2449" i="14"/>
  <c r="G2445" i="14"/>
  <c r="D2444" i="14"/>
  <c r="G2436" i="14"/>
  <c r="G2428" i="14"/>
  <c r="G2420" i="14"/>
  <c r="G2414" i="14"/>
  <c r="G2410" i="14"/>
  <c r="G2406" i="14"/>
  <c r="G2402" i="14"/>
  <c r="G2398" i="14"/>
  <c r="E2382" i="14"/>
  <c r="G2379" i="14"/>
  <c r="C2379" i="14" s="1"/>
  <c r="AA2379" i="14" s="1"/>
  <c r="G2378" i="14"/>
  <c r="C2378" i="14" s="1"/>
  <c r="E2377" i="14"/>
  <c r="E2375" i="14"/>
  <c r="G2373" i="14"/>
  <c r="C2373" i="14" s="1"/>
  <c r="AA2373" i="14" s="1"/>
  <c r="E2372" i="14"/>
  <c r="E2370" i="14"/>
  <c r="E2356" i="14"/>
  <c r="E2355" i="14"/>
  <c r="E2354" i="14"/>
  <c r="G2349" i="14"/>
  <c r="C2349" i="14" s="1"/>
  <c r="AA2349" i="14" s="1"/>
  <c r="E2348" i="14"/>
  <c r="E2346" i="14"/>
  <c r="G2340" i="14"/>
  <c r="G2339" i="14"/>
  <c r="C2339" i="14" s="1"/>
  <c r="G2338" i="14"/>
  <c r="C2338" i="14" s="1"/>
  <c r="AA2338" i="14" s="1"/>
  <c r="E2337" i="14"/>
  <c r="E2335" i="14"/>
  <c r="E2329" i="14"/>
  <c r="E2328" i="14"/>
  <c r="E2321" i="14"/>
  <c r="E2320" i="14"/>
  <c r="G2319" i="14"/>
  <c r="G2318" i="14"/>
  <c r="C2318" i="14" s="1"/>
  <c r="AA2318" i="14" s="1"/>
  <c r="G2309" i="14"/>
  <c r="C2309" i="14" s="1"/>
  <c r="AA2309" i="14" s="1"/>
  <c r="E2305" i="14"/>
  <c r="E2304" i="14"/>
  <c r="E2303" i="14"/>
  <c r="E2302" i="14"/>
  <c r="G2300" i="14"/>
  <c r="G2299" i="14"/>
  <c r="C2299" i="14" s="1"/>
  <c r="G2298" i="14"/>
  <c r="C2298" i="14" s="1"/>
  <c r="AA2298" i="14" s="1"/>
  <c r="E2284" i="14"/>
  <c r="E2283" i="14"/>
  <c r="E2282" i="14"/>
  <c r="C2282" i="14" s="1"/>
  <c r="AA2282" i="14" s="1"/>
  <c r="E2268" i="14"/>
  <c r="E2267" i="14"/>
  <c r="E2266" i="14"/>
  <c r="G2257" i="14"/>
  <c r="C2257" i="14" s="1"/>
  <c r="AA2257" i="14" s="1"/>
  <c r="G2256" i="14"/>
  <c r="C2256" i="14" s="1"/>
  <c r="AA2256" i="14" s="1"/>
  <c r="G2255" i="14"/>
  <c r="C2255" i="14" s="1"/>
  <c r="AA2255" i="14" s="1"/>
  <c r="G2254" i="14"/>
  <c r="C2254" i="14" s="1"/>
  <c r="E2241" i="14"/>
  <c r="G2225" i="14"/>
  <c r="D2224" i="14"/>
  <c r="E2220" i="14"/>
  <c r="E2217" i="14"/>
  <c r="E2210" i="14"/>
  <c r="E2207" i="14"/>
  <c r="G2207" i="14"/>
  <c r="D2203" i="14"/>
  <c r="E2203" i="14"/>
  <c r="D2198" i="14"/>
  <c r="E2198" i="14"/>
  <c r="D2189" i="14"/>
  <c r="E2189" i="14"/>
  <c r="E2187" i="14"/>
  <c r="G2187" i="14"/>
  <c r="E2185" i="14"/>
  <c r="G2185" i="14"/>
  <c r="E2183" i="14"/>
  <c r="G2183" i="14"/>
  <c r="E2181" i="14"/>
  <c r="G2181" i="14"/>
  <c r="D2162" i="14"/>
  <c r="E2162" i="14"/>
  <c r="D2160" i="14"/>
  <c r="E2160" i="14"/>
  <c r="D2158" i="14"/>
  <c r="E2158" i="14"/>
  <c r="D2156" i="14"/>
  <c r="E2156" i="14"/>
  <c r="E2154" i="14"/>
  <c r="G2154" i="14"/>
  <c r="E2152" i="14"/>
  <c r="G2152" i="14"/>
  <c r="E2150" i="14"/>
  <c r="G2150" i="14"/>
  <c r="E2148" i="14"/>
  <c r="G2148" i="14"/>
  <c r="E2137" i="14"/>
  <c r="E2131" i="14"/>
  <c r="G2131" i="14"/>
  <c r="E2128" i="14"/>
  <c r="D2122" i="14"/>
  <c r="E2122" i="14"/>
  <c r="D2117" i="14"/>
  <c r="E2117" i="14"/>
  <c r="E2094" i="14"/>
  <c r="E2088" i="14"/>
  <c r="E2086" i="14"/>
  <c r="E2080" i="14"/>
  <c r="E2078" i="14"/>
  <c r="D2065" i="14"/>
  <c r="E2065" i="14"/>
  <c r="D2034" i="14"/>
  <c r="E2034" i="14"/>
  <c r="E1586" i="14"/>
  <c r="G1586" i="14"/>
  <c r="E1578" i="14"/>
  <c r="G1578" i="14"/>
  <c r="E1570" i="14"/>
  <c r="G1570" i="14"/>
  <c r="E1562" i="14"/>
  <c r="G1562" i="14"/>
  <c r="E1553" i="14"/>
  <c r="G1553" i="14"/>
  <c r="E1531" i="14"/>
  <c r="G1531" i="14"/>
  <c r="D1531" i="14"/>
  <c r="D2216" i="14"/>
  <c r="E2216" i="14"/>
  <c r="E2184" i="14"/>
  <c r="G2184" i="14"/>
  <c r="E2180" i="14"/>
  <c r="G2180" i="14"/>
  <c r="D2163" i="14"/>
  <c r="E2163" i="14"/>
  <c r="D2161" i="14"/>
  <c r="E2161" i="14"/>
  <c r="E2155" i="14"/>
  <c r="G2155" i="14"/>
  <c r="E2153" i="14"/>
  <c r="G2153" i="14"/>
  <c r="E2151" i="14"/>
  <c r="G2151" i="14"/>
  <c r="E2130" i="14"/>
  <c r="G2130" i="14"/>
  <c r="D2118" i="14"/>
  <c r="E2118" i="14"/>
  <c r="D2111" i="14"/>
  <c r="E2111" i="14"/>
  <c r="D2041" i="14"/>
  <c r="E2041" i="14"/>
  <c r="D2032" i="14"/>
  <c r="E2032" i="14"/>
  <c r="G2032" i="14"/>
  <c r="D2026" i="14"/>
  <c r="E2026" i="14"/>
  <c r="D2008" i="14"/>
  <c r="E2008" i="14"/>
  <c r="E1555" i="14"/>
  <c r="G1555" i="14"/>
  <c r="M1362" i="7"/>
  <c r="P1362" i="7" s="1"/>
  <c r="D2482" i="14"/>
  <c r="D2480" i="14"/>
  <c r="D2478" i="14"/>
  <c r="D2476" i="14"/>
  <c r="D2445" i="14"/>
  <c r="E2383" i="14"/>
  <c r="E2380" i="14"/>
  <c r="E2363" i="14"/>
  <c r="E2357" i="14"/>
  <c r="E2352" i="14"/>
  <c r="E2350" i="14"/>
  <c r="E2332" i="14"/>
  <c r="E2330" i="14"/>
  <c r="D2225" i="14"/>
  <c r="D2214" i="14"/>
  <c r="E2214" i="14"/>
  <c r="E2212" i="14"/>
  <c r="D2208" i="14"/>
  <c r="D2206" i="14"/>
  <c r="G2204" i="14"/>
  <c r="G2202" i="14"/>
  <c r="D2200" i="14"/>
  <c r="E2200" i="14"/>
  <c r="G2197" i="14"/>
  <c r="D2195" i="14"/>
  <c r="E2195" i="14"/>
  <c r="D2188" i="14"/>
  <c r="D2186" i="14"/>
  <c r="D2184" i="14"/>
  <c r="D2182" i="14"/>
  <c r="D2180" i="14"/>
  <c r="G2163" i="14"/>
  <c r="G2161" i="14"/>
  <c r="G2159" i="14"/>
  <c r="G2157" i="14"/>
  <c r="D2155" i="14"/>
  <c r="D2153" i="14"/>
  <c r="D2151" i="14"/>
  <c r="D2149" i="14"/>
  <c r="E2132" i="14"/>
  <c r="D2130" i="14"/>
  <c r="D2125" i="14"/>
  <c r="G2123" i="14"/>
  <c r="D2108" i="14"/>
  <c r="E2108" i="14"/>
  <c r="E2106" i="14"/>
  <c r="G2106" i="14"/>
  <c r="E2101" i="14"/>
  <c r="G2101" i="14"/>
  <c r="E2099" i="14"/>
  <c r="G2099" i="14"/>
  <c r="E2096" i="14"/>
  <c r="E2092" i="14"/>
  <c r="G2092" i="14"/>
  <c r="E2090" i="14"/>
  <c r="G2090" i="14"/>
  <c r="E2084" i="14"/>
  <c r="G2084" i="14"/>
  <c r="E2082" i="14"/>
  <c r="G2082" i="14"/>
  <c r="D2071" i="14"/>
  <c r="E2071" i="14"/>
  <c r="D2039" i="14"/>
  <c r="E2039" i="14"/>
  <c r="D2033" i="14"/>
  <c r="E2033" i="14"/>
  <c r="G2033" i="14"/>
  <c r="D2013" i="14"/>
  <c r="E2013" i="14"/>
  <c r="E1652" i="14"/>
  <c r="G1652" i="14"/>
  <c r="E1483" i="14"/>
  <c r="G1483" i="14"/>
  <c r="E2205" i="14"/>
  <c r="E2136" i="14"/>
  <c r="E2134" i="14"/>
  <c r="E2129" i="14"/>
  <c r="E2127" i="14"/>
  <c r="E2124" i="14"/>
  <c r="E2105" i="14"/>
  <c r="E2103" i="14"/>
  <c r="E2097" i="14"/>
  <c r="E2095" i="14"/>
  <c r="E2020" i="14"/>
  <c r="C2020" i="14" s="1"/>
  <c r="AA2020" i="14" s="1"/>
  <c r="E2019" i="14"/>
  <c r="C2019" i="14" s="1"/>
  <c r="AA2019" i="14" s="1"/>
  <c r="E2005" i="14"/>
  <c r="E2001" i="14"/>
  <c r="C2001" i="14" s="1"/>
  <c r="G1769" i="14"/>
  <c r="C1769" i="14" s="1"/>
  <c r="G1761" i="14"/>
  <c r="C1761" i="14" s="1"/>
  <c r="G1721" i="14"/>
  <c r="G1656" i="14"/>
  <c r="G1648" i="14"/>
  <c r="G1640" i="14"/>
  <c r="G1587" i="14"/>
  <c r="G1582" i="14"/>
  <c r="G1579" i="14"/>
  <c r="G1574" i="14"/>
  <c r="G1571" i="14"/>
  <c r="G1566" i="14"/>
  <c r="G1563" i="14"/>
  <c r="G1554" i="14"/>
  <c r="D1545" i="14"/>
  <c r="E1533" i="14"/>
  <c r="G1533" i="14"/>
  <c r="E1525" i="14"/>
  <c r="G1525" i="14"/>
  <c r="E1519" i="14"/>
  <c r="G1519" i="14"/>
  <c r="E1511" i="14"/>
  <c r="G1511" i="14"/>
  <c r="E1505" i="14"/>
  <c r="G1505" i="14"/>
  <c r="D1387" i="14"/>
  <c r="G1387" i="14"/>
  <c r="D1379" i="14"/>
  <c r="G1379" i="14"/>
  <c r="E1248" i="14"/>
  <c r="G1248" i="14"/>
  <c r="E1190" i="14"/>
  <c r="G1190" i="14"/>
  <c r="E1186" i="14"/>
  <c r="G1186" i="14"/>
  <c r="E1175" i="14"/>
  <c r="D1175" i="14"/>
  <c r="E1165" i="14"/>
  <c r="D1165" i="14"/>
  <c r="E951" i="14"/>
  <c r="G951" i="14"/>
  <c r="D951" i="14"/>
  <c r="E930" i="14"/>
  <c r="G930" i="14"/>
  <c r="E911" i="14"/>
  <c r="D911" i="14"/>
  <c r="E878" i="14"/>
  <c r="G878" i="14"/>
  <c r="E859" i="14"/>
  <c r="D859" i="14"/>
  <c r="G859" i="14"/>
  <c r="E2057" i="14"/>
  <c r="E2055" i="14"/>
  <c r="E2049" i="14"/>
  <c r="E2047" i="14"/>
  <c r="E2024" i="14"/>
  <c r="E2021" i="14"/>
  <c r="E2016" i="14"/>
  <c r="E2002" i="14"/>
  <c r="E1998" i="14"/>
  <c r="E1996" i="14"/>
  <c r="E1994" i="14"/>
  <c r="E1992" i="14"/>
  <c r="E1990" i="14"/>
  <c r="E1988" i="14"/>
  <c r="E1986" i="14"/>
  <c r="E1984" i="14"/>
  <c r="E1982" i="14"/>
  <c r="E1980" i="14"/>
  <c r="E1978" i="14"/>
  <c r="E1976" i="14"/>
  <c r="E1974" i="14"/>
  <c r="E1972" i="14"/>
  <c r="E1970" i="14"/>
  <c r="E1968" i="14"/>
  <c r="E1966" i="14"/>
  <c r="E1964" i="14"/>
  <c r="E1962" i="14"/>
  <c r="E1960" i="14"/>
  <c r="E1958" i="14"/>
  <c r="E1956" i="14"/>
  <c r="E1954" i="14"/>
  <c r="E1952" i="14"/>
  <c r="E1950" i="14"/>
  <c r="E1948" i="14"/>
  <c r="E1946" i="14"/>
  <c r="E1944" i="14"/>
  <c r="E1942" i="14"/>
  <c r="E1940" i="14"/>
  <c r="E1938" i="14"/>
  <c r="E1936" i="14"/>
  <c r="E1934" i="14"/>
  <c r="E1932" i="14"/>
  <c r="E1930" i="14"/>
  <c r="E1928" i="14"/>
  <c r="E1926" i="14"/>
  <c r="E1924" i="14"/>
  <c r="E1922" i="14"/>
  <c r="E1920" i="14"/>
  <c r="E1918" i="14"/>
  <c r="E1916" i="14"/>
  <c r="E1914" i="14"/>
  <c r="E1912" i="14"/>
  <c r="E1910" i="14"/>
  <c r="E1908" i="14"/>
  <c r="E1906" i="14"/>
  <c r="E1904" i="14"/>
  <c r="E1902" i="14"/>
  <c r="E1900" i="14"/>
  <c r="E1898" i="14"/>
  <c r="G1804" i="14"/>
  <c r="G1800" i="14"/>
  <c r="G1796" i="14"/>
  <c r="G1792" i="14"/>
  <c r="E1527" i="14"/>
  <c r="G1527" i="14"/>
  <c r="E1475" i="14"/>
  <c r="G1475" i="14"/>
  <c r="D1433" i="14"/>
  <c r="E1433" i="14"/>
  <c r="D1413" i="14"/>
  <c r="E1413" i="14"/>
  <c r="G1413" i="14"/>
  <c r="E1404" i="14"/>
  <c r="D1404" i="14"/>
  <c r="D1395" i="14"/>
  <c r="G1395" i="14"/>
  <c r="D1384" i="14"/>
  <c r="G1384" i="14"/>
  <c r="D1376" i="14"/>
  <c r="G1376" i="14"/>
  <c r="E1269" i="14"/>
  <c r="D1269" i="14"/>
  <c r="G1269" i="14"/>
  <c r="E1255" i="14"/>
  <c r="D1255" i="14"/>
  <c r="G1255" i="14"/>
  <c r="E1220" i="14"/>
  <c r="G1220" i="14"/>
  <c r="E1216" i="14"/>
  <c r="G1216" i="14"/>
  <c r="E1205" i="14"/>
  <c r="D1205" i="14"/>
  <c r="E1201" i="14"/>
  <c r="D1201" i="14"/>
  <c r="E1169" i="14"/>
  <c r="D1169" i="14"/>
  <c r="E1154" i="14"/>
  <c r="G1154" i="14"/>
  <c r="D1154" i="14"/>
  <c r="E1017" i="14"/>
  <c r="G1017" i="14"/>
  <c r="E994" i="14"/>
  <c r="G994" i="14"/>
  <c r="E978" i="14"/>
  <c r="G978" i="14"/>
  <c r="E953" i="14"/>
  <c r="D953" i="14"/>
  <c r="G953" i="14"/>
  <c r="G1749" i="14"/>
  <c r="E1529" i="14"/>
  <c r="G1529" i="14"/>
  <c r="E1521" i="14"/>
  <c r="G1521" i="14"/>
  <c r="E1507" i="14"/>
  <c r="G1507" i="14"/>
  <c r="E1486" i="14"/>
  <c r="G1486" i="14"/>
  <c r="G1480" i="14"/>
  <c r="C1480" i="14" s="1"/>
  <c r="E1479" i="14"/>
  <c r="G1479" i="14"/>
  <c r="D1443" i="14"/>
  <c r="G1443" i="14"/>
  <c r="D1435" i="14"/>
  <c r="E1435" i="14"/>
  <c r="D1389" i="14"/>
  <c r="E1389" i="14"/>
  <c r="G1389" i="14"/>
  <c r="D1381" i="14"/>
  <c r="E1381" i="14"/>
  <c r="G1381" i="14"/>
  <c r="E1289" i="14"/>
  <c r="D1289" i="14"/>
  <c r="G1289" i="14"/>
  <c r="E1283" i="14"/>
  <c r="D1283" i="14"/>
  <c r="G1283" i="14"/>
  <c r="E1188" i="14"/>
  <c r="G1188" i="14"/>
  <c r="E1171" i="14"/>
  <c r="D1171" i="14"/>
  <c r="E1156" i="14"/>
  <c r="G1156" i="14"/>
  <c r="E1043" i="14"/>
  <c r="G1043" i="14"/>
  <c r="D1043" i="14"/>
  <c r="E1030" i="14"/>
  <c r="D1030" i="14"/>
  <c r="G1030" i="14"/>
  <c r="G1445" i="14"/>
  <c r="C1445" i="14" s="1"/>
  <c r="AA1445" i="14" s="1"/>
  <c r="G1427" i="14"/>
  <c r="E1423" i="14"/>
  <c r="C1423" i="14" s="1"/>
  <c r="AA1423" i="14" s="1"/>
  <c r="E1421" i="14"/>
  <c r="G1419" i="14"/>
  <c r="C1419" i="14" s="1"/>
  <c r="AA1419" i="14" s="1"/>
  <c r="G1417" i="14"/>
  <c r="C1417" i="14" s="1"/>
  <c r="D1412" i="14"/>
  <c r="E1407" i="14"/>
  <c r="E1405" i="14"/>
  <c r="C1405" i="14" s="1"/>
  <c r="G1403" i="14"/>
  <c r="C1403" i="14" s="1"/>
  <c r="AA1403" i="14" s="1"/>
  <c r="G1401" i="14"/>
  <c r="C1401" i="14" s="1"/>
  <c r="G1399" i="14"/>
  <c r="G1391" i="14"/>
  <c r="G1388" i="14"/>
  <c r="G1386" i="14"/>
  <c r="C1386" i="14" s="1"/>
  <c r="E1385" i="14"/>
  <c r="G1383" i="14"/>
  <c r="G1380" i="14"/>
  <c r="G1378" i="14"/>
  <c r="C1378" i="14" s="1"/>
  <c r="E1377" i="14"/>
  <c r="C1377" i="14" s="1"/>
  <c r="D1301" i="14"/>
  <c r="C1301" i="14" s="1"/>
  <c r="AA1301" i="14" s="1"/>
  <c r="D1299" i="14"/>
  <c r="C1299" i="14" s="1"/>
  <c r="AA1299" i="14" s="1"/>
  <c r="D1297" i="14"/>
  <c r="C1297" i="14" s="1"/>
  <c r="D1291" i="14"/>
  <c r="G1288" i="14"/>
  <c r="C1288" i="14" s="1"/>
  <c r="G1286" i="14"/>
  <c r="C1286" i="14" s="1"/>
  <c r="G1282" i="14"/>
  <c r="C1282" i="14" s="1"/>
  <c r="D1281" i="14"/>
  <c r="C1281" i="14" s="1"/>
  <c r="AA1281" i="14" s="1"/>
  <c r="G1275" i="14"/>
  <c r="C1275" i="14" s="1"/>
  <c r="AA1275" i="14" s="1"/>
  <c r="G1273" i="14"/>
  <c r="C1273" i="14" s="1"/>
  <c r="D1263" i="14"/>
  <c r="C1263" i="14" s="1"/>
  <c r="AA1263" i="14" s="1"/>
  <c r="D1261" i="14"/>
  <c r="G1259" i="14"/>
  <c r="C1259" i="14" s="1"/>
  <c r="G1257" i="14"/>
  <c r="C1257" i="14" s="1"/>
  <c r="AA1257" i="14" s="1"/>
  <c r="G1252" i="14"/>
  <c r="D1249" i="14"/>
  <c r="C1249" i="14" s="1"/>
  <c r="AA1249" i="14" s="1"/>
  <c r="G1247" i="14"/>
  <c r="C1247" i="14" s="1"/>
  <c r="D1244" i="14"/>
  <c r="C1244" i="14" s="1"/>
  <c r="G1240" i="14"/>
  <c r="C1240" i="14" s="1"/>
  <c r="G1234" i="14"/>
  <c r="G1232" i="14"/>
  <c r="C1232" i="14" s="1"/>
  <c r="AA1232" i="14" s="1"/>
  <c r="G1230" i="14"/>
  <c r="C1230" i="14" s="1"/>
  <c r="D1223" i="14"/>
  <c r="D1221" i="14"/>
  <c r="D1219" i="14"/>
  <c r="D1217" i="14"/>
  <c r="G1206" i="14"/>
  <c r="G1204" i="14"/>
  <c r="G1202" i="14"/>
  <c r="G1200" i="14"/>
  <c r="D1191" i="14"/>
  <c r="D1189" i="14"/>
  <c r="D1187" i="14"/>
  <c r="E1158" i="14"/>
  <c r="G1158" i="14"/>
  <c r="E1042" i="14"/>
  <c r="D1042" i="14"/>
  <c r="G1042" i="14"/>
  <c r="E1039" i="14"/>
  <c r="G1039" i="14"/>
  <c r="E1019" i="14"/>
  <c r="G1019" i="14"/>
  <c r="E1016" i="14"/>
  <c r="D1016" i="14"/>
  <c r="G1016" i="14"/>
  <c r="E1006" i="14"/>
  <c r="G1006" i="14"/>
  <c r="E948" i="14"/>
  <c r="G948" i="14"/>
  <c r="E820" i="14"/>
  <c r="D820" i="14"/>
  <c r="E775" i="14"/>
  <c r="G775" i="14"/>
  <c r="G659" i="14"/>
  <c r="D659" i="14"/>
  <c r="E659" i="14"/>
  <c r="G602" i="14"/>
  <c r="D602" i="14"/>
  <c r="G599" i="14"/>
  <c r="D599" i="14"/>
  <c r="G553" i="14"/>
  <c r="D553" i="14"/>
  <c r="G547" i="14"/>
  <c r="D547" i="14"/>
  <c r="D422" i="14"/>
  <c r="G422" i="14"/>
  <c r="E422" i="14"/>
  <c r="D376" i="14"/>
  <c r="E376" i="14"/>
  <c r="G376" i="14"/>
  <c r="G1192" i="14"/>
  <c r="D1183" i="14"/>
  <c r="D1181" i="14"/>
  <c r="D1179" i="14"/>
  <c r="D1177" i="14"/>
  <c r="E1166" i="14"/>
  <c r="G1166" i="14"/>
  <c r="D1163" i="14"/>
  <c r="D1161" i="14"/>
  <c r="E1152" i="14"/>
  <c r="G1152" i="14"/>
  <c r="D1055" i="14"/>
  <c r="G1055" i="14"/>
  <c r="E1051" i="14"/>
  <c r="G1051" i="14"/>
  <c r="E1038" i="14"/>
  <c r="D1038" i="14"/>
  <c r="G1038" i="14"/>
  <c r="E1035" i="14"/>
  <c r="G1035" i="14"/>
  <c r="E1026" i="14"/>
  <c r="G1026" i="14"/>
  <c r="E1024" i="14"/>
  <c r="G1024" i="14"/>
  <c r="E1009" i="14"/>
  <c r="G1009" i="14"/>
  <c r="E1002" i="14"/>
  <c r="G1002" i="14"/>
  <c r="E986" i="14"/>
  <c r="G986" i="14"/>
  <c r="E970" i="14"/>
  <c r="G970" i="14"/>
  <c r="E945" i="14"/>
  <c r="D945" i="14"/>
  <c r="G945" i="14"/>
  <c r="E943" i="14"/>
  <c r="G943" i="14"/>
  <c r="E899" i="14"/>
  <c r="D899" i="14"/>
  <c r="E823" i="14"/>
  <c r="G823" i="14"/>
  <c r="E744" i="14"/>
  <c r="D744" i="14"/>
  <c r="D665" i="14"/>
  <c r="E665" i="14"/>
  <c r="E630" i="14"/>
  <c r="G630" i="14"/>
  <c r="G610" i="14"/>
  <c r="D610" i="14"/>
  <c r="G607" i="14"/>
  <c r="D607" i="14"/>
  <c r="E563" i="14"/>
  <c r="D563" i="14"/>
  <c r="G563" i="14"/>
  <c r="E472" i="14"/>
  <c r="G472" i="14"/>
  <c r="D472" i="14"/>
  <c r="E458" i="14"/>
  <c r="D458" i="14"/>
  <c r="G458" i="14"/>
  <c r="E433" i="14"/>
  <c r="G433" i="14"/>
  <c r="E425" i="14"/>
  <c r="G425" i="14"/>
  <c r="D386" i="14"/>
  <c r="E386" i="14"/>
  <c r="G386" i="14"/>
  <c r="E1050" i="14"/>
  <c r="D1050" i="14"/>
  <c r="G1050" i="14"/>
  <c r="E1047" i="14"/>
  <c r="G1047" i="14"/>
  <c r="E1034" i="14"/>
  <c r="D1034" i="14"/>
  <c r="G1034" i="14"/>
  <c r="E1031" i="14"/>
  <c r="G1031" i="14"/>
  <c r="E1023" i="14"/>
  <c r="D1023" i="14"/>
  <c r="G1023" i="14"/>
  <c r="E1004" i="14"/>
  <c r="G1004" i="14"/>
  <c r="E956" i="14"/>
  <c r="G956" i="14"/>
  <c r="E940" i="14"/>
  <c r="G940" i="14"/>
  <c r="E902" i="14"/>
  <c r="G902" i="14"/>
  <c r="E898" i="14"/>
  <c r="G898" i="14"/>
  <c r="E866" i="14"/>
  <c r="G866" i="14"/>
  <c r="E844" i="14"/>
  <c r="D844" i="14"/>
  <c r="E826" i="14"/>
  <c r="G826" i="14"/>
  <c r="D826" i="14"/>
  <c r="E794" i="14"/>
  <c r="D794" i="14"/>
  <c r="E752" i="14"/>
  <c r="D752" i="14"/>
  <c r="G675" i="14"/>
  <c r="D675" i="14"/>
  <c r="E675" i="14"/>
  <c r="D648" i="14"/>
  <c r="G648" i="14"/>
  <c r="E634" i="14"/>
  <c r="G634" i="14"/>
  <c r="G618" i="14"/>
  <c r="D618" i="14"/>
  <c r="G615" i="14"/>
  <c r="D615" i="14"/>
  <c r="E724" i="14"/>
  <c r="G724" i="14"/>
  <c r="E720" i="14"/>
  <c r="G720" i="14"/>
  <c r="E716" i="14"/>
  <c r="G716" i="14"/>
  <c r="E712" i="14"/>
  <c r="G712" i="14"/>
  <c r="E708" i="14"/>
  <c r="G708" i="14"/>
  <c r="E704" i="14"/>
  <c r="G704" i="14"/>
  <c r="E700" i="14"/>
  <c r="G700" i="14"/>
  <c r="E696" i="14"/>
  <c r="G696" i="14"/>
  <c r="E692" i="14"/>
  <c r="G692" i="14"/>
  <c r="E688" i="14"/>
  <c r="G688" i="14"/>
  <c r="E684" i="14"/>
  <c r="G684" i="14"/>
  <c r="E680" i="14"/>
  <c r="G680" i="14"/>
  <c r="D664" i="14"/>
  <c r="G664" i="14"/>
  <c r="E628" i="14"/>
  <c r="D628" i="14"/>
  <c r="G617" i="14"/>
  <c r="D617" i="14"/>
  <c r="G609" i="14"/>
  <c r="D609" i="14"/>
  <c r="G601" i="14"/>
  <c r="D601" i="14"/>
  <c r="G593" i="14"/>
  <c r="D593" i="14"/>
  <c r="E560" i="14"/>
  <c r="D560" i="14"/>
  <c r="E436" i="14"/>
  <c r="D436" i="14"/>
  <c r="G436" i="14"/>
  <c r="E428" i="14"/>
  <c r="D428" i="14"/>
  <c r="G428" i="14"/>
  <c r="D408" i="14"/>
  <c r="E408" i="14"/>
  <c r="G408" i="14"/>
  <c r="D404" i="14"/>
  <c r="G404" i="14"/>
  <c r="D372" i="14"/>
  <c r="E372" i="14"/>
  <c r="G372" i="14"/>
  <c r="D364" i="14"/>
  <c r="G364" i="14"/>
  <c r="E364" i="14"/>
  <c r="D319" i="14"/>
  <c r="E319" i="14"/>
  <c r="G319" i="14"/>
  <c r="D316" i="14"/>
  <c r="G316" i="14"/>
  <c r="D299" i="14"/>
  <c r="E299" i="14"/>
  <c r="G299" i="14"/>
  <c r="D296" i="14"/>
  <c r="G296" i="14"/>
  <c r="G273" i="14"/>
  <c r="E273" i="14"/>
  <c r="D264" i="14"/>
  <c r="G264" i="14"/>
  <c r="D257" i="14"/>
  <c r="G257" i="14"/>
  <c r="D254" i="14"/>
  <c r="G254" i="14"/>
  <c r="G174" i="14"/>
  <c r="E174" i="14"/>
  <c r="G168" i="14"/>
  <c r="E168" i="14"/>
  <c r="G162" i="14"/>
  <c r="E162" i="14"/>
  <c r="E155" i="14"/>
  <c r="G155" i="14"/>
  <c r="E114" i="14"/>
  <c r="G114" i="14"/>
  <c r="E97" i="14"/>
  <c r="D97" i="14"/>
  <c r="G1164" i="14"/>
  <c r="D1151" i="14"/>
  <c r="C1151" i="14" s="1"/>
  <c r="G1145" i="14"/>
  <c r="D1022" i="14"/>
  <c r="C1022" i="14" s="1"/>
  <c r="G1018" i="14"/>
  <c r="D1015" i="14"/>
  <c r="C1015" i="14" s="1"/>
  <c r="D1008" i="14"/>
  <c r="C1008" i="14" s="1"/>
  <c r="G1001" i="14"/>
  <c r="G999" i="14"/>
  <c r="G997" i="14"/>
  <c r="G993" i="14"/>
  <c r="G991" i="14"/>
  <c r="G989" i="14"/>
  <c r="G985" i="14"/>
  <c r="G983" i="14"/>
  <c r="G981" i="14"/>
  <c r="G977" i="14"/>
  <c r="G975" i="14"/>
  <c r="G973" i="14"/>
  <c r="G969" i="14"/>
  <c r="G967" i="14"/>
  <c r="G960" i="14"/>
  <c r="G958" i="14"/>
  <c r="D955" i="14"/>
  <c r="C955" i="14" s="1"/>
  <c r="AA955" i="14" s="1"/>
  <c r="G950" i="14"/>
  <c r="D947" i="14"/>
  <c r="C947" i="14" s="1"/>
  <c r="AA947" i="14" s="1"/>
  <c r="G942" i="14"/>
  <c r="D939" i="14"/>
  <c r="C939" i="14" s="1"/>
  <c r="AA939" i="14" s="1"/>
  <c r="E931" i="14"/>
  <c r="D931" i="14"/>
  <c r="G926" i="14"/>
  <c r="D923" i="14"/>
  <c r="G918" i="14"/>
  <c r="D915" i="14"/>
  <c r="E903" i="14"/>
  <c r="D903" i="14"/>
  <c r="D879" i="14"/>
  <c r="E867" i="14"/>
  <c r="G867" i="14"/>
  <c r="E858" i="14"/>
  <c r="G858" i="14"/>
  <c r="D852" i="14"/>
  <c r="C852" i="14" s="1"/>
  <c r="AA852" i="14" s="1"/>
  <c r="E847" i="14"/>
  <c r="G847" i="14"/>
  <c r="D842" i="14"/>
  <c r="C842" i="14" s="1"/>
  <c r="AA842" i="14" s="1"/>
  <c r="E819" i="14"/>
  <c r="D819" i="14"/>
  <c r="D795" i="14"/>
  <c r="G759" i="14"/>
  <c r="E753" i="14"/>
  <c r="D753" i="14"/>
  <c r="E747" i="14"/>
  <c r="G747" i="14"/>
  <c r="D745" i="14"/>
  <c r="C745" i="14" s="1"/>
  <c r="AA745" i="14" s="1"/>
  <c r="D649" i="14"/>
  <c r="E649" i="14"/>
  <c r="G619" i="14"/>
  <c r="D619" i="14"/>
  <c r="G611" i="14"/>
  <c r="D611" i="14"/>
  <c r="G603" i="14"/>
  <c r="D603" i="14"/>
  <c r="G595" i="14"/>
  <c r="D595" i="14"/>
  <c r="G562" i="14"/>
  <c r="D562" i="14"/>
  <c r="G549" i="14"/>
  <c r="D549" i="14"/>
  <c r="G539" i="14"/>
  <c r="D539" i="14"/>
  <c r="G536" i="14"/>
  <c r="E536" i="14"/>
  <c r="D459" i="14"/>
  <c r="D403" i="14"/>
  <c r="E403" i="14"/>
  <c r="G403" i="14"/>
  <c r="D398" i="14"/>
  <c r="G398" i="14"/>
  <c r="D381" i="14"/>
  <c r="G381" i="14"/>
  <c r="D367" i="14"/>
  <c r="E367" i="14"/>
  <c r="G367" i="14"/>
  <c r="D359" i="14"/>
  <c r="E359" i="14"/>
  <c r="G359" i="14"/>
  <c r="D286" i="14"/>
  <c r="E286" i="14"/>
  <c r="D282" i="14"/>
  <c r="E282" i="14"/>
  <c r="E937" i="14"/>
  <c r="D937" i="14"/>
  <c r="E906" i="14"/>
  <c r="G906" i="14"/>
  <c r="E875" i="14"/>
  <c r="G875" i="14"/>
  <c r="E850" i="14"/>
  <c r="D850" i="14"/>
  <c r="E781" i="14"/>
  <c r="D781" i="14"/>
  <c r="G773" i="14"/>
  <c r="E769" i="14"/>
  <c r="G769" i="14"/>
  <c r="E735" i="14"/>
  <c r="G735" i="14"/>
  <c r="E733" i="14"/>
  <c r="G733" i="14"/>
  <c r="G621" i="14"/>
  <c r="D621" i="14"/>
  <c r="G613" i="14"/>
  <c r="D613" i="14"/>
  <c r="G605" i="14"/>
  <c r="D605" i="14"/>
  <c r="G597" i="14"/>
  <c r="D597" i="14"/>
  <c r="D555" i="14"/>
  <c r="E555" i="14"/>
  <c r="G541" i="14"/>
  <c r="D541" i="14"/>
  <c r="E468" i="14"/>
  <c r="G468" i="14"/>
  <c r="E430" i="14"/>
  <c r="D430" i="14"/>
  <c r="D418" i="14"/>
  <c r="G418" i="14"/>
  <c r="D391" i="14"/>
  <c r="E391" i="14"/>
  <c r="G391" i="14"/>
  <c r="D387" i="14"/>
  <c r="G387" i="14"/>
  <c r="D380" i="14"/>
  <c r="E380" i="14"/>
  <c r="G380" i="14"/>
  <c r="D377" i="14"/>
  <c r="G377" i="14"/>
  <c r="D369" i="14"/>
  <c r="E369" i="14"/>
  <c r="G369" i="14"/>
  <c r="D361" i="14"/>
  <c r="E361" i="14"/>
  <c r="G361" i="14"/>
  <c r="D314" i="14"/>
  <c r="E314" i="14"/>
  <c r="G314" i="14"/>
  <c r="G289" i="14"/>
  <c r="E289" i="14"/>
  <c r="G285" i="14"/>
  <c r="E285" i="14"/>
  <c r="D371" i="14"/>
  <c r="E371" i="14"/>
  <c r="D368" i="14"/>
  <c r="G368" i="14"/>
  <c r="D363" i="14"/>
  <c r="E363" i="14"/>
  <c r="D360" i="14"/>
  <c r="G360" i="14"/>
  <c r="D290" i="14"/>
  <c r="E290" i="14"/>
  <c r="D274" i="14"/>
  <c r="E274" i="14"/>
  <c r="D260" i="14"/>
  <c r="E260" i="14"/>
  <c r="G172" i="14"/>
  <c r="E172" i="14"/>
  <c r="D77" i="14"/>
  <c r="E77" i="14"/>
  <c r="G77" i="14"/>
  <c r="G56" i="14"/>
  <c r="D56" i="14"/>
  <c r="E56" i="14"/>
  <c r="G50" i="14"/>
  <c r="D50" i="14"/>
  <c r="E50" i="14"/>
  <c r="G293" i="14"/>
  <c r="E293" i="14"/>
  <c r="G277" i="14"/>
  <c r="E277" i="14"/>
  <c r="E154" i="14"/>
  <c r="G154" i="14"/>
  <c r="G137" i="14"/>
  <c r="D137" i="14"/>
  <c r="E137" i="14"/>
  <c r="G131" i="14"/>
  <c r="D131" i="14"/>
  <c r="E131" i="14"/>
  <c r="E110" i="14"/>
  <c r="G110" i="14"/>
  <c r="D76" i="14"/>
  <c r="E76" i="14"/>
  <c r="G76" i="14"/>
  <c r="G66" i="14"/>
  <c r="D66" i="14"/>
  <c r="E66" i="14"/>
  <c r="E166" i="14"/>
  <c r="E164" i="14"/>
  <c r="E160" i="14"/>
  <c r="E153" i="14"/>
  <c r="E151" i="14"/>
  <c r="E148" i="14"/>
  <c r="G146" i="14"/>
  <c r="C146" i="14" s="1"/>
  <c r="E145" i="14"/>
  <c r="D123" i="14"/>
  <c r="G92" i="14"/>
  <c r="C92" i="14" s="1"/>
  <c r="AA92" i="14" s="1"/>
  <c r="G73" i="14"/>
  <c r="C73" i="14" s="1"/>
  <c r="G72" i="14"/>
  <c r="C72" i="14" s="1"/>
  <c r="AA72" i="14" s="1"/>
  <c r="E141" i="14"/>
  <c r="C141" i="14" s="1"/>
  <c r="AA141" i="14" s="1"/>
  <c r="E138" i="14"/>
  <c r="C138" i="14" s="1"/>
  <c r="AA138" i="14" s="1"/>
  <c r="E135" i="14"/>
  <c r="C135" i="14" s="1"/>
  <c r="E132" i="14"/>
  <c r="E127" i="14"/>
  <c r="C127" i="14" s="1"/>
  <c r="AA127" i="14" s="1"/>
  <c r="E121" i="14"/>
  <c r="C121" i="14" s="1"/>
  <c r="AA121" i="14" s="1"/>
  <c r="G112" i="14"/>
  <c r="C112" i="14" s="1"/>
  <c r="AA112" i="14" s="1"/>
  <c r="E63" i="14"/>
  <c r="C63" i="14" s="1"/>
  <c r="E60" i="14"/>
  <c r="C60" i="14" s="1"/>
  <c r="E57" i="14"/>
  <c r="C57" i="14" s="1"/>
  <c r="AA57" i="14" s="1"/>
  <c r="M1354" i="7"/>
  <c r="P1354" i="7" s="1"/>
  <c r="M1025" i="7"/>
  <c r="P1025" i="7" s="1"/>
  <c r="M992" i="7"/>
  <c r="P992" i="7" s="1"/>
  <c r="M1208" i="7"/>
  <c r="P1208" i="7" s="1"/>
  <c r="R1208" i="7" s="1"/>
  <c r="M865" i="7"/>
  <c r="P865" i="7" s="1"/>
  <c r="M750" i="7"/>
  <c r="P750" i="7" s="1"/>
  <c r="M742" i="7"/>
  <c r="P742" i="7" s="1"/>
  <c r="M734" i="7"/>
  <c r="P734" i="7" s="1"/>
  <c r="M726" i="7"/>
  <c r="P726" i="7" s="1"/>
  <c r="M718" i="7"/>
  <c r="P718" i="7" s="1"/>
  <c r="M905" i="7"/>
  <c r="P905" i="7" s="1"/>
  <c r="M754" i="7"/>
  <c r="P754" i="7" s="1"/>
  <c r="M746" i="7"/>
  <c r="P746" i="7" s="1"/>
  <c r="M738" i="7"/>
  <c r="P738" i="7" s="1"/>
  <c r="M730" i="7"/>
  <c r="P730" i="7" s="1"/>
  <c r="M722" i="7"/>
  <c r="P722" i="7" s="1"/>
  <c r="M714" i="7"/>
  <c r="P714" i="7" s="1"/>
  <c r="M462" i="7"/>
  <c r="P462" i="7" s="1"/>
  <c r="M325" i="7"/>
  <c r="P325" i="7" s="1"/>
  <c r="M250" i="7"/>
  <c r="P250" i="7" s="1"/>
  <c r="M148" i="7"/>
  <c r="P148" i="7" s="1"/>
  <c r="R148" i="7" s="1"/>
  <c r="M140" i="7"/>
  <c r="P140" i="7" s="1"/>
  <c r="R140" i="7" s="1"/>
  <c r="M1248" i="7"/>
  <c r="P1248" i="7" s="1"/>
  <c r="M1192" i="7"/>
  <c r="P1192" i="7" s="1"/>
  <c r="M1176" i="7"/>
  <c r="P1176" i="7" s="1"/>
  <c r="M1160" i="7"/>
  <c r="P1160" i="7" s="1"/>
  <c r="M1144" i="7"/>
  <c r="P1144" i="7" s="1"/>
  <c r="M988" i="7"/>
  <c r="P988" i="7" s="1"/>
  <c r="M937" i="7"/>
  <c r="P937" i="7" s="1"/>
  <c r="M873" i="7"/>
  <c r="P873" i="7" s="1"/>
  <c r="M572" i="7"/>
  <c r="P572" i="7" s="1"/>
  <c r="R572" i="7" s="1"/>
  <c r="M566" i="7"/>
  <c r="P566" i="7" s="1"/>
  <c r="R566" i="7" s="1"/>
  <c r="M560" i="7"/>
  <c r="P560" i="7" s="1"/>
  <c r="R560" i="7" s="1"/>
  <c r="M470" i="7"/>
  <c r="P470" i="7" s="1"/>
  <c r="M357" i="7"/>
  <c r="P357" i="7" s="1"/>
  <c r="M349" i="7"/>
  <c r="P349" i="7" s="1"/>
  <c r="M321" i="7"/>
  <c r="P321" i="7" s="1"/>
  <c r="M289" i="7"/>
  <c r="P289" i="7" s="1"/>
  <c r="M273" i="7"/>
  <c r="P273" i="7" s="1"/>
  <c r="M268" i="7"/>
  <c r="P268" i="7" s="1"/>
  <c r="R268" i="7" s="1"/>
  <c r="M199" i="7"/>
  <c r="P199" i="7" s="1"/>
  <c r="M191" i="7"/>
  <c r="P191" i="7" s="1"/>
  <c r="M124" i="7"/>
  <c r="P124" i="7" s="1"/>
  <c r="R124" i="7" s="1"/>
  <c r="M1498" i="7"/>
  <c r="P1498" i="7" s="1"/>
  <c r="K1490" i="7"/>
  <c r="M1490" i="7" s="1"/>
  <c r="P1490" i="7" s="1"/>
  <c r="R1490" i="7" s="1"/>
  <c r="M1482" i="7"/>
  <c r="P1482" i="7" s="1"/>
  <c r="K1474" i="7"/>
  <c r="M1474" i="7" s="1"/>
  <c r="P1474" i="7" s="1"/>
  <c r="R1474" i="7" s="1"/>
  <c r="M1466" i="7"/>
  <c r="P1466" i="7" s="1"/>
  <c r="K1458" i="7"/>
  <c r="M1458" i="7" s="1"/>
  <c r="P1458" i="7" s="1"/>
  <c r="R1458" i="7" s="1"/>
  <c r="M1450" i="7"/>
  <c r="P1450" i="7" s="1"/>
  <c r="K1442" i="7"/>
  <c r="M1442" i="7" s="1"/>
  <c r="P1442" i="7" s="1"/>
  <c r="R1442" i="7" s="1"/>
  <c r="M1434" i="7"/>
  <c r="P1434" i="7" s="1"/>
  <c r="K1426" i="7"/>
  <c r="M1426" i="7" s="1"/>
  <c r="P1426" i="7" s="1"/>
  <c r="R1426" i="7" s="1"/>
  <c r="M1418" i="7"/>
  <c r="P1418" i="7" s="1"/>
  <c r="K1410" i="7"/>
  <c r="M1410" i="7" s="1"/>
  <c r="P1410" i="7" s="1"/>
  <c r="R1410" i="7" s="1"/>
  <c r="M1402" i="7"/>
  <c r="P1402" i="7" s="1"/>
  <c r="M1399" i="7"/>
  <c r="P1399" i="7" s="1"/>
  <c r="K1391" i="7"/>
  <c r="M1391" i="7" s="1"/>
  <c r="P1391" i="7" s="1"/>
  <c r="R1391" i="7" s="1"/>
  <c r="M1378" i="7"/>
  <c r="P1378" i="7" s="1"/>
  <c r="M1370" i="7"/>
  <c r="P1370" i="7" s="1"/>
  <c r="M1328" i="7"/>
  <c r="P1328" i="7" s="1"/>
  <c r="R1328" i="7" s="1"/>
  <c r="K1320" i="7"/>
  <c r="M1320" i="7" s="1"/>
  <c r="P1320" i="7" s="1"/>
  <c r="R1320" i="7" s="1"/>
  <c r="M1296" i="7"/>
  <c r="P1296" i="7" s="1"/>
  <c r="R1296" i="7" s="1"/>
  <c r="M1288" i="7"/>
  <c r="P1288" i="7" s="1"/>
  <c r="R1288" i="7" s="1"/>
  <c r="M1264" i="7"/>
  <c r="P1264" i="7" s="1"/>
  <c r="R1264" i="7" s="1"/>
  <c r="M1256" i="7"/>
  <c r="P1256" i="7" s="1"/>
  <c r="R1256" i="7" s="1"/>
  <c r="M1246" i="7"/>
  <c r="P1246" i="7" s="1"/>
  <c r="M1243" i="7"/>
  <c r="P1243" i="7" s="1"/>
  <c r="R1243" i="7" s="1"/>
  <c r="M1235" i="7"/>
  <c r="P1235" i="7" s="1"/>
  <c r="M1230" i="7"/>
  <c r="P1230" i="7" s="1"/>
  <c r="R1230" i="7" s="1"/>
  <c r="K1229" i="7"/>
  <c r="M1229" i="7" s="1"/>
  <c r="P1229" i="7" s="1"/>
  <c r="R1229" i="7" s="1"/>
  <c r="M1209" i="7"/>
  <c r="P1209" i="7" s="1"/>
  <c r="M1206" i="7"/>
  <c r="P1206" i="7" s="1"/>
  <c r="K1205" i="7"/>
  <c r="M1205" i="7" s="1"/>
  <c r="P1205" i="7" s="1"/>
  <c r="R1205" i="7" s="1"/>
  <c r="K1197" i="7"/>
  <c r="M1197" i="7" s="1"/>
  <c r="P1197" i="7" s="1"/>
  <c r="R1197" i="7" s="1"/>
  <c r="M1193" i="7"/>
  <c r="P1193" i="7" s="1"/>
  <c r="K1189" i="7"/>
  <c r="M1189" i="7" s="1"/>
  <c r="P1189" i="7" s="1"/>
  <c r="R1189" i="7" s="1"/>
  <c r="K1181" i="7"/>
  <c r="M1181" i="7" s="1"/>
  <c r="P1181" i="7" s="1"/>
  <c r="R1181" i="7" s="1"/>
  <c r="M1177" i="7"/>
  <c r="P1177" i="7" s="1"/>
  <c r="K1173" i="7"/>
  <c r="M1173" i="7" s="1"/>
  <c r="P1173" i="7" s="1"/>
  <c r="R1173" i="7" s="1"/>
  <c r="K1165" i="7"/>
  <c r="M1165" i="7" s="1"/>
  <c r="P1165" i="7" s="1"/>
  <c r="R1165" i="7" s="1"/>
  <c r="M1161" i="7"/>
  <c r="P1161" i="7" s="1"/>
  <c r="K1157" i="7"/>
  <c r="M1157" i="7" s="1"/>
  <c r="P1157" i="7" s="1"/>
  <c r="R1157" i="7" s="1"/>
  <c r="K1149" i="7"/>
  <c r="M1149" i="7" s="1"/>
  <c r="P1149" i="7" s="1"/>
  <c r="R1149" i="7" s="1"/>
  <c r="M1145" i="7"/>
  <c r="P1145" i="7" s="1"/>
  <c r="K1141" i="7"/>
  <c r="M1141" i="7" s="1"/>
  <c r="P1141" i="7" s="1"/>
  <c r="R1141" i="7" s="1"/>
  <c r="K1133" i="7"/>
  <c r="M1133" i="7" s="1"/>
  <c r="P1133" i="7" s="1"/>
  <c r="R1133" i="7" s="1"/>
  <c r="K1129" i="7"/>
  <c r="M1129" i="7" s="1"/>
  <c r="P1129" i="7" s="1"/>
  <c r="R1129" i="7" s="1"/>
  <c r="M1113" i="7"/>
  <c r="P1113" i="7" s="1"/>
  <c r="K1105" i="7"/>
  <c r="M1105" i="7" s="1"/>
  <c r="P1105" i="7" s="1"/>
  <c r="R1105" i="7" s="1"/>
  <c r="M1097" i="7"/>
  <c r="P1097" i="7" s="1"/>
  <c r="M1091" i="7"/>
  <c r="P1091" i="7" s="1"/>
  <c r="R1091" i="7" s="1"/>
  <c r="M1089" i="7"/>
  <c r="P1089" i="7" s="1"/>
  <c r="K1085" i="7"/>
  <c r="M1085" i="7" s="1"/>
  <c r="P1085" i="7" s="1"/>
  <c r="R1085" i="7" s="1"/>
  <c r="K1077" i="7"/>
  <c r="M1077" i="7" s="1"/>
  <c r="P1077" i="7" s="1"/>
  <c r="R1077" i="7" s="1"/>
  <c r="M1073" i="7"/>
  <c r="P1073" i="7" s="1"/>
  <c r="K1069" i="7"/>
  <c r="M1069" i="7" s="1"/>
  <c r="P1069" i="7" s="1"/>
  <c r="R1069" i="7" s="1"/>
  <c r="M1065" i="7"/>
  <c r="P1065" i="7" s="1"/>
  <c r="K1064" i="7"/>
  <c r="M1064" i="7" s="1"/>
  <c r="P1064" i="7" s="1"/>
  <c r="R1064" i="7" s="1"/>
  <c r="K1061" i="7"/>
  <c r="M1061" i="7" s="1"/>
  <c r="P1061" i="7" s="1"/>
  <c r="R1061" i="7" s="1"/>
  <c r="M1057" i="7"/>
  <c r="P1057" i="7" s="1"/>
  <c r="K1053" i="7"/>
  <c r="M1053" i="7" s="1"/>
  <c r="P1053" i="7" s="1"/>
  <c r="R1053" i="7" s="1"/>
  <c r="M1049" i="7"/>
  <c r="P1049" i="7" s="1"/>
  <c r="K1048" i="7"/>
  <c r="M1048" i="7" s="1"/>
  <c r="P1048" i="7" s="1"/>
  <c r="R1048" i="7" s="1"/>
  <c r="K1045" i="7"/>
  <c r="M1045" i="7" s="1"/>
  <c r="P1045" i="7" s="1"/>
  <c r="R1045" i="7" s="1"/>
  <c r="M1041" i="7"/>
  <c r="P1041" i="7" s="1"/>
  <c r="K1037" i="7"/>
  <c r="M1037" i="7" s="1"/>
  <c r="P1037" i="7" s="1"/>
  <c r="R1037" i="7" s="1"/>
  <c r="M1032" i="7"/>
  <c r="P1032" i="7" s="1"/>
  <c r="M1029" i="7"/>
  <c r="P1029" i="7" s="1"/>
  <c r="M1021" i="7"/>
  <c r="P1021" i="7" s="1"/>
  <c r="K1016" i="7"/>
  <c r="M1016" i="7" s="1"/>
  <c r="P1016" i="7" s="1"/>
  <c r="R1016" i="7" s="1"/>
  <c r="K1013" i="7"/>
  <c r="M1013" i="7" s="1"/>
  <c r="P1013" i="7" s="1"/>
  <c r="R1013" i="7" s="1"/>
  <c r="M1009" i="7"/>
  <c r="P1009" i="7" s="1"/>
  <c r="K1005" i="7"/>
  <c r="M1005" i="7" s="1"/>
  <c r="P1005" i="7" s="1"/>
  <c r="R1005" i="7" s="1"/>
  <c r="K996" i="7"/>
  <c r="M996" i="7" s="1"/>
  <c r="P996" i="7" s="1"/>
  <c r="R996" i="7" s="1"/>
  <c r="M353" i="7"/>
  <c r="P353" i="7" s="1"/>
  <c r="M345" i="7"/>
  <c r="P345" i="7" s="1"/>
  <c r="M337" i="7"/>
  <c r="P337" i="7" s="1"/>
  <c r="M335" i="7"/>
  <c r="P335" i="7" s="1"/>
  <c r="M329" i="7"/>
  <c r="P329" i="7" s="1"/>
  <c r="M317" i="7"/>
  <c r="P317" i="7" s="1"/>
  <c r="M307" i="7"/>
  <c r="P307" i="7" s="1"/>
  <c r="R307" i="7" s="1"/>
  <c r="M305" i="7"/>
  <c r="P305" i="7" s="1"/>
  <c r="K262" i="7"/>
  <c r="M262" i="7" s="1"/>
  <c r="P262" i="7" s="1"/>
  <c r="R262" i="7" s="1"/>
  <c r="M986" i="7"/>
  <c r="P986" i="7" s="1"/>
  <c r="M982" i="7"/>
  <c r="P982" i="7" s="1"/>
  <c r="K981" i="7"/>
  <c r="M981" i="7" s="1"/>
  <c r="P981" i="7" s="1"/>
  <c r="R981" i="7" s="1"/>
  <c r="M977" i="7"/>
  <c r="P977" i="7" s="1"/>
  <c r="M973" i="7"/>
  <c r="P973" i="7" s="1"/>
  <c r="R973" i="7" s="1"/>
  <c r="K965" i="7"/>
  <c r="M965" i="7" s="1"/>
  <c r="P965" i="7" s="1"/>
  <c r="R965" i="7" s="1"/>
  <c r="K962" i="7"/>
  <c r="M962" i="7" s="1"/>
  <c r="P962" i="7" s="1"/>
  <c r="R962" i="7" s="1"/>
  <c r="M961" i="7"/>
  <c r="P961" i="7" s="1"/>
  <c r="K957" i="7"/>
  <c r="M957" i="7" s="1"/>
  <c r="P957" i="7" s="1"/>
  <c r="R957" i="7" s="1"/>
  <c r="K954" i="7"/>
  <c r="M954" i="7" s="1"/>
  <c r="P954" i="7" s="1"/>
  <c r="R954" i="7" s="1"/>
  <c r="M953" i="7"/>
  <c r="P953" i="7" s="1"/>
  <c r="K949" i="7"/>
  <c r="M949" i="7" s="1"/>
  <c r="P949" i="7" s="1"/>
  <c r="R949" i="7" s="1"/>
  <c r="K946" i="7"/>
  <c r="M946" i="7" s="1"/>
  <c r="P946" i="7" s="1"/>
  <c r="R946" i="7" s="1"/>
  <c r="M941" i="7"/>
  <c r="P941" i="7" s="1"/>
  <c r="M938" i="7"/>
  <c r="P938" i="7" s="1"/>
  <c r="M933" i="7"/>
  <c r="P933" i="7" s="1"/>
  <c r="M930" i="7"/>
  <c r="P930" i="7" s="1"/>
  <c r="K925" i="7"/>
  <c r="M925" i="7" s="1"/>
  <c r="P925" i="7" s="1"/>
  <c r="R925" i="7" s="1"/>
  <c r="K922" i="7"/>
  <c r="M922" i="7" s="1"/>
  <c r="P922" i="7" s="1"/>
  <c r="R922" i="7" s="1"/>
  <c r="M921" i="7"/>
  <c r="P921" i="7" s="1"/>
  <c r="K917" i="7"/>
  <c r="M917" i="7" s="1"/>
  <c r="P917" i="7" s="1"/>
  <c r="R917" i="7" s="1"/>
  <c r="K914" i="7"/>
  <c r="M914" i="7" s="1"/>
  <c r="P914" i="7" s="1"/>
  <c r="R914" i="7" s="1"/>
  <c r="M909" i="7"/>
  <c r="P909" i="7" s="1"/>
  <c r="M906" i="7"/>
  <c r="P906" i="7" s="1"/>
  <c r="M901" i="7"/>
  <c r="P901" i="7" s="1"/>
  <c r="M898" i="7"/>
  <c r="P898" i="7" s="1"/>
  <c r="K893" i="7"/>
  <c r="M893" i="7" s="1"/>
  <c r="P893" i="7" s="1"/>
  <c r="R893" i="7" s="1"/>
  <c r="K890" i="7"/>
  <c r="M890" i="7" s="1"/>
  <c r="P890" i="7" s="1"/>
  <c r="R890" i="7" s="1"/>
  <c r="M889" i="7"/>
  <c r="P889" i="7" s="1"/>
  <c r="K885" i="7"/>
  <c r="M885" i="7" s="1"/>
  <c r="P885" i="7" s="1"/>
  <c r="R885" i="7" s="1"/>
  <c r="K882" i="7"/>
  <c r="M882" i="7" s="1"/>
  <c r="P882" i="7" s="1"/>
  <c r="R882" i="7" s="1"/>
  <c r="M877" i="7"/>
  <c r="P877" i="7" s="1"/>
  <c r="M874" i="7"/>
  <c r="P874" i="7" s="1"/>
  <c r="M869" i="7"/>
  <c r="P869" i="7" s="1"/>
  <c r="M866" i="7"/>
  <c r="P866" i="7" s="1"/>
  <c r="M863" i="7"/>
  <c r="P863" i="7" s="1"/>
  <c r="R863" i="7" s="1"/>
  <c r="M853" i="7"/>
  <c r="P853" i="7" s="1"/>
  <c r="K847" i="7"/>
  <c r="M847" i="7" s="1"/>
  <c r="P847" i="7" s="1"/>
  <c r="R847" i="7" s="1"/>
  <c r="K839" i="7"/>
  <c r="M839" i="7" s="1"/>
  <c r="P839" i="7" s="1"/>
  <c r="R839" i="7" s="1"/>
  <c r="K823" i="7"/>
  <c r="M823" i="7" s="1"/>
  <c r="P823" i="7" s="1"/>
  <c r="R823" i="7" s="1"/>
  <c r="K819" i="7"/>
  <c r="M819" i="7" s="1"/>
  <c r="P819" i="7" s="1"/>
  <c r="R819" i="7" s="1"/>
  <c r="K815" i="7"/>
  <c r="M815" i="7" s="1"/>
  <c r="P815" i="7" s="1"/>
  <c r="R815" i="7" s="1"/>
  <c r="K807" i="7"/>
  <c r="M807" i="7" s="1"/>
  <c r="P807" i="7" s="1"/>
  <c r="R807" i="7" s="1"/>
  <c r="K803" i="7"/>
  <c r="M803" i="7" s="1"/>
  <c r="P803" i="7" s="1"/>
  <c r="R803" i="7" s="1"/>
  <c r="K799" i="7"/>
  <c r="M799" i="7" s="1"/>
  <c r="P799" i="7" s="1"/>
  <c r="R799" i="7" s="1"/>
  <c r="K791" i="7"/>
  <c r="M791" i="7" s="1"/>
  <c r="P791" i="7" s="1"/>
  <c r="R791" i="7" s="1"/>
  <c r="K787" i="7"/>
  <c r="M787" i="7" s="1"/>
  <c r="P787" i="7" s="1"/>
  <c r="R787" i="7" s="1"/>
  <c r="K783" i="7"/>
  <c r="M783" i="7" s="1"/>
  <c r="P783" i="7" s="1"/>
  <c r="R783" i="7" s="1"/>
  <c r="K775" i="7"/>
  <c r="M775" i="7" s="1"/>
  <c r="P775" i="7" s="1"/>
  <c r="R775" i="7" s="1"/>
  <c r="K771" i="7"/>
  <c r="M771" i="7" s="1"/>
  <c r="P771" i="7" s="1"/>
  <c r="R771" i="7" s="1"/>
  <c r="K767" i="7"/>
  <c r="M767" i="7" s="1"/>
  <c r="P767" i="7" s="1"/>
  <c r="R767" i="7" s="1"/>
  <c r="M763" i="7"/>
  <c r="P763" i="7" s="1"/>
  <c r="K759" i="7"/>
  <c r="M759" i="7" s="1"/>
  <c r="P759" i="7" s="1"/>
  <c r="R759" i="7" s="1"/>
  <c r="M706" i="7"/>
  <c r="P706" i="7" s="1"/>
  <c r="R706" i="7" s="1"/>
  <c r="M696" i="7"/>
  <c r="P696" i="7" s="1"/>
  <c r="R696" i="7" s="1"/>
  <c r="K695" i="7"/>
  <c r="M695" i="7" s="1"/>
  <c r="P695" i="7" s="1"/>
  <c r="R695" i="7" s="1"/>
  <c r="M694" i="7"/>
  <c r="P694" i="7" s="1"/>
  <c r="R694" i="7" s="1"/>
  <c r="M691" i="7"/>
  <c r="P691" i="7" s="1"/>
  <c r="M687" i="7"/>
  <c r="P687" i="7" s="1"/>
  <c r="M683" i="7"/>
  <c r="P683" i="7" s="1"/>
  <c r="M679" i="7"/>
  <c r="P679" i="7" s="1"/>
  <c r="M675" i="7"/>
  <c r="P675" i="7" s="1"/>
  <c r="M671" i="7"/>
  <c r="P671" i="7" s="1"/>
  <c r="M667" i="7"/>
  <c r="P667" i="7" s="1"/>
  <c r="M663" i="7"/>
  <c r="P663" i="7" s="1"/>
  <c r="M659" i="7"/>
  <c r="P659" i="7" s="1"/>
  <c r="M655" i="7"/>
  <c r="P655" i="7" s="1"/>
  <c r="M651" i="7"/>
  <c r="P651" i="7" s="1"/>
  <c r="M647" i="7"/>
  <c r="P647" i="7" s="1"/>
  <c r="M643" i="7"/>
  <c r="P643" i="7" s="1"/>
  <c r="M639" i="7"/>
  <c r="P639" i="7" s="1"/>
  <c r="M635" i="7"/>
  <c r="P635" i="7" s="1"/>
  <c r="M631" i="7"/>
  <c r="P631" i="7" s="1"/>
  <c r="M576" i="7"/>
  <c r="P576" i="7" s="1"/>
  <c r="R576" i="7" s="1"/>
  <c r="M574" i="7"/>
  <c r="P574" i="7" s="1"/>
  <c r="R574" i="7" s="1"/>
  <c r="M573" i="7"/>
  <c r="P573" i="7" s="1"/>
  <c r="R573" i="7" s="1"/>
  <c r="K569" i="7"/>
  <c r="M569" i="7" s="1"/>
  <c r="P569" i="7" s="1"/>
  <c r="R569" i="7" s="1"/>
  <c r="M568" i="7"/>
  <c r="P568" i="7" s="1"/>
  <c r="R568" i="7" s="1"/>
  <c r="K565" i="7"/>
  <c r="M565" i="7" s="1"/>
  <c r="P565" i="7" s="1"/>
  <c r="R565" i="7" s="1"/>
  <c r="K557" i="7"/>
  <c r="M557" i="7" s="1"/>
  <c r="P557" i="7" s="1"/>
  <c r="R557" i="7" s="1"/>
  <c r="K553" i="7"/>
  <c r="M553" i="7" s="1"/>
  <c r="P553" i="7" s="1"/>
  <c r="R553" i="7" s="1"/>
  <c r="K549" i="7"/>
  <c r="M549" i="7" s="1"/>
  <c r="P549" i="7" s="1"/>
  <c r="R549" i="7" s="1"/>
  <c r="K545" i="7"/>
  <c r="M545" i="7" s="1"/>
  <c r="P545" i="7" s="1"/>
  <c r="R545" i="7" s="1"/>
  <c r="K541" i="7"/>
  <c r="M541" i="7" s="1"/>
  <c r="P541" i="7" s="1"/>
  <c r="R541" i="7" s="1"/>
  <c r="K537" i="7"/>
  <c r="M537" i="7" s="1"/>
  <c r="P537" i="7" s="1"/>
  <c r="R537" i="7" s="1"/>
  <c r="K533" i="7"/>
  <c r="M533" i="7" s="1"/>
  <c r="P533" i="7" s="1"/>
  <c r="R533" i="7" s="1"/>
  <c r="K529" i="7"/>
  <c r="M529" i="7" s="1"/>
  <c r="P529" i="7" s="1"/>
  <c r="R529" i="7" s="1"/>
  <c r="K525" i="7"/>
  <c r="M525" i="7" s="1"/>
  <c r="P525" i="7" s="1"/>
  <c r="R525" i="7" s="1"/>
  <c r="K521" i="7"/>
  <c r="M521" i="7" s="1"/>
  <c r="P521" i="7" s="1"/>
  <c r="R521" i="7" s="1"/>
  <c r="K517" i="7"/>
  <c r="M517" i="7" s="1"/>
  <c r="P517" i="7" s="1"/>
  <c r="R517" i="7" s="1"/>
  <c r="M466" i="7"/>
  <c r="P466" i="7" s="1"/>
  <c r="M454" i="7"/>
  <c r="P454" i="7" s="1"/>
  <c r="M343" i="7"/>
  <c r="P343" i="7" s="1"/>
  <c r="M299" i="7"/>
  <c r="P299" i="7" s="1"/>
  <c r="R299" i="7" s="1"/>
  <c r="M291" i="7"/>
  <c r="P291" i="7" s="1"/>
  <c r="R291" i="7" s="1"/>
  <c r="M283" i="7"/>
  <c r="P283" i="7" s="1"/>
  <c r="R283" i="7" s="1"/>
  <c r="M275" i="7"/>
  <c r="P275" i="7" s="1"/>
  <c r="R275" i="7" s="1"/>
  <c r="K267" i="7"/>
  <c r="M267" i="7" s="1"/>
  <c r="P267" i="7" s="1"/>
  <c r="R267" i="7" s="1"/>
  <c r="K246" i="7"/>
  <c r="M246" i="7" s="1"/>
  <c r="P246" i="7" s="1"/>
  <c r="R246" i="7" s="1"/>
  <c r="M219" i="7"/>
  <c r="P219" i="7" s="1"/>
  <c r="M211" i="7"/>
  <c r="P211" i="7" s="1"/>
  <c r="M195" i="7"/>
  <c r="P195" i="7" s="1"/>
  <c r="M158" i="7"/>
  <c r="P158" i="7" s="1"/>
  <c r="M150" i="7"/>
  <c r="P150" i="7" s="1"/>
  <c r="M142" i="7"/>
  <c r="P142" i="7" s="1"/>
  <c r="R142" i="7" s="1"/>
  <c r="M134" i="7"/>
  <c r="P134" i="7" s="1"/>
  <c r="R134" i="7" s="1"/>
  <c r="M132" i="7"/>
  <c r="P132" i="7" s="1"/>
  <c r="R132" i="7" s="1"/>
  <c r="M70" i="7"/>
  <c r="P70" i="7" s="1"/>
  <c r="R70" i="7" s="1"/>
  <c r="M68" i="7"/>
  <c r="P68" i="7" s="1"/>
  <c r="M62" i="7"/>
  <c r="P62" i="7" s="1"/>
  <c r="R62" i="7" s="1"/>
  <c r="M54" i="7"/>
  <c r="P54" i="7" s="1"/>
  <c r="R54" i="7" s="1"/>
  <c r="M46" i="7"/>
  <c r="P46" i="7" s="1"/>
  <c r="R46" i="7" s="1"/>
  <c r="D2442" i="14"/>
  <c r="D2438" i="14"/>
  <c r="D2434" i="14"/>
  <c r="D2430" i="14"/>
  <c r="D2426" i="14"/>
  <c r="D2422" i="14"/>
  <c r="D2418" i="14"/>
  <c r="D2416" i="14"/>
  <c r="C2416" i="14" s="1"/>
  <c r="D2414" i="14"/>
  <c r="D2412" i="14"/>
  <c r="C2412" i="14" s="1"/>
  <c r="D2410" i="14"/>
  <c r="D2408" i="14"/>
  <c r="C2408" i="14" s="1"/>
  <c r="D2406" i="14"/>
  <c r="C2406" i="14" s="1"/>
  <c r="D2404" i="14"/>
  <c r="D2402" i="14"/>
  <c r="C2402" i="14" s="1"/>
  <c r="D2400" i="14"/>
  <c r="C2400" i="14" s="1"/>
  <c r="D2398" i="14"/>
  <c r="G2384" i="14"/>
  <c r="C2384" i="14" s="1"/>
  <c r="G2383" i="14"/>
  <c r="C2383" i="14" s="1"/>
  <c r="G2381" i="14"/>
  <c r="C2381" i="14" s="1"/>
  <c r="AA2381" i="14" s="1"/>
  <c r="G2380" i="14"/>
  <c r="G2377" i="14"/>
  <c r="G2376" i="14"/>
  <c r="C2376" i="14" s="1"/>
  <c r="G2375" i="14"/>
  <c r="G2374" i="14"/>
  <c r="C2374" i="14" s="1"/>
  <c r="AA2374" i="14" s="1"/>
  <c r="G2372" i="14"/>
  <c r="C2372" i="14" s="1"/>
  <c r="G2371" i="14"/>
  <c r="C2371" i="14" s="1"/>
  <c r="G2370" i="14"/>
  <c r="G2366" i="14"/>
  <c r="C2366" i="14" s="1"/>
  <c r="AA2366" i="14" s="1"/>
  <c r="G2363" i="14"/>
  <c r="G2362" i="14"/>
  <c r="C2362" i="14" s="1"/>
  <c r="G2357" i="14"/>
  <c r="G2353" i="14"/>
  <c r="C2353" i="14" s="1"/>
  <c r="AA2353" i="14" s="1"/>
  <c r="G2352" i="14"/>
  <c r="G2351" i="14"/>
  <c r="C2351" i="14" s="1"/>
  <c r="AA2351" i="14" s="1"/>
  <c r="G2350" i="14"/>
  <c r="G2348" i="14"/>
  <c r="G2347" i="14"/>
  <c r="C2347" i="14" s="1"/>
  <c r="G2346" i="14"/>
  <c r="G2341" i="14"/>
  <c r="C2341" i="14" s="1"/>
  <c r="AA2341" i="14" s="1"/>
  <c r="G2337" i="14"/>
  <c r="C2337" i="14" s="1"/>
  <c r="G2336" i="14"/>
  <c r="C2336" i="14" s="1"/>
  <c r="G2335" i="14"/>
  <c r="G2334" i="14"/>
  <c r="C2334" i="14" s="1"/>
  <c r="G2332" i="14"/>
  <c r="G2331" i="14"/>
  <c r="C2331" i="14" s="1"/>
  <c r="G2330" i="14"/>
  <c r="D2324" i="14"/>
  <c r="G2324" i="14"/>
  <c r="D2323" i="14"/>
  <c r="G2323" i="14"/>
  <c r="D2322" i="14"/>
  <c r="G2322" i="14"/>
  <c r="D2317" i="14"/>
  <c r="G2317" i="14"/>
  <c r="D2311" i="14"/>
  <c r="G2311" i="14"/>
  <c r="D2310" i="14"/>
  <c r="G2310" i="14"/>
  <c r="D2297" i="14"/>
  <c r="G2297" i="14"/>
  <c r="D2296" i="14"/>
  <c r="G2296" i="14"/>
  <c r="D2292" i="14"/>
  <c r="G2292" i="14"/>
  <c r="D2291" i="14"/>
  <c r="G2291" i="14"/>
  <c r="D2290" i="14"/>
  <c r="G2290" i="14"/>
  <c r="D2285" i="14"/>
  <c r="G2285" i="14"/>
  <c r="D2279" i="14"/>
  <c r="G2279" i="14"/>
  <c r="D2278" i="14"/>
  <c r="G2278" i="14"/>
  <c r="D2265" i="14"/>
  <c r="G2265" i="14"/>
  <c r="D2264" i="14"/>
  <c r="G2264" i="14"/>
  <c r="D2260" i="14"/>
  <c r="G2260" i="14"/>
  <c r="D2259" i="14"/>
  <c r="G2259" i="14"/>
  <c r="D2258" i="14"/>
  <c r="G2258" i="14"/>
  <c r="D2253" i="14"/>
  <c r="G2253" i="14"/>
  <c r="D2247" i="14"/>
  <c r="G2247" i="14"/>
  <c r="D2246" i="14"/>
  <c r="G2246" i="14"/>
  <c r="M38" i="7"/>
  <c r="P38" i="7" s="1"/>
  <c r="M30" i="7"/>
  <c r="P30" i="7" s="1"/>
  <c r="R30" i="7" s="1"/>
  <c r="M22" i="7"/>
  <c r="P22" i="7" s="1"/>
  <c r="R22" i="7" s="1"/>
  <c r="M14" i="7"/>
  <c r="P14" i="7" s="1"/>
  <c r="R14" i="7" s="1"/>
  <c r="M6" i="7"/>
  <c r="P6" i="7" s="1"/>
  <c r="R6" i="7" s="1"/>
  <c r="D2327" i="14"/>
  <c r="G2327" i="14"/>
  <c r="D2326" i="14"/>
  <c r="G2326" i="14"/>
  <c r="D2313" i="14"/>
  <c r="G2313" i="14"/>
  <c r="D2312" i="14"/>
  <c r="G2312" i="14"/>
  <c r="D2308" i="14"/>
  <c r="G2308" i="14"/>
  <c r="D2307" i="14"/>
  <c r="G2307" i="14"/>
  <c r="D2306" i="14"/>
  <c r="G2306" i="14"/>
  <c r="D2301" i="14"/>
  <c r="G2301" i="14"/>
  <c r="D2295" i="14"/>
  <c r="G2295" i="14"/>
  <c r="D2294" i="14"/>
  <c r="G2294" i="14"/>
  <c r="D2281" i="14"/>
  <c r="G2281" i="14"/>
  <c r="D2280" i="14"/>
  <c r="G2280" i="14"/>
  <c r="D2276" i="14"/>
  <c r="G2276" i="14"/>
  <c r="D2275" i="14"/>
  <c r="G2275" i="14"/>
  <c r="D2274" i="14"/>
  <c r="G2274" i="14"/>
  <c r="D2269" i="14"/>
  <c r="G2269" i="14"/>
  <c r="D2263" i="14"/>
  <c r="G2263" i="14"/>
  <c r="D2262" i="14"/>
  <c r="G2262" i="14"/>
  <c r="D2249" i="14"/>
  <c r="G2249" i="14"/>
  <c r="D2248" i="14"/>
  <c r="G2248" i="14"/>
  <c r="D2244" i="14"/>
  <c r="G2244" i="14"/>
  <c r="D2243" i="14"/>
  <c r="G2243" i="14"/>
  <c r="D2242" i="14"/>
  <c r="G2242" i="14"/>
  <c r="D2237" i="14"/>
  <c r="G2237" i="14"/>
  <c r="E1804" i="14"/>
  <c r="C1804" i="14" s="1"/>
  <c r="E1800" i="14"/>
  <c r="E1796" i="14"/>
  <c r="E1792" i="14"/>
  <c r="E1788" i="14"/>
  <c r="C1788" i="14" s="1"/>
  <c r="E1784" i="14"/>
  <c r="E1780" i="14"/>
  <c r="C1780" i="14" s="1"/>
  <c r="E1776" i="14"/>
  <c r="C1776" i="14" s="1"/>
  <c r="AA1776" i="14" s="1"/>
  <c r="G1774" i="14"/>
  <c r="G1770" i="14"/>
  <c r="G1766" i="14"/>
  <c r="G1762" i="14"/>
  <c r="G1758" i="14"/>
  <c r="G1754" i="14"/>
  <c r="G1750" i="14"/>
  <c r="G1746" i="14"/>
  <c r="G1742" i="14"/>
  <c r="G1738" i="14"/>
  <c r="G1734" i="14"/>
  <c r="G1730" i="14"/>
  <c r="G1726" i="14"/>
  <c r="G1722" i="14"/>
  <c r="G1718" i="14"/>
  <c r="G1714" i="14"/>
  <c r="G1710" i="14"/>
  <c r="G1706" i="14"/>
  <c r="D1660" i="14"/>
  <c r="D1658" i="14"/>
  <c r="C1658" i="14" s="1"/>
  <c r="AA1658" i="14" s="1"/>
  <c r="D1656" i="14"/>
  <c r="D1654" i="14"/>
  <c r="C1654" i="14" s="1"/>
  <c r="AA1654" i="14" s="1"/>
  <c r="D1652" i="14"/>
  <c r="C1652" i="14" s="1"/>
  <c r="AA1652" i="14" s="1"/>
  <c r="D1650" i="14"/>
  <c r="C1650" i="14" s="1"/>
  <c r="AA1650" i="14" s="1"/>
  <c r="D1648" i="14"/>
  <c r="D1646" i="14"/>
  <c r="C1646" i="14" s="1"/>
  <c r="AA1646" i="14" s="1"/>
  <c r="D1644" i="14"/>
  <c r="D1642" i="14"/>
  <c r="C1642" i="14" s="1"/>
  <c r="AA1642" i="14" s="1"/>
  <c r="D1640" i="14"/>
  <c r="C1640" i="14" s="1"/>
  <c r="AA1640" i="14" s="1"/>
  <c r="D1638" i="14"/>
  <c r="D1635" i="14"/>
  <c r="C1635" i="14" s="1"/>
  <c r="D1634" i="14"/>
  <c r="C1634" i="14" s="1"/>
  <c r="D1631" i="14"/>
  <c r="C1631" i="14" s="1"/>
  <c r="D1630" i="14"/>
  <c r="C1630" i="14" s="1"/>
  <c r="AA1630" i="14" s="1"/>
  <c r="D1627" i="14"/>
  <c r="C1627" i="14" s="1"/>
  <c r="D1626" i="14"/>
  <c r="C1626" i="14" s="1"/>
  <c r="AA1626" i="14" s="1"/>
  <c r="D1623" i="14"/>
  <c r="C1623" i="14" s="1"/>
  <c r="D1622" i="14"/>
  <c r="D1619" i="14"/>
  <c r="C1619" i="14" s="1"/>
  <c r="D1618" i="14"/>
  <c r="C1618" i="14" s="1"/>
  <c r="AA1618" i="14" s="1"/>
  <c r="D1615" i="14"/>
  <c r="C1615" i="14" s="1"/>
  <c r="D1614" i="14"/>
  <c r="C1614" i="14" s="1"/>
  <c r="AA1614" i="14" s="1"/>
  <c r="D1611" i="14"/>
  <c r="C1611" i="14" s="1"/>
  <c r="AA1611" i="14" s="1"/>
  <c r="D1610" i="14"/>
  <c r="C1610" i="14" s="1"/>
  <c r="AA1610" i="14" s="1"/>
  <c r="D1607" i="14"/>
  <c r="C1607" i="14" s="1"/>
  <c r="AA1607" i="14" s="1"/>
  <c r="D1606" i="14"/>
  <c r="C1606" i="14" s="1"/>
  <c r="AA1606" i="14" s="1"/>
  <c r="D1603" i="14"/>
  <c r="C1603" i="14" s="1"/>
  <c r="AA1603" i="14" s="1"/>
  <c r="D1602" i="14"/>
  <c r="C1602" i="14" s="1"/>
  <c r="AA1602" i="14" s="1"/>
  <c r="D1599" i="14"/>
  <c r="C1599" i="14" s="1"/>
  <c r="D1598" i="14"/>
  <c r="C1598" i="14" s="1"/>
  <c r="AA1598" i="14" s="1"/>
  <c r="D1595" i="14"/>
  <c r="C1595" i="14" s="1"/>
  <c r="D1594" i="14"/>
  <c r="C1594" i="14" s="1"/>
  <c r="AA1594" i="14" s="1"/>
  <c r="D1591" i="14"/>
  <c r="C1591" i="14" s="1"/>
  <c r="AA1591" i="14" s="1"/>
  <c r="D1590" i="14"/>
  <c r="D1587" i="14"/>
  <c r="C1587" i="14" s="1"/>
  <c r="AA1587" i="14" s="1"/>
  <c r="D1586" i="14"/>
  <c r="D1583" i="14"/>
  <c r="D1582" i="14"/>
  <c r="D1579" i="14"/>
  <c r="D1578" i="14"/>
  <c r="D1575" i="14"/>
  <c r="D1574" i="14"/>
  <c r="D1571" i="14"/>
  <c r="D1570" i="14"/>
  <c r="D1567" i="14"/>
  <c r="D1566" i="14"/>
  <c r="D1563" i="14"/>
  <c r="D1562" i="14"/>
  <c r="D1559" i="14"/>
  <c r="D1558" i="14"/>
  <c r="D1555" i="14"/>
  <c r="C1555" i="14" s="1"/>
  <c r="D1554" i="14"/>
  <c r="D1553" i="14"/>
  <c r="G1547" i="14"/>
  <c r="D1543" i="14"/>
  <c r="D1519" i="14"/>
  <c r="D1517" i="14"/>
  <c r="C1517" i="14" s="1"/>
  <c r="AA1517" i="14" s="1"/>
  <c r="D1515" i="14"/>
  <c r="D1513" i="14"/>
  <c r="C1513" i="14" s="1"/>
  <c r="AA1513" i="14" s="1"/>
  <c r="D1505" i="14"/>
  <c r="D1503" i="14"/>
  <c r="C1503" i="14" s="1"/>
  <c r="AA1503" i="14" s="1"/>
  <c r="D1499" i="14"/>
  <c r="C1499" i="14" s="1"/>
  <c r="AA1499" i="14" s="1"/>
  <c r="G1498" i="14"/>
  <c r="G1494" i="14"/>
  <c r="D1488" i="14"/>
  <c r="D1487" i="14"/>
  <c r="C1487" i="14" s="1"/>
  <c r="D1484" i="14"/>
  <c r="C1484" i="14" s="1"/>
  <c r="AA1484" i="14" s="1"/>
  <c r="D1483" i="14"/>
  <c r="G1482" i="14"/>
  <c r="G1478" i="14"/>
  <c r="E1447" i="14"/>
  <c r="C1447" i="14" s="1"/>
  <c r="AA1447" i="14" s="1"/>
  <c r="E1443" i="14"/>
  <c r="E1441" i="14"/>
  <c r="C1441" i="14" s="1"/>
  <c r="E1439" i="14"/>
  <c r="E1437" i="14"/>
  <c r="C1437" i="14" s="1"/>
  <c r="AA1437" i="14" s="1"/>
  <c r="E1431" i="14"/>
  <c r="E1429" i="14"/>
  <c r="C1429" i="14" s="1"/>
  <c r="D1428" i="14"/>
  <c r="E1427" i="14"/>
  <c r="E1425" i="14"/>
  <c r="C1425" i="14" s="1"/>
  <c r="E1323" i="14"/>
  <c r="D1323" i="14"/>
  <c r="E1321" i="14"/>
  <c r="D1321" i="14"/>
  <c r="E1315" i="14"/>
  <c r="D1315" i="14"/>
  <c r="E1295" i="14"/>
  <c r="D1295" i="14"/>
  <c r="E1292" i="14"/>
  <c r="D1292" i="14"/>
  <c r="E1287" i="14"/>
  <c r="D1287" i="14"/>
  <c r="E1284" i="14"/>
  <c r="D1284" i="14"/>
  <c r="E1279" i="14"/>
  <c r="D1279" i="14"/>
  <c r="E1276" i="14"/>
  <c r="D1276" i="14"/>
  <c r="E1272" i="14"/>
  <c r="D1272" i="14"/>
  <c r="E1268" i="14"/>
  <c r="D1268" i="14"/>
  <c r="E1264" i="14"/>
  <c r="D1264" i="14"/>
  <c r="E1260" i="14"/>
  <c r="D1260" i="14"/>
  <c r="E1256" i="14"/>
  <c r="D1256" i="14"/>
  <c r="G2233" i="14"/>
  <c r="C2233" i="14" s="1"/>
  <c r="AA2233" i="14" s="1"/>
  <c r="G2232" i="14"/>
  <c r="C2232" i="14" s="1"/>
  <c r="G2231" i="14"/>
  <c r="C2231" i="14" s="1"/>
  <c r="AA2231" i="14" s="1"/>
  <c r="G2230" i="14"/>
  <c r="C2230" i="14" s="1"/>
  <c r="G2228" i="14"/>
  <c r="C2228" i="14" s="1"/>
  <c r="G2227" i="14"/>
  <c r="C2227" i="14" s="1"/>
  <c r="G2226" i="14"/>
  <c r="C2226" i="14" s="1"/>
  <c r="AA2226" i="14" s="1"/>
  <c r="G2221" i="14"/>
  <c r="C2221" i="14" s="1"/>
  <c r="G2217" i="14"/>
  <c r="G2216" i="14"/>
  <c r="G2215" i="14"/>
  <c r="C2215" i="14" s="1"/>
  <c r="AA2215" i="14" s="1"/>
  <c r="G2214" i="14"/>
  <c r="G2212" i="14"/>
  <c r="G2211" i="14"/>
  <c r="G2210" i="14"/>
  <c r="G2205" i="14"/>
  <c r="G2201" i="14"/>
  <c r="C2201" i="14" s="1"/>
  <c r="AA2201" i="14" s="1"/>
  <c r="G2200" i="14"/>
  <c r="G2199" i="14"/>
  <c r="C2199" i="14" s="1"/>
  <c r="AA2199" i="14" s="1"/>
  <c r="G2198" i="14"/>
  <c r="G2196" i="14"/>
  <c r="C2196" i="14" s="1"/>
  <c r="G2195" i="14"/>
  <c r="G2194" i="14"/>
  <c r="C2194" i="14" s="1"/>
  <c r="G2189" i="14"/>
  <c r="G2137" i="14"/>
  <c r="C2137" i="14" s="1"/>
  <c r="G2136" i="14"/>
  <c r="G2135" i="14"/>
  <c r="C2135" i="14" s="1"/>
  <c r="G2134" i="14"/>
  <c r="C2134" i="14" s="1"/>
  <c r="G2132" i="14"/>
  <c r="G2129" i="14"/>
  <c r="G2128" i="14"/>
  <c r="G2127" i="14"/>
  <c r="C2127" i="14" s="1"/>
  <c r="G2126" i="14"/>
  <c r="C2126" i="14" s="1"/>
  <c r="G2124" i="14"/>
  <c r="G2121" i="14"/>
  <c r="C2121" i="14" s="1"/>
  <c r="G2120" i="14"/>
  <c r="G2119" i="14"/>
  <c r="C2119" i="14" s="1"/>
  <c r="G2118" i="14"/>
  <c r="G2116" i="14"/>
  <c r="C2116" i="14" s="1"/>
  <c r="G2113" i="14"/>
  <c r="G2112" i="14"/>
  <c r="C2112" i="14" s="1"/>
  <c r="AA2112" i="14" s="1"/>
  <c r="G2111" i="14"/>
  <c r="G2110" i="14"/>
  <c r="C2110" i="14" s="1"/>
  <c r="AA2110" i="14" s="1"/>
  <c r="G2108" i="14"/>
  <c r="G2105" i="14"/>
  <c r="G2104" i="14"/>
  <c r="C2104" i="14" s="1"/>
  <c r="G2103" i="14"/>
  <c r="G2102" i="14"/>
  <c r="C2102" i="14" s="1"/>
  <c r="AA2102" i="14" s="1"/>
  <c r="G2097" i="14"/>
  <c r="G2096" i="14"/>
  <c r="G2095" i="14"/>
  <c r="C2095" i="14" s="1"/>
  <c r="G2094" i="14"/>
  <c r="G2089" i="14"/>
  <c r="C2089" i="14" s="1"/>
  <c r="AA2089" i="14" s="1"/>
  <c r="G2088" i="14"/>
  <c r="G2087" i="14"/>
  <c r="C2087" i="14" s="1"/>
  <c r="G2086" i="14"/>
  <c r="G2081" i="14"/>
  <c r="C2081" i="14" s="1"/>
  <c r="AA2081" i="14" s="1"/>
  <c r="G2080" i="14"/>
  <c r="G2079" i="14"/>
  <c r="C2079" i="14" s="1"/>
  <c r="AA2079" i="14" s="1"/>
  <c r="G2078" i="14"/>
  <c r="G2073" i="14"/>
  <c r="G2072" i="14"/>
  <c r="C2072" i="14" s="1"/>
  <c r="AA2072" i="14" s="1"/>
  <c r="G2071" i="14"/>
  <c r="G2070" i="14"/>
  <c r="C2070" i="14" s="1"/>
  <c r="G2065" i="14"/>
  <c r="G2064" i="14"/>
  <c r="C2064" i="14" s="1"/>
  <c r="G2063" i="14"/>
  <c r="G2062" i="14"/>
  <c r="C2062" i="14" s="1"/>
  <c r="G2057" i="14"/>
  <c r="G2056" i="14"/>
  <c r="C2056" i="14" s="1"/>
  <c r="AA2056" i="14" s="1"/>
  <c r="G2055" i="14"/>
  <c r="G2054" i="14"/>
  <c r="C2054" i="14" s="1"/>
  <c r="G2049" i="14"/>
  <c r="G2048" i="14"/>
  <c r="C2048" i="14" s="1"/>
  <c r="AA2048" i="14" s="1"/>
  <c r="G2047" i="14"/>
  <c r="G2046" i="14"/>
  <c r="C2046" i="14" s="1"/>
  <c r="AA2046" i="14" s="1"/>
  <c r="G2041" i="14"/>
  <c r="C2041" i="14" s="1"/>
  <c r="AA2041" i="14" s="1"/>
  <c r="G2040" i="14"/>
  <c r="C2040" i="14" s="1"/>
  <c r="AA2040" i="14" s="1"/>
  <c r="G2039" i="14"/>
  <c r="G2038" i="14"/>
  <c r="C2038" i="14" s="1"/>
  <c r="AA2038" i="14" s="1"/>
  <c r="G2034" i="14"/>
  <c r="G2030" i="14"/>
  <c r="C2030" i="14" s="1"/>
  <c r="AA2030" i="14" s="1"/>
  <c r="G2026" i="14"/>
  <c r="G2024" i="14"/>
  <c r="G2023" i="14"/>
  <c r="C2023" i="14" s="1"/>
  <c r="G2021" i="14"/>
  <c r="G2018" i="14"/>
  <c r="C2018" i="14" s="1"/>
  <c r="AA2018" i="14" s="1"/>
  <c r="G2016" i="14"/>
  <c r="G2015" i="14"/>
  <c r="C2015" i="14" s="1"/>
  <c r="G2013" i="14"/>
  <c r="G2010" i="14"/>
  <c r="C2010" i="14" s="1"/>
  <c r="AA2010" i="14" s="1"/>
  <c r="G2008" i="14"/>
  <c r="G2006" i="14"/>
  <c r="C2006" i="14" s="1"/>
  <c r="G2004" i="14"/>
  <c r="C2004" i="14" s="1"/>
  <c r="AA2004" i="14" s="1"/>
  <c r="G2002" i="14"/>
  <c r="G2000" i="14"/>
  <c r="C2000" i="14" s="1"/>
  <c r="G1998" i="14"/>
  <c r="G1997" i="14"/>
  <c r="C1997" i="14" s="1"/>
  <c r="AA1997" i="14" s="1"/>
  <c r="G1996" i="14"/>
  <c r="G1995" i="14"/>
  <c r="C1995" i="14" s="1"/>
  <c r="G1994" i="14"/>
  <c r="C1994" i="14" s="1"/>
  <c r="AA1994" i="14" s="1"/>
  <c r="G1993" i="14"/>
  <c r="C1993" i="14" s="1"/>
  <c r="AA1993" i="14" s="1"/>
  <c r="G1992" i="14"/>
  <c r="G1991" i="14"/>
  <c r="C1991" i="14" s="1"/>
  <c r="G1990" i="14"/>
  <c r="G1989" i="14"/>
  <c r="C1989" i="14" s="1"/>
  <c r="G1988" i="14"/>
  <c r="G1987" i="14"/>
  <c r="C1987" i="14" s="1"/>
  <c r="AA1987" i="14" s="1"/>
  <c r="G1986" i="14"/>
  <c r="G1985" i="14"/>
  <c r="C1985" i="14" s="1"/>
  <c r="AA1985" i="14" s="1"/>
  <c r="G1984" i="14"/>
  <c r="G1983" i="14"/>
  <c r="C1983" i="14" s="1"/>
  <c r="AA1983" i="14" s="1"/>
  <c r="G1982" i="14"/>
  <c r="G1981" i="14"/>
  <c r="C1981" i="14" s="1"/>
  <c r="AA1981" i="14" s="1"/>
  <c r="G1980" i="14"/>
  <c r="G1979" i="14"/>
  <c r="C1979" i="14" s="1"/>
  <c r="AA1979" i="14" s="1"/>
  <c r="G1978" i="14"/>
  <c r="C1978" i="14" s="1"/>
  <c r="AA1978" i="14" s="1"/>
  <c r="G1977" i="14"/>
  <c r="C1977" i="14" s="1"/>
  <c r="G1976" i="14"/>
  <c r="G1975" i="14"/>
  <c r="C1975" i="14" s="1"/>
  <c r="G1974" i="14"/>
  <c r="G1973" i="14"/>
  <c r="C1973" i="14" s="1"/>
  <c r="AA1973" i="14" s="1"/>
  <c r="G1972" i="14"/>
  <c r="G1971" i="14"/>
  <c r="C1971" i="14" s="1"/>
  <c r="AA1971" i="14" s="1"/>
  <c r="G1970" i="14"/>
  <c r="G1969" i="14"/>
  <c r="C1969" i="14" s="1"/>
  <c r="AA1969" i="14" s="1"/>
  <c r="G1968" i="14"/>
  <c r="G1967" i="14"/>
  <c r="C1967" i="14" s="1"/>
  <c r="AA1967" i="14" s="1"/>
  <c r="G1966" i="14"/>
  <c r="G1965" i="14"/>
  <c r="C1965" i="14" s="1"/>
  <c r="AA1965" i="14" s="1"/>
  <c r="G1964" i="14"/>
  <c r="G1963" i="14"/>
  <c r="C1963" i="14" s="1"/>
  <c r="AA1963" i="14" s="1"/>
  <c r="G1962" i="14"/>
  <c r="C1962" i="14" s="1"/>
  <c r="G1961" i="14"/>
  <c r="C1961" i="14" s="1"/>
  <c r="G1960" i="14"/>
  <c r="G1959" i="14"/>
  <c r="C1959" i="14" s="1"/>
  <c r="AA1959" i="14" s="1"/>
  <c r="G1958" i="14"/>
  <c r="G1957" i="14"/>
  <c r="C1957" i="14" s="1"/>
  <c r="AA1957" i="14" s="1"/>
  <c r="G1956" i="14"/>
  <c r="G1955" i="14"/>
  <c r="C1955" i="14" s="1"/>
  <c r="G1954" i="14"/>
  <c r="G1953" i="14"/>
  <c r="C1953" i="14" s="1"/>
  <c r="G1952" i="14"/>
  <c r="G1951" i="14"/>
  <c r="C1951" i="14" s="1"/>
  <c r="AA1951" i="14" s="1"/>
  <c r="G1950" i="14"/>
  <c r="G1949" i="14"/>
  <c r="C1949" i="14" s="1"/>
  <c r="G1948" i="14"/>
  <c r="G1947" i="14"/>
  <c r="C1947" i="14" s="1"/>
  <c r="AA1947" i="14" s="1"/>
  <c r="G1946" i="14"/>
  <c r="C1946" i="14" s="1"/>
  <c r="G1945" i="14"/>
  <c r="C1945" i="14" s="1"/>
  <c r="AA1945" i="14" s="1"/>
  <c r="G1944" i="14"/>
  <c r="G1943" i="14"/>
  <c r="C1943" i="14" s="1"/>
  <c r="AA1943" i="14" s="1"/>
  <c r="G1942" i="14"/>
  <c r="G1941" i="14"/>
  <c r="C1941" i="14" s="1"/>
  <c r="AA1941" i="14" s="1"/>
  <c r="G1940" i="14"/>
  <c r="G1939" i="14"/>
  <c r="C1939" i="14" s="1"/>
  <c r="G1938" i="14"/>
  <c r="G1937" i="14"/>
  <c r="C1937" i="14" s="1"/>
  <c r="AA1937" i="14" s="1"/>
  <c r="G1936" i="14"/>
  <c r="G1935" i="14"/>
  <c r="C1935" i="14" s="1"/>
  <c r="AA1935" i="14" s="1"/>
  <c r="G1934" i="14"/>
  <c r="G1933" i="14"/>
  <c r="C1933" i="14" s="1"/>
  <c r="AA1933" i="14" s="1"/>
  <c r="G1932" i="14"/>
  <c r="G1931" i="14"/>
  <c r="C1931" i="14" s="1"/>
  <c r="AA1931" i="14" s="1"/>
  <c r="G1930" i="14"/>
  <c r="C1930" i="14" s="1"/>
  <c r="AA1930" i="14" s="1"/>
  <c r="G1929" i="14"/>
  <c r="C1929" i="14" s="1"/>
  <c r="G1928" i="14"/>
  <c r="G1927" i="14"/>
  <c r="C1927" i="14" s="1"/>
  <c r="AA1927" i="14" s="1"/>
  <c r="G1926" i="14"/>
  <c r="G1925" i="14"/>
  <c r="C1925" i="14" s="1"/>
  <c r="AA1925" i="14" s="1"/>
  <c r="G1924" i="14"/>
  <c r="G1923" i="14"/>
  <c r="C1923" i="14" s="1"/>
  <c r="G1922" i="14"/>
  <c r="G1921" i="14"/>
  <c r="C1921" i="14" s="1"/>
  <c r="AA1921" i="14" s="1"/>
  <c r="G1920" i="14"/>
  <c r="G1919" i="14"/>
  <c r="C1919" i="14" s="1"/>
  <c r="AA1919" i="14" s="1"/>
  <c r="G1918" i="14"/>
  <c r="G1917" i="14"/>
  <c r="C1917" i="14" s="1"/>
  <c r="AA1917" i="14" s="1"/>
  <c r="G1916" i="14"/>
  <c r="G1915" i="14"/>
  <c r="C1915" i="14" s="1"/>
  <c r="AA1915" i="14" s="1"/>
  <c r="G1914" i="14"/>
  <c r="C1914" i="14" s="1"/>
  <c r="AA1914" i="14" s="1"/>
  <c r="G1913" i="14"/>
  <c r="C1913" i="14" s="1"/>
  <c r="G1912" i="14"/>
  <c r="G1911" i="14"/>
  <c r="C1911" i="14" s="1"/>
  <c r="G1910" i="14"/>
  <c r="G1909" i="14"/>
  <c r="C1909" i="14" s="1"/>
  <c r="AA1909" i="14" s="1"/>
  <c r="G1908" i="14"/>
  <c r="G1907" i="14"/>
  <c r="C1907" i="14" s="1"/>
  <c r="G1906" i="14"/>
  <c r="G1905" i="14"/>
  <c r="C1905" i="14" s="1"/>
  <c r="AA1905" i="14" s="1"/>
  <c r="G1904" i="14"/>
  <c r="G1903" i="14"/>
  <c r="C1903" i="14" s="1"/>
  <c r="AA1903" i="14" s="1"/>
  <c r="G1902" i="14"/>
  <c r="G1901" i="14"/>
  <c r="C1901" i="14" s="1"/>
  <c r="AA1901" i="14" s="1"/>
  <c r="G1900" i="14"/>
  <c r="G1899" i="14"/>
  <c r="C1899" i="14" s="1"/>
  <c r="G1898" i="14"/>
  <c r="C1898" i="14" s="1"/>
  <c r="AA1898" i="14" s="1"/>
  <c r="G1897" i="14"/>
  <c r="C1897" i="14" s="1"/>
  <c r="AA1897" i="14" s="1"/>
  <c r="D1400" i="14"/>
  <c r="E1399" i="14"/>
  <c r="E1397" i="14"/>
  <c r="C1397" i="14" s="1"/>
  <c r="D1396" i="14"/>
  <c r="E1395" i="14"/>
  <c r="E1393" i="14"/>
  <c r="C1393" i="14" s="1"/>
  <c r="AA1393" i="14" s="1"/>
  <c r="D1392" i="14"/>
  <c r="E1391" i="14"/>
  <c r="E1388" i="14"/>
  <c r="E1387" i="14"/>
  <c r="E1384" i="14"/>
  <c r="E1383" i="14"/>
  <c r="E1380" i="14"/>
  <c r="E1379" i="14"/>
  <c r="E1376" i="14"/>
  <c r="E1325" i="14"/>
  <c r="D1325" i="14"/>
  <c r="G1323" i="14"/>
  <c r="G1321" i="14"/>
  <c r="E1319" i="14"/>
  <c r="D1319" i="14"/>
  <c r="E1317" i="14"/>
  <c r="D1317" i="14"/>
  <c r="G1315" i="14"/>
  <c r="G1295" i="14"/>
  <c r="E1293" i="14"/>
  <c r="D1293" i="14"/>
  <c r="G1292" i="14"/>
  <c r="G1287" i="14"/>
  <c r="E1285" i="14"/>
  <c r="D1285" i="14"/>
  <c r="G1284" i="14"/>
  <c r="G1279" i="14"/>
  <c r="E1277" i="14"/>
  <c r="D1277" i="14"/>
  <c r="E1274" i="14"/>
  <c r="D1274" i="14"/>
  <c r="E1270" i="14"/>
  <c r="D1270" i="14"/>
  <c r="E1266" i="14"/>
  <c r="D1266" i="14"/>
  <c r="E1262" i="14"/>
  <c r="D1262" i="14"/>
  <c r="E1258" i="14"/>
  <c r="D1258" i="14"/>
  <c r="E1254" i="14"/>
  <c r="D1254" i="14"/>
  <c r="E848" i="14"/>
  <c r="G848" i="14"/>
  <c r="E846" i="14"/>
  <c r="D846" i="14"/>
  <c r="E832" i="14"/>
  <c r="G832" i="14"/>
  <c r="E830" i="14"/>
  <c r="D830" i="14"/>
  <c r="E816" i="14"/>
  <c r="G816" i="14"/>
  <c r="E803" i="14"/>
  <c r="D803" i="14"/>
  <c r="E791" i="14"/>
  <c r="D791" i="14"/>
  <c r="E785" i="14"/>
  <c r="D785" i="14"/>
  <c r="E784" i="14"/>
  <c r="D784" i="14"/>
  <c r="E779" i="14"/>
  <c r="D779" i="14"/>
  <c r="E767" i="14"/>
  <c r="G767" i="14"/>
  <c r="E766" i="14"/>
  <c r="D766" i="14"/>
  <c r="E755" i="14"/>
  <c r="D755" i="14"/>
  <c r="G755" i="14"/>
  <c r="E749" i="14"/>
  <c r="D749" i="14"/>
  <c r="G749" i="14"/>
  <c r="E741" i="14"/>
  <c r="D741" i="14"/>
  <c r="G741" i="14"/>
  <c r="E731" i="14"/>
  <c r="D731" i="14"/>
  <c r="G731" i="14"/>
  <c r="E725" i="14"/>
  <c r="D725" i="14"/>
  <c r="G725" i="14"/>
  <c r="E721" i="14"/>
  <c r="D721" i="14"/>
  <c r="G721" i="14"/>
  <c r="E717" i="14"/>
  <c r="D717" i="14"/>
  <c r="G717" i="14"/>
  <c r="E713" i="14"/>
  <c r="D713" i="14"/>
  <c r="G713" i="14"/>
  <c r="E709" i="14"/>
  <c r="D709" i="14"/>
  <c r="G709" i="14"/>
  <c r="E705" i="14"/>
  <c r="D705" i="14"/>
  <c r="G705" i="14"/>
  <c r="E701" i="14"/>
  <c r="D701" i="14"/>
  <c r="G701" i="14"/>
  <c r="E697" i="14"/>
  <c r="D697" i="14"/>
  <c r="G697" i="14"/>
  <c r="E693" i="14"/>
  <c r="D693" i="14"/>
  <c r="G693" i="14"/>
  <c r="E689" i="14"/>
  <c r="D689" i="14"/>
  <c r="G689" i="14"/>
  <c r="E685" i="14"/>
  <c r="D685" i="14"/>
  <c r="G685" i="14"/>
  <c r="E681" i="14"/>
  <c r="D681" i="14"/>
  <c r="G681" i="14"/>
  <c r="D677" i="14"/>
  <c r="E677" i="14"/>
  <c r="D669" i="14"/>
  <c r="E669" i="14"/>
  <c r="D661" i="14"/>
  <c r="E661" i="14"/>
  <c r="D653" i="14"/>
  <c r="E653" i="14"/>
  <c r="D645" i="14"/>
  <c r="E645" i="14"/>
  <c r="D637" i="14"/>
  <c r="E637" i="14"/>
  <c r="D625" i="14"/>
  <c r="G625" i="14"/>
  <c r="E625" i="14"/>
  <c r="D1252" i="14"/>
  <c r="D1250" i="14"/>
  <c r="D1248" i="14"/>
  <c r="D1246" i="14"/>
  <c r="C1246" i="14" s="1"/>
  <c r="AA1246" i="14" s="1"/>
  <c r="D1245" i="14"/>
  <c r="C1245" i="14" s="1"/>
  <c r="D1242" i="14"/>
  <c r="C1242" i="14" s="1"/>
  <c r="AA1242" i="14" s="1"/>
  <c r="D1241" i="14"/>
  <c r="D1238" i="14"/>
  <c r="C1238" i="14" s="1"/>
  <c r="AA1238" i="14" s="1"/>
  <c r="D1236" i="14"/>
  <c r="C1236" i="14" s="1"/>
  <c r="D1235" i="14"/>
  <c r="D1233" i="14"/>
  <c r="D1231" i="14"/>
  <c r="D1228" i="14"/>
  <c r="C1228" i="14" s="1"/>
  <c r="AA1228" i="14" s="1"/>
  <c r="D1226" i="14"/>
  <c r="C1226" i="14" s="1"/>
  <c r="D1224" i="14"/>
  <c r="C1224" i="14" s="1"/>
  <c r="D1222" i="14"/>
  <c r="D1220" i="14"/>
  <c r="D1218" i="14"/>
  <c r="D1216" i="14"/>
  <c r="D1214" i="14"/>
  <c r="C1214" i="14" s="1"/>
  <c r="D1212" i="14"/>
  <c r="C1212" i="14" s="1"/>
  <c r="D1210" i="14"/>
  <c r="C1210" i="14" s="1"/>
  <c r="D1208" i="14"/>
  <c r="C1208" i="14" s="1"/>
  <c r="D1206" i="14"/>
  <c r="D1204" i="14"/>
  <c r="D1202" i="14"/>
  <c r="D1200" i="14"/>
  <c r="D1198" i="14"/>
  <c r="C1198" i="14" s="1"/>
  <c r="D1196" i="14"/>
  <c r="C1196" i="14" s="1"/>
  <c r="D1194" i="14"/>
  <c r="C1194" i="14" s="1"/>
  <c r="D1192" i="14"/>
  <c r="D1190" i="14"/>
  <c r="D1188" i="14"/>
  <c r="D1186" i="14"/>
  <c r="D1184" i="14"/>
  <c r="D1182" i="14"/>
  <c r="C1182" i="14" s="1"/>
  <c r="D1180" i="14"/>
  <c r="C1180" i="14" s="1"/>
  <c r="D1178" i="14"/>
  <c r="C1178" i="14" s="1"/>
  <c r="D1176" i="14"/>
  <c r="C1176" i="14" s="1"/>
  <c r="D1174" i="14"/>
  <c r="C1174" i="14" s="1"/>
  <c r="D1172" i="14"/>
  <c r="C1172" i="14" s="1"/>
  <c r="D1170" i="14"/>
  <c r="D1168" i="14"/>
  <c r="C1168" i="14" s="1"/>
  <c r="D1166" i="14"/>
  <c r="D1164" i="14"/>
  <c r="C1164" i="14" s="1"/>
  <c r="D1162" i="14"/>
  <c r="C1162" i="14" s="1"/>
  <c r="D1160" i="14"/>
  <c r="C1160" i="14" s="1"/>
  <c r="D1158" i="14"/>
  <c r="D1156" i="14"/>
  <c r="D1153" i="14"/>
  <c r="D1147" i="14"/>
  <c r="D1146" i="14"/>
  <c r="C1146" i="14" s="1"/>
  <c r="AA1146" i="14" s="1"/>
  <c r="D1145" i="14"/>
  <c r="G1060" i="14"/>
  <c r="G1058" i="14"/>
  <c r="G1056" i="14"/>
  <c r="G1054" i="14"/>
  <c r="G1029" i="14"/>
  <c r="D1028" i="14"/>
  <c r="C1028" i="14" s="1"/>
  <c r="D1027" i="14"/>
  <c r="C1027" i="14" s="1"/>
  <c r="AA1027" i="14" s="1"/>
  <c r="D1026" i="14"/>
  <c r="G1021" i="14"/>
  <c r="D1020" i="14"/>
  <c r="C1020" i="14" s="1"/>
  <c r="D1019" i="14"/>
  <c r="D1018" i="14"/>
  <c r="G1013" i="14"/>
  <c r="D1012" i="14"/>
  <c r="C1012" i="14" s="1"/>
  <c r="AA1012" i="14" s="1"/>
  <c r="D1011" i="14"/>
  <c r="C1011" i="14" s="1"/>
  <c r="AA1011" i="14" s="1"/>
  <c r="D1010" i="14"/>
  <c r="C1010" i="14" s="1"/>
  <c r="G1005" i="14"/>
  <c r="D1004" i="14"/>
  <c r="D1003" i="14"/>
  <c r="C1003" i="14" s="1"/>
  <c r="AA1003" i="14" s="1"/>
  <c r="D1002" i="14"/>
  <c r="G1000" i="14"/>
  <c r="D999" i="14"/>
  <c r="D998" i="14"/>
  <c r="C998" i="14" s="1"/>
  <c r="G996" i="14"/>
  <c r="D995" i="14"/>
  <c r="C995" i="14" s="1"/>
  <c r="AA995" i="14" s="1"/>
  <c r="D994" i="14"/>
  <c r="G992" i="14"/>
  <c r="D991" i="14"/>
  <c r="D990" i="14"/>
  <c r="C990" i="14" s="1"/>
  <c r="G988" i="14"/>
  <c r="D987" i="14"/>
  <c r="C987" i="14" s="1"/>
  <c r="D986" i="14"/>
  <c r="G984" i="14"/>
  <c r="D983" i="14"/>
  <c r="D982" i="14"/>
  <c r="C982" i="14" s="1"/>
  <c r="G980" i="14"/>
  <c r="D979" i="14"/>
  <c r="C979" i="14" s="1"/>
  <c r="D978" i="14"/>
  <c r="G976" i="14"/>
  <c r="D975" i="14"/>
  <c r="D974" i="14"/>
  <c r="C974" i="14" s="1"/>
  <c r="G972" i="14"/>
  <c r="D971" i="14"/>
  <c r="C971" i="14" s="1"/>
  <c r="AA971" i="14" s="1"/>
  <c r="D970" i="14"/>
  <c r="G968" i="14"/>
  <c r="D967" i="14"/>
  <c r="G965" i="14"/>
  <c r="G963" i="14"/>
  <c r="D960" i="14"/>
  <c r="D958" i="14"/>
  <c r="D956" i="14"/>
  <c r="D954" i="14"/>
  <c r="C954" i="14" s="1"/>
  <c r="AA954" i="14" s="1"/>
  <c r="D952" i="14"/>
  <c r="C952" i="14" s="1"/>
  <c r="D950" i="14"/>
  <c r="D948" i="14"/>
  <c r="D946" i="14"/>
  <c r="C946" i="14" s="1"/>
  <c r="D944" i="14"/>
  <c r="C944" i="14" s="1"/>
  <c r="D942" i="14"/>
  <c r="D940" i="14"/>
  <c r="D938" i="14"/>
  <c r="C938" i="14" s="1"/>
  <c r="D936" i="14"/>
  <c r="D933" i="14"/>
  <c r="D929" i="14"/>
  <c r="G928" i="14"/>
  <c r="D925" i="14"/>
  <c r="G924" i="14"/>
  <c r="D921" i="14"/>
  <c r="G920" i="14"/>
  <c r="D917" i="14"/>
  <c r="G916" i="14"/>
  <c r="D913" i="14"/>
  <c r="G912" i="14"/>
  <c r="D909" i="14"/>
  <c r="G908" i="14"/>
  <c r="D905" i="14"/>
  <c r="G904" i="14"/>
  <c r="D901" i="14"/>
  <c r="G900" i="14"/>
  <c r="D897" i="14"/>
  <c r="G896" i="14"/>
  <c r="D893" i="14"/>
  <c r="G892" i="14"/>
  <c r="D889" i="14"/>
  <c r="G888" i="14"/>
  <c r="D885" i="14"/>
  <c r="G884" i="14"/>
  <c r="D881" i="14"/>
  <c r="G880" i="14"/>
  <c r="D877" i="14"/>
  <c r="G876" i="14"/>
  <c r="D875" i="14"/>
  <c r="G874" i="14"/>
  <c r="D873" i="14"/>
  <c r="C873" i="14" s="1"/>
  <c r="AA873" i="14" s="1"/>
  <c r="G872" i="14"/>
  <c r="D870" i="14"/>
  <c r="D868" i="14"/>
  <c r="C868" i="14" s="1"/>
  <c r="AA868" i="14" s="1"/>
  <c r="D867" i="14"/>
  <c r="D866" i="14"/>
  <c r="G863" i="14"/>
  <c r="G856" i="14"/>
  <c r="D854" i="14"/>
  <c r="E840" i="14"/>
  <c r="G840" i="14"/>
  <c r="E838" i="14"/>
  <c r="D838" i="14"/>
  <c r="E824" i="14"/>
  <c r="G824" i="14"/>
  <c r="E822" i="14"/>
  <c r="D822" i="14"/>
  <c r="E807" i="14"/>
  <c r="D807" i="14"/>
  <c r="E799" i="14"/>
  <c r="D799" i="14"/>
  <c r="E790" i="14"/>
  <c r="D790" i="14"/>
  <c r="E787" i="14"/>
  <c r="D787" i="14"/>
  <c r="G785" i="14"/>
  <c r="G779" i="14"/>
  <c r="E777" i="14"/>
  <c r="D777" i="14"/>
  <c r="E776" i="14"/>
  <c r="D776" i="14"/>
  <c r="E771" i="14"/>
  <c r="D771" i="14"/>
  <c r="E765" i="14"/>
  <c r="D765" i="14"/>
  <c r="E761" i="14"/>
  <c r="D761" i="14"/>
  <c r="E760" i="14"/>
  <c r="D760" i="14"/>
  <c r="E737" i="14"/>
  <c r="D737" i="14"/>
  <c r="G737" i="14"/>
  <c r="E736" i="14"/>
  <c r="D736" i="14"/>
  <c r="D623" i="14"/>
  <c r="G623" i="14"/>
  <c r="E623" i="14"/>
  <c r="E564" i="14"/>
  <c r="D564" i="14"/>
  <c r="D559" i="14"/>
  <c r="G559" i="14"/>
  <c r="E556" i="14"/>
  <c r="D556" i="14"/>
  <c r="G552" i="14"/>
  <c r="D552" i="14"/>
  <c r="G548" i="14"/>
  <c r="D548" i="14"/>
  <c r="G545" i="14"/>
  <c r="D545" i="14"/>
  <c r="G543" i="14"/>
  <c r="D543" i="14"/>
  <c r="G538" i="14"/>
  <c r="D538" i="14"/>
  <c r="D515" i="14"/>
  <c r="E515" i="14"/>
  <c r="D510" i="14"/>
  <c r="E510" i="14"/>
  <c r="D507" i="14"/>
  <c r="E507" i="14"/>
  <c r="E482" i="14"/>
  <c r="D482" i="14"/>
  <c r="E474" i="14"/>
  <c r="D474" i="14"/>
  <c r="E461" i="14"/>
  <c r="G461" i="14"/>
  <c r="E453" i="14"/>
  <c r="D453" i="14"/>
  <c r="E450" i="14"/>
  <c r="D450" i="14"/>
  <c r="E438" i="14"/>
  <c r="D438" i="14"/>
  <c r="E434" i="14"/>
  <c r="D434" i="14"/>
  <c r="E426" i="14"/>
  <c r="D426" i="14"/>
  <c r="D414" i="14"/>
  <c r="E414" i="14"/>
  <c r="D413" i="14"/>
  <c r="G413" i="14"/>
  <c r="D409" i="14"/>
  <c r="E409" i="14"/>
  <c r="D406" i="14"/>
  <c r="E406" i="14"/>
  <c r="D401" i="14"/>
  <c r="E401" i="14"/>
  <c r="D396" i="14"/>
  <c r="E396" i="14"/>
  <c r="D393" i="14"/>
  <c r="E393" i="14"/>
  <c r="D388" i="14"/>
  <c r="E388" i="14"/>
  <c r="D385" i="14"/>
  <c r="E385" i="14"/>
  <c r="D356" i="14"/>
  <c r="G356" i="14"/>
  <c r="E356" i="14"/>
  <c r="D351" i="14"/>
  <c r="G351" i="14"/>
  <c r="E351" i="14"/>
  <c r="D342" i="14"/>
  <c r="G342" i="14"/>
  <c r="E342" i="14"/>
  <c r="D340" i="14"/>
  <c r="G340" i="14"/>
  <c r="E340" i="14"/>
  <c r="D332" i="14"/>
  <c r="G332" i="14"/>
  <c r="E332" i="14"/>
  <c r="D320" i="14"/>
  <c r="G320" i="14"/>
  <c r="E320" i="14"/>
  <c r="E751" i="14"/>
  <c r="G751" i="14"/>
  <c r="E750" i="14"/>
  <c r="D750" i="14"/>
  <c r="E743" i="14"/>
  <c r="G743" i="14"/>
  <c r="E742" i="14"/>
  <c r="D742" i="14"/>
  <c r="E727" i="14"/>
  <c r="G727" i="14"/>
  <c r="E726" i="14"/>
  <c r="D726" i="14"/>
  <c r="E723" i="14"/>
  <c r="D723" i="14"/>
  <c r="E719" i="14"/>
  <c r="D719" i="14"/>
  <c r="E715" i="14"/>
  <c r="D715" i="14"/>
  <c r="E711" i="14"/>
  <c r="D711" i="14"/>
  <c r="E707" i="14"/>
  <c r="D707" i="14"/>
  <c r="E703" i="14"/>
  <c r="D703" i="14"/>
  <c r="E699" i="14"/>
  <c r="D699" i="14"/>
  <c r="E695" i="14"/>
  <c r="D695" i="14"/>
  <c r="E691" i="14"/>
  <c r="D691" i="14"/>
  <c r="E687" i="14"/>
  <c r="D687" i="14"/>
  <c r="E683" i="14"/>
  <c r="D683" i="14"/>
  <c r="E679" i="14"/>
  <c r="D679" i="14"/>
  <c r="D676" i="14"/>
  <c r="G676" i="14"/>
  <c r="G671" i="14"/>
  <c r="D671" i="14"/>
  <c r="D668" i="14"/>
  <c r="G668" i="14"/>
  <c r="G663" i="14"/>
  <c r="D663" i="14"/>
  <c r="D660" i="14"/>
  <c r="G660" i="14"/>
  <c r="G655" i="14"/>
  <c r="D655" i="14"/>
  <c r="D652" i="14"/>
  <c r="G652" i="14"/>
  <c r="G647" i="14"/>
  <c r="D647" i="14"/>
  <c r="D644" i="14"/>
  <c r="G644" i="14"/>
  <c r="G639" i="14"/>
  <c r="D639" i="14"/>
  <c r="D636" i="14"/>
  <c r="G636" i="14"/>
  <c r="D635" i="14"/>
  <c r="G635" i="14"/>
  <c r="E632" i="14"/>
  <c r="G632" i="14"/>
  <c r="D631" i="14"/>
  <c r="G631" i="14"/>
  <c r="E626" i="14"/>
  <c r="D626" i="14"/>
  <c r="G564" i="14"/>
  <c r="E559" i="14"/>
  <c r="G558" i="14"/>
  <c r="D558" i="14"/>
  <c r="G556" i="14"/>
  <c r="E552" i="14"/>
  <c r="G551" i="14"/>
  <c r="D551" i="14"/>
  <c r="E548" i="14"/>
  <c r="G546" i="14"/>
  <c r="D546" i="14"/>
  <c r="G540" i="14"/>
  <c r="D540" i="14"/>
  <c r="E538" i="14"/>
  <c r="G537" i="14"/>
  <c r="D537" i="14"/>
  <c r="G515" i="14"/>
  <c r="G507" i="14"/>
  <c r="G482" i="14"/>
  <c r="E478" i="14"/>
  <c r="D478" i="14"/>
  <c r="G474" i="14"/>
  <c r="E470" i="14"/>
  <c r="D470" i="14"/>
  <c r="E464" i="14"/>
  <c r="D464" i="14"/>
  <c r="E460" i="14"/>
  <c r="D460" i="14"/>
  <c r="E452" i="14"/>
  <c r="D452" i="14"/>
  <c r="G450" i="14"/>
  <c r="E444" i="14"/>
  <c r="D444" i="14"/>
  <c r="E435" i="14"/>
  <c r="G435" i="14"/>
  <c r="G434" i="14"/>
  <c r="E431" i="14"/>
  <c r="G431" i="14"/>
  <c r="E427" i="14"/>
  <c r="G427" i="14"/>
  <c r="G426" i="14"/>
  <c r="D423" i="14"/>
  <c r="G423" i="14"/>
  <c r="D420" i="14"/>
  <c r="E420" i="14"/>
  <c r="D419" i="14"/>
  <c r="G419" i="14"/>
  <c r="D416" i="14"/>
  <c r="E416" i="14"/>
  <c r="D415" i="14"/>
  <c r="G415" i="14"/>
  <c r="G414" i="14"/>
  <c r="D412" i="14"/>
  <c r="E412" i="14"/>
  <c r="D410" i="14"/>
  <c r="E410" i="14"/>
  <c r="G409" i="14"/>
  <c r="G406" i="14"/>
  <c r="D405" i="14"/>
  <c r="E405" i="14"/>
  <c r="D402" i="14"/>
  <c r="E402" i="14"/>
  <c r="G401" i="14"/>
  <c r="D400" i="14"/>
  <c r="E400" i="14"/>
  <c r="D397" i="14"/>
  <c r="E397" i="14"/>
  <c r="G396" i="14"/>
  <c r="G393" i="14"/>
  <c r="D392" i="14"/>
  <c r="E392" i="14"/>
  <c r="D389" i="14"/>
  <c r="E389" i="14"/>
  <c r="G388" i="14"/>
  <c r="G385" i="14"/>
  <c r="D384" i="14"/>
  <c r="E384" i="14"/>
  <c r="D357" i="14"/>
  <c r="G357" i="14"/>
  <c r="E357" i="14"/>
  <c r="D352" i="14"/>
  <c r="G352" i="14"/>
  <c r="E352" i="14"/>
  <c r="D350" i="14"/>
  <c r="G350" i="14"/>
  <c r="E350" i="14"/>
  <c r="D341" i="14"/>
  <c r="G341" i="14"/>
  <c r="E341" i="14"/>
  <c r="D339" i="14"/>
  <c r="G339" i="14"/>
  <c r="E339" i="14"/>
  <c r="D333" i="14"/>
  <c r="G333" i="14"/>
  <c r="E333" i="14"/>
  <c r="D315" i="14"/>
  <c r="G315" i="14"/>
  <c r="E315" i="14"/>
  <c r="D309" i="14"/>
  <c r="G309" i="14"/>
  <c r="E309" i="14"/>
  <c r="D301" i="14"/>
  <c r="G301" i="14"/>
  <c r="E301" i="14"/>
  <c r="D256" i="14"/>
  <c r="E256" i="14"/>
  <c r="G256" i="14"/>
  <c r="D358" i="14"/>
  <c r="E358" i="14"/>
  <c r="D349" i="14"/>
  <c r="G349" i="14"/>
  <c r="D348" i="14"/>
  <c r="G348" i="14"/>
  <c r="D347" i="14"/>
  <c r="G347" i="14"/>
  <c r="D334" i="14"/>
  <c r="G334" i="14"/>
  <c r="D323" i="14"/>
  <c r="G323" i="14"/>
  <c r="D322" i="14"/>
  <c r="G322" i="14"/>
  <c r="D321" i="14"/>
  <c r="G321" i="14"/>
  <c r="D310" i="14"/>
  <c r="G310" i="14"/>
  <c r="E310" i="14"/>
  <c r="D308" i="14"/>
  <c r="G308" i="14"/>
  <c r="E308" i="14"/>
  <c r="D300" i="14"/>
  <c r="G300" i="14"/>
  <c r="E300" i="14"/>
  <c r="D259" i="14"/>
  <c r="G259" i="14"/>
  <c r="D258" i="14"/>
  <c r="E258" i="14"/>
  <c r="G179" i="14"/>
  <c r="E179" i="14"/>
  <c r="G177" i="14"/>
  <c r="E177" i="14"/>
  <c r="G175" i="14"/>
  <c r="E175" i="14"/>
  <c r="G173" i="14"/>
  <c r="E173" i="14"/>
  <c r="G171" i="14"/>
  <c r="E171" i="14"/>
  <c r="G169" i="14"/>
  <c r="E169" i="14"/>
  <c r="G167" i="14"/>
  <c r="E167" i="14"/>
  <c r="G165" i="14"/>
  <c r="E165" i="14"/>
  <c r="G163" i="14"/>
  <c r="E163" i="14"/>
  <c r="G161" i="14"/>
  <c r="E161" i="14"/>
  <c r="G159" i="14"/>
  <c r="E159" i="14"/>
  <c r="D313" i="14"/>
  <c r="G313" i="14"/>
  <c r="D312" i="14"/>
  <c r="G312" i="14"/>
  <c r="D303" i="14"/>
  <c r="G303" i="14"/>
  <c r="D295" i="14"/>
  <c r="G295" i="14"/>
  <c r="D265" i="14"/>
  <c r="G265" i="14"/>
  <c r="D262" i="14"/>
  <c r="E262" i="14"/>
  <c r="G130" i="14"/>
  <c r="D130" i="14"/>
  <c r="G125" i="14"/>
  <c r="D125" i="14"/>
  <c r="E100" i="14"/>
  <c r="D100" i="14"/>
  <c r="E99" i="14"/>
  <c r="D99" i="14"/>
  <c r="D89" i="14"/>
  <c r="G89" i="14"/>
  <c r="D85" i="14"/>
  <c r="G85" i="14"/>
  <c r="D84" i="14"/>
  <c r="G84" i="14"/>
  <c r="D83" i="14"/>
  <c r="G83" i="14"/>
  <c r="D78" i="14"/>
  <c r="G78" i="14"/>
  <c r="D71" i="14"/>
  <c r="G71" i="14"/>
  <c r="D70" i="14"/>
  <c r="G70" i="14"/>
  <c r="G47" i="14"/>
  <c r="D47" i="14"/>
  <c r="G156" i="14"/>
  <c r="C156" i="14" s="1"/>
  <c r="AA156" i="14" s="1"/>
  <c r="G153" i="14"/>
  <c r="G152" i="14"/>
  <c r="C152" i="14" s="1"/>
  <c r="AA152" i="14" s="1"/>
  <c r="G151" i="14"/>
  <c r="G149" i="14"/>
  <c r="C149" i="14" s="1"/>
  <c r="AA149" i="14" s="1"/>
  <c r="G148" i="14"/>
  <c r="G147" i="14"/>
  <c r="C147" i="14" s="1"/>
  <c r="G145" i="14"/>
  <c r="G144" i="14"/>
  <c r="C144" i="14" s="1"/>
  <c r="G143" i="14"/>
  <c r="C143" i="14" s="1"/>
  <c r="D142" i="14"/>
  <c r="C142" i="14" s="1"/>
  <c r="D140" i="14"/>
  <c r="C140" i="14" s="1"/>
  <c r="D139" i="14"/>
  <c r="C139" i="14" s="1"/>
  <c r="AA139" i="14" s="1"/>
  <c r="D136" i="14"/>
  <c r="C136" i="14" s="1"/>
  <c r="D134" i="14"/>
  <c r="C134" i="14" s="1"/>
  <c r="AA134" i="14" s="1"/>
  <c r="D133" i="14"/>
  <c r="C133" i="14" s="1"/>
  <c r="E130" i="14"/>
  <c r="G129" i="14"/>
  <c r="D129" i="14"/>
  <c r="G126" i="14"/>
  <c r="D126" i="14"/>
  <c r="E125" i="14"/>
  <c r="E108" i="14"/>
  <c r="D108" i="14"/>
  <c r="E107" i="14"/>
  <c r="D107" i="14"/>
  <c r="G100" i="14"/>
  <c r="D91" i="14"/>
  <c r="G91" i="14"/>
  <c r="D90" i="14"/>
  <c r="G90" i="14"/>
  <c r="E89" i="14"/>
  <c r="D87" i="14"/>
  <c r="G87" i="14"/>
  <c r="D86" i="14"/>
  <c r="G86" i="14"/>
  <c r="E85" i="14"/>
  <c r="E84" i="14"/>
  <c r="E83" i="14"/>
  <c r="E78" i="14"/>
  <c r="D75" i="14"/>
  <c r="G75" i="14"/>
  <c r="D74" i="14"/>
  <c r="G74" i="14"/>
  <c r="E71" i="14"/>
  <c r="E70" i="14"/>
  <c r="D67" i="14"/>
  <c r="G67" i="14"/>
  <c r="G62" i="14"/>
  <c r="D62" i="14"/>
  <c r="G59" i="14"/>
  <c r="D59" i="14"/>
  <c r="G54" i="14"/>
  <c r="D54" i="14"/>
  <c r="G51" i="14"/>
  <c r="D51" i="14"/>
  <c r="E47" i="14"/>
  <c r="C407" i="14"/>
  <c r="AA407" i="14" s="1"/>
  <c r="C542" i="14"/>
  <c r="AA542" i="14" s="1"/>
  <c r="C1280" i="14"/>
  <c r="AA1280" i="14" s="1"/>
  <c r="C61" i="14"/>
  <c r="AA61" i="14" s="1"/>
  <c r="C1893" i="14"/>
  <c r="AA1893" i="14" s="1"/>
  <c r="C1896" i="14"/>
  <c r="AA1896" i="14" s="1"/>
  <c r="C1894" i="14"/>
  <c r="C1861" i="14"/>
  <c r="AA1861" i="14" s="1"/>
  <c r="C2003" i="14"/>
  <c r="C1892" i="14"/>
  <c r="AA1892" i="14" s="1"/>
  <c r="C1891" i="14"/>
  <c r="C1889" i="14"/>
  <c r="AA1889" i="14" s="1"/>
  <c r="C1888" i="14"/>
  <c r="AA1888" i="14" s="1"/>
  <c r="C1886" i="14"/>
  <c r="AA1886" i="14" s="1"/>
  <c r="C1878" i="14"/>
  <c r="AA1878" i="14" s="1"/>
  <c r="C1870" i="14"/>
  <c r="AA1870" i="14" s="1"/>
  <c r="C1869" i="14"/>
  <c r="C2114" i="14"/>
  <c r="AA2114" i="14" s="1"/>
  <c r="C2261" i="14"/>
  <c r="AA2261" i="14" s="1"/>
  <c r="C1868" i="14"/>
  <c r="AA1868" i="14" s="1"/>
  <c r="C1867" i="14"/>
  <c r="AA1867" i="14" s="1"/>
  <c r="C1865" i="14"/>
  <c r="AA1865" i="14" s="1"/>
  <c r="C1862" i="14"/>
  <c r="C1860" i="14"/>
  <c r="AA1860" i="14" s="1"/>
  <c r="C1859" i="14"/>
  <c r="AA1859" i="14" s="1"/>
  <c r="C1857" i="14"/>
  <c r="AA1857" i="14" s="1"/>
  <c r="C1856" i="14"/>
  <c r="C1855" i="14"/>
  <c r="AA1855" i="14" s="1"/>
  <c r="C1854" i="14"/>
  <c r="AA1854" i="14" s="1"/>
  <c r="C1846" i="14"/>
  <c r="AA1846" i="14" s="1"/>
  <c r="C1838" i="14"/>
  <c r="AA1838" i="14" s="1"/>
  <c r="C1837" i="14"/>
  <c r="AA1837" i="14" s="1"/>
  <c r="C1829" i="14"/>
  <c r="AA1829" i="14" s="1"/>
  <c r="C2042" i="14"/>
  <c r="AA2042" i="14" s="1"/>
  <c r="C2025" i="14"/>
  <c r="AA2025" i="14" s="1"/>
  <c r="C2014" i="14"/>
  <c r="C2229" i="14"/>
  <c r="AA2229" i="14" s="1"/>
  <c r="C2164" i="14"/>
  <c r="C1836" i="14"/>
  <c r="C298" i="14"/>
  <c r="AA298" i="14" s="1"/>
  <c r="C1999" i="14"/>
  <c r="AA1999" i="14" s="1"/>
  <c r="C1828" i="14"/>
  <c r="AA1828" i="14" s="1"/>
  <c r="C1827" i="14"/>
  <c r="AA1827" i="14" s="1"/>
  <c r="C1825" i="14"/>
  <c r="AA1825" i="14" s="1"/>
  <c r="C1824" i="14"/>
  <c r="AA1824" i="14" s="1"/>
  <c r="C1822" i="14"/>
  <c r="C1832" i="14"/>
  <c r="AA1832" i="14" s="1"/>
  <c r="C773" i="14"/>
  <c r="AA773" i="14" s="1"/>
  <c r="C379" i="14"/>
  <c r="AA379" i="14" s="1"/>
  <c r="C378" i="14"/>
  <c r="C366" i="14"/>
  <c r="AA366" i="14" s="1"/>
  <c r="C365" i="14"/>
  <c r="C2172" i="14"/>
  <c r="AA2172" i="14" s="1"/>
  <c r="C338" i="14"/>
  <c r="C52" i="14"/>
  <c r="AA52" i="14" s="1"/>
  <c r="C2165" i="14"/>
  <c r="AA2165" i="14" s="1"/>
  <c r="C1835" i="14"/>
  <c r="AA1835" i="14" s="1"/>
  <c r="C2140" i="14"/>
  <c r="AA2140" i="14" s="1"/>
  <c r="C1830" i="14"/>
  <c r="AA1830" i="14" s="1"/>
  <c r="C2068" i="14"/>
  <c r="C2067" i="14"/>
  <c r="AA2067" i="14" s="1"/>
  <c r="C698" i="14"/>
  <c r="AA698" i="14" s="1"/>
  <c r="C2173" i="14"/>
  <c r="C2141" i="14"/>
  <c r="C1833" i="14"/>
  <c r="C2245" i="14"/>
  <c r="AA2245" i="14" s="1"/>
  <c r="C2058" i="14"/>
  <c r="AA2058" i="14" s="1"/>
  <c r="C2293" i="14"/>
  <c r="C2219" i="14"/>
  <c r="C2051" i="14"/>
  <c r="AA2051" i="14" s="1"/>
  <c r="C2029" i="14"/>
  <c r="AA2029" i="14" s="1"/>
  <c r="C1296" i="14"/>
  <c r="AA1296" i="14" s="1"/>
  <c r="C1032" i="14"/>
  <c r="AA1032" i="14" s="1"/>
  <c r="C1882" i="14"/>
  <c r="AA1882" i="14" s="1"/>
  <c r="C1879" i="14"/>
  <c r="AA1879" i="14" s="1"/>
  <c r="C1874" i="14"/>
  <c r="AA1874" i="14" s="1"/>
  <c r="C1871" i="14"/>
  <c r="C1793" i="14"/>
  <c r="C69" i="14"/>
  <c r="C68" i="14"/>
  <c r="AA68" i="14" s="1"/>
  <c r="C1885" i="14"/>
  <c r="AA1885" i="14" s="1"/>
  <c r="C1877" i="14"/>
  <c r="AA1877" i="14" s="1"/>
  <c r="C2300" i="14"/>
  <c r="C2251" i="14"/>
  <c r="AA2251" i="14" s="1"/>
  <c r="C1850" i="14"/>
  <c r="C1842" i="14"/>
  <c r="C2333" i="14"/>
  <c r="C2213" i="14"/>
  <c r="C2138" i="14"/>
  <c r="AA2138" i="14" s="1"/>
  <c r="C2066" i="14"/>
  <c r="C2036" i="14"/>
  <c r="C2035" i="14"/>
  <c r="C1853" i="14"/>
  <c r="C1845" i="14"/>
  <c r="C1813" i="14"/>
  <c r="AA1813" i="14" s="1"/>
  <c r="C1805" i="14"/>
  <c r="AA1805" i="14" s="1"/>
  <c r="C834" i="14"/>
  <c r="AA834" i="14" s="1"/>
  <c r="C104" i="14"/>
  <c r="AA104" i="14" s="1"/>
  <c r="C345" i="14"/>
  <c r="C318" i="14"/>
  <c r="AA318" i="14" s="1"/>
  <c r="C302" i="14"/>
  <c r="AA302" i="14" s="1"/>
  <c r="C2319" i="14"/>
  <c r="C1821" i="14"/>
  <c r="AA1821" i="14" s="1"/>
  <c r="C1311" i="14"/>
  <c r="AA1311" i="14" s="1"/>
  <c r="C1303" i="14"/>
  <c r="AA1303" i="14" s="1"/>
  <c r="C2315" i="14"/>
  <c r="C2314" i="14"/>
  <c r="AA2314" i="14" s="1"/>
  <c r="C2074" i="14"/>
  <c r="AA2074" i="14" s="1"/>
  <c r="C2502" i="14"/>
  <c r="AA2502" i="14" s="1"/>
  <c r="C2494" i="14"/>
  <c r="AA2494" i="14" s="1"/>
  <c r="C2496" i="14"/>
  <c r="AA2496" i="14" s="1"/>
  <c r="C2061" i="14"/>
  <c r="AA2061" i="14" s="1"/>
  <c r="C2235" i="14"/>
  <c r="AA2235" i="14" s="1"/>
  <c r="C2005" i="14"/>
  <c r="AA2005" i="14" s="1"/>
  <c r="C1801" i="14"/>
  <c r="C1784" i="14"/>
  <c r="AA1784" i="14" s="1"/>
  <c r="C1537" i="14"/>
  <c r="AA1537" i="14" s="1"/>
  <c r="C1492" i="14"/>
  <c r="AA1492" i="14" s="1"/>
  <c r="C1007" i="14"/>
  <c r="C511" i="14"/>
  <c r="AA511" i="14" s="1"/>
  <c r="C122" i="14"/>
  <c r="AA122" i="14" s="1"/>
  <c r="C2469" i="14"/>
  <c r="C2468" i="14"/>
  <c r="AA2468" i="14" s="1"/>
  <c r="C2452" i="14"/>
  <c r="C2077" i="14"/>
  <c r="C2017" i="14"/>
  <c r="C1884" i="14"/>
  <c r="AA1884" i="14" s="1"/>
  <c r="C1881" i="14"/>
  <c r="C1880" i="14"/>
  <c r="C1852" i="14"/>
  <c r="AA1852" i="14" s="1"/>
  <c r="C1849" i="14"/>
  <c r="AA1849" i="14" s="1"/>
  <c r="C1848" i="14"/>
  <c r="AA1848" i="14" s="1"/>
  <c r="C1847" i="14"/>
  <c r="C1820" i="14"/>
  <c r="C1785" i="14"/>
  <c r="AA1785" i="14" s="1"/>
  <c r="C390" i="14"/>
  <c r="AA390" i="14" s="1"/>
  <c r="C330" i="14"/>
  <c r="AA330" i="14" s="1"/>
  <c r="C2325" i="14"/>
  <c r="AA2325" i="14" s="1"/>
  <c r="C2272" i="14"/>
  <c r="C2060" i="14"/>
  <c r="C1815" i="14"/>
  <c r="AA1815" i="14" s="1"/>
  <c r="C1811" i="14"/>
  <c r="AA1811" i="14" s="1"/>
  <c r="C1807" i="14"/>
  <c r="AA1807" i="14" s="1"/>
  <c r="C1797" i="14"/>
  <c r="AA1797" i="14" s="1"/>
  <c r="C1781" i="14"/>
  <c r="AA1781" i="14" s="1"/>
  <c r="C1243" i="14"/>
  <c r="AA1243" i="14" s="1"/>
  <c r="C1014" i="14"/>
  <c r="AA1014" i="14" s="1"/>
  <c r="C2472" i="14"/>
  <c r="AA2472" i="14" s="1"/>
  <c r="C2456" i="14"/>
  <c r="C2358" i="14"/>
  <c r="C2209" i="14"/>
  <c r="AA2209" i="14" s="1"/>
  <c r="C2045" i="14"/>
  <c r="AA2045" i="14" s="1"/>
  <c r="C2009" i="14"/>
  <c r="C1895" i="14"/>
  <c r="AA1895" i="14" s="1"/>
  <c r="C1876" i="14"/>
  <c r="AA1876" i="14" s="1"/>
  <c r="C1875" i="14"/>
  <c r="C1873" i="14"/>
  <c r="AA1873" i="14" s="1"/>
  <c r="C1872" i="14"/>
  <c r="AA1872" i="14" s="1"/>
  <c r="C1866" i="14"/>
  <c r="AA1866" i="14" s="1"/>
  <c r="C1863" i="14"/>
  <c r="AA1863" i="14" s="1"/>
  <c r="C1844" i="14"/>
  <c r="AA1844" i="14" s="1"/>
  <c r="C1843" i="14"/>
  <c r="C1841" i="14"/>
  <c r="AA1841" i="14" s="1"/>
  <c r="C1840" i="14"/>
  <c r="C1839" i="14"/>
  <c r="AA1839" i="14" s="1"/>
  <c r="C1834" i="14"/>
  <c r="C1831" i="14"/>
  <c r="AA1831" i="14" s="1"/>
  <c r="C2028" i="14"/>
  <c r="AA2028" i="14" s="1"/>
  <c r="C2022" i="14"/>
  <c r="C1864" i="14"/>
  <c r="AA1864" i="14" s="1"/>
  <c r="C1777" i="14"/>
  <c r="AA1777" i="14" s="1"/>
  <c r="C1407" i="14"/>
  <c r="AA1407" i="14" s="1"/>
  <c r="C682" i="14"/>
  <c r="AA682" i="14" s="1"/>
  <c r="C476" i="14"/>
  <c r="AA476" i="14" s="1"/>
  <c r="C346" i="14"/>
  <c r="AA346" i="14" s="1"/>
  <c r="C2345" i="14"/>
  <c r="AA2345" i="14" s="1"/>
  <c r="C2289" i="14"/>
  <c r="C2277" i="14"/>
  <c r="C2193" i="14"/>
  <c r="AA2193" i="14" s="1"/>
  <c r="C2175" i="14"/>
  <c r="C2174" i="14"/>
  <c r="AA2174" i="14" s="1"/>
  <c r="C2167" i="14"/>
  <c r="AA2167" i="14" s="1"/>
  <c r="C2166" i="14"/>
  <c r="C2143" i="14"/>
  <c r="C2142" i="14"/>
  <c r="AA2142" i="14" s="1"/>
  <c r="C2133" i="14"/>
  <c r="AA2133" i="14" s="1"/>
  <c r="C2109" i="14"/>
  <c r="C2052" i="14"/>
  <c r="AA2052" i="14" s="1"/>
  <c r="C1890" i="14"/>
  <c r="AA1890" i="14" s="1"/>
  <c r="C1887" i="14"/>
  <c r="AA1887" i="14" s="1"/>
  <c r="C1858" i="14"/>
  <c r="C1826" i="14"/>
  <c r="AA1826" i="14" s="1"/>
  <c r="C1823" i="14"/>
  <c r="AA1823" i="14" s="1"/>
  <c r="C1789" i="14"/>
  <c r="AA1789" i="14" s="1"/>
  <c r="C324" i="14"/>
  <c r="AA324" i="14" s="1"/>
  <c r="C297" i="14"/>
  <c r="C2027" i="14"/>
  <c r="C1817" i="14"/>
  <c r="AA1817" i="14" s="1"/>
  <c r="C1309" i="14"/>
  <c r="AA1309" i="14" s="1"/>
  <c r="C722" i="14"/>
  <c r="C714" i="14"/>
  <c r="AA714" i="14" s="1"/>
  <c r="C325" i="14"/>
  <c r="AA325" i="14" s="1"/>
  <c r="C2498" i="14"/>
  <c r="AA2498" i="14" s="1"/>
  <c r="C2490" i="14"/>
  <c r="AA2490" i="14" s="1"/>
  <c r="C2474" i="14"/>
  <c r="AA2474" i="14" s="1"/>
  <c r="C2460" i="14"/>
  <c r="C2344" i="14"/>
  <c r="C2500" i="14"/>
  <c r="AA2500" i="14" s="1"/>
  <c r="C2492" i="14"/>
  <c r="AA2492" i="14" s="1"/>
  <c r="C2465" i="14"/>
  <c r="AA2465" i="14" s="1"/>
  <c r="C2464" i="14"/>
  <c r="C2448" i="14"/>
  <c r="AA2448" i="14" s="1"/>
  <c r="C2053" i="14"/>
  <c r="C1883" i="14"/>
  <c r="AA1883" i="14" s="1"/>
  <c r="C1851" i="14"/>
  <c r="AA1851" i="14" s="1"/>
  <c r="C1819" i="14"/>
  <c r="AA1819" i="14" s="1"/>
  <c r="C2367" i="14"/>
  <c r="C2250" i="14"/>
  <c r="C2218" i="14"/>
  <c r="AA2218" i="14" s="1"/>
  <c r="C2076" i="14"/>
  <c r="AA2076" i="14" s="1"/>
  <c r="C2075" i="14"/>
  <c r="C2050" i="14"/>
  <c r="C2037" i="14"/>
  <c r="C2365" i="14"/>
  <c r="AA2365" i="14" s="1"/>
  <c r="C2361" i="14"/>
  <c r="C2343" i="14"/>
  <c r="C2342" i="14"/>
  <c r="C2364" i="14"/>
  <c r="AA2364" i="14" s="1"/>
  <c r="C2287" i="14"/>
  <c r="AA2287" i="14" s="1"/>
  <c r="C2286" i="14"/>
  <c r="C2059" i="14"/>
  <c r="C2368" i="14"/>
  <c r="AA2368" i="14" s="1"/>
  <c r="C2340" i="14"/>
  <c r="AA2340" i="14" s="1"/>
  <c r="C2234" i="14"/>
  <c r="C2069" i="14"/>
  <c r="AA2069" i="14" s="1"/>
  <c r="C2044" i="14"/>
  <c r="AA2044" i="14" s="1"/>
  <c r="C2043" i="14"/>
  <c r="C2271" i="14"/>
  <c r="C2270" i="14"/>
  <c r="C2177" i="14"/>
  <c r="AA2177" i="14" s="1"/>
  <c r="C2176" i="14"/>
  <c r="AA2176" i="14" s="1"/>
  <c r="C2169" i="14"/>
  <c r="AA2169" i="14" s="1"/>
  <c r="C2168" i="14"/>
  <c r="AA2168" i="14" s="1"/>
  <c r="C2145" i="14"/>
  <c r="AA2145" i="14" s="1"/>
  <c r="C2144" i="14"/>
  <c r="C2239" i="14"/>
  <c r="C2238" i="14"/>
  <c r="C2223" i="14"/>
  <c r="AA2223" i="14" s="1"/>
  <c r="C2222" i="14"/>
  <c r="AA2222" i="14" s="1"/>
  <c r="C2191" i="14"/>
  <c r="AA2191" i="14" s="1"/>
  <c r="C2190" i="14"/>
  <c r="C2115" i="14"/>
  <c r="C2316" i="14"/>
  <c r="AA2316" i="14" s="1"/>
  <c r="C2288" i="14"/>
  <c r="C132" i="14"/>
  <c r="AA132" i="14" s="1"/>
  <c r="C82" i="14"/>
  <c r="C2252" i="14"/>
  <c r="C2236" i="14"/>
  <c r="C1250" i="14"/>
  <c r="AA1250" i="14" s="1"/>
  <c r="C88" i="14"/>
  <c r="AA88" i="14" s="1"/>
  <c r="C2273" i="14"/>
  <c r="AA2273" i="14" s="1"/>
  <c r="C2240" i="14"/>
  <c r="AA2240" i="14" s="1"/>
  <c r="C2192" i="14"/>
  <c r="AA2192" i="14" s="1"/>
  <c r="C2179" i="14"/>
  <c r="C2178" i="14"/>
  <c r="AA2178" i="14" s="1"/>
  <c r="C2171" i="14"/>
  <c r="C2170" i="14"/>
  <c r="C2147" i="14"/>
  <c r="C2146" i="14"/>
  <c r="AA2146" i="14" s="1"/>
  <c r="C2139" i="14"/>
  <c r="C1809" i="14"/>
  <c r="AA1809" i="14" s="1"/>
  <c r="C1638" i="14"/>
  <c r="AA1638" i="14" s="1"/>
  <c r="C1535" i="14"/>
  <c r="AA1535" i="14" s="1"/>
  <c r="C1307" i="14"/>
  <c r="AA1307" i="14" s="1"/>
  <c r="C1265" i="14"/>
  <c r="C466" i="14"/>
  <c r="AA466" i="14" s="1"/>
  <c r="C375" i="14"/>
  <c r="C374" i="14"/>
  <c r="C1411" i="14"/>
  <c r="AA1411" i="14" s="1"/>
  <c r="C1267" i="14"/>
  <c r="AA1267" i="14" s="1"/>
  <c r="C1251" i="14"/>
  <c r="C957" i="14"/>
  <c r="C860" i="14"/>
  <c r="AA860" i="14" s="1"/>
  <c r="C702" i="14"/>
  <c r="AA702" i="14" s="1"/>
  <c r="C686" i="14"/>
  <c r="AA686" i="14" s="1"/>
  <c r="C480" i="14"/>
  <c r="AA480" i="14" s="1"/>
  <c r="C370" i="14"/>
  <c r="AA370" i="14" s="1"/>
  <c r="C353" i="14"/>
  <c r="C317" i="14"/>
  <c r="C150" i="14"/>
  <c r="C65" i="14"/>
  <c r="AA65" i="14" s="1"/>
  <c r="C64" i="14"/>
  <c r="AA64" i="14" s="1"/>
  <c r="C49" i="14"/>
  <c r="AA49" i="14" s="1"/>
  <c r="C48" i="14"/>
  <c r="AA48" i="14" s="1"/>
  <c r="C1501" i="14"/>
  <c r="AA1501" i="14" s="1"/>
  <c r="C818" i="14"/>
  <c r="AA818" i="14" s="1"/>
  <c r="C269" i="14"/>
  <c r="AA269" i="14" s="1"/>
  <c r="C1622" i="14"/>
  <c r="AA1622" i="14" s="1"/>
  <c r="C1590" i="14"/>
  <c r="AA1590" i="14" s="1"/>
  <c r="C1558" i="14"/>
  <c r="AA1558" i="14" s="1"/>
  <c r="C757" i="14"/>
  <c r="AA757" i="14" s="1"/>
  <c r="C729" i="14"/>
  <c r="AA729" i="14" s="1"/>
  <c r="C718" i="14"/>
  <c r="AA718" i="14" s="1"/>
  <c r="C706" i="14"/>
  <c r="C690" i="14"/>
  <c r="C362" i="14"/>
  <c r="C311" i="14"/>
  <c r="AA311" i="14" s="1"/>
  <c r="C294" i="14"/>
  <c r="C394" i="14"/>
  <c r="AA394" i="14" s="1"/>
  <c r="C331" i="14"/>
  <c r="C81" i="14"/>
  <c r="AA81" i="14" s="1"/>
  <c r="C1491" i="14"/>
  <c r="AA1491" i="14" s="1"/>
  <c r="C1313" i="14"/>
  <c r="AA1313" i="14" s="1"/>
  <c r="C1305" i="14"/>
  <c r="AA1305" i="14" s="1"/>
  <c r="C1291" i="14"/>
  <c r="C1290" i="14"/>
  <c r="C949" i="14"/>
  <c r="C941" i="14"/>
  <c r="AA941" i="14" s="1"/>
  <c r="C763" i="14"/>
  <c r="AA763" i="14" s="1"/>
  <c r="C710" i="14"/>
  <c r="AA710" i="14" s="1"/>
  <c r="C694" i="14"/>
  <c r="AA694" i="14" s="1"/>
  <c r="C336" i="14"/>
  <c r="C328" i="14"/>
  <c r="AA328" i="14" s="1"/>
  <c r="C327" i="14"/>
  <c r="AA327" i="14" s="1"/>
  <c r="C326" i="14"/>
  <c r="AA326" i="14" s="1"/>
  <c r="C307" i="14"/>
  <c r="C306" i="14"/>
  <c r="AA306" i="14" s="1"/>
  <c r="C305" i="14"/>
  <c r="C304" i="14"/>
  <c r="C1496" i="14"/>
  <c r="AA1496" i="14" s="1"/>
  <c r="C1495" i="14"/>
  <c r="C1327" i="14"/>
  <c r="AA1327" i="14" s="1"/>
  <c r="C1294" i="14"/>
  <c r="AA1294" i="14" s="1"/>
  <c r="C1278" i="14"/>
  <c r="C1261" i="14"/>
  <c r="C739" i="14"/>
  <c r="AA739" i="14" s="1"/>
  <c r="C622" i="14"/>
  <c r="AA622" i="14" s="1"/>
  <c r="C544" i="14"/>
  <c r="AA544" i="14" s="1"/>
  <c r="C448" i="14"/>
  <c r="AA448" i="14" s="1"/>
  <c r="C382" i="14"/>
  <c r="AA382" i="14" s="1"/>
  <c r="C344" i="14"/>
  <c r="AA344" i="14" s="1"/>
  <c r="C337" i="14"/>
  <c r="C329" i="14"/>
  <c r="C157" i="14"/>
  <c r="U2461" i="14"/>
  <c r="U2460" i="14"/>
  <c r="U2445" i="14"/>
  <c r="U2444" i="14"/>
  <c r="U2498" i="14"/>
  <c r="U2490" i="14"/>
  <c r="U2482" i="14"/>
  <c r="U2474" i="14"/>
  <c r="U2465" i="14"/>
  <c r="U2464" i="14"/>
  <c r="U2449" i="14"/>
  <c r="U2448" i="14"/>
  <c r="U2500" i="14"/>
  <c r="U2492" i="14"/>
  <c r="U2484" i="14"/>
  <c r="U2476" i="14"/>
  <c r="U2469" i="14"/>
  <c r="U2468" i="14"/>
  <c r="U2453" i="14"/>
  <c r="U2452" i="14"/>
  <c r="U2502" i="14"/>
  <c r="U2494" i="14"/>
  <c r="U2486" i="14"/>
  <c r="U2478" i="14"/>
  <c r="U2457" i="14"/>
  <c r="U2456" i="14"/>
  <c r="U2364" i="14"/>
  <c r="U2496" i="14"/>
  <c r="U2488" i="14"/>
  <c r="U2480" i="14"/>
  <c r="U2472" i="14"/>
  <c r="U2380" i="14"/>
  <c r="D2466" i="14"/>
  <c r="D2458" i="14"/>
  <c r="D2450" i="14"/>
  <c r="D2441" i="14"/>
  <c r="G2438" i="14"/>
  <c r="C2438" i="14" s="1"/>
  <c r="D2433" i="14"/>
  <c r="G2430" i="14"/>
  <c r="D2425" i="14"/>
  <c r="G2422" i="14"/>
  <c r="C2422" i="14" s="1"/>
  <c r="D2417" i="14"/>
  <c r="D2413" i="14"/>
  <c r="D2409" i="14"/>
  <c r="D2405" i="14"/>
  <c r="D2401" i="14"/>
  <c r="D2397" i="14"/>
  <c r="U2377" i="14"/>
  <c r="U2371" i="14"/>
  <c r="U2368" i="14"/>
  <c r="U2340" i="14"/>
  <c r="U2334" i="14"/>
  <c r="U2324" i="14"/>
  <c r="U2318" i="14"/>
  <c r="U2308" i="14"/>
  <c r="U2302" i="14"/>
  <c r="U2292" i="14"/>
  <c r="U2286" i="14"/>
  <c r="U2276" i="14"/>
  <c r="U2270" i="14"/>
  <c r="U2264" i="14"/>
  <c r="U2256" i="14"/>
  <c r="U2248" i="14"/>
  <c r="U2240" i="14"/>
  <c r="U2232" i="14"/>
  <c r="U2224" i="14"/>
  <c r="U2216" i="14"/>
  <c r="U2208" i="14"/>
  <c r="U2200" i="14"/>
  <c r="U2192" i="14"/>
  <c r="U2130" i="14"/>
  <c r="U2102" i="14"/>
  <c r="U2096" i="14"/>
  <c r="U2083" i="14"/>
  <c r="U2070" i="14"/>
  <c r="U2064" i="14"/>
  <c r="U2051" i="14"/>
  <c r="U2038" i="14"/>
  <c r="U2027" i="14"/>
  <c r="D2396" i="14"/>
  <c r="E2396" i="14"/>
  <c r="D2395" i="14"/>
  <c r="E2395" i="14"/>
  <c r="D2394" i="14"/>
  <c r="E2394" i="14"/>
  <c r="D2393" i="14"/>
  <c r="E2393" i="14"/>
  <c r="D2392" i="14"/>
  <c r="E2392" i="14"/>
  <c r="D2391" i="14"/>
  <c r="E2391" i="14"/>
  <c r="D2390" i="14"/>
  <c r="E2390" i="14"/>
  <c r="D2389" i="14"/>
  <c r="E2389" i="14"/>
  <c r="D2388" i="14"/>
  <c r="E2388" i="14"/>
  <c r="D2387" i="14"/>
  <c r="E2387" i="14"/>
  <c r="D2386" i="14"/>
  <c r="E2386" i="14"/>
  <c r="D2385" i="14"/>
  <c r="E2385" i="14"/>
  <c r="U2356" i="14"/>
  <c r="U2352" i="14"/>
  <c r="U2344" i="14"/>
  <c r="U2339" i="14"/>
  <c r="U2328" i="14"/>
  <c r="U2323" i="14"/>
  <c r="U2312" i="14"/>
  <c r="U2307" i="14"/>
  <c r="U2296" i="14"/>
  <c r="U2291" i="14"/>
  <c r="U2280" i="14"/>
  <c r="U2275" i="14"/>
  <c r="U2184" i="14"/>
  <c r="U2176" i="14"/>
  <c r="U2168" i="14"/>
  <c r="U2160" i="14"/>
  <c r="U2152" i="14"/>
  <c r="U2144" i="14"/>
  <c r="U2122" i="14"/>
  <c r="U2095" i="14"/>
  <c r="U2082" i="14"/>
  <c r="U2076" i="14"/>
  <c r="U2063" i="14"/>
  <c r="U2050" i="14"/>
  <c r="U2044" i="14"/>
  <c r="U2032" i="14"/>
  <c r="G2501" i="14"/>
  <c r="G2497" i="14"/>
  <c r="G2493" i="14"/>
  <c r="G2489" i="14"/>
  <c r="G2485" i="14"/>
  <c r="G2481" i="14"/>
  <c r="G2477" i="14"/>
  <c r="G2473" i="14"/>
  <c r="G2467" i="14"/>
  <c r="G2459" i="14"/>
  <c r="G2451" i="14"/>
  <c r="C2443" i="14"/>
  <c r="C2435" i="14"/>
  <c r="C2427" i="14"/>
  <c r="C2419" i="14"/>
  <c r="C2404" i="14"/>
  <c r="U2376" i="14"/>
  <c r="C2360" i="14"/>
  <c r="U2348" i="14"/>
  <c r="U2338" i="14"/>
  <c r="U2322" i="14"/>
  <c r="U2306" i="14"/>
  <c r="U2290" i="14"/>
  <c r="U2274" i="14"/>
  <c r="U2262" i="14"/>
  <c r="U2254" i="14"/>
  <c r="U2246" i="14"/>
  <c r="U2238" i="14"/>
  <c r="U2230" i="14"/>
  <c r="U2222" i="14"/>
  <c r="U2214" i="14"/>
  <c r="U2206" i="14"/>
  <c r="U2198" i="14"/>
  <c r="U2190" i="14"/>
  <c r="U2114" i="14"/>
  <c r="U2094" i="14"/>
  <c r="U2088" i="14"/>
  <c r="U2075" i="14"/>
  <c r="U2062" i="14"/>
  <c r="U2056" i="14"/>
  <c r="U2043" i="14"/>
  <c r="U2031" i="14"/>
  <c r="D2501" i="14"/>
  <c r="D2497" i="14"/>
  <c r="D2493" i="14"/>
  <c r="D2489" i="14"/>
  <c r="D2485" i="14"/>
  <c r="D2481" i="14"/>
  <c r="D2477" i="14"/>
  <c r="D2473" i="14"/>
  <c r="G2470" i="14"/>
  <c r="D2467" i="14"/>
  <c r="G2462" i="14"/>
  <c r="D2459" i="14"/>
  <c r="G2454" i="14"/>
  <c r="D2451" i="14"/>
  <c r="G2446" i="14"/>
  <c r="D2440" i="14"/>
  <c r="C2440" i="14" s="1"/>
  <c r="G2437" i="14"/>
  <c r="D2432" i="14"/>
  <c r="C2432" i="14" s="1"/>
  <c r="G2429" i="14"/>
  <c r="D2424" i="14"/>
  <c r="C2424" i="14" s="1"/>
  <c r="G2421" i="14"/>
  <c r="G2415" i="14"/>
  <c r="G2411" i="14"/>
  <c r="G2407" i="14"/>
  <c r="G2403" i="14"/>
  <c r="G2399" i="14"/>
  <c r="U2358" i="14"/>
  <c r="U2355" i="14"/>
  <c r="U2182" i="14"/>
  <c r="U2174" i="14"/>
  <c r="U2166" i="14"/>
  <c r="U2158" i="14"/>
  <c r="U2150" i="14"/>
  <c r="U2142" i="14"/>
  <c r="U2136" i="14"/>
  <c r="U2106" i="14"/>
  <c r="U2100" i="14"/>
  <c r="U2087" i="14"/>
  <c r="U2074" i="14"/>
  <c r="U2068" i="14"/>
  <c r="U2055" i="14"/>
  <c r="U2042" i="14"/>
  <c r="U2036" i="14"/>
  <c r="D2470" i="14"/>
  <c r="D2462" i="14"/>
  <c r="D2454" i="14"/>
  <c r="D2446" i="14"/>
  <c r="G2442" i="14"/>
  <c r="D2437" i="14"/>
  <c r="G2434" i="14"/>
  <c r="D2429" i="14"/>
  <c r="G2426" i="14"/>
  <c r="D2421" i="14"/>
  <c r="G2418" i="14"/>
  <c r="D2415" i="14"/>
  <c r="D2411" i="14"/>
  <c r="D2407" i="14"/>
  <c r="D2403" i="14"/>
  <c r="D2399" i="14"/>
  <c r="U2396" i="14"/>
  <c r="U2395" i="14"/>
  <c r="U2394" i="14"/>
  <c r="U2393" i="14"/>
  <c r="U2392" i="14"/>
  <c r="U2391" i="14"/>
  <c r="U2390" i="14"/>
  <c r="U2389" i="14"/>
  <c r="U2388" i="14"/>
  <c r="U2387" i="14"/>
  <c r="U2386" i="14"/>
  <c r="U2385" i="14"/>
  <c r="U2384" i="14"/>
  <c r="C2369" i="14"/>
  <c r="U2361" i="14"/>
  <c r="U2347" i="14"/>
  <c r="U2342" i="14"/>
  <c r="U2332" i="14"/>
  <c r="U2326" i="14"/>
  <c r="U2316" i="14"/>
  <c r="U2300" i="14"/>
  <c r="U2284" i="14"/>
  <c r="U2268" i="14"/>
  <c r="U2135" i="14"/>
  <c r="U2134" i="14"/>
  <c r="U2128" i="14"/>
  <c r="U2099" i="14"/>
  <c r="U2086" i="14"/>
  <c r="U2080" i="14"/>
  <c r="U2067" i="14"/>
  <c r="U2054" i="14"/>
  <c r="U2048" i="14"/>
  <c r="U2035" i="14"/>
  <c r="U2011" i="14"/>
  <c r="U2354" i="14"/>
  <c r="U2336" i="14"/>
  <c r="U2331" i="14"/>
  <c r="U2320" i="14"/>
  <c r="U2315" i="14"/>
  <c r="U2304" i="14"/>
  <c r="U2299" i="14"/>
  <c r="U2288" i="14"/>
  <c r="U2283" i="14"/>
  <c r="U2272" i="14"/>
  <c r="U2267" i="14"/>
  <c r="U2259" i="14"/>
  <c r="U2251" i="14"/>
  <c r="U2243" i="14"/>
  <c r="U2235" i="14"/>
  <c r="U2227" i="14"/>
  <c r="U2219" i="14"/>
  <c r="U2211" i="14"/>
  <c r="U2203" i="14"/>
  <c r="U2195" i="14"/>
  <c r="U2187" i="14"/>
  <c r="U2180" i="14"/>
  <c r="U2172" i="14"/>
  <c r="U2164" i="14"/>
  <c r="U2156" i="14"/>
  <c r="U2148" i="14"/>
  <c r="U2140" i="14"/>
  <c r="U2127" i="14"/>
  <c r="U2126" i="14"/>
  <c r="U2120" i="14"/>
  <c r="U2098" i="14"/>
  <c r="U2092" i="14"/>
  <c r="U2079" i="14"/>
  <c r="U2066" i="14"/>
  <c r="U2060" i="14"/>
  <c r="U2047" i="14"/>
  <c r="U2015" i="14"/>
  <c r="G2503" i="14"/>
  <c r="G2499" i="14"/>
  <c r="G2495" i="14"/>
  <c r="G2491" i="14"/>
  <c r="G2487" i="14"/>
  <c r="G2483" i="14"/>
  <c r="G2479" i="14"/>
  <c r="G2475" i="14"/>
  <c r="G2471" i="14"/>
  <c r="G2463" i="14"/>
  <c r="G2455" i="14"/>
  <c r="G2447" i="14"/>
  <c r="C2439" i="14"/>
  <c r="C2431" i="14"/>
  <c r="C2423" i="14"/>
  <c r="U2372" i="14"/>
  <c r="U2369" i="14"/>
  <c r="U2360" i="14"/>
  <c r="U2346" i="14"/>
  <c r="U2330" i="14"/>
  <c r="U2314" i="14"/>
  <c r="U2298" i="14"/>
  <c r="U2282" i="14"/>
  <c r="U2266" i="14"/>
  <c r="U2258" i="14"/>
  <c r="U2250" i="14"/>
  <c r="U2242" i="14"/>
  <c r="U2234" i="14"/>
  <c r="U2226" i="14"/>
  <c r="U2218" i="14"/>
  <c r="U2210" i="14"/>
  <c r="U2202" i="14"/>
  <c r="U2194" i="14"/>
  <c r="U2186" i="14"/>
  <c r="U2119" i="14"/>
  <c r="U2118" i="14"/>
  <c r="U2112" i="14"/>
  <c r="U2104" i="14"/>
  <c r="U2091" i="14"/>
  <c r="U2078" i="14"/>
  <c r="U2072" i="14"/>
  <c r="U2059" i="14"/>
  <c r="U2046" i="14"/>
  <c r="U2040" i="14"/>
  <c r="U2019" i="14"/>
  <c r="D2503" i="14"/>
  <c r="D2499" i="14"/>
  <c r="D2495" i="14"/>
  <c r="D2491" i="14"/>
  <c r="D2487" i="14"/>
  <c r="D2483" i="14"/>
  <c r="D2479" i="14"/>
  <c r="D2475" i="14"/>
  <c r="D2471" i="14"/>
  <c r="G2466" i="14"/>
  <c r="D2463" i="14"/>
  <c r="G2458" i="14"/>
  <c r="D2455" i="14"/>
  <c r="G2450" i="14"/>
  <c r="D2447" i="14"/>
  <c r="G2441" i="14"/>
  <c r="D2436" i="14"/>
  <c r="G2433" i="14"/>
  <c r="D2428" i="14"/>
  <c r="G2425" i="14"/>
  <c r="D2420" i="14"/>
  <c r="G2417" i="14"/>
  <c r="G2413" i="14"/>
  <c r="G2409" i="14"/>
  <c r="G2405" i="14"/>
  <c r="G2401" i="14"/>
  <c r="G2397" i="14"/>
  <c r="C2359" i="14"/>
  <c r="U2178" i="14"/>
  <c r="U2170" i="14"/>
  <c r="U2162" i="14"/>
  <c r="U2154" i="14"/>
  <c r="U2146" i="14"/>
  <c r="U2138" i="14"/>
  <c r="U2111" i="14"/>
  <c r="U2110" i="14"/>
  <c r="U2103" i="14"/>
  <c r="U2090" i="14"/>
  <c r="U2084" i="14"/>
  <c r="U2071" i="14"/>
  <c r="U2058" i="14"/>
  <c r="U2052" i="14"/>
  <c r="U2039" i="14"/>
  <c r="U2028" i="14"/>
  <c r="U2023" i="14"/>
  <c r="U1996" i="14"/>
  <c r="U1988" i="14"/>
  <c r="U1980" i="14"/>
  <c r="U1972" i="14"/>
  <c r="U1964" i="14"/>
  <c r="U1956" i="14"/>
  <c r="U1948" i="14"/>
  <c r="U1940" i="14"/>
  <c r="U1932" i="14"/>
  <c r="U1924" i="14"/>
  <c r="U1916" i="14"/>
  <c r="U1908" i="14"/>
  <c r="U1900" i="14"/>
  <c r="U1892" i="14"/>
  <c r="U1884" i="14"/>
  <c r="U1876" i="14"/>
  <c r="U1868" i="14"/>
  <c r="U1860" i="14"/>
  <c r="U1852" i="14"/>
  <c r="U1844" i="14"/>
  <c r="U1836" i="14"/>
  <c r="U1828" i="14"/>
  <c r="U1820" i="14"/>
  <c r="U1798" i="14"/>
  <c r="U1793" i="14"/>
  <c r="U1792" i="14"/>
  <c r="U1779" i="14"/>
  <c r="U1772" i="14"/>
  <c r="U1768" i="14"/>
  <c r="U1764" i="14"/>
  <c r="U1760" i="14"/>
  <c r="U1756" i="14"/>
  <c r="U1752" i="14"/>
  <c r="U1748" i="14"/>
  <c r="U1744" i="14"/>
  <c r="U1740" i="14"/>
  <c r="U1736" i="14"/>
  <c r="U1732" i="14"/>
  <c r="U1728" i="14"/>
  <c r="U1724" i="14"/>
  <c r="U1720" i="14"/>
  <c r="U1716" i="14"/>
  <c r="U1712" i="14"/>
  <c r="U1708" i="14"/>
  <c r="U2024" i="14"/>
  <c r="U2020" i="14"/>
  <c r="U2016" i="14"/>
  <c r="U2012" i="14"/>
  <c r="U2008" i="14"/>
  <c r="U2004" i="14"/>
  <c r="U2000" i="14"/>
  <c r="U1995" i="14"/>
  <c r="U1987" i="14"/>
  <c r="U1979" i="14"/>
  <c r="U1971" i="14"/>
  <c r="U1963" i="14"/>
  <c r="U1955" i="14"/>
  <c r="U1947" i="14"/>
  <c r="U1939" i="14"/>
  <c r="U1931" i="14"/>
  <c r="U1923" i="14"/>
  <c r="U1915" i="14"/>
  <c r="U1907" i="14"/>
  <c r="U1899" i="14"/>
  <c r="U1891" i="14"/>
  <c r="U1883" i="14"/>
  <c r="U1875" i="14"/>
  <c r="U1867" i="14"/>
  <c r="U1859" i="14"/>
  <c r="U1851" i="14"/>
  <c r="U1843" i="14"/>
  <c r="U1835" i="14"/>
  <c r="U1827" i="14"/>
  <c r="U1819" i="14"/>
  <c r="U1799" i="14"/>
  <c r="U1786" i="14"/>
  <c r="U1781" i="14"/>
  <c r="U1780" i="14"/>
  <c r="U1773" i="14"/>
  <c r="U1769" i="14"/>
  <c r="U1765" i="14"/>
  <c r="U1761" i="14"/>
  <c r="U1757" i="14"/>
  <c r="U1753" i="14"/>
  <c r="U1749" i="14"/>
  <c r="U1745" i="14"/>
  <c r="U1741" i="14"/>
  <c r="U1737" i="14"/>
  <c r="U1733" i="14"/>
  <c r="U1729" i="14"/>
  <c r="U1725" i="14"/>
  <c r="U1721" i="14"/>
  <c r="U1717" i="14"/>
  <c r="U1713" i="14"/>
  <c r="U1709" i="14"/>
  <c r="U1705" i="14"/>
  <c r="U2353" i="14"/>
  <c r="U2345" i="14"/>
  <c r="U2337" i="14"/>
  <c r="U2329" i="14"/>
  <c r="U2321" i="14"/>
  <c r="U2313" i="14"/>
  <c r="U2305" i="14"/>
  <c r="U2297" i="14"/>
  <c r="U2289" i="14"/>
  <c r="U2281" i="14"/>
  <c r="U2273" i="14"/>
  <c r="U2265" i="14"/>
  <c r="U2257" i="14"/>
  <c r="U2249" i="14"/>
  <c r="U2241" i="14"/>
  <c r="U2233" i="14"/>
  <c r="U2225" i="14"/>
  <c r="U2217" i="14"/>
  <c r="U2209" i="14"/>
  <c r="U2201" i="14"/>
  <c r="U2193" i="14"/>
  <c r="U1994" i="14"/>
  <c r="U1986" i="14"/>
  <c r="U1978" i="14"/>
  <c r="U1970" i="14"/>
  <c r="U1962" i="14"/>
  <c r="U1954" i="14"/>
  <c r="U1946" i="14"/>
  <c r="U1938" i="14"/>
  <c r="U1930" i="14"/>
  <c r="U1922" i="14"/>
  <c r="U1914" i="14"/>
  <c r="U1906" i="14"/>
  <c r="U1898" i="14"/>
  <c r="U1890" i="14"/>
  <c r="U1882" i="14"/>
  <c r="U1874" i="14"/>
  <c r="U1866" i="14"/>
  <c r="U1858" i="14"/>
  <c r="U1850" i="14"/>
  <c r="U1842" i="14"/>
  <c r="U1834" i="14"/>
  <c r="U1826" i="14"/>
  <c r="U1818" i="14"/>
  <c r="U1814" i="14"/>
  <c r="U1810" i="14"/>
  <c r="U1806" i="14"/>
  <c r="U1801" i="14"/>
  <c r="U1800" i="14"/>
  <c r="U1787" i="14"/>
  <c r="U2007" i="14"/>
  <c r="U2003" i="14"/>
  <c r="U1999" i="14"/>
  <c r="U1993" i="14"/>
  <c r="U1985" i="14"/>
  <c r="U1977" i="14"/>
  <c r="U1969" i="14"/>
  <c r="U1961" i="14"/>
  <c r="U1953" i="14"/>
  <c r="U1945" i="14"/>
  <c r="U1937" i="14"/>
  <c r="U1929" i="14"/>
  <c r="U1921" i="14"/>
  <c r="U1913" i="14"/>
  <c r="U1905" i="14"/>
  <c r="U1897" i="14"/>
  <c r="U1889" i="14"/>
  <c r="U1881" i="14"/>
  <c r="U1873" i="14"/>
  <c r="U1865" i="14"/>
  <c r="U1857" i="14"/>
  <c r="U1849" i="14"/>
  <c r="U1841" i="14"/>
  <c r="U1833" i="14"/>
  <c r="U1825" i="14"/>
  <c r="U1815" i="14"/>
  <c r="U1811" i="14"/>
  <c r="U1807" i="14"/>
  <c r="U1794" i="14"/>
  <c r="U1789" i="14"/>
  <c r="U1788" i="14"/>
  <c r="U1775" i="14"/>
  <c r="U1992" i="14"/>
  <c r="U1984" i="14"/>
  <c r="U1976" i="14"/>
  <c r="U1968" i="14"/>
  <c r="U1960" i="14"/>
  <c r="U1952" i="14"/>
  <c r="U1944" i="14"/>
  <c r="U1936" i="14"/>
  <c r="U1928" i="14"/>
  <c r="U1920" i="14"/>
  <c r="U1912" i="14"/>
  <c r="U1904" i="14"/>
  <c r="U1896" i="14"/>
  <c r="U1888" i="14"/>
  <c r="U1880" i="14"/>
  <c r="U1872" i="14"/>
  <c r="U1864" i="14"/>
  <c r="U1856" i="14"/>
  <c r="U1848" i="14"/>
  <c r="U1840" i="14"/>
  <c r="U1832" i="14"/>
  <c r="U1824" i="14"/>
  <c r="U1795" i="14"/>
  <c r="U1782" i="14"/>
  <c r="U1777" i="14"/>
  <c r="U1776" i="14"/>
  <c r="U2260" i="14"/>
  <c r="U2252" i="14"/>
  <c r="U2244" i="14"/>
  <c r="U2236" i="14"/>
  <c r="U2228" i="14"/>
  <c r="U2220" i="14"/>
  <c r="U2212" i="14"/>
  <c r="U2204" i="14"/>
  <c r="U2196" i="14"/>
  <c r="U2188" i="14"/>
  <c r="U2034" i="14"/>
  <c r="U2030" i="14"/>
  <c r="U2026" i="14"/>
  <c r="U2022" i="14"/>
  <c r="U2018" i="14"/>
  <c r="U2014" i="14"/>
  <c r="U2010" i="14"/>
  <c r="U2006" i="14"/>
  <c r="U2002" i="14"/>
  <c r="U1998" i="14"/>
  <c r="U1991" i="14"/>
  <c r="U1983" i="14"/>
  <c r="U1975" i="14"/>
  <c r="U1967" i="14"/>
  <c r="U1959" i="14"/>
  <c r="U1951" i="14"/>
  <c r="U1943" i="14"/>
  <c r="U1935" i="14"/>
  <c r="U1927" i="14"/>
  <c r="U1919" i="14"/>
  <c r="U1911" i="14"/>
  <c r="U1903" i="14"/>
  <c r="U1895" i="14"/>
  <c r="U1887" i="14"/>
  <c r="U1879" i="14"/>
  <c r="U1871" i="14"/>
  <c r="U1863" i="14"/>
  <c r="U1855" i="14"/>
  <c r="U1847" i="14"/>
  <c r="U1839" i="14"/>
  <c r="U1831" i="14"/>
  <c r="U1823" i="14"/>
  <c r="U1802" i="14"/>
  <c r="U1797" i="14"/>
  <c r="U1796" i="14"/>
  <c r="U1783" i="14"/>
  <c r="U1771" i="14"/>
  <c r="U1767" i="14"/>
  <c r="U1763" i="14"/>
  <c r="U1759" i="14"/>
  <c r="U1755" i="14"/>
  <c r="U1751" i="14"/>
  <c r="U1747" i="14"/>
  <c r="U1743" i="14"/>
  <c r="U1739" i="14"/>
  <c r="U1735" i="14"/>
  <c r="U1731" i="14"/>
  <c r="U1727" i="14"/>
  <c r="U1723" i="14"/>
  <c r="U1719" i="14"/>
  <c r="U1715" i="14"/>
  <c r="U1711" i="14"/>
  <c r="U1707" i="14"/>
  <c r="U1990" i="14"/>
  <c r="U1982" i="14"/>
  <c r="U1974" i="14"/>
  <c r="U1966" i="14"/>
  <c r="U1958" i="14"/>
  <c r="U1950" i="14"/>
  <c r="U1942" i="14"/>
  <c r="U1934" i="14"/>
  <c r="U1926" i="14"/>
  <c r="U1918" i="14"/>
  <c r="U1910" i="14"/>
  <c r="U1902" i="14"/>
  <c r="U1894" i="14"/>
  <c r="U1886" i="14"/>
  <c r="U1878" i="14"/>
  <c r="U1870" i="14"/>
  <c r="U1862" i="14"/>
  <c r="U1854" i="14"/>
  <c r="U1846" i="14"/>
  <c r="U1838" i="14"/>
  <c r="U1830" i="14"/>
  <c r="U1822" i="14"/>
  <c r="U1816" i="14"/>
  <c r="U1812" i="14"/>
  <c r="U1808" i="14"/>
  <c r="U1803" i="14"/>
  <c r="U1790" i="14"/>
  <c r="U1785" i="14"/>
  <c r="U1784" i="14"/>
  <c r="U1704" i="14"/>
  <c r="U2105" i="14"/>
  <c r="U2101" i="14"/>
  <c r="U2097" i="14"/>
  <c r="U2093" i="14"/>
  <c r="U2089" i="14"/>
  <c r="U2085" i="14"/>
  <c r="U2081" i="14"/>
  <c r="U2077" i="14"/>
  <c r="U2073" i="14"/>
  <c r="U2069" i="14"/>
  <c r="U2065" i="14"/>
  <c r="U2061" i="14"/>
  <c r="U2057" i="14"/>
  <c r="U2053" i="14"/>
  <c r="U2049" i="14"/>
  <c r="U2045" i="14"/>
  <c r="U2041" i="14"/>
  <c r="U2037" i="14"/>
  <c r="U2033" i="14"/>
  <c r="U2029" i="14"/>
  <c r="U2025" i="14"/>
  <c r="U2021" i="14"/>
  <c r="U2017" i="14"/>
  <c r="U2013" i="14"/>
  <c r="U2009" i="14"/>
  <c r="U2005" i="14"/>
  <c r="U2001" i="14"/>
  <c r="U1997" i="14"/>
  <c r="U1989" i="14"/>
  <c r="U1981" i="14"/>
  <c r="U1973" i="14"/>
  <c r="U1965" i="14"/>
  <c r="U1957" i="14"/>
  <c r="U1949" i="14"/>
  <c r="U1941" i="14"/>
  <c r="U1933" i="14"/>
  <c r="U1925" i="14"/>
  <c r="U1917" i="14"/>
  <c r="U1909" i="14"/>
  <c r="U1901" i="14"/>
  <c r="U1893" i="14"/>
  <c r="U1885" i="14"/>
  <c r="U1877" i="14"/>
  <c r="U1869" i="14"/>
  <c r="U1861" i="14"/>
  <c r="U1853" i="14"/>
  <c r="U1845" i="14"/>
  <c r="U1837" i="14"/>
  <c r="U1829" i="14"/>
  <c r="U1821" i="14"/>
  <c r="U1817" i="14"/>
  <c r="U1813" i="14"/>
  <c r="U1809" i="14"/>
  <c r="U1805" i="14"/>
  <c r="U1804" i="14"/>
  <c r="U1791" i="14"/>
  <c r="U1778" i="14"/>
  <c r="G1818" i="14"/>
  <c r="G1814" i="14"/>
  <c r="G1810" i="14"/>
  <c r="G1806" i="14"/>
  <c r="E1803" i="14"/>
  <c r="C1803" i="14" s="1"/>
  <c r="G1798" i="14"/>
  <c r="E1795" i="14"/>
  <c r="C1795" i="14" s="1"/>
  <c r="G1790" i="14"/>
  <c r="E1787" i="14"/>
  <c r="C1787" i="14" s="1"/>
  <c r="G1782" i="14"/>
  <c r="E1779" i="14"/>
  <c r="C1779" i="14" s="1"/>
  <c r="E1774" i="14"/>
  <c r="G1771" i="14"/>
  <c r="E1766" i="14"/>
  <c r="G1763" i="14"/>
  <c r="E1758" i="14"/>
  <c r="G1755" i="14"/>
  <c r="C1753" i="14"/>
  <c r="E1750" i="14"/>
  <c r="G1747" i="14"/>
  <c r="C1745" i="14"/>
  <c r="E1742" i="14"/>
  <c r="G1739" i="14"/>
  <c r="C1737" i="14"/>
  <c r="E1734" i="14"/>
  <c r="G1731" i="14"/>
  <c r="C1729" i="14"/>
  <c r="E1726" i="14"/>
  <c r="G1723" i="14"/>
  <c r="C1721" i="14"/>
  <c r="E1718" i="14"/>
  <c r="G1715" i="14"/>
  <c r="C1713" i="14"/>
  <c r="E1710" i="14"/>
  <c r="G1707" i="14"/>
  <c r="E1703" i="14"/>
  <c r="D1703" i="14"/>
  <c r="E1702" i="14"/>
  <c r="D1702" i="14"/>
  <c r="E1701" i="14"/>
  <c r="D1701" i="14"/>
  <c r="E1700" i="14"/>
  <c r="D1700" i="14"/>
  <c r="E1699" i="14"/>
  <c r="D1699" i="14"/>
  <c r="E1698" i="14"/>
  <c r="D1698" i="14"/>
  <c r="E1697" i="14"/>
  <c r="D1697" i="14"/>
  <c r="E1696" i="14"/>
  <c r="D1696" i="14"/>
  <c r="E1695" i="14"/>
  <c r="D1695" i="14"/>
  <c r="E1694" i="14"/>
  <c r="D1694" i="14"/>
  <c r="E1693" i="14"/>
  <c r="D1693" i="14"/>
  <c r="E1692" i="14"/>
  <c r="D1692" i="14"/>
  <c r="E1691" i="14"/>
  <c r="D1691" i="14"/>
  <c r="E1690" i="14"/>
  <c r="D1690" i="14"/>
  <c r="E1689" i="14"/>
  <c r="D1689" i="14"/>
  <c r="E1688" i="14"/>
  <c r="D1688" i="14"/>
  <c r="E1687" i="14"/>
  <c r="D1687" i="14"/>
  <c r="E1686" i="14"/>
  <c r="D1686" i="14"/>
  <c r="E1685" i="14"/>
  <c r="D1685" i="14"/>
  <c r="E1684" i="14"/>
  <c r="D1684" i="14"/>
  <c r="E1683" i="14"/>
  <c r="D1683" i="14"/>
  <c r="E1682" i="14"/>
  <c r="D1682" i="14"/>
  <c r="E1681" i="14"/>
  <c r="D1681" i="14"/>
  <c r="E1680" i="14"/>
  <c r="D1680" i="14"/>
  <c r="E1679" i="14"/>
  <c r="D1679" i="14"/>
  <c r="E1678" i="14"/>
  <c r="D1678" i="14"/>
  <c r="E1677" i="14"/>
  <c r="D1677" i="14"/>
  <c r="E1676" i="14"/>
  <c r="D1676" i="14"/>
  <c r="E1675" i="14"/>
  <c r="D1675" i="14"/>
  <c r="E1674" i="14"/>
  <c r="D1674" i="14"/>
  <c r="E1673" i="14"/>
  <c r="D1673" i="14"/>
  <c r="E1672" i="14"/>
  <c r="D1672" i="14"/>
  <c r="E1671" i="14"/>
  <c r="D1671" i="14"/>
  <c r="U1669" i="14"/>
  <c r="E1667" i="14"/>
  <c r="G1667" i="14"/>
  <c r="D1667" i="14"/>
  <c r="U1665" i="14"/>
  <c r="E1663" i="14"/>
  <c r="G1663" i="14"/>
  <c r="D1663" i="14"/>
  <c r="U1661" i="14"/>
  <c r="U1654" i="14"/>
  <c r="U1646" i="14"/>
  <c r="U1638" i="14"/>
  <c r="U1545" i="14"/>
  <c r="U1536" i="14"/>
  <c r="U1530" i="14"/>
  <c r="E1818" i="14"/>
  <c r="E1814" i="14"/>
  <c r="E1810" i="14"/>
  <c r="E1806" i="14"/>
  <c r="E1798" i="14"/>
  <c r="E1790" i="14"/>
  <c r="E1782" i="14"/>
  <c r="E1771" i="14"/>
  <c r="G1768" i="14"/>
  <c r="E1763" i="14"/>
  <c r="G1760" i="14"/>
  <c r="E1755" i="14"/>
  <c r="G1752" i="14"/>
  <c r="E1747" i="14"/>
  <c r="G1744" i="14"/>
  <c r="E1739" i="14"/>
  <c r="G1736" i="14"/>
  <c r="E1731" i="14"/>
  <c r="G1728" i="14"/>
  <c r="E1723" i="14"/>
  <c r="G1720" i="14"/>
  <c r="E1715" i="14"/>
  <c r="G1712" i="14"/>
  <c r="E1707" i="14"/>
  <c r="U1627" i="14"/>
  <c r="U1626" i="14"/>
  <c r="U1611" i="14"/>
  <c r="U1610" i="14"/>
  <c r="U1595" i="14"/>
  <c r="U1594" i="14"/>
  <c r="U1579" i="14"/>
  <c r="U1578" i="14"/>
  <c r="U1563" i="14"/>
  <c r="U1562" i="14"/>
  <c r="U1537" i="14"/>
  <c r="U1527" i="14"/>
  <c r="U1516" i="14"/>
  <c r="E1768" i="14"/>
  <c r="E1760" i="14"/>
  <c r="E1752" i="14"/>
  <c r="E1744" i="14"/>
  <c r="E1736" i="14"/>
  <c r="E1728" i="14"/>
  <c r="E1720" i="14"/>
  <c r="E1712" i="14"/>
  <c r="U1670" i="14"/>
  <c r="E1668" i="14"/>
  <c r="G1668" i="14"/>
  <c r="D1668" i="14"/>
  <c r="U1666" i="14"/>
  <c r="E1664" i="14"/>
  <c r="G1664" i="14"/>
  <c r="D1664" i="14"/>
  <c r="U1662" i="14"/>
  <c r="U1656" i="14"/>
  <c r="U1648" i="14"/>
  <c r="U1640" i="14"/>
  <c r="U1550" i="14"/>
  <c r="U1541" i="14"/>
  <c r="U1522" i="14"/>
  <c r="U1513" i="14"/>
  <c r="U1703" i="14"/>
  <c r="U1702" i="14"/>
  <c r="U1701" i="14"/>
  <c r="U1700" i="14"/>
  <c r="U1699" i="14"/>
  <c r="U1698" i="14"/>
  <c r="U1697" i="14"/>
  <c r="U1696" i="14"/>
  <c r="U1695" i="14"/>
  <c r="U1694" i="14"/>
  <c r="U1693" i="14"/>
  <c r="U1692" i="14"/>
  <c r="U1691" i="14"/>
  <c r="U1690" i="14"/>
  <c r="U1689" i="14"/>
  <c r="U1688" i="14"/>
  <c r="U1687" i="14"/>
  <c r="U1686" i="14"/>
  <c r="U1685" i="14"/>
  <c r="U1684" i="14"/>
  <c r="U1683" i="14"/>
  <c r="U1682" i="14"/>
  <c r="U1681" i="14"/>
  <c r="U1680" i="14"/>
  <c r="U1679" i="14"/>
  <c r="U1678" i="14"/>
  <c r="U1677" i="14"/>
  <c r="U1676" i="14"/>
  <c r="U1675" i="14"/>
  <c r="U1674" i="14"/>
  <c r="U1673" i="14"/>
  <c r="U1672" i="14"/>
  <c r="U1671" i="14"/>
  <c r="U1631" i="14"/>
  <c r="U1630" i="14"/>
  <c r="U1615" i="14"/>
  <c r="U1614" i="14"/>
  <c r="U1599" i="14"/>
  <c r="U1598" i="14"/>
  <c r="U1583" i="14"/>
  <c r="U1582" i="14"/>
  <c r="U1567" i="14"/>
  <c r="U1566" i="14"/>
  <c r="G1816" i="14"/>
  <c r="G1812" i="14"/>
  <c r="G1808" i="14"/>
  <c r="G1802" i="14"/>
  <c r="E1799" i="14"/>
  <c r="C1799" i="14" s="1"/>
  <c r="G1794" i="14"/>
  <c r="E1791" i="14"/>
  <c r="C1791" i="14" s="1"/>
  <c r="G1786" i="14"/>
  <c r="E1783" i="14"/>
  <c r="C1783" i="14" s="1"/>
  <c r="G1778" i="14"/>
  <c r="E1775" i="14"/>
  <c r="C1775" i="14" s="1"/>
  <c r="C1773" i="14"/>
  <c r="E1770" i="14"/>
  <c r="C1770" i="14" s="1"/>
  <c r="G1767" i="14"/>
  <c r="C1765" i="14"/>
  <c r="E1762" i="14"/>
  <c r="G1759" i="14"/>
  <c r="C1757" i="14"/>
  <c r="E1754" i="14"/>
  <c r="C1754" i="14" s="1"/>
  <c r="G1751" i="14"/>
  <c r="C1749" i="14"/>
  <c r="E1746" i="14"/>
  <c r="G1743" i="14"/>
  <c r="C1741" i="14"/>
  <c r="E1738" i="14"/>
  <c r="G1735" i="14"/>
  <c r="C1733" i="14"/>
  <c r="E1730" i="14"/>
  <c r="G1727" i="14"/>
  <c r="C1725" i="14"/>
  <c r="E1722" i="14"/>
  <c r="C1722" i="14" s="1"/>
  <c r="G1719" i="14"/>
  <c r="C1717" i="14"/>
  <c r="E1714" i="14"/>
  <c r="G1711" i="14"/>
  <c r="C1709" i="14"/>
  <c r="E1706" i="14"/>
  <c r="C1706" i="14" s="1"/>
  <c r="E1669" i="14"/>
  <c r="G1669" i="14"/>
  <c r="D1669" i="14"/>
  <c r="U1667" i="14"/>
  <c r="E1665" i="14"/>
  <c r="G1665" i="14"/>
  <c r="D1665" i="14"/>
  <c r="U1663" i="14"/>
  <c r="U1658" i="14"/>
  <c r="U1650" i="14"/>
  <c r="U1642" i="14"/>
  <c r="U1551" i="14"/>
  <c r="U1548" i="14"/>
  <c r="U1539" i="14"/>
  <c r="U1538" i="14"/>
  <c r="U1528" i="14"/>
  <c r="U1508" i="14"/>
  <c r="E1816" i="14"/>
  <c r="E1812" i="14"/>
  <c r="E1808" i="14"/>
  <c r="E1802" i="14"/>
  <c r="E1794" i="14"/>
  <c r="E1786" i="14"/>
  <c r="E1778" i="14"/>
  <c r="G1772" i="14"/>
  <c r="E1767" i="14"/>
  <c r="G1764" i="14"/>
  <c r="E1759" i="14"/>
  <c r="G1756" i="14"/>
  <c r="E1751" i="14"/>
  <c r="G1748" i="14"/>
  <c r="E1743" i="14"/>
  <c r="G1740" i="14"/>
  <c r="E1735" i="14"/>
  <c r="G1732" i="14"/>
  <c r="E1727" i="14"/>
  <c r="G1724" i="14"/>
  <c r="E1719" i="14"/>
  <c r="G1716" i="14"/>
  <c r="E1711" i="14"/>
  <c r="G1708" i="14"/>
  <c r="U1635" i="14"/>
  <c r="U1634" i="14"/>
  <c r="U1619" i="14"/>
  <c r="U1618" i="14"/>
  <c r="U1603" i="14"/>
  <c r="U1602" i="14"/>
  <c r="U1587" i="14"/>
  <c r="U1586" i="14"/>
  <c r="U1571" i="14"/>
  <c r="U1570" i="14"/>
  <c r="U1555" i="14"/>
  <c r="U1554" i="14"/>
  <c r="U1553" i="14"/>
  <c r="U1542" i="14"/>
  <c r="U1535" i="14"/>
  <c r="U1529" i="14"/>
  <c r="U1514" i="14"/>
  <c r="U1504" i="14"/>
  <c r="E1772" i="14"/>
  <c r="E1764" i="14"/>
  <c r="E1756" i="14"/>
  <c r="E1748" i="14"/>
  <c r="E1740" i="14"/>
  <c r="E1732" i="14"/>
  <c r="E1724" i="14"/>
  <c r="E1716" i="14"/>
  <c r="E1708" i="14"/>
  <c r="E1705" i="14"/>
  <c r="D1705" i="14"/>
  <c r="E1670" i="14"/>
  <c r="G1670" i="14"/>
  <c r="D1670" i="14"/>
  <c r="U1668" i="14"/>
  <c r="E1666" i="14"/>
  <c r="G1666" i="14"/>
  <c r="D1666" i="14"/>
  <c r="U1664" i="14"/>
  <c r="E1662" i="14"/>
  <c r="G1662" i="14"/>
  <c r="D1662" i="14"/>
  <c r="U1660" i="14"/>
  <c r="U1652" i="14"/>
  <c r="U1644" i="14"/>
  <c r="U1524" i="14"/>
  <c r="U1500" i="14"/>
  <c r="E1704" i="14"/>
  <c r="D1704" i="14"/>
  <c r="U1623" i="14"/>
  <c r="U1622" i="14"/>
  <c r="U1607" i="14"/>
  <c r="U1606" i="14"/>
  <c r="U1591" i="14"/>
  <c r="U1590" i="14"/>
  <c r="U1575" i="14"/>
  <c r="U1574" i="14"/>
  <c r="U1559" i="14"/>
  <c r="U1558" i="14"/>
  <c r="U1549" i="14"/>
  <c r="U1543" i="14"/>
  <c r="U1540" i="14"/>
  <c r="U1521" i="14"/>
  <c r="D1661" i="14"/>
  <c r="D1657" i="14"/>
  <c r="D1653" i="14"/>
  <c r="D1649" i="14"/>
  <c r="D1645" i="14"/>
  <c r="D1641" i="14"/>
  <c r="D1637" i="14"/>
  <c r="G1632" i="14"/>
  <c r="D1629" i="14"/>
  <c r="G1624" i="14"/>
  <c r="D1621" i="14"/>
  <c r="G1616" i="14"/>
  <c r="D1613" i="14"/>
  <c r="G1608" i="14"/>
  <c r="D1605" i="14"/>
  <c r="G1600" i="14"/>
  <c r="D1597" i="14"/>
  <c r="G1592" i="14"/>
  <c r="D1589" i="14"/>
  <c r="G1584" i="14"/>
  <c r="D1581" i="14"/>
  <c r="G1576" i="14"/>
  <c r="D1573" i="14"/>
  <c r="G1568" i="14"/>
  <c r="D1565" i="14"/>
  <c r="G1560" i="14"/>
  <c r="D1557" i="14"/>
  <c r="E1552" i="14"/>
  <c r="G1552" i="14"/>
  <c r="G1549" i="14"/>
  <c r="D1547" i="14"/>
  <c r="E1526" i="14"/>
  <c r="D1526" i="14"/>
  <c r="G1526" i="14"/>
  <c r="U1515" i="14"/>
  <c r="E1510" i="14"/>
  <c r="D1510" i="14"/>
  <c r="G1510" i="14"/>
  <c r="E1508" i="14"/>
  <c r="D1508" i="14"/>
  <c r="G1508" i="14"/>
  <c r="U1505" i="14"/>
  <c r="E1500" i="14"/>
  <c r="D1500" i="14"/>
  <c r="G1500" i="14"/>
  <c r="U1492" i="14"/>
  <c r="U1488" i="14"/>
  <c r="U1487" i="14"/>
  <c r="U1486" i="14"/>
  <c r="U1468" i="14"/>
  <c r="U1445" i="14"/>
  <c r="D1632" i="14"/>
  <c r="D1624" i="14"/>
  <c r="D1616" i="14"/>
  <c r="D1608" i="14"/>
  <c r="D1600" i="14"/>
  <c r="D1592" i="14"/>
  <c r="D1584" i="14"/>
  <c r="D1576" i="14"/>
  <c r="D1568" i="14"/>
  <c r="D1560" i="14"/>
  <c r="G1551" i="14"/>
  <c r="D1549" i="14"/>
  <c r="E1536" i="14"/>
  <c r="D1536" i="14"/>
  <c r="G1536" i="14"/>
  <c r="E1524" i="14"/>
  <c r="D1524" i="14"/>
  <c r="G1524" i="14"/>
  <c r="U1496" i="14"/>
  <c r="U1491" i="14"/>
  <c r="U1461" i="14"/>
  <c r="U1453" i="14"/>
  <c r="U1547" i="14"/>
  <c r="E1540" i="14"/>
  <c r="G1540" i="14"/>
  <c r="U1531" i="14"/>
  <c r="E1530" i="14"/>
  <c r="D1530" i="14"/>
  <c r="G1530" i="14"/>
  <c r="E1522" i="14"/>
  <c r="D1522" i="14"/>
  <c r="G1522" i="14"/>
  <c r="U1511" i="14"/>
  <c r="U1507" i="14"/>
  <c r="U1506" i="14"/>
  <c r="U1499" i="14"/>
  <c r="U1497" i="14"/>
  <c r="U1495" i="14"/>
  <c r="U1494" i="14"/>
  <c r="G1659" i="14"/>
  <c r="G1655" i="14"/>
  <c r="G1651" i="14"/>
  <c r="G1647" i="14"/>
  <c r="G1643" i="14"/>
  <c r="G1639" i="14"/>
  <c r="G1633" i="14"/>
  <c r="G1625" i="14"/>
  <c r="G1617" i="14"/>
  <c r="G1609" i="14"/>
  <c r="G1601" i="14"/>
  <c r="G1593" i="14"/>
  <c r="G1585" i="14"/>
  <c r="G1577" i="14"/>
  <c r="G1569" i="14"/>
  <c r="G1561" i="14"/>
  <c r="E1542" i="14"/>
  <c r="G1542" i="14"/>
  <c r="C1539" i="14"/>
  <c r="U1525" i="14"/>
  <c r="E1520" i="14"/>
  <c r="D1520" i="14"/>
  <c r="G1520" i="14"/>
  <c r="U1512" i="14"/>
  <c r="U1509" i="14"/>
  <c r="U1470" i="14"/>
  <c r="U1463" i="14"/>
  <c r="U1455" i="14"/>
  <c r="U1447" i="14"/>
  <c r="D1659" i="14"/>
  <c r="D1655" i="14"/>
  <c r="D1651" i="14"/>
  <c r="D1647" i="14"/>
  <c r="D1643" i="14"/>
  <c r="D1639" i="14"/>
  <c r="G1636" i="14"/>
  <c r="D1633" i="14"/>
  <c r="G1628" i="14"/>
  <c r="D1625" i="14"/>
  <c r="G1620" i="14"/>
  <c r="D1617" i="14"/>
  <c r="G1612" i="14"/>
  <c r="D1609" i="14"/>
  <c r="G1604" i="14"/>
  <c r="D1601" i="14"/>
  <c r="G1596" i="14"/>
  <c r="D1593" i="14"/>
  <c r="G1588" i="14"/>
  <c r="D1585" i="14"/>
  <c r="G1580" i="14"/>
  <c r="D1577" i="14"/>
  <c r="G1572" i="14"/>
  <c r="D1569" i="14"/>
  <c r="G1564" i="14"/>
  <c r="D1561" i="14"/>
  <c r="G1556" i="14"/>
  <c r="E1544" i="14"/>
  <c r="G1544" i="14"/>
  <c r="G1541" i="14"/>
  <c r="E1534" i="14"/>
  <c r="D1534" i="14"/>
  <c r="G1534" i="14"/>
  <c r="U1523" i="14"/>
  <c r="E1518" i="14"/>
  <c r="D1518" i="14"/>
  <c r="G1518" i="14"/>
  <c r="C1515" i="14"/>
  <c r="E1504" i="14"/>
  <c r="D1504" i="14"/>
  <c r="G1504" i="14"/>
  <c r="U1501" i="14"/>
  <c r="U1476" i="14"/>
  <c r="U1471" i="14"/>
  <c r="D1636" i="14"/>
  <c r="D1628" i="14"/>
  <c r="D1620" i="14"/>
  <c r="D1612" i="14"/>
  <c r="D1604" i="14"/>
  <c r="D1596" i="14"/>
  <c r="D1588" i="14"/>
  <c r="D1580" i="14"/>
  <c r="D1572" i="14"/>
  <c r="D1564" i="14"/>
  <c r="D1556" i="14"/>
  <c r="E1546" i="14"/>
  <c r="G1546" i="14"/>
  <c r="G1543" i="14"/>
  <c r="D1541" i="14"/>
  <c r="E1528" i="14"/>
  <c r="D1528" i="14"/>
  <c r="G1528" i="14"/>
  <c r="E1516" i="14"/>
  <c r="D1516" i="14"/>
  <c r="G1516" i="14"/>
  <c r="AA1487" i="14"/>
  <c r="U1475" i="14"/>
  <c r="U1465" i="14"/>
  <c r="U1457" i="14"/>
  <c r="U1449" i="14"/>
  <c r="G1661" i="14"/>
  <c r="E1548" i="14"/>
  <c r="G1548" i="14"/>
  <c r="E1538" i="14"/>
  <c r="D1538" i="14"/>
  <c r="G1538" i="14"/>
  <c r="U1519" i="14"/>
  <c r="E1514" i="14"/>
  <c r="D1514" i="14"/>
  <c r="G1514" i="14"/>
  <c r="U1503" i="14"/>
  <c r="U1502" i="14"/>
  <c r="U1484" i="14"/>
  <c r="U1480" i="14"/>
  <c r="U1479" i="14"/>
  <c r="U1478" i="14"/>
  <c r="G1657" i="14"/>
  <c r="G1653" i="14"/>
  <c r="G1649" i="14"/>
  <c r="G1645" i="14"/>
  <c r="G1641" i="14"/>
  <c r="G1637" i="14"/>
  <c r="G1629" i="14"/>
  <c r="G1621" i="14"/>
  <c r="G1613" i="14"/>
  <c r="G1605" i="14"/>
  <c r="G1597" i="14"/>
  <c r="G1589" i="14"/>
  <c r="G1581" i="14"/>
  <c r="G1573" i="14"/>
  <c r="G1565" i="14"/>
  <c r="G1557" i="14"/>
  <c r="E1550" i="14"/>
  <c r="G1550" i="14"/>
  <c r="C1545" i="14"/>
  <c r="U1533" i="14"/>
  <c r="E1532" i="14"/>
  <c r="D1532" i="14"/>
  <c r="G1532" i="14"/>
  <c r="U1520" i="14"/>
  <c r="U1517" i="14"/>
  <c r="E1512" i="14"/>
  <c r="D1512" i="14"/>
  <c r="G1512" i="14"/>
  <c r="E1497" i="14"/>
  <c r="D1497" i="14"/>
  <c r="G1497" i="14"/>
  <c r="U1483" i="14"/>
  <c r="U1467" i="14"/>
  <c r="U1459" i="14"/>
  <c r="U1451" i="14"/>
  <c r="U1439" i="14"/>
  <c r="G1506" i="14"/>
  <c r="G1502" i="14"/>
  <c r="D1498" i="14"/>
  <c r="G1493" i="14"/>
  <c r="D1490" i="14"/>
  <c r="C1490" i="14" s="1"/>
  <c r="G1485" i="14"/>
  <c r="D1482" i="14"/>
  <c r="G1477" i="14"/>
  <c r="D1474" i="14"/>
  <c r="C1474" i="14" s="1"/>
  <c r="D1467" i="14"/>
  <c r="E1467" i="14"/>
  <c r="D1463" i="14"/>
  <c r="E1463" i="14"/>
  <c r="D1459" i="14"/>
  <c r="E1459" i="14"/>
  <c r="D1455" i="14"/>
  <c r="E1455" i="14"/>
  <c r="D1451" i="14"/>
  <c r="E1451" i="14"/>
  <c r="U1441" i="14"/>
  <c r="U1440" i="14"/>
  <c r="E1436" i="14"/>
  <c r="G1436" i="14"/>
  <c r="C1409" i="14"/>
  <c r="U1376" i="14"/>
  <c r="U1372" i="14"/>
  <c r="U1369" i="14"/>
  <c r="U1356" i="14"/>
  <c r="U1353" i="14"/>
  <c r="D1506" i="14"/>
  <c r="D1502" i="14"/>
  <c r="D1493" i="14"/>
  <c r="D1485" i="14"/>
  <c r="D1477" i="14"/>
  <c r="D1472" i="14"/>
  <c r="E1472" i="14"/>
  <c r="E1446" i="14"/>
  <c r="G1446" i="14"/>
  <c r="D1434" i="14"/>
  <c r="E1434" i="14"/>
  <c r="G1434" i="14"/>
  <c r="U1423" i="14"/>
  <c r="U1415" i="14"/>
  <c r="U1407" i="14"/>
  <c r="U1399" i="14"/>
  <c r="U1392" i="14"/>
  <c r="U1378" i="14"/>
  <c r="U1366" i="14"/>
  <c r="U1350" i="14"/>
  <c r="U1472" i="14"/>
  <c r="D1469" i="14"/>
  <c r="E1469" i="14"/>
  <c r="D1466" i="14"/>
  <c r="E1466" i="14"/>
  <c r="D1462" i="14"/>
  <c r="E1462" i="14"/>
  <c r="D1458" i="14"/>
  <c r="E1458" i="14"/>
  <c r="D1454" i="14"/>
  <c r="E1454" i="14"/>
  <c r="D1450" i="14"/>
  <c r="E1450" i="14"/>
  <c r="U1437" i="14"/>
  <c r="E1432" i="14"/>
  <c r="G1432" i="14"/>
  <c r="D1430" i="14"/>
  <c r="E1430" i="14"/>
  <c r="G1430" i="14"/>
  <c r="U1422" i="14"/>
  <c r="U1414" i="14"/>
  <c r="U1406" i="14"/>
  <c r="U1398" i="14"/>
  <c r="U1393" i="14"/>
  <c r="U1380" i="14"/>
  <c r="U1373" i="14"/>
  <c r="U1360" i="14"/>
  <c r="U1357" i="14"/>
  <c r="U1469" i="14"/>
  <c r="U1466" i="14"/>
  <c r="U1462" i="14"/>
  <c r="U1458" i="14"/>
  <c r="U1454" i="14"/>
  <c r="U1450" i="14"/>
  <c r="U1435" i="14"/>
  <c r="U1425" i="14"/>
  <c r="U1417" i="14"/>
  <c r="U1409" i="14"/>
  <c r="U1401" i="14"/>
  <c r="U1382" i="14"/>
  <c r="U1370" i="14"/>
  <c r="U1354" i="14"/>
  <c r="D1494" i="14"/>
  <c r="G1489" i="14"/>
  <c r="D1486" i="14"/>
  <c r="G1481" i="14"/>
  <c r="D1478" i="14"/>
  <c r="C1478" i="14" s="1"/>
  <c r="D1471" i="14"/>
  <c r="E1471" i="14"/>
  <c r="D1465" i="14"/>
  <c r="E1465" i="14"/>
  <c r="D1461" i="14"/>
  <c r="E1461" i="14"/>
  <c r="D1457" i="14"/>
  <c r="E1457" i="14"/>
  <c r="D1453" i="14"/>
  <c r="E1453" i="14"/>
  <c r="D1449" i="14"/>
  <c r="E1449" i="14"/>
  <c r="E1444" i="14"/>
  <c r="G1444" i="14"/>
  <c r="U1433" i="14"/>
  <c r="U1432" i="14"/>
  <c r="U1429" i="14"/>
  <c r="U1427" i="14"/>
  <c r="C1421" i="14"/>
  <c r="U1384" i="14"/>
  <c r="U1364" i="14"/>
  <c r="U1361" i="14"/>
  <c r="D1489" i="14"/>
  <c r="D1481" i="14"/>
  <c r="D1468" i="14"/>
  <c r="E1468" i="14"/>
  <c r="D1442" i="14"/>
  <c r="E1442" i="14"/>
  <c r="G1442" i="14"/>
  <c r="U1431" i="14"/>
  <c r="U1419" i="14"/>
  <c r="U1411" i="14"/>
  <c r="U1403" i="14"/>
  <c r="U1395" i="14"/>
  <c r="U1394" i="14"/>
  <c r="U1386" i="14"/>
  <c r="U1374" i="14"/>
  <c r="U1358" i="14"/>
  <c r="D1473" i="14"/>
  <c r="E1473" i="14"/>
  <c r="D1464" i="14"/>
  <c r="E1464" i="14"/>
  <c r="D1460" i="14"/>
  <c r="E1460" i="14"/>
  <c r="D1456" i="14"/>
  <c r="E1456" i="14"/>
  <c r="D1452" i="14"/>
  <c r="E1452" i="14"/>
  <c r="D1448" i="14"/>
  <c r="E1448" i="14"/>
  <c r="E1440" i="14"/>
  <c r="G1440" i="14"/>
  <c r="U1418" i="14"/>
  <c r="U1410" i="14"/>
  <c r="U1402" i="14"/>
  <c r="U1388" i="14"/>
  <c r="U1368" i="14"/>
  <c r="U1365" i="14"/>
  <c r="U1352" i="14"/>
  <c r="U1349" i="14"/>
  <c r="D1470" i="14"/>
  <c r="E1470" i="14"/>
  <c r="U1464" i="14"/>
  <c r="U1460" i="14"/>
  <c r="U1456" i="14"/>
  <c r="U1452" i="14"/>
  <c r="U1448" i="14"/>
  <c r="U1443" i="14"/>
  <c r="D1438" i="14"/>
  <c r="E1438" i="14"/>
  <c r="G1438" i="14"/>
  <c r="U1421" i="14"/>
  <c r="U1413" i="14"/>
  <c r="U1405" i="14"/>
  <c r="U1397" i="14"/>
  <c r="U1390" i="14"/>
  <c r="U1362" i="14"/>
  <c r="G1426" i="14"/>
  <c r="G1422" i="14"/>
  <c r="G1418" i="14"/>
  <c r="G1414" i="14"/>
  <c r="G1410" i="14"/>
  <c r="G1406" i="14"/>
  <c r="G1402" i="14"/>
  <c r="G1398" i="14"/>
  <c r="G1394" i="14"/>
  <c r="C1390" i="14"/>
  <c r="C1382" i="14"/>
  <c r="D1341" i="14"/>
  <c r="G1341" i="14"/>
  <c r="D1333" i="14"/>
  <c r="G1333" i="14"/>
  <c r="E1326" i="14"/>
  <c r="D1326" i="14"/>
  <c r="U1315" i="14"/>
  <c r="E1302" i="14"/>
  <c r="D1302" i="14"/>
  <c r="G1302" i="14"/>
  <c r="U1297" i="14"/>
  <c r="U1296" i="14"/>
  <c r="U1272" i="14"/>
  <c r="U1271" i="14"/>
  <c r="U1256" i="14"/>
  <c r="U1255" i="14"/>
  <c r="U1239" i="14"/>
  <c r="E1426" i="14"/>
  <c r="E1422" i="14"/>
  <c r="E1418" i="14"/>
  <c r="E1414" i="14"/>
  <c r="E1410" i="14"/>
  <c r="E1406" i="14"/>
  <c r="E1402" i="14"/>
  <c r="E1398" i="14"/>
  <c r="E1394" i="14"/>
  <c r="D1372" i="14"/>
  <c r="G1372" i="14"/>
  <c r="D1368" i="14"/>
  <c r="G1368" i="14"/>
  <c r="D1364" i="14"/>
  <c r="G1364" i="14"/>
  <c r="D1360" i="14"/>
  <c r="G1360" i="14"/>
  <c r="D1356" i="14"/>
  <c r="G1356" i="14"/>
  <c r="D1352" i="14"/>
  <c r="G1352" i="14"/>
  <c r="D1348" i="14"/>
  <c r="G1348" i="14"/>
  <c r="D1340" i="14"/>
  <c r="G1340" i="14"/>
  <c r="D1332" i="14"/>
  <c r="G1332" i="14"/>
  <c r="U1314" i="14"/>
  <c r="E1310" i="14"/>
  <c r="D1310" i="14"/>
  <c r="G1310" i="14"/>
  <c r="U1299" i="14"/>
  <c r="U1298" i="14"/>
  <c r="U1289" i="14"/>
  <c r="U1274" i="14"/>
  <c r="U1273" i="14"/>
  <c r="U1258" i="14"/>
  <c r="U1257" i="14"/>
  <c r="D1347" i="14"/>
  <c r="G1347" i="14"/>
  <c r="D1339" i="14"/>
  <c r="G1339" i="14"/>
  <c r="D1331" i="14"/>
  <c r="G1331" i="14"/>
  <c r="U1326" i="14"/>
  <c r="E1318" i="14"/>
  <c r="D1318" i="14"/>
  <c r="E1306" i="14"/>
  <c r="D1306" i="14"/>
  <c r="G1306" i="14"/>
  <c r="U1301" i="14"/>
  <c r="U1300" i="14"/>
  <c r="U1295" i="14"/>
  <c r="U1294" i="14"/>
  <c r="U1293" i="14"/>
  <c r="U1291" i="14"/>
  <c r="U1283" i="14"/>
  <c r="U1275" i="14"/>
  <c r="U1260" i="14"/>
  <c r="U1259" i="14"/>
  <c r="D1375" i="14"/>
  <c r="G1375" i="14"/>
  <c r="D1371" i="14"/>
  <c r="G1371" i="14"/>
  <c r="D1367" i="14"/>
  <c r="G1367" i="14"/>
  <c r="D1363" i="14"/>
  <c r="G1363" i="14"/>
  <c r="D1359" i="14"/>
  <c r="G1359" i="14"/>
  <c r="D1355" i="14"/>
  <c r="G1355" i="14"/>
  <c r="D1351" i="14"/>
  <c r="G1351" i="14"/>
  <c r="D1346" i="14"/>
  <c r="G1346" i="14"/>
  <c r="D1338" i="14"/>
  <c r="G1338" i="14"/>
  <c r="D1330" i="14"/>
  <c r="G1330" i="14"/>
  <c r="U1319" i="14"/>
  <c r="U1311" i="14"/>
  <c r="U1309" i="14"/>
  <c r="U1303" i="14"/>
  <c r="U1302" i="14"/>
  <c r="U1285" i="14"/>
  <c r="U1277" i="14"/>
  <c r="U1262" i="14"/>
  <c r="U1261" i="14"/>
  <c r="U1246" i="14"/>
  <c r="U1244" i="14"/>
  <c r="U1242" i="14"/>
  <c r="U1235" i="14"/>
  <c r="G1428" i="14"/>
  <c r="C1428" i="14" s="1"/>
  <c r="G1424" i="14"/>
  <c r="C1424" i="14" s="1"/>
  <c r="G1420" i="14"/>
  <c r="G1416" i="14"/>
  <c r="C1416" i="14" s="1"/>
  <c r="G1412" i="14"/>
  <c r="G1408" i="14"/>
  <c r="C1408" i="14" s="1"/>
  <c r="G1404" i="14"/>
  <c r="G1400" i="14"/>
  <c r="G1396" i="14"/>
  <c r="C1396" i="14" s="1"/>
  <c r="G1392" i="14"/>
  <c r="U1391" i="14"/>
  <c r="C1385" i="14"/>
  <c r="D1345" i="14"/>
  <c r="G1345" i="14"/>
  <c r="D1337" i="14"/>
  <c r="G1337" i="14"/>
  <c r="D1329" i="14"/>
  <c r="G1329" i="14"/>
  <c r="U1318" i="14"/>
  <c r="U1310" i="14"/>
  <c r="U1307" i="14"/>
  <c r="U1305" i="14"/>
  <c r="U1304" i="14"/>
  <c r="U1287" i="14"/>
  <c r="U1286" i="14"/>
  <c r="U1279" i="14"/>
  <c r="U1278" i="14"/>
  <c r="U1264" i="14"/>
  <c r="U1263" i="14"/>
  <c r="U1248" i="14"/>
  <c r="U1247" i="14"/>
  <c r="U1229" i="14"/>
  <c r="D1374" i="14"/>
  <c r="G1374" i="14"/>
  <c r="D1370" i="14"/>
  <c r="G1370" i="14"/>
  <c r="D1366" i="14"/>
  <c r="G1366" i="14"/>
  <c r="D1362" i="14"/>
  <c r="G1362" i="14"/>
  <c r="D1358" i="14"/>
  <c r="G1358" i="14"/>
  <c r="D1354" i="14"/>
  <c r="G1354" i="14"/>
  <c r="D1350" i="14"/>
  <c r="G1350" i="14"/>
  <c r="D1344" i="14"/>
  <c r="G1344" i="14"/>
  <c r="D1336" i="14"/>
  <c r="G1336" i="14"/>
  <c r="D1328" i="14"/>
  <c r="G1328" i="14"/>
  <c r="E1322" i="14"/>
  <c r="D1322" i="14"/>
  <c r="U1306" i="14"/>
  <c r="U1266" i="14"/>
  <c r="U1265" i="14"/>
  <c r="U1250" i="14"/>
  <c r="U1249" i="14"/>
  <c r="D1343" i="14"/>
  <c r="G1343" i="14"/>
  <c r="D1335" i="14"/>
  <c r="G1335" i="14"/>
  <c r="U1323" i="14"/>
  <c r="E1298" i="14"/>
  <c r="D1298" i="14"/>
  <c r="G1298" i="14"/>
  <c r="U1268" i="14"/>
  <c r="U1267" i="14"/>
  <c r="U1252" i="14"/>
  <c r="U1251" i="14"/>
  <c r="D1373" i="14"/>
  <c r="G1373" i="14"/>
  <c r="D1369" i="14"/>
  <c r="G1369" i="14"/>
  <c r="D1365" i="14"/>
  <c r="G1365" i="14"/>
  <c r="D1361" i="14"/>
  <c r="G1361" i="14"/>
  <c r="D1357" i="14"/>
  <c r="G1357" i="14"/>
  <c r="D1353" i="14"/>
  <c r="G1353" i="14"/>
  <c r="D1349" i="14"/>
  <c r="G1349" i="14"/>
  <c r="D1342" i="14"/>
  <c r="G1342" i="14"/>
  <c r="D1334" i="14"/>
  <c r="G1334" i="14"/>
  <c r="U1322" i="14"/>
  <c r="E1314" i="14"/>
  <c r="D1314" i="14"/>
  <c r="U1270" i="14"/>
  <c r="U1269" i="14"/>
  <c r="U1254" i="14"/>
  <c r="U1253" i="14"/>
  <c r="U1228" i="14"/>
  <c r="U1213" i="14"/>
  <c r="U1212" i="14"/>
  <c r="U1197" i="14"/>
  <c r="U1196" i="14"/>
  <c r="U1186" i="14"/>
  <c r="U1178" i="14"/>
  <c r="U1170" i="14"/>
  <c r="U1162" i="14"/>
  <c r="U1231" i="14"/>
  <c r="U1230" i="14"/>
  <c r="U1215" i="14"/>
  <c r="U1214" i="14"/>
  <c r="U1199" i="14"/>
  <c r="U1198" i="14"/>
  <c r="G1324" i="14"/>
  <c r="G1320" i="14"/>
  <c r="G1316" i="14"/>
  <c r="G1312" i="14"/>
  <c r="G1308" i="14"/>
  <c r="G1304" i="14"/>
  <c r="G1300" i="14"/>
  <c r="U1233" i="14"/>
  <c r="U1232" i="14"/>
  <c r="U1217" i="14"/>
  <c r="U1216" i="14"/>
  <c r="U1201" i="14"/>
  <c r="U1200" i="14"/>
  <c r="U1188" i="14"/>
  <c r="U1180" i="14"/>
  <c r="U1172" i="14"/>
  <c r="U1164" i="14"/>
  <c r="U1156" i="14"/>
  <c r="D1324" i="14"/>
  <c r="D1320" i="14"/>
  <c r="D1316" i="14"/>
  <c r="D1312" i="14"/>
  <c r="D1308" i="14"/>
  <c r="D1304" i="14"/>
  <c r="D1300" i="14"/>
  <c r="U1234" i="14"/>
  <c r="U1219" i="14"/>
  <c r="U1218" i="14"/>
  <c r="U1203" i="14"/>
  <c r="U1202" i="14"/>
  <c r="U1237" i="14"/>
  <c r="U1236" i="14"/>
  <c r="U1221" i="14"/>
  <c r="U1220" i="14"/>
  <c r="U1205" i="14"/>
  <c r="U1204" i="14"/>
  <c r="U1190" i="14"/>
  <c r="U1182" i="14"/>
  <c r="U1174" i="14"/>
  <c r="U1166" i="14"/>
  <c r="U1158" i="14"/>
  <c r="U1238" i="14"/>
  <c r="U1223" i="14"/>
  <c r="U1222" i="14"/>
  <c r="U1207" i="14"/>
  <c r="U1206" i="14"/>
  <c r="U1191" i="14"/>
  <c r="U1240" i="14"/>
  <c r="U1225" i="14"/>
  <c r="U1224" i="14"/>
  <c r="U1209" i="14"/>
  <c r="U1208" i="14"/>
  <c r="U1193" i="14"/>
  <c r="U1192" i="14"/>
  <c r="U1184" i="14"/>
  <c r="U1176" i="14"/>
  <c r="U1168" i="14"/>
  <c r="U1160" i="14"/>
  <c r="C1234" i="14"/>
  <c r="U1227" i="14"/>
  <c r="U1226" i="14"/>
  <c r="U1211" i="14"/>
  <c r="U1210" i="14"/>
  <c r="U1195" i="14"/>
  <c r="U1194" i="14"/>
  <c r="D1152" i="14"/>
  <c r="G1149" i="14"/>
  <c r="D1144" i="14"/>
  <c r="C1144" i="14" s="1"/>
  <c r="U1140" i="14"/>
  <c r="D1137" i="14"/>
  <c r="E1137" i="14"/>
  <c r="U1132" i="14"/>
  <c r="D1129" i="14"/>
  <c r="E1129" i="14"/>
  <c r="U1124" i="14"/>
  <c r="U1056" i="14"/>
  <c r="U1026" i="14"/>
  <c r="U1024" i="14"/>
  <c r="U1023" i="14"/>
  <c r="U1010" i="14"/>
  <c r="U1008" i="14"/>
  <c r="U1007" i="14"/>
  <c r="U989" i="14"/>
  <c r="U986" i="14"/>
  <c r="U984" i="14"/>
  <c r="U979" i="14"/>
  <c r="U964" i="14"/>
  <c r="D1149" i="14"/>
  <c r="U1139" i="14"/>
  <c r="D1136" i="14"/>
  <c r="E1136" i="14"/>
  <c r="U1131" i="14"/>
  <c r="D1128" i="14"/>
  <c r="E1128" i="14"/>
  <c r="U1123" i="14"/>
  <c r="U1107" i="14"/>
  <c r="D1105" i="14"/>
  <c r="E1105" i="14"/>
  <c r="G1105" i="14"/>
  <c r="U1103" i="14"/>
  <c r="D1101" i="14"/>
  <c r="E1101" i="14"/>
  <c r="G1101" i="14"/>
  <c r="U1099" i="14"/>
  <c r="D1097" i="14"/>
  <c r="E1097" i="14"/>
  <c r="G1097" i="14"/>
  <c r="U1095" i="14"/>
  <c r="D1093" i="14"/>
  <c r="E1093" i="14"/>
  <c r="G1093" i="14"/>
  <c r="U1091" i="14"/>
  <c r="D1089" i="14"/>
  <c r="E1089" i="14"/>
  <c r="G1089" i="14"/>
  <c r="U1087" i="14"/>
  <c r="D1085" i="14"/>
  <c r="E1085" i="14"/>
  <c r="G1085" i="14"/>
  <c r="U1083" i="14"/>
  <c r="D1081" i="14"/>
  <c r="E1081" i="14"/>
  <c r="G1081" i="14"/>
  <c r="U1079" i="14"/>
  <c r="D1077" i="14"/>
  <c r="E1077" i="14"/>
  <c r="G1077" i="14"/>
  <c r="U1075" i="14"/>
  <c r="U1071" i="14"/>
  <c r="U1067" i="14"/>
  <c r="U1063" i="14"/>
  <c r="U1057" i="14"/>
  <c r="C1052" i="14"/>
  <c r="C1049" i="14"/>
  <c r="C1048" i="14"/>
  <c r="C1045" i="14"/>
  <c r="C1044" i="14"/>
  <c r="C1041" i="14"/>
  <c r="C1040" i="14"/>
  <c r="C1037" i="14"/>
  <c r="C1036" i="14"/>
  <c r="C1033" i="14"/>
  <c r="U1025" i="14"/>
  <c r="U1009" i="14"/>
  <c r="U985" i="14"/>
  <c r="U982" i="14"/>
  <c r="U980" i="14"/>
  <c r="U975" i="14"/>
  <c r="U965" i="14"/>
  <c r="U961" i="14"/>
  <c r="D1143" i="14"/>
  <c r="E1143" i="14"/>
  <c r="U1138" i="14"/>
  <c r="D1135" i="14"/>
  <c r="E1135" i="14"/>
  <c r="U1130" i="14"/>
  <c r="D1127" i="14"/>
  <c r="E1127" i="14"/>
  <c r="U1122" i="14"/>
  <c r="U1121" i="14"/>
  <c r="U1120" i="14"/>
  <c r="U1119" i="14"/>
  <c r="U1118" i="14"/>
  <c r="U1117" i="14"/>
  <c r="U1116" i="14"/>
  <c r="U1115" i="14"/>
  <c r="U1114" i="14"/>
  <c r="U1113" i="14"/>
  <c r="U1112" i="14"/>
  <c r="U1111" i="14"/>
  <c r="U1110" i="14"/>
  <c r="U1109" i="14"/>
  <c r="U1108" i="14"/>
  <c r="U1058" i="14"/>
  <c r="U1022" i="14"/>
  <c r="U1020" i="14"/>
  <c r="U1019" i="14"/>
  <c r="U1006" i="14"/>
  <c r="U1004" i="14"/>
  <c r="U1003" i="14"/>
  <c r="U981" i="14"/>
  <c r="U978" i="14"/>
  <c r="U976" i="14"/>
  <c r="U971" i="14"/>
  <c r="C1170" i="14"/>
  <c r="G1148" i="14"/>
  <c r="D1142" i="14"/>
  <c r="E1142" i="14"/>
  <c r="U1137" i="14"/>
  <c r="D1134" i="14"/>
  <c r="E1134" i="14"/>
  <c r="U1129" i="14"/>
  <c r="D1126" i="14"/>
  <c r="E1126" i="14"/>
  <c r="D1106" i="14"/>
  <c r="E1106" i="14"/>
  <c r="G1106" i="14"/>
  <c r="U1104" i="14"/>
  <c r="D1102" i="14"/>
  <c r="E1102" i="14"/>
  <c r="G1102" i="14"/>
  <c r="U1100" i="14"/>
  <c r="D1098" i="14"/>
  <c r="E1098" i="14"/>
  <c r="G1098" i="14"/>
  <c r="U1096" i="14"/>
  <c r="D1094" i="14"/>
  <c r="E1094" i="14"/>
  <c r="G1094" i="14"/>
  <c r="U1092" i="14"/>
  <c r="D1090" i="14"/>
  <c r="E1090" i="14"/>
  <c r="G1090" i="14"/>
  <c r="U1088" i="14"/>
  <c r="D1086" i="14"/>
  <c r="E1086" i="14"/>
  <c r="G1086" i="14"/>
  <c r="U1084" i="14"/>
  <c r="D1082" i="14"/>
  <c r="E1082" i="14"/>
  <c r="G1082" i="14"/>
  <c r="U1080" i="14"/>
  <c r="D1078" i="14"/>
  <c r="E1078" i="14"/>
  <c r="G1078" i="14"/>
  <c r="U1076" i="14"/>
  <c r="U1072" i="14"/>
  <c r="U1068" i="14"/>
  <c r="U1064" i="14"/>
  <c r="U1059" i="14"/>
  <c r="U1021" i="14"/>
  <c r="U1005" i="14"/>
  <c r="U999" i="14"/>
  <c r="U977" i="14"/>
  <c r="U974" i="14"/>
  <c r="U972" i="14"/>
  <c r="U967" i="14"/>
  <c r="G1153" i="14"/>
  <c r="C1153" i="14" s="1"/>
  <c r="D1148" i="14"/>
  <c r="D1141" i="14"/>
  <c r="E1141" i="14"/>
  <c r="U1136" i="14"/>
  <c r="D1133" i="14"/>
  <c r="E1133" i="14"/>
  <c r="U1128" i="14"/>
  <c r="D1125" i="14"/>
  <c r="E1125" i="14"/>
  <c r="U1060" i="14"/>
  <c r="U1052" i="14"/>
  <c r="U1051" i="14"/>
  <c r="U1050" i="14"/>
  <c r="U1049" i="14"/>
  <c r="U1048" i="14"/>
  <c r="U1047" i="14"/>
  <c r="U1046" i="14"/>
  <c r="U1045" i="14"/>
  <c r="U1044" i="14"/>
  <c r="U1043" i="14"/>
  <c r="U1042" i="14"/>
  <c r="U1041" i="14"/>
  <c r="U1040" i="14"/>
  <c r="U1039" i="14"/>
  <c r="U1038" i="14"/>
  <c r="U1037" i="14"/>
  <c r="U1036" i="14"/>
  <c r="U1035" i="14"/>
  <c r="U1034" i="14"/>
  <c r="U1033" i="14"/>
  <c r="U1032" i="14"/>
  <c r="U1031" i="14"/>
  <c r="U1018" i="14"/>
  <c r="U1016" i="14"/>
  <c r="U1015" i="14"/>
  <c r="U1002" i="14"/>
  <c r="U1000" i="14"/>
  <c r="U995" i="14"/>
  <c r="U973" i="14"/>
  <c r="U970" i="14"/>
  <c r="U968" i="14"/>
  <c r="U966" i="14"/>
  <c r="U962" i="14"/>
  <c r="G1241" i="14"/>
  <c r="G1150" i="14"/>
  <c r="U1143" i="14"/>
  <c r="D1140" i="14"/>
  <c r="E1140" i="14"/>
  <c r="U1135" i="14"/>
  <c r="D1132" i="14"/>
  <c r="E1132" i="14"/>
  <c r="U1127" i="14"/>
  <c r="D1124" i="14"/>
  <c r="E1124" i="14"/>
  <c r="D1107" i="14"/>
  <c r="E1107" i="14"/>
  <c r="G1107" i="14"/>
  <c r="U1105" i="14"/>
  <c r="D1103" i="14"/>
  <c r="E1103" i="14"/>
  <c r="G1103" i="14"/>
  <c r="U1101" i="14"/>
  <c r="D1099" i="14"/>
  <c r="E1099" i="14"/>
  <c r="G1099" i="14"/>
  <c r="U1097" i="14"/>
  <c r="D1095" i="14"/>
  <c r="E1095" i="14"/>
  <c r="G1095" i="14"/>
  <c r="U1093" i="14"/>
  <c r="D1091" i="14"/>
  <c r="E1091" i="14"/>
  <c r="G1091" i="14"/>
  <c r="U1089" i="14"/>
  <c r="D1087" i="14"/>
  <c r="E1087" i="14"/>
  <c r="G1087" i="14"/>
  <c r="U1085" i="14"/>
  <c r="D1083" i="14"/>
  <c r="E1083" i="14"/>
  <c r="G1083" i="14"/>
  <c r="U1081" i="14"/>
  <c r="D1079" i="14"/>
  <c r="E1079" i="14"/>
  <c r="G1079" i="14"/>
  <c r="U1077" i="14"/>
  <c r="U1073" i="14"/>
  <c r="U1069" i="14"/>
  <c r="U1065" i="14"/>
  <c r="U1061" i="14"/>
  <c r="U1053" i="14"/>
  <c r="U1017" i="14"/>
  <c r="U1001" i="14"/>
  <c r="U998" i="14"/>
  <c r="U996" i="14"/>
  <c r="U991" i="14"/>
  <c r="U969" i="14"/>
  <c r="U963" i="14"/>
  <c r="U958" i="14"/>
  <c r="G1239" i="14"/>
  <c r="C1239" i="14" s="1"/>
  <c r="G1237" i="14"/>
  <c r="C1237" i="14" s="1"/>
  <c r="G1235" i="14"/>
  <c r="C1235" i="14" s="1"/>
  <c r="G1233" i="14"/>
  <c r="G1231" i="14"/>
  <c r="G1229" i="14"/>
  <c r="C1229" i="14" s="1"/>
  <c r="G1227" i="14"/>
  <c r="C1227" i="14" s="1"/>
  <c r="G1225" i="14"/>
  <c r="C1225" i="14" s="1"/>
  <c r="G1223" i="14"/>
  <c r="G1221" i="14"/>
  <c r="G1219" i="14"/>
  <c r="G1217" i="14"/>
  <c r="G1215" i="14"/>
  <c r="C1215" i="14" s="1"/>
  <c r="G1213" i="14"/>
  <c r="C1213" i="14" s="1"/>
  <c r="G1211" i="14"/>
  <c r="C1211" i="14" s="1"/>
  <c r="G1209" i="14"/>
  <c r="C1209" i="14" s="1"/>
  <c r="G1207" i="14"/>
  <c r="G1205" i="14"/>
  <c r="G1203" i="14"/>
  <c r="G1201" i="14"/>
  <c r="G1199" i="14"/>
  <c r="C1199" i="14" s="1"/>
  <c r="G1197" i="14"/>
  <c r="C1197" i="14" s="1"/>
  <c r="G1195" i="14"/>
  <c r="C1195" i="14" s="1"/>
  <c r="G1193" i="14"/>
  <c r="C1193" i="14" s="1"/>
  <c r="G1191" i="14"/>
  <c r="G1189" i="14"/>
  <c r="G1187" i="14"/>
  <c r="G1185" i="14"/>
  <c r="C1185" i="14" s="1"/>
  <c r="G1183" i="14"/>
  <c r="G1181" i="14"/>
  <c r="G1179" i="14"/>
  <c r="G1177" i="14"/>
  <c r="G1175" i="14"/>
  <c r="G1173" i="14"/>
  <c r="G1171" i="14"/>
  <c r="G1169" i="14"/>
  <c r="G1167" i="14"/>
  <c r="C1167" i="14" s="1"/>
  <c r="G1165" i="14"/>
  <c r="G1163" i="14"/>
  <c r="G1161" i="14"/>
  <c r="G1159" i="14"/>
  <c r="C1159" i="14" s="1"/>
  <c r="G1157" i="14"/>
  <c r="C1157" i="14" s="1"/>
  <c r="G1155" i="14"/>
  <c r="C1155" i="14" s="1"/>
  <c r="D1150" i="14"/>
  <c r="G1147" i="14"/>
  <c r="U1142" i="14"/>
  <c r="D1139" i="14"/>
  <c r="E1139" i="14"/>
  <c r="U1134" i="14"/>
  <c r="D1131" i="14"/>
  <c r="E1131" i="14"/>
  <c r="U1126" i="14"/>
  <c r="D1123" i="14"/>
  <c r="E1123" i="14"/>
  <c r="U1054" i="14"/>
  <c r="U1030" i="14"/>
  <c r="U1028" i="14"/>
  <c r="U1027" i="14"/>
  <c r="U1014" i="14"/>
  <c r="U1012" i="14"/>
  <c r="U1011" i="14"/>
  <c r="U997" i="14"/>
  <c r="U994" i="14"/>
  <c r="U992" i="14"/>
  <c r="U987" i="14"/>
  <c r="U1141" i="14"/>
  <c r="D1138" i="14"/>
  <c r="E1138" i="14"/>
  <c r="U1133" i="14"/>
  <c r="D1130" i="14"/>
  <c r="E1130" i="14"/>
  <c r="U1125" i="14"/>
  <c r="D1122" i="14"/>
  <c r="E1122" i="14"/>
  <c r="D1121" i="14"/>
  <c r="E1121" i="14"/>
  <c r="D1120" i="14"/>
  <c r="E1120" i="14"/>
  <c r="D1119" i="14"/>
  <c r="E1119" i="14"/>
  <c r="D1118" i="14"/>
  <c r="E1118" i="14"/>
  <c r="D1117" i="14"/>
  <c r="E1117" i="14"/>
  <c r="D1116" i="14"/>
  <c r="E1116" i="14"/>
  <c r="D1115" i="14"/>
  <c r="E1115" i="14"/>
  <c r="D1114" i="14"/>
  <c r="E1114" i="14"/>
  <c r="D1113" i="14"/>
  <c r="E1113" i="14"/>
  <c r="D1112" i="14"/>
  <c r="E1112" i="14"/>
  <c r="D1111" i="14"/>
  <c r="E1111" i="14"/>
  <c r="D1110" i="14"/>
  <c r="E1110" i="14"/>
  <c r="D1109" i="14"/>
  <c r="E1109" i="14"/>
  <c r="D1108" i="14"/>
  <c r="E1108" i="14"/>
  <c r="U1106" i="14"/>
  <c r="D1104" i="14"/>
  <c r="E1104" i="14"/>
  <c r="G1104" i="14"/>
  <c r="U1102" i="14"/>
  <c r="D1100" i="14"/>
  <c r="E1100" i="14"/>
  <c r="G1100" i="14"/>
  <c r="U1098" i="14"/>
  <c r="D1096" i="14"/>
  <c r="E1096" i="14"/>
  <c r="G1096" i="14"/>
  <c r="U1094" i="14"/>
  <c r="D1092" i="14"/>
  <c r="E1092" i="14"/>
  <c r="G1092" i="14"/>
  <c r="U1090" i="14"/>
  <c r="D1088" i="14"/>
  <c r="E1088" i="14"/>
  <c r="G1088" i="14"/>
  <c r="U1086" i="14"/>
  <c r="D1084" i="14"/>
  <c r="E1084" i="14"/>
  <c r="G1084" i="14"/>
  <c r="U1082" i="14"/>
  <c r="D1080" i="14"/>
  <c r="E1080" i="14"/>
  <c r="G1080" i="14"/>
  <c r="U1078" i="14"/>
  <c r="U1074" i="14"/>
  <c r="U1070" i="14"/>
  <c r="U1066" i="14"/>
  <c r="U1062" i="14"/>
  <c r="U1055" i="14"/>
  <c r="U1029" i="14"/>
  <c r="U1013" i="14"/>
  <c r="U993" i="14"/>
  <c r="U990" i="14"/>
  <c r="U988" i="14"/>
  <c r="U983" i="14"/>
  <c r="U960" i="14"/>
  <c r="AA979" i="14"/>
  <c r="D966" i="14"/>
  <c r="G961" i="14"/>
  <c r="E934" i="14"/>
  <c r="D934" i="14"/>
  <c r="U929" i="14"/>
  <c r="U928" i="14"/>
  <c r="U921" i="14"/>
  <c r="U920" i="14"/>
  <c r="U913" i="14"/>
  <c r="U912" i="14"/>
  <c r="U900" i="14"/>
  <c r="U884" i="14"/>
  <c r="G964" i="14"/>
  <c r="D961" i="14"/>
  <c r="E935" i="14"/>
  <c r="D935" i="14"/>
  <c r="U931" i="14"/>
  <c r="U906" i="14"/>
  <c r="U890" i="14"/>
  <c r="D964" i="14"/>
  <c r="U933" i="14"/>
  <c r="U930" i="14"/>
  <c r="U923" i="14"/>
  <c r="U922" i="14"/>
  <c r="U915" i="14"/>
  <c r="U914" i="14"/>
  <c r="U907" i="14"/>
  <c r="U896" i="14"/>
  <c r="U880" i="14"/>
  <c r="U872" i="14"/>
  <c r="G962" i="14"/>
  <c r="U935" i="14"/>
  <c r="U932" i="14"/>
  <c r="U902" i="14"/>
  <c r="U886" i="14"/>
  <c r="U874" i="14"/>
  <c r="U815" i="14"/>
  <c r="U811" i="14"/>
  <c r="U807" i="14"/>
  <c r="U796" i="14"/>
  <c r="G1076" i="14"/>
  <c r="G1075" i="14"/>
  <c r="G1074" i="14"/>
  <c r="G1073" i="14"/>
  <c r="G1072" i="14"/>
  <c r="G1071" i="14"/>
  <c r="G1070" i="14"/>
  <c r="G1069" i="14"/>
  <c r="G1068" i="14"/>
  <c r="G1067" i="14"/>
  <c r="G1066" i="14"/>
  <c r="G1065" i="14"/>
  <c r="G1064" i="14"/>
  <c r="G1063" i="14"/>
  <c r="G1062" i="14"/>
  <c r="D962" i="14"/>
  <c r="U925" i="14"/>
  <c r="U924" i="14"/>
  <c r="U917" i="14"/>
  <c r="U916" i="14"/>
  <c r="U909" i="14"/>
  <c r="U908" i="14"/>
  <c r="U892" i="14"/>
  <c r="U876" i="14"/>
  <c r="U793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C1061" i="14" s="1"/>
  <c r="E1060" i="14"/>
  <c r="E1059" i="14"/>
  <c r="C1059" i="14" s="1"/>
  <c r="E1058" i="14"/>
  <c r="E1057" i="14"/>
  <c r="E1056" i="14"/>
  <c r="E1055" i="14"/>
  <c r="E1054" i="14"/>
  <c r="E1053" i="14"/>
  <c r="C1053" i="14" s="1"/>
  <c r="D1000" i="14"/>
  <c r="C1000" i="14" s="1"/>
  <c r="D996" i="14"/>
  <c r="D992" i="14"/>
  <c r="D988" i="14"/>
  <c r="D984" i="14"/>
  <c r="D980" i="14"/>
  <c r="D976" i="14"/>
  <c r="D972" i="14"/>
  <c r="D968" i="14"/>
  <c r="C968" i="14" s="1"/>
  <c r="D965" i="14"/>
  <c r="U898" i="14"/>
  <c r="U882" i="14"/>
  <c r="U812" i="14"/>
  <c r="U927" i="14"/>
  <c r="U926" i="14"/>
  <c r="U919" i="14"/>
  <c r="U918" i="14"/>
  <c r="U911" i="14"/>
  <c r="U910" i="14"/>
  <c r="U904" i="14"/>
  <c r="U888" i="14"/>
  <c r="D1029" i="14"/>
  <c r="C1029" i="14" s="1"/>
  <c r="D1025" i="14"/>
  <c r="C1025" i="14" s="1"/>
  <c r="D1021" i="14"/>
  <c r="D1017" i="14"/>
  <c r="D1013" i="14"/>
  <c r="C1013" i="14" s="1"/>
  <c r="D1009" i="14"/>
  <c r="D1005" i="14"/>
  <c r="C1005" i="14" s="1"/>
  <c r="D1001" i="14"/>
  <c r="D997" i="14"/>
  <c r="D993" i="14"/>
  <c r="D989" i="14"/>
  <c r="D985" i="14"/>
  <c r="D981" i="14"/>
  <c r="D977" i="14"/>
  <c r="C977" i="14" s="1"/>
  <c r="D973" i="14"/>
  <c r="D969" i="14"/>
  <c r="G966" i="14"/>
  <c r="D963" i="14"/>
  <c r="D959" i="14"/>
  <c r="C959" i="14" s="1"/>
  <c r="C936" i="14"/>
  <c r="G934" i="14"/>
  <c r="E932" i="14"/>
  <c r="D932" i="14"/>
  <c r="U894" i="14"/>
  <c r="U878" i="14"/>
  <c r="U809" i="14"/>
  <c r="D869" i="14"/>
  <c r="D861" i="14"/>
  <c r="D853" i="14"/>
  <c r="D845" i="14"/>
  <c r="D837" i="14"/>
  <c r="D829" i="14"/>
  <c r="D821" i="14"/>
  <c r="E808" i="14"/>
  <c r="G808" i="14"/>
  <c r="E796" i="14"/>
  <c r="D796" i="14"/>
  <c r="G796" i="14"/>
  <c r="U791" i="14"/>
  <c r="U790" i="14"/>
  <c r="E770" i="14"/>
  <c r="G770" i="14"/>
  <c r="U764" i="14"/>
  <c r="U762" i="14"/>
  <c r="U761" i="14"/>
  <c r="U739" i="14"/>
  <c r="U738" i="14"/>
  <c r="U735" i="14"/>
  <c r="U729" i="14"/>
  <c r="U727" i="14"/>
  <c r="E815" i="14"/>
  <c r="G815" i="14"/>
  <c r="U810" i="14"/>
  <c r="E804" i="14"/>
  <c r="D804" i="14"/>
  <c r="G804" i="14"/>
  <c r="E800" i="14"/>
  <c r="D800" i="14"/>
  <c r="G800" i="14"/>
  <c r="U792" i="14"/>
  <c r="E780" i="14"/>
  <c r="D780" i="14"/>
  <c r="G780" i="14"/>
  <c r="U771" i="14"/>
  <c r="E748" i="14"/>
  <c r="D748" i="14"/>
  <c r="G748" i="14"/>
  <c r="U731" i="14"/>
  <c r="G933" i="14"/>
  <c r="G931" i="14"/>
  <c r="G929" i="14"/>
  <c r="G927" i="14"/>
  <c r="C927" i="14" s="1"/>
  <c r="G925" i="14"/>
  <c r="G923" i="14"/>
  <c r="G921" i="14"/>
  <c r="G919" i="14"/>
  <c r="C919" i="14" s="1"/>
  <c r="G917" i="14"/>
  <c r="C917" i="14" s="1"/>
  <c r="G915" i="14"/>
  <c r="G913" i="14"/>
  <c r="G911" i="14"/>
  <c r="G909" i="14"/>
  <c r="G907" i="14"/>
  <c r="C907" i="14" s="1"/>
  <c r="G905" i="14"/>
  <c r="G903" i="14"/>
  <c r="G901" i="14"/>
  <c r="C901" i="14" s="1"/>
  <c r="G899" i="14"/>
  <c r="G897" i="14"/>
  <c r="G895" i="14"/>
  <c r="C895" i="14" s="1"/>
  <c r="G893" i="14"/>
  <c r="G891" i="14"/>
  <c r="C891" i="14" s="1"/>
  <c r="G889" i="14"/>
  <c r="G887" i="14"/>
  <c r="C887" i="14" s="1"/>
  <c r="G885" i="14"/>
  <c r="C885" i="14" s="1"/>
  <c r="G883" i="14"/>
  <c r="C883" i="14" s="1"/>
  <c r="G881" i="14"/>
  <c r="G879" i="14"/>
  <c r="G877" i="14"/>
  <c r="D871" i="14"/>
  <c r="C871" i="14" s="1"/>
  <c r="D863" i="14"/>
  <c r="D855" i="14"/>
  <c r="C855" i="14" s="1"/>
  <c r="D847" i="14"/>
  <c r="G844" i="14"/>
  <c r="D839" i="14"/>
  <c r="C839" i="14" s="1"/>
  <c r="G836" i="14"/>
  <c r="C836" i="14" s="1"/>
  <c r="D831" i="14"/>
  <c r="C831" i="14" s="1"/>
  <c r="G828" i="14"/>
  <c r="C828" i="14" s="1"/>
  <c r="D823" i="14"/>
  <c r="G820" i="14"/>
  <c r="E814" i="14"/>
  <c r="G814" i="14"/>
  <c r="E806" i="14"/>
  <c r="G806" i="14"/>
  <c r="E805" i="14"/>
  <c r="G805" i="14"/>
  <c r="E802" i="14"/>
  <c r="G802" i="14"/>
  <c r="E801" i="14"/>
  <c r="G801" i="14"/>
  <c r="E798" i="14"/>
  <c r="G798" i="14"/>
  <c r="E797" i="14"/>
  <c r="G797" i="14"/>
  <c r="E778" i="14"/>
  <c r="G778" i="14"/>
  <c r="U772" i="14"/>
  <c r="U770" i="14"/>
  <c r="U769" i="14"/>
  <c r="E746" i="14"/>
  <c r="G746" i="14"/>
  <c r="G865" i="14"/>
  <c r="G857" i="14"/>
  <c r="G849" i="14"/>
  <c r="G841" i="14"/>
  <c r="G833" i="14"/>
  <c r="G825" i="14"/>
  <c r="G817" i="14"/>
  <c r="E813" i="14"/>
  <c r="G813" i="14"/>
  <c r="U808" i="14"/>
  <c r="U795" i="14"/>
  <c r="U794" i="14"/>
  <c r="E788" i="14"/>
  <c r="D788" i="14"/>
  <c r="G788" i="14"/>
  <c r="U779" i="14"/>
  <c r="E756" i="14"/>
  <c r="D756" i="14"/>
  <c r="G756" i="14"/>
  <c r="U747" i="14"/>
  <c r="G870" i="14"/>
  <c r="D865" i="14"/>
  <c r="G862" i="14"/>
  <c r="C862" i="14" s="1"/>
  <c r="D857" i="14"/>
  <c r="G854" i="14"/>
  <c r="C854" i="14" s="1"/>
  <c r="D849" i="14"/>
  <c r="G846" i="14"/>
  <c r="D841" i="14"/>
  <c r="G838" i="14"/>
  <c r="D833" i="14"/>
  <c r="G830" i="14"/>
  <c r="D825" i="14"/>
  <c r="G822" i="14"/>
  <c r="D817" i="14"/>
  <c r="E812" i="14"/>
  <c r="G812" i="14"/>
  <c r="E789" i="14"/>
  <c r="G789" i="14"/>
  <c r="E786" i="14"/>
  <c r="G786" i="14"/>
  <c r="U780" i="14"/>
  <c r="U778" i="14"/>
  <c r="U777" i="14"/>
  <c r="E754" i="14"/>
  <c r="G754" i="14"/>
  <c r="U748" i="14"/>
  <c r="U746" i="14"/>
  <c r="U745" i="14"/>
  <c r="U814" i="14"/>
  <c r="E811" i="14"/>
  <c r="G811" i="14"/>
  <c r="U806" i="14"/>
  <c r="U805" i="14"/>
  <c r="U804" i="14"/>
  <c r="U803" i="14"/>
  <c r="U802" i="14"/>
  <c r="U801" i="14"/>
  <c r="U800" i="14"/>
  <c r="U799" i="14"/>
  <c r="U798" i="14"/>
  <c r="U797" i="14"/>
  <c r="E792" i="14"/>
  <c r="D792" i="14"/>
  <c r="G792" i="14"/>
  <c r="U787" i="14"/>
  <c r="E764" i="14"/>
  <c r="D764" i="14"/>
  <c r="G764" i="14"/>
  <c r="U755" i="14"/>
  <c r="E738" i="14"/>
  <c r="G738" i="14"/>
  <c r="D738" i="14"/>
  <c r="C843" i="14"/>
  <c r="C827" i="14"/>
  <c r="U813" i="14"/>
  <c r="E810" i="14"/>
  <c r="G810" i="14"/>
  <c r="U788" i="14"/>
  <c r="U786" i="14"/>
  <c r="U785" i="14"/>
  <c r="E762" i="14"/>
  <c r="G762" i="14"/>
  <c r="U756" i="14"/>
  <c r="U754" i="14"/>
  <c r="U753" i="14"/>
  <c r="D930" i="14"/>
  <c r="D928" i="14"/>
  <c r="D926" i="14"/>
  <c r="D924" i="14"/>
  <c r="D922" i="14"/>
  <c r="C922" i="14" s="1"/>
  <c r="D920" i="14"/>
  <c r="D918" i="14"/>
  <c r="C918" i="14" s="1"/>
  <c r="D916" i="14"/>
  <c r="D914" i="14"/>
  <c r="C914" i="14" s="1"/>
  <c r="D912" i="14"/>
  <c r="D910" i="14"/>
  <c r="C910" i="14" s="1"/>
  <c r="D908" i="14"/>
  <c r="D906" i="14"/>
  <c r="D904" i="14"/>
  <c r="D902" i="14"/>
  <c r="D900" i="14"/>
  <c r="D898" i="14"/>
  <c r="D896" i="14"/>
  <c r="D894" i="14"/>
  <c r="C894" i="14" s="1"/>
  <c r="D892" i="14"/>
  <c r="D890" i="14"/>
  <c r="C890" i="14" s="1"/>
  <c r="D888" i="14"/>
  <c r="D886" i="14"/>
  <c r="C886" i="14" s="1"/>
  <c r="D884" i="14"/>
  <c r="D882" i="14"/>
  <c r="C882" i="14" s="1"/>
  <c r="D880" i="14"/>
  <c r="D878" i="14"/>
  <c r="D876" i="14"/>
  <c r="D874" i="14"/>
  <c r="D872" i="14"/>
  <c r="G869" i="14"/>
  <c r="D864" i="14"/>
  <c r="C864" i="14" s="1"/>
  <c r="G861" i="14"/>
  <c r="D856" i="14"/>
  <c r="G853" i="14"/>
  <c r="D848" i="14"/>
  <c r="G845" i="14"/>
  <c r="D840" i="14"/>
  <c r="G837" i="14"/>
  <c r="D832" i="14"/>
  <c r="G829" i="14"/>
  <c r="D824" i="14"/>
  <c r="G821" i="14"/>
  <c r="D816" i="14"/>
  <c r="E809" i="14"/>
  <c r="G809" i="14"/>
  <c r="D808" i="14"/>
  <c r="E793" i="14"/>
  <c r="G793" i="14"/>
  <c r="U789" i="14"/>
  <c r="E772" i="14"/>
  <c r="D772" i="14"/>
  <c r="G772" i="14"/>
  <c r="D770" i="14"/>
  <c r="U763" i="14"/>
  <c r="U737" i="14"/>
  <c r="U725" i="14"/>
  <c r="D730" i="14"/>
  <c r="D674" i="14"/>
  <c r="E674" i="14"/>
  <c r="G674" i="14"/>
  <c r="U671" i="14"/>
  <c r="D666" i="14"/>
  <c r="E666" i="14"/>
  <c r="G666" i="14"/>
  <c r="U663" i="14"/>
  <c r="D658" i="14"/>
  <c r="E658" i="14"/>
  <c r="G658" i="14"/>
  <c r="U655" i="14"/>
  <c r="D650" i="14"/>
  <c r="E650" i="14"/>
  <c r="G650" i="14"/>
  <c r="U647" i="14"/>
  <c r="U637" i="14"/>
  <c r="G794" i="14"/>
  <c r="G790" i="14"/>
  <c r="G784" i="14"/>
  <c r="G776" i="14"/>
  <c r="G768" i="14"/>
  <c r="C768" i="14" s="1"/>
  <c r="G760" i="14"/>
  <c r="G752" i="14"/>
  <c r="G744" i="14"/>
  <c r="G736" i="14"/>
  <c r="G728" i="14"/>
  <c r="C728" i="14" s="1"/>
  <c r="U672" i="14"/>
  <c r="U664" i="14"/>
  <c r="U656" i="14"/>
  <c r="U648" i="14"/>
  <c r="U629" i="14"/>
  <c r="U673" i="14"/>
  <c r="U665" i="14"/>
  <c r="U657" i="14"/>
  <c r="U649" i="14"/>
  <c r="U643" i="14"/>
  <c r="U631" i="14"/>
  <c r="G807" i="14"/>
  <c r="G803" i="14"/>
  <c r="G799" i="14"/>
  <c r="G795" i="14"/>
  <c r="G791" i="14"/>
  <c r="G782" i="14"/>
  <c r="C782" i="14" s="1"/>
  <c r="G774" i="14"/>
  <c r="C774" i="14" s="1"/>
  <c r="G766" i="14"/>
  <c r="G758" i="14"/>
  <c r="G750" i="14"/>
  <c r="G742" i="14"/>
  <c r="G734" i="14"/>
  <c r="C734" i="14" s="1"/>
  <c r="G726" i="14"/>
  <c r="U639" i="14"/>
  <c r="U633" i="14"/>
  <c r="D678" i="14"/>
  <c r="E678" i="14"/>
  <c r="G678" i="14"/>
  <c r="U675" i="14"/>
  <c r="D670" i="14"/>
  <c r="E670" i="14"/>
  <c r="G670" i="14"/>
  <c r="U667" i="14"/>
  <c r="D662" i="14"/>
  <c r="E662" i="14"/>
  <c r="G662" i="14"/>
  <c r="U659" i="14"/>
  <c r="D654" i="14"/>
  <c r="E654" i="14"/>
  <c r="G654" i="14"/>
  <c r="U651" i="14"/>
  <c r="D646" i="14"/>
  <c r="E646" i="14"/>
  <c r="G646" i="14"/>
  <c r="U644" i="14"/>
  <c r="U635" i="14"/>
  <c r="G740" i="14"/>
  <c r="G732" i="14"/>
  <c r="U676" i="14"/>
  <c r="U668" i="14"/>
  <c r="U660" i="14"/>
  <c r="U652" i="14"/>
  <c r="U640" i="14"/>
  <c r="D740" i="14"/>
  <c r="D732" i="14"/>
  <c r="U677" i="14"/>
  <c r="U669" i="14"/>
  <c r="U661" i="14"/>
  <c r="U653" i="14"/>
  <c r="U645" i="14"/>
  <c r="U636" i="14"/>
  <c r="D783" i="14"/>
  <c r="C783" i="14" s="1"/>
  <c r="D775" i="14"/>
  <c r="D767" i="14"/>
  <c r="D759" i="14"/>
  <c r="C759" i="14" s="1"/>
  <c r="D751" i="14"/>
  <c r="D743" i="14"/>
  <c r="D735" i="14"/>
  <c r="G730" i="14"/>
  <c r="D727" i="14"/>
  <c r="U641" i="14"/>
  <c r="U595" i="14"/>
  <c r="U590" i="14"/>
  <c r="U576" i="14"/>
  <c r="U572" i="14"/>
  <c r="C667" i="14"/>
  <c r="C643" i="14"/>
  <c r="C633" i="14"/>
  <c r="C629" i="14"/>
  <c r="U587" i="14"/>
  <c r="D584" i="14"/>
  <c r="G584" i="14"/>
  <c r="E584" i="14"/>
  <c r="U551" i="14"/>
  <c r="E676" i="14"/>
  <c r="E672" i="14"/>
  <c r="C672" i="14" s="1"/>
  <c r="E668" i="14"/>
  <c r="E664" i="14"/>
  <c r="E660" i="14"/>
  <c r="E656" i="14"/>
  <c r="C656" i="14" s="1"/>
  <c r="E652" i="14"/>
  <c r="E648" i="14"/>
  <c r="E644" i="14"/>
  <c r="E640" i="14"/>
  <c r="C640" i="14" s="1"/>
  <c r="E636" i="14"/>
  <c r="U582" i="14"/>
  <c r="U568" i="14"/>
  <c r="U563" i="14"/>
  <c r="U559" i="14"/>
  <c r="U555" i="14"/>
  <c r="U545" i="14"/>
  <c r="U537" i="14"/>
  <c r="G677" i="14"/>
  <c r="G673" i="14"/>
  <c r="C673" i="14" s="1"/>
  <c r="G669" i="14"/>
  <c r="G665" i="14"/>
  <c r="G661" i="14"/>
  <c r="G657" i="14"/>
  <c r="C657" i="14" s="1"/>
  <c r="G653" i="14"/>
  <c r="G649" i="14"/>
  <c r="G645" i="14"/>
  <c r="G641" i="14"/>
  <c r="C641" i="14" s="1"/>
  <c r="G637" i="14"/>
  <c r="U591" i="14"/>
  <c r="U579" i="14"/>
  <c r="D576" i="14"/>
  <c r="G576" i="14"/>
  <c r="E576" i="14"/>
  <c r="U547" i="14"/>
  <c r="U588" i="14"/>
  <c r="U574" i="14"/>
  <c r="U553" i="14"/>
  <c r="U548" i="14"/>
  <c r="G642" i="14"/>
  <c r="G638" i="14"/>
  <c r="D634" i="14"/>
  <c r="D632" i="14"/>
  <c r="D630" i="14"/>
  <c r="C630" i="14" s="1"/>
  <c r="U571" i="14"/>
  <c r="D568" i="14"/>
  <c r="G568" i="14"/>
  <c r="E568" i="14"/>
  <c r="E642" i="14"/>
  <c r="E638" i="14"/>
  <c r="U634" i="14"/>
  <c r="U632" i="14"/>
  <c r="U630" i="14"/>
  <c r="U628" i="14"/>
  <c r="U593" i="14"/>
  <c r="D591" i="14"/>
  <c r="G591" i="14"/>
  <c r="E591" i="14"/>
  <c r="U584" i="14"/>
  <c r="U580" i="14"/>
  <c r="U566" i="14"/>
  <c r="U549" i="14"/>
  <c r="C624" i="14"/>
  <c r="U541" i="14"/>
  <c r="D589" i="14"/>
  <c r="G589" i="14"/>
  <c r="D581" i="14"/>
  <c r="G581" i="14"/>
  <c r="D573" i="14"/>
  <c r="G573" i="14"/>
  <c r="D565" i="14"/>
  <c r="G565" i="14"/>
  <c r="D561" i="14"/>
  <c r="E561" i="14"/>
  <c r="D557" i="14"/>
  <c r="E557" i="14"/>
  <c r="C550" i="14"/>
  <c r="U536" i="14"/>
  <c r="U482" i="14"/>
  <c r="D588" i="14"/>
  <c r="G588" i="14"/>
  <c r="D580" i="14"/>
  <c r="G580" i="14"/>
  <c r="D572" i="14"/>
  <c r="G572" i="14"/>
  <c r="U539" i="14"/>
  <c r="U538" i="14"/>
  <c r="G534" i="14"/>
  <c r="D534" i="14"/>
  <c r="E534" i="14"/>
  <c r="U531" i="14"/>
  <c r="U497" i="14"/>
  <c r="E620" i="14"/>
  <c r="C620" i="14" s="1"/>
  <c r="E618" i="14"/>
  <c r="E616" i="14"/>
  <c r="C616" i="14" s="1"/>
  <c r="E614" i="14"/>
  <c r="C614" i="14" s="1"/>
  <c r="E612" i="14"/>
  <c r="C612" i="14" s="1"/>
  <c r="E610" i="14"/>
  <c r="E608" i="14"/>
  <c r="C608" i="14" s="1"/>
  <c r="E606" i="14"/>
  <c r="C606" i="14" s="1"/>
  <c r="E604" i="14"/>
  <c r="C604" i="14" s="1"/>
  <c r="E602" i="14"/>
  <c r="E600" i="14"/>
  <c r="C600" i="14" s="1"/>
  <c r="E598" i="14"/>
  <c r="C598" i="14" s="1"/>
  <c r="E596" i="14"/>
  <c r="C596" i="14" s="1"/>
  <c r="E594" i="14"/>
  <c r="D587" i="14"/>
  <c r="G587" i="14"/>
  <c r="D579" i="14"/>
  <c r="G579" i="14"/>
  <c r="D571" i="14"/>
  <c r="G571" i="14"/>
  <c r="E528" i="14"/>
  <c r="G528" i="14"/>
  <c r="D528" i="14"/>
  <c r="U498" i="14"/>
  <c r="U471" i="14"/>
  <c r="D592" i="14"/>
  <c r="G592" i="14"/>
  <c r="D586" i="14"/>
  <c r="G586" i="14"/>
  <c r="D578" i="14"/>
  <c r="G578" i="14"/>
  <c r="D570" i="14"/>
  <c r="G570" i="14"/>
  <c r="U532" i="14"/>
  <c r="U494" i="14"/>
  <c r="D585" i="14"/>
  <c r="G585" i="14"/>
  <c r="D577" i="14"/>
  <c r="G577" i="14"/>
  <c r="D569" i="14"/>
  <c r="G569" i="14"/>
  <c r="U527" i="14"/>
  <c r="U506" i="14"/>
  <c r="U490" i="14"/>
  <c r="E621" i="14"/>
  <c r="E619" i="14"/>
  <c r="E617" i="14"/>
  <c r="E615" i="14"/>
  <c r="E613" i="14"/>
  <c r="E611" i="14"/>
  <c r="E609" i="14"/>
  <c r="E607" i="14"/>
  <c r="E605" i="14"/>
  <c r="E603" i="14"/>
  <c r="E601" i="14"/>
  <c r="E599" i="14"/>
  <c r="E597" i="14"/>
  <c r="E595" i="14"/>
  <c r="E593" i="14"/>
  <c r="D583" i="14"/>
  <c r="G583" i="14"/>
  <c r="D575" i="14"/>
  <c r="G575" i="14"/>
  <c r="D567" i="14"/>
  <c r="G567" i="14"/>
  <c r="C554" i="14"/>
  <c r="U486" i="14"/>
  <c r="D590" i="14"/>
  <c r="G590" i="14"/>
  <c r="D582" i="14"/>
  <c r="G582" i="14"/>
  <c r="D574" i="14"/>
  <c r="G574" i="14"/>
  <c r="D566" i="14"/>
  <c r="G566" i="14"/>
  <c r="U543" i="14"/>
  <c r="U535" i="14"/>
  <c r="U529" i="14"/>
  <c r="U514" i="14"/>
  <c r="U496" i="14"/>
  <c r="U481" i="14"/>
  <c r="D533" i="14"/>
  <c r="C533" i="14" s="1"/>
  <c r="E526" i="14"/>
  <c r="G526" i="14"/>
  <c r="D516" i="14"/>
  <c r="E516" i="14"/>
  <c r="D508" i="14"/>
  <c r="E508" i="14"/>
  <c r="U485" i="14"/>
  <c r="E451" i="14"/>
  <c r="D451" i="14"/>
  <c r="G451" i="14"/>
  <c r="E535" i="14"/>
  <c r="U533" i="14"/>
  <c r="E525" i="14"/>
  <c r="G525" i="14"/>
  <c r="E524" i="14"/>
  <c r="G524" i="14"/>
  <c r="E523" i="14"/>
  <c r="G523" i="14"/>
  <c r="E522" i="14"/>
  <c r="G522" i="14"/>
  <c r="E521" i="14"/>
  <c r="G521" i="14"/>
  <c r="E520" i="14"/>
  <c r="G520" i="14"/>
  <c r="E519" i="14"/>
  <c r="G519" i="14"/>
  <c r="E518" i="14"/>
  <c r="G518" i="14"/>
  <c r="E517" i="14"/>
  <c r="G517" i="14"/>
  <c r="D509" i="14"/>
  <c r="G509" i="14"/>
  <c r="U488" i="14"/>
  <c r="U487" i="14"/>
  <c r="U457" i="14"/>
  <c r="E553" i="14"/>
  <c r="E551" i="14"/>
  <c r="E549" i="14"/>
  <c r="E547" i="14"/>
  <c r="E545" i="14"/>
  <c r="E543" i="14"/>
  <c r="E541" i="14"/>
  <c r="E539" i="14"/>
  <c r="E537" i="14"/>
  <c r="D535" i="14"/>
  <c r="E532" i="14"/>
  <c r="G532" i="14"/>
  <c r="U510" i="14"/>
  <c r="U489" i="14"/>
  <c r="U475" i="14"/>
  <c r="U467" i="14"/>
  <c r="U460" i="14"/>
  <c r="E531" i="14"/>
  <c r="G531" i="14"/>
  <c r="U516" i="14"/>
  <c r="U509" i="14"/>
  <c r="U508" i="14"/>
  <c r="U492" i="14"/>
  <c r="U491" i="14"/>
  <c r="U478" i="14"/>
  <c r="U477" i="14"/>
  <c r="U469" i="14"/>
  <c r="E530" i="14"/>
  <c r="G530" i="14"/>
  <c r="D512" i="14"/>
  <c r="E512" i="14"/>
  <c r="U493" i="14"/>
  <c r="E456" i="14"/>
  <c r="D456" i="14"/>
  <c r="G456" i="14"/>
  <c r="E529" i="14"/>
  <c r="G529" i="14"/>
  <c r="D513" i="14"/>
  <c r="G513" i="14"/>
  <c r="D505" i="14"/>
  <c r="G505" i="14"/>
  <c r="U495" i="14"/>
  <c r="U479" i="14"/>
  <c r="E527" i="14"/>
  <c r="G527" i="14"/>
  <c r="U513" i="14"/>
  <c r="U512" i="14"/>
  <c r="U505" i="14"/>
  <c r="U504" i="14"/>
  <c r="U503" i="14"/>
  <c r="U502" i="14"/>
  <c r="U501" i="14"/>
  <c r="U500" i="14"/>
  <c r="U499" i="14"/>
  <c r="U484" i="14"/>
  <c r="U483" i="14"/>
  <c r="U473" i="14"/>
  <c r="E447" i="14"/>
  <c r="D447" i="14"/>
  <c r="G447" i="14"/>
  <c r="D503" i="14"/>
  <c r="G503" i="14"/>
  <c r="D501" i="14"/>
  <c r="G501" i="14"/>
  <c r="D499" i="14"/>
  <c r="G499" i="14"/>
  <c r="D497" i="14"/>
  <c r="G497" i="14"/>
  <c r="D495" i="14"/>
  <c r="G495" i="14"/>
  <c r="D493" i="14"/>
  <c r="G493" i="14"/>
  <c r="D491" i="14"/>
  <c r="G491" i="14"/>
  <c r="D489" i="14"/>
  <c r="G489" i="14"/>
  <c r="D487" i="14"/>
  <c r="G487" i="14"/>
  <c r="D485" i="14"/>
  <c r="G485" i="14"/>
  <c r="D483" i="14"/>
  <c r="G483" i="14"/>
  <c r="E479" i="14"/>
  <c r="G479" i="14"/>
  <c r="E475" i="14"/>
  <c r="G475" i="14"/>
  <c r="E471" i="14"/>
  <c r="G471" i="14"/>
  <c r="E467" i="14"/>
  <c r="G467" i="14"/>
  <c r="E455" i="14"/>
  <c r="D455" i="14"/>
  <c r="E446" i="14"/>
  <c r="G446" i="14"/>
  <c r="G445" i="14"/>
  <c r="E441" i="14"/>
  <c r="D441" i="14"/>
  <c r="E440" i="14"/>
  <c r="D440" i="14"/>
  <c r="G440" i="14"/>
  <c r="E437" i="14"/>
  <c r="G437" i="14"/>
  <c r="U430" i="14"/>
  <c r="E463" i="14"/>
  <c r="D463" i="14"/>
  <c r="E454" i="14"/>
  <c r="G454" i="14"/>
  <c r="G453" i="14"/>
  <c r="D445" i="14"/>
  <c r="E439" i="14"/>
  <c r="D439" i="14"/>
  <c r="U404" i="14"/>
  <c r="E462" i="14"/>
  <c r="G462" i="14"/>
  <c r="U447" i="14"/>
  <c r="D461" i="14"/>
  <c r="U455" i="14"/>
  <c r="E449" i="14"/>
  <c r="D449" i="14"/>
  <c r="U438" i="14"/>
  <c r="U437" i="14"/>
  <c r="D504" i="14"/>
  <c r="G504" i="14"/>
  <c r="D502" i="14"/>
  <c r="G502" i="14"/>
  <c r="D500" i="14"/>
  <c r="G500" i="14"/>
  <c r="D498" i="14"/>
  <c r="G498" i="14"/>
  <c r="D496" i="14"/>
  <c r="G496" i="14"/>
  <c r="D494" i="14"/>
  <c r="G494" i="14"/>
  <c r="D492" i="14"/>
  <c r="G492" i="14"/>
  <c r="D490" i="14"/>
  <c r="G490" i="14"/>
  <c r="D488" i="14"/>
  <c r="G488" i="14"/>
  <c r="D486" i="14"/>
  <c r="G486" i="14"/>
  <c r="D484" i="14"/>
  <c r="G484" i="14"/>
  <c r="E481" i="14"/>
  <c r="G481" i="14"/>
  <c r="E477" i="14"/>
  <c r="G477" i="14"/>
  <c r="E473" i="14"/>
  <c r="G473" i="14"/>
  <c r="E469" i="14"/>
  <c r="G469" i="14"/>
  <c r="U463" i="14"/>
  <c r="E457" i="14"/>
  <c r="D457" i="14"/>
  <c r="U445" i="14"/>
  <c r="U439" i="14"/>
  <c r="E465" i="14"/>
  <c r="D465" i="14"/>
  <c r="U453" i="14"/>
  <c r="E432" i="14"/>
  <c r="D432" i="14"/>
  <c r="G432" i="14"/>
  <c r="E429" i="14"/>
  <c r="G429" i="14"/>
  <c r="E424" i="14"/>
  <c r="D424" i="14"/>
  <c r="G424" i="14"/>
  <c r="G514" i="14"/>
  <c r="C514" i="14" s="1"/>
  <c r="G510" i="14"/>
  <c r="G506" i="14"/>
  <c r="C506" i="14" s="1"/>
  <c r="E503" i="14"/>
  <c r="E501" i="14"/>
  <c r="E499" i="14"/>
  <c r="E497" i="14"/>
  <c r="E495" i="14"/>
  <c r="E493" i="14"/>
  <c r="E491" i="14"/>
  <c r="E489" i="14"/>
  <c r="E487" i="14"/>
  <c r="E485" i="14"/>
  <c r="E483" i="14"/>
  <c r="G464" i="14"/>
  <c r="U461" i="14"/>
  <c r="G459" i="14"/>
  <c r="C459" i="14" s="1"/>
  <c r="C442" i="14"/>
  <c r="U412" i="14"/>
  <c r="D431" i="14"/>
  <c r="E96" i="14"/>
  <c r="G96" i="14"/>
  <c r="D96" i="14"/>
  <c r="U409" i="14"/>
  <c r="U399" i="14"/>
  <c r="G438" i="14"/>
  <c r="D433" i="14"/>
  <c r="G430" i="14"/>
  <c r="D425" i="14"/>
  <c r="U395" i="14"/>
  <c r="U383" i="14"/>
  <c r="D280" i="14"/>
  <c r="E280" i="14"/>
  <c r="G280" i="14"/>
  <c r="U391" i="14"/>
  <c r="D443" i="14"/>
  <c r="C443" i="14" s="1"/>
  <c r="D435" i="14"/>
  <c r="D427" i="14"/>
  <c r="U406" i="14"/>
  <c r="U405" i="14"/>
  <c r="U411" i="14"/>
  <c r="U402" i="14"/>
  <c r="U401" i="14"/>
  <c r="U351" i="14"/>
  <c r="U340" i="14"/>
  <c r="E423" i="14"/>
  <c r="E419" i="14"/>
  <c r="E415" i="14"/>
  <c r="E411" i="14"/>
  <c r="C411" i="14" s="1"/>
  <c r="C395" i="14"/>
  <c r="C343" i="14"/>
  <c r="U339" i="14"/>
  <c r="U318" i="14"/>
  <c r="U358" i="14"/>
  <c r="U350" i="14"/>
  <c r="U345" i="14"/>
  <c r="U324" i="14"/>
  <c r="U344" i="14"/>
  <c r="C335" i="14"/>
  <c r="U323" i="14"/>
  <c r="U296" i="14"/>
  <c r="U273" i="14"/>
  <c r="U343" i="14"/>
  <c r="U337" i="14"/>
  <c r="U332" i="14"/>
  <c r="U331" i="14"/>
  <c r="U312" i="14"/>
  <c r="E421" i="14"/>
  <c r="C421" i="14" s="1"/>
  <c r="E417" i="14"/>
  <c r="E413" i="14"/>
  <c r="C399" i="14"/>
  <c r="C383" i="14"/>
  <c r="U336" i="14"/>
  <c r="U330" i="14"/>
  <c r="U322" i="14"/>
  <c r="U321" i="14"/>
  <c r="D255" i="14"/>
  <c r="E255" i="14"/>
  <c r="G255" i="14"/>
  <c r="U356" i="14"/>
  <c r="U348" i="14"/>
  <c r="U335" i="14"/>
  <c r="U287" i="14"/>
  <c r="C354" i="14"/>
  <c r="U347" i="14"/>
  <c r="U341" i="14"/>
  <c r="U328" i="14"/>
  <c r="U327" i="14"/>
  <c r="U326" i="14"/>
  <c r="U304" i="14"/>
  <c r="U278" i="14"/>
  <c r="U283" i="14"/>
  <c r="D276" i="14"/>
  <c r="E276" i="14"/>
  <c r="G276" i="14"/>
  <c r="U274" i="14"/>
  <c r="D263" i="14"/>
  <c r="E263" i="14"/>
  <c r="G263" i="14"/>
  <c r="U252" i="14"/>
  <c r="D241" i="14"/>
  <c r="E241" i="14"/>
  <c r="G241" i="14"/>
  <c r="U218" i="14"/>
  <c r="U355" i="14"/>
  <c r="U279" i="14"/>
  <c r="D272" i="14"/>
  <c r="E272" i="14"/>
  <c r="G272" i="14"/>
  <c r="U270" i="14"/>
  <c r="U183" i="14"/>
  <c r="U275" i="14"/>
  <c r="D249" i="14"/>
  <c r="E249" i="14"/>
  <c r="G249" i="14"/>
  <c r="U220" i="14"/>
  <c r="U289" i="14"/>
  <c r="U271" i="14"/>
  <c r="U261" i="14"/>
  <c r="G199" i="14"/>
  <c r="D199" i="14"/>
  <c r="E199" i="14"/>
  <c r="U193" i="14"/>
  <c r="D292" i="14"/>
  <c r="E292" i="14"/>
  <c r="G292" i="14"/>
  <c r="U290" i="14"/>
  <c r="U285" i="14"/>
  <c r="U236" i="14"/>
  <c r="U204" i="14"/>
  <c r="D288" i="14"/>
  <c r="E288" i="14"/>
  <c r="G288" i="14"/>
  <c r="U286" i="14"/>
  <c r="U281" i="14"/>
  <c r="U291" i="14"/>
  <c r="D284" i="14"/>
  <c r="E284" i="14"/>
  <c r="G284" i="14"/>
  <c r="U282" i="14"/>
  <c r="U277" i="14"/>
  <c r="U244" i="14"/>
  <c r="D233" i="14"/>
  <c r="E233" i="14"/>
  <c r="G233" i="14"/>
  <c r="U215" i="14"/>
  <c r="D293" i="14"/>
  <c r="G290" i="14"/>
  <c r="D289" i="14"/>
  <c r="G286" i="14"/>
  <c r="D285" i="14"/>
  <c r="G282" i="14"/>
  <c r="C282" i="14" s="1"/>
  <c r="D281" i="14"/>
  <c r="C281" i="14" s="1"/>
  <c r="G278" i="14"/>
  <c r="C278" i="14" s="1"/>
  <c r="D277" i="14"/>
  <c r="G274" i="14"/>
  <c r="D273" i="14"/>
  <c r="G270" i="14"/>
  <c r="E265" i="14"/>
  <c r="C260" i="14"/>
  <c r="E257" i="14"/>
  <c r="U251" i="14"/>
  <c r="D248" i="14"/>
  <c r="E248" i="14"/>
  <c r="U243" i="14"/>
  <c r="D240" i="14"/>
  <c r="E240" i="14"/>
  <c r="U235" i="14"/>
  <c r="D232" i="14"/>
  <c r="E232" i="14"/>
  <c r="U219" i="14"/>
  <c r="U216" i="14"/>
  <c r="G211" i="14"/>
  <c r="D211" i="14"/>
  <c r="E211" i="14"/>
  <c r="U205" i="14"/>
  <c r="U184" i="14"/>
  <c r="U136" i="14"/>
  <c r="U134" i="14"/>
  <c r="C267" i="14"/>
  <c r="U250" i="14"/>
  <c r="D247" i="14"/>
  <c r="E247" i="14"/>
  <c r="U242" i="14"/>
  <c r="D239" i="14"/>
  <c r="E239" i="14"/>
  <c r="U234" i="14"/>
  <c r="D231" i="14"/>
  <c r="E231" i="14"/>
  <c r="G223" i="14"/>
  <c r="D223" i="14"/>
  <c r="E223" i="14"/>
  <c r="U221" i="14"/>
  <c r="U196" i="14"/>
  <c r="G191" i="14"/>
  <c r="D191" i="14"/>
  <c r="E191" i="14"/>
  <c r="U185" i="14"/>
  <c r="G291" i="14"/>
  <c r="G287" i="14"/>
  <c r="G283" i="14"/>
  <c r="G279" i="14"/>
  <c r="G275" i="14"/>
  <c r="G271" i="14"/>
  <c r="G268" i="14"/>
  <c r="E259" i="14"/>
  <c r="U249" i="14"/>
  <c r="D246" i="14"/>
  <c r="E246" i="14"/>
  <c r="U241" i="14"/>
  <c r="D238" i="14"/>
  <c r="E238" i="14"/>
  <c r="U233" i="14"/>
  <c r="U208" i="14"/>
  <c r="G203" i="14"/>
  <c r="D203" i="14"/>
  <c r="E203" i="14"/>
  <c r="U197" i="14"/>
  <c r="U143" i="14"/>
  <c r="E291" i="14"/>
  <c r="E287" i="14"/>
  <c r="E283" i="14"/>
  <c r="E279" i="14"/>
  <c r="E275" i="14"/>
  <c r="E271" i="14"/>
  <c r="E268" i="14"/>
  <c r="G261" i="14"/>
  <c r="D253" i="14"/>
  <c r="E253" i="14"/>
  <c r="U248" i="14"/>
  <c r="D245" i="14"/>
  <c r="E245" i="14"/>
  <c r="U240" i="14"/>
  <c r="D237" i="14"/>
  <c r="E237" i="14"/>
  <c r="U232" i="14"/>
  <c r="U222" i="14"/>
  <c r="G215" i="14"/>
  <c r="D215" i="14"/>
  <c r="E215" i="14"/>
  <c r="U209" i="14"/>
  <c r="U188" i="14"/>
  <c r="G183" i="14"/>
  <c r="D183" i="14"/>
  <c r="E183" i="14"/>
  <c r="G266" i="14"/>
  <c r="C266" i="14" s="1"/>
  <c r="E261" i="14"/>
  <c r="G258" i="14"/>
  <c r="D252" i="14"/>
  <c r="E252" i="14"/>
  <c r="U247" i="14"/>
  <c r="D244" i="14"/>
  <c r="E244" i="14"/>
  <c r="U239" i="14"/>
  <c r="D236" i="14"/>
  <c r="E236" i="14"/>
  <c r="U231" i="14"/>
  <c r="G229" i="14"/>
  <c r="D229" i="14"/>
  <c r="G227" i="14"/>
  <c r="D227" i="14"/>
  <c r="G225" i="14"/>
  <c r="D225" i="14"/>
  <c r="U200" i="14"/>
  <c r="G195" i="14"/>
  <c r="D195" i="14"/>
  <c r="E195" i="14"/>
  <c r="U189" i="14"/>
  <c r="D251" i="14"/>
  <c r="E251" i="14"/>
  <c r="U246" i="14"/>
  <c r="D243" i="14"/>
  <c r="E243" i="14"/>
  <c r="U238" i="14"/>
  <c r="D235" i="14"/>
  <c r="E235" i="14"/>
  <c r="U230" i="14"/>
  <c r="U212" i="14"/>
  <c r="G207" i="14"/>
  <c r="D207" i="14"/>
  <c r="E207" i="14"/>
  <c r="U201" i="14"/>
  <c r="U253" i="14"/>
  <c r="D250" i="14"/>
  <c r="E250" i="14"/>
  <c r="U245" i="14"/>
  <c r="D242" i="14"/>
  <c r="E242" i="14"/>
  <c r="U237" i="14"/>
  <c r="D234" i="14"/>
  <c r="E234" i="14"/>
  <c r="U228" i="14"/>
  <c r="U226" i="14"/>
  <c r="U224" i="14"/>
  <c r="U213" i="14"/>
  <c r="U192" i="14"/>
  <c r="G187" i="14"/>
  <c r="D187" i="14"/>
  <c r="E187" i="14"/>
  <c r="U181" i="14"/>
  <c r="G220" i="14"/>
  <c r="D220" i="14"/>
  <c r="U132" i="14"/>
  <c r="U131" i="14"/>
  <c r="G217" i="14"/>
  <c r="D217" i="14"/>
  <c r="G214" i="14"/>
  <c r="D214" i="14"/>
  <c r="G210" i="14"/>
  <c r="D210" i="14"/>
  <c r="G206" i="14"/>
  <c r="D206" i="14"/>
  <c r="G202" i="14"/>
  <c r="D202" i="14"/>
  <c r="G198" i="14"/>
  <c r="D198" i="14"/>
  <c r="G194" i="14"/>
  <c r="D194" i="14"/>
  <c r="G190" i="14"/>
  <c r="D190" i="14"/>
  <c r="G186" i="14"/>
  <c r="D186" i="14"/>
  <c r="G182" i="14"/>
  <c r="D182" i="14"/>
  <c r="U155" i="14"/>
  <c r="U146" i="14"/>
  <c r="E230" i="14"/>
  <c r="C230" i="14" s="1"/>
  <c r="G222" i="14"/>
  <c r="D222" i="14"/>
  <c r="U154" i="14"/>
  <c r="U150" i="14"/>
  <c r="U126" i="14"/>
  <c r="E101" i="14"/>
  <c r="D101" i="14"/>
  <c r="G101" i="14"/>
  <c r="G219" i="14"/>
  <c r="D219" i="14"/>
  <c r="G213" i="14"/>
  <c r="D213" i="14"/>
  <c r="G209" i="14"/>
  <c r="D209" i="14"/>
  <c r="G205" i="14"/>
  <c r="D205" i="14"/>
  <c r="G201" i="14"/>
  <c r="D201" i="14"/>
  <c r="G197" i="14"/>
  <c r="D197" i="14"/>
  <c r="G193" i="14"/>
  <c r="D193" i="14"/>
  <c r="G189" i="14"/>
  <c r="D189" i="14"/>
  <c r="G185" i="14"/>
  <c r="D185" i="14"/>
  <c r="G181" i="14"/>
  <c r="D181" i="14"/>
  <c r="U140" i="14"/>
  <c r="U139" i="14"/>
  <c r="G224" i="14"/>
  <c r="D224" i="14"/>
  <c r="G216" i="14"/>
  <c r="D216" i="14"/>
  <c r="G228" i="14"/>
  <c r="D228" i="14"/>
  <c r="G226" i="14"/>
  <c r="D226" i="14"/>
  <c r="G221" i="14"/>
  <c r="D221" i="14"/>
  <c r="G212" i="14"/>
  <c r="D212" i="14"/>
  <c r="G208" i="14"/>
  <c r="D208" i="14"/>
  <c r="G204" i="14"/>
  <c r="D204" i="14"/>
  <c r="G200" i="14"/>
  <c r="D200" i="14"/>
  <c r="G196" i="14"/>
  <c r="D196" i="14"/>
  <c r="G192" i="14"/>
  <c r="D192" i="14"/>
  <c r="G188" i="14"/>
  <c r="D188" i="14"/>
  <c r="G184" i="14"/>
  <c r="D184" i="14"/>
  <c r="E109" i="14"/>
  <c r="D109" i="14"/>
  <c r="G109" i="14"/>
  <c r="E220" i="14"/>
  <c r="G218" i="14"/>
  <c r="D218" i="14"/>
  <c r="D180" i="14"/>
  <c r="C180" i="14" s="1"/>
  <c r="D179" i="14"/>
  <c r="D178" i="14"/>
  <c r="C178" i="14" s="1"/>
  <c r="D177" i="14"/>
  <c r="D176" i="14"/>
  <c r="C176" i="14" s="1"/>
  <c r="D175" i="14"/>
  <c r="D174" i="14"/>
  <c r="D173" i="14"/>
  <c r="D172" i="14"/>
  <c r="D171" i="14"/>
  <c r="D170" i="14"/>
  <c r="C170" i="14" s="1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C158" i="14" s="1"/>
  <c r="C128" i="14"/>
  <c r="U94" i="14"/>
  <c r="E117" i="14"/>
  <c r="D117" i="14"/>
  <c r="G117" i="14"/>
  <c r="U108" i="14"/>
  <c r="U100" i="14"/>
  <c r="E119" i="14"/>
  <c r="G119" i="14"/>
  <c r="E118" i="14"/>
  <c r="G118" i="14"/>
  <c r="E115" i="14"/>
  <c r="G115" i="14"/>
  <c r="U111" i="14"/>
  <c r="U109" i="14"/>
  <c r="U107" i="14"/>
  <c r="U106" i="14"/>
  <c r="U101" i="14"/>
  <c r="U98" i="14"/>
  <c r="U74" i="14"/>
  <c r="U153" i="14"/>
  <c r="U149" i="14"/>
  <c r="U145" i="14"/>
  <c r="U142" i="14"/>
  <c r="U102" i="14"/>
  <c r="C123" i="14"/>
  <c r="U119" i="14"/>
  <c r="U118" i="14"/>
  <c r="U117" i="14"/>
  <c r="U116" i="14"/>
  <c r="U115" i="14"/>
  <c r="U86" i="14"/>
  <c r="G120" i="14"/>
  <c r="C120" i="14" s="1"/>
  <c r="G116" i="14"/>
  <c r="C116" i="14" s="1"/>
  <c r="G113" i="14"/>
  <c r="C113" i="14" s="1"/>
  <c r="D110" i="14"/>
  <c r="G105" i="14"/>
  <c r="C105" i="14" s="1"/>
  <c r="D102" i="14"/>
  <c r="C102" i="14" s="1"/>
  <c r="G97" i="14"/>
  <c r="C80" i="14"/>
  <c r="U58" i="14"/>
  <c r="U70" i="14"/>
  <c r="G111" i="14"/>
  <c r="G103" i="14"/>
  <c r="E95" i="14"/>
  <c r="G95" i="14"/>
  <c r="D111" i="14"/>
  <c r="D103" i="14"/>
  <c r="U91" i="14"/>
  <c r="U80" i="14"/>
  <c r="U66" i="14"/>
  <c r="U46" i="14"/>
  <c r="D114" i="14"/>
  <c r="D106" i="14"/>
  <c r="C106" i="14" s="1"/>
  <c r="D98" i="14"/>
  <c r="C98" i="14" s="1"/>
  <c r="E94" i="14"/>
  <c r="G94" i="14"/>
  <c r="U79" i="14"/>
  <c r="U30" i="14"/>
  <c r="E93" i="14"/>
  <c r="G93" i="14"/>
  <c r="U87" i="14"/>
  <c r="U83" i="14"/>
  <c r="U50" i="14"/>
  <c r="G107" i="14"/>
  <c r="G99" i="14"/>
  <c r="U90" i="14"/>
  <c r="D35" i="14"/>
  <c r="E35" i="14"/>
  <c r="G35" i="14"/>
  <c r="C79" i="14"/>
  <c r="U47" i="14"/>
  <c r="U43" i="14"/>
  <c r="U40" i="14"/>
  <c r="U37" i="14"/>
  <c r="U17" i="14"/>
  <c r="U13" i="14"/>
  <c r="U9" i="14"/>
  <c r="D39" i="14"/>
  <c r="E39" i="14"/>
  <c r="G39" i="14"/>
  <c r="U34" i="14"/>
  <c r="U28" i="14"/>
  <c r="U27" i="14"/>
  <c r="D25" i="14"/>
  <c r="E25" i="14"/>
  <c r="G25" i="14"/>
  <c r="C58" i="14"/>
  <c r="U44" i="14"/>
  <c r="U41" i="14"/>
  <c r="U31" i="14"/>
  <c r="U23" i="14"/>
  <c r="D43" i="14"/>
  <c r="E43" i="14"/>
  <c r="G43" i="14"/>
  <c r="U38" i="14"/>
  <c r="U20" i="14"/>
  <c r="U19" i="14"/>
  <c r="D17" i="14"/>
  <c r="E17" i="14"/>
  <c r="G17" i="14"/>
  <c r="U7" i="14"/>
  <c r="U45" i="14"/>
  <c r="U35" i="14"/>
  <c r="U32" i="14"/>
  <c r="U29" i="14"/>
  <c r="U15" i="14"/>
  <c r="C55" i="14"/>
  <c r="U42" i="14"/>
  <c r="D31" i="14"/>
  <c r="E31" i="14"/>
  <c r="G31" i="14"/>
  <c r="U12" i="14"/>
  <c r="U11" i="14"/>
  <c r="U8" i="14"/>
  <c r="U39" i="14"/>
  <c r="U36" i="14"/>
  <c r="U33" i="14"/>
  <c r="U25" i="14"/>
  <c r="U21" i="14"/>
  <c r="U5" i="14"/>
  <c r="D24" i="14"/>
  <c r="E24" i="14"/>
  <c r="D16" i="14"/>
  <c r="E16" i="14"/>
  <c r="D5" i="14"/>
  <c r="E5" i="14"/>
  <c r="G5" i="14"/>
  <c r="D46" i="14"/>
  <c r="E46" i="14"/>
  <c r="D42" i="14"/>
  <c r="E42" i="14"/>
  <c r="D38" i="14"/>
  <c r="E38" i="14"/>
  <c r="D34" i="14"/>
  <c r="E34" i="14"/>
  <c r="D30" i="14"/>
  <c r="E30" i="14"/>
  <c r="U26" i="14"/>
  <c r="D23" i="14"/>
  <c r="E23" i="14"/>
  <c r="U18" i="14"/>
  <c r="D15" i="14"/>
  <c r="E15" i="14"/>
  <c r="U10" i="14"/>
  <c r="D6" i="14"/>
  <c r="E6" i="14"/>
  <c r="G6" i="14"/>
  <c r="D22" i="14"/>
  <c r="E22" i="14"/>
  <c r="D14" i="14"/>
  <c r="E14" i="14"/>
  <c r="D7" i="14"/>
  <c r="E7" i="14"/>
  <c r="G7" i="14"/>
  <c r="D45" i="14"/>
  <c r="E45" i="14"/>
  <c r="D41" i="14"/>
  <c r="E41" i="14"/>
  <c r="D37" i="14"/>
  <c r="E37" i="14"/>
  <c r="D33" i="14"/>
  <c r="E33" i="14"/>
  <c r="D29" i="14"/>
  <c r="E29" i="14"/>
  <c r="U24" i="14"/>
  <c r="D21" i="14"/>
  <c r="E21" i="14"/>
  <c r="U16" i="14"/>
  <c r="D13" i="14"/>
  <c r="E13" i="14"/>
  <c r="D8" i="14"/>
  <c r="E8" i="14"/>
  <c r="G8" i="14"/>
  <c r="U4" i="14"/>
  <c r="D28" i="14"/>
  <c r="E28" i="14"/>
  <c r="D20" i="14"/>
  <c r="E20" i="14"/>
  <c r="D12" i="14"/>
  <c r="E12" i="14"/>
  <c r="D9" i="14"/>
  <c r="E9" i="14"/>
  <c r="G9" i="14"/>
  <c r="D44" i="14"/>
  <c r="E44" i="14"/>
  <c r="D40" i="14"/>
  <c r="E40" i="14"/>
  <c r="D36" i="14"/>
  <c r="E36" i="14"/>
  <c r="D32" i="14"/>
  <c r="E32" i="14"/>
  <c r="D27" i="14"/>
  <c r="E27" i="14"/>
  <c r="U22" i="14"/>
  <c r="D19" i="14"/>
  <c r="E19" i="14"/>
  <c r="U14" i="14"/>
  <c r="D11" i="14"/>
  <c r="E11" i="14"/>
  <c r="D10" i="14"/>
  <c r="E10" i="14"/>
  <c r="G10" i="14"/>
  <c r="U6" i="14"/>
  <c r="D26" i="14"/>
  <c r="E26" i="14"/>
  <c r="D18" i="14"/>
  <c r="E18" i="14"/>
  <c r="E4" i="14"/>
  <c r="R1486" i="7"/>
  <c r="R1482" i="7"/>
  <c r="R1467" i="7"/>
  <c r="R1464" i="7"/>
  <c r="R1445" i="7"/>
  <c r="R1444" i="7"/>
  <c r="R1418" i="7"/>
  <c r="R1403" i="7"/>
  <c r="R1400" i="7"/>
  <c r="R1397" i="7"/>
  <c r="R1396" i="7"/>
  <c r="R1382" i="7"/>
  <c r="R1366" i="7"/>
  <c r="R1314" i="7"/>
  <c r="R1491" i="7"/>
  <c r="R1488" i="7"/>
  <c r="R1469" i="7"/>
  <c r="R1468" i="7"/>
  <c r="R1446" i="7"/>
  <c r="R1427" i="7"/>
  <c r="R1424" i="7"/>
  <c r="R1405" i="7"/>
  <c r="R1404" i="7"/>
  <c r="R1448" i="7"/>
  <c r="R1429" i="7"/>
  <c r="R1428" i="7"/>
  <c r="R1402" i="7"/>
  <c r="R1399" i="7"/>
  <c r="R1385" i="7"/>
  <c r="R1370" i="7"/>
  <c r="R1369" i="7"/>
  <c r="R1480" i="7"/>
  <c r="R1470" i="7"/>
  <c r="R1494" i="7"/>
  <c r="R1475" i="7"/>
  <c r="R1472" i="7"/>
  <c r="R1453" i="7"/>
  <c r="R1452" i="7"/>
  <c r="R1411" i="7"/>
  <c r="R1408" i="7"/>
  <c r="R1373" i="7"/>
  <c r="R1372" i="7"/>
  <c r="R1492" i="7"/>
  <c r="R1451" i="7"/>
  <c r="R1499" i="7"/>
  <c r="R1496" i="7"/>
  <c r="R1477" i="7"/>
  <c r="R1476" i="7"/>
  <c r="R1454" i="7"/>
  <c r="R1450" i="7"/>
  <c r="R1435" i="7"/>
  <c r="R1432" i="7"/>
  <c r="R1413" i="7"/>
  <c r="R1412" i="7"/>
  <c r="R1374" i="7"/>
  <c r="R1262" i="7"/>
  <c r="R1493" i="7"/>
  <c r="R1466" i="7"/>
  <c r="R1501" i="7"/>
  <c r="R1500" i="7"/>
  <c r="R1478" i="7"/>
  <c r="R1459" i="7"/>
  <c r="R1456" i="7"/>
  <c r="R1437" i="7"/>
  <c r="R1436" i="7"/>
  <c r="R1392" i="7"/>
  <c r="R1389" i="7"/>
  <c r="R1498" i="7"/>
  <c r="R1483" i="7"/>
  <c r="R1461" i="7"/>
  <c r="R1460" i="7"/>
  <c r="R1438" i="7"/>
  <c r="R1434" i="7"/>
  <c r="R1419" i="7"/>
  <c r="R1416" i="7"/>
  <c r="R1378" i="7"/>
  <c r="R1377" i="7"/>
  <c r="R1357" i="7"/>
  <c r="R1338" i="7"/>
  <c r="R1306" i="7"/>
  <c r="R1278" i="7"/>
  <c r="R1502" i="7"/>
  <c r="R1485" i="7"/>
  <c r="R1484" i="7"/>
  <c r="R1462" i="7"/>
  <c r="R1443" i="7"/>
  <c r="R1440" i="7"/>
  <c r="R1421" i="7"/>
  <c r="R1420" i="7"/>
  <c r="R1395" i="7"/>
  <c r="R1381" i="7"/>
  <c r="R1380" i="7"/>
  <c r="R1365" i="7"/>
  <c r="R1364" i="7"/>
  <c r="R1361" i="7"/>
  <c r="R1356" i="7"/>
  <c r="R1354" i="7"/>
  <c r="R1350" i="7"/>
  <c r="R1342" i="7"/>
  <c r="R1310" i="7"/>
  <c r="K1497" i="7"/>
  <c r="M1497" i="7" s="1"/>
  <c r="P1497" i="7" s="1"/>
  <c r="K1489" i="7"/>
  <c r="M1489" i="7" s="1"/>
  <c r="P1489" i="7" s="1"/>
  <c r="K1481" i="7"/>
  <c r="M1481" i="7" s="1"/>
  <c r="P1481" i="7" s="1"/>
  <c r="K1473" i="7"/>
  <c r="M1473" i="7" s="1"/>
  <c r="P1473" i="7" s="1"/>
  <c r="K1465" i="7"/>
  <c r="M1465" i="7" s="1"/>
  <c r="P1465" i="7" s="1"/>
  <c r="K1457" i="7"/>
  <c r="M1457" i="7" s="1"/>
  <c r="P1457" i="7" s="1"/>
  <c r="K1449" i="7"/>
  <c r="M1449" i="7" s="1"/>
  <c r="P1449" i="7" s="1"/>
  <c r="K1441" i="7"/>
  <c r="M1441" i="7" s="1"/>
  <c r="P1441" i="7" s="1"/>
  <c r="K1433" i="7"/>
  <c r="M1433" i="7" s="1"/>
  <c r="P1433" i="7" s="1"/>
  <c r="K1425" i="7"/>
  <c r="M1425" i="7" s="1"/>
  <c r="P1425" i="7" s="1"/>
  <c r="K1417" i="7"/>
  <c r="M1417" i="7" s="1"/>
  <c r="P1417" i="7" s="1"/>
  <c r="K1409" i="7"/>
  <c r="M1409" i="7" s="1"/>
  <c r="P1409" i="7" s="1"/>
  <c r="K1401" i="7"/>
  <c r="M1401" i="7" s="1"/>
  <c r="P1401" i="7" s="1"/>
  <c r="M1394" i="7"/>
  <c r="P1394" i="7" s="1"/>
  <c r="K1393" i="7"/>
  <c r="M1393" i="7" s="1"/>
  <c r="P1393" i="7" s="1"/>
  <c r="K1388" i="7"/>
  <c r="M1388" i="7" s="1"/>
  <c r="P1388" i="7" s="1"/>
  <c r="M1379" i="7"/>
  <c r="P1379" i="7" s="1"/>
  <c r="M1371" i="7"/>
  <c r="P1371" i="7" s="1"/>
  <c r="M1363" i="7"/>
  <c r="P1363" i="7" s="1"/>
  <c r="M1344" i="7"/>
  <c r="P1344" i="7" s="1"/>
  <c r="K1331" i="7"/>
  <c r="M1331" i="7" s="1"/>
  <c r="P1331" i="7" s="1"/>
  <c r="R1329" i="7"/>
  <c r="M1312" i="7"/>
  <c r="P1312" i="7" s="1"/>
  <c r="K1299" i="7"/>
  <c r="M1299" i="7"/>
  <c r="P1299" i="7" s="1"/>
  <c r="R1297" i="7"/>
  <c r="M1280" i="7"/>
  <c r="P1280" i="7" s="1"/>
  <c r="K1267" i="7"/>
  <c r="M1267" i="7"/>
  <c r="P1267" i="7" s="1"/>
  <c r="R1265" i="7"/>
  <c r="R1252" i="7"/>
  <c r="R1249" i="7"/>
  <c r="R1219" i="7"/>
  <c r="R1209" i="7"/>
  <c r="R1193" i="7"/>
  <c r="M1386" i="7"/>
  <c r="P1386" i="7" s="1"/>
  <c r="R1362" i="7"/>
  <c r="K1343" i="7"/>
  <c r="M1343" i="7" s="1"/>
  <c r="P1343" i="7" s="1"/>
  <c r="R1341" i="7"/>
  <c r="R1322" i="7"/>
  <c r="K1311" i="7"/>
  <c r="M1311" i="7" s="1"/>
  <c r="P1311" i="7" s="1"/>
  <c r="R1309" i="7"/>
  <c r="K1279" i="7"/>
  <c r="M1279" i="7" s="1"/>
  <c r="P1279" i="7" s="1"/>
  <c r="R1277" i="7"/>
  <c r="K1251" i="7"/>
  <c r="M1251" i="7" s="1"/>
  <c r="P1251" i="7" s="1"/>
  <c r="R1248" i="7"/>
  <c r="R1147" i="7"/>
  <c r="M1336" i="7"/>
  <c r="P1336" i="7" s="1"/>
  <c r="R1334" i="7"/>
  <c r="K1323" i="7"/>
  <c r="M1323" i="7" s="1"/>
  <c r="P1323" i="7" s="1"/>
  <c r="R1321" i="7"/>
  <c r="M1304" i="7"/>
  <c r="P1304" i="7" s="1"/>
  <c r="R1302" i="7"/>
  <c r="K1291" i="7"/>
  <c r="M1291" i="7" s="1"/>
  <c r="P1291" i="7" s="1"/>
  <c r="R1289" i="7"/>
  <c r="M1272" i="7"/>
  <c r="P1272" i="7" s="1"/>
  <c r="R1270" i="7"/>
  <c r="R1261" i="7"/>
  <c r="R1223" i="7"/>
  <c r="R1145" i="7"/>
  <c r="M1360" i="7"/>
  <c r="P1360" i="7" s="1"/>
  <c r="M1355" i="7"/>
  <c r="P1355" i="7" s="1"/>
  <c r="M1352" i="7"/>
  <c r="P1352" i="7" s="1"/>
  <c r="K1335" i="7"/>
  <c r="M1335" i="7" s="1"/>
  <c r="P1335" i="7" s="1"/>
  <c r="R1333" i="7"/>
  <c r="K1303" i="7"/>
  <c r="M1303" i="7" s="1"/>
  <c r="P1303" i="7" s="1"/>
  <c r="R1301" i="7"/>
  <c r="K1271" i="7"/>
  <c r="M1271" i="7" s="1"/>
  <c r="P1271" i="7" s="1"/>
  <c r="R1269" i="7"/>
  <c r="R1227" i="7"/>
  <c r="R1163" i="7"/>
  <c r="M1430" i="7"/>
  <c r="P1430" i="7" s="1"/>
  <c r="M1422" i="7"/>
  <c r="P1422" i="7" s="1"/>
  <c r="M1414" i="7"/>
  <c r="P1414" i="7" s="1"/>
  <c r="M1406" i="7"/>
  <c r="P1406" i="7" s="1"/>
  <c r="M1398" i="7"/>
  <c r="P1398" i="7" s="1"/>
  <c r="M1390" i="7"/>
  <c r="P1390" i="7" s="1"/>
  <c r="M1384" i="7"/>
  <c r="P1384" i="7" s="1"/>
  <c r="M1376" i="7"/>
  <c r="P1376" i="7" s="1"/>
  <c r="M1368" i="7"/>
  <c r="P1368" i="7" s="1"/>
  <c r="K1347" i="7"/>
  <c r="M1347" i="7" s="1"/>
  <c r="P1347" i="7" s="1"/>
  <c r="R1345" i="7"/>
  <c r="R1326" i="7"/>
  <c r="K1315" i="7"/>
  <c r="M1315" i="7" s="1"/>
  <c r="P1315" i="7" s="1"/>
  <c r="R1313" i="7"/>
  <c r="R1294" i="7"/>
  <c r="K1283" i="7"/>
  <c r="M1283" i="7" s="1"/>
  <c r="P1283" i="7" s="1"/>
  <c r="R1281" i="7"/>
  <c r="R1260" i="7"/>
  <c r="R1257" i="7"/>
  <c r="R1235" i="7"/>
  <c r="R1234" i="7"/>
  <c r="R1161" i="7"/>
  <c r="R1126" i="7"/>
  <c r="M1503" i="7"/>
  <c r="P1503" i="7" s="1"/>
  <c r="M1495" i="7"/>
  <c r="P1495" i="7" s="1"/>
  <c r="M1487" i="7"/>
  <c r="P1487" i="7" s="1"/>
  <c r="M1479" i="7"/>
  <c r="P1479" i="7" s="1"/>
  <c r="M1471" i="7"/>
  <c r="P1471" i="7" s="1"/>
  <c r="M1463" i="7"/>
  <c r="P1463" i="7" s="1"/>
  <c r="M1455" i="7"/>
  <c r="P1455" i="7" s="1"/>
  <c r="M1447" i="7"/>
  <c r="P1447" i="7" s="1"/>
  <c r="M1439" i="7"/>
  <c r="P1439" i="7" s="1"/>
  <c r="M1431" i="7"/>
  <c r="P1431" i="7" s="1"/>
  <c r="M1423" i="7"/>
  <c r="P1423" i="7" s="1"/>
  <c r="M1415" i="7"/>
  <c r="P1415" i="7" s="1"/>
  <c r="M1407" i="7"/>
  <c r="P1407" i="7" s="1"/>
  <c r="K1359" i="7"/>
  <c r="M1359" i="7" s="1"/>
  <c r="P1359" i="7" s="1"/>
  <c r="K1351" i="7"/>
  <c r="M1351" i="7" s="1"/>
  <c r="P1351" i="7" s="1"/>
  <c r="K1327" i="7"/>
  <c r="M1327" i="7" s="1"/>
  <c r="P1327" i="7" s="1"/>
  <c r="R1325" i="7"/>
  <c r="K1295" i="7"/>
  <c r="M1295" i="7"/>
  <c r="P1295" i="7" s="1"/>
  <c r="R1293" i="7"/>
  <c r="K1259" i="7"/>
  <c r="M1259" i="7" s="1"/>
  <c r="P1259" i="7" s="1"/>
  <c r="R1179" i="7"/>
  <c r="R1131" i="7"/>
  <c r="M1387" i="7"/>
  <c r="P1387" i="7" s="1"/>
  <c r="R1353" i="7"/>
  <c r="R1349" i="7"/>
  <c r="K1339" i="7"/>
  <c r="M1339" i="7" s="1"/>
  <c r="P1339" i="7" s="1"/>
  <c r="R1337" i="7"/>
  <c r="R1318" i="7"/>
  <c r="K1307" i="7"/>
  <c r="M1307" i="7" s="1"/>
  <c r="P1307" i="7" s="1"/>
  <c r="R1305" i="7"/>
  <c r="R1286" i="7"/>
  <c r="K1275" i="7"/>
  <c r="M1275" i="7" s="1"/>
  <c r="P1275" i="7" s="1"/>
  <c r="R1273" i="7"/>
  <c r="R1254" i="7"/>
  <c r="R1253" i="7"/>
  <c r="R1246" i="7"/>
  <c r="R1177" i="7"/>
  <c r="R1128" i="7"/>
  <c r="K1383" i="7"/>
  <c r="M1383" i="7" s="1"/>
  <c r="P1383" i="7" s="1"/>
  <c r="K1375" i="7"/>
  <c r="M1375" i="7" s="1"/>
  <c r="P1375" i="7" s="1"/>
  <c r="K1367" i="7"/>
  <c r="M1367" i="7" s="1"/>
  <c r="P1367" i="7" s="1"/>
  <c r="R1330" i="7"/>
  <c r="K1319" i="7"/>
  <c r="M1319" i="7" s="1"/>
  <c r="P1319" i="7" s="1"/>
  <c r="R1317" i="7"/>
  <c r="R1298" i="7"/>
  <c r="K1287" i="7"/>
  <c r="M1287" i="7" s="1"/>
  <c r="P1287" i="7" s="1"/>
  <c r="R1285" i="7"/>
  <c r="R1195" i="7"/>
  <c r="R1139" i="7"/>
  <c r="M1346" i="7"/>
  <c r="P1346" i="7" s="1"/>
  <c r="M1290" i="7"/>
  <c r="P1290" i="7" s="1"/>
  <c r="M1282" i="7"/>
  <c r="P1282" i="7" s="1"/>
  <c r="M1274" i="7"/>
  <c r="P1274" i="7" s="1"/>
  <c r="M1266" i="7"/>
  <c r="P1266" i="7" s="1"/>
  <c r="M1258" i="7"/>
  <c r="P1258" i="7" s="1"/>
  <c r="M1250" i="7"/>
  <c r="P1250" i="7" s="1"/>
  <c r="M1225" i="7"/>
  <c r="P1225" i="7" s="1"/>
  <c r="M1221" i="7"/>
  <c r="P1221" i="7" s="1"/>
  <c r="K1182" i="7"/>
  <c r="M1182" i="7" s="1"/>
  <c r="P1182" i="7" s="1"/>
  <c r="R1175" i="7"/>
  <c r="K1150" i="7"/>
  <c r="M1150" i="7" s="1"/>
  <c r="P1150" i="7" s="1"/>
  <c r="R1143" i="7"/>
  <c r="R1107" i="7"/>
  <c r="R1042" i="7"/>
  <c r="R1010" i="7"/>
  <c r="R833" i="7"/>
  <c r="K770" i="7"/>
  <c r="M770" i="7" s="1"/>
  <c r="P770" i="7" s="1"/>
  <c r="R689" i="7"/>
  <c r="R688" i="7"/>
  <c r="R687" i="7"/>
  <c r="R673" i="7"/>
  <c r="R672" i="7"/>
  <c r="R671" i="7"/>
  <c r="R657" i="7"/>
  <c r="R656" i="7"/>
  <c r="R655" i="7"/>
  <c r="R641" i="7"/>
  <c r="R640" i="7"/>
  <c r="R639" i="7"/>
  <c r="R575" i="7"/>
  <c r="R1245" i="7"/>
  <c r="M1240" i="7"/>
  <c r="P1240" i="7" s="1"/>
  <c r="M1238" i="7"/>
  <c r="P1238" i="7" s="1"/>
  <c r="K1228" i="7"/>
  <c r="M1228" i="7" s="1"/>
  <c r="P1228" i="7" s="1"/>
  <c r="M1224" i="7"/>
  <c r="P1224" i="7" s="1"/>
  <c r="M1217" i="7"/>
  <c r="P1217" i="7" s="1"/>
  <c r="M1213" i="7"/>
  <c r="P1213" i="7" s="1"/>
  <c r="M1201" i="7"/>
  <c r="P1201" i="7" s="1"/>
  <c r="M1200" i="7"/>
  <c r="P1200" i="7" s="1"/>
  <c r="M1169" i="7"/>
  <c r="P1169" i="7" s="1"/>
  <c r="M1168" i="7"/>
  <c r="P1168" i="7" s="1"/>
  <c r="M1137" i="7"/>
  <c r="P1137" i="7" s="1"/>
  <c r="M1136" i="7"/>
  <c r="P1136" i="7" s="1"/>
  <c r="R1102" i="7"/>
  <c r="R1050" i="7"/>
  <c r="K1047" i="7"/>
  <c r="M1047" i="7" s="1"/>
  <c r="P1047" i="7" s="1"/>
  <c r="K1015" i="7"/>
  <c r="M1015" i="7" s="1"/>
  <c r="P1015" i="7" s="1"/>
  <c r="M1244" i="7"/>
  <c r="P1244" i="7" s="1"/>
  <c r="K1236" i="7"/>
  <c r="M1236" i="7" s="1"/>
  <c r="P1236" i="7" s="1"/>
  <c r="K1220" i="7"/>
  <c r="M1220" i="7"/>
  <c r="P1220" i="7" s="1"/>
  <c r="M1216" i="7"/>
  <c r="P1216" i="7" s="1"/>
  <c r="R1199" i="7"/>
  <c r="K1174" i="7"/>
  <c r="M1174" i="7"/>
  <c r="P1174" i="7" s="1"/>
  <c r="R1167" i="7"/>
  <c r="K1142" i="7"/>
  <c r="M1142" i="7" s="1"/>
  <c r="P1142" i="7" s="1"/>
  <c r="R1135" i="7"/>
  <c r="R1125" i="7"/>
  <c r="R1098" i="7"/>
  <c r="R1018" i="7"/>
  <c r="R1017" i="7"/>
  <c r="R979" i="7"/>
  <c r="R881" i="7"/>
  <c r="R1239" i="7"/>
  <c r="R1215" i="7"/>
  <c r="K1212" i="7"/>
  <c r="M1212" i="7" s="1"/>
  <c r="P1212" i="7" s="1"/>
  <c r="R1192" i="7"/>
  <c r="R1160" i="7"/>
  <c r="R1122" i="7"/>
  <c r="R1118" i="7"/>
  <c r="R1099" i="7"/>
  <c r="R1058" i="7"/>
  <c r="M1233" i="7"/>
  <c r="P1233" i="7" s="1"/>
  <c r="R1207" i="7"/>
  <c r="K1198" i="7"/>
  <c r="M1198" i="7" s="1"/>
  <c r="P1198" i="7" s="1"/>
  <c r="R1191" i="7"/>
  <c r="K1166" i="7"/>
  <c r="M1166" i="7" s="1"/>
  <c r="P1166" i="7" s="1"/>
  <c r="R1159" i="7"/>
  <c r="K1134" i="7"/>
  <c r="M1134" i="7" s="1"/>
  <c r="P1134" i="7" s="1"/>
  <c r="R1121" i="7"/>
  <c r="R1114" i="7"/>
  <c r="R1066" i="7"/>
  <c r="K1063" i="7"/>
  <c r="M1063" i="7" s="1"/>
  <c r="P1063" i="7" s="1"/>
  <c r="R1026" i="7"/>
  <c r="K991" i="7"/>
  <c r="M991" i="7" s="1"/>
  <c r="P991" i="7" s="1"/>
  <c r="R889" i="7"/>
  <c r="M1263" i="7"/>
  <c r="P1263" i="7" s="1"/>
  <c r="M1255" i="7"/>
  <c r="P1255" i="7" s="1"/>
  <c r="M1232" i="7"/>
  <c r="P1232" i="7" s="1"/>
  <c r="M1222" i="7"/>
  <c r="P1222" i="7" s="1"/>
  <c r="M1185" i="7"/>
  <c r="P1185" i="7" s="1"/>
  <c r="M1184" i="7"/>
  <c r="P1184" i="7" s="1"/>
  <c r="M1153" i="7"/>
  <c r="P1153" i="7" s="1"/>
  <c r="M1152" i="7"/>
  <c r="P1152" i="7" s="1"/>
  <c r="R1115" i="7"/>
  <c r="R1097" i="7"/>
  <c r="R1090" i="7"/>
  <c r="R1089" i="7"/>
  <c r="K1031" i="7"/>
  <c r="M1031" i="7" s="1"/>
  <c r="P1031" i="7" s="1"/>
  <c r="M1214" i="7"/>
  <c r="P1214" i="7" s="1"/>
  <c r="K1190" i="7"/>
  <c r="M1190" i="7"/>
  <c r="P1190" i="7" s="1"/>
  <c r="R1183" i="7"/>
  <c r="K1158" i="7"/>
  <c r="M1158" i="7" s="1"/>
  <c r="P1158" i="7" s="1"/>
  <c r="R1151" i="7"/>
  <c r="R1110" i="7"/>
  <c r="R1083" i="7"/>
  <c r="R1074" i="7"/>
  <c r="R1034" i="7"/>
  <c r="R1033" i="7"/>
  <c r="R1032" i="7"/>
  <c r="M1241" i="7"/>
  <c r="P1241" i="7" s="1"/>
  <c r="M1237" i="7"/>
  <c r="P1237" i="7" s="1"/>
  <c r="R1231" i="7"/>
  <c r="R1206" i="7"/>
  <c r="R1176" i="7"/>
  <c r="R1144" i="7"/>
  <c r="R1113" i="7"/>
  <c r="R1106" i="7"/>
  <c r="M1123" i="7"/>
  <c r="P1123" i="7" s="1"/>
  <c r="M1093" i="7"/>
  <c r="P1093" i="7" s="1"/>
  <c r="M1081" i="7"/>
  <c r="P1081" i="7" s="1"/>
  <c r="K985" i="7"/>
  <c r="M985" i="7" s="1"/>
  <c r="P985" i="7" s="1"/>
  <c r="R982" i="7"/>
  <c r="R937" i="7"/>
  <c r="R929" i="7"/>
  <c r="R841" i="7"/>
  <c r="R837" i="7"/>
  <c r="M1120" i="7"/>
  <c r="P1120" i="7" s="1"/>
  <c r="K1116" i="7"/>
  <c r="M1116" i="7" s="1"/>
  <c r="P1116" i="7" s="1"/>
  <c r="K1108" i="7"/>
  <c r="M1108" i="7" s="1"/>
  <c r="P1108" i="7" s="1"/>
  <c r="K1100" i="7"/>
  <c r="M1100" i="7" s="1"/>
  <c r="P1100" i="7" s="1"/>
  <c r="M1096" i="7"/>
  <c r="P1096" i="7" s="1"/>
  <c r="R1073" i="7"/>
  <c r="R1057" i="7"/>
  <c r="R1041" i="7"/>
  <c r="R1029" i="7"/>
  <c r="R1025" i="7"/>
  <c r="R1009" i="7"/>
  <c r="R986" i="7"/>
  <c r="R977" i="7"/>
  <c r="R938" i="7"/>
  <c r="R930" i="7"/>
  <c r="M1112" i="7"/>
  <c r="P1112" i="7" s="1"/>
  <c r="M1104" i="7"/>
  <c r="P1104" i="7" s="1"/>
  <c r="K1092" i="7"/>
  <c r="M1092" i="7" s="1"/>
  <c r="P1092" i="7" s="1"/>
  <c r="M1088" i="7"/>
  <c r="P1088" i="7" s="1"/>
  <c r="R1070" i="7"/>
  <c r="R1054" i="7"/>
  <c r="R1038" i="7"/>
  <c r="R1022" i="7"/>
  <c r="R1006" i="7"/>
  <c r="K975" i="7"/>
  <c r="M975" i="7" s="1"/>
  <c r="P975" i="7" s="1"/>
  <c r="K972" i="7"/>
  <c r="M972" i="7" s="1"/>
  <c r="P972" i="7" s="1"/>
  <c r="R905" i="7"/>
  <c r="R897" i="7"/>
  <c r="R845" i="7"/>
  <c r="K843" i="7"/>
  <c r="M843" i="7" s="1"/>
  <c r="P843" i="7" s="1"/>
  <c r="M1204" i="7"/>
  <c r="P1204" i="7" s="1"/>
  <c r="M1196" i="7"/>
  <c r="P1196" i="7" s="1"/>
  <c r="M1188" i="7"/>
  <c r="P1188" i="7" s="1"/>
  <c r="M1180" i="7"/>
  <c r="P1180" i="7" s="1"/>
  <c r="M1172" i="7"/>
  <c r="P1172" i="7" s="1"/>
  <c r="M1164" i="7"/>
  <c r="P1164" i="7" s="1"/>
  <c r="M1156" i="7"/>
  <c r="P1156" i="7" s="1"/>
  <c r="M1148" i="7"/>
  <c r="P1148" i="7" s="1"/>
  <c r="M1140" i="7"/>
  <c r="P1140" i="7" s="1"/>
  <c r="M1132" i="7"/>
  <c r="P1132" i="7" s="1"/>
  <c r="K1095" i="7"/>
  <c r="M1095" i="7" s="1"/>
  <c r="P1095" i="7" s="1"/>
  <c r="K1084" i="7"/>
  <c r="M1084" i="7" s="1"/>
  <c r="P1084" i="7" s="1"/>
  <c r="M1080" i="7"/>
  <c r="P1080" i="7" s="1"/>
  <c r="M1072" i="7"/>
  <c r="P1072" i="7" s="1"/>
  <c r="K1071" i="7"/>
  <c r="M1071" i="7" s="1"/>
  <c r="P1071" i="7" s="1"/>
  <c r="M1056" i="7"/>
  <c r="P1056" i="7" s="1"/>
  <c r="K1055" i="7"/>
  <c r="M1055" i="7" s="1"/>
  <c r="P1055" i="7" s="1"/>
  <c r="M1040" i="7"/>
  <c r="P1040" i="7" s="1"/>
  <c r="K1039" i="7"/>
  <c r="M1039" i="7" s="1"/>
  <c r="P1039" i="7" s="1"/>
  <c r="M1024" i="7"/>
  <c r="P1024" i="7" s="1"/>
  <c r="K1023" i="7"/>
  <c r="M1023" i="7" s="1"/>
  <c r="P1023" i="7" s="1"/>
  <c r="M1008" i="7"/>
  <c r="P1008" i="7" s="1"/>
  <c r="K1007" i="7"/>
  <c r="M1007" i="7" s="1"/>
  <c r="P1007" i="7" s="1"/>
  <c r="R953" i="7"/>
  <c r="R945" i="7"/>
  <c r="R906" i="7"/>
  <c r="R898" i="7"/>
  <c r="M1127" i="7"/>
  <c r="P1127" i="7" s="1"/>
  <c r="M1119" i="7"/>
  <c r="P1119" i="7" s="1"/>
  <c r="M1111" i="7"/>
  <c r="P1111" i="7" s="1"/>
  <c r="M1103" i="7"/>
  <c r="P1103" i="7" s="1"/>
  <c r="K1087" i="7"/>
  <c r="M1087" i="7" s="1"/>
  <c r="P1087" i="7" s="1"/>
  <c r="R1000" i="7"/>
  <c r="R968" i="7"/>
  <c r="K967" i="7"/>
  <c r="M967" i="7" s="1"/>
  <c r="P967" i="7" s="1"/>
  <c r="R961" i="7"/>
  <c r="R873" i="7"/>
  <c r="M1124" i="7"/>
  <c r="P1124" i="7" s="1"/>
  <c r="R1082" i="7"/>
  <c r="K1079" i="7"/>
  <c r="M1079" i="7" s="1"/>
  <c r="P1079" i="7" s="1"/>
  <c r="R1065" i="7"/>
  <c r="R1049" i="7"/>
  <c r="R1021" i="7"/>
  <c r="R992" i="7"/>
  <c r="R921" i="7"/>
  <c r="R913" i="7"/>
  <c r="R874" i="7"/>
  <c r="R866" i="7"/>
  <c r="M1117" i="7"/>
  <c r="P1117" i="7" s="1"/>
  <c r="M1109" i="7"/>
  <c r="P1109" i="7" s="1"/>
  <c r="M1101" i="7"/>
  <c r="P1101" i="7" s="1"/>
  <c r="R1062" i="7"/>
  <c r="R1046" i="7"/>
  <c r="R1030" i="7"/>
  <c r="R1014" i="7"/>
  <c r="K999" i="7"/>
  <c r="M999" i="7" s="1"/>
  <c r="P999" i="7" s="1"/>
  <c r="R988" i="7"/>
  <c r="M1002" i="7"/>
  <c r="P1002" i="7" s="1"/>
  <c r="M994" i="7"/>
  <c r="P994" i="7" s="1"/>
  <c r="M974" i="7"/>
  <c r="P974" i="7" s="1"/>
  <c r="M969" i="7"/>
  <c r="P969" i="7" s="1"/>
  <c r="K966" i="7"/>
  <c r="M966" i="7" s="1"/>
  <c r="P966" i="7" s="1"/>
  <c r="R960" i="7"/>
  <c r="R952" i="7"/>
  <c r="R936" i="7"/>
  <c r="R920" i="7"/>
  <c r="R904" i="7"/>
  <c r="R888" i="7"/>
  <c r="R872" i="7"/>
  <c r="K838" i="7"/>
  <c r="M838" i="7" s="1"/>
  <c r="P838" i="7" s="1"/>
  <c r="R781" i="7"/>
  <c r="M997" i="7"/>
  <c r="P997" i="7" s="1"/>
  <c r="M989" i="7"/>
  <c r="P989" i="7" s="1"/>
  <c r="K951" i="7"/>
  <c r="M951" i="7" s="1"/>
  <c r="P951" i="7" s="1"/>
  <c r="K935" i="7"/>
  <c r="M935" i="7" s="1"/>
  <c r="P935" i="7" s="1"/>
  <c r="R933" i="7"/>
  <c r="K919" i="7"/>
  <c r="M919" i="7" s="1"/>
  <c r="P919" i="7" s="1"/>
  <c r="K903" i="7"/>
  <c r="M903" i="7" s="1"/>
  <c r="P903" i="7" s="1"/>
  <c r="R901" i="7"/>
  <c r="K887" i="7"/>
  <c r="M887" i="7" s="1"/>
  <c r="P887" i="7" s="1"/>
  <c r="K871" i="7"/>
  <c r="M871" i="7" s="1"/>
  <c r="P871" i="7" s="1"/>
  <c r="R869" i="7"/>
  <c r="K786" i="7"/>
  <c r="M786" i="7" s="1"/>
  <c r="P786" i="7" s="1"/>
  <c r="R705" i="7"/>
  <c r="K704" i="7"/>
  <c r="M704" i="7" s="1"/>
  <c r="P704" i="7" s="1"/>
  <c r="M1076" i="7"/>
  <c r="P1076" i="7" s="1"/>
  <c r="M1068" i="7"/>
  <c r="P1068" i="7" s="1"/>
  <c r="M1060" i="7"/>
  <c r="P1060" i="7" s="1"/>
  <c r="M1052" i="7"/>
  <c r="P1052" i="7" s="1"/>
  <c r="M1044" i="7"/>
  <c r="P1044" i="7" s="1"/>
  <c r="M1036" i="7"/>
  <c r="P1036" i="7" s="1"/>
  <c r="M1028" i="7"/>
  <c r="P1028" i="7" s="1"/>
  <c r="M1020" i="7"/>
  <c r="P1020" i="7" s="1"/>
  <c r="M1012" i="7"/>
  <c r="P1012" i="7" s="1"/>
  <c r="M1004" i="7"/>
  <c r="P1004" i="7" s="1"/>
  <c r="M998" i="7"/>
  <c r="P998" i="7" s="1"/>
  <c r="M990" i="7"/>
  <c r="P990" i="7" s="1"/>
  <c r="K959" i="7"/>
  <c r="M959" i="7"/>
  <c r="P959" i="7" s="1"/>
  <c r="R797" i="7"/>
  <c r="M1001" i="7"/>
  <c r="P1001" i="7" s="1"/>
  <c r="M993" i="7"/>
  <c r="P993" i="7" s="1"/>
  <c r="R865" i="7"/>
  <c r="R864" i="7"/>
  <c r="R849" i="7"/>
  <c r="K802" i="7"/>
  <c r="M802" i="7" s="1"/>
  <c r="P802" i="7" s="1"/>
  <c r="R944" i="7"/>
  <c r="R928" i="7"/>
  <c r="R912" i="7"/>
  <c r="R896" i="7"/>
  <c r="R880" i="7"/>
  <c r="R857" i="7"/>
  <c r="R853" i="7"/>
  <c r="K850" i="7"/>
  <c r="M850" i="7"/>
  <c r="P850" i="7" s="1"/>
  <c r="R813" i="7"/>
  <c r="R746" i="7"/>
  <c r="R745" i="7"/>
  <c r="R714" i="7"/>
  <c r="R713" i="7"/>
  <c r="K712" i="7"/>
  <c r="M712" i="7" s="1"/>
  <c r="P712" i="7" s="1"/>
  <c r="M978" i="7"/>
  <c r="P978" i="7" s="1"/>
  <c r="K943" i="7"/>
  <c r="M943" i="7" s="1"/>
  <c r="P943" i="7" s="1"/>
  <c r="R941" i="7"/>
  <c r="K927" i="7"/>
  <c r="M927" i="7" s="1"/>
  <c r="P927" i="7" s="1"/>
  <c r="K911" i="7"/>
  <c r="M911" i="7" s="1"/>
  <c r="P911" i="7" s="1"/>
  <c r="R909" i="7"/>
  <c r="K895" i="7"/>
  <c r="M895" i="7" s="1"/>
  <c r="P895" i="7" s="1"/>
  <c r="K879" i="7"/>
  <c r="M879" i="7" s="1"/>
  <c r="P879" i="7" s="1"/>
  <c r="R877" i="7"/>
  <c r="R861" i="7"/>
  <c r="R860" i="7"/>
  <c r="K854" i="7"/>
  <c r="M854" i="7" s="1"/>
  <c r="P854" i="7" s="1"/>
  <c r="K818" i="7"/>
  <c r="M818" i="7" s="1"/>
  <c r="P818" i="7" s="1"/>
  <c r="M983" i="7"/>
  <c r="P983" i="7" s="1"/>
  <c r="K980" i="7"/>
  <c r="M980" i="7" s="1"/>
  <c r="P980" i="7" s="1"/>
  <c r="M970" i="7"/>
  <c r="P970" i="7" s="1"/>
  <c r="R836" i="7"/>
  <c r="R829" i="7"/>
  <c r="R765" i="7"/>
  <c r="K846" i="7"/>
  <c r="M846" i="7" s="1"/>
  <c r="P846" i="7" s="1"/>
  <c r="K842" i="7"/>
  <c r="M842" i="7" s="1"/>
  <c r="P842" i="7" s="1"/>
  <c r="M831" i="7"/>
  <c r="P831" i="7" s="1"/>
  <c r="R828" i="7"/>
  <c r="R812" i="7"/>
  <c r="R796" i="7"/>
  <c r="R780" i="7"/>
  <c r="R764" i="7"/>
  <c r="K748" i="7"/>
  <c r="M748" i="7" s="1"/>
  <c r="P748" i="7" s="1"/>
  <c r="R742" i="7"/>
  <c r="R741" i="7"/>
  <c r="K716" i="7"/>
  <c r="M716" i="7" s="1"/>
  <c r="P716" i="7" s="1"/>
  <c r="R852" i="7"/>
  <c r="R738" i="7"/>
  <c r="R737" i="7"/>
  <c r="R693" i="7"/>
  <c r="R692" i="7"/>
  <c r="R691" i="7"/>
  <c r="M964" i="7"/>
  <c r="P964" i="7" s="1"/>
  <c r="M956" i="7"/>
  <c r="P956" i="7" s="1"/>
  <c r="M948" i="7"/>
  <c r="P948" i="7" s="1"/>
  <c r="M940" i="7"/>
  <c r="P940" i="7" s="1"/>
  <c r="M932" i="7"/>
  <c r="P932" i="7" s="1"/>
  <c r="M924" i="7"/>
  <c r="P924" i="7" s="1"/>
  <c r="M916" i="7"/>
  <c r="P916" i="7" s="1"/>
  <c r="M908" i="7"/>
  <c r="P908" i="7" s="1"/>
  <c r="M900" i="7"/>
  <c r="P900" i="7" s="1"/>
  <c r="M892" i="7"/>
  <c r="P892" i="7" s="1"/>
  <c r="M884" i="7"/>
  <c r="P884" i="7" s="1"/>
  <c r="M876" i="7"/>
  <c r="P876" i="7" s="1"/>
  <c r="M868" i="7"/>
  <c r="P868" i="7" s="1"/>
  <c r="R844" i="7"/>
  <c r="R825" i="7"/>
  <c r="R824" i="7"/>
  <c r="R809" i="7"/>
  <c r="R808" i="7"/>
  <c r="R793" i="7"/>
  <c r="R792" i="7"/>
  <c r="R777" i="7"/>
  <c r="R776" i="7"/>
  <c r="R761" i="7"/>
  <c r="R760" i="7"/>
  <c r="K740" i="7"/>
  <c r="M740" i="7" s="1"/>
  <c r="P740" i="7" s="1"/>
  <c r="R734" i="7"/>
  <c r="R733" i="7"/>
  <c r="M835" i="7"/>
  <c r="P835" i="7" s="1"/>
  <c r="M827" i="7"/>
  <c r="P827" i="7" s="1"/>
  <c r="K826" i="7"/>
  <c r="M826" i="7" s="1"/>
  <c r="P826" i="7" s="1"/>
  <c r="M811" i="7"/>
  <c r="P811" i="7" s="1"/>
  <c r="K810" i="7"/>
  <c r="M810" i="7" s="1"/>
  <c r="P810" i="7" s="1"/>
  <c r="M795" i="7"/>
  <c r="P795" i="7" s="1"/>
  <c r="K794" i="7"/>
  <c r="M794" i="7" s="1"/>
  <c r="P794" i="7" s="1"/>
  <c r="M779" i="7"/>
  <c r="P779" i="7" s="1"/>
  <c r="K778" i="7"/>
  <c r="M778" i="7" s="1"/>
  <c r="P778" i="7" s="1"/>
  <c r="R763" i="7"/>
  <c r="K762" i="7"/>
  <c r="M762" i="7" s="1"/>
  <c r="P762" i="7" s="1"/>
  <c r="R730" i="7"/>
  <c r="R729" i="7"/>
  <c r="M958" i="7"/>
  <c r="P958" i="7" s="1"/>
  <c r="M950" i="7"/>
  <c r="P950" i="7" s="1"/>
  <c r="M942" i="7"/>
  <c r="P942" i="7" s="1"/>
  <c r="M934" i="7"/>
  <c r="P934" i="7" s="1"/>
  <c r="M926" i="7"/>
  <c r="P926" i="7" s="1"/>
  <c r="M918" i="7"/>
  <c r="P918" i="7" s="1"/>
  <c r="M910" i="7"/>
  <c r="P910" i="7" s="1"/>
  <c r="M902" i="7"/>
  <c r="P902" i="7" s="1"/>
  <c r="M894" i="7"/>
  <c r="P894" i="7" s="1"/>
  <c r="M886" i="7"/>
  <c r="P886" i="7" s="1"/>
  <c r="M878" i="7"/>
  <c r="P878" i="7" s="1"/>
  <c r="M870" i="7"/>
  <c r="P870" i="7" s="1"/>
  <c r="K834" i="7"/>
  <c r="M834" i="7" s="1"/>
  <c r="P834" i="7" s="1"/>
  <c r="R832" i="7"/>
  <c r="R821" i="7"/>
  <c r="R820" i="7"/>
  <c r="R805" i="7"/>
  <c r="R804" i="7"/>
  <c r="R789" i="7"/>
  <c r="R788" i="7"/>
  <c r="R773" i="7"/>
  <c r="R772" i="7"/>
  <c r="R757" i="7"/>
  <c r="K732" i="7"/>
  <c r="M732" i="7" s="1"/>
  <c r="P732" i="7" s="1"/>
  <c r="R726" i="7"/>
  <c r="R725" i="7"/>
  <c r="M859" i="7"/>
  <c r="P859" i="7" s="1"/>
  <c r="M855" i="7"/>
  <c r="P855" i="7" s="1"/>
  <c r="R754" i="7"/>
  <c r="R753" i="7"/>
  <c r="R722" i="7"/>
  <c r="R721" i="7"/>
  <c r="K862" i="7"/>
  <c r="M862" i="7" s="1"/>
  <c r="P862" i="7" s="1"/>
  <c r="K858" i="7"/>
  <c r="M858" i="7" s="1"/>
  <c r="P858" i="7" s="1"/>
  <c r="M851" i="7"/>
  <c r="P851" i="7" s="1"/>
  <c r="R817" i="7"/>
  <c r="R816" i="7"/>
  <c r="R801" i="7"/>
  <c r="R800" i="7"/>
  <c r="R785" i="7"/>
  <c r="R784" i="7"/>
  <c r="R769" i="7"/>
  <c r="R768" i="7"/>
  <c r="K756" i="7"/>
  <c r="M756" i="7" s="1"/>
  <c r="P756" i="7" s="1"/>
  <c r="R750" i="7"/>
  <c r="R749" i="7"/>
  <c r="K724" i="7"/>
  <c r="M724" i="7" s="1"/>
  <c r="P724" i="7" s="1"/>
  <c r="R718" i="7"/>
  <c r="R717" i="7"/>
  <c r="R709" i="7"/>
  <c r="R701" i="7"/>
  <c r="M751" i="7"/>
  <c r="P751" i="7" s="1"/>
  <c r="M743" i="7"/>
  <c r="P743" i="7" s="1"/>
  <c r="M735" i="7"/>
  <c r="P735" i="7" s="1"/>
  <c r="M727" i="7"/>
  <c r="P727" i="7" s="1"/>
  <c r="M719" i="7"/>
  <c r="P719" i="7" s="1"/>
  <c r="K698" i="7"/>
  <c r="M698" i="7" s="1"/>
  <c r="P698" i="7" s="1"/>
  <c r="R627" i="7"/>
  <c r="R626" i="7"/>
  <c r="R611" i="7"/>
  <c r="R610" i="7"/>
  <c r="R595" i="7"/>
  <c r="R594" i="7"/>
  <c r="R579" i="7"/>
  <c r="R578" i="7"/>
  <c r="M830" i="7"/>
  <c r="P830" i="7" s="1"/>
  <c r="M822" i="7"/>
  <c r="P822" i="7" s="1"/>
  <c r="M814" i="7"/>
  <c r="P814" i="7" s="1"/>
  <c r="M806" i="7"/>
  <c r="P806" i="7" s="1"/>
  <c r="M798" i="7"/>
  <c r="P798" i="7" s="1"/>
  <c r="M790" i="7"/>
  <c r="P790" i="7" s="1"/>
  <c r="M782" i="7"/>
  <c r="P782" i="7" s="1"/>
  <c r="M774" i="7"/>
  <c r="P774" i="7" s="1"/>
  <c r="M766" i="7"/>
  <c r="P766" i="7" s="1"/>
  <c r="M758" i="7"/>
  <c r="P758" i="7" s="1"/>
  <c r="M752" i="7"/>
  <c r="P752" i="7" s="1"/>
  <c r="M744" i="7"/>
  <c r="P744" i="7" s="1"/>
  <c r="M736" i="7"/>
  <c r="P736" i="7" s="1"/>
  <c r="M728" i="7"/>
  <c r="P728" i="7" s="1"/>
  <c r="M720" i="7"/>
  <c r="P720" i="7" s="1"/>
  <c r="R677" i="7"/>
  <c r="R676" i="7"/>
  <c r="R675" i="7"/>
  <c r="R661" i="7"/>
  <c r="R660" i="7"/>
  <c r="R659" i="7"/>
  <c r="R645" i="7"/>
  <c r="R644" i="7"/>
  <c r="R643" i="7"/>
  <c r="M711" i="7"/>
  <c r="P711" i="7" s="1"/>
  <c r="M708" i="7"/>
  <c r="P708" i="7" s="1"/>
  <c r="M703" i="7"/>
  <c r="P703" i="7" s="1"/>
  <c r="M700" i="7"/>
  <c r="P700" i="7" s="1"/>
  <c r="R630" i="7"/>
  <c r="R615" i="7"/>
  <c r="R614" i="7"/>
  <c r="R599" i="7"/>
  <c r="R598" i="7"/>
  <c r="R583" i="7"/>
  <c r="R582" i="7"/>
  <c r="R559" i="7"/>
  <c r="R681" i="7"/>
  <c r="R680" i="7"/>
  <c r="R679" i="7"/>
  <c r="R665" i="7"/>
  <c r="R664" i="7"/>
  <c r="R663" i="7"/>
  <c r="R649" i="7"/>
  <c r="R648" i="7"/>
  <c r="R647" i="7"/>
  <c r="R633" i="7"/>
  <c r="R632" i="7"/>
  <c r="R631" i="7"/>
  <c r="R562" i="7"/>
  <c r="M755" i="7"/>
  <c r="P755" i="7" s="1"/>
  <c r="M747" i="7"/>
  <c r="P747" i="7" s="1"/>
  <c r="M739" i="7"/>
  <c r="P739" i="7" s="1"/>
  <c r="M731" i="7"/>
  <c r="P731" i="7" s="1"/>
  <c r="M723" i="7"/>
  <c r="P723" i="7" s="1"/>
  <c r="M715" i="7"/>
  <c r="P715" i="7" s="1"/>
  <c r="M710" i="7"/>
  <c r="P710" i="7" s="1"/>
  <c r="M702" i="7"/>
  <c r="P702" i="7" s="1"/>
  <c r="R619" i="7"/>
  <c r="R618" i="7"/>
  <c r="R603" i="7"/>
  <c r="R602" i="7"/>
  <c r="R587" i="7"/>
  <c r="R586" i="7"/>
  <c r="R685" i="7"/>
  <c r="R684" i="7"/>
  <c r="R683" i="7"/>
  <c r="R669" i="7"/>
  <c r="R668" i="7"/>
  <c r="R667" i="7"/>
  <c r="R653" i="7"/>
  <c r="R652" i="7"/>
  <c r="R651" i="7"/>
  <c r="R637" i="7"/>
  <c r="R636" i="7"/>
  <c r="R635" i="7"/>
  <c r="M707" i="7"/>
  <c r="P707" i="7" s="1"/>
  <c r="M699" i="7"/>
  <c r="P699" i="7" s="1"/>
  <c r="R623" i="7"/>
  <c r="R622" i="7"/>
  <c r="R607" i="7"/>
  <c r="R606" i="7"/>
  <c r="R591" i="7"/>
  <c r="R590" i="7"/>
  <c r="K686" i="7"/>
  <c r="M686" i="7" s="1"/>
  <c r="P686" i="7" s="1"/>
  <c r="K678" i="7"/>
  <c r="M678" i="7" s="1"/>
  <c r="P678" i="7" s="1"/>
  <c r="K670" i="7"/>
  <c r="M670" i="7" s="1"/>
  <c r="P670" i="7" s="1"/>
  <c r="K662" i="7"/>
  <c r="M662" i="7" s="1"/>
  <c r="P662" i="7" s="1"/>
  <c r="K654" i="7"/>
  <c r="M654" i="7" s="1"/>
  <c r="P654" i="7" s="1"/>
  <c r="K646" i="7"/>
  <c r="M646" i="7" s="1"/>
  <c r="P646" i="7" s="1"/>
  <c r="K638" i="7"/>
  <c r="M638" i="7" s="1"/>
  <c r="P638" i="7" s="1"/>
  <c r="M628" i="7"/>
  <c r="P628" i="7" s="1"/>
  <c r="M620" i="7"/>
  <c r="P620" i="7" s="1"/>
  <c r="M612" i="7"/>
  <c r="P612" i="7" s="1"/>
  <c r="M604" i="7"/>
  <c r="P604" i="7" s="1"/>
  <c r="M596" i="7"/>
  <c r="P596" i="7" s="1"/>
  <c r="M588" i="7"/>
  <c r="P588" i="7" s="1"/>
  <c r="M580" i="7"/>
  <c r="P580" i="7" s="1"/>
  <c r="R552" i="7"/>
  <c r="R520" i="7"/>
  <c r="R505" i="7"/>
  <c r="R504" i="7"/>
  <c r="R489" i="7"/>
  <c r="R488" i="7"/>
  <c r="R473" i="7"/>
  <c r="R472" i="7"/>
  <c r="M625" i="7"/>
  <c r="P625" i="7" s="1"/>
  <c r="M617" i="7"/>
  <c r="P617" i="7" s="1"/>
  <c r="M609" i="7"/>
  <c r="P609" i="7" s="1"/>
  <c r="M601" i="7"/>
  <c r="P601" i="7" s="1"/>
  <c r="M593" i="7"/>
  <c r="P593" i="7" s="1"/>
  <c r="M585" i="7"/>
  <c r="P585" i="7" s="1"/>
  <c r="M577" i="7"/>
  <c r="P577" i="7" s="1"/>
  <c r="R555" i="7"/>
  <c r="R554" i="7"/>
  <c r="R539" i="7"/>
  <c r="R538" i="7"/>
  <c r="R523" i="7"/>
  <c r="R522" i="7"/>
  <c r="M558" i="7"/>
  <c r="P558" i="7" s="1"/>
  <c r="R509" i="7"/>
  <c r="R508" i="7"/>
  <c r="R493" i="7"/>
  <c r="R492" i="7"/>
  <c r="R477" i="7"/>
  <c r="R476" i="7"/>
  <c r="M690" i="7"/>
  <c r="P690" i="7" s="1"/>
  <c r="M682" i="7"/>
  <c r="P682" i="7" s="1"/>
  <c r="M674" i="7"/>
  <c r="P674" i="7" s="1"/>
  <c r="M666" i="7"/>
  <c r="P666" i="7" s="1"/>
  <c r="M658" i="7"/>
  <c r="P658" i="7" s="1"/>
  <c r="M650" i="7"/>
  <c r="P650" i="7" s="1"/>
  <c r="M642" i="7"/>
  <c r="P642" i="7" s="1"/>
  <c r="M634" i="7"/>
  <c r="P634" i="7" s="1"/>
  <c r="R543" i="7"/>
  <c r="R542" i="7"/>
  <c r="R527" i="7"/>
  <c r="R526" i="7"/>
  <c r="R458" i="7"/>
  <c r="M624" i="7"/>
  <c r="P624" i="7" s="1"/>
  <c r="M616" i="7"/>
  <c r="P616" i="7" s="1"/>
  <c r="M608" i="7"/>
  <c r="P608" i="7" s="1"/>
  <c r="M600" i="7"/>
  <c r="P600" i="7" s="1"/>
  <c r="M592" i="7"/>
  <c r="P592" i="7" s="1"/>
  <c r="M584" i="7"/>
  <c r="P584" i="7" s="1"/>
  <c r="R528" i="7"/>
  <c r="R513" i="7"/>
  <c r="R512" i="7"/>
  <c r="R497" i="7"/>
  <c r="R496" i="7"/>
  <c r="R481" i="7"/>
  <c r="R480" i="7"/>
  <c r="M629" i="7"/>
  <c r="P629" i="7" s="1"/>
  <c r="M621" i="7"/>
  <c r="P621" i="7" s="1"/>
  <c r="M613" i="7"/>
  <c r="P613" i="7" s="1"/>
  <c r="M605" i="7"/>
  <c r="P605" i="7" s="1"/>
  <c r="M597" i="7"/>
  <c r="P597" i="7" s="1"/>
  <c r="M589" i="7"/>
  <c r="P589" i="7" s="1"/>
  <c r="M581" i="7"/>
  <c r="P581" i="7" s="1"/>
  <c r="M570" i="7"/>
  <c r="P570" i="7" s="1"/>
  <c r="R547" i="7"/>
  <c r="R546" i="7"/>
  <c r="R531" i="7"/>
  <c r="R530" i="7"/>
  <c r="M561" i="7"/>
  <c r="P561" i="7" s="1"/>
  <c r="R516" i="7"/>
  <c r="R501" i="7"/>
  <c r="R500" i="7"/>
  <c r="R485" i="7"/>
  <c r="R484" i="7"/>
  <c r="R466" i="7"/>
  <c r="R465" i="7"/>
  <c r="K564" i="7"/>
  <c r="M564" i="7" s="1"/>
  <c r="P564" i="7" s="1"/>
  <c r="R551" i="7"/>
  <c r="R550" i="7"/>
  <c r="R535" i="7"/>
  <c r="R534" i="7"/>
  <c r="R519" i="7"/>
  <c r="R518" i="7"/>
  <c r="R470" i="7"/>
  <c r="R469" i="7"/>
  <c r="R468" i="7"/>
  <c r="K544" i="7"/>
  <c r="M544" i="7" s="1"/>
  <c r="P544" i="7" s="1"/>
  <c r="K536" i="7"/>
  <c r="M536" i="7" s="1"/>
  <c r="P536" i="7" s="1"/>
  <c r="M510" i="7"/>
  <c r="P510" i="7" s="1"/>
  <c r="M502" i="7"/>
  <c r="P502" i="7" s="1"/>
  <c r="M494" i="7"/>
  <c r="P494" i="7" s="1"/>
  <c r="M486" i="7"/>
  <c r="P486" i="7" s="1"/>
  <c r="M478" i="7"/>
  <c r="P478" i="7" s="1"/>
  <c r="R442" i="7"/>
  <c r="R421" i="7"/>
  <c r="R410" i="7"/>
  <c r="R386" i="7"/>
  <c r="M515" i="7"/>
  <c r="P515" i="7" s="1"/>
  <c r="M507" i="7"/>
  <c r="P507" i="7" s="1"/>
  <c r="M499" i="7"/>
  <c r="P499" i="7" s="1"/>
  <c r="M491" i="7"/>
  <c r="P491" i="7" s="1"/>
  <c r="M483" i="7"/>
  <c r="P483" i="7" s="1"/>
  <c r="M475" i="7"/>
  <c r="P475" i="7" s="1"/>
  <c r="K460" i="7"/>
  <c r="M460" i="7" s="1"/>
  <c r="P460" i="7" s="1"/>
  <c r="R433" i="7"/>
  <c r="R422" i="7"/>
  <c r="R398" i="7"/>
  <c r="R364" i="7"/>
  <c r="K467" i="7"/>
  <c r="M467" i="7" s="1"/>
  <c r="P467" i="7" s="1"/>
  <c r="R445" i="7"/>
  <c r="R434" i="7"/>
  <c r="R413" i="7"/>
  <c r="R378" i="7"/>
  <c r="R365" i="7"/>
  <c r="R332" i="7"/>
  <c r="M556" i="7"/>
  <c r="P556" i="7" s="1"/>
  <c r="M548" i="7"/>
  <c r="P548" i="7" s="1"/>
  <c r="M540" i="7"/>
  <c r="P540" i="7" s="1"/>
  <c r="M532" i="7"/>
  <c r="P532" i="7" s="1"/>
  <c r="M524" i="7"/>
  <c r="P524" i="7" s="1"/>
  <c r="K471" i="7"/>
  <c r="M471" i="7" s="1"/>
  <c r="P471" i="7" s="1"/>
  <c r="R446" i="7"/>
  <c r="R425" i="7"/>
  <c r="R414" i="7"/>
  <c r="R390" i="7"/>
  <c r="M514" i="7"/>
  <c r="P514" i="7" s="1"/>
  <c r="M506" i="7"/>
  <c r="P506" i="7" s="1"/>
  <c r="M498" i="7"/>
  <c r="P498" i="7" s="1"/>
  <c r="M490" i="7"/>
  <c r="P490" i="7" s="1"/>
  <c r="M482" i="7"/>
  <c r="P482" i="7" s="1"/>
  <c r="M474" i="7"/>
  <c r="P474" i="7" s="1"/>
  <c r="M464" i="7"/>
  <c r="P464" i="7" s="1"/>
  <c r="R437" i="7"/>
  <c r="R426" i="7"/>
  <c r="R402" i="7"/>
  <c r="R370" i="7"/>
  <c r="M511" i="7"/>
  <c r="P511" i="7" s="1"/>
  <c r="M503" i="7"/>
  <c r="P503" i="7" s="1"/>
  <c r="M495" i="7"/>
  <c r="P495" i="7" s="1"/>
  <c r="M487" i="7"/>
  <c r="P487" i="7" s="1"/>
  <c r="M479" i="7"/>
  <c r="P479" i="7" s="1"/>
  <c r="R462" i="7"/>
  <c r="K456" i="7"/>
  <c r="M456" i="7" s="1"/>
  <c r="P456" i="7" s="1"/>
  <c r="R454" i="7"/>
  <c r="R449" i="7"/>
  <c r="R438" i="7"/>
  <c r="R417" i="7"/>
  <c r="R404" i="7"/>
  <c r="R382" i="7"/>
  <c r="R345" i="7"/>
  <c r="R344" i="7"/>
  <c r="R450" i="7"/>
  <c r="R429" i="7"/>
  <c r="R418" i="7"/>
  <c r="R406" i="7"/>
  <c r="R394" i="7"/>
  <c r="R349" i="7"/>
  <c r="R348" i="7"/>
  <c r="R441" i="7"/>
  <c r="R430" i="7"/>
  <c r="R374" i="7"/>
  <c r="R360" i="7"/>
  <c r="R356" i="7"/>
  <c r="R352" i="7"/>
  <c r="M459" i="7"/>
  <c r="P459" i="7" s="1"/>
  <c r="M451" i="7"/>
  <c r="P451" i="7" s="1"/>
  <c r="M443" i="7"/>
  <c r="P443" i="7" s="1"/>
  <c r="M435" i="7"/>
  <c r="P435" i="7" s="1"/>
  <c r="M427" i="7"/>
  <c r="P427" i="7" s="1"/>
  <c r="M419" i="7"/>
  <c r="P419" i="7" s="1"/>
  <c r="M411" i="7"/>
  <c r="P411" i="7" s="1"/>
  <c r="M407" i="7"/>
  <c r="P407" i="7" s="1"/>
  <c r="M403" i="7"/>
  <c r="P403" i="7" s="1"/>
  <c r="M397" i="7"/>
  <c r="P397" i="7" s="1"/>
  <c r="M389" i="7"/>
  <c r="P389" i="7" s="1"/>
  <c r="M381" i="7"/>
  <c r="P381" i="7" s="1"/>
  <c r="M373" i="7"/>
  <c r="P373" i="7" s="1"/>
  <c r="M354" i="7"/>
  <c r="P354" i="7" s="1"/>
  <c r="M342" i="7"/>
  <c r="P342" i="7" s="1"/>
  <c r="R329" i="7"/>
  <c r="R325" i="7"/>
  <c r="M452" i="7"/>
  <c r="P452" i="7" s="1"/>
  <c r="M444" i="7"/>
  <c r="P444" i="7" s="1"/>
  <c r="M436" i="7"/>
  <c r="P436" i="7" s="1"/>
  <c r="M428" i="7"/>
  <c r="P428" i="7" s="1"/>
  <c r="M420" i="7"/>
  <c r="P420" i="7" s="1"/>
  <c r="M412" i="7"/>
  <c r="P412" i="7" s="1"/>
  <c r="M358" i="7"/>
  <c r="P358" i="7" s="1"/>
  <c r="R353" i="7"/>
  <c r="K341" i="7"/>
  <c r="M341" i="7" s="1"/>
  <c r="P341" i="7" s="1"/>
  <c r="R333" i="7"/>
  <c r="K331" i="7"/>
  <c r="M331" i="7" s="1"/>
  <c r="P331" i="7" s="1"/>
  <c r="M395" i="7"/>
  <c r="P395" i="7" s="1"/>
  <c r="M387" i="7"/>
  <c r="P387" i="7" s="1"/>
  <c r="M379" i="7"/>
  <c r="P379" i="7" s="1"/>
  <c r="M371" i="7"/>
  <c r="P371" i="7" s="1"/>
  <c r="M362" i="7"/>
  <c r="P362" i="7" s="1"/>
  <c r="R357" i="7"/>
  <c r="M347" i="7"/>
  <c r="P347" i="7" s="1"/>
  <c r="R340" i="7"/>
  <c r="R335" i="7"/>
  <c r="R297" i="7"/>
  <c r="M400" i="7"/>
  <c r="P400" i="7" s="1"/>
  <c r="M392" i="7"/>
  <c r="P392" i="7" s="1"/>
  <c r="M384" i="7"/>
  <c r="P384" i="7" s="1"/>
  <c r="M376" i="7"/>
  <c r="P376" i="7" s="1"/>
  <c r="M368" i="7"/>
  <c r="P368" i="7" s="1"/>
  <c r="M366" i="7"/>
  <c r="P366" i="7" s="1"/>
  <c r="R343" i="7"/>
  <c r="M463" i="7"/>
  <c r="P463" i="7" s="1"/>
  <c r="M455" i="7"/>
  <c r="P455" i="7" s="1"/>
  <c r="M447" i="7"/>
  <c r="P447" i="7" s="1"/>
  <c r="M439" i="7"/>
  <c r="P439" i="7" s="1"/>
  <c r="M431" i="7"/>
  <c r="P431" i="7" s="1"/>
  <c r="M423" i="7"/>
  <c r="P423" i="7" s="1"/>
  <c r="M415" i="7"/>
  <c r="P415" i="7" s="1"/>
  <c r="M409" i="7"/>
  <c r="P409" i="7" s="1"/>
  <c r="M408" i="7"/>
  <c r="P408" i="7" s="1"/>
  <c r="M405" i="7"/>
  <c r="P405" i="7" s="1"/>
  <c r="M401" i="7"/>
  <c r="P401" i="7" s="1"/>
  <c r="M393" i="7"/>
  <c r="P393" i="7" s="1"/>
  <c r="M385" i="7"/>
  <c r="P385" i="7" s="1"/>
  <c r="M377" i="7"/>
  <c r="P377" i="7" s="1"/>
  <c r="M369" i="7"/>
  <c r="P369" i="7" s="1"/>
  <c r="M361" i="7"/>
  <c r="P361" i="7" s="1"/>
  <c r="M351" i="7"/>
  <c r="P351" i="7" s="1"/>
  <c r="K346" i="7"/>
  <c r="M346" i="7" s="1"/>
  <c r="P346" i="7" s="1"/>
  <c r="R309" i="7"/>
  <c r="R281" i="7"/>
  <c r="M448" i="7"/>
  <c r="P448" i="7" s="1"/>
  <c r="M440" i="7"/>
  <c r="P440" i="7" s="1"/>
  <c r="M432" i="7"/>
  <c r="P432" i="7" s="1"/>
  <c r="M424" i="7"/>
  <c r="P424" i="7" s="1"/>
  <c r="M416" i="7"/>
  <c r="P416" i="7" s="1"/>
  <c r="M355" i="7"/>
  <c r="P355" i="7" s="1"/>
  <c r="M399" i="7"/>
  <c r="P399" i="7" s="1"/>
  <c r="M391" i="7"/>
  <c r="P391" i="7" s="1"/>
  <c r="M383" i="7"/>
  <c r="P383" i="7" s="1"/>
  <c r="M375" i="7"/>
  <c r="P375" i="7" s="1"/>
  <c r="M367" i="7"/>
  <c r="P367" i="7" s="1"/>
  <c r="M359" i="7"/>
  <c r="P359" i="7" s="1"/>
  <c r="K338" i="7"/>
  <c r="M338" i="7" s="1"/>
  <c r="P338" i="7" s="1"/>
  <c r="R265" i="7"/>
  <c r="M396" i="7"/>
  <c r="P396" i="7" s="1"/>
  <c r="M388" i="7"/>
  <c r="P388" i="7" s="1"/>
  <c r="M380" i="7"/>
  <c r="P380" i="7" s="1"/>
  <c r="M372" i="7"/>
  <c r="P372" i="7" s="1"/>
  <c r="M363" i="7"/>
  <c r="P363" i="7" s="1"/>
  <c r="M350" i="7"/>
  <c r="P350" i="7" s="1"/>
  <c r="R337" i="7"/>
  <c r="R336" i="7"/>
  <c r="R317" i="7"/>
  <c r="R313" i="7"/>
  <c r="K327" i="7"/>
  <c r="M327" i="7" s="1"/>
  <c r="P327" i="7" s="1"/>
  <c r="R243" i="7"/>
  <c r="R227" i="7"/>
  <c r="K319" i="7"/>
  <c r="M319" i="7" s="1"/>
  <c r="P319" i="7" s="1"/>
  <c r="R280" i="7"/>
  <c r="R277" i="7"/>
  <c r="R250" i="7"/>
  <c r="M323" i="7"/>
  <c r="P323" i="7" s="1"/>
  <c r="M315" i="7"/>
  <c r="P315" i="7" s="1"/>
  <c r="K279" i="7"/>
  <c r="M279" i="7" s="1"/>
  <c r="P279" i="7" s="1"/>
  <c r="R251" i="7"/>
  <c r="K322" i="7"/>
  <c r="M322" i="7" s="1"/>
  <c r="P322" i="7" s="1"/>
  <c r="R321" i="7"/>
  <c r="K314" i="7"/>
  <c r="M314" i="7" s="1"/>
  <c r="P314" i="7" s="1"/>
  <c r="R305" i="7"/>
  <c r="R296" i="7"/>
  <c r="R293" i="7"/>
  <c r="R273" i="7"/>
  <c r="R258" i="7"/>
  <c r="R254" i="7"/>
  <c r="M339" i="7"/>
  <c r="P339" i="7" s="1"/>
  <c r="R312" i="7"/>
  <c r="K306" i="7"/>
  <c r="M306" i="7" s="1"/>
  <c r="P306" i="7" s="1"/>
  <c r="K295" i="7"/>
  <c r="M295" i="7" s="1"/>
  <c r="P295" i="7" s="1"/>
  <c r="R272" i="7"/>
  <c r="R269" i="7"/>
  <c r="R259" i="7"/>
  <c r="R304" i="7"/>
  <c r="R289" i="7"/>
  <c r="K271" i="7"/>
  <c r="M271" i="7" s="1"/>
  <c r="P271" i="7" s="1"/>
  <c r="R235" i="7"/>
  <c r="K334" i="7"/>
  <c r="M334" i="7" s="1"/>
  <c r="P334" i="7" s="1"/>
  <c r="K311" i="7"/>
  <c r="M311" i="7" s="1"/>
  <c r="P311" i="7" s="1"/>
  <c r="R288" i="7"/>
  <c r="R285" i="7"/>
  <c r="M330" i="7"/>
  <c r="P330" i="7" s="1"/>
  <c r="K303" i="7"/>
  <c r="M303" i="7" s="1"/>
  <c r="P303" i="7" s="1"/>
  <c r="R301" i="7"/>
  <c r="K287" i="7"/>
  <c r="M287" i="7" s="1"/>
  <c r="P287" i="7" s="1"/>
  <c r="R242" i="7"/>
  <c r="M298" i="7"/>
  <c r="P298" i="7" s="1"/>
  <c r="M290" i="7"/>
  <c r="P290" i="7" s="1"/>
  <c r="M282" i="7"/>
  <c r="P282" i="7" s="1"/>
  <c r="M274" i="7"/>
  <c r="P274" i="7" s="1"/>
  <c r="M266" i="7"/>
  <c r="P266" i="7" s="1"/>
  <c r="K241" i="7"/>
  <c r="M241" i="7" s="1"/>
  <c r="P241" i="7" s="1"/>
  <c r="R234" i="7"/>
  <c r="R158" i="7"/>
  <c r="R115" i="7"/>
  <c r="K233" i="7"/>
  <c r="M233" i="7" s="1"/>
  <c r="P233" i="7" s="1"/>
  <c r="R226" i="7"/>
  <c r="R219" i="7"/>
  <c r="R199" i="7"/>
  <c r="R196" i="7"/>
  <c r="R191" i="7"/>
  <c r="R157" i="7"/>
  <c r="R116" i="7"/>
  <c r="M261" i="7"/>
  <c r="P261" i="7" s="1"/>
  <c r="M253" i="7"/>
  <c r="P253" i="7" s="1"/>
  <c r="M245" i="7"/>
  <c r="P245" i="7" s="1"/>
  <c r="K225" i="7"/>
  <c r="M225" i="7" s="1"/>
  <c r="P225" i="7" s="1"/>
  <c r="R218" i="7"/>
  <c r="R211" i="7"/>
  <c r="R204" i="7"/>
  <c r="R195" i="7"/>
  <c r="R188" i="7"/>
  <c r="R176" i="7"/>
  <c r="R147" i="7"/>
  <c r="R123" i="7"/>
  <c r="M326" i="7"/>
  <c r="P326" i="7" s="1"/>
  <c r="M318" i="7"/>
  <c r="P318" i="7" s="1"/>
  <c r="M310" i="7"/>
  <c r="P310" i="7" s="1"/>
  <c r="M302" i="7"/>
  <c r="P302" i="7" s="1"/>
  <c r="M294" i="7"/>
  <c r="P294" i="7" s="1"/>
  <c r="M286" i="7"/>
  <c r="P286" i="7" s="1"/>
  <c r="M278" i="7"/>
  <c r="P278" i="7" s="1"/>
  <c r="M270" i="7"/>
  <c r="P270" i="7" s="1"/>
  <c r="M257" i="7"/>
  <c r="P257" i="7" s="1"/>
  <c r="M249" i="7"/>
  <c r="P249" i="7" s="1"/>
  <c r="K217" i="7"/>
  <c r="M217" i="7" s="1"/>
  <c r="P217" i="7" s="1"/>
  <c r="R210" i="7"/>
  <c r="R180" i="7"/>
  <c r="R150" i="7"/>
  <c r="K264" i="7"/>
  <c r="M264" i="7" s="1"/>
  <c r="P264" i="7" s="1"/>
  <c r="K260" i="7"/>
  <c r="M260" i="7" s="1"/>
  <c r="P260" i="7" s="1"/>
  <c r="K256" i="7"/>
  <c r="M256" i="7" s="1"/>
  <c r="P256" i="7" s="1"/>
  <c r="K252" i="7"/>
  <c r="M252" i="7" s="1"/>
  <c r="P252" i="7" s="1"/>
  <c r="K248" i="7"/>
  <c r="M248" i="7" s="1"/>
  <c r="P248" i="7" s="1"/>
  <c r="K244" i="7"/>
  <c r="M244" i="7" s="1"/>
  <c r="P244" i="7" s="1"/>
  <c r="K209" i="7"/>
  <c r="M209" i="7" s="1"/>
  <c r="P209" i="7" s="1"/>
  <c r="K182" i="7"/>
  <c r="M182" i="7" s="1"/>
  <c r="P182" i="7" s="1"/>
  <c r="M236" i="7"/>
  <c r="P236" i="7" s="1"/>
  <c r="M228" i="7"/>
  <c r="P228" i="7" s="1"/>
  <c r="M220" i="7"/>
  <c r="P220" i="7" s="1"/>
  <c r="M212" i="7"/>
  <c r="P212" i="7" s="1"/>
  <c r="M189" i="7"/>
  <c r="P189" i="7" s="1"/>
  <c r="M187" i="7"/>
  <c r="P187" i="7" s="1"/>
  <c r="M166" i="7"/>
  <c r="P166" i="7" s="1"/>
  <c r="M165" i="7"/>
  <c r="P165" i="7" s="1"/>
  <c r="K144" i="7"/>
  <c r="M144" i="7" s="1"/>
  <c r="P144" i="7" s="1"/>
  <c r="K133" i="7"/>
  <c r="M133" i="7" s="1"/>
  <c r="P133" i="7" s="1"/>
  <c r="R131" i="7"/>
  <c r="M205" i="7"/>
  <c r="P205" i="7" s="1"/>
  <c r="M197" i="7"/>
  <c r="P197" i="7" s="1"/>
  <c r="K185" i="7"/>
  <c r="M185" i="7" s="1"/>
  <c r="P185" i="7" s="1"/>
  <c r="M181" i="7"/>
  <c r="P181" i="7" s="1"/>
  <c r="M174" i="7"/>
  <c r="P174" i="7" s="1"/>
  <c r="M173" i="7"/>
  <c r="P173" i="7" s="1"/>
  <c r="R164" i="7"/>
  <c r="R156" i="7"/>
  <c r="R92" i="7"/>
  <c r="M202" i="7"/>
  <c r="P202" i="7" s="1"/>
  <c r="M194" i="7"/>
  <c r="P194" i="7" s="1"/>
  <c r="M179" i="7"/>
  <c r="P179" i="7" s="1"/>
  <c r="K155" i="7"/>
  <c r="M155" i="7" s="1"/>
  <c r="P155" i="7" s="1"/>
  <c r="K129" i="7"/>
  <c r="M129" i="7" s="1"/>
  <c r="P129" i="7" s="1"/>
  <c r="M263" i="7"/>
  <c r="P263" i="7" s="1"/>
  <c r="M255" i="7"/>
  <c r="P255" i="7" s="1"/>
  <c r="M247" i="7"/>
  <c r="P247" i="7" s="1"/>
  <c r="M239" i="7"/>
  <c r="P239" i="7" s="1"/>
  <c r="M231" i="7"/>
  <c r="P231" i="7" s="1"/>
  <c r="M223" i="7"/>
  <c r="P223" i="7" s="1"/>
  <c r="M215" i="7"/>
  <c r="P215" i="7" s="1"/>
  <c r="M207" i="7"/>
  <c r="P207" i="7" s="1"/>
  <c r="M203" i="7"/>
  <c r="P203" i="7" s="1"/>
  <c r="R172" i="7"/>
  <c r="K163" i="7"/>
  <c r="M163" i="7" s="1"/>
  <c r="P163" i="7" s="1"/>
  <c r="K141" i="7"/>
  <c r="M141" i="7" s="1"/>
  <c r="P141" i="7" s="1"/>
  <c r="R38" i="7"/>
  <c r="M240" i="7"/>
  <c r="P240" i="7" s="1"/>
  <c r="M232" i="7"/>
  <c r="P232" i="7" s="1"/>
  <c r="M224" i="7"/>
  <c r="P224" i="7" s="1"/>
  <c r="M216" i="7"/>
  <c r="P216" i="7" s="1"/>
  <c r="M208" i="7"/>
  <c r="P208" i="7" s="1"/>
  <c r="K178" i="7"/>
  <c r="M178" i="7" s="1"/>
  <c r="P178" i="7" s="1"/>
  <c r="R139" i="7"/>
  <c r="R100" i="7"/>
  <c r="M201" i="7"/>
  <c r="P201" i="7" s="1"/>
  <c r="M193" i="7"/>
  <c r="P193" i="7" s="1"/>
  <c r="K136" i="7"/>
  <c r="M136" i="7" s="1"/>
  <c r="P136" i="7" s="1"/>
  <c r="R119" i="7"/>
  <c r="K106" i="7"/>
  <c r="M106" i="7" s="1"/>
  <c r="P106" i="7" s="1"/>
  <c r="M198" i="7"/>
  <c r="P198" i="7" s="1"/>
  <c r="M190" i="7"/>
  <c r="P190" i="7" s="1"/>
  <c r="M186" i="7"/>
  <c r="P186" i="7" s="1"/>
  <c r="K171" i="7"/>
  <c r="M171" i="7" s="1"/>
  <c r="P171" i="7" s="1"/>
  <c r="K149" i="7"/>
  <c r="M149" i="7" s="1"/>
  <c r="P149" i="7" s="1"/>
  <c r="R108" i="7"/>
  <c r="M125" i="7"/>
  <c r="P125" i="7" s="1"/>
  <c r="R75" i="7"/>
  <c r="R44" i="7"/>
  <c r="R99" i="7"/>
  <c r="R76" i="7"/>
  <c r="R72" i="7"/>
  <c r="R31" i="7"/>
  <c r="R28" i="7"/>
  <c r="K128" i="7"/>
  <c r="M128" i="7" s="1"/>
  <c r="P128" i="7" s="1"/>
  <c r="K98" i="7"/>
  <c r="M98" i="7" s="1"/>
  <c r="P98" i="7" s="1"/>
  <c r="R80" i="7"/>
  <c r="R32" i="7"/>
  <c r="R12" i="7"/>
  <c r="M177" i="7"/>
  <c r="P177" i="7" s="1"/>
  <c r="M169" i="7"/>
  <c r="P169" i="7" s="1"/>
  <c r="M161" i="7"/>
  <c r="P161" i="7" s="1"/>
  <c r="M153" i="7"/>
  <c r="P153" i="7" s="1"/>
  <c r="M145" i="7"/>
  <c r="P145" i="7" s="1"/>
  <c r="M137" i="7"/>
  <c r="P137" i="7" s="1"/>
  <c r="M122" i="7"/>
  <c r="P122" i="7" s="1"/>
  <c r="R83" i="7"/>
  <c r="R52" i="7"/>
  <c r="M170" i="7"/>
  <c r="P170" i="7" s="1"/>
  <c r="M162" i="7"/>
  <c r="P162" i="7" s="1"/>
  <c r="M154" i="7"/>
  <c r="P154" i="7" s="1"/>
  <c r="M146" i="7"/>
  <c r="P146" i="7" s="1"/>
  <c r="M138" i="7"/>
  <c r="P138" i="7" s="1"/>
  <c r="R91" i="7"/>
  <c r="R84" i="7"/>
  <c r="R35" i="7"/>
  <c r="K121" i="7"/>
  <c r="M121" i="7" s="1"/>
  <c r="P121" i="7" s="1"/>
  <c r="M114" i="7"/>
  <c r="P114" i="7" s="1"/>
  <c r="K90" i="7"/>
  <c r="M90" i="7" s="1"/>
  <c r="P90" i="7" s="1"/>
  <c r="K58" i="7"/>
  <c r="M58" i="7"/>
  <c r="P58" i="7" s="1"/>
  <c r="R36" i="7"/>
  <c r="R20" i="7"/>
  <c r="K117" i="7"/>
  <c r="M117" i="7" s="1"/>
  <c r="P117" i="7" s="1"/>
  <c r="K113" i="7"/>
  <c r="M113" i="7" s="1"/>
  <c r="P113" i="7" s="1"/>
  <c r="K109" i="7"/>
  <c r="M109" i="7" s="1"/>
  <c r="P109" i="7" s="1"/>
  <c r="R107" i="7"/>
  <c r="R60" i="7"/>
  <c r="M101" i="7"/>
  <c r="P101" i="7" s="1"/>
  <c r="M93" i="7"/>
  <c r="P93" i="7" s="1"/>
  <c r="K85" i="7"/>
  <c r="M85" i="7" s="1"/>
  <c r="P85" i="7" s="1"/>
  <c r="K34" i="7"/>
  <c r="M34" i="7" s="1"/>
  <c r="P34" i="7" s="1"/>
  <c r="R11" i="7"/>
  <c r="R51" i="7"/>
  <c r="R48" i="7"/>
  <c r="K10" i="7"/>
  <c r="M10" i="7" s="1"/>
  <c r="P10" i="7" s="1"/>
  <c r="M82" i="7"/>
  <c r="P82" i="7" s="1"/>
  <c r="R68" i="7"/>
  <c r="K50" i="7"/>
  <c r="M50" i="7" s="1"/>
  <c r="P50" i="7" s="1"/>
  <c r="R27" i="7"/>
  <c r="R24" i="7"/>
  <c r="M120" i="7"/>
  <c r="P120" i="7" s="1"/>
  <c r="M112" i="7"/>
  <c r="P112" i="7" s="1"/>
  <c r="M104" i="7"/>
  <c r="P104" i="7" s="1"/>
  <c r="M96" i="7"/>
  <c r="P96" i="7" s="1"/>
  <c r="M88" i="7"/>
  <c r="P88" i="7" s="1"/>
  <c r="M78" i="7"/>
  <c r="P78" i="7" s="1"/>
  <c r="R67" i="7"/>
  <c r="R64" i="7"/>
  <c r="K26" i="7"/>
  <c r="M26" i="7" s="1"/>
  <c r="P26" i="7" s="1"/>
  <c r="M105" i="7"/>
  <c r="P105" i="7" s="1"/>
  <c r="M97" i="7"/>
  <c r="P97" i="7" s="1"/>
  <c r="M89" i="7"/>
  <c r="P89" i="7" s="1"/>
  <c r="K81" i="7"/>
  <c r="M81" i="7" s="1"/>
  <c r="P81" i="7" s="1"/>
  <c r="M74" i="7"/>
  <c r="P74" i="7" s="1"/>
  <c r="K66" i="7"/>
  <c r="M66" i="7" s="1"/>
  <c r="P66" i="7" s="1"/>
  <c r="R43" i="7"/>
  <c r="R40" i="7"/>
  <c r="K77" i="7"/>
  <c r="M77" i="7" s="1"/>
  <c r="P77" i="7" s="1"/>
  <c r="K42" i="7"/>
  <c r="M42" i="7" s="1"/>
  <c r="P42" i="7" s="1"/>
  <c r="R19" i="7"/>
  <c r="R16" i="7"/>
  <c r="M86" i="7"/>
  <c r="P86" i="7" s="1"/>
  <c r="R59" i="7"/>
  <c r="R56" i="7"/>
  <c r="K18" i="7"/>
  <c r="M18" i="7" s="1"/>
  <c r="P18" i="7" s="1"/>
  <c r="M69" i="7"/>
  <c r="P69" i="7" s="1"/>
  <c r="M61" i="7"/>
  <c r="P61" i="7" s="1"/>
  <c r="M53" i="7"/>
  <c r="P53" i="7" s="1"/>
  <c r="M45" i="7"/>
  <c r="P45" i="7" s="1"/>
  <c r="M37" i="7"/>
  <c r="P37" i="7" s="1"/>
  <c r="M29" i="7"/>
  <c r="P29" i="7" s="1"/>
  <c r="M21" i="7"/>
  <c r="P21" i="7" s="1"/>
  <c r="M13" i="7"/>
  <c r="P13" i="7" s="1"/>
  <c r="M5" i="7"/>
  <c r="P5" i="7" s="1"/>
  <c r="M8" i="7"/>
  <c r="P8" i="7" s="1"/>
  <c r="M73" i="7"/>
  <c r="P73" i="7" s="1"/>
  <c r="M65" i="7"/>
  <c r="P65" i="7" s="1"/>
  <c r="M57" i="7"/>
  <c r="P57" i="7" s="1"/>
  <c r="M49" i="7"/>
  <c r="P49" i="7" s="1"/>
  <c r="M41" i="7"/>
  <c r="P41" i="7" s="1"/>
  <c r="M33" i="7"/>
  <c r="P33" i="7" s="1"/>
  <c r="M25" i="7"/>
  <c r="P25" i="7" s="1"/>
  <c r="M17" i="7"/>
  <c r="P17" i="7" s="1"/>
  <c r="M9" i="7"/>
  <c r="P9" i="7" s="1"/>
  <c r="D15" i="22"/>
  <c r="B15" i="22"/>
  <c r="D14" i="22"/>
  <c r="B14" i="22"/>
  <c r="D13" i="22"/>
  <c r="B13" i="22"/>
  <c r="B12" i="22"/>
  <c r="B11" i="22"/>
  <c r="B10" i="22"/>
  <c r="B9" i="22"/>
  <c r="B8" i="22"/>
  <c r="B7" i="22"/>
  <c r="C17" i="22" s="1"/>
  <c r="B6" i="22"/>
  <c r="C16" i="22" s="1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D3" i="7"/>
  <c r="H3" i="7"/>
  <c r="I3" i="7"/>
  <c r="J3" i="7"/>
  <c r="K3" i="7" s="1"/>
  <c r="U3" i="7"/>
  <c r="B3" i="14"/>
  <c r="D3" i="14" s="1"/>
  <c r="I3" i="14"/>
  <c r="J3" i="14"/>
  <c r="K3" i="14"/>
  <c r="P3" i="14" s="1"/>
  <c r="S3" i="14" s="1"/>
  <c r="X3" i="14"/>
  <c r="Q3" i="1"/>
  <c r="C2034" i="14" l="1"/>
  <c r="C553" i="14"/>
  <c r="C993" i="14"/>
  <c r="C164" i="14"/>
  <c r="C2457" i="14"/>
  <c r="AA2457" i="14" s="1"/>
  <c r="C2182" i="14"/>
  <c r="C2320" i="14"/>
  <c r="AA2320" i="14" s="1"/>
  <c r="C154" i="14"/>
  <c r="AA154" i="14" s="1"/>
  <c r="C387" i="14"/>
  <c r="C562" i="14"/>
  <c r="C675" i="14"/>
  <c r="C1051" i="14"/>
  <c r="C1433" i="14"/>
  <c r="C2106" i="14"/>
  <c r="AA2106" i="14" s="1"/>
  <c r="C2093" i="14"/>
  <c r="C559" i="14"/>
  <c r="C1202" i="14"/>
  <c r="C2480" i="14"/>
  <c r="AA2480" i="14" s="1"/>
  <c r="C165" i="14"/>
  <c r="C173" i="14"/>
  <c r="C619" i="14"/>
  <c r="C1017" i="14"/>
  <c r="C1203" i="14"/>
  <c r="C166" i="14"/>
  <c r="C594" i="14"/>
  <c r="C775" i="14"/>
  <c r="T775" i="14" s="1"/>
  <c r="C1486" i="14"/>
  <c r="T1487" i="14" s="1"/>
  <c r="C1156" i="14"/>
  <c r="C1575" i="14"/>
  <c r="AA1575" i="14" s="1"/>
  <c r="C289" i="14"/>
  <c r="C816" i="14"/>
  <c r="C848" i="14"/>
  <c r="C2063" i="14"/>
  <c r="AA2063" i="14" s="1"/>
  <c r="C1383" i="14"/>
  <c r="C2124" i="14"/>
  <c r="AA2124" i="14" s="1"/>
  <c r="C2200" i="14"/>
  <c r="C2354" i="14"/>
  <c r="AA2354" i="14" s="1"/>
  <c r="C2461" i="14"/>
  <c r="AA2461" i="14" s="1"/>
  <c r="C545" i="14"/>
  <c r="C162" i="14"/>
  <c r="C1420" i="14"/>
  <c r="C2065" i="14"/>
  <c r="AA2065" i="14" s="1"/>
  <c r="C2217" i="14"/>
  <c r="C609" i="14"/>
  <c r="C878" i="14"/>
  <c r="C997" i="14"/>
  <c r="C257" i="14"/>
  <c r="C899" i="14"/>
  <c r="C915" i="14"/>
  <c r="C2113" i="14"/>
  <c r="AA2113" i="14" s="1"/>
  <c r="C2189" i="14"/>
  <c r="C1431" i="14"/>
  <c r="AA1431" i="14" s="1"/>
  <c r="C1570" i="14"/>
  <c r="AA1570" i="14" s="1"/>
  <c r="C1018" i="14"/>
  <c r="C1391" i="14"/>
  <c r="C1527" i="14"/>
  <c r="AA1527" i="14" s="1"/>
  <c r="C2100" i="14"/>
  <c r="C930" i="14"/>
  <c r="C363" i="14"/>
  <c r="AA363" i="14" s="1"/>
  <c r="C956" i="14"/>
  <c r="C1019" i="14"/>
  <c r="AA1019" i="14" s="1"/>
  <c r="C1379" i="14"/>
  <c r="C1443" i="14"/>
  <c r="AA1443" i="14" s="1"/>
  <c r="C1519" i="14"/>
  <c r="AA1519" i="14" s="1"/>
  <c r="C2350" i="14"/>
  <c r="AA2350" i="14" s="1"/>
  <c r="C2380" i="14"/>
  <c r="AA2380" i="14" s="1"/>
  <c r="C2370" i="14"/>
  <c r="AA2370" i="14" s="1"/>
  <c r="C1582" i="14"/>
  <c r="AA1582" i="14" s="1"/>
  <c r="C1800" i="14"/>
  <c r="AA1800" i="14" s="1"/>
  <c r="C2398" i="14"/>
  <c r="C2482" i="14"/>
  <c r="AA2482" i="14" s="1"/>
  <c r="C2375" i="14"/>
  <c r="V2374" i="14" s="1"/>
  <c r="Y2374" i="14" s="1"/>
  <c r="C1521" i="14"/>
  <c r="AA1521" i="14" s="1"/>
  <c r="C91" i="14"/>
  <c r="C397" i="14"/>
  <c r="C371" i="14"/>
  <c r="AA371" i="14" s="1"/>
  <c r="C1904" i="14"/>
  <c r="AA1904" i="14" s="1"/>
  <c r="C2352" i="14"/>
  <c r="T150" i="14"/>
  <c r="C392" i="14"/>
  <c r="C696" i="14"/>
  <c r="C174" i="14"/>
  <c r="C784" i="14"/>
  <c r="C872" i="14"/>
  <c r="C1060" i="14"/>
  <c r="C1183" i="14"/>
  <c r="C1750" i="14"/>
  <c r="C153" i="14"/>
  <c r="T154" i="14" s="1"/>
  <c r="C1190" i="14"/>
  <c r="C2024" i="14"/>
  <c r="AA2024" i="14" s="1"/>
  <c r="C989" i="14"/>
  <c r="C1021" i="14"/>
  <c r="C2026" i="14"/>
  <c r="T2026" i="14" s="1"/>
  <c r="C2335" i="14"/>
  <c r="AA2335" i="14" s="1"/>
  <c r="C273" i="14"/>
  <c r="C877" i="14"/>
  <c r="C893" i="14"/>
  <c r="T894" i="14" s="1"/>
  <c r="C909" i="14"/>
  <c r="C925" i="14"/>
  <c r="C1189" i="14"/>
  <c r="C1221" i="14"/>
  <c r="C51" i="14"/>
  <c r="T52" i="14" s="1"/>
  <c r="C975" i="14"/>
  <c r="AA975" i="14" s="1"/>
  <c r="C986" i="14"/>
  <c r="AA986" i="14" s="1"/>
  <c r="C1026" i="14"/>
  <c r="V1025" i="14" s="1"/>
  <c r="Y1025" i="14" s="1"/>
  <c r="C1384" i="14"/>
  <c r="C1910" i="14"/>
  <c r="C1926" i="14"/>
  <c r="C1942" i="14"/>
  <c r="AA1942" i="14" s="1"/>
  <c r="C1958" i="14"/>
  <c r="AA1958" i="14" s="1"/>
  <c r="C1974" i="14"/>
  <c r="AA1974" i="14" s="1"/>
  <c r="C1990" i="14"/>
  <c r="AA1990" i="14" s="1"/>
  <c r="C2049" i="14"/>
  <c r="AA2049" i="14" s="1"/>
  <c r="C2097" i="14"/>
  <c r="C1567" i="14"/>
  <c r="AA1567" i="14" s="1"/>
  <c r="C1583" i="14"/>
  <c r="AA1583" i="14" s="1"/>
  <c r="C2244" i="14"/>
  <c r="T2245" i="14" s="1"/>
  <c r="C2263" i="14"/>
  <c r="AA2263" i="14" s="1"/>
  <c r="C2308" i="14"/>
  <c r="AA2308" i="14" s="1"/>
  <c r="C290" i="14"/>
  <c r="V289" i="14" s="1"/>
  <c r="Y289" i="14" s="1"/>
  <c r="C879" i="14"/>
  <c r="C984" i="14"/>
  <c r="C1718" i="14"/>
  <c r="C1166" i="14"/>
  <c r="C1399" i="14"/>
  <c r="AA1399" i="14" s="1"/>
  <c r="C2205" i="14"/>
  <c r="C1505" i="14"/>
  <c r="AA1505" i="14" s="1"/>
  <c r="C1547" i="14"/>
  <c r="AA1547" i="14" s="1"/>
  <c r="C967" i="14"/>
  <c r="AA967" i="14" s="1"/>
  <c r="C1920" i="14"/>
  <c r="T1920" i="14" s="1"/>
  <c r="C1936" i="14"/>
  <c r="AA1936" i="14" s="1"/>
  <c r="C1952" i="14"/>
  <c r="V1951" i="14" s="1"/>
  <c r="Y1951" i="14" s="1"/>
  <c r="C1968" i="14"/>
  <c r="AA1968" i="14" s="1"/>
  <c r="C1984" i="14"/>
  <c r="C2002" i="14"/>
  <c r="AA2002" i="14" s="1"/>
  <c r="C1571" i="14"/>
  <c r="AA1571" i="14" s="1"/>
  <c r="C539" i="14"/>
  <c r="AA539" i="14" s="1"/>
  <c r="C884" i="14"/>
  <c r="V883" i="14" s="1"/>
  <c r="Y883" i="14" s="1"/>
  <c r="C900" i="14"/>
  <c r="C916" i="14"/>
  <c r="C1738" i="14"/>
  <c r="C2420" i="14"/>
  <c r="C2088" i="14"/>
  <c r="AA2088" i="14" s="1"/>
  <c r="C850" i="14"/>
  <c r="AA850" i="14" s="1"/>
  <c r="C398" i="14"/>
  <c r="AA398" i="14" s="1"/>
  <c r="C1533" i="14"/>
  <c r="AA1533" i="14" s="1"/>
  <c r="C2090" i="14"/>
  <c r="AA2090" i="14" s="1"/>
  <c r="C2321" i="14"/>
  <c r="C2449" i="14"/>
  <c r="AA2449" i="14" s="1"/>
  <c r="C2152" i="14"/>
  <c r="C2160" i="14"/>
  <c r="C2185" i="14"/>
  <c r="C2268" i="14"/>
  <c r="AA2268" i="14" s="1"/>
  <c r="C950" i="14"/>
  <c r="AA950" i="14" s="1"/>
  <c r="C999" i="14"/>
  <c r="AA999" i="14" s="1"/>
  <c r="C1912" i="14"/>
  <c r="C1928" i="14"/>
  <c r="V1927" i="14" s="1"/>
  <c r="Y1927" i="14" s="1"/>
  <c r="C1944" i="14"/>
  <c r="T1944" i="14" s="1"/>
  <c r="C1960" i="14"/>
  <c r="AA1960" i="14" s="1"/>
  <c r="C1976" i="14"/>
  <c r="AA1976" i="14" s="1"/>
  <c r="C1992" i="14"/>
  <c r="AA1992" i="14" s="1"/>
  <c r="C991" i="14"/>
  <c r="AA991" i="14" s="1"/>
  <c r="C1204" i="14"/>
  <c r="C1220" i="14"/>
  <c r="C1252" i="14"/>
  <c r="T1252" i="14" s="1"/>
  <c r="C1376" i="14"/>
  <c r="AA1376" i="14" s="1"/>
  <c r="C1906" i="14"/>
  <c r="AA1906" i="14" s="1"/>
  <c r="C1922" i="14"/>
  <c r="AA1922" i="14" s="1"/>
  <c r="C1938" i="14"/>
  <c r="AA1938" i="14" s="1"/>
  <c r="C1970" i="14"/>
  <c r="AA1970" i="14" s="1"/>
  <c r="C1986" i="14"/>
  <c r="AA1986" i="14" s="1"/>
  <c r="C2073" i="14"/>
  <c r="AA2073" i="14" s="1"/>
  <c r="C2105" i="14"/>
  <c r="V2104" i="14" s="1"/>
  <c r="Y2104" i="14" s="1"/>
  <c r="C2132" i="14"/>
  <c r="V2132" i="14" s="1"/>
  <c r="Y2132" i="14" s="1"/>
  <c r="C2212" i="14"/>
  <c r="T2213" i="14" s="1"/>
  <c r="T1861" i="14"/>
  <c r="T318" i="14"/>
  <c r="C2047" i="14"/>
  <c r="V2047" i="14" s="1"/>
  <c r="Y2047" i="14" s="1"/>
  <c r="C145" i="14"/>
  <c r="AA145" i="14" s="1"/>
  <c r="C680" i="14"/>
  <c r="AA680" i="14" s="1"/>
  <c r="C712" i="14"/>
  <c r="AA712" i="14" s="1"/>
  <c r="C1047" i="14"/>
  <c r="T1047" i="14" s="1"/>
  <c r="C1024" i="14"/>
  <c r="C388" i="14"/>
  <c r="C418" i="14"/>
  <c r="AA418" i="14" s="1"/>
  <c r="C555" i="14"/>
  <c r="V554" i="14" s="1"/>
  <c r="Y554" i="14" s="1"/>
  <c r="C747" i="14"/>
  <c r="AA747" i="14" s="1"/>
  <c r="C692" i="14"/>
  <c r="AA692" i="14" s="1"/>
  <c r="C708" i="14"/>
  <c r="AA708" i="14" s="1"/>
  <c r="C724" i="14"/>
  <c r="C1039" i="14"/>
  <c r="C1479" i="14"/>
  <c r="AA1479" i="14" s="1"/>
  <c r="C1525" i="14"/>
  <c r="AA1525" i="14" s="1"/>
  <c r="C2084" i="14"/>
  <c r="C2355" i="14"/>
  <c r="AA2355" i="14" s="1"/>
  <c r="C59" i="14"/>
  <c r="C74" i="14"/>
  <c r="T74" i="14" s="1"/>
  <c r="C402" i="14"/>
  <c r="AA402" i="14" s="1"/>
  <c r="V1961" i="14"/>
  <c r="Y1961" i="14" s="1"/>
  <c r="C468" i="14"/>
  <c r="AA468" i="14" s="1"/>
  <c r="C858" i="14"/>
  <c r="AA858" i="14" s="1"/>
  <c r="C560" i="14"/>
  <c r="AA560" i="14" s="1"/>
  <c r="C684" i="14"/>
  <c r="C700" i="14"/>
  <c r="AA700" i="14" s="1"/>
  <c r="C716" i="14"/>
  <c r="AA716" i="14" s="1"/>
  <c r="C1435" i="14"/>
  <c r="AA1435" i="14" s="1"/>
  <c r="C1511" i="14"/>
  <c r="AA1511" i="14" s="1"/>
  <c r="C2092" i="14"/>
  <c r="AA2092" i="14" s="1"/>
  <c r="C2184" i="14"/>
  <c r="AA2184" i="14" s="1"/>
  <c r="C2445" i="14"/>
  <c r="AA2445" i="14" s="1"/>
  <c r="C2484" i="14"/>
  <c r="AA2484" i="14" s="1"/>
  <c r="C2303" i="14"/>
  <c r="AA2303" i="14" s="1"/>
  <c r="C2154" i="14"/>
  <c r="AA2154" i="14" s="1"/>
  <c r="C2162" i="14"/>
  <c r="AA2162" i="14" s="1"/>
  <c r="C2187" i="14"/>
  <c r="AA2187" i="14" s="1"/>
  <c r="C2207" i="14"/>
  <c r="C316" i="14"/>
  <c r="AA316" i="14" s="1"/>
  <c r="C1381" i="14"/>
  <c r="V1381" i="14" s="1"/>
  <c r="Y1381" i="14" s="1"/>
  <c r="C2099" i="14"/>
  <c r="AA2099" i="14" s="1"/>
  <c r="C2131" i="14"/>
  <c r="C2085" i="14"/>
  <c r="AA2085" i="14" s="1"/>
  <c r="C2117" i="14"/>
  <c r="V2116" i="14" s="1"/>
  <c r="Y2116" i="14" s="1"/>
  <c r="C2148" i="14"/>
  <c r="AA2148" i="14" s="1"/>
  <c r="C2156" i="14"/>
  <c r="AA2156" i="14" s="1"/>
  <c r="C2181" i="14"/>
  <c r="AA2181" i="14" s="1"/>
  <c r="C258" i="14"/>
  <c r="V257" i="14" s="1"/>
  <c r="Y257" i="14" s="1"/>
  <c r="C427" i="14"/>
  <c r="C840" i="14"/>
  <c r="C1231" i="14"/>
  <c r="T1231" i="14" s="1"/>
  <c r="C970" i="14"/>
  <c r="T971" i="14" s="1"/>
  <c r="C2151" i="14"/>
  <c r="AA2151" i="14" s="1"/>
  <c r="C2122" i="14"/>
  <c r="AA2122" i="14" s="1"/>
  <c r="C2150" i="14"/>
  <c r="AA2150" i="14" s="1"/>
  <c r="C2158" i="14"/>
  <c r="AA2158" i="14" s="1"/>
  <c r="C2183" i="14"/>
  <c r="AA2183" i="14" s="1"/>
  <c r="C976" i="14"/>
  <c r="C2123" i="14"/>
  <c r="AA2123" i="14" s="1"/>
  <c r="C2241" i="14"/>
  <c r="V2240" i="14" s="1"/>
  <c r="Y2240" i="14" s="1"/>
  <c r="C510" i="14"/>
  <c r="C824" i="14"/>
  <c r="AA824" i="14" s="1"/>
  <c r="C1175" i="14"/>
  <c r="C1145" i="14"/>
  <c r="AA1145" i="14" s="1"/>
  <c r="C628" i="14"/>
  <c r="C2186" i="14"/>
  <c r="AA2186" i="14" s="1"/>
  <c r="C2180" i="14"/>
  <c r="AA2180" i="14" s="1"/>
  <c r="C2203" i="14"/>
  <c r="AA2203" i="14" s="1"/>
  <c r="T2369" i="14"/>
  <c r="C62" i="14"/>
  <c r="V61" i="14" s="1"/>
  <c r="Y61" i="14" s="1"/>
  <c r="C558" i="14"/>
  <c r="C819" i="14"/>
  <c r="V818" i="14" s="1"/>
  <c r="Y818" i="14" s="1"/>
  <c r="C688" i="14"/>
  <c r="AA688" i="14" s="1"/>
  <c r="C704" i="14"/>
  <c r="C458" i="14"/>
  <c r="AA458" i="14" s="1"/>
  <c r="C125" i="14"/>
  <c r="AA125" i="14" s="1"/>
  <c r="C474" i="14"/>
  <c r="C2224" i="14"/>
  <c r="V2223" i="14" s="1"/>
  <c r="Y2223" i="14" s="1"/>
  <c r="C434" i="14"/>
  <c r="AA434" i="14" s="1"/>
  <c r="C87" i="14"/>
  <c r="AA87" i="14" s="1"/>
  <c r="C77" i="14"/>
  <c r="C377" i="14"/>
  <c r="AA377" i="14" s="1"/>
  <c r="C769" i="14"/>
  <c r="AA769" i="14" s="1"/>
  <c r="C372" i="14"/>
  <c r="AA372" i="14" s="1"/>
  <c r="C428" i="14"/>
  <c r="AA428" i="14" s="1"/>
  <c r="C720" i="14"/>
  <c r="AA720" i="14" s="1"/>
  <c r="C1035" i="14"/>
  <c r="C948" i="14"/>
  <c r="T948" i="14" s="1"/>
  <c r="C1566" i="14"/>
  <c r="T1567" i="14" s="1"/>
  <c r="C2136" i="14"/>
  <c r="AA2136" i="14" s="1"/>
  <c r="C2082" i="14"/>
  <c r="AA2082" i="14" s="1"/>
  <c r="C2377" i="14"/>
  <c r="AA2377" i="14" s="1"/>
  <c r="C2488" i="14"/>
  <c r="AA2488" i="14" s="1"/>
  <c r="C2157" i="14"/>
  <c r="AA2157" i="14" s="1"/>
  <c r="C2211" i="14"/>
  <c r="AA2211" i="14" s="1"/>
  <c r="C2444" i="14"/>
  <c r="V2443" i="14" s="1"/>
  <c r="Y2443" i="14" s="1"/>
  <c r="C1218" i="14"/>
  <c r="C2260" i="14"/>
  <c r="T2261" i="14" s="1"/>
  <c r="C50" i="14"/>
  <c r="C360" i="14"/>
  <c r="AA360" i="14" s="1"/>
  <c r="C361" i="14"/>
  <c r="AA361" i="14" s="1"/>
  <c r="C380" i="14"/>
  <c r="V379" i="14" s="1"/>
  <c r="Y379" i="14" s="1"/>
  <c r="C781" i="14"/>
  <c r="AA781" i="14" s="1"/>
  <c r="C937" i="14"/>
  <c r="AA937" i="14" s="1"/>
  <c r="C155" i="14"/>
  <c r="C254" i="14"/>
  <c r="AA254" i="14" s="1"/>
  <c r="C296" i="14"/>
  <c r="AA296" i="14" s="1"/>
  <c r="C319" i="14"/>
  <c r="V318" i="14" s="1"/>
  <c r="Y318" i="14" s="1"/>
  <c r="C404" i="14"/>
  <c r="AA404" i="14" s="1"/>
  <c r="C1038" i="14"/>
  <c r="C659" i="14"/>
  <c r="AA659" i="14" s="1"/>
  <c r="C1006" i="14"/>
  <c r="AA1006" i="14" s="1"/>
  <c r="C1283" i="14"/>
  <c r="AA1283" i="14" s="1"/>
  <c r="C1529" i="14"/>
  <c r="AA1529" i="14" s="1"/>
  <c r="C1413" i="14"/>
  <c r="AA1413" i="14" s="1"/>
  <c r="C859" i="14"/>
  <c r="AA859" i="14" s="1"/>
  <c r="C2101" i="14"/>
  <c r="V2101" i="14" s="1"/>
  <c r="Y2101" i="14" s="1"/>
  <c r="C2284" i="14"/>
  <c r="C602" i="14"/>
  <c r="C1181" i="14"/>
  <c r="C114" i="14"/>
  <c r="AA114" i="14" s="1"/>
  <c r="V370" i="14"/>
  <c r="Y370" i="14" s="1"/>
  <c r="C744" i="14"/>
  <c r="T745" i="14" s="1"/>
  <c r="C1173" i="14"/>
  <c r="T1174" i="14" s="1"/>
  <c r="C1766" i="14"/>
  <c r="C1002" i="14"/>
  <c r="T1003" i="14" s="1"/>
  <c r="C1188" i="14"/>
  <c r="AA1188" i="14" s="1"/>
  <c r="C2057" i="14"/>
  <c r="T2058" i="14" s="1"/>
  <c r="C1488" i="14"/>
  <c r="V1487" i="14" s="1"/>
  <c r="Y1487" i="14" s="1"/>
  <c r="C1559" i="14"/>
  <c r="V1558" i="14" s="1"/>
  <c r="Y1558" i="14" s="1"/>
  <c r="C1656" i="14"/>
  <c r="AA1656" i="14" s="1"/>
  <c r="C2297" i="14"/>
  <c r="AA2297" i="14" s="1"/>
  <c r="C2332" i="14"/>
  <c r="V2332" i="14" s="1"/>
  <c r="Y2332" i="14" s="1"/>
  <c r="C2348" i="14"/>
  <c r="T2349" i="14" s="1"/>
  <c r="C66" i="14"/>
  <c r="T66" i="14" s="1"/>
  <c r="C131" i="14"/>
  <c r="AA131" i="14" s="1"/>
  <c r="C368" i="14"/>
  <c r="AA368" i="14" s="1"/>
  <c r="C381" i="14"/>
  <c r="T382" i="14" s="1"/>
  <c r="C536" i="14"/>
  <c r="AA536" i="14" s="1"/>
  <c r="C264" i="14"/>
  <c r="AA264" i="14" s="1"/>
  <c r="C1031" i="14"/>
  <c r="C1050" i="14"/>
  <c r="AA1050" i="14" s="1"/>
  <c r="C563" i="14"/>
  <c r="C943" i="14"/>
  <c r="AA943" i="14" s="1"/>
  <c r="C1030" i="14"/>
  <c r="AA1030" i="14" s="1"/>
  <c r="C1507" i="14"/>
  <c r="AA1507" i="14" s="1"/>
  <c r="C953" i="14"/>
  <c r="T954" i="14" s="1"/>
  <c r="C1475" i="14"/>
  <c r="V1474" i="14" s="1"/>
  <c r="Y1474" i="14" s="1"/>
  <c r="C1531" i="14"/>
  <c r="C2267" i="14"/>
  <c r="AA2267" i="14" s="1"/>
  <c r="C1563" i="14"/>
  <c r="AA1563" i="14" s="1"/>
  <c r="C603" i="14"/>
  <c r="C832" i="14"/>
  <c r="AA832" i="14" s="1"/>
  <c r="C931" i="14"/>
  <c r="C992" i="14"/>
  <c r="C1498" i="14"/>
  <c r="AA1498" i="14" s="1"/>
  <c r="C960" i="14"/>
  <c r="AA960" i="14" s="1"/>
  <c r="C1902" i="14"/>
  <c r="AA1902" i="14" s="1"/>
  <c r="C1918" i="14"/>
  <c r="AA1918" i="14" s="1"/>
  <c r="C1934" i="14"/>
  <c r="T1935" i="14" s="1"/>
  <c r="C1950" i="14"/>
  <c r="AA1950" i="14" s="1"/>
  <c r="C1966" i="14"/>
  <c r="AA1966" i="14" s="1"/>
  <c r="C1982" i="14"/>
  <c r="V1981" i="14" s="1"/>
  <c r="Y1981" i="14" s="1"/>
  <c r="C1998" i="14"/>
  <c r="T1999" i="14" s="1"/>
  <c r="C1553" i="14"/>
  <c r="AA1553" i="14" s="1"/>
  <c r="C1648" i="14"/>
  <c r="AA1648" i="14" s="1"/>
  <c r="C2414" i="14"/>
  <c r="AA2414" i="14" s="1"/>
  <c r="C161" i="14"/>
  <c r="C169" i="14"/>
  <c r="T170" i="14" s="1"/>
  <c r="C177" i="14"/>
  <c r="T178" i="14" s="1"/>
  <c r="C607" i="14"/>
  <c r="V607" i="14" s="1"/>
  <c r="Y607" i="14" s="1"/>
  <c r="C767" i="14"/>
  <c r="T768" i="14" s="1"/>
  <c r="C985" i="14"/>
  <c r="C1734" i="14"/>
  <c r="C148" i="14"/>
  <c r="V147" i="14" s="1"/>
  <c r="Y147" i="14" s="1"/>
  <c r="C2086" i="14"/>
  <c r="T2087" i="14" s="1"/>
  <c r="C1586" i="14"/>
  <c r="AA1586" i="14" s="1"/>
  <c r="C1023" i="14"/>
  <c r="AA1023" i="14" s="1"/>
  <c r="C376" i="14"/>
  <c r="AA376" i="14" s="1"/>
  <c r="C1042" i="14"/>
  <c r="V1041" i="14" s="1"/>
  <c r="Y1041" i="14" s="1"/>
  <c r="C1255" i="14"/>
  <c r="AA1255" i="14" s="1"/>
  <c r="C2382" i="14"/>
  <c r="AA144" i="14"/>
  <c r="C593" i="14"/>
  <c r="C906" i="14"/>
  <c r="V906" i="14" s="1"/>
  <c r="Y906" i="14" s="1"/>
  <c r="C1152" i="14"/>
  <c r="T1153" i="14" s="1"/>
  <c r="C1543" i="14"/>
  <c r="AA1543" i="14" s="1"/>
  <c r="C978" i="14"/>
  <c r="T979" i="14" s="1"/>
  <c r="C794" i="14"/>
  <c r="C876" i="14"/>
  <c r="C892" i="14"/>
  <c r="V891" i="14" s="1"/>
  <c r="Y891" i="14" s="1"/>
  <c r="C908" i="14"/>
  <c r="C924" i="14"/>
  <c r="V924" i="14" s="1"/>
  <c r="Y924" i="14" s="1"/>
  <c r="C1187" i="14"/>
  <c r="C1219" i="14"/>
  <c r="C2007" i="14"/>
  <c r="T2007" i="14" s="1"/>
  <c r="C53" i="14"/>
  <c r="AA53" i="14" s="1"/>
  <c r="C2012" i="14"/>
  <c r="AA2012" i="14" s="1"/>
  <c r="C1271" i="14"/>
  <c r="AA1271" i="14" s="1"/>
  <c r="V149" i="14"/>
  <c r="Y149" i="14" s="1"/>
  <c r="C76" i="14"/>
  <c r="C137" i="14"/>
  <c r="T137" i="14" s="1"/>
  <c r="C56" i="14"/>
  <c r="AA56" i="14" s="1"/>
  <c r="C314" i="14"/>
  <c r="AA314" i="14" s="1"/>
  <c r="C369" i="14"/>
  <c r="AA369" i="14" s="1"/>
  <c r="C391" i="14"/>
  <c r="T391" i="14" s="1"/>
  <c r="C2155" i="14"/>
  <c r="C2163" i="14"/>
  <c r="C2031" i="14"/>
  <c r="AA2031" i="14" s="1"/>
  <c r="C2083" i="14"/>
  <c r="AA2083" i="14" s="1"/>
  <c r="C2091" i="14"/>
  <c r="T2091" i="14" s="1"/>
  <c r="C2098" i="14"/>
  <c r="V2098" i="14" s="1"/>
  <c r="Y2098" i="14" s="1"/>
  <c r="C2107" i="14"/>
  <c r="C1415" i="14"/>
  <c r="AA1415" i="14" s="1"/>
  <c r="C627" i="14"/>
  <c r="AA627" i="14" s="1"/>
  <c r="C835" i="14"/>
  <c r="C54" i="14"/>
  <c r="T55" i="14" s="1"/>
  <c r="C75" i="14"/>
  <c r="AA75" i="14" s="1"/>
  <c r="T144" i="14"/>
  <c r="C385" i="14"/>
  <c r="AA385" i="14" s="1"/>
  <c r="C765" i="14"/>
  <c r="AA765" i="14" s="1"/>
  <c r="C625" i="14"/>
  <c r="C1279" i="14"/>
  <c r="AA1279" i="14" s="1"/>
  <c r="C2280" i="14"/>
  <c r="C733" i="14"/>
  <c r="AA733" i="14" s="1"/>
  <c r="C367" i="14"/>
  <c r="T367" i="14" s="1"/>
  <c r="C753" i="14"/>
  <c r="AA753" i="14" s="1"/>
  <c r="C867" i="14"/>
  <c r="AA867" i="14" s="1"/>
  <c r="C983" i="14"/>
  <c r="C1796" i="14"/>
  <c r="T1797" i="14" s="1"/>
  <c r="C1579" i="14"/>
  <c r="C2096" i="14"/>
  <c r="C2363" i="14"/>
  <c r="AA2363" i="14" s="1"/>
  <c r="C2111" i="14"/>
  <c r="AA2111" i="14" s="1"/>
  <c r="C2216" i="14"/>
  <c r="AA2216" i="14" s="1"/>
  <c r="C2225" i="14"/>
  <c r="AA2225" i="14" s="1"/>
  <c r="C2410" i="14"/>
  <c r="C2478" i="14"/>
  <c r="AA2478" i="14" s="1"/>
  <c r="C2305" i="14"/>
  <c r="AA2305" i="14" s="1"/>
  <c r="C2329" i="14"/>
  <c r="C151" i="14"/>
  <c r="AA151" i="14" s="1"/>
  <c r="V337" i="14"/>
  <c r="Y337" i="14" s="1"/>
  <c r="AA337" i="14"/>
  <c r="AA1975" i="14"/>
  <c r="V1975" i="14"/>
  <c r="Y1975" i="14" s="1"/>
  <c r="C2214" i="14"/>
  <c r="AA2214" i="14" s="1"/>
  <c r="C2204" i="14"/>
  <c r="AA2204" i="14" s="1"/>
  <c r="C107" i="14"/>
  <c r="C265" i="14"/>
  <c r="AA265" i="14" s="1"/>
  <c r="C293" i="14"/>
  <c r="T294" i="14" s="1"/>
  <c r="C425" i="14"/>
  <c r="C541" i="14"/>
  <c r="C965" i="14"/>
  <c r="AA965" i="14" s="1"/>
  <c r="AA365" i="14"/>
  <c r="T366" i="14"/>
  <c r="V81" i="14"/>
  <c r="Y81" i="14" s="1"/>
  <c r="C110" i="14"/>
  <c r="C430" i="14"/>
  <c r="C902" i="14"/>
  <c r="C926" i="14"/>
  <c r="V925" i="14" s="1"/>
  <c r="Y925" i="14" s="1"/>
  <c r="C870" i="14"/>
  <c r="T871" i="14" s="1"/>
  <c r="C1404" i="14"/>
  <c r="C1714" i="14"/>
  <c r="V1713" i="14" s="1"/>
  <c r="Y1713" i="14" s="1"/>
  <c r="C1746" i="14"/>
  <c r="AA1746" i="14" s="1"/>
  <c r="C2430" i="14"/>
  <c r="C597" i="14"/>
  <c r="C613" i="14"/>
  <c r="C634" i="14"/>
  <c r="AA634" i="14" s="1"/>
  <c r="C758" i="14"/>
  <c r="V757" i="14" s="1"/>
  <c r="Y757" i="14" s="1"/>
  <c r="C863" i="14"/>
  <c r="C881" i="14"/>
  <c r="T882" i="14" s="1"/>
  <c r="C889" i="14"/>
  <c r="V889" i="14" s="1"/>
  <c r="Y889" i="14" s="1"/>
  <c r="C897" i="14"/>
  <c r="C905" i="14"/>
  <c r="C913" i="14"/>
  <c r="C921" i="14"/>
  <c r="T922" i="14" s="1"/>
  <c r="C929" i="14"/>
  <c r="C1056" i="14"/>
  <c r="C1201" i="14"/>
  <c r="AA1201" i="14" s="1"/>
  <c r="C1217" i="14"/>
  <c r="V1217" i="14" s="1"/>
  <c r="Y1217" i="14" s="1"/>
  <c r="C1494" i="14"/>
  <c r="T1495" i="14" s="1"/>
  <c r="C866" i="14"/>
  <c r="AA866" i="14" s="1"/>
  <c r="C942" i="14"/>
  <c r="C958" i="14"/>
  <c r="V958" i="14" s="1"/>
  <c r="Y958" i="14" s="1"/>
  <c r="C1200" i="14"/>
  <c r="T1200" i="14" s="1"/>
  <c r="C1216" i="14"/>
  <c r="C1380" i="14"/>
  <c r="AA1380" i="14" s="1"/>
  <c r="C1388" i="14"/>
  <c r="C1900" i="14"/>
  <c r="AA1900" i="14" s="1"/>
  <c r="C1908" i="14"/>
  <c r="AA1908" i="14" s="1"/>
  <c r="C1916" i="14"/>
  <c r="AA1916" i="14" s="1"/>
  <c r="C1924" i="14"/>
  <c r="T1924" i="14" s="1"/>
  <c r="C1932" i="14"/>
  <c r="AA1932" i="14" s="1"/>
  <c r="C1940" i="14"/>
  <c r="T1941" i="14" s="1"/>
  <c r="C1948" i="14"/>
  <c r="AA1948" i="14" s="1"/>
  <c r="C1956" i="14"/>
  <c r="AA1956" i="14" s="1"/>
  <c r="C1964" i="14"/>
  <c r="AA1964" i="14" s="1"/>
  <c r="C1972" i="14"/>
  <c r="AA1972" i="14" s="1"/>
  <c r="C1980" i="14"/>
  <c r="AA1980" i="14" s="1"/>
  <c r="C1988" i="14"/>
  <c r="AA1988" i="14" s="1"/>
  <c r="C1996" i="14"/>
  <c r="AA1996" i="14" s="1"/>
  <c r="C2039" i="14"/>
  <c r="T2040" i="14" s="1"/>
  <c r="C2055" i="14"/>
  <c r="AA2055" i="14" s="1"/>
  <c r="C2128" i="14"/>
  <c r="V2127" i="14" s="1"/>
  <c r="Y2127" i="14" s="1"/>
  <c r="C2210" i="14"/>
  <c r="C1427" i="14"/>
  <c r="AA1427" i="14" s="1"/>
  <c r="C1644" i="14"/>
  <c r="AA1644" i="14" s="1"/>
  <c r="C615" i="14"/>
  <c r="V614" i="14" s="1"/>
  <c r="Y614" i="14" s="1"/>
  <c r="C727" i="14"/>
  <c r="T728" i="14" s="1"/>
  <c r="C751" i="14"/>
  <c r="C973" i="14"/>
  <c r="T974" i="14" s="1"/>
  <c r="C1163" i="14"/>
  <c r="V1162" i="14" s="1"/>
  <c r="Y1162" i="14" s="1"/>
  <c r="C1179" i="14"/>
  <c r="C1730" i="14"/>
  <c r="C1762" i="14"/>
  <c r="C2436" i="14"/>
  <c r="V2435" i="14" s="1"/>
  <c r="Y2435" i="14" s="1"/>
  <c r="C2021" i="14"/>
  <c r="AA2021" i="14" s="1"/>
  <c r="C2080" i="14"/>
  <c r="C256" i="14"/>
  <c r="V256" i="14" s="1"/>
  <c r="Y256" i="14" s="1"/>
  <c r="C332" i="14"/>
  <c r="T332" i="14" s="1"/>
  <c r="V72" i="14"/>
  <c r="Y72" i="14" s="1"/>
  <c r="C359" i="14"/>
  <c r="AA359" i="14" s="1"/>
  <c r="C403" i="14"/>
  <c r="AA403" i="14" s="1"/>
  <c r="C299" i="14"/>
  <c r="AA299" i="14" s="1"/>
  <c r="C364" i="14"/>
  <c r="AA364" i="14" s="1"/>
  <c r="C408" i="14"/>
  <c r="AA408" i="14" s="1"/>
  <c r="C436" i="14"/>
  <c r="AA436" i="14" s="1"/>
  <c r="C826" i="14"/>
  <c r="AA826" i="14" s="1"/>
  <c r="C940" i="14"/>
  <c r="C1034" i="14"/>
  <c r="T1034" i="14" s="1"/>
  <c r="C386" i="14"/>
  <c r="AA386" i="14" s="1"/>
  <c r="C472" i="14"/>
  <c r="AA472" i="14" s="1"/>
  <c r="C945" i="14"/>
  <c r="AA945" i="14" s="1"/>
  <c r="C422" i="14"/>
  <c r="AA422" i="14" s="1"/>
  <c r="C1016" i="14"/>
  <c r="AA1016" i="14" s="1"/>
  <c r="C1158" i="14"/>
  <c r="C1206" i="14"/>
  <c r="C1043" i="14"/>
  <c r="T1044" i="14" s="1"/>
  <c r="C1289" i="14"/>
  <c r="AA1289" i="14" s="1"/>
  <c r="C1389" i="14"/>
  <c r="C1154" i="14"/>
  <c r="AA1154" i="14" s="1"/>
  <c r="C1269" i="14"/>
  <c r="C951" i="14"/>
  <c r="T952" i="14" s="1"/>
  <c r="C1186" i="14"/>
  <c r="C1387" i="14"/>
  <c r="T1387" i="14" s="1"/>
  <c r="C1574" i="14"/>
  <c r="AA1574" i="14" s="1"/>
  <c r="C2033" i="14"/>
  <c r="AA2033" i="14" s="1"/>
  <c r="C2108" i="14"/>
  <c r="AA2108" i="14" s="1"/>
  <c r="C2130" i="14"/>
  <c r="AA2130" i="14" s="1"/>
  <c r="C2153" i="14"/>
  <c r="AA2153" i="14" s="1"/>
  <c r="C2161" i="14"/>
  <c r="T2161" i="14" s="1"/>
  <c r="C2202" i="14"/>
  <c r="AA2202" i="14" s="1"/>
  <c r="C2008" i="14"/>
  <c r="V2008" i="14" s="1"/>
  <c r="Y2008" i="14" s="1"/>
  <c r="C2032" i="14"/>
  <c r="AA2032" i="14" s="1"/>
  <c r="C2118" i="14"/>
  <c r="AA2118" i="14" s="1"/>
  <c r="C1578" i="14"/>
  <c r="AA1578" i="14" s="1"/>
  <c r="C2078" i="14"/>
  <c r="AA2078" i="14" s="1"/>
  <c r="C2302" i="14"/>
  <c r="AA2302" i="14" s="1"/>
  <c r="C2346" i="14"/>
  <c r="AA2346" i="14" s="1"/>
  <c r="C2476" i="14"/>
  <c r="AA2476" i="14" s="1"/>
  <c r="C1509" i="14"/>
  <c r="AA1509" i="14" s="1"/>
  <c r="C2208" i="14"/>
  <c r="AA2208" i="14" s="1"/>
  <c r="C1523" i="14"/>
  <c r="AA1523" i="14" s="1"/>
  <c r="C2011" i="14"/>
  <c r="AA2011" i="14" s="1"/>
  <c r="C2220" i="14"/>
  <c r="AA2220" i="14" s="1"/>
  <c r="C2266" i="14"/>
  <c r="C2304" i="14"/>
  <c r="AA2304" i="14" s="1"/>
  <c r="C2453" i="14"/>
  <c r="AA2453" i="14" s="1"/>
  <c r="C1476" i="14"/>
  <c r="AA1476" i="14" s="1"/>
  <c r="C2149" i="14"/>
  <c r="AA2149" i="14" s="1"/>
  <c r="C124" i="14"/>
  <c r="T124" i="14" s="1"/>
  <c r="C373" i="14"/>
  <c r="AA373" i="14" s="1"/>
  <c r="C651" i="14"/>
  <c r="AA651" i="14" s="1"/>
  <c r="C851" i="14"/>
  <c r="AA851" i="14" s="1"/>
  <c r="C1222" i="14"/>
  <c r="C1253" i="14"/>
  <c r="T1281" i="14"/>
  <c r="V156" i="14"/>
  <c r="Y156" i="14" s="1"/>
  <c r="T307" i="14"/>
  <c r="T142" i="14"/>
  <c r="V1823" i="14"/>
  <c r="Y1823" i="14" s="1"/>
  <c r="V1889" i="14"/>
  <c r="Y1889" i="14" s="1"/>
  <c r="AA317" i="14"/>
  <c r="C83" i="14"/>
  <c r="T83" i="14" s="1"/>
  <c r="V317" i="14"/>
  <c r="Y317" i="14" s="1"/>
  <c r="C433" i="14"/>
  <c r="AA433" i="14" s="1"/>
  <c r="C159" i="14"/>
  <c r="T159" i="14" s="1"/>
  <c r="C163" i="14"/>
  <c r="C167" i="14"/>
  <c r="V166" i="14" s="1"/>
  <c r="Y166" i="14" s="1"/>
  <c r="C171" i="14"/>
  <c r="C175" i="14"/>
  <c r="T176" i="14" s="1"/>
  <c r="C179" i="14"/>
  <c r="C277" i="14"/>
  <c r="T278" i="14" s="1"/>
  <c r="C285" i="14"/>
  <c r="AA285" i="14" s="1"/>
  <c r="C610" i="14"/>
  <c r="C618" i="14"/>
  <c r="C1502" i="14"/>
  <c r="T1503" i="14" s="1"/>
  <c r="T1893" i="14"/>
  <c r="C605" i="14"/>
  <c r="C621" i="14"/>
  <c r="T622" i="14" s="1"/>
  <c r="C1191" i="14"/>
  <c r="C1207" i="14"/>
  <c r="C1223" i="14"/>
  <c r="V336" i="14"/>
  <c r="Y336" i="14" s="1"/>
  <c r="T331" i="14"/>
  <c r="AA142" i="14"/>
  <c r="AA150" i="14"/>
  <c r="C735" i="14"/>
  <c r="AA735" i="14" s="1"/>
  <c r="C803" i="14"/>
  <c r="AA803" i="14" s="1"/>
  <c r="C752" i="14"/>
  <c r="C844" i="14"/>
  <c r="AA844" i="14" s="1"/>
  <c r="C923" i="14"/>
  <c r="V922" i="14" s="1"/>
  <c r="Y922" i="14" s="1"/>
  <c r="C969" i="14"/>
  <c r="C1001" i="14"/>
  <c r="V1891" i="14"/>
  <c r="Y1891" i="14" s="1"/>
  <c r="AA146" i="14"/>
  <c r="T147" i="14"/>
  <c r="C99" i="14"/>
  <c r="C160" i="14"/>
  <c r="C168" i="14"/>
  <c r="C172" i="14"/>
  <c r="T173" i="14" s="1"/>
  <c r="C270" i="14"/>
  <c r="V269" i="14" s="1"/>
  <c r="Y269" i="14" s="1"/>
  <c r="C286" i="14"/>
  <c r="AA286" i="14" s="1"/>
  <c r="AA331" i="14"/>
  <c r="C599" i="14"/>
  <c r="V599" i="14" s="1"/>
  <c r="Y599" i="14" s="1"/>
  <c r="C648" i="14"/>
  <c r="C664" i="14"/>
  <c r="C847" i="14"/>
  <c r="C1057" i="14"/>
  <c r="C1161" i="14"/>
  <c r="V1160" i="14" s="1"/>
  <c r="Y1160" i="14" s="1"/>
  <c r="C1169" i="14"/>
  <c r="T1169" i="14" s="1"/>
  <c r="C1177" i="14"/>
  <c r="V1176" i="14" s="1"/>
  <c r="Y1176" i="14" s="1"/>
  <c r="C1551" i="14"/>
  <c r="AA1551" i="14" s="1"/>
  <c r="V1868" i="14"/>
  <c r="Y1868" i="14" s="1"/>
  <c r="C2428" i="14"/>
  <c r="T2428" i="14" s="1"/>
  <c r="C97" i="14"/>
  <c r="V97" i="14" s="1"/>
  <c r="Y97" i="14" s="1"/>
  <c r="AA147" i="14"/>
  <c r="C413" i="14"/>
  <c r="C547" i="14"/>
  <c r="C601" i="14"/>
  <c r="V600" i="14" s="1"/>
  <c r="Y600" i="14" s="1"/>
  <c r="C617" i="14"/>
  <c r="T617" i="14" s="1"/>
  <c r="C766" i="14"/>
  <c r="C795" i="14"/>
  <c r="C820" i="14"/>
  <c r="C903" i="14"/>
  <c r="C911" i="14"/>
  <c r="V910" i="14" s="1"/>
  <c r="Y910" i="14" s="1"/>
  <c r="C963" i="14"/>
  <c r="C1009" i="14"/>
  <c r="V1009" i="14" s="1"/>
  <c r="Y1009" i="14" s="1"/>
  <c r="C1171" i="14"/>
  <c r="AA1171" i="14" s="1"/>
  <c r="T1033" i="14"/>
  <c r="C274" i="14"/>
  <c r="AA274" i="14" s="1"/>
  <c r="C417" i="14"/>
  <c r="AA417" i="14" s="1"/>
  <c r="C549" i="14"/>
  <c r="V549" i="14" s="1"/>
  <c r="Y549" i="14" s="1"/>
  <c r="C595" i="14"/>
  <c r="T596" i="14" s="1"/>
  <c r="C611" i="14"/>
  <c r="C649" i="14"/>
  <c r="C665" i="14"/>
  <c r="AA665" i="14" s="1"/>
  <c r="C898" i="14"/>
  <c r="C830" i="14"/>
  <c r="AA830" i="14" s="1"/>
  <c r="C846" i="14"/>
  <c r="C823" i="14"/>
  <c r="C981" i="14"/>
  <c r="V981" i="14" s="1"/>
  <c r="Y981" i="14" s="1"/>
  <c r="C1055" i="14"/>
  <c r="AA1055" i="14" s="1"/>
  <c r="C1165" i="14"/>
  <c r="AA1165" i="14" s="1"/>
  <c r="C1205" i="14"/>
  <c r="V1204" i="14" s="1"/>
  <c r="Y1204" i="14" s="1"/>
  <c r="C1412" i="14"/>
  <c r="V2349" i="14"/>
  <c r="Y2349" i="14" s="1"/>
  <c r="C2125" i="14"/>
  <c r="V2124" i="14" s="1"/>
  <c r="Y2124" i="14" s="1"/>
  <c r="C2159" i="14"/>
  <c r="C2197" i="14"/>
  <c r="AA2197" i="14" s="1"/>
  <c r="C2283" i="14"/>
  <c r="AA2283" i="14" s="1"/>
  <c r="C2328" i="14"/>
  <c r="AA2328" i="14" s="1"/>
  <c r="C2356" i="14"/>
  <c r="C2486" i="14"/>
  <c r="AA2486" i="14" s="1"/>
  <c r="C2188" i="14"/>
  <c r="C2206" i="14"/>
  <c r="AA2206" i="14" s="1"/>
  <c r="C715" i="14"/>
  <c r="T715" i="14" s="1"/>
  <c r="V1849" i="14"/>
  <c r="Y1849" i="14" s="1"/>
  <c r="C1792" i="14"/>
  <c r="AA1792" i="14" s="1"/>
  <c r="C1954" i="14"/>
  <c r="V1953" i="14" s="1"/>
  <c r="Y1953" i="14" s="1"/>
  <c r="C1554" i="14"/>
  <c r="T1555" i="14" s="1"/>
  <c r="C2129" i="14"/>
  <c r="C1483" i="14"/>
  <c r="V1483" i="14" s="1"/>
  <c r="Y1483" i="14" s="1"/>
  <c r="C2195" i="14"/>
  <c r="AA2195" i="14" s="1"/>
  <c r="C1562" i="14"/>
  <c r="AA1562" i="14" s="1"/>
  <c r="C2094" i="14"/>
  <c r="T2095" i="14" s="1"/>
  <c r="C2198" i="14"/>
  <c r="V2198" i="14" s="1"/>
  <c r="Y2198" i="14" s="1"/>
  <c r="V134" i="14"/>
  <c r="Y134" i="14" s="1"/>
  <c r="T135" i="14"/>
  <c r="AA135" i="14"/>
  <c r="AA380" i="14"/>
  <c r="AA1282" i="14"/>
  <c r="T1282" i="14"/>
  <c r="C420" i="14"/>
  <c r="AA420" i="14" s="1"/>
  <c r="C875" i="14"/>
  <c r="AA875" i="14" s="1"/>
  <c r="C2016" i="14"/>
  <c r="V2016" i="14" s="1"/>
  <c r="Y2016" i="14" s="1"/>
  <c r="C2120" i="14"/>
  <c r="AA2120" i="14" s="1"/>
  <c r="C2357" i="14"/>
  <c r="AA2357" i="14" s="1"/>
  <c r="T58" i="14"/>
  <c r="T81" i="14"/>
  <c r="C856" i="14"/>
  <c r="AA856" i="14" s="1"/>
  <c r="C880" i="14"/>
  <c r="C888" i="14"/>
  <c r="V887" i="14" s="1"/>
  <c r="Y887" i="14" s="1"/>
  <c r="C896" i="14"/>
  <c r="T896" i="14" s="1"/>
  <c r="C904" i="14"/>
  <c r="AA904" i="14" s="1"/>
  <c r="C912" i="14"/>
  <c r="C920" i="14"/>
  <c r="V919" i="14" s="1"/>
  <c r="Y919" i="14" s="1"/>
  <c r="C928" i="14"/>
  <c r="T843" i="14"/>
  <c r="V1281" i="14"/>
  <c r="Y1281" i="14" s="1"/>
  <c r="V1913" i="14"/>
  <c r="Y1913" i="14" s="1"/>
  <c r="V2040" i="14"/>
  <c r="Y2040" i="14" s="1"/>
  <c r="C994" i="14"/>
  <c r="T994" i="14" s="1"/>
  <c r="C1004" i="14"/>
  <c r="V1003" i="14" s="1"/>
  <c r="Y1003" i="14" s="1"/>
  <c r="C1184" i="14"/>
  <c r="T1185" i="14" s="1"/>
  <c r="C1192" i="14"/>
  <c r="T1193" i="14" s="1"/>
  <c r="C1248" i="14"/>
  <c r="T1249" i="14" s="1"/>
  <c r="C1395" i="14"/>
  <c r="AA1395" i="14" s="1"/>
  <c r="C2071" i="14"/>
  <c r="T2072" i="14" s="1"/>
  <c r="C2103" i="14"/>
  <c r="AA2103" i="14" s="1"/>
  <c r="C1660" i="14"/>
  <c r="AA1660" i="14" s="1"/>
  <c r="C2330" i="14"/>
  <c r="AA2330" i="14" s="1"/>
  <c r="V365" i="14"/>
  <c r="Y365" i="14" s="1"/>
  <c r="C1482" i="14"/>
  <c r="AA1482" i="14" s="1"/>
  <c r="T1831" i="14"/>
  <c r="C2013" i="14"/>
  <c r="C1439" i="14"/>
  <c r="AA1439" i="14" s="1"/>
  <c r="C85" i="14"/>
  <c r="AA85" i="14" s="1"/>
  <c r="C357" i="14"/>
  <c r="AA357" i="14" s="1"/>
  <c r="V1830" i="14"/>
  <c r="Y1830" i="14" s="1"/>
  <c r="V2027" i="14"/>
  <c r="Y2027" i="14" s="1"/>
  <c r="T136" i="14"/>
  <c r="V135" i="14"/>
  <c r="Y135" i="14" s="1"/>
  <c r="AA136" i="14"/>
  <c r="V1879" i="14"/>
  <c r="Y1879" i="14" s="1"/>
  <c r="T2252" i="14"/>
  <c r="T2038" i="14"/>
  <c r="V1898" i="14"/>
  <c r="Y1898" i="14" s="1"/>
  <c r="AA140" i="14"/>
  <c r="V140" i="14"/>
  <c r="Y140" i="14" s="1"/>
  <c r="V2337" i="14"/>
  <c r="Y2337" i="14" s="1"/>
  <c r="V1280" i="14"/>
  <c r="Y1280" i="14" s="1"/>
  <c r="T2115" i="14"/>
  <c r="V1890" i="14"/>
  <c r="Y1890" i="14" s="1"/>
  <c r="C2495" i="14"/>
  <c r="T2496" i="14" s="1"/>
  <c r="V2164" i="14"/>
  <c r="Y2164" i="14" s="1"/>
  <c r="V305" i="14"/>
  <c r="Y305" i="14" s="1"/>
  <c r="V1864" i="14"/>
  <c r="Y1864" i="14" s="1"/>
  <c r="T1847" i="14"/>
  <c r="T1824" i="14"/>
  <c r="T1865" i="14"/>
  <c r="V2229" i="14"/>
  <c r="Y2229" i="14" s="1"/>
  <c r="C67" i="14"/>
  <c r="C129" i="14"/>
  <c r="AA129" i="14" s="1"/>
  <c r="T143" i="14"/>
  <c r="C416" i="14"/>
  <c r="AA416" i="14" s="1"/>
  <c r="C444" i="14"/>
  <c r="AA444" i="14" s="1"/>
  <c r="C450" i="14"/>
  <c r="AA450" i="14" s="1"/>
  <c r="C460" i="14"/>
  <c r="AA460" i="14" s="1"/>
  <c r="C470" i="14"/>
  <c r="AA470" i="14" s="1"/>
  <c r="C478" i="14"/>
  <c r="C482" i="14"/>
  <c r="AA482" i="14" s="1"/>
  <c r="C540" i="14"/>
  <c r="AA540" i="14" s="1"/>
  <c r="C546" i="14"/>
  <c r="V545" i="14" s="1"/>
  <c r="Y545" i="14" s="1"/>
  <c r="C548" i="14"/>
  <c r="AA548" i="14" s="1"/>
  <c r="C626" i="14"/>
  <c r="C631" i="14"/>
  <c r="C635" i="14"/>
  <c r="C639" i="14"/>
  <c r="T640" i="14" s="1"/>
  <c r="C647" i="14"/>
  <c r="AA647" i="14" s="1"/>
  <c r="C655" i="14"/>
  <c r="C663" i="14"/>
  <c r="C671" i="14"/>
  <c r="T672" i="14" s="1"/>
  <c r="C719" i="14"/>
  <c r="C723" i="14"/>
  <c r="AA723" i="14" s="1"/>
  <c r="C351" i="14"/>
  <c r="AA351" i="14" s="1"/>
  <c r="C507" i="14"/>
  <c r="AA507" i="14" s="1"/>
  <c r="C623" i="14"/>
  <c r="T623" i="14" s="1"/>
  <c r="C761" i="14"/>
  <c r="AA761" i="14" s="1"/>
  <c r="C777" i="14"/>
  <c r="AA777" i="14" s="1"/>
  <c r="C787" i="14"/>
  <c r="AA787" i="14" s="1"/>
  <c r="C693" i="14"/>
  <c r="AA693" i="14" s="1"/>
  <c r="C709" i="14"/>
  <c r="AA709" i="14" s="1"/>
  <c r="C725" i="14"/>
  <c r="C1256" i="14"/>
  <c r="C1260" i="14"/>
  <c r="T1261" i="14" s="1"/>
  <c r="C1264" i="14"/>
  <c r="AA1264" i="14" s="1"/>
  <c r="C1268" i="14"/>
  <c r="V1267" i="14" s="1"/>
  <c r="Y1267" i="14" s="1"/>
  <c r="C1276" i="14"/>
  <c r="AA1276" i="14" s="1"/>
  <c r="C2242" i="14"/>
  <c r="AA2242" i="14" s="1"/>
  <c r="C2243" i="14"/>
  <c r="C2248" i="14"/>
  <c r="AA2248" i="14" s="1"/>
  <c r="C2249" i="14"/>
  <c r="AA2249" i="14" s="1"/>
  <c r="C2262" i="14"/>
  <c r="V2261" i="14" s="1"/>
  <c r="Y2261" i="14" s="1"/>
  <c r="C2269" i="14"/>
  <c r="AA2269" i="14" s="1"/>
  <c r="C2274" i="14"/>
  <c r="V2273" i="14" s="1"/>
  <c r="Y2273" i="14" s="1"/>
  <c r="C2275" i="14"/>
  <c r="AA2275" i="14" s="1"/>
  <c r="C2276" i="14"/>
  <c r="AA2276" i="14" s="1"/>
  <c r="C2294" i="14"/>
  <c r="AA2294" i="14" s="1"/>
  <c r="C2306" i="14"/>
  <c r="AA2306" i="14" s="1"/>
  <c r="C2307" i="14"/>
  <c r="C2312" i="14"/>
  <c r="AA2312" i="14" s="1"/>
  <c r="C2313" i="14"/>
  <c r="AA2313" i="14" s="1"/>
  <c r="C2326" i="14"/>
  <c r="T2326" i="14" s="1"/>
  <c r="C2327" i="14"/>
  <c r="AA2327" i="14" s="1"/>
  <c r="C2246" i="14"/>
  <c r="V2245" i="14" s="1"/>
  <c r="Y2245" i="14" s="1"/>
  <c r="C2247" i="14"/>
  <c r="AA2247" i="14" s="1"/>
  <c r="C2253" i="14"/>
  <c r="AA2253" i="14" s="1"/>
  <c r="C2258" i="14"/>
  <c r="AA2258" i="14" s="1"/>
  <c r="C2259" i="14"/>
  <c r="AA2259" i="14" s="1"/>
  <c r="C2264" i="14"/>
  <c r="T2264" i="14" s="1"/>
  <c r="C2265" i="14"/>
  <c r="AA2265" i="14" s="1"/>
  <c r="C2279" i="14"/>
  <c r="AA2279" i="14" s="1"/>
  <c r="C2285" i="14"/>
  <c r="C2290" i="14"/>
  <c r="AA2290" i="14" s="1"/>
  <c r="C2291" i="14"/>
  <c r="AA2291" i="14" s="1"/>
  <c r="C2292" i="14"/>
  <c r="AA2292" i="14" s="1"/>
  <c r="C2296" i="14"/>
  <c r="AA2296" i="14" s="1"/>
  <c r="C2310" i="14"/>
  <c r="AA2310" i="14" s="1"/>
  <c r="C2311" i="14"/>
  <c r="AA2311" i="14" s="1"/>
  <c r="C2317" i="14"/>
  <c r="T2318" i="14" s="1"/>
  <c r="C2322" i="14"/>
  <c r="AA2322" i="14" s="1"/>
  <c r="C2323" i="14"/>
  <c r="AA2323" i="14" s="1"/>
  <c r="C2324" i="14"/>
  <c r="AA2324" i="14" s="1"/>
  <c r="V306" i="14"/>
  <c r="Y306" i="14" s="1"/>
  <c r="V1243" i="14"/>
  <c r="Y1243" i="14" s="1"/>
  <c r="T1845" i="14"/>
  <c r="C262" i="14"/>
  <c r="AA262" i="14" s="1"/>
  <c r="C295" i="14"/>
  <c r="V294" i="14" s="1"/>
  <c r="Y294" i="14" s="1"/>
  <c r="C303" i="14"/>
  <c r="T303" i="14" s="1"/>
  <c r="C313" i="14"/>
  <c r="AA313" i="14" s="1"/>
  <c r="C321" i="14"/>
  <c r="AA321" i="14" s="1"/>
  <c r="C347" i="14"/>
  <c r="C358" i="14"/>
  <c r="AA358" i="14" s="1"/>
  <c r="C301" i="14"/>
  <c r="T302" i="14" s="1"/>
  <c r="C315" i="14"/>
  <c r="C339" i="14"/>
  <c r="T339" i="14" s="1"/>
  <c r="C384" i="14"/>
  <c r="C389" i="14"/>
  <c r="AA389" i="14" s="1"/>
  <c r="C400" i="14"/>
  <c r="V399" i="14" s="1"/>
  <c r="Y399" i="14" s="1"/>
  <c r="C405" i="14"/>
  <c r="C396" i="14"/>
  <c r="T397" i="14" s="1"/>
  <c r="T1246" i="14"/>
  <c r="C1254" i="14"/>
  <c r="C1258" i="14"/>
  <c r="AA1258" i="14" s="1"/>
  <c r="C1262" i="14"/>
  <c r="V1262" i="14" s="1"/>
  <c r="Y1262" i="14" s="1"/>
  <c r="C1277" i="14"/>
  <c r="AA1277" i="14" s="1"/>
  <c r="C1285" i="14"/>
  <c r="AA1285" i="14" s="1"/>
  <c r="C1293" i="14"/>
  <c r="T1294" i="14" s="1"/>
  <c r="C1317" i="14"/>
  <c r="AA1317" i="14" s="1"/>
  <c r="C1325" i="14"/>
  <c r="AA1325" i="14" s="1"/>
  <c r="V1905" i="14"/>
  <c r="Y1905" i="14" s="1"/>
  <c r="C1323" i="14"/>
  <c r="AA1323" i="14" s="1"/>
  <c r="C1763" i="14"/>
  <c r="T939" i="14"/>
  <c r="T947" i="14"/>
  <c r="T1789" i="14"/>
  <c r="V1804" i="14"/>
  <c r="Y1804" i="14" s="1"/>
  <c r="V1845" i="14"/>
  <c r="Y1845" i="14" s="1"/>
  <c r="V1860" i="14"/>
  <c r="Y1860" i="14" s="1"/>
  <c r="V1865" i="14"/>
  <c r="Y1865" i="14" s="1"/>
  <c r="V1876" i="14"/>
  <c r="Y1876" i="14" s="1"/>
  <c r="V1885" i="14"/>
  <c r="Y1885" i="14" s="1"/>
  <c r="V1892" i="14"/>
  <c r="Y1892" i="14" s="1"/>
  <c r="T1877" i="14"/>
  <c r="T1832" i="14"/>
  <c r="T1866" i="14"/>
  <c r="T1890" i="14"/>
  <c r="T1892" i="14"/>
  <c r="C2491" i="14"/>
  <c r="AA2491" i="14" s="1"/>
  <c r="V2254" i="14"/>
  <c r="Y2254" i="14" s="1"/>
  <c r="V146" i="14"/>
  <c r="Y146" i="14" s="1"/>
  <c r="AA305" i="14"/>
  <c r="T306" i="14"/>
  <c r="V327" i="14"/>
  <c r="Y327" i="14" s="1"/>
  <c r="V326" i="14"/>
  <c r="Y326" i="14" s="1"/>
  <c r="T328" i="14"/>
  <c r="T327" i="14"/>
  <c r="AA336" i="14"/>
  <c r="T337" i="14"/>
  <c r="T1627" i="14"/>
  <c r="AA1627" i="14"/>
  <c r="V1626" i="14"/>
  <c r="Y1626" i="14" s="1"/>
  <c r="AA294" i="14"/>
  <c r="T326" i="14"/>
  <c r="V325" i="14"/>
  <c r="Y325" i="14" s="1"/>
  <c r="AA1955" i="14"/>
  <c r="V2126" i="14"/>
  <c r="Y2126" i="14" s="1"/>
  <c r="AA2127" i="14"/>
  <c r="AA1847" i="14"/>
  <c r="V1846" i="14"/>
  <c r="Y1846" i="14" s="1"/>
  <c r="AA1880" i="14"/>
  <c r="T1880" i="14"/>
  <c r="C71" i="14"/>
  <c r="C100" i="14"/>
  <c r="AA100" i="14" s="1"/>
  <c r="C308" i="14"/>
  <c r="AA308" i="14" s="1"/>
  <c r="C333" i="14"/>
  <c r="AA333" i="14" s="1"/>
  <c r="C341" i="14"/>
  <c r="AA341" i="14" s="1"/>
  <c r="C356" i="14"/>
  <c r="AA356" i="14" s="1"/>
  <c r="C393" i="14"/>
  <c r="C556" i="14"/>
  <c r="C564" i="14"/>
  <c r="AA564" i="14" s="1"/>
  <c r="C737" i="14"/>
  <c r="AA737" i="14" s="1"/>
  <c r="AA1028" i="14"/>
  <c r="T1028" i="14"/>
  <c r="T1902" i="14"/>
  <c r="AA1910" i="14"/>
  <c r="T1910" i="14"/>
  <c r="V1909" i="14"/>
  <c r="Y1909" i="14" s="1"/>
  <c r="T1953" i="14"/>
  <c r="V1952" i="14"/>
  <c r="Y1952" i="14" s="1"/>
  <c r="AA1962" i="14"/>
  <c r="T1963" i="14"/>
  <c r="V1962" i="14"/>
  <c r="Y1962" i="14" s="1"/>
  <c r="V1980" i="14"/>
  <c r="Y1980" i="14" s="1"/>
  <c r="AA2023" i="14"/>
  <c r="AA2137" i="14"/>
  <c r="C1295" i="14"/>
  <c r="AA1295" i="14" s="1"/>
  <c r="AA1555" i="14"/>
  <c r="V1582" i="14"/>
  <c r="Y1582" i="14" s="1"/>
  <c r="AA1619" i="14"/>
  <c r="V1618" i="14"/>
  <c r="Y1618" i="14" s="1"/>
  <c r="T1619" i="14"/>
  <c r="V2336" i="14"/>
  <c r="Y2336" i="14" s="1"/>
  <c r="T2338" i="14"/>
  <c r="AA2337" i="14"/>
  <c r="T157" i="14"/>
  <c r="T146" i="14"/>
  <c r="V145" i="14"/>
  <c r="Y145" i="14" s="1"/>
  <c r="C419" i="14"/>
  <c r="C537" i="14"/>
  <c r="C750" i="14"/>
  <c r="C736" i="14"/>
  <c r="AA736" i="14" s="1"/>
  <c r="C822" i="14"/>
  <c r="AA822" i="14" s="1"/>
  <c r="C838" i="14"/>
  <c r="V838" i="14" s="1"/>
  <c r="Y838" i="14" s="1"/>
  <c r="C972" i="14"/>
  <c r="AA972" i="14" s="1"/>
  <c r="C980" i="14"/>
  <c r="T980" i="14" s="1"/>
  <c r="C988" i="14"/>
  <c r="T989" i="14" s="1"/>
  <c r="C996" i="14"/>
  <c r="T996" i="14" s="1"/>
  <c r="T1012" i="14"/>
  <c r="C1233" i="14"/>
  <c r="V1232" i="14" s="1"/>
  <c r="Y1232" i="14" s="1"/>
  <c r="V1011" i="14"/>
  <c r="Y1011" i="14" s="1"/>
  <c r="V1027" i="14"/>
  <c r="Y1027" i="14" s="1"/>
  <c r="T1583" i="14"/>
  <c r="T2041" i="14"/>
  <c r="V2009" i="14"/>
  <c r="Y2009" i="14" s="1"/>
  <c r="V2041" i="14"/>
  <c r="Y2041" i="14" s="1"/>
  <c r="V2073" i="14"/>
  <c r="Y2073" i="14" s="1"/>
  <c r="AA2006" i="14"/>
  <c r="AA1788" i="14"/>
  <c r="AA375" i="14"/>
  <c r="V1249" i="14"/>
  <c r="Y1249" i="14" s="1"/>
  <c r="T1250" i="14"/>
  <c r="T2030" i="14"/>
  <c r="V2029" i="14"/>
  <c r="Y2029" i="14" s="1"/>
  <c r="AA2293" i="14"/>
  <c r="AA1833" i="14"/>
  <c r="V1833" i="14"/>
  <c r="Y1833" i="14" s="1"/>
  <c r="AA1989" i="14"/>
  <c r="C259" i="14"/>
  <c r="T260" i="14" s="1"/>
  <c r="V382" i="14"/>
  <c r="Y382" i="14" s="1"/>
  <c r="C415" i="14"/>
  <c r="C423" i="14"/>
  <c r="C435" i="14"/>
  <c r="AA435" i="14" s="1"/>
  <c r="C438" i="14"/>
  <c r="AA438" i="14" s="1"/>
  <c r="C431" i="14"/>
  <c r="C464" i="14"/>
  <c r="C461" i="14"/>
  <c r="C453" i="14"/>
  <c r="AA453" i="14" s="1"/>
  <c r="C543" i="14"/>
  <c r="V543" i="14" s="1"/>
  <c r="Y543" i="14" s="1"/>
  <c r="C551" i="14"/>
  <c r="AA551" i="14" s="1"/>
  <c r="C632" i="14"/>
  <c r="T633" i="14" s="1"/>
  <c r="C637" i="14"/>
  <c r="AA637" i="14" s="1"/>
  <c r="C645" i="14"/>
  <c r="C653" i="14"/>
  <c r="AA653" i="14" s="1"/>
  <c r="C661" i="14"/>
  <c r="C669" i="14"/>
  <c r="AA669" i="14" s="1"/>
  <c r="C677" i="14"/>
  <c r="AA677" i="14" s="1"/>
  <c r="C636" i="14"/>
  <c r="AA636" i="14" s="1"/>
  <c r="C644" i="14"/>
  <c r="V643" i="14" s="1"/>
  <c r="Y643" i="14" s="1"/>
  <c r="C652" i="14"/>
  <c r="C660" i="14"/>
  <c r="AA660" i="14" s="1"/>
  <c r="C668" i="14"/>
  <c r="AA668" i="14" s="1"/>
  <c r="C676" i="14"/>
  <c r="T676" i="14" s="1"/>
  <c r="C743" i="14"/>
  <c r="AA743" i="14" s="1"/>
  <c r="C726" i="14"/>
  <c r="C742" i="14"/>
  <c r="AA742" i="14" s="1"/>
  <c r="C791" i="14"/>
  <c r="AA791" i="14" s="1"/>
  <c r="C799" i="14"/>
  <c r="AA799" i="14" s="1"/>
  <c r="C807" i="14"/>
  <c r="AA807" i="14" s="1"/>
  <c r="C760" i="14"/>
  <c r="T760" i="14" s="1"/>
  <c r="C776" i="14"/>
  <c r="C790" i="14"/>
  <c r="C874" i="14"/>
  <c r="AA874" i="14" s="1"/>
  <c r="C933" i="14"/>
  <c r="V1012" i="14"/>
  <c r="Y1012" i="14" s="1"/>
  <c r="C1054" i="14"/>
  <c r="V1053" i="14" s="1"/>
  <c r="Y1053" i="14" s="1"/>
  <c r="C1058" i="14"/>
  <c r="C1147" i="14"/>
  <c r="T1147" i="14" s="1"/>
  <c r="C1241" i="14"/>
  <c r="AA1241" i="14" s="1"/>
  <c r="C1392" i="14"/>
  <c r="AA1392" i="14" s="1"/>
  <c r="C1400" i="14"/>
  <c r="AA1400" i="14" s="1"/>
  <c r="C1710" i="14"/>
  <c r="T1710" i="14" s="1"/>
  <c r="C1726" i="14"/>
  <c r="C1742" i="14"/>
  <c r="AA1742" i="14" s="1"/>
  <c r="C1758" i="14"/>
  <c r="C1774" i="14"/>
  <c r="AA1774" i="14" s="1"/>
  <c r="V2352" i="14"/>
  <c r="Y2352" i="14" s="1"/>
  <c r="T2367" i="14"/>
  <c r="V2350" i="14"/>
  <c r="Y2350" i="14" s="1"/>
  <c r="C2418" i="14"/>
  <c r="AA2418" i="14" s="1"/>
  <c r="C2426" i="14"/>
  <c r="AA2426" i="14" s="1"/>
  <c r="C2434" i="14"/>
  <c r="V2434" i="14" s="1"/>
  <c r="Y2434" i="14" s="1"/>
  <c r="C2442" i="14"/>
  <c r="T2443" i="14" s="1"/>
  <c r="T2139" i="14"/>
  <c r="T2172" i="14"/>
  <c r="V2169" i="14"/>
  <c r="Y2169" i="14" s="1"/>
  <c r="V138" i="14"/>
  <c r="Y138" i="14" s="1"/>
  <c r="C70" i="14"/>
  <c r="AA70" i="14" s="1"/>
  <c r="C78" i="14"/>
  <c r="AA78" i="14" s="1"/>
  <c r="C84" i="14"/>
  <c r="C86" i="14"/>
  <c r="C89" i="14"/>
  <c r="AA89" i="14" s="1"/>
  <c r="C90" i="14"/>
  <c r="C108" i="14"/>
  <c r="AA108" i="14" s="1"/>
  <c r="C126" i="14"/>
  <c r="T126" i="14" s="1"/>
  <c r="C47" i="14"/>
  <c r="C130" i="14"/>
  <c r="C312" i="14"/>
  <c r="C322" i="14"/>
  <c r="C323" i="14"/>
  <c r="T324" i="14" s="1"/>
  <c r="C334" i="14"/>
  <c r="AA334" i="14" s="1"/>
  <c r="C348" i="14"/>
  <c r="C349" i="14"/>
  <c r="AA349" i="14" s="1"/>
  <c r="C309" i="14"/>
  <c r="AA309" i="14" s="1"/>
  <c r="C352" i="14"/>
  <c r="V352" i="14" s="1"/>
  <c r="Y352" i="14" s="1"/>
  <c r="C410" i="14"/>
  <c r="AA410" i="14" s="1"/>
  <c r="C412" i="14"/>
  <c r="AA412" i="14" s="1"/>
  <c r="C452" i="14"/>
  <c r="AA452" i="14" s="1"/>
  <c r="C679" i="14"/>
  <c r="T680" i="14" s="1"/>
  <c r="C683" i="14"/>
  <c r="T684" i="14" s="1"/>
  <c r="C687" i="14"/>
  <c r="AA687" i="14" s="1"/>
  <c r="C691" i="14"/>
  <c r="T691" i="14" s="1"/>
  <c r="C695" i="14"/>
  <c r="AA695" i="14" s="1"/>
  <c r="C699" i="14"/>
  <c r="C703" i="14"/>
  <c r="AA703" i="14" s="1"/>
  <c r="C707" i="14"/>
  <c r="T707" i="14" s="1"/>
  <c r="C711" i="14"/>
  <c r="C342" i="14"/>
  <c r="T343" i="14" s="1"/>
  <c r="C401" i="14"/>
  <c r="AA401" i="14" s="1"/>
  <c r="C409" i="14"/>
  <c r="C426" i="14"/>
  <c r="AA426" i="14" s="1"/>
  <c r="C515" i="14"/>
  <c r="AA515" i="14" s="1"/>
  <c r="C771" i="14"/>
  <c r="AA771" i="14" s="1"/>
  <c r="C681" i="14"/>
  <c r="C685" i="14"/>
  <c r="T685" i="14" s="1"/>
  <c r="C689" i="14"/>
  <c r="V689" i="14" s="1"/>
  <c r="Y689" i="14" s="1"/>
  <c r="C697" i="14"/>
  <c r="C701" i="14"/>
  <c r="C705" i="14"/>
  <c r="T706" i="14" s="1"/>
  <c r="C713" i="14"/>
  <c r="AA713" i="14" s="1"/>
  <c r="C721" i="14"/>
  <c r="AA721" i="14" s="1"/>
  <c r="C731" i="14"/>
  <c r="AA731" i="14" s="1"/>
  <c r="C741" i="14"/>
  <c r="AA741" i="14" s="1"/>
  <c r="C749" i="14"/>
  <c r="AA749" i="14" s="1"/>
  <c r="C755" i="14"/>
  <c r="AA755" i="14" s="1"/>
  <c r="C785" i="14"/>
  <c r="AA785" i="14" s="1"/>
  <c r="C1266" i="14"/>
  <c r="V1265" i="14" s="1"/>
  <c r="Y1265" i="14" s="1"/>
  <c r="C1270" i="14"/>
  <c r="C1274" i="14"/>
  <c r="V1273" i="14" s="1"/>
  <c r="Y1273" i="14" s="1"/>
  <c r="C1292" i="14"/>
  <c r="V1291" i="14" s="1"/>
  <c r="Y1291" i="14" s="1"/>
  <c r="C1315" i="14"/>
  <c r="AA1315" i="14" s="1"/>
  <c r="C1319" i="14"/>
  <c r="AA1319" i="14" s="1"/>
  <c r="C1272" i="14"/>
  <c r="T1273" i="14" s="1"/>
  <c r="C1287" i="14"/>
  <c r="AA1287" i="14" s="1"/>
  <c r="C1321" i="14"/>
  <c r="AA1321" i="14" s="1"/>
  <c r="C2237" i="14"/>
  <c r="AA2237" i="14" s="1"/>
  <c r="C2281" i="14"/>
  <c r="AA2281" i="14" s="1"/>
  <c r="C2295" i="14"/>
  <c r="AA2295" i="14" s="1"/>
  <c r="C2301" i="14"/>
  <c r="V2300" i="14" s="1"/>
  <c r="Y2300" i="14" s="1"/>
  <c r="C2278" i="14"/>
  <c r="T2278" i="14" s="1"/>
  <c r="AA2272" i="14"/>
  <c r="T2273" i="14"/>
  <c r="AA2164" i="14"/>
  <c r="T2165" i="14"/>
  <c r="T919" i="14"/>
  <c r="C2467" i="14"/>
  <c r="T2468" i="14" s="1"/>
  <c r="AA2147" i="14"/>
  <c r="V2146" i="14"/>
  <c r="Y2146" i="14" s="1"/>
  <c r="AA2299" i="14"/>
  <c r="T2299" i="14"/>
  <c r="AA2252" i="14"/>
  <c r="AA2288" i="14"/>
  <c r="V2288" i="14"/>
  <c r="Y2288" i="14" s="1"/>
  <c r="AA2250" i="14"/>
  <c r="V2250" i="14"/>
  <c r="Y2250" i="14" s="1"/>
  <c r="AA1939" i="14"/>
  <c r="AA2336" i="14"/>
  <c r="T2337" i="14"/>
  <c r="T2336" i="14"/>
  <c r="AA2143" i="14"/>
  <c r="V2142" i="14"/>
  <c r="Y2142" i="14" s="1"/>
  <c r="AA2175" i="14"/>
  <c r="V2174" i="14"/>
  <c r="Y2174" i="14" s="1"/>
  <c r="T2176" i="14"/>
  <c r="AA2213" i="14"/>
  <c r="AA1850" i="14"/>
  <c r="T1850" i="14"/>
  <c r="V2251" i="14"/>
  <c r="Y2251" i="14" s="1"/>
  <c r="AA1891" i="14"/>
  <c r="T1891" i="14"/>
  <c r="AA1899" i="14"/>
  <c r="T1899" i="14"/>
  <c r="C300" i="14"/>
  <c r="C310" i="14"/>
  <c r="AA310" i="14" s="1"/>
  <c r="C350" i="14"/>
  <c r="C340" i="14"/>
  <c r="AA340" i="14" s="1"/>
  <c r="C414" i="14"/>
  <c r="AA414" i="14" s="1"/>
  <c r="C552" i="14"/>
  <c r="AA552" i="14" s="1"/>
  <c r="C779" i="14"/>
  <c r="AA779" i="14" s="1"/>
  <c r="AA1913" i="14"/>
  <c r="T1914" i="14"/>
  <c r="AA1953" i="14"/>
  <c r="AA1961" i="14"/>
  <c r="T1962" i="14"/>
  <c r="T2170" i="14"/>
  <c r="V2272" i="14"/>
  <c r="Y2272" i="14" s="1"/>
  <c r="T2229" i="14"/>
  <c r="V2175" i="14"/>
  <c r="Y2175" i="14" s="1"/>
  <c r="V2366" i="14"/>
  <c r="Y2366" i="14" s="1"/>
  <c r="V1245" i="14"/>
  <c r="Y1245" i="14" s="1"/>
  <c r="V133" i="14"/>
  <c r="Y133" i="14" s="1"/>
  <c r="T133" i="14"/>
  <c r="V132" i="14"/>
  <c r="Y132" i="14" s="1"/>
  <c r="T134" i="14"/>
  <c r="AA133" i="14"/>
  <c r="C2447" i="14"/>
  <c r="AA2447" i="14" s="1"/>
  <c r="C2489" i="14"/>
  <c r="T2490" i="14" s="1"/>
  <c r="T2232" i="14"/>
  <c r="C320" i="14"/>
  <c r="C406" i="14"/>
  <c r="T407" i="14" s="1"/>
  <c r="C538" i="14"/>
  <c r="AA538" i="14" s="1"/>
  <c r="C717" i="14"/>
  <c r="C1284" i="14"/>
  <c r="AA1284" i="14" s="1"/>
  <c r="V1598" i="14"/>
  <c r="Y1598" i="14" s="1"/>
  <c r="T1631" i="14"/>
  <c r="V2140" i="14"/>
  <c r="Y2140" i="14" s="1"/>
  <c r="T1011" i="14"/>
  <c r="T1862" i="14"/>
  <c r="V60" i="14"/>
  <c r="Y60" i="14" s="1"/>
  <c r="E1498" i="7"/>
  <c r="D1498" i="7"/>
  <c r="F1498" i="7"/>
  <c r="D1494" i="7"/>
  <c r="F1494" i="7"/>
  <c r="E1494" i="7"/>
  <c r="D1490" i="7"/>
  <c r="F1490" i="7"/>
  <c r="E1490" i="7"/>
  <c r="E1486" i="7"/>
  <c r="D1486" i="7"/>
  <c r="F1486" i="7"/>
  <c r="D1480" i="7"/>
  <c r="F1480" i="7"/>
  <c r="E1480" i="7"/>
  <c r="E1476" i="7"/>
  <c r="D1476" i="7"/>
  <c r="F1476" i="7"/>
  <c r="E1472" i="7"/>
  <c r="D1472" i="7"/>
  <c r="F1472" i="7"/>
  <c r="D1468" i="7"/>
  <c r="F1468" i="7"/>
  <c r="E1468" i="7"/>
  <c r="D1464" i="7"/>
  <c r="F1464" i="7"/>
  <c r="E1464" i="7"/>
  <c r="E1460" i="7"/>
  <c r="D1460" i="7"/>
  <c r="F1460" i="7"/>
  <c r="D1458" i="7"/>
  <c r="F1458" i="7"/>
  <c r="E1458" i="7"/>
  <c r="E1454" i="7"/>
  <c r="D1454" i="7"/>
  <c r="F1454" i="7"/>
  <c r="D1452" i="7"/>
  <c r="F1452" i="7"/>
  <c r="E1452" i="7"/>
  <c r="E1450" i="7"/>
  <c r="D1450" i="7"/>
  <c r="F1450" i="7"/>
  <c r="D1448" i="7"/>
  <c r="F1448" i="7"/>
  <c r="E1448" i="7"/>
  <c r="D1446" i="7"/>
  <c r="F1446" i="7"/>
  <c r="E1446" i="7"/>
  <c r="E1444" i="7"/>
  <c r="D1444" i="7"/>
  <c r="F1444" i="7"/>
  <c r="D1442" i="7"/>
  <c r="F1442" i="7"/>
  <c r="E1442" i="7"/>
  <c r="E1440" i="7"/>
  <c r="D1440" i="7"/>
  <c r="F1440" i="7"/>
  <c r="E1438" i="7"/>
  <c r="D1438" i="7"/>
  <c r="F1438" i="7"/>
  <c r="D1436" i="7"/>
  <c r="F1436" i="7"/>
  <c r="E1436" i="7"/>
  <c r="E1434" i="7"/>
  <c r="D1434" i="7"/>
  <c r="F1434" i="7"/>
  <c r="D1432" i="7"/>
  <c r="F1432" i="7"/>
  <c r="E1432" i="7"/>
  <c r="D1430" i="7"/>
  <c r="F1430" i="7"/>
  <c r="E1430" i="7"/>
  <c r="E1428" i="7"/>
  <c r="D1428" i="7"/>
  <c r="F1428" i="7"/>
  <c r="D1426" i="7"/>
  <c r="F1426" i="7"/>
  <c r="E1426" i="7"/>
  <c r="E1424" i="7"/>
  <c r="D1424" i="7"/>
  <c r="F1424" i="7"/>
  <c r="E1422" i="7"/>
  <c r="D1422" i="7"/>
  <c r="F1422" i="7"/>
  <c r="D1420" i="7"/>
  <c r="F1420" i="7"/>
  <c r="E1420" i="7"/>
  <c r="E1418" i="7"/>
  <c r="D1418" i="7"/>
  <c r="F1418" i="7"/>
  <c r="D1416" i="7"/>
  <c r="F1416" i="7"/>
  <c r="E1416" i="7"/>
  <c r="D1414" i="7"/>
  <c r="F1414" i="7"/>
  <c r="E1414" i="7"/>
  <c r="E1412" i="7"/>
  <c r="D1412" i="7"/>
  <c r="F1412" i="7"/>
  <c r="D1410" i="7"/>
  <c r="F1410" i="7"/>
  <c r="E1410" i="7"/>
  <c r="E1408" i="7"/>
  <c r="D1408" i="7"/>
  <c r="F1408" i="7"/>
  <c r="E1406" i="7"/>
  <c r="D1406" i="7"/>
  <c r="F1406" i="7"/>
  <c r="D1404" i="7"/>
  <c r="F1404" i="7"/>
  <c r="E1404" i="7"/>
  <c r="E1402" i="7"/>
  <c r="D1402" i="7"/>
  <c r="F1402" i="7"/>
  <c r="E1400" i="7"/>
  <c r="D1400" i="7"/>
  <c r="F1400" i="7"/>
  <c r="D1398" i="7"/>
  <c r="F1398" i="7"/>
  <c r="E1398" i="7"/>
  <c r="E1396" i="7"/>
  <c r="D1396" i="7"/>
  <c r="F1396" i="7"/>
  <c r="D1394" i="7"/>
  <c r="F1394" i="7"/>
  <c r="E1394" i="7"/>
  <c r="D1392" i="7"/>
  <c r="F1392" i="7"/>
  <c r="E1392" i="7"/>
  <c r="E1390" i="7"/>
  <c r="D1390" i="7"/>
  <c r="F1390" i="7"/>
  <c r="D1388" i="7"/>
  <c r="F1388" i="7"/>
  <c r="E1388" i="7"/>
  <c r="D1386" i="7"/>
  <c r="F1386" i="7"/>
  <c r="E1386" i="7"/>
  <c r="E1384" i="7"/>
  <c r="D1384" i="7"/>
  <c r="F1384" i="7"/>
  <c r="E1382" i="7"/>
  <c r="D1382" i="7"/>
  <c r="F1382" i="7"/>
  <c r="D1380" i="7"/>
  <c r="F1380" i="7"/>
  <c r="E1380" i="7"/>
  <c r="D1378" i="7"/>
  <c r="F1378" i="7"/>
  <c r="E1378" i="7"/>
  <c r="E1376" i="7"/>
  <c r="D1376" i="7"/>
  <c r="F1376" i="7"/>
  <c r="E1374" i="7"/>
  <c r="D1374" i="7"/>
  <c r="F1374" i="7"/>
  <c r="D1372" i="7"/>
  <c r="F1372" i="7"/>
  <c r="E1372" i="7"/>
  <c r="D1370" i="7"/>
  <c r="F1370" i="7"/>
  <c r="E1370" i="7"/>
  <c r="E1368" i="7"/>
  <c r="D1368" i="7"/>
  <c r="F1368" i="7"/>
  <c r="E1366" i="7"/>
  <c r="D1366" i="7"/>
  <c r="F1366" i="7"/>
  <c r="D1364" i="7"/>
  <c r="F1364" i="7"/>
  <c r="E1364" i="7"/>
  <c r="E1362" i="7"/>
  <c r="D1362" i="7"/>
  <c r="F1362" i="7"/>
  <c r="E1360" i="7"/>
  <c r="D1360" i="7"/>
  <c r="F1360" i="7"/>
  <c r="D1358" i="7"/>
  <c r="F1358" i="7"/>
  <c r="E1358" i="7"/>
  <c r="E1356" i="7"/>
  <c r="D1356" i="7"/>
  <c r="F1356" i="7"/>
  <c r="E1354" i="7"/>
  <c r="D1354" i="7"/>
  <c r="F1354" i="7"/>
  <c r="D1352" i="7"/>
  <c r="F1352" i="7"/>
  <c r="E1352" i="7"/>
  <c r="D1350" i="7"/>
  <c r="F1350" i="7"/>
  <c r="E1350" i="7"/>
  <c r="E1348" i="7"/>
  <c r="D1348" i="7"/>
  <c r="F1348" i="7"/>
  <c r="E1346" i="7"/>
  <c r="D1346" i="7"/>
  <c r="F1346" i="7"/>
  <c r="D1344" i="7"/>
  <c r="F1344" i="7"/>
  <c r="E1344" i="7"/>
  <c r="D1342" i="7"/>
  <c r="F1342" i="7"/>
  <c r="E1342" i="7"/>
  <c r="E1340" i="7"/>
  <c r="D1340" i="7"/>
  <c r="F1340" i="7"/>
  <c r="E1338" i="7"/>
  <c r="D1338" i="7"/>
  <c r="F1338" i="7"/>
  <c r="D1336" i="7"/>
  <c r="F1336" i="7"/>
  <c r="E1336" i="7"/>
  <c r="E1334" i="7"/>
  <c r="D1334" i="7"/>
  <c r="F1334" i="7"/>
  <c r="D1332" i="7"/>
  <c r="F1332" i="7"/>
  <c r="E1332" i="7"/>
  <c r="E1330" i="7"/>
  <c r="D1330" i="7"/>
  <c r="F1330" i="7"/>
  <c r="E1328" i="7"/>
  <c r="D1328" i="7"/>
  <c r="F1328" i="7"/>
  <c r="D1326" i="7"/>
  <c r="F1326" i="7"/>
  <c r="E1326" i="7"/>
  <c r="D1324" i="7"/>
  <c r="F1324" i="7"/>
  <c r="E1324" i="7"/>
  <c r="E1322" i="7"/>
  <c r="D1322" i="7"/>
  <c r="F1322" i="7"/>
  <c r="D1320" i="7"/>
  <c r="F1320" i="7"/>
  <c r="E1320" i="7"/>
  <c r="E1318" i="7"/>
  <c r="D1318" i="7"/>
  <c r="F1318" i="7"/>
  <c r="E1316" i="7"/>
  <c r="D1316" i="7"/>
  <c r="F1316" i="7"/>
  <c r="E1314" i="7"/>
  <c r="D1314" i="7"/>
  <c r="F1314" i="7"/>
  <c r="D1312" i="7"/>
  <c r="F1312" i="7"/>
  <c r="E1312" i="7"/>
  <c r="D1310" i="7"/>
  <c r="F1310" i="7"/>
  <c r="E1310" i="7"/>
  <c r="E1308" i="7"/>
  <c r="D1308" i="7"/>
  <c r="F1308" i="7"/>
  <c r="E1306" i="7"/>
  <c r="D1306" i="7"/>
  <c r="F1306" i="7"/>
  <c r="D1304" i="7"/>
  <c r="F1304" i="7"/>
  <c r="E1304" i="7"/>
  <c r="E1302" i="7"/>
  <c r="D1302" i="7"/>
  <c r="F1302" i="7"/>
  <c r="D1300" i="7"/>
  <c r="F1300" i="7"/>
  <c r="E1300" i="7"/>
  <c r="E1298" i="7"/>
  <c r="D1298" i="7"/>
  <c r="F1298" i="7"/>
  <c r="E1296" i="7"/>
  <c r="D1296" i="7"/>
  <c r="F1296" i="7"/>
  <c r="D1294" i="7"/>
  <c r="F1294" i="7"/>
  <c r="E1294" i="7"/>
  <c r="D1292" i="7"/>
  <c r="F1292" i="7"/>
  <c r="E1292" i="7"/>
  <c r="D1290" i="7"/>
  <c r="F1290" i="7"/>
  <c r="E1290" i="7"/>
  <c r="E1288" i="7"/>
  <c r="D1288" i="7"/>
  <c r="F1288" i="7"/>
  <c r="D1286" i="7"/>
  <c r="F1286" i="7"/>
  <c r="E1286" i="7"/>
  <c r="D1284" i="7"/>
  <c r="F1284" i="7"/>
  <c r="E1284" i="7"/>
  <c r="D1282" i="7"/>
  <c r="F1282" i="7"/>
  <c r="E1282" i="7"/>
  <c r="E1280" i="7"/>
  <c r="D1280" i="7"/>
  <c r="F1280" i="7"/>
  <c r="E1278" i="7"/>
  <c r="D1278" i="7"/>
  <c r="F1278" i="7"/>
  <c r="D1276" i="7"/>
  <c r="F1276" i="7"/>
  <c r="E1276" i="7"/>
  <c r="D1274" i="7"/>
  <c r="F1274" i="7"/>
  <c r="E1274" i="7"/>
  <c r="E1272" i="7"/>
  <c r="D1272" i="7"/>
  <c r="F1272" i="7"/>
  <c r="D1270" i="7"/>
  <c r="F1270" i="7"/>
  <c r="E1270" i="7"/>
  <c r="E1268" i="7"/>
  <c r="D1268" i="7"/>
  <c r="F1268" i="7"/>
  <c r="E1266" i="7"/>
  <c r="D1266" i="7"/>
  <c r="F1266" i="7"/>
  <c r="E1264" i="7"/>
  <c r="D1264" i="7"/>
  <c r="F1264" i="7"/>
  <c r="E1262" i="7"/>
  <c r="D1262" i="7"/>
  <c r="F1262" i="7"/>
  <c r="D1260" i="7"/>
  <c r="F1260" i="7"/>
  <c r="E1260" i="7"/>
  <c r="D1258" i="7"/>
  <c r="F1258" i="7"/>
  <c r="E1258" i="7"/>
  <c r="E1256" i="7"/>
  <c r="D1256" i="7"/>
  <c r="F1256" i="7"/>
  <c r="D1254" i="7"/>
  <c r="F1254" i="7"/>
  <c r="E1254" i="7"/>
  <c r="E1252" i="7"/>
  <c r="D1252" i="7"/>
  <c r="F1252" i="7"/>
  <c r="E1250" i="7"/>
  <c r="D1250" i="7"/>
  <c r="F1250" i="7"/>
  <c r="E1248" i="7"/>
  <c r="D1248" i="7"/>
  <c r="F1248" i="7"/>
  <c r="E1246" i="7"/>
  <c r="D1246" i="7"/>
  <c r="F1246" i="7"/>
  <c r="E1244" i="7"/>
  <c r="D1244" i="7"/>
  <c r="F1244" i="7"/>
  <c r="E1242" i="7"/>
  <c r="D1242" i="7"/>
  <c r="F1242" i="7"/>
  <c r="E1240" i="7"/>
  <c r="D1240" i="7"/>
  <c r="F1240" i="7"/>
  <c r="D1238" i="7"/>
  <c r="F1238" i="7"/>
  <c r="E1238" i="7"/>
  <c r="D1236" i="7"/>
  <c r="F1236" i="7"/>
  <c r="E1236" i="7"/>
  <c r="D1234" i="7"/>
  <c r="F1234" i="7"/>
  <c r="E1234" i="7"/>
  <c r="E1232" i="7"/>
  <c r="D1232" i="7"/>
  <c r="F1232" i="7"/>
  <c r="D1230" i="7"/>
  <c r="F1230" i="7"/>
  <c r="E1230" i="7"/>
  <c r="E1228" i="7"/>
  <c r="D1228" i="7"/>
  <c r="F1228" i="7"/>
  <c r="E1226" i="7"/>
  <c r="D1226" i="7"/>
  <c r="F1226" i="7"/>
  <c r="D1224" i="7"/>
  <c r="F1224" i="7"/>
  <c r="E1224" i="7"/>
  <c r="E1222" i="7"/>
  <c r="D1222" i="7"/>
  <c r="F1222" i="7"/>
  <c r="D1220" i="7"/>
  <c r="F1220" i="7"/>
  <c r="E1220" i="7"/>
  <c r="D1218" i="7"/>
  <c r="F1218" i="7"/>
  <c r="E1218" i="7"/>
  <c r="E1216" i="7"/>
  <c r="D1216" i="7"/>
  <c r="F1216" i="7"/>
  <c r="E1214" i="7"/>
  <c r="D1214" i="7"/>
  <c r="F1214" i="7"/>
  <c r="D1212" i="7"/>
  <c r="F1212" i="7"/>
  <c r="E1212" i="7"/>
  <c r="E1210" i="7"/>
  <c r="D1210" i="7"/>
  <c r="F1210" i="7"/>
  <c r="E1208" i="7"/>
  <c r="D1208" i="7"/>
  <c r="F1208" i="7"/>
  <c r="D1206" i="7"/>
  <c r="F1206" i="7"/>
  <c r="E1206" i="7"/>
  <c r="E1204" i="7"/>
  <c r="D1204" i="7"/>
  <c r="F1204" i="7"/>
  <c r="E1202" i="7"/>
  <c r="D1202" i="7"/>
  <c r="F1202" i="7"/>
  <c r="D1200" i="7"/>
  <c r="F1200" i="7"/>
  <c r="E1200" i="7"/>
  <c r="E1198" i="7"/>
  <c r="D1198" i="7"/>
  <c r="F1198" i="7"/>
  <c r="E1196" i="7"/>
  <c r="D1196" i="7"/>
  <c r="F1196" i="7"/>
  <c r="E1194" i="7"/>
  <c r="D1194" i="7"/>
  <c r="F1194" i="7"/>
  <c r="E1192" i="7"/>
  <c r="D1192" i="7"/>
  <c r="F1192" i="7"/>
  <c r="D1190" i="7"/>
  <c r="F1190" i="7"/>
  <c r="E1190" i="7"/>
  <c r="E1188" i="7"/>
  <c r="D1188" i="7"/>
  <c r="F1188" i="7"/>
  <c r="E1186" i="7"/>
  <c r="D1186" i="7"/>
  <c r="F1186" i="7"/>
  <c r="D1184" i="7"/>
  <c r="F1184" i="7"/>
  <c r="E1184" i="7"/>
  <c r="E1182" i="7"/>
  <c r="D1182" i="7"/>
  <c r="F1182" i="7"/>
  <c r="E1180" i="7"/>
  <c r="D1180" i="7"/>
  <c r="F1180" i="7"/>
  <c r="E1178" i="7"/>
  <c r="D1178" i="7"/>
  <c r="F1178" i="7"/>
  <c r="E1176" i="7"/>
  <c r="D1176" i="7"/>
  <c r="F1176" i="7"/>
  <c r="D1174" i="7"/>
  <c r="F1174" i="7"/>
  <c r="E1174" i="7"/>
  <c r="E1172" i="7"/>
  <c r="D1172" i="7"/>
  <c r="F1172" i="7"/>
  <c r="E1170" i="7"/>
  <c r="D1170" i="7"/>
  <c r="F1170" i="7"/>
  <c r="D1168" i="7"/>
  <c r="F1168" i="7"/>
  <c r="E1168" i="7"/>
  <c r="E1166" i="7"/>
  <c r="D1166" i="7"/>
  <c r="F1166" i="7"/>
  <c r="E1164" i="7"/>
  <c r="D1164" i="7"/>
  <c r="F1164" i="7"/>
  <c r="E1162" i="7"/>
  <c r="D1162" i="7"/>
  <c r="F1162" i="7"/>
  <c r="E1160" i="7"/>
  <c r="D1160" i="7"/>
  <c r="F1160" i="7"/>
  <c r="D1158" i="7"/>
  <c r="F1158" i="7"/>
  <c r="E1158" i="7"/>
  <c r="E1156" i="7"/>
  <c r="D1156" i="7"/>
  <c r="F1156" i="7"/>
  <c r="E1154" i="7"/>
  <c r="D1154" i="7"/>
  <c r="F1154" i="7"/>
  <c r="D1152" i="7"/>
  <c r="F1152" i="7"/>
  <c r="E1152" i="7"/>
  <c r="E1150" i="7"/>
  <c r="D1150" i="7"/>
  <c r="F1150" i="7"/>
  <c r="E1148" i="7"/>
  <c r="D1148" i="7"/>
  <c r="F1148" i="7"/>
  <c r="E1146" i="7"/>
  <c r="D1146" i="7"/>
  <c r="F1146" i="7"/>
  <c r="E1144" i="7"/>
  <c r="D1144" i="7"/>
  <c r="F1144" i="7"/>
  <c r="D1142" i="7"/>
  <c r="F1142" i="7"/>
  <c r="E1142" i="7"/>
  <c r="E1140" i="7"/>
  <c r="D1140" i="7"/>
  <c r="F1140" i="7"/>
  <c r="E1138" i="7"/>
  <c r="D1138" i="7"/>
  <c r="F1138" i="7"/>
  <c r="D1136" i="7"/>
  <c r="F1136" i="7"/>
  <c r="E1136" i="7"/>
  <c r="E1134" i="7"/>
  <c r="D1134" i="7"/>
  <c r="F1134" i="7"/>
  <c r="E1132" i="7"/>
  <c r="D1132" i="7"/>
  <c r="F1132" i="7"/>
  <c r="E1130" i="7"/>
  <c r="D1130" i="7"/>
  <c r="F1130" i="7"/>
  <c r="E1128" i="7"/>
  <c r="D1128" i="7"/>
  <c r="F1128" i="7"/>
  <c r="D1126" i="7"/>
  <c r="F1126" i="7"/>
  <c r="E1126" i="7"/>
  <c r="E1124" i="7"/>
  <c r="D1124" i="7"/>
  <c r="F1124" i="7"/>
  <c r="D1122" i="7"/>
  <c r="F1122" i="7"/>
  <c r="E1122" i="7"/>
  <c r="D1120" i="7"/>
  <c r="F1120" i="7"/>
  <c r="E1120" i="7"/>
  <c r="D1118" i="7"/>
  <c r="F1118" i="7"/>
  <c r="E1118" i="7"/>
  <c r="E1116" i="7"/>
  <c r="D1116" i="7"/>
  <c r="F1116" i="7"/>
  <c r="E1114" i="7"/>
  <c r="D1114" i="7"/>
  <c r="F1114" i="7"/>
  <c r="E1112" i="7"/>
  <c r="D1112" i="7"/>
  <c r="F1112" i="7"/>
  <c r="E1110" i="7"/>
  <c r="D1110" i="7"/>
  <c r="F1110" i="7"/>
  <c r="D1108" i="7"/>
  <c r="F1108" i="7"/>
  <c r="E1108" i="7"/>
  <c r="D1106" i="7"/>
  <c r="F1106" i="7"/>
  <c r="E1106" i="7"/>
  <c r="D1104" i="7"/>
  <c r="F1104" i="7"/>
  <c r="E1104" i="7"/>
  <c r="D1102" i="7"/>
  <c r="F1102" i="7"/>
  <c r="E1102" i="7"/>
  <c r="E1100" i="7"/>
  <c r="D1100" i="7"/>
  <c r="F1100" i="7"/>
  <c r="E1098" i="7"/>
  <c r="D1098" i="7"/>
  <c r="F1098" i="7"/>
  <c r="D1096" i="7"/>
  <c r="F1096" i="7"/>
  <c r="E1096" i="7"/>
  <c r="E1094" i="7"/>
  <c r="D1094" i="7"/>
  <c r="F1094" i="7"/>
  <c r="D1092" i="7"/>
  <c r="F1092" i="7"/>
  <c r="E1092" i="7"/>
  <c r="D1090" i="7"/>
  <c r="F1090" i="7"/>
  <c r="E1090" i="7"/>
  <c r="D1088" i="7"/>
  <c r="F1088" i="7"/>
  <c r="E1088" i="7"/>
  <c r="D1086" i="7"/>
  <c r="F1086" i="7"/>
  <c r="E1086" i="7"/>
  <c r="E1084" i="7"/>
  <c r="D1084" i="7"/>
  <c r="F1084" i="7"/>
  <c r="E1082" i="7"/>
  <c r="D1082" i="7"/>
  <c r="F1082" i="7"/>
  <c r="D1080" i="7"/>
  <c r="F1080" i="7"/>
  <c r="E1080" i="7"/>
  <c r="D1078" i="7"/>
  <c r="F1078" i="7"/>
  <c r="E1078" i="7"/>
  <c r="E1076" i="7"/>
  <c r="D1076" i="7"/>
  <c r="F1076" i="7"/>
  <c r="D1074" i="7"/>
  <c r="F1074" i="7"/>
  <c r="E1074" i="7"/>
  <c r="D1072" i="7"/>
  <c r="F1072" i="7"/>
  <c r="E1072" i="7"/>
  <c r="D1070" i="7"/>
  <c r="F1070" i="7"/>
  <c r="E1070" i="7"/>
  <c r="E1068" i="7"/>
  <c r="D1068" i="7"/>
  <c r="F1068" i="7"/>
  <c r="D1066" i="7"/>
  <c r="F1066" i="7"/>
  <c r="E1066" i="7"/>
  <c r="D1064" i="7"/>
  <c r="F1064" i="7"/>
  <c r="E1064" i="7"/>
  <c r="D1062" i="7"/>
  <c r="F1062" i="7"/>
  <c r="E1062" i="7"/>
  <c r="E1060" i="7"/>
  <c r="D1060" i="7"/>
  <c r="F1060" i="7"/>
  <c r="D1058" i="7"/>
  <c r="F1058" i="7"/>
  <c r="E1058" i="7"/>
  <c r="D1056" i="7"/>
  <c r="F1056" i="7"/>
  <c r="E1056" i="7"/>
  <c r="D1054" i="7"/>
  <c r="F1054" i="7"/>
  <c r="E1054" i="7"/>
  <c r="E1052" i="7"/>
  <c r="D1052" i="7"/>
  <c r="F1052" i="7"/>
  <c r="D1050" i="7"/>
  <c r="F1050" i="7"/>
  <c r="E1050" i="7"/>
  <c r="D1048" i="7"/>
  <c r="F1048" i="7"/>
  <c r="E1048" i="7"/>
  <c r="D1046" i="7"/>
  <c r="F1046" i="7"/>
  <c r="E1046" i="7"/>
  <c r="E1044" i="7"/>
  <c r="D1044" i="7"/>
  <c r="F1044" i="7"/>
  <c r="D1042" i="7"/>
  <c r="F1042" i="7"/>
  <c r="E1042" i="7"/>
  <c r="D1040" i="7"/>
  <c r="F1040" i="7"/>
  <c r="E1040" i="7"/>
  <c r="D1038" i="7"/>
  <c r="F1038" i="7"/>
  <c r="E1038" i="7"/>
  <c r="E1036" i="7"/>
  <c r="D1036" i="7"/>
  <c r="F1036" i="7"/>
  <c r="D1034" i="7"/>
  <c r="F1034" i="7"/>
  <c r="E1034" i="7"/>
  <c r="E1032" i="7"/>
  <c r="D1032" i="7"/>
  <c r="F1032" i="7"/>
  <c r="E1030" i="7"/>
  <c r="D1030" i="7"/>
  <c r="F1030" i="7"/>
  <c r="D1028" i="7"/>
  <c r="F1028" i="7"/>
  <c r="E1028" i="7"/>
  <c r="E1026" i="7"/>
  <c r="D1026" i="7"/>
  <c r="F1026" i="7"/>
  <c r="E1024" i="7"/>
  <c r="D1024" i="7"/>
  <c r="F1024" i="7"/>
  <c r="E1022" i="7"/>
  <c r="D1022" i="7"/>
  <c r="F1022" i="7"/>
  <c r="D1020" i="7"/>
  <c r="F1020" i="7"/>
  <c r="E1020" i="7"/>
  <c r="E1018" i="7"/>
  <c r="D1018" i="7"/>
  <c r="F1018" i="7"/>
  <c r="D1016" i="7"/>
  <c r="F1016" i="7"/>
  <c r="E1016" i="7"/>
  <c r="D1014" i="7"/>
  <c r="F1014" i="7"/>
  <c r="E1014" i="7"/>
  <c r="E1012" i="7"/>
  <c r="D1012" i="7"/>
  <c r="F1012" i="7"/>
  <c r="D1010" i="7"/>
  <c r="F1010" i="7"/>
  <c r="E1010" i="7"/>
  <c r="D1008" i="7"/>
  <c r="F1008" i="7"/>
  <c r="E1008" i="7"/>
  <c r="D1006" i="7"/>
  <c r="F1006" i="7"/>
  <c r="E1006" i="7"/>
  <c r="E1004" i="7"/>
  <c r="D1004" i="7"/>
  <c r="F1004" i="7"/>
  <c r="E1002" i="7"/>
  <c r="D1002" i="7"/>
  <c r="F1002" i="7"/>
  <c r="E1000" i="7"/>
  <c r="D1000" i="7"/>
  <c r="F1000" i="7"/>
  <c r="E998" i="7"/>
  <c r="D998" i="7"/>
  <c r="F998" i="7"/>
  <c r="D996" i="7"/>
  <c r="F996" i="7"/>
  <c r="E996" i="7"/>
  <c r="D994" i="7"/>
  <c r="F994" i="7"/>
  <c r="E994" i="7"/>
  <c r="D992" i="7"/>
  <c r="F992" i="7"/>
  <c r="E992" i="7"/>
  <c r="D990" i="7"/>
  <c r="F990" i="7"/>
  <c r="E990" i="7"/>
  <c r="E988" i="7"/>
  <c r="F988" i="7"/>
  <c r="D988" i="7"/>
  <c r="E986" i="7"/>
  <c r="D986" i="7"/>
  <c r="F986" i="7"/>
  <c r="D984" i="7"/>
  <c r="F984" i="7"/>
  <c r="E984" i="7"/>
  <c r="D982" i="7"/>
  <c r="F982" i="7"/>
  <c r="E982" i="7"/>
  <c r="E980" i="7"/>
  <c r="D980" i="7"/>
  <c r="F980" i="7"/>
  <c r="D978" i="7"/>
  <c r="F978" i="7"/>
  <c r="E978" i="7"/>
  <c r="E976" i="7"/>
  <c r="D976" i="7"/>
  <c r="F976" i="7"/>
  <c r="E974" i="7"/>
  <c r="D974" i="7"/>
  <c r="F974" i="7"/>
  <c r="D972" i="7"/>
  <c r="F972" i="7"/>
  <c r="E972" i="7"/>
  <c r="E970" i="7"/>
  <c r="D970" i="7"/>
  <c r="F970" i="7"/>
  <c r="D968" i="7"/>
  <c r="F968" i="7"/>
  <c r="E968" i="7"/>
  <c r="D966" i="7"/>
  <c r="F966" i="7"/>
  <c r="E966" i="7"/>
  <c r="E964" i="7"/>
  <c r="D964" i="7"/>
  <c r="F964" i="7"/>
  <c r="D962" i="7"/>
  <c r="F962" i="7"/>
  <c r="E962" i="7"/>
  <c r="D960" i="7"/>
  <c r="F960" i="7"/>
  <c r="E960" i="7"/>
  <c r="D958" i="7"/>
  <c r="F958" i="7"/>
  <c r="E958" i="7"/>
  <c r="E956" i="7"/>
  <c r="D956" i="7"/>
  <c r="F956" i="7"/>
  <c r="D954" i="7"/>
  <c r="F954" i="7"/>
  <c r="E954" i="7"/>
  <c r="D952" i="7"/>
  <c r="F952" i="7"/>
  <c r="E952" i="7"/>
  <c r="D950" i="7"/>
  <c r="F950" i="7"/>
  <c r="E950" i="7"/>
  <c r="E948" i="7"/>
  <c r="D948" i="7"/>
  <c r="F948" i="7"/>
  <c r="D946" i="7"/>
  <c r="F946" i="7"/>
  <c r="E946" i="7"/>
  <c r="E944" i="7"/>
  <c r="D944" i="7"/>
  <c r="F944" i="7"/>
  <c r="E942" i="7"/>
  <c r="D942" i="7"/>
  <c r="F942" i="7"/>
  <c r="D940" i="7"/>
  <c r="F940" i="7"/>
  <c r="E940" i="7"/>
  <c r="E938" i="7"/>
  <c r="D938" i="7"/>
  <c r="F938" i="7"/>
  <c r="E936" i="7"/>
  <c r="D936" i="7"/>
  <c r="F936" i="7"/>
  <c r="E934" i="7"/>
  <c r="D934" i="7"/>
  <c r="F934" i="7"/>
  <c r="D932" i="7"/>
  <c r="F932" i="7"/>
  <c r="E932" i="7"/>
  <c r="E930" i="7"/>
  <c r="D930" i="7"/>
  <c r="F930" i="7"/>
  <c r="D928" i="7"/>
  <c r="F928" i="7"/>
  <c r="E928" i="7"/>
  <c r="D926" i="7"/>
  <c r="F926" i="7"/>
  <c r="E926" i="7"/>
  <c r="E924" i="7"/>
  <c r="D924" i="7"/>
  <c r="F924" i="7"/>
  <c r="D922" i="7"/>
  <c r="F922" i="7"/>
  <c r="E922" i="7"/>
  <c r="D920" i="7"/>
  <c r="F920" i="7"/>
  <c r="E920" i="7"/>
  <c r="D918" i="7"/>
  <c r="F918" i="7"/>
  <c r="E918" i="7"/>
  <c r="E916" i="7"/>
  <c r="D916" i="7"/>
  <c r="F916" i="7"/>
  <c r="D914" i="7"/>
  <c r="F914" i="7"/>
  <c r="E914" i="7"/>
  <c r="E912" i="7"/>
  <c r="D912" i="7"/>
  <c r="F912" i="7"/>
  <c r="E910" i="7"/>
  <c r="D910" i="7"/>
  <c r="F910" i="7"/>
  <c r="D908" i="7"/>
  <c r="F908" i="7"/>
  <c r="E908" i="7"/>
  <c r="E906" i="7"/>
  <c r="D906" i="7"/>
  <c r="F906" i="7"/>
  <c r="E904" i="7"/>
  <c r="D904" i="7"/>
  <c r="F904" i="7"/>
  <c r="E902" i="7"/>
  <c r="D902" i="7"/>
  <c r="F902" i="7"/>
  <c r="D900" i="7"/>
  <c r="F900" i="7"/>
  <c r="E900" i="7"/>
  <c r="E898" i="7"/>
  <c r="D898" i="7"/>
  <c r="F898" i="7"/>
  <c r="D896" i="7"/>
  <c r="F896" i="7"/>
  <c r="E896" i="7"/>
  <c r="D894" i="7"/>
  <c r="F894" i="7"/>
  <c r="E894" i="7"/>
  <c r="E892" i="7"/>
  <c r="D892" i="7"/>
  <c r="F892" i="7"/>
  <c r="D890" i="7"/>
  <c r="F890" i="7"/>
  <c r="E890" i="7"/>
  <c r="D888" i="7"/>
  <c r="F888" i="7"/>
  <c r="E888" i="7"/>
  <c r="D886" i="7"/>
  <c r="F886" i="7"/>
  <c r="E886" i="7"/>
  <c r="E884" i="7"/>
  <c r="D884" i="7"/>
  <c r="F884" i="7"/>
  <c r="D882" i="7"/>
  <c r="F882" i="7"/>
  <c r="E882" i="7"/>
  <c r="E880" i="7"/>
  <c r="D880" i="7"/>
  <c r="F880" i="7"/>
  <c r="E878" i="7"/>
  <c r="D878" i="7"/>
  <c r="F878" i="7"/>
  <c r="D876" i="7"/>
  <c r="F876" i="7"/>
  <c r="E876" i="7"/>
  <c r="E874" i="7"/>
  <c r="D874" i="7"/>
  <c r="F874" i="7"/>
  <c r="E872" i="7"/>
  <c r="D872" i="7"/>
  <c r="F872" i="7"/>
  <c r="E870" i="7"/>
  <c r="D870" i="7"/>
  <c r="F870" i="7"/>
  <c r="D868" i="7"/>
  <c r="F868" i="7"/>
  <c r="E868" i="7"/>
  <c r="E866" i="7"/>
  <c r="D866" i="7"/>
  <c r="F866" i="7"/>
  <c r="D864" i="7"/>
  <c r="F864" i="7"/>
  <c r="E864" i="7"/>
  <c r="D862" i="7"/>
  <c r="F862" i="7"/>
  <c r="E862" i="7"/>
  <c r="E860" i="7"/>
  <c r="D860" i="7"/>
  <c r="F860" i="7"/>
  <c r="D858" i="7"/>
  <c r="F858" i="7"/>
  <c r="E858" i="7"/>
  <c r="E856" i="7"/>
  <c r="D856" i="7"/>
  <c r="F856" i="7"/>
  <c r="D854" i="7"/>
  <c r="F854" i="7"/>
  <c r="E854" i="7"/>
  <c r="E852" i="7"/>
  <c r="D852" i="7"/>
  <c r="F852" i="7"/>
  <c r="E850" i="7"/>
  <c r="D850" i="7"/>
  <c r="F850" i="7"/>
  <c r="D848" i="7"/>
  <c r="F848" i="7"/>
  <c r="E848" i="7"/>
  <c r="E846" i="7"/>
  <c r="D846" i="7"/>
  <c r="F846" i="7"/>
  <c r="E844" i="7"/>
  <c r="D844" i="7"/>
  <c r="F844" i="7"/>
  <c r="E842" i="7"/>
  <c r="D842" i="7"/>
  <c r="F842" i="7"/>
  <c r="D840" i="7"/>
  <c r="F840" i="7"/>
  <c r="E840" i="7"/>
  <c r="E838" i="7"/>
  <c r="D838" i="7"/>
  <c r="F838" i="7"/>
  <c r="E836" i="7"/>
  <c r="D836" i="7"/>
  <c r="F836" i="7"/>
  <c r="D834" i="7"/>
  <c r="F834" i="7"/>
  <c r="E834" i="7"/>
  <c r="D832" i="7"/>
  <c r="F832" i="7"/>
  <c r="E832" i="7"/>
  <c r="E830" i="7"/>
  <c r="D830" i="7"/>
  <c r="F830" i="7"/>
  <c r="E828" i="7"/>
  <c r="D828" i="7"/>
  <c r="F828" i="7"/>
  <c r="D826" i="7"/>
  <c r="F826" i="7"/>
  <c r="E826" i="7"/>
  <c r="D824" i="7"/>
  <c r="F824" i="7"/>
  <c r="E824" i="7"/>
  <c r="E822" i="7"/>
  <c r="D822" i="7"/>
  <c r="F822" i="7"/>
  <c r="D820" i="7"/>
  <c r="F820" i="7"/>
  <c r="E820" i="7"/>
  <c r="E818" i="7"/>
  <c r="D818" i="7"/>
  <c r="F818" i="7"/>
  <c r="E816" i="7"/>
  <c r="D816" i="7"/>
  <c r="F816" i="7"/>
  <c r="E814" i="7"/>
  <c r="D814" i="7"/>
  <c r="F814" i="7"/>
  <c r="E812" i="7"/>
  <c r="D812" i="7"/>
  <c r="F812" i="7"/>
  <c r="D810" i="7"/>
  <c r="F810" i="7"/>
  <c r="E810" i="7"/>
  <c r="D808" i="7"/>
  <c r="F808" i="7"/>
  <c r="E808" i="7"/>
  <c r="E806" i="7"/>
  <c r="D806" i="7"/>
  <c r="F806" i="7"/>
  <c r="D804" i="7"/>
  <c r="F804" i="7"/>
  <c r="E804" i="7"/>
  <c r="E802" i="7"/>
  <c r="D802" i="7"/>
  <c r="F802" i="7"/>
  <c r="E800" i="7"/>
  <c r="D800" i="7"/>
  <c r="F800" i="7"/>
  <c r="E798" i="7"/>
  <c r="D798" i="7"/>
  <c r="F798" i="7"/>
  <c r="E796" i="7"/>
  <c r="D796" i="7"/>
  <c r="F796" i="7"/>
  <c r="D794" i="7"/>
  <c r="F794" i="7"/>
  <c r="E794" i="7"/>
  <c r="D792" i="7"/>
  <c r="F792" i="7"/>
  <c r="E792" i="7"/>
  <c r="E790" i="7"/>
  <c r="D790" i="7"/>
  <c r="F790" i="7"/>
  <c r="D788" i="7"/>
  <c r="F788" i="7"/>
  <c r="E788" i="7"/>
  <c r="E786" i="7"/>
  <c r="D786" i="7"/>
  <c r="F786" i="7"/>
  <c r="E784" i="7"/>
  <c r="D784" i="7"/>
  <c r="F784" i="7"/>
  <c r="E782" i="7"/>
  <c r="D782" i="7"/>
  <c r="F782" i="7"/>
  <c r="E780" i="7"/>
  <c r="D780" i="7"/>
  <c r="F780" i="7"/>
  <c r="D778" i="7"/>
  <c r="F778" i="7"/>
  <c r="E778" i="7"/>
  <c r="D776" i="7"/>
  <c r="F776" i="7"/>
  <c r="E776" i="7"/>
  <c r="E774" i="7"/>
  <c r="D774" i="7"/>
  <c r="F774" i="7"/>
  <c r="D772" i="7"/>
  <c r="F772" i="7"/>
  <c r="E772" i="7"/>
  <c r="E770" i="7"/>
  <c r="D770" i="7"/>
  <c r="F770" i="7"/>
  <c r="E768" i="7"/>
  <c r="D768" i="7"/>
  <c r="F768" i="7"/>
  <c r="E766" i="7"/>
  <c r="D766" i="7"/>
  <c r="F766" i="7"/>
  <c r="E764" i="7"/>
  <c r="D764" i="7"/>
  <c r="F764" i="7"/>
  <c r="D762" i="7"/>
  <c r="F762" i="7"/>
  <c r="E762" i="7"/>
  <c r="D760" i="7"/>
  <c r="F760" i="7"/>
  <c r="E760" i="7"/>
  <c r="E758" i="7"/>
  <c r="D758" i="7"/>
  <c r="F758" i="7"/>
  <c r="E756" i="7"/>
  <c r="D756" i="7"/>
  <c r="F756" i="7"/>
  <c r="E754" i="7"/>
  <c r="D754" i="7"/>
  <c r="F754" i="7"/>
  <c r="E752" i="7"/>
  <c r="D752" i="7"/>
  <c r="F752" i="7"/>
  <c r="E750" i="7"/>
  <c r="D750" i="7"/>
  <c r="F750" i="7"/>
  <c r="E748" i="7"/>
  <c r="D748" i="7"/>
  <c r="F748" i="7"/>
  <c r="E746" i="7"/>
  <c r="D746" i="7"/>
  <c r="F746" i="7"/>
  <c r="E744" i="7"/>
  <c r="D744" i="7"/>
  <c r="F744" i="7"/>
  <c r="E742" i="7"/>
  <c r="D742" i="7"/>
  <c r="F742" i="7"/>
  <c r="E740" i="7"/>
  <c r="D740" i="7"/>
  <c r="F740" i="7"/>
  <c r="E738" i="7"/>
  <c r="D738" i="7"/>
  <c r="F738" i="7"/>
  <c r="E736" i="7"/>
  <c r="D736" i="7"/>
  <c r="F736" i="7"/>
  <c r="E734" i="7"/>
  <c r="D734" i="7"/>
  <c r="F734" i="7"/>
  <c r="E732" i="7"/>
  <c r="D732" i="7"/>
  <c r="F732" i="7"/>
  <c r="E730" i="7"/>
  <c r="D730" i="7"/>
  <c r="F730" i="7"/>
  <c r="E728" i="7"/>
  <c r="D728" i="7"/>
  <c r="F728" i="7"/>
  <c r="E726" i="7"/>
  <c r="D726" i="7"/>
  <c r="F726" i="7"/>
  <c r="E724" i="7"/>
  <c r="D724" i="7"/>
  <c r="F724" i="7"/>
  <c r="E722" i="7"/>
  <c r="D722" i="7"/>
  <c r="F722" i="7"/>
  <c r="E720" i="7"/>
  <c r="D720" i="7"/>
  <c r="F720" i="7"/>
  <c r="E718" i="7"/>
  <c r="D718" i="7"/>
  <c r="F718" i="7"/>
  <c r="E716" i="7"/>
  <c r="D716" i="7"/>
  <c r="F716" i="7"/>
  <c r="E714" i="7"/>
  <c r="D714" i="7"/>
  <c r="F714" i="7"/>
  <c r="D712" i="7"/>
  <c r="F712" i="7"/>
  <c r="E712" i="7"/>
  <c r="E710" i="7"/>
  <c r="D710" i="7"/>
  <c r="F710" i="7"/>
  <c r="D708" i="7"/>
  <c r="F708" i="7"/>
  <c r="E708" i="7"/>
  <c r="D706" i="7"/>
  <c r="F706" i="7"/>
  <c r="E706" i="7"/>
  <c r="E704" i="7"/>
  <c r="D704" i="7"/>
  <c r="F704" i="7"/>
  <c r="D702" i="7"/>
  <c r="F702" i="7"/>
  <c r="E702" i="7"/>
  <c r="E700" i="7"/>
  <c r="D700" i="7"/>
  <c r="F700" i="7"/>
  <c r="D698" i="7"/>
  <c r="F698" i="7"/>
  <c r="E698" i="7"/>
  <c r="D696" i="7"/>
  <c r="F696" i="7"/>
  <c r="E696" i="7"/>
  <c r="D694" i="7"/>
  <c r="F694" i="7"/>
  <c r="E694" i="7"/>
  <c r="E692" i="7"/>
  <c r="D692" i="7"/>
  <c r="F692" i="7"/>
  <c r="D690" i="7"/>
  <c r="F690" i="7"/>
  <c r="E690" i="7"/>
  <c r="E688" i="7"/>
  <c r="D688" i="7"/>
  <c r="F688" i="7"/>
  <c r="D686" i="7"/>
  <c r="F686" i="7"/>
  <c r="E686" i="7"/>
  <c r="E684" i="7"/>
  <c r="D684" i="7"/>
  <c r="F684" i="7"/>
  <c r="D682" i="7"/>
  <c r="F682" i="7"/>
  <c r="E682" i="7"/>
  <c r="E680" i="7"/>
  <c r="D680" i="7"/>
  <c r="F680" i="7"/>
  <c r="D678" i="7"/>
  <c r="F678" i="7"/>
  <c r="E678" i="7"/>
  <c r="E676" i="7"/>
  <c r="D676" i="7"/>
  <c r="F676" i="7"/>
  <c r="D674" i="7"/>
  <c r="F674" i="7"/>
  <c r="E674" i="7"/>
  <c r="E672" i="7"/>
  <c r="D672" i="7"/>
  <c r="F672" i="7"/>
  <c r="D670" i="7"/>
  <c r="F670" i="7"/>
  <c r="E670" i="7"/>
  <c r="E668" i="7"/>
  <c r="D668" i="7"/>
  <c r="F668" i="7"/>
  <c r="D666" i="7"/>
  <c r="F666" i="7"/>
  <c r="E666" i="7"/>
  <c r="E664" i="7"/>
  <c r="D664" i="7"/>
  <c r="F664" i="7"/>
  <c r="D662" i="7"/>
  <c r="F662" i="7"/>
  <c r="E662" i="7"/>
  <c r="E660" i="7"/>
  <c r="D660" i="7"/>
  <c r="F660" i="7"/>
  <c r="D658" i="7"/>
  <c r="F658" i="7"/>
  <c r="E658" i="7"/>
  <c r="E656" i="7"/>
  <c r="D656" i="7"/>
  <c r="F656" i="7"/>
  <c r="D654" i="7"/>
  <c r="F654" i="7"/>
  <c r="E654" i="7"/>
  <c r="E652" i="7"/>
  <c r="D652" i="7"/>
  <c r="F652" i="7"/>
  <c r="D650" i="7"/>
  <c r="F650" i="7"/>
  <c r="E650" i="7"/>
  <c r="E648" i="7"/>
  <c r="D648" i="7"/>
  <c r="F648" i="7"/>
  <c r="D646" i="7"/>
  <c r="F646" i="7"/>
  <c r="E646" i="7"/>
  <c r="E644" i="7"/>
  <c r="D644" i="7"/>
  <c r="F644" i="7"/>
  <c r="D642" i="7"/>
  <c r="F642" i="7"/>
  <c r="E642" i="7"/>
  <c r="E640" i="7"/>
  <c r="D640" i="7"/>
  <c r="F640" i="7"/>
  <c r="D638" i="7"/>
  <c r="F638" i="7"/>
  <c r="E638" i="7"/>
  <c r="E636" i="7"/>
  <c r="D636" i="7"/>
  <c r="F636" i="7"/>
  <c r="D634" i="7"/>
  <c r="F634" i="7"/>
  <c r="E634" i="7"/>
  <c r="E632" i="7"/>
  <c r="D632" i="7"/>
  <c r="F632" i="7"/>
  <c r="E630" i="7"/>
  <c r="D630" i="7"/>
  <c r="F630" i="7"/>
  <c r="E628" i="7"/>
  <c r="D628" i="7"/>
  <c r="F628" i="7"/>
  <c r="E626" i="7"/>
  <c r="D626" i="7"/>
  <c r="F626" i="7"/>
  <c r="E624" i="7"/>
  <c r="D624" i="7"/>
  <c r="F624" i="7"/>
  <c r="E622" i="7"/>
  <c r="D622" i="7"/>
  <c r="F622" i="7"/>
  <c r="E620" i="7"/>
  <c r="D620" i="7"/>
  <c r="F620" i="7"/>
  <c r="E618" i="7"/>
  <c r="D618" i="7"/>
  <c r="F618" i="7"/>
  <c r="E616" i="7"/>
  <c r="D616" i="7"/>
  <c r="F616" i="7"/>
  <c r="E614" i="7"/>
  <c r="D614" i="7"/>
  <c r="F614" i="7"/>
  <c r="E612" i="7"/>
  <c r="D612" i="7"/>
  <c r="F612" i="7"/>
  <c r="E610" i="7"/>
  <c r="D610" i="7"/>
  <c r="F610" i="7"/>
  <c r="E608" i="7"/>
  <c r="D608" i="7"/>
  <c r="F608" i="7"/>
  <c r="E606" i="7"/>
  <c r="D606" i="7"/>
  <c r="F606" i="7"/>
  <c r="E604" i="7"/>
  <c r="D604" i="7"/>
  <c r="F604" i="7"/>
  <c r="E602" i="7"/>
  <c r="D602" i="7"/>
  <c r="F602" i="7"/>
  <c r="E600" i="7"/>
  <c r="D600" i="7"/>
  <c r="F600" i="7"/>
  <c r="E598" i="7"/>
  <c r="D598" i="7"/>
  <c r="F598" i="7"/>
  <c r="E596" i="7"/>
  <c r="D596" i="7"/>
  <c r="F596" i="7"/>
  <c r="E594" i="7"/>
  <c r="D594" i="7"/>
  <c r="F594" i="7"/>
  <c r="E592" i="7"/>
  <c r="D592" i="7"/>
  <c r="F592" i="7"/>
  <c r="E590" i="7"/>
  <c r="D590" i="7"/>
  <c r="F590" i="7"/>
  <c r="E588" i="7"/>
  <c r="D588" i="7"/>
  <c r="F588" i="7"/>
  <c r="E586" i="7"/>
  <c r="D586" i="7"/>
  <c r="F586" i="7"/>
  <c r="E584" i="7"/>
  <c r="D584" i="7"/>
  <c r="F584" i="7"/>
  <c r="E582" i="7"/>
  <c r="D582" i="7"/>
  <c r="F582" i="7"/>
  <c r="E580" i="7"/>
  <c r="D580" i="7"/>
  <c r="F580" i="7"/>
  <c r="E578" i="7"/>
  <c r="D578" i="7"/>
  <c r="F578" i="7"/>
  <c r="D576" i="7"/>
  <c r="F576" i="7"/>
  <c r="E576" i="7"/>
  <c r="D574" i="7"/>
  <c r="F574" i="7"/>
  <c r="E574" i="7"/>
  <c r="E572" i="7"/>
  <c r="D572" i="7"/>
  <c r="F572" i="7"/>
  <c r="E570" i="7"/>
  <c r="D570" i="7"/>
  <c r="F570" i="7"/>
  <c r="D568" i="7"/>
  <c r="F568" i="7"/>
  <c r="E568" i="7"/>
  <c r="E566" i="7"/>
  <c r="D566" i="7"/>
  <c r="F566" i="7"/>
  <c r="E564" i="7"/>
  <c r="D564" i="7"/>
  <c r="F564" i="7"/>
  <c r="E562" i="7"/>
  <c r="D562" i="7"/>
  <c r="F562" i="7"/>
  <c r="E560" i="7"/>
  <c r="D560" i="7"/>
  <c r="F560" i="7"/>
  <c r="D558" i="7"/>
  <c r="F558" i="7"/>
  <c r="E558" i="7"/>
  <c r="E556" i="7"/>
  <c r="D556" i="7"/>
  <c r="F556" i="7"/>
  <c r="D554" i="7"/>
  <c r="F554" i="7"/>
  <c r="E554" i="7"/>
  <c r="E552" i="7"/>
  <c r="D552" i="7"/>
  <c r="F552" i="7"/>
  <c r="D550" i="7"/>
  <c r="F550" i="7"/>
  <c r="E550" i="7"/>
  <c r="E548" i="7"/>
  <c r="D548" i="7"/>
  <c r="F548" i="7"/>
  <c r="D546" i="7"/>
  <c r="F546" i="7"/>
  <c r="E546" i="7"/>
  <c r="E544" i="7"/>
  <c r="D544" i="7"/>
  <c r="F544" i="7"/>
  <c r="D542" i="7"/>
  <c r="F542" i="7"/>
  <c r="E542" i="7"/>
  <c r="E540" i="7"/>
  <c r="D540" i="7"/>
  <c r="F540" i="7"/>
  <c r="D538" i="7"/>
  <c r="F538" i="7"/>
  <c r="E538" i="7"/>
  <c r="E536" i="7"/>
  <c r="D536" i="7"/>
  <c r="F536" i="7"/>
  <c r="D534" i="7"/>
  <c r="F534" i="7"/>
  <c r="E534" i="7"/>
  <c r="E532" i="7"/>
  <c r="D532" i="7"/>
  <c r="F532" i="7"/>
  <c r="D530" i="7"/>
  <c r="F530" i="7"/>
  <c r="E530" i="7"/>
  <c r="E528" i="7"/>
  <c r="D528" i="7"/>
  <c r="F528" i="7"/>
  <c r="D526" i="7"/>
  <c r="F526" i="7"/>
  <c r="E526" i="7"/>
  <c r="E524" i="7"/>
  <c r="D524" i="7"/>
  <c r="F524" i="7"/>
  <c r="D522" i="7"/>
  <c r="F522" i="7"/>
  <c r="E522" i="7"/>
  <c r="E520" i="7"/>
  <c r="D520" i="7"/>
  <c r="F520" i="7"/>
  <c r="D518" i="7"/>
  <c r="F518" i="7"/>
  <c r="E518" i="7"/>
  <c r="D516" i="7"/>
  <c r="F516" i="7"/>
  <c r="E516" i="7"/>
  <c r="D514" i="7"/>
  <c r="F514" i="7"/>
  <c r="E514" i="7"/>
  <c r="D512" i="7"/>
  <c r="F512" i="7"/>
  <c r="E512" i="7"/>
  <c r="D510" i="7"/>
  <c r="F510" i="7"/>
  <c r="E510" i="7"/>
  <c r="D508" i="7"/>
  <c r="F508" i="7"/>
  <c r="E508" i="7"/>
  <c r="D506" i="7"/>
  <c r="F506" i="7"/>
  <c r="E506" i="7"/>
  <c r="D504" i="7"/>
  <c r="F504" i="7"/>
  <c r="E504" i="7"/>
  <c r="D502" i="7"/>
  <c r="F502" i="7"/>
  <c r="E502" i="7"/>
  <c r="D500" i="7"/>
  <c r="F500" i="7"/>
  <c r="E500" i="7"/>
  <c r="D498" i="7"/>
  <c r="F498" i="7"/>
  <c r="E498" i="7"/>
  <c r="D496" i="7"/>
  <c r="F496" i="7"/>
  <c r="E496" i="7"/>
  <c r="D494" i="7"/>
  <c r="F494" i="7"/>
  <c r="E494" i="7"/>
  <c r="D492" i="7"/>
  <c r="F492" i="7"/>
  <c r="E492" i="7"/>
  <c r="D490" i="7"/>
  <c r="F490" i="7"/>
  <c r="E490" i="7"/>
  <c r="D488" i="7"/>
  <c r="F488" i="7"/>
  <c r="E488" i="7"/>
  <c r="D486" i="7"/>
  <c r="F486" i="7"/>
  <c r="E486" i="7"/>
  <c r="D484" i="7"/>
  <c r="F484" i="7"/>
  <c r="E484" i="7"/>
  <c r="D482" i="7"/>
  <c r="F482" i="7"/>
  <c r="E482" i="7"/>
  <c r="D480" i="7"/>
  <c r="F480" i="7"/>
  <c r="E480" i="7"/>
  <c r="D478" i="7"/>
  <c r="F478" i="7"/>
  <c r="E478" i="7"/>
  <c r="D476" i="7"/>
  <c r="F476" i="7"/>
  <c r="E476" i="7"/>
  <c r="D474" i="7"/>
  <c r="F474" i="7"/>
  <c r="E474" i="7"/>
  <c r="D472" i="7"/>
  <c r="F472" i="7"/>
  <c r="E472" i="7"/>
  <c r="E470" i="7"/>
  <c r="D470" i="7"/>
  <c r="F470" i="7"/>
  <c r="E468" i="7"/>
  <c r="D468" i="7"/>
  <c r="F468" i="7"/>
  <c r="D466" i="7"/>
  <c r="F466" i="7"/>
  <c r="E466" i="7"/>
  <c r="D464" i="7"/>
  <c r="F464" i="7"/>
  <c r="E464" i="7"/>
  <c r="E462" i="7"/>
  <c r="D462" i="7"/>
  <c r="F462" i="7"/>
  <c r="D460" i="7"/>
  <c r="F460" i="7"/>
  <c r="E460" i="7"/>
  <c r="D458" i="7"/>
  <c r="F458" i="7"/>
  <c r="E458" i="7"/>
  <c r="E456" i="7"/>
  <c r="D456" i="7"/>
  <c r="F456" i="7"/>
  <c r="D454" i="7"/>
  <c r="F454" i="7"/>
  <c r="E454" i="7"/>
  <c r="E452" i="7"/>
  <c r="D452" i="7"/>
  <c r="F452" i="7"/>
  <c r="E450" i="7"/>
  <c r="D450" i="7"/>
  <c r="F450" i="7"/>
  <c r="D448" i="7"/>
  <c r="F448" i="7"/>
  <c r="E448" i="7"/>
  <c r="D446" i="7"/>
  <c r="F446" i="7"/>
  <c r="E446" i="7"/>
  <c r="E444" i="7"/>
  <c r="D444" i="7"/>
  <c r="F444" i="7"/>
  <c r="E442" i="7"/>
  <c r="D442" i="7"/>
  <c r="F442" i="7"/>
  <c r="D440" i="7"/>
  <c r="F440" i="7"/>
  <c r="E440" i="7"/>
  <c r="D438" i="7"/>
  <c r="F438" i="7"/>
  <c r="E438" i="7"/>
  <c r="E436" i="7"/>
  <c r="D436" i="7"/>
  <c r="F436" i="7"/>
  <c r="E434" i="7"/>
  <c r="D434" i="7"/>
  <c r="F434" i="7"/>
  <c r="D432" i="7"/>
  <c r="F432" i="7"/>
  <c r="E432" i="7"/>
  <c r="D430" i="7"/>
  <c r="F430" i="7"/>
  <c r="E430" i="7"/>
  <c r="E428" i="7"/>
  <c r="D428" i="7"/>
  <c r="F428" i="7"/>
  <c r="E426" i="7"/>
  <c r="D426" i="7"/>
  <c r="F426" i="7"/>
  <c r="D424" i="7"/>
  <c r="F424" i="7"/>
  <c r="E424" i="7"/>
  <c r="D422" i="7"/>
  <c r="F422" i="7"/>
  <c r="E422" i="7"/>
  <c r="E420" i="7"/>
  <c r="D420" i="7"/>
  <c r="F420" i="7"/>
  <c r="E418" i="7"/>
  <c r="D418" i="7"/>
  <c r="F418" i="7"/>
  <c r="D416" i="7"/>
  <c r="F416" i="7"/>
  <c r="E416" i="7"/>
  <c r="D414" i="7"/>
  <c r="F414" i="7"/>
  <c r="E414" i="7"/>
  <c r="E412" i="7"/>
  <c r="D412" i="7"/>
  <c r="F412" i="7"/>
  <c r="D410" i="7"/>
  <c r="F410" i="7"/>
  <c r="E410" i="7"/>
  <c r="E408" i="7"/>
  <c r="D408" i="7"/>
  <c r="F408" i="7"/>
  <c r="D406" i="7"/>
  <c r="F406" i="7"/>
  <c r="E406" i="7"/>
  <c r="E404" i="7"/>
  <c r="D404" i="7"/>
  <c r="F404" i="7"/>
  <c r="D402" i="7"/>
  <c r="F402" i="7"/>
  <c r="E402" i="7"/>
  <c r="D400" i="7"/>
  <c r="F400" i="7"/>
  <c r="E400" i="7"/>
  <c r="E398" i="7"/>
  <c r="D398" i="7"/>
  <c r="F398" i="7"/>
  <c r="E396" i="7"/>
  <c r="D396" i="7"/>
  <c r="F396" i="7"/>
  <c r="D394" i="7"/>
  <c r="F394" i="7"/>
  <c r="E394" i="7"/>
  <c r="D392" i="7"/>
  <c r="F392" i="7"/>
  <c r="E392" i="7"/>
  <c r="E390" i="7"/>
  <c r="D390" i="7"/>
  <c r="F390" i="7"/>
  <c r="E388" i="7"/>
  <c r="D388" i="7"/>
  <c r="F388" i="7"/>
  <c r="D386" i="7"/>
  <c r="F386" i="7"/>
  <c r="E386" i="7"/>
  <c r="D384" i="7"/>
  <c r="F384" i="7"/>
  <c r="E384" i="7"/>
  <c r="E382" i="7"/>
  <c r="D382" i="7"/>
  <c r="F382" i="7"/>
  <c r="E380" i="7"/>
  <c r="D380" i="7"/>
  <c r="F380" i="7"/>
  <c r="D378" i="7"/>
  <c r="F378" i="7"/>
  <c r="E378" i="7"/>
  <c r="D376" i="7"/>
  <c r="F376" i="7"/>
  <c r="E376" i="7"/>
  <c r="E374" i="7"/>
  <c r="D374" i="7"/>
  <c r="F374" i="7"/>
  <c r="E372" i="7"/>
  <c r="D372" i="7"/>
  <c r="F372" i="7"/>
  <c r="D370" i="7"/>
  <c r="F370" i="7"/>
  <c r="E370" i="7"/>
  <c r="E368" i="7"/>
  <c r="D368" i="7"/>
  <c r="F368" i="7"/>
  <c r="D366" i="7"/>
  <c r="F366" i="7"/>
  <c r="E366" i="7"/>
  <c r="E364" i="7"/>
  <c r="D364" i="7"/>
  <c r="F364" i="7"/>
  <c r="D362" i="7"/>
  <c r="F362" i="7"/>
  <c r="E362" i="7"/>
  <c r="D360" i="7"/>
  <c r="F360" i="7"/>
  <c r="E360" i="7"/>
  <c r="D358" i="7"/>
  <c r="F358" i="7"/>
  <c r="E358" i="7"/>
  <c r="E356" i="7"/>
  <c r="D356" i="7"/>
  <c r="F356" i="7"/>
  <c r="D354" i="7"/>
  <c r="F354" i="7"/>
  <c r="E354" i="7"/>
  <c r="E352" i="7"/>
  <c r="D352" i="7"/>
  <c r="F352" i="7"/>
  <c r="D350" i="7"/>
  <c r="F350" i="7"/>
  <c r="E350" i="7"/>
  <c r="D348" i="7"/>
  <c r="F348" i="7"/>
  <c r="E348" i="7"/>
  <c r="E346" i="7"/>
  <c r="D346" i="7"/>
  <c r="F346" i="7"/>
  <c r="E344" i="7"/>
  <c r="D344" i="7"/>
  <c r="F344" i="7"/>
  <c r="E342" i="7"/>
  <c r="D342" i="7"/>
  <c r="F342" i="7"/>
  <c r="E340" i="7"/>
  <c r="D340" i="7"/>
  <c r="F340" i="7"/>
  <c r="E338" i="7"/>
  <c r="D338" i="7"/>
  <c r="F338" i="7"/>
  <c r="D336" i="7"/>
  <c r="F336" i="7"/>
  <c r="E336" i="7"/>
  <c r="E334" i="7"/>
  <c r="D334" i="7"/>
  <c r="F334" i="7"/>
  <c r="D332" i="7"/>
  <c r="F332" i="7"/>
  <c r="E332" i="7"/>
  <c r="E330" i="7"/>
  <c r="D330" i="7"/>
  <c r="F330" i="7"/>
  <c r="D328" i="7"/>
  <c r="F328" i="7"/>
  <c r="E328" i="7"/>
  <c r="D326" i="7"/>
  <c r="F326" i="7"/>
  <c r="E326" i="7"/>
  <c r="E324" i="7"/>
  <c r="D324" i="7"/>
  <c r="F324" i="7"/>
  <c r="D322" i="7"/>
  <c r="F322" i="7"/>
  <c r="E322" i="7"/>
  <c r="E320" i="7"/>
  <c r="D320" i="7"/>
  <c r="F320" i="7"/>
  <c r="E318" i="7"/>
  <c r="D318" i="7"/>
  <c r="F318" i="7"/>
  <c r="D316" i="7"/>
  <c r="F316" i="7"/>
  <c r="E316" i="7"/>
  <c r="E314" i="7"/>
  <c r="D314" i="7"/>
  <c r="F314" i="7"/>
  <c r="D312" i="7"/>
  <c r="F312" i="7"/>
  <c r="E312" i="7"/>
  <c r="D310" i="7"/>
  <c r="F310" i="7"/>
  <c r="E310" i="7"/>
  <c r="D308" i="7"/>
  <c r="F308" i="7"/>
  <c r="E308" i="7"/>
  <c r="E306" i="7"/>
  <c r="D306" i="7"/>
  <c r="F306" i="7"/>
  <c r="E304" i="7"/>
  <c r="D304" i="7"/>
  <c r="F304" i="7"/>
  <c r="E302" i="7"/>
  <c r="D302" i="7"/>
  <c r="F302" i="7"/>
  <c r="E300" i="7"/>
  <c r="D300" i="7"/>
  <c r="F300" i="7"/>
  <c r="D298" i="7"/>
  <c r="F298" i="7"/>
  <c r="E298" i="7"/>
  <c r="E296" i="7"/>
  <c r="D296" i="7"/>
  <c r="F296" i="7"/>
  <c r="E294" i="7"/>
  <c r="D294" i="7"/>
  <c r="F294" i="7"/>
  <c r="E292" i="7"/>
  <c r="D292" i="7"/>
  <c r="F292" i="7"/>
  <c r="D290" i="7"/>
  <c r="F290" i="7"/>
  <c r="E290" i="7"/>
  <c r="D288" i="7"/>
  <c r="F288" i="7"/>
  <c r="E288" i="7"/>
  <c r="D286" i="7"/>
  <c r="F286" i="7"/>
  <c r="E286" i="7"/>
  <c r="E284" i="7"/>
  <c r="D284" i="7"/>
  <c r="F284" i="7"/>
  <c r="D282" i="7"/>
  <c r="F282" i="7"/>
  <c r="E282" i="7"/>
  <c r="E280" i="7"/>
  <c r="D280" i="7"/>
  <c r="F280" i="7"/>
  <c r="E278" i="7"/>
  <c r="D278" i="7"/>
  <c r="F278" i="7"/>
  <c r="E276" i="7"/>
  <c r="D276" i="7"/>
  <c r="F276" i="7"/>
  <c r="D274" i="7"/>
  <c r="F274" i="7"/>
  <c r="E274" i="7"/>
  <c r="D272" i="7"/>
  <c r="F272" i="7"/>
  <c r="E272" i="7"/>
  <c r="D270" i="7"/>
  <c r="F270" i="7"/>
  <c r="E270" i="7"/>
  <c r="D268" i="7"/>
  <c r="F268" i="7"/>
  <c r="E268" i="7"/>
  <c r="E266" i="7"/>
  <c r="F266" i="7"/>
  <c r="D266" i="7"/>
  <c r="E264" i="7"/>
  <c r="D264" i="7"/>
  <c r="F264" i="7"/>
  <c r="D262" i="7"/>
  <c r="F262" i="7"/>
  <c r="E262" i="7"/>
  <c r="E260" i="7"/>
  <c r="F260" i="7"/>
  <c r="D260" i="7"/>
  <c r="E258" i="7"/>
  <c r="F258" i="7"/>
  <c r="D258" i="7"/>
  <c r="D256" i="7"/>
  <c r="F256" i="7"/>
  <c r="E256" i="7"/>
  <c r="E254" i="7"/>
  <c r="D254" i="7"/>
  <c r="F254" i="7"/>
  <c r="D252" i="7"/>
  <c r="F252" i="7"/>
  <c r="E252" i="7"/>
  <c r="D250" i="7"/>
  <c r="F250" i="7"/>
  <c r="E250" i="7"/>
  <c r="E248" i="7"/>
  <c r="F248" i="7"/>
  <c r="D248" i="7"/>
  <c r="D246" i="7"/>
  <c r="F246" i="7"/>
  <c r="E246" i="7"/>
  <c r="E244" i="7"/>
  <c r="D244" i="7"/>
  <c r="F244" i="7"/>
  <c r="D242" i="7"/>
  <c r="F242" i="7"/>
  <c r="E242" i="7"/>
  <c r="D240" i="7"/>
  <c r="F240" i="7"/>
  <c r="E240" i="7"/>
  <c r="E238" i="7"/>
  <c r="D238" i="7"/>
  <c r="F238" i="7"/>
  <c r="D236" i="7"/>
  <c r="F236" i="7"/>
  <c r="E236" i="7"/>
  <c r="E234" i="7"/>
  <c r="F234" i="7"/>
  <c r="D234" i="7"/>
  <c r="E232" i="7"/>
  <c r="D232" i="7"/>
  <c r="F232" i="7"/>
  <c r="E230" i="7"/>
  <c r="F230" i="7"/>
  <c r="D230" i="7"/>
  <c r="D228" i="7"/>
  <c r="F228" i="7"/>
  <c r="E228" i="7"/>
  <c r="E226" i="7"/>
  <c r="D226" i="7"/>
  <c r="F226" i="7"/>
  <c r="E224" i="7"/>
  <c r="F224" i="7"/>
  <c r="D224" i="7"/>
  <c r="E222" i="7"/>
  <c r="D222" i="7"/>
  <c r="F222" i="7"/>
  <c r="E220" i="7"/>
  <c r="D220" i="7"/>
  <c r="F220" i="7"/>
  <c r="E218" i="7"/>
  <c r="D218" i="7"/>
  <c r="F218" i="7"/>
  <c r="E216" i="7"/>
  <c r="D216" i="7"/>
  <c r="F216" i="7"/>
  <c r="D214" i="7"/>
  <c r="F214" i="7"/>
  <c r="E214" i="7"/>
  <c r="E212" i="7"/>
  <c r="D212" i="7"/>
  <c r="F212" i="7"/>
  <c r="E210" i="7"/>
  <c r="D210" i="7"/>
  <c r="F210" i="7"/>
  <c r="E208" i="7"/>
  <c r="D208" i="7"/>
  <c r="F208" i="7"/>
  <c r="D206" i="7"/>
  <c r="F206" i="7"/>
  <c r="E206" i="7"/>
  <c r="E204" i="7"/>
  <c r="D204" i="7"/>
  <c r="F204" i="7"/>
  <c r="E202" i="7"/>
  <c r="D202" i="7"/>
  <c r="F202" i="7"/>
  <c r="D200" i="7"/>
  <c r="F200" i="7"/>
  <c r="E200" i="7"/>
  <c r="E198" i="7"/>
  <c r="D198" i="7"/>
  <c r="F198" i="7"/>
  <c r="D196" i="7"/>
  <c r="F196" i="7"/>
  <c r="E196" i="7"/>
  <c r="E194" i="7"/>
  <c r="D194" i="7"/>
  <c r="F194" i="7"/>
  <c r="D192" i="7"/>
  <c r="F192" i="7"/>
  <c r="E192" i="7"/>
  <c r="E190" i="7"/>
  <c r="D190" i="7"/>
  <c r="F190" i="7"/>
  <c r="D188" i="7"/>
  <c r="F188" i="7"/>
  <c r="E188" i="7"/>
  <c r="D186" i="7"/>
  <c r="F186" i="7"/>
  <c r="E186" i="7"/>
  <c r="E184" i="7"/>
  <c r="D184" i="7"/>
  <c r="F184" i="7"/>
  <c r="D182" i="7"/>
  <c r="F182" i="7"/>
  <c r="E182" i="7"/>
  <c r="D180" i="7"/>
  <c r="F180" i="7"/>
  <c r="E180" i="7"/>
  <c r="D178" i="7"/>
  <c r="F178" i="7"/>
  <c r="E178" i="7"/>
  <c r="E176" i="7"/>
  <c r="D176" i="7"/>
  <c r="F176" i="7"/>
  <c r="D174" i="7"/>
  <c r="F174" i="7"/>
  <c r="E174" i="7"/>
  <c r="E172" i="7"/>
  <c r="D172" i="7"/>
  <c r="F172" i="7"/>
  <c r="E170" i="7"/>
  <c r="D170" i="7"/>
  <c r="F170" i="7"/>
  <c r="D168" i="7"/>
  <c r="F168" i="7"/>
  <c r="E168" i="7"/>
  <c r="E166" i="7"/>
  <c r="D166" i="7"/>
  <c r="F166" i="7"/>
  <c r="D164" i="7"/>
  <c r="F164" i="7"/>
  <c r="E164" i="7"/>
  <c r="D162" i="7"/>
  <c r="F162" i="7"/>
  <c r="E162" i="7"/>
  <c r="D160" i="7"/>
  <c r="F160" i="7"/>
  <c r="E160" i="7"/>
  <c r="D158" i="7"/>
  <c r="F158" i="7"/>
  <c r="E158" i="7"/>
  <c r="E156" i="7"/>
  <c r="D156" i="7"/>
  <c r="F156" i="7"/>
  <c r="E154" i="7"/>
  <c r="D154" i="7"/>
  <c r="F154" i="7"/>
  <c r="E152" i="7"/>
  <c r="D152" i="7"/>
  <c r="F152" i="7"/>
  <c r="D150" i="7"/>
  <c r="F150" i="7"/>
  <c r="E150" i="7"/>
  <c r="D148" i="7"/>
  <c r="F148" i="7"/>
  <c r="E148" i="7"/>
  <c r="E146" i="7"/>
  <c r="D146" i="7"/>
  <c r="F146" i="7"/>
  <c r="D144" i="7"/>
  <c r="F144" i="7"/>
  <c r="E144" i="7"/>
  <c r="D142" i="7"/>
  <c r="F142" i="7"/>
  <c r="E142" i="7"/>
  <c r="D140" i="7"/>
  <c r="F140" i="7"/>
  <c r="E140" i="7"/>
  <c r="E138" i="7"/>
  <c r="D138" i="7"/>
  <c r="F138" i="7"/>
  <c r="D136" i="7"/>
  <c r="F136" i="7"/>
  <c r="E136" i="7"/>
  <c r="D134" i="7"/>
  <c r="F134" i="7"/>
  <c r="E134" i="7"/>
  <c r="E132" i="7"/>
  <c r="D132" i="7"/>
  <c r="F132" i="7"/>
  <c r="D130" i="7"/>
  <c r="F130" i="7"/>
  <c r="E130" i="7"/>
  <c r="D128" i="7"/>
  <c r="F128" i="7"/>
  <c r="E128" i="7"/>
  <c r="E126" i="7"/>
  <c r="D126" i="7"/>
  <c r="F126" i="7"/>
  <c r="D124" i="7"/>
  <c r="F124" i="7"/>
  <c r="E124" i="7"/>
  <c r="D122" i="7"/>
  <c r="F122" i="7"/>
  <c r="E122" i="7"/>
  <c r="D120" i="7"/>
  <c r="F120" i="7"/>
  <c r="E120" i="7"/>
  <c r="D118" i="7"/>
  <c r="F118" i="7"/>
  <c r="E118" i="7"/>
  <c r="D116" i="7"/>
  <c r="F116" i="7"/>
  <c r="E116" i="7"/>
  <c r="E114" i="7"/>
  <c r="D114" i="7"/>
  <c r="F114" i="7"/>
  <c r="E112" i="7"/>
  <c r="D112" i="7"/>
  <c r="F112" i="7"/>
  <c r="D110" i="7"/>
  <c r="F110" i="7"/>
  <c r="E110" i="7"/>
  <c r="D108" i="7"/>
  <c r="F108" i="7"/>
  <c r="E108" i="7"/>
  <c r="E106" i="7"/>
  <c r="D106" i="7"/>
  <c r="F106" i="7"/>
  <c r="E104" i="7"/>
  <c r="D104" i="7"/>
  <c r="F104" i="7"/>
  <c r="E102" i="7"/>
  <c r="D102" i="7"/>
  <c r="F102" i="7"/>
  <c r="E100" i="7"/>
  <c r="D100" i="7"/>
  <c r="F100" i="7"/>
  <c r="D98" i="7"/>
  <c r="F98" i="7"/>
  <c r="E98" i="7"/>
  <c r="D96" i="7"/>
  <c r="F96" i="7"/>
  <c r="E96" i="7"/>
  <c r="E94" i="7"/>
  <c r="D94" i="7"/>
  <c r="F94" i="7"/>
  <c r="E92" i="7"/>
  <c r="D92" i="7"/>
  <c r="F92" i="7"/>
  <c r="D90" i="7"/>
  <c r="F90" i="7"/>
  <c r="E90" i="7"/>
  <c r="D88" i="7"/>
  <c r="F88" i="7"/>
  <c r="E88" i="7"/>
  <c r="D86" i="7"/>
  <c r="F86" i="7"/>
  <c r="E86" i="7"/>
  <c r="D84" i="7"/>
  <c r="F84" i="7"/>
  <c r="E84" i="7"/>
  <c r="E82" i="7"/>
  <c r="D82" i="7"/>
  <c r="F82" i="7"/>
  <c r="E80" i="7"/>
  <c r="D80" i="7"/>
  <c r="F80" i="7"/>
  <c r="D78" i="7"/>
  <c r="F78" i="7"/>
  <c r="E78" i="7"/>
  <c r="D76" i="7"/>
  <c r="F76" i="7"/>
  <c r="E76" i="7"/>
  <c r="E74" i="7"/>
  <c r="D74" i="7"/>
  <c r="F74" i="7"/>
  <c r="E72" i="7"/>
  <c r="D72" i="7"/>
  <c r="F72" i="7"/>
  <c r="D70" i="7"/>
  <c r="F70" i="7"/>
  <c r="E70" i="7"/>
  <c r="E68" i="7"/>
  <c r="D68" i="7"/>
  <c r="F68" i="7"/>
  <c r="D66" i="7"/>
  <c r="F66" i="7"/>
  <c r="E66" i="7"/>
  <c r="D64" i="7"/>
  <c r="F64" i="7"/>
  <c r="E64" i="7"/>
  <c r="D62" i="7"/>
  <c r="F62" i="7"/>
  <c r="E62" i="7"/>
  <c r="D60" i="7"/>
  <c r="F60" i="7"/>
  <c r="E60" i="7"/>
  <c r="E58" i="7"/>
  <c r="D58" i="7"/>
  <c r="F58" i="7"/>
  <c r="E56" i="7"/>
  <c r="D56" i="7"/>
  <c r="F56" i="7"/>
  <c r="D54" i="7"/>
  <c r="F54" i="7"/>
  <c r="E54" i="7"/>
  <c r="D52" i="7"/>
  <c r="F52" i="7"/>
  <c r="E52" i="7"/>
  <c r="E50" i="7"/>
  <c r="D50" i="7"/>
  <c r="F50" i="7"/>
  <c r="E48" i="7"/>
  <c r="D48" i="7"/>
  <c r="F48" i="7"/>
  <c r="D46" i="7"/>
  <c r="F46" i="7"/>
  <c r="E46" i="7"/>
  <c r="D44" i="7"/>
  <c r="F44" i="7"/>
  <c r="E44" i="7"/>
  <c r="E42" i="7"/>
  <c r="D42" i="7"/>
  <c r="F42" i="7"/>
  <c r="E40" i="7"/>
  <c r="D40" i="7"/>
  <c r="F40" i="7"/>
  <c r="E38" i="7"/>
  <c r="D38" i="7"/>
  <c r="F38" i="7"/>
  <c r="E36" i="7"/>
  <c r="D36" i="7"/>
  <c r="F36" i="7"/>
  <c r="D34" i="7"/>
  <c r="F34" i="7"/>
  <c r="E34" i="7"/>
  <c r="D32" i="7"/>
  <c r="F32" i="7"/>
  <c r="E32" i="7"/>
  <c r="E30" i="7"/>
  <c r="D30" i="7"/>
  <c r="F30" i="7"/>
  <c r="E28" i="7"/>
  <c r="D28" i="7"/>
  <c r="F28" i="7"/>
  <c r="D26" i="7"/>
  <c r="F26" i="7"/>
  <c r="E26" i="7"/>
  <c r="D24" i="7"/>
  <c r="F24" i="7"/>
  <c r="E24" i="7"/>
  <c r="E22" i="7"/>
  <c r="D22" i="7"/>
  <c r="F22" i="7"/>
  <c r="E20" i="7"/>
  <c r="D20" i="7"/>
  <c r="F20" i="7"/>
  <c r="D18" i="7"/>
  <c r="F18" i="7"/>
  <c r="E18" i="7"/>
  <c r="D16" i="7"/>
  <c r="F16" i="7"/>
  <c r="E16" i="7"/>
  <c r="E14" i="7"/>
  <c r="D14" i="7"/>
  <c r="F14" i="7"/>
  <c r="D12" i="7"/>
  <c r="F12" i="7"/>
  <c r="E12" i="7"/>
  <c r="E10" i="7"/>
  <c r="D10" i="7"/>
  <c r="F10" i="7"/>
  <c r="E8" i="7"/>
  <c r="D8" i="7"/>
  <c r="F8" i="7"/>
  <c r="E6" i="7"/>
  <c r="D6" i="7"/>
  <c r="F6" i="7"/>
  <c r="E4" i="7"/>
  <c r="E1502" i="7"/>
  <c r="D1502" i="7"/>
  <c r="F1502" i="7"/>
  <c r="D1500" i="7"/>
  <c r="F1500" i="7"/>
  <c r="E1500" i="7"/>
  <c r="D1496" i="7"/>
  <c r="F1496" i="7"/>
  <c r="E1496" i="7"/>
  <c r="E1492" i="7"/>
  <c r="D1492" i="7"/>
  <c r="F1492" i="7"/>
  <c r="E1488" i="7"/>
  <c r="D1488" i="7"/>
  <c r="F1488" i="7"/>
  <c r="D1484" i="7"/>
  <c r="F1484" i="7"/>
  <c r="E1484" i="7"/>
  <c r="E1482" i="7"/>
  <c r="D1482" i="7"/>
  <c r="F1482" i="7"/>
  <c r="D1478" i="7"/>
  <c r="F1478" i="7"/>
  <c r="E1478" i="7"/>
  <c r="D1474" i="7"/>
  <c r="F1474" i="7"/>
  <c r="E1474" i="7"/>
  <c r="E1470" i="7"/>
  <c r="D1470" i="7"/>
  <c r="F1470" i="7"/>
  <c r="E1466" i="7"/>
  <c r="D1466" i="7"/>
  <c r="F1466" i="7"/>
  <c r="D1462" i="7"/>
  <c r="F1462" i="7"/>
  <c r="E1462" i="7"/>
  <c r="E1456" i="7"/>
  <c r="D1456" i="7"/>
  <c r="F1456" i="7"/>
  <c r="D1503" i="7"/>
  <c r="F1503" i="7"/>
  <c r="E1503" i="7"/>
  <c r="E1501" i="7"/>
  <c r="D1501" i="7"/>
  <c r="F1501" i="7"/>
  <c r="E1499" i="7"/>
  <c r="D1499" i="7"/>
  <c r="F1499" i="7"/>
  <c r="D1497" i="7"/>
  <c r="F1497" i="7"/>
  <c r="E1497" i="7"/>
  <c r="E1495" i="7"/>
  <c r="D1495" i="7"/>
  <c r="F1495" i="7"/>
  <c r="D1493" i="7"/>
  <c r="F1493" i="7"/>
  <c r="E1493" i="7"/>
  <c r="D1491" i="7"/>
  <c r="F1491" i="7"/>
  <c r="E1491" i="7"/>
  <c r="E1489" i="7"/>
  <c r="D1489" i="7"/>
  <c r="F1489" i="7"/>
  <c r="D1487" i="7"/>
  <c r="F1487" i="7"/>
  <c r="E1487" i="7"/>
  <c r="E1485" i="7"/>
  <c r="D1485" i="7"/>
  <c r="F1485" i="7"/>
  <c r="E1483" i="7"/>
  <c r="D1483" i="7"/>
  <c r="F1483" i="7"/>
  <c r="D1481" i="7"/>
  <c r="F1481" i="7"/>
  <c r="E1481" i="7"/>
  <c r="E1479" i="7"/>
  <c r="D1479" i="7"/>
  <c r="F1479" i="7"/>
  <c r="D1477" i="7"/>
  <c r="F1477" i="7"/>
  <c r="E1477" i="7"/>
  <c r="D1475" i="7"/>
  <c r="F1475" i="7"/>
  <c r="E1475" i="7"/>
  <c r="E1473" i="7"/>
  <c r="D1473" i="7"/>
  <c r="F1473" i="7"/>
  <c r="D1471" i="7"/>
  <c r="F1471" i="7"/>
  <c r="E1471" i="7"/>
  <c r="E1469" i="7"/>
  <c r="D1469" i="7"/>
  <c r="F1469" i="7"/>
  <c r="E1467" i="7"/>
  <c r="D1467" i="7"/>
  <c r="F1467" i="7"/>
  <c r="D1465" i="7"/>
  <c r="F1465" i="7"/>
  <c r="E1465" i="7"/>
  <c r="E1463" i="7"/>
  <c r="D1463" i="7"/>
  <c r="F1463" i="7"/>
  <c r="D1461" i="7"/>
  <c r="F1461" i="7"/>
  <c r="E1461" i="7"/>
  <c r="D1459" i="7"/>
  <c r="F1459" i="7"/>
  <c r="E1459" i="7"/>
  <c r="E1457" i="7"/>
  <c r="D1457" i="7"/>
  <c r="F1457" i="7"/>
  <c r="D1455" i="7"/>
  <c r="F1455" i="7"/>
  <c r="E1455" i="7"/>
  <c r="E1453" i="7"/>
  <c r="D1453" i="7"/>
  <c r="F1453" i="7"/>
  <c r="E1451" i="7"/>
  <c r="D1451" i="7"/>
  <c r="F1451" i="7"/>
  <c r="D1449" i="7"/>
  <c r="F1449" i="7"/>
  <c r="E1449" i="7"/>
  <c r="E1447" i="7"/>
  <c r="D1447" i="7"/>
  <c r="F1447" i="7"/>
  <c r="D1445" i="7"/>
  <c r="F1445" i="7"/>
  <c r="E1445" i="7"/>
  <c r="D1443" i="7"/>
  <c r="F1443" i="7"/>
  <c r="E1443" i="7"/>
  <c r="E1441" i="7"/>
  <c r="D1441" i="7"/>
  <c r="F1441" i="7"/>
  <c r="D1439" i="7"/>
  <c r="F1439" i="7"/>
  <c r="E1439" i="7"/>
  <c r="E1437" i="7"/>
  <c r="D1437" i="7"/>
  <c r="F1437" i="7"/>
  <c r="E1435" i="7"/>
  <c r="D1435" i="7"/>
  <c r="F1435" i="7"/>
  <c r="D1433" i="7"/>
  <c r="F1433" i="7"/>
  <c r="E1433" i="7"/>
  <c r="E1431" i="7"/>
  <c r="D1431" i="7"/>
  <c r="F1431" i="7"/>
  <c r="D1429" i="7"/>
  <c r="F1429" i="7"/>
  <c r="E1429" i="7"/>
  <c r="D1427" i="7"/>
  <c r="F1427" i="7"/>
  <c r="E1427" i="7"/>
  <c r="E1425" i="7"/>
  <c r="D1425" i="7"/>
  <c r="F1425" i="7"/>
  <c r="D1423" i="7"/>
  <c r="F1423" i="7"/>
  <c r="E1423" i="7"/>
  <c r="E1421" i="7"/>
  <c r="D1421" i="7"/>
  <c r="F1421" i="7"/>
  <c r="E1419" i="7"/>
  <c r="D1419" i="7"/>
  <c r="F1419" i="7"/>
  <c r="D1417" i="7"/>
  <c r="F1417" i="7"/>
  <c r="E1417" i="7"/>
  <c r="E1415" i="7"/>
  <c r="D1415" i="7"/>
  <c r="F1415" i="7"/>
  <c r="D1413" i="7"/>
  <c r="F1413" i="7"/>
  <c r="E1413" i="7"/>
  <c r="D1411" i="7"/>
  <c r="F1411" i="7"/>
  <c r="E1411" i="7"/>
  <c r="E1409" i="7"/>
  <c r="D1409" i="7"/>
  <c r="F1409" i="7"/>
  <c r="D1407" i="7"/>
  <c r="F1407" i="7"/>
  <c r="E1407" i="7"/>
  <c r="E1405" i="7"/>
  <c r="D1405" i="7"/>
  <c r="F1405" i="7"/>
  <c r="E1403" i="7"/>
  <c r="D1403" i="7"/>
  <c r="F1403" i="7"/>
  <c r="D1401" i="7"/>
  <c r="F1401" i="7"/>
  <c r="E1401" i="7"/>
  <c r="E1399" i="7"/>
  <c r="D1399" i="7"/>
  <c r="F1399" i="7"/>
  <c r="D1397" i="7"/>
  <c r="F1397" i="7"/>
  <c r="E1397" i="7"/>
  <c r="E1395" i="7"/>
  <c r="D1395" i="7"/>
  <c r="F1395" i="7"/>
  <c r="E1393" i="7"/>
  <c r="D1393" i="7"/>
  <c r="F1393" i="7"/>
  <c r="D1391" i="7"/>
  <c r="F1391" i="7"/>
  <c r="E1391" i="7"/>
  <c r="E1389" i="7"/>
  <c r="D1389" i="7"/>
  <c r="F1389" i="7"/>
  <c r="E1387" i="7"/>
  <c r="D1387" i="7"/>
  <c r="F1387" i="7"/>
  <c r="D1385" i="7"/>
  <c r="F1385" i="7"/>
  <c r="E1385" i="7"/>
  <c r="D1383" i="7"/>
  <c r="F1383" i="7"/>
  <c r="E1383" i="7"/>
  <c r="E1381" i="7"/>
  <c r="D1381" i="7"/>
  <c r="F1381" i="7"/>
  <c r="D1379" i="7"/>
  <c r="F1379" i="7"/>
  <c r="E1379" i="7"/>
  <c r="D1377" i="7"/>
  <c r="F1377" i="7"/>
  <c r="E1377" i="7"/>
  <c r="D1375" i="7"/>
  <c r="F1375" i="7"/>
  <c r="E1375" i="7"/>
  <c r="E1373" i="7"/>
  <c r="D1373" i="7"/>
  <c r="F1373" i="7"/>
  <c r="D1371" i="7"/>
  <c r="F1371" i="7"/>
  <c r="E1371" i="7"/>
  <c r="D1369" i="7"/>
  <c r="F1369" i="7"/>
  <c r="E1369" i="7"/>
  <c r="D1367" i="7"/>
  <c r="F1367" i="7"/>
  <c r="E1367" i="7"/>
  <c r="E1365" i="7"/>
  <c r="D1365" i="7"/>
  <c r="F1365" i="7"/>
  <c r="D1363" i="7"/>
  <c r="F1363" i="7"/>
  <c r="E1363" i="7"/>
  <c r="E1361" i="7"/>
  <c r="D1361" i="7"/>
  <c r="F1361" i="7"/>
  <c r="D1359" i="7"/>
  <c r="F1359" i="7"/>
  <c r="E1359" i="7"/>
  <c r="E1357" i="7"/>
  <c r="D1357" i="7"/>
  <c r="F1357" i="7"/>
  <c r="E1355" i="7"/>
  <c r="D1355" i="7"/>
  <c r="F1355" i="7"/>
  <c r="D1353" i="7"/>
  <c r="F1353" i="7"/>
  <c r="E1353" i="7"/>
  <c r="E1351" i="7"/>
  <c r="D1351" i="7"/>
  <c r="F1351" i="7"/>
  <c r="D1349" i="7"/>
  <c r="F1349" i="7"/>
  <c r="E1349" i="7"/>
  <c r="D1347" i="7"/>
  <c r="F1347" i="7"/>
  <c r="E1347" i="7"/>
  <c r="D1345" i="7"/>
  <c r="F1345" i="7"/>
  <c r="E1345" i="7"/>
  <c r="E1343" i="7"/>
  <c r="D1343" i="7"/>
  <c r="F1343" i="7"/>
  <c r="E1341" i="7"/>
  <c r="D1341" i="7"/>
  <c r="F1341" i="7"/>
  <c r="D1339" i="7"/>
  <c r="F1339" i="7"/>
  <c r="E1339" i="7"/>
  <c r="D1337" i="7"/>
  <c r="F1337" i="7"/>
  <c r="E1337" i="7"/>
  <c r="E1335" i="7"/>
  <c r="D1335" i="7"/>
  <c r="F1335" i="7"/>
  <c r="D1333" i="7"/>
  <c r="F1333" i="7"/>
  <c r="E1333" i="7"/>
  <c r="E1331" i="7"/>
  <c r="D1331" i="7"/>
  <c r="F1331" i="7"/>
  <c r="D1329" i="7"/>
  <c r="F1329" i="7"/>
  <c r="E1329" i="7"/>
  <c r="D1327" i="7"/>
  <c r="F1327" i="7"/>
  <c r="E1327" i="7"/>
  <c r="E1325" i="7"/>
  <c r="D1325" i="7"/>
  <c r="F1325" i="7"/>
  <c r="E1323" i="7"/>
  <c r="D1323" i="7"/>
  <c r="F1323" i="7"/>
  <c r="D1321" i="7"/>
  <c r="F1321" i="7"/>
  <c r="E1321" i="7"/>
  <c r="E1319" i="7"/>
  <c r="D1319" i="7"/>
  <c r="F1319" i="7"/>
  <c r="D1317" i="7"/>
  <c r="F1317" i="7"/>
  <c r="E1317" i="7"/>
  <c r="D1315" i="7"/>
  <c r="F1315" i="7"/>
  <c r="E1315" i="7"/>
  <c r="D1313" i="7"/>
  <c r="F1313" i="7"/>
  <c r="E1313" i="7"/>
  <c r="E1311" i="7"/>
  <c r="D1311" i="7"/>
  <c r="F1311" i="7"/>
  <c r="E1309" i="7"/>
  <c r="D1309" i="7"/>
  <c r="F1309" i="7"/>
  <c r="D1307" i="7"/>
  <c r="F1307" i="7"/>
  <c r="E1307" i="7"/>
  <c r="D1305" i="7"/>
  <c r="F1305" i="7"/>
  <c r="E1305" i="7"/>
  <c r="E1303" i="7"/>
  <c r="D1303" i="7"/>
  <c r="F1303" i="7"/>
  <c r="D1301" i="7"/>
  <c r="F1301" i="7"/>
  <c r="E1301" i="7"/>
  <c r="E1299" i="7"/>
  <c r="D1299" i="7"/>
  <c r="F1299" i="7"/>
  <c r="D1297" i="7"/>
  <c r="F1297" i="7"/>
  <c r="E1297" i="7"/>
  <c r="D1295" i="7"/>
  <c r="F1295" i="7"/>
  <c r="E1295" i="7"/>
  <c r="E1293" i="7"/>
  <c r="D1293" i="7"/>
  <c r="F1293" i="7"/>
  <c r="E1291" i="7"/>
  <c r="D1291" i="7"/>
  <c r="F1291" i="7"/>
  <c r="E1289" i="7"/>
  <c r="D1289" i="7"/>
  <c r="F1289" i="7"/>
  <c r="D1287" i="7"/>
  <c r="F1287" i="7"/>
  <c r="E1287" i="7"/>
  <c r="E1285" i="7"/>
  <c r="D1285" i="7"/>
  <c r="F1285" i="7"/>
  <c r="E1283" i="7"/>
  <c r="D1283" i="7"/>
  <c r="F1283" i="7"/>
  <c r="E1281" i="7"/>
  <c r="D1281" i="7"/>
  <c r="F1281" i="7"/>
  <c r="D1279" i="7"/>
  <c r="F1279" i="7"/>
  <c r="E1279" i="7"/>
  <c r="D1277" i="7"/>
  <c r="F1277" i="7"/>
  <c r="E1277" i="7"/>
  <c r="E1275" i="7"/>
  <c r="D1275" i="7"/>
  <c r="F1275" i="7"/>
  <c r="E1273" i="7"/>
  <c r="D1273" i="7"/>
  <c r="F1273" i="7"/>
  <c r="D1271" i="7"/>
  <c r="F1271" i="7"/>
  <c r="E1271" i="7"/>
  <c r="E1269" i="7"/>
  <c r="D1269" i="7"/>
  <c r="F1269" i="7"/>
  <c r="D1267" i="7"/>
  <c r="F1267" i="7"/>
  <c r="E1267" i="7"/>
  <c r="D1265" i="7"/>
  <c r="F1265" i="7"/>
  <c r="E1265" i="7"/>
  <c r="D1263" i="7"/>
  <c r="F1263" i="7"/>
  <c r="E1263" i="7"/>
  <c r="D1261" i="7"/>
  <c r="F1261" i="7"/>
  <c r="E1261" i="7"/>
  <c r="E1259" i="7"/>
  <c r="D1259" i="7"/>
  <c r="F1259" i="7"/>
  <c r="E1257" i="7"/>
  <c r="D1257" i="7"/>
  <c r="F1257" i="7"/>
  <c r="D1255" i="7"/>
  <c r="F1255" i="7"/>
  <c r="E1255" i="7"/>
  <c r="E1253" i="7"/>
  <c r="D1253" i="7"/>
  <c r="F1253" i="7"/>
  <c r="D1251" i="7"/>
  <c r="F1251" i="7"/>
  <c r="E1251" i="7"/>
  <c r="D1249" i="7"/>
  <c r="F1249" i="7"/>
  <c r="E1249" i="7"/>
  <c r="E1247" i="7"/>
  <c r="D1247" i="7"/>
  <c r="F1247" i="7"/>
  <c r="D1245" i="7"/>
  <c r="F1245" i="7"/>
  <c r="E1245" i="7"/>
  <c r="D1243" i="7"/>
  <c r="F1243" i="7"/>
  <c r="E1243" i="7"/>
  <c r="D1241" i="7"/>
  <c r="F1241" i="7"/>
  <c r="E1241" i="7"/>
  <c r="E1239" i="7"/>
  <c r="D1239" i="7"/>
  <c r="F1239" i="7"/>
  <c r="E1237" i="7"/>
  <c r="D1237" i="7"/>
  <c r="F1237" i="7"/>
  <c r="D1235" i="7"/>
  <c r="F1235" i="7"/>
  <c r="E1235" i="7"/>
  <c r="D1233" i="7"/>
  <c r="F1233" i="7"/>
  <c r="E1233" i="7"/>
  <c r="D1231" i="7"/>
  <c r="F1231" i="7"/>
  <c r="E1231" i="7"/>
  <c r="D1229" i="7"/>
  <c r="F1229" i="7"/>
  <c r="E1229" i="7"/>
  <c r="D1227" i="7"/>
  <c r="F1227" i="7"/>
  <c r="E1227" i="7"/>
  <c r="E1225" i="7"/>
  <c r="D1225" i="7"/>
  <c r="F1225" i="7"/>
  <c r="D1223" i="7"/>
  <c r="F1223" i="7"/>
  <c r="E1223" i="7"/>
  <c r="E1221" i="7"/>
  <c r="D1221" i="7"/>
  <c r="F1221" i="7"/>
  <c r="E1219" i="7"/>
  <c r="D1219" i="7"/>
  <c r="F1219" i="7"/>
  <c r="D1217" i="7"/>
  <c r="F1217" i="7"/>
  <c r="E1217" i="7"/>
  <c r="D1215" i="7"/>
  <c r="F1215" i="7"/>
  <c r="E1215" i="7"/>
  <c r="E1213" i="7"/>
  <c r="D1213" i="7"/>
  <c r="F1213" i="7"/>
  <c r="D1211" i="7"/>
  <c r="F1211" i="7"/>
  <c r="E1211" i="7"/>
  <c r="E1209" i="7"/>
  <c r="D1209" i="7"/>
  <c r="F1209" i="7"/>
  <c r="D1207" i="7"/>
  <c r="F1207" i="7"/>
  <c r="E1207" i="7"/>
  <c r="D1205" i="7"/>
  <c r="F1205" i="7"/>
  <c r="E1205" i="7"/>
  <c r="D1203" i="7"/>
  <c r="F1203" i="7"/>
  <c r="E1203" i="7"/>
  <c r="E1201" i="7"/>
  <c r="D1201" i="7"/>
  <c r="F1201" i="7"/>
  <c r="D1199" i="7"/>
  <c r="F1199" i="7"/>
  <c r="E1199" i="7"/>
  <c r="D1197" i="7"/>
  <c r="F1197" i="7"/>
  <c r="E1197" i="7"/>
  <c r="D1195" i="7"/>
  <c r="F1195" i="7"/>
  <c r="E1195" i="7"/>
  <c r="E1193" i="7"/>
  <c r="D1193" i="7"/>
  <c r="F1193" i="7"/>
  <c r="E1191" i="7"/>
  <c r="D1191" i="7"/>
  <c r="F1191" i="7"/>
  <c r="D1189" i="7"/>
  <c r="F1189" i="7"/>
  <c r="E1189" i="7"/>
  <c r="D1187" i="7"/>
  <c r="F1187" i="7"/>
  <c r="E1187" i="7"/>
  <c r="E1185" i="7"/>
  <c r="D1185" i="7"/>
  <c r="F1185" i="7"/>
  <c r="D1183" i="7"/>
  <c r="F1183" i="7"/>
  <c r="E1183" i="7"/>
  <c r="D1181" i="7"/>
  <c r="F1181" i="7"/>
  <c r="E1181" i="7"/>
  <c r="D1179" i="7"/>
  <c r="F1179" i="7"/>
  <c r="E1179" i="7"/>
  <c r="E1177" i="7"/>
  <c r="D1177" i="7"/>
  <c r="F1177" i="7"/>
  <c r="E1175" i="7"/>
  <c r="D1175" i="7"/>
  <c r="F1175" i="7"/>
  <c r="D1173" i="7"/>
  <c r="F1173" i="7"/>
  <c r="E1173" i="7"/>
  <c r="D1171" i="7"/>
  <c r="F1171" i="7"/>
  <c r="E1171" i="7"/>
  <c r="E1169" i="7"/>
  <c r="D1169" i="7"/>
  <c r="F1169" i="7"/>
  <c r="D1167" i="7"/>
  <c r="F1167" i="7"/>
  <c r="E1167" i="7"/>
  <c r="D1165" i="7"/>
  <c r="F1165" i="7"/>
  <c r="E1165" i="7"/>
  <c r="D1163" i="7"/>
  <c r="F1163" i="7"/>
  <c r="E1163" i="7"/>
  <c r="E1161" i="7"/>
  <c r="D1161" i="7"/>
  <c r="F1161" i="7"/>
  <c r="E1159" i="7"/>
  <c r="D1159" i="7"/>
  <c r="F1159" i="7"/>
  <c r="D1157" i="7"/>
  <c r="F1157" i="7"/>
  <c r="E1157" i="7"/>
  <c r="D1155" i="7"/>
  <c r="F1155" i="7"/>
  <c r="E1155" i="7"/>
  <c r="E1153" i="7"/>
  <c r="D1153" i="7"/>
  <c r="F1153" i="7"/>
  <c r="D1151" i="7"/>
  <c r="F1151" i="7"/>
  <c r="E1151" i="7"/>
  <c r="D1149" i="7"/>
  <c r="F1149" i="7"/>
  <c r="E1149" i="7"/>
  <c r="D1147" i="7"/>
  <c r="F1147" i="7"/>
  <c r="E1147" i="7"/>
  <c r="E1145" i="7"/>
  <c r="D1145" i="7"/>
  <c r="F1145" i="7"/>
  <c r="E1143" i="7"/>
  <c r="D1143" i="7"/>
  <c r="F1143" i="7"/>
  <c r="D1141" i="7"/>
  <c r="F1141" i="7"/>
  <c r="E1141" i="7"/>
  <c r="D1139" i="7"/>
  <c r="F1139" i="7"/>
  <c r="E1139" i="7"/>
  <c r="E1137" i="7"/>
  <c r="D1137" i="7"/>
  <c r="F1137" i="7"/>
  <c r="D1135" i="7"/>
  <c r="F1135" i="7"/>
  <c r="E1135" i="7"/>
  <c r="D1133" i="7"/>
  <c r="F1133" i="7"/>
  <c r="E1133" i="7"/>
  <c r="D1131" i="7"/>
  <c r="F1131" i="7"/>
  <c r="E1131" i="7"/>
  <c r="D1129" i="7"/>
  <c r="F1129" i="7"/>
  <c r="E1129" i="7"/>
  <c r="D1127" i="7"/>
  <c r="F1127" i="7"/>
  <c r="E1127" i="7"/>
  <c r="D1125" i="7"/>
  <c r="F1125" i="7"/>
  <c r="E1125" i="7"/>
  <c r="D1123" i="7"/>
  <c r="F1123" i="7"/>
  <c r="E1123" i="7"/>
  <c r="E1121" i="7"/>
  <c r="D1121" i="7"/>
  <c r="F1121" i="7"/>
  <c r="E1119" i="7"/>
  <c r="D1119" i="7"/>
  <c r="F1119" i="7"/>
  <c r="D1117" i="7"/>
  <c r="F1117" i="7"/>
  <c r="E1117" i="7"/>
  <c r="D1115" i="7"/>
  <c r="F1115" i="7"/>
  <c r="E1115" i="7"/>
  <c r="E1113" i="7"/>
  <c r="D1113" i="7"/>
  <c r="F1113" i="7"/>
  <c r="D1111" i="7"/>
  <c r="F1111" i="7"/>
  <c r="E1111" i="7"/>
  <c r="E1109" i="7"/>
  <c r="D1109" i="7"/>
  <c r="F1109" i="7"/>
  <c r="E1107" i="7"/>
  <c r="D1107" i="7"/>
  <c r="F1107" i="7"/>
  <c r="D1105" i="7"/>
  <c r="F1105" i="7"/>
  <c r="E1105" i="7"/>
  <c r="E1103" i="7"/>
  <c r="D1103" i="7"/>
  <c r="F1103" i="7"/>
  <c r="D1101" i="7"/>
  <c r="F1101" i="7"/>
  <c r="E1101" i="7"/>
  <c r="D1099" i="7"/>
  <c r="F1099" i="7"/>
  <c r="E1099" i="7"/>
  <c r="E1097" i="7"/>
  <c r="D1097" i="7"/>
  <c r="F1097" i="7"/>
  <c r="E1095" i="7"/>
  <c r="D1095" i="7"/>
  <c r="F1095" i="7"/>
  <c r="E1093" i="7"/>
  <c r="D1093" i="7"/>
  <c r="F1093" i="7"/>
  <c r="D1091" i="7"/>
  <c r="F1091" i="7"/>
  <c r="E1091" i="7"/>
  <c r="D1089" i="7"/>
  <c r="F1089" i="7"/>
  <c r="E1089" i="7"/>
  <c r="E1087" i="7"/>
  <c r="D1087" i="7"/>
  <c r="F1087" i="7"/>
  <c r="D1085" i="7"/>
  <c r="F1085" i="7"/>
  <c r="E1085" i="7"/>
  <c r="D1083" i="7"/>
  <c r="F1083" i="7"/>
  <c r="E1083" i="7"/>
  <c r="D1081" i="7"/>
  <c r="F1081" i="7"/>
  <c r="E1081" i="7"/>
  <c r="E1079" i="7"/>
  <c r="D1079" i="7"/>
  <c r="F1079" i="7"/>
  <c r="D1077" i="7"/>
  <c r="F1077" i="7"/>
  <c r="E1077" i="7"/>
  <c r="D1075" i="7"/>
  <c r="F1075" i="7"/>
  <c r="E1075" i="7"/>
  <c r="D1073" i="7"/>
  <c r="F1073" i="7"/>
  <c r="E1073" i="7"/>
  <c r="E1071" i="7"/>
  <c r="D1071" i="7"/>
  <c r="F1071" i="7"/>
  <c r="D1069" i="7"/>
  <c r="F1069" i="7"/>
  <c r="E1069" i="7"/>
  <c r="D1067" i="7"/>
  <c r="F1067" i="7"/>
  <c r="E1067" i="7"/>
  <c r="D1065" i="7"/>
  <c r="F1065" i="7"/>
  <c r="E1065" i="7"/>
  <c r="E1063" i="7"/>
  <c r="D1063" i="7"/>
  <c r="F1063" i="7"/>
  <c r="D1061" i="7"/>
  <c r="F1061" i="7"/>
  <c r="E1061" i="7"/>
  <c r="D1059" i="7"/>
  <c r="F1059" i="7"/>
  <c r="E1059" i="7"/>
  <c r="D1057" i="7"/>
  <c r="F1057" i="7"/>
  <c r="E1057" i="7"/>
  <c r="E1055" i="7"/>
  <c r="D1055" i="7"/>
  <c r="F1055" i="7"/>
  <c r="D1053" i="7"/>
  <c r="F1053" i="7"/>
  <c r="E1053" i="7"/>
  <c r="D1051" i="7"/>
  <c r="F1051" i="7"/>
  <c r="E1051" i="7"/>
  <c r="D1049" i="7"/>
  <c r="F1049" i="7"/>
  <c r="E1049" i="7"/>
  <c r="E1047" i="7"/>
  <c r="D1047" i="7"/>
  <c r="F1047" i="7"/>
  <c r="D1045" i="7"/>
  <c r="F1045" i="7"/>
  <c r="E1045" i="7"/>
  <c r="D1043" i="7"/>
  <c r="F1043" i="7"/>
  <c r="E1043" i="7"/>
  <c r="D1041" i="7"/>
  <c r="F1041" i="7"/>
  <c r="E1041" i="7"/>
  <c r="E1039" i="7"/>
  <c r="D1039" i="7"/>
  <c r="F1039" i="7"/>
  <c r="D1037" i="7"/>
  <c r="F1037" i="7"/>
  <c r="E1037" i="7"/>
  <c r="D1035" i="7"/>
  <c r="F1035" i="7"/>
  <c r="E1035" i="7"/>
  <c r="E1033" i="7"/>
  <c r="D1033" i="7"/>
  <c r="F1033" i="7"/>
  <c r="D1031" i="7"/>
  <c r="F1031" i="7"/>
  <c r="E1031" i="7"/>
  <c r="E1029" i="7"/>
  <c r="D1029" i="7"/>
  <c r="F1029" i="7"/>
  <c r="E1027" i="7"/>
  <c r="D1027" i="7"/>
  <c r="F1027" i="7"/>
  <c r="E1025" i="7"/>
  <c r="D1025" i="7"/>
  <c r="F1025" i="7"/>
  <c r="D1023" i="7"/>
  <c r="F1023" i="7"/>
  <c r="E1023" i="7"/>
  <c r="E1021" i="7"/>
  <c r="D1021" i="7"/>
  <c r="F1021" i="7"/>
  <c r="E1019" i="7"/>
  <c r="D1019" i="7"/>
  <c r="F1019" i="7"/>
  <c r="D1017" i="7"/>
  <c r="F1017" i="7"/>
  <c r="E1017" i="7"/>
  <c r="E1015" i="7"/>
  <c r="D1015" i="7"/>
  <c r="F1015" i="7"/>
  <c r="D1013" i="7"/>
  <c r="F1013" i="7"/>
  <c r="E1013" i="7"/>
  <c r="D1011" i="7"/>
  <c r="F1011" i="7"/>
  <c r="E1011" i="7"/>
  <c r="D1009" i="7"/>
  <c r="F1009" i="7"/>
  <c r="E1009" i="7"/>
  <c r="E1007" i="7"/>
  <c r="D1007" i="7"/>
  <c r="F1007" i="7"/>
  <c r="D1005" i="7"/>
  <c r="F1005" i="7"/>
  <c r="E1005" i="7"/>
  <c r="E1003" i="7"/>
  <c r="D1003" i="7"/>
  <c r="F1003" i="7"/>
  <c r="D1001" i="7"/>
  <c r="F1001" i="7"/>
  <c r="E1001" i="7"/>
  <c r="D999" i="7"/>
  <c r="F999" i="7"/>
  <c r="E999" i="7"/>
  <c r="D997" i="7"/>
  <c r="F997" i="7"/>
  <c r="E997" i="7"/>
  <c r="D995" i="7"/>
  <c r="F995" i="7"/>
  <c r="E995" i="7"/>
  <c r="E993" i="7"/>
  <c r="F993" i="7"/>
  <c r="D993" i="7"/>
  <c r="E991" i="7"/>
  <c r="F991" i="7"/>
  <c r="D991" i="7"/>
  <c r="E989" i="7"/>
  <c r="D989" i="7"/>
  <c r="F989" i="7"/>
  <c r="E987" i="7"/>
  <c r="F987" i="7"/>
  <c r="D987" i="7"/>
  <c r="D985" i="7"/>
  <c r="F985" i="7"/>
  <c r="E985" i="7"/>
  <c r="D983" i="7"/>
  <c r="F983" i="7"/>
  <c r="E983" i="7"/>
  <c r="D981" i="7"/>
  <c r="F981" i="7"/>
  <c r="E981" i="7"/>
  <c r="D979" i="7"/>
  <c r="F979" i="7"/>
  <c r="E979" i="7"/>
  <c r="D977" i="7"/>
  <c r="F977" i="7"/>
  <c r="E977" i="7"/>
  <c r="D975" i="7"/>
  <c r="F975" i="7"/>
  <c r="E975" i="7"/>
  <c r="E973" i="7"/>
  <c r="D973" i="7"/>
  <c r="F973" i="7"/>
  <c r="E971" i="7"/>
  <c r="D971" i="7"/>
  <c r="F971" i="7"/>
  <c r="D969" i="7"/>
  <c r="F969" i="7"/>
  <c r="E969" i="7"/>
  <c r="E967" i="7"/>
  <c r="D967" i="7"/>
  <c r="F967" i="7"/>
  <c r="D965" i="7"/>
  <c r="F965" i="7"/>
  <c r="E965" i="7"/>
  <c r="D963" i="7"/>
  <c r="F963" i="7"/>
  <c r="E963" i="7"/>
  <c r="D961" i="7"/>
  <c r="F961" i="7"/>
  <c r="E961" i="7"/>
  <c r="E959" i="7"/>
  <c r="D959" i="7"/>
  <c r="F959" i="7"/>
  <c r="D957" i="7"/>
  <c r="F957" i="7"/>
  <c r="E957" i="7"/>
  <c r="D955" i="7"/>
  <c r="F955" i="7"/>
  <c r="E955" i="7"/>
  <c r="D953" i="7"/>
  <c r="F953" i="7"/>
  <c r="E953" i="7"/>
  <c r="E951" i="7"/>
  <c r="D951" i="7"/>
  <c r="F951" i="7"/>
  <c r="D949" i="7"/>
  <c r="F949" i="7"/>
  <c r="E949" i="7"/>
  <c r="D947" i="7"/>
  <c r="F947" i="7"/>
  <c r="E947" i="7"/>
  <c r="E945" i="7"/>
  <c r="D945" i="7"/>
  <c r="F945" i="7"/>
  <c r="D943" i="7"/>
  <c r="F943" i="7"/>
  <c r="E943" i="7"/>
  <c r="E941" i="7"/>
  <c r="D941" i="7"/>
  <c r="F941" i="7"/>
  <c r="E939" i="7"/>
  <c r="D939" i="7"/>
  <c r="F939" i="7"/>
  <c r="E937" i="7"/>
  <c r="D937" i="7"/>
  <c r="F937" i="7"/>
  <c r="D935" i="7"/>
  <c r="F935" i="7"/>
  <c r="E935" i="7"/>
  <c r="E933" i="7"/>
  <c r="D933" i="7"/>
  <c r="F933" i="7"/>
  <c r="E931" i="7"/>
  <c r="D931" i="7"/>
  <c r="F931" i="7"/>
  <c r="D929" i="7"/>
  <c r="F929" i="7"/>
  <c r="E929" i="7"/>
  <c r="E927" i="7"/>
  <c r="D927" i="7"/>
  <c r="F927" i="7"/>
  <c r="D925" i="7"/>
  <c r="F925" i="7"/>
  <c r="E925" i="7"/>
  <c r="D923" i="7"/>
  <c r="F923" i="7"/>
  <c r="E923" i="7"/>
  <c r="D921" i="7"/>
  <c r="F921" i="7"/>
  <c r="E921" i="7"/>
  <c r="E919" i="7"/>
  <c r="D919" i="7"/>
  <c r="F919" i="7"/>
  <c r="D917" i="7"/>
  <c r="F917" i="7"/>
  <c r="E917" i="7"/>
  <c r="D915" i="7"/>
  <c r="F915" i="7"/>
  <c r="E915" i="7"/>
  <c r="E913" i="7"/>
  <c r="D913" i="7"/>
  <c r="F913" i="7"/>
  <c r="D911" i="7"/>
  <c r="F911" i="7"/>
  <c r="E911" i="7"/>
  <c r="E909" i="7"/>
  <c r="D909" i="7"/>
  <c r="F909" i="7"/>
  <c r="E907" i="7"/>
  <c r="D907" i="7"/>
  <c r="F907" i="7"/>
  <c r="E905" i="7"/>
  <c r="D905" i="7"/>
  <c r="F905" i="7"/>
  <c r="D903" i="7"/>
  <c r="F903" i="7"/>
  <c r="E903" i="7"/>
  <c r="E901" i="7"/>
  <c r="D901" i="7"/>
  <c r="F901" i="7"/>
  <c r="E899" i="7"/>
  <c r="D899" i="7"/>
  <c r="F899" i="7"/>
  <c r="D897" i="7"/>
  <c r="F897" i="7"/>
  <c r="E897" i="7"/>
  <c r="E895" i="7"/>
  <c r="D895" i="7"/>
  <c r="F895" i="7"/>
  <c r="D893" i="7"/>
  <c r="F893" i="7"/>
  <c r="E893" i="7"/>
  <c r="D891" i="7"/>
  <c r="F891" i="7"/>
  <c r="E891" i="7"/>
  <c r="D889" i="7"/>
  <c r="F889" i="7"/>
  <c r="E889" i="7"/>
  <c r="E887" i="7"/>
  <c r="D887" i="7"/>
  <c r="F887" i="7"/>
  <c r="D885" i="7"/>
  <c r="F885" i="7"/>
  <c r="E885" i="7"/>
  <c r="D883" i="7"/>
  <c r="F883" i="7"/>
  <c r="E883" i="7"/>
  <c r="E881" i="7"/>
  <c r="D881" i="7"/>
  <c r="F881" i="7"/>
  <c r="D879" i="7"/>
  <c r="F879" i="7"/>
  <c r="E879" i="7"/>
  <c r="E877" i="7"/>
  <c r="D877" i="7"/>
  <c r="F877" i="7"/>
  <c r="E875" i="7"/>
  <c r="D875" i="7"/>
  <c r="F875" i="7"/>
  <c r="E873" i="7"/>
  <c r="D873" i="7"/>
  <c r="F873" i="7"/>
  <c r="D871" i="7"/>
  <c r="F871" i="7"/>
  <c r="E871" i="7"/>
  <c r="E869" i="7"/>
  <c r="D869" i="7"/>
  <c r="F869" i="7"/>
  <c r="E867" i="7"/>
  <c r="D867" i="7"/>
  <c r="F867" i="7"/>
  <c r="E865" i="7"/>
  <c r="D865" i="7"/>
  <c r="F865" i="7"/>
  <c r="E863" i="7"/>
  <c r="D863" i="7"/>
  <c r="F863" i="7"/>
  <c r="E861" i="7"/>
  <c r="D861" i="7"/>
  <c r="F861" i="7"/>
  <c r="E859" i="7"/>
  <c r="D859" i="7"/>
  <c r="F859" i="7"/>
  <c r="E857" i="7"/>
  <c r="D857" i="7"/>
  <c r="F857" i="7"/>
  <c r="E855" i="7"/>
  <c r="D855" i="7"/>
  <c r="F855" i="7"/>
  <c r="D853" i="7"/>
  <c r="F853" i="7"/>
  <c r="E853" i="7"/>
  <c r="D851" i="7"/>
  <c r="F851" i="7"/>
  <c r="E851" i="7"/>
  <c r="E849" i="7"/>
  <c r="D849" i="7"/>
  <c r="F849" i="7"/>
  <c r="D847" i="7"/>
  <c r="F847" i="7"/>
  <c r="E847" i="7"/>
  <c r="D845" i="7"/>
  <c r="F845" i="7"/>
  <c r="E845" i="7"/>
  <c r="D843" i="7"/>
  <c r="F843" i="7"/>
  <c r="E843" i="7"/>
  <c r="D841" i="7"/>
  <c r="F841" i="7"/>
  <c r="E841" i="7"/>
  <c r="D839" i="7"/>
  <c r="F839" i="7"/>
  <c r="E839" i="7"/>
  <c r="D837" i="7"/>
  <c r="F837" i="7"/>
  <c r="E837" i="7"/>
  <c r="E835" i="7"/>
  <c r="D835" i="7"/>
  <c r="F835" i="7"/>
  <c r="E833" i="7"/>
  <c r="D833" i="7"/>
  <c r="F833" i="7"/>
  <c r="D831" i="7"/>
  <c r="F831" i="7"/>
  <c r="E831" i="7"/>
  <c r="D829" i="7"/>
  <c r="F829" i="7"/>
  <c r="E829" i="7"/>
  <c r="E827" i="7"/>
  <c r="D827" i="7"/>
  <c r="F827" i="7"/>
  <c r="E825" i="7"/>
  <c r="D825" i="7"/>
  <c r="F825" i="7"/>
  <c r="D823" i="7"/>
  <c r="F823" i="7"/>
  <c r="E823" i="7"/>
  <c r="E821" i="7"/>
  <c r="D821" i="7"/>
  <c r="F821" i="7"/>
  <c r="D819" i="7"/>
  <c r="F819" i="7"/>
  <c r="E819" i="7"/>
  <c r="D817" i="7"/>
  <c r="F817" i="7"/>
  <c r="E817" i="7"/>
  <c r="D815" i="7"/>
  <c r="F815" i="7"/>
  <c r="E815" i="7"/>
  <c r="D813" i="7"/>
  <c r="F813" i="7"/>
  <c r="E813" i="7"/>
  <c r="E811" i="7"/>
  <c r="D811" i="7"/>
  <c r="F811" i="7"/>
  <c r="E809" i="7"/>
  <c r="D809" i="7"/>
  <c r="F809" i="7"/>
  <c r="D807" i="7"/>
  <c r="F807" i="7"/>
  <c r="E807" i="7"/>
  <c r="E805" i="7"/>
  <c r="D805" i="7"/>
  <c r="F805" i="7"/>
  <c r="D803" i="7"/>
  <c r="F803" i="7"/>
  <c r="E803" i="7"/>
  <c r="D801" i="7"/>
  <c r="F801" i="7"/>
  <c r="E801" i="7"/>
  <c r="D799" i="7"/>
  <c r="F799" i="7"/>
  <c r="E799" i="7"/>
  <c r="D797" i="7"/>
  <c r="F797" i="7"/>
  <c r="E797" i="7"/>
  <c r="E795" i="7"/>
  <c r="D795" i="7"/>
  <c r="F795" i="7"/>
  <c r="E793" i="7"/>
  <c r="D793" i="7"/>
  <c r="F793" i="7"/>
  <c r="D791" i="7"/>
  <c r="F791" i="7"/>
  <c r="E791" i="7"/>
  <c r="E789" i="7"/>
  <c r="D789" i="7"/>
  <c r="F789" i="7"/>
  <c r="D787" i="7"/>
  <c r="F787" i="7"/>
  <c r="E787" i="7"/>
  <c r="D785" i="7"/>
  <c r="F785" i="7"/>
  <c r="E785" i="7"/>
  <c r="D783" i="7"/>
  <c r="F783" i="7"/>
  <c r="E783" i="7"/>
  <c r="D781" i="7"/>
  <c r="F781" i="7"/>
  <c r="E781" i="7"/>
  <c r="E779" i="7"/>
  <c r="D779" i="7"/>
  <c r="F779" i="7"/>
  <c r="E777" i="7"/>
  <c r="D777" i="7"/>
  <c r="F777" i="7"/>
  <c r="D775" i="7"/>
  <c r="F775" i="7"/>
  <c r="E775" i="7"/>
  <c r="E773" i="7"/>
  <c r="D773" i="7"/>
  <c r="F773" i="7"/>
  <c r="D771" i="7"/>
  <c r="F771" i="7"/>
  <c r="E771" i="7"/>
  <c r="D769" i="7"/>
  <c r="F769" i="7"/>
  <c r="E769" i="7"/>
  <c r="D767" i="7"/>
  <c r="F767" i="7"/>
  <c r="E767" i="7"/>
  <c r="D765" i="7"/>
  <c r="F765" i="7"/>
  <c r="E765" i="7"/>
  <c r="E763" i="7"/>
  <c r="D763" i="7"/>
  <c r="F763" i="7"/>
  <c r="E761" i="7"/>
  <c r="D761" i="7"/>
  <c r="F761" i="7"/>
  <c r="D759" i="7"/>
  <c r="F759" i="7"/>
  <c r="E759" i="7"/>
  <c r="D757" i="7"/>
  <c r="F757" i="7"/>
  <c r="E757" i="7"/>
  <c r="E755" i="7"/>
  <c r="D755" i="7"/>
  <c r="F755" i="7"/>
  <c r="D753" i="7"/>
  <c r="F753" i="7"/>
  <c r="E753" i="7"/>
  <c r="E751" i="7"/>
  <c r="D751" i="7"/>
  <c r="F751" i="7"/>
  <c r="D749" i="7"/>
  <c r="F749" i="7"/>
  <c r="E749" i="7"/>
  <c r="E747" i="7"/>
  <c r="D747" i="7"/>
  <c r="F747" i="7"/>
  <c r="D745" i="7"/>
  <c r="F745" i="7"/>
  <c r="E745" i="7"/>
  <c r="E743" i="7"/>
  <c r="D743" i="7"/>
  <c r="F743" i="7"/>
  <c r="D741" i="7"/>
  <c r="F741" i="7"/>
  <c r="E741" i="7"/>
  <c r="E739" i="7"/>
  <c r="D739" i="7"/>
  <c r="F739" i="7"/>
  <c r="D737" i="7"/>
  <c r="F737" i="7"/>
  <c r="E737" i="7"/>
  <c r="E735" i="7"/>
  <c r="D735" i="7"/>
  <c r="F735" i="7"/>
  <c r="D733" i="7"/>
  <c r="F733" i="7"/>
  <c r="E733" i="7"/>
  <c r="E731" i="7"/>
  <c r="D731" i="7"/>
  <c r="F731" i="7"/>
  <c r="D729" i="7"/>
  <c r="F729" i="7"/>
  <c r="E729" i="7"/>
  <c r="E727" i="7"/>
  <c r="D727" i="7"/>
  <c r="F727" i="7"/>
  <c r="D725" i="7"/>
  <c r="F725" i="7"/>
  <c r="E725" i="7"/>
  <c r="E723" i="7"/>
  <c r="D723" i="7"/>
  <c r="F723" i="7"/>
  <c r="D721" i="7"/>
  <c r="F721" i="7"/>
  <c r="E721" i="7"/>
  <c r="E719" i="7"/>
  <c r="D719" i="7"/>
  <c r="F719" i="7"/>
  <c r="D717" i="7"/>
  <c r="F717" i="7"/>
  <c r="E717" i="7"/>
  <c r="E715" i="7"/>
  <c r="D715" i="7"/>
  <c r="F715" i="7"/>
  <c r="E713" i="7"/>
  <c r="D713" i="7"/>
  <c r="F713" i="7"/>
  <c r="D711" i="7"/>
  <c r="F711" i="7"/>
  <c r="E711" i="7"/>
  <c r="E709" i="7"/>
  <c r="D709" i="7"/>
  <c r="F709" i="7"/>
  <c r="D707" i="7"/>
  <c r="F707" i="7"/>
  <c r="E707" i="7"/>
  <c r="D705" i="7"/>
  <c r="F705" i="7"/>
  <c r="E705" i="7"/>
  <c r="E703" i="7"/>
  <c r="D703" i="7"/>
  <c r="F703" i="7"/>
  <c r="D701" i="7"/>
  <c r="F701" i="7"/>
  <c r="E701" i="7"/>
  <c r="E699" i="7"/>
  <c r="D699" i="7"/>
  <c r="F699" i="7"/>
  <c r="D697" i="7"/>
  <c r="F697" i="7"/>
  <c r="E697" i="7"/>
  <c r="D695" i="7"/>
  <c r="F695" i="7"/>
  <c r="E695" i="7"/>
  <c r="D693" i="7"/>
  <c r="F693" i="7"/>
  <c r="E693" i="7"/>
  <c r="E691" i="7"/>
  <c r="D691" i="7"/>
  <c r="F691" i="7"/>
  <c r="D689" i="7"/>
  <c r="F689" i="7"/>
  <c r="E689" i="7"/>
  <c r="E687" i="7"/>
  <c r="D687" i="7"/>
  <c r="F687" i="7"/>
  <c r="D685" i="7"/>
  <c r="F685" i="7"/>
  <c r="E685" i="7"/>
  <c r="E683" i="7"/>
  <c r="D683" i="7"/>
  <c r="F683" i="7"/>
  <c r="D681" i="7"/>
  <c r="F681" i="7"/>
  <c r="E681" i="7"/>
  <c r="E679" i="7"/>
  <c r="D679" i="7"/>
  <c r="F679" i="7"/>
  <c r="D677" i="7"/>
  <c r="F677" i="7"/>
  <c r="E677" i="7"/>
  <c r="E675" i="7"/>
  <c r="D675" i="7"/>
  <c r="F675" i="7"/>
  <c r="D673" i="7"/>
  <c r="F673" i="7"/>
  <c r="E673" i="7"/>
  <c r="E671" i="7"/>
  <c r="D671" i="7"/>
  <c r="F671" i="7"/>
  <c r="D669" i="7"/>
  <c r="F669" i="7"/>
  <c r="E669" i="7"/>
  <c r="E667" i="7"/>
  <c r="D667" i="7"/>
  <c r="F667" i="7"/>
  <c r="D665" i="7"/>
  <c r="F665" i="7"/>
  <c r="E665" i="7"/>
  <c r="E663" i="7"/>
  <c r="D663" i="7"/>
  <c r="F663" i="7"/>
  <c r="D661" i="7"/>
  <c r="F661" i="7"/>
  <c r="E661" i="7"/>
  <c r="E659" i="7"/>
  <c r="D659" i="7"/>
  <c r="F659" i="7"/>
  <c r="D657" i="7"/>
  <c r="F657" i="7"/>
  <c r="E657" i="7"/>
  <c r="E655" i="7"/>
  <c r="D655" i="7"/>
  <c r="F655" i="7"/>
  <c r="D653" i="7"/>
  <c r="F653" i="7"/>
  <c r="E653" i="7"/>
  <c r="E651" i="7"/>
  <c r="D651" i="7"/>
  <c r="F651" i="7"/>
  <c r="D649" i="7"/>
  <c r="F649" i="7"/>
  <c r="E649" i="7"/>
  <c r="E647" i="7"/>
  <c r="D647" i="7"/>
  <c r="F647" i="7"/>
  <c r="D645" i="7"/>
  <c r="F645" i="7"/>
  <c r="E645" i="7"/>
  <c r="E643" i="7"/>
  <c r="D643" i="7"/>
  <c r="F643" i="7"/>
  <c r="D641" i="7"/>
  <c r="F641" i="7"/>
  <c r="E641" i="7"/>
  <c r="E639" i="7"/>
  <c r="D639" i="7"/>
  <c r="F639" i="7"/>
  <c r="D637" i="7"/>
  <c r="F637" i="7"/>
  <c r="E637" i="7"/>
  <c r="E635" i="7"/>
  <c r="D635" i="7"/>
  <c r="F635" i="7"/>
  <c r="D633" i="7"/>
  <c r="F633" i="7"/>
  <c r="E633" i="7"/>
  <c r="E631" i="7"/>
  <c r="D631" i="7"/>
  <c r="F631" i="7"/>
  <c r="D629" i="7"/>
  <c r="F629" i="7"/>
  <c r="E629" i="7"/>
  <c r="E627" i="7"/>
  <c r="D627" i="7"/>
  <c r="F627" i="7"/>
  <c r="D625" i="7"/>
  <c r="F625" i="7"/>
  <c r="E625" i="7"/>
  <c r="E623" i="7"/>
  <c r="D623" i="7"/>
  <c r="F623" i="7"/>
  <c r="D621" i="7"/>
  <c r="F621" i="7"/>
  <c r="E621" i="7"/>
  <c r="E619" i="7"/>
  <c r="D619" i="7"/>
  <c r="F619" i="7"/>
  <c r="D617" i="7"/>
  <c r="F617" i="7"/>
  <c r="E617" i="7"/>
  <c r="E615" i="7"/>
  <c r="D615" i="7"/>
  <c r="F615" i="7"/>
  <c r="D613" i="7"/>
  <c r="F613" i="7"/>
  <c r="E613" i="7"/>
  <c r="E611" i="7"/>
  <c r="D611" i="7"/>
  <c r="F611" i="7"/>
  <c r="D609" i="7"/>
  <c r="F609" i="7"/>
  <c r="E609" i="7"/>
  <c r="E607" i="7"/>
  <c r="D607" i="7"/>
  <c r="F607" i="7"/>
  <c r="D605" i="7"/>
  <c r="F605" i="7"/>
  <c r="E605" i="7"/>
  <c r="E603" i="7"/>
  <c r="D603" i="7"/>
  <c r="F603" i="7"/>
  <c r="D601" i="7"/>
  <c r="F601" i="7"/>
  <c r="E601" i="7"/>
  <c r="E599" i="7"/>
  <c r="D599" i="7"/>
  <c r="F599" i="7"/>
  <c r="D597" i="7"/>
  <c r="F597" i="7"/>
  <c r="E597" i="7"/>
  <c r="E595" i="7"/>
  <c r="D595" i="7"/>
  <c r="F595" i="7"/>
  <c r="D593" i="7"/>
  <c r="F593" i="7"/>
  <c r="E593" i="7"/>
  <c r="E591" i="7"/>
  <c r="D591" i="7"/>
  <c r="F591" i="7"/>
  <c r="D589" i="7"/>
  <c r="F589" i="7"/>
  <c r="E589" i="7"/>
  <c r="E587" i="7"/>
  <c r="D587" i="7"/>
  <c r="F587" i="7"/>
  <c r="D585" i="7"/>
  <c r="F585" i="7"/>
  <c r="E585" i="7"/>
  <c r="E583" i="7"/>
  <c r="D583" i="7"/>
  <c r="F583" i="7"/>
  <c r="D581" i="7"/>
  <c r="F581" i="7"/>
  <c r="E581" i="7"/>
  <c r="E579" i="7"/>
  <c r="D579" i="7"/>
  <c r="F579" i="7"/>
  <c r="D577" i="7"/>
  <c r="F577" i="7"/>
  <c r="E577" i="7"/>
  <c r="D575" i="7"/>
  <c r="F575" i="7"/>
  <c r="E575" i="7"/>
  <c r="E573" i="7"/>
  <c r="D573" i="7"/>
  <c r="F573" i="7"/>
  <c r="D571" i="7"/>
  <c r="F571" i="7"/>
  <c r="E571" i="7"/>
  <c r="D569" i="7"/>
  <c r="F569" i="7"/>
  <c r="E569" i="7"/>
  <c r="E567" i="7"/>
  <c r="D567" i="7"/>
  <c r="F567" i="7"/>
  <c r="D565" i="7"/>
  <c r="F565" i="7"/>
  <c r="E565" i="7"/>
  <c r="D563" i="7"/>
  <c r="F563" i="7"/>
  <c r="E563" i="7"/>
  <c r="E561" i="7"/>
  <c r="D561" i="7"/>
  <c r="F561" i="7"/>
  <c r="E559" i="7"/>
  <c r="D559" i="7"/>
  <c r="F559" i="7"/>
  <c r="D557" i="7"/>
  <c r="F557" i="7"/>
  <c r="E557" i="7"/>
  <c r="E555" i="7"/>
  <c r="D555" i="7"/>
  <c r="F555" i="7"/>
  <c r="D553" i="7"/>
  <c r="F553" i="7"/>
  <c r="E553" i="7"/>
  <c r="E551" i="7"/>
  <c r="D551" i="7"/>
  <c r="F551" i="7"/>
  <c r="D549" i="7"/>
  <c r="F549" i="7"/>
  <c r="E549" i="7"/>
  <c r="E547" i="7"/>
  <c r="D547" i="7"/>
  <c r="F547" i="7"/>
  <c r="D545" i="7"/>
  <c r="F545" i="7"/>
  <c r="E545" i="7"/>
  <c r="E543" i="7"/>
  <c r="D543" i="7"/>
  <c r="F543" i="7"/>
  <c r="D541" i="7"/>
  <c r="F541" i="7"/>
  <c r="E541" i="7"/>
  <c r="E539" i="7"/>
  <c r="D539" i="7"/>
  <c r="F539" i="7"/>
  <c r="D537" i="7"/>
  <c r="F537" i="7"/>
  <c r="E537" i="7"/>
  <c r="E535" i="7"/>
  <c r="D535" i="7"/>
  <c r="F535" i="7"/>
  <c r="D533" i="7"/>
  <c r="F533" i="7"/>
  <c r="E533" i="7"/>
  <c r="E531" i="7"/>
  <c r="D531" i="7"/>
  <c r="F531" i="7"/>
  <c r="D529" i="7"/>
  <c r="F529" i="7"/>
  <c r="E529" i="7"/>
  <c r="E527" i="7"/>
  <c r="D527" i="7"/>
  <c r="F527" i="7"/>
  <c r="D525" i="7"/>
  <c r="F525" i="7"/>
  <c r="E525" i="7"/>
  <c r="E523" i="7"/>
  <c r="D523" i="7"/>
  <c r="F523" i="7"/>
  <c r="D521" i="7"/>
  <c r="F521" i="7"/>
  <c r="E521" i="7"/>
  <c r="E519" i="7"/>
  <c r="D519" i="7"/>
  <c r="F519" i="7"/>
  <c r="D517" i="7"/>
  <c r="F517" i="7"/>
  <c r="E517" i="7"/>
  <c r="E515" i="7"/>
  <c r="D515" i="7"/>
  <c r="F515" i="7"/>
  <c r="D513" i="7"/>
  <c r="F513" i="7"/>
  <c r="E513" i="7"/>
  <c r="E511" i="7"/>
  <c r="D511" i="7"/>
  <c r="F511" i="7"/>
  <c r="D509" i="7"/>
  <c r="F509" i="7"/>
  <c r="E509" i="7"/>
  <c r="E507" i="7"/>
  <c r="D507" i="7"/>
  <c r="F507" i="7"/>
  <c r="D505" i="7"/>
  <c r="F505" i="7"/>
  <c r="E505" i="7"/>
  <c r="E503" i="7"/>
  <c r="D503" i="7"/>
  <c r="F503" i="7"/>
  <c r="D501" i="7"/>
  <c r="F501" i="7"/>
  <c r="E501" i="7"/>
  <c r="E499" i="7"/>
  <c r="D499" i="7"/>
  <c r="F499" i="7"/>
  <c r="D497" i="7"/>
  <c r="F497" i="7"/>
  <c r="E497" i="7"/>
  <c r="E495" i="7"/>
  <c r="D495" i="7"/>
  <c r="F495" i="7"/>
  <c r="D493" i="7"/>
  <c r="F493" i="7"/>
  <c r="E493" i="7"/>
  <c r="E491" i="7"/>
  <c r="D491" i="7"/>
  <c r="F491" i="7"/>
  <c r="D489" i="7"/>
  <c r="F489" i="7"/>
  <c r="E489" i="7"/>
  <c r="E487" i="7"/>
  <c r="D487" i="7"/>
  <c r="F487" i="7"/>
  <c r="D485" i="7"/>
  <c r="F485" i="7"/>
  <c r="E485" i="7"/>
  <c r="E483" i="7"/>
  <c r="D483" i="7"/>
  <c r="F483" i="7"/>
  <c r="D481" i="7"/>
  <c r="F481" i="7"/>
  <c r="E481" i="7"/>
  <c r="E479" i="7"/>
  <c r="D479" i="7"/>
  <c r="F479" i="7"/>
  <c r="D477" i="7"/>
  <c r="F477" i="7"/>
  <c r="E477" i="7"/>
  <c r="E475" i="7"/>
  <c r="D475" i="7"/>
  <c r="F475" i="7"/>
  <c r="D473" i="7"/>
  <c r="F473" i="7"/>
  <c r="E473" i="7"/>
  <c r="E471" i="7"/>
  <c r="D471" i="7"/>
  <c r="F471" i="7"/>
  <c r="E469" i="7"/>
  <c r="D469" i="7"/>
  <c r="F469" i="7"/>
  <c r="D467" i="7"/>
  <c r="F467" i="7"/>
  <c r="E467" i="7"/>
  <c r="D465" i="7"/>
  <c r="F465" i="7"/>
  <c r="E465" i="7"/>
  <c r="E463" i="7"/>
  <c r="D463" i="7"/>
  <c r="F463" i="7"/>
  <c r="E461" i="7"/>
  <c r="D461" i="7"/>
  <c r="F461" i="7"/>
  <c r="E459" i="7"/>
  <c r="D459" i="7"/>
  <c r="F459" i="7"/>
  <c r="D457" i="7"/>
  <c r="F457" i="7"/>
  <c r="E457" i="7"/>
  <c r="D455" i="7"/>
  <c r="F455" i="7"/>
  <c r="E455" i="7"/>
  <c r="D453" i="7"/>
  <c r="F453" i="7"/>
  <c r="E453" i="7"/>
  <c r="D451" i="7"/>
  <c r="F451" i="7"/>
  <c r="E451" i="7"/>
  <c r="E449" i="7"/>
  <c r="D449" i="7"/>
  <c r="F449" i="7"/>
  <c r="E447" i="7"/>
  <c r="D447" i="7"/>
  <c r="F447" i="7"/>
  <c r="D445" i="7"/>
  <c r="F445" i="7"/>
  <c r="E445" i="7"/>
  <c r="D443" i="7"/>
  <c r="F443" i="7"/>
  <c r="E443" i="7"/>
  <c r="E441" i="7"/>
  <c r="D441" i="7"/>
  <c r="F441" i="7"/>
  <c r="E439" i="7"/>
  <c r="D439" i="7"/>
  <c r="F439" i="7"/>
  <c r="D437" i="7"/>
  <c r="F437" i="7"/>
  <c r="E437" i="7"/>
  <c r="D435" i="7"/>
  <c r="F435" i="7"/>
  <c r="E435" i="7"/>
  <c r="E433" i="7"/>
  <c r="D433" i="7"/>
  <c r="F433" i="7"/>
  <c r="E431" i="7"/>
  <c r="D431" i="7"/>
  <c r="F431" i="7"/>
  <c r="D429" i="7"/>
  <c r="F429" i="7"/>
  <c r="E429" i="7"/>
  <c r="D427" i="7"/>
  <c r="F427" i="7"/>
  <c r="E427" i="7"/>
  <c r="E425" i="7"/>
  <c r="D425" i="7"/>
  <c r="F425" i="7"/>
  <c r="E423" i="7"/>
  <c r="D423" i="7"/>
  <c r="F423" i="7"/>
  <c r="D421" i="7"/>
  <c r="F421" i="7"/>
  <c r="E421" i="7"/>
  <c r="D419" i="7"/>
  <c r="F419" i="7"/>
  <c r="E419" i="7"/>
  <c r="E417" i="7"/>
  <c r="D417" i="7"/>
  <c r="F417" i="7"/>
  <c r="E415" i="7"/>
  <c r="D415" i="7"/>
  <c r="F415" i="7"/>
  <c r="D413" i="7"/>
  <c r="F413" i="7"/>
  <c r="E413" i="7"/>
  <c r="D411" i="7"/>
  <c r="F411" i="7"/>
  <c r="E411" i="7"/>
  <c r="E409" i="7"/>
  <c r="D409" i="7"/>
  <c r="F409" i="7"/>
  <c r="D407" i="7"/>
  <c r="F407" i="7"/>
  <c r="E407" i="7"/>
  <c r="E405" i="7"/>
  <c r="D405" i="7"/>
  <c r="F405" i="7"/>
  <c r="D403" i="7"/>
  <c r="F403" i="7"/>
  <c r="E403" i="7"/>
  <c r="E401" i="7"/>
  <c r="D401" i="7"/>
  <c r="F401" i="7"/>
  <c r="E399" i="7"/>
  <c r="D399" i="7"/>
  <c r="F399" i="7"/>
  <c r="D397" i="7"/>
  <c r="F397" i="7"/>
  <c r="E397" i="7"/>
  <c r="D395" i="7"/>
  <c r="F395" i="7"/>
  <c r="E395" i="7"/>
  <c r="E393" i="7"/>
  <c r="D393" i="7"/>
  <c r="F393" i="7"/>
  <c r="E391" i="7"/>
  <c r="D391" i="7"/>
  <c r="F391" i="7"/>
  <c r="D389" i="7"/>
  <c r="F389" i="7"/>
  <c r="E389" i="7"/>
  <c r="D387" i="7"/>
  <c r="F387" i="7"/>
  <c r="E387" i="7"/>
  <c r="E385" i="7"/>
  <c r="D385" i="7"/>
  <c r="F385" i="7"/>
  <c r="E383" i="7"/>
  <c r="D383" i="7"/>
  <c r="F383" i="7"/>
  <c r="D381" i="7"/>
  <c r="F381" i="7"/>
  <c r="E381" i="7"/>
  <c r="D379" i="7"/>
  <c r="F379" i="7"/>
  <c r="E379" i="7"/>
  <c r="E377" i="7"/>
  <c r="D377" i="7"/>
  <c r="F377" i="7"/>
  <c r="E375" i="7"/>
  <c r="D375" i="7"/>
  <c r="F375" i="7"/>
  <c r="D373" i="7"/>
  <c r="F373" i="7"/>
  <c r="E373" i="7"/>
  <c r="D371" i="7"/>
  <c r="F371" i="7"/>
  <c r="E371" i="7"/>
  <c r="E369" i="7"/>
  <c r="D369" i="7"/>
  <c r="F369" i="7"/>
  <c r="D367" i="7"/>
  <c r="F367" i="7"/>
  <c r="E367" i="7"/>
  <c r="E365" i="7"/>
  <c r="D365" i="7"/>
  <c r="F365" i="7"/>
  <c r="D363" i="7"/>
  <c r="F363" i="7"/>
  <c r="E363" i="7"/>
  <c r="E361" i="7"/>
  <c r="D361" i="7"/>
  <c r="F361" i="7"/>
  <c r="E359" i="7"/>
  <c r="D359" i="7"/>
  <c r="F359" i="7"/>
  <c r="E357" i="7"/>
  <c r="D357" i="7"/>
  <c r="F357" i="7"/>
  <c r="D355" i="7"/>
  <c r="F355" i="7"/>
  <c r="E355" i="7"/>
  <c r="E353" i="7"/>
  <c r="D353" i="7"/>
  <c r="F353" i="7"/>
  <c r="E351" i="7"/>
  <c r="D351" i="7"/>
  <c r="F351" i="7"/>
  <c r="D349" i="7"/>
  <c r="F349" i="7"/>
  <c r="E349" i="7"/>
  <c r="D347" i="7"/>
  <c r="F347" i="7"/>
  <c r="E347" i="7"/>
  <c r="E345" i="7"/>
  <c r="D345" i="7"/>
  <c r="F345" i="7"/>
  <c r="E343" i="7"/>
  <c r="D343" i="7"/>
  <c r="F343" i="7"/>
  <c r="D341" i="7"/>
  <c r="F341" i="7"/>
  <c r="E341" i="7"/>
  <c r="D339" i="7"/>
  <c r="F339" i="7"/>
  <c r="E339" i="7"/>
  <c r="E337" i="7"/>
  <c r="D337" i="7"/>
  <c r="F337" i="7"/>
  <c r="D335" i="7"/>
  <c r="F335" i="7"/>
  <c r="E335" i="7"/>
  <c r="D333" i="7"/>
  <c r="F333" i="7"/>
  <c r="E333" i="7"/>
  <c r="E331" i="7"/>
  <c r="D331" i="7"/>
  <c r="F331" i="7"/>
  <c r="E329" i="7"/>
  <c r="D329" i="7"/>
  <c r="F329" i="7"/>
  <c r="E327" i="7"/>
  <c r="D327" i="7"/>
  <c r="F327" i="7"/>
  <c r="D325" i="7"/>
  <c r="F325" i="7"/>
  <c r="E325" i="7"/>
  <c r="E323" i="7"/>
  <c r="D323" i="7"/>
  <c r="F323" i="7"/>
  <c r="D321" i="7"/>
  <c r="F321" i="7"/>
  <c r="E321" i="7"/>
  <c r="D319" i="7"/>
  <c r="F319" i="7"/>
  <c r="E319" i="7"/>
  <c r="E317" i="7"/>
  <c r="D317" i="7"/>
  <c r="F317" i="7"/>
  <c r="D315" i="7"/>
  <c r="F315" i="7"/>
  <c r="E315" i="7"/>
  <c r="D313" i="7"/>
  <c r="F313" i="7"/>
  <c r="E313" i="7"/>
  <c r="E311" i="7"/>
  <c r="D311" i="7"/>
  <c r="F311" i="7"/>
  <c r="E309" i="7"/>
  <c r="D309" i="7"/>
  <c r="F309" i="7"/>
  <c r="D307" i="7"/>
  <c r="F307" i="7"/>
  <c r="E307" i="7"/>
  <c r="E305" i="7"/>
  <c r="D305" i="7"/>
  <c r="F305" i="7"/>
  <c r="D303" i="7"/>
  <c r="F303" i="7"/>
  <c r="E303" i="7"/>
  <c r="E301" i="7"/>
  <c r="D301" i="7"/>
  <c r="F301" i="7"/>
  <c r="E299" i="7"/>
  <c r="D299" i="7"/>
  <c r="F299" i="7"/>
  <c r="E297" i="7"/>
  <c r="D297" i="7"/>
  <c r="F297" i="7"/>
  <c r="D295" i="7"/>
  <c r="F295" i="7"/>
  <c r="E295" i="7"/>
  <c r="D293" i="7"/>
  <c r="F293" i="7"/>
  <c r="E293" i="7"/>
  <c r="E291" i="7"/>
  <c r="D291" i="7"/>
  <c r="F291" i="7"/>
  <c r="D289" i="7"/>
  <c r="F289" i="7"/>
  <c r="E289" i="7"/>
  <c r="E287" i="7"/>
  <c r="D287" i="7"/>
  <c r="F287" i="7"/>
  <c r="E285" i="7"/>
  <c r="D285" i="7"/>
  <c r="F285" i="7"/>
  <c r="E283" i="7"/>
  <c r="D283" i="7"/>
  <c r="F283" i="7"/>
  <c r="E281" i="7"/>
  <c r="D281" i="7"/>
  <c r="F281" i="7"/>
  <c r="D279" i="7"/>
  <c r="F279" i="7"/>
  <c r="E279" i="7"/>
  <c r="D277" i="7"/>
  <c r="F277" i="7"/>
  <c r="E277" i="7"/>
  <c r="E275" i="7"/>
  <c r="D275" i="7"/>
  <c r="F275" i="7"/>
  <c r="D273" i="7"/>
  <c r="F273" i="7"/>
  <c r="E273" i="7"/>
  <c r="E271" i="7"/>
  <c r="D271" i="7"/>
  <c r="F271" i="7"/>
  <c r="D269" i="7"/>
  <c r="E269" i="7"/>
  <c r="F269" i="7"/>
  <c r="D267" i="7"/>
  <c r="F267" i="7"/>
  <c r="E267" i="7"/>
  <c r="D265" i="7"/>
  <c r="F265" i="7"/>
  <c r="E265" i="7"/>
  <c r="D263" i="7"/>
  <c r="F263" i="7"/>
  <c r="E263" i="7"/>
  <c r="D261" i="7"/>
  <c r="F261" i="7"/>
  <c r="E261" i="7"/>
  <c r="D259" i="7"/>
  <c r="F259" i="7"/>
  <c r="E259" i="7"/>
  <c r="E257" i="7"/>
  <c r="D257" i="7"/>
  <c r="F257" i="7"/>
  <c r="E255" i="7"/>
  <c r="F255" i="7"/>
  <c r="D255" i="7"/>
  <c r="E253" i="7"/>
  <c r="F253" i="7"/>
  <c r="D253" i="7"/>
  <c r="E251" i="7"/>
  <c r="D251" i="7"/>
  <c r="F251" i="7"/>
  <c r="D249" i="7"/>
  <c r="F249" i="7"/>
  <c r="E249" i="7"/>
  <c r="D247" i="7"/>
  <c r="F247" i="7"/>
  <c r="E247" i="7"/>
  <c r="D245" i="7"/>
  <c r="F245" i="7"/>
  <c r="E245" i="7"/>
  <c r="D243" i="7"/>
  <c r="F243" i="7"/>
  <c r="E243" i="7"/>
  <c r="E241" i="7"/>
  <c r="D241" i="7"/>
  <c r="F241" i="7"/>
  <c r="E239" i="7"/>
  <c r="F239" i="7"/>
  <c r="D239" i="7"/>
  <c r="E237" i="7"/>
  <c r="F237" i="7"/>
  <c r="D237" i="7"/>
  <c r="E235" i="7"/>
  <c r="D235" i="7"/>
  <c r="F235" i="7"/>
  <c r="D233" i="7"/>
  <c r="F233" i="7"/>
  <c r="E233" i="7"/>
  <c r="D231" i="7"/>
  <c r="F231" i="7"/>
  <c r="E231" i="7"/>
  <c r="E229" i="7"/>
  <c r="D229" i="7"/>
  <c r="F229" i="7"/>
  <c r="E227" i="7"/>
  <c r="F227" i="7"/>
  <c r="D227" i="7"/>
  <c r="D225" i="7"/>
  <c r="F225" i="7"/>
  <c r="E225" i="7"/>
  <c r="D223" i="7"/>
  <c r="F223" i="7"/>
  <c r="E223" i="7"/>
  <c r="D221" i="7"/>
  <c r="F221" i="7"/>
  <c r="E221" i="7"/>
  <c r="E219" i="7"/>
  <c r="D219" i="7"/>
  <c r="F219" i="7"/>
  <c r="D217" i="7"/>
  <c r="F217" i="7"/>
  <c r="E217" i="7"/>
  <c r="D215" i="7"/>
  <c r="F215" i="7"/>
  <c r="E215" i="7"/>
  <c r="D213" i="7"/>
  <c r="F213" i="7"/>
  <c r="E213" i="7"/>
  <c r="E211" i="7"/>
  <c r="D211" i="7"/>
  <c r="F211" i="7"/>
  <c r="D209" i="7"/>
  <c r="F209" i="7"/>
  <c r="E209" i="7"/>
  <c r="D207" i="7"/>
  <c r="F207" i="7"/>
  <c r="E207" i="7"/>
  <c r="E205" i="7"/>
  <c r="D205" i="7"/>
  <c r="F205" i="7"/>
  <c r="D203" i="7"/>
  <c r="F203" i="7"/>
  <c r="E203" i="7"/>
  <c r="D201" i="7"/>
  <c r="F201" i="7"/>
  <c r="E201" i="7"/>
  <c r="D199" i="7"/>
  <c r="F199" i="7"/>
  <c r="E199" i="7"/>
  <c r="D197" i="7"/>
  <c r="F197" i="7"/>
  <c r="E197" i="7"/>
  <c r="D195" i="7"/>
  <c r="F195" i="7"/>
  <c r="E195" i="7"/>
  <c r="D193" i="7"/>
  <c r="F193" i="7"/>
  <c r="E193" i="7"/>
  <c r="D191" i="7"/>
  <c r="F191" i="7"/>
  <c r="E191" i="7"/>
  <c r="D189" i="7"/>
  <c r="F189" i="7"/>
  <c r="E189" i="7"/>
  <c r="E187" i="7"/>
  <c r="D187" i="7"/>
  <c r="F187" i="7"/>
  <c r="E185" i="7"/>
  <c r="D185" i="7"/>
  <c r="F185" i="7"/>
  <c r="E183" i="7"/>
  <c r="D183" i="7"/>
  <c r="F183" i="7"/>
  <c r="E181" i="7"/>
  <c r="D181" i="7"/>
  <c r="F181" i="7"/>
  <c r="E179" i="7"/>
  <c r="D179" i="7"/>
  <c r="F179" i="7"/>
  <c r="E177" i="7"/>
  <c r="D177" i="7"/>
  <c r="F177" i="7"/>
  <c r="E175" i="7"/>
  <c r="D175" i="7"/>
  <c r="F175" i="7"/>
  <c r="E173" i="7"/>
  <c r="D173" i="7"/>
  <c r="F173" i="7"/>
  <c r="D171" i="7"/>
  <c r="F171" i="7"/>
  <c r="E171" i="7"/>
  <c r="D169" i="7"/>
  <c r="F169" i="7"/>
  <c r="E169" i="7"/>
  <c r="E167" i="7"/>
  <c r="D167" i="7"/>
  <c r="F167" i="7"/>
  <c r="D165" i="7"/>
  <c r="F165" i="7"/>
  <c r="E165" i="7"/>
  <c r="E163" i="7"/>
  <c r="D163" i="7"/>
  <c r="F163" i="7"/>
  <c r="E161" i="7"/>
  <c r="D161" i="7"/>
  <c r="F161" i="7"/>
  <c r="E159" i="7"/>
  <c r="D159" i="7"/>
  <c r="F159" i="7"/>
  <c r="E157" i="7"/>
  <c r="D157" i="7"/>
  <c r="F157" i="7"/>
  <c r="D155" i="7"/>
  <c r="F155" i="7"/>
  <c r="E155" i="7"/>
  <c r="D153" i="7"/>
  <c r="F153" i="7"/>
  <c r="E153" i="7"/>
  <c r="D151" i="7"/>
  <c r="F151" i="7"/>
  <c r="E151" i="7"/>
  <c r="E149" i="7"/>
  <c r="D149" i="7"/>
  <c r="F149" i="7"/>
  <c r="D147" i="7"/>
  <c r="F147" i="7"/>
  <c r="E147" i="7"/>
  <c r="E145" i="7"/>
  <c r="D145" i="7"/>
  <c r="F145" i="7"/>
  <c r="D143" i="7"/>
  <c r="F143" i="7"/>
  <c r="E143" i="7"/>
  <c r="E141" i="7"/>
  <c r="D141" i="7"/>
  <c r="F141" i="7"/>
  <c r="D139" i="7"/>
  <c r="F139" i="7"/>
  <c r="E139" i="7"/>
  <c r="E137" i="7"/>
  <c r="D137" i="7"/>
  <c r="F137" i="7"/>
  <c r="D135" i="7"/>
  <c r="F135" i="7"/>
  <c r="E135" i="7"/>
  <c r="E133" i="7"/>
  <c r="D133" i="7"/>
  <c r="F133" i="7"/>
  <c r="E131" i="7"/>
  <c r="D131" i="7"/>
  <c r="F131" i="7"/>
  <c r="E129" i="7"/>
  <c r="D129" i="7"/>
  <c r="F129" i="7"/>
  <c r="E127" i="7"/>
  <c r="D127" i="7"/>
  <c r="F127" i="7"/>
  <c r="E125" i="7"/>
  <c r="D125" i="7"/>
  <c r="F125" i="7"/>
  <c r="D123" i="7"/>
  <c r="F123" i="7"/>
  <c r="E123" i="7"/>
  <c r="E121" i="7"/>
  <c r="D121" i="7"/>
  <c r="F121" i="7"/>
  <c r="E119" i="7"/>
  <c r="D119" i="7"/>
  <c r="F119" i="7"/>
  <c r="E117" i="7"/>
  <c r="D117" i="7"/>
  <c r="F117" i="7"/>
  <c r="D115" i="7"/>
  <c r="F115" i="7"/>
  <c r="E115" i="7"/>
  <c r="D113" i="7"/>
  <c r="F113" i="7"/>
  <c r="E113" i="7"/>
  <c r="E111" i="7"/>
  <c r="D111" i="7"/>
  <c r="F111" i="7"/>
  <c r="E109" i="7"/>
  <c r="D109" i="7"/>
  <c r="F109" i="7"/>
  <c r="D107" i="7"/>
  <c r="F107" i="7"/>
  <c r="E107" i="7"/>
  <c r="D105" i="7"/>
  <c r="F105" i="7"/>
  <c r="E105" i="7"/>
  <c r="E103" i="7"/>
  <c r="D103" i="7"/>
  <c r="F103" i="7"/>
  <c r="D101" i="7"/>
  <c r="F101" i="7"/>
  <c r="E101" i="7"/>
  <c r="E99" i="7"/>
  <c r="D99" i="7"/>
  <c r="F99" i="7"/>
  <c r="E97" i="7"/>
  <c r="D97" i="7"/>
  <c r="F97" i="7"/>
  <c r="E95" i="7"/>
  <c r="D95" i="7"/>
  <c r="F95" i="7"/>
  <c r="D93" i="7"/>
  <c r="F93" i="7"/>
  <c r="E93" i="7"/>
  <c r="E91" i="7"/>
  <c r="D91" i="7"/>
  <c r="F91" i="7"/>
  <c r="E89" i="7"/>
  <c r="D89" i="7"/>
  <c r="F89" i="7"/>
  <c r="E87" i="7"/>
  <c r="D87" i="7"/>
  <c r="F87" i="7"/>
  <c r="E85" i="7"/>
  <c r="D85" i="7"/>
  <c r="F85" i="7"/>
  <c r="D83" i="7"/>
  <c r="F83" i="7"/>
  <c r="E83" i="7"/>
  <c r="D81" i="7"/>
  <c r="F81" i="7"/>
  <c r="E81" i="7"/>
  <c r="D79" i="7"/>
  <c r="F79" i="7"/>
  <c r="E79" i="7"/>
  <c r="E77" i="7"/>
  <c r="D77" i="7"/>
  <c r="F77" i="7"/>
  <c r="E75" i="7"/>
  <c r="D75" i="7"/>
  <c r="F75" i="7"/>
  <c r="D73" i="7"/>
  <c r="F73" i="7"/>
  <c r="E73" i="7"/>
  <c r="D71" i="7"/>
  <c r="F71" i="7"/>
  <c r="E71" i="7"/>
  <c r="E69" i="7"/>
  <c r="D69" i="7"/>
  <c r="F69" i="7"/>
  <c r="E67" i="7"/>
  <c r="D67" i="7"/>
  <c r="F67" i="7"/>
  <c r="E65" i="7"/>
  <c r="D65" i="7"/>
  <c r="F65" i="7"/>
  <c r="D63" i="7"/>
  <c r="F63" i="7"/>
  <c r="E63" i="7"/>
  <c r="E61" i="7"/>
  <c r="D61" i="7"/>
  <c r="F61" i="7"/>
  <c r="D59" i="7"/>
  <c r="F59" i="7"/>
  <c r="E59" i="7"/>
  <c r="D57" i="7"/>
  <c r="F57" i="7"/>
  <c r="E57" i="7"/>
  <c r="D55" i="7"/>
  <c r="F55" i="7"/>
  <c r="E55" i="7"/>
  <c r="E53" i="7"/>
  <c r="D53" i="7"/>
  <c r="F53" i="7"/>
  <c r="D51" i="7"/>
  <c r="F51" i="7"/>
  <c r="E51" i="7"/>
  <c r="D49" i="7"/>
  <c r="F49" i="7"/>
  <c r="E49" i="7"/>
  <c r="D47" i="7"/>
  <c r="F47" i="7"/>
  <c r="E47" i="7"/>
  <c r="E45" i="7"/>
  <c r="D45" i="7"/>
  <c r="F45" i="7"/>
  <c r="D43" i="7"/>
  <c r="F43" i="7"/>
  <c r="E43" i="7"/>
  <c r="D41" i="7"/>
  <c r="F41" i="7"/>
  <c r="E41" i="7"/>
  <c r="E39" i="7"/>
  <c r="D39" i="7"/>
  <c r="F39" i="7"/>
  <c r="D37" i="7"/>
  <c r="F37" i="7"/>
  <c r="E37" i="7"/>
  <c r="E35" i="7"/>
  <c r="D35" i="7"/>
  <c r="F35" i="7"/>
  <c r="E33" i="7"/>
  <c r="D33" i="7"/>
  <c r="F33" i="7"/>
  <c r="E31" i="7"/>
  <c r="D31" i="7"/>
  <c r="F31" i="7"/>
  <c r="D29" i="7"/>
  <c r="F29" i="7"/>
  <c r="E29" i="7"/>
  <c r="E27" i="7"/>
  <c r="D27" i="7"/>
  <c r="F27" i="7"/>
  <c r="E25" i="7"/>
  <c r="D25" i="7"/>
  <c r="F25" i="7"/>
  <c r="E23" i="7"/>
  <c r="D23" i="7"/>
  <c r="F23" i="7"/>
  <c r="D21" i="7"/>
  <c r="F21" i="7"/>
  <c r="E21" i="7"/>
  <c r="E19" i="7"/>
  <c r="D19" i="7"/>
  <c r="F19" i="7"/>
  <c r="E17" i="7"/>
  <c r="D17" i="7"/>
  <c r="F17" i="7"/>
  <c r="E15" i="7"/>
  <c r="D15" i="7"/>
  <c r="F15" i="7"/>
  <c r="D13" i="7"/>
  <c r="F13" i="7"/>
  <c r="E13" i="7"/>
  <c r="D11" i="7"/>
  <c r="F11" i="7"/>
  <c r="E11" i="7"/>
  <c r="D9" i="7"/>
  <c r="F9" i="7"/>
  <c r="E9" i="7"/>
  <c r="E7" i="7"/>
  <c r="D7" i="7"/>
  <c r="F7" i="7"/>
  <c r="D5" i="7"/>
  <c r="F5" i="7"/>
  <c r="E5" i="7"/>
  <c r="V141" i="14"/>
  <c r="Y141" i="14" s="1"/>
  <c r="V345" i="14"/>
  <c r="Y345" i="14" s="1"/>
  <c r="V143" i="14"/>
  <c r="Y143" i="14" s="1"/>
  <c r="V1910" i="14"/>
  <c r="Y1910" i="14" s="1"/>
  <c r="V2338" i="14"/>
  <c r="Y2338" i="14" s="1"/>
  <c r="V2339" i="14"/>
  <c r="Y2339" i="14" s="1"/>
  <c r="T2339" i="14"/>
  <c r="AA2339" i="14"/>
  <c r="T2340" i="14"/>
  <c r="V1566" i="14"/>
  <c r="Y1566" i="14" s="1"/>
  <c r="AA1834" i="14"/>
  <c r="T1835" i="14"/>
  <c r="T1834" i="14"/>
  <c r="V1834" i="14"/>
  <c r="Y1834" i="14" s="1"/>
  <c r="T1990" i="14"/>
  <c r="AA1881" i="14"/>
  <c r="T1882" i="14"/>
  <c r="T1881" i="14"/>
  <c r="V2017" i="14"/>
  <c r="Y2017" i="14" s="1"/>
  <c r="V2210" i="14"/>
  <c r="Y2210" i="14" s="1"/>
  <c r="V2468" i="14"/>
  <c r="Y2468" i="14" s="1"/>
  <c r="AA2469" i="14"/>
  <c r="AA1853" i="14"/>
  <c r="V1852" i="14"/>
  <c r="Y1852" i="14" s="1"/>
  <c r="T2067" i="14"/>
  <c r="V2065" i="14"/>
  <c r="Y2065" i="14" s="1"/>
  <c r="T2066" i="14"/>
  <c r="AA2066" i="14"/>
  <c r="V2066" i="14"/>
  <c r="Y2066" i="14" s="1"/>
  <c r="AA1288" i="14"/>
  <c r="AA1822" i="14"/>
  <c r="T1823" i="14"/>
  <c r="T1822" i="14"/>
  <c r="V1822" i="14"/>
  <c r="Y1822" i="14" s="1"/>
  <c r="AA1836" i="14"/>
  <c r="V1836" i="14"/>
  <c r="Y1836" i="14" s="1"/>
  <c r="T1836" i="14"/>
  <c r="T1837" i="14"/>
  <c r="V1835" i="14"/>
  <c r="Y1835" i="14" s="1"/>
  <c r="T2004" i="14"/>
  <c r="AA2003" i="14"/>
  <c r="V2003" i="14"/>
  <c r="Y2003" i="14" s="1"/>
  <c r="AA1949" i="14"/>
  <c r="T53" i="14"/>
  <c r="T60" i="14"/>
  <c r="V142" i="14"/>
  <c r="Y142" i="14" s="1"/>
  <c r="V298" i="14"/>
  <c r="Y298" i="14" s="1"/>
  <c r="V344" i="14"/>
  <c r="Y344" i="14" s="1"/>
  <c r="T389" i="14"/>
  <c r="AA1007" i="14"/>
  <c r="V1821" i="14"/>
  <c r="Y1821" i="14" s="1"/>
  <c r="V1837" i="14"/>
  <c r="Y1837" i="14" s="1"/>
  <c r="T1828" i="14"/>
  <c r="T2042" i="14"/>
  <c r="AA2358" i="14"/>
  <c r="V1602" i="14"/>
  <c r="Y1602" i="14" s="1"/>
  <c r="T1603" i="14"/>
  <c r="T958" i="14"/>
  <c r="V2178" i="14"/>
  <c r="Y2178" i="14" s="1"/>
  <c r="AA2179" i="14"/>
  <c r="AA2125" i="14"/>
  <c r="T1032" i="14"/>
  <c r="V1031" i="14"/>
  <c r="Y1031" i="14" s="1"/>
  <c r="AA1031" i="14"/>
  <c r="V2190" i="14"/>
  <c r="Y2190" i="14" s="1"/>
  <c r="AA2190" i="14"/>
  <c r="V2221" i="14"/>
  <c r="Y2221" i="14" s="1"/>
  <c r="V2222" i="14"/>
  <c r="Y2222" i="14" s="1"/>
  <c r="AA2254" i="14"/>
  <c r="AA2161" i="14"/>
  <c r="AA2271" i="14"/>
  <c r="V2271" i="14"/>
  <c r="Y2271" i="14" s="1"/>
  <c r="T2272" i="14"/>
  <c r="T2059" i="14"/>
  <c r="V2058" i="14"/>
  <c r="Y2058" i="14" s="1"/>
  <c r="AA2329" i="14"/>
  <c r="T2330" i="14"/>
  <c r="AA2037" i="14"/>
  <c r="V2037" i="14"/>
  <c r="Y2037" i="14" s="1"/>
  <c r="V2074" i="14"/>
  <c r="Y2074" i="14" s="1"/>
  <c r="T2075" i="14"/>
  <c r="AA2053" i="14"/>
  <c r="V2052" i="14"/>
  <c r="Y2052" i="14" s="1"/>
  <c r="T2053" i="14"/>
  <c r="AA1907" i="14"/>
  <c r="AA1991" i="14"/>
  <c r="AA2194" i="14"/>
  <c r="V2194" i="14"/>
  <c r="Y2194" i="14" s="1"/>
  <c r="V2193" i="14"/>
  <c r="Y2193" i="14" s="1"/>
  <c r="T2194" i="14"/>
  <c r="V2076" i="14"/>
  <c r="Y2076" i="14" s="1"/>
  <c r="T2077" i="14"/>
  <c r="AA1946" i="14"/>
  <c r="T1947" i="14"/>
  <c r="T983" i="14"/>
  <c r="AA983" i="14"/>
  <c r="AA1984" i="14"/>
  <c r="T1984" i="14"/>
  <c r="AA987" i="14"/>
  <c r="T1244" i="14"/>
  <c r="AA1244" i="14"/>
  <c r="AA998" i="14"/>
  <c r="T999" i="14"/>
  <c r="AA2093" i="14"/>
  <c r="T2093" i="14"/>
  <c r="AA1911" i="14"/>
  <c r="T1911" i="14"/>
  <c r="T2108" i="14"/>
  <c r="V2106" i="14"/>
  <c r="Y2106" i="14" s="1"/>
  <c r="T2107" i="14"/>
  <c r="AA1977" i="14"/>
  <c r="V1976" i="14"/>
  <c r="Y1976" i="14" s="1"/>
  <c r="T1977" i="14"/>
  <c r="AA1856" i="14"/>
  <c r="V1856" i="14"/>
  <c r="Y1856" i="14" s="1"/>
  <c r="AA1894" i="14"/>
  <c r="T1894" i="14"/>
  <c r="V1893" i="14"/>
  <c r="Y1893" i="14" s="1"/>
  <c r="T61" i="14"/>
  <c r="AA60" i="14"/>
  <c r="V52" i="14"/>
  <c r="Y52" i="14" s="1"/>
  <c r="AA143" i="14"/>
  <c r="T139" i="14"/>
  <c r="T299" i="14"/>
  <c r="T380" i="14"/>
  <c r="AA345" i="14"/>
  <c r="T345" i="14"/>
  <c r="T1008" i="14"/>
  <c r="AA1599" i="14"/>
  <c r="T1838" i="14"/>
  <c r="AA2077" i="14"/>
  <c r="V1296" i="14"/>
  <c r="Y1296" i="14" s="1"/>
  <c r="T1297" i="14"/>
  <c r="AA690" i="14"/>
  <c r="AA1843" i="14"/>
  <c r="V1843" i="14"/>
  <c r="Y1843" i="14" s="1"/>
  <c r="AA1995" i="14"/>
  <c r="T1995" i="14"/>
  <c r="V1994" i="14"/>
  <c r="Y1994" i="14" s="1"/>
  <c r="AA2362" i="14"/>
  <c r="AA2319" i="14"/>
  <c r="T2320" i="14"/>
  <c r="AA1842" i="14"/>
  <c r="T1842" i="14"/>
  <c r="V1841" i="14"/>
  <c r="Y1841" i="14" s="1"/>
  <c r="AA1862" i="14"/>
  <c r="T1863" i="14"/>
  <c r="V1861" i="14"/>
  <c r="Y1861" i="14" s="1"/>
  <c r="AA1869" i="14"/>
  <c r="T1870" i="14"/>
  <c r="T1869" i="14"/>
  <c r="V1869" i="14"/>
  <c r="Y1869" i="14" s="1"/>
  <c r="T346" i="14"/>
  <c r="T1599" i="14"/>
  <c r="V1880" i="14"/>
  <c r="Y1880" i="14" s="1"/>
  <c r="AA2001" i="14"/>
  <c r="T2212" i="14"/>
  <c r="AA2135" i="14"/>
  <c r="AA2107" i="14"/>
  <c r="V2107" i="14"/>
  <c r="Y2107" i="14" s="1"/>
  <c r="T1722" i="14"/>
  <c r="T2362" i="14"/>
  <c r="T2001" i="14"/>
  <c r="T2141" i="14"/>
  <c r="V1010" i="14"/>
  <c r="Y1010" i="14" s="1"/>
  <c r="C1736" i="14"/>
  <c r="T1737" i="14" s="1"/>
  <c r="V2239" i="14"/>
  <c r="Y2239" i="14" s="1"/>
  <c r="T2068" i="14"/>
  <c r="T2116" i="14"/>
  <c r="T2064" i="14"/>
  <c r="V2227" i="14"/>
  <c r="Y2227" i="14" s="1"/>
  <c r="T2222" i="14"/>
  <c r="V982" i="14"/>
  <c r="Y982" i="14" s="1"/>
  <c r="T2070" i="14"/>
  <c r="T2289" i="14"/>
  <c r="T2350" i="14"/>
  <c r="AA1566" i="14"/>
  <c r="V1630" i="14"/>
  <c r="Y1630" i="14" s="1"/>
  <c r="V1945" i="14"/>
  <c r="Y1945" i="14" s="1"/>
  <c r="T2045" i="14"/>
  <c r="T2065" i="14"/>
  <c r="AA2017" i="14"/>
  <c r="T2018" i="14"/>
  <c r="V2087" i="14"/>
  <c r="Y2087" i="14" s="1"/>
  <c r="AA2221" i="14"/>
  <c r="V1788" i="14"/>
  <c r="Y1788" i="14" s="1"/>
  <c r="V2064" i="14"/>
  <c r="Y2064" i="14" s="1"/>
  <c r="V2231" i="14"/>
  <c r="Y2231" i="14" s="1"/>
  <c r="T2046" i="14"/>
  <c r="V2318" i="14"/>
  <c r="Y2318" i="14" s="1"/>
  <c r="T2088" i="14"/>
  <c r="T2361" i="14"/>
  <c r="V1007" i="14"/>
  <c r="Y1007" i="14" s="1"/>
  <c r="V1946" i="14"/>
  <c r="Y1946" i="14" s="1"/>
  <c r="V2063" i="14"/>
  <c r="Y2063" i="14" s="1"/>
  <c r="AA2087" i="14"/>
  <c r="AA2064" i="14"/>
  <c r="AA2100" i="14"/>
  <c r="T2319" i="14"/>
  <c r="T2227" i="14"/>
  <c r="T2321" i="14"/>
  <c r="V2141" i="14"/>
  <c r="Y2141" i="14" s="1"/>
  <c r="AA2219" i="14"/>
  <c r="V2361" i="14"/>
  <c r="Y2361" i="14" s="1"/>
  <c r="V2460" i="14"/>
  <c r="Y2460" i="14" s="1"/>
  <c r="V68" i="14"/>
  <c r="Y68" i="14" s="1"/>
  <c r="T1168" i="14"/>
  <c r="AA1631" i="14"/>
  <c r="V1847" i="14"/>
  <c r="Y1847" i="14" s="1"/>
  <c r="V1886" i="14"/>
  <c r="Y1886" i="14" s="1"/>
  <c r="V1894" i="14"/>
  <c r="Y1894" i="14" s="1"/>
  <c r="T2029" i="14"/>
  <c r="T1919" i="14"/>
  <c r="AA2070" i="14"/>
  <c r="T1969" i="14"/>
  <c r="V2011" i="14"/>
  <c r="Y2011" i="14" s="1"/>
  <c r="V1776" i="14"/>
  <c r="Y1776" i="14" s="1"/>
  <c r="T1883" i="14"/>
  <c r="V2044" i="14"/>
  <c r="Y2044" i="14" s="1"/>
  <c r="V2287" i="14"/>
  <c r="Y2287" i="14" s="1"/>
  <c r="V2226" i="14"/>
  <c r="Y2226" i="14" s="1"/>
  <c r="T2142" i="14"/>
  <c r="AA2141" i="14"/>
  <c r="AA2361" i="14"/>
  <c r="AA2228" i="14"/>
  <c r="V1848" i="14"/>
  <c r="Y1848" i="14" s="1"/>
  <c r="V1887" i="14"/>
  <c r="Y1887" i="14" s="1"/>
  <c r="V1895" i="14"/>
  <c r="Y1895" i="14" s="1"/>
  <c r="V2045" i="14"/>
  <c r="Y2045" i="14" s="1"/>
  <c r="AA2116" i="14"/>
  <c r="T1887" i="14"/>
  <c r="T1777" i="14"/>
  <c r="T1849" i="14"/>
  <c r="V2099" i="14"/>
  <c r="Y2099" i="14" s="1"/>
  <c r="T1844" i="14"/>
  <c r="T2228" i="14"/>
  <c r="T2100" i="14"/>
  <c r="AA2289" i="14"/>
  <c r="V2228" i="14"/>
  <c r="Y2228" i="14" s="1"/>
  <c r="T2469" i="14"/>
  <c r="AA982" i="14"/>
  <c r="V1888" i="14"/>
  <c r="Y1888" i="14" s="1"/>
  <c r="V1968" i="14"/>
  <c r="Y1968" i="14" s="1"/>
  <c r="V2069" i="14"/>
  <c r="Y2069" i="14" s="1"/>
  <c r="T1848" i="14"/>
  <c r="T1888" i="14"/>
  <c r="T1889" i="14"/>
  <c r="T1843" i="14"/>
  <c r="T1900" i="14"/>
  <c r="T2288" i="14"/>
  <c r="V2365" i="14"/>
  <c r="Y2365" i="14" s="1"/>
  <c r="T49" i="14"/>
  <c r="AA1010" i="14"/>
  <c r="T1738" i="14"/>
  <c r="V1827" i="14"/>
  <c r="Y1827" i="14" s="1"/>
  <c r="V1983" i="14"/>
  <c r="Y1983" i="14" s="1"/>
  <c r="T1895" i="14"/>
  <c r="V2086" i="14"/>
  <c r="Y2086" i="14" s="1"/>
  <c r="T1857" i="14"/>
  <c r="T1946" i="14"/>
  <c r="V2028" i="14"/>
  <c r="Y2028" i="14" s="1"/>
  <c r="V2319" i="14"/>
  <c r="Y2319" i="14" s="1"/>
  <c r="AA2119" i="14"/>
  <c r="C2459" i="14"/>
  <c r="AA2227" i="14"/>
  <c r="V1828" i="14"/>
  <c r="Y1828" i="14" s="1"/>
  <c r="V1842" i="14"/>
  <c r="Y1842" i="14" s="1"/>
  <c r="V1855" i="14"/>
  <c r="Y1855" i="14" s="1"/>
  <c r="V1900" i="14"/>
  <c r="Y1900" i="14" s="1"/>
  <c r="V1984" i="14"/>
  <c r="Y1984" i="14" s="1"/>
  <c r="T1856" i="14"/>
  <c r="T1896" i="14"/>
  <c r="T2012" i="14"/>
  <c r="V998" i="14"/>
  <c r="Y998" i="14" s="1"/>
  <c r="T2063" i="14"/>
  <c r="T2309" i="14"/>
  <c r="V2038" i="14"/>
  <c r="Y2038" i="14" s="1"/>
  <c r="V1622" i="14"/>
  <c r="Y1622" i="14" s="1"/>
  <c r="T957" i="14"/>
  <c r="C519" i="14"/>
  <c r="V378" i="14"/>
  <c r="Y378" i="14" s="1"/>
  <c r="C1756" i="14"/>
  <c r="V1756" i="14" s="1"/>
  <c r="Y1756" i="14" s="1"/>
  <c r="T2231" i="14"/>
  <c r="T1496" i="14"/>
  <c r="T1623" i="14"/>
  <c r="AA1623" i="14"/>
  <c r="V1925" i="14"/>
  <c r="Y1925" i="14" s="1"/>
  <c r="V1964" i="14"/>
  <c r="Y1964" i="14" s="1"/>
  <c r="V1985" i="14"/>
  <c r="Y1985" i="14" s="1"/>
  <c r="T1855" i="14"/>
  <c r="T1960" i="14"/>
  <c r="T2003" i="14"/>
  <c r="T2039" i="14"/>
  <c r="T2233" i="14"/>
  <c r="V2308" i="14"/>
  <c r="Y2308" i="14" s="1"/>
  <c r="V2171" i="14"/>
  <c r="Y2171" i="14" s="1"/>
  <c r="T2355" i="14"/>
  <c r="V974" i="14"/>
  <c r="Y974" i="14" s="1"/>
  <c r="T955" i="14"/>
  <c r="V1850" i="14"/>
  <c r="Y1850" i="14" s="1"/>
  <c r="V1877" i="14"/>
  <c r="Y1877" i="14" s="1"/>
  <c r="V1941" i="14"/>
  <c r="Y1941" i="14" s="1"/>
  <c r="T2069" i="14"/>
  <c r="T2006" i="14"/>
  <c r="V2002" i="14"/>
  <c r="Y2002" i="14" s="1"/>
  <c r="V2062" i="14"/>
  <c r="Y2062" i="14" s="1"/>
  <c r="T1825" i="14"/>
  <c r="T1897" i="14"/>
  <c r="V2039" i="14"/>
  <c r="Y2039" i="14" s="1"/>
  <c r="V2067" i="14"/>
  <c r="Y2067" i="14" s="1"/>
  <c r="T1851" i="14"/>
  <c r="V2147" i="14"/>
  <c r="Y2147" i="14" s="1"/>
  <c r="AA2171" i="14"/>
  <c r="V2232" i="14"/>
  <c r="Y2232" i="14" s="1"/>
  <c r="AA1273" i="14"/>
  <c r="V1831" i="14"/>
  <c r="Y1831" i="14" s="1"/>
  <c r="V1851" i="14"/>
  <c r="Y1851" i="14" s="1"/>
  <c r="V1878" i="14"/>
  <c r="Y1878" i="14" s="1"/>
  <c r="V1896" i="14"/>
  <c r="Y1896" i="14" s="1"/>
  <c r="V1942" i="14"/>
  <c r="Y1942" i="14" s="1"/>
  <c r="V1977" i="14"/>
  <c r="Y1977" i="14" s="1"/>
  <c r="T1878" i="14"/>
  <c r="V2001" i="14"/>
  <c r="Y2001" i="14" s="1"/>
  <c r="V2061" i="14"/>
  <c r="Y2061" i="14" s="1"/>
  <c r="AA2062" i="14"/>
  <c r="V2095" i="14"/>
  <c r="Y2095" i="14" s="1"/>
  <c r="T2052" i="14"/>
  <c r="V2340" i="14"/>
  <c r="Y2340" i="14" s="1"/>
  <c r="AA2232" i="14"/>
  <c r="T2062" i="14"/>
  <c r="V2056" i="14"/>
  <c r="Y2056" i="14" s="1"/>
  <c r="C1436" i="14"/>
  <c r="V1832" i="14"/>
  <c r="Y1832" i="14" s="1"/>
  <c r="V1897" i="14"/>
  <c r="Y1897" i="14" s="1"/>
  <c r="V2137" i="14"/>
  <c r="Y2137" i="14" s="1"/>
  <c r="T1943" i="14"/>
  <c r="T1833" i="14"/>
  <c r="T1985" i="14"/>
  <c r="T1898" i="14"/>
  <c r="V2051" i="14"/>
  <c r="Y2051" i="14" s="1"/>
  <c r="AA2095" i="14"/>
  <c r="V2004" i="14"/>
  <c r="Y2004" i="14" s="1"/>
  <c r="V2068" i="14"/>
  <c r="Y2068" i="14" s="1"/>
  <c r="V2201" i="14"/>
  <c r="Y2201" i="14" s="1"/>
  <c r="AA1008" i="14"/>
  <c r="V1853" i="14"/>
  <c r="Y1853" i="14" s="1"/>
  <c r="V1866" i="14"/>
  <c r="Y1866" i="14" s="1"/>
  <c r="V1959" i="14"/>
  <c r="Y1959" i="14" s="1"/>
  <c r="T1854" i="14"/>
  <c r="T1886" i="14"/>
  <c r="V2005" i="14"/>
  <c r="Y2005" i="14" s="1"/>
  <c r="T1978" i="14"/>
  <c r="T1867" i="14"/>
  <c r="T1868" i="14"/>
  <c r="AA2068" i="14"/>
  <c r="T2138" i="14"/>
  <c r="T2202" i="14"/>
  <c r="V2353" i="14"/>
  <c r="Y2353" i="14" s="1"/>
  <c r="V2139" i="14"/>
  <c r="Y2139" i="14" s="1"/>
  <c r="C2411" i="14"/>
  <c r="T2412" i="14" s="1"/>
  <c r="T2191" i="14"/>
  <c r="T2223" i="14"/>
  <c r="T1040" i="14"/>
  <c r="AA1291" i="14"/>
  <c r="C1347" i="14"/>
  <c r="AA1347" i="14" s="1"/>
  <c r="V1854" i="14"/>
  <c r="Y1854" i="14" s="1"/>
  <c r="V1867" i="14"/>
  <c r="Y1867" i="14" s="1"/>
  <c r="V1881" i="14"/>
  <c r="Y1881" i="14" s="1"/>
  <c r="V1960" i="14"/>
  <c r="Y1960" i="14" s="1"/>
  <c r="T2005" i="14"/>
  <c r="T1974" i="14"/>
  <c r="T1879" i="14"/>
  <c r="V2138" i="14"/>
  <c r="Y2138" i="14" s="1"/>
  <c r="T1961" i="14"/>
  <c r="T2140" i="14"/>
  <c r="AA2139" i="14"/>
  <c r="V2177" i="14"/>
  <c r="Y2177" i="14" s="1"/>
  <c r="V1824" i="14"/>
  <c r="Y1824" i="14" s="1"/>
  <c r="V1882" i="14"/>
  <c r="Y1882" i="14" s="1"/>
  <c r="V1973" i="14"/>
  <c r="Y1973" i="14" s="1"/>
  <c r="T1986" i="14"/>
  <c r="T2251" i="14"/>
  <c r="V2354" i="14"/>
  <c r="Y2354" i="14" s="1"/>
  <c r="C93" i="14"/>
  <c r="C462" i="14"/>
  <c r="AA462" i="14" s="1"/>
  <c r="C454" i="14"/>
  <c r="AA454" i="14" s="1"/>
  <c r="C1715" i="14"/>
  <c r="C2497" i="14"/>
  <c r="AA2497" i="14" s="1"/>
  <c r="V328" i="14"/>
  <c r="Y328" i="14" s="1"/>
  <c r="V373" i="14"/>
  <c r="Y373" i="14" s="1"/>
  <c r="AA974" i="14"/>
  <c r="C1414" i="14"/>
  <c r="C2501" i="14"/>
  <c r="V2501" i="14" s="1"/>
  <c r="Y2501" i="14" s="1"/>
  <c r="T2341" i="14"/>
  <c r="T1037" i="14"/>
  <c r="T1045" i="14"/>
  <c r="V2285" i="14"/>
  <c r="Y2285" i="14" s="1"/>
  <c r="V2381" i="14"/>
  <c r="Y2381" i="14" s="1"/>
  <c r="V2331" i="14"/>
  <c r="Y2331" i="14" s="1"/>
  <c r="V2333" i="14"/>
  <c r="Y2333" i="14" s="1"/>
  <c r="T2174" i="14"/>
  <c r="T2054" i="14"/>
  <c r="T338" i="14"/>
  <c r="T2081" i="14"/>
  <c r="T944" i="14"/>
  <c r="T1195" i="14"/>
  <c r="C1810" i="14"/>
  <c r="T1810" i="14" s="1"/>
  <c r="C19" i="14"/>
  <c r="AA19" i="14" s="1"/>
  <c r="C29" i="14"/>
  <c r="AA29" i="14" s="1"/>
  <c r="C45" i="14"/>
  <c r="C23" i="14"/>
  <c r="AA23" i="14" s="1"/>
  <c r="C1342" i="14"/>
  <c r="AA1342" i="14" s="1"/>
  <c r="C1576" i="14"/>
  <c r="AA1576" i="14" s="1"/>
  <c r="C1719" i="14"/>
  <c r="T1719" i="14" s="1"/>
  <c r="T2342" i="14"/>
  <c r="T2010" i="14"/>
  <c r="V2452" i="14"/>
  <c r="Y2452" i="14" s="1"/>
  <c r="V2034" i="14"/>
  <c r="Y2034" i="14" s="1"/>
  <c r="C1063" i="14"/>
  <c r="C1071" i="14"/>
  <c r="AA1071" i="14" s="1"/>
  <c r="C1108" i="14"/>
  <c r="AA1108" i="14" s="1"/>
  <c r="C1112" i="14"/>
  <c r="AA1112" i="14" s="1"/>
  <c r="C1116" i="14"/>
  <c r="AA1116" i="14" s="1"/>
  <c r="V1957" i="14"/>
  <c r="Y1957" i="14" s="1"/>
  <c r="T1959" i="14"/>
  <c r="T1971" i="14"/>
  <c r="V2000" i="14"/>
  <c r="Y2000" i="14" s="1"/>
  <c r="AA2096" i="14"/>
  <c r="T2090" i="14"/>
  <c r="T2146" i="14"/>
  <c r="T2127" i="14"/>
  <c r="V2303" i="14"/>
  <c r="Y2303" i="14" s="1"/>
  <c r="V2163" i="14"/>
  <c r="Y2163" i="14" s="1"/>
  <c r="AA2126" i="14"/>
  <c r="AA2382" i="14"/>
  <c r="C770" i="14"/>
  <c r="C808" i="14"/>
  <c r="AA808" i="14" s="1"/>
  <c r="V1004" i="14"/>
  <c r="Y1004" i="14" s="1"/>
  <c r="T1209" i="14"/>
  <c r="C1752" i="14"/>
  <c r="T1753" i="14" s="1"/>
  <c r="V1958" i="14"/>
  <c r="Y1958" i="14" s="1"/>
  <c r="AA2034" i="14"/>
  <c r="AA2000" i="14"/>
  <c r="T2164" i="14"/>
  <c r="AA2163" i="14"/>
  <c r="T2230" i="14"/>
  <c r="T2177" i="14"/>
  <c r="T2374" i="14"/>
  <c r="V1784" i="14"/>
  <c r="Y1784" i="14" s="1"/>
  <c r="C1732" i="14"/>
  <c r="V1732" i="14" s="1"/>
  <c r="Y1732" i="14" s="1"/>
  <c r="C1751" i="14"/>
  <c r="AA1751" i="14" s="1"/>
  <c r="C1731" i="14"/>
  <c r="V1862" i="14"/>
  <c r="Y1862" i="14" s="1"/>
  <c r="V1904" i="14"/>
  <c r="Y1904" i="14" s="1"/>
  <c r="T1853" i="14"/>
  <c r="T2089" i="14"/>
  <c r="AA2084" i="14"/>
  <c r="T2353" i="14"/>
  <c r="AA2131" i="14"/>
  <c r="AA2280" i="14"/>
  <c r="T2304" i="14"/>
  <c r="T2351" i="14"/>
  <c r="V2321" i="14"/>
  <c r="Y2321" i="14" s="1"/>
  <c r="T2382" i="14"/>
  <c r="V2320" i="14"/>
  <c r="Y2320" i="14" s="1"/>
  <c r="V2182" i="14"/>
  <c r="Y2182" i="14" s="1"/>
  <c r="T2286" i="14"/>
  <c r="T2379" i="14"/>
  <c r="AA157" i="14"/>
  <c r="AA304" i="14"/>
  <c r="T1197" i="14"/>
  <c r="C1328" i="14"/>
  <c r="T1328" i="14" s="1"/>
  <c r="V1863" i="14"/>
  <c r="Y1863" i="14" s="1"/>
  <c r="V1986" i="14"/>
  <c r="Y1986" i="14" s="1"/>
  <c r="T1864" i="14"/>
  <c r="T1987" i="14"/>
  <c r="T1852" i="14"/>
  <c r="V2088" i="14"/>
  <c r="Y2088" i="14" s="1"/>
  <c r="AA2230" i="14"/>
  <c r="V2145" i="14"/>
  <c r="Y2145" i="14" s="1"/>
  <c r="AA2321" i="14"/>
  <c r="AA2182" i="14"/>
  <c r="T158" i="14"/>
  <c r="V304" i="14"/>
  <c r="Y304" i="14" s="1"/>
  <c r="AA1004" i="14"/>
  <c r="V1987" i="14"/>
  <c r="Y1987" i="14" s="1"/>
  <c r="V2089" i="14"/>
  <c r="Y2089" i="14" s="1"/>
  <c r="V2230" i="14"/>
  <c r="Y2230" i="14" s="1"/>
  <c r="V2176" i="14"/>
  <c r="Y2176" i="14" s="1"/>
  <c r="V2110" i="14"/>
  <c r="Y2110" i="14" s="1"/>
  <c r="T1781" i="14"/>
  <c r="T2285" i="14"/>
  <c r="T2334" i="14"/>
  <c r="T2076" i="14"/>
  <c r="T2333" i="14"/>
  <c r="C268" i="14"/>
  <c r="V268" i="14" s="1"/>
  <c r="Y268" i="14" s="1"/>
  <c r="C223" i="14"/>
  <c r="C575" i="14"/>
  <c r="AA575" i="14" s="1"/>
  <c r="C569" i="14"/>
  <c r="V1491" i="14"/>
  <c r="Y1491" i="14" s="1"/>
  <c r="T1492" i="14"/>
  <c r="C1720" i="14"/>
  <c r="AA1720" i="14" s="1"/>
  <c r="C1744" i="14"/>
  <c r="V1744" i="14" s="1"/>
  <c r="Y1744" i="14" s="1"/>
  <c r="T1958" i="14"/>
  <c r="T1923" i="14"/>
  <c r="V2092" i="14"/>
  <c r="Y2092" i="14" s="1"/>
  <c r="C2446" i="14"/>
  <c r="T2096" i="14"/>
  <c r="C1659" i="14"/>
  <c r="V1658" i="14" s="1"/>
  <c r="Y1658" i="14" s="1"/>
  <c r="T2178" i="14"/>
  <c r="T2352" i="14"/>
  <c r="AA297" i="14"/>
  <c r="T371" i="14"/>
  <c r="T1052" i="14"/>
  <c r="C1748" i="14"/>
  <c r="AA1793" i="14"/>
  <c r="V1829" i="14"/>
  <c r="Y1829" i="14" s="1"/>
  <c r="V1902" i="14"/>
  <c r="Y1902" i="14" s="1"/>
  <c r="V1920" i="14"/>
  <c r="Y1920" i="14" s="1"/>
  <c r="V1933" i="14"/>
  <c r="Y1933" i="14" s="1"/>
  <c r="T1885" i="14"/>
  <c r="T1917" i="14"/>
  <c r="T2057" i="14"/>
  <c r="AA1780" i="14"/>
  <c r="AA2009" i="14"/>
  <c r="AA2014" i="14"/>
  <c r="AA2035" i="14"/>
  <c r="V2075" i="14"/>
  <c r="Y2075" i="14" s="1"/>
  <c r="T1827" i="14"/>
  <c r="T1931" i="14"/>
  <c r="T1908" i="14"/>
  <c r="V2080" i="14"/>
  <c r="Y2080" i="14" s="1"/>
  <c r="V2115" i="14"/>
  <c r="Y2115" i="14" s="1"/>
  <c r="C2479" i="14"/>
  <c r="AA2479" i="14" s="1"/>
  <c r="T2019" i="14"/>
  <c r="AA2217" i="14"/>
  <c r="V2170" i="14"/>
  <c r="Y2170" i="14" s="1"/>
  <c r="V2298" i="14"/>
  <c r="Y2298" i="14" s="1"/>
  <c r="C2473" i="14"/>
  <c r="V2473" i="14" s="1"/>
  <c r="Y2473" i="14" s="1"/>
  <c r="V2299" i="14"/>
  <c r="Y2299" i="14" s="1"/>
  <c r="V2373" i="14"/>
  <c r="Y2373" i="14" s="1"/>
  <c r="AA2284" i="14"/>
  <c r="AA2333" i="14"/>
  <c r="AA69" i="14"/>
  <c r="V297" i="14"/>
  <c r="Y297" i="14" s="1"/>
  <c r="T329" i="14"/>
  <c r="T374" i="14"/>
  <c r="T375" i="14"/>
  <c r="T428" i="14"/>
  <c r="C809" i="14"/>
  <c r="T956" i="14"/>
  <c r="V956" i="14"/>
  <c r="Y956" i="14" s="1"/>
  <c r="V1242" i="14"/>
  <c r="Y1242" i="14" s="1"/>
  <c r="AA1286" i="14"/>
  <c r="T1379" i="14"/>
  <c r="AA1297" i="14"/>
  <c r="C1406" i="14"/>
  <c r="T1243" i="14"/>
  <c r="C1456" i="14"/>
  <c r="AA1456" i="14" s="1"/>
  <c r="T1611" i="14"/>
  <c r="C1790" i="14"/>
  <c r="V1838" i="14"/>
  <c r="Y1838" i="14" s="1"/>
  <c r="V1859" i="14"/>
  <c r="Y1859" i="14" s="1"/>
  <c r="V1903" i="14"/>
  <c r="Y1903" i="14" s="1"/>
  <c r="V1921" i="14"/>
  <c r="Y1921" i="14" s="1"/>
  <c r="T2009" i="14"/>
  <c r="V2121" i="14"/>
  <c r="Y2121" i="14" s="1"/>
  <c r="V1780" i="14"/>
  <c r="Y1780" i="14" s="1"/>
  <c r="V2018" i="14"/>
  <c r="Y2018" i="14" s="1"/>
  <c r="AA1796" i="14"/>
  <c r="T1922" i="14"/>
  <c r="AA2059" i="14"/>
  <c r="AA2075" i="14"/>
  <c r="T2000" i="14"/>
  <c r="AA2008" i="14"/>
  <c r="AA2080" i="14"/>
  <c r="AA2115" i="14"/>
  <c r="C2483" i="14"/>
  <c r="AA2334" i="14"/>
  <c r="AA2170" i="14"/>
  <c r="T2332" i="14"/>
  <c r="V2172" i="14"/>
  <c r="Y2172" i="14" s="1"/>
  <c r="T2122" i="14"/>
  <c r="AA2196" i="14"/>
  <c r="T69" i="14"/>
  <c r="AA329" i="14"/>
  <c r="T379" i="14"/>
  <c r="V1244" i="14"/>
  <c r="Y1244" i="14" s="1"/>
  <c r="C1723" i="14"/>
  <c r="T1723" i="14" s="1"/>
  <c r="V1914" i="14"/>
  <c r="Y1914" i="14" s="1"/>
  <c r="V1935" i="14"/>
  <c r="Y1935" i="14" s="1"/>
  <c r="T1829" i="14"/>
  <c r="AA2121" i="14"/>
  <c r="T1903" i="14"/>
  <c r="T1937" i="14"/>
  <c r="V1796" i="14"/>
  <c r="Y1796" i="14" s="1"/>
  <c r="T1826" i="14"/>
  <c r="T1994" i="14"/>
  <c r="V2079" i="14"/>
  <c r="Y2079" i="14" s="1"/>
  <c r="T2020" i="14"/>
  <c r="T1884" i="14"/>
  <c r="T1916" i="14"/>
  <c r="T2335" i="14"/>
  <c r="V2334" i="14"/>
  <c r="Y2334" i="14" s="1"/>
  <c r="T2035" i="14"/>
  <c r="T2080" i="14"/>
  <c r="V2186" i="14"/>
  <c r="Y2186" i="14" s="1"/>
  <c r="T2300" i="14"/>
  <c r="V2364" i="14"/>
  <c r="Y2364" i="14" s="1"/>
  <c r="AA2300" i="14"/>
  <c r="V2167" i="14"/>
  <c r="Y2167" i="14" s="1"/>
  <c r="AA944" i="14"/>
  <c r="AA307" i="14"/>
  <c r="AA362" i="14"/>
  <c r="C586" i="14"/>
  <c r="AA586" i="14" s="1"/>
  <c r="C810" i="14"/>
  <c r="AA810" i="14" s="1"/>
  <c r="T1383" i="14"/>
  <c r="AA1245" i="14"/>
  <c r="T1479" i="14"/>
  <c r="V1610" i="14"/>
  <c r="Y1610" i="14" s="1"/>
  <c r="C1711" i="14"/>
  <c r="AA1711" i="14" s="1"/>
  <c r="V1915" i="14"/>
  <c r="Y1915" i="14" s="1"/>
  <c r="V1936" i="14"/>
  <c r="Y1936" i="14" s="1"/>
  <c r="V2053" i="14"/>
  <c r="Y2053" i="14" s="1"/>
  <c r="T1839" i="14"/>
  <c r="V1999" i="14"/>
  <c r="Y1999" i="14" s="1"/>
  <c r="V2019" i="14"/>
  <c r="Y2019" i="14" s="1"/>
  <c r="V2173" i="14"/>
  <c r="Y2173" i="14" s="1"/>
  <c r="T2168" i="14"/>
  <c r="V943" i="14"/>
  <c r="Y943" i="14" s="1"/>
  <c r="T2373" i="14"/>
  <c r="T92" i="14"/>
  <c r="T298" i="14"/>
  <c r="AA338" i="14"/>
  <c r="T395" i="14"/>
  <c r="AA374" i="14"/>
  <c r="T1018" i="14"/>
  <c r="C1065" i="14"/>
  <c r="AA1065" i="14" s="1"/>
  <c r="C1073" i="14"/>
  <c r="AA1073" i="14" s="1"/>
  <c r="AA1024" i="14"/>
  <c r="AA1259" i="14"/>
  <c r="T1245" i="14"/>
  <c r="V1825" i="14"/>
  <c r="Y1825" i="14" s="1"/>
  <c r="V1872" i="14"/>
  <c r="Y1872" i="14" s="1"/>
  <c r="V1916" i="14"/>
  <c r="Y1916" i="14" s="1"/>
  <c r="T1785" i="14"/>
  <c r="T1936" i="14"/>
  <c r="T1873" i="14"/>
  <c r="T1915" i="14"/>
  <c r="AA2104" i="14"/>
  <c r="T2366" i="14"/>
  <c r="T2187" i="14"/>
  <c r="T2173" i="14"/>
  <c r="AA2173" i="14"/>
  <c r="T2169" i="14"/>
  <c r="AA2378" i="14"/>
  <c r="V121" i="14"/>
  <c r="Y121" i="14" s="1"/>
  <c r="C283" i="14"/>
  <c r="V282" i="14" s="1"/>
  <c r="Y282" i="14" s="1"/>
  <c r="V374" i="14"/>
  <c r="Y374" i="14" s="1"/>
  <c r="AA378" i="14"/>
  <c r="C521" i="14"/>
  <c r="AA684" i="14"/>
  <c r="C1337" i="14"/>
  <c r="AA1337" i="14" s="1"/>
  <c r="C1542" i="14"/>
  <c r="C1724" i="14"/>
  <c r="T1725" i="14" s="1"/>
  <c r="V1826" i="14"/>
  <c r="Y1826" i="14" s="1"/>
  <c r="V1873" i="14"/>
  <c r="Y1873" i="14" s="1"/>
  <c r="V1883" i="14"/>
  <c r="Y1883" i="14" s="1"/>
  <c r="V1907" i="14"/>
  <c r="Y1907" i="14" s="1"/>
  <c r="V1930" i="14"/>
  <c r="Y1930" i="14" s="1"/>
  <c r="T1830" i="14"/>
  <c r="T1934" i="14"/>
  <c r="T1904" i="14"/>
  <c r="T1874" i="14"/>
  <c r="T1860" i="14"/>
  <c r="V2214" i="14"/>
  <c r="Y2214" i="14" s="1"/>
  <c r="T2225" i="14"/>
  <c r="V2168" i="14"/>
  <c r="Y2168" i="14" s="1"/>
  <c r="T2331" i="14"/>
  <c r="T2196" i="14"/>
  <c r="AA2331" i="14"/>
  <c r="T2365" i="14"/>
  <c r="AA1022" i="14"/>
  <c r="T123" i="14"/>
  <c r="T122" i="14"/>
  <c r="T140" i="14"/>
  <c r="T141" i="14"/>
  <c r="V1024" i="14"/>
  <c r="Y1024" i="14" s="1"/>
  <c r="C1739" i="14"/>
  <c r="V1738" i="14" s="1"/>
  <c r="Y1738" i="14" s="1"/>
  <c r="V1884" i="14"/>
  <c r="Y1884" i="14" s="1"/>
  <c r="V1908" i="14"/>
  <c r="Y1908" i="14" s="1"/>
  <c r="V1993" i="14"/>
  <c r="Y1993" i="14" s="1"/>
  <c r="T1909" i="14"/>
  <c r="AA2054" i="14"/>
  <c r="V2114" i="14"/>
  <c r="Y2114" i="14" s="1"/>
  <c r="C2471" i="14"/>
  <c r="T2472" i="14" s="1"/>
  <c r="C2503" i="14"/>
  <c r="T2503" i="14" s="1"/>
  <c r="AA2332" i="14"/>
  <c r="T2215" i="14"/>
  <c r="C37" i="14"/>
  <c r="AA37" i="14" s="1"/>
  <c r="T59" i="14"/>
  <c r="C216" i="14"/>
  <c r="C475" i="14"/>
  <c r="T476" i="14" s="1"/>
  <c r="C512" i="14"/>
  <c r="AA512" i="14" s="1"/>
  <c r="C561" i="14"/>
  <c r="T562" i="14" s="1"/>
  <c r="C793" i="14"/>
  <c r="V793" i="14" s="1"/>
  <c r="Y793" i="14" s="1"/>
  <c r="T884" i="14"/>
  <c r="T900" i="14"/>
  <c r="T916" i="14"/>
  <c r="C825" i="14"/>
  <c r="C801" i="14"/>
  <c r="AA801" i="14" s="1"/>
  <c r="C814" i="14"/>
  <c r="AA814" i="14" s="1"/>
  <c r="T1397" i="14"/>
  <c r="C1450" i="14"/>
  <c r="AA1450" i="14" s="1"/>
  <c r="C1466" i="14"/>
  <c r="AA1466" i="14" s="1"/>
  <c r="C1577" i="14"/>
  <c r="V1577" i="14" s="1"/>
  <c r="Y1577" i="14" s="1"/>
  <c r="C1705" i="14"/>
  <c r="AA1705" i="14" s="1"/>
  <c r="C1794" i="14"/>
  <c r="V1794" i="14" s="1"/>
  <c r="Y1794" i="14" s="1"/>
  <c r="T2171" i="14"/>
  <c r="V139" i="14"/>
  <c r="Y139" i="14" s="1"/>
  <c r="C115" i="14"/>
  <c r="C287" i="14"/>
  <c r="T336" i="14"/>
  <c r="T344" i="14"/>
  <c r="C445" i="14"/>
  <c r="C638" i="14"/>
  <c r="C802" i="14"/>
  <c r="C1096" i="14"/>
  <c r="AA1096" i="14" s="1"/>
  <c r="T1041" i="14"/>
  <c r="C1320" i="14"/>
  <c r="C1708" i="14"/>
  <c r="AA1708" i="14" s="1"/>
  <c r="C1735" i="14"/>
  <c r="AA1735" i="14" s="1"/>
  <c r="V1590" i="14"/>
  <c r="Y1590" i="14" s="1"/>
  <c r="T145" i="14"/>
  <c r="C467" i="14"/>
  <c r="T468" i="14" s="1"/>
  <c r="C797" i="14"/>
  <c r="AA797" i="14" s="1"/>
  <c r="C1068" i="14"/>
  <c r="AA1068" i="14" s="1"/>
  <c r="C1076" i="14"/>
  <c r="T1051" i="14"/>
  <c r="C1806" i="14"/>
  <c r="T1807" i="14" s="1"/>
  <c r="T2143" i="14"/>
  <c r="T2175" i="14"/>
  <c r="T388" i="14"/>
  <c r="T1203" i="14"/>
  <c r="C1134" i="14"/>
  <c r="AA1134" i="14" s="1"/>
  <c r="C1304" i="14"/>
  <c r="V1303" i="14" s="1"/>
  <c r="Y1303" i="14" s="1"/>
  <c r="C1402" i="14"/>
  <c r="V1402" i="14" s="1"/>
  <c r="Y1402" i="14" s="1"/>
  <c r="C1740" i="14"/>
  <c r="V1740" i="14" s="1"/>
  <c r="Y1740" i="14" s="1"/>
  <c r="C2454" i="14"/>
  <c r="T2454" i="14" s="1"/>
  <c r="T305" i="14"/>
  <c r="T2183" i="14"/>
  <c r="C36" i="14"/>
  <c r="AA36" i="14" s="1"/>
  <c r="V57" i="14"/>
  <c r="Y57" i="14" s="1"/>
  <c r="T165" i="14"/>
  <c r="AA2236" i="14"/>
  <c r="V2235" i="14"/>
  <c r="Y2235" i="14" s="1"/>
  <c r="T2236" i="14"/>
  <c r="AA722" i="14"/>
  <c r="V722" i="14"/>
  <c r="Y722" i="14" s="1"/>
  <c r="V2026" i="14"/>
  <c r="Y2026" i="14" s="1"/>
  <c r="T2028" i="14"/>
  <c r="T2027" i="14"/>
  <c r="AA2027" i="14"/>
  <c r="V324" i="14"/>
  <c r="Y324" i="14" s="1"/>
  <c r="T325" i="14"/>
  <c r="AA1858" i="14"/>
  <c r="T1858" i="14"/>
  <c r="V1858" i="14"/>
  <c r="Y1858" i="14" s="1"/>
  <c r="V1857" i="14"/>
  <c r="Y1857" i="14" s="1"/>
  <c r="V2109" i="14"/>
  <c r="Y2109" i="14" s="1"/>
  <c r="T2110" i="14"/>
  <c r="T2166" i="14"/>
  <c r="AA2166" i="14"/>
  <c r="V2165" i="14"/>
  <c r="Y2165" i="14" s="1"/>
  <c r="V2166" i="14"/>
  <c r="Y2166" i="14" s="1"/>
  <c r="AA2277" i="14"/>
  <c r="T1480" i="14"/>
  <c r="AA1480" i="14"/>
  <c r="V1479" i="14"/>
  <c r="Y1479" i="14" s="1"/>
  <c r="AA2022" i="14"/>
  <c r="V2022" i="14"/>
  <c r="Y2022" i="14" s="1"/>
  <c r="T2023" i="14"/>
  <c r="V1614" i="14"/>
  <c r="Y1614" i="14" s="1"/>
  <c r="T1615" i="14"/>
  <c r="AA1615" i="14"/>
  <c r="AA1840" i="14"/>
  <c r="T1841" i="14"/>
  <c r="T1840" i="14"/>
  <c r="V1840" i="14"/>
  <c r="Y1840" i="14" s="1"/>
  <c r="V1839" i="14"/>
  <c r="Y1839" i="14" s="1"/>
  <c r="AA1875" i="14"/>
  <c r="V1875" i="14"/>
  <c r="Y1875" i="14" s="1"/>
  <c r="T1876" i="14"/>
  <c r="V1874" i="14"/>
  <c r="Y1874" i="14" s="1"/>
  <c r="T1875" i="14"/>
  <c r="AA1929" i="14"/>
  <c r="V1929" i="14"/>
  <c r="Y1929" i="14" s="1"/>
  <c r="T1930" i="14"/>
  <c r="T1929" i="14"/>
  <c r="T2015" i="14"/>
  <c r="AA2015" i="14"/>
  <c r="V2209" i="14"/>
  <c r="Y2209" i="14" s="1"/>
  <c r="T2210" i="14"/>
  <c r="AA2456" i="14"/>
  <c r="T2457" i="14"/>
  <c r="V2456" i="14"/>
  <c r="Y2456" i="14" s="1"/>
  <c r="AA705" i="14"/>
  <c r="AA1247" i="14"/>
  <c r="V1246" i="14"/>
  <c r="Y1246" i="14" s="1"/>
  <c r="T2060" i="14"/>
  <c r="V2059" i="14"/>
  <c r="Y2059" i="14" s="1"/>
  <c r="T2061" i="14"/>
  <c r="AA2060" i="14"/>
  <c r="V2060" i="14"/>
  <c r="Y2060" i="14" s="1"/>
  <c r="V330" i="14"/>
  <c r="Y330" i="14" s="1"/>
  <c r="V329" i="14"/>
  <c r="Y329" i="14" s="1"/>
  <c r="T330" i="14"/>
  <c r="AA1820" i="14"/>
  <c r="V1820" i="14"/>
  <c r="Y1820" i="14" s="1"/>
  <c r="T1821" i="14"/>
  <c r="AA1912" i="14"/>
  <c r="T1913" i="14"/>
  <c r="T1912" i="14"/>
  <c r="V1912" i="14"/>
  <c r="Y1912" i="14" s="1"/>
  <c r="V1911" i="14"/>
  <c r="Y1911" i="14" s="1"/>
  <c r="T2453" i="14"/>
  <c r="AA2452" i="14"/>
  <c r="V1800" i="14"/>
  <c r="Y1800" i="14" s="1"/>
  <c r="T1801" i="14"/>
  <c r="AA1801" i="14"/>
  <c r="V1997" i="14"/>
  <c r="Y1997" i="14" s="1"/>
  <c r="T2190" i="14"/>
  <c r="AA2189" i="14"/>
  <c r="T2356" i="14"/>
  <c r="AA2356" i="14"/>
  <c r="AA2315" i="14"/>
  <c r="T2315" i="14"/>
  <c r="T2316" i="14"/>
  <c r="V2314" i="14"/>
  <c r="Y2314" i="14" s="1"/>
  <c r="T2134" i="14"/>
  <c r="V2133" i="14"/>
  <c r="Y2133" i="14" s="1"/>
  <c r="AA2134" i="14"/>
  <c r="AA1845" i="14"/>
  <c r="T1846" i="14"/>
  <c r="V1844" i="14"/>
  <c r="Y1844" i="14" s="1"/>
  <c r="T2036" i="14"/>
  <c r="AA2036" i="14"/>
  <c r="V2036" i="14"/>
  <c r="Y2036" i="14" s="1"/>
  <c r="V2035" i="14"/>
  <c r="Y2035" i="14" s="1"/>
  <c r="T2037" i="14"/>
  <c r="V2347" i="14"/>
  <c r="Y2347" i="14" s="1"/>
  <c r="T2348" i="14"/>
  <c r="T2347" i="14"/>
  <c r="AA2347" i="14"/>
  <c r="V2346" i="14"/>
  <c r="Y2346" i="14" s="1"/>
  <c r="AA2383" i="14"/>
  <c r="V2382" i="14"/>
  <c r="Y2382" i="14" s="1"/>
  <c r="T2384" i="14"/>
  <c r="T2383" i="14"/>
  <c r="AA1871" i="14"/>
  <c r="T1872" i="14"/>
  <c r="V1871" i="14"/>
  <c r="Y1871" i="14" s="1"/>
  <c r="T1871" i="14"/>
  <c r="V1870" i="14"/>
  <c r="Y1870" i="14" s="1"/>
  <c r="AA1923" i="14"/>
  <c r="V1923" i="14"/>
  <c r="Y1923" i="14" s="1"/>
  <c r="V1922" i="14"/>
  <c r="Y1922" i="14" s="1"/>
  <c r="AA2205" i="14"/>
  <c r="AA1926" i="14"/>
  <c r="T1927" i="14"/>
  <c r="T1926" i="14"/>
  <c r="V1926" i="14"/>
  <c r="Y1926" i="14" s="1"/>
  <c r="C94" i="14"/>
  <c r="AA94" i="14" s="1"/>
  <c r="C234" i="14"/>
  <c r="AA234" i="14" s="1"/>
  <c r="T1247" i="14"/>
  <c r="T2109" i="14"/>
  <c r="T2135" i="14"/>
  <c r="V2315" i="14"/>
  <c r="Y2315" i="14" s="1"/>
  <c r="V2212" i="14"/>
  <c r="Y2212" i="14" s="1"/>
  <c r="V2211" i="14"/>
  <c r="Y2211" i="14" s="1"/>
  <c r="AA2212" i="14"/>
  <c r="AA2344" i="14"/>
  <c r="T2345" i="14"/>
  <c r="T2344" i="14"/>
  <c r="V2344" i="14"/>
  <c r="Y2344" i="14" s="1"/>
  <c r="C232" i="14"/>
  <c r="AA232" i="14" s="1"/>
  <c r="C279" i="14"/>
  <c r="AA279" i="14" s="1"/>
  <c r="T1156" i="14"/>
  <c r="V2014" i="14"/>
  <c r="Y2014" i="14" s="1"/>
  <c r="AA706" i="14"/>
  <c r="T953" i="14"/>
  <c r="T1607" i="14"/>
  <c r="V1606" i="14"/>
  <c r="Y1606" i="14" s="1"/>
  <c r="AA353" i="14"/>
  <c r="T1251" i="14"/>
  <c r="AA1251" i="14"/>
  <c r="V1250" i="14"/>
  <c r="Y1250" i="14" s="1"/>
  <c r="AA1634" i="14"/>
  <c r="V1634" i="14"/>
  <c r="Y1634" i="14" s="1"/>
  <c r="T2201" i="14"/>
  <c r="AA2200" i="14"/>
  <c r="V2199" i="14"/>
  <c r="Y2199" i="14" s="1"/>
  <c r="T2200" i="14"/>
  <c r="V2200" i="14"/>
  <c r="Y2200" i="14" s="1"/>
  <c r="AA1635" i="14"/>
  <c r="T1635" i="14"/>
  <c r="T2371" i="14"/>
  <c r="T2372" i="14"/>
  <c r="T2051" i="14"/>
  <c r="AA2464" i="14"/>
  <c r="V2464" i="14"/>
  <c r="Y2464" i="14" s="1"/>
  <c r="T2465" i="14"/>
  <c r="C1743" i="14"/>
  <c r="V2108" i="14"/>
  <c r="Y2108" i="14" s="1"/>
  <c r="T1859" i="14"/>
  <c r="T381" i="14"/>
  <c r="AA704" i="14"/>
  <c r="AA1278" i="14"/>
  <c r="V1277" i="14"/>
  <c r="Y1277" i="14" s="1"/>
  <c r="AA1495" i="14"/>
  <c r="V1495" i="14"/>
  <c r="Y1495" i="14" s="1"/>
  <c r="V1019" i="14"/>
  <c r="Y1019" i="14" s="1"/>
  <c r="T1020" i="14"/>
  <c r="AA1020" i="14"/>
  <c r="T1291" i="14"/>
  <c r="AA1290" i="14"/>
  <c r="V1290" i="14"/>
  <c r="Y1290" i="14" s="1"/>
  <c r="V1594" i="14"/>
  <c r="Y1594" i="14" s="1"/>
  <c r="T1595" i="14"/>
  <c r="AA1595" i="14"/>
  <c r="V331" i="14"/>
  <c r="Y331" i="14" s="1"/>
  <c r="AA2207" i="14"/>
  <c r="AA2239" i="14"/>
  <c r="T2240" i="14"/>
  <c r="T2298" i="14"/>
  <c r="AA2160" i="14"/>
  <c r="V2160" i="14"/>
  <c r="Y2160" i="14" s="1"/>
  <c r="T2271" i="14"/>
  <c r="V2270" i="14"/>
  <c r="Y2270" i="14" s="1"/>
  <c r="AA2270" i="14"/>
  <c r="AA2043" i="14"/>
  <c r="V2043" i="14"/>
  <c r="Y2043" i="14" s="1"/>
  <c r="V2042" i="14"/>
  <c r="Y2042" i="14" s="1"/>
  <c r="T2044" i="14"/>
  <c r="T2043" i="14"/>
  <c r="AA2234" i="14"/>
  <c r="T2235" i="14"/>
  <c r="T2234" i="14"/>
  <c r="V2234" i="14"/>
  <c r="Y2234" i="14" s="1"/>
  <c r="V2233" i="14"/>
  <c r="Y2233" i="14" s="1"/>
  <c r="AA2109" i="14"/>
  <c r="V2134" i="14"/>
  <c r="Y2134" i="14" s="1"/>
  <c r="V1014" i="14"/>
  <c r="Y1014" i="14" s="1"/>
  <c r="V1015" i="14"/>
  <c r="Y1015" i="14" s="1"/>
  <c r="T1016" i="14"/>
  <c r="AA1015" i="14"/>
  <c r="T1015" i="14"/>
  <c r="C473" i="14"/>
  <c r="V472" i="14" s="1"/>
  <c r="Y472" i="14" s="1"/>
  <c r="C486" i="14"/>
  <c r="AA486" i="14" s="1"/>
  <c r="C494" i="14"/>
  <c r="AA494" i="14" s="1"/>
  <c r="C502" i="14"/>
  <c r="C778" i="14"/>
  <c r="AA778" i="14" s="1"/>
  <c r="T2360" i="14"/>
  <c r="T65" i="14"/>
  <c r="V131" i="14"/>
  <c r="Y131" i="14" s="1"/>
  <c r="T2167" i="14"/>
  <c r="C1075" i="14"/>
  <c r="C1560" i="14"/>
  <c r="C1624" i="14"/>
  <c r="C1786" i="14"/>
  <c r="T1786" i="14" s="1"/>
  <c r="T1770" i="14"/>
  <c r="T1718" i="14"/>
  <c r="C2451" i="14"/>
  <c r="AA2451" i="14" s="1"/>
  <c r="V460" i="14"/>
  <c r="Y460" i="14" s="1"/>
  <c r="T559" i="14"/>
  <c r="C1110" i="14"/>
  <c r="AA1110" i="14" s="1"/>
  <c r="C1114" i="14"/>
  <c r="C1118" i="14"/>
  <c r="AA1118" i="14" s="1"/>
  <c r="C1122" i="14"/>
  <c r="C1128" i="14"/>
  <c r="AA1128" i="14" s="1"/>
  <c r="C1398" i="14"/>
  <c r="T1390" i="14"/>
  <c r="C1712" i="14"/>
  <c r="C2487" i="14"/>
  <c r="T2423" i="14"/>
  <c r="V2189" i="14"/>
  <c r="Y2189" i="14" s="1"/>
  <c r="C574" i="14"/>
  <c r="AA574" i="14" s="1"/>
  <c r="C583" i="14"/>
  <c r="AA583" i="14" s="1"/>
  <c r="C577" i="14"/>
  <c r="AA577" i="14" s="1"/>
  <c r="C788" i="14"/>
  <c r="AA788" i="14" s="1"/>
  <c r="T977" i="14"/>
  <c r="C1150" i="14"/>
  <c r="AA1150" i="14" s="1"/>
  <c r="T1754" i="14"/>
  <c r="T2145" i="14"/>
  <c r="C2463" i="14"/>
  <c r="V2463" i="14" s="1"/>
  <c r="Y2463" i="14" s="1"/>
  <c r="C2493" i="14"/>
  <c r="AA2493" i="14" s="1"/>
  <c r="T2277" i="14"/>
  <c r="C248" i="14"/>
  <c r="AA248" i="14" s="1"/>
  <c r="C530" i="14"/>
  <c r="AA530" i="14" s="1"/>
  <c r="C585" i="14"/>
  <c r="C570" i="14"/>
  <c r="T886" i="14"/>
  <c r="T902" i="14"/>
  <c r="C811" i="14"/>
  <c r="AA811" i="14" s="1"/>
  <c r="C798" i="14"/>
  <c r="C806" i="14"/>
  <c r="AA806" i="14" s="1"/>
  <c r="C1091" i="14"/>
  <c r="AA1091" i="14" s="1"/>
  <c r="C1107" i="14"/>
  <c r="AA1107" i="14" s="1"/>
  <c r="C1140" i="14"/>
  <c r="AA1140" i="14" s="1"/>
  <c r="C1129" i="14"/>
  <c r="AA1129" i="14" s="1"/>
  <c r="C1592" i="14"/>
  <c r="AA1592" i="14" s="1"/>
  <c r="C1716" i="14"/>
  <c r="AA1716" i="14" s="1"/>
  <c r="C1755" i="14"/>
  <c r="T1755" i="14" s="1"/>
  <c r="C1672" i="14"/>
  <c r="AA1672" i="14" s="1"/>
  <c r="C1676" i="14"/>
  <c r="AA1676" i="14" s="1"/>
  <c r="C1680" i="14"/>
  <c r="AA1680" i="14" s="1"/>
  <c r="C1684" i="14"/>
  <c r="AA1684" i="14" s="1"/>
  <c r="C1688" i="14"/>
  <c r="AA1688" i="14" s="1"/>
  <c r="C1692" i="14"/>
  <c r="AA1692" i="14" s="1"/>
  <c r="C1696" i="14"/>
  <c r="AA1696" i="14" s="1"/>
  <c r="C1700" i="14"/>
  <c r="AA1700" i="14" s="1"/>
  <c r="C1771" i="14"/>
  <c r="V1770" i="14" s="1"/>
  <c r="Y1770" i="14" s="1"/>
  <c r="T2147" i="14"/>
  <c r="T2179" i="14"/>
  <c r="C526" i="14"/>
  <c r="V1020" i="14"/>
  <c r="Y1020" i="14" s="1"/>
  <c r="C1120" i="14"/>
  <c r="AA1120" i="14" s="1"/>
  <c r="C1126" i="14"/>
  <c r="AA1126" i="14" s="1"/>
  <c r="T1049" i="14"/>
  <c r="T2239" i="14"/>
  <c r="T564" i="14"/>
  <c r="C792" i="14"/>
  <c r="C756" i="14"/>
  <c r="AA756" i="14" s="1"/>
  <c r="T887" i="14"/>
  <c r="C1432" i="14"/>
  <c r="C1778" i="14"/>
  <c r="T1778" i="14" s="1"/>
  <c r="C1747" i="14"/>
  <c r="AA1747" i="14" s="1"/>
  <c r="C2429" i="14"/>
  <c r="V48" i="14"/>
  <c r="Y48" i="14" s="1"/>
  <c r="V1266" i="14"/>
  <c r="Y1266" i="14" s="1"/>
  <c r="T2255" i="14"/>
  <c r="V122" i="14"/>
  <c r="Y122" i="14" s="1"/>
  <c r="C183" i="14"/>
  <c r="AA183" i="14" s="1"/>
  <c r="C532" i="14"/>
  <c r="AA532" i="14" s="1"/>
  <c r="C567" i="14"/>
  <c r="AA567" i="14" s="1"/>
  <c r="T1750" i="14"/>
  <c r="C111" i="14"/>
  <c r="T111" i="14" s="1"/>
  <c r="C193" i="14"/>
  <c r="C209" i="14"/>
  <c r="C477" i="14"/>
  <c r="AA477" i="14" s="1"/>
  <c r="C488" i="14"/>
  <c r="AA488" i="14" s="1"/>
  <c r="C496" i="14"/>
  <c r="AA496" i="14" s="1"/>
  <c r="C504" i="14"/>
  <c r="AA504" i="14" s="1"/>
  <c r="C463" i="14"/>
  <c r="C446" i="14"/>
  <c r="AA446" i="14" s="1"/>
  <c r="C471" i="14"/>
  <c r="C505" i="14"/>
  <c r="T506" i="14" s="1"/>
  <c r="C531" i="14"/>
  <c r="AA531" i="14" s="1"/>
  <c r="C520" i="14"/>
  <c r="AA520" i="14" s="1"/>
  <c r="C572" i="14"/>
  <c r="C841" i="14"/>
  <c r="AA841" i="14" s="1"/>
  <c r="C800" i="14"/>
  <c r="C815" i="14"/>
  <c r="C1066" i="14"/>
  <c r="C1074" i="14"/>
  <c r="AA1074" i="14" s="1"/>
  <c r="C1109" i="14"/>
  <c r="AA1109" i="14" s="1"/>
  <c r="C1113" i="14"/>
  <c r="C1117" i="14"/>
  <c r="AA1117" i="14" s="1"/>
  <c r="C1121" i="14"/>
  <c r="C1138" i="14"/>
  <c r="AA1138" i="14" s="1"/>
  <c r="C1149" i="14"/>
  <c r="AA1149" i="14" s="1"/>
  <c r="C1343" i="14"/>
  <c r="AA1343" i="14" s="1"/>
  <c r="C1453" i="14"/>
  <c r="AA1453" i="14" s="1"/>
  <c r="C1471" i="14"/>
  <c r="C1546" i="14"/>
  <c r="T1546" i="14" s="1"/>
  <c r="C1609" i="14"/>
  <c r="AA1609" i="14" s="1"/>
  <c r="C1639" i="14"/>
  <c r="V1639" i="14" s="1"/>
  <c r="Y1639" i="14" s="1"/>
  <c r="C1772" i="14"/>
  <c r="T1773" i="14" s="1"/>
  <c r="C1768" i="14"/>
  <c r="C1728" i="14"/>
  <c r="T1729" i="14" s="1"/>
  <c r="C2437" i="14"/>
  <c r="C2481" i="14"/>
  <c r="T2481" i="14" s="1"/>
  <c r="AA990" i="14"/>
  <c r="C109" i="14"/>
  <c r="C190" i="14"/>
  <c r="AA190" i="14" s="1"/>
  <c r="C206" i="14"/>
  <c r="C439" i="14"/>
  <c r="AA439" i="14" s="1"/>
  <c r="C805" i="14"/>
  <c r="C966" i="14"/>
  <c r="C1137" i="14"/>
  <c r="AA1137" i="14" s="1"/>
  <c r="C1410" i="14"/>
  <c r="T1411" i="14" s="1"/>
  <c r="C1544" i="14"/>
  <c r="V1544" i="14" s="1"/>
  <c r="Y1544" i="14" s="1"/>
  <c r="C1643" i="14"/>
  <c r="T1643" i="14" s="1"/>
  <c r="C1759" i="14"/>
  <c r="C1802" i="14"/>
  <c r="T1802" i="14" s="1"/>
  <c r="C1673" i="14"/>
  <c r="AA1673" i="14" s="1"/>
  <c r="C1677" i="14"/>
  <c r="AA1677" i="14" s="1"/>
  <c r="C1681" i="14"/>
  <c r="C1685" i="14"/>
  <c r="C1689" i="14"/>
  <c r="AA1689" i="14" s="1"/>
  <c r="C1693" i="14"/>
  <c r="AA1693" i="14" s="1"/>
  <c r="C1697" i="14"/>
  <c r="C1701" i="14"/>
  <c r="C2475" i="14"/>
  <c r="V2474" i="14" s="1"/>
  <c r="Y2474" i="14" s="1"/>
  <c r="C2415" i="14"/>
  <c r="T2461" i="14"/>
  <c r="V2378" i="14"/>
  <c r="Y2378" i="14" s="1"/>
  <c r="C1448" i="14"/>
  <c r="C1464" i="14"/>
  <c r="AA1464" i="14" s="1"/>
  <c r="C1808" i="14"/>
  <c r="AA1808" i="14" s="1"/>
  <c r="C1707" i="14"/>
  <c r="V1706" i="14" s="1"/>
  <c r="Y1706" i="14" s="1"/>
  <c r="C271" i="14"/>
  <c r="T1226" i="14"/>
  <c r="C13" i="14"/>
  <c r="AA13" i="14" s="1"/>
  <c r="C33" i="14"/>
  <c r="C185" i="14"/>
  <c r="AA185" i="14" s="1"/>
  <c r="C201" i="14"/>
  <c r="AA201" i="14" s="1"/>
  <c r="C219" i="14"/>
  <c r="C227" i="14"/>
  <c r="AA227" i="14" s="1"/>
  <c r="C484" i="14"/>
  <c r="AA484" i="14" s="1"/>
  <c r="C492" i="14"/>
  <c r="C500" i="14"/>
  <c r="C449" i="14"/>
  <c r="T449" i="14" s="1"/>
  <c r="C518" i="14"/>
  <c r="AA518" i="14" s="1"/>
  <c r="C522" i="14"/>
  <c r="AA522" i="14" s="1"/>
  <c r="C588" i="14"/>
  <c r="AA588" i="14" s="1"/>
  <c r="C1324" i="14"/>
  <c r="C1422" i="14"/>
  <c r="AA1422" i="14" s="1"/>
  <c r="C1444" i="14"/>
  <c r="V1444" i="14" s="1"/>
  <c r="Y1444" i="14" s="1"/>
  <c r="C1461" i="14"/>
  <c r="AA1461" i="14" s="1"/>
  <c r="C1561" i="14"/>
  <c r="AA1561" i="14" s="1"/>
  <c r="C1593" i="14"/>
  <c r="C1625" i="14"/>
  <c r="C218" i="14"/>
  <c r="V218" i="14" s="1"/>
  <c r="Y218" i="14" s="1"/>
  <c r="C182" i="14"/>
  <c r="C198" i="14"/>
  <c r="C214" i="14"/>
  <c r="T625" i="14"/>
  <c r="C646" i="14"/>
  <c r="C678" i="14"/>
  <c r="C1142" i="14"/>
  <c r="AA1142" i="14" s="1"/>
  <c r="C1338" i="14"/>
  <c r="C1394" i="14"/>
  <c r="V1393" i="14" s="1"/>
  <c r="Y1393" i="14" s="1"/>
  <c r="C1426" i="14"/>
  <c r="V1426" i="14" s="1"/>
  <c r="Y1426" i="14" s="1"/>
  <c r="C1458" i="14"/>
  <c r="AA1458" i="14" s="1"/>
  <c r="C1472" i="14"/>
  <c r="AA1472" i="14" s="1"/>
  <c r="C1459" i="14"/>
  <c r="C1782" i="14"/>
  <c r="T1783" i="14" s="1"/>
  <c r="T1766" i="14"/>
  <c r="C2399" i="14"/>
  <c r="C27" i="14"/>
  <c r="AA27" i="14" s="1"/>
  <c r="C44" i="14"/>
  <c r="AA44" i="14" s="1"/>
  <c r="C30" i="14"/>
  <c r="C46" i="14"/>
  <c r="AA46" i="14" s="1"/>
  <c r="C118" i="14"/>
  <c r="C181" i="14"/>
  <c r="V180" i="14" s="1"/>
  <c r="Y180" i="14" s="1"/>
  <c r="C197" i="14"/>
  <c r="AA197" i="14" s="1"/>
  <c r="C213" i="14"/>
  <c r="AA213" i="14" s="1"/>
  <c r="C186" i="14"/>
  <c r="AA186" i="14" s="1"/>
  <c r="C202" i="14"/>
  <c r="AA202" i="14" s="1"/>
  <c r="C217" i="14"/>
  <c r="AA217" i="14" s="1"/>
  <c r="C229" i="14"/>
  <c r="T230" i="14" s="1"/>
  <c r="C191" i="14"/>
  <c r="T267" i="14"/>
  <c r="C529" i="14"/>
  <c r="C517" i="14"/>
  <c r="AA517" i="14" s="1"/>
  <c r="C525" i="14"/>
  <c r="C590" i="14"/>
  <c r="C587" i="14"/>
  <c r="AA587" i="14" s="1"/>
  <c r="C786" i="14"/>
  <c r="T1194" i="14"/>
  <c r="C1082" i="14"/>
  <c r="AA1082" i="14" s="1"/>
  <c r="C1098" i="14"/>
  <c r="AA1098" i="14" s="1"/>
  <c r="C11" i="14"/>
  <c r="AA11" i="14" s="1"/>
  <c r="C32" i="14"/>
  <c r="AA32" i="14" s="1"/>
  <c r="C21" i="14"/>
  <c r="AA21" i="14" s="1"/>
  <c r="C15" i="14"/>
  <c r="AA15" i="14" s="1"/>
  <c r="C34" i="14"/>
  <c r="AA34" i="14" s="1"/>
  <c r="C95" i="14"/>
  <c r="T179" i="14"/>
  <c r="C250" i="14"/>
  <c r="AA250" i="14" s="1"/>
  <c r="C291" i="14"/>
  <c r="AA291" i="14" s="1"/>
  <c r="C240" i="14"/>
  <c r="C437" i="14"/>
  <c r="AA437" i="14" s="1"/>
  <c r="C485" i="14"/>
  <c r="C493" i="14"/>
  <c r="AA493" i="14" s="1"/>
  <c r="C501" i="14"/>
  <c r="AA501" i="14" s="1"/>
  <c r="C456" i="14"/>
  <c r="AA456" i="14" s="1"/>
  <c r="C508" i="14"/>
  <c r="AA508" i="14" s="1"/>
  <c r="C534" i="14"/>
  <c r="C584" i="14"/>
  <c r="AA584" i="14" s="1"/>
  <c r="T855" i="14"/>
  <c r="T901" i="14"/>
  <c r="T917" i="14"/>
  <c r="T1214" i="14"/>
  <c r="T1039" i="14"/>
  <c r="T1038" i="14"/>
  <c r="T1046" i="14"/>
  <c r="C1764" i="14"/>
  <c r="AA1764" i="14" s="1"/>
  <c r="C41" i="14"/>
  <c r="C119" i="14"/>
  <c r="T120" i="14" s="1"/>
  <c r="C224" i="14"/>
  <c r="C261" i="14"/>
  <c r="C481" i="14"/>
  <c r="C490" i="14"/>
  <c r="AA490" i="14" s="1"/>
  <c r="C498" i="14"/>
  <c r="AA498" i="14" s="1"/>
  <c r="C642" i="14"/>
  <c r="AA642" i="14" s="1"/>
  <c r="C740" i="14"/>
  <c r="AA740" i="14" s="1"/>
  <c r="C38" i="14"/>
  <c r="AA38" i="14" s="1"/>
  <c r="C31" i="14"/>
  <c r="AA31" i="14" s="1"/>
  <c r="T80" i="14"/>
  <c r="C189" i="14"/>
  <c r="C205" i="14"/>
  <c r="AA205" i="14" s="1"/>
  <c r="C194" i="14"/>
  <c r="AA194" i="14" s="1"/>
  <c r="C210" i="14"/>
  <c r="C187" i="14"/>
  <c r="C225" i="14"/>
  <c r="AA225" i="14" s="1"/>
  <c r="C429" i="14"/>
  <c r="C469" i="14"/>
  <c r="C455" i="14"/>
  <c r="C487" i="14"/>
  <c r="C495" i="14"/>
  <c r="C503" i="14"/>
  <c r="C523" i="14"/>
  <c r="C571" i="14"/>
  <c r="T560" i="14"/>
  <c r="C591" i="14"/>
  <c r="AA591" i="14" s="1"/>
  <c r="T629" i="14"/>
  <c r="C812" i="14"/>
  <c r="T1036" i="14"/>
  <c r="T1734" i="14"/>
  <c r="V390" i="14"/>
  <c r="Y390" i="14" s="1"/>
  <c r="C666" i="14"/>
  <c r="C1111" i="14"/>
  <c r="AA1111" i="14" s="1"/>
  <c r="C1115" i="14"/>
  <c r="AA1115" i="14" s="1"/>
  <c r="C1119" i="14"/>
  <c r="AA1119" i="14" s="1"/>
  <c r="C40" i="14"/>
  <c r="C42" i="14"/>
  <c r="AA42" i="14" s="1"/>
  <c r="T73" i="14"/>
  <c r="C220" i="14"/>
  <c r="C215" i="14"/>
  <c r="AA215" i="14" s="1"/>
  <c r="C275" i="14"/>
  <c r="C479" i="14"/>
  <c r="T479" i="14" s="1"/>
  <c r="C489" i="14"/>
  <c r="AA489" i="14" s="1"/>
  <c r="C497" i="14"/>
  <c r="C447" i="14"/>
  <c r="T448" i="14" s="1"/>
  <c r="C527" i="14"/>
  <c r="AA527" i="14" s="1"/>
  <c r="C513" i="14"/>
  <c r="V513" i="14" s="1"/>
  <c r="Y513" i="14" s="1"/>
  <c r="C524" i="14"/>
  <c r="C451" i="14"/>
  <c r="C579" i="14"/>
  <c r="AA579" i="14" s="1"/>
  <c r="V939" i="14"/>
  <c r="Y939" i="14" s="1"/>
  <c r="T941" i="14"/>
  <c r="C117" i="14"/>
  <c r="T117" i="14" s="1"/>
  <c r="C242" i="14"/>
  <c r="AA242" i="14" s="1"/>
  <c r="T282" i="14"/>
  <c r="T895" i="14"/>
  <c r="C1124" i="14"/>
  <c r="AA1124" i="14" s="1"/>
  <c r="C1340" i="14"/>
  <c r="AA1340" i="14" s="1"/>
  <c r="C1341" i="14"/>
  <c r="AA1341" i="14" s="1"/>
  <c r="AA949" i="14"/>
  <c r="T2378" i="14"/>
  <c r="T908" i="14"/>
  <c r="C1069" i="14"/>
  <c r="C964" i="14"/>
  <c r="V964" i="14" s="1"/>
  <c r="Y964" i="14" s="1"/>
  <c r="C1132" i="14"/>
  <c r="AA1132" i="14" s="1"/>
  <c r="T1021" i="14"/>
  <c r="T1216" i="14"/>
  <c r="C1136" i="14"/>
  <c r="C1308" i="14"/>
  <c r="AA1308" i="14" s="1"/>
  <c r="AA1261" i="14"/>
  <c r="T1266" i="14"/>
  <c r="C1344" i="14"/>
  <c r="C1331" i="14"/>
  <c r="AA1331" i="14" s="1"/>
  <c r="C1468" i="14"/>
  <c r="AA1468" i="14" s="1"/>
  <c r="C1451" i="14"/>
  <c r="AA1451" i="14" s="1"/>
  <c r="C1467" i="14"/>
  <c r="C1541" i="14"/>
  <c r="AA1541" i="14" s="1"/>
  <c r="C1549" i="14"/>
  <c r="AA1549" i="14" s="1"/>
  <c r="C1608" i="14"/>
  <c r="C1767" i="14"/>
  <c r="T1767" i="14" s="1"/>
  <c r="C1812" i="14"/>
  <c r="V1812" i="14" s="1"/>
  <c r="Y1812" i="14" s="1"/>
  <c r="C1814" i="14"/>
  <c r="T1805" i="14"/>
  <c r="AA1804" i="14"/>
  <c r="V2191" i="14"/>
  <c r="Y2191" i="14" s="1"/>
  <c r="V2255" i="14"/>
  <c r="Y2255" i="14" s="1"/>
  <c r="T2287" i="14"/>
  <c r="C2499" i="14"/>
  <c r="V2499" i="14" s="1"/>
  <c r="Y2499" i="14" s="1"/>
  <c r="V2153" i="14"/>
  <c r="Y2153" i="14" s="1"/>
  <c r="V2185" i="14"/>
  <c r="Y2185" i="14" s="1"/>
  <c r="AA2286" i="14"/>
  <c r="T2284" i="14"/>
  <c r="T2192" i="14"/>
  <c r="T2256" i="14"/>
  <c r="V2448" i="14"/>
  <c r="Y2448" i="14" s="1"/>
  <c r="AA2460" i="14"/>
  <c r="T2449" i="14"/>
  <c r="AA951" i="14"/>
  <c r="V954" i="14"/>
  <c r="Y954" i="14" s="1"/>
  <c r="AA2343" i="14"/>
  <c r="V2343" i="14"/>
  <c r="Y2343" i="14" s="1"/>
  <c r="C1062" i="14"/>
  <c r="C1070" i="14"/>
  <c r="AA1070" i="14" s="1"/>
  <c r="T960" i="14"/>
  <c r="T1183" i="14"/>
  <c r="T1215" i="14"/>
  <c r="T1170" i="14"/>
  <c r="T1186" i="14"/>
  <c r="C1081" i="14"/>
  <c r="AA1081" i="14" s="1"/>
  <c r="C1097" i="14"/>
  <c r="C1312" i="14"/>
  <c r="T1313" i="14" s="1"/>
  <c r="V1261" i="14"/>
  <c r="Y1261" i="14" s="1"/>
  <c r="AA1253" i="14"/>
  <c r="C1440" i="14"/>
  <c r="T1441" i="14" s="1"/>
  <c r="C1460" i="14"/>
  <c r="AA1460" i="14" s="1"/>
  <c r="C1481" i="14"/>
  <c r="AA1481" i="14" s="1"/>
  <c r="C1449" i="14"/>
  <c r="AA1449" i="14" s="1"/>
  <c r="C1465" i="14"/>
  <c r="C1454" i="14"/>
  <c r="C1469" i="14"/>
  <c r="AA1469" i="14" s="1"/>
  <c r="C1550" i="14"/>
  <c r="C1514" i="14"/>
  <c r="C1548" i="14"/>
  <c r="C1540" i="14"/>
  <c r="C1508" i="14"/>
  <c r="V1507" i="14" s="1"/>
  <c r="Y1507" i="14" s="1"/>
  <c r="C1526" i="14"/>
  <c r="T1527" i="14" s="1"/>
  <c r="AA1579" i="14"/>
  <c r="C1727" i="14"/>
  <c r="AA1727" i="14" s="1"/>
  <c r="C1816" i="14"/>
  <c r="C1818" i="14"/>
  <c r="AA1818" i="14" s="1"/>
  <c r="C1674" i="14"/>
  <c r="AA1674" i="14" s="1"/>
  <c r="C1678" i="14"/>
  <c r="AA1678" i="14" s="1"/>
  <c r="C1682" i="14"/>
  <c r="AA1682" i="14" s="1"/>
  <c r="C1686" i="14"/>
  <c r="C1690" i="14"/>
  <c r="AA1690" i="14" s="1"/>
  <c r="C1694" i="14"/>
  <c r="C1698" i="14"/>
  <c r="C1702" i="14"/>
  <c r="AA1702" i="14" s="1"/>
  <c r="V2050" i="14"/>
  <c r="Y2050" i="14" s="1"/>
  <c r="T2193" i="14"/>
  <c r="T2257" i="14"/>
  <c r="AA2185" i="14"/>
  <c r="V2286" i="14"/>
  <c r="Y2286" i="14" s="1"/>
  <c r="C2403" i="14"/>
  <c r="T2404" i="14" s="1"/>
  <c r="C2421" i="14"/>
  <c r="T2421" i="14" s="1"/>
  <c r="C2462" i="14"/>
  <c r="T2462" i="14" s="1"/>
  <c r="C2477" i="14"/>
  <c r="AA2477" i="14" s="1"/>
  <c r="T2144" i="14"/>
  <c r="AA2244" i="14"/>
  <c r="T2368" i="14"/>
  <c r="V951" i="14"/>
  <c r="Y951" i="14" s="1"/>
  <c r="AA952" i="14"/>
  <c r="V955" i="14"/>
  <c r="Y955" i="14" s="1"/>
  <c r="AA956" i="14"/>
  <c r="T357" i="14"/>
  <c r="C754" i="14"/>
  <c r="C789" i="14"/>
  <c r="C813" i="14"/>
  <c r="C1067" i="14"/>
  <c r="C1080" i="14"/>
  <c r="AA1080" i="14" s="1"/>
  <c r="T1014" i="14"/>
  <c r="T1204" i="14"/>
  <c r="C1316" i="14"/>
  <c r="C1418" i="14"/>
  <c r="V1417" i="14" s="1"/>
  <c r="Y1417" i="14" s="1"/>
  <c r="C1446" i="14"/>
  <c r="T1447" i="14" s="1"/>
  <c r="C1455" i="14"/>
  <c r="C1669" i="14"/>
  <c r="AA1669" i="14" s="1"/>
  <c r="AA2050" i="14"/>
  <c r="V2144" i="14"/>
  <c r="Y2144" i="14" s="1"/>
  <c r="V2218" i="14"/>
  <c r="Y2218" i="14" s="1"/>
  <c r="C2470" i="14"/>
  <c r="AA2470" i="14" s="1"/>
  <c r="V2244" i="14"/>
  <c r="Y2244" i="14" s="1"/>
  <c r="V953" i="14"/>
  <c r="Y953" i="14" s="1"/>
  <c r="V957" i="14"/>
  <c r="Y957" i="14" s="1"/>
  <c r="AA957" i="14"/>
  <c r="V2370" i="14"/>
  <c r="Y2370" i="14" s="1"/>
  <c r="C1064" i="14"/>
  <c r="C1072" i="14"/>
  <c r="T1158" i="14"/>
  <c r="T1222" i="14"/>
  <c r="C1318" i="14"/>
  <c r="AA1265" i="14"/>
  <c r="C1516" i="14"/>
  <c r="V1515" i="14" s="1"/>
  <c r="Y1515" i="14" s="1"/>
  <c r="C1655" i="14"/>
  <c r="C1524" i="14"/>
  <c r="V1570" i="14"/>
  <c r="Y1570" i="14" s="1"/>
  <c r="C1671" i="14"/>
  <c r="C1675" i="14"/>
  <c r="AA1675" i="14" s="1"/>
  <c r="C1679" i="14"/>
  <c r="C1683" i="14"/>
  <c r="AA1683" i="14" s="1"/>
  <c r="C1687" i="14"/>
  <c r="C1691" i="14"/>
  <c r="C1695" i="14"/>
  <c r="C1699" i="14"/>
  <c r="AA1699" i="14" s="1"/>
  <c r="C1703" i="14"/>
  <c r="T1979" i="14"/>
  <c r="AA2238" i="14"/>
  <c r="AA2144" i="14"/>
  <c r="T2186" i="14"/>
  <c r="T2218" i="14"/>
  <c r="V2377" i="14"/>
  <c r="Y2377" i="14" s="1"/>
  <c r="V2217" i="14"/>
  <c r="Y2217" i="14" s="1"/>
  <c r="C2407" i="14"/>
  <c r="T2343" i="14"/>
  <c r="C2485" i="14"/>
  <c r="AA2485" i="14" s="1"/>
  <c r="V2143" i="14"/>
  <c r="Y2143" i="14" s="1"/>
  <c r="T82" i="14"/>
  <c r="AA82" i="14"/>
  <c r="V1018" i="14"/>
  <c r="Y1018" i="14" s="1"/>
  <c r="AA1018" i="14"/>
  <c r="V2238" i="14"/>
  <c r="Y2238" i="14" s="1"/>
  <c r="V2368" i="14"/>
  <c r="Y2368" i="14" s="1"/>
  <c r="V2341" i="14"/>
  <c r="Y2341" i="14" s="1"/>
  <c r="V2192" i="14"/>
  <c r="Y2192" i="14" s="1"/>
  <c r="V2256" i="14"/>
  <c r="Y2256" i="14" s="1"/>
  <c r="AA2342" i="14"/>
  <c r="AA2352" i="14"/>
  <c r="V2351" i="14"/>
  <c r="Y2351" i="14" s="1"/>
  <c r="AA2384" i="14"/>
  <c r="V2383" i="14"/>
  <c r="Y2383" i="14" s="1"/>
  <c r="C1452" i="14"/>
  <c r="AA1452" i="14" s="1"/>
  <c r="C1473" i="14"/>
  <c r="AA1473" i="14" s="1"/>
  <c r="C1457" i="14"/>
  <c r="AA1457" i="14" s="1"/>
  <c r="C1462" i="14"/>
  <c r="AA1462" i="14" s="1"/>
  <c r="C1530" i="14"/>
  <c r="V1530" i="14" s="1"/>
  <c r="Y1530" i="14" s="1"/>
  <c r="T1591" i="14"/>
  <c r="C1798" i="14"/>
  <c r="V1978" i="14"/>
  <c r="Y1978" i="14" s="1"/>
  <c r="C2455" i="14"/>
  <c r="V2455" i="14" s="1"/>
  <c r="Y2455" i="14" s="1"/>
  <c r="V2342" i="14"/>
  <c r="Y2342" i="14" s="1"/>
  <c r="C2386" i="14"/>
  <c r="AA2386" i="14" s="1"/>
  <c r="C2390" i="14"/>
  <c r="AA2390" i="14" s="1"/>
  <c r="V380" i="14"/>
  <c r="Y380" i="14" s="1"/>
  <c r="AA2367" i="14"/>
  <c r="V2367" i="14"/>
  <c r="Y2367" i="14" s="1"/>
  <c r="C772" i="14"/>
  <c r="T773" i="14" s="1"/>
  <c r="C762" i="14"/>
  <c r="V761" i="14" s="1"/>
  <c r="Y761" i="14" s="1"/>
  <c r="C746" i="14"/>
  <c r="T747" i="14" s="1"/>
  <c r="C1130" i="14"/>
  <c r="AA1130" i="14" s="1"/>
  <c r="C1300" i="14"/>
  <c r="AA1300" i="14" s="1"/>
  <c r="C1442" i="14"/>
  <c r="T1442" i="14" s="1"/>
  <c r="C1485" i="14"/>
  <c r="V1484" i="14" s="1"/>
  <c r="Y1484" i="14" s="1"/>
  <c r="C1463" i="14"/>
  <c r="AA1463" i="14" s="1"/>
  <c r="C1528" i="14"/>
  <c r="C1536" i="14"/>
  <c r="C1552" i="14"/>
  <c r="C1649" i="14"/>
  <c r="T1650" i="14" s="1"/>
  <c r="C1760" i="14"/>
  <c r="V1819" i="14"/>
  <c r="Y1819" i="14" s="1"/>
  <c r="V1979" i="14"/>
  <c r="Y1979" i="14" s="1"/>
  <c r="T1820" i="14"/>
  <c r="T1980" i="14"/>
  <c r="T2219" i="14"/>
  <c r="V2282" i="14"/>
  <c r="Y2282" i="14" s="1"/>
  <c r="V946" i="14"/>
  <c r="Y946" i="14" s="1"/>
  <c r="AA946" i="14"/>
  <c r="V64" i="14"/>
  <c r="Y64" i="14" s="1"/>
  <c r="V2371" i="14"/>
  <c r="Y2371" i="14" s="1"/>
  <c r="AA2371" i="14"/>
  <c r="AA2372" i="14"/>
  <c r="V2372" i="14"/>
  <c r="Y2372" i="14" s="1"/>
  <c r="AA105" i="14"/>
  <c r="V105" i="14"/>
  <c r="Y105" i="14" s="1"/>
  <c r="T105" i="14"/>
  <c r="T106" i="14"/>
  <c r="V104" i="14"/>
  <c r="Y104" i="14" s="1"/>
  <c r="V541" i="14"/>
  <c r="Y541" i="14" s="1"/>
  <c r="T542" i="14"/>
  <c r="AA541" i="14"/>
  <c r="T541" i="14"/>
  <c r="V540" i="14"/>
  <c r="Y540" i="14" s="1"/>
  <c r="T615" i="14"/>
  <c r="AA657" i="14"/>
  <c r="T657" i="14"/>
  <c r="V1056" i="14"/>
  <c r="Y1056" i="14" s="1"/>
  <c r="AA1056" i="14"/>
  <c r="T1056" i="14"/>
  <c r="AA1225" i="14"/>
  <c r="V1225" i="14"/>
  <c r="Y1225" i="14" s="1"/>
  <c r="T1225" i="14"/>
  <c r="V1400" i="14"/>
  <c r="Y1400" i="14" s="1"/>
  <c r="AA1787" i="14"/>
  <c r="V1787" i="14"/>
  <c r="Y1787" i="14" s="1"/>
  <c r="T1788" i="14"/>
  <c r="AA510" i="14"/>
  <c r="V510" i="14"/>
  <c r="Y510" i="14" s="1"/>
  <c r="T511" i="14"/>
  <c r="V542" i="14"/>
  <c r="Y542" i="14" s="1"/>
  <c r="V596" i="14"/>
  <c r="Y596" i="14" s="1"/>
  <c r="AA596" i="14"/>
  <c r="V612" i="14"/>
  <c r="Y612" i="14" s="1"/>
  <c r="AA612" i="14"/>
  <c r="T612" i="14"/>
  <c r="AA774" i="14"/>
  <c r="V774" i="14"/>
  <c r="Y774" i="14" s="1"/>
  <c r="T774" i="14"/>
  <c r="V773" i="14"/>
  <c r="Y773" i="14" s="1"/>
  <c r="AA752" i="14"/>
  <c r="T753" i="14"/>
  <c r="T752" i="14"/>
  <c r="AA933" i="14"/>
  <c r="V1057" i="14"/>
  <c r="Y1057" i="14" s="1"/>
  <c r="AA1057" i="14"/>
  <c r="T1057" i="14"/>
  <c r="AA1227" i="14"/>
  <c r="V1227" i="14"/>
  <c r="Y1227" i="14" s="1"/>
  <c r="T1228" i="14"/>
  <c r="T1227" i="14"/>
  <c r="V1404" i="14"/>
  <c r="Y1404" i="14" s="1"/>
  <c r="AA1404" i="14"/>
  <c r="T1404" i="14"/>
  <c r="V1403" i="14"/>
  <c r="Y1403" i="14" s="1"/>
  <c r="AA459" i="14"/>
  <c r="V459" i="14"/>
  <c r="Y459" i="14" s="1"/>
  <c r="T460" i="14"/>
  <c r="AA514" i="14"/>
  <c r="AA545" i="14"/>
  <c r="T545" i="14"/>
  <c r="V544" i="14"/>
  <c r="Y544" i="14" s="1"/>
  <c r="AA614" i="14"/>
  <c r="T614" i="14"/>
  <c r="T668" i="14"/>
  <c r="AA760" i="14"/>
  <c r="V1058" i="14"/>
  <c r="Y1058" i="14" s="1"/>
  <c r="AA1058" i="14"/>
  <c r="T1058" i="14"/>
  <c r="AA1229" i="14"/>
  <c r="V1229" i="14"/>
  <c r="Y1229" i="14" s="1"/>
  <c r="V1228" i="14"/>
  <c r="Y1228" i="14" s="1"/>
  <c r="T1229" i="14"/>
  <c r="V1408" i="14"/>
  <c r="Y1408" i="14" s="1"/>
  <c r="AA1408" i="14"/>
  <c r="T1408" i="14"/>
  <c r="V1407" i="14"/>
  <c r="Y1407" i="14" s="1"/>
  <c r="AA1791" i="14"/>
  <c r="AA116" i="14"/>
  <c r="V258" i="14"/>
  <c r="Y258" i="14" s="1"/>
  <c r="T258" i="14"/>
  <c r="T290" i="14"/>
  <c r="V605" i="14"/>
  <c r="Y605" i="14" s="1"/>
  <c r="AA605" i="14"/>
  <c r="T605" i="14"/>
  <c r="AA600" i="14"/>
  <c r="AA616" i="14"/>
  <c r="T616" i="14"/>
  <c r="AA640" i="14"/>
  <c r="V640" i="14"/>
  <c r="Y640" i="14" s="1"/>
  <c r="AA672" i="14"/>
  <c r="V672" i="14"/>
  <c r="Y672" i="14" s="1"/>
  <c r="AA768" i="14"/>
  <c r="AA828" i="14"/>
  <c r="T828" i="14"/>
  <c r="V1059" i="14"/>
  <c r="Y1059" i="14" s="1"/>
  <c r="AA1059" i="14"/>
  <c r="T1059" i="14"/>
  <c r="T1232" i="14"/>
  <c r="T1241" i="14"/>
  <c r="V1774" i="14"/>
  <c r="Y1774" i="14" s="1"/>
  <c r="AA1795" i="14"/>
  <c r="V1795" i="14"/>
  <c r="Y1795" i="14" s="1"/>
  <c r="T1796" i="14"/>
  <c r="AA99" i="14"/>
  <c r="T100" i="14"/>
  <c r="T99" i="14"/>
  <c r="V120" i="14"/>
  <c r="Y120" i="14" s="1"/>
  <c r="AA120" i="14"/>
  <c r="T121" i="14"/>
  <c r="AA230" i="14"/>
  <c r="AA464" i="14"/>
  <c r="T550" i="14"/>
  <c r="AA641" i="14"/>
  <c r="T641" i="14"/>
  <c r="AA673" i="14"/>
  <c r="T673" i="14"/>
  <c r="AA644" i="14"/>
  <c r="T644" i="14"/>
  <c r="AA776" i="14"/>
  <c r="T776" i="14"/>
  <c r="V1060" i="14"/>
  <c r="Y1060" i="14" s="1"/>
  <c r="AA1060" i="14"/>
  <c r="T1060" i="14"/>
  <c r="V1416" i="14"/>
  <c r="Y1416" i="14" s="1"/>
  <c r="AA1416" i="14"/>
  <c r="V1415" i="14"/>
  <c r="Y1415" i="14" s="1"/>
  <c r="T1417" i="14"/>
  <c r="T1416" i="14"/>
  <c r="V1775" i="14"/>
  <c r="Y1775" i="14" s="1"/>
  <c r="AA1775" i="14"/>
  <c r="T1776" i="14"/>
  <c r="AA107" i="14"/>
  <c r="T107" i="14"/>
  <c r="AA278" i="14"/>
  <c r="AA609" i="14"/>
  <c r="T609" i="14"/>
  <c r="V604" i="14"/>
  <c r="Y604" i="14" s="1"/>
  <c r="AA604" i="14"/>
  <c r="T604" i="14"/>
  <c r="AA620" i="14"/>
  <c r="T620" i="14"/>
  <c r="AA648" i="14"/>
  <c r="AA784" i="14"/>
  <c r="T784" i="14"/>
  <c r="AA925" i="14"/>
  <c r="AA1053" i="14"/>
  <c r="T1053" i="14"/>
  <c r="AA1061" i="14"/>
  <c r="T1061" i="14"/>
  <c r="AA1235" i="14"/>
  <c r="V1235" i="14"/>
  <c r="Y1235" i="14" s="1"/>
  <c r="T1235" i="14"/>
  <c r="T1236" i="14"/>
  <c r="AA1153" i="14"/>
  <c r="V1420" i="14"/>
  <c r="Y1420" i="14" s="1"/>
  <c r="AA1420" i="14"/>
  <c r="T1420" i="14"/>
  <c r="V1419" i="14"/>
  <c r="Y1419" i="14" s="1"/>
  <c r="T1421" i="14"/>
  <c r="V1799" i="14"/>
  <c r="Y1799" i="14" s="1"/>
  <c r="AA1799" i="14"/>
  <c r="T1800" i="14"/>
  <c r="AA1779" i="14"/>
  <c r="V1779" i="14"/>
  <c r="Y1779" i="14" s="1"/>
  <c r="T1780" i="14"/>
  <c r="AA257" i="14"/>
  <c r="AA537" i="14"/>
  <c r="V553" i="14"/>
  <c r="Y553" i="14" s="1"/>
  <c r="AA553" i="14"/>
  <c r="AA728" i="14"/>
  <c r="V728" i="14"/>
  <c r="Y728" i="14" s="1"/>
  <c r="T729" i="14"/>
  <c r="T1054" i="14"/>
  <c r="AA1237" i="14"/>
  <c r="V1237" i="14"/>
  <c r="Y1237" i="14" s="1"/>
  <c r="T1237" i="14"/>
  <c r="T1238" i="14"/>
  <c r="V1424" i="14"/>
  <c r="Y1424" i="14" s="1"/>
  <c r="AA1424" i="14"/>
  <c r="T1424" i="14"/>
  <c r="V1423" i="14"/>
  <c r="Y1423" i="14" s="1"/>
  <c r="AA1803" i="14"/>
  <c r="V1803" i="14"/>
  <c r="Y1803" i="14" s="1"/>
  <c r="T1804" i="14"/>
  <c r="V597" i="14"/>
  <c r="Y597" i="14" s="1"/>
  <c r="AA597" i="14"/>
  <c r="T597" i="14"/>
  <c r="V608" i="14"/>
  <c r="Y608" i="14" s="1"/>
  <c r="AA608" i="14"/>
  <c r="T608" i="14"/>
  <c r="AA656" i="14"/>
  <c r="V656" i="14"/>
  <c r="Y656" i="14" s="1"/>
  <c r="T656" i="14"/>
  <c r="AA794" i="14"/>
  <c r="V1055" i="14"/>
  <c r="Y1055" i="14" s="1"/>
  <c r="AA1223" i="14"/>
  <c r="V1223" i="14"/>
  <c r="Y1223" i="14" s="1"/>
  <c r="T1223" i="14"/>
  <c r="AA1239" i="14"/>
  <c r="V1239" i="14"/>
  <c r="Y1239" i="14" s="1"/>
  <c r="V1238" i="14"/>
  <c r="Y1238" i="14" s="1"/>
  <c r="T1239" i="14"/>
  <c r="V1428" i="14"/>
  <c r="Y1428" i="14" s="1"/>
  <c r="AA1428" i="14"/>
  <c r="V1427" i="14"/>
  <c r="Y1427" i="14" s="1"/>
  <c r="T1429" i="14"/>
  <c r="T1428" i="14"/>
  <c r="T1425" i="14"/>
  <c r="V1783" i="14"/>
  <c r="Y1783" i="14" s="1"/>
  <c r="AA1783" i="14"/>
  <c r="T1784" i="14"/>
  <c r="C9" i="14"/>
  <c r="C7" i="14"/>
  <c r="C16" i="14"/>
  <c r="V59" i="14"/>
  <c r="Y59" i="14" s="1"/>
  <c r="AA59" i="14"/>
  <c r="AA98" i="14"/>
  <c r="V98" i="14"/>
  <c r="Y98" i="14" s="1"/>
  <c r="V161" i="14"/>
  <c r="Y161" i="14" s="1"/>
  <c r="AA161" i="14"/>
  <c r="V177" i="14"/>
  <c r="Y177" i="14" s="1"/>
  <c r="C188" i="14"/>
  <c r="C204" i="14"/>
  <c r="C226" i="14"/>
  <c r="C243" i="14"/>
  <c r="C233" i="14"/>
  <c r="C199" i="14"/>
  <c r="C263" i="14"/>
  <c r="V388" i="14"/>
  <c r="Y388" i="14" s="1"/>
  <c r="AA388" i="14"/>
  <c r="AA427" i="14"/>
  <c r="AA430" i="14"/>
  <c r="C424" i="14"/>
  <c r="C432" i="14"/>
  <c r="C457" i="14"/>
  <c r="V593" i="14"/>
  <c r="Y593" i="14" s="1"/>
  <c r="AA593" i="14"/>
  <c r="C592" i="14"/>
  <c r="C528" i="14"/>
  <c r="C565" i="14"/>
  <c r="AA625" i="14"/>
  <c r="C670" i="14"/>
  <c r="AA872" i="14"/>
  <c r="T873" i="14"/>
  <c r="V872" i="14"/>
  <c r="Y872" i="14" s="1"/>
  <c r="V904" i="14"/>
  <c r="Y904" i="14" s="1"/>
  <c r="AA827" i="14"/>
  <c r="V827" i="14"/>
  <c r="Y827" i="14" s="1"/>
  <c r="C817" i="14"/>
  <c r="V816" i="14" s="1"/>
  <c r="Y816" i="14" s="1"/>
  <c r="C857" i="14"/>
  <c r="AA887" i="14"/>
  <c r="AA919" i="14"/>
  <c r="C837" i="14"/>
  <c r="C869" i="14"/>
  <c r="V997" i="14"/>
  <c r="Y997" i="14" s="1"/>
  <c r="AA997" i="14"/>
  <c r="AA1029" i="14"/>
  <c r="AA988" i="14"/>
  <c r="T988" i="14"/>
  <c r="T1029" i="14"/>
  <c r="AA1157" i="14"/>
  <c r="V1157" i="14"/>
  <c r="Y1157" i="14" s="1"/>
  <c r="AA1189" i="14"/>
  <c r="AA1221" i="14"/>
  <c r="V1221" i="14"/>
  <c r="Y1221" i="14" s="1"/>
  <c r="T997" i="14"/>
  <c r="C1123" i="14"/>
  <c r="C1139" i="14"/>
  <c r="C1087" i="14"/>
  <c r="C1148" i="14"/>
  <c r="C1094" i="14"/>
  <c r="AA1160" i="14"/>
  <c r="AA1176" i="14"/>
  <c r="V1192" i="14"/>
  <c r="Y1192" i="14" s="1"/>
  <c r="AA1192" i="14"/>
  <c r="V1208" i="14"/>
  <c r="Y1208" i="14" s="1"/>
  <c r="AA1208" i="14"/>
  <c r="V1224" i="14"/>
  <c r="Y1224" i="14" s="1"/>
  <c r="AA1224" i="14"/>
  <c r="T1022" i="14"/>
  <c r="C1127" i="14"/>
  <c r="C1143" i="14"/>
  <c r="V1037" i="14"/>
  <c r="Y1037" i="14" s="1"/>
  <c r="AA1037" i="14"/>
  <c r="V1045" i="14"/>
  <c r="Y1045" i="14" s="1"/>
  <c r="AA1045" i="14"/>
  <c r="C1077" i="14"/>
  <c r="T1167" i="14"/>
  <c r="T1221" i="14"/>
  <c r="V1236" i="14"/>
  <c r="Y1236" i="14" s="1"/>
  <c r="AA1236" i="14"/>
  <c r="C1314" i="14"/>
  <c r="C1357" i="14"/>
  <c r="C1373" i="14"/>
  <c r="C1335" i="14"/>
  <c r="C1322" i="14"/>
  <c r="C1358" i="14"/>
  <c r="C1374" i="14"/>
  <c r="V1385" i="14"/>
  <c r="Y1385" i="14" s="1"/>
  <c r="AA1385" i="14"/>
  <c r="C1330" i="14"/>
  <c r="C1351" i="14"/>
  <c r="C1367" i="14"/>
  <c r="C1360" i="14"/>
  <c r="AA1378" i="14"/>
  <c r="V1378" i="14"/>
  <c r="Y1378" i="14" s="1"/>
  <c r="AA1397" i="14"/>
  <c r="AA1474" i="14"/>
  <c r="AA1531" i="14"/>
  <c r="C1580" i="14"/>
  <c r="C1612" i="14"/>
  <c r="AA1515" i="14"/>
  <c r="AA1539" i="14"/>
  <c r="C1522" i="14"/>
  <c r="T1491" i="14"/>
  <c r="C1500" i="14"/>
  <c r="C1510" i="14"/>
  <c r="C1565" i="14"/>
  <c r="C1597" i="14"/>
  <c r="C1629" i="14"/>
  <c r="C1661" i="14"/>
  <c r="C1670" i="14"/>
  <c r="AA1738" i="14"/>
  <c r="V1717" i="14"/>
  <c r="Y1717" i="14" s="1"/>
  <c r="AA1717" i="14"/>
  <c r="C1668" i="14"/>
  <c r="C1667" i="14"/>
  <c r="AA1753" i="14"/>
  <c r="V1753" i="14"/>
  <c r="Y1753" i="14" s="1"/>
  <c r="AA2431" i="14"/>
  <c r="V2431" i="14"/>
  <c r="Y2431" i="14" s="1"/>
  <c r="AA2424" i="14"/>
  <c r="T2424" i="14"/>
  <c r="AA2404" i="14"/>
  <c r="C2397" i="14"/>
  <c r="C2413" i="14"/>
  <c r="V2412" i="14" s="1"/>
  <c r="Y2412" i="14" s="1"/>
  <c r="C2433" i="14"/>
  <c r="V2432" i="14" s="1"/>
  <c r="Y2432" i="14" s="1"/>
  <c r="V63" i="14"/>
  <c r="Y63" i="14" s="1"/>
  <c r="AA63" i="14"/>
  <c r="T64" i="14"/>
  <c r="AA113" i="14"/>
  <c r="V162" i="14"/>
  <c r="Y162" i="14" s="1"/>
  <c r="AA162" i="14"/>
  <c r="AA170" i="14"/>
  <c r="V178" i="14"/>
  <c r="Y178" i="14" s="1"/>
  <c r="AA178" i="14"/>
  <c r="AA273" i="14"/>
  <c r="AA289" i="14"/>
  <c r="AA354" i="14"/>
  <c r="V354" i="14"/>
  <c r="Y354" i="14" s="1"/>
  <c r="AA399" i="14"/>
  <c r="C483" i="14"/>
  <c r="C491" i="14"/>
  <c r="C499" i="14"/>
  <c r="AA554" i="14"/>
  <c r="AA594" i="14"/>
  <c r="T594" i="14"/>
  <c r="V603" i="14"/>
  <c r="Y603" i="14" s="1"/>
  <c r="AA603" i="14"/>
  <c r="AA629" i="14"/>
  <c r="V629" i="14"/>
  <c r="Y629" i="14" s="1"/>
  <c r="AA655" i="14"/>
  <c r="V655" i="14"/>
  <c r="Y655" i="14" s="1"/>
  <c r="T634" i="14"/>
  <c r="AA750" i="14"/>
  <c r="V750" i="14"/>
  <c r="Y750" i="14" s="1"/>
  <c r="T832" i="14"/>
  <c r="V874" i="14"/>
  <c r="Y874" i="14" s="1"/>
  <c r="AA890" i="14"/>
  <c r="V890" i="14"/>
  <c r="Y890" i="14" s="1"/>
  <c r="AA922" i="14"/>
  <c r="AA835" i="14"/>
  <c r="V835" i="14"/>
  <c r="Y835" i="14" s="1"/>
  <c r="AA734" i="14"/>
  <c r="AA846" i="14"/>
  <c r="AA836" i="14"/>
  <c r="T836" i="14"/>
  <c r="AA905" i="14"/>
  <c r="AA921" i="14"/>
  <c r="AA831" i="14"/>
  <c r="V831" i="14"/>
  <c r="Y831" i="14" s="1"/>
  <c r="AA1001" i="14"/>
  <c r="AA1159" i="14"/>
  <c r="V1159" i="14"/>
  <c r="Y1159" i="14" s="1"/>
  <c r="AA1175" i="14"/>
  <c r="V1175" i="14"/>
  <c r="Y1175" i="14" s="1"/>
  <c r="V1207" i="14"/>
  <c r="Y1207" i="14" s="1"/>
  <c r="T1017" i="14"/>
  <c r="AA1162" i="14"/>
  <c r="V1178" i="14"/>
  <c r="Y1178" i="14" s="1"/>
  <c r="AA1178" i="14"/>
  <c r="V1194" i="14"/>
  <c r="Y1194" i="14" s="1"/>
  <c r="AA1194" i="14"/>
  <c r="V1210" i="14"/>
  <c r="Y1210" i="14" s="1"/>
  <c r="AA1210" i="14"/>
  <c r="V1226" i="14"/>
  <c r="Y1226" i="14" s="1"/>
  <c r="AA1226" i="14"/>
  <c r="V1038" i="14"/>
  <c r="Y1038" i="14" s="1"/>
  <c r="AA1038" i="14"/>
  <c r="AA1046" i="14"/>
  <c r="V1387" i="14"/>
  <c r="Y1387" i="14" s="1"/>
  <c r="AA1387" i="14"/>
  <c r="C1489" i="14"/>
  <c r="AA1405" i="14"/>
  <c r="AA1762" i="14"/>
  <c r="V1741" i="14"/>
  <c r="Y1741" i="14" s="1"/>
  <c r="AA1741" i="14"/>
  <c r="AA1750" i="14"/>
  <c r="AA1713" i="14"/>
  <c r="AA2428" i="14"/>
  <c r="AA2439" i="14"/>
  <c r="V2439" i="14"/>
  <c r="Y2439" i="14" s="1"/>
  <c r="AA2408" i="14"/>
  <c r="C2388" i="14"/>
  <c r="C2392" i="14"/>
  <c r="C2396" i="14"/>
  <c r="C2466" i="14"/>
  <c r="C12" i="14"/>
  <c r="C14" i="14"/>
  <c r="C24" i="14"/>
  <c r="C17" i="14"/>
  <c r="V58" i="14"/>
  <c r="Y58" i="14" s="1"/>
  <c r="AA58" i="14"/>
  <c r="C35" i="14"/>
  <c r="AA106" i="14"/>
  <c r="V106" i="14"/>
  <c r="Y106" i="14" s="1"/>
  <c r="V163" i="14"/>
  <c r="Y163" i="14" s="1"/>
  <c r="AA163" i="14"/>
  <c r="V179" i="14"/>
  <c r="Y179" i="14" s="1"/>
  <c r="AA179" i="14"/>
  <c r="C192" i="14"/>
  <c r="C208" i="14"/>
  <c r="C228" i="14"/>
  <c r="C101" i="14"/>
  <c r="C236" i="14"/>
  <c r="C252" i="14"/>
  <c r="C237" i="14"/>
  <c r="C253" i="14"/>
  <c r="C246" i="14"/>
  <c r="C239" i="14"/>
  <c r="C211" i="14"/>
  <c r="C249" i="14"/>
  <c r="T355" i="14"/>
  <c r="AA335" i="14"/>
  <c r="V335" i="14"/>
  <c r="Y335" i="14" s="1"/>
  <c r="AA332" i="14"/>
  <c r="AA387" i="14"/>
  <c r="V387" i="14"/>
  <c r="Y387" i="14" s="1"/>
  <c r="C96" i="14"/>
  <c r="T461" i="14"/>
  <c r="T435" i="14"/>
  <c r="AA474" i="14"/>
  <c r="C535" i="14"/>
  <c r="C509" i="14"/>
  <c r="AA533" i="14"/>
  <c r="V558" i="14"/>
  <c r="Y558" i="14" s="1"/>
  <c r="AA558" i="14"/>
  <c r="C578" i="14"/>
  <c r="C557" i="14"/>
  <c r="C573" i="14"/>
  <c r="V628" i="14"/>
  <c r="Y628" i="14" s="1"/>
  <c r="AA628" i="14"/>
  <c r="AA631" i="14"/>
  <c r="AA751" i="14"/>
  <c r="V751" i="14"/>
  <c r="Y751" i="14" s="1"/>
  <c r="T751" i="14"/>
  <c r="C732" i="14"/>
  <c r="AA876" i="14"/>
  <c r="AA908" i="14"/>
  <c r="AA843" i="14"/>
  <c r="C764" i="14"/>
  <c r="AA854" i="14"/>
  <c r="V854" i="14"/>
  <c r="Y854" i="14" s="1"/>
  <c r="AA891" i="14"/>
  <c r="V907" i="14"/>
  <c r="Y907" i="14" s="1"/>
  <c r="AA907" i="14"/>
  <c r="V834" i="14"/>
  <c r="Y834" i="14" s="1"/>
  <c r="AA871" i="14"/>
  <c r="V871" i="14"/>
  <c r="Y871" i="14" s="1"/>
  <c r="C748" i="14"/>
  <c r="C804" i="14"/>
  <c r="C845" i="14"/>
  <c r="AA1005" i="14"/>
  <c r="V996" i="14"/>
  <c r="Y996" i="14" s="1"/>
  <c r="AA996" i="14"/>
  <c r="V940" i="14"/>
  <c r="Y940" i="14" s="1"/>
  <c r="T940" i="14"/>
  <c r="AA940" i="14"/>
  <c r="V941" i="14"/>
  <c r="Y941" i="14" s="1"/>
  <c r="C934" i="14"/>
  <c r="T990" i="14"/>
  <c r="C1084" i="14"/>
  <c r="AA1193" i="14"/>
  <c r="V1193" i="14"/>
  <c r="Y1193" i="14" s="1"/>
  <c r="AA1209" i="14"/>
  <c r="V1209" i="14"/>
  <c r="Y1209" i="14" s="1"/>
  <c r="C1095" i="14"/>
  <c r="C1133" i="14"/>
  <c r="C1102" i="14"/>
  <c r="AA1164" i="14"/>
  <c r="V1180" i="14"/>
  <c r="Y1180" i="14" s="1"/>
  <c r="AA1180" i="14"/>
  <c r="V1196" i="14"/>
  <c r="Y1196" i="14" s="1"/>
  <c r="AA1196" i="14"/>
  <c r="V1212" i="14"/>
  <c r="Y1212" i="14" s="1"/>
  <c r="AA1212" i="14"/>
  <c r="V995" i="14"/>
  <c r="Y995" i="14" s="1"/>
  <c r="T1025" i="14"/>
  <c r="V1039" i="14"/>
  <c r="Y1039" i="14" s="1"/>
  <c r="AA1039" i="14"/>
  <c r="C1085" i="14"/>
  <c r="AA1230" i="14"/>
  <c r="T1212" i="14"/>
  <c r="C1361" i="14"/>
  <c r="C1362" i="14"/>
  <c r="C1345" i="14"/>
  <c r="V1389" i="14"/>
  <c r="Y1389" i="14" s="1"/>
  <c r="AA1389" i="14"/>
  <c r="C1355" i="14"/>
  <c r="C1371" i="14"/>
  <c r="C1348" i="14"/>
  <c r="C1364" i="14"/>
  <c r="C1302" i="14"/>
  <c r="C1333" i="14"/>
  <c r="AA1382" i="14"/>
  <c r="V1382" i="14"/>
  <c r="Y1382" i="14" s="1"/>
  <c r="AA1441" i="14"/>
  <c r="AA1478" i="14"/>
  <c r="V1478" i="14"/>
  <c r="Y1478" i="14" s="1"/>
  <c r="AA1401" i="14"/>
  <c r="C1512" i="14"/>
  <c r="C1532" i="14"/>
  <c r="V1531" i="14" s="1"/>
  <c r="Y1531" i="14" s="1"/>
  <c r="C1538" i="14"/>
  <c r="T1539" i="14" s="1"/>
  <c r="C1556" i="14"/>
  <c r="C1588" i="14"/>
  <c r="C1620" i="14"/>
  <c r="C1518" i="14"/>
  <c r="C1534" i="14"/>
  <c r="C1569" i="14"/>
  <c r="C1601" i="14"/>
  <c r="C1633" i="14"/>
  <c r="C1573" i="14"/>
  <c r="C1605" i="14"/>
  <c r="C1637" i="14"/>
  <c r="AA1722" i="14"/>
  <c r="V1765" i="14"/>
  <c r="Y1765" i="14" s="1"/>
  <c r="AA1765" i="14"/>
  <c r="AA1737" i="14"/>
  <c r="V1737" i="14"/>
  <c r="Y1737" i="14" s="1"/>
  <c r="V2359" i="14"/>
  <c r="Y2359" i="14" s="1"/>
  <c r="AA2359" i="14"/>
  <c r="AA2398" i="14"/>
  <c r="AA2489" i="14"/>
  <c r="AA2412" i="14"/>
  <c r="AA2422" i="14"/>
  <c r="V2422" i="14"/>
  <c r="Y2422" i="14" s="1"/>
  <c r="C2401" i="14"/>
  <c r="T2402" i="14" s="1"/>
  <c r="C2417" i="14"/>
  <c r="V2416" i="14" s="1"/>
  <c r="Y2416" i="14" s="1"/>
  <c r="T2439" i="14"/>
  <c r="C10" i="14"/>
  <c r="C8" i="14"/>
  <c r="C43" i="14"/>
  <c r="C25" i="14"/>
  <c r="V91" i="14"/>
  <c r="Y91" i="14" s="1"/>
  <c r="AA91" i="14"/>
  <c r="AA123" i="14"/>
  <c r="AA128" i="14"/>
  <c r="V164" i="14"/>
  <c r="Y164" i="14" s="1"/>
  <c r="AA164" i="14"/>
  <c r="V172" i="14"/>
  <c r="Y172" i="14" s="1"/>
  <c r="AA172" i="14"/>
  <c r="AA180" i="14"/>
  <c r="T162" i="14"/>
  <c r="V293" i="14"/>
  <c r="Y293" i="14" s="1"/>
  <c r="AA293" i="14"/>
  <c r="C292" i="14"/>
  <c r="C241" i="14"/>
  <c r="AA413" i="14"/>
  <c r="C280" i="14"/>
  <c r="T281" i="14" s="1"/>
  <c r="AA478" i="14"/>
  <c r="AA506" i="14"/>
  <c r="V506" i="14"/>
  <c r="Y506" i="14" s="1"/>
  <c r="AA562" i="14"/>
  <c r="AA559" i="14"/>
  <c r="AA598" i="14"/>
  <c r="T598" i="14"/>
  <c r="V630" i="14"/>
  <c r="Y630" i="14" s="1"/>
  <c r="AA630" i="14"/>
  <c r="AA633" i="14"/>
  <c r="V633" i="14"/>
  <c r="Y633" i="14" s="1"/>
  <c r="AA663" i="14"/>
  <c r="AA759" i="14"/>
  <c r="V759" i="14"/>
  <c r="Y759" i="14" s="1"/>
  <c r="C662" i="14"/>
  <c r="T663" i="14" s="1"/>
  <c r="T630" i="14"/>
  <c r="AA782" i="14"/>
  <c r="V782" i="14"/>
  <c r="Y782" i="14" s="1"/>
  <c r="AA816" i="14"/>
  <c r="AA878" i="14"/>
  <c r="AA894" i="14"/>
  <c r="V894" i="14"/>
  <c r="Y894" i="14" s="1"/>
  <c r="AA910" i="14"/>
  <c r="C738" i="14"/>
  <c r="AA862" i="14"/>
  <c r="V862" i="14"/>
  <c r="Y862" i="14" s="1"/>
  <c r="T891" i="14"/>
  <c r="AA726" i="14"/>
  <c r="T863" i="14"/>
  <c r="T877" i="14"/>
  <c r="AA909" i="14"/>
  <c r="AA977" i="14"/>
  <c r="T918" i="14"/>
  <c r="AA931" i="14"/>
  <c r="AA968" i="14"/>
  <c r="V1000" i="14"/>
  <c r="Y1000" i="14" s="1"/>
  <c r="AA1000" i="14"/>
  <c r="C1104" i="14"/>
  <c r="AA1179" i="14"/>
  <c r="V1179" i="14"/>
  <c r="Y1179" i="14" s="1"/>
  <c r="AA1195" i="14"/>
  <c r="V1195" i="14"/>
  <c r="Y1195" i="14" s="1"/>
  <c r="AA1211" i="14"/>
  <c r="V1211" i="14"/>
  <c r="Y1211" i="14" s="1"/>
  <c r="C1083" i="14"/>
  <c r="V987" i="14"/>
  <c r="Y987" i="14" s="1"/>
  <c r="C1090" i="14"/>
  <c r="V1166" i="14"/>
  <c r="Y1166" i="14" s="1"/>
  <c r="AA1166" i="14"/>
  <c r="V1182" i="14"/>
  <c r="Y1182" i="14" s="1"/>
  <c r="AA1182" i="14"/>
  <c r="V1198" i="14"/>
  <c r="Y1198" i="14" s="1"/>
  <c r="AA1198" i="14"/>
  <c r="V1214" i="14"/>
  <c r="Y1214" i="14" s="1"/>
  <c r="AA1214" i="14"/>
  <c r="V1028" i="14"/>
  <c r="Y1028" i="14" s="1"/>
  <c r="V1040" i="14"/>
  <c r="Y1040" i="14" s="1"/>
  <c r="AA1040" i="14"/>
  <c r="V1048" i="14"/>
  <c r="Y1048" i="14" s="1"/>
  <c r="AA1048" i="14"/>
  <c r="C1105" i="14"/>
  <c r="T1157" i="14"/>
  <c r="T1173" i="14"/>
  <c r="T1189" i="14"/>
  <c r="T1176" i="14"/>
  <c r="T1180" i="14"/>
  <c r="AA1391" i="14"/>
  <c r="AA1421" i="14"/>
  <c r="C1430" i="14"/>
  <c r="V1429" i="14" s="1"/>
  <c r="Y1429" i="14" s="1"/>
  <c r="AA1429" i="14"/>
  <c r="C1493" i="14"/>
  <c r="T1494" i="14" s="1"/>
  <c r="AA1409" i="14"/>
  <c r="C1568" i="14"/>
  <c r="C1600" i="14"/>
  <c r="C1632" i="14"/>
  <c r="C1641" i="14"/>
  <c r="C1666" i="14"/>
  <c r="AA1725" i="14"/>
  <c r="C1664" i="14"/>
  <c r="AA1734" i="14"/>
  <c r="C1663" i="14"/>
  <c r="AA1761" i="14"/>
  <c r="V1761" i="14"/>
  <c r="Y1761" i="14" s="1"/>
  <c r="T1763" i="14"/>
  <c r="AA2402" i="14"/>
  <c r="V2418" i="14"/>
  <c r="Y2418" i="14" s="1"/>
  <c r="AA2432" i="14"/>
  <c r="T2432" i="14"/>
  <c r="AA2416" i="14"/>
  <c r="C2385" i="14"/>
  <c r="C2389" i="14"/>
  <c r="C2393" i="14"/>
  <c r="AA2430" i="14"/>
  <c r="V2430" i="14"/>
  <c r="Y2430" i="14" s="1"/>
  <c r="C2441" i="14"/>
  <c r="V2440" i="14" s="1"/>
  <c r="Y2440" i="14" s="1"/>
  <c r="C18" i="14"/>
  <c r="C20" i="14"/>
  <c r="C22" i="14"/>
  <c r="T63" i="14"/>
  <c r="C39" i="14"/>
  <c r="AA102" i="14"/>
  <c r="T128" i="14"/>
  <c r="V127" i="14"/>
  <c r="Y127" i="14" s="1"/>
  <c r="V165" i="14"/>
  <c r="Y165" i="14" s="1"/>
  <c r="AA165" i="14"/>
  <c r="AA173" i="14"/>
  <c r="T180" i="14"/>
  <c r="C196" i="14"/>
  <c r="C212" i="14"/>
  <c r="C222" i="14"/>
  <c r="C207" i="14"/>
  <c r="C235" i="14"/>
  <c r="C251" i="14"/>
  <c r="C195" i="14"/>
  <c r="AA256" i="14"/>
  <c r="AA259" i="14"/>
  <c r="V259" i="14"/>
  <c r="Y259" i="14" s="1"/>
  <c r="C284" i="14"/>
  <c r="C288" i="14"/>
  <c r="T289" i="14" s="1"/>
  <c r="V389" i="14"/>
  <c r="Y389" i="14" s="1"/>
  <c r="T354" i="14"/>
  <c r="AA395" i="14"/>
  <c r="V394" i="14"/>
  <c r="Y394" i="14" s="1"/>
  <c r="V412" i="14"/>
  <c r="Y412" i="14" s="1"/>
  <c r="AA443" i="14"/>
  <c r="T443" i="14"/>
  <c r="C465" i="14"/>
  <c r="V464" i="14" s="1"/>
  <c r="Y464" i="14" s="1"/>
  <c r="AA461" i="14"/>
  <c r="C440" i="14"/>
  <c r="C582" i="14"/>
  <c r="AA563" i="14"/>
  <c r="AA546" i="14"/>
  <c r="T546" i="14"/>
  <c r="T554" i="14"/>
  <c r="C580" i="14"/>
  <c r="C581" i="14"/>
  <c r="V624" i="14"/>
  <c r="Y624" i="14" s="1"/>
  <c r="AA624" i="14"/>
  <c r="C568" i="14"/>
  <c r="V632" i="14"/>
  <c r="Y632" i="14" s="1"/>
  <c r="V618" i="14"/>
  <c r="Y618" i="14" s="1"/>
  <c r="AA618" i="14"/>
  <c r="AA667" i="14"/>
  <c r="C658" i="14"/>
  <c r="V657" i="14" s="1"/>
  <c r="Y657" i="14" s="1"/>
  <c r="AA840" i="14"/>
  <c r="T840" i="14"/>
  <c r="AA912" i="14"/>
  <c r="V912" i="14"/>
  <c r="Y912" i="14" s="1"/>
  <c r="AA928" i="14"/>
  <c r="T860" i="14"/>
  <c r="C849" i="14"/>
  <c r="V848" i="14" s="1"/>
  <c r="Y848" i="14" s="1"/>
  <c r="C865" i="14"/>
  <c r="V864" i="14" s="1"/>
  <c r="Y864" i="14" s="1"/>
  <c r="AA895" i="14"/>
  <c r="AA855" i="14"/>
  <c r="C780" i="14"/>
  <c r="C796" i="14"/>
  <c r="C821" i="14"/>
  <c r="C853" i="14"/>
  <c r="C932" i="14"/>
  <c r="V1013" i="14"/>
  <c r="Y1013" i="14" s="1"/>
  <c r="AA1013" i="14"/>
  <c r="V938" i="14"/>
  <c r="Y938" i="14" s="1"/>
  <c r="AA938" i="14"/>
  <c r="T876" i="14"/>
  <c r="C935" i="14"/>
  <c r="T936" i="14" s="1"/>
  <c r="C1092" i="14"/>
  <c r="AA1181" i="14"/>
  <c r="V1181" i="14"/>
  <c r="Y1181" i="14" s="1"/>
  <c r="AA1197" i="14"/>
  <c r="V1197" i="14"/>
  <c r="Y1197" i="14" s="1"/>
  <c r="AA1213" i="14"/>
  <c r="V1213" i="14"/>
  <c r="Y1213" i="14" s="1"/>
  <c r="C1131" i="14"/>
  <c r="C1103" i="14"/>
  <c r="C1078" i="14"/>
  <c r="AA1151" i="14"/>
  <c r="V1151" i="14"/>
  <c r="Y1151" i="14" s="1"/>
  <c r="V1168" i="14"/>
  <c r="Y1168" i="14" s="1"/>
  <c r="AA1168" i="14"/>
  <c r="AA1216" i="14"/>
  <c r="C1135" i="14"/>
  <c r="AA1033" i="14"/>
  <c r="AA1041" i="14"/>
  <c r="AA1049" i="14"/>
  <c r="C1093" i="14"/>
  <c r="T1159" i="14"/>
  <c r="T1175" i="14"/>
  <c r="AA1144" i="14"/>
  <c r="T1210" i="14"/>
  <c r="V1234" i="14"/>
  <c r="Y1234" i="14" s="1"/>
  <c r="AA1234" i="14"/>
  <c r="T1205" i="14"/>
  <c r="AA1240" i="14"/>
  <c r="T1213" i="14"/>
  <c r="C1349" i="14"/>
  <c r="C1365" i="14"/>
  <c r="C1350" i="14"/>
  <c r="C1366" i="14"/>
  <c r="C1329" i="14"/>
  <c r="V1377" i="14"/>
  <c r="Y1377" i="14" s="1"/>
  <c r="AA1377" i="14"/>
  <c r="C1359" i="14"/>
  <c r="C1375" i="14"/>
  <c r="C1339" i="14"/>
  <c r="C1310" i="14"/>
  <c r="C1332" i="14"/>
  <c r="C1352" i="14"/>
  <c r="C1368" i="14"/>
  <c r="AA1386" i="14"/>
  <c r="V1386" i="14"/>
  <c r="Y1386" i="14" s="1"/>
  <c r="T1391" i="14"/>
  <c r="C1470" i="14"/>
  <c r="AA1486" i="14"/>
  <c r="V1486" i="14"/>
  <c r="Y1486" i="14" s="1"/>
  <c r="T1378" i="14"/>
  <c r="AA1433" i="14"/>
  <c r="AA1417" i="14"/>
  <c r="AA1490" i="14"/>
  <c r="V1490" i="14"/>
  <c r="Y1490" i="14" s="1"/>
  <c r="C1497" i="14"/>
  <c r="C1564" i="14"/>
  <c r="C1596" i="14"/>
  <c r="C1628" i="14"/>
  <c r="C1520" i="14"/>
  <c r="C1581" i="14"/>
  <c r="C1613" i="14"/>
  <c r="C1645" i="14"/>
  <c r="AA1706" i="14"/>
  <c r="AA1770" i="14"/>
  <c r="C1665" i="14"/>
  <c r="V1749" i="14"/>
  <c r="Y1749" i="14" s="1"/>
  <c r="AA1749" i="14"/>
  <c r="AA1758" i="14"/>
  <c r="AA1721" i="14"/>
  <c r="V1721" i="14"/>
  <c r="Y1721" i="14" s="1"/>
  <c r="AA2406" i="14"/>
  <c r="T2419" i="14"/>
  <c r="AA2419" i="14"/>
  <c r="V2419" i="14"/>
  <c r="Y2419" i="14" s="1"/>
  <c r="AA2438" i="14"/>
  <c r="V2438" i="14"/>
  <c r="Y2438" i="14" s="1"/>
  <c r="C2405" i="14"/>
  <c r="V2404" i="14" s="1"/>
  <c r="Y2404" i="14" s="1"/>
  <c r="V112" i="14"/>
  <c r="Y112" i="14" s="1"/>
  <c r="AA158" i="14"/>
  <c r="AA166" i="14"/>
  <c r="T166" i="14"/>
  <c r="T163" i="14"/>
  <c r="T164" i="14"/>
  <c r="AA266" i="14"/>
  <c r="V266" i="14"/>
  <c r="Y266" i="14" s="1"/>
  <c r="T266" i="14"/>
  <c r="AA267" i="14"/>
  <c r="AA281" i="14"/>
  <c r="V281" i="14"/>
  <c r="Y281" i="14" s="1"/>
  <c r="AA282" i="14"/>
  <c r="AA383" i="14"/>
  <c r="AA421" i="14"/>
  <c r="V602" i="14"/>
  <c r="Y602" i="14" s="1"/>
  <c r="AA602" i="14"/>
  <c r="V611" i="14"/>
  <c r="Y611" i="14" s="1"/>
  <c r="AA611" i="14"/>
  <c r="V619" i="14"/>
  <c r="Y619" i="14" s="1"/>
  <c r="AA619" i="14"/>
  <c r="T619" i="14"/>
  <c r="AA639" i="14"/>
  <c r="V639" i="14"/>
  <c r="Y639" i="14" s="1"/>
  <c r="AA775" i="14"/>
  <c r="V775" i="14"/>
  <c r="Y775" i="14" s="1"/>
  <c r="AA664" i="14"/>
  <c r="T631" i="14"/>
  <c r="AA676" i="14"/>
  <c r="V676" i="14"/>
  <c r="Y676" i="14" s="1"/>
  <c r="AA864" i="14"/>
  <c r="T864" i="14"/>
  <c r="AA882" i="14"/>
  <c r="V882" i="14"/>
  <c r="Y882" i="14" s="1"/>
  <c r="AA914" i="14"/>
  <c r="V914" i="14"/>
  <c r="Y914" i="14" s="1"/>
  <c r="AA930" i="14"/>
  <c r="V867" i="14"/>
  <c r="Y867" i="14" s="1"/>
  <c r="AA897" i="14"/>
  <c r="V913" i="14"/>
  <c r="Y913" i="14" s="1"/>
  <c r="AA913" i="14"/>
  <c r="AA823" i="14"/>
  <c r="AA839" i="14"/>
  <c r="V839" i="14"/>
  <c r="Y839" i="14" s="1"/>
  <c r="AA985" i="14"/>
  <c r="V1017" i="14"/>
  <c r="Y1017" i="14" s="1"/>
  <c r="AA1017" i="14"/>
  <c r="V976" i="14"/>
  <c r="Y976" i="14" s="1"/>
  <c r="AA976" i="14"/>
  <c r="T872" i="14"/>
  <c r="T914" i="14"/>
  <c r="V927" i="14"/>
  <c r="Y927" i="14" s="1"/>
  <c r="AA927" i="14"/>
  <c r="V975" i="14"/>
  <c r="Y975" i="14" s="1"/>
  <c r="AA1167" i="14"/>
  <c r="V1167" i="14"/>
  <c r="Y1167" i="14" s="1"/>
  <c r="AA1183" i="14"/>
  <c r="AA1199" i="14"/>
  <c r="AA1215" i="14"/>
  <c r="V1215" i="14"/>
  <c r="Y1215" i="14" s="1"/>
  <c r="T998" i="14"/>
  <c r="V1170" i="14"/>
  <c r="Y1170" i="14" s="1"/>
  <c r="AA1170" i="14"/>
  <c r="AA1186" i="14"/>
  <c r="V1202" i="14"/>
  <c r="Y1202" i="14" s="1"/>
  <c r="AA1202" i="14"/>
  <c r="V1050" i="14"/>
  <c r="Y1050" i="14" s="1"/>
  <c r="T1198" i="14"/>
  <c r="AA1379" i="14"/>
  <c r="V1396" i="14"/>
  <c r="Y1396" i="14" s="1"/>
  <c r="AA1396" i="14"/>
  <c r="AA1425" i="14"/>
  <c r="AA1730" i="14"/>
  <c r="AA1709" i="14"/>
  <c r="AA1773" i="14"/>
  <c r="AA1718" i="14"/>
  <c r="AA1745" i="14"/>
  <c r="V1745" i="14"/>
  <c r="Y1745" i="14" s="1"/>
  <c r="AA2410" i="14"/>
  <c r="AA2369" i="14"/>
  <c r="V2369" i="14"/>
  <c r="Y2369" i="14" s="1"/>
  <c r="T2370" i="14"/>
  <c r="T2376" i="14"/>
  <c r="AA2427" i="14"/>
  <c r="C2394" i="14"/>
  <c r="C2425" i="14"/>
  <c r="V2424" i="14" s="1"/>
  <c r="Y2424" i="14" s="1"/>
  <c r="C2450" i="14"/>
  <c r="C26" i="14"/>
  <c r="C28" i="14"/>
  <c r="C5" i="14"/>
  <c r="AA55" i="14"/>
  <c r="V51" i="14"/>
  <c r="Y51" i="14" s="1"/>
  <c r="AA51" i="14"/>
  <c r="C103" i="14"/>
  <c r="V102" i="14" s="1"/>
  <c r="Y102" i="14" s="1"/>
  <c r="V80" i="14"/>
  <c r="Y80" i="14" s="1"/>
  <c r="AA80" i="14"/>
  <c r="AA110" i="14"/>
  <c r="C184" i="14"/>
  <c r="C200" i="14"/>
  <c r="C221" i="14"/>
  <c r="V157" i="14"/>
  <c r="Y157" i="14" s="1"/>
  <c r="C244" i="14"/>
  <c r="C245" i="14"/>
  <c r="C203" i="14"/>
  <c r="C238" i="14"/>
  <c r="C231" i="14"/>
  <c r="C247" i="14"/>
  <c r="AA260" i="14"/>
  <c r="AA355" i="14"/>
  <c r="V355" i="14"/>
  <c r="Y355" i="14" s="1"/>
  <c r="AA397" i="14"/>
  <c r="AA411" i="14"/>
  <c r="V411" i="14"/>
  <c r="Y411" i="14" s="1"/>
  <c r="AA425" i="14"/>
  <c r="V425" i="14"/>
  <c r="Y425" i="14" s="1"/>
  <c r="V353" i="14"/>
  <c r="Y353" i="14" s="1"/>
  <c r="C441" i="14"/>
  <c r="T442" i="14" s="1"/>
  <c r="C516" i="14"/>
  <c r="C566" i="14"/>
  <c r="C589" i="14"/>
  <c r="C576" i="14"/>
  <c r="AA643" i="14"/>
  <c r="AA675" i="14"/>
  <c r="V675" i="14"/>
  <c r="Y675" i="14" s="1"/>
  <c r="AA783" i="14"/>
  <c r="V783" i="14"/>
  <c r="Y783" i="14" s="1"/>
  <c r="C654" i="14"/>
  <c r="C674" i="14"/>
  <c r="AA900" i="14"/>
  <c r="V900" i="14"/>
  <c r="Y900" i="14" s="1"/>
  <c r="AA916" i="14"/>
  <c r="V916" i="14"/>
  <c r="Y916" i="14" s="1"/>
  <c r="C833" i="14"/>
  <c r="AA883" i="14"/>
  <c r="V899" i="14"/>
  <c r="Y899" i="14" s="1"/>
  <c r="AA899" i="14"/>
  <c r="V915" i="14"/>
  <c r="Y915" i="14" s="1"/>
  <c r="AA915" i="14"/>
  <c r="V826" i="14"/>
  <c r="Y826" i="14" s="1"/>
  <c r="V842" i="14"/>
  <c r="Y842" i="14" s="1"/>
  <c r="T783" i="14"/>
  <c r="C829" i="14"/>
  <c r="C861" i="14"/>
  <c r="T862" i="14" s="1"/>
  <c r="AA959" i="14"/>
  <c r="V959" i="14"/>
  <c r="Y959" i="14" s="1"/>
  <c r="V989" i="14"/>
  <c r="Y989" i="14" s="1"/>
  <c r="AA989" i="14"/>
  <c r="V1021" i="14"/>
  <c r="Y1021" i="14" s="1"/>
  <c r="AA1021" i="14"/>
  <c r="C962" i="14"/>
  <c r="C961" i="14"/>
  <c r="T928" i="14"/>
  <c r="T1013" i="14"/>
  <c r="C1100" i="14"/>
  <c r="AA1169" i="14"/>
  <c r="V1169" i="14"/>
  <c r="Y1169" i="14" s="1"/>
  <c r="AA1185" i="14"/>
  <c r="V1185" i="14"/>
  <c r="Y1185" i="14" s="1"/>
  <c r="AA1217" i="14"/>
  <c r="C1079" i="14"/>
  <c r="T1000" i="14"/>
  <c r="C1125" i="14"/>
  <c r="C1141" i="14"/>
  <c r="C1086" i="14"/>
  <c r="V1156" i="14"/>
  <c r="Y1156" i="14" s="1"/>
  <c r="AA1156" i="14"/>
  <c r="AA1172" i="14"/>
  <c r="V1188" i="14"/>
  <c r="Y1188" i="14" s="1"/>
  <c r="AA1204" i="14"/>
  <c r="V1220" i="14"/>
  <c r="Y1220" i="14" s="1"/>
  <c r="AA1220" i="14"/>
  <c r="V1035" i="14"/>
  <c r="Y1035" i="14" s="1"/>
  <c r="AA1035" i="14"/>
  <c r="V1043" i="14"/>
  <c r="Y1043" i="14" s="1"/>
  <c r="V1051" i="14"/>
  <c r="Y1051" i="14" s="1"/>
  <c r="AA1051" i="14"/>
  <c r="C1101" i="14"/>
  <c r="T1179" i="14"/>
  <c r="V1016" i="14"/>
  <c r="Y1016" i="14" s="1"/>
  <c r="V1032" i="14"/>
  <c r="Y1032" i="14" s="1"/>
  <c r="T1211" i="14"/>
  <c r="T1240" i="14"/>
  <c r="T1182" i="14"/>
  <c r="T1230" i="14"/>
  <c r="T1196" i="14"/>
  <c r="C1334" i="14"/>
  <c r="C1353" i="14"/>
  <c r="C1369" i="14"/>
  <c r="C1298" i="14"/>
  <c r="C1336" i="14"/>
  <c r="C1354" i="14"/>
  <c r="C1370" i="14"/>
  <c r="C1346" i="14"/>
  <c r="C1363" i="14"/>
  <c r="C1306" i="14"/>
  <c r="C1356" i="14"/>
  <c r="C1372" i="14"/>
  <c r="C1326" i="14"/>
  <c r="AA1390" i="14"/>
  <c r="V1390" i="14"/>
  <c r="Y1390" i="14" s="1"/>
  <c r="T1405" i="14"/>
  <c r="C1438" i="14"/>
  <c r="T1386" i="14"/>
  <c r="AA1494" i="14"/>
  <c r="V1494" i="14"/>
  <c r="Y1494" i="14" s="1"/>
  <c r="V1395" i="14"/>
  <c r="Y1395" i="14" s="1"/>
  <c r="T1409" i="14"/>
  <c r="C1506" i="14"/>
  <c r="AA1545" i="14"/>
  <c r="C1572" i="14"/>
  <c r="C1604" i="14"/>
  <c r="C1636" i="14"/>
  <c r="C1504" i="14"/>
  <c r="C1585" i="14"/>
  <c r="C1617" i="14"/>
  <c r="C1647" i="14"/>
  <c r="C1557" i="14"/>
  <c r="C1589" i="14"/>
  <c r="C1621" i="14"/>
  <c r="C1653" i="14"/>
  <c r="C1704" i="14"/>
  <c r="T1730" i="14"/>
  <c r="T1762" i="14"/>
  <c r="C1662" i="14"/>
  <c r="AA1754" i="14"/>
  <c r="V1733" i="14"/>
  <c r="Y1733" i="14" s="1"/>
  <c r="AA1733" i="14"/>
  <c r="AA1769" i="14"/>
  <c r="V1769" i="14"/>
  <c r="Y1769" i="14" s="1"/>
  <c r="AA2420" i="14"/>
  <c r="T2420" i="14"/>
  <c r="AA2442" i="14"/>
  <c r="V2442" i="14"/>
  <c r="Y2442" i="14" s="1"/>
  <c r="AA2440" i="14"/>
  <c r="T2440" i="14"/>
  <c r="AA2435" i="14"/>
  <c r="C2409" i="14"/>
  <c r="V2408" i="14" s="1"/>
  <c r="Y2408" i="14" s="1"/>
  <c r="C6" i="14"/>
  <c r="AA73" i="14"/>
  <c r="AA50" i="14"/>
  <c r="V79" i="14"/>
  <c r="Y79" i="14" s="1"/>
  <c r="AA79" i="14"/>
  <c r="T113" i="14"/>
  <c r="AA176" i="14"/>
  <c r="C272" i="14"/>
  <c r="C276" i="14"/>
  <c r="C255" i="14"/>
  <c r="AA391" i="14"/>
  <c r="AA343" i="14"/>
  <c r="V343" i="14"/>
  <c r="Y343" i="14" s="1"/>
  <c r="V415" i="14"/>
  <c r="Y415" i="14" s="1"/>
  <c r="T383" i="14"/>
  <c r="AA442" i="14"/>
  <c r="V442" i="14"/>
  <c r="Y442" i="14" s="1"/>
  <c r="V606" i="14"/>
  <c r="Y606" i="14" s="1"/>
  <c r="AA606" i="14"/>
  <c r="T606" i="14"/>
  <c r="AA550" i="14"/>
  <c r="V613" i="14"/>
  <c r="Y613" i="14" s="1"/>
  <c r="AA613" i="14"/>
  <c r="T613" i="14"/>
  <c r="T595" i="14"/>
  <c r="AA661" i="14"/>
  <c r="C650" i="14"/>
  <c r="C730" i="14"/>
  <c r="AA848" i="14"/>
  <c r="AA886" i="14"/>
  <c r="V886" i="14"/>
  <c r="Y886" i="14" s="1"/>
  <c r="AA902" i="14"/>
  <c r="AA918" i="14"/>
  <c r="V918" i="14"/>
  <c r="Y918" i="14" s="1"/>
  <c r="T883" i="14"/>
  <c r="V885" i="14"/>
  <c r="Y885" i="14" s="1"/>
  <c r="AA885" i="14"/>
  <c r="V901" i="14"/>
  <c r="Y901" i="14" s="1"/>
  <c r="AA901" i="14"/>
  <c r="V917" i="14"/>
  <c r="Y917" i="14" s="1"/>
  <c r="AA917" i="14"/>
  <c r="AA863" i="14"/>
  <c r="V863" i="14"/>
  <c r="Y863" i="14" s="1"/>
  <c r="T835" i="14"/>
  <c r="V936" i="14"/>
  <c r="Y936" i="14" s="1"/>
  <c r="AA936" i="14"/>
  <c r="AA963" i="14"/>
  <c r="AA993" i="14"/>
  <c r="AA1025" i="14"/>
  <c r="T910" i="14"/>
  <c r="T926" i="14"/>
  <c r="T874" i="14"/>
  <c r="T915" i="14"/>
  <c r="V942" i="14"/>
  <c r="Y942" i="14" s="1"/>
  <c r="T942" i="14"/>
  <c r="AA942" i="14"/>
  <c r="T913" i="14"/>
  <c r="C1088" i="14"/>
  <c r="AA1155" i="14"/>
  <c r="V1155" i="14"/>
  <c r="Y1155" i="14" s="1"/>
  <c r="AA1203" i="14"/>
  <c r="V1203" i="14"/>
  <c r="Y1203" i="14" s="1"/>
  <c r="V1219" i="14"/>
  <c r="Y1219" i="14" s="1"/>
  <c r="T1001" i="14"/>
  <c r="C1099" i="14"/>
  <c r="T1005" i="14"/>
  <c r="C1106" i="14"/>
  <c r="V1158" i="14"/>
  <c r="Y1158" i="14" s="1"/>
  <c r="AA1158" i="14"/>
  <c r="V1174" i="14"/>
  <c r="Y1174" i="14" s="1"/>
  <c r="AA1174" i="14"/>
  <c r="AA1206" i="14"/>
  <c r="V1222" i="14"/>
  <c r="Y1222" i="14" s="1"/>
  <c r="AA1222" i="14"/>
  <c r="V999" i="14"/>
  <c r="Y999" i="14" s="1"/>
  <c r="V1036" i="14"/>
  <c r="Y1036" i="14" s="1"/>
  <c r="AA1036" i="14"/>
  <c r="V1044" i="14"/>
  <c r="Y1044" i="14" s="1"/>
  <c r="AA1044" i="14"/>
  <c r="V1052" i="14"/>
  <c r="Y1052" i="14" s="1"/>
  <c r="AA1052" i="14"/>
  <c r="C1089" i="14"/>
  <c r="T1181" i="14"/>
  <c r="T1160" i="14"/>
  <c r="T1224" i="14"/>
  <c r="T1199" i="14"/>
  <c r="AA1383" i="14"/>
  <c r="T1396" i="14"/>
  <c r="C1434" i="14"/>
  <c r="C1477" i="14"/>
  <c r="C1651" i="14"/>
  <c r="C1584" i="14"/>
  <c r="C1616" i="14"/>
  <c r="C1657" i="14"/>
  <c r="V1757" i="14"/>
  <c r="Y1757" i="14" s="1"/>
  <c r="AA1757" i="14"/>
  <c r="T1758" i="14"/>
  <c r="AA1766" i="14"/>
  <c r="AA1729" i="14"/>
  <c r="V1729" i="14"/>
  <c r="Y1729" i="14" s="1"/>
  <c r="AA2376" i="14"/>
  <c r="AA2423" i="14"/>
  <c r="V2423" i="14"/>
  <c r="Y2423" i="14" s="1"/>
  <c r="AA2360" i="14"/>
  <c r="V2360" i="14"/>
  <c r="Y2360" i="14" s="1"/>
  <c r="AA2400" i="14"/>
  <c r="AA2443" i="14"/>
  <c r="T2359" i="14"/>
  <c r="C2387" i="14"/>
  <c r="C2391" i="14"/>
  <c r="C2395" i="14"/>
  <c r="T2431" i="14"/>
  <c r="C2458" i="14"/>
  <c r="V2358" i="14"/>
  <c r="Y2358" i="14" s="1"/>
  <c r="R117" i="7"/>
  <c r="R149" i="7"/>
  <c r="R185" i="7"/>
  <c r="R314" i="7"/>
  <c r="R327" i="7"/>
  <c r="R678" i="7"/>
  <c r="R698" i="7"/>
  <c r="R826" i="7"/>
  <c r="R966" i="7"/>
  <c r="R999" i="7"/>
  <c r="R1108" i="7"/>
  <c r="R1339" i="7"/>
  <c r="R1425" i="7"/>
  <c r="R42" i="7"/>
  <c r="R217" i="7"/>
  <c r="R341" i="7"/>
  <c r="R686" i="7"/>
  <c r="R862" i="7"/>
  <c r="R1039" i="7"/>
  <c r="R1212" i="7"/>
  <c r="R1228" i="7"/>
  <c r="R1287" i="7"/>
  <c r="R1315" i="7"/>
  <c r="R1291" i="7"/>
  <c r="R1433" i="7"/>
  <c r="R77" i="7"/>
  <c r="R10" i="7"/>
  <c r="R536" i="7"/>
  <c r="R724" i="7"/>
  <c r="R732" i="7"/>
  <c r="R1150" i="7"/>
  <c r="R1275" i="7"/>
  <c r="R1388" i="7"/>
  <c r="R1441" i="7"/>
  <c r="R241" i="7"/>
  <c r="R544" i="7"/>
  <c r="R748" i="7"/>
  <c r="R1055" i="7"/>
  <c r="R985" i="7"/>
  <c r="R1134" i="7"/>
  <c r="R1393" i="7"/>
  <c r="R1449" i="7"/>
  <c r="R98" i="7"/>
  <c r="R129" i="7"/>
  <c r="R225" i="7"/>
  <c r="R346" i="7"/>
  <c r="R1092" i="7"/>
  <c r="R1182" i="7"/>
  <c r="R1347" i="7"/>
  <c r="R1303" i="7"/>
  <c r="R1343" i="7"/>
  <c r="R1457" i="7"/>
  <c r="R66" i="7"/>
  <c r="R90" i="7"/>
  <c r="R128" i="7"/>
  <c r="R303" i="7"/>
  <c r="R295" i="7"/>
  <c r="R279" i="7"/>
  <c r="R654" i="7"/>
  <c r="R756" i="7"/>
  <c r="R762" i="7"/>
  <c r="R1071" i="7"/>
  <c r="R1166" i="7"/>
  <c r="R1307" i="7"/>
  <c r="R1323" i="7"/>
  <c r="R1331" i="7"/>
  <c r="R1401" i="7"/>
  <c r="R1465" i="7"/>
  <c r="R34" i="7"/>
  <c r="R144" i="7"/>
  <c r="R662" i="7"/>
  <c r="R1079" i="7"/>
  <c r="R843" i="7"/>
  <c r="R1283" i="7"/>
  <c r="R1473" i="7"/>
  <c r="R81" i="7"/>
  <c r="R50" i="7"/>
  <c r="R85" i="7"/>
  <c r="R121" i="7"/>
  <c r="R178" i="7"/>
  <c r="R252" i="7"/>
  <c r="R233" i="7"/>
  <c r="R271" i="7"/>
  <c r="R331" i="7"/>
  <c r="R471" i="7"/>
  <c r="R1063" i="7"/>
  <c r="R1198" i="7"/>
  <c r="R1367" i="7"/>
  <c r="R1417" i="7"/>
  <c r="R1481" i="7"/>
  <c r="R25" i="7"/>
  <c r="R5" i="7"/>
  <c r="R69" i="7"/>
  <c r="R97" i="7"/>
  <c r="R169" i="7"/>
  <c r="R224" i="7"/>
  <c r="R215" i="7"/>
  <c r="R174" i="7"/>
  <c r="R212" i="7"/>
  <c r="R257" i="7"/>
  <c r="R326" i="7"/>
  <c r="R282" i="7"/>
  <c r="R391" i="7"/>
  <c r="R369" i="7"/>
  <c r="R415" i="7"/>
  <c r="R366" i="7"/>
  <c r="R371" i="7"/>
  <c r="R436" i="7"/>
  <c r="R354" i="7"/>
  <c r="R419" i="7"/>
  <c r="R487" i="7"/>
  <c r="R498" i="7"/>
  <c r="R540" i="7"/>
  <c r="R515" i="7"/>
  <c r="R621" i="7"/>
  <c r="R690" i="7"/>
  <c r="R617" i="7"/>
  <c r="R604" i="7"/>
  <c r="R755" i="7"/>
  <c r="R703" i="7"/>
  <c r="R744" i="7"/>
  <c r="R806" i="7"/>
  <c r="R727" i="7"/>
  <c r="R859" i="7"/>
  <c r="R894" i="7"/>
  <c r="R958" i="7"/>
  <c r="R900" i="7"/>
  <c r="R964" i="7"/>
  <c r="R983" i="7"/>
  <c r="R998" i="7"/>
  <c r="R1060" i="7"/>
  <c r="R974" i="7"/>
  <c r="R1103" i="7"/>
  <c r="R1188" i="7"/>
  <c r="R1093" i="7"/>
  <c r="R1237" i="7"/>
  <c r="R1152" i="7"/>
  <c r="R1255" i="7"/>
  <c r="R1233" i="7"/>
  <c r="R1216" i="7"/>
  <c r="R1137" i="7"/>
  <c r="R1217" i="7"/>
  <c r="R1221" i="7"/>
  <c r="R1346" i="7"/>
  <c r="R1463" i="7"/>
  <c r="R1376" i="7"/>
  <c r="R1363" i="7"/>
  <c r="R33" i="7"/>
  <c r="R13" i="7"/>
  <c r="R18" i="7"/>
  <c r="R105" i="7"/>
  <c r="R82" i="7"/>
  <c r="R109" i="7"/>
  <c r="R138" i="7"/>
  <c r="R177" i="7"/>
  <c r="R232" i="7"/>
  <c r="R163" i="7"/>
  <c r="R223" i="7"/>
  <c r="R155" i="7"/>
  <c r="R181" i="7"/>
  <c r="R133" i="7"/>
  <c r="R220" i="7"/>
  <c r="R244" i="7"/>
  <c r="R260" i="7"/>
  <c r="R270" i="7"/>
  <c r="R290" i="7"/>
  <c r="R319" i="7"/>
  <c r="R399" i="7"/>
  <c r="R377" i="7"/>
  <c r="R423" i="7"/>
  <c r="R368" i="7"/>
  <c r="R379" i="7"/>
  <c r="R444" i="7"/>
  <c r="R373" i="7"/>
  <c r="R427" i="7"/>
  <c r="R495" i="7"/>
  <c r="R506" i="7"/>
  <c r="R548" i="7"/>
  <c r="R460" i="7"/>
  <c r="R478" i="7"/>
  <c r="R564" i="7"/>
  <c r="R629" i="7"/>
  <c r="R584" i="7"/>
  <c r="R634" i="7"/>
  <c r="R625" i="7"/>
  <c r="R612" i="7"/>
  <c r="R670" i="7"/>
  <c r="R702" i="7"/>
  <c r="R708" i="7"/>
  <c r="R752" i="7"/>
  <c r="R814" i="7"/>
  <c r="R735" i="7"/>
  <c r="R902" i="7"/>
  <c r="R778" i="7"/>
  <c r="R811" i="7"/>
  <c r="R908" i="7"/>
  <c r="R846" i="7"/>
  <c r="R818" i="7"/>
  <c r="R1004" i="7"/>
  <c r="R1068" i="7"/>
  <c r="R989" i="7"/>
  <c r="R1124" i="7"/>
  <c r="R1111" i="7"/>
  <c r="R1024" i="7"/>
  <c r="R1132" i="7"/>
  <c r="R1196" i="7"/>
  <c r="R1088" i="7"/>
  <c r="R1120" i="7"/>
  <c r="R1123" i="7"/>
  <c r="R1241" i="7"/>
  <c r="R1158" i="7"/>
  <c r="R1214" i="7"/>
  <c r="R1153" i="7"/>
  <c r="R1263" i="7"/>
  <c r="R1174" i="7"/>
  <c r="R1220" i="7"/>
  <c r="R1047" i="7"/>
  <c r="R1224" i="7"/>
  <c r="R770" i="7"/>
  <c r="R1225" i="7"/>
  <c r="R1407" i="7"/>
  <c r="R1471" i="7"/>
  <c r="R1384" i="7"/>
  <c r="R1352" i="7"/>
  <c r="R1267" i="7"/>
  <c r="R1312" i="7"/>
  <c r="R1371" i="7"/>
  <c r="R1497" i="7"/>
  <c r="R41" i="7"/>
  <c r="R21" i="7"/>
  <c r="R86" i="7"/>
  <c r="R78" i="7"/>
  <c r="R93" i="7"/>
  <c r="R146" i="7"/>
  <c r="R122" i="7"/>
  <c r="R125" i="7"/>
  <c r="R240" i="7"/>
  <c r="R231" i="7"/>
  <c r="R228" i="7"/>
  <c r="R278" i="7"/>
  <c r="R298" i="7"/>
  <c r="R350" i="7"/>
  <c r="R355" i="7"/>
  <c r="R385" i="7"/>
  <c r="R431" i="7"/>
  <c r="R376" i="7"/>
  <c r="R387" i="7"/>
  <c r="R452" i="7"/>
  <c r="R381" i="7"/>
  <c r="R435" i="7"/>
  <c r="R503" i="7"/>
  <c r="R514" i="7"/>
  <c r="R556" i="7"/>
  <c r="R486" i="7"/>
  <c r="R570" i="7"/>
  <c r="R592" i="7"/>
  <c r="R642" i="7"/>
  <c r="R620" i="7"/>
  <c r="R710" i="7"/>
  <c r="R711" i="7"/>
  <c r="R758" i="7"/>
  <c r="R822" i="7"/>
  <c r="R743" i="7"/>
  <c r="R910" i="7"/>
  <c r="R916" i="7"/>
  <c r="R1012" i="7"/>
  <c r="R1076" i="7"/>
  <c r="R997" i="7"/>
  <c r="R994" i="7"/>
  <c r="R1119" i="7"/>
  <c r="R1072" i="7"/>
  <c r="R1140" i="7"/>
  <c r="R1204" i="7"/>
  <c r="R1096" i="7"/>
  <c r="R1168" i="7"/>
  <c r="R1250" i="7"/>
  <c r="R1259" i="7"/>
  <c r="R1327" i="7"/>
  <c r="R1415" i="7"/>
  <c r="R1479" i="7"/>
  <c r="R1390" i="7"/>
  <c r="R1355" i="7"/>
  <c r="R1251" i="7"/>
  <c r="R1311" i="7"/>
  <c r="R1379" i="7"/>
  <c r="R49" i="7"/>
  <c r="R29" i="7"/>
  <c r="R26" i="7"/>
  <c r="R88" i="7"/>
  <c r="R101" i="7"/>
  <c r="R113" i="7"/>
  <c r="R58" i="7"/>
  <c r="R154" i="7"/>
  <c r="R186" i="7"/>
  <c r="R136" i="7"/>
  <c r="R239" i="7"/>
  <c r="R179" i="7"/>
  <c r="R236" i="7"/>
  <c r="R248" i="7"/>
  <c r="R264" i="7"/>
  <c r="R286" i="7"/>
  <c r="R311" i="7"/>
  <c r="R363" i="7"/>
  <c r="R338" i="7"/>
  <c r="R416" i="7"/>
  <c r="R393" i="7"/>
  <c r="R439" i="7"/>
  <c r="R384" i="7"/>
  <c r="R395" i="7"/>
  <c r="R389" i="7"/>
  <c r="R443" i="7"/>
  <c r="R456" i="7"/>
  <c r="R511" i="7"/>
  <c r="R475" i="7"/>
  <c r="R494" i="7"/>
  <c r="R561" i="7"/>
  <c r="R581" i="7"/>
  <c r="R600" i="7"/>
  <c r="R650" i="7"/>
  <c r="R577" i="7"/>
  <c r="R628" i="7"/>
  <c r="R699" i="7"/>
  <c r="R715" i="7"/>
  <c r="R646" i="7"/>
  <c r="R766" i="7"/>
  <c r="R830" i="7"/>
  <c r="R751" i="7"/>
  <c r="R834" i="7"/>
  <c r="R918" i="7"/>
  <c r="R779" i="7"/>
  <c r="R740" i="7"/>
  <c r="R924" i="7"/>
  <c r="R854" i="7"/>
  <c r="R879" i="7"/>
  <c r="R911" i="7"/>
  <c r="R943" i="7"/>
  <c r="R959" i="7"/>
  <c r="R1020" i="7"/>
  <c r="R704" i="7"/>
  <c r="R871" i="7"/>
  <c r="R903" i="7"/>
  <c r="R935" i="7"/>
  <c r="R1002" i="7"/>
  <c r="R967" i="7"/>
  <c r="R1127" i="7"/>
  <c r="R1080" i="7"/>
  <c r="R1148" i="7"/>
  <c r="R972" i="7"/>
  <c r="R1100" i="7"/>
  <c r="R1031" i="7"/>
  <c r="R1184" i="7"/>
  <c r="R1169" i="7"/>
  <c r="R1258" i="7"/>
  <c r="R1387" i="7"/>
  <c r="R1423" i="7"/>
  <c r="R1487" i="7"/>
  <c r="R1398" i="7"/>
  <c r="R1360" i="7"/>
  <c r="R1280" i="7"/>
  <c r="R57" i="7"/>
  <c r="R37" i="7"/>
  <c r="R74" i="7"/>
  <c r="R96" i="7"/>
  <c r="R162" i="7"/>
  <c r="R137" i="7"/>
  <c r="R190" i="7"/>
  <c r="R247" i="7"/>
  <c r="R197" i="7"/>
  <c r="R165" i="7"/>
  <c r="R294" i="7"/>
  <c r="R245" i="7"/>
  <c r="R339" i="7"/>
  <c r="R315" i="7"/>
  <c r="R372" i="7"/>
  <c r="R359" i="7"/>
  <c r="R424" i="7"/>
  <c r="R401" i="7"/>
  <c r="R447" i="7"/>
  <c r="R392" i="7"/>
  <c r="R347" i="7"/>
  <c r="R358" i="7"/>
  <c r="R397" i="7"/>
  <c r="R451" i="7"/>
  <c r="R464" i="7"/>
  <c r="R483" i="7"/>
  <c r="R502" i="7"/>
  <c r="R589" i="7"/>
  <c r="R608" i="7"/>
  <c r="R658" i="7"/>
  <c r="R585" i="7"/>
  <c r="R707" i="7"/>
  <c r="R723" i="7"/>
  <c r="R774" i="7"/>
  <c r="R926" i="7"/>
  <c r="R794" i="7"/>
  <c r="R827" i="7"/>
  <c r="R868" i="7"/>
  <c r="R932" i="7"/>
  <c r="R716" i="7"/>
  <c r="R850" i="7"/>
  <c r="R802" i="7"/>
  <c r="R993" i="7"/>
  <c r="R1028" i="7"/>
  <c r="R1101" i="7"/>
  <c r="R1007" i="7"/>
  <c r="R1040" i="7"/>
  <c r="R1084" i="7"/>
  <c r="R1156" i="7"/>
  <c r="R1104" i="7"/>
  <c r="R1185" i="7"/>
  <c r="R991" i="7"/>
  <c r="R1142" i="7"/>
  <c r="R1236" i="7"/>
  <c r="R1238" i="7"/>
  <c r="R1266" i="7"/>
  <c r="R1375" i="7"/>
  <c r="R1351" i="7"/>
  <c r="R1431" i="7"/>
  <c r="R1495" i="7"/>
  <c r="R1406" i="7"/>
  <c r="R1272" i="7"/>
  <c r="R1304" i="7"/>
  <c r="R1336" i="7"/>
  <c r="R1386" i="7"/>
  <c r="R171" i="7"/>
  <c r="R65" i="7"/>
  <c r="R45" i="7"/>
  <c r="R104" i="7"/>
  <c r="R170" i="7"/>
  <c r="R145" i="7"/>
  <c r="R198" i="7"/>
  <c r="R255" i="7"/>
  <c r="R194" i="7"/>
  <c r="R205" i="7"/>
  <c r="R166" i="7"/>
  <c r="R302" i="7"/>
  <c r="R253" i="7"/>
  <c r="R330" i="7"/>
  <c r="R323" i="7"/>
  <c r="R380" i="7"/>
  <c r="R367" i="7"/>
  <c r="R432" i="7"/>
  <c r="R405" i="7"/>
  <c r="R455" i="7"/>
  <c r="R400" i="7"/>
  <c r="R412" i="7"/>
  <c r="R403" i="7"/>
  <c r="R459" i="7"/>
  <c r="R474" i="7"/>
  <c r="R491" i="7"/>
  <c r="R510" i="7"/>
  <c r="R597" i="7"/>
  <c r="R616" i="7"/>
  <c r="R666" i="7"/>
  <c r="R558" i="7"/>
  <c r="R593" i="7"/>
  <c r="R580" i="7"/>
  <c r="R731" i="7"/>
  <c r="R720" i="7"/>
  <c r="R782" i="7"/>
  <c r="R851" i="7"/>
  <c r="R870" i="7"/>
  <c r="R934" i="7"/>
  <c r="R835" i="7"/>
  <c r="R876" i="7"/>
  <c r="R940" i="7"/>
  <c r="R970" i="7"/>
  <c r="R978" i="7"/>
  <c r="R1001" i="7"/>
  <c r="R1036" i="7"/>
  <c r="R1109" i="7"/>
  <c r="R1164" i="7"/>
  <c r="R1112" i="7"/>
  <c r="R1200" i="7"/>
  <c r="R1240" i="7"/>
  <c r="R1274" i="7"/>
  <c r="R1439" i="7"/>
  <c r="R1503" i="7"/>
  <c r="R1414" i="7"/>
  <c r="R1394" i="7"/>
  <c r="R9" i="7"/>
  <c r="R73" i="7"/>
  <c r="R53" i="7"/>
  <c r="R112" i="7"/>
  <c r="R153" i="7"/>
  <c r="R106" i="7"/>
  <c r="R193" i="7"/>
  <c r="R208" i="7"/>
  <c r="R141" i="7"/>
  <c r="R203" i="7"/>
  <c r="R263" i="7"/>
  <c r="R202" i="7"/>
  <c r="R187" i="7"/>
  <c r="R182" i="7"/>
  <c r="R310" i="7"/>
  <c r="R261" i="7"/>
  <c r="R266" i="7"/>
  <c r="R287" i="7"/>
  <c r="R334" i="7"/>
  <c r="R322" i="7"/>
  <c r="R388" i="7"/>
  <c r="R375" i="7"/>
  <c r="R440" i="7"/>
  <c r="R351" i="7"/>
  <c r="R408" i="7"/>
  <c r="R463" i="7"/>
  <c r="R420" i="7"/>
  <c r="R407" i="7"/>
  <c r="R482" i="7"/>
  <c r="R524" i="7"/>
  <c r="R499" i="7"/>
  <c r="R605" i="7"/>
  <c r="R624" i="7"/>
  <c r="R674" i="7"/>
  <c r="R601" i="7"/>
  <c r="R588" i="7"/>
  <c r="R739" i="7"/>
  <c r="R728" i="7"/>
  <c r="R790" i="7"/>
  <c r="R858" i="7"/>
  <c r="R878" i="7"/>
  <c r="R942" i="7"/>
  <c r="R795" i="7"/>
  <c r="R884" i="7"/>
  <c r="R948" i="7"/>
  <c r="R831" i="7"/>
  <c r="R980" i="7"/>
  <c r="R712" i="7"/>
  <c r="R1044" i="7"/>
  <c r="R1117" i="7"/>
  <c r="R1087" i="7"/>
  <c r="R1008" i="7"/>
  <c r="R1172" i="7"/>
  <c r="R975" i="7"/>
  <c r="R1190" i="7"/>
  <c r="R1222" i="7"/>
  <c r="R1244" i="7"/>
  <c r="R1201" i="7"/>
  <c r="R1282" i="7"/>
  <c r="R1319" i="7"/>
  <c r="R1383" i="7"/>
  <c r="R1295" i="7"/>
  <c r="R1447" i="7"/>
  <c r="R1422" i="7"/>
  <c r="R1279" i="7"/>
  <c r="R1409" i="7"/>
  <c r="R1489" i="7"/>
  <c r="R17" i="7"/>
  <c r="R8" i="7"/>
  <c r="R61" i="7"/>
  <c r="R89" i="7"/>
  <c r="R120" i="7"/>
  <c r="R114" i="7"/>
  <c r="R161" i="7"/>
  <c r="R201" i="7"/>
  <c r="R216" i="7"/>
  <c r="R207" i="7"/>
  <c r="R173" i="7"/>
  <c r="R189" i="7"/>
  <c r="R209" i="7"/>
  <c r="R256" i="7"/>
  <c r="R249" i="7"/>
  <c r="R318" i="7"/>
  <c r="R274" i="7"/>
  <c r="R306" i="7"/>
  <c r="R396" i="7"/>
  <c r="R383" i="7"/>
  <c r="R448" i="7"/>
  <c r="R361" i="7"/>
  <c r="R409" i="7"/>
  <c r="R362" i="7"/>
  <c r="R428" i="7"/>
  <c r="R342" i="7"/>
  <c r="R411" i="7"/>
  <c r="R479" i="7"/>
  <c r="R490" i="7"/>
  <c r="R532" i="7"/>
  <c r="R467" i="7"/>
  <c r="R507" i="7"/>
  <c r="R613" i="7"/>
  <c r="R682" i="7"/>
  <c r="R609" i="7"/>
  <c r="R596" i="7"/>
  <c r="R638" i="7"/>
  <c r="R747" i="7"/>
  <c r="R700" i="7"/>
  <c r="R736" i="7"/>
  <c r="R798" i="7"/>
  <c r="R719" i="7"/>
  <c r="R855" i="7"/>
  <c r="R886" i="7"/>
  <c r="R950" i="7"/>
  <c r="R810" i="7"/>
  <c r="R892" i="7"/>
  <c r="R956" i="7"/>
  <c r="R842" i="7"/>
  <c r="R895" i="7"/>
  <c r="R927" i="7"/>
  <c r="R990" i="7"/>
  <c r="R1052" i="7"/>
  <c r="R786" i="7"/>
  <c r="R887" i="7"/>
  <c r="R919" i="7"/>
  <c r="R951" i="7"/>
  <c r="R838" i="7"/>
  <c r="R969" i="7"/>
  <c r="R1023" i="7"/>
  <c r="R1056" i="7"/>
  <c r="R1095" i="7"/>
  <c r="R1180" i="7"/>
  <c r="R1116" i="7"/>
  <c r="R1081" i="7"/>
  <c r="R1232" i="7"/>
  <c r="R1015" i="7"/>
  <c r="R1136" i="7"/>
  <c r="R1213" i="7"/>
  <c r="R1290" i="7"/>
  <c r="R1359" i="7"/>
  <c r="R1455" i="7"/>
  <c r="R1368" i="7"/>
  <c r="R1430" i="7"/>
  <c r="R1271" i="7"/>
  <c r="R1335" i="7"/>
  <c r="R1299" i="7"/>
  <c r="R1344" i="7"/>
  <c r="B17" i="22"/>
  <c r="C18" i="22"/>
  <c r="C19" i="22" s="1"/>
  <c r="B16" i="22"/>
  <c r="Y3" i="7"/>
  <c r="Z3" i="7"/>
  <c r="AA3" i="7"/>
  <c r="F3" i="7"/>
  <c r="E3" i="7"/>
  <c r="M3" i="7"/>
  <c r="P3" i="7" s="1"/>
  <c r="U3" i="14"/>
  <c r="AF3" i="14"/>
  <c r="AB3" i="14"/>
  <c r="AC3" i="14"/>
  <c r="AD3" i="14"/>
  <c r="AE3" i="14"/>
  <c r="G3" i="14"/>
  <c r="E3" i="14"/>
  <c r="AG3" i="14" s="1"/>
  <c r="C12" i="11"/>
  <c r="B12" i="11" s="1"/>
  <c r="C13" i="11"/>
  <c r="B13" i="11" s="1"/>
  <c r="C14" i="11"/>
  <c r="B14" i="11" s="1"/>
  <c r="C15" i="11"/>
  <c r="B15" i="11" s="1"/>
  <c r="C16" i="11"/>
  <c r="B16" i="11" s="1"/>
  <c r="C13" i="15"/>
  <c r="B13" i="15" s="1"/>
  <c r="D13" i="15"/>
  <c r="E13" i="15"/>
  <c r="V2329" i="14" l="1"/>
  <c r="Y2329" i="14" s="1"/>
  <c r="V1320" i="14"/>
  <c r="Y1320" i="14" s="1"/>
  <c r="T2346" i="14"/>
  <c r="T1004" i="14"/>
  <c r="V2345" i="14"/>
  <c r="Y2345" i="14" s="1"/>
  <c r="V2330" i="14"/>
  <c r="Y2330" i="14" s="1"/>
  <c r="AA2039" i="14"/>
  <c r="AA2086" i="14"/>
  <c r="T943" i="14"/>
  <c r="T1007" i="14"/>
  <c r="T2113" i="14"/>
  <c r="V2024" i="14"/>
  <c r="Y2024" i="14" s="1"/>
  <c r="V2335" i="14"/>
  <c r="Y2335" i="14" s="1"/>
  <c r="T1952" i="14"/>
  <c r="AA1952" i="14"/>
  <c r="V1901" i="14"/>
  <c r="Y1901" i="14" s="1"/>
  <c r="V2284" i="14"/>
  <c r="Y2284" i="14" s="1"/>
  <c r="T2073" i="14"/>
  <c r="V2072" i="14"/>
  <c r="Y2072" i="14" s="1"/>
  <c r="V2266" i="14"/>
  <c r="Y2266" i="14" s="1"/>
  <c r="T1976" i="14"/>
  <c r="V562" i="14"/>
  <c r="Y562" i="14" s="1"/>
  <c r="T155" i="14"/>
  <c r="T51" i="14"/>
  <c r="T174" i="14"/>
  <c r="AA2057" i="14"/>
  <c r="V1145" i="14"/>
  <c r="Y1145" i="14" s="1"/>
  <c r="V2112" i="14"/>
  <c r="Y2112" i="14" s="1"/>
  <c r="V2057" i="14"/>
  <c r="Y2057" i="14" s="1"/>
  <c r="T931" i="14"/>
  <c r="T2114" i="14"/>
  <c r="V1934" i="14"/>
  <c r="Y1934" i="14" s="1"/>
  <c r="V2113" i="14"/>
  <c r="Y2113" i="14" s="1"/>
  <c r="T930" i="14"/>
  <c r="AA1934" i="14"/>
  <c r="V160" i="14"/>
  <c r="Y160" i="14" s="1"/>
  <c r="V1982" i="14"/>
  <c r="Y1982" i="14" s="1"/>
  <c r="T2203" i="14"/>
  <c r="T1982" i="14"/>
  <c r="T1905" i="14"/>
  <c r="T2082" i="14"/>
  <c r="T2354" i="14"/>
  <c r="T1942" i="14"/>
  <c r="V1304" i="14"/>
  <c r="Y1304" i="14" s="1"/>
  <c r="T1019" i="14"/>
  <c r="AA2026" i="14"/>
  <c r="T2155" i="14"/>
  <c r="V878" i="14"/>
  <c r="Y878" i="14" s="1"/>
  <c r="V1967" i="14"/>
  <c r="Y1967" i="14" s="1"/>
  <c r="V2025" i="14"/>
  <c r="Y2025" i="14" s="1"/>
  <c r="T878" i="14"/>
  <c r="T2244" i="14"/>
  <c r="V1383" i="14"/>
  <c r="Y1383" i="14" s="1"/>
  <c r="V315" i="14"/>
  <c r="Y315" i="14" s="1"/>
  <c r="T976" i="14"/>
  <c r="T300" i="14"/>
  <c r="V1730" i="14"/>
  <c r="Y1730" i="14" s="1"/>
  <c r="T2074" i="14"/>
  <c r="AA683" i="14"/>
  <c r="T859" i="14"/>
  <c r="T975" i="14"/>
  <c r="V688" i="14"/>
  <c r="Y688" i="14" s="1"/>
  <c r="T2148" i="14"/>
  <c r="V2307" i="14"/>
  <c r="Y2307" i="14" s="1"/>
  <c r="AA319" i="14"/>
  <c r="T2160" i="14"/>
  <c r="T1975" i="14"/>
  <c r="V1971" i="14"/>
  <c r="Y1971" i="14" s="1"/>
  <c r="V1906" i="14"/>
  <c r="Y1906" i="14" s="1"/>
  <c r="T1906" i="14"/>
  <c r="T1973" i="14"/>
  <c r="T1972" i="14"/>
  <c r="T1907" i="14"/>
  <c r="V1475" i="14"/>
  <c r="Y1475" i="14" s="1"/>
  <c r="T2002" i="14"/>
  <c r="V1974" i="14"/>
  <c r="Y1974" i="14" s="1"/>
  <c r="T2188" i="14"/>
  <c r="V1972" i="14"/>
  <c r="Y1972" i="14" s="1"/>
  <c r="T431" i="14"/>
  <c r="T1579" i="14"/>
  <c r="T602" i="14"/>
  <c r="V984" i="14"/>
  <c r="Y984" i="14" s="1"/>
  <c r="T2097" i="14"/>
  <c r="T909" i="14"/>
  <c r="T2444" i="14"/>
  <c r="AA2097" i="14"/>
  <c r="V2096" i="14"/>
  <c r="Y2096" i="14" s="1"/>
  <c r="V2023" i="14"/>
  <c r="Y2023" i="14" s="1"/>
  <c r="T556" i="14"/>
  <c r="V1642" i="14"/>
  <c r="Y1642" i="14" s="1"/>
  <c r="V884" i="14"/>
  <c r="Y884" i="14" s="1"/>
  <c r="AA66" i="14"/>
  <c r="V601" i="14"/>
  <c r="Y601" i="14" s="1"/>
  <c r="V909" i="14"/>
  <c r="Y909" i="14" s="1"/>
  <c r="V926" i="14"/>
  <c r="Y926" i="14" s="1"/>
  <c r="T563" i="14"/>
  <c r="V559" i="14"/>
  <c r="Y559" i="14" s="1"/>
  <c r="V908" i="14"/>
  <c r="Y908" i="14" s="1"/>
  <c r="AA555" i="14"/>
  <c r="T1172" i="14"/>
  <c r="V921" i="14"/>
  <c r="Y921" i="14" s="1"/>
  <c r="V1205" i="14"/>
  <c r="Y1205" i="14" s="1"/>
  <c r="T782" i="14"/>
  <c r="AA258" i="14"/>
  <c r="AA615" i="14"/>
  <c r="T2159" i="14"/>
  <c r="V2046" i="14"/>
  <c r="Y2046" i="14" s="1"/>
  <c r="T1988" i="14"/>
  <c r="T1970" i="14"/>
  <c r="T1171" i="14"/>
  <c r="V2380" i="14"/>
  <c r="Y2380" i="14" s="1"/>
  <c r="AA958" i="14"/>
  <c r="V1924" i="14"/>
  <c r="Y1924" i="14" s="1"/>
  <c r="T67" i="14"/>
  <c r="V781" i="14"/>
  <c r="Y781" i="14" s="1"/>
  <c r="V1171" i="14"/>
  <c r="Y1171" i="14" s="1"/>
  <c r="T555" i="14"/>
  <c r="T892" i="14"/>
  <c r="AA884" i="14"/>
  <c r="V66" i="14"/>
  <c r="Y66" i="14" s="1"/>
  <c r="T2436" i="14"/>
  <c r="V1384" i="14"/>
  <c r="Y1384" i="14" s="1"/>
  <c r="AA926" i="14"/>
  <c r="AA617" i="14"/>
  <c r="V1533" i="14"/>
  <c r="Y1533" i="14" s="1"/>
  <c r="V631" i="14"/>
  <c r="Y631" i="14" s="1"/>
  <c r="AA1205" i="14"/>
  <c r="T791" i="14"/>
  <c r="V615" i="14"/>
  <c r="Y615" i="14" s="1"/>
  <c r="AA948" i="14"/>
  <c r="T1206" i="14"/>
  <c r="T885" i="14"/>
  <c r="V990" i="14"/>
  <c r="Y990" i="14" s="1"/>
  <c r="V2155" i="14"/>
  <c r="Y2155" i="14" s="1"/>
  <c r="T1382" i="14"/>
  <c r="T2380" i="14"/>
  <c r="T2048" i="14"/>
  <c r="T1925" i="14"/>
  <c r="T363" i="14"/>
  <c r="T984" i="14"/>
  <c r="V2444" i="14"/>
  <c r="Y2444" i="14" s="1"/>
  <c r="AA1924" i="14"/>
  <c r="V2213" i="14"/>
  <c r="Y2213" i="14" s="1"/>
  <c r="T635" i="14"/>
  <c r="T1384" i="14"/>
  <c r="AA1381" i="14"/>
  <c r="T985" i="14"/>
  <c r="AA2436" i="14"/>
  <c r="V1144" i="14"/>
  <c r="Y1144" i="14" s="1"/>
  <c r="V173" i="14"/>
  <c r="Y173" i="14" s="1"/>
  <c r="AA1384" i="14"/>
  <c r="V617" i="14"/>
  <c r="Y617" i="14" s="1"/>
  <c r="AA892" i="14"/>
  <c r="V435" i="14"/>
  <c r="Y435" i="14" s="1"/>
  <c r="T88" i="14"/>
  <c r="V65" i="14"/>
  <c r="Y65" i="14" s="1"/>
  <c r="V983" i="14"/>
  <c r="Y983" i="14" s="1"/>
  <c r="T1401" i="14"/>
  <c r="V947" i="14"/>
  <c r="Y947" i="14" s="1"/>
  <c r="V949" i="14"/>
  <c r="Y949" i="14" s="1"/>
  <c r="V2414" i="14"/>
  <c r="Y2414" i="14" s="1"/>
  <c r="V965" i="14"/>
  <c r="Y965" i="14" s="1"/>
  <c r="T927" i="14"/>
  <c r="AA2155" i="14"/>
  <c r="V362" i="14"/>
  <c r="Y362" i="14" s="1"/>
  <c r="V2379" i="14"/>
  <c r="Y2379" i="14" s="1"/>
  <c r="T959" i="14"/>
  <c r="T1918" i="14"/>
  <c r="V1970" i="14"/>
  <c r="Y1970" i="14" s="1"/>
  <c r="V1969" i="14"/>
  <c r="Y1969" i="14" s="1"/>
  <c r="T949" i="14"/>
  <c r="T2445" i="14"/>
  <c r="T1921" i="14"/>
  <c r="T87" i="14"/>
  <c r="V1919" i="14"/>
  <c r="Y1919" i="14" s="1"/>
  <c r="T628" i="14"/>
  <c r="T1145" i="14"/>
  <c r="V87" i="14"/>
  <c r="Y87" i="14" s="1"/>
  <c r="V1399" i="14"/>
  <c r="Y1399" i="14" s="1"/>
  <c r="V950" i="14"/>
  <c r="Y950" i="14" s="1"/>
  <c r="T1385" i="14"/>
  <c r="V1259" i="14"/>
  <c r="Y1259" i="14" s="1"/>
  <c r="T2156" i="14"/>
  <c r="T2446" i="14"/>
  <c r="V1918" i="14"/>
  <c r="Y1918" i="14" s="1"/>
  <c r="V948" i="14"/>
  <c r="Y948" i="14" s="1"/>
  <c r="AA2444" i="14"/>
  <c r="AA1920" i="14"/>
  <c r="T1280" i="14"/>
  <c r="T148" i="14"/>
  <c r="AA984" i="14"/>
  <c r="AA174" i="14"/>
  <c r="V749" i="14"/>
  <c r="Y749" i="14" s="1"/>
  <c r="T603" i="14"/>
  <c r="T1400" i="14"/>
  <c r="T1146" i="14"/>
  <c r="V1278" i="14"/>
  <c r="Y1278" i="14" s="1"/>
  <c r="T2305" i="14"/>
  <c r="T2381" i="14"/>
  <c r="T991" i="14"/>
  <c r="T1989" i="14"/>
  <c r="T2024" i="14"/>
  <c r="T2047" i="14"/>
  <c r="V819" i="14"/>
  <c r="Y819" i="14" s="1"/>
  <c r="T149" i="14"/>
  <c r="T1188" i="14"/>
  <c r="AA632" i="14"/>
  <c r="V123" i="14"/>
  <c r="Y123" i="14" s="1"/>
  <c r="T1279" i="14"/>
  <c r="V1917" i="14"/>
  <c r="Y1917" i="14" s="1"/>
  <c r="T950" i="14"/>
  <c r="AA2047" i="14"/>
  <c r="T2025" i="14"/>
  <c r="T665" i="14"/>
  <c r="V391" i="14"/>
  <c r="Y391" i="14" s="1"/>
  <c r="T172" i="14"/>
  <c r="AA2375" i="14"/>
  <c r="V2081" i="14"/>
  <c r="Y2081" i="14" s="1"/>
  <c r="V1023" i="14"/>
  <c r="Y1023" i="14" s="1"/>
  <c r="V254" i="14"/>
  <c r="Y254" i="14" s="1"/>
  <c r="T422" i="14"/>
  <c r="T75" i="14"/>
  <c r="V1186" i="14"/>
  <c r="Y1186" i="14" s="1"/>
  <c r="V877" i="14"/>
  <c r="Y877" i="14" s="1"/>
  <c r="AA923" i="14"/>
  <c r="AA177" i="14"/>
  <c r="T1714" i="14"/>
  <c r="V2084" i="14"/>
  <c r="Y2084" i="14" s="1"/>
  <c r="V2082" i="14"/>
  <c r="Y2082" i="14" s="1"/>
  <c r="V152" i="14"/>
  <c r="Y152" i="14" s="1"/>
  <c r="V1022" i="14"/>
  <c r="Y1022" i="14" s="1"/>
  <c r="T1991" i="14"/>
  <c r="T2125" i="14"/>
  <c r="V1989" i="14"/>
  <c r="Y1989" i="14" s="1"/>
  <c r="T1190" i="14"/>
  <c r="V1152" i="14"/>
  <c r="Y1152" i="14" s="1"/>
  <c r="V671" i="14"/>
  <c r="Y671" i="14" s="1"/>
  <c r="T820" i="14"/>
  <c r="T846" i="14"/>
  <c r="V986" i="14"/>
  <c r="Y986" i="14" s="1"/>
  <c r="T1152" i="14"/>
  <c r="V73" i="14"/>
  <c r="Y73" i="14" s="1"/>
  <c r="V2375" i="14"/>
  <c r="Y2375" i="14" s="1"/>
  <c r="T1381" i="14"/>
  <c r="V74" i="14"/>
  <c r="Y74" i="14" s="1"/>
  <c r="AA820" i="14"/>
  <c r="V851" i="14"/>
  <c r="Y851" i="14" s="1"/>
  <c r="T1187" i="14"/>
  <c r="AA171" i="14"/>
  <c r="V1231" i="14"/>
  <c r="Y1231" i="14" s="1"/>
  <c r="V768" i="14"/>
  <c r="Y768" i="14" s="1"/>
  <c r="T1548" i="14"/>
  <c r="V2205" i="14"/>
  <c r="Y2205" i="14" s="1"/>
  <c r="V381" i="14"/>
  <c r="Y381" i="14" s="1"/>
  <c r="T1253" i="14"/>
  <c r="T2105" i="14"/>
  <c r="V1928" i="14"/>
  <c r="Y1928" i="14" s="1"/>
  <c r="T2375" i="14"/>
  <c r="T2083" i="14"/>
  <c r="T770" i="14"/>
  <c r="T2085" i="14"/>
  <c r="T2126" i="14"/>
  <c r="AA1559" i="14"/>
  <c r="V1990" i="14"/>
  <c r="Y1990" i="14" s="1"/>
  <c r="T1024" i="14"/>
  <c r="AA74" i="14"/>
  <c r="T852" i="14"/>
  <c r="V1230" i="14"/>
  <c r="Y1230" i="14" s="1"/>
  <c r="V99" i="14"/>
  <c r="Y99" i="14" s="1"/>
  <c r="AA1152" i="14"/>
  <c r="V1187" i="14"/>
  <c r="Y1187" i="14" s="1"/>
  <c r="V176" i="14"/>
  <c r="Y176" i="14" s="1"/>
  <c r="V985" i="14"/>
  <c r="Y985" i="14" s="1"/>
  <c r="V930" i="14"/>
  <c r="Y930" i="14" s="1"/>
  <c r="T851" i="14"/>
  <c r="V876" i="14"/>
  <c r="Y876" i="14" s="1"/>
  <c r="V171" i="14"/>
  <c r="Y171" i="14" s="1"/>
  <c r="AA1231" i="14"/>
  <c r="T2154" i="14"/>
  <c r="AA381" i="14"/>
  <c r="AA1252" i="14"/>
  <c r="V2105" i="14"/>
  <c r="Y2105" i="14" s="1"/>
  <c r="T2112" i="14"/>
  <c r="V2125" i="14"/>
  <c r="Y2125" i="14" s="1"/>
  <c r="T2084" i="14"/>
  <c r="V2260" i="14"/>
  <c r="Y2260" i="14" s="1"/>
  <c r="AA1187" i="14"/>
  <c r="T171" i="14"/>
  <c r="T923" i="14"/>
  <c r="T177" i="14"/>
  <c r="AA392" i="14"/>
  <c r="V1528" i="14"/>
  <c r="Y1528" i="14" s="1"/>
  <c r="T2206" i="14"/>
  <c r="V2206" i="14"/>
  <c r="Y2206" i="14" s="1"/>
  <c r="V1252" i="14"/>
  <c r="Y1252" i="14" s="1"/>
  <c r="AA2105" i="14"/>
  <c r="V136" i="14"/>
  <c r="Y136" i="14" s="1"/>
  <c r="AA2260" i="14"/>
  <c r="T1571" i="14"/>
  <c r="T2106" i="14"/>
  <c r="V170" i="14"/>
  <c r="Y170" i="14" s="1"/>
  <c r="T392" i="14"/>
  <c r="T2207" i="14"/>
  <c r="AA153" i="14"/>
  <c r="V1251" i="14"/>
  <c r="Y1251" i="14" s="1"/>
  <c r="T138" i="14"/>
  <c r="AA137" i="14"/>
  <c r="T1023" i="14"/>
  <c r="V137" i="14"/>
  <c r="Y137" i="14" s="1"/>
  <c r="T1559" i="14"/>
  <c r="V2085" i="14"/>
  <c r="Y2085" i="14" s="1"/>
  <c r="T2086" i="14"/>
  <c r="V2111" i="14"/>
  <c r="Y2111" i="14" s="1"/>
  <c r="AA1928" i="14"/>
  <c r="T769" i="14"/>
  <c r="AA290" i="14"/>
  <c r="T1560" i="14"/>
  <c r="V2083" i="14"/>
  <c r="Y2083" i="14" s="1"/>
  <c r="V421" i="14"/>
  <c r="Y421" i="14" s="1"/>
  <c r="AA877" i="14"/>
  <c r="V153" i="14"/>
  <c r="Y153" i="14" s="1"/>
  <c r="V2154" i="14"/>
  <c r="Y2154" i="14" s="1"/>
  <c r="T2111" i="14"/>
  <c r="T153" i="14"/>
  <c r="T987" i="14"/>
  <c r="V151" i="14"/>
  <c r="Y151" i="14" s="1"/>
  <c r="V1206" i="14"/>
  <c r="Y1206" i="14" s="1"/>
  <c r="V610" i="14"/>
  <c r="Y610" i="14" s="1"/>
  <c r="T1220" i="14"/>
  <c r="V2376" i="14"/>
  <c r="Y2376" i="14" s="1"/>
  <c r="AA1219" i="14"/>
  <c r="AA881" i="14"/>
  <c r="AA635" i="14"/>
  <c r="AA973" i="14"/>
  <c r="T607" i="14"/>
  <c r="V752" i="14"/>
  <c r="Y752" i="14" s="1"/>
  <c r="V952" i="14"/>
  <c r="Y952" i="14" s="1"/>
  <c r="V372" i="14"/>
  <c r="Y372" i="14" s="1"/>
  <c r="AA1982" i="14"/>
  <c r="T1983" i="14"/>
  <c r="V1412" i="14"/>
  <c r="Y1412" i="14" s="1"/>
  <c r="V881" i="14"/>
  <c r="Y881" i="14" s="1"/>
  <c r="T1155" i="14"/>
  <c r="V973" i="14"/>
  <c r="Y973" i="14" s="1"/>
  <c r="T2495" i="14"/>
  <c r="AA607" i="14"/>
  <c r="V56" i="14"/>
  <c r="Y56" i="14" s="1"/>
  <c r="T1202" i="14"/>
  <c r="T839" i="14"/>
  <c r="T167" i="14"/>
  <c r="T1414" i="14"/>
  <c r="V371" i="14"/>
  <c r="Y371" i="14" s="1"/>
  <c r="AA1714" i="14"/>
  <c r="T50" i="14"/>
  <c r="V1201" i="14"/>
  <c r="Y1201" i="14" s="1"/>
  <c r="AA167" i="14"/>
  <c r="V2427" i="14"/>
  <c r="Y2427" i="14" s="1"/>
  <c r="V972" i="14"/>
  <c r="Y972" i="14" s="1"/>
  <c r="AA2495" i="14"/>
  <c r="T838" i="14"/>
  <c r="V2054" i="14"/>
  <c r="Y2054" i="14" s="1"/>
  <c r="T2056" i="14"/>
  <c r="T297" i="14"/>
  <c r="V55" i="14"/>
  <c r="Y55" i="14" s="1"/>
  <c r="V2495" i="14"/>
  <c r="Y2495" i="14" s="1"/>
  <c r="V663" i="14"/>
  <c r="Y663" i="14" s="1"/>
  <c r="T1380" i="14"/>
  <c r="T2377" i="14"/>
  <c r="T2429" i="14"/>
  <c r="T2055" i="14"/>
  <c r="T2217" i="14"/>
  <c r="AA2091" i="14"/>
  <c r="V1948" i="14"/>
  <c r="Y1948" i="14" s="1"/>
  <c r="T664" i="14"/>
  <c r="V49" i="14"/>
  <c r="Y49" i="14" s="1"/>
  <c r="T56" i="14"/>
  <c r="T1949" i="14"/>
  <c r="T161" i="14"/>
  <c r="V2494" i="14"/>
  <c r="Y2494" i="14" s="1"/>
  <c r="V1380" i="14"/>
  <c r="Y1380" i="14" s="1"/>
  <c r="AA838" i="14"/>
  <c r="V307" i="14"/>
  <c r="Y307" i="14" s="1"/>
  <c r="V1542" i="14"/>
  <c r="Y1542" i="14" s="1"/>
  <c r="T372" i="14"/>
  <c r="T1948" i="14"/>
  <c r="T57" i="14"/>
  <c r="V296" i="14"/>
  <c r="Y296" i="14" s="1"/>
  <c r="AA160" i="14"/>
  <c r="V50" i="14"/>
  <c r="Y50" i="14" s="1"/>
  <c r="V1379" i="14"/>
  <c r="Y1379" i="14" s="1"/>
  <c r="V664" i="14"/>
  <c r="Y664" i="14" s="1"/>
  <c r="AA953" i="14"/>
  <c r="T1715" i="14"/>
  <c r="T1928" i="14"/>
  <c r="V2122" i="14"/>
  <c r="Y2122" i="14" s="1"/>
  <c r="T712" i="14"/>
  <c r="T2124" i="14"/>
  <c r="T2013" i="14"/>
  <c r="T951" i="14"/>
  <c r="T986" i="14"/>
  <c r="AA2454" i="14"/>
  <c r="T2123" i="14"/>
  <c r="V850" i="14"/>
  <c r="Y850" i="14" s="1"/>
  <c r="V2123" i="14"/>
  <c r="Y2123" i="14" s="1"/>
  <c r="T393" i="14"/>
  <c r="V991" i="14"/>
  <c r="Y991" i="14" s="1"/>
  <c r="T1968" i="14"/>
  <c r="V2151" i="14"/>
  <c r="Y2151" i="14" s="1"/>
  <c r="T724" i="14"/>
  <c r="T893" i="14"/>
  <c r="V695" i="14"/>
  <c r="Y695" i="14" s="1"/>
  <c r="V648" i="14"/>
  <c r="Y648" i="14" s="1"/>
  <c r="V385" i="14"/>
  <c r="Y385" i="14" s="1"/>
  <c r="T610" i="14"/>
  <c r="V870" i="14"/>
  <c r="Y870" i="14" s="1"/>
  <c r="AA601" i="14"/>
  <c r="AA1731" i="14"/>
  <c r="AA649" i="14"/>
  <c r="V609" i="14"/>
  <c r="Y609" i="14" s="1"/>
  <c r="V357" i="14"/>
  <c r="Y357" i="14" s="1"/>
  <c r="V707" i="14"/>
  <c r="Y707" i="14" s="1"/>
  <c r="V1026" i="14"/>
  <c r="Y1026" i="14" s="1"/>
  <c r="AA696" i="14"/>
  <c r="V2492" i="14"/>
  <c r="Y2492" i="14" s="1"/>
  <c r="T1207" i="14"/>
  <c r="V395" i="14"/>
  <c r="Y395" i="14" s="1"/>
  <c r="AA124" i="14"/>
  <c r="T907" i="14"/>
  <c r="AA1207" i="14"/>
  <c r="T125" i="14"/>
  <c r="T1260" i="14"/>
  <c r="V802" i="14"/>
  <c r="Y802" i="14" s="1"/>
  <c r="V367" i="14"/>
  <c r="Y367" i="14" s="1"/>
  <c r="V124" i="14"/>
  <c r="Y124" i="14" s="1"/>
  <c r="T1208" i="14"/>
  <c r="V1164" i="14"/>
  <c r="Y1164" i="14" s="1"/>
  <c r="V396" i="14"/>
  <c r="Y396" i="14" s="1"/>
  <c r="T1166" i="14"/>
  <c r="T2119" i="14"/>
  <c r="T2034" i="14"/>
  <c r="V144" i="14"/>
  <c r="Y144" i="14" s="1"/>
  <c r="V154" i="14"/>
  <c r="Y154" i="14" s="1"/>
  <c r="T452" i="14"/>
  <c r="V2118" i="14"/>
  <c r="Y2118" i="14" s="1"/>
  <c r="V1289" i="14"/>
  <c r="Y1289" i="14" s="1"/>
  <c r="T202" i="14"/>
  <c r="T611" i="14"/>
  <c r="V386" i="14"/>
  <c r="Y386" i="14" s="1"/>
  <c r="AA610" i="14"/>
  <c r="T540" i="14"/>
  <c r="V2015" i="14"/>
  <c r="Y2015" i="14" s="1"/>
  <c r="V2262" i="14"/>
  <c r="Y2262" i="14" s="1"/>
  <c r="V1030" i="14"/>
  <c r="Y1030" i="14" s="1"/>
  <c r="T2211" i="14"/>
  <c r="V550" i="14"/>
  <c r="Y550" i="14" s="1"/>
  <c r="V398" i="14"/>
  <c r="Y398" i="14" s="1"/>
  <c r="V539" i="14"/>
  <c r="Y539" i="14" s="1"/>
  <c r="T1290" i="14"/>
  <c r="AA2117" i="14"/>
  <c r="V1288" i="14"/>
  <c r="Y1288" i="14" s="1"/>
  <c r="T1289" i="14"/>
  <c r="T697" i="14"/>
  <c r="T2049" i="14"/>
  <c r="T601" i="14"/>
  <c r="V1008" i="14"/>
  <c r="Y1008" i="14" s="1"/>
  <c r="T649" i="14"/>
  <c r="V1260" i="14"/>
  <c r="Y1260" i="14" s="1"/>
  <c r="T2199" i="14"/>
  <c r="T1945" i="14"/>
  <c r="V2033" i="14"/>
  <c r="Y2033" i="14" s="1"/>
  <c r="T2137" i="14"/>
  <c r="AA1488" i="14"/>
  <c r="V971" i="14"/>
  <c r="Y971" i="14" s="1"/>
  <c r="V967" i="14"/>
  <c r="Y967" i="14" s="1"/>
  <c r="T1376" i="14"/>
  <c r="V727" i="14"/>
  <c r="Y727" i="14" s="1"/>
  <c r="T399" i="14"/>
  <c r="V277" i="14"/>
  <c r="Y277" i="14" s="1"/>
  <c r="V1046" i="14"/>
  <c r="Y1046" i="14" s="1"/>
  <c r="AA54" i="14"/>
  <c r="T1283" i="14"/>
  <c r="T1377" i="14"/>
  <c r="V2049" i="14"/>
  <c r="Y2049" i="14" s="1"/>
  <c r="AA1944" i="14"/>
  <c r="V2117" i="14"/>
  <c r="Y2117" i="14" s="1"/>
  <c r="AA2132" i="14"/>
  <c r="V2131" i="14"/>
  <c r="Y2131" i="14" s="1"/>
  <c r="T2180" i="14"/>
  <c r="V2152" i="14"/>
  <c r="Y2152" i="14" s="1"/>
  <c r="T1488" i="14"/>
  <c r="V2135" i="14"/>
  <c r="Y2135" i="14" s="1"/>
  <c r="T2152" i="14"/>
  <c r="V2048" i="14"/>
  <c r="Y2048" i="14" s="1"/>
  <c r="V724" i="14"/>
  <c r="Y724" i="14" s="1"/>
  <c r="AA155" i="14"/>
  <c r="T54" i="14"/>
  <c r="AA727" i="14"/>
  <c r="T1436" i="14"/>
  <c r="T1026" i="14"/>
  <c r="AA893" i="14"/>
  <c r="AA277" i="14"/>
  <c r="V1161" i="14"/>
  <c r="Y1161" i="14" s="1"/>
  <c r="V54" i="14"/>
  <c r="Y54" i="14" s="1"/>
  <c r="V1282" i="14"/>
  <c r="Y1282" i="14" s="1"/>
  <c r="AA970" i="14"/>
  <c r="AA711" i="14"/>
  <c r="T2241" i="14"/>
  <c r="V2179" i="14"/>
  <c r="Y2179" i="14" s="1"/>
  <c r="V969" i="14"/>
  <c r="Y969" i="14" s="1"/>
  <c r="V893" i="14"/>
  <c r="Y893" i="14" s="1"/>
  <c r="T905" i="14"/>
  <c r="V892" i="14"/>
  <c r="Y892" i="14" s="1"/>
  <c r="V555" i="14"/>
  <c r="Y555" i="14" s="1"/>
  <c r="V1189" i="14"/>
  <c r="Y1189" i="14" s="1"/>
  <c r="V1029" i="14"/>
  <c r="Y1029" i="14" s="1"/>
  <c r="V758" i="14"/>
  <c r="Y758" i="14" s="1"/>
  <c r="V970" i="14"/>
  <c r="Y970" i="14" s="1"/>
  <c r="T2118" i="14"/>
  <c r="AA1026" i="14"/>
  <c r="T2133" i="14"/>
  <c r="T2117" i="14"/>
  <c r="T156" i="14"/>
  <c r="AA2152" i="14"/>
  <c r="V2161" i="14"/>
  <c r="Y2161" i="14" s="1"/>
  <c r="T880" i="14"/>
  <c r="T972" i="14"/>
  <c r="T968" i="14"/>
  <c r="T904" i="14"/>
  <c r="AA1200" i="14"/>
  <c r="AA879" i="14"/>
  <c r="AA1047" i="14"/>
  <c r="AA906" i="14"/>
  <c r="V113" i="14"/>
  <c r="Y113" i="14" s="1"/>
  <c r="AA758" i="14"/>
  <c r="T459" i="14"/>
  <c r="T879" i="14"/>
  <c r="T114" i="14"/>
  <c r="T1048" i="14"/>
  <c r="V1950" i="14"/>
  <c r="Y1950" i="14" s="1"/>
  <c r="T2132" i="14"/>
  <c r="AA2241" i="14"/>
  <c r="V1949" i="14"/>
  <c r="Y1949" i="14" s="1"/>
  <c r="AA406" i="14"/>
  <c r="T1027" i="14"/>
  <c r="T2153" i="14"/>
  <c r="V397" i="14"/>
  <c r="Y397" i="14" s="1"/>
  <c r="V1376" i="14"/>
  <c r="Y1376" i="14" s="1"/>
  <c r="AA1190" i="14"/>
  <c r="T277" i="14"/>
  <c r="V1190" i="14"/>
  <c r="Y1190" i="14" s="1"/>
  <c r="V1200" i="14"/>
  <c r="Y1200" i="14" s="1"/>
  <c r="V840" i="14"/>
  <c r="Y840" i="14" s="1"/>
  <c r="V1047" i="14"/>
  <c r="Y1047" i="14" s="1"/>
  <c r="T1030" i="14"/>
  <c r="T2050" i="14"/>
  <c r="V1943" i="14"/>
  <c r="Y1943" i="14" s="1"/>
  <c r="T1950" i="14"/>
  <c r="T378" i="14"/>
  <c r="T398" i="14"/>
  <c r="V2136" i="14"/>
  <c r="Y2136" i="14" s="1"/>
  <c r="V377" i="14"/>
  <c r="Y377" i="14" s="1"/>
  <c r="T1389" i="14"/>
  <c r="T1813" i="14"/>
  <c r="AA724" i="14"/>
  <c r="T1951" i="14"/>
  <c r="V1574" i="14"/>
  <c r="Y1574" i="14" s="1"/>
  <c r="T2162" i="14"/>
  <c r="T2136" i="14"/>
  <c r="T369" i="14"/>
  <c r="T368" i="14"/>
  <c r="V1944" i="14"/>
  <c r="Y1944" i="14" s="1"/>
  <c r="T2022" i="14"/>
  <c r="V993" i="14"/>
  <c r="Y993" i="14" s="1"/>
  <c r="AA556" i="14"/>
  <c r="T268" i="14"/>
  <c r="V368" i="14"/>
  <c r="Y368" i="14" s="1"/>
  <c r="T2163" i="14"/>
  <c r="T115" i="14"/>
  <c r="V2162" i="14"/>
  <c r="Y2162" i="14" s="1"/>
  <c r="T2181" i="14"/>
  <c r="T1031" i="14"/>
  <c r="T348" i="14"/>
  <c r="V155" i="14"/>
  <c r="Y155" i="14" s="1"/>
  <c r="T1191" i="14"/>
  <c r="V375" i="14"/>
  <c r="Y375" i="14" s="1"/>
  <c r="V422" i="14"/>
  <c r="Y422" i="14" s="1"/>
  <c r="T1256" i="14"/>
  <c r="T795" i="14"/>
  <c r="V765" i="14"/>
  <c r="Y765" i="14" s="1"/>
  <c r="V2302" i="14"/>
  <c r="Y2302" i="14" s="1"/>
  <c r="V285" i="14"/>
  <c r="Y285" i="14" s="1"/>
  <c r="AA671" i="14"/>
  <c r="V635" i="14"/>
  <c r="Y635" i="14" s="1"/>
  <c r="V1391" i="14"/>
  <c r="Y1391" i="14" s="1"/>
  <c r="AA1161" i="14"/>
  <c r="V427" i="14"/>
  <c r="Y427" i="14" s="1"/>
  <c r="V2297" i="14"/>
  <c r="Y2297" i="14" s="1"/>
  <c r="V1998" i="14"/>
  <c r="Y1998" i="14" s="1"/>
  <c r="T2151" i="14"/>
  <c r="T62" i="14"/>
  <c r="V2181" i="14"/>
  <c r="Y2181" i="14" s="1"/>
  <c r="T1476" i="14"/>
  <c r="T1499" i="14"/>
  <c r="V316" i="14"/>
  <c r="Y316" i="14" s="1"/>
  <c r="T1162" i="14"/>
  <c r="V1172" i="14"/>
  <c r="Y1172" i="14" s="1"/>
  <c r="AA1042" i="14"/>
  <c r="V417" i="14"/>
  <c r="Y417" i="14" s="1"/>
  <c r="V1163" i="14"/>
  <c r="Y1163" i="14" s="1"/>
  <c r="V413" i="14"/>
  <c r="Y413" i="14" s="1"/>
  <c r="V856" i="14"/>
  <c r="Y856" i="14" s="1"/>
  <c r="V264" i="14"/>
  <c r="Y264" i="14" s="1"/>
  <c r="V538" i="14"/>
  <c r="Y538" i="14" s="1"/>
  <c r="T735" i="14"/>
  <c r="AA1998" i="14"/>
  <c r="T945" i="14"/>
  <c r="V2150" i="14"/>
  <c r="Y2150" i="14" s="1"/>
  <c r="V2180" i="14"/>
  <c r="Y2180" i="14" s="1"/>
  <c r="V359" i="14"/>
  <c r="Y359" i="14" s="1"/>
  <c r="AA1475" i="14"/>
  <c r="V1173" i="14"/>
  <c r="Y1173" i="14" s="1"/>
  <c r="T671" i="14"/>
  <c r="V2311" i="14"/>
  <c r="Y2311" i="14" s="1"/>
  <c r="T831" i="14"/>
  <c r="V428" i="14"/>
  <c r="Y428" i="14" s="1"/>
  <c r="T2189" i="14"/>
  <c r="T1161" i="14"/>
  <c r="AA2224" i="14"/>
  <c r="V1991" i="14"/>
  <c r="Y1991" i="14" s="1"/>
  <c r="V456" i="14"/>
  <c r="Y456" i="14" s="1"/>
  <c r="AA1173" i="14"/>
  <c r="T538" i="14"/>
  <c r="AA1268" i="14"/>
  <c r="T1746" i="14"/>
  <c r="V364" i="14"/>
  <c r="Y364" i="14" s="1"/>
  <c r="T2184" i="14"/>
  <c r="T419" i="14"/>
  <c r="T1956" i="14"/>
  <c r="T317" i="14"/>
  <c r="V855" i="14"/>
  <c r="Y855" i="14" s="1"/>
  <c r="V1937" i="14"/>
  <c r="Y1937" i="14" s="1"/>
  <c r="V830" i="14"/>
  <c r="Y830" i="14" s="1"/>
  <c r="V1498" i="14"/>
  <c r="Y1498" i="14" s="1"/>
  <c r="AA1388" i="14"/>
  <c r="V859" i="14"/>
  <c r="Y859" i="14" s="1"/>
  <c r="AA62" i="14"/>
  <c r="T1475" i="14"/>
  <c r="T1393" i="14"/>
  <c r="V1153" i="14"/>
  <c r="Y1153" i="14" s="1"/>
  <c r="T274" i="14"/>
  <c r="T1525" i="14"/>
  <c r="T825" i="14"/>
  <c r="V2224" i="14"/>
  <c r="Y2224" i="14" s="1"/>
  <c r="V1992" i="14"/>
  <c r="Y1992" i="14" s="1"/>
  <c r="T1993" i="14"/>
  <c r="T360" i="14"/>
  <c r="T1992" i="14"/>
  <c r="T1939" i="14"/>
  <c r="T319" i="14"/>
  <c r="V634" i="14"/>
  <c r="Y634" i="14" s="1"/>
  <c r="T132" i="14"/>
  <c r="T2214" i="14"/>
  <c r="V548" i="14"/>
  <c r="Y548" i="14" s="1"/>
  <c r="V2184" i="14"/>
  <c r="Y2184" i="14" s="1"/>
  <c r="T2226" i="14"/>
  <c r="V62" i="14"/>
  <c r="Y62" i="14" s="1"/>
  <c r="T856" i="14"/>
  <c r="V273" i="14"/>
  <c r="Y273" i="14" s="1"/>
  <c r="V1392" i="14"/>
  <c r="Y1392" i="14" s="1"/>
  <c r="T257" i="14"/>
  <c r="V858" i="14"/>
  <c r="Y858" i="14" s="1"/>
  <c r="T1998" i="14"/>
  <c r="T2182" i="14"/>
  <c r="V2183" i="14"/>
  <c r="Y2183" i="14" s="1"/>
  <c r="T652" i="14"/>
  <c r="V384" i="14"/>
  <c r="Y384" i="14" s="1"/>
  <c r="V823" i="14"/>
  <c r="Y823" i="14" s="1"/>
  <c r="T742" i="14"/>
  <c r="T418" i="14"/>
  <c r="T1164" i="14"/>
  <c r="T868" i="14"/>
  <c r="T423" i="14"/>
  <c r="V2488" i="14"/>
  <c r="Y2488" i="14" s="1"/>
  <c r="V563" i="14"/>
  <c r="Y563" i="14" s="1"/>
  <c r="T551" i="14"/>
  <c r="T2185" i="14"/>
  <c r="T2224" i="14"/>
  <c r="T1938" i="14"/>
  <c r="V1938" i="14"/>
  <c r="Y1938" i="14" s="1"/>
  <c r="T370" i="14"/>
  <c r="V369" i="14"/>
  <c r="Y369" i="14" s="1"/>
  <c r="V1254" i="14"/>
  <c r="Y1254" i="14" s="1"/>
  <c r="T720" i="14"/>
  <c r="V1388" i="14"/>
  <c r="Y1388" i="14" s="1"/>
  <c r="V1216" i="14"/>
  <c r="Y1216" i="14" s="1"/>
  <c r="T744" i="14"/>
  <c r="V928" i="14"/>
  <c r="Y928" i="14" s="1"/>
  <c r="T76" i="14"/>
  <c r="V923" i="14"/>
  <c r="Y923" i="14" s="1"/>
  <c r="V903" i="14"/>
  <c r="Y903" i="14" s="1"/>
  <c r="AA819" i="14"/>
  <c r="V452" i="14"/>
  <c r="Y452" i="14" s="1"/>
  <c r="AA76" i="14"/>
  <c r="V1233" i="14"/>
  <c r="Y1233" i="14" s="1"/>
  <c r="T992" i="14"/>
  <c r="T993" i="14"/>
  <c r="AA870" i="14"/>
  <c r="V880" i="14"/>
  <c r="Y880" i="14" s="1"/>
  <c r="AA924" i="14"/>
  <c r="T929" i="14"/>
  <c r="AA549" i="14"/>
  <c r="T823" i="14"/>
  <c r="T2032" i="14"/>
  <c r="T2031" i="14"/>
  <c r="AA339" i="14"/>
  <c r="T903" i="14"/>
  <c r="T906" i="14"/>
  <c r="T1966" i="14"/>
  <c r="T1201" i="14"/>
  <c r="T819" i="14"/>
  <c r="T970" i="14"/>
  <c r="V769" i="14"/>
  <c r="Y769" i="14" s="1"/>
  <c r="AA1707" i="14"/>
  <c r="AA1233" i="14"/>
  <c r="V1338" i="14"/>
  <c r="Y1338" i="14" s="1"/>
  <c r="AA880" i="14"/>
  <c r="V733" i="14"/>
  <c r="Y733" i="14" s="1"/>
  <c r="AA992" i="14"/>
  <c r="V53" i="14"/>
  <c r="Y53" i="14" s="1"/>
  <c r="V1147" i="14"/>
  <c r="Y1147" i="14" s="1"/>
  <c r="T434" i="14"/>
  <c r="T402" i="14"/>
  <c r="AA169" i="14"/>
  <c r="AA929" i="14"/>
  <c r="T759" i="14"/>
  <c r="T2435" i="14"/>
  <c r="T924" i="14"/>
  <c r="T1996" i="14"/>
  <c r="V2021" i="14"/>
  <c r="Y2021" i="14" s="1"/>
  <c r="V338" i="14"/>
  <c r="Y338" i="14" s="1"/>
  <c r="V361" i="14"/>
  <c r="Y361" i="14" s="1"/>
  <c r="T2448" i="14"/>
  <c r="T2364" i="14"/>
  <c r="V2156" i="14"/>
  <c r="Y2156" i="14" s="1"/>
  <c r="T2157" i="14"/>
  <c r="V2100" i="14"/>
  <c r="Y2100" i="14" s="1"/>
  <c r="T361" i="14"/>
  <c r="T969" i="14"/>
  <c r="AA2434" i="14"/>
  <c r="V1199" i="14"/>
  <c r="Y1199" i="14" s="1"/>
  <c r="T1233" i="14"/>
  <c r="V992" i="14"/>
  <c r="Y992" i="14" s="1"/>
  <c r="V169" i="14"/>
  <c r="Y169" i="14" s="1"/>
  <c r="V75" i="14"/>
  <c r="Y75" i="14" s="1"/>
  <c r="V929" i="14"/>
  <c r="Y929" i="14" s="1"/>
  <c r="T925" i="14"/>
  <c r="V822" i="14"/>
  <c r="Y822" i="14" s="1"/>
  <c r="T2208" i="14"/>
  <c r="V1995" i="14"/>
  <c r="Y1995" i="14" s="1"/>
  <c r="T1035" i="14"/>
  <c r="AA2159" i="14"/>
  <c r="T1587" i="14"/>
  <c r="T2363" i="14"/>
  <c r="T2101" i="14"/>
  <c r="T2204" i="14"/>
  <c r="T824" i="14"/>
  <c r="V1773" i="14"/>
  <c r="Y1773" i="14" s="1"/>
  <c r="V1033" i="14"/>
  <c r="Y1033" i="14" s="1"/>
  <c r="V879" i="14"/>
  <c r="Y879" i="14" s="1"/>
  <c r="V968" i="14"/>
  <c r="Y968" i="14" s="1"/>
  <c r="V905" i="14"/>
  <c r="Y905" i="14" s="1"/>
  <c r="AA903" i="14"/>
  <c r="V564" i="14"/>
  <c r="Y564" i="14" s="1"/>
  <c r="V2031" i="14"/>
  <c r="Y2031" i="14" s="1"/>
  <c r="V360" i="14"/>
  <c r="Y360" i="14" s="1"/>
  <c r="T1551" i="14"/>
  <c r="V2204" i="14"/>
  <c r="Y2204" i="14" s="1"/>
  <c r="V1996" i="14"/>
  <c r="Y1996" i="14" s="1"/>
  <c r="T362" i="14"/>
  <c r="V2363" i="14"/>
  <c r="Y2363" i="14" s="1"/>
  <c r="V1965" i="14"/>
  <c r="Y1965" i="14" s="1"/>
  <c r="V1586" i="14"/>
  <c r="Y1586" i="14" s="1"/>
  <c r="V2203" i="14"/>
  <c r="Y2203" i="14" s="1"/>
  <c r="V2030" i="14"/>
  <c r="Y2030" i="14" s="1"/>
  <c r="T734" i="14"/>
  <c r="V2447" i="14"/>
  <c r="Y2447" i="14" s="1"/>
  <c r="V902" i="14"/>
  <c r="Y902" i="14" s="1"/>
  <c r="V402" i="14"/>
  <c r="Y402" i="14" s="1"/>
  <c r="T881" i="14"/>
  <c r="AA1034" i="14"/>
  <c r="V744" i="14"/>
  <c r="Y744" i="14" s="1"/>
  <c r="AA969" i="14"/>
  <c r="T758" i="14"/>
  <c r="V536" i="14"/>
  <c r="Y536" i="14" s="1"/>
  <c r="AA1147" i="14"/>
  <c r="T1656" i="14"/>
  <c r="T1234" i="14"/>
  <c r="V2207" i="14"/>
  <c r="Y2207" i="14" s="1"/>
  <c r="T2205" i="14"/>
  <c r="T1997" i="14"/>
  <c r="V2208" i="14"/>
  <c r="Y2208" i="14" s="1"/>
  <c r="T1967" i="14"/>
  <c r="T2158" i="14"/>
  <c r="V434" i="14"/>
  <c r="Y434" i="14" s="1"/>
  <c r="V2157" i="14"/>
  <c r="Y2157" i="14" s="1"/>
  <c r="T2328" i="14"/>
  <c r="T386" i="14"/>
  <c r="T314" i="14"/>
  <c r="V1218" i="14"/>
  <c r="Y1218" i="14" s="1"/>
  <c r="T77" i="14"/>
  <c r="AA1043" i="14"/>
  <c r="V1034" i="14"/>
  <c r="Y1034" i="14" s="1"/>
  <c r="AA744" i="14"/>
  <c r="T2430" i="14"/>
  <c r="T537" i="14"/>
  <c r="T2209" i="14"/>
  <c r="AA126" i="14"/>
  <c r="AA2101" i="14"/>
  <c r="T1575" i="14"/>
  <c r="V1966" i="14"/>
  <c r="Y1966" i="14" s="1"/>
  <c r="T2150" i="14"/>
  <c r="V2362" i="14"/>
  <c r="Y2362" i="14" s="1"/>
  <c r="T2102" i="14"/>
  <c r="V866" i="14"/>
  <c r="Y866" i="14" s="1"/>
  <c r="T342" i="14"/>
  <c r="T2329" i="14"/>
  <c r="T2128" i="14"/>
  <c r="T1217" i="14"/>
  <c r="AA2007" i="14"/>
  <c r="AA978" i="14"/>
  <c r="V2006" i="14"/>
  <c r="Y2006" i="14" s="1"/>
  <c r="T1219" i="14"/>
  <c r="T1165" i="14"/>
  <c r="T867" i="14"/>
  <c r="T897" i="14"/>
  <c r="T385" i="14"/>
  <c r="V1042" i="14"/>
  <c r="Y1042" i="14" s="1"/>
  <c r="V458" i="14"/>
  <c r="Y458" i="14" s="1"/>
  <c r="V383" i="14"/>
  <c r="Y383" i="14" s="1"/>
  <c r="T618" i="14"/>
  <c r="AA1163" i="14"/>
  <c r="V988" i="14"/>
  <c r="Y988" i="14" s="1"/>
  <c r="T458" i="14"/>
  <c r="AA77" i="14"/>
  <c r="T471" i="14"/>
  <c r="V944" i="14"/>
  <c r="Y944" i="14" s="1"/>
  <c r="T1043" i="14"/>
  <c r="V2328" i="14"/>
  <c r="Y2328" i="14" s="1"/>
  <c r="T2131" i="14"/>
  <c r="T1009" i="14"/>
  <c r="T2120" i="14"/>
  <c r="V2219" i="14"/>
  <c r="Y2219" i="14" s="1"/>
  <c r="T713" i="14"/>
  <c r="T2098" i="14"/>
  <c r="V1006" i="14"/>
  <c r="Y1006" i="14" s="1"/>
  <c r="T1006" i="14"/>
  <c r="V418" i="14"/>
  <c r="Y418" i="14" s="1"/>
  <c r="V76" i="14"/>
  <c r="Y76" i="14" s="1"/>
  <c r="T1554" i="14"/>
  <c r="V896" i="14"/>
  <c r="Y896" i="14" s="1"/>
  <c r="V767" i="14"/>
  <c r="Y767" i="14" s="1"/>
  <c r="T270" i="14"/>
  <c r="V250" i="14"/>
  <c r="Y250" i="14" s="1"/>
  <c r="AA270" i="14"/>
  <c r="V1191" i="14"/>
  <c r="Y1191" i="14" s="1"/>
  <c r="V616" i="14"/>
  <c r="Y616" i="14" s="1"/>
  <c r="T1050" i="14"/>
  <c r="T815" i="14"/>
  <c r="T946" i="14"/>
  <c r="V303" i="14"/>
  <c r="Y303" i="14" s="1"/>
  <c r="AA2128" i="14"/>
  <c r="V2120" i="14"/>
  <c r="Y2120" i="14" s="1"/>
  <c r="T1192" i="14"/>
  <c r="T890" i="14"/>
  <c r="T1218" i="14"/>
  <c r="V895" i="14"/>
  <c r="Y895" i="14" s="1"/>
  <c r="AA896" i="14"/>
  <c r="AA767" i="14"/>
  <c r="V1553" i="14"/>
  <c r="Y1553" i="14" s="1"/>
  <c r="AA1009" i="14"/>
  <c r="V1347" i="14"/>
  <c r="Y1347" i="14" s="1"/>
  <c r="AA1191" i="14"/>
  <c r="V734" i="14"/>
  <c r="Y734" i="14" s="1"/>
  <c r="T265" i="14"/>
  <c r="V2077" i="14"/>
  <c r="Y2077" i="14" s="1"/>
  <c r="AA1002" i="14"/>
  <c r="T1042" i="14"/>
  <c r="V945" i="14"/>
  <c r="Y945" i="14" s="1"/>
  <c r="V2078" i="14"/>
  <c r="Y2078" i="14" s="1"/>
  <c r="AA2243" i="14"/>
  <c r="AA2098" i="14"/>
  <c r="V978" i="14"/>
  <c r="Y978" i="14" s="1"/>
  <c r="T2220" i="14"/>
  <c r="V2225" i="14"/>
  <c r="Y2225" i="14" s="1"/>
  <c r="V2007" i="14"/>
  <c r="Y2007" i="14" s="1"/>
  <c r="T1388" i="14"/>
  <c r="T1163" i="14"/>
  <c r="T384" i="14"/>
  <c r="AA384" i="14"/>
  <c r="V2467" i="14"/>
  <c r="Y2467" i="14" s="1"/>
  <c r="V1049" i="14"/>
  <c r="Y1049" i="14" s="1"/>
  <c r="T1010" i="14"/>
  <c r="V433" i="14"/>
  <c r="Y433" i="14" s="1"/>
  <c r="V1001" i="14"/>
  <c r="Y1001" i="14" s="1"/>
  <c r="V265" i="14"/>
  <c r="Y265" i="14" s="1"/>
  <c r="V1002" i="14"/>
  <c r="Y1002" i="14" s="1"/>
  <c r="T2078" i="14"/>
  <c r="T937" i="14"/>
  <c r="V2348" i="14"/>
  <c r="Y2348" i="14" s="1"/>
  <c r="V363" i="14"/>
  <c r="Y363" i="14" s="1"/>
  <c r="T2129" i="14"/>
  <c r="T978" i="14"/>
  <c r="AA1218" i="14"/>
  <c r="V1154" i="14"/>
  <c r="Y1154" i="14" s="1"/>
  <c r="AA2467" i="14"/>
  <c r="V1165" i="14"/>
  <c r="Y1165" i="14" s="1"/>
  <c r="V1005" i="14"/>
  <c r="Y1005" i="14" s="1"/>
  <c r="AA889" i="14"/>
  <c r="T2079" i="14"/>
  <c r="V2267" i="14"/>
  <c r="Y2267" i="14" s="1"/>
  <c r="V2130" i="14"/>
  <c r="Y2130" i="14" s="1"/>
  <c r="V937" i="14"/>
  <c r="Y937" i="14" s="1"/>
  <c r="V2097" i="14"/>
  <c r="Y2097" i="14" s="1"/>
  <c r="V1956" i="14"/>
  <c r="Y1956" i="14" s="1"/>
  <c r="AA2348" i="14"/>
  <c r="T2099" i="14"/>
  <c r="T1347" i="14"/>
  <c r="T938" i="14"/>
  <c r="V977" i="14"/>
  <c r="Y977" i="14" s="1"/>
  <c r="T1154" i="14"/>
  <c r="T2268" i="14"/>
  <c r="T2121" i="14"/>
  <c r="V1955" i="14"/>
  <c r="Y1955" i="14" s="1"/>
  <c r="T1957" i="14"/>
  <c r="T2221" i="14"/>
  <c r="V2220" i="14"/>
  <c r="Y2220" i="14" s="1"/>
  <c r="T2008" i="14"/>
  <c r="T1415" i="14"/>
  <c r="V1292" i="14"/>
  <c r="Y1292" i="14" s="1"/>
  <c r="T1002" i="14"/>
  <c r="V1693" i="14"/>
  <c r="Y1693" i="14" s="1"/>
  <c r="T364" i="14"/>
  <c r="T365" i="14"/>
  <c r="V2420" i="14"/>
  <c r="Y2420" i="14" s="1"/>
  <c r="V1692" i="14"/>
  <c r="Y1692" i="14" s="1"/>
  <c r="T2267" i="14"/>
  <c r="T2274" i="14"/>
  <c r="AA1940" i="14"/>
  <c r="V726" i="14"/>
  <c r="Y726" i="14" s="1"/>
  <c r="T2021" i="14"/>
  <c r="V794" i="14"/>
  <c r="Y794" i="14" s="1"/>
  <c r="T2295" i="14"/>
  <c r="T152" i="14"/>
  <c r="V1940" i="14"/>
  <c r="Y1940" i="14" s="1"/>
  <c r="T151" i="14"/>
  <c r="T377" i="14"/>
  <c r="AA148" i="14"/>
  <c r="V148" i="14"/>
  <c r="Y148" i="14" s="1"/>
  <c r="V1939" i="14"/>
  <c r="Y1939" i="14" s="1"/>
  <c r="V150" i="14"/>
  <c r="Y150" i="14" s="1"/>
  <c r="T387" i="14"/>
  <c r="T1940" i="14"/>
  <c r="T376" i="14"/>
  <c r="V376" i="14"/>
  <c r="Y376" i="14" s="1"/>
  <c r="T661" i="14"/>
  <c r="V1578" i="14"/>
  <c r="Y1578" i="14" s="1"/>
  <c r="V403" i="14"/>
  <c r="Y403" i="14" s="1"/>
  <c r="T1270" i="14"/>
  <c r="V229" i="14"/>
  <c r="Y229" i="14" s="1"/>
  <c r="V461" i="14"/>
  <c r="Y461" i="14" s="1"/>
  <c r="V11" i="14"/>
  <c r="Y11" i="14" s="1"/>
  <c r="T301" i="14"/>
  <c r="T2281" i="14"/>
  <c r="V2149" i="14"/>
  <c r="Y2149" i="14" s="1"/>
  <c r="T1965" i="14"/>
  <c r="V2280" i="14"/>
  <c r="Y2280" i="14" s="1"/>
  <c r="T2149" i="14"/>
  <c r="V1899" i="14"/>
  <c r="Y1899" i="14" s="1"/>
  <c r="V1248" i="14"/>
  <c r="Y1248" i="14" s="1"/>
  <c r="T2254" i="14"/>
  <c r="V2215" i="14"/>
  <c r="Y2215" i="14" s="1"/>
  <c r="T408" i="14"/>
  <c r="AA2210" i="14"/>
  <c r="T2033" i="14"/>
  <c r="V1269" i="14"/>
  <c r="Y1269" i="14" s="1"/>
  <c r="AA1262" i="14"/>
  <c r="V2032" i="14"/>
  <c r="Y2032" i="14" s="1"/>
  <c r="T403" i="14"/>
  <c r="T404" i="14"/>
  <c r="T898" i="14"/>
  <c r="AA367" i="14"/>
  <c r="V366" i="14"/>
  <c r="Y366" i="14" s="1"/>
  <c r="T1528" i="14"/>
  <c r="T517" i="14"/>
  <c r="V2497" i="14"/>
  <c r="Y2497" i="14" s="1"/>
  <c r="AA1528" i="14"/>
  <c r="V703" i="14"/>
  <c r="Y703" i="14" s="1"/>
  <c r="T2016" i="14"/>
  <c r="T722" i="14"/>
  <c r="V407" i="14"/>
  <c r="Y407" i="14" s="1"/>
  <c r="T2216" i="14"/>
  <c r="V1963" i="14"/>
  <c r="Y1963" i="14" s="1"/>
  <c r="V2091" i="14"/>
  <c r="Y2091" i="14" s="1"/>
  <c r="T2303" i="14"/>
  <c r="V2216" i="14"/>
  <c r="Y2216" i="14" s="1"/>
  <c r="AA1269" i="14"/>
  <c r="T1901" i="14"/>
  <c r="V1279" i="14"/>
  <c r="Y1279" i="14" s="1"/>
  <c r="AA2266" i="14"/>
  <c r="T2302" i="14"/>
  <c r="V627" i="14"/>
  <c r="Y627" i="14" s="1"/>
  <c r="AA449" i="14"/>
  <c r="T37" i="14"/>
  <c r="V2453" i="14"/>
  <c r="Y2453" i="14" s="1"/>
  <c r="T995" i="14"/>
  <c r="T1933" i="14"/>
  <c r="V2304" i="14"/>
  <c r="Y2304" i="14" s="1"/>
  <c r="T2092" i="14"/>
  <c r="T1964" i="14"/>
  <c r="AA2326" i="14"/>
  <c r="V2090" i="14"/>
  <c r="Y2090" i="14" s="1"/>
  <c r="V2148" i="14"/>
  <c r="Y2148" i="14" s="1"/>
  <c r="V1932" i="14"/>
  <c r="Y1932" i="14" s="1"/>
  <c r="T1932" i="14"/>
  <c r="V1931" i="14"/>
  <c r="Y1931" i="14" s="1"/>
  <c r="V408" i="14"/>
  <c r="Y408" i="14" s="1"/>
  <c r="T507" i="14"/>
  <c r="T627" i="14"/>
  <c r="V1988" i="14"/>
  <c r="Y1988" i="14" s="1"/>
  <c r="V2415" i="14"/>
  <c r="Y2415" i="14" s="1"/>
  <c r="T1469" i="14"/>
  <c r="T2011" i="14"/>
  <c r="V2202" i="14"/>
  <c r="Y2202" i="14" s="1"/>
  <c r="T373" i="14"/>
  <c r="T1981" i="14"/>
  <c r="V2055" i="14"/>
  <c r="Y2055" i="14" s="1"/>
  <c r="T827" i="14"/>
  <c r="T567" i="14"/>
  <c r="AA1643" i="14"/>
  <c r="T1466" i="14"/>
  <c r="V660" i="14"/>
  <c r="Y660" i="14" s="1"/>
  <c r="V644" i="14"/>
  <c r="Y644" i="14" s="1"/>
  <c r="V1947" i="14"/>
  <c r="Y1947" i="14" s="1"/>
  <c r="V2010" i="14"/>
  <c r="Y2010" i="14" s="1"/>
  <c r="T847" i="14"/>
  <c r="T168" i="14"/>
  <c r="V2020" i="14"/>
  <c r="Y2020" i="14" s="1"/>
  <c r="V1676" i="14"/>
  <c r="Y1676" i="14" s="1"/>
  <c r="V89" i="14"/>
  <c r="Y89" i="14" s="1"/>
  <c r="V790" i="14"/>
  <c r="Y790" i="14" s="1"/>
  <c r="T416" i="14"/>
  <c r="T973" i="14"/>
  <c r="V1762" i="14"/>
  <c r="Y1762" i="14" s="1"/>
  <c r="T1727" i="14"/>
  <c r="V547" i="14"/>
  <c r="Y547" i="14" s="1"/>
  <c r="T1609" i="14"/>
  <c r="T1757" i="14"/>
  <c r="V1340" i="14"/>
  <c r="Y1340" i="14" s="1"/>
  <c r="V873" i="14"/>
  <c r="Y873" i="14" s="1"/>
  <c r="V980" i="14"/>
  <c r="Y980" i="14" s="1"/>
  <c r="T766" i="14"/>
  <c r="V167" i="14"/>
  <c r="Y167" i="14" s="1"/>
  <c r="V174" i="14"/>
  <c r="Y174" i="14" s="1"/>
  <c r="V158" i="14"/>
  <c r="Y158" i="14" s="1"/>
  <c r="V1240" i="14"/>
  <c r="Y1240" i="14" s="1"/>
  <c r="AA981" i="14"/>
  <c r="V725" i="14"/>
  <c r="Y725" i="14" s="1"/>
  <c r="V1725" i="14"/>
  <c r="Y1725" i="14" s="1"/>
  <c r="T645" i="14"/>
  <c r="V128" i="14"/>
  <c r="Y128" i="14" s="1"/>
  <c r="T889" i="14"/>
  <c r="V843" i="14"/>
  <c r="Y843" i="14" s="1"/>
  <c r="V342" i="14"/>
  <c r="Y342" i="14" s="1"/>
  <c r="T875" i="14"/>
  <c r="V482" i="14"/>
  <c r="Y482" i="14" s="1"/>
  <c r="AA423" i="14"/>
  <c r="V1241" i="14"/>
  <c r="Y1241" i="14" s="1"/>
  <c r="T544" i="14"/>
  <c r="V1276" i="14"/>
  <c r="Y1276" i="14" s="1"/>
  <c r="T660" i="14"/>
  <c r="V2310" i="14"/>
  <c r="Y2310" i="14" s="1"/>
  <c r="V1337" i="14"/>
  <c r="Y1337" i="14" s="1"/>
  <c r="T677" i="14"/>
  <c r="T621" i="14"/>
  <c r="T1502" i="14"/>
  <c r="T129" i="14"/>
  <c r="AA1502" i="14"/>
  <c r="T1184" i="14"/>
  <c r="T750" i="14"/>
  <c r="V2491" i="14"/>
  <c r="Y2491" i="14" s="1"/>
  <c r="T1178" i="14"/>
  <c r="V659" i="14"/>
  <c r="Y659" i="14" s="1"/>
  <c r="T411" i="14"/>
  <c r="V423" i="14"/>
  <c r="Y423" i="14" s="1"/>
  <c r="V552" i="14"/>
  <c r="Y552" i="14" s="1"/>
  <c r="V466" i="14"/>
  <c r="Y466" i="14" s="1"/>
  <c r="T1242" i="14"/>
  <c r="AA543" i="14"/>
  <c r="T160" i="14"/>
  <c r="V450" i="14"/>
  <c r="Y450" i="14" s="1"/>
  <c r="T767" i="14"/>
  <c r="V800" i="14"/>
  <c r="Y800" i="14" s="1"/>
  <c r="V463" i="14"/>
  <c r="Y463" i="14" s="1"/>
  <c r="V1696" i="14"/>
  <c r="Y1696" i="14" s="1"/>
  <c r="V1680" i="14"/>
  <c r="Y1680" i="14" s="1"/>
  <c r="T2258" i="14"/>
  <c r="V683" i="14"/>
  <c r="Y683" i="14" s="1"/>
  <c r="T727" i="14"/>
  <c r="T1771" i="14"/>
  <c r="T1726" i="14"/>
  <c r="AA1771" i="14"/>
  <c r="V898" i="14"/>
  <c r="Y898" i="14" s="1"/>
  <c r="T21" i="14"/>
  <c r="AA645" i="14"/>
  <c r="AA1726" i="14"/>
  <c r="T553" i="14"/>
  <c r="T552" i="14"/>
  <c r="V514" i="14"/>
  <c r="Y514" i="14" s="1"/>
  <c r="T543" i="14"/>
  <c r="T599" i="14"/>
  <c r="T2317" i="14"/>
  <c r="AA719" i="14"/>
  <c r="T316" i="14"/>
  <c r="T899" i="14"/>
  <c r="V647" i="14"/>
  <c r="Y647" i="14" s="1"/>
  <c r="AA621" i="14"/>
  <c r="V447" i="14"/>
  <c r="Y447" i="14" s="1"/>
  <c r="T2492" i="14"/>
  <c r="T1080" i="14"/>
  <c r="V420" i="14"/>
  <c r="Y420" i="14" s="1"/>
  <c r="AA175" i="14"/>
  <c r="AA159" i="14"/>
  <c r="V82" i="14"/>
  <c r="Y82" i="14" s="1"/>
  <c r="AA1608" i="14"/>
  <c r="V1183" i="14"/>
  <c r="Y1183" i="14" s="1"/>
  <c r="V766" i="14"/>
  <c r="Y766" i="14" s="1"/>
  <c r="AA898" i="14"/>
  <c r="V431" i="14"/>
  <c r="Y431" i="14" s="1"/>
  <c r="AA1184" i="14"/>
  <c r="AA911" i="14"/>
  <c r="V546" i="14"/>
  <c r="Y546" i="14" s="1"/>
  <c r="V90" i="14"/>
  <c r="Y90" i="14" s="1"/>
  <c r="V1177" i="14"/>
  <c r="Y1177" i="14" s="1"/>
  <c r="AA626" i="14"/>
  <c r="V426" i="14"/>
  <c r="Y426" i="14" s="1"/>
  <c r="AA400" i="14"/>
  <c r="V594" i="14"/>
  <c r="Y594" i="14" s="1"/>
  <c r="AA595" i="14"/>
  <c r="T1321" i="14"/>
  <c r="V625" i="14"/>
  <c r="Y625" i="14" s="1"/>
  <c r="V430" i="14"/>
  <c r="Y430" i="14" s="1"/>
  <c r="T736" i="14"/>
  <c r="T648" i="14"/>
  <c r="AA1710" i="14"/>
  <c r="V1791" i="14"/>
  <c r="Y1791" i="14" s="1"/>
  <c r="AA599" i="14"/>
  <c r="V1062" i="14"/>
  <c r="Y1062" i="14" s="1"/>
  <c r="V2196" i="14"/>
  <c r="Y2196" i="14" s="1"/>
  <c r="AA2094" i="14"/>
  <c r="T911" i="14"/>
  <c r="V2257" i="14"/>
  <c r="Y2257" i="14" s="1"/>
  <c r="V719" i="14"/>
  <c r="Y719" i="14" s="1"/>
  <c r="T705" i="14"/>
  <c r="T1276" i="14"/>
  <c r="AA315" i="14"/>
  <c r="V2316" i="14"/>
  <c r="Y2316" i="14" s="1"/>
  <c r="T711" i="14"/>
  <c r="V314" i="14"/>
  <c r="Y314" i="14" s="1"/>
  <c r="AA2301" i="14"/>
  <c r="V711" i="14"/>
  <c r="Y711" i="14" s="1"/>
  <c r="T353" i="14"/>
  <c r="AA679" i="14"/>
  <c r="V679" i="14"/>
  <c r="Y679" i="14" s="1"/>
  <c r="T848" i="14"/>
  <c r="V735" i="14"/>
  <c r="Y735" i="14" s="1"/>
  <c r="V621" i="14"/>
  <c r="Y621" i="14" s="1"/>
  <c r="AA447" i="14"/>
  <c r="T169" i="14"/>
  <c r="AA168" i="14"/>
  <c r="V175" i="14"/>
  <c r="Y175" i="14" s="1"/>
  <c r="V159" i="14"/>
  <c r="Y159" i="14" s="1"/>
  <c r="V2490" i="14"/>
  <c r="Y2490" i="14" s="1"/>
  <c r="V2410" i="14"/>
  <c r="Y2410" i="14" s="1"/>
  <c r="V1709" i="14"/>
  <c r="Y1709" i="14" s="1"/>
  <c r="V1501" i="14"/>
  <c r="Y1501" i="14" s="1"/>
  <c r="V897" i="14"/>
  <c r="Y897" i="14" s="1"/>
  <c r="AA766" i="14"/>
  <c r="V561" i="14"/>
  <c r="Y561" i="14" s="1"/>
  <c r="AA431" i="14"/>
  <c r="V2426" i="14"/>
  <c r="Y2426" i="14" s="1"/>
  <c r="V1184" i="14"/>
  <c r="Y1184" i="14" s="1"/>
  <c r="V911" i="14"/>
  <c r="Y911" i="14" s="1"/>
  <c r="T420" i="14"/>
  <c r="T415" i="14"/>
  <c r="V393" i="14"/>
  <c r="Y393" i="14" s="1"/>
  <c r="T91" i="14"/>
  <c r="T921" i="14"/>
  <c r="V598" i="14"/>
  <c r="Y598" i="14" s="1"/>
  <c r="V626" i="14"/>
  <c r="Y626" i="14" s="1"/>
  <c r="V400" i="14"/>
  <c r="Y400" i="14" s="1"/>
  <c r="T400" i="14"/>
  <c r="T920" i="14"/>
  <c r="V847" i="14"/>
  <c r="Y847" i="14" s="1"/>
  <c r="V583" i="14"/>
  <c r="Y583" i="14" s="1"/>
  <c r="AA97" i="14"/>
  <c r="V920" i="14"/>
  <c r="Y920" i="14" s="1"/>
  <c r="V888" i="14"/>
  <c r="Y888" i="14" s="1"/>
  <c r="AA623" i="14"/>
  <c r="V77" i="14"/>
  <c r="Y77" i="14" s="1"/>
  <c r="V620" i="14"/>
  <c r="Y620" i="14" s="1"/>
  <c r="T1412" i="14"/>
  <c r="V2327" i="14"/>
  <c r="Y2327" i="14" s="1"/>
  <c r="V2093" i="14"/>
  <c r="Y2093" i="14" s="1"/>
  <c r="V219" i="14"/>
  <c r="Y219" i="14" s="1"/>
  <c r="T626" i="14"/>
  <c r="V678" i="14"/>
  <c r="Y678" i="14" s="1"/>
  <c r="V1275" i="14"/>
  <c r="Y1275" i="14" s="1"/>
  <c r="T719" i="14"/>
  <c r="V705" i="14"/>
  <c r="Y705" i="14" s="1"/>
  <c r="V710" i="14"/>
  <c r="Y710" i="14" s="1"/>
  <c r="AA1266" i="14"/>
  <c r="V684" i="14"/>
  <c r="Y684" i="14" s="1"/>
  <c r="AA352" i="14"/>
  <c r="T1257" i="14"/>
  <c r="T981" i="14"/>
  <c r="T2491" i="14"/>
  <c r="T2427" i="14"/>
  <c r="T1304" i="14"/>
  <c r="AA415" i="14"/>
  <c r="V271" i="14"/>
  <c r="Y271" i="14" s="1"/>
  <c r="T175" i="14"/>
  <c r="V168" i="14"/>
  <c r="Y168" i="14" s="1"/>
  <c r="AA980" i="14"/>
  <c r="T401" i="14"/>
  <c r="T98" i="14"/>
  <c r="V1502" i="14"/>
  <c r="Y1502" i="14" s="1"/>
  <c r="T912" i="14"/>
  <c r="V451" i="14"/>
  <c r="Y451" i="14" s="1"/>
  <c r="AA393" i="14"/>
  <c r="T888" i="14"/>
  <c r="V83" i="14"/>
  <c r="Y83" i="14" s="1"/>
  <c r="AA847" i="14"/>
  <c r="V846" i="14"/>
  <c r="Y846" i="14" s="1"/>
  <c r="T548" i="14"/>
  <c r="AA920" i="14"/>
  <c r="AA888" i="14"/>
  <c r="V623" i="14"/>
  <c r="Y623" i="14" s="1"/>
  <c r="T427" i="14"/>
  <c r="V262" i="14"/>
  <c r="Y262" i="14" s="1"/>
  <c r="T844" i="14"/>
  <c r="AA790" i="14"/>
  <c r="T1413" i="14"/>
  <c r="T600" i="14"/>
  <c r="T1267" i="14"/>
  <c r="T2197" i="14"/>
  <c r="V622" i="14"/>
  <c r="Y622" i="14" s="1"/>
  <c r="T262" i="14"/>
  <c r="T79" i="14"/>
  <c r="V646" i="14"/>
  <c r="Y646" i="14" s="1"/>
  <c r="V1324" i="14"/>
  <c r="Y1324" i="14" s="1"/>
  <c r="T78" i="14"/>
  <c r="T624" i="14"/>
  <c r="T1278" i="14"/>
  <c r="V704" i="14"/>
  <c r="Y704" i="14" s="1"/>
  <c r="AA1483" i="14"/>
  <c r="V718" i="14"/>
  <c r="Y718" i="14" s="1"/>
  <c r="T1277" i="14"/>
  <c r="T315" i="14"/>
  <c r="T335" i="14"/>
  <c r="AA2317" i="14"/>
  <c r="V2301" i="14"/>
  <c r="Y2301" i="14" s="1"/>
  <c r="T696" i="14"/>
  <c r="T308" i="14"/>
  <c r="T2292" i="14"/>
  <c r="T2279" i="14"/>
  <c r="V439" i="14"/>
  <c r="Y439" i="14" s="1"/>
  <c r="V477" i="14"/>
  <c r="Y477" i="14" s="1"/>
  <c r="T349" i="14"/>
  <c r="T704" i="14"/>
  <c r="V300" i="14"/>
  <c r="Y300" i="14" s="1"/>
  <c r="T1484" i="14"/>
  <c r="V721" i="14"/>
  <c r="Y721" i="14" s="1"/>
  <c r="T1269" i="14"/>
  <c r="T1177" i="14"/>
  <c r="T1793" i="14"/>
  <c r="V313" i="14"/>
  <c r="Y313" i="14" s="1"/>
  <c r="V1283" i="14"/>
  <c r="Y1283" i="14" s="1"/>
  <c r="V2325" i="14"/>
  <c r="Y2325" i="14" s="1"/>
  <c r="T2325" i="14"/>
  <c r="V2324" i="14"/>
  <c r="Y2324" i="14" s="1"/>
  <c r="V2094" i="14"/>
  <c r="Y2094" i="14" s="1"/>
  <c r="T982" i="14"/>
  <c r="V2357" i="14"/>
  <c r="Y2357" i="14" s="1"/>
  <c r="V2253" i="14"/>
  <c r="Y2253" i="14" s="1"/>
  <c r="V2248" i="14"/>
  <c r="Y2248" i="14" s="1"/>
  <c r="AA2274" i="14"/>
  <c r="V2265" i="14"/>
  <c r="Y2265" i="14" s="1"/>
  <c r="T313" i="14"/>
  <c r="T726" i="14"/>
  <c r="V1715" i="14"/>
  <c r="Y1715" i="14" s="1"/>
  <c r="AA1516" i="14"/>
  <c r="V1108" i="14"/>
  <c r="Y1108" i="14" s="1"/>
  <c r="T1453" i="14"/>
  <c r="V1341" i="14"/>
  <c r="Y1341" i="14" s="1"/>
  <c r="V1119" i="14"/>
  <c r="Y1119" i="14" s="1"/>
  <c r="V770" i="14"/>
  <c r="Y770" i="14" s="1"/>
  <c r="V667" i="14"/>
  <c r="Y667" i="14" s="1"/>
  <c r="T213" i="14"/>
  <c r="AA1763" i="14"/>
  <c r="V1118" i="14"/>
  <c r="Y1118" i="14" s="1"/>
  <c r="T84" i="14"/>
  <c r="V2489" i="14"/>
  <c r="Y2489" i="14" s="1"/>
  <c r="V1722" i="14"/>
  <c r="Y1722" i="14" s="1"/>
  <c r="V1482" i="14"/>
  <c r="Y1482" i="14" s="1"/>
  <c r="AA1177" i="14"/>
  <c r="V1750" i="14"/>
  <c r="Y1750" i="14" s="1"/>
  <c r="AA547" i="14"/>
  <c r="V595" i="14"/>
  <c r="Y595" i="14" s="1"/>
  <c r="T1742" i="14"/>
  <c r="T1392" i="14"/>
  <c r="AA1054" i="14"/>
  <c r="V741" i="14"/>
  <c r="Y741" i="14" s="1"/>
  <c r="AA1412" i="14"/>
  <c r="T259" i="14"/>
  <c r="T761" i="14"/>
  <c r="T286" i="14"/>
  <c r="V1316" i="14"/>
  <c r="Y1316" i="14" s="1"/>
  <c r="V754" i="14"/>
  <c r="Y754" i="14" s="1"/>
  <c r="V585" i="14"/>
  <c r="Y585" i="14" s="1"/>
  <c r="AA301" i="14"/>
  <c r="V638" i="14"/>
  <c r="Y638" i="14" s="1"/>
  <c r="V286" i="14"/>
  <c r="Y286" i="14" s="1"/>
  <c r="T1268" i="14"/>
  <c r="T127" i="14"/>
  <c r="V67" i="14"/>
  <c r="Y67" i="14" s="1"/>
  <c r="V1268" i="14"/>
  <c r="Y1268" i="14" s="1"/>
  <c r="V2305" i="14"/>
  <c r="Y2305" i="14" s="1"/>
  <c r="V126" i="14"/>
  <c r="Y126" i="14" s="1"/>
  <c r="T2306" i="14"/>
  <c r="V687" i="14"/>
  <c r="Y687" i="14" s="1"/>
  <c r="V2326" i="14"/>
  <c r="Y2326" i="14" s="1"/>
  <c r="T1284" i="14"/>
  <c r="V2070" i="14"/>
  <c r="Y2070" i="14" s="1"/>
  <c r="T2094" i="14"/>
  <c r="T687" i="14"/>
  <c r="T1262" i="14"/>
  <c r="T2253" i="14"/>
  <c r="V636" i="14"/>
  <c r="Y636" i="14" s="1"/>
  <c r="T1263" i="14"/>
  <c r="V2252" i="14"/>
  <c r="Y2252" i="14" s="1"/>
  <c r="T390" i="14"/>
  <c r="AA800" i="14"/>
  <c r="V38" i="14"/>
  <c r="Y38" i="14" s="1"/>
  <c r="V1638" i="14"/>
  <c r="Y1638" i="14" s="1"/>
  <c r="V824" i="14"/>
  <c r="Y824" i="14" s="1"/>
  <c r="AA1508" i="14"/>
  <c r="T743" i="14"/>
  <c r="V1469" i="14"/>
  <c r="Y1469" i="14" s="1"/>
  <c r="T412" i="14"/>
  <c r="V443" i="14"/>
  <c r="Y443" i="14" s="1"/>
  <c r="V125" i="14"/>
  <c r="Y125" i="14" s="1"/>
  <c r="V2403" i="14"/>
  <c r="Y2403" i="14" s="1"/>
  <c r="T547" i="14"/>
  <c r="AA83" i="14"/>
  <c r="T436" i="14"/>
  <c r="V966" i="14"/>
  <c r="Y966" i="14" s="1"/>
  <c r="T1751" i="14"/>
  <c r="T794" i="14"/>
  <c r="T549" i="14"/>
  <c r="V1411" i="14"/>
  <c r="Y1411" i="14" s="1"/>
  <c r="T1792" i="14"/>
  <c r="V760" i="14"/>
  <c r="Y760" i="14" s="1"/>
  <c r="T636" i="14"/>
  <c r="AA793" i="14"/>
  <c r="T1097" i="14"/>
  <c r="V401" i="14"/>
  <c r="Y401" i="14" s="1"/>
  <c r="T2489" i="14"/>
  <c r="T1483" i="14"/>
  <c r="T531" i="14"/>
  <c r="T2487" i="14"/>
  <c r="V301" i="14"/>
  <c r="Y301" i="14" s="1"/>
  <c r="T445" i="14"/>
  <c r="V720" i="14"/>
  <c r="Y720" i="14" s="1"/>
  <c r="V1792" i="14"/>
  <c r="Y1792" i="14" s="1"/>
  <c r="V696" i="14"/>
  <c r="Y696" i="14" s="1"/>
  <c r="T2266" i="14"/>
  <c r="V697" i="14"/>
  <c r="Y697" i="14" s="1"/>
  <c r="T492" i="14"/>
  <c r="T570" i="14"/>
  <c r="V197" i="14"/>
  <c r="Y197" i="14" s="1"/>
  <c r="V2259" i="14"/>
  <c r="Y2259" i="14" s="1"/>
  <c r="V2119" i="14"/>
  <c r="Y2119" i="14" s="1"/>
  <c r="T2130" i="14"/>
  <c r="V333" i="14"/>
  <c r="Y333" i="14" s="1"/>
  <c r="V694" i="14"/>
  <c r="Y694" i="14" s="1"/>
  <c r="V347" i="14"/>
  <c r="Y347" i="14" s="1"/>
  <c r="T453" i="14"/>
  <c r="V467" i="14"/>
  <c r="Y467" i="14" s="1"/>
  <c r="T1787" i="14"/>
  <c r="V813" i="14"/>
  <c r="Y813" i="14" s="1"/>
  <c r="V979" i="14"/>
  <c r="Y979" i="14" s="1"/>
  <c r="V2269" i="14"/>
  <c r="Y2269" i="14" s="1"/>
  <c r="T333" i="14"/>
  <c r="T304" i="14"/>
  <c r="T1264" i="14"/>
  <c r="T1741" i="14"/>
  <c r="AA2473" i="14"/>
  <c r="AA1756" i="14"/>
  <c r="AA1442" i="14"/>
  <c r="V414" i="14"/>
  <c r="Y414" i="14" s="1"/>
  <c r="T638" i="14"/>
  <c r="V1126" i="14"/>
  <c r="Y1126" i="14" s="1"/>
  <c r="V419" i="14"/>
  <c r="Y419" i="14" s="1"/>
  <c r="T1055" i="14"/>
  <c r="T737" i="14"/>
  <c r="V1054" i="14"/>
  <c r="Y1054" i="14" s="1"/>
  <c r="V652" i="14"/>
  <c r="Y652" i="14" s="1"/>
  <c r="V537" i="14"/>
  <c r="Y537" i="14" s="1"/>
  <c r="V784" i="14"/>
  <c r="Y784" i="14" s="1"/>
  <c r="T1775" i="14"/>
  <c r="AA795" i="14"/>
  <c r="V1264" i="14"/>
  <c r="Y1264" i="14" s="1"/>
  <c r="V274" i="14"/>
  <c r="Y274" i="14" s="1"/>
  <c r="T1265" i="14"/>
  <c r="T779" i="14"/>
  <c r="T2265" i="14"/>
  <c r="T334" i="14"/>
  <c r="V88" i="14"/>
  <c r="Y88" i="14" s="1"/>
  <c r="T2291" i="14"/>
  <c r="T2071" i="14"/>
  <c r="T2324" i="14"/>
  <c r="V2294" i="14"/>
  <c r="Y2294" i="14" s="1"/>
  <c r="V351" i="14"/>
  <c r="Y351" i="14" s="1"/>
  <c r="T2358" i="14"/>
  <c r="T85" i="14"/>
  <c r="AA2071" i="14"/>
  <c r="V2071" i="14"/>
  <c r="Y2071" i="14" s="1"/>
  <c r="T421" i="14"/>
  <c r="V2356" i="14"/>
  <c r="Y2356" i="14" s="1"/>
  <c r="AA1526" i="14"/>
  <c r="V1764" i="14"/>
  <c r="Y1764" i="14" s="1"/>
  <c r="V1465" i="14"/>
  <c r="Y1465" i="14" s="1"/>
  <c r="T1126" i="14"/>
  <c r="V183" i="14"/>
  <c r="Y183" i="14" s="1"/>
  <c r="V332" i="14"/>
  <c r="Y332" i="14" s="1"/>
  <c r="AA396" i="14"/>
  <c r="T653" i="14"/>
  <c r="T539" i="14"/>
  <c r="AA652" i="14"/>
  <c r="T1774" i="14"/>
  <c r="V1146" i="14"/>
  <c r="Y1146" i="14" s="1"/>
  <c r="V1452" i="14"/>
  <c r="Y1452" i="14" s="1"/>
  <c r="V2243" i="14"/>
  <c r="Y2243" i="14" s="1"/>
  <c r="T2283" i="14"/>
  <c r="T1454" i="14"/>
  <c r="T396" i="14"/>
  <c r="T2243" i="14"/>
  <c r="T2357" i="14"/>
  <c r="T1259" i="14"/>
  <c r="V2197" i="14"/>
  <c r="Y2197" i="14" s="1"/>
  <c r="T2198" i="14"/>
  <c r="T1293" i="14"/>
  <c r="V1294" i="14"/>
  <c r="Y1294" i="14" s="1"/>
  <c r="V1954" i="14"/>
  <c r="Y1954" i="14" s="1"/>
  <c r="V2129" i="14"/>
  <c r="Y2129" i="14" s="1"/>
  <c r="V1449" i="14"/>
  <c r="Y1449" i="14" s="1"/>
  <c r="T287" i="14"/>
  <c r="T586" i="14"/>
  <c r="V586" i="14"/>
  <c r="Y586" i="14" s="1"/>
  <c r="T1403" i="14"/>
  <c r="V1720" i="14"/>
  <c r="Y1720" i="14" s="1"/>
  <c r="V2264" i="14"/>
  <c r="Y2264" i="14" s="1"/>
  <c r="T708" i="14"/>
  <c r="V2268" i="14"/>
  <c r="Y2268" i="14" s="1"/>
  <c r="T2311" i="14"/>
  <c r="T409" i="14"/>
  <c r="V2102" i="14"/>
  <c r="Y2102" i="14" s="1"/>
  <c r="V1286" i="14"/>
  <c r="Y1286" i="14" s="1"/>
  <c r="T2248" i="14"/>
  <c r="AA409" i="14"/>
  <c r="T2314" i="14"/>
  <c r="V2247" i="14"/>
  <c r="Y2247" i="14" s="1"/>
  <c r="V69" i="14"/>
  <c r="Y69" i="14" s="1"/>
  <c r="T1287" i="14"/>
  <c r="T310" i="14"/>
  <c r="V2289" i="14"/>
  <c r="Y2289" i="14" s="1"/>
  <c r="AA1292" i="14"/>
  <c r="V708" i="14"/>
  <c r="Y708" i="14" s="1"/>
  <c r="T323" i="14"/>
  <c r="V416" i="14"/>
  <c r="Y416" i="14" s="1"/>
  <c r="V2293" i="14"/>
  <c r="Y2293" i="14" s="1"/>
  <c r="T2310" i="14"/>
  <c r="AA303" i="14"/>
  <c r="V405" i="14"/>
  <c r="Y405" i="14" s="1"/>
  <c r="AA2129" i="14"/>
  <c r="T1709" i="14"/>
  <c r="V2445" i="14"/>
  <c r="Y2445" i="14" s="1"/>
  <c r="T1577" i="14"/>
  <c r="V111" i="14"/>
  <c r="Y111" i="14" s="1"/>
  <c r="V110" i="14"/>
  <c r="Y110" i="14" s="1"/>
  <c r="V2421" i="14"/>
  <c r="Y2421" i="14" s="1"/>
  <c r="V1559" i="14"/>
  <c r="Y1559" i="14" s="1"/>
  <c r="V743" i="14"/>
  <c r="Y743" i="14" s="1"/>
  <c r="V392" i="14"/>
  <c r="Y392" i="14" s="1"/>
  <c r="V736" i="14"/>
  <c r="Y736" i="14" s="1"/>
  <c r="V742" i="14"/>
  <c r="Y742" i="14" s="1"/>
  <c r="T777" i="14"/>
  <c r="T669" i="14"/>
  <c r="V584" i="14"/>
  <c r="Y584" i="14" s="1"/>
  <c r="V270" i="14"/>
  <c r="Y270" i="14" s="1"/>
  <c r="V70" i="14"/>
  <c r="Y70" i="14" s="1"/>
  <c r="V2159" i="14"/>
  <c r="Y2159" i="14" s="1"/>
  <c r="AA2264" i="14"/>
  <c r="V706" i="14"/>
  <c r="Y706" i="14" s="1"/>
  <c r="AA707" i="14"/>
  <c r="V2355" i="14"/>
  <c r="Y2355" i="14" s="1"/>
  <c r="T309" i="14"/>
  <c r="V2313" i="14"/>
  <c r="Y2313" i="14" s="1"/>
  <c r="T2103" i="14"/>
  <c r="V2103" i="14"/>
  <c r="Y2103" i="14" s="1"/>
  <c r="V2158" i="14"/>
  <c r="Y2158" i="14" s="1"/>
  <c r="V2128" i="14"/>
  <c r="Y2128" i="14" s="1"/>
  <c r="T716" i="14"/>
  <c r="T2290" i="14"/>
  <c r="T352" i="14"/>
  <c r="V690" i="14"/>
  <c r="Y690" i="14" s="1"/>
  <c r="V2323" i="14"/>
  <c r="Y2323" i="14" s="1"/>
  <c r="V358" i="14"/>
  <c r="Y358" i="14" s="1"/>
  <c r="T1288" i="14"/>
  <c r="V691" i="14"/>
  <c r="Y691" i="14" s="1"/>
  <c r="V2309" i="14"/>
  <c r="Y2309" i="14" s="1"/>
  <c r="V668" i="14"/>
  <c r="Y668" i="14" s="1"/>
  <c r="V709" i="14"/>
  <c r="Y709" i="14" s="1"/>
  <c r="V715" i="14"/>
  <c r="Y715" i="14" s="1"/>
  <c r="T414" i="14"/>
  <c r="V1711" i="14"/>
  <c r="Y1711" i="14" s="1"/>
  <c r="T1509" i="14"/>
  <c r="AA585" i="14"/>
  <c r="AA2421" i="14"/>
  <c r="T1508" i="14"/>
  <c r="V1549" i="14"/>
  <c r="Y1549" i="14" s="1"/>
  <c r="AA1530" i="14"/>
  <c r="V651" i="14"/>
  <c r="Y651" i="14" s="1"/>
  <c r="AA419" i="14"/>
  <c r="T785" i="14"/>
  <c r="V551" i="14"/>
  <c r="Y551" i="14" s="1"/>
  <c r="V776" i="14"/>
  <c r="Y776" i="14" s="1"/>
  <c r="V1691" i="14"/>
  <c r="Y1691" i="14" s="1"/>
  <c r="V1115" i="14"/>
  <c r="Y1115" i="14" s="1"/>
  <c r="T417" i="14"/>
  <c r="T2270" i="14"/>
  <c r="V2263" i="14"/>
  <c r="Y2263" i="14" s="1"/>
  <c r="T94" i="14"/>
  <c r="V308" i="14"/>
  <c r="Y308" i="14" s="1"/>
  <c r="T2269" i="14"/>
  <c r="T394" i="14"/>
  <c r="V1263" i="14"/>
  <c r="Y1263" i="14" s="1"/>
  <c r="T89" i="14"/>
  <c r="T70" i="14"/>
  <c r="V714" i="14"/>
  <c r="Y714" i="14" s="1"/>
  <c r="T2104" i="14"/>
  <c r="V2290" i="14"/>
  <c r="Y2290" i="14" s="1"/>
  <c r="V2322" i="14"/>
  <c r="Y2322" i="14" s="1"/>
  <c r="T1292" i="14"/>
  <c r="T358" i="14"/>
  <c r="T359" i="14"/>
  <c r="V1287" i="14"/>
  <c r="Y1287" i="14" s="1"/>
  <c r="AA691" i="14"/>
  <c r="V1258" i="14"/>
  <c r="Y1258" i="14" s="1"/>
  <c r="T2294" i="14"/>
  <c r="AA715" i="14"/>
  <c r="T1563" i="14"/>
  <c r="V1562" i="14"/>
  <c r="Y1562" i="14" s="1"/>
  <c r="T2456" i="14"/>
  <c r="T2455" i="14"/>
  <c r="AA1695" i="14"/>
  <c r="V1695" i="14"/>
  <c r="Y1695" i="14" s="1"/>
  <c r="V1678" i="14"/>
  <c r="Y1678" i="14" s="1"/>
  <c r="AA1679" i="14"/>
  <c r="AA2429" i="14"/>
  <c r="V2428" i="14"/>
  <c r="Y2428" i="14" s="1"/>
  <c r="V1575" i="14"/>
  <c r="Y1575" i="14" s="1"/>
  <c r="T1576" i="14"/>
  <c r="AA1414" i="14"/>
  <c r="V1414" i="14"/>
  <c r="Y1414" i="14" s="1"/>
  <c r="V1760" i="14"/>
  <c r="Y1760" i="14" s="1"/>
  <c r="T1761" i="14"/>
  <c r="T1529" i="14"/>
  <c r="V1527" i="14"/>
  <c r="Y1527" i="14" s="1"/>
  <c r="V1299" i="14"/>
  <c r="Y1299" i="14" s="1"/>
  <c r="V1300" i="14"/>
  <c r="Y1300" i="14" s="1"/>
  <c r="AA451" i="14"/>
  <c r="T451" i="14"/>
  <c r="V469" i="14"/>
  <c r="Y469" i="14" s="1"/>
  <c r="T470" i="14"/>
  <c r="AA469" i="14"/>
  <c r="T2416" i="14"/>
  <c r="AA2415" i="14"/>
  <c r="T1644" i="14"/>
  <c r="V1643" i="14"/>
  <c r="Y1643" i="14" s="1"/>
  <c r="T1610" i="14"/>
  <c r="V1609" i="14"/>
  <c r="Y1609" i="14" s="1"/>
  <c r="AA1121" i="14"/>
  <c r="T1122" i="14"/>
  <c r="T841" i="14"/>
  <c r="V841" i="14"/>
  <c r="Y841" i="14" s="1"/>
  <c r="T842" i="14"/>
  <c r="T464" i="14"/>
  <c r="AA463" i="14"/>
  <c r="AA467" i="14"/>
  <c r="T467" i="14"/>
  <c r="T1735" i="14"/>
  <c r="V1734" i="14"/>
  <c r="Y1734" i="14" s="1"/>
  <c r="T639" i="14"/>
  <c r="V637" i="14"/>
  <c r="Y637" i="14" s="1"/>
  <c r="AA638" i="14"/>
  <c r="T1706" i="14"/>
  <c r="V1705" i="14"/>
  <c r="Y1705" i="14" s="1"/>
  <c r="T826" i="14"/>
  <c r="V825" i="14"/>
  <c r="Y825" i="14" s="1"/>
  <c r="AA825" i="14"/>
  <c r="AA198" i="14"/>
  <c r="T198" i="14"/>
  <c r="AA1593" i="14"/>
  <c r="V1593" i="14"/>
  <c r="Y1593" i="14" s="1"/>
  <c r="T1594" i="14"/>
  <c r="T1423" i="14"/>
  <c r="V1422" i="14"/>
  <c r="Y1422" i="14" s="1"/>
  <c r="T1422" i="14"/>
  <c r="V1421" i="14"/>
  <c r="Y1421" i="14" s="1"/>
  <c r="V1808" i="14"/>
  <c r="Y1808" i="14" s="1"/>
  <c r="T1809" i="14"/>
  <c r="T2447" i="14"/>
  <c r="AA2446" i="14"/>
  <c r="V2446" i="14"/>
  <c r="Y2446" i="14" s="1"/>
  <c r="AA1540" i="14"/>
  <c r="V1540" i="14"/>
  <c r="Y1540" i="14" s="1"/>
  <c r="V1481" i="14"/>
  <c r="Y1481" i="14" s="1"/>
  <c r="T1481" i="14"/>
  <c r="V1480" i="14"/>
  <c r="Y1480" i="14" s="1"/>
  <c r="T1338" i="14"/>
  <c r="AA1338" i="14"/>
  <c r="T647" i="14"/>
  <c r="T646" i="14"/>
  <c r="V530" i="14"/>
  <c r="Y530" i="14" s="1"/>
  <c r="T2493" i="14"/>
  <c r="V2493" i="14"/>
  <c r="Y2493" i="14" s="1"/>
  <c r="T2494" i="14"/>
  <c r="T788" i="14"/>
  <c r="V787" i="14"/>
  <c r="Y787" i="14" s="1"/>
  <c r="T1075" i="14"/>
  <c r="V2483" i="14"/>
  <c r="Y2483" i="14" s="1"/>
  <c r="T2483" i="14"/>
  <c r="V1748" i="14"/>
  <c r="Y1748" i="14" s="1"/>
  <c r="T1748" i="14"/>
  <c r="T1705" i="14"/>
  <c r="V567" i="14"/>
  <c r="Y567" i="14" s="1"/>
  <c r="T197" i="14"/>
  <c r="V107" i="14"/>
  <c r="Y107" i="14" s="1"/>
  <c r="T637" i="14"/>
  <c r="V2237" i="14"/>
  <c r="Y2237" i="14" s="1"/>
  <c r="V1318" i="14"/>
  <c r="Y1318" i="14" s="1"/>
  <c r="V1253" i="14"/>
  <c r="Y1253" i="14" s="1"/>
  <c r="V339" i="14"/>
  <c r="Y339" i="14" s="1"/>
  <c r="V1343" i="14"/>
  <c r="Y1343" i="14" s="1"/>
  <c r="T2247" i="14"/>
  <c r="AA1260" i="14"/>
  <c r="AA994" i="14"/>
  <c r="V1247" i="14"/>
  <c r="Y1247" i="14" s="1"/>
  <c r="V2276" i="14"/>
  <c r="Y2276" i="14" s="1"/>
  <c r="T2237" i="14"/>
  <c r="T2313" i="14"/>
  <c r="V2283" i="14"/>
  <c r="Y2283" i="14" s="1"/>
  <c r="V2312" i="14"/>
  <c r="Y2312" i="14" s="1"/>
  <c r="V1285" i="14"/>
  <c r="Y1285" i="14" s="1"/>
  <c r="V682" i="14"/>
  <c r="Y682" i="14" s="1"/>
  <c r="V341" i="14"/>
  <c r="Y341" i="14" s="1"/>
  <c r="V312" i="14"/>
  <c r="Y312" i="14" s="1"/>
  <c r="T683" i="14"/>
  <c r="AA2198" i="14"/>
  <c r="V356" i="14"/>
  <c r="Y356" i="14" s="1"/>
  <c r="V713" i="14"/>
  <c r="Y713" i="14" s="1"/>
  <c r="AA405" i="14"/>
  <c r="AA1270" i="14"/>
  <c r="V1284" i="14"/>
  <c r="Y1284" i="14" s="1"/>
  <c r="T714" i="14"/>
  <c r="T2323" i="14"/>
  <c r="T2246" i="14"/>
  <c r="V692" i="14"/>
  <c r="Y692" i="14" s="1"/>
  <c r="AA689" i="14"/>
  <c r="T1954" i="14"/>
  <c r="V295" i="14"/>
  <c r="Y295" i="14" s="1"/>
  <c r="T694" i="14"/>
  <c r="T296" i="14"/>
  <c r="AA1954" i="14"/>
  <c r="T295" i="14"/>
  <c r="T2327" i="14"/>
  <c r="T2307" i="14"/>
  <c r="T2275" i="14"/>
  <c r="V29" i="14"/>
  <c r="Y29" i="14" s="1"/>
  <c r="T2312" i="14"/>
  <c r="V409" i="14"/>
  <c r="Y409" i="14" s="1"/>
  <c r="T1286" i="14"/>
  <c r="V2241" i="14"/>
  <c r="Y2241" i="14" s="1"/>
  <c r="AA342" i="14"/>
  <c r="T340" i="14"/>
  <c r="AA2285" i="14"/>
  <c r="AA2262" i="14"/>
  <c r="T1285" i="14"/>
  <c r="T1271" i="14"/>
  <c r="T2322" i="14"/>
  <c r="V2295" i="14"/>
  <c r="Y2295" i="14" s="1"/>
  <c r="T2296" i="14"/>
  <c r="AA2278" i="14"/>
  <c r="V2236" i="14"/>
  <c r="Y2236" i="14" s="1"/>
  <c r="T693" i="14"/>
  <c r="V712" i="14"/>
  <c r="Y712" i="14" s="1"/>
  <c r="T690" i="14"/>
  <c r="T1254" i="14"/>
  <c r="T1955" i="14"/>
  <c r="T27" i="14"/>
  <c r="V1091" i="14"/>
  <c r="Y1091" i="14" s="1"/>
  <c r="T583" i="14"/>
  <c r="V21" i="14"/>
  <c r="Y21" i="14" s="1"/>
  <c r="V198" i="14"/>
  <c r="Y198" i="14" s="1"/>
  <c r="T108" i="14"/>
  <c r="T515" i="14"/>
  <c r="T2238" i="14"/>
  <c r="V792" i="14"/>
  <c r="Y792" i="14" s="1"/>
  <c r="T2297" i="14"/>
  <c r="V723" i="14"/>
  <c r="Y723" i="14" s="1"/>
  <c r="V2188" i="14"/>
  <c r="Y2188" i="14" s="1"/>
  <c r="V2258" i="14"/>
  <c r="Y2258" i="14" s="1"/>
  <c r="V994" i="14"/>
  <c r="Y994" i="14" s="1"/>
  <c r="V2242" i="14"/>
  <c r="Y2242" i="14" s="1"/>
  <c r="T1248" i="14"/>
  <c r="V2277" i="14"/>
  <c r="Y2277" i="14" s="1"/>
  <c r="T723" i="14"/>
  <c r="T2242" i="14"/>
  <c r="T2263" i="14"/>
  <c r="T2262" i="14"/>
  <c r="V2246" i="14"/>
  <c r="Y2246" i="14" s="1"/>
  <c r="T356" i="14"/>
  <c r="V1270" i="14"/>
  <c r="Y1270" i="14" s="1"/>
  <c r="V2296" i="14"/>
  <c r="Y2296" i="14" s="1"/>
  <c r="AA348" i="14"/>
  <c r="T632" i="14"/>
  <c r="AA2246" i="14"/>
  <c r="T1255" i="14"/>
  <c r="V2187" i="14"/>
  <c r="Y2187" i="14" s="1"/>
  <c r="AA2188" i="14"/>
  <c r="V497" i="14"/>
  <c r="Y497" i="14" s="1"/>
  <c r="V1735" i="14"/>
  <c r="Y1735" i="14" s="1"/>
  <c r="V1771" i="14"/>
  <c r="Y1771" i="14" s="1"/>
  <c r="V234" i="14"/>
  <c r="Y234" i="14" s="1"/>
  <c r="AA1687" i="14"/>
  <c r="V1687" i="14"/>
  <c r="Y1687" i="14" s="1"/>
  <c r="V1526" i="14"/>
  <c r="Y1526" i="14" s="1"/>
  <c r="AA1465" i="14"/>
  <c r="V1473" i="14"/>
  <c r="Y1473" i="14" s="1"/>
  <c r="V488" i="14"/>
  <c r="Y488" i="14" s="1"/>
  <c r="V739" i="14"/>
  <c r="Y739" i="14" s="1"/>
  <c r="V1817" i="14"/>
  <c r="Y1817" i="14" s="1"/>
  <c r="T1526" i="14"/>
  <c r="T1486" i="14"/>
  <c r="V217" i="14"/>
  <c r="Y217" i="14" s="1"/>
  <c r="V194" i="14"/>
  <c r="Y194" i="14" s="1"/>
  <c r="T816" i="14"/>
  <c r="V569" i="14"/>
  <c r="Y569" i="14" s="1"/>
  <c r="V1525" i="14"/>
  <c r="Y1525" i="14" s="1"/>
  <c r="T11" i="14"/>
  <c r="T1553" i="14"/>
  <c r="V1551" i="14"/>
  <c r="Y1551" i="14" s="1"/>
  <c r="T1474" i="14"/>
  <c r="V1472" i="14"/>
  <c r="Y1472" i="14" s="1"/>
  <c r="V2406" i="14"/>
  <c r="Y2406" i="14" s="1"/>
  <c r="AA2407" i="14"/>
  <c r="T2407" i="14"/>
  <c r="T2408" i="14"/>
  <c r="V2407" i="14"/>
  <c r="Y2407" i="14" s="1"/>
  <c r="V1702" i="14"/>
  <c r="Y1702" i="14" s="1"/>
  <c r="AA1703" i="14"/>
  <c r="T1672" i="14"/>
  <c r="AA1671" i="14"/>
  <c r="V1671" i="14"/>
  <c r="Y1671" i="14" s="1"/>
  <c r="AA1655" i="14"/>
  <c r="V1654" i="14"/>
  <c r="Y1654" i="14" s="1"/>
  <c r="V2461" i="14"/>
  <c r="Y2461" i="14" s="1"/>
  <c r="AA2462" i="14"/>
  <c r="AA1686" i="14"/>
  <c r="V1686" i="14"/>
  <c r="Y1686" i="14" s="1"/>
  <c r="T1514" i="14"/>
  <c r="AA1514" i="14"/>
  <c r="V1514" i="14"/>
  <c r="Y1514" i="14" s="1"/>
  <c r="V1607" i="14"/>
  <c r="Y1607" i="14" s="1"/>
  <c r="T1608" i="14"/>
  <c r="V1608" i="14"/>
  <c r="Y1608" i="14" s="1"/>
  <c r="AA1136" i="14"/>
  <c r="V1136" i="14"/>
  <c r="Y1136" i="14" s="1"/>
  <c r="V963" i="14"/>
  <c r="Y963" i="14" s="1"/>
  <c r="T965" i="14"/>
  <c r="AA220" i="14"/>
  <c r="T220" i="14"/>
  <c r="V40" i="14"/>
  <c r="Y40" i="14" s="1"/>
  <c r="T40" i="14"/>
  <c r="AA571" i="14"/>
  <c r="T571" i="14"/>
  <c r="V487" i="14"/>
  <c r="Y487" i="14" s="1"/>
  <c r="AA487" i="14"/>
  <c r="T740" i="14"/>
  <c r="V740" i="14"/>
  <c r="Y740" i="14" s="1"/>
  <c r="T741" i="14"/>
  <c r="V481" i="14"/>
  <c r="Y481" i="14" s="1"/>
  <c r="AA481" i="14"/>
  <c r="AA224" i="14"/>
  <c r="T225" i="14"/>
  <c r="V485" i="14"/>
  <c r="Y485" i="14" s="1"/>
  <c r="V484" i="14"/>
  <c r="Y484" i="14" s="1"/>
  <c r="AA485" i="14"/>
  <c r="T486" i="14"/>
  <c r="AA1459" i="14"/>
  <c r="V1458" i="14"/>
  <c r="Y1458" i="14" s="1"/>
  <c r="T1459" i="14"/>
  <c r="AA1426" i="14"/>
  <c r="V1425" i="14"/>
  <c r="Y1425" i="14" s="1"/>
  <c r="V500" i="14"/>
  <c r="Y500" i="14" s="1"/>
  <c r="AA500" i="14"/>
  <c r="T500" i="14"/>
  <c r="T501" i="14"/>
  <c r="AA219" i="14"/>
  <c r="T219" i="14"/>
  <c r="V33" i="14"/>
  <c r="Y33" i="14" s="1"/>
  <c r="AA33" i="14"/>
  <c r="T1448" i="14"/>
  <c r="V1447" i="14"/>
  <c r="Y1447" i="14" s="1"/>
  <c r="AA1448" i="14"/>
  <c r="V1448" i="14"/>
  <c r="Y1448" i="14" s="1"/>
  <c r="AA1701" i="14"/>
  <c r="V1701" i="14"/>
  <c r="Y1701" i="14" s="1"/>
  <c r="T110" i="14"/>
  <c r="T109" i="14"/>
  <c r="V108" i="14"/>
  <c r="Y108" i="14" s="1"/>
  <c r="T1717" i="14"/>
  <c r="V1716" i="14"/>
  <c r="Y1716" i="14" s="1"/>
  <c r="AA798" i="14"/>
  <c r="T799" i="14"/>
  <c r="V798" i="14"/>
  <c r="Y798" i="14" s="1"/>
  <c r="V570" i="14"/>
  <c r="Y570" i="14" s="1"/>
  <c r="AA570" i="14"/>
  <c r="T1713" i="14"/>
  <c r="V1712" i="14"/>
  <c r="Y1712" i="14" s="1"/>
  <c r="AA1712" i="14"/>
  <c r="V2451" i="14"/>
  <c r="Y2451" i="14" s="1"/>
  <c r="T2452" i="14"/>
  <c r="AA1624" i="14"/>
  <c r="V1623" i="14"/>
  <c r="Y1623" i="14" s="1"/>
  <c r="T1624" i="14"/>
  <c r="V1743" i="14"/>
  <c r="Y1743" i="14" s="1"/>
  <c r="AA1743" i="14"/>
  <c r="T1305" i="14"/>
  <c r="AA1304" i="14"/>
  <c r="T1320" i="14"/>
  <c r="AA1320" i="14"/>
  <c r="V1319" i="14"/>
  <c r="Y1319" i="14" s="1"/>
  <c r="V114" i="14"/>
  <c r="Y114" i="14" s="1"/>
  <c r="AA115" i="14"/>
  <c r="T116" i="14"/>
  <c r="V115" i="14"/>
  <c r="Y115" i="14" s="1"/>
  <c r="V511" i="14"/>
  <c r="Y511" i="14" s="1"/>
  <c r="T512" i="14"/>
  <c r="V512" i="14"/>
  <c r="Y512" i="14" s="1"/>
  <c r="V2471" i="14"/>
  <c r="Y2471" i="14" s="1"/>
  <c r="AA2471" i="14"/>
  <c r="V1724" i="14"/>
  <c r="Y1724" i="14" s="1"/>
  <c r="AA1724" i="14"/>
  <c r="V267" i="14"/>
  <c r="Y267" i="14" s="1"/>
  <c r="V1130" i="14"/>
  <c r="Y1130" i="14" s="1"/>
  <c r="T1731" i="14"/>
  <c r="AA569" i="14"/>
  <c r="V453" i="14"/>
  <c r="Y453" i="14" s="1"/>
  <c r="T1140" i="14"/>
  <c r="T454" i="14"/>
  <c r="T1736" i="14"/>
  <c r="AA268" i="14"/>
  <c r="V1080" i="14"/>
  <c r="Y1080" i="14" s="1"/>
  <c r="V1468" i="14"/>
  <c r="Y1468" i="14" s="1"/>
  <c r="V1068" i="14"/>
  <c r="Y1068" i="14" s="1"/>
  <c r="V454" i="14"/>
  <c r="Y454" i="14" s="1"/>
  <c r="V1624" i="14"/>
  <c r="Y1624" i="14" s="1"/>
  <c r="T703" i="14"/>
  <c r="T2282" i="14"/>
  <c r="T2308" i="14"/>
  <c r="T2017" i="14"/>
  <c r="AA1248" i="14"/>
  <c r="V1295" i="14"/>
  <c r="Y1295" i="14" s="1"/>
  <c r="V2278" i="14"/>
  <c r="Y2278" i="14" s="1"/>
  <c r="V2317" i="14"/>
  <c r="Y2317" i="14" s="1"/>
  <c r="T341" i="14"/>
  <c r="AA2307" i="14"/>
  <c r="V1255" i="14"/>
  <c r="Y1255" i="14" s="1"/>
  <c r="T2451" i="14"/>
  <c r="T1342" i="14"/>
  <c r="V1327" i="14"/>
  <c r="Y1327" i="14" s="1"/>
  <c r="T808" i="14"/>
  <c r="V19" i="14"/>
  <c r="Y19" i="14" s="1"/>
  <c r="V807" i="14"/>
  <c r="Y807" i="14" s="1"/>
  <c r="AA1736" i="14"/>
  <c r="T269" i="14"/>
  <c r="V702" i="14"/>
  <c r="Y702" i="14" s="1"/>
  <c r="T2280" i="14"/>
  <c r="V2013" i="14"/>
  <c r="Y2013" i="14" s="1"/>
  <c r="T2250" i="14"/>
  <c r="V2249" i="14"/>
  <c r="Y2249" i="14" s="1"/>
  <c r="V2281" i="14"/>
  <c r="Y2281" i="14" s="1"/>
  <c r="V1272" i="14"/>
  <c r="Y1272" i="14" s="1"/>
  <c r="AA2016" i="14"/>
  <c r="T1272" i="14"/>
  <c r="T2293" i="14"/>
  <c r="V2012" i="14"/>
  <c r="Y2012" i="14" s="1"/>
  <c r="T1295" i="14"/>
  <c r="T2195" i="14"/>
  <c r="V2195" i="14"/>
  <c r="Y2195" i="14" s="1"/>
  <c r="V2306" i="14"/>
  <c r="Y2306" i="14" s="1"/>
  <c r="T2276" i="14"/>
  <c r="V1554" i="14"/>
  <c r="Y1554" i="14" s="1"/>
  <c r="AA1554" i="14"/>
  <c r="V875" i="14"/>
  <c r="Y875" i="14" s="1"/>
  <c r="T1721" i="14"/>
  <c r="V1328" i="14"/>
  <c r="Y1328" i="14" s="1"/>
  <c r="T19" i="14"/>
  <c r="AA1328" i="14"/>
  <c r="V1413" i="14"/>
  <c r="Y1413" i="14" s="1"/>
  <c r="T1096" i="14"/>
  <c r="V1736" i="14"/>
  <c r="Y1736" i="14" s="1"/>
  <c r="V1064" i="14"/>
  <c r="Y1064" i="14" s="1"/>
  <c r="V1455" i="14"/>
  <c r="Y1455" i="14" s="1"/>
  <c r="T1068" i="14"/>
  <c r="T1467" i="14"/>
  <c r="V494" i="14"/>
  <c r="Y494" i="14" s="1"/>
  <c r="V32" i="14"/>
  <c r="Y32" i="14" s="1"/>
  <c r="T591" i="14"/>
  <c r="V182" i="14"/>
  <c r="Y182" i="14" s="1"/>
  <c r="T1066" i="14"/>
  <c r="V1120" i="14"/>
  <c r="Y1120" i="14" s="1"/>
  <c r="T1114" i="14"/>
  <c r="V501" i="14"/>
  <c r="Y501" i="14" s="1"/>
  <c r="T217" i="14"/>
  <c r="V223" i="14"/>
  <c r="Y223" i="14" s="1"/>
  <c r="T688" i="14"/>
  <c r="T721" i="14"/>
  <c r="T1296" i="14"/>
  <c r="T2249" i="14"/>
  <c r="V686" i="14"/>
  <c r="Y686" i="14" s="1"/>
  <c r="V2291" i="14"/>
  <c r="Y2291" i="14" s="1"/>
  <c r="V1684" i="14"/>
  <c r="Y1684" i="14" s="1"/>
  <c r="V1672" i="14"/>
  <c r="Y1672" i="14" s="1"/>
  <c r="T1545" i="14"/>
  <c r="AA505" i="14"/>
  <c r="AA497" i="14"/>
  <c r="V496" i="14"/>
  <c r="Y496" i="14" s="1"/>
  <c r="AA117" i="14"/>
  <c r="T1344" i="14"/>
  <c r="V1150" i="14"/>
  <c r="Y1150" i="14" s="1"/>
  <c r="T574" i="14"/>
  <c r="T498" i="14"/>
  <c r="AA2503" i="14"/>
  <c r="AA1739" i="14"/>
  <c r="V1464" i="14"/>
  <c r="Y1464" i="14" s="1"/>
  <c r="AA182" i="14"/>
  <c r="V46" i="14"/>
  <c r="Y46" i="14" s="1"/>
  <c r="AA1344" i="14"/>
  <c r="T1318" i="14"/>
  <c r="AA1524" i="14"/>
  <c r="T1465" i="14"/>
  <c r="V1132" i="14"/>
  <c r="Y1132" i="14" s="1"/>
  <c r="T561" i="14"/>
  <c r="V590" i="14"/>
  <c r="Y590" i="14" s="1"/>
  <c r="V1754" i="14"/>
  <c r="Y1754" i="14" s="1"/>
  <c r="T590" i="14"/>
  <c r="T2488" i="14"/>
  <c r="V1675" i="14"/>
  <c r="Y1675" i="14" s="1"/>
  <c r="V495" i="14"/>
  <c r="Y495" i="14" s="1"/>
  <c r="T190" i="14"/>
  <c r="T2475" i="14"/>
  <c r="V1755" i="14"/>
  <c r="Y1755" i="14" s="1"/>
  <c r="V1699" i="14"/>
  <c r="Y1699" i="14" s="1"/>
  <c r="V1683" i="14"/>
  <c r="Y1683" i="14" s="1"/>
  <c r="T456" i="14"/>
  <c r="V201" i="14"/>
  <c r="Y201" i="14" s="1"/>
  <c r="V1707" i="14"/>
  <c r="Y1707" i="14" s="1"/>
  <c r="V1109" i="14"/>
  <c r="Y1109" i="14" s="1"/>
  <c r="V193" i="14"/>
  <c r="Y193" i="14" s="1"/>
  <c r="T526" i="14"/>
  <c r="V1107" i="14"/>
  <c r="Y1107" i="14" s="1"/>
  <c r="V486" i="14"/>
  <c r="Y486" i="14" s="1"/>
  <c r="V1723" i="14"/>
  <c r="Y1723" i="14" s="1"/>
  <c r="V809" i="14"/>
  <c r="Y809" i="14" s="1"/>
  <c r="V310" i="14"/>
  <c r="Y310" i="14" s="1"/>
  <c r="AA2013" i="14"/>
  <c r="T2014" i="14"/>
  <c r="V2502" i="14"/>
  <c r="Y2502" i="14" s="1"/>
  <c r="V2486" i="14"/>
  <c r="Y2486" i="14" s="1"/>
  <c r="V2400" i="14"/>
  <c r="Y2400" i="14" s="1"/>
  <c r="V2477" i="14"/>
  <c r="Y2477" i="14" s="1"/>
  <c r="T1739" i="14"/>
  <c r="V1700" i="14"/>
  <c r="Y1700" i="14" s="1"/>
  <c r="V1688" i="14"/>
  <c r="Y1688" i="14" s="1"/>
  <c r="V1747" i="14"/>
  <c r="Y1747" i="14" s="1"/>
  <c r="V1648" i="14"/>
  <c r="Y1648" i="14" s="1"/>
  <c r="T1461" i="14"/>
  <c r="AA1467" i="14"/>
  <c r="V504" i="14"/>
  <c r="Y504" i="14" s="1"/>
  <c r="V287" i="14"/>
  <c r="Y287" i="14" s="1"/>
  <c r="AA2475" i="14"/>
  <c r="V1545" i="14"/>
  <c r="Y1545" i="14" s="1"/>
  <c r="V202" i="14"/>
  <c r="Y202" i="14" s="1"/>
  <c r="V1523" i="14"/>
  <c r="Y1523" i="14" s="1"/>
  <c r="V1129" i="14"/>
  <c r="Y1129" i="14" s="1"/>
  <c r="V449" i="14"/>
  <c r="Y449" i="14" s="1"/>
  <c r="V45" i="14"/>
  <c r="Y45" i="14" s="1"/>
  <c r="T1524" i="14"/>
  <c r="AA1318" i="14"/>
  <c r="V1561" i="14"/>
  <c r="Y1561" i="14" s="1"/>
  <c r="V93" i="14"/>
  <c r="Y93" i="14" s="1"/>
  <c r="AA1786" i="14"/>
  <c r="T1427" i="14"/>
  <c r="V777" i="14"/>
  <c r="Y777" i="14" s="1"/>
  <c r="T1462" i="14"/>
  <c r="T1343" i="14"/>
  <c r="T1537" i="14"/>
  <c r="AA1536" i="14"/>
  <c r="T2471" i="14"/>
  <c r="T2470" i="14"/>
  <c r="V1674" i="14"/>
  <c r="Y1674" i="14" s="1"/>
  <c r="T1312" i="14"/>
  <c r="AA1312" i="14"/>
  <c r="AA2399" i="14"/>
  <c r="T2399" i="14"/>
  <c r="T2400" i="14"/>
  <c r="T1759" i="14"/>
  <c r="AA1759" i="14"/>
  <c r="T2438" i="14"/>
  <c r="AA2437" i="14"/>
  <c r="V2437" i="14"/>
  <c r="Y2437" i="14" s="1"/>
  <c r="V2436" i="14"/>
  <c r="Y2436" i="14" s="1"/>
  <c r="V2476" i="14"/>
  <c r="Y2476" i="14" s="1"/>
  <c r="T2422" i="14"/>
  <c r="T1707" i="14"/>
  <c r="V1766" i="14"/>
  <c r="Y1766" i="14" s="1"/>
  <c r="V1524" i="14"/>
  <c r="Y1524" i="14" s="1"/>
  <c r="V1516" i="14"/>
  <c r="Y1516" i="14" s="1"/>
  <c r="V1467" i="14"/>
  <c r="Y1467" i="14" s="1"/>
  <c r="V1451" i="14"/>
  <c r="Y1451" i="14" s="1"/>
  <c r="T1107" i="14"/>
  <c r="V1116" i="14"/>
  <c r="Y1116" i="14" s="1"/>
  <c r="AA772" i="14"/>
  <c r="AA590" i="14"/>
  <c r="V505" i="14"/>
  <c r="Y505" i="14" s="1"/>
  <c r="V489" i="14"/>
  <c r="Y489" i="14" s="1"/>
  <c r="AA287" i="14"/>
  <c r="T181" i="14"/>
  <c r="T112" i="14"/>
  <c r="AA111" i="14"/>
  <c r="V2469" i="14"/>
  <c r="Y2469" i="14" s="1"/>
  <c r="T2476" i="14"/>
  <c r="V2475" i="14"/>
  <c r="Y2475" i="14" s="1"/>
  <c r="T1455" i="14"/>
  <c r="V1323" i="14"/>
  <c r="Y1323" i="14" s="1"/>
  <c r="T1456" i="14"/>
  <c r="T1150" i="14"/>
  <c r="T1138" i="14"/>
  <c r="T1118" i="14"/>
  <c r="T1110" i="14"/>
  <c r="T810" i="14"/>
  <c r="T577" i="14"/>
  <c r="T584" i="14"/>
  <c r="T475" i="14"/>
  <c r="V260" i="14"/>
  <c r="Y260" i="14" s="1"/>
  <c r="T248" i="14"/>
  <c r="V2503" i="14"/>
  <c r="Y2503" i="14" s="1"/>
  <c r="T1626" i="14"/>
  <c r="T1562" i="14"/>
  <c r="V1739" i="14"/>
  <c r="Y1739" i="14" s="1"/>
  <c r="T1640" i="14"/>
  <c r="T1543" i="14"/>
  <c r="V1508" i="14"/>
  <c r="Y1508" i="14" s="1"/>
  <c r="V1576" i="14"/>
  <c r="Y1576" i="14" s="1"/>
  <c r="T1531" i="14"/>
  <c r="V1541" i="14"/>
  <c r="Y1541" i="14" s="1"/>
  <c r="T1457" i="14"/>
  <c r="V1442" i="14"/>
  <c r="Y1442" i="14" s="1"/>
  <c r="V1081" i="14"/>
  <c r="Y1081" i="14" s="1"/>
  <c r="AA770" i="14"/>
  <c r="V677" i="14"/>
  <c r="Y677" i="14" s="1"/>
  <c r="AA455" i="14"/>
  <c r="AA502" i="14"/>
  <c r="T216" i="14"/>
  <c r="AA229" i="14"/>
  <c r="AA181" i="14"/>
  <c r="V224" i="14"/>
  <c r="Y224" i="14" s="1"/>
  <c r="T46" i="14"/>
  <c r="T2498" i="14"/>
  <c r="V2470" i="14"/>
  <c r="Y2470" i="14" s="1"/>
  <c r="V1758" i="14"/>
  <c r="Y1758" i="14" s="1"/>
  <c r="AA1744" i="14"/>
  <c r="T1109" i="14"/>
  <c r="T2437" i="14"/>
  <c r="V1457" i="14"/>
  <c r="Y1457" i="14" s="1"/>
  <c r="T966" i="14"/>
  <c r="V1138" i="14"/>
  <c r="Y1138" i="14" s="1"/>
  <c r="AA223" i="14"/>
  <c r="AA193" i="14"/>
  <c r="V36" i="14"/>
  <c r="Y36" i="14" s="1"/>
  <c r="V577" i="14"/>
  <c r="Y577" i="14" s="1"/>
  <c r="V1673" i="14"/>
  <c r="Y1673" i="14" s="1"/>
  <c r="V1466" i="14"/>
  <c r="Y1466" i="14" s="1"/>
  <c r="V1137" i="14"/>
  <c r="Y1137" i="14" s="1"/>
  <c r="T279" i="14"/>
  <c r="V278" i="14"/>
  <c r="Y278" i="14" s="1"/>
  <c r="T455" i="14"/>
  <c r="V116" i="14"/>
  <c r="Y116" i="14" s="1"/>
  <c r="AA524" i="14"/>
  <c r="T524" i="14"/>
  <c r="T667" i="14"/>
  <c r="AA666" i="14"/>
  <c r="T38" i="14"/>
  <c r="V37" i="14"/>
  <c r="Y37" i="14" s="1"/>
  <c r="T1764" i="14"/>
  <c r="V1763" i="14"/>
  <c r="Y1763" i="14" s="1"/>
  <c r="T1324" i="14"/>
  <c r="AA1324" i="14"/>
  <c r="V448" i="14"/>
  <c r="Y448" i="14" s="1"/>
  <c r="T450" i="14"/>
  <c r="V1689" i="14"/>
  <c r="Y1689" i="14" s="1"/>
  <c r="AA1681" i="14"/>
  <c r="V1681" i="14"/>
  <c r="Y1681" i="14" s="1"/>
  <c r="AA966" i="14"/>
  <c r="T967" i="14"/>
  <c r="T439" i="14"/>
  <c r="V438" i="14"/>
  <c r="Y438" i="14" s="1"/>
  <c r="V1768" i="14"/>
  <c r="Y1768" i="14" s="1"/>
  <c r="T1769" i="14"/>
  <c r="T1639" i="14"/>
  <c r="AA1639" i="14"/>
  <c r="T800" i="14"/>
  <c r="V799" i="14"/>
  <c r="Y799" i="14" s="1"/>
  <c r="T1747" i="14"/>
  <c r="V1746" i="14"/>
  <c r="Y1746" i="14" s="1"/>
  <c r="AA1432" i="14"/>
  <c r="T1432" i="14"/>
  <c r="V791" i="14"/>
  <c r="Y791" i="14" s="1"/>
  <c r="AA792" i="14"/>
  <c r="V1786" i="14"/>
  <c r="Y1786" i="14" s="1"/>
  <c r="V1785" i="14"/>
  <c r="Y1785" i="14" s="1"/>
  <c r="AA1560" i="14"/>
  <c r="V1560" i="14"/>
  <c r="Y1560" i="14" s="1"/>
  <c r="V778" i="14"/>
  <c r="Y778" i="14" s="1"/>
  <c r="T778" i="14"/>
  <c r="AA1402" i="14"/>
  <c r="T1402" i="14"/>
  <c r="V1401" i="14"/>
  <c r="Y1401" i="14" s="1"/>
  <c r="AA802" i="14"/>
  <c r="T803" i="14"/>
  <c r="AA2483" i="14"/>
  <c r="V2482" i="14"/>
  <c r="Y2482" i="14" s="1"/>
  <c r="T2484" i="14"/>
  <c r="T1749" i="14"/>
  <c r="AA1748" i="14"/>
  <c r="T223" i="14"/>
  <c r="T242" i="14"/>
  <c r="V42" i="14"/>
  <c r="Y42" i="14" s="1"/>
  <c r="V1344" i="14"/>
  <c r="Y1344" i="14" s="1"/>
  <c r="T1134" i="14"/>
  <c r="V227" i="14"/>
  <c r="Y227" i="14" s="1"/>
  <c r="T193" i="14"/>
  <c r="T36" i="14"/>
  <c r="V232" i="14"/>
  <c r="Y232" i="14" s="1"/>
  <c r="T311" i="14"/>
  <c r="T689" i="14"/>
  <c r="V340" i="14"/>
  <c r="Y340" i="14" s="1"/>
  <c r="T692" i="14"/>
  <c r="V309" i="14"/>
  <c r="Y309" i="14" s="1"/>
  <c r="T410" i="14"/>
  <c r="V2275" i="14"/>
  <c r="Y2275" i="14" s="1"/>
  <c r="V693" i="14"/>
  <c r="Y693" i="14" s="1"/>
  <c r="AA295" i="14"/>
  <c r="V2292" i="14"/>
  <c r="Y2292" i="14" s="1"/>
  <c r="T503" i="14"/>
  <c r="T487" i="14"/>
  <c r="T502" i="14"/>
  <c r="AA1254" i="14"/>
  <c r="T710" i="14"/>
  <c r="T709" i="14"/>
  <c r="C4" i="14"/>
  <c r="AA4" i="14" s="1"/>
  <c r="T1258" i="14"/>
  <c r="T2301" i="14"/>
  <c r="V1728" i="14"/>
  <c r="Y1728" i="14" s="1"/>
  <c r="V476" i="14"/>
  <c r="Y476" i="14" s="1"/>
  <c r="V1460" i="14"/>
  <c r="Y1460" i="14" s="1"/>
  <c r="T1119" i="14"/>
  <c r="T1111" i="14"/>
  <c r="AA697" i="14"/>
  <c r="V1257" i="14"/>
  <c r="Y1257" i="14" s="1"/>
  <c r="T2259" i="14"/>
  <c r="V1256" i="14"/>
  <c r="Y1256" i="14" s="1"/>
  <c r="AA1256" i="14"/>
  <c r="V2279" i="14"/>
  <c r="Y2279" i="14" s="1"/>
  <c r="T444" i="14"/>
  <c r="V575" i="14"/>
  <c r="Y575" i="14" s="1"/>
  <c r="AA2455" i="14"/>
  <c r="V2454" i="14"/>
  <c r="Y2454" i="14" s="1"/>
  <c r="T1331" i="14"/>
  <c r="AA813" i="14"/>
  <c r="V517" i="14"/>
  <c r="Y517" i="14" s="1"/>
  <c r="T1819" i="14"/>
  <c r="V1727" i="14"/>
  <c r="Y1727" i="14" s="1"/>
  <c r="AA1768" i="14"/>
  <c r="AA1812" i="14"/>
  <c r="T275" i="14"/>
  <c r="T1445" i="14"/>
  <c r="T1547" i="14"/>
  <c r="V1453" i="14"/>
  <c r="Y1453" i="14" s="1"/>
  <c r="T1325" i="14"/>
  <c r="T587" i="14"/>
  <c r="V2274" i="14"/>
  <c r="Y2274" i="14" s="1"/>
  <c r="AA725" i="14"/>
  <c r="T725" i="14"/>
  <c r="AA67" i="14"/>
  <c r="T68" i="14"/>
  <c r="T2260" i="14"/>
  <c r="V334" i="14"/>
  <c r="Y334" i="14" s="1"/>
  <c r="T698" i="14"/>
  <c r="T695" i="14"/>
  <c r="V348" i="14"/>
  <c r="Y348" i="14" s="1"/>
  <c r="V302" i="14"/>
  <c r="Y302" i="14" s="1"/>
  <c r="AA1293" i="14"/>
  <c r="V1293" i="14"/>
  <c r="Y1293" i="14" s="1"/>
  <c r="V404" i="14"/>
  <c r="Y404" i="14" s="1"/>
  <c r="T405" i="14"/>
  <c r="AA347" i="14"/>
  <c r="T347" i="14"/>
  <c r="V346" i="14"/>
  <c r="Y346" i="14" s="1"/>
  <c r="T446" i="14"/>
  <c r="T1724" i="14"/>
  <c r="V1063" i="14"/>
  <c r="Y1063" i="14" s="1"/>
  <c r="V746" i="14"/>
  <c r="Y746" i="14" s="1"/>
  <c r="AA746" i="14"/>
  <c r="V745" i="14"/>
  <c r="Y745" i="14" s="1"/>
  <c r="AA1418" i="14"/>
  <c r="V1418" i="14"/>
  <c r="Y1418" i="14" s="1"/>
  <c r="T790" i="14"/>
  <c r="AA789" i="14"/>
  <c r="T789" i="14"/>
  <c r="T1816" i="14"/>
  <c r="AA1816" i="14"/>
  <c r="AA1814" i="14"/>
  <c r="T1814" i="14"/>
  <c r="AA1767" i="14"/>
  <c r="V1767" i="14"/>
  <c r="Y1767" i="14" s="1"/>
  <c r="V1308" i="14"/>
  <c r="Y1308" i="14" s="1"/>
  <c r="V1307" i="14"/>
  <c r="Y1307" i="14" s="1"/>
  <c r="AA479" i="14"/>
  <c r="T480" i="14"/>
  <c r="V523" i="14"/>
  <c r="Y523" i="14" s="1"/>
  <c r="T643" i="14"/>
  <c r="V642" i="14"/>
  <c r="Y642" i="14" s="1"/>
  <c r="T642" i="14"/>
  <c r="V641" i="14"/>
  <c r="Y641" i="14" s="1"/>
  <c r="V437" i="14"/>
  <c r="Y437" i="14" s="1"/>
  <c r="T437" i="14"/>
  <c r="T438" i="14"/>
  <c r="V529" i="14"/>
  <c r="Y529" i="14" s="1"/>
  <c r="T530" i="14"/>
  <c r="AA283" i="14"/>
  <c r="T283" i="14"/>
  <c r="AA809" i="14"/>
  <c r="T809" i="14"/>
  <c r="V2472" i="14"/>
  <c r="Y2472" i="14" s="1"/>
  <c r="T2474" i="14"/>
  <c r="T1745" i="14"/>
  <c r="T1744" i="14"/>
  <c r="V1752" i="14"/>
  <c r="Y1752" i="14" s="1"/>
  <c r="T1752" i="14"/>
  <c r="AA1810" i="14"/>
  <c r="T1811" i="14"/>
  <c r="V1809" i="14"/>
  <c r="Y1809" i="14" s="1"/>
  <c r="V2496" i="14"/>
  <c r="Y2496" i="14" s="1"/>
  <c r="T2497" i="14"/>
  <c r="AA93" i="14"/>
  <c r="V92" i="14"/>
  <c r="Y92" i="14" s="1"/>
  <c r="V519" i="14"/>
  <c r="Y519" i="14" s="1"/>
  <c r="T519" i="14"/>
  <c r="V661" i="14"/>
  <c r="Y661" i="14" s="1"/>
  <c r="T44" i="14"/>
  <c r="V455" i="14"/>
  <c r="Y455" i="14" s="1"/>
  <c r="V214" i="14"/>
  <c r="Y214" i="14" s="1"/>
  <c r="T1536" i="14"/>
  <c r="T1765" i="14"/>
  <c r="V1536" i="14"/>
  <c r="Y1536" i="14" s="1"/>
  <c r="AA1454" i="14"/>
  <c r="V788" i="14"/>
  <c r="Y788" i="14" s="1"/>
  <c r="V478" i="14"/>
  <c r="Y478" i="14" s="1"/>
  <c r="V1547" i="14"/>
  <c r="Y1547" i="14" s="1"/>
  <c r="V1441" i="14"/>
  <c r="Y1441" i="14" s="1"/>
  <c r="V23" i="14"/>
  <c r="Y23" i="14" s="1"/>
  <c r="AA1723" i="14"/>
  <c r="T1309" i="14"/>
  <c r="V1311" i="14"/>
  <c r="Y1311" i="14" s="1"/>
  <c r="V1312" i="14"/>
  <c r="Y1312" i="14" s="1"/>
  <c r="T666" i="14"/>
  <c r="V666" i="14"/>
  <c r="Y666" i="14" s="1"/>
  <c r="T1308" i="14"/>
  <c r="T1124" i="14"/>
  <c r="T771" i="14"/>
  <c r="V808" i="14"/>
  <c r="Y808" i="14" s="1"/>
  <c r="V242" i="14"/>
  <c r="Y242" i="14" s="1"/>
  <c r="T205" i="14"/>
  <c r="V1751" i="14"/>
  <c r="Y1751" i="14" s="1"/>
  <c r="T1418" i="14"/>
  <c r="AA1063" i="14"/>
  <c r="V789" i="14"/>
  <c r="Y789" i="14" s="1"/>
  <c r="AA1548" i="14"/>
  <c r="T1062" i="14"/>
  <c r="T798" i="14"/>
  <c r="T462" i="14"/>
  <c r="T93" i="14"/>
  <c r="V479" i="14"/>
  <c r="Y479" i="14" s="1"/>
  <c r="V1810" i="14"/>
  <c r="Y1810" i="14" s="1"/>
  <c r="AA519" i="14"/>
  <c r="AA523" i="14"/>
  <c r="V665" i="14"/>
  <c r="Y665" i="14" s="1"/>
  <c r="AA1752" i="14"/>
  <c r="V436" i="14"/>
  <c r="Y436" i="14" s="1"/>
  <c r="T1072" i="14"/>
  <c r="AA1072" i="14"/>
  <c r="V1071" i="14"/>
  <c r="Y1071" i="14" s="1"/>
  <c r="V1818" i="14"/>
  <c r="Y1818" i="14" s="1"/>
  <c r="T1818" i="14"/>
  <c r="V1065" i="14"/>
  <c r="Y1065" i="14" s="1"/>
  <c r="AA1066" i="14"/>
  <c r="T520" i="14"/>
  <c r="V531" i="14"/>
  <c r="Y531" i="14" s="1"/>
  <c r="V532" i="14"/>
  <c r="Y532" i="14" s="1"/>
  <c r="T533" i="14"/>
  <c r="V1432" i="14"/>
  <c r="Y1432" i="14" s="1"/>
  <c r="T1433" i="14"/>
  <c r="V1431" i="14"/>
  <c r="Y1431" i="14" s="1"/>
  <c r="T793" i="14"/>
  <c r="T792" i="14"/>
  <c r="T1108" i="14"/>
  <c r="T1743" i="14"/>
  <c r="V1742" i="14"/>
  <c r="Y1742" i="14" s="1"/>
  <c r="T2473" i="14"/>
  <c r="V1669" i="14"/>
  <c r="Y1669" i="14" s="1"/>
  <c r="V225" i="14"/>
  <c r="Y225" i="14" s="1"/>
  <c r="V15" i="14"/>
  <c r="Y15" i="14" s="1"/>
  <c r="T1674" i="14"/>
  <c r="V1097" i="14"/>
  <c r="Y1097" i="14" s="1"/>
  <c r="T1451" i="14"/>
  <c r="T1137" i="14"/>
  <c r="T489" i="14"/>
  <c r="T224" i="14"/>
  <c r="V518" i="14"/>
  <c r="Y518" i="14" s="1"/>
  <c r="T1074" i="14"/>
  <c r="V462" i="14"/>
  <c r="Y462" i="14" s="1"/>
  <c r="V1271" i="14"/>
  <c r="Y1271" i="14" s="1"/>
  <c r="AA1272" i="14"/>
  <c r="T1274" i="14"/>
  <c r="T1275" i="14"/>
  <c r="AA1274" i="14"/>
  <c r="V1274" i="14"/>
  <c r="Y1274" i="14" s="1"/>
  <c r="V685" i="14"/>
  <c r="Y685" i="14" s="1"/>
  <c r="AA685" i="14"/>
  <c r="T686" i="14"/>
  <c r="V322" i="14"/>
  <c r="Y322" i="14" s="1"/>
  <c r="T322" i="14"/>
  <c r="AA322" i="14"/>
  <c r="AA130" i="14"/>
  <c r="V130" i="14"/>
  <c r="Y130" i="14" s="1"/>
  <c r="V129" i="14"/>
  <c r="Y129" i="14" s="1"/>
  <c r="T130" i="14"/>
  <c r="T131" i="14"/>
  <c r="AA90" i="14"/>
  <c r="T90" i="14"/>
  <c r="AA86" i="14"/>
  <c r="T86" i="14"/>
  <c r="V410" i="14"/>
  <c r="Y410" i="14" s="1"/>
  <c r="V86" i="14"/>
  <c r="Y86" i="14" s="1"/>
  <c r="V321" i="14"/>
  <c r="Y321" i="14" s="1"/>
  <c r="T426" i="14"/>
  <c r="V700" i="14"/>
  <c r="Y700" i="14" s="1"/>
  <c r="T701" i="14"/>
  <c r="V701" i="14"/>
  <c r="Y701" i="14" s="1"/>
  <c r="AA701" i="14"/>
  <c r="T702" i="14"/>
  <c r="V680" i="14"/>
  <c r="Y680" i="14" s="1"/>
  <c r="T681" i="14"/>
  <c r="AA681" i="14"/>
  <c r="T682" i="14"/>
  <c r="V681" i="14"/>
  <c r="Y681" i="14" s="1"/>
  <c r="V698" i="14"/>
  <c r="Y698" i="14" s="1"/>
  <c r="T699" i="14"/>
  <c r="V699" i="14"/>
  <c r="Y699" i="14" s="1"/>
  <c r="AA699" i="14"/>
  <c r="T700" i="14"/>
  <c r="AA323" i="14"/>
  <c r="V323" i="14"/>
  <c r="Y323" i="14" s="1"/>
  <c r="AA312" i="14"/>
  <c r="T312" i="14"/>
  <c r="V311" i="14"/>
  <c r="Y311" i="14" s="1"/>
  <c r="V47" i="14"/>
  <c r="Y47" i="14" s="1"/>
  <c r="T48" i="14"/>
  <c r="AA47" i="14"/>
  <c r="AA84" i="14"/>
  <c r="V84" i="14"/>
  <c r="Y84" i="14" s="1"/>
  <c r="V78" i="14"/>
  <c r="Y78" i="14" s="1"/>
  <c r="V71" i="14"/>
  <c r="Y71" i="14" s="1"/>
  <c r="AA71" i="14"/>
  <c r="T71" i="14"/>
  <c r="T72" i="14"/>
  <c r="T413" i="14"/>
  <c r="V85" i="14"/>
  <c r="Y85" i="14" s="1"/>
  <c r="T1728" i="14"/>
  <c r="T1561" i="14"/>
  <c r="T350" i="14"/>
  <c r="V349" i="14"/>
  <c r="Y349" i="14" s="1"/>
  <c r="AA350" i="14"/>
  <c r="T351" i="14"/>
  <c r="V350" i="14"/>
  <c r="Y350" i="14" s="1"/>
  <c r="V299" i="14"/>
  <c r="Y299" i="14" s="1"/>
  <c r="AA300" i="14"/>
  <c r="V205" i="14"/>
  <c r="Y205" i="14" s="1"/>
  <c r="V406" i="14"/>
  <c r="Y406" i="14" s="1"/>
  <c r="T406" i="14"/>
  <c r="V717" i="14"/>
  <c r="Y717" i="14" s="1"/>
  <c r="T718" i="14"/>
  <c r="AA717" i="14"/>
  <c r="T717" i="14"/>
  <c r="T321" i="14"/>
  <c r="V320" i="14"/>
  <c r="Y320" i="14" s="1"/>
  <c r="V319" i="14"/>
  <c r="Y319" i="14" s="1"/>
  <c r="T320" i="14"/>
  <c r="AA320" i="14"/>
  <c r="V716" i="14"/>
  <c r="Y716" i="14" s="1"/>
  <c r="V1535" i="14"/>
  <c r="Y1535" i="14" s="1"/>
  <c r="T47" i="14"/>
  <c r="AA40" i="14"/>
  <c r="V2398" i="14"/>
  <c r="Y2398" i="14" s="1"/>
  <c r="T805" i="14"/>
  <c r="T2415" i="14"/>
  <c r="V2399" i="14"/>
  <c r="Y2399" i="14" s="1"/>
  <c r="V1450" i="14"/>
  <c r="Y1450" i="14" s="1"/>
  <c r="V1342" i="14"/>
  <c r="Y1342" i="14" s="1"/>
  <c r="V645" i="14"/>
  <c r="Y645" i="14" s="1"/>
  <c r="AA646" i="14"/>
  <c r="T518" i="14"/>
  <c r="AA206" i="14"/>
  <c r="V2429" i="14"/>
  <c r="Y2429" i="14" s="1"/>
  <c r="V1726" i="14"/>
  <c r="Y1726" i="14" s="1"/>
  <c r="T1669" i="14"/>
  <c r="V1539" i="14"/>
  <c r="Y1539" i="14" s="1"/>
  <c r="T1482" i="14"/>
  <c r="T1443" i="14"/>
  <c r="T1419" i="14"/>
  <c r="T1803" i="14"/>
  <c r="T1540" i="14"/>
  <c r="T463" i="14"/>
  <c r="V1811" i="14"/>
  <c r="Y1811" i="14" s="1"/>
  <c r="T1812" i="14"/>
  <c r="AA275" i="14"/>
  <c r="V1807" i="14"/>
  <c r="Y1807" i="14" s="1"/>
  <c r="T1808" i="14"/>
  <c r="T532" i="14"/>
  <c r="T478" i="14"/>
  <c r="T746" i="14"/>
  <c r="T1426" i="14"/>
  <c r="AA1728" i="14"/>
  <c r="T477" i="14"/>
  <c r="T1458" i="14"/>
  <c r="T1691" i="14"/>
  <c r="T1675" i="14"/>
  <c r="T1702" i="14"/>
  <c r="T1694" i="14"/>
  <c r="T1678" i="14"/>
  <c r="T1449" i="14"/>
  <c r="T32" i="14"/>
  <c r="V1112" i="14"/>
  <c r="Y1112" i="14" s="1"/>
  <c r="V44" i="14"/>
  <c r="Y44" i="14" s="1"/>
  <c r="T1121" i="14"/>
  <c r="V1797" i="14"/>
  <c r="Y1797" i="14" s="1"/>
  <c r="T1798" i="14"/>
  <c r="T1799" i="14"/>
  <c r="AA1798" i="14"/>
  <c r="V524" i="14"/>
  <c r="Y524" i="14" s="1"/>
  <c r="AA525" i="14"/>
  <c r="AA118" i="14"/>
  <c r="T118" i="14"/>
  <c r="AA1406" i="14"/>
  <c r="V1405" i="14"/>
  <c r="Y1405" i="14" s="1"/>
  <c r="T1407" i="14"/>
  <c r="T1406" i="14"/>
  <c r="V1659" i="14"/>
  <c r="Y1659" i="14" s="1"/>
  <c r="AA1659" i="14"/>
  <c r="T1659" i="14"/>
  <c r="T1660" i="14"/>
  <c r="T2502" i="14"/>
  <c r="V2500" i="14"/>
  <c r="Y2500" i="14" s="1"/>
  <c r="V2386" i="14"/>
  <c r="Y2386" i="14" s="1"/>
  <c r="V1718" i="14"/>
  <c r="Y1718" i="14" s="1"/>
  <c r="V1461" i="14"/>
  <c r="Y1461" i="14" s="1"/>
  <c r="V1111" i="14"/>
  <c r="Y1111" i="14" s="1"/>
  <c r="T525" i="14"/>
  <c r="V1406" i="14"/>
  <c r="Y1406" i="14" s="1"/>
  <c r="V1798" i="14"/>
  <c r="Y1798" i="14" s="1"/>
  <c r="T813" i="14"/>
  <c r="AA812" i="14"/>
  <c r="AA495" i="14"/>
  <c r="T495" i="14"/>
  <c r="T430" i="14"/>
  <c r="AA429" i="14"/>
  <c r="T429" i="14"/>
  <c r="V429" i="14"/>
  <c r="Y429" i="14" s="1"/>
  <c r="T210" i="14"/>
  <c r="AA210" i="14"/>
  <c r="T261" i="14"/>
  <c r="AA261" i="14"/>
  <c r="V261" i="14"/>
  <c r="Y261" i="14" s="1"/>
  <c r="AA534" i="14"/>
  <c r="T534" i="14"/>
  <c r="V533" i="14"/>
  <c r="Y533" i="14" s="1"/>
  <c r="AA240" i="14"/>
  <c r="V240" i="14"/>
  <c r="Y240" i="14" s="1"/>
  <c r="AA95" i="14"/>
  <c r="T95" i="14"/>
  <c r="V94" i="14"/>
  <c r="Y94" i="14" s="1"/>
  <c r="T2501" i="14"/>
  <c r="T1756" i="14"/>
  <c r="AA1755" i="14"/>
  <c r="T1129" i="14"/>
  <c r="V1128" i="14"/>
  <c r="Y1128" i="14" s="1"/>
  <c r="V806" i="14"/>
  <c r="Y806" i="14" s="1"/>
  <c r="T807" i="14"/>
  <c r="T2464" i="14"/>
  <c r="T2463" i="14"/>
  <c r="V2462" i="14"/>
  <c r="Y2462" i="14" s="1"/>
  <c r="AA2463" i="14"/>
  <c r="V1149" i="14"/>
  <c r="Y1149" i="14" s="1"/>
  <c r="T1151" i="14"/>
  <c r="T575" i="14"/>
  <c r="V574" i="14"/>
  <c r="Y574" i="14" s="1"/>
  <c r="V2487" i="14"/>
  <c r="Y2487" i="14" s="1"/>
  <c r="AA2487" i="14"/>
  <c r="V1398" i="14"/>
  <c r="Y1398" i="14" s="1"/>
  <c r="AA1398" i="14"/>
  <c r="T1398" i="14"/>
  <c r="V1397" i="14"/>
  <c r="Y1397" i="14" s="1"/>
  <c r="AA1114" i="14"/>
  <c r="V1114" i="14"/>
  <c r="Y1114" i="14" s="1"/>
  <c r="V1074" i="14"/>
  <c r="Y1074" i="14" s="1"/>
  <c r="V1075" i="14"/>
  <c r="Y1075" i="14" s="1"/>
  <c r="AA1075" i="14"/>
  <c r="T474" i="14"/>
  <c r="V473" i="14"/>
  <c r="Y473" i="14" s="1"/>
  <c r="AA473" i="14"/>
  <c r="AA1806" i="14"/>
  <c r="T1806" i="14"/>
  <c r="V1806" i="14"/>
  <c r="Y1806" i="14" s="1"/>
  <c r="V1805" i="14"/>
  <c r="Y1805" i="14" s="1"/>
  <c r="AA1076" i="14"/>
  <c r="T1076" i="14"/>
  <c r="T1708" i="14"/>
  <c r="V1708" i="14"/>
  <c r="Y1708" i="14" s="1"/>
  <c r="V444" i="14"/>
  <c r="Y444" i="14" s="1"/>
  <c r="AA445" i="14"/>
  <c r="V445" i="14"/>
  <c r="Y445" i="14" s="1"/>
  <c r="T1578" i="14"/>
  <c r="AA1577" i="14"/>
  <c r="AA561" i="14"/>
  <c r="V560" i="14"/>
  <c r="Y560" i="14" s="1"/>
  <c r="V216" i="14"/>
  <c r="Y216" i="14" s="1"/>
  <c r="AA216" i="14"/>
  <c r="V215" i="14"/>
  <c r="Y215" i="14" s="1"/>
  <c r="AA521" i="14"/>
  <c r="T521" i="14"/>
  <c r="V520" i="14"/>
  <c r="Y520" i="14" s="1"/>
  <c r="T1073" i="14"/>
  <c r="V1072" i="14"/>
  <c r="Y1072" i="14" s="1"/>
  <c r="V1073" i="14"/>
  <c r="Y1073" i="14" s="1"/>
  <c r="T2485" i="14"/>
  <c r="T2486" i="14"/>
  <c r="V2485" i="14"/>
  <c r="Y2485" i="14" s="1"/>
  <c r="V2484" i="14"/>
  <c r="Y2484" i="14" s="1"/>
  <c r="T787" i="14"/>
  <c r="V785" i="14"/>
  <c r="Y785" i="14" s="1"/>
  <c r="AA786" i="14"/>
  <c r="V786" i="14"/>
  <c r="Y786" i="14" s="1"/>
  <c r="T786" i="14"/>
  <c r="T186" i="14"/>
  <c r="T187" i="14"/>
  <c r="AA1790" i="14"/>
  <c r="V1790" i="14"/>
  <c r="Y1790" i="14" s="1"/>
  <c r="T1791" i="14"/>
  <c r="V1789" i="14"/>
  <c r="Y1789" i="14" s="1"/>
  <c r="T2479" i="14"/>
  <c r="T2480" i="14"/>
  <c r="V1435" i="14"/>
  <c r="Y1435" i="14" s="1"/>
  <c r="V1436" i="14"/>
  <c r="Y1436" i="14" s="1"/>
  <c r="AA1436" i="14"/>
  <c r="AA2459" i="14"/>
  <c r="V2459" i="14"/>
  <c r="Y2459" i="14" s="1"/>
  <c r="T2460" i="14"/>
  <c r="T1437" i="14"/>
  <c r="V186" i="14"/>
  <c r="Y186" i="14" s="1"/>
  <c r="V185" i="14"/>
  <c r="Y185" i="14" s="1"/>
  <c r="V1649" i="14"/>
  <c r="Y1649" i="14" s="1"/>
  <c r="V1463" i="14"/>
  <c r="Y1463" i="14" s="1"/>
  <c r="T1113" i="14"/>
  <c r="T1655" i="14"/>
  <c r="V1655" i="14"/>
  <c r="Y1655" i="14" s="1"/>
  <c r="V1454" i="14"/>
  <c r="Y1454" i="14" s="1"/>
  <c r="AA1455" i="14"/>
  <c r="T1317" i="14"/>
  <c r="AA1316" i="14"/>
  <c r="V1315" i="14"/>
  <c r="Y1315" i="14" s="1"/>
  <c r="T1316" i="14"/>
  <c r="T755" i="14"/>
  <c r="V753" i="14"/>
  <c r="Y753" i="14" s="1"/>
  <c r="AA754" i="14"/>
  <c r="T754" i="14"/>
  <c r="T1698" i="14"/>
  <c r="AA1698" i="14"/>
  <c r="V1698" i="14"/>
  <c r="Y1698" i="14" s="1"/>
  <c r="T1682" i="14"/>
  <c r="V1682" i="14"/>
  <c r="Y1682" i="14" s="1"/>
  <c r="V1513" i="14"/>
  <c r="Y1513" i="14" s="1"/>
  <c r="T1515" i="14"/>
  <c r="V1440" i="14"/>
  <c r="Y1440" i="14" s="1"/>
  <c r="V1439" i="14"/>
  <c r="Y1439" i="14" s="1"/>
  <c r="AA1440" i="14"/>
  <c r="T1440" i="14"/>
  <c r="AA1097" i="14"/>
  <c r="V1096" i="14"/>
  <c r="Y1096" i="14" s="1"/>
  <c r="T1071" i="14"/>
  <c r="V1070" i="14"/>
  <c r="Y1070" i="14" s="1"/>
  <c r="T2500" i="14"/>
  <c r="V2498" i="14"/>
  <c r="Y2498" i="14" s="1"/>
  <c r="T2499" i="14"/>
  <c r="AA2499" i="14"/>
  <c r="AA964" i="14"/>
  <c r="T964" i="14"/>
  <c r="T513" i="14"/>
  <c r="AA513" i="14"/>
  <c r="V1802" i="14"/>
  <c r="Y1802" i="14" s="1"/>
  <c r="AA1802" i="14"/>
  <c r="V1801" i="14"/>
  <c r="Y1801" i="14" s="1"/>
  <c r="V1410" i="14"/>
  <c r="Y1410" i="14" s="1"/>
  <c r="AA1410" i="14"/>
  <c r="V1409" i="14"/>
  <c r="Y1409" i="14" s="1"/>
  <c r="T1410" i="14"/>
  <c r="AA109" i="14"/>
  <c r="V109" i="14"/>
  <c r="Y109" i="14" s="1"/>
  <c r="V1772" i="14"/>
  <c r="Y1772" i="14" s="1"/>
  <c r="AA1772" i="14"/>
  <c r="T1772" i="14"/>
  <c r="AA1471" i="14"/>
  <c r="V1471" i="14"/>
  <c r="Y1471" i="14" s="1"/>
  <c r="AA1113" i="14"/>
  <c r="V1113" i="14"/>
  <c r="Y1113" i="14" s="1"/>
  <c r="V814" i="14"/>
  <c r="Y814" i="14" s="1"/>
  <c r="AA815" i="14"/>
  <c r="V815" i="14"/>
  <c r="Y815" i="14" s="1"/>
  <c r="V571" i="14"/>
  <c r="Y571" i="14" s="1"/>
  <c r="AA572" i="14"/>
  <c r="T572" i="14"/>
  <c r="V471" i="14"/>
  <c r="Y471" i="14" s="1"/>
  <c r="AA471" i="14"/>
  <c r="T472" i="14"/>
  <c r="V470" i="14"/>
  <c r="Y470" i="14" s="1"/>
  <c r="V209" i="14"/>
  <c r="Y209" i="14" s="1"/>
  <c r="AA209" i="14"/>
  <c r="V1777" i="14"/>
  <c r="Y1777" i="14" s="1"/>
  <c r="V1778" i="14"/>
  <c r="Y1778" i="14" s="1"/>
  <c r="AA1778" i="14"/>
  <c r="T1779" i="14"/>
  <c r="V756" i="14"/>
  <c r="Y756" i="14" s="1"/>
  <c r="V755" i="14"/>
  <c r="Y755" i="14" s="1"/>
  <c r="T757" i="14"/>
  <c r="T756" i="14"/>
  <c r="T772" i="14"/>
  <c r="V771" i="14"/>
  <c r="Y771" i="14" s="1"/>
  <c r="AA191" i="14"/>
  <c r="V190" i="14"/>
  <c r="Y190" i="14" s="1"/>
  <c r="V30" i="14"/>
  <c r="Y30" i="14" s="1"/>
  <c r="AA30" i="14"/>
  <c r="T30" i="14"/>
  <c r="T31" i="14"/>
  <c r="T1733" i="14"/>
  <c r="V1731" i="14"/>
  <c r="Y1731" i="14" s="1"/>
  <c r="T1732" i="14"/>
  <c r="T1720" i="14"/>
  <c r="V1719" i="14"/>
  <c r="Y1719" i="14" s="1"/>
  <c r="AA1719" i="14"/>
  <c r="V2411" i="14"/>
  <c r="Y2411" i="14" s="1"/>
  <c r="V2479" i="14"/>
  <c r="Y2479" i="14" s="1"/>
  <c r="T2411" i="14"/>
  <c r="AA2411" i="14"/>
  <c r="AA1715" i="14"/>
  <c r="V1714" i="14"/>
  <c r="Y1714" i="14" s="1"/>
  <c r="AA1732" i="14"/>
  <c r="T1649" i="14"/>
  <c r="V1462" i="14"/>
  <c r="Y1462" i="14" s="1"/>
  <c r="V772" i="14"/>
  <c r="Y772" i="14" s="1"/>
  <c r="V117" i="14"/>
  <c r="Y117" i="14" s="1"/>
  <c r="AA2501" i="14"/>
  <c r="T1716" i="14"/>
  <c r="V1679" i="14"/>
  <c r="Y1679" i="14" s="1"/>
  <c r="AA1649" i="14"/>
  <c r="AA45" i="14"/>
  <c r="T490" i="14"/>
  <c r="V2478" i="14"/>
  <c r="Y2478" i="14" s="1"/>
  <c r="T1399" i="14"/>
  <c r="T1790" i="14"/>
  <c r="T473" i="14"/>
  <c r="T1472" i="14"/>
  <c r="T1395" i="14"/>
  <c r="AA1394" i="14"/>
  <c r="T1394" i="14"/>
  <c r="V1394" i="14"/>
  <c r="Y1394" i="14" s="1"/>
  <c r="T678" i="14"/>
  <c r="AA678" i="14"/>
  <c r="T679" i="14"/>
  <c r="AA214" i="14"/>
  <c r="T215" i="14"/>
  <c r="V213" i="14"/>
  <c r="Y213" i="14" s="1"/>
  <c r="AA1625" i="14"/>
  <c r="V1625" i="14"/>
  <c r="Y1625" i="14" s="1"/>
  <c r="T1444" i="14"/>
  <c r="V1443" i="14"/>
  <c r="Y1443" i="14" s="1"/>
  <c r="AA1444" i="14"/>
  <c r="V492" i="14"/>
  <c r="Y492" i="14" s="1"/>
  <c r="AA492" i="14"/>
  <c r="AA1697" i="14"/>
  <c r="V1697" i="14"/>
  <c r="Y1697" i="14" s="1"/>
  <c r="T1136" i="14"/>
  <c r="V13" i="14"/>
  <c r="Y13" i="14" s="1"/>
  <c r="T1130" i="14"/>
  <c r="T45" i="14"/>
  <c r="V95" i="14"/>
  <c r="Y95" i="14" s="1"/>
  <c r="V210" i="14"/>
  <c r="Y210" i="14" s="1"/>
  <c r="V191" i="14"/>
  <c r="Y191" i="14" s="1"/>
  <c r="V490" i="14"/>
  <c r="Y490" i="14" s="1"/>
  <c r="V812" i="14"/>
  <c r="Y812" i="14" s="1"/>
  <c r="V805" i="14"/>
  <c r="Y805" i="14" s="1"/>
  <c r="V534" i="14"/>
  <c r="Y534" i="14" s="1"/>
  <c r="T240" i="14"/>
  <c r="T1452" i="14"/>
  <c r="T1699" i="14"/>
  <c r="T1683" i="14"/>
  <c r="T497" i="14"/>
  <c r="T1115" i="14"/>
  <c r="V118" i="14"/>
  <c r="Y118" i="14" s="1"/>
  <c r="T1689" i="14"/>
  <c r="T493" i="14"/>
  <c r="T189" i="14"/>
  <c r="V1548" i="14"/>
  <c r="Y1548" i="14" s="1"/>
  <c r="V591" i="14"/>
  <c r="Y591" i="14" s="1"/>
  <c r="AA1446" i="14"/>
  <c r="AA1069" i="14"/>
  <c r="AA805" i="14"/>
  <c r="V119" i="14"/>
  <c r="Y119" i="14" s="1"/>
  <c r="T812" i="14"/>
  <c r="V1781" i="14"/>
  <c r="Y1781" i="14" s="1"/>
  <c r="AA189" i="14"/>
  <c r="V1445" i="14"/>
  <c r="Y1445" i="14" s="1"/>
  <c r="V1069" i="14"/>
  <c r="Y1069" i="14" s="1"/>
  <c r="AA119" i="14"/>
  <c r="T1782" i="14"/>
  <c r="V1456" i="14"/>
  <c r="Y1456" i="14" s="1"/>
  <c r="V189" i="14"/>
  <c r="Y189" i="14" s="1"/>
  <c r="V1446" i="14"/>
  <c r="Y1446" i="14" s="1"/>
  <c r="T1070" i="14"/>
  <c r="V1782" i="14"/>
  <c r="Y1782" i="14" s="1"/>
  <c r="T1690" i="14"/>
  <c r="T496" i="14"/>
  <c r="T2410" i="14"/>
  <c r="T469" i="14"/>
  <c r="AA1782" i="14"/>
  <c r="V1677" i="14"/>
  <c r="Y1677" i="14" s="1"/>
  <c r="V1061" i="14"/>
  <c r="Y1061" i="14" s="1"/>
  <c r="V468" i="14"/>
  <c r="Y468" i="14" s="1"/>
  <c r="V1142" i="14"/>
  <c r="Y1142" i="14" s="1"/>
  <c r="T1446" i="14"/>
  <c r="T1063" i="14"/>
  <c r="AA529" i="14"/>
  <c r="AA1062" i="14"/>
  <c r="T806" i="14"/>
  <c r="T1685" i="14"/>
  <c r="V498" i="14"/>
  <c r="Y498" i="14" s="1"/>
  <c r="T529" i="14"/>
  <c r="T1069" i="14"/>
  <c r="T214" i="14"/>
  <c r="AA1064" i="14"/>
  <c r="T1697" i="14"/>
  <c r="T1132" i="14"/>
  <c r="T119" i="14"/>
  <c r="V522" i="14"/>
  <c r="Y522" i="14" s="1"/>
  <c r="V446" i="14"/>
  <c r="Y446" i="14" s="1"/>
  <c r="T194" i="14"/>
  <c r="T485" i="14"/>
  <c r="T1701" i="14"/>
  <c r="V34" i="14"/>
  <c r="Y34" i="14" s="1"/>
  <c r="T1768" i="14"/>
  <c r="T1473" i="14"/>
  <c r="T206" i="14"/>
  <c r="T1760" i="14"/>
  <c r="V1759" i="14"/>
  <c r="Y1759" i="14" s="1"/>
  <c r="V521" i="14"/>
  <c r="Y521" i="14" s="1"/>
  <c r="AA1760" i="14"/>
  <c r="T523" i="14"/>
  <c r="T1112" i="14"/>
  <c r="T522" i="14"/>
  <c r="V587" i="14"/>
  <c r="Y587" i="14" s="1"/>
  <c r="T1471" i="14"/>
  <c r="T585" i="14"/>
  <c r="T1679" i="14"/>
  <c r="V41" i="14"/>
  <c r="Y41" i="14" s="1"/>
  <c r="T33" i="14"/>
  <c r="T505" i="14"/>
  <c r="V526" i="14"/>
  <c r="Y526" i="14" s="1"/>
  <c r="V1121" i="14"/>
  <c r="Y1121" i="14" s="1"/>
  <c r="T494" i="14"/>
  <c r="T1712" i="14"/>
  <c r="T182" i="14"/>
  <c r="V187" i="14"/>
  <c r="Y187" i="14" s="1"/>
  <c r="T191" i="14"/>
  <c r="T1625" i="14"/>
  <c r="T1681" i="14"/>
  <c r="T1677" i="14"/>
  <c r="T1116" i="14"/>
  <c r="AA1691" i="14"/>
  <c r="V181" i="14"/>
  <c r="Y181" i="14" s="1"/>
  <c r="V1543" i="14"/>
  <c r="Y1543" i="14" s="1"/>
  <c r="T2403" i="14"/>
  <c r="V1122" i="14"/>
  <c r="Y1122" i="14" s="1"/>
  <c r="V493" i="14"/>
  <c r="Y493" i="14" s="1"/>
  <c r="V31" i="14"/>
  <c r="Y31" i="14" s="1"/>
  <c r="V1816" i="14"/>
  <c r="Y1816" i="14" s="1"/>
  <c r="T1815" i="14"/>
  <c r="T527" i="14"/>
  <c r="T1542" i="14"/>
  <c r="AA1546" i="14"/>
  <c r="T447" i="14"/>
  <c r="T273" i="14"/>
  <c r="V1591" i="14"/>
  <c r="Y1591" i="14" s="1"/>
  <c r="AA2403" i="14"/>
  <c r="AA1122" i="14"/>
  <c r="V1592" i="14"/>
  <c r="Y1592" i="14" s="1"/>
  <c r="AA2481" i="14"/>
  <c r="V1813" i="14"/>
  <c r="Y1813" i="14" s="1"/>
  <c r="T1544" i="14"/>
  <c r="V290" i="14"/>
  <c r="Y290" i="14" s="1"/>
  <c r="T1794" i="14"/>
  <c r="V1066" i="14"/>
  <c r="Y1066" i="14" s="1"/>
  <c r="AA1542" i="14"/>
  <c r="T291" i="14"/>
  <c r="V1546" i="14"/>
  <c r="Y1546" i="14" s="1"/>
  <c r="T1686" i="14"/>
  <c r="T1593" i="14"/>
  <c r="T1592" i="14"/>
  <c r="V810" i="14"/>
  <c r="Y810" i="14" s="1"/>
  <c r="V2480" i="14"/>
  <c r="Y2480" i="14" s="1"/>
  <c r="V2481" i="14"/>
  <c r="Y2481" i="14" s="1"/>
  <c r="T1550" i="14"/>
  <c r="V1814" i="14"/>
  <c r="Y1814" i="14" s="1"/>
  <c r="AA1544" i="14"/>
  <c r="V797" i="14"/>
  <c r="Y797" i="14" s="1"/>
  <c r="V1793" i="14"/>
  <c r="Y1793" i="14" s="1"/>
  <c r="T218" i="14"/>
  <c r="V502" i="14"/>
  <c r="Y502" i="14" s="1"/>
  <c r="T271" i="14"/>
  <c r="T2482" i="14"/>
  <c r="AA526" i="14"/>
  <c r="V508" i="14"/>
  <c r="Y508" i="14" s="1"/>
  <c r="V1685" i="14"/>
  <c r="Y1685" i="14" s="1"/>
  <c r="V1485" i="14"/>
  <c r="Y1485" i="14" s="1"/>
  <c r="V1117" i="14"/>
  <c r="Y1117" i="14" s="1"/>
  <c r="AA187" i="14"/>
  <c r="V525" i="14"/>
  <c r="Y525" i="14" s="1"/>
  <c r="AA1550" i="14"/>
  <c r="T1795" i="14"/>
  <c r="V1710" i="14"/>
  <c r="Y1710" i="14" s="1"/>
  <c r="AA1794" i="14"/>
  <c r="T482" i="14"/>
  <c r="AA503" i="14"/>
  <c r="AA271" i="14"/>
  <c r="AA218" i="14"/>
  <c r="T1144" i="14"/>
  <c r="T1117" i="14"/>
  <c r="T41" i="14"/>
  <c r="V2402" i="14"/>
  <c r="Y2402" i="14" s="1"/>
  <c r="V1694" i="14"/>
  <c r="Y1694" i="14" s="1"/>
  <c r="AA41" i="14"/>
  <c r="AA1685" i="14"/>
  <c r="T1485" i="14"/>
  <c r="AA475" i="14"/>
  <c r="T1067" i="14"/>
  <c r="V1815" i="14"/>
  <c r="Y1815" i="14" s="1"/>
  <c r="V1550" i="14"/>
  <c r="Y1550" i="14" s="1"/>
  <c r="T811" i="14"/>
  <c r="V480" i="14"/>
  <c r="Y480" i="14" s="1"/>
  <c r="T1740" i="14"/>
  <c r="T801" i="14"/>
  <c r="V503" i="14"/>
  <c r="Y503" i="14" s="1"/>
  <c r="AA1694" i="14"/>
  <c r="V1459" i="14"/>
  <c r="Y1459" i="14" s="1"/>
  <c r="T42" i="14"/>
  <c r="AA1485" i="14"/>
  <c r="V475" i="14"/>
  <c r="Y475" i="14" s="1"/>
  <c r="AA1067" i="14"/>
  <c r="T1817" i="14"/>
  <c r="T1711" i="14"/>
  <c r="V811" i="14"/>
  <c r="Y811" i="14" s="1"/>
  <c r="T481" i="14"/>
  <c r="AA1740" i="14"/>
  <c r="V801" i="14"/>
  <c r="Y801" i="14" s="1"/>
  <c r="T1460" i="14"/>
  <c r="T1693" i="14"/>
  <c r="V1690" i="14"/>
  <c r="Y1690" i="14" s="1"/>
  <c r="V1110" i="14"/>
  <c r="Y1110" i="14" s="1"/>
  <c r="V474" i="14"/>
  <c r="Y474" i="14" s="1"/>
  <c r="V1067" i="14"/>
  <c r="Y1067" i="14" s="1"/>
  <c r="T802" i="14"/>
  <c r="T34" i="14"/>
  <c r="T1673" i="14"/>
  <c r="T763" i="14"/>
  <c r="T1468" i="14"/>
  <c r="T762" i="14"/>
  <c r="T1687" i="14"/>
  <c r="V762" i="14"/>
  <c r="Y762" i="14" s="1"/>
  <c r="T1065" i="14"/>
  <c r="AA762" i="14"/>
  <c r="T488" i="14"/>
  <c r="V1134" i="14"/>
  <c r="Y1134" i="14" s="1"/>
  <c r="T1341" i="14"/>
  <c r="T588" i="14"/>
  <c r="T1692" i="14"/>
  <c r="V836" i="14"/>
  <c r="Y836" i="14" s="1"/>
  <c r="T514" i="14"/>
  <c r="T1064" i="14"/>
  <c r="T1703" i="14"/>
  <c r="T1450" i="14"/>
  <c r="T183" i="14"/>
  <c r="T2406" i="14"/>
  <c r="T1516" i="14"/>
  <c r="T1517" i="14"/>
  <c r="T1688" i="14"/>
  <c r="T1684" i="14"/>
  <c r="T1463" i="14"/>
  <c r="T1464" i="14"/>
  <c r="T2478" i="14"/>
  <c r="T2477" i="14"/>
  <c r="T1680" i="14"/>
  <c r="V588" i="14"/>
  <c r="Y588" i="14" s="1"/>
  <c r="T1552" i="14"/>
  <c r="T1695" i="14"/>
  <c r="T1081" i="14"/>
  <c r="T1549" i="14"/>
  <c r="T1676" i="14"/>
  <c r="T1098" i="14"/>
  <c r="T1149" i="14"/>
  <c r="V1552" i="14"/>
  <c r="Y1552" i="14" s="1"/>
  <c r="T814" i="14"/>
  <c r="V1317" i="14"/>
  <c r="Y1317" i="14" s="1"/>
  <c r="T1319" i="14"/>
  <c r="T1541" i="14"/>
  <c r="T1082" i="14"/>
  <c r="AA1552" i="14"/>
  <c r="T1301" i="14"/>
  <c r="T1300" i="14"/>
  <c r="T1530" i="14"/>
  <c r="V1529" i="14"/>
  <c r="Y1529" i="14" s="1"/>
  <c r="T1700" i="14"/>
  <c r="T504" i="14"/>
  <c r="T1120" i="14"/>
  <c r="T1696" i="14"/>
  <c r="T508" i="14"/>
  <c r="V507" i="14"/>
  <c r="Y507" i="14" s="1"/>
  <c r="AA2395" i="14"/>
  <c r="V2395" i="14"/>
  <c r="Y2395" i="14" s="1"/>
  <c r="T2395" i="14"/>
  <c r="AA2391" i="14"/>
  <c r="V2391" i="14"/>
  <c r="Y2391" i="14" s="1"/>
  <c r="T2391" i="14"/>
  <c r="V1651" i="14"/>
  <c r="Y1651" i="14" s="1"/>
  <c r="AA1651" i="14"/>
  <c r="V1650" i="14"/>
  <c r="Y1650" i="14" s="1"/>
  <c r="T1651" i="14"/>
  <c r="T1652" i="14"/>
  <c r="V1089" i="14"/>
  <c r="Y1089" i="14" s="1"/>
  <c r="AA1089" i="14"/>
  <c r="T1089" i="14"/>
  <c r="V1099" i="14"/>
  <c r="Y1099" i="14" s="1"/>
  <c r="AA1099" i="14"/>
  <c r="T1099" i="14"/>
  <c r="AA1557" i="14"/>
  <c r="V1557" i="14"/>
  <c r="Y1557" i="14" s="1"/>
  <c r="T1558" i="14"/>
  <c r="T1557" i="14"/>
  <c r="AA1604" i="14"/>
  <c r="T1604" i="14"/>
  <c r="V1604" i="14"/>
  <c r="Y1604" i="14" s="1"/>
  <c r="V1603" i="14"/>
  <c r="Y1603" i="14" s="1"/>
  <c r="AA1506" i="14"/>
  <c r="V1506" i="14"/>
  <c r="Y1506" i="14" s="1"/>
  <c r="T1507" i="14"/>
  <c r="T1506" i="14"/>
  <c r="V1505" i="14"/>
  <c r="Y1505" i="14" s="1"/>
  <c r="V1326" i="14"/>
  <c r="Y1326" i="14" s="1"/>
  <c r="AA1326" i="14"/>
  <c r="T1326" i="14"/>
  <c r="T1327" i="14"/>
  <c r="V1325" i="14"/>
  <c r="Y1325" i="14" s="1"/>
  <c r="AA1334" i="14"/>
  <c r="V1334" i="14"/>
  <c r="Y1334" i="14" s="1"/>
  <c r="T1334" i="14"/>
  <c r="V1101" i="14"/>
  <c r="Y1101" i="14" s="1"/>
  <c r="AA1101" i="14"/>
  <c r="T1101" i="14"/>
  <c r="V1086" i="14"/>
  <c r="Y1086" i="14" s="1"/>
  <c r="AA1086" i="14"/>
  <c r="T1086" i="14"/>
  <c r="AA833" i="14"/>
  <c r="T833" i="14"/>
  <c r="V833" i="14"/>
  <c r="Y833" i="14" s="1"/>
  <c r="T834" i="14"/>
  <c r="V674" i="14"/>
  <c r="Y674" i="14" s="1"/>
  <c r="AA674" i="14"/>
  <c r="T674" i="14"/>
  <c r="AA231" i="14"/>
  <c r="V231" i="14"/>
  <c r="Y231" i="14" s="1"/>
  <c r="T231" i="14"/>
  <c r="V28" i="14"/>
  <c r="Y28" i="14" s="1"/>
  <c r="AA28" i="14"/>
  <c r="T28" i="14"/>
  <c r="V1703" i="14"/>
  <c r="Y1703" i="14" s="1"/>
  <c r="V1098" i="14"/>
  <c r="Y1098" i="14" s="1"/>
  <c r="V1359" i="14"/>
  <c r="Y1359" i="14" s="1"/>
  <c r="AA1359" i="14"/>
  <c r="T1359" i="14"/>
  <c r="V1365" i="14"/>
  <c r="Y1365" i="14" s="1"/>
  <c r="AA1365" i="14"/>
  <c r="T1365" i="14"/>
  <c r="AA1131" i="14"/>
  <c r="V1131" i="14"/>
  <c r="Y1131" i="14" s="1"/>
  <c r="T1131" i="14"/>
  <c r="AA932" i="14"/>
  <c r="V932" i="14"/>
  <c r="Y932" i="14" s="1"/>
  <c r="T932" i="14"/>
  <c r="AA849" i="14"/>
  <c r="T849" i="14"/>
  <c r="V849" i="14"/>
  <c r="Y849" i="14" s="1"/>
  <c r="T850" i="14"/>
  <c r="V581" i="14"/>
  <c r="Y581" i="14" s="1"/>
  <c r="AA581" i="14"/>
  <c r="T581" i="14"/>
  <c r="V284" i="14"/>
  <c r="Y284" i="14" s="1"/>
  <c r="AA284" i="14"/>
  <c r="T284" i="14"/>
  <c r="AA235" i="14"/>
  <c r="V235" i="14"/>
  <c r="Y235" i="14" s="1"/>
  <c r="T235" i="14"/>
  <c r="AA2389" i="14"/>
  <c r="V2389" i="14"/>
  <c r="Y2389" i="14" s="1"/>
  <c r="T2390" i="14"/>
  <c r="T2389" i="14"/>
  <c r="V1090" i="14"/>
  <c r="Y1090" i="14" s="1"/>
  <c r="AA1090" i="14"/>
  <c r="T1090" i="14"/>
  <c r="V1083" i="14"/>
  <c r="Y1083" i="14" s="1"/>
  <c r="AA1083" i="14"/>
  <c r="T1083" i="14"/>
  <c r="V8" i="14"/>
  <c r="Y8" i="14" s="1"/>
  <c r="AA8" i="14"/>
  <c r="T8" i="14"/>
  <c r="AA1605" i="14"/>
  <c r="V1605" i="14"/>
  <c r="Y1605" i="14" s="1"/>
  <c r="T1606" i="14"/>
  <c r="T1605" i="14"/>
  <c r="AA1518" i="14"/>
  <c r="V1518" i="14"/>
  <c r="Y1518" i="14" s="1"/>
  <c r="V1517" i="14"/>
  <c r="Y1517" i="14" s="1"/>
  <c r="T1518" i="14"/>
  <c r="T1519" i="14"/>
  <c r="V1364" i="14"/>
  <c r="Y1364" i="14" s="1"/>
  <c r="AA1364" i="14"/>
  <c r="T1364" i="14"/>
  <c r="V1361" i="14"/>
  <c r="Y1361" i="14" s="1"/>
  <c r="AA1361" i="14"/>
  <c r="T1361" i="14"/>
  <c r="V573" i="14"/>
  <c r="Y573" i="14" s="1"/>
  <c r="AA573" i="14"/>
  <c r="T573" i="14"/>
  <c r="AA252" i="14"/>
  <c r="V252" i="14"/>
  <c r="Y252" i="14" s="1"/>
  <c r="T252" i="14"/>
  <c r="V17" i="14"/>
  <c r="Y17" i="14" s="1"/>
  <c r="AA17" i="14"/>
  <c r="T17" i="14"/>
  <c r="AA2466" i="14"/>
  <c r="T2466" i="14"/>
  <c r="V2466" i="14"/>
  <c r="Y2466" i="14" s="1"/>
  <c r="V2465" i="14"/>
  <c r="Y2465" i="14" s="1"/>
  <c r="T2467" i="14"/>
  <c r="AA1489" i="14"/>
  <c r="V1489" i="14"/>
  <c r="Y1489" i="14" s="1"/>
  <c r="V1488" i="14"/>
  <c r="Y1488" i="14" s="1"/>
  <c r="T1489" i="14"/>
  <c r="V1082" i="14"/>
  <c r="Y1082" i="14" s="1"/>
  <c r="V491" i="14"/>
  <c r="Y491" i="14" s="1"/>
  <c r="AA491" i="14"/>
  <c r="T491" i="14"/>
  <c r="AA2413" i="14"/>
  <c r="T2413" i="14"/>
  <c r="V2413" i="14"/>
  <c r="Y2413" i="14" s="1"/>
  <c r="V1670" i="14"/>
  <c r="Y1670" i="14" s="1"/>
  <c r="AA1670" i="14"/>
  <c r="T1670" i="14"/>
  <c r="T1671" i="14"/>
  <c r="AA1522" i="14"/>
  <c r="V1522" i="14"/>
  <c r="Y1522" i="14" s="1"/>
  <c r="T1522" i="14"/>
  <c r="T1523" i="14"/>
  <c r="V1521" i="14"/>
  <c r="Y1521" i="14" s="1"/>
  <c r="AA1612" i="14"/>
  <c r="T1612" i="14"/>
  <c r="V1612" i="14"/>
  <c r="Y1612" i="14" s="1"/>
  <c r="V1611" i="14"/>
  <c r="Y1611" i="14" s="1"/>
  <c r="V1077" i="14"/>
  <c r="Y1077" i="14" s="1"/>
  <c r="AA1077" i="14"/>
  <c r="T1077" i="14"/>
  <c r="AA1123" i="14"/>
  <c r="V1123" i="14"/>
  <c r="Y1123" i="14" s="1"/>
  <c r="T1123" i="14"/>
  <c r="V592" i="14"/>
  <c r="Y592" i="14" s="1"/>
  <c r="AA592" i="14"/>
  <c r="T592" i="14"/>
  <c r="T593" i="14"/>
  <c r="AA457" i="14"/>
  <c r="V457" i="14"/>
  <c r="Y457" i="14" s="1"/>
  <c r="T457" i="14"/>
  <c r="AA263" i="14"/>
  <c r="V263" i="14"/>
  <c r="Y263" i="14" s="1"/>
  <c r="T264" i="14"/>
  <c r="T263" i="14"/>
  <c r="V226" i="14"/>
  <c r="Y226" i="14" s="1"/>
  <c r="AA226" i="14"/>
  <c r="T227" i="14"/>
  <c r="T226" i="14"/>
  <c r="V803" i="14"/>
  <c r="Y803" i="14" s="1"/>
  <c r="V527" i="14"/>
  <c r="Y527" i="14" s="1"/>
  <c r="AA2387" i="14"/>
  <c r="V2387" i="14"/>
  <c r="Y2387" i="14" s="1"/>
  <c r="T2387" i="14"/>
  <c r="AA730" i="14"/>
  <c r="V730" i="14"/>
  <c r="Y730" i="14" s="1"/>
  <c r="T731" i="14"/>
  <c r="T730" i="14"/>
  <c r="V729" i="14"/>
  <c r="Y729" i="14" s="1"/>
  <c r="V6" i="14"/>
  <c r="Y6" i="14" s="1"/>
  <c r="AA6" i="14"/>
  <c r="T6" i="14"/>
  <c r="V1662" i="14"/>
  <c r="Y1662" i="14" s="1"/>
  <c r="AA1662" i="14"/>
  <c r="T1662" i="14"/>
  <c r="AA1572" i="14"/>
  <c r="T1572" i="14"/>
  <c r="V1572" i="14"/>
  <c r="Y1572" i="14" s="1"/>
  <c r="V1571" i="14"/>
  <c r="Y1571" i="14" s="1"/>
  <c r="V1372" i="14"/>
  <c r="Y1372" i="14" s="1"/>
  <c r="AA1372" i="14"/>
  <c r="T1372" i="14"/>
  <c r="V1370" i="14"/>
  <c r="Y1370" i="14" s="1"/>
  <c r="AA1370" i="14"/>
  <c r="T1370" i="14"/>
  <c r="V962" i="14"/>
  <c r="Y962" i="14" s="1"/>
  <c r="AA962" i="14"/>
  <c r="T962" i="14"/>
  <c r="AA238" i="14"/>
  <c r="V238" i="14"/>
  <c r="Y238" i="14" s="1"/>
  <c r="T238" i="14"/>
  <c r="AA26" i="14"/>
  <c r="V26" i="14"/>
  <c r="Y26" i="14" s="1"/>
  <c r="T26" i="14"/>
  <c r="V1349" i="14"/>
  <c r="Y1349" i="14" s="1"/>
  <c r="AA1349" i="14"/>
  <c r="T1349" i="14"/>
  <c r="AA853" i="14"/>
  <c r="V853" i="14"/>
  <c r="Y853" i="14" s="1"/>
  <c r="V852" i="14"/>
  <c r="Y852" i="14" s="1"/>
  <c r="T853" i="14"/>
  <c r="T854" i="14"/>
  <c r="V580" i="14"/>
  <c r="Y580" i="14" s="1"/>
  <c r="AA580" i="14"/>
  <c r="T580" i="14"/>
  <c r="V207" i="14"/>
  <c r="Y207" i="14" s="1"/>
  <c r="AA207" i="14"/>
  <c r="T207" i="14"/>
  <c r="AA2385" i="14"/>
  <c r="V2385" i="14"/>
  <c r="Y2385" i="14" s="1"/>
  <c r="T2386" i="14"/>
  <c r="T2385" i="14"/>
  <c r="V2384" i="14"/>
  <c r="Y2384" i="14" s="1"/>
  <c r="AA241" i="14"/>
  <c r="V241" i="14"/>
  <c r="Y241" i="14" s="1"/>
  <c r="T241" i="14"/>
  <c r="AA1573" i="14"/>
  <c r="V1573" i="14"/>
  <c r="Y1573" i="14" s="1"/>
  <c r="T1574" i="14"/>
  <c r="T1573" i="14"/>
  <c r="AA1620" i="14"/>
  <c r="T1620" i="14"/>
  <c r="V1620" i="14"/>
  <c r="Y1620" i="14" s="1"/>
  <c r="V1619" i="14"/>
  <c r="Y1619" i="14" s="1"/>
  <c r="V1348" i="14"/>
  <c r="Y1348" i="14" s="1"/>
  <c r="AA1348" i="14"/>
  <c r="T1348" i="14"/>
  <c r="V557" i="14"/>
  <c r="Y557" i="14" s="1"/>
  <c r="AA557" i="14"/>
  <c r="T557" i="14"/>
  <c r="T558" i="14"/>
  <c r="V509" i="14"/>
  <c r="Y509" i="14" s="1"/>
  <c r="AA509" i="14"/>
  <c r="T509" i="14"/>
  <c r="AA249" i="14"/>
  <c r="V249" i="14"/>
  <c r="Y249" i="14" s="1"/>
  <c r="T249" i="14"/>
  <c r="AA236" i="14"/>
  <c r="V236" i="14"/>
  <c r="Y236" i="14" s="1"/>
  <c r="T236" i="14"/>
  <c r="V24" i="14"/>
  <c r="Y24" i="14" s="1"/>
  <c r="AA24" i="14"/>
  <c r="T24" i="14"/>
  <c r="AA2396" i="14"/>
  <c r="V2396" i="14"/>
  <c r="Y2396" i="14" s="1"/>
  <c r="T2396" i="14"/>
  <c r="V483" i="14"/>
  <c r="Y483" i="14" s="1"/>
  <c r="AA483" i="14"/>
  <c r="T483" i="14"/>
  <c r="V248" i="14"/>
  <c r="Y248" i="14" s="1"/>
  <c r="AA2397" i="14"/>
  <c r="T2397" i="14"/>
  <c r="V2397" i="14"/>
  <c r="Y2397" i="14" s="1"/>
  <c r="V1661" i="14"/>
  <c r="Y1661" i="14" s="1"/>
  <c r="AA1661" i="14"/>
  <c r="T1661" i="14"/>
  <c r="V1660" i="14"/>
  <c r="Y1660" i="14" s="1"/>
  <c r="AA1580" i="14"/>
  <c r="T1580" i="14"/>
  <c r="V1580" i="14"/>
  <c r="Y1580" i="14" s="1"/>
  <c r="V1579" i="14"/>
  <c r="Y1579" i="14" s="1"/>
  <c r="V1374" i="14"/>
  <c r="Y1374" i="14" s="1"/>
  <c r="AA1374" i="14"/>
  <c r="T1374" i="14"/>
  <c r="AA432" i="14"/>
  <c r="T432" i="14"/>
  <c r="V432" i="14"/>
  <c r="Y432" i="14" s="1"/>
  <c r="T433" i="14"/>
  <c r="V199" i="14"/>
  <c r="Y199" i="14" s="1"/>
  <c r="AA199" i="14"/>
  <c r="T199" i="14"/>
  <c r="V204" i="14"/>
  <c r="Y204" i="14" s="1"/>
  <c r="AA204" i="14"/>
  <c r="T204" i="14"/>
  <c r="V673" i="14"/>
  <c r="Y673" i="14" s="1"/>
  <c r="T1340" i="14"/>
  <c r="AA1616" i="14"/>
  <c r="T1616" i="14"/>
  <c r="V1616" i="14"/>
  <c r="Y1616" i="14" s="1"/>
  <c r="V1615" i="14"/>
  <c r="Y1615" i="14" s="1"/>
  <c r="AA1657" i="14"/>
  <c r="V1657" i="14"/>
  <c r="Y1657" i="14" s="1"/>
  <c r="V1656" i="14"/>
  <c r="Y1656" i="14" s="1"/>
  <c r="T1657" i="14"/>
  <c r="T1658" i="14"/>
  <c r="AA1584" i="14"/>
  <c r="T1584" i="14"/>
  <c r="V1584" i="14"/>
  <c r="Y1584" i="14" s="1"/>
  <c r="V1583" i="14"/>
  <c r="Y1583" i="14" s="1"/>
  <c r="AA1477" i="14"/>
  <c r="T1477" i="14"/>
  <c r="V1477" i="14"/>
  <c r="Y1477" i="14" s="1"/>
  <c r="V1476" i="14"/>
  <c r="Y1476" i="14" s="1"/>
  <c r="V650" i="14"/>
  <c r="Y650" i="14" s="1"/>
  <c r="AA650" i="14"/>
  <c r="T650" i="14"/>
  <c r="T651" i="14"/>
  <c r="V1647" i="14"/>
  <c r="Y1647" i="14" s="1"/>
  <c r="AA1647" i="14"/>
  <c r="V1646" i="14"/>
  <c r="Y1646" i="14" s="1"/>
  <c r="T1648" i="14"/>
  <c r="T1647" i="14"/>
  <c r="V1356" i="14"/>
  <c r="Y1356" i="14" s="1"/>
  <c r="AA1356" i="14"/>
  <c r="T1356" i="14"/>
  <c r="V1354" i="14"/>
  <c r="Y1354" i="14" s="1"/>
  <c r="AA1354" i="14"/>
  <c r="T1354" i="14"/>
  <c r="V203" i="14"/>
  <c r="Y203" i="14" s="1"/>
  <c r="AA203" i="14"/>
  <c r="T203" i="14"/>
  <c r="V221" i="14"/>
  <c r="Y221" i="14" s="1"/>
  <c r="AA221" i="14"/>
  <c r="T221" i="14"/>
  <c r="AA2450" i="14"/>
  <c r="T2450" i="14"/>
  <c r="V2450" i="14"/>
  <c r="Y2450" i="14" s="1"/>
  <c r="V2449" i="14"/>
  <c r="Y2449" i="14" s="1"/>
  <c r="AA1645" i="14"/>
  <c r="V1645" i="14"/>
  <c r="Y1645" i="14" s="1"/>
  <c r="T1645" i="14"/>
  <c r="T1646" i="14"/>
  <c r="V1644" i="14"/>
  <c r="Y1644" i="14" s="1"/>
  <c r="AA1497" i="14"/>
  <c r="V1497" i="14"/>
  <c r="Y1497" i="14" s="1"/>
  <c r="V1496" i="14"/>
  <c r="Y1496" i="14" s="1"/>
  <c r="T1498" i="14"/>
  <c r="T1497" i="14"/>
  <c r="V1368" i="14"/>
  <c r="Y1368" i="14" s="1"/>
  <c r="AA1368" i="14"/>
  <c r="T1368" i="14"/>
  <c r="V1092" i="14"/>
  <c r="Y1092" i="14" s="1"/>
  <c r="AA1092" i="14"/>
  <c r="T1092" i="14"/>
  <c r="AA821" i="14"/>
  <c r="V821" i="14"/>
  <c r="Y821" i="14" s="1"/>
  <c r="T821" i="14"/>
  <c r="AA1641" i="14"/>
  <c r="V1641" i="14"/>
  <c r="Y1641" i="14" s="1"/>
  <c r="T1641" i="14"/>
  <c r="V1640" i="14"/>
  <c r="Y1640" i="14" s="1"/>
  <c r="T1642" i="14"/>
  <c r="V1105" i="14"/>
  <c r="Y1105" i="14" s="1"/>
  <c r="AA1105" i="14"/>
  <c r="T1105" i="14"/>
  <c r="V662" i="14"/>
  <c r="Y662" i="14" s="1"/>
  <c r="AA662" i="14"/>
  <c r="T662" i="14"/>
  <c r="V579" i="14"/>
  <c r="Y579" i="14" s="1"/>
  <c r="V292" i="14"/>
  <c r="Y292" i="14" s="1"/>
  <c r="AA292" i="14"/>
  <c r="T292" i="14"/>
  <c r="AA1588" i="14"/>
  <c r="T1588" i="14"/>
  <c r="V1588" i="14"/>
  <c r="Y1588" i="14" s="1"/>
  <c r="V1587" i="14"/>
  <c r="Y1587" i="14" s="1"/>
  <c r="V1371" i="14"/>
  <c r="Y1371" i="14" s="1"/>
  <c r="AA1371" i="14"/>
  <c r="T1371" i="14"/>
  <c r="V1084" i="14"/>
  <c r="Y1084" i="14" s="1"/>
  <c r="AA1084" i="14"/>
  <c r="T1084" i="14"/>
  <c r="AA845" i="14"/>
  <c r="V845" i="14"/>
  <c r="Y845" i="14" s="1"/>
  <c r="T845" i="14"/>
  <c r="V578" i="14"/>
  <c r="Y578" i="14" s="1"/>
  <c r="AA578" i="14"/>
  <c r="T578" i="14"/>
  <c r="T579" i="14"/>
  <c r="V535" i="14"/>
  <c r="Y535" i="14" s="1"/>
  <c r="AA535" i="14"/>
  <c r="T535" i="14"/>
  <c r="T536" i="14"/>
  <c r="AA96" i="14"/>
  <c r="V96" i="14"/>
  <c r="Y96" i="14" s="1"/>
  <c r="T96" i="14"/>
  <c r="T97" i="14"/>
  <c r="V211" i="14"/>
  <c r="Y211" i="14" s="1"/>
  <c r="AA211" i="14"/>
  <c r="T211" i="14"/>
  <c r="V14" i="14"/>
  <c r="Y14" i="14" s="1"/>
  <c r="AA14" i="14"/>
  <c r="T15" i="14"/>
  <c r="T14" i="14"/>
  <c r="AA2392" i="14"/>
  <c r="V2392" i="14"/>
  <c r="Y2392" i="14" s="1"/>
  <c r="T2392" i="14"/>
  <c r="V1668" i="14"/>
  <c r="Y1668" i="14" s="1"/>
  <c r="AA1668" i="14"/>
  <c r="T1668" i="14"/>
  <c r="AA1629" i="14"/>
  <c r="V1629" i="14"/>
  <c r="Y1629" i="14" s="1"/>
  <c r="T1630" i="14"/>
  <c r="T1629" i="14"/>
  <c r="V1360" i="14"/>
  <c r="Y1360" i="14" s="1"/>
  <c r="AA1360" i="14"/>
  <c r="T1360" i="14"/>
  <c r="V1358" i="14"/>
  <c r="Y1358" i="14" s="1"/>
  <c r="AA1358" i="14"/>
  <c r="T1358" i="14"/>
  <c r="AA424" i="14"/>
  <c r="T424" i="14"/>
  <c r="V424" i="14"/>
  <c r="Y424" i="14" s="1"/>
  <c r="T425" i="14"/>
  <c r="AA233" i="14"/>
  <c r="V233" i="14"/>
  <c r="Y233" i="14" s="1"/>
  <c r="T233" i="14"/>
  <c r="V188" i="14"/>
  <c r="Y188" i="14" s="1"/>
  <c r="AA188" i="14"/>
  <c r="T188" i="14"/>
  <c r="V16" i="14"/>
  <c r="Y16" i="14" s="1"/>
  <c r="AA16" i="14"/>
  <c r="T16" i="14"/>
  <c r="T963" i="14"/>
  <c r="V275" i="14"/>
  <c r="Y275" i="14" s="1"/>
  <c r="V1434" i="14"/>
  <c r="Y1434" i="14" s="1"/>
  <c r="AA1434" i="14"/>
  <c r="T1435" i="14"/>
  <c r="T1434" i="14"/>
  <c r="V1106" i="14"/>
  <c r="Y1106" i="14" s="1"/>
  <c r="AA1106" i="14"/>
  <c r="T1106" i="14"/>
  <c r="AA1617" i="14"/>
  <c r="V1617" i="14"/>
  <c r="Y1617" i="14" s="1"/>
  <c r="T1618" i="14"/>
  <c r="T1617" i="14"/>
  <c r="V1438" i="14"/>
  <c r="Y1438" i="14" s="1"/>
  <c r="T1438" i="14"/>
  <c r="AA1438" i="14"/>
  <c r="T1439" i="14"/>
  <c r="V1437" i="14"/>
  <c r="Y1437" i="14" s="1"/>
  <c r="AA1336" i="14"/>
  <c r="V1336" i="14"/>
  <c r="Y1336" i="14" s="1"/>
  <c r="T1337" i="14"/>
  <c r="T1336" i="14"/>
  <c r="AA1141" i="14"/>
  <c r="V1141" i="14"/>
  <c r="Y1141" i="14" s="1"/>
  <c r="T1141" i="14"/>
  <c r="V1100" i="14"/>
  <c r="Y1100" i="14" s="1"/>
  <c r="AA1100" i="14"/>
  <c r="T1100" i="14"/>
  <c r="AA861" i="14"/>
  <c r="V861" i="14"/>
  <c r="Y861" i="14" s="1"/>
  <c r="T861" i="14"/>
  <c r="V860" i="14"/>
  <c r="Y860" i="14" s="1"/>
  <c r="V654" i="14"/>
  <c r="Y654" i="14" s="1"/>
  <c r="AA654" i="14"/>
  <c r="T654" i="14"/>
  <c r="AA441" i="14"/>
  <c r="V441" i="14"/>
  <c r="Y441" i="14" s="1"/>
  <c r="T441" i="14"/>
  <c r="AA245" i="14"/>
  <c r="V245" i="14"/>
  <c r="Y245" i="14" s="1"/>
  <c r="T245" i="14"/>
  <c r="V200" i="14"/>
  <c r="Y200" i="14" s="1"/>
  <c r="AA200" i="14"/>
  <c r="T200" i="14"/>
  <c r="AA2425" i="14"/>
  <c r="T2425" i="14"/>
  <c r="V2425" i="14"/>
  <c r="Y2425" i="14" s="1"/>
  <c r="T2426" i="14"/>
  <c r="AA1613" i="14"/>
  <c r="V1613" i="14"/>
  <c r="Y1613" i="14" s="1"/>
  <c r="T1613" i="14"/>
  <c r="T1614" i="14"/>
  <c r="V1352" i="14"/>
  <c r="Y1352" i="14" s="1"/>
  <c r="AA1352" i="14"/>
  <c r="T1352" i="14"/>
  <c r="AA1329" i="14"/>
  <c r="V1329" i="14"/>
  <c r="Y1329" i="14" s="1"/>
  <c r="T1329" i="14"/>
  <c r="V1093" i="14"/>
  <c r="Y1093" i="14" s="1"/>
  <c r="AA1093" i="14"/>
  <c r="T1093" i="14"/>
  <c r="AA1135" i="14"/>
  <c r="V1135" i="14"/>
  <c r="Y1135" i="14" s="1"/>
  <c r="T1135" i="14"/>
  <c r="V1078" i="14"/>
  <c r="Y1078" i="14" s="1"/>
  <c r="AA1078" i="14"/>
  <c r="T1078" i="14"/>
  <c r="V796" i="14"/>
  <c r="Y796" i="14" s="1"/>
  <c r="AA796" i="14"/>
  <c r="T796" i="14"/>
  <c r="AA465" i="14"/>
  <c r="V465" i="14"/>
  <c r="Y465" i="14" s="1"/>
  <c r="T465" i="14"/>
  <c r="T466" i="14"/>
  <c r="V222" i="14"/>
  <c r="Y222" i="14" s="1"/>
  <c r="AA222" i="14"/>
  <c r="T222" i="14"/>
  <c r="AA2441" i="14"/>
  <c r="T2441" i="14"/>
  <c r="V2441" i="14"/>
  <c r="Y2441" i="14" s="1"/>
  <c r="T2442" i="14"/>
  <c r="V1104" i="14"/>
  <c r="Y1104" i="14" s="1"/>
  <c r="AA1104" i="14"/>
  <c r="T1104" i="14"/>
  <c r="AA10" i="14"/>
  <c r="V10" i="14"/>
  <c r="Y10" i="14" s="1"/>
  <c r="T10" i="14"/>
  <c r="AA1556" i="14"/>
  <c r="T1556" i="14"/>
  <c r="V1556" i="14"/>
  <c r="Y1556" i="14" s="1"/>
  <c r="V1555" i="14"/>
  <c r="Y1555" i="14" s="1"/>
  <c r="V1355" i="14"/>
  <c r="Y1355" i="14" s="1"/>
  <c r="AA1355" i="14"/>
  <c r="T1355" i="14"/>
  <c r="V1102" i="14"/>
  <c r="Y1102" i="14" s="1"/>
  <c r="AA1102" i="14"/>
  <c r="T1102" i="14"/>
  <c r="V804" i="14"/>
  <c r="Y804" i="14" s="1"/>
  <c r="AA804" i="14"/>
  <c r="T804" i="14"/>
  <c r="AA239" i="14"/>
  <c r="V239" i="14"/>
  <c r="Y239" i="14" s="1"/>
  <c r="T239" i="14"/>
  <c r="AA101" i="14"/>
  <c r="V101" i="14"/>
  <c r="Y101" i="14" s="1"/>
  <c r="V100" i="14"/>
  <c r="Y100" i="14" s="1"/>
  <c r="T102" i="14"/>
  <c r="T101" i="14"/>
  <c r="AA35" i="14"/>
  <c r="V35" i="14"/>
  <c r="Y35" i="14" s="1"/>
  <c r="T35" i="14"/>
  <c r="V12" i="14"/>
  <c r="Y12" i="14" s="1"/>
  <c r="AA12" i="14"/>
  <c r="T12" i="14"/>
  <c r="AA2388" i="14"/>
  <c r="V2388" i="14"/>
  <c r="Y2388" i="14" s="1"/>
  <c r="T2388" i="14"/>
  <c r="V220" i="14"/>
  <c r="Y220" i="14" s="1"/>
  <c r="AA1597" i="14"/>
  <c r="V1597" i="14"/>
  <c r="Y1597" i="14" s="1"/>
  <c r="T1598" i="14"/>
  <c r="T1597" i="14"/>
  <c r="V1367" i="14"/>
  <c r="Y1367" i="14" s="1"/>
  <c r="AA1367" i="14"/>
  <c r="T1367" i="14"/>
  <c r="V1322" i="14"/>
  <c r="Y1322" i="14" s="1"/>
  <c r="AA1322" i="14"/>
  <c r="V1321" i="14"/>
  <c r="Y1321" i="14" s="1"/>
  <c r="T1323" i="14"/>
  <c r="T1322" i="14"/>
  <c r="V1094" i="14"/>
  <c r="Y1094" i="14" s="1"/>
  <c r="AA1094" i="14"/>
  <c r="T1094" i="14"/>
  <c r="V7" i="14"/>
  <c r="Y7" i="14" s="1"/>
  <c r="AA7" i="14"/>
  <c r="T7" i="14"/>
  <c r="V795" i="14"/>
  <c r="Y795" i="14" s="1"/>
  <c r="V230" i="14"/>
  <c r="Y230" i="14" s="1"/>
  <c r="T510" i="14"/>
  <c r="AA2458" i="14"/>
  <c r="T2458" i="14"/>
  <c r="V2458" i="14"/>
  <c r="Y2458" i="14" s="1"/>
  <c r="V2457" i="14"/>
  <c r="Y2457" i="14" s="1"/>
  <c r="T2459" i="14"/>
  <c r="AA255" i="14"/>
  <c r="V255" i="14"/>
  <c r="Y255" i="14" s="1"/>
  <c r="T255" i="14"/>
  <c r="AA1704" i="14"/>
  <c r="V1704" i="14"/>
  <c r="Y1704" i="14" s="1"/>
  <c r="T1704" i="14"/>
  <c r="AA1585" i="14"/>
  <c r="V1585" i="14"/>
  <c r="Y1585" i="14" s="1"/>
  <c r="T1586" i="14"/>
  <c r="T1585" i="14"/>
  <c r="V1306" i="14"/>
  <c r="Y1306" i="14" s="1"/>
  <c r="AA1306" i="14"/>
  <c r="V1305" i="14"/>
  <c r="Y1305" i="14" s="1"/>
  <c r="T1306" i="14"/>
  <c r="T1307" i="14"/>
  <c r="AA1125" i="14"/>
  <c r="V1125" i="14"/>
  <c r="Y1125" i="14" s="1"/>
  <c r="T1125" i="14"/>
  <c r="AA829" i="14"/>
  <c r="V829" i="14"/>
  <c r="Y829" i="14" s="1"/>
  <c r="T829" i="14"/>
  <c r="V576" i="14"/>
  <c r="Y576" i="14" s="1"/>
  <c r="AA576" i="14"/>
  <c r="T576" i="14"/>
  <c r="AA244" i="14"/>
  <c r="V244" i="14"/>
  <c r="Y244" i="14" s="1"/>
  <c r="T244" i="14"/>
  <c r="V184" i="14"/>
  <c r="Y184" i="14" s="1"/>
  <c r="AA184" i="14"/>
  <c r="T184" i="14"/>
  <c r="AA103" i="14"/>
  <c r="V103" i="14"/>
  <c r="Y103" i="14" s="1"/>
  <c r="T104" i="14"/>
  <c r="T103" i="14"/>
  <c r="AA1581" i="14"/>
  <c r="V1581" i="14"/>
  <c r="Y1581" i="14" s="1"/>
  <c r="T1581" i="14"/>
  <c r="T1582" i="14"/>
  <c r="AA1332" i="14"/>
  <c r="V1332" i="14"/>
  <c r="Y1332" i="14" s="1"/>
  <c r="T1332" i="14"/>
  <c r="V1366" i="14"/>
  <c r="Y1366" i="14" s="1"/>
  <c r="AA1366" i="14"/>
  <c r="T1366" i="14"/>
  <c r="V935" i="14"/>
  <c r="Y935" i="14" s="1"/>
  <c r="AA935" i="14"/>
  <c r="T935" i="14"/>
  <c r="AA780" i="14"/>
  <c r="V780" i="14"/>
  <c r="Y780" i="14" s="1"/>
  <c r="T781" i="14"/>
  <c r="V779" i="14"/>
  <c r="Y779" i="14" s="1"/>
  <c r="T780" i="14"/>
  <c r="V582" i="14"/>
  <c r="Y582" i="14" s="1"/>
  <c r="AA582" i="14"/>
  <c r="T582" i="14"/>
  <c r="V22" i="14"/>
  <c r="Y22" i="14" s="1"/>
  <c r="AA22" i="14"/>
  <c r="T22" i="14"/>
  <c r="AA1632" i="14"/>
  <c r="T1632" i="14"/>
  <c r="V1632" i="14"/>
  <c r="Y1632" i="14" s="1"/>
  <c r="V1631" i="14"/>
  <c r="Y1631" i="14" s="1"/>
  <c r="V1140" i="14"/>
  <c r="Y1140" i="14" s="1"/>
  <c r="AA2417" i="14"/>
  <c r="T2417" i="14"/>
  <c r="V2417" i="14"/>
  <c r="Y2417" i="14" s="1"/>
  <c r="T2418" i="14"/>
  <c r="AA1633" i="14"/>
  <c r="V1633" i="14"/>
  <c r="Y1633" i="14" s="1"/>
  <c r="T1633" i="14"/>
  <c r="T1634" i="14"/>
  <c r="V1538" i="14"/>
  <c r="Y1538" i="14" s="1"/>
  <c r="AA1538" i="14"/>
  <c r="T1538" i="14"/>
  <c r="V1537" i="14"/>
  <c r="Y1537" i="14" s="1"/>
  <c r="V1085" i="14"/>
  <c r="Y1085" i="14" s="1"/>
  <c r="AA1085" i="14"/>
  <c r="T1085" i="14"/>
  <c r="V934" i="14"/>
  <c r="Y934" i="14" s="1"/>
  <c r="AA934" i="14"/>
  <c r="T934" i="14"/>
  <c r="AA748" i="14"/>
  <c r="V748" i="14"/>
  <c r="Y748" i="14" s="1"/>
  <c r="V747" i="14"/>
  <c r="Y747" i="14" s="1"/>
  <c r="T749" i="14"/>
  <c r="T748" i="14"/>
  <c r="AA764" i="14"/>
  <c r="V764" i="14"/>
  <c r="Y764" i="14" s="1"/>
  <c r="T765" i="14"/>
  <c r="V763" i="14"/>
  <c r="Y763" i="14" s="1"/>
  <c r="T764" i="14"/>
  <c r="AA732" i="14"/>
  <c r="V732" i="14"/>
  <c r="Y732" i="14" s="1"/>
  <c r="T733" i="14"/>
  <c r="V731" i="14"/>
  <c r="Y731" i="14" s="1"/>
  <c r="T732" i="14"/>
  <c r="AA246" i="14"/>
  <c r="V246" i="14"/>
  <c r="Y246" i="14" s="1"/>
  <c r="T246" i="14"/>
  <c r="AA1565" i="14"/>
  <c r="V1565" i="14"/>
  <c r="Y1565" i="14" s="1"/>
  <c r="T1566" i="14"/>
  <c r="T1565" i="14"/>
  <c r="V1351" i="14"/>
  <c r="Y1351" i="14" s="1"/>
  <c r="AA1351" i="14"/>
  <c r="T1351" i="14"/>
  <c r="AA1335" i="14"/>
  <c r="V1335" i="14"/>
  <c r="Y1335" i="14" s="1"/>
  <c r="T1335" i="14"/>
  <c r="AA1148" i="14"/>
  <c r="V1148" i="14"/>
  <c r="Y1148" i="14" s="1"/>
  <c r="T1148" i="14"/>
  <c r="AA869" i="14"/>
  <c r="V869" i="14"/>
  <c r="Y869" i="14" s="1"/>
  <c r="T870" i="14"/>
  <c r="V868" i="14"/>
  <c r="Y868" i="14" s="1"/>
  <c r="T869" i="14"/>
  <c r="V670" i="14"/>
  <c r="Y670" i="14" s="1"/>
  <c r="AA670" i="14"/>
  <c r="T670" i="14"/>
  <c r="V565" i="14"/>
  <c r="Y565" i="14" s="1"/>
  <c r="AA565" i="14"/>
  <c r="T565" i="14"/>
  <c r="T484" i="14"/>
  <c r="V9" i="14"/>
  <c r="Y9" i="14" s="1"/>
  <c r="AA9" i="14"/>
  <c r="T9" i="14"/>
  <c r="V844" i="14"/>
  <c r="Y844" i="14" s="1"/>
  <c r="T2414" i="14"/>
  <c r="T232" i="14"/>
  <c r="T13" i="14"/>
  <c r="T797" i="14"/>
  <c r="T2398" i="14"/>
  <c r="T1490" i="14"/>
  <c r="T256" i="14"/>
  <c r="V291" i="14"/>
  <c r="Y291" i="14" s="1"/>
  <c r="AA1653" i="14"/>
  <c r="V1653" i="14"/>
  <c r="Y1653" i="14" s="1"/>
  <c r="T1654" i="14"/>
  <c r="V1652" i="14"/>
  <c r="Y1652" i="14" s="1"/>
  <c r="T1653" i="14"/>
  <c r="V1504" i="14"/>
  <c r="Y1504" i="14" s="1"/>
  <c r="AA1504" i="14"/>
  <c r="T1504" i="14"/>
  <c r="T1505" i="14"/>
  <c r="V1503" i="14"/>
  <c r="Y1503" i="14" s="1"/>
  <c r="V1363" i="14"/>
  <c r="Y1363" i="14" s="1"/>
  <c r="AA1363" i="14"/>
  <c r="T1363" i="14"/>
  <c r="V1298" i="14"/>
  <c r="Y1298" i="14" s="1"/>
  <c r="AA1298" i="14"/>
  <c r="T1298" i="14"/>
  <c r="V1297" i="14"/>
  <c r="Y1297" i="14" s="1"/>
  <c r="T1299" i="14"/>
  <c r="AA2394" i="14"/>
  <c r="V2394" i="14"/>
  <c r="Y2394" i="14" s="1"/>
  <c r="T2394" i="14"/>
  <c r="AA2405" i="14"/>
  <c r="T2405" i="14"/>
  <c r="V2405" i="14"/>
  <c r="Y2405" i="14" s="1"/>
  <c r="V1520" i="14"/>
  <c r="Y1520" i="14" s="1"/>
  <c r="AA1520" i="14"/>
  <c r="T1520" i="14"/>
  <c r="T1521" i="14"/>
  <c r="V1519" i="14"/>
  <c r="Y1519" i="14" s="1"/>
  <c r="AA1628" i="14"/>
  <c r="T1628" i="14"/>
  <c r="V1628" i="14"/>
  <c r="Y1628" i="14" s="1"/>
  <c r="V1627" i="14"/>
  <c r="Y1627" i="14" s="1"/>
  <c r="V1310" i="14"/>
  <c r="Y1310" i="14" s="1"/>
  <c r="AA1310" i="14"/>
  <c r="T1310" i="14"/>
  <c r="T1311" i="14"/>
  <c r="V1309" i="14"/>
  <c r="Y1309" i="14" s="1"/>
  <c r="V1350" i="14"/>
  <c r="Y1350" i="14" s="1"/>
  <c r="AA1350" i="14"/>
  <c r="T1350" i="14"/>
  <c r="V658" i="14"/>
  <c r="Y658" i="14" s="1"/>
  <c r="AA658" i="14"/>
  <c r="T658" i="14"/>
  <c r="T659" i="14"/>
  <c r="V568" i="14"/>
  <c r="Y568" i="14" s="1"/>
  <c r="AA568" i="14"/>
  <c r="T569" i="14"/>
  <c r="T568" i="14"/>
  <c r="V212" i="14"/>
  <c r="Y212" i="14" s="1"/>
  <c r="AA212" i="14"/>
  <c r="T212" i="14"/>
  <c r="AA39" i="14"/>
  <c r="V39" i="14"/>
  <c r="Y39" i="14" s="1"/>
  <c r="T39" i="14"/>
  <c r="V20" i="14"/>
  <c r="Y20" i="14" s="1"/>
  <c r="AA20" i="14"/>
  <c r="T20" i="14"/>
  <c r="V1664" i="14"/>
  <c r="Y1664" i="14" s="1"/>
  <c r="AA1664" i="14"/>
  <c r="T1664" i="14"/>
  <c r="V1666" i="14"/>
  <c r="Y1666" i="14" s="1"/>
  <c r="AA1666" i="14"/>
  <c r="T1666" i="14"/>
  <c r="AA1600" i="14"/>
  <c r="T1600" i="14"/>
  <c r="V1600" i="14"/>
  <c r="Y1600" i="14" s="1"/>
  <c r="V1599" i="14"/>
  <c r="Y1599" i="14" s="1"/>
  <c r="V280" i="14"/>
  <c r="Y280" i="14" s="1"/>
  <c r="AA280" i="14"/>
  <c r="T280" i="14"/>
  <c r="V25" i="14"/>
  <c r="Y25" i="14" s="1"/>
  <c r="AA25" i="14"/>
  <c r="T25" i="14"/>
  <c r="AA2401" i="14"/>
  <c r="T2401" i="14"/>
  <c r="V2401" i="14"/>
  <c r="Y2401" i="14" s="1"/>
  <c r="AA1601" i="14"/>
  <c r="V1601" i="14"/>
  <c r="Y1601" i="14" s="1"/>
  <c r="T1601" i="14"/>
  <c r="T1602" i="14"/>
  <c r="T1478" i="14"/>
  <c r="AA1133" i="14"/>
  <c r="V1133" i="14"/>
  <c r="Y1133" i="14" s="1"/>
  <c r="T1133" i="14"/>
  <c r="V228" i="14"/>
  <c r="Y228" i="14" s="1"/>
  <c r="AA228" i="14"/>
  <c r="T228" i="14"/>
  <c r="T185" i="14"/>
  <c r="AA1510" i="14"/>
  <c r="V1510" i="14"/>
  <c r="Y1510" i="14" s="1"/>
  <c r="V1509" i="14"/>
  <c r="Y1509" i="14" s="1"/>
  <c r="T1510" i="14"/>
  <c r="T1511" i="14"/>
  <c r="AA1330" i="14"/>
  <c r="V1330" i="14"/>
  <c r="Y1330" i="14" s="1"/>
  <c r="T1330" i="14"/>
  <c r="V1373" i="14"/>
  <c r="Y1373" i="14" s="1"/>
  <c r="AA1373" i="14"/>
  <c r="T1373" i="14"/>
  <c r="AA1143" i="14"/>
  <c r="V1143" i="14"/>
  <c r="Y1143" i="14" s="1"/>
  <c r="T1143" i="14"/>
  <c r="V1087" i="14"/>
  <c r="Y1087" i="14" s="1"/>
  <c r="AA1087" i="14"/>
  <c r="T1087" i="14"/>
  <c r="AA837" i="14"/>
  <c r="V837" i="14"/>
  <c r="Y837" i="14" s="1"/>
  <c r="T837" i="14"/>
  <c r="AA857" i="14"/>
  <c r="T857" i="14"/>
  <c r="V857" i="14"/>
  <c r="Y857" i="14" s="1"/>
  <c r="T858" i="14"/>
  <c r="T23" i="14"/>
  <c r="T933" i="14"/>
  <c r="T250" i="14"/>
  <c r="T675" i="14"/>
  <c r="V1088" i="14"/>
  <c r="Y1088" i="14" s="1"/>
  <c r="AA1088" i="14"/>
  <c r="T1088" i="14"/>
  <c r="V276" i="14"/>
  <c r="Y276" i="14" s="1"/>
  <c r="AA276" i="14"/>
  <c r="T276" i="14"/>
  <c r="AA2409" i="14"/>
  <c r="T2409" i="14"/>
  <c r="V2409" i="14"/>
  <c r="Y2409" i="14" s="1"/>
  <c r="AA1621" i="14"/>
  <c r="V1621" i="14"/>
  <c r="Y1621" i="14" s="1"/>
  <c r="T1622" i="14"/>
  <c r="T1621" i="14"/>
  <c r="AA1346" i="14"/>
  <c r="V1346" i="14"/>
  <c r="Y1346" i="14" s="1"/>
  <c r="T1346" i="14"/>
  <c r="V1369" i="14"/>
  <c r="Y1369" i="14" s="1"/>
  <c r="AA1369" i="14"/>
  <c r="T1369" i="14"/>
  <c r="V1079" i="14"/>
  <c r="Y1079" i="14" s="1"/>
  <c r="AA1079" i="14"/>
  <c r="T1079" i="14"/>
  <c r="AA961" i="14"/>
  <c r="V961" i="14"/>
  <c r="Y961" i="14" s="1"/>
  <c r="V960" i="14"/>
  <c r="Y960" i="14" s="1"/>
  <c r="T961" i="14"/>
  <c r="V566" i="14"/>
  <c r="Y566" i="14" s="1"/>
  <c r="AA566" i="14"/>
  <c r="T566" i="14"/>
  <c r="V2390" i="14"/>
  <c r="Y2390" i="14" s="1"/>
  <c r="V27" i="14"/>
  <c r="Y27" i="14" s="1"/>
  <c r="AA1596" i="14"/>
  <c r="T1596" i="14"/>
  <c r="V1596" i="14"/>
  <c r="Y1596" i="14" s="1"/>
  <c r="V1595" i="14"/>
  <c r="Y1595" i="14" s="1"/>
  <c r="AA1470" i="14"/>
  <c r="V1470" i="14"/>
  <c r="Y1470" i="14" s="1"/>
  <c r="T1470" i="14"/>
  <c r="AA1339" i="14"/>
  <c r="V1339" i="14"/>
  <c r="Y1339" i="14" s="1"/>
  <c r="T1339" i="14"/>
  <c r="V1103" i="14"/>
  <c r="Y1103" i="14" s="1"/>
  <c r="AA1103" i="14"/>
  <c r="T1103" i="14"/>
  <c r="AA440" i="14"/>
  <c r="T440" i="14"/>
  <c r="V440" i="14"/>
  <c r="Y440" i="14" s="1"/>
  <c r="V195" i="14"/>
  <c r="Y195" i="14" s="1"/>
  <c r="AA195" i="14"/>
  <c r="T195" i="14"/>
  <c r="V196" i="14"/>
  <c r="Y196" i="14" s="1"/>
  <c r="AA196" i="14"/>
  <c r="T196" i="14"/>
  <c r="AA18" i="14"/>
  <c r="V18" i="14"/>
  <c r="Y18" i="14" s="1"/>
  <c r="T18" i="14"/>
  <c r="V1663" i="14"/>
  <c r="Y1663" i="14" s="1"/>
  <c r="AA1663" i="14"/>
  <c r="T1663" i="14"/>
  <c r="AA1568" i="14"/>
  <c r="T1568" i="14"/>
  <c r="V1568" i="14"/>
  <c r="Y1568" i="14" s="1"/>
  <c r="V1567" i="14"/>
  <c r="Y1567" i="14" s="1"/>
  <c r="V1430" i="14"/>
  <c r="Y1430" i="14" s="1"/>
  <c r="AA1430" i="14"/>
  <c r="T1430" i="14"/>
  <c r="T1431" i="14"/>
  <c r="V1124" i="14"/>
  <c r="Y1124" i="14" s="1"/>
  <c r="V931" i="14"/>
  <c r="Y931" i="14" s="1"/>
  <c r="V820" i="14"/>
  <c r="Y820" i="14" s="1"/>
  <c r="AA43" i="14"/>
  <c r="V43" i="14"/>
  <c r="Y43" i="14" s="1"/>
  <c r="T43" i="14"/>
  <c r="AA1569" i="14"/>
  <c r="V1569" i="14"/>
  <c r="Y1569" i="14" s="1"/>
  <c r="T1569" i="14"/>
  <c r="T1570" i="14"/>
  <c r="V1532" i="14"/>
  <c r="Y1532" i="14" s="1"/>
  <c r="AA1532" i="14"/>
  <c r="T1533" i="14"/>
  <c r="T1532" i="14"/>
  <c r="AA1333" i="14"/>
  <c r="V1333" i="14"/>
  <c r="Y1333" i="14" s="1"/>
  <c r="T1333" i="14"/>
  <c r="AA1345" i="14"/>
  <c r="V1345" i="14"/>
  <c r="Y1345" i="14" s="1"/>
  <c r="T1345" i="14"/>
  <c r="V1095" i="14"/>
  <c r="Y1095" i="14" s="1"/>
  <c r="AA1095" i="14"/>
  <c r="T1095" i="14"/>
  <c r="AA253" i="14"/>
  <c r="V253" i="14"/>
  <c r="Y253" i="14" s="1"/>
  <c r="T253" i="14"/>
  <c r="V208" i="14"/>
  <c r="Y208" i="14" s="1"/>
  <c r="AA208" i="14"/>
  <c r="T208" i="14"/>
  <c r="T209" i="14"/>
  <c r="V1500" i="14"/>
  <c r="Y1500" i="14" s="1"/>
  <c r="AA1500" i="14"/>
  <c r="V1499" i="14"/>
  <c r="Y1499" i="14" s="1"/>
  <c r="T1501" i="14"/>
  <c r="T1500" i="14"/>
  <c r="V1357" i="14"/>
  <c r="Y1357" i="14" s="1"/>
  <c r="AA1357" i="14"/>
  <c r="T1357" i="14"/>
  <c r="AA1127" i="14"/>
  <c r="V1127" i="14"/>
  <c r="Y1127" i="14" s="1"/>
  <c r="T1127" i="14"/>
  <c r="AA817" i="14"/>
  <c r="T817" i="14"/>
  <c r="V817" i="14"/>
  <c r="Y817" i="14" s="1"/>
  <c r="T818" i="14"/>
  <c r="V556" i="14"/>
  <c r="Y556" i="14" s="1"/>
  <c r="V653" i="14"/>
  <c r="Y653" i="14" s="1"/>
  <c r="V283" i="14"/>
  <c r="Y283" i="14" s="1"/>
  <c r="T830" i="14"/>
  <c r="V1076" i="14"/>
  <c r="Y1076" i="14" s="1"/>
  <c r="T29" i="14"/>
  <c r="T1128" i="14"/>
  <c r="T201" i="14"/>
  <c r="V272" i="14"/>
  <c r="Y272" i="14" s="1"/>
  <c r="AA272" i="14"/>
  <c r="T272" i="14"/>
  <c r="AA1589" i="14"/>
  <c r="V1589" i="14"/>
  <c r="Y1589" i="14" s="1"/>
  <c r="T1590" i="14"/>
  <c r="T1589" i="14"/>
  <c r="AA1636" i="14"/>
  <c r="T1636" i="14"/>
  <c r="V1636" i="14"/>
  <c r="Y1636" i="14" s="1"/>
  <c r="V1635" i="14"/>
  <c r="Y1635" i="14" s="1"/>
  <c r="V1353" i="14"/>
  <c r="Y1353" i="14" s="1"/>
  <c r="AA1353" i="14"/>
  <c r="T1353" i="14"/>
  <c r="V589" i="14"/>
  <c r="Y589" i="14" s="1"/>
  <c r="AA589" i="14"/>
  <c r="T589" i="14"/>
  <c r="V516" i="14"/>
  <c r="Y516" i="14" s="1"/>
  <c r="AA516" i="14"/>
  <c r="T516" i="14"/>
  <c r="V515" i="14"/>
  <c r="Y515" i="14" s="1"/>
  <c r="AA247" i="14"/>
  <c r="V247" i="14"/>
  <c r="Y247" i="14" s="1"/>
  <c r="T247" i="14"/>
  <c r="V5" i="14"/>
  <c r="Y5" i="14" s="1"/>
  <c r="AA5" i="14"/>
  <c r="T5" i="14"/>
  <c r="V1665" i="14"/>
  <c r="Y1665" i="14" s="1"/>
  <c r="AA1665" i="14"/>
  <c r="T1665" i="14"/>
  <c r="AA1564" i="14"/>
  <c r="T1564" i="14"/>
  <c r="V1564" i="14"/>
  <c r="Y1564" i="14" s="1"/>
  <c r="V1563" i="14"/>
  <c r="Y1563" i="14" s="1"/>
  <c r="V1433" i="14"/>
  <c r="Y1433" i="14" s="1"/>
  <c r="V1375" i="14"/>
  <c r="Y1375" i="14" s="1"/>
  <c r="AA1375" i="14"/>
  <c r="T1375" i="14"/>
  <c r="AA865" i="14"/>
  <c r="T865" i="14"/>
  <c r="V865" i="14"/>
  <c r="Y865" i="14" s="1"/>
  <c r="T866" i="14"/>
  <c r="V288" i="14"/>
  <c r="Y288" i="14" s="1"/>
  <c r="AA288" i="14"/>
  <c r="T288" i="14"/>
  <c r="AA251" i="14"/>
  <c r="V251" i="14"/>
  <c r="Y251" i="14" s="1"/>
  <c r="T251" i="14"/>
  <c r="AA2393" i="14"/>
  <c r="V2393" i="14"/>
  <c r="Y2393" i="14" s="1"/>
  <c r="T2393" i="14"/>
  <c r="AA1493" i="14"/>
  <c r="V1493" i="14"/>
  <c r="Y1493" i="14" s="1"/>
  <c r="T1493" i="14"/>
  <c r="V1492" i="14"/>
  <c r="Y1492" i="14" s="1"/>
  <c r="AA738" i="14"/>
  <c r="V738" i="14"/>
  <c r="Y738" i="14" s="1"/>
  <c r="T738" i="14"/>
  <c r="V737" i="14"/>
  <c r="Y737" i="14" s="1"/>
  <c r="T739" i="14"/>
  <c r="AA1637" i="14"/>
  <c r="V1637" i="14"/>
  <c r="Y1637" i="14" s="1"/>
  <c r="T1638" i="14"/>
  <c r="T1637" i="14"/>
  <c r="V1534" i="14"/>
  <c r="Y1534" i="14" s="1"/>
  <c r="T1534" i="14"/>
  <c r="AA1534" i="14"/>
  <c r="T1535" i="14"/>
  <c r="V1512" i="14"/>
  <c r="Y1512" i="14" s="1"/>
  <c r="AA1512" i="14"/>
  <c r="V1511" i="14"/>
  <c r="Y1511" i="14" s="1"/>
  <c r="T1513" i="14"/>
  <c r="T1512" i="14"/>
  <c r="V1302" i="14"/>
  <c r="Y1302" i="14" s="1"/>
  <c r="AA1302" i="14"/>
  <c r="T1303" i="14"/>
  <c r="T1302" i="14"/>
  <c r="V1301" i="14"/>
  <c r="Y1301" i="14" s="1"/>
  <c r="V1362" i="14"/>
  <c r="Y1362" i="14" s="1"/>
  <c r="AA1362" i="14"/>
  <c r="T1362" i="14"/>
  <c r="T1142" i="14"/>
  <c r="AA237" i="14"/>
  <c r="V237" i="14"/>
  <c r="Y237" i="14" s="1"/>
  <c r="T237" i="14"/>
  <c r="V192" i="14"/>
  <c r="Y192" i="14" s="1"/>
  <c r="AA192" i="14"/>
  <c r="T192" i="14"/>
  <c r="V1331" i="14"/>
  <c r="Y1331" i="14" s="1"/>
  <c r="V832" i="14"/>
  <c r="Y832" i="14" s="1"/>
  <c r="T655" i="14"/>
  <c r="V572" i="14"/>
  <c r="Y572" i="14" s="1"/>
  <c r="V499" i="14"/>
  <c r="Y499" i="14" s="1"/>
  <c r="AA499" i="14"/>
  <c r="T499" i="14"/>
  <c r="V206" i="14"/>
  <c r="Y206" i="14" s="1"/>
  <c r="AA2433" i="14"/>
  <c r="T2433" i="14"/>
  <c r="V2433" i="14"/>
  <c r="Y2433" i="14" s="1"/>
  <c r="T2434" i="14"/>
  <c r="V1667" i="14"/>
  <c r="Y1667" i="14" s="1"/>
  <c r="AA1667" i="14"/>
  <c r="T1667" i="14"/>
  <c r="V1314" i="14"/>
  <c r="Y1314" i="14" s="1"/>
  <c r="AA1314" i="14"/>
  <c r="T1314" i="14"/>
  <c r="V1313" i="14"/>
  <c r="Y1313" i="14" s="1"/>
  <c r="T1315" i="14"/>
  <c r="AA1139" i="14"/>
  <c r="V1139" i="14"/>
  <c r="Y1139" i="14" s="1"/>
  <c r="T1139" i="14"/>
  <c r="V528" i="14"/>
  <c r="Y528" i="14" s="1"/>
  <c r="AA528" i="14"/>
  <c r="T528" i="14"/>
  <c r="AA243" i="14"/>
  <c r="V243" i="14"/>
  <c r="Y243" i="14" s="1"/>
  <c r="T243" i="14"/>
  <c r="T229" i="14"/>
  <c r="V649" i="14"/>
  <c r="Y649" i="14" s="1"/>
  <c r="V279" i="14"/>
  <c r="Y279" i="14" s="1"/>
  <c r="T293" i="14"/>
  <c r="V828" i="14"/>
  <c r="Y828" i="14" s="1"/>
  <c r="T822" i="14"/>
  <c r="V669" i="14"/>
  <c r="Y669" i="14" s="1"/>
  <c r="T234" i="14"/>
  <c r="T254" i="14"/>
  <c r="V933" i="14"/>
  <c r="Y933" i="14" s="1"/>
  <c r="T1091" i="14"/>
  <c r="T285" i="14"/>
  <c r="C20" i="22"/>
  <c r="D19" i="22"/>
  <c r="B19" i="22"/>
  <c r="B18" i="22"/>
  <c r="C3" i="7"/>
  <c r="Q3" i="7" s="1"/>
  <c r="R3" i="7"/>
  <c r="C3" i="14"/>
  <c r="B10" i="1"/>
  <c r="B26" i="1"/>
  <c r="B9" i="3"/>
  <c r="K9" i="3"/>
  <c r="L9" i="3"/>
  <c r="N9" i="3"/>
  <c r="B13" i="3"/>
  <c r="K13" i="3"/>
  <c r="L13" i="3"/>
  <c r="N13" i="3"/>
  <c r="B12" i="3"/>
  <c r="K12" i="3"/>
  <c r="L12" i="3"/>
  <c r="N12" i="3"/>
  <c r="B11" i="3"/>
  <c r="K11" i="3"/>
  <c r="L11" i="3"/>
  <c r="N11" i="3"/>
  <c r="B10" i="3"/>
  <c r="K10" i="3"/>
  <c r="L10" i="3"/>
  <c r="N10" i="3"/>
  <c r="T4" i="14" l="1"/>
  <c r="V4" i="14"/>
  <c r="Y4" i="14" s="1"/>
  <c r="D20" i="22"/>
  <c r="B20" i="22"/>
  <c r="C21" i="22"/>
  <c r="X3" i="7"/>
  <c r="AA3" i="14"/>
  <c r="T3" i="14"/>
  <c r="D21" i="22" l="1"/>
  <c r="B21" i="22"/>
  <c r="C22" i="22"/>
  <c r="B13" i="16"/>
  <c r="D22" i="22" l="1"/>
  <c r="B22" i="22"/>
  <c r="C23" i="22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" i="19"/>
  <c r="B2" i="19"/>
  <c r="B1" i="19"/>
  <c r="B4" i="13"/>
  <c r="J4" i="13"/>
  <c r="K4" i="13"/>
  <c r="M4" i="13"/>
  <c r="N4" i="13"/>
  <c r="B5" i="13"/>
  <c r="J5" i="13"/>
  <c r="K5" i="13"/>
  <c r="M5" i="13"/>
  <c r="N5" i="13"/>
  <c r="B6" i="13"/>
  <c r="J6" i="13"/>
  <c r="K6" i="13"/>
  <c r="M6" i="13"/>
  <c r="N6" i="13"/>
  <c r="B7" i="13"/>
  <c r="J7" i="13"/>
  <c r="K7" i="13"/>
  <c r="M7" i="13"/>
  <c r="N7" i="13"/>
  <c r="B8" i="13"/>
  <c r="J8" i="13"/>
  <c r="K8" i="13"/>
  <c r="M8" i="13"/>
  <c r="N8" i="13"/>
  <c r="B9" i="13"/>
  <c r="J9" i="13"/>
  <c r="K9" i="13"/>
  <c r="M9" i="13"/>
  <c r="N9" i="13"/>
  <c r="B10" i="13"/>
  <c r="J10" i="13"/>
  <c r="K10" i="13"/>
  <c r="M10" i="13"/>
  <c r="N10" i="13"/>
  <c r="B11" i="13"/>
  <c r="J11" i="13"/>
  <c r="K11" i="13"/>
  <c r="M11" i="13"/>
  <c r="N11" i="13"/>
  <c r="B12" i="13"/>
  <c r="J12" i="13"/>
  <c r="K12" i="13"/>
  <c r="M12" i="13"/>
  <c r="N12" i="13"/>
  <c r="B13" i="13"/>
  <c r="J13" i="13"/>
  <c r="K13" i="13"/>
  <c r="M13" i="13"/>
  <c r="N13" i="13"/>
  <c r="B14" i="13"/>
  <c r="J14" i="13"/>
  <c r="K14" i="13"/>
  <c r="M14" i="13"/>
  <c r="N14" i="13"/>
  <c r="B15" i="13"/>
  <c r="J15" i="13"/>
  <c r="K15" i="13"/>
  <c r="M15" i="13"/>
  <c r="N15" i="13"/>
  <c r="B16" i="13"/>
  <c r="J16" i="13"/>
  <c r="K16" i="13"/>
  <c r="M16" i="13"/>
  <c r="N16" i="13"/>
  <c r="B17" i="13"/>
  <c r="J17" i="13"/>
  <c r="K17" i="13"/>
  <c r="M17" i="13"/>
  <c r="N17" i="13"/>
  <c r="B18" i="13"/>
  <c r="J18" i="13"/>
  <c r="K18" i="13"/>
  <c r="M18" i="13"/>
  <c r="N18" i="13"/>
  <c r="B19" i="13"/>
  <c r="J19" i="13"/>
  <c r="K19" i="13"/>
  <c r="M19" i="13"/>
  <c r="N19" i="13"/>
  <c r="B20" i="13"/>
  <c r="J20" i="13"/>
  <c r="K20" i="13"/>
  <c r="M20" i="13"/>
  <c r="N20" i="13"/>
  <c r="B21" i="13"/>
  <c r="J21" i="13"/>
  <c r="K21" i="13"/>
  <c r="M21" i="13"/>
  <c r="N21" i="13"/>
  <c r="B22" i="13"/>
  <c r="J22" i="13"/>
  <c r="K22" i="13"/>
  <c r="M22" i="13"/>
  <c r="N22" i="13"/>
  <c r="B23" i="13"/>
  <c r="J23" i="13"/>
  <c r="K23" i="13"/>
  <c r="M23" i="13"/>
  <c r="N23" i="13"/>
  <c r="B24" i="13"/>
  <c r="J24" i="13"/>
  <c r="K24" i="13"/>
  <c r="M24" i="13"/>
  <c r="N24" i="13"/>
  <c r="B25" i="13"/>
  <c r="J25" i="13"/>
  <c r="K25" i="13"/>
  <c r="M25" i="13"/>
  <c r="N25" i="13"/>
  <c r="B26" i="13"/>
  <c r="J26" i="13"/>
  <c r="K26" i="13"/>
  <c r="M26" i="13"/>
  <c r="N26" i="13"/>
  <c r="B27" i="13"/>
  <c r="J27" i="13"/>
  <c r="K27" i="13"/>
  <c r="M27" i="13"/>
  <c r="N27" i="13"/>
  <c r="B28" i="13"/>
  <c r="J28" i="13"/>
  <c r="K28" i="13"/>
  <c r="M28" i="13"/>
  <c r="N28" i="13"/>
  <c r="B29" i="13"/>
  <c r="J29" i="13"/>
  <c r="K29" i="13"/>
  <c r="M29" i="13"/>
  <c r="N29" i="13"/>
  <c r="B30" i="13"/>
  <c r="J30" i="13"/>
  <c r="K30" i="13"/>
  <c r="M30" i="13"/>
  <c r="N30" i="13"/>
  <c r="B31" i="13"/>
  <c r="J31" i="13"/>
  <c r="K31" i="13"/>
  <c r="M31" i="13"/>
  <c r="N31" i="13"/>
  <c r="B32" i="13"/>
  <c r="J32" i="13"/>
  <c r="K32" i="13"/>
  <c r="M32" i="13"/>
  <c r="N32" i="13"/>
  <c r="B33" i="13"/>
  <c r="J33" i="13"/>
  <c r="K33" i="13"/>
  <c r="M33" i="13"/>
  <c r="N33" i="13"/>
  <c r="B34" i="13"/>
  <c r="J34" i="13"/>
  <c r="K34" i="13"/>
  <c r="M34" i="13"/>
  <c r="N34" i="13"/>
  <c r="B35" i="13"/>
  <c r="J35" i="13"/>
  <c r="K35" i="13"/>
  <c r="M35" i="13"/>
  <c r="N35" i="13"/>
  <c r="B36" i="13"/>
  <c r="J36" i="13"/>
  <c r="K36" i="13"/>
  <c r="M36" i="13"/>
  <c r="N36" i="13"/>
  <c r="B37" i="13"/>
  <c r="J37" i="13"/>
  <c r="K37" i="13"/>
  <c r="M37" i="13"/>
  <c r="N37" i="13"/>
  <c r="B38" i="13"/>
  <c r="J38" i="13"/>
  <c r="K38" i="13"/>
  <c r="M38" i="13"/>
  <c r="N38" i="13"/>
  <c r="B39" i="13"/>
  <c r="J39" i="13"/>
  <c r="K39" i="13"/>
  <c r="M39" i="13"/>
  <c r="N39" i="13"/>
  <c r="B40" i="13"/>
  <c r="J40" i="13"/>
  <c r="K40" i="13"/>
  <c r="M40" i="13"/>
  <c r="N40" i="13"/>
  <c r="B41" i="13"/>
  <c r="J41" i="13"/>
  <c r="K41" i="13"/>
  <c r="M41" i="13"/>
  <c r="N41" i="13"/>
  <c r="B42" i="13"/>
  <c r="J42" i="13"/>
  <c r="K42" i="13"/>
  <c r="M42" i="13"/>
  <c r="N42" i="13"/>
  <c r="B43" i="13"/>
  <c r="J43" i="13"/>
  <c r="K43" i="13"/>
  <c r="M43" i="13"/>
  <c r="N43" i="13"/>
  <c r="B44" i="13"/>
  <c r="J44" i="13"/>
  <c r="K44" i="13"/>
  <c r="M44" i="13"/>
  <c r="N44" i="13"/>
  <c r="B45" i="13"/>
  <c r="J45" i="13"/>
  <c r="K45" i="13"/>
  <c r="M45" i="13"/>
  <c r="N45" i="13"/>
  <c r="B46" i="13"/>
  <c r="J46" i="13"/>
  <c r="K46" i="13"/>
  <c r="M46" i="13"/>
  <c r="N46" i="13"/>
  <c r="B47" i="13"/>
  <c r="J47" i="13"/>
  <c r="K47" i="13"/>
  <c r="M47" i="13"/>
  <c r="N47" i="13"/>
  <c r="B48" i="13"/>
  <c r="J48" i="13"/>
  <c r="K48" i="13"/>
  <c r="M48" i="13"/>
  <c r="N48" i="13"/>
  <c r="B49" i="13"/>
  <c r="J49" i="13"/>
  <c r="K49" i="13"/>
  <c r="M49" i="13"/>
  <c r="N49" i="13"/>
  <c r="B50" i="13"/>
  <c r="J50" i="13"/>
  <c r="K50" i="13"/>
  <c r="M50" i="13"/>
  <c r="N50" i="13"/>
  <c r="B51" i="13"/>
  <c r="J51" i="13"/>
  <c r="K51" i="13"/>
  <c r="M51" i="13"/>
  <c r="N51" i="13"/>
  <c r="B52" i="13"/>
  <c r="J52" i="13"/>
  <c r="K52" i="13"/>
  <c r="M52" i="13"/>
  <c r="N52" i="13"/>
  <c r="B53" i="13"/>
  <c r="J53" i="13"/>
  <c r="K53" i="13"/>
  <c r="M53" i="13"/>
  <c r="N53" i="13"/>
  <c r="B54" i="13"/>
  <c r="J54" i="13"/>
  <c r="K54" i="13"/>
  <c r="M54" i="13"/>
  <c r="N54" i="13"/>
  <c r="B55" i="13"/>
  <c r="J55" i="13"/>
  <c r="K55" i="13"/>
  <c r="M55" i="13"/>
  <c r="N55" i="13"/>
  <c r="B56" i="13"/>
  <c r="J56" i="13"/>
  <c r="K56" i="13"/>
  <c r="M56" i="13"/>
  <c r="N56" i="13"/>
  <c r="B57" i="13"/>
  <c r="J57" i="13"/>
  <c r="K57" i="13"/>
  <c r="M57" i="13"/>
  <c r="N57" i="13"/>
  <c r="B58" i="13"/>
  <c r="J58" i="13"/>
  <c r="K58" i="13"/>
  <c r="M58" i="13"/>
  <c r="N58" i="13"/>
  <c r="B59" i="13"/>
  <c r="J59" i="13"/>
  <c r="K59" i="13"/>
  <c r="M59" i="13"/>
  <c r="N59" i="13"/>
  <c r="B60" i="13"/>
  <c r="J60" i="13"/>
  <c r="K60" i="13"/>
  <c r="M60" i="13"/>
  <c r="N60" i="13"/>
  <c r="B61" i="13"/>
  <c r="J61" i="13"/>
  <c r="K61" i="13"/>
  <c r="M61" i="13"/>
  <c r="N61" i="13"/>
  <c r="B62" i="13"/>
  <c r="J62" i="13"/>
  <c r="K62" i="13"/>
  <c r="M62" i="13"/>
  <c r="N62" i="13"/>
  <c r="B63" i="13"/>
  <c r="J63" i="13"/>
  <c r="K63" i="13"/>
  <c r="M63" i="13"/>
  <c r="N63" i="13"/>
  <c r="B64" i="13"/>
  <c r="J64" i="13"/>
  <c r="K64" i="13"/>
  <c r="M64" i="13"/>
  <c r="N64" i="13"/>
  <c r="B65" i="13"/>
  <c r="J65" i="13"/>
  <c r="K65" i="13"/>
  <c r="M65" i="13"/>
  <c r="N65" i="13"/>
  <c r="B66" i="13"/>
  <c r="J66" i="13"/>
  <c r="K66" i="13"/>
  <c r="M66" i="13"/>
  <c r="N66" i="13"/>
  <c r="B67" i="13"/>
  <c r="J67" i="13"/>
  <c r="K67" i="13"/>
  <c r="M67" i="13"/>
  <c r="N67" i="13"/>
  <c r="B68" i="13"/>
  <c r="J68" i="13"/>
  <c r="K68" i="13"/>
  <c r="M68" i="13"/>
  <c r="N68" i="13"/>
  <c r="B69" i="13"/>
  <c r="J69" i="13"/>
  <c r="K69" i="13"/>
  <c r="M69" i="13"/>
  <c r="N69" i="13"/>
  <c r="B70" i="13"/>
  <c r="J70" i="13"/>
  <c r="K70" i="13"/>
  <c r="M70" i="13"/>
  <c r="N70" i="13"/>
  <c r="B71" i="13"/>
  <c r="J71" i="13"/>
  <c r="K71" i="13"/>
  <c r="M71" i="13"/>
  <c r="N71" i="13"/>
  <c r="B72" i="13"/>
  <c r="J72" i="13"/>
  <c r="K72" i="13"/>
  <c r="M72" i="13"/>
  <c r="N72" i="13"/>
  <c r="B73" i="13"/>
  <c r="J73" i="13"/>
  <c r="K73" i="13"/>
  <c r="M73" i="13"/>
  <c r="N73" i="13"/>
  <c r="B74" i="13"/>
  <c r="J74" i="13"/>
  <c r="K74" i="13"/>
  <c r="M74" i="13"/>
  <c r="N74" i="13"/>
  <c r="B75" i="13"/>
  <c r="J75" i="13"/>
  <c r="K75" i="13"/>
  <c r="M75" i="13"/>
  <c r="N75" i="13"/>
  <c r="B76" i="13"/>
  <c r="J76" i="13"/>
  <c r="K76" i="13"/>
  <c r="M76" i="13"/>
  <c r="N76" i="13"/>
  <c r="B77" i="13"/>
  <c r="J77" i="13"/>
  <c r="K77" i="13"/>
  <c r="M77" i="13"/>
  <c r="N77" i="13"/>
  <c r="B78" i="13"/>
  <c r="J78" i="13"/>
  <c r="K78" i="13"/>
  <c r="M78" i="13"/>
  <c r="N78" i="13"/>
  <c r="B79" i="13"/>
  <c r="J79" i="13"/>
  <c r="K79" i="13"/>
  <c r="M79" i="13"/>
  <c r="N79" i="13"/>
  <c r="B80" i="13"/>
  <c r="J80" i="13"/>
  <c r="K80" i="13"/>
  <c r="M80" i="13"/>
  <c r="N80" i="13"/>
  <c r="B81" i="13"/>
  <c r="J81" i="13"/>
  <c r="K81" i="13"/>
  <c r="M81" i="13"/>
  <c r="N81" i="13"/>
  <c r="B82" i="13"/>
  <c r="J82" i="13"/>
  <c r="K82" i="13"/>
  <c r="M82" i="13"/>
  <c r="N82" i="13"/>
  <c r="B83" i="13"/>
  <c r="J83" i="13"/>
  <c r="K83" i="13"/>
  <c r="M83" i="13"/>
  <c r="N83" i="13"/>
  <c r="B84" i="13"/>
  <c r="J84" i="13"/>
  <c r="K84" i="13"/>
  <c r="M84" i="13"/>
  <c r="N84" i="13"/>
  <c r="B85" i="13"/>
  <c r="J85" i="13"/>
  <c r="K85" i="13"/>
  <c r="M85" i="13"/>
  <c r="N85" i="13"/>
  <c r="B86" i="13"/>
  <c r="J86" i="13"/>
  <c r="K86" i="13"/>
  <c r="M86" i="13"/>
  <c r="N86" i="13"/>
  <c r="B87" i="13"/>
  <c r="J87" i="13"/>
  <c r="K87" i="13"/>
  <c r="M87" i="13"/>
  <c r="N87" i="13"/>
  <c r="B88" i="13"/>
  <c r="J88" i="13"/>
  <c r="K88" i="13"/>
  <c r="M88" i="13"/>
  <c r="N88" i="13"/>
  <c r="B89" i="13"/>
  <c r="J89" i="13"/>
  <c r="K89" i="13"/>
  <c r="M89" i="13"/>
  <c r="N89" i="13"/>
  <c r="B90" i="13"/>
  <c r="J90" i="13"/>
  <c r="K90" i="13"/>
  <c r="M90" i="13"/>
  <c r="N90" i="13"/>
  <c r="B91" i="13"/>
  <c r="J91" i="13"/>
  <c r="K91" i="13"/>
  <c r="M91" i="13"/>
  <c r="N91" i="13"/>
  <c r="B92" i="13"/>
  <c r="J92" i="13"/>
  <c r="K92" i="13"/>
  <c r="M92" i="13"/>
  <c r="N92" i="13"/>
  <c r="B93" i="13"/>
  <c r="J93" i="13"/>
  <c r="K93" i="13"/>
  <c r="M93" i="13"/>
  <c r="N93" i="13"/>
  <c r="B94" i="13"/>
  <c r="J94" i="13"/>
  <c r="K94" i="13"/>
  <c r="M94" i="13"/>
  <c r="N94" i="13"/>
  <c r="B95" i="13"/>
  <c r="J95" i="13"/>
  <c r="K95" i="13"/>
  <c r="M95" i="13"/>
  <c r="N95" i="13"/>
  <c r="B96" i="13"/>
  <c r="J96" i="13"/>
  <c r="K96" i="13"/>
  <c r="M96" i="13"/>
  <c r="N96" i="13"/>
  <c r="B97" i="13"/>
  <c r="J97" i="13"/>
  <c r="K97" i="13"/>
  <c r="M97" i="13"/>
  <c r="N97" i="13"/>
  <c r="B98" i="13"/>
  <c r="J98" i="13"/>
  <c r="K98" i="13"/>
  <c r="M98" i="13"/>
  <c r="N98" i="13"/>
  <c r="B99" i="13"/>
  <c r="J99" i="13"/>
  <c r="K99" i="13"/>
  <c r="M99" i="13"/>
  <c r="N99" i="13"/>
  <c r="B100" i="13"/>
  <c r="J100" i="13"/>
  <c r="K100" i="13"/>
  <c r="M100" i="13"/>
  <c r="N100" i="13"/>
  <c r="B101" i="13"/>
  <c r="J101" i="13"/>
  <c r="K101" i="13"/>
  <c r="M101" i="13"/>
  <c r="N101" i="13"/>
  <c r="B102" i="13"/>
  <c r="J102" i="13"/>
  <c r="K102" i="13"/>
  <c r="M102" i="13"/>
  <c r="N102" i="13"/>
  <c r="B103" i="13"/>
  <c r="J103" i="13"/>
  <c r="K103" i="13"/>
  <c r="M103" i="13"/>
  <c r="N103" i="13"/>
  <c r="B104" i="13"/>
  <c r="J104" i="13"/>
  <c r="K104" i="13"/>
  <c r="M104" i="13"/>
  <c r="N104" i="13"/>
  <c r="B105" i="13"/>
  <c r="J105" i="13"/>
  <c r="K105" i="13"/>
  <c r="M105" i="13"/>
  <c r="N105" i="13"/>
  <c r="B106" i="13"/>
  <c r="J106" i="13"/>
  <c r="K106" i="13"/>
  <c r="M106" i="13"/>
  <c r="N106" i="13"/>
  <c r="B107" i="13"/>
  <c r="J107" i="13"/>
  <c r="K107" i="13"/>
  <c r="M107" i="13"/>
  <c r="N107" i="13"/>
  <c r="B108" i="13"/>
  <c r="J108" i="13"/>
  <c r="K108" i="13"/>
  <c r="M108" i="13"/>
  <c r="N108" i="13"/>
  <c r="B109" i="13"/>
  <c r="J109" i="13"/>
  <c r="K109" i="13"/>
  <c r="M109" i="13"/>
  <c r="N109" i="13"/>
  <c r="B110" i="13"/>
  <c r="J110" i="13"/>
  <c r="K110" i="13"/>
  <c r="M110" i="13"/>
  <c r="N110" i="13"/>
  <c r="B111" i="13"/>
  <c r="J111" i="13"/>
  <c r="K111" i="13"/>
  <c r="M111" i="13"/>
  <c r="N111" i="13"/>
  <c r="B112" i="13"/>
  <c r="J112" i="13"/>
  <c r="K112" i="13"/>
  <c r="M112" i="13"/>
  <c r="N112" i="13"/>
  <c r="B113" i="13"/>
  <c r="J113" i="13"/>
  <c r="K113" i="13"/>
  <c r="M113" i="13"/>
  <c r="N113" i="13"/>
  <c r="B114" i="13"/>
  <c r="J114" i="13"/>
  <c r="K114" i="13"/>
  <c r="M114" i="13"/>
  <c r="N114" i="13"/>
  <c r="B115" i="13"/>
  <c r="J115" i="13"/>
  <c r="K115" i="13"/>
  <c r="M115" i="13"/>
  <c r="N115" i="13"/>
  <c r="B116" i="13"/>
  <c r="J116" i="13"/>
  <c r="K116" i="13"/>
  <c r="M116" i="13"/>
  <c r="N116" i="13"/>
  <c r="B117" i="13"/>
  <c r="J117" i="13"/>
  <c r="K117" i="13"/>
  <c r="M117" i="13"/>
  <c r="N117" i="13"/>
  <c r="B118" i="13"/>
  <c r="J118" i="13"/>
  <c r="K118" i="13"/>
  <c r="M118" i="13"/>
  <c r="N118" i="13"/>
  <c r="B119" i="13"/>
  <c r="J119" i="13"/>
  <c r="K119" i="13"/>
  <c r="M119" i="13"/>
  <c r="N119" i="13"/>
  <c r="B120" i="13"/>
  <c r="J120" i="13"/>
  <c r="K120" i="13"/>
  <c r="M120" i="13"/>
  <c r="N120" i="13"/>
  <c r="B121" i="13"/>
  <c r="J121" i="13"/>
  <c r="K121" i="13"/>
  <c r="M121" i="13"/>
  <c r="N121" i="13"/>
  <c r="B122" i="13"/>
  <c r="J122" i="13"/>
  <c r="K122" i="13"/>
  <c r="M122" i="13"/>
  <c r="N122" i="13"/>
  <c r="B123" i="13"/>
  <c r="J123" i="13"/>
  <c r="K123" i="13"/>
  <c r="M123" i="13"/>
  <c r="N123" i="13"/>
  <c r="B124" i="13"/>
  <c r="J124" i="13"/>
  <c r="K124" i="13"/>
  <c r="M124" i="13"/>
  <c r="N124" i="13"/>
  <c r="B125" i="13"/>
  <c r="J125" i="13"/>
  <c r="K125" i="13"/>
  <c r="M125" i="13"/>
  <c r="N125" i="13"/>
  <c r="B126" i="13"/>
  <c r="J126" i="13"/>
  <c r="K126" i="13"/>
  <c r="M126" i="13"/>
  <c r="N126" i="13"/>
  <c r="B127" i="13"/>
  <c r="J127" i="13"/>
  <c r="K127" i="13"/>
  <c r="M127" i="13"/>
  <c r="N127" i="13"/>
  <c r="B128" i="13"/>
  <c r="J128" i="13"/>
  <c r="K128" i="13"/>
  <c r="M128" i="13"/>
  <c r="N128" i="13"/>
  <c r="B129" i="13"/>
  <c r="J129" i="13"/>
  <c r="K129" i="13"/>
  <c r="M129" i="13"/>
  <c r="N129" i="13"/>
  <c r="B130" i="13"/>
  <c r="J130" i="13"/>
  <c r="K130" i="13"/>
  <c r="M130" i="13"/>
  <c r="N130" i="13"/>
  <c r="B131" i="13"/>
  <c r="J131" i="13"/>
  <c r="K131" i="13"/>
  <c r="M131" i="13"/>
  <c r="N131" i="13"/>
  <c r="B132" i="13"/>
  <c r="J132" i="13"/>
  <c r="K132" i="13"/>
  <c r="M132" i="13"/>
  <c r="N132" i="13"/>
  <c r="B133" i="13"/>
  <c r="J133" i="13"/>
  <c r="K133" i="13"/>
  <c r="M133" i="13"/>
  <c r="N133" i="13"/>
  <c r="B134" i="13"/>
  <c r="J134" i="13"/>
  <c r="K134" i="13"/>
  <c r="M134" i="13"/>
  <c r="N134" i="13"/>
  <c r="B135" i="13"/>
  <c r="J135" i="13"/>
  <c r="K135" i="13"/>
  <c r="M135" i="13"/>
  <c r="N135" i="13"/>
  <c r="B136" i="13"/>
  <c r="J136" i="13"/>
  <c r="K136" i="13"/>
  <c r="M136" i="13"/>
  <c r="N136" i="13"/>
  <c r="B137" i="13"/>
  <c r="J137" i="13"/>
  <c r="K137" i="13"/>
  <c r="M137" i="13"/>
  <c r="N137" i="13"/>
  <c r="B138" i="13"/>
  <c r="J138" i="13"/>
  <c r="K138" i="13"/>
  <c r="M138" i="13"/>
  <c r="N138" i="13"/>
  <c r="B139" i="13"/>
  <c r="J139" i="13"/>
  <c r="K139" i="13"/>
  <c r="M139" i="13"/>
  <c r="N139" i="13"/>
  <c r="B140" i="13"/>
  <c r="J140" i="13"/>
  <c r="K140" i="13"/>
  <c r="M140" i="13"/>
  <c r="N140" i="13"/>
  <c r="B141" i="13"/>
  <c r="J141" i="13"/>
  <c r="K141" i="13"/>
  <c r="M141" i="13"/>
  <c r="N141" i="13"/>
  <c r="B142" i="13"/>
  <c r="J142" i="13"/>
  <c r="K142" i="13"/>
  <c r="M142" i="13"/>
  <c r="N142" i="13"/>
  <c r="B143" i="13"/>
  <c r="J143" i="13"/>
  <c r="K143" i="13"/>
  <c r="M143" i="13"/>
  <c r="N143" i="13"/>
  <c r="B144" i="13"/>
  <c r="J144" i="13"/>
  <c r="K144" i="13"/>
  <c r="M144" i="13"/>
  <c r="N144" i="13"/>
  <c r="B145" i="13"/>
  <c r="J145" i="13"/>
  <c r="K145" i="13"/>
  <c r="M145" i="13"/>
  <c r="N145" i="13"/>
  <c r="B146" i="13"/>
  <c r="J146" i="13"/>
  <c r="K146" i="13"/>
  <c r="M146" i="13"/>
  <c r="N146" i="13"/>
  <c r="B147" i="13"/>
  <c r="J147" i="13"/>
  <c r="K147" i="13"/>
  <c r="M147" i="13"/>
  <c r="N147" i="13"/>
  <c r="B148" i="13"/>
  <c r="J148" i="13"/>
  <c r="K148" i="13"/>
  <c r="M148" i="13"/>
  <c r="N148" i="13"/>
  <c r="B149" i="13"/>
  <c r="J149" i="13"/>
  <c r="K149" i="13"/>
  <c r="M149" i="13"/>
  <c r="N149" i="13"/>
  <c r="B150" i="13"/>
  <c r="J150" i="13"/>
  <c r="K150" i="13"/>
  <c r="M150" i="13"/>
  <c r="N150" i="13"/>
  <c r="B151" i="13"/>
  <c r="J151" i="13"/>
  <c r="K151" i="13"/>
  <c r="M151" i="13"/>
  <c r="N151" i="13"/>
  <c r="B152" i="13"/>
  <c r="J152" i="13"/>
  <c r="K152" i="13"/>
  <c r="M152" i="13"/>
  <c r="N152" i="13"/>
  <c r="B153" i="13"/>
  <c r="J153" i="13"/>
  <c r="K153" i="13"/>
  <c r="M153" i="13"/>
  <c r="N153" i="13"/>
  <c r="B154" i="13"/>
  <c r="J154" i="13"/>
  <c r="K154" i="13"/>
  <c r="M154" i="13"/>
  <c r="N154" i="13"/>
  <c r="B155" i="13"/>
  <c r="J155" i="13"/>
  <c r="K155" i="13"/>
  <c r="M155" i="13"/>
  <c r="N155" i="13"/>
  <c r="B156" i="13"/>
  <c r="J156" i="13"/>
  <c r="K156" i="13"/>
  <c r="M156" i="13"/>
  <c r="N156" i="13"/>
  <c r="B157" i="13"/>
  <c r="J157" i="13"/>
  <c r="K157" i="13"/>
  <c r="M157" i="13"/>
  <c r="N157" i="13"/>
  <c r="B158" i="13"/>
  <c r="J158" i="13"/>
  <c r="K158" i="13"/>
  <c r="M158" i="13"/>
  <c r="N158" i="13"/>
  <c r="B159" i="13"/>
  <c r="J159" i="13"/>
  <c r="K159" i="13"/>
  <c r="M159" i="13"/>
  <c r="N159" i="13"/>
  <c r="B160" i="13"/>
  <c r="J160" i="13"/>
  <c r="K160" i="13"/>
  <c r="M160" i="13"/>
  <c r="N160" i="13"/>
  <c r="B161" i="13"/>
  <c r="J161" i="13"/>
  <c r="K161" i="13"/>
  <c r="M161" i="13"/>
  <c r="N161" i="13"/>
  <c r="B162" i="13"/>
  <c r="J162" i="13"/>
  <c r="K162" i="13"/>
  <c r="M162" i="13"/>
  <c r="N162" i="13"/>
  <c r="B163" i="13"/>
  <c r="J163" i="13"/>
  <c r="K163" i="13"/>
  <c r="M163" i="13"/>
  <c r="N163" i="13"/>
  <c r="B164" i="13"/>
  <c r="J164" i="13"/>
  <c r="K164" i="13"/>
  <c r="M164" i="13"/>
  <c r="N164" i="13"/>
  <c r="B165" i="13"/>
  <c r="J165" i="13"/>
  <c r="K165" i="13"/>
  <c r="M165" i="13"/>
  <c r="N165" i="13"/>
  <c r="B166" i="13"/>
  <c r="J166" i="13"/>
  <c r="K166" i="13"/>
  <c r="M166" i="13"/>
  <c r="N166" i="13"/>
  <c r="B167" i="13"/>
  <c r="J167" i="13"/>
  <c r="K167" i="13"/>
  <c r="M167" i="13"/>
  <c r="N167" i="13"/>
  <c r="B168" i="13"/>
  <c r="J168" i="13"/>
  <c r="K168" i="13"/>
  <c r="M168" i="13"/>
  <c r="N168" i="13"/>
  <c r="B169" i="13"/>
  <c r="J169" i="13"/>
  <c r="K169" i="13"/>
  <c r="M169" i="13"/>
  <c r="N169" i="13"/>
  <c r="B170" i="13"/>
  <c r="J170" i="13"/>
  <c r="K170" i="13"/>
  <c r="M170" i="13"/>
  <c r="N170" i="13"/>
  <c r="B171" i="13"/>
  <c r="J171" i="13"/>
  <c r="K171" i="13"/>
  <c r="M171" i="13"/>
  <c r="N171" i="13"/>
  <c r="B172" i="13"/>
  <c r="J172" i="13"/>
  <c r="K172" i="13"/>
  <c r="M172" i="13"/>
  <c r="N172" i="13"/>
  <c r="B173" i="13"/>
  <c r="J173" i="13"/>
  <c r="K173" i="13"/>
  <c r="M173" i="13"/>
  <c r="N173" i="13"/>
  <c r="B174" i="13"/>
  <c r="J174" i="13"/>
  <c r="K174" i="13"/>
  <c r="M174" i="13"/>
  <c r="N174" i="13"/>
  <c r="B175" i="13"/>
  <c r="J175" i="13"/>
  <c r="K175" i="13"/>
  <c r="M175" i="13"/>
  <c r="N175" i="13"/>
  <c r="B176" i="13"/>
  <c r="J176" i="13"/>
  <c r="K176" i="13"/>
  <c r="M176" i="13"/>
  <c r="N176" i="13"/>
  <c r="B177" i="13"/>
  <c r="J177" i="13"/>
  <c r="K177" i="13"/>
  <c r="M177" i="13"/>
  <c r="N177" i="13"/>
  <c r="B178" i="13"/>
  <c r="J178" i="13"/>
  <c r="K178" i="13"/>
  <c r="M178" i="13"/>
  <c r="N178" i="13"/>
  <c r="B179" i="13"/>
  <c r="J179" i="13"/>
  <c r="K179" i="13"/>
  <c r="M179" i="13"/>
  <c r="N179" i="13"/>
  <c r="B180" i="13"/>
  <c r="J180" i="13"/>
  <c r="K180" i="13"/>
  <c r="M180" i="13"/>
  <c r="N180" i="13"/>
  <c r="B181" i="13"/>
  <c r="J181" i="13"/>
  <c r="K181" i="13"/>
  <c r="M181" i="13"/>
  <c r="N181" i="13"/>
  <c r="B182" i="13"/>
  <c r="J182" i="13"/>
  <c r="K182" i="13"/>
  <c r="M182" i="13"/>
  <c r="N182" i="13"/>
  <c r="B183" i="13"/>
  <c r="J183" i="13"/>
  <c r="K183" i="13"/>
  <c r="M183" i="13"/>
  <c r="N183" i="13"/>
  <c r="B184" i="13"/>
  <c r="J184" i="13"/>
  <c r="K184" i="13"/>
  <c r="M184" i="13"/>
  <c r="N184" i="13"/>
  <c r="B185" i="13"/>
  <c r="J185" i="13"/>
  <c r="K185" i="13"/>
  <c r="M185" i="13"/>
  <c r="N185" i="13"/>
  <c r="B186" i="13"/>
  <c r="J186" i="13"/>
  <c r="K186" i="13"/>
  <c r="M186" i="13"/>
  <c r="N186" i="13"/>
  <c r="B187" i="13"/>
  <c r="J187" i="13"/>
  <c r="K187" i="13"/>
  <c r="M187" i="13"/>
  <c r="N187" i="13"/>
  <c r="B188" i="13"/>
  <c r="J188" i="13"/>
  <c r="K188" i="13"/>
  <c r="M188" i="13"/>
  <c r="N188" i="13"/>
  <c r="B189" i="13"/>
  <c r="J189" i="13"/>
  <c r="K189" i="13"/>
  <c r="M189" i="13"/>
  <c r="N189" i="13"/>
  <c r="B190" i="13"/>
  <c r="J190" i="13"/>
  <c r="K190" i="13"/>
  <c r="M190" i="13"/>
  <c r="N190" i="13"/>
  <c r="B191" i="13"/>
  <c r="J191" i="13"/>
  <c r="K191" i="13"/>
  <c r="M191" i="13"/>
  <c r="N191" i="13"/>
  <c r="B192" i="13"/>
  <c r="J192" i="13"/>
  <c r="K192" i="13"/>
  <c r="M192" i="13"/>
  <c r="N192" i="13"/>
  <c r="B193" i="13"/>
  <c r="J193" i="13"/>
  <c r="K193" i="13"/>
  <c r="M193" i="13"/>
  <c r="N193" i="13"/>
  <c r="B194" i="13"/>
  <c r="J194" i="13"/>
  <c r="K194" i="13"/>
  <c r="M194" i="13"/>
  <c r="N194" i="13"/>
  <c r="B195" i="13"/>
  <c r="J195" i="13"/>
  <c r="K195" i="13"/>
  <c r="M195" i="13"/>
  <c r="N195" i="13"/>
  <c r="B196" i="13"/>
  <c r="J196" i="13"/>
  <c r="K196" i="13"/>
  <c r="M196" i="13"/>
  <c r="N196" i="13"/>
  <c r="B197" i="13"/>
  <c r="J197" i="13"/>
  <c r="K197" i="13"/>
  <c r="M197" i="13"/>
  <c r="N197" i="13"/>
  <c r="B198" i="13"/>
  <c r="J198" i="13"/>
  <c r="K198" i="13"/>
  <c r="M198" i="13"/>
  <c r="N198" i="13"/>
  <c r="B199" i="13"/>
  <c r="J199" i="13"/>
  <c r="K199" i="13"/>
  <c r="M199" i="13"/>
  <c r="N199" i="13"/>
  <c r="B200" i="13"/>
  <c r="J200" i="13"/>
  <c r="K200" i="13"/>
  <c r="M200" i="13"/>
  <c r="N200" i="13"/>
  <c r="B201" i="13"/>
  <c r="J201" i="13"/>
  <c r="K201" i="13"/>
  <c r="M201" i="13"/>
  <c r="N201" i="13"/>
  <c r="B202" i="13"/>
  <c r="J202" i="13"/>
  <c r="K202" i="13"/>
  <c r="M202" i="13"/>
  <c r="N202" i="13"/>
  <c r="B203" i="13"/>
  <c r="J203" i="13"/>
  <c r="K203" i="13"/>
  <c r="M203" i="13"/>
  <c r="N203" i="13"/>
  <c r="B204" i="13"/>
  <c r="J204" i="13"/>
  <c r="K204" i="13"/>
  <c r="M204" i="13"/>
  <c r="N204" i="13"/>
  <c r="B205" i="13"/>
  <c r="J205" i="13"/>
  <c r="K205" i="13"/>
  <c r="M205" i="13"/>
  <c r="N205" i="13"/>
  <c r="B206" i="13"/>
  <c r="J206" i="13"/>
  <c r="K206" i="13"/>
  <c r="M206" i="13"/>
  <c r="N206" i="13"/>
  <c r="B207" i="13"/>
  <c r="J207" i="13"/>
  <c r="K207" i="13"/>
  <c r="M207" i="13"/>
  <c r="N207" i="13"/>
  <c r="B208" i="13"/>
  <c r="J208" i="13"/>
  <c r="K208" i="13"/>
  <c r="M208" i="13"/>
  <c r="N208" i="13"/>
  <c r="B209" i="13"/>
  <c r="J209" i="13"/>
  <c r="K209" i="13"/>
  <c r="M209" i="13"/>
  <c r="N209" i="13"/>
  <c r="B210" i="13"/>
  <c r="J210" i="13"/>
  <c r="K210" i="13"/>
  <c r="M210" i="13"/>
  <c r="N210" i="13"/>
  <c r="B211" i="13"/>
  <c r="J211" i="13"/>
  <c r="K211" i="13"/>
  <c r="M211" i="13"/>
  <c r="N211" i="13"/>
  <c r="B212" i="13"/>
  <c r="J212" i="13"/>
  <c r="K212" i="13"/>
  <c r="M212" i="13"/>
  <c r="N212" i="13"/>
  <c r="B213" i="13"/>
  <c r="J213" i="13"/>
  <c r="K213" i="13"/>
  <c r="M213" i="13"/>
  <c r="N213" i="13"/>
  <c r="B214" i="13"/>
  <c r="J214" i="13"/>
  <c r="K214" i="13"/>
  <c r="M214" i="13"/>
  <c r="N214" i="13"/>
  <c r="B215" i="13"/>
  <c r="J215" i="13"/>
  <c r="K215" i="13"/>
  <c r="M215" i="13"/>
  <c r="N215" i="13"/>
  <c r="B216" i="13"/>
  <c r="J216" i="13"/>
  <c r="K216" i="13"/>
  <c r="M216" i="13"/>
  <c r="N216" i="13"/>
  <c r="B217" i="13"/>
  <c r="J217" i="13"/>
  <c r="K217" i="13"/>
  <c r="M217" i="13"/>
  <c r="N217" i="13"/>
  <c r="B218" i="13"/>
  <c r="J218" i="13"/>
  <c r="K218" i="13"/>
  <c r="M218" i="13"/>
  <c r="N218" i="13"/>
  <c r="B219" i="13"/>
  <c r="J219" i="13"/>
  <c r="K219" i="13"/>
  <c r="M219" i="13"/>
  <c r="N219" i="13"/>
  <c r="B220" i="13"/>
  <c r="J220" i="13"/>
  <c r="K220" i="13"/>
  <c r="M220" i="13"/>
  <c r="N220" i="13"/>
  <c r="B221" i="13"/>
  <c r="J221" i="13"/>
  <c r="K221" i="13"/>
  <c r="M221" i="13"/>
  <c r="N221" i="13"/>
  <c r="B222" i="13"/>
  <c r="J222" i="13"/>
  <c r="K222" i="13"/>
  <c r="M222" i="13"/>
  <c r="N222" i="13"/>
  <c r="B223" i="13"/>
  <c r="J223" i="13"/>
  <c r="K223" i="13"/>
  <c r="M223" i="13"/>
  <c r="N223" i="13"/>
  <c r="B224" i="13"/>
  <c r="J224" i="13"/>
  <c r="K224" i="13"/>
  <c r="M224" i="13"/>
  <c r="N224" i="13"/>
  <c r="B225" i="13"/>
  <c r="J225" i="13"/>
  <c r="K225" i="13"/>
  <c r="M225" i="13"/>
  <c r="N225" i="13"/>
  <c r="B226" i="13"/>
  <c r="J226" i="13"/>
  <c r="K226" i="13"/>
  <c r="M226" i="13"/>
  <c r="N226" i="13"/>
  <c r="B227" i="13"/>
  <c r="J227" i="13"/>
  <c r="K227" i="13"/>
  <c r="M227" i="13"/>
  <c r="N227" i="13"/>
  <c r="B228" i="13"/>
  <c r="J228" i="13"/>
  <c r="K228" i="13"/>
  <c r="M228" i="13"/>
  <c r="N228" i="13"/>
  <c r="B229" i="13"/>
  <c r="J229" i="13"/>
  <c r="K229" i="13"/>
  <c r="M229" i="13"/>
  <c r="N229" i="13"/>
  <c r="B230" i="13"/>
  <c r="J230" i="13"/>
  <c r="K230" i="13"/>
  <c r="M230" i="13"/>
  <c r="N230" i="13"/>
  <c r="B231" i="13"/>
  <c r="J231" i="13"/>
  <c r="K231" i="13"/>
  <c r="M231" i="13"/>
  <c r="N231" i="13"/>
  <c r="B232" i="13"/>
  <c r="J232" i="13"/>
  <c r="K232" i="13"/>
  <c r="M232" i="13"/>
  <c r="N232" i="13"/>
  <c r="B233" i="13"/>
  <c r="J233" i="13"/>
  <c r="K233" i="13"/>
  <c r="M233" i="13"/>
  <c r="N233" i="13"/>
  <c r="B234" i="13"/>
  <c r="J234" i="13"/>
  <c r="K234" i="13"/>
  <c r="M234" i="13"/>
  <c r="N234" i="13"/>
  <c r="B235" i="13"/>
  <c r="J235" i="13"/>
  <c r="K235" i="13"/>
  <c r="M235" i="13"/>
  <c r="N235" i="13"/>
  <c r="B236" i="13"/>
  <c r="J236" i="13"/>
  <c r="K236" i="13"/>
  <c r="M236" i="13"/>
  <c r="N236" i="13"/>
  <c r="B237" i="13"/>
  <c r="J237" i="13"/>
  <c r="K237" i="13"/>
  <c r="M237" i="13"/>
  <c r="N237" i="13"/>
  <c r="B238" i="13"/>
  <c r="J238" i="13"/>
  <c r="K238" i="13"/>
  <c r="M238" i="13"/>
  <c r="N238" i="13"/>
  <c r="B239" i="13"/>
  <c r="J239" i="13"/>
  <c r="K239" i="13"/>
  <c r="M239" i="13"/>
  <c r="N239" i="13"/>
  <c r="B240" i="13"/>
  <c r="J240" i="13"/>
  <c r="K240" i="13"/>
  <c r="M240" i="13"/>
  <c r="N240" i="13"/>
  <c r="B241" i="13"/>
  <c r="J241" i="13"/>
  <c r="K241" i="13"/>
  <c r="M241" i="13"/>
  <c r="N241" i="13"/>
  <c r="B242" i="13"/>
  <c r="J242" i="13"/>
  <c r="K242" i="13"/>
  <c r="M242" i="13"/>
  <c r="N242" i="13"/>
  <c r="B243" i="13"/>
  <c r="J243" i="13"/>
  <c r="K243" i="13"/>
  <c r="M243" i="13"/>
  <c r="N243" i="13"/>
  <c r="B244" i="13"/>
  <c r="J244" i="13"/>
  <c r="K244" i="13"/>
  <c r="M244" i="13"/>
  <c r="N244" i="13"/>
  <c r="B245" i="13"/>
  <c r="J245" i="13"/>
  <c r="K245" i="13"/>
  <c r="M245" i="13"/>
  <c r="N245" i="13"/>
  <c r="B246" i="13"/>
  <c r="J246" i="13"/>
  <c r="K246" i="13"/>
  <c r="M246" i="13"/>
  <c r="N246" i="13"/>
  <c r="B247" i="13"/>
  <c r="J247" i="13"/>
  <c r="K247" i="13"/>
  <c r="M247" i="13"/>
  <c r="N247" i="13"/>
  <c r="B248" i="13"/>
  <c r="J248" i="13"/>
  <c r="K248" i="13"/>
  <c r="M248" i="13"/>
  <c r="N248" i="13"/>
  <c r="B249" i="13"/>
  <c r="J249" i="13"/>
  <c r="K249" i="13"/>
  <c r="M249" i="13"/>
  <c r="N249" i="13"/>
  <c r="B250" i="13"/>
  <c r="J250" i="13"/>
  <c r="K250" i="13"/>
  <c r="M250" i="13"/>
  <c r="N250" i="13"/>
  <c r="B251" i="13"/>
  <c r="J251" i="13"/>
  <c r="K251" i="13"/>
  <c r="M251" i="13"/>
  <c r="N251" i="13"/>
  <c r="B252" i="13"/>
  <c r="J252" i="13"/>
  <c r="K252" i="13"/>
  <c r="M252" i="13"/>
  <c r="N252" i="13"/>
  <c r="B253" i="13"/>
  <c r="J253" i="13"/>
  <c r="K253" i="13"/>
  <c r="M253" i="13"/>
  <c r="N253" i="13"/>
  <c r="B254" i="13"/>
  <c r="J254" i="13"/>
  <c r="K254" i="13"/>
  <c r="M254" i="13"/>
  <c r="N254" i="13"/>
  <c r="B255" i="13"/>
  <c r="J255" i="13"/>
  <c r="K255" i="13"/>
  <c r="M255" i="13"/>
  <c r="N255" i="13"/>
  <c r="B256" i="13"/>
  <c r="J256" i="13"/>
  <c r="K256" i="13"/>
  <c r="M256" i="13"/>
  <c r="N256" i="13"/>
  <c r="B257" i="13"/>
  <c r="J257" i="13"/>
  <c r="K257" i="13"/>
  <c r="M257" i="13"/>
  <c r="N257" i="13"/>
  <c r="B258" i="13"/>
  <c r="J258" i="13"/>
  <c r="K258" i="13"/>
  <c r="M258" i="13"/>
  <c r="N258" i="13"/>
  <c r="B259" i="13"/>
  <c r="J259" i="13"/>
  <c r="K259" i="13"/>
  <c r="M259" i="13"/>
  <c r="N259" i="13"/>
  <c r="B260" i="13"/>
  <c r="J260" i="13"/>
  <c r="K260" i="13"/>
  <c r="M260" i="13"/>
  <c r="N260" i="13"/>
  <c r="B261" i="13"/>
  <c r="J261" i="13"/>
  <c r="K261" i="13"/>
  <c r="M261" i="13"/>
  <c r="N261" i="13"/>
  <c r="B262" i="13"/>
  <c r="J262" i="13"/>
  <c r="K262" i="13"/>
  <c r="M262" i="13"/>
  <c r="N262" i="13"/>
  <c r="B263" i="13"/>
  <c r="J263" i="13"/>
  <c r="K263" i="13"/>
  <c r="M263" i="13"/>
  <c r="N263" i="13"/>
  <c r="B264" i="13"/>
  <c r="J264" i="13"/>
  <c r="K264" i="13"/>
  <c r="M264" i="13"/>
  <c r="N264" i="13"/>
  <c r="B265" i="13"/>
  <c r="J265" i="13"/>
  <c r="K265" i="13"/>
  <c r="M265" i="13"/>
  <c r="N265" i="13"/>
  <c r="B266" i="13"/>
  <c r="J266" i="13"/>
  <c r="K266" i="13"/>
  <c r="M266" i="13"/>
  <c r="N266" i="13"/>
  <c r="B267" i="13"/>
  <c r="J267" i="13"/>
  <c r="K267" i="13"/>
  <c r="M267" i="13"/>
  <c r="N267" i="13"/>
  <c r="B268" i="13"/>
  <c r="J268" i="13"/>
  <c r="K268" i="13"/>
  <c r="M268" i="13"/>
  <c r="N268" i="13"/>
  <c r="B269" i="13"/>
  <c r="J269" i="13"/>
  <c r="K269" i="13"/>
  <c r="M269" i="13"/>
  <c r="N269" i="13"/>
  <c r="B270" i="13"/>
  <c r="J270" i="13"/>
  <c r="K270" i="13"/>
  <c r="M270" i="13"/>
  <c r="N270" i="13"/>
  <c r="B271" i="13"/>
  <c r="J271" i="13"/>
  <c r="K271" i="13"/>
  <c r="M271" i="13"/>
  <c r="N271" i="13"/>
  <c r="B272" i="13"/>
  <c r="J272" i="13"/>
  <c r="K272" i="13"/>
  <c r="M272" i="13"/>
  <c r="N272" i="13"/>
  <c r="B273" i="13"/>
  <c r="J273" i="13"/>
  <c r="K273" i="13"/>
  <c r="M273" i="13"/>
  <c r="N273" i="13"/>
  <c r="B274" i="13"/>
  <c r="J274" i="13"/>
  <c r="K274" i="13"/>
  <c r="M274" i="13"/>
  <c r="N274" i="13"/>
  <c r="B275" i="13"/>
  <c r="J275" i="13"/>
  <c r="K275" i="13"/>
  <c r="M275" i="13"/>
  <c r="N275" i="13"/>
  <c r="B276" i="13"/>
  <c r="J276" i="13"/>
  <c r="K276" i="13"/>
  <c r="M276" i="13"/>
  <c r="N276" i="13"/>
  <c r="B277" i="13"/>
  <c r="J277" i="13"/>
  <c r="K277" i="13"/>
  <c r="M277" i="13"/>
  <c r="N277" i="13"/>
  <c r="B278" i="13"/>
  <c r="J278" i="13"/>
  <c r="K278" i="13"/>
  <c r="M278" i="13"/>
  <c r="N278" i="13"/>
  <c r="B279" i="13"/>
  <c r="J279" i="13"/>
  <c r="K279" i="13"/>
  <c r="M279" i="13"/>
  <c r="N279" i="13"/>
  <c r="B280" i="13"/>
  <c r="J280" i="13"/>
  <c r="K280" i="13"/>
  <c r="M280" i="13"/>
  <c r="N280" i="13"/>
  <c r="B281" i="13"/>
  <c r="J281" i="13"/>
  <c r="K281" i="13"/>
  <c r="M281" i="13"/>
  <c r="N281" i="13"/>
  <c r="B282" i="13"/>
  <c r="J282" i="13"/>
  <c r="K282" i="13"/>
  <c r="M282" i="13"/>
  <c r="N282" i="13"/>
  <c r="B283" i="13"/>
  <c r="J283" i="13"/>
  <c r="K283" i="13"/>
  <c r="M283" i="13"/>
  <c r="N283" i="13"/>
  <c r="B284" i="13"/>
  <c r="J284" i="13"/>
  <c r="K284" i="13"/>
  <c r="M284" i="13"/>
  <c r="N284" i="13"/>
  <c r="B285" i="13"/>
  <c r="J285" i="13"/>
  <c r="K285" i="13"/>
  <c r="M285" i="13"/>
  <c r="N285" i="13"/>
  <c r="B286" i="13"/>
  <c r="J286" i="13"/>
  <c r="K286" i="13"/>
  <c r="M286" i="13"/>
  <c r="N286" i="13"/>
  <c r="B287" i="13"/>
  <c r="J287" i="13"/>
  <c r="K287" i="13"/>
  <c r="M287" i="13"/>
  <c r="N287" i="13"/>
  <c r="B288" i="13"/>
  <c r="J288" i="13"/>
  <c r="K288" i="13"/>
  <c r="M288" i="13"/>
  <c r="N288" i="13"/>
  <c r="B289" i="13"/>
  <c r="J289" i="13"/>
  <c r="K289" i="13"/>
  <c r="M289" i="13"/>
  <c r="N289" i="13"/>
  <c r="B290" i="13"/>
  <c r="J290" i="13"/>
  <c r="K290" i="13"/>
  <c r="M290" i="13"/>
  <c r="N290" i="13"/>
  <c r="B291" i="13"/>
  <c r="J291" i="13"/>
  <c r="K291" i="13"/>
  <c r="M291" i="13"/>
  <c r="N291" i="13"/>
  <c r="B292" i="13"/>
  <c r="J292" i="13"/>
  <c r="K292" i="13"/>
  <c r="M292" i="13"/>
  <c r="N292" i="13"/>
  <c r="B293" i="13"/>
  <c r="J293" i="13"/>
  <c r="K293" i="13"/>
  <c r="M293" i="13"/>
  <c r="N293" i="13"/>
  <c r="B294" i="13"/>
  <c r="J294" i="13"/>
  <c r="K294" i="13"/>
  <c r="M294" i="13"/>
  <c r="N294" i="13"/>
  <c r="B295" i="13"/>
  <c r="J295" i="13"/>
  <c r="K295" i="13"/>
  <c r="M295" i="13"/>
  <c r="N295" i="13"/>
  <c r="B296" i="13"/>
  <c r="J296" i="13"/>
  <c r="K296" i="13"/>
  <c r="M296" i="13"/>
  <c r="N296" i="13"/>
  <c r="B297" i="13"/>
  <c r="J297" i="13"/>
  <c r="K297" i="13"/>
  <c r="M297" i="13"/>
  <c r="N297" i="13"/>
  <c r="B298" i="13"/>
  <c r="J298" i="13"/>
  <c r="K298" i="13"/>
  <c r="M298" i="13"/>
  <c r="N298" i="13"/>
  <c r="B299" i="13"/>
  <c r="J299" i="13"/>
  <c r="K299" i="13"/>
  <c r="M299" i="13"/>
  <c r="N299" i="13"/>
  <c r="B300" i="13"/>
  <c r="J300" i="13"/>
  <c r="K300" i="13"/>
  <c r="M300" i="13"/>
  <c r="N300" i="13"/>
  <c r="B301" i="13"/>
  <c r="J301" i="13"/>
  <c r="K301" i="13"/>
  <c r="M301" i="13"/>
  <c r="N301" i="13"/>
  <c r="B302" i="13"/>
  <c r="J302" i="13"/>
  <c r="K302" i="13"/>
  <c r="M302" i="13"/>
  <c r="N302" i="13"/>
  <c r="B303" i="13"/>
  <c r="J303" i="13"/>
  <c r="K303" i="13"/>
  <c r="M303" i="13"/>
  <c r="N303" i="13"/>
  <c r="B304" i="13"/>
  <c r="J304" i="13"/>
  <c r="K304" i="13"/>
  <c r="M304" i="13"/>
  <c r="N304" i="13"/>
  <c r="B305" i="13"/>
  <c r="J305" i="13"/>
  <c r="K305" i="13"/>
  <c r="M305" i="13"/>
  <c r="N305" i="13"/>
  <c r="B306" i="13"/>
  <c r="J306" i="13"/>
  <c r="K306" i="13"/>
  <c r="M306" i="13"/>
  <c r="N306" i="13"/>
  <c r="B307" i="13"/>
  <c r="J307" i="13"/>
  <c r="K307" i="13"/>
  <c r="M307" i="13"/>
  <c r="N307" i="13"/>
  <c r="B308" i="13"/>
  <c r="J308" i="13"/>
  <c r="K308" i="13"/>
  <c r="M308" i="13"/>
  <c r="N308" i="13"/>
  <c r="B309" i="13"/>
  <c r="J309" i="13"/>
  <c r="K309" i="13"/>
  <c r="M309" i="13"/>
  <c r="N309" i="13"/>
  <c r="B310" i="13"/>
  <c r="J310" i="13"/>
  <c r="K310" i="13"/>
  <c r="M310" i="13"/>
  <c r="N310" i="13"/>
  <c r="B311" i="13"/>
  <c r="J311" i="13"/>
  <c r="K311" i="13"/>
  <c r="M311" i="13"/>
  <c r="N311" i="13"/>
  <c r="B312" i="13"/>
  <c r="J312" i="13"/>
  <c r="K312" i="13"/>
  <c r="M312" i="13"/>
  <c r="N312" i="13"/>
  <c r="B313" i="13"/>
  <c r="J313" i="13"/>
  <c r="K313" i="13"/>
  <c r="M313" i="13"/>
  <c r="N313" i="13"/>
  <c r="B314" i="13"/>
  <c r="J314" i="13"/>
  <c r="K314" i="13"/>
  <c r="M314" i="13"/>
  <c r="N314" i="13"/>
  <c r="B315" i="13"/>
  <c r="J315" i="13"/>
  <c r="K315" i="13"/>
  <c r="M315" i="13"/>
  <c r="N315" i="13"/>
  <c r="B316" i="13"/>
  <c r="J316" i="13"/>
  <c r="K316" i="13"/>
  <c r="M316" i="13"/>
  <c r="N316" i="13"/>
  <c r="B317" i="13"/>
  <c r="J317" i="13"/>
  <c r="K317" i="13"/>
  <c r="M317" i="13"/>
  <c r="N317" i="13"/>
  <c r="B318" i="13"/>
  <c r="J318" i="13"/>
  <c r="K318" i="13"/>
  <c r="M318" i="13"/>
  <c r="N318" i="13"/>
  <c r="B319" i="13"/>
  <c r="J319" i="13"/>
  <c r="K319" i="13"/>
  <c r="M319" i="13"/>
  <c r="N319" i="13"/>
  <c r="B320" i="13"/>
  <c r="J320" i="13"/>
  <c r="K320" i="13"/>
  <c r="M320" i="13"/>
  <c r="N320" i="13"/>
  <c r="B321" i="13"/>
  <c r="J321" i="13"/>
  <c r="K321" i="13"/>
  <c r="M321" i="13"/>
  <c r="N321" i="13"/>
  <c r="B322" i="13"/>
  <c r="J322" i="13"/>
  <c r="K322" i="13"/>
  <c r="M322" i="13"/>
  <c r="N322" i="13"/>
  <c r="B323" i="13"/>
  <c r="J323" i="13"/>
  <c r="K323" i="13"/>
  <c r="M323" i="13"/>
  <c r="N323" i="13"/>
  <c r="B324" i="13"/>
  <c r="J324" i="13"/>
  <c r="K324" i="13"/>
  <c r="M324" i="13"/>
  <c r="N324" i="13"/>
  <c r="B325" i="13"/>
  <c r="J325" i="13"/>
  <c r="K325" i="13"/>
  <c r="M325" i="13"/>
  <c r="N325" i="13"/>
  <c r="B326" i="13"/>
  <c r="J326" i="13"/>
  <c r="K326" i="13"/>
  <c r="M326" i="13"/>
  <c r="N326" i="13"/>
  <c r="B327" i="13"/>
  <c r="J327" i="13"/>
  <c r="K327" i="13"/>
  <c r="M327" i="13"/>
  <c r="N327" i="13"/>
  <c r="B328" i="13"/>
  <c r="J328" i="13"/>
  <c r="K328" i="13"/>
  <c r="M328" i="13"/>
  <c r="N328" i="13"/>
  <c r="B329" i="13"/>
  <c r="J329" i="13"/>
  <c r="K329" i="13"/>
  <c r="M329" i="13"/>
  <c r="N329" i="13"/>
  <c r="B330" i="13"/>
  <c r="J330" i="13"/>
  <c r="K330" i="13"/>
  <c r="M330" i="13"/>
  <c r="N330" i="13"/>
  <c r="B331" i="13"/>
  <c r="J331" i="13"/>
  <c r="K331" i="13"/>
  <c r="M331" i="13"/>
  <c r="N331" i="13"/>
  <c r="B332" i="13"/>
  <c r="J332" i="13"/>
  <c r="K332" i="13"/>
  <c r="M332" i="13"/>
  <c r="N332" i="13"/>
  <c r="B333" i="13"/>
  <c r="J333" i="13"/>
  <c r="K333" i="13"/>
  <c r="M333" i="13"/>
  <c r="N333" i="13"/>
  <c r="B334" i="13"/>
  <c r="J334" i="13"/>
  <c r="K334" i="13"/>
  <c r="M334" i="13"/>
  <c r="N334" i="13"/>
  <c r="B335" i="13"/>
  <c r="J335" i="13"/>
  <c r="K335" i="13"/>
  <c r="M335" i="13"/>
  <c r="N335" i="13"/>
  <c r="B336" i="13"/>
  <c r="J336" i="13"/>
  <c r="K336" i="13"/>
  <c r="M336" i="13"/>
  <c r="N336" i="13"/>
  <c r="B337" i="13"/>
  <c r="J337" i="13"/>
  <c r="K337" i="13"/>
  <c r="M337" i="13"/>
  <c r="N337" i="13"/>
  <c r="B338" i="13"/>
  <c r="J338" i="13"/>
  <c r="K338" i="13"/>
  <c r="M338" i="13"/>
  <c r="N338" i="13"/>
  <c r="B339" i="13"/>
  <c r="J339" i="13"/>
  <c r="K339" i="13"/>
  <c r="M339" i="13"/>
  <c r="N339" i="13"/>
  <c r="B340" i="13"/>
  <c r="J340" i="13"/>
  <c r="K340" i="13"/>
  <c r="M340" i="13"/>
  <c r="N340" i="13"/>
  <c r="B341" i="13"/>
  <c r="J341" i="13"/>
  <c r="K341" i="13"/>
  <c r="M341" i="13"/>
  <c r="N341" i="13"/>
  <c r="B342" i="13"/>
  <c r="J342" i="13"/>
  <c r="K342" i="13"/>
  <c r="M342" i="13"/>
  <c r="N342" i="13"/>
  <c r="B343" i="13"/>
  <c r="J343" i="13"/>
  <c r="K343" i="13"/>
  <c r="M343" i="13"/>
  <c r="N343" i="13"/>
  <c r="B344" i="13"/>
  <c r="J344" i="13"/>
  <c r="K344" i="13"/>
  <c r="M344" i="13"/>
  <c r="N344" i="13"/>
  <c r="B345" i="13"/>
  <c r="J345" i="13"/>
  <c r="K345" i="13"/>
  <c r="M345" i="13"/>
  <c r="N345" i="13"/>
  <c r="B346" i="13"/>
  <c r="J346" i="13"/>
  <c r="K346" i="13"/>
  <c r="M346" i="13"/>
  <c r="N346" i="13"/>
  <c r="B347" i="13"/>
  <c r="J347" i="13"/>
  <c r="K347" i="13"/>
  <c r="M347" i="13"/>
  <c r="N347" i="13"/>
  <c r="B348" i="13"/>
  <c r="J348" i="13"/>
  <c r="K348" i="13"/>
  <c r="M348" i="13"/>
  <c r="N348" i="13"/>
  <c r="B349" i="13"/>
  <c r="J349" i="13"/>
  <c r="K349" i="13"/>
  <c r="M349" i="13"/>
  <c r="N349" i="13"/>
  <c r="B350" i="13"/>
  <c r="J350" i="13"/>
  <c r="K350" i="13"/>
  <c r="M350" i="13"/>
  <c r="N350" i="13"/>
  <c r="B351" i="13"/>
  <c r="J351" i="13"/>
  <c r="K351" i="13"/>
  <c r="M351" i="13"/>
  <c r="N351" i="13"/>
  <c r="B352" i="13"/>
  <c r="J352" i="13"/>
  <c r="K352" i="13"/>
  <c r="M352" i="13"/>
  <c r="N352" i="13"/>
  <c r="B353" i="13"/>
  <c r="J353" i="13"/>
  <c r="K353" i="13"/>
  <c r="M353" i="13"/>
  <c r="N353" i="13"/>
  <c r="B354" i="13"/>
  <c r="J354" i="13"/>
  <c r="K354" i="13"/>
  <c r="M354" i="13"/>
  <c r="N354" i="13"/>
  <c r="B355" i="13"/>
  <c r="J355" i="13"/>
  <c r="K355" i="13"/>
  <c r="M355" i="13"/>
  <c r="N355" i="13"/>
  <c r="B356" i="13"/>
  <c r="J356" i="13"/>
  <c r="K356" i="13"/>
  <c r="M356" i="13"/>
  <c r="N356" i="13"/>
  <c r="B357" i="13"/>
  <c r="J357" i="13"/>
  <c r="K357" i="13"/>
  <c r="M357" i="13"/>
  <c r="N357" i="13"/>
  <c r="B358" i="13"/>
  <c r="J358" i="13"/>
  <c r="K358" i="13"/>
  <c r="M358" i="13"/>
  <c r="N358" i="13"/>
  <c r="B359" i="13"/>
  <c r="J359" i="13"/>
  <c r="K359" i="13"/>
  <c r="M359" i="13"/>
  <c r="N359" i="13"/>
  <c r="B360" i="13"/>
  <c r="J360" i="13"/>
  <c r="K360" i="13"/>
  <c r="M360" i="13"/>
  <c r="N360" i="13"/>
  <c r="B361" i="13"/>
  <c r="J361" i="13"/>
  <c r="K361" i="13"/>
  <c r="M361" i="13"/>
  <c r="N361" i="13"/>
  <c r="B362" i="13"/>
  <c r="J362" i="13"/>
  <c r="K362" i="13"/>
  <c r="M362" i="13"/>
  <c r="N362" i="13"/>
  <c r="B363" i="13"/>
  <c r="J363" i="13"/>
  <c r="K363" i="13"/>
  <c r="M363" i="13"/>
  <c r="N363" i="13"/>
  <c r="B364" i="13"/>
  <c r="J364" i="13"/>
  <c r="K364" i="13"/>
  <c r="M364" i="13"/>
  <c r="N364" i="13"/>
  <c r="B365" i="13"/>
  <c r="J365" i="13"/>
  <c r="K365" i="13"/>
  <c r="M365" i="13"/>
  <c r="N365" i="13"/>
  <c r="B366" i="13"/>
  <c r="J366" i="13"/>
  <c r="K366" i="13"/>
  <c r="M366" i="13"/>
  <c r="N366" i="13"/>
  <c r="B367" i="13"/>
  <c r="J367" i="13"/>
  <c r="K367" i="13"/>
  <c r="M367" i="13"/>
  <c r="N367" i="13"/>
  <c r="B368" i="13"/>
  <c r="J368" i="13"/>
  <c r="K368" i="13"/>
  <c r="M368" i="13"/>
  <c r="N368" i="13"/>
  <c r="B369" i="13"/>
  <c r="J369" i="13"/>
  <c r="K369" i="13"/>
  <c r="M369" i="13"/>
  <c r="N369" i="13"/>
  <c r="B370" i="13"/>
  <c r="J370" i="13"/>
  <c r="K370" i="13"/>
  <c r="M370" i="13"/>
  <c r="N370" i="13"/>
  <c r="B371" i="13"/>
  <c r="J371" i="13"/>
  <c r="K371" i="13"/>
  <c r="M371" i="13"/>
  <c r="N371" i="13"/>
  <c r="B372" i="13"/>
  <c r="J372" i="13"/>
  <c r="K372" i="13"/>
  <c r="M372" i="13"/>
  <c r="N372" i="13"/>
  <c r="B373" i="13"/>
  <c r="J373" i="13"/>
  <c r="K373" i="13"/>
  <c r="M373" i="13"/>
  <c r="N373" i="13"/>
  <c r="B374" i="13"/>
  <c r="J374" i="13"/>
  <c r="K374" i="13"/>
  <c r="M374" i="13"/>
  <c r="N374" i="13"/>
  <c r="B375" i="13"/>
  <c r="J375" i="13"/>
  <c r="K375" i="13"/>
  <c r="M375" i="13"/>
  <c r="N375" i="13"/>
  <c r="B376" i="13"/>
  <c r="J376" i="13"/>
  <c r="K376" i="13"/>
  <c r="M376" i="13"/>
  <c r="N376" i="13"/>
  <c r="B377" i="13"/>
  <c r="J377" i="13"/>
  <c r="K377" i="13"/>
  <c r="M377" i="13"/>
  <c r="N377" i="13"/>
  <c r="B378" i="13"/>
  <c r="J378" i="13"/>
  <c r="K378" i="13"/>
  <c r="M378" i="13"/>
  <c r="N378" i="13"/>
  <c r="B379" i="13"/>
  <c r="J379" i="13"/>
  <c r="K379" i="13"/>
  <c r="M379" i="13"/>
  <c r="N379" i="13"/>
  <c r="B380" i="13"/>
  <c r="J380" i="13"/>
  <c r="K380" i="13"/>
  <c r="M380" i="13"/>
  <c r="N380" i="13"/>
  <c r="B381" i="13"/>
  <c r="J381" i="13"/>
  <c r="K381" i="13"/>
  <c r="M381" i="13"/>
  <c r="N381" i="13"/>
  <c r="B382" i="13"/>
  <c r="J382" i="13"/>
  <c r="K382" i="13"/>
  <c r="M382" i="13"/>
  <c r="N382" i="13"/>
  <c r="B383" i="13"/>
  <c r="J383" i="13"/>
  <c r="K383" i="13"/>
  <c r="M383" i="13"/>
  <c r="N383" i="13"/>
  <c r="B384" i="13"/>
  <c r="J384" i="13"/>
  <c r="K384" i="13"/>
  <c r="M384" i="13"/>
  <c r="N384" i="13"/>
  <c r="B385" i="13"/>
  <c r="J385" i="13"/>
  <c r="K385" i="13"/>
  <c r="M385" i="13"/>
  <c r="N385" i="13"/>
  <c r="B386" i="13"/>
  <c r="J386" i="13"/>
  <c r="K386" i="13"/>
  <c r="M386" i="13"/>
  <c r="N386" i="13"/>
  <c r="B387" i="13"/>
  <c r="J387" i="13"/>
  <c r="K387" i="13"/>
  <c r="M387" i="13"/>
  <c r="N387" i="13"/>
  <c r="B388" i="13"/>
  <c r="J388" i="13"/>
  <c r="K388" i="13"/>
  <c r="M388" i="13"/>
  <c r="N388" i="13"/>
  <c r="B389" i="13"/>
  <c r="J389" i="13"/>
  <c r="K389" i="13"/>
  <c r="M389" i="13"/>
  <c r="N389" i="13"/>
  <c r="B390" i="13"/>
  <c r="J390" i="13"/>
  <c r="K390" i="13"/>
  <c r="M390" i="13"/>
  <c r="N390" i="13"/>
  <c r="B391" i="13"/>
  <c r="J391" i="13"/>
  <c r="K391" i="13"/>
  <c r="M391" i="13"/>
  <c r="N391" i="13"/>
  <c r="B392" i="13"/>
  <c r="J392" i="13"/>
  <c r="K392" i="13"/>
  <c r="M392" i="13"/>
  <c r="N392" i="13"/>
  <c r="B393" i="13"/>
  <c r="J393" i="13"/>
  <c r="K393" i="13"/>
  <c r="M393" i="13"/>
  <c r="N393" i="13"/>
  <c r="B394" i="13"/>
  <c r="J394" i="13"/>
  <c r="K394" i="13"/>
  <c r="M394" i="13"/>
  <c r="N394" i="13"/>
  <c r="B395" i="13"/>
  <c r="J395" i="13"/>
  <c r="K395" i="13"/>
  <c r="M395" i="13"/>
  <c r="N395" i="13"/>
  <c r="B396" i="13"/>
  <c r="J396" i="13"/>
  <c r="K396" i="13"/>
  <c r="M396" i="13"/>
  <c r="N396" i="13"/>
  <c r="B397" i="13"/>
  <c r="J397" i="13"/>
  <c r="K397" i="13"/>
  <c r="M397" i="13"/>
  <c r="N397" i="13"/>
  <c r="B398" i="13"/>
  <c r="J398" i="13"/>
  <c r="K398" i="13"/>
  <c r="M398" i="13"/>
  <c r="N398" i="13"/>
  <c r="B399" i="13"/>
  <c r="J399" i="13"/>
  <c r="K399" i="13"/>
  <c r="M399" i="13"/>
  <c r="N399" i="13"/>
  <c r="B400" i="13"/>
  <c r="J400" i="13"/>
  <c r="K400" i="13"/>
  <c r="M400" i="13"/>
  <c r="N400" i="13"/>
  <c r="B401" i="13"/>
  <c r="J401" i="13"/>
  <c r="K401" i="13"/>
  <c r="M401" i="13"/>
  <c r="N401" i="13"/>
  <c r="B402" i="13"/>
  <c r="J402" i="13"/>
  <c r="K402" i="13"/>
  <c r="M402" i="13"/>
  <c r="N402" i="13"/>
  <c r="B403" i="13"/>
  <c r="J403" i="13"/>
  <c r="K403" i="13"/>
  <c r="M403" i="13"/>
  <c r="N403" i="13"/>
  <c r="B404" i="13"/>
  <c r="J404" i="13"/>
  <c r="K404" i="13"/>
  <c r="M404" i="13"/>
  <c r="N404" i="13"/>
  <c r="B405" i="13"/>
  <c r="J405" i="13"/>
  <c r="K405" i="13"/>
  <c r="M405" i="13"/>
  <c r="N405" i="13"/>
  <c r="B406" i="13"/>
  <c r="J406" i="13"/>
  <c r="K406" i="13"/>
  <c r="M406" i="13"/>
  <c r="N406" i="13"/>
  <c r="B407" i="13"/>
  <c r="J407" i="13"/>
  <c r="K407" i="13"/>
  <c r="M407" i="13"/>
  <c r="N407" i="13"/>
  <c r="B408" i="13"/>
  <c r="J408" i="13"/>
  <c r="K408" i="13"/>
  <c r="M408" i="13"/>
  <c r="N408" i="13"/>
  <c r="B409" i="13"/>
  <c r="J409" i="13"/>
  <c r="K409" i="13"/>
  <c r="M409" i="13"/>
  <c r="N409" i="13"/>
  <c r="B410" i="13"/>
  <c r="J410" i="13"/>
  <c r="K410" i="13"/>
  <c r="M410" i="13"/>
  <c r="N410" i="13"/>
  <c r="B411" i="13"/>
  <c r="J411" i="13"/>
  <c r="K411" i="13"/>
  <c r="M411" i="13"/>
  <c r="N411" i="13"/>
  <c r="B412" i="13"/>
  <c r="J412" i="13"/>
  <c r="K412" i="13"/>
  <c r="M412" i="13"/>
  <c r="N412" i="13"/>
  <c r="B413" i="13"/>
  <c r="J413" i="13"/>
  <c r="K413" i="13"/>
  <c r="M413" i="13"/>
  <c r="N413" i="13"/>
  <c r="B414" i="13"/>
  <c r="J414" i="13"/>
  <c r="K414" i="13"/>
  <c r="M414" i="13"/>
  <c r="N414" i="13"/>
  <c r="B415" i="13"/>
  <c r="J415" i="13"/>
  <c r="K415" i="13"/>
  <c r="M415" i="13"/>
  <c r="N415" i="13"/>
  <c r="B416" i="13"/>
  <c r="J416" i="13"/>
  <c r="K416" i="13"/>
  <c r="M416" i="13"/>
  <c r="N416" i="13"/>
  <c r="B417" i="13"/>
  <c r="J417" i="13"/>
  <c r="K417" i="13"/>
  <c r="M417" i="13"/>
  <c r="N417" i="13"/>
  <c r="B418" i="13"/>
  <c r="J418" i="13"/>
  <c r="K418" i="13"/>
  <c r="M418" i="13"/>
  <c r="N418" i="13"/>
  <c r="B419" i="13"/>
  <c r="J419" i="13"/>
  <c r="K419" i="13"/>
  <c r="M419" i="13"/>
  <c r="N419" i="13"/>
  <c r="B420" i="13"/>
  <c r="J420" i="13"/>
  <c r="K420" i="13"/>
  <c r="M420" i="13"/>
  <c r="N420" i="13"/>
  <c r="B421" i="13"/>
  <c r="J421" i="13"/>
  <c r="K421" i="13"/>
  <c r="M421" i="13"/>
  <c r="N421" i="13"/>
  <c r="B422" i="13"/>
  <c r="J422" i="13"/>
  <c r="K422" i="13"/>
  <c r="M422" i="13"/>
  <c r="N422" i="13"/>
  <c r="B423" i="13"/>
  <c r="J423" i="13"/>
  <c r="K423" i="13"/>
  <c r="M423" i="13"/>
  <c r="N423" i="13"/>
  <c r="B424" i="13"/>
  <c r="J424" i="13"/>
  <c r="K424" i="13"/>
  <c r="M424" i="13"/>
  <c r="N424" i="13"/>
  <c r="B425" i="13"/>
  <c r="J425" i="13"/>
  <c r="K425" i="13"/>
  <c r="M425" i="13"/>
  <c r="N425" i="13"/>
  <c r="B426" i="13"/>
  <c r="J426" i="13"/>
  <c r="K426" i="13"/>
  <c r="M426" i="13"/>
  <c r="N426" i="13"/>
  <c r="B427" i="13"/>
  <c r="J427" i="13"/>
  <c r="K427" i="13"/>
  <c r="M427" i="13"/>
  <c r="N427" i="13"/>
  <c r="B428" i="13"/>
  <c r="J428" i="13"/>
  <c r="K428" i="13"/>
  <c r="M428" i="13"/>
  <c r="N428" i="13"/>
  <c r="B429" i="13"/>
  <c r="J429" i="13"/>
  <c r="K429" i="13"/>
  <c r="M429" i="13"/>
  <c r="N429" i="13"/>
  <c r="B430" i="13"/>
  <c r="J430" i="13"/>
  <c r="K430" i="13"/>
  <c r="M430" i="13"/>
  <c r="N430" i="13"/>
  <c r="B431" i="13"/>
  <c r="J431" i="13"/>
  <c r="K431" i="13"/>
  <c r="M431" i="13"/>
  <c r="N431" i="13"/>
  <c r="B432" i="13"/>
  <c r="J432" i="13"/>
  <c r="K432" i="13"/>
  <c r="M432" i="13"/>
  <c r="N432" i="13"/>
  <c r="B433" i="13"/>
  <c r="J433" i="13"/>
  <c r="K433" i="13"/>
  <c r="M433" i="13"/>
  <c r="N433" i="13"/>
  <c r="B434" i="13"/>
  <c r="J434" i="13"/>
  <c r="K434" i="13"/>
  <c r="M434" i="13"/>
  <c r="N434" i="13"/>
  <c r="B435" i="13"/>
  <c r="J435" i="13"/>
  <c r="K435" i="13"/>
  <c r="M435" i="13"/>
  <c r="N435" i="13"/>
  <c r="B436" i="13"/>
  <c r="J436" i="13"/>
  <c r="K436" i="13"/>
  <c r="M436" i="13"/>
  <c r="N436" i="13"/>
  <c r="B437" i="13"/>
  <c r="J437" i="13"/>
  <c r="K437" i="13"/>
  <c r="M437" i="13"/>
  <c r="N437" i="13"/>
  <c r="B438" i="13"/>
  <c r="J438" i="13"/>
  <c r="K438" i="13"/>
  <c r="M438" i="13"/>
  <c r="N438" i="13"/>
  <c r="B439" i="13"/>
  <c r="J439" i="13"/>
  <c r="K439" i="13"/>
  <c r="M439" i="13"/>
  <c r="N439" i="13"/>
  <c r="B440" i="13"/>
  <c r="J440" i="13"/>
  <c r="K440" i="13"/>
  <c r="M440" i="13"/>
  <c r="N440" i="13"/>
  <c r="B441" i="13"/>
  <c r="J441" i="13"/>
  <c r="K441" i="13"/>
  <c r="M441" i="13"/>
  <c r="N441" i="13"/>
  <c r="B442" i="13"/>
  <c r="J442" i="13"/>
  <c r="K442" i="13"/>
  <c r="M442" i="13"/>
  <c r="N442" i="13"/>
  <c r="B443" i="13"/>
  <c r="J443" i="13"/>
  <c r="K443" i="13"/>
  <c r="M443" i="13"/>
  <c r="N443" i="13"/>
  <c r="B444" i="13"/>
  <c r="J444" i="13"/>
  <c r="K444" i="13"/>
  <c r="M444" i="13"/>
  <c r="N444" i="13"/>
  <c r="B445" i="13"/>
  <c r="J445" i="13"/>
  <c r="K445" i="13"/>
  <c r="M445" i="13"/>
  <c r="N445" i="13"/>
  <c r="B446" i="13"/>
  <c r="J446" i="13"/>
  <c r="K446" i="13"/>
  <c r="M446" i="13"/>
  <c r="N446" i="13"/>
  <c r="B447" i="13"/>
  <c r="J447" i="13"/>
  <c r="K447" i="13"/>
  <c r="M447" i="13"/>
  <c r="N447" i="13"/>
  <c r="B448" i="13"/>
  <c r="J448" i="13"/>
  <c r="K448" i="13"/>
  <c r="M448" i="13"/>
  <c r="N448" i="13"/>
  <c r="B449" i="13"/>
  <c r="J449" i="13"/>
  <c r="K449" i="13"/>
  <c r="M449" i="13"/>
  <c r="N449" i="13"/>
  <c r="B450" i="13"/>
  <c r="J450" i="13"/>
  <c r="K450" i="13"/>
  <c r="M450" i="13"/>
  <c r="N450" i="13"/>
  <c r="B451" i="13"/>
  <c r="J451" i="13"/>
  <c r="K451" i="13"/>
  <c r="M451" i="13"/>
  <c r="N451" i="13"/>
  <c r="B452" i="13"/>
  <c r="J452" i="13"/>
  <c r="K452" i="13"/>
  <c r="M452" i="13"/>
  <c r="N452" i="13"/>
  <c r="B453" i="13"/>
  <c r="J453" i="13"/>
  <c r="K453" i="13"/>
  <c r="M453" i="13"/>
  <c r="N453" i="13"/>
  <c r="B454" i="13"/>
  <c r="J454" i="13"/>
  <c r="K454" i="13"/>
  <c r="M454" i="13"/>
  <c r="N454" i="13"/>
  <c r="B455" i="13"/>
  <c r="J455" i="13"/>
  <c r="K455" i="13"/>
  <c r="M455" i="13"/>
  <c r="N455" i="13"/>
  <c r="B456" i="13"/>
  <c r="J456" i="13"/>
  <c r="K456" i="13"/>
  <c r="M456" i="13"/>
  <c r="N456" i="13"/>
  <c r="B457" i="13"/>
  <c r="J457" i="13"/>
  <c r="K457" i="13"/>
  <c r="M457" i="13"/>
  <c r="N457" i="13"/>
  <c r="B458" i="13"/>
  <c r="J458" i="13"/>
  <c r="K458" i="13"/>
  <c r="M458" i="13"/>
  <c r="N458" i="13"/>
  <c r="B459" i="13"/>
  <c r="J459" i="13"/>
  <c r="K459" i="13"/>
  <c r="M459" i="13"/>
  <c r="N459" i="13"/>
  <c r="B460" i="13"/>
  <c r="J460" i="13"/>
  <c r="K460" i="13"/>
  <c r="M460" i="13"/>
  <c r="N460" i="13"/>
  <c r="B461" i="13"/>
  <c r="J461" i="13"/>
  <c r="K461" i="13"/>
  <c r="M461" i="13"/>
  <c r="N461" i="13"/>
  <c r="B462" i="13"/>
  <c r="J462" i="13"/>
  <c r="K462" i="13"/>
  <c r="M462" i="13"/>
  <c r="N462" i="13"/>
  <c r="B463" i="13"/>
  <c r="J463" i="13"/>
  <c r="K463" i="13"/>
  <c r="M463" i="13"/>
  <c r="N463" i="13"/>
  <c r="B464" i="13"/>
  <c r="J464" i="13"/>
  <c r="K464" i="13"/>
  <c r="M464" i="13"/>
  <c r="N464" i="13"/>
  <c r="B465" i="13"/>
  <c r="J465" i="13"/>
  <c r="K465" i="13"/>
  <c r="M465" i="13"/>
  <c r="N465" i="13"/>
  <c r="B466" i="13"/>
  <c r="J466" i="13"/>
  <c r="K466" i="13"/>
  <c r="M466" i="13"/>
  <c r="N466" i="13"/>
  <c r="B467" i="13"/>
  <c r="J467" i="13"/>
  <c r="K467" i="13"/>
  <c r="M467" i="13"/>
  <c r="N467" i="13"/>
  <c r="B468" i="13"/>
  <c r="J468" i="13"/>
  <c r="K468" i="13"/>
  <c r="M468" i="13"/>
  <c r="N468" i="13"/>
  <c r="B469" i="13"/>
  <c r="J469" i="13"/>
  <c r="K469" i="13"/>
  <c r="M469" i="13"/>
  <c r="N469" i="13"/>
  <c r="B470" i="13"/>
  <c r="J470" i="13"/>
  <c r="K470" i="13"/>
  <c r="M470" i="13"/>
  <c r="N470" i="13"/>
  <c r="B471" i="13"/>
  <c r="J471" i="13"/>
  <c r="K471" i="13"/>
  <c r="M471" i="13"/>
  <c r="N471" i="13"/>
  <c r="B472" i="13"/>
  <c r="J472" i="13"/>
  <c r="K472" i="13"/>
  <c r="M472" i="13"/>
  <c r="N472" i="13"/>
  <c r="B473" i="13"/>
  <c r="J473" i="13"/>
  <c r="K473" i="13"/>
  <c r="M473" i="13"/>
  <c r="N473" i="13"/>
  <c r="B474" i="13"/>
  <c r="J474" i="13"/>
  <c r="K474" i="13"/>
  <c r="M474" i="13"/>
  <c r="N474" i="13"/>
  <c r="B475" i="13"/>
  <c r="J475" i="13"/>
  <c r="K475" i="13"/>
  <c r="M475" i="13"/>
  <c r="N475" i="13"/>
  <c r="B476" i="13"/>
  <c r="J476" i="13"/>
  <c r="K476" i="13"/>
  <c r="M476" i="13"/>
  <c r="N476" i="13"/>
  <c r="B477" i="13"/>
  <c r="J477" i="13"/>
  <c r="K477" i="13"/>
  <c r="M477" i="13"/>
  <c r="N477" i="13"/>
  <c r="B478" i="13"/>
  <c r="J478" i="13"/>
  <c r="K478" i="13"/>
  <c r="M478" i="13"/>
  <c r="N478" i="13"/>
  <c r="B479" i="13"/>
  <c r="J479" i="13"/>
  <c r="K479" i="13"/>
  <c r="M479" i="13"/>
  <c r="N479" i="13"/>
  <c r="B480" i="13"/>
  <c r="J480" i="13"/>
  <c r="K480" i="13"/>
  <c r="M480" i="13"/>
  <c r="N480" i="13"/>
  <c r="B481" i="13"/>
  <c r="J481" i="13"/>
  <c r="K481" i="13"/>
  <c r="M481" i="13"/>
  <c r="N481" i="13"/>
  <c r="B482" i="13"/>
  <c r="J482" i="13"/>
  <c r="K482" i="13"/>
  <c r="M482" i="13"/>
  <c r="N482" i="13"/>
  <c r="B483" i="13"/>
  <c r="J483" i="13"/>
  <c r="K483" i="13"/>
  <c r="M483" i="13"/>
  <c r="N483" i="13"/>
  <c r="B484" i="13"/>
  <c r="J484" i="13"/>
  <c r="K484" i="13"/>
  <c r="M484" i="13"/>
  <c r="N484" i="13"/>
  <c r="B485" i="13"/>
  <c r="J485" i="13"/>
  <c r="K485" i="13"/>
  <c r="M485" i="13"/>
  <c r="N485" i="13"/>
  <c r="B486" i="13"/>
  <c r="J486" i="13"/>
  <c r="K486" i="13"/>
  <c r="M486" i="13"/>
  <c r="N486" i="13"/>
  <c r="B487" i="13"/>
  <c r="J487" i="13"/>
  <c r="K487" i="13"/>
  <c r="M487" i="13"/>
  <c r="N487" i="13"/>
  <c r="B488" i="13"/>
  <c r="J488" i="13"/>
  <c r="K488" i="13"/>
  <c r="M488" i="13"/>
  <c r="N488" i="13"/>
  <c r="B489" i="13"/>
  <c r="J489" i="13"/>
  <c r="K489" i="13"/>
  <c r="M489" i="13"/>
  <c r="N489" i="13"/>
  <c r="B490" i="13"/>
  <c r="J490" i="13"/>
  <c r="K490" i="13"/>
  <c r="M490" i="13"/>
  <c r="N490" i="13"/>
  <c r="B491" i="13"/>
  <c r="J491" i="13"/>
  <c r="K491" i="13"/>
  <c r="M491" i="13"/>
  <c r="N491" i="13"/>
  <c r="B492" i="13"/>
  <c r="J492" i="13"/>
  <c r="K492" i="13"/>
  <c r="M492" i="13"/>
  <c r="N492" i="13"/>
  <c r="B493" i="13"/>
  <c r="J493" i="13"/>
  <c r="K493" i="13"/>
  <c r="M493" i="13"/>
  <c r="N493" i="13"/>
  <c r="B494" i="13"/>
  <c r="J494" i="13"/>
  <c r="K494" i="13"/>
  <c r="M494" i="13"/>
  <c r="N494" i="13"/>
  <c r="B495" i="13"/>
  <c r="J495" i="13"/>
  <c r="K495" i="13"/>
  <c r="M495" i="13"/>
  <c r="N495" i="13"/>
  <c r="B496" i="13"/>
  <c r="J496" i="13"/>
  <c r="K496" i="13"/>
  <c r="M496" i="13"/>
  <c r="N496" i="13"/>
  <c r="B497" i="13"/>
  <c r="J497" i="13"/>
  <c r="K497" i="13"/>
  <c r="M497" i="13"/>
  <c r="N497" i="13"/>
  <c r="B498" i="13"/>
  <c r="J498" i="13"/>
  <c r="K498" i="13"/>
  <c r="M498" i="13"/>
  <c r="N498" i="13"/>
  <c r="B499" i="13"/>
  <c r="J499" i="13"/>
  <c r="K499" i="13"/>
  <c r="M499" i="13"/>
  <c r="N499" i="13"/>
  <c r="B500" i="13"/>
  <c r="J500" i="13"/>
  <c r="K500" i="13"/>
  <c r="M500" i="13"/>
  <c r="N500" i="13"/>
  <c r="B501" i="13"/>
  <c r="J501" i="13"/>
  <c r="K501" i="13"/>
  <c r="M501" i="13"/>
  <c r="N501" i="13"/>
  <c r="B502" i="13"/>
  <c r="J502" i="13"/>
  <c r="K502" i="13"/>
  <c r="M502" i="13"/>
  <c r="N502" i="13"/>
  <c r="B503" i="13"/>
  <c r="J503" i="13"/>
  <c r="K503" i="13"/>
  <c r="M503" i="13"/>
  <c r="N503" i="13"/>
  <c r="B504" i="13"/>
  <c r="J504" i="13"/>
  <c r="K504" i="13"/>
  <c r="M504" i="13"/>
  <c r="N504" i="13"/>
  <c r="B505" i="13"/>
  <c r="J505" i="13"/>
  <c r="K505" i="13"/>
  <c r="M505" i="13"/>
  <c r="N505" i="13"/>
  <c r="B506" i="13"/>
  <c r="J506" i="13"/>
  <c r="K506" i="13"/>
  <c r="M506" i="13"/>
  <c r="N506" i="13"/>
  <c r="B507" i="13"/>
  <c r="J507" i="13"/>
  <c r="K507" i="13"/>
  <c r="M507" i="13"/>
  <c r="N507" i="13"/>
  <c r="B508" i="13"/>
  <c r="J508" i="13"/>
  <c r="K508" i="13"/>
  <c r="M508" i="13"/>
  <c r="N508" i="13"/>
  <c r="B509" i="13"/>
  <c r="J509" i="13"/>
  <c r="K509" i="13"/>
  <c r="M509" i="13"/>
  <c r="N509" i="13"/>
  <c r="B510" i="13"/>
  <c r="J510" i="13"/>
  <c r="K510" i="13"/>
  <c r="M510" i="13"/>
  <c r="N510" i="13"/>
  <c r="B511" i="13"/>
  <c r="J511" i="13"/>
  <c r="K511" i="13"/>
  <c r="M511" i="13"/>
  <c r="N511" i="13"/>
  <c r="B512" i="13"/>
  <c r="J512" i="13"/>
  <c r="K512" i="13"/>
  <c r="M512" i="13"/>
  <c r="N512" i="13"/>
  <c r="B513" i="13"/>
  <c r="J513" i="13"/>
  <c r="K513" i="13"/>
  <c r="M513" i="13"/>
  <c r="N513" i="13"/>
  <c r="B514" i="13"/>
  <c r="J514" i="13"/>
  <c r="K514" i="13"/>
  <c r="M514" i="13"/>
  <c r="N514" i="13"/>
  <c r="B515" i="13"/>
  <c r="J515" i="13"/>
  <c r="K515" i="13"/>
  <c r="M515" i="13"/>
  <c r="N515" i="13"/>
  <c r="B516" i="13"/>
  <c r="J516" i="13"/>
  <c r="K516" i="13"/>
  <c r="M516" i="13"/>
  <c r="N516" i="13"/>
  <c r="B517" i="13"/>
  <c r="J517" i="13"/>
  <c r="K517" i="13"/>
  <c r="M517" i="13"/>
  <c r="N517" i="13"/>
  <c r="B518" i="13"/>
  <c r="J518" i="13"/>
  <c r="K518" i="13"/>
  <c r="M518" i="13"/>
  <c r="N518" i="13"/>
  <c r="B519" i="13"/>
  <c r="J519" i="13"/>
  <c r="K519" i="13"/>
  <c r="M519" i="13"/>
  <c r="N519" i="13"/>
  <c r="B520" i="13"/>
  <c r="J520" i="13"/>
  <c r="K520" i="13"/>
  <c r="M520" i="13"/>
  <c r="N520" i="13"/>
  <c r="B521" i="13"/>
  <c r="J521" i="13"/>
  <c r="K521" i="13"/>
  <c r="M521" i="13"/>
  <c r="N521" i="13"/>
  <c r="B522" i="13"/>
  <c r="J522" i="13"/>
  <c r="K522" i="13"/>
  <c r="M522" i="13"/>
  <c r="N522" i="13"/>
  <c r="B523" i="13"/>
  <c r="J523" i="13"/>
  <c r="K523" i="13"/>
  <c r="M523" i="13"/>
  <c r="N523" i="13"/>
  <c r="B524" i="13"/>
  <c r="J524" i="13"/>
  <c r="K524" i="13"/>
  <c r="M524" i="13"/>
  <c r="N524" i="13"/>
  <c r="B525" i="13"/>
  <c r="J525" i="13"/>
  <c r="K525" i="13"/>
  <c r="M525" i="13"/>
  <c r="N525" i="13"/>
  <c r="B526" i="13"/>
  <c r="J526" i="13"/>
  <c r="K526" i="13"/>
  <c r="M526" i="13"/>
  <c r="N526" i="13"/>
  <c r="B527" i="13"/>
  <c r="J527" i="13"/>
  <c r="K527" i="13"/>
  <c r="M527" i="13"/>
  <c r="N527" i="13"/>
  <c r="B528" i="13"/>
  <c r="J528" i="13"/>
  <c r="K528" i="13"/>
  <c r="M528" i="13"/>
  <c r="N528" i="13"/>
  <c r="B529" i="13"/>
  <c r="J529" i="13"/>
  <c r="K529" i="13"/>
  <c r="M529" i="13"/>
  <c r="N529" i="13"/>
  <c r="B530" i="13"/>
  <c r="J530" i="13"/>
  <c r="K530" i="13"/>
  <c r="M530" i="13"/>
  <c r="N530" i="13"/>
  <c r="B531" i="13"/>
  <c r="J531" i="13"/>
  <c r="K531" i="13"/>
  <c r="M531" i="13"/>
  <c r="N531" i="13"/>
  <c r="B532" i="13"/>
  <c r="J532" i="13"/>
  <c r="K532" i="13"/>
  <c r="M532" i="13"/>
  <c r="N532" i="13"/>
  <c r="B533" i="13"/>
  <c r="J533" i="13"/>
  <c r="K533" i="13"/>
  <c r="M533" i="13"/>
  <c r="N533" i="13"/>
  <c r="B534" i="13"/>
  <c r="J534" i="13"/>
  <c r="K534" i="13"/>
  <c r="M534" i="13"/>
  <c r="N534" i="13"/>
  <c r="B535" i="13"/>
  <c r="J535" i="13"/>
  <c r="K535" i="13"/>
  <c r="M535" i="13"/>
  <c r="N535" i="13"/>
  <c r="B536" i="13"/>
  <c r="J536" i="13"/>
  <c r="K536" i="13"/>
  <c r="M536" i="13"/>
  <c r="N536" i="13"/>
  <c r="B537" i="13"/>
  <c r="J537" i="13"/>
  <c r="K537" i="13"/>
  <c r="M537" i="13"/>
  <c r="N537" i="13"/>
  <c r="B538" i="13"/>
  <c r="J538" i="13"/>
  <c r="K538" i="13"/>
  <c r="M538" i="13"/>
  <c r="N538" i="13"/>
  <c r="B539" i="13"/>
  <c r="J539" i="13"/>
  <c r="K539" i="13"/>
  <c r="M539" i="13"/>
  <c r="N539" i="13"/>
  <c r="B540" i="13"/>
  <c r="J540" i="13"/>
  <c r="K540" i="13"/>
  <c r="M540" i="13"/>
  <c r="N540" i="13"/>
  <c r="B541" i="13"/>
  <c r="J541" i="13"/>
  <c r="K541" i="13"/>
  <c r="M541" i="13"/>
  <c r="N541" i="13"/>
  <c r="B542" i="13"/>
  <c r="J542" i="13"/>
  <c r="K542" i="13"/>
  <c r="M542" i="13"/>
  <c r="N542" i="13"/>
  <c r="B543" i="13"/>
  <c r="J543" i="13"/>
  <c r="K543" i="13"/>
  <c r="M543" i="13"/>
  <c r="N543" i="13"/>
  <c r="B544" i="13"/>
  <c r="J544" i="13"/>
  <c r="K544" i="13"/>
  <c r="M544" i="13"/>
  <c r="N544" i="13"/>
  <c r="B545" i="13"/>
  <c r="J545" i="13"/>
  <c r="K545" i="13"/>
  <c r="M545" i="13"/>
  <c r="N545" i="13"/>
  <c r="B546" i="13"/>
  <c r="J546" i="13"/>
  <c r="K546" i="13"/>
  <c r="M546" i="13"/>
  <c r="N546" i="13"/>
  <c r="B547" i="13"/>
  <c r="J547" i="13"/>
  <c r="K547" i="13"/>
  <c r="M547" i="13"/>
  <c r="N547" i="13"/>
  <c r="B548" i="13"/>
  <c r="J548" i="13"/>
  <c r="K548" i="13"/>
  <c r="M548" i="13"/>
  <c r="N548" i="13"/>
  <c r="B549" i="13"/>
  <c r="J549" i="13"/>
  <c r="K549" i="13"/>
  <c r="M549" i="13"/>
  <c r="N549" i="13"/>
  <c r="B550" i="13"/>
  <c r="J550" i="13"/>
  <c r="K550" i="13"/>
  <c r="M550" i="13"/>
  <c r="N550" i="13"/>
  <c r="B551" i="13"/>
  <c r="J551" i="13"/>
  <c r="K551" i="13"/>
  <c r="M551" i="13"/>
  <c r="N551" i="13"/>
  <c r="B552" i="13"/>
  <c r="J552" i="13"/>
  <c r="K552" i="13"/>
  <c r="M552" i="13"/>
  <c r="N552" i="13"/>
  <c r="B553" i="13"/>
  <c r="J553" i="13"/>
  <c r="K553" i="13"/>
  <c r="M553" i="13"/>
  <c r="N553" i="13"/>
  <c r="B554" i="13"/>
  <c r="J554" i="13"/>
  <c r="K554" i="13"/>
  <c r="M554" i="13"/>
  <c r="N554" i="13"/>
  <c r="B555" i="13"/>
  <c r="J555" i="13"/>
  <c r="K555" i="13"/>
  <c r="M555" i="13"/>
  <c r="N555" i="13"/>
  <c r="B556" i="13"/>
  <c r="J556" i="13"/>
  <c r="K556" i="13"/>
  <c r="M556" i="13"/>
  <c r="N556" i="13"/>
  <c r="B557" i="13"/>
  <c r="J557" i="13"/>
  <c r="K557" i="13"/>
  <c r="M557" i="13"/>
  <c r="N557" i="13"/>
  <c r="B558" i="13"/>
  <c r="J558" i="13"/>
  <c r="K558" i="13"/>
  <c r="M558" i="13"/>
  <c r="N558" i="13"/>
  <c r="B559" i="13"/>
  <c r="J559" i="13"/>
  <c r="K559" i="13"/>
  <c r="M559" i="13"/>
  <c r="N559" i="13"/>
  <c r="B560" i="13"/>
  <c r="J560" i="13"/>
  <c r="K560" i="13"/>
  <c r="M560" i="13"/>
  <c r="N560" i="13"/>
  <c r="B561" i="13"/>
  <c r="J561" i="13"/>
  <c r="K561" i="13"/>
  <c r="M561" i="13"/>
  <c r="N561" i="13"/>
  <c r="B562" i="13"/>
  <c r="J562" i="13"/>
  <c r="K562" i="13"/>
  <c r="M562" i="13"/>
  <c r="N562" i="13"/>
  <c r="B563" i="13"/>
  <c r="J563" i="13"/>
  <c r="K563" i="13"/>
  <c r="M563" i="13"/>
  <c r="N563" i="13"/>
  <c r="B564" i="13"/>
  <c r="J564" i="13"/>
  <c r="K564" i="13"/>
  <c r="M564" i="13"/>
  <c r="N564" i="13"/>
  <c r="B565" i="13"/>
  <c r="J565" i="13"/>
  <c r="K565" i="13"/>
  <c r="M565" i="13"/>
  <c r="N565" i="13"/>
  <c r="B566" i="13"/>
  <c r="J566" i="13"/>
  <c r="K566" i="13"/>
  <c r="M566" i="13"/>
  <c r="N566" i="13"/>
  <c r="B567" i="13"/>
  <c r="J567" i="13"/>
  <c r="K567" i="13"/>
  <c r="M567" i="13"/>
  <c r="N567" i="13"/>
  <c r="B568" i="13"/>
  <c r="J568" i="13"/>
  <c r="K568" i="13"/>
  <c r="M568" i="13"/>
  <c r="N568" i="13"/>
  <c r="B569" i="13"/>
  <c r="J569" i="13"/>
  <c r="K569" i="13"/>
  <c r="M569" i="13"/>
  <c r="N569" i="13"/>
  <c r="B570" i="13"/>
  <c r="J570" i="13"/>
  <c r="K570" i="13"/>
  <c r="M570" i="13"/>
  <c r="N570" i="13"/>
  <c r="B571" i="13"/>
  <c r="J571" i="13"/>
  <c r="K571" i="13"/>
  <c r="M571" i="13"/>
  <c r="N571" i="13"/>
  <c r="B572" i="13"/>
  <c r="J572" i="13"/>
  <c r="K572" i="13"/>
  <c r="M572" i="13"/>
  <c r="N572" i="13"/>
  <c r="B573" i="13"/>
  <c r="J573" i="13"/>
  <c r="K573" i="13"/>
  <c r="M573" i="13"/>
  <c r="N573" i="13"/>
  <c r="B574" i="13"/>
  <c r="J574" i="13"/>
  <c r="K574" i="13"/>
  <c r="M574" i="13"/>
  <c r="N574" i="13"/>
  <c r="B575" i="13"/>
  <c r="J575" i="13"/>
  <c r="K575" i="13"/>
  <c r="M575" i="13"/>
  <c r="N575" i="13"/>
  <c r="B576" i="13"/>
  <c r="J576" i="13"/>
  <c r="K576" i="13"/>
  <c r="M576" i="13"/>
  <c r="N576" i="13"/>
  <c r="B577" i="13"/>
  <c r="J577" i="13"/>
  <c r="K577" i="13"/>
  <c r="M577" i="13"/>
  <c r="N577" i="13"/>
  <c r="B578" i="13"/>
  <c r="J578" i="13"/>
  <c r="K578" i="13"/>
  <c r="M578" i="13"/>
  <c r="N578" i="13"/>
  <c r="B579" i="13"/>
  <c r="J579" i="13"/>
  <c r="K579" i="13"/>
  <c r="M579" i="13"/>
  <c r="N579" i="13"/>
  <c r="B580" i="13"/>
  <c r="J580" i="13"/>
  <c r="K580" i="13"/>
  <c r="M580" i="13"/>
  <c r="N580" i="13"/>
  <c r="B581" i="13"/>
  <c r="J581" i="13"/>
  <c r="K581" i="13"/>
  <c r="M581" i="13"/>
  <c r="N581" i="13"/>
  <c r="B582" i="13"/>
  <c r="J582" i="13"/>
  <c r="K582" i="13"/>
  <c r="M582" i="13"/>
  <c r="N582" i="13"/>
  <c r="B583" i="13"/>
  <c r="J583" i="13"/>
  <c r="K583" i="13"/>
  <c r="M583" i="13"/>
  <c r="N583" i="13"/>
  <c r="B584" i="13"/>
  <c r="J584" i="13"/>
  <c r="K584" i="13"/>
  <c r="M584" i="13"/>
  <c r="N584" i="13"/>
  <c r="B585" i="13"/>
  <c r="J585" i="13"/>
  <c r="K585" i="13"/>
  <c r="M585" i="13"/>
  <c r="N585" i="13"/>
  <c r="B586" i="13"/>
  <c r="J586" i="13"/>
  <c r="K586" i="13"/>
  <c r="M586" i="13"/>
  <c r="N586" i="13"/>
  <c r="B587" i="13"/>
  <c r="J587" i="13"/>
  <c r="K587" i="13"/>
  <c r="M587" i="13"/>
  <c r="N587" i="13"/>
  <c r="B588" i="13"/>
  <c r="J588" i="13"/>
  <c r="K588" i="13"/>
  <c r="M588" i="13"/>
  <c r="N588" i="13"/>
  <c r="B589" i="13"/>
  <c r="J589" i="13"/>
  <c r="K589" i="13"/>
  <c r="M589" i="13"/>
  <c r="N589" i="13"/>
  <c r="B590" i="13"/>
  <c r="J590" i="13"/>
  <c r="K590" i="13"/>
  <c r="M590" i="13"/>
  <c r="N590" i="13"/>
  <c r="B591" i="13"/>
  <c r="J591" i="13"/>
  <c r="K591" i="13"/>
  <c r="M591" i="13"/>
  <c r="N591" i="13"/>
  <c r="B592" i="13"/>
  <c r="J592" i="13"/>
  <c r="K592" i="13"/>
  <c r="M592" i="13"/>
  <c r="N592" i="13"/>
  <c r="B593" i="13"/>
  <c r="J593" i="13"/>
  <c r="K593" i="13"/>
  <c r="M593" i="13"/>
  <c r="N593" i="13"/>
  <c r="B594" i="13"/>
  <c r="J594" i="13"/>
  <c r="K594" i="13"/>
  <c r="M594" i="13"/>
  <c r="N594" i="13"/>
  <c r="B595" i="13"/>
  <c r="J595" i="13"/>
  <c r="K595" i="13"/>
  <c r="M595" i="13"/>
  <c r="N595" i="13"/>
  <c r="B596" i="13"/>
  <c r="J596" i="13"/>
  <c r="K596" i="13"/>
  <c r="M596" i="13"/>
  <c r="N596" i="13"/>
  <c r="B597" i="13"/>
  <c r="J597" i="13"/>
  <c r="K597" i="13"/>
  <c r="M597" i="13"/>
  <c r="N597" i="13"/>
  <c r="B598" i="13"/>
  <c r="J598" i="13"/>
  <c r="K598" i="13"/>
  <c r="M598" i="13"/>
  <c r="N598" i="13"/>
  <c r="B599" i="13"/>
  <c r="J599" i="13"/>
  <c r="K599" i="13"/>
  <c r="M599" i="13"/>
  <c r="N599" i="13"/>
  <c r="B600" i="13"/>
  <c r="J600" i="13"/>
  <c r="K600" i="13"/>
  <c r="M600" i="13"/>
  <c r="N600" i="13"/>
  <c r="B601" i="13"/>
  <c r="J601" i="13"/>
  <c r="K601" i="13"/>
  <c r="M601" i="13"/>
  <c r="N601" i="13"/>
  <c r="B602" i="13"/>
  <c r="J602" i="13"/>
  <c r="K602" i="13"/>
  <c r="M602" i="13"/>
  <c r="N602" i="13"/>
  <c r="B603" i="13"/>
  <c r="J603" i="13"/>
  <c r="K603" i="13"/>
  <c r="M603" i="13"/>
  <c r="N603" i="13"/>
  <c r="B604" i="13"/>
  <c r="J604" i="13"/>
  <c r="K604" i="13"/>
  <c r="M604" i="13"/>
  <c r="N604" i="13"/>
  <c r="B605" i="13"/>
  <c r="J605" i="13"/>
  <c r="K605" i="13"/>
  <c r="M605" i="13"/>
  <c r="N605" i="13"/>
  <c r="B606" i="13"/>
  <c r="J606" i="13"/>
  <c r="K606" i="13"/>
  <c r="M606" i="13"/>
  <c r="N606" i="13"/>
  <c r="B607" i="13"/>
  <c r="J607" i="13"/>
  <c r="K607" i="13"/>
  <c r="M607" i="13"/>
  <c r="N607" i="13"/>
  <c r="B608" i="13"/>
  <c r="J608" i="13"/>
  <c r="K608" i="13"/>
  <c r="M608" i="13"/>
  <c r="N608" i="13"/>
  <c r="B609" i="13"/>
  <c r="J609" i="13"/>
  <c r="K609" i="13"/>
  <c r="M609" i="13"/>
  <c r="N609" i="13"/>
  <c r="B610" i="13"/>
  <c r="J610" i="13"/>
  <c r="K610" i="13"/>
  <c r="M610" i="13"/>
  <c r="N610" i="13"/>
  <c r="B611" i="13"/>
  <c r="J611" i="13"/>
  <c r="K611" i="13"/>
  <c r="M611" i="13"/>
  <c r="N611" i="13"/>
  <c r="B612" i="13"/>
  <c r="J612" i="13"/>
  <c r="K612" i="13"/>
  <c r="M612" i="13"/>
  <c r="N612" i="13"/>
  <c r="B613" i="13"/>
  <c r="J613" i="13"/>
  <c r="K613" i="13"/>
  <c r="M613" i="13"/>
  <c r="N613" i="13"/>
  <c r="B614" i="13"/>
  <c r="J614" i="13"/>
  <c r="K614" i="13"/>
  <c r="M614" i="13"/>
  <c r="N614" i="13"/>
  <c r="B615" i="13"/>
  <c r="J615" i="13"/>
  <c r="K615" i="13"/>
  <c r="M615" i="13"/>
  <c r="N615" i="13"/>
  <c r="B616" i="13"/>
  <c r="J616" i="13"/>
  <c r="K616" i="13"/>
  <c r="M616" i="13"/>
  <c r="N616" i="13"/>
  <c r="B617" i="13"/>
  <c r="J617" i="13"/>
  <c r="K617" i="13"/>
  <c r="M617" i="13"/>
  <c r="N617" i="13"/>
  <c r="B618" i="13"/>
  <c r="J618" i="13"/>
  <c r="K618" i="13"/>
  <c r="M618" i="13"/>
  <c r="N618" i="13"/>
  <c r="B619" i="13"/>
  <c r="J619" i="13"/>
  <c r="K619" i="13"/>
  <c r="M619" i="13"/>
  <c r="N619" i="13"/>
  <c r="B620" i="13"/>
  <c r="J620" i="13"/>
  <c r="K620" i="13"/>
  <c r="M620" i="13"/>
  <c r="N620" i="13"/>
  <c r="B621" i="13"/>
  <c r="J621" i="13"/>
  <c r="K621" i="13"/>
  <c r="M621" i="13"/>
  <c r="N621" i="13"/>
  <c r="B622" i="13"/>
  <c r="J622" i="13"/>
  <c r="K622" i="13"/>
  <c r="M622" i="13"/>
  <c r="N622" i="13"/>
  <c r="B623" i="13"/>
  <c r="J623" i="13"/>
  <c r="K623" i="13"/>
  <c r="M623" i="13"/>
  <c r="N623" i="13"/>
  <c r="B624" i="13"/>
  <c r="J624" i="13"/>
  <c r="K624" i="13"/>
  <c r="M624" i="13"/>
  <c r="N624" i="13"/>
  <c r="B625" i="13"/>
  <c r="J625" i="13"/>
  <c r="K625" i="13"/>
  <c r="M625" i="13"/>
  <c r="N625" i="13"/>
  <c r="B626" i="13"/>
  <c r="J626" i="13"/>
  <c r="K626" i="13"/>
  <c r="M626" i="13"/>
  <c r="N626" i="13"/>
  <c r="B627" i="13"/>
  <c r="J627" i="13"/>
  <c r="K627" i="13"/>
  <c r="M627" i="13"/>
  <c r="N627" i="13"/>
  <c r="B628" i="13"/>
  <c r="J628" i="13"/>
  <c r="K628" i="13"/>
  <c r="M628" i="13"/>
  <c r="N628" i="13"/>
  <c r="B629" i="13"/>
  <c r="J629" i="13"/>
  <c r="K629" i="13"/>
  <c r="M629" i="13"/>
  <c r="N629" i="13"/>
  <c r="B630" i="13"/>
  <c r="J630" i="13"/>
  <c r="K630" i="13"/>
  <c r="M630" i="13"/>
  <c r="N630" i="13"/>
  <c r="B631" i="13"/>
  <c r="J631" i="13"/>
  <c r="K631" i="13"/>
  <c r="M631" i="13"/>
  <c r="N631" i="13"/>
  <c r="B632" i="13"/>
  <c r="J632" i="13"/>
  <c r="K632" i="13"/>
  <c r="M632" i="13"/>
  <c r="N632" i="13"/>
  <c r="B633" i="13"/>
  <c r="J633" i="13"/>
  <c r="K633" i="13"/>
  <c r="M633" i="13"/>
  <c r="N633" i="13"/>
  <c r="B634" i="13"/>
  <c r="J634" i="13"/>
  <c r="K634" i="13"/>
  <c r="M634" i="13"/>
  <c r="N634" i="13"/>
  <c r="B635" i="13"/>
  <c r="J635" i="13"/>
  <c r="K635" i="13"/>
  <c r="M635" i="13"/>
  <c r="N635" i="13"/>
  <c r="B636" i="13"/>
  <c r="J636" i="13"/>
  <c r="K636" i="13"/>
  <c r="M636" i="13"/>
  <c r="N636" i="13"/>
  <c r="B637" i="13"/>
  <c r="J637" i="13"/>
  <c r="K637" i="13"/>
  <c r="M637" i="13"/>
  <c r="N637" i="13"/>
  <c r="B638" i="13"/>
  <c r="J638" i="13"/>
  <c r="K638" i="13"/>
  <c r="M638" i="13"/>
  <c r="N638" i="13"/>
  <c r="B639" i="13"/>
  <c r="J639" i="13"/>
  <c r="K639" i="13"/>
  <c r="M639" i="13"/>
  <c r="N639" i="13"/>
  <c r="B640" i="13"/>
  <c r="J640" i="13"/>
  <c r="K640" i="13"/>
  <c r="M640" i="13"/>
  <c r="N640" i="13"/>
  <c r="B641" i="13"/>
  <c r="J641" i="13"/>
  <c r="K641" i="13"/>
  <c r="M641" i="13"/>
  <c r="N641" i="13"/>
  <c r="B642" i="13"/>
  <c r="J642" i="13"/>
  <c r="K642" i="13"/>
  <c r="M642" i="13"/>
  <c r="N642" i="13"/>
  <c r="B643" i="13"/>
  <c r="J643" i="13"/>
  <c r="K643" i="13"/>
  <c r="M643" i="13"/>
  <c r="N643" i="13"/>
  <c r="B644" i="13"/>
  <c r="J644" i="13"/>
  <c r="K644" i="13"/>
  <c r="M644" i="13"/>
  <c r="N644" i="13"/>
  <c r="B645" i="13"/>
  <c r="J645" i="13"/>
  <c r="K645" i="13"/>
  <c r="M645" i="13"/>
  <c r="N645" i="13"/>
  <c r="B646" i="13"/>
  <c r="J646" i="13"/>
  <c r="K646" i="13"/>
  <c r="M646" i="13"/>
  <c r="N646" i="13"/>
  <c r="B647" i="13"/>
  <c r="J647" i="13"/>
  <c r="K647" i="13"/>
  <c r="M647" i="13"/>
  <c r="N647" i="13"/>
  <c r="B648" i="13"/>
  <c r="J648" i="13"/>
  <c r="K648" i="13"/>
  <c r="M648" i="13"/>
  <c r="N648" i="13"/>
  <c r="B649" i="13"/>
  <c r="J649" i="13"/>
  <c r="K649" i="13"/>
  <c r="M649" i="13"/>
  <c r="N649" i="13"/>
  <c r="B650" i="13"/>
  <c r="J650" i="13"/>
  <c r="K650" i="13"/>
  <c r="M650" i="13"/>
  <c r="N650" i="13"/>
  <c r="B651" i="13"/>
  <c r="J651" i="13"/>
  <c r="K651" i="13"/>
  <c r="M651" i="13"/>
  <c r="N651" i="13"/>
  <c r="B652" i="13"/>
  <c r="J652" i="13"/>
  <c r="K652" i="13"/>
  <c r="M652" i="13"/>
  <c r="N652" i="13"/>
  <c r="B653" i="13"/>
  <c r="J653" i="13"/>
  <c r="K653" i="13"/>
  <c r="M653" i="13"/>
  <c r="N653" i="13"/>
  <c r="B654" i="13"/>
  <c r="J654" i="13"/>
  <c r="K654" i="13"/>
  <c r="M654" i="13"/>
  <c r="N654" i="13"/>
  <c r="B655" i="13"/>
  <c r="J655" i="13"/>
  <c r="K655" i="13"/>
  <c r="M655" i="13"/>
  <c r="N655" i="13"/>
  <c r="B656" i="13"/>
  <c r="J656" i="13"/>
  <c r="K656" i="13"/>
  <c r="M656" i="13"/>
  <c r="N656" i="13"/>
  <c r="B657" i="13"/>
  <c r="J657" i="13"/>
  <c r="K657" i="13"/>
  <c r="M657" i="13"/>
  <c r="N657" i="13"/>
  <c r="B658" i="13"/>
  <c r="J658" i="13"/>
  <c r="K658" i="13"/>
  <c r="M658" i="13"/>
  <c r="N658" i="13"/>
  <c r="B659" i="13"/>
  <c r="J659" i="13"/>
  <c r="K659" i="13"/>
  <c r="M659" i="13"/>
  <c r="N659" i="13"/>
  <c r="B660" i="13"/>
  <c r="J660" i="13"/>
  <c r="K660" i="13"/>
  <c r="M660" i="13"/>
  <c r="N660" i="13"/>
  <c r="B661" i="13"/>
  <c r="J661" i="13"/>
  <c r="K661" i="13"/>
  <c r="M661" i="13"/>
  <c r="N661" i="13"/>
  <c r="B662" i="13"/>
  <c r="J662" i="13"/>
  <c r="K662" i="13"/>
  <c r="M662" i="13"/>
  <c r="N662" i="13"/>
  <c r="B663" i="13"/>
  <c r="J663" i="13"/>
  <c r="K663" i="13"/>
  <c r="M663" i="13"/>
  <c r="N663" i="13"/>
  <c r="B664" i="13"/>
  <c r="J664" i="13"/>
  <c r="K664" i="13"/>
  <c r="M664" i="13"/>
  <c r="N664" i="13"/>
  <c r="B665" i="13"/>
  <c r="J665" i="13"/>
  <c r="K665" i="13"/>
  <c r="M665" i="13"/>
  <c r="N665" i="13"/>
  <c r="B666" i="13"/>
  <c r="J666" i="13"/>
  <c r="K666" i="13"/>
  <c r="M666" i="13"/>
  <c r="N666" i="13"/>
  <c r="B667" i="13"/>
  <c r="J667" i="13"/>
  <c r="K667" i="13"/>
  <c r="M667" i="13"/>
  <c r="N667" i="13"/>
  <c r="B668" i="13"/>
  <c r="J668" i="13"/>
  <c r="K668" i="13"/>
  <c r="M668" i="13"/>
  <c r="N668" i="13"/>
  <c r="B669" i="13"/>
  <c r="J669" i="13"/>
  <c r="K669" i="13"/>
  <c r="M669" i="13"/>
  <c r="N669" i="13"/>
  <c r="B670" i="13"/>
  <c r="J670" i="13"/>
  <c r="K670" i="13"/>
  <c r="M670" i="13"/>
  <c r="N670" i="13"/>
  <c r="B671" i="13"/>
  <c r="J671" i="13"/>
  <c r="K671" i="13"/>
  <c r="M671" i="13"/>
  <c r="N671" i="13"/>
  <c r="B672" i="13"/>
  <c r="J672" i="13"/>
  <c r="K672" i="13"/>
  <c r="M672" i="13"/>
  <c r="N672" i="13"/>
  <c r="B673" i="13"/>
  <c r="J673" i="13"/>
  <c r="K673" i="13"/>
  <c r="M673" i="13"/>
  <c r="N673" i="13"/>
  <c r="B674" i="13"/>
  <c r="J674" i="13"/>
  <c r="K674" i="13"/>
  <c r="M674" i="13"/>
  <c r="N674" i="13"/>
  <c r="B675" i="13"/>
  <c r="J675" i="13"/>
  <c r="K675" i="13"/>
  <c r="M675" i="13"/>
  <c r="N675" i="13"/>
  <c r="B676" i="13"/>
  <c r="J676" i="13"/>
  <c r="K676" i="13"/>
  <c r="M676" i="13"/>
  <c r="N676" i="13"/>
  <c r="B677" i="13"/>
  <c r="J677" i="13"/>
  <c r="K677" i="13"/>
  <c r="M677" i="13"/>
  <c r="N677" i="13"/>
  <c r="B678" i="13"/>
  <c r="J678" i="13"/>
  <c r="K678" i="13"/>
  <c r="M678" i="13"/>
  <c r="N678" i="13"/>
  <c r="B679" i="13"/>
  <c r="J679" i="13"/>
  <c r="K679" i="13"/>
  <c r="M679" i="13"/>
  <c r="N679" i="13"/>
  <c r="B680" i="13"/>
  <c r="J680" i="13"/>
  <c r="K680" i="13"/>
  <c r="M680" i="13"/>
  <c r="N680" i="13"/>
  <c r="B681" i="13"/>
  <c r="J681" i="13"/>
  <c r="K681" i="13"/>
  <c r="M681" i="13"/>
  <c r="N681" i="13"/>
  <c r="B682" i="13"/>
  <c r="J682" i="13"/>
  <c r="K682" i="13"/>
  <c r="M682" i="13"/>
  <c r="N682" i="13"/>
  <c r="B683" i="13"/>
  <c r="J683" i="13"/>
  <c r="K683" i="13"/>
  <c r="M683" i="13"/>
  <c r="N683" i="13"/>
  <c r="B684" i="13"/>
  <c r="J684" i="13"/>
  <c r="K684" i="13"/>
  <c r="M684" i="13"/>
  <c r="N684" i="13"/>
  <c r="B685" i="13"/>
  <c r="J685" i="13"/>
  <c r="K685" i="13"/>
  <c r="M685" i="13"/>
  <c r="N685" i="13"/>
  <c r="B686" i="13"/>
  <c r="J686" i="13"/>
  <c r="K686" i="13"/>
  <c r="M686" i="13"/>
  <c r="N686" i="13"/>
  <c r="B687" i="13"/>
  <c r="J687" i="13"/>
  <c r="K687" i="13"/>
  <c r="M687" i="13"/>
  <c r="N687" i="13"/>
  <c r="B688" i="13"/>
  <c r="J688" i="13"/>
  <c r="K688" i="13"/>
  <c r="M688" i="13"/>
  <c r="N688" i="13"/>
  <c r="B689" i="13"/>
  <c r="J689" i="13"/>
  <c r="K689" i="13"/>
  <c r="M689" i="13"/>
  <c r="N689" i="13"/>
  <c r="B690" i="13"/>
  <c r="J690" i="13"/>
  <c r="K690" i="13"/>
  <c r="M690" i="13"/>
  <c r="N690" i="13"/>
  <c r="B691" i="13"/>
  <c r="J691" i="13"/>
  <c r="K691" i="13"/>
  <c r="M691" i="13"/>
  <c r="N691" i="13"/>
  <c r="B692" i="13"/>
  <c r="J692" i="13"/>
  <c r="K692" i="13"/>
  <c r="M692" i="13"/>
  <c r="N692" i="13"/>
  <c r="B693" i="13"/>
  <c r="J693" i="13"/>
  <c r="K693" i="13"/>
  <c r="M693" i="13"/>
  <c r="N693" i="13"/>
  <c r="B694" i="13"/>
  <c r="J694" i="13"/>
  <c r="K694" i="13"/>
  <c r="M694" i="13"/>
  <c r="N694" i="13"/>
  <c r="B695" i="13"/>
  <c r="J695" i="13"/>
  <c r="K695" i="13"/>
  <c r="M695" i="13"/>
  <c r="N695" i="13"/>
  <c r="B696" i="13"/>
  <c r="J696" i="13"/>
  <c r="K696" i="13"/>
  <c r="M696" i="13"/>
  <c r="N696" i="13"/>
  <c r="B697" i="13"/>
  <c r="J697" i="13"/>
  <c r="K697" i="13"/>
  <c r="M697" i="13"/>
  <c r="N697" i="13"/>
  <c r="B698" i="13"/>
  <c r="J698" i="13"/>
  <c r="K698" i="13"/>
  <c r="M698" i="13"/>
  <c r="N698" i="13"/>
  <c r="B699" i="13"/>
  <c r="J699" i="13"/>
  <c r="K699" i="13"/>
  <c r="M699" i="13"/>
  <c r="N699" i="13"/>
  <c r="B700" i="13"/>
  <c r="J700" i="13"/>
  <c r="K700" i="13"/>
  <c r="M700" i="13"/>
  <c r="N700" i="13"/>
  <c r="B701" i="13"/>
  <c r="J701" i="13"/>
  <c r="K701" i="13"/>
  <c r="M701" i="13"/>
  <c r="N701" i="13"/>
  <c r="B702" i="13"/>
  <c r="J702" i="13"/>
  <c r="K702" i="13"/>
  <c r="M702" i="13"/>
  <c r="N702" i="13"/>
  <c r="B703" i="13"/>
  <c r="J703" i="13"/>
  <c r="K703" i="13"/>
  <c r="M703" i="13"/>
  <c r="N703" i="13"/>
  <c r="B704" i="13"/>
  <c r="J704" i="13"/>
  <c r="K704" i="13"/>
  <c r="M704" i="13"/>
  <c r="N704" i="13"/>
  <c r="B705" i="13"/>
  <c r="J705" i="13"/>
  <c r="K705" i="13"/>
  <c r="M705" i="13"/>
  <c r="N705" i="13"/>
  <c r="B706" i="13"/>
  <c r="J706" i="13"/>
  <c r="K706" i="13"/>
  <c r="M706" i="13"/>
  <c r="N706" i="13"/>
  <c r="B707" i="13"/>
  <c r="J707" i="13"/>
  <c r="K707" i="13"/>
  <c r="M707" i="13"/>
  <c r="N707" i="13"/>
  <c r="B708" i="13"/>
  <c r="J708" i="13"/>
  <c r="K708" i="13"/>
  <c r="M708" i="13"/>
  <c r="N708" i="13"/>
  <c r="B709" i="13"/>
  <c r="J709" i="13"/>
  <c r="K709" i="13"/>
  <c r="M709" i="13"/>
  <c r="N709" i="13"/>
  <c r="B710" i="13"/>
  <c r="J710" i="13"/>
  <c r="K710" i="13"/>
  <c r="M710" i="13"/>
  <c r="N710" i="13"/>
  <c r="B711" i="13"/>
  <c r="J711" i="13"/>
  <c r="K711" i="13"/>
  <c r="M711" i="13"/>
  <c r="N711" i="13"/>
  <c r="B712" i="13"/>
  <c r="J712" i="13"/>
  <c r="K712" i="13"/>
  <c r="M712" i="13"/>
  <c r="N712" i="13"/>
  <c r="B713" i="13"/>
  <c r="J713" i="13"/>
  <c r="K713" i="13"/>
  <c r="M713" i="13"/>
  <c r="N713" i="13"/>
  <c r="B714" i="13"/>
  <c r="J714" i="13"/>
  <c r="K714" i="13"/>
  <c r="M714" i="13"/>
  <c r="N714" i="13"/>
  <c r="B715" i="13"/>
  <c r="J715" i="13"/>
  <c r="K715" i="13"/>
  <c r="M715" i="13"/>
  <c r="N715" i="13"/>
  <c r="B716" i="13"/>
  <c r="J716" i="13"/>
  <c r="K716" i="13"/>
  <c r="M716" i="13"/>
  <c r="N716" i="13"/>
  <c r="B717" i="13"/>
  <c r="J717" i="13"/>
  <c r="K717" i="13"/>
  <c r="M717" i="13"/>
  <c r="N717" i="13"/>
  <c r="B718" i="13"/>
  <c r="J718" i="13"/>
  <c r="K718" i="13"/>
  <c r="M718" i="13"/>
  <c r="N718" i="13"/>
  <c r="B719" i="13"/>
  <c r="J719" i="13"/>
  <c r="K719" i="13"/>
  <c r="M719" i="13"/>
  <c r="N719" i="13"/>
  <c r="B720" i="13"/>
  <c r="J720" i="13"/>
  <c r="K720" i="13"/>
  <c r="M720" i="13"/>
  <c r="N720" i="13"/>
  <c r="B721" i="13"/>
  <c r="J721" i="13"/>
  <c r="K721" i="13"/>
  <c r="M721" i="13"/>
  <c r="N721" i="13"/>
  <c r="B722" i="13"/>
  <c r="J722" i="13"/>
  <c r="K722" i="13"/>
  <c r="M722" i="13"/>
  <c r="N722" i="13"/>
  <c r="B723" i="13"/>
  <c r="J723" i="13"/>
  <c r="K723" i="13"/>
  <c r="M723" i="13"/>
  <c r="N723" i="13"/>
  <c r="B724" i="13"/>
  <c r="J724" i="13"/>
  <c r="K724" i="13"/>
  <c r="M724" i="13"/>
  <c r="N724" i="13"/>
  <c r="B725" i="13"/>
  <c r="J725" i="13"/>
  <c r="K725" i="13"/>
  <c r="M725" i="13"/>
  <c r="N725" i="13"/>
  <c r="B726" i="13"/>
  <c r="J726" i="13"/>
  <c r="K726" i="13"/>
  <c r="M726" i="13"/>
  <c r="N726" i="13"/>
  <c r="B727" i="13"/>
  <c r="J727" i="13"/>
  <c r="K727" i="13"/>
  <c r="M727" i="13"/>
  <c r="N727" i="13"/>
  <c r="B728" i="13"/>
  <c r="J728" i="13"/>
  <c r="K728" i="13"/>
  <c r="M728" i="13"/>
  <c r="N728" i="13"/>
  <c r="B729" i="13"/>
  <c r="J729" i="13"/>
  <c r="K729" i="13"/>
  <c r="M729" i="13"/>
  <c r="N729" i="13"/>
  <c r="B730" i="13"/>
  <c r="J730" i="13"/>
  <c r="K730" i="13"/>
  <c r="M730" i="13"/>
  <c r="N730" i="13"/>
  <c r="B731" i="13"/>
  <c r="J731" i="13"/>
  <c r="K731" i="13"/>
  <c r="M731" i="13"/>
  <c r="N731" i="13"/>
  <c r="B732" i="13"/>
  <c r="J732" i="13"/>
  <c r="K732" i="13"/>
  <c r="M732" i="13"/>
  <c r="N732" i="13"/>
  <c r="B733" i="13"/>
  <c r="J733" i="13"/>
  <c r="K733" i="13"/>
  <c r="M733" i="13"/>
  <c r="N733" i="13"/>
  <c r="B734" i="13"/>
  <c r="J734" i="13"/>
  <c r="K734" i="13"/>
  <c r="M734" i="13"/>
  <c r="N734" i="13"/>
  <c r="B735" i="13"/>
  <c r="J735" i="13"/>
  <c r="K735" i="13"/>
  <c r="M735" i="13"/>
  <c r="N735" i="13"/>
  <c r="B736" i="13"/>
  <c r="J736" i="13"/>
  <c r="K736" i="13"/>
  <c r="M736" i="13"/>
  <c r="N736" i="13"/>
  <c r="B737" i="13"/>
  <c r="J737" i="13"/>
  <c r="K737" i="13"/>
  <c r="M737" i="13"/>
  <c r="N737" i="13"/>
  <c r="B738" i="13"/>
  <c r="J738" i="13"/>
  <c r="K738" i="13"/>
  <c r="M738" i="13"/>
  <c r="N738" i="13"/>
  <c r="B739" i="13"/>
  <c r="J739" i="13"/>
  <c r="K739" i="13"/>
  <c r="M739" i="13"/>
  <c r="N739" i="13"/>
  <c r="B740" i="13"/>
  <c r="J740" i="13"/>
  <c r="K740" i="13"/>
  <c r="M740" i="13"/>
  <c r="N740" i="13"/>
  <c r="B741" i="13"/>
  <c r="J741" i="13"/>
  <c r="K741" i="13"/>
  <c r="M741" i="13"/>
  <c r="N741" i="13"/>
  <c r="B742" i="13"/>
  <c r="J742" i="13"/>
  <c r="K742" i="13"/>
  <c r="M742" i="13"/>
  <c r="N742" i="13"/>
  <c r="B743" i="13"/>
  <c r="J743" i="13"/>
  <c r="K743" i="13"/>
  <c r="M743" i="13"/>
  <c r="N743" i="13"/>
  <c r="B744" i="13"/>
  <c r="J744" i="13"/>
  <c r="K744" i="13"/>
  <c r="M744" i="13"/>
  <c r="N744" i="13"/>
  <c r="B745" i="13"/>
  <c r="J745" i="13"/>
  <c r="K745" i="13"/>
  <c r="M745" i="13"/>
  <c r="N745" i="13"/>
  <c r="B746" i="13"/>
  <c r="J746" i="13"/>
  <c r="K746" i="13"/>
  <c r="M746" i="13"/>
  <c r="N746" i="13"/>
  <c r="B747" i="13"/>
  <c r="J747" i="13"/>
  <c r="K747" i="13"/>
  <c r="M747" i="13"/>
  <c r="N747" i="13"/>
  <c r="B748" i="13"/>
  <c r="J748" i="13"/>
  <c r="K748" i="13"/>
  <c r="M748" i="13"/>
  <c r="N748" i="13"/>
  <c r="B749" i="13"/>
  <c r="J749" i="13"/>
  <c r="K749" i="13"/>
  <c r="M749" i="13"/>
  <c r="N749" i="13"/>
  <c r="B750" i="13"/>
  <c r="J750" i="13"/>
  <c r="K750" i="13"/>
  <c r="M750" i="13"/>
  <c r="N750" i="13"/>
  <c r="B751" i="13"/>
  <c r="J751" i="13"/>
  <c r="K751" i="13"/>
  <c r="M751" i="13"/>
  <c r="N751" i="13"/>
  <c r="B752" i="13"/>
  <c r="J752" i="13"/>
  <c r="K752" i="13"/>
  <c r="M752" i="13"/>
  <c r="N752" i="13"/>
  <c r="B753" i="13"/>
  <c r="J753" i="13"/>
  <c r="K753" i="13"/>
  <c r="M753" i="13"/>
  <c r="N753" i="13"/>
  <c r="B754" i="13"/>
  <c r="J754" i="13"/>
  <c r="K754" i="13"/>
  <c r="M754" i="13"/>
  <c r="N754" i="13"/>
  <c r="B755" i="13"/>
  <c r="J755" i="13"/>
  <c r="K755" i="13"/>
  <c r="M755" i="13"/>
  <c r="N755" i="13"/>
  <c r="B756" i="13"/>
  <c r="J756" i="13"/>
  <c r="K756" i="13"/>
  <c r="M756" i="13"/>
  <c r="N756" i="13"/>
  <c r="B757" i="13"/>
  <c r="J757" i="13"/>
  <c r="K757" i="13"/>
  <c r="M757" i="13"/>
  <c r="N757" i="13"/>
  <c r="B758" i="13"/>
  <c r="J758" i="13"/>
  <c r="K758" i="13"/>
  <c r="M758" i="13"/>
  <c r="N758" i="13"/>
  <c r="B759" i="13"/>
  <c r="J759" i="13"/>
  <c r="K759" i="13"/>
  <c r="M759" i="13"/>
  <c r="N759" i="13"/>
  <c r="B760" i="13"/>
  <c r="J760" i="13"/>
  <c r="K760" i="13"/>
  <c r="M760" i="13"/>
  <c r="N760" i="13"/>
  <c r="B761" i="13"/>
  <c r="J761" i="13"/>
  <c r="K761" i="13"/>
  <c r="M761" i="13"/>
  <c r="N761" i="13"/>
  <c r="B762" i="13"/>
  <c r="J762" i="13"/>
  <c r="K762" i="13"/>
  <c r="M762" i="13"/>
  <c r="N762" i="13"/>
  <c r="B763" i="13"/>
  <c r="J763" i="13"/>
  <c r="K763" i="13"/>
  <c r="M763" i="13"/>
  <c r="N763" i="13"/>
  <c r="B764" i="13"/>
  <c r="J764" i="13"/>
  <c r="K764" i="13"/>
  <c r="M764" i="13"/>
  <c r="N764" i="13"/>
  <c r="B765" i="13"/>
  <c r="J765" i="13"/>
  <c r="K765" i="13"/>
  <c r="M765" i="13"/>
  <c r="N765" i="13"/>
  <c r="B766" i="13"/>
  <c r="J766" i="13"/>
  <c r="K766" i="13"/>
  <c r="M766" i="13"/>
  <c r="N766" i="13"/>
  <c r="B767" i="13"/>
  <c r="J767" i="13"/>
  <c r="K767" i="13"/>
  <c r="M767" i="13"/>
  <c r="N767" i="13"/>
  <c r="B768" i="13"/>
  <c r="J768" i="13"/>
  <c r="K768" i="13"/>
  <c r="M768" i="13"/>
  <c r="N768" i="13"/>
  <c r="B769" i="13"/>
  <c r="J769" i="13"/>
  <c r="K769" i="13"/>
  <c r="M769" i="13"/>
  <c r="N769" i="13"/>
  <c r="B770" i="13"/>
  <c r="J770" i="13"/>
  <c r="K770" i="13"/>
  <c r="M770" i="13"/>
  <c r="N770" i="13"/>
  <c r="B771" i="13"/>
  <c r="J771" i="13"/>
  <c r="K771" i="13"/>
  <c r="M771" i="13"/>
  <c r="N771" i="13"/>
  <c r="B772" i="13"/>
  <c r="J772" i="13"/>
  <c r="K772" i="13"/>
  <c r="M772" i="13"/>
  <c r="N772" i="13"/>
  <c r="B773" i="13"/>
  <c r="J773" i="13"/>
  <c r="K773" i="13"/>
  <c r="M773" i="13"/>
  <c r="N773" i="13"/>
  <c r="B774" i="13"/>
  <c r="J774" i="13"/>
  <c r="K774" i="13"/>
  <c r="M774" i="13"/>
  <c r="N774" i="13"/>
  <c r="B775" i="13"/>
  <c r="J775" i="13"/>
  <c r="K775" i="13"/>
  <c r="M775" i="13"/>
  <c r="N775" i="13"/>
  <c r="B776" i="13"/>
  <c r="J776" i="13"/>
  <c r="K776" i="13"/>
  <c r="M776" i="13"/>
  <c r="N776" i="13"/>
  <c r="B777" i="13"/>
  <c r="J777" i="13"/>
  <c r="K777" i="13"/>
  <c r="M777" i="13"/>
  <c r="N777" i="13"/>
  <c r="B778" i="13"/>
  <c r="J778" i="13"/>
  <c r="K778" i="13"/>
  <c r="M778" i="13"/>
  <c r="N778" i="13"/>
  <c r="B779" i="13"/>
  <c r="J779" i="13"/>
  <c r="K779" i="13"/>
  <c r="M779" i="13"/>
  <c r="N779" i="13"/>
  <c r="B780" i="13"/>
  <c r="J780" i="13"/>
  <c r="K780" i="13"/>
  <c r="M780" i="13"/>
  <c r="N780" i="13"/>
  <c r="B781" i="13"/>
  <c r="J781" i="13"/>
  <c r="K781" i="13"/>
  <c r="M781" i="13"/>
  <c r="N781" i="13"/>
  <c r="B782" i="13"/>
  <c r="J782" i="13"/>
  <c r="K782" i="13"/>
  <c r="M782" i="13"/>
  <c r="N782" i="13"/>
  <c r="B783" i="13"/>
  <c r="J783" i="13"/>
  <c r="K783" i="13"/>
  <c r="M783" i="13"/>
  <c r="N783" i="13"/>
  <c r="B784" i="13"/>
  <c r="J784" i="13"/>
  <c r="K784" i="13"/>
  <c r="M784" i="13"/>
  <c r="N784" i="13"/>
  <c r="B785" i="13"/>
  <c r="J785" i="13"/>
  <c r="K785" i="13"/>
  <c r="M785" i="13"/>
  <c r="N785" i="13"/>
  <c r="B786" i="13"/>
  <c r="J786" i="13"/>
  <c r="K786" i="13"/>
  <c r="M786" i="13"/>
  <c r="N786" i="13"/>
  <c r="B787" i="13"/>
  <c r="J787" i="13"/>
  <c r="K787" i="13"/>
  <c r="M787" i="13"/>
  <c r="N787" i="13"/>
  <c r="B788" i="13"/>
  <c r="J788" i="13"/>
  <c r="K788" i="13"/>
  <c r="M788" i="13"/>
  <c r="N788" i="13"/>
  <c r="B789" i="13"/>
  <c r="J789" i="13"/>
  <c r="K789" i="13"/>
  <c r="M789" i="13"/>
  <c r="N789" i="13"/>
  <c r="B790" i="13"/>
  <c r="J790" i="13"/>
  <c r="K790" i="13"/>
  <c r="M790" i="13"/>
  <c r="N790" i="13"/>
  <c r="B791" i="13"/>
  <c r="J791" i="13"/>
  <c r="K791" i="13"/>
  <c r="M791" i="13"/>
  <c r="N791" i="13"/>
  <c r="B792" i="13"/>
  <c r="J792" i="13"/>
  <c r="K792" i="13"/>
  <c r="M792" i="13"/>
  <c r="N792" i="13"/>
  <c r="B793" i="13"/>
  <c r="J793" i="13"/>
  <c r="K793" i="13"/>
  <c r="M793" i="13"/>
  <c r="N793" i="13"/>
  <c r="B794" i="13"/>
  <c r="J794" i="13"/>
  <c r="K794" i="13"/>
  <c r="M794" i="13"/>
  <c r="N794" i="13"/>
  <c r="B795" i="13"/>
  <c r="J795" i="13"/>
  <c r="K795" i="13"/>
  <c r="M795" i="13"/>
  <c r="N795" i="13"/>
  <c r="B796" i="13"/>
  <c r="J796" i="13"/>
  <c r="K796" i="13"/>
  <c r="M796" i="13"/>
  <c r="N796" i="13"/>
  <c r="B797" i="13"/>
  <c r="J797" i="13"/>
  <c r="K797" i="13"/>
  <c r="M797" i="13"/>
  <c r="N797" i="13"/>
  <c r="B798" i="13"/>
  <c r="J798" i="13"/>
  <c r="K798" i="13"/>
  <c r="M798" i="13"/>
  <c r="N798" i="13"/>
  <c r="B799" i="13"/>
  <c r="J799" i="13"/>
  <c r="K799" i="13"/>
  <c r="M799" i="13"/>
  <c r="N799" i="13"/>
  <c r="B800" i="13"/>
  <c r="J800" i="13"/>
  <c r="K800" i="13"/>
  <c r="M800" i="13"/>
  <c r="N800" i="13"/>
  <c r="B801" i="13"/>
  <c r="J801" i="13"/>
  <c r="K801" i="13"/>
  <c r="M801" i="13"/>
  <c r="N801" i="13"/>
  <c r="B802" i="13"/>
  <c r="J802" i="13"/>
  <c r="K802" i="13"/>
  <c r="M802" i="13"/>
  <c r="N802" i="13"/>
  <c r="B803" i="13"/>
  <c r="J803" i="13"/>
  <c r="K803" i="13"/>
  <c r="M803" i="13"/>
  <c r="N803" i="13"/>
  <c r="B804" i="13"/>
  <c r="J804" i="13"/>
  <c r="K804" i="13"/>
  <c r="M804" i="13"/>
  <c r="N804" i="13"/>
  <c r="B805" i="13"/>
  <c r="J805" i="13"/>
  <c r="K805" i="13"/>
  <c r="M805" i="13"/>
  <c r="N805" i="13"/>
  <c r="B806" i="13"/>
  <c r="J806" i="13"/>
  <c r="K806" i="13"/>
  <c r="M806" i="13"/>
  <c r="N806" i="13"/>
  <c r="B807" i="13"/>
  <c r="J807" i="13"/>
  <c r="K807" i="13"/>
  <c r="M807" i="13"/>
  <c r="N807" i="13"/>
  <c r="B808" i="13"/>
  <c r="J808" i="13"/>
  <c r="K808" i="13"/>
  <c r="M808" i="13"/>
  <c r="N808" i="13"/>
  <c r="B809" i="13"/>
  <c r="J809" i="13"/>
  <c r="K809" i="13"/>
  <c r="M809" i="13"/>
  <c r="N809" i="13"/>
  <c r="B810" i="13"/>
  <c r="J810" i="13"/>
  <c r="K810" i="13"/>
  <c r="M810" i="13"/>
  <c r="N810" i="13"/>
  <c r="B811" i="13"/>
  <c r="J811" i="13"/>
  <c r="K811" i="13"/>
  <c r="M811" i="13"/>
  <c r="N811" i="13"/>
  <c r="B812" i="13"/>
  <c r="J812" i="13"/>
  <c r="K812" i="13"/>
  <c r="M812" i="13"/>
  <c r="N812" i="13"/>
  <c r="B813" i="13"/>
  <c r="J813" i="13"/>
  <c r="K813" i="13"/>
  <c r="M813" i="13"/>
  <c r="N813" i="13"/>
  <c r="B814" i="13"/>
  <c r="J814" i="13"/>
  <c r="K814" i="13"/>
  <c r="M814" i="13"/>
  <c r="N814" i="13"/>
  <c r="B815" i="13"/>
  <c r="J815" i="13"/>
  <c r="K815" i="13"/>
  <c r="M815" i="13"/>
  <c r="N815" i="13"/>
  <c r="B816" i="13"/>
  <c r="J816" i="13"/>
  <c r="K816" i="13"/>
  <c r="M816" i="13"/>
  <c r="N816" i="13"/>
  <c r="B817" i="13"/>
  <c r="J817" i="13"/>
  <c r="K817" i="13"/>
  <c r="M817" i="13"/>
  <c r="N817" i="13"/>
  <c r="B818" i="13"/>
  <c r="J818" i="13"/>
  <c r="K818" i="13"/>
  <c r="M818" i="13"/>
  <c r="N818" i="13"/>
  <c r="B819" i="13"/>
  <c r="J819" i="13"/>
  <c r="K819" i="13"/>
  <c r="M819" i="13"/>
  <c r="N819" i="13"/>
  <c r="B820" i="13"/>
  <c r="J820" i="13"/>
  <c r="K820" i="13"/>
  <c r="M820" i="13"/>
  <c r="N820" i="13"/>
  <c r="B821" i="13"/>
  <c r="J821" i="13"/>
  <c r="K821" i="13"/>
  <c r="M821" i="13"/>
  <c r="N821" i="13"/>
  <c r="B822" i="13"/>
  <c r="J822" i="13"/>
  <c r="K822" i="13"/>
  <c r="M822" i="13"/>
  <c r="N822" i="13"/>
  <c r="B823" i="13"/>
  <c r="J823" i="13"/>
  <c r="K823" i="13"/>
  <c r="M823" i="13"/>
  <c r="N823" i="13"/>
  <c r="B824" i="13"/>
  <c r="J824" i="13"/>
  <c r="K824" i="13"/>
  <c r="M824" i="13"/>
  <c r="N824" i="13"/>
  <c r="B825" i="13"/>
  <c r="J825" i="13"/>
  <c r="K825" i="13"/>
  <c r="M825" i="13"/>
  <c r="N825" i="13"/>
  <c r="B826" i="13"/>
  <c r="J826" i="13"/>
  <c r="K826" i="13"/>
  <c r="M826" i="13"/>
  <c r="N826" i="13"/>
  <c r="B827" i="13"/>
  <c r="J827" i="13"/>
  <c r="K827" i="13"/>
  <c r="M827" i="13"/>
  <c r="N827" i="13"/>
  <c r="B828" i="13"/>
  <c r="J828" i="13"/>
  <c r="K828" i="13"/>
  <c r="M828" i="13"/>
  <c r="N828" i="13"/>
  <c r="B829" i="13"/>
  <c r="J829" i="13"/>
  <c r="K829" i="13"/>
  <c r="M829" i="13"/>
  <c r="N829" i="13"/>
  <c r="B830" i="13"/>
  <c r="J830" i="13"/>
  <c r="K830" i="13"/>
  <c r="M830" i="13"/>
  <c r="N830" i="13"/>
  <c r="B831" i="13"/>
  <c r="J831" i="13"/>
  <c r="K831" i="13"/>
  <c r="M831" i="13"/>
  <c r="N831" i="13"/>
  <c r="B832" i="13"/>
  <c r="J832" i="13"/>
  <c r="K832" i="13"/>
  <c r="M832" i="13"/>
  <c r="N832" i="13"/>
  <c r="B833" i="13"/>
  <c r="J833" i="13"/>
  <c r="K833" i="13"/>
  <c r="M833" i="13"/>
  <c r="N833" i="13"/>
  <c r="B834" i="13"/>
  <c r="J834" i="13"/>
  <c r="K834" i="13"/>
  <c r="M834" i="13"/>
  <c r="N834" i="13"/>
  <c r="B835" i="13"/>
  <c r="J835" i="13"/>
  <c r="K835" i="13"/>
  <c r="M835" i="13"/>
  <c r="N835" i="13"/>
  <c r="B836" i="13"/>
  <c r="J836" i="13"/>
  <c r="K836" i="13"/>
  <c r="M836" i="13"/>
  <c r="N836" i="13"/>
  <c r="B837" i="13"/>
  <c r="J837" i="13"/>
  <c r="K837" i="13"/>
  <c r="M837" i="13"/>
  <c r="N837" i="13"/>
  <c r="B838" i="13"/>
  <c r="J838" i="13"/>
  <c r="K838" i="13"/>
  <c r="M838" i="13"/>
  <c r="N838" i="13"/>
  <c r="B839" i="13"/>
  <c r="J839" i="13"/>
  <c r="K839" i="13"/>
  <c r="M839" i="13"/>
  <c r="N839" i="13"/>
  <c r="B840" i="13"/>
  <c r="J840" i="13"/>
  <c r="K840" i="13"/>
  <c r="M840" i="13"/>
  <c r="N840" i="13"/>
  <c r="B841" i="13"/>
  <c r="J841" i="13"/>
  <c r="K841" i="13"/>
  <c r="M841" i="13"/>
  <c r="N841" i="13"/>
  <c r="B842" i="13"/>
  <c r="J842" i="13"/>
  <c r="K842" i="13"/>
  <c r="M842" i="13"/>
  <c r="N842" i="13"/>
  <c r="B843" i="13"/>
  <c r="J843" i="13"/>
  <c r="K843" i="13"/>
  <c r="M843" i="13"/>
  <c r="N843" i="13"/>
  <c r="B844" i="13"/>
  <c r="J844" i="13"/>
  <c r="K844" i="13"/>
  <c r="M844" i="13"/>
  <c r="N844" i="13"/>
  <c r="B845" i="13"/>
  <c r="J845" i="13"/>
  <c r="K845" i="13"/>
  <c r="M845" i="13"/>
  <c r="N845" i="13"/>
  <c r="B846" i="13"/>
  <c r="J846" i="13"/>
  <c r="K846" i="13"/>
  <c r="M846" i="13"/>
  <c r="N846" i="13"/>
  <c r="B847" i="13"/>
  <c r="J847" i="13"/>
  <c r="K847" i="13"/>
  <c r="M847" i="13"/>
  <c r="N847" i="13"/>
  <c r="B848" i="13"/>
  <c r="J848" i="13"/>
  <c r="K848" i="13"/>
  <c r="M848" i="13"/>
  <c r="N848" i="13"/>
  <c r="B849" i="13"/>
  <c r="J849" i="13"/>
  <c r="K849" i="13"/>
  <c r="M849" i="13"/>
  <c r="N849" i="13"/>
  <c r="B850" i="13"/>
  <c r="J850" i="13"/>
  <c r="K850" i="13"/>
  <c r="M850" i="13"/>
  <c r="N850" i="13"/>
  <c r="B851" i="13"/>
  <c r="J851" i="13"/>
  <c r="K851" i="13"/>
  <c r="M851" i="13"/>
  <c r="N851" i="13"/>
  <c r="B852" i="13"/>
  <c r="J852" i="13"/>
  <c r="K852" i="13"/>
  <c r="M852" i="13"/>
  <c r="N852" i="13"/>
  <c r="B853" i="13"/>
  <c r="J853" i="13"/>
  <c r="K853" i="13"/>
  <c r="M853" i="13"/>
  <c r="N853" i="13"/>
  <c r="B854" i="13"/>
  <c r="J854" i="13"/>
  <c r="K854" i="13"/>
  <c r="M854" i="13"/>
  <c r="N854" i="13"/>
  <c r="B855" i="13"/>
  <c r="J855" i="13"/>
  <c r="K855" i="13"/>
  <c r="M855" i="13"/>
  <c r="N855" i="13"/>
  <c r="B856" i="13"/>
  <c r="J856" i="13"/>
  <c r="K856" i="13"/>
  <c r="M856" i="13"/>
  <c r="N856" i="13"/>
  <c r="B857" i="13"/>
  <c r="J857" i="13"/>
  <c r="K857" i="13"/>
  <c r="M857" i="13"/>
  <c r="N857" i="13"/>
  <c r="B858" i="13"/>
  <c r="J858" i="13"/>
  <c r="K858" i="13"/>
  <c r="M858" i="13"/>
  <c r="N858" i="13"/>
  <c r="B859" i="13"/>
  <c r="J859" i="13"/>
  <c r="K859" i="13"/>
  <c r="M859" i="13"/>
  <c r="N859" i="13"/>
  <c r="B860" i="13"/>
  <c r="J860" i="13"/>
  <c r="K860" i="13"/>
  <c r="M860" i="13"/>
  <c r="N860" i="13"/>
  <c r="B861" i="13"/>
  <c r="J861" i="13"/>
  <c r="K861" i="13"/>
  <c r="M861" i="13"/>
  <c r="N861" i="13"/>
  <c r="B862" i="13"/>
  <c r="J862" i="13"/>
  <c r="K862" i="13"/>
  <c r="M862" i="13"/>
  <c r="N862" i="13"/>
  <c r="B863" i="13"/>
  <c r="J863" i="13"/>
  <c r="K863" i="13"/>
  <c r="M863" i="13"/>
  <c r="N863" i="13"/>
  <c r="B864" i="13"/>
  <c r="J864" i="13"/>
  <c r="K864" i="13"/>
  <c r="M864" i="13"/>
  <c r="N864" i="13"/>
  <c r="B865" i="13"/>
  <c r="J865" i="13"/>
  <c r="K865" i="13"/>
  <c r="M865" i="13"/>
  <c r="N865" i="13"/>
  <c r="B866" i="13"/>
  <c r="J866" i="13"/>
  <c r="K866" i="13"/>
  <c r="M866" i="13"/>
  <c r="N866" i="13"/>
  <c r="B867" i="13"/>
  <c r="J867" i="13"/>
  <c r="K867" i="13"/>
  <c r="M867" i="13"/>
  <c r="N867" i="13"/>
  <c r="B868" i="13"/>
  <c r="J868" i="13"/>
  <c r="K868" i="13"/>
  <c r="M868" i="13"/>
  <c r="N868" i="13"/>
  <c r="B869" i="13"/>
  <c r="J869" i="13"/>
  <c r="K869" i="13"/>
  <c r="M869" i="13"/>
  <c r="N869" i="13"/>
  <c r="B870" i="13"/>
  <c r="J870" i="13"/>
  <c r="K870" i="13"/>
  <c r="M870" i="13"/>
  <c r="N870" i="13"/>
  <c r="B871" i="13"/>
  <c r="J871" i="13"/>
  <c r="K871" i="13"/>
  <c r="M871" i="13"/>
  <c r="N871" i="13"/>
  <c r="B872" i="13"/>
  <c r="J872" i="13"/>
  <c r="K872" i="13"/>
  <c r="M872" i="13"/>
  <c r="N872" i="13"/>
  <c r="B873" i="13"/>
  <c r="J873" i="13"/>
  <c r="K873" i="13"/>
  <c r="M873" i="13"/>
  <c r="N873" i="13"/>
  <c r="B874" i="13"/>
  <c r="J874" i="13"/>
  <c r="K874" i="13"/>
  <c r="M874" i="13"/>
  <c r="N874" i="13"/>
  <c r="B875" i="13"/>
  <c r="J875" i="13"/>
  <c r="K875" i="13"/>
  <c r="M875" i="13"/>
  <c r="N875" i="13"/>
  <c r="B876" i="13"/>
  <c r="J876" i="13"/>
  <c r="K876" i="13"/>
  <c r="M876" i="13"/>
  <c r="N876" i="13"/>
  <c r="B877" i="13"/>
  <c r="J877" i="13"/>
  <c r="K877" i="13"/>
  <c r="M877" i="13"/>
  <c r="N877" i="13"/>
  <c r="B878" i="13"/>
  <c r="J878" i="13"/>
  <c r="K878" i="13"/>
  <c r="M878" i="13"/>
  <c r="N878" i="13"/>
  <c r="B879" i="13"/>
  <c r="J879" i="13"/>
  <c r="K879" i="13"/>
  <c r="M879" i="13"/>
  <c r="N879" i="13"/>
  <c r="B880" i="13"/>
  <c r="J880" i="13"/>
  <c r="K880" i="13"/>
  <c r="M880" i="13"/>
  <c r="N880" i="13"/>
  <c r="B881" i="13"/>
  <c r="J881" i="13"/>
  <c r="K881" i="13"/>
  <c r="M881" i="13"/>
  <c r="N881" i="13"/>
  <c r="B882" i="13"/>
  <c r="J882" i="13"/>
  <c r="K882" i="13"/>
  <c r="M882" i="13"/>
  <c r="N882" i="13"/>
  <c r="B883" i="13"/>
  <c r="J883" i="13"/>
  <c r="K883" i="13"/>
  <c r="M883" i="13"/>
  <c r="N883" i="13"/>
  <c r="B884" i="13"/>
  <c r="J884" i="13"/>
  <c r="K884" i="13"/>
  <c r="M884" i="13"/>
  <c r="N884" i="13"/>
  <c r="B885" i="13"/>
  <c r="J885" i="13"/>
  <c r="K885" i="13"/>
  <c r="M885" i="13"/>
  <c r="N885" i="13"/>
  <c r="B886" i="13"/>
  <c r="J886" i="13"/>
  <c r="K886" i="13"/>
  <c r="M886" i="13"/>
  <c r="N886" i="13"/>
  <c r="B887" i="13"/>
  <c r="J887" i="13"/>
  <c r="K887" i="13"/>
  <c r="M887" i="13"/>
  <c r="N887" i="13"/>
  <c r="B888" i="13"/>
  <c r="J888" i="13"/>
  <c r="K888" i="13"/>
  <c r="M888" i="13"/>
  <c r="N888" i="13"/>
  <c r="B889" i="13"/>
  <c r="J889" i="13"/>
  <c r="K889" i="13"/>
  <c r="M889" i="13"/>
  <c r="N889" i="13"/>
  <c r="B890" i="13"/>
  <c r="J890" i="13"/>
  <c r="K890" i="13"/>
  <c r="M890" i="13"/>
  <c r="N890" i="13"/>
  <c r="B891" i="13"/>
  <c r="J891" i="13"/>
  <c r="K891" i="13"/>
  <c r="M891" i="13"/>
  <c r="N891" i="13"/>
  <c r="B892" i="13"/>
  <c r="J892" i="13"/>
  <c r="K892" i="13"/>
  <c r="M892" i="13"/>
  <c r="N892" i="13"/>
  <c r="B893" i="13"/>
  <c r="J893" i="13"/>
  <c r="K893" i="13"/>
  <c r="M893" i="13"/>
  <c r="N893" i="13"/>
  <c r="B894" i="13"/>
  <c r="J894" i="13"/>
  <c r="K894" i="13"/>
  <c r="M894" i="13"/>
  <c r="N894" i="13"/>
  <c r="B895" i="13"/>
  <c r="J895" i="13"/>
  <c r="K895" i="13"/>
  <c r="M895" i="13"/>
  <c r="N895" i="13"/>
  <c r="B896" i="13"/>
  <c r="J896" i="13"/>
  <c r="K896" i="13"/>
  <c r="M896" i="13"/>
  <c r="N896" i="13"/>
  <c r="B897" i="13"/>
  <c r="J897" i="13"/>
  <c r="K897" i="13"/>
  <c r="M897" i="13"/>
  <c r="N897" i="13"/>
  <c r="B898" i="13"/>
  <c r="J898" i="13"/>
  <c r="K898" i="13"/>
  <c r="M898" i="13"/>
  <c r="N898" i="13"/>
  <c r="B899" i="13"/>
  <c r="J899" i="13"/>
  <c r="K899" i="13"/>
  <c r="M899" i="13"/>
  <c r="N899" i="13"/>
  <c r="B900" i="13"/>
  <c r="J900" i="13"/>
  <c r="K900" i="13"/>
  <c r="M900" i="13"/>
  <c r="N900" i="13"/>
  <c r="B901" i="13"/>
  <c r="J901" i="13"/>
  <c r="K901" i="13"/>
  <c r="M901" i="13"/>
  <c r="N901" i="13"/>
  <c r="B902" i="13"/>
  <c r="J902" i="13"/>
  <c r="K902" i="13"/>
  <c r="M902" i="13"/>
  <c r="N902" i="13"/>
  <c r="B903" i="13"/>
  <c r="J903" i="13"/>
  <c r="K903" i="13"/>
  <c r="M903" i="13"/>
  <c r="N903" i="13"/>
  <c r="B904" i="13"/>
  <c r="J904" i="13"/>
  <c r="K904" i="13"/>
  <c r="M904" i="13"/>
  <c r="N904" i="13"/>
  <c r="B905" i="13"/>
  <c r="J905" i="13"/>
  <c r="K905" i="13"/>
  <c r="M905" i="13"/>
  <c r="N905" i="13"/>
  <c r="B906" i="13"/>
  <c r="J906" i="13"/>
  <c r="K906" i="13"/>
  <c r="M906" i="13"/>
  <c r="N906" i="13"/>
  <c r="B907" i="13"/>
  <c r="J907" i="13"/>
  <c r="K907" i="13"/>
  <c r="M907" i="13"/>
  <c r="N907" i="13"/>
  <c r="B908" i="13"/>
  <c r="J908" i="13"/>
  <c r="K908" i="13"/>
  <c r="M908" i="13"/>
  <c r="N908" i="13"/>
  <c r="B909" i="13"/>
  <c r="J909" i="13"/>
  <c r="K909" i="13"/>
  <c r="M909" i="13"/>
  <c r="N909" i="13"/>
  <c r="B910" i="13"/>
  <c r="J910" i="13"/>
  <c r="K910" i="13"/>
  <c r="M910" i="13"/>
  <c r="N910" i="13"/>
  <c r="B911" i="13"/>
  <c r="J911" i="13"/>
  <c r="K911" i="13"/>
  <c r="M911" i="13"/>
  <c r="N911" i="13"/>
  <c r="B912" i="13"/>
  <c r="J912" i="13"/>
  <c r="K912" i="13"/>
  <c r="M912" i="13"/>
  <c r="N912" i="13"/>
  <c r="B913" i="13"/>
  <c r="J913" i="13"/>
  <c r="K913" i="13"/>
  <c r="M913" i="13"/>
  <c r="N913" i="13"/>
  <c r="B914" i="13"/>
  <c r="J914" i="13"/>
  <c r="K914" i="13"/>
  <c r="M914" i="13"/>
  <c r="N914" i="13"/>
  <c r="B915" i="13"/>
  <c r="J915" i="13"/>
  <c r="K915" i="13"/>
  <c r="M915" i="13"/>
  <c r="N915" i="13"/>
  <c r="B916" i="13"/>
  <c r="J916" i="13"/>
  <c r="K916" i="13"/>
  <c r="M916" i="13"/>
  <c r="N916" i="13"/>
  <c r="B917" i="13"/>
  <c r="J917" i="13"/>
  <c r="K917" i="13"/>
  <c r="M917" i="13"/>
  <c r="N917" i="13"/>
  <c r="B918" i="13"/>
  <c r="J918" i="13"/>
  <c r="K918" i="13"/>
  <c r="M918" i="13"/>
  <c r="N918" i="13"/>
  <c r="B919" i="13"/>
  <c r="J919" i="13"/>
  <c r="K919" i="13"/>
  <c r="M919" i="13"/>
  <c r="N919" i="13"/>
  <c r="B920" i="13"/>
  <c r="J920" i="13"/>
  <c r="K920" i="13"/>
  <c r="M920" i="13"/>
  <c r="N920" i="13"/>
  <c r="B921" i="13"/>
  <c r="J921" i="13"/>
  <c r="K921" i="13"/>
  <c r="M921" i="13"/>
  <c r="N921" i="13"/>
  <c r="B922" i="13"/>
  <c r="J922" i="13"/>
  <c r="K922" i="13"/>
  <c r="M922" i="13"/>
  <c r="N922" i="13"/>
  <c r="B923" i="13"/>
  <c r="J923" i="13"/>
  <c r="K923" i="13"/>
  <c r="M923" i="13"/>
  <c r="N923" i="13"/>
  <c r="B924" i="13"/>
  <c r="J924" i="13"/>
  <c r="K924" i="13"/>
  <c r="M924" i="13"/>
  <c r="N924" i="13"/>
  <c r="B925" i="13"/>
  <c r="J925" i="13"/>
  <c r="K925" i="13"/>
  <c r="M925" i="13"/>
  <c r="N925" i="13"/>
  <c r="B926" i="13"/>
  <c r="J926" i="13"/>
  <c r="K926" i="13"/>
  <c r="M926" i="13"/>
  <c r="N926" i="13"/>
  <c r="B927" i="13"/>
  <c r="J927" i="13"/>
  <c r="K927" i="13"/>
  <c r="M927" i="13"/>
  <c r="N927" i="13"/>
  <c r="B928" i="13"/>
  <c r="J928" i="13"/>
  <c r="K928" i="13"/>
  <c r="M928" i="13"/>
  <c r="N928" i="13"/>
  <c r="B929" i="13"/>
  <c r="J929" i="13"/>
  <c r="K929" i="13"/>
  <c r="M929" i="13"/>
  <c r="N929" i="13"/>
  <c r="B930" i="13"/>
  <c r="J930" i="13"/>
  <c r="K930" i="13"/>
  <c r="M930" i="13"/>
  <c r="N930" i="13"/>
  <c r="B931" i="13"/>
  <c r="J931" i="13"/>
  <c r="K931" i="13"/>
  <c r="M931" i="13"/>
  <c r="N931" i="13"/>
  <c r="B932" i="13"/>
  <c r="J932" i="13"/>
  <c r="K932" i="13"/>
  <c r="M932" i="13"/>
  <c r="N932" i="13"/>
  <c r="B933" i="13"/>
  <c r="J933" i="13"/>
  <c r="K933" i="13"/>
  <c r="M933" i="13"/>
  <c r="N933" i="13"/>
  <c r="B934" i="13"/>
  <c r="J934" i="13"/>
  <c r="K934" i="13"/>
  <c r="M934" i="13"/>
  <c r="N934" i="13"/>
  <c r="B935" i="13"/>
  <c r="J935" i="13"/>
  <c r="K935" i="13"/>
  <c r="M935" i="13"/>
  <c r="N935" i="13"/>
  <c r="B936" i="13"/>
  <c r="J936" i="13"/>
  <c r="K936" i="13"/>
  <c r="M936" i="13"/>
  <c r="N936" i="13"/>
  <c r="B937" i="13"/>
  <c r="J937" i="13"/>
  <c r="K937" i="13"/>
  <c r="M937" i="13"/>
  <c r="N937" i="13"/>
  <c r="B938" i="13"/>
  <c r="J938" i="13"/>
  <c r="K938" i="13"/>
  <c r="M938" i="13"/>
  <c r="N938" i="13"/>
  <c r="B939" i="13"/>
  <c r="J939" i="13"/>
  <c r="K939" i="13"/>
  <c r="M939" i="13"/>
  <c r="N939" i="13"/>
  <c r="B940" i="13"/>
  <c r="J940" i="13"/>
  <c r="K940" i="13"/>
  <c r="M940" i="13"/>
  <c r="N940" i="13"/>
  <c r="B941" i="13"/>
  <c r="J941" i="13"/>
  <c r="K941" i="13"/>
  <c r="M941" i="13"/>
  <c r="N941" i="13"/>
  <c r="B942" i="13"/>
  <c r="J942" i="13"/>
  <c r="K942" i="13"/>
  <c r="M942" i="13"/>
  <c r="N942" i="13"/>
  <c r="B943" i="13"/>
  <c r="J943" i="13"/>
  <c r="K943" i="13"/>
  <c r="M943" i="13"/>
  <c r="N943" i="13"/>
  <c r="B944" i="13"/>
  <c r="J944" i="13"/>
  <c r="K944" i="13"/>
  <c r="M944" i="13"/>
  <c r="N944" i="13"/>
  <c r="B945" i="13"/>
  <c r="J945" i="13"/>
  <c r="K945" i="13"/>
  <c r="M945" i="13"/>
  <c r="N945" i="13"/>
  <c r="B946" i="13"/>
  <c r="J946" i="13"/>
  <c r="K946" i="13"/>
  <c r="M946" i="13"/>
  <c r="N946" i="13"/>
  <c r="B947" i="13"/>
  <c r="J947" i="13"/>
  <c r="K947" i="13"/>
  <c r="M947" i="13"/>
  <c r="N947" i="13"/>
  <c r="B948" i="13"/>
  <c r="J948" i="13"/>
  <c r="K948" i="13"/>
  <c r="M948" i="13"/>
  <c r="N948" i="13"/>
  <c r="B949" i="13"/>
  <c r="J949" i="13"/>
  <c r="K949" i="13"/>
  <c r="M949" i="13"/>
  <c r="N949" i="13"/>
  <c r="B950" i="13"/>
  <c r="J950" i="13"/>
  <c r="K950" i="13"/>
  <c r="M950" i="13"/>
  <c r="N950" i="13"/>
  <c r="B951" i="13"/>
  <c r="J951" i="13"/>
  <c r="K951" i="13"/>
  <c r="M951" i="13"/>
  <c r="N951" i="13"/>
  <c r="B952" i="13"/>
  <c r="J952" i="13"/>
  <c r="K952" i="13"/>
  <c r="M952" i="13"/>
  <c r="N952" i="13"/>
  <c r="B953" i="13"/>
  <c r="J953" i="13"/>
  <c r="K953" i="13"/>
  <c r="M953" i="13"/>
  <c r="N953" i="13"/>
  <c r="B954" i="13"/>
  <c r="J954" i="13"/>
  <c r="K954" i="13"/>
  <c r="M954" i="13"/>
  <c r="N954" i="13"/>
  <c r="B955" i="13"/>
  <c r="J955" i="13"/>
  <c r="K955" i="13"/>
  <c r="M955" i="13"/>
  <c r="N955" i="13"/>
  <c r="B956" i="13"/>
  <c r="J956" i="13"/>
  <c r="K956" i="13"/>
  <c r="M956" i="13"/>
  <c r="N956" i="13"/>
  <c r="B957" i="13"/>
  <c r="J957" i="13"/>
  <c r="K957" i="13"/>
  <c r="M957" i="13"/>
  <c r="N957" i="13"/>
  <c r="B958" i="13"/>
  <c r="J958" i="13"/>
  <c r="K958" i="13"/>
  <c r="M958" i="13"/>
  <c r="N958" i="13"/>
  <c r="B959" i="13"/>
  <c r="J959" i="13"/>
  <c r="K959" i="13"/>
  <c r="M959" i="13"/>
  <c r="N959" i="13"/>
  <c r="B960" i="13"/>
  <c r="J960" i="13"/>
  <c r="K960" i="13"/>
  <c r="M960" i="13"/>
  <c r="N960" i="13"/>
  <c r="B961" i="13"/>
  <c r="J961" i="13"/>
  <c r="K961" i="13"/>
  <c r="M961" i="13"/>
  <c r="N961" i="13"/>
  <c r="B962" i="13"/>
  <c r="J962" i="13"/>
  <c r="K962" i="13"/>
  <c r="M962" i="13"/>
  <c r="N962" i="13"/>
  <c r="B963" i="13"/>
  <c r="J963" i="13"/>
  <c r="K963" i="13"/>
  <c r="M963" i="13"/>
  <c r="N963" i="13"/>
  <c r="B964" i="13"/>
  <c r="J964" i="13"/>
  <c r="K964" i="13"/>
  <c r="M964" i="13"/>
  <c r="N964" i="13"/>
  <c r="B965" i="13"/>
  <c r="J965" i="13"/>
  <c r="K965" i="13"/>
  <c r="M965" i="13"/>
  <c r="N965" i="13"/>
  <c r="B966" i="13"/>
  <c r="J966" i="13"/>
  <c r="K966" i="13"/>
  <c r="M966" i="13"/>
  <c r="N966" i="13"/>
  <c r="B967" i="13"/>
  <c r="J967" i="13"/>
  <c r="K967" i="13"/>
  <c r="M967" i="13"/>
  <c r="N967" i="13"/>
  <c r="B968" i="13"/>
  <c r="J968" i="13"/>
  <c r="K968" i="13"/>
  <c r="M968" i="13"/>
  <c r="N968" i="13"/>
  <c r="B969" i="13"/>
  <c r="J969" i="13"/>
  <c r="K969" i="13"/>
  <c r="M969" i="13"/>
  <c r="N969" i="13"/>
  <c r="B970" i="13"/>
  <c r="J970" i="13"/>
  <c r="K970" i="13"/>
  <c r="M970" i="13"/>
  <c r="N970" i="13"/>
  <c r="B971" i="13"/>
  <c r="J971" i="13"/>
  <c r="K971" i="13"/>
  <c r="M971" i="13"/>
  <c r="N971" i="13"/>
  <c r="B972" i="13"/>
  <c r="J972" i="13"/>
  <c r="K972" i="13"/>
  <c r="M972" i="13"/>
  <c r="N972" i="13"/>
  <c r="B973" i="13"/>
  <c r="J973" i="13"/>
  <c r="K973" i="13"/>
  <c r="M973" i="13"/>
  <c r="N973" i="13"/>
  <c r="B974" i="13"/>
  <c r="J974" i="13"/>
  <c r="K974" i="13"/>
  <c r="M974" i="13"/>
  <c r="N974" i="13"/>
  <c r="B975" i="13"/>
  <c r="J975" i="13"/>
  <c r="K975" i="13"/>
  <c r="M975" i="13"/>
  <c r="N975" i="13"/>
  <c r="B976" i="13"/>
  <c r="J976" i="13"/>
  <c r="K976" i="13"/>
  <c r="M976" i="13"/>
  <c r="N976" i="13"/>
  <c r="B977" i="13"/>
  <c r="J977" i="13"/>
  <c r="K977" i="13"/>
  <c r="M977" i="13"/>
  <c r="N977" i="13"/>
  <c r="B978" i="13"/>
  <c r="J978" i="13"/>
  <c r="K978" i="13"/>
  <c r="M978" i="13"/>
  <c r="N978" i="13"/>
  <c r="B979" i="13"/>
  <c r="J979" i="13"/>
  <c r="K979" i="13"/>
  <c r="M979" i="13"/>
  <c r="N979" i="13"/>
  <c r="B980" i="13"/>
  <c r="J980" i="13"/>
  <c r="K980" i="13"/>
  <c r="M980" i="13"/>
  <c r="N980" i="13"/>
  <c r="B981" i="13"/>
  <c r="J981" i="13"/>
  <c r="K981" i="13"/>
  <c r="M981" i="13"/>
  <c r="N981" i="13"/>
  <c r="B982" i="13"/>
  <c r="J982" i="13"/>
  <c r="K982" i="13"/>
  <c r="M982" i="13"/>
  <c r="N982" i="13"/>
  <c r="B983" i="13"/>
  <c r="J983" i="13"/>
  <c r="K983" i="13"/>
  <c r="M983" i="13"/>
  <c r="N983" i="13"/>
  <c r="B984" i="13"/>
  <c r="J984" i="13"/>
  <c r="K984" i="13"/>
  <c r="M984" i="13"/>
  <c r="N984" i="13"/>
  <c r="B985" i="13"/>
  <c r="J985" i="13"/>
  <c r="K985" i="13"/>
  <c r="M985" i="13"/>
  <c r="N985" i="13"/>
  <c r="B986" i="13"/>
  <c r="J986" i="13"/>
  <c r="K986" i="13"/>
  <c r="M986" i="13"/>
  <c r="N986" i="13"/>
  <c r="B987" i="13"/>
  <c r="J987" i="13"/>
  <c r="K987" i="13"/>
  <c r="M987" i="13"/>
  <c r="N987" i="13"/>
  <c r="B988" i="13"/>
  <c r="J988" i="13"/>
  <c r="K988" i="13"/>
  <c r="M988" i="13"/>
  <c r="N988" i="13"/>
  <c r="B989" i="13"/>
  <c r="J989" i="13"/>
  <c r="K989" i="13"/>
  <c r="M989" i="13"/>
  <c r="N989" i="13"/>
  <c r="B990" i="13"/>
  <c r="J990" i="13"/>
  <c r="K990" i="13"/>
  <c r="M990" i="13"/>
  <c r="N990" i="13"/>
  <c r="B991" i="13"/>
  <c r="J991" i="13"/>
  <c r="K991" i="13"/>
  <c r="M991" i="13"/>
  <c r="N991" i="13"/>
  <c r="B992" i="13"/>
  <c r="J992" i="13"/>
  <c r="K992" i="13"/>
  <c r="M992" i="13"/>
  <c r="N992" i="13"/>
  <c r="B993" i="13"/>
  <c r="J993" i="13"/>
  <c r="K993" i="13"/>
  <c r="M993" i="13"/>
  <c r="N993" i="13"/>
  <c r="B994" i="13"/>
  <c r="J994" i="13"/>
  <c r="K994" i="13"/>
  <c r="M994" i="13"/>
  <c r="N994" i="13"/>
  <c r="B995" i="13"/>
  <c r="J995" i="13"/>
  <c r="K995" i="13"/>
  <c r="M995" i="13"/>
  <c r="N995" i="13"/>
  <c r="B996" i="13"/>
  <c r="J996" i="13"/>
  <c r="K996" i="13"/>
  <c r="M996" i="13"/>
  <c r="N996" i="13"/>
  <c r="B997" i="13"/>
  <c r="J997" i="13"/>
  <c r="K997" i="13"/>
  <c r="M997" i="13"/>
  <c r="N997" i="13"/>
  <c r="B998" i="13"/>
  <c r="J998" i="13"/>
  <c r="K998" i="13"/>
  <c r="M998" i="13"/>
  <c r="N998" i="13"/>
  <c r="B999" i="13"/>
  <c r="J999" i="13"/>
  <c r="K999" i="13"/>
  <c r="M999" i="13"/>
  <c r="N999" i="13"/>
  <c r="B1000" i="13"/>
  <c r="J1000" i="13"/>
  <c r="K1000" i="13"/>
  <c r="M1000" i="13"/>
  <c r="N1000" i="13"/>
  <c r="B1001" i="13"/>
  <c r="J1001" i="13"/>
  <c r="K1001" i="13"/>
  <c r="M1001" i="13"/>
  <c r="N1001" i="13"/>
  <c r="B1002" i="13"/>
  <c r="J1002" i="13"/>
  <c r="K1002" i="13"/>
  <c r="M1002" i="13"/>
  <c r="N1002" i="13"/>
  <c r="B1003" i="13"/>
  <c r="J1003" i="13"/>
  <c r="K1003" i="13"/>
  <c r="M1003" i="13"/>
  <c r="N1003" i="13"/>
  <c r="B1004" i="13"/>
  <c r="J1004" i="13"/>
  <c r="K1004" i="13"/>
  <c r="M1004" i="13"/>
  <c r="N1004" i="13"/>
  <c r="B1005" i="13"/>
  <c r="J1005" i="13"/>
  <c r="K1005" i="13"/>
  <c r="M1005" i="13"/>
  <c r="N1005" i="13"/>
  <c r="B1006" i="13"/>
  <c r="J1006" i="13"/>
  <c r="K1006" i="13"/>
  <c r="M1006" i="13"/>
  <c r="N1006" i="13"/>
  <c r="B1007" i="13"/>
  <c r="J1007" i="13"/>
  <c r="K1007" i="13"/>
  <c r="M1007" i="13"/>
  <c r="N1007" i="13"/>
  <c r="B1008" i="13"/>
  <c r="J1008" i="13"/>
  <c r="K1008" i="13"/>
  <c r="M1008" i="13"/>
  <c r="N1008" i="13"/>
  <c r="B1009" i="13"/>
  <c r="J1009" i="13"/>
  <c r="K1009" i="13"/>
  <c r="M1009" i="13"/>
  <c r="N1009" i="13"/>
  <c r="B1010" i="13"/>
  <c r="J1010" i="13"/>
  <c r="K1010" i="13"/>
  <c r="M1010" i="13"/>
  <c r="N1010" i="13"/>
  <c r="B1011" i="13"/>
  <c r="J1011" i="13"/>
  <c r="K1011" i="13"/>
  <c r="M1011" i="13"/>
  <c r="N1011" i="13"/>
  <c r="B1012" i="13"/>
  <c r="J1012" i="13"/>
  <c r="K1012" i="13"/>
  <c r="M1012" i="13"/>
  <c r="N1012" i="13"/>
  <c r="B1013" i="13"/>
  <c r="J1013" i="13"/>
  <c r="K1013" i="13"/>
  <c r="M1013" i="13"/>
  <c r="N1013" i="13"/>
  <c r="B1014" i="13"/>
  <c r="J1014" i="13"/>
  <c r="K1014" i="13"/>
  <c r="M1014" i="13"/>
  <c r="N1014" i="13"/>
  <c r="B1015" i="13"/>
  <c r="J1015" i="13"/>
  <c r="K1015" i="13"/>
  <c r="M1015" i="13"/>
  <c r="N1015" i="13"/>
  <c r="B1016" i="13"/>
  <c r="J1016" i="13"/>
  <c r="K1016" i="13"/>
  <c r="M1016" i="13"/>
  <c r="N1016" i="13"/>
  <c r="B1017" i="13"/>
  <c r="J1017" i="13"/>
  <c r="K1017" i="13"/>
  <c r="M1017" i="13"/>
  <c r="N1017" i="13"/>
  <c r="B1018" i="13"/>
  <c r="J1018" i="13"/>
  <c r="K1018" i="13"/>
  <c r="M1018" i="13"/>
  <c r="N1018" i="13"/>
  <c r="B1019" i="13"/>
  <c r="J1019" i="13"/>
  <c r="K1019" i="13"/>
  <c r="M1019" i="13"/>
  <c r="N1019" i="13"/>
  <c r="B1020" i="13"/>
  <c r="J1020" i="13"/>
  <c r="K1020" i="13"/>
  <c r="M1020" i="13"/>
  <c r="N1020" i="13"/>
  <c r="B1021" i="13"/>
  <c r="J1021" i="13"/>
  <c r="K1021" i="13"/>
  <c r="M1021" i="13"/>
  <c r="N1021" i="13"/>
  <c r="B1022" i="13"/>
  <c r="J1022" i="13"/>
  <c r="K1022" i="13"/>
  <c r="M1022" i="13"/>
  <c r="N1022" i="13"/>
  <c r="B1023" i="13"/>
  <c r="J1023" i="13"/>
  <c r="K1023" i="13"/>
  <c r="M1023" i="13"/>
  <c r="N1023" i="13"/>
  <c r="B1024" i="13"/>
  <c r="J1024" i="13"/>
  <c r="K1024" i="13"/>
  <c r="M1024" i="13"/>
  <c r="N1024" i="13"/>
  <c r="B1025" i="13"/>
  <c r="J1025" i="13"/>
  <c r="K1025" i="13"/>
  <c r="M1025" i="13"/>
  <c r="N1025" i="13"/>
  <c r="B1026" i="13"/>
  <c r="J1026" i="13"/>
  <c r="K1026" i="13"/>
  <c r="M1026" i="13"/>
  <c r="N1026" i="13"/>
  <c r="B1027" i="13"/>
  <c r="J1027" i="13"/>
  <c r="K1027" i="13"/>
  <c r="M1027" i="13"/>
  <c r="N1027" i="13"/>
  <c r="B1028" i="13"/>
  <c r="J1028" i="13"/>
  <c r="K1028" i="13"/>
  <c r="M1028" i="13"/>
  <c r="N1028" i="13"/>
  <c r="B1029" i="13"/>
  <c r="J1029" i="13"/>
  <c r="K1029" i="13"/>
  <c r="M1029" i="13"/>
  <c r="N1029" i="13"/>
  <c r="B1030" i="13"/>
  <c r="J1030" i="13"/>
  <c r="K1030" i="13"/>
  <c r="M1030" i="13"/>
  <c r="N1030" i="13"/>
  <c r="B1031" i="13"/>
  <c r="J1031" i="13"/>
  <c r="K1031" i="13"/>
  <c r="M1031" i="13"/>
  <c r="N1031" i="13"/>
  <c r="B1032" i="13"/>
  <c r="J1032" i="13"/>
  <c r="K1032" i="13"/>
  <c r="M1032" i="13"/>
  <c r="N1032" i="13"/>
  <c r="B1033" i="13"/>
  <c r="J1033" i="13"/>
  <c r="K1033" i="13"/>
  <c r="M1033" i="13"/>
  <c r="N1033" i="13"/>
  <c r="B1034" i="13"/>
  <c r="J1034" i="13"/>
  <c r="K1034" i="13"/>
  <c r="M1034" i="13"/>
  <c r="N1034" i="13"/>
  <c r="B1035" i="13"/>
  <c r="J1035" i="13"/>
  <c r="K1035" i="13"/>
  <c r="M1035" i="13"/>
  <c r="N1035" i="13"/>
  <c r="B1036" i="13"/>
  <c r="J1036" i="13"/>
  <c r="K1036" i="13"/>
  <c r="M1036" i="13"/>
  <c r="N1036" i="13"/>
  <c r="B1037" i="13"/>
  <c r="J1037" i="13"/>
  <c r="K1037" i="13"/>
  <c r="M1037" i="13"/>
  <c r="N1037" i="13"/>
  <c r="B1038" i="13"/>
  <c r="J1038" i="13"/>
  <c r="K1038" i="13"/>
  <c r="M1038" i="13"/>
  <c r="N1038" i="13"/>
  <c r="B1039" i="13"/>
  <c r="J1039" i="13"/>
  <c r="K1039" i="13"/>
  <c r="M1039" i="13"/>
  <c r="N1039" i="13"/>
  <c r="B1040" i="13"/>
  <c r="J1040" i="13"/>
  <c r="K1040" i="13"/>
  <c r="M1040" i="13"/>
  <c r="N1040" i="13"/>
  <c r="B1041" i="13"/>
  <c r="J1041" i="13"/>
  <c r="K1041" i="13"/>
  <c r="M1041" i="13"/>
  <c r="N1041" i="13"/>
  <c r="B1042" i="13"/>
  <c r="J1042" i="13"/>
  <c r="K1042" i="13"/>
  <c r="M1042" i="13"/>
  <c r="N1042" i="13"/>
  <c r="B1043" i="13"/>
  <c r="J1043" i="13"/>
  <c r="K1043" i="13"/>
  <c r="M1043" i="13"/>
  <c r="N1043" i="13"/>
  <c r="B1044" i="13"/>
  <c r="J1044" i="13"/>
  <c r="K1044" i="13"/>
  <c r="M1044" i="13"/>
  <c r="N1044" i="13"/>
  <c r="B1045" i="13"/>
  <c r="J1045" i="13"/>
  <c r="K1045" i="13"/>
  <c r="M1045" i="13"/>
  <c r="N1045" i="13"/>
  <c r="B1046" i="13"/>
  <c r="J1046" i="13"/>
  <c r="K1046" i="13"/>
  <c r="M1046" i="13"/>
  <c r="N1046" i="13"/>
  <c r="B1047" i="13"/>
  <c r="J1047" i="13"/>
  <c r="K1047" i="13"/>
  <c r="M1047" i="13"/>
  <c r="N1047" i="13"/>
  <c r="B1048" i="13"/>
  <c r="J1048" i="13"/>
  <c r="K1048" i="13"/>
  <c r="M1048" i="13"/>
  <c r="N1048" i="13"/>
  <c r="B1049" i="13"/>
  <c r="J1049" i="13"/>
  <c r="K1049" i="13"/>
  <c r="M1049" i="13"/>
  <c r="N1049" i="13"/>
  <c r="B1050" i="13"/>
  <c r="J1050" i="13"/>
  <c r="K1050" i="13"/>
  <c r="M1050" i="13"/>
  <c r="N1050" i="13"/>
  <c r="B1051" i="13"/>
  <c r="J1051" i="13"/>
  <c r="K1051" i="13"/>
  <c r="M1051" i="13"/>
  <c r="N1051" i="13"/>
  <c r="B1052" i="13"/>
  <c r="J1052" i="13"/>
  <c r="K1052" i="13"/>
  <c r="M1052" i="13"/>
  <c r="N1052" i="13"/>
  <c r="B1053" i="13"/>
  <c r="J1053" i="13"/>
  <c r="K1053" i="13"/>
  <c r="M1053" i="13"/>
  <c r="N1053" i="13"/>
  <c r="B1054" i="13"/>
  <c r="J1054" i="13"/>
  <c r="K1054" i="13"/>
  <c r="M1054" i="13"/>
  <c r="N1054" i="13"/>
  <c r="B1055" i="13"/>
  <c r="J1055" i="13"/>
  <c r="K1055" i="13"/>
  <c r="M1055" i="13"/>
  <c r="N1055" i="13"/>
  <c r="B1056" i="13"/>
  <c r="J1056" i="13"/>
  <c r="K1056" i="13"/>
  <c r="M1056" i="13"/>
  <c r="N1056" i="13"/>
  <c r="B1057" i="13"/>
  <c r="J1057" i="13"/>
  <c r="K1057" i="13"/>
  <c r="M1057" i="13"/>
  <c r="N1057" i="13"/>
  <c r="B1058" i="13"/>
  <c r="J1058" i="13"/>
  <c r="K1058" i="13"/>
  <c r="M1058" i="13"/>
  <c r="N1058" i="13"/>
  <c r="B1059" i="13"/>
  <c r="J1059" i="13"/>
  <c r="K1059" i="13"/>
  <c r="M1059" i="13"/>
  <c r="N1059" i="13"/>
  <c r="B1060" i="13"/>
  <c r="J1060" i="13"/>
  <c r="K1060" i="13"/>
  <c r="M1060" i="13"/>
  <c r="N1060" i="13"/>
  <c r="B1061" i="13"/>
  <c r="J1061" i="13"/>
  <c r="K1061" i="13"/>
  <c r="M1061" i="13"/>
  <c r="N1061" i="13"/>
  <c r="B1062" i="13"/>
  <c r="J1062" i="13"/>
  <c r="K1062" i="13"/>
  <c r="M1062" i="13"/>
  <c r="N1062" i="13"/>
  <c r="B1063" i="13"/>
  <c r="J1063" i="13"/>
  <c r="K1063" i="13"/>
  <c r="M1063" i="13"/>
  <c r="N1063" i="13"/>
  <c r="B1064" i="13"/>
  <c r="J1064" i="13"/>
  <c r="K1064" i="13"/>
  <c r="M1064" i="13"/>
  <c r="N1064" i="13"/>
  <c r="B1065" i="13"/>
  <c r="J1065" i="13"/>
  <c r="K1065" i="13"/>
  <c r="M1065" i="13"/>
  <c r="N1065" i="13"/>
  <c r="B1066" i="13"/>
  <c r="J1066" i="13"/>
  <c r="K1066" i="13"/>
  <c r="M1066" i="13"/>
  <c r="N1066" i="13"/>
  <c r="B1067" i="13"/>
  <c r="J1067" i="13"/>
  <c r="K1067" i="13"/>
  <c r="M1067" i="13"/>
  <c r="N1067" i="13"/>
  <c r="B1068" i="13"/>
  <c r="J1068" i="13"/>
  <c r="K1068" i="13"/>
  <c r="M1068" i="13"/>
  <c r="N1068" i="13"/>
  <c r="B1069" i="13"/>
  <c r="J1069" i="13"/>
  <c r="K1069" i="13"/>
  <c r="M1069" i="13"/>
  <c r="N1069" i="13"/>
  <c r="B1070" i="13"/>
  <c r="J1070" i="13"/>
  <c r="K1070" i="13"/>
  <c r="M1070" i="13"/>
  <c r="N1070" i="13"/>
  <c r="B1071" i="13"/>
  <c r="J1071" i="13"/>
  <c r="K1071" i="13"/>
  <c r="M1071" i="13"/>
  <c r="N1071" i="13"/>
  <c r="B1072" i="13"/>
  <c r="J1072" i="13"/>
  <c r="K1072" i="13"/>
  <c r="M1072" i="13"/>
  <c r="N1072" i="13"/>
  <c r="B1073" i="13"/>
  <c r="J1073" i="13"/>
  <c r="K1073" i="13"/>
  <c r="M1073" i="13"/>
  <c r="N1073" i="13"/>
  <c r="B1074" i="13"/>
  <c r="J1074" i="13"/>
  <c r="K1074" i="13"/>
  <c r="M1074" i="13"/>
  <c r="N1074" i="13"/>
  <c r="B1075" i="13"/>
  <c r="J1075" i="13"/>
  <c r="K1075" i="13"/>
  <c r="M1075" i="13"/>
  <c r="N1075" i="13"/>
  <c r="B1076" i="13"/>
  <c r="J1076" i="13"/>
  <c r="K1076" i="13"/>
  <c r="M1076" i="13"/>
  <c r="N1076" i="13"/>
  <c r="B1077" i="13"/>
  <c r="J1077" i="13"/>
  <c r="K1077" i="13"/>
  <c r="M1077" i="13"/>
  <c r="N1077" i="13"/>
  <c r="B1078" i="13"/>
  <c r="J1078" i="13"/>
  <c r="K1078" i="13"/>
  <c r="M1078" i="13"/>
  <c r="N1078" i="13"/>
  <c r="B1079" i="13"/>
  <c r="J1079" i="13"/>
  <c r="K1079" i="13"/>
  <c r="M1079" i="13"/>
  <c r="N1079" i="13"/>
  <c r="B1080" i="13"/>
  <c r="J1080" i="13"/>
  <c r="K1080" i="13"/>
  <c r="M1080" i="13"/>
  <c r="N1080" i="13"/>
  <c r="B1081" i="13"/>
  <c r="J1081" i="13"/>
  <c r="K1081" i="13"/>
  <c r="M1081" i="13"/>
  <c r="N1081" i="13"/>
  <c r="B1082" i="13"/>
  <c r="J1082" i="13"/>
  <c r="K1082" i="13"/>
  <c r="M1082" i="13"/>
  <c r="N1082" i="13"/>
  <c r="B1083" i="13"/>
  <c r="J1083" i="13"/>
  <c r="K1083" i="13"/>
  <c r="M1083" i="13"/>
  <c r="N1083" i="13"/>
  <c r="B1084" i="13"/>
  <c r="J1084" i="13"/>
  <c r="K1084" i="13"/>
  <c r="M1084" i="13"/>
  <c r="N1084" i="13"/>
  <c r="B1085" i="13"/>
  <c r="J1085" i="13"/>
  <c r="K1085" i="13"/>
  <c r="M1085" i="13"/>
  <c r="N1085" i="13"/>
  <c r="B1086" i="13"/>
  <c r="J1086" i="13"/>
  <c r="K1086" i="13"/>
  <c r="M1086" i="13"/>
  <c r="N1086" i="13"/>
  <c r="B1087" i="13"/>
  <c r="J1087" i="13"/>
  <c r="K1087" i="13"/>
  <c r="M1087" i="13"/>
  <c r="N1087" i="13"/>
  <c r="B1088" i="13"/>
  <c r="J1088" i="13"/>
  <c r="K1088" i="13"/>
  <c r="M1088" i="13"/>
  <c r="N1088" i="13"/>
  <c r="B1089" i="13"/>
  <c r="J1089" i="13"/>
  <c r="K1089" i="13"/>
  <c r="M1089" i="13"/>
  <c r="N1089" i="13"/>
  <c r="B1090" i="13"/>
  <c r="J1090" i="13"/>
  <c r="K1090" i="13"/>
  <c r="M1090" i="13"/>
  <c r="N1090" i="13"/>
  <c r="B1091" i="13"/>
  <c r="J1091" i="13"/>
  <c r="K1091" i="13"/>
  <c r="M1091" i="13"/>
  <c r="N1091" i="13"/>
  <c r="B1092" i="13"/>
  <c r="J1092" i="13"/>
  <c r="K1092" i="13"/>
  <c r="M1092" i="13"/>
  <c r="N1092" i="13"/>
  <c r="B1093" i="13"/>
  <c r="J1093" i="13"/>
  <c r="K1093" i="13"/>
  <c r="M1093" i="13"/>
  <c r="N1093" i="13"/>
  <c r="B1094" i="13"/>
  <c r="J1094" i="13"/>
  <c r="K1094" i="13"/>
  <c r="M1094" i="13"/>
  <c r="N1094" i="13"/>
  <c r="B1095" i="13"/>
  <c r="J1095" i="13"/>
  <c r="K1095" i="13"/>
  <c r="M1095" i="13"/>
  <c r="N1095" i="13"/>
  <c r="B1096" i="13"/>
  <c r="J1096" i="13"/>
  <c r="K1096" i="13"/>
  <c r="M1096" i="13"/>
  <c r="N1096" i="13"/>
  <c r="B1097" i="13"/>
  <c r="J1097" i="13"/>
  <c r="K1097" i="13"/>
  <c r="M1097" i="13"/>
  <c r="N1097" i="13"/>
  <c r="B1098" i="13"/>
  <c r="J1098" i="13"/>
  <c r="K1098" i="13"/>
  <c r="M1098" i="13"/>
  <c r="N1098" i="13"/>
  <c r="B1099" i="13"/>
  <c r="J1099" i="13"/>
  <c r="K1099" i="13"/>
  <c r="M1099" i="13"/>
  <c r="N1099" i="13"/>
  <c r="B1100" i="13"/>
  <c r="J1100" i="13"/>
  <c r="K1100" i="13"/>
  <c r="M1100" i="13"/>
  <c r="N1100" i="13"/>
  <c r="B1101" i="13"/>
  <c r="J1101" i="13"/>
  <c r="K1101" i="13"/>
  <c r="M1101" i="13"/>
  <c r="N1101" i="13"/>
  <c r="B1102" i="13"/>
  <c r="J1102" i="13"/>
  <c r="K1102" i="13"/>
  <c r="M1102" i="13"/>
  <c r="N1102" i="13"/>
  <c r="B1103" i="13"/>
  <c r="J1103" i="13"/>
  <c r="K1103" i="13"/>
  <c r="M1103" i="13"/>
  <c r="N1103" i="13"/>
  <c r="B1104" i="13"/>
  <c r="J1104" i="13"/>
  <c r="K1104" i="13"/>
  <c r="M1104" i="13"/>
  <c r="N1104" i="13"/>
  <c r="B1105" i="13"/>
  <c r="J1105" i="13"/>
  <c r="K1105" i="13"/>
  <c r="M1105" i="13"/>
  <c r="N1105" i="13"/>
  <c r="B1106" i="13"/>
  <c r="J1106" i="13"/>
  <c r="K1106" i="13"/>
  <c r="M1106" i="13"/>
  <c r="N1106" i="13"/>
  <c r="B1107" i="13"/>
  <c r="J1107" i="13"/>
  <c r="K1107" i="13"/>
  <c r="M1107" i="13"/>
  <c r="N1107" i="13"/>
  <c r="B1108" i="13"/>
  <c r="J1108" i="13"/>
  <c r="K1108" i="13"/>
  <c r="M1108" i="13"/>
  <c r="N1108" i="13"/>
  <c r="B1109" i="13"/>
  <c r="J1109" i="13"/>
  <c r="K1109" i="13"/>
  <c r="M1109" i="13"/>
  <c r="N1109" i="13"/>
  <c r="B1110" i="13"/>
  <c r="J1110" i="13"/>
  <c r="K1110" i="13"/>
  <c r="M1110" i="13"/>
  <c r="N1110" i="13"/>
  <c r="B1111" i="13"/>
  <c r="J1111" i="13"/>
  <c r="K1111" i="13"/>
  <c r="M1111" i="13"/>
  <c r="N1111" i="13"/>
  <c r="B1112" i="13"/>
  <c r="J1112" i="13"/>
  <c r="K1112" i="13"/>
  <c r="M1112" i="13"/>
  <c r="N1112" i="13"/>
  <c r="B1113" i="13"/>
  <c r="J1113" i="13"/>
  <c r="K1113" i="13"/>
  <c r="M1113" i="13"/>
  <c r="N1113" i="13"/>
  <c r="B1114" i="13"/>
  <c r="J1114" i="13"/>
  <c r="K1114" i="13"/>
  <c r="M1114" i="13"/>
  <c r="N1114" i="13"/>
  <c r="B1115" i="13"/>
  <c r="J1115" i="13"/>
  <c r="K1115" i="13"/>
  <c r="M1115" i="13"/>
  <c r="N1115" i="13"/>
  <c r="B1116" i="13"/>
  <c r="J1116" i="13"/>
  <c r="K1116" i="13"/>
  <c r="M1116" i="13"/>
  <c r="N1116" i="13"/>
  <c r="B1117" i="13"/>
  <c r="J1117" i="13"/>
  <c r="K1117" i="13"/>
  <c r="M1117" i="13"/>
  <c r="N1117" i="13"/>
  <c r="B1118" i="13"/>
  <c r="J1118" i="13"/>
  <c r="K1118" i="13"/>
  <c r="M1118" i="13"/>
  <c r="N1118" i="13"/>
  <c r="B1119" i="13"/>
  <c r="J1119" i="13"/>
  <c r="K1119" i="13"/>
  <c r="M1119" i="13"/>
  <c r="N1119" i="13"/>
  <c r="B1120" i="13"/>
  <c r="J1120" i="13"/>
  <c r="K1120" i="13"/>
  <c r="M1120" i="13"/>
  <c r="N1120" i="13"/>
  <c r="B1121" i="13"/>
  <c r="J1121" i="13"/>
  <c r="K1121" i="13"/>
  <c r="M1121" i="13"/>
  <c r="N1121" i="13"/>
  <c r="B1122" i="13"/>
  <c r="J1122" i="13"/>
  <c r="K1122" i="13"/>
  <c r="M1122" i="13"/>
  <c r="N1122" i="13"/>
  <c r="B1123" i="13"/>
  <c r="J1123" i="13"/>
  <c r="K1123" i="13"/>
  <c r="M1123" i="13"/>
  <c r="N1123" i="13"/>
  <c r="B1124" i="13"/>
  <c r="J1124" i="13"/>
  <c r="K1124" i="13"/>
  <c r="M1124" i="13"/>
  <c r="N1124" i="13"/>
  <c r="B1125" i="13"/>
  <c r="J1125" i="13"/>
  <c r="K1125" i="13"/>
  <c r="M1125" i="13"/>
  <c r="N1125" i="13"/>
  <c r="B1126" i="13"/>
  <c r="J1126" i="13"/>
  <c r="K1126" i="13"/>
  <c r="M1126" i="13"/>
  <c r="N1126" i="13"/>
  <c r="B1127" i="13"/>
  <c r="J1127" i="13"/>
  <c r="K1127" i="13"/>
  <c r="M1127" i="13"/>
  <c r="N1127" i="13"/>
  <c r="B1128" i="13"/>
  <c r="J1128" i="13"/>
  <c r="K1128" i="13"/>
  <c r="M1128" i="13"/>
  <c r="N1128" i="13"/>
  <c r="B1129" i="13"/>
  <c r="J1129" i="13"/>
  <c r="K1129" i="13"/>
  <c r="M1129" i="13"/>
  <c r="N1129" i="13"/>
  <c r="B1130" i="13"/>
  <c r="J1130" i="13"/>
  <c r="K1130" i="13"/>
  <c r="M1130" i="13"/>
  <c r="N1130" i="13"/>
  <c r="B1131" i="13"/>
  <c r="J1131" i="13"/>
  <c r="K1131" i="13"/>
  <c r="M1131" i="13"/>
  <c r="N1131" i="13"/>
  <c r="B1132" i="13"/>
  <c r="J1132" i="13"/>
  <c r="K1132" i="13"/>
  <c r="M1132" i="13"/>
  <c r="N1132" i="13"/>
  <c r="B1133" i="13"/>
  <c r="J1133" i="13"/>
  <c r="K1133" i="13"/>
  <c r="M1133" i="13"/>
  <c r="N1133" i="13"/>
  <c r="B1134" i="13"/>
  <c r="J1134" i="13"/>
  <c r="K1134" i="13"/>
  <c r="M1134" i="13"/>
  <c r="N1134" i="13"/>
  <c r="B1135" i="13"/>
  <c r="J1135" i="13"/>
  <c r="K1135" i="13"/>
  <c r="M1135" i="13"/>
  <c r="N1135" i="13"/>
  <c r="B1136" i="13"/>
  <c r="J1136" i="13"/>
  <c r="K1136" i="13"/>
  <c r="M1136" i="13"/>
  <c r="N1136" i="13"/>
  <c r="B1137" i="13"/>
  <c r="J1137" i="13"/>
  <c r="K1137" i="13"/>
  <c r="M1137" i="13"/>
  <c r="N1137" i="13"/>
  <c r="B1138" i="13"/>
  <c r="J1138" i="13"/>
  <c r="K1138" i="13"/>
  <c r="M1138" i="13"/>
  <c r="N1138" i="13"/>
  <c r="B1139" i="13"/>
  <c r="J1139" i="13"/>
  <c r="K1139" i="13"/>
  <c r="M1139" i="13"/>
  <c r="N1139" i="13"/>
  <c r="B1140" i="13"/>
  <c r="J1140" i="13"/>
  <c r="K1140" i="13"/>
  <c r="M1140" i="13"/>
  <c r="N1140" i="13"/>
  <c r="B1141" i="13"/>
  <c r="J1141" i="13"/>
  <c r="K1141" i="13"/>
  <c r="M1141" i="13"/>
  <c r="N1141" i="13"/>
  <c r="B1142" i="13"/>
  <c r="J1142" i="13"/>
  <c r="K1142" i="13"/>
  <c r="M1142" i="13"/>
  <c r="N1142" i="13"/>
  <c r="B1143" i="13"/>
  <c r="J1143" i="13"/>
  <c r="K1143" i="13"/>
  <c r="M1143" i="13"/>
  <c r="N1143" i="13"/>
  <c r="B1144" i="13"/>
  <c r="J1144" i="13"/>
  <c r="K1144" i="13"/>
  <c r="M1144" i="13"/>
  <c r="N1144" i="13"/>
  <c r="B1145" i="13"/>
  <c r="J1145" i="13"/>
  <c r="K1145" i="13"/>
  <c r="M1145" i="13"/>
  <c r="N1145" i="13"/>
  <c r="B1146" i="13"/>
  <c r="J1146" i="13"/>
  <c r="K1146" i="13"/>
  <c r="M1146" i="13"/>
  <c r="N1146" i="13"/>
  <c r="B1147" i="13"/>
  <c r="J1147" i="13"/>
  <c r="K1147" i="13"/>
  <c r="M1147" i="13"/>
  <c r="N1147" i="13"/>
  <c r="B1148" i="13"/>
  <c r="J1148" i="13"/>
  <c r="K1148" i="13"/>
  <c r="M1148" i="13"/>
  <c r="N1148" i="13"/>
  <c r="B1149" i="13"/>
  <c r="J1149" i="13"/>
  <c r="K1149" i="13"/>
  <c r="M1149" i="13"/>
  <c r="N1149" i="13"/>
  <c r="B1150" i="13"/>
  <c r="J1150" i="13"/>
  <c r="K1150" i="13"/>
  <c r="M1150" i="13"/>
  <c r="N1150" i="13"/>
  <c r="B1151" i="13"/>
  <c r="J1151" i="13"/>
  <c r="K1151" i="13"/>
  <c r="M1151" i="13"/>
  <c r="N1151" i="13"/>
  <c r="B1152" i="13"/>
  <c r="J1152" i="13"/>
  <c r="K1152" i="13"/>
  <c r="M1152" i="13"/>
  <c r="N1152" i="13"/>
  <c r="B1153" i="13"/>
  <c r="J1153" i="13"/>
  <c r="K1153" i="13"/>
  <c r="M1153" i="13"/>
  <c r="N1153" i="13"/>
  <c r="B1154" i="13"/>
  <c r="J1154" i="13"/>
  <c r="K1154" i="13"/>
  <c r="M1154" i="13"/>
  <c r="N1154" i="13"/>
  <c r="B1155" i="13"/>
  <c r="J1155" i="13"/>
  <c r="K1155" i="13"/>
  <c r="M1155" i="13"/>
  <c r="N1155" i="13"/>
  <c r="B1156" i="13"/>
  <c r="J1156" i="13"/>
  <c r="K1156" i="13"/>
  <c r="M1156" i="13"/>
  <c r="N1156" i="13"/>
  <c r="B1157" i="13"/>
  <c r="J1157" i="13"/>
  <c r="K1157" i="13"/>
  <c r="M1157" i="13"/>
  <c r="N1157" i="13"/>
  <c r="B1158" i="13"/>
  <c r="J1158" i="13"/>
  <c r="K1158" i="13"/>
  <c r="M1158" i="13"/>
  <c r="N1158" i="13"/>
  <c r="B1159" i="13"/>
  <c r="J1159" i="13"/>
  <c r="K1159" i="13"/>
  <c r="M1159" i="13"/>
  <c r="N1159" i="13"/>
  <c r="B1160" i="13"/>
  <c r="J1160" i="13"/>
  <c r="K1160" i="13"/>
  <c r="M1160" i="13"/>
  <c r="N1160" i="13"/>
  <c r="B1161" i="13"/>
  <c r="J1161" i="13"/>
  <c r="K1161" i="13"/>
  <c r="M1161" i="13"/>
  <c r="N1161" i="13"/>
  <c r="B1162" i="13"/>
  <c r="J1162" i="13"/>
  <c r="K1162" i="13"/>
  <c r="M1162" i="13"/>
  <c r="N1162" i="13"/>
  <c r="B1163" i="13"/>
  <c r="J1163" i="13"/>
  <c r="K1163" i="13"/>
  <c r="M1163" i="13"/>
  <c r="N1163" i="13"/>
  <c r="B1164" i="13"/>
  <c r="J1164" i="13"/>
  <c r="K1164" i="13"/>
  <c r="M1164" i="13"/>
  <c r="N1164" i="13"/>
  <c r="B1165" i="13"/>
  <c r="J1165" i="13"/>
  <c r="K1165" i="13"/>
  <c r="M1165" i="13"/>
  <c r="N1165" i="13"/>
  <c r="B1166" i="13"/>
  <c r="J1166" i="13"/>
  <c r="K1166" i="13"/>
  <c r="M1166" i="13"/>
  <c r="N1166" i="13"/>
  <c r="B1167" i="13"/>
  <c r="J1167" i="13"/>
  <c r="K1167" i="13"/>
  <c r="M1167" i="13"/>
  <c r="N1167" i="13"/>
  <c r="B1168" i="13"/>
  <c r="J1168" i="13"/>
  <c r="K1168" i="13"/>
  <c r="M1168" i="13"/>
  <c r="N1168" i="13"/>
  <c r="B1169" i="13"/>
  <c r="J1169" i="13"/>
  <c r="K1169" i="13"/>
  <c r="M1169" i="13"/>
  <c r="N1169" i="13"/>
  <c r="B1170" i="13"/>
  <c r="J1170" i="13"/>
  <c r="K1170" i="13"/>
  <c r="M1170" i="13"/>
  <c r="N1170" i="13"/>
  <c r="B1171" i="13"/>
  <c r="J1171" i="13"/>
  <c r="K1171" i="13"/>
  <c r="M1171" i="13"/>
  <c r="N1171" i="13"/>
  <c r="B1172" i="13"/>
  <c r="J1172" i="13"/>
  <c r="K1172" i="13"/>
  <c r="M1172" i="13"/>
  <c r="N1172" i="13"/>
  <c r="B1173" i="13"/>
  <c r="J1173" i="13"/>
  <c r="K1173" i="13"/>
  <c r="M1173" i="13"/>
  <c r="N1173" i="13"/>
  <c r="B1174" i="13"/>
  <c r="J1174" i="13"/>
  <c r="K1174" i="13"/>
  <c r="M1174" i="13"/>
  <c r="N1174" i="13"/>
  <c r="B1175" i="13"/>
  <c r="J1175" i="13"/>
  <c r="K1175" i="13"/>
  <c r="M1175" i="13"/>
  <c r="N1175" i="13"/>
  <c r="B1176" i="13"/>
  <c r="J1176" i="13"/>
  <c r="K1176" i="13"/>
  <c r="M1176" i="13"/>
  <c r="N1176" i="13"/>
  <c r="B1177" i="13"/>
  <c r="J1177" i="13"/>
  <c r="K1177" i="13"/>
  <c r="M1177" i="13"/>
  <c r="N1177" i="13"/>
  <c r="B1178" i="13"/>
  <c r="J1178" i="13"/>
  <c r="K1178" i="13"/>
  <c r="M1178" i="13"/>
  <c r="N1178" i="13"/>
  <c r="B1179" i="13"/>
  <c r="J1179" i="13"/>
  <c r="K1179" i="13"/>
  <c r="M1179" i="13"/>
  <c r="N1179" i="13"/>
  <c r="B1180" i="13"/>
  <c r="J1180" i="13"/>
  <c r="K1180" i="13"/>
  <c r="M1180" i="13"/>
  <c r="N1180" i="13"/>
  <c r="B1181" i="13"/>
  <c r="J1181" i="13"/>
  <c r="K1181" i="13"/>
  <c r="M1181" i="13"/>
  <c r="N1181" i="13"/>
  <c r="B1182" i="13"/>
  <c r="J1182" i="13"/>
  <c r="K1182" i="13"/>
  <c r="M1182" i="13"/>
  <c r="N1182" i="13"/>
  <c r="B1183" i="13"/>
  <c r="J1183" i="13"/>
  <c r="K1183" i="13"/>
  <c r="M1183" i="13"/>
  <c r="N1183" i="13"/>
  <c r="B1184" i="13"/>
  <c r="J1184" i="13"/>
  <c r="K1184" i="13"/>
  <c r="M1184" i="13"/>
  <c r="N1184" i="13"/>
  <c r="B1185" i="13"/>
  <c r="J1185" i="13"/>
  <c r="K1185" i="13"/>
  <c r="M1185" i="13"/>
  <c r="N1185" i="13"/>
  <c r="B1186" i="13"/>
  <c r="J1186" i="13"/>
  <c r="K1186" i="13"/>
  <c r="M1186" i="13"/>
  <c r="N1186" i="13"/>
  <c r="B1187" i="13"/>
  <c r="J1187" i="13"/>
  <c r="K1187" i="13"/>
  <c r="M1187" i="13"/>
  <c r="N1187" i="13"/>
  <c r="B1188" i="13"/>
  <c r="J1188" i="13"/>
  <c r="K1188" i="13"/>
  <c r="M1188" i="13"/>
  <c r="N1188" i="13"/>
  <c r="B1189" i="13"/>
  <c r="J1189" i="13"/>
  <c r="K1189" i="13"/>
  <c r="M1189" i="13"/>
  <c r="N1189" i="13"/>
  <c r="B1190" i="13"/>
  <c r="J1190" i="13"/>
  <c r="K1190" i="13"/>
  <c r="M1190" i="13"/>
  <c r="N1190" i="13"/>
  <c r="B1191" i="13"/>
  <c r="J1191" i="13"/>
  <c r="K1191" i="13"/>
  <c r="M1191" i="13"/>
  <c r="N1191" i="13"/>
  <c r="B1192" i="13"/>
  <c r="J1192" i="13"/>
  <c r="K1192" i="13"/>
  <c r="M1192" i="13"/>
  <c r="N1192" i="13"/>
  <c r="B1193" i="13"/>
  <c r="J1193" i="13"/>
  <c r="K1193" i="13"/>
  <c r="M1193" i="13"/>
  <c r="N1193" i="13"/>
  <c r="B1194" i="13"/>
  <c r="J1194" i="13"/>
  <c r="K1194" i="13"/>
  <c r="M1194" i="13"/>
  <c r="N1194" i="13"/>
  <c r="B1195" i="13"/>
  <c r="J1195" i="13"/>
  <c r="K1195" i="13"/>
  <c r="M1195" i="13"/>
  <c r="N1195" i="13"/>
  <c r="B1196" i="13"/>
  <c r="J1196" i="13"/>
  <c r="K1196" i="13"/>
  <c r="M1196" i="13"/>
  <c r="N1196" i="13"/>
  <c r="B1197" i="13"/>
  <c r="J1197" i="13"/>
  <c r="K1197" i="13"/>
  <c r="M1197" i="13"/>
  <c r="N1197" i="13"/>
  <c r="B1198" i="13"/>
  <c r="J1198" i="13"/>
  <c r="K1198" i="13"/>
  <c r="M1198" i="13"/>
  <c r="N1198" i="13"/>
  <c r="B1199" i="13"/>
  <c r="J1199" i="13"/>
  <c r="K1199" i="13"/>
  <c r="M1199" i="13"/>
  <c r="N1199" i="13"/>
  <c r="B1200" i="13"/>
  <c r="J1200" i="13"/>
  <c r="K1200" i="13"/>
  <c r="M1200" i="13"/>
  <c r="N1200" i="13"/>
  <c r="B1201" i="13"/>
  <c r="J1201" i="13"/>
  <c r="K1201" i="13"/>
  <c r="M1201" i="13"/>
  <c r="N1201" i="13"/>
  <c r="B1202" i="13"/>
  <c r="J1202" i="13"/>
  <c r="K1202" i="13"/>
  <c r="M1202" i="13"/>
  <c r="N1202" i="13"/>
  <c r="B1203" i="13"/>
  <c r="J1203" i="13"/>
  <c r="K1203" i="13"/>
  <c r="M1203" i="13"/>
  <c r="N1203" i="13"/>
  <c r="B1204" i="13"/>
  <c r="J1204" i="13"/>
  <c r="K1204" i="13"/>
  <c r="M1204" i="13"/>
  <c r="N1204" i="13"/>
  <c r="B1205" i="13"/>
  <c r="J1205" i="13"/>
  <c r="K1205" i="13"/>
  <c r="M1205" i="13"/>
  <c r="N1205" i="13"/>
  <c r="B1206" i="13"/>
  <c r="J1206" i="13"/>
  <c r="K1206" i="13"/>
  <c r="M1206" i="13"/>
  <c r="N1206" i="13"/>
  <c r="B1207" i="13"/>
  <c r="J1207" i="13"/>
  <c r="K1207" i="13"/>
  <c r="M1207" i="13"/>
  <c r="N1207" i="13"/>
  <c r="B1208" i="13"/>
  <c r="J1208" i="13"/>
  <c r="K1208" i="13"/>
  <c r="M1208" i="13"/>
  <c r="N1208" i="13"/>
  <c r="B1209" i="13"/>
  <c r="J1209" i="13"/>
  <c r="K1209" i="13"/>
  <c r="M1209" i="13"/>
  <c r="N1209" i="13"/>
  <c r="B1210" i="13"/>
  <c r="J1210" i="13"/>
  <c r="K1210" i="13"/>
  <c r="M1210" i="13"/>
  <c r="N1210" i="13"/>
  <c r="B1211" i="13"/>
  <c r="J1211" i="13"/>
  <c r="K1211" i="13"/>
  <c r="M1211" i="13"/>
  <c r="N1211" i="13"/>
  <c r="B1212" i="13"/>
  <c r="J1212" i="13"/>
  <c r="K1212" i="13"/>
  <c r="M1212" i="13"/>
  <c r="N1212" i="13"/>
  <c r="B1213" i="13"/>
  <c r="J1213" i="13"/>
  <c r="K1213" i="13"/>
  <c r="M1213" i="13"/>
  <c r="N1213" i="13"/>
  <c r="B1214" i="13"/>
  <c r="J1214" i="13"/>
  <c r="K1214" i="13"/>
  <c r="M1214" i="13"/>
  <c r="N1214" i="13"/>
  <c r="B1215" i="13"/>
  <c r="J1215" i="13"/>
  <c r="K1215" i="13"/>
  <c r="M1215" i="13"/>
  <c r="N1215" i="13"/>
  <c r="B1216" i="13"/>
  <c r="J1216" i="13"/>
  <c r="K1216" i="13"/>
  <c r="M1216" i="13"/>
  <c r="N1216" i="13"/>
  <c r="B1217" i="13"/>
  <c r="J1217" i="13"/>
  <c r="K1217" i="13"/>
  <c r="M1217" i="13"/>
  <c r="N1217" i="13"/>
  <c r="B1218" i="13"/>
  <c r="J1218" i="13"/>
  <c r="K1218" i="13"/>
  <c r="M1218" i="13"/>
  <c r="N1218" i="13"/>
  <c r="B1219" i="13"/>
  <c r="J1219" i="13"/>
  <c r="K1219" i="13"/>
  <c r="M1219" i="13"/>
  <c r="N1219" i="13"/>
  <c r="B1220" i="13"/>
  <c r="J1220" i="13"/>
  <c r="K1220" i="13"/>
  <c r="M1220" i="13"/>
  <c r="N1220" i="13"/>
  <c r="B1221" i="13"/>
  <c r="J1221" i="13"/>
  <c r="K1221" i="13"/>
  <c r="M1221" i="13"/>
  <c r="N1221" i="13"/>
  <c r="B1222" i="13"/>
  <c r="J1222" i="13"/>
  <c r="K1222" i="13"/>
  <c r="M1222" i="13"/>
  <c r="N1222" i="13"/>
  <c r="B1223" i="13"/>
  <c r="J1223" i="13"/>
  <c r="K1223" i="13"/>
  <c r="M1223" i="13"/>
  <c r="N1223" i="13"/>
  <c r="B1224" i="13"/>
  <c r="J1224" i="13"/>
  <c r="K1224" i="13"/>
  <c r="M1224" i="13"/>
  <c r="N1224" i="13"/>
  <c r="B1225" i="13"/>
  <c r="J1225" i="13"/>
  <c r="K1225" i="13"/>
  <c r="M1225" i="13"/>
  <c r="N1225" i="13"/>
  <c r="B1226" i="13"/>
  <c r="J1226" i="13"/>
  <c r="K1226" i="13"/>
  <c r="M1226" i="13"/>
  <c r="N1226" i="13"/>
  <c r="B1227" i="13"/>
  <c r="J1227" i="13"/>
  <c r="K1227" i="13"/>
  <c r="M1227" i="13"/>
  <c r="N1227" i="13"/>
  <c r="B1228" i="13"/>
  <c r="J1228" i="13"/>
  <c r="K1228" i="13"/>
  <c r="M1228" i="13"/>
  <c r="N1228" i="13"/>
  <c r="B1229" i="13"/>
  <c r="J1229" i="13"/>
  <c r="K1229" i="13"/>
  <c r="M1229" i="13"/>
  <c r="N1229" i="13"/>
  <c r="B1230" i="13"/>
  <c r="J1230" i="13"/>
  <c r="K1230" i="13"/>
  <c r="M1230" i="13"/>
  <c r="N1230" i="13"/>
  <c r="B1231" i="13"/>
  <c r="J1231" i="13"/>
  <c r="K1231" i="13"/>
  <c r="M1231" i="13"/>
  <c r="N1231" i="13"/>
  <c r="B1232" i="13"/>
  <c r="J1232" i="13"/>
  <c r="K1232" i="13"/>
  <c r="M1232" i="13"/>
  <c r="N1232" i="13"/>
  <c r="B1233" i="13"/>
  <c r="J1233" i="13"/>
  <c r="K1233" i="13"/>
  <c r="M1233" i="13"/>
  <c r="N1233" i="13"/>
  <c r="B1234" i="13"/>
  <c r="J1234" i="13"/>
  <c r="K1234" i="13"/>
  <c r="M1234" i="13"/>
  <c r="N1234" i="13"/>
  <c r="B1235" i="13"/>
  <c r="J1235" i="13"/>
  <c r="K1235" i="13"/>
  <c r="M1235" i="13"/>
  <c r="N1235" i="13"/>
  <c r="B1236" i="13"/>
  <c r="J1236" i="13"/>
  <c r="K1236" i="13"/>
  <c r="M1236" i="13"/>
  <c r="N1236" i="13"/>
  <c r="B1237" i="13"/>
  <c r="J1237" i="13"/>
  <c r="K1237" i="13"/>
  <c r="M1237" i="13"/>
  <c r="N1237" i="13"/>
  <c r="B1238" i="13"/>
  <c r="J1238" i="13"/>
  <c r="K1238" i="13"/>
  <c r="M1238" i="13"/>
  <c r="N1238" i="13"/>
  <c r="B1239" i="13"/>
  <c r="J1239" i="13"/>
  <c r="K1239" i="13"/>
  <c r="M1239" i="13"/>
  <c r="N1239" i="13"/>
  <c r="B1240" i="13"/>
  <c r="J1240" i="13"/>
  <c r="K1240" i="13"/>
  <c r="M1240" i="13"/>
  <c r="N1240" i="13"/>
  <c r="B1241" i="13"/>
  <c r="J1241" i="13"/>
  <c r="K1241" i="13"/>
  <c r="M1241" i="13"/>
  <c r="N1241" i="13"/>
  <c r="B1242" i="13"/>
  <c r="J1242" i="13"/>
  <c r="K1242" i="13"/>
  <c r="M1242" i="13"/>
  <c r="N1242" i="13"/>
  <c r="B1243" i="13"/>
  <c r="J1243" i="13"/>
  <c r="K1243" i="13"/>
  <c r="M1243" i="13"/>
  <c r="N1243" i="13"/>
  <c r="B1244" i="13"/>
  <c r="J1244" i="13"/>
  <c r="K1244" i="13"/>
  <c r="M1244" i="13"/>
  <c r="N1244" i="13"/>
  <c r="B1245" i="13"/>
  <c r="J1245" i="13"/>
  <c r="K1245" i="13"/>
  <c r="M1245" i="13"/>
  <c r="N1245" i="13"/>
  <c r="B1246" i="13"/>
  <c r="J1246" i="13"/>
  <c r="K1246" i="13"/>
  <c r="M1246" i="13"/>
  <c r="N1246" i="13"/>
  <c r="B1247" i="13"/>
  <c r="J1247" i="13"/>
  <c r="K1247" i="13"/>
  <c r="M1247" i="13"/>
  <c r="N1247" i="13"/>
  <c r="B1248" i="13"/>
  <c r="J1248" i="13"/>
  <c r="K1248" i="13"/>
  <c r="M1248" i="13"/>
  <c r="N1248" i="13"/>
  <c r="B1249" i="13"/>
  <c r="J1249" i="13"/>
  <c r="K1249" i="13"/>
  <c r="M1249" i="13"/>
  <c r="N1249" i="13"/>
  <c r="B1250" i="13"/>
  <c r="J1250" i="13"/>
  <c r="K1250" i="13"/>
  <c r="M1250" i="13"/>
  <c r="N1250" i="13"/>
  <c r="B1251" i="13"/>
  <c r="J1251" i="13"/>
  <c r="K1251" i="13"/>
  <c r="M1251" i="13"/>
  <c r="N1251" i="13"/>
  <c r="B1252" i="13"/>
  <c r="J1252" i="13"/>
  <c r="K1252" i="13"/>
  <c r="M1252" i="13"/>
  <c r="N1252" i="13"/>
  <c r="B1253" i="13"/>
  <c r="J1253" i="13"/>
  <c r="K1253" i="13"/>
  <c r="M1253" i="13"/>
  <c r="N1253" i="13"/>
  <c r="B1254" i="13"/>
  <c r="J1254" i="13"/>
  <c r="K1254" i="13"/>
  <c r="M1254" i="13"/>
  <c r="N1254" i="13"/>
  <c r="B1255" i="13"/>
  <c r="J1255" i="13"/>
  <c r="K1255" i="13"/>
  <c r="M1255" i="13"/>
  <c r="N1255" i="13"/>
  <c r="B1256" i="13"/>
  <c r="J1256" i="13"/>
  <c r="K1256" i="13"/>
  <c r="M1256" i="13"/>
  <c r="N1256" i="13"/>
  <c r="B1257" i="13"/>
  <c r="J1257" i="13"/>
  <c r="K1257" i="13"/>
  <c r="M1257" i="13"/>
  <c r="N1257" i="13"/>
  <c r="B1258" i="13"/>
  <c r="J1258" i="13"/>
  <c r="K1258" i="13"/>
  <c r="M1258" i="13"/>
  <c r="N1258" i="13"/>
  <c r="B1259" i="13"/>
  <c r="J1259" i="13"/>
  <c r="K1259" i="13"/>
  <c r="M1259" i="13"/>
  <c r="N1259" i="13"/>
  <c r="B1260" i="13"/>
  <c r="J1260" i="13"/>
  <c r="K1260" i="13"/>
  <c r="M1260" i="13"/>
  <c r="N1260" i="13"/>
  <c r="B1261" i="13"/>
  <c r="J1261" i="13"/>
  <c r="K1261" i="13"/>
  <c r="M1261" i="13"/>
  <c r="N1261" i="13"/>
  <c r="B1262" i="13"/>
  <c r="J1262" i="13"/>
  <c r="K1262" i="13"/>
  <c r="M1262" i="13"/>
  <c r="N1262" i="13"/>
  <c r="B1263" i="13"/>
  <c r="J1263" i="13"/>
  <c r="K1263" i="13"/>
  <c r="M1263" i="13"/>
  <c r="N1263" i="13"/>
  <c r="B1264" i="13"/>
  <c r="J1264" i="13"/>
  <c r="K1264" i="13"/>
  <c r="M1264" i="13"/>
  <c r="N1264" i="13"/>
  <c r="B1265" i="13"/>
  <c r="J1265" i="13"/>
  <c r="K1265" i="13"/>
  <c r="M1265" i="13"/>
  <c r="N1265" i="13"/>
  <c r="B1266" i="13"/>
  <c r="J1266" i="13"/>
  <c r="K1266" i="13"/>
  <c r="M1266" i="13"/>
  <c r="N1266" i="13"/>
  <c r="B1267" i="13"/>
  <c r="J1267" i="13"/>
  <c r="K1267" i="13"/>
  <c r="M1267" i="13"/>
  <c r="N1267" i="13"/>
  <c r="B1268" i="13"/>
  <c r="J1268" i="13"/>
  <c r="K1268" i="13"/>
  <c r="M1268" i="13"/>
  <c r="N1268" i="13"/>
  <c r="B1269" i="13"/>
  <c r="J1269" i="13"/>
  <c r="K1269" i="13"/>
  <c r="M1269" i="13"/>
  <c r="N1269" i="13"/>
  <c r="B1270" i="13"/>
  <c r="J1270" i="13"/>
  <c r="K1270" i="13"/>
  <c r="M1270" i="13"/>
  <c r="N1270" i="13"/>
  <c r="B1271" i="13"/>
  <c r="J1271" i="13"/>
  <c r="K1271" i="13"/>
  <c r="M1271" i="13"/>
  <c r="N1271" i="13"/>
  <c r="B1272" i="13"/>
  <c r="J1272" i="13"/>
  <c r="K1272" i="13"/>
  <c r="M1272" i="13"/>
  <c r="N1272" i="13"/>
  <c r="B1273" i="13"/>
  <c r="J1273" i="13"/>
  <c r="K1273" i="13"/>
  <c r="M1273" i="13"/>
  <c r="N1273" i="13"/>
  <c r="B1274" i="13"/>
  <c r="J1274" i="13"/>
  <c r="K1274" i="13"/>
  <c r="M1274" i="13"/>
  <c r="N1274" i="13"/>
  <c r="B1275" i="13"/>
  <c r="J1275" i="13"/>
  <c r="K1275" i="13"/>
  <c r="M1275" i="13"/>
  <c r="N1275" i="13"/>
  <c r="B1276" i="13"/>
  <c r="J1276" i="13"/>
  <c r="K1276" i="13"/>
  <c r="M1276" i="13"/>
  <c r="N1276" i="13"/>
  <c r="B1277" i="13"/>
  <c r="J1277" i="13"/>
  <c r="K1277" i="13"/>
  <c r="M1277" i="13"/>
  <c r="N1277" i="13"/>
  <c r="B1278" i="13"/>
  <c r="J1278" i="13"/>
  <c r="K1278" i="13"/>
  <c r="M1278" i="13"/>
  <c r="N1278" i="13"/>
  <c r="B1279" i="13"/>
  <c r="J1279" i="13"/>
  <c r="K1279" i="13"/>
  <c r="M1279" i="13"/>
  <c r="N1279" i="13"/>
  <c r="B1280" i="13"/>
  <c r="J1280" i="13"/>
  <c r="K1280" i="13"/>
  <c r="M1280" i="13"/>
  <c r="N1280" i="13"/>
  <c r="B1281" i="13"/>
  <c r="J1281" i="13"/>
  <c r="K1281" i="13"/>
  <c r="M1281" i="13"/>
  <c r="N1281" i="13"/>
  <c r="B1282" i="13"/>
  <c r="J1282" i="13"/>
  <c r="K1282" i="13"/>
  <c r="M1282" i="13"/>
  <c r="N1282" i="13"/>
  <c r="B1283" i="13"/>
  <c r="J1283" i="13"/>
  <c r="K1283" i="13"/>
  <c r="M1283" i="13"/>
  <c r="N1283" i="13"/>
  <c r="B1284" i="13"/>
  <c r="J1284" i="13"/>
  <c r="K1284" i="13"/>
  <c r="M1284" i="13"/>
  <c r="N1284" i="13"/>
  <c r="B1285" i="13"/>
  <c r="J1285" i="13"/>
  <c r="K1285" i="13"/>
  <c r="M1285" i="13"/>
  <c r="N1285" i="13"/>
  <c r="B1286" i="13"/>
  <c r="J1286" i="13"/>
  <c r="K1286" i="13"/>
  <c r="M1286" i="13"/>
  <c r="N1286" i="13"/>
  <c r="B1287" i="13"/>
  <c r="J1287" i="13"/>
  <c r="K1287" i="13"/>
  <c r="M1287" i="13"/>
  <c r="N1287" i="13"/>
  <c r="B1288" i="13"/>
  <c r="J1288" i="13"/>
  <c r="K1288" i="13"/>
  <c r="M1288" i="13"/>
  <c r="N1288" i="13"/>
  <c r="B1289" i="13"/>
  <c r="J1289" i="13"/>
  <c r="K1289" i="13"/>
  <c r="M1289" i="13"/>
  <c r="N1289" i="13"/>
  <c r="B1290" i="13"/>
  <c r="J1290" i="13"/>
  <c r="K1290" i="13"/>
  <c r="M1290" i="13"/>
  <c r="N1290" i="13"/>
  <c r="B1291" i="13"/>
  <c r="J1291" i="13"/>
  <c r="K1291" i="13"/>
  <c r="M1291" i="13"/>
  <c r="N1291" i="13"/>
  <c r="B1292" i="13"/>
  <c r="J1292" i="13"/>
  <c r="K1292" i="13"/>
  <c r="M1292" i="13"/>
  <c r="N1292" i="13"/>
  <c r="B1293" i="13"/>
  <c r="J1293" i="13"/>
  <c r="K1293" i="13"/>
  <c r="M1293" i="13"/>
  <c r="N1293" i="13"/>
  <c r="B1294" i="13"/>
  <c r="J1294" i="13"/>
  <c r="K1294" i="13"/>
  <c r="M1294" i="13"/>
  <c r="N1294" i="13"/>
  <c r="B1295" i="13"/>
  <c r="J1295" i="13"/>
  <c r="K1295" i="13"/>
  <c r="M1295" i="13"/>
  <c r="N1295" i="13"/>
  <c r="B1296" i="13"/>
  <c r="J1296" i="13"/>
  <c r="K1296" i="13"/>
  <c r="M1296" i="13"/>
  <c r="N1296" i="13"/>
  <c r="B1297" i="13"/>
  <c r="J1297" i="13"/>
  <c r="K1297" i="13"/>
  <c r="M1297" i="13"/>
  <c r="N1297" i="13"/>
  <c r="B1298" i="13"/>
  <c r="J1298" i="13"/>
  <c r="K1298" i="13"/>
  <c r="M1298" i="13"/>
  <c r="N1298" i="13"/>
  <c r="B1299" i="13"/>
  <c r="J1299" i="13"/>
  <c r="K1299" i="13"/>
  <c r="M1299" i="13"/>
  <c r="N1299" i="13"/>
  <c r="B1300" i="13"/>
  <c r="J1300" i="13"/>
  <c r="K1300" i="13"/>
  <c r="M1300" i="13"/>
  <c r="N1300" i="13"/>
  <c r="B1301" i="13"/>
  <c r="J1301" i="13"/>
  <c r="K1301" i="13"/>
  <c r="M1301" i="13"/>
  <c r="N1301" i="13"/>
  <c r="B1302" i="13"/>
  <c r="J1302" i="13"/>
  <c r="K1302" i="13"/>
  <c r="M1302" i="13"/>
  <c r="N1302" i="13"/>
  <c r="B1303" i="13"/>
  <c r="J1303" i="13"/>
  <c r="K1303" i="13"/>
  <c r="M1303" i="13"/>
  <c r="N1303" i="13"/>
  <c r="B1304" i="13"/>
  <c r="J1304" i="13"/>
  <c r="K1304" i="13"/>
  <c r="M1304" i="13"/>
  <c r="N1304" i="13"/>
  <c r="B1305" i="13"/>
  <c r="J1305" i="13"/>
  <c r="K1305" i="13"/>
  <c r="M1305" i="13"/>
  <c r="N1305" i="13"/>
  <c r="B1306" i="13"/>
  <c r="J1306" i="13"/>
  <c r="K1306" i="13"/>
  <c r="M1306" i="13"/>
  <c r="N1306" i="13"/>
  <c r="B1307" i="13"/>
  <c r="J1307" i="13"/>
  <c r="K1307" i="13"/>
  <c r="M1307" i="13"/>
  <c r="N1307" i="13"/>
  <c r="B1308" i="13"/>
  <c r="J1308" i="13"/>
  <c r="K1308" i="13"/>
  <c r="M1308" i="13"/>
  <c r="N1308" i="13"/>
  <c r="B1309" i="13"/>
  <c r="J1309" i="13"/>
  <c r="K1309" i="13"/>
  <c r="M1309" i="13"/>
  <c r="N1309" i="13"/>
  <c r="B1310" i="13"/>
  <c r="J1310" i="13"/>
  <c r="K1310" i="13"/>
  <c r="M1310" i="13"/>
  <c r="N1310" i="13"/>
  <c r="B1311" i="13"/>
  <c r="J1311" i="13"/>
  <c r="K1311" i="13"/>
  <c r="M1311" i="13"/>
  <c r="N1311" i="13"/>
  <c r="B1312" i="13"/>
  <c r="J1312" i="13"/>
  <c r="K1312" i="13"/>
  <c r="M1312" i="13"/>
  <c r="N1312" i="13"/>
  <c r="B1313" i="13"/>
  <c r="J1313" i="13"/>
  <c r="K1313" i="13"/>
  <c r="M1313" i="13"/>
  <c r="N1313" i="13"/>
  <c r="B1314" i="13"/>
  <c r="J1314" i="13"/>
  <c r="K1314" i="13"/>
  <c r="M1314" i="13"/>
  <c r="N1314" i="13"/>
  <c r="B1315" i="13"/>
  <c r="J1315" i="13"/>
  <c r="K1315" i="13"/>
  <c r="M1315" i="13"/>
  <c r="N1315" i="13"/>
  <c r="B1316" i="13"/>
  <c r="J1316" i="13"/>
  <c r="K1316" i="13"/>
  <c r="M1316" i="13"/>
  <c r="N1316" i="13"/>
  <c r="B1317" i="13"/>
  <c r="J1317" i="13"/>
  <c r="K1317" i="13"/>
  <c r="M1317" i="13"/>
  <c r="N1317" i="13"/>
  <c r="B1318" i="13"/>
  <c r="J1318" i="13"/>
  <c r="K1318" i="13"/>
  <c r="M1318" i="13"/>
  <c r="N1318" i="13"/>
  <c r="B1319" i="13"/>
  <c r="J1319" i="13"/>
  <c r="K1319" i="13"/>
  <c r="M1319" i="13"/>
  <c r="N1319" i="13"/>
  <c r="B1320" i="13"/>
  <c r="J1320" i="13"/>
  <c r="K1320" i="13"/>
  <c r="M1320" i="13"/>
  <c r="N1320" i="13"/>
  <c r="B1321" i="13"/>
  <c r="J1321" i="13"/>
  <c r="K1321" i="13"/>
  <c r="M1321" i="13"/>
  <c r="N1321" i="13"/>
  <c r="B1322" i="13"/>
  <c r="J1322" i="13"/>
  <c r="K1322" i="13"/>
  <c r="M1322" i="13"/>
  <c r="N1322" i="13"/>
  <c r="B1323" i="13"/>
  <c r="J1323" i="13"/>
  <c r="K1323" i="13"/>
  <c r="M1323" i="13"/>
  <c r="N1323" i="13"/>
  <c r="B1324" i="13"/>
  <c r="J1324" i="13"/>
  <c r="K1324" i="13"/>
  <c r="M1324" i="13"/>
  <c r="N1324" i="13"/>
  <c r="B1325" i="13"/>
  <c r="J1325" i="13"/>
  <c r="K1325" i="13"/>
  <c r="M1325" i="13"/>
  <c r="N1325" i="13"/>
  <c r="B1326" i="13"/>
  <c r="J1326" i="13"/>
  <c r="K1326" i="13"/>
  <c r="M1326" i="13"/>
  <c r="N1326" i="13"/>
  <c r="B1327" i="13"/>
  <c r="J1327" i="13"/>
  <c r="K1327" i="13"/>
  <c r="M1327" i="13"/>
  <c r="N1327" i="13"/>
  <c r="B1328" i="13"/>
  <c r="J1328" i="13"/>
  <c r="K1328" i="13"/>
  <c r="M1328" i="13"/>
  <c r="N1328" i="13"/>
  <c r="B1329" i="13"/>
  <c r="J1329" i="13"/>
  <c r="K1329" i="13"/>
  <c r="M1329" i="13"/>
  <c r="N1329" i="13"/>
  <c r="B1330" i="13"/>
  <c r="J1330" i="13"/>
  <c r="K1330" i="13"/>
  <c r="M1330" i="13"/>
  <c r="N1330" i="13"/>
  <c r="B1331" i="13"/>
  <c r="J1331" i="13"/>
  <c r="K1331" i="13"/>
  <c r="M1331" i="13"/>
  <c r="N1331" i="13"/>
  <c r="B1332" i="13"/>
  <c r="J1332" i="13"/>
  <c r="K1332" i="13"/>
  <c r="M1332" i="13"/>
  <c r="N1332" i="13"/>
  <c r="B1333" i="13"/>
  <c r="J1333" i="13"/>
  <c r="K1333" i="13"/>
  <c r="M1333" i="13"/>
  <c r="N1333" i="13"/>
  <c r="B1334" i="13"/>
  <c r="J1334" i="13"/>
  <c r="K1334" i="13"/>
  <c r="M1334" i="13"/>
  <c r="N1334" i="13"/>
  <c r="B1335" i="13"/>
  <c r="J1335" i="13"/>
  <c r="K1335" i="13"/>
  <c r="M1335" i="13"/>
  <c r="N1335" i="13"/>
  <c r="B1336" i="13"/>
  <c r="J1336" i="13"/>
  <c r="K1336" i="13"/>
  <c r="M1336" i="13"/>
  <c r="N1336" i="13"/>
  <c r="B1337" i="13"/>
  <c r="J1337" i="13"/>
  <c r="K1337" i="13"/>
  <c r="M1337" i="13"/>
  <c r="N1337" i="13"/>
  <c r="B1338" i="13"/>
  <c r="J1338" i="13"/>
  <c r="K1338" i="13"/>
  <c r="M1338" i="13"/>
  <c r="N1338" i="13"/>
  <c r="B1339" i="13"/>
  <c r="J1339" i="13"/>
  <c r="K1339" i="13"/>
  <c r="M1339" i="13"/>
  <c r="N1339" i="13"/>
  <c r="B1340" i="13"/>
  <c r="J1340" i="13"/>
  <c r="K1340" i="13"/>
  <c r="M1340" i="13"/>
  <c r="N1340" i="13"/>
  <c r="B1341" i="13"/>
  <c r="J1341" i="13"/>
  <c r="K1341" i="13"/>
  <c r="M1341" i="13"/>
  <c r="N1341" i="13"/>
  <c r="B1342" i="13"/>
  <c r="J1342" i="13"/>
  <c r="K1342" i="13"/>
  <c r="M1342" i="13"/>
  <c r="N1342" i="13"/>
  <c r="B1343" i="13"/>
  <c r="J1343" i="13"/>
  <c r="K1343" i="13"/>
  <c r="M1343" i="13"/>
  <c r="N1343" i="13"/>
  <c r="B1344" i="13"/>
  <c r="J1344" i="13"/>
  <c r="K1344" i="13"/>
  <c r="M1344" i="13"/>
  <c r="N1344" i="13"/>
  <c r="B1345" i="13"/>
  <c r="J1345" i="13"/>
  <c r="K1345" i="13"/>
  <c r="M1345" i="13"/>
  <c r="N1345" i="13"/>
  <c r="B1346" i="13"/>
  <c r="J1346" i="13"/>
  <c r="K1346" i="13"/>
  <c r="M1346" i="13"/>
  <c r="N1346" i="13"/>
  <c r="B1347" i="13"/>
  <c r="J1347" i="13"/>
  <c r="K1347" i="13"/>
  <c r="M1347" i="13"/>
  <c r="N1347" i="13"/>
  <c r="B1348" i="13"/>
  <c r="J1348" i="13"/>
  <c r="K1348" i="13"/>
  <c r="M1348" i="13"/>
  <c r="N1348" i="13"/>
  <c r="B1349" i="13"/>
  <c r="J1349" i="13"/>
  <c r="K1349" i="13"/>
  <c r="M1349" i="13"/>
  <c r="N1349" i="13"/>
  <c r="B1350" i="13"/>
  <c r="J1350" i="13"/>
  <c r="K1350" i="13"/>
  <c r="M1350" i="13"/>
  <c r="N1350" i="13"/>
  <c r="B1351" i="13"/>
  <c r="J1351" i="13"/>
  <c r="K1351" i="13"/>
  <c r="M1351" i="13"/>
  <c r="N1351" i="13"/>
  <c r="B1352" i="13"/>
  <c r="J1352" i="13"/>
  <c r="K1352" i="13"/>
  <c r="M1352" i="13"/>
  <c r="N1352" i="13"/>
  <c r="B1353" i="13"/>
  <c r="J1353" i="13"/>
  <c r="K1353" i="13"/>
  <c r="M1353" i="13"/>
  <c r="N1353" i="13"/>
  <c r="B1354" i="13"/>
  <c r="J1354" i="13"/>
  <c r="K1354" i="13"/>
  <c r="M1354" i="13"/>
  <c r="N1354" i="13"/>
  <c r="B1355" i="13"/>
  <c r="J1355" i="13"/>
  <c r="K1355" i="13"/>
  <c r="M1355" i="13"/>
  <c r="N1355" i="13"/>
  <c r="B1356" i="13"/>
  <c r="J1356" i="13"/>
  <c r="K1356" i="13"/>
  <c r="M1356" i="13"/>
  <c r="N1356" i="13"/>
  <c r="B1357" i="13"/>
  <c r="J1357" i="13"/>
  <c r="K1357" i="13"/>
  <c r="M1357" i="13"/>
  <c r="N1357" i="13"/>
  <c r="B1358" i="13"/>
  <c r="J1358" i="13"/>
  <c r="K1358" i="13"/>
  <c r="M1358" i="13"/>
  <c r="N1358" i="13"/>
  <c r="B1359" i="13"/>
  <c r="J1359" i="13"/>
  <c r="K1359" i="13"/>
  <c r="M1359" i="13"/>
  <c r="N1359" i="13"/>
  <c r="B1360" i="13"/>
  <c r="J1360" i="13"/>
  <c r="K1360" i="13"/>
  <c r="M1360" i="13"/>
  <c r="N1360" i="13"/>
  <c r="B1361" i="13"/>
  <c r="J1361" i="13"/>
  <c r="K1361" i="13"/>
  <c r="M1361" i="13"/>
  <c r="N1361" i="13"/>
  <c r="B1362" i="13"/>
  <c r="J1362" i="13"/>
  <c r="K1362" i="13"/>
  <c r="M1362" i="13"/>
  <c r="N1362" i="13"/>
  <c r="B1363" i="13"/>
  <c r="J1363" i="13"/>
  <c r="K1363" i="13"/>
  <c r="M1363" i="13"/>
  <c r="N1363" i="13"/>
  <c r="B1364" i="13"/>
  <c r="J1364" i="13"/>
  <c r="K1364" i="13"/>
  <c r="M1364" i="13"/>
  <c r="N1364" i="13"/>
  <c r="B1365" i="13"/>
  <c r="J1365" i="13"/>
  <c r="K1365" i="13"/>
  <c r="M1365" i="13"/>
  <c r="N1365" i="13"/>
  <c r="B1366" i="13"/>
  <c r="J1366" i="13"/>
  <c r="K1366" i="13"/>
  <c r="M1366" i="13"/>
  <c r="N1366" i="13"/>
  <c r="B1367" i="13"/>
  <c r="J1367" i="13"/>
  <c r="K1367" i="13"/>
  <c r="M1367" i="13"/>
  <c r="N1367" i="13"/>
  <c r="B1368" i="13"/>
  <c r="J1368" i="13"/>
  <c r="K1368" i="13"/>
  <c r="M1368" i="13"/>
  <c r="N1368" i="13"/>
  <c r="B1369" i="13"/>
  <c r="J1369" i="13"/>
  <c r="K1369" i="13"/>
  <c r="M1369" i="13"/>
  <c r="N1369" i="13"/>
  <c r="B1370" i="13"/>
  <c r="J1370" i="13"/>
  <c r="K1370" i="13"/>
  <c r="M1370" i="13"/>
  <c r="N1370" i="13"/>
  <c r="B1371" i="13"/>
  <c r="J1371" i="13"/>
  <c r="K1371" i="13"/>
  <c r="M1371" i="13"/>
  <c r="N1371" i="13"/>
  <c r="B1372" i="13"/>
  <c r="J1372" i="13"/>
  <c r="K1372" i="13"/>
  <c r="M1372" i="13"/>
  <c r="N1372" i="13"/>
  <c r="B1373" i="13"/>
  <c r="J1373" i="13"/>
  <c r="K1373" i="13"/>
  <c r="M1373" i="13"/>
  <c r="N1373" i="13"/>
  <c r="B1374" i="13"/>
  <c r="J1374" i="13"/>
  <c r="K1374" i="13"/>
  <c r="M1374" i="13"/>
  <c r="N1374" i="13"/>
  <c r="B1375" i="13"/>
  <c r="J1375" i="13"/>
  <c r="K1375" i="13"/>
  <c r="M1375" i="13"/>
  <c r="N1375" i="13"/>
  <c r="B1376" i="13"/>
  <c r="J1376" i="13"/>
  <c r="K1376" i="13"/>
  <c r="M1376" i="13"/>
  <c r="N1376" i="13"/>
  <c r="B1377" i="13"/>
  <c r="J1377" i="13"/>
  <c r="K1377" i="13"/>
  <c r="M1377" i="13"/>
  <c r="N1377" i="13"/>
  <c r="B1378" i="13"/>
  <c r="J1378" i="13"/>
  <c r="K1378" i="13"/>
  <c r="M1378" i="13"/>
  <c r="N1378" i="13"/>
  <c r="B1379" i="13"/>
  <c r="J1379" i="13"/>
  <c r="K1379" i="13"/>
  <c r="M1379" i="13"/>
  <c r="N1379" i="13"/>
  <c r="B1380" i="13"/>
  <c r="J1380" i="13"/>
  <c r="K1380" i="13"/>
  <c r="M1380" i="13"/>
  <c r="N1380" i="13"/>
  <c r="B1381" i="13"/>
  <c r="J1381" i="13"/>
  <c r="K1381" i="13"/>
  <c r="M1381" i="13"/>
  <c r="N1381" i="13"/>
  <c r="B1382" i="13"/>
  <c r="J1382" i="13"/>
  <c r="K1382" i="13"/>
  <c r="M1382" i="13"/>
  <c r="N1382" i="13"/>
  <c r="B1383" i="13"/>
  <c r="J1383" i="13"/>
  <c r="K1383" i="13"/>
  <c r="M1383" i="13"/>
  <c r="N1383" i="13"/>
  <c r="B1384" i="13"/>
  <c r="J1384" i="13"/>
  <c r="K1384" i="13"/>
  <c r="M1384" i="13"/>
  <c r="N1384" i="13"/>
  <c r="B1385" i="13"/>
  <c r="J1385" i="13"/>
  <c r="K1385" i="13"/>
  <c r="M1385" i="13"/>
  <c r="N1385" i="13"/>
  <c r="B1386" i="13"/>
  <c r="J1386" i="13"/>
  <c r="K1386" i="13"/>
  <c r="M1386" i="13"/>
  <c r="N1386" i="13"/>
  <c r="B1387" i="13"/>
  <c r="J1387" i="13"/>
  <c r="K1387" i="13"/>
  <c r="M1387" i="13"/>
  <c r="N1387" i="13"/>
  <c r="B1388" i="13"/>
  <c r="J1388" i="13"/>
  <c r="K1388" i="13"/>
  <c r="M1388" i="13"/>
  <c r="N1388" i="13"/>
  <c r="B1389" i="13"/>
  <c r="J1389" i="13"/>
  <c r="K1389" i="13"/>
  <c r="M1389" i="13"/>
  <c r="N1389" i="13"/>
  <c r="B1390" i="13"/>
  <c r="J1390" i="13"/>
  <c r="K1390" i="13"/>
  <c r="M1390" i="13"/>
  <c r="N1390" i="13"/>
  <c r="B1391" i="13"/>
  <c r="J1391" i="13"/>
  <c r="K1391" i="13"/>
  <c r="M1391" i="13"/>
  <c r="N1391" i="13"/>
  <c r="B1392" i="13"/>
  <c r="J1392" i="13"/>
  <c r="K1392" i="13"/>
  <c r="M1392" i="13"/>
  <c r="N1392" i="13"/>
  <c r="B1393" i="13"/>
  <c r="J1393" i="13"/>
  <c r="K1393" i="13"/>
  <c r="M1393" i="13"/>
  <c r="N1393" i="13"/>
  <c r="B1394" i="13"/>
  <c r="J1394" i="13"/>
  <c r="K1394" i="13"/>
  <c r="M1394" i="13"/>
  <c r="N1394" i="13"/>
  <c r="B1395" i="13"/>
  <c r="J1395" i="13"/>
  <c r="K1395" i="13"/>
  <c r="M1395" i="13"/>
  <c r="N1395" i="13"/>
  <c r="B1396" i="13"/>
  <c r="J1396" i="13"/>
  <c r="K1396" i="13"/>
  <c r="M1396" i="13"/>
  <c r="N1396" i="13"/>
  <c r="B1397" i="13"/>
  <c r="J1397" i="13"/>
  <c r="K1397" i="13"/>
  <c r="M1397" i="13"/>
  <c r="N1397" i="13"/>
  <c r="B1398" i="13"/>
  <c r="J1398" i="13"/>
  <c r="K1398" i="13"/>
  <c r="M1398" i="13"/>
  <c r="N1398" i="13"/>
  <c r="B1399" i="13"/>
  <c r="J1399" i="13"/>
  <c r="K1399" i="13"/>
  <c r="M1399" i="13"/>
  <c r="N1399" i="13"/>
  <c r="B1400" i="13"/>
  <c r="J1400" i="13"/>
  <c r="K1400" i="13"/>
  <c r="M1400" i="13"/>
  <c r="N1400" i="13"/>
  <c r="B1401" i="13"/>
  <c r="J1401" i="13"/>
  <c r="K1401" i="13"/>
  <c r="M1401" i="13"/>
  <c r="N1401" i="13"/>
  <c r="B1402" i="13"/>
  <c r="J1402" i="13"/>
  <c r="K1402" i="13"/>
  <c r="M1402" i="13"/>
  <c r="N1402" i="13"/>
  <c r="B1403" i="13"/>
  <c r="J1403" i="13"/>
  <c r="K1403" i="13"/>
  <c r="M1403" i="13"/>
  <c r="N1403" i="13"/>
  <c r="B1404" i="13"/>
  <c r="J1404" i="13"/>
  <c r="K1404" i="13"/>
  <c r="M1404" i="13"/>
  <c r="N1404" i="13"/>
  <c r="B1405" i="13"/>
  <c r="J1405" i="13"/>
  <c r="K1405" i="13"/>
  <c r="M1405" i="13"/>
  <c r="N1405" i="13"/>
  <c r="B1406" i="13"/>
  <c r="J1406" i="13"/>
  <c r="K1406" i="13"/>
  <c r="M1406" i="13"/>
  <c r="N1406" i="13"/>
  <c r="B1407" i="13"/>
  <c r="J1407" i="13"/>
  <c r="K1407" i="13"/>
  <c r="M1407" i="13"/>
  <c r="N1407" i="13"/>
  <c r="B1408" i="13"/>
  <c r="J1408" i="13"/>
  <c r="K1408" i="13"/>
  <c r="M1408" i="13"/>
  <c r="N1408" i="13"/>
  <c r="B1409" i="13"/>
  <c r="J1409" i="13"/>
  <c r="K1409" i="13"/>
  <c r="M1409" i="13"/>
  <c r="N1409" i="13"/>
  <c r="B1410" i="13"/>
  <c r="J1410" i="13"/>
  <c r="K1410" i="13"/>
  <c r="M1410" i="13"/>
  <c r="N1410" i="13"/>
  <c r="B1411" i="13"/>
  <c r="J1411" i="13"/>
  <c r="K1411" i="13"/>
  <c r="M1411" i="13"/>
  <c r="N1411" i="13"/>
  <c r="B1412" i="13"/>
  <c r="J1412" i="13"/>
  <c r="K1412" i="13"/>
  <c r="M1412" i="13"/>
  <c r="N1412" i="13"/>
  <c r="B1413" i="13"/>
  <c r="J1413" i="13"/>
  <c r="K1413" i="13"/>
  <c r="M1413" i="13"/>
  <c r="N1413" i="13"/>
  <c r="B1414" i="13"/>
  <c r="J1414" i="13"/>
  <c r="K1414" i="13"/>
  <c r="M1414" i="13"/>
  <c r="N1414" i="13"/>
  <c r="B1415" i="13"/>
  <c r="J1415" i="13"/>
  <c r="K1415" i="13"/>
  <c r="M1415" i="13"/>
  <c r="N1415" i="13"/>
  <c r="B1416" i="13"/>
  <c r="J1416" i="13"/>
  <c r="K1416" i="13"/>
  <c r="M1416" i="13"/>
  <c r="N1416" i="13"/>
  <c r="B1417" i="13"/>
  <c r="J1417" i="13"/>
  <c r="K1417" i="13"/>
  <c r="M1417" i="13"/>
  <c r="N1417" i="13"/>
  <c r="B1418" i="13"/>
  <c r="J1418" i="13"/>
  <c r="K1418" i="13"/>
  <c r="M1418" i="13"/>
  <c r="N1418" i="13"/>
  <c r="B1419" i="13"/>
  <c r="J1419" i="13"/>
  <c r="K1419" i="13"/>
  <c r="M1419" i="13"/>
  <c r="N1419" i="13"/>
  <c r="B1420" i="13"/>
  <c r="J1420" i="13"/>
  <c r="K1420" i="13"/>
  <c r="M1420" i="13"/>
  <c r="N1420" i="13"/>
  <c r="B1421" i="13"/>
  <c r="J1421" i="13"/>
  <c r="K1421" i="13"/>
  <c r="M1421" i="13"/>
  <c r="N1421" i="13"/>
  <c r="B1422" i="13"/>
  <c r="J1422" i="13"/>
  <c r="K1422" i="13"/>
  <c r="M1422" i="13"/>
  <c r="N1422" i="13"/>
  <c r="B1423" i="13"/>
  <c r="J1423" i="13"/>
  <c r="K1423" i="13"/>
  <c r="M1423" i="13"/>
  <c r="N1423" i="13"/>
  <c r="B1424" i="13"/>
  <c r="J1424" i="13"/>
  <c r="K1424" i="13"/>
  <c r="M1424" i="13"/>
  <c r="N1424" i="13"/>
  <c r="B1425" i="13"/>
  <c r="J1425" i="13"/>
  <c r="K1425" i="13"/>
  <c r="M1425" i="13"/>
  <c r="N1425" i="13"/>
  <c r="B1426" i="13"/>
  <c r="J1426" i="13"/>
  <c r="K1426" i="13"/>
  <c r="M1426" i="13"/>
  <c r="N1426" i="13"/>
  <c r="B1427" i="13"/>
  <c r="J1427" i="13"/>
  <c r="K1427" i="13"/>
  <c r="M1427" i="13"/>
  <c r="N1427" i="13"/>
  <c r="B1428" i="13"/>
  <c r="J1428" i="13"/>
  <c r="K1428" i="13"/>
  <c r="M1428" i="13"/>
  <c r="N1428" i="13"/>
  <c r="B1429" i="13"/>
  <c r="J1429" i="13"/>
  <c r="K1429" i="13"/>
  <c r="M1429" i="13"/>
  <c r="N1429" i="13"/>
  <c r="B1430" i="13"/>
  <c r="J1430" i="13"/>
  <c r="K1430" i="13"/>
  <c r="M1430" i="13"/>
  <c r="N1430" i="13"/>
  <c r="B1431" i="13"/>
  <c r="J1431" i="13"/>
  <c r="K1431" i="13"/>
  <c r="M1431" i="13"/>
  <c r="N1431" i="13"/>
  <c r="B1432" i="13"/>
  <c r="J1432" i="13"/>
  <c r="K1432" i="13"/>
  <c r="M1432" i="13"/>
  <c r="N1432" i="13"/>
  <c r="B1433" i="13"/>
  <c r="J1433" i="13"/>
  <c r="K1433" i="13"/>
  <c r="M1433" i="13"/>
  <c r="N1433" i="13"/>
  <c r="B1434" i="13"/>
  <c r="J1434" i="13"/>
  <c r="K1434" i="13"/>
  <c r="M1434" i="13"/>
  <c r="N1434" i="13"/>
  <c r="B1435" i="13"/>
  <c r="J1435" i="13"/>
  <c r="K1435" i="13"/>
  <c r="M1435" i="13"/>
  <c r="N1435" i="13"/>
  <c r="B1436" i="13"/>
  <c r="J1436" i="13"/>
  <c r="K1436" i="13"/>
  <c r="M1436" i="13"/>
  <c r="N1436" i="13"/>
  <c r="B1437" i="13"/>
  <c r="J1437" i="13"/>
  <c r="K1437" i="13"/>
  <c r="M1437" i="13"/>
  <c r="N1437" i="13"/>
  <c r="B1438" i="13"/>
  <c r="J1438" i="13"/>
  <c r="K1438" i="13"/>
  <c r="M1438" i="13"/>
  <c r="N1438" i="13"/>
  <c r="B1439" i="13"/>
  <c r="J1439" i="13"/>
  <c r="K1439" i="13"/>
  <c r="M1439" i="13"/>
  <c r="N1439" i="13"/>
  <c r="B1440" i="13"/>
  <c r="J1440" i="13"/>
  <c r="K1440" i="13"/>
  <c r="M1440" i="13"/>
  <c r="N1440" i="13"/>
  <c r="B1441" i="13"/>
  <c r="J1441" i="13"/>
  <c r="K1441" i="13"/>
  <c r="M1441" i="13"/>
  <c r="N1441" i="13"/>
  <c r="B1442" i="13"/>
  <c r="J1442" i="13"/>
  <c r="K1442" i="13"/>
  <c r="M1442" i="13"/>
  <c r="N1442" i="13"/>
  <c r="B1443" i="13"/>
  <c r="J1443" i="13"/>
  <c r="K1443" i="13"/>
  <c r="M1443" i="13"/>
  <c r="N1443" i="13"/>
  <c r="B1444" i="13"/>
  <c r="J1444" i="13"/>
  <c r="K1444" i="13"/>
  <c r="M1444" i="13"/>
  <c r="N1444" i="13"/>
  <c r="B1445" i="13"/>
  <c r="J1445" i="13"/>
  <c r="K1445" i="13"/>
  <c r="M1445" i="13"/>
  <c r="N1445" i="13"/>
  <c r="B1446" i="13"/>
  <c r="J1446" i="13"/>
  <c r="K1446" i="13"/>
  <c r="M1446" i="13"/>
  <c r="N1446" i="13"/>
  <c r="B1447" i="13"/>
  <c r="J1447" i="13"/>
  <c r="K1447" i="13"/>
  <c r="M1447" i="13"/>
  <c r="N1447" i="13"/>
  <c r="B1448" i="13"/>
  <c r="J1448" i="13"/>
  <c r="K1448" i="13"/>
  <c r="M1448" i="13"/>
  <c r="N1448" i="13"/>
  <c r="B1449" i="13"/>
  <c r="J1449" i="13"/>
  <c r="K1449" i="13"/>
  <c r="M1449" i="13"/>
  <c r="N1449" i="13"/>
  <c r="B1450" i="13"/>
  <c r="J1450" i="13"/>
  <c r="K1450" i="13"/>
  <c r="M1450" i="13"/>
  <c r="N1450" i="13"/>
  <c r="B1451" i="13"/>
  <c r="J1451" i="13"/>
  <c r="K1451" i="13"/>
  <c r="M1451" i="13"/>
  <c r="N1451" i="13"/>
  <c r="B1452" i="13"/>
  <c r="J1452" i="13"/>
  <c r="K1452" i="13"/>
  <c r="M1452" i="13"/>
  <c r="N1452" i="13"/>
  <c r="B1453" i="13"/>
  <c r="J1453" i="13"/>
  <c r="K1453" i="13"/>
  <c r="M1453" i="13"/>
  <c r="N1453" i="13"/>
  <c r="B1454" i="13"/>
  <c r="J1454" i="13"/>
  <c r="K1454" i="13"/>
  <c r="M1454" i="13"/>
  <c r="N1454" i="13"/>
  <c r="B1455" i="13"/>
  <c r="J1455" i="13"/>
  <c r="K1455" i="13"/>
  <c r="M1455" i="13"/>
  <c r="N1455" i="13"/>
  <c r="B1456" i="13"/>
  <c r="J1456" i="13"/>
  <c r="K1456" i="13"/>
  <c r="M1456" i="13"/>
  <c r="N1456" i="13"/>
  <c r="B1457" i="13"/>
  <c r="J1457" i="13"/>
  <c r="K1457" i="13"/>
  <c r="M1457" i="13"/>
  <c r="N1457" i="13"/>
  <c r="B1458" i="13"/>
  <c r="J1458" i="13"/>
  <c r="K1458" i="13"/>
  <c r="M1458" i="13"/>
  <c r="N1458" i="13"/>
  <c r="B1459" i="13"/>
  <c r="J1459" i="13"/>
  <c r="K1459" i="13"/>
  <c r="M1459" i="13"/>
  <c r="N1459" i="13"/>
  <c r="B1460" i="13"/>
  <c r="J1460" i="13"/>
  <c r="K1460" i="13"/>
  <c r="M1460" i="13"/>
  <c r="N1460" i="13"/>
  <c r="B1461" i="13"/>
  <c r="J1461" i="13"/>
  <c r="K1461" i="13"/>
  <c r="M1461" i="13"/>
  <c r="N1461" i="13"/>
  <c r="B1462" i="13"/>
  <c r="J1462" i="13"/>
  <c r="K1462" i="13"/>
  <c r="M1462" i="13"/>
  <c r="N1462" i="13"/>
  <c r="B1463" i="13"/>
  <c r="J1463" i="13"/>
  <c r="K1463" i="13"/>
  <c r="M1463" i="13"/>
  <c r="N1463" i="13"/>
  <c r="B1464" i="13"/>
  <c r="J1464" i="13"/>
  <c r="K1464" i="13"/>
  <c r="M1464" i="13"/>
  <c r="N1464" i="13"/>
  <c r="B1465" i="13"/>
  <c r="J1465" i="13"/>
  <c r="K1465" i="13"/>
  <c r="M1465" i="13"/>
  <c r="N1465" i="13"/>
  <c r="B1466" i="13"/>
  <c r="J1466" i="13"/>
  <c r="K1466" i="13"/>
  <c r="M1466" i="13"/>
  <c r="N1466" i="13"/>
  <c r="B1467" i="13"/>
  <c r="J1467" i="13"/>
  <c r="K1467" i="13"/>
  <c r="M1467" i="13"/>
  <c r="N1467" i="13"/>
  <c r="B1468" i="13"/>
  <c r="J1468" i="13"/>
  <c r="K1468" i="13"/>
  <c r="M1468" i="13"/>
  <c r="N1468" i="13"/>
  <c r="B1469" i="13"/>
  <c r="J1469" i="13"/>
  <c r="K1469" i="13"/>
  <c r="M1469" i="13"/>
  <c r="N1469" i="13"/>
  <c r="B1470" i="13"/>
  <c r="J1470" i="13"/>
  <c r="K1470" i="13"/>
  <c r="M1470" i="13"/>
  <c r="N1470" i="13"/>
  <c r="B1471" i="13"/>
  <c r="J1471" i="13"/>
  <c r="K1471" i="13"/>
  <c r="M1471" i="13"/>
  <c r="N1471" i="13"/>
  <c r="B1472" i="13"/>
  <c r="J1472" i="13"/>
  <c r="K1472" i="13"/>
  <c r="M1472" i="13"/>
  <c r="N1472" i="13"/>
  <c r="B1473" i="13"/>
  <c r="J1473" i="13"/>
  <c r="K1473" i="13"/>
  <c r="M1473" i="13"/>
  <c r="N1473" i="13"/>
  <c r="B1474" i="13"/>
  <c r="J1474" i="13"/>
  <c r="K1474" i="13"/>
  <c r="M1474" i="13"/>
  <c r="N1474" i="13"/>
  <c r="B1475" i="13"/>
  <c r="J1475" i="13"/>
  <c r="K1475" i="13"/>
  <c r="M1475" i="13"/>
  <c r="N1475" i="13"/>
  <c r="B1476" i="13"/>
  <c r="J1476" i="13"/>
  <c r="K1476" i="13"/>
  <c r="M1476" i="13"/>
  <c r="N1476" i="13"/>
  <c r="B1477" i="13"/>
  <c r="J1477" i="13"/>
  <c r="K1477" i="13"/>
  <c r="M1477" i="13"/>
  <c r="N1477" i="13"/>
  <c r="B1478" i="13"/>
  <c r="J1478" i="13"/>
  <c r="K1478" i="13"/>
  <c r="M1478" i="13"/>
  <c r="N1478" i="13"/>
  <c r="B1479" i="13"/>
  <c r="J1479" i="13"/>
  <c r="K1479" i="13"/>
  <c r="M1479" i="13"/>
  <c r="N1479" i="13"/>
  <c r="B1480" i="13"/>
  <c r="J1480" i="13"/>
  <c r="K1480" i="13"/>
  <c r="M1480" i="13"/>
  <c r="N1480" i="13"/>
  <c r="B1481" i="13"/>
  <c r="J1481" i="13"/>
  <c r="K1481" i="13"/>
  <c r="M1481" i="13"/>
  <c r="N1481" i="13"/>
  <c r="B1482" i="13"/>
  <c r="J1482" i="13"/>
  <c r="K1482" i="13"/>
  <c r="M1482" i="13"/>
  <c r="N1482" i="13"/>
  <c r="B1483" i="13"/>
  <c r="J1483" i="13"/>
  <c r="K1483" i="13"/>
  <c r="M1483" i="13"/>
  <c r="N1483" i="13"/>
  <c r="B1484" i="13"/>
  <c r="J1484" i="13"/>
  <c r="K1484" i="13"/>
  <c r="M1484" i="13"/>
  <c r="N1484" i="13"/>
  <c r="B1485" i="13"/>
  <c r="J1485" i="13"/>
  <c r="K1485" i="13"/>
  <c r="M1485" i="13"/>
  <c r="N1485" i="13"/>
  <c r="B1486" i="13"/>
  <c r="J1486" i="13"/>
  <c r="K1486" i="13"/>
  <c r="M1486" i="13"/>
  <c r="N1486" i="13"/>
  <c r="B1487" i="13"/>
  <c r="J1487" i="13"/>
  <c r="K1487" i="13"/>
  <c r="M1487" i="13"/>
  <c r="N1487" i="13"/>
  <c r="B1488" i="13"/>
  <c r="J1488" i="13"/>
  <c r="K1488" i="13"/>
  <c r="M1488" i="13"/>
  <c r="N1488" i="13"/>
  <c r="B1489" i="13"/>
  <c r="J1489" i="13"/>
  <c r="K1489" i="13"/>
  <c r="M1489" i="13"/>
  <c r="N1489" i="13"/>
  <c r="B1490" i="13"/>
  <c r="J1490" i="13"/>
  <c r="K1490" i="13"/>
  <c r="M1490" i="13"/>
  <c r="N1490" i="13"/>
  <c r="B1491" i="13"/>
  <c r="J1491" i="13"/>
  <c r="K1491" i="13"/>
  <c r="M1491" i="13"/>
  <c r="N1491" i="13"/>
  <c r="B1492" i="13"/>
  <c r="J1492" i="13"/>
  <c r="K1492" i="13"/>
  <c r="M1492" i="13"/>
  <c r="N1492" i="13"/>
  <c r="B1493" i="13"/>
  <c r="J1493" i="13"/>
  <c r="K1493" i="13"/>
  <c r="M1493" i="13"/>
  <c r="N1493" i="13"/>
  <c r="B1494" i="13"/>
  <c r="J1494" i="13"/>
  <c r="K1494" i="13"/>
  <c r="M1494" i="13"/>
  <c r="N1494" i="13"/>
  <c r="B1495" i="13"/>
  <c r="J1495" i="13"/>
  <c r="K1495" i="13"/>
  <c r="M1495" i="13"/>
  <c r="N1495" i="13"/>
  <c r="B1496" i="13"/>
  <c r="J1496" i="13"/>
  <c r="K1496" i="13"/>
  <c r="M1496" i="13"/>
  <c r="N1496" i="13"/>
  <c r="B1497" i="13"/>
  <c r="J1497" i="13"/>
  <c r="K1497" i="13"/>
  <c r="M1497" i="13"/>
  <c r="N1497" i="13"/>
  <c r="B1498" i="13"/>
  <c r="J1498" i="13"/>
  <c r="K1498" i="13"/>
  <c r="M1498" i="13"/>
  <c r="N1498" i="13"/>
  <c r="B1499" i="13"/>
  <c r="J1499" i="13"/>
  <c r="K1499" i="13"/>
  <c r="M1499" i="13"/>
  <c r="N1499" i="13"/>
  <c r="B1500" i="13"/>
  <c r="J1500" i="13"/>
  <c r="K1500" i="13"/>
  <c r="M1500" i="13"/>
  <c r="N1500" i="13"/>
  <c r="B1501" i="13"/>
  <c r="J1501" i="13"/>
  <c r="K1501" i="13"/>
  <c r="M1501" i="13"/>
  <c r="N1501" i="13"/>
  <c r="B1502" i="13"/>
  <c r="J1502" i="13"/>
  <c r="K1502" i="13"/>
  <c r="M1502" i="13"/>
  <c r="N1502" i="13"/>
  <c r="AE6" i="14"/>
  <c r="AG6" i="14"/>
  <c r="AG9" i="14"/>
  <c r="AG10" i="14"/>
  <c r="AG12" i="14"/>
  <c r="AG13" i="14"/>
  <c r="AG19" i="14"/>
  <c r="AG25" i="14"/>
  <c r="AG28" i="14"/>
  <c r="AG29" i="14"/>
  <c r="AE29" i="14"/>
  <c r="AG30" i="14"/>
  <c r="AG31" i="14"/>
  <c r="AE31" i="14"/>
  <c r="AG36" i="14"/>
  <c r="AG37" i="14"/>
  <c r="AE37" i="14"/>
  <c r="AG38" i="14"/>
  <c r="Y40" i="7"/>
  <c r="Z41" i="7"/>
  <c r="AA45" i="7"/>
  <c r="Z47" i="7"/>
  <c r="Z50" i="7"/>
  <c r="Y54" i="7"/>
  <c r="Z55" i="7"/>
  <c r="Z58" i="7"/>
  <c r="Y62" i="7"/>
  <c r="Z63" i="7"/>
  <c r="Z66" i="7"/>
  <c r="Z74" i="7"/>
  <c r="Y78" i="7"/>
  <c r="Z79" i="7"/>
  <c r="Z82" i="7"/>
  <c r="Z87" i="7"/>
  <c r="Y92" i="7"/>
  <c r="Z93" i="7"/>
  <c r="Z96" i="7"/>
  <c r="Y100" i="7"/>
  <c r="Z104" i="7"/>
  <c r="Y111" i="7"/>
  <c r="Z112" i="7"/>
  <c r="Z115" i="7"/>
  <c r="Z123" i="7"/>
  <c r="Y127" i="7"/>
  <c r="Z128" i="7"/>
  <c r="Z131" i="7"/>
  <c r="Z189" i="7"/>
  <c r="Z193" i="7"/>
  <c r="Z197" i="7"/>
  <c r="Y201" i="7"/>
  <c r="Z204" i="7"/>
  <c r="Z208" i="7"/>
  <c r="Z212" i="7"/>
  <c r="Z241" i="7"/>
  <c r="Z244" i="7"/>
  <c r="Y248" i="7"/>
  <c r="Z249" i="7"/>
  <c r="Z257" i="7"/>
  <c r="Z260" i="7"/>
  <c r="Y264" i="7"/>
  <c r="Z265" i="7"/>
  <c r="Z268" i="7"/>
  <c r="Z271" i="7"/>
  <c r="Z275" i="7"/>
  <c r="Z279" i="7"/>
  <c r="Z287" i="7"/>
  <c r="Z291" i="7"/>
  <c r="Z295" i="7"/>
  <c r="Z299" i="7"/>
  <c r="Z303" i="7"/>
  <c r="Z311" i="7"/>
  <c r="Z315" i="7"/>
  <c r="Z319" i="7"/>
  <c r="Z323" i="7"/>
  <c r="Z346" i="7"/>
  <c r="Z350" i="7"/>
  <c r="Z354" i="7"/>
  <c r="Z358" i="7"/>
  <c r="Z366" i="7"/>
  <c r="Z370" i="7"/>
  <c r="Z374" i="7"/>
  <c r="Z378" i="7"/>
  <c r="Z382" i="7"/>
  <c r="Z386" i="7"/>
  <c r="Z390" i="7"/>
  <c r="Z394" i="7"/>
  <c r="Z398" i="7"/>
  <c r="Z402" i="7"/>
  <c r="Z406" i="7"/>
  <c r="Y1226" i="7"/>
  <c r="Z1229" i="7"/>
  <c r="Y1234" i="7"/>
  <c r="Z1237" i="7"/>
  <c r="Y1242" i="7"/>
  <c r="Z1245" i="7"/>
  <c r="Y1250" i="7"/>
  <c r="Z1253" i="7"/>
  <c r="Y1258" i="7"/>
  <c r="Z1261" i="7"/>
  <c r="Y1266" i="7"/>
  <c r="Z1269" i="7"/>
  <c r="Y1274" i="7"/>
  <c r="Z1277" i="7"/>
  <c r="Y1282" i="7"/>
  <c r="Z1285" i="7"/>
  <c r="Z1289" i="7"/>
  <c r="Y1290" i="7"/>
  <c r="Z1293" i="7"/>
  <c r="Y1294" i="7"/>
  <c r="Z1297" i="7"/>
  <c r="Y1298" i="7"/>
  <c r="Z1337" i="7"/>
  <c r="Z1349" i="7"/>
  <c r="Z1350" i="7"/>
  <c r="Z1357" i="7"/>
  <c r="Z1358" i="7"/>
  <c r="Z1361" i="7"/>
  <c r="Z1367" i="7"/>
  <c r="Y1368" i="7"/>
  <c r="Z1371" i="7"/>
  <c r="Y1372" i="7"/>
  <c r="Z1375" i="7"/>
  <c r="Y1376" i="7"/>
  <c r="Z1379" i="7"/>
  <c r="Y1380" i="7"/>
  <c r="Z1383" i="7"/>
  <c r="Y1384" i="7"/>
  <c r="Z1387" i="7"/>
  <c r="Y1388" i="7"/>
  <c r="Z1391" i="7"/>
  <c r="Y1392" i="7"/>
  <c r="Z1395" i="7"/>
  <c r="Y1396" i="7"/>
  <c r="Z1399" i="7"/>
  <c r="Y1400" i="7"/>
  <c r="Z1403" i="7"/>
  <c r="Y1404" i="7"/>
  <c r="Z1407" i="7"/>
  <c r="Y1408" i="7"/>
  <c r="Z1411" i="7"/>
  <c r="Y1412" i="7"/>
  <c r="Z1415" i="7"/>
  <c r="Y1416" i="7"/>
  <c r="Z1419" i="7"/>
  <c r="Y1420" i="7"/>
  <c r="Z1423" i="7"/>
  <c r="Y1424" i="7"/>
  <c r="Z1427" i="7"/>
  <c r="Y1428" i="7"/>
  <c r="Z1431" i="7"/>
  <c r="Y1432" i="7"/>
  <c r="Z1435" i="7"/>
  <c r="Y1436" i="7"/>
  <c r="Z1439" i="7"/>
  <c r="Y1440" i="7"/>
  <c r="Z1443" i="7"/>
  <c r="Y1444" i="7"/>
  <c r="Z1447" i="7"/>
  <c r="Y1448" i="7"/>
  <c r="Z1451" i="7"/>
  <c r="Y1452" i="7"/>
  <c r="Z1455" i="7"/>
  <c r="Y1456" i="7"/>
  <c r="Z1459" i="7"/>
  <c r="Y1460" i="7"/>
  <c r="Z1463" i="7"/>
  <c r="Y1464" i="7"/>
  <c r="Z1467" i="7"/>
  <c r="Y1468" i="7"/>
  <c r="Z1471" i="7"/>
  <c r="Y1472" i="7"/>
  <c r="Z1475" i="7"/>
  <c r="Y1476" i="7"/>
  <c r="Z1479" i="7"/>
  <c r="Y1480" i="7"/>
  <c r="Z1483" i="7"/>
  <c r="Y1484" i="7"/>
  <c r="Z1487" i="7"/>
  <c r="Y1488" i="7"/>
  <c r="Z1491" i="7"/>
  <c r="Y1492" i="7"/>
  <c r="Z1495" i="7"/>
  <c r="Y1496" i="7"/>
  <c r="Z1499" i="7"/>
  <c r="Y1500" i="7"/>
  <c r="Z1503" i="7"/>
  <c r="B4" i="10"/>
  <c r="K4" i="10"/>
  <c r="L4" i="10"/>
  <c r="B5" i="10"/>
  <c r="K5" i="10"/>
  <c r="L5" i="10"/>
  <c r="B6" i="10"/>
  <c r="K6" i="10"/>
  <c r="L6" i="10"/>
  <c r="B7" i="10"/>
  <c r="K7" i="10"/>
  <c r="L7" i="10"/>
  <c r="B8" i="10"/>
  <c r="K8" i="10"/>
  <c r="L8" i="10"/>
  <c r="B9" i="10"/>
  <c r="K9" i="10"/>
  <c r="L9" i="10"/>
  <c r="N9" i="10"/>
  <c r="O9" i="10"/>
  <c r="P9" i="10"/>
  <c r="Q9" i="10" s="1"/>
  <c r="B10" i="10"/>
  <c r="K10" i="10"/>
  <c r="L10" i="10"/>
  <c r="N10" i="10"/>
  <c r="O10" i="10"/>
  <c r="P10" i="10"/>
  <c r="Q10" i="10" s="1"/>
  <c r="B11" i="10"/>
  <c r="K11" i="10"/>
  <c r="L11" i="10"/>
  <c r="N11" i="10"/>
  <c r="O11" i="10"/>
  <c r="P11" i="10"/>
  <c r="Q11" i="10" s="1"/>
  <c r="B12" i="10"/>
  <c r="K12" i="10"/>
  <c r="L12" i="10"/>
  <c r="N12" i="10"/>
  <c r="O12" i="10"/>
  <c r="P12" i="10"/>
  <c r="Q12" i="10" s="1"/>
  <c r="B13" i="10"/>
  <c r="K13" i="10"/>
  <c r="L13" i="10"/>
  <c r="N13" i="10"/>
  <c r="O13" i="10"/>
  <c r="P13" i="10"/>
  <c r="Q13" i="10" s="1"/>
  <c r="B14" i="10"/>
  <c r="K14" i="10"/>
  <c r="L14" i="10"/>
  <c r="N14" i="10"/>
  <c r="O14" i="10"/>
  <c r="P14" i="10"/>
  <c r="Q14" i="10" s="1"/>
  <c r="B15" i="10"/>
  <c r="K15" i="10"/>
  <c r="L15" i="10"/>
  <c r="N15" i="10"/>
  <c r="O15" i="10"/>
  <c r="P15" i="10"/>
  <c r="Q15" i="10" s="1"/>
  <c r="B16" i="10"/>
  <c r="K16" i="10"/>
  <c r="L16" i="10"/>
  <c r="N16" i="10"/>
  <c r="O16" i="10"/>
  <c r="P16" i="10"/>
  <c r="Q16" i="10" s="1"/>
  <c r="B17" i="10"/>
  <c r="K17" i="10"/>
  <c r="L17" i="10"/>
  <c r="N17" i="10"/>
  <c r="O17" i="10"/>
  <c r="P17" i="10"/>
  <c r="Q17" i="10" s="1"/>
  <c r="B18" i="10"/>
  <c r="K18" i="10"/>
  <c r="L18" i="10"/>
  <c r="N18" i="10"/>
  <c r="O18" i="10"/>
  <c r="P18" i="10"/>
  <c r="Q18" i="10" s="1"/>
  <c r="B19" i="10"/>
  <c r="K19" i="10"/>
  <c r="L19" i="10"/>
  <c r="N19" i="10"/>
  <c r="O19" i="10"/>
  <c r="P19" i="10"/>
  <c r="Q19" i="10" s="1"/>
  <c r="B20" i="10"/>
  <c r="K20" i="10"/>
  <c r="L20" i="10"/>
  <c r="N20" i="10"/>
  <c r="O20" i="10"/>
  <c r="P20" i="10"/>
  <c r="Q20" i="10" s="1"/>
  <c r="B21" i="10"/>
  <c r="K21" i="10"/>
  <c r="L21" i="10"/>
  <c r="N21" i="10"/>
  <c r="O21" i="10"/>
  <c r="P21" i="10"/>
  <c r="Q21" i="10" s="1"/>
  <c r="B22" i="10"/>
  <c r="K22" i="10"/>
  <c r="L22" i="10"/>
  <c r="N22" i="10"/>
  <c r="O22" i="10"/>
  <c r="P22" i="10"/>
  <c r="Q22" i="10" s="1"/>
  <c r="B23" i="10"/>
  <c r="K23" i="10"/>
  <c r="L23" i="10"/>
  <c r="N23" i="10"/>
  <c r="O23" i="10"/>
  <c r="P23" i="10"/>
  <c r="Q23" i="10" s="1"/>
  <c r="B24" i="10"/>
  <c r="K24" i="10"/>
  <c r="L24" i="10"/>
  <c r="N24" i="10"/>
  <c r="O24" i="10"/>
  <c r="P24" i="10"/>
  <c r="Q24" i="10" s="1"/>
  <c r="B25" i="10"/>
  <c r="K25" i="10"/>
  <c r="L25" i="10"/>
  <c r="N25" i="10"/>
  <c r="O25" i="10"/>
  <c r="P25" i="10"/>
  <c r="Q25" i="10" s="1"/>
  <c r="B26" i="10"/>
  <c r="K26" i="10"/>
  <c r="L26" i="10"/>
  <c r="N26" i="10"/>
  <c r="O26" i="10"/>
  <c r="P26" i="10"/>
  <c r="Q26" i="10" s="1"/>
  <c r="B27" i="10"/>
  <c r="K27" i="10"/>
  <c r="L27" i="10"/>
  <c r="N27" i="10"/>
  <c r="O27" i="10"/>
  <c r="P27" i="10"/>
  <c r="Q27" i="10" s="1"/>
  <c r="B28" i="10"/>
  <c r="K28" i="10"/>
  <c r="L28" i="10"/>
  <c r="N28" i="10"/>
  <c r="O28" i="10"/>
  <c r="P28" i="10"/>
  <c r="Q28" i="10" s="1"/>
  <c r="B29" i="10"/>
  <c r="K29" i="10"/>
  <c r="L29" i="10"/>
  <c r="N29" i="10"/>
  <c r="O29" i="10"/>
  <c r="P29" i="10"/>
  <c r="Q29" i="10" s="1"/>
  <c r="B30" i="10"/>
  <c r="K30" i="10"/>
  <c r="L30" i="10"/>
  <c r="N30" i="10"/>
  <c r="O30" i="10"/>
  <c r="P30" i="10"/>
  <c r="Q30" i="10" s="1"/>
  <c r="B31" i="10"/>
  <c r="K31" i="10"/>
  <c r="L31" i="10"/>
  <c r="N31" i="10"/>
  <c r="O31" i="10"/>
  <c r="P31" i="10"/>
  <c r="Q31" i="10" s="1"/>
  <c r="B32" i="10"/>
  <c r="K32" i="10"/>
  <c r="L32" i="10"/>
  <c r="N32" i="10"/>
  <c r="O32" i="10"/>
  <c r="P32" i="10"/>
  <c r="Q32" i="10" s="1"/>
  <c r="B33" i="10"/>
  <c r="K33" i="10"/>
  <c r="L33" i="10"/>
  <c r="N33" i="10"/>
  <c r="O33" i="10"/>
  <c r="P33" i="10"/>
  <c r="Q33" i="10" s="1"/>
  <c r="B34" i="10"/>
  <c r="K34" i="10"/>
  <c r="L34" i="10"/>
  <c r="N34" i="10"/>
  <c r="O34" i="10"/>
  <c r="P34" i="10"/>
  <c r="Q34" i="10" s="1"/>
  <c r="B35" i="10"/>
  <c r="K35" i="10"/>
  <c r="L35" i="10"/>
  <c r="N35" i="10"/>
  <c r="O35" i="10"/>
  <c r="P35" i="10"/>
  <c r="Q35" i="10" s="1"/>
  <c r="B36" i="10"/>
  <c r="K36" i="10"/>
  <c r="L36" i="10"/>
  <c r="N36" i="10"/>
  <c r="O36" i="10"/>
  <c r="P36" i="10"/>
  <c r="Q36" i="10" s="1"/>
  <c r="B37" i="10"/>
  <c r="K37" i="10"/>
  <c r="L37" i="10"/>
  <c r="N37" i="10"/>
  <c r="O37" i="10"/>
  <c r="P37" i="10"/>
  <c r="Q37" i="10" s="1"/>
  <c r="B38" i="10"/>
  <c r="K38" i="10"/>
  <c r="L38" i="10"/>
  <c r="N38" i="10"/>
  <c r="O38" i="10"/>
  <c r="P38" i="10"/>
  <c r="Q38" i="10" s="1"/>
  <c r="B39" i="10"/>
  <c r="K39" i="10"/>
  <c r="L39" i="10"/>
  <c r="N39" i="10"/>
  <c r="O39" i="10"/>
  <c r="P39" i="10"/>
  <c r="Q39" i="10" s="1"/>
  <c r="B40" i="10"/>
  <c r="K40" i="10"/>
  <c r="L40" i="10"/>
  <c r="N40" i="10"/>
  <c r="O40" i="10"/>
  <c r="P40" i="10"/>
  <c r="Q40" i="10" s="1"/>
  <c r="B41" i="10"/>
  <c r="K41" i="10"/>
  <c r="L41" i="10"/>
  <c r="N41" i="10"/>
  <c r="O41" i="10"/>
  <c r="P41" i="10"/>
  <c r="Q41" i="10" s="1"/>
  <c r="B42" i="10"/>
  <c r="K42" i="10"/>
  <c r="L42" i="10"/>
  <c r="N42" i="10"/>
  <c r="O42" i="10"/>
  <c r="P42" i="10"/>
  <c r="Q42" i="10" s="1"/>
  <c r="B43" i="10"/>
  <c r="K43" i="10"/>
  <c r="L43" i="10"/>
  <c r="N43" i="10"/>
  <c r="O43" i="10"/>
  <c r="P43" i="10"/>
  <c r="Q43" i="10" s="1"/>
  <c r="B44" i="10"/>
  <c r="K44" i="10"/>
  <c r="L44" i="10"/>
  <c r="N44" i="10"/>
  <c r="O44" i="10"/>
  <c r="P44" i="10"/>
  <c r="Q44" i="10" s="1"/>
  <c r="B45" i="10"/>
  <c r="K45" i="10"/>
  <c r="L45" i="10"/>
  <c r="N45" i="10"/>
  <c r="O45" i="10"/>
  <c r="P45" i="10"/>
  <c r="Q45" i="10" s="1"/>
  <c r="B46" i="10"/>
  <c r="K46" i="10"/>
  <c r="L46" i="10"/>
  <c r="N46" i="10"/>
  <c r="O46" i="10"/>
  <c r="P46" i="10"/>
  <c r="Q46" i="10" s="1"/>
  <c r="B47" i="10"/>
  <c r="K47" i="10"/>
  <c r="L47" i="10"/>
  <c r="N47" i="10"/>
  <c r="O47" i="10"/>
  <c r="P47" i="10"/>
  <c r="Q47" i="10" s="1"/>
  <c r="B48" i="10"/>
  <c r="K48" i="10"/>
  <c r="L48" i="10"/>
  <c r="N48" i="10"/>
  <c r="O48" i="10"/>
  <c r="P48" i="10"/>
  <c r="Q48" i="10" s="1"/>
  <c r="B49" i="10"/>
  <c r="K49" i="10"/>
  <c r="L49" i="10"/>
  <c r="N49" i="10"/>
  <c r="O49" i="10"/>
  <c r="P49" i="10"/>
  <c r="Q49" i="10" s="1"/>
  <c r="B50" i="10"/>
  <c r="K50" i="10"/>
  <c r="L50" i="10"/>
  <c r="N50" i="10"/>
  <c r="O50" i="10"/>
  <c r="P50" i="10"/>
  <c r="Q50" i="10" s="1"/>
  <c r="B51" i="10"/>
  <c r="K51" i="10"/>
  <c r="L51" i="10"/>
  <c r="N51" i="10"/>
  <c r="O51" i="10"/>
  <c r="P51" i="10"/>
  <c r="Q51" i="10" s="1"/>
  <c r="B52" i="10"/>
  <c r="K52" i="10"/>
  <c r="L52" i="10"/>
  <c r="N52" i="10"/>
  <c r="O52" i="10"/>
  <c r="P52" i="10"/>
  <c r="Q52" i="10" s="1"/>
  <c r="B53" i="10"/>
  <c r="K53" i="10"/>
  <c r="L53" i="10"/>
  <c r="N53" i="10"/>
  <c r="O53" i="10"/>
  <c r="P53" i="10"/>
  <c r="Q53" i="10" s="1"/>
  <c r="B54" i="10"/>
  <c r="K54" i="10"/>
  <c r="L54" i="10"/>
  <c r="N54" i="10"/>
  <c r="O54" i="10"/>
  <c r="P54" i="10"/>
  <c r="Q54" i="10" s="1"/>
  <c r="B55" i="10"/>
  <c r="K55" i="10"/>
  <c r="L55" i="10"/>
  <c r="N55" i="10"/>
  <c r="O55" i="10"/>
  <c r="P55" i="10"/>
  <c r="Q55" i="10" s="1"/>
  <c r="B56" i="10"/>
  <c r="K56" i="10"/>
  <c r="L56" i="10"/>
  <c r="N56" i="10"/>
  <c r="O56" i="10"/>
  <c r="P56" i="10"/>
  <c r="Q56" i="10" s="1"/>
  <c r="B57" i="10"/>
  <c r="K57" i="10"/>
  <c r="L57" i="10"/>
  <c r="N57" i="10"/>
  <c r="O57" i="10"/>
  <c r="P57" i="10"/>
  <c r="Q57" i="10" s="1"/>
  <c r="B58" i="10"/>
  <c r="K58" i="10"/>
  <c r="L58" i="10"/>
  <c r="N58" i="10"/>
  <c r="O58" i="10"/>
  <c r="P58" i="10"/>
  <c r="Q58" i="10" s="1"/>
  <c r="B59" i="10"/>
  <c r="K59" i="10"/>
  <c r="L59" i="10"/>
  <c r="N59" i="10"/>
  <c r="O59" i="10"/>
  <c r="P59" i="10"/>
  <c r="Q59" i="10" s="1"/>
  <c r="B60" i="10"/>
  <c r="K60" i="10"/>
  <c r="L60" i="10"/>
  <c r="N60" i="10"/>
  <c r="O60" i="10"/>
  <c r="P60" i="10"/>
  <c r="Q60" i="10" s="1"/>
  <c r="B61" i="10"/>
  <c r="K61" i="10"/>
  <c r="L61" i="10"/>
  <c r="N61" i="10"/>
  <c r="O61" i="10"/>
  <c r="P61" i="10"/>
  <c r="Q61" i="10" s="1"/>
  <c r="B62" i="10"/>
  <c r="K62" i="10"/>
  <c r="L62" i="10"/>
  <c r="N62" i="10"/>
  <c r="O62" i="10"/>
  <c r="P62" i="10"/>
  <c r="Q62" i="10" s="1"/>
  <c r="B63" i="10"/>
  <c r="K63" i="10"/>
  <c r="L63" i="10"/>
  <c r="N63" i="10"/>
  <c r="O63" i="10"/>
  <c r="P63" i="10"/>
  <c r="Q63" i="10" s="1"/>
  <c r="B64" i="10"/>
  <c r="K64" i="10"/>
  <c r="L64" i="10"/>
  <c r="N64" i="10"/>
  <c r="O64" i="10"/>
  <c r="P64" i="10"/>
  <c r="Q64" i="10" s="1"/>
  <c r="B65" i="10"/>
  <c r="K65" i="10"/>
  <c r="L65" i="10"/>
  <c r="N65" i="10"/>
  <c r="O65" i="10"/>
  <c r="P65" i="10"/>
  <c r="Q65" i="10" s="1"/>
  <c r="B66" i="10"/>
  <c r="K66" i="10"/>
  <c r="L66" i="10"/>
  <c r="N66" i="10"/>
  <c r="O66" i="10"/>
  <c r="P66" i="10"/>
  <c r="Q66" i="10" s="1"/>
  <c r="B67" i="10"/>
  <c r="K67" i="10"/>
  <c r="L67" i="10"/>
  <c r="N67" i="10"/>
  <c r="O67" i="10"/>
  <c r="P67" i="10"/>
  <c r="Q67" i="10" s="1"/>
  <c r="B68" i="10"/>
  <c r="K68" i="10"/>
  <c r="L68" i="10"/>
  <c r="N68" i="10"/>
  <c r="O68" i="10"/>
  <c r="P68" i="10"/>
  <c r="Q68" i="10" s="1"/>
  <c r="B69" i="10"/>
  <c r="K69" i="10"/>
  <c r="L69" i="10"/>
  <c r="N69" i="10"/>
  <c r="O69" i="10"/>
  <c r="P69" i="10"/>
  <c r="Q69" i="10" s="1"/>
  <c r="B70" i="10"/>
  <c r="K70" i="10"/>
  <c r="L70" i="10"/>
  <c r="N70" i="10"/>
  <c r="O70" i="10"/>
  <c r="P70" i="10"/>
  <c r="Q70" i="10" s="1"/>
  <c r="B71" i="10"/>
  <c r="K71" i="10"/>
  <c r="L71" i="10"/>
  <c r="N71" i="10"/>
  <c r="O71" i="10"/>
  <c r="P71" i="10"/>
  <c r="Q71" i="10" s="1"/>
  <c r="B72" i="10"/>
  <c r="K72" i="10"/>
  <c r="L72" i="10"/>
  <c r="N72" i="10"/>
  <c r="O72" i="10"/>
  <c r="P72" i="10"/>
  <c r="Q72" i="10" s="1"/>
  <c r="B73" i="10"/>
  <c r="K73" i="10"/>
  <c r="L73" i="10"/>
  <c r="N73" i="10"/>
  <c r="O73" i="10"/>
  <c r="P73" i="10"/>
  <c r="Q73" i="10" s="1"/>
  <c r="B74" i="10"/>
  <c r="K74" i="10"/>
  <c r="L74" i="10"/>
  <c r="N74" i="10"/>
  <c r="O74" i="10"/>
  <c r="P74" i="10"/>
  <c r="Q74" i="10" s="1"/>
  <c r="B75" i="10"/>
  <c r="K75" i="10"/>
  <c r="L75" i="10"/>
  <c r="N75" i="10"/>
  <c r="O75" i="10"/>
  <c r="P75" i="10"/>
  <c r="Q75" i="10" s="1"/>
  <c r="B76" i="10"/>
  <c r="K76" i="10"/>
  <c r="L76" i="10"/>
  <c r="N76" i="10"/>
  <c r="O76" i="10"/>
  <c r="P76" i="10"/>
  <c r="Q76" i="10" s="1"/>
  <c r="B77" i="10"/>
  <c r="K77" i="10"/>
  <c r="L77" i="10"/>
  <c r="N77" i="10"/>
  <c r="O77" i="10"/>
  <c r="P77" i="10"/>
  <c r="Q77" i="10" s="1"/>
  <c r="B78" i="10"/>
  <c r="K78" i="10"/>
  <c r="L78" i="10"/>
  <c r="N78" i="10"/>
  <c r="O78" i="10"/>
  <c r="P78" i="10"/>
  <c r="Q78" i="10" s="1"/>
  <c r="B79" i="10"/>
  <c r="K79" i="10"/>
  <c r="L79" i="10"/>
  <c r="N79" i="10"/>
  <c r="O79" i="10"/>
  <c r="P79" i="10"/>
  <c r="Q79" i="10" s="1"/>
  <c r="B80" i="10"/>
  <c r="K80" i="10"/>
  <c r="L80" i="10"/>
  <c r="N80" i="10"/>
  <c r="O80" i="10"/>
  <c r="P80" i="10"/>
  <c r="Q80" i="10" s="1"/>
  <c r="B81" i="10"/>
  <c r="K81" i="10"/>
  <c r="L81" i="10"/>
  <c r="N81" i="10"/>
  <c r="O81" i="10"/>
  <c r="P81" i="10"/>
  <c r="Q81" i="10" s="1"/>
  <c r="B82" i="10"/>
  <c r="K82" i="10"/>
  <c r="L82" i="10"/>
  <c r="N82" i="10"/>
  <c r="O82" i="10"/>
  <c r="P82" i="10"/>
  <c r="Q82" i="10" s="1"/>
  <c r="B83" i="10"/>
  <c r="K83" i="10"/>
  <c r="L83" i="10"/>
  <c r="N83" i="10"/>
  <c r="O83" i="10"/>
  <c r="P83" i="10"/>
  <c r="Q83" i="10" s="1"/>
  <c r="B84" i="10"/>
  <c r="K84" i="10"/>
  <c r="L84" i="10"/>
  <c r="N84" i="10"/>
  <c r="O84" i="10"/>
  <c r="P84" i="10"/>
  <c r="Q84" i="10" s="1"/>
  <c r="B85" i="10"/>
  <c r="K85" i="10"/>
  <c r="L85" i="10"/>
  <c r="N85" i="10"/>
  <c r="O85" i="10"/>
  <c r="P85" i="10"/>
  <c r="Q85" i="10" s="1"/>
  <c r="B86" i="10"/>
  <c r="K86" i="10"/>
  <c r="L86" i="10"/>
  <c r="N86" i="10"/>
  <c r="O86" i="10"/>
  <c r="P86" i="10"/>
  <c r="Q86" i="10" s="1"/>
  <c r="B87" i="10"/>
  <c r="K87" i="10"/>
  <c r="L87" i="10"/>
  <c r="N87" i="10"/>
  <c r="O87" i="10"/>
  <c r="P87" i="10"/>
  <c r="Q87" i="10" s="1"/>
  <c r="B88" i="10"/>
  <c r="K88" i="10"/>
  <c r="L88" i="10"/>
  <c r="N88" i="10"/>
  <c r="O88" i="10"/>
  <c r="P88" i="10"/>
  <c r="Q88" i="10" s="1"/>
  <c r="B89" i="10"/>
  <c r="K89" i="10"/>
  <c r="L89" i="10"/>
  <c r="N89" i="10"/>
  <c r="O89" i="10"/>
  <c r="P89" i="10"/>
  <c r="Q89" i="10" s="1"/>
  <c r="B90" i="10"/>
  <c r="K90" i="10"/>
  <c r="L90" i="10"/>
  <c r="N90" i="10"/>
  <c r="O90" i="10"/>
  <c r="P90" i="10"/>
  <c r="Q90" i="10" s="1"/>
  <c r="B91" i="10"/>
  <c r="K91" i="10"/>
  <c r="L91" i="10"/>
  <c r="N91" i="10"/>
  <c r="O91" i="10"/>
  <c r="P91" i="10"/>
  <c r="Q91" i="10" s="1"/>
  <c r="B92" i="10"/>
  <c r="K92" i="10"/>
  <c r="L92" i="10"/>
  <c r="N92" i="10"/>
  <c r="O92" i="10"/>
  <c r="P92" i="10"/>
  <c r="Q92" i="10" s="1"/>
  <c r="B93" i="10"/>
  <c r="K93" i="10"/>
  <c r="L93" i="10"/>
  <c r="N93" i="10"/>
  <c r="O93" i="10"/>
  <c r="P93" i="10"/>
  <c r="Q93" i="10" s="1"/>
  <c r="B94" i="10"/>
  <c r="K94" i="10"/>
  <c r="L94" i="10"/>
  <c r="N94" i="10"/>
  <c r="O94" i="10"/>
  <c r="P94" i="10"/>
  <c r="Q94" i="10" s="1"/>
  <c r="B95" i="10"/>
  <c r="K95" i="10"/>
  <c r="L95" i="10"/>
  <c r="N95" i="10"/>
  <c r="O95" i="10"/>
  <c r="P95" i="10"/>
  <c r="Q95" i="10" s="1"/>
  <c r="B96" i="10"/>
  <c r="K96" i="10"/>
  <c r="L96" i="10"/>
  <c r="N96" i="10"/>
  <c r="O96" i="10"/>
  <c r="P96" i="10"/>
  <c r="Q96" i="10" s="1"/>
  <c r="B97" i="10"/>
  <c r="K97" i="10"/>
  <c r="L97" i="10"/>
  <c r="N97" i="10"/>
  <c r="O97" i="10"/>
  <c r="P97" i="10"/>
  <c r="Q97" i="10" s="1"/>
  <c r="B98" i="10"/>
  <c r="K98" i="10"/>
  <c r="L98" i="10"/>
  <c r="N98" i="10"/>
  <c r="O98" i="10"/>
  <c r="P98" i="10"/>
  <c r="Q98" i="10" s="1"/>
  <c r="B99" i="10"/>
  <c r="K99" i="10"/>
  <c r="L99" i="10"/>
  <c r="N99" i="10"/>
  <c r="O99" i="10"/>
  <c r="P99" i="10"/>
  <c r="Q99" i="10" s="1"/>
  <c r="B100" i="10"/>
  <c r="K100" i="10"/>
  <c r="L100" i="10"/>
  <c r="N100" i="10"/>
  <c r="O100" i="10"/>
  <c r="P100" i="10"/>
  <c r="Q100" i="10" s="1"/>
  <c r="B101" i="10"/>
  <c r="K101" i="10"/>
  <c r="L101" i="10"/>
  <c r="N101" i="10"/>
  <c r="O101" i="10"/>
  <c r="P101" i="10"/>
  <c r="Q101" i="10" s="1"/>
  <c r="B102" i="10"/>
  <c r="K102" i="10"/>
  <c r="L102" i="10"/>
  <c r="N102" i="10"/>
  <c r="O102" i="10"/>
  <c r="P102" i="10"/>
  <c r="Q102" i="10" s="1"/>
  <c r="B103" i="10"/>
  <c r="K103" i="10"/>
  <c r="L103" i="10"/>
  <c r="N103" i="10"/>
  <c r="O103" i="10"/>
  <c r="P103" i="10"/>
  <c r="Q103" i="10" s="1"/>
  <c r="B104" i="10"/>
  <c r="K104" i="10"/>
  <c r="L104" i="10"/>
  <c r="N104" i="10"/>
  <c r="O104" i="10"/>
  <c r="P104" i="10"/>
  <c r="Q104" i="10" s="1"/>
  <c r="B105" i="10"/>
  <c r="K105" i="10"/>
  <c r="L105" i="10"/>
  <c r="N105" i="10"/>
  <c r="O105" i="10"/>
  <c r="P105" i="10"/>
  <c r="Q105" i="10" s="1"/>
  <c r="B106" i="10"/>
  <c r="K106" i="10"/>
  <c r="L106" i="10"/>
  <c r="N106" i="10"/>
  <c r="O106" i="10"/>
  <c r="P106" i="10"/>
  <c r="Q106" i="10" s="1"/>
  <c r="B107" i="10"/>
  <c r="K107" i="10"/>
  <c r="L107" i="10"/>
  <c r="N107" i="10"/>
  <c r="O107" i="10"/>
  <c r="P107" i="10"/>
  <c r="Q107" i="10" s="1"/>
  <c r="B108" i="10"/>
  <c r="K108" i="10"/>
  <c r="L108" i="10"/>
  <c r="N108" i="10"/>
  <c r="O108" i="10"/>
  <c r="P108" i="10"/>
  <c r="Q108" i="10" s="1"/>
  <c r="B109" i="10"/>
  <c r="K109" i="10"/>
  <c r="L109" i="10"/>
  <c r="N109" i="10"/>
  <c r="O109" i="10"/>
  <c r="P109" i="10"/>
  <c r="Q109" i="10" s="1"/>
  <c r="B110" i="10"/>
  <c r="K110" i="10"/>
  <c r="L110" i="10"/>
  <c r="N110" i="10"/>
  <c r="O110" i="10"/>
  <c r="P110" i="10"/>
  <c r="Q110" i="10" s="1"/>
  <c r="B111" i="10"/>
  <c r="K111" i="10"/>
  <c r="L111" i="10"/>
  <c r="N111" i="10"/>
  <c r="O111" i="10"/>
  <c r="P111" i="10"/>
  <c r="Q111" i="10" s="1"/>
  <c r="B112" i="10"/>
  <c r="K112" i="10"/>
  <c r="L112" i="10"/>
  <c r="N112" i="10"/>
  <c r="O112" i="10"/>
  <c r="P112" i="10"/>
  <c r="Q112" i="10" s="1"/>
  <c r="B113" i="10"/>
  <c r="K113" i="10"/>
  <c r="L113" i="10"/>
  <c r="N113" i="10"/>
  <c r="O113" i="10"/>
  <c r="P113" i="10"/>
  <c r="Q113" i="10" s="1"/>
  <c r="B114" i="10"/>
  <c r="K114" i="10"/>
  <c r="L114" i="10"/>
  <c r="N114" i="10"/>
  <c r="O114" i="10"/>
  <c r="P114" i="10"/>
  <c r="Q114" i="10" s="1"/>
  <c r="B115" i="10"/>
  <c r="K115" i="10"/>
  <c r="L115" i="10"/>
  <c r="N115" i="10"/>
  <c r="O115" i="10"/>
  <c r="P115" i="10"/>
  <c r="Q115" i="10" s="1"/>
  <c r="B116" i="10"/>
  <c r="K116" i="10"/>
  <c r="L116" i="10"/>
  <c r="N116" i="10"/>
  <c r="O116" i="10"/>
  <c r="P116" i="10"/>
  <c r="Q116" i="10" s="1"/>
  <c r="B117" i="10"/>
  <c r="K117" i="10"/>
  <c r="L117" i="10"/>
  <c r="N117" i="10"/>
  <c r="O117" i="10"/>
  <c r="P117" i="10"/>
  <c r="Q117" i="10" s="1"/>
  <c r="B118" i="10"/>
  <c r="K118" i="10"/>
  <c r="L118" i="10"/>
  <c r="N118" i="10"/>
  <c r="O118" i="10"/>
  <c r="P118" i="10"/>
  <c r="Q118" i="10" s="1"/>
  <c r="B119" i="10"/>
  <c r="K119" i="10"/>
  <c r="L119" i="10"/>
  <c r="N119" i="10"/>
  <c r="O119" i="10"/>
  <c r="P119" i="10"/>
  <c r="Q119" i="10" s="1"/>
  <c r="B120" i="10"/>
  <c r="K120" i="10"/>
  <c r="L120" i="10"/>
  <c r="N120" i="10"/>
  <c r="O120" i="10"/>
  <c r="P120" i="10"/>
  <c r="Q120" i="10" s="1"/>
  <c r="B121" i="10"/>
  <c r="K121" i="10"/>
  <c r="L121" i="10"/>
  <c r="N121" i="10"/>
  <c r="O121" i="10"/>
  <c r="P121" i="10"/>
  <c r="Q121" i="10" s="1"/>
  <c r="B122" i="10"/>
  <c r="K122" i="10"/>
  <c r="L122" i="10"/>
  <c r="N122" i="10"/>
  <c r="O122" i="10"/>
  <c r="P122" i="10"/>
  <c r="Q122" i="10" s="1"/>
  <c r="B123" i="10"/>
  <c r="K123" i="10"/>
  <c r="L123" i="10"/>
  <c r="N123" i="10"/>
  <c r="O123" i="10"/>
  <c r="P123" i="10"/>
  <c r="Q123" i="10" s="1"/>
  <c r="B124" i="10"/>
  <c r="K124" i="10"/>
  <c r="L124" i="10"/>
  <c r="N124" i="10"/>
  <c r="O124" i="10"/>
  <c r="P124" i="10"/>
  <c r="Q124" i="10" s="1"/>
  <c r="B125" i="10"/>
  <c r="K125" i="10"/>
  <c r="L125" i="10"/>
  <c r="N125" i="10"/>
  <c r="O125" i="10"/>
  <c r="P125" i="10"/>
  <c r="Q125" i="10" s="1"/>
  <c r="B126" i="10"/>
  <c r="K126" i="10"/>
  <c r="L126" i="10"/>
  <c r="N126" i="10"/>
  <c r="O126" i="10"/>
  <c r="P126" i="10"/>
  <c r="Q126" i="10" s="1"/>
  <c r="B127" i="10"/>
  <c r="K127" i="10"/>
  <c r="L127" i="10"/>
  <c r="N127" i="10"/>
  <c r="O127" i="10"/>
  <c r="P127" i="10"/>
  <c r="Q127" i="10" s="1"/>
  <c r="B128" i="10"/>
  <c r="K128" i="10"/>
  <c r="L128" i="10"/>
  <c r="N128" i="10"/>
  <c r="O128" i="10"/>
  <c r="P128" i="10"/>
  <c r="Q128" i="10" s="1"/>
  <c r="B129" i="10"/>
  <c r="K129" i="10"/>
  <c r="L129" i="10"/>
  <c r="N129" i="10"/>
  <c r="O129" i="10"/>
  <c r="P129" i="10"/>
  <c r="Q129" i="10" s="1"/>
  <c r="B130" i="10"/>
  <c r="K130" i="10"/>
  <c r="L130" i="10"/>
  <c r="N130" i="10"/>
  <c r="O130" i="10"/>
  <c r="P130" i="10"/>
  <c r="Q130" i="10" s="1"/>
  <c r="B131" i="10"/>
  <c r="K131" i="10"/>
  <c r="L131" i="10"/>
  <c r="N131" i="10"/>
  <c r="O131" i="10"/>
  <c r="P131" i="10"/>
  <c r="Q131" i="10" s="1"/>
  <c r="B132" i="10"/>
  <c r="K132" i="10"/>
  <c r="L132" i="10"/>
  <c r="N132" i="10"/>
  <c r="O132" i="10"/>
  <c r="P132" i="10"/>
  <c r="Q132" i="10" s="1"/>
  <c r="B133" i="10"/>
  <c r="K133" i="10"/>
  <c r="L133" i="10"/>
  <c r="N133" i="10"/>
  <c r="O133" i="10"/>
  <c r="P133" i="10"/>
  <c r="Q133" i="10" s="1"/>
  <c r="B134" i="10"/>
  <c r="K134" i="10"/>
  <c r="L134" i="10"/>
  <c r="N134" i="10"/>
  <c r="O134" i="10"/>
  <c r="P134" i="10"/>
  <c r="Q134" i="10" s="1"/>
  <c r="B135" i="10"/>
  <c r="K135" i="10"/>
  <c r="L135" i="10"/>
  <c r="N135" i="10"/>
  <c r="O135" i="10"/>
  <c r="P135" i="10"/>
  <c r="Q135" i="10" s="1"/>
  <c r="B136" i="10"/>
  <c r="K136" i="10"/>
  <c r="L136" i="10"/>
  <c r="N136" i="10"/>
  <c r="O136" i="10"/>
  <c r="P136" i="10"/>
  <c r="Q136" i="10" s="1"/>
  <c r="B137" i="10"/>
  <c r="K137" i="10"/>
  <c r="L137" i="10"/>
  <c r="N137" i="10"/>
  <c r="O137" i="10"/>
  <c r="P137" i="10"/>
  <c r="Q137" i="10" s="1"/>
  <c r="B138" i="10"/>
  <c r="K138" i="10"/>
  <c r="L138" i="10"/>
  <c r="N138" i="10"/>
  <c r="O138" i="10"/>
  <c r="P138" i="10"/>
  <c r="Q138" i="10" s="1"/>
  <c r="B139" i="10"/>
  <c r="K139" i="10"/>
  <c r="L139" i="10"/>
  <c r="N139" i="10"/>
  <c r="O139" i="10"/>
  <c r="P139" i="10"/>
  <c r="Q139" i="10" s="1"/>
  <c r="B140" i="10"/>
  <c r="K140" i="10"/>
  <c r="L140" i="10"/>
  <c r="N140" i="10"/>
  <c r="O140" i="10"/>
  <c r="P140" i="10"/>
  <c r="Q140" i="10" s="1"/>
  <c r="B141" i="10"/>
  <c r="K141" i="10"/>
  <c r="L141" i="10"/>
  <c r="N141" i="10"/>
  <c r="O141" i="10"/>
  <c r="P141" i="10"/>
  <c r="Q141" i="10" s="1"/>
  <c r="B142" i="10"/>
  <c r="K142" i="10"/>
  <c r="L142" i="10"/>
  <c r="N142" i="10"/>
  <c r="O142" i="10"/>
  <c r="P142" i="10"/>
  <c r="Q142" i="10" s="1"/>
  <c r="B143" i="10"/>
  <c r="K143" i="10"/>
  <c r="L143" i="10"/>
  <c r="N143" i="10"/>
  <c r="O143" i="10"/>
  <c r="P143" i="10"/>
  <c r="Q143" i="10" s="1"/>
  <c r="B144" i="10"/>
  <c r="K144" i="10"/>
  <c r="L144" i="10"/>
  <c r="N144" i="10"/>
  <c r="O144" i="10"/>
  <c r="P144" i="10"/>
  <c r="Q144" i="10" s="1"/>
  <c r="B145" i="10"/>
  <c r="K145" i="10"/>
  <c r="L145" i="10"/>
  <c r="N145" i="10"/>
  <c r="O145" i="10"/>
  <c r="P145" i="10"/>
  <c r="Q145" i="10" s="1"/>
  <c r="B146" i="10"/>
  <c r="K146" i="10"/>
  <c r="L146" i="10"/>
  <c r="N146" i="10"/>
  <c r="O146" i="10"/>
  <c r="P146" i="10"/>
  <c r="Q146" i="10" s="1"/>
  <c r="B147" i="10"/>
  <c r="K147" i="10"/>
  <c r="L147" i="10"/>
  <c r="N147" i="10"/>
  <c r="O147" i="10"/>
  <c r="P147" i="10"/>
  <c r="Q147" i="10" s="1"/>
  <c r="B148" i="10"/>
  <c r="K148" i="10"/>
  <c r="L148" i="10"/>
  <c r="N148" i="10"/>
  <c r="O148" i="10"/>
  <c r="P148" i="10"/>
  <c r="Q148" i="10" s="1"/>
  <c r="B149" i="10"/>
  <c r="K149" i="10"/>
  <c r="L149" i="10"/>
  <c r="N149" i="10"/>
  <c r="O149" i="10"/>
  <c r="P149" i="10"/>
  <c r="Q149" i="10" s="1"/>
  <c r="B150" i="10"/>
  <c r="K150" i="10"/>
  <c r="L150" i="10"/>
  <c r="N150" i="10"/>
  <c r="O150" i="10"/>
  <c r="P150" i="10"/>
  <c r="Q150" i="10" s="1"/>
  <c r="B151" i="10"/>
  <c r="K151" i="10"/>
  <c r="L151" i="10"/>
  <c r="N151" i="10"/>
  <c r="O151" i="10"/>
  <c r="P151" i="10"/>
  <c r="Q151" i="10" s="1"/>
  <c r="B152" i="10"/>
  <c r="K152" i="10"/>
  <c r="L152" i="10"/>
  <c r="N152" i="10"/>
  <c r="O152" i="10"/>
  <c r="P152" i="10"/>
  <c r="Q152" i="10" s="1"/>
  <c r="B153" i="10"/>
  <c r="K153" i="10"/>
  <c r="L153" i="10"/>
  <c r="N153" i="10"/>
  <c r="O153" i="10"/>
  <c r="P153" i="10"/>
  <c r="Q153" i="10" s="1"/>
  <c r="B154" i="10"/>
  <c r="K154" i="10"/>
  <c r="L154" i="10"/>
  <c r="N154" i="10"/>
  <c r="O154" i="10"/>
  <c r="P154" i="10"/>
  <c r="Q154" i="10" s="1"/>
  <c r="B155" i="10"/>
  <c r="K155" i="10"/>
  <c r="L155" i="10"/>
  <c r="N155" i="10"/>
  <c r="O155" i="10"/>
  <c r="P155" i="10"/>
  <c r="Q155" i="10" s="1"/>
  <c r="B156" i="10"/>
  <c r="K156" i="10"/>
  <c r="L156" i="10"/>
  <c r="N156" i="10"/>
  <c r="O156" i="10"/>
  <c r="P156" i="10"/>
  <c r="Q156" i="10" s="1"/>
  <c r="B157" i="10"/>
  <c r="K157" i="10"/>
  <c r="L157" i="10"/>
  <c r="N157" i="10"/>
  <c r="O157" i="10"/>
  <c r="P157" i="10"/>
  <c r="Q157" i="10" s="1"/>
  <c r="B158" i="10"/>
  <c r="K158" i="10"/>
  <c r="L158" i="10"/>
  <c r="N158" i="10"/>
  <c r="O158" i="10"/>
  <c r="P158" i="10"/>
  <c r="Q158" i="10" s="1"/>
  <c r="B159" i="10"/>
  <c r="K159" i="10"/>
  <c r="L159" i="10"/>
  <c r="N159" i="10"/>
  <c r="O159" i="10"/>
  <c r="P159" i="10"/>
  <c r="Q159" i="10" s="1"/>
  <c r="B160" i="10"/>
  <c r="K160" i="10"/>
  <c r="L160" i="10"/>
  <c r="N160" i="10"/>
  <c r="O160" i="10"/>
  <c r="P160" i="10"/>
  <c r="Q160" i="10" s="1"/>
  <c r="B161" i="10"/>
  <c r="K161" i="10"/>
  <c r="L161" i="10"/>
  <c r="N161" i="10"/>
  <c r="O161" i="10"/>
  <c r="P161" i="10"/>
  <c r="Q161" i="10" s="1"/>
  <c r="B162" i="10"/>
  <c r="K162" i="10"/>
  <c r="L162" i="10"/>
  <c r="N162" i="10"/>
  <c r="O162" i="10"/>
  <c r="P162" i="10"/>
  <c r="Q162" i="10" s="1"/>
  <c r="B163" i="10"/>
  <c r="K163" i="10"/>
  <c r="L163" i="10"/>
  <c r="N163" i="10"/>
  <c r="O163" i="10"/>
  <c r="P163" i="10"/>
  <c r="Q163" i="10" s="1"/>
  <c r="B164" i="10"/>
  <c r="K164" i="10"/>
  <c r="L164" i="10"/>
  <c r="N164" i="10"/>
  <c r="O164" i="10"/>
  <c r="P164" i="10"/>
  <c r="Q164" i="10" s="1"/>
  <c r="B165" i="10"/>
  <c r="K165" i="10"/>
  <c r="L165" i="10"/>
  <c r="N165" i="10"/>
  <c r="O165" i="10"/>
  <c r="P165" i="10"/>
  <c r="Q165" i="10" s="1"/>
  <c r="B166" i="10"/>
  <c r="K166" i="10"/>
  <c r="L166" i="10"/>
  <c r="N166" i="10"/>
  <c r="O166" i="10"/>
  <c r="P166" i="10"/>
  <c r="Q166" i="10" s="1"/>
  <c r="B167" i="10"/>
  <c r="K167" i="10"/>
  <c r="L167" i="10"/>
  <c r="N167" i="10"/>
  <c r="O167" i="10"/>
  <c r="P167" i="10"/>
  <c r="Q167" i="10" s="1"/>
  <c r="B168" i="10"/>
  <c r="K168" i="10"/>
  <c r="L168" i="10"/>
  <c r="N168" i="10"/>
  <c r="O168" i="10"/>
  <c r="P168" i="10"/>
  <c r="Q168" i="10" s="1"/>
  <c r="B169" i="10"/>
  <c r="K169" i="10"/>
  <c r="L169" i="10"/>
  <c r="N169" i="10"/>
  <c r="O169" i="10"/>
  <c r="P169" i="10"/>
  <c r="Q169" i="10" s="1"/>
  <c r="B170" i="10"/>
  <c r="K170" i="10"/>
  <c r="L170" i="10"/>
  <c r="N170" i="10"/>
  <c r="O170" i="10"/>
  <c r="P170" i="10"/>
  <c r="Q170" i="10" s="1"/>
  <c r="B171" i="10"/>
  <c r="K171" i="10"/>
  <c r="L171" i="10"/>
  <c r="N171" i="10"/>
  <c r="O171" i="10"/>
  <c r="P171" i="10"/>
  <c r="Q171" i="10" s="1"/>
  <c r="B172" i="10"/>
  <c r="K172" i="10"/>
  <c r="L172" i="10"/>
  <c r="N172" i="10"/>
  <c r="O172" i="10"/>
  <c r="P172" i="10"/>
  <c r="Q172" i="10" s="1"/>
  <c r="B173" i="10"/>
  <c r="K173" i="10"/>
  <c r="L173" i="10"/>
  <c r="N173" i="10"/>
  <c r="O173" i="10"/>
  <c r="P173" i="10"/>
  <c r="Q173" i="10" s="1"/>
  <c r="B174" i="10"/>
  <c r="K174" i="10"/>
  <c r="L174" i="10"/>
  <c r="N174" i="10"/>
  <c r="O174" i="10"/>
  <c r="P174" i="10"/>
  <c r="Q174" i="10" s="1"/>
  <c r="B175" i="10"/>
  <c r="K175" i="10"/>
  <c r="L175" i="10"/>
  <c r="N175" i="10"/>
  <c r="O175" i="10"/>
  <c r="P175" i="10"/>
  <c r="Q175" i="10" s="1"/>
  <c r="B176" i="10"/>
  <c r="K176" i="10"/>
  <c r="L176" i="10"/>
  <c r="N176" i="10"/>
  <c r="O176" i="10"/>
  <c r="P176" i="10"/>
  <c r="Q176" i="10" s="1"/>
  <c r="B177" i="10"/>
  <c r="K177" i="10"/>
  <c r="L177" i="10"/>
  <c r="N177" i="10"/>
  <c r="O177" i="10"/>
  <c r="P177" i="10"/>
  <c r="Q177" i="10" s="1"/>
  <c r="B178" i="10"/>
  <c r="K178" i="10"/>
  <c r="L178" i="10"/>
  <c r="N178" i="10"/>
  <c r="O178" i="10"/>
  <c r="P178" i="10"/>
  <c r="Q178" i="10" s="1"/>
  <c r="B179" i="10"/>
  <c r="K179" i="10"/>
  <c r="L179" i="10"/>
  <c r="N179" i="10"/>
  <c r="O179" i="10"/>
  <c r="P179" i="10"/>
  <c r="Q179" i="10" s="1"/>
  <c r="B180" i="10"/>
  <c r="K180" i="10"/>
  <c r="L180" i="10"/>
  <c r="N180" i="10"/>
  <c r="O180" i="10"/>
  <c r="P180" i="10"/>
  <c r="Q180" i="10" s="1"/>
  <c r="B181" i="10"/>
  <c r="K181" i="10"/>
  <c r="L181" i="10"/>
  <c r="N181" i="10"/>
  <c r="O181" i="10"/>
  <c r="P181" i="10"/>
  <c r="Q181" i="10" s="1"/>
  <c r="B182" i="10"/>
  <c r="K182" i="10"/>
  <c r="L182" i="10"/>
  <c r="N182" i="10"/>
  <c r="O182" i="10"/>
  <c r="P182" i="10"/>
  <c r="Q182" i="10" s="1"/>
  <c r="B183" i="10"/>
  <c r="K183" i="10"/>
  <c r="L183" i="10"/>
  <c r="N183" i="10"/>
  <c r="O183" i="10"/>
  <c r="P183" i="10"/>
  <c r="Q183" i="10" s="1"/>
  <c r="B184" i="10"/>
  <c r="K184" i="10"/>
  <c r="L184" i="10"/>
  <c r="N184" i="10"/>
  <c r="O184" i="10"/>
  <c r="P184" i="10"/>
  <c r="Q184" i="10" s="1"/>
  <c r="B185" i="10"/>
  <c r="K185" i="10"/>
  <c r="L185" i="10"/>
  <c r="N185" i="10"/>
  <c r="O185" i="10"/>
  <c r="P185" i="10"/>
  <c r="Q185" i="10" s="1"/>
  <c r="B186" i="10"/>
  <c r="K186" i="10"/>
  <c r="L186" i="10"/>
  <c r="N186" i="10"/>
  <c r="O186" i="10"/>
  <c r="P186" i="10"/>
  <c r="Q186" i="10" s="1"/>
  <c r="B187" i="10"/>
  <c r="K187" i="10"/>
  <c r="L187" i="10"/>
  <c r="N187" i="10"/>
  <c r="O187" i="10"/>
  <c r="P187" i="10"/>
  <c r="Q187" i="10" s="1"/>
  <c r="B188" i="10"/>
  <c r="K188" i="10"/>
  <c r="L188" i="10"/>
  <c r="N188" i="10"/>
  <c r="O188" i="10"/>
  <c r="P188" i="10"/>
  <c r="Q188" i="10" s="1"/>
  <c r="B189" i="10"/>
  <c r="K189" i="10"/>
  <c r="L189" i="10"/>
  <c r="N189" i="10"/>
  <c r="O189" i="10"/>
  <c r="P189" i="10"/>
  <c r="Q189" i="10" s="1"/>
  <c r="B190" i="10"/>
  <c r="K190" i="10"/>
  <c r="L190" i="10"/>
  <c r="N190" i="10"/>
  <c r="O190" i="10"/>
  <c r="P190" i="10"/>
  <c r="Q190" i="10" s="1"/>
  <c r="B191" i="10"/>
  <c r="K191" i="10"/>
  <c r="L191" i="10"/>
  <c r="N191" i="10"/>
  <c r="O191" i="10"/>
  <c r="P191" i="10"/>
  <c r="Q191" i="10" s="1"/>
  <c r="B192" i="10"/>
  <c r="K192" i="10"/>
  <c r="L192" i="10"/>
  <c r="N192" i="10"/>
  <c r="O192" i="10"/>
  <c r="P192" i="10"/>
  <c r="Q192" i="10" s="1"/>
  <c r="B193" i="10"/>
  <c r="K193" i="10"/>
  <c r="L193" i="10"/>
  <c r="N193" i="10"/>
  <c r="O193" i="10"/>
  <c r="P193" i="10"/>
  <c r="Q193" i="10" s="1"/>
  <c r="B194" i="10"/>
  <c r="K194" i="10"/>
  <c r="L194" i="10"/>
  <c r="N194" i="10"/>
  <c r="O194" i="10"/>
  <c r="P194" i="10"/>
  <c r="Q194" i="10" s="1"/>
  <c r="B195" i="10"/>
  <c r="K195" i="10"/>
  <c r="L195" i="10"/>
  <c r="N195" i="10"/>
  <c r="O195" i="10"/>
  <c r="P195" i="10"/>
  <c r="Q195" i="10" s="1"/>
  <c r="B196" i="10"/>
  <c r="K196" i="10"/>
  <c r="L196" i="10"/>
  <c r="N196" i="10"/>
  <c r="O196" i="10"/>
  <c r="P196" i="10"/>
  <c r="Q196" i="10" s="1"/>
  <c r="B197" i="10"/>
  <c r="K197" i="10"/>
  <c r="L197" i="10"/>
  <c r="N197" i="10"/>
  <c r="O197" i="10"/>
  <c r="P197" i="10"/>
  <c r="Q197" i="10" s="1"/>
  <c r="B198" i="10"/>
  <c r="K198" i="10"/>
  <c r="L198" i="10"/>
  <c r="N198" i="10"/>
  <c r="O198" i="10"/>
  <c r="P198" i="10"/>
  <c r="Q198" i="10" s="1"/>
  <c r="B199" i="10"/>
  <c r="K199" i="10"/>
  <c r="L199" i="10"/>
  <c r="N199" i="10"/>
  <c r="O199" i="10"/>
  <c r="P199" i="10"/>
  <c r="Q199" i="10" s="1"/>
  <c r="B200" i="10"/>
  <c r="K200" i="10"/>
  <c r="L200" i="10"/>
  <c r="N200" i="10"/>
  <c r="O200" i="10"/>
  <c r="P200" i="10"/>
  <c r="Q200" i="10" s="1"/>
  <c r="B201" i="10"/>
  <c r="K201" i="10"/>
  <c r="L201" i="10"/>
  <c r="N201" i="10"/>
  <c r="O201" i="10"/>
  <c r="P201" i="10"/>
  <c r="Q201" i="10" s="1"/>
  <c r="B202" i="10"/>
  <c r="K202" i="10"/>
  <c r="L202" i="10"/>
  <c r="N202" i="10"/>
  <c r="O202" i="10"/>
  <c r="P202" i="10"/>
  <c r="Q202" i="10" s="1"/>
  <c r="B4" i="3"/>
  <c r="K4" i="3"/>
  <c r="L4" i="3"/>
  <c r="N4" i="3"/>
  <c r="B5" i="3"/>
  <c r="K5" i="3"/>
  <c r="L5" i="3"/>
  <c r="N5" i="3"/>
  <c r="B6" i="3"/>
  <c r="K6" i="3"/>
  <c r="L6" i="3"/>
  <c r="N6" i="3"/>
  <c r="B7" i="3"/>
  <c r="K7" i="3"/>
  <c r="L7" i="3"/>
  <c r="N7" i="3"/>
  <c r="B8" i="3"/>
  <c r="K8" i="3"/>
  <c r="L8" i="3"/>
  <c r="N8" i="3"/>
  <c r="B14" i="3"/>
  <c r="K14" i="3"/>
  <c r="L14" i="3"/>
  <c r="N14" i="3"/>
  <c r="B15" i="3"/>
  <c r="K15" i="3"/>
  <c r="L15" i="3"/>
  <c r="N15" i="3"/>
  <c r="B16" i="3"/>
  <c r="K16" i="3"/>
  <c r="L16" i="3"/>
  <c r="N16" i="3"/>
  <c r="B17" i="3"/>
  <c r="K17" i="3"/>
  <c r="L17" i="3"/>
  <c r="N17" i="3"/>
  <c r="B18" i="3"/>
  <c r="K18" i="3"/>
  <c r="L18" i="3"/>
  <c r="N18" i="3"/>
  <c r="B19" i="3"/>
  <c r="K19" i="3"/>
  <c r="L19" i="3"/>
  <c r="N19" i="3"/>
  <c r="B20" i="3"/>
  <c r="K20" i="3"/>
  <c r="L20" i="3"/>
  <c r="N20" i="3"/>
  <c r="B21" i="3"/>
  <c r="K21" i="3"/>
  <c r="L21" i="3"/>
  <c r="N21" i="3"/>
  <c r="B22" i="3"/>
  <c r="K22" i="3"/>
  <c r="L22" i="3"/>
  <c r="N22" i="3"/>
  <c r="B23" i="3"/>
  <c r="K23" i="3"/>
  <c r="L23" i="3"/>
  <c r="N23" i="3"/>
  <c r="B24" i="3"/>
  <c r="K24" i="3"/>
  <c r="L24" i="3"/>
  <c r="N24" i="3"/>
  <c r="B25" i="3"/>
  <c r="K25" i="3"/>
  <c r="L25" i="3"/>
  <c r="N25" i="3"/>
  <c r="B26" i="3"/>
  <c r="K26" i="3"/>
  <c r="L26" i="3"/>
  <c r="N26" i="3"/>
  <c r="B27" i="3"/>
  <c r="K27" i="3"/>
  <c r="L27" i="3"/>
  <c r="N27" i="3"/>
  <c r="B28" i="3"/>
  <c r="K28" i="3"/>
  <c r="L28" i="3"/>
  <c r="N28" i="3"/>
  <c r="B29" i="3"/>
  <c r="K29" i="3"/>
  <c r="L29" i="3"/>
  <c r="N29" i="3"/>
  <c r="B30" i="3"/>
  <c r="K30" i="3"/>
  <c r="L30" i="3"/>
  <c r="N30" i="3"/>
  <c r="B31" i="3"/>
  <c r="K31" i="3"/>
  <c r="L31" i="3"/>
  <c r="N31" i="3"/>
  <c r="B32" i="3"/>
  <c r="K32" i="3"/>
  <c r="L32" i="3"/>
  <c r="N32" i="3"/>
  <c r="B33" i="3"/>
  <c r="K33" i="3"/>
  <c r="L33" i="3"/>
  <c r="N33" i="3"/>
  <c r="P33" i="3"/>
  <c r="Q33" i="3"/>
  <c r="R33" i="3"/>
  <c r="U33" i="3" s="1"/>
  <c r="S33" i="3"/>
  <c r="V33" i="3" s="1"/>
  <c r="T33" i="3"/>
  <c r="W33" i="3" s="1"/>
  <c r="B34" i="3"/>
  <c r="K34" i="3"/>
  <c r="L34" i="3"/>
  <c r="N34" i="3"/>
  <c r="P34" i="3"/>
  <c r="Q34" i="3"/>
  <c r="R34" i="3"/>
  <c r="U34" i="3" s="1"/>
  <c r="S34" i="3"/>
  <c r="V34" i="3" s="1"/>
  <c r="T34" i="3"/>
  <c r="W34" i="3" s="1"/>
  <c r="B35" i="3"/>
  <c r="K35" i="3"/>
  <c r="L35" i="3"/>
  <c r="N35" i="3"/>
  <c r="P35" i="3"/>
  <c r="Q35" i="3"/>
  <c r="R35" i="3"/>
  <c r="U35" i="3" s="1"/>
  <c r="S35" i="3"/>
  <c r="V35" i="3" s="1"/>
  <c r="T35" i="3"/>
  <c r="W35" i="3" s="1"/>
  <c r="B36" i="3"/>
  <c r="K36" i="3"/>
  <c r="L36" i="3"/>
  <c r="N36" i="3"/>
  <c r="P36" i="3"/>
  <c r="Q36" i="3"/>
  <c r="R36" i="3"/>
  <c r="U36" i="3" s="1"/>
  <c r="S36" i="3"/>
  <c r="V36" i="3" s="1"/>
  <c r="T36" i="3"/>
  <c r="W36" i="3" s="1"/>
  <c r="B37" i="3"/>
  <c r="K37" i="3"/>
  <c r="L37" i="3"/>
  <c r="N37" i="3"/>
  <c r="P37" i="3"/>
  <c r="Q37" i="3"/>
  <c r="R37" i="3"/>
  <c r="U37" i="3" s="1"/>
  <c r="S37" i="3"/>
  <c r="V37" i="3" s="1"/>
  <c r="T37" i="3"/>
  <c r="W37" i="3" s="1"/>
  <c r="B38" i="3"/>
  <c r="K38" i="3"/>
  <c r="L38" i="3"/>
  <c r="N38" i="3"/>
  <c r="P38" i="3"/>
  <c r="Q38" i="3"/>
  <c r="R38" i="3"/>
  <c r="U38" i="3" s="1"/>
  <c r="S38" i="3"/>
  <c r="V38" i="3" s="1"/>
  <c r="T38" i="3"/>
  <c r="W38" i="3" s="1"/>
  <c r="B39" i="3"/>
  <c r="K39" i="3"/>
  <c r="L39" i="3"/>
  <c r="N39" i="3"/>
  <c r="P39" i="3"/>
  <c r="Q39" i="3"/>
  <c r="R39" i="3"/>
  <c r="U39" i="3" s="1"/>
  <c r="S39" i="3"/>
  <c r="V39" i="3" s="1"/>
  <c r="T39" i="3"/>
  <c r="W39" i="3" s="1"/>
  <c r="B40" i="3"/>
  <c r="K40" i="3"/>
  <c r="L40" i="3"/>
  <c r="N40" i="3"/>
  <c r="P40" i="3"/>
  <c r="Q40" i="3"/>
  <c r="R40" i="3"/>
  <c r="U40" i="3" s="1"/>
  <c r="S40" i="3"/>
  <c r="V40" i="3" s="1"/>
  <c r="T40" i="3"/>
  <c r="W40" i="3" s="1"/>
  <c r="B41" i="3"/>
  <c r="K41" i="3"/>
  <c r="L41" i="3"/>
  <c r="N41" i="3"/>
  <c r="P41" i="3"/>
  <c r="Q41" i="3"/>
  <c r="R41" i="3"/>
  <c r="U41" i="3" s="1"/>
  <c r="S41" i="3"/>
  <c r="V41" i="3" s="1"/>
  <c r="T41" i="3"/>
  <c r="W41" i="3" s="1"/>
  <c r="B42" i="3"/>
  <c r="K42" i="3"/>
  <c r="L42" i="3"/>
  <c r="N42" i="3"/>
  <c r="P42" i="3"/>
  <c r="Q42" i="3"/>
  <c r="R42" i="3"/>
  <c r="U42" i="3" s="1"/>
  <c r="S42" i="3"/>
  <c r="V42" i="3" s="1"/>
  <c r="T42" i="3"/>
  <c r="W42" i="3" s="1"/>
  <c r="B43" i="3"/>
  <c r="K43" i="3"/>
  <c r="L43" i="3"/>
  <c r="N43" i="3"/>
  <c r="P43" i="3"/>
  <c r="Q43" i="3"/>
  <c r="R43" i="3"/>
  <c r="U43" i="3" s="1"/>
  <c r="S43" i="3"/>
  <c r="V43" i="3" s="1"/>
  <c r="T43" i="3"/>
  <c r="W43" i="3" s="1"/>
  <c r="B44" i="3"/>
  <c r="K44" i="3"/>
  <c r="L44" i="3"/>
  <c r="N44" i="3"/>
  <c r="P44" i="3"/>
  <c r="Q44" i="3"/>
  <c r="R44" i="3"/>
  <c r="U44" i="3" s="1"/>
  <c r="S44" i="3"/>
  <c r="V44" i="3" s="1"/>
  <c r="T44" i="3"/>
  <c r="W44" i="3" s="1"/>
  <c r="B45" i="3"/>
  <c r="K45" i="3"/>
  <c r="L45" i="3"/>
  <c r="N45" i="3"/>
  <c r="P45" i="3"/>
  <c r="Q45" i="3"/>
  <c r="R45" i="3"/>
  <c r="U45" i="3" s="1"/>
  <c r="S45" i="3"/>
  <c r="V45" i="3" s="1"/>
  <c r="T45" i="3"/>
  <c r="W45" i="3" s="1"/>
  <c r="B46" i="3"/>
  <c r="K46" i="3"/>
  <c r="L46" i="3"/>
  <c r="N46" i="3"/>
  <c r="P46" i="3"/>
  <c r="Q46" i="3"/>
  <c r="R46" i="3"/>
  <c r="U46" i="3" s="1"/>
  <c r="S46" i="3"/>
  <c r="V46" i="3" s="1"/>
  <c r="T46" i="3"/>
  <c r="W46" i="3" s="1"/>
  <c r="B47" i="3"/>
  <c r="K47" i="3"/>
  <c r="L47" i="3"/>
  <c r="N47" i="3"/>
  <c r="P47" i="3"/>
  <c r="Q47" i="3"/>
  <c r="R47" i="3"/>
  <c r="U47" i="3" s="1"/>
  <c r="S47" i="3"/>
  <c r="V47" i="3" s="1"/>
  <c r="T47" i="3"/>
  <c r="W47" i="3" s="1"/>
  <c r="B48" i="3"/>
  <c r="K48" i="3"/>
  <c r="L48" i="3"/>
  <c r="N48" i="3"/>
  <c r="P48" i="3"/>
  <c r="Q48" i="3"/>
  <c r="R48" i="3"/>
  <c r="U48" i="3" s="1"/>
  <c r="S48" i="3"/>
  <c r="V48" i="3" s="1"/>
  <c r="T48" i="3"/>
  <c r="W48" i="3" s="1"/>
  <c r="B49" i="3"/>
  <c r="K49" i="3"/>
  <c r="L49" i="3"/>
  <c r="N49" i="3"/>
  <c r="P49" i="3"/>
  <c r="Q49" i="3"/>
  <c r="R49" i="3"/>
  <c r="U49" i="3" s="1"/>
  <c r="S49" i="3"/>
  <c r="V49" i="3" s="1"/>
  <c r="T49" i="3"/>
  <c r="W49" i="3" s="1"/>
  <c r="B50" i="3"/>
  <c r="K50" i="3"/>
  <c r="L50" i="3"/>
  <c r="N50" i="3"/>
  <c r="P50" i="3"/>
  <c r="Q50" i="3"/>
  <c r="R50" i="3"/>
  <c r="U50" i="3" s="1"/>
  <c r="S50" i="3"/>
  <c r="V50" i="3" s="1"/>
  <c r="T50" i="3"/>
  <c r="W50" i="3" s="1"/>
  <c r="B51" i="3"/>
  <c r="K51" i="3"/>
  <c r="L51" i="3"/>
  <c r="N51" i="3"/>
  <c r="P51" i="3"/>
  <c r="Q51" i="3"/>
  <c r="R51" i="3"/>
  <c r="U51" i="3" s="1"/>
  <c r="S51" i="3"/>
  <c r="V51" i="3" s="1"/>
  <c r="T51" i="3"/>
  <c r="W51" i="3" s="1"/>
  <c r="B52" i="3"/>
  <c r="K52" i="3"/>
  <c r="L52" i="3"/>
  <c r="N52" i="3"/>
  <c r="P52" i="3"/>
  <c r="Q52" i="3"/>
  <c r="R52" i="3"/>
  <c r="U52" i="3" s="1"/>
  <c r="S52" i="3"/>
  <c r="V52" i="3" s="1"/>
  <c r="T52" i="3"/>
  <c r="W52" i="3" s="1"/>
  <c r="B53" i="3"/>
  <c r="K53" i="3"/>
  <c r="L53" i="3"/>
  <c r="N53" i="3"/>
  <c r="P53" i="3"/>
  <c r="Q53" i="3"/>
  <c r="R53" i="3"/>
  <c r="U53" i="3" s="1"/>
  <c r="S53" i="3"/>
  <c r="V53" i="3" s="1"/>
  <c r="T53" i="3"/>
  <c r="W53" i="3" s="1"/>
  <c r="B54" i="3"/>
  <c r="K54" i="3"/>
  <c r="L54" i="3"/>
  <c r="N54" i="3"/>
  <c r="P54" i="3"/>
  <c r="Q54" i="3"/>
  <c r="R54" i="3"/>
  <c r="U54" i="3" s="1"/>
  <c r="S54" i="3"/>
  <c r="V54" i="3" s="1"/>
  <c r="T54" i="3"/>
  <c r="W54" i="3" s="1"/>
  <c r="B55" i="3"/>
  <c r="K55" i="3"/>
  <c r="L55" i="3"/>
  <c r="N55" i="3"/>
  <c r="P55" i="3"/>
  <c r="Q55" i="3"/>
  <c r="R55" i="3"/>
  <c r="U55" i="3" s="1"/>
  <c r="S55" i="3"/>
  <c r="V55" i="3" s="1"/>
  <c r="T55" i="3"/>
  <c r="W55" i="3" s="1"/>
  <c r="B56" i="3"/>
  <c r="K56" i="3"/>
  <c r="L56" i="3"/>
  <c r="N56" i="3"/>
  <c r="P56" i="3"/>
  <c r="Q56" i="3"/>
  <c r="R56" i="3"/>
  <c r="U56" i="3" s="1"/>
  <c r="S56" i="3"/>
  <c r="V56" i="3" s="1"/>
  <c r="T56" i="3"/>
  <c r="W56" i="3" s="1"/>
  <c r="B57" i="3"/>
  <c r="K57" i="3"/>
  <c r="L57" i="3"/>
  <c r="N57" i="3"/>
  <c r="P57" i="3"/>
  <c r="Q57" i="3"/>
  <c r="R57" i="3"/>
  <c r="U57" i="3" s="1"/>
  <c r="S57" i="3"/>
  <c r="V57" i="3" s="1"/>
  <c r="T57" i="3"/>
  <c r="W57" i="3" s="1"/>
  <c r="B58" i="3"/>
  <c r="K58" i="3"/>
  <c r="L58" i="3"/>
  <c r="N58" i="3"/>
  <c r="P58" i="3"/>
  <c r="Q58" i="3"/>
  <c r="R58" i="3"/>
  <c r="U58" i="3" s="1"/>
  <c r="S58" i="3"/>
  <c r="V58" i="3" s="1"/>
  <c r="T58" i="3"/>
  <c r="W58" i="3" s="1"/>
  <c r="B59" i="3"/>
  <c r="K59" i="3"/>
  <c r="L59" i="3"/>
  <c r="N59" i="3"/>
  <c r="P59" i="3"/>
  <c r="Q59" i="3"/>
  <c r="R59" i="3"/>
  <c r="U59" i="3" s="1"/>
  <c r="S59" i="3"/>
  <c r="V59" i="3" s="1"/>
  <c r="T59" i="3"/>
  <c r="W59" i="3" s="1"/>
  <c r="B60" i="3"/>
  <c r="K60" i="3"/>
  <c r="L60" i="3"/>
  <c r="N60" i="3"/>
  <c r="P60" i="3"/>
  <c r="Q60" i="3"/>
  <c r="R60" i="3"/>
  <c r="U60" i="3" s="1"/>
  <c r="S60" i="3"/>
  <c r="V60" i="3" s="1"/>
  <c r="T60" i="3"/>
  <c r="W60" i="3" s="1"/>
  <c r="B61" i="3"/>
  <c r="K61" i="3"/>
  <c r="L61" i="3"/>
  <c r="N61" i="3"/>
  <c r="P61" i="3"/>
  <c r="Q61" i="3"/>
  <c r="R61" i="3"/>
  <c r="U61" i="3" s="1"/>
  <c r="S61" i="3"/>
  <c r="V61" i="3" s="1"/>
  <c r="T61" i="3"/>
  <c r="W61" i="3" s="1"/>
  <c r="B62" i="3"/>
  <c r="K62" i="3"/>
  <c r="L62" i="3"/>
  <c r="N62" i="3"/>
  <c r="P62" i="3"/>
  <c r="Q62" i="3"/>
  <c r="R62" i="3"/>
  <c r="U62" i="3" s="1"/>
  <c r="S62" i="3"/>
  <c r="V62" i="3" s="1"/>
  <c r="T62" i="3"/>
  <c r="W62" i="3" s="1"/>
  <c r="B63" i="3"/>
  <c r="K63" i="3"/>
  <c r="L63" i="3"/>
  <c r="N63" i="3"/>
  <c r="P63" i="3"/>
  <c r="Q63" i="3"/>
  <c r="R63" i="3"/>
  <c r="U63" i="3" s="1"/>
  <c r="S63" i="3"/>
  <c r="V63" i="3" s="1"/>
  <c r="T63" i="3"/>
  <c r="W63" i="3" s="1"/>
  <c r="B64" i="3"/>
  <c r="K64" i="3"/>
  <c r="L64" i="3"/>
  <c r="N64" i="3"/>
  <c r="P64" i="3"/>
  <c r="Q64" i="3"/>
  <c r="R64" i="3"/>
  <c r="U64" i="3" s="1"/>
  <c r="S64" i="3"/>
  <c r="V64" i="3" s="1"/>
  <c r="T64" i="3"/>
  <c r="W64" i="3" s="1"/>
  <c r="B65" i="3"/>
  <c r="K65" i="3"/>
  <c r="L65" i="3"/>
  <c r="N65" i="3"/>
  <c r="P65" i="3"/>
  <c r="Q65" i="3"/>
  <c r="R65" i="3"/>
  <c r="U65" i="3" s="1"/>
  <c r="S65" i="3"/>
  <c r="V65" i="3" s="1"/>
  <c r="T65" i="3"/>
  <c r="W65" i="3" s="1"/>
  <c r="B66" i="3"/>
  <c r="K66" i="3"/>
  <c r="L66" i="3"/>
  <c r="N66" i="3"/>
  <c r="P66" i="3"/>
  <c r="Q66" i="3"/>
  <c r="R66" i="3"/>
  <c r="U66" i="3" s="1"/>
  <c r="S66" i="3"/>
  <c r="V66" i="3" s="1"/>
  <c r="T66" i="3"/>
  <c r="W66" i="3" s="1"/>
  <c r="B67" i="3"/>
  <c r="K67" i="3"/>
  <c r="L67" i="3"/>
  <c r="N67" i="3"/>
  <c r="P67" i="3"/>
  <c r="Q67" i="3"/>
  <c r="R67" i="3"/>
  <c r="U67" i="3" s="1"/>
  <c r="S67" i="3"/>
  <c r="V67" i="3" s="1"/>
  <c r="T67" i="3"/>
  <c r="W67" i="3" s="1"/>
  <c r="B68" i="3"/>
  <c r="K68" i="3"/>
  <c r="L68" i="3"/>
  <c r="N68" i="3"/>
  <c r="P68" i="3"/>
  <c r="Q68" i="3"/>
  <c r="R68" i="3"/>
  <c r="U68" i="3" s="1"/>
  <c r="S68" i="3"/>
  <c r="V68" i="3" s="1"/>
  <c r="T68" i="3"/>
  <c r="W68" i="3" s="1"/>
  <c r="B69" i="3"/>
  <c r="K69" i="3"/>
  <c r="L69" i="3"/>
  <c r="N69" i="3"/>
  <c r="P69" i="3"/>
  <c r="Q69" i="3"/>
  <c r="R69" i="3"/>
  <c r="U69" i="3" s="1"/>
  <c r="S69" i="3"/>
  <c r="V69" i="3" s="1"/>
  <c r="T69" i="3"/>
  <c r="W69" i="3" s="1"/>
  <c r="B70" i="3"/>
  <c r="K70" i="3"/>
  <c r="L70" i="3"/>
  <c r="N70" i="3"/>
  <c r="P70" i="3"/>
  <c r="Q70" i="3"/>
  <c r="R70" i="3"/>
  <c r="U70" i="3" s="1"/>
  <c r="S70" i="3"/>
  <c r="V70" i="3" s="1"/>
  <c r="T70" i="3"/>
  <c r="W70" i="3" s="1"/>
  <c r="B71" i="3"/>
  <c r="K71" i="3"/>
  <c r="L71" i="3"/>
  <c r="N71" i="3"/>
  <c r="P71" i="3"/>
  <c r="Q71" i="3"/>
  <c r="R71" i="3"/>
  <c r="U71" i="3" s="1"/>
  <c r="S71" i="3"/>
  <c r="V71" i="3" s="1"/>
  <c r="T71" i="3"/>
  <c r="W71" i="3" s="1"/>
  <c r="B72" i="3"/>
  <c r="K72" i="3"/>
  <c r="L72" i="3"/>
  <c r="N72" i="3"/>
  <c r="P72" i="3"/>
  <c r="Q72" i="3"/>
  <c r="R72" i="3"/>
  <c r="U72" i="3" s="1"/>
  <c r="S72" i="3"/>
  <c r="V72" i="3" s="1"/>
  <c r="T72" i="3"/>
  <c r="W72" i="3" s="1"/>
  <c r="B73" i="3"/>
  <c r="K73" i="3"/>
  <c r="L73" i="3"/>
  <c r="N73" i="3"/>
  <c r="P73" i="3"/>
  <c r="Q73" i="3"/>
  <c r="R73" i="3"/>
  <c r="U73" i="3" s="1"/>
  <c r="S73" i="3"/>
  <c r="V73" i="3" s="1"/>
  <c r="T73" i="3"/>
  <c r="W73" i="3" s="1"/>
  <c r="B74" i="3"/>
  <c r="K74" i="3"/>
  <c r="L74" i="3"/>
  <c r="N74" i="3"/>
  <c r="P74" i="3"/>
  <c r="Q74" i="3"/>
  <c r="R74" i="3"/>
  <c r="U74" i="3" s="1"/>
  <c r="S74" i="3"/>
  <c r="V74" i="3" s="1"/>
  <c r="T74" i="3"/>
  <c r="W74" i="3" s="1"/>
  <c r="B75" i="3"/>
  <c r="K75" i="3"/>
  <c r="L75" i="3"/>
  <c r="N75" i="3"/>
  <c r="P75" i="3"/>
  <c r="Q75" i="3"/>
  <c r="R75" i="3"/>
  <c r="U75" i="3" s="1"/>
  <c r="S75" i="3"/>
  <c r="V75" i="3" s="1"/>
  <c r="T75" i="3"/>
  <c r="W75" i="3" s="1"/>
  <c r="B76" i="3"/>
  <c r="K76" i="3"/>
  <c r="L76" i="3"/>
  <c r="N76" i="3"/>
  <c r="P76" i="3"/>
  <c r="Q76" i="3"/>
  <c r="R76" i="3"/>
  <c r="U76" i="3" s="1"/>
  <c r="S76" i="3"/>
  <c r="V76" i="3" s="1"/>
  <c r="T76" i="3"/>
  <c r="W76" i="3" s="1"/>
  <c r="B77" i="3"/>
  <c r="K77" i="3"/>
  <c r="L77" i="3"/>
  <c r="N77" i="3"/>
  <c r="P77" i="3"/>
  <c r="Q77" i="3"/>
  <c r="R77" i="3"/>
  <c r="U77" i="3" s="1"/>
  <c r="S77" i="3"/>
  <c r="V77" i="3" s="1"/>
  <c r="T77" i="3"/>
  <c r="W77" i="3" s="1"/>
  <c r="B78" i="3"/>
  <c r="K78" i="3"/>
  <c r="L78" i="3"/>
  <c r="N78" i="3"/>
  <c r="P78" i="3"/>
  <c r="Q78" i="3"/>
  <c r="R78" i="3"/>
  <c r="U78" i="3" s="1"/>
  <c r="S78" i="3"/>
  <c r="V78" i="3" s="1"/>
  <c r="T78" i="3"/>
  <c r="W78" i="3" s="1"/>
  <c r="B79" i="3"/>
  <c r="K79" i="3"/>
  <c r="L79" i="3"/>
  <c r="N79" i="3"/>
  <c r="P79" i="3"/>
  <c r="Q79" i="3"/>
  <c r="R79" i="3"/>
  <c r="U79" i="3" s="1"/>
  <c r="S79" i="3"/>
  <c r="V79" i="3" s="1"/>
  <c r="T79" i="3"/>
  <c r="W79" i="3" s="1"/>
  <c r="B80" i="3"/>
  <c r="K80" i="3"/>
  <c r="L80" i="3"/>
  <c r="N80" i="3"/>
  <c r="P80" i="3"/>
  <c r="Q80" i="3"/>
  <c r="R80" i="3"/>
  <c r="U80" i="3" s="1"/>
  <c r="S80" i="3"/>
  <c r="V80" i="3" s="1"/>
  <c r="T80" i="3"/>
  <c r="W80" i="3" s="1"/>
  <c r="B81" i="3"/>
  <c r="K81" i="3"/>
  <c r="L81" i="3"/>
  <c r="N81" i="3"/>
  <c r="P81" i="3"/>
  <c r="Q81" i="3"/>
  <c r="R81" i="3"/>
  <c r="U81" i="3" s="1"/>
  <c r="S81" i="3"/>
  <c r="V81" i="3" s="1"/>
  <c r="T81" i="3"/>
  <c r="W81" i="3" s="1"/>
  <c r="B82" i="3"/>
  <c r="K82" i="3"/>
  <c r="L82" i="3"/>
  <c r="N82" i="3"/>
  <c r="P82" i="3"/>
  <c r="Q82" i="3"/>
  <c r="R82" i="3"/>
  <c r="U82" i="3" s="1"/>
  <c r="S82" i="3"/>
  <c r="V82" i="3" s="1"/>
  <c r="T82" i="3"/>
  <c r="W82" i="3" s="1"/>
  <c r="B83" i="3"/>
  <c r="K83" i="3"/>
  <c r="L83" i="3"/>
  <c r="N83" i="3"/>
  <c r="P83" i="3"/>
  <c r="Q83" i="3"/>
  <c r="R83" i="3"/>
  <c r="U83" i="3" s="1"/>
  <c r="S83" i="3"/>
  <c r="V83" i="3" s="1"/>
  <c r="T83" i="3"/>
  <c r="W83" i="3" s="1"/>
  <c r="B84" i="3"/>
  <c r="K84" i="3"/>
  <c r="L84" i="3"/>
  <c r="N84" i="3"/>
  <c r="P84" i="3"/>
  <c r="Q84" i="3"/>
  <c r="R84" i="3"/>
  <c r="U84" i="3" s="1"/>
  <c r="S84" i="3"/>
  <c r="V84" i="3" s="1"/>
  <c r="T84" i="3"/>
  <c r="W84" i="3" s="1"/>
  <c r="B85" i="3"/>
  <c r="K85" i="3"/>
  <c r="L85" i="3"/>
  <c r="N85" i="3"/>
  <c r="P85" i="3"/>
  <c r="Q85" i="3"/>
  <c r="R85" i="3"/>
  <c r="U85" i="3" s="1"/>
  <c r="S85" i="3"/>
  <c r="V85" i="3" s="1"/>
  <c r="T85" i="3"/>
  <c r="W85" i="3" s="1"/>
  <c r="B86" i="3"/>
  <c r="K86" i="3"/>
  <c r="L86" i="3"/>
  <c r="N86" i="3"/>
  <c r="P86" i="3"/>
  <c r="Q86" i="3"/>
  <c r="R86" i="3"/>
  <c r="U86" i="3" s="1"/>
  <c r="S86" i="3"/>
  <c r="V86" i="3" s="1"/>
  <c r="T86" i="3"/>
  <c r="W86" i="3" s="1"/>
  <c r="B87" i="3"/>
  <c r="K87" i="3"/>
  <c r="L87" i="3"/>
  <c r="N87" i="3"/>
  <c r="P87" i="3"/>
  <c r="Q87" i="3"/>
  <c r="R87" i="3"/>
  <c r="U87" i="3" s="1"/>
  <c r="S87" i="3"/>
  <c r="V87" i="3" s="1"/>
  <c r="T87" i="3"/>
  <c r="W87" i="3" s="1"/>
  <c r="B88" i="3"/>
  <c r="K88" i="3"/>
  <c r="L88" i="3"/>
  <c r="N88" i="3"/>
  <c r="P88" i="3"/>
  <c r="Q88" i="3"/>
  <c r="R88" i="3"/>
  <c r="U88" i="3" s="1"/>
  <c r="S88" i="3"/>
  <c r="V88" i="3" s="1"/>
  <c r="T88" i="3"/>
  <c r="W88" i="3" s="1"/>
  <c r="B89" i="3"/>
  <c r="K89" i="3"/>
  <c r="L89" i="3"/>
  <c r="N89" i="3"/>
  <c r="P89" i="3"/>
  <c r="Q89" i="3"/>
  <c r="R89" i="3"/>
  <c r="U89" i="3" s="1"/>
  <c r="S89" i="3"/>
  <c r="V89" i="3" s="1"/>
  <c r="T89" i="3"/>
  <c r="W89" i="3" s="1"/>
  <c r="B90" i="3"/>
  <c r="K90" i="3"/>
  <c r="L90" i="3"/>
  <c r="N90" i="3"/>
  <c r="P90" i="3"/>
  <c r="Q90" i="3"/>
  <c r="R90" i="3"/>
  <c r="U90" i="3" s="1"/>
  <c r="S90" i="3"/>
  <c r="V90" i="3" s="1"/>
  <c r="T90" i="3"/>
  <c r="W90" i="3" s="1"/>
  <c r="B91" i="3"/>
  <c r="K91" i="3"/>
  <c r="L91" i="3"/>
  <c r="N91" i="3"/>
  <c r="P91" i="3"/>
  <c r="Q91" i="3"/>
  <c r="R91" i="3"/>
  <c r="U91" i="3" s="1"/>
  <c r="S91" i="3"/>
  <c r="V91" i="3" s="1"/>
  <c r="T91" i="3"/>
  <c r="W91" i="3" s="1"/>
  <c r="B92" i="3"/>
  <c r="K92" i="3"/>
  <c r="L92" i="3"/>
  <c r="N92" i="3"/>
  <c r="P92" i="3"/>
  <c r="Q92" i="3"/>
  <c r="R92" i="3"/>
  <c r="U92" i="3" s="1"/>
  <c r="S92" i="3"/>
  <c r="V92" i="3" s="1"/>
  <c r="T92" i="3"/>
  <c r="W92" i="3" s="1"/>
  <c r="B93" i="3"/>
  <c r="K93" i="3"/>
  <c r="L93" i="3"/>
  <c r="N93" i="3"/>
  <c r="P93" i="3"/>
  <c r="Q93" i="3"/>
  <c r="R93" i="3"/>
  <c r="U93" i="3" s="1"/>
  <c r="S93" i="3"/>
  <c r="V93" i="3" s="1"/>
  <c r="T93" i="3"/>
  <c r="W93" i="3" s="1"/>
  <c r="B94" i="3"/>
  <c r="K94" i="3"/>
  <c r="L94" i="3"/>
  <c r="N94" i="3"/>
  <c r="P94" i="3"/>
  <c r="Q94" i="3"/>
  <c r="R94" i="3"/>
  <c r="U94" i="3" s="1"/>
  <c r="S94" i="3"/>
  <c r="V94" i="3" s="1"/>
  <c r="T94" i="3"/>
  <c r="W94" i="3" s="1"/>
  <c r="B95" i="3"/>
  <c r="K95" i="3"/>
  <c r="L95" i="3"/>
  <c r="N95" i="3"/>
  <c r="P95" i="3"/>
  <c r="Q95" i="3"/>
  <c r="R95" i="3"/>
  <c r="U95" i="3" s="1"/>
  <c r="S95" i="3"/>
  <c r="V95" i="3" s="1"/>
  <c r="T95" i="3"/>
  <c r="W95" i="3" s="1"/>
  <c r="B96" i="3"/>
  <c r="K96" i="3"/>
  <c r="L96" i="3"/>
  <c r="N96" i="3"/>
  <c r="P96" i="3"/>
  <c r="Q96" i="3"/>
  <c r="R96" i="3"/>
  <c r="U96" i="3" s="1"/>
  <c r="S96" i="3"/>
  <c r="V96" i="3" s="1"/>
  <c r="T96" i="3"/>
  <c r="W96" i="3" s="1"/>
  <c r="B97" i="3"/>
  <c r="K97" i="3"/>
  <c r="L97" i="3"/>
  <c r="N97" i="3"/>
  <c r="P97" i="3"/>
  <c r="Q97" i="3"/>
  <c r="R97" i="3"/>
  <c r="U97" i="3" s="1"/>
  <c r="S97" i="3"/>
  <c r="V97" i="3" s="1"/>
  <c r="T97" i="3"/>
  <c r="W97" i="3" s="1"/>
  <c r="B98" i="3"/>
  <c r="K98" i="3"/>
  <c r="L98" i="3"/>
  <c r="N98" i="3"/>
  <c r="P98" i="3"/>
  <c r="Q98" i="3"/>
  <c r="R98" i="3"/>
  <c r="U98" i="3" s="1"/>
  <c r="S98" i="3"/>
  <c r="V98" i="3" s="1"/>
  <c r="T98" i="3"/>
  <c r="W98" i="3" s="1"/>
  <c r="B99" i="3"/>
  <c r="K99" i="3"/>
  <c r="L99" i="3"/>
  <c r="N99" i="3"/>
  <c r="P99" i="3"/>
  <c r="Q99" i="3"/>
  <c r="R99" i="3"/>
  <c r="U99" i="3" s="1"/>
  <c r="S99" i="3"/>
  <c r="V99" i="3" s="1"/>
  <c r="T99" i="3"/>
  <c r="W99" i="3" s="1"/>
  <c r="B100" i="3"/>
  <c r="K100" i="3"/>
  <c r="L100" i="3"/>
  <c r="N100" i="3"/>
  <c r="P100" i="3"/>
  <c r="Q100" i="3"/>
  <c r="R100" i="3"/>
  <c r="U100" i="3" s="1"/>
  <c r="S100" i="3"/>
  <c r="V100" i="3" s="1"/>
  <c r="T100" i="3"/>
  <c r="W100" i="3" s="1"/>
  <c r="B101" i="3"/>
  <c r="K101" i="3"/>
  <c r="L101" i="3"/>
  <c r="N101" i="3"/>
  <c r="P101" i="3"/>
  <c r="Q101" i="3"/>
  <c r="R101" i="3"/>
  <c r="U101" i="3" s="1"/>
  <c r="S101" i="3"/>
  <c r="V101" i="3" s="1"/>
  <c r="T101" i="3"/>
  <c r="W101" i="3" s="1"/>
  <c r="B102" i="3"/>
  <c r="K102" i="3"/>
  <c r="L102" i="3"/>
  <c r="N102" i="3"/>
  <c r="P102" i="3"/>
  <c r="Q102" i="3"/>
  <c r="R102" i="3"/>
  <c r="U102" i="3" s="1"/>
  <c r="S102" i="3"/>
  <c r="V102" i="3" s="1"/>
  <c r="T102" i="3"/>
  <c r="W102" i="3" s="1"/>
  <c r="B103" i="3"/>
  <c r="K103" i="3"/>
  <c r="L103" i="3"/>
  <c r="N103" i="3"/>
  <c r="P103" i="3"/>
  <c r="Q103" i="3"/>
  <c r="R103" i="3"/>
  <c r="U103" i="3" s="1"/>
  <c r="S103" i="3"/>
  <c r="V103" i="3" s="1"/>
  <c r="T103" i="3"/>
  <c r="W103" i="3" s="1"/>
  <c r="B104" i="3"/>
  <c r="K104" i="3"/>
  <c r="L104" i="3"/>
  <c r="N104" i="3"/>
  <c r="P104" i="3"/>
  <c r="Q104" i="3"/>
  <c r="R104" i="3"/>
  <c r="U104" i="3" s="1"/>
  <c r="S104" i="3"/>
  <c r="V104" i="3" s="1"/>
  <c r="T104" i="3"/>
  <c r="W104" i="3" s="1"/>
  <c r="B105" i="3"/>
  <c r="K105" i="3"/>
  <c r="L105" i="3"/>
  <c r="N105" i="3"/>
  <c r="P105" i="3"/>
  <c r="Q105" i="3"/>
  <c r="R105" i="3"/>
  <c r="U105" i="3" s="1"/>
  <c r="S105" i="3"/>
  <c r="V105" i="3" s="1"/>
  <c r="T105" i="3"/>
  <c r="W105" i="3" s="1"/>
  <c r="B106" i="3"/>
  <c r="K106" i="3"/>
  <c r="L106" i="3"/>
  <c r="N106" i="3"/>
  <c r="P106" i="3"/>
  <c r="Q106" i="3"/>
  <c r="R106" i="3"/>
  <c r="U106" i="3" s="1"/>
  <c r="S106" i="3"/>
  <c r="V106" i="3" s="1"/>
  <c r="T106" i="3"/>
  <c r="W106" i="3" s="1"/>
  <c r="B107" i="3"/>
  <c r="K107" i="3"/>
  <c r="L107" i="3"/>
  <c r="N107" i="3"/>
  <c r="P107" i="3"/>
  <c r="Q107" i="3"/>
  <c r="R107" i="3"/>
  <c r="U107" i="3" s="1"/>
  <c r="S107" i="3"/>
  <c r="V107" i="3" s="1"/>
  <c r="T107" i="3"/>
  <c r="W107" i="3" s="1"/>
  <c r="B108" i="3"/>
  <c r="K108" i="3"/>
  <c r="L108" i="3"/>
  <c r="N108" i="3"/>
  <c r="P108" i="3"/>
  <c r="Q108" i="3"/>
  <c r="R108" i="3"/>
  <c r="U108" i="3" s="1"/>
  <c r="S108" i="3"/>
  <c r="V108" i="3" s="1"/>
  <c r="T108" i="3"/>
  <c r="W108" i="3" s="1"/>
  <c r="B109" i="3"/>
  <c r="K109" i="3"/>
  <c r="L109" i="3"/>
  <c r="N109" i="3"/>
  <c r="P109" i="3"/>
  <c r="Q109" i="3"/>
  <c r="R109" i="3"/>
  <c r="U109" i="3" s="1"/>
  <c r="S109" i="3"/>
  <c r="V109" i="3" s="1"/>
  <c r="T109" i="3"/>
  <c r="W109" i="3" s="1"/>
  <c r="B110" i="3"/>
  <c r="K110" i="3"/>
  <c r="L110" i="3"/>
  <c r="N110" i="3"/>
  <c r="P110" i="3"/>
  <c r="Q110" i="3"/>
  <c r="R110" i="3"/>
  <c r="U110" i="3" s="1"/>
  <c r="S110" i="3"/>
  <c r="V110" i="3" s="1"/>
  <c r="T110" i="3"/>
  <c r="W110" i="3" s="1"/>
  <c r="B111" i="3"/>
  <c r="K111" i="3"/>
  <c r="L111" i="3"/>
  <c r="N111" i="3"/>
  <c r="P111" i="3"/>
  <c r="Q111" i="3"/>
  <c r="R111" i="3"/>
  <c r="U111" i="3" s="1"/>
  <c r="S111" i="3"/>
  <c r="V111" i="3" s="1"/>
  <c r="T111" i="3"/>
  <c r="W111" i="3" s="1"/>
  <c r="B112" i="3"/>
  <c r="K112" i="3"/>
  <c r="L112" i="3"/>
  <c r="N112" i="3"/>
  <c r="P112" i="3"/>
  <c r="Q112" i="3"/>
  <c r="R112" i="3"/>
  <c r="U112" i="3" s="1"/>
  <c r="S112" i="3"/>
  <c r="V112" i="3" s="1"/>
  <c r="T112" i="3"/>
  <c r="W112" i="3" s="1"/>
  <c r="B113" i="3"/>
  <c r="K113" i="3"/>
  <c r="L113" i="3"/>
  <c r="N113" i="3"/>
  <c r="P113" i="3"/>
  <c r="Q113" i="3"/>
  <c r="R113" i="3"/>
  <c r="U113" i="3" s="1"/>
  <c r="S113" i="3"/>
  <c r="V113" i="3" s="1"/>
  <c r="T113" i="3"/>
  <c r="W113" i="3" s="1"/>
  <c r="B114" i="3"/>
  <c r="K114" i="3"/>
  <c r="L114" i="3"/>
  <c r="N114" i="3"/>
  <c r="P114" i="3"/>
  <c r="Q114" i="3"/>
  <c r="R114" i="3"/>
  <c r="U114" i="3" s="1"/>
  <c r="S114" i="3"/>
  <c r="V114" i="3" s="1"/>
  <c r="T114" i="3"/>
  <c r="W114" i="3" s="1"/>
  <c r="B115" i="3"/>
  <c r="K115" i="3"/>
  <c r="L115" i="3"/>
  <c r="N115" i="3"/>
  <c r="P115" i="3"/>
  <c r="Q115" i="3"/>
  <c r="R115" i="3"/>
  <c r="U115" i="3" s="1"/>
  <c r="S115" i="3"/>
  <c r="V115" i="3" s="1"/>
  <c r="T115" i="3"/>
  <c r="W115" i="3" s="1"/>
  <c r="B116" i="3"/>
  <c r="K116" i="3"/>
  <c r="L116" i="3"/>
  <c r="N116" i="3"/>
  <c r="P116" i="3"/>
  <c r="Q116" i="3"/>
  <c r="R116" i="3"/>
  <c r="U116" i="3" s="1"/>
  <c r="S116" i="3"/>
  <c r="V116" i="3" s="1"/>
  <c r="T116" i="3"/>
  <c r="W116" i="3" s="1"/>
  <c r="B117" i="3"/>
  <c r="K117" i="3"/>
  <c r="L117" i="3"/>
  <c r="N117" i="3"/>
  <c r="P117" i="3"/>
  <c r="Q117" i="3"/>
  <c r="R117" i="3"/>
  <c r="U117" i="3" s="1"/>
  <c r="S117" i="3"/>
  <c r="V117" i="3" s="1"/>
  <c r="T117" i="3"/>
  <c r="W117" i="3" s="1"/>
  <c r="B118" i="3"/>
  <c r="K118" i="3"/>
  <c r="L118" i="3"/>
  <c r="N118" i="3"/>
  <c r="P118" i="3"/>
  <c r="Q118" i="3"/>
  <c r="R118" i="3"/>
  <c r="U118" i="3" s="1"/>
  <c r="S118" i="3"/>
  <c r="V118" i="3" s="1"/>
  <c r="T118" i="3"/>
  <c r="W118" i="3" s="1"/>
  <c r="B119" i="3"/>
  <c r="K119" i="3"/>
  <c r="L119" i="3"/>
  <c r="N119" i="3"/>
  <c r="P119" i="3"/>
  <c r="Q119" i="3"/>
  <c r="R119" i="3"/>
  <c r="U119" i="3" s="1"/>
  <c r="S119" i="3"/>
  <c r="V119" i="3" s="1"/>
  <c r="T119" i="3"/>
  <c r="W119" i="3" s="1"/>
  <c r="B120" i="3"/>
  <c r="K120" i="3"/>
  <c r="L120" i="3"/>
  <c r="N120" i="3"/>
  <c r="P120" i="3"/>
  <c r="Q120" i="3"/>
  <c r="R120" i="3"/>
  <c r="U120" i="3" s="1"/>
  <c r="S120" i="3"/>
  <c r="V120" i="3" s="1"/>
  <c r="T120" i="3"/>
  <c r="W120" i="3" s="1"/>
  <c r="B121" i="3"/>
  <c r="K121" i="3"/>
  <c r="L121" i="3"/>
  <c r="N121" i="3"/>
  <c r="P121" i="3"/>
  <c r="Q121" i="3"/>
  <c r="R121" i="3"/>
  <c r="U121" i="3" s="1"/>
  <c r="S121" i="3"/>
  <c r="V121" i="3" s="1"/>
  <c r="T121" i="3"/>
  <c r="W121" i="3" s="1"/>
  <c r="B122" i="3"/>
  <c r="K122" i="3"/>
  <c r="L122" i="3"/>
  <c r="N122" i="3"/>
  <c r="P122" i="3"/>
  <c r="Q122" i="3"/>
  <c r="R122" i="3"/>
  <c r="U122" i="3" s="1"/>
  <c r="S122" i="3"/>
  <c r="V122" i="3" s="1"/>
  <c r="T122" i="3"/>
  <c r="W122" i="3" s="1"/>
  <c r="B123" i="3"/>
  <c r="K123" i="3"/>
  <c r="L123" i="3"/>
  <c r="N123" i="3"/>
  <c r="P123" i="3"/>
  <c r="Q123" i="3"/>
  <c r="R123" i="3"/>
  <c r="U123" i="3" s="1"/>
  <c r="S123" i="3"/>
  <c r="V123" i="3" s="1"/>
  <c r="T123" i="3"/>
  <c r="W123" i="3" s="1"/>
  <c r="B124" i="3"/>
  <c r="K124" i="3"/>
  <c r="L124" i="3"/>
  <c r="N124" i="3"/>
  <c r="P124" i="3"/>
  <c r="Q124" i="3"/>
  <c r="R124" i="3"/>
  <c r="U124" i="3" s="1"/>
  <c r="S124" i="3"/>
  <c r="V124" i="3" s="1"/>
  <c r="T124" i="3"/>
  <c r="W124" i="3" s="1"/>
  <c r="B125" i="3"/>
  <c r="K125" i="3"/>
  <c r="L125" i="3"/>
  <c r="N125" i="3"/>
  <c r="P125" i="3"/>
  <c r="Q125" i="3"/>
  <c r="R125" i="3"/>
  <c r="U125" i="3" s="1"/>
  <c r="S125" i="3"/>
  <c r="V125" i="3" s="1"/>
  <c r="T125" i="3"/>
  <c r="W125" i="3" s="1"/>
  <c r="B126" i="3"/>
  <c r="K126" i="3"/>
  <c r="L126" i="3"/>
  <c r="N126" i="3"/>
  <c r="P126" i="3"/>
  <c r="Q126" i="3"/>
  <c r="R126" i="3"/>
  <c r="U126" i="3" s="1"/>
  <c r="S126" i="3"/>
  <c r="V126" i="3" s="1"/>
  <c r="T126" i="3"/>
  <c r="W126" i="3" s="1"/>
  <c r="B127" i="3"/>
  <c r="K127" i="3"/>
  <c r="L127" i="3"/>
  <c r="N127" i="3"/>
  <c r="P127" i="3"/>
  <c r="Q127" i="3"/>
  <c r="R127" i="3"/>
  <c r="U127" i="3" s="1"/>
  <c r="S127" i="3"/>
  <c r="V127" i="3" s="1"/>
  <c r="T127" i="3"/>
  <c r="W127" i="3" s="1"/>
  <c r="B128" i="3"/>
  <c r="K128" i="3"/>
  <c r="L128" i="3"/>
  <c r="N128" i="3"/>
  <c r="P128" i="3"/>
  <c r="Q128" i="3"/>
  <c r="R128" i="3"/>
  <c r="U128" i="3" s="1"/>
  <c r="S128" i="3"/>
  <c r="V128" i="3" s="1"/>
  <c r="T128" i="3"/>
  <c r="W128" i="3" s="1"/>
  <c r="B129" i="3"/>
  <c r="K129" i="3"/>
  <c r="L129" i="3"/>
  <c r="N129" i="3"/>
  <c r="P129" i="3"/>
  <c r="Q129" i="3"/>
  <c r="R129" i="3"/>
  <c r="U129" i="3" s="1"/>
  <c r="S129" i="3"/>
  <c r="V129" i="3" s="1"/>
  <c r="T129" i="3"/>
  <c r="W129" i="3" s="1"/>
  <c r="B130" i="3"/>
  <c r="K130" i="3"/>
  <c r="L130" i="3"/>
  <c r="N130" i="3"/>
  <c r="P130" i="3"/>
  <c r="Q130" i="3"/>
  <c r="R130" i="3"/>
  <c r="U130" i="3" s="1"/>
  <c r="S130" i="3"/>
  <c r="V130" i="3" s="1"/>
  <c r="T130" i="3"/>
  <c r="W130" i="3" s="1"/>
  <c r="B131" i="3"/>
  <c r="K131" i="3"/>
  <c r="L131" i="3"/>
  <c r="N131" i="3"/>
  <c r="P131" i="3"/>
  <c r="Q131" i="3"/>
  <c r="R131" i="3"/>
  <c r="U131" i="3" s="1"/>
  <c r="S131" i="3"/>
  <c r="V131" i="3" s="1"/>
  <c r="T131" i="3"/>
  <c r="W131" i="3" s="1"/>
  <c r="B132" i="3"/>
  <c r="K132" i="3"/>
  <c r="L132" i="3"/>
  <c r="N132" i="3"/>
  <c r="P132" i="3"/>
  <c r="Q132" i="3"/>
  <c r="R132" i="3"/>
  <c r="U132" i="3" s="1"/>
  <c r="S132" i="3"/>
  <c r="V132" i="3" s="1"/>
  <c r="T132" i="3"/>
  <c r="W132" i="3" s="1"/>
  <c r="B133" i="3"/>
  <c r="K133" i="3"/>
  <c r="L133" i="3"/>
  <c r="N133" i="3"/>
  <c r="P133" i="3"/>
  <c r="Q133" i="3"/>
  <c r="R133" i="3"/>
  <c r="U133" i="3" s="1"/>
  <c r="S133" i="3"/>
  <c r="V133" i="3" s="1"/>
  <c r="T133" i="3"/>
  <c r="W133" i="3" s="1"/>
  <c r="B134" i="3"/>
  <c r="K134" i="3"/>
  <c r="L134" i="3"/>
  <c r="N134" i="3"/>
  <c r="P134" i="3"/>
  <c r="Q134" i="3"/>
  <c r="R134" i="3"/>
  <c r="U134" i="3" s="1"/>
  <c r="S134" i="3"/>
  <c r="V134" i="3" s="1"/>
  <c r="T134" i="3"/>
  <c r="W134" i="3" s="1"/>
  <c r="B135" i="3"/>
  <c r="K135" i="3"/>
  <c r="L135" i="3"/>
  <c r="N135" i="3"/>
  <c r="P135" i="3"/>
  <c r="Q135" i="3"/>
  <c r="R135" i="3"/>
  <c r="U135" i="3" s="1"/>
  <c r="S135" i="3"/>
  <c r="V135" i="3" s="1"/>
  <c r="T135" i="3"/>
  <c r="W135" i="3" s="1"/>
  <c r="B136" i="3"/>
  <c r="K136" i="3"/>
  <c r="L136" i="3"/>
  <c r="N136" i="3"/>
  <c r="P136" i="3"/>
  <c r="Q136" i="3"/>
  <c r="R136" i="3"/>
  <c r="U136" i="3" s="1"/>
  <c r="S136" i="3"/>
  <c r="V136" i="3" s="1"/>
  <c r="T136" i="3"/>
  <c r="W136" i="3" s="1"/>
  <c r="B137" i="3"/>
  <c r="K137" i="3"/>
  <c r="L137" i="3"/>
  <c r="N137" i="3"/>
  <c r="P137" i="3"/>
  <c r="Q137" i="3"/>
  <c r="R137" i="3"/>
  <c r="U137" i="3" s="1"/>
  <c r="S137" i="3"/>
  <c r="V137" i="3" s="1"/>
  <c r="T137" i="3"/>
  <c r="W137" i="3" s="1"/>
  <c r="B138" i="3"/>
  <c r="K138" i="3"/>
  <c r="L138" i="3"/>
  <c r="N138" i="3"/>
  <c r="P138" i="3"/>
  <c r="Q138" i="3"/>
  <c r="R138" i="3"/>
  <c r="U138" i="3" s="1"/>
  <c r="S138" i="3"/>
  <c r="V138" i="3" s="1"/>
  <c r="T138" i="3"/>
  <c r="W138" i="3" s="1"/>
  <c r="B139" i="3"/>
  <c r="K139" i="3"/>
  <c r="L139" i="3"/>
  <c r="N139" i="3"/>
  <c r="P139" i="3"/>
  <c r="Q139" i="3"/>
  <c r="R139" i="3"/>
  <c r="U139" i="3" s="1"/>
  <c r="S139" i="3"/>
  <c r="V139" i="3" s="1"/>
  <c r="T139" i="3"/>
  <c r="W139" i="3" s="1"/>
  <c r="B140" i="3"/>
  <c r="K140" i="3"/>
  <c r="L140" i="3"/>
  <c r="N140" i="3"/>
  <c r="P140" i="3"/>
  <c r="Q140" i="3"/>
  <c r="R140" i="3"/>
  <c r="U140" i="3" s="1"/>
  <c r="S140" i="3"/>
  <c r="V140" i="3" s="1"/>
  <c r="T140" i="3"/>
  <c r="W140" i="3" s="1"/>
  <c r="B141" i="3"/>
  <c r="K141" i="3"/>
  <c r="L141" i="3"/>
  <c r="N141" i="3"/>
  <c r="P141" i="3"/>
  <c r="Q141" i="3"/>
  <c r="R141" i="3"/>
  <c r="U141" i="3" s="1"/>
  <c r="S141" i="3"/>
  <c r="V141" i="3" s="1"/>
  <c r="T141" i="3"/>
  <c r="W141" i="3" s="1"/>
  <c r="B142" i="3"/>
  <c r="K142" i="3"/>
  <c r="L142" i="3"/>
  <c r="N142" i="3"/>
  <c r="P142" i="3"/>
  <c r="Q142" i="3"/>
  <c r="R142" i="3"/>
  <c r="U142" i="3" s="1"/>
  <c r="S142" i="3"/>
  <c r="V142" i="3" s="1"/>
  <c r="T142" i="3"/>
  <c r="W142" i="3" s="1"/>
  <c r="B143" i="3"/>
  <c r="K143" i="3"/>
  <c r="L143" i="3"/>
  <c r="N143" i="3"/>
  <c r="P143" i="3"/>
  <c r="Q143" i="3"/>
  <c r="R143" i="3"/>
  <c r="U143" i="3" s="1"/>
  <c r="S143" i="3"/>
  <c r="V143" i="3" s="1"/>
  <c r="T143" i="3"/>
  <c r="W143" i="3" s="1"/>
  <c r="B144" i="3"/>
  <c r="K144" i="3"/>
  <c r="L144" i="3"/>
  <c r="N144" i="3"/>
  <c r="P144" i="3"/>
  <c r="Q144" i="3"/>
  <c r="R144" i="3"/>
  <c r="U144" i="3" s="1"/>
  <c r="S144" i="3"/>
  <c r="V144" i="3" s="1"/>
  <c r="T144" i="3"/>
  <c r="W144" i="3" s="1"/>
  <c r="B145" i="3"/>
  <c r="K145" i="3"/>
  <c r="L145" i="3"/>
  <c r="N145" i="3"/>
  <c r="P145" i="3"/>
  <c r="Q145" i="3"/>
  <c r="R145" i="3"/>
  <c r="U145" i="3" s="1"/>
  <c r="S145" i="3"/>
  <c r="V145" i="3" s="1"/>
  <c r="T145" i="3"/>
  <c r="W145" i="3" s="1"/>
  <c r="B146" i="3"/>
  <c r="K146" i="3"/>
  <c r="L146" i="3"/>
  <c r="N146" i="3"/>
  <c r="P146" i="3"/>
  <c r="Q146" i="3"/>
  <c r="R146" i="3"/>
  <c r="U146" i="3" s="1"/>
  <c r="S146" i="3"/>
  <c r="V146" i="3" s="1"/>
  <c r="T146" i="3"/>
  <c r="W146" i="3" s="1"/>
  <c r="B147" i="3"/>
  <c r="K147" i="3"/>
  <c r="L147" i="3"/>
  <c r="N147" i="3"/>
  <c r="P147" i="3"/>
  <c r="Q147" i="3"/>
  <c r="R147" i="3"/>
  <c r="U147" i="3" s="1"/>
  <c r="S147" i="3"/>
  <c r="V147" i="3" s="1"/>
  <c r="T147" i="3"/>
  <c r="W147" i="3" s="1"/>
  <c r="B148" i="3"/>
  <c r="K148" i="3"/>
  <c r="L148" i="3"/>
  <c r="N148" i="3"/>
  <c r="P148" i="3"/>
  <c r="Q148" i="3"/>
  <c r="R148" i="3"/>
  <c r="U148" i="3" s="1"/>
  <c r="S148" i="3"/>
  <c r="V148" i="3" s="1"/>
  <c r="T148" i="3"/>
  <c r="W148" i="3" s="1"/>
  <c r="B149" i="3"/>
  <c r="K149" i="3"/>
  <c r="L149" i="3"/>
  <c r="N149" i="3"/>
  <c r="P149" i="3"/>
  <c r="Q149" i="3"/>
  <c r="R149" i="3"/>
  <c r="U149" i="3" s="1"/>
  <c r="S149" i="3"/>
  <c r="V149" i="3" s="1"/>
  <c r="T149" i="3"/>
  <c r="W149" i="3" s="1"/>
  <c r="B150" i="3"/>
  <c r="K150" i="3"/>
  <c r="L150" i="3"/>
  <c r="N150" i="3"/>
  <c r="P150" i="3"/>
  <c r="Q150" i="3"/>
  <c r="R150" i="3"/>
  <c r="U150" i="3" s="1"/>
  <c r="S150" i="3"/>
  <c r="V150" i="3" s="1"/>
  <c r="T150" i="3"/>
  <c r="W150" i="3" s="1"/>
  <c r="B151" i="3"/>
  <c r="K151" i="3"/>
  <c r="L151" i="3"/>
  <c r="N151" i="3"/>
  <c r="P151" i="3"/>
  <c r="Q151" i="3"/>
  <c r="R151" i="3"/>
  <c r="U151" i="3" s="1"/>
  <c r="S151" i="3"/>
  <c r="V151" i="3" s="1"/>
  <c r="T151" i="3"/>
  <c r="W151" i="3" s="1"/>
  <c r="B152" i="3"/>
  <c r="K152" i="3"/>
  <c r="L152" i="3"/>
  <c r="N152" i="3"/>
  <c r="P152" i="3"/>
  <c r="Q152" i="3"/>
  <c r="R152" i="3"/>
  <c r="U152" i="3" s="1"/>
  <c r="S152" i="3"/>
  <c r="V152" i="3" s="1"/>
  <c r="T152" i="3"/>
  <c r="W152" i="3" s="1"/>
  <c r="B153" i="3"/>
  <c r="K153" i="3"/>
  <c r="L153" i="3"/>
  <c r="N153" i="3"/>
  <c r="P153" i="3"/>
  <c r="Q153" i="3"/>
  <c r="R153" i="3"/>
  <c r="U153" i="3" s="1"/>
  <c r="S153" i="3"/>
  <c r="V153" i="3" s="1"/>
  <c r="T153" i="3"/>
  <c r="W153" i="3" s="1"/>
  <c r="B154" i="3"/>
  <c r="K154" i="3"/>
  <c r="L154" i="3"/>
  <c r="N154" i="3"/>
  <c r="P154" i="3"/>
  <c r="Q154" i="3"/>
  <c r="R154" i="3"/>
  <c r="U154" i="3" s="1"/>
  <c r="S154" i="3"/>
  <c r="V154" i="3" s="1"/>
  <c r="T154" i="3"/>
  <c r="W154" i="3" s="1"/>
  <c r="B155" i="3"/>
  <c r="K155" i="3"/>
  <c r="L155" i="3"/>
  <c r="N155" i="3"/>
  <c r="P155" i="3"/>
  <c r="Q155" i="3"/>
  <c r="R155" i="3"/>
  <c r="U155" i="3" s="1"/>
  <c r="S155" i="3"/>
  <c r="V155" i="3" s="1"/>
  <c r="T155" i="3"/>
  <c r="W155" i="3" s="1"/>
  <c r="B156" i="3"/>
  <c r="K156" i="3"/>
  <c r="L156" i="3"/>
  <c r="N156" i="3"/>
  <c r="P156" i="3"/>
  <c r="Q156" i="3"/>
  <c r="R156" i="3"/>
  <c r="U156" i="3" s="1"/>
  <c r="S156" i="3"/>
  <c r="V156" i="3" s="1"/>
  <c r="T156" i="3"/>
  <c r="W156" i="3" s="1"/>
  <c r="B157" i="3"/>
  <c r="K157" i="3"/>
  <c r="L157" i="3"/>
  <c r="N157" i="3"/>
  <c r="P157" i="3"/>
  <c r="Q157" i="3"/>
  <c r="R157" i="3"/>
  <c r="U157" i="3" s="1"/>
  <c r="S157" i="3"/>
  <c r="V157" i="3" s="1"/>
  <c r="T157" i="3"/>
  <c r="W157" i="3" s="1"/>
  <c r="B158" i="3"/>
  <c r="K158" i="3"/>
  <c r="L158" i="3"/>
  <c r="N158" i="3"/>
  <c r="P158" i="3"/>
  <c r="Q158" i="3"/>
  <c r="R158" i="3"/>
  <c r="U158" i="3" s="1"/>
  <c r="S158" i="3"/>
  <c r="V158" i="3" s="1"/>
  <c r="T158" i="3"/>
  <c r="W158" i="3" s="1"/>
  <c r="B159" i="3"/>
  <c r="K159" i="3"/>
  <c r="L159" i="3"/>
  <c r="N159" i="3"/>
  <c r="P159" i="3"/>
  <c r="Q159" i="3"/>
  <c r="R159" i="3"/>
  <c r="U159" i="3" s="1"/>
  <c r="S159" i="3"/>
  <c r="V159" i="3" s="1"/>
  <c r="T159" i="3"/>
  <c r="W159" i="3" s="1"/>
  <c r="B160" i="3"/>
  <c r="K160" i="3"/>
  <c r="L160" i="3"/>
  <c r="N160" i="3"/>
  <c r="P160" i="3"/>
  <c r="Q160" i="3"/>
  <c r="R160" i="3"/>
  <c r="U160" i="3" s="1"/>
  <c r="S160" i="3"/>
  <c r="V160" i="3" s="1"/>
  <c r="T160" i="3"/>
  <c r="W160" i="3" s="1"/>
  <c r="B161" i="3"/>
  <c r="K161" i="3"/>
  <c r="L161" i="3"/>
  <c r="N161" i="3"/>
  <c r="P161" i="3"/>
  <c r="Q161" i="3"/>
  <c r="R161" i="3"/>
  <c r="U161" i="3" s="1"/>
  <c r="S161" i="3"/>
  <c r="V161" i="3" s="1"/>
  <c r="T161" i="3"/>
  <c r="W161" i="3" s="1"/>
  <c r="B162" i="3"/>
  <c r="K162" i="3"/>
  <c r="L162" i="3"/>
  <c r="N162" i="3"/>
  <c r="P162" i="3"/>
  <c r="Q162" i="3"/>
  <c r="R162" i="3"/>
  <c r="U162" i="3" s="1"/>
  <c r="S162" i="3"/>
  <c r="V162" i="3" s="1"/>
  <c r="T162" i="3"/>
  <c r="W162" i="3" s="1"/>
  <c r="B163" i="3"/>
  <c r="K163" i="3"/>
  <c r="L163" i="3"/>
  <c r="N163" i="3"/>
  <c r="P163" i="3"/>
  <c r="Q163" i="3"/>
  <c r="R163" i="3"/>
  <c r="U163" i="3" s="1"/>
  <c r="S163" i="3"/>
  <c r="V163" i="3" s="1"/>
  <c r="T163" i="3"/>
  <c r="W163" i="3" s="1"/>
  <c r="B164" i="3"/>
  <c r="K164" i="3"/>
  <c r="L164" i="3"/>
  <c r="N164" i="3"/>
  <c r="P164" i="3"/>
  <c r="Q164" i="3"/>
  <c r="R164" i="3"/>
  <c r="U164" i="3" s="1"/>
  <c r="S164" i="3"/>
  <c r="V164" i="3" s="1"/>
  <c r="T164" i="3"/>
  <c r="W164" i="3" s="1"/>
  <c r="B165" i="3"/>
  <c r="K165" i="3"/>
  <c r="L165" i="3"/>
  <c r="N165" i="3"/>
  <c r="P165" i="3"/>
  <c r="Q165" i="3"/>
  <c r="R165" i="3"/>
  <c r="U165" i="3" s="1"/>
  <c r="S165" i="3"/>
  <c r="V165" i="3" s="1"/>
  <c r="T165" i="3"/>
  <c r="W165" i="3" s="1"/>
  <c r="B166" i="3"/>
  <c r="K166" i="3"/>
  <c r="L166" i="3"/>
  <c r="N166" i="3"/>
  <c r="P166" i="3"/>
  <c r="Q166" i="3"/>
  <c r="R166" i="3"/>
  <c r="U166" i="3" s="1"/>
  <c r="S166" i="3"/>
  <c r="V166" i="3" s="1"/>
  <c r="T166" i="3"/>
  <c r="W166" i="3" s="1"/>
  <c r="B167" i="3"/>
  <c r="K167" i="3"/>
  <c r="L167" i="3"/>
  <c r="N167" i="3"/>
  <c r="P167" i="3"/>
  <c r="Q167" i="3"/>
  <c r="R167" i="3"/>
  <c r="U167" i="3" s="1"/>
  <c r="S167" i="3"/>
  <c r="V167" i="3" s="1"/>
  <c r="T167" i="3"/>
  <c r="W167" i="3" s="1"/>
  <c r="B168" i="3"/>
  <c r="K168" i="3"/>
  <c r="L168" i="3"/>
  <c r="N168" i="3"/>
  <c r="P168" i="3"/>
  <c r="Q168" i="3"/>
  <c r="R168" i="3"/>
  <c r="U168" i="3" s="1"/>
  <c r="S168" i="3"/>
  <c r="V168" i="3" s="1"/>
  <c r="T168" i="3"/>
  <c r="W168" i="3" s="1"/>
  <c r="B169" i="3"/>
  <c r="K169" i="3"/>
  <c r="L169" i="3"/>
  <c r="N169" i="3"/>
  <c r="P169" i="3"/>
  <c r="Q169" i="3"/>
  <c r="R169" i="3"/>
  <c r="U169" i="3" s="1"/>
  <c r="S169" i="3"/>
  <c r="V169" i="3" s="1"/>
  <c r="T169" i="3"/>
  <c r="W169" i="3" s="1"/>
  <c r="B170" i="3"/>
  <c r="K170" i="3"/>
  <c r="L170" i="3"/>
  <c r="N170" i="3"/>
  <c r="P170" i="3"/>
  <c r="Q170" i="3"/>
  <c r="R170" i="3"/>
  <c r="U170" i="3" s="1"/>
  <c r="S170" i="3"/>
  <c r="V170" i="3" s="1"/>
  <c r="T170" i="3"/>
  <c r="W170" i="3" s="1"/>
  <c r="B171" i="3"/>
  <c r="K171" i="3"/>
  <c r="L171" i="3"/>
  <c r="N171" i="3"/>
  <c r="P171" i="3"/>
  <c r="Q171" i="3"/>
  <c r="R171" i="3"/>
  <c r="U171" i="3" s="1"/>
  <c r="S171" i="3"/>
  <c r="V171" i="3" s="1"/>
  <c r="T171" i="3"/>
  <c r="W171" i="3" s="1"/>
  <c r="B172" i="3"/>
  <c r="K172" i="3"/>
  <c r="L172" i="3"/>
  <c r="N172" i="3"/>
  <c r="P172" i="3"/>
  <c r="Q172" i="3"/>
  <c r="R172" i="3"/>
  <c r="U172" i="3" s="1"/>
  <c r="S172" i="3"/>
  <c r="V172" i="3" s="1"/>
  <c r="T172" i="3"/>
  <c r="W172" i="3" s="1"/>
  <c r="B173" i="3"/>
  <c r="K173" i="3"/>
  <c r="L173" i="3"/>
  <c r="N173" i="3"/>
  <c r="P173" i="3"/>
  <c r="Q173" i="3"/>
  <c r="R173" i="3"/>
  <c r="U173" i="3" s="1"/>
  <c r="S173" i="3"/>
  <c r="V173" i="3" s="1"/>
  <c r="T173" i="3"/>
  <c r="W173" i="3" s="1"/>
  <c r="B174" i="3"/>
  <c r="K174" i="3"/>
  <c r="L174" i="3"/>
  <c r="N174" i="3"/>
  <c r="P174" i="3"/>
  <c r="Q174" i="3"/>
  <c r="R174" i="3"/>
  <c r="U174" i="3" s="1"/>
  <c r="S174" i="3"/>
  <c r="V174" i="3" s="1"/>
  <c r="T174" i="3"/>
  <c r="W174" i="3" s="1"/>
  <c r="B175" i="3"/>
  <c r="K175" i="3"/>
  <c r="L175" i="3"/>
  <c r="N175" i="3"/>
  <c r="P175" i="3"/>
  <c r="Q175" i="3"/>
  <c r="R175" i="3"/>
  <c r="U175" i="3" s="1"/>
  <c r="S175" i="3"/>
  <c r="V175" i="3" s="1"/>
  <c r="T175" i="3"/>
  <c r="W175" i="3" s="1"/>
  <c r="B176" i="3"/>
  <c r="K176" i="3"/>
  <c r="L176" i="3"/>
  <c r="N176" i="3"/>
  <c r="P176" i="3"/>
  <c r="Q176" i="3"/>
  <c r="R176" i="3"/>
  <c r="U176" i="3" s="1"/>
  <c r="S176" i="3"/>
  <c r="V176" i="3" s="1"/>
  <c r="T176" i="3"/>
  <c r="W176" i="3" s="1"/>
  <c r="B177" i="3"/>
  <c r="K177" i="3"/>
  <c r="L177" i="3"/>
  <c r="N177" i="3"/>
  <c r="P177" i="3"/>
  <c r="Q177" i="3"/>
  <c r="R177" i="3"/>
  <c r="U177" i="3" s="1"/>
  <c r="S177" i="3"/>
  <c r="V177" i="3" s="1"/>
  <c r="T177" i="3"/>
  <c r="W177" i="3" s="1"/>
  <c r="B178" i="3"/>
  <c r="K178" i="3"/>
  <c r="L178" i="3"/>
  <c r="N178" i="3"/>
  <c r="P178" i="3"/>
  <c r="Q178" i="3"/>
  <c r="R178" i="3"/>
  <c r="U178" i="3" s="1"/>
  <c r="S178" i="3"/>
  <c r="V178" i="3" s="1"/>
  <c r="T178" i="3"/>
  <c r="W178" i="3" s="1"/>
  <c r="B179" i="3"/>
  <c r="K179" i="3"/>
  <c r="L179" i="3"/>
  <c r="N179" i="3"/>
  <c r="P179" i="3"/>
  <c r="Q179" i="3"/>
  <c r="R179" i="3"/>
  <c r="U179" i="3" s="1"/>
  <c r="S179" i="3"/>
  <c r="V179" i="3" s="1"/>
  <c r="T179" i="3"/>
  <c r="W179" i="3" s="1"/>
  <c r="B180" i="3"/>
  <c r="K180" i="3"/>
  <c r="L180" i="3"/>
  <c r="N180" i="3"/>
  <c r="P180" i="3"/>
  <c r="Q180" i="3"/>
  <c r="R180" i="3"/>
  <c r="U180" i="3" s="1"/>
  <c r="S180" i="3"/>
  <c r="V180" i="3" s="1"/>
  <c r="T180" i="3"/>
  <c r="W180" i="3" s="1"/>
  <c r="B181" i="3"/>
  <c r="K181" i="3"/>
  <c r="L181" i="3"/>
  <c r="N181" i="3"/>
  <c r="P181" i="3"/>
  <c r="Q181" i="3"/>
  <c r="R181" i="3"/>
  <c r="U181" i="3" s="1"/>
  <c r="S181" i="3"/>
  <c r="V181" i="3" s="1"/>
  <c r="T181" i="3"/>
  <c r="W181" i="3" s="1"/>
  <c r="B182" i="3"/>
  <c r="K182" i="3"/>
  <c r="L182" i="3"/>
  <c r="N182" i="3"/>
  <c r="P182" i="3"/>
  <c r="Q182" i="3"/>
  <c r="R182" i="3"/>
  <c r="U182" i="3" s="1"/>
  <c r="S182" i="3"/>
  <c r="V182" i="3" s="1"/>
  <c r="T182" i="3"/>
  <c r="W182" i="3" s="1"/>
  <c r="B183" i="3"/>
  <c r="K183" i="3"/>
  <c r="L183" i="3"/>
  <c r="N183" i="3"/>
  <c r="P183" i="3"/>
  <c r="Q183" i="3"/>
  <c r="R183" i="3"/>
  <c r="U183" i="3" s="1"/>
  <c r="S183" i="3"/>
  <c r="V183" i="3" s="1"/>
  <c r="T183" i="3"/>
  <c r="W183" i="3" s="1"/>
  <c r="B184" i="3"/>
  <c r="K184" i="3"/>
  <c r="L184" i="3"/>
  <c r="N184" i="3"/>
  <c r="P184" i="3"/>
  <c r="Q184" i="3"/>
  <c r="R184" i="3"/>
  <c r="U184" i="3" s="1"/>
  <c r="S184" i="3"/>
  <c r="V184" i="3" s="1"/>
  <c r="T184" i="3"/>
  <c r="W184" i="3" s="1"/>
  <c r="B185" i="3"/>
  <c r="K185" i="3"/>
  <c r="L185" i="3"/>
  <c r="N185" i="3"/>
  <c r="P185" i="3"/>
  <c r="Q185" i="3"/>
  <c r="R185" i="3"/>
  <c r="U185" i="3" s="1"/>
  <c r="S185" i="3"/>
  <c r="V185" i="3" s="1"/>
  <c r="T185" i="3"/>
  <c r="W185" i="3" s="1"/>
  <c r="B186" i="3"/>
  <c r="K186" i="3"/>
  <c r="L186" i="3"/>
  <c r="N186" i="3"/>
  <c r="P186" i="3"/>
  <c r="Q186" i="3"/>
  <c r="R186" i="3"/>
  <c r="U186" i="3" s="1"/>
  <c r="S186" i="3"/>
  <c r="V186" i="3" s="1"/>
  <c r="T186" i="3"/>
  <c r="W186" i="3" s="1"/>
  <c r="B187" i="3"/>
  <c r="K187" i="3"/>
  <c r="L187" i="3"/>
  <c r="N187" i="3"/>
  <c r="P187" i="3"/>
  <c r="Q187" i="3"/>
  <c r="R187" i="3"/>
  <c r="U187" i="3" s="1"/>
  <c r="S187" i="3"/>
  <c r="V187" i="3" s="1"/>
  <c r="T187" i="3"/>
  <c r="W187" i="3" s="1"/>
  <c r="B188" i="3"/>
  <c r="K188" i="3"/>
  <c r="L188" i="3"/>
  <c r="N188" i="3"/>
  <c r="P188" i="3"/>
  <c r="Q188" i="3"/>
  <c r="R188" i="3"/>
  <c r="U188" i="3" s="1"/>
  <c r="S188" i="3"/>
  <c r="V188" i="3" s="1"/>
  <c r="T188" i="3"/>
  <c r="W188" i="3" s="1"/>
  <c r="B189" i="3"/>
  <c r="K189" i="3"/>
  <c r="L189" i="3"/>
  <c r="N189" i="3"/>
  <c r="P189" i="3"/>
  <c r="Q189" i="3"/>
  <c r="R189" i="3"/>
  <c r="U189" i="3" s="1"/>
  <c r="S189" i="3"/>
  <c r="V189" i="3" s="1"/>
  <c r="T189" i="3"/>
  <c r="W189" i="3" s="1"/>
  <c r="B190" i="3"/>
  <c r="K190" i="3"/>
  <c r="L190" i="3"/>
  <c r="N190" i="3"/>
  <c r="P190" i="3"/>
  <c r="Q190" i="3"/>
  <c r="R190" i="3"/>
  <c r="U190" i="3" s="1"/>
  <c r="S190" i="3"/>
  <c r="V190" i="3" s="1"/>
  <c r="T190" i="3"/>
  <c r="W190" i="3" s="1"/>
  <c r="B191" i="3"/>
  <c r="K191" i="3"/>
  <c r="L191" i="3"/>
  <c r="N191" i="3"/>
  <c r="P191" i="3"/>
  <c r="Q191" i="3"/>
  <c r="R191" i="3"/>
  <c r="U191" i="3" s="1"/>
  <c r="S191" i="3"/>
  <c r="V191" i="3" s="1"/>
  <c r="T191" i="3"/>
  <c r="W191" i="3" s="1"/>
  <c r="B192" i="3"/>
  <c r="K192" i="3"/>
  <c r="L192" i="3"/>
  <c r="N192" i="3"/>
  <c r="P192" i="3"/>
  <c r="Q192" i="3"/>
  <c r="R192" i="3"/>
  <c r="U192" i="3" s="1"/>
  <c r="S192" i="3"/>
  <c r="V192" i="3" s="1"/>
  <c r="T192" i="3"/>
  <c r="W192" i="3" s="1"/>
  <c r="B193" i="3"/>
  <c r="K193" i="3"/>
  <c r="L193" i="3"/>
  <c r="N193" i="3"/>
  <c r="P193" i="3"/>
  <c r="Q193" i="3"/>
  <c r="R193" i="3"/>
  <c r="U193" i="3" s="1"/>
  <c r="S193" i="3"/>
  <c r="V193" i="3" s="1"/>
  <c r="T193" i="3"/>
  <c r="W193" i="3" s="1"/>
  <c r="B194" i="3"/>
  <c r="K194" i="3"/>
  <c r="L194" i="3"/>
  <c r="N194" i="3"/>
  <c r="P194" i="3"/>
  <c r="Q194" i="3"/>
  <c r="R194" i="3"/>
  <c r="U194" i="3" s="1"/>
  <c r="S194" i="3"/>
  <c r="V194" i="3" s="1"/>
  <c r="T194" i="3"/>
  <c r="W194" i="3" s="1"/>
  <c r="B195" i="3"/>
  <c r="K195" i="3"/>
  <c r="L195" i="3"/>
  <c r="N195" i="3"/>
  <c r="P195" i="3"/>
  <c r="Q195" i="3"/>
  <c r="R195" i="3"/>
  <c r="U195" i="3" s="1"/>
  <c r="S195" i="3"/>
  <c r="V195" i="3" s="1"/>
  <c r="T195" i="3"/>
  <c r="W195" i="3" s="1"/>
  <c r="B196" i="3"/>
  <c r="K196" i="3"/>
  <c r="L196" i="3"/>
  <c r="N196" i="3"/>
  <c r="P196" i="3"/>
  <c r="Q196" i="3"/>
  <c r="R196" i="3"/>
  <c r="U196" i="3" s="1"/>
  <c r="S196" i="3"/>
  <c r="V196" i="3" s="1"/>
  <c r="T196" i="3"/>
  <c r="W196" i="3" s="1"/>
  <c r="B197" i="3"/>
  <c r="K197" i="3"/>
  <c r="L197" i="3"/>
  <c r="N197" i="3"/>
  <c r="P197" i="3"/>
  <c r="Q197" i="3"/>
  <c r="R197" i="3"/>
  <c r="U197" i="3" s="1"/>
  <c r="S197" i="3"/>
  <c r="V197" i="3" s="1"/>
  <c r="T197" i="3"/>
  <c r="W197" i="3" s="1"/>
  <c r="B198" i="3"/>
  <c r="K198" i="3"/>
  <c r="L198" i="3"/>
  <c r="N198" i="3"/>
  <c r="P198" i="3"/>
  <c r="Q198" i="3"/>
  <c r="R198" i="3"/>
  <c r="U198" i="3" s="1"/>
  <c r="S198" i="3"/>
  <c r="V198" i="3" s="1"/>
  <c r="T198" i="3"/>
  <c r="W198" i="3" s="1"/>
  <c r="B199" i="3"/>
  <c r="K199" i="3"/>
  <c r="L199" i="3"/>
  <c r="N199" i="3"/>
  <c r="P199" i="3"/>
  <c r="Q199" i="3"/>
  <c r="R199" i="3"/>
  <c r="U199" i="3" s="1"/>
  <c r="S199" i="3"/>
  <c r="V199" i="3" s="1"/>
  <c r="T199" i="3"/>
  <c r="W199" i="3" s="1"/>
  <c r="B200" i="3"/>
  <c r="K200" i="3"/>
  <c r="L200" i="3"/>
  <c r="N200" i="3"/>
  <c r="P200" i="3"/>
  <c r="Q200" i="3"/>
  <c r="R200" i="3"/>
  <c r="U200" i="3" s="1"/>
  <c r="S200" i="3"/>
  <c r="V200" i="3" s="1"/>
  <c r="T200" i="3"/>
  <c r="W200" i="3" s="1"/>
  <c r="B201" i="3"/>
  <c r="K201" i="3"/>
  <c r="L201" i="3"/>
  <c r="N201" i="3"/>
  <c r="P201" i="3"/>
  <c r="Q201" i="3"/>
  <c r="R201" i="3"/>
  <c r="U201" i="3" s="1"/>
  <c r="S201" i="3"/>
  <c r="V201" i="3" s="1"/>
  <c r="T201" i="3"/>
  <c r="W201" i="3" s="1"/>
  <c r="B202" i="3"/>
  <c r="K202" i="3"/>
  <c r="L202" i="3"/>
  <c r="N202" i="3"/>
  <c r="P202" i="3"/>
  <c r="Q202" i="3"/>
  <c r="R202" i="3"/>
  <c r="U202" i="3" s="1"/>
  <c r="S202" i="3"/>
  <c r="V202" i="3" s="1"/>
  <c r="T202" i="3"/>
  <c r="W202" i="3" s="1"/>
  <c r="B203" i="3"/>
  <c r="K203" i="3"/>
  <c r="L203" i="3"/>
  <c r="N203" i="3"/>
  <c r="P203" i="3"/>
  <c r="Q203" i="3"/>
  <c r="R203" i="3"/>
  <c r="U203" i="3" s="1"/>
  <c r="S203" i="3"/>
  <c r="V203" i="3" s="1"/>
  <c r="T203" i="3"/>
  <c r="W203" i="3" s="1"/>
  <c r="B204" i="3"/>
  <c r="K204" i="3"/>
  <c r="L204" i="3"/>
  <c r="N204" i="3"/>
  <c r="P204" i="3"/>
  <c r="Q204" i="3"/>
  <c r="R204" i="3"/>
  <c r="U204" i="3" s="1"/>
  <c r="S204" i="3"/>
  <c r="V204" i="3" s="1"/>
  <c r="T204" i="3"/>
  <c r="W204" i="3" s="1"/>
  <c r="B205" i="3"/>
  <c r="K205" i="3"/>
  <c r="L205" i="3"/>
  <c r="N205" i="3"/>
  <c r="P205" i="3"/>
  <c r="Q205" i="3"/>
  <c r="R205" i="3"/>
  <c r="U205" i="3" s="1"/>
  <c r="S205" i="3"/>
  <c r="V205" i="3" s="1"/>
  <c r="T205" i="3"/>
  <c r="W205" i="3" s="1"/>
  <c r="B206" i="3"/>
  <c r="K206" i="3"/>
  <c r="L206" i="3"/>
  <c r="N206" i="3"/>
  <c r="P206" i="3"/>
  <c r="Q206" i="3"/>
  <c r="R206" i="3"/>
  <c r="U206" i="3" s="1"/>
  <c r="S206" i="3"/>
  <c r="V206" i="3" s="1"/>
  <c r="T206" i="3"/>
  <c r="W206" i="3" s="1"/>
  <c r="B207" i="3"/>
  <c r="K207" i="3"/>
  <c r="L207" i="3"/>
  <c r="N207" i="3"/>
  <c r="P207" i="3"/>
  <c r="Q207" i="3"/>
  <c r="R207" i="3"/>
  <c r="U207" i="3" s="1"/>
  <c r="S207" i="3"/>
  <c r="V207" i="3" s="1"/>
  <c r="T207" i="3"/>
  <c r="W207" i="3" s="1"/>
  <c r="B4" i="1"/>
  <c r="B5" i="1"/>
  <c r="B6" i="1"/>
  <c r="B7" i="1"/>
  <c r="B8" i="1"/>
  <c r="B9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3" i="22" l="1"/>
  <c r="D23" i="22"/>
  <c r="C24" i="22"/>
  <c r="Y1330" i="7"/>
  <c r="C406" i="7"/>
  <c r="Y256" i="7"/>
  <c r="Y191" i="7"/>
  <c r="Z107" i="7"/>
  <c r="Y86" i="7"/>
  <c r="Z221" i="7"/>
  <c r="Z1353" i="7"/>
  <c r="Z101" i="7"/>
  <c r="Y70" i="7"/>
  <c r="Y46" i="7"/>
  <c r="C323" i="7"/>
  <c r="Y1354" i="7"/>
  <c r="Z71" i="7"/>
  <c r="Z307" i="7"/>
  <c r="Y119" i="7"/>
  <c r="Z1345" i="7"/>
  <c r="Z1329" i="7"/>
  <c r="C624" i="7"/>
  <c r="C346" i="7"/>
  <c r="Z120" i="7"/>
  <c r="C1362" i="7"/>
  <c r="C1361" i="7"/>
  <c r="Z1273" i="7"/>
  <c r="Z1241" i="7"/>
  <c r="Y1262" i="7"/>
  <c r="Y1230" i="7"/>
  <c r="Z1265" i="7"/>
  <c r="Z1233" i="7"/>
  <c r="C1330" i="7"/>
  <c r="Y1286" i="7"/>
  <c r="Y1254" i="7"/>
  <c r="Z1257" i="7"/>
  <c r="Z1225" i="7"/>
  <c r="Y1278" i="7"/>
  <c r="Y1246" i="7"/>
  <c r="Z1281" i="7"/>
  <c r="Z1249" i="7"/>
  <c r="Y1144" i="7"/>
  <c r="Y1270" i="7"/>
  <c r="Y1238" i="7"/>
  <c r="Z408" i="7"/>
  <c r="C390" i="7"/>
  <c r="Y380" i="7"/>
  <c r="Z362" i="7"/>
  <c r="Z283" i="7"/>
  <c r="Z252" i="7"/>
  <c r="Z44" i="7"/>
  <c r="Y37" i="7"/>
  <c r="Z36" i="7"/>
  <c r="C63" i="7"/>
  <c r="C416" i="7"/>
  <c r="Z343" i="7"/>
  <c r="C584" i="7"/>
  <c r="AA568" i="7"/>
  <c r="C1136" i="7"/>
  <c r="C1132" i="7"/>
  <c r="C1104" i="7"/>
  <c r="C1100" i="7"/>
  <c r="C370" i="7"/>
  <c r="C92" i="7"/>
  <c r="Z341" i="7"/>
  <c r="C1483" i="7"/>
  <c r="C1476" i="7"/>
  <c r="C1468" i="7"/>
  <c r="C1452" i="7"/>
  <c r="C1443" i="7"/>
  <c r="C1428" i="7"/>
  <c r="C1420" i="7"/>
  <c r="C1419" i="7"/>
  <c r="C1416" i="7"/>
  <c r="C1412" i="7"/>
  <c r="C1404" i="7"/>
  <c r="C1388" i="7"/>
  <c r="C1380" i="7"/>
  <c r="C1379" i="7"/>
  <c r="C1358" i="7"/>
  <c r="C1357" i="7"/>
  <c r="C1350" i="7"/>
  <c r="C1349" i="7"/>
  <c r="Z1324" i="7"/>
  <c r="AA1316" i="7"/>
  <c r="Y1312" i="7"/>
  <c r="AA1308" i="7"/>
  <c r="Y1300" i="7"/>
  <c r="Z1342" i="7"/>
  <c r="Z1341" i="7"/>
  <c r="Z1334" i="7"/>
  <c r="Z1333" i="7"/>
  <c r="Z1326" i="7"/>
  <c r="Z1325" i="7"/>
  <c r="Y1322" i="7"/>
  <c r="Z1321" i="7"/>
  <c r="Z1319" i="7"/>
  <c r="Y1318" i="7"/>
  <c r="Z1317" i="7"/>
  <c r="Z1315" i="7"/>
  <c r="Y1314" i="7"/>
  <c r="Z1313" i="7"/>
  <c r="Z1311" i="7"/>
  <c r="Y1310" i="7"/>
  <c r="Z1309" i="7"/>
  <c r="Y1306" i="7"/>
  <c r="Z1305" i="7"/>
  <c r="Z1303" i="7"/>
  <c r="Y1302" i="7"/>
  <c r="Z1301" i="7"/>
  <c r="Z1299" i="7"/>
  <c r="C1298" i="7"/>
  <c r="C1285" i="7"/>
  <c r="C1278" i="7"/>
  <c r="C1277" i="7"/>
  <c r="C1270" i="7"/>
  <c r="C1261" i="7"/>
  <c r="C1258" i="7"/>
  <c r="C1254" i="7"/>
  <c r="C1246" i="7"/>
  <c r="C1234" i="7"/>
  <c r="C1229" i="7"/>
  <c r="C1226" i="7"/>
  <c r="Z1130" i="7"/>
  <c r="Z1114" i="7"/>
  <c r="AA1082" i="7"/>
  <c r="C1078" i="7"/>
  <c r="C696" i="7"/>
  <c r="Z680" i="7"/>
  <c r="C664" i="7"/>
  <c r="Y532" i="7"/>
  <c r="Z516" i="7"/>
  <c r="C400" i="7"/>
  <c r="C358" i="7"/>
  <c r="C352" i="7"/>
  <c r="Z339" i="7"/>
  <c r="Z337" i="7"/>
  <c r="Z331" i="7"/>
  <c r="Z329" i="7"/>
  <c r="C277" i="7"/>
  <c r="AA223" i="7"/>
  <c r="AG2503" i="14"/>
  <c r="AG2502" i="14"/>
  <c r="AG2501" i="14"/>
  <c r="AB2500" i="14"/>
  <c r="AG2500" i="14"/>
  <c r="AG2499" i="14"/>
  <c r="AG2497" i="14"/>
  <c r="AG2496" i="14"/>
  <c r="AG2495" i="14"/>
  <c r="AG2494" i="14"/>
  <c r="AG2493" i="14"/>
  <c r="AB2492" i="14"/>
  <c r="AG2492" i="14"/>
  <c r="AG2491" i="14"/>
  <c r="AG2489" i="14"/>
  <c r="AG2487" i="14"/>
  <c r="AG2486" i="14"/>
  <c r="AG2485" i="14"/>
  <c r="AB2484" i="14"/>
  <c r="AG2484" i="14"/>
  <c r="AG2483" i="14"/>
  <c r="AG2481" i="14"/>
  <c r="AG2479" i="14"/>
  <c r="AG2478" i="14"/>
  <c r="AG2477" i="14"/>
  <c r="AB2476" i="14"/>
  <c r="AG2476" i="14"/>
  <c r="AG2475" i="14"/>
  <c r="AG2473" i="14"/>
  <c r="AG2471" i="14"/>
  <c r="AG2470" i="14"/>
  <c r="AG2469" i="14"/>
  <c r="AE2469" i="14"/>
  <c r="AB2468" i="14"/>
  <c r="AG2468" i="14"/>
  <c r="AG2467" i="14"/>
  <c r="AE2466" i="14"/>
  <c r="AG2465" i="14"/>
  <c r="AG2463" i="14"/>
  <c r="AG2462" i="14"/>
  <c r="AG2461" i="14"/>
  <c r="AE2461" i="14"/>
  <c r="AB2460" i="14"/>
  <c r="AG2460" i="14"/>
  <c r="AG2459" i="14"/>
  <c r="AE2458" i="14"/>
  <c r="AG2457" i="14"/>
  <c r="AG2455" i="14"/>
  <c r="AG2454" i="14"/>
  <c r="AG2453" i="14"/>
  <c r="AE2453" i="14"/>
  <c r="AB2452" i="14"/>
  <c r="AG2452" i="14"/>
  <c r="AG2451" i="14"/>
  <c r="AE2450" i="14"/>
  <c r="AG2449" i="14"/>
  <c r="AG2447" i="14"/>
  <c r="AG2446" i="14"/>
  <c r="AG2445" i="14"/>
  <c r="AE2445" i="14"/>
  <c r="AB2444" i="14"/>
  <c r="AG2444" i="14"/>
  <c r="AG2443" i="14"/>
  <c r="AE2442" i="14"/>
  <c r="AG2441" i="14"/>
  <c r="AG2439" i="14"/>
  <c r="AG2438" i="14"/>
  <c r="AG2437" i="14"/>
  <c r="AC2437" i="14"/>
  <c r="AB2436" i="14"/>
  <c r="AG2436" i="14"/>
  <c r="AG2435" i="14"/>
  <c r="AC2434" i="14"/>
  <c r="AG2433" i="14"/>
  <c r="AG2431" i="14"/>
  <c r="AG2430" i="14"/>
  <c r="AG2429" i="14"/>
  <c r="AC2429" i="14"/>
  <c r="AB2428" i="14"/>
  <c r="AG2428" i="14"/>
  <c r="AG2427" i="14"/>
  <c r="AC2426" i="14"/>
  <c r="AG2425" i="14"/>
  <c r="AG2423" i="14"/>
  <c r="AG2422" i="14"/>
  <c r="AG2421" i="14"/>
  <c r="AC2421" i="14"/>
  <c r="AB2420" i="14"/>
  <c r="AG2420" i="14"/>
  <c r="AG2419" i="14"/>
  <c r="AC2418" i="14"/>
  <c r="AG2417" i="14"/>
  <c r="AG2415" i="14"/>
  <c r="AG2414" i="14"/>
  <c r="AG2413" i="14"/>
  <c r="AC2413" i="14"/>
  <c r="AB2412" i="14"/>
  <c r="AG2412" i="14"/>
  <c r="AG2411" i="14"/>
  <c r="AC2410" i="14"/>
  <c r="AG2409" i="14"/>
  <c r="AG2407" i="14"/>
  <c r="AG2406" i="14"/>
  <c r="AG2405" i="14"/>
  <c r="AB2404" i="14"/>
  <c r="AG2404" i="14"/>
  <c r="AG2403" i="14"/>
  <c r="AD2402" i="14"/>
  <c r="AG2401" i="14"/>
  <c r="AB2398" i="14"/>
  <c r="AG2398" i="14"/>
  <c r="AB2396" i="14"/>
  <c r="AG2396" i="14"/>
  <c r="AB2394" i="14"/>
  <c r="AG2394" i="14"/>
  <c r="AG2390" i="14"/>
  <c r="AC2386" i="14"/>
  <c r="AG2386" i="14"/>
  <c r="AD2382" i="14"/>
  <c r="AB2380" i="14"/>
  <c r="AG2380" i="14"/>
  <c r="AB2378" i="14"/>
  <c r="AG2378" i="14"/>
  <c r="AB2376" i="14"/>
  <c r="AG2376" i="14"/>
  <c r="AB2374" i="14"/>
  <c r="AG2374" i="14"/>
  <c r="AB2372" i="14"/>
  <c r="AG2372" i="14"/>
  <c r="AG2370" i="14"/>
  <c r="AB2368" i="14"/>
  <c r="AG2368" i="14"/>
  <c r="AG2365" i="14"/>
  <c r="AB2365" i="14"/>
  <c r="AB2364" i="14"/>
  <c r="AG2364" i="14"/>
  <c r="AG2361" i="14"/>
  <c r="AB2361" i="14"/>
  <c r="AB2360" i="14"/>
  <c r="AG2360" i="14"/>
  <c r="AG2357" i="14"/>
  <c r="AB2357" i="14"/>
  <c r="AD2356" i="14"/>
  <c r="AG2356" i="14"/>
  <c r="AB2353" i="14"/>
  <c r="AG2352" i="14"/>
  <c r="AG2349" i="14"/>
  <c r="AB2349" i="14"/>
  <c r="AB2348" i="14"/>
  <c r="AG2348" i="14"/>
  <c r="AG2345" i="14"/>
  <c r="AB2345" i="14"/>
  <c r="AE2344" i="14"/>
  <c r="AG2344" i="14"/>
  <c r="AG2341" i="14"/>
  <c r="AB2341" i="14"/>
  <c r="AB2340" i="14"/>
  <c r="AG2340" i="14"/>
  <c r="AB2337" i="14"/>
  <c r="AG2336" i="14"/>
  <c r="AG2333" i="14"/>
  <c r="AB2333" i="14"/>
  <c r="AB2332" i="14"/>
  <c r="AG2332" i="14"/>
  <c r="AG2329" i="14"/>
  <c r="AB2329" i="14"/>
  <c r="AD2328" i="14"/>
  <c r="AG2328" i="14"/>
  <c r="AG2325" i="14"/>
  <c r="AB2325" i="14"/>
  <c r="AD2324" i="14"/>
  <c r="AG2324" i="14"/>
  <c r="AB2321" i="14"/>
  <c r="AG2320" i="14"/>
  <c r="AG2317" i="14"/>
  <c r="AB2317" i="14"/>
  <c r="AB2316" i="14"/>
  <c r="AG2316" i="14"/>
  <c r="AG2313" i="14"/>
  <c r="AB2313" i="14"/>
  <c r="AB2312" i="14"/>
  <c r="AG2312" i="14"/>
  <c r="AG2309" i="14"/>
  <c r="AB2309" i="14"/>
  <c r="AB2308" i="14"/>
  <c r="AG2308" i="14"/>
  <c r="AB2305" i="14"/>
  <c r="AG2304" i="14"/>
  <c r="AG2301" i="14"/>
  <c r="AB2301" i="14"/>
  <c r="AB2300" i="14"/>
  <c r="AG2300" i="14"/>
  <c r="AG2297" i="14"/>
  <c r="AB2297" i="14"/>
  <c r="AD2296" i="14"/>
  <c r="AG2296" i="14"/>
  <c r="AG2293" i="14"/>
  <c r="AB2293" i="14"/>
  <c r="AD2292" i="14"/>
  <c r="AG2292" i="14"/>
  <c r="AB2289" i="14"/>
  <c r="AG2288" i="14"/>
  <c r="AG2285" i="14"/>
  <c r="AB2285" i="14"/>
  <c r="AB2284" i="14"/>
  <c r="AG2284" i="14"/>
  <c r="AG2281" i="14"/>
  <c r="AB2281" i="14"/>
  <c r="AE2280" i="14"/>
  <c r="AG2280" i="14"/>
  <c r="AG2277" i="14"/>
  <c r="AB2277" i="14"/>
  <c r="AB2276" i="14"/>
  <c r="AG2276" i="14"/>
  <c r="AB2273" i="14"/>
  <c r="AG2272" i="14"/>
  <c r="AG2269" i="14"/>
  <c r="AB2269" i="14"/>
  <c r="AB2268" i="14"/>
  <c r="AG2268" i="14"/>
  <c r="AG2265" i="14"/>
  <c r="AB2265" i="14"/>
  <c r="AD2264" i="14"/>
  <c r="AG2264" i="14"/>
  <c r="AG2261" i="14"/>
  <c r="AB2261" i="14"/>
  <c r="AC2260" i="14"/>
  <c r="AG2260" i="14"/>
  <c r="AB2257" i="14"/>
  <c r="AG2256" i="14"/>
  <c r="AG2253" i="14"/>
  <c r="AB2253" i="14"/>
  <c r="AB2252" i="14"/>
  <c r="AG2252" i="14"/>
  <c r="AG2249" i="14"/>
  <c r="AB2249" i="14"/>
  <c r="AB2248" i="14"/>
  <c r="AG2248" i="14"/>
  <c r="AG2245" i="14"/>
  <c r="AB2245" i="14"/>
  <c r="AD2244" i="14"/>
  <c r="AG2244" i="14"/>
  <c r="AB2241" i="14"/>
  <c r="AG2240" i="14"/>
  <c r="AG2237" i="14"/>
  <c r="AB2237" i="14"/>
  <c r="AB2236" i="14"/>
  <c r="AG2236" i="14"/>
  <c r="AG2233" i="14"/>
  <c r="AB2233" i="14"/>
  <c r="AB2232" i="14"/>
  <c r="AG2232" i="14"/>
  <c r="AG2229" i="14"/>
  <c r="AB2229" i="14"/>
  <c r="AD2228" i="14"/>
  <c r="AG2228" i="14"/>
  <c r="AG2225" i="14"/>
  <c r="AB2225" i="14"/>
  <c r="AG2223" i="14"/>
  <c r="AB2223" i="14"/>
  <c r="AG2221" i="14"/>
  <c r="AB2221" i="14"/>
  <c r="AG2219" i="14"/>
  <c r="AB2219" i="14"/>
  <c r="AG2217" i="14"/>
  <c r="AB2217" i="14"/>
  <c r="AG2215" i="14"/>
  <c r="AG2213" i="14"/>
  <c r="AB2213" i="14"/>
  <c r="AE2210" i="14"/>
  <c r="AG2210" i="14"/>
  <c r="AG2209" i="14"/>
  <c r="AB2209" i="14"/>
  <c r="AE2206" i="14"/>
  <c r="AG2206" i="14"/>
  <c r="AG2205" i="14"/>
  <c r="AE2205" i="14"/>
  <c r="AE2202" i="14"/>
  <c r="AG2202" i="14"/>
  <c r="AG2201" i="14"/>
  <c r="AD2201" i="14"/>
  <c r="AE2198" i="14"/>
  <c r="AG2198" i="14"/>
  <c r="AG2197" i="14"/>
  <c r="AB2194" i="14"/>
  <c r="AG2194" i="14"/>
  <c r="AG2192" i="14"/>
  <c r="AB2190" i="14"/>
  <c r="AG2190" i="14"/>
  <c r="AB2186" i="14"/>
  <c r="AG2186" i="14"/>
  <c r="AB2184" i="14"/>
  <c r="AG2184" i="14"/>
  <c r="AB2182" i="14"/>
  <c r="AG2182" i="14"/>
  <c r="AB2180" i="14"/>
  <c r="AG2180" i="14"/>
  <c r="AB2178" i="14"/>
  <c r="AG2178" i="14"/>
  <c r="AG2176" i="14"/>
  <c r="AG2157" i="14"/>
  <c r="AG2149" i="14"/>
  <c r="AB2149" i="14"/>
  <c r="AE2146" i="14"/>
  <c r="AG2146" i="14"/>
  <c r="AG2141" i="14"/>
  <c r="AE2138" i="14"/>
  <c r="AG2138" i="14"/>
  <c r="AG2133" i="14"/>
  <c r="AG2130" i="14"/>
  <c r="AG2125" i="14"/>
  <c r="AG2117" i="14"/>
  <c r="AB2117" i="14"/>
  <c r="AG1791" i="14"/>
  <c r="AE1791" i="14"/>
  <c r="AG1789" i="14"/>
  <c r="AG1783" i="14"/>
  <c r="AE1783" i="14"/>
  <c r="AG1781" i="14"/>
  <c r="AE1781" i="14"/>
  <c r="AE1775" i="14"/>
  <c r="AG1773" i="14"/>
  <c r="AE1773" i="14"/>
  <c r="AG1767" i="14"/>
  <c r="AE1767" i="14"/>
  <c r="AG1765" i="14"/>
  <c r="AE1765" i="14"/>
  <c r="AG1759" i="14"/>
  <c r="AE1759" i="14"/>
  <c r="AG1757" i="14"/>
  <c r="AG1751" i="14"/>
  <c r="AE1751" i="14"/>
  <c r="AG1749" i="14"/>
  <c r="AE1749" i="14"/>
  <c r="AG1743" i="14"/>
  <c r="AE1743" i="14"/>
  <c r="AG1741" i="14"/>
  <c r="AE1741" i="14"/>
  <c r="AG1735" i="14"/>
  <c r="AE1735" i="14"/>
  <c r="AG1733" i="14"/>
  <c r="AE1733" i="14"/>
  <c r="AG1727" i="14"/>
  <c r="AE1727" i="14"/>
  <c r="AG1725" i="14"/>
  <c r="AG1719" i="14"/>
  <c r="AE1719" i="14"/>
  <c r="AG1717" i="14"/>
  <c r="AE1717" i="14"/>
  <c r="AE1711" i="14"/>
  <c r="AG1709" i="14"/>
  <c r="AE1709" i="14"/>
  <c r="AG1703" i="14"/>
  <c r="AC1703" i="14"/>
  <c r="AG1701" i="14"/>
  <c r="AG1699" i="14"/>
  <c r="AB1699" i="14"/>
  <c r="AG1697" i="14"/>
  <c r="AG1695" i="14"/>
  <c r="AG1693" i="14"/>
  <c r="AB1691" i="14"/>
  <c r="AG1689" i="14"/>
  <c r="AG1687" i="14"/>
  <c r="AB1687" i="14"/>
  <c r="AG1685" i="14"/>
  <c r="AG1683" i="14"/>
  <c r="AC1683" i="14"/>
  <c r="AG1681" i="14"/>
  <c r="AG1679" i="14"/>
  <c r="AG1677" i="14"/>
  <c r="AB1675" i="14"/>
  <c r="AG1673" i="14"/>
  <c r="AG1671" i="14"/>
  <c r="AE1671" i="14"/>
  <c r="AG1669" i="14"/>
  <c r="AG1667" i="14"/>
  <c r="AB1667" i="14"/>
  <c r="AG1665" i="14"/>
  <c r="AG1663" i="14"/>
  <c r="AE1663" i="14"/>
  <c r="AB1660" i="14"/>
  <c r="AG1660" i="14"/>
  <c r="AG1657" i="14"/>
  <c r="AD1657" i="14"/>
  <c r="AG1655" i="14"/>
  <c r="AE1655" i="14"/>
  <c r="AG1649" i="14"/>
  <c r="AD1649" i="14"/>
  <c r="AG1647" i="14"/>
  <c r="AE1647" i="14"/>
  <c r="AB1644" i="14"/>
  <c r="AG1644" i="14"/>
  <c r="AG1641" i="14"/>
  <c r="AE1639" i="14"/>
  <c r="AG1639" i="14"/>
  <c r="AB1636" i="14"/>
  <c r="AG1633" i="14"/>
  <c r="AG1628" i="14"/>
  <c r="AB1628" i="14"/>
  <c r="AG1625" i="14"/>
  <c r="AE1623" i="14"/>
  <c r="AG1623" i="14"/>
  <c r="AG1620" i="14"/>
  <c r="AB1620" i="14"/>
  <c r="AD1617" i="14"/>
  <c r="AG1617" i="14"/>
  <c r="AG1615" i="14"/>
  <c r="AG1612" i="14"/>
  <c r="AB1612" i="14"/>
  <c r="AD1609" i="14"/>
  <c r="AG1609" i="14"/>
  <c r="AE1607" i="14"/>
  <c r="AG1607" i="14"/>
  <c r="AG1604" i="14"/>
  <c r="AB1604" i="14"/>
  <c r="AD1601" i="14"/>
  <c r="AG1601" i="14"/>
  <c r="AE1599" i="14"/>
  <c r="AG1599" i="14"/>
  <c r="AG1596" i="14"/>
  <c r="AD1593" i="14"/>
  <c r="AG1593" i="14"/>
  <c r="AE1591" i="14"/>
  <c r="AG1591" i="14"/>
  <c r="AG1588" i="14"/>
  <c r="AB1588" i="14"/>
  <c r="AD1585" i="14"/>
  <c r="AG1585" i="14"/>
  <c r="AE1583" i="14"/>
  <c r="AG1580" i="14"/>
  <c r="AD1577" i="14"/>
  <c r="AG1577" i="14"/>
  <c r="AE1575" i="14"/>
  <c r="AG1575" i="14"/>
  <c r="AB1572" i="14"/>
  <c r="AG1569" i="14"/>
  <c r="AG1564" i="14"/>
  <c r="AB1564" i="14"/>
  <c r="AG1561" i="14"/>
  <c r="AE1559" i="14"/>
  <c r="AG1559" i="14"/>
  <c r="AG1556" i="14"/>
  <c r="AB1556" i="14"/>
  <c r="AG1553" i="14"/>
  <c r="AG1551" i="14"/>
  <c r="AG1548" i="14"/>
  <c r="AB1548" i="14"/>
  <c r="AD1545" i="14"/>
  <c r="AG1545" i="14"/>
  <c r="AE1543" i="14"/>
  <c r="AG1543" i="14"/>
  <c r="AG1540" i="14"/>
  <c r="AB1540" i="14"/>
  <c r="AG1537" i="14"/>
  <c r="AE1535" i="14"/>
  <c r="AG1535" i="14"/>
  <c r="AG1532" i="14"/>
  <c r="AD1529" i="14"/>
  <c r="AG1529" i="14"/>
  <c r="AE1527" i="14"/>
  <c r="AG1527" i="14"/>
  <c r="AG1524" i="14"/>
  <c r="AB1524" i="14"/>
  <c r="AD1521" i="14"/>
  <c r="AG1521" i="14"/>
  <c r="AE1519" i="14"/>
  <c r="AG1516" i="14"/>
  <c r="AD1513" i="14"/>
  <c r="AG1513" i="14"/>
  <c r="AE1511" i="14"/>
  <c r="AG1511" i="14"/>
  <c r="AB1508" i="14"/>
  <c r="AG1505" i="14"/>
  <c r="AG1500" i="14"/>
  <c r="AB1500" i="14"/>
  <c r="AG1497" i="14"/>
  <c r="AE1495" i="14"/>
  <c r="AG1495" i="14"/>
  <c r="AC1493" i="14"/>
  <c r="AG1493" i="14"/>
  <c r="AG1492" i="14"/>
  <c r="AB1486" i="14"/>
  <c r="AB1479" i="14"/>
  <c r="AG1479" i="14"/>
  <c r="AG1477" i="14"/>
  <c r="AG1476" i="14"/>
  <c r="AD1476" i="14"/>
  <c r="AG1470" i="14"/>
  <c r="AC1470" i="14"/>
  <c r="AB1463" i="14"/>
  <c r="AG1463" i="14"/>
  <c r="AC1461" i="14"/>
  <c r="AG1461" i="14"/>
  <c r="AG1460" i="14"/>
  <c r="AE1454" i="14"/>
  <c r="AB1447" i="14"/>
  <c r="AG1447" i="14"/>
  <c r="AG1444" i="14"/>
  <c r="AD1444" i="14"/>
  <c r="AG1438" i="14"/>
  <c r="AC1438" i="14"/>
  <c r="AB1431" i="14"/>
  <c r="AG1431" i="14"/>
  <c r="AE1429" i="14"/>
  <c r="AG1429" i="14"/>
  <c r="AG1428" i="14"/>
  <c r="AC1424" i="14"/>
  <c r="AG1420" i="14"/>
  <c r="AC1420" i="14"/>
  <c r="AD1413" i="14"/>
  <c r="AG1413" i="14"/>
  <c r="AB1411" i="14"/>
  <c r="AG1411" i="14"/>
  <c r="AC1409" i="14"/>
  <c r="AG1409" i="14"/>
  <c r="AG1398" i="14"/>
  <c r="AG1394" i="14"/>
  <c r="AB1394" i="14"/>
  <c r="AG1392" i="14"/>
  <c r="AC1392" i="14"/>
  <c r="AG1390" i="14"/>
  <c r="AD1390" i="14"/>
  <c r="AG1383" i="14"/>
  <c r="AC1381" i="14"/>
  <c r="AG1381" i="14"/>
  <c r="AC1379" i="14"/>
  <c r="AC1373" i="14"/>
  <c r="AG1373" i="14"/>
  <c r="AB1371" i="14"/>
  <c r="AG1371" i="14"/>
  <c r="AC1369" i="14"/>
  <c r="AG1369" i="14"/>
  <c r="AG1367" i="14"/>
  <c r="AG1362" i="14"/>
  <c r="AB1362" i="14"/>
  <c r="AG1358" i="14"/>
  <c r="AB1358" i="14"/>
  <c r="AG1354" i="14"/>
  <c r="AB1354" i="14"/>
  <c r="AG1350" i="14"/>
  <c r="AG1346" i="14"/>
  <c r="AG1342" i="14"/>
  <c r="AB1342" i="14"/>
  <c r="AG1339" i="14"/>
  <c r="AG1337" i="14"/>
  <c r="AG1328" i="14"/>
  <c r="AE1328" i="14"/>
  <c r="AG1326" i="14"/>
  <c r="AB1326" i="14"/>
  <c r="AC1323" i="14"/>
  <c r="AG1323" i="14"/>
  <c r="AB1321" i="14"/>
  <c r="AG1321" i="14"/>
  <c r="AG1308" i="14"/>
  <c r="AG1307" i="14"/>
  <c r="AE1305" i="14"/>
  <c r="AG1305" i="14"/>
  <c r="AG1296" i="14"/>
  <c r="AE1296" i="14"/>
  <c r="AG1294" i="14"/>
  <c r="AB1294" i="14"/>
  <c r="AB1285" i="14"/>
  <c r="AG1285" i="14"/>
  <c r="AG1280" i="14"/>
  <c r="AD1280" i="14"/>
  <c r="AG1278" i="14"/>
  <c r="AC1271" i="14"/>
  <c r="AG1271" i="14"/>
  <c r="AD1269" i="14"/>
  <c r="AG1269" i="14"/>
  <c r="AG1265" i="14"/>
  <c r="AB1263" i="14"/>
  <c r="AE1259" i="14"/>
  <c r="AG1259" i="14"/>
  <c r="AB1257" i="14"/>
  <c r="AG1257" i="14"/>
  <c r="AC1255" i="14"/>
  <c r="AG1255" i="14"/>
  <c r="AB1253" i="14"/>
  <c r="AG1253" i="14"/>
  <c r="AG1251" i="14"/>
  <c r="AG1249" i="14"/>
  <c r="AG1240" i="14"/>
  <c r="AE1240" i="14"/>
  <c r="AG1238" i="14"/>
  <c r="AB1238" i="14"/>
  <c r="AC1235" i="14"/>
  <c r="AG1235" i="14"/>
  <c r="AB1233" i="14"/>
  <c r="AG1233" i="14"/>
  <c r="AG1224" i="14"/>
  <c r="AC1224" i="14"/>
  <c r="AG1222" i="14"/>
  <c r="AB1222" i="14"/>
  <c r="AG1219" i="14"/>
  <c r="AG1217" i="14"/>
  <c r="AG1208" i="14"/>
  <c r="AE1208" i="14"/>
  <c r="AG1206" i="14"/>
  <c r="AB1206" i="14"/>
  <c r="AC1203" i="14"/>
  <c r="AG1203" i="14"/>
  <c r="AB1201" i="14"/>
  <c r="AG1192" i="14"/>
  <c r="AG1190" i="14"/>
  <c r="AB1190" i="14"/>
  <c r="AD1187" i="14"/>
  <c r="AG1187" i="14"/>
  <c r="AG1185" i="14"/>
  <c r="AG1176" i="14"/>
  <c r="AE1176" i="14"/>
  <c r="AG1174" i="14"/>
  <c r="AB1174" i="14"/>
  <c r="AC1171" i="14"/>
  <c r="AG1171" i="14"/>
  <c r="AB1169" i="14"/>
  <c r="AG1169" i="14"/>
  <c r="AG1160" i="14"/>
  <c r="AG1158" i="14"/>
  <c r="AB1158" i="14"/>
  <c r="AE1155" i="14"/>
  <c r="AG1155" i="14"/>
  <c r="AG1153" i="14"/>
  <c r="AG1144" i="14"/>
  <c r="AE1144" i="14"/>
  <c r="AG1142" i="14"/>
  <c r="AB1142" i="14"/>
  <c r="AC1139" i="14"/>
  <c r="AG1139" i="14"/>
  <c r="AB1137" i="14"/>
  <c r="AG1128" i="14"/>
  <c r="AG1122" i="14"/>
  <c r="AE1119" i="14"/>
  <c r="AG1119" i="14"/>
  <c r="AG1117" i="14"/>
  <c r="AG1112" i="14"/>
  <c r="AE1112" i="14"/>
  <c r="AG1106" i="14"/>
  <c r="AE1103" i="14"/>
  <c r="AG1103" i="14"/>
  <c r="AG1101" i="14"/>
  <c r="AG1097" i="14"/>
  <c r="AG1094" i="14"/>
  <c r="AD1089" i="14"/>
  <c r="AG1089" i="14"/>
  <c r="AG1085" i="14"/>
  <c r="AG1081" i="14"/>
  <c r="AB1079" i="14"/>
  <c r="AG1079" i="14"/>
  <c r="AG1077" i="14"/>
  <c r="AC1075" i="14"/>
  <c r="AG1075" i="14"/>
  <c r="AD1073" i="14"/>
  <c r="AG1073" i="14"/>
  <c r="AE1071" i="14"/>
  <c r="AG1071" i="14"/>
  <c r="AG1069" i="14"/>
  <c r="AG1065" i="14"/>
  <c r="AB1063" i="14"/>
  <c r="AG1063" i="14"/>
  <c r="AG1061" i="14"/>
  <c r="AB1059" i="14"/>
  <c r="AG1059" i="14"/>
  <c r="AB1057" i="14"/>
  <c r="AG1057" i="14"/>
  <c r="AE1055" i="14"/>
  <c r="AG1055" i="14"/>
  <c r="AG1053" i="14"/>
  <c r="AG1049" i="14"/>
  <c r="AG1047" i="14"/>
  <c r="AG1045" i="14"/>
  <c r="AB1043" i="14"/>
  <c r="AG1043" i="14"/>
  <c r="AC1041" i="14"/>
  <c r="AG1041" i="14"/>
  <c r="AB1039" i="14"/>
  <c r="AG1039" i="14"/>
  <c r="AG1037" i="14"/>
  <c r="AG1035" i="14"/>
  <c r="AD1033" i="14"/>
  <c r="AG1033" i="14"/>
  <c r="AE1031" i="14"/>
  <c r="AG1031" i="14"/>
  <c r="AG1029" i="14"/>
  <c r="AB1027" i="14"/>
  <c r="AG1027" i="14"/>
  <c r="AC1025" i="14"/>
  <c r="AG1025" i="14"/>
  <c r="AG1020" i="14"/>
  <c r="AC1020" i="14"/>
  <c r="AC1018" i="14"/>
  <c r="AB921" i="14"/>
  <c r="AG921" i="14"/>
  <c r="AE919" i="14"/>
  <c r="AG919" i="14"/>
  <c r="AE917" i="14"/>
  <c r="AG917" i="14"/>
  <c r="AG915" i="14"/>
  <c r="AE915" i="14"/>
  <c r="AB913" i="14"/>
  <c r="AG913" i="14"/>
  <c r="AG911" i="14"/>
  <c r="AE909" i="14"/>
  <c r="AE907" i="14"/>
  <c r="AE905" i="14"/>
  <c r="AG905" i="14"/>
  <c r="AE903" i="14"/>
  <c r="AG903" i="14"/>
  <c r="AG900" i="14"/>
  <c r="AG898" i="14"/>
  <c r="AE898" i="14"/>
  <c r="AE896" i="14"/>
  <c r="AG889" i="14"/>
  <c r="AE887" i="14"/>
  <c r="AG875" i="14"/>
  <c r="AE875" i="14"/>
  <c r="AG873" i="14"/>
  <c r="AD873" i="14"/>
  <c r="AG866" i="14"/>
  <c r="AG864" i="14"/>
  <c r="AB859" i="14"/>
  <c r="AG859" i="14"/>
  <c r="AG857" i="14"/>
  <c r="AG850" i="14"/>
  <c r="AG848" i="14"/>
  <c r="AG843" i="14"/>
  <c r="AE843" i="14"/>
  <c r="AG841" i="14"/>
  <c r="AB834" i="14"/>
  <c r="AG834" i="14"/>
  <c r="AE832" i="14"/>
  <c r="AG832" i="14"/>
  <c r="AG827" i="14"/>
  <c r="AG822" i="14"/>
  <c r="AB822" i="14"/>
  <c r="AG817" i="14"/>
  <c r="AG811" i="14"/>
  <c r="AB811" i="14"/>
  <c r="AG806" i="14"/>
  <c r="AG804" i="14"/>
  <c r="AD798" i="14"/>
  <c r="AG798" i="14"/>
  <c r="AG794" i="14"/>
  <c r="AC794" i="14"/>
  <c r="AG792" i="14"/>
  <c r="AD792" i="14"/>
  <c r="AG790" i="14"/>
  <c r="AB790" i="14"/>
  <c r="AB787" i="14"/>
  <c r="AG782" i="14"/>
  <c r="AB782" i="14"/>
  <c r="AG779" i="14"/>
  <c r="AB779" i="14"/>
  <c r="AG774" i="14"/>
  <c r="AB771" i="14"/>
  <c r="AG771" i="14"/>
  <c r="AG766" i="14"/>
  <c r="AG744" i="14"/>
  <c r="AC744" i="14"/>
  <c r="AG742" i="14"/>
  <c r="AG740" i="14"/>
  <c r="AG738" i="14"/>
  <c r="AG736" i="14"/>
  <c r="AG734" i="14"/>
  <c r="AG732" i="14"/>
  <c r="AG730" i="14"/>
  <c r="AG728" i="14"/>
  <c r="AG726" i="14"/>
  <c r="AG724" i="14"/>
  <c r="AG722" i="14"/>
  <c r="AG720" i="14"/>
  <c r="AG718" i="14"/>
  <c r="AG716" i="14"/>
  <c r="AG714" i="14"/>
  <c r="AG712" i="14"/>
  <c r="AG710" i="14"/>
  <c r="AG708" i="14"/>
  <c r="AG706" i="14"/>
  <c r="AG704" i="14"/>
  <c r="AB702" i="14"/>
  <c r="AG702" i="14"/>
  <c r="AG700" i="14"/>
  <c r="AG698" i="14"/>
  <c r="AD696" i="14"/>
  <c r="AG696" i="14"/>
  <c r="AB694" i="14"/>
  <c r="AG694" i="14"/>
  <c r="AG692" i="14"/>
  <c r="AG690" i="14"/>
  <c r="AG688" i="14"/>
  <c r="AD688" i="14"/>
  <c r="AG686" i="14"/>
  <c r="AB686" i="14"/>
  <c r="AG684" i="14"/>
  <c r="AG682" i="14"/>
  <c r="AG680" i="14"/>
  <c r="AD680" i="14"/>
  <c r="AG678" i="14"/>
  <c r="AG584" i="14"/>
  <c r="AG582" i="14"/>
  <c r="AG580" i="14"/>
  <c r="AG578" i="14"/>
  <c r="AG576" i="14"/>
  <c r="AG574" i="14"/>
  <c r="AG572" i="14"/>
  <c r="AG570" i="14"/>
  <c r="AG568" i="14"/>
  <c r="AG566" i="14"/>
  <c r="AG564" i="14"/>
  <c r="AG562" i="14"/>
  <c r="AG560" i="14"/>
  <c r="AG558" i="14"/>
  <c r="AG556" i="14"/>
  <c r="AG554" i="14"/>
  <c r="AG552" i="14"/>
  <c r="AG550" i="14"/>
  <c r="AG548" i="14"/>
  <c r="AG546" i="14"/>
  <c r="AG470" i="14"/>
  <c r="AB470" i="14"/>
  <c r="AG468" i="14"/>
  <c r="AG466" i="14"/>
  <c r="AB466" i="14"/>
  <c r="AG462" i="14"/>
  <c r="AG458" i="14"/>
  <c r="AB458" i="14"/>
  <c r="AG454" i="14"/>
  <c r="AB454" i="14"/>
  <c r="AG450" i="14"/>
  <c r="AB450" i="14"/>
  <c r="AG446" i="14"/>
  <c r="AG444" i="14"/>
  <c r="AG442" i="14"/>
  <c r="AG440" i="14"/>
  <c r="AG438" i="14"/>
  <c r="AG436" i="14"/>
  <c r="AG434" i="14"/>
  <c r="AG430" i="14"/>
  <c r="AG428" i="14"/>
  <c r="AG426" i="14"/>
  <c r="AG424" i="14"/>
  <c r="AG422" i="14"/>
  <c r="AG420" i="14"/>
  <c r="AG418" i="14"/>
  <c r="AG414" i="14"/>
  <c r="AG412" i="14"/>
  <c r="AG410" i="14"/>
  <c r="AG408" i="14"/>
  <c r="AG406" i="14"/>
  <c r="AG404" i="14"/>
  <c r="AG402" i="14"/>
  <c r="AG400" i="14"/>
  <c r="AG398" i="14"/>
  <c r="AG394" i="14"/>
  <c r="AG392" i="14"/>
  <c r="AG390" i="14"/>
  <c r="AC386" i="14"/>
  <c r="AG386" i="14"/>
  <c r="AG383" i="14"/>
  <c r="AB383" i="14"/>
  <c r="AG381" i="14"/>
  <c r="AB381" i="14"/>
  <c r="AG377" i="14"/>
  <c r="AB277" i="14"/>
  <c r="AB266" i="14"/>
  <c r="AG266" i="14"/>
  <c r="AG264" i="14"/>
  <c r="AE264" i="14"/>
  <c r="AG262" i="14"/>
  <c r="AB262" i="14"/>
  <c r="AG260" i="14"/>
  <c r="AD259" i="14"/>
  <c r="AG259" i="14"/>
  <c r="AB257" i="14"/>
  <c r="AG257" i="14"/>
  <c r="AB245" i="14"/>
  <c r="AB236" i="14"/>
  <c r="AG236" i="14"/>
  <c r="AG235" i="14"/>
  <c r="AC235" i="14"/>
  <c r="AE230" i="14"/>
  <c r="AG230" i="14"/>
  <c r="AG229" i="14"/>
  <c r="AG227" i="14"/>
  <c r="AG222" i="14"/>
  <c r="AB219" i="14"/>
  <c r="AG214" i="14"/>
  <c r="AG213" i="14"/>
  <c r="AC213" i="14"/>
  <c r="AG211" i="14"/>
  <c r="AB211" i="14"/>
  <c r="AG206" i="14"/>
  <c r="AG205" i="14"/>
  <c r="AG203" i="14"/>
  <c r="AB203" i="14"/>
  <c r="AG198" i="14"/>
  <c r="AE197" i="14"/>
  <c r="AG195" i="14"/>
  <c r="AB195" i="14"/>
  <c r="AG190" i="14"/>
  <c r="AG189" i="14"/>
  <c r="AE189" i="14"/>
  <c r="AG187" i="14"/>
  <c r="AE187" i="14"/>
  <c r="AG185" i="14"/>
  <c r="AG181" i="14"/>
  <c r="AE181" i="14"/>
  <c r="AE179" i="14"/>
  <c r="AD172" i="14"/>
  <c r="AC164" i="14"/>
  <c r="AG164" i="14"/>
  <c r="AG163" i="14"/>
  <c r="AC163" i="14"/>
  <c r="AG157" i="14"/>
  <c r="AC150" i="14"/>
  <c r="AG150" i="14"/>
  <c r="AD148" i="14"/>
  <c r="AG148" i="14"/>
  <c r="AC147" i="14"/>
  <c r="AG141" i="14"/>
  <c r="AG134" i="14"/>
  <c r="AC132" i="14"/>
  <c r="AG132" i="14"/>
  <c r="AG131" i="14"/>
  <c r="AG125" i="14"/>
  <c r="AC118" i="14"/>
  <c r="AG118" i="14"/>
  <c r="AG116" i="14"/>
  <c r="AG112" i="14"/>
  <c r="AB108" i="14"/>
  <c r="AG108" i="14"/>
  <c r="AD104" i="14"/>
  <c r="AG104" i="14"/>
  <c r="AC100" i="14"/>
  <c r="AG100" i="14"/>
  <c r="AG96" i="14"/>
  <c r="AB92" i="14"/>
  <c r="AG92" i="14"/>
  <c r="AD88" i="14"/>
  <c r="AG88" i="14"/>
  <c r="AC84" i="14"/>
  <c r="AG84" i="14"/>
  <c r="AG80" i="14"/>
  <c r="AB76" i="14"/>
  <c r="AG76" i="14"/>
  <c r="AD72" i="14"/>
  <c r="AG72" i="14"/>
  <c r="AE66" i="14"/>
  <c r="AG66" i="14"/>
  <c r="AG63" i="14"/>
  <c r="AB63" i="14"/>
  <c r="AG61" i="14"/>
  <c r="AD61" i="14"/>
  <c r="AD59" i="14"/>
  <c r="AE50" i="14"/>
  <c r="AG50" i="14"/>
  <c r="AB47" i="14"/>
  <c r="AG43" i="14"/>
  <c r="AC43" i="14"/>
  <c r="AG26" i="14"/>
  <c r="C1140" i="7"/>
  <c r="Y672" i="7"/>
  <c r="C656" i="7"/>
  <c r="C636" i="7"/>
  <c r="Z604" i="7"/>
  <c r="C588" i="7"/>
  <c r="C576" i="7"/>
  <c r="AA572" i="7"/>
  <c r="AA560" i="7"/>
  <c r="C556" i="7"/>
  <c r="C544" i="7"/>
  <c r="AA524" i="7"/>
  <c r="C512" i="7"/>
  <c r="C508" i="7"/>
  <c r="Z480" i="7"/>
  <c r="AA440" i="7"/>
  <c r="C424" i="7"/>
  <c r="C420" i="7"/>
  <c r="C404" i="7"/>
  <c r="C348" i="7"/>
  <c r="Z335" i="7"/>
  <c r="Z333" i="7"/>
  <c r="Z327" i="7"/>
  <c r="C321" i="7"/>
  <c r="C319" i="7"/>
  <c r="C305" i="7"/>
  <c r="C295" i="7"/>
  <c r="C289" i="7"/>
  <c r="C287" i="7"/>
  <c r="C279" i="7"/>
  <c r="C249" i="7"/>
  <c r="C241" i="7"/>
  <c r="AA233" i="7"/>
  <c r="AA227" i="7"/>
  <c r="Z225" i="7"/>
  <c r="C217" i="7"/>
  <c r="C210" i="7"/>
  <c r="C201" i="7"/>
  <c r="C193" i="7"/>
  <c r="C105" i="7"/>
  <c r="C104" i="7"/>
  <c r="C97" i="7"/>
  <c r="C74" i="7"/>
  <c r="C67" i="7"/>
  <c r="C66" i="7"/>
  <c r="C40" i="7"/>
  <c r="Y35" i="7"/>
  <c r="Y11" i="7"/>
  <c r="AG2399" i="14"/>
  <c r="AG2397" i="14"/>
  <c r="AG2395" i="14"/>
  <c r="AB2395" i="14"/>
  <c r="AG2392" i="14"/>
  <c r="AG2391" i="14"/>
  <c r="AC2391" i="14"/>
  <c r="AG2389" i="14"/>
  <c r="AC2389" i="14"/>
  <c r="AC2388" i="14"/>
  <c r="AG2388" i="14"/>
  <c r="AG2387" i="14"/>
  <c r="AE2387" i="14"/>
  <c r="AG2385" i="14"/>
  <c r="AE2384" i="14"/>
  <c r="AG2384" i="14"/>
  <c r="AB2381" i="14"/>
  <c r="AG2379" i="14"/>
  <c r="AB2379" i="14"/>
  <c r="AG2377" i="14"/>
  <c r="AB2377" i="14"/>
  <c r="AG2375" i="14"/>
  <c r="AB2375" i="14"/>
  <c r="AG2373" i="14"/>
  <c r="AG2371" i="14"/>
  <c r="AG2369" i="14"/>
  <c r="AB2369" i="14"/>
  <c r="AG2366" i="14"/>
  <c r="AG2363" i="14"/>
  <c r="AB2363" i="14"/>
  <c r="AG2359" i="14"/>
  <c r="AB2359" i="14"/>
  <c r="AG2358" i="14"/>
  <c r="AG2355" i="14"/>
  <c r="AB2354" i="14"/>
  <c r="AG2354" i="14"/>
  <c r="AG2351" i="14"/>
  <c r="AG2350" i="14"/>
  <c r="AG2347" i="14"/>
  <c r="AB2347" i="14"/>
  <c r="AD2346" i="14"/>
  <c r="AG2343" i="14"/>
  <c r="AB2343" i="14"/>
  <c r="AG2342" i="14"/>
  <c r="AG2339" i="14"/>
  <c r="AD2338" i="14"/>
  <c r="AG2338" i="14"/>
  <c r="AG2334" i="14"/>
  <c r="AG2331" i="14"/>
  <c r="AB2331" i="14"/>
  <c r="AE2330" i="14"/>
  <c r="AG2327" i="14"/>
  <c r="AB2327" i="14"/>
  <c r="AG2326" i="14"/>
  <c r="AG2323" i="14"/>
  <c r="AB2322" i="14"/>
  <c r="AG2322" i="14"/>
  <c r="AG2319" i="14"/>
  <c r="AG2318" i="14"/>
  <c r="AG2315" i="14"/>
  <c r="AB2315" i="14"/>
  <c r="AD2314" i="14"/>
  <c r="AG2311" i="14"/>
  <c r="AB2311" i="14"/>
  <c r="AG2310" i="14"/>
  <c r="AG2307" i="14"/>
  <c r="AB2306" i="14"/>
  <c r="AG2306" i="14"/>
  <c r="AG2302" i="14"/>
  <c r="AG2299" i="14"/>
  <c r="AB2299" i="14"/>
  <c r="AG2295" i="14"/>
  <c r="AB2295" i="14"/>
  <c r="AB2294" i="14"/>
  <c r="AG2294" i="14"/>
  <c r="AG2291" i="14"/>
  <c r="AE2290" i="14"/>
  <c r="AG2290" i="14"/>
  <c r="AG2286" i="14"/>
  <c r="AG2283" i="14"/>
  <c r="AB2283" i="14"/>
  <c r="AD2282" i="14"/>
  <c r="AG2279" i="14"/>
  <c r="AB2279" i="14"/>
  <c r="AB2278" i="14"/>
  <c r="AG2278" i="14"/>
  <c r="AG2275" i="14"/>
  <c r="AE2274" i="14"/>
  <c r="AG2274" i="14"/>
  <c r="AG2271" i="14"/>
  <c r="AG2270" i="14"/>
  <c r="AG2267" i="14"/>
  <c r="AB2267" i="14"/>
  <c r="AE2266" i="14"/>
  <c r="AG2263" i="14"/>
  <c r="AB2263" i="14"/>
  <c r="AB2262" i="14"/>
  <c r="AG2262" i="14"/>
  <c r="AG2259" i="14"/>
  <c r="AB2258" i="14"/>
  <c r="AG2258" i="14"/>
  <c r="AG2254" i="14"/>
  <c r="AG2251" i="14"/>
  <c r="AB2251" i="14"/>
  <c r="AG2247" i="14"/>
  <c r="AB2247" i="14"/>
  <c r="AB2246" i="14"/>
  <c r="AG2246" i="14"/>
  <c r="AG2243" i="14"/>
  <c r="AE2242" i="14"/>
  <c r="AG2242" i="14"/>
  <c r="AG2238" i="14"/>
  <c r="AG2235" i="14"/>
  <c r="AB2235" i="14"/>
  <c r="AG2231" i="14"/>
  <c r="AB2231" i="14"/>
  <c r="AB2230" i="14"/>
  <c r="AG2230" i="14"/>
  <c r="AG2227" i="14"/>
  <c r="AE2226" i="14"/>
  <c r="AG2226" i="14"/>
  <c r="AC2224" i="14"/>
  <c r="AG2224" i="14"/>
  <c r="AG2222" i="14"/>
  <c r="AB2220" i="14"/>
  <c r="AG2220" i="14"/>
  <c r="AB2216" i="14"/>
  <c r="AG2216" i="14"/>
  <c r="AC2214" i="14"/>
  <c r="AG2214" i="14"/>
  <c r="AB2212" i="14"/>
  <c r="AG2212" i="14"/>
  <c r="AG2211" i="14"/>
  <c r="AE2211" i="14"/>
  <c r="AG2208" i="14"/>
  <c r="AD2207" i="14"/>
  <c r="AE2204" i="14"/>
  <c r="AG2204" i="14"/>
  <c r="AG2203" i="14"/>
  <c r="AD2203" i="14"/>
  <c r="AE2200" i="14"/>
  <c r="AG2200" i="14"/>
  <c r="AG2199" i="14"/>
  <c r="AE2196" i="14"/>
  <c r="AG2196" i="14"/>
  <c r="AG2195" i="14"/>
  <c r="AE2195" i="14"/>
  <c r="AG2193" i="14"/>
  <c r="AB2191" i="14"/>
  <c r="AG2189" i="14"/>
  <c r="AC2189" i="14"/>
  <c r="AG2187" i="14"/>
  <c r="AB2187" i="14"/>
  <c r="AG2185" i="14"/>
  <c r="AC2185" i="14"/>
  <c r="AG2183" i="14"/>
  <c r="AG2181" i="14"/>
  <c r="AG2179" i="14"/>
  <c r="AB2179" i="14"/>
  <c r="AB2175" i="14"/>
  <c r="AG2173" i="14"/>
  <c r="AC2173" i="14"/>
  <c r="AG2171" i="14"/>
  <c r="AB2171" i="14"/>
  <c r="AG2169" i="14"/>
  <c r="AC2169" i="14"/>
  <c r="AG2167" i="14"/>
  <c r="AG2165" i="14"/>
  <c r="AG2163" i="14"/>
  <c r="AB2163" i="14"/>
  <c r="AG2161" i="14"/>
  <c r="AG2158" i="14"/>
  <c r="AG2153" i="14"/>
  <c r="AE2153" i="14"/>
  <c r="AG2150" i="14"/>
  <c r="AG2145" i="14"/>
  <c r="AD2145" i="14"/>
  <c r="AE2142" i="14"/>
  <c r="AG2142" i="14"/>
  <c r="AG2137" i="14"/>
  <c r="AE2134" i="14"/>
  <c r="AG2134" i="14"/>
  <c r="AG2126" i="14"/>
  <c r="AG2121" i="14"/>
  <c r="AC2121" i="14"/>
  <c r="AC2114" i="14"/>
  <c r="AG2112" i="14"/>
  <c r="AG2110" i="14"/>
  <c r="AG2106" i="14"/>
  <c r="AG2104" i="14"/>
  <c r="AG2102" i="14"/>
  <c r="AG2100" i="14"/>
  <c r="AG2098" i="14"/>
  <c r="AG2096" i="14"/>
  <c r="AG2094" i="14"/>
  <c r="AG2090" i="14"/>
  <c r="AG2088" i="14"/>
  <c r="AG2086" i="14"/>
  <c r="AG2023" i="14"/>
  <c r="AG2021" i="14"/>
  <c r="AG2019" i="14"/>
  <c r="AG2017" i="14"/>
  <c r="AG2015" i="14"/>
  <c r="AG2013" i="14"/>
  <c r="AG2011" i="14"/>
  <c r="AG2009" i="14"/>
  <c r="AG2007" i="14"/>
  <c r="AG2005" i="14"/>
  <c r="AG2003" i="14"/>
  <c r="AG2001" i="14"/>
  <c r="AG1999" i="14"/>
  <c r="AG1997" i="14"/>
  <c r="AG1995" i="14"/>
  <c r="AG1993" i="14"/>
  <c r="AG1991" i="14"/>
  <c r="AG1989" i="14"/>
  <c r="AG1987" i="14"/>
  <c r="AG1985" i="14"/>
  <c r="AG1983" i="14"/>
  <c r="AG1981" i="14"/>
  <c r="AG1979" i="14"/>
  <c r="AG1977" i="14"/>
  <c r="AG1975" i="14"/>
  <c r="AG1973" i="14"/>
  <c r="AG1971" i="14"/>
  <c r="AG1969" i="14"/>
  <c r="AG1967" i="14"/>
  <c r="AG1965" i="14"/>
  <c r="AG1963" i="14"/>
  <c r="AG1961" i="14"/>
  <c r="AG1959" i="14"/>
  <c r="AG1957" i="14"/>
  <c r="AG1955" i="14"/>
  <c r="AG1953" i="14"/>
  <c r="AG1951" i="14"/>
  <c r="AG1949" i="14"/>
  <c r="AG1947" i="14"/>
  <c r="AG1945" i="14"/>
  <c r="AG1943" i="14"/>
  <c r="AG1941" i="14"/>
  <c r="AG1939" i="14"/>
  <c r="AG1937" i="14"/>
  <c r="AG1935" i="14"/>
  <c r="AG1933" i="14"/>
  <c r="AG1931" i="14"/>
  <c r="AG1929" i="14"/>
  <c r="AG1927" i="14"/>
  <c r="AG1925" i="14"/>
  <c r="AG1923" i="14"/>
  <c r="AG1921" i="14"/>
  <c r="AG1919" i="14"/>
  <c r="AG1917" i="14"/>
  <c r="AG1915" i="14"/>
  <c r="AG1913" i="14"/>
  <c r="AG1911" i="14"/>
  <c r="AG1909" i="14"/>
  <c r="AG1907" i="14"/>
  <c r="AG1905" i="14"/>
  <c r="AG1903" i="14"/>
  <c r="AG1901" i="14"/>
  <c r="AG1899" i="14"/>
  <c r="AG1897" i="14"/>
  <c r="AG1895" i="14"/>
  <c r="AG1893" i="14"/>
  <c r="AG1891" i="14"/>
  <c r="AG1889" i="14"/>
  <c r="AG1887" i="14"/>
  <c r="AG1885" i="14"/>
  <c r="AG1883" i="14"/>
  <c r="AG1881" i="14"/>
  <c r="AG1879" i="14"/>
  <c r="AG1877" i="14"/>
  <c r="AG1875" i="14"/>
  <c r="AG1873" i="14"/>
  <c r="AG1871" i="14"/>
  <c r="AG1869" i="14"/>
  <c r="AG1867" i="14"/>
  <c r="AG1865" i="14"/>
  <c r="AG1863" i="14"/>
  <c r="AG1861" i="14"/>
  <c r="AG1859" i="14"/>
  <c r="AG1857" i="14"/>
  <c r="AG1855" i="14"/>
  <c r="AG1853" i="14"/>
  <c r="AG1851" i="14"/>
  <c r="AG1849" i="14"/>
  <c r="AG1847" i="14"/>
  <c r="AG1845" i="14"/>
  <c r="AG1843" i="14"/>
  <c r="AG1841" i="14"/>
  <c r="AG1839" i="14"/>
  <c r="AG1837" i="14"/>
  <c r="AG1835" i="14"/>
  <c r="AG1833" i="14"/>
  <c r="AG1831" i="14"/>
  <c r="AG1829" i="14"/>
  <c r="AG1827" i="14"/>
  <c r="AG1825" i="14"/>
  <c r="AG1823" i="14"/>
  <c r="AG1821" i="14"/>
  <c r="AG1819" i="14"/>
  <c r="AG1817" i="14"/>
  <c r="AG1815" i="14"/>
  <c r="AG1813" i="14"/>
  <c r="AG1811" i="14"/>
  <c r="AG1809" i="14"/>
  <c r="AG1807" i="14"/>
  <c r="AG1805" i="14"/>
  <c r="AG1803" i="14"/>
  <c r="AG1801" i="14"/>
  <c r="AG1799" i="14"/>
  <c r="AG1797" i="14"/>
  <c r="AG1794" i="14"/>
  <c r="AD1792" i="14"/>
  <c r="AG1792" i="14"/>
  <c r="AE1790" i="14"/>
  <c r="AG1790" i="14"/>
  <c r="AE1788" i="14"/>
  <c r="AG1788" i="14"/>
  <c r="AG1786" i="14"/>
  <c r="AB1784" i="14"/>
  <c r="AG1784" i="14"/>
  <c r="AE1782" i="14"/>
  <c r="AG1782" i="14"/>
  <c r="AE1780" i="14"/>
  <c r="AG1780" i="14"/>
  <c r="AG1778" i="14"/>
  <c r="AG1776" i="14"/>
  <c r="AE1774" i="14"/>
  <c r="AG1774" i="14"/>
  <c r="AE1772" i="14"/>
  <c r="AG1772" i="14"/>
  <c r="AB1770" i="14"/>
  <c r="AG1770" i="14"/>
  <c r="AB1768" i="14"/>
  <c r="AG1768" i="14"/>
  <c r="AE1766" i="14"/>
  <c r="AG1766" i="14"/>
  <c r="AE1764" i="14"/>
  <c r="AG1764" i="14"/>
  <c r="AB1762" i="14"/>
  <c r="AG1762" i="14"/>
  <c r="AG1760" i="14"/>
  <c r="AE1758" i="14"/>
  <c r="AG1758" i="14"/>
  <c r="AE1756" i="14"/>
  <c r="AG1756" i="14"/>
  <c r="AB1754" i="14"/>
  <c r="AG1754" i="14"/>
  <c r="AB1752" i="14"/>
  <c r="AG1752" i="14"/>
  <c r="AE1750" i="14"/>
  <c r="AG1750" i="14"/>
  <c r="AE1748" i="14"/>
  <c r="AG1748" i="14"/>
  <c r="AG1746" i="14"/>
  <c r="AG1744" i="14"/>
  <c r="AE1742" i="14"/>
  <c r="AG1742" i="14"/>
  <c r="AE1740" i="14"/>
  <c r="AG1740" i="14"/>
  <c r="AB1738" i="14"/>
  <c r="AG1738" i="14"/>
  <c r="AB1736" i="14"/>
  <c r="AG1736" i="14"/>
  <c r="AE1734" i="14"/>
  <c r="AG1734" i="14"/>
  <c r="AE1732" i="14"/>
  <c r="AG1732" i="14"/>
  <c r="AB1730" i="14"/>
  <c r="AG1730" i="14"/>
  <c r="AG1728" i="14"/>
  <c r="AE1726" i="14"/>
  <c r="AG1726" i="14"/>
  <c r="AE1724" i="14"/>
  <c r="AG1724" i="14"/>
  <c r="AB1722" i="14"/>
  <c r="AG1722" i="14"/>
  <c r="AB1720" i="14"/>
  <c r="AG1720" i="14"/>
  <c r="AE1718" i="14"/>
  <c r="AG1718" i="14"/>
  <c r="AE1716" i="14"/>
  <c r="AG1716" i="14"/>
  <c r="AB1714" i="14"/>
  <c r="AG1714" i="14"/>
  <c r="AG1712" i="14"/>
  <c r="AE1710" i="14"/>
  <c r="AG1710" i="14"/>
  <c r="AE1708" i="14"/>
  <c r="AG1708" i="14"/>
  <c r="AB1706" i="14"/>
  <c r="AG1706" i="14"/>
  <c r="AB1704" i="14"/>
  <c r="AG1704" i="14"/>
  <c r="AG1702" i="14"/>
  <c r="AD1700" i="14"/>
  <c r="AG1700" i="14"/>
  <c r="AG1698" i="14"/>
  <c r="AD1696" i="14"/>
  <c r="AG1696" i="14"/>
  <c r="AG1694" i="14"/>
  <c r="AD1692" i="14"/>
  <c r="AG1692" i="14"/>
  <c r="AG1690" i="14"/>
  <c r="AD1688" i="14"/>
  <c r="AG1688" i="14"/>
  <c r="AG1686" i="14"/>
  <c r="AD1684" i="14"/>
  <c r="AG1684" i="14"/>
  <c r="AG1682" i="14"/>
  <c r="AD1680" i="14"/>
  <c r="AG1680" i="14"/>
  <c r="AG1678" i="14"/>
  <c r="AD1676" i="14"/>
  <c r="AG1676" i="14"/>
  <c r="AG1674" i="14"/>
  <c r="AD1672" i="14"/>
  <c r="AG1672" i="14"/>
  <c r="AG1670" i="14"/>
  <c r="AD1668" i="14"/>
  <c r="AG1668" i="14"/>
  <c r="AG1666" i="14"/>
  <c r="AG1662" i="14"/>
  <c r="AE1658" i="14"/>
  <c r="AG1658" i="14"/>
  <c r="AE1654" i="14"/>
  <c r="AG1654" i="14"/>
  <c r="AE1650" i="14"/>
  <c r="AG1650" i="14"/>
  <c r="AE1646" i="14"/>
  <c r="AG1646" i="14"/>
  <c r="AG1642" i="14"/>
  <c r="AE1642" i="14"/>
  <c r="AG1638" i="14"/>
  <c r="AE1638" i="14"/>
  <c r="AG1634" i="14"/>
  <c r="AE1634" i="14"/>
  <c r="AG1630" i="14"/>
  <c r="AG1626" i="14"/>
  <c r="AE1626" i="14"/>
  <c r="AG1622" i="14"/>
  <c r="AE1622" i="14"/>
  <c r="AG1618" i="14"/>
  <c r="AE1618" i="14"/>
  <c r="AG1614" i="14"/>
  <c r="AE1614" i="14"/>
  <c r="AG1610" i="14"/>
  <c r="AE1610" i="14"/>
  <c r="AG1606" i="14"/>
  <c r="AE1606" i="14"/>
  <c r="AG1602" i="14"/>
  <c r="AE1602" i="14"/>
  <c r="AG1598" i="14"/>
  <c r="AG1594" i="14"/>
  <c r="AE1594" i="14"/>
  <c r="AG1590" i="14"/>
  <c r="AE1590" i="14"/>
  <c r="AG1586" i="14"/>
  <c r="AE1586" i="14"/>
  <c r="AG1582" i="14"/>
  <c r="AE1582" i="14"/>
  <c r="AG1578" i="14"/>
  <c r="AE1578" i="14"/>
  <c r="AG1574" i="14"/>
  <c r="AE1574" i="14"/>
  <c r="AG1570" i="14"/>
  <c r="AE1570" i="14"/>
  <c r="AG1566" i="14"/>
  <c r="AE1566" i="14"/>
  <c r="AG1562" i="14"/>
  <c r="AE1562" i="14"/>
  <c r="AG1558" i="14"/>
  <c r="AE1558" i="14"/>
  <c r="AG1554" i="14"/>
  <c r="AE1554" i="14"/>
  <c r="AG1550" i="14"/>
  <c r="AE1550" i="14"/>
  <c r="AG1546" i="14"/>
  <c r="AE1546" i="14"/>
  <c r="AG1542" i="14"/>
  <c r="AE1542" i="14"/>
  <c r="AG1538" i="14"/>
  <c r="AE1538" i="14"/>
  <c r="AG1534" i="14"/>
  <c r="AE1534" i="14"/>
  <c r="AG1530" i="14"/>
  <c r="AE1530" i="14"/>
  <c r="AG1526" i="14"/>
  <c r="AE1526" i="14"/>
  <c r="AG1522" i="14"/>
  <c r="AE1522" i="14"/>
  <c r="AG1518" i="14"/>
  <c r="AE1518" i="14"/>
  <c r="AG1514" i="14"/>
  <c r="AE1514" i="14"/>
  <c r="AG1510" i="14"/>
  <c r="AE1510" i="14"/>
  <c r="AG1506" i="14"/>
  <c r="AE1506" i="14"/>
  <c r="AG1502" i="14"/>
  <c r="AE1502" i="14"/>
  <c r="AG1498" i="14"/>
  <c r="AE1498" i="14"/>
  <c r="AG1494" i="14"/>
  <c r="AE1494" i="14"/>
  <c r="AG1487" i="14"/>
  <c r="AB1485" i="14"/>
  <c r="AG1485" i="14"/>
  <c r="AG1484" i="14"/>
  <c r="AD1484" i="14"/>
  <c r="AG1478" i="14"/>
  <c r="AC1478" i="14"/>
  <c r="AG1471" i="14"/>
  <c r="AB1469" i="14"/>
  <c r="AG1469" i="14"/>
  <c r="AG1468" i="14"/>
  <c r="AD1468" i="14"/>
  <c r="AE1462" i="14"/>
  <c r="AD1455" i="14"/>
  <c r="AG1455" i="14"/>
  <c r="AB1453" i="14"/>
  <c r="AG1453" i="14"/>
  <c r="AG1452" i="14"/>
  <c r="AE1452" i="14"/>
  <c r="AG1446" i="14"/>
  <c r="AC1446" i="14"/>
  <c r="AG1439" i="14"/>
  <c r="AB1437" i="14"/>
  <c r="AG1437" i="14"/>
  <c r="AG1436" i="14"/>
  <c r="AD1436" i="14"/>
  <c r="AB1414" i="14"/>
  <c r="AG1410" i="14"/>
  <c r="AG1408" i="14"/>
  <c r="AC1408" i="14"/>
  <c r="AG1404" i="14"/>
  <c r="AD1404" i="14"/>
  <c r="AE1399" i="14"/>
  <c r="AG1399" i="14"/>
  <c r="AB1397" i="14"/>
  <c r="AG1397" i="14"/>
  <c r="AB1395" i="14"/>
  <c r="AB1393" i="14"/>
  <c r="AG1393" i="14"/>
  <c r="AD1380" i="14"/>
  <c r="AG1378" i="14"/>
  <c r="AE1378" i="14"/>
  <c r="AG1376" i="14"/>
  <c r="AB1376" i="14"/>
  <c r="AG1374" i="14"/>
  <c r="AC1374" i="14"/>
  <c r="AD1372" i="14"/>
  <c r="AG1370" i="14"/>
  <c r="AC1370" i="14"/>
  <c r="AG1336" i="14"/>
  <c r="AE1336" i="14"/>
  <c r="AC1334" i="14"/>
  <c r="AG1331" i="14"/>
  <c r="AB1329" i="14"/>
  <c r="AG1329" i="14"/>
  <c r="AG1320" i="14"/>
  <c r="AE1320" i="14"/>
  <c r="AG1318" i="14"/>
  <c r="AB1318" i="14"/>
  <c r="AD1314" i="14"/>
  <c r="AC1311" i="14"/>
  <c r="AG1311" i="14"/>
  <c r="AB1309" i="14"/>
  <c r="AG1309" i="14"/>
  <c r="AG1302" i="14"/>
  <c r="AB1302" i="14"/>
  <c r="AB1293" i="14"/>
  <c r="AD1288" i="14"/>
  <c r="AG1286" i="14"/>
  <c r="AC1279" i="14"/>
  <c r="AD1277" i="14"/>
  <c r="AG1277" i="14"/>
  <c r="AG1272" i="14"/>
  <c r="AE1272" i="14"/>
  <c r="AG1270" i="14"/>
  <c r="AG1264" i="14"/>
  <c r="AE1264" i="14"/>
  <c r="AG1260" i="14"/>
  <c r="AE1260" i="14"/>
  <c r="AD1256" i="14"/>
  <c r="AG1252" i="14"/>
  <c r="AG1248" i="14"/>
  <c r="AD1246" i="14"/>
  <c r="AG1243" i="14"/>
  <c r="AB1241" i="14"/>
  <c r="AG1241" i="14"/>
  <c r="AG1232" i="14"/>
  <c r="AE1232" i="14"/>
  <c r="AG1230" i="14"/>
  <c r="AB1230" i="14"/>
  <c r="AB1227" i="14"/>
  <c r="AG1227" i="14"/>
  <c r="AB1225" i="14"/>
  <c r="AG1225" i="14"/>
  <c r="AG1216" i="14"/>
  <c r="AE1216" i="14"/>
  <c r="AG1211" i="14"/>
  <c r="AB1209" i="14"/>
  <c r="AG1209" i="14"/>
  <c r="AG1200" i="14"/>
  <c r="AE1200" i="14"/>
  <c r="AG1198" i="14"/>
  <c r="AB1198" i="14"/>
  <c r="AG1195" i="14"/>
  <c r="AB1193" i="14"/>
  <c r="AG1193" i="14"/>
  <c r="AG1184" i="14"/>
  <c r="AE1184" i="14"/>
  <c r="AG1179" i="14"/>
  <c r="AB1177" i="14"/>
  <c r="AG1177" i="14"/>
  <c r="AG1168" i="14"/>
  <c r="AE1168" i="14"/>
  <c r="AG1166" i="14"/>
  <c r="AB1166" i="14"/>
  <c r="AG1163" i="14"/>
  <c r="AB1161" i="14"/>
  <c r="AG1161" i="14"/>
  <c r="AG1152" i="14"/>
  <c r="AE1152" i="14"/>
  <c r="AG1150" i="14"/>
  <c r="AG1147" i="14"/>
  <c r="AB1145" i="14"/>
  <c r="AG1145" i="14"/>
  <c r="AG1136" i="14"/>
  <c r="AE1136" i="14"/>
  <c r="AG1134" i="14"/>
  <c r="AB1134" i="14"/>
  <c r="AE1131" i="14"/>
  <c r="AG1131" i="14"/>
  <c r="AB1129" i="14"/>
  <c r="AG1129" i="14"/>
  <c r="AE1127" i="14"/>
  <c r="AG1127" i="14"/>
  <c r="AG1125" i="14"/>
  <c r="AG1120" i="14"/>
  <c r="AE1120" i="14"/>
  <c r="AG1114" i="14"/>
  <c r="AD1114" i="14"/>
  <c r="AE1111" i="14"/>
  <c r="AG1111" i="14"/>
  <c r="AG1109" i="14"/>
  <c r="AG1104" i="14"/>
  <c r="AD1104" i="14"/>
  <c r="AG1098" i="14"/>
  <c r="AD1098" i="14"/>
  <c r="AD1093" i="14"/>
  <c r="AG1093" i="14"/>
  <c r="AG1090" i="14"/>
  <c r="AC1086" i="14"/>
  <c r="AG1084" i="14"/>
  <c r="AB1084" i="14"/>
  <c r="AG1082" i="14"/>
  <c r="AC1082" i="14"/>
  <c r="AG1080" i="14"/>
  <c r="AB1080" i="14"/>
  <c r="AD1078" i="14"/>
  <c r="AG1076" i="14"/>
  <c r="AG1074" i="14"/>
  <c r="AB1074" i="14"/>
  <c r="AD1072" i="14"/>
  <c r="AB1070" i="14"/>
  <c r="AG1068" i="14"/>
  <c r="AG1066" i="14"/>
  <c r="AE1066" i="14"/>
  <c r="AG1064" i="14"/>
  <c r="AB1064" i="14"/>
  <c r="AE1062" i="14"/>
  <c r="AG1060" i="14"/>
  <c r="AG1058" i="14"/>
  <c r="AG1056" i="14"/>
  <c r="AB1054" i="14"/>
  <c r="AG1052" i="14"/>
  <c r="AD1052" i="14"/>
  <c r="AG1050" i="14"/>
  <c r="AC1050" i="14"/>
  <c r="AG1048" i="14"/>
  <c r="AB1048" i="14"/>
  <c r="AG1046" i="14"/>
  <c r="AE1046" i="14"/>
  <c r="AG1044" i="14"/>
  <c r="AG1042" i="14"/>
  <c r="AG1040" i="14"/>
  <c r="AB1038" i="14"/>
  <c r="AG1036" i="14"/>
  <c r="AC1036" i="14"/>
  <c r="AG1034" i="14"/>
  <c r="AC1034" i="14"/>
  <c r="AG1032" i="14"/>
  <c r="AC1032" i="14"/>
  <c r="AE1030" i="14"/>
  <c r="AG1028" i="14"/>
  <c r="AG1026" i="14"/>
  <c r="AB1019" i="14"/>
  <c r="AG1019" i="14"/>
  <c r="AG1017" i="14"/>
  <c r="AG1012" i="14"/>
  <c r="AG1010" i="14"/>
  <c r="AC1010" i="14"/>
  <c r="AE897" i="14"/>
  <c r="AC895" i="14"/>
  <c r="AG890" i="14"/>
  <c r="AG888" i="14"/>
  <c r="AB888" i="14"/>
  <c r="AG886" i="14"/>
  <c r="AB886" i="14"/>
  <c r="AG881" i="14"/>
  <c r="AE881" i="14"/>
  <c r="AC874" i="14"/>
  <c r="AG874" i="14"/>
  <c r="AG867" i="14"/>
  <c r="AE867" i="14"/>
  <c r="AD865" i="14"/>
  <c r="AG865" i="14"/>
  <c r="AG858" i="14"/>
  <c r="AE858" i="14"/>
  <c r="AG856" i="14"/>
  <c r="AB856" i="14"/>
  <c r="AB851" i="14"/>
  <c r="AG851" i="14"/>
  <c r="AE849" i="14"/>
  <c r="AE842" i="14"/>
  <c r="AG842" i="14"/>
  <c r="AG835" i="14"/>
  <c r="AE835" i="14"/>
  <c r="AG833" i="14"/>
  <c r="AB833" i="14"/>
  <c r="AG823" i="14"/>
  <c r="AC821" i="14"/>
  <c r="AG821" i="14"/>
  <c r="AG818" i="14"/>
  <c r="AG812" i="14"/>
  <c r="AG805" i="14"/>
  <c r="AD805" i="14"/>
  <c r="AG803" i="14"/>
  <c r="AC803" i="14"/>
  <c r="AG799" i="14"/>
  <c r="AD799" i="14"/>
  <c r="AC797" i="14"/>
  <c r="AG797" i="14"/>
  <c r="AC793" i="14"/>
  <c r="AG793" i="14"/>
  <c r="AE791" i="14"/>
  <c r="AG791" i="14"/>
  <c r="AG786" i="14"/>
  <c r="AB786" i="14"/>
  <c r="AG783" i="14"/>
  <c r="AG778" i="14"/>
  <c r="AD778" i="14"/>
  <c r="AG775" i="14"/>
  <c r="AG770" i="14"/>
  <c r="AD770" i="14"/>
  <c r="AD767" i="14"/>
  <c r="AG767" i="14"/>
  <c r="AG762" i="14"/>
  <c r="AB759" i="14"/>
  <c r="AG759" i="14"/>
  <c r="AD757" i="14"/>
  <c r="AG757" i="14"/>
  <c r="AG755" i="14"/>
  <c r="AC753" i="14"/>
  <c r="AG753" i="14"/>
  <c r="AG751" i="14"/>
  <c r="AG749" i="14"/>
  <c r="AB749" i="14"/>
  <c r="AG747" i="14"/>
  <c r="AD747" i="14"/>
  <c r="AC745" i="14"/>
  <c r="AG745" i="14"/>
  <c r="AG571" i="14"/>
  <c r="AG569" i="14"/>
  <c r="AG567" i="14"/>
  <c r="AG565" i="14"/>
  <c r="AG563" i="14"/>
  <c r="AG561" i="14"/>
  <c r="AG559" i="14"/>
  <c r="AG557" i="14"/>
  <c r="AG555" i="14"/>
  <c r="AG553" i="14"/>
  <c r="AG551" i="14"/>
  <c r="AG549" i="14"/>
  <c r="AG547" i="14"/>
  <c r="AG545" i="14"/>
  <c r="AG387" i="14"/>
  <c r="AD387" i="14"/>
  <c r="AC376" i="14"/>
  <c r="AG376" i="14"/>
  <c r="AG374" i="14"/>
  <c r="AG372" i="14"/>
  <c r="AG370" i="14"/>
  <c r="AG368" i="14"/>
  <c r="AG366" i="14"/>
  <c r="AG364" i="14"/>
  <c r="AG362" i="14"/>
  <c r="AG360" i="14"/>
  <c r="AG358" i="14"/>
  <c r="AG356" i="14"/>
  <c r="AG354" i="14"/>
  <c r="AG352" i="14"/>
  <c r="AG350" i="14"/>
  <c r="AG348" i="14"/>
  <c r="AG346" i="14"/>
  <c r="AG344" i="14"/>
  <c r="AG342" i="14"/>
  <c r="AG340" i="14"/>
  <c r="AG338" i="14"/>
  <c r="AG336" i="14"/>
  <c r="AG334" i="14"/>
  <c r="AG332" i="14"/>
  <c r="AG330" i="14"/>
  <c r="AG328" i="14"/>
  <c r="AG326" i="14"/>
  <c r="AG324" i="14"/>
  <c r="AG322" i="14"/>
  <c r="AG320" i="14"/>
  <c r="AG318" i="14"/>
  <c r="AG316" i="14"/>
  <c r="AG314" i="14"/>
  <c r="AG312" i="14"/>
  <c r="AG310" i="14"/>
  <c r="AG308" i="14"/>
  <c r="AG306" i="14"/>
  <c r="AG304" i="14"/>
  <c r="AG302" i="14"/>
  <c r="AG300" i="14"/>
  <c r="AG298" i="14"/>
  <c r="AG296" i="14"/>
  <c r="AG294" i="14"/>
  <c r="AG292" i="14"/>
  <c r="AG290" i="14"/>
  <c r="AG288" i="14"/>
  <c r="AG286" i="14"/>
  <c r="AG284" i="14"/>
  <c r="AG282" i="14"/>
  <c r="AG280" i="14"/>
  <c r="AB278" i="14"/>
  <c r="AC276" i="14"/>
  <c r="AG276" i="14"/>
  <c r="AD275" i="14"/>
  <c r="AG273" i="14"/>
  <c r="AE273" i="14"/>
  <c r="AB261" i="14"/>
  <c r="AE248" i="14"/>
  <c r="AG248" i="14"/>
  <c r="AB246" i="14"/>
  <c r="AD244" i="14"/>
  <c r="AG244" i="14"/>
  <c r="AD243" i="14"/>
  <c r="AG241" i="14"/>
  <c r="AD241" i="14"/>
  <c r="AG233" i="14"/>
  <c r="AD233" i="14"/>
  <c r="AG231" i="14"/>
  <c r="AD231" i="14"/>
  <c r="AC224" i="14"/>
  <c r="AG224" i="14"/>
  <c r="AC216" i="14"/>
  <c r="AB208" i="14"/>
  <c r="AG208" i="14"/>
  <c r="AD200" i="14"/>
  <c r="AG200" i="14"/>
  <c r="AG192" i="14"/>
  <c r="AD178" i="14"/>
  <c r="AG173" i="14"/>
  <c r="AC173" i="14"/>
  <c r="AG171" i="14"/>
  <c r="AB171" i="14"/>
  <c r="AG165" i="14"/>
  <c r="AB158" i="14"/>
  <c r="AG158" i="14"/>
  <c r="AG156" i="14"/>
  <c r="AG155" i="14"/>
  <c r="AG149" i="14"/>
  <c r="AC149" i="14"/>
  <c r="AC142" i="14"/>
  <c r="AG142" i="14"/>
  <c r="AD140" i="14"/>
  <c r="AG140" i="14"/>
  <c r="AG139" i="14"/>
  <c r="AE139" i="14"/>
  <c r="AG133" i="14"/>
  <c r="AG126" i="14"/>
  <c r="AG124" i="14"/>
  <c r="AG123" i="14"/>
  <c r="AG117" i="14"/>
  <c r="AB117" i="14"/>
  <c r="AG115" i="14"/>
  <c r="AB115" i="14"/>
  <c r="AG113" i="14"/>
  <c r="AD113" i="14"/>
  <c r="AG111" i="14"/>
  <c r="AG109" i="14"/>
  <c r="AB109" i="14"/>
  <c r="AG107" i="14"/>
  <c r="AG105" i="14"/>
  <c r="AB105" i="14"/>
  <c r="AG103" i="14"/>
  <c r="AD103" i="14"/>
  <c r="AG101" i="14"/>
  <c r="AB101" i="14"/>
  <c r="AG99" i="14"/>
  <c r="AB99" i="14"/>
  <c r="AG97" i="14"/>
  <c r="AE97" i="14"/>
  <c r="AG95" i="14"/>
  <c r="AE95" i="14"/>
  <c r="AG93" i="14"/>
  <c r="AB93" i="14"/>
  <c r="AG91" i="14"/>
  <c r="AG89" i="14"/>
  <c r="AB89" i="14"/>
  <c r="AG87" i="14"/>
  <c r="AG85" i="14"/>
  <c r="AB85" i="14"/>
  <c r="AG83" i="14"/>
  <c r="AB83" i="14"/>
  <c r="AG81" i="14"/>
  <c r="AE81" i="14"/>
  <c r="AG79" i="14"/>
  <c r="AG77" i="14"/>
  <c r="AG75" i="14"/>
  <c r="AG73" i="14"/>
  <c r="AB73" i="14"/>
  <c r="AG71" i="14"/>
  <c r="AG69" i="14"/>
  <c r="AB69" i="14"/>
  <c r="AG67" i="14"/>
  <c r="AD67" i="14"/>
  <c r="AG58" i="14"/>
  <c r="AE58" i="14"/>
  <c r="AB55" i="14"/>
  <c r="AG55" i="14"/>
  <c r="AD53" i="14"/>
  <c r="AG53" i="14"/>
  <c r="AG51" i="14"/>
  <c r="AD51" i="14"/>
  <c r="AE42" i="14"/>
  <c r="AG42" i="14"/>
  <c r="AE40" i="14"/>
  <c r="AG40" i="14"/>
  <c r="AG11" i="14"/>
  <c r="AG2174" i="14"/>
  <c r="AG2172" i="14"/>
  <c r="AB2170" i="14"/>
  <c r="AG2168" i="14"/>
  <c r="AG2166" i="14"/>
  <c r="AD2164" i="14"/>
  <c r="AG2164" i="14"/>
  <c r="AG2162" i="14"/>
  <c r="AB2160" i="14"/>
  <c r="AG2160" i="14"/>
  <c r="AG2156" i="14"/>
  <c r="AG2155" i="14"/>
  <c r="AG2152" i="14"/>
  <c r="AC2151" i="14"/>
  <c r="AD2148" i="14"/>
  <c r="AG2148" i="14"/>
  <c r="AG2147" i="14"/>
  <c r="AE2144" i="14"/>
  <c r="AG2144" i="14"/>
  <c r="AC2143" i="14"/>
  <c r="AG2140" i="14"/>
  <c r="AG2139" i="14"/>
  <c r="AC2139" i="14"/>
  <c r="AG2135" i="14"/>
  <c r="AD2135" i="14"/>
  <c r="AD2132" i="14"/>
  <c r="AG2132" i="14"/>
  <c r="AG2131" i="14"/>
  <c r="AE2128" i="14"/>
  <c r="AG2128" i="14"/>
  <c r="AC2127" i="14"/>
  <c r="AG2124" i="14"/>
  <c r="AG2123" i="14"/>
  <c r="AG2119" i="14"/>
  <c r="AE2119" i="14"/>
  <c r="AG2116" i="14"/>
  <c r="AG2115" i="14"/>
  <c r="AG2113" i="14"/>
  <c r="AG2111" i="14"/>
  <c r="AG2109" i="14"/>
  <c r="AG2107" i="14"/>
  <c r="AG2105" i="14"/>
  <c r="AG2103" i="14"/>
  <c r="AG2101" i="14"/>
  <c r="AG2099" i="14"/>
  <c r="AG2097" i="14"/>
  <c r="AG2095" i="14"/>
  <c r="AG2093" i="14"/>
  <c r="AG2091" i="14"/>
  <c r="AG2089" i="14"/>
  <c r="AG2087" i="14"/>
  <c r="AG2085" i="14"/>
  <c r="AG2084" i="14"/>
  <c r="AG2083" i="14"/>
  <c r="AC2083" i="14"/>
  <c r="AB2082" i="14"/>
  <c r="AG2082" i="14"/>
  <c r="AC2080" i="14"/>
  <c r="AG2080" i="14"/>
  <c r="AG2079" i="14"/>
  <c r="AG2078" i="14"/>
  <c r="AG2077" i="14"/>
  <c r="AG2076" i="14"/>
  <c r="AG2075" i="14"/>
  <c r="AB2075" i="14"/>
  <c r="AB2074" i="14"/>
  <c r="AG2074" i="14"/>
  <c r="AE2072" i="14"/>
  <c r="AG2071" i="14"/>
  <c r="AG2070" i="14"/>
  <c r="AG2069" i="14"/>
  <c r="AG2068" i="14"/>
  <c r="AG2067" i="14"/>
  <c r="AC2067" i="14"/>
  <c r="AB2066" i="14"/>
  <c r="AG2066" i="14"/>
  <c r="AC2064" i="14"/>
  <c r="AG2064" i="14"/>
  <c r="AG2063" i="14"/>
  <c r="AG2062" i="14"/>
  <c r="AG2061" i="14"/>
  <c r="AG2060" i="14"/>
  <c r="AG2059" i="14"/>
  <c r="AC2059" i="14"/>
  <c r="AB2058" i="14"/>
  <c r="AG2058" i="14"/>
  <c r="AB2056" i="14"/>
  <c r="AG2055" i="14"/>
  <c r="AG2054" i="14"/>
  <c r="AG2053" i="14"/>
  <c r="AG2052" i="14"/>
  <c r="AG2051" i="14"/>
  <c r="AC2051" i="14"/>
  <c r="AB2050" i="14"/>
  <c r="AG2050" i="14"/>
  <c r="AC2048" i="14"/>
  <c r="AG2048" i="14"/>
  <c r="AG2047" i="14"/>
  <c r="AG2046" i="14"/>
  <c r="AG2045" i="14"/>
  <c r="AG2044" i="14"/>
  <c r="AG2043" i="14"/>
  <c r="AB2043" i="14"/>
  <c r="AB2042" i="14"/>
  <c r="AG2042" i="14"/>
  <c r="AC2040" i="14"/>
  <c r="AG2039" i="14"/>
  <c r="AD2039" i="14"/>
  <c r="AG2038" i="14"/>
  <c r="AG2037" i="14"/>
  <c r="AG2036" i="14"/>
  <c r="AG2035" i="14"/>
  <c r="AC2035" i="14"/>
  <c r="AB2034" i="14"/>
  <c r="AG2034" i="14"/>
  <c r="AD2032" i="14"/>
  <c r="AG2032" i="14"/>
  <c r="AG2031" i="14"/>
  <c r="AD2031" i="14"/>
  <c r="AG2030" i="14"/>
  <c r="AG2029" i="14"/>
  <c r="AG2028" i="14"/>
  <c r="AG2027" i="14"/>
  <c r="AC2027" i="14"/>
  <c r="AB2026" i="14"/>
  <c r="AG2026" i="14"/>
  <c r="AB2024" i="14"/>
  <c r="AG2022" i="14"/>
  <c r="AG2020" i="14"/>
  <c r="AG2018" i="14"/>
  <c r="AG2016" i="14"/>
  <c r="AG2014" i="14"/>
  <c r="AG2012" i="14"/>
  <c r="AG2010" i="14"/>
  <c r="AG2008" i="14"/>
  <c r="AG2006" i="14"/>
  <c r="AG2004" i="14"/>
  <c r="AG2002" i="14"/>
  <c r="AG2000" i="14"/>
  <c r="AG1998" i="14"/>
  <c r="AG1996" i="14"/>
  <c r="AG1994" i="14"/>
  <c r="AG1992" i="14"/>
  <c r="AG1990" i="14"/>
  <c r="AG1988" i="14"/>
  <c r="AG1986" i="14"/>
  <c r="AG1984" i="14"/>
  <c r="AG1982" i="14"/>
  <c r="AG1980" i="14"/>
  <c r="AG1978" i="14"/>
  <c r="AG1976" i="14"/>
  <c r="AG1974" i="14"/>
  <c r="AG1972" i="14"/>
  <c r="AG1970" i="14"/>
  <c r="AG1968" i="14"/>
  <c r="AG1966" i="14"/>
  <c r="AG1964" i="14"/>
  <c r="AG1962" i="14"/>
  <c r="AG1960" i="14"/>
  <c r="AG1958" i="14"/>
  <c r="AG1956" i="14"/>
  <c r="AG1954" i="14"/>
  <c r="AG1952" i="14"/>
  <c r="AG1950" i="14"/>
  <c r="AG1948" i="14"/>
  <c r="AG1946" i="14"/>
  <c r="AG1944" i="14"/>
  <c r="AG1942" i="14"/>
  <c r="AG1940" i="14"/>
  <c r="AG1938" i="14"/>
  <c r="AG1936" i="14"/>
  <c r="AG1934" i="14"/>
  <c r="AG1932" i="14"/>
  <c r="AG1930" i="14"/>
  <c r="AG1928" i="14"/>
  <c r="AG1926" i="14"/>
  <c r="AG1924" i="14"/>
  <c r="AG1922" i="14"/>
  <c r="AG1920" i="14"/>
  <c r="AG1918" i="14"/>
  <c r="AG1916" i="14"/>
  <c r="AG1914" i="14"/>
  <c r="AG1912" i="14"/>
  <c r="AG1910" i="14"/>
  <c r="AG1908" i="14"/>
  <c r="AG1906" i="14"/>
  <c r="AG1904" i="14"/>
  <c r="AG1902" i="14"/>
  <c r="AG1900" i="14"/>
  <c r="AG1898" i="14"/>
  <c r="AG1896" i="14"/>
  <c r="AG1894" i="14"/>
  <c r="AG1892" i="14"/>
  <c r="AG1890" i="14"/>
  <c r="AG1888" i="14"/>
  <c r="AG1886" i="14"/>
  <c r="AG1884" i="14"/>
  <c r="AG1882" i="14"/>
  <c r="AG1880" i="14"/>
  <c r="AG1878" i="14"/>
  <c r="AG1876" i="14"/>
  <c r="AG1874" i="14"/>
  <c r="AG1872" i="14"/>
  <c r="AG1870" i="14"/>
  <c r="AG1868" i="14"/>
  <c r="AG1866" i="14"/>
  <c r="AG1864" i="14"/>
  <c r="AG1862" i="14"/>
  <c r="AG1860" i="14"/>
  <c r="AG1858" i="14"/>
  <c r="AG1856" i="14"/>
  <c r="AG1854" i="14"/>
  <c r="AG1852" i="14"/>
  <c r="AG1850" i="14"/>
  <c r="AG1848" i="14"/>
  <c r="AG1846" i="14"/>
  <c r="AG1844" i="14"/>
  <c r="AG1842" i="14"/>
  <c r="AG1840" i="14"/>
  <c r="AG1838" i="14"/>
  <c r="AG1836" i="14"/>
  <c r="AG1834" i="14"/>
  <c r="AG1832" i="14"/>
  <c r="AG1830" i="14"/>
  <c r="AG1828" i="14"/>
  <c r="AG1826" i="14"/>
  <c r="AG1824" i="14"/>
  <c r="AG1822" i="14"/>
  <c r="AG1820" i="14"/>
  <c r="AG1818" i="14"/>
  <c r="AG1816" i="14"/>
  <c r="AG1814" i="14"/>
  <c r="AG1812" i="14"/>
  <c r="AG1810" i="14"/>
  <c r="AG1808" i="14"/>
  <c r="AG1806" i="14"/>
  <c r="AG1804" i="14"/>
  <c r="AG1802" i="14"/>
  <c r="AG1800" i="14"/>
  <c r="AG1798" i="14"/>
  <c r="AG1796" i="14"/>
  <c r="AG1795" i="14"/>
  <c r="AB1795" i="14"/>
  <c r="AG1793" i="14"/>
  <c r="AG1787" i="14"/>
  <c r="AD1787" i="14"/>
  <c r="AG1785" i="14"/>
  <c r="AD1785" i="14"/>
  <c r="AG1779" i="14"/>
  <c r="AG1777" i="14"/>
  <c r="AD1777" i="14"/>
  <c r="AG1771" i="14"/>
  <c r="AD1771" i="14"/>
  <c r="AG1769" i="14"/>
  <c r="AD1769" i="14"/>
  <c r="AG1763" i="14"/>
  <c r="AG1761" i="14"/>
  <c r="AG1755" i="14"/>
  <c r="AD1755" i="14"/>
  <c r="AG1753" i="14"/>
  <c r="AD1753" i="14"/>
  <c r="AG1747" i="14"/>
  <c r="AG1745" i="14"/>
  <c r="AD1745" i="14"/>
  <c r="AG1739" i="14"/>
  <c r="AD1739" i="14"/>
  <c r="AG1737" i="14"/>
  <c r="AD1737" i="14"/>
  <c r="AG1731" i="14"/>
  <c r="AG1729" i="14"/>
  <c r="AD1729" i="14"/>
  <c r="AG1723" i="14"/>
  <c r="AD1723" i="14"/>
  <c r="AG1721" i="14"/>
  <c r="AD1721" i="14"/>
  <c r="AG1715" i="14"/>
  <c r="AG1713" i="14"/>
  <c r="AD1713" i="14"/>
  <c r="AG1707" i="14"/>
  <c r="AD1707" i="14"/>
  <c r="AG1705" i="14"/>
  <c r="AD1705" i="14"/>
  <c r="AD1664" i="14"/>
  <c r="AG1664" i="14"/>
  <c r="AG1661" i="14"/>
  <c r="AD1661" i="14"/>
  <c r="AG1659" i="14"/>
  <c r="AE1659" i="14"/>
  <c r="AG1656" i="14"/>
  <c r="AG1653" i="14"/>
  <c r="AD1653" i="14"/>
  <c r="AG1651" i="14"/>
  <c r="AB1651" i="14"/>
  <c r="AG1648" i="14"/>
  <c r="AG1645" i="14"/>
  <c r="AD1645" i="14"/>
  <c r="AD1643" i="14"/>
  <c r="AG1640" i="14"/>
  <c r="AD1637" i="14"/>
  <c r="AG1637" i="14"/>
  <c r="AG1635" i="14"/>
  <c r="AG1632" i="14"/>
  <c r="AD1629" i="14"/>
  <c r="AG1629" i="14"/>
  <c r="AB1627" i="14"/>
  <c r="AB1624" i="14"/>
  <c r="AD1621" i="14"/>
  <c r="AG1621" i="14"/>
  <c r="AG1619" i="14"/>
  <c r="AG1616" i="14"/>
  <c r="AB1616" i="14"/>
  <c r="AD1613" i="14"/>
  <c r="AG1613" i="14"/>
  <c r="AG1611" i="14"/>
  <c r="AG1608" i="14"/>
  <c r="AD1608" i="14"/>
  <c r="AD1605" i="14"/>
  <c r="AG1605" i="14"/>
  <c r="AG1603" i="14"/>
  <c r="AG1600" i="14"/>
  <c r="AD1597" i="14"/>
  <c r="AG1597" i="14"/>
  <c r="AE1595" i="14"/>
  <c r="AG1595" i="14"/>
  <c r="AD1589" i="14"/>
  <c r="AG1589" i="14"/>
  <c r="AE1587" i="14"/>
  <c r="AG1584" i="14"/>
  <c r="AD1581" i="14"/>
  <c r="AG1581" i="14"/>
  <c r="AB1579" i="14"/>
  <c r="AG1579" i="14"/>
  <c r="AG1576" i="14"/>
  <c r="AD1573" i="14"/>
  <c r="AG1573" i="14"/>
  <c r="AG1571" i="14"/>
  <c r="AG1568" i="14"/>
  <c r="AB1568" i="14"/>
  <c r="AD1565" i="14"/>
  <c r="AG1565" i="14"/>
  <c r="AB1563" i="14"/>
  <c r="AB1560" i="14"/>
  <c r="AD1557" i="14"/>
  <c r="AG1557" i="14"/>
  <c r="AG1555" i="14"/>
  <c r="AG1552" i="14"/>
  <c r="AB1552" i="14"/>
  <c r="AD1549" i="14"/>
  <c r="AG1549" i="14"/>
  <c r="AG1547" i="14"/>
  <c r="AG1544" i="14"/>
  <c r="AD1541" i="14"/>
  <c r="AG1541" i="14"/>
  <c r="AG1539" i="14"/>
  <c r="AG1536" i="14"/>
  <c r="AD1536" i="14"/>
  <c r="AD1533" i="14"/>
  <c r="AG1533" i="14"/>
  <c r="AE1531" i="14"/>
  <c r="AG1531" i="14"/>
  <c r="AE1528" i="14"/>
  <c r="AD1525" i="14"/>
  <c r="AG1525" i="14"/>
  <c r="AE1523" i="14"/>
  <c r="AG1523" i="14"/>
  <c r="AG1520" i="14"/>
  <c r="AD1517" i="14"/>
  <c r="AG1517" i="14"/>
  <c r="AG1515" i="14"/>
  <c r="AG1512" i="14"/>
  <c r="AD1509" i="14"/>
  <c r="AG1509" i="14"/>
  <c r="AB1507" i="14"/>
  <c r="AG1507" i="14"/>
  <c r="AG1504" i="14"/>
  <c r="AB1504" i="14"/>
  <c r="AD1501" i="14"/>
  <c r="AG1501" i="14"/>
  <c r="AB1496" i="14"/>
  <c r="AG1491" i="14"/>
  <c r="AG1490" i="14"/>
  <c r="AB1489" i="14"/>
  <c r="AG1489" i="14"/>
  <c r="AE1488" i="14"/>
  <c r="AG1483" i="14"/>
  <c r="AG1482" i="14"/>
  <c r="AB1482" i="14"/>
  <c r="AE1481" i="14"/>
  <c r="AG1481" i="14"/>
  <c r="AE1480" i="14"/>
  <c r="AG1475" i="14"/>
  <c r="AG1474" i="14"/>
  <c r="AB1473" i="14"/>
  <c r="AG1473" i="14"/>
  <c r="AG1472" i="14"/>
  <c r="AG1467" i="14"/>
  <c r="AG1466" i="14"/>
  <c r="AE1466" i="14"/>
  <c r="AD1465" i="14"/>
  <c r="AG1464" i="14"/>
  <c r="AD1464" i="14"/>
  <c r="AD1459" i="14"/>
  <c r="AG1459" i="14"/>
  <c r="AG1458" i="14"/>
  <c r="AE1457" i="14"/>
  <c r="AD1456" i="14"/>
  <c r="AG1451" i="14"/>
  <c r="AG1450" i="14"/>
  <c r="AE1450" i="14"/>
  <c r="AE1448" i="14"/>
  <c r="AD1443" i="14"/>
  <c r="AG1443" i="14"/>
  <c r="AG1442" i="14"/>
  <c r="AE1441" i="14"/>
  <c r="AG1435" i="14"/>
  <c r="AG1434" i="14"/>
  <c r="AE1432" i="14"/>
  <c r="AD1427" i="14"/>
  <c r="AG1427" i="14"/>
  <c r="AG1426" i="14"/>
  <c r="AD1426" i="14"/>
  <c r="AB1425" i="14"/>
  <c r="AG1425" i="14"/>
  <c r="AG1423" i="14"/>
  <c r="AB1421" i="14"/>
  <c r="AB1419" i="14"/>
  <c r="AG1418" i="14"/>
  <c r="AC1418" i="14"/>
  <c r="AG1417" i="14"/>
  <c r="AG1416" i="14"/>
  <c r="AG1412" i="14"/>
  <c r="AC1412" i="14"/>
  <c r="AG1407" i="14"/>
  <c r="AB1405" i="14"/>
  <c r="AD1402" i="14"/>
  <c r="AE1401" i="14"/>
  <c r="AG1401" i="14"/>
  <c r="AG1400" i="14"/>
  <c r="AG1396" i="14"/>
  <c r="AE1396" i="14"/>
  <c r="AG1391" i="14"/>
  <c r="AC1389" i="14"/>
  <c r="AG1389" i="14"/>
  <c r="AG1388" i="14"/>
  <c r="AE1387" i="14"/>
  <c r="AB1386" i="14"/>
  <c r="AC1385" i="14"/>
  <c r="AG1385" i="14"/>
  <c r="AG1384" i="14"/>
  <c r="AE1384" i="14"/>
  <c r="AG1382" i="14"/>
  <c r="AD1382" i="14"/>
  <c r="AG1377" i="14"/>
  <c r="AE1375" i="14"/>
  <c r="AG1375" i="14"/>
  <c r="AG1368" i="14"/>
  <c r="AD1368" i="14"/>
  <c r="AG1366" i="14"/>
  <c r="AB1366" i="14"/>
  <c r="AG1365" i="14"/>
  <c r="AG1364" i="14"/>
  <c r="AB1363" i="14"/>
  <c r="AG1363" i="14"/>
  <c r="AB1361" i="14"/>
  <c r="AG1361" i="14"/>
  <c r="AC1360" i="14"/>
  <c r="AG1359" i="14"/>
  <c r="AB1357" i="14"/>
  <c r="AG1357" i="14"/>
  <c r="AG1356" i="14"/>
  <c r="AG1355" i="14"/>
  <c r="AB1353" i="14"/>
  <c r="AG1353" i="14"/>
  <c r="AG1352" i="14"/>
  <c r="AB1351" i="14"/>
  <c r="AG1351" i="14"/>
  <c r="AG1349" i="14"/>
  <c r="AB1347" i="14"/>
  <c r="AE1345" i="14"/>
  <c r="AG1344" i="14"/>
  <c r="AE1344" i="14"/>
  <c r="AE1343" i="14"/>
  <c r="AG1343" i="14"/>
  <c r="AG1341" i="14"/>
  <c r="AG1340" i="14"/>
  <c r="AE1340" i="14"/>
  <c r="AG1338" i="14"/>
  <c r="AB1335" i="14"/>
  <c r="AG1335" i="14"/>
  <c r="AB1333" i="14"/>
  <c r="AG1332" i="14"/>
  <c r="AB1330" i="14"/>
  <c r="AE1327" i="14"/>
  <c r="AG1327" i="14"/>
  <c r="AG1325" i="14"/>
  <c r="AG1324" i="14"/>
  <c r="AE1324" i="14"/>
  <c r="AB1322" i="14"/>
  <c r="AG1319" i="14"/>
  <c r="AB1317" i="14"/>
  <c r="AG1316" i="14"/>
  <c r="AD1316" i="14"/>
  <c r="AG1315" i="14"/>
  <c r="AB1313" i="14"/>
  <c r="AG1313" i="14"/>
  <c r="AG1312" i="14"/>
  <c r="AG1310" i="14"/>
  <c r="AB1310" i="14"/>
  <c r="AG1303" i="14"/>
  <c r="AB1301" i="14"/>
  <c r="AG1300" i="14"/>
  <c r="AB1298" i="14"/>
  <c r="AC1295" i="14"/>
  <c r="AG1295" i="14"/>
  <c r="AG1292" i="14"/>
  <c r="AC1291" i="14"/>
  <c r="AG1291" i="14"/>
  <c r="AG1290" i="14"/>
  <c r="AG1289" i="14"/>
  <c r="AG1284" i="14"/>
  <c r="AE1284" i="14"/>
  <c r="AC1283" i="14"/>
  <c r="AG1283" i="14"/>
  <c r="AG1282" i="14"/>
  <c r="AB1282" i="14"/>
  <c r="AB1281" i="14"/>
  <c r="AG1281" i="14"/>
  <c r="AG1276" i="14"/>
  <c r="AC1275" i="14"/>
  <c r="AD1274" i="14"/>
  <c r="AB1273" i="14"/>
  <c r="AG1273" i="14"/>
  <c r="AG1268" i="14"/>
  <c r="AE1268" i="14"/>
  <c r="AG1266" i="14"/>
  <c r="AC1266" i="14"/>
  <c r="AG1262" i="14"/>
  <c r="AC1262" i="14"/>
  <c r="AG1258" i="14"/>
  <c r="AG1254" i="14"/>
  <c r="AB1254" i="14"/>
  <c r="AE1247" i="14"/>
  <c r="AG1247" i="14"/>
  <c r="AB1245" i="14"/>
  <c r="AG1245" i="14"/>
  <c r="AG1244" i="14"/>
  <c r="AB1242" i="14"/>
  <c r="AG1239" i="14"/>
  <c r="AG1237" i="14"/>
  <c r="AG1236" i="14"/>
  <c r="AE1236" i="14"/>
  <c r="AG1234" i="14"/>
  <c r="AE1231" i="14"/>
  <c r="AG1231" i="14"/>
  <c r="AB1229" i="14"/>
  <c r="AG1228" i="14"/>
  <c r="AB1226" i="14"/>
  <c r="AG1223" i="14"/>
  <c r="AG1221" i="14"/>
  <c r="AG1220" i="14"/>
  <c r="AE1220" i="14"/>
  <c r="AC1218" i="14"/>
  <c r="AE1215" i="14"/>
  <c r="AG1215" i="14"/>
  <c r="AB1213" i="14"/>
  <c r="AG1212" i="14"/>
  <c r="AG1210" i="14"/>
  <c r="AD1210" i="14"/>
  <c r="AG1207" i="14"/>
  <c r="AG1205" i="14"/>
  <c r="AG1204" i="14"/>
  <c r="AE1204" i="14"/>
  <c r="AB1202" i="14"/>
  <c r="AD1199" i="14"/>
  <c r="AG1199" i="14"/>
  <c r="AB1197" i="14"/>
  <c r="AG1197" i="14"/>
  <c r="AG1196" i="14"/>
  <c r="AB1196" i="14"/>
  <c r="AB1194" i="14"/>
  <c r="AE1191" i="14"/>
  <c r="AG1191" i="14"/>
  <c r="AG1189" i="14"/>
  <c r="AG1188" i="14"/>
  <c r="AE1188" i="14"/>
  <c r="AE1183" i="14"/>
  <c r="AG1183" i="14"/>
  <c r="AB1181" i="14"/>
  <c r="AG1181" i="14"/>
  <c r="AG1180" i="14"/>
  <c r="AB1178" i="14"/>
  <c r="AB1175" i="14"/>
  <c r="AG1175" i="14"/>
  <c r="AG1173" i="14"/>
  <c r="AG1172" i="14"/>
  <c r="AE1172" i="14"/>
  <c r="AD1170" i="14"/>
  <c r="AE1167" i="14"/>
  <c r="AG1167" i="14"/>
  <c r="AB1165" i="14"/>
  <c r="AG1164" i="14"/>
  <c r="AG1162" i="14"/>
  <c r="AB1162" i="14"/>
  <c r="AE1159" i="14"/>
  <c r="AG1159" i="14"/>
  <c r="AG1157" i="14"/>
  <c r="AG1156" i="14"/>
  <c r="AE1156" i="14"/>
  <c r="AB1154" i="14"/>
  <c r="AE1151" i="14"/>
  <c r="AG1151" i="14"/>
  <c r="AB1149" i="14"/>
  <c r="AG1148" i="14"/>
  <c r="AB1146" i="14"/>
  <c r="AD1143" i="14"/>
  <c r="AG1143" i="14"/>
  <c r="AB1141" i="14"/>
  <c r="AG1141" i="14"/>
  <c r="AG1140" i="14"/>
  <c r="AE1140" i="14"/>
  <c r="AE1135" i="14"/>
  <c r="AG1135" i="14"/>
  <c r="AB1133" i="14"/>
  <c r="AG1132" i="14"/>
  <c r="AB1130" i="14"/>
  <c r="AG1126" i="14"/>
  <c r="AG1124" i="14"/>
  <c r="AD1124" i="14"/>
  <c r="AE1123" i="14"/>
  <c r="AG1123" i="14"/>
  <c r="AC1121" i="14"/>
  <c r="AG1121" i="14"/>
  <c r="AG1118" i="14"/>
  <c r="AD1118" i="14"/>
  <c r="AG1116" i="14"/>
  <c r="AE1116" i="14"/>
  <c r="AE1115" i="14"/>
  <c r="AG1115" i="14"/>
  <c r="AE1113" i="14"/>
  <c r="AG1113" i="14"/>
  <c r="AG1110" i="14"/>
  <c r="AD1110" i="14"/>
  <c r="AG1108" i="14"/>
  <c r="AE1107" i="14"/>
  <c r="AG1107" i="14"/>
  <c r="AD1105" i="14"/>
  <c r="AG1105" i="14"/>
  <c r="AG1102" i="14"/>
  <c r="AD1102" i="14"/>
  <c r="AG1100" i="14"/>
  <c r="AE1100" i="14"/>
  <c r="AE1099" i="14"/>
  <c r="AG1099" i="14"/>
  <c r="AG1096" i="14"/>
  <c r="AD1096" i="14"/>
  <c r="AG1095" i="14"/>
  <c r="AG1092" i="14"/>
  <c r="AD1091" i="14"/>
  <c r="AG1091" i="14"/>
  <c r="AG1088" i="14"/>
  <c r="AD1088" i="14"/>
  <c r="AG1087" i="14"/>
  <c r="AG1024" i="14"/>
  <c r="AD1024" i="14"/>
  <c r="AC1023" i="14"/>
  <c r="AG1023" i="14"/>
  <c r="AB1022" i="14"/>
  <c r="AC1021" i="14"/>
  <c r="AG1021" i="14"/>
  <c r="AG1016" i="14"/>
  <c r="AD1016" i="14"/>
  <c r="AB1015" i="14"/>
  <c r="AG1015" i="14"/>
  <c r="AB1014" i="14"/>
  <c r="AG1013" i="14"/>
  <c r="AG1008" i="14"/>
  <c r="AD1008" i="14"/>
  <c r="AC1007" i="14"/>
  <c r="AG1007" i="14"/>
  <c r="AE1006" i="14"/>
  <c r="AE1005" i="14"/>
  <c r="AG1005" i="14"/>
  <c r="AG1004" i="14"/>
  <c r="AB1003" i="14"/>
  <c r="AG1003" i="14"/>
  <c r="AG1001" i="14"/>
  <c r="AG1000" i="14"/>
  <c r="AE1000" i="14"/>
  <c r="AB999" i="14"/>
  <c r="AG999" i="14"/>
  <c r="AG998" i="14"/>
  <c r="AE998" i="14"/>
  <c r="AD997" i="14"/>
  <c r="AG997" i="14"/>
  <c r="AG996" i="14"/>
  <c r="AE995" i="14"/>
  <c r="AG993" i="14"/>
  <c r="AG992" i="14"/>
  <c r="AE992" i="14"/>
  <c r="AG991" i="14"/>
  <c r="AG990" i="14"/>
  <c r="AB990" i="14"/>
  <c r="AG989" i="14"/>
  <c r="AG988" i="14"/>
  <c r="AB988" i="14"/>
  <c r="AB987" i="14"/>
  <c r="AG987" i="14"/>
  <c r="AC986" i="14"/>
  <c r="AG985" i="14"/>
  <c r="AG984" i="14"/>
  <c r="AD984" i="14"/>
  <c r="AB983" i="14"/>
  <c r="AG983" i="14"/>
  <c r="AG982" i="14"/>
  <c r="AE982" i="14"/>
  <c r="AG981" i="14"/>
  <c r="AG980" i="14"/>
  <c r="AB979" i="14"/>
  <c r="AG979" i="14"/>
  <c r="AD977" i="14"/>
  <c r="AG977" i="14"/>
  <c r="AG976" i="14"/>
  <c r="AC976" i="14"/>
  <c r="AB975" i="14"/>
  <c r="AG975" i="14"/>
  <c r="AG974" i="14"/>
  <c r="AB974" i="14"/>
  <c r="AE973" i="14"/>
  <c r="AG973" i="14"/>
  <c r="AG972" i="14"/>
  <c r="AB972" i="14"/>
  <c r="AB971" i="14"/>
  <c r="AG971" i="14"/>
  <c r="AD969" i="14"/>
  <c r="AG969" i="14"/>
  <c r="AG968" i="14"/>
  <c r="AE968" i="14"/>
  <c r="AD967" i="14"/>
  <c r="AG967" i="14"/>
  <c r="AG966" i="14"/>
  <c r="AC966" i="14"/>
  <c r="AD965" i="14"/>
  <c r="AG965" i="14"/>
  <c r="AG964" i="14"/>
  <c r="AB963" i="14"/>
  <c r="AG963" i="14"/>
  <c r="AG961" i="14"/>
  <c r="AG960" i="14"/>
  <c r="AE960" i="14"/>
  <c r="AD959" i="14"/>
  <c r="AG959" i="14"/>
  <c r="AG958" i="14"/>
  <c r="AE958" i="14"/>
  <c r="AD957" i="14"/>
  <c r="AG957" i="14"/>
  <c r="AG956" i="14"/>
  <c r="AD955" i="14"/>
  <c r="AG955" i="14"/>
  <c r="AD953" i="14"/>
  <c r="AG953" i="14"/>
  <c r="AG952" i="14"/>
  <c r="AD952" i="14"/>
  <c r="AD951" i="14"/>
  <c r="AG951" i="14"/>
  <c r="AG950" i="14"/>
  <c r="AE950" i="14"/>
  <c r="AD949" i="14"/>
  <c r="AG949" i="14"/>
  <c r="AG948" i="14"/>
  <c r="AC947" i="14"/>
  <c r="AG947" i="14"/>
  <c r="AE946" i="14"/>
  <c r="AG945" i="14"/>
  <c r="AG944" i="14"/>
  <c r="AD944" i="14"/>
  <c r="AD943" i="14"/>
  <c r="AG943" i="14"/>
  <c r="AB942" i="14"/>
  <c r="AD941" i="14"/>
  <c r="AG941" i="14"/>
  <c r="AG940" i="14"/>
  <c r="AE939" i="14"/>
  <c r="AG939" i="14"/>
  <c r="AD937" i="14"/>
  <c r="AG937" i="14"/>
  <c r="AG936" i="14"/>
  <c r="AE936" i="14"/>
  <c r="AE935" i="14"/>
  <c r="AG935" i="14"/>
  <c r="AG934" i="14"/>
  <c r="AC934" i="14"/>
  <c r="AG933" i="14"/>
  <c r="AG932" i="14"/>
  <c r="AD932" i="14"/>
  <c r="AB931" i="14"/>
  <c r="AG931" i="14"/>
  <c r="AG929" i="14"/>
  <c r="AG928" i="14"/>
  <c r="AE928" i="14"/>
  <c r="AE927" i="14"/>
  <c r="AG927" i="14"/>
  <c r="AG926" i="14"/>
  <c r="AE926" i="14"/>
  <c r="AD925" i="14"/>
  <c r="AG925" i="14"/>
  <c r="AG924" i="14"/>
  <c r="AB924" i="14"/>
  <c r="AC923" i="14"/>
  <c r="AG923" i="14"/>
  <c r="AG920" i="14"/>
  <c r="AG918" i="14"/>
  <c r="AE918" i="14"/>
  <c r="AG916" i="14"/>
  <c r="AE916" i="14"/>
  <c r="AE914" i="14"/>
  <c r="AG912" i="14"/>
  <c r="AG910" i="14"/>
  <c r="AE910" i="14"/>
  <c r="AG908" i="14"/>
  <c r="AE908" i="14"/>
  <c r="AB906" i="14"/>
  <c r="AG904" i="14"/>
  <c r="AG902" i="14"/>
  <c r="AE902" i="14"/>
  <c r="AB901" i="14"/>
  <c r="AG901" i="14"/>
  <c r="AG899" i="14"/>
  <c r="AG894" i="14"/>
  <c r="AB893" i="14"/>
  <c r="AG893" i="14"/>
  <c r="AG892" i="14"/>
  <c r="AE892" i="14"/>
  <c r="AD891" i="14"/>
  <c r="AG891" i="14"/>
  <c r="AB885" i="14"/>
  <c r="AG885" i="14"/>
  <c r="AG884" i="14"/>
  <c r="AD884" i="14"/>
  <c r="AG883" i="14"/>
  <c r="AB882" i="14"/>
  <c r="AG879" i="14"/>
  <c r="AB878" i="14"/>
  <c r="AG878" i="14"/>
  <c r="AE877" i="14"/>
  <c r="AG876" i="14"/>
  <c r="AG871" i="14"/>
  <c r="AB870" i="14"/>
  <c r="AG869" i="14"/>
  <c r="AE869" i="14"/>
  <c r="AG868" i="14"/>
  <c r="AE863" i="14"/>
  <c r="AG863" i="14"/>
  <c r="AG862" i="14"/>
  <c r="AC862" i="14"/>
  <c r="AB861" i="14"/>
  <c r="AG861" i="14"/>
  <c r="AE855" i="14"/>
  <c r="AG855" i="14"/>
  <c r="AG854" i="14"/>
  <c r="AB854" i="14"/>
  <c r="AD853" i="14"/>
  <c r="AG852" i="14"/>
  <c r="AB852" i="14"/>
  <c r="AG847" i="14"/>
  <c r="AD847" i="14"/>
  <c r="AB846" i="14"/>
  <c r="AG846" i="14"/>
  <c r="AG845" i="14"/>
  <c r="AE845" i="14"/>
  <c r="AD844" i="14"/>
  <c r="AG844" i="14"/>
  <c r="AG839" i="14"/>
  <c r="AE838" i="14"/>
  <c r="AG838" i="14"/>
  <c r="AG837" i="14"/>
  <c r="AE837" i="14"/>
  <c r="AG836" i="14"/>
  <c r="AG831" i="14"/>
  <c r="AD831" i="14"/>
  <c r="AB830" i="14"/>
  <c r="AG830" i="14"/>
  <c r="AC829" i="14"/>
  <c r="AG829" i="14"/>
  <c r="AG828" i="14"/>
  <c r="AB828" i="14"/>
  <c r="AG826" i="14"/>
  <c r="AB826" i="14"/>
  <c r="AG825" i="14"/>
  <c r="AG824" i="14"/>
  <c r="AE824" i="14"/>
  <c r="AD820" i="14"/>
  <c r="AD819" i="14"/>
  <c r="AG819" i="14"/>
  <c r="AG816" i="14"/>
  <c r="AC816" i="14"/>
  <c r="AE815" i="14"/>
  <c r="AG815" i="14"/>
  <c r="AG814" i="14"/>
  <c r="AC814" i="14"/>
  <c r="AG813" i="14"/>
  <c r="AC813" i="14"/>
  <c r="AG810" i="14"/>
  <c r="AG809" i="14"/>
  <c r="AC809" i="14"/>
  <c r="AG808" i="14"/>
  <c r="AG807" i="14"/>
  <c r="AE807" i="14"/>
  <c r="AB802" i="14"/>
  <c r="AG802" i="14"/>
  <c r="AG801" i="14"/>
  <c r="AB801" i="14"/>
  <c r="AB800" i="14"/>
  <c r="AG800" i="14"/>
  <c r="AG796" i="14"/>
  <c r="AE795" i="14"/>
  <c r="AG795" i="14"/>
  <c r="AG789" i="14"/>
  <c r="AG788" i="14"/>
  <c r="AB788" i="14"/>
  <c r="AC785" i="14"/>
  <c r="AG785" i="14"/>
  <c r="AG784" i="14"/>
  <c r="AG781" i="14"/>
  <c r="AB781" i="14"/>
  <c r="AD780" i="14"/>
  <c r="AG780" i="14"/>
  <c r="AC777" i="14"/>
  <c r="AG777" i="14"/>
  <c r="AG776" i="14"/>
  <c r="AB776" i="14"/>
  <c r="AG773" i="14"/>
  <c r="AG772" i="14"/>
  <c r="AD772" i="14"/>
  <c r="AC769" i="14"/>
  <c r="AG769" i="14"/>
  <c r="AG768" i="14"/>
  <c r="AG765" i="14"/>
  <c r="AB765" i="14"/>
  <c r="AC764" i="14"/>
  <c r="AG764" i="14"/>
  <c r="AC761" i="14"/>
  <c r="AG761" i="14"/>
  <c r="AG760" i="14"/>
  <c r="AB760" i="14"/>
  <c r="AG758" i="14"/>
  <c r="AB758" i="14"/>
  <c r="AD756" i="14"/>
  <c r="AG754" i="14"/>
  <c r="AD754" i="14"/>
  <c r="AG752" i="14"/>
  <c r="AG750" i="14"/>
  <c r="AB750" i="14"/>
  <c r="AG748" i="14"/>
  <c r="AG746" i="14"/>
  <c r="AG743" i="14"/>
  <c r="AG741" i="14"/>
  <c r="AG739" i="14"/>
  <c r="AG737" i="14"/>
  <c r="AG735" i="14"/>
  <c r="AG733" i="14"/>
  <c r="AG731" i="14"/>
  <c r="AG729" i="14"/>
  <c r="AG727" i="14"/>
  <c r="AG725" i="14"/>
  <c r="AG723" i="14"/>
  <c r="AG721" i="14"/>
  <c r="AG719" i="14"/>
  <c r="AG717" i="14"/>
  <c r="AG715" i="14"/>
  <c r="AG713" i="14"/>
  <c r="AG711" i="14"/>
  <c r="AG709" i="14"/>
  <c r="AG707" i="14"/>
  <c r="AG705" i="14"/>
  <c r="AG703" i="14"/>
  <c r="AD703" i="14"/>
  <c r="AD701" i="14"/>
  <c r="AG701" i="14"/>
  <c r="AD699" i="14"/>
  <c r="AG699" i="14"/>
  <c r="AG697" i="14"/>
  <c r="AD697" i="14"/>
  <c r="AG695" i="14"/>
  <c r="AD695" i="14"/>
  <c r="AG693" i="14"/>
  <c r="AD693" i="14"/>
  <c r="AG691" i="14"/>
  <c r="AD691" i="14"/>
  <c r="AG689" i="14"/>
  <c r="AD689" i="14"/>
  <c r="AD687" i="14"/>
  <c r="AG687" i="14"/>
  <c r="AD685" i="14"/>
  <c r="AG685" i="14"/>
  <c r="AD683" i="14"/>
  <c r="AG683" i="14"/>
  <c r="AD681" i="14"/>
  <c r="AG681" i="14"/>
  <c r="AD679" i="14"/>
  <c r="AG679" i="14"/>
  <c r="AG677" i="14"/>
  <c r="AD677" i="14"/>
  <c r="AG676" i="14"/>
  <c r="AG675" i="14"/>
  <c r="AC674" i="14"/>
  <c r="AG674" i="14"/>
  <c r="AB673" i="14"/>
  <c r="AE672" i="14"/>
  <c r="AG672" i="14"/>
  <c r="AB671" i="14"/>
  <c r="AE670" i="14"/>
  <c r="AG669" i="14"/>
  <c r="AC668" i="14"/>
  <c r="AG668" i="14"/>
  <c r="AG667" i="14"/>
  <c r="AE667" i="14"/>
  <c r="AC666" i="14"/>
  <c r="AG666" i="14"/>
  <c r="AE665" i="14"/>
  <c r="AG665" i="14"/>
  <c r="AG664" i="14"/>
  <c r="AG663" i="14"/>
  <c r="AG662" i="14"/>
  <c r="AE662" i="14"/>
  <c r="AB661" i="14"/>
  <c r="AG661" i="14"/>
  <c r="AG660" i="14"/>
  <c r="AD660" i="14"/>
  <c r="AD659" i="14"/>
  <c r="AG659" i="14"/>
  <c r="AG658" i="14"/>
  <c r="AD658" i="14"/>
  <c r="AD657" i="14"/>
  <c r="AG657" i="14"/>
  <c r="AG656" i="14"/>
  <c r="AB656" i="14"/>
  <c r="AG655" i="14"/>
  <c r="AG654" i="14"/>
  <c r="AD654" i="14"/>
  <c r="AB653" i="14"/>
  <c r="AG653" i="14"/>
  <c r="AD652" i="14"/>
  <c r="AG651" i="14"/>
  <c r="AG650" i="14"/>
  <c r="AD650" i="14"/>
  <c r="AD649" i="14"/>
  <c r="AG649" i="14"/>
  <c r="AB648" i="14"/>
  <c r="AG647" i="14"/>
  <c r="AG646" i="14"/>
  <c r="AE646" i="14"/>
  <c r="AB645" i="14"/>
  <c r="AG645" i="14"/>
  <c r="AG644" i="14"/>
  <c r="AD644" i="14"/>
  <c r="AD643" i="14"/>
  <c r="AG643" i="14"/>
  <c r="AG642" i="14"/>
  <c r="AE641" i="14"/>
  <c r="AG641" i="14"/>
  <c r="AG640" i="14"/>
  <c r="AB640" i="14"/>
  <c r="AB639" i="14"/>
  <c r="AB638" i="14"/>
  <c r="AG638" i="14"/>
  <c r="AG637" i="14"/>
  <c r="AE636" i="14"/>
  <c r="AG636" i="14"/>
  <c r="AG635" i="14"/>
  <c r="AB634" i="14"/>
  <c r="AG634" i="14"/>
  <c r="AB633" i="14"/>
  <c r="AG632" i="14"/>
  <c r="AE630" i="14"/>
  <c r="AG630" i="14"/>
  <c r="AG629" i="14"/>
  <c r="AD628" i="14"/>
  <c r="AG628" i="14"/>
  <c r="AG627" i="14"/>
  <c r="AB627" i="14"/>
  <c r="AB626" i="14"/>
  <c r="AG626" i="14"/>
  <c r="AG625" i="14"/>
  <c r="AB625" i="14"/>
  <c r="AG624" i="14"/>
  <c r="AG623" i="14"/>
  <c r="AG622" i="14"/>
  <c r="AD622" i="14"/>
  <c r="AG621" i="14"/>
  <c r="AD620" i="14"/>
  <c r="AG619" i="14"/>
  <c r="AG618" i="14"/>
  <c r="AD618" i="14"/>
  <c r="AE617" i="14"/>
  <c r="AG617" i="14"/>
  <c r="AB616" i="14"/>
  <c r="AG615" i="14"/>
  <c r="AG614" i="14"/>
  <c r="AG613" i="14"/>
  <c r="AD612" i="14"/>
  <c r="AG611" i="14"/>
  <c r="AG610" i="14"/>
  <c r="AD610" i="14"/>
  <c r="AC609" i="14"/>
  <c r="AG609" i="14"/>
  <c r="AG608" i="14"/>
  <c r="AG607" i="14"/>
  <c r="AG606" i="14"/>
  <c r="AB605" i="14"/>
  <c r="AG605" i="14"/>
  <c r="AG604" i="14"/>
  <c r="AB604" i="14"/>
  <c r="AG603" i="14"/>
  <c r="AG602" i="14"/>
  <c r="AD602" i="14"/>
  <c r="AB601" i="14"/>
  <c r="AG601" i="14"/>
  <c r="AG600" i="14"/>
  <c r="AG599" i="14"/>
  <c r="AG598" i="14"/>
  <c r="AB598" i="14"/>
  <c r="AB597" i="14"/>
  <c r="AG597" i="14"/>
  <c r="AG596" i="14"/>
  <c r="AC596" i="14"/>
  <c r="AB595" i="14"/>
  <c r="AG595" i="14"/>
  <c r="AG594" i="14"/>
  <c r="AC593" i="14"/>
  <c r="AG593" i="14"/>
  <c r="AG592" i="14"/>
  <c r="AB592" i="14"/>
  <c r="AG591" i="14"/>
  <c r="AG590" i="14"/>
  <c r="AB590" i="14"/>
  <c r="AE589" i="14"/>
  <c r="AG589" i="14"/>
  <c r="AG588" i="14"/>
  <c r="AC588" i="14"/>
  <c r="AG587" i="14"/>
  <c r="AG586" i="14"/>
  <c r="AB585" i="14"/>
  <c r="AG585" i="14"/>
  <c r="AG583" i="14"/>
  <c r="AG581" i="14"/>
  <c r="AG579" i="14"/>
  <c r="AG577" i="14"/>
  <c r="AG575" i="14"/>
  <c r="AG573" i="14"/>
  <c r="AG544" i="14"/>
  <c r="AG543" i="14"/>
  <c r="AG542" i="14"/>
  <c r="AG541" i="14"/>
  <c r="AG540" i="14"/>
  <c r="AD539" i="14"/>
  <c r="AG539" i="14"/>
  <c r="AG538" i="14"/>
  <c r="AC538" i="14"/>
  <c r="AC537" i="14"/>
  <c r="AG537" i="14"/>
  <c r="AG536" i="14"/>
  <c r="AC535" i="14"/>
  <c r="AG535" i="14"/>
  <c r="AD533" i="14"/>
  <c r="AG533" i="14"/>
  <c r="AG532" i="14"/>
  <c r="AG531" i="14"/>
  <c r="AG530" i="14"/>
  <c r="AB529" i="14"/>
  <c r="AG529" i="14"/>
  <c r="AG528" i="14"/>
  <c r="AC527" i="14"/>
  <c r="AG527" i="14"/>
  <c r="AG526" i="14"/>
  <c r="AB526" i="14"/>
  <c r="AB525" i="14"/>
  <c r="AG525" i="14"/>
  <c r="AG524" i="14"/>
  <c r="AB523" i="14"/>
  <c r="AG523" i="14"/>
  <c r="AG522" i="14"/>
  <c r="AB522" i="14"/>
  <c r="AG521" i="14"/>
  <c r="AG520" i="14"/>
  <c r="AB519" i="14"/>
  <c r="AG519" i="14"/>
  <c r="AG518" i="14"/>
  <c r="AB518" i="14"/>
  <c r="AG517" i="14"/>
  <c r="AG516" i="14"/>
  <c r="AG515" i="14"/>
  <c r="AG514" i="14"/>
  <c r="AC514" i="14"/>
  <c r="AB513" i="14"/>
  <c r="AG513" i="14"/>
  <c r="AG512" i="14"/>
  <c r="AC511" i="14"/>
  <c r="AG511" i="14"/>
  <c r="AG509" i="14"/>
  <c r="AG508" i="14"/>
  <c r="AE507" i="14"/>
  <c r="AG507" i="14"/>
  <c r="AG506" i="14"/>
  <c r="AB506" i="14"/>
  <c r="AG505" i="14"/>
  <c r="AG504" i="14"/>
  <c r="AC503" i="14"/>
  <c r="AG503" i="14"/>
  <c r="AG502" i="14"/>
  <c r="AD501" i="14"/>
  <c r="AG501" i="14"/>
  <c r="AG500" i="14"/>
  <c r="AD500" i="14"/>
  <c r="AD499" i="14"/>
  <c r="AG499" i="14"/>
  <c r="AB497" i="14"/>
  <c r="AG497" i="14"/>
  <c r="AG496" i="14"/>
  <c r="AC495" i="14"/>
  <c r="AG495" i="14"/>
  <c r="AG494" i="14"/>
  <c r="AB493" i="14"/>
  <c r="AG493" i="14"/>
  <c r="AG492" i="14"/>
  <c r="AG491" i="14"/>
  <c r="AC490" i="14"/>
  <c r="AG489" i="14"/>
  <c r="AG488" i="14"/>
  <c r="AB487" i="14"/>
  <c r="AG487" i="14"/>
  <c r="AB486" i="14"/>
  <c r="AG485" i="14"/>
  <c r="AG484" i="14"/>
  <c r="AB483" i="14"/>
  <c r="AG483" i="14"/>
  <c r="AC482" i="14"/>
  <c r="AB481" i="14"/>
  <c r="AG481" i="14"/>
  <c r="AG480" i="14"/>
  <c r="AG479" i="14"/>
  <c r="AG478" i="14"/>
  <c r="AG477" i="14"/>
  <c r="AG476" i="14"/>
  <c r="AG475" i="14"/>
  <c r="AG474" i="14"/>
  <c r="AB474" i="14"/>
  <c r="AG473" i="14"/>
  <c r="AG472" i="14"/>
  <c r="AC471" i="14"/>
  <c r="AG471" i="14"/>
  <c r="AD469" i="14"/>
  <c r="AG469" i="14"/>
  <c r="AD467" i="14"/>
  <c r="AG467" i="14"/>
  <c r="AD465" i="14"/>
  <c r="AG465" i="14"/>
  <c r="AG464" i="14"/>
  <c r="AC464" i="14"/>
  <c r="AG463" i="14"/>
  <c r="AD461" i="14"/>
  <c r="AG461" i="14"/>
  <c r="AG460" i="14"/>
  <c r="AB460" i="14"/>
  <c r="AC459" i="14"/>
  <c r="AG459" i="14"/>
  <c r="AD457" i="14"/>
  <c r="AG457" i="14"/>
  <c r="AG456" i="14"/>
  <c r="AC455" i="14"/>
  <c r="AG455" i="14"/>
  <c r="AD453" i="14"/>
  <c r="AG453" i="14"/>
  <c r="AG452" i="14"/>
  <c r="AC452" i="14"/>
  <c r="AC451" i="14"/>
  <c r="AG451" i="14"/>
  <c r="AB449" i="14"/>
  <c r="AG449" i="14"/>
  <c r="AG448" i="14"/>
  <c r="AC448" i="14"/>
  <c r="AD447" i="14"/>
  <c r="AG447" i="14"/>
  <c r="AG445" i="14"/>
  <c r="AG443" i="14"/>
  <c r="AG441" i="14"/>
  <c r="AG439" i="14"/>
  <c r="AG437" i="14"/>
  <c r="AG435" i="14"/>
  <c r="AG433" i="14"/>
  <c r="AG431" i="14"/>
  <c r="AG429" i="14"/>
  <c r="AG427" i="14"/>
  <c r="AG425" i="14"/>
  <c r="AG423" i="14"/>
  <c r="AG421" i="14"/>
  <c r="AG419" i="14"/>
  <c r="AG417" i="14"/>
  <c r="AG415" i="14"/>
  <c r="AG413" i="14"/>
  <c r="AG411" i="14"/>
  <c r="AG409" i="14"/>
  <c r="AG407" i="14"/>
  <c r="AG405" i="14"/>
  <c r="AG403" i="14"/>
  <c r="AG401" i="14"/>
  <c r="AG399" i="14"/>
  <c r="AG397" i="14"/>
  <c r="AG395" i="14"/>
  <c r="AG393" i="14"/>
  <c r="AG391" i="14"/>
  <c r="AG389" i="14"/>
  <c r="AB389" i="14"/>
  <c r="AG385" i="14"/>
  <c r="AE385" i="14"/>
  <c r="AC384" i="14"/>
  <c r="AG384" i="14"/>
  <c r="AB382" i="14"/>
  <c r="AG382" i="14"/>
  <c r="AG380" i="14"/>
  <c r="AG379" i="14"/>
  <c r="AB378" i="14"/>
  <c r="AG378" i="14"/>
  <c r="AG375" i="14"/>
  <c r="AG373" i="14"/>
  <c r="AG371" i="14"/>
  <c r="AG369" i="14"/>
  <c r="AG367" i="14"/>
  <c r="AG365" i="14"/>
  <c r="AG363" i="14"/>
  <c r="AG361" i="14"/>
  <c r="AG359" i="14"/>
  <c r="AG357" i="14"/>
  <c r="AG355" i="14"/>
  <c r="AG353" i="14"/>
  <c r="AG351" i="14"/>
  <c r="AG349" i="14"/>
  <c r="AG347" i="14"/>
  <c r="AG345" i="14"/>
  <c r="AG343" i="14"/>
  <c r="AG341" i="14"/>
  <c r="AG339" i="14"/>
  <c r="AG337" i="14"/>
  <c r="AG335" i="14"/>
  <c r="AG333" i="14"/>
  <c r="AG331" i="14"/>
  <c r="AG329" i="14"/>
  <c r="AG327" i="14"/>
  <c r="AG325" i="14"/>
  <c r="AG323" i="14"/>
  <c r="AG321" i="14"/>
  <c r="AG319" i="14"/>
  <c r="AG317" i="14"/>
  <c r="AG315" i="14"/>
  <c r="AG313" i="14"/>
  <c r="AG311" i="14"/>
  <c r="AG309" i="14"/>
  <c r="AG307" i="14"/>
  <c r="AG305" i="14"/>
  <c r="AG303" i="14"/>
  <c r="AG301" i="14"/>
  <c r="AG299" i="14"/>
  <c r="AG297" i="14"/>
  <c r="AG295" i="14"/>
  <c r="AG293" i="14"/>
  <c r="AG291" i="14"/>
  <c r="AG289" i="14"/>
  <c r="AG287" i="14"/>
  <c r="AG285" i="14"/>
  <c r="AG283" i="14"/>
  <c r="AG281" i="14"/>
  <c r="AB274" i="14"/>
  <c r="AG274" i="14"/>
  <c r="AE272" i="14"/>
  <c r="AG272" i="14"/>
  <c r="AG271" i="14"/>
  <c r="AC271" i="14"/>
  <c r="AE270" i="14"/>
  <c r="AG270" i="14"/>
  <c r="AG269" i="14"/>
  <c r="AB269" i="14"/>
  <c r="AE268" i="14"/>
  <c r="AG268" i="14"/>
  <c r="AG267" i="14"/>
  <c r="AG265" i="14"/>
  <c r="AG258" i="14"/>
  <c r="AB258" i="14"/>
  <c r="AG256" i="14"/>
  <c r="AD256" i="14"/>
  <c r="AC255" i="14"/>
  <c r="AG255" i="14"/>
  <c r="AB254" i="14"/>
  <c r="AE253" i="14"/>
  <c r="AG253" i="14"/>
  <c r="AG252" i="14"/>
  <c r="AD251" i="14"/>
  <c r="AG251" i="14"/>
  <c r="AG249" i="14"/>
  <c r="AB249" i="14"/>
  <c r="AD242" i="14"/>
  <c r="AG242" i="14"/>
  <c r="AE240" i="14"/>
  <c r="AG240" i="14"/>
  <c r="AG239" i="14"/>
  <c r="AD239" i="14"/>
  <c r="AB238" i="14"/>
  <c r="AG238" i="14"/>
  <c r="AG232" i="14"/>
  <c r="AC228" i="14"/>
  <c r="AG228" i="14"/>
  <c r="AD226" i="14"/>
  <c r="AG226" i="14"/>
  <c r="AG225" i="14"/>
  <c r="AG223" i="14"/>
  <c r="AE223" i="14"/>
  <c r="AC220" i="14"/>
  <c r="AG220" i="14"/>
  <c r="AD218" i="14"/>
  <c r="AG218" i="14"/>
  <c r="AG217" i="14"/>
  <c r="AG215" i="14"/>
  <c r="AC212" i="14"/>
  <c r="AG212" i="14"/>
  <c r="AG210" i="14"/>
  <c r="AG209" i="14"/>
  <c r="AC209" i="14"/>
  <c r="AG207" i="14"/>
  <c r="AE207" i="14"/>
  <c r="AC204" i="14"/>
  <c r="AG204" i="14"/>
  <c r="AD202" i="14"/>
  <c r="AG202" i="14"/>
  <c r="AG201" i="14"/>
  <c r="AB201" i="14"/>
  <c r="AG199" i="14"/>
  <c r="AC196" i="14"/>
  <c r="AG196" i="14"/>
  <c r="AG194" i="14"/>
  <c r="AE193" i="14"/>
  <c r="AG191" i="14"/>
  <c r="AE191" i="14"/>
  <c r="AC188" i="14"/>
  <c r="AG188" i="14"/>
  <c r="AG186" i="14"/>
  <c r="AE184" i="14"/>
  <c r="AG184" i="14"/>
  <c r="AD182" i="14"/>
  <c r="AG182" i="14"/>
  <c r="AC177" i="14"/>
  <c r="AG177" i="14"/>
  <c r="AG175" i="14"/>
  <c r="AC175" i="14"/>
  <c r="AB174" i="14"/>
  <c r="AG174" i="14"/>
  <c r="AE170" i="14"/>
  <c r="AG170" i="14"/>
  <c r="AG169" i="14"/>
  <c r="AC169" i="14"/>
  <c r="AG168" i="14"/>
  <c r="AG167" i="14"/>
  <c r="AC167" i="14"/>
  <c r="AC162" i="14"/>
  <c r="AG162" i="14"/>
  <c r="AG161" i="14"/>
  <c r="AC161" i="14"/>
  <c r="AG160" i="14"/>
  <c r="AG159" i="14"/>
  <c r="AE159" i="14"/>
  <c r="AC154" i="14"/>
  <c r="AG154" i="14"/>
  <c r="AG153" i="14"/>
  <c r="AC153" i="14"/>
  <c r="AG152" i="14"/>
  <c r="AG151" i="14"/>
  <c r="AE151" i="14"/>
  <c r="AC146" i="14"/>
  <c r="AG145" i="14"/>
  <c r="AC145" i="14"/>
  <c r="AG144" i="14"/>
  <c r="AG143" i="14"/>
  <c r="AC138" i="14"/>
  <c r="AG138" i="14"/>
  <c r="AC137" i="14"/>
  <c r="AG136" i="14"/>
  <c r="AG135" i="14"/>
  <c r="AB130" i="14"/>
  <c r="AG130" i="14"/>
  <c r="AG129" i="14"/>
  <c r="AC129" i="14"/>
  <c r="AG128" i="14"/>
  <c r="AG127" i="14"/>
  <c r="AC127" i="14"/>
  <c r="AC122" i="14"/>
  <c r="AG122" i="14"/>
  <c r="AG121" i="14"/>
  <c r="AC121" i="14"/>
  <c r="AB120" i="14"/>
  <c r="AG120" i="14"/>
  <c r="AG119" i="14"/>
  <c r="AC119" i="14"/>
  <c r="AC114" i="14"/>
  <c r="AG114" i="14"/>
  <c r="AG110" i="14"/>
  <c r="AC106" i="14"/>
  <c r="AG106" i="14"/>
  <c r="AC102" i="14"/>
  <c r="AG102" i="14"/>
  <c r="AB98" i="14"/>
  <c r="AG98" i="14"/>
  <c r="AD94" i="14"/>
  <c r="AG94" i="14"/>
  <c r="AG90" i="14"/>
  <c r="AG86" i="14"/>
  <c r="AC82" i="14"/>
  <c r="AG82" i="14"/>
  <c r="AC78" i="14"/>
  <c r="AC74" i="14"/>
  <c r="AG74" i="14"/>
  <c r="AC70" i="14"/>
  <c r="AG70" i="14"/>
  <c r="AE68" i="14"/>
  <c r="AG68" i="14"/>
  <c r="AG65" i="14"/>
  <c r="AE64" i="14"/>
  <c r="AG64" i="14"/>
  <c r="AE62" i="14"/>
  <c r="AG62" i="14"/>
  <c r="AG60" i="14"/>
  <c r="AB57" i="14"/>
  <c r="AG57" i="14"/>
  <c r="AG56" i="14"/>
  <c r="AE56" i="14"/>
  <c r="AG54" i="14"/>
  <c r="AC54" i="14"/>
  <c r="AG52" i="14"/>
  <c r="AC52" i="14"/>
  <c r="AG49" i="14"/>
  <c r="AB49" i="14"/>
  <c r="AE48" i="14"/>
  <c r="AG48" i="14"/>
  <c r="AG46" i="14"/>
  <c r="AE46" i="14"/>
  <c r="AE44" i="14"/>
  <c r="AG44" i="14"/>
  <c r="AG41" i="14"/>
  <c r="AB41" i="14"/>
  <c r="AE39" i="14"/>
  <c r="AG32" i="14"/>
  <c r="AE7" i="14"/>
  <c r="AG5" i="14"/>
  <c r="Y1229" i="7"/>
  <c r="Y36" i="7"/>
  <c r="AF28" i="14"/>
  <c r="Y1237" i="7"/>
  <c r="Y1225" i="7"/>
  <c r="Y1371" i="7"/>
  <c r="Y1379" i="7"/>
  <c r="Y1357" i="7"/>
  <c r="Y1383" i="7"/>
  <c r="Y1375" i="7"/>
  <c r="Y1367" i="7"/>
  <c r="Y115" i="7"/>
  <c r="Y1245" i="7"/>
  <c r="Y1399" i="7"/>
  <c r="Y96" i="7"/>
  <c r="Y82" i="7"/>
  <c r="Y1439" i="7"/>
  <c r="Y1261" i="7"/>
  <c r="Y1423" i="7"/>
  <c r="Y1391" i="7"/>
  <c r="Y1337" i="7"/>
  <c r="Y1269" i="7"/>
  <c r="Y1253" i="7"/>
  <c r="Y74" i="7"/>
  <c r="Y50" i="7"/>
  <c r="Y1431" i="7"/>
  <c r="Y1415" i="7"/>
  <c r="Y1435" i="7"/>
  <c r="Y1427" i="7"/>
  <c r="Y1419" i="7"/>
  <c r="Y1411" i="7"/>
  <c r="Y1395" i="7"/>
  <c r="Y1387" i="7"/>
  <c r="Y1345" i="7"/>
  <c r="Y1329" i="7"/>
  <c r="Y268" i="7"/>
  <c r="Y1361" i="7"/>
  <c r="Y1471" i="7"/>
  <c r="Y1297" i="7"/>
  <c r="Y1491" i="7"/>
  <c r="Y1455" i="7"/>
  <c r="Y1313" i="7"/>
  <c r="Y260" i="7"/>
  <c r="Y104" i="7"/>
  <c r="Y1503" i="7"/>
  <c r="Y1483" i="7"/>
  <c r="Y1463" i="7"/>
  <c r="Y1447" i="7"/>
  <c r="Y1289" i="7"/>
  <c r="Y66" i="7"/>
  <c r="Y1495" i="7"/>
  <c r="Y1487" i="7"/>
  <c r="Y1479" i="7"/>
  <c r="Y1467" i="7"/>
  <c r="Y1459" i="7"/>
  <c r="Y1451" i="7"/>
  <c r="Y1443" i="7"/>
  <c r="Y1353" i="7"/>
  <c r="Y1293" i="7"/>
  <c r="Y1285" i="7"/>
  <c r="Y244" i="7"/>
  <c r="Y131" i="7"/>
  <c r="Y123" i="7"/>
  <c r="Y1277" i="7"/>
  <c r="AB1390" i="14"/>
  <c r="Y58" i="7"/>
  <c r="AB1420" i="14"/>
  <c r="AC1351" i="14"/>
  <c r="Y1499" i="7"/>
  <c r="Y252" i="7"/>
  <c r="Y1403" i="7"/>
  <c r="Y1349" i="7"/>
  <c r="Y1475" i="7"/>
  <c r="Y1407" i="7"/>
  <c r="Y343" i="7"/>
  <c r="AE2190" i="14"/>
  <c r="AE2184" i="14"/>
  <c r="AE1294" i="14"/>
  <c r="Z201" i="7"/>
  <c r="AE2223" i="14"/>
  <c r="AE2219" i="14"/>
  <c r="AE2213" i="14"/>
  <c r="AE1411" i="14"/>
  <c r="AC2223" i="14"/>
  <c r="AC2219" i="14"/>
  <c r="AC2213" i="14"/>
  <c r="AB2197" i="14"/>
  <c r="AC2197" i="14"/>
  <c r="AE2357" i="14"/>
  <c r="AE2341" i="14"/>
  <c r="AE2325" i="14"/>
  <c r="AE2309" i="14"/>
  <c r="AE2293" i="14"/>
  <c r="AE2277" i="14"/>
  <c r="AE2261" i="14"/>
  <c r="AE2245" i="14"/>
  <c r="AE2229" i="14"/>
  <c r="AB2206" i="14"/>
  <c r="AC2206" i="14"/>
  <c r="AE2201" i="14"/>
  <c r="AE2197" i="14"/>
  <c r="AE1362" i="14"/>
  <c r="AC2190" i="14"/>
  <c r="AC2184" i="14"/>
  <c r="AC2180" i="14"/>
  <c r="AB2157" i="14"/>
  <c r="AC2157" i="14"/>
  <c r="AC2153" i="14"/>
  <c r="AC2149" i="14"/>
  <c r="AB2125" i="14"/>
  <c r="AC2125" i="14"/>
  <c r="AB2121" i="14"/>
  <c r="AC2117" i="14"/>
  <c r="AE2396" i="14"/>
  <c r="AE2379" i="14"/>
  <c r="AE2363" i="14"/>
  <c r="AE2347" i="14"/>
  <c r="AE2157" i="14"/>
  <c r="AB2146" i="14"/>
  <c r="AC2146" i="14"/>
  <c r="AC2142" i="14"/>
  <c r="AE2125" i="14"/>
  <c r="AE2121" i="14"/>
  <c r="AE1342" i="14"/>
  <c r="AE1190" i="14"/>
  <c r="AB2352" i="14"/>
  <c r="AE2352" i="14"/>
  <c r="AB2336" i="14"/>
  <c r="AE2336" i="14"/>
  <c r="AB2324" i="14"/>
  <c r="AB2320" i="14"/>
  <c r="AE2320" i="14"/>
  <c r="AB2304" i="14"/>
  <c r="AE2304" i="14"/>
  <c r="AB2288" i="14"/>
  <c r="AE2288" i="14"/>
  <c r="AB2272" i="14"/>
  <c r="AE2272" i="14"/>
  <c r="AB2256" i="14"/>
  <c r="AE2256" i="14"/>
  <c r="AB2240" i="14"/>
  <c r="AE2240" i="14"/>
  <c r="AB2228" i="14"/>
  <c r="AA201" i="7"/>
  <c r="AC2396" i="14"/>
  <c r="AE2378" i="14"/>
  <c r="AE2374" i="14"/>
  <c r="AE2368" i="14"/>
  <c r="AB2358" i="14"/>
  <c r="AE2358" i="14"/>
  <c r="AB2342" i="14"/>
  <c r="AE2342" i="14"/>
  <c r="AB2326" i="14"/>
  <c r="AE2326" i="14"/>
  <c r="AB2310" i="14"/>
  <c r="AE2310" i="14"/>
  <c r="AE2294" i="14"/>
  <c r="AE2278" i="14"/>
  <c r="AE2262" i="14"/>
  <c r="AE2230" i="14"/>
  <c r="AE1479" i="14"/>
  <c r="AE1447" i="14"/>
  <c r="AE1222" i="14"/>
  <c r="AE16" i="14"/>
  <c r="AB2502" i="14"/>
  <c r="AD2502" i="14"/>
  <c r="AC2502" i="14"/>
  <c r="AE2502" i="14"/>
  <c r="AB2499" i="14"/>
  <c r="AD2499" i="14"/>
  <c r="AC2499" i="14"/>
  <c r="AE2499" i="14"/>
  <c r="AB2497" i="14"/>
  <c r="AD2497" i="14"/>
  <c r="AC2497" i="14"/>
  <c r="AE2497" i="14"/>
  <c r="AB2496" i="14"/>
  <c r="AD2496" i="14"/>
  <c r="AC2496" i="14"/>
  <c r="AE2496" i="14"/>
  <c r="AB2494" i="14"/>
  <c r="AD2494" i="14"/>
  <c r="AC2494" i="14"/>
  <c r="AE2494" i="14"/>
  <c r="AB2491" i="14"/>
  <c r="AD2491" i="14"/>
  <c r="AC2491" i="14"/>
  <c r="AE2491" i="14"/>
  <c r="AB2489" i="14"/>
  <c r="AD2489" i="14"/>
  <c r="AC2489" i="14"/>
  <c r="AE2489" i="14"/>
  <c r="AB2488" i="14"/>
  <c r="AD2488" i="14"/>
  <c r="AC2488" i="14"/>
  <c r="AE2488" i="14"/>
  <c r="AB2486" i="14"/>
  <c r="AD2486" i="14"/>
  <c r="AC2486" i="14"/>
  <c r="AE2486" i="14"/>
  <c r="AB2483" i="14"/>
  <c r="AD2483" i="14"/>
  <c r="AC2483" i="14"/>
  <c r="AE2483" i="14"/>
  <c r="AB2481" i="14"/>
  <c r="AD2481" i="14"/>
  <c r="AC2481" i="14"/>
  <c r="AE2481" i="14"/>
  <c r="AB2480" i="14"/>
  <c r="AD2480" i="14"/>
  <c r="AC2480" i="14"/>
  <c r="AE2480" i="14"/>
  <c r="AB2478" i="14"/>
  <c r="AD2478" i="14"/>
  <c r="AC2478" i="14"/>
  <c r="AE2478" i="14"/>
  <c r="AB2475" i="14"/>
  <c r="AD2475" i="14"/>
  <c r="AC2475" i="14"/>
  <c r="AE2475" i="14"/>
  <c r="AB2473" i="14"/>
  <c r="AD2473" i="14"/>
  <c r="AC2473" i="14"/>
  <c r="AE2473" i="14"/>
  <c r="AB2472" i="14"/>
  <c r="AD2472" i="14"/>
  <c r="AC2472" i="14"/>
  <c r="AE2472" i="14"/>
  <c r="AB2471" i="14"/>
  <c r="AB2470" i="14"/>
  <c r="AD2470" i="14"/>
  <c r="AC2470" i="14"/>
  <c r="AE2470" i="14"/>
  <c r="AB2467" i="14"/>
  <c r="AD2467" i="14"/>
  <c r="AC2467" i="14"/>
  <c r="AE2467" i="14"/>
  <c r="AB2465" i="14"/>
  <c r="AD2465" i="14"/>
  <c r="AC2465" i="14"/>
  <c r="AE2465" i="14"/>
  <c r="AB2464" i="14"/>
  <c r="AD2464" i="14"/>
  <c r="AC2464" i="14"/>
  <c r="AE2464" i="14"/>
  <c r="AB2462" i="14"/>
  <c r="AD2462" i="14"/>
  <c r="AC2462" i="14"/>
  <c r="AE2462" i="14"/>
  <c r="AB2459" i="14"/>
  <c r="AD2459" i="14"/>
  <c r="AC2459" i="14"/>
  <c r="AE2459" i="14"/>
  <c r="AB2457" i="14"/>
  <c r="AD2457" i="14"/>
  <c r="AC2457" i="14"/>
  <c r="AE2457" i="14"/>
  <c r="AB2456" i="14"/>
  <c r="AD2456" i="14"/>
  <c r="AC2456" i="14"/>
  <c r="AE2456" i="14"/>
  <c r="AB2454" i="14"/>
  <c r="AD2454" i="14"/>
  <c r="AC2454" i="14"/>
  <c r="AE2454" i="14"/>
  <c r="AB2451" i="14"/>
  <c r="AD2451" i="14"/>
  <c r="AC2451" i="14"/>
  <c r="AE2451" i="14"/>
  <c r="AB2449" i="14"/>
  <c r="AD2449" i="14"/>
  <c r="AC2449" i="14"/>
  <c r="AE2449" i="14"/>
  <c r="AB2448" i="14"/>
  <c r="AD2448" i="14"/>
  <c r="AC2448" i="14"/>
  <c r="AE2448" i="14"/>
  <c r="AB2446" i="14"/>
  <c r="AD2446" i="14"/>
  <c r="AC2446" i="14"/>
  <c r="AE2446" i="14"/>
  <c r="AB2443" i="14"/>
  <c r="AD2443" i="14"/>
  <c r="AC2443" i="14"/>
  <c r="AE2443" i="14"/>
  <c r="AB2441" i="14"/>
  <c r="AD2441" i="14"/>
  <c r="AC2441" i="14"/>
  <c r="AE2441" i="14"/>
  <c r="AB2440" i="14"/>
  <c r="AD2440" i="14"/>
  <c r="AC2440" i="14"/>
  <c r="AE2440" i="14"/>
  <c r="AB2439" i="14"/>
  <c r="AB2438" i="14"/>
  <c r="AD2438" i="14"/>
  <c r="AC2438" i="14"/>
  <c r="AE2438" i="14"/>
  <c r="AB2435" i="14"/>
  <c r="AD2435" i="14"/>
  <c r="AC2435" i="14"/>
  <c r="AE2435" i="14"/>
  <c r="AB2433" i="14"/>
  <c r="AD2433" i="14"/>
  <c r="AC2433" i="14"/>
  <c r="AE2433" i="14"/>
  <c r="AB2432" i="14"/>
  <c r="AD2432" i="14"/>
  <c r="AC2432" i="14"/>
  <c r="AE2432" i="14"/>
  <c r="AB2430" i="14"/>
  <c r="AD2430" i="14"/>
  <c r="AC2430" i="14"/>
  <c r="AE2430" i="14"/>
  <c r="AB2427" i="14"/>
  <c r="AD2427" i="14"/>
  <c r="AC2427" i="14"/>
  <c r="AE2427" i="14"/>
  <c r="AB2425" i="14"/>
  <c r="AD2425" i="14"/>
  <c r="AC2425" i="14"/>
  <c r="AE2425" i="14"/>
  <c r="AB2424" i="14"/>
  <c r="AD2424" i="14"/>
  <c r="AC2424" i="14"/>
  <c r="AE2424" i="14"/>
  <c r="AB2422" i="14"/>
  <c r="AD2422" i="14"/>
  <c r="AC2422" i="14"/>
  <c r="AE2422" i="14"/>
  <c r="AB2419" i="14"/>
  <c r="AD2419" i="14"/>
  <c r="AC2419" i="14"/>
  <c r="AE2419" i="14"/>
  <c r="AB2417" i="14"/>
  <c r="AD2417" i="14"/>
  <c r="AC2417" i="14"/>
  <c r="AE2417" i="14"/>
  <c r="AB2416" i="14"/>
  <c r="AD2416" i="14"/>
  <c r="AC2416" i="14"/>
  <c r="AE2416" i="14"/>
  <c r="AB2414" i="14"/>
  <c r="AD2414" i="14"/>
  <c r="AC2414" i="14"/>
  <c r="AE2414" i="14"/>
  <c r="AB2411" i="14"/>
  <c r="AD2411" i="14"/>
  <c r="AC2411" i="14"/>
  <c r="AE2411" i="14"/>
  <c r="AB2409" i="14"/>
  <c r="AD2409" i="14"/>
  <c r="AC2409" i="14"/>
  <c r="AE2409" i="14"/>
  <c r="AB2408" i="14"/>
  <c r="AD2408" i="14"/>
  <c r="AC2408" i="14"/>
  <c r="AE2408" i="14"/>
  <c r="AB2407" i="14"/>
  <c r="AB2406" i="14"/>
  <c r="AD2406" i="14"/>
  <c r="AC2406" i="14"/>
  <c r="AE2406" i="14"/>
  <c r="AB2403" i="14"/>
  <c r="AD2403" i="14"/>
  <c r="AC2403" i="14"/>
  <c r="AE2403" i="14"/>
  <c r="AB2401" i="14"/>
  <c r="AD2401" i="14"/>
  <c r="AC2401" i="14"/>
  <c r="AE2401" i="14"/>
  <c r="AB2400" i="14"/>
  <c r="AD2400" i="14"/>
  <c r="AC2400" i="14"/>
  <c r="AE2400" i="14"/>
  <c r="Z1468" i="7"/>
  <c r="Z1408" i="7"/>
  <c r="Z1258" i="7"/>
  <c r="AA36" i="7"/>
  <c r="AF2023" i="14"/>
  <c r="Z1444" i="7"/>
  <c r="Z1372" i="7"/>
  <c r="Z1234" i="7"/>
  <c r="AD2396" i="14"/>
  <c r="AE2386" i="14"/>
  <c r="AC2379" i="14"/>
  <c r="AC2378" i="14"/>
  <c r="AC2374" i="14"/>
  <c r="AC2368" i="14"/>
  <c r="AC2363" i="14"/>
  <c r="AC2358" i="14"/>
  <c r="AC2357" i="14"/>
  <c r="AC2352" i="14"/>
  <c r="AC2347" i="14"/>
  <c r="AC2342" i="14"/>
  <c r="AC2341" i="14"/>
  <c r="AC2336" i="14"/>
  <c r="AC2331" i="14"/>
  <c r="AC2326" i="14"/>
  <c r="AC2325" i="14"/>
  <c r="AC2320" i="14"/>
  <c r="AC2315" i="14"/>
  <c r="AC2310" i="14"/>
  <c r="AC2309" i="14"/>
  <c r="AC2304" i="14"/>
  <c r="AC2299" i="14"/>
  <c r="AC2294" i="14"/>
  <c r="AC2293" i="14"/>
  <c r="AC2288" i="14"/>
  <c r="AC2283" i="14"/>
  <c r="AC2278" i="14"/>
  <c r="AC2277" i="14"/>
  <c r="AC2272" i="14"/>
  <c r="AC2267" i="14"/>
  <c r="AC2262" i="14"/>
  <c r="AC2261" i="14"/>
  <c r="AC2256" i="14"/>
  <c r="AC2251" i="14"/>
  <c r="AC2246" i="14"/>
  <c r="AC2245" i="14"/>
  <c r="AC2240" i="14"/>
  <c r="AC2235" i="14"/>
  <c r="AC2230" i="14"/>
  <c r="AC2229" i="14"/>
  <c r="AD2223" i="14"/>
  <c r="AD2219" i="14"/>
  <c r="AD2214" i="14"/>
  <c r="AD2213" i="14"/>
  <c r="AD2210" i="14"/>
  <c r="AD2206" i="14"/>
  <c r="AD2197" i="14"/>
  <c r="AD2190" i="14"/>
  <c r="AD2189" i="14"/>
  <c r="AD2184" i="14"/>
  <c r="AD2173" i="14"/>
  <c r="AD2157" i="14"/>
  <c r="AD2153" i="14"/>
  <c r="AD2146" i="14"/>
  <c r="AD2142" i="14"/>
  <c r="AD2125" i="14"/>
  <c r="AD2121" i="14"/>
  <c r="AD2114" i="14"/>
  <c r="AG2108" i="14"/>
  <c r="AG2092" i="14"/>
  <c r="AB1663" i="14"/>
  <c r="AC1663" i="14"/>
  <c r="AB1655" i="14"/>
  <c r="AC1655" i="14"/>
  <c r="AD1633" i="14"/>
  <c r="AD1625" i="14"/>
  <c r="AC1620" i="14"/>
  <c r="AD1620" i="14"/>
  <c r="AC1612" i="14"/>
  <c r="AD1612" i="14"/>
  <c r="AB1591" i="14"/>
  <c r="AC1591" i="14"/>
  <c r="AB1583" i="14"/>
  <c r="AC1583" i="14"/>
  <c r="AD1569" i="14"/>
  <c r="AD1561" i="14"/>
  <c r="AC1556" i="14"/>
  <c r="AD1556" i="14"/>
  <c r="AC1548" i="14"/>
  <c r="AD1548" i="14"/>
  <c r="AD1540" i="14"/>
  <c r="AB1527" i="14"/>
  <c r="AC1527" i="14"/>
  <c r="AB1519" i="14"/>
  <c r="AC1519" i="14"/>
  <c r="AC1500" i="14"/>
  <c r="AD1497" i="14"/>
  <c r="AB1695" i="14"/>
  <c r="AE1695" i="14"/>
  <c r="AB1679" i="14"/>
  <c r="AE1679" i="14"/>
  <c r="AC1398" i="14"/>
  <c r="AB1398" i="14"/>
  <c r="AD1398" i="14"/>
  <c r="AD1094" i="14"/>
  <c r="AB1083" i="14"/>
  <c r="AE1083" i="14"/>
  <c r="AC1083" i="14"/>
  <c r="AB1077" i="14"/>
  <c r="AE1077" i="14"/>
  <c r="AC1077" i="14"/>
  <c r="AB1067" i="14"/>
  <c r="AE1067" i="14"/>
  <c r="AC1067" i="14"/>
  <c r="AB1061" i="14"/>
  <c r="AE1061" i="14"/>
  <c r="AC1061" i="14"/>
  <c r="AB1051" i="14"/>
  <c r="AE1051" i="14"/>
  <c r="AC1051" i="14"/>
  <c r="AB1045" i="14"/>
  <c r="AE1045" i="14"/>
  <c r="AC1045" i="14"/>
  <c r="AB1035" i="14"/>
  <c r="AE1035" i="14"/>
  <c r="AC1035" i="14"/>
  <c r="AB1029" i="14"/>
  <c r="AE1029" i="14"/>
  <c r="AC1029" i="14"/>
  <c r="AC1479" i="14"/>
  <c r="AC1447" i="14"/>
  <c r="AD1420" i="14"/>
  <c r="AC1411" i="14"/>
  <c r="AC1362" i="14"/>
  <c r="AC1342" i="14"/>
  <c r="AC1294" i="14"/>
  <c r="AD1263" i="14"/>
  <c r="AC1222" i="14"/>
  <c r="AC1190" i="14"/>
  <c r="AC1158" i="14"/>
  <c r="AB817" i="14"/>
  <c r="AC817" i="14"/>
  <c r="AE817" i="14"/>
  <c r="AD804" i="14"/>
  <c r="AB678" i="14"/>
  <c r="AB462" i="14"/>
  <c r="AG432" i="14"/>
  <c r="AG416" i="14"/>
  <c r="AG396" i="14"/>
  <c r="AB172" i="14"/>
  <c r="AG183" i="14"/>
  <c r="AC141" i="14"/>
  <c r="AE141" i="14"/>
  <c r="AB141" i="14"/>
  <c r="AD141" i="14"/>
  <c r="AF68" i="14"/>
  <c r="AG34" i="14"/>
  <c r="AG15" i="14"/>
  <c r="AG14" i="14"/>
  <c r="AG59" i="14"/>
  <c r="AG45" i="14"/>
  <c r="AC45" i="14"/>
  <c r="AF39" i="14"/>
  <c r="AG35" i="14"/>
  <c r="AG33" i="14"/>
  <c r="AE33" i="14"/>
  <c r="AE12" i="14"/>
  <c r="Z1484" i="7"/>
  <c r="Z1460" i="7"/>
  <c r="Z1436" i="7"/>
  <c r="Z1380" i="7"/>
  <c r="AA1324" i="7"/>
  <c r="Z1270" i="7"/>
  <c r="Z1242" i="7"/>
  <c r="AB1328" i="14"/>
  <c r="AD1328" i="14"/>
  <c r="AC1321" i="14"/>
  <c r="AE1321" i="14"/>
  <c r="AC1257" i="14"/>
  <c r="AE1257" i="14"/>
  <c r="AB1240" i="14"/>
  <c r="AD1240" i="14"/>
  <c r="AC1233" i="14"/>
  <c r="AE1233" i="14"/>
  <c r="AE1217" i="14"/>
  <c r="AB1208" i="14"/>
  <c r="AD1208" i="14"/>
  <c r="AC1201" i="14"/>
  <c r="AE1201" i="14"/>
  <c r="AB1176" i="14"/>
  <c r="AD1176" i="14"/>
  <c r="AC1169" i="14"/>
  <c r="AE1169" i="14"/>
  <c r="AC1137" i="14"/>
  <c r="AE1137" i="14"/>
  <c r="AD1137" i="14"/>
  <c r="AB864" i="14"/>
  <c r="AC864" i="14"/>
  <c r="AE864" i="14"/>
  <c r="AE2391" i="14"/>
  <c r="AC1695" i="14"/>
  <c r="AC1679" i="14"/>
  <c r="AD1663" i="14"/>
  <c r="AE1660" i="14"/>
  <c r="AD1655" i="14"/>
  <c r="AE1620" i="14"/>
  <c r="AE1612" i="14"/>
  <c r="AD1591" i="14"/>
  <c r="AD1583" i="14"/>
  <c r="AE1556" i="14"/>
  <c r="AE1548" i="14"/>
  <c r="AE1540" i="14"/>
  <c r="AD1527" i="14"/>
  <c r="AD1519" i="14"/>
  <c r="AD1479" i="14"/>
  <c r="AE1476" i="14"/>
  <c r="AD1447" i="14"/>
  <c r="AE1420" i="14"/>
  <c r="AD1411" i="14"/>
  <c r="AE1379" i="14"/>
  <c r="AC1328" i="14"/>
  <c r="AD1321" i="14"/>
  <c r="AD1257" i="14"/>
  <c r="AC1240" i="14"/>
  <c r="AD1233" i="14"/>
  <c r="AC1208" i="14"/>
  <c r="AD1201" i="14"/>
  <c r="AC1192" i="14"/>
  <c r="AC1176" i="14"/>
  <c r="AD1169" i="14"/>
  <c r="AB1144" i="14"/>
  <c r="AD1144" i="14"/>
  <c r="AC1144" i="14"/>
  <c r="AB1112" i="14"/>
  <c r="AD1112" i="14"/>
  <c r="AC1112" i="14"/>
  <c r="AC1011" i="14"/>
  <c r="AE1011" i="14"/>
  <c r="AB850" i="14"/>
  <c r="AC850" i="14"/>
  <c r="AE850" i="14"/>
  <c r="AB889" i="14"/>
  <c r="AB887" i="14"/>
  <c r="AC887" i="14"/>
  <c r="AC195" i="14"/>
  <c r="AD195" i="14"/>
  <c r="AE25" i="14"/>
  <c r="AE13" i="14"/>
  <c r="AE9" i="14"/>
  <c r="Z1496" i="7"/>
  <c r="Z1488" i="7"/>
  <c r="Z1480" i="7"/>
  <c r="Z1472" i="7"/>
  <c r="Z1464" i="7"/>
  <c r="Z1456" i="7"/>
  <c r="Z1448" i="7"/>
  <c r="Z1440" i="7"/>
  <c r="Z1432" i="7"/>
  <c r="Z1424" i="7"/>
  <c r="Z1416" i="7"/>
  <c r="Z1400" i="7"/>
  <c r="Z1392" i="7"/>
  <c r="Z1384" i="7"/>
  <c r="Z1376" i="7"/>
  <c r="Z1368" i="7"/>
  <c r="Z1318" i="7"/>
  <c r="Z1302" i="7"/>
  <c r="Z1294" i="7"/>
  <c r="Z1246" i="7"/>
  <c r="AA82" i="7"/>
  <c r="AA74" i="7"/>
  <c r="AA66" i="7"/>
  <c r="AA58" i="7"/>
  <c r="AA50" i="7"/>
  <c r="Z1500" i="7"/>
  <c r="Z1492" i="7"/>
  <c r="Z1476" i="7"/>
  <c r="Z1452" i="7"/>
  <c r="Z1428" i="7"/>
  <c r="Z1420" i="7"/>
  <c r="Z1412" i="7"/>
  <c r="Z1404" i="7"/>
  <c r="Z1396" i="7"/>
  <c r="Z1388" i="7"/>
  <c r="Z1298" i="7"/>
  <c r="Z1290" i="7"/>
  <c r="Z1282" i="7"/>
  <c r="Z1274" i="7"/>
  <c r="Z1266" i="7"/>
  <c r="Z1250" i="7"/>
  <c r="Z1226" i="7"/>
  <c r="AB2391" i="14"/>
  <c r="AD2391" i="14"/>
  <c r="AD2390" i="14"/>
  <c r="AD2388" i="14"/>
  <c r="AB2386" i="14"/>
  <c r="AD2386" i="14"/>
  <c r="AE1410" i="14"/>
  <c r="AE1398" i="14"/>
  <c r="AD2379" i="14"/>
  <c r="AD2378" i="14"/>
  <c r="AD2374" i="14"/>
  <c r="AD2368" i="14"/>
  <c r="AD2363" i="14"/>
  <c r="AD2361" i="14"/>
  <c r="AD2358" i="14"/>
  <c r="AD2357" i="14"/>
  <c r="AD2353" i="14"/>
  <c r="AD2352" i="14"/>
  <c r="AD2347" i="14"/>
  <c r="AD2342" i="14"/>
  <c r="AD2341" i="14"/>
  <c r="AD2336" i="14"/>
  <c r="AD2331" i="14"/>
  <c r="AD2326" i="14"/>
  <c r="AD2325" i="14"/>
  <c r="AD2320" i="14"/>
  <c r="AD2315" i="14"/>
  <c r="AD2310" i="14"/>
  <c r="AD2309" i="14"/>
  <c r="AD2304" i="14"/>
  <c r="AD2299" i="14"/>
  <c r="AD2294" i="14"/>
  <c r="AD2293" i="14"/>
  <c r="AD2291" i="14"/>
  <c r="AD2290" i="14"/>
  <c r="AD2288" i="14"/>
  <c r="AD2283" i="14"/>
  <c r="AD2278" i="14"/>
  <c r="AD2277" i="14"/>
  <c r="AD2272" i="14"/>
  <c r="AD2267" i="14"/>
  <c r="AD2262" i="14"/>
  <c r="AD2261" i="14"/>
  <c r="AD2256" i="14"/>
  <c r="AD2251" i="14"/>
  <c r="AD2246" i="14"/>
  <c r="AD2245" i="14"/>
  <c r="AD2240" i="14"/>
  <c r="AD2235" i="14"/>
  <c r="AD2233" i="14"/>
  <c r="AD2230" i="14"/>
  <c r="AD2229" i="14"/>
  <c r="AD1695" i="14"/>
  <c r="AD1679" i="14"/>
  <c r="AC1390" i="14"/>
  <c r="AE1390" i="14"/>
  <c r="AB1379" i="14"/>
  <c r="AD1379" i="14"/>
  <c r="AD1362" i="14"/>
  <c r="AD1342" i="14"/>
  <c r="AD1294" i="14"/>
  <c r="AE1263" i="14"/>
  <c r="AD1222" i="14"/>
  <c r="AD1190" i="14"/>
  <c r="AE1163" i="14"/>
  <c r="AD1158" i="14"/>
  <c r="AD1083" i="14"/>
  <c r="AD1077" i="14"/>
  <c r="AD1067" i="14"/>
  <c r="AD1061" i="14"/>
  <c r="AD1051" i="14"/>
  <c r="AD1045" i="14"/>
  <c r="AD1035" i="14"/>
  <c r="AD1029" i="14"/>
  <c r="AB1011" i="14"/>
  <c r="AD1011" i="14"/>
  <c r="AB919" i="14"/>
  <c r="AD919" i="14"/>
  <c r="AB915" i="14"/>
  <c r="AD915" i="14"/>
  <c r="AB909" i="14"/>
  <c r="AD909" i="14"/>
  <c r="AB903" i="14"/>
  <c r="AD903" i="14"/>
  <c r="AB898" i="14"/>
  <c r="AD898" i="14"/>
  <c r="AC919" i="14"/>
  <c r="AC915" i="14"/>
  <c r="AC909" i="14"/>
  <c r="AC903" i="14"/>
  <c r="AC898" i="14"/>
  <c r="AD887" i="14"/>
  <c r="AD864" i="14"/>
  <c r="AD850" i="14"/>
  <c r="AD817" i="14"/>
  <c r="AE195" i="14"/>
  <c r="AA1503" i="7"/>
  <c r="AA1499" i="7"/>
  <c r="AA1495" i="7"/>
  <c r="AA1491" i="7"/>
  <c r="AA1487" i="7"/>
  <c r="AA1483" i="7"/>
  <c r="AA1479" i="7"/>
  <c r="AA1475" i="7"/>
  <c r="AA1471" i="7"/>
  <c r="AA1467" i="7"/>
  <c r="AA1463" i="7"/>
  <c r="AA1459" i="7"/>
  <c r="AA1455" i="7"/>
  <c r="AA1451" i="7"/>
  <c r="AA1447" i="7"/>
  <c r="AA1443" i="7"/>
  <c r="AA1439" i="7"/>
  <c r="AA1435" i="7"/>
  <c r="AA1431" i="7"/>
  <c r="AA1427" i="7"/>
  <c r="AA1423" i="7"/>
  <c r="AA1419" i="7"/>
  <c r="AA1415" i="7"/>
  <c r="AA1411" i="7"/>
  <c r="AA1407" i="7"/>
  <c r="AA1403" i="7"/>
  <c r="AA1399" i="7"/>
  <c r="AA1395" i="7"/>
  <c r="AA1391" i="7"/>
  <c r="AA1387" i="7"/>
  <c r="AA1383" i="7"/>
  <c r="AA1379" i="7"/>
  <c r="AA1375" i="7"/>
  <c r="AA1371" i="7"/>
  <c r="AA1367" i="7"/>
  <c r="AA1361" i="7"/>
  <c r="AA1353" i="7"/>
  <c r="AA1345" i="7"/>
  <c r="AA1337" i="7"/>
  <c r="AA1329" i="7"/>
  <c r="AA1313" i="7"/>
  <c r="AA1297" i="7"/>
  <c r="AA1293" i="7"/>
  <c r="AA1289" i="7"/>
  <c r="AA1285" i="7"/>
  <c r="AA1277" i="7"/>
  <c r="AA1269" i="7"/>
  <c r="AA1261" i="7"/>
  <c r="AA1253" i="7"/>
  <c r="AA1245" i="7"/>
  <c r="AA1237" i="7"/>
  <c r="AA1233" i="7"/>
  <c r="AA1229" i="7"/>
  <c r="AA1225" i="7"/>
  <c r="AA343" i="7"/>
  <c r="AA268" i="7"/>
  <c r="AA260" i="7"/>
  <c r="AA244" i="7"/>
  <c r="AA131" i="7"/>
  <c r="AA123" i="7"/>
  <c r="AA115" i="7"/>
  <c r="AA104" i="7"/>
  <c r="AA96" i="7"/>
  <c r="AD1791" i="14"/>
  <c r="AB1783" i="14"/>
  <c r="AD1783" i="14"/>
  <c r="AB1773" i="14"/>
  <c r="AD1773" i="14"/>
  <c r="AB1757" i="14"/>
  <c r="AB1751" i="14"/>
  <c r="AD1751" i="14"/>
  <c r="AB1741" i="14"/>
  <c r="AD1741" i="14"/>
  <c r="AD1733" i="14"/>
  <c r="AB1719" i="14"/>
  <c r="AD1719" i="14"/>
  <c r="AB1709" i="14"/>
  <c r="AD1709" i="14"/>
  <c r="AF2022" i="14"/>
  <c r="AF2021" i="14"/>
  <c r="AF2020" i="14"/>
  <c r="AF2019" i="14"/>
  <c r="AF2018" i="14"/>
  <c r="AF2017" i="14"/>
  <c r="AF2016" i="14"/>
  <c r="AF2015" i="14"/>
  <c r="AF2014" i="14"/>
  <c r="AF2013" i="14"/>
  <c r="AF2012" i="14"/>
  <c r="AF2011" i="14"/>
  <c r="AF2010" i="14"/>
  <c r="AF2009" i="14"/>
  <c r="AF2008" i="14"/>
  <c r="AF2007" i="14"/>
  <c r="AF2006" i="14"/>
  <c r="AF2005" i="14"/>
  <c r="AF2004" i="14"/>
  <c r="AF2003" i="14"/>
  <c r="AF2002" i="14"/>
  <c r="AF2001" i="14"/>
  <c r="AF2000" i="14"/>
  <c r="AF1999" i="14"/>
  <c r="AF1998" i="14"/>
  <c r="AF1997" i="14"/>
  <c r="AF1996" i="14"/>
  <c r="AF1995" i="14"/>
  <c r="AF1994" i="14"/>
  <c r="AF1993" i="14"/>
  <c r="AF1992" i="14"/>
  <c r="AF1991" i="14"/>
  <c r="AF1990" i="14"/>
  <c r="AF1989" i="14"/>
  <c r="AF1988" i="14"/>
  <c r="AF1987" i="14"/>
  <c r="AF1986" i="14"/>
  <c r="AF1985" i="14"/>
  <c r="AF1984" i="14"/>
  <c r="AF1983" i="14"/>
  <c r="AF1982" i="14"/>
  <c r="AF1981" i="14"/>
  <c r="AF1980" i="14"/>
  <c r="AF1979" i="14"/>
  <c r="AF1978" i="14"/>
  <c r="AF1977" i="14"/>
  <c r="AF1976" i="14"/>
  <c r="AF1975" i="14"/>
  <c r="AF1974" i="14"/>
  <c r="AF1973" i="14"/>
  <c r="AF1972" i="14"/>
  <c r="AF1971" i="14"/>
  <c r="AF1970" i="14"/>
  <c r="AF1969" i="14"/>
  <c r="AF1968" i="14"/>
  <c r="AF1967" i="14"/>
  <c r="AF1966" i="14"/>
  <c r="AF1965" i="14"/>
  <c r="AF1964" i="14"/>
  <c r="AF1963" i="14"/>
  <c r="AF1962" i="14"/>
  <c r="AF1961" i="14"/>
  <c r="AF1960" i="14"/>
  <c r="AF1959" i="14"/>
  <c r="AF1958" i="14"/>
  <c r="AF1957" i="14"/>
  <c r="AF1956" i="14"/>
  <c r="AF1955" i="14"/>
  <c r="AF1954" i="14"/>
  <c r="AF1953" i="14"/>
  <c r="AF1952" i="14"/>
  <c r="AF1951" i="14"/>
  <c r="AF1950" i="14"/>
  <c r="AF1949" i="14"/>
  <c r="AF1948" i="14"/>
  <c r="AF1947" i="14"/>
  <c r="AF1946" i="14"/>
  <c r="AF1945" i="14"/>
  <c r="AF1944" i="14"/>
  <c r="AF1943" i="14"/>
  <c r="AF1942" i="14"/>
  <c r="AF1941" i="14"/>
  <c r="AF1940" i="14"/>
  <c r="AF1939" i="14"/>
  <c r="AF1938" i="14"/>
  <c r="AF1937" i="14"/>
  <c r="AF1936" i="14"/>
  <c r="AF1935" i="14"/>
  <c r="AF1934" i="14"/>
  <c r="AF1933" i="14"/>
  <c r="AF1932" i="14"/>
  <c r="AF1931" i="14"/>
  <c r="AF1930" i="14"/>
  <c r="AF1929" i="14"/>
  <c r="AF1928" i="14"/>
  <c r="AF1927" i="14"/>
  <c r="AF1926" i="14"/>
  <c r="AF1925" i="14"/>
  <c r="AF1924" i="14"/>
  <c r="AF1923" i="14"/>
  <c r="AF1922" i="14"/>
  <c r="AF1921" i="14"/>
  <c r="AF1920" i="14"/>
  <c r="AF1919" i="14"/>
  <c r="AF1918" i="14"/>
  <c r="AF1917" i="14"/>
  <c r="AF1916" i="14"/>
  <c r="AF1915" i="14"/>
  <c r="AF1914" i="14"/>
  <c r="AF1913" i="14"/>
  <c r="AF1912" i="14"/>
  <c r="AF1911" i="14"/>
  <c r="AF1910" i="14"/>
  <c r="AF1909" i="14"/>
  <c r="AF1908" i="14"/>
  <c r="AF1907" i="14"/>
  <c r="AF1906" i="14"/>
  <c r="AF1905" i="14"/>
  <c r="AF1904" i="14"/>
  <c r="AF1903" i="14"/>
  <c r="AF1902" i="14"/>
  <c r="AF1901" i="14"/>
  <c r="AF1900" i="14"/>
  <c r="AF1899" i="14"/>
  <c r="AF1898" i="14"/>
  <c r="AF1897" i="14"/>
  <c r="AF1896" i="14"/>
  <c r="AF1895" i="14"/>
  <c r="AF1894" i="14"/>
  <c r="AF1893" i="14"/>
  <c r="AF1892" i="14"/>
  <c r="AF1891" i="14"/>
  <c r="AF1890" i="14"/>
  <c r="AF1889" i="14"/>
  <c r="AF1888" i="14"/>
  <c r="AF1887" i="14"/>
  <c r="AF1886" i="14"/>
  <c r="AF1885" i="14"/>
  <c r="AF1884" i="14"/>
  <c r="AF1883" i="14"/>
  <c r="AF1882" i="14"/>
  <c r="AF1881" i="14"/>
  <c r="AF1880" i="14"/>
  <c r="AF1879" i="14"/>
  <c r="AF1878" i="14"/>
  <c r="AF1877" i="14"/>
  <c r="AF1876" i="14"/>
  <c r="AF1875" i="14"/>
  <c r="AF1874" i="14"/>
  <c r="AF1873" i="14"/>
  <c r="AF1872" i="14"/>
  <c r="AF1871" i="14"/>
  <c r="AF1870" i="14"/>
  <c r="AF1869" i="14"/>
  <c r="AF1868" i="14"/>
  <c r="AF1867" i="14"/>
  <c r="AF1866" i="14"/>
  <c r="AF1865" i="14"/>
  <c r="AF1864" i="14"/>
  <c r="AF1863" i="14"/>
  <c r="AF1862" i="14"/>
  <c r="AF1861" i="14"/>
  <c r="AF1860" i="14"/>
  <c r="AF1859" i="14"/>
  <c r="AF1858" i="14"/>
  <c r="AF1857" i="14"/>
  <c r="AF1856" i="14"/>
  <c r="AF1855" i="14"/>
  <c r="AF1854" i="14"/>
  <c r="AF1853" i="14"/>
  <c r="AF1852" i="14"/>
  <c r="AF1851" i="14"/>
  <c r="AF1850" i="14"/>
  <c r="AF1849" i="14"/>
  <c r="AF1848" i="14"/>
  <c r="AF1847" i="14"/>
  <c r="AF1846" i="14"/>
  <c r="AF1845" i="14"/>
  <c r="AF1844" i="14"/>
  <c r="AF1843" i="14"/>
  <c r="AF1842" i="14"/>
  <c r="AF1841" i="14"/>
  <c r="AF1840" i="14"/>
  <c r="AF1839" i="14"/>
  <c r="AF1838" i="14"/>
  <c r="AF1837" i="14"/>
  <c r="AF1836" i="14"/>
  <c r="AF1835" i="14"/>
  <c r="AF1834" i="14"/>
  <c r="AF1833" i="14"/>
  <c r="AF1832" i="14"/>
  <c r="AF1831" i="14"/>
  <c r="AF1830" i="14"/>
  <c r="AF1829" i="14"/>
  <c r="AF1828" i="14"/>
  <c r="AF1827" i="14"/>
  <c r="AF1826" i="14"/>
  <c r="AF1825" i="14"/>
  <c r="AF1824" i="14"/>
  <c r="AF1823" i="14"/>
  <c r="AF1822" i="14"/>
  <c r="AF1821" i="14"/>
  <c r="AF1820" i="14"/>
  <c r="AF1819" i="14"/>
  <c r="AF1818" i="14"/>
  <c r="AF1817" i="14"/>
  <c r="AF1816" i="14"/>
  <c r="AF1815" i="14"/>
  <c r="AF1814" i="14"/>
  <c r="AF1813" i="14"/>
  <c r="AF1812" i="14"/>
  <c r="AF1811" i="14"/>
  <c r="AF1810" i="14"/>
  <c r="AF1809" i="14"/>
  <c r="AF1808" i="14"/>
  <c r="AF1807" i="14"/>
  <c r="AF1806" i="14"/>
  <c r="AF1805" i="14"/>
  <c r="AF1804" i="14"/>
  <c r="AF1803" i="14"/>
  <c r="AF1802" i="14"/>
  <c r="AF1801" i="14"/>
  <c r="AF1800" i="14"/>
  <c r="AF1799" i="14"/>
  <c r="AF1798" i="14"/>
  <c r="AF1797" i="14"/>
  <c r="AF1796" i="14"/>
  <c r="AF1795" i="14"/>
  <c r="AF1794" i="14"/>
  <c r="AF1793" i="14"/>
  <c r="AF1792" i="14"/>
  <c r="AF1791" i="14"/>
  <c r="AF1790" i="14"/>
  <c r="AC1789" i="14"/>
  <c r="AF1789" i="14"/>
  <c r="AF1788" i="14"/>
  <c r="AF1787" i="14"/>
  <c r="AF1786" i="14"/>
  <c r="AF1785" i="14"/>
  <c r="AF1784" i="14"/>
  <c r="AC1783" i="14"/>
  <c r="AF1783" i="14"/>
  <c r="AF1782" i="14"/>
  <c r="AF1781" i="14"/>
  <c r="AF1780" i="14"/>
  <c r="AF1779" i="14"/>
  <c r="AF1778" i="14"/>
  <c r="AF1777" i="14"/>
  <c r="AF1776" i="14"/>
  <c r="AF1775" i="14"/>
  <c r="AF1774" i="14"/>
  <c r="AC1773" i="14"/>
  <c r="AF1773" i="14"/>
  <c r="AF1772" i="14"/>
  <c r="AF1771" i="14"/>
  <c r="AF1770" i="14"/>
  <c r="AF1769" i="14"/>
  <c r="AF1768" i="14"/>
  <c r="AF1767" i="14"/>
  <c r="AF1766" i="14"/>
  <c r="AC1765" i="14"/>
  <c r="AF1765" i="14"/>
  <c r="AF1764" i="14"/>
  <c r="AF1763" i="14"/>
  <c r="AF1762" i="14"/>
  <c r="AF1761" i="14"/>
  <c r="AF1760" i="14"/>
  <c r="AF1759" i="14"/>
  <c r="AF1758" i="14"/>
  <c r="AC1757" i="14"/>
  <c r="AF1757" i="14"/>
  <c r="AF1756" i="14"/>
  <c r="AF1755" i="14"/>
  <c r="AF1754" i="14"/>
  <c r="AF1753" i="14"/>
  <c r="AF1752" i="14"/>
  <c r="AC1751" i="14"/>
  <c r="AF1751" i="14"/>
  <c r="AF1750" i="14"/>
  <c r="AF1749" i="14"/>
  <c r="AF1748" i="14"/>
  <c r="AF1747" i="14"/>
  <c r="AF1746" i="14"/>
  <c r="AF1745" i="14"/>
  <c r="AF1744" i="14"/>
  <c r="AF1743" i="14"/>
  <c r="AF1742" i="14"/>
  <c r="AC1741" i="14"/>
  <c r="AF1741" i="14"/>
  <c r="AF1740" i="14"/>
  <c r="AF1739" i="14"/>
  <c r="AF1738" i="14"/>
  <c r="AF1737" i="14"/>
  <c r="AF1736" i="14"/>
  <c r="AF1735" i="14"/>
  <c r="AF1734" i="14"/>
  <c r="AC1733" i="14"/>
  <c r="AF1733" i="14"/>
  <c r="AF1732" i="14"/>
  <c r="AF1731" i="14"/>
  <c r="AF1730" i="14"/>
  <c r="AF1729" i="14"/>
  <c r="AF1728" i="14"/>
  <c r="AF1727" i="14"/>
  <c r="AF1726" i="14"/>
  <c r="AC1725" i="14"/>
  <c r="AF1725" i="14"/>
  <c r="AF1724" i="14"/>
  <c r="AF1723" i="14"/>
  <c r="AF1722" i="14"/>
  <c r="AF1721" i="14"/>
  <c r="AF1720" i="14"/>
  <c r="AC1719" i="14"/>
  <c r="AF1719" i="14"/>
  <c r="AF1718" i="14"/>
  <c r="AF1717" i="14"/>
  <c r="AF1716" i="14"/>
  <c r="AF1715" i="14"/>
  <c r="AF1714" i="14"/>
  <c r="AF1713" i="14"/>
  <c r="AF1712" i="14"/>
  <c r="AF1711" i="14"/>
  <c r="AF1710" i="14"/>
  <c r="AC1709" i="14"/>
  <c r="AF1709" i="14"/>
  <c r="AF1708" i="14"/>
  <c r="AF1707" i="14"/>
  <c r="AF1706" i="14"/>
  <c r="AF1705" i="14"/>
  <c r="AF1704" i="14"/>
  <c r="AF743" i="14"/>
  <c r="AF742" i="14"/>
  <c r="AF741" i="14"/>
  <c r="AF740" i="14"/>
  <c r="AF739" i="14"/>
  <c r="AF738" i="14"/>
  <c r="AF737" i="14"/>
  <c r="AF736" i="14"/>
  <c r="AF735" i="14"/>
  <c r="AF734" i="14"/>
  <c r="AF733" i="14"/>
  <c r="AF732" i="14"/>
  <c r="AF731" i="14"/>
  <c r="AF730" i="14"/>
  <c r="AF729" i="14"/>
  <c r="AF728" i="14"/>
  <c r="AF727" i="14"/>
  <c r="AF726" i="14"/>
  <c r="AF725" i="14"/>
  <c r="AF724" i="14"/>
  <c r="AF723" i="14"/>
  <c r="AF722" i="14"/>
  <c r="AF721" i="14"/>
  <c r="AF720" i="14"/>
  <c r="AF719" i="14"/>
  <c r="AF718" i="14"/>
  <c r="AF717" i="14"/>
  <c r="AF716" i="14"/>
  <c r="AF715" i="14"/>
  <c r="AF714" i="14"/>
  <c r="AF713" i="14"/>
  <c r="AF712" i="14"/>
  <c r="AF711" i="14"/>
  <c r="AF710" i="14"/>
  <c r="AF709" i="14"/>
  <c r="AF708" i="14"/>
  <c r="AF707" i="14"/>
  <c r="AF706" i="14"/>
  <c r="AF705" i="14"/>
  <c r="AF704" i="14"/>
  <c r="AF703" i="14"/>
  <c r="AF374" i="14"/>
  <c r="AF372" i="14"/>
  <c r="AF370" i="14"/>
  <c r="AF368" i="14"/>
  <c r="AF366" i="14"/>
  <c r="AF364" i="14"/>
  <c r="AF362" i="14"/>
  <c r="AF360" i="14"/>
  <c r="AF358" i="14"/>
  <c r="AF356" i="14"/>
  <c r="AF354" i="14"/>
  <c r="AF352" i="14"/>
  <c r="AF350" i="14"/>
  <c r="AF348" i="14"/>
  <c r="AF346" i="14"/>
  <c r="AF344" i="14"/>
  <c r="AF342" i="14"/>
  <c r="AF340" i="14"/>
  <c r="AF338" i="14"/>
  <c r="AF336" i="14"/>
  <c r="AF334" i="14"/>
  <c r="AF332" i="14"/>
  <c r="AF445" i="14"/>
  <c r="AF444" i="14"/>
  <c r="AF443" i="14"/>
  <c r="AF442" i="14"/>
  <c r="AF441" i="14"/>
  <c r="AF440" i="14"/>
  <c r="AF439" i="14"/>
  <c r="AF438" i="14"/>
  <c r="AF437" i="14"/>
  <c r="AF436" i="14"/>
  <c r="AF435" i="14"/>
  <c r="AF434" i="14"/>
  <c r="AF433" i="14"/>
  <c r="AF432" i="14"/>
  <c r="AF431" i="14"/>
  <c r="AF430" i="14"/>
  <c r="AF429" i="14"/>
  <c r="AF428" i="14"/>
  <c r="AF427" i="14"/>
  <c r="AF426" i="14"/>
  <c r="AF425" i="14"/>
  <c r="AF424" i="14"/>
  <c r="AF423" i="14"/>
  <c r="AF422" i="14"/>
  <c r="AF421" i="14"/>
  <c r="AF420" i="14"/>
  <c r="AF419" i="14"/>
  <c r="AF418" i="14"/>
  <c r="AF417" i="14"/>
  <c r="AF416" i="14"/>
  <c r="AF415" i="14"/>
  <c r="AF414" i="14"/>
  <c r="AF413" i="14"/>
  <c r="AF412" i="14"/>
  <c r="AF411" i="14"/>
  <c r="AF410" i="14"/>
  <c r="AF409" i="14"/>
  <c r="AF408" i="14"/>
  <c r="AF407" i="14"/>
  <c r="AF406" i="14"/>
  <c r="AF405" i="14"/>
  <c r="AF404" i="14"/>
  <c r="AF403" i="14"/>
  <c r="AF402" i="14"/>
  <c r="AF401" i="14"/>
  <c r="AF400" i="14"/>
  <c r="AF399" i="14"/>
  <c r="AF398" i="14"/>
  <c r="AF397" i="14"/>
  <c r="AF396" i="14"/>
  <c r="AF395" i="14"/>
  <c r="AF394" i="14"/>
  <c r="AF393" i="14"/>
  <c r="AF392" i="14"/>
  <c r="AF391" i="14"/>
  <c r="AF390" i="14"/>
  <c r="AF389" i="14"/>
  <c r="AF388" i="14"/>
  <c r="AF387" i="14"/>
  <c r="AF386" i="14"/>
  <c r="AF385" i="14"/>
  <c r="AF384" i="14"/>
  <c r="AF383" i="14"/>
  <c r="AF382" i="14"/>
  <c r="AF381" i="14"/>
  <c r="AF380" i="14"/>
  <c r="AF379" i="14"/>
  <c r="AF378" i="14"/>
  <c r="AF377" i="14"/>
  <c r="AF376" i="14"/>
  <c r="AF375" i="14"/>
  <c r="AF373" i="14"/>
  <c r="AF371" i="14"/>
  <c r="AF369" i="14"/>
  <c r="AF367" i="14"/>
  <c r="AF365" i="14"/>
  <c r="AF363" i="14"/>
  <c r="AF361" i="14"/>
  <c r="AF359" i="14"/>
  <c r="AF357" i="14"/>
  <c r="AF355" i="14"/>
  <c r="AF353" i="14"/>
  <c r="AF351" i="14"/>
  <c r="AF349" i="14"/>
  <c r="AF347" i="14"/>
  <c r="AF345" i="14"/>
  <c r="AF343" i="14"/>
  <c r="AF341" i="14"/>
  <c r="AF339" i="14"/>
  <c r="AF337" i="14"/>
  <c r="AF335" i="14"/>
  <c r="AF333" i="14"/>
  <c r="AF331" i="14"/>
  <c r="AF330" i="14"/>
  <c r="AF329" i="14"/>
  <c r="AF328" i="14"/>
  <c r="AF327" i="14"/>
  <c r="AF326" i="14"/>
  <c r="AF325" i="14"/>
  <c r="AF324" i="14"/>
  <c r="AF323" i="14"/>
  <c r="AF322" i="14"/>
  <c r="AF321" i="14"/>
  <c r="AF320" i="14"/>
  <c r="AF319" i="14"/>
  <c r="AF318" i="14"/>
  <c r="AF317" i="14"/>
  <c r="AF316" i="14"/>
  <c r="AF315" i="14"/>
  <c r="AF314" i="14"/>
  <c r="AF313" i="14"/>
  <c r="AF312" i="14"/>
  <c r="AF311" i="14"/>
  <c r="AF310" i="14"/>
  <c r="AF309" i="14"/>
  <c r="AF308" i="14"/>
  <c r="AF307" i="14"/>
  <c r="AF306" i="14"/>
  <c r="AF305" i="14"/>
  <c r="AF304" i="14"/>
  <c r="AF303" i="14"/>
  <c r="AF302" i="14"/>
  <c r="AF301" i="14"/>
  <c r="AF300" i="14"/>
  <c r="AF299" i="14"/>
  <c r="AF298" i="14"/>
  <c r="AF297" i="14"/>
  <c r="AF296" i="14"/>
  <c r="AF295" i="14"/>
  <c r="AF294" i="14"/>
  <c r="AF293" i="14"/>
  <c r="AF292" i="14"/>
  <c r="AF291" i="14"/>
  <c r="AF290" i="14"/>
  <c r="AF289" i="14"/>
  <c r="AF288" i="14"/>
  <c r="AF287" i="14"/>
  <c r="AF286" i="14"/>
  <c r="AF285" i="14"/>
  <c r="AF284" i="14"/>
  <c r="AF283" i="14"/>
  <c r="AF282" i="14"/>
  <c r="AF281" i="14"/>
  <c r="AF280" i="14"/>
  <c r="AE38" i="14"/>
  <c r="AE30" i="14"/>
  <c r="AE36" i="14"/>
  <c r="AE2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8" i="14"/>
  <c r="AF37" i="14"/>
  <c r="AF36" i="14"/>
  <c r="AF35" i="14"/>
  <c r="AF34" i="14"/>
  <c r="AF32" i="14"/>
  <c r="AF30" i="14"/>
  <c r="AF29" i="14"/>
  <c r="AF27" i="14"/>
  <c r="Z1502" i="7"/>
  <c r="Y1502" i="7"/>
  <c r="AA1502" i="7"/>
  <c r="Y1501" i="7"/>
  <c r="AA1501" i="7"/>
  <c r="Z1501" i="7"/>
  <c r="Z1498" i="7"/>
  <c r="Y1498" i="7"/>
  <c r="AA1498" i="7"/>
  <c r="Y1497" i="7"/>
  <c r="AA1497" i="7"/>
  <c r="Z1497" i="7"/>
  <c r="Z1494" i="7"/>
  <c r="Y1494" i="7"/>
  <c r="AA1494" i="7"/>
  <c r="Y1493" i="7"/>
  <c r="AA1493" i="7"/>
  <c r="Z1493" i="7"/>
  <c r="Z1490" i="7"/>
  <c r="Y1490" i="7"/>
  <c r="AA1490" i="7"/>
  <c r="Y1489" i="7"/>
  <c r="AA1489" i="7"/>
  <c r="Z1489" i="7"/>
  <c r="Z1486" i="7"/>
  <c r="Y1486" i="7"/>
  <c r="AA1486" i="7"/>
  <c r="Y1485" i="7"/>
  <c r="AA1485" i="7"/>
  <c r="Z1485" i="7"/>
  <c r="Z1482" i="7"/>
  <c r="Y1482" i="7"/>
  <c r="AA1482" i="7"/>
  <c r="Y1481" i="7"/>
  <c r="AA1481" i="7"/>
  <c r="Z1481" i="7"/>
  <c r="Z1478" i="7"/>
  <c r="Y1478" i="7"/>
  <c r="AA1478" i="7"/>
  <c r="Y1477" i="7"/>
  <c r="AA1477" i="7"/>
  <c r="Z1477" i="7"/>
  <c r="Z1474" i="7"/>
  <c r="Y1474" i="7"/>
  <c r="AA1474" i="7"/>
  <c r="Y1473" i="7"/>
  <c r="AA1473" i="7"/>
  <c r="Z1473" i="7"/>
  <c r="Z1470" i="7"/>
  <c r="Y1470" i="7"/>
  <c r="AA1470" i="7"/>
  <c r="Y1469" i="7"/>
  <c r="AA1469" i="7"/>
  <c r="Z1469" i="7"/>
  <c r="Z1466" i="7"/>
  <c r="Y1466" i="7"/>
  <c r="AA1466" i="7"/>
  <c r="Y1465" i="7"/>
  <c r="AA1465" i="7"/>
  <c r="Z1465" i="7"/>
  <c r="Z1462" i="7"/>
  <c r="Y1462" i="7"/>
  <c r="AA1462" i="7"/>
  <c r="Y1461" i="7"/>
  <c r="AA1461" i="7"/>
  <c r="Z1461" i="7"/>
  <c r="Z1458" i="7"/>
  <c r="Y1458" i="7"/>
  <c r="AA1458" i="7"/>
  <c r="Y1457" i="7"/>
  <c r="AA1457" i="7"/>
  <c r="Z1457" i="7"/>
  <c r="Z1454" i="7"/>
  <c r="Y1454" i="7"/>
  <c r="AA1454" i="7"/>
  <c r="Y1453" i="7"/>
  <c r="AA1453" i="7"/>
  <c r="Z1453" i="7"/>
  <c r="Z1450" i="7"/>
  <c r="Y1450" i="7"/>
  <c r="AA1450" i="7"/>
  <c r="Y1449" i="7"/>
  <c r="AA1449" i="7"/>
  <c r="Z1449" i="7"/>
  <c r="Z1446" i="7"/>
  <c r="Y1446" i="7"/>
  <c r="AA1446" i="7"/>
  <c r="Y1445" i="7"/>
  <c r="AA1445" i="7"/>
  <c r="Z1445" i="7"/>
  <c r="Z1442" i="7"/>
  <c r="Y1442" i="7"/>
  <c r="AA1442" i="7"/>
  <c r="Y1441" i="7"/>
  <c r="AA1441" i="7"/>
  <c r="Z1441" i="7"/>
  <c r="Z1438" i="7"/>
  <c r="Y1438" i="7"/>
  <c r="AA1438" i="7"/>
  <c r="Y1437" i="7"/>
  <c r="AA1437" i="7"/>
  <c r="Z1437" i="7"/>
  <c r="Z1434" i="7"/>
  <c r="Y1434" i="7"/>
  <c r="AA1434" i="7"/>
  <c r="Y1433" i="7"/>
  <c r="AA1433" i="7"/>
  <c r="Z1433" i="7"/>
  <c r="Z1430" i="7"/>
  <c r="Y1430" i="7"/>
  <c r="AA1430" i="7"/>
  <c r="Y1429" i="7"/>
  <c r="AA1429" i="7"/>
  <c r="Z1429" i="7"/>
  <c r="Z1426" i="7"/>
  <c r="Y1426" i="7"/>
  <c r="AA1426" i="7"/>
  <c r="Y1425" i="7"/>
  <c r="AA1425" i="7"/>
  <c r="Z1425" i="7"/>
  <c r="Z1422" i="7"/>
  <c r="Y1422" i="7"/>
  <c r="AA1422" i="7"/>
  <c r="Y1421" i="7"/>
  <c r="AA1421" i="7"/>
  <c r="Z1421" i="7"/>
  <c r="Z1418" i="7"/>
  <c r="Y1418" i="7"/>
  <c r="AA1418" i="7"/>
  <c r="Y1417" i="7"/>
  <c r="AA1417" i="7"/>
  <c r="Z1417" i="7"/>
  <c r="Z1414" i="7"/>
  <c r="Y1414" i="7"/>
  <c r="AA1414" i="7"/>
  <c r="Y1413" i="7"/>
  <c r="AA1413" i="7"/>
  <c r="Z1413" i="7"/>
  <c r="Z1410" i="7"/>
  <c r="Y1410" i="7"/>
  <c r="AA1410" i="7"/>
  <c r="Y1409" i="7"/>
  <c r="AA1409" i="7"/>
  <c r="Z1409" i="7"/>
  <c r="Z1406" i="7"/>
  <c r="Y1406" i="7"/>
  <c r="AA1406" i="7"/>
  <c r="Y1405" i="7"/>
  <c r="AA1405" i="7"/>
  <c r="Z1405" i="7"/>
  <c r="Z1402" i="7"/>
  <c r="Y1402" i="7"/>
  <c r="AA1402" i="7"/>
  <c r="Y1401" i="7"/>
  <c r="AA1401" i="7"/>
  <c r="Z1401" i="7"/>
  <c r="Z1398" i="7"/>
  <c r="Y1398" i="7"/>
  <c r="AA1398" i="7"/>
  <c r="Y1397" i="7"/>
  <c r="AA1397" i="7"/>
  <c r="Z1397" i="7"/>
  <c r="Z1394" i="7"/>
  <c r="Y1394" i="7"/>
  <c r="AA1394" i="7"/>
  <c r="Y1393" i="7"/>
  <c r="AA1393" i="7"/>
  <c r="Z1393" i="7"/>
  <c r="Z1390" i="7"/>
  <c r="Y1390" i="7"/>
  <c r="AA1390" i="7"/>
  <c r="Y1389" i="7"/>
  <c r="AA1389" i="7"/>
  <c r="Z1389" i="7"/>
  <c r="Z1386" i="7"/>
  <c r="Y1386" i="7"/>
  <c r="AA1386" i="7"/>
  <c r="Y1385" i="7"/>
  <c r="AA1385" i="7"/>
  <c r="Z1385" i="7"/>
  <c r="Z1382" i="7"/>
  <c r="Y1382" i="7"/>
  <c r="AA1382" i="7"/>
  <c r="Y1381" i="7"/>
  <c r="AA1381" i="7"/>
  <c r="Z1381" i="7"/>
  <c r="Z1378" i="7"/>
  <c r="Y1378" i="7"/>
  <c r="AA1378" i="7"/>
  <c r="Y1377" i="7"/>
  <c r="AA1377" i="7"/>
  <c r="Z1377" i="7"/>
  <c r="Z1374" i="7"/>
  <c r="Y1374" i="7"/>
  <c r="AA1374" i="7"/>
  <c r="Y1373" i="7"/>
  <c r="AA1373" i="7"/>
  <c r="Z1373" i="7"/>
  <c r="Z1370" i="7"/>
  <c r="Y1370" i="7"/>
  <c r="AA1370" i="7"/>
  <c r="Y1369" i="7"/>
  <c r="AA1369" i="7"/>
  <c r="Z1369" i="7"/>
  <c r="Z1366" i="7"/>
  <c r="Y1366" i="7"/>
  <c r="AA1366" i="7"/>
  <c r="Y1365" i="7"/>
  <c r="AA1365" i="7"/>
  <c r="Z1365" i="7"/>
  <c r="Y1362" i="7"/>
  <c r="AA1362" i="7"/>
  <c r="Y1346" i="7"/>
  <c r="AA1346" i="7"/>
  <c r="Y1338" i="7"/>
  <c r="AA1338" i="7"/>
  <c r="C1502" i="7"/>
  <c r="C1501" i="7"/>
  <c r="AA1500" i="7"/>
  <c r="AA1496" i="7"/>
  <c r="C1494" i="7"/>
  <c r="C1493" i="7"/>
  <c r="AA1492" i="7"/>
  <c r="AA1488" i="7"/>
  <c r="C1486" i="7"/>
  <c r="C1485" i="7"/>
  <c r="AA1484" i="7"/>
  <c r="AA1480" i="7"/>
  <c r="C1480" i="7"/>
  <c r="C1479" i="7"/>
  <c r="C1478" i="7"/>
  <c r="C1477" i="7"/>
  <c r="AA1476" i="7"/>
  <c r="AA1472" i="7"/>
  <c r="C1470" i="7"/>
  <c r="C1469" i="7"/>
  <c r="AA1468" i="7"/>
  <c r="AA1464" i="7"/>
  <c r="C1462" i="7"/>
  <c r="C1461" i="7"/>
  <c r="AA1460" i="7"/>
  <c r="AA1456" i="7"/>
  <c r="C1456" i="7"/>
  <c r="C1455" i="7"/>
  <c r="C1454" i="7"/>
  <c r="C1453" i="7"/>
  <c r="AA1452" i="7"/>
  <c r="AA1448" i="7"/>
  <c r="C1446" i="7"/>
  <c r="C1445" i="7"/>
  <c r="AA1444" i="7"/>
  <c r="AA1440" i="7"/>
  <c r="C1440" i="7"/>
  <c r="C1438" i="7"/>
  <c r="C1437" i="7"/>
  <c r="AA1436" i="7"/>
  <c r="AA1432" i="7"/>
  <c r="C1432" i="7"/>
  <c r="C1431" i="7"/>
  <c r="C1430" i="7"/>
  <c r="C1429" i="7"/>
  <c r="AA1428" i="7"/>
  <c r="AA1424" i="7"/>
  <c r="C1422" i="7"/>
  <c r="C1421" i="7"/>
  <c r="AA1420" i="7"/>
  <c r="AA1416" i="7"/>
  <c r="C1415" i="7"/>
  <c r="C1414" i="7"/>
  <c r="C1413" i="7"/>
  <c r="AA1412" i="7"/>
  <c r="AA1408" i="7"/>
  <c r="C1408" i="7"/>
  <c r="C1406" i="7"/>
  <c r="C1405" i="7"/>
  <c r="AA1404" i="7"/>
  <c r="AA1400" i="7"/>
  <c r="C1399" i="7"/>
  <c r="C1398" i="7"/>
  <c r="C1397" i="7"/>
  <c r="AA1396" i="7"/>
  <c r="C1396" i="7"/>
  <c r="AA1392" i="7"/>
  <c r="C1392" i="7"/>
  <c r="C1391" i="7"/>
  <c r="C1390" i="7"/>
  <c r="C1389" i="7"/>
  <c r="AA1388" i="7"/>
  <c r="AA1384" i="7"/>
  <c r="C1383" i="7"/>
  <c r="C1382" i="7"/>
  <c r="C1381" i="7"/>
  <c r="AA1380" i="7"/>
  <c r="AA1376" i="7"/>
  <c r="C1375" i="7"/>
  <c r="C1374" i="7"/>
  <c r="C1373" i="7"/>
  <c r="AA1372" i="7"/>
  <c r="AA1368" i="7"/>
  <c r="C1368" i="7"/>
  <c r="C1367" i="7"/>
  <c r="C1366" i="7"/>
  <c r="C1365" i="7"/>
  <c r="Z1362" i="7"/>
  <c r="Y1358" i="7"/>
  <c r="AA1358" i="7"/>
  <c r="AA1357" i="7"/>
  <c r="Y1350" i="7"/>
  <c r="AA1350" i="7"/>
  <c r="AA1349" i="7"/>
  <c r="Z1346" i="7"/>
  <c r="Z1338" i="7"/>
  <c r="Y1334" i="7"/>
  <c r="AA1334" i="7"/>
  <c r="Z1330" i="7"/>
  <c r="AA1325" i="7"/>
  <c r="Z1323" i="7"/>
  <c r="Y1323" i="7"/>
  <c r="AA1323" i="7"/>
  <c r="Y1320" i="7"/>
  <c r="AA1320" i="7"/>
  <c r="Z1320" i="7"/>
  <c r="Y1319" i="7"/>
  <c r="Y1308" i="7"/>
  <c r="Z1308" i="7"/>
  <c r="Z1307" i="7"/>
  <c r="Y1307" i="7"/>
  <c r="AA1307" i="7"/>
  <c r="Y1304" i="7"/>
  <c r="AA1304" i="7"/>
  <c r="Z1304" i="7"/>
  <c r="Y1303" i="7"/>
  <c r="AA1300" i="7"/>
  <c r="Y1296" i="7"/>
  <c r="AA1296" i="7"/>
  <c r="Z1296" i="7"/>
  <c r="Z1295" i="7"/>
  <c r="Y1295" i="7"/>
  <c r="AA1295" i="7"/>
  <c r="Y1292" i="7"/>
  <c r="AA1292" i="7"/>
  <c r="Z1292" i="7"/>
  <c r="Z1291" i="7"/>
  <c r="Y1291" i="7"/>
  <c r="AA1291" i="7"/>
  <c r="Y1288" i="7"/>
  <c r="AA1288" i="7"/>
  <c r="Z1288" i="7"/>
  <c r="Z1287" i="7"/>
  <c r="Y1287" i="7"/>
  <c r="AA1287" i="7"/>
  <c r="Y1284" i="7"/>
  <c r="AA1284" i="7"/>
  <c r="Z1284" i="7"/>
  <c r="Z1283" i="7"/>
  <c r="Y1283" i="7"/>
  <c r="AA1283" i="7"/>
  <c r="Y1280" i="7"/>
  <c r="AA1280" i="7"/>
  <c r="Z1280" i="7"/>
  <c r="Z1279" i="7"/>
  <c r="Y1279" i="7"/>
  <c r="AA1279" i="7"/>
  <c r="Y1276" i="7"/>
  <c r="AA1276" i="7"/>
  <c r="Z1276" i="7"/>
  <c r="Z1275" i="7"/>
  <c r="Y1275" i="7"/>
  <c r="AA1275" i="7"/>
  <c r="Y1272" i="7"/>
  <c r="AA1272" i="7"/>
  <c r="Z1272" i="7"/>
  <c r="Z1271" i="7"/>
  <c r="Y1271" i="7"/>
  <c r="AA1271" i="7"/>
  <c r="Y1268" i="7"/>
  <c r="AA1268" i="7"/>
  <c r="Z1268" i="7"/>
  <c r="Z1267" i="7"/>
  <c r="Y1267" i="7"/>
  <c r="AA1267" i="7"/>
  <c r="Y1264" i="7"/>
  <c r="AA1264" i="7"/>
  <c r="Z1264" i="7"/>
  <c r="Z1263" i="7"/>
  <c r="Y1263" i="7"/>
  <c r="AA1263" i="7"/>
  <c r="Y1260" i="7"/>
  <c r="AA1260" i="7"/>
  <c r="Z1260" i="7"/>
  <c r="Z1259" i="7"/>
  <c r="Y1259" i="7"/>
  <c r="AA1259" i="7"/>
  <c r="Y1256" i="7"/>
  <c r="AA1256" i="7"/>
  <c r="Z1256" i="7"/>
  <c r="Z1255" i="7"/>
  <c r="Y1255" i="7"/>
  <c r="AA1255" i="7"/>
  <c r="Y1252" i="7"/>
  <c r="AA1252" i="7"/>
  <c r="Z1252" i="7"/>
  <c r="Z1251" i="7"/>
  <c r="Y1251" i="7"/>
  <c r="AA1251" i="7"/>
  <c r="Y1248" i="7"/>
  <c r="AA1248" i="7"/>
  <c r="Z1248" i="7"/>
  <c r="Z1247" i="7"/>
  <c r="Y1247" i="7"/>
  <c r="AA1247" i="7"/>
  <c r="Y1244" i="7"/>
  <c r="AA1244" i="7"/>
  <c r="Z1244" i="7"/>
  <c r="Z1243" i="7"/>
  <c r="Y1243" i="7"/>
  <c r="AA1243" i="7"/>
  <c r="Y1240" i="7"/>
  <c r="AA1240" i="7"/>
  <c r="Z1240" i="7"/>
  <c r="Z1239" i="7"/>
  <c r="Y1239" i="7"/>
  <c r="AA1239" i="7"/>
  <c r="Y1236" i="7"/>
  <c r="AA1236" i="7"/>
  <c r="Z1236" i="7"/>
  <c r="Z1235" i="7"/>
  <c r="Y1235" i="7"/>
  <c r="AA1235" i="7"/>
  <c r="Y1232" i="7"/>
  <c r="AA1232" i="7"/>
  <c r="Z1232" i="7"/>
  <c r="Z1231" i="7"/>
  <c r="Y1231" i="7"/>
  <c r="AA1231" i="7"/>
  <c r="Y1228" i="7"/>
  <c r="AA1228" i="7"/>
  <c r="Z1228" i="7"/>
  <c r="Z1227" i="7"/>
  <c r="Y1227" i="7"/>
  <c r="AA1227" i="7"/>
  <c r="Y1224" i="7"/>
  <c r="AA1224" i="7"/>
  <c r="Z1224" i="7"/>
  <c r="Z1223" i="7"/>
  <c r="Y1223" i="7"/>
  <c r="AA1223" i="7"/>
  <c r="C1353" i="7"/>
  <c r="C1346" i="7"/>
  <c r="C1345" i="7"/>
  <c r="C1341" i="7"/>
  <c r="C1338" i="7"/>
  <c r="C1337" i="7"/>
  <c r="C1334" i="7"/>
  <c r="C1325" i="7"/>
  <c r="C1324" i="7"/>
  <c r="C1323" i="7"/>
  <c r="C1320" i="7"/>
  <c r="AA1318" i="7"/>
  <c r="C1318" i="7"/>
  <c r="C1313" i="7"/>
  <c r="C1307" i="7"/>
  <c r="C1304" i="7"/>
  <c r="C1303" i="7"/>
  <c r="AA1302" i="7"/>
  <c r="C1302" i="7"/>
  <c r="AA1298" i="7"/>
  <c r="C1296" i="7"/>
  <c r="C1295" i="7"/>
  <c r="AA1294" i="7"/>
  <c r="C1291" i="7"/>
  <c r="AA1290" i="7"/>
  <c r="C1289" i="7"/>
  <c r="C1288" i="7"/>
  <c r="C1287" i="7"/>
  <c r="AA1282" i="7"/>
  <c r="C1280" i="7"/>
  <c r="C1279" i="7"/>
  <c r="AA1278" i="7"/>
  <c r="C1275" i="7"/>
  <c r="AA1274" i="7"/>
  <c r="C1272" i="7"/>
  <c r="C1271" i="7"/>
  <c r="AA1270" i="7"/>
  <c r="AA1266" i="7"/>
  <c r="C1264" i="7"/>
  <c r="C1263" i="7"/>
  <c r="AA1262" i="7"/>
  <c r="C1259" i="7"/>
  <c r="AA1258" i="7"/>
  <c r="C1256" i="7"/>
  <c r="C1255" i="7"/>
  <c r="AA1254" i="7"/>
  <c r="AA1250" i="7"/>
  <c r="C1249" i="7"/>
  <c r="C1248" i="7"/>
  <c r="C1247" i="7"/>
  <c r="AA1246" i="7"/>
  <c r="C1243" i="7"/>
  <c r="AA1242" i="7"/>
  <c r="C1241" i="7"/>
  <c r="C1240" i="7"/>
  <c r="C1239" i="7"/>
  <c r="AA1234" i="7"/>
  <c r="C1233" i="7"/>
  <c r="C1232" i="7"/>
  <c r="C1231" i="7"/>
  <c r="C1227" i="7"/>
  <c r="AA1226" i="7"/>
  <c r="C1225" i="7"/>
  <c r="C1224" i="7"/>
  <c r="C1223" i="7"/>
  <c r="Z1222" i="7"/>
  <c r="Z1210" i="7"/>
  <c r="C1206" i="7"/>
  <c r="C1202" i="7"/>
  <c r="C1198" i="7"/>
  <c r="Z1194" i="7"/>
  <c r="Z1178" i="7"/>
  <c r="C1174" i="7"/>
  <c r="C1170" i="7"/>
  <c r="C1166" i="7"/>
  <c r="Z1162" i="7"/>
  <c r="Z1146" i="7"/>
  <c r="C1142" i="7"/>
  <c r="Y1074" i="7"/>
  <c r="Y1072" i="7"/>
  <c r="Y1070" i="7"/>
  <c r="Z1068" i="7"/>
  <c r="Y1066" i="7"/>
  <c r="Y1064" i="7"/>
  <c r="Y1062" i="7"/>
  <c r="Y1060" i="7"/>
  <c r="Y1058" i="7"/>
  <c r="Z1054" i="7"/>
  <c r="AA1052" i="7"/>
  <c r="AA1050" i="7"/>
  <c r="AA1046" i="7"/>
  <c r="AA1044" i="7"/>
  <c r="AA1042" i="7"/>
  <c r="AA1038" i="7"/>
  <c r="AA1036" i="7"/>
  <c r="AA1034" i="7"/>
  <c r="AA1030" i="7"/>
  <c r="AA1028" i="7"/>
  <c r="AA1026" i="7"/>
  <c r="Y1022" i="7"/>
  <c r="Y1020" i="7"/>
  <c r="Z1018" i="7"/>
  <c r="Y1016" i="7"/>
  <c r="Y1014" i="7"/>
  <c r="Y1012" i="7"/>
  <c r="Z1010" i="7"/>
  <c r="Y1008" i="7"/>
  <c r="Y1006" i="7"/>
  <c r="Y1004" i="7"/>
  <c r="Z1002" i="7"/>
  <c r="Y1000" i="7"/>
  <c r="Y998" i="7"/>
  <c r="Y996" i="7"/>
  <c r="Z994" i="7"/>
  <c r="Y992" i="7"/>
  <c r="Z990" i="7"/>
  <c r="AA988" i="7"/>
  <c r="Z986" i="7"/>
  <c r="AA984" i="7"/>
  <c r="AA982" i="7"/>
  <c r="AA980" i="7"/>
  <c r="Z978" i="7"/>
  <c r="AA976" i="7"/>
  <c r="AA974" i="7"/>
  <c r="AA972" i="7"/>
  <c r="Z970" i="7"/>
  <c r="AA968" i="7"/>
  <c r="AA964" i="7"/>
  <c r="Z962" i="7"/>
  <c r="AA960" i="7"/>
  <c r="AA956" i="7"/>
  <c r="Z954" i="7"/>
  <c r="AA952" i="7"/>
  <c r="AA948" i="7"/>
  <c r="Z946" i="7"/>
  <c r="AA944" i="7"/>
  <c r="AA940" i="7"/>
  <c r="Z938" i="7"/>
  <c r="AA936" i="7"/>
  <c r="AA932" i="7"/>
  <c r="Z930" i="7"/>
  <c r="AA928" i="7"/>
  <c r="AA926" i="7"/>
  <c r="Y922" i="7"/>
  <c r="Y918" i="7"/>
  <c r="Y914" i="7"/>
  <c r="Y910" i="7"/>
  <c r="Y906" i="7"/>
  <c r="Y902" i="7"/>
  <c r="Y898" i="7"/>
  <c r="Y894" i="7"/>
  <c r="Y890" i="7"/>
  <c r="Y886" i="7"/>
  <c r="Y882" i="7"/>
  <c r="Y878" i="7"/>
  <c r="Y876" i="7"/>
  <c r="AA874" i="7"/>
  <c r="AA870" i="7"/>
  <c r="AA866" i="7"/>
  <c r="AA862" i="7"/>
  <c r="AA858" i="7"/>
  <c r="AA854" i="7"/>
  <c r="AA850" i="7"/>
  <c r="AA846" i="7"/>
  <c r="Z842" i="7"/>
  <c r="Y840" i="7"/>
  <c r="Y836" i="7"/>
  <c r="Z834" i="7"/>
  <c r="Y832" i="7"/>
  <c r="Y828" i="7"/>
  <c r="Z826" i="7"/>
  <c r="Y824" i="7"/>
  <c r="Y820" i="7"/>
  <c r="Z818" i="7"/>
  <c r="Y816" i="7"/>
  <c r="Y812" i="7"/>
  <c r="Z810" i="7"/>
  <c r="AA808" i="7"/>
  <c r="AA804" i="7"/>
  <c r="Z802" i="7"/>
  <c r="AA800" i="7"/>
  <c r="AA796" i="7"/>
  <c r="Z794" i="7"/>
  <c r="AA792" i="7"/>
  <c r="AA788" i="7"/>
  <c r="Z786" i="7"/>
  <c r="AA784" i="7"/>
  <c r="Y780" i="7"/>
  <c r="Z778" i="7"/>
  <c r="Y776" i="7"/>
  <c r="Y772" i="7"/>
  <c r="Z770" i="7"/>
  <c r="Y768" i="7"/>
  <c r="Y764" i="7"/>
  <c r="Z762" i="7"/>
  <c r="Y760" i="7"/>
  <c r="Y756" i="7"/>
  <c r="Z754" i="7"/>
  <c r="Y752" i="7"/>
  <c r="Y748" i="7"/>
  <c r="Z746" i="7"/>
  <c r="Y744" i="7"/>
  <c r="Y740" i="7"/>
  <c r="Z738" i="7"/>
  <c r="Y736" i="7"/>
  <c r="Y734" i="7"/>
  <c r="Y732" i="7"/>
  <c r="AA730" i="7"/>
  <c r="AA722" i="7"/>
  <c r="AA714" i="7"/>
  <c r="AA706" i="7"/>
  <c r="AA698" i="7"/>
  <c r="AA690" i="7"/>
  <c r="AA682" i="7"/>
  <c r="AA674" i="7"/>
  <c r="AA666" i="7"/>
  <c r="AA658" i="7"/>
  <c r="AA650" i="7"/>
  <c r="AA642" i="7"/>
  <c r="AA634" i="7"/>
  <c r="Y618" i="7"/>
  <c r="Y602" i="7"/>
  <c r="Y586" i="7"/>
  <c r="AA570" i="7"/>
  <c r="Z554" i="7"/>
  <c r="AA538" i="7"/>
  <c r="Z522" i="7"/>
  <c r="AA506" i="7"/>
  <c r="Z490" i="7"/>
  <c r="AA446" i="7"/>
  <c r="Z438" i="7"/>
  <c r="Y430" i="7"/>
  <c r="Y422" i="7"/>
  <c r="AA414" i="7"/>
  <c r="Y726" i="7"/>
  <c r="Z718" i="7"/>
  <c r="Y710" i="7"/>
  <c r="Z702" i="7"/>
  <c r="Y694" i="7"/>
  <c r="Z686" i="7"/>
  <c r="Y678" i="7"/>
  <c r="Z670" i="7"/>
  <c r="Y662" i="7"/>
  <c r="Z654" i="7"/>
  <c r="Y646" i="7"/>
  <c r="Y626" i="7"/>
  <c r="Y610" i="7"/>
  <c r="Y594" i="7"/>
  <c r="AA578" i="7"/>
  <c r="Z562" i="7"/>
  <c r="AA546" i="7"/>
  <c r="Z530" i="7"/>
  <c r="AA514" i="7"/>
  <c r="Z498" i="7"/>
  <c r="AA482" i="7"/>
  <c r="Y408" i="7"/>
  <c r="AA408" i="7"/>
  <c r="Y404" i="7"/>
  <c r="AA404" i="7"/>
  <c r="Z404" i="7"/>
  <c r="Y400" i="7"/>
  <c r="AA400" i="7"/>
  <c r="Z400" i="7"/>
  <c r="Y396" i="7"/>
  <c r="AA396" i="7"/>
  <c r="Z396" i="7"/>
  <c r="Y392" i="7"/>
  <c r="AA392" i="7"/>
  <c r="Z392" i="7"/>
  <c r="Y388" i="7"/>
  <c r="AA388" i="7"/>
  <c r="Z388" i="7"/>
  <c r="Y384" i="7"/>
  <c r="AA384" i="7"/>
  <c r="Z384" i="7"/>
  <c r="Y376" i="7"/>
  <c r="AA376" i="7"/>
  <c r="Z376" i="7"/>
  <c r="Y372" i="7"/>
  <c r="AA372" i="7"/>
  <c r="Z372" i="7"/>
  <c r="Y368" i="7"/>
  <c r="AA368" i="7"/>
  <c r="Z368" i="7"/>
  <c r="Y364" i="7"/>
  <c r="AA364" i="7"/>
  <c r="Z364" i="7"/>
  <c r="Y360" i="7"/>
  <c r="AA360" i="7"/>
  <c r="Z360" i="7"/>
  <c r="Y356" i="7"/>
  <c r="AA356" i="7"/>
  <c r="Z356" i="7"/>
  <c r="Y352" i="7"/>
  <c r="AA352" i="7"/>
  <c r="Z352" i="7"/>
  <c r="Y348" i="7"/>
  <c r="AA348" i="7"/>
  <c r="Z348" i="7"/>
  <c r="Y344" i="7"/>
  <c r="AA344" i="7"/>
  <c r="Z344" i="7"/>
  <c r="Y342" i="7"/>
  <c r="AA338" i="7"/>
  <c r="AA334" i="7"/>
  <c r="Y261" i="7"/>
  <c r="AA261" i="7"/>
  <c r="Z261" i="7"/>
  <c r="Z256" i="7"/>
  <c r="AA256" i="7"/>
  <c r="Y245" i="7"/>
  <c r="AA245" i="7"/>
  <c r="Z245" i="7"/>
  <c r="C237" i="7"/>
  <c r="Z237" i="7"/>
  <c r="Z234" i="7"/>
  <c r="Z230" i="7"/>
  <c r="Z226" i="7"/>
  <c r="C221" i="7"/>
  <c r="Z218" i="7"/>
  <c r="Y214" i="7"/>
  <c r="AA214" i="7"/>
  <c r="Z214" i="7"/>
  <c r="Y210" i="7"/>
  <c r="AA210" i="7"/>
  <c r="Z210" i="7"/>
  <c r="Y206" i="7"/>
  <c r="AA206" i="7"/>
  <c r="Z206" i="7"/>
  <c r="Y202" i="7"/>
  <c r="AA202" i="7"/>
  <c r="Z202" i="7"/>
  <c r="Z183" i="7"/>
  <c r="AA179" i="7"/>
  <c r="Y175" i="7"/>
  <c r="Y171" i="7"/>
  <c r="Z167" i="7"/>
  <c r="AA163" i="7"/>
  <c r="Z159" i="7"/>
  <c r="Y155" i="7"/>
  <c r="Z151" i="7"/>
  <c r="AA147" i="7"/>
  <c r="Y143" i="7"/>
  <c r="Y139" i="7"/>
  <c r="Z135" i="7"/>
  <c r="Y132" i="7"/>
  <c r="AA132" i="7"/>
  <c r="Z132" i="7"/>
  <c r="Z111" i="7"/>
  <c r="AA111" i="7"/>
  <c r="Z100" i="7"/>
  <c r="AA100" i="7"/>
  <c r="Y21" i="7"/>
  <c r="Z638" i="7"/>
  <c r="Y630" i="7"/>
  <c r="Y622" i="7"/>
  <c r="Y614" i="7"/>
  <c r="Z606" i="7"/>
  <c r="Y598" i="7"/>
  <c r="Y590" i="7"/>
  <c r="Y582" i="7"/>
  <c r="Z574" i="7"/>
  <c r="Y566" i="7"/>
  <c r="Z558" i="7"/>
  <c r="Z550" i="7"/>
  <c r="Y542" i="7"/>
  <c r="Z534" i="7"/>
  <c r="Z526" i="7"/>
  <c r="Z518" i="7"/>
  <c r="Y510" i="7"/>
  <c r="Z502" i="7"/>
  <c r="Z494" i="7"/>
  <c r="Z486" i="7"/>
  <c r="Y478" i="7"/>
  <c r="Y476" i="7"/>
  <c r="AA474" i="7"/>
  <c r="Z472" i="7"/>
  <c r="Y468" i="7"/>
  <c r="AA466" i="7"/>
  <c r="Z464" i="7"/>
  <c r="Y460" i="7"/>
  <c r="AA458" i="7"/>
  <c r="Z456" i="7"/>
  <c r="Y452" i="7"/>
  <c r="AA450" i="7"/>
  <c r="AA426" i="7"/>
  <c r="AA418" i="7"/>
  <c r="Y325" i="7"/>
  <c r="AA325" i="7"/>
  <c r="Z325" i="7"/>
  <c r="Y321" i="7"/>
  <c r="AA321" i="7"/>
  <c r="Z321" i="7"/>
  <c r="Y317" i="7"/>
  <c r="AA317" i="7"/>
  <c r="Z317" i="7"/>
  <c r="Y313" i="7"/>
  <c r="AA313" i="7"/>
  <c r="Z313" i="7"/>
  <c r="Y309" i="7"/>
  <c r="AA309" i="7"/>
  <c r="Z309" i="7"/>
  <c r="Y305" i="7"/>
  <c r="AA305" i="7"/>
  <c r="Z305" i="7"/>
  <c r="AA301" i="7"/>
  <c r="Y297" i="7"/>
  <c r="AA297" i="7"/>
  <c r="Z297" i="7"/>
  <c r="Y293" i="7"/>
  <c r="AA293" i="7"/>
  <c r="Z293" i="7"/>
  <c r="Y289" i="7"/>
  <c r="AA289" i="7"/>
  <c r="Z289" i="7"/>
  <c r="Y285" i="7"/>
  <c r="AA285" i="7"/>
  <c r="Z285" i="7"/>
  <c r="Y281" i="7"/>
  <c r="AA281" i="7"/>
  <c r="Z281" i="7"/>
  <c r="Y277" i="7"/>
  <c r="AA277" i="7"/>
  <c r="Z277" i="7"/>
  <c r="Y273" i="7"/>
  <c r="AA273" i="7"/>
  <c r="Z273" i="7"/>
  <c r="Y269" i="7"/>
  <c r="AA269" i="7"/>
  <c r="Z269" i="7"/>
  <c r="Z264" i="7"/>
  <c r="AA264" i="7"/>
  <c r="Y253" i="7"/>
  <c r="AA253" i="7"/>
  <c r="Z253" i="7"/>
  <c r="Z248" i="7"/>
  <c r="AA248" i="7"/>
  <c r="Z127" i="7"/>
  <c r="AA127" i="7"/>
  <c r="Y116" i="7"/>
  <c r="AA116" i="7"/>
  <c r="Z116" i="7"/>
  <c r="Y105" i="7"/>
  <c r="AA105" i="7"/>
  <c r="Z105" i="7"/>
  <c r="Y75" i="7"/>
  <c r="AA75" i="7"/>
  <c r="Z75" i="7"/>
  <c r="Z54" i="7"/>
  <c r="AA54" i="7"/>
  <c r="Y406" i="7"/>
  <c r="AA406" i="7"/>
  <c r="Y402" i="7"/>
  <c r="AA402" i="7"/>
  <c r="Y398" i="7"/>
  <c r="AA398" i="7"/>
  <c r="Y394" i="7"/>
  <c r="AA394" i="7"/>
  <c r="Y390" i="7"/>
  <c r="AA390" i="7"/>
  <c r="Y386" i="7"/>
  <c r="AA386" i="7"/>
  <c r="Y382" i="7"/>
  <c r="AA382" i="7"/>
  <c r="Y378" i="7"/>
  <c r="AA378" i="7"/>
  <c r="Y374" i="7"/>
  <c r="AA374" i="7"/>
  <c r="Y370" i="7"/>
  <c r="AA370" i="7"/>
  <c r="Y366" i="7"/>
  <c r="AA366" i="7"/>
  <c r="Y362" i="7"/>
  <c r="AA362" i="7"/>
  <c r="Y358" i="7"/>
  <c r="AA358" i="7"/>
  <c r="Y354" i="7"/>
  <c r="AA354" i="7"/>
  <c r="Y350" i="7"/>
  <c r="AA350" i="7"/>
  <c r="Y346" i="7"/>
  <c r="AA346" i="7"/>
  <c r="Y340" i="7"/>
  <c r="AA336" i="7"/>
  <c r="AA332" i="7"/>
  <c r="AA328" i="7"/>
  <c r="Y323" i="7"/>
  <c r="AA323" i="7"/>
  <c r="Y319" i="7"/>
  <c r="AA319" i="7"/>
  <c r="Y315" i="7"/>
  <c r="AA315" i="7"/>
  <c r="Y311" i="7"/>
  <c r="AA311" i="7"/>
  <c r="Y307" i="7"/>
  <c r="AA307" i="7"/>
  <c r="Y303" i="7"/>
  <c r="AA303" i="7"/>
  <c r="Y299" i="7"/>
  <c r="AA299" i="7"/>
  <c r="Y295" i="7"/>
  <c r="AA295" i="7"/>
  <c r="Y291" i="7"/>
  <c r="AA291" i="7"/>
  <c r="Y287" i="7"/>
  <c r="AA287" i="7"/>
  <c r="Y279" i="7"/>
  <c r="AA279" i="7"/>
  <c r="Y275" i="7"/>
  <c r="AA275" i="7"/>
  <c r="Y271" i="7"/>
  <c r="AA271" i="7"/>
  <c r="Y265" i="7"/>
  <c r="AA265" i="7"/>
  <c r="Y257" i="7"/>
  <c r="AA257" i="7"/>
  <c r="Y249" i="7"/>
  <c r="AA249" i="7"/>
  <c r="Y241" i="7"/>
  <c r="AA241" i="7"/>
  <c r="C239" i="7"/>
  <c r="Z239" i="7"/>
  <c r="Z236" i="7"/>
  <c r="Z235" i="7"/>
  <c r="Z232" i="7"/>
  <c r="Z231" i="7"/>
  <c r="Z228" i="7"/>
  <c r="Z224" i="7"/>
  <c r="Z220" i="7"/>
  <c r="Z216" i="7"/>
  <c r="Y212" i="7"/>
  <c r="AA212" i="7"/>
  <c r="Y208" i="7"/>
  <c r="AA208" i="7"/>
  <c r="Y204" i="7"/>
  <c r="AA204" i="7"/>
  <c r="Y199" i="7"/>
  <c r="AA199" i="7"/>
  <c r="Z199" i="7"/>
  <c r="Y195" i="7"/>
  <c r="AA195" i="7"/>
  <c r="Z195" i="7"/>
  <c r="AA191" i="7"/>
  <c r="Z191" i="7"/>
  <c r="Y187" i="7"/>
  <c r="AA187" i="7"/>
  <c r="Z187" i="7"/>
  <c r="Z185" i="7"/>
  <c r="AA181" i="7"/>
  <c r="AA177" i="7"/>
  <c r="AA173" i="7"/>
  <c r="Y169" i="7"/>
  <c r="AA165" i="7"/>
  <c r="AA161" i="7"/>
  <c r="AA157" i="7"/>
  <c r="Y153" i="7"/>
  <c r="AA149" i="7"/>
  <c r="AA145" i="7"/>
  <c r="AA141" i="7"/>
  <c r="Y137" i="7"/>
  <c r="AA133" i="7"/>
  <c r="Y124" i="7"/>
  <c r="AA124" i="7"/>
  <c r="Z124" i="7"/>
  <c r="Y108" i="7"/>
  <c r="AA108" i="7"/>
  <c r="Z108" i="7"/>
  <c r="Y97" i="7"/>
  <c r="AA97" i="7"/>
  <c r="Z97" i="7"/>
  <c r="Z92" i="7"/>
  <c r="AA92" i="7"/>
  <c r="Z70" i="7"/>
  <c r="AA70" i="7"/>
  <c r="Y59" i="7"/>
  <c r="AA59" i="7"/>
  <c r="Z59" i="7"/>
  <c r="C402" i="7"/>
  <c r="C398" i="7"/>
  <c r="C396" i="7"/>
  <c r="C394" i="7"/>
  <c r="C386" i="7"/>
  <c r="C384" i="7"/>
  <c r="C382" i="7"/>
  <c r="C374" i="7"/>
  <c r="C372" i="7"/>
  <c r="C368" i="7"/>
  <c r="C366" i="7"/>
  <c r="C364" i="7"/>
  <c r="C360" i="7"/>
  <c r="C356" i="7"/>
  <c r="C354" i="7"/>
  <c r="C350" i="7"/>
  <c r="C344" i="7"/>
  <c r="C325" i="7"/>
  <c r="C317" i="7"/>
  <c r="C315" i="7"/>
  <c r="C313" i="7"/>
  <c r="C309" i="7"/>
  <c r="C299" i="7"/>
  <c r="C297" i="7"/>
  <c r="C293" i="7"/>
  <c r="C291" i="7"/>
  <c r="C285" i="7"/>
  <c r="C281" i="7"/>
  <c r="C273" i="7"/>
  <c r="C271" i="7"/>
  <c r="C265" i="7"/>
  <c r="C264" i="7"/>
  <c r="C260" i="7"/>
  <c r="C257" i="7"/>
  <c r="C256" i="7"/>
  <c r="C253" i="7"/>
  <c r="C245" i="7"/>
  <c r="C244" i="7"/>
  <c r="C214" i="7"/>
  <c r="C212" i="7"/>
  <c r="C206" i="7"/>
  <c r="C204" i="7"/>
  <c r="C202" i="7"/>
  <c r="Y197" i="7"/>
  <c r="AA197" i="7"/>
  <c r="Y193" i="7"/>
  <c r="AA193" i="7"/>
  <c r="Y189" i="7"/>
  <c r="AA189" i="7"/>
  <c r="Y128" i="7"/>
  <c r="AA128" i="7"/>
  <c r="Y120" i="7"/>
  <c r="AA120" i="7"/>
  <c r="Y112" i="7"/>
  <c r="AA112" i="7"/>
  <c r="Y101" i="7"/>
  <c r="AA101" i="7"/>
  <c r="Y93" i="7"/>
  <c r="AA93" i="7"/>
  <c r="Y83" i="7"/>
  <c r="AA83" i="7"/>
  <c r="Z83" i="7"/>
  <c r="Z78" i="7"/>
  <c r="AA78" i="7"/>
  <c r="Y67" i="7"/>
  <c r="AA67" i="7"/>
  <c r="Z67" i="7"/>
  <c r="Z62" i="7"/>
  <c r="AA62" i="7"/>
  <c r="Y51" i="7"/>
  <c r="AA51" i="7"/>
  <c r="Z51" i="7"/>
  <c r="Z46" i="7"/>
  <c r="AA46" i="7"/>
  <c r="C197" i="7"/>
  <c r="C189" i="7"/>
  <c r="C187" i="7"/>
  <c r="C132" i="7"/>
  <c r="C131" i="7"/>
  <c r="C127" i="7"/>
  <c r="C124" i="7"/>
  <c r="C123" i="7"/>
  <c r="C120" i="7"/>
  <c r="C116" i="7"/>
  <c r="C115" i="7"/>
  <c r="C112" i="7"/>
  <c r="C111" i="7"/>
  <c r="C108" i="7"/>
  <c r="C107" i="7"/>
  <c r="C101" i="7"/>
  <c r="C100" i="7"/>
  <c r="C96" i="7"/>
  <c r="C93" i="7"/>
  <c r="Y87" i="7"/>
  <c r="AA87" i="7"/>
  <c r="Y79" i="7"/>
  <c r="AA79" i="7"/>
  <c r="Y71" i="7"/>
  <c r="AA71" i="7"/>
  <c r="Y63" i="7"/>
  <c r="AA63" i="7"/>
  <c r="Y55" i="7"/>
  <c r="AA55" i="7"/>
  <c r="Y47" i="7"/>
  <c r="AA47" i="7"/>
  <c r="Y45" i="7"/>
  <c r="Z45" i="7"/>
  <c r="Z40" i="7"/>
  <c r="AA40" i="7"/>
  <c r="AA19" i="7"/>
  <c r="C87" i="7"/>
  <c r="C86" i="7"/>
  <c r="C78" i="7"/>
  <c r="C70" i="7"/>
  <c r="C58" i="7"/>
  <c r="C55" i="7"/>
  <c r="C54" i="7"/>
  <c r="C51" i="7"/>
  <c r="C50" i="7"/>
  <c r="C47" i="7"/>
  <c r="C46" i="7"/>
  <c r="Y41" i="7"/>
  <c r="AA41" i="7"/>
  <c r="AA25" i="7"/>
  <c r="Z15" i="7"/>
  <c r="C45" i="7"/>
  <c r="C36" i="7"/>
  <c r="C1220" i="7"/>
  <c r="Y1220" i="7"/>
  <c r="AA1220" i="7"/>
  <c r="Z1220" i="7"/>
  <c r="Y1216" i="7"/>
  <c r="AA1216" i="7"/>
  <c r="Z1216" i="7"/>
  <c r="Y1208" i="7"/>
  <c r="AA1208" i="7"/>
  <c r="Z1208" i="7"/>
  <c r="C1204" i="7"/>
  <c r="Y1204" i="7"/>
  <c r="AA1204" i="7"/>
  <c r="Z1204" i="7"/>
  <c r="C1200" i="7"/>
  <c r="Y1200" i="7"/>
  <c r="AA1200" i="7"/>
  <c r="Z1200" i="7"/>
  <c r="C1196" i="7"/>
  <c r="Y1196" i="7"/>
  <c r="AA1196" i="7"/>
  <c r="Z1196" i="7"/>
  <c r="Y1192" i="7"/>
  <c r="AA1192" i="7"/>
  <c r="Z1192" i="7"/>
  <c r="C1188" i="7"/>
  <c r="Y1188" i="7"/>
  <c r="AA1188" i="7"/>
  <c r="Z1188" i="7"/>
  <c r="C1184" i="7"/>
  <c r="Y1184" i="7"/>
  <c r="AA1184" i="7"/>
  <c r="Z1184" i="7"/>
  <c r="C1180" i="7"/>
  <c r="Y1180" i="7"/>
  <c r="AA1180" i="7"/>
  <c r="Z1180" i="7"/>
  <c r="C1176" i="7"/>
  <c r="Y1176" i="7"/>
  <c r="AA1176" i="7"/>
  <c r="Z1176" i="7"/>
  <c r="C1172" i="7"/>
  <c r="Y1172" i="7"/>
  <c r="AA1172" i="7"/>
  <c r="Z1172" i="7"/>
  <c r="C1168" i="7"/>
  <c r="Y1168" i="7"/>
  <c r="AA1168" i="7"/>
  <c r="Z1168" i="7"/>
  <c r="C1164" i="7"/>
  <c r="Y1164" i="7"/>
  <c r="AA1164" i="7"/>
  <c r="Z1164" i="7"/>
  <c r="C1160" i="7"/>
  <c r="Y1160" i="7"/>
  <c r="AA1160" i="7"/>
  <c r="Z1160" i="7"/>
  <c r="C1156" i="7"/>
  <c r="Y1156" i="7"/>
  <c r="AA1156" i="7"/>
  <c r="Z1156" i="7"/>
  <c r="Y1152" i="7"/>
  <c r="AA1152" i="7"/>
  <c r="Z1152" i="7"/>
  <c r="C1148" i="7"/>
  <c r="Y1148" i="7"/>
  <c r="AA1148" i="7"/>
  <c r="Z1148" i="7"/>
  <c r="C1138" i="7"/>
  <c r="Y1138" i="7"/>
  <c r="AA1138" i="7"/>
  <c r="Y1136" i="7"/>
  <c r="AA1136" i="7"/>
  <c r="C1134" i="7"/>
  <c r="Y1134" i="7"/>
  <c r="AA1134" i="7"/>
  <c r="Y1132" i="7"/>
  <c r="AA1132" i="7"/>
  <c r="C1128" i="7"/>
  <c r="Y1128" i="7"/>
  <c r="AA1128" i="7"/>
  <c r="Y1126" i="7"/>
  <c r="C1124" i="7"/>
  <c r="Y1124" i="7"/>
  <c r="AA1124" i="7"/>
  <c r="C1122" i="7"/>
  <c r="Y1122" i="7"/>
  <c r="AA1122" i="7"/>
  <c r="C1120" i="7"/>
  <c r="Y1120" i="7"/>
  <c r="AA1120" i="7"/>
  <c r="C1118" i="7"/>
  <c r="Y1118" i="7"/>
  <c r="AA1118" i="7"/>
  <c r="C1116" i="7"/>
  <c r="Y1116" i="7"/>
  <c r="AA1116" i="7"/>
  <c r="C1112" i="7"/>
  <c r="Y1112" i="7"/>
  <c r="AA1112" i="7"/>
  <c r="Y1110" i="7"/>
  <c r="C1108" i="7"/>
  <c r="Y1108" i="7"/>
  <c r="AA1108" i="7"/>
  <c r="C1106" i="7"/>
  <c r="Y1106" i="7"/>
  <c r="AA1106" i="7"/>
  <c r="Y1104" i="7"/>
  <c r="AA1104" i="7"/>
  <c r="C1102" i="7"/>
  <c r="Y1102" i="7"/>
  <c r="AA1102" i="7"/>
  <c r="Y1100" i="7"/>
  <c r="AA1100" i="7"/>
  <c r="C1096" i="7"/>
  <c r="Y1096" i="7"/>
  <c r="AA1096" i="7"/>
  <c r="Y1094" i="7"/>
  <c r="C1092" i="7"/>
  <c r="Y1092" i="7"/>
  <c r="AA1092" i="7"/>
  <c r="C1090" i="7"/>
  <c r="Y1090" i="7"/>
  <c r="AA1090" i="7"/>
  <c r="C1088" i="7"/>
  <c r="Y1088" i="7"/>
  <c r="AA1088" i="7"/>
  <c r="C1086" i="7"/>
  <c r="Y1086" i="7"/>
  <c r="AA1086" i="7"/>
  <c r="C1084" i="7"/>
  <c r="Y1084" i="7"/>
  <c r="AA1084" i="7"/>
  <c r="C1080" i="7"/>
  <c r="Y1080" i="7"/>
  <c r="AA1080" i="7"/>
  <c r="Y1078" i="7"/>
  <c r="AA1078" i="7"/>
  <c r="C1076" i="7"/>
  <c r="Y1076" i="7"/>
  <c r="AA1076" i="7"/>
  <c r="C728" i="7"/>
  <c r="Y728" i="7"/>
  <c r="AA728" i="7"/>
  <c r="Z728" i="7"/>
  <c r="C724" i="7"/>
  <c r="Y724" i="7"/>
  <c r="AA724" i="7"/>
  <c r="Z724" i="7"/>
  <c r="C720" i="7"/>
  <c r="Y720" i="7"/>
  <c r="AA720" i="7"/>
  <c r="Z720" i="7"/>
  <c r="C716" i="7"/>
  <c r="Y716" i="7"/>
  <c r="AA716" i="7"/>
  <c r="Z716" i="7"/>
  <c r="C712" i="7"/>
  <c r="Y712" i="7"/>
  <c r="AA712" i="7"/>
  <c r="Z712" i="7"/>
  <c r="Y708" i="7"/>
  <c r="AA708" i="7"/>
  <c r="Z708" i="7"/>
  <c r="C704" i="7"/>
  <c r="Y704" i="7"/>
  <c r="AA704" i="7"/>
  <c r="Z704" i="7"/>
  <c r="C700" i="7"/>
  <c r="Y700" i="7"/>
  <c r="AA700" i="7"/>
  <c r="Z700" i="7"/>
  <c r="Y696" i="7"/>
  <c r="Z696" i="7"/>
  <c r="C692" i="7"/>
  <c r="Y692" i="7"/>
  <c r="AA692" i="7"/>
  <c r="Z692" i="7"/>
  <c r="C688" i="7"/>
  <c r="Y688" i="7"/>
  <c r="AA688" i="7"/>
  <c r="Z688" i="7"/>
  <c r="C684" i="7"/>
  <c r="Y684" i="7"/>
  <c r="AA684" i="7"/>
  <c r="Z684" i="7"/>
  <c r="C676" i="7"/>
  <c r="Y676" i="7"/>
  <c r="AA676" i="7"/>
  <c r="Z676" i="7"/>
  <c r="C672" i="7"/>
  <c r="C668" i="7"/>
  <c r="Y668" i="7"/>
  <c r="AA668" i="7"/>
  <c r="Z668" i="7"/>
  <c r="C660" i="7"/>
  <c r="Y660" i="7"/>
  <c r="AA660" i="7"/>
  <c r="Z660" i="7"/>
  <c r="C652" i="7"/>
  <c r="Y652" i="7"/>
  <c r="AA652" i="7"/>
  <c r="Z652" i="7"/>
  <c r="C648" i="7"/>
  <c r="Y648" i="7"/>
  <c r="AA648" i="7"/>
  <c r="Z648" i="7"/>
  <c r="C644" i="7"/>
  <c r="Y644" i="7"/>
  <c r="AA644" i="7"/>
  <c r="Z644" i="7"/>
  <c r="C640" i="7"/>
  <c r="Y640" i="7"/>
  <c r="AA640" i="7"/>
  <c r="Z640" i="7"/>
  <c r="C632" i="7"/>
  <c r="Y632" i="7"/>
  <c r="AA632" i="7"/>
  <c r="Z632" i="7"/>
  <c r="C628" i="7"/>
  <c r="Y628" i="7"/>
  <c r="AA628" i="7"/>
  <c r="Z628" i="7"/>
  <c r="Y624" i="7"/>
  <c r="AA624" i="7"/>
  <c r="Z624" i="7"/>
  <c r="C620" i="7"/>
  <c r="Y620" i="7"/>
  <c r="AA620" i="7"/>
  <c r="Z620" i="7"/>
  <c r="C616" i="7"/>
  <c r="Y616" i="7"/>
  <c r="AA616" i="7"/>
  <c r="Z616" i="7"/>
  <c r="C612" i="7"/>
  <c r="Y612" i="7"/>
  <c r="AA612" i="7"/>
  <c r="Z612" i="7"/>
  <c r="C608" i="7"/>
  <c r="Y608" i="7"/>
  <c r="AA608" i="7"/>
  <c r="Z608" i="7"/>
  <c r="C604" i="7"/>
  <c r="C600" i="7"/>
  <c r="Y600" i="7"/>
  <c r="AA600" i="7"/>
  <c r="Z600" i="7"/>
  <c r="Y596" i="7"/>
  <c r="AA596" i="7"/>
  <c r="Z596" i="7"/>
  <c r="Y592" i="7"/>
  <c r="AA592" i="7"/>
  <c r="Z592" i="7"/>
  <c r="Y584" i="7"/>
  <c r="AA584" i="7"/>
  <c r="Z584" i="7"/>
  <c r="C580" i="7"/>
  <c r="Y580" i="7"/>
  <c r="AA580" i="7"/>
  <c r="Z580" i="7"/>
  <c r="C572" i="7"/>
  <c r="Y572" i="7"/>
  <c r="Z572" i="7"/>
  <c r="C564" i="7"/>
  <c r="Y564" i="7"/>
  <c r="AA564" i="7"/>
  <c r="Z564" i="7"/>
  <c r="Y560" i="7"/>
  <c r="C552" i="7"/>
  <c r="Y552" i="7"/>
  <c r="AA552" i="7"/>
  <c r="Z552" i="7"/>
  <c r="C548" i="7"/>
  <c r="Y548" i="7"/>
  <c r="AA548" i="7"/>
  <c r="Z548" i="7"/>
  <c r="C540" i="7"/>
  <c r="Y540" i="7"/>
  <c r="AA540" i="7"/>
  <c r="Z540" i="7"/>
  <c r="C536" i="7"/>
  <c r="Y536" i="7"/>
  <c r="AA536" i="7"/>
  <c r="Z536" i="7"/>
  <c r="C532" i="7"/>
  <c r="C528" i="7"/>
  <c r="Y528" i="7"/>
  <c r="AA528" i="7"/>
  <c r="Z528" i="7"/>
  <c r="C520" i="7"/>
  <c r="Y520" i="7"/>
  <c r="AA520" i="7"/>
  <c r="Z520" i="7"/>
  <c r="C504" i="7"/>
  <c r="Y504" i="7"/>
  <c r="AA504" i="7"/>
  <c r="Z504" i="7"/>
  <c r="C500" i="7"/>
  <c r="Y500" i="7"/>
  <c r="AA500" i="7"/>
  <c r="Z500" i="7"/>
  <c r="C496" i="7"/>
  <c r="Y496" i="7"/>
  <c r="AA496" i="7"/>
  <c r="Z496" i="7"/>
  <c r="C488" i="7"/>
  <c r="Y488" i="7"/>
  <c r="AA488" i="7"/>
  <c r="Z488" i="7"/>
  <c r="C484" i="7"/>
  <c r="Y484" i="7"/>
  <c r="AA484" i="7"/>
  <c r="Z484" i="7"/>
  <c r="Z1138" i="7"/>
  <c r="Z1136" i="7"/>
  <c r="Z1134" i="7"/>
  <c r="Z1132" i="7"/>
  <c r="Z1128" i="7"/>
  <c r="Z1126" i="7"/>
  <c r="Z1124" i="7"/>
  <c r="Z1122" i="7"/>
  <c r="Z1120" i="7"/>
  <c r="Z1118" i="7"/>
  <c r="Z1116" i="7"/>
  <c r="Z1112" i="7"/>
  <c r="Z1110" i="7"/>
  <c r="Z1108" i="7"/>
  <c r="Z1106" i="7"/>
  <c r="Z1104" i="7"/>
  <c r="Z1102" i="7"/>
  <c r="Z1100" i="7"/>
  <c r="Z1096" i="7"/>
  <c r="Z1094" i="7"/>
  <c r="Z1092" i="7"/>
  <c r="Z1090" i="7"/>
  <c r="Z1088" i="7"/>
  <c r="Z1086" i="7"/>
  <c r="Z1084" i="7"/>
  <c r="Z1080" i="7"/>
  <c r="Z1078" i="7"/>
  <c r="Z1076" i="7"/>
  <c r="C448" i="7"/>
  <c r="Y448" i="7"/>
  <c r="AA448" i="7"/>
  <c r="Z448" i="7"/>
  <c r="C444" i="7"/>
  <c r="Y444" i="7"/>
  <c r="AA444" i="7"/>
  <c r="Z444" i="7"/>
  <c r="Y440" i="7"/>
  <c r="C436" i="7"/>
  <c r="Y436" i="7"/>
  <c r="AA436" i="7"/>
  <c r="Z436" i="7"/>
  <c r="C432" i="7"/>
  <c r="Y432" i="7"/>
  <c r="AA432" i="7"/>
  <c r="Z432" i="7"/>
  <c r="C428" i="7"/>
  <c r="Y428" i="7"/>
  <c r="AA428" i="7"/>
  <c r="Z428" i="7"/>
  <c r="AA424" i="7"/>
  <c r="C412" i="7"/>
  <c r="Y412" i="7"/>
  <c r="AA412" i="7"/>
  <c r="Z412" i="7"/>
  <c r="C343" i="7"/>
  <c r="C339" i="7"/>
  <c r="C337" i="7"/>
  <c r="C333" i="7"/>
  <c r="C331" i="7"/>
  <c r="C329" i="7"/>
  <c r="AA341" i="7"/>
  <c r="Y341" i="7"/>
  <c r="AA339" i="7"/>
  <c r="Y339" i="7"/>
  <c r="AA337" i="7"/>
  <c r="Y337" i="7"/>
  <c r="AA333" i="7"/>
  <c r="Y333" i="7"/>
  <c r="AA331" i="7"/>
  <c r="Y331" i="7"/>
  <c r="AA329" i="7"/>
  <c r="Y329" i="7"/>
  <c r="AA239" i="7"/>
  <c r="Y239" i="7"/>
  <c r="AA237" i="7"/>
  <c r="Y237" i="7"/>
  <c r="AA235" i="7"/>
  <c r="Y235" i="7"/>
  <c r="AA231" i="7"/>
  <c r="Y231" i="7"/>
  <c r="AA221" i="7"/>
  <c r="Y221" i="7"/>
  <c r="AA219" i="7"/>
  <c r="Y219" i="7"/>
  <c r="Y217" i="7"/>
  <c r="Y31" i="7"/>
  <c r="AA31" i="7"/>
  <c r="Z31" i="7"/>
  <c r="C27" i="7"/>
  <c r="Y27" i="7"/>
  <c r="AA27" i="7"/>
  <c r="Z27" i="7"/>
  <c r="C23" i="7"/>
  <c r="Y23" i="7"/>
  <c r="AA23" i="7"/>
  <c r="Z23" i="7"/>
  <c r="C17" i="7"/>
  <c r="Y17" i="7"/>
  <c r="AA17" i="7"/>
  <c r="Z17" i="7"/>
  <c r="Y7" i="7"/>
  <c r="Y13" i="7"/>
  <c r="AA13" i="7"/>
  <c r="Z13" i="7"/>
  <c r="Q7" i="2"/>
  <c r="P7" i="2"/>
  <c r="O6" i="2"/>
  <c r="O7" i="2"/>
  <c r="AD1775" i="14" l="1"/>
  <c r="AD2268" i="14"/>
  <c r="AD2380" i="14"/>
  <c r="AC1775" i="14"/>
  <c r="AD2209" i="14"/>
  <c r="AB2202" i="14"/>
  <c r="AE2241" i="14"/>
  <c r="AE1171" i="14"/>
  <c r="AD1508" i="14"/>
  <c r="AD822" i="14"/>
  <c r="AC1486" i="14"/>
  <c r="AC1063" i="14"/>
  <c r="AB1203" i="14"/>
  <c r="AC1285" i="14"/>
  <c r="AE1392" i="14"/>
  <c r="AE1139" i="14"/>
  <c r="AD1171" i="14"/>
  <c r="AB1031" i="14"/>
  <c r="AC921" i="14"/>
  <c r="X17" i="7"/>
  <c r="X27" i="7"/>
  <c r="X337" i="7"/>
  <c r="X444" i="7"/>
  <c r="X488" i="7"/>
  <c r="X500" i="7"/>
  <c r="X520" i="7"/>
  <c r="X716" i="7"/>
  <c r="X724" i="7"/>
  <c r="X1090" i="7"/>
  <c r="X1112" i="7"/>
  <c r="X1134" i="7"/>
  <c r="X1156" i="7"/>
  <c r="X1164" i="7"/>
  <c r="X1172" i="7"/>
  <c r="X1180" i="7"/>
  <c r="X1188" i="7"/>
  <c r="S46" i="7"/>
  <c r="V46" i="7" s="1"/>
  <c r="X46" i="7"/>
  <c r="Q46" i="7"/>
  <c r="X78" i="7"/>
  <c r="S107" i="7"/>
  <c r="V107" i="7" s="1"/>
  <c r="X107" i="7"/>
  <c r="X124" i="7"/>
  <c r="Q124" i="7"/>
  <c r="X206" i="7"/>
  <c r="X260" i="7"/>
  <c r="X293" i="7"/>
  <c r="X344" i="7"/>
  <c r="Q344" i="7"/>
  <c r="X372" i="7"/>
  <c r="X402" i="7"/>
  <c r="X237" i="7"/>
  <c r="X1170" i="7"/>
  <c r="S1233" i="7"/>
  <c r="V1233" i="7" s="1"/>
  <c r="X1233" i="7"/>
  <c r="Q1233" i="7"/>
  <c r="S1247" i="7"/>
  <c r="V1247" i="7" s="1"/>
  <c r="X1247" i="7"/>
  <c r="Q1247" i="7"/>
  <c r="X1259" i="7"/>
  <c r="Q1259" i="7"/>
  <c r="X1289" i="7"/>
  <c r="Q1289" i="7"/>
  <c r="S1323" i="7"/>
  <c r="V1323" i="7" s="1"/>
  <c r="X1323" i="7"/>
  <c r="X1346" i="7"/>
  <c r="Q1346" i="7"/>
  <c r="S1373" i="7"/>
  <c r="V1373" i="7" s="1"/>
  <c r="X1373" i="7"/>
  <c r="X1408" i="7"/>
  <c r="S1421" i="7"/>
  <c r="V1421" i="7" s="1"/>
  <c r="X1421" i="7"/>
  <c r="Q1421" i="7"/>
  <c r="X1446" i="7"/>
  <c r="Q1446" i="7"/>
  <c r="X1486" i="7"/>
  <c r="Q1486" i="7"/>
  <c r="X1502" i="7"/>
  <c r="Q1502" i="7"/>
  <c r="X74" i="7"/>
  <c r="X295" i="7"/>
  <c r="X404" i="7"/>
  <c r="X544" i="7"/>
  <c r="X656" i="7"/>
  <c r="X696" i="7"/>
  <c r="S1246" i="7"/>
  <c r="V1246" i="7" s="1"/>
  <c r="X1246" i="7"/>
  <c r="X1298" i="7"/>
  <c r="X1358" i="7"/>
  <c r="Q1358" i="7"/>
  <c r="S1420" i="7"/>
  <c r="V1420" i="7" s="1"/>
  <c r="X1420" i="7"/>
  <c r="Q1420" i="7"/>
  <c r="S92" i="7"/>
  <c r="V92" i="7" s="1"/>
  <c r="X92" i="7"/>
  <c r="X339" i="7"/>
  <c r="X536" i="7"/>
  <c r="X548" i="7"/>
  <c r="X580" i="7"/>
  <c r="X700" i="7"/>
  <c r="X1106" i="7"/>
  <c r="X1120" i="7"/>
  <c r="X1148" i="7"/>
  <c r="X1220" i="7"/>
  <c r="X47" i="7"/>
  <c r="Q47" i="7"/>
  <c r="S86" i="7"/>
  <c r="V86" i="7" s="1"/>
  <c r="X86" i="7"/>
  <c r="X108" i="7"/>
  <c r="Q108" i="7"/>
  <c r="X127" i="7"/>
  <c r="X212" i="7"/>
  <c r="S264" i="7"/>
  <c r="V264" i="7" s="1"/>
  <c r="X264" i="7"/>
  <c r="X297" i="7"/>
  <c r="X350" i="7"/>
  <c r="X374" i="7"/>
  <c r="X239" i="7"/>
  <c r="X1174" i="7"/>
  <c r="S1223" i="7"/>
  <c r="V1223" i="7" s="1"/>
  <c r="X1223" i="7"/>
  <c r="S1248" i="7"/>
  <c r="V1248" i="7" s="1"/>
  <c r="X1248" i="7"/>
  <c r="Q1248" i="7"/>
  <c r="X1275" i="7"/>
  <c r="X1303" i="7"/>
  <c r="S1303" i="7"/>
  <c r="V1303" i="7" s="1"/>
  <c r="Q1303" i="7"/>
  <c r="S1324" i="7"/>
  <c r="V1324" i="7" s="1"/>
  <c r="X1324" i="7"/>
  <c r="Q1324" i="7"/>
  <c r="X1353" i="7"/>
  <c r="X1374" i="7"/>
  <c r="S1374" i="7"/>
  <c r="V1374" i="7" s="1"/>
  <c r="Q1374" i="7"/>
  <c r="S1397" i="7"/>
  <c r="V1397" i="7" s="1"/>
  <c r="X1397" i="7"/>
  <c r="Q1397" i="7"/>
  <c r="X1422" i="7"/>
  <c r="Q1422" i="7"/>
  <c r="S1461" i="7"/>
  <c r="V1461" i="7" s="1"/>
  <c r="X1461" i="7"/>
  <c r="S1477" i="7"/>
  <c r="V1477" i="7" s="1"/>
  <c r="X1477" i="7"/>
  <c r="Q1477" i="7"/>
  <c r="X97" i="7"/>
  <c r="Q97" i="7"/>
  <c r="X305" i="7"/>
  <c r="X420" i="7"/>
  <c r="X556" i="7"/>
  <c r="X352" i="7"/>
  <c r="X1078" i="7"/>
  <c r="X1254" i="7"/>
  <c r="S1254" i="7"/>
  <c r="V1254" i="7" s="1"/>
  <c r="S1379" i="7"/>
  <c r="V1379" i="7" s="1"/>
  <c r="X1379" i="7"/>
  <c r="S1428" i="7"/>
  <c r="V1428" i="7" s="1"/>
  <c r="X1428" i="7"/>
  <c r="X370" i="7"/>
  <c r="X416" i="7"/>
  <c r="X346" i="7"/>
  <c r="X323" i="7"/>
  <c r="X343" i="7"/>
  <c r="S343" i="7"/>
  <c r="V343" i="7" s="1"/>
  <c r="X564" i="7"/>
  <c r="X632" i="7"/>
  <c r="X644" i="7"/>
  <c r="X652" i="7"/>
  <c r="X668" i="7"/>
  <c r="X1086" i="7"/>
  <c r="X36" i="7"/>
  <c r="X50" i="7"/>
  <c r="S50" i="7"/>
  <c r="V50" i="7" s="1"/>
  <c r="X87" i="7"/>
  <c r="Q87" i="7"/>
  <c r="X111" i="7"/>
  <c r="S111" i="7"/>
  <c r="V111" i="7" s="1"/>
  <c r="S131" i="7"/>
  <c r="V131" i="7" s="1"/>
  <c r="X131" i="7"/>
  <c r="X214" i="7"/>
  <c r="X265" i="7"/>
  <c r="Q265" i="7"/>
  <c r="X299" i="7"/>
  <c r="X354" i="7"/>
  <c r="X382" i="7"/>
  <c r="S1224" i="7"/>
  <c r="V1224" i="7" s="1"/>
  <c r="X1224" i="7"/>
  <c r="Q1224" i="7"/>
  <c r="S1239" i="7"/>
  <c r="V1239" i="7" s="1"/>
  <c r="X1239" i="7"/>
  <c r="X1249" i="7"/>
  <c r="Q1249" i="7"/>
  <c r="X1263" i="7"/>
  <c r="S1263" i="7"/>
  <c r="V1263" i="7" s="1"/>
  <c r="X1291" i="7"/>
  <c r="X1304" i="7"/>
  <c r="Q1304" i="7"/>
  <c r="X1325" i="7"/>
  <c r="Q1325" i="7"/>
  <c r="S1365" i="7"/>
  <c r="V1365" i="7" s="1"/>
  <c r="X1365" i="7"/>
  <c r="X1375" i="7"/>
  <c r="Q1375" i="7"/>
  <c r="S1389" i="7"/>
  <c r="V1389" i="7" s="1"/>
  <c r="X1389" i="7"/>
  <c r="Q1389" i="7"/>
  <c r="X1398" i="7"/>
  <c r="S1398" i="7"/>
  <c r="V1398" i="7" s="1"/>
  <c r="Q1398" i="7"/>
  <c r="S1437" i="7"/>
  <c r="V1437" i="7" s="1"/>
  <c r="X1437" i="7"/>
  <c r="X1462" i="7"/>
  <c r="Q1462" i="7"/>
  <c r="X1478" i="7"/>
  <c r="S1478" i="7"/>
  <c r="V1478" i="7" s="1"/>
  <c r="Q1478" i="7"/>
  <c r="X104" i="7"/>
  <c r="S104" i="7"/>
  <c r="V104" i="7" s="1"/>
  <c r="X319" i="7"/>
  <c r="X424" i="7"/>
  <c r="X1140" i="7"/>
  <c r="X358" i="7"/>
  <c r="S1258" i="7"/>
  <c r="V1258" i="7" s="1"/>
  <c r="X1258" i="7"/>
  <c r="S1380" i="7"/>
  <c r="V1380" i="7" s="1"/>
  <c r="X1380" i="7"/>
  <c r="Q1380" i="7"/>
  <c r="X1443" i="7"/>
  <c r="X1100" i="7"/>
  <c r="X63" i="7"/>
  <c r="X390" i="7"/>
  <c r="X624" i="7"/>
  <c r="X428" i="7"/>
  <c r="X436" i="7"/>
  <c r="X608" i="7"/>
  <c r="X616" i="7"/>
  <c r="X672" i="7"/>
  <c r="X684" i="7"/>
  <c r="X692" i="7"/>
  <c r="X1092" i="7"/>
  <c r="X1116" i="7"/>
  <c r="X1128" i="7"/>
  <c r="X1200" i="7"/>
  <c r="S45" i="7"/>
  <c r="V45" i="7" s="1"/>
  <c r="X45" i="7"/>
  <c r="X51" i="7"/>
  <c r="Q51" i="7"/>
  <c r="X112" i="7"/>
  <c r="Q112" i="7"/>
  <c r="X132" i="7"/>
  <c r="Q132" i="7"/>
  <c r="S244" i="7"/>
  <c r="V244" i="7" s="1"/>
  <c r="X244" i="7"/>
  <c r="X271" i="7"/>
  <c r="X309" i="7"/>
  <c r="X356" i="7"/>
  <c r="X384" i="7"/>
  <c r="X221" i="7"/>
  <c r="S1225" i="7"/>
  <c r="V1225" i="7" s="1"/>
  <c r="X1225" i="7"/>
  <c r="Q1225" i="7"/>
  <c r="S1240" i="7"/>
  <c r="V1240" i="7" s="1"/>
  <c r="X1240" i="7"/>
  <c r="Q1240" i="7"/>
  <c r="X1264" i="7"/>
  <c r="Q1264" i="7"/>
  <c r="X1279" i="7"/>
  <c r="S1279" i="7"/>
  <c r="V1279" i="7" s="1"/>
  <c r="Q1279" i="7"/>
  <c r="X1307" i="7"/>
  <c r="X1334" i="7"/>
  <c r="X1366" i="7"/>
  <c r="S1366" i="7"/>
  <c r="V1366" i="7" s="1"/>
  <c r="Q1366" i="7"/>
  <c r="X1390" i="7"/>
  <c r="S1390" i="7"/>
  <c r="V1390" i="7" s="1"/>
  <c r="Q1390" i="7"/>
  <c r="X1399" i="7"/>
  <c r="Q1399" i="7"/>
  <c r="S1413" i="7"/>
  <c r="V1413" i="7" s="1"/>
  <c r="X1413" i="7"/>
  <c r="Q1413" i="7"/>
  <c r="X1438" i="7"/>
  <c r="Q1438" i="7"/>
  <c r="S1453" i="7"/>
  <c r="V1453" i="7" s="1"/>
  <c r="X1453" i="7"/>
  <c r="Q1453" i="7"/>
  <c r="X1479" i="7"/>
  <c r="S1479" i="7"/>
  <c r="V1479" i="7" s="1"/>
  <c r="Q1479" i="7"/>
  <c r="S1493" i="7"/>
  <c r="V1493" i="7" s="1"/>
  <c r="X1493" i="7"/>
  <c r="X105" i="7"/>
  <c r="Q105" i="7"/>
  <c r="X241" i="7"/>
  <c r="X321" i="7"/>
  <c r="X400" i="7"/>
  <c r="X1261" i="7"/>
  <c r="S1388" i="7"/>
  <c r="V1388" i="7" s="1"/>
  <c r="X1388" i="7"/>
  <c r="S1452" i="7"/>
  <c r="V1452" i="7" s="1"/>
  <c r="X1452" i="7"/>
  <c r="X1104" i="7"/>
  <c r="X406" i="7"/>
  <c r="X23" i="7"/>
  <c r="X448" i="7"/>
  <c r="X484" i="7"/>
  <c r="X496" i="7"/>
  <c r="X504" i="7"/>
  <c r="X528" i="7"/>
  <c r="X712" i="7"/>
  <c r="X720" i="7"/>
  <c r="X728" i="7"/>
  <c r="X1080" i="7"/>
  <c r="X1102" i="7"/>
  <c r="X1108" i="7"/>
  <c r="X1122" i="7"/>
  <c r="X1160" i="7"/>
  <c r="X1168" i="7"/>
  <c r="X1176" i="7"/>
  <c r="X1184" i="7"/>
  <c r="S54" i="7"/>
  <c r="V54" i="7" s="1"/>
  <c r="X54" i="7"/>
  <c r="X93" i="7"/>
  <c r="Q93" i="7"/>
  <c r="X115" i="7"/>
  <c r="S115" i="7"/>
  <c r="V115" i="7" s="1"/>
  <c r="X187" i="7"/>
  <c r="X245" i="7"/>
  <c r="Q245" i="7"/>
  <c r="X273" i="7"/>
  <c r="X313" i="7"/>
  <c r="X360" i="7"/>
  <c r="X386" i="7"/>
  <c r="X1142" i="7"/>
  <c r="X1198" i="7"/>
  <c r="X1241" i="7"/>
  <c r="Q1241" i="7"/>
  <c r="X1280" i="7"/>
  <c r="Q1280" i="7"/>
  <c r="X1295" i="7"/>
  <c r="S1295" i="7"/>
  <c r="V1295" i="7" s="1"/>
  <c r="X1313" i="7"/>
  <c r="X1337" i="7"/>
  <c r="S1337" i="7"/>
  <c r="V1337" i="7" s="1"/>
  <c r="X1367" i="7"/>
  <c r="S1367" i="7"/>
  <c r="V1367" i="7" s="1"/>
  <c r="Q1367" i="7"/>
  <c r="X1391" i="7"/>
  <c r="S1391" i="7"/>
  <c r="V1391" i="7" s="1"/>
  <c r="Q1391" i="7"/>
  <c r="X1414" i="7"/>
  <c r="S1414" i="7"/>
  <c r="V1414" i="7" s="1"/>
  <c r="Q1414" i="7"/>
  <c r="S1429" i="7"/>
  <c r="V1429" i="7" s="1"/>
  <c r="X1429" i="7"/>
  <c r="Q1429" i="7"/>
  <c r="X1440" i="7"/>
  <c r="X1454" i="7"/>
  <c r="S1454" i="7"/>
  <c r="V1454" i="7" s="1"/>
  <c r="Q1454" i="7"/>
  <c r="X1480" i="7"/>
  <c r="Q1480" i="7"/>
  <c r="X1494" i="7"/>
  <c r="Q1494" i="7"/>
  <c r="X193" i="7"/>
  <c r="X249" i="7"/>
  <c r="X576" i="7"/>
  <c r="X277" i="7"/>
  <c r="X1270" i="7"/>
  <c r="S1270" i="7"/>
  <c r="V1270" i="7" s="1"/>
  <c r="S1404" i="7"/>
  <c r="V1404" i="7" s="1"/>
  <c r="X1404" i="7"/>
  <c r="S1468" i="7"/>
  <c r="V1468" i="7" s="1"/>
  <c r="X1468" i="7"/>
  <c r="X1132" i="7"/>
  <c r="X329" i="7"/>
  <c r="X532" i="7"/>
  <c r="X540" i="7"/>
  <c r="X552" i="7"/>
  <c r="X572" i="7"/>
  <c r="X704" i="7"/>
  <c r="X1088" i="7"/>
  <c r="X1138" i="7"/>
  <c r="X55" i="7"/>
  <c r="Q55" i="7"/>
  <c r="X96" i="7"/>
  <c r="S96" i="7"/>
  <c r="V96" i="7" s="1"/>
  <c r="X116" i="7"/>
  <c r="Q116" i="7"/>
  <c r="X189" i="7"/>
  <c r="X253" i="7"/>
  <c r="X281" i="7"/>
  <c r="X315" i="7"/>
  <c r="X364" i="7"/>
  <c r="X394" i="7"/>
  <c r="X1202" i="7"/>
  <c r="X1227" i="7"/>
  <c r="Q1227" i="7"/>
  <c r="X1255" i="7"/>
  <c r="S1255" i="7"/>
  <c r="V1255" i="7" s="1"/>
  <c r="Q1255" i="7"/>
  <c r="X1296" i="7"/>
  <c r="Q1296" i="7"/>
  <c r="X1318" i="7"/>
  <c r="X1338" i="7"/>
  <c r="Q1338" i="7"/>
  <c r="X1368" i="7"/>
  <c r="Q1368" i="7"/>
  <c r="S1381" i="7"/>
  <c r="V1381" i="7" s="1"/>
  <c r="X1381" i="7"/>
  <c r="Q1381" i="7"/>
  <c r="X1392" i="7"/>
  <c r="Q1392" i="7"/>
  <c r="X1415" i="7"/>
  <c r="S1415" i="7"/>
  <c r="V1415" i="7" s="1"/>
  <c r="Q1415" i="7"/>
  <c r="X1430" i="7"/>
  <c r="S1430" i="7"/>
  <c r="V1430" i="7" s="1"/>
  <c r="Q1430" i="7"/>
  <c r="X1455" i="7"/>
  <c r="S1455" i="7"/>
  <c r="V1455" i="7" s="1"/>
  <c r="Q1455" i="7"/>
  <c r="S1469" i="7"/>
  <c r="V1469" i="7" s="1"/>
  <c r="X1469" i="7"/>
  <c r="Q1469" i="7"/>
  <c r="X40" i="7"/>
  <c r="X201" i="7"/>
  <c r="S201" i="7"/>
  <c r="V201" i="7" s="1"/>
  <c r="X279" i="7"/>
  <c r="X508" i="7"/>
  <c r="X588" i="7"/>
  <c r="X1226" i="7"/>
  <c r="S1226" i="7"/>
  <c r="V1226" i="7" s="1"/>
  <c r="Q1226" i="7"/>
  <c r="X1277" i="7"/>
  <c r="S1277" i="7"/>
  <c r="V1277" i="7" s="1"/>
  <c r="X1349" i="7"/>
  <c r="S1349" i="7"/>
  <c r="V1349" i="7" s="1"/>
  <c r="S1412" i="7"/>
  <c r="V1412" i="7" s="1"/>
  <c r="X1412" i="7"/>
  <c r="S1476" i="7"/>
  <c r="V1476" i="7" s="1"/>
  <c r="X1476" i="7"/>
  <c r="X1136" i="7"/>
  <c r="X331" i="7"/>
  <c r="X412" i="7"/>
  <c r="X600" i="7"/>
  <c r="X628" i="7"/>
  <c r="X640" i="7"/>
  <c r="X648" i="7"/>
  <c r="X660" i="7"/>
  <c r="X1118" i="7"/>
  <c r="X58" i="7"/>
  <c r="S100" i="7"/>
  <c r="V100" i="7" s="1"/>
  <c r="X100" i="7"/>
  <c r="X120" i="7"/>
  <c r="X197" i="7"/>
  <c r="X202" i="7"/>
  <c r="Q202" i="7"/>
  <c r="X256" i="7"/>
  <c r="S256" i="7"/>
  <c r="V256" i="7" s="1"/>
  <c r="X285" i="7"/>
  <c r="X317" i="7"/>
  <c r="X366" i="7"/>
  <c r="X396" i="7"/>
  <c r="X1206" i="7"/>
  <c r="S1231" i="7"/>
  <c r="V1231" i="7" s="1"/>
  <c r="X1231" i="7"/>
  <c r="X1243" i="7"/>
  <c r="X1256" i="7"/>
  <c r="Q1256" i="7"/>
  <c r="X1271" i="7"/>
  <c r="S1271" i="7"/>
  <c r="V1271" i="7" s="1"/>
  <c r="Q1271" i="7"/>
  <c r="X1287" i="7"/>
  <c r="S1287" i="7"/>
  <c r="V1287" i="7" s="1"/>
  <c r="X1341" i="7"/>
  <c r="X1382" i="7"/>
  <c r="S1382" i="7"/>
  <c r="V1382" i="7" s="1"/>
  <c r="Q1382" i="7"/>
  <c r="S1405" i="7"/>
  <c r="V1405" i="7" s="1"/>
  <c r="X1405" i="7"/>
  <c r="Q1405" i="7"/>
  <c r="X1431" i="7"/>
  <c r="S1431" i="7"/>
  <c r="V1431" i="7" s="1"/>
  <c r="Q1431" i="7"/>
  <c r="X1456" i="7"/>
  <c r="Q1456" i="7"/>
  <c r="X1470" i="7"/>
  <c r="Q1470" i="7"/>
  <c r="X66" i="7"/>
  <c r="S66" i="7"/>
  <c r="V66" i="7" s="1"/>
  <c r="X210" i="7"/>
  <c r="X287" i="7"/>
  <c r="X512" i="7"/>
  <c r="X664" i="7"/>
  <c r="X1229" i="7"/>
  <c r="X1278" i="7"/>
  <c r="S1278" i="7"/>
  <c r="V1278" i="7" s="1"/>
  <c r="Q1278" i="7"/>
  <c r="X1350" i="7"/>
  <c r="Q1350" i="7"/>
  <c r="X1416" i="7"/>
  <c r="Q1416" i="7"/>
  <c r="X1483" i="7"/>
  <c r="S1361" i="7"/>
  <c r="V1361" i="7" s="1"/>
  <c r="X1361" i="7"/>
  <c r="X333" i="7"/>
  <c r="X432" i="7"/>
  <c r="X604" i="7"/>
  <c r="X612" i="7"/>
  <c r="X620" i="7"/>
  <c r="X676" i="7"/>
  <c r="X688" i="7"/>
  <c r="X1076" i="7"/>
  <c r="X1084" i="7"/>
  <c r="X1096" i="7"/>
  <c r="X1124" i="7"/>
  <c r="X1196" i="7"/>
  <c r="X1204" i="7"/>
  <c r="X70" i="7"/>
  <c r="X101" i="7"/>
  <c r="Q101" i="7"/>
  <c r="S123" i="7"/>
  <c r="V123" i="7" s="1"/>
  <c r="X123" i="7"/>
  <c r="X204" i="7"/>
  <c r="X257" i="7"/>
  <c r="Q257" i="7"/>
  <c r="X291" i="7"/>
  <c r="X325" i="7"/>
  <c r="X368" i="7"/>
  <c r="X398" i="7"/>
  <c r="X1166" i="7"/>
  <c r="S1232" i="7"/>
  <c r="V1232" i="7" s="1"/>
  <c r="X1232" i="7"/>
  <c r="Q1232" i="7"/>
  <c r="X1272" i="7"/>
  <c r="Q1272" i="7"/>
  <c r="S1288" i="7"/>
  <c r="V1288" i="7" s="1"/>
  <c r="X1288" i="7"/>
  <c r="Q1288" i="7"/>
  <c r="X1302" i="7"/>
  <c r="S1302" i="7"/>
  <c r="V1302" i="7" s="1"/>
  <c r="X1320" i="7"/>
  <c r="X1345" i="7"/>
  <c r="S1345" i="7"/>
  <c r="V1345" i="7" s="1"/>
  <c r="X1383" i="7"/>
  <c r="Q1383" i="7"/>
  <c r="S1396" i="7"/>
  <c r="V1396" i="7" s="1"/>
  <c r="X1396" i="7"/>
  <c r="X1406" i="7"/>
  <c r="Q1406" i="7"/>
  <c r="X1432" i="7"/>
  <c r="Q1432" i="7"/>
  <c r="S1445" i="7"/>
  <c r="V1445" i="7" s="1"/>
  <c r="X1445" i="7"/>
  <c r="S1485" i="7"/>
  <c r="V1485" i="7" s="1"/>
  <c r="X1485" i="7"/>
  <c r="S1501" i="7"/>
  <c r="V1501" i="7" s="1"/>
  <c r="X1501" i="7"/>
  <c r="X67" i="7"/>
  <c r="Q67" i="7"/>
  <c r="X217" i="7"/>
  <c r="X289" i="7"/>
  <c r="X348" i="7"/>
  <c r="X636" i="7"/>
  <c r="X1234" i="7"/>
  <c r="Q1234" i="7"/>
  <c r="X1285" i="7"/>
  <c r="X1357" i="7"/>
  <c r="S1357" i="7"/>
  <c r="V1357" i="7" s="1"/>
  <c r="S1419" i="7"/>
  <c r="V1419" i="7" s="1"/>
  <c r="X1419" i="7"/>
  <c r="X584" i="7"/>
  <c r="X1330" i="7"/>
  <c r="X1362" i="7"/>
  <c r="Q1362" i="7"/>
  <c r="C301" i="7"/>
  <c r="C1439" i="7"/>
  <c r="Q1440" i="7" s="1"/>
  <c r="C235" i="7"/>
  <c r="AA696" i="7"/>
  <c r="Z301" i="7"/>
  <c r="AA1330" i="7"/>
  <c r="Z1322" i="7"/>
  <c r="AB1470" i="14"/>
  <c r="AC2276" i="14"/>
  <c r="Y1316" i="7"/>
  <c r="AC1639" i="14"/>
  <c r="AC2340" i="14"/>
  <c r="AB2292" i="14"/>
  <c r="AE2361" i="14"/>
  <c r="Z532" i="7"/>
  <c r="AA119" i="7"/>
  <c r="Y301" i="7"/>
  <c r="AC1604" i="14"/>
  <c r="AA532" i="7"/>
  <c r="Z119" i="7"/>
  <c r="AE1604" i="14"/>
  <c r="AB2356" i="14"/>
  <c r="Y1317" i="7"/>
  <c r="C408" i="7"/>
  <c r="AD2276" i="14"/>
  <c r="AE1683" i="14"/>
  <c r="AB2260" i="14"/>
  <c r="AB1187" i="14"/>
  <c r="C1297" i="7"/>
  <c r="AA86" i="7"/>
  <c r="Z86" i="7"/>
  <c r="AE1198" i="14"/>
  <c r="AD2311" i="14"/>
  <c r="AC1230" i="14"/>
  <c r="AC2384" i="14"/>
  <c r="AD1064" i="14"/>
  <c r="AD2242" i="14"/>
  <c r="AD1260" i="14"/>
  <c r="AC189" i="14"/>
  <c r="AD1478" i="14"/>
  <c r="AB2134" i="14"/>
  <c r="AD1198" i="14"/>
  <c r="AD1374" i="14"/>
  <c r="AD257" i="14"/>
  <c r="AE1057" i="14"/>
  <c r="AE257" i="14"/>
  <c r="AD2263" i="14"/>
  <c r="AC779" i="14"/>
  <c r="AC246" i="14"/>
  <c r="AB821" i="14"/>
  <c r="AB1073" i="14"/>
  <c r="AD1279" i="14"/>
  <c r="AC278" i="14"/>
  <c r="AB770" i="14"/>
  <c r="AB2226" i="14"/>
  <c r="AD1774" i="14"/>
  <c r="AD832" i="14"/>
  <c r="AC1048" i="14"/>
  <c r="AE2043" i="14"/>
  <c r="AE2343" i="14"/>
  <c r="AE73" i="14"/>
  <c r="AE1064" i="14"/>
  <c r="AB1446" i="14"/>
  <c r="AC2072" i="14"/>
  <c r="AB2274" i="14"/>
  <c r="C191" i="7"/>
  <c r="C311" i="7"/>
  <c r="C492" i="7"/>
  <c r="C1290" i="7"/>
  <c r="C1492" i="7"/>
  <c r="AB1772" i="14"/>
  <c r="C307" i="7"/>
  <c r="C1444" i="7"/>
  <c r="C1484" i="7"/>
  <c r="C1464" i="7"/>
  <c r="C1463" i="7"/>
  <c r="C1503" i="7"/>
  <c r="Y524" i="7"/>
  <c r="AA604" i="7"/>
  <c r="Z233" i="7"/>
  <c r="AA1306" i="7"/>
  <c r="AA1322" i="7"/>
  <c r="Z1316" i="7"/>
  <c r="AC1759" i="14"/>
  <c r="AD1740" i="14"/>
  <c r="AD1759" i="14"/>
  <c r="AD1699" i="14"/>
  <c r="AD2260" i="14"/>
  <c r="AD2297" i="14"/>
  <c r="AE1470" i="14"/>
  <c r="Z1262" i="7"/>
  <c r="AC1699" i="14"/>
  <c r="AC1314" i="14"/>
  <c r="AD1660" i="14"/>
  <c r="AC2228" i="14"/>
  <c r="AC2292" i="14"/>
  <c r="AC2356" i="14"/>
  <c r="AA44" i="7"/>
  <c r="AE2329" i="14"/>
  <c r="AE2233" i="14"/>
  <c r="Y1333" i="7"/>
  <c r="C327" i="7"/>
  <c r="Z424" i="7"/>
  <c r="C524" i="7"/>
  <c r="Y604" i="7"/>
  <c r="C233" i="7"/>
  <c r="Z1300" i="7"/>
  <c r="AB1759" i="14"/>
  <c r="AD1046" i="14"/>
  <c r="AD2313" i="14"/>
  <c r="AD2329" i="14"/>
  <c r="AD2345" i="14"/>
  <c r="AD187" i="14"/>
  <c r="AC1062" i="14"/>
  <c r="AD1470" i="14"/>
  <c r="AD1604" i="14"/>
  <c r="AC1660" i="14"/>
  <c r="AD2178" i="14"/>
  <c r="AC2249" i="14"/>
  <c r="AC2313" i="14"/>
  <c r="AE2228" i="14"/>
  <c r="AE2260" i="14"/>
  <c r="AE2292" i="14"/>
  <c r="AE2324" i="14"/>
  <c r="AE2356" i="14"/>
  <c r="AE2394" i="14"/>
  <c r="AE2345" i="14"/>
  <c r="Y1301" i="7"/>
  <c r="Y424" i="7"/>
  <c r="C1158" i="7"/>
  <c r="C1190" i="7"/>
  <c r="AA1333" i="7"/>
  <c r="AC1727" i="14"/>
  <c r="AB1791" i="14"/>
  <c r="AD2249" i="14"/>
  <c r="AE1369" i="14"/>
  <c r="AD1488" i="14"/>
  <c r="AC1039" i="14"/>
  <c r="AB1683" i="14"/>
  <c r="AC1511" i="14"/>
  <c r="AC1540" i="14"/>
  <c r="AC1575" i="14"/>
  <c r="AB1639" i="14"/>
  <c r="AC2233" i="14"/>
  <c r="AC2297" i="14"/>
  <c r="AC2361" i="14"/>
  <c r="AD2394" i="14"/>
  <c r="AE2372" i="14"/>
  <c r="AC2178" i="14"/>
  <c r="AC2201" i="14"/>
  <c r="AE2249" i="14"/>
  <c r="Y327" i="7"/>
  <c r="AA1238" i="7"/>
  <c r="AD1724" i="14"/>
  <c r="AA1265" i="7"/>
  <c r="AA1301" i="7"/>
  <c r="AD1667" i="14"/>
  <c r="AD2308" i="14"/>
  <c r="AE163" i="14"/>
  <c r="AC1667" i="14"/>
  <c r="AB1511" i="14"/>
  <c r="AB1575" i="14"/>
  <c r="AC1647" i="14"/>
  <c r="AC2324" i="14"/>
  <c r="AB2201" i="14"/>
  <c r="AE2265" i="14"/>
  <c r="AE2178" i="14"/>
  <c r="Y1265" i="7"/>
  <c r="Y44" i="7"/>
  <c r="C59" i="7"/>
  <c r="S58" i="7" s="1"/>
  <c r="V58" i="7" s="1"/>
  <c r="C208" i="7"/>
  <c r="Y233" i="7"/>
  <c r="AA327" i="7"/>
  <c r="AA1311" i="7"/>
  <c r="AD1727" i="14"/>
  <c r="AD2265" i="14"/>
  <c r="AD2340" i="14"/>
  <c r="AD1511" i="14"/>
  <c r="AD1438" i="14"/>
  <c r="AB1647" i="14"/>
  <c r="AD2194" i="14"/>
  <c r="AD2217" i="14"/>
  <c r="AC2281" i="14"/>
  <c r="AC2345" i="14"/>
  <c r="AE2244" i="14"/>
  <c r="AE2276" i="14"/>
  <c r="AE2308" i="14"/>
  <c r="AE2340" i="14"/>
  <c r="AE2281" i="14"/>
  <c r="AE2217" i="14"/>
  <c r="AE2194" i="14"/>
  <c r="Y1273" i="7"/>
  <c r="Z524" i="7"/>
  <c r="Y1311" i="7"/>
  <c r="AC1791" i="14"/>
  <c r="AD1708" i="14"/>
  <c r="AB1727" i="14"/>
  <c r="AB1756" i="14"/>
  <c r="AA1273" i="7"/>
  <c r="AA1317" i="7"/>
  <c r="AD859" i="14"/>
  <c r="AD1683" i="14"/>
  <c r="AD2281" i="14"/>
  <c r="AD2372" i="14"/>
  <c r="Z1306" i="7"/>
  <c r="Z1238" i="7"/>
  <c r="AD1575" i="14"/>
  <c r="AD1639" i="14"/>
  <c r="AB1438" i="14"/>
  <c r="AE1667" i="14"/>
  <c r="AE1699" i="14"/>
  <c r="AC2244" i="14"/>
  <c r="AC2308" i="14"/>
  <c r="AC2372" i="14"/>
  <c r="AC2394" i="14"/>
  <c r="AB2244" i="14"/>
  <c r="AC2210" i="14"/>
  <c r="AC2217" i="14"/>
  <c r="AE2297" i="14"/>
  <c r="AE63" i="14"/>
  <c r="AE1438" i="14"/>
  <c r="AD1647" i="14"/>
  <c r="AC2265" i="14"/>
  <c r="AC2329" i="14"/>
  <c r="AC2194" i="14"/>
  <c r="AB2210" i="14"/>
  <c r="AE2313" i="14"/>
  <c r="AE47" i="14"/>
  <c r="AD164" i="14"/>
  <c r="AC1414" i="14"/>
  <c r="AE2114" i="14"/>
  <c r="AC1716" i="14"/>
  <c r="AC277" i="14"/>
  <c r="AC1764" i="14"/>
  <c r="AD1748" i="14"/>
  <c r="AC1120" i="14"/>
  <c r="AD849" i="14"/>
  <c r="AC897" i="14"/>
  <c r="AC849" i="14"/>
  <c r="AD132" i="14"/>
  <c r="AC197" i="14"/>
  <c r="AD386" i="14"/>
  <c r="AD1732" i="14"/>
  <c r="AB1380" i="14"/>
  <c r="AD1322" i="14"/>
  <c r="AC179" i="14"/>
  <c r="AD2200" i="14"/>
  <c r="AA217" i="7"/>
  <c r="AC539" i="14"/>
  <c r="AB1023" i="14"/>
  <c r="AC901" i="14"/>
  <c r="AC244" i="14"/>
  <c r="AC975" i="14"/>
  <c r="AE1465" i="14"/>
  <c r="AD1360" i="14"/>
  <c r="AE1456" i="14"/>
  <c r="AD833" i="14"/>
  <c r="AC638" i="14"/>
  <c r="Z380" i="7"/>
  <c r="C1426" i="7"/>
  <c r="C1286" i="7"/>
  <c r="Q1287" i="7" s="1"/>
  <c r="Y568" i="7"/>
  <c r="C392" i="7"/>
  <c r="C275" i="7"/>
  <c r="C1269" i="7"/>
  <c r="C1427" i="7"/>
  <c r="C1491" i="7"/>
  <c r="C1400" i="7"/>
  <c r="S1399" i="7" s="1"/>
  <c r="V1399" i="7" s="1"/>
  <c r="C341" i="7"/>
  <c r="C592" i="7"/>
  <c r="C1244" i="7"/>
  <c r="C1257" i="7"/>
  <c r="S1256" i="7" s="1"/>
  <c r="V1256" i="7" s="1"/>
  <c r="C1394" i="7"/>
  <c r="AE2389" i="14"/>
  <c r="AE2333" i="14"/>
  <c r="C1242" i="7"/>
  <c r="S1241" i="7" s="1"/>
  <c r="V1241" i="7" s="1"/>
  <c r="C1250" i="7"/>
  <c r="S1249" i="7" s="1"/>
  <c r="V1249" i="7" s="1"/>
  <c r="C1472" i="7"/>
  <c r="AA1315" i="7"/>
  <c r="C1482" i="7"/>
  <c r="AD1524" i="14"/>
  <c r="AD1027" i="14"/>
  <c r="AB1671" i="14"/>
  <c r="C13" i="7"/>
  <c r="AA480" i="7"/>
  <c r="Z556" i="7"/>
  <c r="Z656" i="7"/>
  <c r="AC1710" i="14"/>
  <c r="AC1742" i="14"/>
  <c r="AC1774" i="14"/>
  <c r="AD1726" i="14"/>
  <c r="AB1765" i="14"/>
  <c r="AD779" i="14"/>
  <c r="AD838" i="14"/>
  <c r="AD867" i="14"/>
  <c r="AD1025" i="14"/>
  <c r="AD1230" i="14"/>
  <c r="AE1307" i="14"/>
  <c r="AD2231" i="14"/>
  <c r="AD2258" i="14"/>
  <c r="AD2279" i="14"/>
  <c r="AD2306" i="14"/>
  <c r="AD118" i="14"/>
  <c r="AD749" i="14"/>
  <c r="AC835" i="14"/>
  <c r="AC875" i="14"/>
  <c r="AB838" i="14"/>
  <c r="AC1260" i="14"/>
  <c r="AD1333" i="14"/>
  <c r="AE1500" i="14"/>
  <c r="AE1628" i="14"/>
  <c r="AC832" i="14"/>
  <c r="AE1165" i="14"/>
  <c r="AE1197" i="14"/>
  <c r="AE1253" i="14"/>
  <c r="AE83" i="14"/>
  <c r="AB216" i="14"/>
  <c r="AE262" i="14"/>
  <c r="AC801" i="14"/>
  <c r="AB791" i="14"/>
  <c r="AE1032" i="14"/>
  <c r="AE1041" i="14"/>
  <c r="AD1371" i="14"/>
  <c r="AB1429" i="14"/>
  <c r="AE1461" i="14"/>
  <c r="AD2149" i="14"/>
  <c r="AD2185" i="14"/>
  <c r="AC2226" i="14"/>
  <c r="AC2242" i="14"/>
  <c r="AC2258" i="14"/>
  <c r="AC2274" i="14"/>
  <c r="AC2290" i="14"/>
  <c r="AC2306" i="14"/>
  <c r="AC2322" i="14"/>
  <c r="AC2338" i="14"/>
  <c r="AC2354" i="14"/>
  <c r="AE2024" i="14"/>
  <c r="AB2051" i="14"/>
  <c r="AB2080" i="14"/>
  <c r="AE1134" i="14"/>
  <c r="AB2242" i="14"/>
  <c r="AB2290" i="14"/>
  <c r="AE1354" i="14"/>
  <c r="AE2263" i="14"/>
  <c r="AE2180" i="14"/>
  <c r="Y480" i="7"/>
  <c r="AA556" i="7"/>
  <c r="AA656" i="7"/>
  <c r="AB1726" i="14"/>
  <c r="AD791" i="14"/>
  <c r="AD843" i="14"/>
  <c r="AB1025" i="14"/>
  <c r="AD1048" i="14"/>
  <c r="AD1080" i="14"/>
  <c r="AD1166" i="14"/>
  <c r="AD1310" i="14"/>
  <c r="AD2343" i="14"/>
  <c r="AE1478" i="14"/>
  <c r="AB118" i="14"/>
  <c r="AD750" i="14"/>
  <c r="AB835" i="14"/>
  <c r="AB875" i="14"/>
  <c r="AD1213" i="14"/>
  <c r="AE1374" i="14"/>
  <c r="AE1444" i="14"/>
  <c r="AB832" i="14"/>
  <c r="AC1253" i="14"/>
  <c r="AC83" i="14"/>
  <c r="AC262" i="14"/>
  <c r="AC749" i="14"/>
  <c r="AD1307" i="14"/>
  <c r="AB1032" i="14"/>
  <c r="AB1041" i="14"/>
  <c r="AC1080" i="14"/>
  <c r="AB1271" i="14"/>
  <c r="AB1461" i="14"/>
  <c r="AE1493" i="14"/>
  <c r="AC1535" i="14"/>
  <c r="AD1628" i="14"/>
  <c r="AC2024" i="14"/>
  <c r="AE2056" i="14"/>
  <c r="AD2083" i="14"/>
  <c r="AE2258" i="14"/>
  <c r="AE2117" i="14"/>
  <c r="AE2145" i="14"/>
  <c r="AE2279" i="14"/>
  <c r="AE2375" i="14"/>
  <c r="C480" i="7"/>
  <c r="Y556" i="7"/>
  <c r="Y656" i="7"/>
  <c r="AD1710" i="14"/>
  <c r="AD875" i="14"/>
  <c r="AC908" i="14"/>
  <c r="AD1318" i="14"/>
  <c r="AE1382" i="14"/>
  <c r="AD2247" i="14"/>
  <c r="AD2322" i="14"/>
  <c r="AD1493" i="14"/>
  <c r="AD150" i="14"/>
  <c r="AC759" i="14"/>
  <c r="AC843" i="14"/>
  <c r="AC877" i="14"/>
  <c r="AB1156" i="14"/>
  <c r="AC1220" i="14"/>
  <c r="AD1599" i="14"/>
  <c r="AD1236" i="14"/>
  <c r="AE1309" i="14"/>
  <c r="AD262" i="14"/>
  <c r="AE759" i="14"/>
  <c r="AC1198" i="14"/>
  <c r="AC1310" i="14"/>
  <c r="AE1080" i="14"/>
  <c r="AD1271" i="14"/>
  <c r="AB1493" i="14"/>
  <c r="AB1535" i="14"/>
  <c r="AC1628" i="14"/>
  <c r="AD2134" i="14"/>
  <c r="AC2375" i="14"/>
  <c r="AB2032" i="14"/>
  <c r="AC2056" i="14"/>
  <c r="AB2083" i="14"/>
  <c r="AE2306" i="14"/>
  <c r="AE2338" i="14"/>
  <c r="AE2295" i="14"/>
  <c r="AE1166" i="14"/>
  <c r="AE1230" i="14"/>
  <c r="AE2170" i="14"/>
  <c r="AC1758" i="14"/>
  <c r="AB1710" i="14"/>
  <c r="AD1742" i="14"/>
  <c r="AD1758" i="14"/>
  <c r="AD1790" i="14"/>
  <c r="AE211" i="14"/>
  <c r="AD821" i="14"/>
  <c r="AD1057" i="14"/>
  <c r="AD1134" i="14"/>
  <c r="AE1271" i="14"/>
  <c r="AE1371" i="14"/>
  <c r="AC1382" i="14"/>
  <c r="AD2226" i="14"/>
  <c r="AD2274" i="14"/>
  <c r="AD2295" i="14"/>
  <c r="AD1421" i="14"/>
  <c r="AD2384" i="14"/>
  <c r="AD211" i="14"/>
  <c r="AB150" i="14"/>
  <c r="AC765" i="14"/>
  <c r="AB843" i="14"/>
  <c r="AB877" i="14"/>
  <c r="AD1301" i="14"/>
  <c r="AD1395" i="14"/>
  <c r="AB1172" i="14"/>
  <c r="AB1204" i="14"/>
  <c r="AB1236" i="14"/>
  <c r="AC1309" i="14"/>
  <c r="AE99" i="14"/>
  <c r="AE233" i="14"/>
  <c r="AE779" i="14"/>
  <c r="AE821" i="14"/>
  <c r="AC1134" i="14"/>
  <c r="AC1395" i="14"/>
  <c r="AC1073" i="14"/>
  <c r="AD1564" i="14"/>
  <c r="AD2169" i="14"/>
  <c r="AE2032" i="14"/>
  <c r="AD2064" i="14"/>
  <c r="AB2338" i="14"/>
  <c r="AE2311" i="14"/>
  <c r="AC2145" i="14"/>
  <c r="AC1726" i="14"/>
  <c r="AC1790" i="14"/>
  <c r="AB1742" i="14"/>
  <c r="AB1758" i="14"/>
  <c r="AB1790" i="14"/>
  <c r="AD1032" i="14"/>
  <c r="AE1279" i="14"/>
  <c r="AC1371" i="14"/>
  <c r="AD2359" i="14"/>
  <c r="AD2375" i="14"/>
  <c r="AD1429" i="14"/>
  <c r="AB2384" i="14"/>
  <c r="AD73" i="14"/>
  <c r="AC211" i="14"/>
  <c r="AC770" i="14"/>
  <c r="AE1025" i="14"/>
  <c r="AC1236" i="14"/>
  <c r="AD1309" i="14"/>
  <c r="AE1404" i="14"/>
  <c r="AE1564" i="14"/>
  <c r="AC99" i="14"/>
  <c r="AE246" i="14"/>
  <c r="AE278" i="14"/>
  <c r="AE770" i="14"/>
  <c r="AD630" i="14"/>
  <c r="AC1318" i="14"/>
  <c r="AD1396" i="14"/>
  <c r="AC1057" i="14"/>
  <c r="AC1064" i="14"/>
  <c r="AE1073" i="14"/>
  <c r="AB1279" i="14"/>
  <c r="AD1446" i="14"/>
  <c r="AD1500" i="14"/>
  <c r="AC1564" i="14"/>
  <c r="AD2138" i="14"/>
  <c r="AC2231" i="14"/>
  <c r="AC2247" i="14"/>
  <c r="AC2263" i="14"/>
  <c r="AC2279" i="14"/>
  <c r="AC2295" i="14"/>
  <c r="AC2311" i="14"/>
  <c r="AC2327" i="14"/>
  <c r="AC2343" i="14"/>
  <c r="AC2359" i="14"/>
  <c r="AD2040" i="14"/>
  <c r="AB2064" i="14"/>
  <c r="AC2134" i="14"/>
  <c r="AE2149" i="14"/>
  <c r="AE2327" i="14"/>
  <c r="AB2145" i="14"/>
  <c r="AE1395" i="14"/>
  <c r="AB1733" i="14"/>
  <c r="AB1774" i="14"/>
  <c r="AD759" i="14"/>
  <c r="AD1041" i="14"/>
  <c r="AE1347" i="14"/>
  <c r="AB1374" i="14"/>
  <c r="AE1446" i="14"/>
  <c r="AC73" i="14"/>
  <c r="AE115" i="14"/>
  <c r="AC257" i="14"/>
  <c r="AC781" i="14"/>
  <c r="AC867" i="14"/>
  <c r="AD1197" i="14"/>
  <c r="AD1253" i="14"/>
  <c r="AC1324" i="14"/>
  <c r="AE1412" i="14"/>
  <c r="AD1535" i="14"/>
  <c r="AC1181" i="14"/>
  <c r="AC1213" i="14"/>
  <c r="AE1245" i="14"/>
  <c r="AB1260" i="14"/>
  <c r="AD246" i="14"/>
  <c r="AD278" i="14"/>
  <c r="AC1166" i="14"/>
  <c r="AC1354" i="14"/>
  <c r="AE1048" i="14"/>
  <c r="AC1429" i="14"/>
  <c r="AB1478" i="14"/>
  <c r="AC1599" i="14"/>
  <c r="AD2117" i="14"/>
  <c r="AD2180" i="14"/>
  <c r="AC2043" i="14"/>
  <c r="AE2075" i="14"/>
  <c r="AE118" i="14"/>
  <c r="AE2322" i="14"/>
  <c r="AE2354" i="14"/>
  <c r="AE1318" i="14"/>
  <c r="AC2138" i="14"/>
  <c r="AE2231" i="14"/>
  <c r="AD1765" i="14"/>
  <c r="AD835" i="14"/>
  <c r="AD1354" i="14"/>
  <c r="AD2327" i="14"/>
  <c r="AD2354" i="14"/>
  <c r="AD1461" i="14"/>
  <c r="AC115" i="14"/>
  <c r="AC791" i="14"/>
  <c r="AB867" i="14"/>
  <c r="AC838" i="14"/>
  <c r="AD1188" i="14"/>
  <c r="AC1245" i="14"/>
  <c r="AD216" i="14"/>
  <c r="AE801" i="14"/>
  <c r="AB1599" i="14"/>
  <c r="AD2051" i="14"/>
  <c r="AC2075" i="14"/>
  <c r="AE150" i="14"/>
  <c r="AB2138" i="14"/>
  <c r="AE2247" i="14"/>
  <c r="AE2359" i="14"/>
  <c r="AB1412" i="14"/>
  <c r="AC1142" i="14"/>
  <c r="AC1431" i="14"/>
  <c r="AC2232" i="14"/>
  <c r="AE2398" i="14"/>
  <c r="AA1140" i="7"/>
  <c r="AC917" i="14"/>
  <c r="AD2248" i="14"/>
  <c r="AD1431" i="14"/>
  <c r="AD1373" i="14"/>
  <c r="AC1623" i="14"/>
  <c r="AC2296" i="14"/>
  <c r="AC2376" i="14"/>
  <c r="AB2280" i="14"/>
  <c r="AC2221" i="14"/>
  <c r="Y1281" i="7"/>
  <c r="C225" i="7"/>
  <c r="AE1409" i="14"/>
  <c r="AD2205" i="14"/>
  <c r="AC2360" i="14"/>
  <c r="AE1463" i="14"/>
  <c r="AB2344" i="14"/>
  <c r="AE2269" i="14"/>
  <c r="Y1305" i="7"/>
  <c r="AD2360" i="14"/>
  <c r="AE1075" i="14"/>
  <c r="AD1075" i="14"/>
  <c r="AD1559" i="14"/>
  <c r="Y225" i="7"/>
  <c r="AE771" i="14"/>
  <c r="C62" i="7"/>
  <c r="C71" i="7"/>
  <c r="S70" i="7" s="1"/>
  <c r="V70" i="7" s="1"/>
  <c r="C1208" i="7"/>
  <c r="C1152" i="7"/>
  <c r="C231" i="7"/>
  <c r="C268" i="7"/>
  <c r="C560" i="7"/>
  <c r="C1447" i="7"/>
  <c r="C1423" i="7"/>
  <c r="C1487" i="7"/>
  <c r="AA225" i="7"/>
  <c r="C568" i="7"/>
  <c r="Z664" i="7"/>
  <c r="Y1140" i="7"/>
  <c r="AA380" i="7"/>
  <c r="AA1286" i="7"/>
  <c r="C1292" i="7"/>
  <c r="S1291" i="7" s="1"/>
  <c r="V1291" i="7" s="1"/>
  <c r="Y1315" i="7"/>
  <c r="AC1735" i="14"/>
  <c r="AA1305" i="7"/>
  <c r="AD782" i="14"/>
  <c r="AD834" i="14"/>
  <c r="AD1206" i="14"/>
  <c r="AD2269" i="14"/>
  <c r="AD1409" i="14"/>
  <c r="AD1469" i="14"/>
  <c r="AC782" i="14"/>
  <c r="AE1484" i="14"/>
  <c r="AE1644" i="14"/>
  <c r="AC1671" i="14"/>
  <c r="AC1206" i="14"/>
  <c r="AC1358" i="14"/>
  <c r="AB1075" i="14"/>
  <c r="AB1373" i="14"/>
  <c r="AB1409" i="14"/>
  <c r="AC1524" i="14"/>
  <c r="AD1588" i="14"/>
  <c r="AB1623" i="14"/>
  <c r="AD1644" i="14"/>
  <c r="AD2196" i="14"/>
  <c r="AD2221" i="14"/>
  <c r="AC2285" i="14"/>
  <c r="AC2349" i="14"/>
  <c r="AC2377" i="14"/>
  <c r="AE2264" i="14"/>
  <c r="AE2328" i="14"/>
  <c r="AC2198" i="14"/>
  <c r="AC2203" i="14"/>
  <c r="AE2212" i="14"/>
  <c r="Y1321" i="7"/>
  <c r="C1245" i="7"/>
  <c r="C1253" i="7"/>
  <c r="Q1254" i="7" s="1"/>
  <c r="Z1140" i="7"/>
  <c r="AA664" i="7"/>
  <c r="C380" i="7"/>
  <c r="C1252" i="7"/>
  <c r="C1370" i="7"/>
  <c r="C1402" i="7"/>
  <c r="C1458" i="7"/>
  <c r="C1490" i="7"/>
  <c r="AC1767" i="14"/>
  <c r="AD1735" i="14"/>
  <c r="AD264" i="14"/>
  <c r="AD1326" i="14"/>
  <c r="AD2280" i="14"/>
  <c r="AD2301" i="14"/>
  <c r="AD2333" i="14"/>
  <c r="AD2376" i="14"/>
  <c r="AD2389" i="14"/>
  <c r="Z1286" i="7"/>
  <c r="AE834" i="14"/>
  <c r="AD1495" i="14"/>
  <c r="AC1027" i="14"/>
  <c r="AC1588" i="14"/>
  <c r="AC1644" i="14"/>
  <c r="AC2248" i="14"/>
  <c r="AC2312" i="14"/>
  <c r="AB2264" i="14"/>
  <c r="AB2328" i="14"/>
  <c r="AE1206" i="14"/>
  <c r="AE1238" i="14"/>
  <c r="AB2198" i="14"/>
  <c r="AE2285" i="14"/>
  <c r="AE2349" i="14"/>
  <c r="AB2203" i="14"/>
  <c r="AE2221" i="14"/>
  <c r="Y1257" i="7"/>
  <c r="Z508" i="7"/>
  <c r="Z576" i="7"/>
  <c r="Y664" i="7"/>
  <c r="C37" i="7"/>
  <c r="C1150" i="7"/>
  <c r="C1182" i="7"/>
  <c r="C1214" i="7"/>
  <c r="C1281" i="7"/>
  <c r="S1280" i="7" s="1"/>
  <c r="V1280" i="7" s="1"/>
  <c r="AA1299" i="7"/>
  <c r="AA1342" i="7"/>
  <c r="C1378" i="7"/>
  <c r="C1434" i="7"/>
  <c r="C1498" i="7"/>
  <c r="AB1735" i="14"/>
  <c r="AA1281" i="7"/>
  <c r="AE235" i="14"/>
  <c r="AD811" i="14"/>
  <c r="AD1059" i="14"/>
  <c r="AD1687" i="14"/>
  <c r="AD2312" i="14"/>
  <c r="AD2344" i="14"/>
  <c r="AD2365" i="14"/>
  <c r="AD2377" i="14"/>
  <c r="AB2389" i="14"/>
  <c r="AC834" i="14"/>
  <c r="AE811" i="14"/>
  <c r="AD1408" i="14"/>
  <c r="AE1027" i="14"/>
  <c r="AE1703" i="14"/>
  <c r="AC1495" i="14"/>
  <c r="AD2182" i="14"/>
  <c r="AC2237" i="14"/>
  <c r="AC2301" i="14"/>
  <c r="AC2365" i="14"/>
  <c r="AE1174" i="14"/>
  <c r="AE2376" i="14"/>
  <c r="AE2248" i="14"/>
  <c r="AE2312" i="14"/>
  <c r="AD2398" i="14"/>
  <c r="AC2205" i="14"/>
  <c r="AA508" i="7"/>
  <c r="Z223" i="7"/>
  <c r="C1260" i="7"/>
  <c r="C1268" i="7"/>
  <c r="AA1310" i="7"/>
  <c r="Y1299" i="7"/>
  <c r="Y1342" i="7"/>
  <c r="C1410" i="7"/>
  <c r="C1466" i="7"/>
  <c r="AA1321" i="7"/>
  <c r="AD2232" i="14"/>
  <c r="AD2253" i="14"/>
  <c r="AE1588" i="14"/>
  <c r="AC1687" i="14"/>
  <c r="AE782" i="14"/>
  <c r="AC811" i="14"/>
  <c r="AC1463" i="14"/>
  <c r="AC1043" i="14"/>
  <c r="AC1059" i="14"/>
  <c r="AB1703" i="14"/>
  <c r="AB1495" i="14"/>
  <c r="AD2198" i="14"/>
  <c r="AD2212" i="14"/>
  <c r="AC2264" i="14"/>
  <c r="AC2328" i="14"/>
  <c r="AE1326" i="14"/>
  <c r="AE2237" i="14"/>
  <c r="AE2301" i="14"/>
  <c r="AE2365" i="14"/>
  <c r="AB2205" i="14"/>
  <c r="AE2377" i="14"/>
  <c r="AA35" i="7"/>
  <c r="AA576" i="7"/>
  <c r="Y508" i="7"/>
  <c r="Y576" i="7"/>
  <c r="C223" i="7"/>
  <c r="Z37" i="7"/>
  <c r="C1228" i="7"/>
  <c r="C1276" i="7"/>
  <c r="S1275" i="7" s="1"/>
  <c r="V1275" i="7" s="1"/>
  <c r="Z1312" i="7"/>
  <c r="C1386" i="7"/>
  <c r="C1442" i="7"/>
  <c r="C1474" i="7"/>
  <c r="AA1257" i="7"/>
  <c r="AD1043" i="14"/>
  <c r="AD1174" i="14"/>
  <c r="AD1238" i="14"/>
  <c r="AD2285" i="14"/>
  <c r="AD1437" i="14"/>
  <c r="Z1310" i="7"/>
  <c r="AC264" i="14"/>
  <c r="AC1200" i="14"/>
  <c r="AD1463" i="14"/>
  <c r="AE259" i="14"/>
  <c r="AC1174" i="14"/>
  <c r="AC1238" i="14"/>
  <c r="AD1376" i="14"/>
  <c r="AE1043" i="14"/>
  <c r="AE1059" i="14"/>
  <c r="AE1687" i="14"/>
  <c r="AC1559" i="14"/>
  <c r="AC2253" i="14"/>
  <c r="AC2317" i="14"/>
  <c r="AE1358" i="14"/>
  <c r="AE2232" i="14"/>
  <c r="AE2296" i="14"/>
  <c r="AE2360" i="14"/>
  <c r="AE2203" i="14"/>
  <c r="Y223" i="7"/>
  <c r="Z568" i="7"/>
  <c r="AA37" i="7"/>
  <c r="C1230" i="7"/>
  <c r="S1229" i="7" s="1"/>
  <c r="V1229" i="7" s="1"/>
  <c r="AA1312" i="7"/>
  <c r="AA1326" i="7"/>
  <c r="C1418" i="7"/>
  <c r="AD1767" i="14"/>
  <c r="AD917" i="14"/>
  <c r="AD1142" i="14"/>
  <c r="AE1255" i="14"/>
  <c r="AD2317" i="14"/>
  <c r="AD2349" i="14"/>
  <c r="Z1230" i="7"/>
  <c r="AB264" i="14"/>
  <c r="AC771" i="14"/>
  <c r="AE1524" i="14"/>
  <c r="AD1623" i="14"/>
  <c r="AE213" i="14"/>
  <c r="AC1326" i="14"/>
  <c r="AE1373" i="14"/>
  <c r="AB1559" i="14"/>
  <c r="AC2280" i="14"/>
  <c r="AC2344" i="14"/>
  <c r="AE1431" i="14"/>
  <c r="AB2296" i="14"/>
  <c r="AC2182" i="14"/>
  <c r="AC2196" i="14"/>
  <c r="AE2253" i="14"/>
  <c r="AE2317" i="14"/>
  <c r="AC2212" i="14"/>
  <c r="AE2182" i="14"/>
  <c r="AB1255" i="14"/>
  <c r="C388" i="7"/>
  <c r="Z35" i="7"/>
  <c r="C35" i="7"/>
  <c r="Q36" i="7" s="1"/>
  <c r="AA1230" i="7"/>
  <c r="C1236" i="7"/>
  <c r="C1284" i="7"/>
  <c r="C1312" i="7"/>
  <c r="Q1313" i="7" s="1"/>
  <c r="Y1326" i="7"/>
  <c r="C1450" i="7"/>
  <c r="AB1767" i="14"/>
  <c r="AD248" i="14"/>
  <c r="AD771" i="14"/>
  <c r="AB917" i="14"/>
  <c r="AD1358" i="14"/>
  <c r="AD1671" i="14"/>
  <c r="AD1703" i="14"/>
  <c r="AD2237" i="14"/>
  <c r="AD1255" i="14"/>
  <c r="AB1066" i="14"/>
  <c r="AC2269" i="14"/>
  <c r="AC2333" i="14"/>
  <c r="AC2398" i="14"/>
  <c r="AE1142" i="14"/>
  <c r="AB2196" i="14"/>
  <c r="C229" i="7"/>
  <c r="C1411" i="7"/>
  <c r="Q1412" i="7" s="1"/>
  <c r="C1475" i="7"/>
  <c r="C1384" i="7"/>
  <c r="AD114" i="14"/>
  <c r="AE251" i="14"/>
  <c r="AD670" i="14"/>
  <c r="AC630" i="14"/>
  <c r="AD169" i="14"/>
  <c r="AE638" i="14"/>
  <c r="AC670" i="14"/>
  <c r="AE2251" i="14"/>
  <c r="AE2315" i="14"/>
  <c r="AB2153" i="14"/>
  <c r="AE2246" i="14"/>
  <c r="AB805" i="14"/>
  <c r="AE2267" i="14"/>
  <c r="AE2331" i="14"/>
  <c r="C1274" i="7"/>
  <c r="C1282" i="7"/>
  <c r="C1376" i="7"/>
  <c r="S1375" i="7" s="1"/>
  <c r="V1375" i="7" s="1"/>
  <c r="AE2283" i="14"/>
  <c r="AE241" i="14"/>
  <c r="C82" i="7"/>
  <c r="C1293" i="7"/>
  <c r="C1322" i="7"/>
  <c r="C1333" i="7"/>
  <c r="C44" i="7"/>
  <c r="AB2142" i="14"/>
  <c r="AE2235" i="14"/>
  <c r="AE2299" i="14"/>
  <c r="C1301" i="7"/>
  <c r="C1306" i="7"/>
  <c r="Q1307" i="7" s="1"/>
  <c r="C1317" i="7"/>
  <c r="Q1318" i="7" s="1"/>
  <c r="C1403" i="7"/>
  <c r="C1467" i="7"/>
  <c r="Q1468" i="7" s="1"/>
  <c r="AB196" i="14"/>
  <c r="AD130" i="14"/>
  <c r="AD146" i="14"/>
  <c r="AD162" i="14"/>
  <c r="D24" i="22"/>
  <c r="B24" i="22"/>
  <c r="C25" i="22"/>
  <c r="C1448" i="7"/>
  <c r="C1496" i="7"/>
  <c r="C1495" i="7"/>
  <c r="S1494" i="7" s="1"/>
  <c r="V1494" i="7" s="1"/>
  <c r="C1407" i="7"/>
  <c r="Q1408" i="7" s="1"/>
  <c r="C1471" i="7"/>
  <c r="S1470" i="7" s="1"/>
  <c r="V1470" i="7" s="1"/>
  <c r="AC66" i="14"/>
  <c r="AC47" i="14"/>
  <c r="AB386" i="14"/>
  <c r="AB1732" i="14"/>
  <c r="AB1748" i="14"/>
  <c r="AB1775" i="14"/>
  <c r="AE219" i="14"/>
  <c r="AE277" i="14"/>
  <c r="AD1079" i="14"/>
  <c r="AD1381" i="14"/>
  <c r="AD1675" i="14"/>
  <c r="AD2252" i="14"/>
  <c r="AD2337" i="14"/>
  <c r="AD2381" i="14"/>
  <c r="AB2388" i="14"/>
  <c r="Z1254" i="7"/>
  <c r="AC230" i="14"/>
  <c r="AB849" i="14"/>
  <c r="AC881" i="14"/>
  <c r="AD1120" i="14"/>
  <c r="AD1285" i="14"/>
  <c r="AE1293" i="14"/>
  <c r="AB132" i="14"/>
  <c r="AB164" i="14"/>
  <c r="AD179" i="14"/>
  <c r="AC1302" i="14"/>
  <c r="AE1063" i="14"/>
  <c r="AC1508" i="14"/>
  <c r="AC1607" i="14"/>
  <c r="AD2175" i="14"/>
  <c r="AB2114" i="14"/>
  <c r="AC2175" i="14"/>
  <c r="AE2257" i="14"/>
  <c r="Y1241" i="7"/>
  <c r="C1319" i="7"/>
  <c r="AD66" i="14"/>
  <c r="AD47" i="14"/>
  <c r="AC1711" i="14"/>
  <c r="AD1780" i="14"/>
  <c r="AA252" i="7"/>
  <c r="AA1241" i="7"/>
  <c r="AD230" i="14"/>
  <c r="AD790" i="14"/>
  <c r="AD1031" i="14"/>
  <c r="AD1047" i="14"/>
  <c r="AD1063" i="14"/>
  <c r="AB1381" i="14"/>
  <c r="AD2236" i="14"/>
  <c r="AD2321" i="14"/>
  <c r="AE1486" i="14"/>
  <c r="AB230" i="14"/>
  <c r="AC790" i="14"/>
  <c r="AB881" i="14"/>
  <c r="AB1120" i="14"/>
  <c r="AD1293" i="14"/>
  <c r="AC1675" i="14"/>
  <c r="AC1293" i="14"/>
  <c r="AB179" i="14"/>
  <c r="AD1235" i="14"/>
  <c r="AD1424" i="14"/>
  <c r="AC1070" i="14"/>
  <c r="AD1454" i="14"/>
  <c r="AC1543" i="14"/>
  <c r="AB1607" i="14"/>
  <c r="AD2191" i="14"/>
  <c r="AC2225" i="14"/>
  <c r="AC2257" i="14"/>
  <c r="AC2289" i="14"/>
  <c r="AC2321" i="14"/>
  <c r="AC2353" i="14"/>
  <c r="AE2388" i="14"/>
  <c r="AE2380" i="14"/>
  <c r="AC2191" i="14"/>
  <c r="AC2216" i="14"/>
  <c r="AE2273" i="14"/>
  <c r="AE2216" i="14"/>
  <c r="Y1324" i="7"/>
  <c r="AB1259" i="14"/>
  <c r="AB1235" i="14"/>
  <c r="Y1309" i="7"/>
  <c r="Z492" i="7"/>
  <c r="C1314" i="7"/>
  <c r="AB66" i="14"/>
  <c r="AC1748" i="14"/>
  <c r="AD1711" i="14"/>
  <c r="AD1764" i="14"/>
  <c r="AB1780" i="14"/>
  <c r="AA1309" i="7"/>
  <c r="AD881" i="14"/>
  <c r="AD921" i="14"/>
  <c r="AD1018" i="14"/>
  <c r="AD2289" i="14"/>
  <c r="AD2305" i="14"/>
  <c r="AD2364" i="14"/>
  <c r="Z1278" i="7"/>
  <c r="AC822" i="14"/>
  <c r="AE147" i="14"/>
  <c r="AD245" i="14"/>
  <c r="AC1296" i="14"/>
  <c r="AE1424" i="14"/>
  <c r="AE1508" i="14"/>
  <c r="AD1296" i="14"/>
  <c r="AD1139" i="14"/>
  <c r="AC1047" i="14"/>
  <c r="AC1413" i="14"/>
  <c r="AB1454" i="14"/>
  <c r="AB1543" i="14"/>
  <c r="AD2202" i="14"/>
  <c r="AC2236" i="14"/>
  <c r="AC2268" i="14"/>
  <c r="AC2300" i="14"/>
  <c r="AC2332" i="14"/>
  <c r="AC2364" i="14"/>
  <c r="AD1392" i="14"/>
  <c r="AE2381" i="14"/>
  <c r="AE2289" i="14"/>
  <c r="AE2175" i="14"/>
  <c r="AB1424" i="14"/>
  <c r="AC1259" i="14"/>
  <c r="AB1323" i="14"/>
  <c r="Y1249" i="7"/>
  <c r="Y1233" i="7"/>
  <c r="AA492" i="7"/>
  <c r="C1308" i="7"/>
  <c r="AA1314" i="7"/>
  <c r="AA1341" i="7"/>
  <c r="AD744" i="14"/>
  <c r="AB1711" i="14"/>
  <c r="AB1764" i="14"/>
  <c r="AA1249" i="7"/>
  <c r="AE245" i="14"/>
  <c r="AE386" i="14"/>
  <c r="AC905" i="14"/>
  <c r="AD905" i="14"/>
  <c r="AB1018" i="14"/>
  <c r="AD1086" i="14"/>
  <c r="AE1235" i="14"/>
  <c r="AD2273" i="14"/>
  <c r="AD2348" i="14"/>
  <c r="AC245" i="14"/>
  <c r="AE1381" i="14"/>
  <c r="AD1272" i="14"/>
  <c r="AB1296" i="14"/>
  <c r="AE790" i="14"/>
  <c r="AE1047" i="14"/>
  <c r="AC1054" i="14"/>
  <c r="AE1413" i="14"/>
  <c r="AC1454" i="14"/>
  <c r="AC2200" i="14"/>
  <c r="AC2207" i="14"/>
  <c r="AE2305" i="14"/>
  <c r="AE2191" i="14"/>
  <c r="AB1392" i="14"/>
  <c r="Y1325" i="7"/>
  <c r="Y492" i="7"/>
  <c r="Z672" i="7"/>
  <c r="Z217" i="7"/>
  <c r="C1309" i="7"/>
  <c r="AA1303" i="7"/>
  <c r="AA1319" i="7"/>
  <c r="AB744" i="14"/>
  <c r="AC1732" i="14"/>
  <c r="AC1743" i="14"/>
  <c r="AD1716" i="14"/>
  <c r="AD1743" i="14"/>
  <c r="AA107" i="7"/>
  <c r="AB905" i="14"/>
  <c r="AD1038" i="14"/>
  <c r="AD1070" i="14"/>
  <c r="AE1323" i="14"/>
  <c r="AD2257" i="14"/>
  <c r="AD2332" i="14"/>
  <c r="AD1543" i="14"/>
  <c r="AE1572" i="14"/>
  <c r="AB1272" i="14"/>
  <c r="AD1203" i="14"/>
  <c r="AB1047" i="14"/>
  <c r="AC1079" i="14"/>
  <c r="AB1413" i="14"/>
  <c r="AE1675" i="14"/>
  <c r="AE1691" i="14"/>
  <c r="AE1380" i="14"/>
  <c r="AD2216" i="14"/>
  <c r="AC2380" i="14"/>
  <c r="AB2200" i="14"/>
  <c r="AE2207" i="14"/>
  <c r="AB2207" i="14"/>
  <c r="AE2321" i="14"/>
  <c r="AE921" i="14"/>
  <c r="AB1139" i="14"/>
  <c r="Y1341" i="7"/>
  <c r="Z560" i="7"/>
  <c r="AA672" i="7"/>
  <c r="AE744" i="14"/>
  <c r="AC1780" i="14"/>
  <c r="AB1716" i="14"/>
  <c r="AB1743" i="14"/>
  <c r="AD897" i="14"/>
  <c r="AD1054" i="14"/>
  <c r="AE1203" i="14"/>
  <c r="AD1302" i="14"/>
  <c r="AD1691" i="14"/>
  <c r="AD2241" i="14"/>
  <c r="AD2316" i="14"/>
  <c r="AD219" i="14"/>
  <c r="AC1691" i="14"/>
  <c r="AE132" i="14"/>
  <c r="AE164" i="14"/>
  <c r="AE822" i="14"/>
  <c r="AD1259" i="14"/>
  <c r="AD1323" i="14"/>
  <c r="AE1018" i="14"/>
  <c r="AC1031" i="14"/>
  <c r="AE1079" i="14"/>
  <c r="AD1414" i="14"/>
  <c r="AD1486" i="14"/>
  <c r="AC1380" i="14"/>
  <c r="AD1572" i="14"/>
  <c r="AD1636" i="14"/>
  <c r="AC2241" i="14"/>
  <c r="AC2273" i="14"/>
  <c r="AC2305" i="14"/>
  <c r="AC2337" i="14"/>
  <c r="AC2381" i="14"/>
  <c r="Z1314" i="7"/>
  <c r="AE2236" i="14"/>
  <c r="AE2252" i="14"/>
  <c r="AE2268" i="14"/>
  <c r="AE2284" i="14"/>
  <c r="AE2300" i="14"/>
  <c r="AE2316" i="14"/>
  <c r="AE2332" i="14"/>
  <c r="AE2348" i="14"/>
  <c r="AE2364" i="14"/>
  <c r="AE2209" i="14"/>
  <c r="AC2209" i="14"/>
  <c r="AE2337" i="14"/>
  <c r="AE2186" i="14"/>
  <c r="AB1171" i="14"/>
  <c r="AB897" i="14"/>
  <c r="AD2225" i="14"/>
  <c r="AD2284" i="14"/>
  <c r="AD2300" i="14"/>
  <c r="AE1414" i="14"/>
  <c r="AC219" i="14"/>
  <c r="AD277" i="14"/>
  <c r="AC1272" i="14"/>
  <c r="AD1607" i="14"/>
  <c r="AE1636" i="14"/>
  <c r="AE1285" i="14"/>
  <c r="AB1086" i="14"/>
  <c r="AC1572" i="14"/>
  <c r="AC1636" i="14"/>
  <c r="AD2186" i="14"/>
  <c r="AC2252" i="14"/>
  <c r="AC2284" i="14"/>
  <c r="AC2316" i="14"/>
  <c r="AC2348" i="14"/>
  <c r="AC2186" i="14"/>
  <c r="AC2202" i="14"/>
  <c r="AE2225" i="14"/>
  <c r="AE2353" i="14"/>
  <c r="Y107" i="7"/>
  <c r="AC1496" i="14"/>
  <c r="C9" i="7"/>
  <c r="C1098" i="7"/>
  <c r="C1237" i="7"/>
  <c r="C1371" i="7"/>
  <c r="C1395" i="7"/>
  <c r="C1435" i="7"/>
  <c r="C1459" i="7"/>
  <c r="C1499" i="7"/>
  <c r="C252" i="7"/>
  <c r="C362" i="7"/>
  <c r="AC1006" i="14"/>
  <c r="C248" i="7"/>
  <c r="C199" i="7"/>
  <c r="C1192" i="7"/>
  <c r="C1216" i="7"/>
  <c r="C1329" i="7"/>
  <c r="Q1330" i="7" s="1"/>
  <c r="C1212" i="7"/>
  <c r="C378" i="7"/>
  <c r="Y1082" i="7"/>
  <c r="C31" i="7"/>
  <c r="C1387" i="7"/>
  <c r="C1451" i="7"/>
  <c r="Q1452" i="7" s="1"/>
  <c r="C1266" i="7"/>
  <c r="AB2330" i="14"/>
  <c r="Y229" i="7"/>
  <c r="C1144" i="7"/>
  <c r="Z1354" i="7"/>
  <c r="AA680" i="7"/>
  <c r="AA283" i="7"/>
  <c r="AE261" i="14"/>
  <c r="AB142" i="14"/>
  <c r="AD1361" i="14"/>
  <c r="AD665" i="14"/>
  <c r="AB947" i="14"/>
  <c r="AB1441" i="14"/>
  <c r="AE142" i="14"/>
  <c r="AE1178" i="14"/>
  <c r="AE178" i="14"/>
  <c r="AD979" i="14"/>
  <c r="AC772" i="14"/>
  <c r="AC1015" i="14"/>
  <c r="AC604" i="14"/>
  <c r="AC971" i="14"/>
  <c r="AD56" i="14"/>
  <c r="AC178" i="14"/>
  <c r="AE459" i="14"/>
  <c r="AE1560" i="14"/>
  <c r="AB1291" i="14"/>
  <c r="AC1489" i="14"/>
  <c r="AB39" i="14"/>
  <c r="AC1178" i="14"/>
  <c r="AC987" i="14"/>
  <c r="AC89" i="14"/>
  <c r="AB995" i="14"/>
  <c r="AD923" i="14"/>
  <c r="AC105" i="14"/>
  <c r="AD261" i="14"/>
  <c r="AE652" i="14"/>
  <c r="AD1275" i="14"/>
  <c r="AD815" i="14"/>
  <c r="AC261" i="14"/>
  <c r="AB829" i="14"/>
  <c r="AC861" i="14"/>
  <c r="AC852" i="14"/>
  <c r="AE275" i="14"/>
  <c r="AC926" i="14"/>
  <c r="AD1418" i="14"/>
  <c r="C79" i="7"/>
  <c r="C119" i="7"/>
  <c r="Q120" i="7" s="1"/>
  <c r="C261" i="7"/>
  <c r="S260" i="7" s="1"/>
  <c r="V260" i="7" s="1"/>
  <c r="C596" i="7"/>
  <c r="C41" i="7"/>
  <c r="S40" i="7" s="1"/>
  <c r="V40" i="7" s="1"/>
  <c r="C75" i="7"/>
  <c r="C1238" i="7"/>
  <c r="C1460" i="7"/>
  <c r="C1424" i="7"/>
  <c r="C1488" i="7"/>
  <c r="C1265" i="7"/>
  <c r="S1264" i="7" s="1"/>
  <c r="V1264" i="7" s="1"/>
  <c r="C1262" i="7"/>
  <c r="Q1263" i="7" s="1"/>
  <c r="C1436" i="7"/>
  <c r="Q1437" i="7" s="1"/>
  <c r="C1500" i="7"/>
  <c r="C1273" i="7"/>
  <c r="C269" i="7"/>
  <c r="C1372" i="7"/>
  <c r="C708" i="7"/>
  <c r="C195" i="7"/>
  <c r="C376" i="7"/>
  <c r="C83" i="7"/>
  <c r="C128" i="7"/>
  <c r="C1294" i="7"/>
  <c r="Y283" i="7"/>
  <c r="Z416" i="7"/>
  <c r="C1082" i="7"/>
  <c r="AA1130" i="7"/>
  <c r="AA9" i="7"/>
  <c r="AA416" i="7"/>
  <c r="AA420" i="7"/>
  <c r="Z512" i="7"/>
  <c r="AA516" i="7"/>
  <c r="Z588" i="7"/>
  <c r="C680" i="7"/>
  <c r="Y1130" i="7"/>
  <c r="C283" i="7"/>
  <c r="Z227" i="7"/>
  <c r="C1311" i="7"/>
  <c r="C1316" i="7"/>
  <c r="C1354" i="7"/>
  <c r="Z420" i="7"/>
  <c r="Y416" i="7"/>
  <c r="Y420" i="7"/>
  <c r="AA512" i="7"/>
  <c r="Y516" i="7"/>
  <c r="AA588" i="7"/>
  <c r="AA1114" i="7"/>
  <c r="C1130" i="7"/>
  <c r="C227" i="7"/>
  <c r="AC1717" i="14"/>
  <c r="AC1781" i="14"/>
  <c r="AD1749" i="14"/>
  <c r="AD1781" i="14"/>
  <c r="AD824" i="14"/>
  <c r="AD869" i="14"/>
  <c r="Y680" i="7"/>
  <c r="Y512" i="7"/>
  <c r="C516" i="7"/>
  <c r="Y588" i="7"/>
  <c r="Y1114" i="7"/>
  <c r="Z1212" i="7"/>
  <c r="Z229" i="7"/>
  <c r="C1300" i="7"/>
  <c r="AD1717" i="14"/>
  <c r="AB1749" i="14"/>
  <c r="AB1781" i="14"/>
  <c r="AE249" i="14"/>
  <c r="AC896" i="14"/>
  <c r="AD1366" i="14"/>
  <c r="AA229" i="7"/>
  <c r="AA1098" i="7"/>
  <c r="C1114" i="7"/>
  <c r="Z1144" i="7"/>
  <c r="AA1212" i="7"/>
  <c r="AC1782" i="14"/>
  <c r="AB1717" i="14"/>
  <c r="AB809" i="14"/>
  <c r="AD896" i="14"/>
  <c r="Y9" i="7"/>
  <c r="Y227" i="7"/>
  <c r="Y1098" i="7"/>
  <c r="AA1144" i="7"/>
  <c r="Y1212" i="7"/>
  <c r="C1154" i="7"/>
  <c r="C1186" i="7"/>
  <c r="C1218" i="7"/>
  <c r="AA1354" i="7"/>
  <c r="AB1750" i="14"/>
  <c r="AD1766" i="14"/>
  <c r="Z9" i="7"/>
  <c r="Z1082" i="7"/>
  <c r="Z1098" i="7"/>
  <c r="AC1749" i="14"/>
  <c r="AD452" i="14"/>
  <c r="AD934" i="14"/>
  <c r="AD963" i="14"/>
  <c r="AD990" i="14"/>
  <c r="AD1162" i="14"/>
  <c r="AD1282" i="14"/>
  <c r="AE1386" i="14"/>
  <c r="AD1425" i="14"/>
  <c r="AE89" i="14"/>
  <c r="AC815" i="14"/>
  <c r="AD142" i="14"/>
  <c r="AC820" i="14"/>
  <c r="AD641" i="14"/>
  <c r="AE657" i="14"/>
  <c r="AC1194" i="14"/>
  <c r="AD1432" i="14"/>
  <c r="AC955" i="14"/>
  <c r="AC990" i="14"/>
  <c r="AB998" i="14"/>
  <c r="AE1022" i="14"/>
  <c r="AE1086" i="14"/>
  <c r="AB1266" i="14"/>
  <c r="AD1386" i="14"/>
  <c r="AC1531" i="14"/>
  <c r="AB1595" i="14"/>
  <c r="AB1402" i="14"/>
  <c r="AC1425" i="14"/>
  <c r="AB1457" i="14"/>
  <c r="AD2119" i="14"/>
  <c r="AB2128" i="14"/>
  <c r="AC2144" i="14"/>
  <c r="AC2135" i="14"/>
  <c r="AB2151" i="14"/>
  <c r="AB459" i="14"/>
  <c r="AD861" i="14"/>
  <c r="AD939" i="14"/>
  <c r="AD966" i="14"/>
  <c r="AD995" i="14"/>
  <c r="AD914" i="14"/>
  <c r="AD1006" i="14"/>
  <c r="AD1194" i="14"/>
  <c r="AD1226" i="14"/>
  <c r="AE1291" i="14"/>
  <c r="AC1386" i="14"/>
  <c r="AE1402" i="14"/>
  <c r="AC788" i="14"/>
  <c r="AE1464" i="14"/>
  <c r="AE1496" i="14"/>
  <c r="AE1624" i="14"/>
  <c r="AE1361" i="14"/>
  <c r="AE620" i="14"/>
  <c r="AE644" i="14"/>
  <c r="AC1162" i="14"/>
  <c r="AC1298" i="14"/>
  <c r="AC1330" i="14"/>
  <c r="AD1480" i="14"/>
  <c r="AC939" i="14"/>
  <c r="AC958" i="14"/>
  <c r="AC979" i="14"/>
  <c r="AE990" i="14"/>
  <c r="AC1003" i="14"/>
  <c r="AC1022" i="14"/>
  <c r="AB1531" i="14"/>
  <c r="AC1402" i="14"/>
  <c r="AE1425" i="14"/>
  <c r="AD2160" i="14"/>
  <c r="AE1130" i="14"/>
  <c r="AB2144" i="14"/>
  <c r="AB2135" i="14"/>
  <c r="AD384" i="14"/>
  <c r="AD459" i="14"/>
  <c r="AC238" i="14"/>
  <c r="AD882" i="14"/>
  <c r="AD942" i="14"/>
  <c r="AD998" i="14"/>
  <c r="AB914" i="14"/>
  <c r="AB1006" i="14"/>
  <c r="AD1022" i="14"/>
  <c r="AE882" i="14"/>
  <c r="AD1531" i="14"/>
  <c r="AC1361" i="14"/>
  <c r="AE175" i="14"/>
  <c r="AE243" i="14"/>
  <c r="AE660" i="14"/>
  <c r="AC1130" i="14"/>
  <c r="AB939" i="14"/>
  <c r="AB958" i="14"/>
  <c r="AE1003" i="14"/>
  <c r="AC1038" i="14"/>
  <c r="AE1054" i="14"/>
  <c r="AE1070" i="14"/>
  <c r="AE1282" i="14"/>
  <c r="AD1624" i="14"/>
  <c r="AC1473" i="14"/>
  <c r="AD2144" i="14"/>
  <c r="AE1330" i="14"/>
  <c r="AC2119" i="14"/>
  <c r="AB384" i="14"/>
  <c r="AE238" i="14"/>
  <c r="AD829" i="14"/>
  <c r="AD947" i="14"/>
  <c r="AD971" i="14"/>
  <c r="AD1003" i="14"/>
  <c r="AD105" i="14"/>
  <c r="AD238" i="14"/>
  <c r="AC882" i="14"/>
  <c r="AB178" i="14"/>
  <c r="AD270" i="14"/>
  <c r="AC522" i="14"/>
  <c r="AB596" i="14"/>
  <c r="AE649" i="14"/>
  <c r="AD1351" i="14"/>
  <c r="AD1448" i="14"/>
  <c r="AC982" i="14"/>
  <c r="AC995" i="14"/>
  <c r="AE1038" i="14"/>
  <c r="AC1282" i="14"/>
  <c r="AD1560" i="14"/>
  <c r="AC1624" i="14"/>
  <c r="AC1441" i="14"/>
  <c r="AE1473" i="14"/>
  <c r="AE2135" i="14"/>
  <c r="AB2119" i="14"/>
  <c r="AD39" i="14"/>
  <c r="AC56" i="14"/>
  <c r="AD950" i="14"/>
  <c r="AD974" i="14"/>
  <c r="AD1146" i="14"/>
  <c r="AD1266" i="14"/>
  <c r="AD1298" i="14"/>
  <c r="AE1351" i="14"/>
  <c r="AD1441" i="14"/>
  <c r="AD1473" i="14"/>
  <c r="AE105" i="14"/>
  <c r="AE1015" i="14"/>
  <c r="AC1344" i="14"/>
  <c r="AE852" i="14"/>
  <c r="AE788" i="14"/>
  <c r="AC1210" i="14"/>
  <c r="AC1242" i="14"/>
  <c r="AB982" i="14"/>
  <c r="AB1275" i="14"/>
  <c r="AD1496" i="14"/>
  <c r="AC1560" i="14"/>
  <c r="AD2128" i="14"/>
  <c r="AE2160" i="14"/>
  <c r="AB56" i="14"/>
  <c r="AD852" i="14"/>
  <c r="AD926" i="14"/>
  <c r="AD982" i="14"/>
  <c r="AD1015" i="14"/>
  <c r="AD1130" i="14"/>
  <c r="AD1178" i="14"/>
  <c r="AD1242" i="14"/>
  <c r="AE1275" i="14"/>
  <c r="AD1330" i="14"/>
  <c r="AE1418" i="14"/>
  <c r="AD1595" i="14"/>
  <c r="AD1344" i="14"/>
  <c r="AB538" i="14"/>
  <c r="AB815" i="14"/>
  <c r="AB926" i="14"/>
  <c r="AC950" i="14"/>
  <c r="AE987" i="14"/>
  <c r="AC998" i="14"/>
  <c r="AE1266" i="14"/>
  <c r="AD1291" i="14"/>
  <c r="AB1418" i="14"/>
  <c r="AC1457" i="14"/>
  <c r="AE1489" i="14"/>
  <c r="AD2151" i="14"/>
  <c r="AE1242" i="14"/>
  <c r="AE2151" i="14"/>
  <c r="AB452" i="14"/>
  <c r="AE384" i="14"/>
  <c r="AD788" i="14"/>
  <c r="AC914" i="14"/>
  <c r="AD931" i="14"/>
  <c r="AD958" i="14"/>
  <c r="AD987" i="14"/>
  <c r="AD1457" i="14"/>
  <c r="AD1489" i="14"/>
  <c r="AD89" i="14"/>
  <c r="AB1344" i="14"/>
  <c r="AC39" i="14"/>
  <c r="AE612" i="14"/>
  <c r="AC1146" i="14"/>
  <c r="AC1226" i="14"/>
  <c r="AB950" i="14"/>
  <c r="AC1595" i="14"/>
  <c r="AC2128" i="14"/>
  <c r="AE1302" i="14"/>
  <c r="AC2160" i="14"/>
  <c r="AD1161" i="14"/>
  <c r="AC1168" i="14"/>
  <c r="AE1408" i="14"/>
  <c r="AE1161" i="14"/>
  <c r="AD1200" i="14"/>
  <c r="AC1136" i="14"/>
  <c r="AD1129" i="14"/>
  <c r="AC1161" i="14"/>
  <c r="AB1200" i="14"/>
  <c r="AE1225" i="14"/>
  <c r="AD1311" i="14"/>
  <c r="AD1136" i="14"/>
  <c r="AE1129" i="14"/>
  <c r="AC1225" i="14"/>
  <c r="AD1452" i="14"/>
  <c r="AE1311" i="14"/>
  <c r="AD1397" i="14"/>
  <c r="AB1136" i="14"/>
  <c r="AD1225" i="14"/>
  <c r="AC1264" i="14"/>
  <c r="AC1129" i="14"/>
  <c r="AD1168" i="14"/>
  <c r="AD1232" i="14"/>
  <c r="AD1320" i="14"/>
  <c r="AC1397" i="14"/>
  <c r="AE2171" i="14"/>
  <c r="AD1066" i="14"/>
  <c r="AD1193" i="14"/>
  <c r="AC1232" i="14"/>
  <c r="AC1320" i="14"/>
  <c r="AB1168" i="14"/>
  <c r="AE1193" i="14"/>
  <c r="AB1232" i="14"/>
  <c r="AD1264" i="14"/>
  <c r="AB1320" i="14"/>
  <c r="AE1469" i="14"/>
  <c r="AD2171" i="14"/>
  <c r="AC2171" i="14"/>
  <c r="AD1082" i="14"/>
  <c r="AC1193" i="14"/>
  <c r="AB1264" i="14"/>
  <c r="AC1066" i="14"/>
  <c r="AE1082" i="14"/>
  <c r="AD2187" i="14"/>
  <c r="AC2187" i="14"/>
  <c r="AE2187" i="14"/>
  <c r="AE1132" i="14"/>
  <c r="AB1132" i="14"/>
  <c r="AD1132" i="14"/>
  <c r="AC1132" i="14"/>
  <c r="AE1148" i="14"/>
  <c r="AB1148" i="14"/>
  <c r="AD1148" i="14"/>
  <c r="AC1148" i="14"/>
  <c r="AB1157" i="14"/>
  <c r="AD1157" i="14"/>
  <c r="AE1164" i="14"/>
  <c r="AD1164" i="14"/>
  <c r="AC1164" i="14"/>
  <c r="AB1173" i="14"/>
  <c r="AD1173" i="14"/>
  <c r="AC1173" i="14"/>
  <c r="AE1173" i="14"/>
  <c r="AE1180" i="14"/>
  <c r="AD1180" i="14"/>
  <c r="AB1189" i="14"/>
  <c r="AC1189" i="14"/>
  <c r="AE1189" i="14"/>
  <c r="AD1189" i="14"/>
  <c r="AE1196" i="14"/>
  <c r="AD1196" i="14"/>
  <c r="AC1196" i="14"/>
  <c r="AB1205" i="14"/>
  <c r="AE1205" i="14"/>
  <c r="AE1212" i="14"/>
  <c r="AB1212" i="14"/>
  <c r="AD1212" i="14"/>
  <c r="AC1212" i="14"/>
  <c r="AB1221" i="14"/>
  <c r="AE1221" i="14"/>
  <c r="AD1221" i="14"/>
  <c r="AE1228" i="14"/>
  <c r="AC1228" i="14"/>
  <c r="AB1228" i="14"/>
  <c r="AD1228" i="14"/>
  <c r="AB1237" i="14"/>
  <c r="AC1237" i="14"/>
  <c r="AE1237" i="14"/>
  <c r="AE1244" i="14"/>
  <c r="AD1244" i="14"/>
  <c r="AC1244" i="14"/>
  <c r="AE1300" i="14"/>
  <c r="AB1300" i="14"/>
  <c r="AC1300" i="14"/>
  <c r="AD1300" i="14"/>
  <c r="AE1316" i="14"/>
  <c r="AC1316" i="14"/>
  <c r="AB1316" i="14"/>
  <c r="AB1325" i="14"/>
  <c r="AC1325" i="14"/>
  <c r="AE1325" i="14"/>
  <c r="AD1325" i="14"/>
  <c r="AE1332" i="14"/>
  <c r="AC1332" i="14"/>
  <c r="AB1332" i="14"/>
  <c r="AD1332" i="14"/>
  <c r="AB1341" i="14"/>
  <c r="AD1341" i="14"/>
  <c r="AC1341" i="14"/>
  <c r="AE1341" i="14"/>
  <c r="AE1356" i="14"/>
  <c r="AB1356" i="14"/>
  <c r="AB1520" i="14"/>
  <c r="AC1520" i="14"/>
  <c r="AE1555" i="14"/>
  <c r="AD1555" i="14"/>
  <c r="AB1555" i="14"/>
  <c r="AB1584" i="14"/>
  <c r="AE1584" i="14"/>
  <c r="AE1619" i="14"/>
  <c r="AD1619" i="14"/>
  <c r="AC2028" i="14"/>
  <c r="AE2028" i="14"/>
  <c r="AC2036" i="14"/>
  <c r="AE2036" i="14"/>
  <c r="AC2044" i="14"/>
  <c r="AB2044" i="14"/>
  <c r="AC2047" i="14"/>
  <c r="AD2047" i="14"/>
  <c r="AC2052" i="14"/>
  <c r="AB2052" i="14"/>
  <c r="AC2055" i="14"/>
  <c r="AD2055" i="14"/>
  <c r="AC2060" i="14"/>
  <c r="AB2060" i="14"/>
  <c r="AC2063" i="14"/>
  <c r="AD2063" i="14"/>
  <c r="AC2068" i="14"/>
  <c r="AB2068" i="14"/>
  <c r="AC2071" i="14"/>
  <c r="AD2071" i="14"/>
  <c r="AC2076" i="14"/>
  <c r="AB2076" i="14"/>
  <c r="AC2079" i="14"/>
  <c r="AD2079" i="14"/>
  <c r="AC2084" i="14"/>
  <c r="AB2084" i="14"/>
  <c r="AB2162" i="14"/>
  <c r="AE2162" i="14"/>
  <c r="AB75" i="14"/>
  <c r="AC75" i="14"/>
  <c r="AE75" i="14"/>
  <c r="AB81" i="14"/>
  <c r="AC81" i="14"/>
  <c r="AD81" i="14"/>
  <c r="AB91" i="14"/>
  <c r="AC91" i="14"/>
  <c r="AE91" i="14"/>
  <c r="AB107" i="14"/>
  <c r="AC107" i="14"/>
  <c r="AE107" i="14"/>
  <c r="AC180" i="14"/>
  <c r="AE180" i="14"/>
  <c r="AB180" i="14"/>
  <c r="AD180" i="14"/>
  <c r="AE234" i="14"/>
  <c r="AB234" i="14"/>
  <c r="AC234" i="14"/>
  <c r="AD263" i="14"/>
  <c r="AC263" i="14"/>
  <c r="AE263" i="14"/>
  <c r="AB751" i="14"/>
  <c r="AC751" i="14"/>
  <c r="AE751" i="14"/>
  <c r="AD751" i="14"/>
  <c r="AB775" i="14"/>
  <c r="AC775" i="14"/>
  <c r="AE775" i="14"/>
  <c r="AE818" i="14"/>
  <c r="AC818" i="14"/>
  <c r="AB840" i="14"/>
  <c r="AC840" i="14"/>
  <c r="AE840" i="14"/>
  <c r="AB872" i="14"/>
  <c r="AC872" i="14"/>
  <c r="AE872" i="14"/>
  <c r="AC886" i="14"/>
  <c r="AE886" i="14"/>
  <c r="AB1040" i="14"/>
  <c r="AE1040" i="14"/>
  <c r="AB1056" i="14"/>
  <c r="AE1056" i="14"/>
  <c r="AC1056" i="14"/>
  <c r="AB1072" i="14"/>
  <c r="AE1072" i="14"/>
  <c r="AC1072" i="14"/>
  <c r="AB1150" i="14"/>
  <c r="AE1150" i="14"/>
  <c r="AC1150" i="14"/>
  <c r="AB1182" i="14"/>
  <c r="AE1182" i="14"/>
  <c r="AC1182" i="14"/>
  <c r="AB1214" i="14"/>
  <c r="AE1214" i="14"/>
  <c r="AC1214" i="14"/>
  <c r="AB1246" i="14"/>
  <c r="AE1246" i="14"/>
  <c r="AC1246" i="14"/>
  <c r="AB1297" i="14"/>
  <c r="AE1297" i="14"/>
  <c r="AD1297" i="14"/>
  <c r="AE1304" i="14"/>
  <c r="AB1304" i="14"/>
  <c r="AC1304" i="14"/>
  <c r="AD1304" i="14"/>
  <c r="AB1430" i="14"/>
  <c r="AD1430" i="14"/>
  <c r="AC1462" i="14"/>
  <c r="AB1462" i="14"/>
  <c r="AE2118" i="14"/>
  <c r="AB2118" i="14"/>
  <c r="AD2118" i="14"/>
  <c r="AC2118" i="14"/>
  <c r="AE2129" i="14"/>
  <c r="AB2129" i="14"/>
  <c r="AD2129" i="14"/>
  <c r="AC2129" i="14"/>
  <c r="AE2150" i="14"/>
  <c r="AB2150" i="14"/>
  <c r="AC2150" i="14"/>
  <c r="AD2150" i="14"/>
  <c r="AB2161" i="14"/>
  <c r="AD2161" i="14"/>
  <c r="AE2161" i="14"/>
  <c r="AC2161" i="14"/>
  <c r="AC2177" i="14"/>
  <c r="AD2177" i="14"/>
  <c r="AC2193" i="14"/>
  <c r="AD2193" i="14"/>
  <c r="AB2218" i="14"/>
  <c r="AC2218" i="14"/>
  <c r="AE2218" i="14"/>
  <c r="AB2234" i="14"/>
  <c r="AC2234" i="14"/>
  <c r="AE2234" i="14"/>
  <c r="AB2239" i="14"/>
  <c r="AE2239" i="14"/>
  <c r="AB2250" i="14"/>
  <c r="AC2250" i="14"/>
  <c r="AE2250" i="14"/>
  <c r="AB2255" i="14"/>
  <c r="AC2255" i="14"/>
  <c r="AE2255" i="14"/>
  <c r="AB2271" i="14"/>
  <c r="AE2271" i="14"/>
  <c r="AC2271" i="14"/>
  <c r="AB2282" i="14"/>
  <c r="AC2282" i="14"/>
  <c r="AE2282" i="14"/>
  <c r="AB2287" i="14"/>
  <c r="AE2287" i="14"/>
  <c r="AC2287" i="14"/>
  <c r="AB2298" i="14"/>
  <c r="AC2298" i="14"/>
  <c r="AE2298" i="14"/>
  <c r="AB2303" i="14"/>
  <c r="AE2303" i="14"/>
  <c r="AB2314" i="14"/>
  <c r="AC2314" i="14"/>
  <c r="AE2314" i="14"/>
  <c r="AB2319" i="14"/>
  <c r="AC2319" i="14"/>
  <c r="AE2319" i="14"/>
  <c r="AB2335" i="14"/>
  <c r="AC2335" i="14"/>
  <c r="AB2346" i="14"/>
  <c r="AC2346" i="14"/>
  <c r="AE2346" i="14"/>
  <c r="AB2351" i="14"/>
  <c r="AE2351" i="14"/>
  <c r="AC2351" i="14"/>
  <c r="AB2362" i="14"/>
  <c r="AC2362" i="14"/>
  <c r="AE2362" i="14"/>
  <c r="AB2367" i="14"/>
  <c r="AE2367" i="14"/>
  <c r="AC2383" i="14"/>
  <c r="AE2383" i="14"/>
  <c r="AD2383" i="14"/>
  <c r="AB2393" i="14"/>
  <c r="AC2393" i="14"/>
  <c r="AD2393" i="14"/>
  <c r="AC134" i="14"/>
  <c r="AB134" i="14"/>
  <c r="AE134" i="14"/>
  <c r="AD134" i="14"/>
  <c r="AC166" i="14"/>
  <c r="AB166" i="14"/>
  <c r="AE166" i="14"/>
  <c r="AD166" i="14"/>
  <c r="AC221" i="14"/>
  <c r="AE221" i="14"/>
  <c r="AD247" i="14"/>
  <c r="AC247" i="14"/>
  <c r="AE247" i="14"/>
  <c r="AD279" i="14"/>
  <c r="AC279" i="14"/>
  <c r="AE279" i="14"/>
  <c r="AB763" i="14"/>
  <c r="AC763" i="14"/>
  <c r="AB848" i="14"/>
  <c r="AC848" i="14"/>
  <c r="AE848" i="14"/>
  <c r="AB880" i="14"/>
  <c r="AC880" i="14"/>
  <c r="AC1009" i="14"/>
  <c r="AE1009" i="14"/>
  <c r="AB1033" i="14"/>
  <c r="AE1033" i="14"/>
  <c r="AC1033" i="14"/>
  <c r="AB1049" i="14"/>
  <c r="AE1049" i="14"/>
  <c r="AC1049" i="14"/>
  <c r="AC1065" i="14"/>
  <c r="AB1065" i="14"/>
  <c r="AB1081" i="14"/>
  <c r="AE1081" i="14"/>
  <c r="AC1081" i="14"/>
  <c r="AG1137" i="14"/>
  <c r="AG1201" i="14"/>
  <c r="AB1261" i="14"/>
  <c r="AC1261" i="14"/>
  <c r="AE1261" i="14"/>
  <c r="AD1261" i="14"/>
  <c r="AC1287" i="14"/>
  <c r="AD1287" i="14"/>
  <c r="AB1287" i="14"/>
  <c r="AG1379" i="14"/>
  <c r="AB1383" i="14"/>
  <c r="AD1383" i="14"/>
  <c r="AE1383" i="14"/>
  <c r="AC1383" i="14"/>
  <c r="AD1394" i="14"/>
  <c r="AC1394" i="14"/>
  <c r="AB1415" i="14"/>
  <c r="AD1415" i="14"/>
  <c r="AE1415" i="14"/>
  <c r="AC1415" i="14"/>
  <c r="AD1428" i="14"/>
  <c r="AB1445" i="14"/>
  <c r="AE1445" i="14"/>
  <c r="AC1445" i="14"/>
  <c r="AD1460" i="14"/>
  <c r="AE1460" i="14"/>
  <c r="AC1477" i="14"/>
  <c r="AB1477" i="14"/>
  <c r="AE1492" i="14"/>
  <c r="AE1503" i="14"/>
  <c r="AB1503" i="14"/>
  <c r="AD1503" i="14"/>
  <c r="AC1503" i="14"/>
  <c r="AG1519" i="14"/>
  <c r="AB1532" i="14"/>
  <c r="AE1532" i="14"/>
  <c r="AC1532" i="14"/>
  <c r="AD1532" i="14"/>
  <c r="AE1567" i="14"/>
  <c r="AB1567" i="14"/>
  <c r="AD1567" i="14"/>
  <c r="AC1567" i="14"/>
  <c r="AG1583" i="14"/>
  <c r="AB1596" i="14"/>
  <c r="AC1596" i="14"/>
  <c r="AD1596" i="14"/>
  <c r="AE1596" i="14"/>
  <c r="AE1631" i="14"/>
  <c r="AB1631" i="14"/>
  <c r="AC1631" i="14"/>
  <c r="AD1631" i="14"/>
  <c r="AB1652" i="14"/>
  <c r="AC1652" i="14"/>
  <c r="AD1652" i="14"/>
  <c r="AE1652" i="14"/>
  <c r="AE2122" i="14"/>
  <c r="AB2122" i="14"/>
  <c r="AC2122" i="14"/>
  <c r="AD2122" i="14"/>
  <c r="AB2133" i="14"/>
  <c r="AE2133" i="14"/>
  <c r="AD2133" i="14"/>
  <c r="AC2133" i="14"/>
  <c r="AE2154" i="14"/>
  <c r="AD2154" i="14"/>
  <c r="AB2154" i="14"/>
  <c r="AC2154" i="14"/>
  <c r="AB2188" i="14"/>
  <c r="AC2188" i="14"/>
  <c r="AD2188" i="14"/>
  <c r="AE2188" i="14"/>
  <c r="AC2382" i="14"/>
  <c r="AE2382" i="14"/>
  <c r="AB2382" i="14"/>
  <c r="AG2400" i="14"/>
  <c r="AC2402" i="14"/>
  <c r="AE2402" i="14"/>
  <c r="AB2402" i="14"/>
  <c r="AC2405" i="14"/>
  <c r="AE2405" i="14"/>
  <c r="AB2405" i="14"/>
  <c r="AG2408" i="14"/>
  <c r="AE2410" i="14"/>
  <c r="AB2410" i="14"/>
  <c r="AD2410" i="14"/>
  <c r="AE2413" i="14"/>
  <c r="AB2413" i="14"/>
  <c r="AD2413" i="14"/>
  <c r="AG2416" i="14"/>
  <c r="AE2418" i="14"/>
  <c r="AB2418" i="14"/>
  <c r="AD2418" i="14"/>
  <c r="AE2421" i="14"/>
  <c r="AB2421" i="14"/>
  <c r="AD2421" i="14"/>
  <c r="AG2424" i="14"/>
  <c r="AE2426" i="14"/>
  <c r="AB2426" i="14"/>
  <c r="AD2426" i="14"/>
  <c r="AE2429" i="14"/>
  <c r="AB2429" i="14"/>
  <c r="AD2429" i="14"/>
  <c r="AG2432" i="14"/>
  <c r="AE2434" i="14"/>
  <c r="AB2434" i="14"/>
  <c r="AD2434" i="14"/>
  <c r="AE2437" i="14"/>
  <c r="AB2437" i="14"/>
  <c r="AD2437" i="14"/>
  <c r="AG2440" i="14"/>
  <c r="AB2442" i="14"/>
  <c r="AD2442" i="14"/>
  <c r="AC2442" i="14"/>
  <c r="AB2445" i="14"/>
  <c r="AD2445" i="14"/>
  <c r="AC2445" i="14"/>
  <c r="AG2448" i="14"/>
  <c r="AB2450" i="14"/>
  <c r="AD2450" i="14"/>
  <c r="AC2450" i="14"/>
  <c r="AB2453" i="14"/>
  <c r="AD2453" i="14"/>
  <c r="AC2453" i="14"/>
  <c r="AG2456" i="14"/>
  <c r="AB2458" i="14"/>
  <c r="AD2458" i="14"/>
  <c r="AC2458" i="14"/>
  <c r="AB2461" i="14"/>
  <c r="AD2461" i="14"/>
  <c r="AC2461" i="14"/>
  <c r="AG2464" i="14"/>
  <c r="AB2466" i="14"/>
  <c r="AD2466" i="14"/>
  <c r="AC2466" i="14"/>
  <c r="AB2469" i="14"/>
  <c r="AD2469" i="14"/>
  <c r="AC2469" i="14"/>
  <c r="AG2472" i="14"/>
  <c r="AB2474" i="14"/>
  <c r="AD2474" i="14"/>
  <c r="AC2474" i="14"/>
  <c r="AE2474" i="14"/>
  <c r="AB2477" i="14"/>
  <c r="AD2477" i="14"/>
  <c r="AC2477" i="14"/>
  <c r="AE2477" i="14"/>
  <c r="AG2480" i="14"/>
  <c r="AB2482" i="14"/>
  <c r="AD2482" i="14"/>
  <c r="AC2482" i="14"/>
  <c r="AE2482" i="14"/>
  <c r="AB2485" i="14"/>
  <c r="AD2485" i="14"/>
  <c r="AC2485" i="14"/>
  <c r="AE2485" i="14"/>
  <c r="AG2488" i="14"/>
  <c r="AB2490" i="14"/>
  <c r="AD2490" i="14"/>
  <c r="AC2490" i="14"/>
  <c r="AE2490" i="14"/>
  <c r="AB2493" i="14"/>
  <c r="AD2493" i="14"/>
  <c r="AC2493" i="14"/>
  <c r="AE2493" i="14"/>
  <c r="AB2498" i="14"/>
  <c r="AD2498" i="14"/>
  <c r="AC2498" i="14"/>
  <c r="AE2498" i="14"/>
  <c r="AB2501" i="14"/>
  <c r="AD2501" i="14"/>
  <c r="AC2501" i="14"/>
  <c r="AE2501" i="14"/>
  <c r="AB637" i="14"/>
  <c r="AC637" i="14"/>
  <c r="AE41" i="14"/>
  <c r="AC1766" i="14"/>
  <c r="AB1766" i="14"/>
  <c r="AD1782" i="14"/>
  <c r="AC181" i="14"/>
  <c r="AD181" i="14"/>
  <c r="AD840" i="14"/>
  <c r="AD872" i="14"/>
  <c r="AD886" i="14"/>
  <c r="AB896" i="14"/>
  <c r="AD1150" i="14"/>
  <c r="AD1205" i="14"/>
  <c r="AD1237" i="14"/>
  <c r="AE880" i="14"/>
  <c r="AD1356" i="14"/>
  <c r="AD2162" i="14"/>
  <c r="AC2266" i="14"/>
  <c r="AC41" i="14"/>
  <c r="AC1750" i="14"/>
  <c r="AD1718" i="14"/>
  <c r="AB1782" i="14"/>
  <c r="AB181" i="14"/>
  <c r="AD786" i="14"/>
  <c r="AD830" i="14"/>
  <c r="AD1049" i="14"/>
  <c r="AE1287" i="14"/>
  <c r="AD1334" i="14"/>
  <c r="AD2250" i="14"/>
  <c r="AD2271" i="14"/>
  <c r="AD2303" i="14"/>
  <c r="AD2335" i="14"/>
  <c r="AD2367" i="14"/>
  <c r="AB2383" i="14"/>
  <c r="AB263" i="14"/>
  <c r="AE786" i="14"/>
  <c r="AC1366" i="14"/>
  <c r="AD1492" i="14"/>
  <c r="AC1430" i="14"/>
  <c r="AB2039" i="14"/>
  <c r="AD2405" i="14"/>
  <c r="AE2335" i="14"/>
  <c r="AD41" i="14"/>
  <c r="AC1734" i="14"/>
  <c r="AB1718" i="14"/>
  <c r="AD763" i="14"/>
  <c r="AD893" i="14"/>
  <c r="AC916" i="14"/>
  <c r="AD907" i="14"/>
  <c r="AD1040" i="14"/>
  <c r="AE1394" i="14"/>
  <c r="AD1445" i="14"/>
  <c r="AC786" i="14"/>
  <c r="AC1180" i="14"/>
  <c r="AE1428" i="14"/>
  <c r="AB1180" i="14"/>
  <c r="AE763" i="14"/>
  <c r="AC2239" i="14"/>
  <c r="AC2330" i="14"/>
  <c r="AC1718" i="14"/>
  <c r="AD1734" i="14"/>
  <c r="AD818" i="14"/>
  <c r="AD846" i="14"/>
  <c r="AB907" i="14"/>
  <c r="AD916" i="14"/>
  <c r="AD1009" i="14"/>
  <c r="AD1065" i="14"/>
  <c r="AD1182" i="14"/>
  <c r="AD2239" i="14"/>
  <c r="AD1477" i="14"/>
  <c r="AE1520" i="14"/>
  <c r="AC1221" i="14"/>
  <c r="AC1297" i="14"/>
  <c r="AE1477" i="14"/>
  <c r="AD2218" i="14"/>
  <c r="AB629" i="14"/>
  <c r="AC629" i="14"/>
  <c r="AD669" i="14"/>
  <c r="AB669" i="14"/>
  <c r="AB464" i="14"/>
  <c r="AB1734" i="14"/>
  <c r="AD848" i="14"/>
  <c r="AD878" i="14"/>
  <c r="AB916" i="14"/>
  <c r="AB1009" i="14"/>
  <c r="AD1020" i="14"/>
  <c r="AD2266" i="14"/>
  <c r="AD2287" i="14"/>
  <c r="AD2298" i="14"/>
  <c r="AD2330" i="14"/>
  <c r="AD2362" i="14"/>
  <c r="AC1356" i="14"/>
  <c r="AB247" i="14"/>
  <c r="AC2303" i="14"/>
  <c r="AD464" i="14"/>
  <c r="AD234" i="14"/>
  <c r="AD880" i="14"/>
  <c r="AC907" i="14"/>
  <c r="AB1020" i="14"/>
  <c r="AD1056" i="14"/>
  <c r="AD1081" i="14"/>
  <c r="AD1214" i="14"/>
  <c r="AD2319" i="14"/>
  <c r="AD2351" i="14"/>
  <c r="AE2393" i="14"/>
  <c r="AE1065" i="14"/>
  <c r="AD1750" i="14"/>
  <c r="AD775" i="14"/>
  <c r="AD809" i="14"/>
  <c r="AD837" i="14"/>
  <c r="AE1363" i="14"/>
  <c r="AD2234" i="14"/>
  <c r="AD2255" i="14"/>
  <c r="AE1430" i="14"/>
  <c r="AB1164" i="14"/>
  <c r="AC1205" i="14"/>
  <c r="AB1244" i="14"/>
  <c r="AB279" i="14"/>
  <c r="AB818" i="14"/>
  <c r="AE1020" i="14"/>
  <c r="AC1040" i="14"/>
  <c r="AD1462" i="14"/>
  <c r="AC2367" i="14"/>
  <c r="AB2266" i="14"/>
  <c r="AD1795" i="14"/>
  <c r="AD273" i="14"/>
  <c r="AD797" i="14"/>
  <c r="AB48" i="14"/>
  <c r="AD764" i="14"/>
  <c r="AD385" i="14"/>
  <c r="AD1485" i="14"/>
  <c r="AB1082" i="14"/>
  <c r="AC1469" i="14"/>
  <c r="AE1397" i="14"/>
  <c r="AB1311" i="14"/>
  <c r="AB1408" i="14"/>
  <c r="AC1437" i="14"/>
  <c r="AE1437" i="14"/>
  <c r="AC1376" i="14"/>
  <c r="AC1375" i="14"/>
  <c r="AC610" i="14"/>
  <c r="AE1376" i="14"/>
  <c r="C303" i="7"/>
  <c r="AE101" i="14"/>
  <c r="AD378" i="14"/>
  <c r="AB387" i="14"/>
  <c r="AB1740" i="14"/>
  <c r="AD173" i="14"/>
  <c r="AD975" i="14"/>
  <c r="AD1062" i="14"/>
  <c r="AE1283" i="14"/>
  <c r="AB126" i="14"/>
  <c r="AD1345" i="14"/>
  <c r="AE1277" i="14"/>
  <c r="AC201" i="14"/>
  <c r="AD518" i="14"/>
  <c r="AC1202" i="14"/>
  <c r="AC1419" i="14"/>
  <c r="AC58" i="14"/>
  <c r="AE57" i="14"/>
  <c r="AD935" i="14"/>
  <c r="AD999" i="14"/>
  <c r="AD1481" i="14"/>
  <c r="AC1322" i="14"/>
  <c r="AC50" i="14"/>
  <c r="AD58" i="14"/>
  <c r="AC57" i="14"/>
  <c r="AC63" i="14"/>
  <c r="AB1708" i="14"/>
  <c r="AD1788" i="14"/>
  <c r="AE231" i="14"/>
  <c r="AE148" i="14"/>
  <c r="AE616" i="14"/>
  <c r="AD50" i="14"/>
  <c r="AB58" i="14"/>
  <c r="AD57" i="14"/>
  <c r="AD63" i="14"/>
  <c r="AC1708" i="14"/>
  <c r="AC1724" i="14"/>
  <c r="AC1740" i="14"/>
  <c r="AC1756" i="14"/>
  <c r="AC1772" i="14"/>
  <c r="AC1788" i="14"/>
  <c r="AB1788" i="14"/>
  <c r="AD828" i="14"/>
  <c r="AD983" i="14"/>
  <c r="AC499" i="14"/>
  <c r="AC597" i="14"/>
  <c r="AB927" i="14"/>
  <c r="AB50" i="14"/>
  <c r="AD1756" i="14"/>
  <c r="AD1154" i="14"/>
  <c r="AC828" i="14"/>
  <c r="AB176" i="14"/>
  <c r="AC176" i="14"/>
  <c r="AD176" i="14"/>
  <c r="AD237" i="14"/>
  <c r="AE237" i="14"/>
  <c r="AB265" i="14"/>
  <c r="AD265" i="14"/>
  <c r="AC378" i="14"/>
  <c r="AE378" i="14"/>
  <c r="AB475" i="14"/>
  <c r="AE475" i="14"/>
  <c r="AD478" i="14"/>
  <c r="AC478" i="14"/>
  <c r="AC486" i="14"/>
  <c r="AE486" i="14"/>
  <c r="AB491" i="14"/>
  <c r="AD491" i="14"/>
  <c r="AB494" i="14"/>
  <c r="AC494" i="14"/>
  <c r="AB502" i="14"/>
  <c r="AE502" i="14"/>
  <c r="AD510" i="14"/>
  <c r="AB510" i="14"/>
  <c r="AB515" i="14"/>
  <c r="AC515" i="14"/>
  <c r="AC526" i="14"/>
  <c r="AE526" i="14"/>
  <c r="AD531" i="14"/>
  <c r="AB531" i="14"/>
  <c r="AE534" i="14"/>
  <c r="AD534" i="14"/>
  <c r="AB542" i="14"/>
  <c r="AE542" i="14"/>
  <c r="AC589" i="14"/>
  <c r="AB589" i="14"/>
  <c r="AB600" i="14"/>
  <c r="AD600" i="14"/>
  <c r="AC608" i="14"/>
  <c r="AB608" i="14"/>
  <c r="AD613" i="14"/>
  <c r="AC613" i="14"/>
  <c r="AB621" i="14"/>
  <c r="AC621" i="14"/>
  <c r="AC648" i="14"/>
  <c r="AE648" i="14"/>
  <c r="AC653" i="14"/>
  <c r="AE653" i="14"/>
  <c r="AC664" i="14"/>
  <c r="AB664" i="14"/>
  <c r="AE664" i="14"/>
  <c r="AB789" i="14"/>
  <c r="AC789" i="14"/>
  <c r="AD789" i="14"/>
  <c r="AE853" i="14"/>
  <c r="AB853" i="14"/>
  <c r="AC853" i="14"/>
  <c r="AE860" i="14"/>
  <c r="AB860" i="14"/>
  <c r="AD860" i="14"/>
  <c r="AE883" i="14"/>
  <c r="AD883" i="14"/>
  <c r="AB883" i="14"/>
  <c r="AC883" i="14"/>
  <c r="AE901" i="14"/>
  <c r="AD901" i="14"/>
  <c r="AE906" i="14"/>
  <c r="AD906" i="14"/>
  <c r="AC906" i="14"/>
  <c r="AB922" i="14"/>
  <c r="AD922" i="14"/>
  <c r="AC930" i="14"/>
  <c r="AB930" i="14"/>
  <c r="AD930" i="14"/>
  <c r="AC938" i="14"/>
  <c r="AD938" i="14"/>
  <c r="AB938" i="14"/>
  <c r="AB943" i="14"/>
  <c r="AE943" i="14"/>
  <c r="AB946" i="14"/>
  <c r="AD946" i="14"/>
  <c r="AC951" i="14"/>
  <c r="AB951" i="14"/>
  <c r="AB954" i="14"/>
  <c r="AD954" i="14"/>
  <c r="AB959" i="14"/>
  <c r="AE959" i="14"/>
  <c r="AB962" i="14"/>
  <c r="AD962" i="14"/>
  <c r="AB967" i="14"/>
  <c r="AE967" i="14"/>
  <c r="AB970" i="14"/>
  <c r="AD970" i="14"/>
  <c r="AE978" i="14"/>
  <c r="AD978" i="14"/>
  <c r="AB978" i="14"/>
  <c r="AE986" i="14"/>
  <c r="AD986" i="14"/>
  <c r="AC991" i="14"/>
  <c r="AB991" i="14"/>
  <c r="AB994" i="14"/>
  <c r="AD994" i="14"/>
  <c r="AE1002" i="14"/>
  <c r="AD1002" i="14"/>
  <c r="AC1002" i="14"/>
  <c r="AE1007" i="14"/>
  <c r="AB1007" i="14"/>
  <c r="AD1007" i="14"/>
  <c r="AC1014" i="14"/>
  <c r="AD1014" i="14"/>
  <c r="AE1023" i="14"/>
  <c r="AD1023" i="14"/>
  <c r="AB1138" i="14"/>
  <c r="AD1138" i="14"/>
  <c r="AB1170" i="14"/>
  <c r="AE1170" i="14"/>
  <c r="AB1186" i="14"/>
  <c r="AD1186" i="14"/>
  <c r="AB1218" i="14"/>
  <c r="AD1218" i="14"/>
  <c r="AB1234" i="14"/>
  <c r="AC1234" i="14"/>
  <c r="AD1234" i="14"/>
  <c r="AC1250" i="14"/>
  <c r="AD1250" i="14"/>
  <c r="AC1267" i="14"/>
  <c r="AE1267" i="14"/>
  <c r="AD1267" i="14"/>
  <c r="AC1274" i="14"/>
  <c r="AE1274" i="14"/>
  <c r="AB1290" i="14"/>
  <c r="AC1290" i="14"/>
  <c r="AD1290" i="14"/>
  <c r="AB1306" i="14"/>
  <c r="AC1306" i="14"/>
  <c r="AD1306" i="14"/>
  <c r="AB1338" i="14"/>
  <c r="AE1338" i="14"/>
  <c r="AD1338" i="14"/>
  <c r="AB1345" i="14"/>
  <c r="AC1345" i="14"/>
  <c r="AE1360" i="14"/>
  <c r="AB1360" i="14"/>
  <c r="AC1387" i="14"/>
  <c r="AB1387" i="14"/>
  <c r="AD1387" i="14"/>
  <c r="AB1403" i="14"/>
  <c r="AC1403" i="14"/>
  <c r="AD1403" i="14"/>
  <c r="AD1433" i="14"/>
  <c r="AB1433" i="14"/>
  <c r="AE1433" i="14"/>
  <c r="AC1433" i="14"/>
  <c r="AD1440" i="14"/>
  <c r="AE1440" i="14"/>
  <c r="AD1449" i="14"/>
  <c r="AB1449" i="14"/>
  <c r="AE1449" i="14"/>
  <c r="AC1449" i="14"/>
  <c r="AC1465" i="14"/>
  <c r="AB1465" i="14"/>
  <c r="AE1472" i="14"/>
  <c r="AD1472" i="14"/>
  <c r="AB1481" i="14"/>
  <c r="AC1481" i="14"/>
  <c r="AE1499" i="14"/>
  <c r="AB1499" i="14"/>
  <c r="AC1499" i="14"/>
  <c r="AD1499" i="14"/>
  <c r="AB1528" i="14"/>
  <c r="AC1528" i="14"/>
  <c r="AD1528" i="14"/>
  <c r="AE1563" i="14"/>
  <c r="AD1563" i="14"/>
  <c r="AC1563" i="14"/>
  <c r="AB1592" i="14"/>
  <c r="AC1592" i="14"/>
  <c r="AE1592" i="14"/>
  <c r="AD1592" i="14"/>
  <c r="AE1627" i="14"/>
  <c r="AC1627" i="14"/>
  <c r="AD1627" i="14"/>
  <c r="AB1648" i="14"/>
  <c r="AE1648" i="14"/>
  <c r="AC1648" i="14"/>
  <c r="AD1648" i="14"/>
  <c r="AE2120" i="14"/>
  <c r="AB2120" i="14"/>
  <c r="AD2120" i="14"/>
  <c r="AC2120" i="14"/>
  <c r="AB2127" i="14"/>
  <c r="AE2127" i="14"/>
  <c r="AD2127" i="14"/>
  <c r="AE2136" i="14"/>
  <c r="AC2136" i="14"/>
  <c r="AD2136" i="14"/>
  <c r="AB2136" i="14"/>
  <c r="AB2143" i="14"/>
  <c r="AE2143" i="14"/>
  <c r="AD2143" i="14"/>
  <c r="AE2152" i="14"/>
  <c r="AC2152" i="14"/>
  <c r="AD2152" i="14"/>
  <c r="AB2152" i="14"/>
  <c r="AD2159" i="14"/>
  <c r="AE2159" i="14"/>
  <c r="AB2159" i="14"/>
  <c r="AC2159" i="14"/>
  <c r="AC2168" i="14"/>
  <c r="AD2168" i="14"/>
  <c r="AB97" i="14"/>
  <c r="AD97" i="14"/>
  <c r="AC97" i="14"/>
  <c r="AE113" i="14"/>
  <c r="AB113" i="14"/>
  <c r="AC113" i="14"/>
  <c r="AC126" i="14"/>
  <c r="AE126" i="14"/>
  <c r="AD126" i="14"/>
  <c r="AC158" i="14"/>
  <c r="AD158" i="14"/>
  <c r="AE158" i="14"/>
  <c r="AE173" i="14"/>
  <c r="AB173" i="14"/>
  <c r="AC208" i="14"/>
  <c r="AD208" i="14"/>
  <c r="AE208" i="14"/>
  <c r="AB231" i="14"/>
  <c r="AC231" i="14"/>
  <c r="AE244" i="14"/>
  <c r="AB244" i="14"/>
  <c r="AB250" i="14"/>
  <c r="AE250" i="14"/>
  <c r="AC250" i="14"/>
  <c r="AD250" i="14"/>
  <c r="AE276" i="14"/>
  <c r="AD276" i="14"/>
  <c r="AB276" i="14"/>
  <c r="AC387" i="14"/>
  <c r="AE387" i="14"/>
  <c r="AB747" i="14"/>
  <c r="AC747" i="14"/>
  <c r="AE747" i="14"/>
  <c r="AE833" i="14"/>
  <c r="AC833" i="14"/>
  <c r="AE851" i="14"/>
  <c r="AD851" i="14"/>
  <c r="AC851" i="14"/>
  <c r="AB895" i="14"/>
  <c r="AE895" i="14"/>
  <c r="AD895" i="14"/>
  <c r="AD1019" i="14"/>
  <c r="AC1019" i="14"/>
  <c r="AE1019" i="14"/>
  <c r="AB1030" i="14"/>
  <c r="AC1030" i="14"/>
  <c r="AD1030" i="14"/>
  <c r="AC1046" i="14"/>
  <c r="AB1046" i="14"/>
  <c r="AG1072" i="14"/>
  <c r="AE1078" i="14"/>
  <c r="AC1078" i="14"/>
  <c r="AE1104" i="14"/>
  <c r="AC1104" i="14"/>
  <c r="AB1104" i="14"/>
  <c r="AG1182" i="14"/>
  <c r="AG1214" i="14"/>
  <c r="AG1246" i="14"/>
  <c r="AE1256" i="14"/>
  <c r="AB1256" i="14"/>
  <c r="AC1256" i="14"/>
  <c r="AB1277" i="14"/>
  <c r="AC1277" i="14"/>
  <c r="AE1288" i="14"/>
  <c r="AB1288" i="14"/>
  <c r="AC1288" i="14"/>
  <c r="AG1299" i="14"/>
  <c r="AG1304" i="14"/>
  <c r="AB1314" i="14"/>
  <c r="AE1314" i="14"/>
  <c r="AG1334" i="14"/>
  <c r="AC1372" i="14"/>
  <c r="AE1372" i="14"/>
  <c r="AB1372" i="14"/>
  <c r="AC1393" i="14"/>
  <c r="AE1393" i="14"/>
  <c r="AD1393" i="14"/>
  <c r="AG1430" i="14"/>
  <c r="AG1462" i="14"/>
  <c r="AG2129" i="14"/>
  <c r="AB2167" i="14"/>
  <c r="AE2167" i="14"/>
  <c r="AC2167" i="14"/>
  <c r="AD2167" i="14"/>
  <c r="AG2177" i="14"/>
  <c r="AB2183" i="14"/>
  <c r="AC2183" i="14"/>
  <c r="AD2183" i="14"/>
  <c r="AE2183" i="14"/>
  <c r="AD2199" i="14"/>
  <c r="AE2199" i="14"/>
  <c r="AB2199" i="14"/>
  <c r="AC2199" i="14"/>
  <c r="AE2208" i="14"/>
  <c r="AB2208" i="14"/>
  <c r="AD2208" i="14"/>
  <c r="AB2224" i="14"/>
  <c r="AD2224" i="14"/>
  <c r="AE2224" i="14"/>
  <c r="AG2239" i="14"/>
  <c r="AG2255" i="14"/>
  <c r="AG2287" i="14"/>
  <c r="AG2303" i="14"/>
  <c r="AG2335" i="14"/>
  <c r="AG2367" i="14"/>
  <c r="AB2373" i="14"/>
  <c r="AE2373" i="14"/>
  <c r="AC2373" i="14"/>
  <c r="AD2373" i="14"/>
  <c r="AG2383" i="14"/>
  <c r="AC2387" i="14"/>
  <c r="AD2387" i="14"/>
  <c r="AG2393" i="14"/>
  <c r="AB2399" i="14"/>
  <c r="AD2399" i="14"/>
  <c r="AE2399" i="14"/>
  <c r="AC2399" i="14"/>
  <c r="AC131" i="14"/>
  <c r="AE131" i="14"/>
  <c r="AC148" i="14"/>
  <c r="AB148" i="14"/>
  <c r="AG172" i="14"/>
  <c r="AB187" i="14"/>
  <c r="AC187" i="14"/>
  <c r="AG221" i="14"/>
  <c r="AE229" i="14"/>
  <c r="AD229" i="14"/>
  <c r="AG247" i="14"/>
  <c r="AE260" i="14"/>
  <c r="AD260" i="14"/>
  <c r="AB260" i="14"/>
  <c r="AC260" i="14"/>
  <c r="AG279" i="14"/>
  <c r="AG763" i="14"/>
  <c r="AD774" i="14"/>
  <c r="AB774" i="14"/>
  <c r="AE774" i="14"/>
  <c r="AG787" i="14"/>
  <c r="AE827" i="14"/>
  <c r="AB827" i="14"/>
  <c r="AC827" i="14"/>
  <c r="AD827" i="14"/>
  <c r="AE841" i="14"/>
  <c r="AB841" i="14"/>
  <c r="AD841" i="14"/>
  <c r="AC841" i="14"/>
  <c r="AE859" i="14"/>
  <c r="AC859" i="14"/>
  <c r="AE873" i="14"/>
  <c r="AB873" i="14"/>
  <c r="AC873" i="14"/>
  <c r="AG887" i="14"/>
  <c r="AG896" i="14"/>
  <c r="AG909" i="14"/>
  <c r="AE913" i="14"/>
  <c r="AC913" i="14"/>
  <c r="AD913" i="14"/>
  <c r="AG1011" i="14"/>
  <c r="AE1039" i="14"/>
  <c r="AD1039" i="14"/>
  <c r="AG1051" i="14"/>
  <c r="AD1055" i="14"/>
  <c r="AB1055" i="14"/>
  <c r="AC1055" i="14"/>
  <c r="AG1067" i="14"/>
  <c r="AB1071" i="14"/>
  <c r="AC1071" i="14"/>
  <c r="AD1071" i="14"/>
  <c r="AG1083" i="14"/>
  <c r="AC1155" i="14"/>
  <c r="AD1155" i="14"/>
  <c r="AB1155" i="14"/>
  <c r="AC1187" i="14"/>
  <c r="AE1187" i="14"/>
  <c r="AC1219" i="14"/>
  <c r="AE1219" i="14"/>
  <c r="AD1219" i="14"/>
  <c r="AB1219" i="14"/>
  <c r="AE1251" i="14"/>
  <c r="AD1251" i="14"/>
  <c r="AC1251" i="14"/>
  <c r="AB1251" i="14"/>
  <c r="AG1263" i="14"/>
  <c r="AB1269" i="14"/>
  <c r="AC1269" i="14"/>
  <c r="AE1269" i="14"/>
  <c r="AE1280" i="14"/>
  <c r="AB1280" i="14"/>
  <c r="AC1280" i="14"/>
  <c r="AB1305" i="14"/>
  <c r="AD1305" i="14"/>
  <c r="AC1305" i="14"/>
  <c r="AC1339" i="14"/>
  <c r="AB1339" i="14"/>
  <c r="AE1339" i="14"/>
  <c r="AD1339" i="14"/>
  <c r="AB1350" i="14"/>
  <c r="AC1350" i="14"/>
  <c r="AE1350" i="14"/>
  <c r="AD1350" i="14"/>
  <c r="AB1369" i="14"/>
  <c r="AD1369" i="14"/>
  <c r="AC110" i="14"/>
  <c r="AB110" i="14"/>
  <c r="AB773" i="14"/>
  <c r="AC773" i="14"/>
  <c r="AD773" i="14"/>
  <c r="AB1724" i="14"/>
  <c r="AD1772" i="14"/>
  <c r="AD927" i="14"/>
  <c r="AD991" i="14"/>
  <c r="AD1202" i="14"/>
  <c r="AB2387" i="14"/>
  <c r="AC774" i="14"/>
  <c r="AD1419" i="14"/>
  <c r="AD507" i="14"/>
  <c r="AC757" i="14"/>
  <c r="AE608" i="14"/>
  <c r="AC1338" i="14"/>
  <c r="AB935" i="14"/>
  <c r="AE1014" i="14"/>
  <c r="AB1062" i="14"/>
  <c r="AB1078" i="14"/>
  <c r="AC2208" i="14"/>
  <c r="C440" i="7"/>
  <c r="AD787" i="14"/>
  <c r="AD888" i="14"/>
  <c r="AC766" i="14"/>
  <c r="AE172" i="14"/>
  <c r="Z544" i="7"/>
  <c r="Z636" i="7"/>
  <c r="AD766" i="14"/>
  <c r="AC172" i="14"/>
  <c r="AA544" i="7"/>
  <c r="AA636" i="7"/>
  <c r="Y544" i="7"/>
  <c r="Y636" i="7"/>
  <c r="AE203" i="14"/>
  <c r="AD2369" i="14"/>
  <c r="AD1453" i="14"/>
  <c r="AC787" i="14"/>
  <c r="AD236" i="14"/>
  <c r="AE787" i="14"/>
  <c r="C335" i="7"/>
  <c r="Y335" i="7"/>
  <c r="AD377" i="14"/>
  <c r="AD203" i="14"/>
  <c r="AE377" i="14"/>
  <c r="AE766" i="14"/>
  <c r="AA335" i="7"/>
  <c r="Z440" i="7"/>
  <c r="AB377" i="14"/>
  <c r="AC203" i="14"/>
  <c r="AC377" i="14"/>
  <c r="AD266" i="14"/>
  <c r="AB766" i="14"/>
  <c r="AE1436" i="14"/>
  <c r="AD137" i="14"/>
  <c r="AD196" i="14"/>
  <c r="AD212" i="14"/>
  <c r="AB137" i="14"/>
  <c r="AD82" i="14"/>
  <c r="AB169" i="14"/>
  <c r="AB82" i="14"/>
  <c r="AE828" i="14"/>
  <c r="AC860" i="14"/>
  <c r="AE201" i="14"/>
  <c r="AE176" i="14"/>
  <c r="AB478" i="14"/>
  <c r="AD486" i="14"/>
  <c r="AE494" i="14"/>
  <c r="AB499" i="14"/>
  <c r="AC507" i="14"/>
  <c r="AE515" i="14"/>
  <c r="AD526" i="14"/>
  <c r="AC534" i="14"/>
  <c r="AB539" i="14"/>
  <c r="AE789" i="14"/>
  <c r="AD589" i="14"/>
  <c r="AE597" i="14"/>
  <c r="AD608" i="14"/>
  <c r="AB613" i="14"/>
  <c r="AE621" i="14"/>
  <c r="AD648" i="14"/>
  <c r="AD653" i="14"/>
  <c r="AD664" i="14"/>
  <c r="AC1154" i="14"/>
  <c r="AE930" i="14"/>
  <c r="AE938" i="14"/>
  <c r="AC946" i="14"/>
  <c r="AE951" i="14"/>
  <c r="AC959" i="14"/>
  <c r="AC967" i="14"/>
  <c r="AB986" i="14"/>
  <c r="AE991" i="14"/>
  <c r="AB1002" i="14"/>
  <c r="AB1267" i="14"/>
  <c r="AB1274" i="14"/>
  <c r="AE1290" i="14"/>
  <c r="AE1138" i="14"/>
  <c r="AE265" i="14"/>
  <c r="AC265" i="14"/>
  <c r="AC475" i="14"/>
  <c r="AE483" i="14"/>
  <c r="AD494" i="14"/>
  <c r="AC502" i="14"/>
  <c r="AB507" i="14"/>
  <c r="AD515" i="14"/>
  <c r="AE523" i="14"/>
  <c r="AB534" i="14"/>
  <c r="AC542" i="14"/>
  <c r="AE592" i="14"/>
  <c r="AD597" i="14"/>
  <c r="AE605" i="14"/>
  <c r="AC616" i="14"/>
  <c r="AD621" i="14"/>
  <c r="AE640" i="14"/>
  <c r="AE645" i="14"/>
  <c r="AE656" i="14"/>
  <c r="AE661" i="14"/>
  <c r="AC922" i="14"/>
  <c r="AC1138" i="14"/>
  <c r="AC954" i="14"/>
  <c r="AE975" i="14"/>
  <c r="AC994" i="14"/>
  <c r="AB1283" i="14"/>
  <c r="AE1186" i="14"/>
  <c r="AE269" i="14"/>
  <c r="AD269" i="14"/>
  <c r="AD78" i="14"/>
  <c r="AD475" i="14"/>
  <c r="AC483" i="14"/>
  <c r="AD502" i="14"/>
  <c r="AE510" i="14"/>
  <c r="AC523" i="14"/>
  <c r="AE531" i="14"/>
  <c r="AD542" i="14"/>
  <c r="AE773" i="14"/>
  <c r="AC592" i="14"/>
  <c r="AC605" i="14"/>
  <c r="AD616" i="14"/>
  <c r="AC640" i="14"/>
  <c r="AC645" i="14"/>
  <c r="AC656" i="14"/>
  <c r="AC661" i="14"/>
  <c r="AE922" i="14"/>
  <c r="AC1186" i="14"/>
  <c r="AE954" i="14"/>
  <c r="AC962" i="14"/>
  <c r="AC970" i="14"/>
  <c r="AC983" i="14"/>
  <c r="AE994" i="14"/>
  <c r="AC999" i="14"/>
  <c r="AD1283" i="14"/>
  <c r="AE1403" i="14"/>
  <c r="AE1202" i="14"/>
  <c r="AC269" i="14"/>
  <c r="AB78" i="14"/>
  <c r="AD483" i="14"/>
  <c r="AE491" i="14"/>
  <c r="AC510" i="14"/>
  <c r="AE518" i="14"/>
  <c r="AD523" i="14"/>
  <c r="AC531" i="14"/>
  <c r="AD592" i="14"/>
  <c r="AE600" i="14"/>
  <c r="AD605" i="14"/>
  <c r="AD640" i="14"/>
  <c r="AD645" i="14"/>
  <c r="AD656" i="14"/>
  <c r="AD661" i="14"/>
  <c r="AC927" i="14"/>
  <c r="AC935" i="14"/>
  <c r="AE962" i="14"/>
  <c r="AE970" i="14"/>
  <c r="AC978" i="14"/>
  <c r="AE983" i="14"/>
  <c r="AE999" i="14"/>
  <c r="AE1234" i="14"/>
  <c r="AE1419" i="14"/>
  <c r="AE1218" i="14"/>
  <c r="AD110" i="14"/>
  <c r="AE478" i="14"/>
  <c r="AC491" i="14"/>
  <c r="AE499" i="14"/>
  <c r="AC518" i="14"/>
  <c r="AE539" i="14"/>
  <c r="AC600" i="14"/>
  <c r="AE613" i="14"/>
  <c r="AC1170" i="14"/>
  <c r="AC943" i="14"/>
  <c r="AE1306" i="14"/>
  <c r="AE1322" i="14"/>
  <c r="AE1154" i="14"/>
  <c r="AB455" i="14"/>
  <c r="AD781" i="14"/>
  <c r="AB114" i="14"/>
  <c r="AB146" i="14"/>
  <c r="AB162" i="14"/>
  <c r="AD1317" i="14"/>
  <c r="AC1340" i="14"/>
  <c r="AD1149" i="14"/>
  <c r="AC1165" i="14"/>
  <c r="AB1188" i="14"/>
  <c r="AC1197" i="14"/>
  <c r="AD1220" i="14"/>
  <c r="AE1229" i="14"/>
  <c r="AE1301" i="14"/>
  <c r="AD1324" i="14"/>
  <c r="AE1333" i="14"/>
  <c r="AB212" i="14"/>
  <c r="AD228" i="14"/>
  <c r="AE137" i="14"/>
  <c r="AE169" i="14"/>
  <c r="AE625" i="14"/>
  <c r="AB630" i="14"/>
  <c r="AD638" i="14"/>
  <c r="AB670" i="14"/>
  <c r="AC795" i="14"/>
  <c r="AC1405" i="14"/>
  <c r="AD2027" i="14"/>
  <c r="AC2032" i="14"/>
  <c r="AB2040" i="14"/>
  <c r="AE2051" i="14"/>
  <c r="AD2059" i="14"/>
  <c r="AE2064" i="14"/>
  <c r="AD2072" i="14"/>
  <c r="AE2083" i="14"/>
  <c r="AE749" i="14"/>
  <c r="AE49" i="14"/>
  <c r="AD455" i="14"/>
  <c r="AD177" i="14"/>
  <c r="AD795" i="14"/>
  <c r="AD877" i="14"/>
  <c r="AD1254" i="14"/>
  <c r="AD1405" i="14"/>
  <c r="AD1181" i="14"/>
  <c r="AD1523" i="14"/>
  <c r="AE1552" i="14"/>
  <c r="AD1587" i="14"/>
  <c r="AE1616" i="14"/>
  <c r="AE1149" i="14"/>
  <c r="AB1220" i="14"/>
  <c r="AC1229" i="14"/>
  <c r="AC1301" i="14"/>
  <c r="AB1324" i="14"/>
  <c r="AC1333" i="14"/>
  <c r="AB228" i="14"/>
  <c r="AE254" i="14"/>
  <c r="AE781" i="14"/>
  <c r="AC625" i="14"/>
  <c r="AE633" i="14"/>
  <c r="AE673" i="14"/>
  <c r="AB795" i="14"/>
  <c r="AE1405" i="14"/>
  <c r="AC1421" i="14"/>
  <c r="AC1587" i="14"/>
  <c r="AC1659" i="14"/>
  <c r="AD2170" i="14"/>
  <c r="AB2027" i="14"/>
  <c r="AD2035" i="14"/>
  <c r="AE2040" i="14"/>
  <c r="AB2059" i="14"/>
  <c r="AB2072" i="14"/>
  <c r="AC49" i="14"/>
  <c r="AB177" i="14"/>
  <c r="AD1165" i="14"/>
  <c r="AC1188" i="14"/>
  <c r="AC1204" i="14"/>
  <c r="AD1245" i="14"/>
  <c r="AD1133" i="14"/>
  <c r="AC1149" i="14"/>
  <c r="AE1317" i="14"/>
  <c r="AD1340" i="14"/>
  <c r="AD121" i="14"/>
  <c r="AD153" i="14"/>
  <c r="AC254" i="14"/>
  <c r="AE765" i="14"/>
  <c r="AD625" i="14"/>
  <c r="AC633" i="14"/>
  <c r="AC673" i="14"/>
  <c r="AE1421" i="14"/>
  <c r="AC1523" i="14"/>
  <c r="AB1587" i="14"/>
  <c r="AD1616" i="14"/>
  <c r="AB1659" i="14"/>
  <c r="AE2027" i="14"/>
  <c r="AB2035" i="14"/>
  <c r="AD2048" i="14"/>
  <c r="AE2059" i="14"/>
  <c r="AD2067" i="14"/>
  <c r="AD2080" i="14"/>
  <c r="AE1310" i="14"/>
  <c r="AC1347" i="14"/>
  <c r="AD49" i="14"/>
  <c r="AD765" i="14"/>
  <c r="AD845" i="14"/>
  <c r="AD892" i="14"/>
  <c r="AE455" i="14"/>
  <c r="AE870" i="14"/>
  <c r="AC1140" i="14"/>
  <c r="AD1229" i="14"/>
  <c r="AE1133" i="14"/>
  <c r="AC1317" i="14"/>
  <c r="AB1340" i="14"/>
  <c r="AB121" i="14"/>
  <c r="AB153" i="14"/>
  <c r="AD254" i="14"/>
  <c r="AD633" i="14"/>
  <c r="AD673" i="14"/>
  <c r="AD1347" i="14"/>
  <c r="AB1523" i="14"/>
  <c r="AC1616" i="14"/>
  <c r="AE2035" i="14"/>
  <c r="AB2048" i="14"/>
  <c r="AB2067" i="14"/>
  <c r="AE216" i="14"/>
  <c r="AD83" i="14"/>
  <c r="AB448" i="14"/>
  <c r="AD801" i="14"/>
  <c r="AD870" i="14"/>
  <c r="AD908" i="14"/>
  <c r="AC845" i="14"/>
  <c r="AC870" i="14"/>
  <c r="AC892" i="14"/>
  <c r="AD1140" i="14"/>
  <c r="AC1156" i="14"/>
  <c r="AC1133" i="14"/>
  <c r="AE1357" i="14"/>
  <c r="AE121" i="14"/>
  <c r="AE153" i="14"/>
  <c r="AC1254" i="14"/>
  <c r="AD1552" i="14"/>
  <c r="AD2024" i="14"/>
  <c r="AD2043" i="14"/>
  <c r="AE2048" i="14"/>
  <c r="AD2056" i="14"/>
  <c r="AE2067" i="14"/>
  <c r="AD2075" i="14"/>
  <c r="AE2080" i="14"/>
  <c r="AE1254" i="14"/>
  <c r="AC2170" i="14"/>
  <c r="AD99" i="14"/>
  <c r="AD448" i="14"/>
  <c r="AB908" i="14"/>
  <c r="AB845" i="14"/>
  <c r="AB892" i="14"/>
  <c r="AB1140" i="14"/>
  <c r="AD1156" i="14"/>
  <c r="AC1172" i="14"/>
  <c r="AD1357" i="14"/>
  <c r="AD1659" i="14"/>
  <c r="AD1172" i="14"/>
  <c r="AE1181" i="14"/>
  <c r="AD1204" i="14"/>
  <c r="AE1213" i="14"/>
  <c r="AC1357" i="14"/>
  <c r="AE177" i="14"/>
  <c r="AE448" i="14"/>
  <c r="AC750" i="14"/>
  <c r="AD1412" i="14"/>
  <c r="AC1552" i="14"/>
  <c r="AD115" i="14"/>
  <c r="AB1382" i="14"/>
  <c r="AD154" i="14"/>
  <c r="AC249" i="14"/>
  <c r="AE830" i="14"/>
  <c r="AC758" i="14"/>
  <c r="AE626" i="14"/>
  <c r="AE634" i="14"/>
  <c r="AD666" i="14"/>
  <c r="AD674" i="14"/>
  <c r="AB824" i="14"/>
  <c r="AB2031" i="14"/>
  <c r="AB154" i="14"/>
  <c r="AC830" i="14"/>
  <c r="AE846" i="14"/>
  <c r="AE893" i="14"/>
  <c r="AE1157" i="14"/>
  <c r="AC626" i="14"/>
  <c r="AC634" i="14"/>
  <c r="AB666" i="14"/>
  <c r="AB674" i="14"/>
  <c r="AE2031" i="14"/>
  <c r="AE2039" i="14"/>
  <c r="AB2047" i="14"/>
  <c r="AB2055" i="14"/>
  <c r="AB2063" i="14"/>
  <c r="AB2071" i="14"/>
  <c r="AB2079" i="14"/>
  <c r="AC170" i="14"/>
  <c r="AC837" i="14"/>
  <c r="AC846" i="14"/>
  <c r="AE878" i="14"/>
  <c r="AC893" i="14"/>
  <c r="AD1141" i="14"/>
  <c r="AC1157" i="14"/>
  <c r="AD626" i="14"/>
  <c r="AD634" i="14"/>
  <c r="AE669" i="14"/>
  <c r="AC2031" i="14"/>
  <c r="AC2039" i="14"/>
  <c r="AE2047" i="14"/>
  <c r="AE2055" i="14"/>
  <c r="AE2063" i="14"/>
  <c r="AE2071" i="14"/>
  <c r="AE2079" i="14"/>
  <c r="AD75" i="14"/>
  <c r="AB170" i="14"/>
  <c r="AB837" i="14"/>
  <c r="AC878" i="14"/>
  <c r="AE1141" i="14"/>
  <c r="AD188" i="14"/>
  <c r="AE809" i="14"/>
  <c r="AC669" i="14"/>
  <c r="AD2028" i="14"/>
  <c r="AD2036" i="14"/>
  <c r="AD758" i="14"/>
  <c r="AC1141" i="14"/>
  <c r="AE629" i="14"/>
  <c r="AE637" i="14"/>
  <c r="AD1363" i="14"/>
  <c r="AD1520" i="14"/>
  <c r="AC1555" i="14"/>
  <c r="AB2028" i="14"/>
  <c r="AB2036" i="14"/>
  <c r="AD2044" i="14"/>
  <c r="AD2052" i="14"/>
  <c r="AD2060" i="14"/>
  <c r="AD2068" i="14"/>
  <c r="AD2076" i="14"/>
  <c r="AD2084" i="14"/>
  <c r="AE1366" i="14"/>
  <c r="AD91" i="14"/>
  <c r="AD138" i="14"/>
  <c r="AC869" i="14"/>
  <c r="AD220" i="14"/>
  <c r="AD629" i="14"/>
  <c r="AD637" i="14"/>
  <c r="AE666" i="14"/>
  <c r="AE674" i="14"/>
  <c r="AD1584" i="14"/>
  <c r="AC1619" i="14"/>
  <c r="AE2044" i="14"/>
  <c r="AE2052" i="14"/>
  <c r="AE2060" i="14"/>
  <c r="AE2068" i="14"/>
  <c r="AE2076" i="14"/>
  <c r="AE2084" i="14"/>
  <c r="AD107" i="14"/>
  <c r="AD170" i="14"/>
  <c r="AC824" i="14"/>
  <c r="AB138" i="14"/>
  <c r="AD249" i="14"/>
  <c r="AB869" i="14"/>
  <c r="AE255" i="14"/>
  <c r="AC1584" i="14"/>
  <c r="AB1619" i="14"/>
  <c r="AC2162" i="14"/>
  <c r="AE1468" i="14"/>
  <c r="AD2204" i="14"/>
  <c r="AD2395" i="14"/>
  <c r="AE1158" i="14"/>
  <c r="AC1263" i="14"/>
  <c r="AD2179" i="14"/>
  <c r="AB2195" i="14"/>
  <c r="AC2395" i="14"/>
  <c r="AC1216" i="14"/>
  <c r="AD1385" i="14"/>
  <c r="AD1152" i="14"/>
  <c r="AD98" i="14"/>
  <c r="AB188" i="14"/>
  <c r="AD129" i="14"/>
  <c r="AD145" i="14"/>
  <c r="AD161" i="14"/>
  <c r="AB129" i="14"/>
  <c r="AB145" i="14"/>
  <c r="AB161" i="14"/>
  <c r="AE464" i="14"/>
  <c r="AD122" i="14"/>
  <c r="AD204" i="14"/>
  <c r="AE129" i="14"/>
  <c r="AE145" i="14"/>
  <c r="AE161" i="14"/>
  <c r="AB122" i="14"/>
  <c r="AB204" i="14"/>
  <c r="AD255" i="14"/>
  <c r="AC1363" i="14"/>
  <c r="AB255" i="14"/>
  <c r="AB220" i="14"/>
  <c r="AD973" i="14"/>
  <c r="AE109" i="14"/>
  <c r="AE854" i="14"/>
  <c r="AC481" i="14"/>
  <c r="AE1485" i="14"/>
  <c r="AD1005" i="14"/>
  <c r="AC842" i="14"/>
  <c r="AE884" i="14"/>
  <c r="AC590" i="14"/>
  <c r="AB2204" i="14"/>
  <c r="AB1216" i="14"/>
  <c r="AB102" i="14"/>
  <c r="AE957" i="14"/>
  <c r="AE1453" i="14"/>
  <c r="AB1401" i="14"/>
  <c r="AC863" i="14"/>
  <c r="AC944" i="14"/>
  <c r="AE2395" i="14"/>
  <c r="AD863" i="14"/>
  <c r="AB874" i="14"/>
  <c r="AB984" i="14"/>
  <c r="AD70" i="14"/>
  <c r="AD1651" i="14"/>
  <c r="AB2211" i="14"/>
  <c r="AC2220" i="14"/>
  <c r="AC379" i="14"/>
  <c r="AE379" i="14"/>
  <c r="AB537" i="14"/>
  <c r="AD537" i="14"/>
  <c r="AE537" i="14"/>
  <c r="AD587" i="14"/>
  <c r="AC587" i="14"/>
  <c r="AE587" i="14"/>
  <c r="AB941" i="14"/>
  <c r="AC941" i="14"/>
  <c r="AB989" i="14"/>
  <c r="AC989" i="14"/>
  <c r="AC1207" i="14"/>
  <c r="AB1207" i="14"/>
  <c r="AD1207" i="14"/>
  <c r="AC1327" i="14"/>
  <c r="AD1327" i="14"/>
  <c r="AB1327" i="14"/>
  <c r="AB1427" i="14"/>
  <c r="AE1427" i="14"/>
  <c r="AC1427" i="14"/>
  <c r="AB1459" i="14"/>
  <c r="AC1459" i="14"/>
  <c r="AB1544" i="14"/>
  <c r="AD1544" i="14"/>
  <c r="AE2123" i="14"/>
  <c r="AB2123" i="14"/>
  <c r="AC2123" i="14"/>
  <c r="AC133" i="14"/>
  <c r="AB133" i="14"/>
  <c r="AD133" i="14"/>
  <c r="AC165" i="14"/>
  <c r="AB165" i="14"/>
  <c r="AD165" i="14"/>
  <c r="AG178" i="14"/>
  <c r="AC192" i="14"/>
  <c r="AE192" i="14"/>
  <c r="AG261" i="14"/>
  <c r="AG897" i="14"/>
  <c r="AE1026" i="14"/>
  <c r="AC1026" i="14"/>
  <c r="AB1042" i="14"/>
  <c r="AC1042" i="14"/>
  <c r="AB1058" i="14"/>
  <c r="AC1058" i="14"/>
  <c r="AE1074" i="14"/>
  <c r="AC1074" i="14"/>
  <c r="AE1248" i="14"/>
  <c r="AG1293" i="14"/>
  <c r="AC1299" i="14"/>
  <c r="AB1299" i="14"/>
  <c r="AE1175" i="14"/>
  <c r="AE1299" i="14"/>
  <c r="AB1385" i="14"/>
  <c r="AC109" i="14"/>
  <c r="AD753" i="14"/>
  <c r="AB863" i="14"/>
  <c r="AB842" i="14"/>
  <c r="AC854" i="14"/>
  <c r="AC1100" i="14"/>
  <c r="AB1152" i="14"/>
  <c r="AC1184" i="14"/>
  <c r="AC1336" i="14"/>
  <c r="AE856" i="14"/>
  <c r="AC884" i="14"/>
  <c r="AE1209" i="14"/>
  <c r="AB70" i="14"/>
  <c r="AB270" i="14"/>
  <c r="AC497" i="14"/>
  <c r="AB587" i="14"/>
  <c r="AD1299" i="14"/>
  <c r="AC928" i="14"/>
  <c r="AC968" i="14"/>
  <c r="AE1042" i="14"/>
  <c r="AE1459" i="14"/>
  <c r="AB489" i="14"/>
  <c r="AD489" i="14"/>
  <c r="AE489" i="14"/>
  <c r="AE598" i="14"/>
  <c r="AD598" i="14"/>
  <c r="AC933" i="14"/>
  <c r="AB933" i="14"/>
  <c r="AB981" i="14"/>
  <c r="AE981" i="14"/>
  <c r="AC981" i="14"/>
  <c r="AC1143" i="14"/>
  <c r="AB1143" i="14"/>
  <c r="AC1223" i="14"/>
  <c r="AB1223" i="14"/>
  <c r="AD1223" i="14"/>
  <c r="AD1388" i="14"/>
  <c r="AE1388" i="14"/>
  <c r="AB1443" i="14"/>
  <c r="AC1443" i="14"/>
  <c r="AE1443" i="14"/>
  <c r="AE2148" i="14"/>
  <c r="AB2148" i="14"/>
  <c r="AD854" i="14"/>
  <c r="AD874" i="14"/>
  <c r="AC902" i="14"/>
  <c r="AD933" i="14"/>
  <c r="AD1042" i="14"/>
  <c r="AE1207" i="14"/>
  <c r="AE1482" i="14"/>
  <c r="AC240" i="14"/>
  <c r="AC272" i="14"/>
  <c r="AE451" i="14"/>
  <c r="AC776" i="14"/>
  <c r="AD1100" i="14"/>
  <c r="AC1116" i="14"/>
  <c r="AD1281" i="14"/>
  <c r="AE1608" i="14"/>
  <c r="AE1664" i="14"/>
  <c r="AC856" i="14"/>
  <c r="AB884" i="14"/>
  <c r="AC1209" i="14"/>
  <c r="AD1268" i="14"/>
  <c r="AD1336" i="14"/>
  <c r="AC513" i="14"/>
  <c r="AB928" i="14"/>
  <c r="AB968" i="14"/>
  <c r="AC1643" i="14"/>
  <c r="AD2123" i="14"/>
  <c r="AC2148" i="14"/>
  <c r="AC94" i="14"/>
  <c r="AB94" i="14"/>
  <c r="AG137" i="14"/>
  <c r="AB175" i="14"/>
  <c r="AD175" i="14"/>
  <c r="AB193" i="14"/>
  <c r="AC193" i="14"/>
  <c r="AD209" i="14"/>
  <c r="AE209" i="14"/>
  <c r="AB225" i="14"/>
  <c r="AC225" i="14"/>
  <c r="AE225" i="14"/>
  <c r="AG254" i="14"/>
  <c r="AD471" i="14"/>
  <c r="AE471" i="14"/>
  <c r="AD474" i="14"/>
  <c r="AE474" i="14"/>
  <c r="AB479" i="14"/>
  <c r="AD479" i="14"/>
  <c r="AE479" i="14"/>
  <c r="AB482" i="14"/>
  <c r="AD482" i="14"/>
  <c r="AE482" i="14"/>
  <c r="AD487" i="14"/>
  <c r="AE487" i="14"/>
  <c r="AD490" i="14"/>
  <c r="AE490" i="14"/>
  <c r="AB495" i="14"/>
  <c r="AD495" i="14"/>
  <c r="AE495" i="14"/>
  <c r="AB498" i="14"/>
  <c r="AD498" i="14"/>
  <c r="AE498" i="14"/>
  <c r="AD503" i="14"/>
  <c r="AE503" i="14"/>
  <c r="AD506" i="14"/>
  <c r="AE506" i="14"/>
  <c r="AB511" i="14"/>
  <c r="AD511" i="14"/>
  <c r="AE511" i="14"/>
  <c r="AB514" i="14"/>
  <c r="AD514" i="14"/>
  <c r="AE514" i="14"/>
  <c r="AD519" i="14"/>
  <c r="AE519" i="14"/>
  <c r="AD522" i="14"/>
  <c r="AE522" i="14"/>
  <c r="AB527" i="14"/>
  <c r="AD527" i="14"/>
  <c r="AE527" i="14"/>
  <c r="AB530" i="14"/>
  <c r="AD530" i="14"/>
  <c r="AE530" i="14"/>
  <c r="AD535" i="14"/>
  <c r="AE535" i="14"/>
  <c r="AD538" i="14"/>
  <c r="AE538" i="14"/>
  <c r="AB543" i="14"/>
  <c r="AD543" i="14"/>
  <c r="AE543" i="14"/>
  <c r="AE585" i="14"/>
  <c r="AD585" i="14"/>
  <c r="AE588" i="14"/>
  <c r="AD588" i="14"/>
  <c r="AE593" i="14"/>
  <c r="AD593" i="14"/>
  <c r="AE596" i="14"/>
  <c r="AD596" i="14"/>
  <c r="AE601" i="14"/>
  <c r="AD601" i="14"/>
  <c r="AE604" i="14"/>
  <c r="AD604" i="14"/>
  <c r="AE609" i="14"/>
  <c r="AD609" i="14"/>
  <c r="AB612" i="14"/>
  <c r="AC612" i="14"/>
  <c r="AB617" i="14"/>
  <c r="AC617" i="14"/>
  <c r="AB620" i="14"/>
  <c r="AC620" i="14"/>
  <c r="AG633" i="14"/>
  <c r="AB641" i="14"/>
  <c r="AC641" i="14"/>
  <c r="AB644" i="14"/>
  <c r="AC644" i="14"/>
  <c r="AB649" i="14"/>
  <c r="AC649" i="14"/>
  <c r="AB652" i="14"/>
  <c r="AC652" i="14"/>
  <c r="AB657" i="14"/>
  <c r="AC657" i="14"/>
  <c r="AB660" i="14"/>
  <c r="AC660" i="14"/>
  <c r="AB665" i="14"/>
  <c r="AC665" i="14"/>
  <c r="AG673" i="14"/>
  <c r="AB756" i="14"/>
  <c r="AC756" i="14"/>
  <c r="AB772" i="14"/>
  <c r="AE772" i="14"/>
  <c r="AE820" i="14"/>
  <c r="AB820" i="14"/>
  <c r="AE829" i="14"/>
  <c r="AE861" i="14"/>
  <c r="AG877" i="14"/>
  <c r="AB923" i="14"/>
  <c r="AE923" i="14"/>
  <c r="AE931" i="14"/>
  <c r="AC931" i="14"/>
  <c r="AB934" i="14"/>
  <c r="AE934" i="14"/>
  <c r="AE942" i="14"/>
  <c r="AC942" i="14"/>
  <c r="AE947" i="14"/>
  <c r="AB955" i="14"/>
  <c r="AE955" i="14"/>
  <c r="AE963" i="14"/>
  <c r="AC963" i="14"/>
  <c r="AB966" i="14"/>
  <c r="AE966" i="14"/>
  <c r="AE971" i="14"/>
  <c r="AE974" i="14"/>
  <c r="AC974" i="14"/>
  <c r="AE979" i="14"/>
  <c r="AB473" i="14"/>
  <c r="AD473" i="14"/>
  <c r="AE473" i="14"/>
  <c r="AE606" i="14"/>
  <c r="AD606" i="14"/>
  <c r="AB651" i="14"/>
  <c r="AC651" i="14"/>
  <c r="AE651" i="14"/>
  <c r="AB662" i="14"/>
  <c r="AC662" i="14"/>
  <c r="AE952" i="14"/>
  <c r="AC952" i="14"/>
  <c r="AC965" i="14"/>
  <c r="AB965" i="14"/>
  <c r="AC997" i="14"/>
  <c r="AB997" i="14"/>
  <c r="AC1024" i="14"/>
  <c r="AE1024" i="14"/>
  <c r="AC1239" i="14"/>
  <c r="AD1239" i="14"/>
  <c r="AB1239" i="14"/>
  <c r="AG1275" i="14"/>
  <c r="AG1457" i="14"/>
  <c r="AB1475" i="14"/>
  <c r="AC1475" i="14"/>
  <c r="AE1475" i="14"/>
  <c r="AE1515" i="14"/>
  <c r="AB1515" i="14"/>
  <c r="AB1664" i="14"/>
  <c r="AC1664" i="14"/>
  <c r="AE2132" i="14"/>
  <c r="AB2132" i="14"/>
  <c r="AC2132" i="14"/>
  <c r="AB2155" i="14"/>
  <c r="AC2155" i="14"/>
  <c r="AE2155" i="14"/>
  <c r="AD2155" i="14"/>
  <c r="AE65" i="14"/>
  <c r="AB451" i="14"/>
  <c r="AD856" i="14"/>
  <c r="AD976" i="14"/>
  <c r="AB1024" i="14"/>
  <c r="AE1223" i="14"/>
  <c r="AE1239" i="14"/>
  <c r="AB240" i="14"/>
  <c r="AB272" i="14"/>
  <c r="AB1100" i="14"/>
  <c r="AD1116" i="14"/>
  <c r="AD1241" i="14"/>
  <c r="AC1284" i="14"/>
  <c r="AD1515" i="14"/>
  <c r="AE888" i="14"/>
  <c r="AD1184" i="14"/>
  <c r="AB1268" i="14"/>
  <c r="AB1336" i="14"/>
  <c r="AD258" i="14"/>
  <c r="AE452" i="14"/>
  <c r="AB471" i="14"/>
  <c r="AC487" i="14"/>
  <c r="AC498" i="14"/>
  <c r="AC529" i="14"/>
  <c r="AC543" i="14"/>
  <c r="AB588" i="14"/>
  <c r="AE654" i="14"/>
  <c r="AD662" i="14"/>
  <c r="AE925" i="14"/>
  <c r="AE941" i="14"/>
  <c r="AB952" i="14"/>
  <c r="AE1058" i="14"/>
  <c r="AC2164" i="14"/>
  <c r="AB505" i="14"/>
  <c r="AD505" i="14"/>
  <c r="AE505" i="14"/>
  <c r="AC65" i="14"/>
  <c r="AD451" i="14"/>
  <c r="AE174" i="14"/>
  <c r="AD989" i="14"/>
  <c r="AD902" i="14"/>
  <c r="AD918" i="14"/>
  <c r="AD1021" i="14"/>
  <c r="AD1074" i="14"/>
  <c r="AD174" i="14"/>
  <c r="AB1116" i="14"/>
  <c r="AC888" i="14"/>
  <c r="AB1184" i="14"/>
  <c r="AD1248" i="14"/>
  <c r="AE1281" i="14"/>
  <c r="AE1313" i="14"/>
  <c r="AE1329" i="14"/>
  <c r="AE1353" i="14"/>
  <c r="AE165" i="14"/>
  <c r="AD192" i="14"/>
  <c r="AC473" i="14"/>
  <c r="AE776" i="14"/>
  <c r="AD651" i="14"/>
  <c r="AC936" i="14"/>
  <c r="AE965" i="14"/>
  <c r="AC1544" i="14"/>
  <c r="AD497" i="14"/>
  <c r="AE497" i="14"/>
  <c r="AD529" i="14"/>
  <c r="AE529" i="14"/>
  <c r="AB614" i="14"/>
  <c r="AC614" i="14"/>
  <c r="AB646" i="14"/>
  <c r="AC646" i="14"/>
  <c r="AB769" i="14"/>
  <c r="AE769" i="14"/>
  <c r="AE819" i="14"/>
  <c r="AB819" i="14"/>
  <c r="AC819" i="14"/>
  <c r="AB925" i="14"/>
  <c r="AC925" i="14"/>
  <c r="AB944" i="14"/>
  <c r="AE944" i="14"/>
  <c r="AB973" i="14"/>
  <c r="AC973" i="14"/>
  <c r="AE984" i="14"/>
  <c r="AC984" i="14"/>
  <c r="AG995" i="14"/>
  <c r="AC1008" i="14"/>
  <c r="AE1008" i="14"/>
  <c r="AB1368" i="14"/>
  <c r="AE1368" i="14"/>
  <c r="AC1434" i="14"/>
  <c r="AB1434" i="14"/>
  <c r="AD1434" i="14"/>
  <c r="AC1466" i="14"/>
  <c r="AD1466" i="14"/>
  <c r="AE1643" i="14"/>
  <c r="AB1643" i="14"/>
  <c r="AD65" i="14"/>
  <c r="AD379" i="14"/>
  <c r="AD785" i="14"/>
  <c r="AD842" i="14"/>
  <c r="AD936" i="14"/>
  <c r="AD968" i="14"/>
  <c r="AD1000" i="14"/>
  <c r="AB902" i="14"/>
  <c r="AB918" i="14"/>
  <c r="AB1008" i="14"/>
  <c r="AB1021" i="14"/>
  <c r="AE1434" i="14"/>
  <c r="AD93" i="14"/>
  <c r="AC174" i="14"/>
  <c r="AD1209" i="14"/>
  <c r="AC1268" i="14"/>
  <c r="AD1145" i="14"/>
  <c r="AE1177" i="14"/>
  <c r="AB1248" i="14"/>
  <c r="AC1281" i="14"/>
  <c r="AC1313" i="14"/>
  <c r="AC1329" i="14"/>
  <c r="AC1353" i="14"/>
  <c r="AB192" i="14"/>
  <c r="AC474" i="14"/>
  <c r="AC489" i="14"/>
  <c r="AB503" i="14"/>
  <c r="AC519" i="14"/>
  <c r="AC530" i="14"/>
  <c r="AE760" i="14"/>
  <c r="AC601" i="14"/>
  <c r="AB609" i="14"/>
  <c r="AD617" i="14"/>
  <c r="AE622" i="14"/>
  <c r="AD646" i="14"/>
  <c r="AB936" i="14"/>
  <c r="AC1000" i="14"/>
  <c r="AC1388" i="14"/>
  <c r="AD1482" i="14"/>
  <c r="AC1368" i="14"/>
  <c r="AB521" i="14"/>
  <c r="AD521" i="14"/>
  <c r="AE521" i="14"/>
  <c r="AE590" i="14"/>
  <c r="AD590" i="14"/>
  <c r="AD603" i="14"/>
  <c r="AC603" i="14"/>
  <c r="AE603" i="14"/>
  <c r="AB619" i="14"/>
  <c r="AC619" i="14"/>
  <c r="AE619" i="14"/>
  <c r="AB643" i="14"/>
  <c r="AC643" i="14"/>
  <c r="AE643" i="14"/>
  <c r="AB659" i="14"/>
  <c r="AC659" i="14"/>
  <c r="AE659" i="14"/>
  <c r="AB1005" i="14"/>
  <c r="AC1005" i="14"/>
  <c r="AC1159" i="14"/>
  <c r="AB1159" i="14"/>
  <c r="AC1191" i="14"/>
  <c r="AD1191" i="14"/>
  <c r="AC1417" i="14"/>
  <c r="AB1417" i="14"/>
  <c r="AB1450" i="14"/>
  <c r="AD1450" i="14"/>
  <c r="AE1579" i="14"/>
  <c r="AC1579" i="14"/>
  <c r="AE2116" i="14"/>
  <c r="AB2116" i="14"/>
  <c r="AC2116" i="14"/>
  <c r="AD2116" i="14"/>
  <c r="AB65" i="14"/>
  <c r="AB379" i="14"/>
  <c r="AD240" i="14"/>
  <c r="AD272" i="14"/>
  <c r="AD760" i="14"/>
  <c r="AD776" i="14"/>
  <c r="AC918" i="14"/>
  <c r="AD981" i="14"/>
  <c r="AD1026" i="14"/>
  <c r="AE1295" i="14"/>
  <c r="AD1417" i="14"/>
  <c r="AE93" i="14"/>
  <c r="AC760" i="14"/>
  <c r="AE874" i="14"/>
  <c r="AE1021" i="14"/>
  <c r="AD1177" i="14"/>
  <c r="AC1248" i="14"/>
  <c r="AD1313" i="14"/>
  <c r="AD1329" i="14"/>
  <c r="AD1353" i="14"/>
  <c r="AE1385" i="14"/>
  <c r="AE1544" i="14"/>
  <c r="AE1145" i="14"/>
  <c r="AC1177" i="14"/>
  <c r="AE1241" i="14"/>
  <c r="AD1284" i="14"/>
  <c r="AC505" i="14"/>
  <c r="AC606" i="14"/>
  <c r="AE614" i="14"/>
  <c r="AD619" i="14"/>
  <c r="AC960" i="14"/>
  <c r="AC992" i="14"/>
  <c r="AE997" i="14"/>
  <c r="AB1000" i="14"/>
  <c r="AB1026" i="14"/>
  <c r="AB1388" i="14"/>
  <c r="AB1466" i="14"/>
  <c r="AC1482" i="14"/>
  <c r="AB1295" i="14"/>
  <c r="AB1191" i="14"/>
  <c r="AD267" i="14"/>
  <c r="AE267" i="14"/>
  <c r="AD481" i="14"/>
  <c r="AE481" i="14"/>
  <c r="AD513" i="14"/>
  <c r="AE513" i="14"/>
  <c r="AD595" i="14"/>
  <c r="AC595" i="14"/>
  <c r="AE595" i="14"/>
  <c r="AB611" i="14"/>
  <c r="AC611" i="14"/>
  <c r="AE611" i="14"/>
  <c r="AB622" i="14"/>
  <c r="AC622" i="14"/>
  <c r="AB654" i="14"/>
  <c r="AC654" i="14"/>
  <c r="AB785" i="14"/>
  <c r="AE785" i="14"/>
  <c r="AB949" i="14"/>
  <c r="AE949" i="14"/>
  <c r="AC949" i="14"/>
  <c r="AB957" i="14"/>
  <c r="AC957" i="14"/>
  <c r="AB976" i="14"/>
  <c r="AE976" i="14"/>
  <c r="AC1175" i="14"/>
  <c r="AD1175" i="14"/>
  <c r="AB1343" i="14"/>
  <c r="AD1343" i="14"/>
  <c r="AG1441" i="14"/>
  <c r="AB1491" i="14"/>
  <c r="AC1491" i="14"/>
  <c r="AE1491" i="14"/>
  <c r="AB1608" i="14"/>
  <c r="AC1608" i="14"/>
  <c r="AE1651" i="14"/>
  <c r="AC1651" i="14"/>
  <c r="AE2139" i="14"/>
  <c r="AD2139" i="14"/>
  <c r="AB2139" i="14"/>
  <c r="AB2164" i="14"/>
  <c r="AE2164" i="14"/>
  <c r="AD769" i="14"/>
  <c r="AD928" i="14"/>
  <c r="AD960" i="14"/>
  <c r="AD992" i="14"/>
  <c r="AD1058" i="14"/>
  <c r="AE1143" i="14"/>
  <c r="AD1401" i="14"/>
  <c r="AC93" i="14"/>
  <c r="AD109" i="14"/>
  <c r="AC1152" i="14"/>
  <c r="AD1475" i="14"/>
  <c r="AD1491" i="14"/>
  <c r="AD1579" i="14"/>
  <c r="AC1145" i="14"/>
  <c r="AD1216" i="14"/>
  <c r="AC1241" i="14"/>
  <c r="AB1284" i="14"/>
  <c r="AD102" i="14"/>
  <c r="AE133" i="14"/>
  <c r="AC270" i="14"/>
  <c r="AC479" i="14"/>
  <c r="AB490" i="14"/>
  <c r="AC506" i="14"/>
  <c r="AC521" i="14"/>
  <c r="AB535" i="14"/>
  <c r="AC585" i="14"/>
  <c r="AB593" i="14"/>
  <c r="AC598" i="14"/>
  <c r="AB603" i="14"/>
  <c r="AB606" i="14"/>
  <c r="AD611" i="14"/>
  <c r="AD614" i="14"/>
  <c r="AD1159" i="14"/>
  <c r="AD1295" i="14"/>
  <c r="AE933" i="14"/>
  <c r="AB960" i="14"/>
  <c r="AE989" i="14"/>
  <c r="AB992" i="14"/>
  <c r="AC1515" i="14"/>
  <c r="AC1401" i="14"/>
  <c r="AE1417" i="14"/>
  <c r="AC1450" i="14"/>
  <c r="AC1343" i="14"/>
  <c r="AD2211" i="14"/>
  <c r="AD2220" i="14"/>
  <c r="AE236" i="14"/>
  <c r="AC2163" i="14"/>
  <c r="AC2204" i="14"/>
  <c r="AC2195" i="14"/>
  <c r="AC2211" i="14"/>
  <c r="AE266" i="14"/>
  <c r="AE2163" i="14"/>
  <c r="AE2220" i="14"/>
  <c r="AD2195" i="14"/>
  <c r="AC2369" i="14"/>
  <c r="AC266" i="14"/>
  <c r="AC2179" i="14"/>
  <c r="AC1453" i="14"/>
  <c r="AC1485" i="14"/>
  <c r="AC236" i="14"/>
  <c r="AE2179" i="14"/>
  <c r="AD2163" i="14"/>
  <c r="AE2369" i="14"/>
  <c r="AE55" i="14"/>
  <c r="AD376" i="14"/>
  <c r="AD1010" i="14"/>
  <c r="AB1016" i="14"/>
  <c r="AD1034" i="14"/>
  <c r="AE85" i="14"/>
  <c r="AC248" i="14"/>
  <c r="AD149" i="14"/>
  <c r="AD224" i="14"/>
  <c r="AE793" i="14"/>
  <c r="AE1034" i="14"/>
  <c r="AE1050" i="14"/>
  <c r="AC55" i="14"/>
  <c r="AB376" i="14"/>
  <c r="AD793" i="14"/>
  <c r="AD803" i="14"/>
  <c r="AB1010" i="14"/>
  <c r="AC85" i="14"/>
  <c r="AB248" i="14"/>
  <c r="AD745" i="14"/>
  <c r="AB149" i="14"/>
  <c r="AB224" i="14"/>
  <c r="AB793" i="14"/>
  <c r="AE803" i="14"/>
  <c r="AB1034" i="14"/>
  <c r="AB1050" i="14"/>
  <c r="AD117" i="14"/>
  <c r="AE117" i="14"/>
  <c r="AD55" i="14"/>
  <c r="AB803" i="14"/>
  <c r="AE149" i="14"/>
  <c r="AB501" i="14"/>
  <c r="AE1010" i="14"/>
  <c r="AD101" i="14"/>
  <c r="AB533" i="14"/>
  <c r="AC117" i="14"/>
  <c r="AD460" i="14"/>
  <c r="AD1050" i="14"/>
  <c r="AC101" i="14"/>
  <c r="AC658" i="14"/>
  <c r="AE376" i="14"/>
  <c r="AD85" i="14"/>
  <c r="AE224" i="14"/>
  <c r="AB912" i="14"/>
  <c r="AC253" i="14"/>
  <c r="AC807" i="14"/>
  <c r="AC159" i="14"/>
  <c r="AE844" i="14"/>
  <c r="AC64" i="14"/>
  <c r="AC912" i="14"/>
  <c r="AC48" i="14"/>
  <c r="AD64" i="14"/>
  <c r="AB447" i="14"/>
  <c r="AD807" i="14"/>
  <c r="AE127" i="14"/>
  <c r="AD48" i="14"/>
  <c r="AB64" i="14"/>
  <c r="AB807" i="14"/>
  <c r="AB90" i="14"/>
  <c r="AD90" i="14"/>
  <c r="AD136" i="14"/>
  <c r="AB136" i="14"/>
  <c r="AE143" i="14"/>
  <c r="AC143" i="14"/>
  <c r="AG146" i="14"/>
  <c r="AD152" i="14"/>
  <c r="AB152" i="14"/>
  <c r="AD168" i="14"/>
  <c r="AB168" i="14"/>
  <c r="AB191" i="14"/>
  <c r="AC191" i="14"/>
  <c r="AD191" i="14"/>
  <c r="AB207" i="14"/>
  <c r="AC207" i="14"/>
  <c r="AD207" i="14"/>
  <c r="AB217" i="14"/>
  <c r="AC217" i="14"/>
  <c r="AB223" i="14"/>
  <c r="AC223" i="14"/>
  <c r="AD223" i="14"/>
  <c r="AG237" i="14"/>
  <c r="AB253" i="14"/>
  <c r="AD253" i="14"/>
  <c r="AE256" i="14"/>
  <c r="AB256" i="14"/>
  <c r="AC256" i="14"/>
  <c r="AC447" i="14"/>
  <c r="AE447" i="14"/>
  <c r="AB476" i="14"/>
  <c r="AE476" i="14"/>
  <c r="AB484" i="14"/>
  <c r="AD484" i="14"/>
  <c r="AE484" i="14"/>
  <c r="AG486" i="14"/>
  <c r="AB492" i="14"/>
  <c r="AE492" i="14"/>
  <c r="AB500" i="14"/>
  <c r="AE500" i="14"/>
  <c r="AD508" i="14"/>
  <c r="AB508" i="14"/>
  <c r="AG510" i="14"/>
  <c r="AD516" i="14"/>
  <c r="AB516" i="14"/>
  <c r="AC516" i="14"/>
  <c r="AD524" i="14"/>
  <c r="AB524" i="14"/>
  <c r="AD532" i="14"/>
  <c r="AB532" i="14"/>
  <c r="AC532" i="14"/>
  <c r="AG534" i="14"/>
  <c r="AB540" i="14"/>
  <c r="AD540" i="14"/>
  <c r="AG616" i="14"/>
  <c r="AE624" i="14"/>
  <c r="AC624" i="14"/>
  <c r="AD627" i="14"/>
  <c r="AC627" i="14"/>
  <c r="AE632" i="14"/>
  <c r="AD635" i="14"/>
  <c r="AB635" i="14"/>
  <c r="AC635" i="14"/>
  <c r="AG648" i="14"/>
  <c r="AB667" i="14"/>
  <c r="AD667" i="14"/>
  <c r="AG670" i="14"/>
  <c r="AB675" i="14"/>
  <c r="AD675" i="14"/>
  <c r="AE675" i="14"/>
  <c r="AB748" i="14"/>
  <c r="AD748" i="14"/>
  <c r="AB754" i="14"/>
  <c r="AC754" i="14"/>
  <c r="AB764" i="14"/>
  <c r="AE764" i="14"/>
  <c r="AB780" i="14"/>
  <c r="AC780" i="14"/>
  <c r="AE831" i="14"/>
  <c r="AB831" i="14"/>
  <c r="AC831" i="14"/>
  <c r="AB844" i="14"/>
  <c r="AC844" i="14"/>
  <c r="AE847" i="14"/>
  <c r="AB847" i="14"/>
  <c r="AC847" i="14"/>
  <c r="AG860" i="14"/>
  <c r="AG870" i="14"/>
  <c r="AB876" i="14"/>
  <c r="AC876" i="14"/>
  <c r="AD876" i="14"/>
  <c r="AE876" i="14"/>
  <c r="AE879" i="14"/>
  <c r="AB879" i="14"/>
  <c r="AC879" i="14"/>
  <c r="AD879" i="14"/>
  <c r="AB891" i="14"/>
  <c r="AC891" i="14"/>
  <c r="AE891" i="14"/>
  <c r="AE894" i="14"/>
  <c r="AB894" i="14"/>
  <c r="AC894" i="14"/>
  <c r="AD894" i="14"/>
  <c r="AG906" i="14"/>
  <c r="AE912" i="14"/>
  <c r="AD912" i="14"/>
  <c r="AG922" i="14"/>
  <c r="AG930" i="14"/>
  <c r="AG938" i="14"/>
  <c r="AG946" i="14"/>
  <c r="AG954" i="14"/>
  <c r="AG962" i="14"/>
  <c r="AG970" i="14"/>
  <c r="AG978" i="14"/>
  <c r="AG986" i="14"/>
  <c r="AG994" i="14"/>
  <c r="AG1002" i="14"/>
  <c r="AG1014" i="14"/>
  <c r="AG1133" i="14"/>
  <c r="AG1138" i="14"/>
  <c r="AG1149" i="14"/>
  <c r="AG1154" i="14"/>
  <c r="AG1165" i="14"/>
  <c r="AG1170" i="14"/>
  <c r="AG1186" i="14"/>
  <c r="AG1202" i="14"/>
  <c r="AG1213" i="14"/>
  <c r="AG1218" i="14"/>
  <c r="AG1229" i="14"/>
  <c r="AG1250" i="14"/>
  <c r="AB1262" i="14"/>
  <c r="AD1262" i="14"/>
  <c r="AG1274" i="14"/>
  <c r="AG1301" i="14"/>
  <c r="AG1306" i="14"/>
  <c r="AG1317" i="14"/>
  <c r="AG1322" i="14"/>
  <c r="AG1333" i="14"/>
  <c r="AG1347" i="14"/>
  <c r="AB1349" i="14"/>
  <c r="AD1349" i="14"/>
  <c r="AC1349" i="14"/>
  <c r="AE1349" i="14"/>
  <c r="AG1360" i="14"/>
  <c r="AC1364" i="14"/>
  <c r="AE1364" i="14"/>
  <c r="AD1364" i="14"/>
  <c r="AB1377" i="14"/>
  <c r="AD1377" i="14"/>
  <c r="AC1377" i="14"/>
  <c r="AB1391" i="14"/>
  <c r="AD1391" i="14"/>
  <c r="AC1391" i="14"/>
  <c r="AG1405" i="14"/>
  <c r="AB1407" i="14"/>
  <c r="AC1407" i="14"/>
  <c r="AD1407" i="14"/>
  <c r="AG1421" i="14"/>
  <c r="AB1423" i="14"/>
  <c r="AC1423" i="14"/>
  <c r="AD1423" i="14"/>
  <c r="AG1440" i="14"/>
  <c r="AG1456" i="14"/>
  <c r="AG1488" i="14"/>
  <c r="AE1507" i="14"/>
  <c r="AC1507" i="14"/>
  <c r="AD1507" i="14"/>
  <c r="AG1528" i="14"/>
  <c r="AB1536" i="14"/>
  <c r="AE1536" i="14"/>
  <c r="AC1536" i="14"/>
  <c r="AE1571" i="14"/>
  <c r="AB1571" i="14"/>
  <c r="AC1571" i="14"/>
  <c r="AD1571" i="14"/>
  <c r="AG1587" i="14"/>
  <c r="AG1592" i="14"/>
  <c r="AB1600" i="14"/>
  <c r="AC1600" i="14"/>
  <c r="AD1600" i="14"/>
  <c r="AE1600" i="14"/>
  <c r="AE1635" i="14"/>
  <c r="AD1635" i="14"/>
  <c r="AB1635" i="14"/>
  <c r="AC1635" i="14"/>
  <c r="AG1643" i="14"/>
  <c r="AB1656" i="14"/>
  <c r="AC1656" i="14"/>
  <c r="AE1656" i="14"/>
  <c r="AD1656" i="14"/>
  <c r="AE1795" i="14"/>
  <c r="AC1795" i="14"/>
  <c r="AG2024" i="14"/>
  <c r="AD2026" i="14"/>
  <c r="AC2026" i="14"/>
  <c r="AE2026" i="14"/>
  <c r="AC2029" i="14"/>
  <c r="AE2029" i="14"/>
  <c r="AB2029" i="14"/>
  <c r="AD2029" i="14"/>
  <c r="AD2034" i="14"/>
  <c r="AC2034" i="14"/>
  <c r="AE2034" i="14"/>
  <c r="AC2037" i="14"/>
  <c r="AE2037" i="14"/>
  <c r="AB2037" i="14"/>
  <c r="AD2037" i="14"/>
  <c r="AG2040" i="14"/>
  <c r="AD2042" i="14"/>
  <c r="AC2042" i="14"/>
  <c r="AE2042" i="14"/>
  <c r="AC2045" i="14"/>
  <c r="AE2045" i="14"/>
  <c r="AB2045" i="14"/>
  <c r="AD2045" i="14"/>
  <c r="AD2050" i="14"/>
  <c r="AC2050" i="14"/>
  <c r="AE2050" i="14"/>
  <c r="AC2053" i="14"/>
  <c r="AE2053" i="14"/>
  <c r="AB2053" i="14"/>
  <c r="AD2053" i="14"/>
  <c r="AG2056" i="14"/>
  <c r="AD2058" i="14"/>
  <c r="AC2058" i="14"/>
  <c r="AE2058" i="14"/>
  <c r="AC2061" i="14"/>
  <c r="AE2061" i="14"/>
  <c r="AB2061" i="14"/>
  <c r="AD2061" i="14"/>
  <c r="AD2066" i="14"/>
  <c r="AC2066" i="14"/>
  <c r="AE2066" i="14"/>
  <c r="AC2069" i="14"/>
  <c r="AE2069" i="14"/>
  <c r="AB2069" i="14"/>
  <c r="AD2069" i="14"/>
  <c r="AG2072" i="14"/>
  <c r="AD2074" i="14"/>
  <c r="AC2074" i="14"/>
  <c r="AE2074" i="14"/>
  <c r="AC2077" i="14"/>
  <c r="AE2077" i="14"/>
  <c r="AB2077" i="14"/>
  <c r="AD2077" i="14"/>
  <c r="AD2082" i="14"/>
  <c r="AC2082" i="14"/>
  <c r="AE2082" i="14"/>
  <c r="AG2127" i="14"/>
  <c r="AG2143" i="14"/>
  <c r="AG2159" i="14"/>
  <c r="AG2170" i="14"/>
  <c r="AB2174" i="14"/>
  <c r="AD2174" i="14"/>
  <c r="AB71" i="14"/>
  <c r="AD71" i="14"/>
  <c r="AC71" i="14"/>
  <c r="AE71" i="14"/>
  <c r="AB77" i="14"/>
  <c r="AC77" i="14"/>
  <c r="AE77" i="14"/>
  <c r="AD77" i="14"/>
  <c r="AB87" i="14"/>
  <c r="AD87" i="14"/>
  <c r="AC87" i="14"/>
  <c r="AE87" i="14"/>
  <c r="AB103" i="14"/>
  <c r="AC103" i="14"/>
  <c r="AE103" i="14"/>
  <c r="AC123" i="14"/>
  <c r="AE123" i="14"/>
  <c r="AC140" i="14"/>
  <c r="AE140" i="14"/>
  <c r="AB140" i="14"/>
  <c r="AC155" i="14"/>
  <c r="AE155" i="14"/>
  <c r="AG216" i="14"/>
  <c r="AB241" i="14"/>
  <c r="AC241" i="14"/>
  <c r="AG246" i="14"/>
  <c r="AG250" i="14"/>
  <c r="AB273" i="14"/>
  <c r="AC273" i="14"/>
  <c r="AG278" i="14"/>
  <c r="AB767" i="14"/>
  <c r="AE767" i="14"/>
  <c r="AC767" i="14"/>
  <c r="AB778" i="14"/>
  <c r="AE778" i="14"/>
  <c r="AC778" i="14"/>
  <c r="AB797" i="14"/>
  <c r="AE797" i="14"/>
  <c r="AC805" i="14"/>
  <c r="AE805" i="14"/>
  <c r="AE865" i="14"/>
  <c r="AB865" i="14"/>
  <c r="AC865" i="14"/>
  <c r="AG895" i="14"/>
  <c r="AC1012" i="14"/>
  <c r="AE1012" i="14"/>
  <c r="AB1012" i="14"/>
  <c r="AD1012" i="14"/>
  <c r="AG1030" i="14"/>
  <c r="AB1036" i="14"/>
  <c r="AD1036" i="14"/>
  <c r="AE1036" i="14"/>
  <c r="AB1052" i="14"/>
  <c r="AE1052" i="14"/>
  <c r="AC1052" i="14"/>
  <c r="AG1062" i="14"/>
  <c r="AB1068" i="14"/>
  <c r="AD1068" i="14"/>
  <c r="AE1068" i="14"/>
  <c r="AC1068" i="14"/>
  <c r="AG1078" i="14"/>
  <c r="AE1084" i="14"/>
  <c r="AC1084" i="14"/>
  <c r="AD1084" i="14"/>
  <c r="AC1131" i="14"/>
  <c r="AD1131" i="14"/>
  <c r="AB1131" i="14"/>
  <c r="AC1163" i="14"/>
  <c r="AB1163" i="14"/>
  <c r="AD1163" i="14"/>
  <c r="AC1195" i="14"/>
  <c r="AE1195" i="14"/>
  <c r="AD1195" i="14"/>
  <c r="AB1195" i="14"/>
  <c r="AC1227" i="14"/>
  <c r="AD1227" i="14"/>
  <c r="AE1227" i="14"/>
  <c r="AG1256" i="14"/>
  <c r="AB1270" i="14"/>
  <c r="AC1270" i="14"/>
  <c r="AE1270" i="14"/>
  <c r="AD1270" i="14"/>
  <c r="AG1279" i="14"/>
  <c r="AG1288" i="14"/>
  <c r="AG1314" i="14"/>
  <c r="AG1372" i="14"/>
  <c r="AB1378" i="14"/>
  <c r="AD1378" i="14"/>
  <c r="AC1378" i="14"/>
  <c r="AG1395" i="14"/>
  <c r="AB1399" i="14"/>
  <c r="AC1399" i="14"/>
  <c r="AD1399" i="14"/>
  <c r="AC1410" i="14"/>
  <c r="AB1410" i="14"/>
  <c r="AD1410" i="14"/>
  <c r="AB1439" i="14"/>
  <c r="AE1439" i="14"/>
  <c r="AC1439" i="14"/>
  <c r="AD1439" i="14"/>
  <c r="AB1471" i="14"/>
  <c r="AD1471" i="14"/>
  <c r="AE1471" i="14"/>
  <c r="AC1471" i="14"/>
  <c r="C1305" i="7"/>
  <c r="C1310" i="7"/>
  <c r="C1321" i="7"/>
  <c r="C1326" i="7"/>
  <c r="S1325" i="7" s="1"/>
  <c r="V1325" i="7" s="1"/>
  <c r="C1342" i="7"/>
  <c r="S1341" i="7" s="1"/>
  <c r="V1341" i="7" s="1"/>
  <c r="AD813" i="14"/>
  <c r="AD2275" i="14"/>
  <c r="AC858" i="14"/>
  <c r="AB199" i="14"/>
  <c r="AE199" i="14"/>
  <c r="AG490" i="14"/>
  <c r="AE899" i="14"/>
  <c r="AB899" i="14"/>
  <c r="AC899" i="14"/>
  <c r="AG914" i="14"/>
  <c r="AG1146" i="14"/>
  <c r="AG1178" i="14"/>
  <c r="AG1194" i="14"/>
  <c r="AG1226" i="14"/>
  <c r="AB1315" i="14"/>
  <c r="AE1315" i="14"/>
  <c r="AE1348" i="14"/>
  <c r="AB1348" i="14"/>
  <c r="AB1355" i="14"/>
  <c r="AE1355" i="14"/>
  <c r="AC1365" i="14"/>
  <c r="AB1365" i="14"/>
  <c r="AG1386" i="14"/>
  <c r="AG1402" i="14"/>
  <c r="AE1539" i="14"/>
  <c r="AD1539" i="14"/>
  <c r="AB1632" i="14"/>
  <c r="AD1632" i="14"/>
  <c r="AE1632" i="14"/>
  <c r="AC2030" i="14"/>
  <c r="AD2030" i="14"/>
  <c r="AE2057" i="14"/>
  <c r="AD2057" i="14"/>
  <c r="AE2065" i="14"/>
  <c r="AD2065" i="14"/>
  <c r="AG2175" i="14"/>
  <c r="AG2207" i="14"/>
  <c r="AG2218" i="14"/>
  <c r="AG2234" i="14"/>
  <c r="AE2238" i="14"/>
  <c r="AD2238" i="14"/>
  <c r="AG2250" i="14"/>
  <c r="AD2254" i="14"/>
  <c r="AG2266" i="14"/>
  <c r="AD2270" i="14"/>
  <c r="AG2282" i="14"/>
  <c r="AD2286" i="14"/>
  <c r="AG2298" i="14"/>
  <c r="AD2302" i="14"/>
  <c r="AG2314" i="14"/>
  <c r="AD2318" i="14"/>
  <c r="AG2330" i="14"/>
  <c r="AD2334" i="14"/>
  <c r="AG2346" i="14"/>
  <c r="AE2350" i="14"/>
  <c r="AD2350" i="14"/>
  <c r="AG2362" i="14"/>
  <c r="AE2366" i="14"/>
  <c r="AD2366" i="14"/>
  <c r="AG2381" i="14"/>
  <c r="AC2385" i="14"/>
  <c r="AD2385" i="14"/>
  <c r="AE2385" i="14"/>
  <c r="AB2385" i="14"/>
  <c r="AB2392" i="14"/>
  <c r="AD2392" i="14"/>
  <c r="AC2392" i="14"/>
  <c r="C219" i="7"/>
  <c r="Z219" i="7"/>
  <c r="AG47" i="14"/>
  <c r="AB125" i="14"/>
  <c r="AD125" i="14"/>
  <c r="AE125" i="14"/>
  <c r="AG147" i="14"/>
  <c r="AC157" i="14"/>
  <c r="AE157" i="14"/>
  <c r="AB157" i="14"/>
  <c r="AD157" i="14"/>
  <c r="AG166" i="14"/>
  <c r="AG179" i="14"/>
  <c r="AG197" i="14"/>
  <c r="AC205" i="14"/>
  <c r="AE205" i="14"/>
  <c r="AG219" i="14"/>
  <c r="AB227" i="14"/>
  <c r="AC227" i="14"/>
  <c r="AD227" i="14"/>
  <c r="AE227" i="14"/>
  <c r="AG245" i="14"/>
  <c r="AG277" i="14"/>
  <c r="AG388" i="14"/>
  <c r="AE857" i="14"/>
  <c r="AD857" i="14"/>
  <c r="AB857" i="14"/>
  <c r="AC857" i="14"/>
  <c r="AD866" i="14"/>
  <c r="AB866" i="14"/>
  <c r="AC866" i="14"/>
  <c r="AE866" i="14"/>
  <c r="AG880" i="14"/>
  <c r="AE889" i="14"/>
  <c r="AC889" i="14"/>
  <c r="AD889" i="14"/>
  <c r="AE900" i="14"/>
  <c r="AB900" i="14"/>
  <c r="AD900" i="14"/>
  <c r="AG907" i="14"/>
  <c r="AE911" i="14"/>
  <c r="AB911" i="14"/>
  <c r="AC911" i="14"/>
  <c r="AD911" i="14"/>
  <c r="AG1009" i="14"/>
  <c r="AG1018" i="14"/>
  <c r="AC1037" i="14"/>
  <c r="AD1037" i="14"/>
  <c r="AB1037" i="14"/>
  <c r="AC1053" i="14"/>
  <c r="AD1053" i="14"/>
  <c r="AD1085" i="14"/>
  <c r="AD1128" i="14"/>
  <c r="AC1128" i="14"/>
  <c r="AB1128" i="14"/>
  <c r="AB1153" i="14"/>
  <c r="AC1153" i="14"/>
  <c r="AE1153" i="14"/>
  <c r="AD1153" i="14"/>
  <c r="AD1160" i="14"/>
  <c r="AC1160" i="14"/>
  <c r="AB1160" i="14"/>
  <c r="AB1185" i="14"/>
  <c r="AD1185" i="14"/>
  <c r="AC1185" i="14"/>
  <c r="AD1192" i="14"/>
  <c r="AB1192" i="14"/>
  <c r="AB1217" i="14"/>
  <c r="AD1217" i="14"/>
  <c r="AC1217" i="14"/>
  <c r="AD1224" i="14"/>
  <c r="AB1224" i="14"/>
  <c r="AB1249" i="14"/>
  <c r="AD1249" i="14"/>
  <c r="AC1249" i="14"/>
  <c r="AG1261" i="14"/>
  <c r="AB1265" i="14"/>
  <c r="AE1265" i="14"/>
  <c r="AD1265" i="14"/>
  <c r="AC1265" i="14"/>
  <c r="AD1278" i="14"/>
  <c r="AB1278" i="14"/>
  <c r="AE1308" i="14"/>
  <c r="AC1308" i="14"/>
  <c r="AB1308" i="14"/>
  <c r="AB1337" i="14"/>
  <c r="AC1337" i="14"/>
  <c r="AE1337" i="14"/>
  <c r="AD1337" i="14"/>
  <c r="AC1346" i="14"/>
  <c r="AD1346" i="14"/>
  <c r="AC1367" i="14"/>
  <c r="AG1415" i="14"/>
  <c r="AG1424" i="14"/>
  <c r="AG1445" i="14"/>
  <c r="AG1503" i="14"/>
  <c r="AG1508" i="14"/>
  <c r="AE1516" i="14"/>
  <c r="AD1551" i="14"/>
  <c r="AG1567" i="14"/>
  <c r="AG1572" i="14"/>
  <c r="AE1580" i="14"/>
  <c r="AD1580" i="14"/>
  <c r="AD1615" i="14"/>
  <c r="AG1631" i="14"/>
  <c r="AG1636" i="14"/>
  <c r="AG1652" i="14"/>
  <c r="AG1675" i="14"/>
  <c r="AG1691" i="14"/>
  <c r="AG1711" i="14"/>
  <c r="AE1725" i="14"/>
  <c r="AB1725" i="14"/>
  <c r="AD1725" i="14"/>
  <c r="AE1757" i="14"/>
  <c r="AD1757" i="14"/>
  <c r="AG1775" i="14"/>
  <c r="AE1789" i="14"/>
  <c r="AB1789" i="14"/>
  <c r="AD1789" i="14"/>
  <c r="AB2141" i="14"/>
  <c r="AG2154" i="14"/>
  <c r="AG2188" i="14"/>
  <c r="AG2241" i="14"/>
  <c r="AG2257" i="14"/>
  <c r="AG2273" i="14"/>
  <c r="AG2289" i="14"/>
  <c r="AG2305" i="14"/>
  <c r="AG2321" i="14"/>
  <c r="AG2337" i="14"/>
  <c r="AG2353" i="14"/>
  <c r="AD2370" i="14"/>
  <c r="AG2382" i="14"/>
  <c r="AC2390" i="14"/>
  <c r="AE2390" i="14"/>
  <c r="AB2390" i="14"/>
  <c r="AB2415" i="14"/>
  <c r="AB2423" i="14"/>
  <c r="AB2431" i="14"/>
  <c r="AB2447" i="14"/>
  <c r="AB2455" i="14"/>
  <c r="AB2463" i="14"/>
  <c r="AB2479" i="14"/>
  <c r="AB2487" i="14"/>
  <c r="AB2495" i="14"/>
  <c r="AB2503" i="14"/>
  <c r="AD2503" i="14"/>
  <c r="AC2503" i="14"/>
  <c r="AE2503" i="14"/>
  <c r="C1094" i="7"/>
  <c r="AA1094" i="7"/>
  <c r="C1110" i="7"/>
  <c r="AA1110" i="7"/>
  <c r="C1126" i="7"/>
  <c r="AA1126" i="7"/>
  <c r="AG193" i="14"/>
  <c r="AC480" i="14"/>
  <c r="AB480" i="14"/>
  <c r="AB496" i="14"/>
  <c r="AE496" i="14"/>
  <c r="AB676" i="14"/>
  <c r="AE676" i="14"/>
  <c r="AG756" i="14"/>
  <c r="AE796" i="14"/>
  <c r="AB796" i="14"/>
  <c r="AD796" i="14"/>
  <c r="AE839" i="14"/>
  <c r="AD839" i="14"/>
  <c r="AC839" i="14"/>
  <c r="AE871" i="14"/>
  <c r="AD871" i="14"/>
  <c r="AE904" i="14"/>
  <c r="AB904" i="14"/>
  <c r="AD904" i="14"/>
  <c r="AC904" i="14"/>
  <c r="AG1242" i="14"/>
  <c r="AC1406" i="14"/>
  <c r="AB1406" i="14"/>
  <c r="AE1406" i="14"/>
  <c r="AC1422" i="14"/>
  <c r="AE1422" i="14"/>
  <c r="AB1422" i="14"/>
  <c r="AG1480" i="14"/>
  <c r="AG1496" i="14"/>
  <c r="AE2033" i="14"/>
  <c r="AD2033" i="14"/>
  <c r="AD2038" i="14"/>
  <c r="AC2046" i="14"/>
  <c r="AD2046" i="14"/>
  <c r="AC2054" i="14"/>
  <c r="AE2073" i="14"/>
  <c r="AD2073" i="14"/>
  <c r="AC2078" i="14"/>
  <c r="AD2078" i="14"/>
  <c r="AE2081" i="14"/>
  <c r="AD2081" i="14"/>
  <c r="AD2307" i="14"/>
  <c r="AB871" i="14"/>
  <c r="AC135" i="14"/>
  <c r="AE135" i="14"/>
  <c r="AC456" i="14"/>
  <c r="AB456" i="14"/>
  <c r="AD456" i="14"/>
  <c r="AD472" i="14"/>
  <c r="AE472" i="14"/>
  <c r="AG498" i="14"/>
  <c r="AE520" i="14"/>
  <c r="AD520" i="14"/>
  <c r="AB536" i="14"/>
  <c r="AD536" i="14"/>
  <c r="AG820" i="14"/>
  <c r="AD836" i="14"/>
  <c r="AB868" i="14"/>
  <c r="AD868" i="14"/>
  <c r="AE920" i="14"/>
  <c r="AB920" i="14"/>
  <c r="AG942" i="14"/>
  <c r="AG1006" i="14"/>
  <c r="AG1022" i="14"/>
  <c r="AG1298" i="14"/>
  <c r="AG1330" i="14"/>
  <c r="AG1432" i="14"/>
  <c r="AG1448" i="14"/>
  <c r="AG1560" i="14"/>
  <c r="AE1603" i="14"/>
  <c r="AD1603" i="14"/>
  <c r="AG1624" i="14"/>
  <c r="AE2025" i="14"/>
  <c r="AD2025" i="14"/>
  <c r="AE2041" i="14"/>
  <c r="AD2041" i="14"/>
  <c r="AE2049" i="14"/>
  <c r="AD2049" i="14"/>
  <c r="AD2062" i="14"/>
  <c r="AC2070" i="14"/>
  <c r="AD2070" i="14"/>
  <c r="AG2151" i="14"/>
  <c r="AB2166" i="14"/>
  <c r="AE2166" i="14"/>
  <c r="AD2166" i="14"/>
  <c r="AC900" i="14"/>
  <c r="AD2323" i="14"/>
  <c r="AC199" i="14"/>
  <c r="AD1308" i="14"/>
  <c r="AD2054" i="14"/>
  <c r="AB128" i="14"/>
  <c r="AC128" i="14"/>
  <c r="AD144" i="14"/>
  <c r="AB215" i="14"/>
  <c r="AE215" i="14"/>
  <c r="AC215" i="14"/>
  <c r="AE252" i="14"/>
  <c r="AB252" i="14"/>
  <c r="AC463" i="14"/>
  <c r="AD463" i="14"/>
  <c r="AB488" i="14"/>
  <c r="AC488" i="14"/>
  <c r="AB504" i="14"/>
  <c r="AC504" i="14"/>
  <c r="AG612" i="14"/>
  <c r="AG620" i="14"/>
  <c r="AB631" i="14"/>
  <c r="AE631" i="14"/>
  <c r="AG652" i="14"/>
  <c r="AB746" i="14"/>
  <c r="AC746" i="14"/>
  <c r="AG882" i="14"/>
  <c r="AB463" i="14"/>
  <c r="AC920" i="14"/>
  <c r="AD899" i="14"/>
  <c r="AD2339" i="14"/>
  <c r="AC1348" i="14"/>
  <c r="AE1365" i="14"/>
  <c r="AE1185" i="14"/>
  <c r="AC125" i="14"/>
  <c r="AG39" i="14"/>
  <c r="AG482" i="14"/>
  <c r="AD512" i="14"/>
  <c r="AE512" i="14"/>
  <c r="AB528" i="14"/>
  <c r="AC528" i="14"/>
  <c r="AD544" i="14"/>
  <c r="AC544" i="14"/>
  <c r="AB42" i="14"/>
  <c r="AD920" i="14"/>
  <c r="AD2227" i="14"/>
  <c r="AD2355" i="14"/>
  <c r="AD2371" i="14"/>
  <c r="AD636" i="14"/>
  <c r="AB668" i="14"/>
  <c r="AE1367" i="14"/>
  <c r="AD2243" i="14"/>
  <c r="AE1249" i="14"/>
  <c r="AG1130" i="14"/>
  <c r="AD826" i="14"/>
  <c r="AD1069" i="14"/>
  <c r="AD2259" i="14"/>
  <c r="C1377" i="7"/>
  <c r="C1393" i="7"/>
  <c r="S1392" i="7" s="1"/>
  <c r="V1392" i="7" s="1"/>
  <c r="C1409" i="7"/>
  <c r="S1408" i="7" s="1"/>
  <c r="V1408" i="7" s="1"/>
  <c r="C1425" i="7"/>
  <c r="C1441" i="7"/>
  <c r="S1440" i="7" s="1"/>
  <c r="V1440" i="7" s="1"/>
  <c r="C1457" i="7"/>
  <c r="C1473" i="7"/>
  <c r="C1489" i="7"/>
  <c r="C1235" i="7"/>
  <c r="S1234" i="7" s="1"/>
  <c r="V1234" i="7" s="1"/>
  <c r="C1251" i="7"/>
  <c r="C1267" i="7"/>
  <c r="C1283" i="7"/>
  <c r="C1299" i="7"/>
  <c r="C1315" i="7"/>
  <c r="C1369" i="7"/>
  <c r="C1385" i="7"/>
  <c r="C1401" i="7"/>
  <c r="C1417" i="7"/>
  <c r="C1433" i="7"/>
  <c r="C1449" i="7"/>
  <c r="C1465" i="7"/>
  <c r="C1481" i="7"/>
  <c r="C1497" i="7"/>
  <c r="AE78" i="14"/>
  <c r="AD199" i="14"/>
  <c r="AD215" i="14"/>
  <c r="AC252" i="14"/>
  <c r="AC151" i="14"/>
  <c r="AE128" i="14"/>
  <c r="AB144" i="14"/>
  <c r="AE456" i="14"/>
  <c r="AB472" i="14"/>
  <c r="AD480" i="14"/>
  <c r="AE488" i="14"/>
  <c r="AB512" i="14"/>
  <c r="AC520" i="14"/>
  <c r="AE528" i="14"/>
  <c r="AC796" i="14"/>
  <c r="AB628" i="14"/>
  <c r="AC636" i="14"/>
  <c r="AD668" i="14"/>
  <c r="AD1315" i="14"/>
  <c r="AD1422" i="14"/>
  <c r="AC2025" i="14"/>
  <c r="AC2033" i="14"/>
  <c r="AC2041" i="14"/>
  <c r="AC2049" i="14"/>
  <c r="AC2057" i="14"/>
  <c r="AC2065" i="14"/>
  <c r="AC2073" i="14"/>
  <c r="AC2081" i="14"/>
  <c r="AE826" i="14"/>
  <c r="AC826" i="14"/>
  <c r="AE119" i="14"/>
  <c r="AE463" i="14"/>
  <c r="AB839" i="14"/>
  <c r="AE836" i="14"/>
  <c r="AE868" i="14"/>
  <c r="AD74" i="14"/>
  <c r="AD106" i="14"/>
  <c r="AD128" i="14"/>
  <c r="AE160" i="14"/>
  <c r="AD488" i="14"/>
  <c r="AC496" i="14"/>
  <c r="AB520" i="14"/>
  <c r="AD528" i="14"/>
  <c r="AC631" i="14"/>
  <c r="AB636" i="14"/>
  <c r="AE671" i="14"/>
  <c r="AC676" i="14"/>
  <c r="AC1632" i="14"/>
  <c r="AB2030" i="14"/>
  <c r="AB2038" i="14"/>
  <c r="AB2046" i="14"/>
  <c r="AB2054" i="14"/>
  <c r="AB2062" i="14"/>
  <c r="AB2070" i="14"/>
  <c r="AB2078" i="14"/>
  <c r="AC274" i="14"/>
  <c r="AC1315" i="14"/>
  <c r="AC836" i="14"/>
  <c r="AC868" i="14"/>
  <c r="AB74" i="14"/>
  <c r="AB106" i="14"/>
  <c r="AC160" i="14"/>
  <c r="AD496" i="14"/>
  <c r="AE536" i="14"/>
  <c r="AD631" i="14"/>
  <c r="AE639" i="14"/>
  <c r="AC671" i="14"/>
  <c r="AD676" i="14"/>
  <c r="AE813" i="14"/>
  <c r="AD1504" i="14"/>
  <c r="AC1539" i="14"/>
  <c r="AE2030" i="14"/>
  <c r="AE2038" i="14"/>
  <c r="AE2046" i="14"/>
  <c r="AE2054" i="14"/>
  <c r="AE2062" i="14"/>
  <c r="AE2070" i="14"/>
  <c r="AE2078" i="14"/>
  <c r="AD746" i="14"/>
  <c r="AB836" i="14"/>
  <c r="AD160" i="14"/>
  <c r="AE504" i="14"/>
  <c r="AC536" i="14"/>
  <c r="AE544" i="14"/>
  <c r="AC639" i="14"/>
  <c r="AD671" i="14"/>
  <c r="AB813" i="14"/>
  <c r="AD1365" i="14"/>
  <c r="AD1406" i="14"/>
  <c r="AC1504" i="14"/>
  <c r="AB1539" i="14"/>
  <c r="AC2038" i="14"/>
  <c r="AC2062" i="14"/>
  <c r="AC1355" i="14"/>
  <c r="AE144" i="14"/>
  <c r="AB160" i="14"/>
  <c r="AE628" i="14"/>
  <c r="AD639" i="14"/>
  <c r="AE167" i="14"/>
  <c r="AE1504" i="14"/>
  <c r="AE1568" i="14"/>
  <c r="AC144" i="14"/>
  <c r="AD274" i="14"/>
  <c r="AC472" i="14"/>
  <c r="AE480" i="14"/>
  <c r="AD504" i="14"/>
  <c r="AC512" i="14"/>
  <c r="AB544" i="14"/>
  <c r="AC628" i="14"/>
  <c r="AE668" i="14"/>
  <c r="AD1355" i="14"/>
  <c r="AD1568" i="14"/>
  <c r="AC1603" i="14"/>
  <c r="AB2025" i="14"/>
  <c r="AB2033" i="14"/>
  <c r="AB2041" i="14"/>
  <c r="AB2049" i="14"/>
  <c r="AB2057" i="14"/>
  <c r="AB2065" i="14"/>
  <c r="AB2073" i="14"/>
  <c r="AB2081" i="14"/>
  <c r="AC2166" i="14"/>
  <c r="AD252" i="14"/>
  <c r="AC871" i="14"/>
  <c r="AD1348" i="14"/>
  <c r="AC1568" i="14"/>
  <c r="AB1603" i="14"/>
  <c r="AE746" i="14"/>
  <c r="AC632" i="14"/>
  <c r="AE196" i="14"/>
  <c r="AE120" i="14"/>
  <c r="AE136" i="14"/>
  <c r="AE152" i="14"/>
  <c r="AE168" i="14"/>
  <c r="AC476" i="14"/>
  <c r="AC492" i="14"/>
  <c r="AE508" i="14"/>
  <c r="AE524" i="14"/>
  <c r="AC748" i="14"/>
  <c r="AD624" i="14"/>
  <c r="AD632" i="14"/>
  <c r="AC672" i="14"/>
  <c r="AB1364" i="14"/>
  <c r="AE1407" i="14"/>
  <c r="AE1262" i="14"/>
  <c r="AC2174" i="14"/>
  <c r="AE2174" i="14"/>
  <c r="AC120" i="14"/>
  <c r="AC136" i="14"/>
  <c r="AC152" i="14"/>
  <c r="AC168" i="14"/>
  <c r="AD476" i="14"/>
  <c r="AD492" i="14"/>
  <c r="AC508" i="14"/>
  <c r="AC524" i="14"/>
  <c r="AE540" i="14"/>
  <c r="AE780" i="14"/>
  <c r="AB624" i="14"/>
  <c r="AB632" i="14"/>
  <c r="AD672" i="14"/>
  <c r="AE1377" i="14"/>
  <c r="AE106" i="14"/>
  <c r="AE217" i="14"/>
  <c r="AD120" i="14"/>
  <c r="AC540" i="14"/>
  <c r="AE627" i="14"/>
  <c r="AE635" i="14"/>
  <c r="AB672" i="14"/>
  <c r="AE1423" i="14"/>
  <c r="AE1391" i="14"/>
  <c r="AC484" i="14"/>
  <c r="AC500" i="14"/>
  <c r="AE516" i="14"/>
  <c r="AE532" i="14"/>
  <c r="AC667" i="14"/>
  <c r="AC675" i="14"/>
  <c r="AD42" i="14"/>
  <c r="AD858" i="14"/>
  <c r="AE1199" i="14"/>
  <c r="AB268" i="14"/>
  <c r="AC385" i="14"/>
  <c r="AC1017" i="14"/>
  <c r="AE1389" i="14"/>
  <c r="AC1273" i="14"/>
  <c r="AC485" i="14"/>
  <c r="AE485" i="14"/>
  <c r="AC533" i="14"/>
  <c r="AE533" i="14"/>
  <c r="AE602" i="14"/>
  <c r="AB602" i="14"/>
  <c r="AB615" i="14"/>
  <c r="AD615" i="14"/>
  <c r="AC615" i="14"/>
  <c r="AE615" i="14"/>
  <c r="AG631" i="14"/>
  <c r="AG639" i="14"/>
  <c r="AB655" i="14"/>
  <c r="AD655" i="14"/>
  <c r="AC655" i="14"/>
  <c r="AE655" i="14"/>
  <c r="AB752" i="14"/>
  <c r="AE752" i="14"/>
  <c r="AD752" i="14"/>
  <c r="AC752" i="14"/>
  <c r="AB777" i="14"/>
  <c r="AE777" i="14"/>
  <c r="AE948" i="14"/>
  <c r="AB948" i="14"/>
  <c r="AE956" i="14"/>
  <c r="AC956" i="14"/>
  <c r="AB961" i="14"/>
  <c r="AE961" i="14"/>
  <c r="AC961" i="14"/>
  <c r="AC964" i="14"/>
  <c r="AE964" i="14"/>
  <c r="AB964" i="14"/>
  <c r="AC988" i="14"/>
  <c r="AE988" i="14"/>
  <c r="AE993" i="14"/>
  <c r="AB993" i="14"/>
  <c r="AC993" i="14"/>
  <c r="AE1001" i="14"/>
  <c r="AB1001" i="14"/>
  <c r="AC1001" i="14"/>
  <c r="AC1004" i="14"/>
  <c r="AE1004" i="14"/>
  <c r="AE1013" i="14"/>
  <c r="AC1016" i="14"/>
  <c r="AE1016" i="14"/>
  <c r="AE1108" i="14"/>
  <c r="AD1108" i="14"/>
  <c r="AC1108" i="14"/>
  <c r="AE1124" i="14"/>
  <c r="AC1124" i="14"/>
  <c r="AC1135" i="14"/>
  <c r="AB1135" i="14"/>
  <c r="AD1135" i="14"/>
  <c r="AC1151" i="14"/>
  <c r="AB1151" i="14"/>
  <c r="AD1151" i="14"/>
  <c r="AC1167" i="14"/>
  <c r="AB1167" i="14"/>
  <c r="AD1167" i="14"/>
  <c r="AC1183" i="14"/>
  <c r="AB1183" i="14"/>
  <c r="AD1183" i="14"/>
  <c r="AC1199" i="14"/>
  <c r="AB1199" i="14"/>
  <c r="AC1215" i="14"/>
  <c r="AB1215" i="14"/>
  <c r="AD1215" i="14"/>
  <c r="AC1231" i="14"/>
  <c r="AB1231" i="14"/>
  <c r="AC1247" i="14"/>
  <c r="AB1247" i="14"/>
  <c r="AD1247" i="14"/>
  <c r="AB1258" i="14"/>
  <c r="AE1258" i="14"/>
  <c r="AC1258" i="14"/>
  <c r="AG1267" i="14"/>
  <c r="AE1276" i="14"/>
  <c r="AC1276" i="14"/>
  <c r="AB1276" i="14"/>
  <c r="AD1276" i="14"/>
  <c r="AB1289" i="14"/>
  <c r="AE1292" i="14"/>
  <c r="AC1292" i="14"/>
  <c r="AB1292" i="14"/>
  <c r="AD1292" i="14"/>
  <c r="AC1303" i="14"/>
  <c r="AB1303" i="14"/>
  <c r="AE1312" i="14"/>
  <c r="AB1312" i="14"/>
  <c r="AD1312" i="14"/>
  <c r="AC1319" i="14"/>
  <c r="AB1319" i="14"/>
  <c r="AD1319" i="14"/>
  <c r="AC1335" i="14"/>
  <c r="AD1335" i="14"/>
  <c r="AG1345" i="14"/>
  <c r="AG1348" i="14"/>
  <c r="AE1352" i="14"/>
  <c r="AB1352" i="14"/>
  <c r="AD1352" i="14"/>
  <c r="AC1359" i="14"/>
  <c r="AD1359" i="14"/>
  <c r="AB1359" i="14"/>
  <c r="AD1375" i="14"/>
  <c r="AB1375" i="14"/>
  <c r="AB1384" i="14"/>
  <c r="AC1384" i="14"/>
  <c r="AD1384" i="14"/>
  <c r="AG1387" i="14"/>
  <c r="AC1400" i="14"/>
  <c r="AB1400" i="14"/>
  <c r="AE1400" i="14"/>
  <c r="AG1403" i="14"/>
  <c r="AG1406" i="14"/>
  <c r="AC1416" i="14"/>
  <c r="AB1416" i="14"/>
  <c r="AD1416" i="14"/>
  <c r="AE1416" i="14"/>
  <c r="AG1419" i="14"/>
  <c r="AG1422" i="14"/>
  <c r="AC1426" i="14"/>
  <c r="AB1426" i="14"/>
  <c r="AG1433" i="14"/>
  <c r="AB1435" i="14"/>
  <c r="AE1435" i="14"/>
  <c r="AC1435" i="14"/>
  <c r="AC1442" i="14"/>
  <c r="AB1442" i="14"/>
  <c r="AD1442" i="14"/>
  <c r="AG1449" i="14"/>
  <c r="AB1451" i="14"/>
  <c r="AE1451" i="14"/>
  <c r="AC1451" i="14"/>
  <c r="AC1458" i="14"/>
  <c r="AB1458" i="14"/>
  <c r="AD1458" i="14"/>
  <c r="AG1465" i="14"/>
  <c r="AB1467" i="14"/>
  <c r="AE1467" i="14"/>
  <c r="AC1467" i="14"/>
  <c r="AC1474" i="14"/>
  <c r="AB1474" i="14"/>
  <c r="AD1474" i="14"/>
  <c r="AB1483" i="14"/>
  <c r="AE1483" i="14"/>
  <c r="AC1483" i="14"/>
  <c r="AC1490" i="14"/>
  <c r="AB1490" i="14"/>
  <c r="AG1499" i="14"/>
  <c r="AB1512" i="14"/>
  <c r="AD1512" i="14"/>
  <c r="AC1512" i="14"/>
  <c r="AE1512" i="14"/>
  <c r="AE1547" i="14"/>
  <c r="AB1547" i="14"/>
  <c r="AC1547" i="14"/>
  <c r="AD1547" i="14"/>
  <c r="AG1563" i="14"/>
  <c r="AB1576" i="14"/>
  <c r="AD1576" i="14"/>
  <c r="AC1576" i="14"/>
  <c r="AE1576" i="14"/>
  <c r="AE1611" i="14"/>
  <c r="AB1611" i="14"/>
  <c r="AC1611" i="14"/>
  <c r="AD1611" i="14"/>
  <c r="AG1627" i="14"/>
  <c r="AB1640" i="14"/>
  <c r="AD1640" i="14"/>
  <c r="AC1640" i="14"/>
  <c r="AE1640" i="14"/>
  <c r="AG2025" i="14"/>
  <c r="AG2033" i="14"/>
  <c r="AG2041" i="14"/>
  <c r="AG2049" i="14"/>
  <c r="AG2057" i="14"/>
  <c r="AG2065" i="14"/>
  <c r="AG2073" i="14"/>
  <c r="AG2081" i="14"/>
  <c r="AB2115" i="14"/>
  <c r="AC2115" i="14"/>
  <c r="AD2115" i="14"/>
  <c r="AE2115" i="14"/>
  <c r="AG2120" i="14"/>
  <c r="AE2124" i="14"/>
  <c r="AB2124" i="14"/>
  <c r="AC2124" i="14"/>
  <c r="AD2124" i="14"/>
  <c r="AB2131" i="14"/>
  <c r="AC2131" i="14"/>
  <c r="AD2131" i="14"/>
  <c r="AG2136" i="14"/>
  <c r="AE2140" i="14"/>
  <c r="AB2140" i="14"/>
  <c r="AC2140" i="14"/>
  <c r="AD2140" i="14"/>
  <c r="AB2147" i="14"/>
  <c r="AC2147" i="14"/>
  <c r="AD2147" i="14"/>
  <c r="AE2147" i="14"/>
  <c r="AE2156" i="14"/>
  <c r="AB2156" i="14"/>
  <c r="AD2156" i="14"/>
  <c r="AC2156" i="14"/>
  <c r="AB2172" i="14"/>
  <c r="AE2172" i="14"/>
  <c r="AD2172" i="14"/>
  <c r="AC2172" i="14"/>
  <c r="AE20" i="14"/>
  <c r="AB79" i="14"/>
  <c r="AD79" i="14"/>
  <c r="AC79" i="14"/>
  <c r="AE79" i="14"/>
  <c r="AB95" i="14"/>
  <c r="AD95" i="14"/>
  <c r="AC95" i="14"/>
  <c r="AB111" i="14"/>
  <c r="AD111" i="14"/>
  <c r="AE111" i="14"/>
  <c r="AC124" i="14"/>
  <c r="AE124" i="14"/>
  <c r="AC156" i="14"/>
  <c r="AE156" i="14"/>
  <c r="AG180" i="14"/>
  <c r="AC200" i="14"/>
  <c r="AE200" i="14"/>
  <c r="AG234" i="14"/>
  <c r="AG243" i="14"/>
  <c r="AG263" i="14"/>
  <c r="AG275" i="14"/>
  <c r="AB755" i="14"/>
  <c r="AE755" i="14"/>
  <c r="AB762" i="14"/>
  <c r="AE762" i="14"/>
  <c r="AB783" i="14"/>
  <c r="AE783" i="14"/>
  <c r="AE812" i="14"/>
  <c r="AB812" i="14"/>
  <c r="AG840" i="14"/>
  <c r="AG849" i="14"/>
  <c r="AG872" i="14"/>
  <c r="AE890" i="14"/>
  <c r="AC890" i="14"/>
  <c r="AB1028" i="14"/>
  <c r="AE1028" i="14"/>
  <c r="AC1028" i="14"/>
  <c r="AG1038" i="14"/>
  <c r="AB1044" i="14"/>
  <c r="AE1044" i="14"/>
  <c r="AC1044" i="14"/>
  <c r="AG1054" i="14"/>
  <c r="AB1060" i="14"/>
  <c r="AE1060" i="14"/>
  <c r="AG1070" i="14"/>
  <c r="AB1076" i="14"/>
  <c r="AE1076" i="14"/>
  <c r="AC1076" i="14"/>
  <c r="AG1086" i="14"/>
  <c r="AC1147" i="14"/>
  <c r="AB1147" i="14"/>
  <c r="AD1147" i="14"/>
  <c r="AC1179" i="14"/>
  <c r="AB1179" i="14"/>
  <c r="AD1179" i="14"/>
  <c r="AC1211" i="14"/>
  <c r="AB1211" i="14"/>
  <c r="AD1211" i="14"/>
  <c r="AC1243" i="14"/>
  <c r="AB1243" i="14"/>
  <c r="AE1252" i="14"/>
  <c r="AB1252" i="14"/>
  <c r="AD1252" i="14"/>
  <c r="AC1252" i="14"/>
  <c r="AC1286" i="14"/>
  <c r="AE1286" i="14"/>
  <c r="AB1286" i="14"/>
  <c r="AG1297" i="14"/>
  <c r="AC1331" i="14"/>
  <c r="AB1331" i="14"/>
  <c r="AD1331" i="14"/>
  <c r="AG1380" i="14"/>
  <c r="AG1414" i="14"/>
  <c r="AB1455" i="14"/>
  <c r="AE1455" i="14"/>
  <c r="AB1487" i="14"/>
  <c r="AE1487" i="14"/>
  <c r="AC1487" i="14"/>
  <c r="AE586" i="14"/>
  <c r="AB586" i="14"/>
  <c r="AB599" i="14"/>
  <c r="AD599" i="14"/>
  <c r="AC599" i="14"/>
  <c r="AE599" i="14"/>
  <c r="AB607" i="14"/>
  <c r="AD607" i="14"/>
  <c r="AC607" i="14"/>
  <c r="AE607" i="14"/>
  <c r="AB623" i="14"/>
  <c r="AD623" i="14"/>
  <c r="AC623" i="14"/>
  <c r="AE623" i="14"/>
  <c r="AB761" i="14"/>
  <c r="AE761" i="14"/>
  <c r="AC784" i="14"/>
  <c r="AB784" i="14"/>
  <c r="AE784" i="14"/>
  <c r="AB929" i="14"/>
  <c r="AE929" i="14"/>
  <c r="AC929" i="14"/>
  <c r="AB945" i="14"/>
  <c r="AE945" i="14"/>
  <c r="AC980" i="14"/>
  <c r="AE980" i="14"/>
  <c r="AB980" i="14"/>
  <c r="AB385" i="14"/>
  <c r="AE171" i="14"/>
  <c r="AD1013" i="14"/>
  <c r="AD1017" i="14"/>
  <c r="AD1258" i="14"/>
  <c r="AE1303" i="14"/>
  <c r="AE1319" i="14"/>
  <c r="AE1335" i="14"/>
  <c r="AE1359" i="14"/>
  <c r="AD1370" i="14"/>
  <c r="AD69" i="14"/>
  <c r="AC139" i="14"/>
  <c r="AC762" i="14"/>
  <c r="AB858" i="14"/>
  <c r="AB1124" i="14"/>
  <c r="AD1483" i="14"/>
  <c r="AB200" i="14"/>
  <c r="AD271" i="14"/>
  <c r="AD493" i="14"/>
  <c r="AD525" i="14"/>
  <c r="AD1231" i="14"/>
  <c r="AC1455" i="14"/>
  <c r="AC948" i="14"/>
  <c r="AB182" i="14"/>
  <c r="AC182" i="14"/>
  <c r="AE182" i="14"/>
  <c r="AC460" i="14"/>
  <c r="AE460" i="14"/>
  <c r="AC477" i="14"/>
  <c r="AE477" i="14"/>
  <c r="AC541" i="14"/>
  <c r="AE541" i="14"/>
  <c r="AE594" i="14"/>
  <c r="AB594" i="14"/>
  <c r="AE985" i="14"/>
  <c r="AB985" i="14"/>
  <c r="AC985" i="14"/>
  <c r="AD929" i="14"/>
  <c r="AD945" i="14"/>
  <c r="AD961" i="14"/>
  <c r="AD985" i="14"/>
  <c r="AD993" i="14"/>
  <c r="AD1001" i="14"/>
  <c r="AB1013" i="14"/>
  <c r="AB1017" i="14"/>
  <c r="AD1286" i="14"/>
  <c r="AB1370" i="14"/>
  <c r="AE1426" i="14"/>
  <c r="AE1442" i="14"/>
  <c r="AE1458" i="14"/>
  <c r="AE1474" i="14"/>
  <c r="AE1490" i="14"/>
  <c r="AE69" i="14"/>
  <c r="AD755" i="14"/>
  <c r="AE862" i="14"/>
  <c r="AC1352" i="14"/>
  <c r="AE1370" i="14"/>
  <c r="AD1467" i="14"/>
  <c r="AC111" i="14"/>
  <c r="AD156" i="14"/>
  <c r="AC586" i="14"/>
  <c r="AC618" i="14"/>
  <c r="AD1243" i="14"/>
  <c r="AC945" i="14"/>
  <c r="AC517" i="14"/>
  <c r="AE517" i="14"/>
  <c r="AB591" i="14"/>
  <c r="AD591" i="14"/>
  <c r="AC591" i="14"/>
  <c r="AE591" i="14"/>
  <c r="AC768" i="14"/>
  <c r="AB768" i="14"/>
  <c r="AE768" i="14"/>
  <c r="AE885" i="14"/>
  <c r="AC885" i="14"/>
  <c r="AC972" i="14"/>
  <c r="AE972" i="14"/>
  <c r="AC996" i="14"/>
  <c r="AE996" i="14"/>
  <c r="AB996" i="14"/>
  <c r="AD268" i="14"/>
  <c r="AD761" i="14"/>
  <c r="AD777" i="14"/>
  <c r="AD812" i="14"/>
  <c r="AD855" i="14"/>
  <c r="AE1147" i="14"/>
  <c r="AE1179" i="14"/>
  <c r="AE1211" i="14"/>
  <c r="AE1243" i="14"/>
  <c r="AC69" i="14"/>
  <c r="AC855" i="14"/>
  <c r="AB862" i="14"/>
  <c r="AB156" i="14"/>
  <c r="AD485" i="14"/>
  <c r="AD517" i="14"/>
  <c r="AC755" i="14"/>
  <c r="AD586" i="14"/>
  <c r="AG78" i="14"/>
  <c r="AG176" i="14"/>
  <c r="AE239" i="14"/>
  <c r="AB239" i="14"/>
  <c r="AE271" i="14"/>
  <c r="AB271" i="14"/>
  <c r="AC525" i="14"/>
  <c r="AE525" i="14"/>
  <c r="AE642" i="14"/>
  <c r="AB642" i="14"/>
  <c r="AE658" i="14"/>
  <c r="AB658" i="14"/>
  <c r="AG853" i="14"/>
  <c r="AB937" i="14"/>
  <c r="AE937" i="14"/>
  <c r="AC937" i="14"/>
  <c r="AE969" i="14"/>
  <c r="AB969" i="14"/>
  <c r="AC969" i="14"/>
  <c r="AD762" i="14"/>
  <c r="AD783" i="14"/>
  <c r="AD885" i="14"/>
  <c r="AD890" i="14"/>
  <c r="AD171" i="14"/>
  <c r="AB855" i="14"/>
  <c r="AD1289" i="14"/>
  <c r="AD1451" i="14"/>
  <c r="AD1487" i="14"/>
  <c r="AE1289" i="14"/>
  <c r="AD124" i="14"/>
  <c r="AC239" i="14"/>
  <c r="AB485" i="14"/>
  <c r="AB517" i="14"/>
  <c r="AC594" i="14"/>
  <c r="AC642" i="14"/>
  <c r="AB1004" i="14"/>
  <c r="AD1490" i="14"/>
  <c r="AC86" i="14"/>
  <c r="AE86" i="14"/>
  <c r="AB86" i="14"/>
  <c r="AB232" i="14"/>
  <c r="AC232" i="14"/>
  <c r="AD232" i="14"/>
  <c r="AE232" i="14"/>
  <c r="AC509" i="14"/>
  <c r="AE509" i="14"/>
  <c r="AB647" i="14"/>
  <c r="AD647" i="14"/>
  <c r="AC647" i="14"/>
  <c r="AE647" i="14"/>
  <c r="AG671" i="14"/>
  <c r="AE924" i="14"/>
  <c r="AC924" i="14"/>
  <c r="AE940" i="14"/>
  <c r="AB940" i="14"/>
  <c r="AC940" i="14"/>
  <c r="AB953" i="14"/>
  <c r="AC953" i="14"/>
  <c r="AE977" i="14"/>
  <c r="AB977" i="14"/>
  <c r="AC977" i="14"/>
  <c r="AD768" i="14"/>
  <c r="AD784" i="14"/>
  <c r="AD862" i="14"/>
  <c r="AC910" i="14"/>
  <c r="AD924" i="14"/>
  <c r="AD940" i="14"/>
  <c r="AD948" i="14"/>
  <c r="AD956" i="14"/>
  <c r="AD964" i="14"/>
  <c r="AD972" i="14"/>
  <c r="AD980" i="14"/>
  <c r="AD988" i="14"/>
  <c r="AD996" i="14"/>
  <c r="AD1004" i="14"/>
  <c r="AD910" i="14"/>
  <c r="AD1028" i="14"/>
  <c r="AD1044" i="14"/>
  <c r="AD1060" i="14"/>
  <c r="AD1076" i="14"/>
  <c r="AE1331" i="14"/>
  <c r="AD1389" i="14"/>
  <c r="AC171" i="14"/>
  <c r="AC783" i="14"/>
  <c r="AC1013" i="14"/>
  <c r="AD1273" i="14"/>
  <c r="AD1435" i="14"/>
  <c r="AC1289" i="14"/>
  <c r="AD86" i="14"/>
  <c r="AB124" i="14"/>
  <c r="AD477" i="14"/>
  <c r="AD509" i="14"/>
  <c r="AD541" i="14"/>
  <c r="AD594" i="14"/>
  <c r="AD642" i="14"/>
  <c r="AD1303" i="14"/>
  <c r="AD1400" i="14"/>
  <c r="AB956" i="14"/>
  <c r="AC1060" i="14"/>
  <c r="AC493" i="14"/>
  <c r="AE493" i="14"/>
  <c r="AC501" i="14"/>
  <c r="AE501" i="14"/>
  <c r="AE610" i="14"/>
  <c r="AB610" i="14"/>
  <c r="AE618" i="14"/>
  <c r="AB618" i="14"/>
  <c r="AE650" i="14"/>
  <c r="AB650" i="14"/>
  <c r="AB663" i="14"/>
  <c r="AD663" i="14"/>
  <c r="AC663" i="14"/>
  <c r="AE663" i="14"/>
  <c r="AE932" i="14"/>
  <c r="AB932" i="14"/>
  <c r="AC932" i="14"/>
  <c r="AC42" i="14"/>
  <c r="AB910" i="14"/>
  <c r="AB1389" i="14"/>
  <c r="AC268" i="14"/>
  <c r="AB890" i="14"/>
  <c r="AE1017" i="14"/>
  <c r="AB1108" i="14"/>
  <c r="AC1312" i="14"/>
  <c r="AE1273" i="14"/>
  <c r="AB477" i="14"/>
  <c r="AB509" i="14"/>
  <c r="AB541" i="14"/>
  <c r="AC812" i="14"/>
  <c r="AC602" i="14"/>
  <c r="AC650" i="14"/>
  <c r="AE953" i="14"/>
  <c r="AE2131" i="14"/>
  <c r="AG2118" i="14"/>
  <c r="AE2126" i="14"/>
  <c r="AB2126" i="14"/>
  <c r="AD2126" i="14"/>
  <c r="AD2137" i="14"/>
  <c r="AB2137" i="14"/>
  <c r="AC2137" i="14"/>
  <c r="AE2137" i="14"/>
  <c r="AE2158" i="14"/>
  <c r="AB2158" i="14"/>
  <c r="AC2165" i="14"/>
  <c r="AD2165" i="14"/>
  <c r="AC2181" i="14"/>
  <c r="AD2181" i="14"/>
  <c r="AG2191" i="14"/>
  <c r="AD2222" i="14"/>
  <c r="AC2222" i="14"/>
  <c r="AB2227" i="14"/>
  <c r="AE2227" i="14"/>
  <c r="AC2227" i="14"/>
  <c r="AC2238" i="14"/>
  <c r="AB2238" i="14"/>
  <c r="AB2243" i="14"/>
  <c r="AC2243" i="14"/>
  <c r="AE2243" i="14"/>
  <c r="AC2254" i="14"/>
  <c r="AB2254" i="14"/>
  <c r="AB2259" i="14"/>
  <c r="AE2259" i="14"/>
  <c r="AC2259" i="14"/>
  <c r="AC2270" i="14"/>
  <c r="AB2270" i="14"/>
  <c r="AB2275" i="14"/>
  <c r="AC2275" i="14"/>
  <c r="AE2275" i="14"/>
  <c r="AC2286" i="14"/>
  <c r="AB2286" i="14"/>
  <c r="AB2291" i="14"/>
  <c r="AE2291" i="14"/>
  <c r="AC2291" i="14"/>
  <c r="AC2302" i="14"/>
  <c r="AB2302" i="14"/>
  <c r="AB2307" i="14"/>
  <c r="AC2307" i="14"/>
  <c r="AE2307" i="14"/>
  <c r="AC2318" i="14"/>
  <c r="AB2318" i="14"/>
  <c r="AB2323" i="14"/>
  <c r="AE2323" i="14"/>
  <c r="AC2323" i="14"/>
  <c r="AC2334" i="14"/>
  <c r="AB2334" i="14"/>
  <c r="AB2339" i="14"/>
  <c r="AC2339" i="14"/>
  <c r="AE2339" i="14"/>
  <c r="AC2350" i="14"/>
  <c r="AB2350" i="14"/>
  <c r="AB2355" i="14"/>
  <c r="AE2355" i="14"/>
  <c r="AC2355" i="14"/>
  <c r="AC2366" i="14"/>
  <c r="AB2366" i="14"/>
  <c r="AB2371" i="14"/>
  <c r="AC2371" i="14"/>
  <c r="AE2371" i="14"/>
  <c r="AE2392" i="14"/>
  <c r="AD2397" i="14"/>
  <c r="AB1069" i="14"/>
  <c r="AC1069" i="14"/>
  <c r="AB1085" i="14"/>
  <c r="AC1085" i="14"/>
  <c r="AE1128" i="14"/>
  <c r="AE1160" i="14"/>
  <c r="AE1192" i="14"/>
  <c r="AE1224" i="14"/>
  <c r="AE1278" i="14"/>
  <c r="AC1278" i="14"/>
  <c r="AG1287" i="14"/>
  <c r="AB1346" i="14"/>
  <c r="AE1346" i="14"/>
  <c r="AD1367" i="14"/>
  <c r="AB1367" i="14"/>
  <c r="AG1454" i="14"/>
  <c r="AG1486" i="14"/>
  <c r="AB1516" i="14"/>
  <c r="AD1516" i="14"/>
  <c r="AC1516" i="14"/>
  <c r="AE1551" i="14"/>
  <c r="AB1551" i="14"/>
  <c r="AB1580" i="14"/>
  <c r="AC1580" i="14"/>
  <c r="AE1615" i="14"/>
  <c r="AC1615" i="14"/>
  <c r="AB1615" i="14"/>
  <c r="AG2122" i="14"/>
  <c r="AE2130" i="14"/>
  <c r="AC2130" i="14"/>
  <c r="AB2130" i="14"/>
  <c r="AD2130" i="14"/>
  <c r="AD2141" i="14"/>
  <c r="AC2141" i="14"/>
  <c r="AE2141" i="14"/>
  <c r="AB2176" i="14"/>
  <c r="AD2176" i="14"/>
  <c r="AC2176" i="14"/>
  <c r="AE2176" i="14"/>
  <c r="AB2192" i="14"/>
  <c r="AE2192" i="14"/>
  <c r="AC2192" i="14"/>
  <c r="AB2215" i="14"/>
  <c r="AE2215" i="14"/>
  <c r="AC2215" i="14"/>
  <c r="AD2215" i="14"/>
  <c r="AB2370" i="14"/>
  <c r="AC2370" i="14"/>
  <c r="AE2370" i="14"/>
  <c r="AG2402" i="14"/>
  <c r="AC2404" i="14"/>
  <c r="AE2404" i="14"/>
  <c r="AD2404" i="14"/>
  <c r="AD2407" i="14"/>
  <c r="AC2407" i="14"/>
  <c r="AE2407" i="14"/>
  <c r="AG2410" i="14"/>
  <c r="AC2412" i="14"/>
  <c r="AE2412" i="14"/>
  <c r="AD2412" i="14"/>
  <c r="AD2415" i="14"/>
  <c r="AC2415" i="14"/>
  <c r="AE2415" i="14"/>
  <c r="AG2418" i="14"/>
  <c r="AC2420" i="14"/>
  <c r="AE2420" i="14"/>
  <c r="AD2420" i="14"/>
  <c r="AD2423" i="14"/>
  <c r="AC2423" i="14"/>
  <c r="AE2423" i="14"/>
  <c r="AG2426" i="14"/>
  <c r="AC2428" i="14"/>
  <c r="AE2428" i="14"/>
  <c r="AD2428" i="14"/>
  <c r="AD2431" i="14"/>
  <c r="AC2431" i="14"/>
  <c r="AE2431" i="14"/>
  <c r="AG2434" i="14"/>
  <c r="AC2436" i="14"/>
  <c r="AE2436" i="14"/>
  <c r="AD2436" i="14"/>
  <c r="AD2439" i="14"/>
  <c r="AC2439" i="14"/>
  <c r="AE2439" i="14"/>
  <c r="AG2442" i="14"/>
  <c r="AC2444" i="14"/>
  <c r="AE2444" i="14"/>
  <c r="AD2444" i="14"/>
  <c r="AD2447" i="14"/>
  <c r="AC2447" i="14"/>
  <c r="AE2447" i="14"/>
  <c r="AG2450" i="14"/>
  <c r="AC2452" i="14"/>
  <c r="AE2452" i="14"/>
  <c r="AD2452" i="14"/>
  <c r="AD2455" i="14"/>
  <c r="AC2455" i="14"/>
  <c r="AE2455" i="14"/>
  <c r="AG2458" i="14"/>
  <c r="AC2460" i="14"/>
  <c r="AE2460" i="14"/>
  <c r="AD2460" i="14"/>
  <c r="AD2463" i="14"/>
  <c r="AC2463" i="14"/>
  <c r="AE2463" i="14"/>
  <c r="AG2466" i="14"/>
  <c r="AC2468" i="14"/>
  <c r="AE2468" i="14"/>
  <c r="AD2468" i="14"/>
  <c r="AD2471" i="14"/>
  <c r="AC2471" i="14"/>
  <c r="AE2471" i="14"/>
  <c r="AG2474" i="14"/>
  <c r="AC2476" i="14"/>
  <c r="AE2476" i="14"/>
  <c r="AD2476" i="14"/>
  <c r="AD2479" i="14"/>
  <c r="AC2479" i="14"/>
  <c r="AE2479" i="14"/>
  <c r="AG2482" i="14"/>
  <c r="AC2484" i="14"/>
  <c r="AE2484" i="14"/>
  <c r="AD2484" i="14"/>
  <c r="AD2487" i="14"/>
  <c r="AC2487" i="14"/>
  <c r="AE2487" i="14"/>
  <c r="AG2490" i="14"/>
  <c r="AC2492" i="14"/>
  <c r="AE2492" i="14"/>
  <c r="AD2492" i="14"/>
  <c r="AD2495" i="14"/>
  <c r="AC2495" i="14"/>
  <c r="AE2495" i="14"/>
  <c r="AG2498" i="14"/>
  <c r="AC2500" i="14"/>
  <c r="AE2500" i="14"/>
  <c r="AD2500" i="14"/>
  <c r="AE1069" i="14"/>
  <c r="AE2334" i="14"/>
  <c r="AC2397" i="14"/>
  <c r="AE2318" i="14"/>
  <c r="AC2158" i="14"/>
  <c r="AE2302" i="14"/>
  <c r="AC2126" i="14"/>
  <c r="AE1053" i="14"/>
  <c r="AD2192" i="14"/>
  <c r="AE2286" i="14"/>
  <c r="AB1053" i="14"/>
  <c r="AE1085" i="14"/>
  <c r="AE2270" i="14"/>
  <c r="AE1037" i="14"/>
  <c r="AC1551" i="14"/>
  <c r="AD2158" i="14"/>
  <c r="AE2254" i="14"/>
  <c r="AE102" i="14"/>
  <c r="AE212" i="14"/>
  <c r="AE750" i="14"/>
  <c r="AE228" i="14"/>
  <c r="AE82" i="14"/>
  <c r="AE138" i="14"/>
  <c r="AE70" i="14"/>
  <c r="AE748" i="14"/>
  <c r="AE754" i="14"/>
  <c r="AE258" i="14"/>
  <c r="AD225" i="14"/>
  <c r="AE1298" i="14"/>
  <c r="AD201" i="14"/>
  <c r="AE1146" i="14"/>
  <c r="AE756" i="14"/>
  <c r="AE110" i="14"/>
  <c r="AE1226" i="14"/>
  <c r="AE1194" i="14"/>
  <c r="AD193" i="14"/>
  <c r="AC258" i="14"/>
  <c r="AE1162" i="14"/>
  <c r="AB209" i="14"/>
  <c r="AE188" i="14"/>
  <c r="AE220" i="14"/>
  <c r="AE758" i="14"/>
  <c r="AE204" i="14"/>
  <c r="AE94" i="14"/>
  <c r="AE114" i="14"/>
  <c r="AE122" i="14"/>
  <c r="AE154" i="14"/>
  <c r="AE146" i="14"/>
  <c r="AE274" i="14"/>
  <c r="AE74" i="14"/>
  <c r="AE162" i="14"/>
  <c r="AD217" i="14"/>
  <c r="AC1396" i="14"/>
  <c r="AB1396" i="14"/>
  <c r="AB745" i="14"/>
  <c r="AE745" i="14"/>
  <c r="AB753" i="14"/>
  <c r="AE753" i="14"/>
  <c r="AB757" i="14"/>
  <c r="AE757" i="14"/>
  <c r="AB2165" i="14"/>
  <c r="AE2165" i="14"/>
  <c r="AB2169" i="14"/>
  <c r="AE2169" i="14"/>
  <c r="AB2173" i="14"/>
  <c r="AE2173" i="14"/>
  <c r="AB2177" i="14"/>
  <c r="AE2177" i="14"/>
  <c r="AB2181" i="14"/>
  <c r="AE2181" i="14"/>
  <c r="AB2185" i="14"/>
  <c r="AE2185" i="14"/>
  <c r="AB2189" i="14"/>
  <c r="AE2189" i="14"/>
  <c r="AB2193" i="14"/>
  <c r="AE2193" i="14"/>
  <c r="AB2214" i="14"/>
  <c r="AE2214" i="14"/>
  <c r="AB2222" i="14"/>
  <c r="AE2222" i="14"/>
  <c r="AB2397" i="14"/>
  <c r="AE2397" i="14"/>
  <c r="AC90" i="14"/>
  <c r="AE90" i="14"/>
  <c r="AC98" i="14"/>
  <c r="AE98" i="14"/>
  <c r="AC130" i="14"/>
  <c r="AE130" i="14"/>
  <c r="AB242" i="14"/>
  <c r="AE242" i="14"/>
  <c r="AC242" i="14"/>
  <c r="AB1210" i="14"/>
  <c r="AE1210" i="14"/>
  <c r="AB1250" i="14"/>
  <c r="AE1250" i="14"/>
  <c r="AB2168" i="14"/>
  <c r="AE2168" i="14"/>
  <c r="AB1334" i="14"/>
  <c r="AE1334" i="14"/>
  <c r="AC1404" i="14"/>
  <c r="AB1404" i="14"/>
  <c r="AG8" i="14"/>
  <c r="AG7" i="14"/>
  <c r="AD119" i="14"/>
  <c r="AB119" i="14"/>
  <c r="AB127" i="14"/>
  <c r="AD127" i="14"/>
  <c r="AD135" i="14"/>
  <c r="AB135" i="14"/>
  <c r="AB143" i="14"/>
  <c r="AD143" i="14"/>
  <c r="AD151" i="14"/>
  <c r="AB151" i="14"/>
  <c r="AB159" i="14"/>
  <c r="AD159" i="14"/>
  <c r="AD167" i="14"/>
  <c r="AB167" i="14"/>
  <c r="AB251" i="14"/>
  <c r="AC251" i="14"/>
  <c r="AC1432" i="14"/>
  <c r="AB1432" i="14"/>
  <c r="AB1440" i="14"/>
  <c r="AC1440" i="14"/>
  <c r="AC1448" i="14"/>
  <c r="AB1448" i="14"/>
  <c r="AB1456" i="14"/>
  <c r="AC1456" i="14"/>
  <c r="AC1464" i="14"/>
  <c r="AB1464" i="14"/>
  <c r="AB1472" i="14"/>
  <c r="AC1472" i="14"/>
  <c r="AC1480" i="14"/>
  <c r="AB1480" i="14"/>
  <c r="AB1488" i="14"/>
  <c r="AC1488" i="14"/>
  <c r="AD123" i="14"/>
  <c r="AB123" i="14"/>
  <c r="AD139" i="14"/>
  <c r="AB139" i="14"/>
  <c r="AD155" i="14"/>
  <c r="AB155" i="14"/>
  <c r="AD131" i="14"/>
  <c r="AB131" i="14"/>
  <c r="AD147" i="14"/>
  <c r="AB147" i="14"/>
  <c r="AD163" i="14"/>
  <c r="AB163" i="14"/>
  <c r="AD235" i="14"/>
  <c r="AB235" i="14"/>
  <c r="AC1428" i="14"/>
  <c r="AB1428" i="14"/>
  <c r="AC1444" i="14"/>
  <c r="AB1444" i="14"/>
  <c r="AC1460" i="14"/>
  <c r="AB1460" i="14"/>
  <c r="AC1476" i="14"/>
  <c r="AB1476" i="14"/>
  <c r="AC1492" i="14"/>
  <c r="AB1492" i="14"/>
  <c r="T32" i="3"/>
  <c r="AC237" i="14"/>
  <c r="AB237" i="14"/>
  <c r="AC267" i="14"/>
  <c r="AB267" i="14"/>
  <c r="AG20" i="14"/>
  <c r="AC233" i="14"/>
  <c r="AB233" i="14"/>
  <c r="AC243" i="14"/>
  <c r="AB243" i="14"/>
  <c r="AC275" i="14"/>
  <c r="AB275" i="14"/>
  <c r="AC1436" i="14"/>
  <c r="AB1436" i="14"/>
  <c r="AC1452" i="14"/>
  <c r="AB1452" i="14"/>
  <c r="AC1468" i="14"/>
  <c r="AB1468" i="14"/>
  <c r="AC1484" i="14"/>
  <c r="AB1484" i="14"/>
  <c r="AG16" i="14"/>
  <c r="AD189" i="14"/>
  <c r="AB189" i="14"/>
  <c r="AD197" i="14"/>
  <c r="AB197" i="14"/>
  <c r="AD205" i="14"/>
  <c r="AB205" i="14"/>
  <c r="AD213" i="14"/>
  <c r="AB213" i="14"/>
  <c r="AD221" i="14"/>
  <c r="AB221" i="14"/>
  <c r="AC229" i="14"/>
  <c r="AB229" i="14"/>
  <c r="AC259" i="14"/>
  <c r="AB259" i="14"/>
  <c r="AC1307" i="14"/>
  <c r="AB1307" i="14"/>
  <c r="AF33" i="14"/>
  <c r="AF31" i="14"/>
  <c r="Y1052" i="7"/>
  <c r="AB679" i="14"/>
  <c r="AB695" i="14"/>
  <c r="AB687" i="14"/>
  <c r="AB703" i="14"/>
  <c r="AB683" i="14"/>
  <c r="AB691" i="14"/>
  <c r="AB699" i="14"/>
  <c r="AC44" i="14"/>
  <c r="AC1105" i="14"/>
  <c r="AE32" i="14"/>
  <c r="AG2114" i="14"/>
  <c r="AD46" i="14"/>
  <c r="AD62" i="14"/>
  <c r="Z658" i="7"/>
  <c r="Y334" i="7"/>
  <c r="Y730" i="7"/>
  <c r="AD43" i="14"/>
  <c r="AB43" i="14"/>
  <c r="AD45" i="14"/>
  <c r="AB45" i="14"/>
  <c r="AB59" i="14"/>
  <c r="AE59" i="14"/>
  <c r="AE60" i="14"/>
  <c r="AB60" i="14"/>
  <c r="AB61" i="14"/>
  <c r="AE61" i="14"/>
  <c r="AB380" i="14"/>
  <c r="AD380" i="14"/>
  <c r="AB469" i="14"/>
  <c r="AD678" i="14"/>
  <c r="AB680" i="14"/>
  <c r="AB682" i="14"/>
  <c r="AD682" i="14"/>
  <c r="AD684" i="14"/>
  <c r="AB684" i="14"/>
  <c r="AD686" i="14"/>
  <c r="AB688" i="14"/>
  <c r="AB690" i="14"/>
  <c r="AD690" i="14"/>
  <c r="AD692" i="14"/>
  <c r="AB692" i="14"/>
  <c r="AD694" i="14"/>
  <c r="AB696" i="14"/>
  <c r="AB698" i="14"/>
  <c r="AD698" i="14"/>
  <c r="AD700" i="14"/>
  <c r="AB700" i="14"/>
  <c r="AD702" i="14"/>
  <c r="Z143" i="7"/>
  <c r="AD40" i="14"/>
  <c r="AB44" i="14"/>
  <c r="AC60" i="14"/>
  <c r="AE1712" i="14"/>
  <c r="AB1712" i="14"/>
  <c r="AC1712" i="14"/>
  <c r="AE1714" i="14"/>
  <c r="AD1714" i="14"/>
  <c r="AC1714" i="14"/>
  <c r="AE1728" i="14"/>
  <c r="AB1728" i="14"/>
  <c r="AC1728" i="14"/>
  <c r="AE1730" i="14"/>
  <c r="AD1730" i="14"/>
  <c r="AC1730" i="14"/>
  <c r="AE1744" i="14"/>
  <c r="AB1744" i="14"/>
  <c r="AD1744" i="14"/>
  <c r="AC1744" i="14"/>
  <c r="AE1747" i="14"/>
  <c r="AD1747" i="14"/>
  <c r="AB1747" i="14"/>
  <c r="AC1747" i="14"/>
  <c r="AE1761" i="14"/>
  <c r="AB1761" i="14"/>
  <c r="AC1761" i="14"/>
  <c r="AE1762" i="14"/>
  <c r="AD1762" i="14"/>
  <c r="AC1762" i="14"/>
  <c r="AE1776" i="14"/>
  <c r="AB1776" i="14"/>
  <c r="AD1776" i="14"/>
  <c r="AC1776" i="14"/>
  <c r="AE1778" i="14"/>
  <c r="AD1778" i="14"/>
  <c r="AC1778" i="14"/>
  <c r="AE1793" i="14"/>
  <c r="AB1793" i="14"/>
  <c r="AD1793" i="14"/>
  <c r="AC1793" i="14"/>
  <c r="AE1713" i="14"/>
  <c r="AB1713" i="14"/>
  <c r="AC1713" i="14"/>
  <c r="AE1715" i="14"/>
  <c r="AD1715" i="14"/>
  <c r="AC1715" i="14"/>
  <c r="AE1729" i="14"/>
  <c r="AB1729" i="14"/>
  <c r="AC1729" i="14"/>
  <c r="AE1731" i="14"/>
  <c r="AD1731" i="14"/>
  <c r="AB1731" i="14"/>
  <c r="AC1731" i="14"/>
  <c r="AE1745" i="14"/>
  <c r="AB1745" i="14"/>
  <c r="AC1745" i="14"/>
  <c r="AE1746" i="14"/>
  <c r="AD1746" i="14"/>
  <c r="AC1746" i="14"/>
  <c r="AE1760" i="14"/>
  <c r="AB1760" i="14"/>
  <c r="AD1760" i="14"/>
  <c r="AC1760" i="14"/>
  <c r="AE1763" i="14"/>
  <c r="AD1763" i="14"/>
  <c r="AB1763" i="14"/>
  <c r="AC1763" i="14"/>
  <c r="AE1777" i="14"/>
  <c r="AB1777" i="14"/>
  <c r="AC1777" i="14"/>
  <c r="AE1779" i="14"/>
  <c r="AD1779" i="14"/>
  <c r="AB1779" i="14"/>
  <c r="AC1779" i="14"/>
  <c r="AE1792" i="14"/>
  <c r="AB1792" i="14"/>
  <c r="AC1792" i="14"/>
  <c r="AD1794" i="14"/>
  <c r="AB1794" i="14"/>
  <c r="Y151" i="7"/>
  <c r="AC40" i="14"/>
  <c r="AB40" i="14"/>
  <c r="AD44" i="14"/>
  <c r="AC46" i="14"/>
  <c r="AB46" i="14"/>
  <c r="AD60" i="14"/>
  <c r="AC62" i="14"/>
  <c r="AB62" i="14"/>
  <c r="AE45" i="14"/>
  <c r="AC61" i="14"/>
  <c r="AE43" i="14"/>
  <c r="AC59" i="14"/>
  <c r="AD454" i="14"/>
  <c r="AB465" i="14"/>
  <c r="AD1712" i="14"/>
  <c r="AB1715" i="14"/>
  <c r="AD1728" i="14"/>
  <c r="AB1746" i="14"/>
  <c r="AD1761" i="14"/>
  <c r="AB1778" i="14"/>
  <c r="Z858" i="7"/>
  <c r="AA824" i="7"/>
  <c r="Z179" i="7"/>
  <c r="AA139" i="7"/>
  <c r="Y161" i="7"/>
  <c r="Z922" i="7"/>
  <c r="Z1050" i="7"/>
  <c r="Y948" i="7"/>
  <c r="Y220" i="7"/>
  <c r="Y446" i="7"/>
  <c r="Y482" i="7"/>
  <c r="Y570" i="7"/>
  <c r="Z690" i="7"/>
  <c r="Y698" i="7"/>
  <c r="Z890" i="7"/>
  <c r="AA760" i="7"/>
  <c r="AA886" i="7"/>
  <c r="Y990" i="7"/>
  <c r="Z139" i="7"/>
  <c r="Z145" i="7"/>
  <c r="Y179" i="7"/>
  <c r="Y232" i="7"/>
  <c r="Z414" i="7"/>
  <c r="Y514" i="7"/>
  <c r="Y538" i="7"/>
  <c r="Y642" i="7"/>
  <c r="Y674" i="7"/>
  <c r="Z714" i="7"/>
  <c r="Z874" i="7"/>
  <c r="Z906" i="7"/>
  <c r="Z1034" i="7"/>
  <c r="Y792" i="7"/>
  <c r="Y854" i="7"/>
  <c r="AA918" i="7"/>
  <c r="Y964" i="7"/>
  <c r="AA1022" i="7"/>
  <c r="AD382" i="14"/>
  <c r="AD389" i="14"/>
  <c r="AD449" i="14"/>
  <c r="AB457" i="14"/>
  <c r="AD462" i="14"/>
  <c r="AB467" i="14"/>
  <c r="Z161" i="7"/>
  <c r="Y147" i="7"/>
  <c r="AA153" i="7"/>
  <c r="AA171" i="7"/>
  <c r="Y216" i="7"/>
  <c r="Y226" i="7"/>
  <c r="Y236" i="7"/>
  <c r="Y328" i="7"/>
  <c r="AA340" i="7"/>
  <c r="AA430" i="7"/>
  <c r="Y506" i="7"/>
  <c r="Y546" i="7"/>
  <c r="Y578" i="7"/>
  <c r="AA602" i="7"/>
  <c r="Y634" i="7"/>
  <c r="Z650" i="7"/>
  <c r="Y666" i="7"/>
  <c r="Z682" i="7"/>
  <c r="Y706" i="7"/>
  <c r="Z722" i="7"/>
  <c r="Z850" i="7"/>
  <c r="Z866" i="7"/>
  <c r="Z882" i="7"/>
  <c r="Z898" i="7"/>
  <c r="Z914" i="7"/>
  <c r="Z1026" i="7"/>
  <c r="Z1042" i="7"/>
  <c r="Z1058" i="7"/>
  <c r="AA744" i="7"/>
  <c r="AA776" i="7"/>
  <c r="Y808" i="7"/>
  <c r="AA840" i="7"/>
  <c r="Y870" i="7"/>
  <c r="AA902" i="7"/>
  <c r="Y932" i="7"/>
  <c r="Y956" i="7"/>
  <c r="Y974" i="7"/>
  <c r="AA1006" i="7"/>
  <c r="Y1036" i="7"/>
  <c r="AA736" i="7"/>
  <c r="AA752" i="7"/>
  <c r="AA768" i="7"/>
  <c r="Y784" i="7"/>
  <c r="Y800" i="7"/>
  <c r="AA816" i="7"/>
  <c r="AA832" i="7"/>
  <c r="Y846" i="7"/>
  <c r="Y862" i="7"/>
  <c r="AA878" i="7"/>
  <c r="AA894" i="7"/>
  <c r="AA910" i="7"/>
  <c r="Y940" i="7"/>
  <c r="AC382" i="14"/>
  <c r="AE382" i="14"/>
  <c r="Y183" i="7"/>
  <c r="AA1070" i="7"/>
  <c r="AD800" i="14"/>
  <c r="Y135" i="7"/>
  <c r="Y167" i="7"/>
  <c r="AA1062" i="7"/>
  <c r="C462" i="7"/>
  <c r="Y738" i="7"/>
  <c r="AA738" i="7"/>
  <c r="Y746" i="7"/>
  <c r="AA746" i="7"/>
  <c r="Y750" i="7"/>
  <c r="AA750" i="7"/>
  <c r="Y758" i="7"/>
  <c r="AA758" i="7"/>
  <c r="Y766" i="7"/>
  <c r="AA766" i="7"/>
  <c r="AA782" i="7"/>
  <c r="Y782" i="7"/>
  <c r="AA786" i="7"/>
  <c r="Y786" i="7"/>
  <c r="AA790" i="7"/>
  <c r="Y790" i="7"/>
  <c r="AA798" i="7"/>
  <c r="Y798" i="7"/>
  <c r="AA806" i="7"/>
  <c r="Y806" i="7"/>
  <c r="Y742" i="7"/>
  <c r="AA742" i="7"/>
  <c r="Y754" i="7"/>
  <c r="AA754" i="7"/>
  <c r="Y762" i="7"/>
  <c r="AA762" i="7"/>
  <c r="Y770" i="7"/>
  <c r="AA770" i="7"/>
  <c r="Y774" i="7"/>
  <c r="AA774" i="7"/>
  <c r="Y778" i="7"/>
  <c r="AA778" i="7"/>
  <c r="AA794" i="7"/>
  <c r="Y794" i="7"/>
  <c r="AA802" i="7"/>
  <c r="Y802" i="7"/>
  <c r="AA810" i="7"/>
  <c r="Y810" i="7"/>
  <c r="Y814" i="7"/>
  <c r="AA814" i="7"/>
  <c r="Y818" i="7"/>
  <c r="AA818" i="7"/>
  <c r="Y822" i="7"/>
  <c r="AA822" i="7"/>
  <c r="Y826" i="7"/>
  <c r="AA826" i="7"/>
  <c r="Y830" i="7"/>
  <c r="AA830" i="7"/>
  <c r="Y834" i="7"/>
  <c r="AA834" i="7"/>
  <c r="Y838" i="7"/>
  <c r="AA838" i="7"/>
  <c r="Y842" i="7"/>
  <c r="AA842" i="7"/>
  <c r="Y844" i="7"/>
  <c r="C844" i="7"/>
  <c r="AA848" i="7"/>
  <c r="Y848" i="7"/>
  <c r="AA852" i="7"/>
  <c r="Y852" i="7"/>
  <c r="AA856" i="7"/>
  <c r="Y856" i="7"/>
  <c r="AA860" i="7"/>
  <c r="Y860" i="7"/>
  <c r="AA864" i="7"/>
  <c r="Y864" i="7"/>
  <c r="AA868" i="7"/>
  <c r="Y868" i="7"/>
  <c r="AA872" i="7"/>
  <c r="Y872" i="7"/>
  <c r="Y880" i="7"/>
  <c r="AA880" i="7"/>
  <c r="Y884" i="7"/>
  <c r="AA884" i="7"/>
  <c r="Y888" i="7"/>
  <c r="AA888" i="7"/>
  <c r="Y892" i="7"/>
  <c r="AA892" i="7"/>
  <c r="Y896" i="7"/>
  <c r="AA896" i="7"/>
  <c r="Y900" i="7"/>
  <c r="AA900" i="7"/>
  <c r="Y904" i="7"/>
  <c r="AA904" i="7"/>
  <c r="Y908" i="7"/>
  <c r="AA908" i="7"/>
  <c r="Y912" i="7"/>
  <c r="AA912" i="7"/>
  <c r="Y916" i="7"/>
  <c r="AA916" i="7"/>
  <c r="Y920" i="7"/>
  <c r="AA920" i="7"/>
  <c r="Y924" i="7"/>
  <c r="AA924" i="7"/>
  <c r="Y926" i="7"/>
  <c r="C926" i="7"/>
  <c r="AA930" i="7"/>
  <c r="Y930" i="7"/>
  <c r="AA934" i="7"/>
  <c r="Y934" i="7"/>
  <c r="AA938" i="7"/>
  <c r="Y938" i="7"/>
  <c r="AA942" i="7"/>
  <c r="Y942" i="7"/>
  <c r="AA946" i="7"/>
  <c r="Y946" i="7"/>
  <c r="AA950" i="7"/>
  <c r="Y950" i="7"/>
  <c r="AA954" i="7"/>
  <c r="Y954" i="7"/>
  <c r="AA958" i="7"/>
  <c r="Y958" i="7"/>
  <c r="AA962" i="7"/>
  <c r="Y962" i="7"/>
  <c r="AA966" i="7"/>
  <c r="Y966" i="7"/>
  <c r="AA970" i="7"/>
  <c r="Y970" i="7"/>
  <c r="AA978" i="7"/>
  <c r="Y978" i="7"/>
  <c r="AA986" i="7"/>
  <c r="Y986" i="7"/>
  <c r="Y994" i="7"/>
  <c r="AA994" i="7"/>
  <c r="Y1002" i="7"/>
  <c r="AA1002" i="7"/>
  <c r="Y1010" i="7"/>
  <c r="AA1010" i="7"/>
  <c r="Y1018" i="7"/>
  <c r="AA1018" i="7"/>
  <c r="AA1024" i="7"/>
  <c r="Y1024" i="7"/>
  <c r="AA1032" i="7"/>
  <c r="Y1032" i="7"/>
  <c r="AA1040" i="7"/>
  <c r="Y1040" i="7"/>
  <c r="AA1048" i="7"/>
  <c r="Y1048" i="7"/>
  <c r="Y1056" i="7"/>
  <c r="AA1056" i="7"/>
  <c r="AA11" i="7"/>
  <c r="AA21" i="7"/>
  <c r="Z153" i="7"/>
  <c r="Z169" i="7"/>
  <c r="AA137" i="7"/>
  <c r="Y145" i="7"/>
  <c r="AA155" i="7"/>
  <c r="Y163" i="7"/>
  <c r="AA169" i="7"/>
  <c r="Y177" i="7"/>
  <c r="Y218" i="7"/>
  <c r="Y224" i="7"/>
  <c r="Y228" i="7"/>
  <c r="Y234" i="7"/>
  <c r="Y332" i="7"/>
  <c r="Y336" i="7"/>
  <c r="AA342" i="7"/>
  <c r="Y414" i="7"/>
  <c r="Z446" i="7"/>
  <c r="Z482" i="7"/>
  <c r="Z506" i="7"/>
  <c r="Z514" i="7"/>
  <c r="Z538" i="7"/>
  <c r="Z546" i="7"/>
  <c r="Z570" i="7"/>
  <c r="Z578" i="7"/>
  <c r="AA610" i="7"/>
  <c r="Z634" i="7"/>
  <c r="Z642" i="7"/>
  <c r="Y650" i="7"/>
  <c r="Y658" i="7"/>
  <c r="Z666" i="7"/>
  <c r="Z674" i="7"/>
  <c r="Y682" i="7"/>
  <c r="Y690" i="7"/>
  <c r="Z698" i="7"/>
  <c r="Z706" i="7"/>
  <c r="Y714" i="7"/>
  <c r="Y722" i="7"/>
  <c r="Z730" i="7"/>
  <c r="Z734" i="7"/>
  <c r="Z742" i="7"/>
  <c r="Z750" i="7"/>
  <c r="Z758" i="7"/>
  <c r="Z766" i="7"/>
  <c r="Z774" i="7"/>
  <c r="Z782" i="7"/>
  <c r="Z790" i="7"/>
  <c r="Z798" i="7"/>
  <c r="Z806" i="7"/>
  <c r="Z814" i="7"/>
  <c r="Z822" i="7"/>
  <c r="Z830" i="7"/>
  <c r="Z838" i="7"/>
  <c r="Z846" i="7"/>
  <c r="Z854" i="7"/>
  <c r="Z862" i="7"/>
  <c r="Z870" i="7"/>
  <c r="Z878" i="7"/>
  <c r="Z886" i="7"/>
  <c r="Z894" i="7"/>
  <c r="Z902" i="7"/>
  <c r="Z910" i="7"/>
  <c r="Z918" i="7"/>
  <c r="Z926" i="7"/>
  <c r="Z934" i="7"/>
  <c r="Z942" i="7"/>
  <c r="Z950" i="7"/>
  <c r="Z958" i="7"/>
  <c r="Z966" i="7"/>
  <c r="Z974" i="7"/>
  <c r="Z982" i="7"/>
  <c r="Z998" i="7"/>
  <c r="Z1006" i="7"/>
  <c r="Z1014" i="7"/>
  <c r="Z1022" i="7"/>
  <c r="Z1030" i="7"/>
  <c r="Z1038" i="7"/>
  <c r="Z1046" i="7"/>
  <c r="AA734" i="7"/>
  <c r="AA740" i="7"/>
  <c r="AA748" i="7"/>
  <c r="AA756" i="7"/>
  <c r="AA764" i="7"/>
  <c r="AA772" i="7"/>
  <c r="AA780" i="7"/>
  <c r="Y788" i="7"/>
  <c r="Y796" i="7"/>
  <c r="Y804" i="7"/>
  <c r="AA820" i="7"/>
  <c r="AA828" i="7"/>
  <c r="AA836" i="7"/>
  <c r="AA844" i="7"/>
  <c r="Y850" i="7"/>
  <c r="Y858" i="7"/>
  <c r="Y866" i="7"/>
  <c r="Y874" i="7"/>
  <c r="AA882" i="7"/>
  <c r="AA890" i="7"/>
  <c r="AA898" i="7"/>
  <c r="AA906" i="7"/>
  <c r="AA914" i="7"/>
  <c r="AA922" i="7"/>
  <c r="Y928" i="7"/>
  <c r="Y936" i="7"/>
  <c r="Y944" i="7"/>
  <c r="Y952" i="7"/>
  <c r="Y960" i="7"/>
  <c r="Y968" i="7"/>
  <c r="Y982" i="7"/>
  <c r="AA998" i="7"/>
  <c r="AA1014" i="7"/>
  <c r="Y1028" i="7"/>
  <c r="Y1044" i="7"/>
  <c r="AA1060" i="7"/>
  <c r="C780" i="7"/>
  <c r="Z175" i="7"/>
  <c r="Y159" i="7"/>
  <c r="Y338" i="7"/>
  <c r="Z1064" i="7"/>
  <c r="Z1072" i="7"/>
  <c r="C732" i="7"/>
  <c r="C812" i="7"/>
  <c r="C876" i="7"/>
  <c r="C29" i="7"/>
  <c r="AD450" i="14"/>
  <c r="C990" i="7"/>
  <c r="AA990" i="7"/>
  <c r="C1054" i="7"/>
  <c r="AA1054" i="7"/>
  <c r="AE27" i="14"/>
  <c r="AE35" i="14"/>
  <c r="AE34" i="14"/>
  <c r="AB51" i="14"/>
  <c r="AC51" i="14"/>
  <c r="AE52" i="14"/>
  <c r="AD52" i="14"/>
  <c r="AB53" i="14"/>
  <c r="AC53" i="14"/>
  <c r="AE54" i="14"/>
  <c r="AD54" i="14"/>
  <c r="AB67" i="14"/>
  <c r="AC67" i="14"/>
  <c r="AD68" i="14"/>
  <c r="AC68" i="14"/>
  <c r="AD381" i="14"/>
  <c r="AD383" i="14"/>
  <c r="AC388" i="14"/>
  <c r="AB388" i="14"/>
  <c r="AD458" i="14"/>
  <c r="AD466" i="14"/>
  <c r="AD468" i="14"/>
  <c r="AD470" i="14"/>
  <c r="Z11" i="7"/>
  <c r="Z21" i="7"/>
  <c r="Z137" i="7"/>
  <c r="Z147" i="7"/>
  <c r="Z155" i="7"/>
  <c r="Z163" i="7"/>
  <c r="Z171" i="7"/>
  <c r="Z177" i="7"/>
  <c r="AA216" i="7"/>
  <c r="AA218" i="7"/>
  <c r="AA220" i="7"/>
  <c r="AA224" i="7"/>
  <c r="AA226" i="7"/>
  <c r="AA228" i="7"/>
  <c r="AA232" i="7"/>
  <c r="AA234" i="7"/>
  <c r="AA236" i="7"/>
  <c r="Z430" i="7"/>
  <c r="Z602" i="7"/>
  <c r="Z610" i="7"/>
  <c r="Z732" i="7"/>
  <c r="Z736" i="7"/>
  <c r="Z740" i="7"/>
  <c r="Z744" i="7"/>
  <c r="Z748" i="7"/>
  <c r="Z752" i="7"/>
  <c r="Z756" i="7"/>
  <c r="Z760" i="7"/>
  <c r="Z764" i="7"/>
  <c r="Z768" i="7"/>
  <c r="Z772" i="7"/>
  <c r="Z776" i="7"/>
  <c r="Z780" i="7"/>
  <c r="Z784" i="7"/>
  <c r="Z788" i="7"/>
  <c r="Z792" i="7"/>
  <c r="Z796" i="7"/>
  <c r="Z800" i="7"/>
  <c r="Z804" i="7"/>
  <c r="Z808" i="7"/>
  <c r="Z812" i="7"/>
  <c r="Z816" i="7"/>
  <c r="Z820" i="7"/>
  <c r="Z824" i="7"/>
  <c r="Z828" i="7"/>
  <c r="Z832" i="7"/>
  <c r="Z836" i="7"/>
  <c r="Z840" i="7"/>
  <c r="Z844" i="7"/>
  <c r="Z848" i="7"/>
  <c r="Z852" i="7"/>
  <c r="Z856" i="7"/>
  <c r="Z860" i="7"/>
  <c r="Z864" i="7"/>
  <c r="Z868" i="7"/>
  <c r="Z872" i="7"/>
  <c r="Z876" i="7"/>
  <c r="Z880" i="7"/>
  <c r="Z884" i="7"/>
  <c r="Z888" i="7"/>
  <c r="Z892" i="7"/>
  <c r="Z896" i="7"/>
  <c r="Z900" i="7"/>
  <c r="Z904" i="7"/>
  <c r="Z908" i="7"/>
  <c r="Z912" i="7"/>
  <c r="Z916" i="7"/>
  <c r="Z920" i="7"/>
  <c r="Z924" i="7"/>
  <c r="Z928" i="7"/>
  <c r="Z932" i="7"/>
  <c r="Z936" i="7"/>
  <c r="Z940" i="7"/>
  <c r="Z944" i="7"/>
  <c r="Z948" i="7"/>
  <c r="Z952" i="7"/>
  <c r="Z956" i="7"/>
  <c r="Z960" i="7"/>
  <c r="Z964" i="7"/>
  <c r="Z968" i="7"/>
  <c r="Z972" i="7"/>
  <c r="Z976" i="7"/>
  <c r="Z980" i="7"/>
  <c r="Z984" i="7"/>
  <c r="Z988" i="7"/>
  <c r="Z992" i="7"/>
  <c r="Z996" i="7"/>
  <c r="Z1000" i="7"/>
  <c r="Z1004" i="7"/>
  <c r="Z1008" i="7"/>
  <c r="Z1012" i="7"/>
  <c r="Z1016" i="7"/>
  <c r="Z1020" i="7"/>
  <c r="Z1024" i="7"/>
  <c r="Z1028" i="7"/>
  <c r="Z1032" i="7"/>
  <c r="Z1036" i="7"/>
  <c r="Z1040" i="7"/>
  <c r="Z1044" i="7"/>
  <c r="Z1048" i="7"/>
  <c r="Z1052" i="7"/>
  <c r="Z1056" i="7"/>
  <c r="Z1060" i="7"/>
  <c r="AA732" i="7"/>
  <c r="AA812" i="7"/>
  <c r="AA876" i="7"/>
  <c r="Y972" i="7"/>
  <c r="Y976" i="7"/>
  <c r="Y980" i="7"/>
  <c r="Y984" i="7"/>
  <c r="Y988" i="7"/>
  <c r="AA992" i="7"/>
  <c r="AA996" i="7"/>
  <c r="AA1000" i="7"/>
  <c r="AA1004" i="7"/>
  <c r="AA1008" i="7"/>
  <c r="AA1012" i="7"/>
  <c r="AA1016" i="7"/>
  <c r="AA1020" i="7"/>
  <c r="C1022" i="7"/>
  <c r="Y1026" i="7"/>
  <c r="Y1030" i="7"/>
  <c r="Y1034" i="7"/>
  <c r="Y1038" i="7"/>
  <c r="Y1042" i="7"/>
  <c r="Y1046" i="7"/>
  <c r="Y1050" i="7"/>
  <c r="Y1054" i="7"/>
  <c r="AA1058" i="7"/>
  <c r="AB52" i="14"/>
  <c r="AB54" i="14"/>
  <c r="AB68" i="14"/>
  <c r="AE53" i="14"/>
  <c r="AE51" i="14"/>
  <c r="AE67" i="14"/>
  <c r="AD388" i="14"/>
  <c r="AB453" i="14"/>
  <c r="AB461" i="14"/>
  <c r="AB468" i="14"/>
  <c r="AB677" i="14"/>
  <c r="AB681" i="14"/>
  <c r="AB685" i="14"/>
  <c r="AB689" i="14"/>
  <c r="AB693" i="14"/>
  <c r="AB697" i="14"/>
  <c r="AB701" i="14"/>
  <c r="AB806" i="14"/>
  <c r="AD806" i="14"/>
  <c r="AD1505" i="14"/>
  <c r="AD1537" i="14"/>
  <c r="AD1553" i="14"/>
  <c r="AE1704" i="14"/>
  <c r="AD1704" i="14"/>
  <c r="AC1704" i="14"/>
  <c r="AE1705" i="14"/>
  <c r="AB1705" i="14"/>
  <c r="AC1705" i="14"/>
  <c r="AE1706" i="14"/>
  <c r="AD1706" i="14"/>
  <c r="AC1706" i="14"/>
  <c r="AE1707" i="14"/>
  <c r="AB1707" i="14"/>
  <c r="AC1707" i="14"/>
  <c r="AE1720" i="14"/>
  <c r="AD1720" i="14"/>
  <c r="AC1720" i="14"/>
  <c r="AE1721" i="14"/>
  <c r="AB1721" i="14"/>
  <c r="AC1721" i="14"/>
  <c r="AE1722" i="14"/>
  <c r="AD1722" i="14"/>
  <c r="AC1722" i="14"/>
  <c r="AE1723" i="14"/>
  <c r="AB1723" i="14"/>
  <c r="AC1723" i="14"/>
  <c r="AE1736" i="14"/>
  <c r="AD1736" i="14"/>
  <c r="AC1736" i="14"/>
  <c r="AE1737" i="14"/>
  <c r="AB1737" i="14"/>
  <c r="AC1737" i="14"/>
  <c r="AE1738" i="14"/>
  <c r="AD1738" i="14"/>
  <c r="AC1738" i="14"/>
  <c r="AE1739" i="14"/>
  <c r="AB1739" i="14"/>
  <c r="AC1739" i="14"/>
  <c r="AE1752" i="14"/>
  <c r="AD1752" i="14"/>
  <c r="AC1752" i="14"/>
  <c r="AE1753" i="14"/>
  <c r="AB1753" i="14"/>
  <c r="AC1753" i="14"/>
  <c r="AE1754" i="14"/>
  <c r="AD1754" i="14"/>
  <c r="AC1754" i="14"/>
  <c r="AE1755" i="14"/>
  <c r="AB1755" i="14"/>
  <c r="AC1755" i="14"/>
  <c r="AE1768" i="14"/>
  <c r="AD1768" i="14"/>
  <c r="AC1768" i="14"/>
  <c r="AE1769" i="14"/>
  <c r="AB1769" i="14"/>
  <c r="AC1769" i="14"/>
  <c r="AE1770" i="14"/>
  <c r="AD1770" i="14"/>
  <c r="AC1770" i="14"/>
  <c r="AE1771" i="14"/>
  <c r="AB1771" i="14"/>
  <c r="AC1771" i="14"/>
  <c r="AE1784" i="14"/>
  <c r="AD1784" i="14"/>
  <c r="AC1784" i="14"/>
  <c r="AE1785" i="14"/>
  <c r="AB1785" i="14"/>
  <c r="AC1785" i="14"/>
  <c r="AE1786" i="14"/>
  <c r="AD1786" i="14"/>
  <c r="AB1786" i="14"/>
  <c r="AC1786" i="14"/>
  <c r="AE1787" i="14"/>
  <c r="AB1787" i="14"/>
  <c r="AC1787" i="14"/>
  <c r="AE381" i="14"/>
  <c r="AC381" i="14"/>
  <c r="C33" i="7"/>
  <c r="C410" i="7"/>
  <c r="C434" i="7"/>
  <c r="C442" i="7"/>
  <c r="C454" i="7"/>
  <c r="C470" i="7"/>
  <c r="C764" i="7"/>
  <c r="C796" i="7"/>
  <c r="C828" i="7"/>
  <c r="C860" i="7"/>
  <c r="C894" i="7"/>
  <c r="C958" i="7"/>
  <c r="AD794" i="14"/>
  <c r="AD802" i="14"/>
  <c r="Y230" i="7"/>
  <c r="AB190" i="14"/>
  <c r="AD190" i="14"/>
  <c r="AB198" i="14"/>
  <c r="AD198" i="14"/>
  <c r="AB206" i="14"/>
  <c r="AD206" i="14"/>
  <c r="AD194" i="14"/>
  <c r="AD210" i="14"/>
  <c r="AB214" i="14"/>
  <c r="AB222" i="14"/>
  <c r="AB183" i="14"/>
  <c r="AD184" i="14"/>
  <c r="AC380" i="14"/>
  <c r="AE380" i="14"/>
  <c r="AB808" i="14"/>
  <c r="AD808" i="14"/>
  <c r="AD183" i="14"/>
  <c r="AD214" i="14"/>
  <c r="AD222" i="14"/>
  <c r="AE1668" i="14"/>
  <c r="AE1672" i="14"/>
  <c r="AE1676" i="14"/>
  <c r="AE1680" i="14"/>
  <c r="AE1684" i="14"/>
  <c r="AE1688" i="14"/>
  <c r="AE1692" i="14"/>
  <c r="AE1696" i="14"/>
  <c r="AE1700" i="14"/>
  <c r="C216" i="7"/>
  <c r="C220" i="7"/>
  <c r="Q221" i="7" s="1"/>
  <c r="C224" i="7"/>
  <c r="C228" i="7"/>
  <c r="C232" i="7"/>
  <c r="C236" i="7"/>
  <c r="AE388" i="14"/>
  <c r="AD814" i="14"/>
  <c r="AD1097" i="14"/>
  <c r="AD1126" i="14"/>
  <c r="AD1121" i="14"/>
  <c r="C240" i="7"/>
  <c r="C748" i="7"/>
  <c r="C772" i="7"/>
  <c r="C788" i="7"/>
  <c r="C804" i="7"/>
  <c r="C820" i="7"/>
  <c r="C836" i="7"/>
  <c r="C852" i="7"/>
  <c r="C868" i="7"/>
  <c r="C884" i="7"/>
  <c r="C910" i="7"/>
  <c r="C942" i="7"/>
  <c r="C974" i="7"/>
  <c r="C1006" i="7"/>
  <c r="C1038" i="7"/>
  <c r="C1074" i="7"/>
  <c r="C143" i="7"/>
  <c r="C642" i="7"/>
  <c r="C650" i="7"/>
  <c r="C658" i="7"/>
  <c r="C666" i="7"/>
  <c r="C674" i="7"/>
  <c r="C682" i="7"/>
  <c r="C690" i="7"/>
  <c r="C698" i="7"/>
  <c r="C706" i="7"/>
  <c r="C714" i="7"/>
  <c r="C722" i="7"/>
  <c r="C730" i="7"/>
  <c r="C734" i="7"/>
  <c r="C736" i="7"/>
  <c r="C738" i="7"/>
  <c r="C740" i="7"/>
  <c r="C742" i="7"/>
  <c r="C744" i="7"/>
  <c r="C746" i="7"/>
  <c r="C750" i="7"/>
  <c r="C756" i="7"/>
  <c r="C758" i="7"/>
  <c r="C760" i="7"/>
  <c r="C762" i="7"/>
  <c r="Z7" i="7"/>
  <c r="C15" i="7"/>
  <c r="Y15" i="7"/>
  <c r="Y25" i="7"/>
  <c r="C25" i="7"/>
  <c r="Y33" i="7"/>
  <c r="AA33" i="7"/>
  <c r="C11" i="7"/>
  <c r="Y19" i="7"/>
  <c r="C19" i="7"/>
  <c r="Y133" i="7"/>
  <c r="C133" i="7"/>
  <c r="C137" i="7"/>
  <c r="Y141" i="7"/>
  <c r="C141" i="7"/>
  <c r="C145" i="7"/>
  <c r="Y149" i="7"/>
  <c r="C149" i="7"/>
  <c r="C153" i="7"/>
  <c r="Y157" i="7"/>
  <c r="C157" i="7"/>
  <c r="C161" i="7"/>
  <c r="Y165" i="7"/>
  <c r="C165" i="7"/>
  <c r="C169" i="7"/>
  <c r="Y173" i="7"/>
  <c r="C173" i="7"/>
  <c r="C177" i="7"/>
  <c r="Y181" i="7"/>
  <c r="C181" i="7"/>
  <c r="Y410" i="7"/>
  <c r="AA410" i="7"/>
  <c r="Y418" i="7"/>
  <c r="C418" i="7"/>
  <c r="Y426" i="7"/>
  <c r="C426" i="7"/>
  <c r="Y434" i="7"/>
  <c r="AA434" i="7"/>
  <c r="Y442" i="7"/>
  <c r="AA442" i="7"/>
  <c r="Y450" i="7"/>
  <c r="C450" i="7"/>
  <c r="C452" i="7"/>
  <c r="Z452" i="7"/>
  <c r="Y454" i="7"/>
  <c r="AA454" i="7"/>
  <c r="C456" i="7"/>
  <c r="Y456" i="7"/>
  <c r="Y458" i="7"/>
  <c r="C458" i="7"/>
  <c r="C460" i="7"/>
  <c r="Z460" i="7"/>
  <c r="Y462" i="7"/>
  <c r="AA462" i="7"/>
  <c r="C464" i="7"/>
  <c r="Y464" i="7"/>
  <c r="Y466" i="7"/>
  <c r="C466" i="7"/>
  <c r="C468" i="7"/>
  <c r="Z468" i="7"/>
  <c r="Y470" i="7"/>
  <c r="AA470" i="7"/>
  <c r="C472" i="7"/>
  <c r="Y472" i="7"/>
  <c r="Y474" i="7"/>
  <c r="C474" i="7"/>
  <c r="C476" i="7"/>
  <c r="Z476" i="7"/>
  <c r="C478" i="7"/>
  <c r="Z478" i="7"/>
  <c r="C486" i="7"/>
  <c r="Y486" i="7"/>
  <c r="C494" i="7"/>
  <c r="Y494" i="7"/>
  <c r="C502" i="7"/>
  <c r="Y502" i="7"/>
  <c r="C510" i="7"/>
  <c r="Z510" i="7"/>
  <c r="C518" i="7"/>
  <c r="Y518" i="7"/>
  <c r="C526" i="7"/>
  <c r="Y526" i="7"/>
  <c r="C534" i="7"/>
  <c r="Y534" i="7"/>
  <c r="C542" i="7"/>
  <c r="Z542" i="7"/>
  <c r="C550" i="7"/>
  <c r="Y550" i="7"/>
  <c r="C558" i="7"/>
  <c r="Y558" i="7"/>
  <c r="Y29" i="7"/>
  <c r="AA29" i="7"/>
  <c r="Z222" i="7"/>
  <c r="Y222" i="7"/>
  <c r="Z238" i="7"/>
  <c r="Y238" i="7"/>
  <c r="AA330" i="7"/>
  <c r="Y330" i="7"/>
  <c r="C498" i="7"/>
  <c r="Y498" i="7"/>
  <c r="C530" i="7"/>
  <c r="Y530" i="7"/>
  <c r="C562" i="7"/>
  <c r="Y562" i="7"/>
  <c r="C422" i="7"/>
  <c r="Z422" i="7"/>
  <c r="C438" i="7"/>
  <c r="Y438" i="7"/>
  <c r="C490" i="7"/>
  <c r="Y490" i="7"/>
  <c r="C522" i="7"/>
  <c r="Y522" i="7"/>
  <c r="C554" i="7"/>
  <c r="Y554" i="7"/>
  <c r="C766" i="7"/>
  <c r="C768" i="7"/>
  <c r="C770" i="7"/>
  <c r="C774" i="7"/>
  <c r="C776" i="7"/>
  <c r="C778" i="7"/>
  <c r="C782" i="7"/>
  <c r="C784" i="7"/>
  <c r="C786" i="7"/>
  <c r="C790" i="7"/>
  <c r="C792" i="7"/>
  <c r="C794" i="7"/>
  <c r="C798" i="7"/>
  <c r="C800" i="7"/>
  <c r="C802" i="7"/>
  <c r="C806" i="7"/>
  <c r="C808" i="7"/>
  <c r="C810" i="7"/>
  <c r="C135" i="7"/>
  <c r="C752" i="7"/>
  <c r="C754" i="7"/>
  <c r="C151" i="7"/>
  <c r="C159" i="7"/>
  <c r="C167" i="7"/>
  <c r="C175" i="7"/>
  <c r="C183" i="7"/>
  <c r="C814" i="7"/>
  <c r="C816" i="7"/>
  <c r="C818" i="7"/>
  <c r="C822" i="7"/>
  <c r="C824" i="7"/>
  <c r="C826" i="7"/>
  <c r="C830" i="7"/>
  <c r="C832" i="7"/>
  <c r="C834" i="7"/>
  <c r="C838" i="7"/>
  <c r="C840" i="7"/>
  <c r="C842" i="7"/>
  <c r="C846" i="7"/>
  <c r="C848" i="7"/>
  <c r="C850" i="7"/>
  <c r="C854" i="7"/>
  <c r="C856" i="7"/>
  <c r="C858" i="7"/>
  <c r="C862" i="7"/>
  <c r="C864" i="7"/>
  <c r="C866" i="7"/>
  <c r="C870" i="7"/>
  <c r="C872" i="7"/>
  <c r="C874" i="7"/>
  <c r="C878" i="7"/>
  <c r="C880" i="7"/>
  <c r="C882" i="7"/>
  <c r="C886" i="7"/>
  <c r="C888" i="7"/>
  <c r="C890" i="7"/>
  <c r="C892" i="7"/>
  <c r="C896" i="7"/>
  <c r="C898" i="7"/>
  <c r="C900" i="7"/>
  <c r="C902" i="7"/>
  <c r="C904" i="7"/>
  <c r="C906" i="7"/>
  <c r="C908" i="7"/>
  <c r="C912" i="7"/>
  <c r="C914" i="7"/>
  <c r="C916" i="7"/>
  <c r="C918" i="7"/>
  <c r="C920" i="7"/>
  <c r="C922" i="7"/>
  <c r="C924" i="7"/>
  <c r="C928" i="7"/>
  <c r="C930" i="7"/>
  <c r="C932" i="7"/>
  <c r="C934" i="7"/>
  <c r="C936" i="7"/>
  <c r="C938" i="7"/>
  <c r="C940" i="7"/>
  <c r="C944" i="7"/>
  <c r="C946" i="7"/>
  <c r="C948" i="7"/>
  <c r="C950" i="7"/>
  <c r="C952" i="7"/>
  <c r="C954" i="7"/>
  <c r="C956" i="7"/>
  <c r="C960" i="7"/>
  <c r="C962" i="7"/>
  <c r="C964" i="7"/>
  <c r="C966" i="7"/>
  <c r="C968" i="7"/>
  <c r="C970" i="7"/>
  <c r="C972" i="7"/>
  <c r="C976" i="7"/>
  <c r="C978" i="7"/>
  <c r="C980" i="7"/>
  <c r="C982" i="7"/>
  <c r="C984" i="7"/>
  <c r="C986" i="7"/>
  <c r="C988" i="7"/>
  <c r="C992" i="7"/>
  <c r="C994" i="7"/>
  <c r="C996" i="7"/>
  <c r="C998" i="7"/>
  <c r="C1000" i="7"/>
  <c r="C1002" i="7"/>
  <c r="C1004" i="7"/>
  <c r="C1008" i="7"/>
  <c r="C1010" i="7"/>
  <c r="C1012" i="7"/>
  <c r="C1014" i="7"/>
  <c r="C1016" i="7"/>
  <c r="C1018" i="7"/>
  <c r="C1020" i="7"/>
  <c r="C1024" i="7"/>
  <c r="C1026" i="7"/>
  <c r="C1028" i="7"/>
  <c r="C1030" i="7"/>
  <c r="C1032" i="7"/>
  <c r="C1034" i="7"/>
  <c r="C1036" i="7"/>
  <c r="C1040" i="7"/>
  <c r="C1042" i="7"/>
  <c r="C1044" i="7"/>
  <c r="C1046" i="7"/>
  <c r="C1048" i="7"/>
  <c r="C1050" i="7"/>
  <c r="C1052" i="7"/>
  <c r="C1056" i="7"/>
  <c r="C1058" i="7"/>
  <c r="C1066" i="7"/>
  <c r="C1146" i="7"/>
  <c r="AA1146" i="7"/>
  <c r="Y1154" i="7"/>
  <c r="Z1154" i="7"/>
  <c r="C1162" i="7"/>
  <c r="AA1162" i="7"/>
  <c r="Y1170" i="7"/>
  <c r="Z1170" i="7"/>
  <c r="C1178" i="7"/>
  <c r="AA1178" i="7"/>
  <c r="Y1186" i="7"/>
  <c r="Z1186" i="7"/>
  <c r="C1194" i="7"/>
  <c r="AA1194" i="7"/>
  <c r="Y1202" i="7"/>
  <c r="Z1202" i="7"/>
  <c r="C1210" i="7"/>
  <c r="AA1210" i="7"/>
  <c r="Y1218" i="7"/>
  <c r="Z1218" i="7"/>
  <c r="Y1146" i="7"/>
  <c r="AA1154" i="7"/>
  <c r="Y1162" i="7"/>
  <c r="AA1170" i="7"/>
  <c r="Y1178" i="7"/>
  <c r="AA1186" i="7"/>
  <c r="Y1194" i="7"/>
  <c r="AA1202" i="7"/>
  <c r="Y1210" i="7"/>
  <c r="AA1218" i="7"/>
  <c r="C566" i="7"/>
  <c r="Z566" i="7"/>
  <c r="C574" i="7"/>
  <c r="Y574" i="7"/>
  <c r="C582" i="7"/>
  <c r="Z582" i="7"/>
  <c r="C590" i="7"/>
  <c r="Z590" i="7"/>
  <c r="C598" i="7"/>
  <c r="Z598" i="7"/>
  <c r="C606" i="7"/>
  <c r="Y606" i="7"/>
  <c r="C614" i="7"/>
  <c r="Z614" i="7"/>
  <c r="C622" i="7"/>
  <c r="Z622" i="7"/>
  <c r="C630" i="7"/>
  <c r="Z630" i="7"/>
  <c r="C638" i="7"/>
  <c r="Y638" i="7"/>
  <c r="C21" i="7"/>
  <c r="C139" i="7"/>
  <c r="C147" i="7"/>
  <c r="C155" i="7"/>
  <c r="C163" i="7"/>
  <c r="C171" i="7"/>
  <c r="C179" i="7"/>
  <c r="C218" i="7"/>
  <c r="C226" i="7"/>
  <c r="C234" i="7"/>
  <c r="C482" i="7"/>
  <c r="C514" i="7"/>
  <c r="C546" i="7"/>
  <c r="C578" i="7"/>
  <c r="C594" i="7"/>
  <c r="Z594" i="7"/>
  <c r="C610" i="7"/>
  <c r="C626" i="7"/>
  <c r="Z626" i="7"/>
  <c r="C646" i="7"/>
  <c r="Z646" i="7"/>
  <c r="C654" i="7"/>
  <c r="Y654" i="7"/>
  <c r="C662" i="7"/>
  <c r="Z662" i="7"/>
  <c r="C670" i="7"/>
  <c r="Y670" i="7"/>
  <c r="C678" i="7"/>
  <c r="Z678" i="7"/>
  <c r="C686" i="7"/>
  <c r="Y686" i="7"/>
  <c r="C694" i="7"/>
  <c r="Z694" i="7"/>
  <c r="C702" i="7"/>
  <c r="Y702" i="7"/>
  <c r="C710" i="7"/>
  <c r="Z710" i="7"/>
  <c r="C718" i="7"/>
  <c r="Y718" i="7"/>
  <c r="C726" i="7"/>
  <c r="Z726" i="7"/>
  <c r="C414" i="7"/>
  <c r="C430" i="7"/>
  <c r="C446" i="7"/>
  <c r="C506" i="7"/>
  <c r="C538" i="7"/>
  <c r="C570" i="7"/>
  <c r="C586" i="7"/>
  <c r="Z586" i="7"/>
  <c r="C602" i="7"/>
  <c r="C618" i="7"/>
  <c r="Z618" i="7"/>
  <c r="C634" i="7"/>
  <c r="C1060" i="7"/>
  <c r="C1328" i="7"/>
  <c r="C1331" i="7"/>
  <c r="C1336" i="7"/>
  <c r="C1339" i="7"/>
  <c r="S1338" i="7" s="1"/>
  <c r="V1338" i="7" s="1"/>
  <c r="C1344" i="7"/>
  <c r="Q1345" i="7" s="1"/>
  <c r="C1347" i="7"/>
  <c r="S1346" i="7" s="1"/>
  <c r="V1346" i="7" s="1"/>
  <c r="C1352" i="7"/>
  <c r="C1355" i="7"/>
  <c r="C1360" i="7"/>
  <c r="Q1361" i="7" s="1"/>
  <c r="C1363" i="7"/>
  <c r="C1064" i="7"/>
  <c r="AA1064" i="7"/>
  <c r="C1068" i="7"/>
  <c r="AA1068" i="7"/>
  <c r="C1072" i="7"/>
  <c r="AA1072" i="7"/>
  <c r="Y1142" i="7"/>
  <c r="Z1142" i="7"/>
  <c r="Y1150" i="7"/>
  <c r="Z1150" i="7"/>
  <c r="Y1158" i="7"/>
  <c r="Z1158" i="7"/>
  <c r="Y1166" i="7"/>
  <c r="Z1166" i="7"/>
  <c r="Y1174" i="7"/>
  <c r="Z1174" i="7"/>
  <c r="Y1182" i="7"/>
  <c r="Z1182" i="7"/>
  <c r="Y1190" i="7"/>
  <c r="Z1190" i="7"/>
  <c r="Y1198" i="7"/>
  <c r="Z1198" i="7"/>
  <c r="Y1206" i="7"/>
  <c r="Z1206" i="7"/>
  <c r="Y1214" i="7"/>
  <c r="Z1214" i="7"/>
  <c r="AA7" i="7"/>
  <c r="Z19" i="7"/>
  <c r="Z29" i="7"/>
  <c r="AA15" i="7"/>
  <c r="Z33" i="7"/>
  <c r="Z133" i="7"/>
  <c r="Z141" i="7"/>
  <c r="Z149" i="7"/>
  <c r="Z157" i="7"/>
  <c r="Z165" i="7"/>
  <c r="Z173" i="7"/>
  <c r="Z181" i="7"/>
  <c r="Z25" i="7"/>
  <c r="AA135" i="7"/>
  <c r="AA143" i="7"/>
  <c r="AA151" i="7"/>
  <c r="AA159" i="7"/>
  <c r="AA167" i="7"/>
  <c r="AA175" i="7"/>
  <c r="AA183" i="7"/>
  <c r="AA222" i="7"/>
  <c r="AA230" i="7"/>
  <c r="AA238" i="7"/>
  <c r="C222" i="7"/>
  <c r="S221" i="7" s="1"/>
  <c r="V221" i="7" s="1"/>
  <c r="C230" i="7"/>
  <c r="C238" i="7"/>
  <c r="Q239" i="7" s="1"/>
  <c r="Z454" i="7"/>
  <c r="Z458" i="7"/>
  <c r="Z462" i="7"/>
  <c r="Z466" i="7"/>
  <c r="Z470" i="7"/>
  <c r="Z474" i="7"/>
  <c r="Z410" i="7"/>
  <c r="Z418" i="7"/>
  <c r="AA422" i="7"/>
  <c r="Z426" i="7"/>
  <c r="Z434" i="7"/>
  <c r="AA438" i="7"/>
  <c r="Z442" i="7"/>
  <c r="Z450" i="7"/>
  <c r="AA452" i="7"/>
  <c r="AA456" i="7"/>
  <c r="AA460" i="7"/>
  <c r="AA464" i="7"/>
  <c r="AA468" i="7"/>
  <c r="AA472" i="7"/>
  <c r="AA476" i="7"/>
  <c r="AA478" i="7"/>
  <c r="AA486" i="7"/>
  <c r="AA490" i="7"/>
  <c r="AA494" i="7"/>
  <c r="AA498" i="7"/>
  <c r="AA502" i="7"/>
  <c r="AA510" i="7"/>
  <c r="AA518" i="7"/>
  <c r="AA522" i="7"/>
  <c r="AA526" i="7"/>
  <c r="AA530" i="7"/>
  <c r="AA534" i="7"/>
  <c r="AA542" i="7"/>
  <c r="AA550" i="7"/>
  <c r="AA554" i="7"/>
  <c r="AA558" i="7"/>
  <c r="AA562" i="7"/>
  <c r="AA566" i="7"/>
  <c r="AA574" i="7"/>
  <c r="AA582" i="7"/>
  <c r="AA586" i="7"/>
  <c r="AA590" i="7"/>
  <c r="AA594" i="7"/>
  <c r="AA598" i="7"/>
  <c r="AA606" i="7"/>
  <c r="AA614" i="7"/>
  <c r="AA618" i="7"/>
  <c r="AA622" i="7"/>
  <c r="AA626" i="7"/>
  <c r="AA630" i="7"/>
  <c r="AA638" i="7"/>
  <c r="AA646" i="7"/>
  <c r="AA654" i="7"/>
  <c r="AA662" i="7"/>
  <c r="AA670" i="7"/>
  <c r="AA678" i="7"/>
  <c r="AA686" i="7"/>
  <c r="AA694" i="7"/>
  <c r="AA702" i="7"/>
  <c r="AA710" i="7"/>
  <c r="AA718" i="7"/>
  <c r="AA726" i="7"/>
  <c r="Z1062" i="7"/>
  <c r="Z1066" i="7"/>
  <c r="Z1070" i="7"/>
  <c r="Z1074" i="7"/>
  <c r="C1062" i="7"/>
  <c r="AA1066" i="7"/>
  <c r="Y1068" i="7"/>
  <c r="C1070" i="7"/>
  <c r="AA1074" i="7"/>
  <c r="AA1142" i="7"/>
  <c r="AA1150" i="7"/>
  <c r="AA1158" i="7"/>
  <c r="AA1166" i="7"/>
  <c r="AA1174" i="7"/>
  <c r="AA1182" i="7"/>
  <c r="AA1190" i="7"/>
  <c r="AA1198" i="7"/>
  <c r="AA1206" i="7"/>
  <c r="AA1214" i="7"/>
  <c r="C1222" i="7"/>
  <c r="C57" i="7"/>
  <c r="Q58" i="7" s="1"/>
  <c r="C98" i="7"/>
  <c r="C109" i="7"/>
  <c r="S108" i="7" s="1"/>
  <c r="V108" i="7" s="1"/>
  <c r="C267" i="7"/>
  <c r="C345" i="7"/>
  <c r="Q346" i="7" s="1"/>
  <c r="C353" i="7"/>
  <c r="S352" i="7" s="1"/>
  <c r="V352" i="7" s="1"/>
  <c r="C361" i="7"/>
  <c r="S360" i="7" s="1"/>
  <c r="V360" i="7" s="1"/>
  <c r="C369" i="7"/>
  <c r="Q370" i="7" s="1"/>
  <c r="C377" i="7"/>
  <c r="C385" i="7"/>
  <c r="C393" i="7"/>
  <c r="Q394" i="7" s="1"/>
  <c r="C401" i="7"/>
  <c r="S400" i="7" s="1"/>
  <c r="V400" i="7" s="1"/>
  <c r="C409" i="7"/>
  <c r="C89" i="7"/>
  <c r="C125" i="7"/>
  <c r="C274" i="7"/>
  <c r="S273" i="7" s="1"/>
  <c r="V273" i="7" s="1"/>
  <c r="C282" i="7"/>
  <c r="C290" i="7"/>
  <c r="C298" i="7"/>
  <c r="S297" i="7" s="1"/>
  <c r="V297" i="7" s="1"/>
  <c r="C306" i="7"/>
  <c r="S305" i="7" s="1"/>
  <c r="V305" i="7" s="1"/>
  <c r="C314" i="7"/>
  <c r="Q315" i="7" s="1"/>
  <c r="C322" i="7"/>
  <c r="Q323" i="7" s="1"/>
  <c r="AC449" i="14"/>
  <c r="AE449" i="14"/>
  <c r="AC457" i="14"/>
  <c r="AE457" i="14"/>
  <c r="AC465" i="14"/>
  <c r="AE465" i="14"/>
  <c r="AB810" i="14"/>
  <c r="AD810" i="14"/>
  <c r="AC823" i="14"/>
  <c r="AD1087" i="14"/>
  <c r="AD1095" i="14"/>
  <c r="AD1090" i="14"/>
  <c r="AD1092" i="14"/>
  <c r="AD1106" i="14"/>
  <c r="AD1122" i="14"/>
  <c r="AE1598" i="14"/>
  <c r="AE1630" i="14"/>
  <c r="AD1641" i="14"/>
  <c r="AE1662" i="14"/>
  <c r="AE190" i="14"/>
  <c r="AC190" i="14"/>
  <c r="AE194" i="14"/>
  <c r="AC194" i="14"/>
  <c r="AE198" i="14"/>
  <c r="AC198" i="14"/>
  <c r="AE202" i="14"/>
  <c r="AC202" i="14"/>
  <c r="AE206" i="14"/>
  <c r="AC206" i="14"/>
  <c r="AE210" i="14"/>
  <c r="AC210" i="14"/>
  <c r="AE214" i="14"/>
  <c r="AC214" i="14"/>
  <c r="AE218" i="14"/>
  <c r="AC218" i="14"/>
  <c r="AE222" i="14"/>
  <c r="AC222" i="14"/>
  <c r="AE226" i="14"/>
  <c r="AC226" i="14"/>
  <c r="AB1105" i="14"/>
  <c r="AE1105" i="14"/>
  <c r="AB1113" i="14"/>
  <c r="AC1113" i="14"/>
  <c r="AD1113" i="14"/>
  <c r="AB1121" i="14"/>
  <c r="AE1121" i="14"/>
  <c r="AB194" i="14"/>
  <c r="AB202" i="14"/>
  <c r="AB210" i="14"/>
  <c r="AB218" i="14"/>
  <c r="AB226" i="14"/>
  <c r="AE72" i="14"/>
  <c r="AB72" i="14"/>
  <c r="AC72" i="14"/>
  <c r="AE76" i="14"/>
  <c r="AD76" i="14"/>
  <c r="AC76" i="14"/>
  <c r="AE80" i="14"/>
  <c r="AB80" i="14"/>
  <c r="AC80" i="14"/>
  <c r="AD80" i="14"/>
  <c r="AE84" i="14"/>
  <c r="AD84" i="14"/>
  <c r="AB84" i="14"/>
  <c r="AE88" i="14"/>
  <c r="AB88" i="14"/>
  <c r="AC88" i="14"/>
  <c r="AE92" i="14"/>
  <c r="AD92" i="14"/>
  <c r="AC92" i="14"/>
  <c r="AE96" i="14"/>
  <c r="AB96" i="14"/>
  <c r="AC96" i="14"/>
  <c r="AD96" i="14"/>
  <c r="AE100" i="14"/>
  <c r="AD100" i="14"/>
  <c r="AB100" i="14"/>
  <c r="AE104" i="14"/>
  <c r="AB104" i="14"/>
  <c r="AC104" i="14"/>
  <c r="AE108" i="14"/>
  <c r="AD108" i="14"/>
  <c r="AC108" i="14"/>
  <c r="AE112" i="14"/>
  <c r="AB112" i="14"/>
  <c r="AC112" i="14"/>
  <c r="AD112" i="14"/>
  <c r="AC453" i="14"/>
  <c r="AE453" i="14"/>
  <c r="AC461" i="14"/>
  <c r="AE461" i="14"/>
  <c r="AC792" i="14"/>
  <c r="AB804" i="14"/>
  <c r="AC825" i="14"/>
  <c r="AD825" i="14"/>
  <c r="AB1101" i="14"/>
  <c r="AC1101" i="14"/>
  <c r="AD1101" i="14"/>
  <c r="AB1109" i="14"/>
  <c r="AC1109" i="14"/>
  <c r="AD1109" i="14"/>
  <c r="AB1117" i="14"/>
  <c r="AC1117" i="14"/>
  <c r="AD1117" i="14"/>
  <c r="AB1125" i="14"/>
  <c r="AC1125" i="14"/>
  <c r="AD1125" i="14"/>
  <c r="AD816" i="14"/>
  <c r="AD823" i="14"/>
  <c r="AE1101" i="14"/>
  <c r="AE1109" i="14"/>
  <c r="AE1117" i="14"/>
  <c r="AE1125" i="14"/>
  <c r="AE183" i="14"/>
  <c r="AC183" i="14"/>
  <c r="AB184" i="14"/>
  <c r="AC184" i="14"/>
  <c r="AE10" i="14"/>
  <c r="AE11" i="14"/>
  <c r="AE19" i="14"/>
  <c r="AE26" i="14"/>
  <c r="AE15" i="14"/>
  <c r="AC383" i="14"/>
  <c r="AE383" i="14"/>
  <c r="AC454" i="14"/>
  <c r="AE454" i="14"/>
  <c r="AC462" i="14"/>
  <c r="AE462" i="14"/>
  <c r="AC467" i="14"/>
  <c r="AE467" i="14"/>
  <c r="AC469" i="14"/>
  <c r="AE469" i="14"/>
  <c r="AC678" i="14"/>
  <c r="AE678" i="14"/>
  <c r="AC680" i="14"/>
  <c r="AE680" i="14"/>
  <c r="AC682" i="14"/>
  <c r="AE682" i="14"/>
  <c r="AC684" i="14"/>
  <c r="AE684" i="14"/>
  <c r="AC686" i="14"/>
  <c r="AE686" i="14"/>
  <c r="AC688" i="14"/>
  <c r="AE688" i="14"/>
  <c r="AC690" i="14"/>
  <c r="AE690" i="14"/>
  <c r="AC692" i="14"/>
  <c r="AE692" i="14"/>
  <c r="AC694" i="14"/>
  <c r="AE694" i="14"/>
  <c r="AC696" i="14"/>
  <c r="AE696" i="14"/>
  <c r="AC698" i="14"/>
  <c r="AE698" i="14"/>
  <c r="AC700" i="14"/>
  <c r="AE700" i="14"/>
  <c r="AC702" i="14"/>
  <c r="AE702" i="14"/>
  <c r="AC800" i="14"/>
  <c r="AE800" i="14"/>
  <c r="AC808" i="14"/>
  <c r="AE808" i="14"/>
  <c r="AB814" i="14"/>
  <c r="AE814" i="14"/>
  <c r="AB1089" i="14"/>
  <c r="AE1089" i="14"/>
  <c r="AC1089" i="14"/>
  <c r="AB1093" i="14"/>
  <c r="AE1093" i="14"/>
  <c r="AC1093" i="14"/>
  <c r="AB1097" i="14"/>
  <c r="AE1097" i="14"/>
  <c r="AC1097" i="14"/>
  <c r="AB1088" i="14"/>
  <c r="AE1088" i="14"/>
  <c r="AC1088" i="14"/>
  <c r="AB1090" i="14"/>
  <c r="AE1090" i="14"/>
  <c r="AC1090" i="14"/>
  <c r="AB1092" i="14"/>
  <c r="AE1092" i="14"/>
  <c r="AC1092" i="14"/>
  <c r="AB1094" i="14"/>
  <c r="AE1094" i="14"/>
  <c r="AC1094" i="14"/>
  <c r="AB1096" i="14"/>
  <c r="AE1096" i="14"/>
  <c r="AC1096" i="14"/>
  <c r="AB1098" i="14"/>
  <c r="AE1098" i="14"/>
  <c r="AC1098" i="14"/>
  <c r="AB1102" i="14"/>
  <c r="AE1102" i="14"/>
  <c r="AC1102" i="14"/>
  <c r="AB1106" i="14"/>
  <c r="AE1106" i="14"/>
  <c r="AC1106" i="14"/>
  <c r="AB1110" i="14"/>
  <c r="AE1110" i="14"/>
  <c r="AC1110" i="14"/>
  <c r="AB1114" i="14"/>
  <c r="AE1114" i="14"/>
  <c r="AC1114" i="14"/>
  <c r="AB1118" i="14"/>
  <c r="AE1118" i="14"/>
  <c r="AC1118" i="14"/>
  <c r="AB1122" i="14"/>
  <c r="AE1122" i="14"/>
  <c r="AC1122" i="14"/>
  <c r="AB1126" i="14"/>
  <c r="AE1126" i="14"/>
  <c r="AC1126" i="14"/>
  <c r="AC1498" i="14"/>
  <c r="AB1498" i="14"/>
  <c r="AD1498" i="14"/>
  <c r="AB1501" i="14"/>
  <c r="AE1501" i="14"/>
  <c r="AC1501" i="14"/>
  <c r="AC1506" i="14"/>
  <c r="AB1506" i="14"/>
  <c r="AD1506" i="14"/>
  <c r="AB1509" i="14"/>
  <c r="AE1509" i="14"/>
  <c r="AC1509" i="14"/>
  <c r="AC1514" i="14"/>
  <c r="AB1514" i="14"/>
  <c r="AD1514" i="14"/>
  <c r="AB1517" i="14"/>
  <c r="AE1517" i="14"/>
  <c r="AC1517" i="14"/>
  <c r="AC1522" i="14"/>
  <c r="AB1522" i="14"/>
  <c r="AD1522" i="14"/>
  <c r="AB1525" i="14"/>
  <c r="AE1525" i="14"/>
  <c r="AC1525" i="14"/>
  <c r="AC1530" i="14"/>
  <c r="AB1530" i="14"/>
  <c r="AD1530" i="14"/>
  <c r="AB1533" i="14"/>
  <c r="AE1533" i="14"/>
  <c r="AC1533" i="14"/>
  <c r="AC1538" i="14"/>
  <c r="AB1538" i="14"/>
  <c r="AD1538" i="14"/>
  <c r="AB1541" i="14"/>
  <c r="AE1541" i="14"/>
  <c r="AC1541" i="14"/>
  <c r="AC1546" i="14"/>
  <c r="AB1546" i="14"/>
  <c r="AD1546" i="14"/>
  <c r="AB1549" i="14"/>
  <c r="AE1549" i="14"/>
  <c r="AC1549" i="14"/>
  <c r="AC1554" i="14"/>
  <c r="AB1554" i="14"/>
  <c r="AD1554" i="14"/>
  <c r="AB1557" i="14"/>
  <c r="AE1557" i="14"/>
  <c r="AC1557" i="14"/>
  <c r="AC1562" i="14"/>
  <c r="AB1562" i="14"/>
  <c r="AD1562" i="14"/>
  <c r="AB1565" i="14"/>
  <c r="AE1565" i="14"/>
  <c r="AC1565" i="14"/>
  <c r="AC1570" i="14"/>
  <c r="AB1570" i="14"/>
  <c r="AD1570" i="14"/>
  <c r="AB1573" i="14"/>
  <c r="AE1573" i="14"/>
  <c r="AC1573" i="14"/>
  <c r="AC1578" i="14"/>
  <c r="AB1578" i="14"/>
  <c r="AD1578" i="14"/>
  <c r="AB1581" i="14"/>
  <c r="AE1581" i="14"/>
  <c r="AC1581" i="14"/>
  <c r="AC1586" i="14"/>
  <c r="AB1586" i="14"/>
  <c r="AD1586" i="14"/>
  <c r="AB1589" i="14"/>
  <c r="AE1589" i="14"/>
  <c r="AC1589" i="14"/>
  <c r="AC1594" i="14"/>
  <c r="AB1594" i="14"/>
  <c r="AD1594" i="14"/>
  <c r="AB1597" i="14"/>
  <c r="AE1597" i="14"/>
  <c r="AC1597" i="14"/>
  <c r="AC1602" i="14"/>
  <c r="AB1602" i="14"/>
  <c r="AD1602" i="14"/>
  <c r="AB1605" i="14"/>
  <c r="AE1605" i="14"/>
  <c r="AC1605" i="14"/>
  <c r="AC1610" i="14"/>
  <c r="AB1610" i="14"/>
  <c r="AD1610" i="14"/>
  <c r="AB1613" i="14"/>
  <c r="AE1613" i="14"/>
  <c r="AC1613" i="14"/>
  <c r="AC1618" i="14"/>
  <c r="AB1618" i="14"/>
  <c r="AD1618" i="14"/>
  <c r="AB1621" i="14"/>
  <c r="AE1621" i="14"/>
  <c r="AC1621" i="14"/>
  <c r="AC1626" i="14"/>
  <c r="AB1626" i="14"/>
  <c r="AD1626" i="14"/>
  <c r="AB1629" i="14"/>
  <c r="AE1629" i="14"/>
  <c r="AC1629" i="14"/>
  <c r="AC1634" i="14"/>
  <c r="AB1634" i="14"/>
  <c r="AD1634" i="14"/>
  <c r="AB1637" i="14"/>
  <c r="AE1637" i="14"/>
  <c r="AC1637" i="14"/>
  <c r="AC1642" i="14"/>
  <c r="AB1642" i="14"/>
  <c r="AD1642" i="14"/>
  <c r="AB1645" i="14"/>
  <c r="AE1645" i="14"/>
  <c r="AC1645" i="14"/>
  <c r="AC1650" i="14"/>
  <c r="AB1650" i="14"/>
  <c r="AD1650" i="14"/>
  <c r="AB1653" i="14"/>
  <c r="AE1653" i="14"/>
  <c r="AC1653" i="14"/>
  <c r="AC1658" i="14"/>
  <c r="AB1658" i="14"/>
  <c r="AD1658" i="14"/>
  <c r="AB1661" i="14"/>
  <c r="AE1661" i="14"/>
  <c r="AC1661" i="14"/>
  <c r="AC1494" i="14"/>
  <c r="AB1494" i="14"/>
  <c r="AD1494" i="14"/>
  <c r="AB1497" i="14"/>
  <c r="AE1497" i="14"/>
  <c r="AC1497" i="14"/>
  <c r="AC1502" i="14"/>
  <c r="AB1502" i="14"/>
  <c r="AD1502" i="14"/>
  <c r="AB1505" i="14"/>
  <c r="AE1505" i="14"/>
  <c r="AC1505" i="14"/>
  <c r="AC1510" i="14"/>
  <c r="AB1510" i="14"/>
  <c r="AD1510" i="14"/>
  <c r="AB1513" i="14"/>
  <c r="AE1513" i="14"/>
  <c r="AC1513" i="14"/>
  <c r="AC1518" i="14"/>
  <c r="AB1518" i="14"/>
  <c r="AD1518" i="14"/>
  <c r="AB1521" i="14"/>
  <c r="AE1521" i="14"/>
  <c r="AC1521" i="14"/>
  <c r="AC1526" i="14"/>
  <c r="AB1526" i="14"/>
  <c r="AD1526" i="14"/>
  <c r="AB1529" i="14"/>
  <c r="AE1529" i="14"/>
  <c r="AC1529" i="14"/>
  <c r="AC1534" i="14"/>
  <c r="AB1534" i="14"/>
  <c r="AD1534" i="14"/>
  <c r="AB1537" i="14"/>
  <c r="AE1537" i="14"/>
  <c r="AC1537" i="14"/>
  <c r="AC1542" i="14"/>
  <c r="AB1542" i="14"/>
  <c r="AD1542" i="14"/>
  <c r="AB1545" i="14"/>
  <c r="AE1545" i="14"/>
  <c r="AC1545" i="14"/>
  <c r="AC1550" i="14"/>
  <c r="AB1550" i="14"/>
  <c r="AD1550" i="14"/>
  <c r="AB1553" i="14"/>
  <c r="AE1553" i="14"/>
  <c r="AC1553" i="14"/>
  <c r="AC1558" i="14"/>
  <c r="AB1558" i="14"/>
  <c r="AD1558" i="14"/>
  <c r="AB1561" i="14"/>
  <c r="AE1561" i="14"/>
  <c r="AC1561" i="14"/>
  <c r="AC1566" i="14"/>
  <c r="AB1566" i="14"/>
  <c r="AD1566" i="14"/>
  <c r="AB1569" i="14"/>
  <c r="AE1569" i="14"/>
  <c r="AC1569" i="14"/>
  <c r="AC1574" i="14"/>
  <c r="AB1574" i="14"/>
  <c r="AD1574" i="14"/>
  <c r="AB1577" i="14"/>
  <c r="AE1577" i="14"/>
  <c r="AC1577" i="14"/>
  <c r="AC1582" i="14"/>
  <c r="AB1582" i="14"/>
  <c r="AD1582" i="14"/>
  <c r="AB1585" i="14"/>
  <c r="AE1585" i="14"/>
  <c r="AC1585" i="14"/>
  <c r="AC1590" i="14"/>
  <c r="AB1590" i="14"/>
  <c r="AD1590" i="14"/>
  <c r="AB1593" i="14"/>
  <c r="AE1593" i="14"/>
  <c r="AC1593" i="14"/>
  <c r="AC1598" i="14"/>
  <c r="AB1598" i="14"/>
  <c r="AD1598" i="14"/>
  <c r="AB1601" i="14"/>
  <c r="AE1601" i="14"/>
  <c r="AC1601" i="14"/>
  <c r="AC1606" i="14"/>
  <c r="AB1606" i="14"/>
  <c r="AD1606" i="14"/>
  <c r="AB1609" i="14"/>
  <c r="AE1609" i="14"/>
  <c r="AC1609" i="14"/>
  <c r="AC1614" i="14"/>
  <c r="AB1614" i="14"/>
  <c r="AD1614" i="14"/>
  <c r="AB1617" i="14"/>
  <c r="AE1617" i="14"/>
  <c r="AC1617" i="14"/>
  <c r="AC1622" i="14"/>
  <c r="AB1622" i="14"/>
  <c r="AD1622" i="14"/>
  <c r="AB1625" i="14"/>
  <c r="AE1625" i="14"/>
  <c r="AC1625" i="14"/>
  <c r="AC1630" i="14"/>
  <c r="AB1630" i="14"/>
  <c r="AD1630" i="14"/>
  <c r="AB1633" i="14"/>
  <c r="AE1633" i="14"/>
  <c r="AC1633" i="14"/>
  <c r="AC1638" i="14"/>
  <c r="AB1638" i="14"/>
  <c r="AD1638" i="14"/>
  <c r="AB1641" i="14"/>
  <c r="AE1641" i="14"/>
  <c r="AC1641" i="14"/>
  <c r="AC1646" i="14"/>
  <c r="AB1646" i="14"/>
  <c r="AD1646" i="14"/>
  <c r="AB1649" i="14"/>
  <c r="AE1649" i="14"/>
  <c r="AC1649" i="14"/>
  <c r="AC1654" i="14"/>
  <c r="AB1654" i="14"/>
  <c r="AD1654" i="14"/>
  <c r="AB1657" i="14"/>
  <c r="AE1657" i="14"/>
  <c r="AC1657" i="14"/>
  <c r="AC1662" i="14"/>
  <c r="AB1662" i="14"/>
  <c r="AD1662" i="14"/>
  <c r="AC1665" i="14"/>
  <c r="AE1665" i="14"/>
  <c r="AD1665" i="14"/>
  <c r="AB1665" i="14"/>
  <c r="AB1666" i="14"/>
  <c r="AD1666" i="14"/>
  <c r="AE1666" i="14"/>
  <c r="AC1666" i="14"/>
  <c r="AC1668" i="14"/>
  <c r="AB1668" i="14"/>
  <c r="AC1669" i="14"/>
  <c r="AE1669" i="14"/>
  <c r="AD1669" i="14"/>
  <c r="AB1669" i="14"/>
  <c r="AB1670" i="14"/>
  <c r="AD1670" i="14"/>
  <c r="AE1670" i="14"/>
  <c r="AC1670" i="14"/>
  <c r="AC1672" i="14"/>
  <c r="AB1672" i="14"/>
  <c r="AC1673" i="14"/>
  <c r="AE1673" i="14"/>
  <c r="AD1673" i="14"/>
  <c r="AB1673" i="14"/>
  <c r="AB1674" i="14"/>
  <c r="AD1674" i="14"/>
  <c r="AE1674" i="14"/>
  <c r="AC1674" i="14"/>
  <c r="AC1676" i="14"/>
  <c r="AB1676" i="14"/>
  <c r="AC1677" i="14"/>
  <c r="AE1677" i="14"/>
  <c r="AD1677" i="14"/>
  <c r="AB1677" i="14"/>
  <c r="AB1678" i="14"/>
  <c r="AD1678" i="14"/>
  <c r="AE1678" i="14"/>
  <c r="AC1678" i="14"/>
  <c r="AC1680" i="14"/>
  <c r="AB1680" i="14"/>
  <c r="AC1681" i="14"/>
  <c r="AE1681" i="14"/>
  <c r="AD1681" i="14"/>
  <c r="AB1681" i="14"/>
  <c r="AB1682" i="14"/>
  <c r="AD1682" i="14"/>
  <c r="AE1682" i="14"/>
  <c r="AC1682" i="14"/>
  <c r="AC1684" i="14"/>
  <c r="AB1684" i="14"/>
  <c r="AC1685" i="14"/>
  <c r="AE1685" i="14"/>
  <c r="AD1685" i="14"/>
  <c r="AB1685" i="14"/>
  <c r="AB1686" i="14"/>
  <c r="AD1686" i="14"/>
  <c r="AE1686" i="14"/>
  <c r="AC1686" i="14"/>
  <c r="AC1688" i="14"/>
  <c r="AB1688" i="14"/>
  <c r="AC1689" i="14"/>
  <c r="AE1689" i="14"/>
  <c r="AD1689" i="14"/>
  <c r="AB1689" i="14"/>
  <c r="AB1690" i="14"/>
  <c r="AD1690" i="14"/>
  <c r="AE1690" i="14"/>
  <c r="AC1690" i="14"/>
  <c r="AC1692" i="14"/>
  <c r="AB1692" i="14"/>
  <c r="AC1693" i="14"/>
  <c r="AE1693" i="14"/>
  <c r="AD1693" i="14"/>
  <c r="AB1693" i="14"/>
  <c r="AB1694" i="14"/>
  <c r="AD1694" i="14"/>
  <c r="AE1694" i="14"/>
  <c r="AC1694" i="14"/>
  <c r="AC1696" i="14"/>
  <c r="AB1696" i="14"/>
  <c r="AC1697" i="14"/>
  <c r="AE1697" i="14"/>
  <c r="AD1697" i="14"/>
  <c r="AB1697" i="14"/>
  <c r="AB1698" i="14"/>
  <c r="AD1698" i="14"/>
  <c r="AE1698" i="14"/>
  <c r="AC1698" i="14"/>
  <c r="AC1700" i="14"/>
  <c r="AB1700" i="14"/>
  <c r="AC1701" i="14"/>
  <c r="AE1701" i="14"/>
  <c r="AD1701" i="14"/>
  <c r="AB1701" i="14"/>
  <c r="AB1702" i="14"/>
  <c r="AD1702" i="14"/>
  <c r="AE1702" i="14"/>
  <c r="AC1702" i="14"/>
  <c r="AE5" i="14"/>
  <c r="AE14" i="14"/>
  <c r="AC116" i="14"/>
  <c r="AE116" i="14"/>
  <c r="AD116" i="14"/>
  <c r="AB116" i="14"/>
  <c r="AC185" i="14"/>
  <c r="AE185" i="14"/>
  <c r="AD185" i="14"/>
  <c r="AB185" i="14"/>
  <c r="AB186" i="14"/>
  <c r="AD186" i="14"/>
  <c r="AE186" i="14"/>
  <c r="AC186" i="14"/>
  <c r="AE389" i="14"/>
  <c r="AC389" i="14"/>
  <c r="AC450" i="14"/>
  <c r="AE450" i="14"/>
  <c r="AC458" i="14"/>
  <c r="AE458" i="14"/>
  <c r="AC466" i="14"/>
  <c r="AE466" i="14"/>
  <c r="AC468" i="14"/>
  <c r="AE468" i="14"/>
  <c r="AC470" i="14"/>
  <c r="AE470" i="14"/>
  <c r="AC545" i="14"/>
  <c r="AE545" i="14"/>
  <c r="AB545" i="14"/>
  <c r="AD545" i="14"/>
  <c r="AC546" i="14"/>
  <c r="AE546" i="14"/>
  <c r="AB546" i="14"/>
  <c r="AD546" i="14"/>
  <c r="AC547" i="14"/>
  <c r="AE547" i="14"/>
  <c r="AB547" i="14"/>
  <c r="AD547" i="14"/>
  <c r="AC548" i="14"/>
  <c r="AE548" i="14"/>
  <c r="AB548" i="14"/>
  <c r="AD548" i="14"/>
  <c r="AC549" i="14"/>
  <c r="AE549" i="14"/>
  <c r="AB549" i="14"/>
  <c r="AD549" i="14"/>
  <c r="AC550" i="14"/>
  <c r="AE550" i="14"/>
  <c r="AB550" i="14"/>
  <c r="AD550" i="14"/>
  <c r="AC551" i="14"/>
  <c r="AE551" i="14"/>
  <c r="AB551" i="14"/>
  <c r="AD551" i="14"/>
  <c r="AC552" i="14"/>
  <c r="AE552" i="14"/>
  <c r="AB552" i="14"/>
  <c r="AD552" i="14"/>
  <c r="AC553" i="14"/>
  <c r="AE553" i="14"/>
  <c r="AB553" i="14"/>
  <c r="AD553" i="14"/>
  <c r="AC554" i="14"/>
  <c r="AE554" i="14"/>
  <c r="AB554" i="14"/>
  <c r="AD554" i="14"/>
  <c r="AC555" i="14"/>
  <c r="AE555" i="14"/>
  <c r="AB555" i="14"/>
  <c r="AD555" i="14"/>
  <c r="AC556" i="14"/>
  <c r="AE556" i="14"/>
  <c r="AB556" i="14"/>
  <c r="AD556" i="14"/>
  <c r="AC557" i="14"/>
  <c r="AE557" i="14"/>
  <c r="AB557" i="14"/>
  <c r="AD557" i="14"/>
  <c r="AC558" i="14"/>
  <c r="AE558" i="14"/>
  <c r="AB558" i="14"/>
  <c r="AD558" i="14"/>
  <c r="AC559" i="14"/>
  <c r="AE559" i="14"/>
  <c r="AB559" i="14"/>
  <c r="AD559" i="14"/>
  <c r="AC560" i="14"/>
  <c r="AE560" i="14"/>
  <c r="AB560" i="14"/>
  <c r="AD560" i="14"/>
  <c r="AC561" i="14"/>
  <c r="AE561" i="14"/>
  <c r="AB561" i="14"/>
  <c r="AD561" i="14"/>
  <c r="AC562" i="14"/>
  <c r="AE562" i="14"/>
  <c r="AB562" i="14"/>
  <c r="AD562" i="14"/>
  <c r="AC563" i="14"/>
  <c r="AE563" i="14"/>
  <c r="AB563" i="14"/>
  <c r="AD563" i="14"/>
  <c r="AC564" i="14"/>
  <c r="AE564" i="14"/>
  <c r="AB564" i="14"/>
  <c r="AD564" i="14"/>
  <c r="AC565" i="14"/>
  <c r="AE565" i="14"/>
  <c r="AB565" i="14"/>
  <c r="AD565" i="14"/>
  <c r="AC566" i="14"/>
  <c r="AE566" i="14"/>
  <c r="AB566" i="14"/>
  <c r="AD566" i="14"/>
  <c r="AC567" i="14"/>
  <c r="AE567" i="14"/>
  <c r="AB567" i="14"/>
  <c r="AD567" i="14"/>
  <c r="AC568" i="14"/>
  <c r="AE568" i="14"/>
  <c r="AB568" i="14"/>
  <c r="AD568" i="14"/>
  <c r="AC569" i="14"/>
  <c r="AE569" i="14"/>
  <c r="AB569" i="14"/>
  <c r="AD569" i="14"/>
  <c r="AC570" i="14"/>
  <c r="AE570" i="14"/>
  <c r="AB570" i="14"/>
  <c r="AD570" i="14"/>
  <c r="AC571" i="14"/>
  <c r="AE571" i="14"/>
  <c r="AB571" i="14"/>
  <c r="AD571" i="14"/>
  <c r="AC572" i="14"/>
  <c r="AE572" i="14"/>
  <c r="AB572" i="14"/>
  <c r="AD572" i="14"/>
  <c r="AC573" i="14"/>
  <c r="AE573" i="14"/>
  <c r="AB573" i="14"/>
  <c r="AD573" i="14"/>
  <c r="AC574" i="14"/>
  <c r="AE574" i="14"/>
  <c r="AB574" i="14"/>
  <c r="AD574" i="14"/>
  <c r="AC575" i="14"/>
  <c r="AE575" i="14"/>
  <c r="AB575" i="14"/>
  <c r="AD575" i="14"/>
  <c r="AC576" i="14"/>
  <c r="AE576" i="14"/>
  <c r="AB576" i="14"/>
  <c r="AD576" i="14"/>
  <c r="AC577" i="14"/>
  <c r="AE577" i="14"/>
  <c r="AB577" i="14"/>
  <c r="AD577" i="14"/>
  <c r="AC578" i="14"/>
  <c r="AE578" i="14"/>
  <c r="AB578" i="14"/>
  <c r="AD578" i="14"/>
  <c r="AC579" i="14"/>
  <c r="AE579" i="14"/>
  <c r="AB579" i="14"/>
  <c r="AD579" i="14"/>
  <c r="AC580" i="14"/>
  <c r="AE580" i="14"/>
  <c r="AB580" i="14"/>
  <c r="AD580" i="14"/>
  <c r="AC581" i="14"/>
  <c r="AE581" i="14"/>
  <c r="AB581" i="14"/>
  <c r="AD581" i="14"/>
  <c r="AC582" i="14"/>
  <c r="AE582" i="14"/>
  <c r="AB582" i="14"/>
  <c r="AD582" i="14"/>
  <c r="AC583" i="14"/>
  <c r="AE583" i="14"/>
  <c r="AB583" i="14"/>
  <c r="AD583" i="14"/>
  <c r="AB584" i="14"/>
  <c r="AD584" i="14"/>
  <c r="AC584" i="14"/>
  <c r="AE584" i="14"/>
  <c r="AC677" i="14"/>
  <c r="AE677" i="14"/>
  <c r="AC679" i="14"/>
  <c r="AE679" i="14"/>
  <c r="AC681" i="14"/>
  <c r="AE681" i="14"/>
  <c r="AC683" i="14"/>
  <c r="AE683" i="14"/>
  <c r="AC685" i="14"/>
  <c r="AE685" i="14"/>
  <c r="AC687" i="14"/>
  <c r="AE687" i="14"/>
  <c r="AC689" i="14"/>
  <c r="AE689" i="14"/>
  <c r="AC691" i="14"/>
  <c r="AE691" i="14"/>
  <c r="AC693" i="14"/>
  <c r="AE693" i="14"/>
  <c r="AC695" i="14"/>
  <c r="AE695" i="14"/>
  <c r="AC697" i="14"/>
  <c r="AE697" i="14"/>
  <c r="AC699" i="14"/>
  <c r="AE699" i="14"/>
  <c r="AC701" i="14"/>
  <c r="AE701" i="14"/>
  <c r="AE703" i="14"/>
  <c r="AC703" i="14"/>
  <c r="AB792" i="14"/>
  <c r="AE792" i="14"/>
  <c r="AB798" i="14"/>
  <c r="AE798" i="14"/>
  <c r="AC798" i="14"/>
  <c r="AC804" i="14"/>
  <c r="AE804" i="14"/>
  <c r="AB825" i="14"/>
  <c r="AE825" i="14"/>
  <c r="AB794" i="14"/>
  <c r="AE794" i="14"/>
  <c r="AB799" i="14"/>
  <c r="AE799" i="14"/>
  <c r="AC799" i="14"/>
  <c r="AC802" i="14"/>
  <c r="AE802" i="14"/>
  <c r="AC806" i="14"/>
  <c r="AE806" i="14"/>
  <c r="AC810" i="14"/>
  <c r="AE810" i="14"/>
  <c r="AB816" i="14"/>
  <c r="AE816" i="14"/>
  <c r="AB823" i="14"/>
  <c r="AE823" i="14"/>
  <c r="AB1087" i="14"/>
  <c r="AE1087" i="14"/>
  <c r="AC1087" i="14"/>
  <c r="AB1091" i="14"/>
  <c r="AE1091" i="14"/>
  <c r="AC1091" i="14"/>
  <c r="AB1095" i="14"/>
  <c r="AE1095" i="14"/>
  <c r="AC1095" i="14"/>
  <c r="AC1099" i="14"/>
  <c r="AB1099" i="14"/>
  <c r="AD1099" i="14"/>
  <c r="AC1103" i="14"/>
  <c r="AB1103" i="14"/>
  <c r="AD1103" i="14"/>
  <c r="AC1107" i="14"/>
  <c r="AB1107" i="14"/>
  <c r="AD1107" i="14"/>
  <c r="AC1111" i="14"/>
  <c r="AB1111" i="14"/>
  <c r="AD1111" i="14"/>
  <c r="AC1115" i="14"/>
  <c r="AB1115" i="14"/>
  <c r="AD1115" i="14"/>
  <c r="AC1119" i="14"/>
  <c r="AB1119" i="14"/>
  <c r="AD1119" i="14"/>
  <c r="AC1123" i="14"/>
  <c r="AB1123" i="14"/>
  <c r="AD1123" i="14"/>
  <c r="AC1127" i="14"/>
  <c r="AD1127" i="14"/>
  <c r="AB1127" i="14"/>
  <c r="AC1794" i="14"/>
  <c r="AE1794" i="14"/>
  <c r="AC2085" i="14"/>
  <c r="AE2085" i="14"/>
  <c r="AD2085" i="14"/>
  <c r="AB2085" i="14"/>
  <c r="AC2086" i="14"/>
  <c r="AE2086" i="14"/>
  <c r="AD2086" i="14"/>
  <c r="AB2086" i="14"/>
  <c r="AC2087" i="14"/>
  <c r="AE2087" i="14"/>
  <c r="AD2087" i="14"/>
  <c r="AB2087" i="14"/>
  <c r="AC2088" i="14"/>
  <c r="AE2088" i="14"/>
  <c r="AD2088" i="14"/>
  <c r="AB2088" i="14"/>
  <c r="AC2089" i="14"/>
  <c r="AE2089" i="14"/>
  <c r="AD2089" i="14"/>
  <c r="AB2089" i="14"/>
  <c r="AC2090" i="14"/>
  <c r="AE2090" i="14"/>
  <c r="AD2090" i="14"/>
  <c r="AB2090" i="14"/>
  <c r="AC2091" i="14"/>
  <c r="AE2091" i="14"/>
  <c r="AD2091" i="14"/>
  <c r="AB2091" i="14"/>
  <c r="AC2092" i="14"/>
  <c r="AE2092" i="14"/>
  <c r="AD2092" i="14"/>
  <c r="AB2092" i="14"/>
  <c r="AC2093" i="14"/>
  <c r="AE2093" i="14"/>
  <c r="AD2093" i="14"/>
  <c r="AB2093" i="14"/>
  <c r="AC2094" i="14"/>
  <c r="AE2094" i="14"/>
  <c r="AD2094" i="14"/>
  <c r="AB2094" i="14"/>
  <c r="AC2095" i="14"/>
  <c r="AE2095" i="14"/>
  <c r="AD2095" i="14"/>
  <c r="AB2095" i="14"/>
  <c r="AC2096" i="14"/>
  <c r="AE2096" i="14"/>
  <c r="AD2096" i="14"/>
  <c r="AB2096" i="14"/>
  <c r="AC2097" i="14"/>
  <c r="AE2097" i="14"/>
  <c r="AD2097" i="14"/>
  <c r="AB2097" i="14"/>
  <c r="AC2098" i="14"/>
  <c r="AE2098" i="14"/>
  <c r="AD2098" i="14"/>
  <c r="AB2098" i="14"/>
  <c r="AC2099" i="14"/>
  <c r="AE2099" i="14"/>
  <c r="AD2099" i="14"/>
  <c r="AB2099" i="14"/>
  <c r="AC2100" i="14"/>
  <c r="AE2100" i="14"/>
  <c r="AD2100" i="14"/>
  <c r="AB2100" i="14"/>
  <c r="AC2101" i="14"/>
  <c r="AE2101" i="14"/>
  <c r="AD2101" i="14"/>
  <c r="AB2101" i="14"/>
  <c r="AC2102" i="14"/>
  <c r="AE2102" i="14"/>
  <c r="AD2102" i="14"/>
  <c r="AB2102" i="14"/>
  <c r="AC2103" i="14"/>
  <c r="AE2103" i="14"/>
  <c r="AD2103" i="14"/>
  <c r="AB2103" i="14"/>
  <c r="AC2104" i="14"/>
  <c r="AE2104" i="14"/>
  <c r="AD2104" i="14"/>
  <c r="AB2104" i="14"/>
  <c r="AC2105" i="14"/>
  <c r="AE2105" i="14"/>
  <c r="AD2105" i="14"/>
  <c r="AB2105" i="14"/>
  <c r="AC2106" i="14"/>
  <c r="AE2106" i="14"/>
  <c r="AD2106" i="14"/>
  <c r="AB2106" i="14"/>
  <c r="AC2107" i="14"/>
  <c r="AE2107" i="14"/>
  <c r="AD2107" i="14"/>
  <c r="AB2107" i="14"/>
  <c r="AC2108" i="14"/>
  <c r="AE2108" i="14"/>
  <c r="AD2108" i="14"/>
  <c r="AB2108" i="14"/>
  <c r="AC2109" i="14"/>
  <c r="AE2109" i="14"/>
  <c r="AD2109" i="14"/>
  <c r="AB2109" i="14"/>
  <c r="AC2110" i="14"/>
  <c r="AE2110" i="14"/>
  <c r="AD2110" i="14"/>
  <c r="AB2110" i="14"/>
  <c r="AC2111" i="14"/>
  <c r="AE2111" i="14"/>
  <c r="AD2111" i="14"/>
  <c r="AB2111" i="14"/>
  <c r="AC2112" i="14"/>
  <c r="AE2112" i="14"/>
  <c r="AD2112" i="14"/>
  <c r="AB2112" i="14"/>
  <c r="AC2113" i="14"/>
  <c r="AE2113" i="14"/>
  <c r="AD2113" i="14"/>
  <c r="AB2113" i="14"/>
  <c r="C91" i="7"/>
  <c r="Q92" i="7" s="1"/>
  <c r="C126" i="7"/>
  <c r="Q127" i="7" s="1"/>
  <c r="C122" i="7"/>
  <c r="Q123" i="7" s="1"/>
  <c r="C250" i="7"/>
  <c r="C258" i="7"/>
  <c r="C263" i="7"/>
  <c r="C188" i="7"/>
  <c r="C196" i="7"/>
  <c r="C203" i="7"/>
  <c r="S202" i="7" s="1"/>
  <c r="V202" i="7" s="1"/>
  <c r="C211" i="7"/>
  <c r="S210" i="7" s="1"/>
  <c r="V210" i="7" s="1"/>
  <c r="C246" i="7"/>
  <c r="S245" i="7" s="1"/>
  <c r="V245" i="7" s="1"/>
  <c r="C68" i="7"/>
  <c r="S67" i="7" s="1"/>
  <c r="V67" i="7" s="1"/>
  <c r="C259" i="7"/>
  <c r="C270" i="7"/>
  <c r="C278" i="7"/>
  <c r="C286" i="7"/>
  <c r="C294" i="7"/>
  <c r="S293" i="7" s="1"/>
  <c r="V293" i="7" s="1"/>
  <c r="C302" i="7"/>
  <c r="C310" i="7"/>
  <c r="S309" i="7" s="1"/>
  <c r="V309" i="7" s="1"/>
  <c r="C318" i="7"/>
  <c r="C326" i="7"/>
  <c r="C43" i="7"/>
  <c r="C65" i="7"/>
  <c r="C76" i="7"/>
  <c r="C102" i="7"/>
  <c r="S101" i="7" s="1"/>
  <c r="V101" i="7" s="1"/>
  <c r="C118" i="7"/>
  <c r="C190" i="7"/>
  <c r="S189" i="7" s="1"/>
  <c r="V189" i="7" s="1"/>
  <c r="C84" i="7"/>
  <c r="C95" i="7"/>
  <c r="Q96" i="7" s="1"/>
  <c r="C106" i="7"/>
  <c r="C117" i="7"/>
  <c r="C198" i="7"/>
  <c r="C207" i="7"/>
  <c r="S206" i="7" s="1"/>
  <c r="V206" i="7" s="1"/>
  <c r="C215" i="7"/>
  <c r="S214" i="7" s="1"/>
  <c r="V214" i="7" s="1"/>
  <c r="AF13" i="14"/>
  <c r="AF21" i="14"/>
  <c r="AF11" i="14"/>
  <c r="AF19" i="14"/>
  <c r="AF23" i="14"/>
  <c r="AF75" i="14"/>
  <c r="AF83" i="14"/>
  <c r="AF91" i="14"/>
  <c r="AF101" i="14"/>
  <c r="AF109" i="14"/>
  <c r="AF117" i="14"/>
  <c r="AF125" i="14"/>
  <c r="AF133" i="14"/>
  <c r="AF141" i="14"/>
  <c r="AF149" i="14"/>
  <c r="AF157" i="14"/>
  <c r="AF165" i="14"/>
  <c r="AF95" i="14"/>
  <c r="AF103" i="14"/>
  <c r="AF111" i="14"/>
  <c r="AF119" i="14"/>
  <c r="AF127" i="14"/>
  <c r="AF135" i="14"/>
  <c r="AF143" i="14"/>
  <c r="AF151" i="14"/>
  <c r="AF159" i="14"/>
  <c r="AF167" i="14"/>
  <c r="AF174" i="14"/>
  <c r="AF182" i="14"/>
  <c r="AF186" i="14"/>
  <c r="AF69" i="14"/>
  <c r="AF77" i="14"/>
  <c r="AF85" i="14"/>
  <c r="AF93" i="14"/>
  <c r="AF176" i="14"/>
  <c r="AF184" i="14"/>
  <c r="AF191" i="14"/>
  <c r="AF199" i="14"/>
  <c r="AF207" i="14"/>
  <c r="AF215" i="14"/>
  <c r="AF223" i="14"/>
  <c r="AF231" i="14"/>
  <c r="AF239" i="14"/>
  <c r="AF247" i="14"/>
  <c r="AF255" i="14"/>
  <c r="AF263" i="14"/>
  <c r="AF271" i="14"/>
  <c r="AF279" i="14"/>
  <c r="AF189" i="14"/>
  <c r="AF197" i="14"/>
  <c r="AF205" i="14"/>
  <c r="AF213" i="14"/>
  <c r="AF221" i="14"/>
  <c r="AF229" i="14"/>
  <c r="AF237" i="14"/>
  <c r="AF245" i="14"/>
  <c r="AF253" i="14"/>
  <c r="AF261" i="14"/>
  <c r="AF269" i="14"/>
  <c r="AF277" i="14"/>
  <c r="AB281" i="14"/>
  <c r="AD281" i="14"/>
  <c r="AC281" i="14"/>
  <c r="AE281" i="14"/>
  <c r="AB283" i="14"/>
  <c r="AD283" i="14"/>
  <c r="AC283" i="14"/>
  <c r="AE283" i="14"/>
  <c r="AB285" i="14"/>
  <c r="AD285" i="14"/>
  <c r="AC285" i="14"/>
  <c r="AE285" i="14"/>
  <c r="AB287" i="14"/>
  <c r="AD287" i="14"/>
  <c r="AC287" i="14"/>
  <c r="AE287" i="14"/>
  <c r="AB289" i="14"/>
  <c r="AD289" i="14"/>
  <c r="AC289" i="14"/>
  <c r="AE289" i="14"/>
  <c r="AB291" i="14"/>
  <c r="AD291" i="14"/>
  <c r="AC291" i="14"/>
  <c r="AE291" i="14"/>
  <c r="AB293" i="14"/>
  <c r="AD293" i="14"/>
  <c r="AC293" i="14"/>
  <c r="AE293" i="14"/>
  <c r="AB295" i="14"/>
  <c r="AD295" i="14"/>
  <c r="AC295" i="14"/>
  <c r="AE295" i="14"/>
  <c r="AB297" i="14"/>
  <c r="AD297" i="14"/>
  <c r="AC297" i="14"/>
  <c r="AE297" i="14"/>
  <c r="AB299" i="14"/>
  <c r="AD299" i="14"/>
  <c r="AC299" i="14"/>
  <c r="AE299" i="14"/>
  <c r="AB301" i="14"/>
  <c r="AD301" i="14"/>
  <c r="AC301" i="14"/>
  <c r="AE301" i="14"/>
  <c r="AB303" i="14"/>
  <c r="AD303" i="14"/>
  <c r="AC303" i="14"/>
  <c r="AE303" i="14"/>
  <c r="AB305" i="14"/>
  <c r="AD305" i="14"/>
  <c r="AC305" i="14"/>
  <c r="AE305" i="14"/>
  <c r="AB307" i="14"/>
  <c r="AD307" i="14"/>
  <c r="AC307" i="14"/>
  <c r="AE307" i="14"/>
  <c r="AB309" i="14"/>
  <c r="AD309" i="14"/>
  <c r="AC309" i="14"/>
  <c r="AE309" i="14"/>
  <c r="AB311" i="14"/>
  <c r="AD311" i="14"/>
  <c r="AC311" i="14"/>
  <c r="AE311" i="14"/>
  <c r="AB313" i="14"/>
  <c r="AD313" i="14"/>
  <c r="AC313" i="14"/>
  <c r="AE313" i="14"/>
  <c r="AB315" i="14"/>
  <c r="AD315" i="14"/>
  <c r="AC315" i="14"/>
  <c r="AE315" i="14"/>
  <c r="AB317" i="14"/>
  <c r="AD317" i="14"/>
  <c r="AC317" i="14"/>
  <c r="AE317" i="14"/>
  <c r="AB319" i="14"/>
  <c r="AD319" i="14"/>
  <c r="AC319" i="14"/>
  <c r="AE319" i="14"/>
  <c r="AB321" i="14"/>
  <c r="AD321" i="14"/>
  <c r="AC321" i="14"/>
  <c r="AE321" i="14"/>
  <c r="AB323" i="14"/>
  <c r="AD323" i="14"/>
  <c r="AC323" i="14"/>
  <c r="AE323" i="14"/>
  <c r="AB325" i="14"/>
  <c r="AD325" i="14"/>
  <c r="AC325" i="14"/>
  <c r="AE325" i="14"/>
  <c r="AB327" i="14"/>
  <c r="AD327" i="14"/>
  <c r="AC327" i="14"/>
  <c r="AE327" i="14"/>
  <c r="AB329" i="14"/>
  <c r="AD329" i="14"/>
  <c r="AC329" i="14"/>
  <c r="AE329" i="14"/>
  <c r="AB331" i="14"/>
  <c r="AD331" i="14"/>
  <c r="AE331" i="14"/>
  <c r="AC331" i="14"/>
  <c r="AB333" i="14"/>
  <c r="AD333" i="14"/>
  <c r="AE333" i="14"/>
  <c r="AC333" i="14"/>
  <c r="AB337" i="14"/>
  <c r="AD337" i="14"/>
  <c r="AE337" i="14"/>
  <c r="AC337" i="14"/>
  <c r="AB341" i="14"/>
  <c r="AD341" i="14"/>
  <c r="AE341" i="14"/>
  <c r="AC341" i="14"/>
  <c r="AB345" i="14"/>
  <c r="AD345" i="14"/>
  <c r="AE345" i="14"/>
  <c r="AC345" i="14"/>
  <c r="AB349" i="14"/>
  <c r="AD349" i="14"/>
  <c r="AE349" i="14"/>
  <c r="AC349" i="14"/>
  <c r="AB353" i="14"/>
  <c r="AD353" i="14"/>
  <c r="AE353" i="14"/>
  <c r="AC353" i="14"/>
  <c r="AB357" i="14"/>
  <c r="AD357" i="14"/>
  <c r="AE357" i="14"/>
  <c r="AC357" i="14"/>
  <c r="AB361" i="14"/>
  <c r="AD361" i="14"/>
  <c r="AE361" i="14"/>
  <c r="AC361" i="14"/>
  <c r="AB365" i="14"/>
  <c r="AD365" i="14"/>
  <c r="AE365" i="14"/>
  <c r="AC365" i="14"/>
  <c r="AB369" i="14"/>
  <c r="AD369" i="14"/>
  <c r="AE369" i="14"/>
  <c r="AC369" i="14"/>
  <c r="AB373" i="14"/>
  <c r="AD373" i="14"/>
  <c r="AE373" i="14"/>
  <c r="AC373" i="14"/>
  <c r="AB391" i="14"/>
  <c r="AD391" i="14"/>
  <c r="AE391" i="14"/>
  <c r="AC391" i="14"/>
  <c r="AB393" i="14"/>
  <c r="AD393" i="14"/>
  <c r="AE393" i="14"/>
  <c r="AC393" i="14"/>
  <c r="AB395" i="14"/>
  <c r="AD395" i="14"/>
  <c r="AE395" i="14"/>
  <c r="AC395" i="14"/>
  <c r="AB397" i="14"/>
  <c r="AD397" i="14"/>
  <c r="AE397" i="14"/>
  <c r="AC397" i="14"/>
  <c r="AB399" i="14"/>
  <c r="AD399" i="14"/>
  <c r="AE399" i="14"/>
  <c r="AC399" i="14"/>
  <c r="AB401" i="14"/>
  <c r="AD401" i="14"/>
  <c r="AE401" i="14"/>
  <c r="AC401" i="14"/>
  <c r="AB403" i="14"/>
  <c r="AD403" i="14"/>
  <c r="AE403" i="14"/>
  <c r="AC403" i="14"/>
  <c r="AB405" i="14"/>
  <c r="AD405" i="14"/>
  <c r="AE405" i="14"/>
  <c r="AC405" i="14"/>
  <c r="AB407" i="14"/>
  <c r="AD407" i="14"/>
  <c r="AE407" i="14"/>
  <c r="AC407" i="14"/>
  <c r="AB409" i="14"/>
  <c r="AD409" i="14"/>
  <c r="AE409" i="14"/>
  <c r="AC409" i="14"/>
  <c r="AB411" i="14"/>
  <c r="AD411" i="14"/>
  <c r="AE411" i="14"/>
  <c r="AC411" i="14"/>
  <c r="AB413" i="14"/>
  <c r="AD413" i="14"/>
  <c r="AE413" i="14"/>
  <c r="AC413" i="14"/>
  <c r="AB415" i="14"/>
  <c r="AD415" i="14"/>
  <c r="AE415" i="14"/>
  <c r="AC415" i="14"/>
  <c r="AB417" i="14"/>
  <c r="AD417" i="14"/>
  <c r="AE417" i="14"/>
  <c r="AC417" i="14"/>
  <c r="AB419" i="14"/>
  <c r="AD419" i="14"/>
  <c r="AE419" i="14"/>
  <c r="AC419" i="14"/>
  <c r="AB421" i="14"/>
  <c r="AD421" i="14"/>
  <c r="AE421" i="14"/>
  <c r="AC421" i="14"/>
  <c r="AB423" i="14"/>
  <c r="AD423" i="14"/>
  <c r="AE423" i="14"/>
  <c r="AC423" i="14"/>
  <c r="AB425" i="14"/>
  <c r="AD425" i="14"/>
  <c r="AE425" i="14"/>
  <c r="AC425" i="14"/>
  <c r="AB427" i="14"/>
  <c r="AD427" i="14"/>
  <c r="AE427" i="14"/>
  <c r="AC427" i="14"/>
  <c r="AB429" i="14"/>
  <c r="AD429" i="14"/>
  <c r="AE429" i="14"/>
  <c r="AC429" i="14"/>
  <c r="AB431" i="14"/>
  <c r="AD431" i="14"/>
  <c r="AE431" i="14"/>
  <c r="AC431" i="14"/>
  <c r="AB433" i="14"/>
  <c r="AD433" i="14"/>
  <c r="AE433" i="14"/>
  <c r="AC433" i="14"/>
  <c r="AB435" i="14"/>
  <c r="AD435" i="14"/>
  <c r="AE435" i="14"/>
  <c r="AC435" i="14"/>
  <c r="AB437" i="14"/>
  <c r="AD437" i="14"/>
  <c r="AE437" i="14"/>
  <c r="AC437" i="14"/>
  <c r="AB439" i="14"/>
  <c r="AD439" i="14"/>
  <c r="AE439" i="14"/>
  <c r="AC439" i="14"/>
  <c r="AB441" i="14"/>
  <c r="AD441" i="14"/>
  <c r="AE441" i="14"/>
  <c r="AC441" i="14"/>
  <c r="AB443" i="14"/>
  <c r="AD443" i="14"/>
  <c r="AE443" i="14"/>
  <c r="AC443" i="14"/>
  <c r="AB445" i="14"/>
  <c r="AD445" i="14"/>
  <c r="AE445" i="14"/>
  <c r="AC445" i="14"/>
  <c r="AB704" i="14"/>
  <c r="AD704" i="14"/>
  <c r="AE704" i="14"/>
  <c r="AC704" i="14"/>
  <c r="AB706" i="14"/>
  <c r="AD706" i="14"/>
  <c r="AE706" i="14"/>
  <c r="AC706" i="14"/>
  <c r="AB708" i="14"/>
  <c r="AD708" i="14"/>
  <c r="AE708" i="14"/>
  <c r="AC708" i="14"/>
  <c r="AB710" i="14"/>
  <c r="AD710" i="14"/>
  <c r="AE710" i="14"/>
  <c r="AC710" i="14"/>
  <c r="AB712" i="14"/>
  <c r="AD712" i="14"/>
  <c r="AE712" i="14"/>
  <c r="AC712" i="14"/>
  <c r="AB714" i="14"/>
  <c r="AD714" i="14"/>
  <c r="AE714" i="14"/>
  <c r="AC714" i="14"/>
  <c r="AB716" i="14"/>
  <c r="AD716" i="14"/>
  <c r="AE716" i="14"/>
  <c r="AC716" i="14"/>
  <c r="AB718" i="14"/>
  <c r="AD718" i="14"/>
  <c r="AE718" i="14"/>
  <c r="AC718" i="14"/>
  <c r="AB720" i="14"/>
  <c r="AD720" i="14"/>
  <c r="AE720" i="14"/>
  <c r="AC720" i="14"/>
  <c r="AB722" i="14"/>
  <c r="AD722" i="14"/>
  <c r="AE722" i="14"/>
  <c r="AC722" i="14"/>
  <c r="AB724" i="14"/>
  <c r="AD724" i="14"/>
  <c r="AE724" i="14"/>
  <c r="AC724" i="14"/>
  <c r="AB726" i="14"/>
  <c r="AD726" i="14"/>
  <c r="AE726" i="14"/>
  <c r="AC726" i="14"/>
  <c r="AB728" i="14"/>
  <c r="AD728" i="14"/>
  <c r="AE728" i="14"/>
  <c r="AC728" i="14"/>
  <c r="AB730" i="14"/>
  <c r="AD730" i="14"/>
  <c r="AE730" i="14"/>
  <c r="AC730" i="14"/>
  <c r="AB732" i="14"/>
  <c r="AD732" i="14"/>
  <c r="AE732" i="14"/>
  <c r="AC732" i="14"/>
  <c r="AB734" i="14"/>
  <c r="AD734" i="14"/>
  <c r="AE734" i="14"/>
  <c r="AC734" i="14"/>
  <c r="AB736" i="14"/>
  <c r="AD736" i="14"/>
  <c r="AE736" i="14"/>
  <c r="AC736" i="14"/>
  <c r="AB738" i="14"/>
  <c r="AD738" i="14"/>
  <c r="AE738" i="14"/>
  <c r="AC738" i="14"/>
  <c r="AB740" i="14"/>
  <c r="AD740" i="14"/>
  <c r="AE740" i="14"/>
  <c r="AC740" i="14"/>
  <c r="AB742" i="14"/>
  <c r="AD742" i="14"/>
  <c r="AE742" i="14"/>
  <c r="AC742" i="14"/>
  <c r="AF447" i="14"/>
  <c r="AF449" i="14"/>
  <c r="AF451" i="14"/>
  <c r="AF453" i="14"/>
  <c r="AF455" i="14"/>
  <c r="AF457" i="14"/>
  <c r="AF459" i="14"/>
  <c r="AF461" i="14"/>
  <c r="AF463" i="14"/>
  <c r="AF465" i="14"/>
  <c r="AF467" i="14"/>
  <c r="AF469" i="14"/>
  <c r="AF471" i="14"/>
  <c r="AF473" i="14"/>
  <c r="AF475" i="14"/>
  <c r="AF477" i="14"/>
  <c r="AF479" i="14"/>
  <c r="AF481" i="14"/>
  <c r="AF483" i="14"/>
  <c r="AF485" i="14"/>
  <c r="AF487" i="14"/>
  <c r="AF489" i="14"/>
  <c r="AF491" i="14"/>
  <c r="AF493" i="14"/>
  <c r="AF495" i="14"/>
  <c r="AF497" i="14"/>
  <c r="AF499" i="14"/>
  <c r="AF501" i="14"/>
  <c r="AF503" i="14"/>
  <c r="AF505" i="14"/>
  <c r="AF507" i="14"/>
  <c r="AF509" i="14"/>
  <c r="AF511" i="14"/>
  <c r="AF513" i="14"/>
  <c r="AF515" i="14"/>
  <c r="AF517" i="14"/>
  <c r="AF519" i="14"/>
  <c r="AF521" i="14"/>
  <c r="AF523" i="14"/>
  <c r="AF525" i="14"/>
  <c r="AF527" i="14"/>
  <c r="AF529" i="14"/>
  <c r="AF531" i="14"/>
  <c r="AF533" i="14"/>
  <c r="AF535" i="14"/>
  <c r="AF537" i="14"/>
  <c r="AF539" i="14"/>
  <c r="AF541" i="14"/>
  <c r="AF543" i="14"/>
  <c r="AF545" i="14"/>
  <c r="AF547" i="14"/>
  <c r="AF549" i="14"/>
  <c r="AF551" i="14"/>
  <c r="AF553" i="14"/>
  <c r="AF555" i="14"/>
  <c r="AF557" i="14"/>
  <c r="AF559" i="14"/>
  <c r="AF561" i="14"/>
  <c r="AF563" i="14"/>
  <c r="AF565" i="14"/>
  <c r="AF567" i="14"/>
  <c r="AF569" i="14"/>
  <c r="AF571" i="14"/>
  <c r="AF573" i="14"/>
  <c r="AF575" i="14"/>
  <c r="AF577" i="14"/>
  <c r="AF579" i="14"/>
  <c r="AF581" i="14"/>
  <c r="AF583" i="14"/>
  <c r="AF585" i="14"/>
  <c r="AF587" i="14"/>
  <c r="AF589" i="14"/>
  <c r="AF591" i="14"/>
  <c r="AF593" i="14"/>
  <c r="AF595" i="14"/>
  <c r="AF597" i="14"/>
  <c r="AF599" i="14"/>
  <c r="AF601" i="14"/>
  <c r="AF603" i="14"/>
  <c r="AF605" i="14"/>
  <c r="AF607" i="14"/>
  <c r="AF609" i="14"/>
  <c r="AF611" i="14"/>
  <c r="AF613" i="14"/>
  <c r="AF615" i="14"/>
  <c r="AF617" i="14"/>
  <c r="AF619" i="14"/>
  <c r="AF621" i="14"/>
  <c r="AF623" i="14"/>
  <c r="AF625" i="14"/>
  <c r="AF627" i="14"/>
  <c r="AF629" i="14"/>
  <c r="AF631" i="14"/>
  <c r="AF633" i="14"/>
  <c r="AF635" i="14"/>
  <c r="AF637" i="14"/>
  <c r="AF639" i="14"/>
  <c r="AF641" i="14"/>
  <c r="AF643" i="14"/>
  <c r="AF645" i="14"/>
  <c r="AF647" i="14"/>
  <c r="AF649" i="14"/>
  <c r="AF651" i="14"/>
  <c r="AF653" i="14"/>
  <c r="AF655" i="14"/>
  <c r="AF657" i="14"/>
  <c r="AF659" i="14"/>
  <c r="AF661" i="14"/>
  <c r="AF663" i="14"/>
  <c r="AF665" i="14"/>
  <c r="AF667" i="14"/>
  <c r="AF669" i="14"/>
  <c r="AF671" i="14"/>
  <c r="AF673" i="14"/>
  <c r="AF675" i="14"/>
  <c r="AF677" i="14"/>
  <c r="AF679" i="14"/>
  <c r="AF681" i="14"/>
  <c r="AF683" i="14"/>
  <c r="AF685" i="14"/>
  <c r="AF687" i="14"/>
  <c r="AF689" i="14"/>
  <c r="AF691" i="14"/>
  <c r="AF693" i="14"/>
  <c r="AF695" i="14"/>
  <c r="AF697" i="14"/>
  <c r="AF699" i="14"/>
  <c r="AF701" i="14"/>
  <c r="AF745" i="14"/>
  <c r="AF747" i="14"/>
  <c r="AF749" i="14"/>
  <c r="AF751" i="14"/>
  <c r="AF753" i="14"/>
  <c r="AF755" i="14"/>
  <c r="AF757" i="14"/>
  <c r="AF759" i="14"/>
  <c r="AF761" i="14"/>
  <c r="AF763" i="14"/>
  <c r="AF765" i="14"/>
  <c r="AF767" i="14"/>
  <c r="AF769" i="14"/>
  <c r="AF771" i="14"/>
  <c r="AF773" i="14"/>
  <c r="AF775" i="14"/>
  <c r="AF777" i="14"/>
  <c r="AF779" i="14"/>
  <c r="AF781" i="14"/>
  <c r="AF783" i="14"/>
  <c r="AF785" i="14"/>
  <c r="AF787" i="14"/>
  <c r="AF789" i="14"/>
  <c r="AF791" i="14"/>
  <c r="AF793" i="14"/>
  <c r="AF795" i="14"/>
  <c r="AF797" i="14"/>
  <c r="AF799" i="14"/>
  <c r="AF801" i="14"/>
  <c r="AF803" i="14"/>
  <c r="AF805" i="14"/>
  <c r="AF807" i="14"/>
  <c r="AF809" i="14"/>
  <c r="AF811" i="14"/>
  <c r="AF813" i="14"/>
  <c r="AF815" i="14"/>
  <c r="AF817" i="14"/>
  <c r="AF819" i="14"/>
  <c r="AF821" i="14"/>
  <c r="AF823" i="14"/>
  <c r="AF825" i="14"/>
  <c r="AF827" i="14"/>
  <c r="AF829" i="14"/>
  <c r="AF831" i="14"/>
  <c r="AF833" i="14"/>
  <c r="AF835" i="14"/>
  <c r="AF837" i="14"/>
  <c r="AF839" i="14"/>
  <c r="AF841" i="14"/>
  <c r="AF843" i="14"/>
  <c r="AF845" i="14"/>
  <c r="AF847" i="14"/>
  <c r="AF849" i="14"/>
  <c r="AF851" i="14"/>
  <c r="AF853" i="14"/>
  <c r="AF855" i="14"/>
  <c r="AF857" i="14"/>
  <c r="AF859" i="14"/>
  <c r="AF861" i="14"/>
  <c r="AF863" i="14"/>
  <c r="AF865" i="14"/>
  <c r="AF867" i="14"/>
  <c r="AF869" i="14"/>
  <c r="AF871" i="14"/>
  <c r="AF873" i="14"/>
  <c r="AF875" i="14"/>
  <c r="AF877" i="14"/>
  <c r="AF879" i="14"/>
  <c r="AF881" i="14"/>
  <c r="AF883" i="14"/>
  <c r="AF885" i="14"/>
  <c r="AF887" i="14"/>
  <c r="AF889" i="14"/>
  <c r="AF891" i="14"/>
  <c r="AF893" i="14"/>
  <c r="AF895" i="14"/>
  <c r="AF897" i="14"/>
  <c r="AF899" i="14"/>
  <c r="AF901" i="14"/>
  <c r="AF903" i="14"/>
  <c r="AF905" i="14"/>
  <c r="AF907" i="14"/>
  <c r="AF909" i="14"/>
  <c r="AF911" i="14"/>
  <c r="AF913" i="14"/>
  <c r="AF915" i="14"/>
  <c r="AF917" i="14"/>
  <c r="AF919" i="14"/>
  <c r="AF921" i="14"/>
  <c r="AF923" i="14"/>
  <c r="AF925" i="14"/>
  <c r="AF927" i="14"/>
  <c r="AF929" i="14"/>
  <c r="AF931" i="14"/>
  <c r="AF933" i="14"/>
  <c r="AF935" i="14"/>
  <c r="AF937" i="14"/>
  <c r="AF939" i="14"/>
  <c r="AF941" i="14"/>
  <c r="AF943" i="14"/>
  <c r="AF945" i="14"/>
  <c r="AF947" i="14"/>
  <c r="AF949" i="14"/>
  <c r="AF951" i="14"/>
  <c r="AF953" i="14"/>
  <c r="AF955" i="14"/>
  <c r="AF957" i="14"/>
  <c r="AF959" i="14"/>
  <c r="AF961" i="14"/>
  <c r="AF963" i="14"/>
  <c r="AF965" i="14"/>
  <c r="AF967" i="14"/>
  <c r="AF969" i="14"/>
  <c r="AF971" i="14"/>
  <c r="AF973" i="14"/>
  <c r="AF975" i="14"/>
  <c r="AF977" i="14"/>
  <c r="AF979" i="14"/>
  <c r="AF981" i="14"/>
  <c r="AF983" i="14"/>
  <c r="AF985" i="14"/>
  <c r="AF987" i="14"/>
  <c r="AF989" i="14"/>
  <c r="AF991" i="14"/>
  <c r="AF993" i="14"/>
  <c r="AF995" i="14"/>
  <c r="AF997" i="14"/>
  <c r="AF999" i="14"/>
  <c r="AF1001" i="14"/>
  <c r="AF1003" i="14"/>
  <c r="AF1005" i="14"/>
  <c r="AF1007" i="14"/>
  <c r="AF1009" i="14"/>
  <c r="AF1011" i="14"/>
  <c r="AF1013" i="14"/>
  <c r="AF1015" i="14"/>
  <c r="AF1017" i="14"/>
  <c r="AF1019" i="14"/>
  <c r="AF1021" i="14"/>
  <c r="AF1023" i="14"/>
  <c r="AF1025" i="14"/>
  <c r="AF1027" i="14"/>
  <c r="AF1029" i="14"/>
  <c r="AF1031" i="14"/>
  <c r="AF1033" i="14"/>
  <c r="AF1035" i="14"/>
  <c r="AF1037" i="14"/>
  <c r="AF1039" i="14"/>
  <c r="AF1041" i="14"/>
  <c r="AF1043" i="14"/>
  <c r="AF1045" i="14"/>
  <c r="AF1047" i="14"/>
  <c r="AF1049" i="14"/>
  <c r="AF1051" i="14"/>
  <c r="AF1053" i="14"/>
  <c r="AF1055" i="14"/>
  <c r="AF1057" i="14"/>
  <c r="AF1059" i="14"/>
  <c r="AF1061" i="14"/>
  <c r="AF1063" i="14"/>
  <c r="AF1065" i="14"/>
  <c r="AF1067" i="14"/>
  <c r="AF1069" i="14"/>
  <c r="AF1071" i="14"/>
  <c r="AF1073" i="14"/>
  <c r="AF1075" i="14"/>
  <c r="AF1077" i="14"/>
  <c r="AF1079" i="14"/>
  <c r="AF1081" i="14"/>
  <c r="AF1083" i="14"/>
  <c r="AF1085" i="14"/>
  <c r="AF1087" i="14"/>
  <c r="AF1089" i="14"/>
  <c r="AF1091" i="14"/>
  <c r="AF1093" i="14"/>
  <c r="AF1095" i="14"/>
  <c r="AF1378" i="14"/>
  <c r="AF1470" i="14"/>
  <c r="AF1478" i="14"/>
  <c r="AF1486" i="14"/>
  <c r="AF1494" i="14"/>
  <c r="AF1502" i="14"/>
  <c r="AF1510" i="14"/>
  <c r="AF1518" i="14"/>
  <c r="AF1526" i="14"/>
  <c r="AF1534" i="14"/>
  <c r="AF1542" i="14"/>
  <c r="AF1550" i="14"/>
  <c r="AF1558" i="14"/>
  <c r="AF1566" i="14"/>
  <c r="AF1574" i="14"/>
  <c r="AF1582" i="14"/>
  <c r="AF1590" i="14"/>
  <c r="AF1598" i="14"/>
  <c r="AF1606" i="14"/>
  <c r="AF1614" i="14"/>
  <c r="AF1622" i="14"/>
  <c r="AF1630" i="14"/>
  <c r="AF1638" i="14"/>
  <c r="AF1646" i="14"/>
  <c r="AF1654" i="14"/>
  <c r="AF1662" i="14"/>
  <c r="AF1670" i="14"/>
  <c r="AF1678" i="14"/>
  <c r="AF1686" i="14"/>
  <c r="AF1694" i="14"/>
  <c r="AF1702" i="14"/>
  <c r="AF1468" i="14"/>
  <c r="AF1476" i="14"/>
  <c r="AF1484" i="14"/>
  <c r="AF1492" i="14"/>
  <c r="AF1500" i="14"/>
  <c r="AF1508" i="14"/>
  <c r="AF1516" i="14"/>
  <c r="AF1524" i="14"/>
  <c r="AF1532" i="14"/>
  <c r="AF1540" i="14"/>
  <c r="AF1548" i="14"/>
  <c r="AF1556" i="14"/>
  <c r="AF1564" i="14"/>
  <c r="AF1572" i="14"/>
  <c r="AF1580" i="14"/>
  <c r="AF1588" i="14"/>
  <c r="AF1596" i="14"/>
  <c r="AF1604" i="14"/>
  <c r="AF1612" i="14"/>
  <c r="AF1620" i="14"/>
  <c r="AF1628" i="14"/>
  <c r="AF1636" i="14"/>
  <c r="AF1644" i="14"/>
  <c r="AF1652" i="14"/>
  <c r="AF1660" i="14"/>
  <c r="AF1668" i="14"/>
  <c r="AF1676" i="14"/>
  <c r="AF1684" i="14"/>
  <c r="AF1692" i="14"/>
  <c r="AF1700" i="14"/>
  <c r="AB1796" i="14"/>
  <c r="AD1796" i="14"/>
  <c r="AC1796" i="14"/>
  <c r="AE1796" i="14"/>
  <c r="AB1798" i="14"/>
  <c r="AD1798" i="14"/>
  <c r="AC1798" i="14"/>
  <c r="AE1798" i="14"/>
  <c r="AB1800" i="14"/>
  <c r="AD1800" i="14"/>
  <c r="AC1800" i="14"/>
  <c r="AE1800" i="14"/>
  <c r="AB1802" i="14"/>
  <c r="AD1802" i="14"/>
  <c r="AC1802" i="14"/>
  <c r="AE1802" i="14"/>
  <c r="AB1804" i="14"/>
  <c r="AD1804" i="14"/>
  <c r="AC1804" i="14"/>
  <c r="AE1804" i="14"/>
  <c r="AB1806" i="14"/>
  <c r="AD1806" i="14"/>
  <c r="AC1806" i="14"/>
  <c r="AE1806" i="14"/>
  <c r="AB1808" i="14"/>
  <c r="AD1808" i="14"/>
  <c r="AC1808" i="14"/>
  <c r="AE1808" i="14"/>
  <c r="AB1810" i="14"/>
  <c r="AD1810" i="14"/>
  <c r="AC1810" i="14"/>
  <c r="AE1810" i="14"/>
  <c r="AB1812" i="14"/>
  <c r="AD1812" i="14"/>
  <c r="AC1812" i="14"/>
  <c r="AE1812" i="14"/>
  <c r="AB1814" i="14"/>
  <c r="AD1814" i="14"/>
  <c r="AC1814" i="14"/>
  <c r="AE1814" i="14"/>
  <c r="AB1816" i="14"/>
  <c r="AD1816" i="14"/>
  <c r="AC1816" i="14"/>
  <c r="AE1816" i="14"/>
  <c r="AB1818" i="14"/>
  <c r="AD1818" i="14"/>
  <c r="AC1818" i="14"/>
  <c r="AE1818" i="14"/>
  <c r="AB1820" i="14"/>
  <c r="AD1820" i="14"/>
  <c r="AC1820" i="14"/>
  <c r="AE1820" i="14"/>
  <c r="AB1822" i="14"/>
  <c r="AD1822" i="14"/>
  <c r="AC1822" i="14"/>
  <c r="AE1822" i="14"/>
  <c r="AB1824" i="14"/>
  <c r="AD1824" i="14"/>
  <c r="AC1824" i="14"/>
  <c r="AE1824" i="14"/>
  <c r="AB1826" i="14"/>
  <c r="AD1826" i="14"/>
  <c r="AC1826" i="14"/>
  <c r="AE1826" i="14"/>
  <c r="AB1828" i="14"/>
  <c r="AD1828" i="14"/>
  <c r="AC1828" i="14"/>
  <c r="AE1828" i="14"/>
  <c r="AB1830" i="14"/>
  <c r="AD1830" i="14"/>
  <c r="AC1830" i="14"/>
  <c r="AE1830" i="14"/>
  <c r="AB1832" i="14"/>
  <c r="AD1832" i="14"/>
  <c r="AC1832" i="14"/>
  <c r="AE1832" i="14"/>
  <c r="AB1834" i="14"/>
  <c r="AD1834" i="14"/>
  <c r="AC1834" i="14"/>
  <c r="AE1834" i="14"/>
  <c r="AB1836" i="14"/>
  <c r="AD1836" i="14"/>
  <c r="AC1836" i="14"/>
  <c r="AE1836" i="14"/>
  <c r="AB1838" i="14"/>
  <c r="AD1838" i="14"/>
  <c r="AC1838" i="14"/>
  <c r="AE1838" i="14"/>
  <c r="AB1840" i="14"/>
  <c r="AD1840" i="14"/>
  <c r="AC1840" i="14"/>
  <c r="AE1840" i="14"/>
  <c r="AB1842" i="14"/>
  <c r="AD1842" i="14"/>
  <c r="AC1842" i="14"/>
  <c r="AE1842" i="14"/>
  <c r="AB1844" i="14"/>
  <c r="AD1844" i="14"/>
  <c r="AC1844" i="14"/>
  <c r="AE1844" i="14"/>
  <c r="AB1846" i="14"/>
  <c r="AD1846" i="14"/>
  <c r="AC1846" i="14"/>
  <c r="AE1846" i="14"/>
  <c r="AB1848" i="14"/>
  <c r="AD1848" i="14"/>
  <c r="AC1848" i="14"/>
  <c r="AE1848" i="14"/>
  <c r="AB1850" i="14"/>
  <c r="AD1850" i="14"/>
  <c r="AC1850" i="14"/>
  <c r="AE1850" i="14"/>
  <c r="AB1852" i="14"/>
  <c r="AD1852" i="14"/>
  <c r="AC1852" i="14"/>
  <c r="AE1852" i="14"/>
  <c r="AB1854" i="14"/>
  <c r="AD1854" i="14"/>
  <c r="AC1854" i="14"/>
  <c r="AE1854" i="14"/>
  <c r="AB1856" i="14"/>
  <c r="AD1856" i="14"/>
  <c r="AC1856" i="14"/>
  <c r="AE1856" i="14"/>
  <c r="AB1858" i="14"/>
  <c r="AD1858" i="14"/>
  <c r="AC1858" i="14"/>
  <c r="AE1858" i="14"/>
  <c r="AB1860" i="14"/>
  <c r="AD1860" i="14"/>
  <c r="AC1860" i="14"/>
  <c r="AE1860" i="14"/>
  <c r="AB1862" i="14"/>
  <c r="AD1862" i="14"/>
  <c r="AC1862" i="14"/>
  <c r="AE1862" i="14"/>
  <c r="AB1864" i="14"/>
  <c r="AD1864" i="14"/>
  <c r="AC1864" i="14"/>
  <c r="AE1864" i="14"/>
  <c r="AB1866" i="14"/>
  <c r="AD1866" i="14"/>
  <c r="AC1866" i="14"/>
  <c r="AE1866" i="14"/>
  <c r="AB1868" i="14"/>
  <c r="AD1868" i="14"/>
  <c r="AC1868" i="14"/>
  <c r="AE1868" i="14"/>
  <c r="AB1870" i="14"/>
  <c r="AD1870" i="14"/>
  <c r="AC1870" i="14"/>
  <c r="AE1870" i="14"/>
  <c r="AB1872" i="14"/>
  <c r="AD1872" i="14"/>
  <c r="AC1872" i="14"/>
  <c r="AE1872" i="14"/>
  <c r="AB1874" i="14"/>
  <c r="AD1874" i="14"/>
  <c r="AC1874" i="14"/>
  <c r="AE1874" i="14"/>
  <c r="AB1876" i="14"/>
  <c r="AD1876" i="14"/>
  <c r="AC1876" i="14"/>
  <c r="AE1876" i="14"/>
  <c r="AB1878" i="14"/>
  <c r="AD1878" i="14"/>
  <c r="AC1878" i="14"/>
  <c r="AE1878" i="14"/>
  <c r="AB1880" i="14"/>
  <c r="AD1880" i="14"/>
  <c r="AC1880" i="14"/>
  <c r="AE1880" i="14"/>
  <c r="AB1882" i="14"/>
  <c r="AD1882" i="14"/>
  <c r="AC1882" i="14"/>
  <c r="AE1882" i="14"/>
  <c r="AB1884" i="14"/>
  <c r="AD1884" i="14"/>
  <c r="AC1884" i="14"/>
  <c r="AE1884" i="14"/>
  <c r="AB1886" i="14"/>
  <c r="AD1886" i="14"/>
  <c r="AC1886" i="14"/>
  <c r="AE1886" i="14"/>
  <c r="AB1888" i="14"/>
  <c r="AD1888" i="14"/>
  <c r="AC1888" i="14"/>
  <c r="AE1888" i="14"/>
  <c r="AB1890" i="14"/>
  <c r="AD1890" i="14"/>
  <c r="AC1890" i="14"/>
  <c r="AE1890" i="14"/>
  <c r="AB1892" i="14"/>
  <c r="AD1892" i="14"/>
  <c r="AC1892" i="14"/>
  <c r="AE1892" i="14"/>
  <c r="AB1894" i="14"/>
  <c r="AD1894" i="14"/>
  <c r="AC1894" i="14"/>
  <c r="AE1894" i="14"/>
  <c r="AB1896" i="14"/>
  <c r="AD1896" i="14"/>
  <c r="AC1896" i="14"/>
  <c r="AE1896" i="14"/>
  <c r="AB1898" i="14"/>
  <c r="AD1898" i="14"/>
  <c r="AC1898" i="14"/>
  <c r="AE1898" i="14"/>
  <c r="AB1900" i="14"/>
  <c r="AD1900" i="14"/>
  <c r="AC1900" i="14"/>
  <c r="AE1900" i="14"/>
  <c r="AB1902" i="14"/>
  <c r="AD1902" i="14"/>
  <c r="AC1902" i="14"/>
  <c r="AE1902" i="14"/>
  <c r="AB1904" i="14"/>
  <c r="AD1904" i="14"/>
  <c r="AC1904" i="14"/>
  <c r="AE1904" i="14"/>
  <c r="AB1906" i="14"/>
  <c r="AD1906" i="14"/>
  <c r="AC1906" i="14"/>
  <c r="AE1906" i="14"/>
  <c r="AB1908" i="14"/>
  <c r="AD1908" i="14"/>
  <c r="AC1908" i="14"/>
  <c r="AE1908" i="14"/>
  <c r="AB1910" i="14"/>
  <c r="AD1910" i="14"/>
  <c r="AC1910" i="14"/>
  <c r="AE1910" i="14"/>
  <c r="AB1912" i="14"/>
  <c r="AD1912" i="14"/>
  <c r="AC1912" i="14"/>
  <c r="AE1912" i="14"/>
  <c r="AB1914" i="14"/>
  <c r="AD1914" i="14"/>
  <c r="AC1914" i="14"/>
  <c r="AE1914" i="14"/>
  <c r="AB1916" i="14"/>
  <c r="AD1916" i="14"/>
  <c r="AC1916" i="14"/>
  <c r="AE1916" i="14"/>
  <c r="AB1918" i="14"/>
  <c r="AD1918" i="14"/>
  <c r="AC1918" i="14"/>
  <c r="AE1918" i="14"/>
  <c r="AB1920" i="14"/>
  <c r="AD1920" i="14"/>
  <c r="AC1920" i="14"/>
  <c r="AE1920" i="14"/>
  <c r="AB1922" i="14"/>
  <c r="AD1922" i="14"/>
  <c r="AC1922" i="14"/>
  <c r="AE1922" i="14"/>
  <c r="AB1924" i="14"/>
  <c r="AD1924" i="14"/>
  <c r="AC1924" i="14"/>
  <c r="AE1924" i="14"/>
  <c r="AB1926" i="14"/>
  <c r="AD1926" i="14"/>
  <c r="AC1926" i="14"/>
  <c r="AE1926" i="14"/>
  <c r="AB1928" i="14"/>
  <c r="AD1928" i="14"/>
  <c r="AC1928" i="14"/>
  <c r="AE1928" i="14"/>
  <c r="AB1930" i="14"/>
  <c r="AD1930" i="14"/>
  <c r="AC1930" i="14"/>
  <c r="AE1930" i="14"/>
  <c r="AB1932" i="14"/>
  <c r="AD1932" i="14"/>
  <c r="AC1932" i="14"/>
  <c r="AE1932" i="14"/>
  <c r="AB1934" i="14"/>
  <c r="AD1934" i="14"/>
  <c r="AC1934" i="14"/>
  <c r="AE1934" i="14"/>
  <c r="AB1936" i="14"/>
  <c r="AD1936" i="14"/>
  <c r="AC1936" i="14"/>
  <c r="AE1936" i="14"/>
  <c r="AB1938" i="14"/>
  <c r="AD1938" i="14"/>
  <c r="AC1938" i="14"/>
  <c r="AE1938" i="14"/>
  <c r="AB1940" i="14"/>
  <c r="AD1940" i="14"/>
  <c r="AC1940" i="14"/>
  <c r="AE1940" i="14"/>
  <c r="AB1942" i="14"/>
  <c r="AD1942" i="14"/>
  <c r="AC1942" i="14"/>
  <c r="AE1942" i="14"/>
  <c r="AB1944" i="14"/>
  <c r="AD1944" i="14"/>
  <c r="AC1944" i="14"/>
  <c r="AE1944" i="14"/>
  <c r="AB1946" i="14"/>
  <c r="AD1946" i="14"/>
  <c r="AC1946" i="14"/>
  <c r="AE1946" i="14"/>
  <c r="AB1948" i="14"/>
  <c r="AD1948" i="14"/>
  <c r="AC1948" i="14"/>
  <c r="AE1948" i="14"/>
  <c r="AB1950" i="14"/>
  <c r="AD1950" i="14"/>
  <c r="AC1950" i="14"/>
  <c r="AE1950" i="14"/>
  <c r="AB1952" i="14"/>
  <c r="AD1952" i="14"/>
  <c r="AC1952" i="14"/>
  <c r="AE1952" i="14"/>
  <c r="AB1954" i="14"/>
  <c r="AD1954" i="14"/>
  <c r="AC1954" i="14"/>
  <c r="AE1954" i="14"/>
  <c r="AB1956" i="14"/>
  <c r="AD1956" i="14"/>
  <c r="AC1956" i="14"/>
  <c r="AE1956" i="14"/>
  <c r="AB1958" i="14"/>
  <c r="AD1958" i="14"/>
  <c r="AC1958" i="14"/>
  <c r="AE1958" i="14"/>
  <c r="AB1960" i="14"/>
  <c r="AD1960" i="14"/>
  <c r="AC1960" i="14"/>
  <c r="AE1960" i="14"/>
  <c r="AB1962" i="14"/>
  <c r="AD1962" i="14"/>
  <c r="AC1962" i="14"/>
  <c r="AE1962" i="14"/>
  <c r="AB1964" i="14"/>
  <c r="AD1964" i="14"/>
  <c r="AC1964" i="14"/>
  <c r="AE1964" i="14"/>
  <c r="AB1966" i="14"/>
  <c r="AD1966" i="14"/>
  <c r="AC1966" i="14"/>
  <c r="AE1966" i="14"/>
  <c r="AB1968" i="14"/>
  <c r="AD1968" i="14"/>
  <c r="AC1968" i="14"/>
  <c r="AE1968" i="14"/>
  <c r="AB1970" i="14"/>
  <c r="AD1970" i="14"/>
  <c r="AC1970" i="14"/>
  <c r="AE1970" i="14"/>
  <c r="AB1972" i="14"/>
  <c r="AD1972" i="14"/>
  <c r="AC1972" i="14"/>
  <c r="AE1972" i="14"/>
  <c r="AB1974" i="14"/>
  <c r="AD1974" i="14"/>
  <c r="AC1974" i="14"/>
  <c r="AE1974" i="14"/>
  <c r="AB1976" i="14"/>
  <c r="AD1976" i="14"/>
  <c r="AC1976" i="14"/>
  <c r="AE1976" i="14"/>
  <c r="AB1978" i="14"/>
  <c r="AD1978" i="14"/>
  <c r="AC1978" i="14"/>
  <c r="AE1978" i="14"/>
  <c r="AB1980" i="14"/>
  <c r="AD1980" i="14"/>
  <c r="AC1980" i="14"/>
  <c r="AE1980" i="14"/>
  <c r="AB1982" i="14"/>
  <c r="AD1982" i="14"/>
  <c r="AC1982" i="14"/>
  <c r="AE1982" i="14"/>
  <c r="AB1984" i="14"/>
  <c r="AD1984" i="14"/>
  <c r="AC1984" i="14"/>
  <c r="AE1984" i="14"/>
  <c r="AB1986" i="14"/>
  <c r="AD1986" i="14"/>
  <c r="AC1986" i="14"/>
  <c r="AE1986" i="14"/>
  <c r="AB1988" i="14"/>
  <c r="AD1988" i="14"/>
  <c r="AC1988" i="14"/>
  <c r="AE1988" i="14"/>
  <c r="AB1990" i="14"/>
  <c r="AD1990" i="14"/>
  <c r="AC1990" i="14"/>
  <c r="AE1990" i="14"/>
  <c r="AB1992" i="14"/>
  <c r="AD1992" i="14"/>
  <c r="AC1992" i="14"/>
  <c r="AE1992" i="14"/>
  <c r="AB1994" i="14"/>
  <c r="AD1994" i="14"/>
  <c r="AC1994" i="14"/>
  <c r="AE1994" i="14"/>
  <c r="AB1996" i="14"/>
  <c r="AD1996" i="14"/>
  <c r="AC1996" i="14"/>
  <c r="AE1996" i="14"/>
  <c r="AB1998" i="14"/>
  <c r="AD1998" i="14"/>
  <c r="AC1998" i="14"/>
  <c r="AE1998" i="14"/>
  <c r="AB2000" i="14"/>
  <c r="AD2000" i="14"/>
  <c r="AC2000" i="14"/>
  <c r="AE2000" i="14"/>
  <c r="AB2002" i="14"/>
  <c r="AD2002" i="14"/>
  <c r="AC2002" i="14"/>
  <c r="AE2002" i="14"/>
  <c r="AB2004" i="14"/>
  <c r="AD2004" i="14"/>
  <c r="AC2004" i="14"/>
  <c r="AE2004" i="14"/>
  <c r="AB2006" i="14"/>
  <c r="AD2006" i="14"/>
  <c r="AC2006" i="14"/>
  <c r="AE2006" i="14"/>
  <c r="AB2008" i="14"/>
  <c r="AD2008" i="14"/>
  <c r="AC2008" i="14"/>
  <c r="AE2008" i="14"/>
  <c r="AB2010" i="14"/>
  <c r="AD2010" i="14"/>
  <c r="AC2010" i="14"/>
  <c r="AE2010" i="14"/>
  <c r="AB2012" i="14"/>
  <c r="AD2012" i="14"/>
  <c r="AC2012" i="14"/>
  <c r="AE2012" i="14"/>
  <c r="AB2014" i="14"/>
  <c r="AD2014" i="14"/>
  <c r="AC2014" i="14"/>
  <c r="AE2014" i="14"/>
  <c r="AB2016" i="14"/>
  <c r="AD2016" i="14"/>
  <c r="AC2016" i="14"/>
  <c r="AE2016" i="14"/>
  <c r="AB2018" i="14"/>
  <c r="AD2018" i="14"/>
  <c r="AC2018" i="14"/>
  <c r="AE2018" i="14"/>
  <c r="AB2020" i="14"/>
  <c r="AD2020" i="14"/>
  <c r="AC2020" i="14"/>
  <c r="AE2020" i="14"/>
  <c r="AB2022" i="14"/>
  <c r="AD2022" i="14"/>
  <c r="AC2022" i="14"/>
  <c r="AE2022" i="14"/>
  <c r="AF2025" i="14"/>
  <c r="AF2027" i="14"/>
  <c r="AF2029" i="14"/>
  <c r="AF2031" i="14"/>
  <c r="AF2033" i="14"/>
  <c r="AF2035" i="14"/>
  <c r="AF2037" i="14"/>
  <c r="AF2039" i="14"/>
  <c r="AF2041" i="14"/>
  <c r="AF2043" i="14"/>
  <c r="AF2045" i="14"/>
  <c r="AF2047" i="14"/>
  <c r="AF2049" i="14"/>
  <c r="AF2051" i="14"/>
  <c r="AF2053" i="14"/>
  <c r="AF2055" i="14"/>
  <c r="AF2057" i="14"/>
  <c r="AF2059" i="14"/>
  <c r="AF2061" i="14"/>
  <c r="AF2063" i="14"/>
  <c r="AF2065" i="14"/>
  <c r="AF2067" i="14"/>
  <c r="AF2069" i="14"/>
  <c r="AF2071" i="14"/>
  <c r="AF2073" i="14"/>
  <c r="AF2075" i="14"/>
  <c r="AF2077" i="14"/>
  <c r="AF2079" i="14"/>
  <c r="AF2081" i="14"/>
  <c r="AF2083" i="14"/>
  <c r="AF2085" i="14"/>
  <c r="AF2087" i="14"/>
  <c r="AF2089" i="14"/>
  <c r="AF2091" i="14"/>
  <c r="AF2093" i="14"/>
  <c r="AF2095" i="14"/>
  <c r="AF2097" i="14"/>
  <c r="AF2099" i="14"/>
  <c r="AF2101" i="14"/>
  <c r="AF2103" i="14"/>
  <c r="AF2105" i="14"/>
  <c r="AF2107" i="14"/>
  <c r="AF2109" i="14"/>
  <c r="AF2111" i="14"/>
  <c r="AF2113" i="14"/>
  <c r="AF2115" i="14"/>
  <c r="AF2117" i="14"/>
  <c r="AF2119" i="14"/>
  <c r="AF2121" i="14"/>
  <c r="AF2123" i="14"/>
  <c r="AF2125" i="14"/>
  <c r="AF2127" i="14"/>
  <c r="AF2129" i="14"/>
  <c r="AF2131" i="14"/>
  <c r="AF2133" i="14"/>
  <c r="AF2135" i="14"/>
  <c r="AF2137" i="14"/>
  <c r="AF2139" i="14"/>
  <c r="AF2141" i="14"/>
  <c r="AF2143" i="14"/>
  <c r="AF2145" i="14"/>
  <c r="AF2147" i="14"/>
  <c r="AF2149" i="14"/>
  <c r="AF2151" i="14"/>
  <c r="AF2153" i="14"/>
  <c r="AF2155" i="14"/>
  <c r="AF2157" i="14"/>
  <c r="AF2159" i="14"/>
  <c r="AF2161" i="14"/>
  <c r="AF2163" i="14"/>
  <c r="AF2165" i="14"/>
  <c r="AF2167" i="14"/>
  <c r="AF2169" i="14"/>
  <c r="AF2171" i="14"/>
  <c r="AF2173" i="14"/>
  <c r="AF2175" i="14"/>
  <c r="AF2177" i="14"/>
  <c r="AF2179" i="14"/>
  <c r="AF2181" i="14"/>
  <c r="AF2183" i="14"/>
  <c r="AF2185" i="14"/>
  <c r="AF2187" i="14"/>
  <c r="AF2189" i="14"/>
  <c r="AF2191" i="14"/>
  <c r="AF2193" i="14"/>
  <c r="AF2195" i="14"/>
  <c r="AF2197" i="14"/>
  <c r="AF2199" i="14"/>
  <c r="AF2201" i="14"/>
  <c r="AF2203" i="14"/>
  <c r="AF2205" i="14"/>
  <c r="AF2207" i="14"/>
  <c r="AF2209" i="14"/>
  <c r="AF2211" i="14"/>
  <c r="AF2213" i="14"/>
  <c r="AF2215" i="14"/>
  <c r="AF2217" i="14"/>
  <c r="AF2219" i="14"/>
  <c r="AF2221" i="14"/>
  <c r="AF2223" i="14"/>
  <c r="AF2225" i="14"/>
  <c r="AF2227" i="14"/>
  <c r="AF2229" i="14"/>
  <c r="AF2231" i="14"/>
  <c r="AF2233" i="14"/>
  <c r="AF2235" i="14"/>
  <c r="AF2237" i="14"/>
  <c r="AF2239" i="14"/>
  <c r="AF2241" i="14"/>
  <c r="AF2243" i="14"/>
  <c r="AF2245" i="14"/>
  <c r="AF2247" i="14"/>
  <c r="AF2249" i="14"/>
  <c r="AF2251" i="14"/>
  <c r="AF2253" i="14"/>
  <c r="AF2255" i="14"/>
  <c r="AF2257" i="14"/>
  <c r="AF2259" i="14"/>
  <c r="AF2261" i="14"/>
  <c r="AF2263" i="14"/>
  <c r="AF2265" i="14"/>
  <c r="AF2267" i="14"/>
  <c r="AF2269" i="14"/>
  <c r="AF2271" i="14"/>
  <c r="AF2273" i="14"/>
  <c r="AF2275" i="14"/>
  <c r="AF2277" i="14"/>
  <c r="AF2279" i="14"/>
  <c r="AF2281" i="14"/>
  <c r="AF2283" i="14"/>
  <c r="AF2285" i="14"/>
  <c r="AF2287" i="14"/>
  <c r="AF2289" i="14"/>
  <c r="AF2291" i="14"/>
  <c r="AF2293" i="14"/>
  <c r="AF2295" i="14"/>
  <c r="AF2297" i="14"/>
  <c r="AF2299" i="14"/>
  <c r="AF2301" i="14"/>
  <c r="AF2303" i="14"/>
  <c r="AF2305" i="14"/>
  <c r="AF2307" i="14"/>
  <c r="AF2309" i="14"/>
  <c r="AF2311" i="14"/>
  <c r="AF2313" i="14"/>
  <c r="AF2315" i="14"/>
  <c r="AF2317" i="14"/>
  <c r="AF2319" i="14"/>
  <c r="AF2321" i="14"/>
  <c r="AF2323" i="14"/>
  <c r="AF2325" i="14"/>
  <c r="AF2327" i="14"/>
  <c r="AF2329" i="14"/>
  <c r="AF2331" i="14"/>
  <c r="AF2333" i="14"/>
  <c r="AF2335" i="14"/>
  <c r="AF2337" i="14"/>
  <c r="AF2339" i="14"/>
  <c r="AF2341" i="14"/>
  <c r="AF2343" i="14"/>
  <c r="AF2345" i="14"/>
  <c r="AF2347" i="14"/>
  <c r="AF2349" i="14"/>
  <c r="AF2351" i="14"/>
  <c r="AF2353" i="14"/>
  <c r="AF2355" i="14"/>
  <c r="AF2357" i="14"/>
  <c r="AF2359" i="14"/>
  <c r="AF2361" i="14"/>
  <c r="AF2363" i="14"/>
  <c r="AF2365" i="14"/>
  <c r="AF2367" i="14"/>
  <c r="AF2369" i="14"/>
  <c r="AF2371" i="14"/>
  <c r="AF2373" i="14"/>
  <c r="AF2375" i="14"/>
  <c r="AF2377" i="14"/>
  <c r="AF2379" i="14"/>
  <c r="AF2381" i="14"/>
  <c r="AF2383" i="14"/>
  <c r="AF2385" i="14"/>
  <c r="AF2387" i="14"/>
  <c r="AF2389" i="14"/>
  <c r="AF2391" i="14"/>
  <c r="AF2393" i="14"/>
  <c r="AF2395" i="14"/>
  <c r="AF2397" i="14"/>
  <c r="AF2399" i="14"/>
  <c r="AF2401" i="14"/>
  <c r="AF2403" i="14"/>
  <c r="AF2405" i="14"/>
  <c r="AF2407" i="14"/>
  <c r="AF2409" i="14"/>
  <c r="AF2411" i="14"/>
  <c r="AF2413" i="14"/>
  <c r="AF2415" i="14"/>
  <c r="AF2417" i="14"/>
  <c r="AF2419" i="14"/>
  <c r="AF2421" i="14"/>
  <c r="AF2423" i="14"/>
  <c r="AF2425" i="14"/>
  <c r="AF2427" i="14"/>
  <c r="AF2429" i="14"/>
  <c r="AF2431" i="14"/>
  <c r="AF2433" i="14"/>
  <c r="AF2435" i="14"/>
  <c r="AF2437" i="14"/>
  <c r="AF2439" i="14"/>
  <c r="AF2441" i="14"/>
  <c r="AF2443" i="14"/>
  <c r="AF2445" i="14"/>
  <c r="AF2447" i="14"/>
  <c r="AF2449" i="14"/>
  <c r="AF2451" i="14"/>
  <c r="AF2453" i="14"/>
  <c r="AF2455" i="14"/>
  <c r="AF2457" i="14"/>
  <c r="AF2459" i="14"/>
  <c r="AF2461" i="14"/>
  <c r="AF2463" i="14"/>
  <c r="AF2465" i="14"/>
  <c r="AF2467" i="14"/>
  <c r="AF2469" i="14"/>
  <c r="AF2471" i="14"/>
  <c r="AF2473" i="14"/>
  <c r="AF2475" i="14"/>
  <c r="AF2477" i="14"/>
  <c r="AF2479" i="14"/>
  <c r="AF2481" i="14"/>
  <c r="AF2483" i="14"/>
  <c r="AF2485" i="14"/>
  <c r="AF2487" i="14"/>
  <c r="AF2489" i="14"/>
  <c r="AF2491" i="14"/>
  <c r="AF2493" i="14"/>
  <c r="AF2495" i="14"/>
  <c r="AF2497" i="14"/>
  <c r="AF2499" i="14"/>
  <c r="AF2501" i="14"/>
  <c r="AF2503" i="14"/>
  <c r="C113" i="7"/>
  <c r="C73" i="7"/>
  <c r="Q74" i="7" s="1"/>
  <c r="C349" i="7"/>
  <c r="Q350" i="7" s="1"/>
  <c r="C357" i="7"/>
  <c r="S356" i="7" s="1"/>
  <c r="V356" i="7" s="1"/>
  <c r="C365" i="7"/>
  <c r="C373" i="7"/>
  <c r="Q374" i="7" s="1"/>
  <c r="C381" i="7"/>
  <c r="Q382" i="7" s="1"/>
  <c r="C389" i="7"/>
  <c r="Q390" i="7" s="1"/>
  <c r="C397" i="7"/>
  <c r="C405" i="7"/>
  <c r="C114" i="7"/>
  <c r="AF17" i="14"/>
  <c r="AF15" i="14"/>
  <c r="AF25" i="14"/>
  <c r="AF71" i="14"/>
  <c r="AF79" i="14"/>
  <c r="AF87" i="14"/>
  <c r="AF97" i="14"/>
  <c r="AF105" i="14"/>
  <c r="AF113" i="14"/>
  <c r="AF121" i="14"/>
  <c r="AF129" i="14"/>
  <c r="AF137" i="14"/>
  <c r="AF145" i="14"/>
  <c r="AF153" i="14"/>
  <c r="AF161" i="14"/>
  <c r="AF169" i="14"/>
  <c r="AF99" i="14"/>
  <c r="AF107" i="14"/>
  <c r="AF115" i="14"/>
  <c r="AF123" i="14"/>
  <c r="AF131" i="14"/>
  <c r="AF139" i="14"/>
  <c r="AF147" i="14"/>
  <c r="AF155" i="14"/>
  <c r="AF163" i="14"/>
  <c r="AF171" i="14"/>
  <c r="AF178" i="14"/>
  <c r="AF73" i="14"/>
  <c r="AF81" i="14"/>
  <c r="AF89" i="14"/>
  <c r="AF172" i="14"/>
  <c r="AF180" i="14"/>
  <c r="AF187" i="14"/>
  <c r="AF195" i="14"/>
  <c r="AF203" i="14"/>
  <c r="AF211" i="14"/>
  <c r="AF219" i="14"/>
  <c r="AF227" i="14"/>
  <c r="AF235" i="14"/>
  <c r="AF243" i="14"/>
  <c r="AF251" i="14"/>
  <c r="AF259" i="14"/>
  <c r="AF267" i="14"/>
  <c r="AF275" i="14"/>
  <c r="AF193" i="14"/>
  <c r="AF201" i="14"/>
  <c r="AF209" i="14"/>
  <c r="AF217" i="14"/>
  <c r="AF225" i="14"/>
  <c r="AF233" i="14"/>
  <c r="AF241" i="14"/>
  <c r="AF249" i="14"/>
  <c r="AF257" i="14"/>
  <c r="AF265" i="14"/>
  <c r="AF273" i="14"/>
  <c r="AB280" i="14"/>
  <c r="AD280" i="14"/>
  <c r="AC280" i="14"/>
  <c r="AE280" i="14"/>
  <c r="AB282" i="14"/>
  <c r="AD282" i="14"/>
  <c r="AC282" i="14"/>
  <c r="AE282" i="14"/>
  <c r="AB284" i="14"/>
  <c r="AD284" i="14"/>
  <c r="AC284" i="14"/>
  <c r="AE284" i="14"/>
  <c r="AB286" i="14"/>
  <c r="AD286" i="14"/>
  <c r="AC286" i="14"/>
  <c r="AE286" i="14"/>
  <c r="AB288" i="14"/>
  <c r="AD288" i="14"/>
  <c r="AC288" i="14"/>
  <c r="AE288" i="14"/>
  <c r="AB290" i="14"/>
  <c r="AD290" i="14"/>
  <c r="AC290" i="14"/>
  <c r="AE290" i="14"/>
  <c r="AB292" i="14"/>
  <c r="AD292" i="14"/>
  <c r="AC292" i="14"/>
  <c r="AE292" i="14"/>
  <c r="AB294" i="14"/>
  <c r="AD294" i="14"/>
  <c r="AC294" i="14"/>
  <c r="AE294" i="14"/>
  <c r="AB296" i="14"/>
  <c r="AD296" i="14"/>
  <c r="AC296" i="14"/>
  <c r="AE296" i="14"/>
  <c r="AB298" i="14"/>
  <c r="AD298" i="14"/>
  <c r="AC298" i="14"/>
  <c r="AE298" i="14"/>
  <c r="AB300" i="14"/>
  <c r="AD300" i="14"/>
  <c r="AC300" i="14"/>
  <c r="AE300" i="14"/>
  <c r="AB302" i="14"/>
  <c r="AD302" i="14"/>
  <c r="AC302" i="14"/>
  <c r="AE302" i="14"/>
  <c r="AB304" i="14"/>
  <c r="AD304" i="14"/>
  <c r="AC304" i="14"/>
  <c r="AE304" i="14"/>
  <c r="AB306" i="14"/>
  <c r="AD306" i="14"/>
  <c r="AC306" i="14"/>
  <c r="AE306" i="14"/>
  <c r="AB308" i="14"/>
  <c r="AD308" i="14"/>
  <c r="AC308" i="14"/>
  <c r="AE308" i="14"/>
  <c r="AB310" i="14"/>
  <c r="AD310" i="14"/>
  <c r="AC310" i="14"/>
  <c r="AE310" i="14"/>
  <c r="AB312" i="14"/>
  <c r="AD312" i="14"/>
  <c r="AC312" i="14"/>
  <c r="AE312" i="14"/>
  <c r="AB314" i="14"/>
  <c r="AD314" i="14"/>
  <c r="AC314" i="14"/>
  <c r="AE314" i="14"/>
  <c r="AB316" i="14"/>
  <c r="AD316" i="14"/>
  <c r="AC316" i="14"/>
  <c r="AE316" i="14"/>
  <c r="AB318" i="14"/>
  <c r="AD318" i="14"/>
  <c r="AC318" i="14"/>
  <c r="AE318" i="14"/>
  <c r="AB320" i="14"/>
  <c r="AD320" i="14"/>
  <c r="AC320" i="14"/>
  <c r="AE320" i="14"/>
  <c r="AB322" i="14"/>
  <c r="AD322" i="14"/>
  <c r="AC322" i="14"/>
  <c r="AE322" i="14"/>
  <c r="AB324" i="14"/>
  <c r="AD324" i="14"/>
  <c r="AC324" i="14"/>
  <c r="AE324" i="14"/>
  <c r="AB326" i="14"/>
  <c r="AD326" i="14"/>
  <c r="AC326" i="14"/>
  <c r="AE326" i="14"/>
  <c r="AB328" i="14"/>
  <c r="AD328" i="14"/>
  <c r="AC328" i="14"/>
  <c r="AE328" i="14"/>
  <c r="AB330" i="14"/>
  <c r="AD330" i="14"/>
  <c r="AC330" i="14"/>
  <c r="AE330" i="14"/>
  <c r="AB335" i="14"/>
  <c r="AD335" i="14"/>
  <c r="AE335" i="14"/>
  <c r="AC335" i="14"/>
  <c r="AB339" i="14"/>
  <c r="AD339" i="14"/>
  <c r="AE339" i="14"/>
  <c r="AC339" i="14"/>
  <c r="AB343" i="14"/>
  <c r="AD343" i="14"/>
  <c r="AE343" i="14"/>
  <c r="AC343" i="14"/>
  <c r="AB347" i="14"/>
  <c r="AD347" i="14"/>
  <c r="AE347" i="14"/>
  <c r="AC347" i="14"/>
  <c r="AB351" i="14"/>
  <c r="AD351" i="14"/>
  <c r="AE351" i="14"/>
  <c r="AC351" i="14"/>
  <c r="AB355" i="14"/>
  <c r="AD355" i="14"/>
  <c r="AE355" i="14"/>
  <c r="AC355" i="14"/>
  <c r="AB359" i="14"/>
  <c r="AD359" i="14"/>
  <c r="AE359" i="14"/>
  <c r="AC359" i="14"/>
  <c r="AB363" i="14"/>
  <c r="AD363" i="14"/>
  <c r="AE363" i="14"/>
  <c r="AC363" i="14"/>
  <c r="AB367" i="14"/>
  <c r="AD367" i="14"/>
  <c r="AE367" i="14"/>
  <c r="AC367" i="14"/>
  <c r="AB371" i="14"/>
  <c r="AD371" i="14"/>
  <c r="AE371" i="14"/>
  <c r="AC371" i="14"/>
  <c r="AB375" i="14"/>
  <c r="AD375" i="14"/>
  <c r="AE375" i="14"/>
  <c r="AC375" i="14"/>
  <c r="AB390" i="14"/>
  <c r="AD390" i="14"/>
  <c r="AE390" i="14"/>
  <c r="AC390" i="14"/>
  <c r="AB392" i="14"/>
  <c r="AD392" i="14"/>
  <c r="AE392" i="14"/>
  <c r="AC392" i="14"/>
  <c r="AB394" i="14"/>
  <c r="AD394" i="14"/>
  <c r="AE394" i="14"/>
  <c r="AC394" i="14"/>
  <c r="AB396" i="14"/>
  <c r="AD396" i="14"/>
  <c r="AE396" i="14"/>
  <c r="AC396" i="14"/>
  <c r="AB398" i="14"/>
  <c r="AD398" i="14"/>
  <c r="AE398" i="14"/>
  <c r="AC398" i="14"/>
  <c r="AB400" i="14"/>
  <c r="AD400" i="14"/>
  <c r="AE400" i="14"/>
  <c r="AC400" i="14"/>
  <c r="AB402" i="14"/>
  <c r="AD402" i="14"/>
  <c r="AE402" i="14"/>
  <c r="AC402" i="14"/>
  <c r="AB404" i="14"/>
  <c r="AD404" i="14"/>
  <c r="AE404" i="14"/>
  <c r="AC404" i="14"/>
  <c r="AB406" i="14"/>
  <c r="AD406" i="14"/>
  <c r="AE406" i="14"/>
  <c r="AC406" i="14"/>
  <c r="AB408" i="14"/>
  <c r="AD408" i="14"/>
  <c r="AE408" i="14"/>
  <c r="AC408" i="14"/>
  <c r="AB410" i="14"/>
  <c r="AD410" i="14"/>
  <c r="AE410" i="14"/>
  <c r="AC410" i="14"/>
  <c r="AB412" i="14"/>
  <c r="AD412" i="14"/>
  <c r="AE412" i="14"/>
  <c r="AC412" i="14"/>
  <c r="AB414" i="14"/>
  <c r="AD414" i="14"/>
  <c r="AE414" i="14"/>
  <c r="AC414" i="14"/>
  <c r="AB416" i="14"/>
  <c r="AD416" i="14"/>
  <c r="AE416" i="14"/>
  <c r="AC416" i="14"/>
  <c r="AB418" i="14"/>
  <c r="AD418" i="14"/>
  <c r="AE418" i="14"/>
  <c r="AC418" i="14"/>
  <c r="AB420" i="14"/>
  <c r="AD420" i="14"/>
  <c r="AE420" i="14"/>
  <c r="AC420" i="14"/>
  <c r="AB422" i="14"/>
  <c r="AD422" i="14"/>
  <c r="AE422" i="14"/>
  <c r="AC422" i="14"/>
  <c r="AB424" i="14"/>
  <c r="AD424" i="14"/>
  <c r="AE424" i="14"/>
  <c r="AC424" i="14"/>
  <c r="AB426" i="14"/>
  <c r="AD426" i="14"/>
  <c r="AE426" i="14"/>
  <c r="AC426" i="14"/>
  <c r="AB428" i="14"/>
  <c r="AD428" i="14"/>
  <c r="AE428" i="14"/>
  <c r="AC428" i="14"/>
  <c r="AB430" i="14"/>
  <c r="AD430" i="14"/>
  <c r="AE430" i="14"/>
  <c r="AC430" i="14"/>
  <c r="AB432" i="14"/>
  <c r="AD432" i="14"/>
  <c r="AE432" i="14"/>
  <c r="AC432" i="14"/>
  <c r="AB434" i="14"/>
  <c r="AD434" i="14"/>
  <c r="AE434" i="14"/>
  <c r="AC434" i="14"/>
  <c r="AB436" i="14"/>
  <c r="AD436" i="14"/>
  <c r="AE436" i="14"/>
  <c r="AC436" i="14"/>
  <c r="AB438" i="14"/>
  <c r="AD438" i="14"/>
  <c r="AE438" i="14"/>
  <c r="AC438" i="14"/>
  <c r="AB440" i="14"/>
  <c r="AD440" i="14"/>
  <c r="AE440" i="14"/>
  <c r="AC440" i="14"/>
  <c r="AB442" i="14"/>
  <c r="AD442" i="14"/>
  <c r="AE442" i="14"/>
  <c r="AC442" i="14"/>
  <c r="AB444" i="14"/>
  <c r="AD444" i="14"/>
  <c r="AE444" i="14"/>
  <c r="AC444" i="14"/>
  <c r="AB446" i="14"/>
  <c r="AD446" i="14"/>
  <c r="AC446" i="14"/>
  <c r="AE446" i="14"/>
  <c r="AB332" i="14"/>
  <c r="AD332" i="14"/>
  <c r="AE332" i="14"/>
  <c r="AC332" i="14"/>
  <c r="AB334" i="14"/>
  <c r="AD334" i="14"/>
  <c r="AE334" i="14"/>
  <c r="AC334" i="14"/>
  <c r="AB336" i="14"/>
  <c r="AD336" i="14"/>
  <c r="AE336" i="14"/>
  <c r="AC336" i="14"/>
  <c r="AB338" i="14"/>
  <c r="AD338" i="14"/>
  <c r="AE338" i="14"/>
  <c r="AC338" i="14"/>
  <c r="AB340" i="14"/>
  <c r="AD340" i="14"/>
  <c r="AE340" i="14"/>
  <c r="AC340" i="14"/>
  <c r="AB342" i="14"/>
  <c r="AD342" i="14"/>
  <c r="AE342" i="14"/>
  <c r="AC342" i="14"/>
  <c r="AB344" i="14"/>
  <c r="AD344" i="14"/>
  <c r="AE344" i="14"/>
  <c r="AC344" i="14"/>
  <c r="AB346" i="14"/>
  <c r="AD346" i="14"/>
  <c r="AE346" i="14"/>
  <c r="AC346" i="14"/>
  <c r="AB348" i="14"/>
  <c r="AD348" i="14"/>
  <c r="AE348" i="14"/>
  <c r="AC348" i="14"/>
  <c r="AB350" i="14"/>
  <c r="AD350" i="14"/>
  <c r="AE350" i="14"/>
  <c r="AC350" i="14"/>
  <c r="AB352" i="14"/>
  <c r="AD352" i="14"/>
  <c r="AE352" i="14"/>
  <c r="AC352" i="14"/>
  <c r="AB354" i="14"/>
  <c r="AD354" i="14"/>
  <c r="AE354" i="14"/>
  <c r="AC354" i="14"/>
  <c r="AB356" i="14"/>
  <c r="AD356" i="14"/>
  <c r="AE356" i="14"/>
  <c r="AC356" i="14"/>
  <c r="AB358" i="14"/>
  <c r="AD358" i="14"/>
  <c r="AE358" i="14"/>
  <c r="AC358" i="14"/>
  <c r="AB360" i="14"/>
  <c r="AD360" i="14"/>
  <c r="AE360" i="14"/>
  <c r="AC360" i="14"/>
  <c r="AB362" i="14"/>
  <c r="AD362" i="14"/>
  <c r="AE362" i="14"/>
  <c r="AC362" i="14"/>
  <c r="AB364" i="14"/>
  <c r="AD364" i="14"/>
  <c r="AE364" i="14"/>
  <c r="AC364" i="14"/>
  <c r="AB366" i="14"/>
  <c r="AD366" i="14"/>
  <c r="AE366" i="14"/>
  <c r="AC366" i="14"/>
  <c r="AB368" i="14"/>
  <c r="AD368" i="14"/>
  <c r="AE368" i="14"/>
  <c r="AC368" i="14"/>
  <c r="AB370" i="14"/>
  <c r="AD370" i="14"/>
  <c r="AE370" i="14"/>
  <c r="AC370" i="14"/>
  <c r="AB372" i="14"/>
  <c r="AD372" i="14"/>
  <c r="AE372" i="14"/>
  <c r="AC372" i="14"/>
  <c r="AB374" i="14"/>
  <c r="AD374" i="14"/>
  <c r="AE374" i="14"/>
  <c r="AC374" i="14"/>
  <c r="AB705" i="14"/>
  <c r="AD705" i="14"/>
  <c r="AE705" i="14"/>
  <c r="AC705" i="14"/>
  <c r="AB707" i="14"/>
  <c r="AD707" i="14"/>
  <c r="AE707" i="14"/>
  <c r="AC707" i="14"/>
  <c r="AB709" i="14"/>
  <c r="AD709" i="14"/>
  <c r="AE709" i="14"/>
  <c r="AC709" i="14"/>
  <c r="AB711" i="14"/>
  <c r="AD711" i="14"/>
  <c r="AE711" i="14"/>
  <c r="AC711" i="14"/>
  <c r="AB713" i="14"/>
  <c r="AD713" i="14"/>
  <c r="AE713" i="14"/>
  <c r="AC713" i="14"/>
  <c r="AB715" i="14"/>
  <c r="AD715" i="14"/>
  <c r="AE715" i="14"/>
  <c r="AC715" i="14"/>
  <c r="AB717" i="14"/>
  <c r="AD717" i="14"/>
  <c r="AE717" i="14"/>
  <c r="AC717" i="14"/>
  <c r="AB719" i="14"/>
  <c r="AD719" i="14"/>
  <c r="AE719" i="14"/>
  <c r="AC719" i="14"/>
  <c r="AB721" i="14"/>
  <c r="AD721" i="14"/>
  <c r="AE721" i="14"/>
  <c r="AC721" i="14"/>
  <c r="AB723" i="14"/>
  <c r="AD723" i="14"/>
  <c r="AE723" i="14"/>
  <c r="AC723" i="14"/>
  <c r="AB725" i="14"/>
  <c r="AD725" i="14"/>
  <c r="AE725" i="14"/>
  <c r="AC725" i="14"/>
  <c r="AB727" i="14"/>
  <c r="AD727" i="14"/>
  <c r="AE727" i="14"/>
  <c r="AC727" i="14"/>
  <c r="AB729" i="14"/>
  <c r="AD729" i="14"/>
  <c r="AE729" i="14"/>
  <c r="AC729" i="14"/>
  <c r="AB731" i="14"/>
  <c r="AD731" i="14"/>
  <c r="AE731" i="14"/>
  <c r="AC731" i="14"/>
  <c r="AB733" i="14"/>
  <c r="AD733" i="14"/>
  <c r="AE733" i="14"/>
  <c r="AC733" i="14"/>
  <c r="AB735" i="14"/>
  <c r="AD735" i="14"/>
  <c r="AE735" i="14"/>
  <c r="AC735" i="14"/>
  <c r="AB737" i="14"/>
  <c r="AD737" i="14"/>
  <c r="AE737" i="14"/>
  <c r="AC737" i="14"/>
  <c r="AB739" i="14"/>
  <c r="AD739" i="14"/>
  <c r="AE739" i="14"/>
  <c r="AC739" i="14"/>
  <c r="AB741" i="14"/>
  <c r="AD741" i="14"/>
  <c r="AE741" i="14"/>
  <c r="AC741" i="14"/>
  <c r="AB743" i="14"/>
  <c r="AD743" i="14"/>
  <c r="AE743" i="14"/>
  <c r="AC743" i="14"/>
  <c r="AF446" i="14"/>
  <c r="AF448" i="14"/>
  <c r="AF450" i="14"/>
  <c r="AF452" i="14"/>
  <c r="AF454" i="14"/>
  <c r="AF456" i="14"/>
  <c r="AF458" i="14"/>
  <c r="AF460" i="14"/>
  <c r="AF462" i="14"/>
  <c r="AF464" i="14"/>
  <c r="AF466" i="14"/>
  <c r="AF468" i="14"/>
  <c r="AF470" i="14"/>
  <c r="AF472" i="14"/>
  <c r="AF474" i="14"/>
  <c r="AF476" i="14"/>
  <c r="AF478" i="14"/>
  <c r="AF480" i="14"/>
  <c r="AF482" i="14"/>
  <c r="AF484" i="14"/>
  <c r="AF486" i="14"/>
  <c r="AF488" i="14"/>
  <c r="AF490" i="14"/>
  <c r="AF492" i="14"/>
  <c r="AF494" i="14"/>
  <c r="AF496" i="14"/>
  <c r="AF498" i="14"/>
  <c r="AF500" i="14"/>
  <c r="AF502" i="14"/>
  <c r="AF504" i="14"/>
  <c r="AF506" i="14"/>
  <c r="AF508" i="14"/>
  <c r="AF510" i="14"/>
  <c r="AF512" i="14"/>
  <c r="AF514" i="14"/>
  <c r="AF516" i="14"/>
  <c r="AF518" i="14"/>
  <c r="AF520" i="14"/>
  <c r="AF522" i="14"/>
  <c r="AF524" i="14"/>
  <c r="AF526" i="14"/>
  <c r="AF528" i="14"/>
  <c r="AF530" i="14"/>
  <c r="AF532" i="14"/>
  <c r="AF534" i="14"/>
  <c r="AF536" i="14"/>
  <c r="AF538" i="14"/>
  <c r="AF540" i="14"/>
  <c r="AF542" i="14"/>
  <c r="AF544" i="14"/>
  <c r="AF546" i="14"/>
  <c r="AF548" i="14"/>
  <c r="AF550" i="14"/>
  <c r="AF552" i="14"/>
  <c r="AF554" i="14"/>
  <c r="AF556" i="14"/>
  <c r="AF558" i="14"/>
  <c r="AF560" i="14"/>
  <c r="AF562" i="14"/>
  <c r="AF564" i="14"/>
  <c r="AF566" i="14"/>
  <c r="AF568" i="14"/>
  <c r="AF570" i="14"/>
  <c r="AF572" i="14"/>
  <c r="AF574" i="14"/>
  <c r="AF576" i="14"/>
  <c r="AF578" i="14"/>
  <c r="AF580" i="14"/>
  <c r="AF582" i="14"/>
  <c r="AF584" i="14"/>
  <c r="AF586" i="14"/>
  <c r="AF588" i="14"/>
  <c r="AF590" i="14"/>
  <c r="AF592" i="14"/>
  <c r="AF594" i="14"/>
  <c r="AF596" i="14"/>
  <c r="AF598" i="14"/>
  <c r="AF600" i="14"/>
  <c r="AF602" i="14"/>
  <c r="AF604" i="14"/>
  <c r="AF606" i="14"/>
  <c r="AF608" i="14"/>
  <c r="AF610" i="14"/>
  <c r="AF612" i="14"/>
  <c r="AF614" i="14"/>
  <c r="AF616" i="14"/>
  <c r="AF618" i="14"/>
  <c r="AF620" i="14"/>
  <c r="AF622" i="14"/>
  <c r="AF624" i="14"/>
  <c r="AF626" i="14"/>
  <c r="AF628" i="14"/>
  <c r="AF630" i="14"/>
  <c r="AF632" i="14"/>
  <c r="AF634" i="14"/>
  <c r="AF636" i="14"/>
  <c r="AF638" i="14"/>
  <c r="AF640" i="14"/>
  <c r="AF642" i="14"/>
  <c r="AF644" i="14"/>
  <c r="AF646" i="14"/>
  <c r="AF648" i="14"/>
  <c r="AF650" i="14"/>
  <c r="AF652" i="14"/>
  <c r="AF654" i="14"/>
  <c r="AF656" i="14"/>
  <c r="AF658" i="14"/>
  <c r="AF660" i="14"/>
  <c r="AF662" i="14"/>
  <c r="AF664" i="14"/>
  <c r="AF666" i="14"/>
  <c r="AF668" i="14"/>
  <c r="AF670" i="14"/>
  <c r="AF672" i="14"/>
  <c r="AF674" i="14"/>
  <c r="AF676" i="14"/>
  <c r="AF678" i="14"/>
  <c r="AF680" i="14"/>
  <c r="AF682" i="14"/>
  <c r="AF684" i="14"/>
  <c r="AF686" i="14"/>
  <c r="AF688" i="14"/>
  <c r="AF690" i="14"/>
  <c r="AF692" i="14"/>
  <c r="AF694" i="14"/>
  <c r="AF696" i="14"/>
  <c r="AF698" i="14"/>
  <c r="AF700" i="14"/>
  <c r="AF702" i="14"/>
  <c r="AF744" i="14"/>
  <c r="AF746" i="14"/>
  <c r="AF748" i="14"/>
  <c r="AF750" i="14"/>
  <c r="AF752" i="14"/>
  <c r="AF754" i="14"/>
  <c r="AF756" i="14"/>
  <c r="AF758" i="14"/>
  <c r="AF760" i="14"/>
  <c r="AF762" i="14"/>
  <c r="AF764" i="14"/>
  <c r="AF766" i="14"/>
  <c r="AF768" i="14"/>
  <c r="AF770" i="14"/>
  <c r="AF772" i="14"/>
  <c r="AF774" i="14"/>
  <c r="AF776" i="14"/>
  <c r="AF778" i="14"/>
  <c r="AF780" i="14"/>
  <c r="AF782" i="14"/>
  <c r="AF784" i="14"/>
  <c r="AF786" i="14"/>
  <c r="AF788" i="14"/>
  <c r="AF790" i="14"/>
  <c r="AF792" i="14"/>
  <c r="AF794" i="14"/>
  <c r="AF796" i="14"/>
  <c r="AF798" i="14"/>
  <c r="AF800" i="14"/>
  <c r="AF802" i="14"/>
  <c r="AF804" i="14"/>
  <c r="AF806" i="14"/>
  <c r="AF808" i="14"/>
  <c r="AF810" i="14"/>
  <c r="AF812" i="14"/>
  <c r="AF814" i="14"/>
  <c r="AF816" i="14"/>
  <c r="AF818" i="14"/>
  <c r="AF820" i="14"/>
  <c r="AF822" i="14"/>
  <c r="AF824" i="14"/>
  <c r="AF826" i="14"/>
  <c r="AF828" i="14"/>
  <c r="AF830" i="14"/>
  <c r="AF832" i="14"/>
  <c r="AF834" i="14"/>
  <c r="AF836" i="14"/>
  <c r="AF838" i="14"/>
  <c r="AF840" i="14"/>
  <c r="AF842" i="14"/>
  <c r="AF844" i="14"/>
  <c r="AF846" i="14"/>
  <c r="AF848" i="14"/>
  <c r="AF850" i="14"/>
  <c r="AF852" i="14"/>
  <c r="AF854" i="14"/>
  <c r="AF856" i="14"/>
  <c r="AF858" i="14"/>
  <c r="AF860" i="14"/>
  <c r="AF862" i="14"/>
  <c r="AF864" i="14"/>
  <c r="AF866" i="14"/>
  <c r="AF868" i="14"/>
  <c r="AF870" i="14"/>
  <c r="AF872" i="14"/>
  <c r="AF874" i="14"/>
  <c r="AF876" i="14"/>
  <c r="AF878" i="14"/>
  <c r="AF880" i="14"/>
  <c r="AF882" i="14"/>
  <c r="AF884" i="14"/>
  <c r="AF886" i="14"/>
  <c r="AF888" i="14"/>
  <c r="AF890" i="14"/>
  <c r="AF892" i="14"/>
  <c r="AF894" i="14"/>
  <c r="AF896" i="14"/>
  <c r="AF898" i="14"/>
  <c r="AF900" i="14"/>
  <c r="AF902" i="14"/>
  <c r="AF904" i="14"/>
  <c r="AF906" i="14"/>
  <c r="AF908" i="14"/>
  <c r="AF910" i="14"/>
  <c r="AF912" i="14"/>
  <c r="AF914" i="14"/>
  <c r="AF916" i="14"/>
  <c r="AF918" i="14"/>
  <c r="AF920" i="14"/>
  <c r="AF922" i="14"/>
  <c r="AF924" i="14"/>
  <c r="AF926" i="14"/>
  <c r="AF928" i="14"/>
  <c r="AF930" i="14"/>
  <c r="AF932" i="14"/>
  <c r="AF934" i="14"/>
  <c r="AF936" i="14"/>
  <c r="AF938" i="14"/>
  <c r="AF940" i="14"/>
  <c r="AF942" i="14"/>
  <c r="AF944" i="14"/>
  <c r="AF946" i="14"/>
  <c r="AF948" i="14"/>
  <c r="AF950" i="14"/>
  <c r="AF952" i="14"/>
  <c r="AF954" i="14"/>
  <c r="AF956" i="14"/>
  <c r="AF958" i="14"/>
  <c r="AF960" i="14"/>
  <c r="AF962" i="14"/>
  <c r="AF964" i="14"/>
  <c r="AF966" i="14"/>
  <c r="AF968" i="14"/>
  <c r="AF970" i="14"/>
  <c r="AF972" i="14"/>
  <c r="AF974" i="14"/>
  <c r="AF976" i="14"/>
  <c r="AF978" i="14"/>
  <c r="AF980" i="14"/>
  <c r="AF982" i="14"/>
  <c r="AF984" i="14"/>
  <c r="AF986" i="14"/>
  <c r="AF988" i="14"/>
  <c r="AF990" i="14"/>
  <c r="AF992" i="14"/>
  <c r="AF994" i="14"/>
  <c r="AF996" i="14"/>
  <c r="AF998" i="14"/>
  <c r="AF1000" i="14"/>
  <c r="AF1002" i="14"/>
  <c r="AF1004" i="14"/>
  <c r="AF1006" i="14"/>
  <c r="AF1008" i="14"/>
  <c r="AF1010" i="14"/>
  <c r="AF1012" i="14"/>
  <c r="AF1014" i="14"/>
  <c r="AF1016" i="14"/>
  <c r="AF1018" i="14"/>
  <c r="AF1020" i="14"/>
  <c r="AF1022" i="14"/>
  <c r="AF1024" i="14"/>
  <c r="AF1026" i="14"/>
  <c r="AF1028" i="14"/>
  <c r="AF1030" i="14"/>
  <c r="AF1032" i="14"/>
  <c r="AF1034" i="14"/>
  <c r="AF1036" i="14"/>
  <c r="AF1038" i="14"/>
  <c r="AF1040" i="14"/>
  <c r="AF1042" i="14"/>
  <c r="AF1044" i="14"/>
  <c r="AF1046" i="14"/>
  <c r="AF1048" i="14"/>
  <c r="AF1050" i="14"/>
  <c r="AF1052" i="14"/>
  <c r="AF1054" i="14"/>
  <c r="AF1056" i="14"/>
  <c r="AF1058" i="14"/>
  <c r="AF1060" i="14"/>
  <c r="AF1062" i="14"/>
  <c r="AF1064" i="14"/>
  <c r="AF1066" i="14"/>
  <c r="AF1068" i="14"/>
  <c r="AF1070" i="14"/>
  <c r="AF1072" i="14"/>
  <c r="AF1074" i="14"/>
  <c r="AF1076" i="14"/>
  <c r="AF1078" i="14"/>
  <c r="AF1080" i="14"/>
  <c r="AF1082" i="14"/>
  <c r="AF1084" i="14"/>
  <c r="AF1086" i="14"/>
  <c r="AF1088" i="14"/>
  <c r="AF1090" i="14"/>
  <c r="AF1092" i="14"/>
  <c r="AF1094" i="14"/>
  <c r="AF1096" i="14"/>
  <c r="AF1097" i="14"/>
  <c r="AF1099" i="14"/>
  <c r="AF1101" i="14"/>
  <c r="AF1103" i="14"/>
  <c r="AF1105" i="14"/>
  <c r="AF1107" i="14"/>
  <c r="AF1109" i="14"/>
  <c r="AF1111" i="14"/>
  <c r="AF1113" i="14"/>
  <c r="AF1115" i="14"/>
  <c r="AF1117" i="14"/>
  <c r="AF1119" i="14"/>
  <c r="AF1121" i="14"/>
  <c r="AF1123" i="14"/>
  <c r="AF1125" i="14"/>
  <c r="AF1127" i="14"/>
  <c r="AF1129" i="14"/>
  <c r="AF1131" i="14"/>
  <c r="AF1133" i="14"/>
  <c r="AF1135" i="14"/>
  <c r="AF1137" i="14"/>
  <c r="AF1139" i="14"/>
  <c r="AF1141" i="14"/>
  <c r="AF1143" i="14"/>
  <c r="AF1145" i="14"/>
  <c r="AF1147" i="14"/>
  <c r="AF1149" i="14"/>
  <c r="AF1151" i="14"/>
  <c r="AF1153" i="14"/>
  <c r="AF1155" i="14"/>
  <c r="AF1157" i="14"/>
  <c r="AF1159" i="14"/>
  <c r="AF1161" i="14"/>
  <c r="AF1163" i="14"/>
  <c r="AF1165" i="14"/>
  <c r="AF1167" i="14"/>
  <c r="AF1169" i="14"/>
  <c r="AF1171" i="14"/>
  <c r="AF1173" i="14"/>
  <c r="AF1175" i="14"/>
  <c r="AF1177" i="14"/>
  <c r="AF1179" i="14"/>
  <c r="AF1181" i="14"/>
  <c r="AF1183" i="14"/>
  <c r="AF1185" i="14"/>
  <c r="AF1187" i="14"/>
  <c r="AF1189" i="14"/>
  <c r="AF1191" i="14"/>
  <c r="AF1193" i="14"/>
  <c r="AF1195" i="14"/>
  <c r="AF1197" i="14"/>
  <c r="AF1199" i="14"/>
  <c r="AF1201" i="14"/>
  <c r="AF1203" i="14"/>
  <c r="AF1205" i="14"/>
  <c r="AF1207" i="14"/>
  <c r="AF1209" i="14"/>
  <c r="AF1211" i="14"/>
  <c r="AF1213" i="14"/>
  <c r="AF1215" i="14"/>
  <c r="AF1217" i="14"/>
  <c r="AF1219" i="14"/>
  <c r="AF1221" i="14"/>
  <c r="AF1223" i="14"/>
  <c r="AF1225" i="14"/>
  <c r="AF1227" i="14"/>
  <c r="AF1229" i="14"/>
  <c r="AF1231" i="14"/>
  <c r="AF1233" i="14"/>
  <c r="AF1235" i="14"/>
  <c r="AF1237" i="14"/>
  <c r="AF1239" i="14"/>
  <c r="AF1241" i="14"/>
  <c r="AF1243" i="14"/>
  <c r="AF1245" i="14"/>
  <c r="AF1247" i="14"/>
  <c r="AF1249" i="14"/>
  <c r="AF1251" i="14"/>
  <c r="AF1253" i="14"/>
  <c r="AF1255" i="14"/>
  <c r="AF1257" i="14"/>
  <c r="AF1259" i="14"/>
  <c r="AF1261" i="14"/>
  <c r="AF1263" i="14"/>
  <c r="AF1265" i="14"/>
  <c r="AF1267" i="14"/>
  <c r="AF1269" i="14"/>
  <c r="AF1271" i="14"/>
  <c r="AF1273" i="14"/>
  <c r="AF1275" i="14"/>
  <c r="AF1277" i="14"/>
  <c r="AF1279" i="14"/>
  <c r="AF1281" i="14"/>
  <c r="AF1283" i="14"/>
  <c r="AF1285" i="14"/>
  <c r="AF1287" i="14"/>
  <c r="AF1289" i="14"/>
  <c r="AF1291" i="14"/>
  <c r="AF1293" i="14"/>
  <c r="AF1295" i="14"/>
  <c r="AF1297" i="14"/>
  <c r="AF1299" i="14"/>
  <c r="AF1301" i="14"/>
  <c r="AF1303" i="14"/>
  <c r="AF1305" i="14"/>
  <c r="AF1307" i="14"/>
  <c r="AF1309" i="14"/>
  <c r="AF1311" i="14"/>
  <c r="AF1313" i="14"/>
  <c r="AF1315" i="14"/>
  <c r="AF1317" i="14"/>
  <c r="AF1319" i="14"/>
  <c r="AF1321" i="14"/>
  <c r="AF1323" i="14"/>
  <c r="AF1325" i="14"/>
  <c r="AF1327" i="14"/>
  <c r="AF1329" i="14"/>
  <c r="AF1331" i="14"/>
  <c r="AF1333" i="14"/>
  <c r="AF1335" i="14"/>
  <c r="AF1337" i="14"/>
  <c r="AF1339" i="14"/>
  <c r="AF1341" i="14"/>
  <c r="AF1343" i="14"/>
  <c r="AF1345" i="14"/>
  <c r="AF1347" i="14"/>
  <c r="AF1349" i="14"/>
  <c r="AF1351" i="14"/>
  <c r="AF1353" i="14"/>
  <c r="AF1355" i="14"/>
  <c r="AF1357" i="14"/>
  <c r="AF1359" i="14"/>
  <c r="AF1361" i="14"/>
  <c r="AF1363" i="14"/>
  <c r="AF1365" i="14"/>
  <c r="AF1367" i="14"/>
  <c r="AF1369" i="14"/>
  <c r="AF1371" i="14"/>
  <c r="AF1373" i="14"/>
  <c r="AF1375" i="14"/>
  <c r="AF1382" i="14"/>
  <c r="AF1384" i="14"/>
  <c r="AF1386" i="14"/>
  <c r="AF1388" i="14"/>
  <c r="AF1390" i="14"/>
  <c r="AF1392" i="14"/>
  <c r="AF1394" i="14"/>
  <c r="AF1396" i="14"/>
  <c r="AF1398" i="14"/>
  <c r="AF1400" i="14"/>
  <c r="AF1402" i="14"/>
  <c r="AF1404" i="14"/>
  <c r="AF1406" i="14"/>
  <c r="AF1408" i="14"/>
  <c r="AF1410" i="14"/>
  <c r="AF1412" i="14"/>
  <c r="AF1414" i="14"/>
  <c r="AF1416" i="14"/>
  <c r="AF1418" i="14"/>
  <c r="AF1420" i="14"/>
  <c r="AF1422" i="14"/>
  <c r="AF1424" i="14"/>
  <c r="AF1426" i="14"/>
  <c r="AF1428" i="14"/>
  <c r="AF1430" i="14"/>
  <c r="AF1432" i="14"/>
  <c r="AF1434" i="14"/>
  <c r="AF1436" i="14"/>
  <c r="AF1438" i="14"/>
  <c r="AF1440" i="14"/>
  <c r="AF1442" i="14"/>
  <c r="AF1444" i="14"/>
  <c r="AF1446" i="14"/>
  <c r="AF1448" i="14"/>
  <c r="AF1450" i="14"/>
  <c r="AF1452" i="14"/>
  <c r="AF1454" i="14"/>
  <c r="AF1456" i="14"/>
  <c r="AF1458" i="14"/>
  <c r="AF1460" i="14"/>
  <c r="AF1462" i="14"/>
  <c r="AF1464" i="14"/>
  <c r="AF1466" i="14"/>
  <c r="AF1474" i="14"/>
  <c r="AF1482" i="14"/>
  <c r="AF1490" i="14"/>
  <c r="AF1498" i="14"/>
  <c r="AF1506" i="14"/>
  <c r="AF1514" i="14"/>
  <c r="AF1522" i="14"/>
  <c r="AF1530" i="14"/>
  <c r="AF1538" i="14"/>
  <c r="AF1546" i="14"/>
  <c r="AF1554" i="14"/>
  <c r="AF1562" i="14"/>
  <c r="AF1570" i="14"/>
  <c r="AF1578" i="14"/>
  <c r="AF1586" i="14"/>
  <c r="AF1594" i="14"/>
  <c r="AF1602" i="14"/>
  <c r="AF1610" i="14"/>
  <c r="AF1618" i="14"/>
  <c r="AF1626" i="14"/>
  <c r="AF1634" i="14"/>
  <c r="AF1642" i="14"/>
  <c r="AF1650" i="14"/>
  <c r="AF1658" i="14"/>
  <c r="AF1666" i="14"/>
  <c r="AF1674" i="14"/>
  <c r="AF1682" i="14"/>
  <c r="AF1690" i="14"/>
  <c r="AF1698" i="14"/>
  <c r="AF1472" i="14"/>
  <c r="AF1480" i="14"/>
  <c r="AF1488" i="14"/>
  <c r="AF1496" i="14"/>
  <c r="AF1504" i="14"/>
  <c r="AF1512" i="14"/>
  <c r="AF1520" i="14"/>
  <c r="AF1528" i="14"/>
  <c r="AF1536" i="14"/>
  <c r="AF1544" i="14"/>
  <c r="AF1552" i="14"/>
  <c r="AF1560" i="14"/>
  <c r="AF1568" i="14"/>
  <c r="AF1576" i="14"/>
  <c r="AF1584" i="14"/>
  <c r="AF1592" i="14"/>
  <c r="AF1600" i="14"/>
  <c r="AF1608" i="14"/>
  <c r="AF1616" i="14"/>
  <c r="AF1624" i="14"/>
  <c r="AF1632" i="14"/>
  <c r="AF1640" i="14"/>
  <c r="AF1648" i="14"/>
  <c r="AF1656" i="14"/>
  <c r="AF1664" i="14"/>
  <c r="AF1672" i="14"/>
  <c r="AF1680" i="14"/>
  <c r="AF1688" i="14"/>
  <c r="AF1696" i="14"/>
  <c r="AB1797" i="14"/>
  <c r="AD1797" i="14"/>
  <c r="AC1797" i="14"/>
  <c r="AE1797" i="14"/>
  <c r="AB1799" i="14"/>
  <c r="AD1799" i="14"/>
  <c r="AC1799" i="14"/>
  <c r="AE1799" i="14"/>
  <c r="AB1801" i="14"/>
  <c r="AD1801" i="14"/>
  <c r="AC1801" i="14"/>
  <c r="AE1801" i="14"/>
  <c r="AB1803" i="14"/>
  <c r="AD1803" i="14"/>
  <c r="AC1803" i="14"/>
  <c r="AE1803" i="14"/>
  <c r="AB1805" i="14"/>
  <c r="AD1805" i="14"/>
  <c r="AC1805" i="14"/>
  <c r="AE1805" i="14"/>
  <c r="AB1807" i="14"/>
  <c r="AD1807" i="14"/>
  <c r="AC1807" i="14"/>
  <c r="AE1807" i="14"/>
  <c r="AB1809" i="14"/>
  <c r="AD1809" i="14"/>
  <c r="AC1809" i="14"/>
  <c r="AE1809" i="14"/>
  <c r="AB1811" i="14"/>
  <c r="AD1811" i="14"/>
  <c r="AC1811" i="14"/>
  <c r="AE1811" i="14"/>
  <c r="AB1813" i="14"/>
  <c r="AD1813" i="14"/>
  <c r="AC1813" i="14"/>
  <c r="AE1813" i="14"/>
  <c r="AB1815" i="14"/>
  <c r="AD1815" i="14"/>
  <c r="AC1815" i="14"/>
  <c r="AE1815" i="14"/>
  <c r="AB1817" i="14"/>
  <c r="AD1817" i="14"/>
  <c r="AC1817" i="14"/>
  <c r="AE1817" i="14"/>
  <c r="AB1819" i="14"/>
  <c r="AD1819" i="14"/>
  <c r="AC1819" i="14"/>
  <c r="AE1819" i="14"/>
  <c r="AB1821" i="14"/>
  <c r="AD1821" i="14"/>
  <c r="AC1821" i="14"/>
  <c r="AE1821" i="14"/>
  <c r="AB1823" i="14"/>
  <c r="AD1823" i="14"/>
  <c r="AC1823" i="14"/>
  <c r="AE1823" i="14"/>
  <c r="AB1825" i="14"/>
  <c r="AD1825" i="14"/>
  <c r="AC1825" i="14"/>
  <c r="AE1825" i="14"/>
  <c r="AB1827" i="14"/>
  <c r="AD1827" i="14"/>
  <c r="AC1827" i="14"/>
  <c r="AE1827" i="14"/>
  <c r="AB1829" i="14"/>
  <c r="AD1829" i="14"/>
  <c r="AC1829" i="14"/>
  <c r="AE1829" i="14"/>
  <c r="AB1831" i="14"/>
  <c r="AD1831" i="14"/>
  <c r="AC1831" i="14"/>
  <c r="AE1831" i="14"/>
  <c r="AB1833" i="14"/>
  <c r="AD1833" i="14"/>
  <c r="AC1833" i="14"/>
  <c r="AE1833" i="14"/>
  <c r="AB1835" i="14"/>
  <c r="AD1835" i="14"/>
  <c r="AC1835" i="14"/>
  <c r="AE1835" i="14"/>
  <c r="AB1837" i="14"/>
  <c r="AD1837" i="14"/>
  <c r="AC1837" i="14"/>
  <c r="AE1837" i="14"/>
  <c r="AB1839" i="14"/>
  <c r="AD1839" i="14"/>
  <c r="AC1839" i="14"/>
  <c r="AE1839" i="14"/>
  <c r="AB1841" i="14"/>
  <c r="AD1841" i="14"/>
  <c r="AC1841" i="14"/>
  <c r="AE1841" i="14"/>
  <c r="AB1843" i="14"/>
  <c r="AD1843" i="14"/>
  <c r="AC1843" i="14"/>
  <c r="AE1843" i="14"/>
  <c r="AB1845" i="14"/>
  <c r="AD1845" i="14"/>
  <c r="AC1845" i="14"/>
  <c r="AE1845" i="14"/>
  <c r="AB1847" i="14"/>
  <c r="AD1847" i="14"/>
  <c r="AC1847" i="14"/>
  <c r="AE1847" i="14"/>
  <c r="AB1849" i="14"/>
  <c r="AD1849" i="14"/>
  <c r="AC1849" i="14"/>
  <c r="AE1849" i="14"/>
  <c r="AB1851" i="14"/>
  <c r="AD1851" i="14"/>
  <c r="AC1851" i="14"/>
  <c r="AE1851" i="14"/>
  <c r="AB1853" i="14"/>
  <c r="AD1853" i="14"/>
  <c r="AC1853" i="14"/>
  <c r="AE1853" i="14"/>
  <c r="AB1855" i="14"/>
  <c r="AD1855" i="14"/>
  <c r="AC1855" i="14"/>
  <c r="AE1855" i="14"/>
  <c r="AB1857" i="14"/>
  <c r="AD1857" i="14"/>
  <c r="AC1857" i="14"/>
  <c r="AE1857" i="14"/>
  <c r="AB1859" i="14"/>
  <c r="AD1859" i="14"/>
  <c r="AC1859" i="14"/>
  <c r="AE1859" i="14"/>
  <c r="AB1861" i="14"/>
  <c r="AD1861" i="14"/>
  <c r="AC1861" i="14"/>
  <c r="AE1861" i="14"/>
  <c r="AB1863" i="14"/>
  <c r="AD1863" i="14"/>
  <c r="AC1863" i="14"/>
  <c r="AE1863" i="14"/>
  <c r="AB1865" i="14"/>
  <c r="AD1865" i="14"/>
  <c r="AC1865" i="14"/>
  <c r="AE1865" i="14"/>
  <c r="AB1867" i="14"/>
  <c r="AD1867" i="14"/>
  <c r="AC1867" i="14"/>
  <c r="AE1867" i="14"/>
  <c r="AB1869" i="14"/>
  <c r="AD1869" i="14"/>
  <c r="AC1869" i="14"/>
  <c r="AE1869" i="14"/>
  <c r="AB1871" i="14"/>
  <c r="AD1871" i="14"/>
  <c r="AC1871" i="14"/>
  <c r="AE1871" i="14"/>
  <c r="AB1873" i="14"/>
  <c r="AD1873" i="14"/>
  <c r="AC1873" i="14"/>
  <c r="AE1873" i="14"/>
  <c r="AB1875" i="14"/>
  <c r="AD1875" i="14"/>
  <c r="AC1875" i="14"/>
  <c r="AE1875" i="14"/>
  <c r="AB1877" i="14"/>
  <c r="AD1877" i="14"/>
  <c r="AC1877" i="14"/>
  <c r="AE1877" i="14"/>
  <c r="AB1879" i="14"/>
  <c r="AD1879" i="14"/>
  <c r="AC1879" i="14"/>
  <c r="AE1879" i="14"/>
  <c r="AB1881" i="14"/>
  <c r="AD1881" i="14"/>
  <c r="AC1881" i="14"/>
  <c r="AE1881" i="14"/>
  <c r="AB1883" i="14"/>
  <c r="AD1883" i="14"/>
  <c r="AC1883" i="14"/>
  <c r="AE1883" i="14"/>
  <c r="AB1885" i="14"/>
  <c r="AD1885" i="14"/>
  <c r="AC1885" i="14"/>
  <c r="AE1885" i="14"/>
  <c r="AB1887" i="14"/>
  <c r="AD1887" i="14"/>
  <c r="AC1887" i="14"/>
  <c r="AE1887" i="14"/>
  <c r="AB1889" i="14"/>
  <c r="AD1889" i="14"/>
  <c r="AC1889" i="14"/>
  <c r="AE1889" i="14"/>
  <c r="AB1891" i="14"/>
  <c r="AD1891" i="14"/>
  <c r="AC1891" i="14"/>
  <c r="AE1891" i="14"/>
  <c r="AB1893" i="14"/>
  <c r="AD1893" i="14"/>
  <c r="AC1893" i="14"/>
  <c r="AE1893" i="14"/>
  <c r="AB1895" i="14"/>
  <c r="AD1895" i="14"/>
  <c r="AC1895" i="14"/>
  <c r="AE1895" i="14"/>
  <c r="AB1897" i="14"/>
  <c r="AD1897" i="14"/>
  <c r="AC1897" i="14"/>
  <c r="AE1897" i="14"/>
  <c r="AB1899" i="14"/>
  <c r="AD1899" i="14"/>
  <c r="AC1899" i="14"/>
  <c r="AE1899" i="14"/>
  <c r="AB1901" i="14"/>
  <c r="AD1901" i="14"/>
  <c r="AC1901" i="14"/>
  <c r="AE1901" i="14"/>
  <c r="AB1903" i="14"/>
  <c r="AD1903" i="14"/>
  <c r="AC1903" i="14"/>
  <c r="AE1903" i="14"/>
  <c r="AB1905" i="14"/>
  <c r="AD1905" i="14"/>
  <c r="AC1905" i="14"/>
  <c r="AE1905" i="14"/>
  <c r="AB1907" i="14"/>
  <c r="AD1907" i="14"/>
  <c r="AC1907" i="14"/>
  <c r="AE1907" i="14"/>
  <c r="AB1909" i="14"/>
  <c r="AD1909" i="14"/>
  <c r="AC1909" i="14"/>
  <c r="AE1909" i="14"/>
  <c r="AB1911" i="14"/>
  <c r="AD1911" i="14"/>
  <c r="AC1911" i="14"/>
  <c r="AE1911" i="14"/>
  <c r="AB1913" i="14"/>
  <c r="AD1913" i="14"/>
  <c r="AC1913" i="14"/>
  <c r="AE1913" i="14"/>
  <c r="AB1915" i="14"/>
  <c r="AD1915" i="14"/>
  <c r="AC1915" i="14"/>
  <c r="AE1915" i="14"/>
  <c r="AB1917" i="14"/>
  <c r="AD1917" i="14"/>
  <c r="AC1917" i="14"/>
  <c r="AE1917" i="14"/>
  <c r="AB1919" i="14"/>
  <c r="AD1919" i="14"/>
  <c r="AC1919" i="14"/>
  <c r="AE1919" i="14"/>
  <c r="AB1921" i="14"/>
  <c r="AD1921" i="14"/>
  <c r="AC1921" i="14"/>
  <c r="AE1921" i="14"/>
  <c r="AB1923" i="14"/>
  <c r="AD1923" i="14"/>
  <c r="AC1923" i="14"/>
  <c r="AE1923" i="14"/>
  <c r="AB1925" i="14"/>
  <c r="AD1925" i="14"/>
  <c r="AC1925" i="14"/>
  <c r="AE1925" i="14"/>
  <c r="AB1927" i="14"/>
  <c r="AD1927" i="14"/>
  <c r="AC1927" i="14"/>
  <c r="AE1927" i="14"/>
  <c r="AB1929" i="14"/>
  <c r="AD1929" i="14"/>
  <c r="AC1929" i="14"/>
  <c r="AE1929" i="14"/>
  <c r="AB1931" i="14"/>
  <c r="AD1931" i="14"/>
  <c r="AC1931" i="14"/>
  <c r="AE1931" i="14"/>
  <c r="AB1933" i="14"/>
  <c r="AD1933" i="14"/>
  <c r="AC1933" i="14"/>
  <c r="AE1933" i="14"/>
  <c r="AB1935" i="14"/>
  <c r="AD1935" i="14"/>
  <c r="AC1935" i="14"/>
  <c r="AE1935" i="14"/>
  <c r="AB1937" i="14"/>
  <c r="AD1937" i="14"/>
  <c r="AC1937" i="14"/>
  <c r="AE1937" i="14"/>
  <c r="AB1939" i="14"/>
  <c r="AD1939" i="14"/>
  <c r="AC1939" i="14"/>
  <c r="AE1939" i="14"/>
  <c r="AB1941" i="14"/>
  <c r="AD1941" i="14"/>
  <c r="AC1941" i="14"/>
  <c r="AE1941" i="14"/>
  <c r="AB1943" i="14"/>
  <c r="AD1943" i="14"/>
  <c r="AC1943" i="14"/>
  <c r="AE1943" i="14"/>
  <c r="AB1945" i="14"/>
  <c r="AD1945" i="14"/>
  <c r="AC1945" i="14"/>
  <c r="AE1945" i="14"/>
  <c r="AB1947" i="14"/>
  <c r="AD1947" i="14"/>
  <c r="AC1947" i="14"/>
  <c r="AE1947" i="14"/>
  <c r="AB1949" i="14"/>
  <c r="AD1949" i="14"/>
  <c r="AC1949" i="14"/>
  <c r="AE1949" i="14"/>
  <c r="AB1951" i="14"/>
  <c r="AD1951" i="14"/>
  <c r="AC1951" i="14"/>
  <c r="AE1951" i="14"/>
  <c r="AB1953" i="14"/>
  <c r="AD1953" i="14"/>
  <c r="AC1953" i="14"/>
  <c r="AE1953" i="14"/>
  <c r="AB1955" i="14"/>
  <c r="AD1955" i="14"/>
  <c r="AC1955" i="14"/>
  <c r="AE1955" i="14"/>
  <c r="AB1957" i="14"/>
  <c r="AD1957" i="14"/>
  <c r="AC1957" i="14"/>
  <c r="AE1957" i="14"/>
  <c r="AB1959" i="14"/>
  <c r="AD1959" i="14"/>
  <c r="AC1959" i="14"/>
  <c r="AE1959" i="14"/>
  <c r="AB1961" i="14"/>
  <c r="AD1961" i="14"/>
  <c r="AC1961" i="14"/>
  <c r="AE1961" i="14"/>
  <c r="AB1963" i="14"/>
  <c r="AD1963" i="14"/>
  <c r="AC1963" i="14"/>
  <c r="AE1963" i="14"/>
  <c r="AB1965" i="14"/>
  <c r="AD1965" i="14"/>
  <c r="AC1965" i="14"/>
  <c r="AE1965" i="14"/>
  <c r="AB1967" i="14"/>
  <c r="AD1967" i="14"/>
  <c r="AC1967" i="14"/>
  <c r="AE1967" i="14"/>
  <c r="AB1969" i="14"/>
  <c r="AD1969" i="14"/>
  <c r="AC1969" i="14"/>
  <c r="AE1969" i="14"/>
  <c r="AB1971" i="14"/>
  <c r="AD1971" i="14"/>
  <c r="AC1971" i="14"/>
  <c r="AE1971" i="14"/>
  <c r="AB1973" i="14"/>
  <c r="AD1973" i="14"/>
  <c r="AC1973" i="14"/>
  <c r="AE1973" i="14"/>
  <c r="AB1975" i="14"/>
  <c r="AD1975" i="14"/>
  <c r="AC1975" i="14"/>
  <c r="AE1975" i="14"/>
  <c r="AB1977" i="14"/>
  <c r="AD1977" i="14"/>
  <c r="AC1977" i="14"/>
  <c r="AE1977" i="14"/>
  <c r="AB1979" i="14"/>
  <c r="AD1979" i="14"/>
  <c r="AC1979" i="14"/>
  <c r="AE1979" i="14"/>
  <c r="AB1981" i="14"/>
  <c r="AD1981" i="14"/>
  <c r="AC1981" i="14"/>
  <c r="AE1981" i="14"/>
  <c r="AB1983" i="14"/>
  <c r="AD1983" i="14"/>
  <c r="AC1983" i="14"/>
  <c r="AE1983" i="14"/>
  <c r="AB1985" i="14"/>
  <c r="AD1985" i="14"/>
  <c r="AC1985" i="14"/>
  <c r="AE1985" i="14"/>
  <c r="AB1987" i="14"/>
  <c r="AD1987" i="14"/>
  <c r="AC1987" i="14"/>
  <c r="AE1987" i="14"/>
  <c r="AB1989" i="14"/>
  <c r="AD1989" i="14"/>
  <c r="AC1989" i="14"/>
  <c r="AE1989" i="14"/>
  <c r="AB1991" i="14"/>
  <c r="AD1991" i="14"/>
  <c r="AC1991" i="14"/>
  <c r="AE1991" i="14"/>
  <c r="AB1993" i="14"/>
  <c r="AD1993" i="14"/>
  <c r="AC1993" i="14"/>
  <c r="AE1993" i="14"/>
  <c r="AB1995" i="14"/>
  <c r="AD1995" i="14"/>
  <c r="AC1995" i="14"/>
  <c r="AE1995" i="14"/>
  <c r="AB1997" i="14"/>
  <c r="AD1997" i="14"/>
  <c r="AC1997" i="14"/>
  <c r="AE1997" i="14"/>
  <c r="AB1999" i="14"/>
  <c r="AD1999" i="14"/>
  <c r="AC1999" i="14"/>
  <c r="AE1999" i="14"/>
  <c r="AB2001" i="14"/>
  <c r="AD2001" i="14"/>
  <c r="AC2001" i="14"/>
  <c r="AE2001" i="14"/>
  <c r="AB2003" i="14"/>
  <c r="AD2003" i="14"/>
  <c r="AC2003" i="14"/>
  <c r="AE2003" i="14"/>
  <c r="AB2005" i="14"/>
  <c r="AD2005" i="14"/>
  <c r="AC2005" i="14"/>
  <c r="AE2005" i="14"/>
  <c r="AB2007" i="14"/>
  <c r="AD2007" i="14"/>
  <c r="AC2007" i="14"/>
  <c r="AE2007" i="14"/>
  <c r="AB2009" i="14"/>
  <c r="AD2009" i="14"/>
  <c r="AC2009" i="14"/>
  <c r="AE2009" i="14"/>
  <c r="AB2011" i="14"/>
  <c r="AD2011" i="14"/>
  <c r="AC2011" i="14"/>
  <c r="AE2011" i="14"/>
  <c r="AB2013" i="14"/>
  <c r="AD2013" i="14"/>
  <c r="AC2013" i="14"/>
  <c r="AE2013" i="14"/>
  <c r="AB2015" i="14"/>
  <c r="AD2015" i="14"/>
  <c r="AC2015" i="14"/>
  <c r="AE2015" i="14"/>
  <c r="AB2017" i="14"/>
  <c r="AD2017" i="14"/>
  <c r="AC2017" i="14"/>
  <c r="AE2017" i="14"/>
  <c r="AB2019" i="14"/>
  <c r="AD2019" i="14"/>
  <c r="AC2019" i="14"/>
  <c r="AE2019" i="14"/>
  <c r="AB2021" i="14"/>
  <c r="AD2021" i="14"/>
  <c r="AC2021" i="14"/>
  <c r="AE2021" i="14"/>
  <c r="AB2023" i="14"/>
  <c r="AD2023" i="14"/>
  <c r="AC2023" i="14"/>
  <c r="AE2023" i="14"/>
  <c r="AF2024" i="14"/>
  <c r="AF2026" i="14"/>
  <c r="AF2028" i="14"/>
  <c r="AF2030" i="14"/>
  <c r="AF2032" i="14"/>
  <c r="AF2034" i="14"/>
  <c r="AF2036" i="14"/>
  <c r="AF2038" i="14"/>
  <c r="AF2040" i="14"/>
  <c r="AF2042" i="14"/>
  <c r="AF2044" i="14"/>
  <c r="AF2046" i="14"/>
  <c r="AF2048" i="14"/>
  <c r="AF2050" i="14"/>
  <c r="AF2052" i="14"/>
  <c r="AF2054" i="14"/>
  <c r="AF2056" i="14"/>
  <c r="AF2058" i="14"/>
  <c r="AF2060" i="14"/>
  <c r="AF2062" i="14"/>
  <c r="AF2064" i="14"/>
  <c r="AF2066" i="14"/>
  <c r="AF2068" i="14"/>
  <c r="AF2070" i="14"/>
  <c r="AF2072" i="14"/>
  <c r="AF2074" i="14"/>
  <c r="AF2076" i="14"/>
  <c r="AF2078" i="14"/>
  <c r="AF2080" i="14"/>
  <c r="AF2082" i="14"/>
  <c r="AF2084" i="14"/>
  <c r="AF2086" i="14"/>
  <c r="AF2088" i="14"/>
  <c r="AF2090" i="14"/>
  <c r="AF2092" i="14"/>
  <c r="AF2094" i="14"/>
  <c r="AF2096" i="14"/>
  <c r="AF2098" i="14"/>
  <c r="AF2100" i="14"/>
  <c r="AF2102" i="14"/>
  <c r="AF2104" i="14"/>
  <c r="AF2106" i="14"/>
  <c r="AF2108" i="14"/>
  <c r="AF2110" i="14"/>
  <c r="AF2112" i="14"/>
  <c r="AF2114" i="14"/>
  <c r="AF2116" i="14"/>
  <c r="AF2118" i="14"/>
  <c r="AF2120" i="14"/>
  <c r="AF2122" i="14"/>
  <c r="AF2124" i="14"/>
  <c r="AF2126" i="14"/>
  <c r="AF2128" i="14"/>
  <c r="AF2130" i="14"/>
  <c r="AF2132" i="14"/>
  <c r="AF2134" i="14"/>
  <c r="AF2136" i="14"/>
  <c r="AF2138" i="14"/>
  <c r="AF2140" i="14"/>
  <c r="AF2142" i="14"/>
  <c r="AF2144" i="14"/>
  <c r="AF2146" i="14"/>
  <c r="AF2148" i="14"/>
  <c r="AF2150" i="14"/>
  <c r="AF2152" i="14"/>
  <c r="AF2154" i="14"/>
  <c r="AF2156" i="14"/>
  <c r="AF2158" i="14"/>
  <c r="AF2160" i="14"/>
  <c r="AF2162" i="14"/>
  <c r="AF2164" i="14"/>
  <c r="AF2166" i="14"/>
  <c r="AF2168" i="14"/>
  <c r="AF2170" i="14"/>
  <c r="AF2172" i="14"/>
  <c r="AF2174" i="14"/>
  <c r="AF2176" i="14"/>
  <c r="AF2178" i="14"/>
  <c r="AF2180" i="14"/>
  <c r="AF2182" i="14"/>
  <c r="AF2184" i="14"/>
  <c r="AF2186" i="14"/>
  <c r="AF2188" i="14"/>
  <c r="AF2190" i="14"/>
  <c r="AF2192" i="14"/>
  <c r="AF2194" i="14"/>
  <c r="AF2196" i="14"/>
  <c r="AF2198" i="14"/>
  <c r="AF2200" i="14"/>
  <c r="AF2202" i="14"/>
  <c r="AF2204" i="14"/>
  <c r="AF2206" i="14"/>
  <c r="AF2208" i="14"/>
  <c r="AF2210" i="14"/>
  <c r="AF2212" i="14"/>
  <c r="AF2214" i="14"/>
  <c r="AF2216" i="14"/>
  <c r="AF2218" i="14"/>
  <c r="AF2220" i="14"/>
  <c r="AF2222" i="14"/>
  <c r="AF2224" i="14"/>
  <c r="AF2226" i="14"/>
  <c r="AF2228" i="14"/>
  <c r="AF2230" i="14"/>
  <c r="AF2232" i="14"/>
  <c r="AF2234" i="14"/>
  <c r="AF2236" i="14"/>
  <c r="AF2238" i="14"/>
  <c r="AF2240" i="14"/>
  <c r="AF2242" i="14"/>
  <c r="AF2244" i="14"/>
  <c r="AF2246" i="14"/>
  <c r="AF2248" i="14"/>
  <c r="AF2250" i="14"/>
  <c r="AF2252" i="14"/>
  <c r="AF2254" i="14"/>
  <c r="AF2256" i="14"/>
  <c r="AF2258" i="14"/>
  <c r="AF2260" i="14"/>
  <c r="AF2262" i="14"/>
  <c r="AF2264" i="14"/>
  <c r="AF2266" i="14"/>
  <c r="AF2268" i="14"/>
  <c r="AF2270" i="14"/>
  <c r="AF2272" i="14"/>
  <c r="AF2274" i="14"/>
  <c r="AF2276" i="14"/>
  <c r="AF2278" i="14"/>
  <c r="AF2280" i="14"/>
  <c r="AF2282" i="14"/>
  <c r="AF2284" i="14"/>
  <c r="AF2286" i="14"/>
  <c r="AF2288" i="14"/>
  <c r="AF2290" i="14"/>
  <c r="AF2292" i="14"/>
  <c r="AF2294" i="14"/>
  <c r="AF2296" i="14"/>
  <c r="AF2298" i="14"/>
  <c r="AF2300" i="14"/>
  <c r="AF2302" i="14"/>
  <c r="AF2304" i="14"/>
  <c r="AF2306" i="14"/>
  <c r="AF2308" i="14"/>
  <c r="AF2310" i="14"/>
  <c r="AF2312" i="14"/>
  <c r="AF2314" i="14"/>
  <c r="AF2316" i="14"/>
  <c r="AF2318" i="14"/>
  <c r="AF2320" i="14"/>
  <c r="AF2322" i="14"/>
  <c r="AF2324" i="14"/>
  <c r="AF2326" i="14"/>
  <c r="AF2328" i="14"/>
  <c r="AF2330" i="14"/>
  <c r="AF2332" i="14"/>
  <c r="AF2334" i="14"/>
  <c r="AF2336" i="14"/>
  <c r="AF2338" i="14"/>
  <c r="AF2340" i="14"/>
  <c r="AF2342" i="14"/>
  <c r="AF2344" i="14"/>
  <c r="AF2346" i="14"/>
  <c r="AF2348" i="14"/>
  <c r="AF2350" i="14"/>
  <c r="AF2352" i="14"/>
  <c r="AF2354" i="14"/>
  <c r="AF2356" i="14"/>
  <c r="AF2358" i="14"/>
  <c r="AF2360" i="14"/>
  <c r="AF2362" i="14"/>
  <c r="AF2364" i="14"/>
  <c r="AF2366" i="14"/>
  <c r="AF2368" i="14"/>
  <c r="AF2370" i="14"/>
  <c r="AF2372" i="14"/>
  <c r="AF2374" i="14"/>
  <c r="AF2376" i="14"/>
  <c r="AF2378" i="14"/>
  <c r="AF2380" i="14"/>
  <c r="AF2382" i="14"/>
  <c r="AF2384" i="14"/>
  <c r="AF2386" i="14"/>
  <c r="AF2388" i="14"/>
  <c r="AF2390" i="14"/>
  <c r="AF2392" i="14"/>
  <c r="AF2394" i="14"/>
  <c r="AF2396" i="14"/>
  <c r="AF2398" i="14"/>
  <c r="AF2400" i="14"/>
  <c r="AF2402" i="14"/>
  <c r="AF2404" i="14"/>
  <c r="AF2406" i="14"/>
  <c r="AF2408" i="14"/>
  <c r="AF2410" i="14"/>
  <c r="AF2412" i="14"/>
  <c r="AF2414" i="14"/>
  <c r="AF2416" i="14"/>
  <c r="AF2418" i="14"/>
  <c r="AF2420" i="14"/>
  <c r="AF2422" i="14"/>
  <c r="AF2424" i="14"/>
  <c r="AF2426" i="14"/>
  <c r="AF2428" i="14"/>
  <c r="AF2430" i="14"/>
  <c r="AF2432" i="14"/>
  <c r="AF2434" i="14"/>
  <c r="AF2436" i="14"/>
  <c r="AF2438" i="14"/>
  <c r="AF2440" i="14"/>
  <c r="AF2442" i="14"/>
  <c r="AF2444" i="14"/>
  <c r="AF2446" i="14"/>
  <c r="AF2448" i="14"/>
  <c r="AF2450" i="14"/>
  <c r="AF2452" i="14"/>
  <c r="AF2454" i="14"/>
  <c r="AF2456" i="14"/>
  <c r="AF2458" i="14"/>
  <c r="AF2460" i="14"/>
  <c r="AF2462" i="14"/>
  <c r="AF2464" i="14"/>
  <c r="AF2466" i="14"/>
  <c r="AF2468" i="14"/>
  <c r="AF2470" i="14"/>
  <c r="AF2472" i="14"/>
  <c r="AF2474" i="14"/>
  <c r="AF2476" i="14"/>
  <c r="AF2478" i="14"/>
  <c r="AF2480" i="14"/>
  <c r="AF2482" i="14"/>
  <c r="AF2484" i="14"/>
  <c r="AF2486" i="14"/>
  <c r="AF2488" i="14"/>
  <c r="AF2490" i="14"/>
  <c r="AF2492" i="14"/>
  <c r="AF2494" i="14"/>
  <c r="AF2496" i="14"/>
  <c r="AF2498" i="14"/>
  <c r="AF2500" i="14"/>
  <c r="AF2502" i="14"/>
  <c r="Z39" i="7"/>
  <c r="Y39" i="7"/>
  <c r="AA39" i="7"/>
  <c r="Y42" i="7"/>
  <c r="AA42" i="7"/>
  <c r="Z42" i="7"/>
  <c r="Z43" i="7"/>
  <c r="AA43" i="7"/>
  <c r="Y43" i="7"/>
  <c r="Y48" i="7"/>
  <c r="AA48" i="7"/>
  <c r="Z48" i="7"/>
  <c r="Z53" i="7"/>
  <c r="Y53" i="7"/>
  <c r="AA53" i="7"/>
  <c r="Y56" i="7"/>
  <c r="AA56" i="7"/>
  <c r="Z56" i="7"/>
  <c r="Z61" i="7"/>
  <c r="Y61" i="7"/>
  <c r="AA61" i="7"/>
  <c r="Y64" i="7"/>
  <c r="AA64" i="7"/>
  <c r="Z64" i="7"/>
  <c r="Z69" i="7"/>
  <c r="Y69" i="7"/>
  <c r="AA69" i="7"/>
  <c r="Y72" i="7"/>
  <c r="AA72" i="7"/>
  <c r="Z72" i="7"/>
  <c r="Z77" i="7"/>
  <c r="Y77" i="7"/>
  <c r="AA77" i="7"/>
  <c r="Y80" i="7"/>
  <c r="AA80" i="7"/>
  <c r="Z80" i="7"/>
  <c r="Z85" i="7"/>
  <c r="Y85" i="7"/>
  <c r="AA85" i="7"/>
  <c r="Y88" i="7"/>
  <c r="AA88" i="7"/>
  <c r="Z88" i="7"/>
  <c r="C49" i="7"/>
  <c r="Z49" i="7"/>
  <c r="AA49" i="7"/>
  <c r="Y49" i="7"/>
  <c r="C53" i="7"/>
  <c r="C60" i="7"/>
  <c r="Y60" i="7"/>
  <c r="AA60" i="7"/>
  <c r="Z60" i="7"/>
  <c r="C72" i="7"/>
  <c r="C81" i="7"/>
  <c r="Z81" i="7"/>
  <c r="AA81" i="7"/>
  <c r="Y81" i="7"/>
  <c r="C85" i="7"/>
  <c r="Q86" i="7" s="1"/>
  <c r="C52" i="7"/>
  <c r="S51" i="7" s="1"/>
  <c r="V51" i="7" s="1"/>
  <c r="Y52" i="7"/>
  <c r="AA52" i="7"/>
  <c r="Z52" i="7"/>
  <c r="C61" i="7"/>
  <c r="C80" i="7"/>
  <c r="C90" i="7"/>
  <c r="Y90" i="7"/>
  <c r="AA90" i="7"/>
  <c r="Z90" i="7"/>
  <c r="Z122" i="7"/>
  <c r="AA122" i="7"/>
  <c r="Y122" i="7"/>
  <c r="C185" i="7"/>
  <c r="AA185" i="7"/>
  <c r="Y185" i="7"/>
  <c r="Z240" i="7"/>
  <c r="AA240" i="7"/>
  <c r="Y240" i="7"/>
  <c r="C328" i="7"/>
  <c r="Z328" i="7"/>
  <c r="C332" i="7"/>
  <c r="Z332" i="7"/>
  <c r="C336" i="7"/>
  <c r="Z336" i="7"/>
  <c r="C340" i="7"/>
  <c r="S339" i="7" s="1"/>
  <c r="V339" i="7" s="1"/>
  <c r="Z340" i="7"/>
  <c r="Z57" i="7"/>
  <c r="AA57" i="7"/>
  <c r="Y57" i="7"/>
  <c r="C77" i="7"/>
  <c r="Y98" i="7"/>
  <c r="AA98" i="7"/>
  <c r="Z98" i="7"/>
  <c r="Y109" i="7"/>
  <c r="AA109" i="7"/>
  <c r="Z109" i="7"/>
  <c r="Z188" i="7"/>
  <c r="AA188" i="7"/>
  <c r="Y188" i="7"/>
  <c r="Z196" i="7"/>
  <c r="AA196" i="7"/>
  <c r="Y196" i="7"/>
  <c r="Z203" i="7"/>
  <c r="AA203" i="7"/>
  <c r="Y203" i="7"/>
  <c r="Z207" i="7"/>
  <c r="AA207" i="7"/>
  <c r="Y207" i="7"/>
  <c r="Z211" i="7"/>
  <c r="AA211" i="7"/>
  <c r="Y211" i="7"/>
  <c r="Y215" i="7"/>
  <c r="AA215" i="7"/>
  <c r="Z215" i="7"/>
  <c r="Y246" i="7"/>
  <c r="AA246" i="7"/>
  <c r="Z246" i="7"/>
  <c r="Z267" i="7"/>
  <c r="AA267" i="7"/>
  <c r="Y267" i="7"/>
  <c r="Z345" i="7"/>
  <c r="AA345" i="7"/>
  <c r="Y345" i="7"/>
  <c r="Z349" i="7"/>
  <c r="AA349" i="7"/>
  <c r="Y349" i="7"/>
  <c r="Z353" i="7"/>
  <c r="AA353" i="7"/>
  <c r="Y353" i="7"/>
  <c r="Z357" i="7"/>
  <c r="AA357" i="7"/>
  <c r="Y357" i="7"/>
  <c r="Z361" i="7"/>
  <c r="AA361" i="7"/>
  <c r="Y361" i="7"/>
  <c r="Z365" i="7"/>
  <c r="AA365" i="7"/>
  <c r="Y365" i="7"/>
  <c r="Z369" i="7"/>
  <c r="AA369" i="7"/>
  <c r="Y369" i="7"/>
  <c r="Z373" i="7"/>
  <c r="AA373" i="7"/>
  <c r="Y373" i="7"/>
  <c r="Z377" i="7"/>
  <c r="AA377" i="7"/>
  <c r="Y377" i="7"/>
  <c r="Z381" i="7"/>
  <c r="AA381" i="7"/>
  <c r="Y381" i="7"/>
  <c r="Z385" i="7"/>
  <c r="AA385" i="7"/>
  <c r="Y385" i="7"/>
  <c r="Z389" i="7"/>
  <c r="AA389" i="7"/>
  <c r="Y389" i="7"/>
  <c r="Z393" i="7"/>
  <c r="AA393" i="7"/>
  <c r="Y393" i="7"/>
  <c r="Z397" i="7"/>
  <c r="AA397" i="7"/>
  <c r="Y397" i="7"/>
  <c r="Z401" i="7"/>
  <c r="AA401" i="7"/>
  <c r="Y401" i="7"/>
  <c r="Z405" i="7"/>
  <c r="AA405" i="7"/>
  <c r="Y405" i="7"/>
  <c r="Z409" i="7"/>
  <c r="AA409" i="7"/>
  <c r="Y409" i="7"/>
  <c r="C39" i="7"/>
  <c r="Q40" i="7" s="1"/>
  <c r="Y68" i="7"/>
  <c r="AA68" i="7"/>
  <c r="Z68" i="7"/>
  <c r="Z114" i="7"/>
  <c r="AA114" i="7"/>
  <c r="Y114" i="7"/>
  <c r="Y125" i="7"/>
  <c r="AA125" i="7"/>
  <c r="Z125" i="7"/>
  <c r="Z259" i="7"/>
  <c r="AA259" i="7"/>
  <c r="Y259" i="7"/>
  <c r="Z270" i="7"/>
  <c r="AA270" i="7"/>
  <c r="Y270" i="7"/>
  <c r="Z274" i="7"/>
  <c r="AA274" i="7"/>
  <c r="Y274" i="7"/>
  <c r="Z278" i="7"/>
  <c r="AA278" i="7"/>
  <c r="Y278" i="7"/>
  <c r="Z282" i="7"/>
  <c r="AA282" i="7"/>
  <c r="Y282" i="7"/>
  <c r="Z286" i="7"/>
  <c r="AA286" i="7"/>
  <c r="Y286" i="7"/>
  <c r="Z290" i="7"/>
  <c r="AA290" i="7"/>
  <c r="Y290" i="7"/>
  <c r="Z294" i="7"/>
  <c r="AA294" i="7"/>
  <c r="Y294" i="7"/>
  <c r="Z298" i="7"/>
  <c r="AA298" i="7"/>
  <c r="Y298" i="7"/>
  <c r="Z302" i="7"/>
  <c r="AA302" i="7"/>
  <c r="Y302" i="7"/>
  <c r="Z306" i="7"/>
  <c r="AA306" i="7"/>
  <c r="Y306" i="7"/>
  <c r="Z310" i="7"/>
  <c r="AA310" i="7"/>
  <c r="Y310" i="7"/>
  <c r="Z314" i="7"/>
  <c r="AA314" i="7"/>
  <c r="Y314" i="7"/>
  <c r="Z318" i="7"/>
  <c r="AA318" i="7"/>
  <c r="Y318" i="7"/>
  <c r="Z322" i="7"/>
  <c r="AA322" i="7"/>
  <c r="Y322" i="7"/>
  <c r="Z326" i="7"/>
  <c r="AA326" i="7"/>
  <c r="Y326" i="7"/>
  <c r="C330" i="7"/>
  <c r="Q331" i="7" s="1"/>
  <c r="Z330" i="7"/>
  <c r="C338" i="7"/>
  <c r="S337" i="7" s="1"/>
  <c r="V337" i="7" s="1"/>
  <c r="Z338" i="7"/>
  <c r="Y1327" i="7"/>
  <c r="AA1327" i="7"/>
  <c r="Z1327" i="7"/>
  <c r="Y1335" i="7"/>
  <c r="AA1335" i="7"/>
  <c r="Z1335" i="7"/>
  <c r="Y1343" i="7"/>
  <c r="AA1343" i="7"/>
  <c r="Z1343" i="7"/>
  <c r="Y1351" i="7"/>
  <c r="AA1351" i="7"/>
  <c r="Z1351" i="7"/>
  <c r="Y1359" i="7"/>
  <c r="AA1359" i="7"/>
  <c r="Z1359" i="7"/>
  <c r="C1327" i="7"/>
  <c r="Z1328" i="7"/>
  <c r="AA1328" i="7"/>
  <c r="Y1328" i="7"/>
  <c r="Y1331" i="7"/>
  <c r="AA1331" i="7"/>
  <c r="Z1331" i="7"/>
  <c r="C1335" i="7"/>
  <c r="Z1336" i="7"/>
  <c r="AA1336" i="7"/>
  <c r="Y1336" i="7"/>
  <c r="Y1339" i="7"/>
  <c r="AA1339" i="7"/>
  <c r="Z1339" i="7"/>
  <c r="C1343" i="7"/>
  <c r="Z1344" i="7"/>
  <c r="AA1344" i="7"/>
  <c r="Y1344" i="7"/>
  <c r="Y1347" i="7"/>
  <c r="AA1347" i="7"/>
  <c r="Z1347" i="7"/>
  <c r="C1351" i="7"/>
  <c r="S1350" i="7" s="1"/>
  <c r="V1350" i="7" s="1"/>
  <c r="Z1352" i="7"/>
  <c r="AA1352" i="7"/>
  <c r="Y1352" i="7"/>
  <c r="Y1355" i="7"/>
  <c r="AA1355" i="7"/>
  <c r="Z1355" i="7"/>
  <c r="C1359" i="7"/>
  <c r="S1358" i="7" s="1"/>
  <c r="V1358" i="7" s="1"/>
  <c r="Z1360" i="7"/>
  <c r="AA1360" i="7"/>
  <c r="Y1360" i="7"/>
  <c r="Y1363" i="7"/>
  <c r="AA1363" i="7"/>
  <c r="Z1363" i="7"/>
  <c r="C38" i="7"/>
  <c r="Y38" i="7"/>
  <c r="AA38" i="7"/>
  <c r="Z38" i="7"/>
  <c r="C42" i="7"/>
  <c r="C56" i="7"/>
  <c r="Z65" i="7"/>
  <c r="AA65" i="7"/>
  <c r="Y65" i="7"/>
  <c r="C69" i="7"/>
  <c r="Y76" i="7"/>
  <c r="AA76" i="7"/>
  <c r="Z76" i="7"/>
  <c r="C88" i="7"/>
  <c r="Z91" i="7"/>
  <c r="Y91" i="7"/>
  <c r="AA91" i="7"/>
  <c r="Y94" i="7"/>
  <c r="AA94" i="7"/>
  <c r="Z94" i="7"/>
  <c r="Z99" i="7"/>
  <c r="Y99" i="7"/>
  <c r="AA99" i="7"/>
  <c r="Y102" i="7"/>
  <c r="AA102" i="7"/>
  <c r="Z102" i="7"/>
  <c r="Z110" i="7"/>
  <c r="Y110" i="7"/>
  <c r="AA110" i="7"/>
  <c r="Y113" i="7"/>
  <c r="AA113" i="7"/>
  <c r="Z113" i="7"/>
  <c r="Z118" i="7"/>
  <c r="Y118" i="7"/>
  <c r="AA118" i="7"/>
  <c r="Y121" i="7"/>
  <c r="AA121" i="7"/>
  <c r="Z121" i="7"/>
  <c r="Z126" i="7"/>
  <c r="Y126" i="7"/>
  <c r="AA126" i="7"/>
  <c r="Y129" i="7"/>
  <c r="AA129" i="7"/>
  <c r="Z129" i="7"/>
  <c r="Z186" i="7"/>
  <c r="Y186" i="7"/>
  <c r="AA186" i="7"/>
  <c r="Z190" i="7"/>
  <c r="Y190" i="7"/>
  <c r="AA190" i="7"/>
  <c r="Z194" i="7"/>
  <c r="Y194" i="7"/>
  <c r="AA194" i="7"/>
  <c r="Z198" i="7"/>
  <c r="Y198" i="7"/>
  <c r="AA198" i="7"/>
  <c r="C48" i="7"/>
  <c r="S47" i="7" s="1"/>
  <c r="V47" i="7" s="1"/>
  <c r="Z73" i="7"/>
  <c r="AA73" i="7"/>
  <c r="Y73" i="7"/>
  <c r="Y84" i="7"/>
  <c r="AA84" i="7"/>
  <c r="Z84" i="7"/>
  <c r="Z95" i="7"/>
  <c r="AA95" i="7"/>
  <c r="Y95" i="7"/>
  <c r="C99" i="7"/>
  <c r="Z106" i="7"/>
  <c r="AA106" i="7"/>
  <c r="Y106" i="7"/>
  <c r="C110" i="7"/>
  <c r="Y117" i="7"/>
  <c r="AA117" i="7"/>
  <c r="Z117" i="7"/>
  <c r="C129" i="7"/>
  <c r="Z205" i="7"/>
  <c r="Y205" i="7"/>
  <c r="AA205" i="7"/>
  <c r="Z209" i="7"/>
  <c r="Y209" i="7"/>
  <c r="AA209" i="7"/>
  <c r="Z213" i="7"/>
  <c r="Y213" i="7"/>
  <c r="AA213" i="7"/>
  <c r="Y242" i="7"/>
  <c r="AA242" i="7"/>
  <c r="Z242" i="7"/>
  <c r="Z247" i="7"/>
  <c r="Y247" i="7"/>
  <c r="AA247" i="7"/>
  <c r="Y250" i="7"/>
  <c r="AA250" i="7"/>
  <c r="Z250" i="7"/>
  <c r="Z255" i="7"/>
  <c r="Y255" i="7"/>
  <c r="AA255" i="7"/>
  <c r="Y258" i="7"/>
  <c r="AA258" i="7"/>
  <c r="Z258" i="7"/>
  <c r="Z263" i="7"/>
  <c r="Y263" i="7"/>
  <c r="AA263" i="7"/>
  <c r="Y266" i="7"/>
  <c r="AA266" i="7"/>
  <c r="Z266" i="7"/>
  <c r="Z272" i="7"/>
  <c r="Y272" i="7"/>
  <c r="AA272" i="7"/>
  <c r="Z276" i="7"/>
  <c r="Y276" i="7"/>
  <c r="AA276" i="7"/>
  <c r="Z280" i="7"/>
  <c r="Y280" i="7"/>
  <c r="AA280" i="7"/>
  <c r="Z284" i="7"/>
  <c r="Y284" i="7"/>
  <c r="AA284" i="7"/>
  <c r="Z288" i="7"/>
  <c r="Y288" i="7"/>
  <c r="AA288" i="7"/>
  <c r="Z292" i="7"/>
  <c r="Y292" i="7"/>
  <c r="AA292" i="7"/>
  <c r="Z296" i="7"/>
  <c r="Y296" i="7"/>
  <c r="AA296" i="7"/>
  <c r="Z300" i="7"/>
  <c r="Y300" i="7"/>
  <c r="AA300" i="7"/>
  <c r="Z304" i="7"/>
  <c r="Y304" i="7"/>
  <c r="AA304" i="7"/>
  <c r="Z308" i="7"/>
  <c r="Y308" i="7"/>
  <c r="AA308" i="7"/>
  <c r="Z312" i="7"/>
  <c r="Y312" i="7"/>
  <c r="AA312" i="7"/>
  <c r="Z316" i="7"/>
  <c r="Y316" i="7"/>
  <c r="AA316" i="7"/>
  <c r="Z320" i="7"/>
  <c r="Y320" i="7"/>
  <c r="AA320" i="7"/>
  <c r="Z324" i="7"/>
  <c r="Y324" i="7"/>
  <c r="AA324" i="7"/>
  <c r="Z347" i="7"/>
  <c r="Y347" i="7"/>
  <c r="AA347" i="7"/>
  <c r="Z351" i="7"/>
  <c r="Y351" i="7"/>
  <c r="AA351" i="7"/>
  <c r="Z355" i="7"/>
  <c r="Y355" i="7"/>
  <c r="AA355" i="7"/>
  <c r="Z359" i="7"/>
  <c r="Y359" i="7"/>
  <c r="AA359" i="7"/>
  <c r="Z363" i="7"/>
  <c r="Y363" i="7"/>
  <c r="AA363" i="7"/>
  <c r="Z367" i="7"/>
  <c r="Y367" i="7"/>
  <c r="AA367" i="7"/>
  <c r="Z371" i="7"/>
  <c r="Y371" i="7"/>
  <c r="AA371" i="7"/>
  <c r="Z375" i="7"/>
  <c r="Y375" i="7"/>
  <c r="AA375" i="7"/>
  <c r="Z379" i="7"/>
  <c r="Y379" i="7"/>
  <c r="AA379" i="7"/>
  <c r="Z383" i="7"/>
  <c r="Y383" i="7"/>
  <c r="AA383" i="7"/>
  <c r="Z387" i="7"/>
  <c r="Y387" i="7"/>
  <c r="AA387" i="7"/>
  <c r="Z391" i="7"/>
  <c r="Y391" i="7"/>
  <c r="AA391" i="7"/>
  <c r="Z395" i="7"/>
  <c r="Y395" i="7"/>
  <c r="AA395" i="7"/>
  <c r="Z399" i="7"/>
  <c r="Y399" i="7"/>
  <c r="AA399" i="7"/>
  <c r="Z403" i="7"/>
  <c r="Y403" i="7"/>
  <c r="AA403" i="7"/>
  <c r="Z407" i="7"/>
  <c r="Y407" i="7"/>
  <c r="AA407" i="7"/>
  <c r="C94" i="7"/>
  <c r="C130" i="7"/>
  <c r="Z130" i="7"/>
  <c r="AA130" i="7"/>
  <c r="Y130" i="7"/>
  <c r="C192" i="7"/>
  <c r="Z192" i="7"/>
  <c r="AA192" i="7"/>
  <c r="Y192" i="7"/>
  <c r="C200" i="7"/>
  <c r="Z200" i="7"/>
  <c r="AA200" i="7"/>
  <c r="Y200" i="7"/>
  <c r="C205" i="7"/>
  <c r="C209" i="7"/>
  <c r="Q210" i="7" s="1"/>
  <c r="C213" i="7"/>
  <c r="Q214" i="7" s="1"/>
  <c r="C242" i="7"/>
  <c r="S241" i="7" s="1"/>
  <c r="V241" i="7" s="1"/>
  <c r="C251" i="7"/>
  <c r="Z251" i="7"/>
  <c r="AA251" i="7"/>
  <c r="Y251" i="7"/>
  <c r="C255" i="7"/>
  <c r="Q256" i="7" s="1"/>
  <c r="C262" i="7"/>
  <c r="Y262" i="7"/>
  <c r="AA262" i="7"/>
  <c r="Z262" i="7"/>
  <c r="C347" i="7"/>
  <c r="C351" i="7"/>
  <c r="S350" i="7" s="1"/>
  <c r="V350" i="7" s="1"/>
  <c r="C355" i="7"/>
  <c r="S354" i="7" s="1"/>
  <c r="V354" i="7" s="1"/>
  <c r="C359" i="7"/>
  <c r="Q360" i="7" s="1"/>
  <c r="C363" i="7"/>
  <c r="C367" i="7"/>
  <c r="S366" i="7" s="1"/>
  <c r="V366" i="7" s="1"/>
  <c r="C371" i="7"/>
  <c r="C375" i="7"/>
  <c r="S374" i="7" s="1"/>
  <c r="V374" i="7" s="1"/>
  <c r="C379" i="7"/>
  <c r="C383" i="7"/>
  <c r="Q384" i="7" s="1"/>
  <c r="C387" i="7"/>
  <c r="C391" i="7"/>
  <c r="S390" i="7" s="1"/>
  <c r="V390" i="7" s="1"/>
  <c r="C395" i="7"/>
  <c r="C399" i="7"/>
  <c r="Q400" i="7" s="1"/>
  <c r="C403" i="7"/>
  <c r="S402" i="7" s="1"/>
  <c r="V402" i="7" s="1"/>
  <c r="C407" i="7"/>
  <c r="C64" i="7"/>
  <c r="Z89" i="7"/>
  <c r="AA89" i="7"/>
  <c r="Y89" i="7"/>
  <c r="C103" i="7"/>
  <c r="Q104" i="7" s="1"/>
  <c r="Z103" i="7"/>
  <c r="AA103" i="7"/>
  <c r="Y103" i="7"/>
  <c r="C121" i="7"/>
  <c r="C186" i="7"/>
  <c r="Q187" i="7" s="1"/>
  <c r="C194" i="7"/>
  <c r="C243" i="7"/>
  <c r="Z243" i="7"/>
  <c r="AA243" i="7"/>
  <c r="Y243" i="7"/>
  <c r="C247" i="7"/>
  <c r="C254" i="7"/>
  <c r="Y254" i="7"/>
  <c r="AA254" i="7"/>
  <c r="Z254" i="7"/>
  <c r="C266" i="7"/>
  <c r="S265" i="7" s="1"/>
  <c r="V265" i="7" s="1"/>
  <c r="C272" i="7"/>
  <c r="C276" i="7"/>
  <c r="C280" i="7"/>
  <c r="C284" i="7"/>
  <c r="C288" i="7"/>
  <c r="Q289" i="7" s="1"/>
  <c r="C292" i="7"/>
  <c r="S291" i="7" s="1"/>
  <c r="V291" i="7" s="1"/>
  <c r="C296" i="7"/>
  <c r="Q297" i="7" s="1"/>
  <c r="C300" i="7"/>
  <c r="C304" i="7"/>
  <c r="Q305" i="7" s="1"/>
  <c r="C308" i="7"/>
  <c r="Q309" i="7" s="1"/>
  <c r="C312" i="7"/>
  <c r="C316" i="7"/>
  <c r="C320" i="7"/>
  <c r="S319" i="7" s="1"/>
  <c r="V319" i="7" s="1"/>
  <c r="C324" i="7"/>
  <c r="Q325" i="7" s="1"/>
  <c r="C334" i="7"/>
  <c r="Z334" i="7"/>
  <c r="C342" i="7"/>
  <c r="Z342" i="7"/>
  <c r="Y1222" i="7"/>
  <c r="AA1222" i="7"/>
  <c r="Z1332" i="7"/>
  <c r="Y1332" i="7"/>
  <c r="AA1332" i="7"/>
  <c r="Z1340" i="7"/>
  <c r="Y1340" i="7"/>
  <c r="AA1340" i="7"/>
  <c r="Z1348" i="7"/>
  <c r="Y1348" i="7"/>
  <c r="AA1348" i="7"/>
  <c r="Z1356" i="7"/>
  <c r="Y1356" i="7"/>
  <c r="AA1356" i="7"/>
  <c r="Y1364" i="7"/>
  <c r="AA1364" i="7"/>
  <c r="Z1364" i="7"/>
  <c r="C1332" i="7"/>
  <c r="C1340" i="7"/>
  <c r="Q1341" i="7" s="1"/>
  <c r="C1348" i="7"/>
  <c r="Q1349" i="7" s="1"/>
  <c r="C1356" i="7"/>
  <c r="Q1357" i="7" s="1"/>
  <c r="C1364" i="7"/>
  <c r="C16" i="7"/>
  <c r="Y16" i="7"/>
  <c r="AA16" i="7"/>
  <c r="Z16" i="7"/>
  <c r="C26" i="7"/>
  <c r="Q27" i="7" s="1"/>
  <c r="Y26" i="7"/>
  <c r="AA26" i="7"/>
  <c r="Z26" i="7"/>
  <c r="C30" i="7"/>
  <c r="Y30" i="7"/>
  <c r="AA30" i="7"/>
  <c r="Z30" i="7"/>
  <c r="C24" i="7"/>
  <c r="S23" i="7" s="1"/>
  <c r="V23" i="7" s="1"/>
  <c r="Y24" i="7"/>
  <c r="AA24" i="7"/>
  <c r="Z24" i="7"/>
  <c r="C8" i="7"/>
  <c r="Y8" i="7"/>
  <c r="AA8" i="7"/>
  <c r="Z8" i="7"/>
  <c r="C12" i="7"/>
  <c r="Y12" i="7"/>
  <c r="AA12" i="7"/>
  <c r="Z12" i="7"/>
  <c r="C28" i="7"/>
  <c r="Y28" i="7"/>
  <c r="AA28" i="7"/>
  <c r="Z28" i="7"/>
  <c r="C453" i="7"/>
  <c r="Y453" i="7"/>
  <c r="AA453" i="7"/>
  <c r="Z453" i="7"/>
  <c r="C455" i="7"/>
  <c r="Y455" i="7"/>
  <c r="AA455" i="7"/>
  <c r="Z455" i="7"/>
  <c r="C457" i="7"/>
  <c r="Y457" i="7"/>
  <c r="AA457" i="7"/>
  <c r="Z457" i="7"/>
  <c r="C459" i="7"/>
  <c r="Y459" i="7"/>
  <c r="AA459" i="7"/>
  <c r="Z459" i="7"/>
  <c r="C461" i="7"/>
  <c r="Y461" i="7"/>
  <c r="AA461" i="7"/>
  <c r="Z461" i="7"/>
  <c r="C463" i="7"/>
  <c r="Y463" i="7"/>
  <c r="AA463" i="7"/>
  <c r="Z463" i="7"/>
  <c r="C465" i="7"/>
  <c r="Y465" i="7"/>
  <c r="AA465" i="7"/>
  <c r="Z465" i="7"/>
  <c r="C467" i="7"/>
  <c r="Y467" i="7"/>
  <c r="AA467" i="7"/>
  <c r="Z467" i="7"/>
  <c r="C469" i="7"/>
  <c r="Y469" i="7"/>
  <c r="AA469" i="7"/>
  <c r="Z469" i="7"/>
  <c r="C471" i="7"/>
  <c r="Y471" i="7"/>
  <c r="AA471" i="7"/>
  <c r="Z471" i="7"/>
  <c r="C473" i="7"/>
  <c r="Y473" i="7"/>
  <c r="AA473" i="7"/>
  <c r="Z473" i="7"/>
  <c r="C475" i="7"/>
  <c r="Y475" i="7"/>
  <c r="AA475" i="7"/>
  <c r="Z475" i="7"/>
  <c r="C477" i="7"/>
  <c r="Y477" i="7"/>
  <c r="AA477" i="7"/>
  <c r="Z477" i="7"/>
  <c r="C731" i="7"/>
  <c r="Y731" i="7"/>
  <c r="AA731" i="7"/>
  <c r="Z731" i="7"/>
  <c r="C733" i="7"/>
  <c r="Y733" i="7"/>
  <c r="AA733" i="7"/>
  <c r="Z733" i="7"/>
  <c r="C735" i="7"/>
  <c r="Y735" i="7"/>
  <c r="AA735" i="7"/>
  <c r="Z735" i="7"/>
  <c r="C737" i="7"/>
  <c r="Y737" i="7"/>
  <c r="AA737" i="7"/>
  <c r="Z737" i="7"/>
  <c r="C739" i="7"/>
  <c r="Y739" i="7"/>
  <c r="AA739" i="7"/>
  <c r="Z739" i="7"/>
  <c r="C741" i="7"/>
  <c r="Y741" i="7"/>
  <c r="AA741" i="7"/>
  <c r="Z741" i="7"/>
  <c r="C743" i="7"/>
  <c r="Y743" i="7"/>
  <c r="AA743" i="7"/>
  <c r="Z743" i="7"/>
  <c r="C745" i="7"/>
  <c r="Y745" i="7"/>
  <c r="AA745" i="7"/>
  <c r="Z745" i="7"/>
  <c r="C747" i="7"/>
  <c r="Y747" i="7"/>
  <c r="AA747" i="7"/>
  <c r="Z747" i="7"/>
  <c r="C749" i="7"/>
  <c r="Y749" i="7"/>
  <c r="AA749" i="7"/>
  <c r="Z749" i="7"/>
  <c r="C751" i="7"/>
  <c r="Y751" i="7"/>
  <c r="AA751" i="7"/>
  <c r="Z751" i="7"/>
  <c r="C753" i="7"/>
  <c r="Y753" i="7"/>
  <c r="AA753" i="7"/>
  <c r="Z753" i="7"/>
  <c r="C755" i="7"/>
  <c r="Y755" i="7"/>
  <c r="AA755" i="7"/>
  <c r="Z755" i="7"/>
  <c r="C757" i="7"/>
  <c r="Y757" i="7"/>
  <c r="AA757" i="7"/>
  <c r="Z757" i="7"/>
  <c r="C759" i="7"/>
  <c r="Y759" i="7"/>
  <c r="AA759" i="7"/>
  <c r="Z759" i="7"/>
  <c r="C761" i="7"/>
  <c r="Y761" i="7"/>
  <c r="AA761" i="7"/>
  <c r="Z761" i="7"/>
  <c r="C763" i="7"/>
  <c r="Y763" i="7"/>
  <c r="AA763" i="7"/>
  <c r="Z763" i="7"/>
  <c r="C765" i="7"/>
  <c r="Y765" i="7"/>
  <c r="AA765" i="7"/>
  <c r="Z765" i="7"/>
  <c r="C767" i="7"/>
  <c r="Y767" i="7"/>
  <c r="AA767" i="7"/>
  <c r="Z767" i="7"/>
  <c r="C769" i="7"/>
  <c r="Y769" i="7"/>
  <c r="AA769" i="7"/>
  <c r="Z769" i="7"/>
  <c r="C771" i="7"/>
  <c r="Y771" i="7"/>
  <c r="AA771" i="7"/>
  <c r="Z771" i="7"/>
  <c r="C773" i="7"/>
  <c r="Y773" i="7"/>
  <c r="AA773" i="7"/>
  <c r="Z773" i="7"/>
  <c r="C775" i="7"/>
  <c r="Y775" i="7"/>
  <c r="AA775" i="7"/>
  <c r="Z775" i="7"/>
  <c r="C777" i="7"/>
  <c r="Y777" i="7"/>
  <c r="AA777" i="7"/>
  <c r="Z777" i="7"/>
  <c r="C779" i="7"/>
  <c r="Y779" i="7"/>
  <c r="AA779" i="7"/>
  <c r="Z779" i="7"/>
  <c r="C781" i="7"/>
  <c r="Y781" i="7"/>
  <c r="AA781" i="7"/>
  <c r="Z781" i="7"/>
  <c r="C783" i="7"/>
  <c r="Y783" i="7"/>
  <c r="AA783" i="7"/>
  <c r="Z783" i="7"/>
  <c r="C785" i="7"/>
  <c r="Y785" i="7"/>
  <c r="AA785" i="7"/>
  <c r="Z785" i="7"/>
  <c r="C787" i="7"/>
  <c r="Y787" i="7"/>
  <c r="AA787" i="7"/>
  <c r="Z787" i="7"/>
  <c r="C789" i="7"/>
  <c r="Y789" i="7"/>
  <c r="AA789" i="7"/>
  <c r="Z789" i="7"/>
  <c r="C791" i="7"/>
  <c r="Y791" i="7"/>
  <c r="AA791" i="7"/>
  <c r="Z791" i="7"/>
  <c r="C793" i="7"/>
  <c r="Y793" i="7"/>
  <c r="AA793" i="7"/>
  <c r="Z793" i="7"/>
  <c r="C795" i="7"/>
  <c r="Y795" i="7"/>
  <c r="AA795" i="7"/>
  <c r="Z795" i="7"/>
  <c r="C797" i="7"/>
  <c r="Y797" i="7"/>
  <c r="AA797" i="7"/>
  <c r="Z797" i="7"/>
  <c r="C799" i="7"/>
  <c r="Y799" i="7"/>
  <c r="AA799" i="7"/>
  <c r="Z799" i="7"/>
  <c r="C801" i="7"/>
  <c r="Y801" i="7"/>
  <c r="AA801" i="7"/>
  <c r="Z801" i="7"/>
  <c r="C803" i="7"/>
  <c r="Y803" i="7"/>
  <c r="AA803" i="7"/>
  <c r="Z803" i="7"/>
  <c r="C805" i="7"/>
  <c r="Y805" i="7"/>
  <c r="AA805" i="7"/>
  <c r="Z805" i="7"/>
  <c r="C807" i="7"/>
  <c r="Y807" i="7"/>
  <c r="AA807" i="7"/>
  <c r="Z807" i="7"/>
  <c r="C809" i="7"/>
  <c r="Y809" i="7"/>
  <c r="AA809" i="7"/>
  <c r="Z809" i="7"/>
  <c r="C811" i="7"/>
  <c r="Y811" i="7"/>
  <c r="AA811" i="7"/>
  <c r="Z811" i="7"/>
  <c r="C813" i="7"/>
  <c r="Y813" i="7"/>
  <c r="AA813" i="7"/>
  <c r="Z813" i="7"/>
  <c r="C815" i="7"/>
  <c r="Y815" i="7"/>
  <c r="AA815" i="7"/>
  <c r="Z815" i="7"/>
  <c r="C817" i="7"/>
  <c r="Y817" i="7"/>
  <c r="AA817" i="7"/>
  <c r="Z817" i="7"/>
  <c r="C819" i="7"/>
  <c r="Y819" i="7"/>
  <c r="AA819" i="7"/>
  <c r="Z819" i="7"/>
  <c r="C821" i="7"/>
  <c r="Y821" i="7"/>
  <c r="AA821" i="7"/>
  <c r="Z821" i="7"/>
  <c r="C823" i="7"/>
  <c r="Y823" i="7"/>
  <c r="AA823" i="7"/>
  <c r="Z823" i="7"/>
  <c r="C825" i="7"/>
  <c r="Y825" i="7"/>
  <c r="AA825" i="7"/>
  <c r="Z825" i="7"/>
  <c r="C827" i="7"/>
  <c r="Y827" i="7"/>
  <c r="AA827" i="7"/>
  <c r="Z827" i="7"/>
  <c r="C829" i="7"/>
  <c r="Y829" i="7"/>
  <c r="AA829" i="7"/>
  <c r="Z829" i="7"/>
  <c r="C831" i="7"/>
  <c r="Y831" i="7"/>
  <c r="AA831" i="7"/>
  <c r="Z831" i="7"/>
  <c r="C833" i="7"/>
  <c r="Y833" i="7"/>
  <c r="AA833" i="7"/>
  <c r="Z833" i="7"/>
  <c r="C835" i="7"/>
  <c r="Y835" i="7"/>
  <c r="AA835" i="7"/>
  <c r="Z835" i="7"/>
  <c r="C837" i="7"/>
  <c r="Y837" i="7"/>
  <c r="AA837" i="7"/>
  <c r="Z837" i="7"/>
  <c r="C839" i="7"/>
  <c r="Y839" i="7"/>
  <c r="AA839" i="7"/>
  <c r="Z839" i="7"/>
  <c r="C841" i="7"/>
  <c r="Y841" i="7"/>
  <c r="AA841" i="7"/>
  <c r="Z841" i="7"/>
  <c r="C843" i="7"/>
  <c r="Y843" i="7"/>
  <c r="AA843" i="7"/>
  <c r="Z843" i="7"/>
  <c r="C845" i="7"/>
  <c r="Y845" i="7"/>
  <c r="AA845" i="7"/>
  <c r="Z845" i="7"/>
  <c r="C847" i="7"/>
  <c r="Y847" i="7"/>
  <c r="AA847" i="7"/>
  <c r="Z847" i="7"/>
  <c r="C849" i="7"/>
  <c r="Y849" i="7"/>
  <c r="AA849" i="7"/>
  <c r="Z849" i="7"/>
  <c r="C851" i="7"/>
  <c r="Y851" i="7"/>
  <c r="AA851" i="7"/>
  <c r="Z851" i="7"/>
  <c r="C853" i="7"/>
  <c r="Y853" i="7"/>
  <c r="AA853" i="7"/>
  <c r="Z853" i="7"/>
  <c r="C855" i="7"/>
  <c r="Y855" i="7"/>
  <c r="AA855" i="7"/>
  <c r="Z855" i="7"/>
  <c r="C857" i="7"/>
  <c r="Y857" i="7"/>
  <c r="AA857" i="7"/>
  <c r="Z857" i="7"/>
  <c r="C859" i="7"/>
  <c r="Y859" i="7"/>
  <c r="AA859" i="7"/>
  <c r="Z859" i="7"/>
  <c r="C861" i="7"/>
  <c r="Y861" i="7"/>
  <c r="AA861" i="7"/>
  <c r="Z861" i="7"/>
  <c r="C863" i="7"/>
  <c r="Y863" i="7"/>
  <c r="AA863" i="7"/>
  <c r="Z863" i="7"/>
  <c r="C865" i="7"/>
  <c r="Y865" i="7"/>
  <c r="AA865" i="7"/>
  <c r="Z865" i="7"/>
  <c r="C867" i="7"/>
  <c r="Y867" i="7"/>
  <c r="AA867" i="7"/>
  <c r="Z867" i="7"/>
  <c r="C869" i="7"/>
  <c r="Y869" i="7"/>
  <c r="AA869" i="7"/>
  <c r="Z869" i="7"/>
  <c r="C871" i="7"/>
  <c r="Y871" i="7"/>
  <c r="AA871" i="7"/>
  <c r="Z871" i="7"/>
  <c r="C873" i="7"/>
  <c r="Y873" i="7"/>
  <c r="AA873" i="7"/>
  <c r="Z873" i="7"/>
  <c r="C875" i="7"/>
  <c r="Y875" i="7"/>
  <c r="AA875" i="7"/>
  <c r="Z875" i="7"/>
  <c r="C877" i="7"/>
  <c r="Y877" i="7"/>
  <c r="AA877" i="7"/>
  <c r="Z877" i="7"/>
  <c r="C879" i="7"/>
  <c r="Y879" i="7"/>
  <c r="AA879" i="7"/>
  <c r="Z879" i="7"/>
  <c r="C881" i="7"/>
  <c r="Y881" i="7"/>
  <c r="AA881" i="7"/>
  <c r="Z881" i="7"/>
  <c r="C883" i="7"/>
  <c r="Y883" i="7"/>
  <c r="AA883" i="7"/>
  <c r="Z883" i="7"/>
  <c r="C885" i="7"/>
  <c r="Y885" i="7"/>
  <c r="AA885" i="7"/>
  <c r="Z885" i="7"/>
  <c r="C887" i="7"/>
  <c r="Y887" i="7"/>
  <c r="AA887" i="7"/>
  <c r="Z887" i="7"/>
  <c r="C889" i="7"/>
  <c r="Y889" i="7"/>
  <c r="AA889" i="7"/>
  <c r="Z889" i="7"/>
  <c r="C891" i="7"/>
  <c r="Y891" i="7"/>
  <c r="AA891" i="7"/>
  <c r="Z891" i="7"/>
  <c r="C893" i="7"/>
  <c r="Y893" i="7"/>
  <c r="AA893" i="7"/>
  <c r="Z893" i="7"/>
  <c r="C895" i="7"/>
  <c r="Y895" i="7"/>
  <c r="AA895" i="7"/>
  <c r="Z895" i="7"/>
  <c r="C897" i="7"/>
  <c r="Y897" i="7"/>
  <c r="AA897" i="7"/>
  <c r="Z897" i="7"/>
  <c r="C899" i="7"/>
  <c r="Y899" i="7"/>
  <c r="AA899" i="7"/>
  <c r="Z899" i="7"/>
  <c r="C901" i="7"/>
  <c r="Y901" i="7"/>
  <c r="AA901" i="7"/>
  <c r="Z901" i="7"/>
  <c r="C903" i="7"/>
  <c r="Y903" i="7"/>
  <c r="AA903" i="7"/>
  <c r="Z903" i="7"/>
  <c r="C905" i="7"/>
  <c r="Y905" i="7"/>
  <c r="AA905" i="7"/>
  <c r="Z905" i="7"/>
  <c r="C907" i="7"/>
  <c r="Y907" i="7"/>
  <c r="AA907" i="7"/>
  <c r="Z907" i="7"/>
  <c r="C909" i="7"/>
  <c r="Y909" i="7"/>
  <c r="AA909" i="7"/>
  <c r="Z909" i="7"/>
  <c r="C911" i="7"/>
  <c r="Y911" i="7"/>
  <c r="AA911" i="7"/>
  <c r="Z911" i="7"/>
  <c r="C913" i="7"/>
  <c r="Y913" i="7"/>
  <c r="AA913" i="7"/>
  <c r="Z913" i="7"/>
  <c r="C915" i="7"/>
  <c r="Y915" i="7"/>
  <c r="AA915" i="7"/>
  <c r="Z915" i="7"/>
  <c r="C917" i="7"/>
  <c r="Y917" i="7"/>
  <c r="AA917" i="7"/>
  <c r="Z917" i="7"/>
  <c r="C919" i="7"/>
  <c r="Y919" i="7"/>
  <c r="AA919" i="7"/>
  <c r="Z919" i="7"/>
  <c r="C921" i="7"/>
  <c r="Y921" i="7"/>
  <c r="AA921" i="7"/>
  <c r="Z921" i="7"/>
  <c r="C923" i="7"/>
  <c r="Y923" i="7"/>
  <c r="AA923" i="7"/>
  <c r="Z923" i="7"/>
  <c r="C925" i="7"/>
  <c r="Y925" i="7"/>
  <c r="AA925" i="7"/>
  <c r="Z925" i="7"/>
  <c r="C927" i="7"/>
  <c r="Y927" i="7"/>
  <c r="AA927" i="7"/>
  <c r="Z927" i="7"/>
  <c r="C929" i="7"/>
  <c r="Y929" i="7"/>
  <c r="AA929" i="7"/>
  <c r="Z929" i="7"/>
  <c r="C931" i="7"/>
  <c r="Y931" i="7"/>
  <c r="AA931" i="7"/>
  <c r="Z931" i="7"/>
  <c r="C933" i="7"/>
  <c r="Y933" i="7"/>
  <c r="AA933" i="7"/>
  <c r="Z933" i="7"/>
  <c r="C935" i="7"/>
  <c r="Y935" i="7"/>
  <c r="AA935" i="7"/>
  <c r="Z935" i="7"/>
  <c r="C937" i="7"/>
  <c r="Y937" i="7"/>
  <c r="AA937" i="7"/>
  <c r="Z937" i="7"/>
  <c r="C939" i="7"/>
  <c r="Y939" i="7"/>
  <c r="AA939" i="7"/>
  <c r="Z939" i="7"/>
  <c r="C941" i="7"/>
  <c r="Y941" i="7"/>
  <c r="AA941" i="7"/>
  <c r="Z941" i="7"/>
  <c r="C943" i="7"/>
  <c r="Y943" i="7"/>
  <c r="AA943" i="7"/>
  <c r="Z943" i="7"/>
  <c r="C945" i="7"/>
  <c r="Y945" i="7"/>
  <c r="AA945" i="7"/>
  <c r="Z945" i="7"/>
  <c r="C947" i="7"/>
  <c r="Y947" i="7"/>
  <c r="AA947" i="7"/>
  <c r="Z947" i="7"/>
  <c r="C949" i="7"/>
  <c r="Y949" i="7"/>
  <c r="AA949" i="7"/>
  <c r="Z949" i="7"/>
  <c r="C951" i="7"/>
  <c r="Y951" i="7"/>
  <c r="AA951" i="7"/>
  <c r="Z951" i="7"/>
  <c r="C953" i="7"/>
  <c r="Y953" i="7"/>
  <c r="AA953" i="7"/>
  <c r="Z953" i="7"/>
  <c r="C955" i="7"/>
  <c r="Y955" i="7"/>
  <c r="AA955" i="7"/>
  <c r="Z955" i="7"/>
  <c r="C957" i="7"/>
  <c r="Y957" i="7"/>
  <c r="AA957" i="7"/>
  <c r="Z957" i="7"/>
  <c r="C959" i="7"/>
  <c r="Y959" i="7"/>
  <c r="AA959" i="7"/>
  <c r="Z959" i="7"/>
  <c r="C961" i="7"/>
  <c r="Y961" i="7"/>
  <c r="AA961" i="7"/>
  <c r="Z961" i="7"/>
  <c r="C963" i="7"/>
  <c r="Y963" i="7"/>
  <c r="AA963" i="7"/>
  <c r="Z963" i="7"/>
  <c r="C965" i="7"/>
  <c r="Y965" i="7"/>
  <c r="AA965" i="7"/>
  <c r="Z965" i="7"/>
  <c r="C967" i="7"/>
  <c r="Y967" i="7"/>
  <c r="AA967" i="7"/>
  <c r="Z967" i="7"/>
  <c r="C969" i="7"/>
  <c r="Y969" i="7"/>
  <c r="AA969" i="7"/>
  <c r="Z969" i="7"/>
  <c r="C971" i="7"/>
  <c r="Y971" i="7"/>
  <c r="AA971" i="7"/>
  <c r="Z971" i="7"/>
  <c r="C973" i="7"/>
  <c r="Y973" i="7"/>
  <c r="AA973" i="7"/>
  <c r="Z973" i="7"/>
  <c r="C975" i="7"/>
  <c r="Y975" i="7"/>
  <c r="AA975" i="7"/>
  <c r="Z975" i="7"/>
  <c r="C977" i="7"/>
  <c r="Y977" i="7"/>
  <c r="AA977" i="7"/>
  <c r="Z977" i="7"/>
  <c r="C979" i="7"/>
  <c r="Y979" i="7"/>
  <c r="AA979" i="7"/>
  <c r="Z979" i="7"/>
  <c r="C981" i="7"/>
  <c r="Y981" i="7"/>
  <c r="AA981" i="7"/>
  <c r="Z981" i="7"/>
  <c r="C983" i="7"/>
  <c r="Y983" i="7"/>
  <c r="AA983" i="7"/>
  <c r="Z983" i="7"/>
  <c r="C985" i="7"/>
  <c r="Y985" i="7"/>
  <c r="AA985" i="7"/>
  <c r="Z985" i="7"/>
  <c r="C987" i="7"/>
  <c r="Y987" i="7"/>
  <c r="AA987" i="7"/>
  <c r="Z987" i="7"/>
  <c r="C989" i="7"/>
  <c r="Y989" i="7"/>
  <c r="AA989" i="7"/>
  <c r="Z989" i="7"/>
  <c r="C991" i="7"/>
  <c r="Y991" i="7"/>
  <c r="AA991" i="7"/>
  <c r="Z991" i="7"/>
  <c r="C993" i="7"/>
  <c r="Y993" i="7"/>
  <c r="AA993" i="7"/>
  <c r="Z993" i="7"/>
  <c r="C995" i="7"/>
  <c r="Y995" i="7"/>
  <c r="AA995" i="7"/>
  <c r="Z995" i="7"/>
  <c r="C997" i="7"/>
  <c r="Y997" i="7"/>
  <c r="AA997" i="7"/>
  <c r="Z997" i="7"/>
  <c r="C999" i="7"/>
  <c r="Y999" i="7"/>
  <c r="AA999" i="7"/>
  <c r="Z999" i="7"/>
  <c r="C1001" i="7"/>
  <c r="Y1001" i="7"/>
  <c r="AA1001" i="7"/>
  <c r="Z1001" i="7"/>
  <c r="C1003" i="7"/>
  <c r="Y1003" i="7"/>
  <c r="AA1003" i="7"/>
  <c r="Z1003" i="7"/>
  <c r="C1005" i="7"/>
  <c r="Y1005" i="7"/>
  <c r="AA1005" i="7"/>
  <c r="Z1005" i="7"/>
  <c r="C1007" i="7"/>
  <c r="Y1007" i="7"/>
  <c r="AA1007" i="7"/>
  <c r="Z1007" i="7"/>
  <c r="C1009" i="7"/>
  <c r="Y1009" i="7"/>
  <c r="AA1009" i="7"/>
  <c r="Z1009" i="7"/>
  <c r="C1011" i="7"/>
  <c r="Y1011" i="7"/>
  <c r="AA1011" i="7"/>
  <c r="Z1011" i="7"/>
  <c r="C1013" i="7"/>
  <c r="Y1013" i="7"/>
  <c r="AA1013" i="7"/>
  <c r="Z1013" i="7"/>
  <c r="C1015" i="7"/>
  <c r="Y1015" i="7"/>
  <c r="AA1015" i="7"/>
  <c r="Z1015" i="7"/>
  <c r="C1017" i="7"/>
  <c r="Y1017" i="7"/>
  <c r="AA1017" i="7"/>
  <c r="Z1017" i="7"/>
  <c r="C1019" i="7"/>
  <c r="Y1019" i="7"/>
  <c r="AA1019" i="7"/>
  <c r="Z1019" i="7"/>
  <c r="C1021" i="7"/>
  <c r="Y1021" i="7"/>
  <c r="AA1021" i="7"/>
  <c r="Z1021" i="7"/>
  <c r="C1023" i="7"/>
  <c r="Y1023" i="7"/>
  <c r="AA1023" i="7"/>
  <c r="Z1023" i="7"/>
  <c r="C1025" i="7"/>
  <c r="Y1025" i="7"/>
  <c r="AA1025" i="7"/>
  <c r="Z1025" i="7"/>
  <c r="C1027" i="7"/>
  <c r="Y1027" i="7"/>
  <c r="AA1027" i="7"/>
  <c r="Z1027" i="7"/>
  <c r="C1029" i="7"/>
  <c r="Y1029" i="7"/>
  <c r="AA1029" i="7"/>
  <c r="Z1029" i="7"/>
  <c r="C1031" i="7"/>
  <c r="Y1031" i="7"/>
  <c r="AA1031" i="7"/>
  <c r="Z1031" i="7"/>
  <c r="C1033" i="7"/>
  <c r="Y1033" i="7"/>
  <c r="AA1033" i="7"/>
  <c r="Z1033" i="7"/>
  <c r="C1035" i="7"/>
  <c r="Y1035" i="7"/>
  <c r="AA1035" i="7"/>
  <c r="Z1035" i="7"/>
  <c r="C1037" i="7"/>
  <c r="Y1037" i="7"/>
  <c r="AA1037" i="7"/>
  <c r="Z1037" i="7"/>
  <c r="C1039" i="7"/>
  <c r="Y1039" i="7"/>
  <c r="AA1039" i="7"/>
  <c r="Z1039" i="7"/>
  <c r="C1041" i="7"/>
  <c r="Y1041" i="7"/>
  <c r="AA1041" i="7"/>
  <c r="Z1041" i="7"/>
  <c r="C1043" i="7"/>
  <c r="Y1043" i="7"/>
  <c r="AA1043" i="7"/>
  <c r="Z1043" i="7"/>
  <c r="C1045" i="7"/>
  <c r="Y1045" i="7"/>
  <c r="AA1045" i="7"/>
  <c r="Z1045" i="7"/>
  <c r="C1047" i="7"/>
  <c r="Y1047" i="7"/>
  <c r="AA1047" i="7"/>
  <c r="Z1047" i="7"/>
  <c r="C1049" i="7"/>
  <c r="Y1049" i="7"/>
  <c r="AA1049" i="7"/>
  <c r="Z1049" i="7"/>
  <c r="C1051" i="7"/>
  <c r="Y1051" i="7"/>
  <c r="AA1051" i="7"/>
  <c r="Z1051" i="7"/>
  <c r="C1053" i="7"/>
  <c r="Y1053" i="7"/>
  <c r="AA1053" i="7"/>
  <c r="Z1053" i="7"/>
  <c r="C1055" i="7"/>
  <c r="Y1055" i="7"/>
  <c r="AA1055" i="7"/>
  <c r="Z1055" i="7"/>
  <c r="C1057" i="7"/>
  <c r="Y1057" i="7"/>
  <c r="AA1057" i="7"/>
  <c r="Z1057" i="7"/>
  <c r="C1059" i="7"/>
  <c r="Y1059" i="7"/>
  <c r="AA1059" i="7"/>
  <c r="Z1059" i="7"/>
  <c r="C1061" i="7"/>
  <c r="Y1061" i="7"/>
  <c r="AA1061" i="7"/>
  <c r="Z1061" i="7"/>
  <c r="C1063" i="7"/>
  <c r="Y1063" i="7"/>
  <c r="AA1063" i="7"/>
  <c r="Z1063" i="7"/>
  <c r="C1065" i="7"/>
  <c r="Y1065" i="7"/>
  <c r="AA1065" i="7"/>
  <c r="Z1065" i="7"/>
  <c r="C1067" i="7"/>
  <c r="Y1067" i="7"/>
  <c r="AA1067" i="7"/>
  <c r="Z1067" i="7"/>
  <c r="C1069" i="7"/>
  <c r="Y1069" i="7"/>
  <c r="AA1069" i="7"/>
  <c r="Z1069" i="7"/>
  <c r="C1071" i="7"/>
  <c r="Y1071" i="7"/>
  <c r="AA1071" i="7"/>
  <c r="Z1071" i="7"/>
  <c r="C1073" i="7"/>
  <c r="Y1073" i="7"/>
  <c r="AA1073" i="7"/>
  <c r="Z1073" i="7"/>
  <c r="C1075" i="7"/>
  <c r="Q1076" i="7" s="1"/>
  <c r="Y1075" i="7"/>
  <c r="AA1075" i="7"/>
  <c r="Z1075" i="7"/>
  <c r="C1077" i="7"/>
  <c r="Q1078" i="7" s="1"/>
  <c r="Y1077" i="7"/>
  <c r="AA1077" i="7"/>
  <c r="Z1077" i="7"/>
  <c r="C1079" i="7"/>
  <c r="Y1079" i="7"/>
  <c r="AA1079" i="7"/>
  <c r="Z1079" i="7"/>
  <c r="C1081" i="7"/>
  <c r="Y1081" i="7"/>
  <c r="AA1081" i="7"/>
  <c r="Z1081" i="7"/>
  <c r="C1083" i="7"/>
  <c r="Y1083" i="7"/>
  <c r="AA1083" i="7"/>
  <c r="Z1083" i="7"/>
  <c r="C1085" i="7"/>
  <c r="Q1086" i="7" s="1"/>
  <c r="Y1085" i="7"/>
  <c r="AA1085" i="7"/>
  <c r="Z1085" i="7"/>
  <c r="C1087" i="7"/>
  <c r="Q1088" i="7" s="1"/>
  <c r="Y1087" i="7"/>
  <c r="AA1087" i="7"/>
  <c r="Z1087" i="7"/>
  <c r="C1089" i="7"/>
  <c r="S1088" i="7" s="1"/>
  <c r="V1088" i="7" s="1"/>
  <c r="Y1089" i="7"/>
  <c r="AA1089" i="7"/>
  <c r="Z1089" i="7"/>
  <c r="C1091" i="7"/>
  <c r="Y1091" i="7"/>
  <c r="AA1091" i="7"/>
  <c r="Z1091" i="7"/>
  <c r="C1093" i="7"/>
  <c r="S1092" i="7" s="1"/>
  <c r="V1092" i="7" s="1"/>
  <c r="Y1093" i="7"/>
  <c r="AA1093" i="7"/>
  <c r="Z1093" i="7"/>
  <c r="C1095" i="7"/>
  <c r="Q1096" i="7" s="1"/>
  <c r="Y1095" i="7"/>
  <c r="AA1095" i="7"/>
  <c r="Z1095" i="7"/>
  <c r="C1097" i="7"/>
  <c r="S1096" i="7" s="1"/>
  <c r="V1096" i="7" s="1"/>
  <c r="Y1097" i="7"/>
  <c r="AA1097" i="7"/>
  <c r="Z1097" i="7"/>
  <c r="C1099" i="7"/>
  <c r="Q1100" i="7" s="1"/>
  <c r="Y1099" i="7"/>
  <c r="AA1099" i="7"/>
  <c r="Z1099" i="7"/>
  <c r="C1101" i="7"/>
  <c r="S1100" i="7" s="1"/>
  <c r="V1100" i="7" s="1"/>
  <c r="Y1101" i="7"/>
  <c r="AA1101" i="7"/>
  <c r="Z1101" i="7"/>
  <c r="C1103" i="7"/>
  <c r="Y1103" i="7"/>
  <c r="AA1103" i="7"/>
  <c r="Z1103" i="7"/>
  <c r="C1105" i="7"/>
  <c r="Q1106" i="7" s="1"/>
  <c r="Y1105" i="7"/>
  <c r="AA1105" i="7"/>
  <c r="Z1105" i="7"/>
  <c r="C1107" i="7"/>
  <c r="Y1107" i="7"/>
  <c r="AA1107" i="7"/>
  <c r="Z1107" i="7"/>
  <c r="C1109" i="7"/>
  <c r="S1108" i="7" s="1"/>
  <c r="V1108" i="7" s="1"/>
  <c r="Y1109" i="7"/>
  <c r="AA1109" i="7"/>
  <c r="Z1109" i="7"/>
  <c r="C1111" i="7"/>
  <c r="Y1111" i="7"/>
  <c r="AA1111" i="7"/>
  <c r="Z1111" i="7"/>
  <c r="C1113" i="7"/>
  <c r="S1112" i="7" s="1"/>
  <c r="V1112" i="7" s="1"/>
  <c r="Y1113" i="7"/>
  <c r="AA1113" i="7"/>
  <c r="Z1113" i="7"/>
  <c r="C1115" i="7"/>
  <c r="Y1115" i="7"/>
  <c r="AA1115" i="7"/>
  <c r="Z1115" i="7"/>
  <c r="C1117" i="7"/>
  <c r="S1116" i="7" s="1"/>
  <c r="V1116" i="7" s="1"/>
  <c r="Y1117" i="7"/>
  <c r="AA1117" i="7"/>
  <c r="Z1117" i="7"/>
  <c r="C1119" i="7"/>
  <c r="Y1119" i="7"/>
  <c r="AA1119" i="7"/>
  <c r="Z1119" i="7"/>
  <c r="C1121" i="7"/>
  <c r="Q1122" i="7" s="1"/>
  <c r="Y1121" i="7"/>
  <c r="AA1121" i="7"/>
  <c r="Z1121" i="7"/>
  <c r="C1123" i="7"/>
  <c r="Y1123" i="7"/>
  <c r="AA1123" i="7"/>
  <c r="Z1123" i="7"/>
  <c r="C1125" i="7"/>
  <c r="S1124" i="7" s="1"/>
  <c r="V1124" i="7" s="1"/>
  <c r="Y1125" i="7"/>
  <c r="AA1125" i="7"/>
  <c r="Z1125" i="7"/>
  <c r="C1127" i="7"/>
  <c r="Q1128" i="7" s="1"/>
  <c r="Y1127" i="7"/>
  <c r="AA1127" i="7"/>
  <c r="Z1127" i="7"/>
  <c r="C1129" i="7"/>
  <c r="S1128" i="7" s="1"/>
  <c r="V1128" i="7" s="1"/>
  <c r="Y1129" i="7"/>
  <c r="AA1129" i="7"/>
  <c r="Z1129" i="7"/>
  <c r="C1131" i="7"/>
  <c r="Y1131" i="7"/>
  <c r="AA1131" i="7"/>
  <c r="Z1131" i="7"/>
  <c r="C1133" i="7"/>
  <c r="Q1134" i="7" s="1"/>
  <c r="Y1133" i="7"/>
  <c r="AA1133" i="7"/>
  <c r="Z1133" i="7"/>
  <c r="C1135" i="7"/>
  <c r="Y1135" i="7"/>
  <c r="AA1135" i="7"/>
  <c r="Z1135" i="7"/>
  <c r="C1137" i="7"/>
  <c r="Q1138" i="7" s="1"/>
  <c r="Y1137" i="7"/>
  <c r="AA1137" i="7"/>
  <c r="Z1137" i="7"/>
  <c r="C1139" i="7"/>
  <c r="S1138" i="7" s="1"/>
  <c r="V1138" i="7" s="1"/>
  <c r="Y1139" i="7"/>
  <c r="AA1139" i="7"/>
  <c r="Z1139" i="7"/>
  <c r="C479" i="7"/>
  <c r="Y479" i="7"/>
  <c r="AA479" i="7"/>
  <c r="Z479" i="7"/>
  <c r="C483" i="7"/>
  <c r="Q484" i="7" s="1"/>
  <c r="Y483" i="7"/>
  <c r="AA483" i="7"/>
  <c r="Z483" i="7"/>
  <c r="C487" i="7"/>
  <c r="Q488" i="7" s="1"/>
  <c r="Y487" i="7"/>
  <c r="AA487" i="7"/>
  <c r="Z487" i="7"/>
  <c r="C491" i="7"/>
  <c r="Y491" i="7"/>
  <c r="AA491" i="7"/>
  <c r="Z491" i="7"/>
  <c r="C495" i="7"/>
  <c r="Y495" i="7"/>
  <c r="AA495" i="7"/>
  <c r="Z495" i="7"/>
  <c r="C499" i="7"/>
  <c r="Y499" i="7"/>
  <c r="AA499" i="7"/>
  <c r="Z499" i="7"/>
  <c r="C503" i="7"/>
  <c r="Q504" i="7" s="1"/>
  <c r="Y503" i="7"/>
  <c r="AA503" i="7"/>
  <c r="Z503" i="7"/>
  <c r="C507" i="7"/>
  <c r="Q508" i="7" s="1"/>
  <c r="Y507" i="7"/>
  <c r="AA507" i="7"/>
  <c r="Z507" i="7"/>
  <c r="C511" i="7"/>
  <c r="Q512" i="7" s="1"/>
  <c r="Y511" i="7"/>
  <c r="AA511" i="7"/>
  <c r="Z511" i="7"/>
  <c r="C515" i="7"/>
  <c r="Y515" i="7"/>
  <c r="AA515" i="7"/>
  <c r="Z515" i="7"/>
  <c r="C519" i="7"/>
  <c r="Q520" i="7" s="1"/>
  <c r="Y519" i="7"/>
  <c r="AA519" i="7"/>
  <c r="Z519" i="7"/>
  <c r="C523" i="7"/>
  <c r="Y523" i="7"/>
  <c r="AA523" i="7"/>
  <c r="Z523" i="7"/>
  <c r="C527" i="7"/>
  <c r="Q528" i="7" s="1"/>
  <c r="Y527" i="7"/>
  <c r="AA527" i="7"/>
  <c r="Z527" i="7"/>
  <c r="C531" i="7"/>
  <c r="Q532" i="7" s="1"/>
  <c r="Y531" i="7"/>
  <c r="AA531" i="7"/>
  <c r="Z531" i="7"/>
  <c r="C535" i="7"/>
  <c r="Q536" i="7" s="1"/>
  <c r="Y535" i="7"/>
  <c r="AA535" i="7"/>
  <c r="Z535" i="7"/>
  <c r="C539" i="7"/>
  <c r="Y539" i="7"/>
  <c r="AA539" i="7"/>
  <c r="Z539" i="7"/>
  <c r="C543" i="7"/>
  <c r="Q544" i="7" s="1"/>
  <c r="Y543" i="7"/>
  <c r="AA543" i="7"/>
  <c r="Z543" i="7"/>
  <c r="C547" i="7"/>
  <c r="Y547" i="7"/>
  <c r="AA547" i="7"/>
  <c r="Z547" i="7"/>
  <c r="C551" i="7"/>
  <c r="Q552" i="7" s="1"/>
  <c r="Y551" i="7"/>
  <c r="AA551" i="7"/>
  <c r="Z551" i="7"/>
  <c r="C555" i="7"/>
  <c r="Y555" i="7"/>
  <c r="AA555" i="7"/>
  <c r="Z555" i="7"/>
  <c r="C559" i="7"/>
  <c r="Y559" i="7"/>
  <c r="AA559" i="7"/>
  <c r="Z559" i="7"/>
  <c r="C563" i="7"/>
  <c r="Q564" i="7" s="1"/>
  <c r="Y563" i="7"/>
  <c r="AA563" i="7"/>
  <c r="Z563" i="7"/>
  <c r="C567" i="7"/>
  <c r="Y567" i="7"/>
  <c r="AA567" i="7"/>
  <c r="Z567" i="7"/>
  <c r="C571" i="7"/>
  <c r="Y571" i="7"/>
  <c r="AA571" i="7"/>
  <c r="Z571" i="7"/>
  <c r="C575" i="7"/>
  <c r="Y575" i="7"/>
  <c r="AA575" i="7"/>
  <c r="Z575" i="7"/>
  <c r="C579" i="7"/>
  <c r="Q580" i="7" s="1"/>
  <c r="Y579" i="7"/>
  <c r="AA579" i="7"/>
  <c r="Z579" i="7"/>
  <c r="C583" i="7"/>
  <c r="Q584" i="7" s="1"/>
  <c r="Y583" i="7"/>
  <c r="AA583" i="7"/>
  <c r="Z583" i="7"/>
  <c r="C587" i="7"/>
  <c r="Y587" i="7"/>
  <c r="AA587" i="7"/>
  <c r="Z587" i="7"/>
  <c r="C591" i="7"/>
  <c r="Y591" i="7"/>
  <c r="AA591" i="7"/>
  <c r="Z591" i="7"/>
  <c r="C595" i="7"/>
  <c r="Y595" i="7"/>
  <c r="AA595" i="7"/>
  <c r="Z595" i="7"/>
  <c r="C599" i="7"/>
  <c r="Q600" i="7" s="1"/>
  <c r="Y599" i="7"/>
  <c r="AA599" i="7"/>
  <c r="Z599" i="7"/>
  <c r="C603" i="7"/>
  <c r="Y603" i="7"/>
  <c r="AA603" i="7"/>
  <c r="Z603" i="7"/>
  <c r="C607" i="7"/>
  <c r="Q608" i="7" s="1"/>
  <c r="Y607" i="7"/>
  <c r="AA607" i="7"/>
  <c r="Z607" i="7"/>
  <c r="C611" i="7"/>
  <c r="Y611" i="7"/>
  <c r="AA611" i="7"/>
  <c r="Z611" i="7"/>
  <c r="C615" i="7"/>
  <c r="Q616" i="7" s="1"/>
  <c r="Y615" i="7"/>
  <c r="AA615" i="7"/>
  <c r="Z615" i="7"/>
  <c r="C619" i="7"/>
  <c r="Q620" i="7" s="1"/>
  <c r="Y619" i="7"/>
  <c r="AA619" i="7"/>
  <c r="Z619" i="7"/>
  <c r="C623" i="7"/>
  <c r="Y623" i="7"/>
  <c r="AA623" i="7"/>
  <c r="Z623" i="7"/>
  <c r="C627" i="7"/>
  <c r="Y627" i="7"/>
  <c r="AA627" i="7"/>
  <c r="Z627" i="7"/>
  <c r="C631" i="7"/>
  <c r="Y631" i="7"/>
  <c r="AA631" i="7"/>
  <c r="Z631" i="7"/>
  <c r="C635" i="7"/>
  <c r="Y635" i="7"/>
  <c r="AA635" i="7"/>
  <c r="Z635" i="7"/>
  <c r="C639" i="7"/>
  <c r="Q640" i="7" s="1"/>
  <c r="Y639" i="7"/>
  <c r="AA639" i="7"/>
  <c r="Z639" i="7"/>
  <c r="C643" i="7"/>
  <c r="Y643" i="7"/>
  <c r="AA643" i="7"/>
  <c r="Z643" i="7"/>
  <c r="C647" i="7"/>
  <c r="Q648" i="7" s="1"/>
  <c r="Y647" i="7"/>
  <c r="AA647" i="7"/>
  <c r="Z647" i="7"/>
  <c r="C651" i="7"/>
  <c r="Q652" i="7" s="1"/>
  <c r="Y651" i="7"/>
  <c r="AA651" i="7"/>
  <c r="Z651" i="7"/>
  <c r="C655" i="7"/>
  <c r="Q656" i="7" s="1"/>
  <c r="Y655" i="7"/>
  <c r="AA655" i="7"/>
  <c r="Z655" i="7"/>
  <c r="C659" i="7"/>
  <c r="Y659" i="7"/>
  <c r="AA659" i="7"/>
  <c r="Z659" i="7"/>
  <c r="C663" i="7"/>
  <c r="Q664" i="7" s="1"/>
  <c r="Y663" i="7"/>
  <c r="AA663" i="7"/>
  <c r="Z663" i="7"/>
  <c r="C667" i="7"/>
  <c r="Y667" i="7"/>
  <c r="AA667" i="7"/>
  <c r="Z667" i="7"/>
  <c r="C671" i="7"/>
  <c r="Q672" i="7" s="1"/>
  <c r="Y671" i="7"/>
  <c r="AA671" i="7"/>
  <c r="Z671" i="7"/>
  <c r="C675" i="7"/>
  <c r="Y675" i="7"/>
  <c r="AA675" i="7"/>
  <c r="Z675" i="7"/>
  <c r="C679" i="7"/>
  <c r="Y679" i="7"/>
  <c r="AA679" i="7"/>
  <c r="Z679" i="7"/>
  <c r="C683" i="7"/>
  <c r="Y683" i="7"/>
  <c r="AA683" i="7"/>
  <c r="Z683" i="7"/>
  <c r="C687" i="7"/>
  <c r="Q688" i="7" s="1"/>
  <c r="Y687" i="7"/>
  <c r="AA687" i="7"/>
  <c r="Z687" i="7"/>
  <c r="C691" i="7"/>
  <c r="Q692" i="7" s="1"/>
  <c r="Y691" i="7"/>
  <c r="AA691" i="7"/>
  <c r="Z691" i="7"/>
  <c r="C695" i="7"/>
  <c r="Q696" i="7" s="1"/>
  <c r="Y695" i="7"/>
  <c r="AA695" i="7"/>
  <c r="Z695" i="7"/>
  <c r="C699" i="7"/>
  <c r="Y699" i="7"/>
  <c r="AA699" i="7"/>
  <c r="Z699" i="7"/>
  <c r="C703" i="7"/>
  <c r="Q704" i="7" s="1"/>
  <c r="Y703" i="7"/>
  <c r="AA703" i="7"/>
  <c r="Z703" i="7"/>
  <c r="C707" i="7"/>
  <c r="Y707" i="7"/>
  <c r="AA707" i="7"/>
  <c r="Z707" i="7"/>
  <c r="C711" i="7"/>
  <c r="Q712" i="7" s="1"/>
  <c r="Y711" i="7"/>
  <c r="AA711" i="7"/>
  <c r="Z711" i="7"/>
  <c r="C715" i="7"/>
  <c r="Q716" i="7" s="1"/>
  <c r="Y715" i="7"/>
  <c r="AA715" i="7"/>
  <c r="Z715" i="7"/>
  <c r="C719" i="7"/>
  <c r="Q720" i="7" s="1"/>
  <c r="Y719" i="7"/>
  <c r="AA719" i="7"/>
  <c r="Z719" i="7"/>
  <c r="C723" i="7"/>
  <c r="Y723" i="7"/>
  <c r="AA723" i="7"/>
  <c r="Z723" i="7"/>
  <c r="C727" i="7"/>
  <c r="Q728" i="7" s="1"/>
  <c r="Y727" i="7"/>
  <c r="AA727" i="7"/>
  <c r="Z727" i="7"/>
  <c r="C1143" i="7"/>
  <c r="Y1143" i="7"/>
  <c r="AA1143" i="7"/>
  <c r="Z1143" i="7"/>
  <c r="C1147" i="7"/>
  <c r="Q1148" i="7" s="1"/>
  <c r="Y1147" i="7"/>
  <c r="AA1147" i="7"/>
  <c r="Z1147" i="7"/>
  <c r="C1151" i="7"/>
  <c r="Y1151" i="7"/>
  <c r="AA1151" i="7"/>
  <c r="Z1151" i="7"/>
  <c r="C1155" i="7"/>
  <c r="Q1156" i="7" s="1"/>
  <c r="Y1155" i="7"/>
  <c r="AA1155" i="7"/>
  <c r="Z1155" i="7"/>
  <c r="C1159" i="7"/>
  <c r="Q1160" i="7" s="1"/>
  <c r="Y1159" i="7"/>
  <c r="AA1159" i="7"/>
  <c r="Z1159" i="7"/>
  <c r="C1163" i="7"/>
  <c r="Q1164" i="7" s="1"/>
  <c r="Y1163" i="7"/>
  <c r="AA1163" i="7"/>
  <c r="Z1163" i="7"/>
  <c r="C1167" i="7"/>
  <c r="Y1167" i="7"/>
  <c r="AA1167" i="7"/>
  <c r="Z1167" i="7"/>
  <c r="C1171" i="7"/>
  <c r="Q1172" i="7" s="1"/>
  <c r="Y1171" i="7"/>
  <c r="AA1171" i="7"/>
  <c r="Z1171" i="7"/>
  <c r="C1175" i="7"/>
  <c r="S1174" i="7" s="1"/>
  <c r="V1174" i="7" s="1"/>
  <c r="Y1175" i="7"/>
  <c r="AA1175" i="7"/>
  <c r="Z1175" i="7"/>
  <c r="C1179" i="7"/>
  <c r="Q1180" i="7" s="1"/>
  <c r="Y1179" i="7"/>
  <c r="AA1179" i="7"/>
  <c r="Z1179" i="7"/>
  <c r="C1183" i="7"/>
  <c r="Q1184" i="7" s="1"/>
  <c r="Y1183" i="7"/>
  <c r="AA1183" i="7"/>
  <c r="Z1183" i="7"/>
  <c r="C1187" i="7"/>
  <c r="Q1188" i="7" s="1"/>
  <c r="Y1187" i="7"/>
  <c r="AA1187" i="7"/>
  <c r="Z1187" i="7"/>
  <c r="C1191" i="7"/>
  <c r="Y1191" i="7"/>
  <c r="AA1191" i="7"/>
  <c r="Z1191" i="7"/>
  <c r="C1195" i="7"/>
  <c r="Q1196" i="7" s="1"/>
  <c r="Y1195" i="7"/>
  <c r="AA1195" i="7"/>
  <c r="Z1195" i="7"/>
  <c r="C1199" i="7"/>
  <c r="S1198" i="7" s="1"/>
  <c r="V1198" i="7" s="1"/>
  <c r="Y1199" i="7"/>
  <c r="AA1199" i="7"/>
  <c r="Z1199" i="7"/>
  <c r="C1203" i="7"/>
  <c r="S1202" i="7" s="1"/>
  <c r="V1202" i="7" s="1"/>
  <c r="Y1203" i="7"/>
  <c r="AA1203" i="7"/>
  <c r="Z1203" i="7"/>
  <c r="C1207" i="7"/>
  <c r="Y1207" i="7"/>
  <c r="AA1207" i="7"/>
  <c r="Z1207" i="7"/>
  <c r="C1211" i="7"/>
  <c r="Y1211" i="7"/>
  <c r="AA1211" i="7"/>
  <c r="Z1211" i="7"/>
  <c r="C1215" i="7"/>
  <c r="Y1215" i="7"/>
  <c r="AA1215" i="7"/>
  <c r="Z1215" i="7"/>
  <c r="C1219" i="7"/>
  <c r="Q1220" i="7" s="1"/>
  <c r="Y1219" i="7"/>
  <c r="AA1219" i="7"/>
  <c r="Z1219" i="7"/>
  <c r="C14" i="7"/>
  <c r="Y14" i="7"/>
  <c r="AA14" i="7"/>
  <c r="Z14" i="7"/>
  <c r="C20" i="7"/>
  <c r="Y20" i="7"/>
  <c r="AA20" i="7"/>
  <c r="Z20" i="7"/>
  <c r="C10" i="7"/>
  <c r="Y10" i="7"/>
  <c r="AA10" i="7"/>
  <c r="Z10" i="7"/>
  <c r="C22" i="7"/>
  <c r="Q23" i="7" s="1"/>
  <c r="Y22" i="7"/>
  <c r="AA22" i="7"/>
  <c r="Z22" i="7"/>
  <c r="C34" i="7"/>
  <c r="Y34" i="7"/>
  <c r="AA34" i="7"/>
  <c r="Z34" i="7"/>
  <c r="C32" i="7"/>
  <c r="Y32" i="7"/>
  <c r="AA32" i="7"/>
  <c r="Z32" i="7"/>
  <c r="C18" i="7"/>
  <c r="Y18" i="7"/>
  <c r="AA18" i="7"/>
  <c r="Z18" i="7"/>
  <c r="C134" i="7"/>
  <c r="Y134" i="7"/>
  <c r="AA134" i="7"/>
  <c r="Z134" i="7"/>
  <c r="C136" i="7"/>
  <c r="Y136" i="7"/>
  <c r="AA136" i="7"/>
  <c r="Z136" i="7"/>
  <c r="C138" i="7"/>
  <c r="Y138" i="7"/>
  <c r="AA138" i="7"/>
  <c r="Z138" i="7"/>
  <c r="C140" i="7"/>
  <c r="Y140" i="7"/>
  <c r="AA140" i="7"/>
  <c r="Z140" i="7"/>
  <c r="C142" i="7"/>
  <c r="Y142" i="7"/>
  <c r="AA142" i="7"/>
  <c r="Z142" i="7"/>
  <c r="C144" i="7"/>
  <c r="Y144" i="7"/>
  <c r="AA144" i="7"/>
  <c r="Z144" i="7"/>
  <c r="C146" i="7"/>
  <c r="Y146" i="7"/>
  <c r="AA146" i="7"/>
  <c r="Z146" i="7"/>
  <c r="C148" i="7"/>
  <c r="Y148" i="7"/>
  <c r="AA148" i="7"/>
  <c r="Z148" i="7"/>
  <c r="C150" i="7"/>
  <c r="Y150" i="7"/>
  <c r="AA150" i="7"/>
  <c r="Z150" i="7"/>
  <c r="C152" i="7"/>
  <c r="Y152" i="7"/>
  <c r="AA152" i="7"/>
  <c r="Z152" i="7"/>
  <c r="C154" i="7"/>
  <c r="Y154" i="7"/>
  <c r="AA154" i="7"/>
  <c r="Z154" i="7"/>
  <c r="C156" i="7"/>
  <c r="Y156" i="7"/>
  <c r="AA156" i="7"/>
  <c r="Z156" i="7"/>
  <c r="C158" i="7"/>
  <c r="Y158" i="7"/>
  <c r="AA158" i="7"/>
  <c r="Z158" i="7"/>
  <c r="C160" i="7"/>
  <c r="Y160" i="7"/>
  <c r="AA160" i="7"/>
  <c r="Z160" i="7"/>
  <c r="C162" i="7"/>
  <c r="Y162" i="7"/>
  <c r="AA162" i="7"/>
  <c r="Z162" i="7"/>
  <c r="C164" i="7"/>
  <c r="Y164" i="7"/>
  <c r="AA164" i="7"/>
  <c r="Z164" i="7"/>
  <c r="C166" i="7"/>
  <c r="Y166" i="7"/>
  <c r="AA166" i="7"/>
  <c r="Z166" i="7"/>
  <c r="C168" i="7"/>
  <c r="Y168" i="7"/>
  <c r="AA168" i="7"/>
  <c r="Z168" i="7"/>
  <c r="C170" i="7"/>
  <c r="Y170" i="7"/>
  <c r="AA170" i="7"/>
  <c r="Z170" i="7"/>
  <c r="C172" i="7"/>
  <c r="Y172" i="7"/>
  <c r="AA172" i="7"/>
  <c r="Z172" i="7"/>
  <c r="C174" i="7"/>
  <c r="Y174" i="7"/>
  <c r="AA174" i="7"/>
  <c r="Z174" i="7"/>
  <c r="C176" i="7"/>
  <c r="Y176" i="7"/>
  <c r="AA176" i="7"/>
  <c r="Z176" i="7"/>
  <c r="C178" i="7"/>
  <c r="Y178" i="7"/>
  <c r="AA178" i="7"/>
  <c r="Z178" i="7"/>
  <c r="C180" i="7"/>
  <c r="Y180" i="7"/>
  <c r="AA180" i="7"/>
  <c r="Z180" i="7"/>
  <c r="C182" i="7"/>
  <c r="Y182" i="7"/>
  <c r="AA182" i="7"/>
  <c r="Z182" i="7"/>
  <c r="C184" i="7"/>
  <c r="Y184" i="7"/>
  <c r="AA184" i="7"/>
  <c r="Z184" i="7"/>
  <c r="C411" i="7"/>
  <c r="Y411" i="7"/>
  <c r="AA411" i="7"/>
  <c r="Z411" i="7"/>
  <c r="C415" i="7"/>
  <c r="Y415" i="7"/>
  <c r="AA415" i="7"/>
  <c r="Z415" i="7"/>
  <c r="C419" i="7"/>
  <c r="Q420" i="7" s="1"/>
  <c r="Y419" i="7"/>
  <c r="AA419" i="7"/>
  <c r="Z419" i="7"/>
  <c r="C423" i="7"/>
  <c r="Q424" i="7" s="1"/>
  <c r="Y423" i="7"/>
  <c r="AA423" i="7"/>
  <c r="Z423" i="7"/>
  <c r="C427" i="7"/>
  <c r="Y427" i="7"/>
  <c r="AA427" i="7"/>
  <c r="Z427" i="7"/>
  <c r="C431" i="7"/>
  <c r="Q432" i="7" s="1"/>
  <c r="Y431" i="7"/>
  <c r="AA431" i="7"/>
  <c r="Z431" i="7"/>
  <c r="C435" i="7"/>
  <c r="Q436" i="7" s="1"/>
  <c r="Y435" i="7"/>
  <c r="AA435" i="7"/>
  <c r="Z435" i="7"/>
  <c r="C439" i="7"/>
  <c r="Y439" i="7"/>
  <c r="AA439" i="7"/>
  <c r="Z439" i="7"/>
  <c r="C443" i="7"/>
  <c r="Y443" i="7"/>
  <c r="AA443" i="7"/>
  <c r="Z443" i="7"/>
  <c r="C447" i="7"/>
  <c r="Y447" i="7"/>
  <c r="AA447" i="7"/>
  <c r="Z447" i="7"/>
  <c r="C451" i="7"/>
  <c r="Y451" i="7"/>
  <c r="AA451" i="7"/>
  <c r="Z451" i="7"/>
  <c r="C413" i="7"/>
  <c r="Y413" i="7"/>
  <c r="AA413" i="7"/>
  <c r="Z413" i="7"/>
  <c r="C417" i="7"/>
  <c r="Y417" i="7"/>
  <c r="AA417" i="7"/>
  <c r="Z417" i="7"/>
  <c r="C421" i="7"/>
  <c r="S420" i="7" s="1"/>
  <c r="V420" i="7" s="1"/>
  <c r="Y421" i="7"/>
  <c r="AA421" i="7"/>
  <c r="Z421" i="7"/>
  <c r="C425" i="7"/>
  <c r="Y425" i="7"/>
  <c r="AA425" i="7"/>
  <c r="Z425" i="7"/>
  <c r="C429" i="7"/>
  <c r="Y429" i="7"/>
  <c r="AA429" i="7"/>
  <c r="Z429" i="7"/>
  <c r="C433" i="7"/>
  <c r="S432" i="7" s="1"/>
  <c r="V432" i="7" s="1"/>
  <c r="Y433" i="7"/>
  <c r="AA433" i="7"/>
  <c r="Z433" i="7"/>
  <c r="C437" i="7"/>
  <c r="Y437" i="7"/>
  <c r="AA437" i="7"/>
  <c r="Z437" i="7"/>
  <c r="C441" i="7"/>
  <c r="Y441" i="7"/>
  <c r="AA441" i="7"/>
  <c r="Z441" i="7"/>
  <c r="C445" i="7"/>
  <c r="Y445" i="7"/>
  <c r="AA445" i="7"/>
  <c r="Z445" i="7"/>
  <c r="C449" i="7"/>
  <c r="Y449" i="7"/>
  <c r="AA449" i="7"/>
  <c r="Z449" i="7"/>
  <c r="C481" i="7"/>
  <c r="Y481" i="7"/>
  <c r="AA481" i="7"/>
  <c r="Z481" i="7"/>
  <c r="C485" i="7"/>
  <c r="S484" i="7" s="1"/>
  <c r="V484" i="7" s="1"/>
  <c r="Y485" i="7"/>
  <c r="AA485" i="7"/>
  <c r="Z485" i="7"/>
  <c r="C489" i="7"/>
  <c r="S488" i="7" s="1"/>
  <c r="V488" i="7" s="1"/>
  <c r="Y489" i="7"/>
  <c r="AA489" i="7"/>
  <c r="Z489" i="7"/>
  <c r="C493" i="7"/>
  <c r="Y493" i="7"/>
  <c r="AA493" i="7"/>
  <c r="Z493" i="7"/>
  <c r="C497" i="7"/>
  <c r="S496" i="7" s="1"/>
  <c r="V496" i="7" s="1"/>
  <c r="Y497" i="7"/>
  <c r="AA497" i="7"/>
  <c r="Z497" i="7"/>
  <c r="C501" i="7"/>
  <c r="Y501" i="7"/>
  <c r="AA501" i="7"/>
  <c r="Z501" i="7"/>
  <c r="C505" i="7"/>
  <c r="Y505" i="7"/>
  <c r="AA505" i="7"/>
  <c r="Z505" i="7"/>
  <c r="C509" i="7"/>
  <c r="S508" i="7" s="1"/>
  <c r="V508" i="7" s="1"/>
  <c r="Y509" i="7"/>
  <c r="AA509" i="7"/>
  <c r="Z509" i="7"/>
  <c r="C513" i="7"/>
  <c r="Y513" i="7"/>
  <c r="AA513" i="7"/>
  <c r="Z513" i="7"/>
  <c r="C517" i="7"/>
  <c r="Y517" i="7"/>
  <c r="AA517" i="7"/>
  <c r="Z517" i="7"/>
  <c r="C521" i="7"/>
  <c r="Y521" i="7"/>
  <c r="AA521" i="7"/>
  <c r="Z521" i="7"/>
  <c r="C525" i="7"/>
  <c r="Y525" i="7"/>
  <c r="AA525" i="7"/>
  <c r="Z525" i="7"/>
  <c r="C529" i="7"/>
  <c r="S528" i="7" s="1"/>
  <c r="V528" i="7" s="1"/>
  <c r="Y529" i="7"/>
  <c r="AA529" i="7"/>
  <c r="Z529" i="7"/>
  <c r="C533" i="7"/>
  <c r="Y533" i="7"/>
  <c r="AA533" i="7"/>
  <c r="Z533" i="7"/>
  <c r="C537" i="7"/>
  <c r="S536" i="7" s="1"/>
  <c r="V536" i="7" s="1"/>
  <c r="Y537" i="7"/>
  <c r="AA537" i="7"/>
  <c r="Z537" i="7"/>
  <c r="C541" i="7"/>
  <c r="Y541" i="7"/>
  <c r="AA541" i="7"/>
  <c r="Z541" i="7"/>
  <c r="C545" i="7"/>
  <c r="S544" i="7" s="1"/>
  <c r="V544" i="7" s="1"/>
  <c r="Y545" i="7"/>
  <c r="AA545" i="7"/>
  <c r="Z545" i="7"/>
  <c r="C549" i="7"/>
  <c r="Y549" i="7"/>
  <c r="AA549" i="7"/>
  <c r="Z549" i="7"/>
  <c r="C553" i="7"/>
  <c r="S552" i="7" s="1"/>
  <c r="V552" i="7" s="1"/>
  <c r="Y553" i="7"/>
  <c r="AA553" i="7"/>
  <c r="Z553" i="7"/>
  <c r="C557" i="7"/>
  <c r="Y557" i="7"/>
  <c r="AA557" i="7"/>
  <c r="Z557" i="7"/>
  <c r="C561" i="7"/>
  <c r="Y561" i="7"/>
  <c r="AA561" i="7"/>
  <c r="Z561" i="7"/>
  <c r="C565" i="7"/>
  <c r="S564" i="7" s="1"/>
  <c r="V564" i="7" s="1"/>
  <c r="Y565" i="7"/>
  <c r="AA565" i="7"/>
  <c r="Z565" i="7"/>
  <c r="C569" i="7"/>
  <c r="Y569" i="7"/>
  <c r="AA569" i="7"/>
  <c r="Z569" i="7"/>
  <c r="C573" i="7"/>
  <c r="S572" i="7" s="1"/>
  <c r="V572" i="7" s="1"/>
  <c r="Y573" i="7"/>
  <c r="AA573" i="7"/>
  <c r="Z573" i="7"/>
  <c r="C577" i="7"/>
  <c r="S576" i="7" s="1"/>
  <c r="V576" i="7" s="1"/>
  <c r="Y577" i="7"/>
  <c r="AA577" i="7"/>
  <c r="Z577" i="7"/>
  <c r="C581" i="7"/>
  <c r="Y581" i="7"/>
  <c r="AA581" i="7"/>
  <c r="Z581" i="7"/>
  <c r="C585" i="7"/>
  <c r="Y585" i="7"/>
  <c r="AA585" i="7"/>
  <c r="Z585" i="7"/>
  <c r="C589" i="7"/>
  <c r="Y589" i="7"/>
  <c r="AA589" i="7"/>
  <c r="Z589" i="7"/>
  <c r="C593" i="7"/>
  <c r="Y593" i="7"/>
  <c r="AA593" i="7"/>
  <c r="Z593" i="7"/>
  <c r="C597" i="7"/>
  <c r="Y597" i="7"/>
  <c r="AA597" i="7"/>
  <c r="Z597" i="7"/>
  <c r="C601" i="7"/>
  <c r="S600" i="7" s="1"/>
  <c r="V600" i="7" s="1"/>
  <c r="Y601" i="7"/>
  <c r="AA601" i="7"/>
  <c r="Z601" i="7"/>
  <c r="C605" i="7"/>
  <c r="S604" i="7" s="1"/>
  <c r="V604" i="7" s="1"/>
  <c r="Y605" i="7"/>
  <c r="AA605" i="7"/>
  <c r="Z605" i="7"/>
  <c r="C609" i="7"/>
  <c r="Y609" i="7"/>
  <c r="AA609" i="7"/>
  <c r="Z609" i="7"/>
  <c r="C613" i="7"/>
  <c r="Y613" i="7"/>
  <c r="AA613" i="7"/>
  <c r="Z613" i="7"/>
  <c r="C617" i="7"/>
  <c r="S616" i="7" s="1"/>
  <c r="V616" i="7" s="1"/>
  <c r="Y617" i="7"/>
  <c r="AA617" i="7"/>
  <c r="Z617" i="7"/>
  <c r="C621" i="7"/>
  <c r="Y621" i="7"/>
  <c r="AA621" i="7"/>
  <c r="Z621" i="7"/>
  <c r="C625" i="7"/>
  <c r="S624" i="7" s="1"/>
  <c r="V624" i="7" s="1"/>
  <c r="Y625" i="7"/>
  <c r="AA625" i="7"/>
  <c r="Z625" i="7"/>
  <c r="C629" i="7"/>
  <c r="S628" i="7" s="1"/>
  <c r="V628" i="7" s="1"/>
  <c r="Y629" i="7"/>
  <c r="AA629" i="7"/>
  <c r="Z629" i="7"/>
  <c r="C633" i="7"/>
  <c r="S632" i="7" s="1"/>
  <c r="V632" i="7" s="1"/>
  <c r="Y633" i="7"/>
  <c r="AA633" i="7"/>
  <c r="Z633" i="7"/>
  <c r="C637" i="7"/>
  <c r="Y637" i="7"/>
  <c r="AA637" i="7"/>
  <c r="Z637" i="7"/>
  <c r="C641" i="7"/>
  <c r="Y641" i="7"/>
  <c r="AA641" i="7"/>
  <c r="Z641" i="7"/>
  <c r="C645" i="7"/>
  <c r="Y645" i="7"/>
  <c r="AA645" i="7"/>
  <c r="Z645" i="7"/>
  <c r="C649" i="7"/>
  <c r="S648" i="7" s="1"/>
  <c r="V648" i="7" s="1"/>
  <c r="Y649" i="7"/>
  <c r="AA649" i="7"/>
  <c r="Z649" i="7"/>
  <c r="C653" i="7"/>
  <c r="Y653" i="7"/>
  <c r="AA653" i="7"/>
  <c r="Z653" i="7"/>
  <c r="C657" i="7"/>
  <c r="S656" i="7" s="1"/>
  <c r="V656" i="7" s="1"/>
  <c r="Y657" i="7"/>
  <c r="AA657" i="7"/>
  <c r="Z657" i="7"/>
  <c r="C661" i="7"/>
  <c r="Y661" i="7"/>
  <c r="AA661" i="7"/>
  <c r="Z661" i="7"/>
  <c r="C665" i="7"/>
  <c r="Y665" i="7"/>
  <c r="AA665" i="7"/>
  <c r="Z665" i="7"/>
  <c r="C669" i="7"/>
  <c r="Y669" i="7"/>
  <c r="AA669" i="7"/>
  <c r="Z669" i="7"/>
  <c r="C673" i="7"/>
  <c r="S672" i="7" s="1"/>
  <c r="V672" i="7" s="1"/>
  <c r="Y673" i="7"/>
  <c r="AA673" i="7"/>
  <c r="Z673" i="7"/>
  <c r="C677" i="7"/>
  <c r="Y677" i="7"/>
  <c r="AA677" i="7"/>
  <c r="Z677" i="7"/>
  <c r="C681" i="7"/>
  <c r="Y681" i="7"/>
  <c r="AA681" i="7"/>
  <c r="Z681" i="7"/>
  <c r="C685" i="7"/>
  <c r="Y685" i="7"/>
  <c r="AA685" i="7"/>
  <c r="Z685" i="7"/>
  <c r="C689" i="7"/>
  <c r="Y689" i="7"/>
  <c r="AA689" i="7"/>
  <c r="Z689" i="7"/>
  <c r="C693" i="7"/>
  <c r="S692" i="7" s="1"/>
  <c r="V692" i="7" s="1"/>
  <c r="Y693" i="7"/>
  <c r="AA693" i="7"/>
  <c r="Z693" i="7"/>
  <c r="C697" i="7"/>
  <c r="S696" i="7" s="1"/>
  <c r="V696" i="7" s="1"/>
  <c r="Y697" i="7"/>
  <c r="AA697" i="7"/>
  <c r="Z697" i="7"/>
  <c r="C701" i="7"/>
  <c r="Y701" i="7"/>
  <c r="AA701" i="7"/>
  <c r="Z701" i="7"/>
  <c r="C705" i="7"/>
  <c r="Y705" i="7"/>
  <c r="AA705" i="7"/>
  <c r="Z705" i="7"/>
  <c r="C709" i="7"/>
  <c r="Y709" i="7"/>
  <c r="AA709" i="7"/>
  <c r="Z709" i="7"/>
  <c r="C713" i="7"/>
  <c r="Y713" i="7"/>
  <c r="AA713" i="7"/>
  <c r="Z713" i="7"/>
  <c r="C717" i="7"/>
  <c r="Y717" i="7"/>
  <c r="AA717" i="7"/>
  <c r="Z717" i="7"/>
  <c r="C721" i="7"/>
  <c r="Y721" i="7"/>
  <c r="AA721" i="7"/>
  <c r="Z721" i="7"/>
  <c r="C725" i="7"/>
  <c r="Y725" i="7"/>
  <c r="AA725" i="7"/>
  <c r="Z725" i="7"/>
  <c r="C729" i="7"/>
  <c r="S728" i="7" s="1"/>
  <c r="V728" i="7" s="1"/>
  <c r="Y729" i="7"/>
  <c r="AA729" i="7"/>
  <c r="Z729" i="7"/>
  <c r="C1141" i="7"/>
  <c r="Y1141" i="7"/>
  <c r="AA1141" i="7"/>
  <c r="Z1141" i="7"/>
  <c r="C1145" i="7"/>
  <c r="Y1145" i="7"/>
  <c r="AA1145" i="7"/>
  <c r="Z1145" i="7"/>
  <c r="C1149" i="7"/>
  <c r="Y1149" i="7"/>
  <c r="AA1149" i="7"/>
  <c r="Z1149" i="7"/>
  <c r="C1153" i="7"/>
  <c r="Y1153" i="7"/>
  <c r="AA1153" i="7"/>
  <c r="Z1153" i="7"/>
  <c r="C1157" i="7"/>
  <c r="Y1157" i="7"/>
  <c r="AA1157" i="7"/>
  <c r="Z1157" i="7"/>
  <c r="C1161" i="7"/>
  <c r="S1160" i="7" s="1"/>
  <c r="V1160" i="7" s="1"/>
  <c r="Y1161" i="7"/>
  <c r="AA1161" i="7"/>
  <c r="Z1161" i="7"/>
  <c r="C1165" i="7"/>
  <c r="Y1165" i="7"/>
  <c r="AA1165" i="7"/>
  <c r="Z1165" i="7"/>
  <c r="C1169" i="7"/>
  <c r="Q1170" i="7" s="1"/>
  <c r="Y1169" i="7"/>
  <c r="AA1169" i="7"/>
  <c r="Z1169" i="7"/>
  <c r="C1173" i="7"/>
  <c r="S1172" i="7" s="1"/>
  <c r="V1172" i="7" s="1"/>
  <c r="Y1173" i="7"/>
  <c r="AA1173" i="7"/>
  <c r="Z1173" i="7"/>
  <c r="C1177" i="7"/>
  <c r="Y1177" i="7"/>
  <c r="AA1177" i="7"/>
  <c r="Z1177" i="7"/>
  <c r="C1181" i="7"/>
  <c r="Y1181" i="7"/>
  <c r="AA1181" i="7"/>
  <c r="Z1181" i="7"/>
  <c r="C1185" i="7"/>
  <c r="S1184" i="7" s="1"/>
  <c r="V1184" i="7" s="1"/>
  <c r="Y1185" i="7"/>
  <c r="AA1185" i="7"/>
  <c r="Z1185" i="7"/>
  <c r="C1189" i="7"/>
  <c r="Y1189" i="7"/>
  <c r="AA1189" i="7"/>
  <c r="Z1189" i="7"/>
  <c r="C1193" i="7"/>
  <c r="Y1193" i="7"/>
  <c r="AA1193" i="7"/>
  <c r="Z1193" i="7"/>
  <c r="C1197" i="7"/>
  <c r="Y1197" i="7"/>
  <c r="AA1197" i="7"/>
  <c r="Z1197" i="7"/>
  <c r="C1201" i="7"/>
  <c r="S1200" i="7" s="1"/>
  <c r="V1200" i="7" s="1"/>
  <c r="Y1201" i="7"/>
  <c r="AA1201" i="7"/>
  <c r="Z1201" i="7"/>
  <c r="C1205" i="7"/>
  <c r="Q1206" i="7" s="1"/>
  <c r="Y1205" i="7"/>
  <c r="AA1205" i="7"/>
  <c r="Z1205" i="7"/>
  <c r="C1209" i="7"/>
  <c r="Y1209" i="7"/>
  <c r="AA1209" i="7"/>
  <c r="Z1209" i="7"/>
  <c r="C1213" i="7"/>
  <c r="Y1213" i="7"/>
  <c r="AA1213" i="7"/>
  <c r="Z1213" i="7"/>
  <c r="C1217" i="7"/>
  <c r="Y1217" i="7"/>
  <c r="AA1217" i="7"/>
  <c r="Z1217" i="7"/>
  <c r="C1221" i="7"/>
  <c r="Y1221" i="7"/>
  <c r="AA1221" i="7"/>
  <c r="Z1221" i="7"/>
  <c r="B7" i="16"/>
  <c r="C17" i="16" s="1"/>
  <c r="B17" i="16" s="1"/>
  <c r="B8" i="16"/>
  <c r="B9" i="16"/>
  <c r="B10" i="16"/>
  <c r="B11" i="16"/>
  <c r="B12" i="16"/>
  <c r="B14" i="16"/>
  <c r="B15" i="16"/>
  <c r="S1221" i="7" l="1"/>
  <c r="V1221" i="7" s="1"/>
  <c r="X1221" i="7"/>
  <c r="Q1221" i="7"/>
  <c r="X1189" i="7"/>
  <c r="S1189" i="7"/>
  <c r="V1189" i="7" s="1"/>
  <c r="Q1189" i="7"/>
  <c r="X1157" i="7"/>
  <c r="S1157" i="7"/>
  <c r="V1157" i="7" s="1"/>
  <c r="Q1157" i="7"/>
  <c r="X1141" i="7"/>
  <c r="S1141" i="7"/>
  <c r="V1141" i="7" s="1"/>
  <c r="Q1141" i="7"/>
  <c r="S701" i="7"/>
  <c r="V701" i="7" s="1"/>
  <c r="X701" i="7"/>
  <c r="Q701" i="7"/>
  <c r="X677" i="7"/>
  <c r="S677" i="7"/>
  <c r="V677" i="7" s="1"/>
  <c r="Q677" i="7"/>
  <c r="X645" i="7"/>
  <c r="S645" i="7"/>
  <c r="V645" i="7" s="1"/>
  <c r="Q645" i="7"/>
  <c r="S613" i="7"/>
  <c r="V613" i="7" s="1"/>
  <c r="X613" i="7"/>
  <c r="Q613" i="7"/>
  <c r="S581" i="7"/>
  <c r="V581" i="7" s="1"/>
  <c r="X581" i="7"/>
  <c r="Q581" i="7"/>
  <c r="X549" i="7"/>
  <c r="S549" i="7"/>
  <c r="V549" i="7" s="1"/>
  <c r="Q549" i="7"/>
  <c r="X517" i="7"/>
  <c r="S517" i="7"/>
  <c r="V517" i="7" s="1"/>
  <c r="Q517" i="7"/>
  <c r="X501" i="7"/>
  <c r="S501" i="7"/>
  <c r="V501" i="7" s="1"/>
  <c r="Q501" i="7"/>
  <c r="X441" i="7"/>
  <c r="S441" i="7"/>
  <c r="V441" i="7" s="1"/>
  <c r="Q441" i="7"/>
  <c r="X425" i="7"/>
  <c r="S425" i="7"/>
  <c r="V425" i="7" s="1"/>
  <c r="Q425" i="7"/>
  <c r="S451" i="7"/>
  <c r="V451" i="7" s="1"/>
  <c r="X451" i="7"/>
  <c r="Q451" i="7"/>
  <c r="S443" i="7"/>
  <c r="V443" i="7" s="1"/>
  <c r="X443" i="7"/>
  <c r="Q443" i="7"/>
  <c r="S427" i="7"/>
  <c r="V427" i="7" s="1"/>
  <c r="X427" i="7"/>
  <c r="Q427" i="7"/>
  <c r="S182" i="7"/>
  <c r="V182" i="7" s="1"/>
  <c r="X182" i="7"/>
  <c r="Q182" i="7"/>
  <c r="X146" i="7"/>
  <c r="S146" i="7"/>
  <c r="V146" i="7" s="1"/>
  <c r="Q146" i="7"/>
  <c r="S1332" i="7"/>
  <c r="V1332" i="7" s="1"/>
  <c r="X1332" i="7"/>
  <c r="Q1332" i="7"/>
  <c r="S316" i="7"/>
  <c r="V316" i="7" s="1"/>
  <c r="X316" i="7"/>
  <c r="Q316" i="7"/>
  <c r="S284" i="7"/>
  <c r="V284" i="7" s="1"/>
  <c r="X284" i="7"/>
  <c r="Q284" i="7"/>
  <c r="X254" i="7"/>
  <c r="S254" i="7"/>
  <c r="V254" i="7" s="1"/>
  <c r="Q254" i="7"/>
  <c r="X121" i="7"/>
  <c r="S121" i="7"/>
  <c r="V121" i="7" s="1"/>
  <c r="Q121" i="7"/>
  <c r="X64" i="7"/>
  <c r="S64" i="7"/>
  <c r="V64" i="7" s="1"/>
  <c r="Q64" i="7"/>
  <c r="X379" i="7"/>
  <c r="S379" i="7"/>
  <c r="V379" i="7" s="1"/>
  <c r="Q379" i="7"/>
  <c r="S347" i="7"/>
  <c r="V347" i="7" s="1"/>
  <c r="X347" i="7"/>
  <c r="Q347" i="7"/>
  <c r="X88" i="7"/>
  <c r="S88" i="7"/>
  <c r="V88" i="7" s="1"/>
  <c r="Q88" i="7"/>
  <c r="X56" i="7"/>
  <c r="S56" i="7"/>
  <c r="V56" i="7" s="1"/>
  <c r="Q56" i="7"/>
  <c r="X1327" i="7"/>
  <c r="S1327" i="7"/>
  <c r="V1327" i="7" s="1"/>
  <c r="Q1327" i="7"/>
  <c r="X332" i="7"/>
  <c r="S332" i="7"/>
  <c r="V332" i="7" s="1"/>
  <c r="Q332" i="7"/>
  <c r="X185" i="7"/>
  <c r="S185" i="7"/>
  <c r="V185" i="7" s="1"/>
  <c r="Q185" i="7"/>
  <c r="X80" i="7"/>
  <c r="S80" i="7"/>
  <c r="V80" i="7" s="1"/>
  <c r="Q80" i="7"/>
  <c r="S53" i="7"/>
  <c r="V53" i="7" s="1"/>
  <c r="X53" i="7"/>
  <c r="Q53" i="7"/>
  <c r="X365" i="7"/>
  <c r="S365" i="7"/>
  <c r="V365" i="7" s="1"/>
  <c r="Q365" i="7"/>
  <c r="S198" i="7"/>
  <c r="V198" i="7" s="1"/>
  <c r="X198" i="7"/>
  <c r="Q198" i="7"/>
  <c r="S76" i="7"/>
  <c r="V76" i="7" s="1"/>
  <c r="X76" i="7"/>
  <c r="Q76" i="7"/>
  <c r="X286" i="7"/>
  <c r="S286" i="7"/>
  <c r="V286" i="7" s="1"/>
  <c r="Q286" i="7"/>
  <c r="S196" i="7"/>
  <c r="V196" i="7" s="1"/>
  <c r="X196" i="7"/>
  <c r="Q196" i="7"/>
  <c r="S290" i="7"/>
  <c r="V290" i="7" s="1"/>
  <c r="X290" i="7"/>
  <c r="Q290" i="7"/>
  <c r="X385" i="7"/>
  <c r="S385" i="7"/>
  <c r="V385" i="7" s="1"/>
  <c r="Q385" i="7"/>
  <c r="X98" i="7"/>
  <c r="S98" i="7"/>
  <c r="V98" i="7" s="1"/>
  <c r="Q98" i="7"/>
  <c r="S1064" i="7"/>
  <c r="V1064" i="7" s="1"/>
  <c r="X1064" i="7"/>
  <c r="Q1064" i="7"/>
  <c r="S1336" i="7"/>
  <c r="V1336" i="7" s="1"/>
  <c r="X1336" i="7"/>
  <c r="Q1336" i="7"/>
  <c r="S618" i="7"/>
  <c r="V618" i="7" s="1"/>
  <c r="X618" i="7"/>
  <c r="Q618" i="7"/>
  <c r="S430" i="7"/>
  <c r="V430" i="7" s="1"/>
  <c r="X430" i="7"/>
  <c r="Q430" i="7"/>
  <c r="X482" i="7"/>
  <c r="S482" i="7"/>
  <c r="V482" i="7" s="1"/>
  <c r="Q482" i="7"/>
  <c r="S147" i="7"/>
  <c r="V147" i="7" s="1"/>
  <c r="X147" i="7"/>
  <c r="Q147" i="7"/>
  <c r="S622" i="7"/>
  <c r="V622" i="7" s="1"/>
  <c r="X622" i="7"/>
  <c r="Q622" i="7"/>
  <c r="S590" i="7"/>
  <c r="V590" i="7" s="1"/>
  <c r="X590" i="7"/>
  <c r="Q590" i="7"/>
  <c r="S1194" i="7"/>
  <c r="V1194" i="7" s="1"/>
  <c r="X1194" i="7"/>
  <c r="Q1194" i="7"/>
  <c r="S1162" i="7"/>
  <c r="V1162" i="7" s="1"/>
  <c r="X1162" i="7"/>
  <c r="Q1162" i="7"/>
  <c r="S1056" i="7"/>
  <c r="V1056" i="7" s="1"/>
  <c r="X1056" i="7"/>
  <c r="Q1056" i="7"/>
  <c r="S1036" i="7"/>
  <c r="V1036" i="7" s="1"/>
  <c r="X1036" i="7"/>
  <c r="Q1036" i="7"/>
  <c r="S1018" i="7"/>
  <c r="V1018" i="7" s="1"/>
  <c r="X1018" i="7"/>
  <c r="Q1018" i="7"/>
  <c r="S1000" i="7"/>
  <c r="V1000" i="7" s="1"/>
  <c r="X1000" i="7"/>
  <c r="Q1000" i="7"/>
  <c r="X982" i="7"/>
  <c r="S982" i="7"/>
  <c r="V982" i="7" s="1"/>
  <c r="Q982" i="7"/>
  <c r="S964" i="7"/>
  <c r="V964" i="7" s="1"/>
  <c r="X964" i="7"/>
  <c r="Q964" i="7"/>
  <c r="S946" i="7"/>
  <c r="V946" i="7" s="1"/>
  <c r="X946" i="7"/>
  <c r="Q946" i="7"/>
  <c r="S928" i="7"/>
  <c r="V928" i="7" s="1"/>
  <c r="X928" i="7"/>
  <c r="Q928" i="7"/>
  <c r="S908" i="7"/>
  <c r="V908" i="7" s="1"/>
  <c r="X908" i="7"/>
  <c r="Q908" i="7"/>
  <c r="S890" i="7"/>
  <c r="V890" i="7" s="1"/>
  <c r="X890" i="7"/>
  <c r="Q890" i="7"/>
  <c r="X870" i="7"/>
  <c r="S870" i="7"/>
  <c r="V870" i="7" s="1"/>
  <c r="Q870" i="7"/>
  <c r="X848" i="7"/>
  <c r="S848" i="7"/>
  <c r="V848" i="7" s="1"/>
  <c r="Q848" i="7"/>
  <c r="X826" i="7"/>
  <c r="S826" i="7"/>
  <c r="V826" i="7" s="1"/>
  <c r="Q826" i="7"/>
  <c r="S167" i="7"/>
  <c r="V167" i="7" s="1"/>
  <c r="X167" i="7"/>
  <c r="Q167" i="7"/>
  <c r="X810" i="7"/>
  <c r="S810" i="7"/>
  <c r="V810" i="7" s="1"/>
  <c r="Q810" i="7"/>
  <c r="S790" i="7"/>
  <c r="V790" i="7" s="1"/>
  <c r="X790" i="7"/>
  <c r="Q790" i="7"/>
  <c r="X768" i="7"/>
  <c r="S768" i="7"/>
  <c r="V768" i="7" s="1"/>
  <c r="Q768" i="7"/>
  <c r="S426" i="7"/>
  <c r="V426" i="7" s="1"/>
  <c r="X426" i="7"/>
  <c r="Q426" i="7"/>
  <c r="X177" i="7"/>
  <c r="S177" i="7"/>
  <c r="V177" i="7" s="1"/>
  <c r="Q177" i="7"/>
  <c r="S133" i="7"/>
  <c r="V133" i="7" s="1"/>
  <c r="X133" i="7"/>
  <c r="Q133" i="7"/>
  <c r="X762" i="7"/>
  <c r="S762" i="7"/>
  <c r="V762" i="7" s="1"/>
  <c r="Q762" i="7"/>
  <c r="S740" i="7"/>
  <c r="V740" i="7" s="1"/>
  <c r="X740" i="7"/>
  <c r="Q740" i="7"/>
  <c r="X698" i="7"/>
  <c r="S698" i="7"/>
  <c r="V698" i="7" s="1"/>
  <c r="Q698" i="7"/>
  <c r="X143" i="7"/>
  <c r="S143" i="7"/>
  <c r="V143" i="7" s="1"/>
  <c r="Q143" i="7"/>
  <c r="S868" i="7"/>
  <c r="V868" i="7" s="1"/>
  <c r="X868" i="7"/>
  <c r="Q868" i="7"/>
  <c r="X240" i="7"/>
  <c r="S240" i="7"/>
  <c r="V240" i="7" s="1"/>
  <c r="Q240" i="7"/>
  <c r="X216" i="7"/>
  <c r="S216" i="7"/>
  <c r="V216" i="7" s="1"/>
  <c r="Q216" i="7"/>
  <c r="X958" i="7"/>
  <c r="S958" i="7"/>
  <c r="V958" i="7" s="1"/>
  <c r="Q958" i="7"/>
  <c r="S442" i="7"/>
  <c r="V442" i="7" s="1"/>
  <c r="X442" i="7"/>
  <c r="Q442" i="7"/>
  <c r="S29" i="7"/>
  <c r="V29" i="7" s="1"/>
  <c r="X29" i="7"/>
  <c r="Q29" i="7"/>
  <c r="S1401" i="7"/>
  <c r="V1401" i="7" s="1"/>
  <c r="X1401" i="7"/>
  <c r="Q1401" i="7"/>
  <c r="S1489" i="7"/>
  <c r="V1489" i="7" s="1"/>
  <c r="X1489" i="7"/>
  <c r="Q1489" i="7"/>
  <c r="X1321" i="7"/>
  <c r="S1321" i="7"/>
  <c r="V1321" i="7" s="1"/>
  <c r="Q1321" i="7"/>
  <c r="S1354" i="7"/>
  <c r="V1354" i="7" s="1"/>
  <c r="X1354" i="7"/>
  <c r="Q1354" i="7"/>
  <c r="S1372" i="7"/>
  <c r="V1372" i="7" s="1"/>
  <c r="X1372" i="7"/>
  <c r="Q1372" i="7"/>
  <c r="X1424" i="7"/>
  <c r="S1424" i="7"/>
  <c r="V1424" i="7" s="1"/>
  <c r="Q1424" i="7"/>
  <c r="X79" i="7"/>
  <c r="S79" i="7"/>
  <c r="V79" i="7" s="1"/>
  <c r="Q79" i="7"/>
  <c r="S1387" i="7"/>
  <c r="V1387" i="7" s="1"/>
  <c r="X1387" i="7"/>
  <c r="Q1387" i="7"/>
  <c r="S199" i="7"/>
  <c r="V199" i="7" s="1"/>
  <c r="X199" i="7"/>
  <c r="Q199" i="7"/>
  <c r="S1395" i="7"/>
  <c r="V1395" i="7" s="1"/>
  <c r="X1395" i="7"/>
  <c r="Q1395" i="7"/>
  <c r="S44" i="7"/>
  <c r="V44" i="7" s="1"/>
  <c r="X44" i="7"/>
  <c r="Q44" i="7"/>
  <c r="S1282" i="7"/>
  <c r="V1282" i="7" s="1"/>
  <c r="X1282" i="7"/>
  <c r="Q1282" i="7"/>
  <c r="S1284" i="7"/>
  <c r="V1284" i="7" s="1"/>
  <c r="X1284" i="7"/>
  <c r="Q1284" i="7"/>
  <c r="S1418" i="7"/>
  <c r="V1418" i="7" s="1"/>
  <c r="X1418" i="7"/>
  <c r="Q1418" i="7"/>
  <c r="S1474" i="7"/>
  <c r="V1474" i="7" s="1"/>
  <c r="X1474" i="7"/>
  <c r="Q1474" i="7"/>
  <c r="S1260" i="7"/>
  <c r="V1260" i="7" s="1"/>
  <c r="X1260" i="7"/>
  <c r="Q1260" i="7"/>
  <c r="S1434" i="7"/>
  <c r="V1434" i="7" s="1"/>
  <c r="X1434" i="7"/>
  <c r="Q1434" i="7"/>
  <c r="S37" i="7"/>
  <c r="V37" i="7" s="1"/>
  <c r="X37" i="7"/>
  <c r="Q37" i="7"/>
  <c r="S1458" i="7"/>
  <c r="V1458" i="7" s="1"/>
  <c r="X1458" i="7"/>
  <c r="Q1458" i="7"/>
  <c r="S1245" i="7"/>
  <c r="V1245" i="7" s="1"/>
  <c r="X1245" i="7"/>
  <c r="Q1245" i="7"/>
  <c r="S1208" i="7"/>
  <c r="V1208" i="7" s="1"/>
  <c r="X1208" i="7"/>
  <c r="Q1208" i="7"/>
  <c r="X225" i="7"/>
  <c r="S225" i="7"/>
  <c r="V225" i="7" s="1"/>
  <c r="Q225" i="7"/>
  <c r="S1491" i="7"/>
  <c r="V1491" i="7" s="1"/>
  <c r="X1491" i="7"/>
  <c r="Q1491" i="7"/>
  <c r="S1426" i="7"/>
  <c r="V1426" i="7" s="1"/>
  <c r="X1426" i="7"/>
  <c r="Q1426" i="7"/>
  <c r="X1464" i="7"/>
  <c r="S1464" i="7"/>
  <c r="V1464" i="7" s="1"/>
  <c r="Q1464" i="7"/>
  <c r="X311" i="7"/>
  <c r="S311" i="7"/>
  <c r="V311" i="7" s="1"/>
  <c r="Q311" i="7"/>
  <c r="X1297" i="7"/>
  <c r="S1297" i="7"/>
  <c r="V1297" i="7" s="1"/>
  <c r="Q1297" i="7"/>
  <c r="S1285" i="7"/>
  <c r="V1285" i="7" s="1"/>
  <c r="Q348" i="7"/>
  <c r="S398" i="7"/>
  <c r="V398" i="7" s="1"/>
  <c r="Q287" i="7"/>
  <c r="Q366" i="7"/>
  <c r="S197" i="7"/>
  <c r="V197" i="7" s="1"/>
  <c r="Q1202" i="7"/>
  <c r="S364" i="7"/>
  <c r="V364" i="7" s="1"/>
  <c r="Q1337" i="7"/>
  <c r="S1168" i="7"/>
  <c r="V1168" i="7" s="1"/>
  <c r="S1104" i="7"/>
  <c r="V1104" i="7" s="1"/>
  <c r="Q241" i="7"/>
  <c r="S1438" i="7"/>
  <c r="V1438" i="7" s="1"/>
  <c r="S1140" i="7"/>
  <c r="V1140" i="7" s="1"/>
  <c r="Q354" i="7"/>
  <c r="Q352" i="7"/>
  <c r="S1353" i="7"/>
  <c r="V1353" i="7" s="1"/>
  <c r="Q1174" i="7"/>
  <c r="Q1246" i="7"/>
  <c r="S295" i="7"/>
  <c r="V295" i="7" s="1"/>
  <c r="Q293" i="7"/>
  <c r="S500" i="7"/>
  <c r="V500" i="7" s="1"/>
  <c r="S1213" i="7"/>
  <c r="V1213" i="7" s="1"/>
  <c r="X1213" i="7"/>
  <c r="Q1213" i="7"/>
  <c r="X1181" i="7"/>
  <c r="S1181" i="7"/>
  <c r="V1181" i="7" s="1"/>
  <c r="Q1181" i="7"/>
  <c r="X1149" i="7"/>
  <c r="S1149" i="7"/>
  <c r="V1149" i="7" s="1"/>
  <c r="Q1149" i="7"/>
  <c r="S709" i="7"/>
  <c r="V709" i="7" s="1"/>
  <c r="X709" i="7"/>
  <c r="Q709" i="7"/>
  <c r="X669" i="7"/>
  <c r="S669" i="7"/>
  <c r="V669" i="7" s="1"/>
  <c r="Q669" i="7"/>
  <c r="X637" i="7"/>
  <c r="S637" i="7"/>
  <c r="V637" i="7" s="1"/>
  <c r="Q637" i="7"/>
  <c r="S605" i="7"/>
  <c r="V605" i="7" s="1"/>
  <c r="X605" i="7"/>
  <c r="Q605" i="7"/>
  <c r="S573" i="7"/>
  <c r="V573" i="7" s="1"/>
  <c r="X573" i="7"/>
  <c r="Q573" i="7"/>
  <c r="X533" i="7"/>
  <c r="S533" i="7"/>
  <c r="V533" i="7" s="1"/>
  <c r="Q533" i="7"/>
  <c r="X493" i="7"/>
  <c r="S493" i="7"/>
  <c r="V493" i="7" s="1"/>
  <c r="Q493" i="7"/>
  <c r="S411" i="7"/>
  <c r="V411" i="7" s="1"/>
  <c r="X411" i="7"/>
  <c r="Q411" i="7"/>
  <c r="S312" i="7"/>
  <c r="V312" i="7" s="1"/>
  <c r="X312" i="7"/>
  <c r="Q312" i="7"/>
  <c r="S280" i="7"/>
  <c r="V280" i="7" s="1"/>
  <c r="X280" i="7"/>
  <c r="Q280" i="7"/>
  <c r="X247" i="7"/>
  <c r="S247" i="7"/>
  <c r="V247" i="7" s="1"/>
  <c r="Q247" i="7"/>
  <c r="X407" i="7"/>
  <c r="S407" i="7"/>
  <c r="V407" i="7" s="1"/>
  <c r="Q407" i="7"/>
  <c r="X375" i="7"/>
  <c r="S375" i="7"/>
  <c r="V375" i="7" s="1"/>
  <c r="Q375" i="7"/>
  <c r="S251" i="7"/>
  <c r="V251" i="7" s="1"/>
  <c r="X251" i="7"/>
  <c r="Q251" i="7"/>
  <c r="S200" i="7"/>
  <c r="V200" i="7" s="1"/>
  <c r="X200" i="7"/>
  <c r="Q200" i="7"/>
  <c r="X130" i="7"/>
  <c r="S130" i="7"/>
  <c r="V130" i="7" s="1"/>
  <c r="Q130" i="7"/>
  <c r="X42" i="7"/>
  <c r="S42" i="7"/>
  <c r="V42" i="7" s="1"/>
  <c r="Q42" i="7"/>
  <c r="X1335" i="7"/>
  <c r="S1335" i="7"/>
  <c r="V1335" i="7" s="1"/>
  <c r="Q1335" i="7"/>
  <c r="S338" i="7"/>
  <c r="V338" i="7" s="1"/>
  <c r="X338" i="7"/>
  <c r="Q338" i="7"/>
  <c r="S61" i="7"/>
  <c r="V61" i="7" s="1"/>
  <c r="X61" i="7"/>
  <c r="Q61" i="7"/>
  <c r="X357" i="7"/>
  <c r="S357" i="7"/>
  <c r="V357" i="7" s="1"/>
  <c r="Q357" i="7"/>
  <c r="S117" i="7"/>
  <c r="V117" i="7" s="1"/>
  <c r="X117" i="7"/>
  <c r="Q117" i="7"/>
  <c r="X65" i="7"/>
  <c r="S65" i="7"/>
  <c r="V65" i="7" s="1"/>
  <c r="Q65" i="7"/>
  <c r="X278" i="7"/>
  <c r="S278" i="7"/>
  <c r="V278" i="7" s="1"/>
  <c r="Q278" i="7"/>
  <c r="S188" i="7"/>
  <c r="V188" i="7" s="1"/>
  <c r="X188" i="7"/>
  <c r="Q188" i="7"/>
  <c r="S282" i="7"/>
  <c r="V282" i="7" s="1"/>
  <c r="X282" i="7"/>
  <c r="Q282" i="7"/>
  <c r="X377" i="7"/>
  <c r="S377" i="7"/>
  <c r="V377" i="7" s="1"/>
  <c r="Q377" i="7"/>
  <c r="X57" i="7"/>
  <c r="S57" i="7"/>
  <c r="V57" i="7" s="1"/>
  <c r="Q57" i="7"/>
  <c r="X1062" i="7"/>
  <c r="S1062" i="7"/>
  <c r="V1062" i="7" s="1"/>
  <c r="Q1062" i="7"/>
  <c r="S1363" i="7"/>
  <c r="V1363" i="7" s="1"/>
  <c r="X1363" i="7"/>
  <c r="Q1363" i="7"/>
  <c r="S1331" i="7"/>
  <c r="V1331" i="7" s="1"/>
  <c r="X1331" i="7"/>
  <c r="Q1331" i="7"/>
  <c r="S602" i="7"/>
  <c r="V602" i="7" s="1"/>
  <c r="X602" i="7"/>
  <c r="Q602" i="7"/>
  <c r="S414" i="7"/>
  <c r="V414" i="7" s="1"/>
  <c r="X414" i="7"/>
  <c r="Q414" i="7"/>
  <c r="X702" i="7"/>
  <c r="S702" i="7"/>
  <c r="V702" i="7" s="1"/>
  <c r="Q702" i="7"/>
  <c r="S670" i="7"/>
  <c r="V670" i="7" s="1"/>
  <c r="X670" i="7"/>
  <c r="Q670" i="7"/>
  <c r="S626" i="7"/>
  <c r="V626" i="7" s="1"/>
  <c r="X626" i="7"/>
  <c r="Q626" i="7"/>
  <c r="S234" i="7"/>
  <c r="V234" i="7" s="1"/>
  <c r="X234" i="7"/>
  <c r="Q234" i="7"/>
  <c r="S139" i="7"/>
  <c r="V139" i="7" s="1"/>
  <c r="X139" i="7"/>
  <c r="Q139" i="7"/>
  <c r="S1052" i="7"/>
  <c r="V1052" i="7" s="1"/>
  <c r="X1052" i="7"/>
  <c r="Q1052" i="7"/>
  <c r="S1034" i="7"/>
  <c r="V1034" i="7" s="1"/>
  <c r="X1034" i="7"/>
  <c r="Q1034" i="7"/>
  <c r="S1016" i="7"/>
  <c r="V1016" i="7" s="1"/>
  <c r="X1016" i="7"/>
  <c r="Q1016" i="7"/>
  <c r="S998" i="7"/>
  <c r="V998" i="7" s="1"/>
  <c r="X998" i="7"/>
  <c r="Q998" i="7"/>
  <c r="X980" i="7"/>
  <c r="S980" i="7"/>
  <c r="V980" i="7" s="1"/>
  <c r="Q980" i="7"/>
  <c r="S962" i="7"/>
  <c r="V962" i="7" s="1"/>
  <c r="X962" i="7"/>
  <c r="Q962" i="7"/>
  <c r="S944" i="7"/>
  <c r="V944" i="7" s="1"/>
  <c r="X944" i="7"/>
  <c r="Q944" i="7"/>
  <c r="S924" i="7"/>
  <c r="V924" i="7" s="1"/>
  <c r="X924" i="7"/>
  <c r="Q924" i="7"/>
  <c r="S906" i="7"/>
  <c r="V906" i="7" s="1"/>
  <c r="X906" i="7"/>
  <c r="Q906" i="7"/>
  <c r="S888" i="7"/>
  <c r="V888" i="7" s="1"/>
  <c r="X888" i="7"/>
  <c r="Q888" i="7"/>
  <c r="S866" i="7"/>
  <c r="V866" i="7" s="1"/>
  <c r="X866" i="7"/>
  <c r="Q866" i="7"/>
  <c r="S846" i="7"/>
  <c r="V846" i="7" s="1"/>
  <c r="X846" i="7"/>
  <c r="Q846" i="7"/>
  <c r="X824" i="7"/>
  <c r="S824" i="7"/>
  <c r="V824" i="7" s="1"/>
  <c r="Q824" i="7"/>
  <c r="S159" i="7"/>
  <c r="V159" i="7" s="1"/>
  <c r="X159" i="7"/>
  <c r="Q159" i="7"/>
  <c r="X808" i="7"/>
  <c r="S808" i="7"/>
  <c r="V808" i="7" s="1"/>
  <c r="Q808" i="7"/>
  <c r="X786" i="7"/>
  <c r="S786" i="7"/>
  <c r="V786" i="7" s="1"/>
  <c r="Q786" i="7"/>
  <c r="S766" i="7"/>
  <c r="V766" i="7" s="1"/>
  <c r="X766" i="7"/>
  <c r="Q766" i="7"/>
  <c r="S438" i="7"/>
  <c r="V438" i="7" s="1"/>
  <c r="X438" i="7"/>
  <c r="Q438" i="7"/>
  <c r="X498" i="7"/>
  <c r="S498" i="7"/>
  <c r="V498" i="7" s="1"/>
  <c r="Q498" i="7"/>
  <c r="X534" i="7"/>
  <c r="S534" i="7"/>
  <c r="V534" i="7" s="1"/>
  <c r="Q534" i="7"/>
  <c r="X502" i="7"/>
  <c r="S502" i="7"/>
  <c r="V502" i="7" s="1"/>
  <c r="Q502" i="7"/>
  <c r="S476" i="7"/>
  <c r="V476" i="7" s="1"/>
  <c r="X476" i="7"/>
  <c r="Q476" i="7"/>
  <c r="S468" i="7"/>
  <c r="V468" i="7" s="1"/>
  <c r="X468" i="7"/>
  <c r="Q468" i="7"/>
  <c r="S460" i="7"/>
  <c r="V460" i="7" s="1"/>
  <c r="X460" i="7"/>
  <c r="Q460" i="7"/>
  <c r="S452" i="7"/>
  <c r="V452" i="7" s="1"/>
  <c r="X452" i="7"/>
  <c r="Q452" i="7"/>
  <c r="S173" i="7"/>
  <c r="V173" i="7" s="1"/>
  <c r="X173" i="7"/>
  <c r="Q173" i="7"/>
  <c r="X153" i="7"/>
  <c r="S153" i="7"/>
  <c r="V153" i="7" s="1"/>
  <c r="Q153" i="7"/>
  <c r="X760" i="7"/>
  <c r="S760" i="7"/>
  <c r="V760" i="7" s="1"/>
  <c r="Q760" i="7"/>
  <c r="X738" i="7"/>
  <c r="S738" i="7"/>
  <c r="V738" i="7" s="1"/>
  <c r="Q738" i="7"/>
  <c r="S690" i="7"/>
  <c r="V690" i="7" s="1"/>
  <c r="X690" i="7"/>
  <c r="Q690" i="7"/>
  <c r="S1074" i="7"/>
  <c r="V1074" i="7" s="1"/>
  <c r="X1074" i="7"/>
  <c r="Q1074" i="7"/>
  <c r="X852" i="7"/>
  <c r="S852" i="7"/>
  <c r="V852" i="7" s="1"/>
  <c r="Q852" i="7"/>
  <c r="X894" i="7"/>
  <c r="S894" i="7"/>
  <c r="V894" i="7" s="1"/>
  <c r="Q894" i="7"/>
  <c r="S434" i="7"/>
  <c r="V434" i="7" s="1"/>
  <c r="X434" i="7"/>
  <c r="Q434" i="7"/>
  <c r="X1054" i="7"/>
  <c r="S1054" i="7"/>
  <c r="V1054" i="7" s="1"/>
  <c r="Q1054" i="7"/>
  <c r="S1385" i="7"/>
  <c r="V1385" i="7" s="1"/>
  <c r="X1385" i="7"/>
  <c r="Q1385" i="7"/>
  <c r="S1473" i="7"/>
  <c r="V1473" i="7" s="1"/>
  <c r="X1473" i="7"/>
  <c r="Q1473" i="7"/>
  <c r="S1110" i="7"/>
  <c r="V1110" i="7" s="1"/>
  <c r="X1110" i="7"/>
  <c r="Q1110" i="7"/>
  <c r="S219" i="7"/>
  <c r="V219" i="7" s="1"/>
  <c r="X219" i="7"/>
  <c r="Q219" i="7"/>
  <c r="X1310" i="7"/>
  <c r="S1310" i="7"/>
  <c r="V1310" i="7" s="1"/>
  <c r="Q1310" i="7"/>
  <c r="X440" i="7"/>
  <c r="S440" i="7"/>
  <c r="V440" i="7" s="1"/>
  <c r="Q440" i="7"/>
  <c r="S1316" i="7"/>
  <c r="V1316" i="7" s="1"/>
  <c r="X1316" i="7"/>
  <c r="Q1316" i="7"/>
  <c r="X269" i="7"/>
  <c r="S269" i="7"/>
  <c r="V269" i="7" s="1"/>
  <c r="Q269" i="7"/>
  <c r="S1460" i="7"/>
  <c r="V1460" i="7" s="1"/>
  <c r="X1460" i="7"/>
  <c r="Q1460" i="7"/>
  <c r="S31" i="7"/>
  <c r="V31" i="7" s="1"/>
  <c r="X31" i="7"/>
  <c r="Q31" i="7"/>
  <c r="X248" i="7"/>
  <c r="S248" i="7"/>
  <c r="V248" i="7" s="1"/>
  <c r="Q248" i="7"/>
  <c r="S1371" i="7"/>
  <c r="V1371" i="7" s="1"/>
  <c r="X1371" i="7"/>
  <c r="Q1371" i="7"/>
  <c r="S1308" i="7"/>
  <c r="V1308" i="7" s="1"/>
  <c r="X1308" i="7"/>
  <c r="Q1308" i="7"/>
  <c r="X1333" i="7"/>
  <c r="S1333" i="7"/>
  <c r="V1333" i="7" s="1"/>
  <c r="Q1333" i="7"/>
  <c r="S1274" i="7"/>
  <c r="V1274" i="7" s="1"/>
  <c r="X1274" i="7"/>
  <c r="Q1274" i="7"/>
  <c r="X1236" i="7"/>
  <c r="S1236" i="7"/>
  <c r="V1236" i="7" s="1"/>
  <c r="Q1236" i="7"/>
  <c r="S1442" i="7"/>
  <c r="V1442" i="7" s="1"/>
  <c r="X1442" i="7"/>
  <c r="Q1442" i="7"/>
  <c r="X1378" i="7"/>
  <c r="S1378" i="7"/>
  <c r="V1378" i="7" s="1"/>
  <c r="Q1378" i="7"/>
  <c r="S1402" i="7"/>
  <c r="V1402" i="7" s="1"/>
  <c r="X1402" i="7"/>
  <c r="Q1402" i="7"/>
  <c r="X1487" i="7"/>
  <c r="S1487" i="7"/>
  <c r="V1487" i="7" s="1"/>
  <c r="Q1487" i="7"/>
  <c r="S71" i="7"/>
  <c r="V71" i="7" s="1"/>
  <c r="X71" i="7"/>
  <c r="Q71" i="7"/>
  <c r="S1427" i="7"/>
  <c r="V1427" i="7" s="1"/>
  <c r="X1427" i="7"/>
  <c r="Q1427" i="7"/>
  <c r="X327" i="7"/>
  <c r="S327" i="7"/>
  <c r="V327" i="7" s="1"/>
  <c r="Q327" i="7"/>
  <c r="S1484" i="7"/>
  <c r="V1484" i="7" s="1"/>
  <c r="X1484" i="7"/>
  <c r="Q1484" i="7"/>
  <c r="S191" i="7"/>
  <c r="V191" i="7" s="1"/>
  <c r="X191" i="7"/>
  <c r="Q191" i="7"/>
  <c r="S1362" i="7"/>
  <c r="V1362" i="7" s="1"/>
  <c r="Q1419" i="7"/>
  <c r="S1406" i="7"/>
  <c r="V1406" i="7" s="1"/>
  <c r="Q368" i="7"/>
  <c r="Q1204" i="7"/>
  <c r="S287" i="7"/>
  <c r="V287" i="7" s="1"/>
  <c r="S1296" i="7"/>
  <c r="V1296" i="7" s="1"/>
  <c r="S253" i="7"/>
  <c r="V253" i="7" s="1"/>
  <c r="S1261" i="7"/>
  <c r="V1261" i="7" s="1"/>
  <c r="Q1258" i="7"/>
  <c r="S1120" i="7"/>
  <c r="V1120" i="7" s="1"/>
  <c r="S580" i="7"/>
  <c r="V580" i="7" s="1"/>
  <c r="Q339" i="7"/>
  <c r="S1486" i="7"/>
  <c r="V1486" i="7" s="1"/>
  <c r="S78" i="7"/>
  <c r="V78" i="7" s="1"/>
  <c r="S1180" i="7"/>
  <c r="V1180" i="7" s="1"/>
  <c r="X1197" i="7"/>
  <c r="S1197" i="7"/>
  <c r="V1197" i="7" s="1"/>
  <c r="Q1197" i="7"/>
  <c r="X1165" i="7"/>
  <c r="S1165" i="7"/>
  <c r="V1165" i="7" s="1"/>
  <c r="Q1165" i="7"/>
  <c r="S717" i="7"/>
  <c r="V717" i="7" s="1"/>
  <c r="X717" i="7"/>
  <c r="Q717" i="7"/>
  <c r="X685" i="7"/>
  <c r="S685" i="7"/>
  <c r="V685" i="7" s="1"/>
  <c r="Q685" i="7"/>
  <c r="X653" i="7"/>
  <c r="S653" i="7"/>
  <c r="V653" i="7" s="1"/>
  <c r="Q653" i="7"/>
  <c r="S621" i="7"/>
  <c r="V621" i="7" s="1"/>
  <c r="X621" i="7"/>
  <c r="Q621" i="7"/>
  <c r="S589" i="7"/>
  <c r="V589" i="7" s="1"/>
  <c r="X589" i="7"/>
  <c r="Q589" i="7"/>
  <c r="X557" i="7"/>
  <c r="S557" i="7"/>
  <c r="V557" i="7" s="1"/>
  <c r="Q557" i="7"/>
  <c r="X525" i="7"/>
  <c r="S525" i="7"/>
  <c r="V525" i="7" s="1"/>
  <c r="Q525" i="7"/>
  <c r="X449" i="7"/>
  <c r="S449" i="7"/>
  <c r="V449" i="7" s="1"/>
  <c r="Q449" i="7"/>
  <c r="X178" i="7"/>
  <c r="S178" i="7"/>
  <c r="V178" i="7" s="1"/>
  <c r="Q178" i="7"/>
  <c r="S308" i="7"/>
  <c r="V308" i="7" s="1"/>
  <c r="X308" i="7"/>
  <c r="Q308" i="7"/>
  <c r="S276" i="7"/>
  <c r="V276" i="7" s="1"/>
  <c r="X276" i="7"/>
  <c r="Q276" i="7"/>
  <c r="S403" i="7"/>
  <c r="V403" i="7" s="1"/>
  <c r="X403" i="7"/>
  <c r="Q403" i="7"/>
  <c r="X371" i="7"/>
  <c r="S371" i="7"/>
  <c r="V371" i="7" s="1"/>
  <c r="Q371" i="7"/>
  <c r="S242" i="7"/>
  <c r="V242" i="7" s="1"/>
  <c r="X242" i="7"/>
  <c r="Q242" i="7"/>
  <c r="S94" i="7"/>
  <c r="V94" i="7" s="1"/>
  <c r="X94" i="7"/>
  <c r="Q94" i="7"/>
  <c r="X1343" i="7"/>
  <c r="S1343" i="7"/>
  <c r="V1343" i="7" s="1"/>
  <c r="Q1343" i="7"/>
  <c r="S328" i="7"/>
  <c r="V328" i="7" s="1"/>
  <c r="X328" i="7"/>
  <c r="Q328" i="7"/>
  <c r="X81" i="7"/>
  <c r="S81" i="7"/>
  <c r="V81" i="7" s="1"/>
  <c r="Q81" i="7"/>
  <c r="S114" i="7"/>
  <c r="V114" i="7" s="1"/>
  <c r="X114" i="7"/>
  <c r="Q114" i="7"/>
  <c r="X349" i="7"/>
  <c r="S349" i="7"/>
  <c r="V349" i="7" s="1"/>
  <c r="Q349" i="7"/>
  <c r="X106" i="7"/>
  <c r="S106" i="7"/>
  <c r="V106" i="7" s="1"/>
  <c r="Q106" i="7"/>
  <c r="S43" i="7"/>
  <c r="V43" i="7" s="1"/>
  <c r="X43" i="7"/>
  <c r="Q43" i="7"/>
  <c r="X270" i="7"/>
  <c r="S270" i="7"/>
  <c r="V270" i="7" s="1"/>
  <c r="Q270" i="7"/>
  <c r="X263" i="7"/>
  <c r="S263" i="7"/>
  <c r="V263" i="7" s="1"/>
  <c r="Q263" i="7"/>
  <c r="S274" i="7"/>
  <c r="V274" i="7" s="1"/>
  <c r="X274" i="7"/>
  <c r="Q274" i="7"/>
  <c r="X369" i="7"/>
  <c r="S369" i="7"/>
  <c r="V369" i="7" s="1"/>
  <c r="Q369" i="7"/>
  <c r="X1222" i="7"/>
  <c r="S1222" i="7"/>
  <c r="V1222" i="7" s="1"/>
  <c r="Q1222" i="7"/>
  <c r="X1360" i="7"/>
  <c r="S1360" i="7"/>
  <c r="V1360" i="7" s="1"/>
  <c r="Q1360" i="7"/>
  <c r="S1328" i="7"/>
  <c r="V1328" i="7" s="1"/>
  <c r="X1328" i="7"/>
  <c r="Q1328" i="7"/>
  <c r="S610" i="7"/>
  <c r="V610" i="7" s="1"/>
  <c r="X610" i="7"/>
  <c r="Q610" i="7"/>
  <c r="S226" i="7"/>
  <c r="V226" i="7" s="1"/>
  <c r="X226" i="7"/>
  <c r="Q226" i="7"/>
  <c r="S21" i="7"/>
  <c r="V21" i="7" s="1"/>
  <c r="X21" i="7"/>
  <c r="Q21" i="7"/>
  <c r="S614" i="7"/>
  <c r="V614" i="7" s="1"/>
  <c r="X614" i="7"/>
  <c r="Q614" i="7"/>
  <c r="S582" i="7"/>
  <c r="V582" i="7" s="1"/>
  <c r="X582" i="7"/>
  <c r="Q582" i="7"/>
  <c r="S1050" i="7"/>
  <c r="V1050" i="7" s="1"/>
  <c r="X1050" i="7"/>
  <c r="Q1050" i="7"/>
  <c r="S1032" i="7"/>
  <c r="V1032" i="7" s="1"/>
  <c r="X1032" i="7"/>
  <c r="Q1032" i="7"/>
  <c r="X1014" i="7"/>
  <c r="S1014" i="7"/>
  <c r="V1014" i="7" s="1"/>
  <c r="Q1014" i="7"/>
  <c r="X996" i="7"/>
  <c r="S996" i="7"/>
  <c r="V996" i="7" s="1"/>
  <c r="Q996" i="7"/>
  <c r="S978" i="7"/>
  <c r="V978" i="7" s="1"/>
  <c r="X978" i="7"/>
  <c r="Q978" i="7"/>
  <c r="S960" i="7"/>
  <c r="V960" i="7" s="1"/>
  <c r="X960" i="7"/>
  <c r="Q960" i="7"/>
  <c r="S940" i="7"/>
  <c r="V940" i="7" s="1"/>
  <c r="X940" i="7"/>
  <c r="Q940" i="7"/>
  <c r="S922" i="7"/>
  <c r="V922" i="7" s="1"/>
  <c r="X922" i="7"/>
  <c r="Q922" i="7"/>
  <c r="S904" i="7"/>
  <c r="V904" i="7" s="1"/>
  <c r="X904" i="7"/>
  <c r="Q904" i="7"/>
  <c r="X886" i="7"/>
  <c r="S886" i="7"/>
  <c r="V886" i="7" s="1"/>
  <c r="Q886" i="7"/>
  <c r="S864" i="7"/>
  <c r="V864" i="7" s="1"/>
  <c r="X864" i="7"/>
  <c r="Q864" i="7"/>
  <c r="X842" i="7"/>
  <c r="S842" i="7"/>
  <c r="V842" i="7" s="1"/>
  <c r="Q842" i="7"/>
  <c r="S822" i="7"/>
  <c r="V822" i="7" s="1"/>
  <c r="X822" i="7"/>
  <c r="Q822" i="7"/>
  <c r="S151" i="7"/>
  <c r="V151" i="7" s="1"/>
  <c r="X151" i="7"/>
  <c r="Q151" i="7"/>
  <c r="S806" i="7"/>
  <c r="V806" i="7" s="1"/>
  <c r="X806" i="7"/>
  <c r="Q806" i="7"/>
  <c r="X784" i="7"/>
  <c r="S784" i="7"/>
  <c r="V784" i="7" s="1"/>
  <c r="Q784" i="7"/>
  <c r="X474" i="7"/>
  <c r="S474" i="7"/>
  <c r="V474" i="7" s="1"/>
  <c r="Q474" i="7"/>
  <c r="X466" i="7"/>
  <c r="S466" i="7"/>
  <c r="V466" i="7" s="1"/>
  <c r="Q466" i="7"/>
  <c r="X458" i="7"/>
  <c r="S458" i="7"/>
  <c r="V458" i="7" s="1"/>
  <c r="Q458" i="7"/>
  <c r="S450" i="7"/>
  <c r="V450" i="7" s="1"/>
  <c r="X450" i="7"/>
  <c r="Q450" i="7"/>
  <c r="S418" i="7"/>
  <c r="V418" i="7" s="1"/>
  <c r="X418" i="7"/>
  <c r="Q418" i="7"/>
  <c r="S149" i="7"/>
  <c r="V149" i="7" s="1"/>
  <c r="X149" i="7"/>
  <c r="Q149" i="7"/>
  <c r="S19" i="7"/>
  <c r="V19" i="7" s="1"/>
  <c r="X19" i="7"/>
  <c r="Q19" i="7"/>
  <c r="S15" i="7"/>
  <c r="V15" i="7" s="1"/>
  <c r="X15" i="7"/>
  <c r="Q15" i="7"/>
  <c r="S758" i="7"/>
  <c r="V758" i="7" s="1"/>
  <c r="X758" i="7"/>
  <c r="Q758" i="7"/>
  <c r="S736" i="7"/>
  <c r="V736" i="7" s="1"/>
  <c r="X736" i="7"/>
  <c r="Q736" i="7"/>
  <c r="S682" i="7"/>
  <c r="V682" i="7" s="1"/>
  <c r="X682" i="7"/>
  <c r="Q682" i="7"/>
  <c r="X1038" i="7"/>
  <c r="S1038" i="7"/>
  <c r="V1038" i="7" s="1"/>
  <c r="Q1038" i="7"/>
  <c r="X836" i="7"/>
  <c r="S836" i="7"/>
  <c r="V836" i="7" s="1"/>
  <c r="Q836" i="7"/>
  <c r="X860" i="7"/>
  <c r="S860" i="7"/>
  <c r="V860" i="7" s="1"/>
  <c r="Q860" i="7"/>
  <c r="S410" i="7"/>
  <c r="V410" i="7" s="1"/>
  <c r="X410" i="7"/>
  <c r="Q410" i="7"/>
  <c r="S1497" i="7"/>
  <c r="V1497" i="7" s="1"/>
  <c r="X1497" i="7"/>
  <c r="Q1497" i="7"/>
  <c r="S1369" i="7"/>
  <c r="V1369" i="7" s="1"/>
  <c r="X1369" i="7"/>
  <c r="Q1369" i="7"/>
  <c r="S1315" i="7"/>
  <c r="V1315" i="7" s="1"/>
  <c r="X1315" i="7"/>
  <c r="Q1315" i="7"/>
  <c r="S1457" i="7"/>
  <c r="V1457" i="7" s="1"/>
  <c r="X1457" i="7"/>
  <c r="Q1457" i="7"/>
  <c r="X1305" i="7"/>
  <c r="S1305" i="7"/>
  <c r="V1305" i="7" s="1"/>
  <c r="Q1305" i="7"/>
  <c r="S516" i="7"/>
  <c r="V516" i="7" s="1"/>
  <c r="X516" i="7"/>
  <c r="Q516" i="7"/>
  <c r="X1311" i="7"/>
  <c r="S1311" i="7"/>
  <c r="V1311" i="7" s="1"/>
  <c r="Q1311" i="7"/>
  <c r="X1294" i="7"/>
  <c r="S1294" i="7"/>
  <c r="V1294" i="7" s="1"/>
  <c r="Q1294" i="7"/>
  <c r="X1273" i="7"/>
  <c r="S1273" i="7"/>
  <c r="V1273" i="7" s="1"/>
  <c r="Q1273" i="7"/>
  <c r="S1238" i="7"/>
  <c r="V1238" i="7" s="1"/>
  <c r="X1238" i="7"/>
  <c r="Q1238" i="7"/>
  <c r="S1144" i="7"/>
  <c r="V1144" i="7" s="1"/>
  <c r="X1144" i="7"/>
  <c r="Q1144" i="7"/>
  <c r="S1237" i="7"/>
  <c r="V1237" i="7" s="1"/>
  <c r="X1237" i="7"/>
  <c r="Q1237" i="7"/>
  <c r="X1319" i="7"/>
  <c r="S1319" i="7"/>
  <c r="V1319" i="7" s="1"/>
  <c r="Q1319" i="7"/>
  <c r="S1467" i="7"/>
  <c r="V1467" i="7" s="1"/>
  <c r="X1467" i="7"/>
  <c r="Q1467" i="7"/>
  <c r="S1322" i="7"/>
  <c r="V1322" i="7" s="1"/>
  <c r="X1322" i="7"/>
  <c r="Q1322" i="7"/>
  <c r="X1384" i="7"/>
  <c r="S1384" i="7"/>
  <c r="V1384" i="7" s="1"/>
  <c r="Q1384" i="7"/>
  <c r="X1386" i="7"/>
  <c r="S1386" i="7"/>
  <c r="V1386" i="7" s="1"/>
  <c r="Q1386" i="7"/>
  <c r="S1466" i="7"/>
  <c r="V1466" i="7" s="1"/>
  <c r="X1466" i="7"/>
  <c r="Q1466" i="7"/>
  <c r="X1370" i="7"/>
  <c r="S1370" i="7"/>
  <c r="V1370" i="7" s="1"/>
  <c r="Q1370" i="7"/>
  <c r="S1292" i="7"/>
  <c r="V1292" i="7" s="1"/>
  <c r="X1292" i="7"/>
  <c r="Q1292" i="7"/>
  <c r="X1423" i="7"/>
  <c r="S1423" i="7"/>
  <c r="V1423" i="7" s="1"/>
  <c r="Q1423" i="7"/>
  <c r="S62" i="7"/>
  <c r="V62" i="7" s="1"/>
  <c r="X62" i="7"/>
  <c r="Q62" i="7"/>
  <c r="S1394" i="7"/>
  <c r="V1394" i="7" s="1"/>
  <c r="X1394" i="7"/>
  <c r="Q1394" i="7"/>
  <c r="X1269" i="7"/>
  <c r="S1269" i="7"/>
  <c r="V1269" i="7" s="1"/>
  <c r="Q1269" i="7"/>
  <c r="S1444" i="7"/>
  <c r="V1444" i="7" s="1"/>
  <c r="X1444" i="7"/>
  <c r="Q1444" i="7"/>
  <c r="S348" i="7"/>
  <c r="V348" i="7" s="1"/>
  <c r="Q1445" i="7"/>
  <c r="S1204" i="7"/>
  <c r="V1204" i="7" s="1"/>
  <c r="S1076" i="7"/>
  <c r="V1076" i="7" s="1"/>
  <c r="S620" i="7"/>
  <c r="V620" i="7" s="1"/>
  <c r="S331" i="7"/>
  <c r="V331" i="7" s="1"/>
  <c r="Q189" i="7"/>
  <c r="S532" i="7"/>
  <c r="V532" i="7" s="1"/>
  <c r="Q277" i="7"/>
  <c r="Q249" i="7"/>
  <c r="Q1142" i="7"/>
  <c r="Q1102" i="7"/>
  <c r="S36" i="7"/>
  <c r="V36" i="7" s="1"/>
  <c r="S652" i="7"/>
  <c r="V652" i="7" s="1"/>
  <c r="S323" i="7"/>
  <c r="V323" i="7" s="1"/>
  <c r="Q1461" i="7"/>
  <c r="Q212" i="7"/>
  <c r="S1220" i="7"/>
  <c r="V1220" i="7" s="1"/>
  <c r="Q1323" i="7"/>
  <c r="S1259" i="7"/>
  <c r="V1259" i="7" s="1"/>
  <c r="Q372" i="7"/>
  <c r="S1156" i="7"/>
  <c r="V1156" i="7" s="1"/>
  <c r="Q1090" i="7"/>
  <c r="S716" i="7"/>
  <c r="V716" i="7" s="1"/>
  <c r="S1201" i="7"/>
  <c r="V1201" i="7" s="1"/>
  <c r="X1201" i="7"/>
  <c r="Q1201" i="7"/>
  <c r="S1169" i="7"/>
  <c r="V1169" i="7" s="1"/>
  <c r="X1169" i="7"/>
  <c r="Q1169" i="7"/>
  <c r="X721" i="7"/>
  <c r="S721" i="7"/>
  <c r="V721" i="7" s="1"/>
  <c r="Q721" i="7"/>
  <c r="S681" i="7"/>
  <c r="V681" i="7" s="1"/>
  <c r="X681" i="7"/>
  <c r="Q681" i="7"/>
  <c r="S657" i="7"/>
  <c r="V657" i="7" s="1"/>
  <c r="X657" i="7"/>
  <c r="Q657" i="7"/>
  <c r="S625" i="7"/>
  <c r="V625" i="7" s="1"/>
  <c r="X625" i="7"/>
  <c r="Q625" i="7"/>
  <c r="S593" i="7"/>
  <c r="V593" i="7" s="1"/>
  <c r="X593" i="7"/>
  <c r="Q593" i="7"/>
  <c r="S569" i="7"/>
  <c r="V569" i="7" s="1"/>
  <c r="X569" i="7"/>
  <c r="Q569" i="7"/>
  <c r="S537" i="7"/>
  <c r="V537" i="7" s="1"/>
  <c r="X537" i="7"/>
  <c r="Q537" i="7"/>
  <c r="S497" i="7"/>
  <c r="V497" i="7" s="1"/>
  <c r="X497" i="7"/>
  <c r="Q497" i="7"/>
  <c r="S437" i="7"/>
  <c r="V437" i="7" s="1"/>
  <c r="X437" i="7"/>
  <c r="Q437" i="7"/>
  <c r="S421" i="7"/>
  <c r="V421" i="7" s="1"/>
  <c r="X421" i="7"/>
  <c r="Q421" i="7"/>
  <c r="X447" i="7"/>
  <c r="S447" i="7"/>
  <c r="V447" i="7" s="1"/>
  <c r="Q447" i="7"/>
  <c r="X439" i="7"/>
  <c r="S439" i="7"/>
  <c r="V439" i="7" s="1"/>
  <c r="Q439" i="7"/>
  <c r="X423" i="7"/>
  <c r="S423" i="7"/>
  <c r="V423" i="7" s="1"/>
  <c r="Q423" i="7"/>
  <c r="S180" i="7"/>
  <c r="V180" i="7" s="1"/>
  <c r="X180" i="7"/>
  <c r="Q180" i="7"/>
  <c r="S168" i="7"/>
  <c r="V168" i="7" s="1"/>
  <c r="X168" i="7"/>
  <c r="Q168" i="7"/>
  <c r="S164" i="7"/>
  <c r="V164" i="7" s="1"/>
  <c r="X164" i="7"/>
  <c r="Q164" i="7"/>
  <c r="S160" i="7"/>
  <c r="V160" i="7" s="1"/>
  <c r="X160" i="7"/>
  <c r="Q160" i="7"/>
  <c r="S156" i="7"/>
  <c r="V156" i="7" s="1"/>
  <c r="X156" i="7"/>
  <c r="Q156" i="7"/>
  <c r="S152" i="7"/>
  <c r="V152" i="7" s="1"/>
  <c r="X152" i="7"/>
  <c r="Q152" i="7"/>
  <c r="X148" i="7"/>
  <c r="S148" i="7"/>
  <c r="V148" i="7" s="1"/>
  <c r="Q148" i="7"/>
  <c r="X140" i="7"/>
  <c r="S140" i="7"/>
  <c r="V140" i="7" s="1"/>
  <c r="Q140" i="7"/>
  <c r="X136" i="7"/>
  <c r="S136" i="7"/>
  <c r="V136" i="7" s="1"/>
  <c r="Q136" i="7"/>
  <c r="X18" i="7"/>
  <c r="S18" i="7"/>
  <c r="V18" i="7" s="1"/>
  <c r="Q18" i="7"/>
  <c r="X34" i="7"/>
  <c r="S34" i="7"/>
  <c r="V34" i="7" s="1"/>
  <c r="Q34" i="7"/>
  <c r="X10" i="7"/>
  <c r="S10" i="7"/>
  <c r="V10" i="7" s="1"/>
  <c r="Q10" i="7"/>
  <c r="S14" i="7"/>
  <c r="V14" i="7" s="1"/>
  <c r="X14" i="7"/>
  <c r="Q14" i="7"/>
  <c r="S1215" i="7"/>
  <c r="V1215" i="7" s="1"/>
  <c r="X1215" i="7"/>
  <c r="Q1215" i="7"/>
  <c r="S1207" i="7"/>
  <c r="V1207" i="7" s="1"/>
  <c r="X1207" i="7"/>
  <c r="Q1207" i="7"/>
  <c r="S1199" i="7"/>
  <c r="V1199" i="7" s="1"/>
  <c r="X1199" i="7"/>
  <c r="Q1199" i="7"/>
  <c r="S1191" i="7"/>
  <c r="V1191" i="7" s="1"/>
  <c r="X1191" i="7"/>
  <c r="Q1191" i="7"/>
  <c r="S1183" i="7"/>
  <c r="V1183" i="7" s="1"/>
  <c r="X1183" i="7"/>
  <c r="Q1183" i="7"/>
  <c r="S1175" i="7"/>
  <c r="V1175" i="7" s="1"/>
  <c r="X1175" i="7"/>
  <c r="Q1175" i="7"/>
  <c r="S1167" i="7"/>
  <c r="V1167" i="7" s="1"/>
  <c r="X1167" i="7"/>
  <c r="Q1167" i="7"/>
  <c r="S1159" i="7"/>
  <c r="V1159" i="7" s="1"/>
  <c r="X1159" i="7"/>
  <c r="Q1159" i="7"/>
  <c r="S1151" i="7"/>
  <c r="V1151" i="7" s="1"/>
  <c r="X1151" i="7"/>
  <c r="Q1151" i="7"/>
  <c r="S1143" i="7"/>
  <c r="V1143" i="7" s="1"/>
  <c r="X1143" i="7"/>
  <c r="Q1143" i="7"/>
  <c r="S723" i="7"/>
  <c r="V723" i="7" s="1"/>
  <c r="X723" i="7"/>
  <c r="Q723" i="7"/>
  <c r="S715" i="7"/>
  <c r="V715" i="7" s="1"/>
  <c r="X715" i="7"/>
  <c r="Q715" i="7"/>
  <c r="S707" i="7"/>
  <c r="V707" i="7" s="1"/>
  <c r="X707" i="7"/>
  <c r="Q707" i="7"/>
  <c r="S699" i="7"/>
  <c r="V699" i="7" s="1"/>
  <c r="X699" i="7"/>
  <c r="Q699" i="7"/>
  <c r="S691" i="7"/>
  <c r="V691" i="7" s="1"/>
  <c r="X691" i="7"/>
  <c r="Q691" i="7"/>
  <c r="X683" i="7"/>
  <c r="S683" i="7"/>
  <c r="V683" i="7" s="1"/>
  <c r="Q683" i="7"/>
  <c r="X675" i="7"/>
  <c r="S675" i="7"/>
  <c r="V675" i="7" s="1"/>
  <c r="Q675" i="7"/>
  <c r="X667" i="7"/>
  <c r="S667" i="7"/>
  <c r="V667" i="7" s="1"/>
  <c r="Q667" i="7"/>
  <c r="X659" i="7"/>
  <c r="S659" i="7"/>
  <c r="V659" i="7" s="1"/>
  <c r="Q659" i="7"/>
  <c r="X651" i="7"/>
  <c r="S651" i="7"/>
  <c r="V651" i="7" s="1"/>
  <c r="Q651" i="7"/>
  <c r="X643" i="7"/>
  <c r="S643" i="7"/>
  <c r="V643" i="7" s="1"/>
  <c r="Q643" i="7"/>
  <c r="X635" i="7"/>
  <c r="S635" i="7"/>
  <c r="V635" i="7" s="1"/>
  <c r="Q635" i="7"/>
  <c r="X627" i="7"/>
  <c r="S627" i="7"/>
  <c r="V627" i="7" s="1"/>
  <c r="Q627" i="7"/>
  <c r="X619" i="7"/>
  <c r="S619" i="7"/>
  <c r="V619" i="7" s="1"/>
  <c r="Q619" i="7"/>
  <c r="X611" i="7"/>
  <c r="S611" i="7"/>
  <c r="V611" i="7" s="1"/>
  <c r="Q611" i="7"/>
  <c r="X603" i="7"/>
  <c r="S603" i="7"/>
  <c r="V603" i="7" s="1"/>
  <c r="Q603" i="7"/>
  <c r="X595" i="7"/>
  <c r="S595" i="7"/>
  <c r="V595" i="7" s="1"/>
  <c r="Q595" i="7"/>
  <c r="X587" i="7"/>
  <c r="S587" i="7"/>
  <c r="V587" i="7" s="1"/>
  <c r="Q587" i="7"/>
  <c r="X579" i="7"/>
  <c r="S579" i="7"/>
  <c r="V579" i="7" s="1"/>
  <c r="Q579" i="7"/>
  <c r="S571" i="7"/>
  <c r="V571" i="7" s="1"/>
  <c r="X571" i="7"/>
  <c r="Q571" i="7"/>
  <c r="S563" i="7"/>
  <c r="V563" i="7" s="1"/>
  <c r="X563" i="7"/>
  <c r="Q563" i="7"/>
  <c r="S555" i="7"/>
  <c r="V555" i="7" s="1"/>
  <c r="X555" i="7"/>
  <c r="Q555" i="7"/>
  <c r="S547" i="7"/>
  <c r="V547" i="7" s="1"/>
  <c r="X547" i="7"/>
  <c r="Q547" i="7"/>
  <c r="S539" i="7"/>
  <c r="V539" i="7" s="1"/>
  <c r="X539" i="7"/>
  <c r="Q539" i="7"/>
  <c r="S531" i="7"/>
  <c r="V531" i="7" s="1"/>
  <c r="X531" i="7"/>
  <c r="Q531" i="7"/>
  <c r="S523" i="7"/>
  <c r="V523" i="7" s="1"/>
  <c r="X523" i="7"/>
  <c r="Q523" i="7"/>
  <c r="S515" i="7"/>
  <c r="V515" i="7" s="1"/>
  <c r="X515" i="7"/>
  <c r="Q515" i="7"/>
  <c r="S507" i="7"/>
  <c r="V507" i="7" s="1"/>
  <c r="X507" i="7"/>
  <c r="Q507" i="7"/>
  <c r="S499" i="7"/>
  <c r="V499" i="7" s="1"/>
  <c r="X499" i="7"/>
  <c r="Q499" i="7"/>
  <c r="S491" i="7"/>
  <c r="V491" i="7" s="1"/>
  <c r="X491" i="7"/>
  <c r="Q491" i="7"/>
  <c r="S483" i="7"/>
  <c r="V483" i="7" s="1"/>
  <c r="X483" i="7"/>
  <c r="Q483" i="7"/>
  <c r="S1139" i="7"/>
  <c r="V1139" i="7" s="1"/>
  <c r="X1139" i="7"/>
  <c r="Q1139" i="7"/>
  <c r="S1135" i="7"/>
  <c r="V1135" i="7" s="1"/>
  <c r="X1135" i="7"/>
  <c r="Q1135" i="7"/>
  <c r="S1131" i="7"/>
  <c r="V1131" i="7" s="1"/>
  <c r="X1131" i="7"/>
  <c r="Q1131" i="7"/>
  <c r="X1127" i="7"/>
  <c r="S1127" i="7"/>
  <c r="V1127" i="7" s="1"/>
  <c r="Q1127" i="7"/>
  <c r="X1123" i="7"/>
  <c r="S1123" i="7"/>
  <c r="V1123" i="7" s="1"/>
  <c r="Q1123" i="7"/>
  <c r="X1119" i="7"/>
  <c r="S1119" i="7"/>
  <c r="V1119" i="7" s="1"/>
  <c r="Q1119" i="7"/>
  <c r="X1115" i="7"/>
  <c r="S1115" i="7"/>
  <c r="V1115" i="7" s="1"/>
  <c r="Q1115" i="7"/>
  <c r="X1111" i="7"/>
  <c r="S1111" i="7"/>
  <c r="V1111" i="7" s="1"/>
  <c r="Q1111" i="7"/>
  <c r="X1107" i="7"/>
  <c r="S1107" i="7"/>
  <c r="V1107" i="7" s="1"/>
  <c r="Q1107" i="7"/>
  <c r="X1103" i="7"/>
  <c r="S1103" i="7"/>
  <c r="V1103" i="7" s="1"/>
  <c r="Q1103" i="7"/>
  <c r="X1099" i="7"/>
  <c r="S1099" i="7"/>
  <c r="V1099" i="7" s="1"/>
  <c r="Q1099" i="7"/>
  <c r="X1095" i="7"/>
  <c r="S1095" i="7"/>
  <c r="V1095" i="7" s="1"/>
  <c r="Q1095" i="7"/>
  <c r="S1091" i="7"/>
  <c r="V1091" i="7" s="1"/>
  <c r="X1091" i="7"/>
  <c r="Q1091" i="7"/>
  <c r="X1087" i="7"/>
  <c r="S1087" i="7"/>
  <c r="V1087" i="7" s="1"/>
  <c r="Q1087" i="7"/>
  <c r="S1083" i="7"/>
  <c r="V1083" i="7" s="1"/>
  <c r="X1083" i="7"/>
  <c r="Q1083" i="7"/>
  <c r="X1079" i="7"/>
  <c r="S1079" i="7"/>
  <c r="V1079" i="7" s="1"/>
  <c r="Q1079" i="7"/>
  <c r="S1075" i="7"/>
  <c r="V1075" i="7" s="1"/>
  <c r="X1075" i="7"/>
  <c r="Q1075" i="7"/>
  <c r="X1071" i="7"/>
  <c r="S1071" i="7"/>
  <c r="V1071" i="7" s="1"/>
  <c r="Q1071" i="7"/>
  <c r="S1067" i="7"/>
  <c r="V1067" i="7" s="1"/>
  <c r="X1067" i="7"/>
  <c r="Q1067" i="7"/>
  <c r="X1063" i="7"/>
  <c r="S1063" i="7"/>
  <c r="V1063" i="7" s="1"/>
  <c r="Q1063" i="7"/>
  <c r="S1059" i="7"/>
  <c r="V1059" i="7" s="1"/>
  <c r="X1059" i="7"/>
  <c r="Q1059" i="7"/>
  <c r="X1055" i="7"/>
  <c r="S1055" i="7"/>
  <c r="V1055" i="7" s="1"/>
  <c r="Q1055" i="7"/>
  <c r="S1051" i="7"/>
  <c r="V1051" i="7" s="1"/>
  <c r="X1051" i="7"/>
  <c r="Q1051" i="7"/>
  <c r="X1047" i="7"/>
  <c r="S1047" i="7"/>
  <c r="V1047" i="7" s="1"/>
  <c r="Q1047" i="7"/>
  <c r="S1043" i="7"/>
  <c r="V1043" i="7" s="1"/>
  <c r="X1043" i="7"/>
  <c r="Q1043" i="7"/>
  <c r="X1039" i="7"/>
  <c r="S1039" i="7"/>
  <c r="V1039" i="7" s="1"/>
  <c r="Q1039" i="7"/>
  <c r="S1035" i="7"/>
  <c r="V1035" i="7" s="1"/>
  <c r="X1035" i="7"/>
  <c r="Q1035" i="7"/>
  <c r="X1031" i="7"/>
  <c r="S1031" i="7"/>
  <c r="V1031" i="7" s="1"/>
  <c r="Q1031" i="7"/>
  <c r="S1027" i="7"/>
  <c r="V1027" i="7" s="1"/>
  <c r="X1027" i="7"/>
  <c r="Q1027" i="7"/>
  <c r="X1023" i="7"/>
  <c r="S1023" i="7"/>
  <c r="V1023" i="7" s="1"/>
  <c r="Q1023" i="7"/>
  <c r="S1019" i="7"/>
  <c r="V1019" i="7" s="1"/>
  <c r="X1019" i="7"/>
  <c r="Q1019" i="7"/>
  <c r="X1015" i="7"/>
  <c r="S1015" i="7"/>
  <c r="V1015" i="7" s="1"/>
  <c r="Q1015" i="7"/>
  <c r="S1011" i="7"/>
  <c r="V1011" i="7" s="1"/>
  <c r="X1011" i="7"/>
  <c r="Q1011" i="7"/>
  <c r="X1007" i="7"/>
  <c r="S1007" i="7"/>
  <c r="V1007" i="7" s="1"/>
  <c r="Q1007" i="7"/>
  <c r="S1003" i="7"/>
  <c r="V1003" i="7" s="1"/>
  <c r="X1003" i="7"/>
  <c r="Q1003" i="7"/>
  <c r="S999" i="7"/>
  <c r="V999" i="7" s="1"/>
  <c r="X999" i="7"/>
  <c r="Q999" i="7"/>
  <c r="S995" i="7"/>
  <c r="V995" i="7" s="1"/>
  <c r="X995" i="7"/>
  <c r="Q995" i="7"/>
  <c r="S991" i="7"/>
  <c r="V991" i="7" s="1"/>
  <c r="X991" i="7"/>
  <c r="Q991" i="7"/>
  <c r="S987" i="7"/>
  <c r="V987" i="7" s="1"/>
  <c r="X987" i="7"/>
  <c r="Q987" i="7"/>
  <c r="S983" i="7"/>
  <c r="V983" i="7" s="1"/>
  <c r="X983" i="7"/>
  <c r="Q983" i="7"/>
  <c r="S979" i="7"/>
  <c r="V979" i="7" s="1"/>
  <c r="X979" i="7"/>
  <c r="Q979" i="7"/>
  <c r="S975" i="7"/>
  <c r="V975" i="7" s="1"/>
  <c r="X975" i="7"/>
  <c r="Q975" i="7"/>
  <c r="S971" i="7"/>
  <c r="V971" i="7" s="1"/>
  <c r="X971" i="7"/>
  <c r="Q971" i="7"/>
  <c r="S967" i="7"/>
  <c r="V967" i="7" s="1"/>
  <c r="X967" i="7"/>
  <c r="Q967" i="7"/>
  <c r="S963" i="7"/>
  <c r="V963" i="7" s="1"/>
  <c r="X963" i="7"/>
  <c r="Q963" i="7"/>
  <c r="X959" i="7"/>
  <c r="S959" i="7"/>
  <c r="V959" i="7" s="1"/>
  <c r="Q959" i="7"/>
  <c r="S955" i="7"/>
  <c r="V955" i="7" s="1"/>
  <c r="X955" i="7"/>
  <c r="Q955" i="7"/>
  <c r="X951" i="7"/>
  <c r="S951" i="7"/>
  <c r="V951" i="7" s="1"/>
  <c r="Q951" i="7"/>
  <c r="S947" i="7"/>
  <c r="V947" i="7" s="1"/>
  <c r="X947" i="7"/>
  <c r="Q947" i="7"/>
  <c r="X943" i="7"/>
  <c r="S943" i="7"/>
  <c r="V943" i="7" s="1"/>
  <c r="Q943" i="7"/>
  <c r="S939" i="7"/>
  <c r="V939" i="7" s="1"/>
  <c r="X939" i="7"/>
  <c r="Q939" i="7"/>
  <c r="X935" i="7"/>
  <c r="S935" i="7"/>
  <c r="V935" i="7" s="1"/>
  <c r="Q935" i="7"/>
  <c r="S931" i="7"/>
  <c r="V931" i="7" s="1"/>
  <c r="X931" i="7"/>
  <c r="Q931" i="7"/>
  <c r="X927" i="7"/>
  <c r="S927" i="7"/>
  <c r="V927" i="7" s="1"/>
  <c r="Q927" i="7"/>
  <c r="S923" i="7"/>
  <c r="V923" i="7" s="1"/>
  <c r="X923" i="7"/>
  <c r="Q923" i="7"/>
  <c r="X919" i="7"/>
  <c r="S919" i="7"/>
  <c r="V919" i="7" s="1"/>
  <c r="Q919" i="7"/>
  <c r="S915" i="7"/>
  <c r="V915" i="7" s="1"/>
  <c r="X915" i="7"/>
  <c r="Q915" i="7"/>
  <c r="X911" i="7"/>
  <c r="S911" i="7"/>
  <c r="V911" i="7" s="1"/>
  <c r="Q911" i="7"/>
  <c r="S907" i="7"/>
  <c r="V907" i="7" s="1"/>
  <c r="X907" i="7"/>
  <c r="Q907" i="7"/>
  <c r="X903" i="7"/>
  <c r="S903" i="7"/>
  <c r="V903" i="7" s="1"/>
  <c r="Q903" i="7"/>
  <c r="S899" i="7"/>
  <c r="V899" i="7" s="1"/>
  <c r="X899" i="7"/>
  <c r="Q899" i="7"/>
  <c r="X895" i="7"/>
  <c r="S895" i="7"/>
  <c r="V895" i="7" s="1"/>
  <c r="Q895" i="7"/>
  <c r="S891" i="7"/>
  <c r="V891" i="7" s="1"/>
  <c r="X891" i="7"/>
  <c r="Q891" i="7"/>
  <c r="X887" i="7"/>
  <c r="S887" i="7"/>
  <c r="V887" i="7" s="1"/>
  <c r="Q887" i="7"/>
  <c r="S883" i="7"/>
  <c r="V883" i="7" s="1"/>
  <c r="X883" i="7"/>
  <c r="Q883" i="7"/>
  <c r="X879" i="7"/>
  <c r="S879" i="7"/>
  <c r="V879" i="7" s="1"/>
  <c r="Q879" i="7"/>
  <c r="S875" i="7"/>
  <c r="V875" i="7" s="1"/>
  <c r="X875" i="7"/>
  <c r="Q875" i="7"/>
  <c r="X871" i="7"/>
  <c r="S871" i="7"/>
  <c r="V871" i="7" s="1"/>
  <c r="Q871" i="7"/>
  <c r="S867" i="7"/>
  <c r="V867" i="7" s="1"/>
  <c r="X867" i="7"/>
  <c r="Q867" i="7"/>
  <c r="S863" i="7"/>
  <c r="V863" i="7" s="1"/>
  <c r="X863" i="7"/>
  <c r="Q863" i="7"/>
  <c r="S859" i="7"/>
  <c r="V859" i="7" s="1"/>
  <c r="X859" i="7"/>
  <c r="Q859" i="7"/>
  <c r="S855" i="7"/>
  <c r="V855" i="7" s="1"/>
  <c r="X855" i="7"/>
  <c r="Q855" i="7"/>
  <c r="S851" i="7"/>
  <c r="V851" i="7" s="1"/>
  <c r="X851" i="7"/>
  <c r="Q851" i="7"/>
  <c r="S847" i="7"/>
  <c r="V847" i="7" s="1"/>
  <c r="X847" i="7"/>
  <c r="Q847" i="7"/>
  <c r="S843" i="7"/>
  <c r="V843" i="7" s="1"/>
  <c r="X843" i="7"/>
  <c r="Q843" i="7"/>
  <c r="S839" i="7"/>
  <c r="V839" i="7" s="1"/>
  <c r="X839" i="7"/>
  <c r="Q839" i="7"/>
  <c r="S835" i="7"/>
  <c r="V835" i="7" s="1"/>
  <c r="X835" i="7"/>
  <c r="Q835" i="7"/>
  <c r="S831" i="7"/>
  <c r="V831" i="7" s="1"/>
  <c r="X831" i="7"/>
  <c r="Q831" i="7"/>
  <c r="S827" i="7"/>
  <c r="V827" i="7" s="1"/>
  <c r="X827" i="7"/>
  <c r="Q827" i="7"/>
  <c r="S823" i="7"/>
  <c r="V823" i="7" s="1"/>
  <c r="X823" i="7"/>
  <c r="Q823" i="7"/>
  <c r="S819" i="7"/>
  <c r="V819" i="7" s="1"/>
  <c r="X819" i="7"/>
  <c r="Q819" i="7"/>
  <c r="S815" i="7"/>
  <c r="V815" i="7" s="1"/>
  <c r="X815" i="7"/>
  <c r="Q815" i="7"/>
  <c r="S811" i="7"/>
  <c r="V811" i="7" s="1"/>
  <c r="X811" i="7"/>
  <c r="Q811" i="7"/>
  <c r="S807" i="7"/>
  <c r="V807" i="7" s="1"/>
  <c r="X807" i="7"/>
  <c r="Q807" i="7"/>
  <c r="S803" i="7"/>
  <c r="V803" i="7" s="1"/>
  <c r="X803" i="7"/>
  <c r="Q803" i="7"/>
  <c r="S799" i="7"/>
  <c r="V799" i="7" s="1"/>
  <c r="X799" i="7"/>
  <c r="Q799" i="7"/>
  <c r="S795" i="7"/>
  <c r="V795" i="7" s="1"/>
  <c r="X795" i="7"/>
  <c r="Q795" i="7"/>
  <c r="S791" i="7"/>
  <c r="V791" i="7" s="1"/>
  <c r="X791" i="7"/>
  <c r="Q791" i="7"/>
  <c r="S787" i="7"/>
  <c r="V787" i="7" s="1"/>
  <c r="X787" i="7"/>
  <c r="Q787" i="7"/>
  <c r="S783" i="7"/>
  <c r="V783" i="7" s="1"/>
  <c r="X783" i="7"/>
  <c r="Q783" i="7"/>
  <c r="S779" i="7"/>
  <c r="V779" i="7" s="1"/>
  <c r="X779" i="7"/>
  <c r="Q779" i="7"/>
  <c r="S775" i="7"/>
  <c r="V775" i="7" s="1"/>
  <c r="X775" i="7"/>
  <c r="Q775" i="7"/>
  <c r="S771" i="7"/>
  <c r="V771" i="7" s="1"/>
  <c r="X771" i="7"/>
  <c r="Q771" i="7"/>
  <c r="S767" i="7"/>
  <c r="V767" i="7" s="1"/>
  <c r="X767" i="7"/>
  <c r="Q767" i="7"/>
  <c r="S763" i="7"/>
  <c r="V763" i="7" s="1"/>
  <c r="X763" i="7"/>
  <c r="Q763" i="7"/>
  <c r="S759" i="7"/>
  <c r="V759" i="7" s="1"/>
  <c r="X759" i="7"/>
  <c r="Q759" i="7"/>
  <c r="S755" i="7"/>
  <c r="V755" i="7" s="1"/>
  <c r="X755" i="7"/>
  <c r="Q755" i="7"/>
  <c r="S751" i="7"/>
  <c r="V751" i="7" s="1"/>
  <c r="X751" i="7"/>
  <c r="Q751" i="7"/>
  <c r="S747" i="7"/>
  <c r="V747" i="7" s="1"/>
  <c r="X747" i="7"/>
  <c r="Q747" i="7"/>
  <c r="S743" i="7"/>
  <c r="V743" i="7" s="1"/>
  <c r="X743" i="7"/>
  <c r="Q743" i="7"/>
  <c r="S739" i="7"/>
  <c r="V739" i="7" s="1"/>
  <c r="X739" i="7"/>
  <c r="Q739" i="7"/>
  <c r="S735" i="7"/>
  <c r="V735" i="7" s="1"/>
  <c r="X735" i="7"/>
  <c r="Q735" i="7"/>
  <c r="S731" i="7"/>
  <c r="V731" i="7" s="1"/>
  <c r="X731" i="7"/>
  <c r="Q731" i="7"/>
  <c r="S475" i="7"/>
  <c r="V475" i="7" s="1"/>
  <c r="X475" i="7"/>
  <c r="Q475" i="7"/>
  <c r="X471" i="7"/>
  <c r="S471" i="7"/>
  <c r="V471" i="7" s="1"/>
  <c r="Q471" i="7"/>
  <c r="S467" i="7"/>
  <c r="V467" i="7" s="1"/>
  <c r="X467" i="7"/>
  <c r="Q467" i="7"/>
  <c r="X463" i="7"/>
  <c r="S463" i="7"/>
  <c r="V463" i="7" s="1"/>
  <c r="Q463" i="7"/>
  <c r="S459" i="7"/>
  <c r="V459" i="7" s="1"/>
  <c r="X459" i="7"/>
  <c r="Q459" i="7"/>
  <c r="X455" i="7"/>
  <c r="S455" i="7"/>
  <c r="V455" i="7" s="1"/>
  <c r="Q455" i="7"/>
  <c r="S28" i="7"/>
  <c r="V28" i="7" s="1"/>
  <c r="X28" i="7"/>
  <c r="Q28" i="7"/>
  <c r="X8" i="7"/>
  <c r="S8" i="7"/>
  <c r="V8" i="7" s="1"/>
  <c r="S30" i="7"/>
  <c r="V30" i="7" s="1"/>
  <c r="X30" i="7"/>
  <c r="Q30" i="7"/>
  <c r="X16" i="7"/>
  <c r="S16" i="7"/>
  <c r="V16" i="7" s="1"/>
  <c r="Q16" i="7"/>
  <c r="S342" i="7"/>
  <c r="V342" i="7" s="1"/>
  <c r="X342" i="7"/>
  <c r="Q342" i="7"/>
  <c r="S304" i="7"/>
  <c r="V304" i="7" s="1"/>
  <c r="X304" i="7"/>
  <c r="Q304" i="7"/>
  <c r="S272" i="7"/>
  <c r="V272" i="7" s="1"/>
  <c r="X272" i="7"/>
  <c r="Q272" i="7"/>
  <c r="X399" i="7"/>
  <c r="S399" i="7"/>
  <c r="V399" i="7" s="1"/>
  <c r="Q399" i="7"/>
  <c r="X367" i="7"/>
  <c r="S367" i="7"/>
  <c r="V367" i="7" s="1"/>
  <c r="Q367" i="7"/>
  <c r="S213" i="7"/>
  <c r="V213" i="7" s="1"/>
  <c r="X213" i="7"/>
  <c r="Q213" i="7"/>
  <c r="S129" i="7"/>
  <c r="V129" i="7" s="1"/>
  <c r="X129" i="7"/>
  <c r="Q129" i="7"/>
  <c r="S99" i="7"/>
  <c r="V99" i="7" s="1"/>
  <c r="X99" i="7"/>
  <c r="Q99" i="7"/>
  <c r="X1351" i="7"/>
  <c r="S1351" i="7"/>
  <c r="V1351" i="7" s="1"/>
  <c r="Q1351" i="7"/>
  <c r="S330" i="7"/>
  <c r="V330" i="7" s="1"/>
  <c r="X330" i="7"/>
  <c r="Q330" i="7"/>
  <c r="X72" i="7"/>
  <c r="S72" i="7"/>
  <c r="V72" i="7" s="1"/>
  <c r="Q72" i="7"/>
  <c r="X405" i="7"/>
  <c r="S405" i="7"/>
  <c r="V405" i="7" s="1"/>
  <c r="Q405" i="7"/>
  <c r="X73" i="7"/>
  <c r="S73" i="7"/>
  <c r="V73" i="7" s="1"/>
  <c r="Q73" i="7"/>
  <c r="S95" i="7"/>
  <c r="V95" i="7" s="1"/>
  <c r="X95" i="7"/>
  <c r="Q95" i="7"/>
  <c r="X326" i="7"/>
  <c r="S326" i="7"/>
  <c r="V326" i="7" s="1"/>
  <c r="Q326" i="7"/>
  <c r="S259" i="7"/>
  <c r="V259" i="7" s="1"/>
  <c r="X259" i="7"/>
  <c r="Q259" i="7"/>
  <c r="S258" i="7"/>
  <c r="V258" i="7" s="1"/>
  <c r="X258" i="7"/>
  <c r="Q258" i="7"/>
  <c r="S125" i="7"/>
  <c r="V125" i="7" s="1"/>
  <c r="X125" i="7"/>
  <c r="Q125" i="7"/>
  <c r="X361" i="7"/>
  <c r="S361" i="7"/>
  <c r="V361" i="7" s="1"/>
  <c r="Q361" i="7"/>
  <c r="S1355" i="7"/>
  <c r="V1355" i="7" s="1"/>
  <c r="X1355" i="7"/>
  <c r="Q1355" i="7"/>
  <c r="S1060" i="7"/>
  <c r="V1060" i="7" s="1"/>
  <c r="X1060" i="7"/>
  <c r="Q1060" i="7"/>
  <c r="S586" i="7"/>
  <c r="V586" i="7" s="1"/>
  <c r="X586" i="7"/>
  <c r="Q586" i="7"/>
  <c r="X726" i="7"/>
  <c r="S726" i="7"/>
  <c r="V726" i="7" s="1"/>
  <c r="Q726" i="7"/>
  <c r="S694" i="7"/>
  <c r="V694" i="7" s="1"/>
  <c r="X694" i="7"/>
  <c r="Q694" i="7"/>
  <c r="S662" i="7"/>
  <c r="V662" i="7" s="1"/>
  <c r="X662" i="7"/>
  <c r="Q662" i="7"/>
  <c r="S218" i="7"/>
  <c r="V218" i="7" s="1"/>
  <c r="X218" i="7"/>
  <c r="Q218" i="7"/>
  <c r="S1048" i="7"/>
  <c r="V1048" i="7" s="1"/>
  <c r="X1048" i="7"/>
  <c r="Q1048" i="7"/>
  <c r="X1030" i="7"/>
  <c r="S1030" i="7"/>
  <c r="V1030" i="7" s="1"/>
  <c r="Q1030" i="7"/>
  <c r="S1012" i="7"/>
  <c r="V1012" i="7" s="1"/>
  <c r="X1012" i="7"/>
  <c r="Q1012" i="7"/>
  <c r="S994" i="7"/>
  <c r="V994" i="7" s="1"/>
  <c r="X994" i="7"/>
  <c r="Q994" i="7"/>
  <c r="S976" i="7"/>
  <c r="V976" i="7" s="1"/>
  <c r="X976" i="7"/>
  <c r="Q976" i="7"/>
  <c r="S956" i="7"/>
  <c r="V956" i="7" s="1"/>
  <c r="X956" i="7"/>
  <c r="Q956" i="7"/>
  <c r="S938" i="7"/>
  <c r="V938" i="7" s="1"/>
  <c r="X938" i="7"/>
  <c r="Q938" i="7"/>
  <c r="S920" i="7"/>
  <c r="V920" i="7" s="1"/>
  <c r="X920" i="7"/>
  <c r="Q920" i="7"/>
  <c r="X902" i="7"/>
  <c r="S902" i="7"/>
  <c r="V902" i="7" s="1"/>
  <c r="Q902" i="7"/>
  <c r="S882" i="7"/>
  <c r="V882" i="7" s="1"/>
  <c r="X882" i="7"/>
  <c r="Q882" i="7"/>
  <c r="S862" i="7"/>
  <c r="V862" i="7" s="1"/>
  <c r="X862" i="7"/>
  <c r="Q862" i="7"/>
  <c r="X840" i="7"/>
  <c r="S840" i="7"/>
  <c r="V840" i="7" s="1"/>
  <c r="Q840" i="7"/>
  <c r="X818" i="7"/>
  <c r="S818" i="7"/>
  <c r="V818" i="7" s="1"/>
  <c r="Q818" i="7"/>
  <c r="X754" i="7"/>
  <c r="S754" i="7"/>
  <c r="V754" i="7" s="1"/>
  <c r="Q754" i="7"/>
  <c r="X802" i="7"/>
  <c r="S802" i="7"/>
  <c r="V802" i="7" s="1"/>
  <c r="Q802" i="7"/>
  <c r="S782" i="7"/>
  <c r="V782" i="7" s="1"/>
  <c r="X782" i="7"/>
  <c r="Q782" i="7"/>
  <c r="S554" i="7"/>
  <c r="V554" i="7" s="1"/>
  <c r="X554" i="7"/>
  <c r="Q554" i="7"/>
  <c r="S422" i="7"/>
  <c r="V422" i="7" s="1"/>
  <c r="X422" i="7"/>
  <c r="Q422" i="7"/>
  <c r="X558" i="7"/>
  <c r="S558" i="7"/>
  <c r="V558" i="7" s="1"/>
  <c r="Q558" i="7"/>
  <c r="X526" i="7"/>
  <c r="S526" i="7"/>
  <c r="V526" i="7" s="1"/>
  <c r="Q526" i="7"/>
  <c r="X494" i="7"/>
  <c r="S494" i="7"/>
  <c r="V494" i="7" s="1"/>
  <c r="Q494" i="7"/>
  <c r="X169" i="7"/>
  <c r="S169" i="7"/>
  <c r="V169" i="7" s="1"/>
  <c r="Q169" i="7"/>
  <c r="S756" i="7"/>
  <c r="V756" i="7" s="1"/>
  <c r="X756" i="7"/>
  <c r="Q756" i="7"/>
  <c r="X734" i="7"/>
  <c r="S734" i="7"/>
  <c r="V734" i="7" s="1"/>
  <c r="Q734" i="7"/>
  <c r="S674" i="7"/>
  <c r="V674" i="7" s="1"/>
  <c r="X674" i="7"/>
  <c r="Q674" i="7"/>
  <c r="X1006" i="7"/>
  <c r="S1006" i="7"/>
  <c r="V1006" i="7" s="1"/>
  <c r="Q1006" i="7"/>
  <c r="S820" i="7"/>
  <c r="V820" i="7" s="1"/>
  <c r="X820" i="7"/>
  <c r="Q820" i="7"/>
  <c r="S236" i="7"/>
  <c r="V236" i="7" s="1"/>
  <c r="X236" i="7"/>
  <c r="Q236" i="7"/>
  <c r="S828" i="7"/>
  <c r="V828" i="7" s="1"/>
  <c r="X828" i="7"/>
  <c r="Q828" i="7"/>
  <c r="X33" i="7"/>
  <c r="S33" i="7"/>
  <c r="V33" i="7" s="1"/>
  <c r="Q33" i="7"/>
  <c r="S990" i="7"/>
  <c r="V990" i="7" s="1"/>
  <c r="X990" i="7"/>
  <c r="Q990" i="7"/>
  <c r="S1481" i="7"/>
  <c r="V1481" i="7" s="1"/>
  <c r="X1481" i="7"/>
  <c r="Q1481" i="7"/>
  <c r="S1299" i="7"/>
  <c r="V1299" i="7" s="1"/>
  <c r="X1299" i="7"/>
  <c r="Q1299" i="7"/>
  <c r="S1441" i="7"/>
  <c r="V1441" i="7" s="1"/>
  <c r="X1441" i="7"/>
  <c r="Q1441" i="7"/>
  <c r="X1094" i="7"/>
  <c r="S1094" i="7"/>
  <c r="V1094" i="7" s="1"/>
  <c r="Q1094" i="7"/>
  <c r="X128" i="7"/>
  <c r="S128" i="7"/>
  <c r="V128" i="7" s="1"/>
  <c r="Q128" i="7"/>
  <c r="S1500" i="7"/>
  <c r="V1500" i="7" s="1"/>
  <c r="X1500" i="7"/>
  <c r="Q1500" i="7"/>
  <c r="S75" i="7"/>
  <c r="V75" i="7" s="1"/>
  <c r="X75" i="7"/>
  <c r="Q75" i="7"/>
  <c r="S378" i="7"/>
  <c r="V378" i="7" s="1"/>
  <c r="X378" i="7"/>
  <c r="Q378" i="7"/>
  <c r="S362" i="7"/>
  <c r="V362" i="7" s="1"/>
  <c r="X362" i="7"/>
  <c r="Q362" i="7"/>
  <c r="S1098" i="7"/>
  <c r="V1098" i="7" s="1"/>
  <c r="X1098" i="7"/>
  <c r="Q1098" i="7"/>
  <c r="S1314" i="7"/>
  <c r="V1314" i="7" s="1"/>
  <c r="X1314" i="7"/>
  <c r="Q1314" i="7"/>
  <c r="X1471" i="7"/>
  <c r="S1471" i="7"/>
  <c r="V1471" i="7" s="1"/>
  <c r="Q1471" i="7"/>
  <c r="S1403" i="7"/>
  <c r="V1403" i="7" s="1"/>
  <c r="X1403" i="7"/>
  <c r="Q1403" i="7"/>
  <c r="X1293" i="7"/>
  <c r="S1293" i="7"/>
  <c r="V1293" i="7" s="1"/>
  <c r="Q1293" i="7"/>
  <c r="S1475" i="7"/>
  <c r="V1475" i="7" s="1"/>
  <c r="X1475" i="7"/>
  <c r="Q1475" i="7"/>
  <c r="S35" i="7"/>
  <c r="V35" i="7" s="1"/>
  <c r="X35" i="7"/>
  <c r="Q35" i="7"/>
  <c r="X1230" i="7"/>
  <c r="S1230" i="7"/>
  <c r="V1230" i="7" s="1"/>
  <c r="Q1230" i="7"/>
  <c r="S1410" i="7"/>
  <c r="V1410" i="7" s="1"/>
  <c r="X1410" i="7"/>
  <c r="Q1410" i="7"/>
  <c r="S1252" i="7"/>
  <c r="V1252" i="7" s="1"/>
  <c r="X1252" i="7"/>
  <c r="Q1252" i="7"/>
  <c r="X1447" i="7"/>
  <c r="S1447" i="7"/>
  <c r="V1447" i="7" s="1"/>
  <c r="Q1447" i="7"/>
  <c r="S1482" i="7"/>
  <c r="V1482" i="7" s="1"/>
  <c r="X1482" i="7"/>
  <c r="Q1482" i="7"/>
  <c r="X1257" i="7"/>
  <c r="S1257" i="7"/>
  <c r="V1257" i="7" s="1"/>
  <c r="Q1257" i="7"/>
  <c r="S275" i="7"/>
  <c r="V275" i="7" s="1"/>
  <c r="X275" i="7"/>
  <c r="Q275" i="7"/>
  <c r="X208" i="7"/>
  <c r="S208" i="7"/>
  <c r="V208" i="7" s="1"/>
  <c r="Q208" i="7"/>
  <c r="S307" i="7"/>
  <c r="V307" i="7" s="1"/>
  <c r="X307" i="7"/>
  <c r="Q307" i="7"/>
  <c r="Q1396" i="7"/>
  <c r="Q1166" i="7"/>
  <c r="S368" i="7"/>
  <c r="V368" i="7" s="1"/>
  <c r="Q1483" i="7"/>
  <c r="S1206" i="7"/>
  <c r="V1206" i="7" s="1"/>
  <c r="Q317" i="7"/>
  <c r="S120" i="7"/>
  <c r="V120" i="7" s="1"/>
  <c r="Q1118" i="7"/>
  <c r="Q1136" i="7"/>
  <c r="Q279" i="7"/>
  <c r="S315" i="7"/>
  <c r="V315" i="7" s="1"/>
  <c r="Q329" i="7"/>
  <c r="S277" i="7"/>
  <c r="V277" i="7" s="1"/>
  <c r="S1142" i="7"/>
  <c r="V1142" i="7" s="1"/>
  <c r="Q313" i="7"/>
  <c r="Q1176" i="7"/>
  <c r="Q406" i="7"/>
  <c r="S1307" i="7"/>
  <c r="V1307" i="7" s="1"/>
  <c r="Q45" i="7"/>
  <c r="S436" i="7"/>
  <c r="V436" i="7" s="1"/>
  <c r="Q1443" i="7"/>
  <c r="S424" i="7"/>
  <c r="V424" i="7" s="1"/>
  <c r="Q299" i="7"/>
  <c r="S370" i="7"/>
  <c r="V370" i="7" s="1"/>
  <c r="Q556" i="7"/>
  <c r="Q548" i="7"/>
  <c r="S1170" i="7"/>
  <c r="V1170" i="7" s="1"/>
  <c r="Q260" i="7"/>
  <c r="S124" i="7"/>
  <c r="V124" i="7" s="1"/>
  <c r="S1209" i="7"/>
  <c r="V1209" i="7" s="1"/>
  <c r="X1209" i="7"/>
  <c r="Q1209" i="7"/>
  <c r="S1177" i="7"/>
  <c r="V1177" i="7" s="1"/>
  <c r="X1177" i="7"/>
  <c r="Q1177" i="7"/>
  <c r="S1153" i="7"/>
  <c r="V1153" i="7" s="1"/>
  <c r="X1153" i="7"/>
  <c r="Q1153" i="7"/>
  <c r="X713" i="7"/>
  <c r="S713" i="7"/>
  <c r="V713" i="7" s="1"/>
  <c r="Q713" i="7"/>
  <c r="S689" i="7"/>
  <c r="V689" i="7" s="1"/>
  <c r="X689" i="7"/>
  <c r="Q689" i="7"/>
  <c r="S665" i="7"/>
  <c r="V665" i="7" s="1"/>
  <c r="X665" i="7"/>
  <c r="Q665" i="7"/>
  <c r="S641" i="7"/>
  <c r="V641" i="7" s="1"/>
  <c r="X641" i="7"/>
  <c r="Q641" i="7"/>
  <c r="S609" i="7"/>
  <c r="V609" i="7" s="1"/>
  <c r="X609" i="7"/>
  <c r="Q609" i="7"/>
  <c r="S577" i="7"/>
  <c r="V577" i="7" s="1"/>
  <c r="X577" i="7"/>
  <c r="Q577" i="7"/>
  <c r="S545" i="7"/>
  <c r="V545" i="7" s="1"/>
  <c r="X545" i="7"/>
  <c r="Q545" i="7"/>
  <c r="S521" i="7"/>
  <c r="V521" i="7" s="1"/>
  <c r="X521" i="7"/>
  <c r="Q521" i="7"/>
  <c r="S505" i="7"/>
  <c r="V505" i="7" s="1"/>
  <c r="X505" i="7"/>
  <c r="Q505" i="7"/>
  <c r="S445" i="7"/>
  <c r="V445" i="7" s="1"/>
  <c r="X445" i="7"/>
  <c r="Q445" i="7"/>
  <c r="S429" i="7"/>
  <c r="V429" i="7" s="1"/>
  <c r="X429" i="7"/>
  <c r="Q429" i="7"/>
  <c r="S413" i="7"/>
  <c r="V413" i="7" s="1"/>
  <c r="X413" i="7"/>
  <c r="Q413" i="7"/>
  <c r="X431" i="7"/>
  <c r="S431" i="7"/>
  <c r="V431" i="7" s="1"/>
  <c r="Q431" i="7"/>
  <c r="X415" i="7"/>
  <c r="S415" i="7"/>
  <c r="V415" i="7" s="1"/>
  <c r="Q415" i="7"/>
  <c r="X176" i="7"/>
  <c r="S176" i="7"/>
  <c r="V176" i="7" s="1"/>
  <c r="Q176" i="7"/>
  <c r="X144" i="7"/>
  <c r="S144" i="7"/>
  <c r="V144" i="7" s="1"/>
  <c r="Q144" i="7"/>
  <c r="S1364" i="7"/>
  <c r="V1364" i="7" s="1"/>
  <c r="X1364" i="7"/>
  <c r="Q1364" i="7"/>
  <c r="S300" i="7"/>
  <c r="V300" i="7" s="1"/>
  <c r="X300" i="7"/>
  <c r="Q300" i="7"/>
  <c r="S266" i="7"/>
  <c r="V266" i="7" s="1"/>
  <c r="X266" i="7"/>
  <c r="Q266" i="7"/>
  <c r="S103" i="7"/>
  <c r="V103" i="7" s="1"/>
  <c r="X103" i="7"/>
  <c r="Q103" i="7"/>
  <c r="X395" i="7"/>
  <c r="S395" i="7"/>
  <c r="V395" i="7" s="1"/>
  <c r="Q395" i="7"/>
  <c r="S363" i="7"/>
  <c r="V363" i="7" s="1"/>
  <c r="X363" i="7"/>
  <c r="Q363" i="7"/>
  <c r="X262" i="7"/>
  <c r="S262" i="7"/>
  <c r="V262" i="7" s="1"/>
  <c r="Q262" i="7"/>
  <c r="X209" i="7"/>
  <c r="S209" i="7"/>
  <c r="V209" i="7" s="1"/>
  <c r="Q209" i="7"/>
  <c r="S69" i="7"/>
  <c r="V69" i="7" s="1"/>
  <c r="X69" i="7"/>
  <c r="Q69" i="7"/>
  <c r="X1359" i="7"/>
  <c r="S1359" i="7"/>
  <c r="V1359" i="7" s="1"/>
  <c r="Q1359" i="7"/>
  <c r="X340" i="7"/>
  <c r="S340" i="7"/>
  <c r="V340" i="7" s="1"/>
  <c r="Q340" i="7"/>
  <c r="X49" i="7"/>
  <c r="S49" i="7"/>
  <c r="V49" i="7" s="1"/>
  <c r="Q49" i="7"/>
  <c r="S397" i="7"/>
  <c r="V397" i="7" s="1"/>
  <c r="X397" i="7"/>
  <c r="Q397" i="7"/>
  <c r="X113" i="7"/>
  <c r="S113" i="7"/>
  <c r="V113" i="7" s="1"/>
  <c r="Q113" i="7"/>
  <c r="X84" i="7"/>
  <c r="S84" i="7"/>
  <c r="V84" i="7" s="1"/>
  <c r="Q84" i="7"/>
  <c r="X318" i="7"/>
  <c r="S318" i="7"/>
  <c r="V318" i="7" s="1"/>
  <c r="Q318" i="7"/>
  <c r="S68" i="7"/>
  <c r="V68" i="7" s="1"/>
  <c r="X68" i="7"/>
  <c r="Q68" i="7"/>
  <c r="S250" i="7"/>
  <c r="V250" i="7" s="1"/>
  <c r="X250" i="7"/>
  <c r="Q250" i="7"/>
  <c r="S322" i="7"/>
  <c r="V322" i="7" s="1"/>
  <c r="X322" i="7"/>
  <c r="Q322" i="7"/>
  <c r="X89" i="7"/>
  <c r="S89" i="7"/>
  <c r="V89" i="7" s="1"/>
  <c r="Q89" i="7"/>
  <c r="X353" i="7"/>
  <c r="S353" i="7"/>
  <c r="V353" i="7" s="1"/>
  <c r="Q353" i="7"/>
  <c r="S1072" i="7"/>
  <c r="V1072" i="7" s="1"/>
  <c r="X1072" i="7"/>
  <c r="Q1072" i="7"/>
  <c r="X1352" i="7"/>
  <c r="S1352" i="7"/>
  <c r="V1352" i="7" s="1"/>
  <c r="Q1352" i="7"/>
  <c r="X570" i="7"/>
  <c r="S570" i="7"/>
  <c r="V570" i="7" s="1"/>
  <c r="Q570" i="7"/>
  <c r="S594" i="7"/>
  <c r="V594" i="7" s="1"/>
  <c r="X594" i="7"/>
  <c r="Q594" i="7"/>
  <c r="X179" i="7"/>
  <c r="S179" i="7"/>
  <c r="V179" i="7" s="1"/>
  <c r="Q179" i="7"/>
  <c r="S638" i="7"/>
  <c r="V638" i="7" s="1"/>
  <c r="X638" i="7"/>
  <c r="Q638" i="7"/>
  <c r="S606" i="7"/>
  <c r="V606" i="7" s="1"/>
  <c r="X606" i="7"/>
  <c r="Q606" i="7"/>
  <c r="X574" i="7"/>
  <c r="S574" i="7"/>
  <c r="V574" i="7" s="1"/>
  <c r="Q574" i="7"/>
  <c r="X1210" i="7"/>
  <c r="Q1210" i="7"/>
  <c r="S1210" i="7"/>
  <c r="V1210" i="7" s="1"/>
  <c r="S1178" i="7"/>
  <c r="V1178" i="7" s="1"/>
  <c r="X1178" i="7"/>
  <c r="Q1178" i="7"/>
  <c r="S1146" i="7"/>
  <c r="V1146" i="7" s="1"/>
  <c r="X1146" i="7"/>
  <c r="Q1146" i="7"/>
  <c r="X1046" i="7"/>
  <c r="S1046" i="7"/>
  <c r="V1046" i="7" s="1"/>
  <c r="Q1046" i="7"/>
  <c r="S1028" i="7"/>
  <c r="V1028" i="7" s="1"/>
  <c r="X1028" i="7"/>
  <c r="Q1028" i="7"/>
  <c r="S1010" i="7"/>
  <c r="V1010" i="7" s="1"/>
  <c r="X1010" i="7"/>
  <c r="Q1010" i="7"/>
  <c r="S992" i="7"/>
  <c r="V992" i="7" s="1"/>
  <c r="X992" i="7"/>
  <c r="Q992" i="7"/>
  <c r="X972" i="7"/>
  <c r="S972" i="7"/>
  <c r="V972" i="7" s="1"/>
  <c r="Q972" i="7"/>
  <c r="S954" i="7"/>
  <c r="V954" i="7" s="1"/>
  <c r="X954" i="7"/>
  <c r="Q954" i="7"/>
  <c r="S936" i="7"/>
  <c r="V936" i="7" s="1"/>
  <c r="X936" i="7"/>
  <c r="Q936" i="7"/>
  <c r="X918" i="7"/>
  <c r="S918" i="7"/>
  <c r="V918" i="7" s="1"/>
  <c r="Q918" i="7"/>
  <c r="S900" i="7"/>
  <c r="V900" i="7" s="1"/>
  <c r="X900" i="7"/>
  <c r="Q900" i="7"/>
  <c r="S880" i="7"/>
  <c r="V880" i="7" s="1"/>
  <c r="X880" i="7"/>
  <c r="Q880" i="7"/>
  <c r="X858" i="7"/>
  <c r="S858" i="7"/>
  <c r="V858" i="7" s="1"/>
  <c r="Q858" i="7"/>
  <c r="S838" i="7"/>
  <c r="V838" i="7" s="1"/>
  <c r="X838" i="7"/>
  <c r="Q838" i="7"/>
  <c r="X816" i="7"/>
  <c r="S816" i="7"/>
  <c r="V816" i="7" s="1"/>
  <c r="Q816" i="7"/>
  <c r="S752" i="7"/>
  <c r="V752" i="7" s="1"/>
  <c r="X752" i="7"/>
  <c r="Q752" i="7"/>
  <c r="X800" i="7"/>
  <c r="S800" i="7"/>
  <c r="V800" i="7" s="1"/>
  <c r="Q800" i="7"/>
  <c r="X778" i="7"/>
  <c r="S778" i="7"/>
  <c r="V778" i="7" s="1"/>
  <c r="Q778" i="7"/>
  <c r="S165" i="7"/>
  <c r="V165" i="7" s="1"/>
  <c r="X165" i="7"/>
  <c r="Q165" i="7"/>
  <c r="S145" i="7"/>
  <c r="V145" i="7" s="1"/>
  <c r="X145" i="7"/>
  <c r="Q145" i="7"/>
  <c r="S11" i="7"/>
  <c r="V11" i="7" s="1"/>
  <c r="X11" i="7"/>
  <c r="Q11" i="7"/>
  <c r="X750" i="7"/>
  <c r="S750" i="7"/>
  <c r="V750" i="7" s="1"/>
  <c r="Q750" i="7"/>
  <c r="X730" i="7"/>
  <c r="S730" i="7"/>
  <c r="V730" i="7" s="1"/>
  <c r="Q730" i="7"/>
  <c r="S666" i="7"/>
  <c r="V666" i="7" s="1"/>
  <c r="X666" i="7"/>
  <c r="Q666" i="7"/>
  <c r="X974" i="7"/>
  <c r="S974" i="7"/>
  <c r="V974" i="7" s="1"/>
  <c r="Q974" i="7"/>
  <c r="S804" i="7"/>
  <c r="V804" i="7" s="1"/>
  <c r="X804" i="7"/>
  <c r="Q804" i="7"/>
  <c r="X232" i="7"/>
  <c r="S232" i="7"/>
  <c r="V232" i="7" s="1"/>
  <c r="Q232" i="7"/>
  <c r="S796" i="7"/>
  <c r="V796" i="7" s="1"/>
  <c r="X796" i="7"/>
  <c r="Q796" i="7"/>
  <c r="S1465" i="7"/>
  <c r="V1465" i="7" s="1"/>
  <c r="X1465" i="7"/>
  <c r="Q1465" i="7"/>
  <c r="S1283" i="7"/>
  <c r="V1283" i="7" s="1"/>
  <c r="X1283" i="7"/>
  <c r="Q1283" i="7"/>
  <c r="S1425" i="7"/>
  <c r="V1425" i="7" s="1"/>
  <c r="X1425" i="7"/>
  <c r="Q1425" i="7"/>
  <c r="X1218" i="7"/>
  <c r="Q1218" i="7"/>
  <c r="S1218" i="7"/>
  <c r="V1218" i="7" s="1"/>
  <c r="S1114" i="7"/>
  <c r="V1114" i="7" s="1"/>
  <c r="X1114" i="7"/>
  <c r="Q1114" i="7"/>
  <c r="S227" i="7"/>
  <c r="V227" i="7" s="1"/>
  <c r="X227" i="7"/>
  <c r="Q227" i="7"/>
  <c r="S283" i="7"/>
  <c r="V283" i="7" s="1"/>
  <c r="X283" i="7"/>
  <c r="Q283" i="7"/>
  <c r="S83" i="7"/>
  <c r="V83" i="7" s="1"/>
  <c r="X83" i="7"/>
  <c r="Q83" i="7"/>
  <c r="S1436" i="7"/>
  <c r="V1436" i="7" s="1"/>
  <c r="X1436" i="7"/>
  <c r="Q1436" i="7"/>
  <c r="X41" i="7"/>
  <c r="S41" i="7"/>
  <c r="V41" i="7" s="1"/>
  <c r="Q41" i="7"/>
  <c r="X1212" i="7"/>
  <c r="S1212" i="7"/>
  <c r="V1212" i="7" s="1"/>
  <c r="Q1212" i="7"/>
  <c r="S252" i="7"/>
  <c r="V252" i="7" s="1"/>
  <c r="X252" i="7"/>
  <c r="Q252" i="7"/>
  <c r="X1407" i="7"/>
  <c r="S1407" i="7"/>
  <c r="V1407" i="7" s="1"/>
  <c r="Q1407" i="7"/>
  <c r="S82" i="7"/>
  <c r="V82" i="7" s="1"/>
  <c r="X82" i="7"/>
  <c r="Q82" i="7"/>
  <c r="S1411" i="7"/>
  <c r="V1411" i="7" s="1"/>
  <c r="X1411" i="7"/>
  <c r="Q1411" i="7"/>
  <c r="S1276" i="7"/>
  <c r="V1276" i="7" s="1"/>
  <c r="X1276" i="7"/>
  <c r="Q1276" i="7"/>
  <c r="X1281" i="7"/>
  <c r="S1281" i="7"/>
  <c r="V1281" i="7" s="1"/>
  <c r="Q1281" i="7"/>
  <c r="S380" i="7"/>
  <c r="V380" i="7" s="1"/>
  <c r="X380" i="7"/>
  <c r="Q380" i="7"/>
  <c r="S560" i="7"/>
  <c r="V560" i="7" s="1"/>
  <c r="X560" i="7"/>
  <c r="Q560" i="7"/>
  <c r="S1244" i="7"/>
  <c r="V1244" i="7" s="1"/>
  <c r="X1244" i="7"/>
  <c r="Q1244" i="7"/>
  <c r="S392" i="7"/>
  <c r="V392" i="7" s="1"/>
  <c r="X392" i="7"/>
  <c r="Q392" i="7"/>
  <c r="S59" i="7"/>
  <c r="V59" i="7" s="1"/>
  <c r="X59" i="7"/>
  <c r="Q59" i="7"/>
  <c r="X1190" i="7"/>
  <c r="S1190" i="7"/>
  <c r="V1190" i="7" s="1"/>
  <c r="Q1190" i="7"/>
  <c r="Q1501" i="7"/>
  <c r="Q1320" i="7"/>
  <c r="S1166" i="7"/>
  <c r="V1166" i="7" s="1"/>
  <c r="S257" i="7"/>
  <c r="V257" i="7" s="1"/>
  <c r="Q612" i="7"/>
  <c r="S664" i="7"/>
  <c r="V664" i="7" s="1"/>
  <c r="Q1243" i="7"/>
  <c r="S317" i="7"/>
  <c r="V317" i="7" s="1"/>
  <c r="S279" i="7"/>
  <c r="V279" i="7" s="1"/>
  <c r="Q281" i="7"/>
  <c r="S329" i="7"/>
  <c r="V329" i="7" s="1"/>
  <c r="Q1404" i="7"/>
  <c r="S249" i="7"/>
  <c r="V249" i="7" s="1"/>
  <c r="S1480" i="7"/>
  <c r="V1480" i="7" s="1"/>
  <c r="S1313" i="7"/>
  <c r="V1313" i="7" s="1"/>
  <c r="S93" i="7"/>
  <c r="V93" i="7" s="1"/>
  <c r="S1102" i="7"/>
  <c r="V1102" i="7" s="1"/>
  <c r="S406" i="7"/>
  <c r="V406" i="7" s="1"/>
  <c r="Q1388" i="7"/>
  <c r="S105" i="7"/>
  <c r="V105" i="7" s="1"/>
  <c r="Q271" i="7"/>
  <c r="S132" i="7"/>
  <c r="V132" i="7" s="1"/>
  <c r="Q1116" i="7"/>
  <c r="Q428" i="7"/>
  <c r="Q358" i="7"/>
  <c r="Q131" i="7"/>
  <c r="S87" i="7"/>
  <c r="V87" i="7" s="1"/>
  <c r="S1086" i="7"/>
  <c r="V1086" i="7" s="1"/>
  <c r="Q644" i="7"/>
  <c r="Q1428" i="7"/>
  <c r="S239" i="7"/>
  <c r="V239" i="7" s="1"/>
  <c r="S212" i="7"/>
  <c r="V212" i="7" s="1"/>
  <c r="S1106" i="7"/>
  <c r="V1106" i="7" s="1"/>
  <c r="Q404" i="7"/>
  <c r="S74" i="7"/>
  <c r="V74" i="7" s="1"/>
  <c r="S1446" i="7"/>
  <c r="V1446" i="7" s="1"/>
  <c r="Q1373" i="7"/>
  <c r="Q237" i="7"/>
  <c r="S372" i="7"/>
  <c r="V372" i="7" s="1"/>
  <c r="Q107" i="7"/>
  <c r="S1090" i="7"/>
  <c r="V1090" i="7" s="1"/>
  <c r="Q444" i="7"/>
  <c r="S27" i="7"/>
  <c r="V27" i="7" s="1"/>
  <c r="S1217" i="7"/>
  <c r="V1217" i="7" s="1"/>
  <c r="X1217" i="7"/>
  <c r="Q1217" i="7"/>
  <c r="S1185" i="7"/>
  <c r="V1185" i="7" s="1"/>
  <c r="X1185" i="7"/>
  <c r="Q1185" i="7"/>
  <c r="S1145" i="7"/>
  <c r="V1145" i="7" s="1"/>
  <c r="X1145" i="7"/>
  <c r="Q1145" i="7"/>
  <c r="S705" i="7"/>
  <c r="V705" i="7" s="1"/>
  <c r="X705" i="7"/>
  <c r="Q705" i="7"/>
  <c r="S673" i="7"/>
  <c r="V673" i="7" s="1"/>
  <c r="X673" i="7"/>
  <c r="Q673" i="7"/>
  <c r="S633" i="7"/>
  <c r="V633" i="7" s="1"/>
  <c r="X633" i="7"/>
  <c r="Q633" i="7"/>
  <c r="S601" i="7"/>
  <c r="V601" i="7" s="1"/>
  <c r="X601" i="7"/>
  <c r="Q601" i="7"/>
  <c r="S561" i="7"/>
  <c r="V561" i="7" s="1"/>
  <c r="X561" i="7"/>
  <c r="Q561" i="7"/>
  <c r="S529" i="7"/>
  <c r="V529" i="7" s="1"/>
  <c r="X529" i="7"/>
  <c r="Q529" i="7"/>
  <c r="S489" i="7"/>
  <c r="V489" i="7" s="1"/>
  <c r="X489" i="7"/>
  <c r="Q489" i="7"/>
  <c r="X184" i="7"/>
  <c r="S184" i="7"/>
  <c r="V184" i="7" s="1"/>
  <c r="Q184" i="7"/>
  <c r="S1356" i="7"/>
  <c r="V1356" i="7" s="1"/>
  <c r="X1356" i="7"/>
  <c r="Q1356" i="7"/>
  <c r="S334" i="7"/>
  <c r="V334" i="7" s="1"/>
  <c r="X334" i="7"/>
  <c r="Q334" i="7"/>
  <c r="S296" i="7"/>
  <c r="V296" i="7" s="1"/>
  <c r="X296" i="7"/>
  <c r="Q296" i="7"/>
  <c r="S243" i="7"/>
  <c r="V243" i="7" s="1"/>
  <c r="X243" i="7"/>
  <c r="Q243" i="7"/>
  <c r="X391" i="7"/>
  <c r="S391" i="7"/>
  <c r="V391" i="7" s="1"/>
  <c r="Q391" i="7"/>
  <c r="X359" i="7"/>
  <c r="S359" i="7"/>
  <c r="V359" i="7" s="1"/>
  <c r="Q359" i="7"/>
  <c r="X255" i="7"/>
  <c r="S255" i="7"/>
  <c r="V255" i="7" s="1"/>
  <c r="Q255" i="7"/>
  <c r="S205" i="7"/>
  <c r="V205" i="7" s="1"/>
  <c r="X205" i="7"/>
  <c r="Q205" i="7"/>
  <c r="S192" i="7"/>
  <c r="V192" i="7" s="1"/>
  <c r="X192" i="7"/>
  <c r="Q192" i="7"/>
  <c r="X48" i="7"/>
  <c r="S48" i="7"/>
  <c r="V48" i="7" s="1"/>
  <c r="Q48" i="7"/>
  <c r="S38" i="7"/>
  <c r="V38" i="7" s="1"/>
  <c r="X38" i="7"/>
  <c r="Q38" i="7"/>
  <c r="S39" i="7"/>
  <c r="V39" i="7" s="1"/>
  <c r="X39" i="7"/>
  <c r="Q39" i="7"/>
  <c r="S52" i="7"/>
  <c r="V52" i="7" s="1"/>
  <c r="X52" i="7"/>
  <c r="Q52" i="7"/>
  <c r="S389" i="7"/>
  <c r="V389" i="7" s="1"/>
  <c r="X389" i="7"/>
  <c r="Q389" i="7"/>
  <c r="S190" i="7"/>
  <c r="V190" i="7" s="1"/>
  <c r="X190" i="7"/>
  <c r="Q190" i="7"/>
  <c r="X310" i="7"/>
  <c r="S310" i="7"/>
  <c r="V310" i="7" s="1"/>
  <c r="Q310" i="7"/>
  <c r="X246" i="7"/>
  <c r="S246" i="7"/>
  <c r="V246" i="7" s="1"/>
  <c r="Q246" i="7"/>
  <c r="X122" i="7"/>
  <c r="S122" i="7"/>
  <c r="V122" i="7" s="1"/>
  <c r="Q122" i="7"/>
  <c r="S314" i="7"/>
  <c r="V314" i="7" s="1"/>
  <c r="X314" i="7"/>
  <c r="Q314" i="7"/>
  <c r="X409" i="7"/>
  <c r="S409" i="7"/>
  <c r="V409" i="7" s="1"/>
  <c r="Q409" i="7"/>
  <c r="X345" i="7"/>
  <c r="S345" i="7"/>
  <c r="V345" i="7" s="1"/>
  <c r="Q345" i="7"/>
  <c r="S238" i="7"/>
  <c r="V238" i="7" s="1"/>
  <c r="X238" i="7"/>
  <c r="Q238" i="7"/>
  <c r="S1347" i="7"/>
  <c r="V1347" i="7" s="1"/>
  <c r="X1347" i="7"/>
  <c r="Q1347" i="7"/>
  <c r="S538" i="7"/>
  <c r="V538" i="7" s="1"/>
  <c r="X538" i="7"/>
  <c r="Q538" i="7"/>
  <c r="X718" i="7"/>
  <c r="S718" i="7"/>
  <c r="V718" i="7" s="1"/>
  <c r="Q718" i="7"/>
  <c r="S686" i="7"/>
  <c r="V686" i="7" s="1"/>
  <c r="X686" i="7"/>
  <c r="Q686" i="7"/>
  <c r="S654" i="7"/>
  <c r="V654" i="7" s="1"/>
  <c r="X654" i="7"/>
  <c r="Q654" i="7"/>
  <c r="S578" i="7"/>
  <c r="V578" i="7" s="1"/>
  <c r="X578" i="7"/>
  <c r="Q578" i="7"/>
  <c r="X171" i="7"/>
  <c r="S171" i="7"/>
  <c r="V171" i="7" s="1"/>
  <c r="Q171" i="7"/>
  <c r="S1044" i="7"/>
  <c r="V1044" i="7" s="1"/>
  <c r="X1044" i="7"/>
  <c r="Q1044" i="7"/>
  <c r="S1026" i="7"/>
  <c r="V1026" i="7" s="1"/>
  <c r="X1026" i="7"/>
  <c r="Q1026" i="7"/>
  <c r="S1008" i="7"/>
  <c r="V1008" i="7" s="1"/>
  <c r="X1008" i="7"/>
  <c r="Q1008" i="7"/>
  <c r="X988" i="7"/>
  <c r="S988" i="7"/>
  <c r="V988" i="7" s="1"/>
  <c r="Q988" i="7"/>
  <c r="S970" i="7"/>
  <c r="V970" i="7" s="1"/>
  <c r="X970" i="7"/>
  <c r="Q970" i="7"/>
  <c r="S952" i="7"/>
  <c r="V952" i="7" s="1"/>
  <c r="X952" i="7"/>
  <c r="Q952" i="7"/>
  <c r="X934" i="7"/>
  <c r="S934" i="7"/>
  <c r="V934" i="7" s="1"/>
  <c r="Q934" i="7"/>
  <c r="S916" i="7"/>
  <c r="V916" i="7" s="1"/>
  <c r="X916" i="7"/>
  <c r="Q916" i="7"/>
  <c r="S898" i="7"/>
  <c r="V898" i="7" s="1"/>
  <c r="X898" i="7"/>
  <c r="Q898" i="7"/>
  <c r="X878" i="7"/>
  <c r="S878" i="7"/>
  <c r="V878" i="7" s="1"/>
  <c r="Q878" i="7"/>
  <c r="X856" i="7"/>
  <c r="S856" i="7"/>
  <c r="V856" i="7" s="1"/>
  <c r="Q856" i="7"/>
  <c r="X834" i="7"/>
  <c r="S834" i="7"/>
  <c r="V834" i="7" s="1"/>
  <c r="Q834" i="7"/>
  <c r="S814" i="7"/>
  <c r="V814" i="7" s="1"/>
  <c r="X814" i="7"/>
  <c r="Q814" i="7"/>
  <c r="X135" i="7"/>
  <c r="S135" i="7"/>
  <c r="V135" i="7" s="1"/>
  <c r="Q135" i="7"/>
  <c r="S798" i="7"/>
  <c r="V798" i="7" s="1"/>
  <c r="X798" i="7"/>
  <c r="Q798" i="7"/>
  <c r="X776" i="7"/>
  <c r="S776" i="7"/>
  <c r="V776" i="7" s="1"/>
  <c r="Q776" i="7"/>
  <c r="S522" i="7"/>
  <c r="V522" i="7" s="1"/>
  <c r="X522" i="7"/>
  <c r="Q522" i="7"/>
  <c r="X562" i="7"/>
  <c r="S562" i="7"/>
  <c r="V562" i="7" s="1"/>
  <c r="Q562" i="7"/>
  <c r="X550" i="7"/>
  <c r="S550" i="7"/>
  <c r="V550" i="7" s="1"/>
  <c r="Q550" i="7"/>
  <c r="X518" i="7"/>
  <c r="S518" i="7"/>
  <c r="V518" i="7" s="1"/>
  <c r="Q518" i="7"/>
  <c r="X486" i="7"/>
  <c r="S486" i="7"/>
  <c r="V486" i="7" s="1"/>
  <c r="Q486" i="7"/>
  <c r="S472" i="7"/>
  <c r="V472" i="7" s="1"/>
  <c r="X472" i="7"/>
  <c r="Q472" i="7"/>
  <c r="S464" i="7"/>
  <c r="V464" i="7" s="1"/>
  <c r="X464" i="7"/>
  <c r="Q464" i="7"/>
  <c r="X456" i="7"/>
  <c r="S456" i="7"/>
  <c r="V456" i="7" s="1"/>
  <c r="Q456" i="7"/>
  <c r="S141" i="7"/>
  <c r="V141" i="7" s="1"/>
  <c r="X141" i="7"/>
  <c r="Q141" i="7"/>
  <c r="X746" i="7"/>
  <c r="S746" i="7"/>
  <c r="V746" i="7" s="1"/>
  <c r="Q746" i="7"/>
  <c r="X722" i="7"/>
  <c r="S722" i="7"/>
  <c r="V722" i="7" s="1"/>
  <c r="Q722" i="7"/>
  <c r="S658" i="7"/>
  <c r="V658" i="7" s="1"/>
  <c r="X658" i="7"/>
  <c r="Q658" i="7"/>
  <c r="X942" i="7"/>
  <c r="S942" i="7"/>
  <c r="V942" i="7" s="1"/>
  <c r="Q942" i="7"/>
  <c r="S788" i="7"/>
  <c r="V788" i="7" s="1"/>
  <c r="X788" i="7"/>
  <c r="Q788" i="7"/>
  <c r="S228" i="7"/>
  <c r="V228" i="7" s="1"/>
  <c r="X228" i="7"/>
  <c r="Q228" i="7"/>
  <c r="S764" i="7"/>
  <c r="V764" i="7" s="1"/>
  <c r="X764" i="7"/>
  <c r="Q764" i="7"/>
  <c r="X1022" i="7"/>
  <c r="S1022" i="7"/>
  <c r="V1022" i="7" s="1"/>
  <c r="Q1022" i="7"/>
  <c r="S876" i="7"/>
  <c r="V876" i="7" s="1"/>
  <c r="X876" i="7"/>
  <c r="Q876" i="7"/>
  <c r="S1449" i="7"/>
  <c r="V1449" i="7" s="1"/>
  <c r="X1449" i="7"/>
  <c r="Q1449" i="7"/>
  <c r="S1267" i="7"/>
  <c r="V1267" i="7" s="1"/>
  <c r="X1267" i="7"/>
  <c r="Q1267" i="7"/>
  <c r="S1409" i="7"/>
  <c r="V1409" i="7" s="1"/>
  <c r="X1409" i="7"/>
  <c r="Q1409" i="7"/>
  <c r="S1186" i="7"/>
  <c r="V1186" i="7" s="1"/>
  <c r="X1186" i="7"/>
  <c r="Q1186" i="7"/>
  <c r="S1300" i="7"/>
  <c r="V1300" i="7" s="1"/>
  <c r="X1300" i="7"/>
  <c r="Q1300" i="7"/>
  <c r="S1130" i="7"/>
  <c r="V1130" i="7" s="1"/>
  <c r="X1130" i="7"/>
  <c r="Q1130" i="7"/>
  <c r="S376" i="7"/>
  <c r="V376" i="7" s="1"/>
  <c r="X376" i="7"/>
  <c r="Q376" i="7"/>
  <c r="X1262" i="7"/>
  <c r="S1262" i="7"/>
  <c r="V1262" i="7" s="1"/>
  <c r="Q1262" i="7"/>
  <c r="X596" i="7"/>
  <c r="S596" i="7"/>
  <c r="V596" i="7" s="1"/>
  <c r="Q596" i="7"/>
  <c r="X1329" i="7"/>
  <c r="S1329" i="7"/>
  <c r="V1329" i="7" s="1"/>
  <c r="Q1329" i="7"/>
  <c r="S1499" i="7"/>
  <c r="V1499" i="7" s="1"/>
  <c r="X1499" i="7"/>
  <c r="Q1499" i="7"/>
  <c r="X9" i="7"/>
  <c r="S9" i="7"/>
  <c r="V9" i="7" s="1"/>
  <c r="Q9" i="7"/>
  <c r="X1495" i="7"/>
  <c r="S1495" i="7"/>
  <c r="V1495" i="7" s="1"/>
  <c r="Q1495" i="7"/>
  <c r="X1317" i="7"/>
  <c r="S1317" i="7"/>
  <c r="V1317" i="7" s="1"/>
  <c r="Q1317" i="7"/>
  <c r="S229" i="7"/>
  <c r="V229" i="7" s="1"/>
  <c r="X229" i="7"/>
  <c r="Q229" i="7"/>
  <c r="S1450" i="7"/>
  <c r="V1450" i="7" s="1"/>
  <c r="X1450" i="7"/>
  <c r="Q1450" i="7"/>
  <c r="S388" i="7"/>
  <c r="V388" i="7" s="1"/>
  <c r="X388" i="7"/>
  <c r="Q388" i="7"/>
  <c r="X1228" i="7"/>
  <c r="S1228" i="7"/>
  <c r="V1228" i="7" s="1"/>
  <c r="Q1228" i="7"/>
  <c r="X1214" i="7"/>
  <c r="S1214" i="7"/>
  <c r="V1214" i="7" s="1"/>
  <c r="Q1214" i="7"/>
  <c r="S268" i="7"/>
  <c r="V268" i="7" s="1"/>
  <c r="X268" i="7"/>
  <c r="Q268" i="7"/>
  <c r="X1472" i="7"/>
  <c r="S1472" i="7"/>
  <c r="V1472" i="7" s="1"/>
  <c r="Q1472" i="7"/>
  <c r="X592" i="7"/>
  <c r="S592" i="7"/>
  <c r="V592" i="7" s="1"/>
  <c r="Q592" i="7"/>
  <c r="X1158" i="7"/>
  <c r="S1158" i="7"/>
  <c r="V1158" i="7" s="1"/>
  <c r="Q1158" i="7"/>
  <c r="X233" i="7"/>
  <c r="S233" i="7"/>
  <c r="V233" i="7" s="1"/>
  <c r="Q233" i="7"/>
  <c r="S1492" i="7"/>
  <c r="V1492" i="7" s="1"/>
  <c r="X1492" i="7"/>
  <c r="Q1492" i="7"/>
  <c r="S408" i="7"/>
  <c r="V408" i="7" s="1"/>
  <c r="X408" i="7"/>
  <c r="Q408" i="7"/>
  <c r="S235" i="7"/>
  <c r="V235" i="7" s="1"/>
  <c r="X235" i="7"/>
  <c r="Q235" i="7"/>
  <c r="S1330" i="7"/>
  <c r="V1330" i="7" s="1"/>
  <c r="Q636" i="7"/>
  <c r="S289" i="7"/>
  <c r="V289" i="7" s="1"/>
  <c r="S325" i="7"/>
  <c r="V325" i="7" s="1"/>
  <c r="Q204" i="7"/>
  <c r="S1196" i="7"/>
  <c r="V1196" i="7" s="1"/>
  <c r="Q1084" i="7"/>
  <c r="S688" i="7"/>
  <c r="V688" i="7" s="1"/>
  <c r="S612" i="7"/>
  <c r="V612" i="7" s="1"/>
  <c r="Q333" i="7"/>
  <c r="S1483" i="7"/>
  <c r="V1483" i="7" s="1"/>
  <c r="S1456" i="7"/>
  <c r="V1456" i="7" s="1"/>
  <c r="S1243" i="7"/>
  <c r="V1243" i="7" s="1"/>
  <c r="Q396" i="7"/>
  <c r="Q100" i="7"/>
  <c r="S1118" i="7"/>
  <c r="V1118" i="7" s="1"/>
  <c r="Q412" i="7"/>
  <c r="S1136" i="7"/>
  <c r="V1136" i="7" s="1"/>
  <c r="Q588" i="7"/>
  <c r="S1318" i="7"/>
  <c r="V1318" i="7" s="1"/>
  <c r="S394" i="7"/>
  <c r="V394" i="7" s="1"/>
  <c r="S55" i="7"/>
  <c r="V55" i="7" s="1"/>
  <c r="S704" i="7"/>
  <c r="V704" i="7" s="1"/>
  <c r="Q540" i="7"/>
  <c r="Q193" i="7"/>
  <c r="Q386" i="7"/>
  <c r="S313" i="7"/>
  <c r="V313" i="7" s="1"/>
  <c r="Q54" i="7"/>
  <c r="S1176" i="7"/>
  <c r="V1176" i="7" s="1"/>
  <c r="Q1080" i="7"/>
  <c r="S720" i="7"/>
  <c r="V720" i="7" s="1"/>
  <c r="Q448" i="7"/>
  <c r="Q321" i="7"/>
  <c r="S384" i="7"/>
  <c r="V384" i="7" s="1"/>
  <c r="S271" i="7"/>
  <c r="V271" i="7" s="1"/>
  <c r="Q684" i="7"/>
  <c r="Q63" i="7"/>
  <c r="S1443" i="7"/>
  <c r="V1443" i="7" s="1"/>
  <c r="Q319" i="7"/>
  <c r="Q1365" i="7"/>
  <c r="S1304" i="7"/>
  <c r="V1304" i="7" s="1"/>
  <c r="S299" i="7"/>
  <c r="V299" i="7" s="1"/>
  <c r="Q50" i="7"/>
  <c r="S644" i="7"/>
  <c r="V644" i="7" s="1"/>
  <c r="Q343" i="7"/>
  <c r="S346" i="7"/>
  <c r="V346" i="7" s="1"/>
  <c r="S556" i="7"/>
  <c r="V556" i="7" s="1"/>
  <c r="S97" i="7"/>
  <c r="V97" i="7" s="1"/>
  <c r="Q1223" i="7"/>
  <c r="S1148" i="7"/>
  <c r="V1148" i="7" s="1"/>
  <c r="Q700" i="7"/>
  <c r="S548" i="7"/>
  <c r="V548" i="7" s="1"/>
  <c r="Q1298" i="7"/>
  <c r="S1134" i="7"/>
  <c r="V1134" i="7" s="1"/>
  <c r="Q724" i="7"/>
  <c r="S520" i="7"/>
  <c r="V520" i="7" s="1"/>
  <c r="Q17" i="7"/>
  <c r="S1193" i="7"/>
  <c r="V1193" i="7" s="1"/>
  <c r="X1193" i="7"/>
  <c r="Q1193" i="7"/>
  <c r="S1161" i="7"/>
  <c r="V1161" i="7" s="1"/>
  <c r="X1161" i="7"/>
  <c r="Q1161" i="7"/>
  <c r="X729" i="7"/>
  <c r="S729" i="7"/>
  <c r="V729" i="7" s="1"/>
  <c r="Q729" i="7"/>
  <c r="S697" i="7"/>
  <c r="V697" i="7" s="1"/>
  <c r="X697" i="7"/>
  <c r="Q697" i="7"/>
  <c r="S649" i="7"/>
  <c r="V649" i="7" s="1"/>
  <c r="X649" i="7"/>
  <c r="Q649" i="7"/>
  <c r="S617" i="7"/>
  <c r="V617" i="7" s="1"/>
  <c r="X617" i="7"/>
  <c r="Q617" i="7"/>
  <c r="S585" i="7"/>
  <c r="V585" i="7" s="1"/>
  <c r="X585" i="7"/>
  <c r="Q585" i="7"/>
  <c r="S553" i="7"/>
  <c r="V553" i="7" s="1"/>
  <c r="X553" i="7"/>
  <c r="Q553" i="7"/>
  <c r="S513" i="7"/>
  <c r="V513" i="7" s="1"/>
  <c r="X513" i="7"/>
  <c r="Q513" i="7"/>
  <c r="S481" i="7"/>
  <c r="V481" i="7" s="1"/>
  <c r="X481" i="7"/>
  <c r="Q481" i="7"/>
  <c r="S172" i="7"/>
  <c r="V172" i="7" s="1"/>
  <c r="X172" i="7"/>
  <c r="Q172" i="7"/>
  <c r="S1348" i="7"/>
  <c r="V1348" i="7" s="1"/>
  <c r="X1348" i="7"/>
  <c r="Q1348" i="7"/>
  <c r="S324" i="7"/>
  <c r="V324" i="7" s="1"/>
  <c r="X324" i="7"/>
  <c r="Q324" i="7"/>
  <c r="S292" i="7"/>
  <c r="V292" i="7" s="1"/>
  <c r="X292" i="7"/>
  <c r="Q292" i="7"/>
  <c r="S194" i="7"/>
  <c r="V194" i="7" s="1"/>
  <c r="X194" i="7"/>
  <c r="Q194" i="7"/>
  <c r="X387" i="7"/>
  <c r="S387" i="7"/>
  <c r="V387" i="7" s="1"/>
  <c r="Q387" i="7"/>
  <c r="X355" i="7"/>
  <c r="S355" i="7"/>
  <c r="V355" i="7" s="1"/>
  <c r="Q355" i="7"/>
  <c r="S336" i="7"/>
  <c r="V336" i="7" s="1"/>
  <c r="X336" i="7"/>
  <c r="Q336" i="7"/>
  <c r="S85" i="7"/>
  <c r="V85" i="7" s="1"/>
  <c r="X85" i="7"/>
  <c r="Q85" i="7"/>
  <c r="S381" i="7"/>
  <c r="V381" i="7" s="1"/>
  <c r="X381" i="7"/>
  <c r="Q381" i="7"/>
  <c r="X215" i="7"/>
  <c r="S215" i="7"/>
  <c r="V215" i="7" s="1"/>
  <c r="Q215" i="7"/>
  <c r="S118" i="7"/>
  <c r="V118" i="7" s="1"/>
  <c r="Q118" i="7"/>
  <c r="X118" i="7"/>
  <c r="X302" i="7"/>
  <c r="S302" i="7"/>
  <c r="V302" i="7" s="1"/>
  <c r="Q302" i="7"/>
  <c r="S211" i="7"/>
  <c r="V211" i="7" s="1"/>
  <c r="X211" i="7"/>
  <c r="Q211" i="7"/>
  <c r="S126" i="7"/>
  <c r="V126" i="7" s="1"/>
  <c r="X126" i="7"/>
  <c r="Q126" i="7"/>
  <c r="S306" i="7"/>
  <c r="V306" i="7" s="1"/>
  <c r="X306" i="7"/>
  <c r="Q306" i="7"/>
  <c r="X401" i="7"/>
  <c r="S401" i="7"/>
  <c r="V401" i="7" s="1"/>
  <c r="Q401" i="7"/>
  <c r="S267" i="7"/>
  <c r="V267" i="7" s="1"/>
  <c r="X267" i="7"/>
  <c r="Q267" i="7"/>
  <c r="X1070" i="7"/>
  <c r="S1070" i="7"/>
  <c r="V1070" i="7" s="1"/>
  <c r="Q1070" i="7"/>
  <c r="S230" i="7"/>
  <c r="V230" i="7" s="1"/>
  <c r="X230" i="7"/>
  <c r="Q230" i="7"/>
  <c r="S1068" i="7"/>
  <c r="V1068" i="7" s="1"/>
  <c r="X1068" i="7"/>
  <c r="Q1068" i="7"/>
  <c r="S1344" i="7"/>
  <c r="V1344" i="7" s="1"/>
  <c r="X1344" i="7"/>
  <c r="Q1344" i="7"/>
  <c r="S634" i="7"/>
  <c r="V634" i="7" s="1"/>
  <c r="X634" i="7"/>
  <c r="Q634" i="7"/>
  <c r="X506" i="7"/>
  <c r="S506" i="7"/>
  <c r="V506" i="7" s="1"/>
  <c r="Q506" i="7"/>
  <c r="S546" i="7"/>
  <c r="V546" i="7" s="1"/>
  <c r="X546" i="7"/>
  <c r="Q546" i="7"/>
  <c r="X163" i="7"/>
  <c r="S163" i="7"/>
  <c r="V163" i="7" s="1"/>
  <c r="Q163" i="7"/>
  <c r="S630" i="7"/>
  <c r="V630" i="7" s="1"/>
  <c r="X630" i="7"/>
  <c r="Q630" i="7"/>
  <c r="S598" i="7"/>
  <c r="V598" i="7" s="1"/>
  <c r="X598" i="7"/>
  <c r="Q598" i="7"/>
  <c r="X566" i="7"/>
  <c r="S566" i="7"/>
  <c r="V566" i="7" s="1"/>
  <c r="Q566" i="7"/>
  <c r="S1042" i="7"/>
  <c r="V1042" i="7" s="1"/>
  <c r="X1042" i="7"/>
  <c r="Q1042" i="7"/>
  <c r="S1024" i="7"/>
  <c r="V1024" i="7" s="1"/>
  <c r="X1024" i="7"/>
  <c r="Q1024" i="7"/>
  <c r="S1004" i="7"/>
  <c r="V1004" i="7" s="1"/>
  <c r="X1004" i="7"/>
  <c r="Q1004" i="7"/>
  <c r="X986" i="7"/>
  <c r="S986" i="7"/>
  <c r="V986" i="7" s="1"/>
  <c r="Q986" i="7"/>
  <c r="S968" i="7"/>
  <c r="V968" i="7" s="1"/>
  <c r="X968" i="7"/>
  <c r="Q968" i="7"/>
  <c r="X950" i="7"/>
  <c r="S950" i="7"/>
  <c r="V950" i="7" s="1"/>
  <c r="Q950" i="7"/>
  <c r="S932" i="7"/>
  <c r="V932" i="7" s="1"/>
  <c r="X932" i="7"/>
  <c r="Q932" i="7"/>
  <c r="S914" i="7"/>
  <c r="V914" i="7" s="1"/>
  <c r="X914" i="7"/>
  <c r="Q914" i="7"/>
  <c r="S896" i="7"/>
  <c r="V896" i="7" s="1"/>
  <c r="X896" i="7"/>
  <c r="Q896" i="7"/>
  <c r="S874" i="7"/>
  <c r="V874" i="7" s="1"/>
  <c r="X874" i="7"/>
  <c r="Q874" i="7"/>
  <c r="S854" i="7"/>
  <c r="V854" i="7" s="1"/>
  <c r="X854" i="7"/>
  <c r="Q854" i="7"/>
  <c r="X832" i="7"/>
  <c r="S832" i="7"/>
  <c r="V832" i="7" s="1"/>
  <c r="Q832" i="7"/>
  <c r="S183" i="7"/>
  <c r="V183" i="7" s="1"/>
  <c r="X183" i="7"/>
  <c r="Q183" i="7"/>
  <c r="X794" i="7"/>
  <c r="S794" i="7"/>
  <c r="V794" i="7" s="1"/>
  <c r="Q794" i="7"/>
  <c r="S774" i="7"/>
  <c r="V774" i="7" s="1"/>
  <c r="X774" i="7"/>
  <c r="Q774" i="7"/>
  <c r="S181" i="7"/>
  <c r="V181" i="7" s="1"/>
  <c r="X181" i="7"/>
  <c r="Q181" i="7"/>
  <c r="X161" i="7"/>
  <c r="S161" i="7"/>
  <c r="V161" i="7" s="1"/>
  <c r="Q161" i="7"/>
  <c r="S744" i="7"/>
  <c r="V744" i="7" s="1"/>
  <c r="X744" i="7"/>
  <c r="Q744" i="7"/>
  <c r="X714" i="7"/>
  <c r="S714" i="7"/>
  <c r="V714" i="7" s="1"/>
  <c r="Q714" i="7"/>
  <c r="S650" i="7"/>
  <c r="V650" i="7" s="1"/>
  <c r="X650" i="7"/>
  <c r="Q650" i="7"/>
  <c r="X910" i="7"/>
  <c r="S910" i="7"/>
  <c r="V910" i="7" s="1"/>
  <c r="Q910" i="7"/>
  <c r="S772" i="7"/>
  <c r="V772" i="7" s="1"/>
  <c r="X772" i="7"/>
  <c r="Q772" i="7"/>
  <c r="X224" i="7"/>
  <c r="S224" i="7"/>
  <c r="V224" i="7" s="1"/>
  <c r="Q224" i="7"/>
  <c r="X470" i="7"/>
  <c r="S470" i="7"/>
  <c r="V470" i="7" s="1"/>
  <c r="Q470" i="7"/>
  <c r="S812" i="7"/>
  <c r="V812" i="7" s="1"/>
  <c r="X812" i="7"/>
  <c r="Q812" i="7"/>
  <c r="S1433" i="7"/>
  <c r="V1433" i="7" s="1"/>
  <c r="X1433" i="7"/>
  <c r="Q1433" i="7"/>
  <c r="S1251" i="7"/>
  <c r="V1251" i="7" s="1"/>
  <c r="X1251" i="7"/>
  <c r="Q1251" i="7"/>
  <c r="S1393" i="7"/>
  <c r="V1393" i="7" s="1"/>
  <c r="X1393" i="7"/>
  <c r="Q1393" i="7"/>
  <c r="X1342" i="7"/>
  <c r="S1342" i="7"/>
  <c r="V1342" i="7" s="1"/>
  <c r="Q1342" i="7"/>
  <c r="X303" i="7"/>
  <c r="S303" i="7"/>
  <c r="V303" i="7" s="1"/>
  <c r="Q303" i="7"/>
  <c r="S1154" i="7"/>
  <c r="V1154" i="7" s="1"/>
  <c r="X1154" i="7"/>
  <c r="Q1154" i="7"/>
  <c r="S680" i="7"/>
  <c r="V680" i="7" s="1"/>
  <c r="X680" i="7"/>
  <c r="Q680" i="7"/>
  <c r="S1082" i="7"/>
  <c r="V1082" i="7" s="1"/>
  <c r="X1082" i="7"/>
  <c r="Q1082" i="7"/>
  <c r="X195" i="7"/>
  <c r="S195" i="7"/>
  <c r="V195" i="7" s="1"/>
  <c r="Q195" i="7"/>
  <c r="X1265" i="7"/>
  <c r="S1265" i="7"/>
  <c r="V1265" i="7" s="1"/>
  <c r="Q1265" i="7"/>
  <c r="S261" i="7"/>
  <c r="V261" i="7" s="1"/>
  <c r="X261" i="7"/>
  <c r="Q261" i="7"/>
  <c r="S1266" i="7"/>
  <c r="V1266" i="7" s="1"/>
  <c r="X1266" i="7"/>
  <c r="Q1266" i="7"/>
  <c r="S1216" i="7"/>
  <c r="V1216" i="7" s="1"/>
  <c r="X1216" i="7"/>
  <c r="Q1216" i="7"/>
  <c r="S1459" i="7"/>
  <c r="V1459" i="7" s="1"/>
  <c r="X1459" i="7"/>
  <c r="Q1459" i="7"/>
  <c r="X1496" i="7"/>
  <c r="S1496" i="7"/>
  <c r="V1496" i="7" s="1"/>
  <c r="Q1496" i="7"/>
  <c r="S1306" i="7"/>
  <c r="V1306" i="7" s="1"/>
  <c r="X1306" i="7"/>
  <c r="Q1306" i="7"/>
  <c r="X1182" i="7"/>
  <c r="S1182" i="7"/>
  <c r="V1182" i="7" s="1"/>
  <c r="Q1182" i="7"/>
  <c r="X231" i="7"/>
  <c r="S231" i="7"/>
  <c r="V231" i="7" s="1"/>
  <c r="Q231" i="7"/>
  <c r="S480" i="7"/>
  <c r="V480" i="7" s="1"/>
  <c r="X480" i="7"/>
  <c r="Q480" i="7"/>
  <c r="S13" i="7"/>
  <c r="V13" i="7" s="1"/>
  <c r="X13" i="7"/>
  <c r="Q13" i="7"/>
  <c r="S1250" i="7"/>
  <c r="V1250" i="7" s="1"/>
  <c r="X1250" i="7"/>
  <c r="Q1250" i="7"/>
  <c r="X341" i="7"/>
  <c r="S341" i="7"/>
  <c r="V341" i="7" s="1"/>
  <c r="Q341" i="7"/>
  <c r="X1503" i="7"/>
  <c r="S1503" i="7"/>
  <c r="V1503" i="7" s="1"/>
  <c r="Q1503" i="7"/>
  <c r="S1290" i="7"/>
  <c r="V1290" i="7" s="1"/>
  <c r="X1290" i="7"/>
  <c r="Q1290" i="7"/>
  <c r="X1439" i="7"/>
  <c r="S1439" i="7"/>
  <c r="V1439" i="7" s="1"/>
  <c r="Q1439" i="7"/>
  <c r="S636" i="7"/>
  <c r="V636" i="7" s="1"/>
  <c r="Q217" i="7"/>
  <c r="S1432" i="7"/>
  <c r="V1432" i="7" s="1"/>
  <c r="S1320" i="7"/>
  <c r="V1320" i="7" s="1"/>
  <c r="Q398" i="7"/>
  <c r="Q70" i="7"/>
  <c r="Q676" i="7"/>
  <c r="S333" i="7"/>
  <c r="V333" i="7" s="1"/>
  <c r="Q66" i="7"/>
  <c r="Q285" i="7"/>
  <c r="Q660" i="7"/>
  <c r="S640" i="7"/>
  <c r="V640" i="7" s="1"/>
  <c r="Q1476" i="7"/>
  <c r="S588" i="7"/>
  <c r="V588" i="7" s="1"/>
  <c r="Q201" i="7"/>
  <c r="Q364" i="7"/>
  <c r="S281" i="7"/>
  <c r="V281" i="7" s="1"/>
  <c r="Q1132" i="7"/>
  <c r="S193" i="7"/>
  <c r="V193" i="7" s="1"/>
  <c r="Q1295" i="7"/>
  <c r="Q273" i="7"/>
  <c r="S187" i="7"/>
  <c r="V187" i="7" s="1"/>
  <c r="Q1168" i="7"/>
  <c r="S1122" i="7"/>
  <c r="V1122" i="7" s="1"/>
  <c r="S504" i="7"/>
  <c r="V504" i="7" s="1"/>
  <c r="S448" i="7"/>
  <c r="V448" i="7" s="1"/>
  <c r="Q1104" i="7"/>
  <c r="S321" i="7"/>
  <c r="V321" i="7" s="1"/>
  <c r="Q1493" i="7"/>
  <c r="Q1334" i="7"/>
  <c r="Q356" i="7"/>
  <c r="S112" i="7"/>
  <c r="V112" i="7" s="1"/>
  <c r="Q1200" i="7"/>
  <c r="S684" i="7"/>
  <c r="V684" i="7" s="1"/>
  <c r="S428" i="7"/>
  <c r="V428" i="7" s="1"/>
  <c r="S358" i="7"/>
  <c r="V358" i="7" s="1"/>
  <c r="Q1291" i="7"/>
  <c r="Q668" i="7"/>
  <c r="Q416" i="7"/>
  <c r="S1078" i="7"/>
  <c r="V1078" i="7" s="1"/>
  <c r="S1422" i="7"/>
  <c r="V1422" i="7" s="1"/>
  <c r="Q1353" i="7"/>
  <c r="S127" i="7"/>
  <c r="V127" i="7" s="1"/>
  <c r="S700" i="7"/>
  <c r="V700" i="7" s="1"/>
  <c r="S404" i="7"/>
  <c r="V404" i="7" s="1"/>
  <c r="S1502" i="7"/>
  <c r="V1502" i="7" s="1"/>
  <c r="S1289" i="7"/>
  <c r="V1289" i="7" s="1"/>
  <c r="S237" i="7"/>
  <c r="V237" i="7" s="1"/>
  <c r="Q206" i="7"/>
  <c r="S1188" i="7"/>
  <c r="V1188" i="7" s="1"/>
  <c r="Q500" i="7"/>
  <c r="S444" i="7"/>
  <c r="V444" i="7" s="1"/>
  <c r="S17" i="7"/>
  <c r="V17" i="7" s="1"/>
  <c r="S1205" i="7"/>
  <c r="V1205" i="7" s="1"/>
  <c r="X1205" i="7"/>
  <c r="Q1205" i="7"/>
  <c r="X1173" i="7"/>
  <c r="S1173" i="7"/>
  <c r="V1173" i="7" s="1"/>
  <c r="Q1173" i="7"/>
  <c r="S725" i="7"/>
  <c r="V725" i="7" s="1"/>
  <c r="X725" i="7"/>
  <c r="Q725" i="7"/>
  <c r="S693" i="7"/>
  <c r="V693" i="7" s="1"/>
  <c r="X693" i="7"/>
  <c r="Q693" i="7"/>
  <c r="X661" i="7"/>
  <c r="S661" i="7"/>
  <c r="V661" i="7" s="1"/>
  <c r="Q661" i="7"/>
  <c r="S629" i="7"/>
  <c r="V629" i="7" s="1"/>
  <c r="X629" i="7"/>
  <c r="Q629" i="7"/>
  <c r="S597" i="7"/>
  <c r="V597" i="7" s="1"/>
  <c r="X597" i="7"/>
  <c r="Q597" i="7"/>
  <c r="S565" i="7"/>
  <c r="V565" i="7" s="1"/>
  <c r="X565" i="7"/>
  <c r="Q565" i="7"/>
  <c r="X541" i="7"/>
  <c r="S541" i="7"/>
  <c r="V541" i="7" s="1"/>
  <c r="Q541" i="7"/>
  <c r="X509" i="7"/>
  <c r="S509" i="7"/>
  <c r="V509" i="7" s="1"/>
  <c r="Q509" i="7"/>
  <c r="X485" i="7"/>
  <c r="S485" i="7"/>
  <c r="V485" i="7" s="1"/>
  <c r="Q485" i="7"/>
  <c r="X433" i="7"/>
  <c r="S433" i="7"/>
  <c r="V433" i="7" s="1"/>
  <c r="Q433" i="7"/>
  <c r="X417" i="7"/>
  <c r="S417" i="7"/>
  <c r="V417" i="7" s="1"/>
  <c r="Q417" i="7"/>
  <c r="S435" i="7"/>
  <c r="V435" i="7" s="1"/>
  <c r="X435" i="7"/>
  <c r="Q435" i="7"/>
  <c r="S419" i="7"/>
  <c r="V419" i="7" s="1"/>
  <c r="X419" i="7"/>
  <c r="Q419" i="7"/>
  <c r="S174" i="7"/>
  <c r="V174" i="7" s="1"/>
  <c r="X174" i="7"/>
  <c r="Q174" i="7"/>
  <c r="X170" i="7"/>
  <c r="S170" i="7"/>
  <c r="V170" i="7" s="1"/>
  <c r="Q170" i="7"/>
  <c r="S166" i="7"/>
  <c r="V166" i="7" s="1"/>
  <c r="X166" i="7"/>
  <c r="Q166" i="7"/>
  <c r="X162" i="7"/>
  <c r="S162" i="7"/>
  <c r="V162" i="7" s="1"/>
  <c r="Q162" i="7"/>
  <c r="S158" i="7"/>
  <c r="V158" i="7" s="1"/>
  <c r="X158" i="7"/>
  <c r="Q158" i="7"/>
  <c r="X154" i="7"/>
  <c r="S154" i="7"/>
  <c r="V154" i="7" s="1"/>
  <c r="Q154" i="7"/>
  <c r="S150" i="7"/>
  <c r="V150" i="7" s="1"/>
  <c r="X150" i="7"/>
  <c r="Q150" i="7"/>
  <c r="S142" i="7"/>
  <c r="V142" i="7" s="1"/>
  <c r="X142" i="7"/>
  <c r="Q142" i="7"/>
  <c r="X138" i="7"/>
  <c r="S138" i="7"/>
  <c r="V138" i="7" s="1"/>
  <c r="Q138" i="7"/>
  <c r="S134" i="7"/>
  <c r="V134" i="7" s="1"/>
  <c r="X134" i="7"/>
  <c r="Q134" i="7"/>
  <c r="X32" i="7"/>
  <c r="S32" i="7"/>
  <c r="V32" i="7" s="1"/>
  <c r="Q32" i="7"/>
  <c r="S22" i="7"/>
  <c r="V22" i="7" s="1"/>
  <c r="X22" i="7"/>
  <c r="Q22" i="7"/>
  <c r="S20" i="7"/>
  <c r="V20" i="7" s="1"/>
  <c r="X20" i="7"/>
  <c r="Q20" i="7"/>
  <c r="S1219" i="7"/>
  <c r="V1219" i="7" s="1"/>
  <c r="X1219" i="7"/>
  <c r="Q1219" i="7"/>
  <c r="S1211" i="7"/>
  <c r="V1211" i="7" s="1"/>
  <c r="X1211" i="7"/>
  <c r="Q1211" i="7"/>
  <c r="S1203" i="7"/>
  <c r="V1203" i="7" s="1"/>
  <c r="X1203" i="7"/>
  <c r="Q1203" i="7"/>
  <c r="S1195" i="7"/>
  <c r="V1195" i="7" s="1"/>
  <c r="X1195" i="7"/>
  <c r="Q1195" i="7"/>
  <c r="S1187" i="7"/>
  <c r="V1187" i="7" s="1"/>
  <c r="X1187" i="7"/>
  <c r="Q1187" i="7"/>
  <c r="S1179" i="7"/>
  <c r="V1179" i="7" s="1"/>
  <c r="X1179" i="7"/>
  <c r="Q1179" i="7"/>
  <c r="S1171" i="7"/>
  <c r="V1171" i="7" s="1"/>
  <c r="X1171" i="7"/>
  <c r="Q1171" i="7"/>
  <c r="S1163" i="7"/>
  <c r="V1163" i="7" s="1"/>
  <c r="X1163" i="7"/>
  <c r="Q1163" i="7"/>
  <c r="S1155" i="7"/>
  <c r="V1155" i="7" s="1"/>
  <c r="X1155" i="7"/>
  <c r="Q1155" i="7"/>
  <c r="S1147" i="7"/>
  <c r="V1147" i="7" s="1"/>
  <c r="X1147" i="7"/>
  <c r="Q1147" i="7"/>
  <c r="S727" i="7"/>
  <c r="V727" i="7" s="1"/>
  <c r="X727" i="7"/>
  <c r="Q727" i="7"/>
  <c r="S719" i="7"/>
  <c r="V719" i="7" s="1"/>
  <c r="X719" i="7"/>
  <c r="Q719" i="7"/>
  <c r="S711" i="7"/>
  <c r="V711" i="7" s="1"/>
  <c r="X711" i="7"/>
  <c r="Q711" i="7"/>
  <c r="S703" i="7"/>
  <c r="V703" i="7" s="1"/>
  <c r="X703" i="7"/>
  <c r="Q703" i="7"/>
  <c r="S695" i="7"/>
  <c r="V695" i="7" s="1"/>
  <c r="X695" i="7"/>
  <c r="Q695" i="7"/>
  <c r="S687" i="7"/>
  <c r="V687" i="7" s="1"/>
  <c r="X687" i="7"/>
  <c r="Q687" i="7"/>
  <c r="S679" i="7"/>
  <c r="V679" i="7" s="1"/>
  <c r="X679" i="7"/>
  <c r="Q679" i="7"/>
  <c r="S671" i="7"/>
  <c r="V671" i="7" s="1"/>
  <c r="X671" i="7"/>
  <c r="Q671" i="7"/>
  <c r="S663" i="7"/>
  <c r="V663" i="7" s="1"/>
  <c r="X663" i="7"/>
  <c r="Q663" i="7"/>
  <c r="S655" i="7"/>
  <c r="V655" i="7" s="1"/>
  <c r="X655" i="7"/>
  <c r="Q655" i="7"/>
  <c r="S647" i="7"/>
  <c r="V647" i="7" s="1"/>
  <c r="X647" i="7"/>
  <c r="Q647" i="7"/>
  <c r="S639" i="7"/>
  <c r="V639" i="7" s="1"/>
  <c r="X639" i="7"/>
  <c r="Q639" i="7"/>
  <c r="S631" i="7"/>
  <c r="V631" i="7" s="1"/>
  <c r="X631" i="7"/>
  <c r="Q631" i="7"/>
  <c r="S623" i="7"/>
  <c r="V623" i="7" s="1"/>
  <c r="X623" i="7"/>
  <c r="Q623" i="7"/>
  <c r="S615" i="7"/>
  <c r="V615" i="7" s="1"/>
  <c r="X615" i="7"/>
  <c r="Q615" i="7"/>
  <c r="S607" i="7"/>
  <c r="V607" i="7" s="1"/>
  <c r="X607" i="7"/>
  <c r="Q607" i="7"/>
  <c r="S599" i="7"/>
  <c r="V599" i="7" s="1"/>
  <c r="X599" i="7"/>
  <c r="Q599" i="7"/>
  <c r="S591" i="7"/>
  <c r="V591" i="7" s="1"/>
  <c r="X591" i="7"/>
  <c r="Q591" i="7"/>
  <c r="S583" i="7"/>
  <c r="V583" i="7" s="1"/>
  <c r="X583" i="7"/>
  <c r="Q583" i="7"/>
  <c r="S575" i="7"/>
  <c r="V575" i="7" s="1"/>
  <c r="X575" i="7"/>
  <c r="Q575" i="7"/>
  <c r="S567" i="7"/>
  <c r="V567" i="7" s="1"/>
  <c r="X567" i="7"/>
  <c r="Q567" i="7"/>
  <c r="S559" i="7"/>
  <c r="V559" i="7" s="1"/>
  <c r="X559" i="7"/>
  <c r="Q559" i="7"/>
  <c r="X551" i="7"/>
  <c r="S551" i="7"/>
  <c r="V551" i="7" s="1"/>
  <c r="Q551" i="7"/>
  <c r="X543" i="7"/>
  <c r="S543" i="7"/>
  <c r="V543" i="7" s="1"/>
  <c r="Q543" i="7"/>
  <c r="X535" i="7"/>
  <c r="S535" i="7"/>
  <c r="V535" i="7" s="1"/>
  <c r="Q535" i="7"/>
  <c r="X527" i="7"/>
  <c r="S527" i="7"/>
  <c r="V527" i="7" s="1"/>
  <c r="Q527" i="7"/>
  <c r="X519" i="7"/>
  <c r="S519" i="7"/>
  <c r="V519" i="7" s="1"/>
  <c r="Q519" i="7"/>
  <c r="S511" i="7"/>
  <c r="V511" i="7" s="1"/>
  <c r="X511" i="7"/>
  <c r="Q511" i="7"/>
  <c r="S503" i="7"/>
  <c r="V503" i="7" s="1"/>
  <c r="X503" i="7"/>
  <c r="Q503" i="7"/>
  <c r="S495" i="7"/>
  <c r="V495" i="7" s="1"/>
  <c r="X495" i="7"/>
  <c r="Q495" i="7"/>
  <c r="S487" i="7"/>
  <c r="V487" i="7" s="1"/>
  <c r="X487" i="7"/>
  <c r="Q487" i="7"/>
  <c r="S479" i="7"/>
  <c r="V479" i="7" s="1"/>
  <c r="X479" i="7"/>
  <c r="Q479" i="7"/>
  <c r="S1137" i="7"/>
  <c r="V1137" i="7" s="1"/>
  <c r="X1137" i="7"/>
  <c r="Q1137" i="7"/>
  <c r="X1133" i="7"/>
  <c r="S1133" i="7"/>
  <c r="V1133" i="7" s="1"/>
  <c r="Q1133" i="7"/>
  <c r="S1129" i="7"/>
  <c r="V1129" i="7" s="1"/>
  <c r="X1129" i="7"/>
  <c r="Q1129" i="7"/>
  <c r="S1125" i="7"/>
  <c r="V1125" i="7" s="1"/>
  <c r="X1125" i="7"/>
  <c r="Q1125" i="7"/>
  <c r="X1121" i="7"/>
  <c r="S1121" i="7"/>
  <c r="V1121" i="7" s="1"/>
  <c r="Q1121" i="7"/>
  <c r="S1117" i="7"/>
  <c r="V1117" i="7" s="1"/>
  <c r="X1117" i="7"/>
  <c r="Q1117" i="7"/>
  <c r="S1113" i="7"/>
  <c r="V1113" i="7" s="1"/>
  <c r="X1113" i="7"/>
  <c r="Q1113" i="7"/>
  <c r="S1109" i="7"/>
  <c r="V1109" i="7" s="1"/>
  <c r="X1109" i="7"/>
  <c r="Q1109" i="7"/>
  <c r="S1105" i="7"/>
  <c r="V1105" i="7" s="1"/>
  <c r="X1105" i="7"/>
  <c r="Q1105" i="7"/>
  <c r="S1101" i="7"/>
  <c r="V1101" i="7" s="1"/>
  <c r="X1101" i="7"/>
  <c r="Q1101" i="7"/>
  <c r="S1097" i="7"/>
  <c r="V1097" i="7" s="1"/>
  <c r="X1097" i="7"/>
  <c r="Q1097" i="7"/>
  <c r="S1093" i="7"/>
  <c r="V1093" i="7" s="1"/>
  <c r="X1093" i="7"/>
  <c r="Q1093" i="7"/>
  <c r="S1089" i="7"/>
  <c r="V1089" i="7" s="1"/>
  <c r="X1089" i="7"/>
  <c r="Q1089" i="7"/>
  <c r="S1085" i="7"/>
  <c r="V1085" i="7" s="1"/>
  <c r="X1085" i="7"/>
  <c r="Q1085" i="7"/>
  <c r="S1081" i="7"/>
  <c r="V1081" i="7" s="1"/>
  <c r="X1081" i="7"/>
  <c r="Q1081" i="7"/>
  <c r="X1077" i="7"/>
  <c r="S1077" i="7"/>
  <c r="V1077" i="7" s="1"/>
  <c r="Q1077" i="7"/>
  <c r="S1073" i="7"/>
  <c r="V1073" i="7" s="1"/>
  <c r="X1073" i="7"/>
  <c r="Q1073" i="7"/>
  <c r="X1069" i="7"/>
  <c r="S1069" i="7"/>
  <c r="V1069" i="7" s="1"/>
  <c r="Q1069" i="7"/>
  <c r="S1065" i="7"/>
  <c r="V1065" i="7" s="1"/>
  <c r="X1065" i="7"/>
  <c r="Q1065" i="7"/>
  <c r="X1061" i="7"/>
  <c r="S1061" i="7"/>
  <c r="V1061" i="7" s="1"/>
  <c r="Q1061" i="7"/>
  <c r="S1057" i="7"/>
  <c r="V1057" i="7" s="1"/>
  <c r="X1057" i="7"/>
  <c r="Q1057" i="7"/>
  <c r="X1053" i="7"/>
  <c r="S1053" i="7"/>
  <c r="V1053" i="7" s="1"/>
  <c r="Q1053" i="7"/>
  <c r="S1049" i="7"/>
  <c r="V1049" i="7" s="1"/>
  <c r="X1049" i="7"/>
  <c r="Q1049" i="7"/>
  <c r="X1045" i="7"/>
  <c r="S1045" i="7"/>
  <c r="V1045" i="7" s="1"/>
  <c r="Q1045" i="7"/>
  <c r="S1041" i="7"/>
  <c r="V1041" i="7" s="1"/>
  <c r="X1041" i="7"/>
  <c r="Q1041" i="7"/>
  <c r="X1037" i="7"/>
  <c r="S1037" i="7"/>
  <c r="V1037" i="7" s="1"/>
  <c r="Q1037" i="7"/>
  <c r="S1033" i="7"/>
  <c r="V1033" i="7" s="1"/>
  <c r="X1033" i="7"/>
  <c r="Q1033" i="7"/>
  <c r="X1029" i="7"/>
  <c r="S1029" i="7"/>
  <c r="V1029" i="7" s="1"/>
  <c r="Q1029" i="7"/>
  <c r="S1025" i="7"/>
  <c r="V1025" i="7" s="1"/>
  <c r="X1025" i="7"/>
  <c r="Q1025" i="7"/>
  <c r="X1021" i="7"/>
  <c r="S1021" i="7"/>
  <c r="V1021" i="7" s="1"/>
  <c r="Q1021" i="7"/>
  <c r="S1017" i="7"/>
  <c r="V1017" i="7" s="1"/>
  <c r="X1017" i="7"/>
  <c r="Q1017" i="7"/>
  <c r="X1013" i="7"/>
  <c r="S1013" i="7"/>
  <c r="V1013" i="7" s="1"/>
  <c r="Q1013" i="7"/>
  <c r="S1009" i="7"/>
  <c r="V1009" i="7" s="1"/>
  <c r="X1009" i="7"/>
  <c r="Q1009" i="7"/>
  <c r="X1005" i="7"/>
  <c r="S1005" i="7"/>
  <c r="V1005" i="7" s="1"/>
  <c r="Q1005" i="7"/>
  <c r="S1001" i="7"/>
  <c r="V1001" i="7" s="1"/>
  <c r="X1001" i="7"/>
  <c r="Q1001" i="7"/>
  <c r="S997" i="7"/>
  <c r="V997" i="7" s="1"/>
  <c r="X997" i="7"/>
  <c r="Q997" i="7"/>
  <c r="S993" i="7"/>
  <c r="V993" i="7" s="1"/>
  <c r="X993" i="7"/>
  <c r="Q993" i="7"/>
  <c r="S989" i="7"/>
  <c r="V989" i="7" s="1"/>
  <c r="X989" i="7"/>
  <c r="Q989" i="7"/>
  <c r="S985" i="7"/>
  <c r="V985" i="7" s="1"/>
  <c r="X985" i="7"/>
  <c r="Q985" i="7"/>
  <c r="X981" i="7"/>
  <c r="Q981" i="7"/>
  <c r="S981" i="7"/>
  <c r="V981" i="7" s="1"/>
  <c r="S977" i="7"/>
  <c r="V977" i="7" s="1"/>
  <c r="X977" i="7"/>
  <c r="Q977" i="7"/>
  <c r="S973" i="7"/>
  <c r="V973" i="7" s="1"/>
  <c r="X973" i="7"/>
  <c r="Q973" i="7"/>
  <c r="S969" i="7"/>
  <c r="V969" i="7" s="1"/>
  <c r="X969" i="7"/>
  <c r="Q969" i="7"/>
  <c r="X965" i="7"/>
  <c r="Q965" i="7"/>
  <c r="S965" i="7"/>
  <c r="V965" i="7" s="1"/>
  <c r="S961" i="7"/>
  <c r="V961" i="7" s="1"/>
  <c r="X961" i="7"/>
  <c r="Q961" i="7"/>
  <c r="X957" i="7"/>
  <c r="S957" i="7"/>
  <c r="V957" i="7" s="1"/>
  <c r="Q957" i="7"/>
  <c r="S953" i="7"/>
  <c r="V953" i="7" s="1"/>
  <c r="X953" i="7"/>
  <c r="Q953" i="7"/>
  <c r="X949" i="7"/>
  <c r="S949" i="7"/>
  <c r="V949" i="7" s="1"/>
  <c r="Q949" i="7"/>
  <c r="S945" i="7"/>
  <c r="V945" i="7" s="1"/>
  <c r="X945" i="7"/>
  <c r="Q945" i="7"/>
  <c r="X941" i="7"/>
  <c r="S941" i="7"/>
  <c r="V941" i="7" s="1"/>
  <c r="Q941" i="7"/>
  <c r="S937" i="7"/>
  <c r="V937" i="7" s="1"/>
  <c r="X937" i="7"/>
  <c r="Q937" i="7"/>
  <c r="X933" i="7"/>
  <c r="S933" i="7"/>
  <c r="V933" i="7" s="1"/>
  <c r="Q933" i="7"/>
  <c r="S929" i="7"/>
  <c r="V929" i="7" s="1"/>
  <c r="X929" i="7"/>
  <c r="Q929" i="7"/>
  <c r="X925" i="7"/>
  <c r="S925" i="7"/>
  <c r="V925" i="7" s="1"/>
  <c r="Q925" i="7"/>
  <c r="S921" i="7"/>
  <c r="V921" i="7" s="1"/>
  <c r="X921" i="7"/>
  <c r="Q921" i="7"/>
  <c r="X917" i="7"/>
  <c r="S917" i="7"/>
  <c r="V917" i="7" s="1"/>
  <c r="Q917" i="7"/>
  <c r="S913" i="7"/>
  <c r="V913" i="7" s="1"/>
  <c r="X913" i="7"/>
  <c r="Q913" i="7"/>
  <c r="X909" i="7"/>
  <c r="S909" i="7"/>
  <c r="V909" i="7" s="1"/>
  <c r="Q909" i="7"/>
  <c r="S905" i="7"/>
  <c r="V905" i="7" s="1"/>
  <c r="X905" i="7"/>
  <c r="Q905" i="7"/>
  <c r="X901" i="7"/>
  <c r="S901" i="7"/>
  <c r="V901" i="7" s="1"/>
  <c r="Q901" i="7"/>
  <c r="S897" i="7"/>
  <c r="V897" i="7" s="1"/>
  <c r="X897" i="7"/>
  <c r="Q897" i="7"/>
  <c r="X893" i="7"/>
  <c r="S893" i="7"/>
  <c r="V893" i="7" s="1"/>
  <c r="Q893" i="7"/>
  <c r="S889" i="7"/>
  <c r="V889" i="7" s="1"/>
  <c r="X889" i="7"/>
  <c r="Q889" i="7"/>
  <c r="X885" i="7"/>
  <c r="S885" i="7"/>
  <c r="V885" i="7" s="1"/>
  <c r="Q885" i="7"/>
  <c r="S881" i="7"/>
  <c r="V881" i="7" s="1"/>
  <c r="X881" i="7"/>
  <c r="Q881" i="7"/>
  <c r="X877" i="7"/>
  <c r="S877" i="7"/>
  <c r="V877" i="7" s="1"/>
  <c r="Q877" i="7"/>
  <c r="S873" i="7"/>
  <c r="V873" i="7" s="1"/>
  <c r="X873" i="7"/>
  <c r="Q873" i="7"/>
  <c r="X869" i="7"/>
  <c r="S869" i="7"/>
  <c r="V869" i="7" s="1"/>
  <c r="Q869" i="7"/>
  <c r="X865" i="7"/>
  <c r="S865" i="7"/>
  <c r="V865" i="7" s="1"/>
  <c r="Q865" i="7"/>
  <c r="S861" i="7"/>
  <c r="V861" i="7" s="1"/>
  <c r="X861" i="7"/>
  <c r="Q861" i="7"/>
  <c r="X857" i="7"/>
  <c r="S857" i="7"/>
  <c r="V857" i="7" s="1"/>
  <c r="Q857" i="7"/>
  <c r="S853" i="7"/>
  <c r="V853" i="7" s="1"/>
  <c r="X853" i="7"/>
  <c r="Q853" i="7"/>
  <c r="X849" i="7"/>
  <c r="S849" i="7"/>
  <c r="V849" i="7" s="1"/>
  <c r="Q849" i="7"/>
  <c r="S845" i="7"/>
  <c r="V845" i="7" s="1"/>
  <c r="X845" i="7"/>
  <c r="Q845" i="7"/>
  <c r="X841" i="7"/>
  <c r="S841" i="7"/>
  <c r="V841" i="7" s="1"/>
  <c r="Q841" i="7"/>
  <c r="S837" i="7"/>
  <c r="V837" i="7" s="1"/>
  <c r="X837" i="7"/>
  <c r="Q837" i="7"/>
  <c r="X833" i="7"/>
  <c r="S833" i="7"/>
  <c r="V833" i="7" s="1"/>
  <c r="Q833" i="7"/>
  <c r="S829" i="7"/>
  <c r="V829" i="7" s="1"/>
  <c r="X829" i="7"/>
  <c r="Q829" i="7"/>
  <c r="X825" i="7"/>
  <c r="S825" i="7"/>
  <c r="V825" i="7" s="1"/>
  <c r="Q825" i="7"/>
  <c r="S821" i="7"/>
  <c r="V821" i="7" s="1"/>
  <c r="X821" i="7"/>
  <c r="Q821" i="7"/>
  <c r="X817" i="7"/>
  <c r="S817" i="7"/>
  <c r="V817" i="7" s="1"/>
  <c r="Q817" i="7"/>
  <c r="S813" i="7"/>
  <c r="V813" i="7" s="1"/>
  <c r="X813" i="7"/>
  <c r="Q813" i="7"/>
  <c r="X809" i="7"/>
  <c r="S809" i="7"/>
  <c r="V809" i="7" s="1"/>
  <c r="Q809" i="7"/>
  <c r="S805" i="7"/>
  <c r="V805" i="7" s="1"/>
  <c r="X805" i="7"/>
  <c r="Q805" i="7"/>
  <c r="X801" i="7"/>
  <c r="S801" i="7"/>
  <c r="V801" i="7" s="1"/>
  <c r="Q801" i="7"/>
  <c r="S797" i="7"/>
  <c r="V797" i="7" s="1"/>
  <c r="X797" i="7"/>
  <c r="Q797" i="7"/>
  <c r="X793" i="7"/>
  <c r="S793" i="7"/>
  <c r="V793" i="7" s="1"/>
  <c r="Q793" i="7"/>
  <c r="S789" i="7"/>
  <c r="V789" i="7" s="1"/>
  <c r="X789" i="7"/>
  <c r="Q789" i="7"/>
  <c r="X785" i="7"/>
  <c r="S785" i="7"/>
  <c r="V785" i="7" s="1"/>
  <c r="Q785" i="7"/>
  <c r="S781" i="7"/>
  <c r="V781" i="7" s="1"/>
  <c r="X781" i="7"/>
  <c r="Q781" i="7"/>
  <c r="X777" i="7"/>
  <c r="S777" i="7"/>
  <c r="V777" i="7" s="1"/>
  <c r="Q777" i="7"/>
  <c r="S773" i="7"/>
  <c r="V773" i="7" s="1"/>
  <c r="X773" i="7"/>
  <c r="Q773" i="7"/>
  <c r="X769" i="7"/>
  <c r="S769" i="7"/>
  <c r="V769" i="7" s="1"/>
  <c r="Q769" i="7"/>
  <c r="S765" i="7"/>
  <c r="V765" i="7" s="1"/>
  <c r="X765" i="7"/>
  <c r="Q765" i="7"/>
  <c r="X761" i="7"/>
  <c r="S761" i="7"/>
  <c r="V761" i="7" s="1"/>
  <c r="Q761" i="7"/>
  <c r="S757" i="7"/>
  <c r="V757" i="7" s="1"/>
  <c r="X757" i="7"/>
  <c r="Q757" i="7"/>
  <c r="X753" i="7"/>
  <c r="S753" i="7"/>
  <c r="V753" i="7" s="1"/>
  <c r="Q753" i="7"/>
  <c r="S749" i="7"/>
  <c r="V749" i="7" s="1"/>
  <c r="X749" i="7"/>
  <c r="Q749" i="7"/>
  <c r="X745" i="7"/>
  <c r="S745" i="7"/>
  <c r="V745" i="7" s="1"/>
  <c r="Q745" i="7"/>
  <c r="S741" i="7"/>
  <c r="V741" i="7" s="1"/>
  <c r="X741" i="7"/>
  <c r="Q741" i="7"/>
  <c r="X737" i="7"/>
  <c r="S737" i="7"/>
  <c r="V737" i="7" s="1"/>
  <c r="Q737" i="7"/>
  <c r="S733" i="7"/>
  <c r="V733" i="7" s="1"/>
  <c r="X733" i="7"/>
  <c r="Q733" i="7"/>
  <c r="X477" i="7"/>
  <c r="S477" i="7"/>
  <c r="V477" i="7" s="1"/>
  <c r="Q477" i="7"/>
  <c r="S473" i="7"/>
  <c r="V473" i="7" s="1"/>
  <c r="X473" i="7"/>
  <c r="Q473" i="7"/>
  <c r="S469" i="7"/>
  <c r="V469" i="7" s="1"/>
  <c r="X469" i="7"/>
  <c r="Q469" i="7"/>
  <c r="S465" i="7"/>
  <c r="V465" i="7" s="1"/>
  <c r="X465" i="7"/>
  <c r="Q465" i="7"/>
  <c r="S461" i="7"/>
  <c r="V461" i="7" s="1"/>
  <c r="X461" i="7"/>
  <c r="Q461" i="7"/>
  <c r="S457" i="7"/>
  <c r="V457" i="7" s="1"/>
  <c r="X457" i="7"/>
  <c r="Q457" i="7"/>
  <c r="S453" i="7"/>
  <c r="V453" i="7" s="1"/>
  <c r="X453" i="7"/>
  <c r="Q453" i="7"/>
  <c r="S12" i="7"/>
  <c r="V12" i="7" s="1"/>
  <c r="X12" i="7"/>
  <c r="Q12" i="7"/>
  <c r="X24" i="7"/>
  <c r="S24" i="7"/>
  <c r="V24" i="7" s="1"/>
  <c r="Q24" i="7"/>
  <c r="X26" i="7"/>
  <c r="S26" i="7"/>
  <c r="V26" i="7" s="1"/>
  <c r="Q26" i="7"/>
  <c r="S1340" i="7"/>
  <c r="V1340" i="7" s="1"/>
  <c r="X1340" i="7"/>
  <c r="Q1340" i="7"/>
  <c r="S320" i="7"/>
  <c r="V320" i="7" s="1"/>
  <c r="X320" i="7"/>
  <c r="Q320" i="7"/>
  <c r="S288" i="7"/>
  <c r="V288" i="7" s="1"/>
  <c r="X288" i="7"/>
  <c r="Q288" i="7"/>
  <c r="S186" i="7"/>
  <c r="V186" i="7" s="1"/>
  <c r="X186" i="7"/>
  <c r="Q186" i="7"/>
  <c r="X383" i="7"/>
  <c r="S383" i="7"/>
  <c r="V383" i="7" s="1"/>
  <c r="Q383" i="7"/>
  <c r="X351" i="7"/>
  <c r="S351" i="7"/>
  <c r="V351" i="7" s="1"/>
  <c r="Q351" i="7"/>
  <c r="S110" i="7"/>
  <c r="V110" i="7" s="1"/>
  <c r="Q110" i="7"/>
  <c r="X110" i="7"/>
  <c r="S77" i="7"/>
  <c r="V77" i="7" s="1"/>
  <c r="X77" i="7"/>
  <c r="Q77" i="7"/>
  <c r="X90" i="7"/>
  <c r="S90" i="7"/>
  <c r="V90" i="7" s="1"/>
  <c r="Q90" i="7"/>
  <c r="S60" i="7"/>
  <c r="V60" i="7" s="1"/>
  <c r="X60" i="7"/>
  <c r="Q60" i="7"/>
  <c r="S373" i="7"/>
  <c r="V373" i="7" s="1"/>
  <c r="X373" i="7"/>
  <c r="Q373" i="7"/>
  <c r="X207" i="7"/>
  <c r="S207" i="7"/>
  <c r="V207" i="7" s="1"/>
  <c r="Q207" i="7"/>
  <c r="S102" i="7"/>
  <c r="V102" i="7" s="1"/>
  <c r="X102" i="7"/>
  <c r="Q102" i="7"/>
  <c r="X294" i="7"/>
  <c r="S294" i="7"/>
  <c r="V294" i="7" s="1"/>
  <c r="Q294" i="7"/>
  <c r="X203" i="7"/>
  <c r="S203" i="7"/>
  <c r="V203" i="7" s="1"/>
  <c r="Q203" i="7"/>
  <c r="S91" i="7"/>
  <c r="V91" i="7" s="1"/>
  <c r="X91" i="7"/>
  <c r="Q91" i="7"/>
  <c r="S298" i="7"/>
  <c r="V298" i="7" s="1"/>
  <c r="X298" i="7"/>
  <c r="Q298" i="7"/>
  <c r="X393" i="7"/>
  <c r="S393" i="7"/>
  <c r="V393" i="7" s="1"/>
  <c r="Q393" i="7"/>
  <c r="S109" i="7"/>
  <c r="V109" i="7" s="1"/>
  <c r="X109" i="7"/>
  <c r="Q109" i="7"/>
  <c r="S222" i="7"/>
  <c r="V222" i="7" s="1"/>
  <c r="X222" i="7"/>
  <c r="Q222" i="7"/>
  <c r="S1339" i="7"/>
  <c r="V1339" i="7" s="1"/>
  <c r="X1339" i="7"/>
  <c r="Q1339" i="7"/>
  <c r="S446" i="7"/>
  <c r="V446" i="7" s="1"/>
  <c r="X446" i="7"/>
  <c r="Q446" i="7"/>
  <c r="X710" i="7"/>
  <c r="S710" i="7"/>
  <c r="V710" i="7" s="1"/>
  <c r="Q710" i="7"/>
  <c r="S678" i="7"/>
  <c r="V678" i="7" s="1"/>
  <c r="X678" i="7"/>
  <c r="Q678" i="7"/>
  <c r="S646" i="7"/>
  <c r="V646" i="7" s="1"/>
  <c r="X646" i="7"/>
  <c r="Q646" i="7"/>
  <c r="X514" i="7"/>
  <c r="S514" i="7"/>
  <c r="V514" i="7" s="1"/>
  <c r="Q514" i="7"/>
  <c r="X155" i="7"/>
  <c r="S155" i="7"/>
  <c r="V155" i="7" s="1"/>
  <c r="Q155" i="7"/>
  <c r="S1066" i="7"/>
  <c r="V1066" i="7" s="1"/>
  <c r="X1066" i="7"/>
  <c r="Q1066" i="7"/>
  <c r="S1058" i="7"/>
  <c r="V1058" i="7" s="1"/>
  <c r="X1058" i="7"/>
  <c r="Q1058" i="7"/>
  <c r="S1040" i="7"/>
  <c r="V1040" i="7" s="1"/>
  <c r="X1040" i="7"/>
  <c r="Q1040" i="7"/>
  <c r="S1020" i="7"/>
  <c r="V1020" i="7" s="1"/>
  <c r="X1020" i="7"/>
  <c r="Q1020" i="7"/>
  <c r="S1002" i="7"/>
  <c r="V1002" i="7" s="1"/>
  <c r="X1002" i="7"/>
  <c r="Q1002" i="7"/>
  <c r="S984" i="7"/>
  <c r="V984" i="7" s="1"/>
  <c r="X984" i="7"/>
  <c r="Q984" i="7"/>
  <c r="X966" i="7"/>
  <c r="S966" i="7"/>
  <c r="V966" i="7" s="1"/>
  <c r="Q966" i="7"/>
  <c r="S948" i="7"/>
  <c r="V948" i="7" s="1"/>
  <c r="X948" i="7"/>
  <c r="Q948" i="7"/>
  <c r="S930" i="7"/>
  <c r="V930" i="7" s="1"/>
  <c r="X930" i="7"/>
  <c r="Q930" i="7"/>
  <c r="S912" i="7"/>
  <c r="V912" i="7" s="1"/>
  <c r="X912" i="7"/>
  <c r="Q912" i="7"/>
  <c r="S892" i="7"/>
  <c r="V892" i="7" s="1"/>
  <c r="X892" i="7"/>
  <c r="Q892" i="7"/>
  <c r="S872" i="7"/>
  <c r="V872" i="7" s="1"/>
  <c r="X872" i="7"/>
  <c r="Q872" i="7"/>
  <c r="X850" i="7"/>
  <c r="S850" i="7"/>
  <c r="V850" i="7" s="1"/>
  <c r="Q850" i="7"/>
  <c r="S830" i="7"/>
  <c r="V830" i="7" s="1"/>
  <c r="X830" i="7"/>
  <c r="Q830" i="7"/>
  <c r="S175" i="7"/>
  <c r="V175" i="7" s="1"/>
  <c r="X175" i="7"/>
  <c r="Q175" i="7"/>
  <c r="X792" i="7"/>
  <c r="S792" i="7"/>
  <c r="V792" i="7" s="1"/>
  <c r="Q792" i="7"/>
  <c r="X770" i="7"/>
  <c r="S770" i="7"/>
  <c r="V770" i="7" s="1"/>
  <c r="Q770" i="7"/>
  <c r="X490" i="7"/>
  <c r="S490" i="7"/>
  <c r="V490" i="7" s="1"/>
  <c r="Q490" i="7"/>
  <c r="S530" i="7"/>
  <c r="V530" i="7" s="1"/>
  <c r="X530" i="7"/>
  <c r="Q530" i="7"/>
  <c r="X542" i="7"/>
  <c r="S542" i="7"/>
  <c r="V542" i="7" s="1"/>
  <c r="Q542" i="7"/>
  <c r="X510" i="7"/>
  <c r="S510" i="7"/>
  <c r="V510" i="7" s="1"/>
  <c r="Q510" i="7"/>
  <c r="X478" i="7"/>
  <c r="S478" i="7"/>
  <c r="V478" i="7" s="1"/>
  <c r="Q478" i="7"/>
  <c r="S157" i="7"/>
  <c r="V157" i="7" s="1"/>
  <c r="X157" i="7"/>
  <c r="Q157" i="7"/>
  <c r="S137" i="7"/>
  <c r="V137" i="7" s="1"/>
  <c r="X137" i="7"/>
  <c r="Q137" i="7"/>
  <c r="X25" i="7"/>
  <c r="S25" i="7"/>
  <c r="V25" i="7" s="1"/>
  <c r="Q25" i="7"/>
  <c r="X742" i="7"/>
  <c r="S742" i="7"/>
  <c r="V742" i="7" s="1"/>
  <c r="Q742" i="7"/>
  <c r="X706" i="7"/>
  <c r="S706" i="7"/>
  <c r="V706" i="7" s="1"/>
  <c r="Q706" i="7"/>
  <c r="S642" i="7"/>
  <c r="V642" i="7" s="1"/>
  <c r="X642" i="7"/>
  <c r="Q642" i="7"/>
  <c r="S884" i="7"/>
  <c r="V884" i="7" s="1"/>
  <c r="X884" i="7"/>
  <c r="Q884" i="7"/>
  <c r="S748" i="7"/>
  <c r="V748" i="7" s="1"/>
  <c r="X748" i="7"/>
  <c r="Q748" i="7"/>
  <c r="S220" i="7"/>
  <c r="V220" i="7" s="1"/>
  <c r="X220" i="7"/>
  <c r="Q220" i="7"/>
  <c r="X454" i="7"/>
  <c r="S454" i="7"/>
  <c r="V454" i="7" s="1"/>
  <c r="Q454" i="7"/>
  <c r="S732" i="7"/>
  <c r="V732" i="7" s="1"/>
  <c r="X732" i="7"/>
  <c r="Q732" i="7"/>
  <c r="S780" i="7"/>
  <c r="V780" i="7" s="1"/>
  <c r="X780" i="7"/>
  <c r="Q780" i="7"/>
  <c r="X926" i="7"/>
  <c r="S926" i="7"/>
  <c r="V926" i="7" s="1"/>
  <c r="Q926" i="7"/>
  <c r="S844" i="7"/>
  <c r="V844" i="7" s="1"/>
  <c r="X844" i="7"/>
  <c r="Q844" i="7"/>
  <c r="X462" i="7"/>
  <c r="S462" i="7"/>
  <c r="V462" i="7" s="1"/>
  <c r="Q462" i="7"/>
  <c r="S1417" i="7"/>
  <c r="V1417" i="7" s="1"/>
  <c r="X1417" i="7"/>
  <c r="Q1417" i="7"/>
  <c r="S1235" i="7"/>
  <c r="V1235" i="7" s="1"/>
  <c r="X1235" i="7"/>
  <c r="Q1235" i="7"/>
  <c r="S1377" i="7"/>
  <c r="V1377" i="7" s="1"/>
  <c r="X1377" i="7"/>
  <c r="Q1377" i="7"/>
  <c r="S1126" i="7"/>
  <c r="V1126" i="7" s="1"/>
  <c r="X1126" i="7"/>
  <c r="Q1126" i="7"/>
  <c r="X1326" i="7"/>
  <c r="S1326" i="7"/>
  <c r="V1326" i="7" s="1"/>
  <c r="Q1326" i="7"/>
  <c r="S335" i="7"/>
  <c r="V335" i="7" s="1"/>
  <c r="X335" i="7"/>
  <c r="Q335" i="7"/>
  <c r="X708" i="7"/>
  <c r="S708" i="7"/>
  <c r="V708" i="7" s="1"/>
  <c r="Q708" i="7"/>
  <c r="X1488" i="7"/>
  <c r="S1488" i="7"/>
  <c r="V1488" i="7" s="1"/>
  <c r="Q1488" i="7"/>
  <c r="X119" i="7"/>
  <c r="S119" i="7"/>
  <c r="V119" i="7" s="1"/>
  <c r="Q119" i="7"/>
  <c r="S1451" i="7"/>
  <c r="V1451" i="7" s="1"/>
  <c r="X1451" i="7"/>
  <c r="Q1451" i="7"/>
  <c r="S1192" i="7"/>
  <c r="V1192" i="7" s="1"/>
  <c r="X1192" i="7"/>
  <c r="Q1192" i="7"/>
  <c r="S1435" i="7"/>
  <c r="V1435" i="7" s="1"/>
  <c r="X1435" i="7"/>
  <c r="Q1435" i="7"/>
  <c r="X1309" i="7"/>
  <c r="S1309" i="7"/>
  <c r="V1309" i="7" s="1"/>
  <c r="Q1309" i="7"/>
  <c r="X1448" i="7"/>
  <c r="S1448" i="7"/>
  <c r="V1448" i="7" s="1"/>
  <c r="Q1448" i="7"/>
  <c r="X1301" i="7"/>
  <c r="S1301" i="7"/>
  <c r="V1301" i="7" s="1"/>
  <c r="Q1301" i="7"/>
  <c r="X1376" i="7"/>
  <c r="S1376" i="7"/>
  <c r="V1376" i="7" s="1"/>
  <c r="Q1376" i="7"/>
  <c r="S1312" i="7"/>
  <c r="V1312" i="7" s="1"/>
  <c r="X1312" i="7"/>
  <c r="Q1312" i="7"/>
  <c r="X223" i="7"/>
  <c r="S223" i="7"/>
  <c r="V223" i="7" s="1"/>
  <c r="Q223" i="7"/>
  <c r="S1268" i="7"/>
  <c r="V1268" i="7" s="1"/>
  <c r="X1268" i="7"/>
  <c r="Q1268" i="7"/>
  <c r="S1498" i="7"/>
  <c r="V1498" i="7" s="1"/>
  <c r="X1498" i="7"/>
  <c r="Q1498" i="7"/>
  <c r="X1150" i="7"/>
  <c r="S1150" i="7"/>
  <c r="V1150" i="7" s="1"/>
  <c r="Q1150" i="7"/>
  <c r="S1490" i="7"/>
  <c r="V1490" i="7" s="1"/>
  <c r="X1490" i="7"/>
  <c r="Q1490" i="7"/>
  <c r="S1253" i="7"/>
  <c r="V1253" i="7" s="1"/>
  <c r="X1253" i="7"/>
  <c r="Q1253" i="7"/>
  <c r="X568" i="7"/>
  <c r="S568" i="7"/>
  <c r="V568" i="7" s="1"/>
  <c r="Q568" i="7"/>
  <c r="S1152" i="7"/>
  <c r="V1152" i="7" s="1"/>
  <c r="X1152" i="7"/>
  <c r="Q1152" i="7"/>
  <c r="Q1242" i="7"/>
  <c r="S1242" i="7"/>
  <c r="V1242" i="7" s="1"/>
  <c r="X1242" i="7"/>
  <c r="X1400" i="7"/>
  <c r="S1400" i="7"/>
  <c r="V1400" i="7" s="1"/>
  <c r="Q1400" i="7"/>
  <c r="X1286" i="7"/>
  <c r="S1286" i="7"/>
  <c r="V1286" i="7" s="1"/>
  <c r="Q1286" i="7"/>
  <c r="S524" i="7"/>
  <c r="V524" i="7" s="1"/>
  <c r="X524" i="7"/>
  <c r="Q524" i="7"/>
  <c r="X1463" i="7"/>
  <c r="S1463" i="7"/>
  <c r="V1463" i="7" s="1"/>
  <c r="Q1463" i="7"/>
  <c r="S492" i="7"/>
  <c r="V492" i="7" s="1"/>
  <c r="X492" i="7"/>
  <c r="Q492" i="7"/>
  <c r="X301" i="7"/>
  <c r="S301" i="7"/>
  <c r="V301" i="7" s="1"/>
  <c r="Q301" i="7"/>
  <c r="S584" i="7"/>
  <c r="V584" i="7" s="1"/>
  <c r="Q1285" i="7"/>
  <c r="S217" i="7"/>
  <c r="V217" i="7" s="1"/>
  <c r="Q1485" i="7"/>
  <c r="S1383" i="7"/>
  <c r="V1383" i="7" s="1"/>
  <c r="Q1302" i="7"/>
  <c r="S1272" i="7"/>
  <c r="V1272" i="7" s="1"/>
  <c r="Q291" i="7"/>
  <c r="S204" i="7"/>
  <c r="V204" i="7" s="1"/>
  <c r="Q1124" i="7"/>
  <c r="S1084" i="7"/>
  <c r="V1084" i="7" s="1"/>
  <c r="S676" i="7"/>
  <c r="V676" i="7" s="1"/>
  <c r="Q604" i="7"/>
  <c r="S1416" i="7"/>
  <c r="V1416" i="7" s="1"/>
  <c r="Q1229" i="7"/>
  <c r="S512" i="7"/>
  <c r="V512" i="7" s="1"/>
  <c r="Q1231" i="7"/>
  <c r="S396" i="7"/>
  <c r="V396" i="7" s="1"/>
  <c r="S285" i="7"/>
  <c r="V285" i="7" s="1"/>
  <c r="Q197" i="7"/>
  <c r="S660" i="7"/>
  <c r="V660" i="7" s="1"/>
  <c r="Q628" i="7"/>
  <c r="S412" i="7"/>
  <c r="V412" i="7" s="1"/>
  <c r="Q1277" i="7"/>
  <c r="S1368" i="7"/>
  <c r="V1368" i="7" s="1"/>
  <c r="S1227" i="7"/>
  <c r="V1227" i="7" s="1"/>
  <c r="Q253" i="7"/>
  <c r="S116" i="7"/>
  <c r="V116" i="7" s="1"/>
  <c r="Q572" i="7"/>
  <c r="S540" i="7"/>
  <c r="V540" i="7" s="1"/>
  <c r="S1132" i="7"/>
  <c r="V1132" i="7" s="1"/>
  <c r="Q1270" i="7"/>
  <c r="Q576" i="7"/>
  <c r="Q1198" i="7"/>
  <c r="S386" i="7"/>
  <c r="V386" i="7" s="1"/>
  <c r="Q115" i="7"/>
  <c r="Q1108" i="7"/>
  <c r="S1080" i="7"/>
  <c r="V1080" i="7" s="1"/>
  <c r="S712" i="7"/>
  <c r="V712" i="7" s="1"/>
  <c r="Q496" i="7"/>
  <c r="Q1261" i="7"/>
  <c r="S1334" i="7"/>
  <c r="V1334" i="7" s="1"/>
  <c r="Q244" i="7"/>
  <c r="Q1092" i="7"/>
  <c r="S608" i="7"/>
  <c r="V608" i="7" s="1"/>
  <c r="Q624" i="7"/>
  <c r="S63" i="7"/>
  <c r="V63" i="7" s="1"/>
  <c r="Q1140" i="7"/>
  <c r="S1462" i="7"/>
  <c r="V1462" i="7" s="1"/>
  <c r="Q1239" i="7"/>
  <c r="S382" i="7"/>
  <c r="V382" i="7" s="1"/>
  <c r="Q111" i="7"/>
  <c r="S668" i="7"/>
  <c r="V668" i="7" s="1"/>
  <c r="Q632" i="7"/>
  <c r="S416" i="7"/>
  <c r="V416" i="7" s="1"/>
  <c r="Q1379" i="7"/>
  <c r="Q1275" i="7"/>
  <c r="Q264" i="7"/>
  <c r="Q1120" i="7"/>
  <c r="S1298" i="7"/>
  <c r="V1298" i="7" s="1"/>
  <c r="Q295" i="7"/>
  <c r="Q402" i="7"/>
  <c r="S344" i="7"/>
  <c r="V344" i="7" s="1"/>
  <c r="Q78" i="7"/>
  <c r="S1164" i="7"/>
  <c r="V1164" i="7" s="1"/>
  <c r="Q1112" i="7"/>
  <c r="S724" i="7"/>
  <c r="V724" i="7" s="1"/>
  <c r="Q337" i="7"/>
  <c r="Q3" i="3"/>
  <c r="D25" i="22"/>
  <c r="B25" i="22"/>
  <c r="C26" i="22"/>
  <c r="T31" i="3"/>
  <c r="P31" i="3"/>
  <c r="S32" i="3"/>
  <c r="Q30" i="3"/>
  <c r="S31" i="3"/>
  <c r="Q32" i="3"/>
  <c r="AE21" i="14"/>
  <c r="AG27" i="14"/>
  <c r="Q31" i="3"/>
  <c r="R31" i="3" s="1"/>
  <c r="AE8" i="14"/>
  <c r="AE17" i="14"/>
  <c r="AG18" i="14"/>
  <c r="AG17" i="14"/>
  <c r="AG21" i="14"/>
  <c r="AF1372" i="14"/>
  <c r="AF1364" i="14"/>
  <c r="AF1356" i="14"/>
  <c r="AF1348" i="14"/>
  <c r="AF1340" i="14"/>
  <c r="AF1332" i="14"/>
  <c r="AF1324" i="14"/>
  <c r="AF1316" i="14"/>
  <c r="AF1308" i="14"/>
  <c r="AF1300" i="14"/>
  <c r="AF1292" i="14"/>
  <c r="AF1284" i="14"/>
  <c r="AF1276" i="14"/>
  <c r="AF1268" i="14"/>
  <c r="AF1260" i="14"/>
  <c r="AF1252" i="14"/>
  <c r="AF1244" i="14"/>
  <c r="AF1236" i="14"/>
  <c r="AF1228" i="14"/>
  <c r="AF1220" i="14"/>
  <c r="AF1212" i="14"/>
  <c r="AF1204" i="14"/>
  <c r="AF1196" i="14"/>
  <c r="AF1188" i="14"/>
  <c r="AF1180" i="14"/>
  <c r="AF1172" i="14"/>
  <c r="AF1164" i="14"/>
  <c r="AF1156" i="14"/>
  <c r="AF1148" i="14"/>
  <c r="AF1140" i="14"/>
  <c r="AF1132" i="14"/>
  <c r="AF1124" i="14"/>
  <c r="AF1116" i="14"/>
  <c r="AF1108" i="14"/>
  <c r="AF1100" i="14"/>
  <c r="AF1377" i="14"/>
  <c r="AF183" i="14"/>
  <c r="AF175" i="14"/>
  <c r="AF26" i="14"/>
  <c r="AF18" i="14"/>
  <c r="AF10" i="14"/>
  <c r="AF1703" i="14"/>
  <c r="AF1695" i="14"/>
  <c r="AF1687" i="14"/>
  <c r="AF1679" i="14"/>
  <c r="AF1671" i="14"/>
  <c r="AF1663" i="14"/>
  <c r="AF1655" i="14"/>
  <c r="AF1647" i="14"/>
  <c r="AF1639" i="14"/>
  <c r="AF1631" i="14"/>
  <c r="AF1623" i="14"/>
  <c r="AF1615" i="14"/>
  <c r="AF1607" i="14"/>
  <c r="AF1599" i="14"/>
  <c r="AF1591" i="14"/>
  <c r="AF1583" i="14"/>
  <c r="AF1575" i="14"/>
  <c r="AF1567" i="14"/>
  <c r="AF1559" i="14"/>
  <c r="AF1551" i="14"/>
  <c r="AF1543" i="14"/>
  <c r="AF1535" i="14"/>
  <c r="AF1527" i="14"/>
  <c r="AF1519" i="14"/>
  <c r="AF1511" i="14"/>
  <c r="AF1503" i="14"/>
  <c r="AF1495" i="14"/>
  <c r="AF1487" i="14"/>
  <c r="AF1479" i="14"/>
  <c r="AF1471" i="14"/>
  <c r="AF1553" i="14"/>
  <c r="AF1545" i="14"/>
  <c r="AF1370" i="14"/>
  <c r="AF1362" i="14"/>
  <c r="AF1354" i="14"/>
  <c r="AF1346" i="14"/>
  <c r="AF1338" i="14"/>
  <c r="AF1330" i="14"/>
  <c r="AF1322" i="14"/>
  <c r="AF1314" i="14"/>
  <c r="AF1306" i="14"/>
  <c r="AF1298" i="14"/>
  <c r="AF1290" i="14"/>
  <c r="AF1282" i="14"/>
  <c r="AF1274" i="14"/>
  <c r="AF1266" i="14"/>
  <c r="AF1258" i="14"/>
  <c r="AF1250" i="14"/>
  <c r="AF1242" i="14"/>
  <c r="AF1234" i="14"/>
  <c r="AF1226" i="14"/>
  <c r="AF1218" i="14"/>
  <c r="AF1210" i="14"/>
  <c r="AF1202" i="14"/>
  <c r="AF1194" i="14"/>
  <c r="AF1186" i="14"/>
  <c r="AF1178" i="14"/>
  <c r="AF1170" i="14"/>
  <c r="AF1162" i="14"/>
  <c r="AF1154" i="14"/>
  <c r="AF1146" i="14"/>
  <c r="AF1138" i="14"/>
  <c r="AF1130" i="14"/>
  <c r="AF1122" i="14"/>
  <c r="AF1114" i="14"/>
  <c r="AF1106" i="14"/>
  <c r="AF1098" i="14"/>
  <c r="AF1463" i="14"/>
  <c r="AF1459" i="14"/>
  <c r="AF1455" i="14"/>
  <c r="AF1451" i="14"/>
  <c r="AF1447" i="14"/>
  <c r="AF1443" i="14"/>
  <c r="AF1439" i="14"/>
  <c r="AF1435" i="14"/>
  <c r="AF1431" i="14"/>
  <c r="AF1427" i="14"/>
  <c r="AF1423" i="14"/>
  <c r="AF1419" i="14"/>
  <c r="AF1415" i="14"/>
  <c r="AF1411" i="14"/>
  <c r="AF1407" i="14"/>
  <c r="AF1403" i="14"/>
  <c r="AF1399" i="14"/>
  <c r="AF1395" i="14"/>
  <c r="AF1391" i="14"/>
  <c r="AF1387" i="14"/>
  <c r="AF1383" i="14"/>
  <c r="AF154" i="14"/>
  <c r="AF146" i="14"/>
  <c r="AF138" i="14"/>
  <c r="AF130" i="14"/>
  <c r="AF122" i="14"/>
  <c r="AF114" i="14"/>
  <c r="AF106" i="14"/>
  <c r="AF98" i="14"/>
  <c r="AF88" i="14"/>
  <c r="AF80" i="14"/>
  <c r="AF72" i="14"/>
  <c r="AF86" i="14"/>
  <c r="AF78" i="14"/>
  <c r="AF70" i="14"/>
  <c r="AF1699" i="14"/>
  <c r="AF1667" i="14"/>
  <c r="AF1635" i="14"/>
  <c r="AF1603" i="14"/>
  <c r="AF1571" i="14"/>
  <c r="AF1539" i="14"/>
  <c r="AF1507" i="14"/>
  <c r="AF1475" i="14"/>
  <c r="AF1685" i="14"/>
  <c r="AF1653" i="14"/>
  <c r="AF1621" i="14"/>
  <c r="AF1589" i="14"/>
  <c r="AF1525" i="14"/>
  <c r="AF1493" i="14"/>
  <c r="AF264" i="14"/>
  <c r="AF232" i="14"/>
  <c r="AF200" i="14"/>
  <c r="AF258" i="14"/>
  <c r="AF226" i="14"/>
  <c r="AF194" i="14"/>
  <c r="AF158" i="14"/>
  <c r="AF168" i="14"/>
  <c r="AF160" i="14"/>
  <c r="AF152" i="14"/>
  <c r="AF144" i="14"/>
  <c r="AF82" i="14"/>
  <c r="AF1691" i="14"/>
  <c r="AF1659" i="14"/>
  <c r="AF1627" i="14"/>
  <c r="AF1595" i="14"/>
  <c r="AF1563" i="14"/>
  <c r="AF1531" i="14"/>
  <c r="AF1499" i="14"/>
  <c r="AF1467" i="14"/>
  <c r="AF1677" i="14"/>
  <c r="AF1645" i="14"/>
  <c r="AF1613" i="14"/>
  <c r="AF1581" i="14"/>
  <c r="AF1573" i="14"/>
  <c r="AF1565" i="14"/>
  <c r="AF1557" i="14"/>
  <c r="AF1537" i="14"/>
  <c r="AF1517" i="14"/>
  <c r="AF1485" i="14"/>
  <c r="AF272" i="14"/>
  <c r="AF240" i="14"/>
  <c r="AF208" i="14"/>
  <c r="AF266" i="14"/>
  <c r="AF234" i="14"/>
  <c r="AF202" i="14"/>
  <c r="AF162" i="14"/>
  <c r="AF132" i="14"/>
  <c r="AF124" i="14"/>
  <c r="AF116" i="14"/>
  <c r="AF108" i="14"/>
  <c r="AF100" i="14"/>
  <c r="AF90" i="14"/>
  <c r="AF20" i="14"/>
  <c r="AF1376" i="14"/>
  <c r="AF1368" i="14"/>
  <c r="AF1360" i="14"/>
  <c r="AF1352" i="14"/>
  <c r="AF1344" i="14"/>
  <c r="AF1336" i="14"/>
  <c r="AF1328" i="14"/>
  <c r="AF1320" i="14"/>
  <c r="AF1312" i="14"/>
  <c r="AF1304" i="14"/>
  <c r="AF1296" i="14"/>
  <c r="AF1288" i="14"/>
  <c r="AF1280" i="14"/>
  <c r="AF1272" i="14"/>
  <c r="AF1264" i="14"/>
  <c r="AF1256" i="14"/>
  <c r="AF1248" i="14"/>
  <c r="AF1240" i="14"/>
  <c r="AF1232" i="14"/>
  <c r="AF1224" i="14"/>
  <c r="AF1216" i="14"/>
  <c r="AF1208" i="14"/>
  <c r="AF1200" i="14"/>
  <c r="AF1192" i="14"/>
  <c r="AF1184" i="14"/>
  <c r="AF1176" i="14"/>
  <c r="AF1168" i="14"/>
  <c r="AF1160" i="14"/>
  <c r="AF1152" i="14"/>
  <c r="AF1144" i="14"/>
  <c r="AF1136" i="14"/>
  <c r="AF1128" i="14"/>
  <c r="AF1120" i="14"/>
  <c r="AF1112" i="14"/>
  <c r="AF1104" i="14"/>
  <c r="AF1379" i="14"/>
  <c r="AF276" i="14"/>
  <c r="AF268" i="14"/>
  <c r="AF260" i="14"/>
  <c r="AF252" i="14"/>
  <c r="AF244" i="14"/>
  <c r="AF236" i="14"/>
  <c r="AF228" i="14"/>
  <c r="AF220" i="14"/>
  <c r="AF212" i="14"/>
  <c r="AF204" i="14"/>
  <c r="AF196" i="14"/>
  <c r="AF188" i="14"/>
  <c r="AF179" i="14"/>
  <c r="AF278" i="14"/>
  <c r="AF270" i="14"/>
  <c r="AF262" i="14"/>
  <c r="AF254" i="14"/>
  <c r="AF246" i="14"/>
  <c r="AF238" i="14"/>
  <c r="AF230" i="14"/>
  <c r="AF222" i="14"/>
  <c r="AF214" i="14"/>
  <c r="AF206" i="14"/>
  <c r="AF198" i="14"/>
  <c r="AF190" i="14"/>
  <c r="AF22" i="14"/>
  <c r="AF14" i="14"/>
  <c r="AF6" i="14"/>
  <c r="AF1697" i="14"/>
  <c r="AF1689" i="14"/>
  <c r="AF1681" i="14"/>
  <c r="AF1673" i="14"/>
  <c r="AF1665" i="14"/>
  <c r="AF1657" i="14"/>
  <c r="AF1649" i="14"/>
  <c r="AF1641" i="14"/>
  <c r="AF1633" i="14"/>
  <c r="AF1625" i="14"/>
  <c r="AF1617" i="14"/>
  <c r="AF1609" i="14"/>
  <c r="AF1601" i="14"/>
  <c r="AF1593" i="14"/>
  <c r="AF1585" i="14"/>
  <c r="AF1529" i="14"/>
  <c r="AF1521" i="14"/>
  <c r="AF1513" i="14"/>
  <c r="AF1505" i="14"/>
  <c r="AF1497" i="14"/>
  <c r="AF1489" i="14"/>
  <c r="AF1481" i="14"/>
  <c r="AF1473" i="14"/>
  <c r="AF1380" i="14"/>
  <c r="AF1374" i="14"/>
  <c r="AF1366" i="14"/>
  <c r="AF1358" i="14"/>
  <c r="AF1350" i="14"/>
  <c r="AF1342" i="14"/>
  <c r="AF1334" i="14"/>
  <c r="AF1326" i="14"/>
  <c r="AF1318" i="14"/>
  <c r="AF1310" i="14"/>
  <c r="AF1302" i="14"/>
  <c r="AF1294" i="14"/>
  <c r="AF1286" i="14"/>
  <c r="AF1278" i="14"/>
  <c r="AF1270" i="14"/>
  <c r="AF1262" i="14"/>
  <c r="AF1254" i="14"/>
  <c r="AF1246" i="14"/>
  <c r="AF1238" i="14"/>
  <c r="AF1230" i="14"/>
  <c r="AF1222" i="14"/>
  <c r="AF1214" i="14"/>
  <c r="AF1206" i="14"/>
  <c r="AF1198" i="14"/>
  <c r="AF1190" i="14"/>
  <c r="AF1182" i="14"/>
  <c r="AF1174" i="14"/>
  <c r="AF1166" i="14"/>
  <c r="AF1158" i="14"/>
  <c r="AF1150" i="14"/>
  <c r="AF1142" i="14"/>
  <c r="AF1134" i="14"/>
  <c r="AF1126" i="14"/>
  <c r="AF1118" i="14"/>
  <c r="AF1110" i="14"/>
  <c r="AF1102" i="14"/>
  <c r="AF1465" i="14"/>
  <c r="AF1461" i="14"/>
  <c r="AF1457" i="14"/>
  <c r="AF1453" i="14"/>
  <c r="AF1449" i="14"/>
  <c r="AF1445" i="14"/>
  <c r="AF1441" i="14"/>
  <c r="AF1437" i="14"/>
  <c r="AF1433" i="14"/>
  <c r="AF1429" i="14"/>
  <c r="AF1425" i="14"/>
  <c r="AF1421" i="14"/>
  <c r="AF1417" i="14"/>
  <c r="AF1413" i="14"/>
  <c r="AF1409" i="14"/>
  <c r="AF1405" i="14"/>
  <c r="AF1401" i="14"/>
  <c r="AF1397" i="14"/>
  <c r="AF1393" i="14"/>
  <c r="AF1389" i="14"/>
  <c r="AF1385" i="14"/>
  <c r="AF1381" i="14"/>
  <c r="AF150" i="14"/>
  <c r="AF142" i="14"/>
  <c r="AF134" i="14"/>
  <c r="AF126" i="14"/>
  <c r="AF118" i="14"/>
  <c r="AF110" i="14"/>
  <c r="AF102" i="14"/>
  <c r="AF94" i="14"/>
  <c r="AF185" i="14"/>
  <c r="AF177" i="14"/>
  <c r="AF136" i="14"/>
  <c r="AF92" i="14"/>
  <c r="AF84" i="14"/>
  <c r="AF76" i="14"/>
  <c r="AF24" i="14"/>
  <c r="AF16" i="14"/>
  <c r="AF8" i="14"/>
  <c r="AF1683" i="14"/>
  <c r="AF1651" i="14"/>
  <c r="AF1619" i="14"/>
  <c r="AF1587" i="14"/>
  <c r="AF1555" i="14"/>
  <c r="AF1523" i="14"/>
  <c r="AF1491" i="14"/>
  <c r="AF1701" i="14"/>
  <c r="AF1669" i="14"/>
  <c r="AF1637" i="14"/>
  <c r="AF1605" i="14"/>
  <c r="AF1549" i="14"/>
  <c r="AF1509" i="14"/>
  <c r="AF1477" i="14"/>
  <c r="AF248" i="14"/>
  <c r="AF216" i="14"/>
  <c r="AF274" i="14"/>
  <c r="AF242" i="14"/>
  <c r="AF210" i="14"/>
  <c r="AF166" i="14"/>
  <c r="AF173" i="14"/>
  <c r="AF164" i="14"/>
  <c r="AF156" i="14"/>
  <c r="AF148" i="14"/>
  <c r="AF140" i="14"/>
  <c r="AF12" i="14"/>
  <c r="AF1675" i="14"/>
  <c r="AF1643" i="14"/>
  <c r="AF1611" i="14"/>
  <c r="AF1579" i="14"/>
  <c r="AF1547" i="14"/>
  <c r="AF1515" i="14"/>
  <c r="AF1483" i="14"/>
  <c r="AF1693" i="14"/>
  <c r="AF1661" i="14"/>
  <c r="AF1629" i="14"/>
  <c r="AF1597" i="14"/>
  <c r="AF1577" i="14"/>
  <c r="AF1569" i="14"/>
  <c r="AF1561" i="14"/>
  <c r="AF1541" i="14"/>
  <c r="AF1533" i="14"/>
  <c r="AF1501" i="14"/>
  <c r="AF1469" i="14"/>
  <c r="AF256" i="14"/>
  <c r="AF224" i="14"/>
  <c r="AF192" i="14"/>
  <c r="AF250" i="14"/>
  <c r="AF218" i="14"/>
  <c r="AF170" i="14"/>
  <c r="AF181" i="14"/>
  <c r="AF128" i="14"/>
  <c r="AF120" i="14"/>
  <c r="AF112" i="14"/>
  <c r="AF104" i="14"/>
  <c r="AF96" i="14"/>
  <c r="AF74" i="14"/>
  <c r="C18" i="16"/>
  <c r="B26" i="22" l="1"/>
  <c r="D26" i="22"/>
  <c r="AE22" i="14"/>
  <c r="AE18" i="14"/>
  <c r="AG22" i="14"/>
  <c r="C19" i="16"/>
  <c r="B18" i="16"/>
  <c r="AE24" i="14" l="1"/>
  <c r="AE23" i="14"/>
  <c r="AG23" i="14"/>
  <c r="C20" i="16"/>
  <c r="B19" i="16"/>
  <c r="AG24" i="14" l="1"/>
  <c r="C21" i="16"/>
  <c r="B20" i="16"/>
  <c r="B6" i="16"/>
  <c r="C22" i="16" l="1"/>
  <c r="B21" i="16"/>
  <c r="C16" i="16"/>
  <c r="H3" i="2"/>
  <c r="H4" i="2"/>
  <c r="H5" i="2"/>
  <c r="H6" i="2"/>
  <c r="H7" i="2"/>
  <c r="H8" i="2"/>
  <c r="H9" i="2"/>
  <c r="H10" i="2"/>
  <c r="H11" i="2"/>
  <c r="H12" i="2"/>
  <c r="G3" i="2"/>
  <c r="G4" i="2"/>
  <c r="D17" i="22" s="1"/>
  <c r="G5" i="2"/>
  <c r="G6" i="2"/>
  <c r="D19" i="16" s="1"/>
  <c r="G7" i="2"/>
  <c r="D20" i="16" s="1"/>
  <c r="G8" i="2"/>
  <c r="D21" i="16" s="1"/>
  <c r="G9" i="2"/>
  <c r="G10" i="2"/>
  <c r="G11" i="2"/>
  <c r="G12" i="2"/>
  <c r="M3" i="13"/>
  <c r="C7" i="15"/>
  <c r="D7" i="15"/>
  <c r="E7" i="15"/>
  <c r="C8" i="15"/>
  <c r="D8" i="15"/>
  <c r="E8" i="15"/>
  <c r="C9" i="15"/>
  <c r="D9" i="15"/>
  <c r="E9" i="15"/>
  <c r="C10" i="15"/>
  <c r="D10" i="15"/>
  <c r="E10" i="15"/>
  <c r="C11" i="15"/>
  <c r="D11" i="15"/>
  <c r="E11" i="15"/>
  <c r="C12" i="15"/>
  <c r="B12" i="15" s="1"/>
  <c r="D12" i="15"/>
  <c r="E12" i="15"/>
  <c r="C14" i="15"/>
  <c r="D14" i="15"/>
  <c r="E14" i="15"/>
  <c r="C15" i="15"/>
  <c r="D15" i="15"/>
  <c r="E15" i="15"/>
  <c r="C16" i="15"/>
  <c r="D16" i="15"/>
  <c r="E16" i="15"/>
  <c r="C17" i="15"/>
  <c r="B17" i="15" s="1"/>
  <c r="D17" i="15"/>
  <c r="E17" i="15"/>
  <c r="C18" i="15"/>
  <c r="D18" i="15"/>
  <c r="E18" i="15"/>
  <c r="C19" i="15"/>
  <c r="D19" i="15"/>
  <c r="E19" i="15"/>
  <c r="C20" i="15"/>
  <c r="D20" i="15"/>
  <c r="E20" i="15"/>
  <c r="C21" i="15"/>
  <c r="B21" i="15" s="1"/>
  <c r="D21" i="15"/>
  <c r="E21" i="15"/>
  <c r="C22" i="15"/>
  <c r="D22" i="15"/>
  <c r="E22" i="15"/>
  <c r="C23" i="15"/>
  <c r="D23" i="15"/>
  <c r="E23" i="15"/>
  <c r="C24" i="15"/>
  <c r="B24" i="15" s="1"/>
  <c r="D24" i="15"/>
  <c r="E24" i="15"/>
  <c r="C25" i="15"/>
  <c r="D25" i="15"/>
  <c r="E25" i="15"/>
  <c r="C26" i="15"/>
  <c r="D26" i="15"/>
  <c r="E26" i="15"/>
  <c r="C27" i="15"/>
  <c r="D27" i="15"/>
  <c r="E27" i="15"/>
  <c r="C28" i="15"/>
  <c r="D28" i="15"/>
  <c r="E28" i="15"/>
  <c r="C29" i="15"/>
  <c r="D29" i="15"/>
  <c r="E29" i="15"/>
  <c r="C30" i="15"/>
  <c r="D30" i="15"/>
  <c r="E30" i="15"/>
  <c r="C31" i="15"/>
  <c r="D31" i="15"/>
  <c r="E31" i="15"/>
  <c r="C32" i="15"/>
  <c r="D32" i="15"/>
  <c r="E32" i="15"/>
  <c r="C33" i="15"/>
  <c r="D33" i="15"/>
  <c r="E33" i="15"/>
  <c r="C34" i="15"/>
  <c r="D34" i="15"/>
  <c r="E34" i="15"/>
  <c r="C35" i="15"/>
  <c r="D35" i="15"/>
  <c r="E35" i="15"/>
  <c r="C36" i="15"/>
  <c r="D36" i="15"/>
  <c r="E36" i="15"/>
  <c r="C37" i="15"/>
  <c r="D37" i="15"/>
  <c r="E37" i="15"/>
  <c r="C38" i="15"/>
  <c r="D38" i="15"/>
  <c r="E38" i="15"/>
  <c r="C39" i="15"/>
  <c r="D39" i="15"/>
  <c r="E39" i="15"/>
  <c r="C40" i="15"/>
  <c r="D40" i="15"/>
  <c r="E40" i="15"/>
  <c r="C41" i="15"/>
  <c r="I41" i="15" s="1"/>
  <c r="D41" i="15"/>
  <c r="E41" i="15"/>
  <c r="C42" i="15"/>
  <c r="D42" i="15"/>
  <c r="E42" i="15"/>
  <c r="C43" i="15"/>
  <c r="D43" i="15"/>
  <c r="E43" i="15"/>
  <c r="C44" i="15"/>
  <c r="D44" i="15"/>
  <c r="E44" i="15"/>
  <c r="C45" i="15"/>
  <c r="J45" i="15" s="1"/>
  <c r="D45" i="15"/>
  <c r="E45" i="15"/>
  <c r="C46" i="15"/>
  <c r="K46" i="15" s="1"/>
  <c r="D46" i="15"/>
  <c r="E46" i="15"/>
  <c r="C47" i="15"/>
  <c r="J47" i="15" s="1"/>
  <c r="D47" i="15"/>
  <c r="E47" i="15"/>
  <c r="C48" i="15"/>
  <c r="I48" i="15" s="1"/>
  <c r="D48" i="15"/>
  <c r="E48" i="15"/>
  <c r="C49" i="15"/>
  <c r="D49" i="15"/>
  <c r="E49" i="15"/>
  <c r="C50" i="15"/>
  <c r="M50" i="15" s="1"/>
  <c r="D50" i="15"/>
  <c r="E50" i="15"/>
  <c r="C51" i="15"/>
  <c r="O51" i="15" s="1"/>
  <c r="D51" i="15"/>
  <c r="E51" i="15"/>
  <c r="C52" i="15"/>
  <c r="G52" i="15" s="1"/>
  <c r="D52" i="15"/>
  <c r="E52" i="15"/>
  <c r="C53" i="15"/>
  <c r="G53" i="15" s="1"/>
  <c r="D53" i="15"/>
  <c r="E53" i="15"/>
  <c r="C54" i="15"/>
  <c r="N54" i="15" s="1"/>
  <c r="D54" i="15"/>
  <c r="E54" i="15"/>
  <c r="C55" i="15"/>
  <c r="O55" i="15" s="1"/>
  <c r="D55" i="15"/>
  <c r="E55" i="15"/>
  <c r="C56" i="15"/>
  <c r="N56" i="15" s="1"/>
  <c r="D56" i="15"/>
  <c r="E56" i="15"/>
  <c r="C57" i="15"/>
  <c r="O57" i="15" s="1"/>
  <c r="D57" i="15"/>
  <c r="E57" i="15"/>
  <c r="C58" i="15"/>
  <c r="J58" i="15" s="1"/>
  <c r="D58" i="15"/>
  <c r="E58" i="15"/>
  <c r="C59" i="15"/>
  <c r="O59" i="15" s="1"/>
  <c r="D59" i="15"/>
  <c r="E59" i="15"/>
  <c r="C60" i="15"/>
  <c r="J60" i="15" s="1"/>
  <c r="D60" i="15"/>
  <c r="E60" i="15"/>
  <c r="C61" i="15"/>
  <c r="D61" i="15"/>
  <c r="E61" i="15"/>
  <c r="C62" i="15"/>
  <c r="I62" i="15" s="1"/>
  <c r="D62" i="15"/>
  <c r="E62" i="15"/>
  <c r="C63" i="15"/>
  <c r="O63" i="15" s="1"/>
  <c r="D63" i="15"/>
  <c r="E63" i="15"/>
  <c r="C64" i="15"/>
  <c r="J64" i="15" s="1"/>
  <c r="D64" i="15"/>
  <c r="E64" i="15"/>
  <c r="C65" i="15"/>
  <c r="O65" i="15" s="1"/>
  <c r="D65" i="15"/>
  <c r="E65" i="15"/>
  <c r="C66" i="15"/>
  <c r="I66" i="15" s="1"/>
  <c r="D66" i="15"/>
  <c r="E66" i="15"/>
  <c r="C67" i="15"/>
  <c r="O67" i="15" s="1"/>
  <c r="D67" i="15"/>
  <c r="E67" i="15"/>
  <c r="C68" i="15"/>
  <c r="G68" i="15" s="1"/>
  <c r="D68" i="15"/>
  <c r="E68" i="15"/>
  <c r="C69" i="15"/>
  <c r="G69" i="15" s="1"/>
  <c r="D69" i="15"/>
  <c r="E69" i="15"/>
  <c r="C70" i="15"/>
  <c r="D70" i="15"/>
  <c r="E70" i="15"/>
  <c r="C71" i="15"/>
  <c r="O71" i="15" s="1"/>
  <c r="D71" i="15"/>
  <c r="E71" i="15"/>
  <c r="C72" i="15"/>
  <c r="I72" i="15" s="1"/>
  <c r="D72" i="15"/>
  <c r="E72" i="15"/>
  <c r="C73" i="15"/>
  <c r="G73" i="15" s="1"/>
  <c r="D73" i="15"/>
  <c r="E73" i="15"/>
  <c r="C74" i="15"/>
  <c r="I74" i="15" s="1"/>
  <c r="D74" i="15"/>
  <c r="E74" i="15"/>
  <c r="C75" i="15"/>
  <c r="O75" i="15" s="1"/>
  <c r="D75" i="15"/>
  <c r="E75" i="15"/>
  <c r="C76" i="15"/>
  <c r="G76" i="15" s="1"/>
  <c r="D76" i="15"/>
  <c r="E76" i="15"/>
  <c r="C77" i="15"/>
  <c r="G77" i="15" s="1"/>
  <c r="D77" i="15"/>
  <c r="E77" i="15"/>
  <c r="C78" i="15"/>
  <c r="L78" i="15" s="1"/>
  <c r="D78" i="15"/>
  <c r="E78" i="15"/>
  <c r="C79" i="15"/>
  <c r="O79" i="15" s="1"/>
  <c r="D79" i="15"/>
  <c r="E79" i="15"/>
  <c r="C80" i="15"/>
  <c r="L80" i="15" s="1"/>
  <c r="D80" i="15"/>
  <c r="E80" i="15"/>
  <c r="C81" i="15"/>
  <c r="M81" i="15" s="1"/>
  <c r="D81" i="15"/>
  <c r="E81" i="15"/>
  <c r="C82" i="15"/>
  <c r="J82" i="15" s="1"/>
  <c r="D82" i="15"/>
  <c r="E82" i="15"/>
  <c r="C83" i="15"/>
  <c r="O83" i="15" s="1"/>
  <c r="D83" i="15"/>
  <c r="E83" i="15"/>
  <c r="C84" i="15"/>
  <c r="J84" i="15" s="1"/>
  <c r="D84" i="15"/>
  <c r="E84" i="15"/>
  <c r="C85" i="15"/>
  <c r="D85" i="15"/>
  <c r="E85" i="15"/>
  <c r="C86" i="15"/>
  <c r="I86" i="15" s="1"/>
  <c r="D86" i="15"/>
  <c r="E86" i="15"/>
  <c r="C87" i="15"/>
  <c r="O87" i="15" s="1"/>
  <c r="D87" i="15"/>
  <c r="E87" i="15"/>
  <c r="C88" i="15"/>
  <c r="J88" i="15" s="1"/>
  <c r="D88" i="15"/>
  <c r="E88" i="15"/>
  <c r="C89" i="15"/>
  <c r="O89" i="15" s="1"/>
  <c r="D89" i="15"/>
  <c r="E89" i="15"/>
  <c r="C90" i="15"/>
  <c r="I90" i="15" s="1"/>
  <c r="D90" i="15"/>
  <c r="E90" i="15"/>
  <c r="C91" i="15"/>
  <c r="D91" i="15"/>
  <c r="E91" i="15"/>
  <c r="C92" i="15"/>
  <c r="D92" i="15"/>
  <c r="E92" i="15"/>
  <c r="C93" i="15"/>
  <c r="I93" i="15" s="1"/>
  <c r="D93" i="15"/>
  <c r="E93" i="15"/>
  <c r="C94" i="15"/>
  <c r="K94" i="15" s="1"/>
  <c r="D94" i="15"/>
  <c r="E94" i="15"/>
  <c r="C95" i="15"/>
  <c r="J95" i="15" s="1"/>
  <c r="D95" i="15"/>
  <c r="E95" i="15"/>
  <c r="C96" i="15"/>
  <c r="O96" i="15" s="1"/>
  <c r="D96" i="15"/>
  <c r="E96" i="15"/>
  <c r="C97" i="15"/>
  <c r="J97" i="15" s="1"/>
  <c r="D97" i="15"/>
  <c r="E97" i="15"/>
  <c r="C98" i="15"/>
  <c r="K98" i="15" s="1"/>
  <c r="D98" i="15"/>
  <c r="E98" i="15"/>
  <c r="C99" i="15"/>
  <c r="J99" i="15" s="1"/>
  <c r="D99" i="15"/>
  <c r="E99" i="15"/>
  <c r="C100" i="15"/>
  <c r="G100" i="15" s="1"/>
  <c r="D100" i="15"/>
  <c r="E100" i="15"/>
  <c r="C101" i="15"/>
  <c r="M101" i="15" s="1"/>
  <c r="D101" i="15"/>
  <c r="E101" i="15"/>
  <c r="C102" i="15"/>
  <c r="D102" i="15"/>
  <c r="E102" i="15"/>
  <c r="C103" i="15"/>
  <c r="J103" i="15" s="1"/>
  <c r="D103" i="15"/>
  <c r="E103" i="15"/>
  <c r="C104" i="15"/>
  <c r="B104" i="15" s="1"/>
  <c r="D104" i="15"/>
  <c r="E104" i="15"/>
  <c r="C105" i="15"/>
  <c r="I105" i="15" s="1"/>
  <c r="D105" i="15"/>
  <c r="E105" i="15"/>
  <c r="C106" i="15"/>
  <c r="K106" i="15" s="1"/>
  <c r="D106" i="15"/>
  <c r="E106" i="15"/>
  <c r="C107" i="15"/>
  <c r="J107" i="15" s="1"/>
  <c r="D107" i="15"/>
  <c r="E107" i="15"/>
  <c r="C108" i="15"/>
  <c r="O108" i="15" s="1"/>
  <c r="D108" i="15"/>
  <c r="E108" i="15"/>
  <c r="C109" i="15"/>
  <c r="I109" i="15" s="1"/>
  <c r="D109" i="15"/>
  <c r="E109" i="15"/>
  <c r="C110" i="15"/>
  <c r="D110" i="15"/>
  <c r="E110" i="15"/>
  <c r="C111" i="15"/>
  <c r="D111" i="15"/>
  <c r="E111" i="15"/>
  <c r="C112" i="15"/>
  <c r="D112" i="15"/>
  <c r="E112" i="15"/>
  <c r="C113" i="15"/>
  <c r="I113" i="15" s="1"/>
  <c r="D113" i="15"/>
  <c r="E113" i="15"/>
  <c r="C114" i="15"/>
  <c r="D114" i="15"/>
  <c r="E114" i="15"/>
  <c r="C115" i="15"/>
  <c r="J115" i="15" s="1"/>
  <c r="D115" i="15"/>
  <c r="E115" i="15"/>
  <c r="C116" i="15"/>
  <c r="M116" i="15" s="1"/>
  <c r="D116" i="15"/>
  <c r="E116" i="15"/>
  <c r="C117" i="15"/>
  <c r="G117" i="15" s="1"/>
  <c r="D117" i="15"/>
  <c r="E117" i="15"/>
  <c r="C118" i="15"/>
  <c r="K118" i="15" s="1"/>
  <c r="D118" i="15"/>
  <c r="E118" i="15"/>
  <c r="C119" i="15"/>
  <c r="D119" i="15"/>
  <c r="E119" i="15"/>
  <c r="C120" i="15"/>
  <c r="O120" i="15" s="1"/>
  <c r="D120" i="15"/>
  <c r="E120" i="15"/>
  <c r="C121" i="15"/>
  <c r="I121" i="15" s="1"/>
  <c r="D121" i="15"/>
  <c r="E121" i="15"/>
  <c r="C122" i="15"/>
  <c r="D122" i="15"/>
  <c r="E122" i="15"/>
  <c r="C123" i="15"/>
  <c r="J123" i="15" s="1"/>
  <c r="D123" i="15"/>
  <c r="E123" i="15"/>
  <c r="C124" i="15"/>
  <c r="G124" i="15" s="1"/>
  <c r="D124" i="15"/>
  <c r="E124" i="15"/>
  <c r="C125" i="15"/>
  <c r="I125" i="15" s="1"/>
  <c r="D125" i="15"/>
  <c r="E125" i="15"/>
  <c r="C126" i="15"/>
  <c r="K126" i="15" s="1"/>
  <c r="D126" i="15"/>
  <c r="E126" i="15"/>
  <c r="C127" i="15"/>
  <c r="J127" i="15" s="1"/>
  <c r="D127" i="15"/>
  <c r="E127" i="15"/>
  <c r="C128" i="15"/>
  <c r="G128" i="15" s="1"/>
  <c r="D128" i="15"/>
  <c r="E128" i="15"/>
  <c r="C129" i="15"/>
  <c r="M129" i="15" s="1"/>
  <c r="D129" i="15"/>
  <c r="E129" i="15"/>
  <c r="C130" i="15"/>
  <c r="D130" i="15"/>
  <c r="E130" i="15"/>
  <c r="C131" i="15"/>
  <c r="I131" i="15" s="1"/>
  <c r="D131" i="15"/>
  <c r="E131" i="15"/>
  <c r="C132" i="15"/>
  <c r="D132" i="15"/>
  <c r="E132" i="15"/>
  <c r="C133" i="15"/>
  <c r="I133" i="15" s="1"/>
  <c r="D133" i="15"/>
  <c r="E133" i="15"/>
  <c r="C134" i="15"/>
  <c r="P134" i="15" s="1"/>
  <c r="D134" i="15"/>
  <c r="E134" i="15"/>
  <c r="C135" i="15"/>
  <c r="K135" i="15" s="1"/>
  <c r="D135" i="15"/>
  <c r="E135" i="15"/>
  <c r="C136" i="15"/>
  <c r="B136" i="15" s="1"/>
  <c r="D136" i="15"/>
  <c r="E136" i="15"/>
  <c r="C137" i="15"/>
  <c r="O137" i="15" s="1"/>
  <c r="D137" i="15"/>
  <c r="E137" i="15"/>
  <c r="C138" i="15"/>
  <c r="N138" i="15" s="1"/>
  <c r="D138" i="15"/>
  <c r="E138" i="15"/>
  <c r="C139" i="15"/>
  <c r="K139" i="15" s="1"/>
  <c r="D139" i="15"/>
  <c r="E139" i="15"/>
  <c r="C140" i="15"/>
  <c r="I140" i="15" s="1"/>
  <c r="D140" i="15"/>
  <c r="E140" i="15"/>
  <c r="C141" i="15"/>
  <c r="O141" i="15" s="1"/>
  <c r="D141" i="15"/>
  <c r="E141" i="15"/>
  <c r="C142" i="15"/>
  <c r="N142" i="15" s="1"/>
  <c r="D142" i="15"/>
  <c r="E142" i="15"/>
  <c r="C143" i="15"/>
  <c r="O143" i="15" s="1"/>
  <c r="D143" i="15"/>
  <c r="E143" i="15"/>
  <c r="C144" i="15"/>
  <c r="G144" i="15" s="1"/>
  <c r="D144" i="15"/>
  <c r="E144" i="15"/>
  <c r="C145" i="15"/>
  <c r="O145" i="15" s="1"/>
  <c r="D145" i="15"/>
  <c r="E145" i="15"/>
  <c r="C146" i="15"/>
  <c r="G146" i="15" s="1"/>
  <c r="D146" i="15"/>
  <c r="E146" i="15"/>
  <c r="C147" i="15"/>
  <c r="G147" i="15" s="1"/>
  <c r="D147" i="15"/>
  <c r="E147" i="15"/>
  <c r="C148" i="15"/>
  <c r="D148" i="15"/>
  <c r="E148" i="15"/>
  <c r="C149" i="15"/>
  <c r="O149" i="15" s="1"/>
  <c r="D149" i="15"/>
  <c r="E149" i="15"/>
  <c r="C150" i="15"/>
  <c r="J150" i="15" s="1"/>
  <c r="D150" i="15"/>
  <c r="E150" i="15"/>
  <c r="C151" i="15"/>
  <c r="O151" i="15" s="1"/>
  <c r="D151" i="15"/>
  <c r="E151" i="15"/>
  <c r="C152" i="15"/>
  <c r="I152" i="15" s="1"/>
  <c r="D152" i="15"/>
  <c r="E152" i="15"/>
  <c r="C153" i="15"/>
  <c r="O153" i="15" s="1"/>
  <c r="D153" i="15"/>
  <c r="E153" i="15"/>
  <c r="C154" i="15"/>
  <c r="J154" i="15" s="1"/>
  <c r="D154" i="15"/>
  <c r="E154" i="15"/>
  <c r="C155" i="15"/>
  <c r="D155" i="15"/>
  <c r="E155" i="15"/>
  <c r="C156" i="15"/>
  <c r="I156" i="15" s="1"/>
  <c r="D156" i="15"/>
  <c r="E156" i="15"/>
  <c r="C157" i="15"/>
  <c r="O157" i="15" s="1"/>
  <c r="D157" i="15"/>
  <c r="E157" i="15"/>
  <c r="C158" i="15"/>
  <c r="N158" i="15" s="1"/>
  <c r="D158" i="15"/>
  <c r="E158" i="15"/>
  <c r="C159" i="15"/>
  <c r="K159" i="15" s="1"/>
  <c r="D159" i="15"/>
  <c r="E159" i="15"/>
  <c r="C160" i="15"/>
  <c r="I160" i="15" s="1"/>
  <c r="D160" i="15"/>
  <c r="E160" i="15"/>
  <c r="C161" i="15"/>
  <c r="O161" i="15" s="1"/>
  <c r="D161" i="15"/>
  <c r="E161" i="15"/>
  <c r="C162" i="15"/>
  <c r="D162" i="15"/>
  <c r="E162" i="15"/>
  <c r="C163" i="15"/>
  <c r="K163" i="15" s="1"/>
  <c r="D163" i="15"/>
  <c r="E163" i="15"/>
  <c r="C164" i="15"/>
  <c r="I164" i="15" s="1"/>
  <c r="D164" i="15"/>
  <c r="E164" i="15"/>
  <c r="C165" i="15"/>
  <c r="O165" i="15" s="1"/>
  <c r="D165" i="15"/>
  <c r="E165" i="15"/>
  <c r="C166" i="15"/>
  <c r="N166" i="15" s="1"/>
  <c r="D166" i="15"/>
  <c r="E166" i="15"/>
  <c r="C167" i="15"/>
  <c r="G167" i="15" s="1"/>
  <c r="D167" i="15"/>
  <c r="E167" i="15"/>
  <c r="C168" i="15"/>
  <c r="J168" i="15" s="1"/>
  <c r="D168" i="15"/>
  <c r="E168" i="15"/>
  <c r="C169" i="15"/>
  <c r="O169" i="15" s="1"/>
  <c r="D169" i="15"/>
  <c r="E169" i="15"/>
  <c r="C170" i="15"/>
  <c r="N170" i="15" s="1"/>
  <c r="D170" i="15"/>
  <c r="E170" i="15"/>
  <c r="C171" i="15"/>
  <c r="G171" i="15" s="1"/>
  <c r="D171" i="15"/>
  <c r="E171" i="15"/>
  <c r="C172" i="15"/>
  <c r="N172" i="15" s="1"/>
  <c r="D172" i="15"/>
  <c r="E172" i="15"/>
  <c r="C173" i="15"/>
  <c r="O173" i="15" s="1"/>
  <c r="D173" i="15"/>
  <c r="E173" i="15"/>
  <c r="C174" i="15"/>
  <c r="J174" i="15" s="1"/>
  <c r="D174" i="15"/>
  <c r="E174" i="15"/>
  <c r="C175" i="15"/>
  <c r="O175" i="15" s="1"/>
  <c r="D175" i="15"/>
  <c r="E175" i="15"/>
  <c r="C176" i="15"/>
  <c r="I176" i="15" s="1"/>
  <c r="D176" i="15"/>
  <c r="E176" i="15"/>
  <c r="C177" i="15"/>
  <c r="O177" i="15" s="1"/>
  <c r="D177" i="15"/>
  <c r="E177" i="15"/>
  <c r="C178" i="15"/>
  <c r="G178" i="15" s="1"/>
  <c r="D178" i="15"/>
  <c r="E178" i="15"/>
  <c r="C179" i="15"/>
  <c r="G179" i="15" s="1"/>
  <c r="D179" i="15"/>
  <c r="E179" i="15"/>
  <c r="C180" i="15"/>
  <c r="D180" i="15"/>
  <c r="E180" i="15"/>
  <c r="C181" i="15"/>
  <c r="O181" i="15" s="1"/>
  <c r="D181" i="15"/>
  <c r="E181" i="15"/>
  <c r="C182" i="15"/>
  <c r="G182" i="15" s="1"/>
  <c r="D182" i="15"/>
  <c r="E182" i="15"/>
  <c r="C183" i="15"/>
  <c r="O183" i="15" s="1"/>
  <c r="D183" i="15"/>
  <c r="E183" i="15"/>
  <c r="C184" i="15"/>
  <c r="I184" i="15" s="1"/>
  <c r="D184" i="15"/>
  <c r="E184" i="15"/>
  <c r="C185" i="15"/>
  <c r="O185" i="15" s="1"/>
  <c r="D185" i="15"/>
  <c r="E185" i="15"/>
  <c r="C186" i="15"/>
  <c r="G186" i="15" s="1"/>
  <c r="D186" i="15"/>
  <c r="E186" i="15"/>
  <c r="C187" i="15"/>
  <c r="D187" i="15"/>
  <c r="E187" i="15"/>
  <c r="C188" i="15"/>
  <c r="I188" i="15" s="1"/>
  <c r="D188" i="15"/>
  <c r="E188" i="15"/>
  <c r="C189" i="15"/>
  <c r="O189" i="15" s="1"/>
  <c r="D189" i="15"/>
  <c r="E189" i="15"/>
  <c r="C190" i="15"/>
  <c r="G190" i="15" s="1"/>
  <c r="D190" i="15"/>
  <c r="E190" i="15"/>
  <c r="C191" i="15"/>
  <c r="G191" i="15" s="1"/>
  <c r="D191" i="15"/>
  <c r="E191" i="15"/>
  <c r="C192" i="15"/>
  <c r="J192" i="15" s="1"/>
  <c r="D192" i="15"/>
  <c r="E192" i="15"/>
  <c r="C193" i="15"/>
  <c r="O193" i="15" s="1"/>
  <c r="D193" i="15"/>
  <c r="E193" i="15"/>
  <c r="C194" i="15"/>
  <c r="J194" i="15" s="1"/>
  <c r="D194" i="15"/>
  <c r="E194" i="15"/>
  <c r="C195" i="15"/>
  <c r="D195" i="15"/>
  <c r="E195" i="15"/>
  <c r="C196" i="15"/>
  <c r="I196" i="15" s="1"/>
  <c r="D196" i="15"/>
  <c r="E196" i="15"/>
  <c r="C197" i="15"/>
  <c r="O197" i="15" s="1"/>
  <c r="D197" i="15"/>
  <c r="E197" i="15"/>
  <c r="C198" i="15"/>
  <c r="D198" i="15"/>
  <c r="E198" i="15"/>
  <c r="C199" i="15"/>
  <c r="G199" i="15" s="1"/>
  <c r="D199" i="15"/>
  <c r="E199" i="15"/>
  <c r="C200" i="15"/>
  <c r="G200" i="15" s="1"/>
  <c r="D200" i="15"/>
  <c r="E200" i="15"/>
  <c r="C201" i="15"/>
  <c r="O201" i="15" s="1"/>
  <c r="D201" i="15"/>
  <c r="E201" i="15"/>
  <c r="C202" i="15"/>
  <c r="D202" i="15"/>
  <c r="E202" i="15"/>
  <c r="C203" i="15"/>
  <c r="G203" i="15" s="1"/>
  <c r="D203" i="15"/>
  <c r="E203" i="15"/>
  <c r="C204" i="15"/>
  <c r="N204" i="15" s="1"/>
  <c r="D204" i="15"/>
  <c r="E204" i="15"/>
  <c r="C205" i="15"/>
  <c r="O205" i="15" s="1"/>
  <c r="D205" i="15"/>
  <c r="E205" i="15"/>
  <c r="C206" i="15"/>
  <c r="N206" i="15" s="1"/>
  <c r="D206" i="15"/>
  <c r="E206" i="15"/>
  <c r="C217" i="11"/>
  <c r="B217" i="11" s="1"/>
  <c r="C218" i="11"/>
  <c r="B218" i="11" s="1"/>
  <c r="C219" i="11"/>
  <c r="B219" i="11" s="1"/>
  <c r="C220" i="11"/>
  <c r="B220" i="11" s="1"/>
  <c r="C221" i="11"/>
  <c r="B221" i="11" s="1"/>
  <c r="C222" i="11"/>
  <c r="B222" i="11" s="1"/>
  <c r="C223" i="11"/>
  <c r="B223" i="11" s="1"/>
  <c r="C224" i="11"/>
  <c r="B224" i="11" s="1"/>
  <c r="C225" i="11"/>
  <c r="B225" i="11" s="1"/>
  <c r="C226" i="11"/>
  <c r="B226" i="11" s="1"/>
  <c r="C227" i="11"/>
  <c r="B227" i="11" s="1"/>
  <c r="C228" i="11"/>
  <c r="B228" i="11" s="1"/>
  <c r="C229" i="11"/>
  <c r="B229" i="11" s="1"/>
  <c r="C230" i="11"/>
  <c r="B230" i="11" s="1"/>
  <c r="C231" i="11"/>
  <c r="B231" i="11" s="1"/>
  <c r="C232" i="11"/>
  <c r="B232" i="11" s="1"/>
  <c r="C233" i="11"/>
  <c r="B233" i="11" s="1"/>
  <c r="C234" i="11"/>
  <c r="B234" i="11" s="1"/>
  <c r="C235" i="11"/>
  <c r="B235" i="11" s="1"/>
  <c r="C236" i="11"/>
  <c r="B236" i="11" s="1"/>
  <c r="C237" i="11"/>
  <c r="B237" i="11" s="1"/>
  <c r="C238" i="11"/>
  <c r="B238" i="11" s="1"/>
  <c r="C239" i="11"/>
  <c r="B239" i="11" s="1"/>
  <c r="C240" i="11"/>
  <c r="B240" i="11" s="1"/>
  <c r="C241" i="11"/>
  <c r="B241" i="11" s="1"/>
  <c r="C242" i="11"/>
  <c r="B242" i="11" s="1"/>
  <c r="C243" i="11"/>
  <c r="B243" i="11" s="1"/>
  <c r="C244" i="11"/>
  <c r="B244" i="11" s="1"/>
  <c r="C245" i="11"/>
  <c r="B245" i="11" s="1"/>
  <c r="C246" i="11"/>
  <c r="B246" i="11" s="1"/>
  <c r="C247" i="11"/>
  <c r="B247" i="11" s="1"/>
  <c r="C248" i="11"/>
  <c r="B248" i="11" s="1"/>
  <c r="C249" i="11"/>
  <c r="B249" i="11" s="1"/>
  <c r="C250" i="11"/>
  <c r="B250" i="11" s="1"/>
  <c r="C251" i="11"/>
  <c r="B251" i="11" s="1"/>
  <c r="C252" i="11"/>
  <c r="B252" i="11" s="1"/>
  <c r="C253" i="11"/>
  <c r="B253" i="11" s="1"/>
  <c r="C254" i="11"/>
  <c r="B254" i="11" s="1"/>
  <c r="C255" i="11"/>
  <c r="B255" i="11" s="1"/>
  <c r="C256" i="11"/>
  <c r="B256" i="11" s="1"/>
  <c r="C257" i="11"/>
  <c r="B257" i="11" s="1"/>
  <c r="C258" i="11"/>
  <c r="C259" i="11"/>
  <c r="B259" i="11" s="1"/>
  <c r="C260" i="11"/>
  <c r="B260" i="11" s="1"/>
  <c r="C261" i="11"/>
  <c r="B261" i="11" s="1"/>
  <c r="C262" i="11"/>
  <c r="B262" i="11" s="1"/>
  <c r="C263" i="11"/>
  <c r="B263" i="11" s="1"/>
  <c r="C264" i="11"/>
  <c r="B264" i="11" s="1"/>
  <c r="C265" i="11"/>
  <c r="B265" i="11" s="1"/>
  <c r="C266" i="11"/>
  <c r="B266" i="11" s="1"/>
  <c r="C267" i="11"/>
  <c r="B267" i="11" s="1"/>
  <c r="C268" i="11"/>
  <c r="C269" i="11"/>
  <c r="B269" i="11" s="1"/>
  <c r="C270" i="11"/>
  <c r="B270" i="11" s="1"/>
  <c r="C271" i="11"/>
  <c r="B271" i="11" s="1"/>
  <c r="C272" i="11"/>
  <c r="B272" i="11" s="1"/>
  <c r="C273" i="11"/>
  <c r="B273" i="11" s="1"/>
  <c r="C274" i="11"/>
  <c r="B274" i="11" s="1"/>
  <c r="C275" i="11"/>
  <c r="B275" i="11" s="1"/>
  <c r="C276" i="11"/>
  <c r="B276" i="11" s="1"/>
  <c r="C277" i="11"/>
  <c r="B277" i="11" s="1"/>
  <c r="C278" i="11"/>
  <c r="B278" i="11" s="1"/>
  <c r="C279" i="11"/>
  <c r="B279" i="11" s="1"/>
  <c r="C280" i="11"/>
  <c r="B280" i="11" s="1"/>
  <c r="C281" i="11"/>
  <c r="B281" i="11" s="1"/>
  <c r="C282" i="11"/>
  <c r="B282" i="11" s="1"/>
  <c r="C283" i="11"/>
  <c r="B283" i="11" s="1"/>
  <c r="C284" i="11"/>
  <c r="C285" i="11"/>
  <c r="B285" i="11" s="1"/>
  <c r="C286" i="11"/>
  <c r="B286" i="11" s="1"/>
  <c r="C287" i="11"/>
  <c r="B287" i="11" s="1"/>
  <c r="C288" i="11"/>
  <c r="B288" i="11" s="1"/>
  <c r="C289" i="11"/>
  <c r="B289" i="11" s="1"/>
  <c r="C290" i="11"/>
  <c r="B290" i="11" s="1"/>
  <c r="C291" i="11"/>
  <c r="B291" i="11" s="1"/>
  <c r="C292" i="11"/>
  <c r="B292" i="11" s="1"/>
  <c r="C293" i="11"/>
  <c r="B293" i="11" s="1"/>
  <c r="C294" i="11"/>
  <c r="B294" i="11" s="1"/>
  <c r="C295" i="11"/>
  <c r="B295" i="11" s="1"/>
  <c r="C296" i="11"/>
  <c r="B296" i="11" s="1"/>
  <c r="C297" i="11"/>
  <c r="B297" i="11" s="1"/>
  <c r="C298" i="11"/>
  <c r="B298" i="11" s="1"/>
  <c r="C299" i="11"/>
  <c r="B299" i="11" s="1"/>
  <c r="C300" i="11"/>
  <c r="C301" i="11"/>
  <c r="B301" i="11" s="1"/>
  <c r="C302" i="11"/>
  <c r="B302" i="11" s="1"/>
  <c r="C303" i="11"/>
  <c r="B303" i="11" s="1"/>
  <c r="C304" i="11"/>
  <c r="B304" i="11" s="1"/>
  <c r="C305" i="11"/>
  <c r="B305" i="11" s="1"/>
  <c r="C306" i="11"/>
  <c r="B306" i="11" s="1"/>
  <c r="C307" i="11"/>
  <c r="B307" i="11" s="1"/>
  <c r="C308" i="11"/>
  <c r="B308" i="11" s="1"/>
  <c r="C309" i="11"/>
  <c r="B309" i="11" s="1"/>
  <c r="C310" i="11"/>
  <c r="B310" i="11" s="1"/>
  <c r="C311" i="11"/>
  <c r="B311" i="11" s="1"/>
  <c r="C312" i="11"/>
  <c r="B312" i="11" s="1"/>
  <c r="C313" i="11"/>
  <c r="B313" i="11" s="1"/>
  <c r="C314" i="11"/>
  <c r="B314" i="11" s="1"/>
  <c r="C315" i="11"/>
  <c r="B315" i="11" s="1"/>
  <c r="C316" i="11"/>
  <c r="C317" i="11"/>
  <c r="B317" i="11" s="1"/>
  <c r="C318" i="11"/>
  <c r="B318" i="11" s="1"/>
  <c r="C319" i="11"/>
  <c r="C320" i="11"/>
  <c r="B320" i="11" s="1"/>
  <c r="C321" i="11"/>
  <c r="B321" i="11" s="1"/>
  <c r="C322" i="11"/>
  <c r="B322" i="11" s="1"/>
  <c r="C323" i="11"/>
  <c r="B323" i="11" s="1"/>
  <c r="C324" i="11"/>
  <c r="C325" i="11"/>
  <c r="B325" i="11" s="1"/>
  <c r="C326" i="11"/>
  <c r="B326" i="11" s="1"/>
  <c r="C327" i="11"/>
  <c r="C328" i="11"/>
  <c r="B328" i="11" s="1"/>
  <c r="C329" i="11"/>
  <c r="B329" i="11" s="1"/>
  <c r="C330" i="11"/>
  <c r="B330" i="11" s="1"/>
  <c r="C331" i="11"/>
  <c r="B331" i="11" s="1"/>
  <c r="C332" i="11"/>
  <c r="C333" i="11"/>
  <c r="B333" i="11" s="1"/>
  <c r="C334" i="11"/>
  <c r="B334" i="11" s="1"/>
  <c r="C335" i="11"/>
  <c r="C336" i="11"/>
  <c r="B336" i="11" s="1"/>
  <c r="G336" i="11"/>
  <c r="C337" i="11"/>
  <c r="B337" i="11" s="1"/>
  <c r="C338" i="11"/>
  <c r="B338" i="11" s="1"/>
  <c r="C339" i="11"/>
  <c r="B339" i="11" s="1"/>
  <c r="C340" i="11"/>
  <c r="C341" i="11"/>
  <c r="B341" i="11" s="1"/>
  <c r="C342" i="11"/>
  <c r="B342" i="11" s="1"/>
  <c r="C343" i="11"/>
  <c r="C344" i="11"/>
  <c r="B344" i="11" s="1"/>
  <c r="C345" i="11"/>
  <c r="B345" i="11" s="1"/>
  <c r="C346" i="11"/>
  <c r="B346" i="11" s="1"/>
  <c r="C347" i="11"/>
  <c r="B347" i="11" s="1"/>
  <c r="C348" i="11"/>
  <c r="C349" i="11"/>
  <c r="B349" i="11" s="1"/>
  <c r="C350" i="11"/>
  <c r="B350" i="11" s="1"/>
  <c r="C351" i="11"/>
  <c r="C352" i="11"/>
  <c r="B352" i="11" s="1"/>
  <c r="C353" i="11"/>
  <c r="B353" i="11" s="1"/>
  <c r="C354" i="11"/>
  <c r="B354" i="11" s="1"/>
  <c r="C355" i="11"/>
  <c r="B355" i="11" s="1"/>
  <c r="C356" i="11"/>
  <c r="C357" i="11"/>
  <c r="B357" i="11" s="1"/>
  <c r="C358" i="11"/>
  <c r="B358" i="11" s="1"/>
  <c r="C359" i="11"/>
  <c r="C360" i="11"/>
  <c r="B360" i="11" s="1"/>
  <c r="C361" i="11"/>
  <c r="B361" i="11" s="1"/>
  <c r="C362" i="11"/>
  <c r="B362" i="11" s="1"/>
  <c r="C363" i="11"/>
  <c r="B363" i="11" s="1"/>
  <c r="C364" i="11"/>
  <c r="C365" i="11"/>
  <c r="B365" i="11" s="1"/>
  <c r="C366" i="11"/>
  <c r="B366" i="11" s="1"/>
  <c r="C367" i="11"/>
  <c r="C368" i="11"/>
  <c r="B368" i="11" s="1"/>
  <c r="C369" i="11"/>
  <c r="B369" i="11" s="1"/>
  <c r="C370" i="11"/>
  <c r="B370" i="11" s="1"/>
  <c r="C371" i="11"/>
  <c r="B371" i="11" s="1"/>
  <c r="C372" i="11"/>
  <c r="C373" i="11"/>
  <c r="B373" i="11" s="1"/>
  <c r="C374" i="11"/>
  <c r="B374" i="11" s="1"/>
  <c r="C375" i="11"/>
  <c r="C376" i="11"/>
  <c r="B376" i="11" s="1"/>
  <c r="C377" i="11"/>
  <c r="B377" i="11" s="1"/>
  <c r="C378" i="11"/>
  <c r="B378" i="11" s="1"/>
  <c r="C379" i="11"/>
  <c r="B379" i="11" s="1"/>
  <c r="C380" i="11"/>
  <c r="C381" i="11"/>
  <c r="B381" i="11" s="1"/>
  <c r="C382" i="11"/>
  <c r="B382" i="11" s="1"/>
  <c r="C383" i="11"/>
  <c r="C384" i="11"/>
  <c r="B384" i="11" s="1"/>
  <c r="C385" i="11"/>
  <c r="B385" i="11" s="1"/>
  <c r="C386" i="11"/>
  <c r="B386" i="11" s="1"/>
  <c r="C387" i="11"/>
  <c r="B387" i="11" s="1"/>
  <c r="C388" i="11"/>
  <c r="C389" i="11"/>
  <c r="B389" i="11" s="1"/>
  <c r="C390" i="11"/>
  <c r="B390" i="11" s="1"/>
  <c r="C391" i="11"/>
  <c r="C392" i="11"/>
  <c r="B392" i="11" s="1"/>
  <c r="C393" i="11"/>
  <c r="B393" i="11" s="1"/>
  <c r="C394" i="11"/>
  <c r="B394" i="11" s="1"/>
  <c r="C395" i="11"/>
  <c r="B395" i="11" s="1"/>
  <c r="C396" i="11"/>
  <c r="C397" i="11"/>
  <c r="B397" i="11" s="1"/>
  <c r="C398" i="11"/>
  <c r="B398" i="11" s="1"/>
  <c r="C399" i="11"/>
  <c r="C400" i="11"/>
  <c r="B400" i="11" s="1"/>
  <c r="C401" i="11"/>
  <c r="B401" i="11" s="1"/>
  <c r="C402" i="11"/>
  <c r="B402" i="11" s="1"/>
  <c r="C403" i="11"/>
  <c r="B403" i="11" s="1"/>
  <c r="C404" i="11"/>
  <c r="C405" i="11"/>
  <c r="B405" i="11" s="1"/>
  <c r="C406" i="11"/>
  <c r="B406" i="11" s="1"/>
  <c r="C407" i="11"/>
  <c r="C408" i="11"/>
  <c r="B408" i="11" s="1"/>
  <c r="C409" i="11"/>
  <c r="B409" i="11" s="1"/>
  <c r="C410" i="11"/>
  <c r="B410" i="11" s="1"/>
  <c r="C411" i="11"/>
  <c r="B411" i="11" s="1"/>
  <c r="C412" i="11"/>
  <c r="C413" i="11"/>
  <c r="C414" i="11"/>
  <c r="B414" i="11" s="1"/>
  <c r="C415" i="11"/>
  <c r="B415" i="11" s="1"/>
  <c r="C7" i="11"/>
  <c r="B7" i="11" s="1"/>
  <c r="C8" i="11"/>
  <c r="C9" i="11"/>
  <c r="C10" i="11"/>
  <c r="C11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B41" i="11" s="1"/>
  <c r="C42" i="11"/>
  <c r="B42" i="11" s="1"/>
  <c r="C43" i="11"/>
  <c r="B43" i="11" s="1"/>
  <c r="C44" i="11"/>
  <c r="B44" i="11" s="1"/>
  <c r="C45" i="11"/>
  <c r="B45" i="11" s="1"/>
  <c r="C46" i="11"/>
  <c r="C47" i="11"/>
  <c r="B47" i="11" s="1"/>
  <c r="C48" i="11"/>
  <c r="G48" i="11" s="1"/>
  <c r="C49" i="11"/>
  <c r="B49" i="11" s="1"/>
  <c r="C50" i="11"/>
  <c r="C51" i="11"/>
  <c r="B51" i="11" s="1"/>
  <c r="C52" i="11"/>
  <c r="G52" i="11" s="1"/>
  <c r="C53" i="11"/>
  <c r="B53" i="11" s="1"/>
  <c r="C54" i="11"/>
  <c r="C55" i="11"/>
  <c r="B55" i="11" s="1"/>
  <c r="C56" i="11"/>
  <c r="G56" i="11" s="1"/>
  <c r="C57" i="11"/>
  <c r="B57" i="11" s="1"/>
  <c r="C58" i="11"/>
  <c r="C59" i="11"/>
  <c r="B59" i="11" s="1"/>
  <c r="C60" i="11"/>
  <c r="G60" i="11" s="1"/>
  <c r="C61" i="11"/>
  <c r="B61" i="11" s="1"/>
  <c r="C62" i="11"/>
  <c r="C63" i="11"/>
  <c r="B63" i="11" s="1"/>
  <c r="C64" i="11"/>
  <c r="G64" i="11" s="1"/>
  <c r="C65" i="11"/>
  <c r="B65" i="11" s="1"/>
  <c r="C66" i="11"/>
  <c r="C67" i="11"/>
  <c r="B67" i="11" s="1"/>
  <c r="C68" i="11"/>
  <c r="G68" i="11" s="1"/>
  <c r="C69" i="11"/>
  <c r="B69" i="11" s="1"/>
  <c r="C70" i="11"/>
  <c r="C71" i="11"/>
  <c r="B71" i="11" s="1"/>
  <c r="C72" i="11"/>
  <c r="G72" i="11" s="1"/>
  <c r="C73" i="11"/>
  <c r="B73" i="11" s="1"/>
  <c r="C74" i="11"/>
  <c r="C75" i="11"/>
  <c r="B75" i="11" s="1"/>
  <c r="C76" i="11"/>
  <c r="G76" i="11" s="1"/>
  <c r="C77" i="11"/>
  <c r="B77" i="11" s="1"/>
  <c r="C78" i="11"/>
  <c r="C79" i="11"/>
  <c r="B79" i="11" s="1"/>
  <c r="C80" i="11"/>
  <c r="G80" i="11" s="1"/>
  <c r="C81" i="11"/>
  <c r="B81" i="11" s="1"/>
  <c r="C82" i="11"/>
  <c r="C83" i="11"/>
  <c r="B83" i="11" s="1"/>
  <c r="C84" i="11"/>
  <c r="G84" i="11" s="1"/>
  <c r="C85" i="11"/>
  <c r="B85" i="11" s="1"/>
  <c r="C86" i="11"/>
  <c r="C87" i="11"/>
  <c r="B87" i="11" s="1"/>
  <c r="C88" i="11"/>
  <c r="G88" i="11" s="1"/>
  <c r="C89" i="11"/>
  <c r="B89" i="11" s="1"/>
  <c r="C90" i="11"/>
  <c r="C91" i="11"/>
  <c r="B91" i="11" s="1"/>
  <c r="C92" i="11"/>
  <c r="G92" i="11" s="1"/>
  <c r="C93" i="11"/>
  <c r="B93" i="11" s="1"/>
  <c r="C94" i="11"/>
  <c r="C95" i="11"/>
  <c r="B95" i="11" s="1"/>
  <c r="C96" i="11"/>
  <c r="G96" i="11" s="1"/>
  <c r="C97" i="11"/>
  <c r="B97" i="11" s="1"/>
  <c r="C98" i="11"/>
  <c r="C99" i="11"/>
  <c r="B99" i="11" s="1"/>
  <c r="C100" i="11"/>
  <c r="G100" i="11" s="1"/>
  <c r="C101" i="11"/>
  <c r="B101" i="11" s="1"/>
  <c r="C102" i="11"/>
  <c r="C103" i="11"/>
  <c r="B103" i="11" s="1"/>
  <c r="C104" i="11"/>
  <c r="G104" i="11" s="1"/>
  <c r="C105" i="11"/>
  <c r="B105" i="11" s="1"/>
  <c r="C106" i="11"/>
  <c r="C107" i="11"/>
  <c r="B107" i="11" s="1"/>
  <c r="C108" i="11"/>
  <c r="G108" i="11" s="1"/>
  <c r="C109" i="11"/>
  <c r="B109" i="11" s="1"/>
  <c r="C110" i="11"/>
  <c r="C111" i="11"/>
  <c r="B111" i="11" s="1"/>
  <c r="C112" i="11"/>
  <c r="G112" i="11" s="1"/>
  <c r="C113" i="11"/>
  <c r="B113" i="11" s="1"/>
  <c r="C114" i="11"/>
  <c r="C115" i="11"/>
  <c r="B115" i="11" s="1"/>
  <c r="C116" i="11"/>
  <c r="G116" i="11" s="1"/>
  <c r="C117" i="11"/>
  <c r="B117" i="11" s="1"/>
  <c r="C118" i="11"/>
  <c r="C119" i="11"/>
  <c r="B119" i="11" s="1"/>
  <c r="C120" i="11"/>
  <c r="G120" i="11" s="1"/>
  <c r="C121" i="11"/>
  <c r="B121" i="11" s="1"/>
  <c r="C122" i="11"/>
  <c r="C123" i="11"/>
  <c r="B123" i="11" s="1"/>
  <c r="C124" i="11"/>
  <c r="G124" i="11" s="1"/>
  <c r="C125" i="11"/>
  <c r="B125" i="11" s="1"/>
  <c r="C126" i="11"/>
  <c r="C127" i="11"/>
  <c r="B127" i="11" s="1"/>
  <c r="C128" i="11"/>
  <c r="G128" i="11" s="1"/>
  <c r="C129" i="11"/>
  <c r="B129" i="11" s="1"/>
  <c r="C130" i="11"/>
  <c r="C131" i="11"/>
  <c r="B131" i="11" s="1"/>
  <c r="C132" i="11"/>
  <c r="G132" i="11" s="1"/>
  <c r="C133" i="11"/>
  <c r="B133" i="11" s="1"/>
  <c r="C134" i="11"/>
  <c r="C135" i="11"/>
  <c r="B135" i="11" s="1"/>
  <c r="C136" i="11"/>
  <c r="G136" i="11" s="1"/>
  <c r="C137" i="11"/>
  <c r="B137" i="11" s="1"/>
  <c r="C138" i="11"/>
  <c r="C139" i="11"/>
  <c r="B139" i="11" s="1"/>
  <c r="C140" i="11"/>
  <c r="G140" i="11" s="1"/>
  <c r="C141" i="11"/>
  <c r="B141" i="11" s="1"/>
  <c r="C142" i="11"/>
  <c r="C143" i="11"/>
  <c r="B143" i="11" s="1"/>
  <c r="C144" i="11"/>
  <c r="G144" i="11" s="1"/>
  <c r="C145" i="11"/>
  <c r="B145" i="11" s="1"/>
  <c r="C146" i="11"/>
  <c r="C147" i="11"/>
  <c r="B147" i="11" s="1"/>
  <c r="C148" i="11"/>
  <c r="G148" i="11" s="1"/>
  <c r="C149" i="11"/>
  <c r="B149" i="11" s="1"/>
  <c r="C150" i="11"/>
  <c r="C151" i="11"/>
  <c r="B151" i="11" s="1"/>
  <c r="C152" i="11"/>
  <c r="G152" i="11" s="1"/>
  <c r="C153" i="11"/>
  <c r="B153" i="11" s="1"/>
  <c r="C154" i="11"/>
  <c r="C155" i="11"/>
  <c r="B155" i="11" s="1"/>
  <c r="C156" i="11"/>
  <c r="G156" i="11" s="1"/>
  <c r="C157" i="11"/>
  <c r="B157" i="11" s="1"/>
  <c r="C158" i="11"/>
  <c r="C159" i="11"/>
  <c r="B159" i="11" s="1"/>
  <c r="C160" i="11"/>
  <c r="G160" i="11" s="1"/>
  <c r="C161" i="11"/>
  <c r="B161" i="11" s="1"/>
  <c r="C162" i="11"/>
  <c r="C163" i="11"/>
  <c r="B163" i="11" s="1"/>
  <c r="C164" i="11"/>
  <c r="G164" i="11" s="1"/>
  <c r="C165" i="11"/>
  <c r="B165" i="11" s="1"/>
  <c r="C166" i="11"/>
  <c r="C167" i="11"/>
  <c r="B167" i="11" s="1"/>
  <c r="C168" i="11"/>
  <c r="G168" i="11" s="1"/>
  <c r="C169" i="11"/>
  <c r="B169" i="11" s="1"/>
  <c r="C170" i="11"/>
  <c r="C171" i="11"/>
  <c r="B171" i="11" s="1"/>
  <c r="C172" i="11"/>
  <c r="G172" i="11" s="1"/>
  <c r="C173" i="11"/>
  <c r="B173" i="11" s="1"/>
  <c r="C174" i="11"/>
  <c r="C175" i="11"/>
  <c r="B175" i="11" s="1"/>
  <c r="C176" i="11"/>
  <c r="G176" i="11" s="1"/>
  <c r="C177" i="11"/>
  <c r="B177" i="11" s="1"/>
  <c r="C178" i="11"/>
  <c r="C179" i="11"/>
  <c r="B179" i="11" s="1"/>
  <c r="C180" i="11"/>
  <c r="G180" i="11" s="1"/>
  <c r="C181" i="11"/>
  <c r="B181" i="11" s="1"/>
  <c r="C182" i="11"/>
  <c r="C183" i="11"/>
  <c r="B183" i="11" s="1"/>
  <c r="C184" i="11"/>
  <c r="G184" i="11" s="1"/>
  <c r="C185" i="11"/>
  <c r="B185" i="11" s="1"/>
  <c r="C186" i="11"/>
  <c r="C187" i="11"/>
  <c r="B187" i="11" s="1"/>
  <c r="C188" i="11"/>
  <c r="G188" i="11" s="1"/>
  <c r="C189" i="11"/>
  <c r="B189" i="11" s="1"/>
  <c r="C190" i="11"/>
  <c r="C191" i="11"/>
  <c r="B191" i="11" s="1"/>
  <c r="C192" i="11"/>
  <c r="G192" i="11" s="1"/>
  <c r="C193" i="11"/>
  <c r="B193" i="11" s="1"/>
  <c r="C194" i="11"/>
  <c r="C195" i="11"/>
  <c r="B195" i="11" s="1"/>
  <c r="C196" i="11"/>
  <c r="G196" i="11" s="1"/>
  <c r="C197" i="11"/>
  <c r="B197" i="11" s="1"/>
  <c r="C198" i="11"/>
  <c r="C199" i="11"/>
  <c r="B199" i="11" s="1"/>
  <c r="C200" i="11"/>
  <c r="G200" i="11" s="1"/>
  <c r="C201" i="11"/>
  <c r="B201" i="11" s="1"/>
  <c r="C202" i="11"/>
  <c r="C203" i="11"/>
  <c r="B203" i="11" s="1"/>
  <c r="C204" i="11"/>
  <c r="G204" i="11" s="1"/>
  <c r="C205" i="11"/>
  <c r="B205" i="11" s="1"/>
  <c r="C206" i="11"/>
  <c r="C207" i="11"/>
  <c r="B207" i="11" s="1"/>
  <c r="C208" i="11"/>
  <c r="G208" i="11" s="1"/>
  <c r="C209" i="11"/>
  <c r="B209" i="11" s="1"/>
  <c r="C210" i="11"/>
  <c r="G40" i="22" l="1"/>
  <c r="D16" i="22"/>
  <c r="I40" i="22"/>
  <c r="J93" i="15"/>
  <c r="N88" i="15"/>
  <c r="G392" i="11"/>
  <c r="M53" i="15"/>
  <c r="N109" i="15"/>
  <c r="L109" i="15"/>
  <c r="L196" i="15"/>
  <c r="H109" i="15"/>
  <c r="P131" i="15"/>
  <c r="L131" i="15"/>
  <c r="O118" i="15"/>
  <c r="L113" i="15"/>
  <c r="L188" i="15"/>
  <c r="N95" i="15"/>
  <c r="M156" i="15"/>
  <c r="G56" i="15"/>
  <c r="L74" i="15"/>
  <c r="O69" i="15"/>
  <c r="O147" i="15"/>
  <c r="K69" i="15"/>
  <c r="P56" i="15"/>
  <c r="N131" i="15"/>
  <c r="L56" i="15"/>
  <c r="P136" i="15"/>
  <c r="O93" i="15"/>
  <c r="O73" i="15"/>
  <c r="J56" i="15"/>
  <c r="P54" i="15"/>
  <c r="N52" i="15"/>
  <c r="M143" i="15"/>
  <c r="N176" i="15"/>
  <c r="O171" i="15"/>
  <c r="N133" i="15"/>
  <c r="O135" i="15"/>
  <c r="J133" i="15"/>
  <c r="J121" i="15"/>
  <c r="N107" i="15"/>
  <c r="G320" i="11"/>
  <c r="P204" i="15"/>
  <c r="N192" i="15"/>
  <c r="N190" i="15"/>
  <c r="N168" i="15"/>
  <c r="J156" i="15"/>
  <c r="L140" i="15"/>
  <c r="J136" i="15"/>
  <c r="J131" i="15"/>
  <c r="P121" i="15"/>
  <c r="O90" i="15"/>
  <c r="P66" i="15"/>
  <c r="L52" i="15"/>
  <c r="G256" i="11"/>
  <c r="J204" i="15"/>
  <c r="O199" i="15"/>
  <c r="L160" i="15"/>
  <c r="H156" i="15"/>
  <c r="L144" i="15"/>
  <c r="L142" i="15"/>
  <c r="H136" i="15"/>
  <c r="G131" i="15"/>
  <c r="N121" i="15"/>
  <c r="N117" i="15"/>
  <c r="M96" i="15"/>
  <c r="N68" i="15"/>
  <c r="N66" i="15"/>
  <c r="J52" i="15"/>
  <c r="N182" i="15"/>
  <c r="L146" i="15"/>
  <c r="G136" i="15"/>
  <c r="L121" i="15"/>
  <c r="J117" i="15"/>
  <c r="O98" i="15"/>
  <c r="K96" i="15"/>
  <c r="L66" i="15"/>
  <c r="O53" i="15"/>
  <c r="J66" i="15"/>
  <c r="D17" i="16"/>
  <c r="O191" i="15"/>
  <c r="O179" i="15"/>
  <c r="N150" i="15"/>
  <c r="O105" i="15"/>
  <c r="N84" i="15"/>
  <c r="G66" i="15"/>
  <c r="G368" i="11"/>
  <c r="N156" i="15"/>
  <c r="N136" i="15"/>
  <c r="M136" i="15"/>
  <c r="G408" i="11"/>
  <c r="G376" i="11"/>
  <c r="G352" i="11"/>
  <c r="G328" i="11"/>
  <c r="G262" i="11"/>
  <c r="E256" i="11"/>
  <c r="J196" i="15"/>
  <c r="N188" i="15"/>
  <c r="J188" i="15"/>
  <c r="K171" i="15"/>
  <c r="O167" i="15"/>
  <c r="L164" i="15"/>
  <c r="M152" i="15"/>
  <c r="M147" i="15"/>
  <c r="N146" i="15"/>
  <c r="J146" i="15"/>
  <c r="P140" i="15"/>
  <c r="H140" i="15"/>
  <c r="O139" i="15"/>
  <c r="P133" i="15"/>
  <c r="L133" i="15"/>
  <c r="G133" i="15"/>
  <c r="M125" i="15"/>
  <c r="O121" i="15"/>
  <c r="M121" i="15"/>
  <c r="K121" i="15"/>
  <c r="G121" i="15"/>
  <c r="P117" i="15"/>
  <c r="L117" i="15"/>
  <c r="N115" i="15"/>
  <c r="P109" i="15"/>
  <c r="M109" i="15"/>
  <c r="J109" i="15"/>
  <c r="G109" i="15"/>
  <c r="J105" i="15"/>
  <c r="M100" i="15"/>
  <c r="K90" i="15"/>
  <c r="H86" i="15"/>
  <c r="J78" i="15"/>
  <c r="K77" i="15"/>
  <c r="J76" i="15"/>
  <c r="M73" i="15"/>
  <c r="L72" i="15"/>
  <c r="J68" i="15"/>
  <c r="L62" i="15"/>
  <c r="K57" i="15"/>
  <c r="J54" i="15"/>
  <c r="K48" i="15"/>
  <c r="G97" i="11"/>
  <c r="G412" i="11"/>
  <c r="B412" i="11"/>
  <c r="G407" i="11"/>
  <c r="B407" i="11"/>
  <c r="G396" i="11"/>
  <c r="B396" i="11"/>
  <c r="G391" i="11"/>
  <c r="B391" i="11"/>
  <c r="G380" i="11"/>
  <c r="B380" i="11"/>
  <c r="G375" i="11"/>
  <c r="B375" i="11"/>
  <c r="G364" i="11"/>
  <c r="B364" i="11"/>
  <c r="G360" i="11"/>
  <c r="G359" i="11"/>
  <c r="B359" i="11"/>
  <c r="G348" i="11"/>
  <c r="B348" i="11"/>
  <c r="G344" i="11"/>
  <c r="G343" i="11"/>
  <c r="B343" i="11"/>
  <c r="G332" i="11"/>
  <c r="B332" i="11"/>
  <c r="G327" i="11"/>
  <c r="B327" i="11"/>
  <c r="G316" i="11"/>
  <c r="B316" i="11"/>
  <c r="G300" i="11"/>
  <c r="B300" i="11"/>
  <c r="G284" i="11"/>
  <c r="B284" i="11"/>
  <c r="G268" i="11"/>
  <c r="B268" i="11"/>
  <c r="G264" i="11"/>
  <c r="G258" i="11"/>
  <c r="B258" i="11"/>
  <c r="G254" i="11"/>
  <c r="L204" i="15"/>
  <c r="G204" i="15"/>
  <c r="O203" i="15"/>
  <c r="N200" i="15"/>
  <c r="K147" i="15"/>
  <c r="K143" i="15"/>
  <c r="G140" i="15"/>
  <c r="G96" i="15"/>
  <c r="P74" i="15"/>
  <c r="G74" i="15"/>
  <c r="M69" i="15"/>
  <c r="P68" i="15"/>
  <c r="L68" i="15"/>
  <c r="O66" i="15"/>
  <c r="M66" i="15"/>
  <c r="K66" i="15"/>
  <c r="H66" i="15"/>
  <c r="F66" i="15"/>
  <c r="N64" i="15"/>
  <c r="N60" i="15"/>
  <c r="M57" i="15"/>
  <c r="G57" i="15"/>
  <c r="L54" i="15"/>
  <c r="G54" i="15"/>
  <c r="K53" i="15"/>
  <c r="G161" i="11"/>
  <c r="G413" i="11"/>
  <c r="B413" i="11"/>
  <c r="G404" i="11"/>
  <c r="B404" i="11"/>
  <c r="G400" i="11"/>
  <c r="G399" i="11"/>
  <c r="B399" i="11"/>
  <c r="G388" i="11"/>
  <c r="B388" i="11"/>
  <c r="G384" i="11"/>
  <c r="G383" i="11"/>
  <c r="B383" i="11"/>
  <c r="G372" i="11"/>
  <c r="B372" i="11"/>
  <c r="G367" i="11"/>
  <c r="B367" i="11"/>
  <c r="G356" i="11"/>
  <c r="B356" i="11"/>
  <c r="G351" i="11"/>
  <c r="B351" i="11"/>
  <c r="G340" i="11"/>
  <c r="B340" i="11"/>
  <c r="G335" i="11"/>
  <c r="B335" i="11"/>
  <c r="G324" i="11"/>
  <c r="B324" i="11"/>
  <c r="G319" i="11"/>
  <c r="B319" i="11"/>
  <c r="M86" i="15"/>
  <c r="O77" i="15"/>
  <c r="N76" i="15"/>
  <c r="N74" i="15"/>
  <c r="J74" i="15"/>
  <c r="N194" i="15"/>
  <c r="J190" i="15"/>
  <c r="K179" i="15"/>
  <c r="N178" i="15"/>
  <c r="J164" i="15"/>
  <c r="O163" i="15"/>
  <c r="J160" i="15"/>
  <c r="O159" i="15"/>
  <c r="N154" i="15"/>
  <c r="H152" i="15"/>
  <c r="N144" i="15"/>
  <c r="J142" i="15"/>
  <c r="M140" i="15"/>
  <c r="L136" i="15"/>
  <c r="O133" i="15"/>
  <c r="K133" i="15"/>
  <c r="F133" i="15"/>
  <c r="O131" i="15"/>
  <c r="K131" i="15"/>
  <c r="F131" i="15"/>
  <c r="H125" i="15"/>
  <c r="O124" i="15"/>
  <c r="P113" i="15"/>
  <c r="K100" i="15"/>
  <c r="N97" i="15"/>
  <c r="J90" i="15"/>
  <c r="L86" i="15"/>
  <c r="N82" i="15"/>
  <c r="K81" i="15"/>
  <c r="J80" i="15"/>
  <c r="M77" i="15"/>
  <c r="L76" i="15"/>
  <c r="M74" i="15"/>
  <c r="H74" i="15"/>
  <c r="J72" i="15"/>
  <c r="P62" i="15"/>
  <c r="N58" i="15"/>
  <c r="O46" i="15"/>
  <c r="N45" i="15"/>
  <c r="K199" i="15"/>
  <c r="J184" i="15"/>
  <c r="N174" i="15"/>
  <c r="P160" i="15"/>
  <c r="J144" i="15"/>
  <c r="M133" i="15"/>
  <c r="H133" i="15"/>
  <c r="M131" i="15"/>
  <c r="H131" i="15"/>
  <c r="G113" i="15"/>
  <c r="O100" i="15"/>
  <c r="N90" i="15"/>
  <c r="P86" i="15"/>
  <c r="G86" i="15"/>
  <c r="P76" i="15"/>
  <c r="O74" i="15"/>
  <c r="K74" i="15"/>
  <c r="F74" i="15"/>
  <c r="G62" i="15"/>
  <c r="O50" i="15"/>
  <c r="P184" i="15"/>
  <c r="G184" i="15"/>
  <c r="J182" i="15"/>
  <c r="J178" i="15"/>
  <c r="J176" i="15"/>
  <c r="P152" i="15"/>
  <c r="L152" i="15"/>
  <c r="G152" i="15"/>
  <c r="N127" i="15"/>
  <c r="O126" i="15"/>
  <c r="P125" i="15"/>
  <c r="L125" i="15"/>
  <c r="G125" i="15"/>
  <c r="O113" i="15"/>
  <c r="K113" i="15"/>
  <c r="F113" i="15"/>
  <c r="N105" i="15"/>
  <c r="G105" i="15"/>
  <c r="O104" i="15"/>
  <c r="N103" i="15"/>
  <c r="N93" i="15"/>
  <c r="G93" i="15"/>
  <c r="G81" i="15"/>
  <c r="P80" i="15"/>
  <c r="G80" i="15"/>
  <c r="P78" i="15"/>
  <c r="G78" i="15"/>
  <c r="O62" i="15"/>
  <c r="K62" i="15"/>
  <c r="F62" i="15"/>
  <c r="G48" i="15"/>
  <c r="N47" i="15"/>
  <c r="P196" i="15"/>
  <c r="G196" i="15"/>
  <c r="N186" i="15"/>
  <c r="N184" i="15"/>
  <c r="P164" i="15"/>
  <c r="G164" i="15"/>
  <c r="O160" i="15"/>
  <c r="G160" i="15"/>
  <c r="P156" i="15"/>
  <c r="L156" i="15"/>
  <c r="G156" i="15"/>
  <c r="O152" i="15"/>
  <c r="K152" i="15"/>
  <c r="G143" i="15"/>
  <c r="P142" i="15"/>
  <c r="G142" i="15"/>
  <c r="O140" i="15"/>
  <c r="K140" i="15"/>
  <c r="F140" i="15"/>
  <c r="O125" i="15"/>
  <c r="K125" i="15"/>
  <c r="M124" i="15"/>
  <c r="N123" i="15"/>
  <c r="N113" i="15"/>
  <c r="J113" i="15"/>
  <c r="M105" i="15"/>
  <c r="M93" i="15"/>
  <c r="M90" i="15"/>
  <c r="H90" i="15"/>
  <c r="O86" i="15"/>
  <c r="K86" i="15"/>
  <c r="F86" i="15"/>
  <c r="O81" i="15"/>
  <c r="N80" i="15"/>
  <c r="N78" i="15"/>
  <c r="K73" i="15"/>
  <c r="P72" i="15"/>
  <c r="G72" i="15"/>
  <c r="N62" i="15"/>
  <c r="J62" i="15"/>
  <c r="O48" i="15"/>
  <c r="J200" i="15"/>
  <c r="N196" i="15"/>
  <c r="K191" i="15"/>
  <c r="P188" i="15"/>
  <c r="G188" i="15"/>
  <c r="L184" i="15"/>
  <c r="N164" i="15"/>
  <c r="N160" i="15"/>
  <c r="O156" i="15"/>
  <c r="K156" i="15"/>
  <c r="N152" i="15"/>
  <c r="J152" i="15"/>
  <c r="P146" i="15"/>
  <c r="P144" i="15"/>
  <c r="N140" i="15"/>
  <c r="J140" i="15"/>
  <c r="O136" i="15"/>
  <c r="K136" i="15"/>
  <c r="F136" i="15"/>
  <c r="N125" i="15"/>
  <c r="J125" i="15"/>
  <c r="M113" i="15"/>
  <c r="H113" i="15"/>
  <c r="O109" i="15"/>
  <c r="K109" i="15"/>
  <c r="F109" i="15"/>
  <c r="P105" i="15"/>
  <c r="L105" i="15"/>
  <c r="N99" i="15"/>
  <c r="P93" i="15"/>
  <c r="L93" i="15"/>
  <c r="P90" i="15"/>
  <c r="L90" i="15"/>
  <c r="N86" i="15"/>
  <c r="J86" i="15"/>
  <c r="N72" i="15"/>
  <c r="M62" i="15"/>
  <c r="H62" i="15"/>
  <c r="P52" i="15"/>
  <c r="M48" i="15"/>
  <c r="H41" i="15"/>
  <c r="E201" i="11"/>
  <c r="G199" i="11"/>
  <c r="E137" i="11"/>
  <c r="G135" i="11"/>
  <c r="E73" i="11"/>
  <c r="G71" i="11"/>
  <c r="G153" i="11"/>
  <c r="G109" i="11"/>
  <c r="G173" i="11"/>
  <c r="G89" i="11"/>
  <c r="G61" i="11"/>
  <c r="G205" i="11"/>
  <c r="G193" i="11"/>
  <c r="G155" i="11"/>
  <c r="G141" i="11"/>
  <c r="G129" i="11"/>
  <c r="G91" i="11"/>
  <c r="G77" i="11"/>
  <c r="G65" i="11"/>
  <c r="E169" i="11"/>
  <c r="G167" i="11"/>
  <c r="E105" i="11"/>
  <c r="G103" i="11"/>
  <c r="E57" i="11"/>
  <c r="E171" i="11"/>
  <c r="G163" i="11"/>
  <c r="G157" i="11"/>
  <c r="E155" i="11"/>
  <c r="E153" i="11"/>
  <c r="G151" i="11"/>
  <c r="E107" i="11"/>
  <c r="G99" i="11"/>
  <c r="G93" i="11"/>
  <c r="E91" i="11"/>
  <c r="E89" i="11"/>
  <c r="G87" i="11"/>
  <c r="G63" i="11"/>
  <c r="G55" i="11"/>
  <c r="G187" i="11"/>
  <c r="G123" i="11"/>
  <c r="G121" i="11"/>
  <c r="G185" i="11"/>
  <c r="E203" i="11"/>
  <c r="G195" i="11"/>
  <c r="G189" i="11"/>
  <c r="E187" i="11"/>
  <c r="E185" i="11"/>
  <c r="G183" i="11"/>
  <c r="E139" i="11"/>
  <c r="G131" i="11"/>
  <c r="G125" i="11"/>
  <c r="E123" i="11"/>
  <c r="E121" i="11"/>
  <c r="G119" i="11"/>
  <c r="E75" i="11"/>
  <c r="G67" i="11"/>
  <c r="E59" i="11"/>
  <c r="G203" i="11"/>
  <c r="G201" i="11"/>
  <c r="G197" i="11"/>
  <c r="E195" i="11"/>
  <c r="E193" i="11"/>
  <c r="G191" i="11"/>
  <c r="G171" i="11"/>
  <c r="G169" i="11"/>
  <c r="G165" i="11"/>
  <c r="E163" i="11"/>
  <c r="E161" i="11"/>
  <c r="G159" i="11"/>
  <c r="G139" i="11"/>
  <c r="G137" i="11"/>
  <c r="G133" i="11"/>
  <c r="E131" i="11"/>
  <c r="E129" i="11"/>
  <c r="G127" i="11"/>
  <c r="G107" i="11"/>
  <c r="G105" i="11"/>
  <c r="G101" i="11"/>
  <c r="E99" i="11"/>
  <c r="E97" i="11"/>
  <c r="G95" i="11"/>
  <c r="G75" i="11"/>
  <c r="G73" i="11"/>
  <c r="G69" i="11"/>
  <c r="E67" i="11"/>
  <c r="E65" i="11"/>
  <c r="G209" i="11"/>
  <c r="G179" i="11"/>
  <c r="G177" i="11"/>
  <c r="G147" i="11"/>
  <c r="G145" i="11"/>
  <c r="G115" i="11"/>
  <c r="G113" i="11"/>
  <c r="G83" i="11"/>
  <c r="G81" i="11"/>
  <c r="G51" i="11"/>
  <c r="G49" i="11"/>
  <c r="G45" i="11"/>
  <c r="E209" i="11"/>
  <c r="G207" i="11"/>
  <c r="G181" i="11"/>
  <c r="E179" i="11"/>
  <c r="E177" i="11"/>
  <c r="G175" i="11"/>
  <c r="G149" i="11"/>
  <c r="E147" i="11"/>
  <c r="E145" i="11"/>
  <c r="G143" i="11"/>
  <c r="G117" i="11"/>
  <c r="E115" i="11"/>
  <c r="E113" i="11"/>
  <c r="G111" i="11"/>
  <c r="G85" i="11"/>
  <c r="E83" i="11"/>
  <c r="E81" i="11"/>
  <c r="G79" i="11"/>
  <c r="G59" i="11"/>
  <c r="G57" i="11"/>
  <c r="G53" i="11"/>
  <c r="E51" i="11"/>
  <c r="E49" i="11"/>
  <c r="G47" i="11"/>
  <c r="E45" i="11"/>
  <c r="B16" i="16"/>
  <c r="C23" i="16"/>
  <c r="B22" i="16"/>
  <c r="K203" i="15"/>
  <c r="P200" i="15"/>
  <c r="L200" i="15"/>
  <c r="M191" i="15"/>
  <c r="P190" i="15"/>
  <c r="L190" i="15"/>
  <c r="O188" i="15"/>
  <c r="M188" i="15"/>
  <c r="K188" i="15"/>
  <c r="H188" i="15"/>
  <c r="F188" i="15"/>
  <c r="J186" i="15"/>
  <c r="O184" i="15"/>
  <c r="M184" i="15"/>
  <c r="K184" i="15"/>
  <c r="H184" i="15"/>
  <c r="F184" i="15"/>
  <c r="M179" i="15"/>
  <c r="P178" i="15"/>
  <c r="L178" i="15"/>
  <c r="P176" i="15"/>
  <c r="L176" i="15"/>
  <c r="G176" i="15"/>
  <c r="K167" i="15"/>
  <c r="F125" i="15"/>
  <c r="K124" i="15"/>
  <c r="M104" i="15"/>
  <c r="F152" i="15"/>
  <c r="O128" i="15"/>
  <c r="O94" i="15"/>
  <c r="M128" i="15"/>
  <c r="O106" i="15"/>
  <c r="K104" i="15"/>
  <c r="K93" i="15"/>
  <c r="H93" i="15"/>
  <c r="F93" i="15"/>
  <c r="G90" i="15"/>
  <c r="E207" i="11"/>
  <c r="E205" i="11"/>
  <c r="E199" i="11"/>
  <c r="E197" i="11"/>
  <c r="E191" i="11"/>
  <c r="E189" i="11"/>
  <c r="E183" i="11"/>
  <c r="E181" i="11"/>
  <c r="E175" i="11"/>
  <c r="E173" i="11"/>
  <c r="E167" i="11"/>
  <c r="E165" i="11"/>
  <c r="E159" i="11"/>
  <c r="E157" i="11"/>
  <c r="E151" i="11"/>
  <c r="E149" i="11"/>
  <c r="E143" i="11"/>
  <c r="E141" i="11"/>
  <c r="E135" i="11"/>
  <c r="E133" i="11"/>
  <c r="E127" i="11"/>
  <c r="E125" i="11"/>
  <c r="E119" i="11"/>
  <c r="E117" i="11"/>
  <c r="E111" i="11"/>
  <c r="E109" i="11"/>
  <c r="E103" i="11"/>
  <c r="E101" i="11"/>
  <c r="E95" i="11"/>
  <c r="E93" i="11"/>
  <c r="E87" i="11"/>
  <c r="E85" i="11"/>
  <c r="E79" i="11"/>
  <c r="E77" i="11"/>
  <c r="E71" i="11"/>
  <c r="E69" i="11"/>
  <c r="E63" i="11"/>
  <c r="E61" i="11"/>
  <c r="E55" i="11"/>
  <c r="E53" i="11"/>
  <c r="E47" i="11"/>
  <c r="G414" i="11"/>
  <c r="E264" i="11"/>
  <c r="E262" i="11"/>
  <c r="G261" i="11"/>
  <c r="E254" i="11"/>
  <c r="E415" i="11"/>
  <c r="E414" i="11"/>
  <c r="E411" i="11"/>
  <c r="E408" i="11"/>
  <c r="E406" i="11"/>
  <c r="E403" i="11"/>
  <c r="E400" i="11"/>
  <c r="E398" i="11"/>
  <c r="E395" i="11"/>
  <c r="E392" i="11"/>
  <c r="E390" i="11"/>
  <c r="E387" i="11"/>
  <c r="E384" i="11"/>
  <c r="E382" i="11"/>
  <c r="E379" i="11"/>
  <c r="E376" i="11"/>
  <c r="E374" i="11"/>
  <c r="E371" i="11"/>
  <c r="E368" i="11"/>
  <c r="E366" i="11"/>
  <c r="E363" i="11"/>
  <c r="E360" i="11"/>
  <c r="E358" i="11"/>
  <c r="E355" i="11"/>
  <c r="E352" i="11"/>
  <c r="E350" i="11"/>
  <c r="E347" i="11"/>
  <c r="E344" i="11"/>
  <c r="E342" i="11"/>
  <c r="E339" i="11"/>
  <c r="E336" i="11"/>
  <c r="E334" i="11"/>
  <c r="E331" i="11"/>
  <c r="E328" i="11"/>
  <c r="E326" i="11"/>
  <c r="E323" i="11"/>
  <c r="E320" i="11"/>
  <c r="E318" i="11"/>
  <c r="G315" i="11"/>
  <c r="G313" i="11"/>
  <c r="G311" i="11"/>
  <c r="G309" i="11"/>
  <c r="G307" i="11"/>
  <c r="G305" i="11"/>
  <c r="G303" i="11"/>
  <c r="G301" i="11"/>
  <c r="E300" i="11"/>
  <c r="E298" i="11"/>
  <c r="E296" i="11"/>
  <c r="E294" i="11"/>
  <c r="E292" i="11"/>
  <c r="E290" i="11"/>
  <c r="E288" i="11"/>
  <c r="E286" i="11"/>
  <c r="G283" i="11"/>
  <c r="G281" i="11"/>
  <c r="G279" i="11"/>
  <c r="G277" i="11"/>
  <c r="G275" i="11"/>
  <c r="G273" i="11"/>
  <c r="G271" i="11"/>
  <c r="G269" i="11"/>
  <c r="E268" i="11"/>
  <c r="E266" i="11"/>
  <c r="E258" i="11"/>
  <c r="E413" i="11"/>
  <c r="E412" i="11"/>
  <c r="E410" i="11"/>
  <c r="E407" i="11"/>
  <c r="E404" i="11"/>
  <c r="E402" i="11"/>
  <c r="E399" i="11"/>
  <c r="E396" i="11"/>
  <c r="E394" i="11"/>
  <c r="E391" i="11"/>
  <c r="E388" i="11"/>
  <c r="E386" i="11"/>
  <c r="E383" i="11"/>
  <c r="E380" i="11"/>
  <c r="E378" i="11"/>
  <c r="E375" i="11"/>
  <c r="E372" i="11"/>
  <c r="E370" i="11"/>
  <c r="E367" i="11"/>
  <c r="E364" i="11"/>
  <c r="E362" i="11"/>
  <c r="E359" i="11"/>
  <c r="E356" i="11"/>
  <c r="E354" i="11"/>
  <c r="E351" i="11"/>
  <c r="E348" i="11"/>
  <c r="E346" i="11"/>
  <c r="E343" i="11"/>
  <c r="E340" i="11"/>
  <c r="E338" i="11"/>
  <c r="E335" i="11"/>
  <c r="E332" i="11"/>
  <c r="E330" i="11"/>
  <c r="E327" i="11"/>
  <c r="E324" i="11"/>
  <c r="E322" i="11"/>
  <c r="E319" i="11"/>
  <c r="E316" i="11"/>
  <c r="E314" i="11"/>
  <c r="E312" i="11"/>
  <c r="E310" i="11"/>
  <c r="E308" i="11"/>
  <c r="E306" i="11"/>
  <c r="E304" i="11"/>
  <c r="E302" i="11"/>
  <c r="G299" i="11"/>
  <c r="G297" i="11"/>
  <c r="G295" i="11"/>
  <c r="G293" i="11"/>
  <c r="G291" i="11"/>
  <c r="G289" i="11"/>
  <c r="G287" i="11"/>
  <c r="G285" i="11"/>
  <c r="E284" i="11"/>
  <c r="E282" i="11"/>
  <c r="E280" i="11"/>
  <c r="E278" i="11"/>
  <c r="E276" i="11"/>
  <c r="E274" i="11"/>
  <c r="E272" i="11"/>
  <c r="E270" i="11"/>
  <c r="G267" i="11"/>
  <c r="G265" i="11"/>
  <c r="E260" i="11"/>
  <c r="G257" i="11"/>
  <c r="B210" i="11"/>
  <c r="E210" i="11"/>
  <c r="G210" i="11"/>
  <c r="B202" i="11"/>
  <c r="E202" i="11"/>
  <c r="G202" i="11"/>
  <c r="B194" i="11"/>
  <c r="E194" i="11"/>
  <c r="G194" i="11"/>
  <c r="B186" i="11"/>
  <c r="E186" i="11"/>
  <c r="G186" i="11"/>
  <c r="B178" i="11"/>
  <c r="E178" i="11"/>
  <c r="G178" i="11"/>
  <c r="B170" i="11"/>
  <c r="E170" i="11"/>
  <c r="G170" i="11"/>
  <c r="B162" i="11"/>
  <c r="E162" i="11"/>
  <c r="G162" i="11"/>
  <c r="B154" i="11"/>
  <c r="E154" i="11"/>
  <c r="G154" i="11"/>
  <c r="B146" i="11"/>
  <c r="E146" i="11"/>
  <c r="G146" i="11"/>
  <c r="B138" i="11"/>
  <c r="E138" i="11"/>
  <c r="G138" i="11"/>
  <c r="B130" i="11"/>
  <c r="E130" i="11"/>
  <c r="G130" i="11"/>
  <c r="B122" i="11"/>
  <c r="E122" i="11"/>
  <c r="G122" i="11"/>
  <c r="B114" i="11"/>
  <c r="E114" i="11"/>
  <c r="G114" i="11"/>
  <c r="B106" i="11"/>
  <c r="E106" i="11"/>
  <c r="G106" i="11"/>
  <c r="B98" i="11"/>
  <c r="E98" i="11"/>
  <c r="G98" i="11"/>
  <c r="B90" i="11"/>
  <c r="E90" i="11"/>
  <c r="G90" i="11"/>
  <c r="B82" i="11"/>
  <c r="E82" i="11"/>
  <c r="G82" i="11"/>
  <c r="B74" i="11"/>
  <c r="E74" i="11"/>
  <c r="G74" i="11"/>
  <c r="B66" i="11"/>
  <c r="E66" i="11"/>
  <c r="G66" i="11"/>
  <c r="B58" i="11"/>
  <c r="E58" i="11"/>
  <c r="G58" i="11"/>
  <c r="B50" i="11"/>
  <c r="E50" i="11"/>
  <c r="G50" i="11"/>
  <c r="B206" i="11"/>
  <c r="E206" i="11"/>
  <c r="G206" i="11"/>
  <c r="B198" i="11"/>
  <c r="E198" i="11"/>
  <c r="G198" i="11"/>
  <c r="B190" i="11"/>
  <c r="E190" i="11"/>
  <c r="G190" i="11"/>
  <c r="B182" i="11"/>
  <c r="E182" i="11"/>
  <c r="G182" i="11"/>
  <c r="B174" i="11"/>
  <c r="E174" i="11"/>
  <c r="G174" i="11"/>
  <c r="B166" i="11"/>
  <c r="E166" i="11"/>
  <c r="G166" i="11"/>
  <c r="B158" i="11"/>
  <c r="E158" i="11"/>
  <c r="G158" i="11"/>
  <c r="B150" i="11"/>
  <c r="E150" i="11"/>
  <c r="G150" i="11"/>
  <c r="B142" i="11"/>
  <c r="E142" i="11"/>
  <c r="G142" i="11"/>
  <c r="B134" i="11"/>
  <c r="E134" i="11"/>
  <c r="G134" i="11"/>
  <c r="B126" i="11"/>
  <c r="E126" i="11"/>
  <c r="G126" i="11"/>
  <c r="B118" i="11"/>
  <c r="E118" i="11"/>
  <c r="G118" i="11"/>
  <c r="B110" i="11"/>
  <c r="E110" i="11"/>
  <c r="G110" i="11"/>
  <c r="B102" i="11"/>
  <c r="E102" i="11"/>
  <c r="G102" i="11"/>
  <c r="B94" i="11"/>
  <c r="E94" i="11"/>
  <c r="G94" i="11"/>
  <c r="B86" i="11"/>
  <c r="E86" i="11"/>
  <c r="G86" i="11"/>
  <c r="B78" i="11"/>
  <c r="E78" i="11"/>
  <c r="G78" i="11"/>
  <c r="B70" i="11"/>
  <c r="E70" i="11"/>
  <c r="G70" i="11"/>
  <c r="B62" i="11"/>
  <c r="E62" i="11"/>
  <c r="G62" i="11"/>
  <c r="B54" i="11"/>
  <c r="E54" i="11"/>
  <c r="G54" i="11"/>
  <c r="B46" i="11"/>
  <c r="E46" i="11"/>
  <c r="G46" i="11"/>
  <c r="B208" i="11"/>
  <c r="E208" i="11"/>
  <c r="B204" i="11"/>
  <c r="E204" i="11"/>
  <c r="B200" i="11"/>
  <c r="E200" i="11"/>
  <c r="B196" i="11"/>
  <c r="E196" i="11"/>
  <c r="B192" i="11"/>
  <c r="E192" i="11"/>
  <c r="B188" i="11"/>
  <c r="E188" i="11"/>
  <c r="B184" i="11"/>
  <c r="E184" i="11"/>
  <c r="B180" i="11"/>
  <c r="E180" i="11"/>
  <c r="B176" i="11"/>
  <c r="E176" i="11"/>
  <c r="B172" i="11"/>
  <c r="E172" i="11"/>
  <c r="B168" i="11"/>
  <c r="E168" i="11"/>
  <c r="B164" i="11"/>
  <c r="E164" i="11"/>
  <c r="B160" i="11"/>
  <c r="E160" i="11"/>
  <c r="B156" i="11"/>
  <c r="E156" i="11"/>
  <c r="B152" i="11"/>
  <c r="E152" i="11"/>
  <c r="B148" i="11"/>
  <c r="E148" i="11"/>
  <c r="B144" i="11"/>
  <c r="E144" i="11"/>
  <c r="B140" i="11"/>
  <c r="E140" i="11"/>
  <c r="B136" i="11"/>
  <c r="E136" i="11"/>
  <c r="B132" i="11"/>
  <c r="E132" i="11"/>
  <c r="B128" i="11"/>
  <c r="E128" i="11"/>
  <c r="B124" i="11"/>
  <c r="E124" i="11"/>
  <c r="B120" i="11"/>
  <c r="E120" i="11"/>
  <c r="B116" i="11"/>
  <c r="E116" i="11"/>
  <c r="B112" i="11"/>
  <c r="E112" i="11"/>
  <c r="B108" i="11"/>
  <c r="E108" i="11"/>
  <c r="B104" i="11"/>
  <c r="E104" i="11"/>
  <c r="B100" i="11"/>
  <c r="E100" i="11"/>
  <c r="B96" i="11"/>
  <c r="E96" i="11"/>
  <c r="B92" i="11"/>
  <c r="E92" i="11"/>
  <c r="B88" i="11"/>
  <c r="E88" i="11"/>
  <c r="B84" i="11"/>
  <c r="E84" i="11"/>
  <c r="B80" i="11"/>
  <c r="E80" i="11"/>
  <c r="B76" i="11"/>
  <c r="E76" i="11"/>
  <c r="B72" i="11"/>
  <c r="E72" i="11"/>
  <c r="B68" i="11"/>
  <c r="E68" i="11"/>
  <c r="B64" i="11"/>
  <c r="E64" i="11"/>
  <c r="B60" i="11"/>
  <c r="E60" i="11"/>
  <c r="B56" i="11"/>
  <c r="E56" i="11"/>
  <c r="B52" i="11"/>
  <c r="E52" i="11"/>
  <c r="B48" i="11"/>
  <c r="E48" i="11"/>
  <c r="F210" i="11"/>
  <c r="D210" i="11"/>
  <c r="F209" i="11"/>
  <c r="D209" i="11"/>
  <c r="F208" i="11"/>
  <c r="D208" i="11"/>
  <c r="F207" i="11"/>
  <c r="D207" i="11"/>
  <c r="F206" i="11"/>
  <c r="D206" i="11"/>
  <c r="F205" i="11"/>
  <c r="D205" i="11"/>
  <c r="F204" i="11"/>
  <c r="D204" i="11"/>
  <c r="F203" i="11"/>
  <c r="D203" i="11"/>
  <c r="F202" i="11"/>
  <c r="D202" i="11"/>
  <c r="F201" i="11"/>
  <c r="D201" i="11"/>
  <c r="F200" i="11"/>
  <c r="D200" i="11"/>
  <c r="F199" i="11"/>
  <c r="D199" i="11"/>
  <c r="F198" i="11"/>
  <c r="D198" i="11"/>
  <c r="F197" i="11"/>
  <c r="D197" i="11"/>
  <c r="F196" i="11"/>
  <c r="D196" i="11"/>
  <c r="F195" i="11"/>
  <c r="D195" i="11"/>
  <c r="F194" i="11"/>
  <c r="D194" i="11"/>
  <c r="F193" i="11"/>
  <c r="D193" i="11"/>
  <c r="F192" i="11"/>
  <c r="D192" i="11"/>
  <c r="F191" i="11"/>
  <c r="D191" i="11"/>
  <c r="F190" i="11"/>
  <c r="D190" i="11"/>
  <c r="F189" i="11"/>
  <c r="D189" i="11"/>
  <c r="F188" i="11"/>
  <c r="D188" i="11"/>
  <c r="F187" i="11"/>
  <c r="D187" i="11"/>
  <c r="F186" i="11"/>
  <c r="D186" i="11"/>
  <c r="F185" i="11"/>
  <c r="D185" i="11"/>
  <c r="F184" i="11"/>
  <c r="D184" i="11"/>
  <c r="F183" i="11"/>
  <c r="D183" i="11"/>
  <c r="F182" i="11"/>
  <c r="D182" i="11"/>
  <c r="F181" i="11"/>
  <c r="D181" i="11"/>
  <c r="F180" i="11"/>
  <c r="D180" i="11"/>
  <c r="F179" i="11"/>
  <c r="D179" i="11"/>
  <c r="F178" i="11"/>
  <c r="D178" i="11"/>
  <c r="F177" i="11"/>
  <c r="D177" i="11"/>
  <c r="F176" i="11"/>
  <c r="D176" i="11"/>
  <c r="F175" i="11"/>
  <c r="D175" i="11"/>
  <c r="F174" i="11"/>
  <c r="D174" i="11"/>
  <c r="F173" i="11"/>
  <c r="D173" i="11"/>
  <c r="F172" i="11"/>
  <c r="D172" i="11"/>
  <c r="F171" i="11"/>
  <c r="D171" i="11"/>
  <c r="F170" i="11"/>
  <c r="D170" i="11"/>
  <c r="F169" i="11"/>
  <c r="D169" i="11"/>
  <c r="F168" i="11"/>
  <c r="D168" i="11"/>
  <c r="F167" i="11"/>
  <c r="D167" i="11"/>
  <c r="F166" i="11"/>
  <c r="D166" i="11"/>
  <c r="F165" i="11"/>
  <c r="D165" i="11"/>
  <c r="F164" i="11"/>
  <c r="D164" i="11"/>
  <c r="F163" i="11"/>
  <c r="D163" i="11"/>
  <c r="F162" i="11"/>
  <c r="D162" i="11"/>
  <c r="F161" i="11"/>
  <c r="D161" i="11"/>
  <c r="F160" i="11"/>
  <c r="D160" i="11"/>
  <c r="F159" i="11"/>
  <c r="D159" i="11"/>
  <c r="F158" i="11"/>
  <c r="D158" i="11"/>
  <c r="F157" i="11"/>
  <c r="D157" i="11"/>
  <c r="F156" i="11"/>
  <c r="D156" i="11"/>
  <c r="F155" i="11"/>
  <c r="D155" i="11"/>
  <c r="F154" i="11"/>
  <c r="D154" i="11"/>
  <c r="F153" i="11"/>
  <c r="D153" i="11"/>
  <c r="F152" i="11"/>
  <c r="D152" i="11"/>
  <c r="F151" i="11"/>
  <c r="D151" i="11"/>
  <c r="F150" i="11"/>
  <c r="D150" i="11"/>
  <c r="F149" i="11"/>
  <c r="D149" i="11"/>
  <c r="F148" i="11"/>
  <c r="D148" i="11"/>
  <c r="F147" i="11"/>
  <c r="D147" i="11"/>
  <c r="F146" i="11"/>
  <c r="D146" i="11"/>
  <c r="F145" i="11"/>
  <c r="D145" i="11"/>
  <c r="F144" i="11"/>
  <c r="D144" i="11"/>
  <c r="F143" i="11"/>
  <c r="D143" i="11"/>
  <c r="F142" i="11"/>
  <c r="D142" i="11"/>
  <c r="F141" i="11"/>
  <c r="D141" i="11"/>
  <c r="F140" i="11"/>
  <c r="D140" i="11"/>
  <c r="F139" i="11"/>
  <c r="D139" i="11"/>
  <c r="F138" i="11"/>
  <c r="D138" i="11"/>
  <c r="F137" i="11"/>
  <c r="D137" i="11"/>
  <c r="F136" i="11"/>
  <c r="D136" i="11"/>
  <c r="F135" i="11"/>
  <c r="D135" i="11"/>
  <c r="F134" i="11"/>
  <c r="D134" i="11"/>
  <c r="F133" i="11"/>
  <c r="D133" i="11"/>
  <c r="F132" i="11"/>
  <c r="D132" i="11"/>
  <c r="F131" i="11"/>
  <c r="D131" i="11"/>
  <c r="F130" i="11"/>
  <c r="D130" i="11"/>
  <c r="F129" i="11"/>
  <c r="D129" i="11"/>
  <c r="F128" i="11"/>
  <c r="D128" i="11"/>
  <c r="F127" i="11"/>
  <c r="D127" i="11"/>
  <c r="F126" i="11"/>
  <c r="D126" i="11"/>
  <c r="F125" i="11"/>
  <c r="D125" i="11"/>
  <c r="F124" i="11"/>
  <c r="D124" i="11"/>
  <c r="F123" i="11"/>
  <c r="D123" i="11"/>
  <c r="F122" i="11"/>
  <c r="D122" i="11"/>
  <c r="F121" i="11"/>
  <c r="D121" i="11"/>
  <c r="F120" i="11"/>
  <c r="D120" i="11"/>
  <c r="F119" i="11"/>
  <c r="D119" i="11"/>
  <c r="F118" i="11"/>
  <c r="D118" i="11"/>
  <c r="F117" i="11"/>
  <c r="D117" i="11"/>
  <c r="F116" i="11"/>
  <c r="D116" i="11"/>
  <c r="F115" i="11"/>
  <c r="D115" i="11"/>
  <c r="F114" i="11"/>
  <c r="D114" i="11"/>
  <c r="F113" i="11"/>
  <c r="D113" i="11"/>
  <c r="F112" i="11"/>
  <c r="D112" i="11"/>
  <c r="F111" i="11"/>
  <c r="D111" i="11"/>
  <c r="F110" i="11"/>
  <c r="D110" i="11"/>
  <c r="F109" i="11"/>
  <c r="D109" i="11"/>
  <c r="F108" i="11"/>
  <c r="D108" i="11"/>
  <c r="F107" i="11"/>
  <c r="D107" i="11"/>
  <c r="F106" i="11"/>
  <c r="D106" i="11"/>
  <c r="F105" i="11"/>
  <c r="D105" i="11"/>
  <c r="F104" i="11"/>
  <c r="D104" i="11"/>
  <c r="F103" i="11"/>
  <c r="D103" i="11"/>
  <c r="F102" i="11"/>
  <c r="D102" i="11"/>
  <c r="F101" i="11"/>
  <c r="D101" i="11"/>
  <c r="F100" i="11"/>
  <c r="D100" i="11"/>
  <c r="F99" i="11"/>
  <c r="D99" i="11"/>
  <c r="F98" i="11"/>
  <c r="D98" i="11"/>
  <c r="F97" i="11"/>
  <c r="D97" i="11"/>
  <c r="F96" i="11"/>
  <c r="D96" i="11"/>
  <c r="F95" i="11"/>
  <c r="D95" i="11"/>
  <c r="F94" i="11"/>
  <c r="D94" i="11"/>
  <c r="F93" i="11"/>
  <c r="D93" i="11"/>
  <c r="F92" i="11"/>
  <c r="D92" i="11"/>
  <c r="F91" i="11"/>
  <c r="D91" i="11"/>
  <c r="F90" i="11"/>
  <c r="D90" i="11"/>
  <c r="F89" i="11"/>
  <c r="D89" i="11"/>
  <c r="F88" i="11"/>
  <c r="D88" i="11"/>
  <c r="F87" i="11"/>
  <c r="D87" i="11"/>
  <c r="F86" i="11"/>
  <c r="D86" i="11"/>
  <c r="F85" i="11"/>
  <c r="D85" i="11"/>
  <c r="F84" i="11"/>
  <c r="D84" i="11"/>
  <c r="F83" i="11"/>
  <c r="D83" i="11"/>
  <c r="F82" i="11"/>
  <c r="D82" i="11"/>
  <c r="F81" i="11"/>
  <c r="D81" i="11"/>
  <c r="F80" i="11"/>
  <c r="D80" i="11"/>
  <c r="F79" i="11"/>
  <c r="D79" i="11"/>
  <c r="F78" i="11"/>
  <c r="D78" i="11"/>
  <c r="F77" i="11"/>
  <c r="D77" i="11"/>
  <c r="F76" i="11"/>
  <c r="D76" i="11"/>
  <c r="F75" i="11"/>
  <c r="D75" i="11"/>
  <c r="F74" i="11"/>
  <c r="D74" i="11"/>
  <c r="F73" i="11"/>
  <c r="D73" i="11"/>
  <c r="F72" i="11"/>
  <c r="D72" i="11"/>
  <c r="F71" i="11"/>
  <c r="D71" i="11"/>
  <c r="F70" i="11"/>
  <c r="D70" i="11"/>
  <c r="F69" i="11"/>
  <c r="D69" i="11"/>
  <c r="F68" i="11"/>
  <c r="D68" i="11"/>
  <c r="F67" i="11"/>
  <c r="D67" i="11"/>
  <c r="F66" i="11"/>
  <c r="D66" i="11"/>
  <c r="F65" i="11"/>
  <c r="D65" i="11"/>
  <c r="F64" i="11"/>
  <c r="D64" i="11"/>
  <c r="F63" i="11"/>
  <c r="D63" i="11"/>
  <c r="F62" i="11"/>
  <c r="D62" i="11"/>
  <c r="F61" i="11"/>
  <c r="D61" i="11"/>
  <c r="F60" i="11"/>
  <c r="D60" i="11"/>
  <c r="F59" i="11"/>
  <c r="D59" i="11"/>
  <c r="F58" i="11"/>
  <c r="D58" i="11"/>
  <c r="F57" i="11"/>
  <c r="D57" i="11"/>
  <c r="F56" i="11"/>
  <c r="D56" i="11"/>
  <c r="F55" i="11"/>
  <c r="D55" i="11"/>
  <c r="F54" i="11"/>
  <c r="D54" i="11"/>
  <c r="F53" i="11"/>
  <c r="D53" i="11"/>
  <c r="F52" i="11"/>
  <c r="D52" i="11"/>
  <c r="F51" i="11"/>
  <c r="D51" i="11"/>
  <c r="F50" i="11"/>
  <c r="D50" i="11"/>
  <c r="F49" i="11"/>
  <c r="D49" i="11"/>
  <c r="F48" i="11"/>
  <c r="D48" i="11"/>
  <c r="F47" i="11"/>
  <c r="D47" i="11"/>
  <c r="F46" i="11"/>
  <c r="D46" i="11"/>
  <c r="F45" i="11"/>
  <c r="D45" i="11"/>
  <c r="G202" i="15"/>
  <c r="J202" i="15"/>
  <c r="N202" i="15"/>
  <c r="I180" i="15"/>
  <c r="G180" i="15"/>
  <c r="L180" i="15"/>
  <c r="P180" i="15"/>
  <c r="J180" i="15"/>
  <c r="N180" i="15"/>
  <c r="G162" i="15"/>
  <c r="L162" i="15"/>
  <c r="P162" i="15"/>
  <c r="J162" i="15"/>
  <c r="N162" i="15"/>
  <c r="I148" i="15"/>
  <c r="F148" i="15"/>
  <c r="H148" i="15"/>
  <c r="K148" i="15"/>
  <c r="M148" i="15"/>
  <c r="O148" i="15"/>
  <c r="G148" i="15"/>
  <c r="L148" i="15"/>
  <c r="P148" i="15"/>
  <c r="J148" i="15"/>
  <c r="K122" i="15"/>
  <c r="O122" i="15"/>
  <c r="J119" i="15"/>
  <c r="N119" i="15"/>
  <c r="I92" i="15"/>
  <c r="F92" i="15"/>
  <c r="H92" i="15"/>
  <c r="K92" i="15"/>
  <c r="M92" i="15"/>
  <c r="O92" i="15"/>
  <c r="G92" i="15"/>
  <c r="L92" i="15"/>
  <c r="P92" i="15"/>
  <c r="J92" i="15"/>
  <c r="N92" i="15"/>
  <c r="I49" i="15"/>
  <c r="F49" i="15"/>
  <c r="H49" i="15"/>
  <c r="K49" i="15"/>
  <c r="M49" i="15"/>
  <c r="O49" i="15"/>
  <c r="G49" i="15"/>
  <c r="L49" i="15"/>
  <c r="P49" i="15"/>
  <c r="J49" i="15"/>
  <c r="N49" i="15"/>
  <c r="G44" i="15"/>
  <c r="K44" i="15"/>
  <c r="O44" i="15"/>
  <c r="M44" i="15"/>
  <c r="K42" i="15"/>
  <c r="O42" i="15"/>
  <c r="G195" i="15"/>
  <c r="M195" i="15"/>
  <c r="K195" i="15"/>
  <c r="O195" i="15"/>
  <c r="I172" i="15"/>
  <c r="F172" i="15"/>
  <c r="H172" i="15"/>
  <c r="K172" i="15"/>
  <c r="M172" i="15"/>
  <c r="O172" i="15"/>
  <c r="G172" i="15"/>
  <c r="L172" i="15"/>
  <c r="P172" i="15"/>
  <c r="J172" i="15"/>
  <c r="G155" i="15"/>
  <c r="M155" i="15"/>
  <c r="K155" i="15"/>
  <c r="O155" i="15"/>
  <c r="N148" i="15"/>
  <c r="G112" i="15"/>
  <c r="M112" i="15"/>
  <c r="K112" i="15"/>
  <c r="O112" i="15"/>
  <c r="K110" i="15"/>
  <c r="O110" i="15"/>
  <c r="I70" i="15"/>
  <c r="F70" i="15"/>
  <c r="H70" i="15"/>
  <c r="K70" i="15"/>
  <c r="M70" i="15"/>
  <c r="O70" i="15"/>
  <c r="G70" i="15"/>
  <c r="L70" i="15"/>
  <c r="P70" i="15"/>
  <c r="J70" i="15"/>
  <c r="N70" i="15"/>
  <c r="G206" i="15"/>
  <c r="L206" i="15"/>
  <c r="P206" i="15"/>
  <c r="J206" i="15"/>
  <c r="G198" i="15"/>
  <c r="J198" i="15"/>
  <c r="N198" i="15"/>
  <c r="G187" i="15"/>
  <c r="K187" i="15"/>
  <c r="O187" i="15"/>
  <c r="G175" i="15"/>
  <c r="M175" i="15"/>
  <c r="K175" i="15"/>
  <c r="I168" i="15"/>
  <c r="F168" i="15"/>
  <c r="H168" i="15"/>
  <c r="K168" i="15"/>
  <c r="M168" i="15"/>
  <c r="O168" i="15"/>
  <c r="G168" i="15"/>
  <c r="L168" i="15"/>
  <c r="P168" i="15"/>
  <c r="G158" i="15"/>
  <c r="L158" i="15"/>
  <c r="P158" i="15"/>
  <c r="J158" i="15"/>
  <c r="G151" i="15"/>
  <c r="M151" i="15"/>
  <c r="K151" i="15"/>
  <c r="G138" i="15"/>
  <c r="L138" i="15"/>
  <c r="P138" i="15"/>
  <c r="J138" i="15"/>
  <c r="I129" i="15"/>
  <c r="H129" i="15"/>
  <c r="L129" i="15"/>
  <c r="N129" i="15"/>
  <c r="P129" i="15"/>
  <c r="K129" i="15"/>
  <c r="O129" i="15"/>
  <c r="K114" i="15"/>
  <c r="O114" i="15"/>
  <c r="K102" i="15"/>
  <c r="O102" i="15"/>
  <c r="I101" i="15"/>
  <c r="F101" i="15"/>
  <c r="H101" i="15"/>
  <c r="K101" i="15"/>
  <c r="G101" i="15"/>
  <c r="L101" i="15"/>
  <c r="N101" i="15"/>
  <c r="P101" i="15"/>
  <c r="J101" i="15"/>
  <c r="O101" i="15"/>
  <c r="G85" i="15"/>
  <c r="M85" i="15"/>
  <c r="K85" i="15"/>
  <c r="O85" i="15"/>
  <c r="G61" i="15"/>
  <c r="M61" i="15"/>
  <c r="K61" i="15"/>
  <c r="O61" i="15"/>
  <c r="I204" i="15"/>
  <c r="F204" i="15"/>
  <c r="H204" i="15"/>
  <c r="K204" i="15"/>
  <c r="M204" i="15"/>
  <c r="O204" i="15"/>
  <c r="I200" i="15"/>
  <c r="F200" i="15"/>
  <c r="H200" i="15"/>
  <c r="K200" i="15"/>
  <c r="M200" i="15"/>
  <c r="O200" i="15"/>
  <c r="G194" i="15"/>
  <c r="L194" i="15"/>
  <c r="P194" i="15"/>
  <c r="I192" i="15"/>
  <c r="G192" i="15"/>
  <c r="L192" i="15"/>
  <c r="P192" i="15"/>
  <c r="G183" i="15"/>
  <c r="K183" i="15"/>
  <c r="G174" i="15"/>
  <c r="L174" i="15"/>
  <c r="P174" i="15"/>
  <c r="G170" i="15"/>
  <c r="J170" i="15"/>
  <c r="G166" i="15"/>
  <c r="J166" i="15"/>
  <c r="G163" i="15"/>
  <c r="M163" i="15"/>
  <c r="G159" i="15"/>
  <c r="M159" i="15"/>
  <c r="G154" i="15"/>
  <c r="L154" i="15"/>
  <c r="P154" i="15"/>
  <c r="G150" i="15"/>
  <c r="L150" i="15"/>
  <c r="P150" i="15"/>
  <c r="I144" i="15"/>
  <c r="F144" i="15"/>
  <c r="H144" i="15"/>
  <c r="K144" i="15"/>
  <c r="M144" i="15"/>
  <c r="O144" i="15"/>
  <c r="G139" i="15"/>
  <c r="M139" i="15"/>
  <c r="G135" i="15"/>
  <c r="M135" i="15"/>
  <c r="B120" i="15"/>
  <c r="M120" i="15"/>
  <c r="I117" i="15"/>
  <c r="F117" i="15"/>
  <c r="H117" i="15"/>
  <c r="K117" i="15"/>
  <c r="M117" i="15"/>
  <c r="O117" i="15"/>
  <c r="G116" i="15"/>
  <c r="K116" i="15"/>
  <c r="O116" i="15"/>
  <c r="J111" i="15"/>
  <c r="N111" i="15"/>
  <c r="G108" i="15"/>
  <c r="K108" i="15"/>
  <c r="I97" i="15"/>
  <c r="F97" i="15"/>
  <c r="H97" i="15"/>
  <c r="K97" i="15"/>
  <c r="M97" i="15"/>
  <c r="O97" i="15"/>
  <c r="G97" i="15"/>
  <c r="L97" i="15"/>
  <c r="P97" i="15"/>
  <c r="I89" i="15"/>
  <c r="G89" i="15"/>
  <c r="M89" i="15"/>
  <c r="K89" i="15"/>
  <c r="I82" i="15"/>
  <c r="F82" i="15"/>
  <c r="H82" i="15"/>
  <c r="K82" i="15"/>
  <c r="M82" i="15"/>
  <c r="O82" i="15"/>
  <c r="G82" i="15"/>
  <c r="L82" i="15"/>
  <c r="P82" i="15"/>
  <c r="G65" i="15"/>
  <c r="M65" i="15"/>
  <c r="K65" i="15"/>
  <c r="I58" i="15"/>
  <c r="F58" i="15"/>
  <c r="H58" i="15"/>
  <c r="K58" i="15"/>
  <c r="M58" i="15"/>
  <c r="O58" i="15"/>
  <c r="G58" i="15"/>
  <c r="L58" i="15"/>
  <c r="P58" i="15"/>
  <c r="I45" i="15"/>
  <c r="F45" i="15"/>
  <c r="H45" i="15"/>
  <c r="K45" i="15"/>
  <c r="M45" i="15"/>
  <c r="O45" i="15"/>
  <c r="G45" i="15"/>
  <c r="L45" i="15"/>
  <c r="P45" i="15"/>
  <c r="B40" i="15"/>
  <c r="G88" i="15"/>
  <c r="L88" i="15"/>
  <c r="P88" i="15"/>
  <c r="G84" i="15"/>
  <c r="L84" i="15"/>
  <c r="P84" i="15"/>
  <c r="I78" i="15"/>
  <c r="F78" i="15"/>
  <c r="H78" i="15"/>
  <c r="K78" i="15"/>
  <c r="M78" i="15"/>
  <c r="O78" i="15"/>
  <c r="G64" i="15"/>
  <c r="L64" i="15"/>
  <c r="P64" i="15"/>
  <c r="G60" i="15"/>
  <c r="L60" i="15"/>
  <c r="P60" i="15"/>
  <c r="I54" i="15"/>
  <c r="F54" i="15"/>
  <c r="H54" i="15"/>
  <c r="K54" i="15"/>
  <c r="M54" i="15"/>
  <c r="O54" i="15"/>
  <c r="J43" i="15"/>
  <c r="N43" i="15"/>
  <c r="M203" i="15"/>
  <c r="P202" i="15"/>
  <c r="L202" i="15"/>
  <c r="M199" i="15"/>
  <c r="P198" i="15"/>
  <c r="L198" i="15"/>
  <c r="O196" i="15"/>
  <c r="M196" i="15"/>
  <c r="K196" i="15"/>
  <c r="H196" i="15"/>
  <c r="F196" i="15"/>
  <c r="O192" i="15"/>
  <c r="M192" i="15"/>
  <c r="K192" i="15"/>
  <c r="H192" i="15"/>
  <c r="F192" i="15"/>
  <c r="M187" i="15"/>
  <c r="P186" i="15"/>
  <c r="L186" i="15"/>
  <c r="M183" i="15"/>
  <c r="P182" i="15"/>
  <c r="L182" i="15"/>
  <c r="O180" i="15"/>
  <c r="M180" i="15"/>
  <c r="K180" i="15"/>
  <c r="H180" i="15"/>
  <c r="F180" i="15"/>
  <c r="O176" i="15"/>
  <c r="M176" i="15"/>
  <c r="K176" i="15"/>
  <c r="H176" i="15"/>
  <c r="F176" i="15"/>
  <c r="M171" i="15"/>
  <c r="P170" i="15"/>
  <c r="L170" i="15"/>
  <c r="M167" i="15"/>
  <c r="P166" i="15"/>
  <c r="L166" i="15"/>
  <c r="O164" i="15"/>
  <c r="M164" i="15"/>
  <c r="K164" i="15"/>
  <c r="H164" i="15"/>
  <c r="F164" i="15"/>
  <c r="M160" i="15"/>
  <c r="K160" i="15"/>
  <c r="H160" i="15"/>
  <c r="F160" i="15"/>
  <c r="K120" i="15"/>
  <c r="M108" i="15"/>
  <c r="J129" i="15"/>
  <c r="G129" i="15"/>
  <c r="K128" i="15"/>
  <c r="B41" i="15"/>
  <c r="B204" i="15"/>
  <c r="B192" i="15"/>
  <c r="B188" i="15"/>
  <c r="B176" i="15"/>
  <c r="B172" i="15"/>
  <c r="B160" i="15"/>
  <c r="F156" i="15"/>
  <c r="B156" i="15"/>
  <c r="B144" i="15"/>
  <c r="B140" i="15"/>
  <c r="B133" i="15"/>
  <c r="F129" i="15"/>
  <c r="B129" i="15"/>
  <c r="B125" i="15"/>
  <c r="B113" i="15"/>
  <c r="B109" i="15"/>
  <c r="B97" i="15"/>
  <c r="B93" i="15"/>
  <c r="B92" i="15"/>
  <c r="B86" i="15"/>
  <c r="B82" i="15"/>
  <c r="B70" i="15"/>
  <c r="B66" i="15"/>
  <c r="B54" i="15"/>
  <c r="B45" i="15"/>
  <c r="I136" i="15"/>
  <c r="B200" i="15"/>
  <c r="B196" i="15"/>
  <c r="B184" i="15"/>
  <c r="B180" i="15"/>
  <c r="B168" i="15"/>
  <c r="B164" i="15"/>
  <c r="B152" i="15"/>
  <c r="B148" i="15"/>
  <c r="B131" i="15"/>
  <c r="H121" i="15"/>
  <c r="F121" i="15"/>
  <c r="B121" i="15"/>
  <c r="G120" i="15"/>
  <c r="B117" i="15"/>
  <c r="K105" i="15"/>
  <c r="H105" i="15"/>
  <c r="F105" i="15"/>
  <c r="B105" i="15"/>
  <c r="G104" i="15"/>
  <c r="B101" i="15"/>
  <c r="F90" i="15"/>
  <c r="B90" i="15"/>
  <c r="B78" i="15"/>
  <c r="B74" i="15"/>
  <c r="B62" i="15"/>
  <c r="B58" i="15"/>
  <c r="B49" i="15"/>
  <c r="B37" i="15"/>
  <c r="B33" i="15"/>
  <c r="B25" i="15"/>
  <c r="I104" i="15"/>
  <c r="G40" i="16"/>
  <c r="D16" i="16"/>
  <c r="D15" i="16"/>
  <c r="B40" i="11"/>
  <c r="B38" i="11"/>
  <c r="B36" i="11"/>
  <c r="B34" i="11"/>
  <c r="B32" i="11"/>
  <c r="B30" i="11"/>
  <c r="B28" i="11"/>
  <c r="B26" i="11"/>
  <c r="B24" i="11"/>
  <c r="B22" i="11"/>
  <c r="B20" i="11"/>
  <c r="B18" i="11"/>
  <c r="B11" i="11"/>
  <c r="B9" i="11"/>
  <c r="B39" i="11"/>
  <c r="B37" i="11"/>
  <c r="B35" i="11"/>
  <c r="B33" i="11"/>
  <c r="B31" i="11"/>
  <c r="B29" i="11"/>
  <c r="B27" i="11"/>
  <c r="B25" i="11"/>
  <c r="B23" i="11"/>
  <c r="B21" i="11"/>
  <c r="B19" i="11"/>
  <c r="B17" i="11"/>
  <c r="B10" i="11"/>
  <c r="B8" i="11"/>
  <c r="G308" i="11"/>
  <c r="G292" i="11"/>
  <c r="G276" i="11"/>
  <c r="G310" i="11"/>
  <c r="G302" i="11"/>
  <c r="G294" i="11"/>
  <c r="G286" i="11"/>
  <c r="G278" i="11"/>
  <c r="G270" i="11"/>
  <c r="G403" i="11"/>
  <c r="G395" i="11"/>
  <c r="G387" i="11"/>
  <c r="G379" i="11"/>
  <c r="G371" i="11"/>
  <c r="G363" i="11"/>
  <c r="G355" i="11"/>
  <c r="G347" i="11"/>
  <c r="G339" i="11"/>
  <c r="G331" i="11"/>
  <c r="G323" i="11"/>
  <c r="G312" i="11"/>
  <c r="G306" i="11"/>
  <c r="G296" i="11"/>
  <c r="G290" i="11"/>
  <c r="G280" i="11"/>
  <c r="G274" i="11"/>
  <c r="G415" i="11"/>
  <c r="G411" i="11"/>
  <c r="G410" i="11"/>
  <c r="E409" i="11"/>
  <c r="G409" i="11"/>
  <c r="G406" i="11"/>
  <c r="E405" i="11"/>
  <c r="G405" i="11"/>
  <c r="G402" i="11"/>
  <c r="E401" i="11"/>
  <c r="G401" i="11"/>
  <c r="G398" i="11"/>
  <c r="E397" i="11"/>
  <c r="G397" i="11"/>
  <c r="G394" i="11"/>
  <c r="E393" i="11"/>
  <c r="G393" i="11"/>
  <c r="G390" i="11"/>
  <c r="E389" i="11"/>
  <c r="G389" i="11"/>
  <c r="G386" i="11"/>
  <c r="E385" i="11"/>
  <c r="G385" i="11"/>
  <c r="G382" i="11"/>
  <c r="E381" i="11"/>
  <c r="G381" i="11"/>
  <c r="G378" i="11"/>
  <c r="E377" i="11"/>
  <c r="G377" i="11"/>
  <c r="G374" i="11"/>
  <c r="E373" i="11"/>
  <c r="G373" i="11"/>
  <c r="G370" i="11"/>
  <c r="E369" i="11"/>
  <c r="G369" i="11"/>
  <c r="G366" i="11"/>
  <c r="E365" i="11"/>
  <c r="G365" i="11"/>
  <c r="G362" i="11"/>
  <c r="E361" i="11"/>
  <c r="G361" i="11"/>
  <c r="G358" i="11"/>
  <c r="E357" i="11"/>
  <c r="G357" i="11"/>
  <c r="G354" i="11"/>
  <c r="E353" i="11"/>
  <c r="G353" i="11"/>
  <c r="G350" i="11"/>
  <c r="E349" i="11"/>
  <c r="G349" i="11"/>
  <c r="G346" i="11"/>
  <c r="E345" i="11"/>
  <c r="G345" i="11"/>
  <c r="G342" i="11"/>
  <c r="E341" i="11"/>
  <c r="G341" i="11"/>
  <c r="G338" i="11"/>
  <c r="E337" i="11"/>
  <c r="G337" i="11"/>
  <c r="G334" i="11"/>
  <c r="E333" i="11"/>
  <c r="G333" i="11"/>
  <c r="G330" i="11"/>
  <c r="E329" i="11"/>
  <c r="G329" i="11"/>
  <c r="G326" i="11"/>
  <c r="E325" i="11"/>
  <c r="G325" i="11"/>
  <c r="G322" i="11"/>
  <c r="E321" i="11"/>
  <c r="G321" i="11"/>
  <c r="G318" i="11"/>
  <c r="E317" i="11"/>
  <c r="G317" i="11"/>
  <c r="G314" i="11"/>
  <c r="G304" i="11"/>
  <c r="G298" i="11"/>
  <c r="G288" i="11"/>
  <c r="G282" i="11"/>
  <c r="G272" i="11"/>
  <c r="G266" i="11"/>
  <c r="G260" i="11"/>
  <c r="B201" i="15"/>
  <c r="I201" i="15"/>
  <c r="G201" i="15"/>
  <c r="M201" i="15"/>
  <c r="K201" i="15"/>
  <c r="B193" i="15"/>
  <c r="I193" i="15"/>
  <c r="G193" i="15"/>
  <c r="M193" i="15"/>
  <c r="K193" i="15"/>
  <c r="B185" i="15"/>
  <c r="I185" i="15"/>
  <c r="G185" i="15"/>
  <c r="M185" i="15"/>
  <c r="K185" i="15"/>
  <c r="B177" i="15"/>
  <c r="I177" i="15"/>
  <c r="G177" i="15"/>
  <c r="M177" i="15"/>
  <c r="K177" i="15"/>
  <c r="B169" i="15"/>
  <c r="I169" i="15"/>
  <c r="G169" i="15"/>
  <c r="M169" i="15"/>
  <c r="K169" i="15"/>
  <c r="B161" i="15"/>
  <c r="I161" i="15"/>
  <c r="G161" i="15"/>
  <c r="M161" i="15"/>
  <c r="K161" i="15"/>
  <c r="B153" i="15"/>
  <c r="I153" i="15"/>
  <c r="G153" i="15"/>
  <c r="M153" i="15"/>
  <c r="K153" i="15"/>
  <c r="B145" i="15"/>
  <c r="I145" i="15"/>
  <c r="G145" i="15"/>
  <c r="M145" i="15"/>
  <c r="K145" i="15"/>
  <c r="B137" i="15"/>
  <c r="I137" i="15"/>
  <c r="G137" i="15"/>
  <c r="M137" i="15"/>
  <c r="K137" i="15"/>
  <c r="I132" i="15"/>
  <c r="M132" i="15"/>
  <c r="I123" i="15"/>
  <c r="B123" i="15"/>
  <c r="F123" i="15"/>
  <c r="H123" i="15"/>
  <c r="K123" i="15"/>
  <c r="M123" i="15"/>
  <c r="O123" i="15"/>
  <c r="G123" i="15"/>
  <c r="L123" i="15"/>
  <c r="P123" i="15"/>
  <c r="I115" i="15"/>
  <c r="B115" i="15"/>
  <c r="F115" i="15"/>
  <c r="H115" i="15"/>
  <c r="K115" i="15"/>
  <c r="M115" i="15"/>
  <c r="O115" i="15"/>
  <c r="G115" i="15"/>
  <c r="L115" i="15"/>
  <c r="P115" i="15"/>
  <c r="I107" i="15"/>
  <c r="B107" i="15"/>
  <c r="F107" i="15"/>
  <c r="H107" i="15"/>
  <c r="K107" i="15"/>
  <c r="M107" i="15"/>
  <c r="O107" i="15"/>
  <c r="G107" i="15"/>
  <c r="L107" i="15"/>
  <c r="P107" i="15"/>
  <c r="I99" i="15"/>
  <c r="B99" i="15"/>
  <c r="F99" i="15"/>
  <c r="H99" i="15"/>
  <c r="K99" i="15"/>
  <c r="M99" i="15"/>
  <c r="O99" i="15"/>
  <c r="G99" i="15"/>
  <c r="L99" i="15"/>
  <c r="P99" i="15"/>
  <c r="B87" i="15"/>
  <c r="I87" i="15"/>
  <c r="G87" i="15"/>
  <c r="M87" i="15"/>
  <c r="K87" i="15"/>
  <c r="B79" i="15"/>
  <c r="I79" i="15"/>
  <c r="G79" i="15"/>
  <c r="M79" i="15"/>
  <c r="K79" i="15"/>
  <c r="B71" i="15"/>
  <c r="I71" i="15"/>
  <c r="G71" i="15"/>
  <c r="M71" i="15"/>
  <c r="K71" i="15"/>
  <c r="B63" i="15"/>
  <c r="I63" i="15"/>
  <c r="G63" i="15"/>
  <c r="M63" i="15"/>
  <c r="K63" i="15"/>
  <c r="B55" i="15"/>
  <c r="I55" i="15"/>
  <c r="G55" i="15"/>
  <c r="M55" i="15"/>
  <c r="K55" i="15"/>
  <c r="I47" i="15"/>
  <c r="B47" i="15"/>
  <c r="F47" i="15"/>
  <c r="H47" i="15"/>
  <c r="K47" i="15"/>
  <c r="M47" i="15"/>
  <c r="O47" i="15"/>
  <c r="G47" i="15"/>
  <c r="L47" i="15"/>
  <c r="P47" i="15"/>
  <c r="B39" i="15"/>
  <c r="B31" i="15"/>
  <c r="B27" i="15"/>
  <c r="B19" i="15"/>
  <c r="B10" i="15"/>
  <c r="I205" i="15"/>
  <c r="G205" i="15"/>
  <c r="M205" i="15"/>
  <c r="K205" i="15"/>
  <c r="B197" i="15"/>
  <c r="I197" i="15"/>
  <c r="G197" i="15"/>
  <c r="M197" i="15"/>
  <c r="K197" i="15"/>
  <c r="B189" i="15"/>
  <c r="I189" i="15"/>
  <c r="G189" i="15"/>
  <c r="M189" i="15"/>
  <c r="K189" i="15"/>
  <c r="B181" i="15"/>
  <c r="I181" i="15"/>
  <c r="G181" i="15"/>
  <c r="M181" i="15"/>
  <c r="K181" i="15"/>
  <c r="B173" i="15"/>
  <c r="I173" i="15"/>
  <c r="G173" i="15"/>
  <c r="M173" i="15"/>
  <c r="K173" i="15"/>
  <c r="B165" i="15"/>
  <c r="I165" i="15"/>
  <c r="G165" i="15"/>
  <c r="M165" i="15"/>
  <c r="K165" i="15"/>
  <c r="B157" i="15"/>
  <c r="I157" i="15"/>
  <c r="G157" i="15"/>
  <c r="M157" i="15"/>
  <c r="K157" i="15"/>
  <c r="B149" i="15"/>
  <c r="I149" i="15"/>
  <c r="G149" i="15"/>
  <c r="M149" i="15"/>
  <c r="K149" i="15"/>
  <c r="B141" i="15"/>
  <c r="I141" i="15"/>
  <c r="G141" i="15"/>
  <c r="M141" i="15"/>
  <c r="K141" i="15"/>
  <c r="I127" i="15"/>
  <c r="B127" i="15"/>
  <c r="F127" i="15"/>
  <c r="H127" i="15"/>
  <c r="K127" i="15"/>
  <c r="M127" i="15"/>
  <c r="O127" i="15"/>
  <c r="G127" i="15"/>
  <c r="L127" i="15"/>
  <c r="P127" i="15"/>
  <c r="I119" i="15"/>
  <c r="B119" i="15"/>
  <c r="F119" i="15"/>
  <c r="H119" i="15"/>
  <c r="K119" i="15"/>
  <c r="M119" i="15"/>
  <c r="O119" i="15"/>
  <c r="G119" i="15"/>
  <c r="L119" i="15"/>
  <c r="P119" i="15"/>
  <c r="I111" i="15"/>
  <c r="B111" i="15"/>
  <c r="F111" i="15"/>
  <c r="H111" i="15"/>
  <c r="K111" i="15"/>
  <c r="M111" i="15"/>
  <c r="O111" i="15"/>
  <c r="G111" i="15"/>
  <c r="L111" i="15"/>
  <c r="P111" i="15"/>
  <c r="I103" i="15"/>
  <c r="B103" i="15"/>
  <c r="F103" i="15"/>
  <c r="H103" i="15"/>
  <c r="K103" i="15"/>
  <c r="M103" i="15"/>
  <c r="O103" i="15"/>
  <c r="G103" i="15"/>
  <c r="L103" i="15"/>
  <c r="P103" i="15"/>
  <c r="I95" i="15"/>
  <c r="B95" i="15"/>
  <c r="F95" i="15"/>
  <c r="H95" i="15"/>
  <c r="K95" i="15"/>
  <c r="M95" i="15"/>
  <c r="O95" i="15"/>
  <c r="G95" i="15"/>
  <c r="L95" i="15"/>
  <c r="P95" i="15"/>
  <c r="G91" i="15"/>
  <c r="I91" i="15"/>
  <c r="M91" i="15"/>
  <c r="B83" i="15"/>
  <c r="I83" i="15"/>
  <c r="G83" i="15"/>
  <c r="M83" i="15"/>
  <c r="K83" i="15"/>
  <c r="B75" i="15"/>
  <c r="I75" i="15"/>
  <c r="G75" i="15"/>
  <c r="M75" i="15"/>
  <c r="K75" i="15"/>
  <c r="B67" i="15"/>
  <c r="I67" i="15"/>
  <c r="G67" i="15"/>
  <c r="M67" i="15"/>
  <c r="K67" i="15"/>
  <c r="B59" i="15"/>
  <c r="I59" i="15"/>
  <c r="G59" i="15"/>
  <c r="M59" i="15"/>
  <c r="K59" i="15"/>
  <c r="B51" i="15"/>
  <c r="I51" i="15"/>
  <c r="G51" i="15"/>
  <c r="M51" i="15"/>
  <c r="K51" i="15"/>
  <c r="I43" i="15"/>
  <c r="B43" i="15"/>
  <c r="F43" i="15"/>
  <c r="H43" i="15"/>
  <c r="K43" i="15"/>
  <c r="M43" i="15"/>
  <c r="O43" i="15"/>
  <c r="G43" i="15"/>
  <c r="L43" i="15"/>
  <c r="P43" i="15"/>
  <c r="B35" i="15"/>
  <c r="B29" i="15"/>
  <c r="B23" i="15"/>
  <c r="B15" i="15"/>
  <c r="B8" i="15"/>
  <c r="I206" i="15"/>
  <c r="B206" i="15"/>
  <c r="F206" i="15"/>
  <c r="H206" i="15"/>
  <c r="K206" i="15"/>
  <c r="M206" i="15"/>
  <c r="O206" i="15"/>
  <c r="I202" i="15"/>
  <c r="B202" i="15"/>
  <c r="F202" i="15"/>
  <c r="H202" i="15"/>
  <c r="K202" i="15"/>
  <c r="M202" i="15"/>
  <c r="O202" i="15"/>
  <c r="I198" i="15"/>
  <c r="B198" i="15"/>
  <c r="F198" i="15"/>
  <c r="H198" i="15"/>
  <c r="K198" i="15"/>
  <c r="M198" i="15"/>
  <c r="O198" i="15"/>
  <c r="I194" i="15"/>
  <c r="B194" i="15"/>
  <c r="F194" i="15"/>
  <c r="H194" i="15"/>
  <c r="K194" i="15"/>
  <c r="M194" i="15"/>
  <c r="O194" i="15"/>
  <c r="I190" i="15"/>
  <c r="B190" i="15"/>
  <c r="F190" i="15"/>
  <c r="H190" i="15"/>
  <c r="K190" i="15"/>
  <c r="M190" i="15"/>
  <c r="O190" i="15"/>
  <c r="I186" i="15"/>
  <c r="B186" i="15"/>
  <c r="F186" i="15"/>
  <c r="H186" i="15"/>
  <c r="K186" i="15"/>
  <c r="M186" i="15"/>
  <c r="O186" i="15"/>
  <c r="I182" i="15"/>
  <c r="B182" i="15"/>
  <c r="F182" i="15"/>
  <c r="H182" i="15"/>
  <c r="K182" i="15"/>
  <c r="M182" i="15"/>
  <c r="O182" i="15"/>
  <c r="I178" i="15"/>
  <c r="B178" i="15"/>
  <c r="F178" i="15"/>
  <c r="H178" i="15"/>
  <c r="K178" i="15"/>
  <c r="M178" i="15"/>
  <c r="O178" i="15"/>
  <c r="I174" i="15"/>
  <c r="B174" i="15"/>
  <c r="F174" i="15"/>
  <c r="H174" i="15"/>
  <c r="K174" i="15"/>
  <c r="M174" i="15"/>
  <c r="O174" i="15"/>
  <c r="I170" i="15"/>
  <c r="B170" i="15"/>
  <c r="F170" i="15"/>
  <c r="H170" i="15"/>
  <c r="K170" i="15"/>
  <c r="M170" i="15"/>
  <c r="O170" i="15"/>
  <c r="I166" i="15"/>
  <c r="B166" i="15"/>
  <c r="F166" i="15"/>
  <c r="H166" i="15"/>
  <c r="K166" i="15"/>
  <c r="M166" i="15"/>
  <c r="O166" i="15"/>
  <c r="I162" i="15"/>
  <c r="B162" i="15"/>
  <c r="F162" i="15"/>
  <c r="H162" i="15"/>
  <c r="K162" i="15"/>
  <c r="M162" i="15"/>
  <c r="O162" i="15"/>
  <c r="I158" i="15"/>
  <c r="B158" i="15"/>
  <c r="F158" i="15"/>
  <c r="H158" i="15"/>
  <c r="K158" i="15"/>
  <c r="M158" i="15"/>
  <c r="O158" i="15"/>
  <c r="I154" i="15"/>
  <c r="B154" i="15"/>
  <c r="F154" i="15"/>
  <c r="H154" i="15"/>
  <c r="K154" i="15"/>
  <c r="M154" i="15"/>
  <c r="O154" i="15"/>
  <c r="I150" i="15"/>
  <c r="B150" i="15"/>
  <c r="F150" i="15"/>
  <c r="H150" i="15"/>
  <c r="K150" i="15"/>
  <c r="M150" i="15"/>
  <c r="O150" i="15"/>
  <c r="I146" i="15"/>
  <c r="B146" i="15"/>
  <c r="F146" i="15"/>
  <c r="H146" i="15"/>
  <c r="K146" i="15"/>
  <c r="M146" i="15"/>
  <c r="O146" i="15"/>
  <c r="I142" i="15"/>
  <c r="B142" i="15"/>
  <c r="F142" i="15"/>
  <c r="H142" i="15"/>
  <c r="K142" i="15"/>
  <c r="M142" i="15"/>
  <c r="O142" i="15"/>
  <c r="I138" i="15"/>
  <c r="B138" i="15"/>
  <c r="F138" i="15"/>
  <c r="H138" i="15"/>
  <c r="K138" i="15"/>
  <c r="M138" i="15"/>
  <c r="O138" i="15"/>
  <c r="I134" i="15"/>
  <c r="M134" i="15"/>
  <c r="I130" i="15"/>
  <c r="M130" i="15"/>
  <c r="B126" i="15"/>
  <c r="I126" i="15"/>
  <c r="G126" i="15"/>
  <c r="M126" i="15"/>
  <c r="B122" i="15"/>
  <c r="I122" i="15"/>
  <c r="G122" i="15"/>
  <c r="M122" i="15"/>
  <c r="B118" i="15"/>
  <c r="I118" i="15"/>
  <c r="G118" i="15"/>
  <c r="M118" i="15"/>
  <c r="B114" i="15"/>
  <c r="I114" i="15"/>
  <c r="G114" i="15"/>
  <c r="M114" i="15"/>
  <c r="B110" i="15"/>
  <c r="I110" i="15"/>
  <c r="G110" i="15"/>
  <c r="M110" i="15"/>
  <c r="B106" i="15"/>
  <c r="I106" i="15"/>
  <c r="G106" i="15"/>
  <c r="M106" i="15"/>
  <c r="B102" i="15"/>
  <c r="I102" i="15"/>
  <c r="G102" i="15"/>
  <c r="M102" i="15"/>
  <c r="B98" i="15"/>
  <c r="I98" i="15"/>
  <c r="G98" i="15"/>
  <c r="M98" i="15"/>
  <c r="B94" i="15"/>
  <c r="I94" i="15"/>
  <c r="G94" i="15"/>
  <c r="M94" i="15"/>
  <c r="I88" i="15"/>
  <c r="B88" i="15"/>
  <c r="F88" i="15"/>
  <c r="H88" i="15"/>
  <c r="K88" i="15"/>
  <c r="M88" i="15"/>
  <c r="O88" i="15"/>
  <c r="I84" i="15"/>
  <c r="B84" i="15"/>
  <c r="F84" i="15"/>
  <c r="H84" i="15"/>
  <c r="K84" i="15"/>
  <c r="M84" i="15"/>
  <c r="O84" i="15"/>
  <c r="I80" i="15"/>
  <c r="B80" i="15"/>
  <c r="F80" i="15"/>
  <c r="H80" i="15"/>
  <c r="K80" i="15"/>
  <c r="M80" i="15"/>
  <c r="O80" i="15"/>
  <c r="I76" i="15"/>
  <c r="B76" i="15"/>
  <c r="F76" i="15"/>
  <c r="H76" i="15"/>
  <c r="K76" i="15"/>
  <c r="M76" i="15"/>
  <c r="O76" i="15"/>
  <c r="B72" i="15"/>
  <c r="F72" i="15"/>
  <c r="H72" i="15"/>
  <c r="K72" i="15"/>
  <c r="M72" i="15"/>
  <c r="O72" i="15"/>
  <c r="I68" i="15"/>
  <c r="B68" i="15"/>
  <c r="F68" i="15"/>
  <c r="H68" i="15"/>
  <c r="K68" i="15"/>
  <c r="M68" i="15"/>
  <c r="O68" i="15"/>
  <c r="I64" i="15"/>
  <c r="B64" i="15"/>
  <c r="F64" i="15"/>
  <c r="H64" i="15"/>
  <c r="K64" i="15"/>
  <c r="M64" i="15"/>
  <c r="O64" i="15"/>
  <c r="I60" i="15"/>
  <c r="B60" i="15"/>
  <c r="F60" i="15"/>
  <c r="H60" i="15"/>
  <c r="K60" i="15"/>
  <c r="M60" i="15"/>
  <c r="O60" i="15"/>
  <c r="I56" i="15"/>
  <c r="B56" i="15"/>
  <c r="F56" i="15"/>
  <c r="H56" i="15"/>
  <c r="K56" i="15"/>
  <c r="M56" i="15"/>
  <c r="O56" i="15"/>
  <c r="I52" i="15"/>
  <c r="B52" i="15"/>
  <c r="F52" i="15"/>
  <c r="H52" i="15"/>
  <c r="K52" i="15"/>
  <c r="M52" i="15"/>
  <c r="O52" i="15"/>
  <c r="I50" i="15"/>
  <c r="L50" i="15"/>
  <c r="N50" i="15"/>
  <c r="P50" i="15"/>
  <c r="I46" i="15"/>
  <c r="G46" i="15"/>
  <c r="M46" i="15"/>
  <c r="B42" i="15"/>
  <c r="I42" i="15"/>
  <c r="G42" i="15"/>
  <c r="M42" i="15"/>
  <c r="B38" i="15"/>
  <c r="B34" i="15"/>
  <c r="B26" i="15"/>
  <c r="B22" i="15"/>
  <c r="B18" i="15"/>
  <c r="B14" i="15"/>
  <c r="B9" i="15"/>
  <c r="B7" i="15"/>
  <c r="B203" i="15"/>
  <c r="I203" i="15"/>
  <c r="B199" i="15"/>
  <c r="I199" i="15"/>
  <c r="B195" i="15"/>
  <c r="I195" i="15"/>
  <c r="B191" i="15"/>
  <c r="I191" i="15"/>
  <c r="B187" i="15"/>
  <c r="I187" i="15"/>
  <c r="B183" i="15"/>
  <c r="I183" i="15"/>
  <c r="B179" i="15"/>
  <c r="I179" i="15"/>
  <c r="B175" i="15"/>
  <c r="I175" i="15"/>
  <c r="B171" i="15"/>
  <c r="I171" i="15"/>
  <c r="B167" i="15"/>
  <c r="I167" i="15"/>
  <c r="B163" i="15"/>
  <c r="I163" i="15"/>
  <c r="B159" i="15"/>
  <c r="I159" i="15"/>
  <c r="B155" i="15"/>
  <c r="I155" i="15"/>
  <c r="B151" i="15"/>
  <c r="I151" i="15"/>
  <c r="B147" i="15"/>
  <c r="I147" i="15"/>
  <c r="B143" i="15"/>
  <c r="I143" i="15"/>
  <c r="B139" i="15"/>
  <c r="I139" i="15"/>
  <c r="B135" i="15"/>
  <c r="I135" i="15"/>
  <c r="B128" i="15"/>
  <c r="I128" i="15"/>
  <c r="B124" i="15"/>
  <c r="I124" i="15"/>
  <c r="B116" i="15"/>
  <c r="I116" i="15"/>
  <c r="B112" i="15"/>
  <c r="I112" i="15"/>
  <c r="B108" i="15"/>
  <c r="I108" i="15"/>
  <c r="B100" i="15"/>
  <c r="I100" i="15"/>
  <c r="B96" i="15"/>
  <c r="I96" i="15"/>
  <c r="B85" i="15"/>
  <c r="I85" i="15"/>
  <c r="B81" i="15"/>
  <c r="I81" i="15"/>
  <c r="B77" i="15"/>
  <c r="I77" i="15"/>
  <c r="B73" i="15"/>
  <c r="I73" i="15"/>
  <c r="B69" i="15"/>
  <c r="I69" i="15"/>
  <c r="B65" i="15"/>
  <c r="I65" i="15"/>
  <c r="B61" i="15"/>
  <c r="I61" i="15"/>
  <c r="B57" i="15"/>
  <c r="I57" i="15"/>
  <c r="B53" i="15"/>
  <c r="I53" i="15"/>
  <c r="B44" i="15"/>
  <c r="I44" i="15"/>
  <c r="B36" i="15"/>
  <c r="B32" i="15"/>
  <c r="B20" i="15"/>
  <c r="B16" i="15"/>
  <c r="B11" i="15"/>
  <c r="I120" i="15"/>
  <c r="B205" i="15"/>
  <c r="F205" i="15"/>
  <c r="H205" i="15"/>
  <c r="J205" i="15"/>
  <c r="L205" i="15"/>
  <c r="N205" i="15"/>
  <c r="P205" i="15"/>
  <c r="B134" i="15"/>
  <c r="F134" i="15"/>
  <c r="H134" i="15"/>
  <c r="J134" i="15"/>
  <c r="L134" i="15"/>
  <c r="N134" i="15"/>
  <c r="B132" i="15"/>
  <c r="F132" i="15"/>
  <c r="H132" i="15"/>
  <c r="J132" i="15"/>
  <c r="L132" i="15"/>
  <c r="N132" i="15"/>
  <c r="P132" i="15"/>
  <c r="B130" i="15"/>
  <c r="F130" i="15"/>
  <c r="H130" i="15"/>
  <c r="J130" i="15"/>
  <c r="L130" i="15"/>
  <c r="N130" i="15"/>
  <c r="P130" i="15"/>
  <c r="P203" i="15"/>
  <c r="N203" i="15"/>
  <c r="L203" i="15"/>
  <c r="J203" i="15"/>
  <c r="H203" i="15"/>
  <c r="F203" i="15"/>
  <c r="P201" i="15"/>
  <c r="N201" i="15"/>
  <c r="L201" i="15"/>
  <c r="J201" i="15"/>
  <c r="H201" i="15"/>
  <c r="F201" i="15"/>
  <c r="P199" i="15"/>
  <c r="N199" i="15"/>
  <c r="L199" i="15"/>
  <c r="J199" i="15"/>
  <c r="H199" i="15"/>
  <c r="F199" i="15"/>
  <c r="P197" i="15"/>
  <c r="N197" i="15"/>
  <c r="L197" i="15"/>
  <c r="J197" i="15"/>
  <c r="H197" i="15"/>
  <c r="F197" i="15"/>
  <c r="P195" i="15"/>
  <c r="N195" i="15"/>
  <c r="L195" i="15"/>
  <c r="J195" i="15"/>
  <c r="H195" i="15"/>
  <c r="F195" i="15"/>
  <c r="P193" i="15"/>
  <c r="N193" i="15"/>
  <c r="L193" i="15"/>
  <c r="J193" i="15"/>
  <c r="H193" i="15"/>
  <c r="F193" i="15"/>
  <c r="P191" i="15"/>
  <c r="N191" i="15"/>
  <c r="L191" i="15"/>
  <c r="J191" i="15"/>
  <c r="H191" i="15"/>
  <c r="F191" i="15"/>
  <c r="P189" i="15"/>
  <c r="N189" i="15"/>
  <c r="L189" i="15"/>
  <c r="J189" i="15"/>
  <c r="H189" i="15"/>
  <c r="F189" i="15"/>
  <c r="P187" i="15"/>
  <c r="N187" i="15"/>
  <c r="L187" i="15"/>
  <c r="J187" i="15"/>
  <c r="H187" i="15"/>
  <c r="F187" i="15"/>
  <c r="P185" i="15"/>
  <c r="N185" i="15"/>
  <c r="L185" i="15"/>
  <c r="J185" i="15"/>
  <c r="H185" i="15"/>
  <c r="F185" i="15"/>
  <c r="P183" i="15"/>
  <c r="N183" i="15"/>
  <c r="L183" i="15"/>
  <c r="J183" i="15"/>
  <c r="H183" i="15"/>
  <c r="F183" i="15"/>
  <c r="P181" i="15"/>
  <c r="N181" i="15"/>
  <c r="L181" i="15"/>
  <c r="J181" i="15"/>
  <c r="H181" i="15"/>
  <c r="F181" i="15"/>
  <c r="P179" i="15"/>
  <c r="N179" i="15"/>
  <c r="L179" i="15"/>
  <c r="J179" i="15"/>
  <c r="H179" i="15"/>
  <c r="F179" i="15"/>
  <c r="P177" i="15"/>
  <c r="N177" i="15"/>
  <c r="L177" i="15"/>
  <c r="J177" i="15"/>
  <c r="H177" i="15"/>
  <c r="F177" i="15"/>
  <c r="P175" i="15"/>
  <c r="N175" i="15"/>
  <c r="L175" i="15"/>
  <c r="J175" i="15"/>
  <c r="H175" i="15"/>
  <c r="F175" i="15"/>
  <c r="P173" i="15"/>
  <c r="N173" i="15"/>
  <c r="L173" i="15"/>
  <c r="J173" i="15"/>
  <c r="H173" i="15"/>
  <c r="F173" i="15"/>
  <c r="P171" i="15"/>
  <c r="N171" i="15"/>
  <c r="L171" i="15"/>
  <c r="J171" i="15"/>
  <c r="H171" i="15"/>
  <c r="F171" i="15"/>
  <c r="P169" i="15"/>
  <c r="N169" i="15"/>
  <c r="L169" i="15"/>
  <c r="J169" i="15"/>
  <c r="H169" i="15"/>
  <c r="F169" i="15"/>
  <c r="P167" i="15"/>
  <c r="N167" i="15"/>
  <c r="L167" i="15"/>
  <c r="J167" i="15"/>
  <c r="H167" i="15"/>
  <c r="F167" i="15"/>
  <c r="P165" i="15"/>
  <c r="N165" i="15"/>
  <c r="L165" i="15"/>
  <c r="J165" i="15"/>
  <c r="H165" i="15"/>
  <c r="F165" i="15"/>
  <c r="P163" i="15"/>
  <c r="N163" i="15"/>
  <c r="L163" i="15"/>
  <c r="J163" i="15"/>
  <c r="H163" i="15"/>
  <c r="F163" i="15"/>
  <c r="P161" i="15"/>
  <c r="N161" i="15"/>
  <c r="L161" i="15"/>
  <c r="J161" i="15"/>
  <c r="H161" i="15"/>
  <c r="F161" i="15"/>
  <c r="P159" i="15"/>
  <c r="N159" i="15"/>
  <c r="L159" i="15"/>
  <c r="J159" i="15"/>
  <c r="H159" i="15"/>
  <c r="F159" i="15"/>
  <c r="P157" i="15"/>
  <c r="N157" i="15"/>
  <c r="L157" i="15"/>
  <c r="J157" i="15"/>
  <c r="H157" i="15"/>
  <c r="F157" i="15"/>
  <c r="P155" i="15"/>
  <c r="N155" i="15"/>
  <c r="L155" i="15"/>
  <c r="J155" i="15"/>
  <c r="H155" i="15"/>
  <c r="F155" i="15"/>
  <c r="P153" i="15"/>
  <c r="N153" i="15"/>
  <c r="L153" i="15"/>
  <c r="J153" i="15"/>
  <c r="H153" i="15"/>
  <c r="F153" i="15"/>
  <c r="P151" i="15"/>
  <c r="N151" i="15"/>
  <c r="L151" i="15"/>
  <c r="J151" i="15"/>
  <c r="H151" i="15"/>
  <c r="F151" i="15"/>
  <c r="P149" i="15"/>
  <c r="N149" i="15"/>
  <c r="L149" i="15"/>
  <c r="J149" i="15"/>
  <c r="H149" i="15"/>
  <c r="F149" i="15"/>
  <c r="P147" i="15"/>
  <c r="N147" i="15"/>
  <c r="L147" i="15"/>
  <c r="J147" i="15"/>
  <c r="H147" i="15"/>
  <c r="F147" i="15"/>
  <c r="P145" i="15"/>
  <c r="N145" i="15"/>
  <c r="L145" i="15"/>
  <c r="J145" i="15"/>
  <c r="H145" i="15"/>
  <c r="F145" i="15"/>
  <c r="P143" i="15"/>
  <c r="N143" i="15"/>
  <c r="L143" i="15"/>
  <c r="J143" i="15"/>
  <c r="H143" i="15"/>
  <c r="F143" i="15"/>
  <c r="P141" i="15"/>
  <c r="N141" i="15"/>
  <c r="L141" i="15"/>
  <c r="J141" i="15"/>
  <c r="H141" i="15"/>
  <c r="F141" i="15"/>
  <c r="P139" i="15"/>
  <c r="N139" i="15"/>
  <c r="L139" i="15"/>
  <c r="J139" i="15"/>
  <c r="H139" i="15"/>
  <c r="F139" i="15"/>
  <c r="P137" i="15"/>
  <c r="N137" i="15"/>
  <c r="L137" i="15"/>
  <c r="J137" i="15"/>
  <c r="H137" i="15"/>
  <c r="F137" i="15"/>
  <c r="P135" i="15"/>
  <c r="N135" i="15"/>
  <c r="L135" i="15"/>
  <c r="J135" i="15"/>
  <c r="H135" i="15"/>
  <c r="F135" i="15"/>
  <c r="O134" i="15"/>
  <c r="K134" i="15"/>
  <c r="G134" i="15"/>
  <c r="O132" i="15"/>
  <c r="K132" i="15"/>
  <c r="G132" i="15"/>
  <c r="O130" i="15"/>
  <c r="K130" i="15"/>
  <c r="G130" i="15"/>
  <c r="P128" i="15"/>
  <c r="N128" i="15"/>
  <c r="L128" i="15"/>
  <c r="J128" i="15"/>
  <c r="H128" i="15"/>
  <c r="F128" i="15"/>
  <c r="P126" i="15"/>
  <c r="N126" i="15"/>
  <c r="L126" i="15"/>
  <c r="J126" i="15"/>
  <c r="H126" i="15"/>
  <c r="F126" i="15"/>
  <c r="P124" i="15"/>
  <c r="N124" i="15"/>
  <c r="L124" i="15"/>
  <c r="J124" i="15"/>
  <c r="H124" i="15"/>
  <c r="F124" i="15"/>
  <c r="P122" i="15"/>
  <c r="N122" i="15"/>
  <c r="L122" i="15"/>
  <c r="J122" i="15"/>
  <c r="H122" i="15"/>
  <c r="F122" i="15"/>
  <c r="P120" i="15"/>
  <c r="N120" i="15"/>
  <c r="L120" i="15"/>
  <c r="J120" i="15"/>
  <c r="H120" i="15"/>
  <c r="F120" i="15"/>
  <c r="P118" i="15"/>
  <c r="N118" i="15"/>
  <c r="L118" i="15"/>
  <c r="J118" i="15"/>
  <c r="H118" i="15"/>
  <c r="F118" i="15"/>
  <c r="P116" i="15"/>
  <c r="N116" i="15"/>
  <c r="L116" i="15"/>
  <c r="J116" i="15"/>
  <c r="H116" i="15"/>
  <c r="F116" i="15"/>
  <c r="P114" i="15"/>
  <c r="N114" i="15"/>
  <c r="L114" i="15"/>
  <c r="J114" i="15"/>
  <c r="H114" i="15"/>
  <c r="F114" i="15"/>
  <c r="P112" i="15"/>
  <c r="N112" i="15"/>
  <c r="L112" i="15"/>
  <c r="J112" i="15"/>
  <c r="H112" i="15"/>
  <c r="F112" i="15"/>
  <c r="P110" i="15"/>
  <c r="N110" i="15"/>
  <c r="L110" i="15"/>
  <c r="J110" i="15"/>
  <c r="H110" i="15"/>
  <c r="F110" i="15"/>
  <c r="P108" i="15"/>
  <c r="N108" i="15"/>
  <c r="L108" i="15"/>
  <c r="J108" i="15"/>
  <c r="H108" i="15"/>
  <c r="F108" i="15"/>
  <c r="P106" i="15"/>
  <c r="N106" i="15"/>
  <c r="L106" i="15"/>
  <c r="J106" i="15"/>
  <c r="H106" i="15"/>
  <c r="F106" i="15"/>
  <c r="P104" i="15"/>
  <c r="N104" i="15"/>
  <c r="L104" i="15"/>
  <c r="J104" i="15"/>
  <c r="H104" i="15"/>
  <c r="F104" i="15"/>
  <c r="P102" i="15"/>
  <c r="N102" i="15"/>
  <c r="L102" i="15"/>
  <c r="J102" i="15"/>
  <c r="H102" i="15"/>
  <c r="F102" i="15"/>
  <c r="P100" i="15"/>
  <c r="N100" i="15"/>
  <c r="L100" i="15"/>
  <c r="J100" i="15"/>
  <c r="H100" i="15"/>
  <c r="F100" i="15"/>
  <c r="P98" i="15"/>
  <c r="N98" i="15"/>
  <c r="L98" i="15"/>
  <c r="J98" i="15"/>
  <c r="H98" i="15"/>
  <c r="F98" i="15"/>
  <c r="P96" i="15"/>
  <c r="N96" i="15"/>
  <c r="L96" i="15"/>
  <c r="J96" i="15"/>
  <c r="H96" i="15"/>
  <c r="F96" i="15"/>
  <c r="P94" i="15"/>
  <c r="N94" i="15"/>
  <c r="L94" i="15"/>
  <c r="J94" i="15"/>
  <c r="H94" i="15"/>
  <c r="F94" i="15"/>
  <c r="O91" i="15"/>
  <c r="K91" i="15"/>
  <c r="B91" i="15"/>
  <c r="F91" i="15"/>
  <c r="H91" i="15"/>
  <c r="J91" i="15"/>
  <c r="L91" i="15"/>
  <c r="N91" i="15"/>
  <c r="P91" i="15"/>
  <c r="B89" i="15"/>
  <c r="F89" i="15"/>
  <c r="H89" i="15"/>
  <c r="J89" i="15"/>
  <c r="L89" i="15"/>
  <c r="N89" i="15"/>
  <c r="P89" i="15"/>
  <c r="B50" i="15"/>
  <c r="F50" i="15"/>
  <c r="H50" i="15"/>
  <c r="J50" i="15"/>
  <c r="B48" i="15"/>
  <c r="F48" i="15"/>
  <c r="H48" i="15"/>
  <c r="J48" i="15"/>
  <c r="L48" i="15"/>
  <c r="N48" i="15"/>
  <c r="P48" i="15"/>
  <c r="B46" i="15"/>
  <c r="F46" i="15"/>
  <c r="H46" i="15"/>
  <c r="J46" i="15"/>
  <c r="L46" i="15"/>
  <c r="N46" i="15"/>
  <c r="P46" i="15"/>
  <c r="P87" i="15"/>
  <c r="N87" i="15"/>
  <c r="L87" i="15"/>
  <c r="J87" i="15"/>
  <c r="H87" i="15"/>
  <c r="F87" i="15"/>
  <c r="P85" i="15"/>
  <c r="N85" i="15"/>
  <c r="L85" i="15"/>
  <c r="J85" i="15"/>
  <c r="H85" i="15"/>
  <c r="F85" i="15"/>
  <c r="P83" i="15"/>
  <c r="N83" i="15"/>
  <c r="L83" i="15"/>
  <c r="J83" i="15"/>
  <c r="H83" i="15"/>
  <c r="F83" i="15"/>
  <c r="P81" i="15"/>
  <c r="N81" i="15"/>
  <c r="L81" i="15"/>
  <c r="J81" i="15"/>
  <c r="H81" i="15"/>
  <c r="F81" i="15"/>
  <c r="P79" i="15"/>
  <c r="N79" i="15"/>
  <c r="L79" i="15"/>
  <c r="J79" i="15"/>
  <c r="H79" i="15"/>
  <c r="F79" i="15"/>
  <c r="P77" i="15"/>
  <c r="N77" i="15"/>
  <c r="L77" i="15"/>
  <c r="J77" i="15"/>
  <c r="H77" i="15"/>
  <c r="F77" i="15"/>
  <c r="P75" i="15"/>
  <c r="N75" i="15"/>
  <c r="L75" i="15"/>
  <c r="J75" i="15"/>
  <c r="H75" i="15"/>
  <c r="F75" i="15"/>
  <c r="P73" i="15"/>
  <c r="N73" i="15"/>
  <c r="L73" i="15"/>
  <c r="J73" i="15"/>
  <c r="H73" i="15"/>
  <c r="F73" i="15"/>
  <c r="P71" i="15"/>
  <c r="N71" i="15"/>
  <c r="L71" i="15"/>
  <c r="J71" i="15"/>
  <c r="H71" i="15"/>
  <c r="F71" i="15"/>
  <c r="P69" i="15"/>
  <c r="N69" i="15"/>
  <c r="L69" i="15"/>
  <c r="J69" i="15"/>
  <c r="H69" i="15"/>
  <c r="F69" i="15"/>
  <c r="P67" i="15"/>
  <c r="N67" i="15"/>
  <c r="L67" i="15"/>
  <c r="J67" i="15"/>
  <c r="H67" i="15"/>
  <c r="F67" i="15"/>
  <c r="P65" i="15"/>
  <c r="N65" i="15"/>
  <c r="L65" i="15"/>
  <c r="J65" i="15"/>
  <c r="H65" i="15"/>
  <c r="F65" i="15"/>
  <c r="P63" i="15"/>
  <c r="N63" i="15"/>
  <c r="L63" i="15"/>
  <c r="J63" i="15"/>
  <c r="H63" i="15"/>
  <c r="F63" i="15"/>
  <c r="P61" i="15"/>
  <c r="N61" i="15"/>
  <c r="L61" i="15"/>
  <c r="J61" i="15"/>
  <c r="H61" i="15"/>
  <c r="F61" i="15"/>
  <c r="P59" i="15"/>
  <c r="N59" i="15"/>
  <c r="L59" i="15"/>
  <c r="J59" i="15"/>
  <c r="H59" i="15"/>
  <c r="F59" i="15"/>
  <c r="P57" i="15"/>
  <c r="N57" i="15"/>
  <c r="L57" i="15"/>
  <c r="J57" i="15"/>
  <c r="H57" i="15"/>
  <c r="F57" i="15"/>
  <c r="P55" i="15"/>
  <c r="N55" i="15"/>
  <c r="L55" i="15"/>
  <c r="J55" i="15"/>
  <c r="H55" i="15"/>
  <c r="F55" i="15"/>
  <c r="P53" i="15"/>
  <c r="N53" i="15"/>
  <c r="L53" i="15"/>
  <c r="J53" i="15"/>
  <c r="H53" i="15"/>
  <c r="F53" i="15"/>
  <c r="P51" i="15"/>
  <c r="N51" i="15"/>
  <c r="L51" i="15"/>
  <c r="J51" i="15"/>
  <c r="H51" i="15"/>
  <c r="F51" i="15"/>
  <c r="K50" i="15"/>
  <c r="G50" i="15"/>
  <c r="P44" i="15"/>
  <c r="N44" i="15"/>
  <c r="L44" i="15"/>
  <c r="J44" i="15"/>
  <c r="H44" i="15"/>
  <c r="F44" i="15"/>
  <c r="P42" i="15"/>
  <c r="N42" i="15"/>
  <c r="L42" i="15"/>
  <c r="J42" i="15"/>
  <c r="H42" i="15"/>
  <c r="F42" i="15"/>
  <c r="B30" i="15"/>
  <c r="B28" i="15"/>
  <c r="D414" i="11"/>
  <c r="F414" i="11"/>
  <c r="D412" i="11"/>
  <c r="F412" i="11"/>
  <c r="D410" i="11"/>
  <c r="F410" i="11"/>
  <c r="D408" i="11"/>
  <c r="F408" i="11"/>
  <c r="D406" i="11"/>
  <c r="F406" i="11"/>
  <c r="D404" i="11"/>
  <c r="F404" i="11"/>
  <c r="D402" i="11"/>
  <c r="F402" i="11"/>
  <c r="D400" i="11"/>
  <c r="F400" i="11"/>
  <c r="D398" i="11"/>
  <c r="F398" i="11"/>
  <c r="D396" i="11"/>
  <c r="F396" i="11"/>
  <c r="D394" i="11"/>
  <c r="F394" i="11"/>
  <c r="D392" i="11"/>
  <c r="F392" i="11"/>
  <c r="D390" i="11"/>
  <c r="F390" i="11"/>
  <c r="D388" i="11"/>
  <c r="F388" i="11"/>
  <c r="D386" i="11"/>
  <c r="F386" i="11"/>
  <c r="D384" i="11"/>
  <c r="F384" i="11"/>
  <c r="D382" i="11"/>
  <c r="F382" i="11"/>
  <c r="D380" i="11"/>
  <c r="F380" i="11"/>
  <c r="D378" i="11"/>
  <c r="F378" i="11"/>
  <c r="D376" i="11"/>
  <c r="F376" i="11"/>
  <c r="D374" i="11"/>
  <c r="F374" i="11"/>
  <c r="D372" i="11"/>
  <c r="F372" i="11"/>
  <c r="D370" i="11"/>
  <c r="F370" i="11"/>
  <c r="D368" i="11"/>
  <c r="F368" i="11"/>
  <c r="D366" i="11"/>
  <c r="F366" i="11"/>
  <c r="D364" i="11"/>
  <c r="F364" i="11"/>
  <c r="D362" i="11"/>
  <c r="F362" i="11"/>
  <c r="D360" i="11"/>
  <c r="F360" i="11"/>
  <c r="D358" i="11"/>
  <c r="F358" i="11"/>
  <c r="D356" i="11"/>
  <c r="F356" i="11"/>
  <c r="D354" i="11"/>
  <c r="F354" i="11"/>
  <c r="D352" i="11"/>
  <c r="F352" i="11"/>
  <c r="D350" i="11"/>
  <c r="F350" i="11"/>
  <c r="D348" i="11"/>
  <c r="F348" i="11"/>
  <c r="D346" i="11"/>
  <c r="F346" i="11"/>
  <c r="D344" i="11"/>
  <c r="F344" i="11"/>
  <c r="D342" i="11"/>
  <c r="F342" i="11"/>
  <c r="D340" i="11"/>
  <c r="F340" i="11"/>
  <c r="D338" i="11"/>
  <c r="F338" i="11"/>
  <c r="D336" i="11"/>
  <c r="F336" i="11"/>
  <c r="D334" i="11"/>
  <c r="F334" i="11"/>
  <c r="D332" i="11"/>
  <c r="F332" i="11"/>
  <c r="D330" i="11"/>
  <c r="F330" i="11"/>
  <c r="D328" i="11"/>
  <c r="F328" i="11"/>
  <c r="D326" i="11"/>
  <c r="F326" i="11"/>
  <c r="D324" i="11"/>
  <c r="F324" i="11"/>
  <c r="D322" i="11"/>
  <c r="F322" i="11"/>
  <c r="D320" i="11"/>
  <c r="F320" i="11"/>
  <c r="D318" i="11"/>
  <c r="F318" i="11"/>
  <c r="D316" i="11"/>
  <c r="F316" i="11"/>
  <c r="D315" i="11"/>
  <c r="F315" i="11"/>
  <c r="E315" i="11"/>
  <c r="D311" i="11"/>
  <c r="F311" i="11"/>
  <c r="E311" i="11"/>
  <c r="D307" i="11"/>
  <c r="F307" i="11"/>
  <c r="E307" i="11"/>
  <c r="D303" i="11"/>
  <c r="F303" i="11"/>
  <c r="E303" i="11"/>
  <c r="D299" i="11"/>
  <c r="F299" i="11"/>
  <c r="E299" i="11"/>
  <c r="D295" i="11"/>
  <c r="F295" i="11"/>
  <c r="E295" i="11"/>
  <c r="D291" i="11"/>
  <c r="F291" i="11"/>
  <c r="E291" i="11"/>
  <c r="D287" i="11"/>
  <c r="F287" i="11"/>
  <c r="E287" i="11"/>
  <c r="D283" i="11"/>
  <c r="F283" i="11"/>
  <c r="E283" i="11"/>
  <c r="D279" i="11"/>
  <c r="F279" i="11"/>
  <c r="E279" i="11"/>
  <c r="D275" i="11"/>
  <c r="F275" i="11"/>
  <c r="E275" i="11"/>
  <c r="D271" i="11"/>
  <c r="F271" i="11"/>
  <c r="E271" i="11"/>
  <c r="D267" i="11"/>
  <c r="F267" i="11"/>
  <c r="E267" i="11"/>
  <c r="D259" i="11"/>
  <c r="F259" i="11"/>
  <c r="E259" i="11"/>
  <c r="G259" i="11"/>
  <c r="D415" i="11"/>
  <c r="F415" i="11"/>
  <c r="D413" i="11"/>
  <c r="F413" i="11"/>
  <c r="D411" i="11"/>
  <c r="F411" i="11"/>
  <c r="D409" i="11"/>
  <c r="F409" i="11"/>
  <c r="D407" i="11"/>
  <c r="F407" i="11"/>
  <c r="D405" i="11"/>
  <c r="F405" i="11"/>
  <c r="D403" i="11"/>
  <c r="F403" i="11"/>
  <c r="D401" i="11"/>
  <c r="F401" i="11"/>
  <c r="D399" i="11"/>
  <c r="F399" i="11"/>
  <c r="D397" i="11"/>
  <c r="F397" i="11"/>
  <c r="D395" i="11"/>
  <c r="F395" i="11"/>
  <c r="D393" i="11"/>
  <c r="F393" i="11"/>
  <c r="D391" i="11"/>
  <c r="F391" i="11"/>
  <c r="D389" i="11"/>
  <c r="F389" i="11"/>
  <c r="D387" i="11"/>
  <c r="F387" i="11"/>
  <c r="D385" i="11"/>
  <c r="F385" i="11"/>
  <c r="D383" i="11"/>
  <c r="F383" i="11"/>
  <c r="D381" i="11"/>
  <c r="F381" i="11"/>
  <c r="D379" i="11"/>
  <c r="F379" i="11"/>
  <c r="D377" i="11"/>
  <c r="F377" i="11"/>
  <c r="D375" i="11"/>
  <c r="F375" i="11"/>
  <c r="D373" i="11"/>
  <c r="F373" i="11"/>
  <c r="D371" i="11"/>
  <c r="F371" i="11"/>
  <c r="D369" i="11"/>
  <c r="F369" i="11"/>
  <c r="D367" i="11"/>
  <c r="F367" i="11"/>
  <c r="D365" i="11"/>
  <c r="F365" i="11"/>
  <c r="D363" i="11"/>
  <c r="F363" i="11"/>
  <c r="D361" i="11"/>
  <c r="F361" i="11"/>
  <c r="D359" i="11"/>
  <c r="F359" i="11"/>
  <c r="D357" i="11"/>
  <c r="F357" i="11"/>
  <c r="D355" i="11"/>
  <c r="F355" i="11"/>
  <c r="D353" i="11"/>
  <c r="F353" i="11"/>
  <c r="D351" i="11"/>
  <c r="F351" i="11"/>
  <c r="D349" i="11"/>
  <c r="F349" i="11"/>
  <c r="D347" i="11"/>
  <c r="F347" i="11"/>
  <c r="D345" i="11"/>
  <c r="F345" i="11"/>
  <c r="D343" i="11"/>
  <c r="F343" i="11"/>
  <c r="D341" i="11"/>
  <c r="F341" i="11"/>
  <c r="D339" i="11"/>
  <c r="F339" i="11"/>
  <c r="D337" i="11"/>
  <c r="F337" i="11"/>
  <c r="D335" i="11"/>
  <c r="F335" i="11"/>
  <c r="D333" i="11"/>
  <c r="F333" i="11"/>
  <c r="D331" i="11"/>
  <c r="F331" i="11"/>
  <c r="D329" i="11"/>
  <c r="F329" i="11"/>
  <c r="D327" i="11"/>
  <c r="F327" i="11"/>
  <c r="D325" i="11"/>
  <c r="F325" i="11"/>
  <c r="D323" i="11"/>
  <c r="F323" i="11"/>
  <c r="D321" i="11"/>
  <c r="F321" i="11"/>
  <c r="D319" i="11"/>
  <c r="F319" i="11"/>
  <c r="D317" i="11"/>
  <c r="F317" i="11"/>
  <c r="D313" i="11"/>
  <c r="F313" i="11"/>
  <c r="E313" i="11"/>
  <c r="D309" i="11"/>
  <c r="F309" i="11"/>
  <c r="E309" i="11"/>
  <c r="D305" i="11"/>
  <c r="F305" i="11"/>
  <c r="E305" i="11"/>
  <c r="D301" i="11"/>
  <c r="F301" i="11"/>
  <c r="E301" i="11"/>
  <c r="D297" i="11"/>
  <c r="F297" i="11"/>
  <c r="E297" i="11"/>
  <c r="D293" i="11"/>
  <c r="F293" i="11"/>
  <c r="E293" i="11"/>
  <c r="D289" i="11"/>
  <c r="F289" i="11"/>
  <c r="E289" i="11"/>
  <c r="D285" i="11"/>
  <c r="F285" i="11"/>
  <c r="E285" i="11"/>
  <c r="D281" i="11"/>
  <c r="F281" i="11"/>
  <c r="E281" i="11"/>
  <c r="D277" i="11"/>
  <c r="F277" i="11"/>
  <c r="E277" i="11"/>
  <c r="D273" i="11"/>
  <c r="F273" i="11"/>
  <c r="E273" i="11"/>
  <c r="D269" i="11"/>
  <c r="F269" i="11"/>
  <c r="E269" i="11"/>
  <c r="D263" i="11"/>
  <c r="F263" i="11"/>
  <c r="E263" i="11"/>
  <c r="G263" i="11"/>
  <c r="D255" i="11"/>
  <c r="F255" i="11"/>
  <c r="E255" i="11"/>
  <c r="G255" i="11"/>
  <c r="D314" i="11"/>
  <c r="F314" i="11"/>
  <c r="D312" i="11"/>
  <c r="F312" i="11"/>
  <c r="D310" i="11"/>
  <c r="F310" i="11"/>
  <c r="D308" i="11"/>
  <c r="F308" i="11"/>
  <c r="D306" i="11"/>
  <c r="F306" i="11"/>
  <c r="D304" i="11"/>
  <c r="F304" i="11"/>
  <c r="D302" i="11"/>
  <c r="F302" i="11"/>
  <c r="D300" i="11"/>
  <c r="F300" i="11"/>
  <c r="D298" i="11"/>
  <c r="F298" i="11"/>
  <c r="D296" i="11"/>
  <c r="F296" i="11"/>
  <c r="D294" i="11"/>
  <c r="F294" i="11"/>
  <c r="D292" i="11"/>
  <c r="F292" i="11"/>
  <c r="D290" i="11"/>
  <c r="F290" i="11"/>
  <c r="D288" i="11"/>
  <c r="F288" i="11"/>
  <c r="D286" i="11"/>
  <c r="F286" i="11"/>
  <c r="D284" i="11"/>
  <c r="F284" i="11"/>
  <c r="D282" i="11"/>
  <c r="F282" i="11"/>
  <c r="D280" i="11"/>
  <c r="F280" i="11"/>
  <c r="D278" i="11"/>
  <c r="F278" i="11"/>
  <c r="D276" i="11"/>
  <c r="F276" i="11"/>
  <c r="D274" i="11"/>
  <c r="F274" i="11"/>
  <c r="D272" i="11"/>
  <c r="F272" i="11"/>
  <c r="D270" i="11"/>
  <c r="F270" i="11"/>
  <c r="D268" i="11"/>
  <c r="F268" i="11"/>
  <c r="D265" i="11"/>
  <c r="F265" i="11"/>
  <c r="E265" i="11"/>
  <c r="D261" i="11"/>
  <c r="F261" i="11"/>
  <c r="E261" i="11"/>
  <c r="D257" i="11"/>
  <c r="F257" i="11"/>
  <c r="E257" i="11"/>
  <c r="D266" i="11"/>
  <c r="F266" i="11"/>
  <c r="D264" i="11"/>
  <c r="F264" i="11"/>
  <c r="D262" i="11"/>
  <c r="F262" i="11"/>
  <c r="D260" i="11"/>
  <c r="F260" i="11"/>
  <c r="D258" i="11"/>
  <c r="F258" i="11"/>
  <c r="D256" i="11"/>
  <c r="F256" i="11"/>
  <c r="D254" i="11"/>
  <c r="F254" i="11"/>
  <c r="D103" i="5"/>
  <c r="K103" i="5"/>
  <c r="C24" i="16" l="1"/>
  <c r="B23" i="16"/>
  <c r="P6" i="2"/>
  <c r="Q6" i="2" s="1"/>
  <c r="C25" i="16" l="1"/>
  <c r="B24" i="16"/>
  <c r="O3" i="1"/>
  <c r="B25" i="16" l="1"/>
  <c r="C26" i="16"/>
  <c r="B26" i="16" s="1"/>
  <c r="U3" i="1"/>
  <c r="AB3" i="1" s="1"/>
  <c r="B212" i="15" s="1"/>
  <c r="S6" i="15"/>
  <c r="I6" i="11"/>
  <c r="S5" i="15"/>
  <c r="I5" i="11"/>
  <c r="AC20" i="14" l="1"/>
  <c r="AC35" i="14"/>
  <c r="AC7" i="14"/>
  <c r="AC25" i="14"/>
  <c r="AC21" i="14"/>
  <c r="AC13" i="14"/>
  <c r="AC9" i="14"/>
  <c r="AC38" i="14"/>
  <c r="AC28" i="14"/>
  <c r="Z5" i="7"/>
  <c r="AC12" i="14"/>
  <c r="AC6" i="14"/>
  <c r="AC30" i="14"/>
  <c r="AC36" i="14"/>
  <c r="AC37" i="14"/>
  <c r="AC31" i="14"/>
  <c r="AC29" i="14"/>
  <c r="AC33" i="14"/>
  <c r="AC27" i="14"/>
  <c r="AC15" i="14"/>
  <c r="AC14" i="14"/>
  <c r="AC24" i="14"/>
  <c r="AC16" i="14"/>
  <c r="AC32" i="14"/>
  <c r="AC34" i="14"/>
  <c r="AC10" i="14"/>
  <c r="AC11" i="14"/>
  <c r="AC19" i="14"/>
  <c r="AC26" i="14"/>
  <c r="AC22" i="14"/>
  <c r="AC5" i="14"/>
  <c r="AC23" i="14"/>
  <c r="Z6" i="7"/>
  <c r="AC8" i="14"/>
  <c r="AC17" i="14"/>
  <c r="AC18" i="14"/>
  <c r="AD9" i="14"/>
  <c r="AD25" i="14"/>
  <c r="AD13" i="14"/>
  <c r="AD21" i="14"/>
  <c r="AD6" i="14"/>
  <c r="AD30" i="14"/>
  <c r="AD36" i="14"/>
  <c r="AD37" i="14"/>
  <c r="AD31" i="14"/>
  <c r="AD29" i="14"/>
  <c r="AA5" i="7"/>
  <c r="AD7" i="14"/>
  <c r="AD24" i="14"/>
  <c r="AD20" i="14"/>
  <c r="AD16" i="14"/>
  <c r="AD12" i="14"/>
  <c r="AD38" i="14"/>
  <c r="AD28" i="14"/>
  <c r="AD33" i="14"/>
  <c r="AD27" i="14"/>
  <c r="AD35" i="14"/>
  <c r="AD34" i="14"/>
  <c r="AD10" i="14"/>
  <c r="AD11" i="14"/>
  <c r="AD19" i="14"/>
  <c r="AD26" i="14"/>
  <c r="AD15" i="14"/>
  <c r="AD14" i="14"/>
  <c r="AA6" i="7"/>
  <c r="AD32" i="14"/>
  <c r="AD22" i="14"/>
  <c r="AD5" i="14"/>
  <c r="AD23" i="14"/>
  <c r="AD17" i="14"/>
  <c r="AD8" i="14"/>
  <c r="AD18" i="14"/>
  <c r="D26" i="16"/>
  <c r="B213" i="15"/>
  <c r="C213" i="15" s="1"/>
  <c r="B215" i="15"/>
  <c r="C215" i="15" s="1"/>
  <c r="B217" i="15"/>
  <c r="C217" i="15" s="1"/>
  <c r="B219" i="15"/>
  <c r="C219" i="15" s="1"/>
  <c r="B221" i="15"/>
  <c r="C221" i="15" s="1"/>
  <c r="B223" i="15"/>
  <c r="C223" i="15" s="1"/>
  <c r="B225" i="15"/>
  <c r="C225" i="15" s="1"/>
  <c r="B227" i="15"/>
  <c r="C227" i="15" s="1"/>
  <c r="B229" i="15"/>
  <c r="C229" i="15" s="1"/>
  <c r="B231" i="15"/>
  <c r="C231" i="15" s="1"/>
  <c r="B233" i="15"/>
  <c r="C233" i="15" s="1"/>
  <c r="B235" i="15"/>
  <c r="C235" i="15" s="1"/>
  <c r="B237" i="15"/>
  <c r="C237" i="15" s="1"/>
  <c r="B239" i="15"/>
  <c r="C239" i="15" s="1"/>
  <c r="B241" i="15"/>
  <c r="C241" i="15" s="1"/>
  <c r="B243" i="15"/>
  <c r="C243" i="15" s="1"/>
  <c r="B245" i="15"/>
  <c r="C245" i="15" s="1"/>
  <c r="B247" i="15"/>
  <c r="C247" i="15" s="1"/>
  <c r="B249" i="15"/>
  <c r="C249" i="15" s="1"/>
  <c r="B251" i="15"/>
  <c r="C251" i="15" s="1"/>
  <c r="B253" i="15"/>
  <c r="C253" i="15" s="1"/>
  <c r="B255" i="15"/>
  <c r="C255" i="15" s="1"/>
  <c r="B257" i="15"/>
  <c r="C257" i="15" s="1"/>
  <c r="B259" i="15"/>
  <c r="C259" i="15" s="1"/>
  <c r="B261" i="15"/>
  <c r="C261" i="15" s="1"/>
  <c r="B263" i="15"/>
  <c r="C263" i="15" s="1"/>
  <c r="B265" i="15"/>
  <c r="C265" i="15" s="1"/>
  <c r="B267" i="15"/>
  <c r="C267" i="15" s="1"/>
  <c r="B269" i="15"/>
  <c r="C269" i="15" s="1"/>
  <c r="B271" i="15"/>
  <c r="C271" i="15" s="1"/>
  <c r="B273" i="15"/>
  <c r="C273" i="15" s="1"/>
  <c r="B275" i="15"/>
  <c r="C275" i="15" s="1"/>
  <c r="B277" i="15"/>
  <c r="C277" i="15" s="1"/>
  <c r="B279" i="15"/>
  <c r="C279" i="15" s="1"/>
  <c r="B281" i="15"/>
  <c r="C281" i="15" s="1"/>
  <c r="B283" i="15"/>
  <c r="C283" i="15" s="1"/>
  <c r="B285" i="15"/>
  <c r="C285" i="15" s="1"/>
  <c r="B287" i="15"/>
  <c r="C287" i="15" s="1"/>
  <c r="B289" i="15"/>
  <c r="C289" i="15" s="1"/>
  <c r="B291" i="15"/>
  <c r="C291" i="15" s="1"/>
  <c r="B293" i="15"/>
  <c r="C293" i="15" s="1"/>
  <c r="B295" i="15"/>
  <c r="C295" i="15" s="1"/>
  <c r="B297" i="15"/>
  <c r="C297" i="15" s="1"/>
  <c r="B299" i="15"/>
  <c r="C299" i="15" s="1"/>
  <c r="B301" i="15"/>
  <c r="C301" i="15" s="1"/>
  <c r="B303" i="15"/>
  <c r="C303" i="15" s="1"/>
  <c r="B305" i="15"/>
  <c r="C305" i="15" s="1"/>
  <c r="B307" i="15"/>
  <c r="C307" i="15" s="1"/>
  <c r="B309" i="15"/>
  <c r="C309" i="15" s="1"/>
  <c r="B311" i="15"/>
  <c r="C311" i="15" s="1"/>
  <c r="B313" i="15"/>
  <c r="C313" i="15" s="1"/>
  <c r="B315" i="15"/>
  <c r="C315" i="15" s="1"/>
  <c r="B317" i="15"/>
  <c r="C317" i="15" s="1"/>
  <c r="B319" i="15"/>
  <c r="C319" i="15" s="1"/>
  <c r="B321" i="15"/>
  <c r="C321" i="15" s="1"/>
  <c r="B323" i="15"/>
  <c r="C323" i="15" s="1"/>
  <c r="B325" i="15"/>
  <c r="C325" i="15" s="1"/>
  <c r="B327" i="15"/>
  <c r="C327" i="15" s="1"/>
  <c r="B329" i="15"/>
  <c r="C329" i="15" s="1"/>
  <c r="B331" i="15"/>
  <c r="C331" i="15" s="1"/>
  <c r="B333" i="15"/>
  <c r="C333" i="15" s="1"/>
  <c r="B335" i="15"/>
  <c r="C335" i="15" s="1"/>
  <c r="B337" i="15"/>
  <c r="C337" i="15" s="1"/>
  <c r="B339" i="15"/>
  <c r="C339" i="15" s="1"/>
  <c r="B341" i="15"/>
  <c r="C341" i="15" s="1"/>
  <c r="B343" i="15"/>
  <c r="C343" i="15" s="1"/>
  <c r="B345" i="15"/>
  <c r="C345" i="15" s="1"/>
  <c r="B347" i="15"/>
  <c r="C347" i="15" s="1"/>
  <c r="B349" i="15"/>
  <c r="C349" i="15" s="1"/>
  <c r="B351" i="15"/>
  <c r="C351" i="15" s="1"/>
  <c r="B353" i="15"/>
  <c r="C353" i="15" s="1"/>
  <c r="B355" i="15"/>
  <c r="C355" i="15" s="1"/>
  <c r="B357" i="15"/>
  <c r="C357" i="15" s="1"/>
  <c r="B359" i="15"/>
  <c r="C359" i="15" s="1"/>
  <c r="B361" i="15"/>
  <c r="C361" i="15" s="1"/>
  <c r="B363" i="15"/>
  <c r="C363" i="15" s="1"/>
  <c r="B365" i="15"/>
  <c r="C365" i="15" s="1"/>
  <c r="B367" i="15"/>
  <c r="C367" i="15" s="1"/>
  <c r="B369" i="15"/>
  <c r="C369" i="15" s="1"/>
  <c r="B371" i="15"/>
  <c r="C371" i="15" s="1"/>
  <c r="B373" i="15"/>
  <c r="C373" i="15" s="1"/>
  <c r="B375" i="15"/>
  <c r="C375" i="15" s="1"/>
  <c r="B377" i="15"/>
  <c r="C377" i="15" s="1"/>
  <c r="B379" i="15"/>
  <c r="C379" i="15" s="1"/>
  <c r="B381" i="15"/>
  <c r="C381" i="15" s="1"/>
  <c r="B216" i="15"/>
  <c r="C216" i="15" s="1"/>
  <c r="B220" i="15"/>
  <c r="C220" i="15" s="1"/>
  <c r="B224" i="15"/>
  <c r="C224" i="15" s="1"/>
  <c r="B228" i="15"/>
  <c r="C228" i="15" s="1"/>
  <c r="B232" i="15"/>
  <c r="C232" i="15" s="1"/>
  <c r="B236" i="15"/>
  <c r="C236" i="15" s="1"/>
  <c r="B240" i="15"/>
  <c r="C240" i="15" s="1"/>
  <c r="B244" i="15"/>
  <c r="C244" i="15" s="1"/>
  <c r="B248" i="15"/>
  <c r="C248" i="15" s="1"/>
  <c r="B252" i="15"/>
  <c r="C252" i="15" s="1"/>
  <c r="B256" i="15"/>
  <c r="C256" i="15" s="1"/>
  <c r="B260" i="15"/>
  <c r="C260" i="15" s="1"/>
  <c r="B264" i="15"/>
  <c r="C264" i="15" s="1"/>
  <c r="B268" i="15"/>
  <c r="C268" i="15" s="1"/>
  <c r="B272" i="15"/>
  <c r="C272" i="15" s="1"/>
  <c r="B276" i="15"/>
  <c r="C276" i="15" s="1"/>
  <c r="B280" i="15"/>
  <c r="C280" i="15" s="1"/>
  <c r="B284" i="15"/>
  <c r="C284" i="15" s="1"/>
  <c r="B288" i="15"/>
  <c r="C288" i="15" s="1"/>
  <c r="B292" i="15"/>
  <c r="C292" i="15" s="1"/>
  <c r="B296" i="15"/>
  <c r="C296" i="15" s="1"/>
  <c r="B300" i="15"/>
  <c r="C300" i="15" s="1"/>
  <c r="B304" i="15"/>
  <c r="C304" i="15" s="1"/>
  <c r="B308" i="15"/>
  <c r="C308" i="15" s="1"/>
  <c r="B312" i="15"/>
  <c r="C312" i="15" s="1"/>
  <c r="B316" i="15"/>
  <c r="C316" i="15" s="1"/>
  <c r="B320" i="15"/>
  <c r="C320" i="15" s="1"/>
  <c r="B324" i="15"/>
  <c r="C324" i="15" s="1"/>
  <c r="B328" i="15"/>
  <c r="C328" i="15" s="1"/>
  <c r="B332" i="15"/>
  <c r="C332" i="15" s="1"/>
  <c r="B336" i="15"/>
  <c r="C336" i="15" s="1"/>
  <c r="B340" i="15"/>
  <c r="C340" i="15" s="1"/>
  <c r="B344" i="15"/>
  <c r="C344" i="15" s="1"/>
  <c r="B348" i="15"/>
  <c r="C348" i="15" s="1"/>
  <c r="B352" i="15"/>
  <c r="C352" i="15" s="1"/>
  <c r="B356" i="15"/>
  <c r="C356" i="15" s="1"/>
  <c r="B360" i="15"/>
  <c r="C360" i="15" s="1"/>
  <c r="B364" i="15"/>
  <c r="C364" i="15" s="1"/>
  <c r="B368" i="15"/>
  <c r="C368" i="15" s="1"/>
  <c r="B372" i="15"/>
  <c r="C372" i="15" s="1"/>
  <c r="B376" i="15"/>
  <c r="C376" i="15" s="1"/>
  <c r="B380" i="15"/>
  <c r="C380" i="15" s="1"/>
  <c r="B383" i="15"/>
  <c r="C383" i="15" s="1"/>
  <c r="B385" i="15"/>
  <c r="C385" i="15" s="1"/>
  <c r="B387" i="15"/>
  <c r="C387" i="15" s="1"/>
  <c r="B389" i="15"/>
  <c r="C389" i="15" s="1"/>
  <c r="B391" i="15"/>
  <c r="C391" i="15" s="1"/>
  <c r="B393" i="15"/>
  <c r="C393" i="15" s="1"/>
  <c r="B395" i="15"/>
  <c r="C395" i="15" s="1"/>
  <c r="B397" i="15"/>
  <c r="C397" i="15" s="1"/>
  <c r="B399" i="15"/>
  <c r="C399" i="15" s="1"/>
  <c r="B401" i="15"/>
  <c r="C401" i="15" s="1"/>
  <c r="B403" i="15"/>
  <c r="C403" i="15" s="1"/>
  <c r="B405" i="15"/>
  <c r="C405" i="15" s="1"/>
  <c r="B407" i="15"/>
  <c r="C407" i="15" s="1"/>
  <c r="B409" i="15"/>
  <c r="C409" i="15" s="1"/>
  <c r="B211" i="15"/>
  <c r="C211" i="15" s="1"/>
  <c r="B214" i="15"/>
  <c r="C214" i="15" s="1"/>
  <c r="B222" i="15"/>
  <c r="C222" i="15" s="1"/>
  <c r="B230" i="15"/>
  <c r="C230" i="15" s="1"/>
  <c r="B238" i="15"/>
  <c r="C238" i="15" s="1"/>
  <c r="B246" i="15"/>
  <c r="C246" i="15" s="1"/>
  <c r="B254" i="15"/>
  <c r="C254" i="15" s="1"/>
  <c r="B262" i="15"/>
  <c r="C262" i="15" s="1"/>
  <c r="B270" i="15"/>
  <c r="C270" i="15" s="1"/>
  <c r="B278" i="15"/>
  <c r="C278" i="15" s="1"/>
  <c r="B286" i="15"/>
  <c r="C286" i="15" s="1"/>
  <c r="B294" i="15"/>
  <c r="C294" i="15" s="1"/>
  <c r="B302" i="15"/>
  <c r="C302" i="15" s="1"/>
  <c r="B310" i="15"/>
  <c r="C310" i="15" s="1"/>
  <c r="B318" i="15"/>
  <c r="C318" i="15" s="1"/>
  <c r="B326" i="15"/>
  <c r="C326" i="15" s="1"/>
  <c r="B334" i="15"/>
  <c r="C334" i="15" s="1"/>
  <c r="B342" i="15"/>
  <c r="C342" i="15" s="1"/>
  <c r="B350" i="15"/>
  <c r="C350" i="15" s="1"/>
  <c r="B358" i="15"/>
  <c r="C358" i="15" s="1"/>
  <c r="B366" i="15"/>
  <c r="C366" i="15" s="1"/>
  <c r="B374" i="15"/>
  <c r="C374" i="15" s="1"/>
  <c r="B382" i="15"/>
  <c r="C382" i="15" s="1"/>
  <c r="B386" i="15"/>
  <c r="C386" i="15" s="1"/>
  <c r="B390" i="15"/>
  <c r="C390" i="15" s="1"/>
  <c r="B394" i="15"/>
  <c r="C394" i="15" s="1"/>
  <c r="B398" i="15"/>
  <c r="C398" i="15" s="1"/>
  <c r="B402" i="15"/>
  <c r="C402" i="15" s="1"/>
  <c r="B406" i="15"/>
  <c r="C406" i="15" s="1"/>
  <c r="B410" i="15"/>
  <c r="C410" i="15" s="1"/>
  <c r="B226" i="15"/>
  <c r="C226" i="15" s="1"/>
  <c r="B242" i="15"/>
  <c r="C242" i="15" s="1"/>
  <c r="B258" i="15"/>
  <c r="C258" i="15" s="1"/>
  <c r="B274" i="15"/>
  <c r="C274" i="15" s="1"/>
  <c r="B290" i="15"/>
  <c r="C290" i="15" s="1"/>
  <c r="B306" i="15"/>
  <c r="C306" i="15" s="1"/>
  <c r="B322" i="15"/>
  <c r="C322" i="15" s="1"/>
  <c r="B338" i="15"/>
  <c r="C338" i="15" s="1"/>
  <c r="B354" i="15"/>
  <c r="C354" i="15" s="1"/>
  <c r="B370" i="15"/>
  <c r="C370" i="15" s="1"/>
  <c r="B384" i="15"/>
  <c r="C384" i="15" s="1"/>
  <c r="B392" i="15"/>
  <c r="C392" i="15" s="1"/>
  <c r="B400" i="15"/>
  <c r="C400" i="15" s="1"/>
  <c r="B408" i="15"/>
  <c r="C408" i="15" s="1"/>
  <c r="B218" i="15"/>
  <c r="C218" i="15" s="1"/>
  <c r="B234" i="15"/>
  <c r="C234" i="15" s="1"/>
  <c r="B250" i="15"/>
  <c r="C250" i="15" s="1"/>
  <c r="B266" i="15"/>
  <c r="C266" i="15" s="1"/>
  <c r="B282" i="15"/>
  <c r="C282" i="15" s="1"/>
  <c r="B298" i="15"/>
  <c r="C298" i="15" s="1"/>
  <c r="B314" i="15"/>
  <c r="C314" i="15" s="1"/>
  <c r="B330" i="15"/>
  <c r="C330" i="15" s="1"/>
  <c r="B346" i="15"/>
  <c r="C346" i="15" s="1"/>
  <c r="B362" i="15"/>
  <c r="C362" i="15" s="1"/>
  <c r="B378" i="15"/>
  <c r="C378" i="15" s="1"/>
  <c r="B388" i="15"/>
  <c r="C388" i="15" s="1"/>
  <c r="B396" i="15"/>
  <c r="C396" i="15" s="1"/>
  <c r="B404" i="15"/>
  <c r="C404" i="15" s="1"/>
  <c r="C212" i="15"/>
  <c r="E6" i="15"/>
  <c r="D6" i="15"/>
  <c r="C6" i="15"/>
  <c r="F41" i="15" l="1"/>
  <c r="J41" i="15"/>
  <c r="O41" i="15"/>
  <c r="F409" i="15"/>
  <c r="H409" i="15"/>
  <c r="F401" i="15"/>
  <c r="H401" i="15"/>
  <c r="F393" i="15"/>
  <c r="H393" i="15"/>
  <c r="F385" i="15"/>
  <c r="H385" i="15"/>
  <c r="F377" i="15"/>
  <c r="H377" i="15"/>
  <c r="F369" i="15"/>
  <c r="H369" i="15"/>
  <c r="F361" i="15"/>
  <c r="H361" i="15"/>
  <c r="F353" i="15"/>
  <c r="H353" i="15"/>
  <c r="F345" i="15"/>
  <c r="H345" i="15"/>
  <c r="F337" i="15"/>
  <c r="H337" i="15"/>
  <c r="F329" i="15"/>
  <c r="H329" i="15"/>
  <c r="F321" i="15"/>
  <c r="H321" i="15"/>
  <c r="F313" i="15"/>
  <c r="H313" i="15"/>
  <c r="F305" i="15"/>
  <c r="H305" i="15"/>
  <c r="F297" i="15"/>
  <c r="H297" i="15"/>
  <c r="F289" i="15"/>
  <c r="H289" i="15"/>
  <c r="F281" i="15"/>
  <c r="H281" i="15"/>
  <c r="F407" i="15"/>
  <c r="H407" i="15"/>
  <c r="F399" i="15"/>
  <c r="H399" i="15"/>
  <c r="F391" i="15"/>
  <c r="H391" i="15"/>
  <c r="F383" i="15"/>
  <c r="H383" i="15"/>
  <c r="F375" i="15"/>
  <c r="H375" i="15"/>
  <c r="F367" i="15"/>
  <c r="H367" i="15"/>
  <c r="F359" i="15"/>
  <c r="H359" i="15"/>
  <c r="F351" i="15"/>
  <c r="H351" i="15"/>
  <c r="F343" i="15"/>
  <c r="H343" i="15"/>
  <c r="F335" i="15"/>
  <c r="H335" i="15"/>
  <c r="F327" i="15"/>
  <c r="H327" i="15"/>
  <c r="F319" i="15"/>
  <c r="H319" i="15"/>
  <c r="F311" i="15"/>
  <c r="H311" i="15"/>
  <c r="F303" i="15"/>
  <c r="H303" i="15"/>
  <c r="F295" i="15"/>
  <c r="H295" i="15"/>
  <c r="F287" i="15"/>
  <c r="H287" i="15"/>
  <c r="F279" i="15"/>
  <c r="H279" i="15"/>
  <c r="F275" i="15"/>
  <c r="H275" i="15"/>
  <c r="F271" i="15"/>
  <c r="H271" i="15"/>
  <c r="F267" i="15"/>
  <c r="H267" i="15"/>
  <c r="F263" i="15"/>
  <c r="H263" i="15"/>
  <c r="F259" i="15"/>
  <c r="H259" i="15"/>
  <c r="F255" i="15"/>
  <c r="H255" i="15"/>
  <c r="F251" i="15"/>
  <c r="H251" i="15"/>
  <c r="F247" i="15"/>
  <c r="H247" i="15"/>
  <c r="F243" i="15"/>
  <c r="H243" i="15"/>
  <c r="F239" i="15"/>
  <c r="H239" i="15"/>
  <c r="F235" i="15"/>
  <c r="H235" i="15"/>
  <c r="F222" i="15"/>
  <c r="H222" i="15"/>
  <c r="F410" i="15"/>
  <c r="H410" i="15"/>
  <c r="F406" i="15"/>
  <c r="H406" i="15"/>
  <c r="F402" i="15"/>
  <c r="H402" i="15"/>
  <c r="F398" i="15"/>
  <c r="H398" i="15"/>
  <c r="F394" i="15"/>
  <c r="H394" i="15"/>
  <c r="F390" i="15"/>
  <c r="H390" i="15"/>
  <c r="F386" i="15"/>
  <c r="H386" i="15"/>
  <c r="F382" i="15"/>
  <c r="H382" i="15"/>
  <c r="F378" i="15"/>
  <c r="H378" i="15"/>
  <c r="F374" i="15"/>
  <c r="H374" i="15"/>
  <c r="F370" i="15"/>
  <c r="H370" i="15"/>
  <c r="F366" i="15"/>
  <c r="H366" i="15"/>
  <c r="F362" i="15"/>
  <c r="H362" i="15"/>
  <c r="F358" i="15"/>
  <c r="H358" i="15"/>
  <c r="F354" i="15"/>
  <c r="H354" i="15"/>
  <c r="F350" i="15"/>
  <c r="H350" i="15"/>
  <c r="F346" i="15"/>
  <c r="H346" i="15"/>
  <c r="F342" i="15"/>
  <c r="H342" i="15"/>
  <c r="F338" i="15"/>
  <c r="H338" i="15"/>
  <c r="F334" i="15"/>
  <c r="H334" i="15"/>
  <c r="F330" i="15"/>
  <c r="H330" i="15"/>
  <c r="F326" i="15"/>
  <c r="H326" i="15"/>
  <c r="F322" i="15"/>
  <c r="H322" i="15"/>
  <c r="F318" i="15"/>
  <c r="H318" i="15"/>
  <c r="F314" i="15"/>
  <c r="H314" i="15"/>
  <c r="F310" i="15"/>
  <c r="H310" i="15"/>
  <c r="F306" i="15"/>
  <c r="H306" i="15"/>
  <c r="F302" i="15"/>
  <c r="H302" i="15"/>
  <c r="F298" i="15"/>
  <c r="H298" i="15"/>
  <c r="F294" i="15"/>
  <c r="H294" i="15"/>
  <c r="F290" i="15"/>
  <c r="H290" i="15"/>
  <c r="F286" i="15"/>
  <c r="H286" i="15"/>
  <c r="F282" i="15"/>
  <c r="H282" i="15"/>
  <c r="F278" i="15"/>
  <c r="H278" i="15"/>
  <c r="F274" i="15"/>
  <c r="H274" i="15"/>
  <c r="F270" i="15"/>
  <c r="H270" i="15"/>
  <c r="F266" i="15"/>
  <c r="H266" i="15"/>
  <c r="F262" i="15"/>
  <c r="H262" i="15"/>
  <c r="F258" i="15"/>
  <c r="H258" i="15"/>
  <c r="F254" i="15"/>
  <c r="H254" i="15"/>
  <c r="F250" i="15"/>
  <c r="H250" i="15"/>
  <c r="F246" i="15"/>
  <c r="H246" i="15"/>
  <c r="F242" i="15"/>
  <c r="H242" i="15"/>
  <c r="F238" i="15"/>
  <c r="H238" i="15"/>
  <c r="F234" i="15"/>
  <c r="H234" i="15"/>
  <c r="F218" i="15"/>
  <c r="H218" i="15"/>
  <c r="F228" i="15"/>
  <c r="H228" i="15"/>
  <c r="F220" i="15"/>
  <c r="H220" i="15"/>
  <c r="F233" i="15"/>
  <c r="H233" i="15"/>
  <c r="F229" i="15"/>
  <c r="H229" i="15"/>
  <c r="F225" i="15"/>
  <c r="H225" i="15"/>
  <c r="F221" i="15"/>
  <c r="H221" i="15"/>
  <c r="F217" i="15"/>
  <c r="H217" i="15"/>
  <c r="F212" i="15"/>
  <c r="H212" i="15"/>
  <c r="F405" i="15"/>
  <c r="H405" i="15"/>
  <c r="F397" i="15"/>
  <c r="H397" i="15"/>
  <c r="F389" i="15"/>
  <c r="H389" i="15"/>
  <c r="F381" i="15"/>
  <c r="H381" i="15"/>
  <c r="F373" i="15"/>
  <c r="H373" i="15"/>
  <c r="F365" i="15"/>
  <c r="H365" i="15"/>
  <c r="F357" i="15"/>
  <c r="H357" i="15"/>
  <c r="F349" i="15"/>
  <c r="H349" i="15"/>
  <c r="F341" i="15"/>
  <c r="H341" i="15"/>
  <c r="F333" i="15"/>
  <c r="H333" i="15"/>
  <c r="F325" i="15"/>
  <c r="H325" i="15"/>
  <c r="F317" i="15"/>
  <c r="H317" i="15"/>
  <c r="F309" i="15"/>
  <c r="H309" i="15"/>
  <c r="F301" i="15"/>
  <c r="H301" i="15"/>
  <c r="F293" i="15"/>
  <c r="H293" i="15"/>
  <c r="F285" i="15"/>
  <c r="H285" i="15"/>
  <c r="F403" i="15"/>
  <c r="H403" i="15"/>
  <c r="F395" i="15"/>
  <c r="H395" i="15"/>
  <c r="F387" i="15"/>
  <c r="H387" i="15"/>
  <c r="F379" i="15"/>
  <c r="H379" i="15"/>
  <c r="F371" i="15"/>
  <c r="H371" i="15"/>
  <c r="F363" i="15"/>
  <c r="H363" i="15"/>
  <c r="F355" i="15"/>
  <c r="H355" i="15"/>
  <c r="F347" i="15"/>
  <c r="H347" i="15"/>
  <c r="F339" i="15"/>
  <c r="H339" i="15"/>
  <c r="F331" i="15"/>
  <c r="H331" i="15"/>
  <c r="F323" i="15"/>
  <c r="H323" i="15"/>
  <c r="F315" i="15"/>
  <c r="H315" i="15"/>
  <c r="F307" i="15"/>
  <c r="H307" i="15"/>
  <c r="F299" i="15"/>
  <c r="H299" i="15"/>
  <c r="F291" i="15"/>
  <c r="H291" i="15"/>
  <c r="F283" i="15"/>
  <c r="H283" i="15"/>
  <c r="F277" i="15"/>
  <c r="H277" i="15"/>
  <c r="F273" i="15"/>
  <c r="H273" i="15"/>
  <c r="F269" i="15"/>
  <c r="H269" i="15"/>
  <c r="F265" i="15"/>
  <c r="H265" i="15"/>
  <c r="F261" i="15"/>
  <c r="H261" i="15"/>
  <c r="F257" i="15"/>
  <c r="H257" i="15"/>
  <c r="F253" i="15"/>
  <c r="H253" i="15"/>
  <c r="F249" i="15"/>
  <c r="H249" i="15"/>
  <c r="F245" i="15"/>
  <c r="H245" i="15"/>
  <c r="F241" i="15"/>
  <c r="H241" i="15"/>
  <c r="F237" i="15"/>
  <c r="H237" i="15"/>
  <c r="F230" i="15"/>
  <c r="H230" i="15"/>
  <c r="F213" i="15"/>
  <c r="H213" i="15"/>
  <c r="F408" i="15"/>
  <c r="H408" i="15"/>
  <c r="F404" i="15"/>
  <c r="H404" i="15"/>
  <c r="F400" i="15"/>
  <c r="H400" i="15"/>
  <c r="F396" i="15"/>
  <c r="H396" i="15"/>
  <c r="F392" i="15"/>
  <c r="H392" i="15"/>
  <c r="F388" i="15"/>
  <c r="H388" i="15"/>
  <c r="F384" i="15"/>
  <c r="H384" i="15"/>
  <c r="F380" i="15"/>
  <c r="H380" i="15"/>
  <c r="F376" i="15"/>
  <c r="H376" i="15"/>
  <c r="F372" i="15"/>
  <c r="H372" i="15"/>
  <c r="F368" i="15"/>
  <c r="H368" i="15"/>
  <c r="F364" i="15"/>
  <c r="H364" i="15"/>
  <c r="F360" i="15"/>
  <c r="H360" i="15"/>
  <c r="F356" i="15"/>
  <c r="H356" i="15"/>
  <c r="F352" i="15"/>
  <c r="H352" i="15"/>
  <c r="F348" i="15"/>
  <c r="H348" i="15"/>
  <c r="F344" i="15"/>
  <c r="H344" i="15"/>
  <c r="F340" i="15"/>
  <c r="H340" i="15"/>
  <c r="F336" i="15"/>
  <c r="H336" i="15"/>
  <c r="F332" i="15"/>
  <c r="H332" i="15"/>
  <c r="F328" i="15"/>
  <c r="H328" i="15"/>
  <c r="F324" i="15"/>
  <c r="H324" i="15"/>
  <c r="F320" i="15"/>
  <c r="H320" i="15"/>
  <c r="F316" i="15"/>
  <c r="H316" i="15"/>
  <c r="F312" i="15"/>
  <c r="H312" i="15"/>
  <c r="F308" i="15"/>
  <c r="H308" i="15"/>
  <c r="F304" i="15"/>
  <c r="H304" i="15"/>
  <c r="F300" i="15"/>
  <c r="H300" i="15"/>
  <c r="F296" i="15"/>
  <c r="H296" i="15"/>
  <c r="F292" i="15"/>
  <c r="H292" i="15"/>
  <c r="F288" i="15"/>
  <c r="H288" i="15"/>
  <c r="F284" i="15"/>
  <c r="H284" i="15"/>
  <c r="F280" i="15"/>
  <c r="H280" i="15"/>
  <c r="F276" i="15"/>
  <c r="H276" i="15"/>
  <c r="F272" i="15"/>
  <c r="H272" i="15"/>
  <c r="F268" i="15"/>
  <c r="H268" i="15"/>
  <c r="F264" i="15"/>
  <c r="H264" i="15"/>
  <c r="F260" i="15"/>
  <c r="H260" i="15"/>
  <c r="F256" i="15"/>
  <c r="H256" i="15"/>
  <c r="F252" i="15"/>
  <c r="H252" i="15"/>
  <c r="F248" i="15"/>
  <c r="H248" i="15"/>
  <c r="F244" i="15"/>
  <c r="H244" i="15"/>
  <c r="F240" i="15"/>
  <c r="H240" i="15"/>
  <c r="F236" i="15"/>
  <c r="H236" i="15"/>
  <c r="F226" i="15"/>
  <c r="H226" i="15"/>
  <c r="F232" i="15"/>
  <c r="H232" i="15"/>
  <c r="F224" i="15"/>
  <c r="H224" i="15"/>
  <c r="F215" i="15"/>
  <c r="H215" i="15"/>
  <c r="F231" i="15"/>
  <c r="H231" i="15"/>
  <c r="F227" i="15"/>
  <c r="H227" i="15"/>
  <c r="F223" i="15"/>
  <c r="H223" i="15"/>
  <c r="F219" i="15"/>
  <c r="H219" i="15"/>
  <c r="F214" i="15"/>
  <c r="H214" i="15"/>
  <c r="F216" i="15"/>
  <c r="H216" i="15"/>
  <c r="E216" i="15"/>
  <c r="D216" i="15"/>
  <c r="E212" i="15"/>
  <c r="D212" i="15"/>
  <c r="D223" i="15"/>
  <c r="E223" i="15"/>
  <c r="D213" i="15"/>
  <c r="E213" i="15"/>
  <c r="D221" i="15"/>
  <c r="E221" i="15"/>
  <c r="D229" i="15"/>
  <c r="E229" i="15"/>
  <c r="D237" i="15"/>
  <c r="E237" i="15"/>
  <c r="E222" i="15"/>
  <c r="D222" i="15"/>
  <c r="E238" i="15"/>
  <c r="D238" i="15"/>
  <c r="D233" i="15"/>
  <c r="E233" i="15"/>
  <c r="D239" i="15"/>
  <c r="E239" i="15"/>
  <c r="D219" i="15"/>
  <c r="E219" i="15"/>
  <c r="D227" i="15"/>
  <c r="E227" i="15"/>
  <c r="D235" i="15"/>
  <c r="E235" i="15"/>
  <c r="D215" i="15"/>
  <c r="E215" i="15"/>
  <c r="D231" i="15"/>
  <c r="E231" i="15"/>
  <c r="E230" i="15"/>
  <c r="D230" i="15"/>
  <c r="E236" i="15"/>
  <c r="D236" i="15"/>
  <c r="D293" i="15"/>
  <c r="E293" i="15"/>
  <c r="E409" i="15"/>
  <c r="D409" i="15"/>
  <c r="E405" i="15"/>
  <c r="D405" i="15"/>
  <c r="E401" i="15"/>
  <c r="D401" i="15"/>
  <c r="E397" i="15"/>
  <c r="D397" i="15"/>
  <c r="E393" i="15"/>
  <c r="D393" i="15"/>
  <c r="E389" i="15"/>
  <c r="D389" i="15"/>
  <c r="E385" i="15"/>
  <c r="D385" i="15"/>
  <c r="E381" i="15"/>
  <c r="D381" i="15"/>
  <c r="E377" i="15"/>
  <c r="D377" i="15"/>
  <c r="E373" i="15"/>
  <c r="D373" i="15"/>
  <c r="E369" i="15"/>
  <c r="D369" i="15"/>
  <c r="E365" i="15"/>
  <c r="D365" i="15"/>
  <c r="E361" i="15"/>
  <c r="D361" i="15"/>
  <c r="E357" i="15"/>
  <c r="D357" i="15"/>
  <c r="E353" i="15"/>
  <c r="D353" i="15"/>
  <c r="E349" i="15"/>
  <c r="D349" i="15"/>
  <c r="E345" i="15"/>
  <c r="D345" i="15"/>
  <c r="E341" i="15"/>
  <c r="D341" i="15"/>
  <c r="E337" i="15"/>
  <c r="D337" i="15"/>
  <c r="D262" i="15"/>
  <c r="E262" i="15"/>
  <c r="E410" i="15"/>
  <c r="D410" i="15"/>
  <c r="E406" i="15"/>
  <c r="D406" i="15"/>
  <c r="E402" i="15"/>
  <c r="D402" i="15"/>
  <c r="E398" i="15"/>
  <c r="D398" i="15"/>
  <c r="E394" i="15"/>
  <c r="D394" i="15"/>
  <c r="E390" i="15"/>
  <c r="D390" i="15"/>
  <c r="E386" i="15"/>
  <c r="D386" i="15"/>
  <c r="E382" i="15"/>
  <c r="D382" i="15"/>
  <c r="E378" i="15"/>
  <c r="D378" i="15"/>
  <c r="E374" i="15"/>
  <c r="D374" i="15"/>
  <c r="E370" i="15"/>
  <c r="D370" i="15"/>
  <c r="E366" i="15"/>
  <c r="D366" i="15"/>
  <c r="E362" i="15"/>
  <c r="D362" i="15"/>
  <c r="E358" i="15"/>
  <c r="D358" i="15"/>
  <c r="E354" i="15"/>
  <c r="D354" i="15"/>
  <c r="E350" i="15"/>
  <c r="D350" i="15"/>
  <c r="E346" i="15"/>
  <c r="D346" i="15"/>
  <c r="E342" i="15"/>
  <c r="D342" i="15"/>
  <c r="E338" i="15"/>
  <c r="D338" i="15"/>
  <c r="D310" i="15"/>
  <c r="E310" i="15"/>
  <c r="D278" i="15"/>
  <c r="E278" i="15"/>
  <c r="D246" i="15"/>
  <c r="E246" i="15"/>
  <c r="D314" i="15"/>
  <c r="E314" i="15"/>
  <c r="D302" i="15"/>
  <c r="E302" i="15"/>
  <c r="D286" i="15"/>
  <c r="E286" i="15"/>
  <c r="D270" i="15"/>
  <c r="E270" i="15"/>
  <c r="D254" i="15"/>
  <c r="E254" i="15"/>
  <c r="E334" i="15"/>
  <c r="D334" i="15"/>
  <c r="E332" i="15"/>
  <c r="D332" i="15"/>
  <c r="E330" i="15"/>
  <c r="D330" i="15"/>
  <c r="E328" i="15"/>
  <c r="D328" i="15"/>
  <c r="E326" i="15"/>
  <c r="D326" i="15"/>
  <c r="E324" i="15"/>
  <c r="D324" i="15"/>
  <c r="E322" i="15"/>
  <c r="D322" i="15"/>
  <c r="E320" i="15"/>
  <c r="D320" i="15"/>
  <c r="E318" i="15"/>
  <c r="D318" i="15"/>
  <c r="E316" i="15"/>
  <c r="D316" i="15"/>
  <c r="D312" i="15"/>
  <c r="E312" i="15"/>
  <c r="D305" i="15"/>
  <c r="E305" i="15"/>
  <c r="D297" i="15"/>
  <c r="E297" i="15"/>
  <c r="D289" i="15"/>
  <c r="E289" i="15"/>
  <c r="D281" i="15"/>
  <c r="E281" i="15"/>
  <c r="D273" i="15"/>
  <c r="E273" i="15"/>
  <c r="D265" i="15"/>
  <c r="E265" i="15"/>
  <c r="D257" i="15"/>
  <c r="E257" i="15"/>
  <c r="D249" i="15"/>
  <c r="E249" i="15"/>
  <c r="D241" i="15"/>
  <c r="E241" i="15"/>
  <c r="D308" i="15"/>
  <c r="E308" i="15"/>
  <c r="D304" i="15"/>
  <c r="E304" i="15"/>
  <c r="D300" i="15"/>
  <c r="E300" i="15"/>
  <c r="D296" i="15"/>
  <c r="E296" i="15"/>
  <c r="D292" i="15"/>
  <c r="E292" i="15"/>
  <c r="D288" i="15"/>
  <c r="E288" i="15"/>
  <c r="D284" i="15"/>
  <c r="E284" i="15"/>
  <c r="D280" i="15"/>
  <c r="E280" i="15"/>
  <c r="D276" i="15"/>
  <c r="E276" i="15"/>
  <c r="D272" i="15"/>
  <c r="E272" i="15"/>
  <c r="D268" i="15"/>
  <c r="E268" i="15"/>
  <c r="D264" i="15"/>
  <c r="E264" i="15"/>
  <c r="D260" i="15"/>
  <c r="E260" i="15"/>
  <c r="D256" i="15"/>
  <c r="E256" i="15"/>
  <c r="D252" i="15"/>
  <c r="E252" i="15"/>
  <c r="D248" i="15"/>
  <c r="E248" i="15"/>
  <c r="D244" i="15"/>
  <c r="E244" i="15"/>
  <c r="E218" i="15"/>
  <c r="D218" i="15"/>
  <c r="E226" i="15"/>
  <c r="D226" i="15"/>
  <c r="E234" i="15"/>
  <c r="D234" i="15"/>
  <c r="E228" i="15"/>
  <c r="D228" i="15"/>
  <c r="D217" i="15"/>
  <c r="E217" i="15"/>
  <c r="E224" i="15"/>
  <c r="D224" i="15"/>
  <c r="E232" i="15"/>
  <c r="D232" i="15"/>
  <c r="D240" i="15"/>
  <c r="E240" i="15"/>
  <c r="D225" i="15"/>
  <c r="E225" i="15"/>
  <c r="E220" i="15"/>
  <c r="D220" i="15"/>
  <c r="E214" i="15"/>
  <c r="D214" i="15"/>
  <c r="F211" i="15"/>
  <c r="H211" i="15"/>
  <c r="E211" i="15"/>
  <c r="D211" i="15"/>
  <c r="D294" i="15"/>
  <c r="E294" i="15"/>
  <c r="E407" i="15"/>
  <c r="D407" i="15"/>
  <c r="E403" i="15"/>
  <c r="D403" i="15"/>
  <c r="E399" i="15"/>
  <c r="D399" i="15"/>
  <c r="E395" i="15"/>
  <c r="D395" i="15"/>
  <c r="E391" i="15"/>
  <c r="D391" i="15"/>
  <c r="E387" i="15"/>
  <c r="D387" i="15"/>
  <c r="E383" i="15"/>
  <c r="D383" i="15"/>
  <c r="E379" i="15"/>
  <c r="D379" i="15"/>
  <c r="E375" i="15"/>
  <c r="D375" i="15"/>
  <c r="E371" i="15"/>
  <c r="D371" i="15"/>
  <c r="E367" i="15"/>
  <c r="D367" i="15"/>
  <c r="E363" i="15"/>
  <c r="D363" i="15"/>
  <c r="E359" i="15"/>
  <c r="D359" i="15"/>
  <c r="E355" i="15"/>
  <c r="D355" i="15"/>
  <c r="E351" i="15"/>
  <c r="D351" i="15"/>
  <c r="E347" i="15"/>
  <c r="D347" i="15"/>
  <c r="E343" i="15"/>
  <c r="D343" i="15"/>
  <c r="E339" i="15"/>
  <c r="D339" i="15"/>
  <c r="E335" i="15"/>
  <c r="D335" i="15"/>
  <c r="D261" i="15"/>
  <c r="E261" i="15"/>
  <c r="E408" i="15"/>
  <c r="D408" i="15"/>
  <c r="E404" i="15"/>
  <c r="D404" i="15"/>
  <c r="E400" i="15"/>
  <c r="D400" i="15"/>
  <c r="E396" i="15"/>
  <c r="D396" i="15"/>
  <c r="E392" i="15"/>
  <c r="D392" i="15"/>
  <c r="E388" i="15"/>
  <c r="D388" i="15"/>
  <c r="E384" i="15"/>
  <c r="D384" i="15"/>
  <c r="E380" i="15"/>
  <c r="D380" i="15"/>
  <c r="E376" i="15"/>
  <c r="D376" i="15"/>
  <c r="E372" i="15"/>
  <c r="D372" i="15"/>
  <c r="E368" i="15"/>
  <c r="D368" i="15"/>
  <c r="E364" i="15"/>
  <c r="D364" i="15"/>
  <c r="E360" i="15"/>
  <c r="D360" i="15"/>
  <c r="E356" i="15"/>
  <c r="D356" i="15"/>
  <c r="E352" i="15"/>
  <c r="D352" i="15"/>
  <c r="E348" i="15"/>
  <c r="D348" i="15"/>
  <c r="E344" i="15"/>
  <c r="D344" i="15"/>
  <c r="E340" i="15"/>
  <c r="D340" i="15"/>
  <c r="E336" i="15"/>
  <c r="D336" i="15"/>
  <c r="D309" i="15"/>
  <c r="E309" i="15"/>
  <c r="D277" i="15"/>
  <c r="E277" i="15"/>
  <c r="D245" i="15"/>
  <c r="E245" i="15"/>
  <c r="D313" i="15"/>
  <c r="E313" i="15"/>
  <c r="D301" i="15"/>
  <c r="E301" i="15"/>
  <c r="D285" i="15"/>
  <c r="E285" i="15"/>
  <c r="D269" i="15"/>
  <c r="E269" i="15"/>
  <c r="D253" i="15"/>
  <c r="E253" i="15"/>
  <c r="E333" i="15"/>
  <c r="D333" i="15"/>
  <c r="E331" i="15"/>
  <c r="D331" i="15"/>
  <c r="E329" i="15"/>
  <c r="D329" i="15"/>
  <c r="E327" i="15"/>
  <c r="D327" i="15"/>
  <c r="E325" i="15"/>
  <c r="D325" i="15"/>
  <c r="E323" i="15"/>
  <c r="D323" i="15"/>
  <c r="E321" i="15"/>
  <c r="D321" i="15"/>
  <c r="E319" i="15"/>
  <c r="D319" i="15"/>
  <c r="E317" i="15"/>
  <c r="D317" i="15"/>
  <c r="D315" i="15"/>
  <c r="E315" i="15"/>
  <c r="D306" i="15"/>
  <c r="E306" i="15"/>
  <c r="D298" i="15"/>
  <c r="E298" i="15"/>
  <c r="D290" i="15"/>
  <c r="E290" i="15"/>
  <c r="D282" i="15"/>
  <c r="E282" i="15"/>
  <c r="D274" i="15"/>
  <c r="E274" i="15"/>
  <c r="D266" i="15"/>
  <c r="E266" i="15"/>
  <c r="D258" i="15"/>
  <c r="E258" i="15"/>
  <c r="D250" i="15"/>
  <c r="E250" i="15"/>
  <c r="D242" i="15"/>
  <c r="E242" i="15"/>
  <c r="D311" i="15"/>
  <c r="E311" i="15"/>
  <c r="D307" i="15"/>
  <c r="E307" i="15"/>
  <c r="D303" i="15"/>
  <c r="E303" i="15"/>
  <c r="D299" i="15"/>
  <c r="E299" i="15"/>
  <c r="D295" i="15"/>
  <c r="E295" i="15"/>
  <c r="D291" i="15"/>
  <c r="E291" i="15"/>
  <c r="D287" i="15"/>
  <c r="E287" i="15"/>
  <c r="D283" i="15"/>
  <c r="E283" i="15"/>
  <c r="D279" i="15"/>
  <c r="E279" i="15"/>
  <c r="D275" i="15"/>
  <c r="E275" i="15"/>
  <c r="D271" i="15"/>
  <c r="E271" i="15"/>
  <c r="D267" i="15"/>
  <c r="E267" i="15"/>
  <c r="D263" i="15"/>
  <c r="E263" i="15"/>
  <c r="D259" i="15"/>
  <c r="E259" i="15"/>
  <c r="D255" i="15"/>
  <c r="E255" i="15"/>
  <c r="D251" i="15"/>
  <c r="E251" i="15"/>
  <c r="D247" i="15"/>
  <c r="E247" i="15"/>
  <c r="D243" i="15"/>
  <c r="E243" i="15"/>
  <c r="B6" i="15"/>
  <c r="C216" i="11"/>
  <c r="B216" i="11" s="1"/>
  <c r="L41" i="15" l="1"/>
  <c r="K41" i="15" s="1"/>
  <c r="P41" i="15" s="1"/>
  <c r="G41" i="15"/>
  <c r="M41" i="15"/>
  <c r="C6" i="11"/>
  <c r="B6" i="11" s="1"/>
  <c r="N41" i="15" l="1"/>
  <c r="C32" i="12"/>
  <c r="C33" i="12"/>
  <c r="C31" i="12"/>
  <c r="B18" i="12"/>
  <c r="B19" i="12"/>
  <c r="C21" i="12"/>
  <c r="C35" i="12" s="1"/>
  <c r="C22" i="12"/>
  <c r="C36" i="12" s="1"/>
  <c r="C23" i="12"/>
  <c r="C37" i="12" s="1"/>
  <c r="C24" i="12"/>
  <c r="C38" i="12" s="1"/>
  <c r="C25" i="12"/>
  <c r="C39" i="12" s="1"/>
  <c r="C26" i="12"/>
  <c r="C40" i="12" s="1"/>
  <c r="C27" i="12"/>
  <c r="B27" i="12" s="1"/>
  <c r="C28" i="12"/>
  <c r="C42" i="12" s="1"/>
  <c r="C29" i="12"/>
  <c r="C43" i="12" s="1"/>
  <c r="C20" i="12"/>
  <c r="C34" i="12" s="1"/>
  <c r="B17" i="12"/>
  <c r="D15" i="12"/>
  <c r="E15" i="12" s="1"/>
  <c r="F15" i="12" s="1"/>
  <c r="G15" i="12" s="1"/>
  <c r="H15" i="12" s="1"/>
  <c r="I15" i="12" s="1"/>
  <c r="B25" i="12" l="1"/>
  <c r="B21" i="12"/>
  <c r="B26" i="12"/>
  <c r="B22" i="12"/>
  <c r="B20" i="12"/>
  <c r="B29" i="12"/>
  <c r="B28" i="12"/>
  <c r="C41" i="12"/>
  <c r="B24" i="12"/>
  <c r="B23" i="12"/>
  <c r="C6" i="12" l="1"/>
  <c r="C7" i="12" s="1"/>
  <c r="C8" i="12" s="1"/>
  <c r="C9" i="12" s="1"/>
  <c r="C10" i="12" s="1"/>
  <c r="I7" i="12"/>
  <c r="I6" i="12"/>
  <c r="AB24" i="14" l="1"/>
  <c r="AB20" i="14"/>
  <c r="AB16" i="14"/>
  <c r="AB12" i="14"/>
  <c r="AB38" i="14"/>
  <c r="AB28" i="14"/>
  <c r="AB25" i="14"/>
  <c r="AB9" i="14"/>
  <c r="AB13" i="14"/>
  <c r="AB21" i="14"/>
  <c r="AB34" i="14"/>
  <c r="AB32" i="14"/>
  <c r="AB27" i="14"/>
  <c r="AB6" i="14"/>
  <c r="AB30" i="14"/>
  <c r="AB36" i="14"/>
  <c r="AB37" i="14"/>
  <c r="AB31" i="14"/>
  <c r="AB29" i="14"/>
  <c r="Y5" i="7"/>
  <c r="AB7" i="14"/>
  <c r="AB22" i="14"/>
  <c r="AB5" i="14"/>
  <c r="AB23" i="14"/>
  <c r="AB33" i="14"/>
  <c r="AB35" i="14"/>
  <c r="AB10" i="14"/>
  <c r="AB11" i="14"/>
  <c r="AB19" i="14"/>
  <c r="AB26" i="14"/>
  <c r="AB15" i="14"/>
  <c r="AB14" i="14"/>
  <c r="Y6" i="7"/>
  <c r="AB8" i="14"/>
  <c r="AB17" i="14"/>
  <c r="AB18" i="14"/>
  <c r="N3" i="13"/>
  <c r="B6" i="12"/>
  <c r="B8" i="12"/>
  <c r="B7" i="12"/>
  <c r="B9" i="12" l="1"/>
  <c r="C11" i="12" l="1"/>
  <c r="B10" i="12"/>
  <c r="K3" i="13" l="1"/>
  <c r="J3" i="13"/>
  <c r="D26" i="12" l="1"/>
  <c r="G26" i="12" s="1"/>
  <c r="D27" i="12"/>
  <c r="F27" i="12" s="1"/>
  <c r="E29" i="12"/>
  <c r="E26" i="12"/>
  <c r="F26" i="12" s="1"/>
  <c r="D28" i="12"/>
  <c r="F28" i="12" s="1"/>
  <c r="D29" i="12"/>
  <c r="F29" i="12" s="1"/>
  <c r="D25" i="12"/>
  <c r="F25" i="12" s="1"/>
  <c r="E28" i="12"/>
  <c r="E27" i="12"/>
  <c r="G27" i="12" s="1"/>
  <c r="E25" i="12"/>
  <c r="D20" i="12"/>
  <c r="D21" i="12"/>
  <c r="E21" i="12" s="1"/>
  <c r="E22" i="12"/>
  <c r="D22" i="12"/>
  <c r="G22" i="12" s="1"/>
  <c r="E23" i="12"/>
  <c r="F23" i="12" s="1"/>
  <c r="D24" i="12"/>
  <c r="F24" i="12" s="1"/>
  <c r="D23" i="12"/>
  <c r="E24" i="12"/>
  <c r="G23" i="12"/>
  <c r="F22" i="12"/>
  <c r="W2504" i="14"/>
  <c r="M2504" i="14"/>
  <c r="O3" i="2"/>
  <c r="T1504" i="7"/>
  <c r="L1504" i="7"/>
  <c r="P3" i="2" l="1"/>
  <c r="Q3" i="2" s="1"/>
  <c r="P5" i="2"/>
  <c r="P4" i="2"/>
  <c r="O4" i="2"/>
  <c r="O5" i="2"/>
  <c r="E20" i="12"/>
  <c r="F20" i="12" s="1"/>
  <c r="H20" i="12"/>
  <c r="H22" i="12"/>
  <c r="H23" i="12"/>
  <c r="I23" i="12" s="1"/>
  <c r="H27" i="12"/>
  <c r="H26" i="12"/>
  <c r="G24" i="12"/>
  <c r="H24" i="12" s="1"/>
  <c r="G25" i="12"/>
  <c r="H25" i="12" s="1"/>
  <c r="G29" i="12"/>
  <c r="H29" i="12" s="1"/>
  <c r="G28" i="12"/>
  <c r="H28" i="12" s="1"/>
  <c r="F21" i="12"/>
  <c r="G21" i="12" s="1"/>
  <c r="I25" i="12"/>
  <c r="I27" i="12"/>
  <c r="D41" i="12" s="1"/>
  <c r="I26" i="12"/>
  <c r="D40" i="12" s="1"/>
  <c r="I20" i="12"/>
  <c r="I24" i="12"/>
  <c r="I22" i="12"/>
  <c r="D36" i="12" s="1"/>
  <c r="Q5" i="2" l="1"/>
  <c r="Q4" i="2"/>
  <c r="G20" i="12"/>
  <c r="Q29" i="3"/>
  <c r="P9" i="3"/>
  <c r="T9" i="3"/>
  <c r="W9" i="3" s="1"/>
  <c r="Q9" i="3"/>
  <c r="S9" i="3"/>
  <c r="V9" i="3" s="1"/>
  <c r="P13" i="3"/>
  <c r="S13" i="3"/>
  <c r="V13" i="3" s="1"/>
  <c r="T13" i="3"/>
  <c r="W13" i="3" s="1"/>
  <c r="Q13" i="3"/>
  <c r="P12" i="3"/>
  <c r="Q12" i="3"/>
  <c r="S12" i="3"/>
  <c r="T12" i="3"/>
  <c r="P11" i="3"/>
  <c r="T11" i="3"/>
  <c r="W11" i="3" s="1"/>
  <c r="Q11" i="3"/>
  <c r="S11" i="3"/>
  <c r="V11" i="3" s="1"/>
  <c r="P10" i="3"/>
  <c r="S10" i="3"/>
  <c r="V10" i="3" s="1"/>
  <c r="T10" i="3"/>
  <c r="W10" i="3" s="1"/>
  <c r="Q10" i="3"/>
  <c r="S28" i="3"/>
  <c r="V28" i="3" s="1"/>
  <c r="P28" i="3"/>
  <c r="T28" i="3"/>
  <c r="W28" i="3" s="1"/>
  <c r="Q28" i="3"/>
  <c r="S27" i="3"/>
  <c r="V27" i="3" s="1"/>
  <c r="P27" i="3"/>
  <c r="Q27" i="3"/>
  <c r="T27" i="3"/>
  <c r="W27" i="3" s="1"/>
  <c r="S26" i="3"/>
  <c r="V26" i="3" s="1"/>
  <c r="P26" i="3"/>
  <c r="Q26" i="3"/>
  <c r="T26" i="3"/>
  <c r="W26" i="3" s="1"/>
  <c r="P25" i="3"/>
  <c r="S25" i="3"/>
  <c r="V25" i="3" s="1"/>
  <c r="T25" i="3"/>
  <c r="W25" i="3" s="1"/>
  <c r="Q25" i="3"/>
  <c r="S24" i="3"/>
  <c r="V24" i="3" s="1"/>
  <c r="P24" i="3"/>
  <c r="T24" i="3"/>
  <c r="W24" i="3" s="1"/>
  <c r="Q24" i="3"/>
  <c r="P23" i="3"/>
  <c r="S23" i="3"/>
  <c r="T23" i="3"/>
  <c r="Q23" i="3"/>
  <c r="P22" i="3"/>
  <c r="Q22" i="3"/>
  <c r="S22" i="3"/>
  <c r="V22" i="3" s="1"/>
  <c r="T22" i="3"/>
  <c r="W22" i="3" s="1"/>
  <c r="P21" i="3"/>
  <c r="T21" i="3"/>
  <c r="W21" i="3" s="1"/>
  <c r="Q21" i="3"/>
  <c r="S21" i="3"/>
  <c r="V21" i="3" s="1"/>
  <c r="S20" i="3"/>
  <c r="P20" i="3"/>
  <c r="T20" i="3"/>
  <c r="Q20" i="3"/>
  <c r="S19" i="3"/>
  <c r="P19" i="3"/>
  <c r="T19" i="3"/>
  <c r="Q19" i="3"/>
  <c r="S18" i="3"/>
  <c r="V18" i="3" s="1"/>
  <c r="P18" i="3"/>
  <c r="T18" i="3"/>
  <c r="W18" i="3" s="1"/>
  <c r="Q18" i="3"/>
  <c r="S17" i="3"/>
  <c r="P17" i="3"/>
  <c r="T17" i="3"/>
  <c r="Q17" i="3"/>
  <c r="P16" i="3"/>
  <c r="S16" i="3"/>
  <c r="V16" i="3" s="1"/>
  <c r="Q16" i="3"/>
  <c r="T16" i="3"/>
  <c r="W16" i="3" s="1"/>
  <c r="S15" i="3"/>
  <c r="V15" i="3" s="1"/>
  <c r="P15" i="3"/>
  <c r="T15" i="3"/>
  <c r="W15" i="3" s="1"/>
  <c r="Q15" i="3"/>
  <c r="D13" i="19"/>
  <c r="D15" i="19"/>
  <c r="D17" i="19"/>
  <c r="D19" i="19"/>
  <c r="D21" i="19"/>
  <c r="D23" i="19"/>
  <c r="D25" i="19"/>
  <c r="D27" i="19"/>
  <c r="D29" i="19"/>
  <c r="D12" i="19"/>
  <c r="D14" i="19"/>
  <c r="D16" i="19"/>
  <c r="D18" i="19"/>
  <c r="D20" i="19"/>
  <c r="D22" i="19"/>
  <c r="D24" i="19"/>
  <c r="D26" i="19"/>
  <c r="D28" i="19"/>
  <c r="P14" i="3"/>
  <c r="T14" i="3"/>
  <c r="Q14" i="3"/>
  <c r="S14" i="3"/>
  <c r="P8" i="3"/>
  <c r="T8" i="3"/>
  <c r="Q8" i="3"/>
  <c r="S8" i="3"/>
  <c r="T7" i="3"/>
  <c r="Q7" i="3"/>
  <c r="S7" i="3"/>
  <c r="P7" i="3"/>
  <c r="P6" i="3"/>
  <c r="T6" i="3"/>
  <c r="Q6" i="3"/>
  <c r="S6" i="3"/>
  <c r="Q5" i="3"/>
  <c r="G31" i="19"/>
  <c r="C12" i="19"/>
  <c r="F12" i="19" s="1"/>
  <c r="G13" i="19"/>
  <c r="G15" i="19"/>
  <c r="G17" i="19"/>
  <c r="G19" i="19"/>
  <c r="G21" i="19"/>
  <c r="G23" i="19"/>
  <c r="G25" i="19"/>
  <c r="G27" i="19"/>
  <c r="G29" i="19"/>
  <c r="G12" i="19"/>
  <c r="G14" i="19"/>
  <c r="G16" i="19"/>
  <c r="G18" i="19"/>
  <c r="G20" i="19"/>
  <c r="G22" i="19"/>
  <c r="G24" i="19"/>
  <c r="G26" i="19"/>
  <c r="G28" i="19"/>
  <c r="C13" i="19"/>
  <c r="F13" i="19" s="1"/>
  <c r="C15" i="19"/>
  <c r="F15" i="19" s="1"/>
  <c r="C17" i="19"/>
  <c r="F17" i="19" s="1"/>
  <c r="C19" i="19"/>
  <c r="F19" i="19" s="1"/>
  <c r="C21" i="19"/>
  <c r="F21" i="19" s="1"/>
  <c r="C23" i="19"/>
  <c r="F23" i="19" s="1"/>
  <c r="C25" i="19"/>
  <c r="F25" i="19" s="1"/>
  <c r="C27" i="19"/>
  <c r="F27" i="19" s="1"/>
  <c r="C29" i="19"/>
  <c r="F29" i="19" s="1"/>
  <c r="C14" i="19"/>
  <c r="F14" i="19" s="1"/>
  <c r="C16" i="19"/>
  <c r="F16" i="19" s="1"/>
  <c r="C18" i="19"/>
  <c r="F18" i="19" s="1"/>
  <c r="C20" i="19"/>
  <c r="F20" i="19" s="1"/>
  <c r="C22" i="19"/>
  <c r="F22" i="19" s="1"/>
  <c r="C24" i="19"/>
  <c r="F24" i="19" s="1"/>
  <c r="C26" i="19"/>
  <c r="F26" i="19" s="1"/>
  <c r="C28" i="19"/>
  <c r="F28" i="19" s="1"/>
  <c r="Q4" i="3"/>
  <c r="I6" i="19"/>
  <c r="B6" i="19"/>
  <c r="F5" i="19"/>
  <c r="AG4" i="14"/>
  <c r="AE4" i="14"/>
  <c r="D34" i="12"/>
  <c r="AC4" i="14"/>
  <c r="V3" i="14"/>
  <c r="Y3" i="14" s="1"/>
  <c r="AB4" i="14"/>
  <c r="AD4" i="14"/>
  <c r="P3" i="1"/>
  <c r="L2504" i="14"/>
  <c r="I29" i="12"/>
  <c r="I28" i="12"/>
  <c r="D39" i="12"/>
  <c r="D37" i="12"/>
  <c r="D43" i="12"/>
  <c r="D42" i="12"/>
  <c r="H21" i="12"/>
  <c r="I21" i="12" s="1"/>
  <c r="D35" i="12" s="1"/>
  <c r="D38" i="12"/>
  <c r="M1504" i="7"/>
  <c r="D6" i="22" l="1"/>
  <c r="H13" i="22"/>
  <c r="I11" i="22"/>
  <c r="I17" i="22"/>
  <c r="H10" i="22"/>
  <c r="I13" i="22"/>
  <c r="I15" i="22"/>
  <c r="I8" i="22"/>
  <c r="I7" i="22"/>
  <c r="H9" i="22"/>
  <c r="I9" i="22"/>
  <c r="I10" i="22"/>
  <c r="I6" i="22"/>
  <c r="H17" i="22"/>
  <c r="H6" i="22"/>
  <c r="H16" i="22"/>
  <c r="H7" i="22"/>
  <c r="H15" i="22"/>
  <c r="H8" i="22"/>
  <c r="I16" i="22"/>
  <c r="H14" i="22"/>
  <c r="I14" i="22"/>
  <c r="H11" i="22"/>
  <c r="J11" i="22" s="1"/>
  <c r="D6" i="16"/>
  <c r="E12" i="11"/>
  <c r="E14" i="11"/>
  <c r="E16" i="11"/>
  <c r="D12" i="11"/>
  <c r="D14" i="11"/>
  <c r="D16" i="11"/>
  <c r="E13" i="11"/>
  <c r="E15" i="11"/>
  <c r="F12" i="11"/>
  <c r="F14" i="11"/>
  <c r="F16" i="11"/>
  <c r="F13" i="11"/>
  <c r="D13" i="11"/>
  <c r="F15" i="11"/>
  <c r="D15" i="11"/>
  <c r="O13" i="15"/>
  <c r="J13" i="15"/>
  <c r="J37" i="15"/>
  <c r="O38" i="15"/>
  <c r="O40" i="15"/>
  <c r="O37" i="15"/>
  <c r="O39" i="15"/>
  <c r="J38" i="15"/>
  <c r="J39" i="15"/>
  <c r="J40" i="15"/>
  <c r="R9" i="3"/>
  <c r="R13" i="3"/>
  <c r="R12" i="3"/>
  <c r="R11" i="3"/>
  <c r="R26" i="3"/>
  <c r="U26" i="3" s="1"/>
  <c r="R27" i="3"/>
  <c r="U27" i="3" s="1"/>
  <c r="R10" i="3"/>
  <c r="R28" i="3"/>
  <c r="U28" i="3" s="1"/>
  <c r="R21" i="3"/>
  <c r="U21" i="3" s="1"/>
  <c r="R22" i="3"/>
  <c r="R25" i="3"/>
  <c r="R24" i="3"/>
  <c r="R23" i="3"/>
  <c r="R20" i="3"/>
  <c r="R16" i="3"/>
  <c r="U16" i="3" s="1"/>
  <c r="R19" i="3"/>
  <c r="R18" i="3"/>
  <c r="U18" i="3" s="1"/>
  <c r="R17" i="3"/>
  <c r="R15" i="3"/>
  <c r="R7" i="3"/>
  <c r="O36" i="15"/>
  <c r="J36" i="15"/>
  <c r="J35" i="15"/>
  <c r="O35" i="15"/>
  <c r="O34" i="15"/>
  <c r="J34" i="15"/>
  <c r="J33" i="15"/>
  <c r="O33" i="15"/>
  <c r="O32" i="15"/>
  <c r="J32" i="15"/>
  <c r="J31" i="15"/>
  <c r="O31" i="15"/>
  <c r="O30" i="15"/>
  <c r="J30" i="15"/>
  <c r="J29" i="15"/>
  <c r="O29" i="15"/>
  <c r="O28" i="15"/>
  <c r="J28" i="15"/>
  <c r="J27" i="15"/>
  <c r="O27" i="15"/>
  <c r="O26" i="15"/>
  <c r="J26" i="15"/>
  <c r="J25" i="15"/>
  <c r="O25" i="15"/>
  <c r="C11" i="19"/>
  <c r="F11" i="19" s="1"/>
  <c r="C10" i="19"/>
  <c r="F10" i="19" s="1"/>
  <c r="D10" i="19"/>
  <c r="D11" i="19"/>
  <c r="R14" i="3"/>
  <c r="R8" i="3"/>
  <c r="R6" i="3"/>
  <c r="E26" i="19"/>
  <c r="E22" i="19"/>
  <c r="E18" i="19"/>
  <c r="E14" i="19"/>
  <c r="E29" i="19"/>
  <c r="E25" i="19"/>
  <c r="E21" i="19"/>
  <c r="E17" i="19"/>
  <c r="E13" i="19"/>
  <c r="E28" i="19"/>
  <c r="E24" i="19"/>
  <c r="E20" i="19"/>
  <c r="E16" i="19"/>
  <c r="E12" i="19"/>
  <c r="E27" i="19"/>
  <c r="E23" i="19"/>
  <c r="E19" i="19"/>
  <c r="E15" i="19"/>
  <c r="B7" i="19"/>
  <c r="H6" i="19"/>
  <c r="D10" i="22"/>
  <c r="G39" i="22" s="1"/>
  <c r="Q208" i="3"/>
  <c r="J13" i="22" l="1"/>
  <c r="J17" i="22"/>
  <c r="J15" i="22"/>
  <c r="J7" i="22"/>
  <c r="J9" i="22"/>
  <c r="J16" i="22"/>
  <c r="J6" i="22"/>
  <c r="J14" i="22"/>
  <c r="H12" i="22"/>
  <c r="J10" i="22"/>
  <c r="J8" i="22"/>
  <c r="S30" i="3"/>
  <c r="G16" i="11"/>
  <c r="G12" i="11"/>
  <c r="G15" i="11"/>
  <c r="G13" i="11"/>
  <c r="G14" i="11"/>
  <c r="AF7" i="14"/>
  <c r="F30" i="19"/>
  <c r="AF4" i="14"/>
  <c r="S29" i="3"/>
  <c r="AF5" i="14"/>
  <c r="S4" i="3"/>
  <c r="W3" i="1"/>
  <c r="T30" i="3" l="1"/>
  <c r="T29" i="3"/>
  <c r="D18" i="12"/>
  <c r="P30" i="3" l="1"/>
  <c r="R30" i="3" s="1"/>
  <c r="P29" i="3"/>
  <c r="R29" i="3" s="1"/>
  <c r="P4" i="3"/>
  <c r="R4" i="3" s="1"/>
  <c r="E18" i="12"/>
  <c r="S3" i="3" l="1"/>
  <c r="F18" i="12"/>
  <c r="G18" i="12" s="1"/>
  <c r="H18" i="12" l="1"/>
  <c r="P3" i="3"/>
  <c r="R3" i="3" s="1"/>
  <c r="Z3" i="1"/>
  <c r="I18" i="12"/>
  <c r="K1504" i="7"/>
  <c r="D32" i="12" l="1"/>
  <c r="J1503" i="13"/>
  <c r="H1503" i="13"/>
  <c r="G1503" i="13"/>
  <c r="B3" i="13"/>
  <c r="L1003" i="6" l="1"/>
  <c r="D19" i="12" l="1"/>
  <c r="D13" i="16"/>
  <c r="I40" i="16" s="1"/>
  <c r="H103" i="5" l="1"/>
  <c r="I103" i="5" l="1"/>
  <c r="D17" i="12"/>
  <c r="E17" i="12" s="1"/>
  <c r="L103" i="5" l="1"/>
  <c r="D14" i="16"/>
  <c r="F17" i="12"/>
  <c r="G17" i="12" s="1"/>
  <c r="K3" i="10"/>
  <c r="D25" i="16" l="1"/>
  <c r="D22" i="16"/>
  <c r="H17" i="12"/>
  <c r="I17" i="12"/>
  <c r="D31" i="12" l="1"/>
  <c r="B3" i="8"/>
  <c r="B4" i="8"/>
  <c r="B5" i="8"/>
  <c r="B6" i="8"/>
  <c r="B7" i="8"/>
  <c r="B8" i="8"/>
  <c r="B9" i="8"/>
  <c r="B10" i="8"/>
  <c r="B3" i="10"/>
  <c r="B3" i="3"/>
  <c r="B3" i="1"/>
  <c r="K3" i="2"/>
  <c r="K4" i="2"/>
  <c r="K5" i="2"/>
  <c r="K6" i="2"/>
  <c r="K7" i="2"/>
  <c r="E3" i="2"/>
  <c r="E4" i="2"/>
  <c r="E5" i="2"/>
  <c r="E6" i="2"/>
  <c r="E7" i="2"/>
  <c r="E8" i="2"/>
  <c r="E9" i="2"/>
  <c r="E10" i="2"/>
  <c r="E11" i="2"/>
  <c r="E12" i="2"/>
  <c r="N3" i="3" l="1"/>
  <c r="L3" i="3"/>
  <c r="L3" i="10"/>
  <c r="B709" i="22" l="1"/>
  <c r="B705" i="22"/>
  <c r="B702" i="22"/>
  <c r="B695" i="22"/>
  <c r="B690" i="22"/>
  <c r="B687" i="22"/>
  <c r="B675" i="22"/>
  <c r="B664" i="22"/>
  <c r="B649" i="22"/>
  <c r="B639" i="22"/>
  <c r="B634" i="22"/>
  <c r="B627" i="22"/>
  <c r="B612" i="22"/>
  <c r="B602" i="22"/>
  <c r="B585" i="22"/>
  <c r="B582" i="22"/>
  <c r="B548" i="22"/>
  <c r="B535" i="22"/>
  <c r="B529" i="22"/>
  <c r="B517" i="22"/>
  <c r="B514" i="22"/>
  <c r="B512" i="22"/>
  <c r="B701" i="22"/>
  <c r="B697" i="22"/>
  <c r="B694" i="22"/>
  <c r="B686" i="22"/>
  <c r="B682" i="22"/>
  <c r="B679" i="22"/>
  <c r="B667" i="22"/>
  <c r="B656" i="22"/>
  <c r="B652" i="22"/>
  <c r="B645" i="22"/>
  <c r="B638" i="22"/>
  <c r="B631" i="22"/>
  <c r="B626" i="22"/>
  <c r="B619" i="22"/>
  <c r="B616" i="22"/>
  <c r="B605" i="22"/>
  <c r="B599" i="22"/>
  <c r="B595" i="22"/>
  <c r="B592" i="22"/>
  <c r="B588" i="22"/>
  <c r="B578" i="22"/>
  <c r="B571" i="22"/>
  <c r="B568" i="22"/>
  <c r="B541" i="22"/>
  <c r="B528" i="22"/>
  <c r="B522" i="22"/>
  <c r="B516" i="22"/>
  <c r="B708" i="22"/>
  <c r="B693" i="22"/>
  <c r="B689" i="22"/>
  <c r="B685" i="22"/>
  <c r="B678" i="22"/>
  <c r="B674" i="22"/>
  <c r="B671" i="22"/>
  <c r="B659" i="22"/>
  <c r="B641" i="22"/>
  <c r="B637" i="22"/>
  <c r="B630" i="22"/>
  <c r="B623" i="22"/>
  <c r="B601" i="22"/>
  <c r="B598" i="22"/>
  <c r="B581" i="22"/>
  <c r="B575" i="22"/>
  <c r="B563" i="22"/>
  <c r="B560" i="22"/>
  <c r="B555" i="22"/>
  <c r="B552" i="22"/>
  <c r="B540" i="22"/>
  <c r="B534" i="22"/>
  <c r="B531" i="22"/>
  <c r="B519" i="22"/>
  <c r="B704" i="22"/>
  <c r="B700" i="22"/>
  <c r="B681" i="22"/>
  <c r="B677" i="22"/>
  <c r="B670" i="22"/>
  <c r="B666" i="22"/>
  <c r="B663" i="22"/>
  <c r="B648" i="22"/>
  <c r="B644" i="22"/>
  <c r="B633" i="22"/>
  <c r="B629" i="22"/>
  <c r="B625" i="22"/>
  <c r="B622" i="22"/>
  <c r="B618" i="22"/>
  <c r="B611" i="22"/>
  <c r="B608" i="22"/>
  <c r="B604" i="22"/>
  <c r="B594" i="22"/>
  <c r="B577" i="22"/>
  <c r="B574" i="22"/>
  <c r="B570" i="22"/>
  <c r="B547" i="22"/>
  <c r="B544" i="22"/>
  <c r="B537" i="22"/>
  <c r="B525" i="22"/>
  <c r="B511" i="22"/>
  <c r="B707" i="22"/>
  <c r="B696" i="22"/>
  <c r="B692" i="22"/>
  <c r="B684" i="22"/>
  <c r="B673" i="22"/>
  <c r="B669" i="22"/>
  <c r="B662" i="22"/>
  <c r="B658" i="22"/>
  <c r="B655" i="22"/>
  <c r="B651" i="22"/>
  <c r="B636" i="22"/>
  <c r="B621" i="22"/>
  <c r="B615" i="22"/>
  <c r="B597" i="22"/>
  <c r="B591" i="22"/>
  <c r="B587" i="22"/>
  <c r="B584" i="22"/>
  <c r="B580" i="22"/>
  <c r="B567" i="22"/>
  <c r="B562" i="22"/>
  <c r="B559" i="22"/>
  <c r="B554" i="22"/>
  <c r="B536" i="22"/>
  <c r="B530" i="22"/>
  <c r="B524" i="22"/>
  <c r="B518" i="22"/>
  <c r="B515" i="22"/>
  <c r="B513" i="22"/>
  <c r="B699" i="22"/>
  <c r="B688" i="22"/>
  <c r="B676" i="22"/>
  <c r="B665" i="22"/>
  <c r="B661" i="22"/>
  <c r="B654" i="22"/>
  <c r="B640" i="22"/>
  <c r="B628" i="22"/>
  <c r="B617" i="22"/>
  <c r="B614" i="22"/>
  <c r="B610" i="22"/>
  <c r="B593" i="22"/>
  <c r="B590" i="22"/>
  <c r="B573" i="22"/>
  <c r="B569" i="22"/>
  <c r="B566" i="22"/>
  <c r="B558" i="22"/>
  <c r="B551" i="22"/>
  <c r="B546" i="22"/>
  <c r="B543" i="22"/>
  <c r="B539" i="22"/>
  <c r="B527" i="22"/>
  <c r="B521" i="22"/>
  <c r="B706" i="22"/>
  <c r="B691" i="22"/>
  <c r="B680" i="22"/>
  <c r="B668" i="22"/>
  <c r="B657" i="22"/>
  <c r="B650" i="22"/>
  <c r="B647" i="22"/>
  <c r="B643" i="22"/>
  <c r="B632" i="22"/>
  <c r="B620" i="22"/>
  <c r="B613" i="22"/>
  <c r="B607" i="22"/>
  <c r="B603" i="22"/>
  <c r="B600" i="22"/>
  <c r="B596" i="22"/>
  <c r="B586" i="22"/>
  <c r="B572" i="22"/>
  <c r="B565" i="22"/>
  <c r="B561" i="22"/>
  <c r="B557" i="22"/>
  <c r="B553" i="22"/>
  <c r="B550" i="22"/>
  <c r="B542" i="22"/>
  <c r="B533" i="22"/>
  <c r="B520" i="22"/>
  <c r="B510" i="22"/>
  <c r="B646" i="22"/>
  <c r="B589" i="22"/>
  <c r="B532" i="22"/>
  <c r="B703" i="22"/>
  <c r="B672" i="22"/>
  <c r="B642" i="22"/>
  <c r="B556" i="22"/>
  <c r="B564" i="22"/>
  <c r="B698" i="22"/>
  <c r="B609" i="22"/>
  <c r="B583" i="22"/>
  <c r="B526" i="22"/>
  <c r="B635" i="22"/>
  <c r="B606" i="22"/>
  <c r="B579" i="22"/>
  <c r="B549" i="22"/>
  <c r="B523" i="22"/>
  <c r="B660" i="22"/>
  <c r="B576" i="22"/>
  <c r="B545" i="22"/>
  <c r="B683" i="22"/>
  <c r="B653" i="22"/>
  <c r="B624" i="22"/>
  <c r="B538" i="22"/>
  <c r="B504" i="22"/>
  <c r="B498" i="22"/>
  <c r="B489" i="22"/>
  <c r="B483" i="22"/>
  <c r="B480" i="22"/>
  <c r="B439" i="22"/>
  <c r="B435" i="22"/>
  <c r="B432" i="22"/>
  <c r="B502" i="22"/>
  <c r="B493" i="22"/>
  <c r="B487" i="22"/>
  <c r="B469" i="22"/>
  <c r="B467" i="22"/>
  <c r="B460" i="22"/>
  <c r="B458" i="22"/>
  <c r="B452" i="22"/>
  <c r="B449" i="22"/>
  <c r="B446" i="22"/>
  <c r="B443" i="22"/>
  <c r="B434" i="22"/>
  <c r="B431" i="22"/>
  <c r="B497" i="22"/>
  <c r="B499" i="22"/>
  <c r="B488" i="22"/>
  <c r="B482" i="22"/>
  <c r="B473" i="22"/>
  <c r="B471" i="22"/>
  <c r="B468" i="22"/>
  <c r="B465" i="22"/>
  <c r="B463" i="22"/>
  <c r="B454" i="22"/>
  <c r="B433" i="22"/>
  <c r="B494" i="22"/>
  <c r="B475" i="22"/>
  <c r="B461" i="22"/>
  <c r="B447" i="22"/>
  <c r="B436" i="22"/>
  <c r="B430" i="22"/>
  <c r="B417" i="22"/>
  <c r="B406" i="22"/>
  <c r="B391" i="22"/>
  <c r="B381" i="22"/>
  <c r="B373" i="22"/>
  <c r="B369" i="22"/>
  <c r="B362" i="22"/>
  <c r="B360" i="22"/>
  <c r="B354" i="22"/>
  <c r="B340" i="22"/>
  <c r="B333" i="22"/>
  <c r="B305" i="22"/>
  <c r="B382" i="22"/>
  <c r="B503" i="22"/>
  <c r="B490" i="22"/>
  <c r="B479" i="22"/>
  <c r="B466" i="22"/>
  <c r="B456" i="22"/>
  <c r="B442" i="22"/>
  <c r="B427" i="22"/>
  <c r="B414" i="22"/>
  <c r="B405" i="22"/>
  <c r="B402" i="22"/>
  <c r="B388" i="22"/>
  <c r="B385" i="22"/>
  <c r="B377" i="22"/>
  <c r="B368" i="22"/>
  <c r="B353" i="22"/>
  <c r="B339" i="22"/>
  <c r="B329" i="22"/>
  <c r="B325" i="22"/>
  <c r="B321" i="22"/>
  <c r="B317" i="22"/>
  <c r="B313" i="22"/>
  <c r="B307" i="22"/>
  <c r="B410" i="22"/>
  <c r="B337" i="22"/>
  <c r="B318" i="22"/>
  <c r="B501" i="22"/>
  <c r="B496" i="22"/>
  <c r="B486" i="22"/>
  <c r="B478" i="22"/>
  <c r="B474" i="22"/>
  <c r="B470" i="22"/>
  <c r="B451" i="22"/>
  <c r="B441" i="22"/>
  <c r="B425" i="22"/>
  <c r="B422" i="22"/>
  <c r="B419" i="22"/>
  <c r="B409" i="22"/>
  <c r="B401" i="22"/>
  <c r="B398" i="22"/>
  <c r="B387" i="22"/>
  <c r="B384" i="22"/>
  <c r="B380" i="22"/>
  <c r="B376" i="22"/>
  <c r="B372" i="22"/>
  <c r="B364" i="22"/>
  <c r="B359" i="22"/>
  <c r="B349" i="22"/>
  <c r="B346" i="22"/>
  <c r="B344" i="22"/>
  <c r="B336" i="22"/>
  <c r="B492" i="22"/>
  <c r="B477" i="22"/>
  <c r="B450" i="22"/>
  <c r="B440" i="22"/>
  <c r="B429" i="22"/>
  <c r="B424" i="22"/>
  <c r="B421" i="22"/>
  <c r="B416" i="22"/>
  <c r="B408" i="22"/>
  <c r="B404" i="22"/>
  <c r="B379" i="22"/>
  <c r="B367" i="22"/>
  <c r="B358" i="22"/>
  <c r="B352" i="22"/>
  <c r="B343" i="22"/>
  <c r="B335" i="22"/>
  <c r="B332" i="22"/>
  <c r="B309" i="22"/>
  <c r="B420" i="22"/>
  <c r="B389" i="22"/>
  <c r="B355" i="22"/>
  <c r="B326" i="22"/>
  <c r="B310" i="22"/>
  <c r="B500" i="22"/>
  <c r="B485" i="22"/>
  <c r="B481" i="22"/>
  <c r="B476" i="22"/>
  <c r="B464" i="22"/>
  <c r="B455" i="22"/>
  <c r="B445" i="22"/>
  <c r="B418" i="22"/>
  <c r="B415" i="22"/>
  <c r="B413" i="22"/>
  <c r="B411" i="22"/>
  <c r="B403" i="22"/>
  <c r="B400" i="22"/>
  <c r="B397" i="22"/>
  <c r="B394" i="22"/>
  <c r="B383" i="22"/>
  <c r="B375" i="22"/>
  <c r="B361" i="22"/>
  <c r="B348" i="22"/>
  <c r="B338" i="22"/>
  <c r="B331" i="22"/>
  <c r="B328" i="22"/>
  <c r="B324" i="22"/>
  <c r="B320" i="22"/>
  <c r="B316" i="22"/>
  <c r="B312" i="22"/>
  <c r="B308" i="22"/>
  <c r="B374" i="22"/>
  <c r="B495" i="22"/>
  <c r="B472" i="22"/>
  <c r="B459" i="22"/>
  <c r="B444" i="22"/>
  <c r="B438" i="22"/>
  <c r="B407" i="22"/>
  <c r="B399" i="22"/>
  <c r="B390" i="22"/>
  <c r="B371" i="22"/>
  <c r="B366" i="22"/>
  <c r="B363" i="22"/>
  <c r="B357" i="22"/>
  <c r="B351" i="22"/>
  <c r="B342" i="22"/>
  <c r="B327" i="22"/>
  <c r="B323" i="22"/>
  <c r="B319" i="22"/>
  <c r="B315" i="22"/>
  <c r="B311" i="22"/>
  <c r="B306" i="22"/>
  <c r="B462" i="22"/>
  <c r="B448" i="22"/>
  <c r="B428" i="22"/>
  <c r="B412" i="22"/>
  <c r="B395" i="22"/>
  <c r="B365" i="22"/>
  <c r="B350" i="22"/>
  <c r="B330" i="22"/>
  <c r="B314" i="22"/>
  <c r="B491" i="22"/>
  <c r="B484" i="22"/>
  <c r="B453" i="22"/>
  <c r="B437" i="22"/>
  <c r="B426" i="22"/>
  <c r="B396" i="22"/>
  <c r="B393" i="22"/>
  <c r="B386" i="22"/>
  <c r="B378" i="22"/>
  <c r="B356" i="22"/>
  <c r="B345" i="22"/>
  <c r="B341" i="22"/>
  <c r="B334" i="22"/>
  <c r="B457" i="22"/>
  <c r="B423" i="22"/>
  <c r="B392" i="22"/>
  <c r="B370" i="22"/>
  <c r="B347" i="22"/>
  <c r="B322" i="22"/>
  <c r="M9" i="3"/>
  <c r="O9" i="3"/>
  <c r="O12" i="3"/>
  <c r="O13" i="3"/>
  <c r="M12" i="3"/>
  <c r="M13" i="3"/>
  <c r="O10" i="3"/>
  <c r="O11" i="3"/>
  <c r="M10" i="3"/>
  <c r="M11" i="3"/>
  <c r="O3" i="10"/>
  <c r="C5" i="7"/>
  <c r="O8" i="10"/>
  <c r="N7" i="10"/>
  <c r="O7" i="10"/>
  <c r="O6" i="10"/>
  <c r="N5" i="10"/>
  <c r="O5" i="10"/>
  <c r="O4" i="10"/>
  <c r="B444" i="16"/>
  <c r="B504" i="16"/>
  <c r="B500" i="16"/>
  <c r="B496" i="16"/>
  <c r="B492" i="16"/>
  <c r="B488" i="16"/>
  <c r="B484" i="16"/>
  <c r="B480" i="16"/>
  <c r="B476" i="16"/>
  <c r="B472" i="16"/>
  <c r="B468" i="16"/>
  <c r="B464" i="16"/>
  <c r="B460" i="16"/>
  <c r="B456" i="16"/>
  <c r="B452" i="16"/>
  <c r="B448" i="16"/>
  <c r="B306" i="16"/>
  <c r="B310" i="16"/>
  <c r="B314" i="16"/>
  <c r="B318" i="16"/>
  <c r="B322" i="16"/>
  <c r="B326" i="16"/>
  <c r="B330" i="16"/>
  <c r="B334" i="16"/>
  <c r="B338" i="16"/>
  <c r="B342" i="16"/>
  <c r="B346" i="16"/>
  <c r="B350" i="16"/>
  <c r="B354" i="16"/>
  <c r="B502" i="16"/>
  <c r="B494" i="16"/>
  <c r="B486" i="16"/>
  <c r="B478" i="16"/>
  <c r="B470" i="16"/>
  <c r="B462" i="16"/>
  <c r="B454" i="16"/>
  <c r="B446" i="16"/>
  <c r="B312" i="16"/>
  <c r="C312" i="16" s="1"/>
  <c r="B320" i="16"/>
  <c r="B328" i="16"/>
  <c r="B336" i="16"/>
  <c r="B344" i="16"/>
  <c r="B352" i="16"/>
  <c r="B358" i="16"/>
  <c r="B362" i="16"/>
  <c r="B366" i="16"/>
  <c r="B370" i="16"/>
  <c r="B374" i="16"/>
  <c r="B378" i="16"/>
  <c r="B382" i="16"/>
  <c r="B386" i="16"/>
  <c r="B390" i="16"/>
  <c r="B394" i="16"/>
  <c r="B398" i="16"/>
  <c r="B402" i="16"/>
  <c r="B406" i="16"/>
  <c r="B410" i="16"/>
  <c r="B414" i="16"/>
  <c r="B418" i="16"/>
  <c r="B422" i="16"/>
  <c r="B426" i="16"/>
  <c r="B430" i="16"/>
  <c r="B434" i="16"/>
  <c r="B438" i="16"/>
  <c r="B442" i="16"/>
  <c r="B309" i="16"/>
  <c r="C309" i="16" s="1"/>
  <c r="B313" i="16"/>
  <c r="B317" i="16"/>
  <c r="B321" i="16"/>
  <c r="B325" i="16"/>
  <c r="B329" i="16"/>
  <c r="B333" i="16"/>
  <c r="B337" i="16"/>
  <c r="B341" i="16"/>
  <c r="B345" i="16"/>
  <c r="B349" i="16"/>
  <c r="B353" i="16"/>
  <c r="B357" i="16"/>
  <c r="B361" i="16"/>
  <c r="B365" i="16"/>
  <c r="B369" i="16"/>
  <c r="B373" i="16"/>
  <c r="B377" i="16"/>
  <c r="B381" i="16"/>
  <c r="B385" i="16"/>
  <c r="B389" i="16"/>
  <c r="B393" i="16"/>
  <c r="B397" i="16"/>
  <c r="B401" i="16"/>
  <c r="B405" i="16"/>
  <c r="B409" i="16"/>
  <c r="B413" i="16"/>
  <c r="B417" i="16"/>
  <c r="B421" i="16"/>
  <c r="B425" i="16"/>
  <c r="B429" i="16"/>
  <c r="B433" i="16"/>
  <c r="B437" i="16"/>
  <c r="B441" i="16"/>
  <c r="B305" i="16"/>
  <c r="C305" i="16" s="1"/>
  <c r="B501" i="16"/>
  <c r="B497" i="16"/>
  <c r="B493" i="16"/>
  <c r="B489" i="16"/>
  <c r="B485" i="16"/>
  <c r="B481" i="16"/>
  <c r="B477" i="16"/>
  <c r="B473" i="16"/>
  <c r="B469" i="16"/>
  <c r="B465" i="16"/>
  <c r="B461" i="16"/>
  <c r="B457" i="16"/>
  <c r="B453" i="16"/>
  <c r="B449" i="16"/>
  <c r="B445" i="16"/>
  <c r="B498" i="16"/>
  <c r="B490" i="16"/>
  <c r="B482" i="16"/>
  <c r="B474" i="16"/>
  <c r="B466" i="16"/>
  <c r="B458" i="16"/>
  <c r="B450" i="16"/>
  <c r="B308" i="16"/>
  <c r="C308" i="16" s="1"/>
  <c r="B316" i="16"/>
  <c r="B324" i="16"/>
  <c r="B332" i="16"/>
  <c r="B340" i="16"/>
  <c r="B348" i="16"/>
  <c r="B356" i="16"/>
  <c r="B360" i="16"/>
  <c r="B364" i="16"/>
  <c r="B368" i="16"/>
  <c r="B372" i="16"/>
  <c r="B376" i="16"/>
  <c r="B380" i="16"/>
  <c r="B384" i="16"/>
  <c r="B388" i="16"/>
  <c r="B392" i="16"/>
  <c r="B396" i="16"/>
  <c r="B400" i="16"/>
  <c r="B404" i="16"/>
  <c r="B408" i="16"/>
  <c r="B412" i="16"/>
  <c r="B416" i="16"/>
  <c r="B420" i="16"/>
  <c r="B424" i="16"/>
  <c r="B428" i="16"/>
  <c r="B432" i="16"/>
  <c r="B436" i="16"/>
  <c r="B440" i="16"/>
  <c r="B307" i="16"/>
  <c r="C307" i="16" s="1"/>
  <c r="B311" i="16"/>
  <c r="C311" i="16" s="1"/>
  <c r="B315" i="16"/>
  <c r="B319" i="16"/>
  <c r="B323" i="16"/>
  <c r="B327" i="16"/>
  <c r="B331" i="16"/>
  <c r="B335" i="16"/>
  <c r="B339" i="16"/>
  <c r="B343" i="16"/>
  <c r="B347" i="16"/>
  <c r="B351" i="16"/>
  <c r="B355" i="16"/>
  <c r="B359" i="16"/>
  <c r="B363" i="16"/>
  <c r="B367" i="16"/>
  <c r="B371" i="16"/>
  <c r="B375" i="16"/>
  <c r="B379" i="16"/>
  <c r="B383" i="16"/>
  <c r="B387" i="16"/>
  <c r="B391" i="16"/>
  <c r="B395" i="16"/>
  <c r="B399" i="16"/>
  <c r="B403" i="16"/>
  <c r="B407" i="16"/>
  <c r="B411" i="16"/>
  <c r="B415" i="16"/>
  <c r="B419" i="16"/>
  <c r="B423" i="16"/>
  <c r="B427" i="16"/>
  <c r="B431" i="16"/>
  <c r="B435" i="16"/>
  <c r="B439" i="16"/>
  <c r="B443" i="16"/>
  <c r="B503" i="16"/>
  <c r="B499" i="16"/>
  <c r="B495" i="16"/>
  <c r="B491" i="16"/>
  <c r="B487" i="16"/>
  <c r="B483" i="16"/>
  <c r="B479" i="16"/>
  <c r="B475" i="16"/>
  <c r="B471" i="16"/>
  <c r="B467" i="16"/>
  <c r="B463" i="16"/>
  <c r="B459" i="16"/>
  <c r="B455" i="16"/>
  <c r="B451" i="16"/>
  <c r="B447" i="16"/>
  <c r="B511" i="16"/>
  <c r="B514" i="16"/>
  <c r="B518" i="16"/>
  <c r="B522" i="16"/>
  <c r="B526" i="16"/>
  <c r="B530" i="16"/>
  <c r="B534" i="16"/>
  <c r="B538" i="16"/>
  <c r="B542" i="16"/>
  <c r="B546" i="16"/>
  <c r="B550" i="16"/>
  <c r="B554" i="16"/>
  <c r="B558" i="16"/>
  <c r="B562" i="16"/>
  <c r="B566" i="16"/>
  <c r="B570" i="16"/>
  <c r="B574" i="16"/>
  <c r="B578" i="16"/>
  <c r="B582" i="16"/>
  <c r="B586" i="16"/>
  <c r="B590" i="16"/>
  <c r="B594" i="16"/>
  <c r="B598" i="16"/>
  <c r="B602" i="16"/>
  <c r="B606" i="16"/>
  <c r="B610" i="16"/>
  <c r="B614" i="16"/>
  <c r="B618" i="16"/>
  <c r="B622" i="16"/>
  <c r="B626" i="16"/>
  <c r="B630" i="16"/>
  <c r="B634" i="16"/>
  <c r="B638" i="16"/>
  <c r="B642" i="16"/>
  <c r="B646" i="16"/>
  <c r="B650" i="16"/>
  <c r="B654" i="16"/>
  <c r="B658" i="16"/>
  <c r="B662" i="16"/>
  <c r="B666" i="16"/>
  <c r="B670" i="16"/>
  <c r="B674" i="16"/>
  <c r="B678" i="16"/>
  <c r="B513" i="16"/>
  <c r="C513" i="16" s="1"/>
  <c r="B517" i="16"/>
  <c r="B521" i="16"/>
  <c r="B525" i="16"/>
  <c r="B529" i="16"/>
  <c r="B533" i="16"/>
  <c r="B537" i="16"/>
  <c r="B541" i="16"/>
  <c r="B545" i="16"/>
  <c r="B549" i="16"/>
  <c r="B553" i="16"/>
  <c r="B557" i="16"/>
  <c r="B561" i="16"/>
  <c r="B565" i="16"/>
  <c r="B569" i="16"/>
  <c r="B573" i="16"/>
  <c r="B577" i="16"/>
  <c r="B581" i="16"/>
  <c r="B585" i="16"/>
  <c r="B589" i="16"/>
  <c r="B593" i="16"/>
  <c r="B597" i="16"/>
  <c r="B601" i="16"/>
  <c r="B605" i="16"/>
  <c r="B609" i="16"/>
  <c r="B613" i="16"/>
  <c r="B617" i="16"/>
  <c r="B621" i="16"/>
  <c r="B625" i="16"/>
  <c r="B629" i="16"/>
  <c r="B633" i="16"/>
  <c r="B637" i="16"/>
  <c r="B641" i="16"/>
  <c r="B645" i="16"/>
  <c r="B649" i="16"/>
  <c r="B653" i="16"/>
  <c r="B657" i="16"/>
  <c r="B661" i="16"/>
  <c r="B665" i="16"/>
  <c r="B669" i="16"/>
  <c r="B673" i="16"/>
  <c r="B677" i="16"/>
  <c r="B516" i="16"/>
  <c r="C516" i="16" s="1"/>
  <c r="B524" i="16"/>
  <c r="B532" i="16"/>
  <c r="B540" i="16"/>
  <c r="B548" i="16"/>
  <c r="B556" i="16"/>
  <c r="B564" i="16"/>
  <c r="B572" i="16"/>
  <c r="B580" i="16"/>
  <c r="B588" i="16"/>
  <c r="B596" i="16"/>
  <c r="B604" i="16"/>
  <c r="B612" i="16"/>
  <c r="B620" i="16"/>
  <c r="B628" i="16"/>
  <c r="B636" i="16"/>
  <c r="B644" i="16"/>
  <c r="B652" i="16"/>
  <c r="B660" i="16"/>
  <c r="B668" i="16"/>
  <c r="B676" i="16"/>
  <c r="B515" i="16"/>
  <c r="C515" i="16" s="1"/>
  <c r="B523" i="16"/>
  <c r="B531" i="16"/>
  <c r="B539" i="16"/>
  <c r="B547" i="16"/>
  <c r="B555" i="16"/>
  <c r="B563" i="16"/>
  <c r="B571" i="16"/>
  <c r="B579" i="16"/>
  <c r="B587" i="16"/>
  <c r="B595" i="16"/>
  <c r="B603" i="16"/>
  <c r="B611" i="16"/>
  <c r="B619" i="16"/>
  <c r="B627" i="16"/>
  <c r="B635" i="16"/>
  <c r="B643" i="16"/>
  <c r="B651" i="16"/>
  <c r="B659" i="16"/>
  <c r="B667" i="16"/>
  <c r="B675" i="16"/>
  <c r="B683" i="16"/>
  <c r="B687" i="16"/>
  <c r="B691" i="16"/>
  <c r="B695" i="16"/>
  <c r="B699" i="16"/>
  <c r="B703" i="16"/>
  <c r="B707" i="16"/>
  <c r="B679" i="16"/>
  <c r="B684" i="16"/>
  <c r="B688" i="16"/>
  <c r="B692" i="16"/>
  <c r="B696" i="16"/>
  <c r="B700" i="16"/>
  <c r="B704" i="16"/>
  <c r="B708" i="16"/>
  <c r="B512" i="16"/>
  <c r="C512" i="16" s="1"/>
  <c r="B528" i="16"/>
  <c r="B544" i="16"/>
  <c r="B560" i="16"/>
  <c r="B576" i="16"/>
  <c r="B592" i="16"/>
  <c r="B608" i="16"/>
  <c r="B624" i="16"/>
  <c r="B640" i="16"/>
  <c r="B656" i="16"/>
  <c r="B672" i="16"/>
  <c r="B519" i="16"/>
  <c r="B535" i="16"/>
  <c r="B551" i="16"/>
  <c r="B567" i="16"/>
  <c r="B583" i="16"/>
  <c r="B599" i="16"/>
  <c r="B615" i="16"/>
  <c r="B631" i="16"/>
  <c r="B647" i="16"/>
  <c r="B663" i="16"/>
  <c r="B681" i="16"/>
  <c r="B689" i="16"/>
  <c r="B697" i="16"/>
  <c r="B705" i="16"/>
  <c r="B682" i="16"/>
  <c r="B690" i="16"/>
  <c r="B698" i="16"/>
  <c r="B706" i="16"/>
  <c r="B520" i="16"/>
  <c r="B536" i="16"/>
  <c r="B552" i="16"/>
  <c r="B568" i="16"/>
  <c r="B584" i="16"/>
  <c r="B600" i="16"/>
  <c r="B616" i="16"/>
  <c r="B632" i="16"/>
  <c r="B648" i="16"/>
  <c r="B664" i="16"/>
  <c r="B680" i="16"/>
  <c r="B527" i="16"/>
  <c r="B543" i="16"/>
  <c r="B559" i="16"/>
  <c r="B575" i="16"/>
  <c r="B591" i="16"/>
  <c r="B607" i="16"/>
  <c r="B623" i="16"/>
  <c r="B639" i="16"/>
  <c r="B655" i="16"/>
  <c r="B671" i="16"/>
  <c r="B685" i="16"/>
  <c r="B693" i="16"/>
  <c r="B701" i="16"/>
  <c r="B709" i="16"/>
  <c r="B686" i="16"/>
  <c r="B694" i="16"/>
  <c r="B702" i="16"/>
  <c r="B510" i="16"/>
  <c r="C510" i="16" s="1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201" i="10"/>
  <c r="M199" i="10"/>
  <c r="M197" i="10"/>
  <c r="M195" i="10"/>
  <c r="M193" i="10"/>
  <c r="M191" i="10"/>
  <c r="M189" i="10"/>
  <c r="M187" i="10"/>
  <c r="M185" i="10"/>
  <c r="M183" i="10"/>
  <c r="M181" i="10"/>
  <c r="M179" i="10"/>
  <c r="M177" i="10"/>
  <c r="M175" i="10"/>
  <c r="M173" i="10"/>
  <c r="M171" i="10"/>
  <c r="M169" i="10"/>
  <c r="M167" i="10"/>
  <c r="M165" i="10"/>
  <c r="M163" i="10"/>
  <c r="M161" i="10"/>
  <c r="M159" i="10"/>
  <c r="M157" i="10"/>
  <c r="M155" i="10"/>
  <c r="M153" i="10"/>
  <c r="M151" i="10"/>
  <c r="M149" i="10"/>
  <c r="M67" i="10"/>
  <c r="M65" i="10"/>
  <c r="M63" i="10"/>
  <c r="M61" i="10"/>
  <c r="M59" i="10"/>
  <c r="M57" i="10"/>
  <c r="M55" i="10"/>
  <c r="M53" i="10"/>
  <c r="M51" i="10"/>
  <c r="M49" i="10"/>
  <c r="M47" i="10"/>
  <c r="M45" i="10"/>
  <c r="M43" i="10"/>
  <c r="M41" i="10"/>
  <c r="M39" i="10"/>
  <c r="M37" i="10"/>
  <c r="M35" i="10"/>
  <c r="M33" i="10"/>
  <c r="M31" i="10"/>
  <c r="M29" i="10"/>
  <c r="M27" i="10"/>
  <c r="M25" i="10"/>
  <c r="M23" i="10"/>
  <c r="M21" i="10"/>
  <c r="M19" i="10"/>
  <c r="M17" i="10"/>
  <c r="M15" i="10"/>
  <c r="M13" i="10"/>
  <c r="M11" i="10"/>
  <c r="M9" i="10"/>
  <c r="M7" i="10"/>
  <c r="M5" i="10"/>
  <c r="M202" i="10"/>
  <c r="M200" i="10"/>
  <c r="M198" i="10"/>
  <c r="M196" i="10"/>
  <c r="M194" i="10"/>
  <c r="M192" i="10"/>
  <c r="M190" i="10"/>
  <c r="M188" i="10"/>
  <c r="M186" i="10"/>
  <c r="M184" i="10"/>
  <c r="M182" i="10"/>
  <c r="M180" i="10"/>
  <c r="M178" i="10"/>
  <c r="M176" i="10"/>
  <c r="M174" i="10"/>
  <c r="M172" i="10"/>
  <c r="M170" i="10"/>
  <c r="M168" i="10"/>
  <c r="M166" i="10"/>
  <c r="M164" i="10"/>
  <c r="M162" i="10"/>
  <c r="M160" i="10"/>
  <c r="M158" i="10"/>
  <c r="M156" i="10"/>
  <c r="M154" i="10"/>
  <c r="M152" i="10"/>
  <c r="M150" i="10"/>
  <c r="M148" i="10"/>
  <c r="M66" i="10"/>
  <c r="M64" i="10"/>
  <c r="M62" i="10"/>
  <c r="M60" i="10"/>
  <c r="M58" i="10"/>
  <c r="M56" i="10"/>
  <c r="M54" i="10"/>
  <c r="M52" i="10"/>
  <c r="M50" i="10"/>
  <c r="M48" i="10"/>
  <c r="M46" i="10"/>
  <c r="M44" i="10"/>
  <c r="M42" i="10"/>
  <c r="M40" i="10"/>
  <c r="M38" i="10"/>
  <c r="M36" i="10"/>
  <c r="M34" i="10"/>
  <c r="M32" i="10"/>
  <c r="M30" i="10"/>
  <c r="M28" i="10"/>
  <c r="M26" i="10"/>
  <c r="M24" i="10"/>
  <c r="M22" i="10"/>
  <c r="M20" i="10"/>
  <c r="M18" i="10"/>
  <c r="M16" i="10"/>
  <c r="M14" i="10"/>
  <c r="M12" i="10"/>
  <c r="M10" i="10"/>
  <c r="M8" i="10"/>
  <c r="M6" i="10"/>
  <c r="M4" i="10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7" i="3"/>
  <c r="M49" i="3"/>
  <c r="M51" i="3"/>
  <c r="M53" i="3"/>
  <c r="M55" i="3"/>
  <c r="M57" i="3"/>
  <c r="M59" i="3"/>
  <c r="M61" i="3"/>
  <c r="M63" i="3"/>
  <c r="M65" i="3"/>
  <c r="M67" i="3"/>
  <c r="M69" i="3"/>
  <c r="M71" i="3"/>
  <c r="M73" i="3"/>
  <c r="M75" i="3"/>
  <c r="M77" i="3"/>
  <c r="M79" i="3"/>
  <c r="M81" i="3"/>
  <c r="M83" i="3"/>
  <c r="M85" i="3"/>
  <c r="M87" i="3"/>
  <c r="M89" i="3"/>
  <c r="M91" i="3"/>
  <c r="M93" i="3"/>
  <c r="M95" i="3"/>
  <c r="M97" i="3"/>
  <c r="M99" i="3"/>
  <c r="M101" i="3"/>
  <c r="M103" i="3"/>
  <c r="M105" i="3"/>
  <c r="M107" i="3"/>
  <c r="M109" i="3"/>
  <c r="M111" i="3"/>
  <c r="M113" i="3"/>
  <c r="M115" i="3"/>
  <c r="M117" i="3"/>
  <c r="M119" i="3"/>
  <c r="M121" i="3"/>
  <c r="M123" i="3"/>
  <c r="M125" i="3"/>
  <c r="M127" i="3"/>
  <c r="M129" i="3"/>
  <c r="M46" i="3"/>
  <c r="M48" i="3"/>
  <c r="M50" i="3"/>
  <c r="M52" i="3"/>
  <c r="M54" i="3"/>
  <c r="M56" i="3"/>
  <c r="M58" i="3"/>
  <c r="M60" i="3"/>
  <c r="M62" i="3"/>
  <c r="M64" i="3"/>
  <c r="M66" i="3"/>
  <c r="M68" i="3"/>
  <c r="M70" i="3"/>
  <c r="M72" i="3"/>
  <c r="M74" i="3"/>
  <c r="M76" i="3"/>
  <c r="M78" i="3"/>
  <c r="M80" i="3"/>
  <c r="M82" i="3"/>
  <c r="M84" i="3"/>
  <c r="M86" i="3"/>
  <c r="M88" i="3"/>
  <c r="M90" i="3"/>
  <c r="M92" i="3"/>
  <c r="M94" i="3"/>
  <c r="M96" i="3"/>
  <c r="M98" i="3"/>
  <c r="M100" i="3"/>
  <c r="M102" i="3"/>
  <c r="M104" i="3"/>
  <c r="M106" i="3"/>
  <c r="M108" i="3"/>
  <c r="M110" i="3"/>
  <c r="M112" i="3"/>
  <c r="M114" i="3"/>
  <c r="M116" i="3"/>
  <c r="M118" i="3"/>
  <c r="M130" i="3"/>
  <c r="M132" i="3"/>
  <c r="M134" i="3"/>
  <c r="M136" i="3"/>
  <c r="M138" i="3"/>
  <c r="M140" i="3"/>
  <c r="M142" i="3"/>
  <c r="M144" i="3"/>
  <c r="M146" i="3"/>
  <c r="M148" i="3"/>
  <c r="M150" i="3"/>
  <c r="M152" i="3"/>
  <c r="M154" i="3"/>
  <c r="M156" i="3"/>
  <c r="M158" i="3"/>
  <c r="M160" i="3"/>
  <c r="M162" i="3"/>
  <c r="M164" i="3"/>
  <c r="M166" i="3"/>
  <c r="M168" i="3"/>
  <c r="M170" i="3"/>
  <c r="M172" i="3"/>
  <c r="M174" i="3"/>
  <c r="M176" i="3"/>
  <c r="M178" i="3"/>
  <c r="M180" i="3"/>
  <c r="M182" i="3"/>
  <c r="M184" i="3"/>
  <c r="M186" i="3"/>
  <c r="M188" i="3"/>
  <c r="M190" i="3"/>
  <c r="M192" i="3"/>
  <c r="M194" i="3"/>
  <c r="M196" i="3"/>
  <c r="M198" i="3"/>
  <c r="M120" i="3"/>
  <c r="M122" i="3"/>
  <c r="M124" i="3"/>
  <c r="M126" i="3"/>
  <c r="M128" i="3"/>
  <c r="M131" i="3"/>
  <c r="M133" i="3"/>
  <c r="M135" i="3"/>
  <c r="M137" i="3"/>
  <c r="M139" i="3"/>
  <c r="M141" i="3"/>
  <c r="M143" i="3"/>
  <c r="M145" i="3"/>
  <c r="M147" i="3"/>
  <c r="M149" i="3"/>
  <c r="M151" i="3"/>
  <c r="M153" i="3"/>
  <c r="M155" i="3"/>
  <c r="M157" i="3"/>
  <c r="M159" i="3"/>
  <c r="M161" i="3"/>
  <c r="M163" i="3"/>
  <c r="M165" i="3"/>
  <c r="M167" i="3"/>
  <c r="M169" i="3"/>
  <c r="M171" i="3"/>
  <c r="M173" i="3"/>
  <c r="M175" i="3"/>
  <c r="M177" i="3"/>
  <c r="M179" i="3"/>
  <c r="M181" i="3"/>
  <c r="M183" i="3"/>
  <c r="M185" i="3"/>
  <c r="M187" i="3"/>
  <c r="M189" i="3"/>
  <c r="M191" i="3"/>
  <c r="M193" i="3"/>
  <c r="M195" i="3"/>
  <c r="M197" i="3"/>
  <c r="M199" i="3"/>
  <c r="M207" i="3"/>
  <c r="M206" i="3"/>
  <c r="M205" i="3"/>
  <c r="M204" i="3"/>
  <c r="M203" i="3"/>
  <c r="M202" i="3"/>
  <c r="M201" i="3"/>
  <c r="M200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8" i="3"/>
  <c r="M7" i="3"/>
  <c r="M6" i="3"/>
  <c r="M5" i="3"/>
  <c r="M4" i="3"/>
  <c r="C511" i="16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7" i="3"/>
  <c r="O49" i="3"/>
  <c r="O51" i="3"/>
  <c r="O53" i="3"/>
  <c r="O55" i="3"/>
  <c r="O57" i="3"/>
  <c r="O59" i="3"/>
  <c r="O61" i="3"/>
  <c r="O63" i="3"/>
  <c r="O65" i="3"/>
  <c r="O67" i="3"/>
  <c r="O69" i="3"/>
  <c r="O71" i="3"/>
  <c r="O73" i="3"/>
  <c r="O75" i="3"/>
  <c r="O77" i="3"/>
  <c r="O79" i="3"/>
  <c r="O81" i="3"/>
  <c r="O83" i="3"/>
  <c r="O85" i="3"/>
  <c r="O87" i="3"/>
  <c r="O89" i="3"/>
  <c r="O91" i="3"/>
  <c r="O93" i="3"/>
  <c r="O95" i="3"/>
  <c r="O97" i="3"/>
  <c r="O99" i="3"/>
  <c r="O101" i="3"/>
  <c r="O103" i="3"/>
  <c r="O105" i="3"/>
  <c r="O107" i="3"/>
  <c r="O109" i="3"/>
  <c r="O111" i="3"/>
  <c r="O113" i="3"/>
  <c r="O115" i="3"/>
  <c r="O117" i="3"/>
  <c r="O119" i="3"/>
  <c r="O121" i="3"/>
  <c r="O123" i="3"/>
  <c r="O125" i="3"/>
  <c r="O127" i="3"/>
  <c r="O46" i="3"/>
  <c r="O48" i="3"/>
  <c r="O50" i="3"/>
  <c r="O52" i="3"/>
  <c r="O54" i="3"/>
  <c r="O56" i="3"/>
  <c r="O58" i="3"/>
  <c r="O60" i="3"/>
  <c r="O62" i="3"/>
  <c r="O64" i="3"/>
  <c r="O66" i="3"/>
  <c r="O68" i="3"/>
  <c r="O70" i="3"/>
  <c r="O72" i="3"/>
  <c r="O74" i="3"/>
  <c r="O76" i="3"/>
  <c r="O78" i="3"/>
  <c r="O80" i="3"/>
  <c r="O82" i="3"/>
  <c r="O84" i="3"/>
  <c r="O86" i="3"/>
  <c r="O88" i="3"/>
  <c r="O90" i="3"/>
  <c r="O92" i="3"/>
  <c r="O94" i="3"/>
  <c r="O96" i="3"/>
  <c r="O98" i="3"/>
  <c r="O100" i="3"/>
  <c r="O102" i="3"/>
  <c r="O104" i="3"/>
  <c r="O106" i="3"/>
  <c r="O108" i="3"/>
  <c r="O110" i="3"/>
  <c r="O112" i="3"/>
  <c r="O114" i="3"/>
  <c r="O116" i="3"/>
  <c r="O118" i="3"/>
  <c r="O130" i="3"/>
  <c r="O132" i="3"/>
  <c r="O134" i="3"/>
  <c r="O136" i="3"/>
  <c r="O138" i="3"/>
  <c r="O140" i="3"/>
  <c r="O142" i="3"/>
  <c r="O144" i="3"/>
  <c r="O146" i="3"/>
  <c r="O148" i="3"/>
  <c r="O150" i="3"/>
  <c r="O152" i="3"/>
  <c r="O154" i="3"/>
  <c r="O156" i="3"/>
  <c r="O158" i="3"/>
  <c r="O160" i="3"/>
  <c r="O162" i="3"/>
  <c r="O164" i="3"/>
  <c r="O166" i="3"/>
  <c r="O168" i="3"/>
  <c r="O170" i="3"/>
  <c r="O172" i="3"/>
  <c r="O174" i="3"/>
  <c r="O176" i="3"/>
  <c r="O178" i="3"/>
  <c r="O180" i="3"/>
  <c r="O182" i="3"/>
  <c r="O184" i="3"/>
  <c r="O186" i="3"/>
  <c r="O188" i="3"/>
  <c r="O190" i="3"/>
  <c r="O192" i="3"/>
  <c r="O194" i="3"/>
  <c r="O196" i="3"/>
  <c r="O198" i="3"/>
  <c r="O120" i="3"/>
  <c r="O122" i="3"/>
  <c r="O124" i="3"/>
  <c r="O126" i="3"/>
  <c r="O128" i="3"/>
  <c r="O129" i="3"/>
  <c r="O131" i="3"/>
  <c r="O133" i="3"/>
  <c r="O135" i="3"/>
  <c r="O137" i="3"/>
  <c r="O139" i="3"/>
  <c r="O141" i="3"/>
  <c r="O143" i="3"/>
  <c r="O145" i="3"/>
  <c r="O147" i="3"/>
  <c r="O149" i="3"/>
  <c r="O151" i="3"/>
  <c r="O153" i="3"/>
  <c r="O155" i="3"/>
  <c r="O157" i="3"/>
  <c r="O159" i="3"/>
  <c r="O161" i="3"/>
  <c r="O163" i="3"/>
  <c r="O165" i="3"/>
  <c r="O167" i="3"/>
  <c r="O169" i="3"/>
  <c r="O171" i="3"/>
  <c r="O173" i="3"/>
  <c r="O175" i="3"/>
  <c r="O177" i="3"/>
  <c r="O179" i="3"/>
  <c r="O181" i="3"/>
  <c r="O183" i="3"/>
  <c r="O185" i="3"/>
  <c r="O187" i="3"/>
  <c r="O189" i="3"/>
  <c r="O191" i="3"/>
  <c r="O193" i="3"/>
  <c r="O195" i="3"/>
  <c r="O197" i="3"/>
  <c r="O199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8" i="3"/>
  <c r="O7" i="3"/>
  <c r="O6" i="3"/>
  <c r="O5" i="3"/>
  <c r="O4" i="3"/>
  <c r="O207" i="3"/>
  <c r="O206" i="3"/>
  <c r="O205" i="3"/>
  <c r="O204" i="3"/>
  <c r="O203" i="3"/>
  <c r="O202" i="3"/>
  <c r="O201" i="3"/>
  <c r="O200" i="3"/>
  <c r="C306" i="16"/>
  <c r="AA4" i="7"/>
  <c r="Y4" i="7"/>
  <c r="Z4" i="7"/>
  <c r="C4" i="7"/>
  <c r="O3" i="3"/>
  <c r="M3" i="10"/>
  <c r="H203" i="10"/>
  <c r="I205" i="1"/>
  <c r="L3" i="1"/>
  <c r="S3" i="7" l="1"/>
  <c r="V3" i="7" s="1"/>
  <c r="X4" i="7"/>
  <c r="Q4" i="7"/>
  <c r="R4" i="7" s="1"/>
  <c r="X5" i="7"/>
  <c r="Q5" i="7"/>
  <c r="D322" i="22"/>
  <c r="F322" i="22"/>
  <c r="G322" i="22" s="1"/>
  <c r="C322" i="22"/>
  <c r="E322" i="22"/>
  <c r="F345" i="22"/>
  <c r="G345" i="22" s="1"/>
  <c r="E345" i="22"/>
  <c r="D345" i="22"/>
  <c r="C345" i="22"/>
  <c r="E453" i="22"/>
  <c r="F453" i="22"/>
  <c r="G453" i="22" s="1"/>
  <c r="C453" i="22"/>
  <c r="D453" i="22"/>
  <c r="C412" i="22"/>
  <c r="F412" i="22"/>
  <c r="G412" i="22" s="1"/>
  <c r="E412" i="22"/>
  <c r="D412" i="22"/>
  <c r="C323" i="22"/>
  <c r="D323" i="22"/>
  <c r="F323" i="22"/>
  <c r="G323" i="22" s="1"/>
  <c r="E323" i="22"/>
  <c r="F390" i="22"/>
  <c r="G390" i="22" s="1"/>
  <c r="E390" i="22"/>
  <c r="D390" i="22"/>
  <c r="C390" i="22"/>
  <c r="C374" i="22"/>
  <c r="F374" i="22"/>
  <c r="G374" i="22" s="1"/>
  <c r="D374" i="22"/>
  <c r="E374" i="22"/>
  <c r="E338" i="22"/>
  <c r="D338" i="22"/>
  <c r="C338" i="22"/>
  <c r="F338" i="22"/>
  <c r="G338" i="22" s="1"/>
  <c r="D403" i="22"/>
  <c r="F403" i="22"/>
  <c r="G403" i="22" s="1"/>
  <c r="C403" i="22"/>
  <c r="E403" i="22"/>
  <c r="D476" i="22"/>
  <c r="F476" i="22"/>
  <c r="G476" i="22" s="1"/>
  <c r="E476" i="22"/>
  <c r="C476" i="22"/>
  <c r="C420" i="22"/>
  <c r="F420" i="22"/>
  <c r="G420" i="22" s="1"/>
  <c r="E420" i="22"/>
  <c r="D420" i="22"/>
  <c r="C379" i="22"/>
  <c r="E379" i="22"/>
  <c r="F379" i="22"/>
  <c r="G379" i="22" s="1"/>
  <c r="D379" i="22"/>
  <c r="F450" i="22"/>
  <c r="G450" i="22" s="1"/>
  <c r="E450" i="22"/>
  <c r="C450" i="22"/>
  <c r="D450" i="22"/>
  <c r="F364" i="22"/>
  <c r="G364" i="22" s="1"/>
  <c r="D364" i="22"/>
  <c r="C364" i="22"/>
  <c r="E364" i="22"/>
  <c r="E409" i="22"/>
  <c r="F409" i="22"/>
  <c r="G409" i="22" s="1"/>
  <c r="D409" i="22"/>
  <c r="C409" i="22"/>
  <c r="F478" i="22"/>
  <c r="G478" i="22" s="1"/>
  <c r="E478" i="22"/>
  <c r="D478" i="22"/>
  <c r="C478" i="22"/>
  <c r="E313" i="22"/>
  <c r="F313" i="22"/>
  <c r="G313" i="22" s="1"/>
  <c r="C313" i="22"/>
  <c r="D313" i="22"/>
  <c r="D377" i="22"/>
  <c r="F377" i="22"/>
  <c r="G377" i="22" s="1"/>
  <c r="E377" i="22"/>
  <c r="C377" i="22"/>
  <c r="D456" i="22"/>
  <c r="E456" i="22"/>
  <c r="F456" i="22"/>
  <c r="G456" i="22" s="1"/>
  <c r="C456" i="22"/>
  <c r="C340" i="22"/>
  <c r="D340" i="22"/>
  <c r="F340" i="22"/>
  <c r="G340" i="22" s="1"/>
  <c r="E340" i="22"/>
  <c r="F406" i="22"/>
  <c r="G406" i="22" s="1"/>
  <c r="E406" i="22"/>
  <c r="C406" i="22"/>
  <c r="D406" i="22"/>
  <c r="E433" i="22"/>
  <c r="D433" i="22"/>
  <c r="C433" i="22"/>
  <c r="F433" i="22"/>
  <c r="G433" i="22" s="1"/>
  <c r="D488" i="22"/>
  <c r="F488" i="22"/>
  <c r="G488" i="22" s="1"/>
  <c r="E488" i="22"/>
  <c r="C488" i="22"/>
  <c r="C452" i="22"/>
  <c r="D452" i="22"/>
  <c r="E452" i="22"/>
  <c r="F452" i="22"/>
  <c r="G452" i="22" s="1"/>
  <c r="C432" i="22"/>
  <c r="F432" i="22"/>
  <c r="G432" i="22" s="1"/>
  <c r="E432" i="22"/>
  <c r="D432" i="22"/>
  <c r="C538" i="22"/>
  <c r="D538" i="22"/>
  <c r="E538" i="22"/>
  <c r="G538" i="22" s="1"/>
  <c r="E549" i="22"/>
  <c r="G549" i="22" s="1"/>
  <c r="D549" i="22"/>
  <c r="C549" i="22"/>
  <c r="C564" i="22"/>
  <c r="E564" i="22"/>
  <c r="G564" i="22" s="1"/>
  <c r="D564" i="22"/>
  <c r="H510" i="22"/>
  <c r="C510" i="22"/>
  <c r="D510" i="22"/>
  <c r="E510" i="22"/>
  <c r="G510" i="22" s="1"/>
  <c r="C565" i="22"/>
  <c r="E565" i="22"/>
  <c r="G565" i="22" s="1"/>
  <c r="D565" i="22"/>
  <c r="C620" i="22"/>
  <c r="D620" i="22"/>
  <c r="E620" i="22"/>
  <c r="G620" i="22" s="1"/>
  <c r="D691" i="22"/>
  <c r="E691" i="22"/>
  <c r="G691" i="22" s="1"/>
  <c r="C691" i="22"/>
  <c r="D558" i="22"/>
  <c r="C558" i="22"/>
  <c r="E558" i="22"/>
  <c r="G558" i="22" s="1"/>
  <c r="E617" i="22"/>
  <c r="G617" i="22" s="1"/>
  <c r="C617" i="22"/>
  <c r="D617" i="22"/>
  <c r="D699" i="22"/>
  <c r="C699" i="22"/>
  <c r="E699" i="22"/>
  <c r="G699" i="22" s="1"/>
  <c r="C559" i="22"/>
  <c r="E559" i="22"/>
  <c r="G559" i="22" s="1"/>
  <c r="D559" i="22"/>
  <c r="D615" i="22"/>
  <c r="E615" i="22"/>
  <c r="G615" i="22" s="1"/>
  <c r="C615" i="22"/>
  <c r="E673" i="22"/>
  <c r="G673" i="22" s="1"/>
  <c r="C673" i="22"/>
  <c r="D673" i="22"/>
  <c r="E544" i="22"/>
  <c r="G544" i="22" s="1"/>
  <c r="D544" i="22"/>
  <c r="C544" i="22"/>
  <c r="C611" i="22"/>
  <c r="E611" i="22"/>
  <c r="G611" i="22" s="1"/>
  <c r="D611" i="22"/>
  <c r="D663" i="22"/>
  <c r="E663" i="22"/>
  <c r="G663" i="22" s="1"/>
  <c r="C663" i="22"/>
  <c r="E531" i="22"/>
  <c r="G531" i="22" s="1"/>
  <c r="C531" i="22"/>
  <c r="D531" i="22"/>
  <c r="E581" i="22"/>
  <c r="G581" i="22" s="1"/>
  <c r="D581" i="22"/>
  <c r="C581" i="22"/>
  <c r="D671" i="22"/>
  <c r="E671" i="22"/>
  <c r="G671" i="22" s="1"/>
  <c r="C671" i="22"/>
  <c r="C522" i="22"/>
  <c r="D522" i="22"/>
  <c r="E522" i="22"/>
  <c r="G522" i="22" s="1"/>
  <c r="C595" i="22"/>
  <c r="D595" i="22"/>
  <c r="E595" i="22"/>
  <c r="G595" i="22" s="1"/>
  <c r="E645" i="22"/>
  <c r="G645" i="22" s="1"/>
  <c r="D645" i="22"/>
  <c r="C645" i="22"/>
  <c r="E697" i="22"/>
  <c r="G697" i="22" s="1"/>
  <c r="C697" i="22"/>
  <c r="D697" i="22"/>
  <c r="C582" i="22"/>
  <c r="E582" i="22"/>
  <c r="G582" i="22" s="1"/>
  <c r="D582" i="22"/>
  <c r="E664" i="22"/>
  <c r="G664" i="22" s="1"/>
  <c r="D664" i="22"/>
  <c r="C664" i="22"/>
  <c r="F347" i="22"/>
  <c r="G347" i="22" s="1"/>
  <c r="D347" i="22"/>
  <c r="C347" i="22"/>
  <c r="E347" i="22"/>
  <c r="E356" i="22"/>
  <c r="D356" i="22"/>
  <c r="C356" i="22"/>
  <c r="F356" i="22"/>
  <c r="G356" i="22" s="1"/>
  <c r="D484" i="22"/>
  <c r="F484" i="22"/>
  <c r="G484" i="22" s="1"/>
  <c r="E484" i="22"/>
  <c r="C484" i="22"/>
  <c r="C428" i="22"/>
  <c r="F428" i="22"/>
  <c r="G428" i="22" s="1"/>
  <c r="E428" i="22"/>
  <c r="D428" i="22"/>
  <c r="E327" i="22"/>
  <c r="D327" i="22"/>
  <c r="F327" i="22"/>
  <c r="G327" i="22" s="1"/>
  <c r="C327" i="22"/>
  <c r="E399" i="22"/>
  <c r="D399" i="22"/>
  <c r="C399" i="22"/>
  <c r="F399" i="22"/>
  <c r="G399" i="22" s="1"/>
  <c r="H308" i="22"/>
  <c r="C308" i="22"/>
  <c r="E308" i="22"/>
  <c r="D308" i="22"/>
  <c r="F308" i="22"/>
  <c r="G308" i="22" s="1"/>
  <c r="F348" i="22"/>
  <c r="G348" i="22" s="1"/>
  <c r="C348" i="22"/>
  <c r="E348" i="22"/>
  <c r="D348" i="22"/>
  <c r="F411" i="22"/>
  <c r="G411" i="22" s="1"/>
  <c r="E411" i="22"/>
  <c r="D411" i="22"/>
  <c r="C411" i="22"/>
  <c r="F481" i="22"/>
  <c r="G481" i="22" s="1"/>
  <c r="E481" i="22"/>
  <c r="D481" i="22"/>
  <c r="C481" i="22"/>
  <c r="H309" i="22"/>
  <c r="F309" i="22"/>
  <c r="G309" i="22" s="1"/>
  <c r="E309" i="22"/>
  <c r="C309" i="22"/>
  <c r="D309" i="22"/>
  <c r="D404" i="22"/>
  <c r="E404" i="22"/>
  <c r="C404" i="22"/>
  <c r="F404" i="22"/>
  <c r="G404" i="22" s="1"/>
  <c r="F477" i="22"/>
  <c r="G477" i="22" s="1"/>
  <c r="C477" i="22"/>
  <c r="E477" i="22"/>
  <c r="D477" i="22"/>
  <c r="F372" i="22"/>
  <c r="G372" i="22" s="1"/>
  <c r="E372" i="22"/>
  <c r="C372" i="22"/>
  <c r="D372" i="22"/>
  <c r="E419" i="22"/>
  <c r="D419" i="22"/>
  <c r="C419" i="22"/>
  <c r="F419" i="22"/>
  <c r="G419" i="22" s="1"/>
  <c r="C486" i="22"/>
  <c r="E486" i="22"/>
  <c r="D486" i="22"/>
  <c r="F486" i="22"/>
  <c r="G486" i="22" s="1"/>
  <c r="E317" i="22"/>
  <c r="F317" i="22"/>
  <c r="G317" i="22" s="1"/>
  <c r="C317" i="22"/>
  <c r="D317" i="22"/>
  <c r="D385" i="22"/>
  <c r="F385" i="22"/>
  <c r="G385" i="22" s="1"/>
  <c r="C385" i="22"/>
  <c r="E385" i="22"/>
  <c r="E466" i="22"/>
  <c r="D466" i="22"/>
  <c r="F466" i="22"/>
  <c r="G466" i="22" s="1"/>
  <c r="C466" i="22"/>
  <c r="C354" i="22"/>
  <c r="E354" i="22"/>
  <c r="F354" i="22"/>
  <c r="G354" i="22" s="1"/>
  <c r="D354" i="22"/>
  <c r="E417" i="22"/>
  <c r="F417" i="22"/>
  <c r="G417" i="22" s="1"/>
  <c r="C417" i="22"/>
  <c r="D417" i="22"/>
  <c r="E454" i="22"/>
  <c r="D454" i="22"/>
  <c r="C454" i="22"/>
  <c r="F454" i="22"/>
  <c r="G454" i="22" s="1"/>
  <c r="F499" i="22"/>
  <c r="G499" i="22" s="1"/>
  <c r="E499" i="22"/>
  <c r="D499" i="22"/>
  <c r="C499" i="22"/>
  <c r="C458" i="22"/>
  <c r="D458" i="22"/>
  <c r="F458" i="22"/>
  <c r="G458" i="22" s="1"/>
  <c r="E458" i="22"/>
  <c r="D435" i="22"/>
  <c r="E435" i="22"/>
  <c r="C435" i="22"/>
  <c r="F435" i="22"/>
  <c r="G435" i="22" s="1"/>
  <c r="E624" i="22"/>
  <c r="G624" i="22" s="1"/>
  <c r="D624" i="22"/>
  <c r="C624" i="22"/>
  <c r="C579" i="22"/>
  <c r="E579" i="22"/>
  <c r="G579" i="22" s="1"/>
  <c r="D579" i="22"/>
  <c r="D556" i="22"/>
  <c r="C556" i="22"/>
  <c r="E556" i="22"/>
  <c r="G556" i="22" s="1"/>
  <c r="E520" i="22"/>
  <c r="G520" i="22" s="1"/>
  <c r="D520" i="22"/>
  <c r="C520" i="22"/>
  <c r="D572" i="22"/>
  <c r="C572" i="22"/>
  <c r="E572" i="22"/>
  <c r="G572" i="22" s="1"/>
  <c r="E632" i="22"/>
  <c r="G632" i="22" s="1"/>
  <c r="D632" i="22"/>
  <c r="C632" i="22"/>
  <c r="E706" i="22"/>
  <c r="G706" i="22" s="1"/>
  <c r="D706" i="22"/>
  <c r="C706" i="22"/>
  <c r="D566" i="22"/>
  <c r="C566" i="22"/>
  <c r="E566" i="22"/>
  <c r="G566" i="22" s="1"/>
  <c r="C628" i="22"/>
  <c r="D628" i="22"/>
  <c r="E628" i="22"/>
  <c r="G628" i="22" s="1"/>
  <c r="H513" i="22"/>
  <c r="E513" i="22"/>
  <c r="G513" i="22" s="1"/>
  <c r="C513" i="22"/>
  <c r="D513" i="22"/>
  <c r="E562" i="22"/>
  <c r="G562" i="22" s="1"/>
  <c r="D562" i="22"/>
  <c r="C562" i="22"/>
  <c r="C621" i="22"/>
  <c r="D621" i="22"/>
  <c r="E621" i="22"/>
  <c r="G621" i="22" s="1"/>
  <c r="C684" i="22"/>
  <c r="D684" i="22"/>
  <c r="E684" i="22"/>
  <c r="G684" i="22" s="1"/>
  <c r="C547" i="22"/>
  <c r="E547" i="22"/>
  <c r="G547" i="22" s="1"/>
  <c r="D547" i="22"/>
  <c r="E618" i="22"/>
  <c r="G618" i="22" s="1"/>
  <c r="D618" i="22"/>
  <c r="C618" i="22"/>
  <c r="E666" i="22"/>
  <c r="G666" i="22" s="1"/>
  <c r="D666" i="22"/>
  <c r="C666" i="22"/>
  <c r="D534" i="22"/>
  <c r="C534" i="22"/>
  <c r="E534" i="22"/>
  <c r="G534" i="22" s="1"/>
  <c r="D598" i="22"/>
  <c r="C598" i="22"/>
  <c r="E598" i="22"/>
  <c r="G598" i="22" s="1"/>
  <c r="E674" i="22"/>
  <c r="G674" i="22" s="1"/>
  <c r="D674" i="22"/>
  <c r="C674" i="22"/>
  <c r="E528" i="22"/>
  <c r="G528" i="22" s="1"/>
  <c r="D528" i="22"/>
  <c r="C528" i="22"/>
  <c r="D599" i="22"/>
  <c r="C599" i="22"/>
  <c r="E599" i="22"/>
  <c r="G599" i="22" s="1"/>
  <c r="C652" i="22"/>
  <c r="D652" i="22"/>
  <c r="E652" i="22"/>
  <c r="G652" i="22" s="1"/>
  <c r="D701" i="22"/>
  <c r="C701" i="22"/>
  <c r="E701" i="22"/>
  <c r="G701" i="22" s="1"/>
  <c r="E585" i="22"/>
  <c r="G585" i="22" s="1"/>
  <c r="C585" i="22"/>
  <c r="D585" i="22"/>
  <c r="E675" i="22"/>
  <c r="G675" i="22" s="1"/>
  <c r="D675" i="22"/>
  <c r="C675" i="22"/>
  <c r="D370" i="22"/>
  <c r="E370" i="22"/>
  <c r="F370" i="22"/>
  <c r="G370" i="22" s="1"/>
  <c r="C370" i="22"/>
  <c r="C378" i="22"/>
  <c r="F378" i="22"/>
  <c r="G378" i="22" s="1"/>
  <c r="D378" i="22"/>
  <c r="E378" i="22"/>
  <c r="D491" i="22"/>
  <c r="C491" i="22"/>
  <c r="F491" i="22"/>
  <c r="G491" i="22" s="1"/>
  <c r="E491" i="22"/>
  <c r="C448" i="22"/>
  <c r="E448" i="22"/>
  <c r="F448" i="22"/>
  <c r="G448" i="22" s="1"/>
  <c r="D448" i="22"/>
  <c r="D342" i="22"/>
  <c r="C342" i="22"/>
  <c r="E342" i="22"/>
  <c r="F342" i="22"/>
  <c r="G342" i="22" s="1"/>
  <c r="D407" i="22"/>
  <c r="F407" i="22"/>
  <c r="G407" i="22" s="1"/>
  <c r="E407" i="22"/>
  <c r="C407" i="22"/>
  <c r="C312" i="22"/>
  <c r="F312" i="22"/>
  <c r="G312" i="22" s="1"/>
  <c r="D312" i="22"/>
  <c r="E312" i="22"/>
  <c r="F361" i="22"/>
  <c r="G361" i="22" s="1"/>
  <c r="E361" i="22"/>
  <c r="D361" i="22"/>
  <c r="C361" i="22"/>
  <c r="E413" i="22"/>
  <c r="D413" i="22"/>
  <c r="C413" i="22"/>
  <c r="F413" i="22"/>
  <c r="G413" i="22" s="1"/>
  <c r="F485" i="22"/>
  <c r="G485" i="22" s="1"/>
  <c r="C485" i="22"/>
  <c r="D485" i="22"/>
  <c r="E485" i="22"/>
  <c r="C332" i="22"/>
  <c r="F332" i="22"/>
  <c r="G332" i="22" s="1"/>
  <c r="D332" i="22"/>
  <c r="E332" i="22"/>
  <c r="F408" i="22"/>
  <c r="G408" i="22" s="1"/>
  <c r="E408" i="22"/>
  <c r="D408" i="22"/>
  <c r="C408" i="22"/>
  <c r="D492" i="22"/>
  <c r="C492" i="22"/>
  <c r="F492" i="22"/>
  <c r="G492" i="22" s="1"/>
  <c r="E492" i="22"/>
  <c r="F376" i="22"/>
  <c r="G376" i="22" s="1"/>
  <c r="E376" i="22"/>
  <c r="D376" i="22"/>
  <c r="C376" i="22"/>
  <c r="E422" i="22"/>
  <c r="D422" i="22"/>
  <c r="C422" i="22"/>
  <c r="F422" i="22"/>
  <c r="G422" i="22" s="1"/>
  <c r="D496" i="22"/>
  <c r="E496" i="22"/>
  <c r="F496" i="22"/>
  <c r="G496" i="22" s="1"/>
  <c r="C496" i="22"/>
  <c r="E321" i="22"/>
  <c r="F321" i="22"/>
  <c r="G321" i="22" s="1"/>
  <c r="D321" i="22"/>
  <c r="C321" i="22"/>
  <c r="D388" i="22"/>
  <c r="F388" i="22"/>
  <c r="G388" i="22" s="1"/>
  <c r="E388" i="22"/>
  <c r="C388" i="22"/>
  <c r="F479" i="22"/>
  <c r="G479" i="22" s="1"/>
  <c r="C479" i="22"/>
  <c r="D479" i="22"/>
  <c r="E479" i="22"/>
  <c r="C360" i="22"/>
  <c r="F360" i="22"/>
  <c r="G360" i="22" s="1"/>
  <c r="D360" i="22"/>
  <c r="E360" i="22"/>
  <c r="C430" i="22"/>
  <c r="E430" i="22"/>
  <c r="D430" i="22"/>
  <c r="F430" i="22"/>
  <c r="G430" i="22" s="1"/>
  <c r="F463" i="22"/>
  <c r="G463" i="22" s="1"/>
  <c r="E463" i="22"/>
  <c r="D463" i="22"/>
  <c r="C463" i="22"/>
  <c r="F497" i="22"/>
  <c r="G497" i="22" s="1"/>
  <c r="C497" i="22"/>
  <c r="E497" i="22"/>
  <c r="D497" i="22"/>
  <c r="D460" i="22"/>
  <c r="E460" i="22"/>
  <c r="F460" i="22"/>
  <c r="G460" i="22" s="1"/>
  <c r="C460" i="22"/>
  <c r="D439" i="22"/>
  <c r="C439" i="22"/>
  <c r="F439" i="22"/>
  <c r="G439" i="22" s="1"/>
  <c r="E439" i="22"/>
  <c r="E653" i="22"/>
  <c r="G653" i="22" s="1"/>
  <c r="C653" i="22"/>
  <c r="D653" i="22"/>
  <c r="E606" i="22"/>
  <c r="G606" i="22" s="1"/>
  <c r="D606" i="22"/>
  <c r="C606" i="22"/>
  <c r="E642" i="22"/>
  <c r="G642" i="22" s="1"/>
  <c r="C642" i="22"/>
  <c r="D642" i="22"/>
  <c r="E533" i="22"/>
  <c r="G533" i="22" s="1"/>
  <c r="D533" i="22"/>
  <c r="C533" i="22"/>
  <c r="E586" i="22"/>
  <c r="G586" i="22" s="1"/>
  <c r="D586" i="22"/>
  <c r="C586" i="22"/>
  <c r="E643" i="22"/>
  <c r="G643" i="22" s="1"/>
  <c r="D643" i="22"/>
  <c r="C643" i="22"/>
  <c r="E521" i="22"/>
  <c r="G521" i="22" s="1"/>
  <c r="D521" i="22"/>
  <c r="C521" i="22"/>
  <c r="E569" i="22"/>
  <c r="G569" i="22" s="1"/>
  <c r="C569" i="22"/>
  <c r="D569" i="22"/>
  <c r="E640" i="22"/>
  <c r="G640" i="22" s="1"/>
  <c r="D640" i="22"/>
  <c r="C640" i="22"/>
  <c r="E515" i="22"/>
  <c r="G515" i="22" s="1"/>
  <c r="C515" i="22"/>
  <c r="D515" i="22"/>
  <c r="D567" i="22"/>
  <c r="E567" i="22"/>
  <c r="G567" i="22" s="1"/>
  <c r="C567" i="22"/>
  <c r="C636" i="22"/>
  <c r="D636" i="22"/>
  <c r="E636" i="22"/>
  <c r="G636" i="22" s="1"/>
  <c r="C692" i="22"/>
  <c r="D692" i="22"/>
  <c r="E692" i="22"/>
  <c r="G692" i="22" s="1"/>
  <c r="E570" i="22"/>
  <c r="G570" i="22" s="1"/>
  <c r="D570" i="22"/>
  <c r="C570" i="22"/>
  <c r="E622" i="22"/>
  <c r="G622" i="22" s="1"/>
  <c r="D622" i="22"/>
  <c r="C622" i="22"/>
  <c r="D670" i="22"/>
  <c r="C670" i="22"/>
  <c r="E670" i="22"/>
  <c r="G670" i="22" s="1"/>
  <c r="E540" i="22"/>
  <c r="G540" i="22" s="1"/>
  <c r="D540" i="22"/>
  <c r="C540" i="22"/>
  <c r="E601" i="22"/>
  <c r="G601" i="22" s="1"/>
  <c r="C601" i="22"/>
  <c r="D601" i="22"/>
  <c r="E678" i="22"/>
  <c r="G678" i="22" s="1"/>
  <c r="D678" i="22"/>
  <c r="C678" i="22"/>
  <c r="C541" i="22"/>
  <c r="E541" i="22"/>
  <c r="G541" i="22" s="1"/>
  <c r="D541" i="22"/>
  <c r="E605" i="22"/>
  <c r="G605" i="22" s="1"/>
  <c r="D605" i="22"/>
  <c r="C605" i="22"/>
  <c r="E656" i="22"/>
  <c r="G656" i="22" s="1"/>
  <c r="C656" i="22"/>
  <c r="D656" i="22"/>
  <c r="H512" i="22"/>
  <c r="E512" i="22"/>
  <c r="G512" i="22" s="1"/>
  <c r="C512" i="22"/>
  <c r="D512" i="22"/>
  <c r="E602" i="22"/>
  <c r="G602" i="22" s="1"/>
  <c r="D602" i="22"/>
  <c r="C602" i="22"/>
  <c r="D687" i="22"/>
  <c r="E687" i="22"/>
  <c r="G687" i="22" s="1"/>
  <c r="C687" i="22"/>
  <c r="F392" i="22"/>
  <c r="G392" i="22" s="1"/>
  <c r="E392" i="22"/>
  <c r="C392" i="22"/>
  <c r="D392" i="22"/>
  <c r="C386" i="22"/>
  <c r="F386" i="22"/>
  <c r="G386" i="22" s="1"/>
  <c r="E386" i="22"/>
  <c r="D386" i="22"/>
  <c r="D314" i="22"/>
  <c r="C314" i="22"/>
  <c r="E314" i="22"/>
  <c r="F314" i="22"/>
  <c r="G314" i="22" s="1"/>
  <c r="F462" i="22"/>
  <c r="G462" i="22" s="1"/>
  <c r="E462" i="22"/>
  <c r="C462" i="22"/>
  <c r="D462" i="22"/>
  <c r="F351" i="22"/>
  <c r="G351" i="22" s="1"/>
  <c r="C351" i="22"/>
  <c r="D351" i="22"/>
  <c r="E351" i="22"/>
  <c r="F438" i="22"/>
  <c r="G438" i="22" s="1"/>
  <c r="E438" i="22"/>
  <c r="D438" i="22"/>
  <c r="C438" i="22"/>
  <c r="C316" i="22"/>
  <c r="F316" i="22"/>
  <c r="G316" i="22" s="1"/>
  <c r="D316" i="22"/>
  <c r="E316" i="22"/>
  <c r="F375" i="22"/>
  <c r="G375" i="22" s="1"/>
  <c r="D375" i="22"/>
  <c r="C375" i="22"/>
  <c r="E375" i="22"/>
  <c r="F415" i="22"/>
  <c r="G415" i="22" s="1"/>
  <c r="D415" i="22"/>
  <c r="E415" i="22"/>
  <c r="C415" i="22"/>
  <c r="D500" i="22"/>
  <c r="C500" i="22"/>
  <c r="F500" i="22"/>
  <c r="G500" i="22" s="1"/>
  <c r="E500" i="22"/>
  <c r="E335" i="22"/>
  <c r="C335" i="22"/>
  <c r="F335" i="22"/>
  <c r="G335" i="22" s="1"/>
  <c r="D335" i="22"/>
  <c r="C416" i="22"/>
  <c r="E416" i="22"/>
  <c r="D416" i="22"/>
  <c r="F416" i="22"/>
  <c r="G416" i="22" s="1"/>
  <c r="C336" i="22"/>
  <c r="F336" i="22"/>
  <c r="G336" i="22" s="1"/>
  <c r="D336" i="22"/>
  <c r="E336" i="22"/>
  <c r="D380" i="22"/>
  <c r="E380" i="22"/>
  <c r="F380" i="22"/>
  <c r="G380" i="22" s="1"/>
  <c r="C380" i="22"/>
  <c r="E425" i="22"/>
  <c r="D425" i="22"/>
  <c r="C425" i="22"/>
  <c r="F425" i="22"/>
  <c r="G425" i="22" s="1"/>
  <c r="F501" i="22"/>
  <c r="G501" i="22" s="1"/>
  <c r="C501" i="22"/>
  <c r="D501" i="22"/>
  <c r="E501" i="22"/>
  <c r="E325" i="22"/>
  <c r="F325" i="22"/>
  <c r="G325" i="22" s="1"/>
  <c r="D325" i="22"/>
  <c r="C325" i="22"/>
  <c r="C402" i="22"/>
  <c r="D402" i="22"/>
  <c r="F402" i="22"/>
  <c r="G402" i="22" s="1"/>
  <c r="E402" i="22"/>
  <c r="D490" i="22"/>
  <c r="C490" i="22"/>
  <c r="E490" i="22"/>
  <c r="F490" i="22"/>
  <c r="G490" i="22" s="1"/>
  <c r="D362" i="22"/>
  <c r="F362" i="22"/>
  <c r="G362" i="22" s="1"/>
  <c r="C362" i="22"/>
  <c r="E362" i="22"/>
  <c r="C436" i="22"/>
  <c r="E436" i="22"/>
  <c r="D436" i="22"/>
  <c r="F436" i="22"/>
  <c r="G436" i="22" s="1"/>
  <c r="E465" i="22"/>
  <c r="D465" i="22"/>
  <c r="C465" i="22"/>
  <c r="F465" i="22"/>
  <c r="G465" i="22" s="1"/>
  <c r="F431" i="22"/>
  <c r="G431" i="22" s="1"/>
  <c r="E431" i="22"/>
  <c r="C431" i="22"/>
  <c r="D431" i="22"/>
  <c r="C467" i="22"/>
  <c r="F467" i="22"/>
  <c r="G467" i="22" s="1"/>
  <c r="E467" i="22"/>
  <c r="D467" i="22"/>
  <c r="D480" i="22"/>
  <c r="F480" i="22"/>
  <c r="G480" i="22" s="1"/>
  <c r="E480" i="22"/>
  <c r="C480" i="22"/>
  <c r="E683" i="22"/>
  <c r="G683" i="22" s="1"/>
  <c r="D683" i="22"/>
  <c r="C683" i="22"/>
  <c r="E635" i="22"/>
  <c r="G635" i="22" s="1"/>
  <c r="D635" i="22"/>
  <c r="C635" i="22"/>
  <c r="E672" i="22"/>
  <c r="G672" i="22" s="1"/>
  <c r="D672" i="22"/>
  <c r="C672" i="22"/>
  <c r="D542" i="22"/>
  <c r="C542" i="22"/>
  <c r="E542" i="22"/>
  <c r="G542" i="22" s="1"/>
  <c r="C596" i="22"/>
  <c r="D596" i="22"/>
  <c r="E596" i="22"/>
  <c r="G596" i="22" s="1"/>
  <c r="D647" i="22"/>
  <c r="E647" i="22"/>
  <c r="G647" i="22" s="1"/>
  <c r="C647" i="22"/>
  <c r="E527" i="22"/>
  <c r="G527" i="22" s="1"/>
  <c r="D527" i="22"/>
  <c r="C527" i="22"/>
  <c r="E573" i="22"/>
  <c r="G573" i="22" s="1"/>
  <c r="D573" i="22"/>
  <c r="C573" i="22"/>
  <c r="E654" i="22"/>
  <c r="G654" i="22" s="1"/>
  <c r="D654" i="22"/>
  <c r="C654" i="22"/>
  <c r="D518" i="22"/>
  <c r="E518" i="22"/>
  <c r="G518" i="22" s="1"/>
  <c r="C518" i="22"/>
  <c r="C580" i="22"/>
  <c r="D580" i="22"/>
  <c r="E580" i="22"/>
  <c r="G580" i="22" s="1"/>
  <c r="E651" i="22"/>
  <c r="G651" i="22" s="1"/>
  <c r="D651" i="22"/>
  <c r="C651" i="22"/>
  <c r="E696" i="22"/>
  <c r="G696" i="22" s="1"/>
  <c r="D696" i="22"/>
  <c r="C696" i="22"/>
  <c r="D574" i="22"/>
  <c r="E574" i="22"/>
  <c r="G574" i="22" s="1"/>
  <c r="C574" i="22"/>
  <c r="E625" i="22"/>
  <c r="G625" i="22" s="1"/>
  <c r="C625" i="22"/>
  <c r="D625" i="22"/>
  <c r="D677" i="22"/>
  <c r="E677" i="22"/>
  <c r="G677" i="22" s="1"/>
  <c r="C677" i="22"/>
  <c r="D552" i="22"/>
  <c r="C552" i="22"/>
  <c r="E552" i="22"/>
  <c r="G552" i="22" s="1"/>
  <c r="D623" i="22"/>
  <c r="E623" i="22"/>
  <c r="G623" i="22" s="1"/>
  <c r="C623" i="22"/>
  <c r="C685" i="22"/>
  <c r="D685" i="22"/>
  <c r="E685" i="22"/>
  <c r="G685" i="22" s="1"/>
  <c r="C568" i="22"/>
  <c r="E568" i="22"/>
  <c r="G568" i="22" s="1"/>
  <c r="D568" i="22"/>
  <c r="C616" i="22"/>
  <c r="E616" i="22"/>
  <c r="G616" i="22" s="1"/>
  <c r="D616" i="22"/>
  <c r="D667" i="22"/>
  <c r="E667" i="22"/>
  <c r="G667" i="22" s="1"/>
  <c r="C667" i="22"/>
  <c r="H514" i="22"/>
  <c r="E514" i="22"/>
  <c r="G514" i="22" s="1"/>
  <c r="C514" i="22"/>
  <c r="D514" i="22"/>
  <c r="C612" i="22"/>
  <c r="D612" i="22"/>
  <c r="E612" i="22"/>
  <c r="G612" i="22" s="1"/>
  <c r="E690" i="22"/>
  <c r="G690" i="22" s="1"/>
  <c r="D690" i="22"/>
  <c r="C690" i="22"/>
  <c r="C423" i="22"/>
  <c r="F423" i="22"/>
  <c r="G423" i="22" s="1"/>
  <c r="E423" i="22"/>
  <c r="D423" i="22"/>
  <c r="F393" i="22"/>
  <c r="G393" i="22" s="1"/>
  <c r="E393" i="22"/>
  <c r="D393" i="22"/>
  <c r="C393" i="22"/>
  <c r="E330" i="22"/>
  <c r="D330" i="22"/>
  <c r="C330" i="22"/>
  <c r="F330" i="22"/>
  <c r="G330" i="22" s="1"/>
  <c r="C306" i="22"/>
  <c r="H306" i="22"/>
  <c r="F306" i="22"/>
  <c r="G306" i="22" s="1"/>
  <c r="D306" i="22"/>
  <c r="E306" i="22"/>
  <c r="D357" i="22"/>
  <c r="C357" i="22"/>
  <c r="E357" i="22"/>
  <c r="F357" i="22"/>
  <c r="G357" i="22" s="1"/>
  <c r="C444" i="22"/>
  <c r="F444" i="22"/>
  <c r="G444" i="22" s="1"/>
  <c r="D444" i="22"/>
  <c r="E444" i="22"/>
  <c r="C320" i="22"/>
  <c r="F320" i="22"/>
  <c r="G320" i="22" s="1"/>
  <c r="D320" i="22"/>
  <c r="E320" i="22"/>
  <c r="F383" i="22"/>
  <c r="G383" i="22" s="1"/>
  <c r="E383" i="22"/>
  <c r="D383" i="22"/>
  <c r="C383" i="22"/>
  <c r="F418" i="22"/>
  <c r="G418" i="22" s="1"/>
  <c r="E418" i="22"/>
  <c r="D418" i="22"/>
  <c r="C418" i="22"/>
  <c r="D310" i="22"/>
  <c r="E310" i="22"/>
  <c r="F310" i="22"/>
  <c r="G310" i="22" s="1"/>
  <c r="C310" i="22"/>
  <c r="D343" i="22"/>
  <c r="F343" i="22"/>
  <c r="G343" i="22" s="1"/>
  <c r="E343" i="22"/>
  <c r="C343" i="22"/>
  <c r="E421" i="22"/>
  <c r="F421" i="22"/>
  <c r="G421" i="22" s="1"/>
  <c r="D421" i="22"/>
  <c r="C421" i="22"/>
  <c r="D344" i="22"/>
  <c r="C344" i="22"/>
  <c r="F344" i="22"/>
  <c r="G344" i="22" s="1"/>
  <c r="E344" i="22"/>
  <c r="F384" i="22"/>
  <c r="G384" i="22" s="1"/>
  <c r="D384" i="22"/>
  <c r="E384" i="22"/>
  <c r="C384" i="22"/>
  <c r="E441" i="22"/>
  <c r="F441" i="22"/>
  <c r="G441" i="22" s="1"/>
  <c r="C441" i="22"/>
  <c r="D441" i="22"/>
  <c r="D318" i="22"/>
  <c r="F318" i="22"/>
  <c r="G318" i="22" s="1"/>
  <c r="C318" i="22"/>
  <c r="E318" i="22"/>
  <c r="E329" i="22"/>
  <c r="F329" i="22"/>
  <c r="G329" i="22" s="1"/>
  <c r="C329" i="22"/>
  <c r="D329" i="22"/>
  <c r="E405" i="22"/>
  <c r="F405" i="22"/>
  <c r="G405" i="22" s="1"/>
  <c r="D405" i="22"/>
  <c r="C405" i="22"/>
  <c r="F503" i="22"/>
  <c r="G503" i="22" s="1"/>
  <c r="E503" i="22"/>
  <c r="D503" i="22"/>
  <c r="C503" i="22"/>
  <c r="C369" i="22"/>
  <c r="D369" i="22"/>
  <c r="E369" i="22"/>
  <c r="F369" i="22"/>
  <c r="G369" i="22" s="1"/>
  <c r="E447" i="22"/>
  <c r="F447" i="22"/>
  <c r="G447" i="22" s="1"/>
  <c r="C447" i="22"/>
  <c r="D447" i="22"/>
  <c r="D468" i="22"/>
  <c r="F468" i="22"/>
  <c r="G468" i="22" s="1"/>
  <c r="E468" i="22"/>
  <c r="C468" i="22"/>
  <c r="F434" i="22"/>
  <c r="G434" i="22" s="1"/>
  <c r="E434" i="22"/>
  <c r="D434" i="22"/>
  <c r="C434" i="22"/>
  <c r="C469" i="22"/>
  <c r="F469" i="22"/>
  <c r="G469" i="22" s="1"/>
  <c r="D469" i="22"/>
  <c r="E469" i="22"/>
  <c r="F483" i="22"/>
  <c r="G483" i="22" s="1"/>
  <c r="D483" i="22"/>
  <c r="C483" i="22"/>
  <c r="E483" i="22"/>
  <c r="E545" i="22"/>
  <c r="G545" i="22" s="1"/>
  <c r="C545" i="22"/>
  <c r="D545" i="22"/>
  <c r="D526" i="22"/>
  <c r="E526" i="22"/>
  <c r="G526" i="22" s="1"/>
  <c r="C526" i="22"/>
  <c r="E703" i="22"/>
  <c r="G703" i="22" s="1"/>
  <c r="D703" i="22"/>
  <c r="C703" i="22"/>
  <c r="C550" i="22"/>
  <c r="E550" i="22"/>
  <c r="G550" i="22" s="1"/>
  <c r="D550" i="22"/>
  <c r="E600" i="22"/>
  <c r="G600" i="22" s="1"/>
  <c r="D600" i="22"/>
  <c r="C600" i="22"/>
  <c r="E650" i="22"/>
  <c r="G650" i="22" s="1"/>
  <c r="D650" i="22"/>
  <c r="C650" i="22"/>
  <c r="E539" i="22"/>
  <c r="G539" i="22" s="1"/>
  <c r="C539" i="22"/>
  <c r="D539" i="22"/>
  <c r="E590" i="22"/>
  <c r="G590" i="22" s="1"/>
  <c r="D590" i="22"/>
  <c r="C590" i="22"/>
  <c r="E661" i="22"/>
  <c r="G661" i="22" s="1"/>
  <c r="C661" i="22"/>
  <c r="D661" i="22"/>
  <c r="D524" i="22"/>
  <c r="E524" i="22"/>
  <c r="G524" i="22" s="1"/>
  <c r="C524" i="22"/>
  <c r="E584" i="22"/>
  <c r="G584" i="22" s="1"/>
  <c r="D584" i="22"/>
  <c r="C584" i="22"/>
  <c r="D655" i="22"/>
  <c r="E655" i="22"/>
  <c r="G655" i="22" s="1"/>
  <c r="C655" i="22"/>
  <c r="D707" i="22"/>
  <c r="E707" i="22"/>
  <c r="G707" i="22" s="1"/>
  <c r="C707" i="22"/>
  <c r="E577" i="22"/>
  <c r="G577" i="22" s="1"/>
  <c r="C577" i="22"/>
  <c r="D577" i="22"/>
  <c r="C629" i="22"/>
  <c r="D629" i="22"/>
  <c r="E629" i="22"/>
  <c r="G629" i="22" s="1"/>
  <c r="E681" i="22"/>
  <c r="G681" i="22" s="1"/>
  <c r="C681" i="22"/>
  <c r="D681" i="22"/>
  <c r="C555" i="22"/>
  <c r="E555" i="22"/>
  <c r="G555" i="22" s="1"/>
  <c r="D555" i="22"/>
  <c r="E630" i="22"/>
  <c r="G630" i="22" s="1"/>
  <c r="D630" i="22"/>
  <c r="C630" i="22"/>
  <c r="E689" i="22"/>
  <c r="G689" i="22" s="1"/>
  <c r="C689" i="22"/>
  <c r="D689" i="22"/>
  <c r="C571" i="22"/>
  <c r="D571" i="22"/>
  <c r="E571" i="22"/>
  <c r="G571" i="22" s="1"/>
  <c r="C619" i="22"/>
  <c r="D619" i="22"/>
  <c r="E619" i="22"/>
  <c r="G619" i="22" s="1"/>
  <c r="D679" i="22"/>
  <c r="C679" i="22"/>
  <c r="E679" i="22"/>
  <c r="G679" i="22" s="1"/>
  <c r="E517" i="22"/>
  <c r="G517" i="22" s="1"/>
  <c r="D517" i="22"/>
  <c r="C517" i="22"/>
  <c r="E627" i="22"/>
  <c r="G627" i="22" s="1"/>
  <c r="D627" i="22"/>
  <c r="C627" i="22"/>
  <c r="E695" i="22"/>
  <c r="G695" i="22" s="1"/>
  <c r="D695" i="22"/>
  <c r="C695" i="22"/>
  <c r="F457" i="22"/>
  <c r="G457" i="22" s="1"/>
  <c r="D457" i="22"/>
  <c r="C457" i="22"/>
  <c r="E457" i="22"/>
  <c r="D396" i="22"/>
  <c r="F396" i="22"/>
  <c r="G396" i="22" s="1"/>
  <c r="C396" i="22"/>
  <c r="E396" i="22"/>
  <c r="F350" i="22"/>
  <c r="G350" i="22" s="1"/>
  <c r="D350" i="22"/>
  <c r="C350" i="22"/>
  <c r="E350" i="22"/>
  <c r="F311" i="22"/>
  <c r="G311" i="22" s="1"/>
  <c r="C311" i="22"/>
  <c r="E311" i="22"/>
  <c r="D311" i="22"/>
  <c r="F363" i="22"/>
  <c r="G363" i="22" s="1"/>
  <c r="D363" i="22"/>
  <c r="E363" i="22"/>
  <c r="C363" i="22"/>
  <c r="D459" i="22"/>
  <c r="F459" i="22"/>
  <c r="G459" i="22" s="1"/>
  <c r="E459" i="22"/>
  <c r="C459" i="22"/>
  <c r="C324" i="22"/>
  <c r="F324" i="22"/>
  <c r="G324" i="22" s="1"/>
  <c r="D324" i="22"/>
  <c r="E324" i="22"/>
  <c r="F394" i="22"/>
  <c r="G394" i="22" s="1"/>
  <c r="E394" i="22"/>
  <c r="D394" i="22"/>
  <c r="C394" i="22"/>
  <c r="E445" i="22"/>
  <c r="D445" i="22"/>
  <c r="C445" i="22"/>
  <c r="F445" i="22"/>
  <c r="G445" i="22" s="1"/>
  <c r="D326" i="22"/>
  <c r="E326" i="22"/>
  <c r="C326" i="22"/>
  <c r="F326" i="22"/>
  <c r="G326" i="22" s="1"/>
  <c r="F352" i="22"/>
  <c r="G352" i="22" s="1"/>
  <c r="E352" i="22"/>
  <c r="D352" i="22"/>
  <c r="C352" i="22"/>
  <c r="C424" i="22"/>
  <c r="D424" i="22"/>
  <c r="F424" i="22"/>
  <c r="G424" i="22" s="1"/>
  <c r="E424" i="22"/>
  <c r="F346" i="22"/>
  <c r="G346" i="22" s="1"/>
  <c r="D346" i="22"/>
  <c r="E346" i="22"/>
  <c r="C346" i="22"/>
  <c r="E387" i="22"/>
  <c r="C387" i="22"/>
  <c r="D387" i="22"/>
  <c r="F387" i="22"/>
  <c r="G387" i="22" s="1"/>
  <c r="E451" i="22"/>
  <c r="D451" i="22"/>
  <c r="F451" i="22"/>
  <c r="G451" i="22" s="1"/>
  <c r="C451" i="22"/>
  <c r="E337" i="22"/>
  <c r="F337" i="22"/>
  <c r="G337" i="22" s="1"/>
  <c r="C337" i="22"/>
  <c r="D337" i="22"/>
  <c r="E339" i="22"/>
  <c r="F339" i="22"/>
  <c r="G339" i="22" s="1"/>
  <c r="C339" i="22"/>
  <c r="D339" i="22"/>
  <c r="C414" i="22"/>
  <c r="F414" i="22"/>
  <c r="G414" i="22" s="1"/>
  <c r="E414" i="22"/>
  <c r="D414" i="22"/>
  <c r="C382" i="22"/>
  <c r="F382" i="22"/>
  <c r="G382" i="22" s="1"/>
  <c r="D382" i="22"/>
  <c r="E382" i="22"/>
  <c r="E373" i="22"/>
  <c r="F373" i="22"/>
  <c r="G373" i="22" s="1"/>
  <c r="C373" i="22"/>
  <c r="D373" i="22"/>
  <c r="F461" i="22"/>
  <c r="G461" i="22" s="1"/>
  <c r="E461" i="22"/>
  <c r="D461" i="22"/>
  <c r="C461" i="22"/>
  <c r="F471" i="22"/>
  <c r="G471" i="22" s="1"/>
  <c r="E471" i="22"/>
  <c r="C471" i="22"/>
  <c r="D471" i="22"/>
  <c r="F443" i="22"/>
  <c r="G443" i="22" s="1"/>
  <c r="C443" i="22"/>
  <c r="E443" i="22"/>
  <c r="D443" i="22"/>
  <c r="C487" i="22"/>
  <c r="F487" i="22"/>
  <c r="G487" i="22" s="1"/>
  <c r="E487" i="22"/>
  <c r="D487" i="22"/>
  <c r="F489" i="22"/>
  <c r="G489" i="22" s="1"/>
  <c r="C489" i="22"/>
  <c r="E489" i="22"/>
  <c r="D489" i="22"/>
  <c r="E576" i="22"/>
  <c r="G576" i="22" s="1"/>
  <c r="D576" i="22"/>
  <c r="C576" i="22"/>
  <c r="D583" i="22"/>
  <c r="E583" i="22"/>
  <c r="G583" i="22" s="1"/>
  <c r="C583" i="22"/>
  <c r="D532" i="22"/>
  <c r="E532" i="22"/>
  <c r="G532" i="22" s="1"/>
  <c r="C532" i="22"/>
  <c r="E553" i="22"/>
  <c r="G553" i="22" s="1"/>
  <c r="C553" i="22"/>
  <c r="D553" i="22"/>
  <c r="C603" i="22"/>
  <c r="E603" i="22"/>
  <c r="G603" i="22" s="1"/>
  <c r="D603" i="22"/>
  <c r="E657" i="22"/>
  <c r="G657" i="22" s="1"/>
  <c r="C657" i="22"/>
  <c r="D657" i="22"/>
  <c r="C543" i="22"/>
  <c r="D543" i="22"/>
  <c r="E543" i="22"/>
  <c r="G543" i="22" s="1"/>
  <c r="E593" i="22"/>
  <c r="G593" i="22" s="1"/>
  <c r="C593" i="22"/>
  <c r="D593" i="22"/>
  <c r="E665" i="22"/>
  <c r="G665" i="22" s="1"/>
  <c r="C665" i="22"/>
  <c r="D665" i="22"/>
  <c r="C530" i="22"/>
  <c r="D530" i="22"/>
  <c r="E530" i="22"/>
  <c r="G530" i="22" s="1"/>
  <c r="C587" i="22"/>
  <c r="E587" i="22"/>
  <c r="G587" i="22" s="1"/>
  <c r="D587" i="22"/>
  <c r="E658" i="22"/>
  <c r="G658" i="22" s="1"/>
  <c r="D658" i="22"/>
  <c r="C658" i="22"/>
  <c r="H511" i="22"/>
  <c r="C511" i="22"/>
  <c r="D511" i="22"/>
  <c r="E511" i="22"/>
  <c r="G511" i="22" s="1"/>
  <c r="E594" i="22"/>
  <c r="G594" i="22" s="1"/>
  <c r="D594" i="22"/>
  <c r="C594" i="22"/>
  <c r="E633" i="22"/>
  <c r="G633" i="22" s="1"/>
  <c r="D633" i="22"/>
  <c r="C633" i="22"/>
  <c r="C700" i="22"/>
  <c r="D700" i="22"/>
  <c r="E700" i="22"/>
  <c r="G700" i="22" s="1"/>
  <c r="D560" i="22"/>
  <c r="C560" i="22"/>
  <c r="E560" i="22"/>
  <c r="G560" i="22" s="1"/>
  <c r="D637" i="22"/>
  <c r="E637" i="22"/>
  <c r="G637" i="22" s="1"/>
  <c r="C637" i="22"/>
  <c r="C693" i="22"/>
  <c r="D693" i="22"/>
  <c r="E693" i="22"/>
  <c r="G693" i="22" s="1"/>
  <c r="E578" i="22"/>
  <c r="G578" i="22" s="1"/>
  <c r="D578" i="22"/>
  <c r="C578" i="22"/>
  <c r="E626" i="22"/>
  <c r="G626" i="22" s="1"/>
  <c r="D626" i="22"/>
  <c r="C626" i="22"/>
  <c r="E682" i="22"/>
  <c r="G682" i="22" s="1"/>
  <c r="D682" i="22"/>
  <c r="C682" i="22"/>
  <c r="E529" i="22"/>
  <c r="G529" i="22" s="1"/>
  <c r="D529" i="22"/>
  <c r="C529" i="22"/>
  <c r="E634" i="22"/>
  <c r="G634" i="22" s="1"/>
  <c r="D634" i="22"/>
  <c r="C634" i="22"/>
  <c r="C702" i="22"/>
  <c r="E702" i="22"/>
  <c r="G702" i="22" s="1"/>
  <c r="D702" i="22"/>
  <c r="E334" i="22"/>
  <c r="D334" i="22"/>
  <c r="F334" i="22"/>
  <c r="G334" i="22" s="1"/>
  <c r="C334" i="22"/>
  <c r="F426" i="22"/>
  <c r="G426" i="22" s="1"/>
  <c r="E426" i="22"/>
  <c r="D426" i="22"/>
  <c r="C426" i="22"/>
  <c r="F365" i="22"/>
  <c r="G365" i="22" s="1"/>
  <c r="C365" i="22"/>
  <c r="D365" i="22"/>
  <c r="E365" i="22"/>
  <c r="D315" i="22"/>
  <c r="E315" i="22"/>
  <c r="F315" i="22"/>
  <c r="G315" i="22" s="1"/>
  <c r="C315" i="22"/>
  <c r="F366" i="22"/>
  <c r="G366" i="22" s="1"/>
  <c r="C366" i="22"/>
  <c r="E366" i="22"/>
  <c r="D366" i="22"/>
  <c r="D472" i="22"/>
  <c r="F472" i="22"/>
  <c r="G472" i="22" s="1"/>
  <c r="E472" i="22"/>
  <c r="C472" i="22"/>
  <c r="C328" i="22"/>
  <c r="F328" i="22"/>
  <c r="G328" i="22" s="1"/>
  <c r="D328" i="22"/>
  <c r="E328" i="22"/>
  <c r="F397" i="22"/>
  <c r="G397" i="22" s="1"/>
  <c r="E397" i="22"/>
  <c r="D397" i="22"/>
  <c r="C397" i="22"/>
  <c r="D455" i="22"/>
  <c r="C455" i="22"/>
  <c r="F455" i="22"/>
  <c r="G455" i="22" s="1"/>
  <c r="E455" i="22"/>
  <c r="D355" i="22"/>
  <c r="C355" i="22"/>
  <c r="E355" i="22"/>
  <c r="F355" i="22"/>
  <c r="G355" i="22" s="1"/>
  <c r="E358" i="22"/>
  <c r="F358" i="22"/>
  <c r="G358" i="22" s="1"/>
  <c r="D358" i="22"/>
  <c r="C358" i="22"/>
  <c r="E429" i="22"/>
  <c r="F429" i="22"/>
  <c r="G429" i="22" s="1"/>
  <c r="D429" i="22"/>
  <c r="C429" i="22"/>
  <c r="F349" i="22"/>
  <c r="G349" i="22" s="1"/>
  <c r="E349" i="22"/>
  <c r="D349" i="22"/>
  <c r="C349" i="22"/>
  <c r="D398" i="22"/>
  <c r="C398" i="22"/>
  <c r="F398" i="22"/>
  <c r="G398" i="22" s="1"/>
  <c r="E398" i="22"/>
  <c r="E470" i="22"/>
  <c r="D470" i="22"/>
  <c r="F470" i="22"/>
  <c r="G470" i="22" s="1"/>
  <c r="C470" i="22"/>
  <c r="D410" i="22"/>
  <c r="C410" i="22"/>
  <c r="E410" i="22"/>
  <c r="F410" i="22"/>
  <c r="G410" i="22" s="1"/>
  <c r="F353" i="22"/>
  <c r="G353" i="22" s="1"/>
  <c r="D353" i="22"/>
  <c r="C353" i="22"/>
  <c r="E353" i="22"/>
  <c r="F427" i="22"/>
  <c r="G427" i="22" s="1"/>
  <c r="C427" i="22"/>
  <c r="E427" i="22"/>
  <c r="D427" i="22"/>
  <c r="D305" i="22"/>
  <c r="C305" i="22"/>
  <c r="E305" i="22"/>
  <c r="H305" i="22"/>
  <c r="F305" i="22"/>
  <c r="G305" i="22" s="1"/>
  <c r="E381" i="22"/>
  <c r="C381" i="22"/>
  <c r="D381" i="22"/>
  <c r="F381" i="22"/>
  <c r="G381" i="22" s="1"/>
  <c r="E475" i="22"/>
  <c r="F475" i="22"/>
  <c r="G475" i="22" s="1"/>
  <c r="D475" i="22"/>
  <c r="C475" i="22"/>
  <c r="C473" i="22"/>
  <c r="F473" i="22"/>
  <c r="G473" i="22" s="1"/>
  <c r="E473" i="22"/>
  <c r="D473" i="22"/>
  <c r="F446" i="22"/>
  <c r="G446" i="22" s="1"/>
  <c r="C446" i="22"/>
  <c r="E446" i="22"/>
  <c r="D446" i="22"/>
  <c r="F493" i="22"/>
  <c r="G493" i="22" s="1"/>
  <c r="C493" i="22"/>
  <c r="E493" i="22"/>
  <c r="D493" i="22"/>
  <c r="D498" i="22"/>
  <c r="E498" i="22"/>
  <c r="C498" i="22"/>
  <c r="F498" i="22"/>
  <c r="G498" i="22" s="1"/>
  <c r="C660" i="22"/>
  <c r="D660" i="22"/>
  <c r="E660" i="22"/>
  <c r="G660" i="22" s="1"/>
  <c r="E609" i="22"/>
  <c r="G609" i="22" s="1"/>
  <c r="C609" i="22"/>
  <c r="D609" i="22"/>
  <c r="E589" i="22"/>
  <c r="G589" i="22" s="1"/>
  <c r="C589" i="22"/>
  <c r="D589" i="22"/>
  <c r="C557" i="22"/>
  <c r="E557" i="22"/>
  <c r="G557" i="22" s="1"/>
  <c r="D557" i="22"/>
  <c r="D607" i="22"/>
  <c r="E607" i="22"/>
  <c r="G607" i="22" s="1"/>
  <c r="C607" i="22"/>
  <c r="C668" i="22"/>
  <c r="D668" i="22"/>
  <c r="E668" i="22"/>
  <c r="G668" i="22" s="1"/>
  <c r="E546" i="22"/>
  <c r="G546" i="22" s="1"/>
  <c r="D546" i="22"/>
  <c r="C546" i="22"/>
  <c r="E610" i="22"/>
  <c r="G610" i="22" s="1"/>
  <c r="D610" i="22"/>
  <c r="C610" i="22"/>
  <c r="C676" i="22"/>
  <c r="D676" i="22"/>
  <c r="E676" i="22"/>
  <c r="G676" i="22" s="1"/>
  <c r="E536" i="22"/>
  <c r="G536" i="22" s="1"/>
  <c r="C536" i="22"/>
  <c r="D536" i="22"/>
  <c r="D591" i="22"/>
  <c r="E591" i="22"/>
  <c r="G591" i="22" s="1"/>
  <c r="C591" i="22"/>
  <c r="D662" i="22"/>
  <c r="E662" i="22"/>
  <c r="G662" i="22" s="1"/>
  <c r="C662" i="22"/>
  <c r="E525" i="22"/>
  <c r="G525" i="22" s="1"/>
  <c r="D525" i="22"/>
  <c r="C525" i="22"/>
  <c r="C604" i="22"/>
  <c r="D604" i="22"/>
  <c r="E604" i="22"/>
  <c r="G604" i="22" s="1"/>
  <c r="C644" i="22"/>
  <c r="D644" i="22"/>
  <c r="E644" i="22"/>
  <c r="G644" i="22" s="1"/>
  <c r="E704" i="22"/>
  <c r="G704" i="22" s="1"/>
  <c r="D704" i="22"/>
  <c r="C704" i="22"/>
  <c r="C563" i="22"/>
  <c r="E563" i="22"/>
  <c r="G563" i="22" s="1"/>
  <c r="D563" i="22"/>
  <c r="E641" i="22"/>
  <c r="G641" i="22" s="1"/>
  <c r="D641" i="22"/>
  <c r="C641" i="22"/>
  <c r="C708" i="22"/>
  <c r="D708" i="22"/>
  <c r="E708" i="22"/>
  <c r="G708" i="22" s="1"/>
  <c r="C588" i="22"/>
  <c r="D588" i="22"/>
  <c r="E588" i="22"/>
  <c r="G588" i="22" s="1"/>
  <c r="D631" i="22"/>
  <c r="C631" i="22"/>
  <c r="E631" i="22"/>
  <c r="G631" i="22" s="1"/>
  <c r="C686" i="22"/>
  <c r="E686" i="22"/>
  <c r="G686" i="22" s="1"/>
  <c r="D686" i="22"/>
  <c r="E535" i="22"/>
  <c r="G535" i="22" s="1"/>
  <c r="D535" i="22"/>
  <c r="C535" i="22"/>
  <c r="D639" i="22"/>
  <c r="E639" i="22"/>
  <c r="G639" i="22" s="1"/>
  <c r="C639" i="22"/>
  <c r="E705" i="22"/>
  <c r="G705" i="22" s="1"/>
  <c r="C705" i="22"/>
  <c r="D705" i="22"/>
  <c r="C341" i="22"/>
  <c r="F341" i="22"/>
  <c r="G341" i="22" s="1"/>
  <c r="D341" i="22"/>
  <c r="E341" i="22"/>
  <c r="E437" i="22"/>
  <c r="F437" i="22"/>
  <c r="G437" i="22" s="1"/>
  <c r="C437" i="22"/>
  <c r="D437" i="22"/>
  <c r="F395" i="22"/>
  <c r="G395" i="22" s="1"/>
  <c r="E395" i="22"/>
  <c r="D395" i="22"/>
  <c r="C395" i="22"/>
  <c r="D319" i="22"/>
  <c r="F319" i="22"/>
  <c r="G319" i="22" s="1"/>
  <c r="E319" i="22"/>
  <c r="C319" i="22"/>
  <c r="F371" i="22"/>
  <c r="G371" i="22" s="1"/>
  <c r="D371" i="22"/>
  <c r="E371" i="22"/>
  <c r="C371" i="22"/>
  <c r="E495" i="22"/>
  <c r="D495" i="22"/>
  <c r="F495" i="22"/>
  <c r="G495" i="22" s="1"/>
  <c r="C495" i="22"/>
  <c r="C331" i="22"/>
  <c r="D331" i="22"/>
  <c r="E331" i="22"/>
  <c r="F331" i="22"/>
  <c r="G331" i="22" s="1"/>
  <c r="D400" i="22"/>
  <c r="C400" i="22"/>
  <c r="F400" i="22"/>
  <c r="G400" i="22" s="1"/>
  <c r="E400" i="22"/>
  <c r="D464" i="22"/>
  <c r="F464" i="22"/>
  <c r="G464" i="22" s="1"/>
  <c r="E464" i="22"/>
  <c r="C464" i="22"/>
  <c r="F389" i="22"/>
  <c r="G389" i="22" s="1"/>
  <c r="E389" i="22"/>
  <c r="C389" i="22"/>
  <c r="D389" i="22"/>
  <c r="F367" i="22"/>
  <c r="G367" i="22" s="1"/>
  <c r="E367" i="22"/>
  <c r="C367" i="22"/>
  <c r="D367" i="22"/>
  <c r="C440" i="22"/>
  <c r="E440" i="22"/>
  <c r="F440" i="22"/>
  <c r="G440" i="22" s="1"/>
  <c r="D440" i="22"/>
  <c r="D359" i="22"/>
  <c r="E359" i="22"/>
  <c r="C359" i="22"/>
  <c r="F359" i="22"/>
  <c r="G359" i="22" s="1"/>
  <c r="F401" i="22"/>
  <c r="G401" i="22" s="1"/>
  <c r="D401" i="22"/>
  <c r="E401" i="22"/>
  <c r="C401" i="22"/>
  <c r="E474" i="22"/>
  <c r="D474" i="22"/>
  <c r="C474" i="22"/>
  <c r="F474" i="22"/>
  <c r="G474" i="22" s="1"/>
  <c r="F307" i="22"/>
  <c r="G307" i="22" s="1"/>
  <c r="C307" i="22"/>
  <c r="H307" i="22"/>
  <c r="E307" i="22"/>
  <c r="D307" i="22"/>
  <c r="F368" i="22"/>
  <c r="G368" i="22" s="1"/>
  <c r="E368" i="22"/>
  <c r="C368" i="22"/>
  <c r="D368" i="22"/>
  <c r="D442" i="22"/>
  <c r="F442" i="22"/>
  <c r="G442" i="22" s="1"/>
  <c r="E442" i="22"/>
  <c r="C442" i="22"/>
  <c r="E333" i="22"/>
  <c r="F333" i="22"/>
  <c r="G333" i="22" s="1"/>
  <c r="C333" i="22"/>
  <c r="D333" i="22"/>
  <c r="E391" i="22"/>
  <c r="D391" i="22"/>
  <c r="C391" i="22"/>
  <c r="F391" i="22"/>
  <c r="G391" i="22" s="1"/>
  <c r="E494" i="22"/>
  <c r="C494" i="22"/>
  <c r="D494" i="22"/>
  <c r="F494" i="22"/>
  <c r="G494" i="22" s="1"/>
  <c r="E482" i="22"/>
  <c r="D482" i="22"/>
  <c r="C482" i="22"/>
  <c r="F482" i="22"/>
  <c r="G482" i="22" s="1"/>
  <c r="E449" i="22"/>
  <c r="C449" i="22"/>
  <c r="F449" i="22"/>
  <c r="G449" i="22" s="1"/>
  <c r="D449" i="22"/>
  <c r="E502" i="22"/>
  <c r="D502" i="22"/>
  <c r="C502" i="22"/>
  <c r="F502" i="22"/>
  <c r="G502" i="22" s="1"/>
  <c r="D504" i="22"/>
  <c r="E504" i="22"/>
  <c r="C504" i="22"/>
  <c r="F504" i="22"/>
  <c r="G504" i="22" s="1"/>
  <c r="E523" i="22"/>
  <c r="G523" i="22" s="1"/>
  <c r="C523" i="22"/>
  <c r="D523" i="22"/>
  <c r="E698" i="22"/>
  <c r="G698" i="22" s="1"/>
  <c r="D698" i="22"/>
  <c r="C698" i="22"/>
  <c r="E646" i="22"/>
  <c r="G646" i="22" s="1"/>
  <c r="C646" i="22"/>
  <c r="D646" i="22"/>
  <c r="E561" i="22"/>
  <c r="G561" i="22" s="1"/>
  <c r="C561" i="22"/>
  <c r="D561" i="22"/>
  <c r="D613" i="22"/>
  <c r="E613" i="22"/>
  <c r="G613" i="22" s="1"/>
  <c r="C613" i="22"/>
  <c r="E680" i="22"/>
  <c r="G680" i="22" s="1"/>
  <c r="D680" i="22"/>
  <c r="C680" i="22"/>
  <c r="E551" i="22"/>
  <c r="G551" i="22" s="1"/>
  <c r="C551" i="22"/>
  <c r="D551" i="22"/>
  <c r="E614" i="22"/>
  <c r="G614" i="22" s="1"/>
  <c r="D614" i="22"/>
  <c r="C614" i="22"/>
  <c r="E688" i="22"/>
  <c r="G688" i="22" s="1"/>
  <c r="D688" i="22"/>
  <c r="C688" i="22"/>
  <c r="E554" i="22"/>
  <c r="G554" i="22" s="1"/>
  <c r="D554" i="22"/>
  <c r="C554" i="22"/>
  <c r="E597" i="22"/>
  <c r="G597" i="22" s="1"/>
  <c r="C597" i="22"/>
  <c r="D597" i="22"/>
  <c r="D669" i="22"/>
  <c r="E669" i="22"/>
  <c r="G669" i="22" s="1"/>
  <c r="C669" i="22"/>
  <c r="E537" i="22"/>
  <c r="G537" i="22" s="1"/>
  <c r="D537" i="22"/>
  <c r="C537" i="22"/>
  <c r="E608" i="22"/>
  <c r="G608" i="22" s="1"/>
  <c r="D608" i="22"/>
  <c r="C608" i="22"/>
  <c r="E648" i="22"/>
  <c r="G648" i="22" s="1"/>
  <c r="D648" i="22"/>
  <c r="C648" i="22"/>
  <c r="D519" i="22"/>
  <c r="C519" i="22"/>
  <c r="E519" i="22"/>
  <c r="G519" i="22" s="1"/>
  <c r="D575" i="22"/>
  <c r="E575" i="22"/>
  <c r="G575" i="22" s="1"/>
  <c r="C575" i="22"/>
  <c r="E659" i="22"/>
  <c r="G659" i="22" s="1"/>
  <c r="D659" i="22"/>
  <c r="C659" i="22"/>
  <c r="E516" i="22"/>
  <c r="G516" i="22" s="1"/>
  <c r="D516" i="22"/>
  <c r="C516" i="22"/>
  <c r="C592" i="22"/>
  <c r="E592" i="22"/>
  <c r="G592" i="22" s="1"/>
  <c r="D592" i="22"/>
  <c r="E638" i="22"/>
  <c r="G638" i="22" s="1"/>
  <c r="D638" i="22"/>
  <c r="C638" i="22"/>
  <c r="E694" i="22"/>
  <c r="G694" i="22" s="1"/>
  <c r="C694" i="22"/>
  <c r="D694" i="22"/>
  <c r="E548" i="22"/>
  <c r="G548" i="22" s="1"/>
  <c r="D548" i="22"/>
  <c r="C548" i="22"/>
  <c r="E649" i="22"/>
  <c r="G649" i="22" s="1"/>
  <c r="C649" i="22"/>
  <c r="D649" i="22"/>
  <c r="E709" i="22"/>
  <c r="G709" i="22" s="1"/>
  <c r="D709" i="22"/>
  <c r="C709" i="22"/>
  <c r="I13" i="15"/>
  <c r="F13" i="15"/>
  <c r="H13" i="15"/>
  <c r="I39" i="15"/>
  <c r="H38" i="15"/>
  <c r="F38" i="15"/>
  <c r="F37" i="15"/>
  <c r="I38" i="15"/>
  <c r="H40" i="15"/>
  <c r="I40" i="15"/>
  <c r="F39" i="15"/>
  <c r="H39" i="15"/>
  <c r="F40" i="15"/>
  <c r="H37" i="15"/>
  <c r="I37" i="15"/>
  <c r="F36" i="15"/>
  <c r="I36" i="15"/>
  <c r="H36" i="15"/>
  <c r="F35" i="15"/>
  <c r="H35" i="15"/>
  <c r="I35" i="15"/>
  <c r="I34" i="15"/>
  <c r="H34" i="15"/>
  <c r="F34" i="15"/>
  <c r="F33" i="15"/>
  <c r="I33" i="15"/>
  <c r="H33" i="15"/>
  <c r="F32" i="15"/>
  <c r="I32" i="15"/>
  <c r="H32" i="15"/>
  <c r="I31" i="15"/>
  <c r="F31" i="15"/>
  <c r="H31" i="15"/>
  <c r="I30" i="15"/>
  <c r="F30" i="15"/>
  <c r="H30" i="15"/>
  <c r="F29" i="15"/>
  <c r="H29" i="15"/>
  <c r="I29" i="15"/>
  <c r="I28" i="15"/>
  <c r="F28" i="15"/>
  <c r="H28" i="15"/>
  <c r="I27" i="15"/>
  <c r="F27" i="15"/>
  <c r="H27" i="15"/>
  <c r="F26" i="15"/>
  <c r="I26" i="15"/>
  <c r="H26" i="15"/>
  <c r="F25" i="15"/>
  <c r="H25" i="15"/>
  <c r="I25" i="15"/>
  <c r="C6" i="7"/>
  <c r="P7" i="10"/>
  <c r="Q7" i="10" s="1"/>
  <c r="P5" i="10"/>
  <c r="Q5" i="10" s="1"/>
  <c r="F503" i="16"/>
  <c r="G503" i="16" s="1"/>
  <c r="C503" i="16"/>
  <c r="E503" i="16"/>
  <c r="D503" i="16"/>
  <c r="F499" i="16"/>
  <c r="G499" i="16" s="1"/>
  <c r="E499" i="16"/>
  <c r="C499" i="16"/>
  <c r="D499" i="16" s="1"/>
  <c r="F495" i="16"/>
  <c r="G495" i="16" s="1"/>
  <c r="C495" i="16"/>
  <c r="E495" i="16"/>
  <c r="D495" i="16"/>
  <c r="F491" i="16"/>
  <c r="G491" i="16" s="1"/>
  <c r="E491" i="16"/>
  <c r="C491" i="16"/>
  <c r="D491" i="16" s="1"/>
  <c r="F487" i="16"/>
  <c r="G487" i="16" s="1"/>
  <c r="C487" i="16"/>
  <c r="E487" i="16"/>
  <c r="D487" i="16"/>
  <c r="F483" i="16"/>
  <c r="G483" i="16" s="1"/>
  <c r="E483" i="16"/>
  <c r="C483" i="16"/>
  <c r="D483" i="16" s="1"/>
  <c r="D480" i="16"/>
  <c r="F480" i="16"/>
  <c r="G480" i="16" s="1"/>
  <c r="C480" i="16"/>
  <c r="E480" i="16" s="1"/>
  <c r="C476" i="16"/>
  <c r="E476" i="16"/>
  <c r="C472" i="16"/>
  <c r="E472" i="16"/>
  <c r="C468" i="16"/>
  <c r="E468" i="16"/>
  <c r="E464" i="16"/>
  <c r="C464" i="16"/>
  <c r="F464" i="16" s="1"/>
  <c r="G464" i="16" s="1"/>
  <c r="D464" i="16"/>
  <c r="C460" i="16"/>
  <c r="D460" i="16" s="1"/>
  <c r="D456" i="16"/>
  <c r="C456" i="16"/>
  <c r="F451" i="16"/>
  <c r="G451" i="16" s="1"/>
  <c r="E451" i="16"/>
  <c r="C451" i="16"/>
  <c r="D451" i="16" s="1"/>
  <c r="F447" i="16"/>
  <c r="G447" i="16" s="1"/>
  <c r="C447" i="16"/>
  <c r="E447" i="16"/>
  <c r="D447" i="16"/>
  <c r="F443" i="16"/>
  <c r="G443" i="16" s="1"/>
  <c r="E443" i="16"/>
  <c r="C443" i="16"/>
  <c r="D443" i="16" s="1"/>
  <c r="F439" i="16"/>
  <c r="G439" i="16" s="1"/>
  <c r="C439" i="16"/>
  <c r="E439" i="16"/>
  <c r="D439" i="16"/>
  <c r="F435" i="16"/>
  <c r="G435" i="16" s="1"/>
  <c r="E435" i="16"/>
  <c r="C435" i="16"/>
  <c r="D435" i="16" s="1"/>
  <c r="D432" i="16"/>
  <c r="E432" i="16"/>
  <c r="C432" i="16"/>
  <c r="F432" i="16" s="1"/>
  <c r="G432" i="16" s="1"/>
  <c r="D425" i="16"/>
  <c r="C425" i="16"/>
  <c r="F425" i="16"/>
  <c r="G425" i="16" s="1"/>
  <c r="E425" i="16"/>
  <c r="D418" i="16"/>
  <c r="E418" i="16"/>
  <c r="C418" i="16"/>
  <c r="F418" i="16" s="1"/>
  <c r="G418" i="16" s="1"/>
  <c r="F411" i="16"/>
  <c r="G411" i="16" s="1"/>
  <c r="E411" i="16"/>
  <c r="C411" i="16"/>
  <c r="D411" i="16" s="1"/>
  <c r="F403" i="16"/>
  <c r="G403" i="16" s="1"/>
  <c r="E403" i="16"/>
  <c r="C403" i="16"/>
  <c r="D403" i="16" s="1"/>
  <c r="F395" i="16"/>
  <c r="G395" i="16" s="1"/>
  <c r="E395" i="16"/>
  <c r="C395" i="16"/>
  <c r="D395" i="16" s="1"/>
  <c r="D388" i="16"/>
  <c r="C388" i="16"/>
  <c r="F378" i="16"/>
  <c r="G378" i="16" s="1"/>
  <c r="D378" i="16"/>
  <c r="C378" i="16"/>
  <c r="E378" i="16" s="1"/>
  <c r="D372" i="16"/>
  <c r="E372" i="16"/>
  <c r="C372" i="16"/>
  <c r="F372" i="16" s="1"/>
  <c r="G372" i="16" s="1"/>
  <c r="F364" i="16"/>
  <c r="G364" i="16" s="1"/>
  <c r="E364" i="16"/>
  <c r="C364" i="16"/>
  <c r="D364" i="16" s="1"/>
  <c r="F502" i="16"/>
  <c r="G502" i="16" s="1"/>
  <c r="D502" i="16"/>
  <c r="C502" i="16"/>
  <c r="E502" i="16" s="1"/>
  <c r="C498" i="16"/>
  <c r="D494" i="16"/>
  <c r="C494" i="16"/>
  <c r="F494" i="16"/>
  <c r="G494" i="16" s="1"/>
  <c r="E494" i="16"/>
  <c r="D490" i="16"/>
  <c r="E490" i="16"/>
  <c r="C490" i="16"/>
  <c r="F490" i="16" s="1"/>
  <c r="G490" i="16" s="1"/>
  <c r="D486" i="16"/>
  <c r="E486" i="16"/>
  <c r="C486" i="16"/>
  <c r="F486" i="16" s="1"/>
  <c r="G486" i="16" s="1"/>
  <c r="D481" i="16"/>
  <c r="C481" i="16"/>
  <c r="F481" i="16"/>
  <c r="G481" i="16" s="1"/>
  <c r="E481" i="16"/>
  <c r="C477" i="16"/>
  <c r="D473" i="16"/>
  <c r="C473" i="16"/>
  <c r="F473" i="16"/>
  <c r="G473" i="16" s="1"/>
  <c r="E473" i="16"/>
  <c r="C469" i="16"/>
  <c r="D465" i="16"/>
  <c r="C465" i="16"/>
  <c r="F465" i="16"/>
  <c r="G465" i="16" s="1"/>
  <c r="E465" i="16"/>
  <c r="D461" i="16"/>
  <c r="C461" i="16"/>
  <c r="D457" i="16"/>
  <c r="C457" i="16"/>
  <c r="F457" i="16"/>
  <c r="G457" i="16" s="1"/>
  <c r="E457" i="16"/>
  <c r="D454" i="16"/>
  <c r="E454" i="16"/>
  <c r="C454" i="16"/>
  <c r="F454" i="16" s="1"/>
  <c r="G454" i="16" s="1"/>
  <c r="F450" i="16"/>
  <c r="G450" i="16" s="1"/>
  <c r="D450" i="16"/>
  <c r="C450" i="16"/>
  <c r="E450" i="16" s="1"/>
  <c r="C446" i="16"/>
  <c r="E446" i="16"/>
  <c r="C442" i="16"/>
  <c r="F442" i="16"/>
  <c r="G442" i="16" s="1"/>
  <c r="C438" i="16"/>
  <c r="F438" i="16"/>
  <c r="G438" i="16" s="1"/>
  <c r="C434" i="16"/>
  <c r="F434" i="16" s="1"/>
  <c r="G434" i="16" s="1"/>
  <c r="D427" i="16"/>
  <c r="C427" i="16"/>
  <c r="D419" i="16"/>
  <c r="C419" i="16"/>
  <c r="C409" i="16"/>
  <c r="E409" i="16" s="1"/>
  <c r="C401" i="16"/>
  <c r="E401" i="16" s="1"/>
  <c r="F394" i="16"/>
  <c r="G394" i="16" s="1"/>
  <c r="C394" i="16"/>
  <c r="D394" i="16" s="1"/>
  <c r="E394" i="16"/>
  <c r="C386" i="16"/>
  <c r="E386" i="16"/>
  <c r="F380" i="16"/>
  <c r="G380" i="16" s="1"/>
  <c r="E380" i="16"/>
  <c r="C380" i="16"/>
  <c r="D380" i="16" s="1"/>
  <c r="D370" i="16"/>
  <c r="C370" i="16"/>
  <c r="F362" i="16"/>
  <c r="G362" i="16" s="1"/>
  <c r="C362" i="16"/>
  <c r="F430" i="16"/>
  <c r="G430" i="16" s="1"/>
  <c r="C430" i="16"/>
  <c r="D430" i="16"/>
  <c r="E430" i="16"/>
  <c r="D426" i="16"/>
  <c r="E426" i="16"/>
  <c r="C426" i="16"/>
  <c r="F426" i="16" s="1"/>
  <c r="G426" i="16" s="1"/>
  <c r="D422" i="16"/>
  <c r="E422" i="16"/>
  <c r="C422" i="16"/>
  <c r="F422" i="16" s="1"/>
  <c r="G422" i="16" s="1"/>
  <c r="D417" i="16"/>
  <c r="C417" i="16"/>
  <c r="F417" i="16"/>
  <c r="G417" i="16" s="1"/>
  <c r="E417" i="16"/>
  <c r="F414" i="16"/>
  <c r="G414" i="16" s="1"/>
  <c r="E414" i="16"/>
  <c r="C414" i="16"/>
  <c r="D414" i="16" s="1"/>
  <c r="F410" i="16"/>
  <c r="G410" i="16" s="1"/>
  <c r="C410" i="16"/>
  <c r="D410" i="16"/>
  <c r="E410" i="16"/>
  <c r="F406" i="16"/>
  <c r="G406" i="16" s="1"/>
  <c r="C406" i="16"/>
  <c r="D406" i="16"/>
  <c r="E406" i="16"/>
  <c r="F402" i="16"/>
  <c r="G402" i="16" s="1"/>
  <c r="C402" i="16"/>
  <c r="D402" i="16"/>
  <c r="E402" i="16"/>
  <c r="F398" i="16"/>
  <c r="G398" i="16" s="1"/>
  <c r="C398" i="16"/>
  <c r="D398" i="16"/>
  <c r="E398" i="16"/>
  <c r="D393" i="16"/>
  <c r="C393" i="16"/>
  <c r="F393" i="16"/>
  <c r="G393" i="16" s="1"/>
  <c r="E393" i="16"/>
  <c r="C389" i="16"/>
  <c r="D389" i="16" s="1"/>
  <c r="D385" i="16"/>
  <c r="C385" i="16"/>
  <c r="F385" i="16"/>
  <c r="G385" i="16" s="1"/>
  <c r="E385" i="16"/>
  <c r="F381" i="16"/>
  <c r="G381" i="16" s="1"/>
  <c r="E381" i="16"/>
  <c r="C381" i="16"/>
  <c r="D381" i="16" s="1"/>
  <c r="C377" i="16"/>
  <c r="D377" i="16" s="1"/>
  <c r="D373" i="16"/>
  <c r="E373" i="16"/>
  <c r="C373" i="16"/>
  <c r="F373" i="16" s="1"/>
  <c r="G373" i="16" s="1"/>
  <c r="F369" i="16"/>
  <c r="G369" i="16" s="1"/>
  <c r="C369" i="16"/>
  <c r="F365" i="16"/>
  <c r="G365" i="16" s="1"/>
  <c r="C365" i="16"/>
  <c r="D365" i="16" s="1"/>
  <c r="E365" i="16"/>
  <c r="C361" i="16"/>
  <c r="E361" i="16" s="1"/>
  <c r="D356" i="16"/>
  <c r="E356" i="16"/>
  <c r="C356" i="16"/>
  <c r="F356" i="16" s="1"/>
  <c r="G356" i="16" s="1"/>
  <c r="C352" i="16"/>
  <c r="D352" i="16" s="1"/>
  <c r="C348" i="16"/>
  <c r="D348" i="16" s="1"/>
  <c r="C344" i="16"/>
  <c r="D344" i="16" s="1"/>
  <c r="F340" i="16"/>
  <c r="G340" i="16" s="1"/>
  <c r="C340" i="16"/>
  <c r="D340" i="16"/>
  <c r="E340" i="16"/>
  <c r="F336" i="16"/>
  <c r="G336" i="16" s="1"/>
  <c r="C336" i="16"/>
  <c r="D336" i="16"/>
  <c r="E336" i="16"/>
  <c r="C332" i="16"/>
  <c r="D332" i="16" s="1"/>
  <c r="E332" i="16"/>
  <c r="F328" i="16"/>
  <c r="G328" i="16" s="1"/>
  <c r="C328" i="16"/>
  <c r="D328" i="16" s="1"/>
  <c r="E328" i="16"/>
  <c r="D324" i="16"/>
  <c r="C324" i="16"/>
  <c r="F324" i="16" s="1"/>
  <c r="G324" i="16" s="1"/>
  <c r="E324" i="16"/>
  <c r="C320" i="16"/>
  <c r="F320" i="16"/>
  <c r="G320" i="16" s="1"/>
  <c r="D320" i="16"/>
  <c r="E320" i="16"/>
  <c r="C316" i="16"/>
  <c r="D316" i="16"/>
  <c r="F316" i="16"/>
  <c r="G316" i="16" s="1"/>
  <c r="E316" i="16"/>
  <c r="C357" i="16"/>
  <c r="F357" i="16" s="1"/>
  <c r="G357" i="16" s="1"/>
  <c r="C353" i="16"/>
  <c r="D353" i="16"/>
  <c r="F353" i="16"/>
  <c r="G353" i="16" s="1"/>
  <c r="E353" i="16"/>
  <c r="C349" i="16"/>
  <c r="D349" i="16"/>
  <c r="F349" i="16"/>
  <c r="G349" i="16" s="1"/>
  <c r="E349" i="16"/>
  <c r="C345" i="16"/>
  <c r="D345" i="16" s="1"/>
  <c r="C341" i="16"/>
  <c r="E341" i="16" s="1"/>
  <c r="D341" i="16"/>
  <c r="C337" i="16"/>
  <c r="F337" i="16" s="1"/>
  <c r="G337" i="16" s="1"/>
  <c r="E337" i="16"/>
  <c r="C333" i="16"/>
  <c r="F333" i="16" s="1"/>
  <c r="G333" i="16" s="1"/>
  <c r="E333" i="16"/>
  <c r="C329" i="16"/>
  <c r="F329" i="16" s="1"/>
  <c r="G329" i="16" s="1"/>
  <c r="E329" i="16"/>
  <c r="C325" i="16"/>
  <c r="F325" i="16" s="1"/>
  <c r="G325" i="16" s="1"/>
  <c r="E325" i="16"/>
  <c r="C321" i="16"/>
  <c r="F321" i="16" s="1"/>
  <c r="G321" i="16" s="1"/>
  <c r="E321" i="16"/>
  <c r="C317" i="16"/>
  <c r="F317" i="16" s="1"/>
  <c r="G317" i="16" s="1"/>
  <c r="E317" i="16"/>
  <c r="C313" i="16"/>
  <c r="F313" i="16"/>
  <c r="G313" i="16" s="1"/>
  <c r="E313" i="16"/>
  <c r="D313" i="16"/>
  <c r="C707" i="16"/>
  <c r="E707" i="16" s="1"/>
  <c r="G707" i="16" s="1"/>
  <c r="E703" i="16"/>
  <c r="G703" i="16" s="1"/>
  <c r="C703" i="16"/>
  <c r="D703" i="16"/>
  <c r="C699" i="16"/>
  <c r="E699" i="16" s="1"/>
  <c r="G699" i="16" s="1"/>
  <c r="E695" i="16"/>
  <c r="G695" i="16" s="1"/>
  <c r="C695" i="16"/>
  <c r="D695" i="16"/>
  <c r="C691" i="16"/>
  <c r="E691" i="16" s="1"/>
  <c r="G691" i="16" s="1"/>
  <c r="E687" i="16"/>
  <c r="G687" i="16" s="1"/>
  <c r="C687" i="16"/>
  <c r="D687" i="16"/>
  <c r="C683" i="16"/>
  <c r="E683" i="16" s="1"/>
  <c r="G683" i="16" s="1"/>
  <c r="E679" i="16"/>
  <c r="G679" i="16" s="1"/>
  <c r="C679" i="16"/>
  <c r="D679" i="16"/>
  <c r="C675" i="16"/>
  <c r="E675" i="16" s="1"/>
  <c r="G675" i="16" s="1"/>
  <c r="E671" i="16"/>
  <c r="G671" i="16" s="1"/>
  <c r="C671" i="16"/>
  <c r="D671" i="16"/>
  <c r="C667" i="16"/>
  <c r="E663" i="16"/>
  <c r="G663" i="16" s="1"/>
  <c r="C663" i="16"/>
  <c r="D663" i="16"/>
  <c r="C659" i="16"/>
  <c r="E655" i="16"/>
  <c r="G655" i="16" s="1"/>
  <c r="C655" i="16"/>
  <c r="D655" i="16"/>
  <c r="C651" i="16"/>
  <c r="E647" i="16"/>
  <c r="G647" i="16" s="1"/>
  <c r="C647" i="16"/>
  <c r="D647" i="16"/>
  <c r="C643" i="16"/>
  <c r="E639" i="16"/>
  <c r="G639" i="16" s="1"/>
  <c r="C639" i="16"/>
  <c r="D639" i="16"/>
  <c r="C635" i="16"/>
  <c r="E631" i="16"/>
  <c r="G631" i="16" s="1"/>
  <c r="C631" i="16"/>
  <c r="D631" i="16"/>
  <c r="C627" i="16"/>
  <c r="E623" i="16"/>
  <c r="G623" i="16" s="1"/>
  <c r="C623" i="16"/>
  <c r="D623" i="16"/>
  <c r="C619" i="16"/>
  <c r="E615" i="16"/>
  <c r="G615" i="16" s="1"/>
  <c r="C615" i="16"/>
  <c r="D615" i="16"/>
  <c r="C611" i="16"/>
  <c r="E607" i="16"/>
  <c r="G607" i="16" s="1"/>
  <c r="C607" i="16"/>
  <c r="D607" i="16"/>
  <c r="C603" i="16"/>
  <c r="E599" i="16"/>
  <c r="G599" i="16" s="1"/>
  <c r="C599" i="16"/>
  <c r="D599" i="16"/>
  <c r="C595" i="16"/>
  <c r="D595" i="16"/>
  <c r="E595" i="16"/>
  <c r="G595" i="16" s="1"/>
  <c r="C591" i="16"/>
  <c r="E591" i="16" s="1"/>
  <c r="G591" i="16" s="1"/>
  <c r="C587" i="16"/>
  <c r="D587" i="16" s="1"/>
  <c r="C583" i="16"/>
  <c r="E583" i="16" s="1"/>
  <c r="G583" i="16" s="1"/>
  <c r="C579" i="16"/>
  <c r="D579" i="16" s="1"/>
  <c r="C575" i="16"/>
  <c r="E575" i="16" s="1"/>
  <c r="G575" i="16" s="1"/>
  <c r="C571" i="16"/>
  <c r="C567" i="16"/>
  <c r="D563" i="16"/>
  <c r="C563" i="16"/>
  <c r="E563" i="16" s="1"/>
  <c r="G563" i="16" s="1"/>
  <c r="C559" i="16"/>
  <c r="D559" i="16" s="1"/>
  <c r="C555" i="16"/>
  <c r="D551" i="16"/>
  <c r="C551" i="16"/>
  <c r="E551" i="16"/>
  <c r="G551" i="16" s="1"/>
  <c r="C547" i="16"/>
  <c r="D543" i="16"/>
  <c r="C543" i="16"/>
  <c r="E543" i="16"/>
  <c r="G543" i="16" s="1"/>
  <c r="C539" i="16"/>
  <c r="E535" i="16"/>
  <c r="G535" i="16" s="1"/>
  <c r="C535" i="16"/>
  <c r="D535" i="16" s="1"/>
  <c r="D531" i="16"/>
  <c r="C531" i="16"/>
  <c r="E531" i="16" s="1"/>
  <c r="G531" i="16" s="1"/>
  <c r="E527" i="16"/>
  <c r="G527" i="16" s="1"/>
  <c r="C527" i="16"/>
  <c r="D527" i="16" s="1"/>
  <c r="D523" i="16"/>
  <c r="C523" i="16"/>
  <c r="E523" i="16" s="1"/>
  <c r="G523" i="16" s="1"/>
  <c r="E519" i="16"/>
  <c r="G519" i="16" s="1"/>
  <c r="C519" i="16"/>
  <c r="D519" i="16" s="1"/>
  <c r="C706" i="16"/>
  <c r="D706" i="16"/>
  <c r="E706" i="16"/>
  <c r="G706" i="16" s="1"/>
  <c r="C702" i="16"/>
  <c r="C698" i="16"/>
  <c r="D698" i="16" s="1"/>
  <c r="E698" i="16"/>
  <c r="G698" i="16" s="1"/>
  <c r="C694" i="16"/>
  <c r="D694" i="16" s="1"/>
  <c r="C690" i="16"/>
  <c r="D690" i="16" s="1"/>
  <c r="C686" i="16"/>
  <c r="D686" i="16" s="1"/>
  <c r="E686" i="16"/>
  <c r="G686" i="16" s="1"/>
  <c r="C682" i="16"/>
  <c r="D682" i="16"/>
  <c r="E682" i="16"/>
  <c r="G682" i="16" s="1"/>
  <c r="C678" i="16"/>
  <c r="D678" i="16" s="1"/>
  <c r="C674" i="16"/>
  <c r="D674" i="16"/>
  <c r="E674" i="16"/>
  <c r="G674" i="16" s="1"/>
  <c r="C670" i="16"/>
  <c r="C666" i="16"/>
  <c r="D666" i="16" s="1"/>
  <c r="C662" i="16"/>
  <c r="D662" i="16" s="1"/>
  <c r="C658" i="16"/>
  <c r="D658" i="16" s="1"/>
  <c r="E658" i="16"/>
  <c r="G658" i="16" s="1"/>
  <c r="C654" i="16"/>
  <c r="D654" i="16" s="1"/>
  <c r="E654" i="16"/>
  <c r="G654" i="16" s="1"/>
  <c r="C650" i="16"/>
  <c r="D650" i="16"/>
  <c r="E650" i="16"/>
  <c r="G650" i="16" s="1"/>
  <c r="C646" i="16"/>
  <c r="D646" i="16" s="1"/>
  <c r="C642" i="16"/>
  <c r="D642" i="16"/>
  <c r="E642" i="16"/>
  <c r="G642" i="16" s="1"/>
  <c r="C638" i="16"/>
  <c r="C634" i="16"/>
  <c r="D634" i="16" s="1"/>
  <c r="E634" i="16"/>
  <c r="G634" i="16" s="1"/>
  <c r="C630" i="16"/>
  <c r="D630" i="16" s="1"/>
  <c r="D626" i="16"/>
  <c r="C626" i="16"/>
  <c r="E626" i="16" s="1"/>
  <c r="G626" i="16" s="1"/>
  <c r="E622" i="16"/>
  <c r="G622" i="16" s="1"/>
  <c r="C622" i="16"/>
  <c r="D622" i="16" s="1"/>
  <c r="D618" i="16"/>
  <c r="C618" i="16"/>
  <c r="E618" i="16" s="1"/>
  <c r="G618" i="16" s="1"/>
  <c r="E614" i="16"/>
  <c r="G614" i="16" s="1"/>
  <c r="C614" i="16"/>
  <c r="D614" i="16" s="1"/>
  <c r="D610" i="16"/>
  <c r="C610" i="16"/>
  <c r="E610" i="16" s="1"/>
  <c r="G610" i="16" s="1"/>
  <c r="E606" i="16"/>
  <c r="G606" i="16" s="1"/>
  <c r="C606" i="16"/>
  <c r="D606" i="16" s="1"/>
  <c r="D602" i="16"/>
  <c r="C602" i="16"/>
  <c r="E602" i="16" s="1"/>
  <c r="G602" i="16" s="1"/>
  <c r="E598" i="16"/>
  <c r="G598" i="16" s="1"/>
  <c r="C598" i="16"/>
  <c r="D598" i="16" s="1"/>
  <c r="C594" i="16"/>
  <c r="D594" i="16" s="1"/>
  <c r="C590" i="16"/>
  <c r="E590" i="16" s="1"/>
  <c r="G590" i="16" s="1"/>
  <c r="E586" i="16"/>
  <c r="G586" i="16" s="1"/>
  <c r="C586" i="16"/>
  <c r="D586" i="16" s="1"/>
  <c r="C582" i="16"/>
  <c r="E582" i="16" s="1"/>
  <c r="G582" i="16" s="1"/>
  <c r="C578" i="16"/>
  <c r="D578" i="16" s="1"/>
  <c r="E574" i="16"/>
  <c r="G574" i="16" s="1"/>
  <c r="C574" i="16"/>
  <c r="D574" i="16" s="1"/>
  <c r="D570" i="16"/>
  <c r="C570" i="16"/>
  <c r="E570" i="16"/>
  <c r="G570" i="16" s="1"/>
  <c r="C566" i="16"/>
  <c r="D566" i="16" s="1"/>
  <c r="E562" i="16"/>
  <c r="G562" i="16" s="1"/>
  <c r="C562" i="16"/>
  <c r="D562" i="16"/>
  <c r="C558" i="16"/>
  <c r="D558" i="16" s="1"/>
  <c r="D554" i="16"/>
  <c r="C554" i="16"/>
  <c r="E554" i="16"/>
  <c r="G554" i="16" s="1"/>
  <c r="C550" i="16"/>
  <c r="D550" i="16" s="1"/>
  <c r="D546" i="16"/>
  <c r="C546" i="16"/>
  <c r="E546" i="16"/>
  <c r="G546" i="16" s="1"/>
  <c r="C542" i="16"/>
  <c r="D542" i="16" s="1"/>
  <c r="E538" i="16"/>
  <c r="G538" i="16" s="1"/>
  <c r="C538" i="16"/>
  <c r="D538" i="16"/>
  <c r="C534" i="16"/>
  <c r="E534" i="16" s="1"/>
  <c r="G534" i="16" s="1"/>
  <c r="E530" i="16"/>
  <c r="G530" i="16" s="1"/>
  <c r="C530" i="16"/>
  <c r="D530" i="16"/>
  <c r="C526" i="16"/>
  <c r="E526" i="16" s="1"/>
  <c r="G526" i="16" s="1"/>
  <c r="E522" i="16"/>
  <c r="G522" i="16" s="1"/>
  <c r="C522" i="16"/>
  <c r="D522" i="16"/>
  <c r="C518" i="16"/>
  <c r="E518" i="16" s="1"/>
  <c r="G518" i="16" s="1"/>
  <c r="C514" i="16"/>
  <c r="F501" i="16"/>
  <c r="G501" i="16" s="1"/>
  <c r="C501" i="16"/>
  <c r="D501" i="16" s="1"/>
  <c r="E501" i="16"/>
  <c r="C497" i="16"/>
  <c r="F493" i="16"/>
  <c r="G493" i="16" s="1"/>
  <c r="C493" i="16"/>
  <c r="D493" i="16" s="1"/>
  <c r="E493" i="16"/>
  <c r="C489" i="16"/>
  <c r="E489" i="16"/>
  <c r="F485" i="16"/>
  <c r="G485" i="16" s="1"/>
  <c r="C485" i="16"/>
  <c r="D485" i="16" s="1"/>
  <c r="E485" i="16"/>
  <c r="F482" i="16"/>
  <c r="G482" i="16" s="1"/>
  <c r="C482" i="16"/>
  <c r="D478" i="16"/>
  <c r="C478" i="16"/>
  <c r="C474" i="16"/>
  <c r="C470" i="16"/>
  <c r="C466" i="16"/>
  <c r="C462" i="16"/>
  <c r="F458" i="16"/>
  <c r="G458" i="16" s="1"/>
  <c r="C458" i="16"/>
  <c r="D458" i="16" s="1"/>
  <c r="E458" i="16"/>
  <c r="F453" i="16"/>
  <c r="G453" i="16" s="1"/>
  <c r="C453" i="16"/>
  <c r="D453" i="16" s="1"/>
  <c r="E453" i="16"/>
  <c r="C449" i="16"/>
  <c r="F445" i="16"/>
  <c r="G445" i="16" s="1"/>
  <c r="C445" i="16"/>
  <c r="D445" i="16" s="1"/>
  <c r="E445" i="16"/>
  <c r="C441" i="16"/>
  <c r="E441" i="16"/>
  <c r="F437" i="16"/>
  <c r="G437" i="16" s="1"/>
  <c r="C437" i="16"/>
  <c r="D437" i="16" s="1"/>
  <c r="E437" i="16"/>
  <c r="C433" i="16"/>
  <c r="F429" i="16"/>
  <c r="G429" i="16" s="1"/>
  <c r="C429" i="16"/>
  <c r="D429" i="16" s="1"/>
  <c r="E429" i="16"/>
  <c r="F421" i="16"/>
  <c r="G421" i="16" s="1"/>
  <c r="C421" i="16"/>
  <c r="D421" i="16" s="1"/>
  <c r="E421" i="16"/>
  <c r="C415" i="16"/>
  <c r="C407" i="16"/>
  <c r="C399" i="16"/>
  <c r="F392" i="16"/>
  <c r="G392" i="16" s="1"/>
  <c r="C392" i="16"/>
  <c r="D392" i="16" s="1"/>
  <c r="E392" i="16"/>
  <c r="D384" i="16"/>
  <c r="C384" i="16"/>
  <c r="F384" i="16"/>
  <c r="G384" i="16" s="1"/>
  <c r="E384" i="16"/>
  <c r="F376" i="16"/>
  <c r="G376" i="16" s="1"/>
  <c r="E376" i="16"/>
  <c r="C376" i="16"/>
  <c r="D376" i="16" s="1"/>
  <c r="D368" i="16"/>
  <c r="E368" i="16"/>
  <c r="C368" i="16"/>
  <c r="F368" i="16" s="1"/>
  <c r="G368" i="16" s="1"/>
  <c r="D360" i="16"/>
  <c r="C360" i="16"/>
  <c r="F360" i="16"/>
  <c r="G360" i="16" s="1"/>
  <c r="E360" i="16"/>
  <c r="C504" i="16"/>
  <c r="F504" i="16" s="1"/>
  <c r="G504" i="16" s="1"/>
  <c r="E504" i="16"/>
  <c r="D500" i="16"/>
  <c r="E500" i="16"/>
  <c r="C500" i="16"/>
  <c r="F500" i="16" s="1"/>
  <c r="G500" i="16" s="1"/>
  <c r="F496" i="16"/>
  <c r="G496" i="16" s="1"/>
  <c r="C496" i="16"/>
  <c r="D496" i="16"/>
  <c r="E496" i="16"/>
  <c r="F492" i="16"/>
  <c r="G492" i="16" s="1"/>
  <c r="C492" i="16"/>
  <c r="D492" i="16"/>
  <c r="E492" i="16"/>
  <c r="F488" i="16"/>
  <c r="G488" i="16" s="1"/>
  <c r="C488" i="16"/>
  <c r="D488" i="16" s="1"/>
  <c r="E488" i="16"/>
  <c r="F484" i="16"/>
  <c r="G484" i="16" s="1"/>
  <c r="C484" i="16"/>
  <c r="D484" i="16" s="1"/>
  <c r="F479" i="16"/>
  <c r="G479" i="16" s="1"/>
  <c r="C479" i="16"/>
  <c r="E479" i="16"/>
  <c r="D479" i="16"/>
  <c r="F475" i="16"/>
  <c r="G475" i="16" s="1"/>
  <c r="E475" i="16"/>
  <c r="C475" i="16"/>
  <c r="D475" i="16" s="1"/>
  <c r="F471" i="16"/>
  <c r="G471" i="16" s="1"/>
  <c r="C471" i="16"/>
  <c r="E471" i="16"/>
  <c r="D471" i="16"/>
  <c r="F467" i="16"/>
  <c r="G467" i="16" s="1"/>
  <c r="E467" i="16"/>
  <c r="C467" i="16"/>
  <c r="D467" i="16" s="1"/>
  <c r="F463" i="16"/>
  <c r="G463" i="16" s="1"/>
  <c r="C463" i="16"/>
  <c r="E463" i="16"/>
  <c r="D463" i="16"/>
  <c r="F459" i="16"/>
  <c r="G459" i="16" s="1"/>
  <c r="E459" i="16"/>
  <c r="C459" i="16"/>
  <c r="D459" i="16" s="1"/>
  <c r="F455" i="16"/>
  <c r="G455" i="16" s="1"/>
  <c r="C455" i="16"/>
  <c r="E455" i="16"/>
  <c r="D455" i="16"/>
  <c r="C452" i="16"/>
  <c r="F452" i="16" s="1"/>
  <c r="G452" i="16" s="1"/>
  <c r="C448" i="16"/>
  <c r="E448" i="16" s="1"/>
  <c r="C444" i="16"/>
  <c r="F444" i="16" s="1"/>
  <c r="G444" i="16" s="1"/>
  <c r="E444" i="16"/>
  <c r="C440" i="16"/>
  <c r="F440" i="16" s="1"/>
  <c r="G440" i="16" s="1"/>
  <c r="E440" i="16"/>
  <c r="C436" i="16"/>
  <c r="F436" i="16" s="1"/>
  <c r="G436" i="16" s="1"/>
  <c r="E436" i="16"/>
  <c r="C431" i="16"/>
  <c r="F431" i="16" s="1"/>
  <c r="G431" i="16" s="1"/>
  <c r="D431" i="16"/>
  <c r="C423" i="16"/>
  <c r="F423" i="16" s="1"/>
  <c r="G423" i="16" s="1"/>
  <c r="D423" i="16"/>
  <c r="F413" i="16"/>
  <c r="G413" i="16" s="1"/>
  <c r="C413" i="16"/>
  <c r="D413" i="16" s="1"/>
  <c r="E413" i="16"/>
  <c r="F405" i="16"/>
  <c r="G405" i="16" s="1"/>
  <c r="C405" i="16"/>
  <c r="D405" i="16" s="1"/>
  <c r="E405" i="16"/>
  <c r="F397" i="16"/>
  <c r="G397" i="16" s="1"/>
  <c r="C397" i="16"/>
  <c r="D397" i="16" s="1"/>
  <c r="E397" i="16"/>
  <c r="D390" i="16"/>
  <c r="C390" i="16"/>
  <c r="F390" i="16" s="1"/>
  <c r="G390" i="16" s="1"/>
  <c r="E390" i="16"/>
  <c r="D382" i="16"/>
  <c r="C382" i="16"/>
  <c r="E382" i="16" s="1"/>
  <c r="F382" i="16"/>
  <c r="G382" i="16" s="1"/>
  <c r="E374" i="16"/>
  <c r="C374" i="16"/>
  <c r="F374" i="16" s="1"/>
  <c r="G374" i="16" s="1"/>
  <c r="D374" i="16"/>
  <c r="E366" i="16"/>
  <c r="C366" i="16"/>
  <c r="F366" i="16" s="1"/>
  <c r="G366" i="16" s="1"/>
  <c r="D366" i="16"/>
  <c r="F359" i="16"/>
  <c r="G359" i="16" s="1"/>
  <c r="C359" i="16"/>
  <c r="D359" i="16" s="1"/>
  <c r="E359" i="16"/>
  <c r="C428" i="16"/>
  <c r="F428" i="16" s="1"/>
  <c r="G428" i="16" s="1"/>
  <c r="E428" i="16"/>
  <c r="F424" i="16"/>
  <c r="G424" i="16" s="1"/>
  <c r="C424" i="16"/>
  <c r="D424" i="16" s="1"/>
  <c r="E424" i="16"/>
  <c r="F420" i="16"/>
  <c r="G420" i="16" s="1"/>
  <c r="C420" i="16"/>
  <c r="D420" i="16" s="1"/>
  <c r="E420" i="16"/>
  <c r="D416" i="16"/>
  <c r="E416" i="16"/>
  <c r="C416" i="16"/>
  <c r="F416" i="16" s="1"/>
  <c r="G416" i="16" s="1"/>
  <c r="F412" i="16"/>
  <c r="G412" i="16" s="1"/>
  <c r="C412" i="16"/>
  <c r="D412" i="16"/>
  <c r="E412" i="16"/>
  <c r="D408" i="16"/>
  <c r="C408" i="16"/>
  <c r="F408" i="16"/>
  <c r="G408" i="16" s="1"/>
  <c r="E408" i="16"/>
  <c r="D404" i="16"/>
  <c r="C404" i="16"/>
  <c r="F404" i="16"/>
  <c r="G404" i="16" s="1"/>
  <c r="E404" i="16"/>
  <c r="C400" i="16"/>
  <c r="E400" i="16" s="1"/>
  <c r="F396" i="16"/>
  <c r="G396" i="16" s="1"/>
  <c r="C396" i="16"/>
  <c r="D396" i="16"/>
  <c r="E396" i="16"/>
  <c r="C391" i="16"/>
  <c r="F391" i="16" s="1"/>
  <c r="G391" i="16" s="1"/>
  <c r="D391" i="16"/>
  <c r="C387" i="16"/>
  <c r="F387" i="16" s="1"/>
  <c r="G387" i="16" s="1"/>
  <c r="C383" i="16"/>
  <c r="F383" i="16" s="1"/>
  <c r="G383" i="16" s="1"/>
  <c r="D383" i="16"/>
  <c r="C379" i="16"/>
  <c r="F379" i="16" s="1"/>
  <c r="G379" i="16" s="1"/>
  <c r="C375" i="16"/>
  <c r="F375" i="16" s="1"/>
  <c r="G375" i="16" s="1"/>
  <c r="E371" i="16"/>
  <c r="C371" i="16"/>
  <c r="F371" i="16" s="1"/>
  <c r="G371" i="16" s="1"/>
  <c r="D371" i="16"/>
  <c r="F367" i="16"/>
  <c r="G367" i="16" s="1"/>
  <c r="C367" i="16"/>
  <c r="D367" i="16" s="1"/>
  <c r="E367" i="16"/>
  <c r="C363" i="16"/>
  <c r="F363" i="16" s="1"/>
  <c r="G363" i="16" s="1"/>
  <c r="C358" i="16"/>
  <c r="F358" i="16" s="1"/>
  <c r="G358" i="16" s="1"/>
  <c r="D358" i="16"/>
  <c r="C354" i="16"/>
  <c r="F354" i="16" s="1"/>
  <c r="G354" i="16" s="1"/>
  <c r="C350" i="16"/>
  <c r="F350" i="16" s="1"/>
  <c r="G350" i="16" s="1"/>
  <c r="D350" i="16"/>
  <c r="C346" i="16"/>
  <c r="F346" i="16" s="1"/>
  <c r="G346" i="16" s="1"/>
  <c r="C342" i="16"/>
  <c r="F342" i="16" s="1"/>
  <c r="G342" i="16" s="1"/>
  <c r="D342" i="16"/>
  <c r="C338" i="16"/>
  <c r="F338" i="16"/>
  <c r="G338" i="16" s="1"/>
  <c r="D338" i="16"/>
  <c r="E338" i="16"/>
  <c r="C334" i="16"/>
  <c r="F334" i="16" s="1"/>
  <c r="G334" i="16" s="1"/>
  <c r="E334" i="16"/>
  <c r="C330" i="16"/>
  <c r="F330" i="16" s="1"/>
  <c r="G330" i="16" s="1"/>
  <c r="D330" i="16"/>
  <c r="C326" i="16"/>
  <c r="D326" i="16" s="1"/>
  <c r="F322" i="16"/>
  <c r="G322" i="16" s="1"/>
  <c r="C322" i="16"/>
  <c r="D322" i="16"/>
  <c r="E322" i="16"/>
  <c r="F318" i="16"/>
  <c r="G318" i="16" s="1"/>
  <c r="C318" i="16"/>
  <c r="D318" i="16"/>
  <c r="E318" i="16"/>
  <c r="C314" i="16"/>
  <c r="F314" i="16" s="1"/>
  <c r="G314" i="16" s="1"/>
  <c r="E314" i="16"/>
  <c r="C310" i="16"/>
  <c r="E310" i="16" s="1"/>
  <c r="D310" i="16"/>
  <c r="F355" i="16"/>
  <c r="G355" i="16" s="1"/>
  <c r="C355" i="16"/>
  <c r="D355" i="16"/>
  <c r="E355" i="16"/>
  <c r="F351" i="16"/>
  <c r="G351" i="16" s="1"/>
  <c r="C351" i="16"/>
  <c r="D351" i="16"/>
  <c r="E351" i="16"/>
  <c r="F347" i="16"/>
  <c r="G347" i="16" s="1"/>
  <c r="C347" i="16"/>
  <c r="D347" i="16"/>
  <c r="E347" i="16"/>
  <c r="D343" i="16"/>
  <c r="C343" i="16"/>
  <c r="F343" i="16"/>
  <c r="G343" i="16" s="1"/>
  <c r="E343" i="16"/>
  <c r="E339" i="16"/>
  <c r="C339" i="16"/>
  <c r="D339" i="16"/>
  <c r="F339" i="16"/>
  <c r="G339" i="16" s="1"/>
  <c r="C335" i="16"/>
  <c r="D335" i="16" s="1"/>
  <c r="E335" i="16"/>
  <c r="E331" i="16"/>
  <c r="C331" i="16"/>
  <c r="D331" i="16"/>
  <c r="F331" i="16"/>
  <c r="G331" i="16" s="1"/>
  <c r="C327" i="16"/>
  <c r="D327" i="16" s="1"/>
  <c r="E327" i="16"/>
  <c r="E323" i="16"/>
  <c r="C323" i="16"/>
  <c r="D323" i="16"/>
  <c r="F323" i="16"/>
  <c r="G323" i="16" s="1"/>
  <c r="C319" i="16"/>
  <c r="D319" i="16" s="1"/>
  <c r="E319" i="16"/>
  <c r="E315" i="16"/>
  <c r="C315" i="16"/>
  <c r="D315" i="16"/>
  <c r="F315" i="16"/>
  <c r="G315" i="16" s="1"/>
  <c r="C709" i="16"/>
  <c r="D709" i="16" s="1"/>
  <c r="E709" i="16"/>
  <c r="G709" i="16" s="1"/>
  <c r="C705" i="16"/>
  <c r="D705" i="16"/>
  <c r="E705" i="16"/>
  <c r="G705" i="16" s="1"/>
  <c r="C701" i="16"/>
  <c r="D701" i="16" s="1"/>
  <c r="C697" i="16"/>
  <c r="D697" i="16" s="1"/>
  <c r="E697" i="16"/>
  <c r="G697" i="16" s="1"/>
  <c r="C693" i="16"/>
  <c r="D693" i="16" s="1"/>
  <c r="E693" i="16"/>
  <c r="G693" i="16" s="1"/>
  <c r="C689" i="16"/>
  <c r="D689" i="16"/>
  <c r="E689" i="16"/>
  <c r="G689" i="16" s="1"/>
  <c r="C685" i="16"/>
  <c r="D685" i="16" s="1"/>
  <c r="C681" i="16"/>
  <c r="D681" i="16"/>
  <c r="E681" i="16"/>
  <c r="G681" i="16" s="1"/>
  <c r="C677" i="16"/>
  <c r="D677" i="16" s="1"/>
  <c r="C673" i="16"/>
  <c r="D673" i="16" s="1"/>
  <c r="E673" i="16"/>
  <c r="G673" i="16" s="1"/>
  <c r="C669" i="16"/>
  <c r="D669" i="16" s="1"/>
  <c r="E669" i="16"/>
  <c r="G669" i="16" s="1"/>
  <c r="C665" i="16"/>
  <c r="D665" i="16"/>
  <c r="E665" i="16"/>
  <c r="G665" i="16" s="1"/>
  <c r="C661" i="16"/>
  <c r="D661" i="16" s="1"/>
  <c r="C657" i="16"/>
  <c r="D657" i="16" s="1"/>
  <c r="E657" i="16"/>
  <c r="G657" i="16" s="1"/>
  <c r="C653" i="16"/>
  <c r="D653" i="16" s="1"/>
  <c r="C649" i="16"/>
  <c r="D649" i="16" s="1"/>
  <c r="E649" i="16"/>
  <c r="G649" i="16" s="1"/>
  <c r="C645" i="16"/>
  <c r="D645" i="16" s="1"/>
  <c r="E645" i="16"/>
  <c r="G645" i="16" s="1"/>
  <c r="C641" i="16"/>
  <c r="D641" i="16"/>
  <c r="E641" i="16"/>
  <c r="G641" i="16" s="1"/>
  <c r="C637" i="16"/>
  <c r="D637" i="16" s="1"/>
  <c r="C633" i="16"/>
  <c r="D633" i="16" s="1"/>
  <c r="E633" i="16"/>
  <c r="G633" i="16" s="1"/>
  <c r="C629" i="16"/>
  <c r="D629" i="16" s="1"/>
  <c r="E629" i="16"/>
  <c r="G629" i="16" s="1"/>
  <c r="C625" i="16"/>
  <c r="E625" i="16" s="1"/>
  <c r="G625" i="16" s="1"/>
  <c r="E621" i="16"/>
  <c r="G621" i="16" s="1"/>
  <c r="C621" i="16"/>
  <c r="D621" i="16"/>
  <c r="C617" i="16"/>
  <c r="E617" i="16" s="1"/>
  <c r="G617" i="16" s="1"/>
  <c r="E613" i="16"/>
  <c r="G613" i="16" s="1"/>
  <c r="C613" i="16"/>
  <c r="D613" i="16"/>
  <c r="C609" i="16"/>
  <c r="E609" i="16" s="1"/>
  <c r="G609" i="16" s="1"/>
  <c r="E605" i="16"/>
  <c r="G605" i="16" s="1"/>
  <c r="C605" i="16"/>
  <c r="D605" i="16"/>
  <c r="C601" i="16"/>
  <c r="E601" i="16" s="1"/>
  <c r="G601" i="16" s="1"/>
  <c r="C597" i="16"/>
  <c r="D597" i="16" s="1"/>
  <c r="E593" i="16"/>
  <c r="G593" i="16" s="1"/>
  <c r="C593" i="16"/>
  <c r="D593" i="16" s="1"/>
  <c r="D589" i="16"/>
  <c r="C589" i="16"/>
  <c r="E589" i="16" s="1"/>
  <c r="G589" i="16" s="1"/>
  <c r="E585" i="16"/>
  <c r="G585" i="16" s="1"/>
  <c r="C585" i="16"/>
  <c r="D585" i="16" s="1"/>
  <c r="C581" i="16"/>
  <c r="E581" i="16" s="1"/>
  <c r="G581" i="16" s="1"/>
  <c r="C577" i="16"/>
  <c r="D577" i="16" s="1"/>
  <c r="C573" i="16"/>
  <c r="D573" i="16" s="1"/>
  <c r="C569" i="16"/>
  <c r="D569" i="16" s="1"/>
  <c r="C565" i="16"/>
  <c r="D565" i="16" s="1"/>
  <c r="D561" i="16"/>
  <c r="C561" i="16"/>
  <c r="E561" i="16" s="1"/>
  <c r="G561" i="16" s="1"/>
  <c r="D557" i="16"/>
  <c r="C557" i="16"/>
  <c r="E557" i="16"/>
  <c r="G557" i="16" s="1"/>
  <c r="C553" i="16"/>
  <c r="D553" i="16" s="1"/>
  <c r="D549" i="16"/>
  <c r="C549" i="16"/>
  <c r="E549" i="16"/>
  <c r="G549" i="16" s="1"/>
  <c r="C545" i="16"/>
  <c r="D545" i="16" s="1"/>
  <c r="D541" i="16"/>
  <c r="C541" i="16"/>
  <c r="E541" i="16"/>
  <c r="G541" i="16" s="1"/>
  <c r="C537" i="16"/>
  <c r="E537" i="16" s="1"/>
  <c r="G537" i="16" s="1"/>
  <c r="C533" i="16"/>
  <c r="D533" i="16" s="1"/>
  <c r="D529" i="16"/>
  <c r="C529" i="16"/>
  <c r="E529" i="16" s="1"/>
  <c r="G529" i="16" s="1"/>
  <c r="C525" i="16"/>
  <c r="D525" i="16" s="1"/>
  <c r="C521" i="16"/>
  <c r="E521" i="16" s="1"/>
  <c r="G521" i="16" s="1"/>
  <c r="C517" i="16"/>
  <c r="D517" i="16" s="1"/>
  <c r="E517" i="16"/>
  <c r="G517" i="16" s="1"/>
  <c r="C708" i="16"/>
  <c r="E708" i="16" s="1"/>
  <c r="G708" i="16" s="1"/>
  <c r="E704" i="16"/>
  <c r="G704" i="16" s="1"/>
  <c r="C704" i="16"/>
  <c r="D704" i="16"/>
  <c r="C700" i="16"/>
  <c r="E700" i="16" s="1"/>
  <c r="G700" i="16" s="1"/>
  <c r="E696" i="16"/>
  <c r="G696" i="16" s="1"/>
  <c r="C696" i="16"/>
  <c r="D696" i="16"/>
  <c r="C692" i="16"/>
  <c r="E692" i="16" s="1"/>
  <c r="G692" i="16" s="1"/>
  <c r="E688" i="16"/>
  <c r="G688" i="16" s="1"/>
  <c r="C688" i="16"/>
  <c r="D688" i="16"/>
  <c r="C684" i="16"/>
  <c r="E684" i="16" s="1"/>
  <c r="G684" i="16" s="1"/>
  <c r="E680" i="16"/>
  <c r="G680" i="16" s="1"/>
  <c r="C680" i="16"/>
  <c r="D680" i="16"/>
  <c r="C676" i="16"/>
  <c r="E676" i="16" s="1"/>
  <c r="G676" i="16" s="1"/>
  <c r="E672" i="16"/>
  <c r="G672" i="16" s="1"/>
  <c r="C672" i="16"/>
  <c r="D672" i="16"/>
  <c r="C668" i="16"/>
  <c r="E668" i="16" s="1"/>
  <c r="G668" i="16" s="1"/>
  <c r="E664" i="16"/>
  <c r="G664" i="16" s="1"/>
  <c r="C664" i="16"/>
  <c r="D664" i="16"/>
  <c r="C660" i="16"/>
  <c r="E660" i="16" s="1"/>
  <c r="G660" i="16" s="1"/>
  <c r="E656" i="16"/>
  <c r="G656" i="16" s="1"/>
  <c r="C656" i="16"/>
  <c r="D656" i="16"/>
  <c r="C652" i="16"/>
  <c r="E652" i="16" s="1"/>
  <c r="G652" i="16" s="1"/>
  <c r="E648" i="16"/>
  <c r="G648" i="16" s="1"/>
  <c r="C648" i="16"/>
  <c r="D648" i="16"/>
  <c r="C644" i="16"/>
  <c r="E644" i="16" s="1"/>
  <c r="G644" i="16" s="1"/>
  <c r="E640" i="16"/>
  <c r="G640" i="16" s="1"/>
  <c r="C640" i="16"/>
  <c r="D640" i="16"/>
  <c r="C636" i="16"/>
  <c r="E636" i="16" s="1"/>
  <c r="G636" i="16" s="1"/>
  <c r="E632" i="16"/>
  <c r="G632" i="16" s="1"/>
  <c r="C632" i="16"/>
  <c r="D632" i="16"/>
  <c r="C628" i="16"/>
  <c r="E628" i="16" s="1"/>
  <c r="G628" i="16" s="1"/>
  <c r="C624" i="16"/>
  <c r="D624" i="16" s="1"/>
  <c r="C620" i="16"/>
  <c r="E620" i="16" s="1"/>
  <c r="G620" i="16" s="1"/>
  <c r="C616" i="16"/>
  <c r="D616" i="16" s="1"/>
  <c r="D612" i="16"/>
  <c r="C612" i="16"/>
  <c r="E612" i="16" s="1"/>
  <c r="G612" i="16" s="1"/>
  <c r="C608" i="16"/>
  <c r="D608" i="16" s="1"/>
  <c r="C604" i="16"/>
  <c r="E604" i="16" s="1"/>
  <c r="G604" i="16" s="1"/>
  <c r="C600" i="16"/>
  <c r="D600" i="16" s="1"/>
  <c r="C596" i="16"/>
  <c r="D596" i="16" s="1"/>
  <c r="E596" i="16"/>
  <c r="G596" i="16" s="1"/>
  <c r="C592" i="16"/>
  <c r="E592" i="16" s="1"/>
  <c r="G592" i="16" s="1"/>
  <c r="E588" i="16"/>
  <c r="G588" i="16" s="1"/>
  <c r="C588" i="16"/>
  <c r="D588" i="16" s="1"/>
  <c r="C584" i="16"/>
  <c r="E584" i="16" s="1"/>
  <c r="G584" i="16" s="1"/>
  <c r="C580" i="16"/>
  <c r="D580" i="16" s="1"/>
  <c r="C576" i="16"/>
  <c r="E576" i="16" s="1"/>
  <c r="G576" i="16" s="1"/>
  <c r="C572" i="16"/>
  <c r="D572" i="16" s="1"/>
  <c r="C568" i="16"/>
  <c r="D568" i="16" s="1"/>
  <c r="C564" i="16"/>
  <c r="E564" i="16" s="1"/>
  <c r="G564" i="16" s="1"/>
  <c r="C560" i="16"/>
  <c r="E560" i="16" s="1"/>
  <c r="G560" i="16" s="1"/>
  <c r="C556" i="16"/>
  <c r="D556" i="16" s="1"/>
  <c r="C552" i="16"/>
  <c r="D552" i="16" s="1"/>
  <c r="C548" i="16"/>
  <c r="D548" i="16" s="1"/>
  <c r="C544" i="16"/>
  <c r="D544" i="16" s="1"/>
  <c r="C540" i="16"/>
  <c r="D540" i="16" s="1"/>
  <c r="C536" i="16"/>
  <c r="E536" i="16" s="1"/>
  <c r="G536" i="16" s="1"/>
  <c r="C532" i="16"/>
  <c r="E532" i="16" s="1"/>
  <c r="G532" i="16" s="1"/>
  <c r="C528" i="16"/>
  <c r="E528" i="16" s="1"/>
  <c r="G528" i="16" s="1"/>
  <c r="C524" i="16"/>
  <c r="E524" i="16" s="1"/>
  <c r="G524" i="16" s="1"/>
  <c r="C520" i="16"/>
  <c r="E520" i="16" s="1"/>
  <c r="G520" i="16" s="1"/>
  <c r="E19" i="12"/>
  <c r="T3" i="1"/>
  <c r="K11" i="8"/>
  <c r="J11" i="8"/>
  <c r="I11" i="8"/>
  <c r="H11" i="8"/>
  <c r="G11" i="8"/>
  <c r="F11" i="8"/>
  <c r="E11" i="8"/>
  <c r="D11" i="8"/>
  <c r="I1003" i="6"/>
  <c r="H1003" i="6"/>
  <c r="G1003" i="6"/>
  <c r="F1003" i="6"/>
  <c r="H208" i="3"/>
  <c r="X6" i="7" l="1"/>
  <c r="Q6" i="7"/>
  <c r="S5" i="7"/>
  <c r="V5" i="7" s="1"/>
  <c r="N3" i="10"/>
  <c r="P3" i="10" s="1"/>
  <c r="I308" i="22"/>
  <c r="J308" i="22"/>
  <c r="J306" i="22"/>
  <c r="I306" i="22"/>
  <c r="J510" i="22"/>
  <c r="I510" i="22"/>
  <c r="J305" i="22"/>
  <c r="I305" i="22"/>
  <c r="J514" i="22"/>
  <c r="I514" i="22"/>
  <c r="J513" i="22"/>
  <c r="I513" i="22"/>
  <c r="I512" i="22"/>
  <c r="J512" i="22"/>
  <c r="I511" i="22"/>
  <c r="J511" i="22"/>
  <c r="J307" i="22"/>
  <c r="I307" i="22"/>
  <c r="I309" i="22"/>
  <c r="J309" i="22"/>
  <c r="G13" i="15"/>
  <c r="L13" i="15" s="1"/>
  <c r="K13" i="15" s="1"/>
  <c r="P13" i="15" s="1"/>
  <c r="M13" i="15"/>
  <c r="G39" i="15"/>
  <c r="M39" i="15"/>
  <c r="G37" i="15"/>
  <c r="M37" i="15"/>
  <c r="G38" i="15"/>
  <c r="L38" i="15" s="1"/>
  <c r="K38" i="15" s="1"/>
  <c r="P38" i="15" s="1"/>
  <c r="M38" i="15"/>
  <c r="G40" i="15"/>
  <c r="L40" i="15" s="1"/>
  <c r="K40" i="15" s="1"/>
  <c r="P40" i="15" s="1"/>
  <c r="M40" i="15"/>
  <c r="G36" i="15"/>
  <c r="L36" i="15" s="1"/>
  <c r="K36" i="15" s="1"/>
  <c r="P36" i="15" s="1"/>
  <c r="M36" i="15"/>
  <c r="G35" i="15"/>
  <c r="L35" i="15" s="1"/>
  <c r="K35" i="15" s="1"/>
  <c r="P35" i="15" s="1"/>
  <c r="M35" i="15"/>
  <c r="G34" i="15"/>
  <c r="L34" i="15" s="1"/>
  <c r="K34" i="15" s="1"/>
  <c r="P34" i="15" s="1"/>
  <c r="M34" i="15"/>
  <c r="G33" i="15"/>
  <c r="L33" i="15" s="1"/>
  <c r="K33" i="15" s="1"/>
  <c r="P33" i="15" s="1"/>
  <c r="M33" i="15"/>
  <c r="G32" i="15"/>
  <c r="L32" i="15" s="1"/>
  <c r="K32" i="15" s="1"/>
  <c r="P32" i="15" s="1"/>
  <c r="M32" i="15"/>
  <c r="M31" i="15"/>
  <c r="G31" i="15"/>
  <c r="L31" i="15" s="1"/>
  <c r="K31" i="15" s="1"/>
  <c r="P31" i="15" s="1"/>
  <c r="M30" i="15"/>
  <c r="G30" i="15"/>
  <c r="L30" i="15" s="1"/>
  <c r="K30" i="15" s="1"/>
  <c r="P30" i="15" s="1"/>
  <c r="M29" i="15"/>
  <c r="G29" i="15"/>
  <c r="M28" i="15"/>
  <c r="G28" i="15"/>
  <c r="L28" i="15" s="1"/>
  <c r="K28" i="15" s="1"/>
  <c r="P28" i="15" s="1"/>
  <c r="M27" i="15"/>
  <c r="G27" i="15"/>
  <c r="L27" i="15" s="1"/>
  <c r="K27" i="15" s="1"/>
  <c r="P27" i="15" s="1"/>
  <c r="G26" i="15"/>
  <c r="L26" i="15" s="1"/>
  <c r="K26" i="15" s="1"/>
  <c r="P26" i="15" s="1"/>
  <c r="M26" i="15"/>
  <c r="G25" i="15"/>
  <c r="L25" i="15" s="1"/>
  <c r="K25" i="15" s="1"/>
  <c r="P25" i="15" s="1"/>
  <c r="M25" i="15"/>
  <c r="C7" i="7"/>
  <c r="S4" i="7" s="1"/>
  <c r="V4" i="7" s="1"/>
  <c r="D520" i="16"/>
  <c r="D528" i="16"/>
  <c r="D536" i="16"/>
  <c r="E544" i="16"/>
  <c r="G544" i="16" s="1"/>
  <c r="E552" i="16"/>
  <c r="G552" i="16" s="1"/>
  <c r="D560" i="16"/>
  <c r="E568" i="16"/>
  <c r="G568" i="16" s="1"/>
  <c r="E580" i="16"/>
  <c r="G580" i="16" s="1"/>
  <c r="D604" i="16"/>
  <c r="D620" i="16"/>
  <c r="D521" i="16"/>
  <c r="D537" i="16"/>
  <c r="E565" i="16"/>
  <c r="G565" i="16" s="1"/>
  <c r="E573" i="16"/>
  <c r="G573" i="16" s="1"/>
  <c r="E577" i="16"/>
  <c r="G577" i="16" s="1"/>
  <c r="E597" i="16"/>
  <c r="G597" i="16" s="1"/>
  <c r="E637" i="16"/>
  <c r="G637" i="16" s="1"/>
  <c r="E661" i="16"/>
  <c r="G661" i="16" s="1"/>
  <c r="E677" i="16"/>
  <c r="G677" i="16" s="1"/>
  <c r="E701" i="16"/>
  <c r="G701" i="16" s="1"/>
  <c r="E514" i="16"/>
  <c r="G514" i="16" s="1"/>
  <c r="D514" i="16"/>
  <c r="E594" i="16"/>
  <c r="G594" i="16" s="1"/>
  <c r="E666" i="16"/>
  <c r="G666" i="16" s="1"/>
  <c r="D670" i="16"/>
  <c r="E670" i="16"/>
  <c r="G670" i="16" s="1"/>
  <c r="E690" i="16"/>
  <c r="G690" i="16" s="1"/>
  <c r="D638" i="16"/>
  <c r="E638" i="16"/>
  <c r="G638" i="16" s="1"/>
  <c r="D702" i="16"/>
  <c r="E702" i="16"/>
  <c r="G702" i="16" s="1"/>
  <c r="D567" i="16"/>
  <c r="E567" i="16"/>
  <c r="G567" i="16" s="1"/>
  <c r="E579" i="16"/>
  <c r="G579" i="16" s="1"/>
  <c r="E587" i="16"/>
  <c r="G587" i="16" s="1"/>
  <c r="D584" i="16"/>
  <c r="E600" i="16"/>
  <c r="G600" i="16" s="1"/>
  <c r="E608" i="16"/>
  <c r="G608" i="16" s="1"/>
  <c r="E533" i="16"/>
  <c r="G533" i="16" s="1"/>
  <c r="D581" i="16"/>
  <c r="E653" i="16"/>
  <c r="G653" i="16" s="1"/>
  <c r="F326" i="16"/>
  <c r="G326" i="16" s="1"/>
  <c r="D354" i="16"/>
  <c r="E363" i="16"/>
  <c r="D387" i="16"/>
  <c r="D452" i="16"/>
  <c r="F399" i="16"/>
  <c r="G399" i="16" s="1"/>
  <c r="E399" i="16"/>
  <c r="F407" i="16"/>
  <c r="G407" i="16" s="1"/>
  <c r="E407" i="16"/>
  <c r="F415" i="16"/>
  <c r="G415" i="16" s="1"/>
  <c r="E415" i="16"/>
  <c r="D433" i="16"/>
  <c r="F433" i="16"/>
  <c r="G433" i="16" s="1"/>
  <c r="D449" i="16"/>
  <c r="F449" i="16"/>
  <c r="G449" i="16" s="1"/>
  <c r="F462" i="16"/>
  <c r="G462" i="16" s="1"/>
  <c r="D462" i="16"/>
  <c r="F466" i="16"/>
  <c r="G466" i="16" s="1"/>
  <c r="D466" i="16"/>
  <c r="F470" i="16"/>
  <c r="G470" i="16" s="1"/>
  <c r="D470" i="16"/>
  <c r="F474" i="16"/>
  <c r="G474" i="16" s="1"/>
  <c r="D474" i="16"/>
  <c r="D497" i="16"/>
  <c r="F497" i="16"/>
  <c r="G497" i="16" s="1"/>
  <c r="D576" i="16"/>
  <c r="D592" i="16"/>
  <c r="E616" i="16"/>
  <c r="G616" i="16" s="1"/>
  <c r="E624" i="16"/>
  <c r="G624" i="16" s="1"/>
  <c r="E525" i="16"/>
  <c r="G525" i="16" s="1"/>
  <c r="E685" i="16"/>
  <c r="G685" i="16" s="1"/>
  <c r="D346" i="16"/>
  <c r="D375" i="16"/>
  <c r="E379" i="16"/>
  <c r="F400" i="16"/>
  <c r="G400" i="16" s="1"/>
  <c r="F448" i="16"/>
  <c r="G448" i="16" s="1"/>
  <c r="D524" i="16"/>
  <c r="D532" i="16"/>
  <c r="E540" i="16"/>
  <c r="G540" i="16" s="1"/>
  <c r="E548" i="16"/>
  <c r="G548" i="16" s="1"/>
  <c r="E556" i="16"/>
  <c r="G556" i="16" s="1"/>
  <c r="D564" i="16"/>
  <c r="E572" i="16"/>
  <c r="G572" i="16" s="1"/>
  <c r="D628" i="16"/>
  <c r="D636" i="16"/>
  <c r="D644" i="16"/>
  <c r="D652" i="16"/>
  <c r="D660" i="16"/>
  <c r="D668" i="16"/>
  <c r="D676" i="16"/>
  <c r="D684" i="16"/>
  <c r="D692" i="16"/>
  <c r="D700" i="16"/>
  <c r="D708" i="16"/>
  <c r="E545" i="16"/>
  <c r="G545" i="16" s="1"/>
  <c r="E553" i="16"/>
  <c r="G553" i="16" s="1"/>
  <c r="E569" i="16"/>
  <c r="G569" i="16" s="1"/>
  <c r="D601" i="16"/>
  <c r="D609" i="16"/>
  <c r="D617" i="16"/>
  <c r="D625" i="16"/>
  <c r="F319" i="16"/>
  <c r="G319" i="16" s="1"/>
  <c r="F327" i="16"/>
  <c r="G327" i="16" s="1"/>
  <c r="F335" i="16"/>
  <c r="G335" i="16" s="1"/>
  <c r="F310" i="16"/>
  <c r="G310" i="16" s="1"/>
  <c r="D314" i="16"/>
  <c r="E326" i="16"/>
  <c r="E330" i="16"/>
  <c r="D334" i="16"/>
  <c r="E342" i="16"/>
  <c r="E346" i="16"/>
  <c r="E350" i="16"/>
  <c r="E354" i="16"/>
  <c r="E358" i="16"/>
  <c r="D363" i="16"/>
  <c r="E375" i="16"/>
  <c r="D379" i="16"/>
  <c r="E383" i="16"/>
  <c r="E387" i="16"/>
  <c r="E391" i="16"/>
  <c r="D400" i="16"/>
  <c r="D428" i="16"/>
  <c r="E423" i="16"/>
  <c r="E431" i="16"/>
  <c r="D436" i="16"/>
  <c r="D440" i="16"/>
  <c r="D444" i="16"/>
  <c r="D448" i="16"/>
  <c r="E452" i="16"/>
  <c r="E484" i="16"/>
  <c r="D504" i="16"/>
  <c r="D399" i="16"/>
  <c r="D407" i="16"/>
  <c r="D415" i="16"/>
  <c r="E433" i="16"/>
  <c r="D441" i="16"/>
  <c r="F441" i="16"/>
  <c r="G441" i="16" s="1"/>
  <c r="E449" i="16"/>
  <c r="E462" i="16"/>
  <c r="E466" i="16"/>
  <c r="E470" i="16"/>
  <c r="E474" i="16"/>
  <c r="F478" i="16"/>
  <c r="G478" i="16" s="1"/>
  <c r="E478" i="16"/>
  <c r="D482" i="16"/>
  <c r="E482" i="16"/>
  <c r="D489" i="16"/>
  <c r="F489" i="16"/>
  <c r="G489" i="16" s="1"/>
  <c r="E497" i="16"/>
  <c r="E603" i="16"/>
  <c r="G603" i="16" s="1"/>
  <c r="D603" i="16"/>
  <c r="E611" i="16"/>
  <c r="G611" i="16" s="1"/>
  <c r="D611" i="16"/>
  <c r="E619" i="16"/>
  <c r="G619" i="16" s="1"/>
  <c r="D619" i="16"/>
  <c r="E627" i="16"/>
  <c r="G627" i="16" s="1"/>
  <c r="D627" i="16"/>
  <c r="E635" i="16"/>
  <c r="G635" i="16" s="1"/>
  <c r="D635" i="16"/>
  <c r="E643" i="16"/>
  <c r="G643" i="16" s="1"/>
  <c r="D643" i="16"/>
  <c r="E651" i="16"/>
  <c r="G651" i="16" s="1"/>
  <c r="D651" i="16"/>
  <c r="E659" i="16"/>
  <c r="G659" i="16" s="1"/>
  <c r="D659" i="16"/>
  <c r="E667" i="16"/>
  <c r="G667" i="16" s="1"/>
  <c r="D667" i="16"/>
  <c r="D518" i="16"/>
  <c r="D526" i="16"/>
  <c r="D534" i="16"/>
  <c r="E542" i="16"/>
  <c r="G542" i="16" s="1"/>
  <c r="E550" i="16"/>
  <c r="G550" i="16" s="1"/>
  <c r="E558" i="16"/>
  <c r="G558" i="16" s="1"/>
  <c r="E566" i="16"/>
  <c r="G566" i="16" s="1"/>
  <c r="E578" i="16"/>
  <c r="G578" i="16" s="1"/>
  <c r="D582" i="16"/>
  <c r="D590" i="16"/>
  <c r="E630" i="16"/>
  <c r="G630" i="16" s="1"/>
  <c r="E646" i="16"/>
  <c r="G646" i="16" s="1"/>
  <c r="E662" i="16"/>
  <c r="G662" i="16" s="1"/>
  <c r="E678" i="16"/>
  <c r="G678" i="16" s="1"/>
  <c r="E694" i="16"/>
  <c r="G694" i="16" s="1"/>
  <c r="D539" i="16"/>
  <c r="E539" i="16"/>
  <c r="G539" i="16" s="1"/>
  <c r="D547" i="16"/>
  <c r="E547" i="16"/>
  <c r="G547" i="16" s="1"/>
  <c r="D555" i="16"/>
  <c r="E555" i="16"/>
  <c r="G555" i="16" s="1"/>
  <c r="E559" i="16"/>
  <c r="G559" i="16" s="1"/>
  <c r="D571" i="16"/>
  <c r="E571" i="16"/>
  <c r="G571" i="16" s="1"/>
  <c r="D575" i="16"/>
  <c r="D583" i="16"/>
  <c r="D591" i="16"/>
  <c r="E345" i="16"/>
  <c r="D357" i="16"/>
  <c r="D369" i="16"/>
  <c r="E369" i="16"/>
  <c r="E362" i="16"/>
  <c r="D362" i="16"/>
  <c r="E370" i="16"/>
  <c r="F370" i="16"/>
  <c r="G370" i="16" s="1"/>
  <c r="D386" i="16"/>
  <c r="F386" i="16"/>
  <c r="G386" i="16" s="1"/>
  <c r="F419" i="16"/>
  <c r="G419" i="16" s="1"/>
  <c r="E419" i="16"/>
  <c r="F427" i="16"/>
  <c r="G427" i="16" s="1"/>
  <c r="E427" i="16"/>
  <c r="E434" i="16"/>
  <c r="D434" i="16"/>
  <c r="D438" i="16"/>
  <c r="E438" i="16"/>
  <c r="D442" i="16"/>
  <c r="E442" i="16"/>
  <c r="F446" i="16"/>
  <c r="G446" i="16" s="1"/>
  <c r="D446" i="16"/>
  <c r="F461" i="16"/>
  <c r="G461" i="16" s="1"/>
  <c r="E461" i="16"/>
  <c r="F469" i="16"/>
  <c r="G469" i="16" s="1"/>
  <c r="E469" i="16"/>
  <c r="F477" i="16"/>
  <c r="G477" i="16" s="1"/>
  <c r="E477" i="16"/>
  <c r="F498" i="16"/>
  <c r="G498" i="16" s="1"/>
  <c r="E498" i="16"/>
  <c r="D675" i="16"/>
  <c r="D683" i="16"/>
  <c r="D691" i="16"/>
  <c r="D699" i="16"/>
  <c r="D707" i="16"/>
  <c r="D317" i="16"/>
  <c r="D321" i="16"/>
  <c r="D325" i="16"/>
  <c r="D329" i="16"/>
  <c r="D333" i="16"/>
  <c r="D337" i="16"/>
  <c r="F341" i="16"/>
  <c r="G341" i="16" s="1"/>
  <c r="F345" i="16"/>
  <c r="G345" i="16" s="1"/>
  <c r="E357" i="16"/>
  <c r="F332" i="16"/>
  <c r="G332" i="16" s="1"/>
  <c r="E344" i="16"/>
  <c r="F344" i="16"/>
  <c r="G344" i="16" s="1"/>
  <c r="F348" i="16"/>
  <c r="G348" i="16" s="1"/>
  <c r="E348" i="16"/>
  <c r="E352" i="16"/>
  <c r="F352" i="16"/>
  <c r="G352" i="16" s="1"/>
  <c r="D361" i="16"/>
  <c r="F361" i="16"/>
  <c r="G361" i="16" s="1"/>
  <c r="F377" i="16"/>
  <c r="G377" i="16" s="1"/>
  <c r="E377" i="16"/>
  <c r="F389" i="16"/>
  <c r="G389" i="16" s="1"/>
  <c r="E389" i="16"/>
  <c r="D401" i="16"/>
  <c r="F401" i="16"/>
  <c r="G401" i="16" s="1"/>
  <c r="D409" i="16"/>
  <c r="F409" i="16"/>
  <c r="G409" i="16" s="1"/>
  <c r="D469" i="16"/>
  <c r="D477" i="16"/>
  <c r="D498" i="16"/>
  <c r="F388" i="16"/>
  <c r="G388" i="16" s="1"/>
  <c r="E388" i="16"/>
  <c r="F456" i="16"/>
  <c r="G456" i="16" s="1"/>
  <c r="E456" i="16"/>
  <c r="D468" i="16"/>
  <c r="F468" i="16"/>
  <c r="G468" i="16" s="1"/>
  <c r="D472" i="16"/>
  <c r="F472" i="16"/>
  <c r="G472" i="16" s="1"/>
  <c r="F476" i="16"/>
  <c r="G476" i="16" s="1"/>
  <c r="D476" i="16"/>
  <c r="F460" i="16"/>
  <c r="G460" i="16" s="1"/>
  <c r="E460" i="16"/>
  <c r="S3" i="1"/>
  <c r="D11" i="22" s="1"/>
  <c r="S7" i="7" l="1"/>
  <c r="V7" i="7" s="1"/>
  <c r="X7" i="7"/>
  <c r="Q7" i="7"/>
  <c r="Q8" i="7"/>
  <c r="S6" i="7"/>
  <c r="V6" i="7" s="1"/>
  <c r="I39" i="22"/>
  <c r="D12" i="22"/>
  <c r="D18" i="22" s="1"/>
  <c r="N13" i="15"/>
  <c r="N38" i="15"/>
  <c r="L39" i="15"/>
  <c r="K39" i="15" s="1"/>
  <c r="P39" i="15" s="1"/>
  <c r="N40" i="15"/>
  <c r="L37" i="15"/>
  <c r="K37" i="15" s="1"/>
  <c r="P37" i="15" s="1"/>
  <c r="N8" i="10"/>
  <c r="P8" i="10" s="1"/>
  <c r="Q8" i="10" s="1"/>
  <c r="N6" i="10"/>
  <c r="P6" i="10" s="1"/>
  <c r="N36" i="15"/>
  <c r="N35" i="15"/>
  <c r="N34" i="15"/>
  <c r="N33" i="15"/>
  <c r="N32" i="15"/>
  <c r="N31" i="15"/>
  <c r="N30" i="15"/>
  <c r="L29" i="15"/>
  <c r="K29" i="15" s="1"/>
  <c r="P29" i="15" s="1"/>
  <c r="N28" i="15"/>
  <c r="N27" i="15"/>
  <c r="N26" i="15"/>
  <c r="N25" i="15"/>
  <c r="X3" i="1"/>
  <c r="V3" i="1"/>
  <c r="D7" i="22" s="1"/>
  <c r="M3" i="3"/>
  <c r="M3" i="1"/>
  <c r="J205" i="1"/>
  <c r="N199" i="1" l="1"/>
  <c r="N191" i="1"/>
  <c r="N158" i="1"/>
  <c r="N150" i="1"/>
  <c r="N86" i="1"/>
  <c r="N10" i="1"/>
  <c r="N74" i="1"/>
  <c r="N138" i="1"/>
  <c r="N59" i="1"/>
  <c r="N123" i="1"/>
  <c r="N36" i="1"/>
  <c r="N100" i="1"/>
  <c r="N13" i="1"/>
  <c r="N77" i="1"/>
  <c r="N141" i="1"/>
  <c r="N47" i="1"/>
  <c r="N111" i="1"/>
  <c r="N175" i="1"/>
  <c r="N64" i="1"/>
  <c r="N128" i="1"/>
  <c r="N41" i="1"/>
  <c r="N105" i="1"/>
  <c r="N5" i="1"/>
  <c r="N195" i="1"/>
  <c r="N186" i="1"/>
  <c r="N78" i="1"/>
  <c r="N62" i="1"/>
  <c r="N198" i="1"/>
  <c r="N142" i="1"/>
  <c r="N197" i="1"/>
  <c r="N18" i="1"/>
  <c r="N82" i="1"/>
  <c r="N146" i="1"/>
  <c r="N67" i="1"/>
  <c r="N131" i="1"/>
  <c r="N44" i="1"/>
  <c r="N108" i="1"/>
  <c r="N21" i="1"/>
  <c r="N85" i="1"/>
  <c r="N149" i="1"/>
  <c r="N55" i="1"/>
  <c r="N119" i="1"/>
  <c r="N8" i="1"/>
  <c r="N72" i="1"/>
  <c r="N136" i="1"/>
  <c r="N49" i="1"/>
  <c r="N113" i="1"/>
  <c r="N166" i="1"/>
  <c r="N187" i="1"/>
  <c r="N178" i="1"/>
  <c r="N4" i="1"/>
  <c r="N22" i="1"/>
  <c r="N190" i="1"/>
  <c r="N134" i="1"/>
  <c r="N189" i="1"/>
  <c r="N26" i="1"/>
  <c r="N90" i="1"/>
  <c r="N11" i="1"/>
  <c r="N75" i="1"/>
  <c r="N139" i="1"/>
  <c r="N52" i="1"/>
  <c r="N116" i="1"/>
  <c r="N29" i="1"/>
  <c r="N93" i="1"/>
  <c r="N157" i="1"/>
  <c r="N63" i="1"/>
  <c r="N127" i="1"/>
  <c r="N16" i="1"/>
  <c r="N80" i="1"/>
  <c r="N144" i="1"/>
  <c r="N57" i="1"/>
  <c r="N121" i="1"/>
  <c r="N164" i="1"/>
  <c r="N179" i="1"/>
  <c r="N54" i="1"/>
  <c r="N200" i="1"/>
  <c r="N174" i="1"/>
  <c r="N182" i="1"/>
  <c r="N126" i="1"/>
  <c r="N181" i="1"/>
  <c r="N34" i="1"/>
  <c r="N98" i="1"/>
  <c r="N19" i="1"/>
  <c r="N83" i="1"/>
  <c r="N147" i="1"/>
  <c r="N60" i="1"/>
  <c r="N124" i="1"/>
  <c r="N37" i="1"/>
  <c r="N101" i="1"/>
  <c r="N165" i="1"/>
  <c r="N71" i="1"/>
  <c r="N135" i="1"/>
  <c r="N24" i="1"/>
  <c r="N88" i="1"/>
  <c r="N152" i="1"/>
  <c r="N65" i="1"/>
  <c r="N129" i="1"/>
  <c r="N163" i="1"/>
  <c r="N30" i="1"/>
  <c r="N196" i="1"/>
  <c r="N192" i="1"/>
  <c r="N14" i="1"/>
  <c r="N173" i="1"/>
  <c r="N118" i="1"/>
  <c r="N169" i="1"/>
  <c r="N42" i="1"/>
  <c r="N106" i="1"/>
  <c r="N27" i="1"/>
  <c r="N91" i="1"/>
  <c r="N155" i="1"/>
  <c r="N68" i="1"/>
  <c r="N132" i="1"/>
  <c r="N45" i="1"/>
  <c r="N109" i="1"/>
  <c r="N15" i="1"/>
  <c r="N79" i="1"/>
  <c r="N143" i="1"/>
  <c r="N32" i="1"/>
  <c r="N96" i="1"/>
  <c r="N160" i="1"/>
  <c r="N73" i="1"/>
  <c r="N137" i="1"/>
  <c r="N154" i="1"/>
  <c r="N204" i="1"/>
  <c r="N201" i="1"/>
  <c r="N184" i="1"/>
  <c r="N183" i="1"/>
  <c r="N172" i="1"/>
  <c r="N110" i="1"/>
  <c r="N168" i="1"/>
  <c r="N50" i="1"/>
  <c r="N114" i="1"/>
  <c r="N35" i="1"/>
  <c r="N99" i="1"/>
  <c r="N12" i="1"/>
  <c r="N76" i="1"/>
  <c r="N140" i="1"/>
  <c r="N53" i="1"/>
  <c r="N117" i="1"/>
  <c r="N23" i="1"/>
  <c r="N87" i="1"/>
  <c r="N151" i="1"/>
  <c r="N40" i="1"/>
  <c r="N104" i="1"/>
  <c r="N17" i="1"/>
  <c r="N81" i="1"/>
  <c r="N145" i="1"/>
  <c r="N70" i="1"/>
  <c r="N180" i="1"/>
  <c r="N193" i="1"/>
  <c r="N176" i="1"/>
  <c r="N38" i="1"/>
  <c r="N171" i="1"/>
  <c r="N102" i="1"/>
  <c r="N162" i="1"/>
  <c r="N58" i="1"/>
  <c r="N122" i="1"/>
  <c r="N43" i="1"/>
  <c r="N107" i="1"/>
  <c r="N20" i="1"/>
  <c r="N84" i="1"/>
  <c r="N148" i="1"/>
  <c r="N61" i="1"/>
  <c r="N125" i="1"/>
  <c r="N31" i="1"/>
  <c r="N95" i="1"/>
  <c r="N159" i="1"/>
  <c r="N48" i="1"/>
  <c r="N112" i="1"/>
  <c r="N25" i="1"/>
  <c r="N89" i="1"/>
  <c r="N153" i="1"/>
  <c r="N188" i="1"/>
  <c r="N202" i="1"/>
  <c r="N185" i="1"/>
  <c r="N9" i="1"/>
  <c r="N6" i="1"/>
  <c r="N170" i="1"/>
  <c r="N94" i="1"/>
  <c r="N46" i="1"/>
  <c r="N66" i="1"/>
  <c r="N130" i="1"/>
  <c r="N51" i="1"/>
  <c r="N115" i="1"/>
  <c r="N28" i="1"/>
  <c r="N92" i="1"/>
  <c r="N156" i="1"/>
  <c r="N69" i="1"/>
  <c r="N133" i="1"/>
  <c r="N39" i="1"/>
  <c r="N103" i="1"/>
  <c r="N167" i="1"/>
  <c r="N56" i="1"/>
  <c r="N120" i="1"/>
  <c r="N33" i="1"/>
  <c r="N97" i="1"/>
  <c r="N161" i="1"/>
  <c r="N203" i="1"/>
  <c r="N194" i="1"/>
  <c r="N177" i="1"/>
  <c r="N7" i="1"/>
  <c r="B292" i="22"/>
  <c r="B290" i="22"/>
  <c r="B288" i="22"/>
  <c r="B275" i="22"/>
  <c r="B269" i="22"/>
  <c r="B261" i="22"/>
  <c r="B233" i="22"/>
  <c r="B223" i="22"/>
  <c r="B218" i="22"/>
  <c r="B215" i="22"/>
  <c r="B211" i="22"/>
  <c r="B208" i="22"/>
  <c r="B200" i="22"/>
  <c r="B189" i="22"/>
  <c r="B185" i="22"/>
  <c r="B178" i="22"/>
  <c r="B174" i="22"/>
  <c r="B156" i="22"/>
  <c r="B152" i="22"/>
  <c r="B146" i="22"/>
  <c r="B143" i="22"/>
  <c r="B132" i="22"/>
  <c r="B117" i="22"/>
  <c r="B114" i="22"/>
  <c r="B111" i="22"/>
  <c r="B102" i="22"/>
  <c r="B284" i="22"/>
  <c r="B299" i="22"/>
  <c r="B279" i="22"/>
  <c r="B266" i="22"/>
  <c r="B263" i="22"/>
  <c r="B260" i="22"/>
  <c r="B257" i="22"/>
  <c r="B253" i="22"/>
  <c r="B242" i="22"/>
  <c r="B237" i="22"/>
  <c r="B230" i="22"/>
  <c r="B214" i="22"/>
  <c r="B203" i="22"/>
  <c r="B192" i="22"/>
  <c r="B177" i="22"/>
  <c r="B173" i="22"/>
  <c r="B170" i="22"/>
  <c r="B166" i="22"/>
  <c r="B163" i="22"/>
  <c r="B145" i="22"/>
  <c r="B135" i="22"/>
  <c r="B128" i="22"/>
  <c r="B113" i="22"/>
  <c r="B110" i="22"/>
  <c r="B107" i="22"/>
  <c r="B101" i="22"/>
  <c r="B286" i="22"/>
  <c r="B295" i="22"/>
  <c r="B283" i="22"/>
  <c r="B273" i="22"/>
  <c r="B268" i="22"/>
  <c r="B259" i="22"/>
  <c r="B256" i="22"/>
  <c r="B249" i="22"/>
  <c r="B236" i="22"/>
  <c r="B229" i="22"/>
  <c r="B225" i="22"/>
  <c r="B222" i="22"/>
  <c r="B217" i="22"/>
  <c r="B207" i="22"/>
  <c r="B196" i="22"/>
  <c r="B188" i="22"/>
  <c r="B181" i="22"/>
  <c r="B159" i="22"/>
  <c r="B151" i="22"/>
  <c r="B149" i="22"/>
  <c r="B142" i="22"/>
  <c r="B139" i="22"/>
  <c r="B134" i="22"/>
  <c r="B124" i="22"/>
  <c r="B109" i="22"/>
  <c r="B106" i="22"/>
  <c r="B294" i="22"/>
  <c r="B291" i="22"/>
  <c r="B287" i="22"/>
  <c r="B277" i="22"/>
  <c r="B270" i="22"/>
  <c r="B255" i="22"/>
  <c r="B252" i="22"/>
  <c r="B245" i="22"/>
  <c r="B232" i="22"/>
  <c r="B221" i="22"/>
  <c r="B210" i="22"/>
  <c r="B206" i="22"/>
  <c r="B202" i="22"/>
  <c r="B199" i="22"/>
  <c r="B195" i="22"/>
  <c r="B184" i="22"/>
  <c r="B180" i="22"/>
  <c r="B176" i="22"/>
  <c r="B169" i="22"/>
  <c r="B155" i="22"/>
  <c r="B148" i="22"/>
  <c r="B144" i="22"/>
  <c r="B141" i="22"/>
  <c r="B133" i="22"/>
  <c r="B131" i="22"/>
  <c r="B120" i="22"/>
  <c r="B105" i="22"/>
  <c r="B100" i="22"/>
  <c r="B297" i="22"/>
  <c r="B281" i="22"/>
  <c r="B274" i="22"/>
  <c r="B272" i="22"/>
  <c r="B262" i="22"/>
  <c r="B251" i="22"/>
  <c r="B248" i="22"/>
  <c r="B241" i="22"/>
  <c r="B235" i="22"/>
  <c r="B224" i="22"/>
  <c r="B213" i="22"/>
  <c r="B209" i="22"/>
  <c r="B194" i="22"/>
  <c r="B187" i="22"/>
  <c r="B172" i="22"/>
  <c r="B168" i="22"/>
  <c r="B162" i="22"/>
  <c r="B158" i="22"/>
  <c r="B138" i="22"/>
  <c r="B130" i="22"/>
  <c r="B127" i="22"/>
  <c r="B116" i="22"/>
  <c r="B271" i="22"/>
  <c r="B293" i="22"/>
  <c r="B285" i="22"/>
  <c r="B278" i="22"/>
  <c r="B276" i="22"/>
  <c r="B267" i="22"/>
  <c r="B258" i="22"/>
  <c r="B254" i="22"/>
  <c r="B247" i="22"/>
  <c r="B240" i="22"/>
  <c r="B228" i="22"/>
  <c r="B220" i="22"/>
  <c r="B216" i="22"/>
  <c r="B212" i="22"/>
  <c r="B205" i="22"/>
  <c r="B201" i="22"/>
  <c r="B191" i="22"/>
  <c r="B179" i="22"/>
  <c r="B161" i="22"/>
  <c r="B157" i="22"/>
  <c r="B154" i="22"/>
  <c r="B150" i="22"/>
  <c r="B147" i="22"/>
  <c r="B129" i="22"/>
  <c r="B126" i="22"/>
  <c r="B123" i="22"/>
  <c r="B112" i="22"/>
  <c r="B104" i="22"/>
  <c r="B298" i="22"/>
  <c r="B289" i="22"/>
  <c r="B282" i="22"/>
  <c r="B280" i="22"/>
  <c r="B265" i="22"/>
  <c r="B250" i="22"/>
  <c r="B244" i="22"/>
  <c r="B239" i="22"/>
  <c r="B234" i="22"/>
  <c r="B231" i="22"/>
  <c r="B227" i="22"/>
  <c r="B219" i="22"/>
  <c r="B198" i="22"/>
  <c r="B186" i="22"/>
  <c r="B183" i="22"/>
  <c r="B175" i="22"/>
  <c r="B167" i="22"/>
  <c r="B165" i="22"/>
  <c r="B137" i="22"/>
  <c r="B125" i="22"/>
  <c r="B122" i="22"/>
  <c r="B119" i="22"/>
  <c r="B108" i="22"/>
  <c r="B103" i="22"/>
  <c r="B296" i="22"/>
  <c r="B246" i="22"/>
  <c r="B243" i="22"/>
  <c r="B182" i="22"/>
  <c r="B153" i="22"/>
  <c r="B238" i="22"/>
  <c r="B121" i="22"/>
  <c r="B264" i="22"/>
  <c r="B204" i="22"/>
  <c r="B118" i="22"/>
  <c r="B171" i="22"/>
  <c r="B115" i="22"/>
  <c r="B226" i="22"/>
  <c r="B197" i="22"/>
  <c r="B140" i="22"/>
  <c r="B193" i="22"/>
  <c r="B164" i="22"/>
  <c r="B136" i="22"/>
  <c r="B190" i="22"/>
  <c r="B160" i="22"/>
  <c r="N39" i="15"/>
  <c r="N37" i="15"/>
  <c r="N29" i="15"/>
  <c r="N4" i="10"/>
  <c r="P4" i="10" s="1"/>
  <c r="D8" i="22" s="1"/>
  <c r="H87" i="22" s="1"/>
  <c r="B102" i="16"/>
  <c r="B104" i="16"/>
  <c r="B106" i="16"/>
  <c r="B108" i="16"/>
  <c r="B110" i="16"/>
  <c r="B112" i="16"/>
  <c r="B114" i="16"/>
  <c r="B116" i="16"/>
  <c r="B118" i="16"/>
  <c r="B120" i="16"/>
  <c r="B122" i="16"/>
  <c r="B124" i="16"/>
  <c r="B126" i="16"/>
  <c r="B128" i="16"/>
  <c r="B130" i="16"/>
  <c r="B132" i="16"/>
  <c r="B134" i="16"/>
  <c r="B136" i="16"/>
  <c r="B138" i="16"/>
  <c r="B140" i="16"/>
  <c r="B142" i="16"/>
  <c r="B144" i="16"/>
  <c r="B146" i="16"/>
  <c r="B148" i="16"/>
  <c r="B150" i="16"/>
  <c r="B152" i="16"/>
  <c r="B154" i="16"/>
  <c r="B156" i="16"/>
  <c r="B158" i="16"/>
  <c r="B160" i="16"/>
  <c r="B162" i="16"/>
  <c r="B164" i="16"/>
  <c r="B166" i="16"/>
  <c r="B168" i="16"/>
  <c r="B170" i="16"/>
  <c r="B172" i="16"/>
  <c r="B174" i="16"/>
  <c r="B176" i="16"/>
  <c r="B178" i="16"/>
  <c r="B179" i="16"/>
  <c r="B181" i="16"/>
  <c r="B183" i="16"/>
  <c r="B185" i="16"/>
  <c r="B187" i="16"/>
  <c r="B189" i="16"/>
  <c r="B191" i="16"/>
  <c r="B193" i="16"/>
  <c r="B195" i="16"/>
  <c r="B197" i="16"/>
  <c r="B199" i="16"/>
  <c r="B201" i="16"/>
  <c r="B203" i="16"/>
  <c r="B205" i="16"/>
  <c r="B207" i="16"/>
  <c r="B209" i="16"/>
  <c r="B211" i="16"/>
  <c r="B213" i="16"/>
  <c r="B215" i="16"/>
  <c r="B217" i="16"/>
  <c r="B219" i="16"/>
  <c r="B221" i="16"/>
  <c r="B223" i="16"/>
  <c r="B225" i="16"/>
  <c r="B227" i="16"/>
  <c r="B229" i="16"/>
  <c r="B231" i="16"/>
  <c r="B233" i="16"/>
  <c r="B235" i="16"/>
  <c r="B237" i="16"/>
  <c r="B239" i="16"/>
  <c r="B241" i="16"/>
  <c r="B243" i="16"/>
  <c r="B245" i="16"/>
  <c r="B247" i="16"/>
  <c r="B249" i="16"/>
  <c r="B251" i="16"/>
  <c r="B253" i="16"/>
  <c r="B255" i="16"/>
  <c r="B257" i="16"/>
  <c r="B259" i="16"/>
  <c r="B261" i="16"/>
  <c r="B263" i="16"/>
  <c r="B265" i="16"/>
  <c r="B267" i="16"/>
  <c r="B269" i="16"/>
  <c r="B271" i="16"/>
  <c r="B273" i="16"/>
  <c r="B275" i="16"/>
  <c r="B277" i="16"/>
  <c r="B279" i="16"/>
  <c r="B281" i="16"/>
  <c r="B283" i="16"/>
  <c r="B285" i="16"/>
  <c r="B287" i="16"/>
  <c r="B289" i="16"/>
  <c r="B291" i="16"/>
  <c r="B293" i="16"/>
  <c r="B295" i="16"/>
  <c r="B297" i="16"/>
  <c r="B299" i="16"/>
  <c r="B101" i="16"/>
  <c r="B103" i="16"/>
  <c r="B105" i="16"/>
  <c r="B107" i="16"/>
  <c r="B109" i="16"/>
  <c r="B111" i="16"/>
  <c r="B113" i="16"/>
  <c r="B115" i="16"/>
  <c r="B117" i="16"/>
  <c r="B119" i="16"/>
  <c r="B121" i="16"/>
  <c r="B123" i="16"/>
  <c r="B125" i="16"/>
  <c r="B127" i="16"/>
  <c r="B129" i="16"/>
  <c r="B131" i="16"/>
  <c r="B133" i="16"/>
  <c r="B135" i="16"/>
  <c r="B137" i="16"/>
  <c r="B139" i="16"/>
  <c r="B141" i="16"/>
  <c r="B143" i="16"/>
  <c r="B145" i="16"/>
  <c r="B147" i="16"/>
  <c r="B149" i="16"/>
  <c r="B151" i="16"/>
  <c r="B153" i="16"/>
  <c r="B155" i="16"/>
  <c r="B157" i="16"/>
  <c r="B159" i="16"/>
  <c r="B161" i="16"/>
  <c r="B163" i="16"/>
  <c r="B165" i="16"/>
  <c r="B167" i="16"/>
  <c r="B169" i="16"/>
  <c r="B171" i="16"/>
  <c r="B173" i="16"/>
  <c r="B175" i="16"/>
  <c r="B177" i="16"/>
  <c r="B180" i="16"/>
  <c r="B182" i="16"/>
  <c r="B184" i="16"/>
  <c r="B186" i="16"/>
  <c r="B188" i="16"/>
  <c r="B190" i="16"/>
  <c r="B192" i="16"/>
  <c r="B194" i="16"/>
  <c r="B196" i="16"/>
  <c r="B198" i="16"/>
  <c r="B200" i="16"/>
  <c r="B202" i="16"/>
  <c r="B204" i="16"/>
  <c r="B206" i="16"/>
  <c r="B208" i="16"/>
  <c r="B210" i="16"/>
  <c r="B212" i="16"/>
  <c r="B214" i="16"/>
  <c r="B216" i="16"/>
  <c r="B218" i="16"/>
  <c r="B220" i="16"/>
  <c r="B222" i="16"/>
  <c r="B224" i="16"/>
  <c r="B226" i="16"/>
  <c r="B228" i="16"/>
  <c r="B230" i="16"/>
  <c r="B232" i="16"/>
  <c r="B234" i="16"/>
  <c r="B236" i="16"/>
  <c r="B238" i="16"/>
  <c r="B240" i="16"/>
  <c r="B242" i="16"/>
  <c r="B244" i="16"/>
  <c r="B246" i="16"/>
  <c r="B248" i="16"/>
  <c r="B250" i="16"/>
  <c r="B252" i="16"/>
  <c r="B254" i="16"/>
  <c r="B256" i="16"/>
  <c r="B258" i="16"/>
  <c r="B260" i="16"/>
  <c r="B262" i="16"/>
  <c r="B264" i="16"/>
  <c r="B266" i="16"/>
  <c r="B268" i="16"/>
  <c r="B270" i="16"/>
  <c r="B272" i="16"/>
  <c r="B274" i="16"/>
  <c r="B276" i="16"/>
  <c r="B278" i="16"/>
  <c r="B280" i="16"/>
  <c r="B282" i="16"/>
  <c r="B284" i="16"/>
  <c r="B286" i="16"/>
  <c r="B288" i="16"/>
  <c r="B290" i="16"/>
  <c r="B292" i="16"/>
  <c r="B294" i="16"/>
  <c r="B296" i="16"/>
  <c r="B298" i="16"/>
  <c r="B100" i="16"/>
  <c r="E513" i="16"/>
  <c r="D513" i="16"/>
  <c r="D11" i="16"/>
  <c r="I39" i="16" s="1"/>
  <c r="P1504" i="7"/>
  <c r="N3" i="1"/>
  <c r="F190" i="22" l="1"/>
  <c r="G190" i="22" s="1"/>
  <c r="C190" i="22"/>
  <c r="D190" i="22"/>
  <c r="E190" i="22"/>
  <c r="E171" i="22"/>
  <c r="F171" i="22"/>
  <c r="G171" i="22" s="1"/>
  <c r="C171" i="22"/>
  <c r="D171" i="22"/>
  <c r="D243" i="22"/>
  <c r="C243" i="22"/>
  <c r="F243" i="22"/>
  <c r="G243" i="22" s="1"/>
  <c r="E243" i="22"/>
  <c r="E137" i="22"/>
  <c r="D137" i="22"/>
  <c r="F137" i="22"/>
  <c r="G137" i="22" s="1"/>
  <c r="C137" i="22"/>
  <c r="E227" i="22"/>
  <c r="F227" i="22"/>
  <c r="G227" i="22" s="1"/>
  <c r="D227" i="22"/>
  <c r="C227" i="22"/>
  <c r="D282" i="22"/>
  <c r="F282" i="22"/>
  <c r="G282" i="22" s="1"/>
  <c r="E282" i="22"/>
  <c r="C282" i="22"/>
  <c r="E147" i="22"/>
  <c r="D147" i="22"/>
  <c r="C147" i="22"/>
  <c r="F147" i="22"/>
  <c r="G147" i="22" s="1"/>
  <c r="F205" i="22"/>
  <c r="G205" i="22" s="1"/>
  <c r="D205" i="22"/>
  <c r="E205" i="22"/>
  <c r="C205" i="22"/>
  <c r="F258" i="22"/>
  <c r="G258" i="22" s="1"/>
  <c r="E258" i="22"/>
  <c r="D258" i="22"/>
  <c r="C258" i="22"/>
  <c r="C127" i="22"/>
  <c r="F127" i="22"/>
  <c r="G127" i="22" s="1"/>
  <c r="D127" i="22"/>
  <c r="E127" i="22"/>
  <c r="D194" i="22"/>
  <c r="F194" i="22"/>
  <c r="G194" i="22" s="1"/>
  <c r="E194" i="22"/>
  <c r="C194" i="22"/>
  <c r="F262" i="22"/>
  <c r="G262" i="22" s="1"/>
  <c r="E262" i="22"/>
  <c r="C262" i="22"/>
  <c r="D262" i="22"/>
  <c r="C131" i="22"/>
  <c r="F131" i="22"/>
  <c r="G131" i="22" s="1"/>
  <c r="D131" i="22"/>
  <c r="E131" i="22"/>
  <c r="C180" i="22"/>
  <c r="F180" i="22"/>
  <c r="G180" i="22" s="1"/>
  <c r="E180" i="22"/>
  <c r="D180" i="22"/>
  <c r="F232" i="22"/>
  <c r="G232" i="22" s="1"/>
  <c r="E232" i="22"/>
  <c r="C232" i="22"/>
  <c r="D232" i="22"/>
  <c r="D294" i="22"/>
  <c r="F294" i="22"/>
  <c r="G294" i="22" s="1"/>
  <c r="E294" i="22"/>
  <c r="C294" i="22"/>
  <c r="E151" i="22"/>
  <c r="F151" i="22"/>
  <c r="G151" i="22" s="1"/>
  <c r="C151" i="22"/>
  <c r="D151" i="22"/>
  <c r="F225" i="22"/>
  <c r="G225" i="22" s="1"/>
  <c r="D225" i="22"/>
  <c r="E225" i="22"/>
  <c r="C225" i="22"/>
  <c r="F283" i="22"/>
  <c r="G283" i="22" s="1"/>
  <c r="E283" i="22"/>
  <c r="C283" i="22"/>
  <c r="D283" i="22"/>
  <c r="E135" i="22"/>
  <c r="F135" i="22"/>
  <c r="G135" i="22" s="1"/>
  <c r="C135" i="22"/>
  <c r="D135" i="22"/>
  <c r="F203" i="22"/>
  <c r="G203" i="22" s="1"/>
  <c r="D203" i="22"/>
  <c r="C203" i="22"/>
  <c r="E203" i="22"/>
  <c r="F263" i="22"/>
  <c r="G263" i="22" s="1"/>
  <c r="C263" i="22"/>
  <c r="D263" i="22"/>
  <c r="E263" i="22"/>
  <c r="E117" i="22"/>
  <c r="D117" i="22"/>
  <c r="C117" i="22"/>
  <c r="F117" i="22"/>
  <c r="G117" i="22" s="1"/>
  <c r="F185" i="22"/>
  <c r="G185" i="22" s="1"/>
  <c r="E185" i="22"/>
  <c r="D185" i="22"/>
  <c r="C185" i="22"/>
  <c r="F233" i="22"/>
  <c r="G233" i="22" s="1"/>
  <c r="D233" i="22"/>
  <c r="E233" i="22"/>
  <c r="C233" i="22"/>
  <c r="C136" i="22"/>
  <c r="D136" i="22"/>
  <c r="E136" i="22"/>
  <c r="F136" i="22"/>
  <c r="G136" i="22" s="1"/>
  <c r="D118" i="22"/>
  <c r="C118" i="22"/>
  <c r="E118" i="22"/>
  <c r="F118" i="22"/>
  <c r="G118" i="22" s="1"/>
  <c r="F246" i="22"/>
  <c r="G246" i="22" s="1"/>
  <c r="C246" i="22"/>
  <c r="D246" i="22"/>
  <c r="E246" i="22"/>
  <c r="E165" i="22"/>
  <c r="F165" i="22"/>
  <c r="G165" i="22" s="1"/>
  <c r="D165" i="22"/>
  <c r="C165" i="22"/>
  <c r="D231" i="22"/>
  <c r="F231" i="22"/>
  <c r="G231" i="22" s="1"/>
  <c r="C231" i="22"/>
  <c r="E231" i="22"/>
  <c r="F289" i="22"/>
  <c r="G289" i="22" s="1"/>
  <c r="E289" i="22"/>
  <c r="D289" i="22"/>
  <c r="C289" i="22"/>
  <c r="E150" i="22"/>
  <c r="D150" i="22"/>
  <c r="C150" i="22"/>
  <c r="F150" i="22"/>
  <c r="G150" i="22" s="1"/>
  <c r="E212" i="22"/>
  <c r="D212" i="22"/>
  <c r="F212" i="22"/>
  <c r="G212" i="22" s="1"/>
  <c r="C212" i="22"/>
  <c r="F267" i="22"/>
  <c r="G267" i="22" s="1"/>
  <c r="E267" i="22"/>
  <c r="C267" i="22"/>
  <c r="D267" i="22"/>
  <c r="F130" i="22"/>
  <c r="G130" i="22" s="1"/>
  <c r="E130" i="22"/>
  <c r="D130" i="22"/>
  <c r="C130" i="22"/>
  <c r="E209" i="22"/>
  <c r="D209" i="22"/>
  <c r="C209" i="22"/>
  <c r="F209" i="22"/>
  <c r="G209" i="22" s="1"/>
  <c r="D272" i="22"/>
  <c r="E272" i="22"/>
  <c r="F272" i="22"/>
  <c r="G272" i="22" s="1"/>
  <c r="C272" i="22"/>
  <c r="F133" i="22"/>
  <c r="G133" i="22" s="1"/>
  <c r="C133" i="22"/>
  <c r="D133" i="22"/>
  <c r="E133" i="22"/>
  <c r="E184" i="22"/>
  <c r="F184" i="22"/>
  <c r="G184" i="22" s="1"/>
  <c r="D184" i="22"/>
  <c r="C184" i="22"/>
  <c r="E245" i="22"/>
  <c r="F245" i="22"/>
  <c r="G245" i="22" s="1"/>
  <c r="D245" i="22"/>
  <c r="C245" i="22"/>
  <c r="C106" i="22"/>
  <c r="E106" i="22"/>
  <c r="D106" i="22"/>
  <c r="F106" i="22"/>
  <c r="G106" i="22" s="1"/>
  <c r="E159" i="22"/>
  <c r="D159" i="22"/>
  <c r="C159" i="22"/>
  <c r="F159" i="22"/>
  <c r="G159" i="22" s="1"/>
  <c r="C229" i="22"/>
  <c r="F229" i="22"/>
  <c r="G229" i="22" s="1"/>
  <c r="E229" i="22"/>
  <c r="D229" i="22"/>
  <c r="F295" i="22"/>
  <c r="G295" i="22" s="1"/>
  <c r="E295" i="22"/>
  <c r="C295" i="22"/>
  <c r="D295" i="22"/>
  <c r="E145" i="22"/>
  <c r="F145" i="22"/>
  <c r="G145" i="22" s="1"/>
  <c r="C145" i="22"/>
  <c r="D145" i="22"/>
  <c r="D214" i="22"/>
  <c r="E214" i="22"/>
  <c r="C214" i="22"/>
  <c r="F214" i="22"/>
  <c r="G214" i="22" s="1"/>
  <c r="C266" i="22"/>
  <c r="F266" i="22"/>
  <c r="G266" i="22" s="1"/>
  <c r="E266" i="22"/>
  <c r="D266" i="22"/>
  <c r="F132" i="22"/>
  <c r="G132" i="22" s="1"/>
  <c r="E132" i="22"/>
  <c r="D132" i="22"/>
  <c r="C132" i="22"/>
  <c r="C189" i="22"/>
  <c r="F189" i="22"/>
  <c r="G189" i="22" s="1"/>
  <c r="E189" i="22"/>
  <c r="D189" i="22"/>
  <c r="E261" i="22"/>
  <c r="F261" i="22"/>
  <c r="G261" i="22" s="1"/>
  <c r="D261" i="22"/>
  <c r="C261" i="22"/>
  <c r="C164" i="22"/>
  <c r="F164" i="22"/>
  <c r="G164" i="22" s="1"/>
  <c r="E164" i="22"/>
  <c r="D164" i="22"/>
  <c r="F204" i="22"/>
  <c r="G204" i="22" s="1"/>
  <c r="E204" i="22"/>
  <c r="C204" i="22"/>
  <c r="D204" i="22"/>
  <c r="D296" i="22"/>
  <c r="E296" i="22"/>
  <c r="C296" i="22"/>
  <c r="F296" i="22"/>
  <c r="G296" i="22" s="1"/>
  <c r="E167" i="22"/>
  <c r="F167" i="22"/>
  <c r="G167" i="22" s="1"/>
  <c r="D167" i="22"/>
  <c r="C167" i="22"/>
  <c r="F234" i="22"/>
  <c r="G234" i="22" s="1"/>
  <c r="E234" i="22"/>
  <c r="C234" i="22"/>
  <c r="D234" i="22"/>
  <c r="D298" i="22"/>
  <c r="F298" i="22"/>
  <c r="G298" i="22" s="1"/>
  <c r="E298" i="22"/>
  <c r="C298" i="22"/>
  <c r="E154" i="22"/>
  <c r="D154" i="22"/>
  <c r="F154" i="22"/>
  <c r="G154" i="22" s="1"/>
  <c r="C154" i="22"/>
  <c r="E216" i="22"/>
  <c r="F216" i="22"/>
  <c r="G216" i="22" s="1"/>
  <c r="D216" i="22"/>
  <c r="C216" i="22"/>
  <c r="D276" i="22"/>
  <c r="E276" i="22"/>
  <c r="C276" i="22"/>
  <c r="F276" i="22"/>
  <c r="G276" i="22" s="1"/>
  <c r="E138" i="22"/>
  <c r="D138" i="22"/>
  <c r="C138" i="22"/>
  <c r="F138" i="22"/>
  <c r="G138" i="22" s="1"/>
  <c r="F213" i="22"/>
  <c r="G213" i="22" s="1"/>
  <c r="D213" i="22"/>
  <c r="E213" i="22"/>
  <c r="C213" i="22"/>
  <c r="D274" i="22"/>
  <c r="F274" i="22"/>
  <c r="G274" i="22" s="1"/>
  <c r="E274" i="22"/>
  <c r="C274" i="22"/>
  <c r="E141" i="22"/>
  <c r="F141" i="22"/>
  <c r="G141" i="22" s="1"/>
  <c r="D141" i="22"/>
  <c r="C141" i="22"/>
  <c r="F195" i="22"/>
  <c r="G195" i="22" s="1"/>
  <c r="D195" i="22"/>
  <c r="E195" i="22"/>
  <c r="C195" i="22"/>
  <c r="D252" i="22"/>
  <c r="C252" i="22"/>
  <c r="F252" i="22"/>
  <c r="G252" i="22" s="1"/>
  <c r="E252" i="22"/>
  <c r="D109" i="22"/>
  <c r="C109" i="22"/>
  <c r="F109" i="22"/>
  <c r="G109" i="22" s="1"/>
  <c r="E109" i="22"/>
  <c r="F181" i="22"/>
  <c r="G181" i="22" s="1"/>
  <c r="D181" i="22"/>
  <c r="E181" i="22"/>
  <c r="C181" i="22"/>
  <c r="E236" i="22"/>
  <c r="C236" i="22"/>
  <c r="D236" i="22"/>
  <c r="F236" i="22"/>
  <c r="G236" i="22" s="1"/>
  <c r="D286" i="22"/>
  <c r="F286" i="22"/>
  <c r="G286" i="22" s="1"/>
  <c r="E286" i="22"/>
  <c r="C286" i="22"/>
  <c r="E163" i="22"/>
  <c r="D163" i="22"/>
  <c r="C163" i="22"/>
  <c r="F163" i="22"/>
  <c r="G163" i="22" s="1"/>
  <c r="D230" i="22"/>
  <c r="F230" i="22"/>
  <c r="G230" i="22" s="1"/>
  <c r="E230" i="22"/>
  <c r="C230" i="22"/>
  <c r="F279" i="22"/>
  <c r="G279" i="22" s="1"/>
  <c r="C279" i="22"/>
  <c r="E279" i="22"/>
  <c r="D279" i="22"/>
  <c r="E143" i="22"/>
  <c r="F143" i="22"/>
  <c r="G143" i="22" s="1"/>
  <c r="D143" i="22"/>
  <c r="C143" i="22"/>
  <c r="F200" i="22"/>
  <c r="G200" i="22" s="1"/>
  <c r="E200" i="22"/>
  <c r="C200" i="22"/>
  <c r="D200" i="22"/>
  <c r="E269" i="22"/>
  <c r="F269" i="22"/>
  <c r="G269" i="22" s="1"/>
  <c r="D269" i="22"/>
  <c r="C269" i="22"/>
  <c r="F193" i="22"/>
  <c r="G193" i="22" s="1"/>
  <c r="D193" i="22"/>
  <c r="E193" i="22"/>
  <c r="C193" i="22"/>
  <c r="D264" i="22"/>
  <c r="F264" i="22"/>
  <c r="G264" i="22" s="1"/>
  <c r="C264" i="22"/>
  <c r="E264" i="22"/>
  <c r="C103" i="22"/>
  <c r="F103" i="22" s="1"/>
  <c r="E175" i="22"/>
  <c r="D175" i="22"/>
  <c r="C175" i="22"/>
  <c r="F175" i="22"/>
  <c r="G175" i="22" s="1"/>
  <c r="F239" i="22"/>
  <c r="G239" i="22" s="1"/>
  <c r="E239" i="22"/>
  <c r="C239" i="22"/>
  <c r="D239" i="22"/>
  <c r="C104" i="22"/>
  <c r="F104" i="22" s="1"/>
  <c r="C157" i="22"/>
  <c r="E157" i="22"/>
  <c r="F157" i="22"/>
  <c r="G157" i="22" s="1"/>
  <c r="D157" i="22"/>
  <c r="F220" i="22"/>
  <c r="G220" i="22" s="1"/>
  <c r="E220" i="22"/>
  <c r="C220" i="22"/>
  <c r="D220" i="22"/>
  <c r="D278" i="22"/>
  <c r="F278" i="22"/>
  <c r="G278" i="22" s="1"/>
  <c r="E278" i="22"/>
  <c r="C278" i="22"/>
  <c r="F158" i="22"/>
  <c r="G158" i="22" s="1"/>
  <c r="D158" i="22"/>
  <c r="C158" i="22"/>
  <c r="E158" i="22"/>
  <c r="F224" i="22"/>
  <c r="G224" i="22" s="1"/>
  <c r="C224" i="22"/>
  <c r="E224" i="22"/>
  <c r="D224" i="22"/>
  <c r="F281" i="22"/>
  <c r="G281" i="22" s="1"/>
  <c r="E281" i="22"/>
  <c r="D281" i="22"/>
  <c r="C281" i="22"/>
  <c r="F144" i="22"/>
  <c r="G144" i="22" s="1"/>
  <c r="E144" i="22"/>
  <c r="C144" i="22"/>
  <c r="D144" i="22"/>
  <c r="D199" i="22"/>
  <c r="F199" i="22"/>
  <c r="G199" i="22" s="1"/>
  <c r="C199" i="22"/>
  <c r="E199" i="22"/>
  <c r="D255" i="22"/>
  <c r="F255" i="22"/>
  <c r="G255" i="22" s="1"/>
  <c r="E255" i="22"/>
  <c r="C255" i="22"/>
  <c r="E124" i="22"/>
  <c r="D124" i="22"/>
  <c r="C124" i="22"/>
  <c r="F124" i="22"/>
  <c r="G124" i="22" s="1"/>
  <c r="F188" i="22"/>
  <c r="G188" i="22" s="1"/>
  <c r="E188" i="22"/>
  <c r="C188" i="22"/>
  <c r="D188" i="22"/>
  <c r="E249" i="22"/>
  <c r="F249" i="22"/>
  <c r="G249" i="22" s="1"/>
  <c r="D249" i="22"/>
  <c r="C249" i="22"/>
  <c r="C101" i="22"/>
  <c r="F101" i="22" s="1"/>
  <c r="D166" i="22"/>
  <c r="E166" i="22"/>
  <c r="C166" i="22"/>
  <c r="F166" i="22"/>
  <c r="G166" i="22" s="1"/>
  <c r="F237" i="22"/>
  <c r="G237" i="22" s="1"/>
  <c r="E237" i="22"/>
  <c r="C237" i="22"/>
  <c r="D237" i="22"/>
  <c r="F299" i="22"/>
  <c r="G299" i="22" s="1"/>
  <c r="C299" i="22"/>
  <c r="E299" i="22"/>
  <c r="D299" i="22"/>
  <c r="E146" i="22"/>
  <c r="F146" i="22"/>
  <c r="G146" i="22" s="1"/>
  <c r="D146" i="22"/>
  <c r="C146" i="22"/>
  <c r="F208" i="22"/>
  <c r="G208" i="22" s="1"/>
  <c r="E208" i="22"/>
  <c r="D208" i="22"/>
  <c r="C208" i="22"/>
  <c r="F275" i="22"/>
  <c r="G275" i="22" s="1"/>
  <c r="C275" i="22"/>
  <c r="E275" i="22"/>
  <c r="D275" i="22"/>
  <c r="F140" i="22"/>
  <c r="G140" i="22" s="1"/>
  <c r="E140" i="22"/>
  <c r="D140" i="22"/>
  <c r="C140" i="22"/>
  <c r="C121" i="22"/>
  <c r="E121" i="22"/>
  <c r="D121" i="22"/>
  <c r="F121" i="22"/>
  <c r="G121" i="22" s="1"/>
  <c r="E108" i="22"/>
  <c r="F108" i="22"/>
  <c r="G108" i="22" s="1"/>
  <c r="D108" i="22"/>
  <c r="C108" i="22"/>
  <c r="F183" i="22"/>
  <c r="G183" i="22" s="1"/>
  <c r="D183" i="22"/>
  <c r="E183" i="22"/>
  <c r="C183" i="22"/>
  <c r="E244" i="22"/>
  <c r="D244" i="22"/>
  <c r="C244" i="22"/>
  <c r="F244" i="22"/>
  <c r="G244" i="22" s="1"/>
  <c r="E112" i="22"/>
  <c r="F112" i="22"/>
  <c r="G112" i="22" s="1"/>
  <c r="D112" i="22"/>
  <c r="C112" i="22"/>
  <c r="E161" i="22"/>
  <c r="D161" i="22"/>
  <c r="F161" i="22"/>
  <c r="G161" i="22" s="1"/>
  <c r="C161" i="22"/>
  <c r="E228" i="22"/>
  <c r="D228" i="22"/>
  <c r="C228" i="22"/>
  <c r="F228" i="22"/>
  <c r="G228" i="22" s="1"/>
  <c r="F285" i="22"/>
  <c r="G285" i="22" s="1"/>
  <c r="E285" i="22"/>
  <c r="D285" i="22"/>
  <c r="C285" i="22"/>
  <c r="E162" i="22"/>
  <c r="F162" i="22"/>
  <c r="G162" i="22" s="1"/>
  <c r="D162" i="22"/>
  <c r="C162" i="22"/>
  <c r="F235" i="22"/>
  <c r="G235" i="22" s="1"/>
  <c r="D235" i="22"/>
  <c r="E235" i="22"/>
  <c r="C235" i="22"/>
  <c r="F297" i="22"/>
  <c r="G297" i="22" s="1"/>
  <c r="E297" i="22"/>
  <c r="D297" i="22"/>
  <c r="C297" i="22"/>
  <c r="E148" i="22"/>
  <c r="D148" i="22"/>
  <c r="F148" i="22"/>
  <c r="G148" i="22" s="1"/>
  <c r="C148" i="22"/>
  <c r="F202" i="22"/>
  <c r="G202" i="22" s="1"/>
  <c r="D202" i="22"/>
  <c r="E202" i="22"/>
  <c r="C202" i="22"/>
  <c r="F270" i="22"/>
  <c r="G270" i="22" s="1"/>
  <c r="E270" i="22"/>
  <c r="C270" i="22"/>
  <c r="D270" i="22"/>
  <c r="F134" i="22"/>
  <c r="G134" i="22" s="1"/>
  <c r="E134" i="22"/>
  <c r="D134" i="22"/>
  <c r="C134" i="22"/>
  <c r="E196" i="22"/>
  <c r="D196" i="22"/>
  <c r="C196" i="22"/>
  <c r="F196" i="22"/>
  <c r="G196" i="22" s="1"/>
  <c r="F256" i="22"/>
  <c r="G256" i="22" s="1"/>
  <c r="E256" i="22"/>
  <c r="D256" i="22"/>
  <c r="C256" i="22"/>
  <c r="C107" i="22"/>
  <c r="D107" i="22"/>
  <c r="F107" i="22"/>
  <c r="G107" i="22" s="1"/>
  <c r="E107" i="22"/>
  <c r="E170" i="22"/>
  <c r="C170" i="22"/>
  <c r="D170" i="22"/>
  <c r="F170" i="22"/>
  <c r="G170" i="22" s="1"/>
  <c r="F242" i="22"/>
  <c r="G242" i="22" s="1"/>
  <c r="C242" i="22"/>
  <c r="D242" i="22"/>
  <c r="E242" i="22"/>
  <c r="D284" i="22"/>
  <c r="E284" i="22"/>
  <c r="C284" i="22"/>
  <c r="F284" i="22"/>
  <c r="G284" i="22" s="1"/>
  <c r="C152" i="22"/>
  <c r="F152" i="22"/>
  <c r="G152" i="22" s="1"/>
  <c r="E152" i="22"/>
  <c r="D152" i="22"/>
  <c r="D211" i="22"/>
  <c r="C211" i="22"/>
  <c r="E211" i="22"/>
  <c r="F211" i="22"/>
  <c r="G211" i="22" s="1"/>
  <c r="D288" i="22"/>
  <c r="E288" i="22"/>
  <c r="C288" i="22"/>
  <c r="F288" i="22"/>
  <c r="G288" i="22" s="1"/>
  <c r="E197" i="22"/>
  <c r="C197" i="22"/>
  <c r="F197" i="22"/>
  <c r="G197" i="22" s="1"/>
  <c r="D197" i="22"/>
  <c r="F238" i="22"/>
  <c r="G238" i="22" s="1"/>
  <c r="E238" i="22"/>
  <c r="C238" i="22"/>
  <c r="D238" i="22"/>
  <c r="C119" i="22"/>
  <c r="F119" i="22"/>
  <c r="G119" i="22" s="1"/>
  <c r="D119" i="22"/>
  <c r="E119" i="22"/>
  <c r="F186" i="22"/>
  <c r="G186" i="22" s="1"/>
  <c r="D186" i="22"/>
  <c r="E186" i="22"/>
  <c r="C186" i="22"/>
  <c r="F250" i="22"/>
  <c r="G250" i="22" s="1"/>
  <c r="E250" i="22"/>
  <c r="C250" i="22"/>
  <c r="D250" i="22"/>
  <c r="C123" i="22"/>
  <c r="F123" i="22"/>
  <c r="G123" i="22" s="1"/>
  <c r="D123" i="22"/>
  <c r="E123" i="22"/>
  <c r="E179" i="22"/>
  <c r="D179" i="22"/>
  <c r="C179" i="22"/>
  <c r="F179" i="22"/>
  <c r="G179" i="22" s="1"/>
  <c r="C240" i="22"/>
  <c r="F240" i="22"/>
  <c r="G240" i="22" s="1"/>
  <c r="E240" i="22"/>
  <c r="D240" i="22"/>
  <c r="F293" i="22"/>
  <c r="G293" i="22" s="1"/>
  <c r="E293" i="22"/>
  <c r="D293" i="22"/>
  <c r="C293" i="22"/>
  <c r="D168" i="22"/>
  <c r="C168" i="22"/>
  <c r="E168" i="22"/>
  <c r="F168" i="22"/>
  <c r="G168" i="22" s="1"/>
  <c r="E241" i="22"/>
  <c r="F241" i="22"/>
  <c r="G241" i="22" s="1"/>
  <c r="D241" i="22"/>
  <c r="C241" i="22"/>
  <c r="C100" i="22"/>
  <c r="D100" i="22"/>
  <c r="E155" i="22"/>
  <c r="F155" i="22"/>
  <c r="G155" i="22" s="1"/>
  <c r="C155" i="22"/>
  <c r="D155" i="22"/>
  <c r="F206" i="22"/>
  <c r="G206" i="22" s="1"/>
  <c r="E206" i="22"/>
  <c r="C206" i="22"/>
  <c r="D206" i="22"/>
  <c r="E277" i="22"/>
  <c r="D277" i="22"/>
  <c r="C277" i="22"/>
  <c r="F277" i="22"/>
  <c r="G277" i="22" s="1"/>
  <c r="E139" i="22"/>
  <c r="F139" i="22"/>
  <c r="G139" i="22" s="1"/>
  <c r="C139" i="22"/>
  <c r="D139" i="22"/>
  <c r="F207" i="22"/>
  <c r="G207" i="22" s="1"/>
  <c r="D207" i="22"/>
  <c r="C207" i="22"/>
  <c r="E207" i="22"/>
  <c r="F259" i="22"/>
  <c r="G259" i="22" s="1"/>
  <c r="E259" i="22"/>
  <c r="D259" i="22"/>
  <c r="C259" i="22"/>
  <c r="D110" i="22"/>
  <c r="C110" i="22"/>
  <c r="F110" i="22"/>
  <c r="G110" i="22" s="1"/>
  <c r="E110" i="22"/>
  <c r="E173" i="22"/>
  <c r="F173" i="22"/>
  <c r="G173" i="22" s="1"/>
  <c r="D173" i="22"/>
  <c r="C173" i="22"/>
  <c r="E253" i="22"/>
  <c r="D253" i="22"/>
  <c r="F253" i="22"/>
  <c r="G253" i="22" s="1"/>
  <c r="C253" i="22"/>
  <c r="C102" i="22"/>
  <c r="F102" i="22" s="1"/>
  <c r="E156" i="22"/>
  <c r="D156" i="22"/>
  <c r="C156" i="22"/>
  <c r="F156" i="22"/>
  <c r="G156" i="22" s="1"/>
  <c r="F215" i="22"/>
  <c r="G215" i="22" s="1"/>
  <c r="D215" i="22"/>
  <c r="E215" i="22"/>
  <c r="C215" i="22"/>
  <c r="D290" i="22"/>
  <c r="C290" i="22"/>
  <c r="F290" i="22"/>
  <c r="G290" i="22" s="1"/>
  <c r="E290" i="22"/>
  <c r="E226" i="22"/>
  <c r="F226" i="22"/>
  <c r="G226" i="22" s="1"/>
  <c r="C226" i="22"/>
  <c r="D226" i="22"/>
  <c r="E153" i="22"/>
  <c r="D153" i="22"/>
  <c r="C153" i="22"/>
  <c r="F153" i="22"/>
  <c r="G153" i="22" s="1"/>
  <c r="F122" i="22"/>
  <c r="G122" i="22" s="1"/>
  <c r="E122" i="22"/>
  <c r="D122" i="22"/>
  <c r="C122" i="22"/>
  <c r="F198" i="22"/>
  <c r="G198" i="22" s="1"/>
  <c r="D198" i="22"/>
  <c r="E198" i="22"/>
  <c r="C198" i="22"/>
  <c r="E265" i="22"/>
  <c r="F265" i="22"/>
  <c r="G265" i="22" s="1"/>
  <c r="D265" i="22"/>
  <c r="C265" i="22"/>
  <c r="F126" i="22"/>
  <c r="G126" i="22" s="1"/>
  <c r="E126" i="22"/>
  <c r="D126" i="22"/>
  <c r="C126" i="22"/>
  <c r="F191" i="22"/>
  <c r="G191" i="22" s="1"/>
  <c r="D191" i="22"/>
  <c r="C191" i="22"/>
  <c r="E191" i="22"/>
  <c r="F247" i="22"/>
  <c r="G247" i="22" s="1"/>
  <c r="E247" i="22"/>
  <c r="C247" i="22"/>
  <c r="D247" i="22"/>
  <c r="F271" i="22"/>
  <c r="G271" i="22" s="1"/>
  <c r="E271" i="22"/>
  <c r="C271" i="22"/>
  <c r="D271" i="22"/>
  <c r="E172" i="22"/>
  <c r="D172" i="22"/>
  <c r="C172" i="22"/>
  <c r="F172" i="22"/>
  <c r="G172" i="22" s="1"/>
  <c r="E248" i="22"/>
  <c r="D248" i="22"/>
  <c r="F248" i="22"/>
  <c r="G248" i="22" s="1"/>
  <c r="C248" i="22"/>
  <c r="C105" i="22"/>
  <c r="E105" i="22" s="1"/>
  <c r="D105" i="22"/>
  <c r="E169" i="22"/>
  <c r="D169" i="22"/>
  <c r="F169" i="22"/>
  <c r="G169" i="22" s="1"/>
  <c r="C169" i="22"/>
  <c r="F210" i="22"/>
  <c r="G210" i="22" s="1"/>
  <c r="D210" i="22"/>
  <c r="E210" i="22"/>
  <c r="C210" i="22"/>
  <c r="F287" i="22"/>
  <c r="G287" i="22" s="1"/>
  <c r="E287" i="22"/>
  <c r="C287" i="22"/>
  <c r="D287" i="22"/>
  <c r="F142" i="22"/>
  <c r="G142" i="22" s="1"/>
  <c r="C142" i="22"/>
  <c r="D142" i="22"/>
  <c r="E142" i="22"/>
  <c r="F217" i="22"/>
  <c r="G217" i="22" s="1"/>
  <c r="E217" i="22"/>
  <c r="C217" i="22"/>
  <c r="D217" i="22"/>
  <c r="D268" i="22"/>
  <c r="E268" i="22"/>
  <c r="F268" i="22"/>
  <c r="G268" i="22" s="1"/>
  <c r="C268" i="22"/>
  <c r="E113" i="22"/>
  <c r="D113" i="22"/>
  <c r="F113" i="22"/>
  <c r="G113" i="22" s="1"/>
  <c r="C113" i="22"/>
  <c r="E177" i="22"/>
  <c r="C177" i="22"/>
  <c r="F177" i="22"/>
  <c r="G177" i="22" s="1"/>
  <c r="D177" i="22"/>
  <c r="E257" i="22"/>
  <c r="C257" i="22"/>
  <c r="F257" i="22"/>
  <c r="G257" i="22" s="1"/>
  <c r="D257" i="22"/>
  <c r="C111" i="22"/>
  <c r="F111" i="22"/>
  <c r="G111" i="22" s="1"/>
  <c r="D111" i="22"/>
  <c r="E111" i="22"/>
  <c r="F174" i="22"/>
  <c r="G174" i="22" s="1"/>
  <c r="C174" i="22"/>
  <c r="D174" i="22"/>
  <c r="E174" i="22"/>
  <c r="F218" i="22"/>
  <c r="G218" i="22" s="1"/>
  <c r="D218" i="22"/>
  <c r="E218" i="22"/>
  <c r="C218" i="22"/>
  <c r="D292" i="22"/>
  <c r="C292" i="22"/>
  <c r="E292" i="22"/>
  <c r="F292" i="22"/>
  <c r="G292" i="22" s="1"/>
  <c r="F160" i="22"/>
  <c r="G160" i="22" s="1"/>
  <c r="E160" i="22"/>
  <c r="C160" i="22"/>
  <c r="D160" i="22"/>
  <c r="C115" i="22"/>
  <c r="F115" i="22"/>
  <c r="G115" i="22" s="1"/>
  <c r="D115" i="22"/>
  <c r="E115" i="22"/>
  <c r="F182" i="22"/>
  <c r="G182" i="22" s="1"/>
  <c r="D182" i="22"/>
  <c r="C182" i="22"/>
  <c r="E182" i="22"/>
  <c r="C125" i="22"/>
  <c r="E125" i="22"/>
  <c r="D125" i="22"/>
  <c r="F125" i="22"/>
  <c r="G125" i="22" s="1"/>
  <c r="F219" i="22"/>
  <c r="G219" i="22" s="1"/>
  <c r="C219" i="22"/>
  <c r="E219" i="22"/>
  <c r="D219" i="22"/>
  <c r="D280" i="22"/>
  <c r="E280" i="22"/>
  <c r="C280" i="22"/>
  <c r="F280" i="22"/>
  <c r="G280" i="22" s="1"/>
  <c r="F129" i="22"/>
  <c r="G129" i="22" s="1"/>
  <c r="E129" i="22"/>
  <c r="C129" i="22"/>
  <c r="D129" i="22"/>
  <c r="F201" i="22"/>
  <c r="G201" i="22" s="1"/>
  <c r="D201" i="22"/>
  <c r="E201" i="22"/>
  <c r="C201" i="22"/>
  <c r="F254" i="22"/>
  <c r="G254" i="22" s="1"/>
  <c r="E254" i="22"/>
  <c r="C254" i="22"/>
  <c r="D254" i="22"/>
  <c r="E116" i="22"/>
  <c r="F116" i="22"/>
  <c r="G116" i="22" s="1"/>
  <c r="D116" i="22"/>
  <c r="C116" i="22"/>
  <c r="F187" i="22"/>
  <c r="G187" i="22" s="1"/>
  <c r="D187" i="22"/>
  <c r="E187" i="22"/>
  <c r="C187" i="22"/>
  <c r="F251" i="22"/>
  <c r="G251" i="22" s="1"/>
  <c r="E251" i="22"/>
  <c r="D251" i="22"/>
  <c r="C251" i="22"/>
  <c r="E120" i="22"/>
  <c r="F120" i="22"/>
  <c r="G120" i="22" s="1"/>
  <c r="D120" i="22"/>
  <c r="C120" i="22"/>
  <c r="F176" i="22"/>
  <c r="G176" i="22" s="1"/>
  <c r="E176" i="22"/>
  <c r="C176" i="22"/>
  <c r="D176" i="22"/>
  <c r="C221" i="22"/>
  <c r="F221" i="22"/>
  <c r="G221" i="22" s="1"/>
  <c r="E221" i="22"/>
  <c r="D221" i="22"/>
  <c r="F291" i="22"/>
  <c r="G291" i="22" s="1"/>
  <c r="E291" i="22"/>
  <c r="C291" i="22"/>
  <c r="D291" i="22"/>
  <c r="E149" i="22"/>
  <c r="D149" i="22"/>
  <c r="C149" i="22"/>
  <c r="F149" i="22"/>
  <c r="G149" i="22" s="1"/>
  <c r="F222" i="22"/>
  <c r="G222" i="22" s="1"/>
  <c r="D222" i="22"/>
  <c r="E222" i="22"/>
  <c r="C222" i="22"/>
  <c r="D273" i="22"/>
  <c r="C273" i="22"/>
  <c r="E273" i="22"/>
  <c r="F273" i="22"/>
  <c r="G273" i="22" s="1"/>
  <c r="E128" i="22"/>
  <c r="C128" i="22"/>
  <c r="F128" i="22"/>
  <c r="G128" i="22" s="1"/>
  <c r="D128" i="22"/>
  <c r="F192" i="22"/>
  <c r="G192" i="22" s="1"/>
  <c r="D192" i="22"/>
  <c r="E192" i="22"/>
  <c r="C192" i="22"/>
  <c r="D260" i="22"/>
  <c r="C260" i="22"/>
  <c r="E260" i="22"/>
  <c r="F260" i="22"/>
  <c r="G260" i="22" s="1"/>
  <c r="E114" i="22"/>
  <c r="D114" i="22"/>
  <c r="F114" i="22"/>
  <c r="G114" i="22" s="1"/>
  <c r="C114" i="22"/>
  <c r="E178" i="22"/>
  <c r="F178" i="22"/>
  <c r="G178" i="22" s="1"/>
  <c r="D178" i="22"/>
  <c r="C178" i="22"/>
  <c r="F223" i="22"/>
  <c r="G223" i="22" s="1"/>
  <c r="D223" i="22"/>
  <c r="C223" i="22"/>
  <c r="E223" i="22"/>
  <c r="Q6" i="10"/>
  <c r="Q4" i="10"/>
  <c r="Q3" i="10"/>
  <c r="C102" i="16"/>
  <c r="C101" i="16"/>
  <c r="D101" i="16" s="1"/>
  <c r="D8" i="16"/>
  <c r="H87" i="16" s="1"/>
  <c r="C100" i="16"/>
  <c r="D100" i="16" s="1"/>
  <c r="D298" i="16"/>
  <c r="E298" i="16"/>
  <c r="F298" i="16"/>
  <c r="G298" i="16" s="1"/>
  <c r="C298" i="16"/>
  <c r="D294" i="16"/>
  <c r="E294" i="16"/>
  <c r="F294" i="16"/>
  <c r="G294" i="16" s="1"/>
  <c r="C294" i="16"/>
  <c r="D290" i="16"/>
  <c r="E290" i="16"/>
  <c r="F290" i="16"/>
  <c r="G290" i="16" s="1"/>
  <c r="C290" i="16"/>
  <c r="D286" i="16"/>
  <c r="E286" i="16"/>
  <c r="F286" i="16"/>
  <c r="G286" i="16" s="1"/>
  <c r="C286" i="16"/>
  <c r="C282" i="16"/>
  <c r="D282" i="16"/>
  <c r="E282" i="16"/>
  <c r="F282" i="16"/>
  <c r="G282" i="16" s="1"/>
  <c r="C278" i="16"/>
  <c r="F278" i="16"/>
  <c r="G278" i="16" s="1"/>
  <c r="D278" i="16"/>
  <c r="E278" i="16"/>
  <c r="C274" i="16"/>
  <c r="D274" i="16"/>
  <c r="E274" i="16"/>
  <c r="F274" i="16"/>
  <c r="G274" i="16" s="1"/>
  <c r="C270" i="16"/>
  <c r="F270" i="16"/>
  <c r="G270" i="16" s="1"/>
  <c r="E270" i="16"/>
  <c r="D270" i="16"/>
  <c r="C266" i="16"/>
  <c r="D266" i="16"/>
  <c r="E266" i="16"/>
  <c r="F266" i="16"/>
  <c r="G266" i="16" s="1"/>
  <c r="F262" i="16"/>
  <c r="G262" i="16" s="1"/>
  <c r="C262" i="16"/>
  <c r="D262" i="16"/>
  <c r="E262" i="16"/>
  <c r="C258" i="16"/>
  <c r="D258" i="16"/>
  <c r="E258" i="16"/>
  <c r="F258" i="16"/>
  <c r="G258" i="16" s="1"/>
  <c r="C254" i="16"/>
  <c r="F254" i="16"/>
  <c r="G254" i="16" s="1"/>
  <c r="E254" i="16"/>
  <c r="D254" i="16"/>
  <c r="C250" i="16"/>
  <c r="D250" i="16"/>
  <c r="E250" i="16"/>
  <c r="F250" i="16"/>
  <c r="G250" i="16" s="1"/>
  <c r="F246" i="16"/>
  <c r="G246" i="16" s="1"/>
  <c r="C246" i="16"/>
  <c r="D246" i="16"/>
  <c r="E246" i="16"/>
  <c r="C242" i="16"/>
  <c r="D242" i="16"/>
  <c r="E242" i="16"/>
  <c r="F242" i="16"/>
  <c r="G242" i="16" s="1"/>
  <c r="C238" i="16"/>
  <c r="D238" i="16"/>
  <c r="E238" i="16"/>
  <c r="F238" i="16"/>
  <c r="G238" i="16" s="1"/>
  <c r="C234" i="16"/>
  <c r="D234" i="16"/>
  <c r="E234" i="16"/>
  <c r="F234" i="16"/>
  <c r="G234" i="16" s="1"/>
  <c r="C230" i="16"/>
  <c r="D230" i="16"/>
  <c r="E230" i="16"/>
  <c r="F230" i="16"/>
  <c r="G230" i="16" s="1"/>
  <c r="C226" i="16"/>
  <c r="D226" i="16"/>
  <c r="E226" i="16"/>
  <c r="F226" i="16"/>
  <c r="G226" i="16" s="1"/>
  <c r="C222" i="16"/>
  <c r="D222" i="16"/>
  <c r="E222" i="16"/>
  <c r="F222" i="16"/>
  <c r="G222" i="16" s="1"/>
  <c r="C218" i="16"/>
  <c r="D218" i="16"/>
  <c r="F218" i="16"/>
  <c r="G218" i="16" s="1"/>
  <c r="E218" i="16"/>
  <c r="D214" i="16"/>
  <c r="E214" i="16"/>
  <c r="F214" i="16"/>
  <c r="G214" i="16" s="1"/>
  <c r="C214" i="16"/>
  <c r="C210" i="16"/>
  <c r="F210" i="16"/>
  <c r="G210" i="16" s="1"/>
  <c r="E210" i="16"/>
  <c r="D210" i="16"/>
  <c r="D206" i="16"/>
  <c r="E206" i="16"/>
  <c r="C206" i="16"/>
  <c r="F206" i="16"/>
  <c r="G206" i="16" s="1"/>
  <c r="C202" i="16"/>
  <c r="F202" i="16"/>
  <c r="G202" i="16" s="1"/>
  <c r="D202" i="16"/>
  <c r="E202" i="16"/>
  <c r="D198" i="16"/>
  <c r="E198" i="16"/>
  <c r="F198" i="16"/>
  <c r="G198" i="16" s="1"/>
  <c r="C198" i="16"/>
  <c r="C194" i="16"/>
  <c r="F194" i="16"/>
  <c r="G194" i="16" s="1"/>
  <c r="E194" i="16"/>
  <c r="D194" i="16"/>
  <c r="D190" i="16"/>
  <c r="E190" i="16"/>
  <c r="C190" i="16"/>
  <c r="F190" i="16"/>
  <c r="G190" i="16" s="1"/>
  <c r="C186" i="16"/>
  <c r="F186" i="16"/>
  <c r="G186" i="16" s="1"/>
  <c r="D186" i="16"/>
  <c r="E186" i="16"/>
  <c r="C182" i="16"/>
  <c r="F182" i="16"/>
  <c r="G182" i="16" s="1"/>
  <c r="E182" i="16"/>
  <c r="D182" i="16"/>
  <c r="E177" i="16"/>
  <c r="D177" i="16"/>
  <c r="C177" i="16"/>
  <c r="F177" i="16"/>
  <c r="G177" i="16" s="1"/>
  <c r="E173" i="16"/>
  <c r="D173" i="16"/>
  <c r="C173" i="16"/>
  <c r="F173" i="16"/>
  <c r="G173" i="16" s="1"/>
  <c r="E169" i="16"/>
  <c r="D169" i="16"/>
  <c r="C169" i="16"/>
  <c r="F169" i="16"/>
  <c r="G169" i="16" s="1"/>
  <c r="E165" i="16"/>
  <c r="D165" i="16"/>
  <c r="C165" i="16"/>
  <c r="F165" i="16"/>
  <c r="G165" i="16" s="1"/>
  <c r="E161" i="16"/>
  <c r="D161" i="16"/>
  <c r="C161" i="16"/>
  <c r="F161" i="16"/>
  <c r="G161" i="16" s="1"/>
  <c r="E157" i="16"/>
  <c r="D157" i="16"/>
  <c r="C157" i="16"/>
  <c r="F157" i="16"/>
  <c r="G157" i="16" s="1"/>
  <c r="E153" i="16"/>
  <c r="D153" i="16"/>
  <c r="C153" i="16"/>
  <c r="F153" i="16"/>
  <c r="G153" i="16" s="1"/>
  <c r="E149" i="16"/>
  <c r="D149" i="16"/>
  <c r="C149" i="16"/>
  <c r="F149" i="16"/>
  <c r="G149" i="16" s="1"/>
  <c r="E145" i="16"/>
  <c r="D145" i="16"/>
  <c r="C145" i="16"/>
  <c r="F145" i="16"/>
  <c r="G145" i="16" s="1"/>
  <c r="E141" i="16"/>
  <c r="D141" i="16"/>
  <c r="C141" i="16"/>
  <c r="F141" i="16"/>
  <c r="G141" i="16" s="1"/>
  <c r="E137" i="16"/>
  <c r="D137" i="16"/>
  <c r="C137" i="16"/>
  <c r="F137" i="16"/>
  <c r="G137" i="16" s="1"/>
  <c r="E133" i="16"/>
  <c r="D133" i="16"/>
  <c r="C133" i="16"/>
  <c r="F133" i="16"/>
  <c r="G133" i="16" s="1"/>
  <c r="E129" i="16"/>
  <c r="D129" i="16"/>
  <c r="C129" i="16"/>
  <c r="F129" i="16"/>
  <c r="G129" i="16" s="1"/>
  <c r="E125" i="16"/>
  <c r="D125" i="16"/>
  <c r="C125" i="16"/>
  <c r="F125" i="16"/>
  <c r="G125" i="16" s="1"/>
  <c r="E121" i="16"/>
  <c r="D121" i="16"/>
  <c r="C121" i="16"/>
  <c r="F121" i="16"/>
  <c r="G121" i="16" s="1"/>
  <c r="E117" i="16"/>
  <c r="D117" i="16"/>
  <c r="C117" i="16"/>
  <c r="F117" i="16"/>
  <c r="G117" i="16" s="1"/>
  <c r="E113" i="16"/>
  <c r="D113" i="16"/>
  <c r="C113" i="16"/>
  <c r="F113" i="16"/>
  <c r="G113" i="16" s="1"/>
  <c r="E109" i="16"/>
  <c r="D109" i="16"/>
  <c r="C109" i="16"/>
  <c r="F109" i="16"/>
  <c r="G109" i="16" s="1"/>
  <c r="C105" i="16"/>
  <c r="E105" i="16" s="1"/>
  <c r="C297" i="16"/>
  <c r="D297" i="16"/>
  <c r="F297" i="16"/>
  <c r="G297" i="16" s="1"/>
  <c r="E297" i="16"/>
  <c r="C293" i="16"/>
  <c r="D293" i="16"/>
  <c r="F293" i="16"/>
  <c r="G293" i="16" s="1"/>
  <c r="E293" i="16"/>
  <c r="D289" i="16"/>
  <c r="C289" i="16"/>
  <c r="F289" i="16"/>
  <c r="G289" i="16" s="1"/>
  <c r="E289" i="16"/>
  <c r="C285" i="16"/>
  <c r="F285" i="16"/>
  <c r="G285" i="16" s="1"/>
  <c r="D285" i="16"/>
  <c r="E285" i="16"/>
  <c r="E281" i="16"/>
  <c r="D281" i="16"/>
  <c r="C281" i="16"/>
  <c r="F281" i="16"/>
  <c r="G281" i="16" s="1"/>
  <c r="E277" i="16"/>
  <c r="D277" i="16"/>
  <c r="F277" i="16"/>
  <c r="G277" i="16" s="1"/>
  <c r="C277" i="16"/>
  <c r="E273" i="16"/>
  <c r="D273" i="16"/>
  <c r="C273" i="16"/>
  <c r="F273" i="16"/>
  <c r="G273" i="16" s="1"/>
  <c r="E269" i="16"/>
  <c r="D269" i="16"/>
  <c r="F269" i="16"/>
  <c r="G269" i="16" s="1"/>
  <c r="C269" i="16"/>
  <c r="E265" i="16"/>
  <c r="D265" i="16"/>
  <c r="C265" i="16"/>
  <c r="F265" i="16"/>
  <c r="G265" i="16" s="1"/>
  <c r="E261" i="16"/>
  <c r="D261" i="16"/>
  <c r="F261" i="16"/>
  <c r="G261" i="16" s="1"/>
  <c r="C261" i="16"/>
  <c r="E257" i="16"/>
  <c r="D257" i="16"/>
  <c r="C257" i="16"/>
  <c r="F257" i="16"/>
  <c r="G257" i="16" s="1"/>
  <c r="E253" i="16"/>
  <c r="D253" i="16"/>
  <c r="F253" i="16"/>
  <c r="G253" i="16" s="1"/>
  <c r="C253" i="16"/>
  <c r="E249" i="16"/>
  <c r="D249" i="16"/>
  <c r="C249" i="16"/>
  <c r="F249" i="16"/>
  <c r="G249" i="16" s="1"/>
  <c r="E245" i="16"/>
  <c r="D245" i="16"/>
  <c r="F245" i="16"/>
  <c r="G245" i="16" s="1"/>
  <c r="C245" i="16"/>
  <c r="C241" i="16"/>
  <c r="F241" i="16"/>
  <c r="G241" i="16" s="1"/>
  <c r="D241" i="16"/>
  <c r="E241" i="16"/>
  <c r="E237" i="16"/>
  <c r="D237" i="16"/>
  <c r="C237" i="16"/>
  <c r="F237" i="16"/>
  <c r="G237" i="16" s="1"/>
  <c r="C233" i="16"/>
  <c r="F233" i="16"/>
  <c r="G233" i="16" s="1"/>
  <c r="E233" i="16"/>
  <c r="D233" i="16"/>
  <c r="E229" i="16"/>
  <c r="D229" i="16"/>
  <c r="F229" i="16"/>
  <c r="G229" i="16" s="1"/>
  <c r="C229" i="16"/>
  <c r="C225" i="16"/>
  <c r="F225" i="16"/>
  <c r="G225" i="16" s="1"/>
  <c r="D225" i="16"/>
  <c r="E225" i="16"/>
  <c r="E221" i="16"/>
  <c r="D221" i="16"/>
  <c r="C221" i="16"/>
  <c r="F221" i="16"/>
  <c r="G221" i="16" s="1"/>
  <c r="C217" i="16"/>
  <c r="F217" i="16"/>
  <c r="G217" i="16" s="1"/>
  <c r="E217" i="16"/>
  <c r="D217" i="16"/>
  <c r="C213" i="16"/>
  <c r="F213" i="16"/>
  <c r="G213" i="16" s="1"/>
  <c r="D213" i="16"/>
  <c r="E213" i="16"/>
  <c r="E209" i="16"/>
  <c r="D209" i="16"/>
  <c r="C209" i="16"/>
  <c r="F209" i="16"/>
  <c r="G209" i="16" s="1"/>
  <c r="C205" i="16"/>
  <c r="F205" i="16"/>
  <c r="G205" i="16" s="1"/>
  <c r="E205" i="16"/>
  <c r="D205" i="16"/>
  <c r="E201" i="16"/>
  <c r="D201" i="16"/>
  <c r="C201" i="16"/>
  <c r="F201" i="16"/>
  <c r="G201" i="16" s="1"/>
  <c r="C197" i="16"/>
  <c r="F197" i="16"/>
  <c r="G197" i="16" s="1"/>
  <c r="D197" i="16"/>
  <c r="E197" i="16"/>
  <c r="E193" i="16"/>
  <c r="D193" i="16"/>
  <c r="C193" i="16"/>
  <c r="F193" i="16"/>
  <c r="G193" i="16" s="1"/>
  <c r="C189" i="16"/>
  <c r="F189" i="16"/>
  <c r="G189" i="16" s="1"/>
  <c r="E189" i="16"/>
  <c r="D189" i="16"/>
  <c r="C185" i="16"/>
  <c r="E185" i="16"/>
  <c r="D185" i="16"/>
  <c r="F185" i="16"/>
  <c r="G185" i="16" s="1"/>
  <c r="E181" i="16"/>
  <c r="D181" i="16"/>
  <c r="C181" i="16"/>
  <c r="F181" i="16"/>
  <c r="G181" i="16" s="1"/>
  <c r="C178" i="16"/>
  <c r="F178" i="16"/>
  <c r="G178" i="16" s="1"/>
  <c r="D178" i="16"/>
  <c r="E178" i="16"/>
  <c r="F174" i="16"/>
  <c r="G174" i="16" s="1"/>
  <c r="C174" i="16"/>
  <c r="E174" i="16"/>
  <c r="D174" i="16"/>
  <c r="C170" i="16"/>
  <c r="F170" i="16"/>
  <c r="G170" i="16" s="1"/>
  <c r="D170" i="16"/>
  <c r="E170" i="16"/>
  <c r="F166" i="16"/>
  <c r="G166" i="16" s="1"/>
  <c r="C166" i="16"/>
  <c r="E166" i="16"/>
  <c r="D166" i="16"/>
  <c r="C162" i="16"/>
  <c r="F162" i="16"/>
  <c r="G162" i="16" s="1"/>
  <c r="D162" i="16"/>
  <c r="E162" i="16"/>
  <c r="F158" i="16"/>
  <c r="G158" i="16" s="1"/>
  <c r="C158" i="16"/>
  <c r="E158" i="16"/>
  <c r="D158" i="16"/>
  <c r="C154" i="16"/>
  <c r="F154" i="16"/>
  <c r="G154" i="16" s="1"/>
  <c r="D154" i="16"/>
  <c r="E154" i="16"/>
  <c r="F150" i="16"/>
  <c r="G150" i="16" s="1"/>
  <c r="C150" i="16"/>
  <c r="E150" i="16"/>
  <c r="D150" i="16"/>
  <c r="C146" i="16"/>
  <c r="F146" i="16"/>
  <c r="G146" i="16" s="1"/>
  <c r="D146" i="16"/>
  <c r="E146" i="16"/>
  <c r="C142" i="16"/>
  <c r="F142" i="16"/>
  <c r="G142" i="16" s="1"/>
  <c r="E142" i="16"/>
  <c r="D142" i="16"/>
  <c r="C138" i="16"/>
  <c r="F138" i="16"/>
  <c r="G138" i="16" s="1"/>
  <c r="D138" i="16"/>
  <c r="E138" i="16"/>
  <c r="C134" i="16"/>
  <c r="F134" i="16"/>
  <c r="G134" i="16" s="1"/>
  <c r="E134" i="16"/>
  <c r="D134" i="16"/>
  <c r="C130" i="16"/>
  <c r="F130" i="16"/>
  <c r="G130" i="16" s="1"/>
  <c r="D130" i="16"/>
  <c r="E130" i="16"/>
  <c r="C126" i="16"/>
  <c r="F126" i="16"/>
  <c r="G126" i="16" s="1"/>
  <c r="E126" i="16"/>
  <c r="D126" i="16"/>
  <c r="C122" i="16"/>
  <c r="F122" i="16"/>
  <c r="G122" i="16" s="1"/>
  <c r="D122" i="16"/>
  <c r="E122" i="16"/>
  <c r="C118" i="16"/>
  <c r="F118" i="16"/>
  <c r="G118" i="16" s="1"/>
  <c r="E118" i="16"/>
  <c r="D118" i="16"/>
  <c r="C114" i="16"/>
  <c r="F114" i="16"/>
  <c r="G114" i="16" s="1"/>
  <c r="D114" i="16"/>
  <c r="E114" i="16"/>
  <c r="C110" i="16"/>
  <c r="F110" i="16"/>
  <c r="G110" i="16" s="1"/>
  <c r="E110" i="16"/>
  <c r="D110" i="16"/>
  <c r="C106" i="16"/>
  <c r="F106" i="16" s="1"/>
  <c r="G106" i="16" s="1"/>
  <c r="D296" i="16"/>
  <c r="E296" i="16"/>
  <c r="F296" i="16"/>
  <c r="G296" i="16" s="1"/>
  <c r="C296" i="16"/>
  <c r="C292" i="16"/>
  <c r="F292" i="16"/>
  <c r="G292" i="16" s="1"/>
  <c r="D292" i="16"/>
  <c r="E292" i="16"/>
  <c r="D288" i="16"/>
  <c r="E288" i="16"/>
  <c r="F288" i="16"/>
  <c r="G288" i="16" s="1"/>
  <c r="C288" i="16"/>
  <c r="C284" i="16"/>
  <c r="F284" i="16"/>
  <c r="G284" i="16" s="1"/>
  <c r="E284" i="16"/>
  <c r="D284" i="16"/>
  <c r="F280" i="16"/>
  <c r="G280" i="16" s="1"/>
  <c r="D280" i="16"/>
  <c r="C280" i="16"/>
  <c r="E280" i="16"/>
  <c r="F276" i="16"/>
  <c r="G276" i="16" s="1"/>
  <c r="C276" i="16"/>
  <c r="E276" i="16"/>
  <c r="D276" i="16"/>
  <c r="F272" i="16"/>
  <c r="G272" i="16" s="1"/>
  <c r="D272" i="16"/>
  <c r="E272" i="16"/>
  <c r="C272" i="16"/>
  <c r="F268" i="16"/>
  <c r="G268" i="16" s="1"/>
  <c r="C268" i="16"/>
  <c r="E268" i="16"/>
  <c r="D268" i="16"/>
  <c r="F264" i="16"/>
  <c r="G264" i="16" s="1"/>
  <c r="D264" i="16"/>
  <c r="C264" i="16"/>
  <c r="E264" i="16"/>
  <c r="F260" i="16"/>
  <c r="G260" i="16" s="1"/>
  <c r="C260" i="16"/>
  <c r="E260" i="16"/>
  <c r="D260" i="16"/>
  <c r="F256" i="16"/>
  <c r="G256" i="16" s="1"/>
  <c r="D256" i="16"/>
  <c r="E256" i="16"/>
  <c r="C256" i="16"/>
  <c r="F252" i="16"/>
  <c r="G252" i="16" s="1"/>
  <c r="C252" i="16"/>
  <c r="E252" i="16"/>
  <c r="D252" i="16"/>
  <c r="F248" i="16"/>
  <c r="G248" i="16" s="1"/>
  <c r="D248" i="16"/>
  <c r="C248" i="16"/>
  <c r="E248" i="16"/>
  <c r="F244" i="16"/>
  <c r="G244" i="16" s="1"/>
  <c r="C244" i="16"/>
  <c r="E244" i="16"/>
  <c r="D244" i="16"/>
  <c r="D240" i="16"/>
  <c r="E240" i="16"/>
  <c r="F240" i="16"/>
  <c r="G240" i="16" s="1"/>
  <c r="C240" i="16"/>
  <c r="F236" i="16"/>
  <c r="G236" i="16" s="1"/>
  <c r="D236" i="16"/>
  <c r="E236" i="16"/>
  <c r="C236" i="16"/>
  <c r="D232" i="16"/>
  <c r="E232" i="16"/>
  <c r="F232" i="16"/>
  <c r="G232" i="16" s="1"/>
  <c r="C232" i="16"/>
  <c r="F228" i="16"/>
  <c r="G228" i="16" s="1"/>
  <c r="E228" i="16"/>
  <c r="D228" i="16"/>
  <c r="C228" i="16"/>
  <c r="D224" i="16"/>
  <c r="E224" i="16"/>
  <c r="F224" i="16"/>
  <c r="G224" i="16" s="1"/>
  <c r="C224" i="16"/>
  <c r="F220" i="16"/>
  <c r="G220" i="16" s="1"/>
  <c r="D220" i="16"/>
  <c r="E220" i="16"/>
  <c r="C220" i="16"/>
  <c r="D216" i="16"/>
  <c r="E216" i="16"/>
  <c r="F216" i="16"/>
  <c r="G216" i="16" s="1"/>
  <c r="C216" i="16"/>
  <c r="D212" i="16"/>
  <c r="E212" i="16"/>
  <c r="C212" i="16"/>
  <c r="F212" i="16"/>
  <c r="G212" i="16" s="1"/>
  <c r="C208" i="16"/>
  <c r="F208" i="16"/>
  <c r="G208" i="16" s="1"/>
  <c r="D208" i="16"/>
  <c r="E208" i="16"/>
  <c r="D204" i="16"/>
  <c r="E204" i="16"/>
  <c r="C204" i="16"/>
  <c r="F204" i="16"/>
  <c r="G204" i="16" s="1"/>
  <c r="C200" i="16"/>
  <c r="F200" i="16"/>
  <c r="G200" i="16" s="1"/>
  <c r="D200" i="16"/>
  <c r="E200" i="16"/>
  <c r="D196" i="16"/>
  <c r="E196" i="16"/>
  <c r="C196" i="16"/>
  <c r="F196" i="16"/>
  <c r="G196" i="16" s="1"/>
  <c r="C192" i="16"/>
  <c r="F192" i="16"/>
  <c r="G192" i="16" s="1"/>
  <c r="D192" i="16"/>
  <c r="E192" i="16"/>
  <c r="D188" i="16"/>
  <c r="E188" i="16"/>
  <c r="C188" i="16"/>
  <c r="F188" i="16"/>
  <c r="G188" i="16" s="1"/>
  <c r="C184" i="16"/>
  <c r="F184" i="16"/>
  <c r="G184" i="16" s="1"/>
  <c r="D184" i="16"/>
  <c r="E184" i="16"/>
  <c r="C180" i="16"/>
  <c r="F180" i="16"/>
  <c r="G180" i="16" s="1"/>
  <c r="D180" i="16"/>
  <c r="E180" i="16"/>
  <c r="E175" i="16"/>
  <c r="F175" i="16"/>
  <c r="G175" i="16" s="1"/>
  <c r="D175" i="16"/>
  <c r="C175" i="16"/>
  <c r="E171" i="16"/>
  <c r="F171" i="16"/>
  <c r="G171" i="16" s="1"/>
  <c r="D171" i="16"/>
  <c r="C171" i="16"/>
  <c r="E167" i="16"/>
  <c r="F167" i="16"/>
  <c r="G167" i="16" s="1"/>
  <c r="D167" i="16"/>
  <c r="C167" i="16"/>
  <c r="E163" i="16"/>
  <c r="F163" i="16"/>
  <c r="G163" i="16" s="1"/>
  <c r="D163" i="16"/>
  <c r="C163" i="16"/>
  <c r="E159" i="16"/>
  <c r="F159" i="16"/>
  <c r="G159" i="16" s="1"/>
  <c r="D159" i="16"/>
  <c r="C159" i="16"/>
  <c r="E155" i="16"/>
  <c r="F155" i="16"/>
  <c r="G155" i="16" s="1"/>
  <c r="D155" i="16"/>
  <c r="C155" i="16"/>
  <c r="E151" i="16"/>
  <c r="F151" i="16"/>
  <c r="G151" i="16" s="1"/>
  <c r="D151" i="16"/>
  <c r="C151" i="16"/>
  <c r="E147" i="16"/>
  <c r="F147" i="16"/>
  <c r="G147" i="16" s="1"/>
  <c r="D147" i="16"/>
  <c r="C147" i="16"/>
  <c r="E143" i="16"/>
  <c r="F143" i="16"/>
  <c r="G143" i="16" s="1"/>
  <c r="D143" i="16"/>
  <c r="C143" i="16"/>
  <c r="E139" i="16"/>
  <c r="F139" i="16"/>
  <c r="G139" i="16" s="1"/>
  <c r="D139" i="16"/>
  <c r="C139" i="16"/>
  <c r="E135" i="16"/>
  <c r="F135" i="16"/>
  <c r="G135" i="16" s="1"/>
  <c r="D135" i="16"/>
  <c r="C135" i="16"/>
  <c r="E131" i="16"/>
  <c r="F131" i="16"/>
  <c r="G131" i="16" s="1"/>
  <c r="D131" i="16"/>
  <c r="C131" i="16"/>
  <c r="E127" i="16"/>
  <c r="F127" i="16"/>
  <c r="G127" i="16" s="1"/>
  <c r="D127" i="16"/>
  <c r="C127" i="16"/>
  <c r="E123" i="16"/>
  <c r="F123" i="16"/>
  <c r="G123" i="16" s="1"/>
  <c r="D123" i="16"/>
  <c r="C123" i="16"/>
  <c r="E119" i="16"/>
  <c r="F119" i="16"/>
  <c r="G119" i="16" s="1"/>
  <c r="D119" i="16"/>
  <c r="C119" i="16"/>
  <c r="E115" i="16"/>
  <c r="F115" i="16"/>
  <c r="G115" i="16" s="1"/>
  <c r="D115" i="16"/>
  <c r="C115" i="16"/>
  <c r="E111" i="16"/>
  <c r="F111" i="16"/>
  <c r="G111" i="16" s="1"/>
  <c r="D111" i="16"/>
  <c r="C111" i="16"/>
  <c r="E107" i="16"/>
  <c r="F107" i="16"/>
  <c r="G107" i="16" s="1"/>
  <c r="D107" i="16"/>
  <c r="C107" i="16"/>
  <c r="C103" i="16"/>
  <c r="D103" i="16" s="1"/>
  <c r="F299" i="16"/>
  <c r="G299" i="16" s="1"/>
  <c r="D299" i="16"/>
  <c r="E299" i="16"/>
  <c r="C299" i="16"/>
  <c r="F295" i="16"/>
  <c r="G295" i="16" s="1"/>
  <c r="C295" i="16"/>
  <c r="E295" i="16"/>
  <c r="D295" i="16"/>
  <c r="E291" i="16"/>
  <c r="D291" i="16"/>
  <c r="C291" i="16"/>
  <c r="F291" i="16"/>
  <c r="G291" i="16" s="1"/>
  <c r="D287" i="16"/>
  <c r="C287" i="16"/>
  <c r="F287" i="16"/>
  <c r="G287" i="16" s="1"/>
  <c r="E287" i="16"/>
  <c r="C283" i="16"/>
  <c r="D283" i="16"/>
  <c r="F283" i="16"/>
  <c r="G283" i="16" s="1"/>
  <c r="E283" i="16"/>
  <c r="E279" i="16"/>
  <c r="F279" i="16"/>
  <c r="G279" i="16" s="1"/>
  <c r="D279" i="16"/>
  <c r="C279" i="16"/>
  <c r="D275" i="16"/>
  <c r="E275" i="16"/>
  <c r="F275" i="16"/>
  <c r="G275" i="16" s="1"/>
  <c r="C275" i="16"/>
  <c r="E271" i="16"/>
  <c r="F271" i="16"/>
  <c r="G271" i="16" s="1"/>
  <c r="D271" i="16"/>
  <c r="C271" i="16"/>
  <c r="D267" i="16"/>
  <c r="F267" i="16"/>
  <c r="G267" i="16" s="1"/>
  <c r="E267" i="16"/>
  <c r="C267" i="16"/>
  <c r="E263" i="16"/>
  <c r="F263" i="16"/>
  <c r="G263" i="16" s="1"/>
  <c r="D263" i="16"/>
  <c r="C263" i="16"/>
  <c r="D259" i="16"/>
  <c r="E259" i="16"/>
  <c r="F259" i="16"/>
  <c r="G259" i="16" s="1"/>
  <c r="C259" i="16"/>
  <c r="E255" i="16"/>
  <c r="F255" i="16"/>
  <c r="G255" i="16" s="1"/>
  <c r="D255" i="16"/>
  <c r="C255" i="16"/>
  <c r="D251" i="16"/>
  <c r="F251" i="16"/>
  <c r="G251" i="16" s="1"/>
  <c r="E251" i="16"/>
  <c r="C251" i="16"/>
  <c r="E247" i="16"/>
  <c r="F247" i="16"/>
  <c r="G247" i="16" s="1"/>
  <c r="D247" i="16"/>
  <c r="C247" i="16"/>
  <c r="D243" i="16"/>
  <c r="E243" i="16"/>
  <c r="F243" i="16"/>
  <c r="G243" i="16" s="1"/>
  <c r="C243" i="16"/>
  <c r="C239" i="16"/>
  <c r="D239" i="16"/>
  <c r="E239" i="16"/>
  <c r="F239" i="16"/>
  <c r="G239" i="16" s="1"/>
  <c r="C235" i="16"/>
  <c r="D235" i="16"/>
  <c r="E235" i="16"/>
  <c r="F235" i="16"/>
  <c r="G235" i="16" s="1"/>
  <c r="C231" i="16"/>
  <c r="D231" i="16"/>
  <c r="E231" i="16"/>
  <c r="F231" i="16"/>
  <c r="G231" i="16" s="1"/>
  <c r="C227" i="16"/>
  <c r="D227" i="16"/>
  <c r="E227" i="16"/>
  <c r="F227" i="16"/>
  <c r="G227" i="16" s="1"/>
  <c r="C223" i="16"/>
  <c r="D223" i="16"/>
  <c r="E223" i="16"/>
  <c r="F223" i="16"/>
  <c r="G223" i="16" s="1"/>
  <c r="C219" i="16"/>
  <c r="D219" i="16"/>
  <c r="E219" i="16"/>
  <c r="F219" i="16"/>
  <c r="G219" i="16" s="1"/>
  <c r="E215" i="16"/>
  <c r="F215" i="16"/>
  <c r="G215" i="16" s="1"/>
  <c r="C215" i="16"/>
  <c r="D215" i="16"/>
  <c r="C211" i="16"/>
  <c r="D211" i="16"/>
  <c r="E211" i="16"/>
  <c r="F211" i="16"/>
  <c r="G211" i="16" s="1"/>
  <c r="C207" i="16"/>
  <c r="E207" i="16"/>
  <c r="F207" i="16"/>
  <c r="G207" i="16" s="1"/>
  <c r="D207" i="16"/>
  <c r="C203" i="16"/>
  <c r="D203" i="16"/>
  <c r="E203" i="16"/>
  <c r="F203" i="16"/>
  <c r="G203" i="16" s="1"/>
  <c r="C199" i="16"/>
  <c r="E199" i="16"/>
  <c r="F199" i="16"/>
  <c r="G199" i="16" s="1"/>
  <c r="D199" i="16"/>
  <c r="C195" i="16"/>
  <c r="D195" i="16"/>
  <c r="E195" i="16"/>
  <c r="F195" i="16"/>
  <c r="G195" i="16" s="1"/>
  <c r="C191" i="16"/>
  <c r="E191" i="16"/>
  <c r="F191" i="16"/>
  <c r="G191" i="16" s="1"/>
  <c r="D191" i="16"/>
  <c r="C187" i="16"/>
  <c r="D187" i="16"/>
  <c r="E187" i="16"/>
  <c r="F187" i="16"/>
  <c r="G187" i="16" s="1"/>
  <c r="E183" i="16"/>
  <c r="F183" i="16"/>
  <c r="G183" i="16" s="1"/>
  <c r="D183" i="16"/>
  <c r="C183" i="16"/>
  <c r="E179" i="16"/>
  <c r="F179" i="16"/>
  <c r="G179" i="16" s="1"/>
  <c r="D179" i="16"/>
  <c r="C179" i="16"/>
  <c r="C176" i="16"/>
  <c r="F176" i="16"/>
  <c r="G176" i="16" s="1"/>
  <c r="D176" i="16"/>
  <c r="E176" i="16"/>
  <c r="C172" i="16"/>
  <c r="F172" i="16"/>
  <c r="G172" i="16" s="1"/>
  <c r="D172" i="16"/>
  <c r="E172" i="16"/>
  <c r="C168" i="16"/>
  <c r="F168" i="16"/>
  <c r="G168" i="16" s="1"/>
  <c r="D168" i="16"/>
  <c r="E168" i="16"/>
  <c r="C164" i="16"/>
  <c r="F164" i="16"/>
  <c r="G164" i="16" s="1"/>
  <c r="D164" i="16"/>
  <c r="E164" i="16"/>
  <c r="C160" i="16"/>
  <c r="F160" i="16"/>
  <c r="G160" i="16" s="1"/>
  <c r="D160" i="16"/>
  <c r="E160" i="16"/>
  <c r="C156" i="16"/>
  <c r="F156" i="16"/>
  <c r="G156" i="16" s="1"/>
  <c r="D156" i="16"/>
  <c r="E156" i="16"/>
  <c r="C152" i="16"/>
  <c r="F152" i="16"/>
  <c r="G152" i="16" s="1"/>
  <c r="D152" i="16"/>
  <c r="E152" i="16"/>
  <c r="C148" i="16"/>
  <c r="F148" i="16"/>
  <c r="G148" i="16" s="1"/>
  <c r="D148" i="16"/>
  <c r="E148" i="16"/>
  <c r="C144" i="16"/>
  <c r="F144" i="16"/>
  <c r="G144" i="16" s="1"/>
  <c r="D144" i="16"/>
  <c r="E144" i="16"/>
  <c r="C140" i="16"/>
  <c r="F140" i="16"/>
  <c r="G140" i="16" s="1"/>
  <c r="D140" i="16"/>
  <c r="E140" i="16"/>
  <c r="C136" i="16"/>
  <c r="F136" i="16"/>
  <c r="G136" i="16" s="1"/>
  <c r="D136" i="16"/>
  <c r="E136" i="16"/>
  <c r="C132" i="16"/>
  <c r="F132" i="16"/>
  <c r="G132" i="16" s="1"/>
  <c r="D132" i="16"/>
  <c r="E132" i="16"/>
  <c r="C128" i="16"/>
  <c r="F128" i="16"/>
  <c r="G128" i="16" s="1"/>
  <c r="D128" i="16"/>
  <c r="E128" i="16"/>
  <c r="C124" i="16"/>
  <c r="F124" i="16"/>
  <c r="G124" i="16" s="1"/>
  <c r="D124" i="16"/>
  <c r="E124" i="16"/>
  <c r="C120" i="16"/>
  <c r="F120" i="16"/>
  <c r="G120" i="16" s="1"/>
  <c r="D120" i="16"/>
  <c r="E120" i="16"/>
  <c r="C116" i="16"/>
  <c r="F116" i="16"/>
  <c r="G116" i="16" s="1"/>
  <c r="D116" i="16"/>
  <c r="E116" i="16"/>
  <c r="C112" i="16"/>
  <c r="F112" i="16"/>
  <c r="G112" i="16" s="1"/>
  <c r="D112" i="16"/>
  <c r="E112" i="16"/>
  <c r="C108" i="16"/>
  <c r="F108" i="16"/>
  <c r="G108" i="16" s="1"/>
  <c r="D108" i="16"/>
  <c r="E108" i="16"/>
  <c r="C104" i="16"/>
  <c r="F104" i="16" s="1"/>
  <c r="D7" i="16"/>
  <c r="D102" i="16"/>
  <c r="R1504" i="7"/>
  <c r="D101" i="22" l="1"/>
  <c r="E104" i="22"/>
  <c r="E102" i="22"/>
  <c r="D102" i="22"/>
  <c r="E101" i="22"/>
  <c r="D103" i="22"/>
  <c r="E103" i="22"/>
  <c r="F105" i="22"/>
  <c r="D104" i="22"/>
  <c r="H83" i="22"/>
  <c r="I76" i="22" s="1"/>
  <c r="J76" i="22" s="1"/>
  <c r="H80" i="22"/>
  <c r="I79" i="22" s="1"/>
  <c r="J79" i="22" s="1"/>
  <c r="H78" i="22"/>
  <c r="I81" i="22" s="1"/>
  <c r="J81" i="22" s="1"/>
  <c r="H76" i="22"/>
  <c r="I83" i="22" s="1"/>
  <c r="J83" i="22" s="1"/>
  <c r="H81" i="22"/>
  <c r="I78" i="22" s="1"/>
  <c r="J78" i="22" s="1"/>
  <c r="H79" i="22"/>
  <c r="I80" i="22" s="1"/>
  <c r="J80" i="22" s="1"/>
  <c r="H77" i="22"/>
  <c r="I82" i="22" s="1"/>
  <c r="J82" i="22" s="1"/>
  <c r="H84" i="22"/>
  <c r="I75" i="22" s="1"/>
  <c r="J75" i="22" s="1"/>
  <c r="H82" i="22"/>
  <c r="I77" i="22" s="1"/>
  <c r="J77" i="22" s="1"/>
  <c r="H75" i="22"/>
  <c r="I84" i="22" s="1"/>
  <c r="J84" i="22" s="1"/>
  <c r="E106" i="16"/>
  <c r="D106" i="16"/>
  <c r="H80" i="16"/>
  <c r="D105" i="16"/>
  <c r="F105" i="16"/>
  <c r="H78" i="16"/>
  <c r="H76" i="16"/>
  <c r="H75" i="16"/>
  <c r="H81" i="16"/>
  <c r="H79" i="16"/>
  <c r="H77" i="16"/>
  <c r="H83" i="16"/>
  <c r="H84" i="16"/>
  <c r="H82" i="16"/>
  <c r="E104" i="16"/>
  <c r="D104" i="16"/>
  <c r="E102" i="16"/>
  <c r="F19" i="12"/>
  <c r="T3" i="3"/>
  <c r="Y3" i="1"/>
  <c r="C93" i="22" l="1"/>
  <c r="D90" i="22" s="1"/>
  <c r="E90" i="22" s="1"/>
  <c r="C89" i="22"/>
  <c r="D94" i="22" s="1"/>
  <c r="E94" i="22" s="1"/>
  <c r="C92" i="22"/>
  <c r="D91" i="22" s="1"/>
  <c r="E91" i="22" s="1"/>
  <c r="C88" i="22"/>
  <c r="D95" i="22" s="1"/>
  <c r="E95" i="22" s="1"/>
  <c r="C96" i="22"/>
  <c r="D87" i="22" s="1"/>
  <c r="E87" i="22" s="1"/>
  <c r="C91" i="22"/>
  <c r="D92" i="22" s="1"/>
  <c r="E92" i="22" s="1"/>
  <c r="C87" i="22"/>
  <c r="D96" i="22" s="1"/>
  <c r="E96" i="22" s="1"/>
  <c r="C95" i="22"/>
  <c r="D88" i="22" s="1"/>
  <c r="E88" i="22" s="1"/>
  <c r="C94" i="22"/>
  <c r="D89" i="22" s="1"/>
  <c r="E89" i="22" s="1"/>
  <c r="C90" i="22"/>
  <c r="D93" i="22" s="1"/>
  <c r="E93" i="22" s="1"/>
  <c r="C88" i="16"/>
  <c r="F102" i="16"/>
  <c r="F103" i="16"/>
  <c r="E103" i="16"/>
  <c r="C94" i="16"/>
  <c r="C93" i="16"/>
  <c r="C90" i="16"/>
  <c r="C95" i="16"/>
  <c r="C91" i="16"/>
  <c r="C89" i="16"/>
  <c r="C87" i="16"/>
  <c r="C96" i="16"/>
  <c r="C92" i="16"/>
  <c r="G19" i="12"/>
  <c r="H19" i="12" s="1"/>
  <c r="I19" i="12" s="1"/>
  <c r="D33" i="12" s="1"/>
  <c r="AA3" i="1"/>
  <c r="F305" i="16" l="1"/>
  <c r="E305" i="16"/>
  <c r="E306" i="16" l="1"/>
  <c r="F306" i="16"/>
  <c r="D306" i="16" l="1"/>
  <c r="D305" i="16"/>
  <c r="D96" i="16"/>
  <c r="E96" i="16" s="1"/>
  <c r="D92" i="16"/>
  <c r="E92" i="16" s="1"/>
  <c r="D88" i="16"/>
  <c r="E88" i="16" s="1"/>
  <c r="D93" i="16"/>
  <c r="E93" i="16" s="1"/>
  <c r="D89" i="16"/>
  <c r="E89" i="16" s="1"/>
  <c r="D94" i="16"/>
  <c r="E94" i="16" s="1"/>
  <c r="D90" i="16"/>
  <c r="E90" i="16" s="1"/>
  <c r="D95" i="16"/>
  <c r="E95" i="16" s="1"/>
  <c r="D91" i="16"/>
  <c r="E91" i="16" s="1"/>
  <c r="D87" i="16"/>
  <c r="E87" i="16" s="1"/>
  <c r="P32" i="3" l="1"/>
  <c r="R32" i="3" s="1"/>
  <c r="E312" i="16"/>
  <c r="E311" i="16"/>
  <c r="D510" i="16"/>
  <c r="F311" i="16"/>
  <c r="I76" i="16"/>
  <c r="J76" i="16" s="1"/>
  <c r="I78" i="16"/>
  <c r="J78" i="16" s="1"/>
  <c r="I80" i="16"/>
  <c r="J80" i="16" s="1"/>
  <c r="I82" i="16"/>
  <c r="J82" i="16" s="1"/>
  <c r="I84" i="16"/>
  <c r="J84" i="16" s="1"/>
  <c r="I75" i="16"/>
  <c r="J75" i="16" s="1"/>
  <c r="I77" i="16"/>
  <c r="J77" i="16" s="1"/>
  <c r="I79" i="16"/>
  <c r="J79" i="16" s="1"/>
  <c r="I81" i="16"/>
  <c r="J81" i="16" s="1"/>
  <c r="I83" i="16"/>
  <c r="J83" i="16" s="1"/>
  <c r="E307" i="16" l="1"/>
  <c r="D511" i="16"/>
  <c r="E510" i="16"/>
  <c r="F312" i="16"/>
  <c r="D512" i="16"/>
  <c r="D23" i="16"/>
  <c r="D311" i="16"/>
  <c r="D307" i="16" l="1"/>
  <c r="F307" i="16"/>
  <c r="E511" i="16"/>
  <c r="D312" i="16"/>
  <c r="E512" i="16"/>
  <c r="E309" i="16" l="1"/>
  <c r="D515" i="16"/>
  <c r="E308" i="16"/>
  <c r="D516" i="16"/>
  <c r="E101" i="16" l="1"/>
  <c r="D24" i="16" l="1"/>
  <c r="F101" i="16"/>
  <c r="F309" i="16"/>
  <c r="E515" i="16"/>
  <c r="F308" i="16"/>
  <c r="G311" i="16" s="1"/>
  <c r="E516" i="16"/>
  <c r="D309" i="16" l="1"/>
  <c r="D308" i="16"/>
  <c r="G515" i="16"/>
  <c r="G510" i="16"/>
  <c r="G516" i="16"/>
  <c r="G512" i="16"/>
  <c r="G513" i="16"/>
  <c r="G511" i="16"/>
  <c r="G305" i="16"/>
  <c r="G309" i="16"/>
  <c r="G307" i="16"/>
  <c r="G306" i="16"/>
  <c r="G308" i="16"/>
  <c r="G312" i="16"/>
  <c r="H512" i="16" l="1"/>
  <c r="H514" i="16"/>
  <c r="H511" i="16"/>
  <c r="H513" i="16"/>
  <c r="H510" i="16"/>
  <c r="H307" i="16"/>
  <c r="H309" i="16"/>
  <c r="H306" i="16"/>
  <c r="H308" i="16"/>
  <c r="H305" i="16"/>
  <c r="I513" i="16" l="1"/>
  <c r="J513" i="16"/>
  <c r="I514" i="16"/>
  <c r="J514" i="16"/>
  <c r="I511" i="16"/>
  <c r="J511" i="16"/>
  <c r="I512" i="16"/>
  <c r="J512" i="16"/>
  <c r="I510" i="16"/>
  <c r="J510" i="16"/>
  <c r="I306" i="16"/>
  <c r="J306" i="16"/>
  <c r="I309" i="16"/>
  <c r="J309" i="16"/>
  <c r="I307" i="16"/>
  <c r="J307" i="16"/>
  <c r="I308" i="16"/>
  <c r="J308" i="16"/>
  <c r="I305" i="16"/>
  <c r="J305" i="16"/>
  <c r="F6" i="12" l="1"/>
  <c r="F7" i="12" s="1"/>
  <c r="F8" i="12" s="1"/>
  <c r="F9" i="12" s="1"/>
  <c r="E246" i="11"/>
  <c r="D248" i="11"/>
  <c r="D245" i="11"/>
  <c r="D232" i="11"/>
  <c r="D236" i="11"/>
  <c r="D237" i="11"/>
  <c r="D247" i="11"/>
  <c r="D249" i="11"/>
  <c r="D227" i="11"/>
  <c r="D223" i="11"/>
  <c r="D235" i="11"/>
  <c r="D231" i="11"/>
  <c r="D224" i="11"/>
  <c r="D228" i="11"/>
  <c r="D252" i="11"/>
  <c r="D253" i="11"/>
  <c r="D221" i="11"/>
  <c r="D233" i="11"/>
  <c r="D240" i="11"/>
  <c r="D219" i="11"/>
  <c r="D244" i="11"/>
  <c r="D251" i="11"/>
  <c r="D220" i="11"/>
  <c r="D243" i="11"/>
  <c r="D239" i="11"/>
  <c r="E242" i="11"/>
  <c r="E230" i="11"/>
  <c r="E224" i="11"/>
  <c r="E226" i="11"/>
  <c r="E240" i="11"/>
  <c r="E250" i="11"/>
  <c r="E228" i="11"/>
  <c r="E234" i="11"/>
  <c r="E244" i="11"/>
  <c r="E252" i="11"/>
  <c r="E218" i="11"/>
  <c r="E232" i="11"/>
  <c r="E238" i="11"/>
  <c r="E220" i="11"/>
  <c r="E222" i="11"/>
  <c r="E236" i="11"/>
  <c r="E231" i="11"/>
  <c r="D238" i="11"/>
  <c r="F245" i="11"/>
  <c r="E221" i="11"/>
  <c r="E225" i="11"/>
  <c r="D218" i="11"/>
  <c r="F230" i="11"/>
  <c r="F239" i="11"/>
  <c r="F225" i="11"/>
  <c r="E251" i="11"/>
  <c r="D230" i="11"/>
  <c r="E227" i="11"/>
  <c r="F236" i="11"/>
  <c r="F237" i="11"/>
  <c r="F250" i="11"/>
  <c r="F253" i="11"/>
  <c r="E237" i="11"/>
  <c r="F233" i="11"/>
  <c r="D222" i="11"/>
  <c r="F238" i="11"/>
  <c r="D246" i="11"/>
  <c r="F241" i="11"/>
  <c r="F252" i="11"/>
  <c r="E235" i="11"/>
  <c r="F240" i="11"/>
  <c r="F249" i="11"/>
  <c r="F229" i="11"/>
  <c r="D225" i="11"/>
  <c r="F220" i="11"/>
  <c r="F234" i="11"/>
  <c r="F243" i="11"/>
  <c r="E233" i="11"/>
  <c r="D250" i="11"/>
  <c r="E229" i="11"/>
  <c r="E243" i="11"/>
  <c r="F244" i="11"/>
  <c r="F218" i="11"/>
  <c r="F227" i="11"/>
  <c r="E245" i="11"/>
  <c r="E241" i="11"/>
  <c r="F224" i="11"/>
  <c r="F242" i="11"/>
  <c r="F248" i="11"/>
  <c r="E247" i="11"/>
  <c r="F221" i="11"/>
  <c r="E239" i="11"/>
  <c r="D242" i="11"/>
  <c r="E248" i="11"/>
  <c r="F223" i="11"/>
  <c r="F226" i="11"/>
  <c r="F235" i="11"/>
  <c r="E253" i="11"/>
  <c r="F247" i="11"/>
  <c r="F228" i="11"/>
  <c r="E223" i="11"/>
  <c r="D234" i="11"/>
  <c r="G234" i="11" s="1"/>
  <c r="D229" i="11"/>
  <c r="F246" i="11"/>
  <c r="F219" i="11"/>
  <c r="F222" i="11"/>
  <c r="F231" i="11"/>
  <c r="E249" i="11"/>
  <c r="D241" i="11"/>
  <c r="D226" i="11"/>
  <c r="G226" i="11" s="1"/>
  <c r="E219" i="11"/>
  <c r="F232" i="11"/>
  <c r="F251" i="11"/>
  <c r="D217" i="11"/>
  <c r="F217" i="11"/>
  <c r="E217" i="11"/>
  <c r="I21" i="15"/>
  <c r="H12" i="15"/>
  <c r="I17" i="15"/>
  <c r="H17" i="15"/>
  <c r="I12" i="15"/>
  <c r="I22" i="15"/>
  <c r="H15" i="15"/>
  <c r="H14" i="15"/>
  <c r="H21" i="15"/>
  <c r="I20" i="15"/>
  <c r="H10" i="15"/>
  <c r="I14" i="15"/>
  <c r="I19" i="15"/>
  <c r="I15" i="15"/>
  <c r="I16" i="15"/>
  <c r="I23" i="15"/>
  <c r="H19" i="15"/>
  <c r="H20" i="15"/>
  <c r="H22" i="15"/>
  <c r="H9" i="15"/>
  <c r="I11" i="15"/>
  <c r="H18" i="15"/>
  <c r="I18" i="15"/>
  <c r="H24" i="15"/>
  <c r="I24" i="15"/>
  <c r="H11" i="15"/>
  <c r="H23" i="15"/>
  <c r="H16" i="15"/>
  <c r="I9" i="15"/>
  <c r="I10" i="15"/>
  <c r="I8" i="15"/>
  <c r="H8" i="15"/>
  <c r="I6" i="15"/>
  <c r="I7" i="15"/>
  <c r="H7" i="15"/>
  <c r="E216" i="11"/>
  <c r="F216" i="11"/>
  <c r="D216" i="11"/>
  <c r="H6" i="15"/>
  <c r="O1504" i="7"/>
  <c r="G241" i="11" l="1"/>
  <c r="G229" i="11"/>
  <c r="G250" i="11"/>
  <c r="G230" i="11"/>
  <c r="G225" i="11"/>
  <c r="G242" i="11"/>
  <c r="G246" i="11"/>
  <c r="G222" i="11"/>
  <c r="G243" i="11"/>
  <c r="G251" i="11"/>
  <c r="G219" i="11"/>
  <c r="G233" i="11"/>
  <c r="G253" i="11"/>
  <c r="G228" i="11"/>
  <c r="G231" i="11"/>
  <c r="G223" i="11"/>
  <c r="G249" i="11"/>
  <c r="G237" i="11"/>
  <c r="G232" i="11"/>
  <c r="G248" i="11"/>
  <c r="G217" i="11"/>
  <c r="G218" i="11"/>
  <c r="G238" i="11"/>
  <c r="G239" i="11"/>
  <c r="G220" i="11"/>
  <c r="G244" i="11"/>
  <c r="G240" i="11"/>
  <c r="G221" i="11"/>
  <c r="G252" i="11"/>
  <c r="G224" i="11"/>
  <c r="G235" i="11"/>
  <c r="G227" i="11"/>
  <c r="G247" i="11"/>
  <c r="G236" i="11"/>
  <c r="G245" i="11"/>
  <c r="F10" i="12"/>
  <c r="F11" i="12"/>
  <c r="S1504" i="7"/>
  <c r="I207" i="15"/>
  <c r="H207" i="15"/>
  <c r="F416" i="11"/>
  <c r="E416" i="11"/>
  <c r="D416" i="11"/>
  <c r="G216" i="11"/>
  <c r="J9" i="12" l="1"/>
  <c r="G416" i="11"/>
  <c r="E6" i="12" l="1"/>
  <c r="I9" i="16" l="1"/>
  <c r="I17" i="16"/>
  <c r="I7" i="16"/>
  <c r="I15" i="16"/>
  <c r="I13" i="16"/>
  <c r="I14" i="16"/>
  <c r="I16" i="16"/>
  <c r="I8" i="16"/>
  <c r="H6" i="16"/>
  <c r="I6" i="16"/>
  <c r="D32" i="11"/>
  <c r="D28" i="11"/>
  <c r="D24" i="11"/>
  <c r="D20" i="11"/>
  <c r="D11" i="11"/>
  <c r="D40" i="11"/>
  <c r="F19" i="11"/>
  <c r="D36" i="11"/>
  <c r="F31" i="11"/>
  <c r="D17" i="11"/>
  <c r="D33" i="11"/>
  <c r="D30" i="11"/>
  <c r="F17" i="11"/>
  <c r="F30" i="11"/>
  <c r="E26" i="11"/>
  <c r="F11" i="11"/>
  <c r="F34" i="11"/>
  <c r="D27" i="11"/>
  <c r="D18" i="11"/>
  <c r="F29" i="11"/>
  <c r="E11" i="11"/>
  <c r="E32" i="11"/>
  <c r="F28" i="11"/>
  <c r="F39" i="11"/>
  <c r="D21" i="11"/>
  <c r="D37" i="11"/>
  <c r="D38" i="11"/>
  <c r="F25" i="11"/>
  <c r="E9" i="11"/>
  <c r="E30" i="11"/>
  <c r="F24" i="11"/>
  <c r="F18" i="11"/>
  <c r="D23" i="11"/>
  <c r="D39" i="11"/>
  <c r="F21" i="11"/>
  <c r="F38" i="11"/>
  <c r="E28" i="11"/>
  <c r="F20" i="11"/>
  <c r="F10" i="11"/>
  <c r="F26" i="11"/>
  <c r="D25" i="11"/>
  <c r="D9" i="11"/>
  <c r="F33" i="11"/>
  <c r="E18" i="11"/>
  <c r="E34" i="11"/>
  <c r="F32" i="11"/>
  <c r="F35" i="11"/>
  <c r="D19" i="11"/>
  <c r="D35" i="11"/>
  <c r="D34" i="11"/>
  <c r="F8" i="11"/>
  <c r="F22" i="11"/>
  <c r="E24" i="11"/>
  <c r="E40" i="11"/>
  <c r="D8" i="11"/>
  <c r="D29" i="11"/>
  <c r="D22" i="11"/>
  <c r="F9" i="11"/>
  <c r="E22" i="11"/>
  <c r="E38" i="11"/>
  <c r="F40" i="11"/>
  <c r="F27" i="11"/>
  <c r="D10" i="11"/>
  <c r="D31" i="11"/>
  <c r="D26" i="11"/>
  <c r="F37" i="11"/>
  <c r="E20" i="11"/>
  <c r="E36" i="11"/>
  <c r="F36" i="11"/>
  <c r="F23" i="11"/>
  <c r="E29" i="11"/>
  <c r="E39" i="11"/>
  <c r="E44" i="11"/>
  <c r="E21" i="11"/>
  <c r="E31" i="11"/>
  <c r="E19" i="11"/>
  <c r="E23" i="11"/>
  <c r="E43" i="11"/>
  <c r="E27" i="11"/>
  <c r="E10" i="11"/>
  <c r="E17" i="11"/>
  <c r="E35" i="11"/>
  <c r="E41" i="11"/>
  <c r="E42" i="11"/>
  <c r="E25" i="11"/>
  <c r="F41" i="11"/>
  <c r="D44" i="11"/>
  <c r="E33" i="11"/>
  <c r="F43" i="11"/>
  <c r="F44" i="11"/>
  <c r="D41" i="11"/>
  <c r="E37" i="11"/>
  <c r="F42" i="11"/>
  <c r="D43" i="11"/>
  <c r="D42" i="11"/>
  <c r="F7" i="11"/>
  <c r="D7" i="11"/>
  <c r="E7" i="11"/>
  <c r="J19" i="15"/>
  <c r="O9" i="15"/>
  <c r="J23" i="15"/>
  <c r="O11" i="15"/>
  <c r="J15" i="15"/>
  <c r="O12" i="15"/>
  <c r="O17" i="15"/>
  <c r="J14" i="15"/>
  <c r="O20" i="15"/>
  <c r="J21" i="15"/>
  <c r="J24" i="15"/>
  <c r="J22" i="15"/>
  <c r="O21" i="15"/>
  <c r="J16" i="15"/>
  <c r="O15" i="15"/>
  <c r="J12" i="15"/>
  <c r="O14" i="15"/>
  <c r="O18" i="15"/>
  <c r="O19" i="15"/>
  <c r="J9" i="15"/>
  <c r="O24" i="15"/>
  <c r="J17" i="15"/>
  <c r="J10" i="15"/>
  <c r="J11" i="15"/>
  <c r="O10" i="15"/>
  <c r="O16" i="15"/>
  <c r="J20" i="15"/>
  <c r="J18" i="15"/>
  <c r="O22" i="15"/>
  <c r="O23" i="15"/>
  <c r="F11" i="15"/>
  <c r="F18" i="15"/>
  <c r="F22" i="15"/>
  <c r="F12" i="15"/>
  <c r="F21" i="15"/>
  <c r="F17" i="15"/>
  <c r="F23" i="15"/>
  <c r="F10" i="15"/>
  <c r="F15" i="15"/>
  <c r="F14" i="15"/>
  <c r="F16" i="15"/>
  <c r="F19" i="15"/>
  <c r="F20" i="15"/>
  <c r="F24" i="15"/>
  <c r="F9" i="15"/>
  <c r="O8" i="15"/>
  <c r="J8" i="15"/>
  <c r="F8" i="15"/>
  <c r="J7" i="15"/>
  <c r="F7" i="15"/>
  <c r="H16" i="16"/>
  <c r="H15" i="16"/>
  <c r="J15" i="16" s="1"/>
  <c r="H7" i="16"/>
  <c r="H13" i="16"/>
  <c r="H8" i="16"/>
  <c r="H17" i="16"/>
  <c r="H14" i="16"/>
  <c r="H12" i="16"/>
  <c r="H9" i="16"/>
  <c r="H11" i="16"/>
  <c r="D6" i="11"/>
  <c r="F6" i="11"/>
  <c r="E6" i="11"/>
  <c r="F6" i="15"/>
  <c r="O6" i="15"/>
  <c r="J6" i="15"/>
  <c r="R2504" i="14"/>
  <c r="E8" i="12"/>
  <c r="E7" i="12"/>
  <c r="D6" i="12"/>
  <c r="D7" i="12" s="1"/>
  <c r="E9" i="12" l="1"/>
  <c r="D8" i="12"/>
  <c r="D9" i="12" s="1"/>
  <c r="G9" i="12" s="1"/>
  <c r="J14" i="16"/>
  <c r="J7" i="16"/>
  <c r="J13" i="16"/>
  <c r="J16" i="16"/>
  <c r="J17" i="16"/>
  <c r="J9" i="16"/>
  <c r="J8" i="16"/>
  <c r="G7" i="12"/>
  <c r="G26" i="11"/>
  <c r="J6" i="16"/>
  <c r="G41" i="11"/>
  <c r="G42" i="11"/>
  <c r="G43" i="11"/>
  <c r="G34" i="11"/>
  <c r="G7" i="11"/>
  <c r="G31" i="11"/>
  <c r="G29" i="11"/>
  <c r="G19" i="11"/>
  <c r="G9" i="11"/>
  <c r="G39" i="11"/>
  <c r="G37" i="11"/>
  <c r="G27" i="11"/>
  <c r="G30" i="11"/>
  <c r="G17" i="11"/>
  <c r="G36" i="11"/>
  <c r="G40" i="11"/>
  <c r="G20" i="11"/>
  <c r="G28" i="11"/>
  <c r="G44" i="11"/>
  <c r="G10" i="11"/>
  <c r="G22" i="11"/>
  <c r="G35" i="11"/>
  <c r="G25" i="11"/>
  <c r="G23" i="11"/>
  <c r="G38" i="11"/>
  <c r="G21" i="11"/>
  <c r="G18" i="11"/>
  <c r="G33" i="11"/>
  <c r="G11" i="11"/>
  <c r="G24" i="11"/>
  <c r="G32" i="11"/>
  <c r="G24" i="15"/>
  <c r="L24" i="15" s="1"/>
  <c r="K24" i="15" s="1"/>
  <c r="P24" i="15" s="1"/>
  <c r="M24" i="15"/>
  <c r="M19" i="15"/>
  <c r="G19" i="15"/>
  <c r="G14" i="15"/>
  <c r="L14" i="15" s="1"/>
  <c r="K14" i="15" s="1"/>
  <c r="P14" i="15" s="1"/>
  <c r="M14" i="15"/>
  <c r="M10" i="15"/>
  <c r="G10" i="15"/>
  <c r="G17" i="15"/>
  <c r="L17" i="15" s="1"/>
  <c r="K17" i="15" s="1"/>
  <c r="P17" i="15" s="1"/>
  <c r="M17" i="15"/>
  <c r="G12" i="15"/>
  <c r="L12" i="15" s="1"/>
  <c r="K12" i="15" s="1"/>
  <c r="P12" i="15" s="1"/>
  <c r="M12" i="15"/>
  <c r="G18" i="15"/>
  <c r="L18" i="15" s="1"/>
  <c r="K18" i="15" s="1"/>
  <c r="P18" i="15" s="1"/>
  <c r="M18" i="15"/>
  <c r="G9" i="15"/>
  <c r="L9" i="15" s="1"/>
  <c r="K9" i="15" s="1"/>
  <c r="P9" i="15" s="1"/>
  <c r="M9" i="15"/>
  <c r="G20" i="15"/>
  <c r="L20" i="15" s="1"/>
  <c r="K20" i="15" s="1"/>
  <c r="P20" i="15" s="1"/>
  <c r="M20" i="15"/>
  <c r="M16" i="15"/>
  <c r="G16" i="15"/>
  <c r="L16" i="15" s="1"/>
  <c r="K16" i="15" s="1"/>
  <c r="P16" i="15" s="1"/>
  <c r="M15" i="15"/>
  <c r="G15" i="15"/>
  <c r="L15" i="15" s="1"/>
  <c r="K15" i="15" s="1"/>
  <c r="P15" i="15" s="1"/>
  <c r="M23" i="15"/>
  <c r="G23" i="15"/>
  <c r="L23" i="15" s="1"/>
  <c r="K23" i="15" s="1"/>
  <c r="P23" i="15" s="1"/>
  <c r="M21" i="15"/>
  <c r="G21" i="15"/>
  <c r="L21" i="15" s="1"/>
  <c r="K21" i="15" s="1"/>
  <c r="P21" i="15" s="1"/>
  <c r="G22" i="15"/>
  <c r="L22" i="15" s="1"/>
  <c r="K22" i="15" s="1"/>
  <c r="P22" i="15" s="1"/>
  <c r="M22" i="15"/>
  <c r="G11" i="15"/>
  <c r="L11" i="15" s="1"/>
  <c r="K11" i="15" s="1"/>
  <c r="P11" i="15" s="1"/>
  <c r="M11" i="15"/>
  <c r="M8" i="15"/>
  <c r="G8" i="15"/>
  <c r="M7" i="15"/>
  <c r="G7" i="15"/>
  <c r="E10" i="12"/>
  <c r="D10" i="12"/>
  <c r="J207" i="15"/>
  <c r="F207" i="15"/>
  <c r="M6" i="15"/>
  <c r="G6" i="15"/>
  <c r="L6" i="15" s="1"/>
  <c r="K6" i="15" s="1"/>
  <c r="D211" i="11"/>
  <c r="G6" i="11"/>
  <c r="D11" i="12"/>
  <c r="G6" i="12"/>
  <c r="E11" i="12"/>
  <c r="F211" i="11"/>
  <c r="G8" i="12" l="1"/>
  <c r="N11" i="15"/>
  <c r="N23" i="15"/>
  <c r="N16" i="15"/>
  <c r="N20" i="15"/>
  <c r="N12" i="15"/>
  <c r="L10" i="15"/>
  <c r="K10" i="15" s="1"/>
  <c r="P10" i="15" s="1"/>
  <c r="L19" i="15"/>
  <c r="K19" i="15" s="1"/>
  <c r="P19" i="15" s="1"/>
  <c r="N22" i="15"/>
  <c r="N21" i="15"/>
  <c r="N15" i="15"/>
  <c r="N9" i="15"/>
  <c r="N18" i="15"/>
  <c r="N17" i="15"/>
  <c r="N14" i="15"/>
  <c r="N24" i="15"/>
  <c r="L8" i="15"/>
  <c r="K8" i="15" s="1"/>
  <c r="P8" i="15" s="1"/>
  <c r="L7" i="15"/>
  <c r="K7" i="15" s="1"/>
  <c r="I9" i="12"/>
  <c r="G10" i="12"/>
  <c r="G11" i="12"/>
  <c r="G207" i="15"/>
  <c r="N6" i="15"/>
  <c r="M207" i="15"/>
  <c r="P6" i="15"/>
  <c r="N19" i="15" l="1"/>
  <c r="N10" i="15"/>
  <c r="N8" i="15"/>
  <c r="N7" i="15"/>
  <c r="K207" i="15"/>
  <c r="N207" i="15" l="1"/>
  <c r="P2504" i="14"/>
  <c r="AF9" i="14" l="1"/>
  <c r="I12" i="22" s="1"/>
  <c r="J12" i="22" s="1"/>
  <c r="S2504" i="14"/>
  <c r="O7" i="15"/>
  <c r="S5" i="3"/>
  <c r="E100" i="22"/>
  <c r="D10" i="16"/>
  <c r="H10" i="16"/>
  <c r="V7" i="3" l="1"/>
  <c r="V6" i="3"/>
  <c r="V8" i="3"/>
  <c r="V12" i="3"/>
  <c r="V14" i="3"/>
  <c r="V32" i="3"/>
  <c r="V19" i="3"/>
  <c r="V20" i="3"/>
  <c r="V31" i="3"/>
  <c r="V17" i="3"/>
  <c r="V23" i="3"/>
  <c r="V30" i="3"/>
  <c r="V29" i="3"/>
  <c r="V3" i="3"/>
  <c r="I11" i="16"/>
  <c r="J11" i="16" s="1"/>
  <c r="T4" i="3"/>
  <c r="I12" i="16"/>
  <c r="J12" i="16" s="1"/>
  <c r="G11" i="19"/>
  <c r="E11" i="19" s="1"/>
  <c r="V5" i="3"/>
  <c r="S208" i="3"/>
  <c r="V4" i="3"/>
  <c r="G39" i="16"/>
  <c r="D12" i="16"/>
  <c r="D18" i="16" s="1"/>
  <c r="W205" i="1"/>
  <c r="E100" i="16"/>
  <c r="F100" i="22"/>
  <c r="P7" i="15"/>
  <c r="P207" i="15" s="1"/>
  <c r="O207" i="15"/>
  <c r="AF2504" i="14"/>
  <c r="T5" i="3"/>
  <c r="I10" i="16"/>
  <c r="J10" i="16" s="1"/>
  <c r="G102" i="22" l="1"/>
  <c r="G100" i="22"/>
  <c r="G101" i="22"/>
  <c r="G104" i="22"/>
  <c r="G103" i="22"/>
  <c r="G105" i="22"/>
  <c r="C59" i="22"/>
  <c r="D52" i="22" s="1"/>
  <c r="E52" i="22" s="1"/>
  <c r="C56" i="22"/>
  <c r="D55" i="22" s="1"/>
  <c r="E55" i="22" s="1"/>
  <c r="C53" i="22"/>
  <c r="D58" i="22" s="1"/>
  <c r="E58" i="22" s="1"/>
  <c r="C51" i="22"/>
  <c r="D60" i="22" s="1"/>
  <c r="E60" i="22" s="1"/>
  <c r="C54" i="22"/>
  <c r="D57" i="22" s="1"/>
  <c r="E57" i="22" s="1"/>
  <c r="C58" i="22"/>
  <c r="D53" i="22" s="1"/>
  <c r="E53" i="22" s="1"/>
  <c r="C60" i="22"/>
  <c r="D51" i="22" s="1"/>
  <c r="E51" i="22" s="1"/>
  <c r="C55" i="22"/>
  <c r="D56" i="22" s="1"/>
  <c r="E56" i="22" s="1"/>
  <c r="C57" i="22"/>
  <c r="D54" i="22" s="1"/>
  <c r="E54" i="22" s="1"/>
  <c r="C52" i="22"/>
  <c r="D59" i="22" s="1"/>
  <c r="E59" i="22" s="1"/>
  <c r="C70" i="22"/>
  <c r="D65" i="22" s="1"/>
  <c r="E65" i="22" s="1"/>
  <c r="C72" i="22"/>
  <c r="D63" i="22" s="1"/>
  <c r="E63" i="22" s="1"/>
  <c r="C68" i="22"/>
  <c r="D67" i="22" s="1"/>
  <c r="E67" i="22" s="1"/>
  <c r="C65" i="22"/>
  <c r="D70" i="22" s="1"/>
  <c r="E70" i="22" s="1"/>
  <c r="C71" i="22"/>
  <c r="D64" i="22" s="1"/>
  <c r="E64" i="22" s="1"/>
  <c r="C69" i="22"/>
  <c r="D66" i="22" s="1"/>
  <c r="E66" i="22" s="1"/>
  <c r="C66" i="22"/>
  <c r="D69" i="22" s="1"/>
  <c r="E69" i="22" s="1"/>
  <c r="C63" i="22"/>
  <c r="D72" i="22" s="1"/>
  <c r="E72" i="22" s="1"/>
  <c r="C67" i="22"/>
  <c r="D68" i="22" s="1"/>
  <c r="E68" i="22" s="1"/>
  <c r="C64" i="22"/>
  <c r="D71" i="22" s="1"/>
  <c r="E71" i="22" s="1"/>
  <c r="W6" i="3"/>
  <c r="W7" i="3"/>
  <c r="W12" i="3"/>
  <c r="W8" i="3"/>
  <c r="W32" i="3"/>
  <c r="W14" i="3"/>
  <c r="W20" i="3"/>
  <c r="W19" i="3"/>
  <c r="W17" i="3"/>
  <c r="W31" i="3"/>
  <c r="W30" i="3"/>
  <c r="W23" i="3"/>
  <c r="W3" i="3"/>
  <c r="W29" i="3"/>
  <c r="P5" i="3"/>
  <c r="R5" i="3" s="1"/>
  <c r="D9" i="22" s="1"/>
  <c r="H88" i="22" s="1"/>
  <c r="E8" i="11"/>
  <c r="G8" i="11" s="1"/>
  <c r="G211" i="11" s="1"/>
  <c r="U2504" i="14"/>
  <c r="G10" i="19"/>
  <c r="W5" i="3"/>
  <c r="W4" i="3"/>
  <c r="T208" i="3"/>
  <c r="C52" i="16"/>
  <c r="D59" i="16" s="1"/>
  <c r="E59" i="16" s="1"/>
  <c r="C54" i="16"/>
  <c r="D57" i="16" s="1"/>
  <c r="E57" i="16" s="1"/>
  <c r="C55" i="16"/>
  <c r="D56" i="16" s="1"/>
  <c r="E56" i="16" s="1"/>
  <c r="C59" i="16"/>
  <c r="D52" i="16" s="1"/>
  <c r="E52" i="16" s="1"/>
  <c r="C53" i="16"/>
  <c r="D58" i="16" s="1"/>
  <c r="E58" i="16" s="1"/>
  <c r="C56" i="16"/>
  <c r="D55" i="16" s="1"/>
  <c r="E55" i="16" s="1"/>
  <c r="C60" i="16"/>
  <c r="D51" i="16" s="1"/>
  <c r="E51" i="16" s="1"/>
  <c r="C58" i="16"/>
  <c r="D53" i="16" s="1"/>
  <c r="E53" i="16" s="1"/>
  <c r="C57" i="16"/>
  <c r="D54" i="16" s="1"/>
  <c r="E54" i="16" s="1"/>
  <c r="C51" i="16"/>
  <c r="D60" i="16" s="1"/>
  <c r="E60" i="16" s="1"/>
  <c r="X205" i="1"/>
  <c r="F100" i="16"/>
  <c r="C68" i="16"/>
  <c r="D67" i="16" s="1"/>
  <c r="E67" i="16" s="1"/>
  <c r="C66" i="16"/>
  <c r="D69" i="16" s="1"/>
  <c r="E69" i="16" s="1"/>
  <c r="C64" i="16"/>
  <c r="D71" i="16" s="1"/>
  <c r="E71" i="16" s="1"/>
  <c r="C70" i="16"/>
  <c r="D65" i="16" s="1"/>
  <c r="E65" i="16" s="1"/>
  <c r="C65" i="16"/>
  <c r="D70" i="16" s="1"/>
  <c r="E70" i="16" s="1"/>
  <c r="C71" i="16"/>
  <c r="D64" i="16" s="1"/>
  <c r="E64" i="16" s="1"/>
  <c r="C69" i="16"/>
  <c r="D66" i="16" s="1"/>
  <c r="E66" i="16" s="1"/>
  <c r="C72" i="16"/>
  <c r="D63" i="16" s="1"/>
  <c r="E63" i="16" s="1"/>
  <c r="C67" i="16"/>
  <c r="D68" i="16" s="1"/>
  <c r="E68" i="16" s="1"/>
  <c r="C63" i="16"/>
  <c r="D72" i="16" s="1"/>
  <c r="E72" i="16" s="1"/>
  <c r="V2504" i="14"/>
  <c r="H53" i="22" l="1"/>
  <c r="I58" i="22" s="1"/>
  <c r="J58" i="22" s="1"/>
  <c r="H58" i="22"/>
  <c r="I53" i="22" s="1"/>
  <c r="J53" i="22" s="1"/>
  <c r="H55" i="22"/>
  <c r="I56" i="22" s="1"/>
  <c r="J56" i="22" s="1"/>
  <c r="H52" i="22"/>
  <c r="I59" i="22" s="1"/>
  <c r="J59" i="22" s="1"/>
  <c r="H60" i="22"/>
  <c r="I51" i="22" s="1"/>
  <c r="J51" i="22" s="1"/>
  <c r="H59" i="22"/>
  <c r="I52" i="22" s="1"/>
  <c r="J52" i="22" s="1"/>
  <c r="H57" i="22"/>
  <c r="I54" i="22" s="1"/>
  <c r="J54" i="22" s="1"/>
  <c r="H51" i="22"/>
  <c r="I60" i="22" s="1"/>
  <c r="J60" i="22" s="1"/>
  <c r="H54" i="22"/>
  <c r="I57" i="22" s="1"/>
  <c r="J57" i="22" s="1"/>
  <c r="H56" i="22"/>
  <c r="I55" i="22" s="1"/>
  <c r="J55" i="22" s="1"/>
  <c r="H102" i="22"/>
  <c r="H101" i="22"/>
  <c r="H100" i="22"/>
  <c r="H104" i="22"/>
  <c r="H103" i="22"/>
  <c r="H71" i="22"/>
  <c r="I64" i="22" s="1"/>
  <c r="J64" i="22" s="1"/>
  <c r="H66" i="22"/>
  <c r="I69" i="22" s="1"/>
  <c r="J69" i="22" s="1"/>
  <c r="H69" i="22"/>
  <c r="I66" i="22" s="1"/>
  <c r="J66" i="22" s="1"/>
  <c r="H63" i="22"/>
  <c r="I72" i="22" s="1"/>
  <c r="J72" i="22" s="1"/>
  <c r="H72" i="22"/>
  <c r="I63" i="22" s="1"/>
  <c r="J63" i="22" s="1"/>
  <c r="H67" i="22"/>
  <c r="I68" i="22" s="1"/>
  <c r="J68" i="22" s="1"/>
  <c r="H70" i="22"/>
  <c r="I65" i="22" s="1"/>
  <c r="J65" i="22" s="1"/>
  <c r="H64" i="22"/>
  <c r="I71" i="22" s="1"/>
  <c r="J71" i="22" s="1"/>
  <c r="H68" i="22"/>
  <c r="I67" i="22" s="1"/>
  <c r="J67" i="22" s="1"/>
  <c r="H65" i="22"/>
  <c r="I70" i="22" s="1"/>
  <c r="J70" i="22" s="1"/>
  <c r="U8" i="3"/>
  <c r="U6" i="3"/>
  <c r="U20" i="3"/>
  <c r="U32" i="3"/>
  <c r="U17" i="3"/>
  <c r="U19" i="3"/>
  <c r="G105" i="16"/>
  <c r="G102" i="16"/>
  <c r="U30" i="3"/>
  <c r="U31" i="3"/>
  <c r="U3" i="3"/>
  <c r="U23" i="3"/>
  <c r="G103" i="16"/>
  <c r="G104" i="16"/>
  <c r="U9" i="3"/>
  <c r="U29" i="3"/>
  <c r="U7" i="3"/>
  <c r="U13" i="3"/>
  <c r="U24" i="3"/>
  <c r="U22" i="3"/>
  <c r="U12" i="3"/>
  <c r="U10" i="3"/>
  <c r="U14" i="3"/>
  <c r="U11" i="3"/>
  <c r="U25" i="3"/>
  <c r="U15" i="3"/>
  <c r="P208" i="3"/>
  <c r="E211" i="11"/>
  <c r="G30" i="19"/>
  <c r="G32" i="19" s="1"/>
  <c r="E10" i="19"/>
  <c r="G100" i="16"/>
  <c r="G101" i="16"/>
  <c r="H57" i="16"/>
  <c r="I54" i="16" s="1"/>
  <c r="J54" i="16" s="1"/>
  <c r="H51" i="16"/>
  <c r="I60" i="16" s="1"/>
  <c r="J60" i="16" s="1"/>
  <c r="H56" i="16"/>
  <c r="I55" i="16" s="1"/>
  <c r="J55" i="16" s="1"/>
  <c r="H54" i="16"/>
  <c r="I57" i="16" s="1"/>
  <c r="J57" i="16" s="1"/>
  <c r="H52" i="16"/>
  <c r="I59" i="16" s="1"/>
  <c r="J59" i="16" s="1"/>
  <c r="H60" i="16"/>
  <c r="I51" i="16" s="1"/>
  <c r="J51" i="16" s="1"/>
  <c r="H53" i="16"/>
  <c r="I58" i="16" s="1"/>
  <c r="J58" i="16" s="1"/>
  <c r="H55" i="16"/>
  <c r="I56" i="16" s="1"/>
  <c r="J56" i="16" s="1"/>
  <c r="H59" i="16"/>
  <c r="I52" i="16" s="1"/>
  <c r="J52" i="16" s="1"/>
  <c r="H58" i="16"/>
  <c r="I53" i="16" s="1"/>
  <c r="J53" i="16" s="1"/>
  <c r="H63" i="16"/>
  <c r="I72" i="16" s="1"/>
  <c r="J72" i="16" s="1"/>
  <c r="H65" i="16"/>
  <c r="I70" i="16" s="1"/>
  <c r="J70" i="16" s="1"/>
  <c r="H67" i="16"/>
  <c r="I68" i="16" s="1"/>
  <c r="J68" i="16" s="1"/>
  <c r="H64" i="16"/>
  <c r="I71" i="16" s="1"/>
  <c r="J71" i="16" s="1"/>
  <c r="H71" i="16"/>
  <c r="I64" i="16" s="1"/>
  <c r="J64" i="16" s="1"/>
  <c r="H72" i="16"/>
  <c r="I63" i="16" s="1"/>
  <c r="J63" i="16" s="1"/>
  <c r="H66" i="16"/>
  <c r="I69" i="16" s="1"/>
  <c r="J69" i="16" s="1"/>
  <c r="H69" i="16"/>
  <c r="I66" i="16" s="1"/>
  <c r="J66" i="16" s="1"/>
  <c r="H68" i="16"/>
  <c r="I67" i="16" s="1"/>
  <c r="J67" i="16" s="1"/>
  <c r="H70" i="16"/>
  <c r="I65" i="16" s="1"/>
  <c r="J65" i="16" s="1"/>
  <c r="D9" i="16"/>
  <c r="H88" i="16" s="1"/>
  <c r="U4" i="3"/>
  <c r="R208" i="3"/>
  <c r="U5" i="3"/>
  <c r="J103" i="22" l="1"/>
  <c r="I103" i="22"/>
  <c r="J104" i="22"/>
  <c r="I104" i="22"/>
  <c r="J100" i="22"/>
  <c r="I100" i="22"/>
  <c r="I101" i="22"/>
  <c r="J101" i="22"/>
  <c r="J102" i="22"/>
  <c r="I102" i="22"/>
  <c r="C84" i="22"/>
  <c r="D75" i="22" s="1"/>
  <c r="E75" i="22" s="1"/>
  <c r="C80" i="22"/>
  <c r="D79" i="22" s="1"/>
  <c r="E79" i="22" s="1"/>
  <c r="C76" i="22"/>
  <c r="D83" i="22" s="1"/>
  <c r="E83" i="22" s="1"/>
  <c r="C82" i="22"/>
  <c r="D77" i="22" s="1"/>
  <c r="E77" i="22" s="1"/>
  <c r="C78" i="22"/>
  <c r="D81" i="22" s="1"/>
  <c r="E81" i="22" s="1"/>
  <c r="C77" i="22"/>
  <c r="D82" i="22" s="1"/>
  <c r="E82" i="22" s="1"/>
  <c r="C75" i="22"/>
  <c r="D84" i="22" s="1"/>
  <c r="E84" i="22" s="1"/>
  <c r="C83" i="22"/>
  <c r="D76" i="22" s="1"/>
  <c r="E76" i="22" s="1"/>
  <c r="C81" i="22"/>
  <c r="D78" i="22" s="1"/>
  <c r="E78" i="22" s="1"/>
  <c r="C79" i="22"/>
  <c r="D80" i="22" s="1"/>
  <c r="E80" i="22" s="1"/>
  <c r="H104" i="16"/>
  <c r="J104" i="16" s="1"/>
  <c r="H103" i="16"/>
  <c r="I103" i="16" s="1"/>
  <c r="H102" i="16"/>
  <c r="C82" i="16"/>
  <c r="D77" i="16" s="1"/>
  <c r="E77" i="16" s="1"/>
  <c r="C80" i="16"/>
  <c r="D79" i="16" s="1"/>
  <c r="E79" i="16" s="1"/>
  <c r="C75" i="16"/>
  <c r="D84" i="16" s="1"/>
  <c r="E84" i="16" s="1"/>
  <c r="C79" i="16"/>
  <c r="D80" i="16" s="1"/>
  <c r="E80" i="16" s="1"/>
  <c r="C84" i="16"/>
  <c r="D75" i="16" s="1"/>
  <c r="E75" i="16" s="1"/>
  <c r="C83" i="16"/>
  <c r="D76" i="16" s="1"/>
  <c r="E76" i="16" s="1"/>
  <c r="C77" i="16"/>
  <c r="D82" i="16" s="1"/>
  <c r="E82" i="16" s="1"/>
  <c r="C78" i="16"/>
  <c r="D81" i="16" s="1"/>
  <c r="E81" i="16" s="1"/>
  <c r="C76" i="16"/>
  <c r="D83" i="16" s="1"/>
  <c r="E83" i="16" s="1"/>
  <c r="C81" i="16"/>
  <c r="D78" i="16" s="1"/>
  <c r="E78" i="16" s="1"/>
  <c r="H100" i="16"/>
  <c r="H101" i="16"/>
  <c r="I104" i="16" l="1"/>
  <c r="J103" i="16"/>
  <c r="I102" i="16"/>
  <c r="J102" i="16"/>
  <c r="I100" i="16"/>
  <c r="J100" i="16"/>
  <c r="J101" i="16"/>
  <c r="I101" i="16"/>
</calcChain>
</file>

<file path=xl/sharedStrings.xml><?xml version="1.0" encoding="utf-8"?>
<sst xmlns="http://schemas.openxmlformats.org/spreadsheetml/2006/main" count="540" uniqueCount="242">
  <si>
    <t>Column4</t>
  </si>
  <si>
    <t>Column5</t>
  </si>
  <si>
    <t>Column6</t>
  </si>
  <si>
    <t>Column7</t>
  </si>
  <si>
    <t>Column8</t>
  </si>
  <si>
    <t>Column9</t>
  </si>
  <si>
    <t>Column10</t>
  </si>
  <si>
    <t>STT</t>
  </si>
  <si>
    <t>Tên sản phẩm</t>
  </si>
  <si>
    <t>x</t>
  </si>
  <si>
    <t xml:space="preserve"> Tổng </t>
  </si>
  <si>
    <t>aaa</t>
  </si>
  <si>
    <t>bbb</t>
  </si>
  <si>
    <t>ccc</t>
  </si>
  <si>
    <t>fff</t>
  </si>
  <si>
    <t>ggg</t>
  </si>
  <si>
    <t>ttt</t>
  </si>
  <si>
    <t>Column1</t>
  </si>
  <si>
    <t>hhh</t>
  </si>
  <si>
    <t xml:space="preserve">   Tên đơn vị</t>
  </si>
  <si>
    <t xml:space="preserve">   Địa chỉ</t>
  </si>
  <si>
    <t xml:space="preserve">   Điện thoại</t>
  </si>
  <si>
    <t xml:space="preserve">   Fax</t>
  </si>
  <si>
    <t xml:space="preserve">   Email</t>
  </si>
  <si>
    <t xml:space="preserve">   Website</t>
  </si>
  <si>
    <t xml:space="preserve">   Kế toán</t>
  </si>
  <si>
    <r>
      <t xml:space="preserve">   Giám đốc
    </t>
    </r>
    <r>
      <rPr>
        <sz val="8"/>
        <color theme="1" tint="0.249977111117893"/>
        <rFont val="Arial"/>
        <family val="2"/>
        <charset val="163"/>
      </rPr>
      <t>(Chủ DN)</t>
    </r>
  </si>
  <si>
    <r>
      <t xml:space="preserve">Ngày bắt đầu
</t>
    </r>
    <r>
      <rPr>
        <sz val="8"/>
        <color theme="1" tint="0.249977111117893"/>
        <rFont val="Arial"/>
        <family val="2"/>
        <charset val="163"/>
      </rPr>
      <t>(Kỳ kế toán)</t>
    </r>
  </si>
  <si>
    <r>
      <t xml:space="preserve">Ngày kết thúc
</t>
    </r>
    <r>
      <rPr>
        <sz val="8"/>
        <color theme="1" tint="0.249977111117893"/>
        <rFont val="Arial"/>
        <family val="2"/>
        <charset val="163"/>
      </rPr>
      <t>(Kỳ kế toán)</t>
    </r>
  </si>
  <si>
    <t>Tiêu đề</t>
  </si>
  <si>
    <t>Thông tin chung</t>
  </si>
  <si>
    <t>Tên tài khoản</t>
  </si>
  <si>
    <t>Thông tin tài khoản</t>
  </si>
  <si>
    <t>Số dư đầu kỳ</t>
  </si>
  <si>
    <t>Giải thích ý nghĩa</t>
  </si>
  <si>
    <t>Tên loại
Doanh thu / Chi phí</t>
  </si>
  <si>
    <t>Doanh thu khác</t>
  </si>
  <si>
    <t>Các khoản thu ngoài bán hàng</t>
  </si>
  <si>
    <t>Chi phí khác</t>
  </si>
  <si>
    <t>Các khoản chi không thường xuyên</t>
  </si>
  <si>
    <t>Tiền mặt</t>
  </si>
  <si>
    <t>Tiền mặt tại quỹ</t>
  </si>
  <si>
    <t>Quy cách</t>
  </si>
  <si>
    <t>ĐVT</t>
  </si>
  <si>
    <t>Phân loại SP</t>
  </si>
  <si>
    <r>
      <t xml:space="preserve">Đơn giá bán
</t>
    </r>
    <r>
      <rPr>
        <sz val="8"/>
        <color theme="0" tint="-4.9989318521683403E-2"/>
        <rFont val="Arial"/>
        <family val="2"/>
        <charset val="163"/>
      </rPr>
      <t>(Tham khảo)</t>
    </r>
  </si>
  <si>
    <r>
      <t xml:space="preserve">Số lượng
</t>
    </r>
    <r>
      <rPr>
        <sz val="8"/>
        <color theme="0" tint="-4.9989318521683403E-2"/>
        <rFont val="Arial"/>
        <family val="2"/>
        <charset val="163"/>
      </rPr>
      <t>(Hàng tồn đầu kỳ)</t>
    </r>
  </si>
  <si>
    <r>
      <t xml:space="preserve">Đơn giá nhập
</t>
    </r>
    <r>
      <rPr>
        <sz val="8"/>
        <color theme="0" tint="-4.9989318521683403E-2"/>
        <rFont val="Arial"/>
        <family val="2"/>
        <charset val="163"/>
      </rPr>
      <t>(Hàng tồn đầu kỳ)</t>
    </r>
  </si>
  <si>
    <r>
      <t xml:space="preserve">SL tồn kho
</t>
    </r>
    <r>
      <rPr>
        <sz val="8"/>
        <color theme="0" tint="-4.9989318521683403E-2"/>
        <rFont val="Arial"/>
        <family val="2"/>
        <charset val="163"/>
      </rPr>
      <t>tối thiểu</t>
    </r>
  </si>
  <si>
    <t>Ghi chú</t>
  </si>
  <si>
    <r>
      <t xml:space="preserve">Thông báo
</t>
    </r>
    <r>
      <rPr>
        <sz val="8"/>
        <color theme="0" tint="-4.9989318521683403E-2"/>
        <rFont val="Arial"/>
        <family val="2"/>
        <charset val="163"/>
      </rPr>
      <t>(Tự động)</t>
    </r>
  </si>
  <si>
    <r>
      <t xml:space="preserve">Giá trị
</t>
    </r>
    <r>
      <rPr>
        <sz val="8"/>
        <color theme="0" tint="-4.9989318521683403E-2"/>
        <rFont val="Arial"/>
        <family val="2"/>
        <charset val="163"/>
      </rPr>
      <t>(Hàng tồn đầu kỳ)</t>
    </r>
  </si>
  <si>
    <t>Tên khách hàng</t>
  </si>
  <si>
    <t>Điện thoại</t>
  </si>
  <si>
    <t>Địa chỉ</t>
  </si>
  <si>
    <t>Email</t>
  </si>
  <si>
    <t>Mã số thuế</t>
  </si>
  <si>
    <r>
      <t xml:space="preserve">Nợ phải thu
</t>
    </r>
    <r>
      <rPr>
        <sz val="8"/>
        <color theme="0" tint="-4.9989318521683403E-2"/>
        <rFont val="Arial"/>
        <family val="2"/>
        <charset val="163"/>
      </rPr>
      <t>(Số dư đầu kỳ)</t>
    </r>
  </si>
  <si>
    <r>
      <t>Phân nhóm</t>
    </r>
    <r>
      <rPr>
        <sz val="8"/>
        <color theme="0" tint="-4.9989318521683403E-2"/>
        <rFont val="Arial"/>
        <family val="2"/>
        <charset val="163"/>
      </rPr>
      <t xml:space="preserve">
khách hàng</t>
    </r>
  </si>
  <si>
    <r>
      <t xml:space="preserve">Nhân viên
</t>
    </r>
    <r>
      <rPr>
        <sz val="8"/>
        <color theme="0" tint="-4.9989318521683403E-2"/>
        <rFont val="Arial"/>
        <family val="2"/>
        <charset val="163"/>
      </rPr>
      <t>bán hàng</t>
    </r>
  </si>
  <si>
    <t>Tên nhà cung cấp</t>
  </si>
  <si>
    <r>
      <t xml:space="preserve">Nợ phải trả
</t>
    </r>
    <r>
      <rPr>
        <sz val="8"/>
        <color theme="0" tint="-4.9989318521683403E-2"/>
        <rFont val="Arial"/>
        <family val="2"/>
        <charset val="163"/>
      </rPr>
      <t>(Số dư đầu kỳ)</t>
    </r>
  </si>
  <si>
    <r>
      <t>Phân nhóm</t>
    </r>
    <r>
      <rPr>
        <sz val="8"/>
        <color theme="0" tint="-4.9989318521683403E-2"/>
        <rFont val="Arial"/>
        <family val="2"/>
        <charset val="163"/>
      </rPr>
      <t xml:space="preserve">
nhà cung cấp</t>
    </r>
  </si>
  <si>
    <t>Người
liên hệ</t>
  </si>
  <si>
    <t>Ds NVBH</t>
  </si>
  <si>
    <t>STT Phân loại SP</t>
  </si>
  <si>
    <t>Ds Phân loại SP</t>
  </si>
  <si>
    <t>STT Phân nhóm KH</t>
  </si>
  <si>
    <t>Ds Phân nhóm KH</t>
  </si>
  <si>
    <t>STT Phân nhóm NCC</t>
  </si>
  <si>
    <t>STT NVBH</t>
  </si>
  <si>
    <t>Ds Phân nhóm NCC</t>
  </si>
  <si>
    <t>Giá trị còn lại</t>
  </si>
  <si>
    <t>Giá thanh lý</t>
  </si>
  <si>
    <t>Lãi / Lỗ</t>
  </si>
  <si>
    <r>
      <t xml:space="preserve">Tên tài sản
</t>
    </r>
    <r>
      <rPr>
        <sz val="8"/>
        <color theme="0" tint="-4.9989318521683403E-2"/>
        <rFont val="Arial"/>
        <family val="2"/>
        <charset val="163"/>
      </rPr>
      <t>khấu hao</t>
    </r>
  </si>
  <si>
    <r>
      <t xml:space="preserve">Tổng giá trị
</t>
    </r>
    <r>
      <rPr>
        <sz val="8"/>
        <color theme="0" tint="-4.9989318521683403E-2"/>
        <rFont val="Arial"/>
        <family val="2"/>
        <charset val="163"/>
      </rPr>
      <t>(Nguyên giá)</t>
    </r>
  </si>
  <si>
    <r>
      <t xml:space="preserve">Ngày bắt đầu </t>
    </r>
    <r>
      <rPr>
        <sz val="8"/>
        <color theme="0" tint="-4.9989318521683403E-2"/>
        <rFont val="Arial"/>
        <family val="2"/>
        <charset val="163"/>
      </rPr>
      <t>khấu hao</t>
    </r>
  </si>
  <si>
    <r>
      <t xml:space="preserve">Số tháng </t>
    </r>
    <r>
      <rPr>
        <sz val="8"/>
        <color theme="0" tint="-4.9989318521683403E-2"/>
        <rFont val="Arial"/>
        <family val="2"/>
        <charset val="163"/>
      </rPr>
      <t>khấu hao</t>
    </r>
  </si>
  <si>
    <r>
      <rPr>
        <sz val="9"/>
        <color theme="0" tint="-4.9989318521683403E-2"/>
        <rFont val="Arial"/>
        <family val="2"/>
        <charset val="163"/>
      </rPr>
      <t>Ngày kết thúc</t>
    </r>
    <r>
      <rPr>
        <sz val="10"/>
        <color theme="0" tint="-4.9989318521683403E-2"/>
        <rFont val="Arial"/>
        <family val="2"/>
        <charset val="163"/>
      </rPr>
      <t xml:space="preserve">
 </t>
    </r>
    <r>
      <rPr>
        <sz val="8"/>
        <color theme="0" tint="-4.9989318521683403E-2"/>
        <rFont val="Arial"/>
        <family val="2"/>
        <charset val="163"/>
      </rPr>
      <t>khấu hao</t>
    </r>
  </si>
  <si>
    <r>
      <rPr>
        <sz val="9"/>
        <color theme="0" tint="-4.9989318521683403E-2"/>
        <rFont val="Arial"/>
        <family val="2"/>
        <charset val="163"/>
      </rPr>
      <t>Số tiền đã trích KH</t>
    </r>
    <r>
      <rPr>
        <sz val="10"/>
        <color theme="0" tint="-4.9989318521683403E-2"/>
        <rFont val="Arial"/>
        <family val="2"/>
        <charset val="163"/>
      </rPr>
      <t xml:space="preserve">
</t>
    </r>
    <r>
      <rPr>
        <sz val="8"/>
        <color theme="0" tint="-4.9989318521683403E-2"/>
        <rFont val="Arial"/>
        <family val="2"/>
        <charset val="163"/>
      </rPr>
      <t>(Trong kỳ này)</t>
    </r>
  </si>
  <si>
    <t>Ngày
 thanh lý</t>
  </si>
  <si>
    <t>Lương cơ bản</t>
  </si>
  <si>
    <t>Thực lãnh</t>
  </si>
  <si>
    <r>
      <t xml:space="preserve">Họ và tên 
</t>
    </r>
    <r>
      <rPr>
        <sz val="8"/>
        <color theme="0" tint="-4.9989318521683403E-2"/>
        <rFont val="Arial"/>
        <family val="2"/>
        <charset val="163"/>
      </rPr>
      <t>công nhân viên</t>
    </r>
  </si>
  <si>
    <r>
      <t xml:space="preserve">Kỳ tính </t>
    </r>
    <r>
      <rPr>
        <sz val="8"/>
        <color theme="0" tint="-4.9989318521683403E-2"/>
        <rFont val="Arial"/>
        <family val="2"/>
        <charset val="163"/>
      </rPr>
      <t>lương</t>
    </r>
  </si>
  <si>
    <r>
      <t xml:space="preserve">Chức vụ
</t>
    </r>
    <r>
      <rPr>
        <sz val="8"/>
        <color theme="0" tint="-4.9989318521683403E-2"/>
        <rFont val="Arial"/>
        <family val="2"/>
        <charset val="163"/>
      </rPr>
      <t>(Phòng ban)</t>
    </r>
  </si>
  <si>
    <r>
      <t xml:space="preserve">Phụ cấp
</t>
    </r>
    <r>
      <rPr>
        <sz val="8"/>
        <color theme="0" tint="-4.9989318521683403E-2"/>
        <rFont val="Arial"/>
        <family val="2"/>
        <charset val="163"/>
      </rPr>
      <t>(Thưởng / Hoa hồng)</t>
    </r>
  </si>
  <si>
    <r>
      <t xml:space="preserve">Số tiền đã
</t>
    </r>
    <r>
      <rPr>
        <sz val="8"/>
        <color theme="0" tint="-4.9989318521683403E-2"/>
        <rFont val="Arial"/>
        <family val="2"/>
        <charset val="163"/>
      </rPr>
      <t>thanh toán</t>
    </r>
  </si>
  <si>
    <r>
      <t xml:space="preserve">Tài khoản
</t>
    </r>
    <r>
      <rPr>
        <sz val="8"/>
        <color theme="0" tint="-4.9989318521683403E-2"/>
        <rFont val="Arial"/>
        <family val="2"/>
        <charset val="163"/>
      </rPr>
      <t>(Thanh toán)</t>
    </r>
  </si>
  <si>
    <r>
      <t xml:space="preserve">Tiền lương 
</t>
    </r>
    <r>
      <rPr>
        <sz val="8"/>
        <color theme="0" tint="-4.9989318521683403E-2"/>
        <rFont val="Arial"/>
        <family val="2"/>
        <charset val="163"/>
      </rPr>
      <t>chưa trả</t>
    </r>
  </si>
  <si>
    <r>
      <t xml:space="preserve">Ngày trả
</t>
    </r>
    <r>
      <rPr>
        <sz val="8"/>
        <color theme="0" tint="-4.9989318521683403E-2"/>
        <rFont val="Arial"/>
        <family val="2"/>
        <charset val="163"/>
      </rPr>
      <t>lương</t>
    </r>
  </si>
  <si>
    <t>Số ĐK</t>
  </si>
  <si>
    <t>Ngày 
tháng</t>
  </si>
  <si>
    <t>Số lượng</t>
  </si>
  <si>
    <t>Thành tiền</t>
  </si>
  <si>
    <t>Thuế GTGT
(%)</t>
  </si>
  <si>
    <t>Giá có thuế</t>
  </si>
  <si>
    <t>Số tiền đã trả</t>
  </si>
  <si>
    <r>
      <t xml:space="preserve">Số hóa đơn
</t>
    </r>
    <r>
      <rPr>
        <sz val="8"/>
        <color theme="0" tint="-4.9989318521683403E-2"/>
        <rFont val="Arial"/>
        <family val="2"/>
        <charset val="163"/>
      </rPr>
      <t>mua hàng</t>
    </r>
  </si>
  <si>
    <t>Đơn giá
mua</t>
  </si>
  <si>
    <r>
      <t xml:space="preserve">% C.Khấu
</t>
    </r>
    <r>
      <rPr>
        <sz val="8"/>
        <color theme="0" tint="-4.9989318521683403E-2"/>
        <rFont val="Arial"/>
        <family val="2"/>
        <charset val="163"/>
      </rPr>
      <t>được hưởng</t>
    </r>
  </si>
  <si>
    <r>
      <t xml:space="preserve">Tiền chiết khấu
</t>
    </r>
    <r>
      <rPr>
        <sz val="8"/>
        <color theme="0" tint="-4.9989318521683403E-2"/>
        <rFont val="Arial"/>
        <family val="2"/>
        <charset val="163"/>
      </rPr>
      <t>được hưởng</t>
    </r>
  </si>
  <si>
    <t>Giá nhập
thực tế</t>
  </si>
  <si>
    <r>
      <t xml:space="preserve">SL được </t>
    </r>
    <r>
      <rPr>
        <sz val="8"/>
        <color theme="0" tint="-4.9989318521683403E-2"/>
        <rFont val="Arial"/>
        <family val="2"/>
        <charset val="163"/>
      </rPr>
      <t>tặng/KM</t>
    </r>
  </si>
  <si>
    <r>
      <t xml:space="preserve">Nợ phải trả
</t>
    </r>
    <r>
      <rPr>
        <sz val="8"/>
        <color theme="0" tint="-4.9989318521683403E-2"/>
        <rFont val="Arial"/>
        <family val="2"/>
        <charset val="163"/>
      </rPr>
      <t>(Theo đơn hàng)</t>
    </r>
  </si>
  <si>
    <r>
      <t xml:space="preserve">Tổng cộng tiền </t>
    </r>
    <r>
      <rPr>
        <sz val="8"/>
        <color theme="0" tint="-4.9989318521683403E-2"/>
        <rFont val="Arial"/>
        <family val="2"/>
        <charset val="163"/>
      </rPr>
      <t>thanh toán</t>
    </r>
  </si>
  <si>
    <r>
      <t xml:space="preserve">Số hóa đơn
</t>
    </r>
    <r>
      <rPr>
        <sz val="8"/>
        <color theme="0" tint="-4.9989318521683403E-2"/>
        <rFont val="Arial"/>
        <family val="2"/>
        <charset val="163"/>
      </rPr>
      <t>bán hàng</t>
    </r>
  </si>
  <si>
    <r>
      <t xml:space="preserve">SL xuất </t>
    </r>
    <r>
      <rPr>
        <sz val="8"/>
        <color theme="0" tint="-4.9989318521683403E-2"/>
        <rFont val="Arial"/>
        <family val="2"/>
        <charset val="163"/>
      </rPr>
      <t>tặng/KM</t>
    </r>
  </si>
  <si>
    <t>% C.Khấu</t>
  </si>
  <si>
    <t>Tiền chiết khấu</t>
  </si>
  <si>
    <t>Doanh thu</t>
  </si>
  <si>
    <r>
      <t xml:space="preserve">Thuế GTGT
</t>
    </r>
    <r>
      <rPr>
        <sz val="8"/>
        <color theme="0" tint="-4.9989318521683403E-2"/>
        <rFont val="Arial"/>
        <family val="2"/>
        <charset val="163"/>
      </rPr>
      <t>(%)</t>
    </r>
  </si>
  <si>
    <t>Số tiền đã thu</t>
  </si>
  <si>
    <r>
      <t xml:space="preserve">Nợ phải thu
</t>
    </r>
    <r>
      <rPr>
        <sz val="8"/>
        <color theme="0" tint="-4.9989318521683403E-2"/>
        <rFont val="Arial"/>
        <family val="2"/>
        <charset val="163"/>
      </rPr>
      <t>(Theo đơn hàng)</t>
    </r>
  </si>
  <si>
    <t>Phân loại
(Doanh thu/Chi phí)</t>
  </si>
  <si>
    <r>
      <t xml:space="preserve">Số 
</t>
    </r>
    <r>
      <rPr>
        <sz val="8"/>
        <color theme="0" tint="-4.9989318521683403E-2"/>
        <rFont val="Arial"/>
        <family val="2"/>
        <charset val="163"/>
      </rPr>
      <t>chứng từ</t>
    </r>
  </si>
  <si>
    <r>
      <t xml:space="preserve">Thu
</t>
    </r>
    <r>
      <rPr>
        <sz val="8"/>
        <color theme="0" tint="-4.9989318521683403E-2"/>
        <rFont val="Arial"/>
        <family val="2"/>
        <charset val="163"/>
      </rPr>
      <t>(Doanh thu)</t>
    </r>
  </si>
  <si>
    <r>
      <t xml:space="preserve">Chi
</t>
    </r>
    <r>
      <rPr>
        <sz val="8"/>
        <color theme="0" tint="-4.9989318521683403E-2"/>
        <rFont val="Arial"/>
        <family val="2"/>
        <charset val="163"/>
      </rPr>
      <t>(Chi phí)</t>
    </r>
  </si>
  <si>
    <r>
      <t xml:space="preserve">Tổng cộng
</t>
    </r>
    <r>
      <rPr>
        <sz val="8"/>
        <color theme="0" tint="-4.9989318521683403E-2"/>
        <rFont val="Arial"/>
        <family val="2"/>
        <charset val="163"/>
      </rPr>
      <t>(Giá có thuế)</t>
    </r>
  </si>
  <si>
    <t>Diễn giải nghiệp vụ phát sinh</t>
  </si>
  <si>
    <r>
      <rPr>
        <sz val="10"/>
        <color theme="1" tint="0.249977111117893"/>
        <rFont val="Arial"/>
        <family val="2"/>
        <charset val="163"/>
      </rPr>
      <t xml:space="preserve"> </t>
    </r>
    <r>
      <rPr>
        <b/>
        <u/>
        <sz val="10"/>
        <color theme="1" tint="0.249977111117893"/>
        <rFont val="Arial"/>
        <family val="2"/>
        <charset val="163"/>
      </rPr>
      <t>Xem Báo Cáo</t>
    </r>
    <r>
      <rPr>
        <sz val="10"/>
        <color theme="1" tint="0.249977111117893"/>
        <rFont val="Arial"/>
        <family val="2"/>
        <charset val="163"/>
      </rPr>
      <t xml:space="preserve">   </t>
    </r>
    <r>
      <rPr>
        <i/>
        <sz val="10"/>
        <color theme="1" tint="0.249977111117893"/>
        <rFont val="Arial"/>
        <family val="2"/>
        <charset val="163"/>
      </rPr>
      <t>Từ ngày:</t>
    </r>
  </si>
  <si>
    <t>BÁO CÁO THEO TÀI KHOẢN</t>
  </si>
  <si>
    <t>Đến ngày:</t>
  </si>
  <si>
    <r>
      <t xml:space="preserve">Tổng số tiền đã
</t>
    </r>
    <r>
      <rPr>
        <sz val="9"/>
        <color theme="0" tint="-4.9989318521683403E-2"/>
        <rFont val="Arial"/>
        <family val="2"/>
        <charset val="163"/>
      </rPr>
      <t>THU</t>
    </r>
  </si>
  <si>
    <r>
      <t xml:space="preserve">Tổng số tiền đã
</t>
    </r>
    <r>
      <rPr>
        <sz val="9"/>
        <color theme="0" tint="-4.9989318521683403E-2"/>
        <rFont val="Arial"/>
        <family val="2"/>
        <charset val="163"/>
      </rPr>
      <t>CHI</t>
    </r>
  </si>
  <si>
    <t>Số dư cuối kỳ</t>
  </si>
  <si>
    <t>Tổng cộng</t>
  </si>
  <si>
    <t>Lọc ngày BC dòng tiền</t>
  </si>
  <si>
    <t>Lọc ngày BC công nợ</t>
  </si>
  <si>
    <t>Lọc ngày BC nhập xuất tồn</t>
  </si>
  <si>
    <t>Thu</t>
  </si>
  <si>
    <t>Chi</t>
  </si>
  <si>
    <t>BÁO CÁO THU - CHI THEO MỤC ĐÍCH SỬ DỤNG</t>
  </si>
  <si>
    <t xml:space="preserve">               Tài khoản
Khoản mục</t>
  </si>
  <si>
    <t>Trả lương CNV</t>
  </si>
  <si>
    <t>Trả tiền mua hàng cho nhà cung cấp</t>
  </si>
  <si>
    <t>Thu tiền bán hàng từ khách hàng</t>
  </si>
  <si>
    <t>BÁO CÁO CÔNG NỢ KHÁCH HÀNG</t>
  </si>
  <si>
    <t>Dư nợ đầu kỳ</t>
  </si>
  <si>
    <t>Đã thu</t>
  </si>
  <si>
    <t>Nợ phải thu</t>
  </si>
  <si>
    <t>Tổng tiền hàng
đã bán</t>
  </si>
  <si>
    <t xml:space="preserve"> x </t>
  </si>
  <si>
    <t>BÁO CÁO CÔNG NỢ NHÀ CUNG CẤP</t>
  </si>
  <si>
    <t>Tổng tiền hàng
đã mua</t>
  </si>
  <si>
    <t>Đã trả</t>
  </si>
  <si>
    <t>Nợ phải trả</t>
  </si>
  <si>
    <r>
      <t xml:space="preserve">SL tồn
</t>
    </r>
    <r>
      <rPr>
        <sz val="8"/>
        <color theme="0" tint="-4.9989318521683403E-2"/>
        <rFont val="Arial"/>
        <family val="2"/>
        <charset val="163"/>
      </rPr>
      <t>(Đầu kỳ)</t>
    </r>
  </si>
  <si>
    <r>
      <t xml:space="preserve">Giá trị hàng tồn
</t>
    </r>
    <r>
      <rPr>
        <sz val="8"/>
        <color theme="0" tint="-4.9989318521683403E-2"/>
        <rFont val="Arial"/>
        <family val="2"/>
        <charset val="163"/>
      </rPr>
      <t>(Đầu kỳ)</t>
    </r>
  </si>
  <si>
    <r>
      <t xml:space="preserve">Giá trị hàng nhập
</t>
    </r>
    <r>
      <rPr>
        <sz val="8"/>
        <color theme="0" tint="-4.9989318521683403E-2"/>
        <rFont val="Arial"/>
        <family val="2"/>
        <charset val="163"/>
      </rPr>
      <t>(Trong kỳ)</t>
    </r>
  </si>
  <si>
    <r>
      <t xml:space="preserve">Giá vốn hàng xuất
</t>
    </r>
    <r>
      <rPr>
        <sz val="8"/>
        <color theme="0" tint="-4.9989318521683403E-2"/>
        <rFont val="Arial"/>
        <family val="2"/>
        <charset val="163"/>
      </rPr>
      <t>(Trong kỳ)</t>
    </r>
  </si>
  <si>
    <r>
      <t xml:space="preserve">SL tồn
</t>
    </r>
    <r>
      <rPr>
        <sz val="8"/>
        <color theme="0" tint="-4.9989318521683403E-2"/>
        <rFont val="Arial"/>
        <family val="2"/>
        <charset val="163"/>
      </rPr>
      <t>(Cuối kỳ)</t>
    </r>
  </si>
  <si>
    <t>BÁO CÁO NHẬP XUẤT TỒN</t>
  </si>
  <si>
    <r>
      <t xml:space="preserve">      Đơn giá
</t>
    </r>
    <r>
      <rPr>
        <sz val="8"/>
        <color theme="0" tint="-4.9989318521683403E-2"/>
        <rFont val="Arial"/>
        <family val="2"/>
        <charset val="163"/>
      </rPr>
      <t>(Bình quân CK)</t>
    </r>
  </si>
  <si>
    <r>
      <t xml:space="preserve"> SL xuất
</t>
    </r>
    <r>
      <rPr>
        <sz val="8"/>
        <color theme="0" tint="-4.9989318521683403E-2"/>
        <rFont val="Arial"/>
        <family val="2"/>
        <charset val="163"/>
      </rPr>
      <t>(Trong kỳ)</t>
    </r>
  </si>
  <si>
    <r>
      <t xml:space="preserve">Giá trị hàng tồn
</t>
    </r>
    <r>
      <rPr>
        <sz val="8"/>
        <color theme="0" tint="-4.9989318521683403E-2"/>
        <rFont val="Arial"/>
        <family val="2"/>
        <charset val="163"/>
      </rPr>
      <t>(Cuối kỳ)</t>
    </r>
  </si>
  <si>
    <t>Lợi nhuận gộp</t>
  </si>
  <si>
    <r>
      <t xml:space="preserve">SL nhập
</t>
    </r>
    <r>
      <rPr>
        <sz val="8"/>
        <color theme="0" tint="-4.9989318521683403E-2"/>
        <rFont val="Arial"/>
        <family val="2"/>
        <charset val="163"/>
      </rPr>
      <t>(Trong kỳ)</t>
    </r>
  </si>
  <si>
    <t>SL nhập</t>
  </si>
  <si>
    <t>Giá trị hàng nhập</t>
  </si>
  <si>
    <t>SL xuất</t>
  </si>
  <si>
    <t>Giá vốn hàng bán</t>
  </si>
  <si>
    <t>Đơn giá</t>
  </si>
  <si>
    <t>SL tồn cuối kỳ</t>
  </si>
  <si>
    <t>Giá trị hàng tồn cuối kỳ</t>
  </si>
  <si>
    <t>Xếp hạng giá trị tồn kho</t>
  </si>
  <si>
    <t>Xếp hạng lợi nhuận gộp</t>
  </si>
  <si>
    <t>Xếp hạng doanh thu</t>
  </si>
  <si>
    <t>STT mặt hàng cần mua</t>
  </si>
  <si>
    <t>Tổng tiền hàng đã bán</t>
  </si>
  <si>
    <t>Xếp hạng nợ phải thu</t>
  </si>
  <si>
    <t>Tháng</t>
  </si>
  <si>
    <t>BÁO CÁO TỔNG HỢP</t>
  </si>
  <si>
    <t>Chỉ tiêu</t>
  </si>
  <si>
    <t>Số tiền</t>
  </si>
  <si>
    <t>Tổng DT</t>
  </si>
  <si>
    <t>Tổng CP</t>
  </si>
  <si>
    <t>Tổng giá trị hàng tồn kho</t>
  </si>
  <si>
    <t>Nợ phải trả nhà cung cấp</t>
  </si>
  <si>
    <t>Nợ phải thu khách hàng</t>
  </si>
  <si>
    <t>Doanh thu bán hàng</t>
  </si>
  <si>
    <t>Tổng tiền hàng đã mua</t>
  </si>
  <si>
    <t>Xếp hạng nợ phải trả</t>
  </si>
  <si>
    <t>Các khoản thu khác</t>
  </si>
  <si>
    <t>Số lượng tồn kho thực tế</t>
  </si>
  <si>
    <t>DANH SÁCH SẢN PHẨM CẦN ĐẶT HÀNG MUA</t>
  </si>
  <si>
    <r>
      <t xml:space="preserve">Số lượng tồn kho tối thiểu
</t>
    </r>
    <r>
      <rPr>
        <sz val="8"/>
        <color theme="0" tint="-4.9989318521683403E-2"/>
        <rFont val="Arial"/>
        <family val="2"/>
        <charset val="163"/>
      </rPr>
      <t>theo quy định</t>
    </r>
  </si>
  <si>
    <t>Top 10 sp DT cao</t>
  </si>
  <si>
    <t>Top 10 sp LN Gộp cao</t>
  </si>
  <si>
    <t>Top 10 Khách hàng DT cao</t>
  </si>
  <si>
    <t>Top 10 Khách hàng LN cao</t>
  </si>
  <si>
    <t>Top 10 Khách hàng Nợ phải thu cao</t>
  </si>
  <si>
    <t>Top 10 NCC nợ phải trả cao</t>
  </si>
  <si>
    <t>Top 10 sp tồn kho cao</t>
  </si>
  <si>
    <t>Số dư tiền cuối kỳ</t>
  </si>
  <si>
    <t>CP giá vốn hàng bán</t>
  </si>
  <si>
    <t>Các khoản CP khác</t>
  </si>
  <si>
    <t>Tổng nợ phải thu</t>
  </si>
  <si>
    <t>Tổng nợ phải trả</t>
  </si>
  <si>
    <t>Tổng thu</t>
  </si>
  <si>
    <t>Tổng chi</t>
  </si>
  <si>
    <t>Tồn cuối kỳ</t>
  </si>
  <si>
    <t>BÁO CÁO THEO NHÓM SẢN PHẨM</t>
  </si>
  <si>
    <t>Tên nhóm sản phẩm</t>
  </si>
  <si>
    <t>Tổng giá trị tồn kho cuối kỳ</t>
  </si>
  <si>
    <t>Doanh thu
bán hàng</t>
  </si>
  <si>
    <t>BÁO CÁO THEO NHÓM KHÁCH HÀNG</t>
  </si>
  <si>
    <t>Tên nhóm khách hàng</t>
  </si>
  <si>
    <t>Tổng số nợ phải thu cuối kỳ</t>
  </si>
  <si>
    <t>BÁO CÁO THEO NHÂN VIÊN BÁN HÀNG</t>
  </si>
  <si>
    <t>Tên nhân viên bán hàng</t>
  </si>
  <si>
    <t>Xếp hạng lợi nhuận</t>
  </si>
  <si>
    <t>Tên NVBH</t>
  </si>
  <si>
    <t>PHIẾU BÁN HÀNG KIÊM XUẤT KHO</t>
  </si>
  <si>
    <t>Ngày:</t>
  </si>
  <si>
    <t>Đơn giá bán</t>
  </si>
  <si>
    <t>Thành Tiền</t>
  </si>
  <si>
    <t>STT in phiếu xk</t>
  </si>
  <si>
    <t>Số phiếu:</t>
  </si>
  <si>
    <t>Người mua / nhận hàng
(Ký và ghi rõ họ tên)</t>
  </si>
  <si>
    <t>Người lập phiếu
(Ký và ghi rõ họ tên)</t>
  </si>
  <si>
    <t>Còn lại</t>
  </si>
  <si>
    <t>Mã tuyến</t>
  </si>
  <si>
    <t>STT Mã tuyến</t>
  </si>
  <si>
    <t>Tổng Lợi Nhuận</t>
  </si>
  <si>
    <r>
      <t xml:space="preserve">Số lượng </t>
    </r>
    <r>
      <rPr>
        <sz val="8"/>
        <color theme="0" tint="-4.9989318521683403E-2"/>
        <rFont val="Arial"/>
        <family val="2"/>
        <charset val="163"/>
      </rPr>
      <t>(ĐVT Chuẩn)</t>
    </r>
  </si>
  <si>
    <r>
      <t xml:space="preserve">Đơn giá </t>
    </r>
    <r>
      <rPr>
        <sz val="8"/>
        <color theme="0" tint="-4.9989318521683403E-2"/>
        <rFont val="Arial"/>
        <family val="2"/>
        <charset val="163"/>
      </rPr>
      <t>(ĐVT Chuẩn)</t>
    </r>
  </si>
  <si>
    <t>ĐG khác</t>
  </si>
  <si>
    <t>SL khác</t>
  </si>
  <si>
    <t>SCB</t>
  </si>
  <si>
    <t>ACB</t>
  </si>
  <si>
    <t>Tiền trong TK</t>
  </si>
  <si>
    <t>Giá trị hàng xuất</t>
  </si>
  <si>
    <t>Chú thích</t>
  </si>
  <si>
    <t>Cảnh báo tự động</t>
  </si>
  <si>
    <r>
      <t xml:space="preserve">Nợ phải trả 
</t>
    </r>
    <r>
      <rPr>
        <sz val="8"/>
        <color theme="0" tint="-4.9989318521683403E-2"/>
        <rFont val="Arial"/>
        <family val="2"/>
      </rPr>
      <t>(Số dư trong kỳ)</t>
    </r>
  </si>
  <si>
    <r>
      <t xml:space="preserve">Nợ phải thu 
</t>
    </r>
    <r>
      <rPr>
        <sz val="8"/>
        <color theme="0" tint="-4.9989318521683403E-2"/>
        <rFont val="Arial"/>
        <family val="2"/>
        <charset val="163"/>
      </rPr>
      <t>(Trong kỳ)</t>
    </r>
  </si>
  <si>
    <t>thùy</t>
  </si>
  <si>
    <t>cái</t>
  </si>
  <si>
    <t>nguyệt</t>
  </si>
  <si>
    <t>bảng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</si>
</sst>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₫_-;\-* #,##0.00\ _₫_-;_-* &quot;-&quot;??\ _₫_-;_-@_-"/>
    <numFmt numFmtId="164" formatCode="_-* #,##0\ _₫_-;\-* #,##0\ _₫_-;_-* &quot;-&quot;??\ _₫_-;_-@_-"/>
    <numFmt numFmtId="165" formatCode="[$-1010000]d/m/yyyy;@"/>
    <numFmt numFmtId="166" formatCode="mm\-yyyy"/>
    <numFmt numFmtId="167" formatCode="_-* #.##0\ _₫_-;\-* #.##0\ _₫_-;_-* &quot;-&quot;??\ _₫_-;_-@_-"/>
  </numFmts>
  <fonts count="50" x14ac:knownFonts="1">
    <font>
      <sz val="11"/>
      <color theme="1"/>
      <name val="Arial"/>
      <family val="2"/>
      <charset val="163"/>
    </font>
    <font>
      <sz val="11"/>
      <color theme="1"/>
      <name val="Arial"/>
      <family val="2"/>
      <charset val="163"/>
    </font>
    <font>
      <sz val="10"/>
      <color theme="0" tint="-4.9989318521683403E-2"/>
      <name val="Arial"/>
      <family val="2"/>
      <charset val="163"/>
    </font>
    <font>
      <sz val="10"/>
      <color theme="1" tint="0.249977111117893"/>
      <name val="Arial"/>
      <family val="2"/>
      <charset val="163"/>
    </font>
    <font>
      <b/>
      <sz val="10"/>
      <color theme="0" tint="-4.9989318521683403E-2"/>
      <name val="Arial"/>
      <family val="2"/>
      <charset val="163"/>
    </font>
    <font>
      <b/>
      <sz val="8"/>
      <color theme="0" tint="-4.9989318521683403E-2"/>
      <name val="Arial"/>
      <family val="2"/>
      <charset val="163"/>
    </font>
    <font>
      <sz val="10"/>
      <color theme="1" tint="0.249977111117893"/>
      <name val="Arial"/>
      <family val="2"/>
      <charset val="163"/>
    </font>
    <font>
      <sz val="8"/>
      <color theme="1" tint="0.249977111117893"/>
      <name val="Arial"/>
      <family val="2"/>
      <charset val="163"/>
    </font>
    <font>
      <sz val="10"/>
      <color theme="8"/>
      <name val="Arial"/>
      <family val="2"/>
      <charset val="163"/>
    </font>
    <font>
      <sz val="8"/>
      <color theme="0" tint="-4.9989318521683403E-2"/>
      <name val="Arial"/>
      <family val="2"/>
      <charset val="163"/>
    </font>
    <font>
      <sz val="10"/>
      <color rgb="FFFF0000"/>
      <name val="Arial"/>
      <family val="2"/>
      <charset val="163"/>
    </font>
    <font>
      <sz val="10"/>
      <color rgb="FF404040"/>
      <name val="Arial"/>
      <family val="2"/>
      <charset val="163"/>
    </font>
    <font>
      <sz val="10"/>
      <color theme="0" tint="-4.9989318521683403E-2"/>
      <name val="Arial"/>
      <family val="2"/>
      <charset val="163"/>
    </font>
    <font>
      <sz val="9"/>
      <color theme="0" tint="-4.9989318521683403E-2"/>
      <name val="Arial"/>
      <family val="2"/>
      <charset val="163"/>
    </font>
    <font>
      <sz val="8"/>
      <color theme="0" tint="-0.14999847407452621"/>
      <name val="Arial"/>
      <family val="2"/>
      <charset val="163"/>
    </font>
    <font>
      <i/>
      <sz val="10"/>
      <color theme="1" tint="0.249977111117893"/>
      <name val="Arial"/>
      <family val="2"/>
      <charset val="163"/>
    </font>
    <font>
      <b/>
      <u/>
      <sz val="10"/>
      <color theme="1" tint="0.249977111117893"/>
      <name val="Arial"/>
      <family val="2"/>
      <charset val="163"/>
    </font>
    <font>
      <b/>
      <sz val="12"/>
      <color theme="8"/>
      <name val="Arial"/>
      <family val="2"/>
      <charset val="163"/>
    </font>
    <font>
      <b/>
      <sz val="10"/>
      <color theme="8"/>
      <name val="Arial"/>
      <family val="2"/>
      <charset val="163"/>
    </font>
    <font>
      <sz val="10"/>
      <color theme="0"/>
      <name val="Arial"/>
      <family val="2"/>
      <charset val="163"/>
    </font>
    <font>
      <sz val="8"/>
      <color theme="0" tint="-0.14999847407452621"/>
      <name val="Arial"/>
      <family val="2"/>
      <charset val="163"/>
    </font>
    <font>
      <b/>
      <sz val="10"/>
      <color theme="0" tint="-4.9989318521683403E-2"/>
      <name val="Arial"/>
      <family val="2"/>
      <charset val="163"/>
    </font>
    <font>
      <sz val="10"/>
      <color theme="0" tint="-4.9989318521683403E-2"/>
      <name val="Arial"/>
      <family val="2"/>
      <charset val="163"/>
    </font>
    <font>
      <b/>
      <sz val="10"/>
      <color theme="6"/>
      <name val="Arial"/>
      <family val="2"/>
      <charset val="163"/>
    </font>
    <font>
      <sz val="10"/>
      <color theme="1" tint="0.249977111117893"/>
      <name val="Arial"/>
      <family val="2"/>
      <charset val="163"/>
    </font>
    <font>
      <sz val="10"/>
      <color rgb="FF404040"/>
      <name val="Arial"/>
      <family val="2"/>
      <charset val="163"/>
    </font>
    <font>
      <sz val="10"/>
      <color rgb="FFF2F2F2"/>
      <name val="Arial"/>
      <family val="2"/>
      <charset val="163"/>
    </font>
    <font>
      <b/>
      <sz val="12"/>
      <color theme="1" tint="0.249977111117893"/>
      <name val="Arial"/>
      <family val="2"/>
      <charset val="163"/>
    </font>
    <font>
      <sz val="10"/>
      <color theme="0" tint="-0.499984740745262"/>
      <name val="Arial"/>
      <family val="2"/>
      <charset val="163"/>
    </font>
    <font>
      <sz val="9"/>
      <color theme="1" tint="0.249977111117893"/>
      <name val="Arial"/>
      <family val="2"/>
      <charset val="163"/>
    </font>
    <font>
      <b/>
      <sz val="10"/>
      <color theme="1" tint="0.249977111117893"/>
      <name val="Arial"/>
      <family val="2"/>
      <charset val="163"/>
    </font>
    <font>
      <sz val="8"/>
      <color theme="0" tint="-0.499984740745262"/>
      <name val="Arial"/>
      <family val="2"/>
      <charset val="163"/>
    </font>
    <font>
      <b/>
      <sz val="8"/>
      <color theme="0" tint="-0.14999847407452621"/>
      <name val="Arial"/>
      <family val="2"/>
    </font>
    <font>
      <b/>
      <sz val="10"/>
      <color theme="0" tint="-4.9989318521683403E-2"/>
      <name val="Arial"/>
      <family val="2"/>
    </font>
    <font>
      <sz val="10"/>
      <color theme="0" tint="-4.9989318521683403E-2"/>
      <name val="Arial"/>
      <family val="2"/>
    </font>
    <font>
      <b/>
      <sz val="10"/>
      <color rgb="FFF2F2F2"/>
      <name val="Arial"/>
      <family val="2"/>
    </font>
    <font>
      <sz val="10"/>
      <color theme="1" tint="0.249977111117893"/>
      <name val="Arial"/>
      <family val="2"/>
    </font>
    <font>
      <sz val="10"/>
      <color rgb="FF404040"/>
      <name val="Arial"/>
      <family val="2"/>
    </font>
    <font>
      <sz val="10"/>
      <color theme="8"/>
      <name val="Arial"/>
      <family val="2"/>
    </font>
    <font>
      <b/>
      <sz val="10"/>
      <color theme="6"/>
      <name val="Arial"/>
      <family val="2"/>
    </font>
    <font>
      <b/>
      <sz val="10"/>
      <color theme="8"/>
      <name val="Arial"/>
      <family val="2"/>
    </font>
    <font>
      <b/>
      <sz val="8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"/>
      <color rgb="FF404040"/>
      <name val="Arial"/>
      <family val="2"/>
    </font>
    <font>
      <b/>
      <sz val="10"/>
      <color theme="0" tint="-4.9989318521683403E-2"/>
      <name val="Arial"/>
      <family val="2"/>
    </font>
    <font>
      <sz val="10"/>
      <color theme="0" tint="-4.9989318521683403E-2"/>
      <name val="Arial"/>
      <family val="2"/>
    </font>
    <font>
      <sz val="8"/>
      <color theme="0" tint="-4.9989318521683403E-2"/>
      <name val="Arial"/>
      <family val="2"/>
    </font>
    <font>
      <b/>
      <sz val="10"/>
      <color rgb="FFF2F2F2"/>
      <name val="Arial"/>
      <family val="2"/>
    </font>
    <font>
      <sz val="8"/>
      <color theme="0" tint="-0.14999847407452621"/>
      <name val="Arial"/>
      <family val="2"/>
    </font>
    <font>
      <sz val="10"/>
      <color rgb="FFF2F2F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 diagonalDown="1">
      <left/>
      <right/>
      <top/>
      <bottom/>
      <diagonal style="thin">
        <color theme="0" tint="-0.14996795556505021"/>
      </diagonal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/>
      <bottom style="thin">
        <color theme="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2">
    <xf numFmtId="0" fontId="0" fillId="0" borderId="0" xfId="0"/>
    <xf numFmtId="164" fontId="3" fillId="0" borderId="0" xfId="1" applyNumberFormat="1" applyFont="1" applyFill="1" applyAlignment="1" applyProtection="1">
      <alignment vertical="center" wrapText="1"/>
      <protection locked="0"/>
    </xf>
    <xf numFmtId="0" fontId="3" fillId="0" borderId="0" xfId="1" applyNumberFormat="1" applyFont="1" applyFill="1" applyAlignment="1" applyProtection="1">
      <alignment vertical="center" wrapText="1"/>
      <protection locked="0"/>
    </xf>
    <xf numFmtId="0" fontId="2" fillId="0" borderId="0" xfId="1" applyNumberFormat="1" applyFont="1" applyFill="1" applyAlignment="1" applyProtection="1">
      <alignment horizontal="center" vertical="center" wrapText="1"/>
      <protection locked="0"/>
    </xf>
    <xf numFmtId="164" fontId="2" fillId="0" borderId="0" xfId="0" applyNumberFormat="1" applyFont="1" applyFill="1" applyAlignment="1" applyProtection="1">
      <alignment vertical="center" wrapText="1"/>
      <protection locked="0"/>
    </xf>
    <xf numFmtId="0" fontId="4" fillId="0" borderId="0" xfId="0" applyNumberFormat="1" applyFont="1" applyFill="1" applyAlignment="1" applyProtection="1">
      <alignment horizontal="center" vertical="center" wrapText="1"/>
      <protection locked="0"/>
    </xf>
    <xf numFmtId="0" fontId="5" fillId="0" borderId="0" xfId="0" applyNumberFormat="1" applyFont="1" applyFill="1" applyAlignment="1" applyProtection="1">
      <alignment horizontal="center" vertical="center" wrapText="1"/>
      <protection locked="0"/>
    </xf>
    <xf numFmtId="0" fontId="3" fillId="0" borderId="0" xfId="1" applyNumberFormat="1" applyFont="1" applyFill="1" applyAlignment="1" applyProtection="1">
      <alignment horizontal="center" vertical="center" wrapText="1"/>
      <protection hidden="1"/>
    </xf>
    <xf numFmtId="0" fontId="6" fillId="0" borderId="0" xfId="1" applyNumberFormat="1" applyFont="1" applyFill="1" applyAlignment="1" applyProtection="1">
      <alignment horizontal="center" vertical="center" wrapText="1"/>
      <protection hidden="1"/>
    </xf>
    <xf numFmtId="0" fontId="6" fillId="0" borderId="0" xfId="1" applyNumberFormat="1" applyFont="1" applyFill="1" applyAlignment="1" applyProtection="1">
      <alignment vertical="center" wrapText="1"/>
      <protection locked="0"/>
    </xf>
    <xf numFmtId="164" fontId="6" fillId="0" borderId="0" xfId="1" applyNumberFormat="1" applyFont="1" applyFill="1" applyAlignment="1" applyProtection="1">
      <alignment vertical="center" wrapText="1"/>
      <protection locked="0"/>
    </xf>
    <xf numFmtId="0" fontId="3" fillId="0" borderId="0" xfId="1" applyNumberFormat="1" applyFont="1" applyFill="1" applyAlignment="1" applyProtection="1">
      <alignment vertical="center" wrapText="1"/>
      <protection hidden="1"/>
    </xf>
    <xf numFmtId="0" fontId="6" fillId="0" borderId="0" xfId="1" applyNumberFormat="1" applyFont="1" applyFill="1" applyAlignment="1" applyProtection="1">
      <alignment vertical="center" wrapText="1"/>
      <protection hidden="1"/>
    </xf>
    <xf numFmtId="164" fontId="8" fillId="0" borderId="0" xfId="1" applyNumberFormat="1" applyFont="1" applyFill="1" applyAlignment="1" applyProtection="1">
      <alignment vertical="center" wrapText="1"/>
      <protection locked="0"/>
    </xf>
    <xf numFmtId="14" fontId="8" fillId="0" borderId="0" xfId="1" applyNumberFormat="1" applyFont="1" applyFill="1" applyAlignment="1" applyProtection="1">
      <alignment horizontal="center" vertical="center" wrapText="1"/>
      <protection locked="0"/>
    </xf>
    <xf numFmtId="0" fontId="8" fillId="0" borderId="0" xfId="1" applyNumberFormat="1" applyFont="1" applyFill="1" applyAlignment="1" applyProtection="1">
      <alignment vertical="center" wrapText="1"/>
      <protection locked="0"/>
    </xf>
    <xf numFmtId="0" fontId="3" fillId="0" borderId="0" xfId="1" applyNumberFormat="1" applyFont="1" applyFill="1" applyAlignment="1" applyProtection="1">
      <alignment horizontal="center" vertical="center" wrapText="1"/>
      <protection locked="0"/>
    </xf>
    <xf numFmtId="164" fontId="3" fillId="0" borderId="0" xfId="1" applyNumberFormat="1" applyFont="1" applyFill="1" applyAlignment="1" applyProtection="1">
      <alignment vertical="center" wrapText="1"/>
      <protection hidden="1"/>
    </xf>
    <xf numFmtId="164" fontId="2" fillId="0" borderId="0" xfId="0" applyNumberFormat="1" applyFont="1" applyFill="1" applyAlignment="1" applyProtection="1">
      <alignment vertical="center" wrapText="1"/>
      <protection hidden="1"/>
    </xf>
    <xf numFmtId="0" fontId="2" fillId="0" borderId="0" xfId="1" applyNumberFormat="1" applyFont="1" applyFill="1" applyAlignment="1" applyProtection="1">
      <alignment horizontal="center" vertical="center" wrapText="1"/>
    </xf>
    <xf numFmtId="0" fontId="3" fillId="0" borderId="0" xfId="1" applyNumberFormat="1" applyFont="1" applyFill="1" applyAlignment="1" applyProtection="1">
      <alignment vertical="center" wrapText="1"/>
    </xf>
    <xf numFmtId="164" fontId="8" fillId="0" borderId="0" xfId="1" applyNumberFormat="1" applyFont="1" applyFill="1" applyAlignment="1" applyProtection="1">
      <alignment vertical="center" wrapText="1"/>
      <protection hidden="1"/>
    </xf>
    <xf numFmtId="0" fontId="10" fillId="0" borderId="0" xfId="1" applyNumberFormat="1" applyFont="1" applyFill="1" applyAlignment="1" applyProtection="1">
      <alignment horizontal="center" vertical="center" wrapText="1"/>
      <protection hidden="1"/>
    </xf>
    <xf numFmtId="0" fontId="11" fillId="0" borderId="0" xfId="1" applyNumberFormat="1" applyFont="1" applyFill="1" applyAlignment="1" applyProtection="1">
      <alignment horizontal="center" vertical="center" wrapText="1"/>
      <protection hidden="1"/>
    </xf>
    <xf numFmtId="165" fontId="3" fillId="0" borderId="0" xfId="1" applyNumberFormat="1" applyFont="1" applyFill="1" applyAlignment="1" applyProtection="1">
      <alignment horizontal="center" vertical="center" wrapText="1"/>
      <protection locked="0"/>
    </xf>
    <xf numFmtId="0" fontId="13" fillId="0" borderId="0" xfId="1" applyNumberFormat="1" applyFont="1" applyFill="1" applyAlignment="1" applyProtection="1">
      <alignment horizontal="center" vertical="center" wrapText="1"/>
      <protection locked="0"/>
    </xf>
    <xf numFmtId="164" fontId="3" fillId="0" borderId="0" xfId="1" applyNumberFormat="1" applyFont="1" applyFill="1" applyAlignment="1" applyProtection="1">
      <alignment vertical="center" wrapText="1"/>
      <protection locked="0" hidden="1"/>
    </xf>
    <xf numFmtId="165" fontId="3" fillId="0" borderId="0" xfId="1" applyNumberFormat="1" applyFont="1" applyFill="1" applyAlignment="1" applyProtection="1">
      <alignment horizontal="center" vertical="center" wrapText="1"/>
      <protection hidden="1"/>
    </xf>
    <xf numFmtId="166" fontId="3" fillId="0" borderId="0" xfId="1" applyNumberFormat="1" applyFont="1" applyFill="1" applyAlignment="1" applyProtection="1">
      <alignment horizontal="center" vertical="center" wrapText="1"/>
      <protection locked="0" hidden="1"/>
    </xf>
    <xf numFmtId="0" fontId="14" fillId="0" borderId="0" xfId="0" applyNumberFormat="1" applyFont="1" applyFill="1" applyAlignment="1" applyProtection="1">
      <alignment horizontal="center" vertical="center" wrapText="1"/>
      <protection hidden="1"/>
    </xf>
    <xf numFmtId="164" fontId="3" fillId="0" borderId="0" xfId="1" applyNumberFormat="1" applyFont="1" applyFill="1" applyAlignment="1" applyProtection="1">
      <alignment horizontal="center" vertical="center" wrapText="1"/>
      <protection locked="0" hidden="1"/>
    </xf>
    <xf numFmtId="165" fontId="3" fillId="0" borderId="0" xfId="1" applyNumberFormat="1" applyFont="1" applyFill="1" applyAlignment="1" applyProtection="1">
      <alignment horizontal="center" vertical="center" wrapText="1"/>
      <protection locked="0" hidden="1"/>
    </xf>
    <xf numFmtId="164" fontId="3" fillId="0" borderId="0" xfId="1" applyNumberFormat="1" applyFont="1" applyFill="1" applyAlignment="1" applyProtection="1">
      <alignment vertical="center" wrapText="1"/>
    </xf>
    <xf numFmtId="0" fontId="2" fillId="0" borderId="0" xfId="1" applyNumberFormat="1" applyFont="1" applyFill="1" applyAlignment="1" applyProtection="1">
      <alignment horizontal="center" vertical="center" wrapText="1"/>
      <protection hidden="1"/>
    </xf>
    <xf numFmtId="0" fontId="3" fillId="0" borderId="0" xfId="1" applyNumberFormat="1" applyFont="1" applyFill="1" applyAlignment="1" applyProtection="1">
      <alignment horizontal="center" vertical="center" wrapText="1"/>
      <protection locked="0" hidden="1"/>
    </xf>
    <xf numFmtId="164" fontId="3" fillId="0" borderId="0" xfId="1" applyNumberFormat="1" applyFont="1" applyFill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 vertical="center" wrapText="1"/>
      <protection hidden="1"/>
    </xf>
    <xf numFmtId="164" fontId="18" fillId="0" borderId="0" xfId="1" applyNumberFormat="1" applyFont="1" applyFill="1" applyAlignment="1" applyProtection="1">
      <alignment vertical="center" wrapText="1"/>
      <protection hidden="1"/>
    </xf>
    <xf numFmtId="165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164" fontId="19" fillId="0" borderId="0" xfId="1" applyNumberFormat="1" applyFont="1" applyFill="1" applyAlignment="1" applyProtection="1">
      <alignment vertical="center" wrapText="1"/>
      <protection hidden="1"/>
    </xf>
    <xf numFmtId="14" fontId="19" fillId="0" borderId="0" xfId="1" applyNumberFormat="1" applyFont="1" applyFill="1" applyAlignment="1" applyProtection="1">
      <alignment horizontal="center" vertical="center" wrapText="1"/>
      <protection hidden="1"/>
    </xf>
    <xf numFmtId="0" fontId="17" fillId="3" borderId="0" xfId="0" applyFont="1" applyFill="1" applyAlignment="1" applyProtection="1">
      <alignment vertical="center" wrapText="1"/>
      <protection hidden="1"/>
    </xf>
    <xf numFmtId="164" fontId="3" fillId="0" borderId="0" xfId="1" applyNumberFormat="1" applyFont="1" applyFill="1" applyAlignment="1" applyProtection="1">
      <alignment horizontal="center" vertical="center" wrapText="1"/>
      <protection locked="0"/>
    </xf>
    <xf numFmtId="0" fontId="17" fillId="3" borderId="0" xfId="0" applyFont="1" applyFill="1" applyAlignment="1" applyProtection="1">
      <alignment vertical="center"/>
      <protection hidden="1"/>
    </xf>
    <xf numFmtId="0" fontId="15" fillId="0" borderId="0" xfId="1" applyNumberFormat="1" applyFont="1" applyFill="1" applyAlignment="1" applyProtection="1">
      <alignment horizontal="center" vertical="center" wrapText="1"/>
      <protection hidden="1"/>
    </xf>
    <xf numFmtId="164" fontId="3" fillId="0" borderId="3" xfId="1" applyNumberFormat="1" applyFont="1" applyFill="1" applyBorder="1" applyAlignment="1" applyProtection="1">
      <alignment vertical="center" wrapText="1"/>
      <protection hidden="1"/>
    </xf>
    <xf numFmtId="165" fontId="3" fillId="0" borderId="1" xfId="1" applyNumberFormat="1" applyFont="1" applyFill="1" applyBorder="1" applyAlignment="1" applyProtection="1">
      <alignment vertical="center" wrapText="1"/>
      <protection locked="0"/>
    </xf>
    <xf numFmtId="0" fontId="17" fillId="3" borderId="0" xfId="0" applyNumberFormat="1" applyFont="1" applyFill="1" applyAlignment="1" applyProtection="1">
      <alignment vertical="center"/>
      <protection hidden="1"/>
    </xf>
    <xf numFmtId="0" fontId="2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2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2" fillId="2" borderId="6" xfId="1" applyNumberFormat="1" applyFont="1" applyFill="1" applyBorder="1" applyAlignment="1" applyProtection="1">
      <alignment horizontal="center" vertical="center" wrapText="1"/>
      <protection hidden="1"/>
    </xf>
    <xf numFmtId="0" fontId="2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1" applyNumberFormat="1" applyFont="1" applyFill="1" applyBorder="1" applyAlignment="1" applyProtection="1">
      <alignment horizontal="center" vertical="center" wrapText="1"/>
      <protection hidden="1"/>
    </xf>
    <xf numFmtId="164" fontId="3" fillId="0" borderId="0" xfId="1" applyNumberFormat="1" applyFont="1" applyFill="1" applyBorder="1" applyAlignment="1" applyProtection="1">
      <alignment vertical="center" wrapText="1"/>
      <protection hidden="1"/>
    </xf>
    <xf numFmtId="0" fontId="20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0" xfId="0" applyNumberFormat="1" applyFont="1" applyFill="1" applyBorder="1" applyAlignment="1" applyProtection="1">
      <alignment horizontal="center" vertical="center" wrapText="1"/>
      <protection hidden="1"/>
    </xf>
    <xf numFmtId="164" fontId="21" fillId="0" borderId="0" xfId="0" applyNumberFormat="1" applyFont="1" applyFill="1" applyBorder="1" applyAlignment="1" applyProtection="1">
      <alignment vertical="center" wrapText="1"/>
      <protection hidden="1"/>
    </xf>
    <xf numFmtId="164" fontId="22" fillId="0" borderId="0" xfId="0" applyNumberFormat="1" applyFont="1" applyFill="1" applyAlignment="1" applyProtection="1">
      <alignment vertical="center" wrapText="1"/>
      <protection hidden="1"/>
    </xf>
    <xf numFmtId="0" fontId="2" fillId="0" borderId="0" xfId="0" applyNumberFormat="1" applyFont="1" applyFill="1" applyAlignment="1" applyProtection="1">
      <alignment horizontal="center" vertical="center" wrapText="1"/>
      <protection hidden="1"/>
    </xf>
    <xf numFmtId="14" fontId="3" fillId="0" borderId="0" xfId="1" applyNumberFormat="1" applyFont="1" applyFill="1" applyAlignment="1" applyProtection="1">
      <alignment horizontal="center" vertical="center" wrapText="1"/>
      <protection hidden="1"/>
    </xf>
    <xf numFmtId="164" fontId="23" fillId="0" borderId="0" xfId="1" applyNumberFormat="1" applyFont="1" applyFill="1" applyAlignment="1" applyProtection="1">
      <alignment vertical="center" wrapText="1"/>
      <protection hidden="1"/>
    </xf>
    <xf numFmtId="0" fontId="22" fillId="2" borderId="5" xfId="1" applyNumberFormat="1" applyFont="1" applyFill="1" applyBorder="1" applyAlignment="1" applyProtection="1">
      <alignment horizontal="center" vertical="center" wrapText="1"/>
      <protection hidden="1"/>
    </xf>
    <xf numFmtId="43" fontId="3" fillId="0" borderId="0" xfId="1" applyFont="1" applyFill="1" applyAlignment="1" applyProtection="1">
      <alignment vertical="center" wrapText="1"/>
      <protection locked="0"/>
    </xf>
    <xf numFmtId="164" fontId="24" fillId="0" borderId="0" xfId="1" applyNumberFormat="1" applyFont="1" applyFill="1" applyAlignment="1" applyProtection="1">
      <alignment vertical="center" wrapText="1"/>
      <protection hidden="1"/>
    </xf>
    <xf numFmtId="167" fontId="24" fillId="0" borderId="0" xfId="1" applyNumberFormat="1" applyFont="1" applyFill="1" applyBorder="1" applyAlignment="1" applyProtection="1">
      <alignment vertical="center" wrapText="1"/>
      <protection locked="0"/>
    </xf>
    <xf numFmtId="167" fontId="24" fillId="0" borderId="0" xfId="1" applyNumberFormat="1" applyFont="1" applyFill="1" applyAlignment="1" applyProtection="1">
      <alignment vertical="center" wrapText="1"/>
      <protection locked="0"/>
    </xf>
    <xf numFmtId="0" fontId="22" fillId="0" borderId="0" xfId="1" applyNumberFormat="1" applyFont="1" applyFill="1" applyAlignment="1" applyProtection="1">
      <alignment horizontal="center" vertical="center" wrapText="1"/>
      <protection locked="0"/>
    </xf>
    <xf numFmtId="0" fontId="22" fillId="0" borderId="0" xfId="1" applyNumberFormat="1" applyFont="1" applyFill="1" applyAlignment="1" applyProtection="1">
      <alignment horizontal="center" vertical="center" wrapText="1"/>
      <protection hidden="1"/>
    </xf>
    <xf numFmtId="0" fontId="25" fillId="0" borderId="0" xfId="1" applyNumberFormat="1" applyFont="1" applyFill="1" applyAlignment="1" applyProtection="1">
      <alignment horizontal="center" vertical="center" wrapText="1"/>
      <protection hidden="1"/>
    </xf>
    <xf numFmtId="164" fontId="11" fillId="0" borderId="0" xfId="1" applyNumberFormat="1" applyFont="1" applyFill="1" applyAlignment="1" applyProtection="1">
      <alignment vertical="center" wrapText="1"/>
      <protection hidden="1"/>
    </xf>
    <xf numFmtId="164" fontId="25" fillId="0" borderId="0" xfId="1" applyNumberFormat="1" applyFont="1" applyFill="1" applyAlignment="1" applyProtection="1">
      <alignment vertical="center" wrapText="1"/>
      <protection hidden="1"/>
    </xf>
    <xf numFmtId="0" fontId="21" fillId="0" borderId="0" xfId="0" applyNumberFormat="1" applyFont="1" applyFill="1" applyAlignment="1" applyProtection="1">
      <alignment horizontal="center" vertical="center" wrapText="1"/>
      <protection hidden="1"/>
    </xf>
    <xf numFmtId="0" fontId="20" fillId="0" borderId="0" xfId="0" applyNumberFormat="1" applyFont="1" applyFill="1" applyAlignment="1" applyProtection="1">
      <alignment horizontal="center" vertical="center" wrapText="1"/>
      <protection hidden="1"/>
    </xf>
    <xf numFmtId="0" fontId="26" fillId="0" borderId="0" xfId="0" applyFont="1" applyFill="1" applyAlignment="1" applyProtection="1">
      <alignment horizontal="center" vertical="center" wrapText="1"/>
      <protection hidden="1"/>
    </xf>
    <xf numFmtId="0" fontId="20" fillId="0" borderId="0" xfId="0" applyNumberFormat="1" applyFont="1" applyFill="1" applyAlignment="1" applyProtection="1">
      <alignment horizontal="center" vertical="center" wrapText="1"/>
      <protection locked="0"/>
    </xf>
    <xf numFmtId="0" fontId="21" fillId="0" borderId="0" xfId="0" applyNumberFormat="1" applyFont="1" applyFill="1" applyAlignment="1" applyProtection="1">
      <alignment horizontal="center" vertical="center" wrapText="1"/>
      <protection locked="0"/>
    </xf>
    <xf numFmtId="164" fontId="22" fillId="0" borderId="0" xfId="0" applyNumberFormat="1" applyFont="1" applyFill="1" applyAlignment="1" applyProtection="1">
      <alignment vertical="center" wrapText="1"/>
      <protection locked="0"/>
    </xf>
    <xf numFmtId="0" fontId="2" fillId="2" borderId="0" xfId="1" applyNumberFormat="1" applyFont="1" applyFill="1" applyAlignment="1" applyProtection="1">
      <alignment horizontal="center" vertical="center" wrapText="1"/>
      <protection hidden="1"/>
    </xf>
    <xf numFmtId="0" fontId="2" fillId="2" borderId="0" xfId="1" applyNumberFormat="1" applyFont="1" applyFill="1" applyAlignment="1" applyProtection="1">
      <alignment vertical="center" wrapText="1"/>
      <protection hidden="1"/>
    </xf>
    <xf numFmtId="0" fontId="13" fillId="2" borderId="0" xfId="1" applyNumberFormat="1" applyFont="1" applyFill="1" applyAlignment="1" applyProtection="1">
      <alignment vertical="center" wrapText="1"/>
      <protection hidden="1"/>
    </xf>
    <xf numFmtId="164" fontId="19" fillId="0" borderId="0" xfId="1" applyNumberFormat="1" applyFont="1" applyFill="1" applyAlignment="1" applyProtection="1">
      <alignment horizontal="center" vertical="center" wrapText="1"/>
      <protection hidden="1"/>
    </xf>
    <xf numFmtId="0" fontId="2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19" fillId="0" borderId="0" xfId="1" applyNumberFormat="1" applyFont="1" applyFill="1" applyAlignment="1" applyProtection="1">
      <alignment vertical="center" wrapText="1"/>
      <protection hidden="1"/>
    </xf>
    <xf numFmtId="164" fontId="19" fillId="0" borderId="0" xfId="1" applyNumberFormat="1" applyFont="1" applyFill="1" applyAlignment="1" applyProtection="1">
      <alignment vertical="center"/>
      <protection hidden="1"/>
    </xf>
    <xf numFmtId="164" fontId="2" fillId="2" borderId="4" xfId="1" applyNumberFormat="1" applyFont="1" applyFill="1" applyBorder="1" applyAlignment="1" applyProtection="1">
      <alignment horizontal="center" vertical="center" wrapText="1"/>
      <protection hidden="1"/>
    </xf>
    <xf numFmtId="165" fontId="19" fillId="0" borderId="0" xfId="1" applyNumberFormat="1" applyFont="1" applyFill="1" applyAlignment="1" applyProtection="1">
      <alignment horizontal="center" vertical="center" wrapText="1"/>
      <protection hidden="1"/>
    </xf>
    <xf numFmtId="164" fontId="3" fillId="0" borderId="0" xfId="1" applyNumberFormat="1" applyFont="1" applyAlignment="1" applyProtection="1">
      <alignment vertical="center" wrapText="1"/>
      <protection locked="0"/>
    </xf>
    <xf numFmtId="164" fontId="3" fillId="0" borderId="0" xfId="1" applyNumberFormat="1" applyFont="1" applyAlignment="1" applyProtection="1">
      <alignment vertical="center" wrapText="1"/>
      <protection hidden="1"/>
    </xf>
    <xf numFmtId="164" fontId="3" fillId="0" borderId="10" xfId="1" applyNumberFormat="1" applyFont="1" applyBorder="1" applyAlignment="1" applyProtection="1">
      <alignment vertical="center" wrapText="1"/>
      <protection locked="0"/>
    </xf>
    <xf numFmtId="164" fontId="3" fillId="0" borderId="16" xfId="1" applyNumberFormat="1" applyFont="1" applyBorder="1" applyAlignment="1" applyProtection="1">
      <alignment vertical="center" wrapText="1"/>
      <protection locked="0"/>
    </xf>
    <xf numFmtId="0" fontId="11" fillId="0" borderId="0" xfId="1" applyNumberFormat="1" applyFont="1" applyFill="1" applyAlignment="1" applyProtection="1">
      <alignment vertical="center" wrapText="1"/>
      <protection hidden="1"/>
    </xf>
    <xf numFmtId="0" fontId="3" fillId="0" borderId="17" xfId="1" applyNumberFormat="1" applyFont="1" applyBorder="1" applyAlignment="1" applyProtection="1">
      <alignment horizontal="left" wrapText="1"/>
      <protection locked="0"/>
    </xf>
    <xf numFmtId="0" fontId="3" fillId="0" borderId="17" xfId="1" applyNumberFormat="1" applyFont="1" applyBorder="1" applyAlignment="1" applyProtection="1">
      <protection hidden="1"/>
    </xf>
    <xf numFmtId="164" fontId="3" fillId="0" borderId="17" xfId="1" applyNumberFormat="1" applyFont="1" applyBorder="1" applyAlignment="1" applyProtection="1">
      <alignment wrapText="1"/>
      <protection hidden="1"/>
    </xf>
    <xf numFmtId="164" fontId="3" fillId="0" borderId="17" xfId="1" applyNumberFormat="1" applyFont="1" applyBorder="1" applyAlignment="1" applyProtection="1">
      <alignment horizontal="right" wrapText="1"/>
      <protection hidden="1"/>
    </xf>
    <xf numFmtId="165" fontId="3" fillId="0" borderId="17" xfId="1" applyNumberFormat="1" applyFont="1" applyBorder="1" applyAlignment="1" applyProtection="1">
      <alignment horizontal="left" wrapText="1"/>
      <protection hidden="1"/>
    </xf>
    <xf numFmtId="0" fontId="3" fillId="0" borderId="18" xfId="1" applyNumberFormat="1" applyFont="1" applyBorder="1" applyAlignment="1" applyProtection="1">
      <alignment horizontal="center" wrapText="1"/>
      <protection hidden="1"/>
    </xf>
    <xf numFmtId="164" fontId="3" fillId="4" borderId="11" xfId="1" applyNumberFormat="1" applyFont="1" applyFill="1" applyBorder="1" applyAlignment="1" applyProtection="1">
      <alignment horizontal="center" vertical="center" wrapText="1"/>
      <protection hidden="1"/>
    </xf>
    <xf numFmtId="164" fontId="3" fillId="4" borderId="12" xfId="1" applyNumberFormat="1" applyFont="1" applyFill="1" applyBorder="1" applyAlignment="1" applyProtection="1">
      <alignment horizontal="center" vertical="center" wrapText="1"/>
      <protection hidden="1"/>
    </xf>
    <xf numFmtId="164" fontId="3" fillId="4" borderId="13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9" xfId="1" applyNumberFormat="1" applyFont="1" applyBorder="1" applyAlignment="1" applyProtection="1">
      <alignment horizontal="center" vertical="center" wrapText="1"/>
      <protection hidden="1"/>
    </xf>
    <xf numFmtId="0" fontId="3" fillId="0" borderId="8" xfId="1" applyNumberFormat="1" applyFont="1" applyBorder="1" applyAlignment="1" applyProtection="1">
      <alignment vertical="center" wrapText="1"/>
      <protection hidden="1"/>
    </xf>
    <xf numFmtId="0" fontId="3" fillId="0" borderId="8" xfId="1" applyNumberFormat="1" applyFont="1" applyBorder="1" applyAlignment="1" applyProtection="1">
      <alignment horizontal="center" vertical="center" wrapText="1"/>
      <protection hidden="1"/>
    </xf>
    <xf numFmtId="164" fontId="3" fillId="0" borderId="8" xfId="1" applyNumberFormat="1" applyFont="1" applyBorder="1" applyAlignment="1" applyProtection="1">
      <alignment vertical="center" wrapText="1"/>
      <protection hidden="1"/>
    </xf>
    <xf numFmtId="0" fontId="3" fillId="0" borderId="15" xfId="1" applyNumberFormat="1" applyFont="1" applyBorder="1" applyAlignment="1" applyProtection="1">
      <alignment vertical="center" wrapText="1"/>
      <protection hidden="1"/>
    </xf>
    <xf numFmtId="0" fontId="3" fillId="0" borderId="15" xfId="1" applyNumberFormat="1" applyFont="1" applyBorder="1" applyAlignment="1" applyProtection="1">
      <alignment horizontal="center" vertical="center" wrapText="1"/>
      <protection hidden="1"/>
    </xf>
    <xf numFmtId="164" fontId="3" fillId="0" borderId="15" xfId="1" applyNumberFormat="1" applyFont="1" applyBorder="1" applyAlignment="1" applyProtection="1">
      <alignment vertical="center" wrapText="1"/>
      <protection hidden="1"/>
    </xf>
    <xf numFmtId="0" fontId="28" fillId="4" borderId="14" xfId="0" applyNumberFormat="1" applyFont="1" applyFill="1" applyBorder="1" applyAlignment="1" applyProtection="1">
      <alignment horizontal="center" vertical="center" wrapText="1"/>
      <protection hidden="1"/>
    </xf>
    <xf numFmtId="164" fontId="3" fillId="4" borderId="15" xfId="0" applyNumberFormat="1" applyFont="1" applyFill="1" applyBorder="1" applyAlignment="1" applyProtection="1">
      <alignment horizontal="center" vertical="center" wrapText="1"/>
      <protection hidden="1"/>
    </xf>
    <xf numFmtId="164" fontId="3" fillId="4" borderId="15" xfId="0" applyNumberFormat="1" applyFont="1" applyFill="1" applyBorder="1" applyAlignment="1" applyProtection="1">
      <alignment vertical="center" wrapText="1"/>
      <protection hidden="1"/>
    </xf>
    <xf numFmtId="164" fontId="29" fillId="0" borderId="0" xfId="1" applyNumberFormat="1" applyFont="1" applyAlignment="1" applyProtection="1">
      <alignment horizontal="center" vertical="center" wrapText="1"/>
      <protection locked="0"/>
    </xf>
    <xf numFmtId="164" fontId="28" fillId="0" borderId="0" xfId="1" applyNumberFormat="1" applyFont="1" applyAlignment="1" applyProtection="1">
      <alignment vertical="center"/>
      <protection hidden="1"/>
    </xf>
    <xf numFmtId="0" fontId="28" fillId="4" borderId="8" xfId="0" applyNumberFormat="1" applyFont="1" applyFill="1" applyBorder="1" applyAlignment="1" applyProtection="1">
      <alignment horizontal="center" vertical="center" wrapText="1"/>
      <protection hidden="1"/>
    </xf>
    <xf numFmtId="164" fontId="30" fillId="4" borderId="8" xfId="0" applyNumberFormat="1" applyFont="1" applyFill="1" applyBorder="1" applyAlignment="1" applyProtection="1">
      <alignment horizontal="center" vertical="center" wrapText="1"/>
      <protection hidden="1"/>
    </xf>
    <xf numFmtId="164" fontId="30" fillId="4" borderId="8" xfId="0" applyNumberFormat="1" applyFont="1" applyFill="1" applyBorder="1" applyAlignment="1" applyProtection="1">
      <alignment vertical="center" wrapText="1"/>
      <protection hidden="1"/>
    </xf>
    <xf numFmtId="0" fontId="28" fillId="5" borderId="8" xfId="0" applyNumberFormat="1" applyFont="1" applyFill="1" applyBorder="1" applyAlignment="1" applyProtection="1">
      <alignment horizontal="center" vertical="center" wrapText="1"/>
      <protection hidden="1"/>
    </xf>
    <xf numFmtId="164" fontId="3" fillId="5" borderId="8" xfId="0" applyNumberFormat="1" applyFont="1" applyFill="1" applyBorder="1" applyAlignment="1" applyProtection="1">
      <alignment horizontal="center" vertical="center" wrapText="1"/>
      <protection hidden="1"/>
    </xf>
    <xf numFmtId="164" fontId="3" fillId="5" borderId="8" xfId="0" applyNumberFormat="1" applyFont="1" applyFill="1" applyBorder="1" applyAlignment="1" applyProtection="1">
      <alignment vertical="center" wrapText="1"/>
      <protection hidden="1"/>
    </xf>
    <xf numFmtId="164" fontId="3" fillId="0" borderId="4" xfId="1" applyNumberFormat="1" applyFont="1" applyBorder="1" applyAlignment="1" applyProtection="1">
      <alignment vertical="center" wrapText="1"/>
      <protection locked="0"/>
    </xf>
    <xf numFmtId="164" fontId="3" fillId="0" borderId="20" xfId="1" applyNumberFormat="1" applyFont="1" applyBorder="1" applyAlignment="1" applyProtection="1">
      <alignment vertical="center" wrapText="1"/>
      <protection locked="0"/>
    </xf>
    <xf numFmtId="164" fontId="3" fillId="0" borderId="2" xfId="1" applyNumberFormat="1" applyFont="1" applyBorder="1" applyAlignment="1" applyProtection="1">
      <alignment vertical="center" wrapText="1"/>
      <protection locked="0"/>
    </xf>
    <xf numFmtId="164" fontId="3" fillId="0" borderId="22" xfId="1" applyNumberFormat="1" applyFont="1" applyBorder="1" applyAlignment="1" applyProtection="1">
      <alignment vertical="center" wrapText="1"/>
      <protection locked="0"/>
    </xf>
    <xf numFmtId="0" fontId="3" fillId="0" borderId="23" xfId="1" applyNumberFormat="1" applyFont="1" applyBorder="1" applyAlignment="1" applyProtection="1">
      <alignment horizontal="center" wrapText="1"/>
      <protection locked="0"/>
    </xf>
    <xf numFmtId="0" fontId="3" fillId="4" borderId="6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5" xfId="1" applyNumberFormat="1" applyFont="1" applyFill="1" applyBorder="1" applyAlignment="1" applyProtection="1">
      <alignment horizontal="center" vertical="center" wrapText="1"/>
      <protection hidden="1"/>
    </xf>
    <xf numFmtId="0" fontId="3" fillId="4" borderId="7" xfId="1" applyNumberFormat="1" applyFont="1" applyFill="1" applyBorder="1" applyAlignment="1" applyProtection="1">
      <alignment horizontal="center" vertical="center" wrapText="1"/>
      <protection hidden="1"/>
    </xf>
    <xf numFmtId="0" fontId="3" fillId="0" borderId="19" xfId="1" applyNumberFormat="1" applyFont="1" applyBorder="1" applyAlignment="1" applyProtection="1">
      <alignment horizontal="center" vertical="center" wrapText="1"/>
      <protection hidden="1"/>
    </xf>
    <xf numFmtId="0" fontId="3" fillId="0" borderId="4" xfId="1" applyNumberFormat="1" applyFont="1" applyBorder="1" applyAlignment="1" applyProtection="1">
      <alignment vertical="center" wrapText="1"/>
      <protection hidden="1"/>
    </xf>
    <xf numFmtId="164" fontId="3" fillId="0" borderId="4" xfId="1" applyNumberFormat="1" applyFont="1" applyBorder="1" applyAlignment="1" applyProtection="1">
      <alignment vertical="center" wrapText="1"/>
      <protection hidden="1"/>
    </xf>
    <xf numFmtId="0" fontId="3" fillId="0" borderId="21" xfId="1" applyNumberFormat="1" applyFont="1" applyBorder="1" applyAlignment="1" applyProtection="1">
      <alignment horizontal="center" vertical="center" wrapText="1"/>
      <protection hidden="1"/>
    </xf>
    <xf numFmtId="164" fontId="3" fillId="0" borderId="2" xfId="1" applyNumberFormat="1" applyFont="1" applyBorder="1" applyAlignment="1" applyProtection="1">
      <alignment vertical="center" wrapText="1"/>
      <protection hidden="1"/>
    </xf>
    <xf numFmtId="0" fontId="31" fillId="4" borderId="24" xfId="0" applyNumberFormat="1" applyFont="1" applyFill="1" applyBorder="1" applyAlignment="1" applyProtection="1">
      <alignment horizontal="center" vertical="center" wrapText="1"/>
      <protection hidden="1"/>
    </xf>
    <xf numFmtId="0" fontId="3" fillId="4" borderId="25" xfId="0" applyNumberFormat="1" applyFont="1" applyFill="1" applyBorder="1" applyAlignment="1" applyProtection="1">
      <alignment horizontal="center" vertical="center" wrapText="1"/>
      <protection hidden="1"/>
    </xf>
    <xf numFmtId="164" fontId="3" fillId="4" borderId="25" xfId="0" applyNumberFormat="1" applyFont="1" applyFill="1" applyBorder="1" applyAlignment="1" applyProtection="1">
      <alignment vertical="center" wrapText="1"/>
      <protection hidden="1"/>
    </xf>
    <xf numFmtId="0" fontId="3" fillId="3" borderId="0" xfId="1" applyNumberFormat="1" applyFont="1" applyFill="1" applyBorder="1" applyAlignment="1" applyProtection="1">
      <alignment horizontal="center" vertical="center" wrapText="1"/>
      <protection hidden="1"/>
    </xf>
    <xf numFmtId="0" fontId="3" fillId="3" borderId="0" xfId="1" applyNumberFormat="1" applyFont="1" applyFill="1" applyBorder="1" applyAlignment="1" applyProtection="1">
      <alignment vertical="center" wrapText="1"/>
      <protection hidden="1"/>
    </xf>
    <xf numFmtId="164" fontId="3" fillId="3" borderId="0" xfId="1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0" applyNumberFormat="1" applyFont="1" applyFill="1" applyAlignment="1" applyProtection="1">
      <alignment horizontal="center" vertical="center" wrapText="1"/>
      <protection hidden="1"/>
    </xf>
    <xf numFmtId="0" fontId="33" fillId="0" borderId="0" xfId="0" applyNumberFormat="1" applyFont="1" applyFill="1" applyAlignment="1" applyProtection="1">
      <alignment horizontal="center" vertical="center" wrapText="1"/>
      <protection hidden="1"/>
    </xf>
    <xf numFmtId="164" fontId="34" fillId="0" borderId="0" xfId="0" applyNumberFormat="1" applyFont="1" applyFill="1" applyAlignment="1" applyProtection="1">
      <alignment vertical="center" wrapText="1"/>
      <protection hidden="1"/>
    </xf>
    <xf numFmtId="164" fontId="35" fillId="0" borderId="0" xfId="0" applyNumberFormat="1" applyFont="1" applyFill="1" applyAlignment="1" applyProtection="1">
      <alignment horizontal="center" vertical="center" wrapText="1"/>
      <protection hidden="1"/>
    </xf>
    <xf numFmtId="0" fontId="35" fillId="0" borderId="0" xfId="0" applyFont="1" applyFill="1" applyAlignment="1" applyProtection="1">
      <alignment horizontal="center" vertical="center" wrapText="1"/>
      <protection hidden="1"/>
    </xf>
    <xf numFmtId="0" fontId="36" fillId="0" borderId="0" xfId="1" applyNumberFormat="1" applyFont="1" applyFill="1" applyAlignment="1" applyProtection="1">
      <alignment horizontal="center" vertical="center" wrapText="1"/>
      <protection hidden="1"/>
    </xf>
    <xf numFmtId="0" fontId="36" fillId="0" borderId="0" xfId="1" applyNumberFormat="1" applyFont="1" applyFill="1" applyAlignment="1" applyProtection="1">
      <alignment vertical="center" wrapText="1"/>
      <protection locked="0"/>
    </xf>
    <xf numFmtId="164" fontId="38" fillId="0" borderId="0" xfId="1" applyNumberFormat="1" applyFont="1" applyFill="1" applyAlignment="1" applyProtection="1">
      <alignment vertical="center" wrapText="1"/>
      <protection locked="0"/>
    </xf>
    <xf numFmtId="164" fontId="39" fillId="0" borderId="0" xfId="1" applyNumberFormat="1" applyFont="1" applyFill="1" applyAlignment="1" applyProtection="1">
      <alignment vertical="center" wrapText="1"/>
      <protection hidden="1"/>
    </xf>
    <xf numFmtId="164" fontId="40" fillId="0" borderId="0" xfId="1" applyNumberFormat="1" applyFont="1" applyFill="1" applyAlignment="1" applyProtection="1">
      <alignment vertical="center" wrapText="1"/>
      <protection hidden="1"/>
    </xf>
    <xf numFmtId="43" fontId="3" fillId="0" borderId="0" xfId="1" applyFont="1" applyFill="1" applyBorder="1" applyAlignment="1" applyProtection="1">
      <alignment vertical="center" wrapText="1"/>
      <protection hidden="1"/>
    </xf>
    <xf numFmtId="167" fontId="36" fillId="0" borderId="0" xfId="1" applyNumberFormat="1" applyFont="1" applyFill="1" applyBorder="1" applyAlignment="1" applyProtection="1">
      <alignment vertical="center" wrapText="1"/>
      <protection locked="0"/>
    </xf>
    <xf numFmtId="0" fontId="36" fillId="0" borderId="0" xfId="1" applyNumberFormat="1" applyFont="1" applyFill="1" applyAlignment="1" applyProtection="1">
      <alignment horizontal="center" vertical="center" wrapText="1"/>
      <protection locked="0"/>
    </xf>
    <xf numFmtId="164" fontId="36" fillId="0" borderId="0" xfId="1" applyNumberFormat="1" applyFont="1" applyFill="1" applyAlignment="1" applyProtection="1">
      <alignment vertical="center" wrapText="1"/>
      <protection locked="0"/>
    </xf>
    <xf numFmtId="0" fontId="37" fillId="0" borderId="0" xfId="1" applyNumberFormat="1" applyFont="1" applyFill="1" applyAlignment="1" applyProtection="1">
      <alignment horizontal="center" vertical="center" wrapText="1"/>
      <protection hidden="1"/>
    </xf>
    <xf numFmtId="164" fontId="37" fillId="0" borderId="0" xfId="1" applyNumberFormat="1" applyFont="1" applyFill="1" applyAlignment="1" applyProtection="1">
      <alignment vertical="center" wrapText="1"/>
      <protection hidden="1"/>
    </xf>
    <xf numFmtId="0" fontId="41" fillId="0" borderId="0" xfId="0" applyNumberFormat="1" applyFont="1" applyFill="1" applyAlignment="1" applyProtection="1">
      <alignment horizontal="center" vertical="center" wrapText="1"/>
      <protection hidden="1"/>
    </xf>
    <xf numFmtId="43" fontId="2" fillId="0" borderId="0" xfId="1" applyFont="1" applyFill="1" applyAlignment="1" applyProtection="1">
      <alignment horizontal="center" vertical="center" wrapText="1"/>
      <protection hidden="1"/>
    </xf>
    <xf numFmtId="0" fontId="42" fillId="0" borderId="0" xfId="1" applyNumberFormat="1" applyFont="1" applyFill="1" applyAlignment="1" applyProtection="1">
      <alignment horizontal="center" vertical="center" wrapText="1"/>
      <protection hidden="1"/>
    </xf>
    <xf numFmtId="165" fontId="42" fillId="0" borderId="0" xfId="1" applyNumberFormat="1" applyFont="1" applyFill="1" applyAlignment="1" applyProtection="1">
      <alignment horizontal="center" vertical="center" wrapText="1"/>
      <protection locked="0" hidden="1"/>
    </xf>
    <xf numFmtId="0" fontId="42" fillId="0" borderId="0" xfId="1" applyNumberFormat="1" applyFont="1" applyFill="1" applyAlignment="1" applyProtection="1">
      <alignment horizontal="center" vertical="center" wrapText="1"/>
      <protection locked="0" hidden="1"/>
    </xf>
    <xf numFmtId="0" fontId="42" fillId="0" borderId="0" xfId="1" applyNumberFormat="1" applyFont="1" applyFill="1" applyAlignment="1" applyProtection="1">
      <alignment vertical="center" wrapText="1"/>
      <protection locked="0" hidden="1"/>
    </xf>
    <xf numFmtId="164" fontId="42" fillId="0" borderId="0" xfId="1" applyNumberFormat="1" applyFont="1" applyFill="1" applyAlignment="1" applyProtection="1">
      <alignment vertical="center" wrapText="1"/>
      <protection locked="0"/>
    </xf>
    <xf numFmtId="164" fontId="42" fillId="0" borderId="0" xfId="1" applyNumberFormat="1" applyFont="1" applyFill="1" applyAlignment="1" applyProtection="1">
      <alignment horizontal="center" vertical="center" wrapText="1"/>
      <protection hidden="1"/>
    </xf>
    <xf numFmtId="164" fontId="42" fillId="0" borderId="0" xfId="1" applyNumberFormat="1" applyFont="1" applyFill="1" applyAlignment="1" applyProtection="1">
      <alignment horizontal="center" vertical="center" wrapText="1"/>
      <protection locked="0" hidden="1"/>
    </xf>
    <xf numFmtId="164" fontId="42" fillId="0" borderId="0" xfId="1" applyNumberFormat="1" applyFont="1" applyFill="1" applyAlignment="1" applyProtection="1">
      <alignment vertical="center" wrapText="1"/>
      <protection locked="0" hidden="1"/>
    </xf>
    <xf numFmtId="164" fontId="42" fillId="0" borderId="0" xfId="1" applyNumberFormat="1" applyFont="1" applyFill="1" applyAlignment="1" applyProtection="1">
      <alignment vertical="center" wrapText="1"/>
      <protection hidden="1"/>
    </xf>
    <xf numFmtId="9" fontId="42" fillId="0" borderId="0" xfId="2" applyFont="1" applyFill="1" applyAlignment="1" applyProtection="1">
      <alignment horizontal="center" vertical="center" wrapText="1"/>
      <protection locked="0" hidden="1"/>
    </xf>
    <xf numFmtId="0" fontId="42" fillId="0" borderId="0" xfId="1" applyNumberFormat="1" applyFont="1" applyFill="1" applyAlignment="1" applyProtection="1">
      <alignment vertical="center" wrapText="1"/>
      <protection locked="0"/>
    </xf>
    <xf numFmtId="0" fontId="43" fillId="0" borderId="0" xfId="1" applyNumberFormat="1" applyFont="1" applyFill="1" applyAlignment="1" applyProtection="1">
      <alignment horizontal="center" vertical="center" wrapText="1"/>
      <protection hidden="1"/>
    </xf>
    <xf numFmtId="164" fontId="43" fillId="0" borderId="0" xfId="1" applyNumberFormat="1" applyFont="1" applyFill="1" applyAlignment="1" applyProtection="1">
      <alignment vertical="center" wrapText="1"/>
      <protection hidden="1"/>
    </xf>
    <xf numFmtId="0" fontId="43" fillId="0" borderId="0" xfId="1" applyNumberFormat="1" applyFont="1" applyFill="1" applyAlignment="1" applyProtection="1">
      <alignment vertical="center" wrapText="1"/>
      <protection hidden="1"/>
    </xf>
    <xf numFmtId="0" fontId="44" fillId="0" borderId="0" xfId="0" applyNumberFormat="1" applyFont="1" applyFill="1" applyAlignment="1" applyProtection="1">
      <alignment horizontal="center" vertical="center" wrapText="1"/>
      <protection hidden="1"/>
    </xf>
    <xf numFmtId="164" fontId="45" fillId="0" borderId="0" xfId="0" applyNumberFormat="1" applyFont="1" applyFill="1" applyAlignment="1" applyProtection="1">
      <alignment vertical="center" wrapText="1"/>
      <protection hidden="1"/>
    </xf>
    <xf numFmtId="0" fontId="34" fillId="0" borderId="0" xfId="1" applyNumberFormat="1" applyFont="1" applyFill="1" applyAlignment="1" applyProtection="1">
      <alignment horizontal="center" vertical="center" wrapText="1"/>
    </xf>
    <xf numFmtId="0" fontId="47" fillId="0" borderId="0" xfId="0" applyFont="1" applyFill="1" applyAlignment="1" applyProtection="1">
      <alignment horizontal="center" vertical="center" wrapText="1"/>
      <protection hidden="1"/>
    </xf>
    <xf numFmtId="164" fontId="43" fillId="0" borderId="0" xfId="1" applyNumberFormat="1" applyFont="1" applyFill="1" applyAlignment="1" applyProtection="1">
      <alignment vertical="center" wrapText="1"/>
      <protection locked="0"/>
    </xf>
    <xf numFmtId="0" fontId="45" fillId="0" borderId="0" xfId="1" applyNumberFormat="1" applyFont="1" applyFill="1" applyAlignment="1" applyProtection="1">
      <alignment horizontal="center" vertical="center" wrapText="1"/>
      <protection locked="0"/>
    </xf>
    <xf numFmtId="0" fontId="37" fillId="0" borderId="0" xfId="1" applyNumberFormat="1" applyFont="1" applyFill="1" applyAlignment="1" applyProtection="1">
      <alignment vertical="center" wrapText="1"/>
      <protection locked="0"/>
    </xf>
    <xf numFmtId="0" fontId="34" fillId="0" borderId="0" xfId="1" applyNumberFormat="1" applyFont="1" applyFill="1" applyAlignment="1" applyProtection="1">
      <alignment horizontal="center" vertical="center" wrapText="1"/>
      <protection locked="0"/>
    </xf>
    <xf numFmtId="164" fontId="44" fillId="0" borderId="0" xfId="0" applyNumberFormat="1" applyFont="1" applyFill="1" applyAlignment="1" applyProtection="1">
      <alignment horizontal="center" vertical="center" wrapText="1"/>
      <protection hidden="1"/>
    </xf>
    <xf numFmtId="0" fontId="44" fillId="0" borderId="0" xfId="0" applyFont="1" applyFill="1" applyAlignment="1" applyProtection="1">
      <alignment horizontal="center" vertical="center" wrapText="1"/>
      <protection hidden="1"/>
    </xf>
    <xf numFmtId="0" fontId="12" fillId="0" borderId="0" xfId="1" applyNumberFormat="1" applyFont="1" applyFill="1" applyAlignment="1" applyProtection="1">
      <alignment horizontal="center" vertical="center" wrapText="1"/>
      <protection hidden="1"/>
    </xf>
    <xf numFmtId="164" fontId="34" fillId="0" borderId="0" xfId="0" applyNumberFormat="1" applyFont="1" applyFill="1" applyAlignment="1" applyProtection="1">
      <alignment vertical="center" wrapText="1"/>
      <protection locked="0"/>
    </xf>
    <xf numFmtId="0" fontId="48" fillId="0" borderId="0" xfId="0" applyNumberFormat="1" applyFont="1" applyFill="1" applyAlignment="1" applyProtection="1">
      <alignment horizontal="center" vertical="center" wrapText="1"/>
      <protection hidden="1"/>
    </xf>
    <xf numFmtId="0" fontId="49" fillId="0" borderId="0" xfId="0" applyFont="1" applyFill="1" applyAlignment="1" applyProtection="1">
      <alignment horizontal="center" vertical="center" wrapText="1"/>
      <protection hidden="1"/>
    </xf>
    <xf numFmtId="164" fontId="49" fillId="0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1" applyNumberFormat="1" applyFont="1" applyFill="1" applyAlignment="1" applyProtection="1">
      <alignment horizontal="center" vertical="center" wrapText="1"/>
      <protection locked="0" hidden="1"/>
    </xf>
    <xf numFmtId="0" fontId="48" fillId="0" borderId="0" xfId="0" applyNumberFormat="1" applyFont="1" applyFill="1" applyAlignment="1" applyProtection="1">
      <alignment horizontal="center" vertical="center" wrapText="1"/>
      <protection locked="0" hidden="1"/>
    </xf>
    <xf numFmtId="0" fontId="33" fillId="0" borderId="0" xfId="0" applyNumberFormat="1" applyFont="1" applyFill="1" applyAlignment="1" applyProtection="1">
      <alignment horizontal="center" vertical="center" wrapText="1"/>
      <protection locked="0" hidden="1"/>
    </xf>
    <xf numFmtId="164" fontId="34" fillId="0" borderId="0" xfId="0" applyNumberFormat="1" applyFont="1" applyFill="1" applyAlignment="1" applyProtection="1">
      <alignment vertical="center" wrapText="1"/>
      <protection locked="0" hidden="1"/>
    </xf>
    <xf numFmtId="165" fontId="36" fillId="0" borderId="0" xfId="1" applyNumberFormat="1" applyFont="1" applyFill="1" applyAlignment="1" applyProtection="1">
      <alignment horizontal="center" vertical="center" wrapText="1"/>
      <protection locked="0" hidden="1"/>
    </xf>
    <xf numFmtId="0" fontId="36" fillId="0" borderId="0" xfId="1" applyNumberFormat="1" applyFont="1" applyFill="1" applyAlignment="1" applyProtection="1">
      <alignment vertical="center" wrapText="1"/>
      <protection locked="0" hidden="1"/>
    </xf>
    <xf numFmtId="0" fontId="15" fillId="3" borderId="0" xfId="0" applyFont="1" applyFill="1" applyAlignment="1" applyProtection="1">
      <alignment horizontal="left" wrapText="1"/>
      <protection hidden="1"/>
    </xf>
    <xf numFmtId="0" fontId="15" fillId="3" borderId="0" xfId="0" applyFont="1" applyFill="1" applyAlignment="1" applyProtection="1">
      <alignment horizontal="left"/>
      <protection hidden="1"/>
    </xf>
    <xf numFmtId="0" fontId="3" fillId="3" borderId="0" xfId="1" applyNumberFormat="1" applyFont="1" applyFill="1" applyBorder="1" applyAlignment="1" applyProtection="1">
      <alignment horizontal="center" vertical="center" wrapText="1"/>
      <protection hidden="1"/>
    </xf>
    <xf numFmtId="164" fontId="3" fillId="3" borderId="0" xfId="1" applyNumberFormat="1" applyFont="1" applyFill="1" applyBorder="1" applyAlignment="1" applyProtection="1">
      <alignment horizontal="center" vertical="center" wrapText="1"/>
      <protection hidden="1"/>
    </xf>
    <xf numFmtId="0" fontId="2" fillId="2" borderId="2" xfId="1" applyNumberFormat="1" applyFont="1" applyFill="1" applyBorder="1" applyAlignment="1" applyProtection="1">
      <alignment horizontal="center" vertical="center" wrapText="1"/>
      <protection hidden="1"/>
    </xf>
    <xf numFmtId="165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Alignment="1" applyProtection="1">
      <protection hidden="1"/>
    </xf>
    <xf numFmtId="164" fontId="29" fillId="0" borderId="0" xfId="1" applyNumberFormat="1" applyFont="1" applyAlignment="1" applyProtection="1">
      <alignment horizontal="center" vertical="center" wrapText="1"/>
      <protection locked="0"/>
    </xf>
    <xf numFmtId="0" fontId="3" fillId="0" borderId="18" xfId="1" applyNumberFormat="1" applyFont="1" applyBorder="1" applyAlignment="1" applyProtection="1">
      <alignment wrapText="1"/>
      <protection hidden="1"/>
    </xf>
    <xf numFmtId="0" fontId="27" fillId="0" borderId="0" xfId="1" applyNumberFormat="1" applyFont="1" applyAlignment="1" applyProtection="1">
      <alignment horizontal="center" vertical="center"/>
      <protection locked="0"/>
    </xf>
    <xf numFmtId="0" fontId="27" fillId="0" borderId="0" xfId="1" applyNumberFormat="1" applyFont="1" applyAlignment="1" applyProtection="1">
      <alignment horizontal="center" vertical="center" wrapText="1"/>
      <protection locked="0"/>
    </xf>
    <xf numFmtId="0" fontId="3" fillId="0" borderId="23" xfId="1" applyNumberFormat="1" applyFont="1" applyBorder="1" applyAlignment="1" applyProtection="1">
      <alignment horizontal="center" wrapText="1"/>
      <protection locked="0"/>
    </xf>
  </cellXfs>
  <cellStyles count="3">
    <cellStyle name="Comma" xfId="1" builtinId="3"/>
    <cellStyle name="Normal" xfId="0" builtinId="0"/>
    <cellStyle name="Percent" xfId="2" builtinId="5"/>
  </cellStyles>
  <dxfs count="53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Arial"/>
        <scheme val="none"/>
      </font>
      <numFmt numFmtId="0" formatCode="General"/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alignment horizontal="general" vertical="center" textRotation="0" wrapText="1" indent="0" justifyLastLine="0" shrinkToFit="0" readingOrder="0"/>
      <border diagonalUp="0" diagonalDown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solid">
          <fgColor indexed="64"/>
          <bgColor theme="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alignment horizontal="general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solid">
          <fgColor indexed="64"/>
          <bgColor theme="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alignment horizontal="general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Arial"/>
        <scheme val="none"/>
      </font>
      <numFmt numFmtId="0" formatCode="General"/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alignment horizontal="general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Arial"/>
        <scheme val="none"/>
      </font>
      <numFmt numFmtId="0" formatCode="General"/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alignment horizontal="general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499984740745262"/>
        <name val="Arial"/>
        <scheme val="none"/>
      </font>
      <numFmt numFmtId="0" formatCode="General"/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theme="0" tint="-0.24994659260841701"/>
        </right>
        <top style="thin">
          <color theme="0" tint="-0.24994659260841701"/>
        </top>
        <bottom/>
      </border>
      <protection locked="1" hidden="1"/>
    </dxf>
    <dxf>
      <numFmt numFmtId="0" formatCode="General"/>
      <border>
        <right style="thin">
          <color theme="0" tint="-0.24994659260841701"/>
        </right>
      </border>
      <protection locked="1" hidden="1"/>
    </dxf>
    <dxf>
      <border outline="0">
        <top style="thin">
          <color theme="0" tint="-0.24994659260841701"/>
        </top>
      </border>
    </dxf>
    <dxf>
      <numFmt numFmtId="164" formatCode="_-* #,##0\ _₫_-;\-* #,##0\ _₫_-;_-* &quot;-&quot;??\ _₫_-;_-@_-"/>
      <fill>
        <patternFill patternType="solid">
          <fgColor indexed="64"/>
          <bgColor theme="2"/>
        </patternFill>
      </fill>
      <protection locked="1" hidden="1"/>
    </dxf>
    <dxf>
      <border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7" formatCode="_-* #.##0\ _₫_-;\-* #.##0\ _₫_-;_-* &quot;-&quot;??\ _₫_-;_-@_-"/>
      <alignment horizontal="general" vertical="center" textRotation="0" wrapText="1" indent="0" justifyLastLine="0" shrinkToFit="0" readingOrder="0"/>
      <protection locked="1" hidden="1"/>
    </dxf>
    <dxf>
      <border outline="0">
        <bottom style="thin">
          <color theme="0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solid">
          <fgColor indexed="64"/>
          <bgColor theme="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/>
      </border>
      <protection locked="1" hidden="1"/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F5FAFF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F5FAFF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F5FAFF"/>
        </patternFill>
      </fill>
    </dxf>
    <dxf>
      <fill>
        <patternFill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F5FAFF"/>
        </patternFill>
      </fill>
    </dxf>
    <dxf>
      <font>
        <b/>
        <i val="0"/>
        <color theme="9"/>
      </font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F5FAFF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F5FAFF"/>
        </patternFill>
      </fill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F5FAFF"/>
        </patternFill>
      </fill>
    </dxf>
    <dxf>
      <fill>
        <patternFill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F5FAFF"/>
        </patternFill>
      </fill>
    </dxf>
    <dxf>
      <font>
        <b/>
        <i val="0"/>
        <color theme="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0"/>
        <color theme="6"/>
        <name val="Arial"/>
        <scheme val="none"/>
      </font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0" formatCode="General"/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0" formatCode="General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0" formatCode="General"/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ill>
        <patternFill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F5FA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7" formatCode="_-* #.##0\ _₫_-;\-* #.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7" formatCode="_-* #.##0\ _₫_-;\-* #.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7" formatCode="_-* #.##0\ _₫_-;\-* #.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numFmt numFmtId="164" formatCode="_-* #,##0\ _₫_-;\-* #,##0\ _₫_-;_-* &quot;-&quot;??\ _₫_-;_-@_-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numFmt numFmtId="164" formatCode="_-* #,##0\ _₫_-;\-* #,##0\ _₫_-;_-* &quot;-&quot;??\ _₫_-;_-@_-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numFmt numFmtId="164" formatCode="_-* #,##0\ _₫_-;\-* #,##0\ _₫_-;_-* &quot;-&quot;??\ _₫_-;_-@_-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numFmt numFmtId="164" formatCode="_-* #,##0\ _₫_-;\-* #,##0\ _₫_-;_-* &quot;-&quot;??\ _₫_-;_-@_-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  <protection locked="1" hidden="1"/>
    </dxf>
    <dxf>
      <numFmt numFmtId="0" formatCode="General"/>
      <alignment horizontal="center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protection locked="1" hidden="1"/>
    </dxf>
    <dxf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7" formatCode="_-* #.##0\ _₫_-;\-* #.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border outline="0">
        <bottom style="thin">
          <color theme="0" tint="-0.149967955565050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1"/>
    </dxf>
    <dxf>
      <font>
        <b/>
        <i val="0"/>
      </font>
    </dxf>
    <dxf>
      <fill>
        <patternFill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F5FAFF"/>
        </patternFill>
      </fill>
    </dxf>
    <dxf>
      <font>
        <color theme="0" tint="-4.9989318521683403E-2"/>
      </font>
      <fill>
        <patternFill>
          <bgColor theme="4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rgb="FFF5FAFF"/>
        </patternFill>
      </fill>
    </dxf>
    <dxf>
      <font>
        <b/>
        <i val="0"/>
        <color theme="0" tint="-4.9989318521683403E-2"/>
      </font>
      <fill>
        <patternFill>
          <bgColor theme="4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5" formatCode="[$-1010000]d/m/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gradientFill degree="90">
          <stop position="0">
            <color theme="0"/>
          </stop>
          <stop position="0.5">
            <color theme="5" tint="0.80001220740379042"/>
          </stop>
          <stop position="1">
            <color theme="0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164" formatCode="_-* #,##0\ _₫_-;\-* #,##0\ _₫_-;_-* &quot;-&quot;??\ _₫_-;_-@_-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5" formatCode="[$-1010000]d/m/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0" formatCode="General"/>
      <protection locked="1" hidden="1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ill>
        <gradientFill degree="90">
          <stop position="0">
            <color theme="0"/>
          </stop>
          <stop position="0.5">
            <color theme="5" tint="0.80001220740379042"/>
          </stop>
          <stop position="1">
            <color theme="0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5" formatCode="[$-1010000]d/m/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0" formatCode="General"/>
      <protection locked="1" hidden="1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ill>
        <gradientFill degree="90">
          <stop position="0">
            <color theme="0"/>
          </stop>
          <stop position="0.5">
            <color theme="5" tint="0.80001220740379042"/>
          </stop>
          <stop position="1">
            <color theme="0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5" formatCode="[$-1010000]d/m/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6" formatCode="mm\-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6" formatCode="mm\-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5" formatCode="[$-1010000]d/m/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5" formatCode="[$-1010000]d/m/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5" formatCode="[$-1010000]d/m/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164" formatCode="_-* #,##0\ _₫_-;\-* #,##0\ _₫_-;_-* &quot;-&quot;??\ _₫_-;_-@_-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gradientFill degree="90">
          <stop position="0">
            <color theme="0"/>
          </stop>
          <stop position="0.5">
            <color theme="5" tint="0.80001220740379042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80001220740379042"/>
          </stop>
          <stop position="1">
            <color theme="0"/>
          </stop>
        </gradient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164" formatCode="_-* #,##0\ _₫_-;\-* #,##0\ _₫_-;_-* &quot;-&quot;??\ _₫_-;_-@_-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numFmt numFmtId="164" formatCode="_-* #,##0\ _₫_-;\-* #,##0\ _₫_-;_-* &quot;-&quot;??\ _₫_-;_-@_-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2F2F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gradientFill degree="90">
          <stop position="0">
            <color theme="0"/>
          </stop>
          <stop position="0.5">
            <color theme="5" tint="0.80001220740379042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5" tint="0.80001220740379042"/>
          </stop>
          <stop position="1">
            <color theme="0"/>
          </stop>
        </gradient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0" formatCode="General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164" formatCode="_-* #,##0\ _₫_-;\-* #,##0\ _₫_-;_-* &quot;-&quot;??\ _₫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164" formatCode="_-* #,##0\ _₫_-;\-* #,##0\ _₫_-;_-* &quot;-&quot;??\ _₫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164" formatCode="_-* #,##0\ _₫_-;\-* #,##0\ _₫_-;_-* &quot;-&quot;??\ _₫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0.1499984740745262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numFmt numFmtId="0" formatCode="General"/>
    </dxf>
    <dxf>
      <font>
        <strike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0"/>
    </dxf>
    <dxf>
      <fill>
        <gradientFill degree="90">
          <stop position="0">
            <color theme="0"/>
          </stop>
          <stop position="0.5">
            <color theme="5" tint="0.80001220740379042"/>
          </stop>
          <stop position="1">
            <color theme="0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8"/>
        <name val="Arial"/>
        <scheme val="none"/>
      </font>
      <numFmt numFmtId="164" formatCode="_-* #,##0\ _₫_-;\-* #,##0\ _₫_-;_-* &quot;-&quot;??\ _₫_-;_-@_-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249977111117893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rgb="FFF2F2F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404040"/>
        <name val="Arial"/>
        <scheme val="none"/>
      </font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4.9989318521683403E-2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ill>
        <patternFill>
          <bgColor rgb="FFF5FAFF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font>
        <b/>
        <i val="0"/>
        <color theme="0" tint="-4.9989318521683403E-2"/>
      </font>
      <fill>
        <patternFill>
          <bgColor theme="4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font>
        <color theme="0" tint="-4.9989318521683403E-2"/>
      </font>
      <fill>
        <patternFill>
          <bgColor theme="4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fill>
        <patternFill>
          <bgColor theme="0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</dxfs>
  <tableStyles count="1" defaultTableStyle="TableStyleMedium2" defaultPivotStyle="PivotStyleLight16">
    <tableStyle name="Table Style Of T3" pivot="0" count="4">
      <tableStyleElement type="wholeTable" dxfId="532"/>
      <tableStyleElement type="headerRow" dxfId="531"/>
      <tableStyleElement type="totalRow" dxfId="530"/>
      <tableStyleElement type="secondRowStripe" dxfId="529"/>
    </tableStyle>
  </tableStyles>
  <colors>
    <mruColors>
      <color rgb="FFF5FAFF"/>
      <color rgb="FF00B0AC"/>
      <color rgb="FF00CC99"/>
      <color rgb="FFDDA433"/>
      <color rgb="FFC99121"/>
      <color rgb="FF72AF2F"/>
      <color rgb="FFFDDA59"/>
      <color rgb="FFB2DE10"/>
      <color rgb="FFF3F363"/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SO SÁNH TỔNG SỐ THU - CHI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chemeClr val="accent1">
                    <a:shade val="30000"/>
                    <a:satMod val="115000"/>
                  </a:schemeClr>
                </a:gs>
                <a:gs pos="50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37-46D5-93BE-8323B5F246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Dòng Tiền'!$I$8:$J$8</c:f>
              <c:strCache>
                <c:ptCount val="2"/>
                <c:pt idx="0">
                  <c:v>Thu</c:v>
                </c:pt>
                <c:pt idx="1">
                  <c:v>Chi</c:v>
                </c:pt>
              </c:strCache>
            </c:strRef>
          </c:cat>
          <c:val>
            <c:numRef>
              <c:f>'Báo Cáo Dòng Tiền'!$I$9:$J$9</c:f>
              <c:numCache>
                <c:formatCode>_-* #,##0\ _₫_-;\-* #,##0\ _₫_-;_-* "-"??\ _₫_-;_-@_-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37-46D5-93BE-8323B5F2461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794927104"/>
        <c:axId val="794930176"/>
      </c:barChart>
      <c:catAx>
        <c:axId val="7949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930176"/>
        <c:crosses val="autoZero"/>
        <c:auto val="1"/>
        <c:lblAlgn val="ctr"/>
        <c:lblOffset val="100"/>
        <c:noMultiLvlLbl val="0"/>
      </c:catAx>
      <c:valAx>
        <c:axId val="79493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927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CƠ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CẤU DOANH THU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9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gradFill flip="none" rotWithShape="1">
              <a:gsLst>
                <a:gs pos="0">
                  <a:srgbClr val="92D050">
                    <a:shade val="30000"/>
                    <a:satMod val="115000"/>
                  </a:srgbClr>
                </a:gs>
                <a:gs pos="50000">
                  <a:srgbClr val="92D050">
                    <a:shade val="67500"/>
                    <a:satMod val="115000"/>
                  </a:srgbClr>
                </a:gs>
                <a:gs pos="100000">
                  <a:srgbClr val="92D050">
                    <a:shade val="100000"/>
                    <a:satMod val="115000"/>
                  </a:srgbClr>
                </a:gs>
              </a:gsLst>
              <a:lin ang="1350000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0">
                    <a:schemeClr val="accent1">
                      <a:shade val="30000"/>
                      <a:satMod val="115000"/>
                    </a:schemeClr>
                  </a:gs>
                  <a:gs pos="50000">
                    <a:schemeClr val="accent1">
                      <a:shade val="67500"/>
                      <a:satMod val="115000"/>
                    </a:schemeClr>
                  </a:gs>
                  <a:gs pos="100000">
                    <a:schemeClr val="accent1">
                      <a:shade val="100000"/>
                      <a:satMod val="115000"/>
                    </a:schemeClr>
                  </a:gs>
                </a:gsLst>
                <a:lin ang="13500000" scaled="1"/>
                <a:tileRect/>
              </a:gradFill>
              <a:ln w="19050">
                <a:solidFill>
                  <a:schemeClr val="bg1"/>
                </a:solidFill>
              </a:ln>
              <a:effectLst/>
              <a:sp3d contourW="1905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C5-4452-A746-1E4B1E46C32F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2700000" scaled="1"/>
                <a:tileRect/>
              </a:gradFill>
              <a:ln w="19050">
                <a:solidFill>
                  <a:schemeClr val="bg1"/>
                </a:solidFill>
              </a:ln>
              <a:effectLst/>
              <a:sp3d contourW="1905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C5-4452-A746-1E4B1E46C32F}"/>
              </c:ext>
            </c:extLst>
          </c:dPt>
          <c:dLbls>
            <c:numFmt formatCode="General" sourceLinked="0"/>
            <c:spPr>
              <a:noFill/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overflow" horzOverflow="overflow" vert="horz" wrap="square" lIns="36000" tIns="36000" rIns="36000" bIns="3600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'Báo Cáo Tổng Hợp Full'!$F$39:$F$40</c:f>
              <c:strCache>
                <c:ptCount val="2"/>
                <c:pt idx="0">
                  <c:v>Doanh thu bán hàng</c:v>
                </c:pt>
                <c:pt idx="1">
                  <c:v>Các khoản thu khác</c:v>
                </c:pt>
              </c:strCache>
            </c:strRef>
          </c:cat>
          <c:val>
            <c:numRef>
              <c:f>'Báo Cáo Tổng Hợp Full'!$G$39:$G$40</c:f>
              <c:numCache>
                <c:formatCode>_-* #,##0\ _₫_-;\-* #,##0\ _₫_-;_-* "-"??\ _₫_-;_-@_-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C5-4452-A746-1E4B1E46C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>
          <a:softEdge rad="0"/>
        </a:effectLst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CƠ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CẤU CHI PHÍ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9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 w="19050">
              <a:solidFill>
                <a:schemeClr val="bg1"/>
              </a:solidFill>
            </a:ln>
          </c:spPr>
          <c:dPt>
            <c:idx val="0"/>
            <c:bubble3D val="0"/>
            <c:spPr>
              <a:gradFill flip="none" rotWithShape="1">
                <a:gsLst>
                  <a:gs pos="0">
                    <a:srgbClr val="00B0AC">
                      <a:shade val="30000"/>
                      <a:satMod val="115000"/>
                    </a:srgbClr>
                  </a:gs>
                  <a:gs pos="50000">
                    <a:srgbClr val="00B0AC">
                      <a:shade val="67500"/>
                      <a:satMod val="115000"/>
                    </a:srgbClr>
                  </a:gs>
                  <a:gs pos="100000">
                    <a:srgbClr val="00B0AC">
                      <a:shade val="100000"/>
                      <a:satMod val="115000"/>
                    </a:srgbClr>
                  </a:gs>
                </a:gsLst>
                <a:lin ang="13500000" scaled="1"/>
                <a:tileRect/>
              </a:gradFill>
              <a:ln w="19050">
                <a:solidFill>
                  <a:schemeClr val="bg1"/>
                </a:solidFill>
              </a:ln>
              <a:effectLst/>
              <a:sp3d contourW="1905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121-4407-A24C-1126BC4CAB60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chemeClr val="accent2">
                      <a:shade val="30000"/>
                      <a:satMod val="115000"/>
                    </a:schemeClr>
                  </a:gs>
                  <a:gs pos="50000">
                    <a:schemeClr val="accent2">
                      <a:shade val="67500"/>
                      <a:satMod val="115000"/>
                    </a:schemeClr>
                  </a:gs>
                  <a:gs pos="100000">
                    <a:schemeClr val="accent2">
                      <a:shade val="100000"/>
                      <a:satMod val="115000"/>
                    </a:schemeClr>
                  </a:gs>
                </a:gsLst>
                <a:lin ang="2700000" scaled="1"/>
                <a:tileRect/>
              </a:gradFill>
              <a:ln w="19050">
                <a:solidFill>
                  <a:schemeClr val="bg1"/>
                </a:solidFill>
              </a:ln>
              <a:effectLst/>
              <a:sp3d contourW="1905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121-4407-A24C-1126BC4CAB60}"/>
              </c:ext>
            </c:extLst>
          </c:dPt>
          <c:dLbls>
            <c:spPr>
              <a:noFill/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9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'Báo Cáo Tổng Hợp Full'!$H$39:$H$40</c:f>
              <c:strCache>
                <c:ptCount val="2"/>
                <c:pt idx="0">
                  <c:v>CP giá vốn hàng bán</c:v>
                </c:pt>
                <c:pt idx="1">
                  <c:v>Các khoản CP khác</c:v>
                </c:pt>
              </c:strCache>
            </c:strRef>
          </c:cat>
          <c:val>
            <c:numRef>
              <c:f>'Báo Cáo Tổng Hợp Full'!$I$39:$I$40</c:f>
              <c:numCache>
                <c:formatCode>_-* #,##0\ _₫_-;\-* #,##0\ _₫_-;_-* "-"??\ _₫_-;_-@_-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21-4407-A24C-1126BC4CAB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>
          <a:softEdge rad="0"/>
        </a:effectLst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SO SÁNH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CÔNG NỢ PHẢI THU - PHẢI TRẢ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FFC000">
                    <a:shade val="30000"/>
                    <a:satMod val="115000"/>
                  </a:srgbClr>
                </a:gs>
                <a:gs pos="50000">
                  <a:srgbClr val="FFC000">
                    <a:shade val="67500"/>
                    <a:satMod val="115000"/>
                  </a:srgbClr>
                </a:gs>
                <a:gs pos="100000">
                  <a:srgbClr val="FFC000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B0AC">
                      <a:shade val="30000"/>
                      <a:satMod val="115000"/>
                    </a:srgbClr>
                  </a:gs>
                  <a:gs pos="50000">
                    <a:srgbClr val="00B0AC">
                      <a:shade val="67500"/>
                      <a:satMod val="115000"/>
                    </a:srgbClr>
                  </a:gs>
                  <a:gs pos="100000">
                    <a:srgbClr val="00B0AC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5B-414A-AEA5-F87902FA4EE6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2">
                      <a:shade val="30000"/>
                      <a:satMod val="115000"/>
                    </a:schemeClr>
                  </a:gs>
                  <a:gs pos="50000">
                    <a:schemeClr val="accent2">
                      <a:shade val="67500"/>
                      <a:satMod val="115000"/>
                    </a:schemeClr>
                  </a:gs>
                  <a:gs pos="100000">
                    <a:schemeClr val="accent2"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5B-414A-AEA5-F87902FA4E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 Full'!$G$87:$G$88</c:f>
              <c:strCache>
                <c:ptCount val="2"/>
                <c:pt idx="0">
                  <c:v>Tổng nợ phải trả</c:v>
                </c:pt>
                <c:pt idx="1">
                  <c:v>Tổng nợ phải thu</c:v>
                </c:pt>
              </c:strCache>
            </c:strRef>
          </c:cat>
          <c:val>
            <c:numRef>
              <c:f>'Báo Cáo Tổng Hợp Full'!$H$87:$H$88</c:f>
              <c:numCache>
                <c:formatCode>_-* #,##0\ _₫_-;\-* #,##0\ _₫_-;_-* "-"??\ _₫_-;_-@_-</c:formatCode>
                <c:ptCount val="2"/>
                <c:pt idx="0">
                  <c:v>20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5B-414A-AEA5-F87902FA4E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5466880"/>
        <c:axId val="825470336"/>
        <c:extLst/>
      </c:barChart>
      <c:catAx>
        <c:axId val="82546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470336"/>
        <c:crosses val="autoZero"/>
        <c:auto val="1"/>
        <c:lblAlgn val="ctr"/>
        <c:lblOffset val="100"/>
        <c:noMultiLvlLbl val="0"/>
      </c:catAx>
      <c:valAx>
        <c:axId val="82547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46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10 SP CÓ GIÁ TRỊ TỒN KHO LỚN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83-4284-8FD7-E2EAE2C87C0D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83-4284-8FD7-E2EAE2C87C0D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83-4284-8FD7-E2EAE2C87C0D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83-4284-8FD7-E2EAE2C87C0D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C83-4284-8FD7-E2EAE2C87C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 Full'!$D$87:$D$96</c:f>
              <c:strCache>
                <c:ptCount val="10"/>
                <c:pt idx="0">
                  <c:v>   </c:v>
                </c:pt>
                <c:pt idx="1">
                  <c:v>   </c:v>
                </c:pt>
                <c:pt idx="2">
                  <c:v>   </c:v>
                </c:pt>
                <c:pt idx="3">
                  <c:v>   </c:v>
                </c:pt>
                <c:pt idx="4">
                  <c:v>   </c:v>
                </c:pt>
                <c:pt idx="5">
                  <c:v>   </c:v>
                </c:pt>
                <c:pt idx="6">
                  <c:v>   </c:v>
                </c:pt>
                <c:pt idx="7">
                  <c:v>   </c:v>
                </c:pt>
                <c:pt idx="8">
                  <c:v>   </c:v>
                </c:pt>
                <c:pt idx="9">
                  <c:v> bảng </c:v>
                </c:pt>
              </c:strCache>
            </c:strRef>
          </c:cat>
          <c:val>
            <c:numRef>
              <c:f>'Báo Cáo Tổng Hợp Full'!$E$87:$E$96</c:f>
              <c:numCache>
                <c:formatCode>_-* #,##0\ _₫_-;\-* #,##0\ _₫_-;_-* "-"??\ _₫_-;_-@_-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83-4284-8FD7-E2EAE2C87C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5582336"/>
        <c:axId val="825587200"/>
        <c:extLst/>
      </c:barChart>
      <c:catAx>
        <c:axId val="82558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587200"/>
        <c:crosses val="autoZero"/>
        <c:auto val="1"/>
        <c:lblAlgn val="ctr"/>
        <c:lblOffset val="100"/>
        <c:noMultiLvlLbl val="0"/>
      </c:catAx>
      <c:valAx>
        <c:axId val="825587200"/>
        <c:scaling>
          <c:orientation val="minMax"/>
        </c:scaling>
        <c:delete val="1"/>
        <c:axPos val="b"/>
        <c:numFmt formatCode="_-* #,##0\ _₫_-;\-* #,##0\ _₫_-;_-* &quot;-&quot;??\ _₫_-;_-@_-" sourceLinked="1"/>
        <c:majorTickMark val="none"/>
        <c:minorTickMark val="none"/>
        <c:tickLblPos val="nextTo"/>
        <c:crossAx val="82558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10 KHÁCH HÀNG CÓ NỢ PHẢI THU NHIỀU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88A-437E-BC92-6F7412BF8F80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88A-437E-BC92-6F7412BF8F80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88A-437E-BC92-6F7412BF8F80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88A-437E-BC92-6F7412BF8F80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88A-437E-BC92-6F7412BF8F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 Full'!$D$75:$D$84</c:f>
              <c:strCache>
                <c:ptCount val="10"/>
                <c:pt idx="0">
                  <c:v>   </c:v>
                </c:pt>
                <c:pt idx="1">
                  <c:v>   </c:v>
                </c:pt>
                <c:pt idx="2">
                  <c:v>   </c:v>
                </c:pt>
                <c:pt idx="3">
                  <c:v>   </c:v>
                </c:pt>
                <c:pt idx="4">
                  <c:v>   </c:v>
                </c:pt>
                <c:pt idx="5">
                  <c:v>   </c:v>
                </c:pt>
                <c:pt idx="6">
                  <c:v>   </c:v>
                </c:pt>
                <c:pt idx="7">
                  <c:v>   </c:v>
                </c:pt>
                <c:pt idx="8">
                  <c:v>   </c:v>
                </c:pt>
                <c:pt idx="9">
                  <c:v>   </c:v>
                </c:pt>
              </c:strCache>
            </c:strRef>
          </c:cat>
          <c:val>
            <c:numRef>
              <c:f>'Báo Cáo Tổng Hợp Full'!$E$75:$E$84</c:f>
              <c:numCache>
                <c:formatCode>_-* #,##0\ _₫_-;\-* #,##0\ _₫_-;_-* "-"??\ _₫_-;_-@_-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8A-437E-BC92-6F7412BF8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5629312"/>
        <c:axId val="825634176"/>
        <c:extLst/>
      </c:barChart>
      <c:catAx>
        <c:axId val="82562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634176"/>
        <c:crosses val="autoZero"/>
        <c:auto val="1"/>
        <c:lblAlgn val="ctr"/>
        <c:lblOffset val="100"/>
        <c:noMultiLvlLbl val="0"/>
      </c:catAx>
      <c:valAx>
        <c:axId val="825634176"/>
        <c:scaling>
          <c:orientation val="minMax"/>
        </c:scaling>
        <c:delete val="1"/>
        <c:axPos val="b"/>
        <c:numFmt formatCode="_-* #,##0\ _₫_-;\-* #,##0\ _₫_-;_-* &quot;-&quot;??\ _₫_-;_-@_-" sourceLinked="1"/>
        <c:majorTickMark val="none"/>
        <c:minorTickMark val="none"/>
        <c:tickLblPos val="nextTo"/>
        <c:crossAx val="825629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10 NHÀ CUNG CẤP CÓ NỢ PHẢI TRẢ NHIỀU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AC"/>
            </a:soli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7D-4D74-86F3-67EA246070C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7D-4D74-86F3-67EA246070C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7D-4D74-86F3-67EA246070C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7D-4D74-86F3-67EA246070C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7D-4D74-86F3-67EA246070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 Full'!$I$75:$I$84</c:f>
              <c:strCache>
                <c:ptCount val="10"/>
                <c:pt idx="0">
                  <c:v>   </c:v>
                </c:pt>
                <c:pt idx="1">
                  <c:v>   </c:v>
                </c:pt>
                <c:pt idx="2">
                  <c:v>   </c:v>
                </c:pt>
                <c:pt idx="3">
                  <c:v>   </c:v>
                </c:pt>
                <c:pt idx="4">
                  <c:v>   </c:v>
                </c:pt>
                <c:pt idx="5">
                  <c:v>   </c:v>
                </c:pt>
                <c:pt idx="6">
                  <c:v>   </c:v>
                </c:pt>
                <c:pt idx="7">
                  <c:v>   </c:v>
                </c:pt>
                <c:pt idx="8">
                  <c:v>   </c:v>
                </c:pt>
                <c:pt idx="9">
                  <c:v> nguyệt </c:v>
                </c:pt>
              </c:strCache>
            </c:strRef>
          </c:cat>
          <c:val>
            <c:numRef>
              <c:f>'Báo Cáo Tổng Hợp Full'!$J$75:$J$84</c:f>
              <c:numCache>
                <c:formatCode>_-* #,##0\ _₫_-;\-* #,##0\ _₫_-;_-* "-"??\ _₫_-;_-@_-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7D-4D74-86F3-67EA246070C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5672448"/>
        <c:axId val="825681408"/>
        <c:extLst/>
      </c:barChart>
      <c:catAx>
        <c:axId val="82567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681408"/>
        <c:crosses val="autoZero"/>
        <c:auto val="1"/>
        <c:lblAlgn val="ctr"/>
        <c:lblOffset val="100"/>
        <c:noMultiLvlLbl val="0"/>
      </c:catAx>
      <c:valAx>
        <c:axId val="825681408"/>
        <c:scaling>
          <c:orientation val="minMax"/>
        </c:scaling>
        <c:delete val="1"/>
        <c:axPos val="b"/>
        <c:numFmt formatCode="_-* #,##0\ _₫_-;\-* #,##0\ _₫_-;_-* &quot;-&quot;??\ _₫_-;_-@_-" sourceLinked="1"/>
        <c:majorTickMark val="none"/>
        <c:minorTickMark val="none"/>
        <c:tickLblPos val="nextTo"/>
        <c:crossAx val="82567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10 KHÁCH HÀNG CÓ DOANH THU CAO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2-44A8-9783-1506724A2F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212-44A8-9783-1506724A2F36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12-44A8-9783-1506724A2F3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212-44A8-9783-1506724A2F3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212-44A8-9783-1506724A2F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 Full'!$D$63:$D$72</c:f>
              <c:strCache>
                <c:ptCount val="10"/>
                <c:pt idx="0">
                  <c:v>   </c:v>
                </c:pt>
                <c:pt idx="1">
                  <c:v>   </c:v>
                </c:pt>
                <c:pt idx="2">
                  <c:v>   </c:v>
                </c:pt>
                <c:pt idx="3">
                  <c:v>   </c:v>
                </c:pt>
                <c:pt idx="4">
                  <c:v>   </c:v>
                </c:pt>
                <c:pt idx="5">
                  <c:v>   </c:v>
                </c:pt>
                <c:pt idx="6">
                  <c:v>   </c:v>
                </c:pt>
                <c:pt idx="7">
                  <c:v>   </c:v>
                </c:pt>
                <c:pt idx="8">
                  <c:v>   </c:v>
                </c:pt>
                <c:pt idx="9">
                  <c:v>   </c:v>
                </c:pt>
              </c:strCache>
            </c:strRef>
          </c:cat>
          <c:val>
            <c:numRef>
              <c:f>'Báo Cáo Tổng Hợp Full'!$E$63:$E$72</c:f>
              <c:numCache>
                <c:formatCode>_-* #,##0\ _₫_-;\-* #,##0\ _₫_-;_-* "-"??\ _₫_-;_-@_-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12-44A8-9783-1506724A2F3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5719424"/>
        <c:axId val="825728384"/>
        <c:extLst/>
      </c:barChart>
      <c:catAx>
        <c:axId val="82571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728384"/>
        <c:crosses val="autoZero"/>
        <c:auto val="1"/>
        <c:lblAlgn val="ctr"/>
        <c:lblOffset val="100"/>
        <c:noMultiLvlLbl val="0"/>
      </c:catAx>
      <c:valAx>
        <c:axId val="825728384"/>
        <c:scaling>
          <c:orientation val="minMax"/>
        </c:scaling>
        <c:delete val="1"/>
        <c:axPos val="b"/>
        <c:numFmt formatCode="_-* #,##0\ _₫_-;\-* #,##0\ _₫_-;_-* &quot;-&quot;??\ _₫_-;_-@_-" sourceLinked="1"/>
        <c:majorTickMark val="none"/>
        <c:minorTickMark val="none"/>
        <c:tickLblPos val="nextTo"/>
        <c:crossAx val="82571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10 KHÁCH HÀNG MANG LẠI LỢI NHUẬN NHIỀU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AC"/>
            </a:soli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6E7-43AD-B7CA-8660A6EF744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6E7-43AD-B7CA-8660A6EF744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6E7-43AD-B7CA-8660A6EF744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6E7-43AD-B7CA-8660A6EF7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 Full'!$I$63:$I$72</c:f>
              <c:strCache>
                <c:ptCount val="10"/>
                <c:pt idx="0">
                  <c:v>   </c:v>
                </c:pt>
                <c:pt idx="1">
                  <c:v>   </c:v>
                </c:pt>
                <c:pt idx="2">
                  <c:v>   </c:v>
                </c:pt>
                <c:pt idx="3">
                  <c:v>   </c:v>
                </c:pt>
                <c:pt idx="4">
                  <c:v>   </c:v>
                </c:pt>
                <c:pt idx="5">
                  <c:v>   </c:v>
                </c:pt>
                <c:pt idx="6">
                  <c:v>   </c:v>
                </c:pt>
                <c:pt idx="7">
                  <c:v>   </c:v>
                </c:pt>
                <c:pt idx="8">
                  <c:v>   </c:v>
                </c:pt>
                <c:pt idx="9">
                  <c:v>   </c:v>
                </c:pt>
              </c:strCache>
            </c:strRef>
          </c:cat>
          <c:val>
            <c:numRef>
              <c:f>'Báo Cáo Tổng Hợp Full'!$J$63:$J$72</c:f>
              <c:numCache>
                <c:formatCode>_-* #,##0\ _₫_-;\-* #,##0\ _₫_-;_-* "-"??\ _₫_-;_-@_-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E7-43AD-B7CA-8660A6EF7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5979264"/>
        <c:axId val="825983744"/>
        <c:extLst/>
      </c:barChart>
      <c:catAx>
        <c:axId val="82597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983744"/>
        <c:crosses val="autoZero"/>
        <c:auto val="1"/>
        <c:lblAlgn val="ctr"/>
        <c:lblOffset val="100"/>
        <c:noMultiLvlLbl val="0"/>
      </c:catAx>
      <c:valAx>
        <c:axId val="825983744"/>
        <c:scaling>
          <c:orientation val="minMax"/>
        </c:scaling>
        <c:delete val="1"/>
        <c:axPos val="b"/>
        <c:numFmt formatCode="_-* #,##0\ _₫_-;\-* #,##0\ _₫_-;_-* &quot;-&quot;??\ _₫_-;_-@_-" sourceLinked="1"/>
        <c:majorTickMark val="none"/>
        <c:minorTickMark val="none"/>
        <c:tickLblPos val="nextTo"/>
        <c:crossAx val="825979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10 SẢN PHẨM CÓ DOANH THU CAO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68-4112-939A-36B75934D85E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68-4112-939A-36B75934D85E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68-4112-939A-36B75934D85E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68-4112-939A-36B75934D85E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E68-4112-939A-36B75934D8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 Full'!$D$51:$D$60</c:f>
              <c:strCache>
                <c:ptCount val="10"/>
                <c:pt idx="0">
                  <c:v>   </c:v>
                </c:pt>
                <c:pt idx="1">
                  <c:v>   </c:v>
                </c:pt>
                <c:pt idx="2">
                  <c:v>   </c:v>
                </c:pt>
                <c:pt idx="3">
                  <c:v>   </c:v>
                </c:pt>
                <c:pt idx="4">
                  <c:v>   </c:v>
                </c:pt>
                <c:pt idx="5">
                  <c:v>   </c:v>
                </c:pt>
                <c:pt idx="6">
                  <c:v>   </c:v>
                </c:pt>
                <c:pt idx="7">
                  <c:v>   </c:v>
                </c:pt>
                <c:pt idx="8">
                  <c:v>   </c:v>
                </c:pt>
                <c:pt idx="9">
                  <c:v>   </c:v>
                </c:pt>
              </c:strCache>
            </c:strRef>
          </c:cat>
          <c:val>
            <c:numRef>
              <c:f>'Báo Cáo Tổng Hợp Full'!$E$51:$E$60</c:f>
              <c:numCache>
                <c:formatCode>_-* #,##0\ _₫_-;\-* #,##0\ _₫_-;_-* "-"??\ _₫_-;_-@_-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68-4112-939A-36B75934D85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5828864"/>
        <c:axId val="825830016"/>
        <c:extLst/>
      </c:barChart>
      <c:catAx>
        <c:axId val="82582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830016"/>
        <c:crosses val="autoZero"/>
        <c:auto val="1"/>
        <c:lblAlgn val="ctr"/>
        <c:lblOffset val="100"/>
        <c:noMultiLvlLbl val="0"/>
      </c:catAx>
      <c:valAx>
        <c:axId val="825830016"/>
        <c:scaling>
          <c:orientation val="minMax"/>
        </c:scaling>
        <c:delete val="1"/>
        <c:axPos val="b"/>
        <c:numFmt formatCode="_-* #,##0\ _₫_-;\-* #,##0\ _₫_-;_-* &quot;-&quot;??\ _₫_-;_-@_-" sourceLinked="1"/>
        <c:majorTickMark val="none"/>
        <c:minorTickMark val="none"/>
        <c:tickLblPos val="nextTo"/>
        <c:crossAx val="825828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10 SẢN PHẨM MANG LẠI LỢI NHUẬN NHIỀU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AC"/>
            </a:soli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EF-4040-B9EF-114254D137C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EF-4040-B9EF-114254D137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EF-4040-B9EF-114254D137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6EF-4040-B9EF-114254D137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6EF-4040-B9EF-114254D137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 Full'!$I$51:$I$60</c:f>
              <c:strCache>
                <c:ptCount val="10"/>
                <c:pt idx="0">
                  <c:v>   </c:v>
                </c:pt>
                <c:pt idx="1">
                  <c:v>   </c:v>
                </c:pt>
                <c:pt idx="2">
                  <c:v>   </c:v>
                </c:pt>
                <c:pt idx="3">
                  <c:v>   </c:v>
                </c:pt>
                <c:pt idx="4">
                  <c:v>   </c:v>
                </c:pt>
                <c:pt idx="5">
                  <c:v>   </c:v>
                </c:pt>
                <c:pt idx="6">
                  <c:v>   </c:v>
                </c:pt>
                <c:pt idx="7">
                  <c:v>   </c:v>
                </c:pt>
                <c:pt idx="8">
                  <c:v>   </c:v>
                </c:pt>
                <c:pt idx="9">
                  <c:v>   </c:v>
                </c:pt>
              </c:strCache>
            </c:strRef>
          </c:cat>
          <c:val>
            <c:numRef>
              <c:f>'Báo Cáo Tổng Hợp Full'!$J$51:$J$60</c:f>
              <c:numCache>
                <c:formatCode>_-* #,##0\ _₫_-;\-* #,##0\ _₫_-;_-* "-"??\ _₫_-;_-@_-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EF-4040-B9EF-114254D137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5856000"/>
        <c:axId val="825873152"/>
        <c:extLst/>
      </c:barChart>
      <c:catAx>
        <c:axId val="82585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873152"/>
        <c:crosses val="autoZero"/>
        <c:auto val="1"/>
        <c:lblAlgn val="ctr"/>
        <c:lblOffset val="100"/>
        <c:noMultiLvlLbl val="0"/>
      </c:catAx>
      <c:valAx>
        <c:axId val="825873152"/>
        <c:scaling>
          <c:orientation val="minMax"/>
        </c:scaling>
        <c:delete val="1"/>
        <c:axPos val="b"/>
        <c:numFmt formatCode="_-* #,##0\ _₫_-;\-* #,##0\ _₫_-;_-* &quot;-&quot;??\ _₫_-;_-@_-" sourceLinked="1"/>
        <c:majorTickMark val="none"/>
        <c:minorTickMark val="none"/>
        <c:tickLblPos val="nextTo"/>
        <c:crossAx val="82585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SO SÁNH CÁC KHOẢN THU - CHI THEO MỤC ĐÍCH SỬ DỤNG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chemeClr val="accent1">
                    <a:shade val="30000"/>
                    <a:satMod val="115000"/>
                  </a:schemeClr>
                </a:gs>
                <a:gs pos="50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8-424D-A291-FB838171B8C5}"/>
              </c:ext>
            </c:extLst>
          </c:dPt>
          <c:dPt>
            <c:idx val="3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28-424D-A291-FB838171B8C5}"/>
              </c:ext>
            </c:extLst>
          </c:dPt>
          <c:dPt>
            <c:idx val="5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28-424D-A291-FB838171B8C5}"/>
              </c:ext>
            </c:extLst>
          </c:dPt>
          <c:dPt>
            <c:idx val="7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8-424D-A291-FB838171B8C5}"/>
              </c:ext>
            </c:extLst>
          </c:dPt>
          <c:dPt>
            <c:idx val="9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28-424D-A291-FB838171B8C5}"/>
              </c:ext>
            </c:extLst>
          </c:dPt>
          <c:dPt>
            <c:idx val="11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F28-424D-A291-FB838171B8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Dòng Tiền'!$C$31:$C$43</c:f>
              <c:strCache>
                <c:ptCount val="13"/>
                <c:pt idx="0">
                  <c:v> Trả lương CNV </c:v>
                </c:pt>
                <c:pt idx="1">
                  <c:v> Trả tiền mua hàng cho nhà cung cấp </c:v>
                </c:pt>
                <c:pt idx="2">
                  <c:v> Thu tiền bán hàng từ khách hàng </c:v>
                </c:pt>
                <c:pt idx="3">
                  <c:v> Doanh thu khác </c:v>
                </c:pt>
                <c:pt idx="4">
                  <c:v> Chi phí khác </c:v>
                </c:pt>
                <c:pt idx="5">
                  <c:v>   </c:v>
                </c:pt>
                <c:pt idx="6">
                  <c:v>   </c:v>
                </c:pt>
                <c:pt idx="7">
                  <c:v>   </c:v>
                </c:pt>
                <c:pt idx="8">
                  <c:v>   </c:v>
                </c:pt>
                <c:pt idx="9">
                  <c:v>   </c:v>
                </c:pt>
                <c:pt idx="10">
                  <c:v>   </c:v>
                </c:pt>
                <c:pt idx="11">
                  <c:v>   </c:v>
                </c:pt>
                <c:pt idx="12">
                  <c:v>   </c:v>
                </c:pt>
              </c:strCache>
            </c:strRef>
          </c:cat>
          <c:val>
            <c:numRef>
              <c:f>'Báo Cáo Dòng Tiền'!$D$31:$D$43</c:f>
              <c:numCache>
                <c:formatCode>_-* #,##0\ _₫_-;\-* #,##0\ _₫_-;_-* "-"??\ _₫_-;_-@_-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28-424D-A291-FB838171B8C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795579136"/>
        <c:axId val="795592576"/>
      </c:barChart>
      <c:catAx>
        <c:axId val="79557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592576"/>
        <c:crosses val="autoZero"/>
        <c:auto val="1"/>
        <c:lblAlgn val="ctr"/>
        <c:lblOffset val="100"/>
        <c:noMultiLvlLbl val="0"/>
      </c:catAx>
      <c:valAx>
        <c:axId val="79559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57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5 NHÓM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KHÁCH HÀNG CÓ </a:t>
            </a: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DOANH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THU VÀ LỢI NHUẬN CAO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Doanh thu bán hàng</c:v>
          </c:tx>
          <c:spPr>
            <a:gradFill flip="none" rotWithShape="1">
              <a:gsLst>
                <a:gs pos="0">
                  <a:srgbClr val="92D050">
                    <a:tint val="66000"/>
                    <a:satMod val="160000"/>
                  </a:srgbClr>
                </a:gs>
                <a:gs pos="50000">
                  <a:srgbClr val="92D050">
                    <a:tint val="44500"/>
                    <a:satMod val="160000"/>
                  </a:srgbClr>
                </a:gs>
                <a:gs pos="100000">
                  <a:srgbClr val="92D050">
                    <a:tint val="23500"/>
                    <a:satMod val="160000"/>
                  </a:srgb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Lbls>
            <c:numFmt formatCode="_-* #,##0\ _₫_-;\-* #,##0\ _₫_-;_-* &quot;-&quot;??\ _₫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 Full'!$H$305:$H$309</c:f>
              <c:strCache>
                <c:ptCount val="5"/>
                <c:pt idx="0">
                  <c:v>  </c:v>
                </c:pt>
                <c:pt idx="1">
                  <c:v>  </c:v>
                </c:pt>
                <c:pt idx="2">
                  <c:v>  </c:v>
                </c:pt>
                <c:pt idx="3">
                  <c:v>  </c:v>
                </c:pt>
                <c:pt idx="4">
                  <c:v>  </c:v>
                </c:pt>
              </c:strCache>
            </c:strRef>
          </c:cat>
          <c:val>
            <c:numRef>
              <c:f>'Báo Cáo Tổng Hợp Full'!$J$305:$J$309</c:f>
              <c:numCache>
                <c:formatCode>_-* #,##0\ _₫_-;\-* #,##0\ _₫_-;_-* "-"??\ _₫_-;_-@_-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5-400E-9CE7-997D6BE1B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25904128"/>
        <c:axId val="825910016"/>
      </c:barChart>
      <c:scatterChart>
        <c:scatterStyle val="lineMarker"/>
        <c:varyColors val="0"/>
        <c:ser>
          <c:idx val="0"/>
          <c:order val="0"/>
          <c:tx>
            <c:v>Lợi nhuận gộp</c:v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 cmpd="dbl">
                <a:noFill/>
              </a:ln>
              <a:effectLst/>
            </c:spPr>
          </c:marker>
          <c:dLbls>
            <c:numFmt formatCode="_-* #,##0\ _₫_-;\-* #,##0\ _₫_-;_-* &quot;-&quot;??\ _₫_-;_-@_-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'Báo Cáo Tổng Hợp Full'!$H$305:$H$309</c:f>
              <c:strCache>
                <c:ptCount val="5"/>
                <c:pt idx="0">
                  <c:v>  </c:v>
                </c:pt>
                <c:pt idx="1">
                  <c:v>  </c:v>
                </c:pt>
                <c:pt idx="2">
                  <c:v>  </c:v>
                </c:pt>
                <c:pt idx="3">
                  <c:v>  </c:v>
                </c:pt>
                <c:pt idx="4">
                  <c:v>  </c:v>
                </c:pt>
              </c:strCache>
            </c:strRef>
          </c:xVal>
          <c:yVal>
            <c:numRef>
              <c:f>'Báo Cáo Tổng Hợp Full'!$I$305:$I$309</c:f>
              <c:numCache>
                <c:formatCode>_-* #,##0\ _₫_-;\-* #,##0\ _₫_-;_-* "-"??\ _₫_-;_-@_-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B5-400E-9CE7-997D6BE1B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5904128"/>
        <c:axId val="825910016"/>
      </c:scatterChart>
      <c:catAx>
        <c:axId val="82590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910016"/>
        <c:crosses val="autoZero"/>
        <c:auto val="1"/>
        <c:lblAlgn val="ctr"/>
        <c:lblOffset val="100"/>
        <c:noMultiLvlLbl val="0"/>
      </c:catAx>
      <c:valAx>
        <c:axId val="82591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590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5 NHÓM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SẢN PHẨM CÓ </a:t>
            </a: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DOANH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THU VÀ LỢI NHUẬN</a:t>
            </a:r>
          </a:p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CAO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Doanh thu bán hàng</c:v>
          </c:tx>
          <c:spPr>
            <a:gradFill flip="none" rotWithShape="1"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 Full'!$H$100:$H$104</c:f>
              <c:strCache>
                <c:ptCount val="5"/>
                <c:pt idx="0">
                  <c:v>  </c:v>
                </c:pt>
                <c:pt idx="1">
                  <c:v>  </c:v>
                </c:pt>
                <c:pt idx="2">
                  <c:v>  </c:v>
                </c:pt>
                <c:pt idx="3">
                  <c:v>  </c:v>
                </c:pt>
                <c:pt idx="4">
                  <c:v>  </c:v>
                </c:pt>
              </c:strCache>
            </c:strRef>
          </c:cat>
          <c:val>
            <c:numRef>
              <c:f>'Báo Cáo Tổng Hợp Full'!$J$100:$J$104</c:f>
              <c:numCache>
                <c:formatCode>_-* #,##0\ _₫_-;\-* #,##0\ _₫_-;_-* "-"??\ _₫_-;_-@_-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6-4F1F-913E-111D726D6E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6099968"/>
        <c:axId val="826111104"/>
      </c:barChart>
      <c:scatterChart>
        <c:scatterStyle val="lineMarker"/>
        <c:varyColors val="0"/>
        <c:ser>
          <c:idx val="0"/>
          <c:order val="0"/>
          <c:tx>
            <c:v>Lợi nhuận gộp</c:v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 cmpd="dbl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'Báo Cáo Tổng Hợp Full'!$H$100:$H$104</c:f>
              <c:strCache>
                <c:ptCount val="5"/>
                <c:pt idx="0">
                  <c:v>  </c:v>
                </c:pt>
                <c:pt idx="1">
                  <c:v>  </c:v>
                </c:pt>
                <c:pt idx="2">
                  <c:v>  </c:v>
                </c:pt>
                <c:pt idx="3">
                  <c:v>  </c:v>
                </c:pt>
                <c:pt idx="4">
                  <c:v>  </c:v>
                </c:pt>
              </c:strCache>
            </c:strRef>
          </c:xVal>
          <c:yVal>
            <c:numRef>
              <c:f>'Báo Cáo Tổng Hợp Full'!$I$100:$I$104</c:f>
              <c:numCache>
                <c:formatCode>_-* #,##0\ _₫_-;\-* #,##0\ _₫_-;_-* "-"??\ _₫_-;_-@_-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E6-4F1F-913E-111D726D6E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826099968"/>
        <c:axId val="826111104"/>
      </c:scatterChart>
      <c:catAx>
        <c:axId val="82609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111104"/>
        <c:crosses val="autoZero"/>
        <c:auto val="1"/>
        <c:lblAlgn val="ctr"/>
        <c:lblOffset val="100"/>
        <c:noMultiLvlLbl val="0"/>
      </c:catAx>
      <c:valAx>
        <c:axId val="82611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609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5 NHÂN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VIÊN BÁN HÀNG CÓ </a:t>
            </a: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DOANH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THU VÀ LỢI NHUẬN CAO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'Báo Cáo Tổng Hợp Full'!$J$509</c:f>
              <c:strCache>
                <c:ptCount val="1"/>
                <c:pt idx="0">
                  <c:v>Doanh thu</c:v>
                </c:pt>
              </c:strCache>
            </c:strRef>
          </c:tx>
          <c:spPr>
            <a:gradFill flip="none" rotWithShape="1">
              <a:gsLst>
                <a:gs pos="0">
                  <a:srgbClr val="00B0AC">
                    <a:tint val="66000"/>
                    <a:satMod val="160000"/>
                  </a:srgbClr>
                </a:gs>
                <a:gs pos="50000">
                  <a:srgbClr val="00B0AC">
                    <a:tint val="44500"/>
                    <a:satMod val="160000"/>
                  </a:srgbClr>
                </a:gs>
                <a:gs pos="100000">
                  <a:srgbClr val="00B0AC">
                    <a:tint val="23500"/>
                    <a:satMod val="160000"/>
                  </a:srgb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 Full'!$H$510:$H$514</c:f>
              <c:strCache>
                <c:ptCount val="5"/>
                <c:pt idx="0">
                  <c:v>  </c:v>
                </c:pt>
                <c:pt idx="1">
                  <c:v>  </c:v>
                </c:pt>
                <c:pt idx="2">
                  <c:v>  </c:v>
                </c:pt>
                <c:pt idx="3">
                  <c:v>  </c:v>
                </c:pt>
                <c:pt idx="4">
                  <c:v>  </c:v>
                </c:pt>
              </c:strCache>
            </c:strRef>
          </c:cat>
          <c:val>
            <c:numRef>
              <c:f>'Báo Cáo Tổng Hợp Full'!$J$510:$J$514</c:f>
              <c:numCache>
                <c:formatCode>_-* #,##0\ _₫_-;\-* #,##0\ _₫_-;_-* "-"??\ _₫_-;_-@_-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3-41B0-BAA5-6EBC12A11F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6149504"/>
        <c:axId val="826168832"/>
      </c:barChart>
      <c:scatterChart>
        <c:scatterStyle val="lineMarker"/>
        <c:varyColors val="0"/>
        <c:ser>
          <c:idx val="0"/>
          <c:order val="0"/>
          <c:tx>
            <c:strRef>
              <c:f>'Báo Cáo Tổng Hợp Full'!$I$509</c:f>
              <c:strCache>
                <c:ptCount val="1"/>
                <c:pt idx="0">
                  <c:v>Lợi nhuận gộp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 cmpd="dbl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'Báo Cáo Tổng Hợp Full'!$H$510:$H$514</c:f>
              <c:strCache>
                <c:ptCount val="5"/>
                <c:pt idx="0">
                  <c:v>  </c:v>
                </c:pt>
                <c:pt idx="1">
                  <c:v>  </c:v>
                </c:pt>
                <c:pt idx="2">
                  <c:v>  </c:v>
                </c:pt>
                <c:pt idx="3">
                  <c:v>  </c:v>
                </c:pt>
                <c:pt idx="4">
                  <c:v>  </c:v>
                </c:pt>
              </c:strCache>
            </c:strRef>
          </c:xVal>
          <c:yVal>
            <c:numRef>
              <c:f>'Báo Cáo Tổng Hợp Full'!$I$510:$I$514</c:f>
              <c:numCache>
                <c:formatCode>_-* #,##0\ _₫_-;\-* #,##0\ _₫_-;_-* "-"??\ _₫_-;_-@_-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63-41B0-BAA5-6EBC12A11F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826149504"/>
        <c:axId val="826168832"/>
      </c:scatterChart>
      <c:catAx>
        <c:axId val="82614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168832"/>
        <c:crosses val="autoZero"/>
        <c:auto val="1"/>
        <c:lblAlgn val="ctr"/>
        <c:lblOffset val="100"/>
        <c:noMultiLvlLbl val="0"/>
      </c:catAx>
      <c:valAx>
        <c:axId val="8261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614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DOANH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THU BÁN HÀNG 12 THÁNG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gradFill flip="none" rotWithShape="1">
              <a:gsLst>
                <a:gs pos="0">
                  <a:schemeClr val="accent1">
                    <a:shade val="30000"/>
                    <a:satMod val="115000"/>
                  </a:schemeClr>
                </a:gs>
                <a:gs pos="50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49-45EE-934E-BEF19A138E66}"/>
              </c:ext>
            </c:extLst>
          </c:dPt>
          <c:dPt>
            <c:idx val="3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49-45EE-934E-BEF19A138E66}"/>
              </c:ext>
            </c:extLst>
          </c:dPt>
          <c:dPt>
            <c:idx val="5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49-45EE-934E-BEF19A138E66}"/>
              </c:ext>
            </c:extLst>
          </c:dPt>
          <c:dPt>
            <c:idx val="11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49-45EE-934E-BEF19A138E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'Báo Cáo Tổng Hợp'!$H$6:$H$17</c:f>
              <c:numCache>
                <c:formatCode>_-* #,##0\ _₫_-;\-* #,##0\ _₫_-;_-* "-"??\ _₫_-;_-@_-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49-45EE-934E-BEF19A138E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2925568"/>
        <c:axId val="8232659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bg1">
                              <a:lumMod val="50000"/>
                            </a:schemeClr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'Báo Cáo Tổng Hợp'!$G$6:$G$17</c15:sqref>
                        </c15:formulaRef>
                      </c:ext>
                    </c:extLst>
                    <c:numCache>
                      <c:formatCode>_-* #,##0\ _₫_-;\-* #,##0\ _₫_-;_-* "-"??\ _₫_-;_-@_-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D249-45EE-934E-BEF19A138E66}"/>
                  </c:ext>
                </c:extLst>
              </c15:ser>
            </c15:filteredBarSeries>
          </c:ext>
        </c:extLst>
      </c:barChart>
      <c:catAx>
        <c:axId val="82292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265920"/>
        <c:crosses val="autoZero"/>
        <c:auto val="1"/>
        <c:lblAlgn val="ctr"/>
        <c:lblOffset val="100"/>
        <c:noMultiLvlLbl val="0"/>
      </c:catAx>
      <c:valAx>
        <c:axId val="82326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92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LỢI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NHUẬN BÁN HÀNG 12 THÁNG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flip="none" rotWithShape="1">
              <a:gsLst>
                <a:gs pos="0">
                  <a:schemeClr val="accent1">
                    <a:shade val="30000"/>
                    <a:satMod val="115000"/>
                  </a:schemeClr>
                </a:gs>
                <a:gs pos="50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F6-4622-9221-23C25F7A20F3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F6-4622-9221-23C25F7A20F3}"/>
              </c:ext>
            </c:extLst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F6-4622-9221-23C25F7A20F3}"/>
              </c:ext>
            </c:extLst>
          </c:dPt>
          <c:dPt>
            <c:idx val="6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F6-4622-9221-23C25F7A20F3}"/>
              </c:ext>
            </c:extLst>
          </c:dPt>
          <c:dPt>
            <c:idx val="10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F6-4622-9221-23C25F7A20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'Báo Cáo Tổng Hợp'!$I$6:$I$17</c:f>
              <c:numCache>
                <c:formatCode>_-* #,##0\ _₫_-;\-* #,##0\ _₫_-;_-* "-"??\ _₫_-;_-@_-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F6-4622-9221-23C25F7A20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3300480"/>
        <c:axId val="8233094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bg1">
                              <a:lumMod val="50000"/>
                            </a:schemeClr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'Báo Cáo Tổng Hợp'!$G$6:$G$17</c15:sqref>
                        </c15:formulaRef>
                      </c:ext>
                    </c:extLst>
                    <c:numCache>
                      <c:formatCode>_-* #,##0\ _₫_-;\-* #,##0\ _₫_-;_-* "-"??\ _₫_-;_-@_-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B-5EF6-4622-9221-23C25F7A20F3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flip="none" rotWithShape="1">
                    <a:gsLst>
                      <a:gs pos="0">
                        <a:schemeClr val="accent1">
                          <a:shade val="30000"/>
                          <a:satMod val="115000"/>
                        </a:schemeClr>
                      </a:gs>
                      <a:gs pos="50000">
                        <a:schemeClr val="accent1">
                          <a:shade val="67500"/>
                          <a:satMod val="115000"/>
                        </a:schemeClr>
                      </a:gs>
                      <a:gs pos="100000">
                        <a:schemeClr val="accent1">
                          <a:shade val="100000"/>
                          <a:satMod val="115000"/>
                        </a:schemeClr>
                      </a:gs>
                    </a:gsLst>
                    <a:lin ang="16200000" scaled="1"/>
                    <a:tileRect/>
                  </a:gradFill>
                  <a:ln w="19050">
                    <a:solidFill>
                      <a:schemeClr val="bg1"/>
                    </a:solidFill>
                  </a:ln>
                  <a:effectLst/>
                </c:spPr>
                <c:invertIfNegative val="0"/>
                <c:dPt>
                  <c:idx val="1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D-5EF6-4622-9221-23C25F7A20F3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F-5EF6-4622-9221-23C25F7A20F3}"/>
                    </c:ext>
                  </c:extLst>
                </c:dPt>
                <c:dPt>
                  <c:idx val="5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1-5EF6-4622-9221-23C25F7A20F3}"/>
                    </c:ext>
                  </c:extLst>
                </c:dPt>
                <c:dPt>
                  <c:idx val="11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5EF6-4622-9221-23C25F7A20F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bg1">
                              <a:lumMod val="50000"/>
                            </a:schemeClr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'Báo Cáo Tổng Hợp'!$H$6:$H$17</c15:sqref>
                        </c15:formulaRef>
                      </c:ext>
                    </c:extLst>
                    <c:numCache>
                      <c:formatCode>_-* #,##0\ _₫_-;\-* #,##0\ _₫_-;_-* "-"??\ _₫_-;_-@_-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5EF6-4622-9221-23C25F7A20F3}"/>
                  </c:ext>
                </c:extLst>
              </c15:ser>
            </c15:filteredBarSeries>
          </c:ext>
        </c:extLst>
      </c:barChart>
      <c:catAx>
        <c:axId val="82330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309440"/>
        <c:crosses val="autoZero"/>
        <c:auto val="1"/>
        <c:lblAlgn val="ctr"/>
        <c:lblOffset val="100"/>
        <c:noMultiLvlLbl val="0"/>
      </c:catAx>
      <c:valAx>
        <c:axId val="82330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30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5 NHÓM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KHÁCH HÀNG CÓ </a:t>
            </a: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DOANH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THU VÀ LỢI NHUẬN CAO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Doanh thu bán hàng</c:v>
          </c:tx>
          <c:spPr>
            <a:gradFill flip="none" rotWithShape="1">
              <a:gsLst>
                <a:gs pos="0">
                  <a:srgbClr val="92D050">
                    <a:tint val="66000"/>
                    <a:satMod val="160000"/>
                  </a:srgbClr>
                </a:gs>
                <a:gs pos="50000">
                  <a:srgbClr val="92D050">
                    <a:tint val="44500"/>
                    <a:satMod val="160000"/>
                  </a:srgbClr>
                </a:gs>
                <a:gs pos="100000">
                  <a:srgbClr val="92D050">
                    <a:tint val="23500"/>
                    <a:satMod val="160000"/>
                  </a:srgb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Lbls>
            <c:numFmt formatCode="_-* #,##0\ _₫_-;\-* #,##0\ _₫_-;_-* &quot;-&quot;??\ _₫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Hợp'!$H$305:$H$309</c:f>
              <c:strCache>
                <c:ptCount val="5"/>
                <c:pt idx="0">
                  <c:v>  </c:v>
                </c:pt>
                <c:pt idx="1">
                  <c:v>  </c:v>
                </c:pt>
                <c:pt idx="2">
                  <c:v>  </c:v>
                </c:pt>
                <c:pt idx="3">
                  <c:v>  </c:v>
                </c:pt>
                <c:pt idx="4">
                  <c:v>  </c:v>
                </c:pt>
              </c:strCache>
            </c:strRef>
          </c:cat>
          <c:val>
            <c:numRef>
              <c:f>'Báo Cáo Tổng Hợp'!$J$305:$J$309</c:f>
              <c:numCache>
                <c:formatCode>_-* #,##0\ _₫_-;\-* #,##0\ _₫_-;_-* "-"??\ _₫_-;_-@_-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D-44A3-BEEE-0ACF8CD66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23348224"/>
        <c:axId val="823358208"/>
      </c:barChart>
      <c:scatterChart>
        <c:scatterStyle val="lineMarker"/>
        <c:varyColors val="0"/>
        <c:ser>
          <c:idx val="0"/>
          <c:order val="0"/>
          <c:tx>
            <c:v>Lợi nhuận gộp</c:v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 cmpd="dbl">
                <a:noFill/>
              </a:ln>
              <a:effectLst/>
            </c:spPr>
          </c:marker>
          <c:dLbls>
            <c:numFmt formatCode="_-* #,##0\ _₫_-;\-* #,##0\ _₫_-;_-* &quot;-&quot;??\ _₫_-;_-@_-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'Báo Cáo Tổng Hợp'!$H$305:$H$309</c:f>
              <c:strCache>
                <c:ptCount val="5"/>
                <c:pt idx="0">
                  <c:v>  </c:v>
                </c:pt>
                <c:pt idx="1">
                  <c:v>  </c:v>
                </c:pt>
                <c:pt idx="2">
                  <c:v>  </c:v>
                </c:pt>
                <c:pt idx="3">
                  <c:v>  </c:v>
                </c:pt>
                <c:pt idx="4">
                  <c:v>  </c:v>
                </c:pt>
              </c:strCache>
            </c:strRef>
          </c:xVal>
          <c:yVal>
            <c:numRef>
              <c:f>'Báo Cáo Tổng Hợp'!$I$305:$I$309</c:f>
              <c:numCache>
                <c:formatCode>_-* #,##0\ _₫_-;\-* #,##0\ _₫_-;_-* "-"??\ _₫_-;_-@_-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4D-44A3-BEEE-0ACF8CD66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3348224"/>
        <c:axId val="823358208"/>
      </c:scatterChart>
      <c:catAx>
        <c:axId val="82334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358208"/>
        <c:crosses val="autoZero"/>
        <c:auto val="1"/>
        <c:lblAlgn val="ctr"/>
        <c:lblOffset val="100"/>
        <c:noMultiLvlLbl val="0"/>
      </c:catAx>
      <c:valAx>
        <c:axId val="82335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334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5 NHÂN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VIÊN BÁN HÀNG CÓ </a:t>
            </a: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DOANH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THU VÀ LỢI NHUẬN CAO NHẤT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'Báo Cáo Tổng Hợp'!$J$509</c:f>
              <c:strCache>
                <c:ptCount val="1"/>
                <c:pt idx="0">
                  <c:v>Doanh thu</c:v>
                </c:pt>
              </c:strCache>
            </c:strRef>
          </c:tx>
          <c:spPr>
            <a:gradFill flip="none" rotWithShape="1">
              <a:gsLst>
                <a:gs pos="0">
                  <a:srgbClr val="00B0AC">
                    <a:tint val="66000"/>
                    <a:satMod val="160000"/>
                  </a:srgbClr>
                </a:gs>
                <a:gs pos="50000">
                  <a:srgbClr val="00B0AC">
                    <a:tint val="44500"/>
                    <a:satMod val="160000"/>
                  </a:srgbClr>
                </a:gs>
                <a:gs pos="100000">
                  <a:srgbClr val="00B0AC">
                    <a:tint val="23500"/>
                    <a:satMod val="160000"/>
                  </a:srgb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'Báo Cáo Tổng Hợp'!$H$510:$H$514</c:f>
              <c:strCache>
                <c:ptCount val="5"/>
                <c:pt idx="0">
                  <c:v>  </c:v>
                </c:pt>
                <c:pt idx="1">
                  <c:v>  </c:v>
                </c:pt>
                <c:pt idx="2">
                  <c:v>  </c:v>
                </c:pt>
                <c:pt idx="3">
                  <c:v>  </c:v>
                </c:pt>
                <c:pt idx="4">
                  <c:v>  </c:v>
                </c:pt>
              </c:strCache>
            </c:strRef>
          </c:cat>
          <c:val>
            <c:numRef>
              <c:f>'Báo Cáo Tổng Hợp'!$J$510:$J$514</c:f>
              <c:numCache>
                <c:formatCode>_-* #,##0\ _₫_-;\-* #,##0\ _₫_-;_-* "-"??\ _₫_-;_-@_-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C-41C1-AF3A-E7BBA27173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3478528"/>
        <c:axId val="823485568"/>
      </c:barChart>
      <c:scatterChart>
        <c:scatterStyle val="lineMarker"/>
        <c:varyColors val="0"/>
        <c:ser>
          <c:idx val="0"/>
          <c:order val="0"/>
          <c:tx>
            <c:strRef>
              <c:f>'Báo Cáo Tổng Hợp'!$I$509</c:f>
              <c:strCache>
                <c:ptCount val="1"/>
                <c:pt idx="0">
                  <c:v>Lợi nhuận gộp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2"/>
              </a:solidFill>
              <a:ln w="9525" cmpd="dbl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'Báo Cáo Tổng Hợp'!$H$510:$H$514</c:f>
              <c:strCache>
                <c:ptCount val="5"/>
                <c:pt idx="0">
                  <c:v>  </c:v>
                </c:pt>
                <c:pt idx="1">
                  <c:v>  </c:v>
                </c:pt>
                <c:pt idx="2">
                  <c:v>  </c:v>
                </c:pt>
                <c:pt idx="3">
                  <c:v>  </c:v>
                </c:pt>
                <c:pt idx="4">
                  <c:v>  </c:v>
                </c:pt>
              </c:strCache>
            </c:strRef>
          </c:xVal>
          <c:yVal>
            <c:numRef>
              <c:f>'Báo Cáo Tổng Hợp'!$I$510:$I$514</c:f>
              <c:numCache>
                <c:formatCode>_-* #,##0\ _₫_-;\-* #,##0\ _₫_-;_-* "-"??\ _₫_-;_-@_-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9C-41C1-AF3A-E7BBA27173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823478528"/>
        <c:axId val="823485568"/>
      </c:scatterChart>
      <c:catAx>
        <c:axId val="82347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485568"/>
        <c:crosses val="autoZero"/>
        <c:auto val="1"/>
        <c:lblAlgn val="ctr"/>
        <c:lblOffset val="100"/>
        <c:noMultiLvlLbl val="0"/>
      </c:catAx>
      <c:valAx>
        <c:axId val="82348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347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DOANH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THU BÁN HÀNG 12 THÁNG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spPr>
            <a:gradFill flip="none" rotWithShape="1">
              <a:gsLst>
                <a:gs pos="0">
                  <a:schemeClr val="accent1">
                    <a:shade val="30000"/>
                    <a:satMod val="115000"/>
                  </a:schemeClr>
                </a:gs>
                <a:gs pos="50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FCE-4566-96CC-34E56090C780}"/>
              </c:ext>
            </c:extLst>
          </c:dPt>
          <c:dPt>
            <c:idx val="3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CE-4566-96CC-34E56090C780}"/>
              </c:ext>
            </c:extLst>
          </c:dPt>
          <c:dPt>
            <c:idx val="5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FCE-4566-96CC-34E56090C780}"/>
              </c:ext>
            </c:extLst>
          </c:dPt>
          <c:dPt>
            <c:idx val="11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FCE-4566-96CC-34E56090C7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'Báo Cáo Tổng Hợp Full'!$H$6:$H$17</c:f>
              <c:numCache>
                <c:formatCode>_-* #,##0\ _₫_-;\-* #,##0\ _₫_-;_-* "-"??\ _₫_-;_-@_-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CE-4566-96CC-34E56090C7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4892800"/>
        <c:axId val="8249139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bg1">
                              <a:lumMod val="50000"/>
                            </a:schemeClr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'Báo Cáo Tổng Hợp Full'!$G$6:$G$17</c15:sqref>
                        </c15:formulaRef>
                      </c:ext>
                    </c:extLst>
                    <c:numCache>
                      <c:formatCode>_-* #,##0\ _₫_-;\-* #,##0\ _₫_-;_-* "-"??\ _₫_-;_-@_-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7FCE-4566-96CC-34E56090C780}"/>
                  </c:ext>
                </c:extLst>
              </c15:ser>
            </c15:filteredBarSeries>
          </c:ext>
        </c:extLst>
      </c:barChart>
      <c:catAx>
        <c:axId val="82489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4913920"/>
        <c:crosses val="autoZero"/>
        <c:auto val="1"/>
        <c:lblAlgn val="ctr"/>
        <c:lblOffset val="100"/>
        <c:noMultiLvlLbl val="0"/>
      </c:catAx>
      <c:valAx>
        <c:axId val="82491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4892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CƠ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CẤU </a:t>
            </a: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GI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Á VỐN VÀ LỢI NHUẬN TRÊN DOANH THU</a:t>
            </a:r>
            <a:r>
              <a:rPr lang="en-US" sz="1200" b="1" i="0" u="none" strike="noStrike" baseline="0">
                <a:effectLst/>
              </a:rPr>
              <a:t> BÁN HÀNG CỦA 12 THÁNG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5076673365620095"/>
          <c:y val="2.769535113748763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4583640289192293E-2"/>
          <c:y val="0.16045608542255657"/>
          <c:w val="0.92093837602012996"/>
          <c:h val="0.7675428553626642"/>
        </c:manualLayout>
      </c:layout>
      <c:barChart>
        <c:barDir val="col"/>
        <c:grouping val="percentStacked"/>
        <c:varyColors val="0"/>
        <c:ser>
          <c:idx val="2"/>
          <c:order val="2"/>
          <c:tx>
            <c:v>Lợi nhuận</c:v>
          </c:tx>
          <c:spPr>
            <a:solidFill>
              <a:srgbClr val="92D050"/>
            </a:solidFill>
            <a:ln w="19050">
              <a:solidFill>
                <a:schemeClr val="bg1"/>
              </a:solidFill>
            </a:ln>
            <a:effectLst/>
          </c:spPr>
          <c:invertIfNegative val="0"/>
          <c:dLbls>
            <c:numFmt formatCode="_-* #,##0\ _₫_-;\-* #,##0\ _₫_-;_-* &quot;-&quot;??\ _₫_-;_-@_-" sourceLinked="0"/>
            <c:spPr>
              <a:noFill/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'Báo Cáo Tổng Hợp Full'!$I$6:$I$17</c:f>
              <c:numCache>
                <c:formatCode>_-* #,##0\ _₫_-;\-* #,##0\ _₫_-;_-* "-"??\ _₫_-;_-@_-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2-4C28-892C-2F2EF0F0C24F}"/>
            </c:ext>
          </c:extLst>
        </c:ser>
        <c:ser>
          <c:idx val="3"/>
          <c:order val="3"/>
          <c:tx>
            <c:v>Giá vốn hàng bán</c:v>
          </c:tx>
          <c:spPr>
            <a:solidFill>
              <a:schemeClr val="accent1"/>
            </a:solidFill>
            <a:ln w="19050">
              <a:solidFill>
                <a:schemeClr val="bg1"/>
              </a:solidFill>
            </a:ln>
            <a:effectLst/>
          </c:spPr>
          <c:invertIfNegative val="0"/>
          <c:dLbls>
            <c:numFmt formatCode="_-* #,##0\ _₫_-;\-* #,##0\ _₫_-;_-* &quot;-&quot;??\ _₫_-;_-@_-" sourceLinked="0"/>
            <c:spPr>
              <a:noFill/>
              <a:ln w="12700"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'Báo Cáo Tổng Hợp Full'!$J$6:$J$17</c:f>
              <c:numCache>
                <c:formatCode>_-* #,##0\ _₫_-;\-* #,##0\ _₫_-;_-* "-"??\ _₫_-;_-@_-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82-4C28-892C-2F2EF0F0C2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824964992"/>
        <c:axId val="8249665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bg1">
                              <a:lumMod val="50000"/>
                            </a:schemeClr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'Báo Cáo Tổng Hợp Full'!$G$6:$G$17</c15:sqref>
                        </c15:formulaRef>
                      </c:ext>
                    </c:extLst>
                    <c:numCache>
                      <c:formatCode>_-* #,##0\ _₫_-;\-* #,##0\ _₫_-;_-* "-"??\ _₫_-;_-@_-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482-4C28-892C-2F2EF0F0C24F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flip="none" rotWithShape="1">
                    <a:gsLst>
                      <a:gs pos="0">
                        <a:schemeClr val="accent1">
                          <a:shade val="30000"/>
                          <a:satMod val="115000"/>
                        </a:schemeClr>
                      </a:gs>
                      <a:gs pos="50000">
                        <a:schemeClr val="accent1">
                          <a:shade val="67500"/>
                          <a:satMod val="115000"/>
                        </a:schemeClr>
                      </a:gs>
                      <a:gs pos="100000">
                        <a:schemeClr val="accent1">
                          <a:shade val="100000"/>
                          <a:satMod val="115000"/>
                        </a:schemeClr>
                      </a:gs>
                    </a:gsLst>
                    <a:lin ang="16200000" scaled="1"/>
                    <a:tileRect/>
                  </a:gradFill>
                  <a:ln w="19050">
                    <a:solidFill>
                      <a:schemeClr val="bg1"/>
                    </a:solidFill>
                  </a:ln>
                  <a:effectLst/>
                </c:spPr>
                <c:invertIfNegative val="0"/>
                <c:dPt>
                  <c:idx val="1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A482-4C28-892C-2F2EF0F0C24F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A482-4C28-892C-2F2EF0F0C24F}"/>
                    </c:ext>
                  </c:extLst>
                </c:dPt>
                <c:dPt>
                  <c:idx val="5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A482-4C28-892C-2F2EF0F0C24F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A-A482-4C28-892C-2F2EF0F0C24F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bg1">
                              <a:lumMod val="50000"/>
                            </a:schemeClr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'Báo Cáo Tổng Hợp Full'!$H$6:$H$17</c15:sqref>
                        </c15:formulaRef>
                      </c:ext>
                    </c:extLst>
                    <c:numCache>
                      <c:formatCode>_-* #,##0\ _₫_-;\-* #,##0\ _₫_-;_-* "-"??\ _₫_-;_-@_-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482-4C28-892C-2F2EF0F0C24F}"/>
                  </c:ext>
                </c:extLst>
              </c15:ser>
            </c15:filteredBarSeries>
          </c:ext>
        </c:extLst>
      </c:barChart>
      <c:catAx>
        <c:axId val="824964992"/>
        <c:scaling>
          <c:orientation val="minMax"/>
        </c:scaling>
        <c:delete val="0"/>
        <c:axPos val="b"/>
        <c:numFmt formatCode="_-* #,##0\ _₫_-;\-* #,##0\ _₫_-;_-* &quot;-&quot;??\ _₫_-;_-@_-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4966528"/>
        <c:crosses val="autoZero"/>
        <c:auto val="1"/>
        <c:lblAlgn val="ctr"/>
        <c:lblOffset val="100"/>
        <c:noMultiLvlLbl val="0"/>
      </c:catAx>
      <c:valAx>
        <c:axId val="82496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496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85753497702216153"/>
          <c:y val="3.1851211476903664E-3"/>
          <c:w val="0.14084493387293781"/>
          <c:h val="0.133532091871305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accent5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20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LỢI</a:t>
            </a:r>
            <a:r>
              <a:rPr lang="en-US" sz="120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NHUẬN BÁN HÀNG 12 THÁNG</a:t>
            </a:r>
            <a:endParaRPr lang="vi-VN" sz="12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flip="none" rotWithShape="1">
              <a:gsLst>
                <a:gs pos="0">
                  <a:schemeClr val="accent1">
                    <a:shade val="30000"/>
                    <a:satMod val="115000"/>
                  </a:schemeClr>
                </a:gs>
                <a:gs pos="50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ln w="19050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9-4B71-B3C9-75B8D53A64F7}"/>
              </c:ext>
            </c:extLst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99-4B71-B3C9-75B8D53A64F7}"/>
              </c:ext>
            </c:extLst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99-4B71-B3C9-75B8D53A64F7}"/>
              </c:ext>
            </c:extLst>
          </c:dPt>
          <c:dPt>
            <c:idx val="6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99-4B71-B3C9-75B8D53A64F7}"/>
              </c:ext>
            </c:extLst>
          </c:dPt>
          <c:dPt>
            <c:idx val="10"/>
            <c:invertIfNegative val="0"/>
            <c:bubble3D val="0"/>
            <c:spPr>
              <a:gradFill flip="none" rotWithShape="1">
                <a:gsLst>
                  <a:gs pos="0">
                    <a:srgbClr val="92D050">
                      <a:shade val="30000"/>
                      <a:satMod val="115000"/>
                    </a:srgbClr>
                  </a:gs>
                  <a:gs pos="50000">
                    <a:srgbClr val="92D050">
                      <a:shade val="67500"/>
                      <a:satMod val="115000"/>
                    </a:srgbClr>
                  </a:gs>
                  <a:gs pos="100000">
                    <a:srgbClr val="92D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899-4B71-B3C9-75B8D53A64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'Báo Cáo Tổng Hợp Full'!$I$6:$I$17</c:f>
              <c:numCache>
                <c:formatCode>_-* #,##0\ _₫_-;\-* #,##0\ _₫_-;_-* "-"??\ _₫_-;_-@_-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99-4B71-B3C9-75B8D53A64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25328768"/>
        <c:axId val="82535411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bg1">
                              <a:lumMod val="50000"/>
                            </a:schemeClr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'Báo Cáo Tổng Hợp Full'!$G$6:$G$17</c15:sqref>
                        </c15:formulaRef>
                      </c:ext>
                    </c:extLst>
                    <c:numCache>
                      <c:formatCode>_-* #,##0\ _₫_-;\-* #,##0\ _₫_-;_-* "-"??\ _₫_-;_-@_-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B-5899-4B71-B3C9-75B8D53A64F7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gradFill flip="none" rotWithShape="1">
                    <a:gsLst>
                      <a:gs pos="0">
                        <a:schemeClr val="accent1">
                          <a:shade val="30000"/>
                          <a:satMod val="115000"/>
                        </a:schemeClr>
                      </a:gs>
                      <a:gs pos="50000">
                        <a:schemeClr val="accent1">
                          <a:shade val="67500"/>
                          <a:satMod val="115000"/>
                        </a:schemeClr>
                      </a:gs>
                      <a:gs pos="100000">
                        <a:schemeClr val="accent1">
                          <a:shade val="100000"/>
                          <a:satMod val="115000"/>
                        </a:schemeClr>
                      </a:gs>
                    </a:gsLst>
                    <a:lin ang="16200000" scaled="1"/>
                    <a:tileRect/>
                  </a:gradFill>
                  <a:ln w="19050">
                    <a:solidFill>
                      <a:schemeClr val="bg1"/>
                    </a:solidFill>
                  </a:ln>
                  <a:effectLst/>
                </c:spPr>
                <c:invertIfNegative val="0"/>
                <c:dPt>
                  <c:idx val="1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D-5899-4B71-B3C9-75B8D53A64F7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F-5899-4B71-B3C9-75B8D53A64F7}"/>
                    </c:ext>
                  </c:extLst>
                </c:dPt>
                <c:dPt>
                  <c:idx val="5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1-5899-4B71-B3C9-75B8D53A64F7}"/>
                    </c:ext>
                  </c:extLst>
                </c:dPt>
                <c:dPt>
                  <c:idx val="11"/>
                  <c:invertIfNegative val="0"/>
                  <c:bubble3D val="0"/>
                  <c:spPr>
                    <a:gradFill flip="none" rotWithShape="1">
                      <a:gsLst>
                        <a:gs pos="0">
                          <a:srgbClr val="92D050">
                            <a:shade val="30000"/>
                            <a:satMod val="115000"/>
                          </a:srgbClr>
                        </a:gs>
                        <a:gs pos="50000">
                          <a:srgbClr val="92D050">
                            <a:shade val="67500"/>
                            <a:satMod val="115000"/>
                          </a:srgbClr>
                        </a:gs>
                        <a:gs pos="100000">
                          <a:srgbClr val="92D050">
                            <a:shade val="100000"/>
                            <a:satMod val="115000"/>
                          </a:srgbClr>
                        </a:gs>
                      </a:gsLst>
                      <a:lin ang="16200000" scaled="1"/>
                      <a:tileRect/>
                    </a:gradFill>
                    <a:ln w="19050">
                      <a:solidFill>
                        <a:schemeClr val="bg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3-5899-4B71-B3C9-75B8D53A64F7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bg1">
                              <a:lumMod val="50000"/>
                            </a:schemeClr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'Báo Cáo Tổng Hợp Full'!$H$6:$H$17</c15:sqref>
                        </c15:formulaRef>
                      </c:ext>
                    </c:extLst>
                    <c:numCache>
                      <c:formatCode>_-* #,##0\ _₫_-;\-* #,##0\ _₫_-;_-* "-"??\ _₫_-;_-@_-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5899-4B71-B3C9-75B8D53A64F7}"/>
                  </c:ext>
                </c:extLst>
              </c15:ser>
            </c15:filteredBarSeries>
          </c:ext>
        </c:extLst>
      </c:barChart>
      <c:catAx>
        <c:axId val="8253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857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354112"/>
        <c:crosses val="autoZero"/>
        <c:auto val="1"/>
        <c:lblAlgn val="ctr"/>
        <c:lblOffset val="100"/>
        <c:noMultiLvlLbl val="0"/>
      </c:catAx>
      <c:valAx>
        <c:axId val="82535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_-* #,##0\ _₫_-;\-* #,##0\ _₫_-;_-* &quot;-&quot;??\ _₫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532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rgbClr val="FAFAFA"/>
        </a:gs>
        <a:gs pos="100000">
          <a:srgbClr val="EDEDED"/>
        </a:gs>
      </a:gsLst>
      <a:lin ang="5400000" scaled="1"/>
      <a:tileRect/>
    </a:gra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Th&#244;ng Tin Chung'!C2"/><Relationship Id="rId3" Type="http://schemas.openxmlformats.org/officeDocument/2006/relationships/hyperlink" Target="#'Mua H&#224;ng V&#224; Tr&#7843; Ti&#7873;n'!D2"/><Relationship Id="rId7" Type="http://schemas.openxmlformats.org/officeDocument/2006/relationships/hyperlink" Target="#'Danh S&#225;ch S&#7843;n Ph&#7849;m'!C2"/><Relationship Id="rId2" Type="http://schemas.openxmlformats.org/officeDocument/2006/relationships/hyperlink" Target="#'Danh S&#225;ch Nh&#224; Cung C&#7845;p'!C2"/><Relationship Id="rId1" Type="http://schemas.openxmlformats.org/officeDocument/2006/relationships/hyperlink" Target="#'Danh S&#225;ch Kh&#225;ch H&#224;ng'!C2"/><Relationship Id="rId6" Type="http://schemas.openxmlformats.org/officeDocument/2006/relationships/hyperlink" Target="#'B&#225;o C&#225;o T&#7893;ng H&#7907;p'!B2"/><Relationship Id="rId5" Type="http://schemas.openxmlformats.org/officeDocument/2006/relationships/hyperlink" Target="#'Nghi&#7879;p V&#7909; Kh&#225;c'!C2"/><Relationship Id="rId4" Type="http://schemas.openxmlformats.org/officeDocument/2006/relationships/hyperlink" Target="#'B&#225;n H&#224;ng V&#224; Thu Ti&#7873;n'!D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Danh S&#225;ch Nh&#224; Cung C&#7845;p'!C2"/><Relationship Id="rId13" Type="http://schemas.openxmlformats.org/officeDocument/2006/relationships/hyperlink" Target="#'B&#225;o C&#225;o D&#242;ng Ti&#7873;n'!C2"/><Relationship Id="rId18" Type="http://schemas.openxmlformats.org/officeDocument/2006/relationships/hyperlink" Target="#'Th&#244;ng Tin Chung'!C2"/><Relationship Id="rId3" Type="http://schemas.openxmlformats.org/officeDocument/2006/relationships/hyperlink" Target="#'B&#225;o C&#225;o D&#242;ng Ti&#7873;n'!B14:B24"/><Relationship Id="rId7" Type="http://schemas.openxmlformats.org/officeDocument/2006/relationships/hyperlink" Target="#'Danh S&#225;ch Kh&#225;ch H&#224;ng'!C2"/><Relationship Id="rId12" Type="http://schemas.openxmlformats.org/officeDocument/2006/relationships/hyperlink" Target="#'B&#225;o C&#225;o C&#244;ng N&#7907;'!C2"/><Relationship Id="rId17" Type="http://schemas.openxmlformats.org/officeDocument/2006/relationships/hyperlink" Target="#'Danh S&#225;ch S&#7843;n Ph&#7849;m'!C2"/><Relationship Id="rId2" Type="http://schemas.openxmlformats.org/officeDocument/2006/relationships/chart" Target="../charts/chart2.xml"/><Relationship Id="rId16" Type="http://schemas.openxmlformats.org/officeDocument/2006/relationships/hyperlink" Target="#'In Phi&#7871;u Xu&#7845;t Kho'!C5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hyperlink" Target="#'Nghi&#7879;p V&#7909; Kh&#225;c'!C2"/><Relationship Id="rId5" Type="http://schemas.openxmlformats.org/officeDocument/2006/relationships/hyperlink" Target="#'B&#225;o C&#225;o D&#242;ng Ti&#7873;n'!B4"/><Relationship Id="rId15" Type="http://schemas.openxmlformats.org/officeDocument/2006/relationships/hyperlink" Target="#'B&#225;o C&#225;o T&#7893;ng H&#7907;p'!B2"/><Relationship Id="rId10" Type="http://schemas.openxmlformats.org/officeDocument/2006/relationships/hyperlink" Target="#'B&#225;n H&#224;ng V&#224; Thu Ti&#7873;n'!D2"/><Relationship Id="rId4" Type="http://schemas.openxmlformats.org/officeDocument/2006/relationships/hyperlink" Target="#'B&#225;o C&#225;o D&#242;ng Ti&#7873;n'!B31:B41"/><Relationship Id="rId9" Type="http://schemas.openxmlformats.org/officeDocument/2006/relationships/hyperlink" Target="#'Mua H&#224;ng V&#224; Tr&#7843; Ti&#7873;n'!D2"/><Relationship Id="rId14" Type="http://schemas.openxmlformats.org/officeDocument/2006/relationships/hyperlink" Target="#'B&#225;o C&#225;o Nh&#7853;p Xu&#7845;t T&#7891;n'!C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Nghi&#7879;p V&#7909; Kh&#225;c'!C2"/><Relationship Id="rId13" Type="http://schemas.openxmlformats.org/officeDocument/2006/relationships/hyperlink" Target="#'In Phi&#7871;u Xu&#7845;t Kho'!C5"/><Relationship Id="rId3" Type="http://schemas.openxmlformats.org/officeDocument/2006/relationships/image" Target="../media/image1.png"/><Relationship Id="rId7" Type="http://schemas.openxmlformats.org/officeDocument/2006/relationships/hyperlink" Target="#'B&#225;n H&#224;ng V&#224; Thu Ti&#7873;n'!D2"/><Relationship Id="rId12" Type="http://schemas.openxmlformats.org/officeDocument/2006/relationships/hyperlink" Target="#'B&#225;o C&#225;o T&#7893;ng H&#7907;p'!B2"/><Relationship Id="rId2" Type="http://schemas.openxmlformats.org/officeDocument/2006/relationships/hyperlink" Target="#'B&#225;o C&#225;o C&#244;ng N&#7907;'!B4"/><Relationship Id="rId1" Type="http://schemas.openxmlformats.org/officeDocument/2006/relationships/hyperlink" Target="#'B&#225;o C&#225;o C&#244;ng N&#7907;'!B214:B224"/><Relationship Id="rId6" Type="http://schemas.openxmlformats.org/officeDocument/2006/relationships/hyperlink" Target="#'Mua H&#224;ng V&#224; Tr&#7843; Ti&#7873;n'!D2"/><Relationship Id="rId11" Type="http://schemas.openxmlformats.org/officeDocument/2006/relationships/hyperlink" Target="#'B&#225;o C&#225;o Nh&#7853;p Xu&#7845;t T&#7891;n'!C2"/><Relationship Id="rId5" Type="http://schemas.openxmlformats.org/officeDocument/2006/relationships/hyperlink" Target="#'Danh S&#225;ch Nh&#224; Cung C&#7845;p'!C2"/><Relationship Id="rId15" Type="http://schemas.openxmlformats.org/officeDocument/2006/relationships/hyperlink" Target="#'Th&#244;ng Tin Chung'!C2"/><Relationship Id="rId10" Type="http://schemas.openxmlformats.org/officeDocument/2006/relationships/hyperlink" Target="#'B&#225;o C&#225;o D&#242;ng Ti&#7873;n'!C2"/><Relationship Id="rId4" Type="http://schemas.openxmlformats.org/officeDocument/2006/relationships/hyperlink" Target="#'Danh S&#225;ch Kh&#225;ch H&#224;ng'!C2"/><Relationship Id="rId9" Type="http://schemas.openxmlformats.org/officeDocument/2006/relationships/hyperlink" Target="#'B&#225;o C&#225;o C&#244;ng N&#7907;'!C2"/><Relationship Id="rId14" Type="http://schemas.openxmlformats.org/officeDocument/2006/relationships/hyperlink" Target="#'Danh S&#225;ch S&#7843;n Ph&#7849;m'!C2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Nghi&#7879;p V&#7909; Kh&#225;c'!C2"/><Relationship Id="rId13" Type="http://schemas.openxmlformats.org/officeDocument/2006/relationships/hyperlink" Target="#'In Phi&#7871;u Xu&#7845;t Kho'!C5"/><Relationship Id="rId3" Type="http://schemas.openxmlformats.org/officeDocument/2006/relationships/image" Target="../media/image1.png"/><Relationship Id="rId7" Type="http://schemas.openxmlformats.org/officeDocument/2006/relationships/hyperlink" Target="#'B&#225;n H&#224;ng V&#224; Thu Ti&#7873;n'!D2"/><Relationship Id="rId12" Type="http://schemas.openxmlformats.org/officeDocument/2006/relationships/hyperlink" Target="#'B&#225;o C&#225;o T&#7893;ng H&#7907;p'!B2"/><Relationship Id="rId2" Type="http://schemas.openxmlformats.org/officeDocument/2006/relationships/hyperlink" Target="#'B&#225;o C&#225;o Nh&#7853;p Xu&#7845;t T&#7891;n'!B4"/><Relationship Id="rId1" Type="http://schemas.openxmlformats.org/officeDocument/2006/relationships/hyperlink" Target="#'B&#225;o C&#225;o Nh&#7853;p Xu&#7845;t T&#7891;n'!B209:B219"/><Relationship Id="rId6" Type="http://schemas.openxmlformats.org/officeDocument/2006/relationships/hyperlink" Target="#'Mua H&#224;ng V&#224; Tr&#7843; Ti&#7873;n'!D2"/><Relationship Id="rId11" Type="http://schemas.openxmlformats.org/officeDocument/2006/relationships/hyperlink" Target="#'B&#225;o C&#225;o Nh&#7853;p Xu&#7845;t T&#7891;n'!C2"/><Relationship Id="rId5" Type="http://schemas.openxmlformats.org/officeDocument/2006/relationships/hyperlink" Target="#'Danh S&#225;ch Nh&#224; Cung C&#7845;p'!C2"/><Relationship Id="rId15" Type="http://schemas.openxmlformats.org/officeDocument/2006/relationships/hyperlink" Target="#'Th&#244;ng Tin Chung'!C2"/><Relationship Id="rId10" Type="http://schemas.openxmlformats.org/officeDocument/2006/relationships/hyperlink" Target="#'B&#225;o C&#225;o D&#242;ng Ti&#7873;n'!C2"/><Relationship Id="rId4" Type="http://schemas.openxmlformats.org/officeDocument/2006/relationships/hyperlink" Target="#'Danh S&#225;ch Kh&#225;ch H&#224;ng'!C2"/><Relationship Id="rId9" Type="http://schemas.openxmlformats.org/officeDocument/2006/relationships/hyperlink" Target="#'B&#225;o C&#225;o C&#244;ng N&#7907;'!C2"/><Relationship Id="rId14" Type="http://schemas.openxmlformats.org/officeDocument/2006/relationships/hyperlink" Target="#'Danh S&#225;ch S&#7843;n Ph&#7849;m'!C2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'Danh S&#225;ch Kh&#225;ch H&#224;ng'!C2"/><Relationship Id="rId13" Type="http://schemas.openxmlformats.org/officeDocument/2006/relationships/hyperlink" Target="#'B&#225;o C&#225;o T&#7893;ng H&#7907;p'!B2"/><Relationship Id="rId3" Type="http://schemas.openxmlformats.org/officeDocument/2006/relationships/chart" Target="../charts/chart5.xml"/><Relationship Id="rId7" Type="http://schemas.openxmlformats.org/officeDocument/2006/relationships/image" Target="../media/image1.png"/><Relationship Id="rId12" Type="http://schemas.openxmlformats.org/officeDocument/2006/relationships/hyperlink" Target="#'Nghi&#7879;p V&#7909; Kh&#225;c'!C2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B&#225;o C&#225;o T&#7893;ng H&#7907;p'!B4"/><Relationship Id="rId11" Type="http://schemas.openxmlformats.org/officeDocument/2006/relationships/hyperlink" Target="#'B&#225;n H&#224;ng V&#224; Thu Ti&#7873;n'!D2"/><Relationship Id="rId5" Type="http://schemas.openxmlformats.org/officeDocument/2006/relationships/hyperlink" Target="#'B&#225;o C&#225;o T&#7893;ng H&#7907;p'!E18:E28"/><Relationship Id="rId15" Type="http://schemas.openxmlformats.org/officeDocument/2006/relationships/hyperlink" Target="#'Th&#244;ng Tin Chung'!C2"/><Relationship Id="rId10" Type="http://schemas.openxmlformats.org/officeDocument/2006/relationships/hyperlink" Target="#'Mua H&#224;ng V&#224; Tr&#7843; Ti&#7873;n'!D2"/><Relationship Id="rId4" Type="http://schemas.openxmlformats.org/officeDocument/2006/relationships/chart" Target="../charts/chart6.xml"/><Relationship Id="rId9" Type="http://schemas.openxmlformats.org/officeDocument/2006/relationships/hyperlink" Target="#'Danh S&#225;ch Nh&#224; Cung C&#7845;p'!C2"/><Relationship Id="rId14" Type="http://schemas.openxmlformats.org/officeDocument/2006/relationships/hyperlink" Target="#'Danh S&#225;ch S&#7843;n Ph&#7849;m'!C2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.xml"/><Relationship Id="rId18" Type="http://schemas.openxmlformats.org/officeDocument/2006/relationships/hyperlink" Target="#'B&#225;o C&#225;o T&#7893;ng H&#7907;p'!B28:B37"/><Relationship Id="rId26" Type="http://schemas.openxmlformats.org/officeDocument/2006/relationships/hyperlink" Target="#'B&#225;o C&#225;o T&#7893;ng H&#7907;p'!B508:B517"/><Relationship Id="rId39" Type="http://schemas.openxmlformats.org/officeDocument/2006/relationships/hyperlink" Target="#'Danh S&#225;ch S&#7843;n Ph&#7849;m'!C2"/><Relationship Id="rId21" Type="http://schemas.openxmlformats.org/officeDocument/2006/relationships/hyperlink" Target="#'B&#225;o C&#225;o T&#7893;ng H&#7907;p'!B62:B71"/><Relationship Id="rId34" Type="http://schemas.openxmlformats.org/officeDocument/2006/relationships/hyperlink" Target="#'B&#225;o C&#225;o C&#244;ng N&#7907;'!C2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hyperlink" Target="#'B&#225;o C&#225;o T&#7893;ng H&#7907;p'!E18:E28"/><Relationship Id="rId25" Type="http://schemas.openxmlformats.org/officeDocument/2006/relationships/hyperlink" Target="#'B&#225;o C&#225;o T&#7893;ng H&#7907;p'!B303:B312"/><Relationship Id="rId33" Type="http://schemas.openxmlformats.org/officeDocument/2006/relationships/hyperlink" Target="#'Nghi&#7879;p V&#7909; Kh&#225;c'!C2"/><Relationship Id="rId38" Type="http://schemas.openxmlformats.org/officeDocument/2006/relationships/hyperlink" Target="#'In Phi&#7871;u Xu&#7845;t Kho'!C5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B&#225;o C&#225;o T&#7893;ng H&#7907;p'!B51:B60"/><Relationship Id="rId29" Type="http://schemas.openxmlformats.org/officeDocument/2006/relationships/hyperlink" Target="#'Danh S&#225;ch Kh&#225;ch H&#224;ng'!C2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hyperlink" Target="#'B&#225;o C&#225;o T&#7893;ng H&#7907;p'!B98:B107"/><Relationship Id="rId32" Type="http://schemas.openxmlformats.org/officeDocument/2006/relationships/hyperlink" Target="#'B&#225;n H&#224;ng V&#224; Thu Ti&#7873;n'!D2"/><Relationship Id="rId37" Type="http://schemas.openxmlformats.org/officeDocument/2006/relationships/hyperlink" Target="#'B&#225;o C&#225;o T&#7893;ng H&#7907;p'!B2"/><Relationship Id="rId40" Type="http://schemas.openxmlformats.org/officeDocument/2006/relationships/hyperlink" Target="#'Th&#244;ng Tin Chung'!C2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hyperlink" Target="#'B&#225;o C&#225;o T&#7893;ng H&#7907;p'!B86:B95"/><Relationship Id="rId28" Type="http://schemas.openxmlformats.org/officeDocument/2006/relationships/image" Target="../media/image1.png"/><Relationship Id="rId36" Type="http://schemas.openxmlformats.org/officeDocument/2006/relationships/hyperlink" Target="#'B&#225;o C&#225;o Nh&#7853;p Xu&#7845;t T&#7891;n'!C2"/><Relationship Id="rId10" Type="http://schemas.openxmlformats.org/officeDocument/2006/relationships/chart" Target="../charts/chart16.xml"/><Relationship Id="rId19" Type="http://schemas.openxmlformats.org/officeDocument/2006/relationships/hyperlink" Target="#'B&#225;o C&#225;o T&#7893;ng H&#7907;p'!B39:B48"/><Relationship Id="rId31" Type="http://schemas.openxmlformats.org/officeDocument/2006/relationships/hyperlink" Target="#'Mua H&#224;ng V&#224; Tr&#7843; Ti&#7873;n'!D2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hyperlink" Target="#'B&#225;o C&#225;o T&#7893;ng H&#7907;p'!B74:B83"/><Relationship Id="rId27" Type="http://schemas.openxmlformats.org/officeDocument/2006/relationships/hyperlink" Target="#'B&#225;o C&#225;o T&#7893;ng H&#7907;p'!B4"/><Relationship Id="rId30" Type="http://schemas.openxmlformats.org/officeDocument/2006/relationships/hyperlink" Target="#'Danh S&#225;ch Nh&#224; Cung C&#7845;p'!C2"/><Relationship Id="rId35" Type="http://schemas.openxmlformats.org/officeDocument/2006/relationships/hyperlink" Target="#'B&#225;o C&#225;o D&#242;ng Ti&#7873;n'!C2"/><Relationship Id="rId8" Type="http://schemas.openxmlformats.org/officeDocument/2006/relationships/chart" Target="../charts/chart14.xml"/><Relationship Id="rId3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Th&#244;ng Tin Chung'!C2"/><Relationship Id="rId1" Type="http://schemas.openxmlformats.org/officeDocument/2006/relationships/hyperlink" Target="#'B&#225;n H&#224;ng V&#224; Thu Ti&#7873;n'!C2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Th&#244;ng Tin Chung'!C2"/><Relationship Id="rId1" Type="http://schemas.openxmlformats.org/officeDocument/2006/relationships/hyperlink" Target="#'B&#225;n H&#224;ng V&#224; Thu Ti&#7873;n'!C2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B&#225;o C&#225;o D&#242;ng Ti&#7873;n'!C2"/><Relationship Id="rId13" Type="http://schemas.openxmlformats.org/officeDocument/2006/relationships/hyperlink" Target="#'B&#7843;ng L&#432;&#417;ng C&#244;ng Nh&#226;n Vi&#234;n'!C2"/><Relationship Id="rId3" Type="http://schemas.openxmlformats.org/officeDocument/2006/relationships/hyperlink" Target="#'Danh S&#225;ch Nh&#224; Cung C&#7845;p'!C2"/><Relationship Id="rId7" Type="http://schemas.openxmlformats.org/officeDocument/2006/relationships/hyperlink" Target="#'B&#225;o C&#225;o C&#244;ng N&#7907;'!C2"/><Relationship Id="rId12" Type="http://schemas.openxmlformats.org/officeDocument/2006/relationships/hyperlink" Target="#'T&#224;i S&#7843;n Kh&#7845;u Hao'!C2"/><Relationship Id="rId2" Type="http://schemas.openxmlformats.org/officeDocument/2006/relationships/hyperlink" Target="#'Danh S&#225;ch Kh&#225;ch H&#224;ng'!C2"/><Relationship Id="rId1" Type="http://schemas.openxmlformats.org/officeDocument/2006/relationships/hyperlink" Target="#'Th&#244;ng Tin Chung'!C2"/><Relationship Id="rId6" Type="http://schemas.openxmlformats.org/officeDocument/2006/relationships/hyperlink" Target="#'Nghi&#7879;p V&#7909; Kh&#225;c'!C2"/><Relationship Id="rId11" Type="http://schemas.openxmlformats.org/officeDocument/2006/relationships/hyperlink" Target="#'In Phi&#7871;u Xu&#7845;t Kho'!B5"/><Relationship Id="rId5" Type="http://schemas.openxmlformats.org/officeDocument/2006/relationships/hyperlink" Target="#'B&#225;n H&#224;ng V&#224; Thu Ti&#7873;n'!D2"/><Relationship Id="rId10" Type="http://schemas.openxmlformats.org/officeDocument/2006/relationships/hyperlink" Target="#'B&#225;o C&#225;o T&#7893;ng H&#7907;p'!B2"/><Relationship Id="rId4" Type="http://schemas.openxmlformats.org/officeDocument/2006/relationships/hyperlink" Target="#'Mua H&#224;ng V&#224; Tr&#7843; Ti&#7873;n'!D2"/><Relationship Id="rId9" Type="http://schemas.openxmlformats.org/officeDocument/2006/relationships/hyperlink" Target="#'B&#225;o C&#225;o Nh&#7853;p Xu&#7845;t T&#7891;n'!C2"/><Relationship Id="rId14" Type="http://schemas.openxmlformats.org/officeDocument/2006/relationships/hyperlink" Target="#'Danh S&#225;ch S&#7843;n Ph&#7849;m'!C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Th&#244;ng Tin Chung'!C2"/><Relationship Id="rId3" Type="http://schemas.openxmlformats.org/officeDocument/2006/relationships/hyperlink" Target="#'Mua H&#224;ng V&#224; Tr&#7843; Ti&#7873;n'!D2"/><Relationship Id="rId7" Type="http://schemas.openxmlformats.org/officeDocument/2006/relationships/hyperlink" Target="#'Danh S&#225;ch S&#7843;n Ph&#7849;m'!C2"/><Relationship Id="rId2" Type="http://schemas.openxmlformats.org/officeDocument/2006/relationships/hyperlink" Target="#'Danh S&#225;ch Nh&#224; Cung C&#7845;p'!C2"/><Relationship Id="rId1" Type="http://schemas.openxmlformats.org/officeDocument/2006/relationships/hyperlink" Target="#'Danh S&#225;ch Kh&#225;ch H&#224;ng'!C2"/><Relationship Id="rId6" Type="http://schemas.openxmlformats.org/officeDocument/2006/relationships/hyperlink" Target="#'B&#225;o C&#225;o T&#7893;ng H&#7907;p'!B2"/><Relationship Id="rId5" Type="http://schemas.openxmlformats.org/officeDocument/2006/relationships/hyperlink" Target="#'Nghi&#7879;p V&#7909; Kh&#225;c'!C2"/><Relationship Id="rId4" Type="http://schemas.openxmlformats.org/officeDocument/2006/relationships/hyperlink" Target="#'B&#225;n H&#224;ng V&#224; Thu Ti&#7873;n'!D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Th&#244;ng Tin Chung'!C2"/><Relationship Id="rId3" Type="http://schemas.openxmlformats.org/officeDocument/2006/relationships/hyperlink" Target="#'Mua H&#224;ng V&#224; Tr&#7843; Ti&#7873;n'!D2"/><Relationship Id="rId7" Type="http://schemas.openxmlformats.org/officeDocument/2006/relationships/hyperlink" Target="#'Danh S&#225;ch S&#7843;n Ph&#7849;m'!C2"/><Relationship Id="rId2" Type="http://schemas.openxmlformats.org/officeDocument/2006/relationships/hyperlink" Target="#'Danh S&#225;ch Nh&#224; Cung C&#7845;p'!C2"/><Relationship Id="rId1" Type="http://schemas.openxmlformats.org/officeDocument/2006/relationships/hyperlink" Target="#'Danh S&#225;ch Kh&#225;ch H&#224;ng'!C2"/><Relationship Id="rId6" Type="http://schemas.openxmlformats.org/officeDocument/2006/relationships/hyperlink" Target="#'B&#225;o C&#225;o T&#7893;ng H&#7907;p'!B2"/><Relationship Id="rId5" Type="http://schemas.openxmlformats.org/officeDocument/2006/relationships/hyperlink" Target="#'Nghi&#7879;p V&#7909; Kh&#225;c'!C2"/><Relationship Id="rId4" Type="http://schemas.openxmlformats.org/officeDocument/2006/relationships/hyperlink" Target="#'B&#225;n H&#224;ng V&#224; Thu Ti&#7873;n'!D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Th&#244;ng Tin Chung'!C2"/><Relationship Id="rId3" Type="http://schemas.openxmlformats.org/officeDocument/2006/relationships/hyperlink" Target="#'Mua H&#224;ng V&#224; Tr&#7843; Ti&#7873;n'!D2"/><Relationship Id="rId7" Type="http://schemas.openxmlformats.org/officeDocument/2006/relationships/hyperlink" Target="#'Danh S&#225;ch S&#7843;n Ph&#7849;m'!C2"/><Relationship Id="rId2" Type="http://schemas.openxmlformats.org/officeDocument/2006/relationships/hyperlink" Target="#'Danh S&#225;ch Nh&#224; Cung C&#7845;p'!C2"/><Relationship Id="rId1" Type="http://schemas.openxmlformats.org/officeDocument/2006/relationships/hyperlink" Target="#'Danh S&#225;ch Kh&#225;ch H&#224;ng'!C2"/><Relationship Id="rId6" Type="http://schemas.openxmlformats.org/officeDocument/2006/relationships/hyperlink" Target="#'B&#225;o C&#225;o T&#7893;ng H&#7907;p'!B2"/><Relationship Id="rId5" Type="http://schemas.openxmlformats.org/officeDocument/2006/relationships/hyperlink" Target="#'Nghi&#7879;p V&#7909; Kh&#225;c'!C2"/><Relationship Id="rId4" Type="http://schemas.openxmlformats.org/officeDocument/2006/relationships/hyperlink" Target="#'B&#225;n H&#224;ng V&#224; Thu Ti&#7873;n'!D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B&#225;o C&#225;o D&#242;ng Ti&#7873;n'!C2"/><Relationship Id="rId13" Type="http://schemas.openxmlformats.org/officeDocument/2006/relationships/hyperlink" Target="#'B&#7843;ng L&#432;&#417;ng C&#244;ng Nh&#226;n Vi&#234;n'!C2"/><Relationship Id="rId3" Type="http://schemas.openxmlformats.org/officeDocument/2006/relationships/hyperlink" Target="#'Danh S&#225;ch Nh&#224; Cung C&#7845;p'!C2"/><Relationship Id="rId7" Type="http://schemas.openxmlformats.org/officeDocument/2006/relationships/hyperlink" Target="#'B&#225;o C&#225;o C&#244;ng N&#7907;'!C2"/><Relationship Id="rId12" Type="http://schemas.openxmlformats.org/officeDocument/2006/relationships/hyperlink" Target="#'T&#224;i S&#7843;n Kh&#7845;u Hao'!C2"/><Relationship Id="rId2" Type="http://schemas.openxmlformats.org/officeDocument/2006/relationships/hyperlink" Target="#'Danh S&#225;ch Kh&#225;ch H&#224;ng'!C2"/><Relationship Id="rId1" Type="http://schemas.openxmlformats.org/officeDocument/2006/relationships/hyperlink" Target="#'Th&#244;ng Tin Chung'!C2"/><Relationship Id="rId6" Type="http://schemas.openxmlformats.org/officeDocument/2006/relationships/hyperlink" Target="#'Nghi&#7879;p V&#7909; Kh&#225;c'!C2"/><Relationship Id="rId11" Type="http://schemas.openxmlformats.org/officeDocument/2006/relationships/hyperlink" Target="#'In Phi&#7871;u Xu&#7845;t Kho'!C5"/><Relationship Id="rId5" Type="http://schemas.openxmlformats.org/officeDocument/2006/relationships/hyperlink" Target="#'B&#225;n H&#224;ng V&#224; Thu Ti&#7873;n'!D2"/><Relationship Id="rId10" Type="http://schemas.openxmlformats.org/officeDocument/2006/relationships/hyperlink" Target="#'B&#225;o C&#225;o T&#7893;ng H&#7907;p'!B2"/><Relationship Id="rId4" Type="http://schemas.openxmlformats.org/officeDocument/2006/relationships/hyperlink" Target="#'Mua H&#224;ng V&#224; Tr&#7843; Ti&#7873;n'!D2"/><Relationship Id="rId9" Type="http://schemas.openxmlformats.org/officeDocument/2006/relationships/hyperlink" Target="#'B&#225;o C&#225;o Nh&#7853;p Xu&#7845;t T&#7891;n'!C2"/><Relationship Id="rId14" Type="http://schemas.openxmlformats.org/officeDocument/2006/relationships/hyperlink" Target="#'Danh S&#225;ch S&#7843;n Ph&#7849;m'!C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B&#225;o C&#225;o D&#242;ng Ti&#7873;n'!C2"/><Relationship Id="rId13" Type="http://schemas.openxmlformats.org/officeDocument/2006/relationships/hyperlink" Target="#'B&#7843;ng L&#432;&#417;ng C&#244;ng Nh&#226;n Vi&#234;n'!C2"/><Relationship Id="rId3" Type="http://schemas.openxmlformats.org/officeDocument/2006/relationships/hyperlink" Target="#'Danh S&#225;ch Nh&#224; Cung C&#7845;p'!C2"/><Relationship Id="rId7" Type="http://schemas.openxmlformats.org/officeDocument/2006/relationships/hyperlink" Target="#'B&#225;o C&#225;o C&#244;ng N&#7907;'!C2"/><Relationship Id="rId12" Type="http://schemas.openxmlformats.org/officeDocument/2006/relationships/hyperlink" Target="#'T&#224;i S&#7843;n Kh&#7845;u Hao'!C2"/><Relationship Id="rId2" Type="http://schemas.openxmlformats.org/officeDocument/2006/relationships/hyperlink" Target="#'Danh S&#225;ch Kh&#225;ch H&#224;ng'!C2"/><Relationship Id="rId1" Type="http://schemas.openxmlformats.org/officeDocument/2006/relationships/hyperlink" Target="#'Th&#244;ng Tin Chung'!C2"/><Relationship Id="rId6" Type="http://schemas.openxmlformats.org/officeDocument/2006/relationships/hyperlink" Target="#'Nghi&#7879;p V&#7909; Kh&#225;c'!C2"/><Relationship Id="rId11" Type="http://schemas.openxmlformats.org/officeDocument/2006/relationships/hyperlink" Target="#'In Phi&#7871;u Xu&#7845;t Kho'!C5"/><Relationship Id="rId5" Type="http://schemas.openxmlformats.org/officeDocument/2006/relationships/hyperlink" Target="#'B&#225;n H&#224;ng V&#224; Thu Ti&#7873;n'!D2"/><Relationship Id="rId10" Type="http://schemas.openxmlformats.org/officeDocument/2006/relationships/hyperlink" Target="#'B&#225;o C&#225;o T&#7893;ng H&#7907;p'!B2"/><Relationship Id="rId4" Type="http://schemas.openxmlformats.org/officeDocument/2006/relationships/hyperlink" Target="#'Mua H&#224;ng V&#224; Tr&#7843; Ti&#7873;n'!D2"/><Relationship Id="rId9" Type="http://schemas.openxmlformats.org/officeDocument/2006/relationships/hyperlink" Target="#'B&#225;o C&#225;o Nh&#7853;p Xu&#7845;t T&#7891;n'!C2"/><Relationship Id="rId14" Type="http://schemas.openxmlformats.org/officeDocument/2006/relationships/hyperlink" Target="#'Danh S&#225;ch S&#7843;n Ph&#7849;m'!C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Th&#244;ng Tin Chung'!C2"/><Relationship Id="rId3" Type="http://schemas.openxmlformats.org/officeDocument/2006/relationships/hyperlink" Target="#'Mua H&#224;ng V&#224; Tr&#7843; Ti&#7873;n'!D2"/><Relationship Id="rId7" Type="http://schemas.openxmlformats.org/officeDocument/2006/relationships/hyperlink" Target="#'Danh S&#225;ch S&#7843;n Ph&#7849;m'!C2"/><Relationship Id="rId2" Type="http://schemas.openxmlformats.org/officeDocument/2006/relationships/hyperlink" Target="#'Danh S&#225;ch Nh&#224; Cung C&#7845;p'!C2"/><Relationship Id="rId1" Type="http://schemas.openxmlformats.org/officeDocument/2006/relationships/hyperlink" Target="#'Danh S&#225;ch Kh&#225;ch H&#224;ng'!C2"/><Relationship Id="rId6" Type="http://schemas.openxmlformats.org/officeDocument/2006/relationships/hyperlink" Target="#'B&#225;o C&#225;o T&#7893;ng H&#7907;p'!B2"/><Relationship Id="rId5" Type="http://schemas.openxmlformats.org/officeDocument/2006/relationships/hyperlink" Target="#'Nghi&#7879;p V&#7909; Kh&#225;c'!C2"/><Relationship Id="rId4" Type="http://schemas.openxmlformats.org/officeDocument/2006/relationships/hyperlink" Target="#'B&#225;n H&#224;ng V&#224; Thu Ti&#7873;n'!D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Th&#244;ng Tin Chung'!C2"/><Relationship Id="rId3" Type="http://schemas.openxmlformats.org/officeDocument/2006/relationships/hyperlink" Target="#'Mua H&#224;ng V&#224; Tr&#7843; Ti&#7873;n'!D2"/><Relationship Id="rId7" Type="http://schemas.openxmlformats.org/officeDocument/2006/relationships/hyperlink" Target="#'Danh S&#225;ch S&#7843;n Ph&#7849;m'!C2"/><Relationship Id="rId2" Type="http://schemas.openxmlformats.org/officeDocument/2006/relationships/hyperlink" Target="#'Danh S&#225;ch Nh&#224; Cung C&#7845;p'!C2"/><Relationship Id="rId1" Type="http://schemas.openxmlformats.org/officeDocument/2006/relationships/hyperlink" Target="#'Danh S&#225;ch Kh&#225;ch H&#224;ng'!C2"/><Relationship Id="rId6" Type="http://schemas.openxmlformats.org/officeDocument/2006/relationships/hyperlink" Target="#'B&#225;o C&#225;o T&#7893;ng H&#7907;p'!B2"/><Relationship Id="rId5" Type="http://schemas.openxmlformats.org/officeDocument/2006/relationships/hyperlink" Target="#'Nghi&#7879;p V&#7909; Kh&#225;c'!C2"/><Relationship Id="rId4" Type="http://schemas.openxmlformats.org/officeDocument/2006/relationships/hyperlink" Target="#'B&#225;n H&#224;ng V&#224; Thu Ti&#7873;n'!D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Th&#244;ng Tin Chung'!C2"/><Relationship Id="rId3" Type="http://schemas.openxmlformats.org/officeDocument/2006/relationships/hyperlink" Target="#'Mua H&#224;ng V&#224; Tr&#7843; Ti&#7873;n'!D2"/><Relationship Id="rId7" Type="http://schemas.openxmlformats.org/officeDocument/2006/relationships/hyperlink" Target="#'Danh S&#225;ch S&#7843;n Ph&#7849;m'!C2"/><Relationship Id="rId2" Type="http://schemas.openxmlformats.org/officeDocument/2006/relationships/hyperlink" Target="#'Danh S&#225;ch Nh&#224; Cung C&#7845;p'!C2"/><Relationship Id="rId1" Type="http://schemas.openxmlformats.org/officeDocument/2006/relationships/hyperlink" Target="#'Danh S&#225;ch Kh&#225;ch H&#224;ng'!C2"/><Relationship Id="rId6" Type="http://schemas.openxmlformats.org/officeDocument/2006/relationships/hyperlink" Target="#'B&#225;o C&#225;o T&#7893;ng H&#7907;p'!B2"/><Relationship Id="rId5" Type="http://schemas.openxmlformats.org/officeDocument/2006/relationships/hyperlink" Target="#'Nghi&#7879;p V&#7909; Kh&#225;c'!C2"/><Relationship Id="rId4" Type="http://schemas.openxmlformats.org/officeDocument/2006/relationships/hyperlink" Target="#'B&#225;n H&#224;ng V&#224; Thu Ti&#7873;n'!D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200025</xdr:colOff>
      <xdr:row>0</xdr:row>
      <xdr:rowOff>47625</xdr:rowOff>
    </xdr:from>
    <xdr:to>
      <xdr:col>2</xdr:col>
      <xdr:colOff>1280025</xdr:colOff>
      <xdr:row>0</xdr:row>
      <xdr:rowOff>299625</xdr:rowOff>
    </xdr:to>
    <xdr:sp macro="" textlink="">
      <xdr:nvSpPr>
        <xdr:cNvPr id="31" name="Rounded Rectangle 30">
          <a:hlinkClick xmlns:r="http://schemas.openxmlformats.org/officeDocument/2006/relationships" r:id="rId1" tooltip="Danh Sách Khách Hàng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</xdr:col>
      <xdr:colOff>200025</xdr:colOff>
      <xdr:row>0</xdr:row>
      <xdr:rowOff>361950</xdr:rowOff>
    </xdr:from>
    <xdr:to>
      <xdr:col>2</xdr:col>
      <xdr:colOff>1280025</xdr:colOff>
      <xdr:row>0</xdr:row>
      <xdr:rowOff>613950</xdr:rowOff>
    </xdr:to>
    <xdr:sp macro="" textlink="">
      <xdr:nvSpPr>
        <xdr:cNvPr id="32" name="Rounded Rectangle 31">
          <a:hlinkClick xmlns:r="http://schemas.openxmlformats.org/officeDocument/2006/relationships" r:id="rId2" tooltip="Danh Sách Nhà Cung Cấp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</xdr:col>
      <xdr:colOff>1352550</xdr:colOff>
      <xdr:row>0</xdr:row>
      <xdr:rowOff>47625</xdr:rowOff>
    </xdr:from>
    <xdr:to>
      <xdr:col>3</xdr:col>
      <xdr:colOff>98925</xdr:colOff>
      <xdr:row>0</xdr:row>
      <xdr:rowOff>299625</xdr:rowOff>
    </xdr:to>
    <xdr:sp macro="" textlink="">
      <xdr:nvSpPr>
        <xdr:cNvPr id="33" name="Rounded Rectangle 32">
          <a:hlinkClick xmlns:r="http://schemas.openxmlformats.org/officeDocument/2006/relationships" r:id="rId3" tooltip="Mua Hàng Và Trả Tiền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</xdr:col>
      <xdr:colOff>1352550</xdr:colOff>
      <xdr:row>0</xdr:row>
      <xdr:rowOff>361950</xdr:rowOff>
    </xdr:from>
    <xdr:to>
      <xdr:col>3</xdr:col>
      <xdr:colOff>98925</xdr:colOff>
      <xdr:row>0</xdr:row>
      <xdr:rowOff>613950</xdr:rowOff>
    </xdr:to>
    <xdr:sp macro="" textlink="">
      <xdr:nvSpPr>
        <xdr:cNvPr id="34" name="Rounded Rectangle 33">
          <a:hlinkClick xmlns:r="http://schemas.openxmlformats.org/officeDocument/2006/relationships" r:id="rId4" tooltip="Bán Hàng Và Thu Tiền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3</xdr:col>
      <xdr:colOff>171450</xdr:colOff>
      <xdr:row>0</xdr:row>
      <xdr:rowOff>47625</xdr:rowOff>
    </xdr:from>
    <xdr:to>
      <xdr:col>5</xdr:col>
      <xdr:colOff>394200</xdr:colOff>
      <xdr:row>0</xdr:row>
      <xdr:rowOff>299625</xdr:rowOff>
    </xdr:to>
    <xdr:sp macro="" textlink="">
      <xdr:nvSpPr>
        <xdr:cNvPr id="35" name="Rounded Rectangle 34">
          <a:hlinkClick xmlns:r="http://schemas.openxmlformats.org/officeDocument/2006/relationships" r:id="rId5" tooltip="Nghiệp Vụ Khác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3</xdr:col>
      <xdr:colOff>161925</xdr:colOff>
      <xdr:row>0</xdr:row>
      <xdr:rowOff>361950</xdr:rowOff>
    </xdr:from>
    <xdr:to>
      <xdr:col>5</xdr:col>
      <xdr:colOff>384675</xdr:colOff>
      <xdr:row>0</xdr:row>
      <xdr:rowOff>613950</xdr:rowOff>
    </xdr:to>
    <xdr:sp macro="" textlink="">
      <xdr:nvSpPr>
        <xdr:cNvPr id="39" name="Rounded Rectangle 38">
          <a:hlinkClick xmlns:r="http://schemas.openxmlformats.org/officeDocument/2006/relationships" r:id="rId6" tooltip="Báo Cáo Tồng Hợp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581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357438</xdr:rowOff>
    </xdr:from>
    <xdr:to>
      <xdr:col>2</xdr:col>
      <xdr:colOff>127500</xdr:colOff>
      <xdr:row>0</xdr:row>
      <xdr:rowOff>609438</xdr:rowOff>
    </xdr:to>
    <xdr:sp macro="" textlink="">
      <xdr:nvSpPr>
        <xdr:cNvPr id="43" name="Rounded Rectangle 42">
          <a:hlinkClick xmlns:r="http://schemas.openxmlformats.org/officeDocument/2006/relationships" r:id="rId7" tooltip="Danh Sách Sản Phẩm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52638</xdr:rowOff>
    </xdr:from>
    <xdr:to>
      <xdr:col>2</xdr:col>
      <xdr:colOff>127500</xdr:colOff>
      <xdr:row>0</xdr:row>
      <xdr:rowOff>304638</xdr:rowOff>
    </xdr:to>
    <xdr:sp macro="" textlink="">
      <xdr:nvSpPr>
        <xdr:cNvPr id="16" name="Rounded Rectangle 15">
          <a:hlinkClick xmlns:r="http://schemas.openxmlformats.org/officeDocument/2006/relationships" r:id="rId8" tooltip="Thông Tin Chung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3</xdr:row>
      <xdr:rowOff>28575</xdr:rowOff>
    </xdr:from>
    <xdr:to>
      <xdr:col>11</xdr:col>
      <xdr:colOff>1066799</xdr:colOff>
      <xdr:row>11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30</xdr:row>
      <xdr:rowOff>19051</xdr:rowOff>
    </xdr:from>
    <xdr:to>
      <xdr:col>12</xdr:col>
      <xdr:colOff>57150</xdr:colOff>
      <xdr:row>40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159238</xdr:colOff>
      <xdr:row>1</xdr:row>
      <xdr:rowOff>9525</xdr:rowOff>
    </xdr:from>
    <xdr:to>
      <xdr:col>8</xdr:col>
      <xdr:colOff>549287</xdr:colOff>
      <xdr:row>3</xdr:row>
      <xdr:rowOff>32925</xdr:rowOff>
    </xdr:to>
    <xdr:sp macro="" textlink="">
      <xdr:nvSpPr>
        <xdr:cNvPr id="5" name="Rounded Rectangle 4">
          <a:hlinkClick xmlns:r="http://schemas.openxmlformats.org/officeDocument/2006/relationships" r:id="rId3" tooltip="Báo Cáo Thu - Chi Theo Mục Đích Sử Dụng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6207613" y="676275"/>
          <a:ext cx="1466374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Báo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Cáo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Theo Mục Đích SD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688035</xdr:colOff>
      <xdr:row>1</xdr:row>
      <xdr:rowOff>9525</xdr:rowOff>
    </xdr:from>
    <xdr:to>
      <xdr:col>9</xdr:col>
      <xdr:colOff>1049190</xdr:colOff>
      <xdr:row>3</xdr:row>
      <xdr:rowOff>32925</xdr:rowOff>
    </xdr:to>
    <xdr:sp macro="" textlink="">
      <xdr:nvSpPr>
        <xdr:cNvPr id="6" name="Rounded Rectangle 5">
          <a:hlinkClick xmlns:r="http://schemas.openxmlformats.org/officeDocument/2006/relationships" r:id="rId4" tooltip="Biểu Đồ So Sánh Các Khoản Thu - Chi Theo Mục Đích Sử Dụng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7812735" y="676275"/>
          <a:ext cx="1437480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Biểu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Đồ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Theo Mục Đích SD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156679</xdr:colOff>
      <xdr:row>0</xdr:row>
      <xdr:rowOff>611319</xdr:rowOff>
    </xdr:from>
    <xdr:to>
      <xdr:col>7</xdr:col>
      <xdr:colOff>18446</xdr:colOff>
      <xdr:row>3</xdr:row>
      <xdr:rowOff>32925</xdr:rowOff>
    </xdr:to>
    <xdr:grpSp>
      <xdr:nvGrpSpPr>
        <xdr:cNvPr id="23" name="Group 22">
          <a:hlinkClick xmlns:r="http://schemas.openxmlformats.org/officeDocument/2006/relationships" r:id="rId5" tooltip="Về Đầu Trang Xem BC Theo Tài Khoản"/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pSpPr/>
      </xdr:nvGrpSpPr>
      <xdr:grpSpPr>
        <a:xfrm>
          <a:off x="5128729" y="611319"/>
          <a:ext cx="938092" cy="316956"/>
          <a:chOff x="5128729" y="611319"/>
          <a:chExt cx="938092" cy="316956"/>
        </a:xfrm>
      </xdr:grpSpPr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/>
        </xdr:nvSpPr>
        <xdr:spPr>
          <a:xfrm>
            <a:off x="5128729" y="676275"/>
            <a:ext cx="938092" cy="252000"/>
          </a:xfrm>
          <a:prstGeom prst="roundRect">
            <a:avLst/>
          </a:prstGeom>
          <a:solidFill>
            <a:sysClr val="window" lastClr="FFFFFF"/>
          </a:solidFill>
          <a:ln>
            <a:noFill/>
          </a:ln>
          <a:effectLst>
            <a:outerShdw blurRad="50800" dist="38100" dir="16200000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brightRoom" dir="t">
              <a:rot lat="0" lon="0" rev="600000"/>
            </a:lightRig>
          </a:scene3d>
          <a:sp3d prstMaterial="metal">
            <a:bevelT w="38100" h="57150" prst="angle"/>
          </a:sp3d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lIns="36000" tIns="36000" rIns="36000" bIns="36000" rtlCol="0" anchor="ctr" anchorCtr="0"/>
          <a:lstStyle/>
          <a:p>
            <a:pPr algn="ctr"/>
            <a:r>
              <a:rPr lang="en-US" sz="85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en-US" sz="85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</a:t>
            </a:r>
            <a:r>
              <a:rPr lang="en-US" sz="85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Đầu</a:t>
            </a:r>
            <a:r>
              <a:rPr lang="en-US" sz="85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Trang</a:t>
            </a:r>
            <a:endParaRPr lang="vi-VN" sz="85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5133978" y="611319"/>
            <a:ext cx="303082" cy="30308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733425</xdr:colOff>
      <xdr:row>0</xdr:row>
      <xdr:rowOff>47625</xdr:rowOff>
    </xdr:from>
    <xdr:to>
      <xdr:col>3</xdr:col>
      <xdr:colOff>622800</xdr:colOff>
      <xdr:row>0</xdr:row>
      <xdr:rowOff>299625</xdr:rowOff>
    </xdr:to>
    <xdr:sp macro="" textlink="">
      <xdr:nvSpPr>
        <xdr:cNvPr id="24" name="Rounded Rectangle 23">
          <a:hlinkClick xmlns:r="http://schemas.openxmlformats.org/officeDocument/2006/relationships" r:id="rId7" tooltip="Danh Sách Khách Hàng"/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733425</xdr:colOff>
      <xdr:row>0</xdr:row>
      <xdr:rowOff>361950</xdr:rowOff>
    </xdr:from>
    <xdr:to>
      <xdr:col>3</xdr:col>
      <xdr:colOff>622800</xdr:colOff>
      <xdr:row>0</xdr:row>
      <xdr:rowOff>613950</xdr:rowOff>
    </xdr:to>
    <xdr:sp macro="" textlink="">
      <xdr:nvSpPr>
        <xdr:cNvPr id="25" name="Rounded Rectangle 24">
          <a:hlinkClick xmlns:r="http://schemas.openxmlformats.org/officeDocument/2006/relationships" r:id="rId8" tooltip="Danh Sách Nhà Cung Cấp"/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695325</xdr:colOff>
      <xdr:row>0</xdr:row>
      <xdr:rowOff>47625</xdr:rowOff>
    </xdr:from>
    <xdr:to>
      <xdr:col>4</xdr:col>
      <xdr:colOff>699000</xdr:colOff>
      <xdr:row>0</xdr:row>
      <xdr:rowOff>299625</xdr:rowOff>
    </xdr:to>
    <xdr:sp macro="" textlink="">
      <xdr:nvSpPr>
        <xdr:cNvPr id="26" name="Rounded Rectangle 25">
          <a:hlinkClick xmlns:r="http://schemas.openxmlformats.org/officeDocument/2006/relationships" r:id="rId9" tooltip="Mua Hàng Và Trả Tiền"/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695325</xdr:colOff>
      <xdr:row>0</xdr:row>
      <xdr:rowOff>361950</xdr:rowOff>
    </xdr:from>
    <xdr:to>
      <xdr:col>4</xdr:col>
      <xdr:colOff>699000</xdr:colOff>
      <xdr:row>0</xdr:row>
      <xdr:rowOff>613950</xdr:rowOff>
    </xdr:to>
    <xdr:sp macro="" textlink="">
      <xdr:nvSpPr>
        <xdr:cNvPr id="27" name="Rounded Rectangle 26">
          <a:hlinkClick xmlns:r="http://schemas.openxmlformats.org/officeDocument/2006/relationships" r:id="rId10" tooltip="Bán Hàng Và Thu Tiền"/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771525</xdr:colOff>
      <xdr:row>0</xdr:row>
      <xdr:rowOff>47625</xdr:rowOff>
    </xdr:from>
    <xdr:to>
      <xdr:col>5</xdr:col>
      <xdr:colOff>775200</xdr:colOff>
      <xdr:row>0</xdr:row>
      <xdr:rowOff>299625</xdr:rowOff>
    </xdr:to>
    <xdr:sp macro="" textlink="">
      <xdr:nvSpPr>
        <xdr:cNvPr id="28" name="Rounded Rectangle 27">
          <a:hlinkClick xmlns:r="http://schemas.openxmlformats.org/officeDocument/2006/relationships" r:id="rId11" tooltip="Nghiệp Vụ Khác"/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771525</xdr:colOff>
      <xdr:row>0</xdr:row>
      <xdr:rowOff>361950</xdr:rowOff>
    </xdr:from>
    <xdr:to>
      <xdr:col>5</xdr:col>
      <xdr:colOff>775200</xdr:colOff>
      <xdr:row>0</xdr:row>
      <xdr:rowOff>613950</xdr:rowOff>
    </xdr:to>
    <xdr:sp macro="" textlink="">
      <xdr:nvSpPr>
        <xdr:cNvPr id="29" name="Rounded Rectangle 28">
          <a:hlinkClick xmlns:r="http://schemas.openxmlformats.org/officeDocument/2006/relationships" r:id="rId12" tooltip="Báo Cáo Công Nợ"/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359092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Công Nợ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847725</xdr:colOff>
      <xdr:row>0</xdr:row>
      <xdr:rowOff>47625</xdr:rowOff>
    </xdr:from>
    <xdr:to>
      <xdr:col>6</xdr:col>
      <xdr:colOff>851400</xdr:colOff>
      <xdr:row>0</xdr:row>
      <xdr:rowOff>299625</xdr:rowOff>
    </xdr:to>
    <xdr:sp macro="" textlink="">
      <xdr:nvSpPr>
        <xdr:cNvPr id="30" name="Rounded Rectangle 29">
          <a:hlinkClick xmlns:r="http://schemas.openxmlformats.org/officeDocument/2006/relationships" r:id="rId13" tooltip="Báo Cáo Dòng Tiền"/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/>
      </xdr:nvSpPr>
      <xdr:spPr>
        <a:xfrm>
          <a:off x="4743450" y="47625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Dòng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Tiền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847725</xdr:colOff>
      <xdr:row>0</xdr:row>
      <xdr:rowOff>361950</xdr:rowOff>
    </xdr:from>
    <xdr:to>
      <xdr:col>6</xdr:col>
      <xdr:colOff>851400</xdr:colOff>
      <xdr:row>0</xdr:row>
      <xdr:rowOff>613950</xdr:rowOff>
    </xdr:to>
    <xdr:sp macro="" textlink="">
      <xdr:nvSpPr>
        <xdr:cNvPr id="31" name="Rounded Rectangle 30">
          <a:hlinkClick xmlns:r="http://schemas.openxmlformats.org/officeDocument/2006/relationships" r:id="rId14" tooltip="Báo Cáo Nhập Xuất Tồn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/>
      </xdr:nvSpPr>
      <xdr:spPr>
        <a:xfrm>
          <a:off x="474345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Nhập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Tồn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923925</xdr:colOff>
      <xdr:row>0</xdr:row>
      <xdr:rowOff>47625</xdr:rowOff>
    </xdr:from>
    <xdr:to>
      <xdr:col>7</xdr:col>
      <xdr:colOff>927600</xdr:colOff>
      <xdr:row>0</xdr:row>
      <xdr:rowOff>299625</xdr:rowOff>
    </xdr:to>
    <xdr:sp macro="" textlink="">
      <xdr:nvSpPr>
        <xdr:cNvPr id="32" name="Rounded Rectangle 31">
          <a:hlinkClick xmlns:r="http://schemas.openxmlformats.org/officeDocument/2006/relationships" r:id="rId15" tooltip="Báo Cáo Tồng Hợp"/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/>
      </xdr:nvSpPr>
      <xdr:spPr>
        <a:xfrm>
          <a:off x="58959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923925</xdr:colOff>
      <xdr:row>0</xdr:row>
      <xdr:rowOff>361950</xdr:rowOff>
    </xdr:from>
    <xdr:to>
      <xdr:col>7</xdr:col>
      <xdr:colOff>927600</xdr:colOff>
      <xdr:row>0</xdr:row>
      <xdr:rowOff>613950</xdr:rowOff>
    </xdr:to>
    <xdr:sp macro="" textlink="">
      <xdr:nvSpPr>
        <xdr:cNvPr id="33" name="Rounded Rectangle 32">
          <a:hlinkClick xmlns:r="http://schemas.openxmlformats.org/officeDocument/2006/relationships" r:id="rId16" tooltip="In Phiếu Xuất Kho"/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/>
      </xdr:nvSpPr>
      <xdr:spPr>
        <a:xfrm>
          <a:off x="58959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In Phiếu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Kho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0</xdr:row>
      <xdr:rowOff>357438</xdr:rowOff>
    </xdr:from>
    <xdr:to>
      <xdr:col>2</xdr:col>
      <xdr:colOff>660900</xdr:colOff>
      <xdr:row>0</xdr:row>
      <xdr:rowOff>609438</xdr:rowOff>
    </xdr:to>
    <xdr:sp macro="" textlink="">
      <xdr:nvSpPr>
        <xdr:cNvPr id="34" name="Rounded Rectangle 33">
          <a:hlinkClick xmlns:r="http://schemas.openxmlformats.org/officeDocument/2006/relationships" r:id="rId17" tooltip="Danh Sách Sản Phẩm"/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0</xdr:row>
      <xdr:rowOff>52638</xdr:rowOff>
    </xdr:from>
    <xdr:to>
      <xdr:col>2</xdr:col>
      <xdr:colOff>660900</xdr:colOff>
      <xdr:row>0</xdr:row>
      <xdr:rowOff>304638</xdr:rowOff>
    </xdr:to>
    <xdr:sp macro="" textlink="">
      <xdr:nvSpPr>
        <xdr:cNvPr id="35" name="Rounded Rectangle 34">
          <a:hlinkClick xmlns:r="http://schemas.openxmlformats.org/officeDocument/2006/relationships" r:id="rId18" tooltip="Thông Tin Chung"/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292585</xdr:colOff>
      <xdr:row>1</xdr:row>
      <xdr:rowOff>7806</xdr:rowOff>
    </xdr:from>
    <xdr:to>
      <xdr:col>8</xdr:col>
      <xdr:colOff>187334</xdr:colOff>
      <xdr:row>3</xdr:row>
      <xdr:rowOff>31206</xdr:rowOff>
    </xdr:to>
    <xdr:sp macro="" textlink="">
      <xdr:nvSpPr>
        <xdr:cNvPr id="16" name="Rounded Rectangle 15">
          <a:hlinkClick xmlns:r="http://schemas.openxmlformats.org/officeDocument/2006/relationships" r:id="rId1" tooltip="Báo Cáo Công Nợ Nhà Cung Cấp"/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6340960" y="674556"/>
          <a:ext cx="1466374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Báo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Cáo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Công Nợ Phải Trả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276225</xdr:colOff>
      <xdr:row>0</xdr:row>
      <xdr:rowOff>609600</xdr:rowOff>
    </xdr:from>
    <xdr:to>
      <xdr:col>7</xdr:col>
      <xdr:colOff>137992</xdr:colOff>
      <xdr:row>3</xdr:row>
      <xdr:rowOff>31206</xdr:rowOff>
    </xdr:to>
    <xdr:grpSp>
      <xdr:nvGrpSpPr>
        <xdr:cNvPr id="20" name="Group 19">
          <a:hlinkClick xmlns:r="http://schemas.openxmlformats.org/officeDocument/2006/relationships" r:id="rId2" tooltip="Về Đầu Trang Xem Báo Cáo Công Nợ Khách Hàng"/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GrpSpPr/>
      </xdr:nvGrpSpPr>
      <xdr:grpSpPr>
        <a:xfrm>
          <a:off x="5248275" y="609600"/>
          <a:ext cx="938092" cy="316956"/>
          <a:chOff x="5128729" y="611319"/>
          <a:chExt cx="938092" cy="316956"/>
        </a:xfrm>
      </xdr:grpSpPr>
      <xdr:sp macro="" textlink="">
        <xdr:nvSpPr>
          <xdr:cNvPr id="21" name="Rounded Rectangle 20">
            <a:extLst>
              <a:ext uri="{FF2B5EF4-FFF2-40B4-BE49-F238E27FC236}">
                <a16:creationId xmlns:a16="http://schemas.microsoft.com/office/drawing/2014/main" id="{00000000-0008-0000-0A00-000015000000}"/>
              </a:ext>
            </a:extLst>
          </xdr:cNvPr>
          <xdr:cNvSpPr/>
        </xdr:nvSpPr>
        <xdr:spPr>
          <a:xfrm>
            <a:off x="5128729" y="676275"/>
            <a:ext cx="938092" cy="252000"/>
          </a:xfrm>
          <a:prstGeom prst="roundRect">
            <a:avLst/>
          </a:prstGeom>
          <a:solidFill>
            <a:sysClr val="window" lastClr="FFFFFF"/>
          </a:solidFill>
          <a:ln>
            <a:noFill/>
          </a:ln>
          <a:effectLst>
            <a:outerShdw blurRad="50800" dist="38100" dir="16200000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brightRoom" dir="t">
              <a:rot lat="0" lon="0" rev="600000"/>
            </a:lightRig>
          </a:scene3d>
          <a:sp3d prstMaterial="metal">
            <a:bevelT w="38100" h="57150" prst="angle"/>
          </a:sp3d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lIns="36000" tIns="36000" rIns="36000" bIns="36000" rtlCol="0" anchor="ctr" anchorCtr="0"/>
          <a:lstStyle/>
          <a:p>
            <a:pPr algn="ctr"/>
            <a:r>
              <a:rPr lang="en-US" sz="85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en-US" sz="85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</a:t>
            </a:r>
            <a:r>
              <a:rPr lang="en-US" sz="85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Đầu</a:t>
            </a:r>
            <a:r>
              <a:rPr lang="en-US" sz="85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Trang</a:t>
            </a:r>
            <a:endParaRPr lang="vi-VN" sz="85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5133978" y="611319"/>
            <a:ext cx="303082" cy="30308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733425</xdr:colOff>
      <xdr:row>0</xdr:row>
      <xdr:rowOff>47625</xdr:rowOff>
    </xdr:from>
    <xdr:to>
      <xdr:col>3</xdr:col>
      <xdr:colOff>622800</xdr:colOff>
      <xdr:row>0</xdr:row>
      <xdr:rowOff>299625</xdr:rowOff>
    </xdr:to>
    <xdr:sp macro="" textlink="">
      <xdr:nvSpPr>
        <xdr:cNvPr id="23" name="Rounded Rectangle 22">
          <a:hlinkClick xmlns:r="http://schemas.openxmlformats.org/officeDocument/2006/relationships" r:id="rId4" tooltip="Danh Sách Khách Hàng"/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733425</xdr:colOff>
      <xdr:row>0</xdr:row>
      <xdr:rowOff>361950</xdr:rowOff>
    </xdr:from>
    <xdr:to>
      <xdr:col>3</xdr:col>
      <xdr:colOff>622800</xdr:colOff>
      <xdr:row>0</xdr:row>
      <xdr:rowOff>613950</xdr:rowOff>
    </xdr:to>
    <xdr:sp macro="" textlink="">
      <xdr:nvSpPr>
        <xdr:cNvPr id="24" name="Rounded Rectangle 23">
          <a:hlinkClick xmlns:r="http://schemas.openxmlformats.org/officeDocument/2006/relationships" r:id="rId5" tooltip="Danh Sách Nhà Cung Cấp"/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695325</xdr:colOff>
      <xdr:row>0</xdr:row>
      <xdr:rowOff>47625</xdr:rowOff>
    </xdr:from>
    <xdr:to>
      <xdr:col>4</xdr:col>
      <xdr:colOff>699000</xdr:colOff>
      <xdr:row>0</xdr:row>
      <xdr:rowOff>299625</xdr:rowOff>
    </xdr:to>
    <xdr:sp macro="" textlink="">
      <xdr:nvSpPr>
        <xdr:cNvPr id="25" name="Rounded Rectangle 24">
          <a:hlinkClick xmlns:r="http://schemas.openxmlformats.org/officeDocument/2006/relationships" r:id="rId6" tooltip="Mua Hàng Và Trả Tiền"/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695325</xdr:colOff>
      <xdr:row>0</xdr:row>
      <xdr:rowOff>361950</xdr:rowOff>
    </xdr:from>
    <xdr:to>
      <xdr:col>4</xdr:col>
      <xdr:colOff>699000</xdr:colOff>
      <xdr:row>0</xdr:row>
      <xdr:rowOff>613950</xdr:rowOff>
    </xdr:to>
    <xdr:sp macro="" textlink="">
      <xdr:nvSpPr>
        <xdr:cNvPr id="26" name="Rounded Rectangle 25">
          <a:hlinkClick xmlns:r="http://schemas.openxmlformats.org/officeDocument/2006/relationships" r:id="rId7" tooltip="Bán Hàng Và Thu Tiền"/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771525</xdr:colOff>
      <xdr:row>0</xdr:row>
      <xdr:rowOff>47625</xdr:rowOff>
    </xdr:from>
    <xdr:to>
      <xdr:col>5</xdr:col>
      <xdr:colOff>775200</xdr:colOff>
      <xdr:row>0</xdr:row>
      <xdr:rowOff>299625</xdr:rowOff>
    </xdr:to>
    <xdr:sp macro="" textlink="">
      <xdr:nvSpPr>
        <xdr:cNvPr id="27" name="Rounded Rectangle 26">
          <a:hlinkClick xmlns:r="http://schemas.openxmlformats.org/officeDocument/2006/relationships" r:id="rId8" tooltip="Nghiệp Vụ Khác"/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771525</xdr:colOff>
      <xdr:row>0</xdr:row>
      <xdr:rowOff>361950</xdr:rowOff>
    </xdr:from>
    <xdr:to>
      <xdr:col>5</xdr:col>
      <xdr:colOff>775200</xdr:colOff>
      <xdr:row>0</xdr:row>
      <xdr:rowOff>613950</xdr:rowOff>
    </xdr:to>
    <xdr:sp macro="" textlink="">
      <xdr:nvSpPr>
        <xdr:cNvPr id="28" name="Rounded Rectangle 27">
          <a:hlinkClick xmlns:r="http://schemas.openxmlformats.org/officeDocument/2006/relationships" r:id="rId9" tooltip="Báo Cáo Công Nợ"/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3590925" y="361950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Công Nợ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847725</xdr:colOff>
      <xdr:row>0</xdr:row>
      <xdr:rowOff>47625</xdr:rowOff>
    </xdr:from>
    <xdr:to>
      <xdr:col>6</xdr:col>
      <xdr:colOff>851400</xdr:colOff>
      <xdr:row>0</xdr:row>
      <xdr:rowOff>299625</xdr:rowOff>
    </xdr:to>
    <xdr:sp macro="" textlink="">
      <xdr:nvSpPr>
        <xdr:cNvPr id="29" name="Rounded Rectangle 28">
          <a:hlinkClick xmlns:r="http://schemas.openxmlformats.org/officeDocument/2006/relationships" r:id="rId10" tooltip="Báo Cáo Dòng Tiền"/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474345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Dòng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Tiền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847725</xdr:colOff>
      <xdr:row>0</xdr:row>
      <xdr:rowOff>361950</xdr:rowOff>
    </xdr:from>
    <xdr:to>
      <xdr:col>6</xdr:col>
      <xdr:colOff>851400</xdr:colOff>
      <xdr:row>0</xdr:row>
      <xdr:rowOff>613950</xdr:rowOff>
    </xdr:to>
    <xdr:sp macro="" textlink="">
      <xdr:nvSpPr>
        <xdr:cNvPr id="30" name="Rounded Rectangle 29">
          <a:hlinkClick xmlns:r="http://schemas.openxmlformats.org/officeDocument/2006/relationships" r:id="rId11" tooltip="Báo Cáo Nhập Xuất Tồn"/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/>
      </xdr:nvSpPr>
      <xdr:spPr>
        <a:xfrm>
          <a:off x="474345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Nhập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Tồn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923925</xdr:colOff>
      <xdr:row>0</xdr:row>
      <xdr:rowOff>47625</xdr:rowOff>
    </xdr:from>
    <xdr:to>
      <xdr:col>7</xdr:col>
      <xdr:colOff>927600</xdr:colOff>
      <xdr:row>0</xdr:row>
      <xdr:rowOff>299625</xdr:rowOff>
    </xdr:to>
    <xdr:sp macro="" textlink="">
      <xdr:nvSpPr>
        <xdr:cNvPr id="31" name="Rounded Rectangle 30">
          <a:hlinkClick xmlns:r="http://schemas.openxmlformats.org/officeDocument/2006/relationships" r:id="rId12" tooltip="Báo Cáo Tồng Hợp"/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/>
      </xdr:nvSpPr>
      <xdr:spPr>
        <a:xfrm>
          <a:off x="58959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923925</xdr:colOff>
      <xdr:row>0</xdr:row>
      <xdr:rowOff>361950</xdr:rowOff>
    </xdr:from>
    <xdr:to>
      <xdr:col>7</xdr:col>
      <xdr:colOff>927600</xdr:colOff>
      <xdr:row>0</xdr:row>
      <xdr:rowOff>613950</xdr:rowOff>
    </xdr:to>
    <xdr:sp macro="" textlink="">
      <xdr:nvSpPr>
        <xdr:cNvPr id="32" name="Rounded Rectangle 31">
          <a:hlinkClick xmlns:r="http://schemas.openxmlformats.org/officeDocument/2006/relationships" r:id="rId13" tooltip="In Phiếu Xuất Kho"/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>
          <a:off x="58959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In Phiếu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Kho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0</xdr:row>
      <xdr:rowOff>357438</xdr:rowOff>
    </xdr:from>
    <xdr:to>
      <xdr:col>2</xdr:col>
      <xdr:colOff>660900</xdr:colOff>
      <xdr:row>0</xdr:row>
      <xdr:rowOff>609438</xdr:rowOff>
    </xdr:to>
    <xdr:sp macro="" textlink="">
      <xdr:nvSpPr>
        <xdr:cNvPr id="33" name="Rounded Rectangle 32">
          <a:hlinkClick xmlns:r="http://schemas.openxmlformats.org/officeDocument/2006/relationships" r:id="rId14" tooltip="Danh Sách Sản Phẩm"/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0</xdr:row>
      <xdr:rowOff>52638</xdr:rowOff>
    </xdr:from>
    <xdr:to>
      <xdr:col>2</xdr:col>
      <xdr:colOff>660900</xdr:colOff>
      <xdr:row>0</xdr:row>
      <xdr:rowOff>304638</xdr:rowOff>
    </xdr:to>
    <xdr:sp macro="" textlink="">
      <xdr:nvSpPr>
        <xdr:cNvPr id="34" name="Rounded Rectangle 33">
          <a:hlinkClick xmlns:r="http://schemas.openxmlformats.org/officeDocument/2006/relationships" r:id="rId15" tooltip="Thông Tin Chung"/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864085</xdr:colOff>
      <xdr:row>1</xdr:row>
      <xdr:rowOff>7806</xdr:rowOff>
    </xdr:from>
    <xdr:to>
      <xdr:col>12</xdr:col>
      <xdr:colOff>406409</xdr:colOff>
      <xdr:row>3</xdr:row>
      <xdr:rowOff>31206</xdr:rowOff>
    </xdr:to>
    <xdr:sp macro="" textlink="">
      <xdr:nvSpPr>
        <xdr:cNvPr id="32" name="Rounded Rectangle 31">
          <a:hlinkClick xmlns:r="http://schemas.openxmlformats.org/officeDocument/2006/relationships" r:id="rId1" tooltip="Xem Danh Sách Sản Phẩm Cần Đặt Hàng Mua"/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/>
      </xdr:nvSpPr>
      <xdr:spPr>
        <a:xfrm>
          <a:off x="7160110" y="674556"/>
          <a:ext cx="1466374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Xem DS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 Cần Mua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438150</xdr:colOff>
      <xdr:row>0</xdr:row>
      <xdr:rowOff>600075</xdr:rowOff>
    </xdr:from>
    <xdr:to>
      <xdr:col>10</xdr:col>
      <xdr:colOff>719017</xdr:colOff>
      <xdr:row>3</xdr:row>
      <xdr:rowOff>21681</xdr:rowOff>
    </xdr:to>
    <xdr:grpSp>
      <xdr:nvGrpSpPr>
        <xdr:cNvPr id="30" name="Group 29">
          <a:hlinkClick xmlns:r="http://schemas.openxmlformats.org/officeDocument/2006/relationships" r:id="rId2" tooltip="Về Đầu Trang Xem Báo Cáo Nhập Xuất Tồn"/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GrpSpPr/>
      </xdr:nvGrpSpPr>
      <xdr:grpSpPr>
        <a:xfrm>
          <a:off x="6076950" y="600075"/>
          <a:ext cx="938092" cy="316956"/>
          <a:chOff x="5128729" y="611319"/>
          <a:chExt cx="938092" cy="316956"/>
        </a:xfrm>
      </xdr:grpSpPr>
      <xdr:sp macro="" textlink="">
        <xdr:nvSpPr>
          <xdr:cNvPr id="31" name="Rounded Rectangle 30">
            <a:extLst>
              <a:ext uri="{FF2B5EF4-FFF2-40B4-BE49-F238E27FC236}">
                <a16:creationId xmlns:a16="http://schemas.microsoft.com/office/drawing/2014/main" id="{00000000-0008-0000-0B00-00001F000000}"/>
              </a:ext>
            </a:extLst>
          </xdr:cNvPr>
          <xdr:cNvSpPr/>
        </xdr:nvSpPr>
        <xdr:spPr>
          <a:xfrm>
            <a:off x="5128729" y="676275"/>
            <a:ext cx="938092" cy="252000"/>
          </a:xfrm>
          <a:prstGeom prst="roundRect">
            <a:avLst/>
          </a:prstGeom>
          <a:solidFill>
            <a:sysClr val="window" lastClr="FFFFFF"/>
          </a:solidFill>
          <a:ln>
            <a:noFill/>
          </a:ln>
          <a:effectLst>
            <a:outerShdw blurRad="50800" dist="38100" dir="16200000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brightRoom" dir="t">
              <a:rot lat="0" lon="0" rev="600000"/>
            </a:lightRig>
          </a:scene3d>
          <a:sp3d prstMaterial="metal">
            <a:bevelT w="38100" h="57150" prst="angle"/>
          </a:sp3d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lIns="36000" tIns="36000" rIns="36000" bIns="36000" rtlCol="0" anchor="ctr" anchorCtr="0"/>
          <a:lstStyle/>
          <a:p>
            <a:pPr algn="ctr"/>
            <a:r>
              <a:rPr lang="en-US" sz="85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en-US" sz="85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</a:t>
            </a:r>
            <a:r>
              <a:rPr lang="en-US" sz="85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Đầu</a:t>
            </a:r>
            <a:r>
              <a:rPr lang="en-US" sz="85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Trang</a:t>
            </a:r>
            <a:endParaRPr lang="vi-VN" sz="85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00000000-0008-0000-0B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5133978" y="611319"/>
            <a:ext cx="303082" cy="30308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733425</xdr:colOff>
      <xdr:row>0</xdr:row>
      <xdr:rowOff>47625</xdr:rowOff>
    </xdr:from>
    <xdr:to>
      <xdr:col>5</xdr:col>
      <xdr:colOff>194175</xdr:colOff>
      <xdr:row>0</xdr:row>
      <xdr:rowOff>299625</xdr:rowOff>
    </xdr:to>
    <xdr:sp macro="" textlink="">
      <xdr:nvSpPr>
        <xdr:cNvPr id="33" name="Rounded Rectangle 32">
          <a:hlinkClick xmlns:r="http://schemas.openxmlformats.org/officeDocument/2006/relationships" r:id="rId4" tooltip="Danh Sách Khách Hàng"/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733425</xdr:colOff>
      <xdr:row>0</xdr:row>
      <xdr:rowOff>361950</xdr:rowOff>
    </xdr:from>
    <xdr:to>
      <xdr:col>5</xdr:col>
      <xdr:colOff>194175</xdr:colOff>
      <xdr:row>0</xdr:row>
      <xdr:rowOff>613950</xdr:rowOff>
    </xdr:to>
    <xdr:sp macro="" textlink="">
      <xdr:nvSpPr>
        <xdr:cNvPr id="34" name="Rounded Rectangle 33">
          <a:hlinkClick xmlns:r="http://schemas.openxmlformats.org/officeDocument/2006/relationships" r:id="rId5" tooltip="Danh Sách Nhà Cung Cấp"/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266700</xdr:colOff>
      <xdr:row>0</xdr:row>
      <xdr:rowOff>47625</xdr:rowOff>
    </xdr:from>
    <xdr:to>
      <xdr:col>6</xdr:col>
      <xdr:colOff>689475</xdr:colOff>
      <xdr:row>0</xdr:row>
      <xdr:rowOff>299625</xdr:rowOff>
    </xdr:to>
    <xdr:sp macro="" textlink="">
      <xdr:nvSpPr>
        <xdr:cNvPr id="35" name="Rounded Rectangle 34">
          <a:hlinkClick xmlns:r="http://schemas.openxmlformats.org/officeDocument/2006/relationships" r:id="rId6" tooltip="Mua Hàng Và Trả Tiền"/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266700</xdr:colOff>
      <xdr:row>0</xdr:row>
      <xdr:rowOff>361950</xdr:rowOff>
    </xdr:from>
    <xdr:to>
      <xdr:col>6</xdr:col>
      <xdr:colOff>689475</xdr:colOff>
      <xdr:row>0</xdr:row>
      <xdr:rowOff>613950</xdr:rowOff>
    </xdr:to>
    <xdr:sp macro="" textlink="">
      <xdr:nvSpPr>
        <xdr:cNvPr id="37" name="Rounded Rectangle 36">
          <a:hlinkClick xmlns:r="http://schemas.openxmlformats.org/officeDocument/2006/relationships" r:id="rId7" tooltip="Bán Hàng Và Thu Tiền"/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762000</xdr:colOff>
      <xdr:row>0</xdr:row>
      <xdr:rowOff>47625</xdr:rowOff>
    </xdr:from>
    <xdr:to>
      <xdr:col>8</xdr:col>
      <xdr:colOff>108450</xdr:colOff>
      <xdr:row>0</xdr:row>
      <xdr:rowOff>299625</xdr:rowOff>
    </xdr:to>
    <xdr:sp macro="" textlink="">
      <xdr:nvSpPr>
        <xdr:cNvPr id="38" name="Rounded Rectangle 37">
          <a:hlinkClick xmlns:r="http://schemas.openxmlformats.org/officeDocument/2006/relationships" r:id="rId8" tooltip="Nghiệp Vụ Khác"/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762000</xdr:colOff>
      <xdr:row>0</xdr:row>
      <xdr:rowOff>361950</xdr:rowOff>
    </xdr:from>
    <xdr:to>
      <xdr:col>8</xdr:col>
      <xdr:colOff>108450</xdr:colOff>
      <xdr:row>0</xdr:row>
      <xdr:rowOff>613950</xdr:rowOff>
    </xdr:to>
    <xdr:sp macro="" textlink="">
      <xdr:nvSpPr>
        <xdr:cNvPr id="39" name="Rounded Rectangle 38">
          <a:hlinkClick xmlns:r="http://schemas.openxmlformats.org/officeDocument/2006/relationships" r:id="rId9" tooltip="Báo Cáo Công Nợ"/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/>
      </xdr:nvSpPr>
      <xdr:spPr>
        <a:xfrm>
          <a:off x="359092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Công Nợ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180975</xdr:colOff>
      <xdr:row>0</xdr:row>
      <xdr:rowOff>47625</xdr:rowOff>
    </xdr:from>
    <xdr:to>
      <xdr:col>9</xdr:col>
      <xdr:colOff>184650</xdr:colOff>
      <xdr:row>0</xdr:row>
      <xdr:rowOff>299625</xdr:rowOff>
    </xdr:to>
    <xdr:sp macro="" textlink="">
      <xdr:nvSpPr>
        <xdr:cNvPr id="40" name="Rounded Rectangle 39">
          <a:hlinkClick xmlns:r="http://schemas.openxmlformats.org/officeDocument/2006/relationships" r:id="rId10" tooltip="Báo Cáo Dòng Tiền"/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/>
      </xdr:nvSpPr>
      <xdr:spPr>
        <a:xfrm>
          <a:off x="474345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Dòng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Tiền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180975</xdr:colOff>
      <xdr:row>0</xdr:row>
      <xdr:rowOff>361950</xdr:rowOff>
    </xdr:from>
    <xdr:to>
      <xdr:col>9</xdr:col>
      <xdr:colOff>184650</xdr:colOff>
      <xdr:row>0</xdr:row>
      <xdr:rowOff>613950</xdr:rowOff>
    </xdr:to>
    <xdr:sp macro="" textlink="">
      <xdr:nvSpPr>
        <xdr:cNvPr id="41" name="Rounded Rectangle 40">
          <a:hlinkClick xmlns:r="http://schemas.openxmlformats.org/officeDocument/2006/relationships" r:id="rId11" tooltip="Báo Cáo Nhập Xuất Tồn"/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/>
      </xdr:nvSpPr>
      <xdr:spPr>
        <a:xfrm>
          <a:off x="4743450" y="361950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Nhập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Tồn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257175</xdr:colOff>
      <xdr:row>0</xdr:row>
      <xdr:rowOff>47625</xdr:rowOff>
    </xdr:from>
    <xdr:to>
      <xdr:col>10</xdr:col>
      <xdr:colOff>679950</xdr:colOff>
      <xdr:row>0</xdr:row>
      <xdr:rowOff>299625</xdr:rowOff>
    </xdr:to>
    <xdr:sp macro="" textlink="">
      <xdr:nvSpPr>
        <xdr:cNvPr id="42" name="Rounded Rectangle 41">
          <a:hlinkClick xmlns:r="http://schemas.openxmlformats.org/officeDocument/2006/relationships" r:id="rId12" tooltip="Báo Cáo Tồng Hợp"/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/>
      </xdr:nvSpPr>
      <xdr:spPr>
        <a:xfrm>
          <a:off x="58959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257175</xdr:colOff>
      <xdr:row>0</xdr:row>
      <xdr:rowOff>361950</xdr:rowOff>
    </xdr:from>
    <xdr:to>
      <xdr:col>10</xdr:col>
      <xdr:colOff>679950</xdr:colOff>
      <xdr:row>0</xdr:row>
      <xdr:rowOff>613950</xdr:rowOff>
    </xdr:to>
    <xdr:sp macro="" textlink="">
      <xdr:nvSpPr>
        <xdr:cNvPr id="43" name="Rounded Rectangle 42">
          <a:hlinkClick xmlns:r="http://schemas.openxmlformats.org/officeDocument/2006/relationships" r:id="rId13" tooltip="In Phiếu Xuất Kho"/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/>
      </xdr:nvSpPr>
      <xdr:spPr>
        <a:xfrm>
          <a:off x="58959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In Phiếu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Kho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0</xdr:row>
      <xdr:rowOff>357438</xdr:rowOff>
    </xdr:from>
    <xdr:to>
      <xdr:col>2</xdr:col>
      <xdr:colOff>660900</xdr:colOff>
      <xdr:row>0</xdr:row>
      <xdr:rowOff>609438</xdr:rowOff>
    </xdr:to>
    <xdr:sp macro="" textlink="">
      <xdr:nvSpPr>
        <xdr:cNvPr id="44" name="Rounded Rectangle 43">
          <a:hlinkClick xmlns:r="http://schemas.openxmlformats.org/officeDocument/2006/relationships" r:id="rId14" tooltip="Danh Sách Sản Phẩm"/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0</xdr:row>
      <xdr:rowOff>52638</xdr:rowOff>
    </xdr:from>
    <xdr:to>
      <xdr:col>2</xdr:col>
      <xdr:colOff>660900</xdr:colOff>
      <xdr:row>0</xdr:row>
      <xdr:rowOff>304638</xdr:rowOff>
    </xdr:to>
    <xdr:sp macro="" textlink="">
      <xdr:nvSpPr>
        <xdr:cNvPr id="45" name="Rounded Rectangle 44">
          <a:hlinkClick xmlns:r="http://schemas.openxmlformats.org/officeDocument/2006/relationships" r:id="rId15" tooltip="Thông Tin Chung"/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476250</xdr:colOff>
      <xdr:row>3</xdr:row>
      <xdr:rowOff>66673</xdr:rowOff>
    </xdr:from>
    <xdr:to>
      <xdr:col>11</xdr:col>
      <xdr:colOff>914400</xdr:colOff>
      <xdr:row>16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485775</xdr:colOff>
      <xdr:row>17</xdr:row>
      <xdr:rowOff>9525</xdr:rowOff>
    </xdr:from>
    <xdr:to>
      <xdr:col>11</xdr:col>
      <xdr:colOff>942976</xdr:colOff>
      <xdr:row>27</xdr:row>
      <xdr:rowOff>85274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466725</xdr:colOff>
      <xdr:row>302</xdr:row>
      <xdr:rowOff>19050</xdr:rowOff>
    </xdr:from>
    <xdr:to>
      <xdr:col>11</xdr:col>
      <xdr:colOff>857250</xdr:colOff>
      <xdr:row>312</xdr:row>
      <xdr:rowOff>94800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390525</xdr:colOff>
      <xdr:row>507</xdr:row>
      <xdr:rowOff>28575</xdr:rowOff>
    </xdr:from>
    <xdr:to>
      <xdr:col>11</xdr:col>
      <xdr:colOff>866775</xdr:colOff>
      <xdr:row>517</xdr:row>
      <xdr:rowOff>104325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653168</xdr:colOff>
      <xdr:row>1</xdr:row>
      <xdr:rowOff>7806</xdr:rowOff>
    </xdr:from>
    <xdr:to>
      <xdr:col>2</xdr:col>
      <xdr:colOff>1379327</xdr:colOff>
      <xdr:row>3</xdr:row>
      <xdr:rowOff>31206</xdr:rowOff>
    </xdr:to>
    <xdr:sp macro="" textlink="">
      <xdr:nvSpPr>
        <xdr:cNvPr id="18" name="Rounded Rectangle 17">
          <a:hlinkClick xmlns:r="http://schemas.openxmlformats.org/officeDocument/2006/relationships" r:id="rId5" tooltip="Biểu Đồ Lợi Nhuận 12 Tháng"/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/>
      </xdr:nvSpPr>
      <xdr:spPr>
        <a:xfrm>
          <a:off x="1205618" y="674556"/>
          <a:ext cx="726159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Lợi Nhuận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47625</xdr:colOff>
      <xdr:row>0</xdr:row>
      <xdr:rowOff>609600</xdr:rowOff>
    </xdr:from>
    <xdr:to>
      <xdr:col>2</xdr:col>
      <xdr:colOff>557092</xdr:colOff>
      <xdr:row>3</xdr:row>
      <xdr:rowOff>31206</xdr:rowOff>
    </xdr:to>
    <xdr:grpSp>
      <xdr:nvGrpSpPr>
        <xdr:cNvPr id="28" name="Group 27">
          <a:hlinkClick xmlns:r="http://schemas.openxmlformats.org/officeDocument/2006/relationships" r:id="rId6" tooltip="Về Đầu Trang Xem Báo Cáo Tổng Hợp"/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GrpSpPr/>
      </xdr:nvGrpSpPr>
      <xdr:grpSpPr>
        <a:xfrm>
          <a:off x="171450" y="609600"/>
          <a:ext cx="938092" cy="316956"/>
          <a:chOff x="5128729" y="611319"/>
          <a:chExt cx="938092" cy="316956"/>
        </a:xfrm>
      </xdr:grpSpPr>
      <xdr:sp macro="" textlink="">
        <xdr:nvSpPr>
          <xdr:cNvPr id="29" name="Rounded Rectangle 28">
            <a:extLst>
              <a:ext uri="{FF2B5EF4-FFF2-40B4-BE49-F238E27FC236}">
                <a16:creationId xmlns:a16="http://schemas.microsoft.com/office/drawing/2014/main" id="{00000000-0008-0000-0C00-00001D000000}"/>
              </a:ext>
            </a:extLst>
          </xdr:cNvPr>
          <xdr:cNvSpPr/>
        </xdr:nvSpPr>
        <xdr:spPr>
          <a:xfrm>
            <a:off x="5128729" y="676275"/>
            <a:ext cx="938092" cy="252000"/>
          </a:xfrm>
          <a:prstGeom prst="roundRect">
            <a:avLst/>
          </a:prstGeom>
          <a:solidFill>
            <a:sysClr val="window" lastClr="FFFFFF"/>
          </a:solidFill>
          <a:ln>
            <a:noFill/>
          </a:ln>
          <a:effectLst>
            <a:outerShdw blurRad="50800" dist="38100" dir="16200000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brightRoom" dir="t">
              <a:rot lat="0" lon="0" rev="600000"/>
            </a:lightRig>
          </a:scene3d>
          <a:sp3d prstMaterial="metal">
            <a:bevelT w="38100" h="57150" prst="angle"/>
          </a:sp3d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lIns="36000" tIns="36000" rIns="36000" bIns="36000" rtlCol="0" anchor="ctr" anchorCtr="0"/>
          <a:lstStyle/>
          <a:p>
            <a:pPr algn="ctr"/>
            <a:r>
              <a:rPr lang="en-US" sz="85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en-US" sz="85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</a:t>
            </a:r>
            <a:r>
              <a:rPr lang="en-US" sz="85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Đầu</a:t>
            </a:r>
            <a:r>
              <a:rPr lang="en-US" sz="85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Trang</a:t>
            </a:r>
            <a:endParaRPr lang="vi-VN" sz="85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0C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5133978" y="611319"/>
            <a:ext cx="303082" cy="303082"/>
          </a:xfrm>
          <a:prstGeom prst="rect">
            <a:avLst/>
          </a:prstGeom>
        </xdr:spPr>
      </xdr:pic>
    </xdr:grpSp>
    <xdr:clientData/>
  </xdr:twoCellAnchor>
  <xdr:twoCellAnchor editAs="absolute">
    <xdr:from>
      <xdr:col>2</xdr:col>
      <xdr:colOff>733425</xdr:colOff>
      <xdr:row>0</xdr:row>
      <xdr:rowOff>47625</xdr:rowOff>
    </xdr:from>
    <xdr:to>
      <xdr:col>3</xdr:col>
      <xdr:colOff>241800</xdr:colOff>
      <xdr:row>0</xdr:row>
      <xdr:rowOff>299625</xdr:rowOff>
    </xdr:to>
    <xdr:sp macro="" textlink="">
      <xdr:nvSpPr>
        <xdr:cNvPr id="43" name="Rounded Rectangle 42">
          <a:hlinkClick xmlns:r="http://schemas.openxmlformats.org/officeDocument/2006/relationships" r:id="rId8" tooltip="Danh Sách Khách Hàng"/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</xdr:col>
      <xdr:colOff>733425</xdr:colOff>
      <xdr:row>0</xdr:row>
      <xdr:rowOff>361950</xdr:rowOff>
    </xdr:from>
    <xdr:to>
      <xdr:col>3</xdr:col>
      <xdr:colOff>241800</xdr:colOff>
      <xdr:row>0</xdr:row>
      <xdr:rowOff>613950</xdr:rowOff>
    </xdr:to>
    <xdr:sp macro="" textlink="">
      <xdr:nvSpPr>
        <xdr:cNvPr id="44" name="Rounded Rectangle 43">
          <a:hlinkClick xmlns:r="http://schemas.openxmlformats.org/officeDocument/2006/relationships" r:id="rId9" tooltip="Danh Sách Nhà Cung Cấp"/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3</xdr:col>
      <xdr:colOff>314325</xdr:colOff>
      <xdr:row>0</xdr:row>
      <xdr:rowOff>47625</xdr:rowOff>
    </xdr:from>
    <xdr:to>
      <xdr:col>4</xdr:col>
      <xdr:colOff>318000</xdr:colOff>
      <xdr:row>0</xdr:row>
      <xdr:rowOff>299625</xdr:rowOff>
    </xdr:to>
    <xdr:sp macro="" textlink="">
      <xdr:nvSpPr>
        <xdr:cNvPr id="45" name="Rounded Rectangle 44">
          <a:hlinkClick xmlns:r="http://schemas.openxmlformats.org/officeDocument/2006/relationships" r:id="rId10" tooltip="Mua Hàng Và Trả Tiền"/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3</xdr:col>
      <xdr:colOff>314325</xdr:colOff>
      <xdr:row>0</xdr:row>
      <xdr:rowOff>361950</xdr:rowOff>
    </xdr:from>
    <xdr:to>
      <xdr:col>4</xdr:col>
      <xdr:colOff>318000</xdr:colOff>
      <xdr:row>0</xdr:row>
      <xdr:rowOff>613950</xdr:rowOff>
    </xdr:to>
    <xdr:sp macro="" textlink="">
      <xdr:nvSpPr>
        <xdr:cNvPr id="46" name="Rounded Rectangle 45">
          <a:hlinkClick xmlns:r="http://schemas.openxmlformats.org/officeDocument/2006/relationships" r:id="rId11" tooltip="Bán Hàng Và Thu Tiền"/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390525</xdr:colOff>
      <xdr:row>0</xdr:row>
      <xdr:rowOff>47625</xdr:rowOff>
    </xdr:from>
    <xdr:to>
      <xdr:col>5</xdr:col>
      <xdr:colOff>394200</xdr:colOff>
      <xdr:row>0</xdr:row>
      <xdr:rowOff>299625</xdr:rowOff>
    </xdr:to>
    <xdr:sp macro="" textlink="">
      <xdr:nvSpPr>
        <xdr:cNvPr id="47" name="Rounded Rectangle 46">
          <a:hlinkClick xmlns:r="http://schemas.openxmlformats.org/officeDocument/2006/relationships" r:id="rId12" tooltip="Nghiệp Vụ Khác"/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381000</xdr:colOff>
      <xdr:row>0</xdr:row>
      <xdr:rowOff>361950</xdr:rowOff>
    </xdr:from>
    <xdr:to>
      <xdr:col>5</xdr:col>
      <xdr:colOff>384675</xdr:colOff>
      <xdr:row>0</xdr:row>
      <xdr:rowOff>613950</xdr:rowOff>
    </xdr:to>
    <xdr:sp macro="" textlink="">
      <xdr:nvSpPr>
        <xdr:cNvPr id="48" name="Rounded Rectangle 47">
          <a:hlinkClick xmlns:r="http://schemas.openxmlformats.org/officeDocument/2006/relationships" r:id="rId13" tooltip="Báo Cáo Tồng Hợp"/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/>
      </xdr:nvSpPr>
      <xdr:spPr>
        <a:xfrm>
          <a:off x="3581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357438</xdr:rowOff>
    </xdr:from>
    <xdr:to>
      <xdr:col>2</xdr:col>
      <xdr:colOff>660900</xdr:colOff>
      <xdr:row>0</xdr:row>
      <xdr:rowOff>609438</xdr:rowOff>
    </xdr:to>
    <xdr:sp macro="" textlink="">
      <xdr:nvSpPr>
        <xdr:cNvPr id="49" name="Rounded Rectangle 48">
          <a:hlinkClick xmlns:r="http://schemas.openxmlformats.org/officeDocument/2006/relationships" r:id="rId14" tooltip="Danh Sách Sản Phẩm"/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52638</xdr:rowOff>
    </xdr:from>
    <xdr:to>
      <xdr:col>2</xdr:col>
      <xdr:colOff>660900</xdr:colOff>
      <xdr:row>0</xdr:row>
      <xdr:rowOff>304638</xdr:rowOff>
    </xdr:to>
    <xdr:sp macro="" textlink="">
      <xdr:nvSpPr>
        <xdr:cNvPr id="50" name="Rounded Rectangle 49">
          <a:hlinkClick xmlns:r="http://schemas.openxmlformats.org/officeDocument/2006/relationships" r:id="rId15" tooltip="Thông Tin Chung"/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504825</xdr:colOff>
      <xdr:row>3</xdr:row>
      <xdr:rowOff>28573</xdr:rowOff>
    </xdr:from>
    <xdr:to>
      <xdr:col>11</xdr:col>
      <xdr:colOff>942975</xdr:colOff>
      <xdr:row>16</xdr:row>
      <xdr:rowOff>47624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27</xdr:row>
      <xdr:rowOff>19049</xdr:rowOff>
    </xdr:from>
    <xdr:to>
      <xdr:col>11</xdr:col>
      <xdr:colOff>933450</xdr:colOff>
      <xdr:row>37</xdr:row>
      <xdr:rowOff>94799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485775</xdr:colOff>
      <xdr:row>17</xdr:row>
      <xdr:rowOff>9525</xdr:rowOff>
    </xdr:from>
    <xdr:to>
      <xdr:col>11</xdr:col>
      <xdr:colOff>942976</xdr:colOff>
      <xdr:row>27</xdr:row>
      <xdr:rowOff>85274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19051</xdr:colOff>
      <xdr:row>38</xdr:row>
      <xdr:rowOff>19049</xdr:rowOff>
    </xdr:from>
    <xdr:to>
      <xdr:col>6</xdr:col>
      <xdr:colOff>189826</xdr:colOff>
      <xdr:row>48</xdr:row>
      <xdr:rowOff>94799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847725</xdr:colOff>
      <xdr:row>38</xdr:row>
      <xdr:rowOff>19049</xdr:rowOff>
    </xdr:from>
    <xdr:to>
      <xdr:col>11</xdr:col>
      <xdr:colOff>866100</xdr:colOff>
      <xdr:row>48</xdr:row>
      <xdr:rowOff>94799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809625</xdr:colOff>
      <xdr:row>84</xdr:row>
      <xdr:rowOff>352424</xdr:rowOff>
    </xdr:from>
    <xdr:to>
      <xdr:col>11</xdr:col>
      <xdr:colOff>866775</xdr:colOff>
      <xdr:row>95</xdr:row>
      <xdr:rowOff>75749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9524</xdr:colOff>
      <xdr:row>85</xdr:row>
      <xdr:rowOff>9525</xdr:rowOff>
    </xdr:from>
    <xdr:to>
      <xdr:col>6</xdr:col>
      <xdr:colOff>257174</xdr:colOff>
      <xdr:row>95</xdr:row>
      <xdr:rowOff>85275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123824</xdr:colOff>
      <xdr:row>73</xdr:row>
      <xdr:rowOff>9525</xdr:rowOff>
    </xdr:from>
    <xdr:to>
      <xdr:col>6</xdr:col>
      <xdr:colOff>228599</xdr:colOff>
      <xdr:row>83</xdr:row>
      <xdr:rowOff>85275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790575</xdr:colOff>
      <xdr:row>73</xdr:row>
      <xdr:rowOff>9525</xdr:rowOff>
    </xdr:from>
    <xdr:to>
      <xdr:col>11</xdr:col>
      <xdr:colOff>857250</xdr:colOff>
      <xdr:row>83</xdr:row>
      <xdr:rowOff>85275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61</xdr:row>
      <xdr:rowOff>9525</xdr:rowOff>
    </xdr:from>
    <xdr:to>
      <xdr:col>6</xdr:col>
      <xdr:colOff>219075</xdr:colOff>
      <xdr:row>71</xdr:row>
      <xdr:rowOff>85275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800100</xdr:colOff>
      <xdr:row>61</xdr:row>
      <xdr:rowOff>19050</xdr:rowOff>
    </xdr:from>
    <xdr:to>
      <xdr:col>11</xdr:col>
      <xdr:colOff>876301</xdr:colOff>
      <xdr:row>71</xdr:row>
      <xdr:rowOff>94800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19050</xdr:colOff>
      <xdr:row>50</xdr:row>
      <xdr:rowOff>0</xdr:rowOff>
    </xdr:from>
    <xdr:to>
      <xdr:col>6</xdr:col>
      <xdr:colOff>189825</xdr:colOff>
      <xdr:row>60</xdr:row>
      <xdr:rowOff>75750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809625</xdr:colOff>
      <xdr:row>50</xdr:row>
      <xdr:rowOff>9525</xdr:rowOff>
    </xdr:from>
    <xdr:to>
      <xdr:col>11</xdr:col>
      <xdr:colOff>866775</xdr:colOff>
      <xdr:row>60</xdr:row>
      <xdr:rowOff>85275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466725</xdr:colOff>
      <xdr:row>302</xdr:row>
      <xdr:rowOff>19050</xdr:rowOff>
    </xdr:from>
    <xdr:to>
      <xdr:col>11</xdr:col>
      <xdr:colOff>857250</xdr:colOff>
      <xdr:row>312</xdr:row>
      <xdr:rowOff>94800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495300</xdr:colOff>
      <xdr:row>97</xdr:row>
      <xdr:rowOff>19050</xdr:rowOff>
    </xdr:from>
    <xdr:to>
      <xdr:col>11</xdr:col>
      <xdr:colOff>857251</xdr:colOff>
      <xdr:row>107</xdr:row>
      <xdr:rowOff>94800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390525</xdr:colOff>
      <xdr:row>507</xdr:row>
      <xdr:rowOff>28575</xdr:rowOff>
    </xdr:from>
    <xdr:to>
      <xdr:col>11</xdr:col>
      <xdr:colOff>866775</xdr:colOff>
      <xdr:row>517</xdr:row>
      <xdr:rowOff>104325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653168</xdr:colOff>
      <xdr:row>1</xdr:row>
      <xdr:rowOff>7806</xdr:rowOff>
    </xdr:from>
    <xdr:to>
      <xdr:col>2</xdr:col>
      <xdr:colOff>1379327</xdr:colOff>
      <xdr:row>3</xdr:row>
      <xdr:rowOff>31206</xdr:rowOff>
    </xdr:to>
    <xdr:sp macro="" textlink="">
      <xdr:nvSpPr>
        <xdr:cNvPr id="35" name="Rounded Rectangle 34">
          <a:hlinkClick xmlns:r="http://schemas.openxmlformats.org/officeDocument/2006/relationships" r:id="rId17" tooltip="Biểu Đồ Lợi Nhuận 12 Tháng"/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/>
      </xdr:nvSpPr>
      <xdr:spPr>
        <a:xfrm>
          <a:off x="1205618" y="674556"/>
          <a:ext cx="726159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Lợi Nhuận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1495013</xdr:colOff>
      <xdr:row>1</xdr:row>
      <xdr:rowOff>7806</xdr:rowOff>
    </xdr:from>
    <xdr:to>
      <xdr:col>3</xdr:col>
      <xdr:colOff>889906</xdr:colOff>
      <xdr:row>3</xdr:row>
      <xdr:rowOff>31206</xdr:rowOff>
    </xdr:to>
    <xdr:sp macro="" textlink="">
      <xdr:nvSpPr>
        <xdr:cNvPr id="39" name="Rounded Rectangle 38">
          <a:hlinkClick xmlns:r="http://schemas.openxmlformats.org/officeDocument/2006/relationships" r:id="rId18" tooltip="Biểu Đồ Cơ Cấu Giá Vốn Và Lợi Nhuận Trên Doanh Thu Bán Hàng Của 12 Tháng"/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SpPr/>
      </xdr:nvSpPr>
      <xdr:spPr>
        <a:xfrm>
          <a:off x="2047463" y="674556"/>
          <a:ext cx="966518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Cơ Cấu GV và LN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990188</xdr:colOff>
      <xdr:row>1</xdr:row>
      <xdr:rowOff>7806</xdr:rowOff>
    </xdr:from>
    <xdr:to>
      <xdr:col>4</xdr:col>
      <xdr:colOff>880381</xdr:colOff>
      <xdr:row>3</xdr:row>
      <xdr:rowOff>31206</xdr:rowOff>
    </xdr:to>
    <xdr:sp macro="" textlink="">
      <xdr:nvSpPr>
        <xdr:cNvPr id="41" name="Rounded Rectangle 40">
          <a:hlinkClick xmlns:r="http://schemas.openxmlformats.org/officeDocument/2006/relationships" r:id="rId19" tooltip="Biểu Đồ Cơ Cấu DT Và Cơ Cấu Chi Phí"/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SpPr/>
      </xdr:nvSpPr>
      <xdr:spPr>
        <a:xfrm>
          <a:off x="3114263" y="674556"/>
          <a:ext cx="966518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Cơ Cấu DT và CP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988335</xdr:colOff>
      <xdr:row>1</xdr:row>
      <xdr:rowOff>7806</xdr:rowOff>
    </xdr:from>
    <xdr:to>
      <xdr:col>5</xdr:col>
      <xdr:colOff>710785</xdr:colOff>
      <xdr:row>3</xdr:row>
      <xdr:rowOff>31206</xdr:rowOff>
    </xdr:to>
    <xdr:sp macro="" textlink="">
      <xdr:nvSpPr>
        <xdr:cNvPr id="42" name="Rounded Rectangle 41">
          <a:hlinkClick xmlns:r="http://schemas.openxmlformats.org/officeDocument/2006/relationships" r:id="rId20" tooltip="Top 10 Sản Phẩm Có Doanh Thu Và Lợi Nhuận Nhiều Nhất"/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SpPr/>
      </xdr:nvSpPr>
      <xdr:spPr>
        <a:xfrm>
          <a:off x="4188735" y="674556"/>
          <a:ext cx="798775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838768</xdr:colOff>
      <xdr:row>1</xdr:row>
      <xdr:rowOff>7806</xdr:rowOff>
    </xdr:from>
    <xdr:to>
      <xdr:col>6</xdr:col>
      <xdr:colOff>593652</xdr:colOff>
      <xdr:row>3</xdr:row>
      <xdr:rowOff>31206</xdr:rowOff>
    </xdr:to>
    <xdr:sp macro="" textlink="">
      <xdr:nvSpPr>
        <xdr:cNvPr id="43" name="Rounded Rectangle 42">
          <a:hlinkClick xmlns:r="http://schemas.openxmlformats.org/officeDocument/2006/relationships" r:id="rId21" tooltip="Top 10 Khách Hàng Có Doanh Thu Và Lợi Nhuận Nhiều Nhất"/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SpPr/>
      </xdr:nvSpPr>
      <xdr:spPr>
        <a:xfrm>
          <a:off x="5115493" y="674556"/>
          <a:ext cx="831209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10 Khách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694345</xdr:colOff>
      <xdr:row>1</xdr:row>
      <xdr:rowOff>7806</xdr:rowOff>
    </xdr:from>
    <xdr:to>
      <xdr:col>7</xdr:col>
      <xdr:colOff>528524</xdr:colOff>
      <xdr:row>3</xdr:row>
      <xdr:rowOff>31206</xdr:rowOff>
    </xdr:to>
    <xdr:sp macro="" textlink="">
      <xdr:nvSpPr>
        <xdr:cNvPr id="44" name="Rounded Rectangle 43">
          <a:hlinkClick xmlns:r="http://schemas.openxmlformats.org/officeDocument/2006/relationships" r:id="rId22" tooltip="10 Khách Hàng Và 10 Nhà Cung Cấp Có Công Nợ Lớn Nhất"/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/>
      </xdr:nvSpPr>
      <xdr:spPr>
        <a:xfrm>
          <a:off x="6047395" y="674556"/>
          <a:ext cx="910504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Top 10 Công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Nợ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626818</xdr:colOff>
      <xdr:row>1</xdr:row>
      <xdr:rowOff>7806</xdr:rowOff>
    </xdr:from>
    <xdr:to>
      <xdr:col>8</xdr:col>
      <xdr:colOff>386501</xdr:colOff>
      <xdr:row>3</xdr:row>
      <xdr:rowOff>31206</xdr:rowOff>
    </xdr:to>
    <xdr:sp macro="" textlink="">
      <xdr:nvSpPr>
        <xdr:cNvPr id="45" name="Rounded Rectangle 44">
          <a:hlinkClick xmlns:r="http://schemas.openxmlformats.org/officeDocument/2006/relationships" r:id="rId23" tooltip="10 Sản Phẩm Có Giá Trị Tồn Kho Lớn Nhất Và Biểu Đồ So Sánh Tổng Nợ Phải Thu - Phải Trả"/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SpPr/>
      </xdr:nvSpPr>
      <xdr:spPr>
        <a:xfrm>
          <a:off x="7056193" y="674556"/>
          <a:ext cx="836008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10 SP Tồn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Kho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518343</xdr:colOff>
      <xdr:row>1</xdr:row>
      <xdr:rowOff>7806</xdr:rowOff>
    </xdr:from>
    <xdr:to>
      <xdr:col>9</xdr:col>
      <xdr:colOff>361627</xdr:colOff>
      <xdr:row>3</xdr:row>
      <xdr:rowOff>31206</xdr:rowOff>
    </xdr:to>
    <xdr:sp macro="" textlink="">
      <xdr:nvSpPr>
        <xdr:cNvPr id="46" name="Rounded Rectangle 45">
          <a:hlinkClick xmlns:r="http://schemas.openxmlformats.org/officeDocument/2006/relationships" r:id="rId24" tooltip="Báo Cáo Theo Nhóm Sản Phẩm Và 5 Nhóm Sản Phẩm Có Kết Quả KD Tốt Nhất"/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/>
      </xdr:nvSpPr>
      <xdr:spPr>
        <a:xfrm>
          <a:off x="8024043" y="674556"/>
          <a:ext cx="919609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Nhóm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486354</xdr:colOff>
      <xdr:row>1</xdr:row>
      <xdr:rowOff>7806</xdr:rowOff>
    </xdr:from>
    <xdr:to>
      <xdr:col>10</xdr:col>
      <xdr:colOff>431715</xdr:colOff>
      <xdr:row>3</xdr:row>
      <xdr:rowOff>31206</xdr:rowOff>
    </xdr:to>
    <xdr:sp macro="" textlink="">
      <xdr:nvSpPr>
        <xdr:cNvPr id="47" name="Rounded Rectangle 46">
          <a:hlinkClick xmlns:r="http://schemas.openxmlformats.org/officeDocument/2006/relationships" r:id="rId25" tooltip="Báo Cáo Theo Nhóm Khách Hàng Và 5 Nhóm Khách Hàng Có Kết Quả KD Tốt Nhất"/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/>
      </xdr:nvSpPr>
      <xdr:spPr>
        <a:xfrm>
          <a:off x="9068379" y="674556"/>
          <a:ext cx="1021686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Nhóm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Khách Hàng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541592</xdr:colOff>
      <xdr:row>1</xdr:row>
      <xdr:rowOff>7806</xdr:rowOff>
    </xdr:from>
    <xdr:to>
      <xdr:col>11</xdr:col>
      <xdr:colOff>566977</xdr:colOff>
      <xdr:row>3</xdr:row>
      <xdr:rowOff>31206</xdr:rowOff>
    </xdr:to>
    <xdr:sp macro="" textlink="">
      <xdr:nvSpPr>
        <xdr:cNvPr id="48" name="Rounded Rectangle 47">
          <a:hlinkClick xmlns:r="http://schemas.openxmlformats.org/officeDocument/2006/relationships" r:id="rId26" tooltip="Báo Cáo Theo Nhân Viên Bán Hàng Và 5 Nhân Viên Bán Hàng Có Kết Quả KD Tốt Nhất"/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/>
      </xdr:nvSpPr>
      <xdr:spPr>
        <a:xfrm>
          <a:off x="10199942" y="674556"/>
          <a:ext cx="1101710" cy="252000"/>
        </a:xfrm>
        <a:prstGeom prst="roundRect">
          <a:avLst/>
        </a:prstGeom>
        <a:solidFill>
          <a:schemeClr val="bg1"/>
        </a:solidFill>
        <a:ln>
          <a:noFill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Nhân</a:t>
          </a:r>
          <a:r>
            <a:rPr lang="en-US" sz="800" b="1" baseline="0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rPr>
            <a:t> Viên Bán Hàng</a:t>
          </a:r>
          <a:endParaRPr lang="vi-VN" sz="800" b="1">
            <a:solidFill>
              <a:schemeClr val="accent5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47625</xdr:colOff>
      <xdr:row>0</xdr:row>
      <xdr:rowOff>609600</xdr:rowOff>
    </xdr:from>
    <xdr:to>
      <xdr:col>2</xdr:col>
      <xdr:colOff>557092</xdr:colOff>
      <xdr:row>3</xdr:row>
      <xdr:rowOff>31206</xdr:rowOff>
    </xdr:to>
    <xdr:grpSp>
      <xdr:nvGrpSpPr>
        <xdr:cNvPr id="49" name="Group 48">
          <a:hlinkClick xmlns:r="http://schemas.openxmlformats.org/officeDocument/2006/relationships" r:id="rId27" tooltip="Về Đầu Trang Xem Báo Cáo Tổng Hợp"/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GrpSpPr/>
      </xdr:nvGrpSpPr>
      <xdr:grpSpPr>
        <a:xfrm>
          <a:off x="171450" y="609600"/>
          <a:ext cx="938092" cy="316956"/>
          <a:chOff x="5128729" y="611319"/>
          <a:chExt cx="938092" cy="316956"/>
        </a:xfrm>
      </xdr:grpSpPr>
      <xdr:sp macro="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D00-000032000000}"/>
              </a:ext>
            </a:extLst>
          </xdr:cNvPr>
          <xdr:cNvSpPr/>
        </xdr:nvSpPr>
        <xdr:spPr>
          <a:xfrm>
            <a:off x="5128729" y="676275"/>
            <a:ext cx="938092" cy="252000"/>
          </a:xfrm>
          <a:prstGeom prst="roundRect">
            <a:avLst/>
          </a:prstGeom>
          <a:solidFill>
            <a:sysClr val="window" lastClr="FFFFFF"/>
          </a:solidFill>
          <a:ln>
            <a:noFill/>
          </a:ln>
          <a:effectLst>
            <a:outerShdw blurRad="50800" dist="38100" dir="16200000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brightRoom" dir="t">
              <a:rot lat="0" lon="0" rev="600000"/>
            </a:lightRig>
          </a:scene3d>
          <a:sp3d prstMaterial="metal">
            <a:bevelT w="38100" h="57150" prst="angle"/>
          </a:sp3d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lIns="36000" tIns="36000" rIns="36000" bIns="36000" rtlCol="0" anchor="ctr" anchorCtr="0"/>
          <a:lstStyle/>
          <a:p>
            <a:pPr algn="ctr"/>
            <a:r>
              <a:rPr lang="en-US" sz="85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en-US" sz="85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 </a:t>
            </a:r>
            <a:r>
              <a:rPr lang="en-US" sz="850" b="1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Đầu</a:t>
            </a:r>
            <a:r>
              <a:rPr lang="en-US" sz="850" b="1" baseline="0">
                <a:solidFill>
                  <a:schemeClr val="accent5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Trang</a:t>
            </a:r>
            <a:endParaRPr lang="vi-VN" sz="850" b="1">
              <a:solidFill>
                <a:schemeClr val="accent5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51" name="Picture 50">
            <a:extLst>
              <a:ext uri="{FF2B5EF4-FFF2-40B4-BE49-F238E27FC236}">
                <a16:creationId xmlns:a16="http://schemas.microsoft.com/office/drawing/2014/main" id="{00000000-0008-0000-0D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0800000">
            <a:off x="5133978" y="611319"/>
            <a:ext cx="303082" cy="303082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733425</xdr:colOff>
      <xdr:row>0</xdr:row>
      <xdr:rowOff>47625</xdr:rowOff>
    </xdr:from>
    <xdr:to>
      <xdr:col>3</xdr:col>
      <xdr:colOff>241800</xdr:colOff>
      <xdr:row>0</xdr:row>
      <xdr:rowOff>299625</xdr:rowOff>
    </xdr:to>
    <xdr:sp macro="" textlink="">
      <xdr:nvSpPr>
        <xdr:cNvPr id="52" name="Rounded Rectangle 51">
          <a:hlinkClick xmlns:r="http://schemas.openxmlformats.org/officeDocument/2006/relationships" r:id="rId29" tooltip="Danh Sách Khách Hàng"/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733425</xdr:colOff>
      <xdr:row>0</xdr:row>
      <xdr:rowOff>361950</xdr:rowOff>
    </xdr:from>
    <xdr:to>
      <xdr:col>3</xdr:col>
      <xdr:colOff>241800</xdr:colOff>
      <xdr:row>0</xdr:row>
      <xdr:rowOff>613950</xdr:rowOff>
    </xdr:to>
    <xdr:sp macro="" textlink="">
      <xdr:nvSpPr>
        <xdr:cNvPr id="53" name="Rounded Rectangle 52">
          <a:hlinkClick xmlns:r="http://schemas.openxmlformats.org/officeDocument/2006/relationships" r:id="rId30" tooltip="Danh Sách Nhà Cung Cấp"/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314325</xdr:colOff>
      <xdr:row>0</xdr:row>
      <xdr:rowOff>47625</xdr:rowOff>
    </xdr:from>
    <xdr:to>
      <xdr:col>4</xdr:col>
      <xdr:colOff>318000</xdr:colOff>
      <xdr:row>0</xdr:row>
      <xdr:rowOff>299625</xdr:rowOff>
    </xdr:to>
    <xdr:sp macro="" textlink="">
      <xdr:nvSpPr>
        <xdr:cNvPr id="54" name="Rounded Rectangle 53">
          <a:hlinkClick xmlns:r="http://schemas.openxmlformats.org/officeDocument/2006/relationships" r:id="rId31" tooltip="Mua Hàng Và Trả Tiền"/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314325</xdr:colOff>
      <xdr:row>0</xdr:row>
      <xdr:rowOff>361950</xdr:rowOff>
    </xdr:from>
    <xdr:to>
      <xdr:col>4</xdr:col>
      <xdr:colOff>318000</xdr:colOff>
      <xdr:row>0</xdr:row>
      <xdr:rowOff>613950</xdr:rowOff>
    </xdr:to>
    <xdr:sp macro="" textlink="">
      <xdr:nvSpPr>
        <xdr:cNvPr id="55" name="Rounded Rectangle 54">
          <a:hlinkClick xmlns:r="http://schemas.openxmlformats.org/officeDocument/2006/relationships" r:id="rId32" tooltip="Bán Hàng Và Thu Tiền"/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390525</xdr:colOff>
      <xdr:row>0</xdr:row>
      <xdr:rowOff>47625</xdr:rowOff>
    </xdr:from>
    <xdr:to>
      <xdr:col>5</xdr:col>
      <xdr:colOff>394200</xdr:colOff>
      <xdr:row>0</xdr:row>
      <xdr:rowOff>299625</xdr:rowOff>
    </xdr:to>
    <xdr:sp macro="" textlink="">
      <xdr:nvSpPr>
        <xdr:cNvPr id="56" name="Rounded Rectangle 55">
          <a:hlinkClick xmlns:r="http://schemas.openxmlformats.org/officeDocument/2006/relationships" r:id="rId33" tooltip="Nghiệp Vụ Khác"/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390525</xdr:colOff>
      <xdr:row>0</xdr:row>
      <xdr:rowOff>361950</xdr:rowOff>
    </xdr:from>
    <xdr:to>
      <xdr:col>5</xdr:col>
      <xdr:colOff>394200</xdr:colOff>
      <xdr:row>0</xdr:row>
      <xdr:rowOff>613950</xdr:rowOff>
    </xdr:to>
    <xdr:sp macro="" textlink="">
      <xdr:nvSpPr>
        <xdr:cNvPr id="57" name="Rounded Rectangle 56">
          <a:hlinkClick xmlns:r="http://schemas.openxmlformats.org/officeDocument/2006/relationships" r:id="rId34" tooltip="Báo Cáo Công Nợ"/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SpPr/>
      </xdr:nvSpPr>
      <xdr:spPr>
        <a:xfrm>
          <a:off x="359092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Công Nợ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466725</xdr:colOff>
      <xdr:row>0</xdr:row>
      <xdr:rowOff>47625</xdr:rowOff>
    </xdr:from>
    <xdr:to>
      <xdr:col>6</xdr:col>
      <xdr:colOff>470400</xdr:colOff>
      <xdr:row>0</xdr:row>
      <xdr:rowOff>299625</xdr:rowOff>
    </xdr:to>
    <xdr:sp macro="" textlink="">
      <xdr:nvSpPr>
        <xdr:cNvPr id="58" name="Rounded Rectangle 57">
          <a:hlinkClick xmlns:r="http://schemas.openxmlformats.org/officeDocument/2006/relationships" r:id="rId35" tooltip="Báo Cáo Dòng Tiền"/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SpPr/>
      </xdr:nvSpPr>
      <xdr:spPr>
        <a:xfrm>
          <a:off x="474345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Dòng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Tiền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466725</xdr:colOff>
      <xdr:row>0</xdr:row>
      <xdr:rowOff>361950</xdr:rowOff>
    </xdr:from>
    <xdr:to>
      <xdr:col>6</xdr:col>
      <xdr:colOff>470400</xdr:colOff>
      <xdr:row>0</xdr:row>
      <xdr:rowOff>613950</xdr:rowOff>
    </xdr:to>
    <xdr:sp macro="" textlink="">
      <xdr:nvSpPr>
        <xdr:cNvPr id="59" name="Rounded Rectangle 58">
          <a:hlinkClick xmlns:r="http://schemas.openxmlformats.org/officeDocument/2006/relationships" r:id="rId36" tooltip="Báo Cáo Nhập Xuất Tồn"/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SpPr/>
      </xdr:nvSpPr>
      <xdr:spPr>
        <a:xfrm>
          <a:off x="474345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Nhập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Tồn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542925</xdr:colOff>
      <xdr:row>0</xdr:row>
      <xdr:rowOff>47625</xdr:rowOff>
    </xdr:from>
    <xdr:to>
      <xdr:col>7</xdr:col>
      <xdr:colOff>546600</xdr:colOff>
      <xdr:row>0</xdr:row>
      <xdr:rowOff>299625</xdr:rowOff>
    </xdr:to>
    <xdr:sp macro="" textlink="">
      <xdr:nvSpPr>
        <xdr:cNvPr id="60" name="Rounded Rectangle 59">
          <a:hlinkClick xmlns:r="http://schemas.openxmlformats.org/officeDocument/2006/relationships" r:id="rId37" tooltip="Báo Cáo Tồng Hợp"/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SpPr/>
      </xdr:nvSpPr>
      <xdr:spPr>
        <a:xfrm>
          <a:off x="5895975" y="47625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542925</xdr:colOff>
      <xdr:row>0</xdr:row>
      <xdr:rowOff>361950</xdr:rowOff>
    </xdr:from>
    <xdr:to>
      <xdr:col>7</xdr:col>
      <xdr:colOff>546600</xdr:colOff>
      <xdr:row>0</xdr:row>
      <xdr:rowOff>613950</xdr:rowOff>
    </xdr:to>
    <xdr:sp macro="" textlink="">
      <xdr:nvSpPr>
        <xdr:cNvPr id="61" name="Rounded Rectangle 60">
          <a:hlinkClick xmlns:r="http://schemas.openxmlformats.org/officeDocument/2006/relationships" r:id="rId38" tooltip="In Phiếu Xuất Kho"/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SpPr/>
      </xdr:nvSpPr>
      <xdr:spPr>
        <a:xfrm>
          <a:off x="58959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In Phiếu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Kho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0</xdr:row>
      <xdr:rowOff>357438</xdr:rowOff>
    </xdr:from>
    <xdr:to>
      <xdr:col>2</xdr:col>
      <xdr:colOff>660900</xdr:colOff>
      <xdr:row>0</xdr:row>
      <xdr:rowOff>609438</xdr:rowOff>
    </xdr:to>
    <xdr:sp macro="" textlink="">
      <xdr:nvSpPr>
        <xdr:cNvPr id="62" name="Rounded Rectangle 61">
          <a:hlinkClick xmlns:r="http://schemas.openxmlformats.org/officeDocument/2006/relationships" r:id="rId39" tooltip="Danh Sách Sản Phẩm"/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0</xdr:row>
      <xdr:rowOff>52638</xdr:rowOff>
    </xdr:from>
    <xdr:to>
      <xdr:col>2</xdr:col>
      <xdr:colOff>660900</xdr:colOff>
      <xdr:row>0</xdr:row>
      <xdr:rowOff>304638</xdr:rowOff>
    </xdr:to>
    <xdr:sp macro="" textlink="">
      <xdr:nvSpPr>
        <xdr:cNvPr id="63" name="Rounded Rectangle 62">
          <a:hlinkClick xmlns:r="http://schemas.openxmlformats.org/officeDocument/2006/relationships" r:id="rId40" tooltip="Thông Tin Chung"/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1250633</xdr:colOff>
      <xdr:row>3</xdr:row>
      <xdr:rowOff>24245</xdr:rowOff>
    </xdr:from>
    <xdr:to>
      <xdr:col>6</xdr:col>
      <xdr:colOff>692468</xdr:colOff>
      <xdr:row>3</xdr:row>
      <xdr:rowOff>318653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955483" y="567170"/>
          <a:ext cx="3080385" cy="294408"/>
        </a:xfrm>
        <a:prstGeom prst="round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endParaRPr lang="vi-VN" sz="800" b="1">
            <a:noFill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142875</xdr:colOff>
      <xdr:row>0</xdr:row>
      <xdr:rowOff>38100</xdr:rowOff>
    </xdr:from>
    <xdr:to>
      <xdr:col>7</xdr:col>
      <xdr:colOff>1553008</xdr:colOff>
      <xdr:row>2</xdr:row>
      <xdr:rowOff>161925</xdr:rowOff>
    </xdr:to>
    <xdr:sp macro="" textlink="">
      <xdr:nvSpPr>
        <xdr:cNvPr id="3" name="Rounded Rectangle 2">
          <a:hlinkClick xmlns:r="http://schemas.openxmlformats.org/officeDocument/2006/relationships" r:id="rId1" tooltip="Bấm Vào Đây Để Quay Về Bán Hàng Và Thu Tiền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3676650" y="38100"/>
          <a:ext cx="3296083" cy="600075"/>
        </a:xfrm>
        <a:prstGeom prst="round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noFill/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noFill/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noFill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28576</xdr:colOff>
      <xdr:row>0</xdr:row>
      <xdr:rowOff>28575</xdr:rowOff>
    </xdr:from>
    <xdr:to>
      <xdr:col>5</xdr:col>
      <xdr:colOff>19051</xdr:colOff>
      <xdr:row>2</xdr:row>
      <xdr:rowOff>171450</xdr:rowOff>
    </xdr:to>
    <xdr:sp macro="" textlink="">
      <xdr:nvSpPr>
        <xdr:cNvPr id="4" name="Rounded Rectangle 3">
          <a:hlinkClick xmlns:r="http://schemas.openxmlformats.org/officeDocument/2006/relationships" r:id="rId2" tooltip="Bấm Vào Đây Để Quay Về Thông Tin Chung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28576" y="28575"/>
          <a:ext cx="3524250" cy="619125"/>
        </a:xfrm>
        <a:prstGeom prst="round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noFill/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noFill/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noFill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824564</xdr:colOff>
      <xdr:row>3</xdr:row>
      <xdr:rowOff>24245</xdr:rowOff>
    </xdr:from>
    <xdr:to>
      <xdr:col>7</xdr:col>
      <xdr:colOff>461312</xdr:colOff>
      <xdr:row>3</xdr:row>
      <xdr:rowOff>318653</xdr:rowOff>
    </xdr:to>
    <xdr:sp macro="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3358214" y="767195"/>
          <a:ext cx="3065748" cy="294408"/>
        </a:xfrm>
        <a:prstGeom prst="roundRect">
          <a:avLst/>
        </a:prstGeom>
        <a:noFill/>
        <a:ln w="12700"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endParaRPr lang="vi-VN" sz="800" b="1">
            <a:noFill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9524</xdr:colOff>
      <xdr:row>0</xdr:row>
      <xdr:rowOff>41845</xdr:rowOff>
    </xdr:from>
    <xdr:to>
      <xdr:col>10</xdr:col>
      <xdr:colOff>1152525</xdr:colOff>
      <xdr:row>2</xdr:row>
      <xdr:rowOff>177230</xdr:rowOff>
    </xdr:to>
    <xdr:sp macro="" textlink="">
      <xdr:nvSpPr>
        <xdr:cNvPr id="3" name="Rounded Rectangle 2">
          <a:hlinkClick xmlns:r="http://schemas.openxmlformats.org/officeDocument/2006/relationships" r:id="rId1" tooltip="Bấm Vào Đây Để Quay Về Bán Hàng Và Thu Tiền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3733799" y="41845"/>
          <a:ext cx="6191251" cy="630685"/>
        </a:xfrm>
        <a:prstGeom prst="round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noFill/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noFill/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noFill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38100</xdr:colOff>
      <xdr:row>0</xdr:row>
      <xdr:rowOff>31834</xdr:rowOff>
    </xdr:from>
    <xdr:to>
      <xdr:col>3</xdr:col>
      <xdr:colOff>1028700</xdr:colOff>
      <xdr:row>2</xdr:row>
      <xdr:rowOff>187241</xdr:rowOff>
    </xdr:to>
    <xdr:sp macro="" textlink="">
      <xdr:nvSpPr>
        <xdr:cNvPr id="4" name="Rounded Rectangle 3">
          <a:hlinkClick xmlns:r="http://schemas.openxmlformats.org/officeDocument/2006/relationships" r:id="rId2" tooltip="Bấm Vào Đây Để Quay Về Thông Tin Chung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38100" y="31834"/>
          <a:ext cx="3524250" cy="650707"/>
        </a:xfrm>
        <a:prstGeom prst="round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noFill/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noFill/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noFill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394200</xdr:colOff>
      <xdr:row>2</xdr:row>
      <xdr:rowOff>71025</xdr:rowOff>
    </xdr:to>
    <xdr:sp macro="" textlink="">
      <xdr:nvSpPr>
        <xdr:cNvPr id="2" name="Rounded Rectangle 1">
          <a:hlinkClick xmlns:r="http://schemas.openxmlformats.org/officeDocument/2006/relationships" r:id="rId1" tooltip="Thông Tin Chung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685800" y="18097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466725</xdr:colOff>
      <xdr:row>1</xdr:row>
      <xdr:rowOff>0</xdr:rowOff>
    </xdr:from>
    <xdr:to>
      <xdr:col>4</xdr:col>
      <xdr:colOff>175125</xdr:colOff>
      <xdr:row>2</xdr:row>
      <xdr:rowOff>71025</xdr:rowOff>
    </xdr:to>
    <xdr:sp macro="" textlink="">
      <xdr:nvSpPr>
        <xdr:cNvPr id="3" name="Rounded Rectangle 2">
          <a:hlinkClick xmlns:r="http://schemas.openxmlformats.org/officeDocument/2006/relationships" r:id="rId2" tooltip="Danh Sách Khách Hàng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1838325" y="18097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466725</xdr:colOff>
      <xdr:row>2</xdr:row>
      <xdr:rowOff>133350</xdr:rowOff>
    </xdr:from>
    <xdr:to>
      <xdr:col>4</xdr:col>
      <xdr:colOff>175125</xdr:colOff>
      <xdr:row>4</xdr:row>
      <xdr:rowOff>23400</xdr:rowOff>
    </xdr:to>
    <xdr:sp macro="" textlink="">
      <xdr:nvSpPr>
        <xdr:cNvPr id="4" name="Rounded Rectangle 3">
          <a:hlinkClick xmlns:r="http://schemas.openxmlformats.org/officeDocument/2006/relationships" r:id="rId3" tooltip="Danh Sách Nhà Cung Cấp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1838325" y="49530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28575</xdr:colOff>
      <xdr:row>1</xdr:row>
      <xdr:rowOff>0</xdr:rowOff>
    </xdr:from>
    <xdr:to>
      <xdr:col>7</xdr:col>
      <xdr:colOff>422775</xdr:colOff>
      <xdr:row>2</xdr:row>
      <xdr:rowOff>71025</xdr:rowOff>
    </xdr:to>
    <xdr:sp macro="" textlink="">
      <xdr:nvSpPr>
        <xdr:cNvPr id="5" name="Rounded Rectangle 4">
          <a:hlinkClick xmlns:r="http://schemas.openxmlformats.org/officeDocument/2006/relationships" r:id="rId4" tooltip="Mua Hàng Và Trả Tiền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4143375" y="18097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28575</xdr:colOff>
      <xdr:row>2</xdr:row>
      <xdr:rowOff>133350</xdr:rowOff>
    </xdr:from>
    <xdr:to>
      <xdr:col>7</xdr:col>
      <xdr:colOff>422775</xdr:colOff>
      <xdr:row>4</xdr:row>
      <xdr:rowOff>23400</xdr:rowOff>
    </xdr:to>
    <xdr:sp macro="" textlink="">
      <xdr:nvSpPr>
        <xdr:cNvPr id="6" name="Rounded Rectangle 5">
          <a:hlinkClick xmlns:r="http://schemas.openxmlformats.org/officeDocument/2006/relationships" r:id="rId5" tooltip="Bán Hàng Và Thu Tiền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4143375" y="49530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495300</xdr:colOff>
      <xdr:row>1</xdr:row>
      <xdr:rowOff>0</xdr:rowOff>
    </xdr:from>
    <xdr:to>
      <xdr:col>9</xdr:col>
      <xdr:colOff>203700</xdr:colOff>
      <xdr:row>2</xdr:row>
      <xdr:rowOff>71025</xdr:rowOff>
    </xdr:to>
    <xdr:sp macro="" textlink="">
      <xdr:nvSpPr>
        <xdr:cNvPr id="7" name="Rounded Rectangle 6">
          <a:hlinkClick xmlns:r="http://schemas.openxmlformats.org/officeDocument/2006/relationships" r:id="rId6" tooltip="Nghiệp Vụ Khác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5295900" y="18097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495300</xdr:colOff>
      <xdr:row>2</xdr:row>
      <xdr:rowOff>133350</xdr:rowOff>
    </xdr:from>
    <xdr:to>
      <xdr:col>9</xdr:col>
      <xdr:colOff>203700</xdr:colOff>
      <xdr:row>4</xdr:row>
      <xdr:rowOff>23400</xdr:rowOff>
    </xdr:to>
    <xdr:sp macro="" textlink="">
      <xdr:nvSpPr>
        <xdr:cNvPr id="8" name="Rounded Rectangle 7">
          <a:hlinkClick xmlns:r="http://schemas.openxmlformats.org/officeDocument/2006/relationships" r:id="rId7" tooltip="Báo Cáo Công Nợ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/>
      </xdr:nvSpPr>
      <xdr:spPr>
        <a:xfrm>
          <a:off x="5295900" y="49530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Công Nợ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276225</xdr:colOff>
      <xdr:row>1</xdr:row>
      <xdr:rowOff>0</xdr:rowOff>
    </xdr:from>
    <xdr:to>
      <xdr:col>10</xdr:col>
      <xdr:colOff>670425</xdr:colOff>
      <xdr:row>2</xdr:row>
      <xdr:rowOff>71025</xdr:rowOff>
    </xdr:to>
    <xdr:sp macro="" textlink="">
      <xdr:nvSpPr>
        <xdr:cNvPr id="9" name="Rounded Rectangle 8">
          <a:hlinkClick xmlns:r="http://schemas.openxmlformats.org/officeDocument/2006/relationships" r:id="rId8" tooltip="Báo Cáo Dòng Tiền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6448425" y="18097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Dòng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Tiền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276225</xdr:colOff>
      <xdr:row>2</xdr:row>
      <xdr:rowOff>133350</xdr:rowOff>
    </xdr:from>
    <xdr:to>
      <xdr:col>10</xdr:col>
      <xdr:colOff>670425</xdr:colOff>
      <xdr:row>4</xdr:row>
      <xdr:rowOff>23400</xdr:rowOff>
    </xdr:to>
    <xdr:sp macro="" textlink="">
      <xdr:nvSpPr>
        <xdr:cNvPr id="10" name="Rounded Rectangle 9">
          <a:hlinkClick xmlns:r="http://schemas.openxmlformats.org/officeDocument/2006/relationships" r:id="rId9" tooltip="Báo Cáo Nhập Xuất Tồn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6448425" y="49530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Nhập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Tồn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57150</xdr:colOff>
      <xdr:row>1</xdr:row>
      <xdr:rowOff>0</xdr:rowOff>
    </xdr:from>
    <xdr:to>
      <xdr:col>12</xdr:col>
      <xdr:colOff>451350</xdr:colOff>
      <xdr:row>2</xdr:row>
      <xdr:rowOff>71025</xdr:rowOff>
    </xdr:to>
    <xdr:sp macro="" textlink="">
      <xdr:nvSpPr>
        <xdr:cNvPr id="11" name="Rounded Rectangle 10">
          <a:hlinkClick xmlns:r="http://schemas.openxmlformats.org/officeDocument/2006/relationships" r:id="rId10" tooltip="Báo Cáo Tồng Hợp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7600950" y="18097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57150</xdr:colOff>
      <xdr:row>2</xdr:row>
      <xdr:rowOff>133350</xdr:rowOff>
    </xdr:from>
    <xdr:to>
      <xdr:col>12</xdr:col>
      <xdr:colOff>451350</xdr:colOff>
      <xdr:row>4</xdr:row>
      <xdr:rowOff>23400</xdr:rowOff>
    </xdr:to>
    <xdr:sp macro="" textlink="">
      <xdr:nvSpPr>
        <xdr:cNvPr id="12" name="Rounded Rectangle 11">
          <a:hlinkClick xmlns:r="http://schemas.openxmlformats.org/officeDocument/2006/relationships" r:id="rId11" tooltip="In Phiếu Xuất Kho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7600950" y="49530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In Phiếu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Kho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247650</xdr:colOff>
      <xdr:row>1</xdr:row>
      <xdr:rowOff>0</xdr:rowOff>
    </xdr:from>
    <xdr:to>
      <xdr:col>5</xdr:col>
      <xdr:colOff>641850</xdr:colOff>
      <xdr:row>2</xdr:row>
      <xdr:rowOff>71025</xdr:rowOff>
    </xdr:to>
    <xdr:sp macro="" textlink="">
      <xdr:nvSpPr>
        <xdr:cNvPr id="13" name="Rounded Rectangle 12">
          <a:hlinkClick xmlns:r="http://schemas.openxmlformats.org/officeDocument/2006/relationships" r:id="rId12" tooltip="Tài Sản Khấu Hao"/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2990850" y="18097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Tài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Khấu Hao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247650</xdr:colOff>
      <xdr:row>2</xdr:row>
      <xdr:rowOff>133350</xdr:rowOff>
    </xdr:from>
    <xdr:to>
      <xdr:col>5</xdr:col>
      <xdr:colOff>641850</xdr:colOff>
      <xdr:row>4</xdr:row>
      <xdr:rowOff>23400</xdr:rowOff>
    </xdr:to>
    <xdr:sp macro="" textlink="">
      <xdr:nvSpPr>
        <xdr:cNvPr id="14" name="Rounded Rectangle 13">
          <a:hlinkClick xmlns:r="http://schemas.openxmlformats.org/officeDocument/2006/relationships" r:id="rId13" tooltip="Bảng Lương Công Nhân Viên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2990850" y="49530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Bảng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Lương CNV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2</xdr:row>
      <xdr:rowOff>128838</xdr:rowOff>
    </xdr:from>
    <xdr:to>
      <xdr:col>2</xdr:col>
      <xdr:colOff>394200</xdr:colOff>
      <xdr:row>4</xdr:row>
      <xdr:rowOff>18888</xdr:rowOff>
    </xdr:to>
    <xdr:sp macro="" textlink="">
      <xdr:nvSpPr>
        <xdr:cNvPr id="15" name="Rounded Rectangle 14">
          <a:hlinkClick xmlns:r="http://schemas.openxmlformats.org/officeDocument/2006/relationships" r:id="rId14" tooltip="Danh Sách Sản Phẩm"/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685800" y="49078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695325</xdr:colOff>
      <xdr:row>0</xdr:row>
      <xdr:rowOff>47625</xdr:rowOff>
    </xdr:from>
    <xdr:to>
      <xdr:col>6</xdr:col>
      <xdr:colOff>41775</xdr:colOff>
      <xdr:row>0</xdr:row>
      <xdr:rowOff>299625</xdr:rowOff>
    </xdr:to>
    <xdr:sp macro="" textlink="">
      <xdr:nvSpPr>
        <xdr:cNvPr id="22" name="Rounded Rectangle 21">
          <a:hlinkClick xmlns:r="http://schemas.openxmlformats.org/officeDocument/2006/relationships" r:id="rId1" tooltip="Danh Sách Khách Hàng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</xdr:col>
      <xdr:colOff>695325</xdr:colOff>
      <xdr:row>0</xdr:row>
      <xdr:rowOff>361950</xdr:rowOff>
    </xdr:from>
    <xdr:to>
      <xdr:col>6</xdr:col>
      <xdr:colOff>41775</xdr:colOff>
      <xdr:row>0</xdr:row>
      <xdr:rowOff>613950</xdr:rowOff>
    </xdr:to>
    <xdr:sp macro="" textlink="">
      <xdr:nvSpPr>
        <xdr:cNvPr id="23" name="Rounded Rectangle 22">
          <a:hlinkClick xmlns:r="http://schemas.openxmlformats.org/officeDocument/2006/relationships" r:id="rId2" tooltip="Danh Sách Nhà Cung Cấp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6</xdr:col>
      <xdr:colOff>114300</xdr:colOff>
      <xdr:row>0</xdr:row>
      <xdr:rowOff>47625</xdr:rowOff>
    </xdr:from>
    <xdr:to>
      <xdr:col>7</xdr:col>
      <xdr:colOff>117975</xdr:colOff>
      <xdr:row>0</xdr:row>
      <xdr:rowOff>299625</xdr:rowOff>
    </xdr:to>
    <xdr:sp macro="" textlink="">
      <xdr:nvSpPr>
        <xdr:cNvPr id="24" name="Rounded Rectangle 23">
          <a:hlinkClick xmlns:r="http://schemas.openxmlformats.org/officeDocument/2006/relationships" r:id="rId3" tooltip="Mua Hàng Và Trả Tiền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6</xdr:col>
      <xdr:colOff>114300</xdr:colOff>
      <xdr:row>0</xdr:row>
      <xdr:rowOff>361950</xdr:rowOff>
    </xdr:from>
    <xdr:to>
      <xdr:col>7</xdr:col>
      <xdr:colOff>117975</xdr:colOff>
      <xdr:row>0</xdr:row>
      <xdr:rowOff>613950</xdr:rowOff>
    </xdr:to>
    <xdr:sp macro="" textlink="">
      <xdr:nvSpPr>
        <xdr:cNvPr id="25" name="Rounded Rectangle 24">
          <a:hlinkClick xmlns:r="http://schemas.openxmlformats.org/officeDocument/2006/relationships" r:id="rId4" tooltip="Bán Hàng Và Thu Tiền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7</xdr:col>
      <xdr:colOff>190500</xdr:colOff>
      <xdr:row>0</xdr:row>
      <xdr:rowOff>47625</xdr:rowOff>
    </xdr:from>
    <xdr:to>
      <xdr:col>8</xdr:col>
      <xdr:colOff>194175</xdr:colOff>
      <xdr:row>0</xdr:row>
      <xdr:rowOff>299625</xdr:rowOff>
    </xdr:to>
    <xdr:sp macro="" textlink="">
      <xdr:nvSpPr>
        <xdr:cNvPr id="26" name="Rounded Rectangle 25">
          <a:hlinkClick xmlns:r="http://schemas.openxmlformats.org/officeDocument/2006/relationships" r:id="rId5" tooltip="Nghiệp Vụ Khác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7</xdr:col>
      <xdr:colOff>180975</xdr:colOff>
      <xdr:row>0</xdr:row>
      <xdr:rowOff>361950</xdr:rowOff>
    </xdr:from>
    <xdr:to>
      <xdr:col>8</xdr:col>
      <xdr:colOff>184650</xdr:colOff>
      <xdr:row>0</xdr:row>
      <xdr:rowOff>613950</xdr:rowOff>
    </xdr:to>
    <xdr:sp macro="" textlink="">
      <xdr:nvSpPr>
        <xdr:cNvPr id="27" name="Rounded Rectangle 26">
          <a:hlinkClick xmlns:r="http://schemas.openxmlformats.org/officeDocument/2006/relationships" r:id="rId6" tooltip="Báo Cáo Tồng Hợp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581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357438</xdr:rowOff>
    </xdr:from>
    <xdr:to>
      <xdr:col>2</xdr:col>
      <xdr:colOff>622800</xdr:colOff>
      <xdr:row>0</xdr:row>
      <xdr:rowOff>609438</xdr:rowOff>
    </xdr:to>
    <xdr:sp macro="" textlink="">
      <xdr:nvSpPr>
        <xdr:cNvPr id="28" name="Rounded Rectangle 27">
          <a:hlinkClick xmlns:r="http://schemas.openxmlformats.org/officeDocument/2006/relationships" r:id="rId7" tooltip="Danh Sách Sản Phẩm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Phẩm</a:t>
          </a:r>
          <a:endParaRPr lang="vi-VN" sz="800" b="1" baseline="0">
            <a:solidFill>
              <a:srgbClr val="E3E7ED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52638</xdr:rowOff>
    </xdr:from>
    <xdr:to>
      <xdr:col>2</xdr:col>
      <xdr:colOff>622800</xdr:colOff>
      <xdr:row>0</xdr:row>
      <xdr:rowOff>304638</xdr:rowOff>
    </xdr:to>
    <xdr:sp macro="" textlink="">
      <xdr:nvSpPr>
        <xdr:cNvPr id="29" name="Rounded Rectangle 28">
          <a:hlinkClick xmlns:r="http://schemas.openxmlformats.org/officeDocument/2006/relationships" r:id="rId8" tooltip="Thông Tin Chung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695325</xdr:colOff>
      <xdr:row>0</xdr:row>
      <xdr:rowOff>47625</xdr:rowOff>
    </xdr:from>
    <xdr:to>
      <xdr:col>3</xdr:col>
      <xdr:colOff>546600</xdr:colOff>
      <xdr:row>0</xdr:row>
      <xdr:rowOff>299625</xdr:rowOff>
    </xdr:to>
    <xdr:sp macro="" textlink="">
      <xdr:nvSpPr>
        <xdr:cNvPr id="14" name="Rounded Rectangle 13">
          <a:hlinkClick xmlns:r="http://schemas.openxmlformats.org/officeDocument/2006/relationships" r:id="rId1" tooltip="Danh Sách Khách Hàng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</xdr:col>
      <xdr:colOff>695325</xdr:colOff>
      <xdr:row>0</xdr:row>
      <xdr:rowOff>361950</xdr:rowOff>
    </xdr:from>
    <xdr:to>
      <xdr:col>3</xdr:col>
      <xdr:colOff>546600</xdr:colOff>
      <xdr:row>0</xdr:row>
      <xdr:rowOff>613950</xdr:rowOff>
    </xdr:to>
    <xdr:sp macro="" textlink="">
      <xdr:nvSpPr>
        <xdr:cNvPr id="15" name="Rounded Rectangle 14">
          <a:hlinkClick xmlns:r="http://schemas.openxmlformats.org/officeDocument/2006/relationships" r:id="rId2" tooltip="Danh Sách Nhà Cung Cấp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3</xdr:col>
      <xdr:colOff>619125</xdr:colOff>
      <xdr:row>0</xdr:row>
      <xdr:rowOff>47625</xdr:rowOff>
    </xdr:from>
    <xdr:to>
      <xdr:col>4</xdr:col>
      <xdr:colOff>889500</xdr:colOff>
      <xdr:row>0</xdr:row>
      <xdr:rowOff>299625</xdr:rowOff>
    </xdr:to>
    <xdr:sp macro="" textlink="">
      <xdr:nvSpPr>
        <xdr:cNvPr id="16" name="Rounded Rectangle 15">
          <a:hlinkClick xmlns:r="http://schemas.openxmlformats.org/officeDocument/2006/relationships" r:id="rId3" tooltip="Mua Hàng Và Trả Tiền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3</xdr:col>
      <xdr:colOff>619125</xdr:colOff>
      <xdr:row>0</xdr:row>
      <xdr:rowOff>361950</xdr:rowOff>
    </xdr:from>
    <xdr:to>
      <xdr:col>4</xdr:col>
      <xdr:colOff>889500</xdr:colOff>
      <xdr:row>0</xdr:row>
      <xdr:rowOff>613950</xdr:rowOff>
    </xdr:to>
    <xdr:sp macro="" textlink="">
      <xdr:nvSpPr>
        <xdr:cNvPr id="17" name="Rounded Rectangle 16">
          <a:hlinkClick xmlns:r="http://schemas.openxmlformats.org/officeDocument/2006/relationships" r:id="rId4" tooltip="Bán Hàng Và Thu Tiền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962025</xdr:colOff>
      <xdr:row>0</xdr:row>
      <xdr:rowOff>47625</xdr:rowOff>
    </xdr:from>
    <xdr:to>
      <xdr:col>5</xdr:col>
      <xdr:colOff>470400</xdr:colOff>
      <xdr:row>0</xdr:row>
      <xdr:rowOff>299625</xdr:rowOff>
    </xdr:to>
    <xdr:sp macro="" textlink="">
      <xdr:nvSpPr>
        <xdr:cNvPr id="18" name="Rounded Rectangle 17">
          <a:hlinkClick xmlns:r="http://schemas.openxmlformats.org/officeDocument/2006/relationships" r:id="rId5" tooltip="Nghiệp Vụ Khác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952500</xdr:colOff>
      <xdr:row>0</xdr:row>
      <xdr:rowOff>361950</xdr:rowOff>
    </xdr:from>
    <xdr:to>
      <xdr:col>5</xdr:col>
      <xdr:colOff>460875</xdr:colOff>
      <xdr:row>0</xdr:row>
      <xdr:rowOff>613950</xdr:rowOff>
    </xdr:to>
    <xdr:sp macro="" textlink="">
      <xdr:nvSpPr>
        <xdr:cNvPr id="19" name="Rounded Rectangle 18">
          <a:hlinkClick xmlns:r="http://schemas.openxmlformats.org/officeDocument/2006/relationships" r:id="rId6" tooltip="Báo Cáo Tồng Hợp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3581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357438</xdr:rowOff>
    </xdr:from>
    <xdr:to>
      <xdr:col>2</xdr:col>
      <xdr:colOff>622800</xdr:colOff>
      <xdr:row>0</xdr:row>
      <xdr:rowOff>609438</xdr:rowOff>
    </xdr:to>
    <xdr:sp macro="" textlink="">
      <xdr:nvSpPr>
        <xdr:cNvPr id="20" name="Rounded Rectangle 19">
          <a:hlinkClick xmlns:r="http://schemas.openxmlformats.org/officeDocument/2006/relationships" r:id="rId7" tooltip="Danh Sách Sản Phẩm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52638</xdr:rowOff>
    </xdr:from>
    <xdr:to>
      <xdr:col>2</xdr:col>
      <xdr:colOff>622800</xdr:colOff>
      <xdr:row>0</xdr:row>
      <xdr:rowOff>304638</xdr:rowOff>
    </xdr:to>
    <xdr:sp macro="" textlink="">
      <xdr:nvSpPr>
        <xdr:cNvPr id="21" name="Rounded Rectangle 20">
          <a:hlinkClick xmlns:r="http://schemas.openxmlformats.org/officeDocument/2006/relationships" r:id="rId8" tooltip="Thông Tin Chung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695325</xdr:colOff>
      <xdr:row>0</xdr:row>
      <xdr:rowOff>47625</xdr:rowOff>
    </xdr:from>
    <xdr:to>
      <xdr:col>3</xdr:col>
      <xdr:colOff>546600</xdr:colOff>
      <xdr:row>0</xdr:row>
      <xdr:rowOff>299625</xdr:rowOff>
    </xdr:to>
    <xdr:sp macro="" textlink="">
      <xdr:nvSpPr>
        <xdr:cNvPr id="14" name="Rounded Rectangle 13">
          <a:hlinkClick xmlns:r="http://schemas.openxmlformats.org/officeDocument/2006/relationships" r:id="rId1" tooltip="Danh Sách Khách Hàng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</xdr:col>
      <xdr:colOff>695325</xdr:colOff>
      <xdr:row>0</xdr:row>
      <xdr:rowOff>361950</xdr:rowOff>
    </xdr:from>
    <xdr:to>
      <xdr:col>3</xdr:col>
      <xdr:colOff>546600</xdr:colOff>
      <xdr:row>0</xdr:row>
      <xdr:rowOff>613950</xdr:rowOff>
    </xdr:to>
    <xdr:sp macro="" textlink="">
      <xdr:nvSpPr>
        <xdr:cNvPr id="15" name="Rounded Rectangle 14">
          <a:hlinkClick xmlns:r="http://schemas.openxmlformats.org/officeDocument/2006/relationships" r:id="rId2" tooltip="Danh Sách Nhà Cung Cấp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3</xdr:col>
      <xdr:colOff>619125</xdr:colOff>
      <xdr:row>0</xdr:row>
      <xdr:rowOff>47625</xdr:rowOff>
    </xdr:from>
    <xdr:to>
      <xdr:col>4</xdr:col>
      <xdr:colOff>889500</xdr:colOff>
      <xdr:row>0</xdr:row>
      <xdr:rowOff>299625</xdr:rowOff>
    </xdr:to>
    <xdr:sp macro="" textlink="">
      <xdr:nvSpPr>
        <xdr:cNvPr id="28" name="Rounded Rectangle 27">
          <a:hlinkClick xmlns:r="http://schemas.openxmlformats.org/officeDocument/2006/relationships" r:id="rId3" tooltip="Mua Hàng Và Trả Tiền"/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3</xdr:col>
      <xdr:colOff>619125</xdr:colOff>
      <xdr:row>0</xdr:row>
      <xdr:rowOff>361950</xdr:rowOff>
    </xdr:from>
    <xdr:to>
      <xdr:col>4</xdr:col>
      <xdr:colOff>889500</xdr:colOff>
      <xdr:row>0</xdr:row>
      <xdr:rowOff>613950</xdr:rowOff>
    </xdr:to>
    <xdr:sp macro="" textlink="">
      <xdr:nvSpPr>
        <xdr:cNvPr id="29" name="Rounded Rectangle 28">
          <a:hlinkClick xmlns:r="http://schemas.openxmlformats.org/officeDocument/2006/relationships" r:id="rId4" tooltip="Bán Hàng Và Thu Tiền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962025</xdr:colOff>
      <xdr:row>0</xdr:row>
      <xdr:rowOff>47625</xdr:rowOff>
    </xdr:from>
    <xdr:to>
      <xdr:col>5</xdr:col>
      <xdr:colOff>470400</xdr:colOff>
      <xdr:row>0</xdr:row>
      <xdr:rowOff>299625</xdr:rowOff>
    </xdr:to>
    <xdr:sp macro="" textlink="">
      <xdr:nvSpPr>
        <xdr:cNvPr id="30" name="Rounded Rectangle 29">
          <a:hlinkClick xmlns:r="http://schemas.openxmlformats.org/officeDocument/2006/relationships" r:id="rId5" tooltip="Nghiệp Vụ Khác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952500</xdr:colOff>
      <xdr:row>0</xdr:row>
      <xdr:rowOff>361950</xdr:rowOff>
    </xdr:from>
    <xdr:to>
      <xdr:col>5</xdr:col>
      <xdr:colOff>460875</xdr:colOff>
      <xdr:row>0</xdr:row>
      <xdr:rowOff>613950</xdr:rowOff>
    </xdr:to>
    <xdr:sp macro="" textlink="">
      <xdr:nvSpPr>
        <xdr:cNvPr id="31" name="Rounded Rectangle 30">
          <a:hlinkClick xmlns:r="http://schemas.openxmlformats.org/officeDocument/2006/relationships" r:id="rId6" tooltip="Báo Cáo Tồng Hợp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3581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357438</xdr:rowOff>
    </xdr:from>
    <xdr:to>
      <xdr:col>2</xdr:col>
      <xdr:colOff>622800</xdr:colOff>
      <xdr:row>0</xdr:row>
      <xdr:rowOff>609438</xdr:rowOff>
    </xdr:to>
    <xdr:sp macro="" textlink="">
      <xdr:nvSpPr>
        <xdr:cNvPr id="32" name="Rounded Rectangle 31">
          <a:hlinkClick xmlns:r="http://schemas.openxmlformats.org/officeDocument/2006/relationships" r:id="rId7" tooltip="Danh Sách Sản Phẩm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52638</xdr:rowOff>
    </xdr:from>
    <xdr:to>
      <xdr:col>2</xdr:col>
      <xdr:colOff>622800</xdr:colOff>
      <xdr:row>0</xdr:row>
      <xdr:rowOff>304638</xdr:rowOff>
    </xdr:to>
    <xdr:sp macro="" textlink="">
      <xdr:nvSpPr>
        <xdr:cNvPr id="33" name="Rounded Rectangle 32">
          <a:hlinkClick xmlns:r="http://schemas.openxmlformats.org/officeDocument/2006/relationships" r:id="rId8" tooltip="Thông Tin Chung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47625</xdr:rowOff>
    </xdr:from>
    <xdr:to>
      <xdr:col>2</xdr:col>
      <xdr:colOff>622800</xdr:colOff>
      <xdr:row>0</xdr:row>
      <xdr:rowOff>299625</xdr:rowOff>
    </xdr:to>
    <xdr:sp macro="" textlink="">
      <xdr:nvSpPr>
        <xdr:cNvPr id="2" name="Rounded Rectangle 1">
          <a:hlinkClick xmlns:r="http://schemas.openxmlformats.org/officeDocument/2006/relationships" r:id="rId1" tooltip="Thông Tin Chung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3335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695325</xdr:colOff>
      <xdr:row>0</xdr:row>
      <xdr:rowOff>47625</xdr:rowOff>
    </xdr:from>
    <xdr:to>
      <xdr:col>3</xdr:col>
      <xdr:colOff>584700</xdr:colOff>
      <xdr:row>0</xdr:row>
      <xdr:rowOff>299625</xdr:rowOff>
    </xdr:to>
    <xdr:sp macro="" textlink="">
      <xdr:nvSpPr>
        <xdr:cNvPr id="3" name="Rounded Rectangle 2">
          <a:hlinkClick xmlns:r="http://schemas.openxmlformats.org/officeDocument/2006/relationships" r:id="rId2" tooltip="Danh Sách Khách Hàng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695325</xdr:colOff>
      <xdr:row>0</xdr:row>
      <xdr:rowOff>361950</xdr:rowOff>
    </xdr:from>
    <xdr:to>
      <xdr:col>3</xdr:col>
      <xdr:colOff>584700</xdr:colOff>
      <xdr:row>0</xdr:row>
      <xdr:rowOff>613950</xdr:rowOff>
    </xdr:to>
    <xdr:sp macro="" textlink="">
      <xdr:nvSpPr>
        <xdr:cNvPr id="4" name="Rounded Rectangle 3">
          <a:hlinkClick xmlns:r="http://schemas.openxmlformats.org/officeDocument/2006/relationships" r:id="rId3" tooltip="Danh Sách Nhà Cung Cấp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733425</xdr:colOff>
      <xdr:row>0</xdr:row>
      <xdr:rowOff>47625</xdr:rowOff>
    </xdr:from>
    <xdr:to>
      <xdr:col>6</xdr:col>
      <xdr:colOff>270375</xdr:colOff>
      <xdr:row>0</xdr:row>
      <xdr:rowOff>299625</xdr:rowOff>
    </xdr:to>
    <xdr:sp macro="" textlink="">
      <xdr:nvSpPr>
        <xdr:cNvPr id="5" name="Rounded Rectangle 4">
          <a:hlinkClick xmlns:r="http://schemas.openxmlformats.org/officeDocument/2006/relationships" r:id="rId4" tooltip="Mua Hàng Và Trả Tiền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733425</xdr:colOff>
      <xdr:row>0</xdr:row>
      <xdr:rowOff>361950</xdr:rowOff>
    </xdr:from>
    <xdr:to>
      <xdr:col>6</xdr:col>
      <xdr:colOff>270375</xdr:colOff>
      <xdr:row>0</xdr:row>
      <xdr:rowOff>613950</xdr:rowOff>
    </xdr:to>
    <xdr:sp macro="" textlink="">
      <xdr:nvSpPr>
        <xdr:cNvPr id="6" name="Rounded Rectangle 5">
          <a:hlinkClick xmlns:r="http://schemas.openxmlformats.org/officeDocument/2006/relationships" r:id="rId5" tooltip="Bán Hàng Và Thu Tiền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359092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342900</xdr:colOff>
      <xdr:row>0</xdr:row>
      <xdr:rowOff>47625</xdr:rowOff>
    </xdr:from>
    <xdr:to>
      <xdr:col>7</xdr:col>
      <xdr:colOff>613275</xdr:colOff>
      <xdr:row>0</xdr:row>
      <xdr:rowOff>299625</xdr:rowOff>
    </xdr:to>
    <xdr:sp macro="" textlink="">
      <xdr:nvSpPr>
        <xdr:cNvPr id="7" name="Rounded Rectangle 6">
          <a:hlinkClick xmlns:r="http://schemas.openxmlformats.org/officeDocument/2006/relationships" r:id="rId6" tooltip="Nghiệp Vụ Khác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74345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342900</xdr:colOff>
      <xdr:row>0</xdr:row>
      <xdr:rowOff>361950</xdr:rowOff>
    </xdr:from>
    <xdr:to>
      <xdr:col>7</xdr:col>
      <xdr:colOff>613275</xdr:colOff>
      <xdr:row>0</xdr:row>
      <xdr:rowOff>613950</xdr:rowOff>
    </xdr:to>
    <xdr:sp macro="" textlink="">
      <xdr:nvSpPr>
        <xdr:cNvPr id="8" name="Rounded Rectangle 7">
          <a:hlinkClick xmlns:r="http://schemas.openxmlformats.org/officeDocument/2006/relationships" r:id="rId7" tooltip="Báo Cáo Công Nợ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474345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Công Nợ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685800</xdr:colOff>
      <xdr:row>0</xdr:row>
      <xdr:rowOff>47625</xdr:rowOff>
    </xdr:from>
    <xdr:to>
      <xdr:col>8</xdr:col>
      <xdr:colOff>689475</xdr:colOff>
      <xdr:row>0</xdr:row>
      <xdr:rowOff>299625</xdr:rowOff>
    </xdr:to>
    <xdr:sp macro="" textlink="">
      <xdr:nvSpPr>
        <xdr:cNvPr id="9" name="Rounded Rectangle 8">
          <a:hlinkClick xmlns:r="http://schemas.openxmlformats.org/officeDocument/2006/relationships" r:id="rId8" tooltip="Báo Cáo Dòng Tiền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8959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Dòng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Tiền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685800</xdr:colOff>
      <xdr:row>0</xdr:row>
      <xdr:rowOff>361950</xdr:rowOff>
    </xdr:from>
    <xdr:to>
      <xdr:col>8</xdr:col>
      <xdr:colOff>689475</xdr:colOff>
      <xdr:row>0</xdr:row>
      <xdr:rowOff>613950</xdr:rowOff>
    </xdr:to>
    <xdr:sp macro="" textlink="">
      <xdr:nvSpPr>
        <xdr:cNvPr id="10" name="Rounded Rectangle 9">
          <a:hlinkClick xmlns:r="http://schemas.openxmlformats.org/officeDocument/2006/relationships" r:id="rId9" tooltip="Báo Cáo Nhập Xuất Tồn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8959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Nhập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Tồn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762000</xdr:colOff>
      <xdr:row>0</xdr:row>
      <xdr:rowOff>47625</xdr:rowOff>
    </xdr:from>
    <xdr:to>
      <xdr:col>9</xdr:col>
      <xdr:colOff>765675</xdr:colOff>
      <xdr:row>0</xdr:row>
      <xdr:rowOff>299625</xdr:rowOff>
    </xdr:to>
    <xdr:sp macro="" textlink="">
      <xdr:nvSpPr>
        <xdr:cNvPr id="11" name="Rounded Rectangle 10">
          <a:hlinkClick xmlns:r="http://schemas.openxmlformats.org/officeDocument/2006/relationships" r:id="rId10" tooltip="Báo Cáo Tồng Hợp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70485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762000</xdr:colOff>
      <xdr:row>0</xdr:row>
      <xdr:rowOff>361950</xdr:rowOff>
    </xdr:from>
    <xdr:to>
      <xdr:col>9</xdr:col>
      <xdr:colOff>765675</xdr:colOff>
      <xdr:row>0</xdr:row>
      <xdr:rowOff>613950</xdr:rowOff>
    </xdr:to>
    <xdr:sp macro="" textlink="">
      <xdr:nvSpPr>
        <xdr:cNvPr id="12" name="Rounded Rectangle 11">
          <a:hlinkClick xmlns:r="http://schemas.openxmlformats.org/officeDocument/2006/relationships" r:id="rId11" tooltip="In Phiếu Xuất Kho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0485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In Phiếu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Kho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657225</xdr:colOff>
      <xdr:row>0</xdr:row>
      <xdr:rowOff>47625</xdr:rowOff>
    </xdr:from>
    <xdr:to>
      <xdr:col>4</xdr:col>
      <xdr:colOff>660900</xdr:colOff>
      <xdr:row>0</xdr:row>
      <xdr:rowOff>299625</xdr:rowOff>
    </xdr:to>
    <xdr:sp macro="" textlink="">
      <xdr:nvSpPr>
        <xdr:cNvPr id="13" name="Rounded Rectangle 12">
          <a:hlinkClick xmlns:r="http://schemas.openxmlformats.org/officeDocument/2006/relationships" r:id="rId12" tooltip="Tài Sản Khấu Hao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27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Tài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Khấu Hao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657225</xdr:colOff>
      <xdr:row>0</xdr:row>
      <xdr:rowOff>361950</xdr:rowOff>
    </xdr:from>
    <xdr:to>
      <xdr:col>4</xdr:col>
      <xdr:colOff>660900</xdr:colOff>
      <xdr:row>0</xdr:row>
      <xdr:rowOff>613950</xdr:rowOff>
    </xdr:to>
    <xdr:sp macro="" textlink="">
      <xdr:nvSpPr>
        <xdr:cNvPr id="14" name="Rounded Rectangle 13">
          <a:hlinkClick xmlns:r="http://schemas.openxmlformats.org/officeDocument/2006/relationships" r:id="rId13" tooltip="Bảng Lương Công Nhân Viên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Bảng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Lương CNV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0</xdr:row>
      <xdr:rowOff>357438</xdr:rowOff>
    </xdr:from>
    <xdr:to>
      <xdr:col>2</xdr:col>
      <xdr:colOff>622800</xdr:colOff>
      <xdr:row>0</xdr:row>
      <xdr:rowOff>609438</xdr:rowOff>
    </xdr:to>
    <xdr:sp macro="" textlink="">
      <xdr:nvSpPr>
        <xdr:cNvPr id="15" name="Rounded Rectangle 14">
          <a:hlinkClick xmlns:r="http://schemas.openxmlformats.org/officeDocument/2006/relationships" r:id="rId14" tooltip="Danh Sách Sản Phẩm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47625</xdr:rowOff>
    </xdr:from>
    <xdr:to>
      <xdr:col>2</xdr:col>
      <xdr:colOff>622800</xdr:colOff>
      <xdr:row>0</xdr:row>
      <xdr:rowOff>299625</xdr:rowOff>
    </xdr:to>
    <xdr:sp macro="" textlink="">
      <xdr:nvSpPr>
        <xdr:cNvPr id="2" name="Rounded Rectangle 1">
          <a:hlinkClick xmlns:r="http://schemas.openxmlformats.org/officeDocument/2006/relationships" r:id="rId1" tooltip="Thông Tin Chung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3335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695325</xdr:colOff>
      <xdr:row>0</xdr:row>
      <xdr:rowOff>47625</xdr:rowOff>
    </xdr:from>
    <xdr:to>
      <xdr:col>3</xdr:col>
      <xdr:colOff>584700</xdr:colOff>
      <xdr:row>0</xdr:row>
      <xdr:rowOff>299625</xdr:rowOff>
    </xdr:to>
    <xdr:sp macro="" textlink="">
      <xdr:nvSpPr>
        <xdr:cNvPr id="3" name="Rounded Rectangle 2">
          <a:hlinkClick xmlns:r="http://schemas.openxmlformats.org/officeDocument/2006/relationships" r:id="rId2" tooltip="Danh Sách Khách Hàng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695325</xdr:colOff>
      <xdr:row>0</xdr:row>
      <xdr:rowOff>361950</xdr:rowOff>
    </xdr:from>
    <xdr:to>
      <xdr:col>3</xdr:col>
      <xdr:colOff>584700</xdr:colOff>
      <xdr:row>0</xdr:row>
      <xdr:rowOff>613950</xdr:rowOff>
    </xdr:to>
    <xdr:sp macro="" textlink="">
      <xdr:nvSpPr>
        <xdr:cNvPr id="4" name="Rounded Rectangle 3">
          <a:hlinkClick xmlns:r="http://schemas.openxmlformats.org/officeDocument/2006/relationships" r:id="rId3" tooltip="Danh Sách Nhà Cung Cấp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304800</xdr:colOff>
      <xdr:row>0</xdr:row>
      <xdr:rowOff>47625</xdr:rowOff>
    </xdr:from>
    <xdr:to>
      <xdr:col>6</xdr:col>
      <xdr:colOff>308475</xdr:colOff>
      <xdr:row>0</xdr:row>
      <xdr:rowOff>299625</xdr:rowOff>
    </xdr:to>
    <xdr:sp macro="" textlink="">
      <xdr:nvSpPr>
        <xdr:cNvPr id="5" name="Rounded Rectangle 4">
          <a:hlinkClick xmlns:r="http://schemas.openxmlformats.org/officeDocument/2006/relationships" r:id="rId4" tooltip="Mua Hàng Và Trả Tiền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304800</xdr:colOff>
      <xdr:row>0</xdr:row>
      <xdr:rowOff>361950</xdr:rowOff>
    </xdr:from>
    <xdr:to>
      <xdr:col>6</xdr:col>
      <xdr:colOff>308475</xdr:colOff>
      <xdr:row>0</xdr:row>
      <xdr:rowOff>613950</xdr:rowOff>
    </xdr:to>
    <xdr:sp macro="" textlink="">
      <xdr:nvSpPr>
        <xdr:cNvPr id="6" name="Rounded Rectangle 5">
          <a:hlinkClick xmlns:r="http://schemas.openxmlformats.org/officeDocument/2006/relationships" r:id="rId5" tooltip="Bán Hàng Và Thu Tiền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359092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381000</xdr:colOff>
      <xdr:row>0</xdr:row>
      <xdr:rowOff>47625</xdr:rowOff>
    </xdr:from>
    <xdr:to>
      <xdr:col>7</xdr:col>
      <xdr:colOff>384675</xdr:colOff>
      <xdr:row>0</xdr:row>
      <xdr:rowOff>299625</xdr:rowOff>
    </xdr:to>
    <xdr:sp macro="" textlink="">
      <xdr:nvSpPr>
        <xdr:cNvPr id="7" name="Rounded Rectangle 6">
          <a:hlinkClick xmlns:r="http://schemas.openxmlformats.org/officeDocument/2006/relationships" r:id="rId6" tooltip="Nghiệp Vụ Khác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74345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381000</xdr:colOff>
      <xdr:row>0</xdr:row>
      <xdr:rowOff>361950</xdr:rowOff>
    </xdr:from>
    <xdr:to>
      <xdr:col>7</xdr:col>
      <xdr:colOff>384675</xdr:colOff>
      <xdr:row>0</xdr:row>
      <xdr:rowOff>613950</xdr:rowOff>
    </xdr:to>
    <xdr:sp macro="" textlink="">
      <xdr:nvSpPr>
        <xdr:cNvPr id="8" name="Rounded Rectangle 7">
          <a:hlinkClick xmlns:r="http://schemas.openxmlformats.org/officeDocument/2006/relationships" r:id="rId7" tooltip="Báo Cáo Công Nợ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474345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Công Nợ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457200</xdr:colOff>
      <xdr:row>0</xdr:row>
      <xdr:rowOff>47625</xdr:rowOff>
    </xdr:from>
    <xdr:to>
      <xdr:col>8</xdr:col>
      <xdr:colOff>460875</xdr:colOff>
      <xdr:row>0</xdr:row>
      <xdr:rowOff>299625</xdr:rowOff>
    </xdr:to>
    <xdr:sp macro="" textlink="">
      <xdr:nvSpPr>
        <xdr:cNvPr id="9" name="Rounded Rectangle 8">
          <a:hlinkClick xmlns:r="http://schemas.openxmlformats.org/officeDocument/2006/relationships" r:id="rId8" tooltip="Báo Cáo Dòng Tiền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58959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Dòng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Tiền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457200</xdr:colOff>
      <xdr:row>0</xdr:row>
      <xdr:rowOff>361950</xdr:rowOff>
    </xdr:from>
    <xdr:to>
      <xdr:col>8</xdr:col>
      <xdr:colOff>460875</xdr:colOff>
      <xdr:row>0</xdr:row>
      <xdr:rowOff>613950</xdr:rowOff>
    </xdr:to>
    <xdr:sp macro="" textlink="">
      <xdr:nvSpPr>
        <xdr:cNvPr id="10" name="Rounded Rectangle 9">
          <a:hlinkClick xmlns:r="http://schemas.openxmlformats.org/officeDocument/2006/relationships" r:id="rId9" tooltip="Báo Cáo Nhập Xuất Tồn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58959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Nhập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Tồn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533400</xdr:colOff>
      <xdr:row>0</xdr:row>
      <xdr:rowOff>47625</xdr:rowOff>
    </xdr:from>
    <xdr:to>
      <xdr:col>9</xdr:col>
      <xdr:colOff>537075</xdr:colOff>
      <xdr:row>0</xdr:row>
      <xdr:rowOff>299625</xdr:rowOff>
    </xdr:to>
    <xdr:sp macro="" textlink="">
      <xdr:nvSpPr>
        <xdr:cNvPr id="11" name="Rounded Rectangle 10">
          <a:hlinkClick xmlns:r="http://schemas.openxmlformats.org/officeDocument/2006/relationships" r:id="rId10" tooltip="Báo Cáo Tồng Hợp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70485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533400</xdr:colOff>
      <xdr:row>0</xdr:row>
      <xdr:rowOff>361950</xdr:rowOff>
    </xdr:from>
    <xdr:to>
      <xdr:col>9</xdr:col>
      <xdr:colOff>537075</xdr:colOff>
      <xdr:row>0</xdr:row>
      <xdr:rowOff>613950</xdr:rowOff>
    </xdr:to>
    <xdr:sp macro="" textlink="">
      <xdr:nvSpPr>
        <xdr:cNvPr id="12" name="Rounded Rectangle 11">
          <a:hlinkClick xmlns:r="http://schemas.openxmlformats.org/officeDocument/2006/relationships" r:id="rId11" tooltip="In Phiếu Xuất Kho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70485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In Phiếu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Xuất Kho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38100</xdr:colOff>
      <xdr:row>0</xdr:row>
      <xdr:rowOff>47625</xdr:rowOff>
    </xdr:from>
    <xdr:to>
      <xdr:col>5</xdr:col>
      <xdr:colOff>232275</xdr:colOff>
      <xdr:row>0</xdr:row>
      <xdr:rowOff>299625</xdr:rowOff>
    </xdr:to>
    <xdr:sp macro="" textlink="">
      <xdr:nvSpPr>
        <xdr:cNvPr id="13" name="Rounded Rectangle 12">
          <a:hlinkClick xmlns:r="http://schemas.openxmlformats.org/officeDocument/2006/relationships" r:id="rId12" tooltip="Tài Sản Khấu Hao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Tài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Khấu Hao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38100</xdr:colOff>
      <xdr:row>0</xdr:row>
      <xdr:rowOff>361950</xdr:rowOff>
    </xdr:from>
    <xdr:to>
      <xdr:col>5</xdr:col>
      <xdr:colOff>232275</xdr:colOff>
      <xdr:row>0</xdr:row>
      <xdr:rowOff>613950</xdr:rowOff>
    </xdr:to>
    <xdr:sp macro="" textlink="">
      <xdr:nvSpPr>
        <xdr:cNvPr id="14" name="Rounded Rectangle 13">
          <a:hlinkClick xmlns:r="http://schemas.openxmlformats.org/officeDocument/2006/relationships" r:id="rId13" tooltip="Bảng Lương Công Nhân Viên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chemeClr val="accent1">
                <a:shade val="30000"/>
                <a:satMod val="115000"/>
              </a:schemeClr>
            </a:gs>
            <a:gs pos="50000">
              <a:schemeClr val="accent1">
                <a:shade val="67500"/>
                <a:satMod val="115000"/>
              </a:schemeClr>
            </a:gs>
            <a:gs pos="100000">
              <a:schemeClr val="accent1">
                <a:shade val="100000"/>
                <a:satMod val="115000"/>
              </a:schemeClr>
            </a:gs>
          </a:gsLst>
          <a:lin ang="27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Bảng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Lương CNV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9525</xdr:colOff>
      <xdr:row>0</xdr:row>
      <xdr:rowOff>357438</xdr:rowOff>
    </xdr:from>
    <xdr:to>
      <xdr:col>2</xdr:col>
      <xdr:colOff>622800</xdr:colOff>
      <xdr:row>0</xdr:row>
      <xdr:rowOff>609438</xdr:rowOff>
    </xdr:to>
    <xdr:sp macro="" textlink="">
      <xdr:nvSpPr>
        <xdr:cNvPr id="15" name="Rounded Rectangle 14">
          <a:hlinkClick xmlns:r="http://schemas.openxmlformats.org/officeDocument/2006/relationships" r:id="rId14" tooltip="Danh Sách Sản Phẩm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0</xdr:row>
      <xdr:rowOff>47625</xdr:rowOff>
    </xdr:from>
    <xdr:to>
      <xdr:col>5</xdr:col>
      <xdr:colOff>270375</xdr:colOff>
      <xdr:row>0</xdr:row>
      <xdr:rowOff>299625</xdr:rowOff>
    </xdr:to>
    <xdr:sp macro="" textlink="">
      <xdr:nvSpPr>
        <xdr:cNvPr id="38" name="Rounded Rectangle 37">
          <a:hlinkClick xmlns:r="http://schemas.openxmlformats.org/officeDocument/2006/relationships" r:id="rId1" tooltip="Danh Sách Khách Hàng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0</xdr:colOff>
      <xdr:row>0</xdr:row>
      <xdr:rowOff>361950</xdr:rowOff>
    </xdr:from>
    <xdr:to>
      <xdr:col>5</xdr:col>
      <xdr:colOff>270375</xdr:colOff>
      <xdr:row>0</xdr:row>
      <xdr:rowOff>613950</xdr:rowOff>
    </xdr:to>
    <xdr:sp macro="" textlink="">
      <xdr:nvSpPr>
        <xdr:cNvPr id="39" name="Rounded Rectangle 38">
          <a:hlinkClick xmlns:r="http://schemas.openxmlformats.org/officeDocument/2006/relationships" r:id="rId2" tooltip="Danh Sách Nhà Cung Cấp"/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5</xdr:col>
      <xdr:colOff>342900</xdr:colOff>
      <xdr:row>0</xdr:row>
      <xdr:rowOff>47625</xdr:rowOff>
    </xdr:from>
    <xdr:to>
      <xdr:col>6</xdr:col>
      <xdr:colOff>232275</xdr:colOff>
      <xdr:row>0</xdr:row>
      <xdr:rowOff>299625</xdr:rowOff>
    </xdr:to>
    <xdr:sp macro="" textlink="">
      <xdr:nvSpPr>
        <xdr:cNvPr id="40" name="Rounded Rectangle 39">
          <a:hlinkClick xmlns:r="http://schemas.openxmlformats.org/officeDocument/2006/relationships" r:id="rId3" tooltip="Mua Hàng Và Trả Tiền"/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5</xdr:col>
      <xdr:colOff>342900</xdr:colOff>
      <xdr:row>0</xdr:row>
      <xdr:rowOff>361950</xdr:rowOff>
    </xdr:from>
    <xdr:to>
      <xdr:col>6</xdr:col>
      <xdr:colOff>232275</xdr:colOff>
      <xdr:row>0</xdr:row>
      <xdr:rowOff>613950</xdr:rowOff>
    </xdr:to>
    <xdr:sp macro="" textlink="">
      <xdr:nvSpPr>
        <xdr:cNvPr id="41" name="Rounded Rectangle 40">
          <a:hlinkClick xmlns:r="http://schemas.openxmlformats.org/officeDocument/2006/relationships" r:id="rId4" tooltip="Bán Hàng Và Thu Tiền"/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6</xdr:col>
      <xdr:colOff>304800</xdr:colOff>
      <xdr:row>0</xdr:row>
      <xdr:rowOff>47625</xdr:rowOff>
    </xdr:from>
    <xdr:to>
      <xdr:col>8</xdr:col>
      <xdr:colOff>194175</xdr:colOff>
      <xdr:row>0</xdr:row>
      <xdr:rowOff>299625</xdr:rowOff>
    </xdr:to>
    <xdr:sp macro="" textlink="">
      <xdr:nvSpPr>
        <xdr:cNvPr id="42" name="Rounded Rectangle 41">
          <a:hlinkClick xmlns:r="http://schemas.openxmlformats.org/officeDocument/2006/relationships" r:id="rId5" tooltip="Nghiệp Vụ Khác"/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6</xdr:col>
      <xdr:colOff>295275</xdr:colOff>
      <xdr:row>0</xdr:row>
      <xdr:rowOff>361950</xdr:rowOff>
    </xdr:from>
    <xdr:to>
      <xdr:col>8</xdr:col>
      <xdr:colOff>184650</xdr:colOff>
      <xdr:row>0</xdr:row>
      <xdr:rowOff>613950</xdr:rowOff>
    </xdr:to>
    <xdr:sp macro="" textlink="">
      <xdr:nvSpPr>
        <xdr:cNvPr id="43" name="Rounded Rectangle 42">
          <a:hlinkClick xmlns:r="http://schemas.openxmlformats.org/officeDocument/2006/relationships" r:id="rId6" tooltip="Báo Cáo Tồng Hợp"/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/>
      </xdr:nvSpPr>
      <xdr:spPr>
        <a:xfrm>
          <a:off x="3581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357438</xdr:rowOff>
    </xdr:from>
    <xdr:to>
      <xdr:col>3</xdr:col>
      <xdr:colOff>622800</xdr:colOff>
      <xdr:row>0</xdr:row>
      <xdr:rowOff>609438</xdr:rowOff>
    </xdr:to>
    <xdr:sp macro="" textlink="">
      <xdr:nvSpPr>
        <xdr:cNvPr id="44" name="Rounded Rectangle 43">
          <a:hlinkClick xmlns:r="http://schemas.openxmlformats.org/officeDocument/2006/relationships" r:id="rId7" tooltip="Danh Sách Sản Phẩm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52638</xdr:rowOff>
    </xdr:from>
    <xdr:to>
      <xdr:col>3</xdr:col>
      <xdr:colOff>622800</xdr:colOff>
      <xdr:row>0</xdr:row>
      <xdr:rowOff>304638</xdr:rowOff>
    </xdr:to>
    <xdr:sp macro="" textlink="">
      <xdr:nvSpPr>
        <xdr:cNvPr id="45" name="Rounded Rectangle 44">
          <a:hlinkClick xmlns:r="http://schemas.openxmlformats.org/officeDocument/2006/relationships" r:id="rId8" tooltip="Thông Tin Chung"/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0</xdr:row>
      <xdr:rowOff>47625</xdr:rowOff>
    </xdr:from>
    <xdr:to>
      <xdr:col>6</xdr:col>
      <xdr:colOff>270375</xdr:colOff>
      <xdr:row>0</xdr:row>
      <xdr:rowOff>299625</xdr:rowOff>
    </xdr:to>
    <xdr:sp macro="" textlink="">
      <xdr:nvSpPr>
        <xdr:cNvPr id="26" name="Rounded Rectangle 25">
          <a:hlinkClick xmlns:r="http://schemas.openxmlformats.org/officeDocument/2006/relationships" r:id="rId1" tooltip="Danh Sách Khách Hàng"/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0</xdr:colOff>
      <xdr:row>0</xdr:row>
      <xdr:rowOff>361950</xdr:rowOff>
    </xdr:from>
    <xdr:to>
      <xdr:col>6</xdr:col>
      <xdr:colOff>270375</xdr:colOff>
      <xdr:row>0</xdr:row>
      <xdr:rowOff>613950</xdr:rowOff>
    </xdr:to>
    <xdr:sp macro="" textlink="">
      <xdr:nvSpPr>
        <xdr:cNvPr id="27" name="Rounded Rectangle 26">
          <a:hlinkClick xmlns:r="http://schemas.openxmlformats.org/officeDocument/2006/relationships" r:id="rId2" tooltip="Danh Sách Nhà Cung Cấp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6</xdr:col>
      <xdr:colOff>342900</xdr:colOff>
      <xdr:row>0</xdr:row>
      <xdr:rowOff>47625</xdr:rowOff>
    </xdr:from>
    <xdr:to>
      <xdr:col>7</xdr:col>
      <xdr:colOff>232275</xdr:colOff>
      <xdr:row>0</xdr:row>
      <xdr:rowOff>299625</xdr:rowOff>
    </xdr:to>
    <xdr:sp macro="" textlink="">
      <xdr:nvSpPr>
        <xdr:cNvPr id="28" name="Rounded Rectangle 27">
          <a:hlinkClick xmlns:r="http://schemas.openxmlformats.org/officeDocument/2006/relationships" r:id="rId3" tooltip="Mua Hàng Và Trả Tiền"/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6</xdr:col>
      <xdr:colOff>342900</xdr:colOff>
      <xdr:row>0</xdr:row>
      <xdr:rowOff>361950</xdr:rowOff>
    </xdr:from>
    <xdr:to>
      <xdr:col>7</xdr:col>
      <xdr:colOff>232275</xdr:colOff>
      <xdr:row>0</xdr:row>
      <xdr:rowOff>613950</xdr:rowOff>
    </xdr:to>
    <xdr:sp macro="" textlink="">
      <xdr:nvSpPr>
        <xdr:cNvPr id="29" name="Rounded Rectangle 28">
          <a:hlinkClick xmlns:r="http://schemas.openxmlformats.org/officeDocument/2006/relationships" r:id="rId4" tooltip="Bán Hàng Và Thu Tiền"/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7</xdr:col>
      <xdr:colOff>304800</xdr:colOff>
      <xdr:row>0</xdr:row>
      <xdr:rowOff>47625</xdr:rowOff>
    </xdr:from>
    <xdr:to>
      <xdr:col>9</xdr:col>
      <xdr:colOff>194175</xdr:colOff>
      <xdr:row>0</xdr:row>
      <xdr:rowOff>299625</xdr:rowOff>
    </xdr:to>
    <xdr:sp macro="" textlink="">
      <xdr:nvSpPr>
        <xdr:cNvPr id="30" name="Rounded Rectangle 29">
          <a:hlinkClick xmlns:r="http://schemas.openxmlformats.org/officeDocument/2006/relationships" r:id="rId5" tooltip="Nghiệp Vụ Khác"/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7</xdr:col>
      <xdr:colOff>295275</xdr:colOff>
      <xdr:row>0</xdr:row>
      <xdr:rowOff>361950</xdr:rowOff>
    </xdr:from>
    <xdr:to>
      <xdr:col>9</xdr:col>
      <xdr:colOff>184650</xdr:colOff>
      <xdr:row>0</xdr:row>
      <xdr:rowOff>613950</xdr:rowOff>
    </xdr:to>
    <xdr:sp macro="" textlink="">
      <xdr:nvSpPr>
        <xdr:cNvPr id="31" name="Rounded Rectangle 30">
          <a:hlinkClick xmlns:r="http://schemas.openxmlformats.org/officeDocument/2006/relationships" r:id="rId6" tooltip="Báo Cáo Tồng Hợp"/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/>
      </xdr:nvSpPr>
      <xdr:spPr>
        <a:xfrm>
          <a:off x="3581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357438</xdr:rowOff>
    </xdr:from>
    <xdr:to>
      <xdr:col>3</xdr:col>
      <xdr:colOff>622800</xdr:colOff>
      <xdr:row>0</xdr:row>
      <xdr:rowOff>609438</xdr:rowOff>
    </xdr:to>
    <xdr:sp macro="" textlink="">
      <xdr:nvSpPr>
        <xdr:cNvPr id="32" name="Rounded Rectangle 31">
          <a:hlinkClick xmlns:r="http://schemas.openxmlformats.org/officeDocument/2006/relationships" r:id="rId7" tooltip="Danh Sách Sản Phẩm"/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1</xdr:col>
      <xdr:colOff>9525</xdr:colOff>
      <xdr:row>0</xdr:row>
      <xdr:rowOff>52638</xdr:rowOff>
    </xdr:from>
    <xdr:to>
      <xdr:col>3</xdr:col>
      <xdr:colOff>622800</xdr:colOff>
      <xdr:row>0</xdr:row>
      <xdr:rowOff>304638</xdr:rowOff>
    </xdr:to>
    <xdr:sp macro="" textlink="">
      <xdr:nvSpPr>
        <xdr:cNvPr id="33" name="Rounded Rectangle 32">
          <a:hlinkClick xmlns:r="http://schemas.openxmlformats.org/officeDocument/2006/relationships" r:id="rId8" tooltip="Thông Tin Chung"/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428625</xdr:colOff>
      <xdr:row>0</xdr:row>
      <xdr:rowOff>47625</xdr:rowOff>
    </xdr:from>
    <xdr:to>
      <xdr:col>4</xdr:col>
      <xdr:colOff>699000</xdr:colOff>
      <xdr:row>0</xdr:row>
      <xdr:rowOff>299625</xdr:rowOff>
    </xdr:to>
    <xdr:sp macro="" textlink="">
      <xdr:nvSpPr>
        <xdr:cNvPr id="14" name="Rounded Rectangle 13">
          <a:hlinkClick xmlns:r="http://schemas.openxmlformats.org/officeDocument/2006/relationships" r:id="rId1" tooltip="Danh Sách Khách Hàng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128587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Khách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3</xdr:col>
      <xdr:colOff>428625</xdr:colOff>
      <xdr:row>0</xdr:row>
      <xdr:rowOff>361950</xdr:rowOff>
    </xdr:from>
    <xdr:to>
      <xdr:col>4</xdr:col>
      <xdr:colOff>699000</xdr:colOff>
      <xdr:row>0</xdr:row>
      <xdr:rowOff>613950</xdr:rowOff>
    </xdr:to>
    <xdr:sp macro="" textlink="">
      <xdr:nvSpPr>
        <xdr:cNvPr id="15" name="Rounded Rectangle 14">
          <a:hlinkClick xmlns:r="http://schemas.openxmlformats.org/officeDocument/2006/relationships" r:id="rId2" tooltip="Danh Sách Nhà Cung Cấp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1285875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 Nhà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Cung Cấp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771525</xdr:colOff>
      <xdr:row>0</xdr:row>
      <xdr:rowOff>47625</xdr:rowOff>
    </xdr:from>
    <xdr:to>
      <xdr:col>4</xdr:col>
      <xdr:colOff>1851525</xdr:colOff>
      <xdr:row>0</xdr:row>
      <xdr:rowOff>299625</xdr:rowOff>
    </xdr:to>
    <xdr:sp macro="" textlink="">
      <xdr:nvSpPr>
        <xdr:cNvPr id="16" name="Rounded Rectangle 15">
          <a:hlinkClick xmlns:r="http://schemas.openxmlformats.org/officeDocument/2006/relationships" r:id="rId3" tooltip="Mua Hàng Và Trả Tiền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2438400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Mua Hàng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&amp; Trả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771525</xdr:colOff>
      <xdr:row>0</xdr:row>
      <xdr:rowOff>361950</xdr:rowOff>
    </xdr:from>
    <xdr:to>
      <xdr:col>4</xdr:col>
      <xdr:colOff>1851525</xdr:colOff>
      <xdr:row>0</xdr:row>
      <xdr:rowOff>613950</xdr:rowOff>
    </xdr:to>
    <xdr:sp macro="" textlink="">
      <xdr:nvSpPr>
        <xdr:cNvPr id="17" name="Rounded Rectangle 16">
          <a:hlinkClick xmlns:r="http://schemas.openxmlformats.org/officeDocument/2006/relationships" r:id="rId4" tooltip="Bán Hàng Và Thu Tiền"/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2438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Bán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Hàng &amp; Thu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1924050</xdr:colOff>
      <xdr:row>0</xdr:row>
      <xdr:rowOff>47625</xdr:rowOff>
    </xdr:from>
    <xdr:to>
      <xdr:col>5</xdr:col>
      <xdr:colOff>1051425</xdr:colOff>
      <xdr:row>0</xdr:row>
      <xdr:rowOff>299625</xdr:rowOff>
    </xdr:to>
    <xdr:sp macro="" textlink="">
      <xdr:nvSpPr>
        <xdr:cNvPr id="18" name="Rounded Rectangle 17">
          <a:hlinkClick xmlns:r="http://schemas.openxmlformats.org/officeDocument/2006/relationships" r:id="rId5" tooltip="Nghiệp Vụ Khác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>
        <a:xfrm>
          <a:off x="3590925" y="47625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Nghiệp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Vụ </a:t>
          </a:r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Khác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4</xdr:col>
      <xdr:colOff>1914525</xdr:colOff>
      <xdr:row>0</xdr:row>
      <xdr:rowOff>361950</xdr:rowOff>
    </xdr:from>
    <xdr:to>
      <xdr:col>5</xdr:col>
      <xdr:colOff>1041900</xdr:colOff>
      <xdr:row>0</xdr:row>
      <xdr:rowOff>613950</xdr:rowOff>
    </xdr:to>
    <xdr:sp macro="" textlink="">
      <xdr:nvSpPr>
        <xdr:cNvPr id="19" name="Rounded Rectangle 18">
          <a:hlinkClick xmlns:r="http://schemas.openxmlformats.org/officeDocument/2006/relationships" r:id="rId6" tooltip="Báo Cáo Tồng Hợp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3581400" y="361950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BC Tổng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Hợp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</xdr:col>
      <xdr:colOff>9525</xdr:colOff>
      <xdr:row>0</xdr:row>
      <xdr:rowOff>357438</xdr:rowOff>
    </xdr:from>
    <xdr:to>
      <xdr:col>3</xdr:col>
      <xdr:colOff>356100</xdr:colOff>
      <xdr:row>0</xdr:row>
      <xdr:rowOff>609438</xdr:rowOff>
    </xdr:to>
    <xdr:sp macro="" textlink="">
      <xdr:nvSpPr>
        <xdr:cNvPr id="20" name="Rounded Rectangle 19">
          <a:hlinkClick xmlns:r="http://schemas.openxmlformats.org/officeDocument/2006/relationships" r:id="rId7" tooltip="Danh Sách Sản Phẩm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133350" y="357438"/>
          <a:ext cx="1080000" cy="252000"/>
        </a:xfrm>
        <a:prstGeom prst="roundRect">
          <a:avLst/>
        </a:prstGeom>
        <a:gradFill flip="none" rotWithShape="1">
          <a:gsLst>
            <a:gs pos="0">
              <a:srgbClr val="647C9C">
                <a:shade val="30000"/>
                <a:satMod val="115000"/>
              </a:srgbClr>
            </a:gs>
            <a:gs pos="50000">
              <a:srgbClr val="647C9C">
                <a:shade val="67500"/>
                <a:satMod val="115000"/>
              </a:srgbClr>
            </a:gs>
            <a:gs pos="100000">
              <a:srgbClr val="647C9C">
                <a:shade val="100000"/>
                <a:satMod val="115000"/>
              </a:srgbClr>
            </a:gs>
          </a:gsLst>
          <a:lin ang="16200000" scaled="1"/>
          <a:tileRect/>
        </a:gra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Ds.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Sản Phẩm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2</xdr:col>
      <xdr:colOff>9525</xdr:colOff>
      <xdr:row>0</xdr:row>
      <xdr:rowOff>52638</xdr:rowOff>
    </xdr:from>
    <xdr:to>
      <xdr:col>3</xdr:col>
      <xdr:colOff>356100</xdr:colOff>
      <xdr:row>0</xdr:row>
      <xdr:rowOff>304638</xdr:rowOff>
    </xdr:to>
    <xdr:sp macro="" textlink="">
      <xdr:nvSpPr>
        <xdr:cNvPr id="21" name="Rounded Rectangle 20">
          <a:hlinkClick xmlns:r="http://schemas.openxmlformats.org/officeDocument/2006/relationships" r:id="rId8" tooltip="Thông Tin Chung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/>
      </xdr:nvSpPr>
      <xdr:spPr>
        <a:xfrm>
          <a:off x="133350" y="52638"/>
          <a:ext cx="1080000" cy="252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US" sz="800" b="1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Thông</a:t>
          </a:r>
          <a:r>
            <a:rPr lang="en-US" sz="800" b="1" baseline="0">
              <a:solidFill>
                <a:srgbClr val="E3E7ED"/>
              </a:solidFill>
              <a:latin typeface="Arial" panose="020B0604020202020204" pitchFamily="34" charset="0"/>
              <a:cs typeface="Arial" panose="020B0604020202020204" pitchFamily="34" charset="0"/>
            </a:rPr>
            <a:t> Tin Chung</a:t>
          </a:r>
          <a:endParaRPr lang="vi-VN" sz="800" b="1">
            <a:solidFill>
              <a:srgbClr val="E3E7ED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2" name="T.1" displayName="T.1" ref="B2:C12" headerRowDxfId="528" dataDxfId="527" totalsRowDxfId="526" headerRowCellStyle="Comma" dataCellStyle="Comma">
  <autoFilter ref="B2:C12">
    <filterColumn colId="0" hiddenButton="1"/>
    <filterColumn colId="1" hiddenButton="1"/>
  </autoFilter>
  <tableColumns count="2">
    <tableColumn id="1" name="Tiêu đề" totalsRowLabel="x" dataDxfId="525" totalsRowDxfId="524" dataCellStyle="Comma"/>
    <tableColumn id="10" name="Thông tin chung" totalsRowFunction="custom" dataDxfId="523" dataCellStyle="Comma">
      <totalsRowFormula>SUBTOTAL(9,T.1[Thông tin chung])</totalsRowFormula>
    </tableColumn>
  </tableColumns>
  <tableStyleInfo name="Table Style Of T3" showFirstColumn="0" showLastColumn="0" showRowStripes="1" showColumnStripes="0"/>
</table>
</file>

<file path=xl/tables/table10.xml><?xml version="1.0" encoding="utf-8"?>
<table xmlns="http://schemas.openxmlformats.org/spreadsheetml/2006/main" id="14" name="B.2" displayName="B.2" ref="B2:AH2504" totalsRowCount="1" headerRowDxfId="239" dataDxfId="238" totalsRowDxfId="237" headerRowCellStyle="Comma" dataCellStyle="Comma">
  <autoFilter ref="B2:AH2503"/>
  <tableColumns count="33">
    <tableColumn id="1" name="STT" totalsRowLabel="x" dataDxfId="236" totalsRowDxfId="235" dataCellStyle="Comma">
      <calculatedColumnFormula>ROW(A3)-3</calculatedColumnFormula>
    </tableColumn>
    <tableColumn id="2" name="Số ĐK" totalsRowLabel="x" dataDxfId="234" totalsRowDxfId="233" dataCellStyle="Comma">
      <calculatedColumnFormula>IF(AND(D3="",E3="",G3=""),"",IF(AND(D3=OFFSET(D3,-1,0),E3=OFFSET(E3,-1,0),G3=OFFSET(G3,-1,0)),OFFSET(B3,-1,1),B3))</calculatedColumnFormula>
    </tableColumn>
    <tableColumn id="3" name="Ngày _x000a_tháng" totalsRowLabel="x" dataDxfId="232" totalsRowDxfId="231" dataCellStyle="Comma">
      <calculatedColumnFormula>IF(AND($H3&lt;&gt;"",B3&lt;&gt;1),OFFSET(C3,-1,1),"")</calculatedColumnFormula>
    </tableColumn>
    <tableColumn id="4" name="Số hóa đơn_x000a_bán hàng" totalsRowLabel=" Tổng " dataDxfId="230" totalsRowDxfId="229" dataCellStyle="Comma">
      <calculatedColumnFormula>IF(AND($H3&lt;&gt;"",B3&lt;&gt;1),OFFSET(D3,-1,1),"")</calculatedColumnFormula>
    </tableColumn>
    <tableColumn id="30" name="Mã tuyến" dataDxfId="228" totalsRowDxfId="227" dataCellStyle="Comma"/>
    <tableColumn id="5" name="Tên khách hàng" totalsRowLabel="x" dataDxfId="226" totalsRowDxfId="225" dataCellStyle="Comma">
      <calculatedColumnFormula>IF(AND($H3&lt;&gt;"",B3&lt;&gt;1),OFFSET(F3,-1,1),"")</calculatedColumnFormula>
    </tableColumn>
    <tableColumn id="6" name="Tên sản phẩm" totalsRowLabel="x" dataDxfId="224" totalsRowDxfId="223" dataCellStyle="Comma"/>
    <tableColumn id="26" name="Quy cách" totalsRowLabel="x" dataDxfId="222" totalsRowDxfId="221" dataCellStyle="Comma">
      <calculatedColumnFormula>IF(H3="","",INDEX(D.1[Quy cách],MATCH(H3,D.1[Tên sản phẩm],0)))</calculatedColumnFormula>
    </tableColumn>
    <tableColumn id="7" name="ĐVT" totalsRowLabel="x" dataDxfId="220" totalsRowDxfId="219" dataCellStyle="Comma">
      <calculatedColumnFormula>IF(H3="","",INDEX(D.1[ĐVT],MATCH(H3,D.1[Tên sản phẩm],0)))</calculatedColumnFormula>
    </tableColumn>
    <tableColumn id="8" name="Đơn giá (ĐVT Chuẩn)" totalsRowLabel="x" dataDxfId="218" totalsRowDxfId="217" dataCellStyle="Comma">
      <calculatedColumnFormula>IF(H3="","",INDEX(D.1[Đơn giá bán
(Tham khảo)],MATCH(H3,D.1[Tên sản phẩm],0)))</calculatedColumnFormula>
    </tableColumn>
    <tableColumn id="9" name="Số lượng (ĐVT Chuẩn)" totalsRowFunction="custom" dataDxfId="216" totalsRowDxfId="215" dataCellStyle="Comma">
      <totalsRowFormula>SUBTOTAL(9,B.2[Số lượng (ĐVT Chuẩn)])</totalsRowFormula>
    </tableColumn>
    <tableColumn id="11" name="SL xuất tặng/KM" totalsRowFunction="custom" dataDxfId="214" totalsRowDxfId="213" dataCellStyle="Comma">
      <totalsRowFormula>SUBTOTAL(9,B.2[SL xuất tặng/KM])</totalsRowFormula>
    </tableColumn>
    <tableColumn id="32" name="ĐG khác" dataDxfId="212" totalsRowDxfId="211" dataCellStyle="Comma"/>
    <tableColumn id="33" name="SL khác" dataDxfId="210" totalsRowDxfId="209" dataCellStyle="Comma"/>
    <tableColumn id="12" name="Thành tiền" totalsRowFunction="custom" dataDxfId="208" totalsRowDxfId="207" dataCellStyle="Comma">
      <calculatedColumnFormula>IF(AND(K3&lt;&gt;"",L3&lt;&gt;""),K3*L3,IF(AND(N3&lt;&gt;"",O3&lt;&gt;""),N3*O3,""))</calculatedColumnFormula>
      <totalsRowFormula>SUBTOTAL(9,B.2[Thành tiền])</totalsRowFormula>
    </tableColumn>
    <tableColumn id="13" name="% C.Khấu" totalsRowLabel="x" dataDxfId="206" totalsRowDxfId="205" dataCellStyle="Percent"/>
    <tableColumn id="14" name="Tiền chiết khấu" totalsRowFunction="custom" dataDxfId="204" totalsRowDxfId="203" dataCellStyle="Comma">
      <totalsRowFormula>SUBTOTAL(9,B.2[Tiền chiết khấu])</totalsRowFormula>
    </tableColumn>
    <tableColumn id="15" name="Doanh thu" totalsRowFunction="custom" dataDxfId="202" totalsRowDxfId="201" dataCellStyle="Comma">
      <calculatedColumnFormula>IF(P3="","",P3-SUM(R3))</calculatedColumnFormula>
      <totalsRowFormula>SUBTOTAL(9,B.2[Doanh thu])</totalsRowFormula>
    </tableColumn>
    <tableColumn id="16" name="Thuế GTGT_x000a_(%)" totalsRowLabel="x" dataDxfId="200" totalsRowDxfId="199" dataCellStyle="Percent">
      <calculatedColumnFormula>IF(AND(S3&lt;&gt;"",C3=OFFSET(C3,-1,0)),OFFSET(S3,-1,1),"")</calculatedColumnFormula>
    </tableColumn>
    <tableColumn id="17" name="Giá có thuế" totalsRowFunction="custom" dataDxfId="198" totalsRowDxfId="197" dataCellStyle="Comma">
      <calculatedColumnFormula>IF(S3="","",S3*SUM(1,T3))</calculatedColumnFormula>
      <totalsRowFormula>SUBTOTAL(9,B.2[Giá có thuế])</totalsRowFormula>
    </tableColumn>
    <tableColumn id="18" name="Tổng cộng tiền thanh toán" totalsRowFunction="custom" dataDxfId="196" totalsRowDxfId="195" dataCellStyle="Comma">
      <calculatedColumnFormula>IF(AND(C3&lt;&gt;"",C3&lt;&gt;OFFSET(C3,1,0)),SUMIFS(B.2[Giá có thuế],B.2[Số ĐK],C3),"")</calculatedColumnFormula>
      <totalsRowFormula>SUBTOTAL(9,B.2[Tổng cộng tiền thanh toán])</totalsRowFormula>
    </tableColumn>
    <tableColumn id="19" name="Số tiền đã thu" totalsRowFunction="custom" dataDxfId="194" totalsRowDxfId="193" dataCellStyle="Comma">
      <totalsRowFormula>SUBTOTAL(9,B.2[Số tiền đã thu])</totalsRowFormula>
    </tableColumn>
    <tableColumn id="20" name="Tài khoản_x000a_(Thanh toán)" totalsRowLabel="x" dataDxfId="192" totalsRowDxfId="191" dataCellStyle="Comma">
      <calculatedColumnFormula>IF(W3="","",'Thông Tin Chung'!$L$3)</calculatedColumnFormula>
    </tableColumn>
    <tableColumn id="21" name="Nợ phải thu_x000a_(Theo đơn hàng)" totalsRowLabel="x" dataDxfId="190" totalsRowDxfId="189" dataCellStyle="Comma">
      <calculatedColumnFormula>IF(AND(V3&lt;&gt;"",W3&lt;&gt;"",V3&lt;&gt;0),V3-W3,"")</calculatedColumnFormula>
    </tableColumn>
    <tableColumn id="22" name="Ghi chú" totalsRowLabel="x" dataDxfId="188" totalsRowDxfId="187" dataCellStyle="Comma"/>
    <tableColumn id="10" name="Thông báo_x000a_(Tự động)" totalsRowLabel="x" dataDxfId="186" totalsRowDxfId="185" dataCellStyle="Comma">
      <calculatedColumnFormula>IF(C3="","",IF(OR(D3&lt;NgayBatDau,D3&gt;NgayKetThuc),"Ngày tháng phải nằm trong kỳ báo cáo",IF(AND(G3&lt;&gt;"",COUNTIF(D.2[Tên khách hàng],G3)=0),"Tên KH chưa khai báo trong DSKH",IF(AND(H3&lt;&gt;"",COUNTIF(D.1[Tên sản phẩm],H3)=0),"SP này chưa khai báo trong DSSP",""))))</calculatedColumnFormula>
    </tableColumn>
    <tableColumn id="23" name="Lọc ngày BC dòng tiền" totalsRowLabel="x" dataDxfId="184" totalsRowDxfId="183" dataCellStyle="Comma">
      <calculatedColumnFormula>IF(D3="","",IF(D3&lt;B3LocTuNgay,0,IF(D3&lt;=B3LocDenNgay,1,"")))</calculatedColumnFormula>
    </tableColumn>
    <tableColumn id="24" name="Lọc ngày BC công nợ" totalsRowLabel="x" dataDxfId="182" totalsRowDxfId="181" dataCellStyle="Comma">
      <calculatedColumnFormula>IF(D3="","",IF(D3&lt;B4LocTuNgay,0,IF(D3&lt;=B4LocDenNgay,1,"")))</calculatedColumnFormula>
    </tableColumn>
    <tableColumn id="25" name="Lọc ngày BC nhập xuất tồn" totalsRowLabel="x" dataDxfId="180" totalsRowDxfId="179" dataCellStyle="Comma">
      <calculatedColumnFormula>IF(D3="","",IF(D3&lt;B5LocTuNgay,0,IF(D3&lt;=B5LocDenNgay,1,"")))</calculatedColumnFormula>
    </tableColumn>
    <tableColumn id="27" name="Tháng" totalsRowLabel="x" dataDxfId="178" totalsRowDxfId="177" dataCellStyle="Comma">
      <calculatedColumnFormula>IF(D3="","",MONTH(D3))</calculatedColumnFormula>
    </tableColumn>
    <tableColumn id="28" name="Lợi nhuận gộp" totalsRowFunction="custom" dataDxfId="176" totalsRowDxfId="175" dataCellStyle="Comma">
      <calculatedColumnFormula>IF(OR(H3="",S3=""),"",S3-(SUM(L3,M3)*INDEX(D.1[Đơn giá],MATCH(H3,D.1[Tên sản phẩm],0))))</calculatedColumnFormula>
      <totalsRowFormula>SUBTOTAL(9,B.2[Lợi nhuận gộp])</totalsRowFormula>
    </tableColumn>
    <tableColumn id="29" name="STT in phiếu xk" dataDxfId="174" totalsRowDxfId="173" dataCellStyle="Comma">
      <calculatedColumnFormula>IF(E3="","",IF(E3=SoChungTuInPXK,B3,""))</calculatedColumnFormula>
    </tableColumn>
    <tableColumn id="31" name="STT Mã tuyến" dataDxfId="172" totalsRowDxfId="171" dataCellStyle="Comma"/>
  </tableColumns>
  <tableStyleInfo name="Table Style Of T3" showFirstColumn="0" showLastColumn="0" showRowStripes="1" showColumnStripes="0"/>
</table>
</file>

<file path=xl/tables/table11.xml><?xml version="1.0" encoding="utf-8"?>
<table xmlns="http://schemas.openxmlformats.org/spreadsheetml/2006/main" id="13" name="N.1" displayName="N.1" ref="B2:N1503" totalsRowCount="1" headerRowDxfId="169" dataDxfId="168" totalsRowDxfId="167" headerRowCellStyle="Comma" dataCellStyle="Comma">
  <autoFilter ref="B2:N1502"/>
  <tableColumns count="13">
    <tableColumn id="1" name="STT" totalsRowLabel="x" totalsRowDxfId="166" dataCellStyle="Comma">
      <calculatedColumnFormula>ROW(A3)-2</calculatedColumnFormula>
    </tableColumn>
    <tableColumn id="2" name="Ngày _x000a_tháng" totalsRowLabel="x" dataDxfId="165" totalsRowDxfId="164" dataCellStyle="Comma"/>
    <tableColumn id="3" name="Số _x000a_chứng từ" totalsRowLabel=" Tổng " dataDxfId="163" totalsRowDxfId="162" dataCellStyle="Comma"/>
    <tableColumn id="4" name="Diễn giải nghiệp vụ phát sinh" totalsRowLabel="x" dataDxfId="161" totalsRowDxfId="160" dataCellStyle="Comma"/>
    <tableColumn id="5" name="Phân loại_x000a_(Doanh thu/Chi phí)" totalsRowLabel="x" dataDxfId="159" totalsRowDxfId="158" dataCellStyle="Comma"/>
    <tableColumn id="6" name="Thu_x000a_(Doanh thu)" totalsRowFunction="custom" dataDxfId="157" totalsRowDxfId="156" dataCellStyle="Comma">
      <totalsRowFormula>SUBTOTAL(9,N.1[Thu
(Doanh thu)])</totalsRowFormula>
    </tableColumn>
    <tableColumn id="7" name="Chi_x000a_(Chi phí)" totalsRowFunction="custom" dataDxfId="155" totalsRowDxfId="154" dataCellStyle="Comma">
      <totalsRowFormula>SUBTOTAL(9,N.1[Chi
(Chi phí)])</totalsRowFormula>
    </tableColumn>
    <tableColumn id="8" name="Thuế GTGT_x000a_(%)" totalsRowLabel="x" dataDxfId="153" totalsRowDxfId="152" dataCellStyle="Comma"/>
    <tableColumn id="9" name="Tổng cộng_x000a_(Giá có thuế)" totalsRowFunction="custom" dataDxfId="151" totalsRowDxfId="150" dataCellStyle="Comma">
      <calculatedColumnFormula>IF(G3&lt;&gt;"",G3*SUM(1,I3),IF(H3&lt;&gt;"",H3*SUM(1,I3),""))</calculatedColumnFormula>
      <totalsRowFormula>SUBTOTAL(9,N.1[Tổng cộng
(Giá có thuế)])</totalsRowFormula>
    </tableColumn>
    <tableColumn id="11" name="Tài khoản_x000a_(Thanh toán)" totalsRowLabel="x" dataDxfId="149" totalsRowDxfId="148" dataCellStyle="Comma">
      <calculatedColumnFormula>IF(OR(G3&lt;&gt;"",H3&lt;&gt;""),'Thông Tin Chung'!$L$3,"")</calculatedColumnFormula>
    </tableColumn>
    <tableColumn id="12" name="Ghi chú" totalsRowLabel="x" dataDxfId="147" totalsRowDxfId="146" dataCellStyle="Comma"/>
    <tableColumn id="13" name="Thông báo_x000a_(Tự động)" totalsRowLabel="x" dataDxfId="145" totalsRowDxfId="144" dataCellStyle="Comma">
      <calculatedColumnFormula>IF(AND(G3="",H3=""),"",IF(OR(C3&lt;NgayBatDau,C3&gt;NgayKetThuc),"Ngày tháng phải nằm trong kỳ kế toán",IF(AND(F3&lt;&gt;"",COUNTIF(T.2[Tên loại
Doanh thu / Chi phí],F3)=0),"Tên loại DT/CP chưa được khai báo vào DS Tên loại DTCP","")))</calculatedColumnFormula>
    </tableColumn>
    <tableColumn id="10" name="Lọc ngày BC dòng tiền" totalsRowLabel="x" dataDxfId="143" totalsRowDxfId="142" dataCellStyle="Comma">
      <calculatedColumnFormula>IF(C3="","",IF(AND(G3&lt;&gt;"",H3="",C3&lt;B3LocTuNgay),0,IF(AND(G3="",H3&lt;&gt;"",C3&lt;B3LocTuNgay),10,IF(AND(G3&lt;&gt;"",H3="",C3&lt;=B3LocDenNgay),1,IF(AND(G3="",H3&lt;&gt;"",C3&lt;=B3LocDenNgay),11,"")))))</calculatedColumnFormula>
    </tableColumn>
  </tableColumns>
  <tableStyleInfo name="Table Style Of T3" showFirstColumn="0" showLastColumn="0" showRowStripes="1" showColumnStripes="0"/>
</table>
</file>

<file path=xl/tables/table12.xml><?xml version="1.0" encoding="utf-8"?>
<table xmlns="http://schemas.openxmlformats.org/spreadsheetml/2006/main" id="4" name="Table4" displayName="Table4" ref="B5:H211" totalsRowCount="1" headerRowDxfId="134" dataDxfId="132" totalsRowDxfId="130" headerRowBorderDxfId="133" tableBorderDxfId="131" headerRowCellStyle="Comma" dataCellStyle="Comma" totalsRowCellStyle="Comma">
  <autoFilter ref="B5:H210"/>
  <tableColumns count="7">
    <tableColumn id="1" name="STT" totalsRowLabel=" x " dataDxfId="129" totalsRowDxfId="128" dataCellStyle="Comma">
      <calculatedColumnFormula>IF(C6="","",ROW(A6)-5)</calculatedColumnFormula>
    </tableColumn>
    <tableColumn id="2" name="Tên khách hàng" totalsRowLabel=" Tổng " dataDxfId="127" totalsRowDxfId="126" dataCellStyle="Comma">
      <calculatedColumnFormula>IF('Danh Sách Khách Hàng'!C3="","",'Danh Sách Khách Hàng'!C3)</calculatedColumnFormula>
    </tableColumn>
    <tableColumn id="3" name="Dư nợ đầu kỳ" totalsRowFunction="custom" dataDxfId="125" totalsRowDxfId="124" dataCellStyle="Comma">
      <calculatedColumnFormula>IF(C6="","",INDEX(D.2[Nợ phải thu
(Số dư đầu kỳ)],B6)+SUMIFS(B.2[Giá có thuế],B.2[Lọc ngày BC công nợ],0,B.2[Tên khách hàng],C6)-SUMIFS(B.2[Số tiền đã thu],B.2[Lọc ngày BC công nợ],0,B.2[Tên khách hàng],C6))</calculatedColumnFormula>
      <totalsRowFormula>SUBTOTAL(9,Table4[Dư nợ đầu kỳ])</totalsRowFormula>
    </tableColumn>
    <tableColumn id="4" name="Tổng tiền hàng_x000a_đã bán" totalsRowFunction="custom" dataDxfId="123" totalsRowDxfId="122" dataCellStyle="Comma">
      <calculatedColumnFormula>IF(C6="","",SUMIFS(B.2[Giá có thuế],B.2[Lọc ngày BC công nợ],1,B.2[Tên khách hàng],C6))</calculatedColumnFormula>
      <totalsRowFormula>SUBTOTAL(9,Table4[Tổng tiền hàng
đã bán])</totalsRowFormula>
    </tableColumn>
    <tableColumn id="5" name="Đã thu" totalsRowFunction="custom" dataDxfId="121" totalsRowDxfId="120" dataCellStyle="Comma">
      <calculatedColumnFormula>IF(C6="","",SUMIFS(B.2[Số tiền đã thu],B.2[Lọc ngày BC công nợ],1,B.2[Tên khách hàng],C6))</calculatedColumnFormula>
      <totalsRowFormula>SUBTOTAL(9,Table4[Đã thu])</totalsRowFormula>
    </tableColumn>
    <tableColumn id="6" name="Nợ phải thu" totalsRowFunction="custom" dataDxfId="119" totalsRowDxfId="118" dataCellStyle="Comma">
      <calculatedColumnFormula>IF(C6="","",SUM(D6,E6)-F6)</calculatedColumnFormula>
      <totalsRowFormula>SUBTOTAL(9,Table4[Nợ phải thu])</totalsRowFormula>
    </tableColumn>
    <tableColumn id="7" name="Ghi chú" totalsRowLabel=" x " dataDxfId="117" totalsRowDxfId="116" dataCellStyle="Comma"/>
  </tableColumns>
  <tableStyleInfo name="Table Style Of T3" showFirstColumn="0" showLastColumn="0" showRowStripes="1" showColumnStripes="0"/>
</table>
</file>

<file path=xl/tables/table13.xml><?xml version="1.0" encoding="utf-8"?>
<table xmlns="http://schemas.openxmlformats.org/spreadsheetml/2006/main" id="12" name="Table12" displayName="Table12" ref="B215:H416" totalsRowCount="1" headerRowDxfId="115" dataDxfId="113" totalsRowDxfId="112" headerRowBorderDxfId="114" headerRowCellStyle="Comma" dataCellStyle="Comma" totalsRowCellStyle="Comma">
  <autoFilter ref="B215:H415"/>
  <tableColumns count="7">
    <tableColumn id="1" name="STT" totalsRowLabel=" x " dataDxfId="111" totalsRowDxfId="110" dataCellStyle="Comma">
      <calculatedColumnFormula>IF(C216="","",ROW(A216)-210)</calculatedColumnFormula>
    </tableColumn>
    <tableColumn id="2" name="Tên nhà cung cấp" totalsRowLabel=" Tổng " dataDxfId="109" totalsRowDxfId="108" dataCellStyle="Comma">
      <calculatedColumnFormula>IF('Danh Sách Nhà Cung Cấp'!C3="","",'Danh Sách Nhà Cung Cấp'!C3)</calculatedColumnFormula>
    </tableColumn>
    <tableColumn id="3" name="Dư nợ đầu kỳ" totalsRowFunction="custom" dataDxfId="107" totalsRowDxfId="106" dataCellStyle="Comma">
      <calculatedColumnFormula>IF(C216="","",INDEX(D.3[Nợ phải trả
(Số dư đầu kỳ)],B216)+SUMIFS(M.1[Giá có thuế],M.1[Lọc ngày BC công nợ],0,M.1[Tên nhà cung cấp],C216)-SUMIFS(M.1[Số tiền đã trả],M.1[Lọc ngày BC công nợ],0,M.1[Tên nhà cung cấp],C216))</calculatedColumnFormula>
      <totalsRowFormula>SUBTOTAL(9,Table12[Dư nợ đầu kỳ])</totalsRowFormula>
    </tableColumn>
    <tableColumn id="4" name="Tổng tiền hàng_x000a_đã mua" totalsRowFunction="custom" dataDxfId="105" totalsRowDxfId="104" dataCellStyle="Comma">
      <calculatedColumnFormula>IF(C216="","",SUMIFS(M.1[Giá có thuế],M.1[Lọc ngày BC công nợ],1,M.1[Tên nhà cung cấp],C216))</calculatedColumnFormula>
      <totalsRowFormula>SUBTOTAL(9,Table12[Tổng tiền hàng
đã mua])</totalsRowFormula>
    </tableColumn>
    <tableColumn id="5" name="Đã trả" totalsRowFunction="custom" dataDxfId="103" totalsRowDxfId="102" dataCellStyle="Comma">
      <calculatedColumnFormula>IF(C216="","",SUMIFS(M.1[Số tiền đã trả],M.1[Lọc ngày BC công nợ],1,M.1[Tên nhà cung cấp],C216))</calculatedColumnFormula>
      <totalsRowFormula>SUBTOTAL(9,Table12[Đã trả])</totalsRowFormula>
    </tableColumn>
    <tableColumn id="6" name="Nợ phải trả" totalsRowFunction="custom" dataDxfId="101" totalsRowDxfId="100" dataCellStyle="Comma">
      <calculatedColumnFormula>IF(C216="","",SUM(D216,E216)-F216)</calculatedColumnFormula>
      <totalsRowFormula>SUBTOTAL(9,Table12[Nợ phải trả])</totalsRowFormula>
    </tableColumn>
    <tableColumn id="7" name="Ghi chú" totalsRowLabel=" x " dataDxfId="99" totalsRowDxfId="98" dataCellStyle="Comma"/>
  </tableColumns>
  <tableStyleInfo name="Table Style Of T3" showFirstColumn="0" showLastColumn="0" showRowStripes="1" showColumnStripes="0"/>
</table>
</file>

<file path=xl/tables/table14.xml><?xml version="1.0" encoding="utf-8"?>
<table xmlns="http://schemas.openxmlformats.org/spreadsheetml/2006/main" id="16" name="Table16" displayName="Table16" ref="B5:Q207" totalsRowCount="1" headerRowDxfId="95" dataDxfId="94" totalsRowDxfId="93" headerRowCellStyle="Comma" dataCellStyle="Comma" totalsRowCellStyle="Comma">
  <autoFilter ref="B5:Q206"/>
  <tableColumns count="16">
    <tableColumn id="1" name="STT" totalsRowLabel=" x " dataDxfId="92" totalsRowDxfId="91" dataCellStyle="Comma">
      <calculatedColumnFormula>IF(C6="","",ROW(A6)-5)</calculatedColumnFormula>
    </tableColumn>
    <tableColumn id="2" name="Tên sản phẩm" totalsRowLabel=" Tổng " dataDxfId="90" totalsRowDxfId="89" dataCellStyle="Comma">
      <calculatedColumnFormula>IF('Danh Sách Sản Phẩm'!C3="","",'Danh Sách Sản Phẩm'!C3)</calculatedColumnFormula>
    </tableColumn>
    <tableColumn id="15" name="Quy cách" totalsRowLabel=" x " dataDxfId="88" totalsRowDxfId="87" dataCellStyle="Comma">
      <calculatedColumnFormula>IF('Danh Sách Sản Phẩm'!D3="","",'Danh Sách Sản Phẩm'!D3)</calculatedColumnFormula>
    </tableColumn>
    <tableColumn id="3" name="ĐVT" totalsRowLabel=" x " dataDxfId="86" totalsRowDxfId="85" dataCellStyle="Comma">
      <calculatedColumnFormula>IF('Danh Sách Sản Phẩm'!E3="","",'Danh Sách Sản Phẩm'!E3)</calculatedColumnFormula>
    </tableColumn>
    <tableColumn id="4" name="SL tồn_x000a_(Đầu kỳ)" totalsRowFunction="custom" dataDxfId="84" totalsRowDxfId="83" dataCellStyle="Comma">
      <calculatedColumnFormula>IF(C6="","",SUM('Danh Sách Sản Phẩm'!I3)+SUMIFS(M.1[Số lượng],M.1[Lọc ngày BC nhập xuất tồn],0,M.1[Tên sản phẩm],C6)+SUMIFS(M.1[SL được tặng/KM],M.1[Lọc ngày BC nhập xuất tồn],0,M.1[Tên sản phẩm],C6)-SUMIFS(B.2[Số lượng (ĐVT Chuẩn)],B.2[Lọc ngày BC nhập xuất tồn],0,B.2[Tên sản phẩm],C6)-SUMIFS(B.2[SL xuất tặng/KM],B.2[Lọc ngày BC nhập xuất tồn],0,B.2[Tên sản phẩm],C6))</calculatedColumnFormula>
      <totalsRowFormula>SUBTOTAL(9,Table16[SL tồn
(Đầu kỳ)])</totalsRowFormula>
    </tableColumn>
    <tableColumn id="5" name="Giá trị hàng tồn_x000a_(Đầu kỳ)" totalsRowFunction="custom" dataDxfId="82" totalsRowDxfId="81" dataCellStyle="Comma">
      <calculatedColumnFormula>IF(C6="","",IF(F6=0,0,SUM('Danh Sách Sản Phẩm'!J3)+SUMIFS(M.1[Giá nhập
thực tế],M.1[Lọc ngày BC nhập xuất tồn],0,M.1[Tên sản phẩm],C6)-(SUM('Danh Sách Sản Phẩm'!J3)+SUMIFS(M.1[Giá nhập
thực tế],M.1[Lọc ngày BC nhập xuất tồn],0,M.1[Tên sản phẩm],C6))/(SUM('Danh Sách Sản Phẩm'!I3)+SUMIFS(M.1[Số lượng],M.1[Lọc ngày BC nhập xuất tồn],0,M.1[Tên sản phẩm],C6)+SUMIFS(M.1[SL được tặng/KM],M.1[Lọc ngày BC nhập xuất tồn],0,M.1[Tên sản phẩm],C6))*(SUMIFS(B.2[Số lượng (ĐVT Chuẩn)],B.2[Lọc ngày BC nhập xuất tồn],0,B.2[Tên sản phẩm],C6)+SUMIFS(B.2[SL xuất tặng/KM],B.2[Lọc ngày BC nhập xuất tồn],0,B.2[Tên sản phẩm],C6))))</calculatedColumnFormula>
      <totalsRowFormula>SUBTOTAL(9,Table16[Giá trị hàng tồn
(Đầu kỳ)])</totalsRowFormula>
    </tableColumn>
    <tableColumn id="6" name="SL nhập_x000a_(Trong kỳ)" totalsRowFunction="custom" dataDxfId="80" totalsRowDxfId="79" dataCellStyle="Comma">
      <calculatedColumnFormula>IF(C6="","",SUMIFS(M.1[Số lượng],M.1[Lọc ngày BC nhập xuất tồn],1,M.1[Tên sản phẩm],C6)+SUMIFS(M.1[SL được tặng/KM],M.1[Lọc ngày BC nhập xuất tồn],1,M.1[Tên sản phẩm],C6))</calculatedColumnFormula>
      <totalsRowFormula>SUBTOTAL(9, Table16[] Table16[SL nhập
(Trong kỳ)] )</totalsRowFormula>
    </tableColumn>
    <tableColumn id="7" name="Giá trị hàng nhập_x000a_(Trong kỳ)" totalsRowFunction="custom" dataDxfId="78" totalsRowDxfId="77" dataCellStyle="Comma">
      <calculatedColumnFormula>IF(C6="","",SUMIFS(M.1[Giá nhập
thực tế],M.1[Lọc ngày BC nhập xuất tồn],1,M.1[Tên sản phẩm],C6))</calculatedColumnFormula>
      <totalsRowFormula>SUBTOTAL(9,Table16[Giá trị hàng nhập
(Trong kỳ)])</totalsRowFormula>
    </tableColumn>
    <tableColumn id="8" name=" SL xuất_x000a_(Trong kỳ)" totalsRowFunction="custom" dataDxfId="76" totalsRowDxfId="75" dataCellStyle="Comma">
      <calculatedColumnFormula>IF(C6="","",SUMIFS(B.2[Số lượng (ĐVT Chuẩn)],B.2[Lọc ngày BC nhập xuất tồn],1,B.2[Tên sản phẩm],C6)+SUMIFS(B.2[SL xuất tặng/KM],B.2[Lọc ngày BC nhập xuất tồn],1,B.2[Tên sản phẩm],C6))</calculatedColumnFormula>
      <totalsRowFormula>SUBTOTAL(9,Table16[] Table16[ SL xuất
(Trong kỳ)] )</totalsRowFormula>
    </tableColumn>
    <tableColumn id="9" name="Giá vốn hàng xuất_x000a_(Trong kỳ)" totalsRowFunction="custom" dataDxfId="74" totalsRowDxfId="73" dataCellStyle="Comma">
      <calculatedColumnFormula>IF(C6="","",J6*L6)</calculatedColumnFormula>
      <totalsRowFormula>SUBTOTAL(9,Table16[Giá vốn hàng xuất
(Trong kỳ)])</totalsRowFormula>
    </tableColumn>
    <tableColumn id="10" name="      Đơn giá_x000a_(Bình quân CK)" totalsRowLabel=" x " dataDxfId="72" totalsRowDxfId="71" dataCellStyle="Comma">
      <calculatedColumnFormula>IF(C6="","",IF(AND(SUM(F6,H6)&lt;&gt;0,SUM(G6,I6)&lt;&gt;0),ROUND(SUM(G6,I6)/SUM(F6,H6),0),0))</calculatedColumnFormula>
    </tableColumn>
    <tableColumn id="11" name="SL tồn_x000a_(Cuối kỳ)" totalsRowFunction="custom" dataDxfId="70" totalsRowDxfId="69" dataCellStyle="Comma">
      <calculatedColumnFormula>IF(C6="","",SUM(F6,H6)-SUM(J6))</calculatedColumnFormula>
      <totalsRowFormula>SUBTOTAL(9,Table16[SL tồn
(Cuối kỳ)])</totalsRowFormula>
    </tableColumn>
    <tableColumn id="12" name="Giá trị hàng tồn_x000a_(Cuối kỳ)" totalsRowFunction="custom" dataDxfId="68" totalsRowDxfId="67" dataCellStyle="Comma">
      <calculatedColumnFormula>IF(C6="","",SUM(G6,I6)-SUM(K6))</calculatedColumnFormula>
      <totalsRowFormula>SUBTOTAL(9,Table16[Giá trị hàng tồn
(Cuối kỳ)])</totalsRowFormula>
    </tableColumn>
    <tableColumn id="14" name="Doanh thu" totalsRowFunction="custom" dataDxfId="66" totalsRowDxfId="65" dataCellStyle="Comma">
      <calculatedColumnFormula>IF(C6="","",SUMIFS(B.2[Doanh thu],B.2[Lọc ngày BC nhập xuất tồn],1,B.2[Tên sản phẩm],C6))</calculatedColumnFormula>
      <totalsRowFormula>SUBTOTAL(9,Table16[Doanh thu])</totalsRowFormula>
    </tableColumn>
    <tableColumn id="13" name="Lợi nhuận gộp" totalsRowFunction="custom" dataDxfId="64" totalsRowDxfId="63" dataCellStyle="Comma">
      <calculatedColumnFormula>IF(C6="","",O6-K6)</calculatedColumnFormula>
      <totalsRowFormula>SUBTOTAL(9,Table16[Lợi nhuận gộp])</totalsRowFormula>
    </tableColumn>
    <tableColumn id="16" name="Ghi chú" totalsRowLabel=" x " dataDxfId="62" totalsRowDxfId="61" dataCellStyle="Comma"/>
  </tableColumns>
  <tableStyleInfo name="Table Style Of T3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B9:H30" totalsRowCount="1" headerRowDxfId="42" dataDxfId="40" totalsRowDxfId="38" headerRowBorderDxfId="41" tableBorderDxfId="39" totalsRowBorderDxfId="37" headerRowCellStyle="Comma" dataCellStyle="Comma" totalsRowCellStyle="Comma">
  <autoFilter ref="B9:H29"/>
  <tableColumns count="7">
    <tableColumn id="1" name="STT" totalsRowLabel=" x " dataDxfId="36" totalsRowDxfId="35" dataCellStyle="Comma">
      <calculatedColumnFormula>ROW(A10)-9</calculatedColumnFormula>
    </tableColumn>
    <tableColumn id="2" name="Tên sản phẩm" totalsRowLabel=" Tổng " dataDxfId="34" totalsRowDxfId="33" dataCellStyle="Comma">
      <calculatedColumnFormula>IF(SoChungTuInPXK="","",IF(COUNTIF(B.2[Số hóa đơn
bán hàng],SoChungTuInPXK)&gt;=B10,INDEX(B.2[Tên sản phẩm],MATCH(SMALL(B.2[STT in phiếu xk],B10),B.2[STT in phiếu xk],0)),""))</calculatedColumnFormula>
    </tableColumn>
    <tableColumn id="3" name="ĐVT" totalsRowLabel=" x " dataDxfId="32" totalsRowDxfId="31" dataCellStyle="Comma">
      <calculatedColumnFormula>IF(SoChungTuInPXK="","",IF(COUNTIF(B.2[Số hóa đơn
bán hàng],SoChungTuInPXK)&gt;=B10,INDEX(B.2[ĐVT],MATCH(SMALL(B.2[STT in phiếu xk],B10),B.2[STT in phiếu xk],0)),""))</calculatedColumnFormula>
    </tableColumn>
    <tableColumn id="4" name="Đơn giá bán" totalsRowLabel=" x " dataDxfId="30" totalsRowDxfId="29" dataCellStyle="Comma">
      <calculatedColumnFormula>IF(AND(C10&lt;&gt;"",F10&lt;&gt;0,G10&lt;&gt;0),G10/F10,"")</calculatedColumnFormula>
    </tableColumn>
    <tableColumn id="5" name="Số lượng" totalsRowFunction="custom" dataDxfId="28" totalsRowDxfId="27" dataCellStyle="Comma">
      <calculatedColumnFormula>IF(OR(C10="",SoChungTuInPXK=""),"",IF(AND(COUNTIF(B.2[Số hóa đơn
bán hàng],SoChungTuInPXK)&gt;=B10,INDEX(B.2[SL khác],MATCH(SMALL(B.2[STT in phiếu xk],B10),B.2[STT in phiếu xk],0))&lt;&gt;""),INDEX(B.2[SL khác],MATCH(SMALL(B.2[STT in phiếu xk],B10),B.2[STT in phiếu xk],0))+INDEX(B.2[SL xuất tặng/KM],MATCH(SMALL(B.2[STT in phiếu xk],B10),B.2[STT in phiếu xk],0)),IF(COUNTIF(B.2[Số hóa đơn
bán hàng],SoChungTuInPXK)&gt;=B10,INDEX(B.2[Số lượng (ĐVT Chuẩn)],MATCH(SMALL(B.2[STT in phiếu xk],B10),B.2[STT in phiếu xk],0))+INDEX(B.2[SL xuất tặng/KM],MATCH(SMALL(B.2[STT in phiếu xk],B10),B.2[STT in phiếu xk],0)),"")))</calculatedColumnFormula>
      <totalsRowFormula>SUBTOTAL(9,Table15[Số lượng])</totalsRowFormula>
    </tableColumn>
    <tableColumn id="6" name="Thành Tiền" totalsRowFunction="custom" dataDxfId="26" totalsRowDxfId="25" dataCellStyle="Comma">
      <calculatedColumnFormula>IF(SoChungTuInPXK="","",IF(COUNTIF(B.2[Số hóa đơn
bán hàng],SoChungTuInPXK)&gt;=B10,INDEX(B.2[Giá có thuế],MATCH(SMALL(B.2[STT in phiếu xk],B10),B.2[STT in phiếu xk],0)),""))</calculatedColumnFormula>
      <totalsRowFormula>SUBTOTAL(9,Table15[Thành Tiền])</totalsRowFormula>
    </tableColumn>
    <tableColumn id="7" name="Ghi chú" totalsRowLabel=" x " dataDxfId="24" totalsRowDxfId="23" dataCellStyle="Comma"/>
  </tableColumns>
  <tableStyleInfo name="TableStyleLight11" showFirstColumn="0" showLastColumn="0" showRowStripes="1" showColumnStripes="0"/>
</table>
</file>

<file path=xl/tables/table16.xml><?xml version="1.0" encoding="utf-8"?>
<table xmlns="http://schemas.openxmlformats.org/spreadsheetml/2006/main" id="8" name="Table13456789" displayName="Table13456789" ref="B2:K11" totalsRowCount="1" headerRowDxfId="22" dataDxfId="21" totalsRowDxfId="20" headerRowCellStyle="Comma" dataCellStyle="Comma">
  <autoFilter ref="B2:K10"/>
  <tableColumns count="10">
    <tableColumn id="1" name="STT" totalsRowLabel="x" dataDxfId="19" totalsRowDxfId="18" dataCellStyle="Comma">
      <calculatedColumnFormula>ROW(A3)-2</calculatedColumnFormula>
    </tableColumn>
    <tableColumn id="2" name="Tên sản phẩm" totalsRowLabel=" Tổng " dataDxfId="17" totalsRowDxfId="16" dataCellStyle="Comma"/>
    <tableColumn id="3" name="Column1" totalsRowFunction="custom" dataDxfId="15" totalsRowDxfId="14" dataCellStyle="Comma">
      <totalsRowFormula>SUBTOTAL(9,Table13456789[Column1])</totalsRowFormula>
    </tableColumn>
    <tableColumn id="4" name="Column4" totalsRowFunction="custom" dataDxfId="13" totalsRowDxfId="12" dataCellStyle="Comma">
      <totalsRowFormula>SUBTOTAL(9,Table13456789[Column4])</totalsRowFormula>
    </tableColumn>
    <tableColumn id="5" name="Column5" totalsRowFunction="custom" dataDxfId="11" totalsRowDxfId="10" dataCellStyle="Comma">
      <totalsRowFormula>SUBTOTAL(9,Table13456789[Column5])</totalsRowFormula>
    </tableColumn>
    <tableColumn id="6" name="Column6" totalsRowFunction="custom" dataDxfId="9" totalsRowDxfId="8" dataCellStyle="Comma">
      <totalsRowFormula>SUBTOTAL(9,Table13456789[Column6])</totalsRowFormula>
    </tableColumn>
    <tableColumn id="7" name="Column7" totalsRowFunction="custom" dataDxfId="7" totalsRowDxfId="6" dataCellStyle="Comma">
      <totalsRowFormula>SUBTOTAL(9,Table13456789[Column7])</totalsRowFormula>
    </tableColumn>
    <tableColumn id="8" name="Column8" totalsRowFunction="custom" dataDxfId="5" totalsRowDxfId="4" dataCellStyle="Comma">
      <totalsRowFormula>SUBTOTAL(9,Table13456789[Column8])</totalsRowFormula>
    </tableColumn>
    <tableColumn id="9" name="Column9" totalsRowFunction="custom" dataDxfId="3" totalsRowDxfId="2" dataCellStyle="Comma">
      <totalsRowFormula>SUBTOTAL(9,Table13456789[Column9])</totalsRowFormula>
    </tableColumn>
    <tableColumn id="10" name="Column10" totalsRowFunction="custom" dataDxfId="1" totalsRowDxfId="0" dataCellStyle="Comma">
      <totalsRowFormula>SUBTOTAL(9,Table13456789[Column10])</totalsRowFormula>
    </tableColumn>
  </tableColumns>
  <tableStyleInfo name="Table Style Of T3" showFirstColumn="0" showLastColumn="0" showRowStripes="1" showColumnStripes="0"/>
</table>
</file>

<file path=xl/tables/table2.xml><?xml version="1.0" encoding="utf-8"?>
<table xmlns="http://schemas.openxmlformats.org/spreadsheetml/2006/main" id="9" name="T.3" displayName="T.3" ref="K2:Q7" headerRowDxfId="522" dataDxfId="521" totalsRowDxfId="520" headerRowCellStyle="Comma" dataCellStyle="Comma">
  <autoFilter ref="K2:Q7">
    <filterColumn colId="0" hiddenButton="1"/>
    <filterColumn colId="1" hiddenButton="1"/>
    <filterColumn colId="2" hiddenButton="1"/>
    <filterColumn colId="3" hiddenButton="1"/>
  </autoFilter>
  <tableColumns count="7">
    <tableColumn id="1" name="STT" totalsRowLabel="x" dataDxfId="519" dataCellStyle="Comma">
      <calculatedColumnFormula>ROW(A3)-2</calculatedColumnFormula>
    </tableColumn>
    <tableColumn id="2" name="Tên tài khoản" dataDxfId="518" dataCellStyle="Comma"/>
    <tableColumn id="3" name="Thông tin tài khoản" dataDxfId="517" dataCellStyle="Comma"/>
    <tableColumn id="10" name="Số dư đầu kỳ" totalsRowFunction="custom" dataDxfId="516" dataCellStyle="Comma">
      <totalsRowFormula>SUBTOTAL(9,T.3[Số dư đầu kỳ])</totalsRowFormula>
    </tableColumn>
    <tableColumn id="4" name="Tổng thu" dataDxfId="515" totalsRowDxfId="514" dataCellStyle="Comma">
      <calculatedColumnFormula>IF(L3="","",SUMIFS(B.2[Số tiền đã thu],B.2[Tài khoản
(Thanh toán)],L3)+SUMIFS(N.1[Tổng cộng
(Giá có thuế)],N.1[Lọc ngày BC dòng tiền],1,N.1[Tài khoản
(Thanh toán)],L3)+SUMIFS(N.1[Tổng cộng
(Giá có thuế)],N.1[Lọc ngày BC dòng tiền],0,N.1[Tài khoản
(Thanh toán)],L3))</calculatedColumnFormula>
    </tableColumn>
    <tableColumn id="5" name="Tổng chi" dataDxfId="513" totalsRowDxfId="512" dataCellStyle="Comma">
      <calculatedColumnFormula>IF(L3="","",SUMIFS(N.1[Tổng cộng
(Giá có thuế)],N.1[Lọc ngày BC dòng tiền],10,N.1[Tài khoản
(Thanh toán)],L3)+SUMIFS(N.1[Tổng cộng
(Giá có thuế)],N.1[Lọc ngày BC dòng tiền],11,N.1[Tài khoản
(Thanh toán)],L3)+SUMIFS(B.1[Số tiền đã
thanh toán],B.1[Tài khoản
(Thanh toán)],L3)+SUMIFS(M.1[Số tiền đã trả],M.1[Tài khoản
(Thanh toán)],L3))</calculatedColumnFormula>
    </tableColumn>
    <tableColumn id="6" name="Tồn cuối kỳ" dataDxfId="511" totalsRowDxfId="510" dataCellStyle="Comma">
      <calculatedColumnFormula>IF(L3="","",SUM(N3,O3)-SUM(P3))</calculatedColumnFormula>
    </tableColumn>
  </tableColumns>
  <tableStyleInfo name="Table Style Of T3" showFirstColumn="0" showLastColumn="0" showRowStripes="1" showColumnStripes="0"/>
</table>
</file>

<file path=xl/tables/table3.xml><?xml version="1.0" encoding="utf-8"?>
<table xmlns="http://schemas.openxmlformats.org/spreadsheetml/2006/main" id="10" name="T.2" displayName="T.2" ref="E2:I12" headerRowDxfId="509" dataDxfId="508" totalsRowDxfId="507" headerRowCellStyle="Comma" dataCellStyle="Comma">
  <autoFilter ref="E2:I12">
    <filterColumn colId="0" hiddenButton="1"/>
    <filterColumn colId="1" hiddenButton="1"/>
    <filterColumn colId="4" hiddenButton="1"/>
  </autoFilter>
  <tableColumns count="5">
    <tableColumn id="1" name="STT" totalsRowLabel="x" dataDxfId="506" dataCellStyle="Comma">
      <calculatedColumnFormula>ROW(A3)-2</calculatedColumnFormula>
    </tableColumn>
    <tableColumn id="10" name="Tên loại_x000a_Doanh thu / Chi phí" totalsRowFunction="custom" dataDxfId="505" dataCellStyle="Comma">
      <totalsRowFormula>SUBTOTAL(9,T.2[Tên loại
Doanh thu / Chi phí])</totalsRowFormula>
    </tableColumn>
    <tableColumn id="3" name="Tổng DT" dataDxfId="504" dataCellStyle="Comma">
      <calculatedColumnFormula>IF(F3="","",SUMIFS(N.1[Thu
(Doanh thu)],N.1[Phân loại
(Doanh thu/Chi phí)],F3))</calculatedColumnFormula>
    </tableColumn>
    <tableColumn id="4" name="Tổng CP" dataDxfId="503" dataCellStyle="Comma">
      <calculatedColumnFormula>IF(F3="","",SUMIFS(N.1[Chi
(Chi phí)],N.1[Phân loại
(Doanh thu/Chi phí)],F3))</calculatedColumnFormula>
    </tableColumn>
    <tableColumn id="2" name="Giải thích ý nghĩa" dataDxfId="502" dataCellStyle="Comma"/>
  </tableColumns>
  <tableStyleInfo name="Table Style Of T3" showFirstColumn="0" showLastColumn="0" showRowStripes="1" showColumnStripes="0"/>
</table>
</file>

<file path=xl/tables/table4.xml><?xml version="1.0" encoding="utf-8"?>
<table xmlns="http://schemas.openxmlformats.org/spreadsheetml/2006/main" id="1" name="D.1" displayName="D.1" ref="B2:AC205" totalsRowCount="1" headerRowDxfId="500" dataDxfId="499" totalsRowDxfId="498" headerRowCellStyle="Comma" dataCellStyle="Comma">
  <autoFilter ref="B2:AC204"/>
  <tableColumns count="28">
    <tableColumn id="1" name="STT" totalsRowLabel="x" dataDxfId="497" totalsRowDxfId="496" dataCellStyle="Comma">
      <calculatedColumnFormula>ROW(A3)-2</calculatedColumnFormula>
    </tableColumn>
    <tableColumn id="2" name="Tên sản phẩm" totalsRowLabel=" Tổng " dataDxfId="495" totalsRowDxfId="494" dataCellStyle="Comma"/>
    <tableColumn id="3" name="Quy cách" totalsRowLabel="x" dataDxfId="493" totalsRowDxfId="492" dataCellStyle="Comma"/>
    <tableColumn id="4" name="ĐVT" totalsRowLabel="x" dataDxfId="491" totalsRowDxfId="490" dataCellStyle="Comma"/>
    <tableColumn id="5" name="Phân loại SP" totalsRowLabel="x" dataDxfId="489" totalsRowDxfId="488" dataCellStyle="Comma"/>
    <tableColumn id="6" name="Đơn giá bán_x000a_(Tham khảo)" totalsRowLabel="x" dataDxfId="487" totalsRowDxfId="486" dataCellStyle="Comma"/>
    <tableColumn id="7" name="Đơn giá nhập_x000a_(Hàng tồn đầu kỳ)" totalsRowLabel="x" dataDxfId="485" totalsRowDxfId="484" dataCellStyle="Comma"/>
    <tableColumn id="8" name="Số lượng_x000a_(Hàng tồn đầu kỳ)" totalsRowFunction="custom" dataDxfId="483" totalsRowDxfId="482" dataCellStyle="Comma">
      <totalsRowFormula>SUBTOTAL(9,D.1[Số lượng
(Hàng tồn đầu kỳ)])</totalsRowFormula>
    </tableColumn>
    <tableColumn id="9" name="Giá trị_x000a_(Hàng tồn đầu kỳ)" totalsRowFunction="custom" dataDxfId="481" totalsRowDxfId="480" dataCellStyle="Comma">
      <calculatedColumnFormula>IF(C3="","",SUM(H3)*SUM(I3))</calculatedColumnFormula>
      <totalsRowFormula>SUBTOTAL(9,D.1[Giá trị
(Hàng tồn đầu kỳ)])</totalsRowFormula>
    </tableColumn>
    <tableColumn id="11" name="SL tồn kho_x000a_tối thiểu" totalsRowLabel="x" dataDxfId="479" totalsRowDxfId="478" dataCellStyle="Comma"/>
    <tableColumn id="10" name="Thông báo_x000a_(Tự động)" totalsRowLabel="x" dataDxfId="477" totalsRowDxfId="476" dataCellStyle="Comma">
      <calculatedColumnFormula>IF(AND(C3&lt;&gt;"",COUNTIF(D.1[Tên sản phẩm],C3)&gt;1),"Sản phẩm này đã khai báo nhiều lần","")</calculatedColumnFormula>
    </tableColumn>
    <tableColumn id="13" name="STT Phân loại SP" totalsRowLabel="x" dataDxfId="475" totalsRowDxfId="474" dataCellStyle="Comma">
      <calculatedColumnFormula>IF(OR(C3="",F3=""),"",IF(MATCH(F3,D.1[Phân loại SP],0)=B3,B3,""))</calculatedColumnFormula>
    </tableColumn>
    <tableColumn id="14" name="Ds Phân loại SP" totalsRowLabel="x" dataDxfId="473" totalsRowDxfId="472" dataCellStyle="Comma">
      <calculatedColumnFormula>IF(B3&lt;=COUNT(D.1[STT Phân loại SP]),INDEX(D.1[Phân loại SP],MATCH(SMALL(D.1[STT Phân loại SP],B3),D.1[STT Phân loại SP],0)),"")</calculatedColumnFormula>
    </tableColumn>
    <tableColumn id="16" name="SL nhập" totalsRowLabel="x" dataDxfId="471" totalsRowDxfId="470" dataCellStyle="Comma">
      <calculatedColumnFormula>IF(C3="","",SUMIFS(M.1[Số lượng],M.1[Tên sản phẩm],C3)+SUMIFS(M.1[SL được tặng/KM],M.1[Tên sản phẩm],C3))</calculatedColumnFormula>
    </tableColumn>
    <tableColumn id="17" name="Giá trị hàng nhập" totalsRowLabel="x" dataDxfId="469" totalsRowDxfId="468" dataCellStyle="Comma">
      <calculatedColumnFormula>IF(C3="","",SUMIFS(M.1[Giá nhập
thực tế],M.1[Tên sản phẩm],C3))</calculatedColumnFormula>
    </tableColumn>
    <tableColumn id="18" name="SL xuất" totalsRowLabel="x" dataDxfId="467" totalsRowDxfId="466" dataCellStyle="Comma">
      <calculatedColumnFormula>IF(C3="","",SUMIFS(B.2[Số lượng (ĐVT Chuẩn)],B.2[Tên sản phẩm],C3)+SUMIFS(B.2[SL xuất tặng/KM],B.2[Tên sản phẩm],C3))</calculatedColumnFormula>
    </tableColumn>
    <tableColumn id="22" name="Giá trị hàng xuất" dataDxfId="465" totalsRowDxfId="464" dataCellStyle="Comma">
      <calculatedColumnFormula>IF(C3="","",SUMIFS(B.2[Thành tiền],B.2[Tên sản phẩm],C3))</calculatedColumnFormula>
    </tableColumn>
    <tableColumn id="20" name="Giá vốn hàng bán" totalsRowLabel="x" dataDxfId="463" totalsRowDxfId="462" dataCellStyle="Comma">
      <calculatedColumnFormula>IF(C3="","",T3*Q3)</calculatedColumnFormula>
    </tableColumn>
    <tableColumn id="21" name="Đơn giá" totalsRowLabel="x" dataDxfId="461" totalsRowDxfId="460" dataCellStyle="Comma">
      <calculatedColumnFormula>IF(C3="","",IF(OR(SUM(J3,P3)=0,SUM(I3,O3)=0),0,ROUND(SUM(J3,P3)/SUM(I3,O3),0)))</calculatedColumnFormula>
    </tableColumn>
    <tableColumn id="19" name="SL tồn cuối kỳ" totalsRowLabel="x" dataDxfId="459" totalsRowDxfId="458" dataCellStyle="Comma">
      <calculatedColumnFormula>IF(C3="","",SUM(I3,O3)-SUM(Q3))</calculatedColumnFormula>
    </tableColumn>
    <tableColumn id="15" name="Giá trị hàng tồn cuối kỳ" totalsRowLabel="x" dataDxfId="457" totalsRowDxfId="456" dataCellStyle="Comma">
      <calculatedColumnFormula>IF(C3="","",SUM(J3,P3)-SUM(S3))</calculatedColumnFormula>
    </tableColumn>
    <tableColumn id="25" name="Doanh thu" totalsRowFunction="custom" dataDxfId="455" totalsRowDxfId="454" dataCellStyle="Comma">
      <calculatedColumnFormula>IF(C3="","",SUMIFS(B.2[Doanh thu],B.2[Tên sản phẩm],C3))</calculatedColumnFormula>
      <totalsRowFormula>SUBTOTAL(9,D.1[Doanh thu])</totalsRowFormula>
    </tableColumn>
    <tableColumn id="26" name="Lợi nhuận gộp" totalsRowFunction="custom" dataDxfId="453" totalsRowDxfId="452" dataCellStyle="Comma">
      <calculatedColumnFormula>IF(C3="","",W3-S3)</calculatedColumnFormula>
      <totalsRowFormula>SUBTOTAL(9,D.1[Lợi nhuận gộp])</totalsRowFormula>
    </tableColumn>
    <tableColumn id="23" name="Xếp hạng giá trị tồn kho" totalsRowLabel="x" dataDxfId="451" totalsRowDxfId="450" dataCellStyle="Comma">
      <calculatedColumnFormula>IF(OR(C3="",V3=0),"",RANK(V3,D.1[Giá trị hàng tồn cuối kỳ]))</calculatedColumnFormula>
    </tableColumn>
    <tableColumn id="27" name="Xếp hạng doanh thu" totalsRowLabel="x" dataDxfId="449" totalsRowDxfId="448" dataCellStyle="Comma">
      <calculatedColumnFormula>IF(OR(C3="",W3=0),"",RANK(W3,D.1[Doanh thu]))</calculatedColumnFormula>
    </tableColumn>
    <tableColumn id="24" name="Xếp hạng lợi nhuận gộp" totalsRowLabel="x" dataDxfId="447" totalsRowDxfId="446" dataCellStyle="Comma">
      <calculatedColumnFormula>IF(OR(C3="",X3=0),"",RANK(X3,D.1[Lợi nhuận gộp]))</calculatedColumnFormula>
    </tableColumn>
    <tableColumn id="28" name="STT mặt hàng cần mua" totalsRowLabel="x" dataDxfId="445" totalsRowDxfId="444" dataCellStyle="Comma">
      <calculatedColumnFormula>IF(OR(C3="",K3=""),"",IF(K3&gt;U3,B3,""))</calculatedColumnFormula>
    </tableColumn>
    <tableColumn id="30" name="Chú thích" dataDxfId="443" totalsRowDxfId="442" dataCellStyle="Comma"/>
  </tableColumns>
  <tableStyleInfo name="Table Style Of T3" showFirstColumn="0" showLastColumn="0" showRowStripes="1" showColumnStripes="0"/>
</table>
</file>

<file path=xl/tables/table5.xml><?xml version="1.0" encoding="utf-8"?>
<table xmlns="http://schemas.openxmlformats.org/spreadsheetml/2006/main" id="3" name="D.2" displayName="D.2" ref="B2:X208" totalsRowCount="1" headerRowDxfId="439" dataDxfId="438" totalsRowDxfId="437" headerRowCellStyle="Comma" dataCellStyle="Comma">
  <autoFilter ref="B2:X207"/>
  <tableColumns count="23">
    <tableColumn id="1" name="STT" totalsRowLabel="x" dataDxfId="436" totalsRowDxfId="435" dataCellStyle="Comma">
      <calculatedColumnFormula>ROW(A3)-2</calculatedColumnFormula>
    </tableColumn>
    <tableColumn id="2" name="Tên khách hàng" totalsRowLabel=" Tổng " dataDxfId="434" totalsRowDxfId="433" dataCellStyle="Comma"/>
    <tableColumn id="3" name="Điện thoại" totalsRowLabel="x" dataDxfId="432" totalsRowDxfId="431" dataCellStyle="Comma"/>
    <tableColumn id="4" name="Địa chỉ" totalsRowLabel="x" dataDxfId="430" totalsRowDxfId="429" dataCellStyle="Comma"/>
    <tableColumn id="5" name="Email" totalsRowLabel="x" dataDxfId="428" totalsRowDxfId="427" dataCellStyle="Comma"/>
    <tableColumn id="6" name="Mã số thuế" totalsRowLabel="x" dataDxfId="426" totalsRowDxfId="425" dataCellStyle="Comma"/>
    <tableColumn id="7" name="Nợ phải thu_x000a_(Số dư đầu kỳ)" totalsRowFunction="custom" dataDxfId="424" totalsRowDxfId="423" dataCellStyle="Comma">
      <totalsRowFormula>SUBTOTAL(9,D.2[Nợ phải thu
(Số dư đầu kỳ)])</totalsRowFormula>
    </tableColumn>
    <tableColumn id="11" name="Nhân viên_x000a_bán hàng" totalsRowLabel="x" dataDxfId="422" totalsRowDxfId="421" dataCellStyle="Comma"/>
    <tableColumn id="12" name="Phân nhóm_x000a_khách hàng" totalsRowLabel="x" dataDxfId="420" totalsRowDxfId="419" dataCellStyle="Comma"/>
    <tableColumn id="10" name="Thông báo_x000a_(Tự động)" totalsRowLabel="x" dataDxfId="418" totalsRowDxfId="417" dataCellStyle="Comma">
      <calculatedColumnFormula>IF(AND(C3&lt;&gt;"",COUNTIF(D.2[Tên khách hàng],C3)&gt;1),"Khách hàng này đã khai báo nhiều lần","")</calculatedColumnFormula>
    </tableColumn>
    <tableColumn id="8" name="STT NVBH" totalsRowLabel="x" dataDxfId="416" totalsRowDxfId="415" dataCellStyle="Comma">
      <calculatedColumnFormula>IF(OR(C3="",I3=""),"",IF(MATCH(I3,D.2[Nhân viên
bán hàng],0)=B3,B3,""))</calculatedColumnFormula>
    </tableColumn>
    <tableColumn id="13" name="Ds NVBH" totalsRowLabel="x" dataDxfId="414" totalsRowDxfId="413" dataCellStyle="Comma">
      <calculatedColumnFormula>IF(B3&lt;=COUNT(D.2[STT NVBH]),INDEX(D.2[Nhân viên
bán hàng],MATCH(SMALL(D.2[STT NVBH],B3),D.2[STT NVBH],0)),"")</calculatedColumnFormula>
    </tableColumn>
    <tableColumn id="14" name="STT Phân nhóm KH" totalsRowLabel="x" dataDxfId="412" totalsRowDxfId="411" dataCellStyle="Comma">
      <calculatedColumnFormula>IF(OR(C3="",J3=""),"",IF(MATCH(J3,D.2[Phân nhóm
khách hàng],0)=B3,B3,""))</calculatedColumnFormula>
    </tableColumn>
    <tableColumn id="15" name="Ds Phân nhóm KH" totalsRowLabel="x" dataDxfId="410" totalsRowDxfId="409" dataCellStyle="Comma">
      <calculatedColumnFormula>IF(B3&lt;=COUNT(D.2[STT Phân nhóm KH]),INDEX(D.2[Phân nhóm
khách hàng],MATCH(SMALL(D.2[STT Phân nhóm KH],B3),D.2[STT Phân nhóm KH],0)),"")</calculatedColumnFormula>
    </tableColumn>
    <tableColumn id="16" name="Tổng tiền hàng đã bán" totalsRowFunction="custom" dataDxfId="408" totalsRowDxfId="407" dataCellStyle="Comma">
      <calculatedColumnFormula>IF(C3="","",SUMIFS(B.2[Giá có thuế],B.2[Tên khách hàng],C3))</calculatedColumnFormula>
      <totalsRowFormula>SUBTOTAL(9,D.2[Tổng tiền hàng đã bán])</totalsRowFormula>
    </tableColumn>
    <tableColumn id="17" name="Đã thu" totalsRowFunction="custom" dataDxfId="406" totalsRowDxfId="405" dataCellStyle="Comma">
      <calculatedColumnFormula>IF(C3="","",SUMIFS(B.2[Số tiền đã thu],B.2[Tên khách hàng],C3))</calculatedColumnFormula>
      <totalsRowFormula>SUBTOTAL(9,D.2[Đã thu])</totalsRowFormula>
    </tableColumn>
    <tableColumn id="18" name="Nợ phải thu _x000a_(Trong kỳ)" totalsRowFunction="custom" dataDxfId="404" totalsRowDxfId="403" dataCellStyle="Comma">
      <calculatedColumnFormula>IF(C3="","",SUM(H3,P3)-SUM(Q3))</calculatedColumnFormula>
      <totalsRowFormula>SUBTOTAL(9,D.2[Nợ phải thu 
(Trong kỳ)])</totalsRowFormula>
    </tableColumn>
    <tableColumn id="19" name="Doanh thu" totalsRowFunction="custom" dataDxfId="402" totalsRowDxfId="401" dataCellStyle="Comma">
      <calculatedColumnFormula>IF(C3="","",SUMIFS(B.2[Doanh thu],B.2[Tên khách hàng],C3))</calculatedColumnFormula>
      <totalsRowFormula>SUBTOTAL(9,D.2[Doanh thu])</totalsRowFormula>
    </tableColumn>
    <tableColumn id="20" name="Lợi nhuận gộp" totalsRowFunction="custom" dataDxfId="400" totalsRowDxfId="399" dataCellStyle="Comma">
      <calculatedColumnFormula>IF(C3="","",SUMIFS(B.2[Lợi nhuận gộp],B.2[Tên khách hàng],C3))</calculatedColumnFormula>
      <totalsRowFormula>SUBTOTAL(9,D.2[Lợi nhuận gộp])</totalsRowFormula>
    </tableColumn>
    <tableColumn id="21" name="Xếp hạng nợ phải thu" totalsRowLabel="x" dataDxfId="398" totalsRowDxfId="397" dataCellStyle="Comma">
      <calculatedColumnFormula>IF(OR(C3="",R3=0),"",RANK(R3,D.2[Nợ phải thu 
(Trong kỳ)]))</calculatedColumnFormula>
    </tableColumn>
    <tableColumn id="22" name="Xếp hạng doanh thu" totalsRowLabel="x" dataDxfId="396" totalsRowDxfId="395" dataCellStyle="Comma">
      <calculatedColumnFormula>IF(OR(C3="",S3=0),"",RANK(S3,D.2[Doanh thu]))</calculatedColumnFormula>
    </tableColumn>
    <tableColumn id="23" name="Xếp hạng lợi nhuận gộp" totalsRowLabel="x" dataDxfId="394" totalsRowDxfId="393" dataCellStyle="Comma">
      <calculatedColumnFormula>IF(OR(C3="",T3=0),"",RANK(T3,D.2[Lợi nhuận gộp]))</calculatedColumnFormula>
    </tableColumn>
    <tableColumn id="9" name="Ghi chú" dataDxfId="392" totalsRowDxfId="391" dataCellStyle="Comma"/>
  </tableColumns>
  <tableStyleInfo name="Table Style Of T3" showFirstColumn="0" showLastColumn="0" showRowStripes="1" showColumnStripes="0"/>
</table>
</file>

<file path=xl/tables/table6.xml><?xml version="1.0" encoding="utf-8"?>
<table xmlns="http://schemas.openxmlformats.org/spreadsheetml/2006/main" id="11" name="D.3" displayName="D.3" ref="B2:R203" totalsRowCount="1" headerRowDxfId="388" dataDxfId="387" totalsRowDxfId="386" headerRowCellStyle="Comma" dataCellStyle="Comma">
  <autoFilter ref="B2:R202"/>
  <tableColumns count="17">
    <tableColumn id="1" name="STT" totalsRowLabel="x" dataDxfId="385" totalsRowDxfId="384" dataCellStyle="Comma">
      <calculatedColumnFormula>ROW(A3)-2</calculatedColumnFormula>
    </tableColumn>
    <tableColumn id="2" name="Tên nhà cung cấp" totalsRowLabel=" Tổng " dataDxfId="383" totalsRowDxfId="382" dataCellStyle="Comma"/>
    <tableColumn id="3" name="Điện thoại" totalsRowLabel="x" dataDxfId="381" totalsRowDxfId="380" dataCellStyle="Comma"/>
    <tableColumn id="4" name="Địa chỉ" totalsRowLabel="x" dataDxfId="379" totalsRowDxfId="378" dataCellStyle="Comma"/>
    <tableColumn id="5" name="Email" totalsRowLabel="x" dataDxfId="377" totalsRowDxfId="376" dataCellStyle="Comma"/>
    <tableColumn id="6" name="Mã số thuế" totalsRowLabel="x" dataDxfId="375" totalsRowDxfId="374" dataCellStyle="Comma"/>
    <tableColumn id="7" name="Nợ phải trả_x000a_(Số dư đầu kỳ)" totalsRowFunction="custom" dataDxfId="373" totalsRowDxfId="372" dataCellStyle="Comma">
      <totalsRowFormula>SUBTOTAL(9,D.3[Nợ phải trả
(Số dư đầu kỳ)])</totalsRowFormula>
    </tableColumn>
    <tableColumn id="11" name="Người_x000a_liên hệ" totalsRowLabel="x" dataDxfId="371" totalsRowDxfId="370" dataCellStyle="Comma"/>
    <tableColumn id="12" name="Phân nhóm_x000a_nhà cung cấp" totalsRowLabel="x" dataDxfId="369" totalsRowDxfId="368" dataCellStyle="Comma"/>
    <tableColumn id="10" name="Cảnh báo tự động" totalsRowLabel="x" dataDxfId="367" totalsRowDxfId="366" dataCellStyle="Comma">
      <calculatedColumnFormula>IF(AND(C3&lt;&gt;"",COUNTIF(D.3[Tên nhà cung cấp],C3)&gt;1),"Nhà cung cấp này đã khai báo nhiều lần","")</calculatedColumnFormula>
    </tableColumn>
    <tableColumn id="8" name="STT Phân nhóm NCC" dataDxfId="365" totalsRowDxfId="364" dataCellStyle="Comma">
      <calculatedColumnFormula>IF(OR(C3="",J3=""),"",IF(MATCH(J3,D.3[Phân nhóm
nhà cung cấp],0)=B3,B3,""))</calculatedColumnFormula>
    </tableColumn>
    <tableColumn id="13" name="Ds Phân nhóm NCC" dataDxfId="363" totalsRowDxfId="362" dataCellStyle="Comma">
      <calculatedColumnFormula>IF(B3&lt;=COUNT(D.3[STT Phân nhóm NCC]),INDEX(D.3[Phân nhóm
nhà cung cấp],MATCH(SMALL(D.3[STT Phân nhóm NCC],B3),D.3[STT Phân nhóm NCC],0)),"")</calculatedColumnFormula>
    </tableColumn>
    <tableColumn id="14" name="Tổng tiền hàng đã mua" dataDxfId="361" totalsRowDxfId="360" dataCellStyle="Comma">
      <calculatedColumnFormula>IF(C3="","",SUMIFS(M.1[Giá có thuế],M.1[Tên nhà cung cấp],C3))</calculatedColumnFormula>
    </tableColumn>
    <tableColumn id="15" name="Đã trả" dataDxfId="359" totalsRowDxfId="358" dataCellStyle="Comma">
      <calculatedColumnFormula>IF(C3="","",SUMIFS(M.1[Số tiền đã trả],M.1[Tên nhà cung cấp],C3))</calculatedColumnFormula>
    </tableColumn>
    <tableColumn id="16" name="Nợ phải trả _x000a_(Số dư trong kỳ)" dataDxfId="357" totalsRowDxfId="356" dataCellStyle="Comma">
      <calculatedColumnFormula>IF(C3="","",SUM(H3,N3)-SUM(O3))</calculatedColumnFormula>
    </tableColumn>
    <tableColumn id="17" name="Xếp hạng nợ phải trả" dataDxfId="355" totalsRowDxfId="354" dataCellStyle="Comma">
      <calculatedColumnFormula>IF(OR(C3="",P3=0),"",RANK(P3,D.3[Nợ phải trả 
(Số dư trong kỳ)]))</calculatedColumnFormula>
    </tableColumn>
    <tableColumn id="9" name="Chú thích" dataDxfId="353" totalsRowDxfId="352" dataCellStyle="Comma"/>
  </tableColumns>
  <tableStyleInfo name="Table Style Of T3" showFirstColumn="0" showLastColumn="0" showRowStripes="1" showColumnStripes="0"/>
</table>
</file>

<file path=xl/tables/table7.xml><?xml version="1.0" encoding="utf-8"?>
<table xmlns="http://schemas.openxmlformats.org/spreadsheetml/2006/main" id="5" name="T.4" displayName="T.4" ref="B2:M103" totalsRowCount="1" headerRowDxfId="351" dataDxfId="350" totalsRowDxfId="349" headerRowCellStyle="Comma" dataCellStyle="Comma">
  <autoFilter ref="B2:M102"/>
  <tableColumns count="12">
    <tableColumn id="1" name="STT" totalsRowLabel="x" totalsRowDxfId="348" dataCellStyle="Comma"/>
    <tableColumn id="2" name="Tên tài sản_x000a_khấu hao" totalsRowLabel=" Tổng " dataDxfId="347" totalsRowDxfId="346" dataCellStyle="Comma"/>
    <tableColumn id="3" name="Tổng giá trị_x000a_(Nguyên giá)" totalsRowFunction="custom" dataDxfId="345" totalsRowDxfId="344" dataCellStyle="Comma">
      <totalsRowFormula>SUBTOTAL(9,T.4[Tổng giá trị
(Nguyên giá)])</totalsRowFormula>
    </tableColumn>
    <tableColumn id="4" name="Ngày bắt đầu khấu hao" totalsRowLabel="x" dataDxfId="343" totalsRowDxfId="342" dataCellStyle="Comma"/>
    <tableColumn id="5" name="Số tháng khấu hao" totalsRowLabel="x" dataDxfId="341" totalsRowDxfId="340" dataCellStyle="Comma"/>
    <tableColumn id="6" name="Ngày kết thúc_x000a_ khấu hao" totalsRowLabel="x" dataDxfId="339" totalsRowDxfId="338" dataCellStyle="Comma"/>
    <tableColumn id="7" name="Số tiền đã trích KH_x000a_(Trong kỳ này)" totalsRowFunction="custom" dataDxfId="337" totalsRowDxfId="336" dataCellStyle="Comma">
      <totalsRowFormula>SUBTOTAL(9,T.4[Số tiền đã trích KH
(Trong kỳ này)])</totalsRowFormula>
    </tableColumn>
    <tableColumn id="8" name="Giá trị còn lại" totalsRowFunction="custom" dataDxfId="335" totalsRowDxfId="334" dataCellStyle="Comma">
      <totalsRowFormula>SUBTOTAL(9,T.4[Giá trị còn lại])</totalsRowFormula>
    </tableColumn>
    <tableColumn id="9" name="Ngày_x000a_ thanh lý" totalsRowLabel="x" dataDxfId="333" totalsRowDxfId="332" dataCellStyle="Comma"/>
    <tableColumn id="11" name="Giá thanh lý" totalsRowFunction="custom" dataDxfId="331" totalsRowDxfId="330" dataCellStyle="Comma">
      <totalsRowFormula>SUBTOTAL(9,T.4[Giá thanh lý])</totalsRowFormula>
    </tableColumn>
    <tableColumn id="12" name="Lãi / Lỗ" totalsRowFunction="custom" dataDxfId="329" totalsRowDxfId="328" dataCellStyle="Comma">
      <totalsRowFormula>SUBTOTAL(9,T.4[Lãi / Lỗ])</totalsRowFormula>
    </tableColumn>
    <tableColumn id="10" name="Ghi chú" totalsRowLabel="x" dataDxfId="327" totalsRowDxfId="326" dataCellStyle="Comma"/>
  </tableColumns>
  <tableStyleInfo name="Table Style Of T3" showFirstColumn="0" showLastColumn="0" showRowStripes="1" showColumnStripes="0"/>
</table>
</file>

<file path=xl/tables/table8.xml><?xml version="1.0" encoding="utf-8"?>
<table xmlns="http://schemas.openxmlformats.org/spreadsheetml/2006/main" id="6" name="B.1" displayName="B.1" ref="B2:N1003" totalsRowCount="1" headerRowDxfId="325" dataDxfId="324" totalsRowDxfId="323" headerRowCellStyle="Comma" dataCellStyle="Comma">
  <autoFilter ref="B2:N1002"/>
  <tableColumns count="13">
    <tableColumn id="1" name="STT" totalsRowLabel="x" dataDxfId="322" totalsRowDxfId="321" dataCellStyle="Comma"/>
    <tableColumn id="2" name="Họ và tên _x000a_công nhân viên" totalsRowLabel=" Tổng " dataDxfId="320" totalsRowDxfId="319" dataCellStyle="Comma"/>
    <tableColumn id="3" name="Kỳ tính lương" totalsRowLabel="x" dataDxfId="318" totalsRowDxfId="317" dataCellStyle="Comma"/>
    <tableColumn id="4" name="Chức vụ_x000a_(Phòng ban)" totalsRowLabel="x" dataDxfId="316" totalsRowDxfId="315" dataCellStyle="Comma"/>
    <tableColumn id="5" name="Lương cơ bản" totalsRowFunction="custom" dataDxfId="314" totalsRowDxfId="313" dataCellStyle="Comma">
      <totalsRowFormula>SUBTOTAL(9,B.1[Lương cơ bản])</totalsRowFormula>
    </tableColumn>
    <tableColumn id="6" name="Phụ cấp_x000a_(Thưởng / Hoa hồng)" totalsRowFunction="custom" dataDxfId="312" totalsRowDxfId="311" dataCellStyle="Comma">
      <totalsRowFormula>SUBTOTAL(9,B.1[Phụ cấp
(Thưởng / Hoa hồng)])</totalsRowFormula>
    </tableColumn>
    <tableColumn id="7" name="Thực lãnh" totalsRowFunction="custom" dataDxfId="310" totalsRowDxfId="309" dataCellStyle="Comma">
      <totalsRowFormula>SUBTOTAL(9,B.1[Thực lãnh])</totalsRowFormula>
    </tableColumn>
    <tableColumn id="8" name="Số tiền đã_x000a_thanh toán" totalsRowFunction="custom" dataDxfId="308" totalsRowDxfId="307" dataCellStyle="Comma">
      <totalsRowFormula>SUBTOTAL(9,B.1[Số tiền đã
thanh toán])</totalsRowFormula>
    </tableColumn>
    <tableColumn id="9" name="Tài khoản_x000a_(Thanh toán)" totalsRowLabel="x" dataDxfId="306" totalsRowDxfId="305" dataCellStyle="Comma"/>
    <tableColumn id="11" name="Ngày trả_x000a_lương" totalsRowLabel="x" dataDxfId="304" totalsRowDxfId="303" dataCellStyle="Comma"/>
    <tableColumn id="12" name="Tiền lương _x000a_chưa trả" totalsRowFunction="custom" dataDxfId="302" totalsRowDxfId="301" dataCellStyle="Comma">
      <totalsRowFormula>SUBTOTAL(9,B.1[Tiền lương 
chưa trả])</totalsRowFormula>
    </tableColumn>
    <tableColumn id="10" name="Ghi chú" totalsRowLabel="x" dataDxfId="300" totalsRowDxfId="299" dataCellStyle="Comma"/>
    <tableColumn id="13" name="Lọc ngày BC dòng tiền" dataDxfId="298" totalsRowDxfId="297" dataCellStyle="Comma"/>
  </tableColumns>
  <tableStyleInfo name="Table Style Of T3" showFirstColumn="0" showLastColumn="0" showRowStripes="1" showColumnStripes="0"/>
</table>
</file>

<file path=xl/tables/table9.xml><?xml version="1.0" encoding="utf-8"?>
<table xmlns="http://schemas.openxmlformats.org/spreadsheetml/2006/main" id="7" name="M.1" displayName="M.1" ref="B2:AA1504" totalsRowCount="1" headerRowDxfId="295" dataDxfId="294" totalsRowDxfId="293" headerRowCellStyle="Comma" dataCellStyle="Comma">
  <autoFilter ref="B2:AA1503"/>
  <tableColumns count="26">
    <tableColumn id="1" name="STT" totalsRowLabel="x" dataDxfId="292" totalsRowDxfId="291" dataCellStyle="Comma">
      <calculatedColumnFormula>ROW(A3)-3</calculatedColumnFormula>
    </tableColumn>
    <tableColumn id="2" name="Số ĐK" totalsRowLabel="x" dataDxfId="290" totalsRowDxfId="289" dataCellStyle="Comma">
      <calculatedColumnFormula>IF(AND(D3="",E3="",F3=""),"",IF(AND(D3=OFFSET(D3,-1,0),E3=OFFSET(E3,-1,0),F3=OFFSET(F3,-1,0)),OFFSET(B3,-1,1),B3))</calculatedColumnFormula>
    </tableColumn>
    <tableColumn id="3" name="Ngày _x000a_tháng" totalsRowLabel="x" dataDxfId="288" totalsRowDxfId="287" dataCellStyle="Comma">
      <calculatedColumnFormula>IF(AND($G3&lt;&gt;"",B3&lt;&gt;1),OFFSET(C3,-1,1),"")</calculatedColumnFormula>
    </tableColumn>
    <tableColumn id="4" name="Số hóa đơn_x000a_mua hàng" totalsRowLabel=" Tổng " dataDxfId="286" totalsRowDxfId="285" dataCellStyle="Comma">
      <calculatedColumnFormula>IF(AND($G3&lt;&gt;"",B3&lt;&gt;1),OFFSET(D3,-1,1),"")</calculatedColumnFormula>
    </tableColumn>
    <tableColumn id="5" name="Tên nhà cung cấp" totalsRowLabel="x" dataDxfId="284" totalsRowDxfId="283" dataCellStyle="Comma">
      <calculatedColumnFormula>IF(AND($G3&lt;&gt;"",B3&lt;&gt;1),OFFSET(E3,-1,1),"")</calculatedColumnFormula>
    </tableColumn>
    <tableColumn id="6" name="Tên sản phẩm" totalsRowLabel="x" dataDxfId="282" totalsRowDxfId="281" dataCellStyle="Comma"/>
    <tableColumn id="26" name="Quy cách" totalsRowLabel="x" dataDxfId="280" totalsRowDxfId="279" dataCellStyle="Comma">
      <calculatedColumnFormula>IF(G3="","",INDEX(D.1[Quy cách],MATCH(G3,D.1[Tên sản phẩm],0)))</calculatedColumnFormula>
    </tableColumn>
    <tableColumn id="7" name="ĐVT" totalsRowLabel="x" dataDxfId="278" totalsRowDxfId="277" dataCellStyle="Comma">
      <calculatedColumnFormula>IF(G3="","",INDEX(D.1[ĐVT],MATCH(G3,D.1[Tên sản phẩm],0)))</calculatedColumnFormula>
    </tableColumn>
    <tableColumn id="8" name="Đơn giá_x000a_mua" totalsRowLabel="x" dataDxfId="276" totalsRowDxfId="275" dataCellStyle="Comma">
      <calculatedColumnFormula>IF(G3="","",INDEX(D.1[Đơn giá nhập
(Hàng tồn đầu kỳ)],MATCH(G3,D.1[Tên sản phẩm],0)))</calculatedColumnFormula>
    </tableColumn>
    <tableColumn id="9" name="Số lượng" totalsRowFunction="custom" dataDxfId="274" totalsRowDxfId="273" dataCellStyle="Comma">
      <calculatedColumnFormula>IF(OR(G3="",J3=""),"",1)</calculatedColumnFormula>
      <totalsRowFormula>SUBTOTAL(9,M.1[Số lượng])</totalsRowFormula>
    </tableColumn>
    <tableColumn id="11" name="SL được tặng/KM" totalsRowFunction="custom" dataDxfId="272" totalsRowDxfId="271" dataCellStyle="Comma">
      <totalsRowFormula>SUBTOTAL(9,M.1[SL được tặng/KM])</totalsRowFormula>
    </tableColumn>
    <tableColumn id="12" name="Thành tiền" totalsRowFunction="custom" dataDxfId="270" totalsRowDxfId="269" dataCellStyle="Comma">
      <calculatedColumnFormula>IF(AND(J3&lt;&gt;"",K3&lt;&gt;""),J3*K3,"")</calculatedColumnFormula>
      <totalsRowFormula>SUBTOTAL(9,M.1[Thành tiền])</totalsRowFormula>
    </tableColumn>
    <tableColumn id="13" name="% C.Khấu_x000a_được hưởng" totalsRowLabel="x" dataDxfId="268" totalsRowDxfId="267" dataCellStyle="Percent"/>
    <tableColumn id="14" name="Tiền chiết khấu_x000a_được hưởng" totalsRowFunction="custom" dataDxfId="266" totalsRowDxfId="265" dataCellStyle="Comma">
      <totalsRowFormula>SUBTOTAL(9,M.1[Tiền chiết khấu
được hưởng])</totalsRowFormula>
    </tableColumn>
    <tableColumn id="15" name="Giá nhập_x000a_thực tế" totalsRowFunction="custom" dataDxfId="264" totalsRowDxfId="263" dataCellStyle="Comma">
      <calculatedColumnFormula>IF(M3="","",M3-SUM(O3))</calculatedColumnFormula>
      <totalsRowFormula>SUBTOTAL(9,M.1[Giá nhập
thực tế])</totalsRowFormula>
    </tableColumn>
    <tableColumn id="16" name="Thuế GTGT_x000a_(%)" totalsRowLabel="x" dataDxfId="262" totalsRowDxfId="261" dataCellStyle="Percent">
      <calculatedColumnFormula>IF(AND(P3&lt;&gt;"",C3=OFFSET(C3,-1,0)),OFFSET(P3,-1,1),"")</calculatedColumnFormula>
    </tableColumn>
    <tableColumn id="17" name="Giá có thuế" totalsRowFunction="custom" dataDxfId="260" totalsRowDxfId="259" dataCellStyle="Comma">
      <calculatedColumnFormula>IF(P3="","",P3*SUM(1,Q3))</calculatedColumnFormula>
      <totalsRowFormula>SUBTOTAL(9,M.1[Giá có thuế])</totalsRowFormula>
    </tableColumn>
    <tableColumn id="18" name="Tổng cộng tiền thanh toán" totalsRowFunction="custom" dataDxfId="258" totalsRowDxfId="257" dataCellStyle="Comma">
      <calculatedColumnFormula>IF(AND(C3&lt;&gt;"",C3&lt;&gt;OFFSET(C3,1,0)),SUMIFS(M.1[Giá có thuế],M.1[Số ĐK],C3),"")</calculatedColumnFormula>
      <totalsRowFormula>SUBTOTAL(9,M.1[Tổng cộng tiền thanh toán])</totalsRowFormula>
    </tableColumn>
    <tableColumn id="19" name="Số tiền đã trả" totalsRowFunction="custom" dataDxfId="256" totalsRowDxfId="255" dataCellStyle="Comma">
      <totalsRowFormula>SUBTOTAL(9,M.1[Số tiền đã trả])</totalsRowFormula>
    </tableColumn>
    <tableColumn id="20" name="Tài khoản_x000a_(Thanh toán)" totalsRowLabel="x" dataDxfId="254" totalsRowDxfId="253" dataCellStyle="Comma">
      <calculatedColumnFormula>IF(T3="","",'Thông Tin Chung'!$L$3)</calculatedColumnFormula>
    </tableColumn>
    <tableColumn id="21" name="Nợ phải trả_x000a_(Theo đơn hàng)" totalsRowLabel="x" dataDxfId="252" totalsRowDxfId="251" dataCellStyle="Comma">
      <calculatedColumnFormula>IF(AND(S3&lt;&gt;"",T3&lt;&gt;"",S3&lt;&gt;0),S3-T3,"")</calculatedColumnFormula>
    </tableColumn>
    <tableColumn id="22" name="Ghi chú" totalsRowLabel="x" dataDxfId="250" totalsRowDxfId="249" dataCellStyle="Comma"/>
    <tableColumn id="10" name="Thông báo_x000a_(Tự động)" totalsRowLabel="x" dataDxfId="248" totalsRowDxfId="247" dataCellStyle="Comma">
      <calculatedColumnFormula>IF(C3="","",IF(OR(D3&lt;NgayBatDau,D3&gt;NgayKetThuc),"Ngày tháng phải nằm trong kỳ báo cáo",IF(AND(F3&lt;&gt;"",COUNTIF(D.3[Tên nhà cung cấp],F3)=0),"Tên NCC chưa khai báo trong DSNCC",IF(AND(G3&lt;&gt;"",COUNTIF(D.1[Tên sản phẩm],G3)=0),"SP này chưa khai báo trong DSSP",""))))</calculatedColumnFormula>
    </tableColumn>
    <tableColumn id="23" name="Lọc ngày BC dòng tiền" dataDxfId="246" totalsRowDxfId="245" dataCellStyle="Comma">
      <calculatedColumnFormula>IF(D3="","",IF(D3&lt;B3LocTuNgay,0,IF(D3&lt;=B3LocDenNgay,1,"")))</calculatedColumnFormula>
    </tableColumn>
    <tableColumn id="24" name="Lọc ngày BC công nợ" dataDxfId="244" totalsRowDxfId="243" dataCellStyle="Comma">
      <calculatedColumnFormula>IF(D3="","",IF(D3&lt;B4LocTuNgay,0,IF(D3&lt;=B4LocDenNgay,1,"")))</calculatedColumnFormula>
    </tableColumn>
    <tableColumn id="25" name="Lọc ngày BC nhập xuất tồn" dataDxfId="242" totalsRowDxfId="241" dataCellStyle="Comma">
      <calculatedColumnFormula>IF(D3="","",IF(D3&lt;B5LocTuNgay,0,IF(D3&lt;=B5LocDenNgay,1,"")))</calculatedColumnFormula>
    </tableColumn>
  </tableColumns>
  <tableStyleInfo name="Table Style Of T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Q13"/>
  <sheetViews>
    <sheetView showGridLines="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F6" sqref="F6"/>
    </sheetView>
  </sheetViews>
  <sheetFormatPr defaultColWidth="14.125" defaultRowHeight="27.75" customHeight="1" x14ac:dyDescent="0.2"/>
  <cols>
    <col min="1" max="1" width="1.625" style="1" customWidth="1"/>
    <col min="2" max="2" width="12.625" style="1" customWidth="1"/>
    <col min="3" max="3" width="30.625" style="1" customWidth="1"/>
    <col min="4" max="5" width="5.625" style="1" customWidth="1"/>
    <col min="6" max="6" width="16.125" style="1" customWidth="1"/>
    <col min="7" max="8" width="16.125" style="1" hidden="1" customWidth="1"/>
    <col min="9" max="9" width="20.625" style="1" customWidth="1"/>
    <col min="10" max="10" width="5.625" style="1" customWidth="1"/>
    <col min="11" max="11" width="5.625" style="1" hidden="1" customWidth="1"/>
    <col min="12" max="12" width="0" style="1" hidden="1" customWidth="1"/>
    <col min="13" max="13" width="18.625" style="1" hidden="1" customWidth="1"/>
    <col min="14" max="14" width="0" style="1" hidden="1" customWidth="1"/>
    <col min="15" max="17" width="14.125" style="1" hidden="1" customWidth="1"/>
    <col min="18" max="16384" width="14.125" style="1"/>
  </cols>
  <sheetData>
    <row r="1" spans="2:17" ht="52.5" customHeight="1" x14ac:dyDescent="0.2"/>
    <row r="2" spans="2:17" s="2" customFormat="1" ht="27.75" customHeight="1" x14ac:dyDescent="0.2">
      <c r="B2" s="3" t="s">
        <v>29</v>
      </c>
      <c r="C2" s="3" t="s">
        <v>30</v>
      </c>
      <c r="E2" s="3" t="s">
        <v>7</v>
      </c>
      <c r="F2" s="3" t="s">
        <v>35</v>
      </c>
      <c r="G2" s="3" t="s">
        <v>176</v>
      </c>
      <c r="H2" s="3" t="s">
        <v>177</v>
      </c>
      <c r="I2" s="3" t="s">
        <v>34</v>
      </c>
      <c r="K2" s="3" t="s">
        <v>7</v>
      </c>
      <c r="L2" s="3" t="s">
        <v>31</v>
      </c>
      <c r="M2" s="3" t="s">
        <v>32</v>
      </c>
      <c r="N2" s="3" t="s">
        <v>33</v>
      </c>
      <c r="O2" s="3" t="s">
        <v>200</v>
      </c>
      <c r="P2" s="3" t="s">
        <v>201</v>
      </c>
      <c r="Q2" s="3" t="s">
        <v>202</v>
      </c>
    </row>
    <row r="3" spans="2:17" s="2" customFormat="1" ht="27.75" customHeight="1" x14ac:dyDescent="0.2">
      <c r="B3" s="11" t="s">
        <v>19</v>
      </c>
      <c r="C3" s="15"/>
      <c r="E3" s="7">
        <f>ROW(A3)-2</f>
        <v>1</v>
      </c>
      <c r="F3" s="2" t="s">
        <v>36</v>
      </c>
      <c r="G3" s="17">
        <f>IF(F3="","",SUMIFS(N.1[Thu
(Doanh thu)],N.1[Phân loại
(Doanh thu/Chi phí)],F3))</f>
        <v>0</v>
      </c>
      <c r="H3" s="17">
        <f>IF(F3="","",SUMIFS(N.1[Chi
(Chi phí)],N.1[Phân loại
(Doanh thu/Chi phí)],F3))</f>
        <v>0</v>
      </c>
      <c r="I3" s="2" t="s">
        <v>37</v>
      </c>
      <c r="K3" s="7">
        <f t="shared" ref="K3:K7" si="0">ROW(A3)-2</f>
        <v>1</v>
      </c>
      <c r="L3" s="2" t="s">
        <v>40</v>
      </c>
      <c r="M3" s="2" t="s">
        <v>41</v>
      </c>
      <c r="N3" s="1"/>
      <c r="O3" s="17">
        <f>IF(L3="","",SUMIFS(B.2[Số tiền đã thu],B.2[Tài khoản
(Thanh toán)],L3)+SUMIFS(N.1[Tổng cộng
(Giá có thuế)],N.1[Lọc ngày BC dòng tiền],1,N.1[Tài khoản
(Thanh toán)],L3)+SUMIFS(N.1[Tổng cộng
(Giá có thuế)],N.1[Lọc ngày BC dòng tiền],0,N.1[Tài khoản
(Thanh toán)],L3))</f>
        <v>0</v>
      </c>
      <c r="P3" s="17">
        <f>IF(L3="","",SUMIFS(N.1[Tổng cộng
(Giá có thuế)],N.1[Lọc ngày BC dòng tiền],10,N.1[Tài khoản
(Thanh toán)],L3)+SUMIFS(N.1[Tổng cộng
(Giá có thuế)],N.1[Lọc ngày BC dòng tiền],11,N.1[Tài khoản
(Thanh toán)],L3)+SUMIFS(B.1[Số tiền đã
thanh toán],B.1[Tài khoản
(Thanh toán)],L3)+SUMIFS(M.1[Số tiền đã trả],M.1[Tài khoản
(Thanh toán)],L3))</f>
        <v>0</v>
      </c>
      <c r="Q3" s="17">
        <f t="shared" ref="Q3:Q6" si="1">IF(L3="","",SUM(N3,O3)-SUM(P3))</f>
        <v>0</v>
      </c>
    </row>
    <row r="4" spans="2:17" ht="27.75" customHeight="1" x14ac:dyDescent="0.2">
      <c r="B4" s="11" t="s">
        <v>20</v>
      </c>
      <c r="C4" s="15"/>
      <c r="E4" s="7">
        <f t="shared" ref="E4:E12" si="2">ROW(A4)-2</f>
        <v>2</v>
      </c>
      <c r="F4" s="2" t="s">
        <v>38</v>
      </c>
      <c r="G4" s="17">
        <f>IF(F4="","",SUMIFS(N.1[Thu
(Doanh thu)],N.1[Phân loại
(Doanh thu/Chi phí)],F4))</f>
        <v>0</v>
      </c>
      <c r="H4" s="17">
        <f>IF(F4="","",SUMIFS(N.1[Chi
(Chi phí)],N.1[Phân loại
(Doanh thu/Chi phí)],F4))</f>
        <v>0</v>
      </c>
      <c r="I4" s="2" t="s">
        <v>39</v>
      </c>
      <c r="K4" s="7">
        <f t="shared" si="0"/>
        <v>2</v>
      </c>
      <c r="L4" s="2" t="s">
        <v>230</v>
      </c>
      <c r="M4" s="2" t="s">
        <v>232</v>
      </c>
      <c r="O4" s="17">
        <f>IF(L4="","",SUMIFS(B.2[Số tiền đã thu],B.2[Tài khoản
(Thanh toán)],L4)+SUMIFS(N.1[Tổng cộng
(Giá có thuế)],N.1[Lọc ngày BC dòng tiền],1,N.1[Tài khoản
(Thanh toán)],L4)+SUMIFS(N.1[Tổng cộng
(Giá có thuế)],N.1[Lọc ngày BC dòng tiền],0,N.1[Tài khoản
(Thanh toán)],L4))</f>
        <v>0</v>
      </c>
      <c r="P4" s="17">
        <f>IF(L4="","",SUMIFS(N.1[Tổng cộng
(Giá có thuế)],N.1[Lọc ngày BC dòng tiền],10,N.1[Tài khoản
(Thanh toán)],L4)+SUMIFS(N.1[Tổng cộng
(Giá có thuế)],N.1[Lọc ngày BC dòng tiền],11,N.1[Tài khoản
(Thanh toán)],L4)+SUMIFS(B.1[Số tiền đã
thanh toán],B.1[Tài khoản
(Thanh toán)],L4)+SUMIFS(M.1[Số tiền đã trả],M.1[Tài khoản
(Thanh toán)],L4))</f>
        <v>0</v>
      </c>
      <c r="Q4" s="17">
        <f t="shared" si="1"/>
        <v>0</v>
      </c>
    </row>
    <row r="5" spans="2:17" ht="27.75" customHeight="1" x14ac:dyDescent="0.2">
      <c r="B5" s="11" t="s">
        <v>21</v>
      </c>
      <c r="C5" s="15"/>
      <c r="E5" s="7">
        <f t="shared" si="2"/>
        <v>3</v>
      </c>
      <c r="F5" s="2"/>
      <c r="G5" s="17" t="str">
        <f>IF(F5="","",SUMIFS(N.1[Thu
(Doanh thu)],N.1[Phân loại
(Doanh thu/Chi phí)],F5))</f>
        <v/>
      </c>
      <c r="H5" s="17" t="str">
        <f>IF(F5="","",SUMIFS(N.1[Chi
(Chi phí)],N.1[Phân loại
(Doanh thu/Chi phí)],F5))</f>
        <v/>
      </c>
      <c r="I5" s="2"/>
      <c r="K5" s="7">
        <f t="shared" si="0"/>
        <v>3</v>
      </c>
      <c r="L5" s="2" t="s">
        <v>231</v>
      </c>
      <c r="M5" s="2" t="s">
        <v>232</v>
      </c>
      <c r="O5" s="17">
        <f>IF(L5="","",SUMIFS(B.2[Số tiền đã thu],B.2[Tài khoản
(Thanh toán)],L5)+SUMIFS(N.1[Tổng cộng
(Giá có thuế)],N.1[Lọc ngày BC dòng tiền],1,N.1[Tài khoản
(Thanh toán)],L5)+SUMIFS(N.1[Tổng cộng
(Giá có thuế)],N.1[Lọc ngày BC dòng tiền],0,N.1[Tài khoản
(Thanh toán)],L5))</f>
        <v>0</v>
      </c>
      <c r="P5" s="17">
        <f>IF(L5="","",SUMIFS(N.1[Tổng cộng
(Giá có thuế)],N.1[Lọc ngày BC dòng tiền],10,N.1[Tài khoản
(Thanh toán)],L5)+SUMIFS(N.1[Tổng cộng
(Giá có thuế)],N.1[Lọc ngày BC dòng tiền],11,N.1[Tài khoản
(Thanh toán)],L5)+SUMIFS(B.1[Số tiền đã
thanh toán],B.1[Tài khoản
(Thanh toán)],L5)+SUMIFS(M.1[Số tiền đã trả],M.1[Tài khoản
(Thanh toán)],L5))</f>
        <v>0</v>
      </c>
      <c r="Q5" s="17">
        <f t="shared" si="1"/>
        <v>0</v>
      </c>
    </row>
    <row r="6" spans="2:17" ht="27.75" customHeight="1" x14ac:dyDescent="0.2">
      <c r="B6" s="11" t="s">
        <v>22</v>
      </c>
      <c r="C6" s="15"/>
      <c r="E6" s="7">
        <f t="shared" si="2"/>
        <v>4</v>
      </c>
      <c r="F6" s="2"/>
      <c r="G6" s="17" t="str">
        <f>IF(F6="","",SUMIFS(N.1[Thu
(Doanh thu)],N.1[Phân loại
(Doanh thu/Chi phí)],F6))</f>
        <v/>
      </c>
      <c r="H6" s="17" t="str">
        <f>IF(F6="","",SUMIFS(N.1[Chi
(Chi phí)],N.1[Phân loại
(Doanh thu/Chi phí)],F6))</f>
        <v/>
      </c>
      <c r="I6" s="2"/>
      <c r="K6" s="7">
        <f t="shared" si="0"/>
        <v>4</v>
      </c>
      <c r="L6" s="2"/>
      <c r="M6" s="2"/>
      <c r="O6" s="17" t="str">
        <f>IF(L6="","",SUMIFS(B.2[Số tiền đã thu],B.2[Tài khoản
(Thanh toán)],L6)+SUMIFS(N.1[Tổng cộng
(Giá có thuế)],N.1[Lọc ngày BC dòng tiền],1,N.1[Tài khoản
(Thanh toán)],L6)+SUMIFS(N.1[Tổng cộng
(Giá có thuế)],N.1[Lọc ngày BC dòng tiền],0,N.1[Tài khoản
(Thanh toán)],L6))</f>
        <v/>
      </c>
      <c r="P6" s="17" t="str">
        <f>IF(L6="","",SUMIFS(N.1[Tổng cộng
(Giá có thuế)],N.1[Lọc ngày BC dòng tiền],10,N.1[Tài khoản
(Thanh toán)],L6)+SUMIFS(N.1[Tổng cộng
(Giá có thuế)],N.1[Lọc ngày BC dòng tiền],11,N.1[Tài khoản
(Thanh toán)],L6)+SUMIFS(B.1[Số tiền đã
thanh toán],B.1[Tài khoản
(Thanh toán)],L6)+SUMIFS(M.1[Số tiền đã trả],M.1[Tài khoản
(Thanh toán)],L6))</f>
        <v/>
      </c>
      <c r="Q6" s="17" t="str">
        <f t="shared" si="1"/>
        <v/>
      </c>
    </row>
    <row r="7" spans="2:17" ht="27.75" customHeight="1" x14ac:dyDescent="0.2">
      <c r="B7" s="12" t="s">
        <v>23</v>
      </c>
      <c r="C7" s="15"/>
      <c r="E7" s="7">
        <f t="shared" si="2"/>
        <v>5</v>
      </c>
      <c r="F7" s="2"/>
      <c r="G7" s="17" t="str">
        <f>IF(F7="","",SUMIFS(N.1[Thu
(Doanh thu)],N.1[Phân loại
(Doanh thu/Chi phí)],F7))</f>
        <v/>
      </c>
      <c r="H7" s="17" t="str">
        <f>IF(F7="","",SUMIFS(N.1[Chi
(Chi phí)],N.1[Phân loại
(Doanh thu/Chi phí)],F7))</f>
        <v/>
      </c>
      <c r="I7" s="2"/>
      <c r="K7" s="7">
        <f t="shared" si="0"/>
        <v>5</v>
      </c>
      <c r="L7" s="2"/>
      <c r="M7" s="2"/>
      <c r="O7" s="17" t="str">
        <f>IF(L7="","",SUMIFS(B.2[Số tiền đã thu],B.2[Tài khoản
(Thanh toán)],L7)+SUMIFS(N.1[Tổng cộng
(Giá có thuế)],N.1[Lọc ngày BC dòng tiền],1,N.1[Tài khoản
(Thanh toán)],L7)+SUMIFS(N.1[Tổng cộng
(Giá có thuế)],N.1[Lọc ngày BC dòng tiền],0,N.1[Tài khoản
(Thanh toán)],L7))</f>
        <v/>
      </c>
      <c r="P7" s="17" t="str">
        <f>IF(L7="","",SUMIFS(N.1[Tổng cộng
(Giá có thuế)],N.1[Lọc ngày BC dòng tiền],10,N.1[Tài khoản
(Thanh toán)],L7)+SUMIFS(N.1[Tổng cộng
(Giá có thuế)],N.1[Lọc ngày BC dòng tiền],11,N.1[Tài khoản
(Thanh toán)],L7)+SUMIFS(B.1[Số tiền đã
thanh toán],B.1[Tài khoản
(Thanh toán)],L7)+SUMIFS(M.1[Số tiền đã trả],M.1[Tài khoản
(Thanh toán)],L7))</f>
        <v/>
      </c>
      <c r="Q7" s="17" t="str">
        <f>IF(L7="","",SUM(N7,O7)-SUM(P7))</f>
        <v/>
      </c>
    </row>
    <row r="8" spans="2:17" ht="27.75" customHeight="1" x14ac:dyDescent="0.2">
      <c r="B8" s="11" t="s">
        <v>24</v>
      </c>
      <c r="C8" s="15"/>
      <c r="E8" s="7">
        <f t="shared" si="2"/>
        <v>6</v>
      </c>
      <c r="F8" s="2"/>
      <c r="G8" s="17" t="str">
        <f>IF(F8="","",SUMIFS(N.1[Thu
(Doanh thu)],N.1[Phân loại
(Doanh thu/Chi phí)],F8))</f>
        <v/>
      </c>
      <c r="H8" s="17" t="str">
        <f>IF(F8="","",SUMIFS(N.1[Chi
(Chi phí)],N.1[Phân loại
(Doanh thu/Chi phí)],F8))</f>
        <v/>
      </c>
      <c r="I8" s="2"/>
      <c r="K8" s="32"/>
      <c r="L8" s="32"/>
      <c r="M8" s="32"/>
      <c r="N8" s="32"/>
    </row>
    <row r="9" spans="2:17" ht="27.75" customHeight="1" x14ac:dyDescent="0.2">
      <c r="B9" s="11" t="s">
        <v>26</v>
      </c>
      <c r="C9" s="15"/>
      <c r="E9" s="7">
        <f t="shared" si="2"/>
        <v>7</v>
      </c>
      <c r="F9" s="2"/>
      <c r="G9" s="17" t="str">
        <f>IF(F9="","",SUMIFS(N.1[Thu
(Doanh thu)],N.1[Phân loại
(Doanh thu/Chi phí)],F9))</f>
        <v/>
      </c>
      <c r="H9" s="17" t="str">
        <f>IF(F9="","",SUMIFS(N.1[Chi
(Chi phí)],N.1[Phân loại
(Doanh thu/Chi phí)],F9))</f>
        <v/>
      </c>
      <c r="I9" s="2"/>
    </row>
    <row r="10" spans="2:17" ht="27.75" customHeight="1" x14ac:dyDescent="0.2">
      <c r="B10" s="11" t="s">
        <v>25</v>
      </c>
      <c r="C10" s="15"/>
      <c r="E10" s="7">
        <f t="shared" si="2"/>
        <v>8</v>
      </c>
      <c r="F10" s="2"/>
      <c r="G10" s="17" t="str">
        <f>IF(F10="","",SUMIFS(N.1[Thu
(Doanh thu)],N.1[Phân loại
(Doanh thu/Chi phí)],F10))</f>
        <v/>
      </c>
      <c r="H10" s="17" t="str">
        <f>IF(F10="","",SUMIFS(N.1[Chi
(Chi phí)],N.1[Phân loại
(Doanh thu/Chi phí)],F10))</f>
        <v/>
      </c>
      <c r="I10" s="2"/>
    </row>
    <row r="11" spans="2:17" ht="27.75" customHeight="1" x14ac:dyDescent="0.2">
      <c r="B11" s="7" t="s">
        <v>27</v>
      </c>
      <c r="C11" s="14">
        <v>42370</v>
      </c>
      <c r="E11" s="7">
        <f t="shared" si="2"/>
        <v>9</v>
      </c>
      <c r="F11" s="2"/>
      <c r="G11" s="17" t="str">
        <f>IF(F11="","",SUMIFS(N.1[Thu
(Doanh thu)],N.1[Phân loại
(Doanh thu/Chi phí)],F11))</f>
        <v/>
      </c>
      <c r="H11" s="17" t="str">
        <f>IF(F11="","",SUMIFS(N.1[Chi
(Chi phí)],N.1[Phân loại
(Doanh thu/Chi phí)],F11))</f>
        <v/>
      </c>
      <c r="I11" s="2"/>
    </row>
    <row r="12" spans="2:17" ht="27.75" customHeight="1" x14ac:dyDescent="0.2">
      <c r="B12" s="7" t="s">
        <v>28</v>
      </c>
      <c r="C12" s="14">
        <v>42735</v>
      </c>
      <c r="E12" s="7">
        <f t="shared" si="2"/>
        <v>10</v>
      </c>
      <c r="F12" s="2"/>
      <c r="G12" s="17" t="str">
        <f>IF(F12="","",SUMIFS(N.1[Thu
(Doanh thu)],N.1[Phân loại
(Doanh thu/Chi phí)],F12))</f>
        <v/>
      </c>
      <c r="H12" s="17" t="str">
        <f>IF(F12="","",SUMIFS(N.1[Chi
(Chi phí)],N.1[Phân loại
(Doanh thu/Chi phí)],F12))</f>
        <v/>
      </c>
      <c r="I12" s="2"/>
    </row>
    <row r="13" spans="2:17" ht="27.75" customHeight="1" x14ac:dyDescent="0.2">
      <c r="B13" s="32"/>
      <c r="C13" s="32"/>
      <c r="E13" s="32"/>
      <c r="F13" s="32"/>
      <c r="G13" s="32"/>
      <c r="H13" s="32"/>
      <c r="I13" s="32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J4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2" sqref="B2:C2"/>
    </sheetView>
  </sheetViews>
  <sheetFormatPr defaultColWidth="14.125" defaultRowHeight="27.75" customHeight="1" x14ac:dyDescent="0.2"/>
  <cols>
    <col min="1" max="1" width="1.625" style="1" customWidth="1"/>
    <col min="2" max="2" width="5.625" style="1" customWidth="1"/>
    <col min="3" max="3" width="15.625" style="1" customWidth="1"/>
    <col min="4" max="16384" width="14.125" style="1"/>
  </cols>
  <sheetData>
    <row r="1" spans="2:10" ht="52.5" customHeight="1" x14ac:dyDescent="0.2"/>
    <row r="2" spans="2:10" s="2" customFormat="1" ht="14.25" customHeight="1" x14ac:dyDescent="0.2">
      <c r="B2" s="190" t="s">
        <v>121</v>
      </c>
      <c r="C2" s="190"/>
      <c r="D2" s="38"/>
      <c r="E2" s="44" t="s">
        <v>123</v>
      </c>
      <c r="F2" s="38"/>
    </row>
    <row r="3" spans="2:10" s="2" customFormat="1" ht="3.75" customHeight="1" x14ac:dyDescent="0.2"/>
    <row r="4" spans="2:10" ht="27.75" customHeight="1" x14ac:dyDescent="0.2">
      <c r="B4" s="43" t="s">
        <v>122</v>
      </c>
      <c r="C4" s="43"/>
      <c r="D4" s="43"/>
      <c r="E4" s="43"/>
      <c r="F4" s="43"/>
      <c r="G4" s="43"/>
    </row>
    <row r="5" spans="2:10" ht="27.75" customHeight="1" x14ac:dyDescent="0.2">
      <c r="B5" s="36" t="s">
        <v>7</v>
      </c>
      <c r="C5" s="36" t="s">
        <v>31</v>
      </c>
      <c r="D5" s="36" t="s">
        <v>33</v>
      </c>
      <c r="E5" s="36" t="s">
        <v>124</v>
      </c>
      <c r="F5" s="36" t="s">
        <v>125</v>
      </c>
      <c r="G5" s="36" t="s">
        <v>126</v>
      </c>
      <c r="I5" s="39" t="s">
        <v>127</v>
      </c>
      <c r="J5" s="39"/>
    </row>
    <row r="6" spans="2:10" ht="27.75" customHeight="1" x14ac:dyDescent="0.2">
      <c r="B6" s="7">
        <f>IF(AND(C6&lt;&gt;"",C6&lt;&gt;$I$5),ROW(A6)-5,"")</f>
        <v>1</v>
      </c>
      <c r="C6" s="17" t="str">
        <f>IF(AND('Thông Tin Chung'!L3="",C5&lt;&gt;"",C5&lt;&gt;$I$5),$I$5,IF('Thông Tin Chung'!L3&lt;&gt;"",'Thông Tin Chung'!L3,""))</f>
        <v>Tiền mặt</v>
      </c>
      <c r="D6" s="17">
        <f ca="1">IF(C6="","",IF(C6&lt;&gt;$I$5,INDEX(T.3[Số dư đầu kỳ],B6)+SUMIFS(B.2[Số tiền đã thu],B.2[Lọc ngày BC dòng tiền],0,B.2[Tài khoản
(Thanh toán)],C6)+SUMIFS(N.1[Tổng cộng
(Giá có thuế)],N.1[Lọc ngày BC dòng tiền],0,N.1[Tài khoản
(Thanh toán)],C6)-SUMIFS(N.1[Tổng cộng
(Giá có thuế)],N.1[Lọc ngày BC dòng tiền],10,N.1[Tài khoản
(Thanh toán)],C6)-SUMIFS(B.1[Số tiền đã
thanh toán],B.1[Lọc ngày BC dòng tiền],0,B.1[Tài khoản
(Thanh toán)],C6)-SUMIFS(M.1[Số tiền đã trả],M.1[Lọc ngày BC dòng tiền],0,M.1[Tài khoản
(Thanh toán)],C6),SUM($D$5:D5)))</f>
        <v>0</v>
      </c>
      <c r="E6" s="21">
        <f ca="1">IF(C6="","",IF(C6&lt;&gt;$I$5,SUMIFS(B.2[Số tiền đã thu],B.2[Lọc ngày BC dòng tiền],1,B.2[Tài khoản
(Thanh toán)],C6)+SUMIFS(N.1[Tổng cộng
(Giá có thuế)],N.1[Lọc ngày BC dòng tiền],1,N.1[Tài khoản
(Thanh toán)],C6),SUM($E$5:E5)))</f>
        <v>0</v>
      </c>
      <c r="F6" s="17">
        <f ca="1">IF(C6="","",IF(C6&lt;&gt;$I$5,SUMIFS(N.1[Tổng cộng
(Giá có thuế)],N.1[Lọc ngày BC dòng tiền],11,N.1[Tài khoản
(Thanh toán)],C6)+SUMIFS(B.1[Số tiền đã
thanh toán],B.1[Lọc ngày BC dòng tiền],1,B.1[Tài khoản
(Thanh toán)],C6)+SUMIFS(M.1[Số tiền đã trả],M.1[Lọc ngày BC dòng tiền],1,M.1[Tài khoản
(Thanh toán)],C6),SUM($F$5:F5)))</f>
        <v>0</v>
      </c>
      <c r="G6" s="37">
        <f ca="1">IF(C6="","",D6+E6-F6)</f>
        <v>0</v>
      </c>
      <c r="I6" s="40">
        <f>IF(OR(B3TuNgay="",B3TuNgay&lt;NgayBatDau),NgayBatDau,B3TuNgay)</f>
        <v>42370</v>
      </c>
      <c r="J6" s="39"/>
    </row>
    <row r="7" spans="2:10" ht="27.75" customHeight="1" x14ac:dyDescent="0.2">
      <c r="B7" s="7">
        <f t="shared" ref="B7:B10" si="0">IF(AND(C7&lt;&gt;"",C7&lt;&gt;$I$5),ROW(A7)-5,"")</f>
        <v>2</v>
      </c>
      <c r="C7" s="17" t="str">
        <f>IF(AND('Thông Tin Chung'!L4="",C6&lt;&gt;"",C6&lt;&gt;$I$5),$I$5,IF('Thông Tin Chung'!L4&lt;&gt;"",'Thông Tin Chung'!L4,""))</f>
        <v>SCB</v>
      </c>
      <c r="D7" s="17">
        <f ca="1">IF(C7="","",IF(C7&lt;&gt;$I$5,INDEX(T.3[Số dư đầu kỳ],B7)+SUMIFS(B.2[Số tiền đã thu],B.2[Lọc ngày BC dòng tiền],0,B.2[Tài khoản
(Thanh toán)],C7)+SUMIFS(N.1[Tổng cộng
(Giá có thuế)],N.1[Lọc ngày BC dòng tiền],0,N.1[Tài khoản
(Thanh toán)],C7)-SUMIFS(N.1[Tổng cộng
(Giá có thuế)],N.1[Lọc ngày BC dòng tiền],10,N.1[Tài khoản
(Thanh toán)],C7)-SUMIFS(B.1[Số tiền đã
thanh toán],B.1[Lọc ngày BC dòng tiền],0,B.1[Tài khoản
(Thanh toán)],C7)-SUMIFS(M.1[Số tiền đã trả],M.1[Lọc ngày BC dòng tiền],0,M.1[Tài khoản
(Thanh toán)],C7),SUM($D$5:D6)))</f>
        <v>0</v>
      </c>
      <c r="E7" s="21">
        <f ca="1">IF(C7="","",IF(C7&lt;&gt;$I$5,SUMIFS(B.2[Số tiền đã thu],B.2[Lọc ngày BC dòng tiền],1,B.2[Tài khoản
(Thanh toán)],C7)+SUMIFS(N.1[Tổng cộng
(Giá có thuế)],N.1[Lọc ngày BC dòng tiền],1,N.1[Tài khoản
(Thanh toán)],C7),SUM($E$5:E6)))</f>
        <v>0</v>
      </c>
      <c r="F7" s="17">
        <f ca="1">IF(C7="","",IF(C7&lt;&gt;$I$5,SUMIFS(N.1[Tổng cộng
(Giá có thuế)],N.1[Lọc ngày BC dòng tiền],11,N.1[Tài khoản
(Thanh toán)],C7)+SUMIFS(B.1[Số tiền đã
thanh toán],B.1[Lọc ngày BC dòng tiền],1,B.1[Tài khoản
(Thanh toán)],C7)+SUMIFS(M.1[Số tiền đã trả],M.1[Lọc ngày BC dòng tiền],1,M.1[Tài khoản
(Thanh toán)],C7),SUM($F$5:F6)))</f>
        <v>0</v>
      </c>
      <c r="G7" s="37">
        <f t="shared" ref="G7:G11" ca="1" si="1">IF(C7="","",D7+E7-F7)</f>
        <v>0</v>
      </c>
      <c r="I7" s="40">
        <f>IF(OR(B3DenNgay="",B3DenNgay&gt;NgayKetThuc),NgayKetThuc,B3DenNgay)</f>
        <v>42735</v>
      </c>
      <c r="J7" s="39"/>
    </row>
    <row r="8" spans="2:10" ht="27.75" customHeight="1" x14ac:dyDescent="0.2">
      <c r="B8" s="7">
        <f t="shared" si="0"/>
        <v>3</v>
      </c>
      <c r="C8" s="17" t="str">
        <f>IF(AND('Thông Tin Chung'!L5="",C7&lt;&gt;"",C7&lt;&gt;$I$5),$I$5,IF('Thông Tin Chung'!L5&lt;&gt;"",'Thông Tin Chung'!L5,""))</f>
        <v>ACB</v>
      </c>
      <c r="D8" s="17">
        <f ca="1">IF(C8="","",IF(C8&lt;&gt;$I$5,INDEX(T.3[Số dư đầu kỳ],B8)+SUMIFS(B.2[Số tiền đã thu],B.2[Lọc ngày BC dòng tiền],0,B.2[Tài khoản
(Thanh toán)],C8)+SUMIFS(N.1[Tổng cộng
(Giá có thuế)],N.1[Lọc ngày BC dòng tiền],0,N.1[Tài khoản
(Thanh toán)],C8)-SUMIFS(N.1[Tổng cộng
(Giá có thuế)],N.1[Lọc ngày BC dòng tiền],10,N.1[Tài khoản
(Thanh toán)],C8)-SUMIFS(B.1[Số tiền đã
thanh toán],B.1[Lọc ngày BC dòng tiền],0,B.1[Tài khoản
(Thanh toán)],C8)-SUMIFS(M.1[Số tiền đã trả],M.1[Lọc ngày BC dòng tiền],0,M.1[Tài khoản
(Thanh toán)],C8),SUM($D$5:D7)))</f>
        <v>0</v>
      </c>
      <c r="E8" s="21">
        <f ca="1">IF(C8="","",IF(C8&lt;&gt;$I$5,SUMIFS(B.2[Số tiền đã thu],B.2[Lọc ngày BC dòng tiền],1,B.2[Tài khoản
(Thanh toán)],C8)+SUMIFS(N.1[Tổng cộng
(Giá có thuế)],N.1[Lọc ngày BC dòng tiền],1,N.1[Tài khoản
(Thanh toán)],C8),SUM($E$5:E7)))</f>
        <v>0</v>
      </c>
      <c r="F8" s="17">
        <f ca="1">IF(C8="","",IF(C8&lt;&gt;$I$5,SUMIFS(N.1[Tổng cộng
(Giá có thuế)],N.1[Lọc ngày BC dòng tiền],11,N.1[Tài khoản
(Thanh toán)],C8)+SUMIFS(B.1[Số tiền đã
thanh toán],B.1[Lọc ngày BC dòng tiền],1,B.1[Tài khoản
(Thanh toán)],C8)+SUMIFS(M.1[Số tiền đã trả],M.1[Lọc ngày BC dòng tiền],1,M.1[Tài khoản
(Thanh toán)],C8),SUM($F$5:F7)))</f>
        <v>0</v>
      </c>
      <c r="G8" s="37">
        <f t="shared" ca="1" si="1"/>
        <v>0</v>
      </c>
      <c r="I8" s="39" t="s">
        <v>131</v>
      </c>
      <c r="J8" s="39" t="s">
        <v>132</v>
      </c>
    </row>
    <row r="9" spans="2:10" ht="27.75" customHeight="1" x14ac:dyDescent="0.2">
      <c r="B9" s="7" t="str">
        <f t="shared" si="0"/>
        <v/>
      </c>
      <c r="C9" s="17" t="str">
        <f>IF(AND('Thông Tin Chung'!L6="",C8&lt;&gt;"",C8&lt;&gt;$I$5),$I$5,IF('Thông Tin Chung'!L6&lt;&gt;"",'Thông Tin Chung'!L6,""))</f>
        <v>Tổng cộng</v>
      </c>
      <c r="D9" s="17">
        <f ca="1">IF(C9="","",IF(C9&lt;&gt;$I$5,INDEX(T.3[Số dư đầu kỳ],B9)+SUMIFS(B.2[Số tiền đã thu],B.2[Lọc ngày BC dòng tiền],0,B.2[Tài khoản
(Thanh toán)],C9)+SUMIFS(N.1[Tổng cộng
(Giá có thuế)],N.1[Lọc ngày BC dòng tiền],0,N.1[Tài khoản
(Thanh toán)],C9)-SUMIFS(N.1[Tổng cộng
(Giá có thuế)],N.1[Lọc ngày BC dòng tiền],10,N.1[Tài khoản
(Thanh toán)],C9)-SUMIFS(B.1[Số tiền đã
thanh toán],B.1[Lọc ngày BC dòng tiền],0,B.1[Tài khoản
(Thanh toán)],C9)-SUMIFS(M.1[Số tiền đã trả],M.1[Lọc ngày BC dòng tiền],0,M.1[Tài khoản
(Thanh toán)],C9),SUM($D$5:D8)))</f>
        <v>0</v>
      </c>
      <c r="E9" s="21">
        <f ca="1">IF(C9="","",IF(C9&lt;&gt;$I$5,SUMIFS(B.2[Số tiền đã thu],B.2[Lọc ngày BC dòng tiền],1,B.2[Tài khoản
(Thanh toán)],C9)+SUMIFS(N.1[Tổng cộng
(Giá có thuế)],N.1[Lọc ngày BC dòng tiền],1,N.1[Tài khoản
(Thanh toán)],C9),SUM($E$5:E8)))</f>
        <v>0</v>
      </c>
      <c r="F9" s="17">
        <f ca="1">IF(C9="","",IF(C9&lt;&gt;$I$5,SUMIFS(N.1[Tổng cộng
(Giá có thuế)],N.1[Lọc ngày BC dòng tiền],11,N.1[Tài khoản
(Thanh toán)],C9)+SUMIFS(B.1[Số tiền đã
thanh toán],B.1[Lọc ngày BC dòng tiền],1,B.1[Tài khoản
(Thanh toán)],C9)+SUMIFS(M.1[Số tiền đã trả],M.1[Lọc ngày BC dòng tiền],1,M.1[Tài khoản
(Thanh toán)],C9),SUM($F$5:F8)))</f>
        <v>0</v>
      </c>
      <c r="G9" s="37">
        <f t="shared" ca="1" si="1"/>
        <v>0</v>
      </c>
      <c r="I9" s="39">
        <f ca="1">INDEX($E$6:$E$11,MATCH($I$5,$C$6:$C$11,0))</f>
        <v>0</v>
      </c>
      <c r="J9" s="39">
        <f ca="1">INDEX($F$6:$F$11,MATCH($I$5,$C$6:$C$11,0))</f>
        <v>0</v>
      </c>
    </row>
    <row r="10" spans="2:10" ht="27.75" customHeight="1" x14ac:dyDescent="0.2">
      <c r="B10" s="7" t="str">
        <f t="shared" si="0"/>
        <v/>
      </c>
      <c r="C10" s="17" t="str">
        <f>IF(AND('Thông Tin Chung'!L7="",C9&lt;&gt;"",C9&lt;&gt;$I$5),$I$5,IF('Thông Tin Chung'!L7&lt;&gt;"",'Thông Tin Chung'!L7,""))</f>
        <v/>
      </c>
      <c r="D10" s="17" t="str">
        <f>IF(C10="","",IF(C10&lt;&gt;$I$5,INDEX(T.3[Số dư đầu kỳ],B10)+SUMIFS(B.2[Số tiền đã thu],B.2[Lọc ngày BC dòng tiền],0,B.2[Tài khoản
(Thanh toán)],C10)+SUMIFS(N.1[Tổng cộng
(Giá có thuế)],N.1[Lọc ngày BC dòng tiền],0,N.1[Tài khoản
(Thanh toán)],C10)-SUMIFS(N.1[Tổng cộng
(Giá có thuế)],N.1[Lọc ngày BC dòng tiền],10,N.1[Tài khoản
(Thanh toán)],C10)-SUMIFS(B.1[Số tiền đã
thanh toán],B.1[Lọc ngày BC dòng tiền],0,B.1[Tài khoản
(Thanh toán)],C10)-SUMIFS(M.1[Số tiền đã trả],M.1[Lọc ngày BC dòng tiền],0,M.1[Tài khoản
(Thanh toán)],C10),SUM($D$5:D9)))</f>
        <v/>
      </c>
      <c r="E10" s="21" t="str">
        <f>IF(C10="","",IF(C10&lt;&gt;$I$5,SUMIFS(B.2[Số tiền đã thu],B.2[Lọc ngày BC dòng tiền],1,B.2[Tài khoản
(Thanh toán)],C10)+SUMIFS(N.1[Tổng cộng
(Giá có thuế)],N.1[Lọc ngày BC dòng tiền],1,N.1[Tài khoản
(Thanh toán)],C10),SUM($E$5:E9)))</f>
        <v/>
      </c>
      <c r="F10" s="17" t="str">
        <f>IF(C10="","",IF(C10&lt;&gt;$I$5,SUMIFS(N.1[Tổng cộng
(Giá có thuế)],N.1[Lọc ngày BC dòng tiền],11,N.1[Tài khoản
(Thanh toán)],C10)+SUMIFS(B.1[Số tiền đã
thanh toán],B.1[Lọc ngày BC dòng tiền],1,B.1[Tài khoản
(Thanh toán)],C10)+SUMIFS(M.1[Số tiền đã trả],M.1[Lọc ngày BC dòng tiền],1,M.1[Tài khoản
(Thanh toán)],C10),SUM($F$5:F9)))</f>
        <v/>
      </c>
      <c r="G10" s="37" t="str">
        <f t="shared" si="1"/>
        <v/>
      </c>
    </row>
    <row r="11" spans="2:10" ht="27.75" customHeight="1" x14ac:dyDescent="0.2">
      <c r="B11" s="17"/>
      <c r="C11" s="17" t="str">
        <f>IF(AND('Thông Tin Chung'!L8="",C10&lt;&gt;"",C10&lt;&gt;$I$5),$I$5,IF('Thông Tin Chung'!L8&lt;&gt;"",'Thông Tin Chung'!L8,""))</f>
        <v/>
      </c>
      <c r="D11" s="17" t="str">
        <f>IF(C11="","",IF(C11&lt;&gt;$I$5,INDEX(T.3[Số dư đầu kỳ],B11)+SUMIFS(B.2[Số tiền đã thu],B.2[Lọc ngày BC dòng tiền],0,B.2[Tài khoản
(Thanh toán)],C11)+SUMIFS(N.1[Tổng cộng
(Giá có thuế)],N.1[Lọc ngày BC dòng tiền],0,N.1[Tài khoản
(Thanh toán)],C11)-SUMIFS(N.1[Tổng cộng
(Giá có thuế)],N.1[Lọc ngày BC dòng tiền],10,N.1[Tài khoản
(Thanh toán)],C11)-SUMIFS(B.1[Số tiền đã
thanh toán],B.1[Lọc ngày BC dòng tiền],0,B.1[Tài khoản
(Thanh toán)],C11)-SUMIFS(M.1[Số tiền đã trả],M.1[Lọc ngày BC dòng tiền],0,M.1[Tài khoản
(Thanh toán)],C11),SUM($D$5:D10)))</f>
        <v/>
      </c>
      <c r="E11" s="21" t="str">
        <f>IF(C11="","",IF(C11&lt;&gt;$I$5,SUMIFS(B.2[Số tiền đã thu],B.2[Lọc ngày BC dòng tiền],1,B.2[Tài khoản
(Thanh toán)],C11)+SUMIFS(N.1[Tổng cộng
(Giá có thuế)],N.1[Lọc ngày BC dòng tiền],1,N.1[Tài khoản
(Thanh toán)],C11),SUM($E$5:E10)))</f>
        <v/>
      </c>
      <c r="F11" s="17" t="str">
        <f>IF(C11="","",IF(C11&lt;&gt;$I$5,SUMIFS(N.1[Tổng cộng
(Giá có thuế)],N.1[Lọc ngày BC dòng tiền],11,N.1[Tài khoản
(Thanh toán)],C11)+SUMIFS(B.1[Số tiền đã
thanh toán],B.1[Lọc ngày BC dòng tiền],1,B.1[Tài khoản
(Thanh toán)],C11)+SUMIFS(M.1[Số tiền đã trả],M.1[Lọc ngày BC dòng tiền],1,M.1[Tài khoản
(Thanh toán)],C11),SUM($F$5:F10)))</f>
        <v/>
      </c>
      <c r="G11" s="37" t="str">
        <f t="shared" si="1"/>
        <v/>
      </c>
    </row>
    <row r="14" spans="2:10" ht="27.75" customHeight="1" x14ac:dyDescent="0.2">
      <c r="B14" s="43" t="s">
        <v>133</v>
      </c>
      <c r="C14" s="41"/>
      <c r="D14" s="41"/>
      <c r="E14" s="41"/>
      <c r="F14" s="41"/>
      <c r="G14" s="41"/>
    </row>
    <row r="15" spans="2:10" ht="27.75" customHeight="1" x14ac:dyDescent="0.2">
      <c r="B15" s="35" t="s">
        <v>7</v>
      </c>
      <c r="C15" s="45" t="s">
        <v>134</v>
      </c>
      <c r="D15" s="35" t="str">
        <f t="shared" ref="D15:I15" si="2">IF(OR(C15="",C15=$I$5),"",IF(COUNTA(T.3TenTaiKhoan)&gt;=D16,INDEX(T.3TenTaiKhoan,D16),$I$5))</f>
        <v>Tiền mặt</v>
      </c>
      <c r="E15" s="35" t="str">
        <f t="shared" si="2"/>
        <v>SCB</v>
      </c>
      <c r="F15" s="35" t="str">
        <f t="shared" si="2"/>
        <v>ACB</v>
      </c>
      <c r="G15" s="35" t="str">
        <f t="shared" si="2"/>
        <v>Tổng cộng</v>
      </c>
      <c r="H15" s="35" t="str">
        <f t="shared" si="2"/>
        <v/>
      </c>
      <c r="I15" s="35" t="str">
        <f t="shared" si="2"/>
        <v/>
      </c>
    </row>
    <row r="16" spans="2:10" ht="0.95" customHeight="1" x14ac:dyDescent="0.2">
      <c r="B16" s="17"/>
      <c r="C16" s="17"/>
      <c r="D16" s="17">
        <v>1</v>
      </c>
      <c r="E16" s="17">
        <v>2</v>
      </c>
      <c r="F16" s="17">
        <v>3</v>
      </c>
      <c r="G16" s="21">
        <v>4</v>
      </c>
      <c r="H16" s="17">
        <v>5</v>
      </c>
      <c r="I16" s="17">
        <v>6</v>
      </c>
    </row>
    <row r="17" spans="2:9" ht="27.75" customHeight="1" x14ac:dyDescent="0.2">
      <c r="B17" s="7">
        <f>IF(C17="","",ROW(A17)-16)</f>
        <v>1</v>
      </c>
      <c r="C17" s="17" t="s">
        <v>135</v>
      </c>
      <c r="D17" s="17">
        <f>IF(OR(D15="",$C17=""),"",IF(D15&lt;&gt;$I$5,SUMIFS(B.1[Số tiền đã
thanh toán],B.1[Tài khoản
(Thanh toán)],D15,B.1[Lọc ngày BC dòng tiền],1),SUM($C$17:C17)))</f>
        <v>0</v>
      </c>
      <c r="E17" s="21">
        <f>IF(OR(E15="",$C17=""),"",IF(E15&lt;&gt;$I$5,SUMIFS(B.1[Số tiền đã
thanh toán],B.1[Tài khoản
(Thanh toán)],E15,B.1[Lọc ngày BC dòng tiền],1),SUM($C$17:D17)))</f>
        <v>0</v>
      </c>
      <c r="F17" s="17">
        <f>IF(OR(F15="",$C17=""),"",IF(F15&lt;&gt;$I$5,SUMIFS(B.1[Số tiền đã
thanh toán],B.1[Tài khoản
(Thanh toán)],F15,B.1[Lọc ngày BC dòng tiền],1),SUM($C$17:E17)))</f>
        <v>0</v>
      </c>
      <c r="G17" s="21">
        <f>IF(OR(G15="",$C17=""),"",IF(G15&lt;&gt;$I$5,SUMIFS(B.1[Số tiền đã
thanh toán],B.1[Tài khoản
(Thanh toán)],G15,B.1[Lọc ngày BC dòng tiền],1),SUM($C$17:F17)))</f>
        <v>0</v>
      </c>
      <c r="H17" s="17" t="str">
        <f>IF(OR(H15="",$C17=""),"",IF(H15&lt;&gt;$I$5,SUMIFS(B.1[Số tiền đã
thanh toán],B.1[Tài khoản
(Thanh toán)],H15,B.1[Lọc ngày BC dòng tiền],1),SUM($C$17:G17)))</f>
        <v/>
      </c>
      <c r="I17" s="21" t="str">
        <f>IF(OR(I15="",$C17=""),"",IF(I15&lt;&gt;$I$5,SUMIFS(B.1[Số tiền đã
thanh toán],B.1[Tài khoản
(Thanh toán)],I15,B.1[Lọc ngày BC dòng tiền],1),SUM($C$17:H17)))</f>
        <v/>
      </c>
    </row>
    <row r="18" spans="2:9" ht="27.75" customHeight="1" x14ac:dyDescent="0.2">
      <c r="B18" s="7">
        <f t="shared" ref="B18:B29" si="3">IF(C18="","",ROW(A18)-16)</f>
        <v>2</v>
      </c>
      <c r="C18" s="17" t="s">
        <v>136</v>
      </c>
      <c r="D18" s="17">
        <f>IF(OR($C18="",D15=""),"",IF(D15&lt;&gt;$I$5,SUMIFS(M.1[Số tiền đã trả],M.1[Tài khoản
(Thanh toán)],D15,M.1[Lọc ngày BC dòng tiền],1),SUM($C$18:C18)))</f>
        <v>0</v>
      </c>
      <c r="E18" s="21">
        <f>IF(OR($C18="",E15=""),"",IF(E15&lt;&gt;$I$5,SUMIFS(M.1[Số tiền đã trả],M.1[Tài khoản
(Thanh toán)],E15,M.1[Lọc ngày BC dòng tiền],1),SUM($C$18:D18)))</f>
        <v>0</v>
      </c>
      <c r="F18" s="17">
        <f>IF(OR($C18="",F15=""),"",IF(F15&lt;&gt;$I$5,SUMIFS(M.1[Số tiền đã trả],M.1[Tài khoản
(Thanh toán)],F15,M.1[Lọc ngày BC dòng tiền],1),SUM($C$18:E18)))</f>
        <v>0</v>
      </c>
      <c r="G18" s="21">
        <f>IF(OR($C18="",G15=""),"",IF(G15&lt;&gt;$I$5,SUMIFS(M.1[Số tiền đã trả],M.1[Tài khoản
(Thanh toán)],G15,M.1[Lọc ngày BC dòng tiền],1),SUM($C$18:F18)))</f>
        <v>0</v>
      </c>
      <c r="H18" s="17" t="str">
        <f>IF(OR($C18="",H15=""),"",IF(H15&lt;&gt;$I$5,SUMIFS(M.1[Số tiền đã trả],M.1[Tài khoản
(Thanh toán)],H15,M.1[Lọc ngày BC dòng tiền],1),SUM($C$18:G18)))</f>
        <v/>
      </c>
      <c r="I18" s="21" t="str">
        <f>IF(OR($C18="",I15=""),"",IF(I15&lt;&gt;$I$5,SUMIFS(M.1[Số tiền đã trả],M.1[Tài khoản
(Thanh toán)],I15,M.1[Lọc ngày BC dòng tiền],1),SUM($C$18:H18)))</f>
        <v/>
      </c>
    </row>
    <row r="19" spans="2:9" ht="27.75" customHeight="1" x14ac:dyDescent="0.2">
      <c r="B19" s="7">
        <f t="shared" si="3"/>
        <v>3</v>
      </c>
      <c r="C19" s="17" t="s">
        <v>137</v>
      </c>
      <c r="D19" s="17">
        <f>IF(OR($C19="",D15=""),"",IF(D15&lt;&gt;$I$5,SUMIFS(B.2[Số tiền đã thu],B.2[Tài khoản
(Thanh toán)],D15,B.2[Lọc ngày BC dòng tiền],1),SUM($C$19:C19)))</f>
        <v>0</v>
      </c>
      <c r="E19" s="21">
        <f>IF(OR($C19="",E15=""),"",IF(E15&lt;&gt;$I$5,SUMIFS(B.2[Số tiền đã thu],B.2[Tài khoản
(Thanh toán)],E15,B.2[Lọc ngày BC dòng tiền],1),SUM($C$19:D19)))</f>
        <v>0</v>
      </c>
      <c r="F19" s="17">
        <f>IF(OR($C19="",F15=""),"",IF(F15&lt;&gt;$I$5,SUMIFS(B.2[Số tiền đã thu],B.2[Tài khoản
(Thanh toán)],F15,B.2[Lọc ngày BC dòng tiền],1),SUM($C$19:E19)))</f>
        <v>0</v>
      </c>
      <c r="G19" s="21">
        <f>IF(OR($C19="",G15=""),"",IF(G15&lt;&gt;$I$5,SUMIFS(B.2[Số tiền đã thu],B.2[Tài khoản
(Thanh toán)],G15,B.2[Lọc ngày BC dòng tiền],1),SUM($C$19:F19)))</f>
        <v>0</v>
      </c>
      <c r="H19" s="17" t="str">
        <f>IF(OR($C19="",H15=""),"",IF(H15&lt;&gt;$I$5,SUMIFS(B.2[Số tiền đã thu],B.2[Tài khoản
(Thanh toán)],H15,B.2[Lọc ngày BC dòng tiền],1),SUM($C$19:G19)))</f>
        <v/>
      </c>
      <c r="I19" s="21" t="str">
        <f>IF(OR($C19="",I15=""),"",IF(I15&lt;&gt;$I$5,SUMIFS(B.2[Số tiền đã thu],B.2[Tài khoản
(Thanh toán)],I15,B.2[Lọc ngày BC dòng tiền],1),SUM($C$19:H19)))</f>
        <v/>
      </c>
    </row>
    <row r="20" spans="2:9" ht="27.75" customHeight="1" x14ac:dyDescent="0.2">
      <c r="B20" s="7">
        <f t="shared" si="3"/>
        <v>4</v>
      </c>
      <c r="C20" s="17" t="str">
        <f>IF('Thông Tin Chung'!F3="","",'Thông Tin Chung'!F3)</f>
        <v>Doanh thu khác</v>
      </c>
      <c r="D20" s="17">
        <f>IF(OR($C20="",D$15=""),"",IF(D$15&lt;&gt;$I$5,SUMIFS(N.1[Tổng cộng
(Giá có thuế)],N.1[Tài khoản
(Thanh toán)],D$15,N.1[Lọc ngày BC dòng tiền],1,N.1[Phân loại
(Doanh thu/Chi phí)],$C20)+SUMIFS(N.1[Tổng cộng
(Giá có thuế)],N.1[Tài khoản
(Thanh toán)],D$15,N.1[Lọc ngày BC dòng tiền],11,N.1[Phân loại
(Doanh thu/Chi phí)],$C20),SUM($C20:C20)))</f>
        <v>0</v>
      </c>
      <c r="E20" s="21">
        <f>IF(OR($C20="",E$15=""),"",IF(E$15&lt;&gt;$I$5,SUMIFS(N.1[Tổng cộng
(Giá có thuế)],N.1[Tài khoản
(Thanh toán)],E$15,N.1[Lọc ngày BC dòng tiền],1,N.1[Phân loại
(Doanh thu/Chi phí)],$C20)+SUMIFS(N.1[Tổng cộng
(Giá có thuế)],N.1[Tài khoản
(Thanh toán)],E$15,N.1[Lọc ngày BC dòng tiền],11,N.1[Phân loại
(Doanh thu/Chi phí)],$C20),SUM($C20:D20)))</f>
        <v>0</v>
      </c>
      <c r="F20" s="17">
        <f>IF(OR($C20="",F$15=""),"",IF(F$15&lt;&gt;$I$5,SUMIFS(N.1[Tổng cộng
(Giá có thuế)],N.1[Tài khoản
(Thanh toán)],F$15,N.1[Lọc ngày BC dòng tiền],1,N.1[Phân loại
(Doanh thu/Chi phí)],$C20)+SUMIFS(N.1[Tổng cộng
(Giá có thuế)],N.1[Tài khoản
(Thanh toán)],F$15,N.1[Lọc ngày BC dòng tiền],11,N.1[Phân loại
(Doanh thu/Chi phí)],$C20),SUM($C20:E20)))</f>
        <v>0</v>
      </c>
      <c r="G20" s="21">
        <f>IF(OR($C20="",G$15=""),"",IF(G$15&lt;&gt;$I$5,SUMIFS(N.1[Tổng cộng
(Giá có thuế)],N.1[Tài khoản
(Thanh toán)],G$15,N.1[Lọc ngày BC dòng tiền],1,N.1[Phân loại
(Doanh thu/Chi phí)],$C20)+SUMIFS(N.1[Tổng cộng
(Giá có thuế)],N.1[Tài khoản
(Thanh toán)],G$15,N.1[Lọc ngày BC dòng tiền],11,N.1[Phân loại
(Doanh thu/Chi phí)],$C20),SUM($C20:F20)))</f>
        <v>0</v>
      </c>
      <c r="H20" s="17" t="str">
        <f>IF(OR($C20="",H$15=""),"",IF(H$15&lt;&gt;$I$5,SUMIFS(N.1[Tổng cộng
(Giá có thuế)],N.1[Tài khoản
(Thanh toán)],H$15,N.1[Lọc ngày BC dòng tiền],1,N.1[Phân loại
(Doanh thu/Chi phí)],$C20)+SUMIFS(N.1[Tổng cộng
(Giá có thuế)],N.1[Tài khoản
(Thanh toán)],H$15,N.1[Lọc ngày BC dòng tiền],11,N.1[Phân loại
(Doanh thu/Chi phí)],$C20),SUM($C20:G20)))</f>
        <v/>
      </c>
      <c r="I20" s="21" t="str">
        <f>IF(OR($C20="",I$15=""),"",IF(I$15&lt;&gt;$I$5,SUMIFS(N.1[Tổng cộng
(Giá có thuế)],N.1[Tài khoản
(Thanh toán)],I$15,N.1[Lọc ngày BC dòng tiền],1,N.1[Phân loại
(Doanh thu/Chi phí)],$C20)+SUMIFS(N.1[Tổng cộng
(Giá có thuế)],N.1[Tài khoản
(Thanh toán)],I$15,N.1[Lọc ngày BC dòng tiền],11,N.1[Phân loại
(Doanh thu/Chi phí)],$C20),SUM($C20:H20)))</f>
        <v/>
      </c>
    </row>
    <row r="21" spans="2:9" ht="27.75" customHeight="1" x14ac:dyDescent="0.2">
      <c r="B21" s="7">
        <f t="shared" si="3"/>
        <v>5</v>
      </c>
      <c r="C21" s="17" t="str">
        <f>IF('Thông Tin Chung'!F4="","",'Thông Tin Chung'!F4)</f>
        <v>Chi phí khác</v>
      </c>
      <c r="D21" s="17">
        <f>IF(OR($C21="",D$15=""),"",IF(D$15&lt;&gt;$I$5,SUMIFS(N.1[Tổng cộng
(Giá có thuế)],N.1[Tài khoản
(Thanh toán)],D$15,N.1[Lọc ngày BC dòng tiền],1,N.1[Phân loại
(Doanh thu/Chi phí)],$C21)+SUMIFS(N.1[Tổng cộng
(Giá có thuế)],N.1[Tài khoản
(Thanh toán)],D$15,N.1[Lọc ngày BC dòng tiền],11,N.1[Phân loại
(Doanh thu/Chi phí)],$C21),SUM($C21:C21)))</f>
        <v>0</v>
      </c>
      <c r="E21" s="21">
        <f>IF(OR($C21="",E$15=""),"",IF(E$15&lt;&gt;$I$5,SUMIFS(N.1[Tổng cộng
(Giá có thuế)],N.1[Tài khoản
(Thanh toán)],E$15,N.1[Lọc ngày BC dòng tiền],1,N.1[Phân loại
(Doanh thu/Chi phí)],$C21)+SUMIFS(N.1[Tổng cộng
(Giá có thuế)],N.1[Tài khoản
(Thanh toán)],E$15,N.1[Lọc ngày BC dòng tiền],11,N.1[Phân loại
(Doanh thu/Chi phí)],$C21),SUM($C21:D21)))</f>
        <v>0</v>
      </c>
      <c r="F21" s="17">
        <f>IF(OR($C21="",F$15=""),"",IF(F$15&lt;&gt;$I$5,SUMIFS(N.1[Tổng cộng
(Giá có thuế)],N.1[Tài khoản
(Thanh toán)],F$15,N.1[Lọc ngày BC dòng tiền],1,N.1[Phân loại
(Doanh thu/Chi phí)],$C21)+SUMIFS(N.1[Tổng cộng
(Giá có thuế)],N.1[Tài khoản
(Thanh toán)],F$15,N.1[Lọc ngày BC dòng tiền],11,N.1[Phân loại
(Doanh thu/Chi phí)],$C21),SUM($C21:E21)))</f>
        <v>0</v>
      </c>
      <c r="G21" s="21">
        <f>IF(OR($C21="",G$15=""),"",IF(G$15&lt;&gt;$I$5,SUMIFS(N.1[Tổng cộng
(Giá có thuế)],N.1[Tài khoản
(Thanh toán)],G$15,N.1[Lọc ngày BC dòng tiền],1,N.1[Phân loại
(Doanh thu/Chi phí)],$C21)+SUMIFS(N.1[Tổng cộng
(Giá có thuế)],N.1[Tài khoản
(Thanh toán)],G$15,N.1[Lọc ngày BC dòng tiền],11,N.1[Phân loại
(Doanh thu/Chi phí)],$C21),SUM($C21:F21)))</f>
        <v>0</v>
      </c>
      <c r="H21" s="17" t="str">
        <f>IF(OR($C21="",H$15=""),"",IF(H$15&lt;&gt;$I$5,SUMIFS(N.1[Tổng cộng
(Giá có thuế)],N.1[Tài khoản
(Thanh toán)],H$15,N.1[Lọc ngày BC dòng tiền],1,N.1[Phân loại
(Doanh thu/Chi phí)],$C21)+SUMIFS(N.1[Tổng cộng
(Giá có thuế)],N.1[Tài khoản
(Thanh toán)],H$15,N.1[Lọc ngày BC dòng tiền],11,N.1[Phân loại
(Doanh thu/Chi phí)],$C21),SUM($C21:G21)))</f>
        <v/>
      </c>
      <c r="I21" s="21" t="str">
        <f>IF(OR($C21="",I$15=""),"",IF(I$15&lt;&gt;$I$5,SUMIFS(N.1[Tổng cộng
(Giá có thuế)],N.1[Tài khoản
(Thanh toán)],I$15,N.1[Lọc ngày BC dòng tiền],1,N.1[Phân loại
(Doanh thu/Chi phí)],$C21)+SUMIFS(N.1[Tổng cộng
(Giá có thuế)],N.1[Tài khoản
(Thanh toán)],I$15,N.1[Lọc ngày BC dòng tiền],11,N.1[Phân loại
(Doanh thu/Chi phí)],$C21),SUM($C21:H21)))</f>
        <v/>
      </c>
    </row>
    <row r="22" spans="2:9" ht="27.75" customHeight="1" x14ac:dyDescent="0.2">
      <c r="B22" s="7" t="str">
        <f t="shared" si="3"/>
        <v/>
      </c>
      <c r="C22" s="17" t="str">
        <f>IF('Thông Tin Chung'!F5="","",'Thông Tin Chung'!F5)</f>
        <v/>
      </c>
      <c r="D22" s="17" t="str">
        <f>IF(OR($C22="",D$15=""),"",IF(D$15&lt;&gt;$I$5,SUMIFS(N.1[Tổng cộng
(Giá có thuế)],N.1[Tài khoản
(Thanh toán)],D$15,N.1[Lọc ngày BC dòng tiền],1,N.1[Phân loại
(Doanh thu/Chi phí)],$C22)+SUMIFS(N.1[Tổng cộng
(Giá có thuế)],N.1[Tài khoản
(Thanh toán)],D$15,N.1[Lọc ngày BC dòng tiền],11,N.1[Phân loại
(Doanh thu/Chi phí)],$C22),SUM($C22:C22)))</f>
        <v/>
      </c>
      <c r="E22" s="21" t="str">
        <f>IF(OR($C22="",E$15=""),"",IF(E$15&lt;&gt;$I$5,SUMIFS(N.1[Tổng cộng
(Giá có thuế)],N.1[Tài khoản
(Thanh toán)],E$15,N.1[Lọc ngày BC dòng tiền],1,N.1[Phân loại
(Doanh thu/Chi phí)],$C22)+SUMIFS(N.1[Tổng cộng
(Giá có thuế)],N.1[Tài khoản
(Thanh toán)],E$15,N.1[Lọc ngày BC dòng tiền],11,N.1[Phân loại
(Doanh thu/Chi phí)],$C22),SUM($C22:D22)))</f>
        <v/>
      </c>
      <c r="F22" s="17" t="str">
        <f>IF(OR($C22="",F$15=""),"",IF(F$15&lt;&gt;$I$5,SUMIFS(N.1[Tổng cộng
(Giá có thuế)],N.1[Tài khoản
(Thanh toán)],F$15,N.1[Lọc ngày BC dòng tiền],1,N.1[Phân loại
(Doanh thu/Chi phí)],$C22)+SUMIFS(N.1[Tổng cộng
(Giá có thuế)],N.1[Tài khoản
(Thanh toán)],F$15,N.1[Lọc ngày BC dòng tiền],11,N.1[Phân loại
(Doanh thu/Chi phí)],$C22),SUM($C22:E22)))</f>
        <v/>
      </c>
      <c r="G22" s="21" t="str">
        <f>IF(OR($C22="",G$15=""),"",IF(G$15&lt;&gt;$I$5,SUMIFS(N.1[Tổng cộng
(Giá có thuế)],N.1[Tài khoản
(Thanh toán)],G$15,N.1[Lọc ngày BC dòng tiền],1,N.1[Phân loại
(Doanh thu/Chi phí)],$C22)+SUMIFS(N.1[Tổng cộng
(Giá có thuế)],N.1[Tài khoản
(Thanh toán)],G$15,N.1[Lọc ngày BC dòng tiền],11,N.1[Phân loại
(Doanh thu/Chi phí)],$C22),SUM($C22:F22)))</f>
        <v/>
      </c>
      <c r="H22" s="17" t="str">
        <f>IF(OR($C22="",H$15=""),"",IF(H$15&lt;&gt;$I$5,SUMIFS(N.1[Tổng cộng
(Giá có thuế)],N.1[Tài khoản
(Thanh toán)],H$15,N.1[Lọc ngày BC dòng tiền],1,N.1[Phân loại
(Doanh thu/Chi phí)],$C22)+SUMIFS(N.1[Tổng cộng
(Giá có thuế)],N.1[Tài khoản
(Thanh toán)],H$15,N.1[Lọc ngày BC dòng tiền],11,N.1[Phân loại
(Doanh thu/Chi phí)],$C22),SUM($C22:G22)))</f>
        <v/>
      </c>
      <c r="I22" s="21" t="str">
        <f>IF(OR($C22="",I$15=""),"",IF(I$15&lt;&gt;$I$5,SUMIFS(N.1[Tổng cộng
(Giá có thuế)],N.1[Tài khoản
(Thanh toán)],I$15,N.1[Lọc ngày BC dòng tiền],1,N.1[Phân loại
(Doanh thu/Chi phí)],$C22)+SUMIFS(N.1[Tổng cộng
(Giá có thuế)],N.1[Tài khoản
(Thanh toán)],I$15,N.1[Lọc ngày BC dòng tiền],11,N.1[Phân loại
(Doanh thu/Chi phí)],$C22),SUM($C22:H22)))</f>
        <v/>
      </c>
    </row>
    <row r="23" spans="2:9" ht="27.75" customHeight="1" x14ac:dyDescent="0.2">
      <c r="B23" s="7" t="str">
        <f t="shared" si="3"/>
        <v/>
      </c>
      <c r="C23" s="17" t="str">
        <f>IF('Thông Tin Chung'!F6="","",'Thông Tin Chung'!F6)</f>
        <v/>
      </c>
      <c r="D23" s="17" t="str">
        <f>IF(OR($C23="",D$15=""),"",IF(D$15&lt;&gt;$I$5,SUMIFS(N.1[Tổng cộng
(Giá có thuế)],N.1[Tài khoản
(Thanh toán)],D$15,N.1[Lọc ngày BC dòng tiền],1,N.1[Phân loại
(Doanh thu/Chi phí)],$C23)+SUMIFS(N.1[Tổng cộng
(Giá có thuế)],N.1[Tài khoản
(Thanh toán)],D$15,N.1[Lọc ngày BC dòng tiền],11,N.1[Phân loại
(Doanh thu/Chi phí)],$C23),SUM($C23:C23)))</f>
        <v/>
      </c>
      <c r="E23" s="21" t="str">
        <f>IF(OR($C23="",E$15=""),"",IF(E$15&lt;&gt;$I$5,SUMIFS(N.1[Tổng cộng
(Giá có thuế)],N.1[Tài khoản
(Thanh toán)],E$15,N.1[Lọc ngày BC dòng tiền],1,N.1[Phân loại
(Doanh thu/Chi phí)],$C23)+SUMIFS(N.1[Tổng cộng
(Giá có thuế)],N.1[Tài khoản
(Thanh toán)],E$15,N.1[Lọc ngày BC dòng tiền],11,N.1[Phân loại
(Doanh thu/Chi phí)],$C23),SUM($C23:D23)))</f>
        <v/>
      </c>
      <c r="F23" s="17" t="str">
        <f>IF(OR($C23="",F$15=""),"",IF(F$15&lt;&gt;$I$5,SUMIFS(N.1[Tổng cộng
(Giá có thuế)],N.1[Tài khoản
(Thanh toán)],F$15,N.1[Lọc ngày BC dòng tiền],1,N.1[Phân loại
(Doanh thu/Chi phí)],$C23)+SUMIFS(N.1[Tổng cộng
(Giá có thuế)],N.1[Tài khoản
(Thanh toán)],F$15,N.1[Lọc ngày BC dòng tiền],11,N.1[Phân loại
(Doanh thu/Chi phí)],$C23),SUM($C23:E23)))</f>
        <v/>
      </c>
      <c r="G23" s="21" t="str">
        <f>IF(OR($C23="",G$15=""),"",IF(G$15&lt;&gt;$I$5,SUMIFS(N.1[Tổng cộng
(Giá có thuế)],N.1[Tài khoản
(Thanh toán)],G$15,N.1[Lọc ngày BC dòng tiền],1,N.1[Phân loại
(Doanh thu/Chi phí)],$C23)+SUMIFS(N.1[Tổng cộng
(Giá có thuế)],N.1[Tài khoản
(Thanh toán)],G$15,N.1[Lọc ngày BC dòng tiền],11,N.1[Phân loại
(Doanh thu/Chi phí)],$C23),SUM($C23:F23)))</f>
        <v/>
      </c>
      <c r="H23" s="17" t="str">
        <f>IF(OR($C23="",H$15=""),"",IF(H$15&lt;&gt;$I$5,SUMIFS(N.1[Tổng cộng
(Giá có thuế)],N.1[Tài khoản
(Thanh toán)],H$15,N.1[Lọc ngày BC dòng tiền],1,N.1[Phân loại
(Doanh thu/Chi phí)],$C23)+SUMIFS(N.1[Tổng cộng
(Giá có thuế)],N.1[Tài khoản
(Thanh toán)],H$15,N.1[Lọc ngày BC dòng tiền],11,N.1[Phân loại
(Doanh thu/Chi phí)],$C23),SUM($C23:G23)))</f>
        <v/>
      </c>
      <c r="I23" s="21" t="str">
        <f>IF(OR($C23="",I$15=""),"",IF(I$15&lt;&gt;$I$5,SUMIFS(N.1[Tổng cộng
(Giá có thuế)],N.1[Tài khoản
(Thanh toán)],I$15,N.1[Lọc ngày BC dòng tiền],1,N.1[Phân loại
(Doanh thu/Chi phí)],$C23)+SUMIFS(N.1[Tổng cộng
(Giá có thuế)],N.1[Tài khoản
(Thanh toán)],I$15,N.1[Lọc ngày BC dòng tiền],11,N.1[Phân loại
(Doanh thu/Chi phí)],$C23),SUM($C23:H23)))</f>
        <v/>
      </c>
    </row>
    <row r="24" spans="2:9" ht="27.75" customHeight="1" x14ac:dyDescent="0.2">
      <c r="B24" s="7" t="str">
        <f t="shared" si="3"/>
        <v/>
      </c>
      <c r="C24" s="17" t="str">
        <f>IF('Thông Tin Chung'!F7="","",'Thông Tin Chung'!F7)</f>
        <v/>
      </c>
      <c r="D24" s="17" t="str">
        <f>IF(OR($C24="",D$15=""),"",IF(D$15&lt;&gt;$I$5,SUMIFS(N.1[Tổng cộng
(Giá có thuế)],N.1[Tài khoản
(Thanh toán)],D$15,N.1[Lọc ngày BC dòng tiền],1,N.1[Phân loại
(Doanh thu/Chi phí)],$C24)+SUMIFS(N.1[Tổng cộng
(Giá có thuế)],N.1[Tài khoản
(Thanh toán)],D$15,N.1[Lọc ngày BC dòng tiền],11,N.1[Phân loại
(Doanh thu/Chi phí)],$C24),SUM($C24:C24)))</f>
        <v/>
      </c>
      <c r="E24" s="21" t="str">
        <f>IF(OR($C24="",E$15=""),"",IF(E$15&lt;&gt;$I$5,SUMIFS(N.1[Tổng cộng
(Giá có thuế)],N.1[Tài khoản
(Thanh toán)],E$15,N.1[Lọc ngày BC dòng tiền],1,N.1[Phân loại
(Doanh thu/Chi phí)],$C24)+SUMIFS(N.1[Tổng cộng
(Giá có thuế)],N.1[Tài khoản
(Thanh toán)],E$15,N.1[Lọc ngày BC dòng tiền],11,N.1[Phân loại
(Doanh thu/Chi phí)],$C24),SUM($C24:D24)))</f>
        <v/>
      </c>
      <c r="F24" s="17" t="str">
        <f>IF(OR($C24="",F$15=""),"",IF(F$15&lt;&gt;$I$5,SUMIFS(N.1[Tổng cộng
(Giá có thuế)],N.1[Tài khoản
(Thanh toán)],F$15,N.1[Lọc ngày BC dòng tiền],1,N.1[Phân loại
(Doanh thu/Chi phí)],$C24)+SUMIFS(N.1[Tổng cộng
(Giá có thuế)],N.1[Tài khoản
(Thanh toán)],F$15,N.1[Lọc ngày BC dòng tiền],11,N.1[Phân loại
(Doanh thu/Chi phí)],$C24),SUM($C24:E24)))</f>
        <v/>
      </c>
      <c r="G24" s="21" t="str">
        <f>IF(OR($C24="",G$15=""),"",IF(G$15&lt;&gt;$I$5,SUMIFS(N.1[Tổng cộng
(Giá có thuế)],N.1[Tài khoản
(Thanh toán)],G$15,N.1[Lọc ngày BC dòng tiền],1,N.1[Phân loại
(Doanh thu/Chi phí)],$C24)+SUMIFS(N.1[Tổng cộng
(Giá có thuế)],N.1[Tài khoản
(Thanh toán)],G$15,N.1[Lọc ngày BC dòng tiền],11,N.1[Phân loại
(Doanh thu/Chi phí)],$C24),SUM($C24:F24)))</f>
        <v/>
      </c>
      <c r="H24" s="17" t="str">
        <f>IF(OR($C24="",H$15=""),"",IF(H$15&lt;&gt;$I$5,SUMIFS(N.1[Tổng cộng
(Giá có thuế)],N.1[Tài khoản
(Thanh toán)],H$15,N.1[Lọc ngày BC dòng tiền],1,N.1[Phân loại
(Doanh thu/Chi phí)],$C24)+SUMIFS(N.1[Tổng cộng
(Giá có thuế)],N.1[Tài khoản
(Thanh toán)],H$15,N.1[Lọc ngày BC dòng tiền],11,N.1[Phân loại
(Doanh thu/Chi phí)],$C24),SUM($C24:G24)))</f>
        <v/>
      </c>
      <c r="I24" s="21" t="str">
        <f>IF(OR($C24="",I$15=""),"",IF(I$15&lt;&gt;$I$5,SUMIFS(N.1[Tổng cộng
(Giá có thuế)],N.1[Tài khoản
(Thanh toán)],I$15,N.1[Lọc ngày BC dòng tiền],1,N.1[Phân loại
(Doanh thu/Chi phí)],$C24)+SUMIFS(N.1[Tổng cộng
(Giá có thuế)],N.1[Tài khoản
(Thanh toán)],I$15,N.1[Lọc ngày BC dòng tiền],11,N.1[Phân loại
(Doanh thu/Chi phí)],$C24),SUM($C24:H24)))</f>
        <v/>
      </c>
    </row>
    <row r="25" spans="2:9" ht="27.75" customHeight="1" x14ac:dyDescent="0.2">
      <c r="B25" s="7" t="str">
        <f t="shared" si="3"/>
        <v/>
      </c>
      <c r="C25" s="17" t="str">
        <f>IF('Thông Tin Chung'!F8="","",'Thông Tin Chung'!F8)</f>
        <v/>
      </c>
      <c r="D25" s="17" t="str">
        <f>IF(OR($C25="",D$15=""),"",IF(D$15&lt;&gt;$I$5,SUMIFS(N.1[Tổng cộng
(Giá có thuế)],N.1[Tài khoản
(Thanh toán)],D$15,N.1[Lọc ngày BC dòng tiền],1,N.1[Phân loại
(Doanh thu/Chi phí)],$C25)+SUMIFS(N.1[Tổng cộng
(Giá có thuế)],N.1[Tài khoản
(Thanh toán)],D$15,N.1[Lọc ngày BC dòng tiền],11,N.1[Phân loại
(Doanh thu/Chi phí)],$C25),SUM($C25:C25)))</f>
        <v/>
      </c>
      <c r="E25" s="21" t="str">
        <f>IF(OR($C25="",E$15=""),"",IF(E$15&lt;&gt;$I$5,SUMIFS(N.1[Tổng cộng
(Giá có thuế)],N.1[Tài khoản
(Thanh toán)],E$15,N.1[Lọc ngày BC dòng tiền],1,N.1[Phân loại
(Doanh thu/Chi phí)],$C25)+SUMIFS(N.1[Tổng cộng
(Giá có thuế)],N.1[Tài khoản
(Thanh toán)],E$15,N.1[Lọc ngày BC dòng tiền],11,N.1[Phân loại
(Doanh thu/Chi phí)],$C25),SUM($C25:D25)))</f>
        <v/>
      </c>
      <c r="F25" s="17" t="str">
        <f>IF(OR($C25="",F$15=""),"",IF(F$15&lt;&gt;$I$5,SUMIFS(N.1[Tổng cộng
(Giá có thuế)],N.1[Tài khoản
(Thanh toán)],F$15,N.1[Lọc ngày BC dòng tiền],1,N.1[Phân loại
(Doanh thu/Chi phí)],$C25)+SUMIFS(N.1[Tổng cộng
(Giá có thuế)],N.1[Tài khoản
(Thanh toán)],F$15,N.1[Lọc ngày BC dòng tiền],11,N.1[Phân loại
(Doanh thu/Chi phí)],$C25),SUM($C25:E25)))</f>
        <v/>
      </c>
      <c r="G25" s="21" t="str">
        <f>IF(OR($C25="",G$15=""),"",IF(G$15&lt;&gt;$I$5,SUMIFS(N.1[Tổng cộng
(Giá có thuế)],N.1[Tài khoản
(Thanh toán)],G$15,N.1[Lọc ngày BC dòng tiền],1,N.1[Phân loại
(Doanh thu/Chi phí)],$C25)+SUMIFS(N.1[Tổng cộng
(Giá có thuế)],N.1[Tài khoản
(Thanh toán)],G$15,N.1[Lọc ngày BC dòng tiền],11,N.1[Phân loại
(Doanh thu/Chi phí)],$C25),SUM($C25:F25)))</f>
        <v/>
      </c>
      <c r="H25" s="17" t="str">
        <f>IF(OR($C25="",H$15=""),"",IF(H$15&lt;&gt;$I$5,SUMIFS(N.1[Tổng cộng
(Giá có thuế)],N.1[Tài khoản
(Thanh toán)],H$15,N.1[Lọc ngày BC dòng tiền],1,N.1[Phân loại
(Doanh thu/Chi phí)],$C25)+SUMIFS(N.1[Tổng cộng
(Giá có thuế)],N.1[Tài khoản
(Thanh toán)],H$15,N.1[Lọc ngày BC dòng tiền],11,N.1[Phân loại
(Doanh thu/Chi phí)],$C25),SUM($C25:G25)))</f>
        <v/>
      </c>
      <c r="I25" s="21" t="str">
        <f>IF(OR($C25="",I$15=""),"",IF(I$15&lt;&gt;$I$5,SUMIFS(N.1[Tổng cộng
(Giá có thuế)],N.1[Tài khoản
(Thanh toán)],I$15,N.1[Lọc ngày BC dòng tiền],1,N.1[Phân loại
(Doanh thu/Chi phí)],$C25)+SUMIFS(N.1[Tổng cộng
(Giá có thuế)],N.1[Tài khoản
(Thanh toán)],I$15,N.1[Lọc ngày BC dòng tiền],11,N.1[Phân loại
(Doanh thu/Chi phí)],$C25),SUM($C25:H25)))</f>
        <v/>
      </c>
    </row>
    <row r="26" spans="2:9" ht="27.75" customHeight="1" x14ac:dyDescent="0.2">
      <c r="B26" s="7" t="str">
        <f t="shared" si="3"/>
        <v/>
      </c>
      <c r="C26" s="17" t="str">
        <f>IF('Thông Tin Chung'!F9="","",'Thông Tin Chung'!F9)</f>
        <v/>
      </c>
      <c r="D26" s="17" t="str">
        <f>IF(OR($C26="",D$15=""),"",IF(D$15&lt;&gt;$I$5,SUMIFS(N.1[Tổng cộng
(Giá có thuế)],N.1[Tài khoản
(Thanh toán)],D$15,N.1[Lọc ngày BC dòng tiền],1,N.1[Phân loại
(Doanh thu/Chi phí)],$C26)+SUMIFS(N.1[Tổng cộng
(Giá có thuế)],N.1[Tài khoản
(Thanh toán)],D$15,N.1[Lọc ngày BC dòng tiền],11,N.1[Phân loại
(Doanh thu/Chi phí)],$C26),SUM($C26:C26)))</f>
        <v/>
      </c>
      <c r="E26" s="21" t="str">
        <f>IF(OR($C26="",E$15=""),"",IF(E$15&lt;&gt;$I$5,SUMIFS(N.1[Tổng cộng
(Giá có thuế)],N.1[Tài khoản
(Thanh toán)],E$15,N.1[Lọc ngày BC dòng tiền],1,N.1[Phân loại
(Doanh thu/Chi phí)],$C26)+SUMIFS(N.1[Tổng cộng
(Giá có thuế)],N.1[Tài khoản
(Thanh toán)],E$15,N.1[Lọc ngày BC dòng tiền],11,N.1[Phân loại
(Doanh thu/Chi phí)],$C26),SUM($C26:D26)))</f>
        <v/>
      </c>
      <c r="F26" s="17" t="str">
        <f>IF(OR($C26="",F$15=""),"",IF(F$15&lt;&gt;$I$5,SUMIFS(N.1[Tổng cộng
(Giá có thuế)],N.1[Tài khoản
(Thanh toán)],F$15,N.1[Lọc ngày BC dòng tiền],1,N.1[Phân loại
(Doanh thu/Chi phí)],$C26)+SUMIFS(N.1[Tổng cộng
(Giá có thuế)],N.1[Tài khoản
(Thanh toán)],F$15,N.1[Lọc ngày BC dòng tiền],11,N.1[Phân loại
(Doanh thu/Chi phí)],$C26),SUM($C26:E26)))</f>
        <v/>
      </c>
      <c r="G26" s="21" t="str">
        <f>IF(OR($C26="",G$15=""),"",IF(G$15&lt;&gt;$I$5,SUMIFS(N.1[Tổng cộng
(Giá có thuế)],N.1[Tài khoản
(Thanh toán)],G$15,N.1[Lọc ngày BC dòng tiền],1,N.1[Phân loại
(Doanh thu/Chi phí)],$C26)+SUMIFS(N.1[Tổng cộng
(Giá có thuế)],N.1[Tài khoản
(Thanh toán)],G$15,N.1[Lọc ngày BC dòng tiền],11,N.1[Phân loại
(Doanh thu/Chi phí)],$C26),SUM($C26:F26)))</f>
        <v/>
      </c>
      <c r="H26" s="17" t="str">
        <f>IF(OR($C26="",H$15=""),"",IF(H$15&lt;&gt;$I$5,SUMIFS(N.1[Tổng cộng
(Giá có thuế)],N.1[Tài khoản
(Thanh toán)],H$15,N.1[Lọc ngày BC dòng tiền],1,N.1[Phân loại
(Doanh thu/Chi phí)],$C26)+SUMIFS(N.1[Tổng cộng
(Giá có thuế)],N.1[Tài khoản
(Thanh toán)],H$15,N.1[Lọc ngày BC dòng tiền],11,N.1[Phân loại
(Doanh thu/Chi phí)],$C26),SUM($C26:G26)))</f>
        <v/>
      </c>
      <c r="I26" s="21" t="str">
        <f>IF(OR($C26="",I$15=""),"",IF(I$15&lt;&gt;$I$5,SUMIFS(N.1[Tổng cộng
(Giá có thuế)],N.1[Tài khoản
(Thanh toán)],I$15,N.1[Lọc ngày BC dòng tiền],1,N.1[Phân loại
(Doanh thu/Chi phí)],$C26)+SUMIFS(N.1[Tổng cộng
(Giá có thuế)],N.1[Tài khoản
(Thanh toán)],I$15,N.1[Lọc ngày BC dòng tiền],11,N.1[Phân loại
(Doanh thu/Chi phí)],$C26),SUM($C26:H26)))</f>
        <v/>
      </c>
    </row>
    <row r="27" spans="2:9" ht="27.75" customHeight="1" x14ac:dyDescent="0.2">
      <c r="B27" s="7" t="str">
        <f t="shared" si="3"/>
        <v/>
      </c>
      <c r="C27" s="17" t="str">
        <f>IF('Thông Tin Chung'!F10="","",'Thông Tin Chung'!F10)</f>
        <v/>
      </c>
      <c r="D27" s="17" t="str">
        <f>IF(OR($C27="",D$15=""),"",IF(D$15&lt;&gt;$I$5,SUMIFS(N.1[Tổng cộng
(Giá có thuế)],N.1[Tài khoản
(Thanh toán)],D$15,N.1[Lọc ngày BC dòng tiền],1,N.1[Phân loại
(Doanh thu/Chi phí)],$C27)+SUMIFS(N.1[Tổng cộng
(Giá có thuế)],N.1[Tài khoản
(Thanh toán)],D$15,N.1[Lọc ngày BC dòng tiền],11,N.1[Phân loại
(Doanh thu/Chi phí)],$C27),SUM($C27:C27)))</f>
        <v/>
      </c>
      <c r="E27" s="21" t="str">
        <f>IF(OR($C27="",E$15=""),"",IF(E$15&lt;&gt;$I$5,SUMIFS(N.1[Tổng cộng
(Giá có thuế)],N.1[Tài khoản
(Thanh toán)],E$15,N.1[Lọc ngày BC dòng tiền],1,N.1[Phân loại
(Doanh thu/Chi phí)],$C27)+SUMIFS(N.1[Tổng cộng
(Giá có thuế)],N.1[Tài khoản
(Thanh toán)],E$15,N.1[Lọc ngày BC dòng tiền],11,N.1[Phân loại
(Doanh thu/Chi phí)],$C27),SUM($C27:D27)))</f>
        <v/>
      </c>
      <c r="F27" s="17" t="str">
        <f>IF(OR($C27="",F$15=""),"",IF(F$15&lt;&gt;$I$5,SUMIFS(N.1[Tổng cộng
(Giá có thuế)],N.1[Tài khoản
(Thanh toán)],F$15,N.1[Lọc ngày BC dòng tiền],1,N.1[Phân loại
(Doanh thu/Chi phí)],$C27)+SUMIFS(N.1[Tổng cộng
(Giá có thuế)],N.1[Tài khoản
(Thanh toán)],F$15,N.1[Lọc ngày BC dòng tiền],11,N.1[Phân loại
(Doanh thu/Chi phí)],$C27),SUM($C27:E27)))</f>
        <v/>
      </c>
      <c r="G27" s="21" t="str">
        <f>IF(OR($C27="",G$15=""),"",IF(G$15&lt;&gt;$I$5,SUMIFS(N.1[Tổng cộng
(Giá có thuế)],N.1[Tài khoản
(Thanh toán)],G$15,N.1[Lọc ngày BC dòng tiền],1,N.1[Phân loại
(Doanh thu/Chi phí)],$C27)+SUMIFS(N.1[Tổng cộng
(Giá có thuế)],N.1[Tài khoản
(Thanh toán)],G$15,N.1[Lọc ngày BC dòng tiền],11,N.1[Phân loại
(Doanh thu/Chi phí)],$C27),SUM($C27:F27)))</f>
        <v/>
      </c>
      <c r="H27" s="17" t="str">
        <f>IF(OR($C27="",H$15=""),"",IF(H$15&lt;&gt;$I$5,SUMIFS(N.1[Tổng cộng
(Giá có thuế)],N.1[Tài khoản
(Thanh toán)],H$15,N.1[Lọc ngày BC dòng tiền],1,N.1[Phân loại
(Doanh thu/Chi phí)],$C27)+SUMIFS(N.1[Tổng cộng
(Giá có thuế)],N.1[Tài khoản
(Thanh toán)],H$15,N.1[Lọc ngày BC dòng tiền],11,N.1[Phân loại
(Doanh thu/Chi phí)],$C27),SUM($C27:G27)))</f>
        <v/>
      </c>
      <c r="I27" s="21" t="str">
        <f>IF(OR($C27="",I$15=""),"",IF(I$15&lt;&gt;$I$5,SUMIFS(N.1[Tổng cộng
(Giá có thuế)],N.1[Tài khoản
(Thanh toán)],I$15,N.1[Lọc ngày BC dòng tiền],1,N.1[Phân loại
(Doanh thu/Chi phí)],$C27)+SUMIFS(N.1[Tổng cộng
(Giá có thuế)],N.1[Tài khoản
(Thanh toán)],I$15,N.1[Lọc ngày BC dòng tiền],11,N.1[Phân loại
(Doanh thu/Chi phí)],$C27),SUM($C27:H27)))</f>
        <v/>
      </c>
    </row>
    <row r="28" spans="2:9" ht="27.75" customHeight="1" x14ac:dyDescent="0.2">
      <c r="B28" s="7" t="str">
        <f t="shared" si="3"/>
        <v/>
      </c>
      <c r="C28" s="17" t="str">
        <f>IF('Thông Tin Chung'!F11="","",'Thông Tin Chung'!F11)</f>
        <v/>
      </c>
      <c r="D28" s="17" t="str">
        <f>IF(OR($C28="",D$15=""),"",IF(D$15&lt;&gt;$I$5,SUMIFS(N.1[Tổng cộng
(Giá có thuế)],N.1[Tài khoản
(Thanh toán)],D$15,N.1[Lọc ngày BC dòng tiền],1,N.1[Phân loại
(Doanh thu/Chi phí)],$C28)+SUMIFS(N.1[Tổng cộng
(Giá có thuế)],N.1[Tài khoản
(Thanh toán)],D$15,N.1[Lọc ngày BC dòng tiền],11,N.1[Phân loại
(Doanh thu/Chi phí)],$C28),SUM($C28:C28)))</f>
        <v/>
      </c>
      <c r="E28" s="21" t="str">
        <f>IF(OR($C28="",E$15=""),"",IF(E$15&lt;&gt;$I$5,SUMIFS(N.1[Tổng cộng
(Giá có thuế)],N.1[Tài khoản
(Thanh toán)],E$15,N.1[Lọc ngày BC dòng tiền],1,N.1[Phân loại
(Doanh thu/Chi phí)],$C28)+SUMIFS(N.1[Tổng cộng
(Giá có thuế)],N.1[Tài khoản
(Thanh toán)],E$15,N.1[Lọc ngày BC dòng tiền],11,N.1[Phân loại
(Doanh thu/Chi phí)],$C28),SUM($C28:D28)))</f>
        <v/>
      </c>
      <c r="F28" s="17" t="str">
        <f>IF(OR($C28="",F$15=""),"",IF(F$15&lt;&gt;$I$5,SUMIFS(N.1[Tổng cộng
(Giá có thuế)],N.1[Tài khoản
(Thanh toán)],F$15,N.1[Lọc ngày BC dòng tiền],1,N.1[Phân loại
(Doanh thu/Chi phí)],$C28)+SUMIFS(N.1[Tổng cộng
(Giá có thuế)],N.1[Tài khoản
(Thanh toán)],F$15,N.1[Lọc ngày BC dòng tiền],11,N.1[Phân loại
(Doanh thu/Chi phí)],$C28),SUM($C28:E28)))</f>
        <v/>
      </c>
      <c r="G28" s="21" t="str">
        <f>IF(OR($C28="",G$15=""),"",IF(G$15&lt;&gt;$I$5,SUMIFS(N.1[Tổng cộng
(Giá có thuế)],N.1[Tài khoản
(Thanh toán)],G$15,N.1[Lọc ngày BC dòng tiền],1,N.1[Phân loại
(Doanh thu/Chi phí)],$C28)+SUMIFS(N.1[Tổng cộng
(Giá có thuế)],N.1[Tài khoản
(Thanh toán)],G$15,N.1[Lọc ngày BC dòng tiền],11,N.1[Phân loại
(Doanh thu/Chi phí)],$C28),SUM($C28:F28)))</f>
        <v/>
      </c>
      <c r="H28" s="17" t="str">
        <f>IF(OR($C28="",H$15=""),"",IF(H$15&lt;&gt;$I$5,SUMIFS(N.1[Tổng cộng
(Giá có thuế)],N.1[Tài khoản
(Thanh toán)],H$15,N.1[Lọc ngày BC dòng tiền],1,N.1[Phân loại
(Doanh thu/Chi phí)],$C28)+SUMIFS(N.1[Tổng cộng
(Giá có thuế)],N.1[Tài khoản
(Thanh toán)],H$15,N.1[Lọc ngày BC dòng tiền],11,N.1[Phân loại
(Doanh thu/Chi phí)],$C28),SUM($C28:G28)))</f>
        <v/>
      </c>
      <c r="I28" s="21" t="str">
        <f>IF(OR($C28="",I$15=""),"",IF(I$15&lt;&gt;$I$5,SUMIFS(N.1[Tổng cộng
(Giá có thuế)],N.1[Tài khoản
(Thanh toán)],I$15,N.1[Lọc ngày BC dòng tiền],1,N.1[Phân loại
(Doanh thu/Chi phí)],$C28)+SUMIFS(N.1[Tổng cộng
(Giá có thuế)],N.1[Tài khoản
(Thanh toán)],I$15,N.1[Lọc ngày BC dòng tiền],11,N.1[Phân loại
(Doanh thu/Chi phí)],$C28),SUM($C28:H28)))</f>
        <v/>
      </c>
    </row>
    <row r="29" spans="2:9" ht="27.75" customHeight="1" x14ac:dyDescent="0.2">
      <c r="B29" s="7" t="str">
        <f t="shared" si="3"/>
        <v/>
      </c>
      <c r="C29" s="17" t="str">
        <f>IF('Thông Tin Chung'!F12="","",'Thông Tin Chung'!F12)</f>
        <v/>
      </c>
      <c r="D29" s="17" t="str">
        <f>IF(OR($C29="",D$15=""),"",IF(D$15&lt;&gt;$I$5,SUMIFS(N.1[Tổng cộng
(Giá có thuế)],N.1[Tài khoản
(Thanh toán)],D$15,N.1[Lọc ngày BC dòng tiền],1,N.1[Phân loại
(Doanh thu/Chi phí)],$C29)+SUMIFS(N.1[Tổng cộng
(Giá có thuế)],N.1[Tài khoản
(Thanh toán)],D$15,N.1[Lọc ngày BC dòng tiền],11,N.1[Phân loại
(Doanh thu/Chi phí)],$C29),SUM($C29:C29)))</f>
        <v/>
      </c>
      <c r="E29" s="21" t="str">
        <f>IF(OR($C29="",E$15=""),"",IF(E$15&lt;&gt;$I$5,SUMIFS(N.1[Tổng cộng
(Giá có thuế)],N.1[Tài khoản
(Thanh toán)],E$15,N.1[Lọc ngày BC dòng tiền],1,N.1[Phân loại
(Doanh thu/Chi phí)],$C29)+SUMIFS(N.1[Tổng cộng
(Giá có thuế)],N.1[Tài khoản
(Thanh toán)],E$15,N.1[Lọc ngày BC dòng tiền],11,N.1[Phân loại
(Doanh thu/Chi phí)],$C29),SUM($C29:D29)))</f>
        <v/>
      </c>
      <c r="F29" s="17" t="str">
        <f>IF(OR($C29="",F$15=""),"",IF(F$15&lt;&gt;$I$5,SUMIFS(N.1[Tổng cộng
(Giá có thuế)],N.1[Tài khoản
(Thanh toán)],F$15,N.1[Lọc ngày BC dòng tiền],1,N.1[Phân loại
(Doanh thu/Chi phí)],$C29)+SUMIFS(N.1[Tổng cộng
(Giá có thuế)],N.1[Tài khoản
(Thanh toán)],F$15,N.1[Lọc ngày BC dòng tiền],11,N.1[Phân loại
(Doanh thu/Chi phí)],$C29),SUM($C29:E29)))</f>
        <v/>
      </c>
      <c r="G29" s="21" t="str">
        <f>IF(OR($C29="",G$15=""),"",IF(G$15&lt;&gt;$I$5,SUMIFS(N.1[Tổng cộng
(Giá có thuế)],N.1[Tài khoản
(Thanh toán)],G$15,N.1[Lọc ngày BC dòng tiền],1,N.1[Phân loại
(Doanh thu/Chi phí)],$C29)+SUMIFS(N.1[Tổng cộng
(Giá có thuế)],N.1[Tài khoản
(Thanh toán)],G$15,N.1[Lọc ngày BC dòng tiền],11,N.1[Phân loại
(Doanh thu/Chi phí)],$C29),SUM($C29:F29)))</f>
        <v/>
      </c>
      <c r="H29" s="17" t="str">
        <f>IF(OR($C29="",H$15=""),"",IF(H$15&lt;&gt;$I$5,SUMIFS(N.1[Tổng cộng
(Giá có thuế)],N.1[Tài khoản
(Thanh toán)],H$15,N.1[Lọc ngày BC dòng tiền],1,N.1[Phân loại
(Doanh thu/Chi phí)],$C29)+SUMIFS(N.1[Tổng cộng
(Giá có thuế)],N.1[Tài khoản
(Thanh toán)],H$15,N.1[Lọc ngày BC dòng tiền],11,N.1[Phân loại
(Doanh thu/Chi phí)],$C29),SUM($C29:G29)))</f>
        <v/>
      </c>
      <c r="I29" s="21" t="str">
        <f>IF(OR($C29="",I$15=""),"",IF(I$15&lt;&gt;$I$5,SUMIFS(N.1[Tổng cộng
(Giá có thuế)],N.1[Tài khoản
(Thanh toán)],I$15,N.1[Lọc ngày BC dòng tiền],1,N.1[Phân loại
(Doanh thu/Chi phí)],$C29)+SUMIFS(N.1[Tổng cộng
(Giá có thuế)],N.1[Tài khoản
(Thanh toán)],I$15,N.1[Lọc ngày BC dòng tiền],11,N.1[Phân loại
(Doanh thu/Chi phí)],$C29),SUM($C29:H29)))</f>
        <v/>
      </c>
    </row>
    <row r="31" spans="2:9" ht="27.75" customHeight="1" x14ac:dyDescent="0.2">
      <c r="C31" s="39" t="str">
        <f>IF(C17=""," ",C17)</f>
        <v>Trả lương CNV</v>
      </c>
      <c r="D31" s="39">
        <f>IF(C31=" ",0,INDEX($D$17:$I$29,MATCH(C31,$C$17:$C$29,0),MATCH($I$5,$D$15:$I$15,0)))</f>
        <v>0</v>
      </c>
    </row>
    <row r="32" spans="2:9" ht="27.75" customHeight="1" x14ac:dyDescent="0.2">
      <c r="C32" s="39" t="str">
        <f t="shared" ref="C32:C43" si="4">IF(C18=""," ",C18)</f>
        <v>Trả tiền mua hàng cho nhà cung cấp</v>
      </c>
      <c r="D32" s="39">
        <f t="shared" ref="D32:D43" si="5">IF(C32=" ",0,INDEX($D$17:$I$29,MATCH(C32,$C$17:$C$29,0),MATCH($I$5,$D$15:$I$15,0)))</f>
        <v>0</v>
      </c>
    </row>
    <row r="33" spans="3:4" ht="27.75" customHeight="1" x14ac:dyDescent="0.2">
      <c r="C33" s="39" t="str">
        <f t="shared" si="4"/>
        <v>Thu tiền bán hàng từ khách hàng</v>
      </c>
      <c r="D33" s="39">
        <f t="shared" si="5"/>
        <v>0</v>
      </c>
    </row>
    <row r="34" spans="3:4" ht="27.75" customHeight="1" x14ac:dyDescent="0.2">
      <c r="C34" s="39" t="str">
        <f t="shared" si="4"/>
        <v>Doanh thu khác</v>
      </c>
      <c r="D34" s="39">
        <f t="shared" si="5"/>
        <v>0</v>
      </c>
    </row>
    <row r="35" spans="3:4" ht="27.75" customHeight="1" x14ac:dyDescent="0.2">
      <c r="C35" s="39" t="str">
        <f t="shared" si="4"/>
        <v>Chi phí khác</v>
      </c>
      <c r="D35" s="39">
        <f t="shared" si="5"/>
        <v>0</v>
      </c>
    </row>
    <row r="36" spans="3:4" ht="27.75" customHeight="1" x14ac:dyDescent="0.2">
      <c r="C36" s="39" t="str">
        <f t="shared" si="4"/>
        <v xml:space="preserve"> </v>
      </c>
      <c r="D36" s="39">
        <f t="shared" si="5"/>
        <v>0</v>
      </c>
    </row>
    <row r="37" spans="3:4" ht="27.75" customHeight="1" x14ac:dyDescent="0.2">
      <c r="C37" s="39" t="str">
        <f t="shared" si="4"/>
        <v xml:space="preserve"> </v>
      </c>
      <c r="D37" s="39">
        <f t="shared" si="5"/>
        <v>0</v>
      </c>
    </row>
    <row r="38" spans="3:4" ht="27.75" customHeight="1" x14ac:dyDescent="0.2">
      <c r="C38" s="39" t="str">
        <f t="shared" si="4"/>
        <v xml:space="preserve"> </v>
      </c>
      <c r="D38" s="39">
        <f t="shared" si="5"/>
        <v>0</v>
      </c>
    </row>
    <row r="39" spans="3:4" ht="27.75" customHeight="1" x14ac:dyDescent="0.2">
      <c r="C39" s="39" t="str">
        <f t="shared" si="4"/>
        <v xml:space="preserve"> </v>
      </c>
      <c r="D39" s="39">
        <f t="shared" si="5"/>
        <v>0</v>
      </c>
    </row>
    <row r="40" spans="3:4" ht="27.75" customHeight="1" x14ac:dyDescent="0.2">
      <c r="C40" s="39" t="str">
        <f t="shared" si="4"/>
        <v xml:space="preserve"> </v>
      </c>
      <c r="D40" s="39">
        <f t="shared" si="5"/>
        <v>0</v>
      </c>
    </row>
    <row r="41" spans="3:4" ht="27.75" customHeight="1" x14ac:dyDescent="0.2">
      <c r="C41" s="39" t="str">
        <f t="shared" si="4"/>
        <v xml:space="preserve"> </v>
      </c>
      <c r="D41" s="39">
        <f t="shared" si="5"/>
        <v>0</v>
      </c>
    </row>
    <row r="42" spans="3:4" ht="27.75" customHeight="1" x14ac:dyDescent="0.2">
      <c r="C42" s="39" t="str">
        <f t="shared" si="4"/>
        <v xml:space="preserve"> </v>
      </c>
      <c r="D42" s="39">
        <f t="shared" si="5"/>
        <v>0</v>
      </c>
    </row>
    <row r="43" spans="3:4" ht="27.75" customHeight="1" x14ac:dyDescent="0.2">
      <c r="C43" s="39" t="str">
        <f t="shared" si="4"/>
        <v xml:space="preserve"> </v>
      </c>
      <c r="D43" s="39">
        <f t="shared" si="5"/>
        <v>0</v>
      </c>
    </row>
  </sheetData>
  <mergeCells count="1">
    <mergeCell ref="B2:C2"/>
  </mergeCells>
  <conditionalFormatting sqref="B6:G11">
    <cfRule type="expression" dxfId="141" priority="6">
      <formula>$C6=$I$5</formula>
    </cfRule>
    <cfRule type="expression" dxfId="140" priority="7">
      <formula>AND($B6&lt;&gt;"",MOD($B6,2)=0)</formula>
    </cfRule>
    <cfRule type="expression" dxfId="139" priority="8">
      <formula>$B6&lt;&gt;""</formula>
    </cfRule>
  </conditionalFormatting>
  <conditionalFormatting sqref="B15:I15">
    <cfRule type="expression" dxfId="138" priority="5">
      <formula>B15&lt;&gt;""</formula>
    </cfRule>
  </conditionalFormatting>
  <conditionalFormatting sqref="B17:I29">
    <cfRule type="expression" dxfId="137" priority="2">
      <formula>AND(B17&lt;&gt;"",MOD($B17,2)=0)</formula>
    </cfRule>
    <cfRule type="expression" dxfId="136" priority="4">
      <formula>B17&lt;&gt;""</formula>
    </cfRule>
  </conditionalFormatting>
  <conditionalFormatting sqref="D15:I29">
    <cfRule type="expression" dxfId="135" priority="1">
      <formula>D$15=$I$5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K416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5" sqref="K5"/>
    </sheetView>
  </sheetViews>
  <sheetFormatPr defaultColWidth="14.125" defaultRowHeight="27.75" customHeight="1" x14ac:dyDescent="0.2"/>
  <cols>
    <col min="1" max="1" width="1.625" style="1" customWidth="1"/>
    <col min="2" max="2" width="5.625" style="2" customWidth="1"/>
    <col min="3" max="3" width="15.625" style="1" customWidth="1"/>
    <col min="4" max="7" width="14.125" style="1"/>
    <col min="8" max="8" width="20.625" style="1" customWidth="1"/>
    <col min="9" max="16384" width="14.125" style="1"/>
  </cols>
  <sheetData>
    <row r="1" spans="2:11" ht="52.5" customHeight="1" x14ac:dyDescent="0.2"/>
    <row r="2" spans="2:11" s="2" customFormat="1" ht="14.25" customHeight="1" x14ac:dyDescent="0.2">
      <c r="B2" s="191" t="s">
        <v>121</v>
      </c>
      <c r="C2" s="191"/>
      <c r="D2" s="38"/>
      <c r="E2" s="44" t="s">
        <v>123</v>
      </c>
      <c r="F2" s="38"/>
    </row>
    <row r="3" spans="2:11" s="2" customFormat="1" ht="3.75" customHeight="1" x14ac:dyDescent="0.2"/>
    <row r="4" spans="2:11" ht="27.75" customHeight="1" x14ac:dyDescent="0.2">
      <c r="B4" s="47" t="s">
        <v>138</v>
      </c>
    </row>
    <row r="5" spans="2:11" s="42" customFormat="1" ht="27.75" customHeight="1" x14ac:dyDescent="0.2">
      <c r="B5" s="50" t="s">
        <v>7</v>
      </c>
      <c r="C5" s="49" t="s">
        <v>52</v>
      </c>
      <c r="D5" s="49" t="s">
        <v>139</v>
      </c>
      <c r="E5" s="49" t="s">
        <v>142</v>
      </c>
      <c r="F5" s="49" t="s">
        <v>140</v>
      </c>
      <c r="G5" s="51" t="s">
        <v>141</v>
      </c>
      <c r="H5" s="61" t="s">
        <v>49</v>
      </c>
      <c r="I5" s="85">
        <f>IF(OR(B4TuNgay="",B4TuNgay&lt;NgayBatDau),NgayBatDau,B4TuNgay)</f>
        <v>42370</v>
      </c>
    </row>
    <row r="6" spans="2:11" ht="27.75" customHeight="1" x14ac:dyDescent="0.2">
      <c r="B6" s="52" t="str">
        <f>IF(C6="","",ROW(A6)-5)</f>
        <v/>
      </c>
      <c r="C6" s="53" t="str">
        <f>IF('Danh Sách Khách Hàng'!C3="","",'Danh Sách Khách Hàng'!C3)</f>
        <v/>
      </c>
      <c r="D6" s="53" t="str">
        <f>IF(C6="","",INDEX(D.2[Nợ phải thu
(Số dư đầu kỳ)],B6)+SUMIFS(B.2[Giá có thuế],B.2[Lọc ngày BC công nợ],0,B.2[Tên khách hàng],C6)-SUMIFS(B.2[Số tiền đã thu],B.2[Lọc ngày BC công nợ],0,B.2[Tên khách hàng],C6))</f>
        <v/>
      </c>
      <c r="E6" s="53" t="str">
        <f>IF(C6="","",SUMIFS(B.2[Giá có thuế],B.2[Lọc ngày BC công nợ],1,B.2[Tên khách hàng],C6))</f>
        <v/>
      </c>
      <c r="F6" s="53" t="str">
        <f>IF(C6="","",SUMIFS(B.2[Số tiền đã thu],B.2[Lọc ngày BC công nợ],1,B.2[Tên khách hàng],C6))</f>
        <v/>
      </c>
      <c r="G6" s="53" t="str">
        <f>IF(C6="","",SUM(D6,E6)-F6)</f>
        <v/>
      </c>
      <c r="H6" s="64"/>
      <c r="I6" s="85">
        <f>IF(OR(B4DenNgay="",B4DenNgay&gt;NgayKetThuc),NgayKetThuc,B4DenNgay)</f>
        <v>42735</v>
      </c>
      <c r="J6" s="17"/>
      <c r="K6" s="17"/>
    </row>
    <row r="7" spans="2:11" ht="27.75" customHeight="1" x14ac:dyDescent="0.2">
      <c r="B7" s="52" t="str">
        <f t="shared" ref="B7:B75" si="0">IF(C7="","",ROW(A7)-5)</f>
        <v/>
      </c>
      <c r="C7" s="53" t="str">
        <f>IF('Danh Sách Khách Hàng'!C4="","",'Danh Sách Khách Hàng'!C4)</f>
        <v/>
      </c>
      <c r="D7" s="53" t="str">
        <f>IF(C7="","",INDEX(D.2[Nợ phải thu
(Số dư đầu kỳ)],B7)+SUMIFS(B.2[Giá có thuế],B.2[Lọc ngày BC công nợ],0,B.2[Tên khách hàng],C7)-SUMIFS(B.2[Số tiền đã thu],B.2[Lọc ngày BC công nợ],0,B.2[Tên khách hàng],C7))</f>
        <v/>
      </c>
      <c r="E7" s="53" t="str">
        <f>IF(C7="","",SUMIFS(B.2[Giá có thuế],B.2[Lọc ngày BC công nợ],1,B.2[Tên khách hàng],C7))</f>
        <v/>
      </c>
      <c r="F7" s="53" t="str">
        <f>IF(C7="","",SUMIFS(B.2[Số tiền đã thu],B.2[Lọc ngày BC công nợ],1,B.2[Tên khách hàng],C7))</f>
        <v/>
      </c>
      <c r="G7" s="53" t="str">
        <f t="shared" ref="G7:G75" si="1">IF(C7="","",SUM(D7,E7)-F7)</f>
        <v/>
      </c>
      <c r="H7" s="64"/>
      <c r="J7" s="17"/>
      <c r="K7" s="17"/>
    </row>
    <row r="8" spans="2:11" ht="27.75" customHeight="1" x14ac:dyDescent="0.2">
      <c r="B8" s="52" t="str">
        <f t="shared" si="0"/>
        <v/>
      </c>
      <c r="C8" s="53" t="str">
        <f>IF('Danh Sách Khách Hàng'!C5="","",'Danh Sách Khách Hàng'!C5)</f>
        <v/>
      </c>
      <c r="D8" s="53" t="str">
        <f>IF(C8="","",INDEX(D.2[Nợ phải thu
(Số dư đầu kỳ)],B8)+SUMIFS(B.2[Giá có thuế],B.2[Lọc ngày BC công nợ],0,B.2[Tên khách hàng],C8)-SUMIFS(B.2[Số tiền đã thu],B.2[Lọc ngày BC công nợ],0,B.2[Tên khách hàng],C8))</f>
        <v/>
      </c>
      <c r="E8" s="53" t="str">
        <f>IF(C8="","",SUMIFS(B.2[Giá có thuế],B.2[Lọc ngày BC công nợ],1,B.2[Tên khách hàng],C8))</f>
        <v/>
      </c>
      <c r="F8" s="53" t="str">
        <f>IF(C8="","",SUMIFS(B.2[Số tiền đã thu],B.2[Lọc ngày BC công nợ],1,B.2[Tên khách hàng],C8))</f>
        <v/>
      </c>
      <c r="G8" s="53" t="str">
        <f t="shared" si="1"/>
        <v/>
      </c>
      <c r="H8" s="64"/>
      <c r="J8" s="17"/>
      <c r="K8" s="17"/>
    </row>
    <row r="9" spans="2:11" ht="27.75" customHeight="1" x14ac:dyDescent="0.2">
      <c r="B9" s="52" t="str">
        <f t="shared" si="0"/>
        <v/>
      </c>
      <c r="C9" s="53" t="str">
        <f>IF('Danh Sách Khách Hàng'!C6="","",'Danh Sách Khách Hàng'!C6)</f>
        <v/>
      </c>
      <c r="D9" s="53" t="str">
        <f>IF(C9="","",INDEX(D.2[Nợ phải thu
(Số dư đầu kỳ)],B9)+SUMIFS(B.2[Giá có thuế],B.2[Lọc ngày BC công nợ],0,B.2[Tên khách hàng],C9)-SUMIFS(B.2[Số tiền đã thu],B.2[Lọc ngày BC công nợ],0,B.2[Tên khách hàng],C9))</f>
        <v/>
      </c>
      <c r="E9" s="53" t="str">
        <f>IF(C9="","",SUMIFS(B.2[Giá có thuế],B.2[Lọc ngày BC công nợ],1,B.2[Tên khách hàng],C9))</f>
        <v/>
      </c>
      <c r="F9" s="53" t="str">
        <f>IF(C9="","",SUMIFS(B.2[Số tiền đã thu],B.2[Lọc ngày BC công nợ],1,B.2[Tên khách hàng],C9))</f>
        <v/>
      </c>
      <c r="G9" s="53" t="str">
        <f t="shared" si="1"/>
        <v/>
      </c>
      <c r="H9" s="64"/>
      <c r="J9" s="17"/>
      <c r="K9" s="17"/>
    </row>
    <row r="10" spans="2:11" ht="27.75" customHeight="1" x14ac:dyDescent="0.2">
      <c r="B10" s="52" t="str">
        <f t="shared" si="0"/>
        <v/>
      </c>
      <c r="C10" s="53" t="str">
        <f>IF('Danh Sách Khách Hàng'!C7="","",'Danh Sách Khách Hàng'!C7)</f>
        <v/>
      </c>
      <c r="D10" s="53" t="str">
        <f>IF(C10="","",INDEX(D.2[Nợ phải thu
(Số dư đầu kỳ)],B10)+SUMIFS(B.2[Giá có thuế],B.2[Lọc ngày BC công nợ],0,B.2[Tên khách hàng],C10)-SUMIFS(B.2[Số tiền đã thu],B.2[Lọc ngày BC công nợ],0,B.2[Tên khách hàng],C10))</f>
        <v/>
      </c>
      <c r="E10" s="53" t="str">
        <f>IF(C10="","",SUMIFS(B.2[Giá có thuế],B.2[Lọc ngày BC công nợ],1,B.2[Tên khách hàng],C10))</f>
        <v/>
      </c>
      <c r="F10" s="53" t="str">
        <f>IF(C10="","",SUMIFS(B.2[Số tiền đã thu],B.2[Lọc ngày BC công nợ],1,B.2[Tên khách hàng],C10))</f>
        <v/>
      </c>
      <c r="G10" s="53" t="str">
        <f t="shared" si="1"/>
        <v/>
      </c>
      <c r="H10" s="64"/>
      <c r="J10" s="17"/>
      <c r="K10" s="17"/>
    </row>
    <row r="11" spans="2:11" ht="27.75" customHeight="1" x14ac:dyDescent="0.2">
      <c r="B11" s="52" t="str">
        <f t="shared" si="0"/>
        <v/>
      </c>
      <c r="C11" s="53" t="str">
        <f>IF('Danh Sách Khách Hàng'!C8="","",'Danh Sách Khách Hàng'!C8)</f>
        <v/>
      </c>
      <c r="D11" s="53" t="str">
        <f>IF(C11="","",INDEX(D.2[Nợ phải thu
(Số dư đầu kỳ)],B11)+SUMIFS(B.2[Giá có thuế],B.2[Lọc ngày BC công nợ],0,B.2[Tên khách hàng],C11)-SUMIFS(B.2[Số tiền đã thu],B.2[Lọc ngày BC công nợ],0,B.2[Tên khách hàng],C11))</f>
        <v/>
      </c>
      <c r="E11" s="53" t="str">
        <f>IF(C11="","",SUMIFS(B.2[Giá có thuế],B.2[Lọc ngày BC công nợ],1,B.2[Tên khách hàng],C11))</f>
        <v/>
      </c>
      <c r="F11" s="53" t="str">
        <f>IF(C11="","",SUMIFS(B.2[Số tiền đã thu],B.2[Lọc ngày BC công nợ],1,B.2[Tên khách hàng],C11))</f>
        <v/>
      </c>
      <c r="G11" s="53" t="str">
        <f t="shared" si="1"/>
        <v/>
      </c>
      <c r="H11" s="64"/>
      <c r="J11" s="17"/>
      <c r="K11" s="17"/>
    </row>
    <row r="12" spans="2:11" ht="27.75" customHeight="1" x14ac:dyDescent="0.2">
      <c r="B12" s="52" t="str">
        <f t="shared" ref="B12:B16" si="2">IF(C12="","",ROW(A12)-5)</f>
        <v/>
      </c>
      <c r="C12" s="147" t="str">
        <f>IF('Danh Sách Khách Hàng'!C9="","",'Danh Sách Khách Hàng'!C9)</f>
        <v/>
      </c>
      <c r="D12" s="53" t="str">
        <f>IF(C12="","",INDEX(D.2[Nợ phải thu
(Số dư đầu kỳ)],B12)+SUMIFS(B.2[Giá có thuế],B.2[Lọc ngày BC công nợ],0,B.2[Tên khách hàng],C12)-SUMIFS(B.2[Số tiền đã thu],B.2[Lọc ngày BC công nợ],0,B.2[Tên khách hàng],C12))</f>
        <v/>
      </c>
      <c r="E12" s="53" t="str">
        <f>IF(C12="","",SUMIFS(B.2[Giá có thuế],B.2[Lọc ngày BC công nợ],1,B.2[Tên khách hàng],C12))</f>
        <v/>
      </c>
      <c r="F12" s="53" t="str">
        <f>IF(C12="","",SUMIFS(B.2[Số tiền đã thu],B.2[Lọc ngày BC công nợ],1,B.2[Tên khách hàng],C12))</f>
        <v/>
      </c>
      <c r="G12" s="53" t="str">
        <f t="shared" ref="G12:G16" si="3">IF(C12="","",SUM(D12,E12)-F12)</f>
        <v/>
      </c>
      <c r="H12" s="148"/>
      <c r="J12" s="17"/>
      <c r="K12" s="17"/>
    </row>
    <row r="13" spans="2:11" ht="27.75" customHeight="1" x14ac:dyDescent="0.2">
      <c r="B13" s="52" t="str">
        <f t="shared" si="2"/>
        <v/>
      </c>
      <c r="C13" s="147" t="str">
        <f>IF('Danh Sách Khách Hàng'!C10="","",'Danh Sách Khách Hàng'!C10)</f>
        <v/>
      </c>
      <c r="D13" s="53" t="str">
        <f>IF(C13="","",INDEX(D.2[Nợ phải thu
(Số dư đầu kỳ)],B13)+SUMIFS(B.2[Giá có thuế],B.2[Lọc ngày BC công nợ],0,B.2[Tên khách hàng],C13)-SUMIFS(B.2[Số tiền đã thu],B.2[Lọc ngày BC công nợ],0,B.2[Tên khách hàng],C13))</f>
        <v/>
      </c>
      <c r="E13" s="53" t="str">
        <f>IF(C13="","",SUMIFS(B.2[Giá có thuế],B.2[Lọc ngày BC công nợ],1,B.2[Tên khách hàng],C13))</f>
        <v/>
      </c>
      <c r="F13" s="53" t="str">
        <f>IF(C13="","",SUMIFS(B.2[Số tiền đã thu],B.2[Lọc ngày BC công nợ],1,B.2[Tên khách hàng],C13))</f>
        <v/>
      </c>
      <c r="G13" s="53" t="str">
        <f t="shared" si="3"/>
        <v/>
      </c>
      <c r="H13" s="148"/>
      <c r="J13" s="17"/>
      <c r="K13" s="17"/>
    </row>
    <row r="14" spans="2:11" ht="27.75" customHeight="1" x14ac:dyDescent="0.2">
      <c r="B14" s="52" t="str">
        <f t="shared" si="2"/>
        <v/>
      </c>
      <c r="C14" s="147" t="str">
        <f>IF('Danh Sách Khách Hàng'!C11="","",'Danh Sách Khách Hàng'!C11)</f>
        <v/>
      </c>
      <c r="D14" s="53" t="str">
        <f>IF(C14="","",INDEX(D.2[Nợ phải thu
(Số dư đầu kỳ)],B14)+SUMIFS(B.2[Giá có thuế],B.2[Lọc ngày BC công nợ],0,B.2[Tên khách hàng],C14)-SUMIFS(B.2[Số tiền đã thu],B.2[Lọc ngày BC công nợ],0,B.2[Tên khách hàng],C14))</f>
        <v/>
      </c>
      <c r="E14" s="53" t="str">
        <f>IF(C14="","",SUMIFS(B.2[Giá có thuế],B.2[Lọc ngày BC công nợ],1,B.2[Tên khách hàng],C14))</f>
        <v/>
      </c>
      <c r="F14" s="53" t="str">
        <f>IF(C14="","",SUMIFS(B.2[Số tiền đã thu],B.2[Lọc ngày BC công nợ],1,B.2[Tên khách hàng],C14))</f>
        <v/>
      </c>
      <c r="G14" s="53" t="str">
        <f t="shared" si="3"/>
        <v/>
      </c>
      <c r="H14" s="148"/>
      <c r="J14" s="17"/>
      <c r="K14" s="17"/>
    </row>
    <row r="15" spans="2:11" ht="27.75" customHeight="1" x14ac:dyDescent="0.2">
      <c r="B15" s="52" t="str">
        <f t="shared" si="2"/>
        <v/>
      </c>
      <c r="C15" s="147" t="str">
        <f>IF('Danh Sách Khách Hàng'!C12="","",'Danh Sách Khách Hàng'!C12)</f>
        <v/>
      </c>
      <c r="D15" s="53" t="str">
        <f>IF(C15="","",INDEX(D.2[Nợ phải thu
(Số dư đầu kỳ)],B15)+SUMIFS(B.2[Giá có thuế],B.2[Lọc ngày BC công nợ],0,B.2[Tên khách hàng],C15)-SUMIFS(B.2[Số tiền đã thu],B.2[Lọc ngày BC công nợ],0,B.2[Tên khách hàng],C15))</f>
        <v/>
      </c>
      <c r="E15" s="53" t="str">
        <f>IF(C15="","",SUMIFS(B.2[Giá có thuế],B.2[Lọc ngày BC công nợ],1,B.2[Tên khách hàng],C15))</f>
        <v/>
      </c>
      <c r="F15" s="53" t="str">
        <f>IF(C15="","",SUMIFS(B.2[Số tiền đã thu],B.2[Lọc ngày BC công nợ],1,B.2[Tên khách hàng],C15))</f>
        <v/>
      </c>
      <c r="G15" s="53" t="str">
        <f t="shared" si="3"/>
        <v/>
      </c>
      <c r="H15" s="148"/>
      <c r="J15" s="17"/>
      <c r="K15" s="17"/>
    </row>
    <row r="16" spans="2:11" ht="27.75" customHeight="1" x14ac:dyDescent="0.2">
      <c r="B16" s="52" t="str">
        <f t="shared" si="2"/>
        <v/>
      </c>
      <c r="C16" s="147" t="str">
        <f>IF('Danh Sách Khách Hàng'!C13="","",'Danh Sách Khách Hàng'!C13)</f>
        <v/>
      </c>
      <c r="D16" s="53" t="str">
        <f>IF(C16="","",INDEX(D.2[Nợ phải thu
(Số dư đầu kỳ)],B16)+SUMIFS(B.2[Giá có thuế],B.2[Lọc ngày BC công nợ],0,B.2[Tên khách hàng],C16)-SUMIFS(B.2[Số tiền đã thu],B.2[Lọc ngày BC công nợ],0,B.2[Tên khách hàng],C16))</f>
        <v/>
      </c>
      <c r="E16" s="53" t="str">
        <f>IF(C16="","",SUMIFS(B.2[Giá có thuế],B.2[Lọc ngày BC công nợ],1,B.2[Tên khách hàng],C16))</f>
        <v/>
      </c>
      <c r="F16" s="53" t="str">
        <f>IF(C16="","",SUMIFS(B.2[Số tiền đã thu],B.2[Lọc ngày BC công nợ],1,B.2[Tên khách hàng],C16))</f>
        <v/>
      </c>
      <c r="G16" s="53" t="str">
        <f t="shared" si="3"/>
        <v/>
      </c>
      <c r="H16" s="148"/>
      <c r="J16" s="17"/>
      <c r="K16" s="17"/>
    </row>
    <row r="17" spans="2:11" ht="27.75" customHeight="1" x14ac:dyDescent="0.2">
      <c r="B17" s="52" t="str">
        <f t="shared" si="0"/>
        <v/>
      </c>
      <c r="C17" s="53" t="str">
        <f>IF('Danh Sách Khách Hàng'!C14="","",'Danh Sách Khách Hàng'!C14)</f>
        <v/>
      </c>
      <c r="D17" s="53" t="str">
        <f>IF(C17="","",INDEX(D.2[Nợ phải thu
(Số dư đầu kỳ)],B17)+SUMIFS(B.2[Giá có thuế],B.2[Lọc ngày BC công nợ],0,B.2[Tên khách hàng],C17)-SUMIFS(B.2[Số tiền đã thu],B.2[Lọc ngày BC công nợ],0,B.2[Tên khách hàng],C17))</f>
        <v/>
      </c>
      <c r="E17" s="53" t="str">
        <f>IF(C17="","",SUMIFS(B.2[Giá có thuế],B.2[Lọc ngày BC công nợ],1,B.2[Tên khách hàng],C17))</f>
        <v/>
      </c>
      <c r="F17" s="53" t="str">
        <f>IF(C17="","",SUMIFS(B.2[Số tiền đã thu],B.2[Lọc ngày BC công nợ],1,B.2[Tên khách hàng],C17))</f>
        <v/>
      </c>
      <c r="G17" s="53" t="str">
        <f t="shared" si="1"/>
        <v/>
      </c>
      <c r="H17" s="64"/>
      <c r="J17" s="17"/>
      <c r="K17" s="17"/>
    </row>
    <row r="18" spans="2:11" ht="27.75" customHeight="1" x14ac:dyDescent="0.2">
      <c r="B18" s="52" t="str">
        <f t="shared" si="0"/>
        <v/>
      </c>
      <c r="C18" s="53" t="str">
        <f>IF('Danh Sách Khách Hàng'!C15="","",'Danh Sách Khách Hàng'!C15)</f>
        <v/>
      </c>
      <c r="D18" s="53" t="str">
        <f>IF(C18="","",INDEX(D.2[Nợ phải thu
(Số dư đầu kỳ)],B18)+SUMIFS(B.2[Giá có thuế],B.2[Lọc ngày BC công nợ],0,B.2[Tên khách hàng],C18)-SUMIFS(B.2[Số tiền đã thu],B.2[Lọc ngày BC công nợ],0,B.2[Tên khách hàng],C18))</f>
        <v/>
      </c>
      <c r="E18" s="53" t="str">
        <f>IF(C18="","",SUMIFS(B.2[Giá có thuế],B.2[Lọc ngày BC công nợ],1,B.2[Tên khách hàng],C18))</f>
        <v/>
      </c>
      <c r="F18" s="53" t="str">
        <f>IF(C18="","",SUMIFS(B.2[Số tiền đã thu],B.2[Lọc ngày BC công nợ],1,B.2[Tên khách hàng],C18))</f>
        <v/>
      </c>
      <c r="G18" s="53" t="str">
        <f t="shared" si="1"/>
        <v/>
      </c>
      <c r="H18" s="64"/>
      <c r="J18" s="17"/>
      <c r="K18" s="17"/>
    </row>
    <row r="19" spans="2:11" ht="27.75" customHeight="1" x14ac:dyDescent="0.2">
      <c r="B19" s="52" t="str">
        <f t="shared" si="0"/>
        <v/>
      </c>
      <c r="C19" s="53" t="str">
        <f>IF('Danh Sách Khách Hàng'!C16="","",'Danh Sách Khách Hàng'!C16)</f>
        <v/>
      </c>
      <c r="D19" s="53" t="str">
        <f>IF(C19="","",INDEX(D.2[Nợ phải thu
(Số dư đầu kỳ)],B19)+SUMIFS(B.2[Giá có thuế],B.2[Lọc ngày BC công nợ],0,B.2[Tên khách hàng],C19)-SUMIFS(B.2[Số tiền đã thu],B.2[Lọc ngày BC công nợ],0,B.2[Tên khách hàng],C19))</f>
        <v/>
      </c>
      <c r="E19" s="53" t="str">
        <f>IF(C19="","",SUMIFS(B.2[Giá có thuế],B.2[Lọc ngày BC công nợ],1,B.2[Tên khách hàng],C19))</f>
        <v/>
      </c>
      <c r="F19" s="53" t="str">
        <f>IF(C19="","",SUMIFS(B.2[Số tiền đã thu],B.2[Lọc ngày BC công nợ],1,B.2[Tên khách hàng],C19))</f>
        <v/>
      </c>
      <c r="G19" s="53" t="str">
        <f t="shared" si="1"/>
        <v/>
      </c>
      <c r="H19" s="64"/>
      <c r="J19" s="17"/>
      <c r="K19" s="17"/>
    </row>
    <row r="20" spans="2:11" ht="27.75" customHeight="1" x14ac:dyDescent="0.2">
      <c r="B20" s="52" t="str">
        <f t="shared" si="0"/>
        <v/>
      </c>
      <c r="C20" s="53" t="str">
        <f>IF('Danh Sách Khách Hàng'!C17="","",'Danh Sách Khách Hàng'!C17)</f>
        <v/>
      </c>
      <c r="D20" s="53" t="str">
        <f>IF(C20="","",INDEX(D.2[Nợ phải thu
(Số dư đầu kỳ)],B20)+SUMIFS(B.2[Giá có thuế],B.2[Lọc ngày BC công nợ],0,B.2[Tên khách hàng],C20)-SUMIFS(B.2[Số tiền đã thu],B.2[Lọc ngày BC công nợ],0,B.2[Tên khách hàng],C20))</f>
        <v/>
      </c>
      <c r="E20" s="53" t="str">
        <f>IF(C20="","",SUMIFS(B.2[Giá có thuế],B.2[Lọc ngày BC công nợ],1,B.2[Tên khách hàng],C20))</f>
        <v/>
      </c>
      <c r="F20" s="53" t="str">
        <f>IF(C20="","",SUMIFS(B.2[Số tiền đã thu],B.2[Lọc ngày BC công nợ],1,B.2[Tên khách hàng],C20))</f>
        <v/>
      </c>
      <c r="G20" s="53" t="str">
        <f t="shared" si="1"/>
        <v/>
      </c>
      <c r="H20" s="64"/>
      <c r="J20" s="17"/>
      <c r="K20" s="17"/>
    </row>
    <row r="21" spans="2:11" ht="27.75" customHeight="1" x14ac:dyDescent="0.2">
      <c r="B21" s="52" t="str">
        <f t="shared" si="0"/>
        <v/>
      </c>
      <c r="C21" s="53" t="str">
        <f>IF('Danh Sách Khách Hàng'!C18="","",'Danh Sách Khách Hàng'!C18)</f>
        <v/>
      </c>
      <c r="D21" s="53" t="str">
        <f>IF(C21="","",INDEX(D.2[Nợ phải thu
(Số dư đầu kỳ)],B21)+SUMIFS(B.2[Giá có thuế],B.2[Lọc ngày BC công nợ],0,B.2[Tên khách hàng],C21)-SUMIFS(B.2[Số tiền đã thu],B.2[Lọc ngày BC công nợ],0,B.2[Tên khách hàng],C21))</f>
        <v/>
      </c>
      <c r="E21" s="53" t="str">
        <f>IF(C21="","",SUMIFS(B.2[Giá có thuế],B.2[Lọc ngày BC công nợ],1,B.2[Tên khách hàng],C21))</f>
        <v/>
      </c>
      <c r="F21" s="53" t="str">
        <f>IF(C21="","",SUMIFS(B.2[Số tiền đã thu],B.2[Lọc ngày BC công nợ],1,B.2[Tên khách hàng],C21))</f>
        <v/>
      </c>
      <c r="G21" s="53" t="str">
        <f t="shared" si="1"/>
        <v/>
      </c>
      <c r="H21" s="64"/>
      <c r="J21" s="17"/>
      <c r="K21" s="17"/>
    </row>
    <row r="22" spans="2:11" ht="27.75" customHeight="1" x14ac:dyDescent="0.2">
      <c r="B22" s="52" t="str">
        <f t="shared" si="0"/>
        <v/>
      </c>
      <c r="C22" s="53" t="str">
        <f>IF('Danh Sách Khách Hàng'!C19="","",'Danh Sách Khách Hàng'!C19)</f>
        <v/>
      </c>
      <c r="D22" s="53" t="str">
        <f>IF(C22="","",INDEX(D.2[Nợ phải thu
(Số dư đầu kỳ)],B22)+SUMIFS(B.2[Giá có thuế],B.2[Lọc ngày BC công nợ],0,B.2[Tên khách hàng],C22)-SUMIFS(B.2[Số tiền đã thu],B.2[Lọc ngày BC công nợ],0,B.2[Tên khách hàng],C22))</f>
        <v/>
      </c>
      <c r="E22" s="53" t="str">
        <f>IF(C22="","",SUMIFS(B.2[Giá có thuế],B.2[Lọc ngày BC công nợ],1,B.2[Tên khách hàng],C22))</f>
        <v/>
      </c>
      <c r="F22" s="53" t="str">
        <f>IF(C22="","",SUMIFS(B.2[Số tiền đã thu],B.2[Lọc ngày BC công nợ],1,B.2[Tên khách hàng],C22))</f>
        <v/>
      </c>
      <c r="G22" s="53" t="str">
        <f t="shared" si="1"/>
        <v/>
      </c>
      <c r="H22" s="64"/>
      <c r="J22" s="17"/>
      <c r="K22" s="17"/>
    </row>
    <row r="23" spans="2:11" ht="27.75" customHeight="1" x14ac:dyDescent="0.2">
      <c r="B23" s="52" t="str">
        <f t="shared" si="0"/>
        <v/>
      </c>
      <c r="C23" s="53" t="str">
        <f>IF('Danh Sách Khách Hàng'!C20="","",'Danh Sách Khách Hàng'!C20)</f>
        <v/>
      </c>
      <c r="D23" s="53" t="str">
        <f>IF(C23="","",INDEX(D.2[Nợ phải thu
(Số dư đầu kỳ)],B23)+SUMIFS(B.2[Giá có thuế],B.2[Lọc ngày BC công nợ],0,B.2[Tên khách hàng],C23)-SUMIFS(B.2[Số tiền đã thu],B.2[Lọc ngày BC công nợ],0,B.2[Tên khách hàng],C23))</f>
        <v/>
      </c>
      <c r="E23" s="53" t="str">
        <f>IF(C23="","",SUMIFS(B.2[Giá có thuế],B.2[Lọc ngày BC công nợ],1,B.2[Tên khách hàng],C23))</f>
        <v/>
      </c>
      <c r="F23" s="53" t="str">
        <f>IF(C23="","",SUMIFS(B.2[Số tiền đã thu],B.2[Lọc ngày BC công nợ],1,B.2[Tên khách hàng],C23))</f>
        <v/>
      </c>
      <c r="G23" s="53" t="str">
        <f t="shared" si="1"/>
        <v/>
      </c>
      <c r="H23" s="64"/>
      <c r="J23" s="17"/>
      <c r="K23" s="17"/>
    </row>
    <row r="24" spans="2:11" ht="27.75" customHeight="1" x14ac:dyDescent="0.2">
      <c r="B24" s="52" t="str">
        <f t="shared" si="0"/>
        <v/>
      </c>
      <c r="C24" s="53" t="str">
        <f>IF('Danh Sách Khách Hàng'!C21="","",'Danh Sách Khách Hàng'!C21)</f>
        <v/>
      </c>
      <c r="D24" s="53" t="str">
        <f>IF(C24="","",INDEX(D.2[Nợ phải thu
(Số dư đầu kỳ)],B24)+SUMIFS(B.2[Giá có thuế],B.2[Lọc ngày BC công nợ],0,B.2[Tên khách hàng],C24)-SUMIFS(B.2[Số tiền đã thu],B.2[Lọc ngày BC công nợ],0,B.2[Tên khách hàng],C24))</f>
        <v/>
      </c>
      <c r="E24" s="53" t="str">
        <f>IF(C24="","",SUMIFS(B.2[Giá có thuế],B.2[Lọc ngày BC công nợ],1,B.2[Tên khách hàng],C24))</f>
        <v/>
      </c>
      <c r="F24" s="53" t="str">
        <f>IF(C24="","",SUMIFS(B.2[Số tiền đã thu],B.2[Lọc ngày BC công nợ],1,B.2[Tên khách hàng],C24))</f>
        <v/>
      </c>
      <c r="G24" s="53" t="str">
        <f t="shared" si="1"/>
        <v/>
      </c>
      <c r="H24" s="64"/>
      <c r="J24" s="17"/>
      <c r="K24" s="17"/>
    </row>
    <row r="25" spans="2:11" ht="27.75" customHeight="1" x14ac:dyDescent="0.2">
      <c r="B25" s="52" t="str">
        <f t="shared" si="0"/>
        <v/>
      </c>
      <c r="C25" s="53" t="str">
        <f>IF('Danh Sách Khách Hàng'!C22="","",'Danh Sách Khách Hàng'!C22)</f>
        <v/>
      </c>
      <c r="D25" s="53" t="str">
        <f>IF(C25="","",INDEX(D.2[Nợ phải thu
(Số dư đầu kỳ)],B25)+SUMIFS(B.2[Giá có thuế],B.2[Lọc ngày BC công nợ],0,B.2[Tên khách hàng],C25)-SUMIFS(B.2[Số tiền đã thu],B.2[Lọc ngày BC công nợ],0,B.2[Tên khách hàng],C25))</f>
        <v/>
      </c>
      <c r="E25" s="53" t="str">
        <f>IF(C25="","",SUMIFS(B.2[Giá có thuế],B.2[Lọc ngày BC công nợ],1,B.2[Tên khách hàng],C25))</f>
        <v/>
      </c>
      <c r="F25" s="53" t="str">
        <f>IF(C25="","",SUMIFS(B.2[Số tiền đã thu],B.2[Lọc ngày BC công nợ],1,B.2[Tên khách hàng],C25))</f>
        <v/>
      </c>
      <c r="G25" s="53" t="str">
        <f t="shared" si="1"/>
        <v/>
      </c>
      <c r="H25" s="64"/>
      <c r="J25" s="17"/>
      <c r="K25" s="17"/>
    </row>
    <row r="26" spans="2:11" ht="27.75" customHeight="1" x14ac:dyDescent="0.2">
      <c r="B26" s="52" t="str">
        <f t="shared" si="0"/>
        <v/>
      </c>
      <c r="C26" s="53" t="str">
        <f>IF('Danh Sách Khách Hàng'!C23="","",'Danh Sách Khách Hàng'!C23)</f>
        <v/>
      </c>
      <c r="D26" s="53" t="str">
        <f>IF(C26="","",INDEX(D.2[Nợ phải thu
(Số dư đầu kỳ)],B26)+SUMIFS(B.2[Giá có thuế],B.2[Lọc ngày BC công nợ],0,B.2[Tên khách hàng],C26)-SUMIFS(B.2[Số tiền đã thu],B.2[Lọc ngày BC công nợ],0,B.2[Tên khách hàng],C26))</f>
        <v/>
      </c>
      <c r="E26" s="53" t="str">
        <f>IF(C26="","",SUMIFS(B.2[Giá có thuế],B.2[Lọc ngày BC công nợ],1,B.2[Tên khách hàng],C26))</f>
        <v/>
      </c>
      <c r="F26" s="53" t="str">
        <f>IF(C26="","",SUMIFS(B.2[Số tiền đã thu],B.2[Lọc ngày BC công nợ],1,B.2[Tên khách hàng],C26))</f>
        <v/>
      </c>
      <c r="G26" s="53" t="str">
        <f t="shared" si="1"/>
        <v/>
      </c>
      <c r="H26" s="64"/>
      <c r="J26" s="17"/>
      <c r="K26" s="17"/>
    </row>
    <row r="27" spans="2:11" ht="27.75" customHeight="1" x14ac:dyDescent="0.2">
      <c r="B27" s="52" t="str">
        <f t="shared" si="0"/>
        <v/>
      </c>
      <c r="C27" s="53" t="str">
        <f>IF('Danh Sách Khách Hàng'!C24="","",'Danh Sách Khách Hàng'!C24)</f>
        <v/>
      </c>
      <c r="D27" s="53" t="str">
        <f>IF(C27="","",INDEX(D.2[Nợ phải thu
(Số dư đầu kỳ)],B27)+SUMIFS(B.2[Giá có thuế],B.2[Lọc ngày BC công nợ],0,B.2[Tên khách hàng],C27)-SUMIFS(B.2[Số tiền đã thu],B.2[Lọc ngày BC công nợ],0,B.2[Tên khách hàng],C27))</f>
        <v/>
      </c>
      <c r="E27" s="53" t="str">
        <f>IF(C27="","",SUMIFS(B.2[Giá có thuế],B.2[Lọc ngày BC công nợ],1,B.2[Tên khách hàng],C27))</f>
        <v/>
      </c>
      <c r="F27" s="53" t="str">
        <f>IF(C27="","",SUMIFS(B.2[Số tiền đã thu],B.2[Lọc ngày BC công nợ],1,B.2[Tên khách hàng],C27))</f>
        <v/>
      </c>
      <c r="G27" s="53" t="str">
        <f t="shared" si="1"/>
        <v/>
      </c>
      <c r="H27" s="64"/>
      <c r="J27" s="17"/>
      <c r="K27" s="17"/>
    </row>
    <row r="28" spans="2:11" ht="27.75" customHeight="1" x14ac:dyDescent="0.2">
      <c r="B28" s="52" t="str">
        <f t="shared" si="0"/>
        <v/>
      </c>
      <c r="C28" s="53" t="str">
        <f>IF('Danh Sách Khách Hàng'!C25="","",'Danh Sách Khách Hàng'!C25)</f>
        <v/>
      </c>
      <c r="D28" s="53" t="str">
        <f>IF(C28="","",INDEX(D.2[Nợ phải thu
(Số dư đầu kỳ)],B28)+SUMIFS(B.2[Giá có thuế],B.2[Lọc ngày BC công nợ],0,B.2[Tên khách hàng],C28)-SUMIFS(B.2[Số tiền đã thu],B.2[Lọc ngày BC công nợ],0,B.2[Tên khách hàng],C28))</f>
        <v/>
      </c>
      <c r="E28" s="53" t="str">
        <f>IF(C28="","",SUMIFS(B.2[Giá có thuế],B.2[Lọc ngày BC công nợ],1,B.2[Tên khách hàng],C28))</f>
        <v/>
      </c>
      <c r="F28" s="53" t="str">
        <f>IF(C28="","",SUMIFS(B.2[Số tiền đã thu],B.2[Lọc ngày BC công nợ],1,B.2[Tên khách hàng],C28))</f>
        <v/>
      </c>
      <c r="G28" s="53" t="str">
        <f t="shared" si="1"/>
        <v/>
      </c>
      <c r="H28" s="64"/>
      <c r="J28" s="17"/>
      <c r="K28" s="17"/>
    </row>
    <row r="29" spans="2:11" ht="27.75" customHeight="1" x14ac:dyDescent="0.2">
      <c r="B29" s="52" t="str">
        <f t="shared" si="0"/>
        <v/>
      </c>
      <c r="C29" s="53" t="str">
        <f>IF('Danh Sách Khách Hàng'!C26="","",'Danh Sách Khách Hàng'!C26)</f>
        <v/>
      </c>
      <c r="D29" s="53" t="str">
        <f>IF(C29="","",INDEX(D.2[Nợ phải thu
(Số dư đầu kỳ)],B29)+SUMIFS(B.2[Giá có thuế],B.2[Lọc ngày BC công nợ],0,B.2[Tên khách hàng],C29)-SUMIFS(B.2[Số tiền đã thu],B.2[Lọc ngày BC công nợ],0,B.2[Tên khách hàng],C29))</f>
        <v/>
      </c>
      <c r="E29" s="53" t="str">
        <f>IF(C29="","",SUMIFS(B.2[Giá có thuế],B.2[Lọc ngày BC công nợ],1,B.2[Tên khách hàng],C29))</f>
        <v/>
      </c>
      <c r="F29" s="53" t="str">
        <f>IF(C29="","",SUMIFS(B.2[Số tiền đã thu],B.2[Lọc ngày BC công nợ],1,B.2[Tên khách hàng],C29))</f>
        <v/>
      </c>
      <c r="G29" s="53" t="str">
        <f t="shared" si="1"/>
        <v/>
      </c>
      <c r="H29" s="64"/>
      <c r="J29" s="17"/>
      <c r="K29" s="17"/>
    </row>
    <row r="30" spans="2:11" ht="27.75" customHeight="1" x14ac:dyDescent="0.2">
      <c r="B30" s="52" t="str">
        <f t="shared" si="0"/>
        <v/>
      </c>
      <c r="C30" s="53" t="str">
        <f>IF('Danh Sách Khách Hàng'!C27="","",'Danh Sách Khách Hàng'!C27)</f>
        <v/>
      </c>
      <c r="D30" s="53" t="str">
        <f>IF(C30="","",INDEX(D.2[Nợ phải thu
(Số dư đầu kỳ)],B30)+SUMIFS(B.2[Giá có thuế],B.2[Lọc ngày BC công nợ],0,B.2[Tên khách hàng],C30)-SUMIFS(B.2[Số tiền đã thu],B.2[Lọc ngày BC công nợ],0,B.2[Tên khách hàng],C30))</f>
        <v/>
      </c>
      <c r="E30" s="53" t="str">
        <f>IF(C30="","",SUMIFS(B.2[Giá có thuế],B.2[Lọc ngày BC công nợ],1,B.2[Tên khách hàng],C30))</f>
        <v/>
      </c>
      <c r="F30" s="53" t="str">
        <f>IF(C30="","",SUMIFS(B.2[Số tiền đã thu],B.2[Lọc ngày BC công nợ],1,B.2[Tên khách hàng],C30))</f>
        <v/>
      </c>
      <c r="G30" s="53" t="str">
        <f t="shared" si="1"/>
        <v/>
      </c>
      <c r="H30" s="64"/>
      <c r="J30" s="17"/>
      <c r="K30" s="17"/>
    </row>
    <row r="31" spans="2:11" ht="27.75" customHeight="1" x14ac:dyDescent="0.2">
      <c r="B31" s="52" t="str">
        <f t="shared" si="0"/>
        <v/>
      </c>
      <c r="C31" s="53" t="str">
        <f>IF('Danh Sách Khách Hàng'!C28="","",'Danh Sách Khách Hàng'!C28)</f>
        <v/>
      </c>
      <c r="D31" s="53" t="str">
        <f>IF(C31="","",INDEX(D.2[Nợ phải thu
(Số dư đầu kỳ)],B31)+SUMIFS(B.2[Giá có thuế],B.2[Lọc ngày BC công nợ],0,B.2[Tên khách hàng],C31)-SUMIFS(B.2[Số tiền đã thu],B.2[Lọc ngày BC công nợ],0,B.2[Tên khách hàng],C31))</f>
        <v/>
      </c>
      <c r="E31" s="53" t="str">
        <f>IF(C31="","",SUMIFS(B.2[Giá có thuế],B.2[Lọc ngày BC công nợ],1,B.2[Tên khách hàng],C31))</f>
        <v/>
      </c>
      <c r="F31" s="53" t="str">
        <f>IF(C31="","",SUMIFS(B.2[Số tiền đã thu],B.2[Lọc ngày BC công nợ],1,B.2[Tên khách hàng],C31))</f>
        <v/>
      </c>
      <c r="G31" s="53" t="str">
        <f t="shared" si="1"/>
        <v/>
      </c>
      <c r="H31" s="64"/>
      <c r="J31" s="17"/>
      <c r="K31" s="17"/>
    </row>
    <row r="32" spans="2:11" ht="27.75" customHeight="1" x14ac:dyDescent="0.2">
      <c r="B32" s="52" t="str">
        <f t="shared" si="0"/>
        <v/>
      </c>
      <c r="C32" s="53" t="str">
        <f>IF('Danh Sách Khách Hàng'!C29="","",'Danh Sách Khách Hàng'!C29)</f>
        <v/>
      </c>
      <c r="D32" s="53" t="str">
        <f>IF(C32="","",INDEX(D.2[Nợ phải thu
(Số dư đầu kỳ)],B32)+SUMIFS(B.2[Giá có thuế],B.2[Lọc ngày BC công nợ],0,B.2[Tên khách hàng],C32)-SUMIFS(B.2[Số tiền đã thu],B.2[Lọc ngày BC công nợ],0,B.2[Tên khách hàng],C32))</f>
        <v/>
      </c>
      <c r="E32" s="53" t="str">
        <f>IF(C32="","",SUMIFS(B.2[Giá có thuế],B.2[Lọc ngày BC công nợ],1,B.2[Tên khách hàng],C32))</f>
        <v/>
      </c>
      <c r="F32" s="53" t="str">
        <f>IF(C32="","",SUMIFS(B.2[Số tiền đã thu],B.2[Lọc ngày BC công nợ],1,B.2[Tên khách hàng],C32))</f>
        <v/>
      </c>
      <c r="G32" s="53" t="str">
        <f t="shared" si="1"/>
        <v/>
      </c>
      <c r="H32" s="64"/>
      <c r="J32" s="17"/>
      <c r="K32" s="17"/>
    </row>
    <row r="33" spans="2:11" ht="27.75" customHeight="1" x14ac:dyDescent="0.2">
      <c r="B33" s="52" t="str">
        <f t="shared" si="0"/>
        <v/>
      </c>
      <c r="C33" s="53" t="str">
        <f>IF('Danh Sách Khách Hàng'!C30="","",'Danh Sách Khách Hàng'!C30)</f>
        <v/>
      </c>
      <c r="D33" s="53" t="str">
        <f>IF(C33="","",INDEX(D.2[Nợ phải thu
(Số dư đầu kỳ)],B33)+SUMIFS(B.2[Giá có thuế],B.2[Lọc ngày BC công nợ],0,B.2[Tên khách hàng],C33)-SUMIFS(B.2[Số tiền đã thu],B.2[Lọc ngày BC công nợ],0,B.2[Tên khách hàng],C33))</f>
        <v/>
      </c>
      <c r="E33" s="53" t="str">
        <f>IF(C33="","",SUMIFS(B.2[Giá có thuế],B.2[Lọc ngày BC công nợ],1,B.2[Tên khách hàng],C33))</f>
        <v/>
      </c>
      <c r="F33" s="53" t="str">
        <f>IF(C33="","",SUMIFS(B.2[Số tiền đã thu],B.2[Lọc ngày BC công nợ],1,B.2[Tên khách hàng],C33))</f>
        <v/>
      </c>
      <c r="G33" s="53" t="str">
        <f t="shared" si="1"/>
        <v/>
      </c>
      <c r="H33" s="64"/>
      <c r="J33" s="17"/>
      <c r="K33" s="17"/>
    </row>
    <row r="34" spans="2:11" ht="27.75" customHeight="1" x14ac:dyDescent="0.2">
      <c r="B34" s="52" t="str">
        <f t="shared" si="0"/>
        <v/>
      </c>
      <c r="C34" s="53" t="str">
        <f>IF('Danh Sách Khách Hàng'!C31="","",'Danh Sách Khách Hàng'!C31)</f>
        <v/>
      </c>
      <c r="D34" s="53" t="str">
        <f>IF(C34="","",INDEX(D.2[Nợ phải thu
(Số dư đầu kỳ)],B34)+SUMIFS(B.2[Giá có thuế],B.2[Lọc ngày BC công nợ],0,B.2[Tên khách hàng],C34)-SUMIFS(B.2[Số tiền đã thu],B.2[Lọc ngày BC công nợ],0,B.2[Tên khách hàng],C34))</f>
        <v/>
      </c>
      <c r="E34" s="53" t="str">
        <f>IF(C34="","",SUMIFS(B.2[Giá có thuế],B.2[Lọc ngày BC công nợ],1,B.2[Tên khách hàng],C34))</f>
        <v/>
      </c>
      <c r="F34" s="53" t="str">
        <f>IF(C34="","",SUMIFS(B.2[Số tiền đã thu],B.2[Lọc ngày BC công nợ],1,B.2[Tên khách hàng],C34))</f>
        <v/>
      </c>
      <c r="G34" s="53" t="str">
        <f t="shared" si="1"/>
        <v/>
      </c>
      <c r="H34" s="64"/>
      <c r="J34" s="17"/>
      <c r="K34" s="17"/>
    </row>
    <row r="35" spans="2:11" ht="27.75" customHeight="1" x14ac:dyDescent="0.2">
      <c r="B35" s="52" t="str">
        <f t="shared" si="0"/>
        <v/>
      </c>
      <c r="C35" s="53" t="str">
        <f>IF('Danh Sách Khách Hàng'!C32="","",'Danh Sách Khách Hàng'!C32)</f>
        <v/>
      </c>
      <c r="D35" s="53" t="str">
        <f>IF(C35="","",INDEX(D.2[Nợ phải thu
(Số dư đầu kỳ)],B35)+SUMIFS(B.2[Giá có thuế],B.2[Lọc ngày BC công nợ],0,B.2[Tên khách hàng],C35)-SUMIFS(B.2[Số tiền đã thu],B.2[Lọc ngày BC công nợ],0,B.2[Tên khách hàng],C35))</f>
        <v/>
      </c>
      <c r="E35" s="53" t="str">
        <f>IF(C35="","",SUMIFS(B.2[Giá có thuế],B.2[Lọc ngày BC công nợ],1,B.2[Tên khách hàng],C35))</f>
        <v/>
      </c>
      <c r="F35" s="53" t="str">
        <f>IF(C35="","",SUMIFS(B.2[Số tiền đã thu],B.2[Lọc ngày BC công nợ],1,B.2[Tên khách hàng],C35))</f>
        <v/>
      </c>
      <c r="G35" s="53" t="str">
        <f t="shared" si="1"/>
        <v/>
      </c>
      <c r="H35" s="64"/>
      <c r="J35" s="17"/>
      <c r="K35" s="17"/>
    </row>
    <row r="36" spans="2:11" ht="27.75" customHeight="1" x14ac:dyDescent="0.2">
      <c r="B36" s="52" t="str">
        <f t="shared" si="0"/>
        <v/>
      </c>
      <c r="C36" s="53" t="str">
        <f>IF('Danh Sách Khách Hàng'!C33="","",'Danh Sách Khách Hàng'!C33)</f>
        <v/>
      </c>
      <c r="D36" s="53" t="str">
        <f>IF(C36="","",INDEX(D.2[Nợ phải thu
(Số dư đầu kỳ)],B36)+SUMIFS(B.2[Giá có thuế],B.2[Lọc ngày BC công nợ],0,B.2[Tên khách hàng],C36)-SUMIFS(B.2[Số tiền đã thu],B.2[Lọc ngày BC công nợ],0,B.2[Tên khách hàng],C36))</f>
        <v/>
      </c>
      <c r="E36" s="53" t="str">
        <f>IF(C36="","",SUMIFS(B.2[Giá có thuế],B.2[Lọc ngày BC công nợ],1,B.2[Tên khách hàng],C36))</f>
        <v/>
      </c>
      <c r="F36" s="53" t="str">
        <f>IF(C36="","",SUMIFS(B.2[Số tiền đã thu],B.2[Lọc ngày BC công nợ],1,B.2[Tên khách hàng],C36))</f>
        <v/>
      </c>
      <c r="G36" s="53" t="str">
        <f t="shared" si="1"/>
        <v/>
      </c>
      <c r="H36" s="64"/>
      <c r="J36" s="17"/>
      <c r="K36" s="17"/>
    </row>
    <row r="37" spans="2:11" ht="27.75" customHeight="1" x14ac:dyDescent="0.2">
      <c r="B37" s="52" t="str">
        <f t="shared" si="0"/>
        <v/>
      </c>
      <c r="C37" s="53" t="str">
        <f>IF('Danh Sách Khách Hàng'!C34="","",'Danh Sách Khách Hàng'!C34)</f>
        <v/>
      </c>
      <c r="D37" s="53" t="str">
        <f>IF(C37="","",INDEX(D.2[Nợ phải thu
(Số dư đầu kỳ)],B37)+SUMIFS(B.2[Giá có thuế],B.2[Lọc ngày BC công nợ],0,B.2[Tên khách hàng],C37)-SUMIFS(B.2[Số tiền đã thu],B.2[Lọc ngày BC công nợ],0,B.2[Tên khách hàng],C37))</f>
        <v/>
      </c>
      <c r="E37" s="53" t="str">
        <f>IF(C37="","",SUMIFS(B.2[Giá có thuế],B.2[Lọc ngày BC công nợ],1,B.2[Tên khách hàng],C37))</f>
        <v/>
      </c>
      <c r="F37" s="53" t="str">
        <f>IF(C37="","",SUMIFS(B.2[Số tiền đã thu],B.2[Lọc ngày BC công nợ],1,B.2[Tên khách hàng],C37))</f>
        <v/>
      </c>
      <c r="G37" s="53" t="str">
        <f t="shared" si="1"/>
        <v/>
      </c>
      <c r="H37" s="64"/>
      <c r="J37" s="17"/>
      <c r="K37" s="17"/>
    </row>
    <row r="38" spans="2:11" ht="27.75" customHeight="1" x14ac:dyDescent="0.2">
      <c r="B38" s="52" t="str">
        <f t="shared" si="0"/>
        <v/>
      </c>
      <c r="C38" s="53" t="str">
        <f>IF('Danh Sách Khách Hàng'!C35="","",'Danh Sách Khách Hàng'!C35)</f>
        <v/>
      </c>
      <c r="D38" s="53" t="str">
        <f>IF(C38="","",INDEX(D.2[Nợ phải thu
(Số dư đầu kỳ)],B38)+SUMIFS(B.2[Giá có thuế],B.2[Lọc ngày BC công nợ],0,B.2[Tên khách hàng],C38)-SUMIFS(B.2[Số tiền đã thu],B.2[Lọc ngày BC công nợ],0,B.2[Tên khách hàng],C38))</f>
        <v/>
      </c>
      <c r="E38" s="53" t="str">
        <f>IF(C38="","",SUMIFS(B.2[Giá có thuế],B.2[Lọc ngày BC công nợ],1,B.2[Tên khách hàng],C38))</f>
        <v/>
      </c>
      <c r="F38" s="53" t="str">
        <f>IF(C38="","",SUMIFS(B.2[Số tiền đã thu],B.2[Lọc ngày BC công nợ],1,B.2[Tên khách hàng],C38))</f>
        <v/>
      </c>
      <c r="G38" s="53" t="str">
        <f t="shared" si="1"/>
        <v/>
      </c>
      <c r="H38" s="64"/>
      <c r="J38" s="17"/>
      <c r="K38" s="17"/>
    </row>
    <row r="39" spans="2:11" ht="27.75" customHeight="1" x14ac:dyDescent="0.2">
      <c r="B39" s="52" t="str">
        <f t="shared" si="0"/>
        <v/>
      </c>
      <c r="C39" s="53" t="str">
        <f>IF('Danh Sách Khách Hàng'!C36="","",'Danh Sách Khách Hàng'!C36)</f>
        <v/>
      </c>
      <c r="D39" s="53" t="str">
        <f>IF(C39="","",INDEX(D.2[Nợ phải thu
(Số dư đầu kỳ)],B39)+SUMIFS(B.2[Giá có thuế],B.2[Lọc ngày BC công nợ],0,B.2[Tên khách hàng],C39)-SUMIFS(B.2[Số tiền đã thu],B.2[Lọc ngày BC công nợ],0,B.2[Tên khách hàng],C39))</f>
        <v/>
      </c>
      <c r="E39" s="53" t="str">
        <f>IF(C39="","",SUMIFS(B.2[Giá có thuế],B.2[Lọc ngày BC công nợ],1,B.2[Tên khách hàng],C39))</f>
        <v/>
      </c>
      <c r="F39" s="53" t="str">
        <f>IF(C39="","",SUMIFS(B.2[Số tiền đã thu],B.2[Lọc ngày BC công nợ],1,B.2[Tên khách hàng],C39))</f>
        <v/>
      </c>
      <c r="G39" s="53" t="str">
        <f t="shared" si="1"/>
        <v/>
      </c>
      <c r="H39" s="64"/>
      <c r="J39" s="17"/>
      <c r="K39" s="17"/>
    </row>
    <row r="40" spans="2:11" ht="27.75" customHeight="1" x14ac:dyDescent="0.2">
      <c r="B40" s="52" t="str">
        <f t="shared" si="0"/>
        <v/>
      </c>
      <c r="C40" s="53" t="str">
        <f>IF('Danh Sách Khách Hàng'!C37="","",'Danh Sách Khách Hàng'!C37)</f>
        <v/>
      </c>
      <c r="D40" s="53" t="str">
        <f>IF(C40="","",INDEX(D.2[Nợ phải thu
(Số dư đầu kỳ)],B40)+SUMIFS(B.2[Giá có thuế],B.2[Lọc ngày BC công nợ],0,B.2[Tên khách hàng],C40)-SUMIFS(B.2[Số tiền đã thu],B.2[Lọc ngày BC công nợ],0,B.2[Tên khách hàng],C40))</f>
        <v/>
      </c>
      <c r="E40" s="53" t="str">
        <f>IF(C40="","",SUMIFS(B.2[Giá có thuế],B.2[Lọc ngày BC công nợ],1,B.2[Tên khách hàng],C40))</f>
        <v/>
      </c>
      <c r="F40" s="53" t="str">
        <f>IF(C40="","",SUMIFS(B.2[Số tiền đã thu],B.2[Lọc ngày BC công nợ],1,B.2[Tên khách hàng],C40))</f>
        <v/>
      </c>
      <c r="G40" s="53" t="str">
        <f t="shared" si="1"/>
        <v/>
      </c>
      <c r="H40" s="64"/>
      <c r="J40" s="17"/>
      <c r="K40" s="17"/>
    </row>
    <row r="41" spans="2:11" ht="27.75" customHeight="1" x14ac:dyDescent="0.2">
      <c r="B41" s="52" t="str">
        <f t="shared" si="0"/>
        <v/>
      </c>
      <c r="C41" s="53" t="str">
        <f>IF('Danh Sách Khách Hàng'!C38="","",'Danh Sách Khách Hàng'!C38)</f>
        <v/>
      </c>
      <c r="D41" s="53" t="str">
        <f>IF(C41="","",INDEX(D.2[Nợ phải thu
(Số dư đầu kỳ)],B41)+SUMIFS(B.2[Giá có thuế],B.2[Lọc ngày BC công nợ],0,B.2[Tên khách hàng],C41)-SUMIFS(B.2[Số tiền đã thu],B.2[Lọc ngày BC công nợ],0,B.2[Tên khách hàng],C41))</f>
        <v/>
      </c>
      <c r="E41" s="53" t="str">
        <f>IF(C41="","",SUMIFS(B.2[Giá có thuế],B.2[Lọc ngày BC công nợ],1,B.2[Tên khách hàng],C41))</f>
        <v/>
      </c>
      <c r="F41" s="53" t="str">
        <f>IF(C41="","",SUMIFS(B.2[Số tiền đã thu],B.2[Lọc ngày BC công nợ],1,B.2[Tên khách hàng],C41))</f>
        <v/>
      </c>
      <c r="G41" s="53" t="str">
        <f t="shared" si="1"/>
        <v/>
      </c>
      <c r="H41" s="64"/>
      <c r="J41" s="17"/>
      <c r="K41" s="17"/>
    </row>
    <row r="42" spans="2:11" ht="27.75" customHeight="1" x14ac:dyDescent="0.2">
      <c r="B42" s="52" t="str">
        <f t="shared" si="0"/>
        <v/>
      </c>
      <c r="C42" s="53" t="str">
        <f>IF('Danh Sách Khách Hàng'!C39="","",'Danh Sách Khách Hàng'!C39)</f>
        <v/>
      </c>
      <c r="D42" s="53" t="str">
        <f>IF(C42="","",INDEX(D.2[Nợ phải thu
(Số dư đầu kỳ)],B42)+SUMIFS(B.2[Giá có thuế],B.2[Lọc ngày BC công nợ],0,B.2[Tên khách hàng],C42)-SUMIFS(B.2[Số tiền đã thu],B.2[Lọc ngày BC công nợ],0,B.2[Tên khách hàng],C42))</f>
        <v/>
      </c>
      <c r="E42" s="53" t="str">
        <f>IF(C42="","",SUMIFS(B.2[Giá có thuế],B.2[Lọc ngày BC công nợ],1,B.2[Tên khách hàng],C42))</f>
        <v/>
      </c>
      <c r="F42" s="53" t="str">
        <f>IF(C42="","",SUMIFS(B.2[Số tiền đã thu],B.2[Lọc ngày BC công nợ],1,B.2[Tên khách hàng],C42))</f>
        <v/>
      </c>
      <c r="G42" s="53" t="str">
        <f t="shared" si="1"/>
        <v/>
      </c>
      <c r="H42" s="64"/>
      <c r="J42" s="17"/>
      <c r="K42" s="17"/>
    </row>
    <row r="43" spans="2:11" ht="27.75" customHeight="1" x14ac:dyDescent="0.2">
      <c r="B43" s="52" t="str">
        <f t="shared" si="0"/>
        <v/>
      </c>
      <c r="C43" s="53" t="str">
        <f>IF('Danh Sách Khách Hàng'!C40="","",'Danh Sách Khách Hàng'!C40)</f>
        <v/>
      </c>
      <c r="D43" s="53" t="str">
        <f>IF(C43="","",INDEX(D.2[Nợ phải thu
(Số dư đầu kỳ)],B43)+SUMIFS(B.2[Giá có thuế],B.2[Lọc ngày BC công nợ],0,B.2[Tên khách hàng],C43)-SUMIFS(B.2[Số tiền đã thu],B.2[Lọc ngày BC công nợ],0,B.2[Tên khách hàng],C43))</f>
        <v/>
      </c>
      <c r="E43" s="53" t="str">
        <f>IF(C43="","",SUMIFS(B.2[Giá có thuế],B.2[Lọc ngày BC công nợ],1,B.2[Tên khách hàng],C43))</f>
        <v/>
      </c>
      <c r="F43" s="53" t="str">
        <f>IF(C43="","",SUMIFS(B.2[Số tiền đã thu],B.2[Lọc ngày BC công nợ],1,B.2[Tên khách hàng],C43))</f>
        <v/>
      </c>
      <c r="G43" s="53" t="str">
        <f t="shared" si="1"/>
        <v/>
      </c>
      <c r="H43" s="64"/>
      <c r="J43" s="17"/>
      <c r="K43" s="17"/>
    </row>
    <row r="44" spans="2:11" ht="27.75" customHeight="1" x14ac:dyDescent="0.2">
      <c r="B44" s="52" t="str">
        <f t="shared" si="0"/>
        <v/>
      </c>
      <c r="C44" s="53" t="str">
        <f>IF('Danh Sách Khách Hàng'!C41="","",'Danh Sách Khách Hàng'!C41)</f>
        <v/>
      </c>
      <c r="D44" s="53" t="str">
        <f>IF(C44="","",INDEX(D.2[Nợ phải thu
(Số dư đầu kỳ)],B44)+SUMIFS(B.2[Giá có thuế],B.2[Lọc ngày BC công nợ],0,B.2[Tên khách hàng],C44)-SUMIFS(B.2[Số tiền đã thu],B.2[Lọc ngày BC công nợ],0,B.2[Tên khách hàng],C44))</f>
        <v/>
      </c>
      <c r="E44" s="53" t="str">
        <f>IF(C44="","",SUMIFS(B.2[Giá có thuế],B.2[Lọc ngày BC công nợ],1,B.2[Tên khách hàng],C44))</f>
        <v/>
      </c>
      <c r="F44" s="53" t="str">
        <f>IF(C44="","",SUMIFS(B.2[Số tiền đã thu],B.2[Lọc ngày BC công nợ],1,B.2[Tên khách hàng],C44))</f>
        <v/>
      </c>
      <c r="G44" s="53" t="str">
        <f t="shared" si="1"/>
        <v/>
      </c>
      <c r="H44" s="64"/>
      <c r="J44" s="17"/>
      <c r="K44" s="17"/>
    </row>
    <row r="45" spans="2:11" ht="27.75" customHeight="1" x14ac:dyDescent="0.2">
      <c r="B45" s="52" t="str">
        <f t="shared" si="0"/>
        <v/>
      </c>
      <c r="C45" s="53" t="str">
        <f>IF('Danh Sách Khách Hàng'!C42="","",'Danh Sách Khách Hàng'!C42)</f>
        <v/>
      </c>
      <c r="D45" s="53" t="str">
        <f>IF(C45="","",INDEX(D.2[Nợ phải thu
(Số dư đầu kỳ)],B45)+SUMIFS(B.2[Giá có thuế],B.2[Lọc ngày BC công nợ],0,B.2[Tên khách hàng],C45)-SUMIFS(B.2[Số tiền đã thu],B.2[Lọc ngày BC công nợ],0,B.2[Tên khách hàng],C45))</f>
        <v/>
      </c>
      <c r="E45" s="53" t="str">
        <f>IF(C45="","",SUMIFS(B.2[Giá có thuế],B.2[Lọc ngày BC công nợ],1,B.2[Tên khách hàng],C45))</f>
        <v/>
      </c>
      <c r="F45" s="53" t="str">
        <f>IF(C45="","",SUMIFS(B.2[Số tiền đã thu],B.2[Lọc ngày BC công nợ],1,B.2[Tên khách hàng],C45))</f>
        <v/>
      </c>
      <c r="G45" s="53" t="str">
        <f t="shared" si="1"/>
        <v/>
      </c>
      <c r="H45" s="64"/>
      <c r="J45" s="17"/>
      <c r="K45" s="17"/>
    </row>
    <row r="46" spans="2:11" ht="27.75" customHeight="1" x14ac:dyDescent="0.2">
      <c r="B46" s="52" t="str">
        <f t="shared" si="0"/>
        <v/>
      </c>
      <c r="C46" s="53" t="str">
        <f>IF('Danh Sách Khách Hàng'!C43="","",'Danh Sách Khách Hàng'!C43)</f>
        <v/>
      </c>
      <c r="D46" s="53" t="str">
        <f>IF(C46="","",INDEX(D.2[Nợ phải thu
(Số dư đầu kỳ)],B46)+SUMIFS(B.2[Giá có thuế],B.2[Lọc ngày BC công nợ],0,B.2[Tên khách hàng],C46)-SUMIFS(B.2[Số tiền đã thu],B.2[Lọc ngày BC công nợ],0,B.2[Tên khách hàng],C46))</f>
        <v/>
      </c>
      <c r="E46" s="53" t="str">
        <f>IF(C46="","",SUMIFS(B.2[Giá có thuế],B.2[Lọc ngày BC công nợ],1,B.2[Tên khách hàng],C46))</f>
        <v/>
      </c>
      <c r="F46" s="53" t="str">
        <f>IF(C46="","",SUMIFS(B.2[Số tiền đã thu],B.2[Lọc ngày BC công nợ],1,B.2[Tên khách hàng],C46))</f>
        <v/>
      </c>
      <c r="G46" s="53" t="str">
        <f t="shared" si="1"/>
        <v/>
      </c>
      <c r="H46" s="64"/>
      <c r="J46" s="17"/>
      <c r="K46" s="17"/>
    </row>
    <row r="47" spans="2:11" ht="27.75" customHeight="1" x14ac:dyDescent="0.2">
      <c r="B47" s="52" t="str">
        <f t="shared" si="0"/>
        <v/>
      </c>
      <c r="C47" s="53" t="str">
        <f>IF('Danh Sách Khách Hàng'!C44="","",'Danh Sách Khách Hàng'!C44)</f>
        <v/>
      </c>
      <c r="D47" s="53" t="str">
        <f>IF(C47="","",INDEX(D.2[Nợ phải thu
(Số dư đầu kỳ)],B47)+SUMIFS(B.2[Giá có thuế],B.2[Lọc ngày BC công nợ],0,B.2[Tên khách hàng],C47)-SUMIFS(B.2[Số tiền đã thu],B.2[Lọc ngày BC công nợ],0,B.2[Tên khách hàng],C47))</f>
        <v/>
      </c>
      <c r="E47" s="53" t="str">
        <f>IF(C47="","",SUMIFS(B.2[Giá có thuế],B.2[Lọc ngày BC công nợ],1,B.2[Tên khách hàng],C47))</f>
        <v/>
      </c>
      <c r="F47" s="53" t="str">
        <f>IF(C47="","",SUMIFS(B.2[Số tiền đã thu],B.2[Lọc ngày BC công nợ],1,B.2[Tên khách hàng],C47))</f>
        <v/>
      </c>
      <c r="G47" s="53" t="str">
        <f t="shared" si="1"/>
        <v/>
      </c>
      <c r="H47" s="64"/>
      <c r="J47" s="17"/>
      <c r="K47" s="17"/>
    </row>
    <row r="48" spans="2:11" ht="27.75" customHeight="1" x14ac:dyDescent="0.2">
      <c r="B48" s="52" t="str">
        <f t="shared" si="0"/>
        <v/>
      </c>
      <c r="C48" s="53" t="str">
        <f>IF('Danh Sách Khách Hàng'!C45="","",'Danh Sách Khách Hàng'!C45)</f>
        <v/>
      </c>
      <c r="D48" s="53" t="str">
        <f>IF(C48="","",INDEX(D.2[Nợ phải thu
(Số dư đầu kỳ)],B48)+SUMIFS(B.2[Giá có thuế],B.2[Lọc ngày BC công nợ],0,B.2[Tên khách hàng],C48)-SUMIFS(B.2[Số tiền đã thu],B.2[Lọc ngày BC công nợ],0,B.2[Tên khách hàng],C48))</f>
        <v/>
      </c>
      <c r="E48" s="53" t="str">
        <f>IF(C48="","",SUMIFS(B.2[Giá có thuế],B.2[Lọc ngày BC công nợ],1,B.2[Tên khách hàng],C48))</f>
        <v/>
      </c>
      <c r="F48" s="53" t="str">
        <f>IF(C48="","",SUMIFS(B.2[Số tiền đã thu],B.2[Lọc ngày BC công nợ],1,B.2[Tên khách hàng],C48))</f>
        <v/>
      </c>
      <c r="G48" s="53" t="str">
        <f t="shared" si="1"/>
        <v/>
      </c>
      <c r="H48" s="64"/>
      <c r="J48" s="17"/>
      <c r="K48" s="17"/>
    </row>
    <row r="49" spans="2:11" ht="27.75" customHeight="1" x14ac:dyDescent="0.2">
      <c r="B49" s="52" t="str">
        <f t="shared" si="0"/>
        <v/>
      </c>
      <c r="C49" s="53" t="str">
        <f>IF('Danh Sách Khách Hàng'!C46="","",'Danh Sách Khách Hàng'!C46)</f>
        <v/>
      </c>
      <c r="D49" s="53" t="str">
        <f>IF(C49="","",INDEX(D.2[Nợ phải thu
(Số dư đầu kỳ)],B49)+SUMIFS(B.2[Giá có thuế],B.2[Lọc ngày BC công nợ],0,B.2[Tên khách hàng],C49)-SUMIFS(B.2[Số tiền đã thu],B.2[Lọc ngày BC công nợ],0,B.2[Tên khách hàng],C49))</f>
        <v/>
      </c>
      <c r="E49" s="53" t="str">
        <f>IF(C49="","",SUMIFS(B.2[Giá có thuế],B.2[Lọc ngày BC công nợ],1,B.2[Tên khách hàng],C49))</f>
        <v/>
      </c>
      <c r="F49" s="53" t="str">
        <f>IF(C49="","",SUMIFS(B.2[Số tiền đã thu],B.2[Lọc ngày BC công nợ],1,B.2[Tên khách hàng],C49))</f>
        <v/>
      </c>
      <c r="G49" s="53" t="str">
        <f t="shared" si="1"/>
        <v/>
      </c>
      <c r="H49" s="64"/>
      <c r="J49" s="17"/>
      <c r="K49" s="17"/>
    </row>
    <row r="50" spans="2:11" ht="27.75" customHeight="1" x14ac:dyDescent="0.2">
      <c r="B50" s="52" t="str">
        <f t="shared" si="0"/>
        <v/>
      </c>
      <c r="C50" s="53" t="str">
        <f>IF('Danh Sách Khách Hàng'!C47="","",'Danh Sách Khách Hàng'!C47)</f>
        <v/>
      </c>
      <c r="D50" s="53" t="str">
        <f>IF(C50="","",INDEX(D.2[Nợ phải thu
(Số dư đầu kỳ)],B50)+SUMIFS(B.2[Giá có thuế],B.2[Lọc ngày BC công nợ],0,B.2[Tên khách hàng],C50)-SUMIFS(B.2[Số tiền đã thu],B.2[Lọc ngày BC công nợ],0,B.2[Tên khách hàng],C50))</f>
        <v/>
      </c>
      <c r="E50" s="53" t="str">
        <f>IF(C50="","",SUMIFS(B.2[Giá có thuế],B.2[Lọc ngày BC công nợ],1,B.2[Tên khách hàng],C50))</f>
        <v/>
      </c>
      <c r="F50" s="53" t="str">
        <f>IF(C50="","",SUMIFS(B.2[Số tiền đã thu],B.2[Lọc ngày BC công nợ],1,B.2[Tên khách hàng],C50))</f>
        <v/>
      </c>
      <c r="G50" s="53" t="str">
        <f t="shared" si="1"/>
        <v/>
      </c>
      <c r="H50" s="64"/>
      <c r="J50" s="17"/>
      <c r="K50" s="17"/>
    </row>
    <row r="51" spans="2:11" ht="27.75" customHeight="1" x14ac:dyDescent="0.2">
      <c r="B51" s="52" t="str">
        <f t="shared" si="0"/>
        <v/>
      </c>
      <c r="C51" s="53" t="str">
        <f>IF('Danh Sách Khách Hàng'!C48="","",'Danh Sách Khách Hàng'!C48)</f>
        <v/>
      </c>
      <c r="D51" s="53" t="str">
        <f>IF(C51="","",INDEX(D.2[Nợ phải thu
(Số dư đầu kỳ)],B51)+SUMIFS(B.2[Giá có thuế],B.2[Lọc ngày BC công nợ],0,B.2[Tên khách hàng],C51)-SUMIFS(B.2[Số tiền đã thu],B.2[Lọc ngày BC công nợ],0,B.2[Tên khách hàng],C51))</f>
        <v/>
      </c>
      <c r="E51" s="53" t="str">
        <f>IF(C51="","",SUMIFS(B.2[Giá có thuế],B.2[Lọc ngày BC công nợ],1,B.2[Tên khách hàng],C51))</f>
        <v/>
      </c>
      <c r="F51" s="53" t="str">
        <f>IF(C51="","",SUMIFS(B.2[Số tiền đã thu],B.2[Lọc ngày BC công nợ],1,B.2[Tên khách hàng],C51))</f>
        <v/>
      </c>
      <c r="G51" s="53" t="str">
        <f t="shared" si="1"/>
        <v/>
      </c>
      <c r="H51" s="64"/>
      <c r="J51" s="17"/>
      <c r="K51" s="17"/>
    </row>
    <row r="52" spans="2:11" ht="27.75" customHeight="1" x14ac:dyDescent="0.2">
      <c r="B52" s="52" t="str">
        <f t="shared" si="0"/>
        <v/>
      </c>
      <c r="C52" s="53" t="str">
        <f>IF('Danh Sách Khách Hàng'!C49="","",'Danh Sách Khách Hàng'!C49)</f>
        <v/>
      </c>
      <c r="D52" s="53" t="str">
        <f>IF(C52="","",INDEX(D.2[Nợ phải thu
(Số dư đầu kỳ)],B52)+SUMIFS(B.2[Giá có thuế],B.2[Lọc ngày BC công nợ],0,B.2[Tên khách hàng],C52)-SUMIFS(B.2[Số tiền đã thu],B.2[Lọc ngày BC công nợ],0,B.2[Tên khách hàng],C52))</f>
        <v/>
      </c>
      <c r="E52" s="53" t="str">
        <f>IF(C52="","",SUMIFS(B.2[Giá có thuế],B.2[Lọc ngày BC công nợ],1,B.2[Tên khách hàng],C52))</f>
        <v/>
      </c>
      <c r="F52" s="53" t="str">
        <f>IF(C52="","",SUMIFS(B.2[Số tiền đã thu],B.2[Lọc ngày BC công nợ],1,B.2[Tên khách hàng],C52))</f>
        <v/>
      </c>
      <c r="G52" s="53" t="str">
        <f t="shared" si="1"/>
        <v/>
      </c>
      <c r="H52" s="64"/>
      <c r="J52" s="17"/>
      <c r="K52" s="17"/>
    </row>
    <row r="53" spans="2:11" ht="27.75" customHeight="1" x14ac:dyDescent="0.2">
      <c r="B53" s="52" t="str">
        <f t="shared" si="0"/>
        <v/>
      </c>
      <c r="C53" s="53" t="str">
        <f>IF('Danh Sách Khách Hàng'!C50="","",'Danh Sách Khách Hàng'!C50)</f>
        <v/>
      </c>
      <c r="D53" s="53" t="str">
        <f>IF(C53="","",INDEX(D.2[Nợ phải thu
(Số dư đầu kỳ)],B53)+SUMIFS(B.2[Giá có thuế],B.2[Lọc ngày BC công nợ],0,B.2[Tên khách hàng],C53)-SUMIFS(B.2[Số tiền đã thu],B.2[Lọc ngày BC công nợ],0,B.2[Tên khách hàng],C53))</f>
        <v/>
      </c>
      <c r="E53" s="53" t="str">
        <f>IF(C53="","",SUMIFS(B.2[Giá có thuế],B.2[Lọc ngày BC công nợ],1,B.2[Tên khách hàng],C53))</f>
        <v/>
      </c>
      <c r="F53" s="53" t="str">
        <f>IF(C53="","",SUMIFS(B.2[Số tiền đã thu],B.2[Lọc ngày BC công nợ],1,B.2[Tên khách hàng],C53))</f>
        <v/>
      </c>
      <c r="G53" s="53" t="str">
        <f t="shared" si="1"/>
        <v/>
      </c>
      <c r="H53" s="64"/>
      <c r="J53" s="17"/>
      <c r="K53" s="17"/>
    </row>
    <row r="54" spans="2:11" ht="27.75" customHeight="1" x14ac:dyDescent="0.2">
      <c r="B54" s="52" t="str">
        <f t="shared" si="0"/>
        <v/>
      </c>
      <c r="C54" s="53" t="str">
        <f>IF('Danh Sách Khách Hàng'!C51="","",'Danh Sách Khách Hàng'!C51)</f>
        <v/>
      </c>
      <c r="D54" s="53" t="str">
        <f>IF(C54="","",INDEX(D.2[Nợ phải thu
(Số dư đầu kỳ)],B54)+SUMIFS(B.2[Giá có thuế],B.2[Lọc ngày BC công nợ],0,B.2[Tên khách hàng],C54)-SUMIFS(B.2[Số tiền đã thu],B.2[Lọc ngày BC công nợ],0,B.2[Tên khách hàng],C54))</f>
        <v/>
      </c>
      <c r="E54" s="53" t="str">
        <f>IF(C54="","",SUMIFS(B.2[Giá có thuế],B.2[Lọc ngày BC công nợ],1,B.2[Tên khách hàng],C54))</f>
        <v/>
      </c>
      <c r="F54" s="53" t="str">
        <f>IF(C54="","",SUMIFS(B.2[Số tiền đã thu],B.2[Lọc ngày BC công nợ],1,B.2[Tên khách hàng],C54))</f>
        <v/>
      </c>
      <c r="G54" s="53" t="str">
        <f t="shared" si="1"/>
        <v/>
      </c>
      <c r="H54" s="64"/>
      <c r="J54" s="17"/>
      <c r="K54" s="17"/>
    </row>
    <row r="55" spans="2:11" ht="27.75" customHeight="1" x14ac:dyDescent="0.2">
      <c r="B55" s="52" t="str">
        <f t="shared" si="0"/>
        <v/>
      </c>
      <c r="C55" s="53" t="str">
        <f>IF('Danh Sách Khách Hàng'!C52="","",'Danh Sách Khách Hàng'!C52)</f>
        <v/>
      </c>
      <c r="D55" s="53" t="str">
        <f>IF(C55="","",INDEX(D.2[Nợ phải thu
(Số dư đầu kỳ)],B55)+SUMIFS(B.2[Giá có thuế],B.2[Lọc ngày BC công nợ],0,B.2[Tên khách hàng],C55)-SUMIFS(B.2[Số tiền đã thu],B.2[Lọc ngày BC công nợ],0,B.2[Tên khách hàng],C55))</f>
        <v/>
      </c>
      <c r="E55" s="53" t="str">
        <f>IF(C55="","",SUMIFS(B.2[Giá có thuế],B.2[Lọc ngày BC công nợ],1,B.2[Tên khách hàng],C55))</f>
        <v/>
      </c>
      <c r="F55" s="53" t="str">
        <f>IF(C55="","",SUMIFS(B.2[Số tiền đã thu],B.2[Lọc ngày BC công nợ],1,B.2[Tên khách hàng],C55))</f>
        <v/>
      </c>
      <c r="G55" s="53" t="str">
        <f t="shared" si="1"/>
        <v/>
      </c>
      <c r="H55" s="64"/>
      <c r="J55" s="17"/>
      <c r="K55" s="17"/>
    </row>
    <row r="56" spans="2:11" ht="27.75" customHeight="1" x14ac:dyDescent="0.2">
      <c r="B56" s="52" t="str">
        <f t="shared" si="0"/>
        <v/>
      </c>
      <c r="C56" s="53" t="str">
        <f>IF('Danh Sách Khách Hàng'!C53="","",'Danh Sách Khách Hàng'!C53)</f>
        <v/>
      </c>
      <c r="D56" s="53" t="str">
        <f>IF(C56="","",INDEX(D.2[Nợ phải thu
(Số dư đầu kỳ)],B56)+SUMIFS(B.2[Giá có thuế],B.2[Lọc ngày BC công nợ],0,B.2[Tên khách hàng],C56)-SUMIFS(B.2[Số tiền đã thu],B.2[Lọc ngày BC công nợ],0,B.2[Tên khách hàng],C56))</f>
        <v/>
      </c>
      <c r="E56" s="53" t="str">
        <f>IF(C56="","",SUMIFS(B.2[Giá có thuế],B.2[Lọc ngày BC công nợ],1,B.2[Tên khách hàng],C56))</f>
        <v/>
      </c>
      <c r="F56" s="53" t="str">
        <f>IF(C56="","",SUMIFS(B.2[Số tiền đã thu],B.2[Lọc ngày BC công nợ],1,B.2[Tên khách hàng],C56))</f>
        <v/>
      </c>
      <c r="G56" s="53" t="str">
        <f t="shared" si="1"/>
        <v/>
      </c>
      <c r="H56" s="64"/>
      <c r="J56" s="17"/>
      <c r="K56" s="17"/>
    </row>
    <row r="57" spans="2:11" ht="27.75" customHeight="1" x14ac:dyDescent="0.2">
      <c r="B57" s="52" t="str">
        <f t="shared" si="0"/>
        <v/>
      </c>
      <c r="C57" s="53" t="str">
        <f>IF('Danh Sách Khách Hàng'!C54="","",'Danh Sách Khách Hàng'!C54)</f>
        <v/>
      </c>
      <c r="D57" s="53" t="str">
        <f>IF(C57="","",INDEX(D.2[Nợ phải thu
(Số dư đầu kỳ)],B57)+SUMIFS(B.2[Giá có thuế],B.2[Lọc ngày BC công nợ],0,B.2[Tên khách hàng],C57)-SUMIFS(B.2[Số tiền đã thu],B.2[Lọc ngày BC công nợ],0,B.2[Tên khách hàng],C57))</f>
        <v/>
      </c>
      <c r="E57" s="53" t="str">
        <f>IF(C57="","",SUMIFS(B.2[Giá có thuế],B.2[Lọc ngày BC công nợ],1,B.2[Tên khách hàng],C57))</f>
        <v/>
      </c>
      <c r="F57" s="53" t="str">
        <f>IF(C57="","",SUMIFS(B.2[Số tiền đã thu],B.2[Lọc ngày BC công nợ],1,B.2[Tên khách hàng],C57))</f>
        <v/>
      </c>
      <c r="G57" s="53" t="str">
        <f t="shared" si="1"/>
        <v/>
      </c>
      <c r="H57" s="64"/>
      <c r="J57" s="17"/>
      <c r="K57" s="17"/>
    </row>
    <row r="58" spans="2:11" ht="27.75" customHeight="1" x14ac:dyDescent="0.2">
      <c r="B58" s="52" t="str">
        <f t="shared" si="0"/>
        <v/>
      </c>
      <c r="C58" s="53" t="str">
        <f>IF('Danh Sách Khách Hàng'!C55="","",'Danh Sách Khách Hàng'!C55)</f>
        <v/>
      </c>
      <c r="D58" s="53" t="str">
        <f>IF(C58="","",INDEX(D.2[Nợ phải thu
(Số dư đầu kỳ)],B58)+SUMIFS(B.2[Giá có thuế],B.2[Lọc ngày BC công nợ],0,B.2[Tên khách hàng],C58)-SUMIFS(B.2[Số tiền đã thu],B.2[Lọc ngày BC công nợ],0,B.2[Tên khách hàng],C58))</f>
        <v/>
      </c>
      <c r="E58" s="53" t="str">
        <f>IF(C58="","",SUMIFS(B.2[Giá có thuế],B.2[Lọc ngày BC công nợ],1,B.2[Tên khách hàng],C58))</f>
        <v/>
      </c>
      <c r="F58" s="53" t="str">
        <f>IF(C58="","",SUMIFS(B.2[Số tiền đã thu],B.2[Lọc ngày BC công nợ],1,B.2[Tên khách hàng],C58))</f>
        <v/>
      </c>
      <c r="G58" s="53" t="str">
        <f t="shared" si="1"/>
        <v/>
      </c>
      <c r="H58" s="64"/>
      <c r="J58" s="17"/>
      <c r="K58" s="17"/>
    </row>
    <row r="59" spans="2:11" ht="27.75" customHeight="1" x14ac:dyDescent="0.2">
      <c r="B59" s="52" t="str">
        <f t="shared" si="0"/>
        <v/>
      </c>
      <c r="C59" s="53" t="str">
        <f>IF('Danh Sách Khách Hàng'!C56="","",'Danh Sách Khách Hàng'!C56)</f>
        <v/>
      </c>
      <c r="D59" s="53" t="str">
        <f>IF(C59="","",INDEX(D.2[Nợ phải thu
(Số dư đầu kỳ)],B59)+SUMIFS(B.2[Giá có thuế],B.2[Lọc ngày BC công nợ],0,B.2[Tên khách hàng],C59)-SUMIFS(B.2[Số tiền đã thu],B.2[Lọc ngày BC công nợ],0,B.2[Tên khách hàng],C59))</f>
        <v/>
      </c>
      <c r="E59" s="53" t="str">
        <f>IF(C59="","",SUMIFS(B.2[Giá có thuế],B.2[Lọc ngày BC công nợ],1,B.2[Tên khách hàng],C59))</f>
        <v/>
      </c>
      <c r="F59" s="53" t="str">
        <f>IF(C59="","",SUMIFS(B.2[Số tiền đã thu],B.2[Lọc ngày BC công nợ],1,B.2[Tên khách hàng],C59))</f>
        <v/>
      </c>
      <c r="G59" s="53" t="str">
        <f t="shared" si="1"/>
        <v/>
      </c>
      <c r="H59" s="64"/>
      <c r="J59" s="17"/>
      <c r="K59" s="17"/>
    </row>
    <row r="60" spans="2:11" ht="27.75" customHeight="1" x14ac:dyDescent="0.2">
      <c r="B60" s="52" t="str">
        <f t="shared" si="0"/>
        <v/>
      </c>
      <c r="C60" s="53" t="str">
        <f>IF('Danh Sách Khách Hàng'!C57="","",'Danh Sách Khách Hàng'!C57)</f>
        <v/>
      </c>
      <c r="D60" s="53" t="str">
        <f>IF(C60="","",INDEX(D.2[Nợ phải thu
(Số dư đầu kỳ)],B60)+SUMIFS(B.2[Giá có thuế],B.2[Lọc ngày BC công nợ],0,B.2[Tên khách hàng],C60)-SUMIFS(B.2[Số tiền đã thu],B.2[Lọc ngày BC công nợ],0,B.2[Tên khách hàng],C60))</f>
        <v/>
      </c>
      <c r="E60" s="53" t="str">
        <f>IF(C60="","",SUMIFS(B.2[Giá có thuế],B.2[Lọc ngày BC công nợ],1,B.2[Tên khách hàng],C60))</f>
        <v/>
      </c>
      <c r="F60" s="53" t="str">
        <f>IF(C60="","",SUMIFS(B.2[Số tiền đã thu],B.2[Lọc ngày BC công nợ],1,B.2[Tên khách hàng],C60))</f>
        <v/>
      </c>
      <c r="G60" s="53" t="str">
        <f t="shared" si="1"/>
        <v/>
      </c>
      <c r="H60" s="64"/>
      <c r="J60" s="17"/>
      <c r="K60" s="17"/>
    </row>
    <row r="61" spans="2:11" ht="27.75" customHeight="1" x14ac:dyDescent="0.2">
      <c r="B61" s="52" t="str">
        <f t="shared" si="0"/>
        <v/>
      </c>
      <c r="C61" s="53" t="str">
        <f>IF('Danh Sách Khách Hàng'!C58="","",'Danh Sách Khách Hàng'!C58)</f>
        <v/>
      </c>
      <c r="D61" s="53" t="str">
        <f>IF(C61="","",INDEX(D.2[Nợ phải thu
(Số dư đầu kỳ)],B61)+SUMIFS(B.2[Giá có thuế],B.2[Lọc ngày BC công nợ],0,B.2[Tên khách hàng],C61)-SUMIFS(B.2[Số tiền đã thu],B.2[Lọc ngày BC công nợ],0,B.2[Tên khách hàng],C61))</f>
        <v/>
      </c>
      <c r="E61" s="53" t="str">
        <f>IF(C61="","",SUMIFS(B.2[Giá có thuế],B.2[Lọc ngày BC công nợ],1,B.2[Tên khách hàng],C61))</f>
        <v/>
      </c>
      <c r="F61" s="53" t="str">
        <f>IF(C61="","",SUMIFS(B.2[Số tiền đã thu],B.2[Lọc ngày BC công nợ],1,B.2[Tên khách hàng],C61))</f>
        <v/>
      </c>
      <c r="G61" s="53" t="str">
        <f t="shared" si="1"/>
        <v/>
      </c>
      <c r="H61" s="64"/>
      <c r="J61" s="17"/>
      <c r="K61" s="17"/>
    </row>
    <row r="62" spans="2:11" ht="27.75" customHeight="1" x14ac:dyDescent="0.2">
      <c r="B62" s="52" t="str">
        <f t="shared" si="0"/>
        <v/>
      </c>
      <c r="C62" s="53" t="str">
        <f>IF('Danh Sách Khách Hàng'!C59="","",'Danh Sách Khách Hàng'!C59)</f>
        <v/>
      </c>
      <c r="D62" s="53" t="str">
        <f>IF(C62="","",INDEX(D.2[Nợ phải thu
(Số dư đầu kỳ)],B62)+SUMIFS(B.2[Giá có thuế],B.2[Lọc ngày BC công nợ],0,B.2[Tên khách hàng],C62)-SUMIFS(B.2[Số tiền đã thu],B.2[Lọc ngày BC công nợ],0,B.2[Tên khách hàng],C62))</f>
        <v/>
      </c>
      <c r="E62" s="53" t="str">
        <f>IF(C62="","",SUMIFS(B.2[Giá có thuế],B.2[Lọc ngày BC công nợ],1,B.2[Tên khách hàng],C62))</f>
        <v/>
      </c>
      <c r="F62" s="53" t="str">
        <f>IF(C62="","",SUMIFS(B.2[Số tiền đã thu],B.2[Lọc ngày BC công nợ],1,B.2[Tên khách hàng],C62))</f>
        <v/>
      </c>
      <c r="G62" s="53" t="str">
        <f t="shared" si="1"/>
        <v/>
      </c>
      <c r="H62" s="64"/>
      <c r="J62" s="17"/>
      <c r="K62" s="17"/>
    </row>
    <row r="63" spans="2:11" ht="27.75" customHeight="1" x14ac:dyDescent="0.2">
      <c r="B63" s="52" t="str">
        <f t="shared" si="0"/>
        <v/>
      </c>
      <c r="C63" s="53" t="str">
        <f>IF('Danh Sách Khách Hàng'!C60="","",'Danh Sách Khách Hàng'!C60)</f>
        <v/>
      </c>
      <c r="D63" s="53" t="str">
        <f>IF(C63="","",INDEX(D.2[Nợ phải thu
(Số dư đầu kỳ)],B63)+SUMIFS(B.2[Giá có thuế],B.2[Lọc ngày BC công nợ],0,B.2[Tên khách hàng],C63)-SUMIFS(B.2[Số tiền đã thu],B.2[Lọc ngày BC công nợ],0,B.2[Tên khách hàng],C63))</f>
        <v/>
      </c>
      <c r="E63" s="53" t="str">
        <f>IF(C63="","",SUMIFS(B.2[Giá có thuế],B.2[Lọc ngày BC công nợ],1,B.2[Tên khách hàng],C63))</f>
        <v/>
      </c>
      <c r="F63" s="53" t="str">
        <f>IF(C63="","",SUMIFS(B.2[Số tiền đã thu],B.2[Lọc ngày BC công nợ],1,B.2[Tên khách hàng],C63))</f>
        <v/>
      </c>
      <c r="G63" s="53" t="str">
        <f t="shared" si="1"/>
        <v/>
      </c>
      <c r="H63" s="64"/>
      <c r="J63" s="17"/>
      <c r="K63" s="17"/>
    </row>
    <row r="64" spans="2:11" ht="27.75" customHeight="1" x14ac:dyDescent="0.2">
      <c r="B64" s="52" t="str">
        <f t="shared" si="0"/>
        <v/>
      </c>
      <c r="C64" s="53" t="str">
        <f>IF('Danh Sách Khách Hàng'!C61="","",'Danh Sách Khách Hàng'!C61)</f>
        <v/>
      </c>
      <c r="D64" s="53" t="str">
        <f>IF(C64="","",INDEX(D.2[Nợ phải thu
(Số dư đầu kỳ)],B64)+SUMIFS(B.2[Giá có thuế],B.2[Lọc ngày BC công nợ],0,B.2[Tên khách hàng],C64)-SUMIFS(B.2[Số tiền đã thu],B.2[Lọc ngày BC công nợ],0,B.2[Tên khách hàng],C64))</f>
        <v/>
      </c>
      <c r="E64" s="53" t="str">
        <f>IF(C64="","",SUMIFS(B.2[Giá có thuế],B.2[Lọc ngày BC công nợ],1,B.2[Tên khách hàng],C64))</f>
        <v/>
      </c>
      <c r="F64" s="53" t="str">
        <f>IF(C64="","",SUMIFS(B.2[Số tiền đã thu],B.2[Lọc ngày BC công nợ],1,B.2[Tên khách hàng],C64))</f>
        <v/>
      </c>
      <c r="G64" s="53" t="str">
        <f t="shared" si="1"/>
        <v/>
      </c>
      <c r="H64" s="64"/>
      <c r="J64" s="17"/>
      <c r="K64" s="17"/>
    </row>
    <row r="65" spans="2:11" ht="27.75" customHeight="1" x14ac:dyDescent="0.2">
      <c r="B65" s="52" t="str">
        <f t="shared" si="0"/>
        <v/>
      </c>
      <c r="C65" s="53" t="str">
        <f>IF('Danh Sách Khách Hàng'!C62="","",'Danh Sách Khách Hàng'!C62)</f>
        <v/>
      </c>
      <c r="D65" s="53" t="str">
        <f>IF(C65="","",INDEX(D.2[Nợ phải thu
(Số dư đầu kỳ)],B65)+SUMIFS(B.2[Giá có thuế],B.2[Lọc ngày BC công nợ],0,B.2[Tên khách hàng],C65)-SUMIFS(B.2[Số tiền đã thu],B.2[Lọc ngày BC công nợ],0,B.2[Tên khách hàng],C65))</f>
        <v/>
      </c>
      <c r="E65" s="53" t="str">
        <f>IF(C65="","",SUMIFS(B.2[Giá có thuế],B.2[Lọc ngày BC công nợ],1,B.2[Tên khách hàng],C65))</f>
        <v/>
      </c>
      <c r="F65" s="53" t="str">
        <f>IF(C65="","",SUMIFS(B.2[Số tiền đã thu],B.2[Lọc ngày BC công nợ],1,B.2[Tên khách hàng],C65))</f>
        <v/>
      </c>
      <c r="G65" s="53" t="str">
        <f t="shared" si="1"/>
        <v/>
      </c>
      <c r="H65" s="64"/>
      <c r="J65" s="17"/>
      <c r="K65" s="17"/>
    </row>
    <row r="66" spans="2:11" ht="27.75" customHeight="1" x14ac:dyDescent="0.2">
      <c r="B66" s="52" t="str">
        <f t="shared" si="0"/>
        <v/>
      </c>
      <c r="C66" s="53" t="str">
        <f>IF('Danh Sách Khách Hàng'!C63="","",'Danh Sách Khách Hàng'!C63)</f>
        <v/>
      </c>
      <c r="D66" s="53" t="str">
        <f>IF(C66="","",INDEX(D.2[Nợ phải thu
(Số dư đầu kỳ)],B66)+SUMIFS(B.2[Giá có thuế],B.2[Lọc ngày BC công nợ],0,B.2[Tên khách hàng],C66)-SUMIFS(B.2[Số tiền đã thu],B.2[Lọc ngày BC công nợ],0,B.2[Tên khách hàng],C66))</f>
        <v/>
      </c>
      <c r="E66" s="53" t="str">
        <f>IF(C66="","",SUMIFS(B.2[Giá có thuế],B.2[Lọc ngày BC công nợ],1,B.2[Tên khách hàng],C66))</f>
        <v/>
      </c>
      <c r="F66" s="53" t="str">
        <f>IF(C66="","",SUMIFS(B.2[Số tiền đã thu],B.2[Lọc ngày BC công nợ],1,B.2[Tên khách hàng],C66))</f>
        <v/>
      </c>
      <c r="G66" s="53" t="str">
        <f t="shared" si="1"/>
        <v/>
      </c>
      <c r="H66" s="64"/>
      <c r="J66" s="17"/>
      <c r="K66" s="17"/>
    </row>
    <row r="67" spans="2:11" ht="27.75" customHeight="1" x14ac:dyDescent="0.2">
      <c r="B67" s="52" t="str">
        <f t="shared" si="0"/>
        <v/>
      </c>
      <c r="C67" s="53" t="str">
        <f>IF('Danh Sách Khách Hàng'!C64="","",'Danh Sách Khách Hàng'!C64)</f>
        <v/>
      </c>
      <c r="D67" s="53" t="str">
        <f>IF(C67="","",INDEX(D.2[Nợ phải thu
(Số dư đầu kỳ)],B67)+SUMIFS(B.2[Giá có thuế],B.2[Lọc ngày BC công nợ],0,B.2[Tên khách hàng],C67)-SUMIFS(B.2[Số tiền đã thu],B.2[Lọc ngày BC công nợ],0,B.2[Tên khách hàng],C67))</f>
        <v/>
      </c>
      <c r="E67" s="53" t="str">
        <f>IF(C67="","",SUMIFS(B.2[Giá có thuế],B.2[Lọc ngày BC công nợ],1,B.2[Tên khách hàng],C67))</f>
        <v/>
      </c>
      <c r="F67" s="53" t="str">
        <f>IF(C67="","",SUMIFS(B.2[Số tiền đã thu],B.2[Lọc ngày BC công nợ],1,B.2[Tên khách hàng],C67))</f>
        <v/>
      </c>
      <c r="G67" s="53" t="str">
        <f t="shared" si="1"/>
        <v/>
      </c>
      <c r="H67" s="64"/>
      <c r="J67" s="17"/>
      <c r="K67" s="17"/>
    </row>
    <row r="68" spans="2:11" ht="27.75" customHeight="1" x14ac:dyDescent="0.2">
      <c r="B68" s="52" t="str">
        <f t="shared" si="0"/>
        <v/>
      </c>
      <c r="C68" s="53" t="str">
        <f>IF('Danh Sách Khách Hàng'!C65="","",'Danh Sách Khách Hàng'!C65)</f>
        <v/>
      </c>
      <c r="D68" s="53" t="str">
        <f>IF(C68="","",INDEX(D.2[Nợ phải thu
(Số dư đầu kỳ)],B68)+SUMIFS(B.2[Giá có thuế],B.2[Lọc ngày BC công nợ],0,B.2[Tên khách hàng],C68)-SUMIFS(B.2[Số tiền đã thu],B.2[Lọc ngày BC công nợ],0,B.2[Tên khách hàng],C68))</f>
        <v/>
      </c>
      <c r="E68" s="53" t="str">
        <f>IF(C68="","",SUMIFS(B.2[Giá có thuế],B.2[Lọc ngày BC công nợ],1,B.2[Tên khách hàng],C68))</f>
        <v/>
      </c>
      <c r="F68" s="53" t="str">
        <f>IF(C68="","",SUMIFS(B.2[Số tiền đã thu],B.2[Lọc ngày BC công nợ],1,B.2[Tên khách hàng],C68))</f>
        <v/>
      </c>
      <c r="G68" s="53" t="str">
        <f t="shared" si="1"/>
        <v/>
      </c>
      <c r="H68" s="64"/>
      <c r="J68" s="17"/>
      <c r="K68" s="17"/>
    </row>
    <row r="69" spans="2:11" ht="27.75" customHeight="1" x14ac:dyDescent="0.2">
      <c r="B69" s="52" t="str">
        <f t="shared" si="0"/>
        <v/>
      </c>
      <c r="C69" s="53" t="str">
        <f>IF('Danh Sách Khách Hàng'!C66="","",'Danh Sách Khách Hàng'!C66)</f>
        <v/>
      </c>
      <c r="D69" s="53" t="str">
        <f>IF(C69="","",INDEX(D.2[Nợ phải thu
(Số dư đầu kỳ)],B69)+SUMIFS(B.2[Giá có thuế],B.2[Lọc ngày BC công nợ],0,B.2[Tên khách hàng],C69)-SUMIFS(B.2[Số tiền đã thu],B.2[Lọc ngày BC công nợ],0,B.2[Tên khách hàng],C69))</f>
        <v/>
      </c>
      <c r="E69" s="53" t="str">
        <f>IF(C69="","",SUMIFS(B.2[Giá có thuế],B.2[Lọc ngày BC công nợ],1,B.2[Tên khách hàng],C69))</f>
        <v/>
      </c>
      <c r="F69" s="53" t="str">
        <f>IF(C69="","",SUMIFS(B.2[Số tiền đã thu],B.2[Lọc ngày BC công nợ],1,B.2[Tên khách hàng],C69))</f>
        <v/>
      </c>
      <c r="G69" s="53" t="str">
        <f t="shared" si="1"/>
        <v/>
      </c>
      <c r="H69" s="64"/>
      <c r="J69" s="17"/>
      <c r="K69" s="17"/>
    </row>
    <row r="70" spans="2:11" ht="27.75" customHeight="1" x14ac:dyDescent="0.2">
      <c r="B70" s="52" t="str">
        <f t="shared" si="0"/>
        <v/>
      </c>
      <c r="C70" s="53" t="str">
        <f>IF('Danh Sách Khách Hàng'!C67="","",'Danh Sách Khách Hàng'!C67)</f>
        <v/>
      </c>
      <c r="D70" s="53" t="str">
        <f>IF(C70="","",INDEX(D.2[Nợ phải thu
(Số dư đầu kỳ)],B70)+SUMIFS(B.2[Giá có thuế],B.2[Lọc ngày BC công nợ],0,B.2[Tên khách hàng],C70)-SUMIFS(B.2[Số tiền đã thu],B.2[Lọc ngày BC công nợ],0,B.2[Tên khách hàng],C70))</f>
        <v/>
      </c>
      <c r="E70" s="53" t="str">
        <f>IF(C70="","",SUMIFS(B.2[Giá có thuế],B.2[Lọc ngày BC công nợ],1,B.2[Tên khách hàng],C70))</f>
        <v/>
      </c>
      <c r="F70" s="53" t="str">
        <f>IF(C70="","",SUMIFS(B.2[Số tiền đã thu],B.2[Lọc ngày BC công nợ],1,B.2[Tên khách hàng],C70))</f>
        <v/>
      </c>
      <c r="G70" s="53" t="str">
        <f t="shared" si="1"/>
        <v/>
      </c>
      <c r="H70" s="64"/>
      <c r="J70" s="17"/>
      <c r="K70" s="17"/>
    </row>
    <row r="71" spans="2:11" ht="27.75" customHeight="1" x14ac:dyDescent="0.2">
      <c r="B71" s="52" t="str">
        <f t="shared" si="0"/>
        <v/>
      </c>
      <c r="C71" s="53" t="str">
        <f>IF('Danh Sách Khách Hàng'!C68="","",'Danh Sách Khách Hàng'!C68)</f>
        <v/>
      </c>
      <c r="D71" s="53" t="str">
        <f>IF(C71="","",INDEX(D.2[Nợ phải thu
(Số dư đầu kỳ)],B71)+SUMIFS(B.2[Giá có thuế],B.2[Lọc ngày BC công nợ],0,B.2[Tên khách hàng],C71)-SUMIFS(B.2[Số tiền đã thu],B.2[Lọc ngày BC công nợ],0,B.2[Tên khách hàng],C71))</f>
        <v/>
      </c>
      <c r="E71" s="53" t="str">
        <f>IF(C71="","",SUMIFS(B.2[Giá có thuế],B.2[Lọc ngày BC công nợ],1,B.2[Tên khách hàng],C71))</f>
        <v/>
      </c>
      <c r="F71" s="53" t="str">
        <f>IF(C71="","",SUMIFS(B.2[Số tiền đã thu],B.2[Lọc ngày BC công nợ],1,B.2[Tên khách hàng],C71))</f>
        <v/>
      </c>
      <c r="G71" s="53" t="str">
        <f t="shared" si="1"/>
        <v/>
      </c>
      <c r="H71" s="64"/>
      <c r="J71" s="17"/>
      <c r="K71" s="17"/>
    </row>
    <row r="72" spans="2:11" ht="27.75" customHeight="1" x14ac:dyDescent="0.2">
      <c r="B72" s="52" t="str">
        <f t="shared" si="0"/>
        <v/>
      </c>
      <c r="C72" s="53" t="str">
        <f>IF('Danh Sách Khách Hàng'!C69="","",'Danh Sách Khách Hàng'!C69)</f>
        <v/>
      </c>
      <c r="D72" s="53" t="str">
        <f>IF(C72="","",INDEX(D.2[Nợ phải thu
(Số dư đầu kỳ)],B72)+SUMIFS(B.2[Giá có thuế],B.2[Lọc ngày BC công nợ],0,B.2[Tên khách hàng],C72)-SUMIFS(B.2[Số tiền đã thu],B.2[Lọc ngày BC công nợ],0,B.2[Tên khách hàng],C72))</f>
        <v/>
      </c>
      <c r="E72" s="53" t="str">
        <f>IF(C72="","",SUMIFS(B.2[Giá có thuế],B.2[Lọc ngày BC công nợ],1,B.2[Tên khách hàng],C72))</f>
        <v/>
      </c>
      <c r="F72" s="53" t="str">
        <f>IF(C72="","",SUMIFS(B.2[Số tiền đã thu],B.2[Lọc ngày BC công nợ],1,B.2[Tên khách hàng],C72))</f>
        <v/>
      </c>
      <c r="G72" s="53" t="str">
        <f t="shared" si="1"/>
        <v/>
      </c>
      <c r="H72" s="64"/>
      <c r="J72" s="17"/>
      <c r="K72" s="17"/>
    </row>
    <row r="73" spans="2:11" ht="27.75" customHeight="1" x14ac:dyDescent="0.2">
      <c r="B73" s="52" t="str">
        <f t="shared" si="0"/>
        <v/>
      </c>
      <c r="C73" s="53" t="str">
        <f>IF('Danh Sách Khách Hàng'!C70="","",'Danh Sách Khách Hàng'!C70)</f>
        <v/>
      </c>
      <c r="D73" s="53" t="str">
        <f>IF(C73="","",INDEX(D.2[Nợ phải thu
(Số dư đầu kỳ)],B73)+SUMIFS(B.2[Giá có thuế],B.2[Lọc ngày BC công nợ],0,B.2[Tên khách hàng],C73)-SUMIFS(B.2[Số tiền đã thu],B.2[Lọc ngày BC công nợ],0,B.2[Tên khách hàng],C73))</f>
        <v/>
      </c>
      <c r="E73" s="53" t="str">
        <f>IF(C73="","",SUMIFS(B.2[Giá có thuế],B.2[Lọc ngày BC công nợ],1,B.2[Tên khách hàng],C73))</f>
        <v/>
      </c>
      <c r="F73" s="53" t="str">
        <f>IF(C73="","",SUMIFS(B.2[Số tiền đã thu],B.2[Lọc ngày BC công nợ],1,B.2[Tên khách hàng],C73))</f>
        <v/>
      </c>
      <c r="G73" s="53" t="str">
        <f t="shared" si="1"/>
        <v/>
      </c>
      <c r="H73" s="64"/>
      <c r="J73" s="17"/>
      <c r="K73" s="17"/>
    </row>
    <row r="74" spans="2:11" ht="27.75" customHeight="1" x14ac:dyDescent="0.2">
      <c r="B74" s="52" t="str">
        <f t="shared" si="0"/>
        <v/>
      </c>
      <c r="C74" s="53" t="str">
        <f>IF('Danh Sách Khách Hàng'!C71="","",'Danh Sách Khách Hàng'!C71)</f>
        <v/>
      </c>
      <c r="D74" s="53" t="str">
        <f>IF(C74="","",INDEX(D.2[Nợ phải thu
(Số dư đầu kỳ)],B74)+SUMIFS(B.2[Giá có thuế],B.2[Lọc ngày BC công nợ],0,B.2[Tên khách hàng],C74)-SUMIFS(B.2[Số tiền đã thu],B.2[Lọc ngày BC công nợ],0,B.2[Tên khách hàng],C74))</f>
        <v/>
      </c>
      <c r="E74" s="53" t="str">
        <f>IF(C74="","",SUMIFS(B.2[Giá có thuế],B.2[Lọc ngày BC công nợ],1,B.2[Tên khách hàng],C74))</f>
        <v/>
      </c>
      <c r="F74" s="53" t="str">
        <f>IF(C74="","",SUMIFS(B.2[Số tiền đã thu],B.2[Lọc ngày BC công nợ],1,B.2[Tên khách hàng],C74))</f>
        <v/>
      </c>
      <c r="G74" s="53" t="str">
        <f t="shared" si="1"/>
        <v/>
      </c>
      <c r="H74" s="64"/>
      <c r="J74" s="17"/>
      <c r="K74" s="17"/>
    </row>
    <row r="75" spans="2:11" ht="27.75" customHeight="1" x14ac:dyDescent="0.2">
      <c r="B75" s="52" t="str">
        <f t="shared" si="0"/>
        <v/>
      </c>
      <c r="C75" s="53" t="str">
        <f>IF('Danh Sách Khách Hàng'!C72="","",'Danh Sách Khách Hàng'!C72)</f>
        <v/>
      </c>
      <c r="D75" s="53" t="str">
        <f>IF(C75="","",INDEX(D.2[Nợ phải thu
(Số dư đầu kỳ)],B75)+SUMIFS(B.2[Giá có thuế],B.2[Lọc ngày BC công nợ],0,B.2[Tên khách hàng],C75)-SUMIFS(B.2[Số tiền đã thu],B.2[Lọc ngày BC công nợ],0,B.2[Tên khách hàng],C75))</f>
        <v/>
      </c>
      <c r="E75" s="53" t="str">
        <f>IF(C75="","",SUMIFS(B.2[Giá có thuế],B.2[Lọc ngày BC công nợ],1,B.2[Tên khách hàng],C75))</f>
        <v/>
      </c>
      <c r="F75" s="53" t="str">
        <f>IF(C75="","",SUMIFS(B.2[Số tiền đã thu],B.2[Lọc ngày BC công nợ],1,B.2[Tên khách hàng],C75))</f>
        <v/>
      </c>
      <c r="G75" s="53" t="str">
        <f t="shared" si="1"/>
        <v/>
      </c>
      <c r="H75" s="64"/>
      <c r="J75" s="17"/>
      <c r="K75" s="17"/>
    </row>
    <row r="76" spans="2:11" ht="27.75" customHeight="1" x14ac:dyDescent="0.2">
      <c r="B76" s="52" t="str">
        <f t="shared" ref="B76:B139" si="4">IF(C76="","",ROW(A76)-5)</f>
        <v/>
      </c>
      <c r="C76" s="53" t="str">
        <f>IF('Danh Sách Khách Hàng'!C73="","",'Danh Sách Khách Hàng'!C73)</f>
        <v/>
      </c>
      <c r="D76" s="53" t="str">
        <f>IF(C76="","",INDEX(D.2[Nợ phải thu
(Số dư đầu kỳ)],B76)+SUMIFS(B.2[Giá có thuế],B.2[Lọc ngày BC công nợ],0,B.2[Tên khách hàng],C76)-SUMIFS(B.2[Số tiền đã thu],B.2[Lọc ngày BC công nợ],0,B.2[Tên khách hàng],C76))</f>
        <v/>
      </c>
      <c r="E76" s="53" t="str">
        <f>IF(C76="","",SUMIFS(B.2[Giá có thuế],B.2[Lọc ngày BC công nợ],1,B.2[Tên khách hàng],C76))</f>
        <v/>
      </c>
      <c r="F76" s="53" t="str">
        <f>IF(C76="","",SUMIFS(B.2[Số tiền đã thu],B.2[Lọc ngày BC công nợ],1,B.2[Tên khách hàng],C76))</f>
        <v/>
      </c>
      <c r="G76" s="53" t="str">
        <f t="shared" ref="G76:G139" si="5">IF(C76="","",SUM(D76,E76)-F76)</f>
        <v/>
      </c>
      <c r="H76" s="64"/>
      <c r="J76" s="17"/>
      <c r="K76" s="17"/>
    </row>
    <row r="77" spans="2:11" ht="27.75" customHeight="1" x14ac:dyDescent="0.2">
      <c r="B77" s="52" t="str">
        <f t="shared" si="4"/>
        <v/>
      </c>
      <c r="C77" s="53" t="str">
        <f>IF('Danh Sách Khách Hàng'!C74="","",'Danh Sách Khách Hàng'!C74)</f>
        <v/>
      </c>
      <c r="D77" s="53" t="str">
        <f>IF(C77="","",INDEX(D.2[Nợ phải thu
(Số dư đầu kỳ)],B77)+SUMIFS(B.2[Giá có thuế],B.2[Lọc ngày BC công nợ],0,B.2[Tên khách hàng],C77)-SUMIFS(B.2[Số tiền đã thu],B.2[Lọc ngày BC công nợ],0,B.2[Tên khách hàng],C77))</f>
        <v/>
      </c>
      <c r="E77" s="53" t="str">
        <f>IF(C77="","",SUMIFS(B.2[Giá có thuế],B.2[Lọc ngày BC công nợ],1,B.2[Tên khách hàng],C77))</f>
        <v/>
      </c>
      <c r="F77" s="53" t="str">
        <f>IF(C77="","",SUMIFS(B.2[Số tiền đã thu],B.2[Lọc ngày BC công nợ],1,B.2[Tên khách hàng],C77))</f>
        <v/>
      </c>
      <c r="G77" s="53" t="str">
        <f t="shared" si="5"/>
        <v/>
      </c>
      <c r="H77" s="64"/>
      <c r="J77" s="17"/>
      <c r="K77" s="17"/>
    </row>
    <row r="78" spans="2:11" ht="27.75" customHeight="1" x14ac:dyDescent="0.2">
      <c r="B78" s="52" t="str">
        <f t="shared" si="4"/>
        <v/>
      </c>
      <c r="C78" s="53" t="str">
        <f>IF('Danh Sách Khách Hàng'!C75="","",'Danh Sách Khách Hàng'!C75)</f>
        <v/>
      </c>
      <c r="D78" s="53" t="str">
        <f>IF(C78="","",INDEX(D.2[Nợ phải thu
(Số dư đầu kỳ)],B78)+SUMIFS(B.2[Giá có thuế],B.2[Lọc ngày BC công nợ],0,B.2[Tên khách hàng],C78)-SUMIFS(B.2[Số tiền đã thu],B.2[Lọc ngày BC công nợ],0,B.2[Tên khách hàng],C78))</f>
        <v/>
      </c>
      <c r="E78" s="53" t="str">
        <f>IF(C78="","",SUMIFS(B.2[Giá có thuế],B.2[Lọc ngày BC công nợ],1,B.2[Tên khách hàng],C78))</f>
        <v/>
      </c>
      <c r="F78" s="53" t="str">
        <f>IF(C78="","",SUMIFS(B.2[Số tiền đã thu],B.2[Lọc ngày BC công nợ],1,B.2[Tên khách hàng],C78))</f>
        <v/>
      </c>
      <c r="G78" s="53" t="str">
        <f t="shared" si="5"/>
        <v/>
      </c>
      <c r="H78" s="64"/>
      <c r="J78" s="17"/>
      <c r="K78" s="17"/>
    </row>
    <row r="79" spans="2:11" ht="27.75" customHeight="1" x14ac:dyDescent="0.2">
      <c r="B79" s="52" t="str">
        <f t="shared" si="4"/>
        <v/>
      </c>
      <c r="C79" s="53" t="str">
        <f>IF('Danh Sách Khách Hàng'!C76="","",'Danh Sách Khách Hàng'!C76)</f>
        <v/>
      </c>
      <c r="D79" s="53" t="str">
        <f>IF(C79="","",INDEX(D.2[Nợ phải thu
(Số dư đầu kỳ)],B79)+SUMIFS(B.2[Giá có thuế],B.2[Lọc ngày BC công nợ],0,B.2[Tên khách hàng],C79)-SUMIFS(B.2[Số tiền đã thu],B.2[Lọc ngày BC công nợ],0,B.2[Tên khách hàng],C79))</f>
        <v/>
      </c>
      <c r="E79" s="53" t="str">
        <f>IF(C79="","",SUMIFS(B.2[Giá có thuế],B.2[Lọc ngày BC công nợ],1,B.2[Tên khách hàng],C79))</f>
        <v/>
      </c>
      <c r="F79" s="53" t="str">
        <f>IF(C79="","",SUMIFS(B.2[Số tiền đã thu],B.2[Lọc ngày BC công nợ],1,B.2[Tên khách hàng],C79))</f>
        <v/>
      </c>
      <c r="G79" s="53" t="str">
        <f t="shared" si="5"/>
        <v/>
      </c>
      <c r="H79" s="64"/>
      <c r="J79" s="17"/>
      <c r="K79" s="17"/>
    </row>
    <row r="80" spans="2:11" ht="27.75" customHeight="1" x14ac:dyDescent="0.2">
      <c r="B80" s="52" t="str">
        <f t="shared" si="4"/>
        <v/>
      </c>
      <c r="C80" s="53" t="str">
        <f>IF('Danh Sách Khách Hàng'!C77="","",'Danh Sách Khách Hàng'!C77)</f>
        <v/>
      </c>
      <c r="D80" s="53" t="str">
        <f>IF(C80="","",INDEX(D.2[Nợ phải thu
(Số dư đầu kỳ)],B80)+SUMIFS(B.2[Giá có thuế],B.2[Lọc ngày BC công nợ],0,B.2[Tên khách hàng],C80)-SUMIFS(B.2[Số tiền đã thu],B.2[Lọc ngày BC công nợ],0,B.2[Tên khách hàng],C80))</f>
        <v/>
      </c>
      <c r="E80" s="53" t="str">
        <f>IF(C80="","",SUMIFS(B.2[Giá có thuế],B.2[Lọc ngày BC công nợ],1,B.2[Tên khách hàng],C80))</f>
        <v/>
      </c>
      <c r="F80" s="53" t="str">
        <f>IF(C80="","",SUMIFS(B.2[Số tiền đã thu],B.2[Lọc ngày BC công nợ],1,B.2[Tên khách hàng],C80))</f>
        <v/>
      </c>
      <c r="G80" s="53" t="str">
        <f t="shared" si="5"/>
        <v/>
      </c>
      <c r="H80" s="64"/>
      <c r="J80" s="17"/>
      <c r="K80" s="17"/>
    </row>
    <row r="81" spans="2:11" ht="27.75" customHeight="1" x14ac:dyDescent="0.2">
      <c r="B81" s="52" t="str">
        <f t="shared" si="4"/>
        <v/>
      </c>
      <c r="C81" s="53" t="str">
        <f>IF('Danh Sách Khách Hàng'!C78="","",'Danh Sách Khách Hàng'!C78)</f>
        <v/>
      </c>
      <c r="D81" s="53" t="str">
        <f>IF(C81="","",INDEX(D.2[Nợ phải thu
(Số dư đầu kỳ)],B81)+SUMIFS(B.2[Giá có thuế],B.2[Lọc ngày BC công nợ],0,B.2[Tên khách hàng],C81)-SUMIFS(B.2[Số tiền đã thu],B.2[Lọc ngày BC công nợ],0,B.2[Tên khách hàng],C81))</f>
        <v/>
      </c>
      <c r="E81" s="53" t="str">
        <f>IF(C81="","",SUMIFS(B.2[Giá có thuế],B.2[Lọc ngày BC công nợ],1,B.2[Tên khách hàng],C81))</f>
        <v/>
      </c>
      <c r="F81" s="53" t="str">
        <f>IF(C81="","",SUMIFS(B.2[Số tiền đã thu],B.2[Lọc ngày BC công nợ],1,B.2[Tên khách hàng],C81))</f>
        <v/>
      </c>
      <c r="G81" s="53" t="str">
        <f t="shared" si="5"/>
        <v/>
      </c>
      <c r="H81" s="64"/>
      <c r="J81" s="17"/>
      <c r="K81" s="17"/>
    </row>
    <row r="82" spans="2:11" ht="27.75" customHeight="1" x14ac:dyDescent="0.2">
      <c r="B82" s="52" t="str">
        <f t="shared" si="4"/>
        <v/>
      </c>
      <c r="C82" s="53" t="str">
        <f>IF('Danh Sách Khách Hàng'!C79="","",'Danh Sách Khách Hàng'!C79)</f>
        <v/>
      </c>
      <c r="D82" s="53" t="str">
        <f>IF(C82="","",INDEX(D.2[Nợ phải thu
(Số dư đầu kỳ)],B82)+SUMIFS(B.2[Giá có thuế],B.2[Lọc ngày BC công nợ],0,B.2[Tên khách hàng],C82)-SUMIFS(B.2[Số tiền đã thu],B.2[Lọc ngày BC công nợ],0,B.2[Tên khách hàng],C82))</f>
        <v/>
      </c>
      <c r="E82" s="53" t="str">
        <f>IF(C82="","",SUMIFS(B.2[Giá có thuế],B.2[Lọc ngày BC công nợ],1,B.2[Tên khách hàng],C82))</f>
        <v/>
      </c>
      <c r="F82" s="53" t="str">
        <f>IF(C82="","",SUMIFS(B.2[Số tiền đã thu],B.2[Lọc ngày BC công nợ],1,B.2[Tên khách hàng],C82))</f>
        <v/>
      </c>
      <c r="G82" s="53" t="str">
        <f t="shared" si="5"/>
        <v/>
      </c>
      <c r="H82" s="64"/>
      <c r="J82" s="17"/>
      <c r="K82" s="17"/>
    </row>
    <row r="83" spans="2:11" ht="27.75" customHeight="1" x14ac:dyDescent="0.2">
      <c r="B83" s="52" t="str">
        <f t="shared" si="4"/>
        <v/>
      </c>
      <c r="C83" s="53" t="str">
        <f>IF('Danh Sách Khách Hàng'!C80="","",'Danh Sách Khách Hàng'!C80)</f>
        <v/>
      </c>
      <c r="D83" s="53" t="str">
        <f>IF(C83="","",INDEX(D.2[Nợ phải thu
(Số dư đầu kỳ)],B83)+SUMIFS(B.2[Giá có thuế],B.2[Lọc ngày BC công nợ],0,B.2[Tên khách hàng],C83)-SUMIFS(B.2[Số tiền đã thu],B.2[Lọc ngày BC công nợ],0,B.2[Tên khách hàng],C83))</f>
        <v/>
      </c>
      <c r="E83" s="53" t="str">
        <f>IF(C83="","",SUMIFS(B.2[Giá có thuế],B.2[Lọc ngày BC công nợ],1,B.2[Tên khách hàng],C83))</f>
        <v/>
      </c>
      <c r="F83" s="53" t="str">
        <f>IF(C83="","",SUMIFS(B.2[Số tiền đã thu],B.2[Lọc ngày BC công nợ],1,B.2[Tên khách hàng],C83))</f>
        <v/>
      </c>
      <c r="G83" s="53" t="str">
        <f t="shared" si="5"/>
        <v/>
      </c>
      <c r="H83" s="64"/>
      <c r="J83" s="17"/>
      <c r="K83" s="17"/>
    </row>
    <row r="84" spans="2:11" ht="27.75" customHeight="1" x14ac:dyDescent="0.2">
      <c r="B84" s="52" t="str">
        <f t="shared" si="4"/>
        <v/>
      </c>
      <c r="C84" s="53" t="str">
        <f>IF('Danh Sách Khách Hàng'!C81="","",'Danh Sách Khách Hàng'!C81)</f>
        <v/>
      </c>
      <c r="D84" s="53" t="str">
        <f>IF(C84="","",INDEX(D.2[Nợ phải thu
(Số dư đầu kỳ)],B84)+SUMIFS(B.2[Giá có thuế],B.2[Lọc ngày BC công nợ],0,B.2[Tên khách hàng],C84)-SUMIFS(B.2[Số tiền đã thu],B.2[Lọc ngày BC công nợ],0,B.2[Tên khách hàng],C84))</f>
        <v/>
      </c>
      <c r="E84" s="53" t="str">
        <f>IF(C84="","",SUMIFS(B.2[Giá có thuế],B.2[Lọc ngày BC công nợ],1,B.2[Tên khách hàng],C84))</f>
        <v/>
      </c>
      <c r="F84" s="53" t="str">
        <f>IF(C84="","",SUMIFS(B.2[Số tiền đã thu],B.2[Lọc ngày BC công nợ],1,B.2[Tên khách hàng],C84))</f>
        <v/>
      </c>
      <c r="G84" s="53" t="str">
        <f t="shared" si="5"/>
        <v/>
      </c>
      <c r="H84" s="64"/>
      <c r="J84" s="17"/>
      <c r="K84" s="17"/>
    </row>
    <row r="85" spans="2:11" ht="27.75" customHeight="1" x14ac:dyDescent="0.2">
      <c r="B85" s="52" t="str">
        <f t="shared" si="4"/>
        <v/>
      </c>
      <c r="C85" s="53" t="str">
        <f>IF('Danh Sách Khách Hàng'!C82="","",'Danh Sách Khách Hàng'!C82)</f>
        <v/>
      </c>
      <c r="D85" s="53" t="str">
        <f>IF(C85="","",INDEX(D.2[Nợ phải thu
(Số dư đầu kỳ)],B85)+SUMIFS(B.2[Giá có thuế],B.2[Lọc ngày BC công nợ],0,B.2[Tên khách hàng],C85)-SUMIFS(B.2[Số tiền đã thu],B.2[Lọc ngày BC công nợ],0,B.2[Tên khách hàng],C85))</f>
        <v/>
      </c>
      <c r="E85" s="53" t="str">
        <f>IF(C85="","",SUMIFS(B.2[Giá có thuế],B.2[Lọc ngày BC công nợ],1,B.2[Tên khách hàng],C85))</f>
        <v/>
      </c>
      <c r="F85" s="53" t="str">
        <f>IF(C85="","",SUMIFS(B.2[Số tiền đã thu],B.2[Lọc ngày BC công nợ],1,B.2[Tên khách hàng],C85))</f>
        <v/>
      </c>
      <c r="G85" s="53" t="str">
        <f t="shared" si="5"/>
        <v/>
      </c>
      <c r="H85" s="64"/>
      <c r="J85" s="17"/>
      <c r="K85" s="17"/>
    </row>
    <row r="86" spans="2:11" ht="27.75" customHeight="1" x14ac:dyDescent="0.2">
      <c r="B86" s="52" t="str">
        <f t="shared" si="4"/>
        <v/>
      </c>
      <c r="C86" s="53" t="str">
        <f>IF('Danh Sách Khách Hàng'!C83="","",'Danh Sách Khách Hàng'!C83)</f>
        <v/>
      </c>
      <c r="D86" s="53" t="str">
        <f>IF(C86="","",INDEX(D.2[Nợ phải thu
(Số dư đầu kỳ)],B86)+SUMIFS(B.2[Giá có thuế],B.2[Lọc ngày BC công nợ],0,B.2[Tên khách hàng],C86)-SUMIFS(B.2[Số tiền đã thu],B.2[Lọc ngày BC công nợ],0,B.2[Tên khách hàng],C86))</f>
        <v/>
      </c>
      <c r="E86" s="53" t="str">
        <f>IF(C86="","",SUMIFS(B.2[Giá có thuế],B.2[Lọc ngày BC công nợ],1,B.2[Tên khách hàng],C86))</f>
        <v/>
      </c>
      <c r="F86" s="53" t="str">
        <f>IF(C86="","",SUMIFS(B.2[Số tiền đã thu],B.2[Lọc ngày BC công nợ],1,B.2[Tên khách hàng],C86))</f>
        <v/>
      </c>
      <c r="G86" s="53" t="str">
        <f t="shared" si="5"/>
        <v/>
      </c>
      <c r="H86" s="64"/>
      <c r="J86" s="17"/>
      <c r="K86" s="17"/>
    </row>
    <row r="87" spans="2:11" ht="27.75" customHeight="1" x14ac:dyDescent="0.2">
      <c r="B87" s="52" t="str">
        <f t="shared" si="4"/>
        <v/>
      </c>
      <c r="C87" s="53" t="str">
        <f>IF('Danh Sách Khách Hàng'!C84="","",'Danh Sách Khách Hàng'!C84)</f>
        <v/>
      </c>
      <c r="D87" s="53" t="str">
        <f>IF(C87="","",INDEX(D.2[Nợ phải thu
(Số dư đầu kỳ)],B87)+SUMIFS(B.2[Giá có thuế],B.2[Lọc ngày BC công nợ],0,B.2[Tên khách hàng],C87)-SUMIFS(B.2[Số tiền đã thu],B.2[Lọc ngày BC công nợ],0,B.2[Tên khách hàng],C87))</f>
        <v/>
      </c>
      <c r="E87" s="53" t="str">
        <f>IF(C87="","",SUMIFS(B.2[Giá có thuế],B.2[Lọc ngày BC công nợ],1,B.2[Tên khách hàng],C87))</f>
        <v/>
      </c>
      <c r="F87" s="53" t="str">
        <f>IF(C87="","",SUMIFS(B.2[Số tiền đã thu],B.2[Lọc ngày BC công nợ],1,B.2[Tên khách hàng],C87))</f>
        <v/>
      </c>
      <c r="G87" s="53" t="str">
        <f t="shared" si="5"/>
        <v/>
      </c>
      <c r="H87" s="64"/>
      <c r="J87" s="17"/>
      <c r="K87" s="17"/>
    </row>
    <row r="88" spans="2:11" ht="27.75" customHeight="1" x14ac:dyDescent="0.2">
      <c r="B88" s="52" t="str">
        <f t="shared" si="4"/>
        <v/>
      </c>
      <c r="C88" s="53" t="str">
        <f>IF('Danh Sách Khách Hàng'!C85="","",'Danh Sách Khách Hàng'!C85)</f>
        <v/>
      </c>
      <c r="D88" s="53" t="str">
        <f>IF(C88="","",INDEX(D.2[Nợ phải thu
(Số dư đầu kỳ)],B88)+SUMIFS(B.2[Giá có thuế],B.2[Lọc ngày BC công nợ],0,B.2[Tên khách hàng],C88)-SUMIFS(B.2[Số tiền đã thu],B.2[Lọc ngày BC công nợ],0,B.2[Tên khách hàng],C88))</f>
        <v/>
      </c>
      <c r="E88" s="53" t="str">
        <f>IF(C88="","",SUMIFS(B.2[Giá có thuế],B.2[Lọc ngày BC công nợ],1,B.2[Tên khách hàng],C88))</f>
        <v/>
      </c>
      <c r="F88" s="53" t="str">
        <f>IF(C88="","",SUMIFS(B.2[Số tiền đã thu],B.2[Lọc ngày BC công nợ],1,B.2[Tên khách hàng],C88))</f>
        <v/>
      </c>
      <c r="G88" s="53" t="str">
        <f t="shared" si="5"/>
        <v/>
      </c>
      <c r="H88" s="64"/>
      <c r="J88" s="17"/>
      <c r="K88" s="17"/>
    </row>
    <row r="89" spans="2:11" ht="27.75" customHeight="1" x14ac:dyDescent="0.2">
      <c r="B89" s="52" t="str">
        <f t="shared" si="4"/>
        <v/>
      </c>
      <c r="C89" s="53" t="str">
        <f>IF('Danh Sách Khách Hàng'!C86="","",'Danh Sách Khách Hàng'!C86)</f>
        <v/>
      </c>
      <c r="D89" s="53" t="str">
        <f>IF(C89="","",INDEX(D.2[Nợ phải thu
(Số dư đầu kỳ)],B89)+SUMIFS(B.2[Giá có thuế],B.2[Lọc ngày BC công nợ],0,B.2[Tên khách hàng],C89)-SUMIFS(B.2[Số tiền đã thu],B.2[Lọc ngày BC công nợ],0,B.2[Tên khách hàng],C89))</f>
        <v/>
      </c>
      <c r="E89" s="53" t="str">
        <f>IF(C89="","",SUMIFS(B.2[Giá có thuế],B.2[Lọc ngày BC công nợ],1,B.2[Tên khách hàng],C89))</f>
        <v/>
      </c>
      <c r="F89" s="53" t="str">
        <f>IF(C89="","",SUMIFS(B.2[Số tiền đã thu],B.2[Lọc ngày BC công nợ],1,B.2[Tên khách hàng],C89))</f>
        <v/>
      </c>
      <c r="G89" s="53" t="str">
        <f t="shared" si="5"/>
        <v/>
      </c>
      <c r="H89" s="64"/>
      <c r="J89" s="17"/>
      <c r="K89" s="17"/>
    </row>
    <row r="90" spans="2:11" ht="27.75" customHeight="1" x14ac:dyDescent="0.2">
      <c r="B90" s="52" t="str">
        <f t="shared" si="4"/>
        <v/>
      </c>
      <c r="C90" s="53" t="str">
        <f>IF('Danh Sách Khách Hàng'!C87="","",'Danh Sách Khách Hàng'!C87)</f>
        <v/>
      </c>
      <c r="D90" s="53" t="str">
        <f>IF(C90="","",INDEX(D.2[Nợ phải thu
(Số dư đầu kỳ)],B90)+SUMIFS(B.2[Giá có thuế],B.2[Lọc ngày BC công nợ],0,B.2[Tên khách hàng],C90)-SUMIFS(B.2[Số tiền đã thu],B.2[Lọc ngày BC công nợ],0,B.2[Tên khách hàng],C90))</f>
        <v/>
      </c>
      <c r="E90" s="53" t="str">
        <f>IF(C90="","",SUMIFS(B.2[Giá có thuế],B.2[Lọc ngày BC công nợ],1,B.2[Tên khách hàng],C90))</f>
        <v/>
      </c>
      <c r="F90" s="53" t="str">
        <f>IF(C90="","",SUMIFS(B.2[Số tiền đã thu],B.2[Lọc ngày BC công nợ],1,B.2[Tên khách hàng],C90))</f>
        <v/>
      </c>
      <c r="G90" s="53" t="str">
        <f t="shared" si="5"/>
        <v/>
      </c>
      <c r="H90" s="64"/>
      <c r="J90" s="17"/>
      <c r="K90" s="17"/>
    </row>
    <row r="91" spans="2:11" ht="27.75" customHeight="1" x14ac:dyDescent="0.2">
      <c r="B91" s="52" t="str">
        <f t="shared" si="4"/>
        <v/>
      </c>
      <c r="C91" s="53" t="str">
        <f>IF('Danh Sách Khách Hàng'!C88="","",'Danh Sách Khách Hàng'!C88)</f>
        <v/>
      </c>
      <c r="D91" s="53" t="str">
        <f>IF(C91="","",INDEX(D.2[Nợ phải thu
(Số dư đầu kỳ)],B91)+SUMIFS(B.2[Giá có thuế],B.2[Lọc ngày BC công nợ],0,B.2[Tên khách hàng],C91)-SUMIFS(B.2[Số tiền đã thu],B.2[Lọc ngày BC công nợ],0,B.2[Tên khách hàng],C91))</f>
        <v/>
      </c>
      <c r="E91" s="53" t="str">
        <f>IF(C91="","",SUMIFS(B.2[Giá có thuế],B.2[Lọc ngày BC công nợ],1,B.2[Tên khách hàng],C91))</f>
        <v/>
      </c>
      <c r="F91" s="53" t="str">
        <f>IF(C91="","",SUMIFS(B.2[Số tiền đã thu],B.2[Lọc ngày BC công nợ],1,B.2[Tên khách hàng],C91))</f>
        <v/>
      </c>
      <c r="G91" s="53" t="str">
        <f t="shared" si="5"/>
        <v/>
      </c>
      <c r="H91" s="64"/>
      <c r="J91" s="17"/>
      <c r="K91" s="17"/>
    </row>
    <row r="92" spans="2:11" ht="27.75" customHeight="1" x14ac:dyDescent="0.2">
      <c r="B92" s="52" t="str">
        <f t="shared" si="4"/>
        <v/>
      </c>
      <c r="C92" s="53" t="str">
        <f>IF('Danh Sách Khách Hàng'!C89="","",'Danh Sách Khách Hàng'!C89)</f>
        <v/>
      </c>
      <c r="D92" s="53" t="str">
        <f>IF(C92="","",INDEX(D.2[Nợ phải thu
(Số dư đầu kỳ)],B92)+SUMIFS(B.2[Giá có thuế],B.2[Lọc ngày BC công nợ],0,B.2[Tên khách hàng],C92)-SUMIFS(B.2[Số tiền đã thu],B.2[Lọc ngày BC công nợ],0,B.2[Tên khách hàng],C92))</f>
        <v/>
      </c>
      <c r="E92" s="53" t="str">
        <f>IF(C92="","",SUMIFS(B.2[Giá có thuế],B.2[Lọc ngày BC công nợ],1,B.2[Tên khách hàng],C92))</f>
        <v/>
      </c>
      <c r="F92" s="53" t="str">
        <f>IF(C92="","",SUMIFS(B.2[Số tiền đã thu],B.2[Lọc ngày BC công nợ],1,B.2[Tên khách hàng],C92))</f>
        <v/>
      </c>
      <c r="G92" s="53" t="str">
        <f t="shared" si="5"/>
        <v/>
      </c>
      <c r="H92" s="64"/>
      <c r="J92" s="17"/>
      <c r="K92" s="17"/>
    </row>
    <row r="93" spans="2:11" ht="27.75" customHeight="1" x14ac:dyDescent="0.2">
      <c r="B93" s="52" t="str">
        <f t="shared" si="4"/>
        <v/>
      </c>
      <c r="C93" s="53" t="str">
        <f>IF('Danh Sách Khách Hàng'!C90="","",'Danh Sách Khách Hàng'!C90)</f>
        <v/>
      </c>
      <c r="D93" s="53" t="str">
        <f>IF(C93="","",INDEX(D.2[Nợ phải thu
(Số dư đầu kỳ)],B93)+SUMIFS(B.2[Giá có thuế],B.2[Lọc ngày BC công nợ],0,B.2[Tên khách hàng],C93)-SUMIFS(B.2[Số tiền đã thu],B.2[Lọc ngày BC công nợ],0,B.2[Tên khách hàng],C93))</f>
        <v/>
      </c>
      <c r="E93" s="53" t="str">
        <f>IF(C93="","",SUMIFS(B.2[Giá có thuế],B.2[Lọc ngày BC công nợ],1,B.2[Tên khách hàng],C93))</f>
        <v/>
      </c>
      <c r="F93" s="53" t="str">
        <f>IF(C93="","",SUMIFS(B.2[Số tiền đã thu],B.2[Lọc ngày BC công nợ],1,B.2[Tên khách hàng],C93))</f>
        <v/>
      </c>
      <c r="G93" s="53" t="str">
        <f t="shared" si="5"/>
        <v/>
      </c>
      <c r="H93" s="64"/>
      <c r="J93" s="17"/>
      <c r="K93" s="17"/>
    </row>
    <row r="94" spans="2:11" ht="27.75" customHeight="1" x14ac:dyDescent="0.2">
      <c r="B94" s="52" t="str">
        <f t="shared" si="4"/>
        <v/>
      </c>
      <c r="C94" s="53" t="str">
        <f>IF('Danh Sách Khách Hàng'!C91="","",'Danh Sách Khách Hàng'!C91)</f>
        <v/>
      </c>
      <c r="D94" s="53" t="str">
        <f>IF(C94="","",INDEX(D.2[Nợ phải thu
(Số dư đầu kỳ)],B94)+SUMIFS(B.2[Giá có thuế],B.2[Lọc ngày BC công nợ],0,B.2[Tên khách hàng],C94)-SUMIFS(B.2[Số tiền đã thu],B.2[Lọc ngày BC công nợ],0,B.2[Tên khách hàng],C94))</f>
        <v/>
      </c>
      <c r="E94" s="53" t="str">
        <f>IF(C94="","",SUMIFS(B.2[Giá có thuế],B.2[Lọc ngày BC công nợ],1,B.2[Tên khách hàng],C94))</f>
        <v/>
      </c>
      <c r="F94" s="53" t="str">
        <f>IF(C94="","",SUMIFS(B.2[Số tiền đã thu],B.2[Lọc ngày BC công nợ],1,B.2[Tên khách hàng],C94))</f>
        <v/>
      </c>
      <c r="G94" s="53" t="str">
        <f t="shared" si="5"/>
        <v/>
      </c>
      <c r="H94" s="64"/>
      <c r="J94" s="17"/>
      <c r="K94" s="17"/>
    </row>
    <row r="95" spans="2:11" ht="27.75" customHeight="1" x14ac:dyDescent="0.2">
      <c r="B95" s="52" t="str">
        <f t="shared" si="4"/>
        <v/>
      </c>
      <c r="C95" s="53" t="str">
        <f>IF('Danh Sách Khách Hàng'!C92="","",'Danh Sách Khách Hàng'!C92)</f>
        <v/>
      </c>
      <c r="D95" s="53" t="str">
        <f>IF(C95="","",INDEX(D.2[Nợ phải thu
(Số dư đầu kỳ)],B95)+SUMIFS(B.2[Giá có thuế],B.2[Lọc ngày BC công nợ],0,B.2[Tên khách hàng],C95)-SUMIFS(B.2[Số tiền đã thu],B.2[Lọc ngày BC công nợ],0,B.2[Tên khách hàng],C95))</f>
        <v/>
      </c>
      <c r="E95" s="53" t="str">
        <f>IF(C95="","",SUMIFS(B.2[Giá có thuế],B.2[Lọc ngày BC công nợ],1,B.2[Tên khách hàng],C95))</f>
        <v/>
      </c>
      <c r="F95" s="53" t="str">
        <f>IF(C95="","",SUMIFS(B.2[Số tiền đã thu],B.2[Lọc ngày BC công nợ],1,B.2[Tên khách hàng],C95))</f>
        <v/>
      </c>
      <c r="G95" s="53" t="str">
        <f t="shared" si="5"/>
        <v/>
      </c>
      <c r="H95" s="64"/>
      <c r="J95" s="17"/>
      <c r="K95" s="17"/>
    </row>
    <row r="96" spans="2:11" ht="27.75" customHeight="1" x14ac:dyDescent="0.2">
      <c r="B96" s="52" t="str">
        <f t="shared" si="4"/>
        <v/>
      </c>
      <c r="C96" s="53" t="str">
        <f>IF('Danh Sách Khách Hàng'!C93="","",'Danh Sách Khách Hàng'!C93)</f>
        <v/>
      </c>
      <c r="D96" s="53" t="str">
        <f>IF(C96="","",INDEX(D.2[Nợ phải thu
(Số dư đầu kỳ)],B96)+SUMIFS(B.2[Giá có thuế],B.2[Lọc ngày BC công nợ],0,B.2[Tên khách hàng],C96)-SUMIFS(B.2[Số tiền đã thu],B.2[Lọc ngày BC công nợ],0,B.2[Tên khách hàng],C96))</f>
        <v/>
      </c>
      <c r="E96" s="53" t="str">
        <f>IF(C96="","",SUMIFS(B.2[Giá có thuế],B.2[Lọc ngày BC công nợ],1,B.2[Tên khách hàng],C96))</f>
        <v/>
      </c>
      <c r="F96" s="53" t="str">
        <f>IF(C96="","",SUMIFS(B.2[Số tiền đã thu],B.2[Lọc ngày BC công nợ],1,B.2[Tên khách hàng],C96))</f>
        <v/>
      </c>
      <c r="G96" s="53" t="str">
        <f t="shared" si="5"/>
        <v/>
      </c>
      <c r="H96" s="64"/>
      <c r="J96" s="17"/>
      <c r="K96" s="17"/>
    </row>
    <row r="97" spans="2:11" ht="27.75" customHeight="1" x14ac:dyDescent="0.2">
      <c r="B97" s="52" t="str">
        <f t="shared" si="4"/>
        <v/>
      </c>
      <c r="C97" s="53" t="str">
        <f>IF('Danh Sách Khách Hàng'!C94="","",'Danh Sách Khách Hàng'!C94)</f>
        <v/>
      </c>
      <c r="D97" s="53" t="str">
        <f>IF(C97="","",INDEX(D.2[Nợ phải thu
(Số dư đầu kỳ)],B97)+SUMIFS(B.2[Giá có thuế],B.2[Lọc ngày BC công nợ],0,B.2[Tên khách hàng],C97)-SUMIFS(B.2[Số tiền đã thu],B.2[Lọc ngày BC công nợ],0,B.2[Tên khách hàng],C97))</f>
        <v/>
      </c>
      <c r="E97" s="53" t="str">
        <f>IF(C97="","",SUMIFS(B.2[Giá có thuế],B.2[Lọc ngày BC công nợ],1,B.2[Tên khách hàng],C97))</f>
        <v/>
      </c>
      <c r="F97" s="53" t="str">
        <f>IF(C97="","",SUMIFS(B.2[Số tiền đã thu],B.2[Lọc ngày BC công nợ],1,B.2[Tên khách hàng],C97))</f>
        <v/>
      </c>
      <c r="G97" s="53" t="str">
        <f t="shared" si="5"/>
        <v/>
      </c>
      <c r="H97" s="64"/>
      <c r="J97" s="17"/>
      <c r="K97" s="17"/>
    </row>
    <row r="98" spans="2:11" ht="27.75" customHeight="1" x14ac:dyDescent="0.2">
      <c r="B98" s="52" t="str">
        <f t="shared" si="4"/>
        <v/>
      </c>
      <c r="C98" s="53" t="str">
        <f>IF('Danh Sách Khách Hàng'!C95="","",'Danh Sách Khách Hàng'!C95)</f>
        <v/>
      </c>
      <c r="D98" s="53" t="str">
        <f>IF(C98="","",INDEX(D.2[Nợ phải thu
(Số dư đầu kỳ)],B98)+SUMIFS(B.2[Giá có thuế],B.2[Lọc ngày BC công nợ],0,B.2[Tên khách hàng],C98)-SUMIFS(B.2[Số tiền đã thu],B.2[Lọc ngày BC công nợ],0,B.2[Tên khách hàng],C98))</f>
        <v/>
      </c>
      <c r="E98" s="53" t="str">
        <f>IF(C98="","",SUMIFS(B.2[Giá có thuế],B.2[Lọc ngày BC công nợ],1,B.2[Tên khách hàng],C98))</f>
        <v/>
      </c>
      <c r="F98" s="53" t="str">
        <f>IF(C98="","",SUMIFS(B.2[Số tiền đã thu],B.2[Lọc ngày BC công nợ],1,B.2[Tên khách hàng],C98))</f>
        <v/>
      </c>
      <c r="G98" s="53" t="str">
        <f t="shared" si="5"/>
        <v/>
      </c>
      <c r="H98" s="64"/>
      <c r="J98" s="17"/>
      <c r="K98" s="17"/>
    </row>
    <row r="99" spans="2:11" ht="27.75" customHeight="1" x14ac:dyDescent="0.2">
      <c r="B99" s="52" t="str">
        <f t="shared" si="4"/>
        <v/>
      </c>
      <c r="C99" s="53" t="str">
        <f>IF('Danh Sách Khách Hàng'!C96="","",'Danh Sách Khách Hàng'!C96)</f>
        <v/>
      </c>
      <c r="D99" s="53" t="str">
        <f>IF(C99="","",INDEX(D.2[Nợ phải thu
(Số dư đầu kỳ)],B99)+SUMIFS(B.2[Giá có thuế],B.2[Lọc ngày BC công nợ],0,B.2[Tên khách hàng],C99)-SUMIFS(B.2[Số tiền đã thu],B.2[Lọc ngày BC công nợ],0,B.2[Tên khách hàng],C99))</f>
        <v/>
      </c>
      <c r="E99" s="53" t="str">
        <f>IF(C99="","",SUMIFS(B.2[Giá có thuế],B.2[Lọc ngày BC công nợ],1,B.2[Tên khách hàng],C99))</f>
        <v/>
      </c>
      <c r="F99" s="53" t="str">
        <f>IF(C99="","",SUMIFS(B.2[Số tiền đã thu],B.2[Lọc ngày BC công nợ],1,B.2[Tên khách hàng],C99))</f>
        <v/>
      </c>
      <c r="G99" s="53" t="str">
        <f t="shared" si="5"/>
        <v/>
      </c>
      <c r="H99" s="64"/>
      <c r="J99" s="17"/>
      <c r="K99" s="17"/>
    </row>
    <row r="100" spans="2:11" ht="27.75" customHeight="1" x14ac:dyDescent="0.2">
      <c r="B100" s="52" t="str">
        <f t="shared" si="4"/>
        <v/>
      </c>
      <c r="C100" s="53" t="str">
        <f>IF('Danh Sách Khách Hàng'!C97="","",'Danh Sách Khách Hàng'!C97)</f>
        <v/>
      </c>
      <c r="D100" s="53" t="str">
        <f>IF(C100="","",INDEX(D.2[Nợ phải thu
(Số dư đầu kỳ)],B100)+SUMIFS(B.2[Giá có thuế],B.2[Lọc ngày BC công nợ],0,B.2[Tên khách hàng],C100)-SUMIFS(B.2[Số tiền đã thu],B.2[Lọc ngày BC công nợ],0,B.2[Tên khách hàng],C100))</f>
        <v/>
      </c>
      <c r="E100" s="53" t="str">
        <f>IF(C100="","",SUMIFS(B.2[Giá có thuế],B.2[Lọc ngày BC công nợ],1,B.2[Tên khách hàng],C100))</f>
        <v/>
      </c>
      <c r="F100" s="53" t="str">
        <f>IF(C100="","",SUMIFS(B.2[Số tiền đã thu],B.2[Lọc ngày BC công nợ],1,B.2[Tên khách hàng],C100))</f>
        <v/>
      </c>
      <c r="G100" s="53" t="str">
        <f t="shared" si="5"/>
        <v/>
      </c>
      <c r="H100" s="64"/>
      <c r="J100" s="17"/>
      <c r="K100" s="17"/>
    </row>
    <row r="101" spans="2:11" ht="27.75" customHeight="1" x14ac:dyDescent="0.2">
      <c r="B101" s="52" t="str">
        <f t="shared" si="4"/>
        <v/>
      </c>
      <c r="C101" s="53" t="str">
        <f>IF('Danh Sách Khách Hàng'!C98="","",'Danh Sách Khách Hàng'!C98)</f>
        <v/>
      </c>
      <c r="D101" s="53" t="str">
        <f>IF(C101="","",INDEX(D.2[Nợ phải thu
(Số dư đầu kỳ)],B101)+SUMIFS(B.2[Giá có thuế],B.2[Lọc ngày BC công nợ],0,B.2[Tên khách hàng],C101)-SUMIFS(B.2[Số tiền đã thu],B.2[Lọc ngày BC công nợ],0,B.2[Tên khách hàng],C101))</f>
        <v/>
      </c>
      <c r="E101" s="53" t="str">
        <f>IF(C101="","",SUMIFS(B.2[Giá có thuế],B.2[Lọc ngày BC công nợ],1,B.2[Tên khách hàng],C101))</f>
        <v/>
      </c>
      <c r="F101" s="53" t="str">
        <f>IF(C101="","",SUMIFS(B.2[Số tiền đã thu],B.2[Lọc ngày BC công nợ],1,B.2[Tên khách hàng],C101))</f>
        <v/>
      </c>
      <c r="G101" s="53" t="str">
        <f t="shared" si="5"/>
        <v/>
      </c>
      <c r="H101" s="64"/>
      <c r="J101" s="17"/>
      <c r="K101" s="17"/>
    </row>
    <row r="102" spans="2:11" ht="27.75" customHeight="1" x14ac:dyDescent="0.2">
      <c r="B102" s="52" t="str">
        <f t="shared" si="4"/>
        <v/>
      </c>
      <c r="C102" s="53" t="str">
        <f>IF('Danh Sách Khách Hàng'!C99="","",'Danh Sách Khách Hàng'!C99)</f>
        <v/>
      </c>
      <c r="D102" s="53" t="str">
        <f>IF(C102="","",INDEX(D.2[Nợ phải thu
(Số dư đầu kỳ)],B102)+SUMIFS(B.2[Giá có thuế],B.2[Lọc ngày BC công nợ],0,B.2[Tên khách hàng],C102)-SUMIFS(B.2[Số tiền đã thu],B.2[Lọc ngày BC công nợ],0,B.2[Tên khách hàng],C102))</f>
        <v/>
      </c>
      <c r="E102" s="53" t="str">
        <f>IF(C102="","",SUMIFS(B.2[Giá có thuế],B.2[Lọc ngày BC công nợ],1,B.2[Tên khách hàng],C102))</f>
        <v/>
      </c>
      <c r="F102" s="53" t="str">
        <f>IF(C102="","",SUMIFS(B.2[Số tiền đã thu],B.2[Lọc ngày BC công nợ],1,B.2[Tên khách hàng],C102))</f>
        <v/>
      </c>
      <c r="G102" s="53" t="str">
        <f t="shared" si="5"/>
        <v/>
      </c>
      <c r="H102" s="64"/>
      <c r="J102" s="17"/>
      <c r="K102" s="17"/>
    </row>
    <row r="103" spans="2:11" ht="27.75" customHeight="1" x14ac:dyDescent="0.2">
      <c r="B103" s="52" t="str">
        <f t="shared" si="4"/>
        <v/>
      </c>
      <c r="C103" s="53" t="str">
        <f>IF('Danh Sách Khách Hàng'!C100="","",'Danh Sách Khách Hàng'!C100)</f>
        <v/>
      </c>
      <c r="D103" s="53" t="str">
        <f>IF(C103="","",INDEX(D.2[Nợ phải thu
(Số dư đầu kỳ)],B103)+SUMIFS(B.2[Giá có thuế],B.2[Lọc ngày BC công nợ],0,B.2[Tên khách hàng],C103)-SUMIFS(B.2[Số tiền đã thu],B.2[Lọc ngày BC công nợ],0,B.2[Tên khách hàng],C103))</f>
        <v/>
      </c>
      <c r="E103" s="53" t="str">
        <f>IF(C103="","",SUMIFS(B.2[Giá có thuế],B.2[Lọc ngày BC công nợ],1,B.2[Tên khách hàng],C103))</f>
        <v/>
      </c>
      <c r="F103" s="53" t="str">
        <f>IF(C103="","",SUMIFS(B.2[Số tiền đã thu],B.2[Lọc ngày BC công nợ],1,B.2[Tên khách hàng],C103))</f>
        <v/>
      </c>
      <c r="G103" s="53" t="str">
        <f t="shared" si="5"/>
        <v/>
      </c>
      <c r="H103" s="64"/>
      <c r="J103" s="17"/>
      <c r="K103" s="17"/>
    </row>
    <row r="104" spans="2:11" ht="27.75" customHeight="1" x14ac:dyDescent="0.2">
      <c r="B104" s="52" t="str">
        <f t="shared" si="4"/>
        <v/>
      </c>
      <c r="C104" s="53" t="str">
        <f>IF('Danh Sách Khách Hàng'!C101="","",'Danh Sách Khách Hàng'!C101)</f>
        <v/>
      </c>
      <c r="D104" s="53" t="str">
        <f>IF(C104="","",INDEX(D.2[Nợ phải thu
(Số dư đầu kỳ)],B104)+SUMIFS(B.2[Giá có thuế],B.2[Lọc ngày BC công nợ],0,B.2[Tên khách hàng],C104)-SUMIFS(B.2[Số tiền đã thu],B.2[Lọc ngày BC công nợ],0,B.2[Tên khách hàng],C104))</f>
        <v/>
      </c>
      <c r="E104" s="53" t="str">
        <f>IF(C104="","",SUMIFS(B.2[Giá có thuế],B.2[Lọc ngày BC công nợ],1,B.2[Tên khách hàng],C104))</f>
        <v/>
      </c>
      <c r="F104" s="53" t="str">
        <f>IF(C104="","",SUMIFS(B.2[Số tiền đã thu],B.2[Lọc ngày BC công nợ],1,B.2[Tên khách hàng],C104))</f>
        <v/>
      </c>
      <c r="G104" s="53" t="str">
        <f t="shared" si="5"/>
        <v/>
      </c>
      <c r="H104" s="64"/>
      <c r="J104" s="17"/>
      <c r="K104" s="17"/>
    </row>
    <row r="105" spans="2:11" ht="27.75" customHeight="1" x14ac:dyDescent="0.2">
      <c r="B105" s="52" t="str">
        <f t="shared" si="4"/>
        <v/>
      </c>
      <c r="C105" s="53" t="str">
        <f>IF('Danh Sách Khách Hàng'!C102="","",'Danh Sách Khách Hàng'!C102)</f>
        <v/>
      </c>
      <c r="D105" s="53" t="str">
        <f>IF(C105="","",INDEX(D.2[Nợ phải thu
(Số dư đầu kỳ)],B105)+SUMIFS(B.2[Giá có thuế],B.2[Lọc ngày BC công nợ],0,B.2[Tên khách hàng],C105)-SUMIFS(B.2[Số tiền đã thu],B.2[Lọc ngày BC công nợ],0,B.2[Tên khách hàng],C105))</f>
        <v/>
      </c>
      <c r="E105" s="53" t="str">
        <f>IF(C105="","",SUMIFS(B.2[Giá có thuế],B.2[Lọc ngày BC công nợ],1,B.2[Tên khách hàng],C105))</f>
        <v/>
      </c>
      <c r="F105" s="53" t="str">
        <f>IF(C105="","",SUMIFS(B.2[Số tiền đã thu],B.2[Lọc ngày BC công nợ],1,B.2[Tên khách hàng],C105))</f>
        <v/>
      </c>
      <c r="G105" s="53" t="str">
        <f t="shared" si="5"/>
        <v/>
      </c>
      <c r="H105" s="64"/>
      <c r="J105" s="17"/>
      <c r="K105" s="17"/>
    </row>
    <row r="106" spans="2:11" ht="27.75" customHeight="1" x14ac:dyDescent="0.2">
      <c r="B106" s="52" t="str">
        <f t="shared" si="4"/>
        <v/>
      </c>
      <c r="C106" s="53" t="str">
        <f>IF('Danh Sách Khách Hàng'!C103="","",'Danh Sách Khách Hàng'!C103)</f>
        <v/>
      </c>
      <c r="D106" s="53" t="str">
        <f>IF(C106="","",INDEX(D.2[Nợ phải thu
(Số dư đầu kỳ)],B106)+SUMIFS(B.2[Giá có thuế],B.2[Lọc ngày BC công nợ],0,B.2[Tên khách hàng],C106)-SUMIFS(B.2[Số tiền đã thu],B.2[Lọc ngày BC công nợ],0,B.2[Tên khách hàng],C106))</f>
        <v/>
      </c>
      <c r="E106" s="53" t="str">
        <f>IF(C106="","",SUMIFS(B.2[Giá có thuế],B.2[Lọc ngày BC công nợ],1,B.2[Tên khách hàng],C106))</f>
        <v/>
      </c>
      <c r="F106" s="53" t="str">
        <f>IF(C106="","",SUMIFS(B.2[Số tiền đã thu],B.2[Lọc ngày BC công nợ],1,B.2[Tên khách hàng],C106))</f>
        <v/>
      </c>
      <c r="G106" s="53" t="str">
        <f t="shared" si="5"/>
        <v/>
      </c>
      <c r="H106" s="64"/>
      <c r="J106" s="17"/>
      <c r="K106" s="17"/>
    </row>
    <row r="107" spans="2:11" ht="27.75" customHeight="1" x14ac:dyDescent="0.2">
      <c r="B107" s="52" t="str">
        <f t="shared" si="4"/>
        <v/>
      </c>
      <c r="C107" s="53" t="str">
        <f>IF('Danh Sách Khách Hàng'!C104="","",'Danh Sách Khách Hàng'!C104)</f>
        <v/>
      </c>
      <c r="D107" s="53" t="str">
        <f>IF(C107="","",INDEX(D.2[Nợ phải thu
(Số dư đầu kỳ)],B107)+SUMIFS(B.2[Giá có thuế],B.2[Lọc ngày BC công nợ],0,B.2[Tên khách hàng],C107)-SUMIFS(B.2[Số tiền đã thu],B.2[Lọc ngày BC công nợ],0,B.2[Tên khách hàng],C107))</f>
        <v/>
      </c>
      <c r="E107" s="53" t="str">
        <f>IF(C107="","",SUMIFS(B.2[Giá có thuế],B.2[Lọc ngày BC công nợ],1,B.2[Tên khách hàng],C107))</f>
        <v/>
      </c>
      <c r="F107" s="53" t="str">
        <f>IF(C107="","",SUMIFS(B.2[Số tiền đã thu],B.2[Lọc ngày BC công nợ],1,B.2[Tên khách hàng],C107))</f>
        <v/>
      </c>
      <c r="G107" s="53" t="str">
        <f t="shared" si="5"/>
        <v/>
      </c>
      <c r="H107" s="64"/>
      <c r="J107" s="17"/>
      <c r="K107" s="17"/>
    </row>
    <row r="108" spans="2:11" ht="27.75" customHeight="1" x14ac:dyDescent="0.2">
      <c r="B108" s="52" t="str">
        <f t="shared" si="4"/>
        <v/>
      </c>
      <c r="C108" s="53" t="str">
        <f>IF('Danh Sách Khách Hàng'!C105="","",'Danh Sách Khách Hàng'!C105)</f>
        <v/>
      </c>
      <c r="D108" s="53" t="str">
        <f>IF(C108="","",INDEX(D.2[Nợ phải thu
(Số dư đầu kỳ)],B108)+SUMIFS(B.2[Giá có thuế],B.2[Lọc ngày BC công nợ],0,B.2[Tên khách hàng],C108)-SUMIFS(B.2[Số tiền đã thu],B.2[Lọc ngày BC công nợ],0,B.2[Tên khách hàng],C108))</f>
        <v/>
      </c>
      <c r="E108" s="53" t="str">
        <f>IF(C108="","",SUMIFS(B.2[Giá có thuế],B.2[Lọc ngày BC công nợ],1,B.2[Tên khách hàng],C108))</f>
        <v/>
      </c>
      <c r="F108" s="53" t="str">
        <f>IF(C108="","",SUMIFS(B.2[Số tiền đã thu],B.2[Lọc ngày BC công nợ],1,B.2[Tên khách hàng],C108))</f>
        <v/>
      </c>
      <c r="G108" s="53" t="str">
        <f t="shared" si="5"/>
        <v/>
      </c>
      <c r="H108" s="64"/>
      <c r="J108" s="17"/>
      <c r="K108" s="17"/>
    </row>
    <row r="109" spans="2:11" ht="27.75" customHeight="1" x14ac:dyDescent="0.2">
      <c r="B109" s="52" t="str">
        <f t="shared" si="4"/>
        <v/>
      </c>
      <c r="C109" s="53" t="str">
        <f>IF('Danh Sách Khách Hàng'!C106="","",'Danh Sách Khách Hàng'!C106)</f>
        <v/>
      </c>
      <c r="D109" s="53" t="str">
        <f>IF(C109="","",INDEX(D.2[Nợ phải thu
(Số dư đầu kỳ)],B109)+SUMIFS(B.2[Giá có thuế],B.2[Lọc ngày BC công nợ],0,B.2[Tên khách hàng],C109)-SUMIFS(B.2[Số tiền đã thu],B.2[Lọc ngày BC công nợ],0,B.2[Tên khách hàng],C109))</f>
        <v/>
      </c>
      <c r="E109" s="53" t="str">
        <f>IF(C109="","",SUMIFS(B.2[Giá có thuế],B.2[Lọc ngày BC công nợ],1,B.2[Tên khách hàng],C109))</f>
        <v/>
      </c>
      <c r="F109" s="53" t="str">
        <f>IF(C109="","",SUMIFS(B.2[Số tiền đã thu],B.2[Lọc ngày BC công nợ],1,B.2[Tên khách hàng],C109))</f>
        <v/>
      </c>
      <c r="G109" s="53" t="str">
        <f t="shared" si="5"/>
        <v/>
      </c>
      <c r="H109" s="64"/>
      <c r="J109" s="17"/>
      <c r="K109" s="17"/>
    </row>
    <row r="110" spans="2:11" ht="27.75" customHeight="1" x14ac:dyDescent="0.2">
      <c r="B110" s="52" t="str">
        <f t="shared" si="4"/>
        <v/>
      </c>
      <c r="C110" s="53" t="str">
        <f>IF('Danh Sách Khách Hàng'!C107="","",'Danh Sách Khách Hàng'!C107)</f>
        <v/>
      </c>
      <c r="D110" s="53" t="str">
        <f>IF(C110="","",INDEX(D.2[Nợ phải thu
(Số dư đầu kỳ)],B110)+SUMIFS(B.2[Giá có thuế],B.2[Lọc ngày BC công nợ],0,B.2[Tên khách hàng],C110)-SUMIFS(B.2[Số tiền đã thu],B.2[Lọc ngày BC công nợ],0,B.2[Tên khách hàng],C110))</f>
        <v/>
      </c>
      <c r="E110" s="53" t="str">
        <f>IF(C110="","",SUMIFS(B.2[Giá có thuế],B.2[Lọc ngày BC công nợ],1,B.2[Tên khách hàng],C110))</f>
        <v/>
      </c>
      <c r="F110" s="53" t="str">
        <f>IF(C110="","",SUMIFS(B.2[Số tiền đã thu],B.2[Lọc ngày BC công nợ],1,B.2[Tên khách hàng],C110))</f>
        <v/>
      </c>
      <c r="G110" s="53" t="str">
        <f t="shared" si="5"/>
        <v/>
      </c>
      <c r="H110" s="64"/>
      <c r="J110" s="17"/>
      <c r="K110" s="17"/>
    </row>
    <row r="111" spans="2:11" ht="27.75" customHeight="1" x14ac:dyDescent="0.2">
      <c r="B111" s="52" t="str">
        <f t="shared" si="4"/>
        <v/>
      </c>
      <c r="C111" s="53" t="str">
        <f>IF('Danh Sách Khách Hàng'!C108="","",'Danh Sách Khách Hàng'!C108)</f>
        <v/>
      </c>
      <c r="D111" s="53" t="str">
        <f>IF(C111="","",INDEX(D.2[Nợ phải thu
(Số dư đầu kỳ)],B111)+SUMIFS(B.2[Giá có thuế],B.2[Lọc ngày BC công nợ],0,B.2[Tên khách hàng],C111)-SUMIFS(B.2[Số tiền đã thu],B.2[Lọc ngày BC công nợ],0,B.2[Tên khách hàng],C111))</f>
        <v/>
      </c>
      <c r="E111" s="53" t="str">
        <f>IF(C111="","",SUMIFS(B.2[Giá có thuế],B.2[Lọc ngày BC công nợ],1,B.2[Tên khách hàng],C111))</f>
        <v/>
      </c>
      <c r="F111" s="53" t="str">
        <f>IF(C111="","",SUMIFS(B.2[Số tiền đã thu],B.2[Lọc ngày BC công nợ],1,B.2[Tên khách hàng],C111))</f>
        <v/>
      </c>
      <c r="G111" s="53" t="str">
        <f t="shared" si="5"/>
        <v/>
      </c>
      <c r="H111" s="64"/>
      <c r="J111" s="17"/>
      <c r="K111" s="17"/>
    </row>
    <row r="112" spans="2:11" ht="27.75" customHeight="1" x14ac:dyDescent="0.2">
      <c r="B112" s="52" t="str">
        <f t="shared" si="4"/>
        <v/>
      </c>
      <c r="C112" s="53" t="str">
        <f>IF('Danh Sách Khách Hàng'!C109="","",'Danh Sách Khách Hàng'!C109)</f>
        <v/>
      </c>
      <c r="D112" s="53" t="str">
        <f>IF(C112="","",INDEX(D.2[Nợ phải thu
(Số dư đầu kỳ)],B112)+SUMIFS(B.2[Giá có thuế],B.2[Lọc ngày BC công nợ],0,B.2[Tên khách hàng],C112)-SUMIFS(B.2[Số tiền đã thu],B.2[Lọc ngày BC công nợ],0,B.2[Tên khách hàng],C112))</f>
        <v/>
      </c>
      <c r="E112" s="53" t="str">
        <f>IF(C112="","",SUMIFS(B.2[Giá có thuế],B.2[Lọc ngày BC công nợ],1,B.2[Tên khách hàng],C112))</f>
        <v/>
      </c>
      <c r="F112" s="53" t="str">
        <f>IF(C112="","",SUMIFS(B.2[Số tiền đã thu],B.2[Lọc ngày BC công nợ],1,B.2[Tên khách hàng],C112))</f>
        <v/>
      </c>
      <c r="G112" s="53" t="str">
        <f t="shared" si="5"/>
        <v/>
      </c>
      <c r="H112" s="64"/>
      <c r="J112" s="17"/>
      <c r="K112" s="17"/>
    </row>
    <row r="113" spans="2:11" ht="27.75" customHeight="1" x14ac:dyDescent="0.2">
      <c r="B113" s="52" t="str">
        <f t="shared" si="4"/>
        <v/>
      </c>
      <c r="C113" s="53" t="str">
        <f>IF('Danh Sách Khách Hàng'!C110="","",'Danh Sách Khách Hàng'!C110)</f>
        <v/>
      </c>
      <c r="D113" s="53" t="str">
        <f>IF(C113="","",INDEX(D.2[Nợ phải thu
(Số dư đầu kỳ)],B113)+SUMIFS(B.2[Giá có thuế],B.2[Lọc ngày BC công nợ],0,B.2[Tên khách hàng],C113)-SUMIFS(B.2[Số tiền đã thu],B.2[Lọc ngày BC công nợ],0,B.2[Tên khách hàng],C113))</f>
        <v/>
      </c>
      <c r="E113" s="53" t="str">
        <f>IF(C113="","",SUMIFS(B.2[Giá có thuế],B.2[Lọc ngày BC công nợ],1,B.2[Tên khách hàng],C113))</f>
        <v/>
      </c>
      <c r="F113" s="53" t="str">
        <f>IF(C113="","",SUMIFS(B.2[Số tiền đã thu],B.2[Lọc ngày BC công nợ],1,B.2[Tên khách hàng],C113))</f>
        <v/>
      </c>
      <c r="G113" s="53" t="str">
        <f t="shared" si="5"/>
        <v/>
      </c>
      <c r="H113" s="64"/>
      <c r="J113" s="17"/>
      <c r="K113" s="17"/>
    </row>
    <row r="114" spans="2:11" ht="27.75" customHeight="1" x14ac:dyDescent="0.2">
      <c r="B114" s="52" t="str">
        <f t="shared" si="4"/>
        <v/>
      </c>
      <c r="C114" s="53" t="str">
        <f>IF('Danh Sách Khách Hàng'!C111="","",'Danh Sách Khách Hàng'!C111)</f>
        <v/>
      </c>
      <c r="D114" s="53" t="str">
        <f>IF(C114="","",INDEX(D.2[Nợ phải thu
(Số dư đầu kỳ)],B114)+SUMIFS(B.2[Giá có thuế],B.2[Lọc ngày BC công nợ],0,B.2[Tên khách hàng],C114)-SUMIFS(B.2[Số tiền đã thu],B.2[Lọc ngày BC công nợ],0,B.2[Tên khách hàng],C114))</f>
        <v/>
      </c>
      <c r="E114" s="53" t="str">
        <f>IF(C114="","",SUMIFS(B.2[Giá có thuế],B.2[Lọc ngày BC công nợ],1,B.2[Tên khách hàng],C114))</f>
        <v/>
      </c>
      <c r="F114" s="53" t="str">
        <f>IF(C114="","",SUMIFS(B.2[Số tiền đã thu],B.2[Lọc ngày BC công nợ],1,B.2[Tên khách hàng],C114))</f>
        <v/>
      </c>
      <c r="G114" s="53" t="str">
        <f t="shared" si="5"/>
        <v/>
      </c>
      <c r="H114" s="64"/>
      <c r="J114" s="17"/>
      <c r="K114" s="17"/>
    </row>
    <row r="115" spans="2:11" ht="27.75" customHeight="1" x14ac:dyDescent="0.2">
      <c r="B115" s="52" t="str">
        <f t="shared" si="4"/>
        <v/>
      </c>
      <c r="C115" s="53" t="str">
        <f>IF('Danh Sách Khách Hàng'!C112="","",'Danh Sách Khách Hàng'!C112)</f>
        <v/>
      </c>
      <c r="D115" s="53" t="str">
        <f>IF(C115="","",INDEX(D.2[Nợ phải thu
(Số dư đầu kỳ)],B115)+SUMIFS(B.2[Giá có thuế],B.2[Lọc ngày BC công nợ],0,B.2[Tên khách hàng],C115)-SUMIFS(B.2[Số tiền đã thu],B.2[Lọc ngày BC công nợ],0,B.2[Tên khách hàng],C115))</f>
        <v/>
      </c>
      <c r="E115" s="53" t="str">
        <f>IF(C115="","",SUMIFS(B.2[Giá có thuế],B.2[Lọc ngày BC công nợ],1,B.2[Tên khách hàng],C115))</f>
        <v/>
      </c>
      <c r="F115" s="53" t="str">
        <f>IF(C115="","",SUMIFS(B.2[Số tiền đã thu],B.2[Lọc ngày BC công nợ],1,B.2[Tên khách hàng],C115))</f>
        <v/>
      </c>
      <c r="G115" s="53" t="str">
        <f t="shared" si="5"/>
        <v/>
      </c>
      <c r="H115" s="64"/>
      <c r="J115" s="17"/>
      <c r="K115" s="17"/>
    </row>
    <row r="116" spans="2:11" ht="27.75" customHeight="1" x14ac:dyDescent="0.2">
      <c r="B116" s="52" t="str">
        <f t="shared" si="4"/>
        <v/>
      </c>
      <c r="C116" s="53" t="str">
        <f>IF('Danh Sách Khách Hàng'!C113="","",'Danh Sách Khách Hàng'!C113)</f>
        <v/>
      </c>
      <c r="D116" s="53" t="str">
        <f>IF(C116="","",INDEX(D.2[Nợ phải thu
(Số dư đầu kỳ)],B116)+SUMIFS(B.2[Giá có thuế],B.2[Lọc ngày BC công nợ],0,B.2[Tên khách hàng],C116)-SUMIFS(B.2[Số tiền đã thu],B.2[Lọc ngày BC công nợ],0,B.2[Tên khách hàng],C116))</f>
        <v/>
      </c>
      <c r="E116" s="53" t="str">
        <f>IF(C116="","",SUMIFS(B.2[Giá có thuế],B.2[Lọc ngày BC công nợ],1,B.2[Tên khách hàng],C116))</f>
        <v/>
      </c>
      <c r="F116" s="53" t="str">
        <f>IF(C116="","",SUMIFS(B.2[Số tiền đã thu],B.2[Lọc ngày BC công nợ],1,B.2[Tên khách hàng],C116))</f>
        <v/>
      </c>
      <c r="G116" s="53" t="str">
        <f t="shared" si="5"/>
        <v/>
      </c>
      <c r="H116" s="64"/>
      <c r="J116" s="17"/>
      <c r="K116" s="17"/>
    </row>
    <row r="117" spans="2:11" ht="27.75" customHeight="1" x14ac:dyDescent="0.2">
      <c r="B117" s="52" t="str">
        <f t="shared" si="4"/>
        <v/>
      </c>
      <c r="C117" s="53" t="str">
        <f>IF('Danh Sách Khách Hàng'!C114="","",'Danh Sách Khách Hàng'!C114)</f>
        <v/>
      </c>
      <c r="D117" s="53" t="str">
        <f>IF(C117="","",INDEX(D.2[Nợ phải thu
(Số dư đầu kỳ)],B117)+SUMIFS(B.2[Giá có thuế],B.2[Lọc ngày BC công nợ],0,B.2[Tên khách hàng],C117)-SUMIFS(B.2[Số tiền đã thu],B.2[Lọc ngày BC công nợ],0,B.2[Tên khách hàng],C117))</f>
        <v/>
      </c>
      <c r="E117" s="53" t="str">
        <f>IF(C117="","",SUMIFS(B.2[Giá có thuế],B.2[Lọc ngày BC công nợ],1,B.2[Tên khách hàng],C117))</f>
        <v/>
      </c>
      <c r="F117" s="53" t="str">
        <f>IF(C117="","",SUMIFS(B.2[Số tiền đã thu],B.2[Lọc ngày BC công nợ],1,B.2[Tên khách hàng],C117))</f>
        <v/>
      </c>
      <c r="G117" s="53" t="str">
        <f t="shared" si="5"/>
        <v/>
      </c>
      <c r="H117" s="64"/>
      <c r="J117" s="17"/>
      <c r="K117" s="17"/>
    </row>
    <row r="118" spans="2:11" ht="27.75" customHeight="1" x14ac:dyDescent="0.2">
      <c r="B118" s="52" t="str">
        <f t="shared" si="4"/>
        <v/>
      </c>
      <c r="C118" s="53" t="str">
        <f>IF('Danh Sách Khách Hàng'!C115="","",'Danh Sách Khách Hàng'!C115)</f>
        <v/>
      </c>
      <c r="D118" s="53" t="str">
        <f>IF(C118="","",INDEX(D.2[Nợ phải thu
(Số dư đầu kỳ)],B118)+SUMIFS(B.2[Giá có thuế],B.2[Lọc ngày BC công nợ],0,B.2[Tên khách hàng],C118)-SUMIFS(B.2[Số tiền đã thu],B.2[Lọc ngày BC công nợ],0,B.2[Tên khách hàng],C118))</f>
        <v/>
      </c>
      <c r="E118" s="53" t="str">
        <f>IF(C118="","",SUMIFS(B.2[Giá có thuế],B.2[Lọc ngày BC công nợ],1,B.2[Tên khách hàng],C118))</f>
        <v/>
      </c>
      <c r="F118" s="53" t="str">
        <f>IF(C118="","",SUMIFS(B.2[Số tiền đã thu],B.2[Lọc ngày BC công nợ],1,B.2[Tên khách hàng],C118))</f>
        <v/>
      </c>
      <c r="G118" s="53" t="str">
        <f t="shared" si="5"/>
        <v/>
      </c>
      <c r="H118" s="64"/>
      <c r="J118" s="17"/>
      <c r="K118" s="17"/>
    </row>
    <row r="119" spans="2:11" ht="27.75" customHeight="1" x14ac:dyDescent="0.2">
      <c r="B119" s="52" t="str">
        <f t="shared" si="4"/>
        <v/>
      </c>
      <c r="C119" s="53" t="str">
        <f>IF('Danh Sách Khách Hàng'!C116="","",'Danh Sách Khách Hàng'!C116)</f>
        <v/>
      </c>
      <c r="D119" s="53" t="str">
        <f>IF(C119="","",INDEX(D.2[Nợ phải thu
(Số dư đầu kỳ)],B119)+SUMIFS(B.2[Giá có thuế],B.2[Lọc ngày BC công nợ],0,B.2[Tên khách hàng],C119)-SUMIFS(B.2[Số tiền đã thu],B.2[Lọc ngày BC công nợ],0,B.2[Tên khách hàng],C119))</f>
        <v/>
      </c>
      <c r="E119" s="53" t="str">
        <f>IF(C119="","",SUMIFS(B.2[Giá có thuế],B.2[Lọc ngày BC công nợ],1,B.2[Tên khách hàng],C119))</f>
        <v/>
      </c>
      <c r="F119" s="53" t="str">
        <f>IF(C119="","",SUMIFS(B.2[Số tiền đã thu],B.2[Lọc ngày BC công nợ],1,B.2[Tên khách hàng],C119))</f>
        <v/>
      </c>
      <c r="G119" s="53" t="str">
        <f t="shared" si="5"/>
        <v/>
      </c>
      <c r="H119" s="64"/>
      <c r="J119" s="17"/>
      <c r="K119" s="17"/>
    </row>
    <row r="120" spans="2:11" ht="27.75" customHeight="1" x14ac:dyDescent="0.2">
      <c r="B120" s="52" t="str">
        <f t="shared" si="4"/>
        <v/>
      </c>
      <c r="C120" s="53" t="str">
        <f>IF('Danh Sách Khách Hàng'!C117="","",'Danh Sách Khách Hàng'!C117)</f>
        <v/>
      </c>
      <c r="D120" s="53" t="str">
        <f>IF(C120="","",INDEX(D.2[Nợ phải thu
(Số dư đầu kỳ)],B120)+SUMIFS(B.2[Giá có thuế],B.2[Lọc ngày BC công nợ],0,B.2[Tên khách hàng],C120)-SUMIFS(B.2[Số tiền đã thu],B.2[Lọc ngày BC công nợ],0,B.2[Tên khách hàng],C120))</f>
        <v/>
      </c>
      <c r="E120" s="53" t="str">
        <f>IF(C120="","",SUMIFS(B.2[Giá có thuế],B.2[Lọc ngày BC công nợ],1,B.2[Tên khách hàng],C120))</f>
        <v/>
      </c>
      <c r="F120" s="53" t="str">
        <f>IF(C120="","",SUMIFS(B.2[Số tiền đã thu],B.2[Lọc ngày BC công nợ],1,B.2[Tên khách hàng],C120))</f>
        <v/>
      </c>
      <c r="G120" s="53" t="str">
        <f t="shared" si="5"/>
        <v/>
      </c>
      <c r="H120" s="64"/>
      <c r="J120" s="17"/>
      <c r="K120" s="17"/>
    </row>
    <row r="121" spans="2:11" ht="27.75" customHeight="1" x14ac:dyDescent="0.2">
      <c r="B121" s="52" t="str">
        <f t="shared" si="4"/>
        <v/>
      </c>
      <c r="C121" s="53" t="str">
        <f>IF('Danh Sách Khách Hàng'!C118="","",'Danh Sách Khách Hàng'!C118)</f>
        <v/>
      </c>
      <c r="D121" s="53" t="str">
        <f>IF(C121="","",INDEX(D.2[Nợ phải thu
(Số dư đầu kỳ)],B121)+SUMIFS(B.2[Giá có thuế],B.2[Lọc ngày BC công nợ],0,B.2[Tên khách hàng],C121)-SUMIFS(B.2[Số tiền đã thu],B.2[Lọc ngày BC công nợ],0,B.2[Tên khách hàng],C121))</f>
        <v/>
      </c>
      <c r="E121" s="53" t="str">
        <f>IF(C121="","",SUMIFS(B.2[Giá có thuế],B.2[Lọc ngày BC công nợ],1,B.2[Tên khách hàng],C121))</f>
        <v/>
      </c>
      <c r="F121" s="53" t="str">
        <f>IF(C121="","",SUMIFS(B.2[Số tiền đã thu],B.2[Lọc ngày BC công nợ],1,B.2[Tên khách hàng],C121))</f>
        <v/>
      </c>
      <c r="G121" s="53" t="str">
        <f t="shared" si="5"/>
        <v/>
      </c>
      <c r="H121" s="64"/>
      <c r="J121" s="17"/>
      <c r="K121" s="17"/>
    </row>
    <row r="122" spans="2:11" ht="27.75" customHeight="1" x14ac:dyDescent="0.2">
      <c r="B122" s="52" t="str">
        <f t="shared" si="4"/>
        <v/>
      </c>
      <c r="C122" s="53" t="str">
        <f>IF('Danh Sách Khách Hàng'!C119="","",'Danh Sách Khách Hàng'!C119)</f>
        <v/>
      </c>
      <c r="D122" s="53" t="str">
        <f>IF(C122="","",INDEX(D.2[Nợ phải thu
(Số dư đầu kỳ)],B122)+SUMIFS(B.2[Giá có thuế],B.2[Lọc ngày BC công nợ],0,B.2[Tên khách hàng],C122)-SUMIFS(B.2[Số tiền đã thu],B.2[Lọc ngày BC công nợ],0,B.2[Tên khách hàng],C122))</f>
        <v/>
      </c>
      <c r="E122" s="53" t="str">
        <f>IF(C122="","",SUMIFS(B.2[Giá có thuế],B.2[Lọc ngày BC công nợ],1,B.2[Tên khách hàng],C122))</f>
        <v/>
      </c>
      <c r="F122" s="53" t="str">
        <f>IF(C122="","",SUMIFS(B.2[Số tiền đã thu],B.2[Lọc ngày BC công nợ],1,B.2[Tên khách hàng],C122))</f>
        <v/>
      </c>
      <c r="G122" s="53" t="str">
        <f t="shared" si="5"/>
        <v/>
      </c>
      <c r="H122" s="64"/>
      <c r="J122" s="17"/>
      <c r="K122" s="17"/>
    </row>
    <row r="123" spans="2:11" ht="27.75" customHeight="1" x14ac:dyDescent="0.2">
      <c r="B123" s="52" t="str">
        <f t="shared" si="4"/>
        <v/>
      </c>
      <c r="C123" s="53" t="str">
        <f>IF('Danh Sách Khách Hàng'!C120="","",'Danh Sách Khách Hàng'!C120)</f>
        <v/>
      </c>
      <c r="D123" s="53" t="str">
        <f>IF(C123="","",INDEX(D.2[Nợ phải thu
(Số dư đầu kỳ)],B123)+SUMIFS(B.2[Giá có thuế],B.2[Lọc ngày BC công nợ],0,B.2[Tên khách hàng],C123)-SUMIFS(B.2[Số tiền đã thu],B.2[Lọc ngày BC công nợ],0,B.2[Tên khách hàng],C123))</f>
        <v/>
      </c>
      <c r="E123" s="53" t="str">
        <f>IF(C123="","",SUMIFS(B.2[Giá có thuế],B.2[Lọc ngày BC công nợ],1,B.2[Tên khách hàng],C123))</f>
        <v/>
      </c>
      <c r="F123" s="53" t="str">
        <f>IF(C123="","",SUMIFS(B.2[Số tiền đã thu],B.2[Lọc ngày BC công nợ],1,B.2[Tên khách hàng],C123))</f>
        <v/>
      </c>
      <c r="G123" s="53" t="str">
        <f t="shared" si="5"/>
        <v/>
      </c>
      <c r="H123" s="64"/>
      <c r="J123" s="17"/>
      <c r="K123" s="17"/>
    </row>
    <row r="124" spans="2:11" ht="27.75" customHeight="1" x14ac:dyDescent="0.2">
      <c r="B124" s="52" t="str">
        <f t="shared" si="4"/>
        <v/>
      </c>
      <c r="C124" s="53" t="str">
        <f>IF('Danh Sách Khách Hàng'!C121="","",'Danh Sách Khách Hàng'!C121)</f>
        <v/>
      </c>
      <c r="D124" s="53" t="str">
        <f>IF(C124="","",INDEX(D.2[Nợ phải thu
(Số dư đầu kỳ)],B124)+SUMIFS(B.2[Giá có thuế],B.2[Lọc ngày BC công nợ],0,B.2[Tên khách hàng],C124)-SUMIFS(B.2[Số tiền đã thu],B.2[Lọc ngày BC công nợ],0,B.2[Tên khách hàng],C124))</f>
        <v/>
      </c>
      <c r="E124" s="53" t="str">
        <f>IF(C124="","",SUMIFS(B.2[Giá có thuế],B.2[Lọc ngày BC công nợ],1,B.2[Tên khách hàng],C124))</f>
        <v/>
      </c>
      <c r="F124" s="53" t="str">
        <f>IF(C124="","",SUMIFS(B.2[Số tiền đã thu],B.2[Lọc ngày BC công nợ],1,B.2[Tên khách hàng],C124))</f>
        <v/>
      </c>
      <c r="G124" s="53" t="str">
        <f t="shared" si="5"/>
        <v/>
      </c>
      <c r="H124" s="64"/>
      <c r="J124" s="17"/>
      <c r="K124" s="17"/>
    </row>
    <row r="125" spans="2:11" ht="27.75" customHeight="1" x14ac:dyDescent="0.2">
      <c r="B125" s="52" t="str">
        <f t="shared" si="4"/>
        <v/>
      </c>
      <c r="C125" s="53" t="str">
        <f>IF('Danh Sách Khách Hàng'!C122="","",'Danh Sách Khách Hàng'!C122)</f>
        <v/>
      </c>
      <c r="D125" s="53" t="str">
        <f>IF(C125="","",INDEX(D.2[Nợ phải thu
(Số dư đầu kỳ)],B125)+SUMIFS(B.2[Giá có thuế],B.2[Lọc ngày BC công nợ],0,B.2[Tên khách hàng],C125)-SUMIFS(B.2[Số tiền đã thu],B.2[Lọc ngày BC công nợ],0,B.2[Tên khách hàng],C125))</f>
        <v/>
      </c>
      <c r="E125" s="53" t="str">
        <f>IF(C125="","",SUMIFS(B.2[Giá có thuế],B.2[Lọc ngày BC công nợ],1,B.2[Tên khách hàng],C125))</f>
        <v/>
      </c>
      <c r="F125" s="53" t="str">
        <f>IF(C125="","",SUMIFS(B.2[Số tiền đã thu],B.2[Lọc ngày BC công nợ],1,B.2[Tên khách hàng],C125))</f>
        <v/>
      </c>
      <c r="G125" s="53" t="str">
        <f t="shared" si="5"/>
        <v/>
      </c>
      <c r="H125" s="64"/>
      <c r="J125" s="17"/>
      <c r="K125" s="17"/>
    </row>
    <row r="126" spans="2:11" ht="27.75" customHeight="1" x14ac:dyDescent="0.2">
      <c r="B126" s="52" t="str">
        <f t="shared" si="4"/>
        <v/>
      </c>
      <c r="C126" s="53" t="str">
        <f>IF('Danh Sách Khách Hàng'!C123="","",'Danh Sách Khách Hàng'!C123)</f>
        <v/>
      </c>
      <c r="D126" s="53" t="str">
        <f>IF(C126="","",INDEX(D.2[Nợ phải thu
(Số dư đầu kỳ)],B126)+SUMIFS(B.2[Giá có thuế],B.2[Lọc ngày BC công nợ],0,B.2[Tên khách hàng],C126)-SUMIFS(B.2[Số tiền đã thu],B.2[Lọc ngày BC công nợ],0,B.2[Tên khách hàng],C126))</f>
        <v/>
      </c>
      <c r="E126" s="53" t="str">
        <f>IF(C126="","",SUMIFS(B.2[Giá có thuế],B.2[Lọc ngày BC công nợ],1,B.2[Tên khách hàng],C126))</f>
        <v/>
      </c>
      <c r="F126" s="53" t="str">
        <f>IF(C126="","",SUMIFS(B.2[Số tiền đã thu],B.2[Lọc ngày BC công nợ],1,B.2[Tên khách hàng],C126))</f>
        <v/>
      </c>
      <c r="G126" s="53" t="str">
        <f t="shared" si="5"/>
        <v/>
      </c>
      <c r="H126" s="64"/>
      <c r="J126" s="17"/>
      <c r="K126" s="17"/>
    </row>
    <row r="127" spans="2:11" ht="27.75" customHeight="1" x14ac:dyDescent="0.2">
      <c r="B127" s="52" t="str">
        <f t="shared" si="4"/>
        <v/>
      </c>
      <c r="C127" s="53" t="str">
        <f>IF('Danh Sách Khách Hàng'!C124="","",'Danh Sách Khách Hàng'!C124)</f>
        <v/>
      </c>
      <c r="D127" s="53" t="str">
        <f>IF(C127="","",INDEX(D.2[Nợ phải thu
(Số dư đầu kỳ)],B127)+SUMIFS(B.2[Giá có thuế],B.2[Lọc ngày BC công nợ],0,B.2[Tên khách hàng],C127)-SUMIFS(B.2[Số tiền đã thu],B.2[Lọc ngày BC công nợ],0,B.2[Tên khách hàng],C127))</f>
        <v/>
      </c>
      <c r="E127" s="53" t="str">
        <f>IF(C127="","",SUMIFS(B.2[Giá có thuế],B.2[Lọc ngày BC công nợ],1,B.2[Tên khách hàng],C127))</f>
        <v/>
      </c>
      <c r="F127" s="53" t="str">
        <f>IF(C127="","",SUMIFS(B.2[Số tiền đã thu],B.2[Lọc ngày BC công nợ],1,B.2[Tên khách hàng],C127))</f>
        <v/>
      </c>
      <c r="G127" s="53" t="str">
        <f t="shared" si="5"/>
        <v/>
      </c>
      <c r="H127" s="64"/>
      <c r="J127" s="17"/>
      <c r="K127" s="17"/>
    </row>
    <row r="128" spans="2:11" ht="27.75" customHeight="1" x14ac:dyDescent="0.2">
      <c r="B128" s="52" t="str">
        <f t="shared" si="4"/>
        <v/>
      </c>
      <c r="C128" s="53" t="str">
        <f>IF('Danh Sách Khách Hàng'!C125="","",'Danh Sách Khách Hàng'!C125)</f>
        <v/>
      </c>
      <c r="D128" s="53" t="str">
        <f>IF(C128="","",INDEX(D.2[Nợ phải thu
(Số dư đầu kỳ)],B128)+SUMIFS(B.2[Giá có thuế],B.2[Lọc ngày BC công nợ],0,B.2[Tên khách hàng],C128)-SUMIFS(B.2[Số tiền đã thu],B.2[Lọc ngày BC công nợ],0,B.2[Tên khách hàng],C128))</f>
        <v/>
      </c>
      <c r="E128" s="53" t="str">
        <f>IF(C128="","",SUMIFS(B.2[Giá có thuế],B.2[Lọc ngày BC công nợ],1,B.2[Tên khách hàng],C128))</f>
        <v/>
      </c>
      <c r="F128" s="53" t="str">
        <f>IF(C128="","",SUMIFS(B.2[Số tiền đã thu],B.2[Lọc ngày BC công nợ],1,B.2[Tên khách hàng],C128))</f>
        <v/>
      </c>
      <c r="G128" s="53" t="str">
        <f t="shared" si="5"/>
        <v/>
      </c>
      <c r="H128" s="64"/>
      <c r="J128" s="17"/>
      <c r="K128" s="17"/>
    </row>
    <row r="129" spans="2:11" ht="27.75" customHeight="1" x14ac:dyDescent="0.2">
      <c r="B129" s="52" t="str">
        <f t="shared" si="4"/>
        <v/>
      </c>
      <c r="C129" s="53" t="str">
        <f>IF('Danh Sách Khách Hàng'!C126="","",'Danh Sách Khách Hàng'!C126)</f>
        <v/>
      </c>
      <c r="D129" s="53" t="str">
        <f>IF(C129="","",INDEX(D.2[Nợ phải thu
(Số dư đầu kỳ)],B129)+SUMIFS(B.2[Giá có thuế],B.2[Lọc ngày BC công nợ],0,B.2[Tên khách hàng],C129)-SUMIFS(B.2[Số tiền đã thu],B.2[Lọc ngày BC công nợ],0,B.2[Tên khách hàng],C129))</f>
        <v/>
      </c>
      <c r="E129" s="53" t="str">
        <f>IF(C129="","",SUMIFS(B.2[Giá có thuế],B.2[Lọc ngày BC công nợ],1,B.2[Tên khách hàng],C129))</f>
        <v/>
      </c>
      <c r="F129" s="53" t="str">
        <f>IF(C129="","",SUMIFS(B.2[Số tiền đã thu],B.2[Lọc ngày BC công nợ],1,B.2[Tên khách hàng],C129))</f>
        <v/>
      </c>
      <c r="G129" s="53" t="str">
        <f t="shared" si="5"/>
        <v/>
      </c>
      <c r="H129" s="64"/>
      <c r="J129" s="17"/>
      <c r="K129" s="17"/>
    </row>
    <row r="130" spans="2:11" ht="27.75" customHeight="1" x14ac:dyDescent="0.2">
      <c r="B130" s="52" t="str">
        <f t="shared" si="4"/>
        <v/>
      </c>
      <c r="C130" s="53" t="str">
        <f>IF('Danh Sách Khách Hàng'!C127="","",'Danh Sách Khách Hàng'!C127)</f>
        <v/>
      </c>
      <c r="D130" s="53" t="str">
        <f>IF(C130="","",INDEX(D.2[Nợ phải thu
(Số dư đầu kỳ)],B130)+SUMIFS(B.2[Giá có thuế],B.2[Lọc ngày BC công nợ],0,B.2[Tên khách hàng],C130)-SUMIFS(B.2[Số tiền đã thu],B.2[Lọc ngày BC công nợ],0,B.2[Tên khách hàng],C130))</f>
        <v/>
      </c>
      <c r="E130" s="53" t="str">
        <f>IF(C130="","",SUMIFS(B.2[Giá có thuế],B.2[Lọc ngày BC công nợ],1,B.2[Tên khách hàng],C130))</f>
        <v/>
      </c>
      <c r="F130" s="53" t="str">
        <f>IF(C130="","",SUMIFS(B.2[Số tiền đã thu],B.2[Lọc ngày BC công nợ],1,B.2[Tên khách hàng],C130))</f>
        <v/>
      </c>
      <c r="G130" s="53" t="str">
        <f t="shared" si="5"/>
        <v/>
      </c>
      <c r="H130" s="64"/>
      <c r="J130" s="17"/>
      <c r="K130" s="17"/>
    </row>
    <row r="131" spans="2:11" ht="27.75" customHeight="1" x14ac:dyDescent="0.2">
      <c r="B131" s="52" t="str">
        <f t="shared" si="4"/>
        <v/>
      </c>
      <c r="C131" s="53" t="str">
        <f>IF('Danh Sách Khách Hàng'!C128="","",'Danh Sách Khách Hàng'!C128)</f>
        <v/>
      </c>
      <c r="D131" s="53" t="str">
        <f>IF(C131="","",INDEX(D.2[Nợ phải thu
(Số dư đầu kỳ)],B131)+SUMIFS(B.2[Giá có thuế],B.2[Lọc ngày BC công nợ],0,B.2[Tên khách hàng],C131)-SUMIFS(B.2[Số tiền đã thu],B.2[Lọc ngày BC công nợ],0,B.2[Tên khách hàng],C131))</f>
        <v/>
      </c>
      <c r="E131" s="53" t="str">
        <f>IF(C131="","",SUMIFS(B.2[Giá có thuế],B.2[Lọc ngày BC công nợ],1,B.2[Tên khách hàng],C131))</f>
        <v/>
      </c>
      <c r="F131" s="53" t="str">
        <f>IF(C131="","",SUMIFS(B.2[Số tiền đã thu],B.2[Lọc ngày BC công nợ],1,B.2[Tên khách hàng],C131))</f>
        <v/>
      </c>
      <c r="G131" s="53" t="str">
        <f t="shared" si="5"/>
        <v/>
      </c>
      <c r="H131" s="64"/>
      <c r="J131" s="17"/>
      <c r="K131" s="17"/>
    </row>
    <row r="132" spans="2:11" ht="27.75" customHeight="1" x14ac:dyDescent="0.2">
      <c r="B132" s="52" t="str">
        <f t="shared" si="4"/>
        <v/>
      </c>
      <c r="C132" s="53" t="str">
        <f>IF('Danh Sách Khách Hàng'!C129="","",'Danh Sách Khách Hàng'!C129)</f>
        <v/>
      </c>
      <c r="D132" s="53" t="str">
        <f>IF(C132="","",INDEX(D.2[Nợ phải thu
(Số dư đầu kỳ)],B132)+SUMIFS(B.2[Giá có thuế],B.2[Lọc ngày BC công nợ],0,B.2[Tên khách hàng],C132)-SUMIFS(B.2[Số tiền đã thu],B.2[Lọc ngày BC công nợ],0,B.2[Tên khách hàng],C132))</f>
        <v/>
      </c>
      <c r="E132" s="53" t="str">
        <f>IF(C132="","",SUMIFS(B.2[Giá có thuế],B.2[Lọc ngày BC công nợ],1,B.2[Tên khách hàng],C132))</f>
        <v/>
      </c>
      <c r="F132" s="53" t="str">
        <f>IF(C132="","",SUMIFS(B.2[Số tiền đã thu],B.2[Lọc ngày BC công nợ],1,B.2[Tên khách hàng],C132))</f>
        <v/>
      </c>
      <c r="G132" s="53" t="str">
        <f t="shared" si="5"/>
        <v/>
      </c>
      <c r="H132" s="64"/>
      <c r="J132" s="17"/>
      <c r="K132" s="17"/>
    </row>
    <row r="133" spans="2:11" ht="27.75" customHeight="1" x14ac:dyDescent="0.2">
      <c r="B133" s="52" t="str">
        <f t="shared" si="4"/>
        <v/>
      </c>
      <c r="C133" s="53" t="str">
        <f>IF('Danh Sách Khách Hàng'!C130="","",'Danh Sách Khách Hàng'!C130)</f>
        <v/>
      </c>
      <c r="D133" s="53" t="str">
        <f>IF(C133="","",INDEX(D.2[Nợ phải thu
(Số dư đầu kỳ)],B133)+SUMIFS(B.2[Giá có thuế],B.2[Lọc ngày BC công nợ],0,B.2[Tên khách hàng],C133)-SUMIFS(B.2[Số tiền đã thu],B.2[Lọc ngày BC công nợ],0,B.2[Tên khách hàng],C133))</f>
        <v/>
      </c>
      <c r="E133" s="53" t="str">
        <f>IF(C133="","",SUMIFS(B.2[Giá có thuế],B.2[Lọc ngày BC công nợ],1,B.2[Tên khách hàng],C133))</f>
        <v/>
      </c>
      <c r="F133" s="53" t="str">
        <f>IF(C133="","",SUMIFS(B.2[Số tiền đã thu],B.2[Lọc ngày BC công nợ],1,B.2[Tên khách hàng],C133))</f>
        <v/>
      </c>
      <c r="G133" s="53" t="str">
        <f t="shared" si="5"/>
        <v/>
      </c>
      <c r="H133" s="64"/>
      <c r="J133" s="17"/>
      <c r="K133" s="17"/>
    </row>
    <row r="134" spans="2:11" ht="27.75" customHeight="1" x14ac:dyDescent="0.2">
      <c r="B134" s="52" t="str">
        <f t="shared" si="4"/>
        <v/>
      </c>
      <c r="C134" s="53" t="str">
        <f>IF('Danh Sách Khách Hàng'!C131="","",'Danh Sách Khách Hàng'!C131)</f>
        <v/>
      </c>
      <c r="D134" s="53" t="str">
        <f>IF(C134="","",INDEX(D.2[Nợ phải thu
(Số dư đầu kỳ)],B134)+SUMIFS(B.2[Giá có thuế],B.2[Lọc ngày BC công nợ],0,B.2[Tên khách hàng],C134)-SUMIFS(B.2[Số tiền đã thu],B.2[Lọc ngày BC công nợ],0,B.2[Tên khách hàng],C134))</f>
        <v/>
      </c>
      <c r="E134" s="53" t="str">
        <f>IF(C134="","",SUMIFS(B.2[Giá có thuế],B.2[Lọc ngày BC công nợ],1,B.2[Tên khách hàng],C134))</f>
        <v/>
      </c>
      <c r="F134" s="53" t="str">
        <f>IF(C134="","",SUMIFS(B.2[Số tiền đã thu],B.2[Lọc ngày BC công nợ],1,B.2[Tên khách hàng],C134))</f>
        <v/>
      </c>
      <c r="G134" s="53" t="str">
        <f t="shared" si="5"/>
        <v/>
      </c>
      <c r="H134" s="64"/>
      <c r="J134" s="17"/>
      <c r="K134" s="17"/>
    </row>
    <row r="135" spans="2:11" ht="27.75" customHeight="1" x14ac:dyDescent="0.2">
      <c r="B135" s="52" t="str">
        <f t="shared" si="4"/>
        <v/>
      </c>
      <c r="C135" s="53" t="str">
        <f>IF('Danh Sách Khách Hàng'!C132="","",'Danh Sách Khách Hàng'!C132)</f>
        <v/>
      </c>
      <c r="D135" s="53" t="str">
        <f>IF(C135="","",INDEX(D.2[Nợ phải thu
(Số dư đầu kỳ)],B135)+SUMIFS(B.2[Giá có thuế],B.2[Lọc ngày BC công nợ],0,B.2[Tên khách hàng],C135)-SUMIFS(B.2[Số tiền đã thu],B.2[Lọc ngày BC công nợ],0,B.2[Tên khách hàng],C135))</f>
        <v/>
      </c>
      <c r="E135" s="53" t="str">
        <f>IF(C135="","",SUMIFS(B.2[Giá có thuế],B.2[Lọc ngày BC công nợ],1,B.2[Tên khách hàng],C135))</f>
        <v/>
      </c>
      <c r="F135" s="53" t="str">
        <f>IF(C135="","",SUMIFS(B.2[Số tiền đã thu],B.2[Lọc ngày BC công nợ],1,B.2[Tên khách hàng],C135))</f>
        <v/>
      </c>
      <c r="G135" s="53" t="str">
        <f t="shared" si="5"/>
        <v/>
      </c>
      <c r="H135" s="64"/>
      <c r="J135" s="17"/>
      <c r="K135" s="17"/>
    </row>
    <row r="136" spans="2:11" ht="27.75" customHeight="1" x14ac:dyDescent="0.2">
      <c r="B136" s="52" t="str">
        <f t="shared" si="4"/>
        <v/>
      </c>
      <c r="C136" s="53" t="str">
        <f>IF('Danh Sách Khách Hàng'!C133="","",'Danh Sách Khách Hàng'!C133)</f>
        <v/>
      </c>
      <c r="D136" s="53" t="str">
        <f>IF(C136="","",INDEX(D.2[Nợ phải thu
(Số dư đầu kỳ)],B136)+SUMIFS(B.2[Giá có thuế],B.2[Lọc ngày BC công nợ],0,B.2[Tên khách hàng],C136)-SUMIFS(B.2[Số tiền đã thu],B.2[Lọc ngày BC công nợ],0,B.2[Tên khách hàng],C136))</f>
        <v/>
      </c>
      <c r="E136" s="53" t="str">
        <f>IF(C136="","",SUMIFS(B.2[Giá có thuế],B.2[Lọc ngày BC công nợ],1,B.2[Tên khách hàng],C136))</f>
        <v/>
      </c>
      <c r="F136" s="53" t="str">
        <f>IF(C136="","",SUMIFS(B.2[Số tiền đã thu],B.2[Lọc ngày BC công nợ],1,B.2[Tên khách hàng],C136))</f>
        <v/>
      </c>
      <c r="G136" s="53" t="str">
        <f t="shared" si="5"/>
        <v/>
      </c>
      <c r="H136" s="64"/>
      <c r="J136" s="17"/>
      <c r="K136" s="17"/>
    </row>
    <row r="137" spans="2:11" ht="27.75" customHeight="1" x14ac:dyDescent="0.2">
      <c r="B137" s="52" t="str">
        <f t="shared" si="4"/>
        <v/>
      </c>
      <c r="C137" s="53" t="str">
        <f>IF('Danh Sách Khách Hàng'!C134="","",'Danh Sách Khách Hàng'!C134)</f>
        <v/>
      </c>
      <c r="D137" s="53" t="str">
        <f>IF(C137="","",INDEX(D.2[Nợ phải thu
(Số dư đầu kỳ)],B137)+SUMIFS(B.2[Giá có thuế],B.2[Lọc ngày BC công nợ],0,B.2[Tên khách hàng],C137)-SUMIFS(B.2[Số tiền đã thu],B.2[Lọc ngày BC công nợ],0,B.2[Tên khách hàng],C137))</f>
        <v/>
      </c>
      <c r="E137" s="53" t="str">
        <f>IF(C137="","",SUMIFS(B.2[Giá có thuế],B.2[Lọc ngày BC công nợ],1,B.2[Tên khách hàng],C137))</f>
        <v/>
      </c>
      <c r="F137" s="53" t="str">
        <f>IF(C137="","",SUMIFS(B.2[Số tiền đã thu],B.2[Lọc ngày BC công nợ],1,B.2[Tên khách hàng],C137))</f>
        <v/>
      </c>
      <c r="G137" s="53" t="str">
        <f t="shared" si="5"/>
        <v/>
      </c>
      <c r="H137" s="64"/>
      <c r="J137" s="17"/>
      <c r="K137" s="17"/>
    </row>
    <row r="138" spans="2:11" ht="27.75" customHeight="1" x14ac:dyDescent="0.2">
      <c r="B138" s="52" t="str">
        <f t="shared" si="4"/>
        <v/>
      </c>
      <c r="C138" s="53" t="str">
        <f>IF('Danh Sách Khách Hàng'!C135="","",'Danh Sách Khách Hàng'!C135)</f>
        <v/>
      </c>
      <c r="D138" s="53" t="str">
        <f>IF(C138="","",INDEX(D.2[Nợ phải thu
(Số dư đầu kỳ)],B138)+SUMIFS(B.2[Giá có thuế],B.2[Lọc ngày BC công nợ],0,B.2[Tên khách hàng],C138)-SUMIFS(B.2[Số tiền đã thu],B.2[Lọc ngày BC công nợ],0,B.2[Tên khách hàng],C138))</f>
        <v/>
      </c>
      <c r="E138" s="53" t="str">
        <f>IF(C138="","",SUMIFS(B.2[Giá có thuế],B.2[Lọc ngày BC công nợ],1,B.2[Tên khách hàng],C138))</f>
        <v/>
      </c>
      <c r="F138" s="53" t="str">
        <f>IF(C138="","",SUMIFS(B.2[Số tiền đã thu],B.2[Lọc ngày BC công nợ],1,B.2[Tên khách hàng],C138))</f>
        <v/>
      </c>
      <c r="G138" s="53" t="str">
        <f t="shared" si="5"/>
        <v/>
      </c>
      <c r="H138" s="64"/>
      <c r="J138" s="17"/>
      <c r="K138" s="17"/>
    </row>
    <row r="139" spans="2:11" ht="27.75" customHeight="1" x14ac:dyDescent="0.2">
      <c r="B139" s="52" t="str">
        <f t="shared" si="4"/>
        <v/>
      </c>
      <c r="C139" s="53" t="str">
        <f>IF('Danh Sách Khách Hàng'!C136="","",'Danh Sách Khách Hàng'!C136)</f>
        <v/>
      </c>
      <c r="D139" s="53" t="str">
        <f>IF(C139="","",INDEX(D.2[Nợ phải thu
(Số dư đầu kỳ)],B139)+SUMIFS(B.2[Giá có thuế],B.2[Lọc ngày BC công nợ],0,B.2[Tên khách hàng],C139)-SUMIFS(B.2[Số tiền đã thu],B.2[Lọc ngày BC công nợ],0,B.2[Tên khách hàng],C139))</f>
        <v/>
      </c>
      <c r="E139" s="53" t="str">
        <f>IF(C139="","",SUMIFS(B.2[Giá có thuế],B.2[Lọc ngày BC công nợ],1,B.2[Tên khách hàng],C139))</f>
        <v/>
      </c>
      <c r="F139" s="53" t="str">
        <f>IF(C139="","",SUMIFS(B.2[Số tiền đã thu],B.2[Lọc ngày BC công nợ],1,B.2[Tên khách hàng],C139))</f>
        <v/>
      </c>
      <c r="G139" s="53" t="str">
        <f t="shared" si="5"/>
        <v/>
      </c>
      <c r="H139" s="64"/>
      <c r="J139" s="17"/>
      <c r="K139" s="17"/>
    </row>
    <row r="140" spans="2:11" ht="27.75" customHeight="1" x14ac:dyDescent="0.2">
      <c r="B140" s="52" t="str">
        <f t="shared" ref="B140:B203" si="6">IF(C140="","",ROW(A140)-5)</f>
        <v/>
      </c>
      <c r="C140" s="53" t="str">
        <f>IF('Danh Sách Khách Hàng'!C137="","",'Danh Sách Khách Hàng'!C137)</f>
        <v/>
      </c>
      <c r="D140" s="53" t="str">
        <f>IF(C140="","",INDEX(D.2[Nợ phải thu
(Số dư đầu kỳ)],B140)+SUMIFS(B.2[Giá có thuế],B.2[Lọc ngày BC công nợ],0,B.2[Tên khách hàng],C140)-SUMIFS(B.2[Số tiền đã thu],B.2[Lọc ngày BC công nợ],0,B.2[Tên khách hàng],C140))</f>
        <v/>
      </c>
      <c r="E140" s="53" t="str">
        <f>IF(C140="","",SUMIFS(B.2[Giá có thuế],B.2[Lọc ngày BC công nợ],1,B.2[Tên khách hàng],C140))</f>
        <v/>
      </c>
      <c r="F140" s="53" t="str">
        <f>IF(C140="","",SUMIFS(B.2[Số tiền đã thu],B.2[Lọc ngày BC công nợ],1,B.2[Tên khách hàng],C140))</f>
        <v/>
      </c>
      <c r="G140" s="53" t="str">
        <f t="shared" ref="G140:G203" si="7">IF(C140="","",SUM(D140,E140)-F140)</f>
        <v/>
      </c>
      <c r="H140" s="64"/>
      <c r="J140" s="17"/>
      <c r="K140" s="17"/>
    </row>
    <row r="141" spans="2:11" ht="27.75" customHeight="1" x14ac:dyDescent="0.2">
      <c r="B141" s="52" t="str">
        <f t="shared" si="6"/>
        <v/>
      </c>
      <c r="C141" s="53" t="str">
        <f>IF('Danh Sách Khách Hàng'!C138="","",'Danh Sách Khách Hàng'!C138)</f>
        <v/>
      </c>
      <c r="D141" s="53" t="str">
        <f>IF(C141="","",INDEX(D.2[Nợ phải thu
(Số dư đầu kỳ)],B141)+SUMIFS(B.2[Giá có thuế],B.2[Lọc ngày BC công nợ],0,B.2[Tên khách hàng],C141)-SUMIFS(B.2[Số tiền đã thu],B.2[Lọc ngày BC công nợ],0,B.2[Tên khách hàng],C141))</f>
        <v/>
      </c>
      <c r="E141" s="53" t="str">
        <f>IF(C141="","",SUMIFS(B.2[Giá có thuế],B.2[Lọc ngày BC công nợ],1,B.2[Tên khách hàng],C141))</f>
        <v/>
      </c>
      <c r="F141" s="53" t="str">
        <f>IF(C141="","",SUMIFS(B.2[Số tiền đã thu],B.2[Lọc ngày BC công nợ],1,B.2[Tên khách hàng],C141))</f>
        <v/>
      </c>
      <c r="G141" s="53" t="str">
        <f t="shared" si="7"/>
        <v/>
      </c>
      <c r="H141" s="64"/>
      <c r="J141" s="17"/>
      <c r="K141" s="17"/>
    </row>
    <row r="142" spans="2:11" ht="27.75" customHeight="1" x14ac:dyDescent="0.2">
      <c r="B142" s="52" t="str">
        <f t="shared" si="6"/>
        <v/>
      </c>
      <c r="C142" s="53" t="str">
        <f>IF('Danh Sách Khách Hàng'!C139="","",'Danh Sách Khách Hàng'!C139)</f>
        <v/>
      </c>
      <c r="D142" s="53" t="str">
        <f>IF(C142="","",INDEX(D.2[Nợ phải thu
(Số dư đầu kỳ)],B142)+SUMIFS(B.2[Giá có thuế],B.2[Lọc ngày BC công nợ],0,B.2[Tên khách hàng],C142)-SUMIFS(B.2[Số tiền đã thu],B.2[Lọc ngày BC công nợ],0,B.2[Tên khách hàng],C142))</f>
        <v/>
      </c>
      <c r="E142" s="53" t="str">
        <f>IF(C142="","",SUMIFS(B.2[Giá có thuế],B.2[Lọc ngày BC công nợ],1,B.2[Tên khách hàng],C142))</f>
        <v/>
      </c>
      <c r="F142" s="53" t="str">
        <f>IF(C142="","",SUMIFS(B.2[Số tiền đã thu],B.2[Lọc ngày BC công nợ],1,B.2[Tên khách hàng],C142))</f>
        <v/>
      </c>
      <c r="G142" s="53" t="str">
        <f t="shared" si="7"/>
        <v/>
      </c>
      <c r="H142" s="64"/>
      <c r="J142" s="17"/>
      <c r="K142" s="17"/>
    </row>
    <row r="143" spans="2:11" ht="27.75" customHeight="1" x14ac:dyDescent="0.2">
      <c r="B143" s="52" t="str">
        <f t="shared" si="6"/>
        <v/>
      </c>
      <c r="C143" s="53" t="str">
        <f>IF('Danh Sách Khách Hàng'!C140="","",'Danh Sách Khách Hàng'!C140)</f>
        <v/>
      </c>
      <c r="D143" s="53" t="str">
        <f>IF(C143="","",INDEX(D.2[Nợ phải thu
(Số dư đầu kỳ)],B143)+SUMIFS(B.2[Giá có thuế],B.2[Lọc ngày BC công nợ],0,B.2[Tên khách hàng],C143)-SUMIFS(B.2[Số tiền đã thu],B.2[Lọc ngày BC công nợ],0,B.2[Tên khách hàng],C143))</f>
        <v/>
      </c>
      <c r="E143" s="53" t="str">
        <f>IF(C143="","",SUMIFS(B.2[Giá có thuế],B.2[Lọc ngày BC công nợ],1,B.2[Tên khách hàng],C143))</f>
        <v/>
      </c>
      <c r="F143" s="53" t="str">
        <f>IF(C143="","",SUMIFS(B.2[Số tiền đã thu],B.2[Lọc ngày BC công nợ],1,B.2[Tên khách hàng],C143))</f>
        <v/>
      </c>
      <c r="G143" s="53" t="str">
        <f t="shared" si="7"/>
        <v/>
      </c>
      <c r="H143" s="64"/>
      <c r="J143" s="17"/>
      <c r="K143" s="17"/>
    </row>
    <row r="144" spans="2:11" ht="27.75" customHeight="1" x14ac:dyDescent="0.2">
      <c r="B144" s="52" t="str">
        <f t="shared" si="6"/>
        <v/>
      </c>
      <c r="C144" s="53" t="str">
        <f>IF('Danh Sách Khách Hàng'!C141="","",'Danh Sách Khách Hàng'!C141)</f>
        <v/>
      </c>
      <c r="D144" s="53" t="str">
        <f>IF(C144="","",INDEX(D.2[Nợ phải thu
(Số dư đầu kỳ)],B144)+SUMIFS(B.2[Giá có thuế],B.2[Lọc ngày BC công nợ],0,B.2[Tên khách hàng],C144)-SUMIFS(B.2[Số tiền đã thu],B.2[Lọc ngày BC công nợ],0,B.2[Tên khách hàng],C144))</f>
        <v/>
      </c>
      <c r="E144" s="53" t="str">
        <f>IF(C144="","",SUMIFS(B.2[Giá có thuế],B.2[Lọc ngày BC công nợ],1,B.2[Tên khách hàng],C144))</f>
        <v/>
      </c>
      <c r="F144" s="53" t="str">
        <f>IF(C144="","",SUMIFS(B.2[Số tiền đã thu],B.2[Lọc ngày BC công nợ],1,B.2[Tên khách hàng],C144))</f>
        <v/>
      </c>
      <c r="G144" s="53" t="str">
        <f t="shared" si="7"/>
        <v/>
      </c>
      <c r="H144" s="64"/>
      <c r="J144" s="17"/>
      <c r="K144" s="17"/>
    </row>
    <row r="145" spans="2:11" ht="27.75" customHeight="1" x14ac:dyDescent="0.2">
      <c r="B145" s="52" t="str">
        <f t="shared" si="6"/>
        <v/>
      </c>
      <c r="C145" s="53" t="str">
        <f>IF('Danh Sách Khách Hàng'!C142="","",'Danh Sách Khách Hàng'!C142)</f>
        <v/>
      </c>
      <c r="D145" s="53" t="str">
        <f>IF(C145="","",INDEX(D.2[Nợ phải thu
(Số dư đầu kỳ)],B145)+SUMIFS(B.2[Giá có thuế],B.2[Lọc ngày BC công nợ],0,B.2[Tên khách hàng],C145)-SUMIFS(B.2[Số tiền đã thu],B.2[Lọc ngày BC công nợ],0,B.2[Tên khách hàng],C145))</f>
        <v/>
      </c>
      <c r="E145" s="53" t="str">
        <f>IF(C145="","",SUMIFS(B.2[Giá có thuế],B.2[Lọc ngày BC công nợ],1,B.2[Tên khách hàng],C145))</f>
        <v/>
      </c>
      <c r="F145" s="53" t="str">
        <f>IF(C145="","",SUMIFS(B.2[Số tiền đã thu],B.2[Lọc ngày BC công nợ],1,B.2[Tên khách hàng],C145))</f>
        <v/>
      </c>
      <c r="G145" s="53" t="str">
        <f t="shared" si="7"/>
        <v/>
      </c>
      <c r="H145" s="64"/>
      <c r="J145" s="17"/>
      <c r="K145" s="17"/>
    </row>
    <row r="146" spans="2:11" ht="27.75" customHeight="1" x14ac:dyDescent="0.2">
      <c r="B146" s="52" t="str">
        <f t="shared" si="6"/>
        <v/>
      </c>
      <c r="C146" s="53" t="str">
        <f>IF('Danh Sách Khách Hàng'!C143="","",'Danh Sách Khách Hàng'!C143)</f>
        <v/>
      </c>
      <c r="D146" s="53" t="str">
        <f>IF(C146="","",INDEX(D.2[Nợ phải thu
(Số dư đầu kỳ)],B146)+SUMIFS(B.2[Giá có thuế],B.2[Lọc ngày BC công nợ],0,B.2[Tên khách hàng],C146)-SUMIFS(B.2[Số tiền đã thu],B.2[Lọc ngày BC công nợ],0,B.2[Tên khách hàng],C146))</f>
        <v/>
      </c>
      <c r="E146" s="53" t="str">
        <f>IF(C146="","",SUMIFS(B.2[Giá có thuế],B.2[Lọc ngày BC công nợ],1,B.2[Tên khách hàng],C146))</f>
        <v/>
      </c>
      <c r="F146" s="53" t="str">
        <f>IF(C146="","",SUMIFS(B.2[Số tiền đã thu],B.2[Lọc ngày BC công nợ],1,B.2[Tên khách hàng],C146))</f>
        <v/>
      </c>
      <c r="G146" s="53" t="str">
        <f t="shared" si="7"/>
        <v/>
      </c>
      <c r="H146" s="64"/>
      <c r="J146" s="17"/>
      <c r="K146" s="17"/>
    </row>
    <row r="147" spans="2:11" ht="27.75" customHeight="1" x14ac:dyDescent="0.2">
      <c r="B147" s="52" t="str">
        <f t="shared" si="6"/>
        <v/>
      </c>
      <c r="C147" s="53" t="str">
        <f>IF('Danh Sách Khách Hàng'!C144="","",'Danh Sách Khách Hàng'!C144)</f>
        <v/>
      </c>
      <c r="D147" s="53" t="str">
        <f>IF(C147="","",INDEX(D.2[Nợ phải thu
(Số dư đầu kỳ)],B147)+SUMIFS(B.2[Giá có thuế],B.2[Lọc ngày BC công nợ],0,B.2[Tên khách hàng],C147)-SUMIFS(B.2[Số tiền đã thu],B.2[Lọc ngày BC công nợ],0,B.2[Tên khách hàng],C147))</f>
        <v/>
      </c>
      <c r="E147" s="53" t="str">
        <f>IF(C147="","",SUMIFS(B.2[Giá có thuế],B.2[Lọc ngày BC công nợ],1,B.2[Tên khách hàng],C147))</f>
        <v/>
      </c>
      <c r="F147" s="53" t="str">
        <f>IF(C147="","",SUMIFS(B.2[Số tiền đã thu],B.2[Lọc ngày BC công nợ],1,B.2[Tên khách hàng],C147))</f>
        <v/>
      </c>
      <c r="G147" s="53" t="str">
        <f t="shared" si="7"/>
        <v/>
      </c>
      <c r="H147" s="64"/>
      <c r="J147" s="17"/>
      <c r="K147" s="17"/>
    </row>
    <row r="148" spans="2:11" ht="27.75" customHeight="1" x14ac:dyDescent="0.2">
      <c r="B148" s="52" t="str">
        <f t="shared" si="6"/>
        <v/>
      </c>
      <c r="C148" s="53" t="str">
        <f>IF('Danh Sách Khách Hàng'!C145="","",'Danh Sách Khách Hàng'!C145)</f>
        <v/>
      </c>
      <c r="D148" s="53" t="str">
        <f>IF(C148="","",INDEX(D.2[Nợ phải thu
(Số dư đầu kỳ)],B148)+SUMIFS(B.2[Giá có thuế],B.2[Lọc ngày BC công nợ],0,B.2[Tên khách hàng],C148)-SUMIFS(B.2[Số tiền đã thu],B.2[Lọc ngày BC công nợ],0,B.2[Tên khách hàng],C148))</f>
        <v/>
      </c>
      <c r="E148" s="53" t="str">
        <f>IF(C148="","",SUMIFS(B.2[Giá có thuế],B.2[Lọc ngày BC công nợ],1,B.2[Tên khách hàng],C148))</f>
        <v/>
      </c>
      <c r="F148" s="53" t="str">
        <f>IF(C148="","",SUMIFS(B.2[Số tiền đã thu],B.2[Lọc ngày BC công nợ],1,B.2[Tên khách hàng],C148))</f>
        <v/>
      </c>
      <c r="G148" s="53" t="str">
        <f t="shared" si="7"/>
        <v/>
      </c>
      <c r="H148" s="64"/>
      <c r="J148" s="17"/>
      <c r="K148" s="17"/>
    </row>
    <row r="149" spans="2:11" ht="27.75" customHeight="1" x14ac:dyDescent="0.2">
      <c r="B149" s="52" t="str">
        <f t="shared" si="6"/>
        <v/>
      </c>
      <c r="C149" s="53" t="str">
        <f>IF('Danh Sách Khách Hàng'!C146="","",'Danh Sách Khách Hàng'!C146)</f>
        <v/>
      </c>
      <c r="D149" s="53" t="str">
        <f>IF(C149="","",INDEX(D.2[Nợ phải thu
(Số dư đầu kỳ)],B149)+SUMIFS(B.2[Giá có thuế],B.2[Lọc ngày BC công nợ],0,B.2[Tên khách hàng],C149)-SUMIFS(B.2[Số tiền đã thu],B.2[Lọc ngày BC công nợ],0,B.2[Tên khách hàng],C149))</f>
        <v/>
      </c>
      <c r="E149" s="53" t="str">
        <f>IF(C149="","",SUMIFS(B.2[Giá có thuế],B.2[Lọc ngày BC công nợ],1,B.2[Tên khách hàng],C149))</f>
        <v/>
      </c>
      <c r="F149" s="53" t="str">
        <f>IF(C149="","",SUMIFS(B.2[Số tiền đã thu],B.2[Lọc ngày BC công nợ],1,B.2[Tên khách hàng],C149))</f>
        <v/>
      </c>
      <c r="G149" s="53" t="str">
        <f t="shared" si="7"/>
        <v/>
      </c>
      <c r="H149" s="64"/>
      <c r="J149" s="17"/>
      <c r="K149" s="17"/>
    </row>
    <row r="150" spans="2:11" ht="27.75" customHeight="1" x14ac:dyDescent="0.2">
      <c r="B150" s="52" t="str">
        <f t="shared" si="6"/>
        <v/>
      </c>
      <c r="C150" s="53" t="str">
        <f>IF('Danh Sách Khách Hàng'!C147="","",'Danh Sách Khách Hàng'!C147)</f>
        <v/>
      </c>
      <c r="D150" s="53" t="str">
        <f>IF(C150="","",INDEX(D.2[Nợ phải thu
(Số dư đầu kỳ)],B150)+SUMIFS(B.2[Giá có thuế],B.2[Lọc ngày BC công nợ],0,B.2[Tên khách hàng],C150)-SUMIFS(B.2[Số tiền đã thu],B.2[Lọc ngày BC công nợ],0,B.2[Tên khách hàng],C150))</f>
        <v/>
      </c>
      <c r="E150" s="53" t="str">
        <f>IF(C150="","",SUMIFS(B.2[Giá có thuế],B.2[Lọc ngày BC công nợ],1,B.2[Tên khách hàng],C150))</f>
        <v/>
      </c>
      <c r="F150" s="53" t="str">
        <f>IF(C150="","",SUMIFS(B.2[Số tiền đã thu],B.2[Lọc ngày BC công nợ],1,B.2[Tên khách hàng],C150))</f>
        <v/>
      </c>
      <c r="G150" s="53" t="str">
        <f t="shared" si="7"/>
        <v/>
      </c>
      <c r="H150" s="64"/>
      <c r="J150" s="17"/>
      <c r="K150" s="17"/>
    </row>
    <row r="151" spans="2:11" ht="27.75" customHeight="1" x14ac:dyDescent="0.2">
      <c r="B151" s="52" t="str">
        <f t="shared" si="6"/>
        <v/>
      </c>
      <c r="C151" s="53" t="str">
        <f>IF('Danh Sách Khách Hàng'!C148="","",'Danh Sách Khách Hàng'!C148)</f>
        <v/>
      </c>
      <c r="D151" s="53" t="str">
        <f>IF(C151="","",INDEX(D.2[Nợ phải thu
(Số dư đầu kỳ)],B151)+SUMIFS(B.2[Giá có thuế],B.2[Lọc ngày BC công nợ],0,B.2[Tên khách hàng],C151)-SUMIFS(B.2[Số tiền đã thu],B.2[Lọc ngày BC công nợ],0,B.2[Tên khách hàng],C151))</f>
        <v/>
      </c>
      <c r="E151" s="53" t="str">
        <f>IF(C151="","",SUMIFS(B.2[Giá có thuế],B.2[Lọc ngày BC công nợ],1,B.2[Tên khách hàng],C151))</f>
        <v/>
      </c>
      <c r="F151" s="53" t="str">
        <f>IF(C151="","",SUMIFS(B.2[Số tiền đã thu],B.2[Lọc ngày BC công nợ],1,B.2[Tên khách hàng],C151))</f>
        <v/>
      </c>
      <c r="G151" s="53" t="str">
        <f t="shared" si="7"/>
        <v/>
      </c>
      <c r="H151" s="64"/>
      <c r="J151" s="17"/>
      <c r="K151" s="17"/>
    </row>
    <row r="152" spans="2:11" ht="27.75" customHeight="1" x14ac:dyDescent="0.2">
      <c r="B152" s="52" t="str">
        <f t="shared" si="6"/>
        <v/>
      </c>
      <c r="C152" s="53" t="str">
        <f>IF('Danh Sách Khách Hàng'!C149="","",'Danh Sách Khách Hàng'!C149)</f>
        <v/>
      </c>
      <c r="D152" s="53" t="str">
        <f>IF(C152="","",INDEX(D.2[Nợ phải thu
(Số dư đầu kỳ)],B152)+SUMIFS(B.2[Giá có thuế],B.2[Lọc ngày BC công nợ],0,B.2[Tên khách hàng],C152)-SUMIFS(B.2[Số tiền đã thu],B.2[Lọc ngày BC công nợ],0,B.2[Tên khách hàng],C152))</f>
        <v/>
      </c>
      <c r="E152" s="53" t="str">
        <f>IF(C152="","",SUMIFS(B.2[Giá có thuế],B.2[Lọc ngày BC công nợ],1,B.2[Tên khách hàng],C152))</f>
        <v/>
      </c>
      <c r="F152" s="53" t="str">
        <f>IF(C152="","",SUMIFS(B.2[Số tiền đã thu],B.2[Lọc ngày BC công nợ],1,B.2[Tên khách hàng],C152))</f>
        <v/>
      </c>
      <c r="G152" s="53" t="str">
        <f t="shared" si="7"/>
        <v/>
      </c>
      <c r="H152" s="64"/>
      <c r="J152" s="17"/>
      <c r="K152" s="17"/>
    </row>
    <row r="153" spans="2:11" ht="27.75" customHeight="1" x14ac:dyDescent="0.2">
      <c r="B153" s="52" t="str">
        <f t="shared" si="6"/>
        <v/>
      </c>
      <c r="C153" s="53" t="str">
        <f>IF('Danh Sách Khách Hàng'!C150="","",'Danh Sách Khách Hàng'!C150)</f>
        <v/>
      </c>
      <c r="D153" s="53" t="str">
        <f>IF(C153="","",INDEX(D.2[Nợ phải thu
(Số dư đầu kỳ)],B153)+SUMIFS(B.2[Giá có thuế],B.2[Lọc ngày BC công nợ],0,B.2[Tên khách hàng],C153)-SUMIFS(B.2[Số tiền đã thu],B.2[Lọc ngày BC công nợ],0,B.2[Tên khách hàng],C153))</f>
        <v/>
      </c>
      <c r="E153" s="53" t="str">
        <f>IF(C153="","",SUMIFS(B.2[Giá có thuế],B.2[Lọc ngày BC công nợ],1,B.2[Tên khách hàng],C153))</f>
        <v/>
      </c>
      <c r="F153" s="53" t="str">
        <f>IF(C153="","",SUMIFS(B.2[Số tiền đã thu],B.2[Lọc ngày BC công nợ],1,B.2[Tên khách hàng],C153))</f>
        <v/>
      </c>
      <c r="G153" s="53" t="str">
        <f t="shared" si="7"/>
        <v/>
      </c>
      <c r="H153" s="64"/>
      <c r="J153" s="17"/>
      <c r="K153" s="17"/>
    </row>
    <row r="154" spans="2:11" ht="27.75" customHeight="1" x14ac:dyDescent="0.2">
      <c r="B154" s="52" t="str">
        <f t="shared" si="6"/>
        <v/>
      </c>
      <c r="C154" s="53" t="str">
        <f>IF('Danh Sách Khách Hàng'!C151="","",'Danh Sách Khách Hàng'!C151)</f>
        <v/>
      </c>
      <c r="D154" s="53" t="str">
        <f>IF(C154="","",INDEX(D.2[Nợ phải thu
(Số dư đầu kỳ)],B154)+SUMIFS(B.2[Giá có thuế],B.2[Lọc ngày BC công nợ],0,B.2[Tên khách hàng],C154)-SUMIFS(B.2[Số tiền đã thu],B.2[Lọc ngày BC công nợ],0,B.2[Tên khách hàng],C154))</f>
        <v/>
      </c>
      <c r="E154" s="53" t="str">
        <f>IF(C154="","",SUMIFS(B.2[Giá có thuế],B.2[Lọc ngày BC công nợ],1,B.2[Tên khách hàng],C154))</f>
        <v/>
      </c>
      <c r="F154" s="53" t="str">
        <f>IF(C154="","",SUMIFS(B.2[Số tiền đã thu],B.2[Lọc ngày BC công nợ],1,B.2[Tên khách hàng],C154))</f>
        <v/>
      </c>
      <c r="G154" s="53" t="str">
        <f t="shared" si="7"/>
        <v/>
      </c>
      <c r="H154" s="64"/>
      <c r="J154" s="17"/>
      <c r="K154" s="17"/>
    </row>
    <row r="155" spans="2:11" ht="27.75" customHeight="1" x14ac:dyDescent="0.2">
      <c r="B155" s="52" t="str">
        <f t="shared" si="6"/>
        <v/>
      </c>
      <c r="C155" s="53" t="str">
        <f>IF('Danh Sách Khách Hàng'!C152="","",'Danh Sách Khách Hàng'!C152)</f>
        <v/>
      </c>
      <c r="D155" s="53" t="str">
        <f>IF(C155="","",INDEX(D.2[Nợ phải thu
(Số dư đầu kỳ)],B155)+SUMIFS(B.2[Giá có thuế],B.2[Lọc ngày BC công nợ],0,B.2[Tên khách hàng],C155)-SUMIFS(B.2[Số tiền đã thu],B.2[Lọc ngày BC công nợ],0,B.2[Tên khách hàng],C155))</f>
        <v/>
      </c>
      <c r="E155" s="53" t="str">
        <f>IF(C155="","",SUMIFS(B.2[Giá có thuế],B.2[Lọc ngày BC công nợ],1,B.2[Tên khách hàng],C155))</f>
        <v/>
      </c>
      <c r="F155" s="53" t="str">
        <f>IF(C155="","",SUMIFS(B.2[Số tiền đã thu],B.2[Lọc ngày BC công nợ],1,B.2[Tên khách hàng],C155))</f>
        <v/>
      </c>
      <c r="G155" s="53" t="str">
        <f t="shared" si="7"/>
        <v/>
      </c>
      <c r="H155" s="64"/>
      <c r="J155" s="17"/>
      <c r="K155" s="17"/>
    </row>
    <row r="156" spans="2:11" ht="27.75" customHeight="1" x14ac:dyDescent="0.2">
      <c r="B156" s="52" t="str">
        <f t="shared" si="6"/>
        <v/>
      </c>
      <c r="C156" s="53" t="str">
        <f>IF('Danh Sách Khách Hàng'!C153="","",'Danh Sách Khách Hàng'!C153)</f>
        <v/>
      </c>
      <c r="D156" s="53" t="str">
        <f>IF(C156="","",INDEX(D.2[Nợ phải thu
(Số dư đầu kỳ)],B156)+SUMIFS(B.2[Giá có thuế],B.2[Lọc ngày BC công nợ],0,B.2[Tên khách hàng],C156)-SUMIFS(B.2[Số tiền đã thu],B.2[Lọc ngày BC công nợ],0,B.2[Tên khách hàng],C156))</f>
        <v/>
      </c>
      <c r="E156" s="53" t="str">
        <f>IF(C156="","",SUMIFS(B.2[Giá có thuế],B.2[Lọc ngày BC công nợ],1,B.2[Tên khách hàng],C156))</f>
        <v/>
      </c>
      <c r="F156" s="53" t="str">
        <f>IF(C156="","",SUMIFS(B.2[Số tiền đã thu],B.2[Lọc ngày BC công nợ],1,B.2[Tên khách hàng],C156))</f>
        <v/>
      </c>
      <c r="G156" s="53" t="str">
        <f t="shared" si="7"/>
        <v/>
      </c>
      <c r="H156" s="64"/>
      <c r="J156" s="17"/>
      <c r="K156" s="17"/>
    </row>
    <row r="157" spans="2:11" ht="27.75" customHeight="1" x14ac:dyDescent="0.2">
      <c r="B157" s="52" t="str">
        <f t="shared" si="6"/>
        <v/>
      </c>
      <c r="C157" s="53" t="str">
        <f>IF('Danh Sách Khách Hàng'!C154="","",'Danh Sách Khách Hàng'!C154)</f>
        <v/>
      </c>
      <c r="D157" s="53" t="str">
        <f>IF(C157="","",INDEX(D.2[Nợ phải thu
(Số dư đầu kỳ)],B157)+SUMIFS(B.2[Giá có thuế],B.2[Lọc ngày BC công nợ],0,B.2[Tên khách hàng],C157)-SUMIFS(B.2[Số tiền đã thu],B.2[Lọc ngày BC công nợ],0,B.2[Tên khách hàng],C157))</f>
        <v/>
      </c>
      <c r="E157" s="53" t="str">
        <f>IF(C157="","",SUMIFS(B.2[Giá có thuế],B.2[Lọc ngày BC công nợ],1,B.2[Tên khách hàng],C157))</f>
        <v/>
      </c>
      <c r="F157" s="53" t="str">
        <f>IF(C157="","",SUMIFS(B.2[Số tiền đã thu],B.2[Lọc ngày BC công nợ],1,B.2[Tên khách hàng],C157))</f>
        <v/>
      </c>
      <c r="G157" s="53" t="str">
        <f t="shared" si="7"/>
        <v/>
      </c>
      <c r="H157" s="64"/>
      <c r="J157" s="17"/>
      <c r="K157" s="17"/>
    </row>
    <row r="158" spans="2:11" ht="27.75" customHeight="1" x14ac:dyDescent="0.2">
      <c r="B158" s="52" t="str">
        <f t="shared" si="6"/>
        <v/>
      </c>
      <c r="C158" s="53" t="str">
        <f>IF('Danh Sách Khách Hàng'!C155="","",'Danh Sách Khách Hàng'!C155)</f>
        <v/>
      </c>
      <c r="D158" s="53" t="str">
        <f>IF(C158="","",INDEX(D.2[Nợ phải thu
(Số dư đầu kỳ)],B158)+SUMIFS(B.2[Giá có thuế],B.2[Lọc ngày BC công nợ],0,B.2[Tên khách hàng],C158)-SUMIFS(B.2[Số tiền đã thu],B.2[Lọc ngày BC công nợ],0,B.2[Tên khách hàng],C158))</f>
        <v/>
      </c>
      <c r="E158" s="53" t="str">
        <f>IF(C158="","",SUMIFS(B.2[Giá có thuế],B.2[Lọc ngày BC công nợ],1,B.2[Tên khách hàng],C158))</f>
        <v/>
      </c>
      <c r="F158" s="53" t="str">
        <f>IF(C158="","",SUMIFS(B.2[Số tiền đã thu],B.2[Lọc ngày BC công nợ],1,B.2[Tên khách hàng],C158))</f>
        <v/>
      </c>
      <c r="G158" s="53" t="str">
        <f t="shared" si="7"/>
        <v/>
      </c>
      <c r="H158" s="64"/>
      <c r="J158" s="17"/>
      <c r="K158" s="17"/>
    </row>
    <row r="159" spans="2:11" ht="27.75" customHeight="1" x14ac:dyDescent="0.2">
      <c r="B159" s="52" t="str">
        <f t="shared" si="6"/>
        <v/>
      </c>
      <c r="C159" s="53" t="str">
        <f>IF('Danh Sách Khách Hàng'!C156="","",'Danh Sách Khách Hàng'!C156)</f>
        <v/>
      </c>
      <c r="D159" s="53" t="str">
        <f>IF(C159="","",INDEX(D.2[Nợ phải thu
(Số dư đầu kỳ)],B159)+SUMIFS(B.2[Giá có thuế],B.2[Lọc ngày BC công nợ],0,B.2[Tên khách hàng],C159)-SUMIFS(B.2[Số tiền đã thu],B.2[Lọc ngày BC công nợ],0,B.2[Tên khách hàng],C159))</f>
        <v/>
      </c>
      <c r="E159" s="53" t="str">
        <f>IF(C159="","",SUMIFS(B.2[Giá có thuế],B.2[Lọc ngày BC công nợ],1,B.2[Tên khách hàng],C159))</f>
        <v/>
      </c>
      <c r="F159" s="53" t="str">
        <f>IF(C159="","",SUMIFS(B.2[Số tiền đã thu],B.2[Lọc ngày BC công nợ],1,B.2[Tên khách hàng],C159))</f>
        <v/>
      </c>
      <c r="G159" s="53" t="str">
        <f t="shared" si="7"/>
        <v/>
      </c>
      <c r="H159" s="64"/>
      <c r="J159" s="17"/>
      <c r="K159" s="17"/>
    </row>
    <row r="160" spans="2:11" ht="27.75" customHeight="1" x14ac:dyDescent="0.2">
      <c r="B160" s="52" t="str">
        <f t="shared" si="6"/>
        <v/>
      </c>
      <c r="C160" s="53" t="str">
        <f>IF('Danh Sách Khách Hàng'!C157="","",'Danh Sách Khách Hàng'!C157)</f>
        <v/>
      </c>
      <c r="D160" s="53" t="str">
        <f>IF(C160="","",INDEX(D.2[Nợ phải thu
(Số dư đầu kỳ)],B160)+SUMIFS(B.2[Giá có thuế],B.2[Lọc ngày BC công nợ],0,B.2[Tên khách hàng],C160)-SUMIFS(B.2[Số tiền đã thu],B.2[Lọc ngày BC công nợ],0,B.2[Tên khách hàng],C160))</f>
        <v/>
      </c>
      <c r="E160" s="53" t="str">
        <f>IF(C160="","",SUMIFS(B.2[Giá có thuế],B.2[Lọc ngày BC công nợ],1,B.2[Tên khách hàng],C160))</f>
        <v/>
      </c>
      <c r="F160" s="53" t="str">
        <f>IF(C160="","",SUMIFS(B.2[Số tiền đã thu],B.2[Lọc ngày BC công nợ],1,B.2[Tên khách hàng],C160))</f>
        <v/>
      </c>
      <c r="G160" s="53" t="str">
        <f t="shared" si="7"/>
        <v/>
      </c>
      <c r="H160" s="64"/>
      <c r="J160" s="17"/>
      <c r="K160" s="17"/>
    </row>
    <row r="161" spans="2:11" ht="27.75" customHeight="1" x14ac:dyDescent="0.2">
      <c r="B161" s="52" t="str">
        <f t="shared" si="6"/>
        <v/>
      </c>
      <c r="C161" s="53" t="str">
        <f>IF('Danh Sách Khách Hàng'!C158="","",'Danh Sách Khách Hàng'!C158)</f>
        <v/>
      </c>
      <c r="D161" s="53" t="str">
        <f>IF(C161="","",INDEX(D.2[Nợ phải thu
(Số dư đầu kỳ)],B161)+SUMIFS(B.2[Giá có thuế],B.2[Lọc ngày BC công nợ],0,B.2[Tên khách hàng],C161)-SUMIFS(B.2[Số tiền đã thu],B.2[Lọc ngày BC công nợ],0,B.2[Tên khách hàng],C161))</f>
        <v/>
      </c>
      <c r="E161" s="53" t="str">
        <f>IF(C161="","",SUMIFS(B.2[Giá có thuế],B.2[Lọc ngày BC công nợ],1,B.2[Tên khách hàng],C161))</f>
        <v/>
      </c>
      <c r="F161" s="53" t="str">
        <f>IF(C161="","",SUMIFS(B.2[Số tiền đã thu],B.2[Lọc ngày BC công nợ],1,B.2[Tên khách hàng],C161))</f>
        <v/>
      </c>
      <c r="G161" s="53" t="str">
        <f t="shared" si="7"/>
        <v/>
      </c>
      <c r="H161" s="64"/>
      <c r="J161" s="17"/>
      <c r="K161" s="17"/>
    </row>
    <row r="162" spans="2:11" ht="27.75" customHeight="1" x14ac:dyDescent="0.2">
      <c r="B162" s="52" t="str">
        <f t="shared" si="6"/>
        <v/>
      </c>
      <c r="C162" s="53" t="str">
        <f>IF('Danh Sách Khách Hàng'!C159="","",'Danh Sách Khách Hàng'!C159)</f>
        <v/>
      </c>
      <c r="D162" s="53" t="str">
        <f>IF(C162="","",INDEX(D.2[Nợ phải thu
(Số dư đầu kỳ)],B162)+SUMIFS(B.2[Giá có thuế],B.2[Lọc ngày BC công nợ],0,B.2[Tên khách hàng],C162)-SUMIFS(B.2[Số tiền đã thu],B.2[Lọc ngày BC công nợ],0,B.2[Tên khách hàng],C162))</f>
        <v/>
      </c>
      <c r="E162" s="53" t="str">
        <f>IF(C162="","",SUMIFS(B.2[Giá có thuế],B.2[Lọc ngày BC công nợ],1,B.2[Tên khách hàng],C162))</f>
        <v/>
      </c>
      <c r="F162" s="53" t="str">
        <f>IF(C162="","",SUMIFS(B.2[Số tiền đã thu],B.2[Lọc ngày BC công nợ],1,B.2[Tên khách hàng],C162))</f>
        <v/>
      </c>
      <c r="G162" s="53" t="str">
        <f t="shared" si="7"/>
        <v/>
      </c>
      <c r="H162" s="64"/>
      <c r="J162" s="17"/>
      <c r="K162" s="17"/>
    </row>
    <row r="163" spans="2:11" ht="27.75" customHeight="1" x14ac:dyDescent="0.2">
      <c r="B163" s="52" t="str">
        <f t="shared" si="6"/>
        <v/>
      </c>
      <c r="C163" s="53" t="str">
        <f>IF('Danh Sách Khách Hàng'!C160="","",'Danh Sách Khách Hàng'!C160)</f>
        <v/>
      </c>
      <c r="D163" s="53" t="str">
        <f>IF(C163="","",INDEX(D.2[Nợ phải thu
(Số dư đầu kỳ)],B163)+SUMIFS(B.2[Giá có thuế],B.2[Lọc ngày BC công nợ],0,B.2[Tên khách hàng],C163)-SUMIFS(B.2[Số tiền đã thu],B.2[Lọc ngày BC công nợ],0,B.2[Tên khách hàng],C163))</f>
        <v/>
      </c>
      <c r="E163" s="53" t="str">
        <f>IF(C163="","",SUMIFS(B.2[Giá có thuế],B.2[Lọc ngày BC công nợ],1,B.2[Tên khách hàng],C163))</f>
        <v/>
      </c>
      <c r="F163" s="53" t="str">
        <f>IF(C163="","",SUMIFS(B.2[Số tiền đã thu],B.2[Lọc ngày BC công nợ],1,B.2[Tên khách hàng],C163))</f>
        <v/>
      </c>
      <c r="G163" s="53" t="str">
        <f t="shared" si="7"/>
        <v/>
      </c>
      <c r="H163" s="64"/>
      <c r="J163" s="17"/>
      <c r="K163" s="17"/>
    </row>
    <row r="164" spans="2:11" ht="27.75" customHeight="1" x14ac:dyDescent="0.2">
      <c r="B164" s="52" t="str">
        <f t="shared" si="6"/>
        <v/>
      </c>
      <c r="C164" s="53" t="str">
        <f>IF('Danh Sách Khách Hàng'!C161="","",'Danh Sách Khách Hàng'!C161)</f>
        <v/>
      </c>
      <c r="D164" s="53" t="str">
        <f>IF(C164="","",INDEX(D.2[Nợ phải thu
(Số dư đầu kỳ)],B164)+SUMIFS(B.2[Giá có thuế],B.2[Lọc ngày BC công nợ],0,B.2[Tên khách hàng],C164)-SUMIFS(B.2[Số tiền đã thu],B.2[Lọc ngày BC công nợ],0,B.2[Tên khách hàng],C164))</f>
        <v/>
      </c>
      <c r="E164" s="53" t="str">
        <f>IF(C164="","",SUMIFS(B.2[Giá có thuế],B.2[Lọc ngày BC công nợ],1,B.2[Tên khách hàng],C164))</f>
        <v/>
      </c>
      <c r="F164" s="53" t="str">
        <f>IF(C164="","",SUMIFS(B.2[Số tiền đã thu],B.2[Lọc ngày BC công nợ],1,B.2[Tên khách hàng],C164))</f>
        <v/>
      </c>
      <c r="G164" s="53" t="str">
        <f t="shared" si="7"/>
        <v/>
      </c>
      <c r="H164" s="64"/>
      <c r="J164" s="17"/>
      <c r="K164" s="17"/>
    </row>
    <row r="165" spans="2:11" ht="27.75" customHeight="1" x14ac:dyDescent="0.2">
      <c r="B165" s="52" t="str">
        <f t="shared" si="6"/>
        <v/>
      </c>
      <c r="C165" s="53" t="str">
        <f>IF('Danh Sách Khách Hàng'!C162="","",'Danh Sách Khách Hàng'!C162)</f>
        <v/>
      </c>
      <c r="D165" s="53" t="str">
        <f>IF(C165="","",INDEX(D.2[Nợ phải thu
(Số dư đầu kỳ)],B165)+SUMIFS(B.2[Giá có thuế],B.2[Lọc ngày BC công nợ],0,B.2[Tên khách hàng],C165)-SUMIFS(B.2[Số tiền đã thu],B.2[Lọc ngày BC công nợ],0,B.2[Tên khách hàng],C165))</f>
        <v/>
      </c>
      <c r="E165" s="53" t="str">
        <f>IF(C165="","",SUMIFS(B.2[Giá có thuế],B.2[Lọc ngày BC công nợ],1,B.2[Tên khách hàng],C165))</f>
        <v/>
      </c>
      <c r="F165" s="53" t="str">
        <f>IF(C165="","",SUMIFS(B.2[Số tiền đã thu],B.2[Lọc ngày BC công nợ],1,B.2[Tên khách hàng],C165))</f>
        <v/>
      </c>
      <c r="G165" s="53" t="str">
        <f t="shared" si="7"/>
        <v/>
      </c>
      <c r="H165" s="64"/>
      <c r="J165" s="17"/>
      <c r="K165" s="17"/>
    </row>
    <row r="166" spans="2:11" ht="27.75" customHeight="1" x14ac:dyDescent="0.2">
      <c r="B166" s="52" t="str">
        <f t="shared" si="6"/>
        <v/>
      </c>
      <c r="C166" s="53" t="str">
        <f>IF('Danh Sách Khách Hàng'!C163="","",'Danh Sách Khách Hàng'!C163)</f>
        <v/>
      </c>
      <c r="D166" s="53" t="str">
        <f>IF(C166="","",INDEX(D.2[Nợ phải thu
(Số dư đầu kỳ)],B166)+SUMIFS(B.2[Giá có thuế],B.2[Lọc ngày BC công nợ],0,B.2[Tên khách hàng],C166)-SUMIFS(B.2[Số tiền đã thu],B.2[Lọc ngày BC công nợ],0,B.2[Tên khách hàng],C166))</f>
        <v/>
      </c>
      <c r="E166" s="53" t="str">
        <f>IF(C166="","",SUMIFS(B.2[Giá có thuế],B.2[Lọc ngày BC công nợ],1,B.2[Tên khách hàng],C166))</f>
        <v/>
      </c>
      <c r="F166" s="53" t="str">
        <f>IF(C166="","",SUMIFS(B.2[Số tiền đã thu],B.2[Lọc ngày BC công nợ],1,B.2[Tên khách hàng],C166))</f>
        <v/>
      </c>
      <c r="G166" s="53" t="str">
        <f t="shared" si="7"/>
        <v/>
      </c>
      <c r="H166" s="64"/>
      <c r="J166" s="17"/>
      <c r="K166" s="17"/>
    </row>
    <row r="167" spans="2:11" ht="27.75" customHeight="1" x14ac:dyDescent="0.2">
      <c r="B167" s="52" t="str">
        <f t="shared" si="6"/>
        <v/>
      </c>
      <c r="C167" s="53" t="str">
        <f>IF('Danh Sách Khách Hàng'!C164="","",'Danh Sách Khách Hàng'!C164)</f>
        <v/>
      </c>
      <c r="D167" s="53" t="str">
        <f>IF(C167="","",INDEX(D.2[Nợ phải thu
(Số dư đầu kỳ)],B167)+SUMIFS(B.2[Giá có thuế],B.2[Lọc ngày BC công nợ],0,B.2[Tên khách hàng],C167)-SUMIFS(B.2[Số tiền đã thu],B.2[Lọc ngày BC công nợ],0,B.2[Tên khách hàng],C167))</f>
        <v/>
      </c>
      <c r="E167" s="53" t="str">
        <f>IF(C167="","",SUMIFS(B.2[Giá có thuế],B.2[Lọc ngày BC công nợ],1,B.2[Tên khách hàng],C167))</f>
        <v/>
      </c>
      <c r="F167" s="53" t="str">
        <f>IF(C167="","",SUMIFS(B.2[Số tiền đã thu],B.2[Lọc ngày BC công nợ],1,B.2[Tên khách hàng],C167))</f>
        <v/>
      </c>
      <c r="G167" s="53" t="str">
        <f t="shared" si="7"/>
        <v/>
      </c>
      <c r="H167" s="64"/>
      <c r="J167" s="17"/>
      <c r="K167" s="17"/>
    </row>
    <row r="168" spans="2:11" ht="27.75" customHeight="1" x14ac:dyDescent="0.2">
      <c r="B168" s="52" t="str">
        <f t="shared" si="6"/>
        <v/>
      </c>
      <c r="C168" s="53" t="str">
        <f>IF('Danh Sách Khách Hàng'!C165="","",'Danh Sách Khách Hàng'!C165)</f>
        <v/>
      </c>
      <c r="D168" s="53" t="str">
        <f>IF(C168="","",INDEX(D.2[Nợ phải thu
(Số dư đầu kỳ)],B168)+SUMIFS(B.2[Giá có thuế],B.2[Lọc ngày BC công nợ],0,B.2[Tên khách hàng],C168)-SUMIFS(B.2[Số tiền đã thu],B.2[Lọc ngày BC công nợ],0,B.2[Tên khách hàng],C168))</f>
        <v/>
      </c>
      <c r="E168" s="53" t="str">
        <f>IF(C168="","",SUMIFS(B.2[Giá có thuế],B.2[Lọc ngày BC công nợ],1,B.2[Tên khách hàng],C168))</f>
        <v/>
      </c>
      <c r="F168" s="53" t="str">
        <f>IF(C168="","",SUMIFS(B.2[Số tiền đã thu],B.2[Lọc ngày BC công nợ],1,B.2[Tên khách hàng],C168))</f>
        <v/>
      </c>
      <c r="G168" s="53" t="str">
        <f t="shared" si="7"/>
        <v/>
      </c>
      <c r="H168" s="64"/>
      <c r="J168" s="17"/>
      <c r="K168" s="17"/>
    </row>
    <row r="169" spans="2:11" ht="27.75" customHeight="1" x14ac:dyDescent="0.2">
      <c r="B169" s="52" t="str">
        <f t="shared" si="6"/>
        <v/>
      </c>
      <c r="C169" s="53" t="str">
        <f>IF('Danh Sách Khách Hàng'!C166="","",'Danh Sách Khách Hàng'!C166)</f>
        <v/>
      </c>
      <c r="D169" s="53" t="str">
        <f>IF(C169="","",INDEX(D.2[Nợ phải thu
(Số dư đầu kỳ)],B169)+SUMIFS(B.2[Giá có thuế],B.2[Lọc ngày BC công nợ],0,B.2[Tên khách hàng],C169)-SUMIFS(B.2[Số tiền đã thu],B.2[Lọc ngày BC công nợ],0,B.2[Tên khách hàng],C169))</f>
        <v/>
      </c>
      <c r="E169" s="53" t="str">
        <f>IF(C169="","",SUMIFS(B.2[Giá có thuế],B.2[Lọc ngày BC công nợ],1,B.2[Tên khách hàng],C169))</f>
        <v/>
      </c>
      <c r="F169" s="53" t="str">
        <f>IF(C169="","",SUMIFS(B.2[Số tiền đã thu],B.2[Lọc ngày BC công nợ],1,B.2[Tên khách hàng],C169))</f>
        <v/>
      </c>
      <c r="G169" s="53" t="str">
        <f t="shared" si="7"/>
        <v/>
      </c>
      <c r="H169" s="64"/>
      <c r="J169" s="17"/>
      <c r="K169" s="17"/>
    </row>
    <row r="170" spans="2:11" ht="27.75" customHeight="1" x14ac:dyDescent="0.2">
      <c r="B170" s="52" t="str">
        <f t="shared" si="6"/>
        <v/>
      </c>
      <c r="C170" s="53" t="str">
        <f>IF('Danh Sách Khách Hàng'!C167="","",'Danh Sách Khách Hàng'!C167)</f>
        <v/>
      </c>
      <c r="D170" s="53" t="str">
        <f>IF(C170="","",INDEX(D.2[Nợ phải thu
(Số dư đầu kỳ)],B170)+SUMIFS(B.2[Giá có thuế],B.2[Lọc ngày BC công nợ],0,B.2[Tên khách hàng],C170)-SUMIFS(B.2[Số tiền đã thu],B.2[Lọc ngày BC công nợ],0,B.2[Tên khách hàng],C170))</f>
        <v/>
      </c>
      <c r="E170" s="53" t="str">
        <f>IF(C170="","",SUMIFS(B.2[Giá có thuế],B.2[Lọc ngày BC công nợ],1,B.2[Tên khách hàng],C170))</f>
        <v/>
      </c>
      <c r="F170" s="53" t="str">
        <f>IF(C170="","",SUMIFS(B.2[Số tiền đã thu],B.2[Lọc ngày BC công nợ],1,B.2[Tên khách hàng],C170))</f>
        <v/>
      </c>
      <c r="G170" s="53" t="str">
        <f t="shared" si="7"/>
        <v/>
      </c>
      <c r="H170" s="64"/>
      <c r="J170" s="17"/>
      <c r="K170" s="17"/>
    </row>
    <row r="171" spans="2:11" ht="27.75" customHeight="1" x14ac:dyDescent="0.2">
      <c r="B171" s="52" t="str">
        <f t="shared" si="6"/>
        <v/>
      </c>
      <c r="C171" s="53" t="str">
        <f>IF('Danh Sách Khách Hàng'!C168="","",'Danh Sách Khách Hàng'!C168)</f>
        <v/>
      </c>
      <c r="D171" s="53" t="str">
        <f>IF(C171="","",INDEX(D.2[Nợ phải thu
(Số dư đầu kỳ)],B171)+SUMIFS(B.2[Giá có thuế],B.2[Lọc ngày BC công nợ],0,B.2[Tên khách hàng],C171)-SUMIFS(B.2[Số tiền đã thu],B.2[Lọc ngày BC công nợ],0,B.2[Tên khách hàng],C171))</f>
        <v/>
      </c>
      <c r="E171" s="53" t="str">
        <f>IF(C171="","",SUMIFS(B.2[Giá có thuế],B.2[Lọc ngày BC công nợ],1,B.2[Tên khách hàng],C171))</f>
        <v/>
      </c>
      <c r="F171" s="53" t="str">
        <f>IF(C171="","",SUMIFS(B.2[Số tiền đã thu],B.2[Lọc ngày BC công nợ],1,B.2[Tên khách hàng],C171))</f>
        <v/>
      </c>
      <c r="G171" s="53" t="str">
        <f t="shared" si="7"/>
        <v/>
      </c>
      <c r="H171" s="64"/>
      <c r="J171" s="17"/>
      <c r="K171" s="17"/>
    </row>
    <row r="172" spans="2:11" ht="27.75" customHeight="1" x14ac:dyDescent="0.2">
      <c r="B172" s="52" t="str">
        <f t="shared" si="6"/>
        <v/>
      </c>
      <c r="C172" s="53" t="str">
        <f>IF('Danh Sách Khách Hàng'!C169="","",'Danh Sách Khách Hàng'!C169)</f>
        <v/>
      </c>
      <c r="D172" s="53" t="str">
        <f>IF(C172="","",INDEX(D.2[Nợ phải thu
(Số dư đầu kỳ)],B172)+SUMIFS(B.2[Giá có thuế],B.2[Lọc ngày BC công nợ],0,B.2[Tên khách hàng],C172)-SUMIFS(B.2[Số tiền đã thu],B.2[Lọc ngày BC công nợ],0,B.2[Tên khách hàng],C172))</f>
        <v/>
      </c>
      <c r="E172" s="53" t="str">
        <f>IF(C172="","",SUMIFS(B.2[Giá có thuế],B.2[Lọc ngày BC công nợ],1,B.2[Tên khách hàng],C172))</f>
        <v/>
      </c>
      <c r="F172" s="53" t="str">
        <f>IF(C172="","",SUMIFS(B.2[Số tiền đã thu],B.2[Lọc ngày BC công nợ],1,B.2[Tên khách hàng],C172))</f>
        <v/>
      </c>
      <c r="G172" s="53" t="str">
        <f t="shared" si="7"/>
        <v/>
      </c>
      <c r="H172" s="64"/>
      <c r="J172" s="17"/>
      <c r="K172" s="17"/>
    </row>
    <row r="173" spans="2:11" ht="27.75" customHeight="1" x14ac:dyDescent="0.2">
      <c r="B173" s="52" t="str">
        <f t="shared" si="6"/>
        <v/>
      </c>
      <c r="C173" s="53" t="str">
        <f>IF('Danh Sách Khách Hàng'!C170="","",'Danh Sách Khách Hàng'!C170)</f>
        <v/>
      </c>
      <c r="D173" s="53" t="str">
        <f>IF(C173="","",INDEX(D.2[Nợ phải thu
(Số dư đầu kỳ)],B173)+SUMIFS(B.2[Giá có thuế],B.2[Lọc ngày BC công nợ],0,B.2[Tên khách hàng],C173)-SUMIFS(B.2[Số tiền đã thu],B.2[Lọc ngày BC công nợ],0,B.2[Tên khách hàng],C173))</f>
        <v/>
      </c>
      <c r="E173" s="53" t="str">
        <f>IF(C173="","",SUMIFS(B.2[Giá có thuế],B.2[Lọc ngày BC công nợ],1,B.2[Tên khách hàng],C173))</f>
        <v/>
      </c>
      <c r="F173" s="53" t="str">
        <f>IF(C173="","",SUMIFS(B.2[Số tiền đã thu],B.2[Lọc ngày BC công nợ],1,B.2[Tên khách hàng],C173))</f>
        <v/>
      </c>
      <c r="G173" s="53" t="str">
        <f t="shared" si="7"/>
        <v/>
      </c>
      <c r="H173" s="64"/>
      <c r="J173" s="17"/>
      <c r="K173" s="17"/>
    </row>
    <row r="174" spans="2:11" ht="27.75" customHeight="1" x14ac:dyDescent="0.2">
      <c r="B174" s="52" t="str">
        <f t="shared" si="6"/>
        <v/>
      </c>
      <c r="C174" s="53" t="str">
        <f>IF('Danh Sách Khách Hàng'!C171="","",'Danh Sách Khách Hàng'!C171)</f>
        <v/>
      </c>
      <c r="D174" s="53" t="str">
        <f>IF(C174="","",INDEX(D.2[Nợ phải thu
(Số dư đầu kỳ)],B174)+SUMIFS(B.2[Giá có thuế],B.2[Lọc ngày BC công nợ],0,B.2[Tên khách hàng],C174)-SUMIFS(B.2[Số tiền đã thu],B.2[Lọc ngày BC công nợ],0,B.2[Tên khách hàng],C174))</f>
        <v/>
      </c>
      <c r="E174" s="53" t="str">
        <f>IF(C174="","",SUMIFS(B.2[Giá có thuế],B.2[Lọc ngày BC công nợ],1,B.2[Tên khách hàng],C174))</f>
        <v/>
      </c>
      <c r="F174" s="53" t="str">
        <f>IF(C174="","",SUMIFS(B.2[Số tiền đã thu],B.2[Lọc ngày BC công nợ],1,B.2[Tên khách hàng],C174))</f>
        <v/>
      </c>
      <c r="G174" s="53" t="str">
        <f t="shared" si="7"/>
        <v/>
      </c>
      <c r="H174" s="64"/>
      <c r="J174" s="17"/>
      <c r="K174" s="17"/>
    </row>
    <row r="175" spans="2:11" ht="27.75" customHeight="1" x14ac:dyDescent="0.2">
      <c r="B175" s="52" t="str">
        <f t="shared" si="6"/>
        <v/>
      </c>
      <c r="C175" s="53" t="str">
        <f>IF('Danh Sách Khách Hàng'!C172="","",'Danh Sách Khách Hàng'!C172)</f>
        <v/>
      </c>
      <c r="D175" s="53" t="str">
        <f>IF(C175="","",INDEX(D.2[Nợ phải thu
(Số dư đầu kỳ)],B175)+SUMIFS(B.2[Giá có thuế],B.2[Lọc ngày BC công nợ],0,B.2[Tên khách hàng],C175)-SUMIFS(B.2[Số tiền đã thu],B.2[Lọc ngày BC công nợ],0,B.2[Tên khách hàng],C175))</f>
        <v/>
      </c>
      <c r="E175" s="53" t="str">
        <f>IF(C175="","",SUMIFS(B.2[Giá có thuế],B.2[Lọc ngày BC công nợ],1,B.2[Tên khách hàng],C175))</f>
        <v/>
      </c>
      <c r="F175" s="53" t="str">
        <f>IF(C175="","",SUMIFS(B.2[Số tiền đã thu],B.2[Lọc ngày BC công nợ],1,B.2[Tên khách hàng],C175))</f>
        <v/>
      </c>
      <c r="G175" s="53" t="str">
        <f t="shared" si="7"/>
        <v/>
      </c>
      <c r="H175" s="64"/>
      <c r="J175" s="17"/>
      <c r="K175" s="17"/>
    </row>
    <row r="176" spans="2:11" ht="27.75" customHeight="1" x14ac:dyDescent="0.2">
      <c r="B176" s="52" t="str">
        <f t="shared" si="6"/>
        <v/>
      </c>
      <c r="C176" s="53" t="str">
        <f>IF('Danh Sách Khách Hàng'!C173="","",'Danh Sách Khách Hàng'!C173)</f>
        <v/>
      </c>
      <c r="D176" s="53" t="str">
        <f>IF(C176="","",INDEX(D.2[Nợ phải thu
(Số dư đầu kỳ)],B176)+SUMIFS(B.2[Giá có thuế],B.2[Lọc ngày BC công nợ],0,B.2[Tên khách hàng],C176)-SUMIFS(B.2[Số tiền đã thu],B.2[Lọc ngày BC công nợ],0,B.2[Tên khách hàng],C176))</f>
        <v/>
      </c>
      <c r="E176" s="53" t="str">
        <f>IF(C176="","",SUMIFS(B.2[Giá có thuế],B.2[Lọc ngày BC công nợ],1,B.2[Tên khách hàng],C176))</f>
        <v/>
      </c>
      <c r="F176" s="53" t="str">
        <f>IF(C176="","",SUMIFS(B.2[Số tiền đã thu],B.2[Lọc ngày BC công nợ],1,B.2[Tên khách hàng],C176))</f>
        <v/>
      </c>
      <c r="G176" s="53" t="str">
        <f t="shared" si="7"/>
        <v/>
      </c>
      <c r="H176" s="64"/>
      <c r="J176" s="17"/>
      <c r="K176" s="17"/>
    </row>
    <row r="177" spans="2:11" ht="27.75" customHeight="1" x14ac:dyDescent="0.2">
      <c r="B177" s="52" t="str">
        <f t="shared" si="6"/>
        <v/>
      </c>
      <c r="C177" s="53" t="str">
        <f>IF('Danh Sách Khách Hàng'!C174="","",'Danh Sách Khách Hàng'!C174)</f>
        <v/>
      </c>
      <c r="D177" s="53" t="str">
        <f>IF(C177="","",INDEX(D.2[Nợ phải thu
(Số dư đầu kỳ)],B177)+SUMIFS(B.2[Giá có thuế],B.2[Lọc ngày BC công nợ],0,B.2[Tên khách hàng],C177)-SUMIFS(B.2[Số tiền đã thu],B.2[Lọc ngày BC công nợ],0,B.2[Tên khách hàng],C177))</f>
        <v/>
      </c>
      <c r="E177" s="53" t="str">
        <f>IF(C177="","",SUMIFS(B.2[Giá có thuế],B.2[Lọc ngày BC công nợ],1,B.2[Tên khách hàng],C177))</f>
        <v/>
      </c>
      <c r="F177" s="53" t="str">
        <f>IF(C177="","",SUMIFS(B.2[Số tiền đã thu],B.2[Lọc ngày BC công nợ],1,B.2[Tên khách hàng],C177))</f>
        <v/>
      </c>
      <c r="G177" s="53" t="str">
        <f t="shared" si="7"/>
        <v/>
      </c>
      <c r="H177" s="64"/>
      <c r="J177" s="17"/>
      <c r="K177" s="17"/>
    </row>
    <row r="178" spans="2:11" ht="27.75" customHeight="1" x14ac:dyDescent="0.2">
      <c r="B178" s="52" t="str">
        <f t="shared" si="6"/>
        <v/>
      </c>
      <c r="C178" s="53" t="str">
        <f>IF('Danh Sách Khách Hàng'!C175="","",'Danh Sách Khách Hàng'!C175)</f>
        <v/>
      </c>
      <c r="D178" s="53" t="str">
        <f>IF(C178="","",INDEX(D.2[Nợ phải thu
(Số dư đầu kỳ)],B178)+SUMIFS(B.2[Giá có thuế],B.2[Lọc ngày BC công nợ],0,B.2[Tên khách hàng],C178)-SUMIFS(B.2[Số tiền đã thu],B.2[Lọc ngày BC công nợ],0,B.2[Tên khách hàng],C178))</f>
        <v/>
      </c>
      <c r="E178" s="53" t="str">
        <f>IF(C178="","",SUMIFS(B.2[Giá có thuế],B.2[Lọc ngày BC công nợ],1,B.2[Tên khách hàng],C178))</f>
        <v/>
      </c>
      <c r="F178" s="53" t="str">
        <f>IF(C178="","",SUMIFS(B.2[Số tiền đã thu],B.2[Lọc ngày BC công nợ],1,B.2[Tên khách hàng],C178))</f>
        <v/>
      </c>
      <c r="G178" s="53" t="str">
        <f t="shared" si="7"/>
        <v/>
      </c>
      <c r="H178" s="64"/>
      <c r="J178" s="17"/>
      <c r="K178" s="17"/>
    </row>
    <row r="179" spans="2:11" ht="27.75" customHeight="1" x14ac:dyDescent="0.2">
      <c r="B179" s="52" t="str">
        <f t="shared" si="6"/>
        <v/>
      </c>
      <c r="C179" s="53" t="str">
        <f>IF('Danh Sách Khách Hàng'!C176="","",'Danh Sách Khách Hàng'!C176)</f>
        <v/>
      </c>
      <c r="D179" s="53" t="str">
        <f>IF(C179="","",INDEX(D.2[Nợ phải thu
(Số dư đầu kỳ)],B179)+SUMIFS(B.2[Giá có thuế],B.2[Lọc ngày BC công nợ],0,B.2[Tên khách hàng],C179)-SUMIFS(B.2[Số tiền đã thu],B.2[Lọc ngày BC công nợ],0,B.2[Tên khách hàng],C179))</f>
        <v/>
      </c>
      <c r="E179" s="53" t="str">
        <f>IF(C179="","",SUMIFS(B.2[Giá có thuế],B.2[Lọc ngày BC công nợ],1,B.2[Tên khách hàng],C179))</f>
        <v/>
      </c>
      <c r="F179" s="53" t="str">
        <f>IF(C179="","",SUMIFS(B.2[Số tiền đã thu],B.2[Lọc ngày BC công nợ],1,B.2[Tên khách hàng],C179))</f>
        <v/>
      </c>
      <c r="G179" s="53" t="str">
        <f t="shared" si="7"/>
        <v/>
      </c>
      <c r="H179" s="64"/>
      <c r="J179" s="17"/>
      <c r="K179" s="17"/>
    </row>
    <row r="180" spans="2:11" ht="27.75" customHeight="1" x14ac:dyDescent="0.2">
      <c r="B180" s="52" t="str">
        <f t="shared" si="6"/>
        <v/>
      </c>
      <c r="C180" s="53" t="str">
        <f>IF('Danh Sách Khách Hàng'!C177="","",'Danh Sách Khách Hàng'!C177)</f>
        <v/>
      </c>
      <c r="D180" s="53" t="str">
        <f>IF(C180="","",INDEX(D.2[Nợ phải thu
(Số dư đầu kỳ)],B180)+SUMIFS(B.2[Giá có thuế],B.2[Lọc ngày BC công nợ],0,B.2[Tên khách hàng],C180)-SUMIFS(B.2[Số tiền đã thu],B.2[Lọc ngày BC công nợ],0,B.2[Tên khách hàng],C180))</f>
        <v/>
      </c>
      <c r="E180" s="53" t="str">
        <f>IF(C180="","",SUMIFS(B.2[Giá có thuế],B.2[Lọc ngày BC công nợ],1,B.2[Tên khách hàng],C180))</f>
        <v/>
      </c>
      <c r="F180" s="53" t="str">
        <f>IF(C180="","",SUMIFS(B.2[Số tiền đã thu],B.2[Lọc ngày BC công nợ],1,B.2[Tên khách hàng],C180))</f>
        <v/>
      </c>
      <c r="G180" s="53" t="str">
        <f t="shared" si="7"/>
        <v/>
      </c>
      <c r="H180" s="64"/>
      <c r="J180" s="17"/>
      <c r="K180" s="17"/>
    </row>
    <row r="181" spans="2:11" ht="27.75" customHeight="1" x14ac:dyDescent="0.2">
      <c r="B181" s="52" t="str">
        <f t="shared" si="6"/>
        <v/>
      </c>
      <c r="C181" s="53" t="str">
        <f>IF('Danh Sách Khách Hàng'!C178="","",'Danh Sách Khách Hàng'!C178)</f>
        <v/>
      </c>
      <c r="D181" s="53" t="str">
        <f>IF(C181="","",INDEX(D.2[Nợ phải thu
(Số dư đầu kỳ)],B181)+SUMIFS(B.2[Giá có thuế],B.2[Lọc ngày BC công nợ],0,B.2[Tên khách hàng],C181)-SUMIFS(B.2[Số tiền đã thu],B.2[Lọc ngày BC công nợ],0,B.2[Tên khách hàng],C181))</f>
        <v/>
      </c>
      <c r="E181" s="53" t="str">
        <f>IF(C181="","",SUMIFS(B.2[Giá có thuế],B.2[Lọc ngày BC công nợ],1,B.2[Tên khách hàng],C181))</f>
        <v/>
      </c>
      <c r="F181" s="53" t="str">
        <f>IF(C181="","",SUMIFS(B.2[Số tiền đã thu],B.2[Lọc ngày BC công nợ],1,B.2[Tên khách hàng],C181))</f>
        <v/>
      </c>
      <c r="G181" s="53" t="str">
        <f t="shared" si="7"/>
        <v/>
      </c>
      <c r="H181" s="64"/>
      <c r="J181" s="17"/>
      <c r="K181" s="17"/>
    </row>
    <row r="182" spans="2:11" ht="27.75" customHeight="1" x14ac:dyDescent="0.2">
      <c r="B182" s="52" t="str">
        <f t="shared" si="6"/>
        <v/>
      </c>
      <c r="C182" s="53" t="str">
        <f>IF('Danh Sách Khách Hàng'!C179="","",'Danh Sách Khách Hàng'!C179)</f>
        <v/>
      </c>
      <c r="D182" s="53" t="str">
        <f>IF(C182="","",INDEX(D.2[Nợ phải thu
(Số dư đầu kỳ)],B182)+SUMIFS(B.2[Giá có thuế],B.2[Lọc ngày BC công nợ],0,B.2[Tên khách hàng],C182)-SUMIFS(B.2[Số tiền đã thu],B.2[Lọc ngày BC công nợ],0,B.2[Tên khách hàng],C182))</f>
        <v/>
      </c>
      <c r="E182" s="53" t="str">
        <f>IF(C182="","",SUMIFS(B.2[Giá có thuế],B.2[Lọc ngày BC công nợ],1,B.2[Tên khách hàng],C182))</f>
        <v/>
      </c>
      <c r="F182" s="53" t="str">
        <f>IF(C182="","",SUMIFS(B.2[Số tiền đã thu],B.2[Lọc ngày BC công nợ],1,B.2[Tên khách hàng],C182))</f>
        <v/>
      </c>
      <c r="G182" s="53" t="str">
        <f t="shared" si="7"/>
        <v/>
      </c>
      <c r="H182" s="64"/>
      <c r="J182" s="17"/>
      <c r="K182" s="17"/>
    </row>
    <row r="183" spans="2:11" ht="27.75" customHeight="1" x14ac:dyDescent="0.2">
      <c r="B183" s="52" t="str">
        <f t="shared" si="6"/>
        <v/>
      </c>
      <c r="C183" s="53" t="str">
        <f>IF('Danh Sách Khách Hàng'!C180="","",'Danh Sách Khách Hàng'!C180)</f>
        <v/>
      </c>
      <c r="D183" s="53" t="str">
        <f>IF(C183="","",INDEX(D.2[Nợ phải thu
(Số dư đầu kỳ)],B183)+SUMIFS(B.2[Giá có thuế],B.2[Lọc ngày BC công nợ],0,B.2[Tên khách hàng],C183)-SUMIFS(B.2[Số tiền đã thu],B.2[Lọc ngày BC công nợ],0,B.2[Tên khách hàng],C183))</f>
        <v/>
      </c>
      <c r="E183" s="53" t="str">
        <f>IF(C183="","",SUMIFS(B.2[Giá có thuế],B.2[Lọc ngày BC công nợ],1,B.2[Tên khách hàng],C183))</f>
        <v/>
      </c>
      <c r="F183" s="53" t="str">
        <f>IF(C183="","",SUMIFS(B.2[Số tiền đã thu],B.2[Lọc ngày BC công nợ],1,B.2[Tên khách hàng],C183))</f>
        <v/>
      </c>
      <c r="G183" s="53" t="str">
        <f t="shared" si="7"/>
        <v/>
      </c>
      <c r="H183" s="64"/>
      <c r="J183" s="17"/>
      <c r="K183" s="17"/>
    </row>
    <row r="184" spans="2:11" ht="27.75" customHeight="1" x14ac:dyDescent="0.2">
      <c r="B184" s="52" t="str">
        <f t="shared" si="6"/>
        <v/>
      </c>
      <c r="C184" s="53" t="str">
        <f>IF('Danh Sách Khách Hàng'!C181="","",'Danh Sách Khách Hàng'!C181)</f>
        <v/>
      </c>
      <c r="D184" s="53" t="str">
        <f>IF(C184="","",INDEX(D.2[Nợ phải thu
(Số dư đầu kỳ)],B184)+SUMIFS(B.2[Giá có thuế],B.2[Lọc ngày BC công nợ],0,B.2[Tên khách hàng],C184)-SUMIFS(B.2[Số tiền đã thu],B.2[Lọc ngày BC công nợ],0,B.2[Tên khách hàng],C184))</f>
        <v/>
      </c>
      <c r="E184" s="53" t="str">
        <f>IF(C184="","",SUMIFS(B.2[Giá có thuế],B.2[Lọc ngày BC công nợ],1,B.2[Tên khách hàng],C184))</f>
        <v/>
      </c>
      <c r="F184" s="53" t="str">
        <f>IF(C184="","",SUMIFS(B.2[Số tiền đã thu],B.2[Lọc ngày BC công nợ],1,B.2[Tên khách hàng],C184))</f>
        <v/>
      </c>
      <c r="G184" s="53" t="str">
        <f t="shared" si="7"/>
        <v/>
      </c>
      <c r="H184" s="64"/>
      <c r="J184" s="17"/>
      <c r="K184" s="17"/>
    </row>
    <row r="185" spans="2:11" ht="27.75" customHeight="1" x14ac:dyDescent="0.2">
      <c r="B185" s="52" t="str">
        <f t="shared" si="6"/>
        <v/>
      </c>
      <c r="C185" s="53" t="str">
        <f>IF('Danh Sách Khách Hàng'!C182="","",'Danh Sách Khách Hàng'!C182)</f>
        <v/>
      </c>
      <c r="D185" s="53" t="str">
        <f>IF(C185="","",INDEX(D.2[Nợ phải thu
(Số dư đầu kỳ)],B185)+SUMIFS(B.2[Giá có thuế],B.2[Lọc ngày BC công nợ],0,B.2[Tên khách hàng],C185)-SUMIFS(B.2[Số tiền đã thu],B.2[Lọc ngày BC công nợ],0,B.2[Tên khách hàng],C185))</f>
        <v/>
      </c>
      <c r="E185" s="53" t="str">
        <f>IF(C185="","",SUMIFS(B.2[Giá có thuế],B.2[Lọc ngày BC công nợ],1,B.2[Tên khách hàng],C185))</f>
        <v/>
      </c>
      <c r="F185" s="53" t="str">
        <f>IF(C185="","",SUMIFS(B.2[Số tiền đã thu],B.2[Lọc ngày BC công nợ],1,B.2[Tên khách hàng],C185))</f>
        <v/>
      </c>
      <c r="G185" s="53" t="str">
        <f t="shared" si="7"/>
        <v/>
      </c>
      <c r="H185" s="64"/>
      <c r="J185" s="17"/>
      <c r="K185" s="17"/>
    </row>
    <row r="186" spans="2:11" ht="27.75" customHeight="1" x14ac:dyDescent="0.2">
      <c r="B186" s="52" t="str">
        <f t="shared" si="6"/>
        <v/>
      </c>
      <c r="C186" s="53" t="str">
        <f>IF('Danh Sách Khách Hàng'!C183="","",'Danh Sách Khách Hàng'!C183)</f>
        <v/>
      </c>
      <c r="D186" s="53" t="str">
        <f>IF(C186="","",INDEX(D.2[Nợ phải thu
(Số dư đầu kỳ)],B186)+SUMIFS(B.2[Giá có thuế],B.2[Lọc ngày BC công nợ],0,B.2[Tên khách hàng],C186)-SUMIFS(B.2[Số tiền đã thu],B.2[Lọc ngày BC công nợ],0,B.2[Tên khách hàng],C186))</f>
        <v/>
      </c>
      <c r="E186" s="53" t="str">
        <f>IF(C186="","",SUMIFS(B.2[Giá có thuế],B.2[Lọc ngày BC công nợ],1,B.2[Tên khách hàng],C186))</f>
        <v/>
      </c>
      <c r="F186" s="53" t="str">
        <f>IF(C186="","",SUMIFS(B.2[Số tiền đã thu],B.2[Lọc ngày BC công nợ],1,B.2[Tên khách hàng],C186))</f>
        <v/>
      </c>
      <c r="G186" s="53" t="str">
        <f t="shared" si="7"/>
        <v/>
      </c>
      <c r="H186" s="64"/>
      <c r="J186" s="17"/>
      <c r="K186" s="17"/>
    </row>
    <row r="187" spans="2:11" ht="27.75" customHeight="1" x14ac:dyDescent="0.2">
      <c r="B187" s="52" t="str">
        <f t="shared" si="6"/>
        <v/>
      </c>
      <c r="C187" s="53" t="str">
        <f>IF('Danh Sách Khách Hàng'!C184="","",'Danh Sách Khách Hàng'!C184)</f>
        <v/>
      </c>
      <c r="D187" s="53" t="str">
        <f>IF(C187="","",INDEX(D.2[Nợ phải thu
(Số dư đầu kỳ)],B187)+SUMIFS(B.2[Giá có thuế],B.2[Lọc ngày BC công nợ],0,B.2[Tên khách hàng],C187)-SUMIFS(B.2[Số tiền đã thu],B.2[Lọc ngày BC công nợ],0,B.2[Tên khách hàng],C187))</f>
        <v/>
      </c>
      <c r="E187" s="53" t="str">
        <f>IF(C187="","",SUMIFS(B.2[Giá có thuế],B.2[Lọc ngày BC công nợ],1,B.2[Tên khách hàng],C187))</f>
        <v/>
      </c>
      <c r="F187" s="53" t="str">
        <f>IF(C187="","",SUMIFS(B.2[Số tiền đã thu],B.2[Lọc ngày BC công nợ],1,B.2[Tên khách hàng],C187))</f>
        <v/>
      </c>
      <c r="G187" s="53" t="str">
        <f t="shared" si="7"/>
        <v/>
      </c>
      <c r="H187" s="64"/>
      <c r="J187" s="17"/>
      <c r="K187" s="17"/>
    </row>
    <row r="188" spans="2:11" ht="27.75" customHeight="1" x14ac:dyDescent="0.2">
      <c r="B188" s="52" t="str">
        <f t="shared" si="6"/>
        <v/>
      </c>
      <c r="C188" s="53" t="str">
        <f>IF('Danh Sách Khách Hàng'!C185="","",'Danh Sách Khách Hàng'!C185)</f>
        <v/>
      </c>
      <c r="D188" s="53" t="str">
        <f>IF(C188="","",INDEX(D.2[Nợ phải thu
(Số dư đầu kỳ)],B188)+SUMIFS(B.2[Giá có thuế],B.2[Lọc ngày BC công nợ],0,B.2[Tên khách hàng],C188)-SUMIFS(B.2[Số tiền đã thu],B.2[Lọc ngày BC công nợ],0,B.2[Tên khách hàng],C188))</f>
        <v/>
      </c>
      <c r="E188" s="53" t="str">
        <f>IF(C188="","",SUMIFS(B.2[Giá có thuế],B.2[Lọc ngày BC công nợ],1,B.2[Tên khách hàng],C188))</f>
        <v/>
      </c>
      <c r="F188" s="53" t="str">
        <f>IF(C188="","",SUMIFS(B.2[Số tiền đã thu],B.2[Lọc ngày BC công nợ],1,B.2[Tên khách hàng],C188))</f>
        <v/>
      </c>
      <c r="G188" s="53" t="str">
        <f t="shared" si="7"/>
        <v/>
      </c>
      <c r="H188" s="64"/>
      <c r="J188" s="17"/>
      <c r="K188" s="17"/>
    </row>
    <row r="189" spans="2:11" ht="27.75" customHeight="1" x14ac:dyDescent="0.2">
      <c r="B189" s="52" t="str">
        <f t="shared" si="6"/>
        <v/>
      </c>
      <c r="C189" s="53" t="str">
        <f>IF('Danh Sách Khách Hàng'!C186="","",'Danh Sách Khách Hàng'!C186)</f>
        <v/>
      </c>
      <c r="D189" s="53" t="str">
        <f>IF(C189="","",INDEX(D.2[Nợ phải thu
(Số dư đầu kỳ)],B189)+SUMIFS(B.2[Giá có thuế],B.2[Lọc ngày BC công nợ],0,B.2[Tên khách hàng],C189)-SUMIFS(B.2[Số tiền đã thu],B.2[Lọc ngày BC công nợ],0,B.2[Tên khách hàng],C189))</f>
        <v/>
      </c>
      <c r="E189" s="53" t="str">
        <f>IF(C189="","",SUMIFS(B.2[Giá có thuế],B.2[Lọc ngày BC công nợ],1,B.2[Tên khách hàng],C189))</f>
        <v/>
      </c>
      <c r="F189" s="53" t="str">
        <f>IF(C189="","",SUMIFS(B.2[Số tiền đã thu],B.2[Lọc ngày BC công nợ],1,B.2[Tên khách hàng],C189))</f>
        <v/>
      </c>
      <c r="G189" s="53" t="str">
        <f t="shared" si="7"/>
        <v/>
      </c>
      <c r="H189" s="64"/>
      <c r="J189" s="17"/>
      <c r="K189" s="17"/>
    </row>
    <row r="190" spans="2:11" ht="27.75" customHeight="1" x14ac:dyDescent="0.2">
      <c r="B190" s="52" t="str">
        <f t="shared" si="6"/>
        <v/>
      </c>
      <c r="C190" s="53" t="str">
        <f>IF('Danh Sách Khách Hàng'!C187="","",'Danh Sách Khách Hàng'!C187)</f>
        <v/>
      </c>
      <c r="D190" s="53" t="str">
        <f>IF(C190="","",INDEX(D.2[Nợ phải thu
(Số dư đầu kỳ)],B190)+SUMIFS(B.2[Giá có thuế],B.2[Lọc ngày BC công nợ],0,B.2[Tên khách hàng],C190)-SUMIFS(B.2[Số tiền đã thu],B.2[Lọc ngày BC công nợ],0,B.2[Tên khách hàng],C190))</f>
        <v/>
      </c>
      <c r="E190" s="53" t="str">
        <f>IF(C190="","",SUMIFS(B.2[Giá có thuế],B.2[Lọc ngày BC công nợ],1,B.2[Tên khách hàng],C190))</f>
        <v/>
      </c>
      <c r="F190" s="53" t="str">
        <f>IF(C190="","",SUMIFS(B.2[Số tiền đã thu],B.2[Lọc ngày BC công nợ],1,B.2[Tên khách hàng],C190))</f>
        <v/>
      </c>
      <c r="G190" s="53" t="str">
        <f t="shared" si="7"/>
        <v/>
      </c>
      <c r="H190" s="64"/>
      <c r="J190" s="17"/>
      <c r="K190" s="17"/>
    </row>
    <row r="191" spans="2:11" ht="27.75" customHeight="1" x14ac:dyDescent="0.2">
      <c r="B191" s="52" t="str">
        <f t="shared" si="6"/>
        <v/>
      </c>
      <c r="C191" s="53" t="str">
        <f>IF('Danh Sách Khách Hàng'!C188="","",'Danh Sách Khách Hàng'!C188)</f>
        <v/>
      </c>
      <c r="D191" s="53" t="str">
        <f>IF(C191="","",INDEX(D.2[Nợ phải thu
(Số dư đầu kỳ)],B191)+SUMIFS(B.2[Giá có thuế],B.2[Lọc ngày BC công nợ],0,B.2[Tên khách hàng],C191)-SUMIFS(B.2[Số tiền đã thu],B.2[Lọc ngày BC công nợ],0,B.2[Tên khách hàng],C191))</f>
        <v/>
      </c>
      <c r="E191" s="53" t="str">
        <f>IF(C191="","",SUMIFS(B.2[Giá có thuế],B.2[Lọc ngày BC công nợ],1,B.2[Tên khách hàng],C191))</f>
        <v/>
      </c>
      <c r="F191" s="53" t="str">
        <f>IF(C191="","",SUMIFS(B.2[Số tiền đã thu],B.2[Lọc ngày BC công nợ],1,B.2[Tên khách hàng],C191))</f>
        <v/>
      </c>
      <c r="G191" s="53" t="str">
        <f t="shared" si="7"/>
        <v/>
      </c>
      <c r="H191" s="64"/>
      <c r="J191" s="17"/>
      <c r="K191" s="17"/>
    </row>
    <row r="192" spans="2:11" ht="27.75" customHeight="1" x14ac:dyDescent="0.2">
      <c r="B192" s="52" t="str">
        <f t="shared" si="6"/>
        <v/>
      </c>
      <c r="C192" s="53" t="str">
        <f>IF('Danh Sách Khách Hàng'!C189="","",'Danh Sách Khách Hàng'!C189)</f>
        <v/>
      </c>
      <c r="D192" s="53" t="str">
        <f>IF(C192="","",INDEX(D.2[Nợ phải thu
(Số dư đầu kỳ)],B192)+SUMIFS(B.2[Giá có thuế],B.2[Lọc ngày BC công nợ],0,B.2[Tên khách hàng],C192)-SUMIFS(B.2[Số tiền đã thu],B.2[Lọc ngày BC công nợ],0,B.2[Tên khách hàng],C192))</f>
        <v/>
      </c>
      <c r="E192" s="53" t="str">
        <f>IF(C192="","",SUMIFS(B.2[Giá có thuế],B.2[Lọc ngày BC công nợ],1,B.2[Tên khách hàng],C192))</f>
        <v/>
      </c>
      <c r="F192" s="53" t="str">
        <f>IF(C192="","",SUMIFS(B.2[Số tiền đã thu],B.2[Lọc ngày BC công nợ],1,B.2[Tên khách hàng],C192))</f>
        <v/>
      </c>
      <c r="G192" s="53" t="str">
        <f t="shared" si="7"/>
        <v/>
      </c>
      <c r="H192" s="64"/>
      <c r="J192" s="17"/>
      <c r="K192" s="17"/>
    </row>
    <row r="193" spans="2:11" ht="27.75" customHeight="1" x14ac:dyDescent="0.2">
      <c r="B193" s="52" t="str">
        <f t="shared" si="6"/>
        <v/>
      </c>
      <c r="C193" s="53" t="str">
        <f>IF('Danh Sách Khách Hàng'!C190="","",'Danh Sách Khách Hàng'!C190)</f>
        <v/>
      </c>
      <c r="D193" s="53" t="str">
        <f>IF(C193="","",INDEX(D.2[Nợ phải thu
(Số dư đầu kỳ)],B193)+SUMIFS(B.2[Giá có thuế],B.2[Lọc ngày BC công nợ],0,B.2[Tên khách hàng],C193)-SUMIFS(B.2[Số tiền đã thu],B.2[Lọc ngày BC công nợ],0,B.2[Tên khách hàng],C193))</f>
        <v/>
      </c>
      <c r="E193" s="53" t="str">
        <f>IF(C193="","",SUMIFS(B.2[Giá có thuế],B.2[Lọc ngày BC công nợ],1,B.2[Tên khách hàng],C193))</f>
        <v/>
      </c>
      <c r="F193" s="53" t="str">
        <f>IF(C193="","",SUMIFS(B.2[Số tiền đã thu],B.2[Lọc ngày BC công nợ],1,B.2[Tên khách hàng],C193))</f>
        <v/>
      </c>
      <c r="G193" s="53" t="str">
        <f t="shared" si="7"/>
        <v/>
      </c>
      <c r="H193" s="64"/>
      <c r="J193" s="17"/>
      <c r="K193" s="17"/>
    </row>
    <row r="194" spans="2:11" ht="27.75" customHeight="1" x14ac:dyDescent="0.2">
      <c r="B194" s="52" t="str">
        <f t="shared" si="6"/>
        <v/>
      </c>
      <c r="C194" s="53" t="str">
        <f>IF('Danh Sách Khách Hàng'!C191="","",'Danh Sách Khách Hàng'!C191)</f>
        <v/>
      </c>
      <c r="D194" s="53" t="str">
        <f>IF(C194="","",INDEX(D.2[Nợ phải thu
(Số dư đầu kỳ)],B194)+SUMIFS(B.2[Giá có thuế],B.2[Lọc ngày BC công nợ],0,B.2[Tên khách hàng],C194)-SUMIFS(B.2[Số tiền đã thu],B.2[Lọc ngày BC công nợ],0,B.2[Tên khách hàng],C194))</f>
        <v/>
      </c>
      <c r="E194" s="53" t="str">
        <f>IF(C194="","",SUMIFS(B.2[Giá có thuế],B.2[Lọc ngày BC công nợ],1,B.2[Tên khách hàng],C194))</f>
        <v/>
      </c>
      <c r="F194" s="53" t="str">
        <f>IF(C194="","",SUMIFS(B.2[Số tiền đã thu],B.2[Lọc ngày BC công nợ],1,B.2[Tên khách hàng],C194))</f>
        <v/>
      </c>
      <c r="G194" s="53" t="str">
        <f t="shared" si="7"/>
        <v/>
      </c>
      <c r="H194" s="64"/>
      <c r="J194" s="17"/>
      <c r="K194" s="17"/>
    </row>
    <row r="195" spans="2:11" ht="27.75" customHeight="1" x14ac:dyDescent="0.2">
      <c r="B195" s="52" t="str">
        <f t="shared" si="6"/>
        <v/>
      </c>
      <c r="C195" s="53" t="str">
        <f>IF('Danh Sách Khách Hàng'!C192="","",'Danh Sách Khách Hàng'!C192)</f>
        <v/>
      </c>
      <c r="D195" s="53" t="str">
        <f>IF(C195="","",INDEX(D.2[Nợ phải thu
(Số dư đầu kỳ)],B195)+SUMIFS(B.2[Giá có thuế],B.2[Lọc ngày BC công nợ],0,B.2[Tên khách hàng],C195)-SUMIFS(B.2[Số tiền đã thu],B.2[Lọc ngày BC công nợ],0,B.2[Tên khách hàng],C195))</f>
        <v/>
      </c>
      <c r="E195" s="53" t="str">
        <f>IF(C195="","",SUMIFS(B.2[Giá có thuế],B.2[Lọc ngày BC công nợ],1,B.2[Tên khách hàng],C195))</f>
        <v/>
      </c>
      <c r="F195" s="53" t="str">
        <f>IF(C195="","",SUMIFS(B.2[Số tiền đã thu],B.2[Lọc ngày BC công nợ],1,B.2[Tên khách hàng],C195))</f>
        <v/>
      </c>
      <c r="G195" s="53" t="str">
        <f t="shared" si="7"/>
        <v/>
      </c>
      <c r="H195" s="64"/>
      <c r="J195" s="17"/>
      <c r="K195" s="17"/>
    </row>
    <row r="196" spans="2:11" ht="27.75" customHeight="1" x14ac:dyDescent="0.2">
      <c r="B196" s="52" t="str">
        <f t="shared" si="6"/>
        <v/>
      </c>
      <c r="C196" s="53" t="str">
        <f>IF('Danh Sách Khách Hàng'!C193="","",'Danh Sách Khách Hàng'!C193)</f>
        <v/>
      </c>
      <c r="D196" s="53" t="str">
        <f>IF(C196="","",INDEX(D.2[Nợ phải thu
(Số dư đầu kỳ)],B196)+SUMIFS(B.2[Giá có thuế],B.2[Lọc ngày BC công nợ],0,B.2[Tên khách hàng],C196)-SUMIFS(B.2[Số tiền đã thu],B.2[Lọc ngày BC công nợ],0,B.2[Tên khách hàng],C196))</f>
        <v/>
      </c>
      <c r="E196" s="53" t="str">
        <f>IF(C196="","",SUMIFS(B.2[Giá có thuế],B.2[Lọc ngày BC công nợ],1,B.2[Tên khách hàng],C196))</f>
        <v/>
      </c>
      <c r="F196" s="53" t="str">
        <f>IF(C196="","",SUMIFS(B.2[Số tiền đã thu],B.2[Lọc ngày BC công nợ],1,B.2[Tên khách hàng],C196))</f>
        <v/>
      </c>
      <c r="G196" s="53" t="str">
        <f t="shared" si="7"/>
        <v/>
      </c>
      <c r="H196" s="64"/>
      <c r="J196" s="17"/>
      <c r="K196" s="17"/>
    </row>
    <row r="197" spans="2:11" ht="27.75" customHeight="1" x14ac:dyDescent="0.2">
      <c r="B197" s="52" t="str">
        <f t="shared" si="6"/>
        <v/>
      </c>
      <c r="C197" s="53" t="str">
        <f>IF('Danh Sách Khách Hàng'!C194="","",'Danh Sách Khách Hàng'!C194)</f>
        <v/>
      </c>
      <c r="D197" s="53" t="str">
        <f>IF(C197="","",INDEX(D.2[Nợ phải thu
(Số dư đầu kỳ)],B197)+SUMIFS(B.2[Giá có thuế],B.2[Lọc ngày BC công nợ],0,B.2[Tên khách hàng],C197)-SUMIFS(B.2[Số tiền đã thu],B.2[Lọc ngày BC công nợ],0,B.2[Tên khách hàng],C197))</f>
        <v/>
      </c>
      <c r="E197" s="53" t="str">
        <f>IF(C197="","",SUMIFS(B.2[Giá có thuế],B.2[Lọc ngày BC công nợ],1,B.2[Tên khách hàng],C197))</f>
        <v/>
      </c>
      <c r="F197" s="53" t="str">
        <f>IF(C197="","",SUMIFS(B.2[Số tiền đã thu],B.2[Lọc ngày BC công nợ],1,B.2[Tên khách hàng],C197))</f>
        <v/>
      </c>
      <c r="G197" s="53" t="str">
        <f t="shared" si="7"/>
        <v/>
      </c>
      <c r="H197" s="64"/>
      <c r="J197" s="17"/>
      <c r="K197" s="17"/>
    </row>
    <row r="198" spans="2:11" ht="27.75" customHeight="1" x14ac:dyDescent="0.2">
      <c r="B198" s="52" t="str">
        <f t="shared" si="6"/>
        <v/>
      </c>
      <c r="C198" s="53" t="str">
        <f>IF('Danh Sách Khách Hàng'!C195="","",'Danh Sách Khách Hàng'!C195)</f>
        <v/>
      </c>
      <c r="D198" s="53" t="str">
        <f>IF(C198="","",INDEX(D.2[Nợ phải thu
(Số dư đầu kỳ)],B198)+SUMIFS(B.2[Giá có thuế],B.2[Lọc ngày BC công nợ],0,B.2[Tên khách hàng],C198)-SUMIFS(B.2[Số tiền đã thu],B.2[Lọc ngày BC công nợ],0,B.2[Tên khách hàng],C198))</f>
        <v/>
      </c>
      <c r="E198" s="53" t="str">
        <f>IF(C198="","",SUMIFS(B.2[Giá có thuế],B.2[Lọc ngày BC công nợ],1,B.2[Tên khách hàng],C198))</f>
        <v/>
      </c>
      <c r="F198" s="53" t="str">
        <f>IF(C198="","",SUMIFS(B.2[Số tiền đã thu],B.2[Lọc ngày BC công nợ],1,B.2[Tên khách hàng],C198))</f>
        <v/>
      </c>
      <c r="G198" s="53" t="str">
        <f t="shared" si="7"/>
        <v/>
      </c>
      <c r="H198" s="64"/>
      <c r="J198" s="17"/>
      <c r="K198" s="17"/>
    </row>
    <row r="199" spans="2:11" ht="27.75" customHeight="1" x14ac:dyDescent="0.2">
      <c r="B199" s="52" t="str">
        <f t="shared" si="6"/>
        <v/>
      </c>
      <c r="C199" s="53" t="str">
        <f>IF('Danh Sách Khách Hàng'!C196="","",'Danh Sách Khách Hàng'!C196)</f>
        <v/>
      </c>
      <c r="D199" s="53" t="str">
        <f>IF(C199="","",INDEX(D.2[Nợ phải thu
(Số dư đầu kỳ)],B199)+SUMIFS(B.2[Giá có thuế],B.2[Lọc ngày BC công nợ],0,B.2[Tên khách hàng],C199)-SUMIFS(B.2[Số tiền đã thu],B.2[Lọc ngày BC công nợ],0,B.2[Tên khách hàng],C199))</f>
        <v/>
      </c>
      <c r="E199" s="53" t="str">
        <f>IF(C199="","",SUMIFS(B.2[Giá có thuế],B.2[Lọc ngày BC công nợ],1,B.2[Tên khách hàng],C199))</f>
        <v/>
      </c>
      <c r="F199" s="53" t="str">
        <f>IF(C199="","",SUMIFS(B.2[Số tiền đã thu],B.2[Lọc ngày BC công nợ],1,B.2[Tên khách hàng],C199))</f>
        <v/>
      </c>
      <c r="G199" s="53" t="str">
        <f t="shared" si="7"/>
        <v/>
      </c>
      <c r="H199" s="64"/>
      <c r="J199" s="17"/>
      <c r="K199" s="17"/>
    </row>
    <row r="200" spans="2:11" ht="27.75" customHeight="1" x14ac:dyDescent="0.2">
      <c r="B200" s="52" t="str">
        <f t="shared" si="6"/>
        <v/>
      </c>
      <c r="C200" s="53" t="str">
        <f>IF('Danh Sách Khách Hàng'!C197="","",'Danh Sách Khách Hàng'!C197)</f>
        <v/>
      </c>
      <c r="D200" s="53" t="str">
        <f>IF(C200="","",INDEX(D.2[Nợ phải thu
(Số dư đầu kỳ)],B200)+SUMIFS(B.2[Giá có thuế],B.2[Lọc ngày BC công nợ],0,B.2[Tên khách hàng],C200)-SUMIFS(B.2[Số tiền đã thu],B.2[Lọc ngày BC công nợ],0,B.2[Tên khách hàng],C200))</f>
        <v/>
      </c>
      <c r="E200" s="53" t="str">
        <f>IF(C200="","",SUMIFS(B.2[Giá có thuế],B.2[Lọc ngày BC công nợ],1,B.2[Tên khách hàng],C200))</f>
        <v/>
      </c>
      <c r="F200" s="53" t="str">
        <f>IF(C200="","",SUMIFS(B.2[Số tiền đã thu],B.2[Lọc ngày BC công nợ],1,B.2[Tên khách hàng],C200))</f>
        <v/>
      </c>
      <c r="G200" s="53" t="str">
        <f t="shared" si="7"/>
        <v/>
      </c>
      <c r="H200" s="64"/>
      <c r="J200" s="17"/>
      <c r="K200" s="17"/>
    </row>
    <row r="201" spans="2:11" ht="27.75" customHeight="1" x14ac:dyDescent="0.2">
      <c r="B201" s="52" t="str">
        <f t="shared" si="6"/>
        <v/>
      </c>
      <c r="C201" s="53" t="str">
        <f>IF('Danh Sách Khách Hàng'!C198="","",'Danh Sách Khách Hàng'!C198)</f>
        <v/>
      </c>
      <c r="D201" s="53" t="str">
        <f>IF(C201="","",INDEX(D.2[Nợ phải thu
(Số dư đầu kỳ)],B201)+SUMIFS(B.2[Giá có thuế],B.2[Lọc ngày BC công nợ],0,B.2[Tên khách hàng],C201)-SUMIFS(B.2[Số tiền đã thu],B.2[Lọc ngày BC công nợ],0,B.2[Tên khách hàng],C201))</f>
        <v/>
      </c>
      <c r="E201" s="53" t="str">
        <f>IF(C201="","",SUMIFS(B.2[Giá có thuế],B.2[Lọc ngày BC công nợ],1,B.2[Tên khách hàng],C201))</f>
        <v/>
      </c>
      <c r="F201" s="53" t="str">
        <f>IF(C201="","",SUMIFS(B.2[Số tiền đã thu],B.2[Lọc ngày BC công nợ],1,B.2[Tên khách hàng],C201))</f>
        <v/>
      </c>
      <c r="G201" s="53" t="str">
        <f t="shared" si="7"/>
        <v/>
      </c>
      <c r="H201" s="64"/>
      <c r="J201" s="17"/>
      <c r="K201" s="17"/>
    </row>
    <row r="202" spans="2:11" ht="27.75" customHeight="1" x14ac:dyDescent="0.2">
      <c r="B202" s="52" t="str">
        <f t="shared" si="6"/>
        <v/>
      </c>
      <c r="C202" s="53" t="str">
        <f>IF('Danh Sách Khách Hàng'!C199="","",'Danh Sách Khách Hàng'!C199)</f>
        <v/>
      </c>
      <c r="D202" s="53" t="str">
        <f>IF(C202="","",INDEX(D.2[Nợ phải thu
(Số dư đầu kỳ)],B202)+SUMIFS(B.2[Giá có thuế],B.2[Lọc ngày BC công nợ],0,B.2[Tên khách hàng],C202)-SUMIFS(B.2[Số tiền đã thu],B.2[Lọc ngày BC công nợ],0,B.2[Tên khách hàng],C202))</f>
        <v/>
      </c>
      <c r="E202" s="53" t="str">
        <f>IF(C202="","",SUMIFS(B.2[Giá có thuế],B.2[Lọc ngày BC công nợ],1,B.2[Tên khách hàng],C202))</f>
        <v/>
      </c>
      <c r="F202" s="53" t="str">
        <f>IF(C202="","",SUMIFS(B.2[Số tiền đã thu],B.2[Lọc ngày BC công nợ],1,B.2[Tên khách hàng],C202))</f>
        <v/>
      </c>
      <c r="G202" s="53" t="str">
        <f t="shared" si="7"/>
        <v/>
      </c>
      <c r="H202" s="64"/>
      <c r="J202" s="17"/>
      <c r="K202" s="17"/>
    </row>
    <row r="203" spans="2:11" ht="27.75" customHeight="1" x14ac:dyDescent="0.2">
      <c r="B203" s="52" t="str">
        <f t="shared" si="6"/>
        <v/>
      </c>
      <c r="C203" s="53" t="str">
        <f>IF('Danh Sách Khách Hàng'!C200="","",'Danh Sách Khách Hàng'!C200)</f>
        <v/>
      </c>
      <c r="D203" s="53" t="str">
        <f>IF(C203="","",INDEX(D.2[Nợ phải thu
(Số dư đầu kỳ)],B203)+SUMIFS(B.2[Giá có thuế],B.2[Lọc ngày BC công nợ],0,B.2[Tên khách hàng],C203)-SUMIFS(B.2[Số tiền đã thu],B.2[Lọc ngày BC công nợ],0,B.2[Tên khách hàng],C203))</f>
        <v/>
      </c>
      <c r="E203" s="53" t="str">
        <f>IF(C203="","",SUMIFS(B.2[Giá có thuế],B.2[Lọc ngày BC công nợ],1,B.2[Tên khách hàng],C203))</f>
        <v/>
      </c>
      <c r="F203" s="53" t="str">
        <f>IF(C203="","",SUMIFS(B.2[Số tiền đã thu],B.2[Lọc ngày BC công nợ],1,B.2[Tên khách hàng],C203))</f>
        <v/>
      </c>
      <c r="G203" s="53" t="str">
        <f t="shared" si="7"/>
        <v/>
      </c>
      <c r="H203" s="64"/>
      <c r="J203" s="17"/>
      <c r="K203" s="17"/>
    </row>
    <row r="204" spans="2:11" ht="27.75" customHeight="1" x14ac:dyDescent="0.2">
      <c r="B204" s="52" t="str">
        <f t="shared" ref="B204:B210" si="8">IF(C204="","",ROW(A204)-5)</f>
        <v/>
      </c>
      <c r="C204" s="53" t="str">
        <f>IF('Danh Sách Khách Hàng'!C201="","",'Danh Sách Khách Hàng'!C201)</f>
        <v/>
      </c>
      <c r="D204" s="53" t="str">
        <f>IF(C204="","",INDEX(D.2[Nợ phải thu
(Số dư đầu kỳ)],B204)+SUMIFS(B.2[Giá có thuế],B.2[Lọc ngày BC công nợ],0,B.2[Tên khách hàng],C204)-SUMIFS(B.2[Số tiền đã thu],B.2[Lọc ngày BC công nợ],0,B.2[Tên khách hàng],C204))</f>
        <v/>
      </c>
      <c r="E204" s="53" t="str">
        <f>IF(C204="","",SUMIFS(B.2[Giá có thuế],B.2[Lọc ngày BC công nợ],1,B.2[Tên khách hàng],C204))</f>
        <v/>
      </c>
      <c r="F204" s="53" t="str">
        <f>IF(C204="","",SUMIFS(B.2[Số tiền đã thu],B.2[Lọc ngày BC công nợ],1,B.2[Tên khách hàng],C204))</f>
        <v/>
      </c>
      <c r="G204" s="53" t="str">
        <f t="shared" ref="G204:G210" si="9">IF(C204="","",SUM(D204,E204)-F204)</f>
        <v/>
      </c>
      <c r="H204" s="64"/>
      <c r="J204" s="17"/>
      <c r="K204" s="17"/>
    </row>
    <row r="205" spans="2:11" ht="27.75" customHeight="1" x14ac:dyDescent="0.2">
      <c r="B205" s="52" t="str">
        <f t="shared" si="8"/>
        <v/>
      </c>
      <c r="C205" s="53" t="str">
        <f>IF('Danh Sách Khách Hàng'!C202="","",'Danh Sách Khách Hàng'!C202)</f>
        <v/>
      </c>
      <c r="D205" s="53" t="str">
        <f>IF(C205="","",INDEX(D.2[Nợ phải thu
(Số dư đầu kỳ)],B205)+SUMIFS(B.2[Giá có thuế],B.2[Lọc ngày BC công nợ],0,B.2[Tên khách hàng],C205)-SUMIFS(B.2[Số tiền đã thu],B.2[Lọc ngày BC công nợ],0,B.2[Tên khách hàng],C205))</f>
        <v/>
      </c>
      <c r="E205" s="53" t="str">
        <f>IF(C205="","",SUMIFS(B.2[Giá có thuế],B.2[Lọc ngày BC công nợ],1,B.2[Tên khách hàng],C205))</f>
        <v/>
      </c>
      <c r="F205" s="53" t="str">
        <f>IF(C205="","",SUMIFS(B.2[Số tiền đã thu],B.2[Lọc ngày BC công nợ],1,B.2[Tên khách hàng],C205))</f>
        <v/>
      </c>
      <c r="G205" s="53" t="str">
        <f t="shared" si="9"/>
        <v/>
      </c>
      <c r="H205" s="64"/>
      <c r="J205" s="17"/>
      <c r="K205" s="17"/>
    </row>
    <row r="206" spans="2:11" ht="27.75" customHeight="1" x14ac:dyDescent="0.2">
      <c r="B206" s="52" t="str">
        <f t="shared" si="8"/>
        <v/>
      </c>
      <c r="C206" s="53" t="str">
        <f>IF('Danh Sách Khách Hàng'!C203="","",'Danh Sách Khách Hàng'!C203)</f>
        <v/>
      </c>
      <c r="D206" s="53" t="str">
        <f>IF(C206="","",INDEX(D.2[Nợ phải thu
(Số dư đầu kỳ)],B206)+SUMIFS(B.2[Giá có thuế],B.2[Lọc ngày BC công nợ],0,B.2[Tên khách hàng],C206)-SUMIFS(B.2[Số tiền đã thu],B.2[Lọc ngày BC công nợ],0,B.2[Tên khách hàng],C206))</f>
        <v/>
      </c>
      <c r="E206" s="53" t="str">
        <f>IF(C206="","",SUMIFS(B.2[Giá có thuế],B.2[Lọc ngày BC công nợ],1,B.2[Tên khách hàng],C206))</f>
        <v/>
      </c>
      <c r="F206" s="53" t="str">
        <f>IF(C206="","",SUMIFS(B.2[Số tiền đã thu],B.2[Lọc ngày BC công nợ],1,B.2[Tên khách hàng],C206))</f>
        <v/>
      </c>
      <c r="G206" s="53" t="str">
        <f t="shared" si="9"/>
        <v/>
      </c>
      <c r="H206" s="64"/>
      <c r="J206" s="17"/>
      <c r="K206" s="17"/>
    </row>
    <row r="207" spans="2:11" ht="27.75" customHeight="1" x14ac:dyDescent="0.2">
      <c r="B207" s="52" t="str">
        <f t="shared" si="8"/>
        <v/>
      </c>
      <c r="C207" s="53" t="str">
        <f>IF('Danh Sách Khách Hàng'!C204="","",'Danh Sách Khách Hàng'!C204)</f>
        <v/>
      </c>
      <c r="D207" s="53" t="str">
        <f>IF(C207="","",INDEX(D.2[Nợ phải thu
(Số dư đầu kỳ)],B207)+SUMIFS(B.2[Giá có thuế],B.2[Lọc ngày BC công nợ],0,B.2[Tên khách hàng],C207)-SUMIFS(B.2[Số tiền đã thu],B.2[Lọc ngày BC công nợ],0,B.2[Tên khách hàng],C207))</f>
        <v/>
      </c>
      <c r="E207" s="53" t="str">
        <f>IF(C207="","",SUMIFS(B.2[Giá có thuế],B.2[Lọc ngày BC công nợ],1,B.2[Tên khách hàng],C207))</f>
        <v/>
      </c>
      <c r="F207" s="53" t="str">
        <f>IF(C207="","",SUMIFS(B.2[Số tiền đã thu],B.2[Lọc ngày BC công nợ],1,B.2[Tên khách hàng],C207))</f>
        <v/>
      </c>
      <c r="G207" s="53" t="str">
        <f t="shared" si="9"/>
        <v/>
      </c>
      <c r="H207" s="64"/>
      <c r="J207" s="17"/>
      <c r="K207" s="17"/>
    </row>
    <row r="208" spans="2:11" ht="27.75" customHeight="1" x14ac:dyDescent="0.2">
      <c r="B208" s="52" t="str">
        <f t="shared" si="8"/>
        <v/>
      </c>
      <c r="C208" s="53" t="str">
        <f>IF('Danh Sách Khách Hàng'!C205="","",'Danh Sách Khách Hàng'!C205)</f>
        <v/>
      </c>
      <c r="D208" s="53" t="str">
        <f>IF(C208="","",INDEX(D.2[Nợ phải thu
(Số dư đầu kỳ)],B208)+SUMIFS(B.2[Giá có thuế],B.2[Lọc ngày BC công nợ],0,B.2[Tên khách hàng],C208)-SUMIFS(B.2[Số tiền đã thu],B.2[Lọc ngày BC công nợ],0,B.2[Tên khách hàng],C208))</f>
        <v/>
      </c>
      <c r="E208" s="53" t="str">
        <f>IF(C208="","",SUMIFS(B.2[Giá có thuế],B.2[Lọc ngày BC công nợ],1,B.2[Tên khách hàng],C208))</f>
        <v/>
      </c>
      <c r="F208" s="53" t="str">
        <f>IF(C208="","",SUMIFS(B.2[Số tiền đã thu],B.2[Lọc ngày BC công nợ],1,B.2[Tên khách hàng],C208))</f>
        <v/>
      </c>
      <c r="G208" s="53" t="str">
        <f t="shared" si="9"/>
        <v/>
      </c>
      <c r="H208" s="64"/>
      <c r="J208" s="17"/>
      <c r="K208" s="17"/>
    </row>
    <row r="209" spans="2:11" ht="27.75" customHeight="1" x14ac:dyDescent="0.2">
      <c r="B209" s="52" t="str">
        <f t="shared" si="8"/>
        <v/>
      </c>
      <c r="C209" s="53" t="str">
        <f>IF('Danh Sách Khách Hàng'!C206="","",'Danh Sách Khách Hàng'!C206)</f>
        <v/>
      </c>
      <c r="D209" s="53" t="str">
        <f>IF(C209="","",INDEX(D.2[Nợ phải thu
(Số dư đầu kỳ)],B209)+SUMIFS(B.2[Giá có thuế],B.2[Lọc ngày BC công nợ],0,B.2[Tên khách hàng],C209)-SUMIFS(B.2[Số tiền đã thu],B.2[Lọc ngày BC công nợ],0,B.2[Tên khách hàng],C209))</f>
        <v/>
      </c>
      <c r="E209" s="53" t="str">
        <f>IF(C209="","",SUMIFS(B.2[Giá có thuế],B.2[Lọc ngày BC công nợ],1,B.2[Tên khách hàng],C209))</f>
        <v/>
      </c>
      <c r="F209" s="53" t="str">
        <f>IF(C209="","",SUMIFS(B.2[Số tiền đã thu],B.2[Lọc ngày BC công nợ],1,B.2[Tên khách hàng],C209))</f>
        <v/>
      </c>
      <c r="G209" s="53" t="str">
        <f t="shared" si="9"/>
        <v/>
      </c>
      <c r="H209" s="64"/>
      <c r="J209" s="17"/>
      <c r="K209" s="17"/>
    </row>
    <row r="210" spans="2:11" ht="27.75" customHeight="1" x14ac:dyDescent="0.2">
      <c r="B210" s="52" t="str">
        <f t="shared" si="8"/>
        <v/>
      </c>
      <c r="C210" s="53" t="str">
        <f>IF('Danh Sách Khách Hàng'!C207="","",'Danh Sách Khách Hàng'!C207)</f>
        <v/>
      </c>
      <c r="D210" s="53" t="str">
        <f>IF(C210="","",INDEX(D.2[Nợ phải thu
(Số dư đầu kỳ)],B210)+SUMIFS(B.2[Giá có thuế],B.2[Lọc ngày BC công nợ],0,B.2[Tên khách hàng],C210)-SUMIFS(B.2[Số tiền đã thu],B.2[Lọc ngày BC công nợ],0,B.2[Tên khách hàng],C210))</f>
        <v/>
      </c>
      <c r="E210" s="53" t="str">
        <f>IF(C210="","",SUMIFS(B.2[Giá có thuế],B.2[Lọc ngày BC công nợ],1,B.2[Tên khách hàng],C210))</f>
        <v/>
      </c>
      <c r="F210" s="53" t="str">
        <f>IF(C210="","",SUMIFS(B.2[Số tiền đã thu],B.2[Lọc ngày BC công nợ],1,B.2[Tên khách hàng],C210))</f>
        <v/>
      </c>
      <c r="G210" s="53" t="str">
        <f t="shared" si="9"/>
        <v/>
      </c>
      <c r="H210" s="64"/>
      <c r="J210" s="17"/>
      <c r="K210" s="17"/>
    </row>
    <row r="211" spans="2:11" ht="27.75" customHeight="1" x14ac:dyDescent="0.2">
      <c r="B211" s="54" t="s">
        <v>143</v>
      </c>
      <c r="C211" s="55" t="s">
        <v>10</v>
      </c>
      <c r="D211" s="56">
        <f>SUBTOTAL(9,Table4[Dư nợ đầu kỳ])</f>
        <v>0</v>
      </c>
      <c r="E211" s="56">
        <f>SUBTOTAL(9,Table4[Tổng tiền hàng
đã bán])</f>
        <v>0</v>
      </c>
      <c r="F211" s="56">
        <f>SUBTOTAL(9,Table4[Đã thu])</f>
        <v>0</v>
      </c>
      <c r="G211" s="56">
        <f>SUBTOTAL(9,Table4[Nợ phải thu])</f>
        <v>0</v>
      </c>
      <c r="H211" s="54" t="s">
        <v>143</v>
      </c>
    </row>
    <row r="214" spans="2:11" ht="27.75" customHeight="1" x14ac:dyDescent="0.2">
      <c r="B214" s="47" t="s">
        <v>144</v>
      </c>
    </row>
    <row r="215" spans="2:11" ht="27.75" customHeight="1" x14ac:dyDescent="0.2">
      <c r="B215" s="50" t="s">
        <v>7</v>
      </c>
      <c r="C215" s="49" t="s">
        <v>60</v>
      </c>
      <c r="D215" s="49" t="s">
        <v>139</v>
      </c>
      <c r="E215" s="49" t="s">
        <v>145</v>
      </c>
      <c r="F215" s="49" t="s">
        <v>146</v>
      </c>
      <c r="G215" s="51" t="s">
        <v>147</v>
      </c>
      <c r="H215" s="61" t="s">
        <v>49</v>
      </c>
    </row>
    <row r="216" spans="2:11" ht="27.75" customHeight="1" x14ac:dyDescent="0.2">
      <c r="B216" s="52">
        <f t="shared" ref="B216:B247" si="10">IF(C216="","",ROW(A216)-210)</f>
        <v>6</v>
      </c>
      <c r="C216" s="17" t="str">
        <f>IF('Danh Sách Nhà Cung Cấp'!C3="","",'Danh Sách Nhà Cung Cấp'!C3)</f>
        <v>nguyệt</v>
      </c>
      <c r="D216" s="17">
        <f ca="1">IF(C216="","",INDEX(D.3[Nợ phải trả
(Số dư đầu kỳ)],B216)+SUMIFS(M.1[Giá có thuế],M.1[Lọc ngày BC công nợ],0,M.1[Tên nhà cung cấp],C216)-SUMIFS(M.1[Số tiền đã trả],M.1[Lọc ngày BC công nợ],0,M.1[Tên nhà cung cấp],C216))</f>
        <v>0</v>
      </c>
      <c r="E216" s="17">
        <f ca="1">IF(C216="","",SUMIFS(M.1[Giá có thuế],M.1[Lọc ngày BC công nợ],1,M.1[Tên nhà cung cấp],C216))</f>
        <v>0</v>
      </c>
      <c r="F216" s="17">
        <f ca="1">IF(C216="","",SUMIFS(M.1[Số tiền đã trả],M.1[Lọc ngày BC công nợ],1,M.1[Tên nhà cung cấp],C216))</f>
        <v>0</v>
      </c>
      <c r="G216" s="17">
        <f t="shared" ref="G216" ca="1" si="11">IF(C216="","",SUM(D216,E216)-F216)</f>
        <v>0</v>
      </c>
      <c r="H216" s="65"/>
    </row>
    <row r="217" spans="2:11" ht="27.75" customHeight="1" x14ac:dyDescent="0.2">
      <c r="B217" s="52" t="str">
        <f t="shared" si="10"/>
        <v/>
      </c>
      <c r="C217" s="17" t="str">
        <f>IF('Danh Sách Nhà Cung Cấp'!C4="","",'Danh Sách Nhà Cung Cấp'!C4)</f>
        <v/>
      </c>
      <c r="D217" s="17" t="str">
        <f>IF(C217="","",INDEX(D.3[Nợ phải trả
(Số dư đầu kỳ)],B217)+SUMIFS(M.1[Giá có thuế],M.1[Lọc ngày BC công nợ],0,M.1[Tên nhà cung cấp],C217)-SUMIFS(M.1[Số tiền đã trả],M.1[Lọc ngày BC công nợ],0,M.1[Tên nhà cung cấp],C217))</f>
        <v/>
      </c>
      <c r="E217" s="17" t="str">
        <f>IF(C217="","",SUMIFS(M.1[Giá có thuế],M.1[Lọc ngày BC công nợ],1,M.1[Tên nhà cung cấp],C217))</f>
        <v/>
      </c>
      <c r="F217" s="17" t="str">
        <f>IF(C217="","",SUMIFS(M.1[Số tiền đã trả],M.1[Lọc ngày BC công nợ],1,M.1[Tên nhà cung cấp],C217))</f>
        <v/>
      </c>
      <c r="G217" s="17" t="str">
        <f t="shared" ref="G217:G280" si="12">IF(C217="","",SUM(D217,E217)-F217)</f>
        <v/>
      </c>
      <c r="H217" s="65"/>
    </row>
    <row r="218" spans="2:11" ht="27.75" customHeight="1" x14ac:dyDescent="0.2">
      <c r="B218" s="52" t="str">
        <f t="shared" si="10"/>
        <v/>
      </c>
      <c r="C218" s="17" t="str">
        <f>IF('Danh Sách Nhà Cung Cấp'!C5="","",'Danh Sách Nhà Cung Cấp'!C5)</f>
        <v/>
      </c>
      <c r="D218" s="17" t="str">
        <f>IF(C218="","",INDEX(D.3[Nợ phải trả
(Số dư đầu kỳ)],B218)+SUMIFS(M.1[Giá có thuế],M.1[Lọc ngày BC công nợ],0,M.1[Tên nhà cung cấp],C218)-SUMIFS(M.1[Số tiền đã trả],M.1[Lọc ngày BC công nợ],0,M.1[Tên nhà cung cấp],C218))</f>
        <v/>
      </c>
      <c r="E218" s="17" t="str">
        <f>IF(C218="","",SUMIFS(M.1[Giá có thuế],M.1[Lọc ngày BC công nợ],1,M.1[Tên nhà cung cấp],C218))</f>
        <v/>
      </c>
      <c r="F218" s="17" t="str">
        <f>IF(C218="","",SUMIFS(M.1[Số tiền đã trả],M.1[Lọc ngày BC công nợ],1,M.1[Tên nhà cung cấp],C218))</f>
        <v/>
      </c>
      <c r="G218" s="17" t="str">
        <f t="shared" si="12"/>
        <v/>
      </c>
      <c r="H218" s="65"/>
    </row>
    <row r="219" spans="2:11" ht="27.75" customHeight="1" x14ac:dyDescent="0.2">
      <c r="B219" s="52" t="str">
        <f t="shared" si="10"/>
        <v/>
      </c>
      <c r="C219" s="17" t="str">
        <f>IF('Danh Sách Nhà Cung Cấp'!C6="","",'Danh Sách Nhà Cung Cấp'!C6)</f>
        <v/>
      </c>
      <c r="D219" s="17" t="str">
        <f>IF(C219="","",INDEX(D.3[Nợ phải trả
(Số dư đầu kỳ)],B219)+SUMIFS(M.1[Giá có thuế],M.1[Lọc ngày BC công nợ],0,M.1[Tên nhà cung cấp],C219)-SUMIFS(M.1[Số tiền đã trả],M.1[Lọc ngày BC công nợ],0,M.1[Tên nhà cung cấp],C219))</f>
        <v/>
      </c>
      <c r="E219" s="17" t="str">
        <f>IF(C219="","",SUMIFS(M.1[Giá có thuế],M.1[Lọc ngày BC công nợ],1,M.1[Tên nhà cung cấp],C219))</f>
        <v/>
      </c>
      <c r="F219" s="17" t="str">
        <f>IF(C219="","",SUMIFS(M.1[Số tiền đã trả],M.1[Lọc ngày BC công nợ],1,M.1[Tên nhà cung cấp],C219))</f>
        <v/>
      </c>
      <c r="G219" s="17" t="str">
        <f t="shared" si="12"/>
        <v/>
      </c>
      <c r="H219" s="65"/>
    </row>
    <row r="220" spans="2:11" ht="27.75" customHeight="1" x14ac:dyDescent="0.2">
      <c r="B220" s="52" t="str">
        <f t="shared" si="10"/>
        <v/>
      </c>
      <c r="C220" s="17" t="str">
        <f>IF('Danh Sách Nhà Cung Cấp'!C7="","",'Danh Sách Nhà Cung Cấp'!C7)</f>
        <v/>
      </c>
      <c r="D220" s="17" t="str">
        <f>IF(C220="","",INDEX(D.3[Nợ phải trả
(Số dư đầu kỳ)],B220)+SUMIFS(M.1[Giá có thuế],M.1[Lọc ngày BC công nợ],0,M.1[Tên nhà cung cấp],C220)-SUMIFS(M.1[Số tiền đã trả],M.1[Lọc ngày BC công nợ],0,M.1[Tên nhà cung cấp],C220))</f>
        <v/>
      </c>
      <c r="E220" s="17" t="str">
        <f>IF(C220="","",SUMIFS(M.1[Giá có thuế],M.1[Lọc ngày BC công nợ],1,M.1[Tên nhà cung cấp],C220))</f>
        <v/>
      </c>
      <c r="F220" s="17" t="str">
        <f>IF(C220="","",SUMIFS(M.1[Số tiền đã trả],M.1[Lọc ngày BC công nợ],1,M.1[Tên nhà cung cấp],C220))</f>
        <v/>
      </c>
      <c r="G220" s="17" t="str">
        <f t="shared" si="12"/>
        <v/>
      </c>
      <c r="H220" s="65"/>
    </row>
    <row r="221" spans="2:11" ht="27.75" customHeight="1" x14ac:dyDescent="0.2">
      <c r="B221" s="52" t="str">
        <f t="shared" si="10"/>
        <v/>
      </c>
      <c r="C221" s="17" t="str">
        <f>IF('Danh Sách Nhà Cung Cấp'!C8="","",'Danh Sách Nhà Cung Cấp'!C8)</f>
        <v/>
      </c>
      <c r="D221" s="17" t="str">
        <f>IF(C221="","",INDEX(D.3[Nợ phải trả
(Số dư đầu kỳ)],B221)+SUMIFS(M.1[Giá có thuế],M.1[Lọc ngày BC công nợ],0,M.1[Tên nhà cung cấp],C221)-SUMIFS(M.1[Số tiền đã trả],M.1[Lọc ngày BC công nợ],0,M.1[Tên nhà cung cấp],C221))</f>
        <v/>
      </c>
      <c r="E221" s="17" t="str">
        <f>IF(C221="","",SUMIFS(M.1[Giá có thuế],M.1[Lọc ngày BC công nợ],1,M.1[Tên nhà cung cấp],C221))</f>
        <v/>
      </c>
      <c r="F221" s="17" t="str">
        <f>IF(C221="","",SUMIFS(M.1[Số tiền đã trả],M.1[Lọc ngày BC công nợ],1,M.1[Tên nhà cung cấp],C221))</f>
        <v/>
      </c>
      <c r="G221" s="17" t="str">
        <f t="shared" si="12"/>
        <v/>
      </c>
      <c r="H221" s="65"/>
    </row>
    <row r="222" spans="2:11" ht="27.75" customHeight="1" x14ac:dyDescent="0.2">
      <c r="B222" s="52" t="str">
        <f t="shared" si="10"/>
        <v/>
      </c>
      <c r="C222" s="17" t="str">
        <f>IF('Danh Sách Nhà Cung Cấp'!C9="","",'Danh Sách Nhà Cung Cấp'!C9)</f>
        <v/>
      </c>
      <c r="D222" s="17" t="str">
        <f>IF(C222="","",INDEX(D.3[Nợ phải trả
(Số dư đầu kỳ)],B222)+SUMIFS(M.1[Giá có thuế],M.1[Lọc ngày BC công nợ],0,M.1[Tên nhà cung cấp],C222)-SUMIFS(M.1[Số tiền đã trả],M.1[Lọc ngày BC công nợ],0,M.1[Tên nhà cung cấp],C222))</f>
        <v/>
      </c>
      <c r="E222" s="17" t="str">
        <f>IF(C222="","",SUMIFS(M.1[Giá có thuế],M.1[Lọc ngày BC công nợ],1,M.1[Tên nhà cung cấp],C222))</f>
        <v/>
      </c>
      <c r="F222" s="17" t="str">
        <f>IF(C222="","",SUMIFS(M.1[Số tiền đã trả],M.1[Lọc ngày BC công nợ],1,M.1[Tên nhà cung cấp],C222))</f>
        <v/>
      </c>
      <c r="G222" s="17" t="str">
        <f t="shared" si="12"/>
        <v/>
      </c>
      <c r="H222" s="65"/>
    </row>
    <row r="223" spans="2:11" ht="27.75" customHeight="1" x14ac:dyDescent="0.2">
      <c r="B223" s="52" t="str">
        <f t="shared" si="10"/>
        <v/>
      </c>
      <c r="C223" s="17" t="str">
        <f>IF('Danh Sách Nhà Cung Cấp'!C10="","",'Danh Sách Nhà Cung Cấp'!C10)</f>
        <v/>
      </c>
      <c r="D223" s="17" t="str">
        <f>IF(C223="","",INDEX(D.3[Nợ phải trả
(Số dư đầu kỳ)],B223)+SUMIFS(M.1[Giá có thuế],M.1[Lọc ngày BC công nợ],0,M.1[Tên nhà cung cấp],C223)-SUMIFS(M.1[Số tiền đã trả],M.1[Lọc ngày BC công nợ],0,M.1[Tên nhà cung cấp],C223))</f>
        <v/>
      </c>
      <c r="E223" s="17" t="str">
        <f>IF(C223="","",SUMIFS(M.1[Giá có thuế],M.1[Lọc ngày BC công nợ],1,M.1[Tên nhà cung cấp],C223))</f>
        <v/>
      </c>
      <c r="F223" s="17" t="str">
        <f>IF(C223="","",SUMIFS(M.1[Số tiền đã trả],M.1[Lọc ngày BC công nợ],1,M.1[Tên nhà cung cấp],C223))</f>
        <v/>
      </c>
      <c r="G223" s="17" t="str">
        <f t="shared" si="12"/>
        <v/>
      </c>
      <c r="H223" s="65"/>
    </row>
    <row r="224" spans="2:11" ht="27.75" customHeight="1" x14ac:dyDescent="0.2">
      <c r="B224" s="52" t="str">
        <f t="shared" si="10"/>
        <v/>
      </c>
      <c r="C224" s="17" t="str">
        <f>IF('Danh Sách Nhà Cung Cấp'!C11="","",'Danh Sách Nhà Cung Cấp'!C11)</f>
        <v/>
      </c>
      <c r="D224" s="17" t="str">
        <f>IF(C224="","",INDEX(D.3[Nợ phải trả
(Số dư đầu kỳ)],B224)+SUMIFS(M.1[Giá có thuế],M.1[Lọc ngày BC công nợ],0,M.1[Tên nhà cung cấp],C224)-SUMIFS(M.1[Số tiền đã trả],M.1[Lọc ngày BC công nợ],0,M.1[Tên nhà cung cấp],C224))</f>
        <v/>
      </c>
      <c r="E224" s="17" t="str">
        <f>IF(C224="","",SUMIFS(M.1[Giá có thuế],M.1[Lọc ngày BC công nợ],1,M.1[Tên nhà cung cấp],C224))</f>
        <v/>
      </c>
      <c r="F224" s="17" t="str">
        <f>IF(C224="","",SUMIFS(M.1[Số tiền đã trả],M.1[Lọc ngày BC công nợ],1,M.1[Tên nhà cung cấp],C224))</f>
        <v/>
      </c>
      <c r="G224" s="17" t="str">
        <f t="shared" si="12"/>
        <v/>
      </c>
      <c r="H224" s="65"/>
    </row>
    <row r="225" spans="2:8" ht="27.75" customHeight="1" x14ac:dyDescent="0.2">
      <c r="B225" s="52" t="str">
        <f t="shared" si="10"/>
        <v/>
      </c>
      <c r="C225" s="17" t="str">
        <f>IF('Danh Sách Nhà Cung Cấp'!C12="","",'Danh Sách Nhà Cung Cấp'!C12)</f>
        <v/>
      </c>
      <c r="D225" s="17" t="str">
        <f>IF(C225="","",INDEX(D.3[Nợ phải trả
(Số dư đầu kỳ)],B225)+SUMIFS(M.1[Giá có thuế],M.1[Lọc ngày BC công nợ],0,M.1[Tên nhà cung cấp],C225)-SUMIFS(M.1[Số tiền đã trả],M.1[Lọc ngày BC công nợ],0,M.1[Tên nhà cung cấp],C225))</f>
        <v/>
      </c>
      <c r="E225" s="17" t="str">
        <f>IF(C225="","",SUMIFS(M.1[Giá có thuế],M.1[Lọc ngày BC công nợ],1,M.1[Tên nhà cung cấp],C225))</f>
        <v/>
      </c>
      <c r="F225" s="17" t="str">
        <f>IF(C225="","",SUMIFS(M.1[Số tiền đã trả],M.1[Lọc ngày BC công nợ],1,M.1[Tên nhà cung cấp],C225))</f>
        <v/>
      </c>
      <c r="G225" s="17" t="str">
        <f t="shared" si="12"/>
        <v/>
      </c>
      <c r="H225" s="65"/>
    </row>
    <row r="226" spans="2:8" ht="27.75" customHeight="1" x14ac:dyDescent="0.2">
      <c r="B226" s="52" t="str">
        <f t="shared" si="10"/>
        <v/>
      </c>
      <c r="C226" s="17" t="str">
        <f>IF('Danh Sách Nhà Cung Cấp'!C13="","",'Danh Sách Nhà Cung Cấp'!C13)</f>
        <v/>
      </c>
      <c r="D226" s="17" t="str">
        <f>IF(C226="","",INDEX(D.3[Nợ phải trả
(Số dư đầu kỳ)],B226)+SUMIFS(M.1[Giá có thuế],M.1[Lọc ngày BC công nợ],0,M.1[Tên nhà cung cấp],C226)-SUMIFS(M.1[Số tiền đã trả],M.1[Lọc ngày BC công nợ],0,M.1[Tên nhà cung cấp],C226))</f>
        <v/>
      </c>
      <c r="E226" s="17" t="str">
        <f>IF(C226="","",SUMIFS(M.1[Giá có thuế],M.1[Lọc ngày BC công nợ],1,M.1[Tên nhà cung cấp],C226))</f>
        <v/>
      </c>
      <c r="F226" s="17" t="str">
        <f>IF(C226="","",SUMIFS(M.1[Số tiền đã trả],M.1[Lọc ngày BC công nợ],1,M.1[Tên nhà cung cấp],C226))</f>
        <v/>
      </c>
      <c r="G226" s="17" t="str">
        <f t="shared" si="12"/>
        <v/>
      </c>
      <c r="H226" s="65"/>
    </row>
    <row r="227" spans="2:8" ht="27.75" customHeight="1" x14ac:dyDescent="0.2">
      <c r="B227" s="52" t="str">
        <f t="shared" si="10"/>
        <v/>
      </c>
      <c r="C227" s="17" t="str">
        <f>IF('Danh Sách Nhà Cung Cấp'!C14="","",'Danh Sách Nhà Cung Cấp'!C14)</f>
        <v/>
      </c>
      <c r="D227" s="17" t="str">
        <f>IF(C227="","",INDEX(D.3[Nợ phải trả
(Số dư đầu kỳ)],B227)+SUMIFS(M.1[Giá có thuế],M.1[Lọc ngày BC công nợ],0,M.1[Tên nhà cung cấp],C227)-SUMIFS(M.1[Số tiền đã trả],M.1[Lọc ngày BC công nợ],0,M.1[Tên nhà cung cấp],C227))</f>
        <v/>
      </c>
      <c r="E227" s="17" t="str">
        <f>IF(C227="","",SUMIFS(M.1[Giá có thuế],M.1[Lọc ngày BC công nợ],1,M.1[Tên nhà cung cấp],C227))</f>
        <v/>
      </c>
      <c r="F227" s="17" t="str">
        <f>IF(C227="","",SUMIFS(M.1[Số tiền đã trả],M.1[Lọc ngày BC công nợ],1,M.1[Tên nhà cung cấp],C227))</f>
        <v/>
      </c>
      <c r="G227" s="17" t="str">
        <f t="shared" si="12"/>
        <v/>
      </c>
      <c r="H227" s="65"/>
    </row>
    <row r="228" spans="2:8" ht="27.75" customHeight="1" x14ac:dyDescent="0.2">
      <c r="B228" s="52" t="str">
        <f t="shared" si="10"/>
        <v/>
      </c>
      <c r="C228" s="17" t="str">
        <f>IF('Danh Sách Nhà Cung Cấp'!C15="","",'Danh Sách Nhà Cung Cấp'!C15)</f>
        <v/>
      </c>
      <c r="D228" s="17" t="str">
        <f>IF(C228="","",INDEX(D.3[Nợ phải trả
(Số dư đầu kỳ)],B228)+SUMIFS(M.1[Giá có thuế],M.1[Lọc ngày BC công nợ],0,M.1[Tên nhà cung cấp],C228)-SUMIFS(M.1[Số tiền đã trả],M.1[Lọc ngày BC công nợ],0,M.1[Tên nhà cung cấp],C228))</f>
        <v/>
      </c>
      <c r="E228" s="17" t="str">
        <f>IF(C228="","",SUMIFS(M.1[Giá có thuế],M.1[Lọc ngày BC công nợ],1,M.1[Tên nhà cung cấp],C228))</f>
        <v/>
      </c>
      <c r="F228" s="17" t="str">
        <f>IF(C228="","",SUMIFS(M.1[Số tiền đã trả],M.1[Lọc ngày BC công nợ],1,M.1[Tên nhà cung cấp],C228))</f>
        <v/>
      </c>
      <c r="G228" s="17" t="str">
        <f t="shared" si="12"/>
        <v/>
      </c>
      <c r="H228" s="65"/>
    </row>
    <row r="229" spans="2:8" ht="27.75" customHeight="1" x14ac:dyDescent="0.2">
      <c r="B229" s="52" t="str">
        <f t="shared" si="10"/>
        <v/>
      </c>
      <c r="C229" s="17" t="str">
        <f>IF('Danh Sách Nhà Cung Cấp'!C16="","",'Danh Sách Nhà Cung Cấp'!C16)</f>
        <v/>
      </c>
      <c r="D229" s="17" t="str">
        <f>IF(C229="","",INDEX(D.3[Nợ phải trả
(Số dư đầu kỳ)],B229)+SUMIFS(M.1[Giá có thuế],M.1[Lọc ngày BC công nợ],0,M.1[Tên nhà cung cấp],C229)-SUMIFS(M.1[Số tiền đã trả],M.1[Lọc ngày BC công nợ],0,M.1[Tên nhà cung cấp],C229))</f>
        <v/>
      </c>
      <c r="E229" s="17" t="str">
        <f>IF(C229="","",SUMIFS(M.1[Giá có thuế],M.1[Lọc ngày BC công nợ],1,M.1[Tên nhà cung cấp],C229))</f>
        <v/>
      </c>
      <c r="F229" s="17" t="str">
        <f>IF(C229="","",SUMIFS(M.1[Số tiền đã trả],M.1[Lọc ngày BC công nợ],1,M.1[Tên nhà cung cấp],C229))</f>
        <v/>
      </c>
      <c r="G229" s="17" t="str">
        <f t="shared" si="12"/>
        <v/>
      </c>
      <c r="H229" s="65"/>
    </row>
    <row r="230" spans="2:8" ht="27.75" customHeight="1" x14ac:dyDescent="0.2">
      <c r="B230" s="52" t="str">
        <f t="shared" si="10"/>
        <v/>
      </c>
      <c r="C230" s="17" t="str">
        <f>IF('Danh Sách Nhà Cung Cấp'!C17="","",'Danh Sách Nhà Cung Cấp'!C17)</f>
        <v/>
      </c>
      <c r="D230" s="17" t="str">
        <f>IF(C230="","",INDEX(D.3[Nợ phải trả
(Số dư đầu kỳ)],B230)+SUMIFS(M.1[Giá có thuế],M.1[Lọc ngày BC công nợ],0,M.1[Tên nhà cung cấp],C230)-SUMIFS(M.1[Số tiền đã trả],M.1[Lọc ngày BC công nợ],0,M.1[Tên nhà cung cấp],C230))</f>
        <v/>
      </c>
      <c r="E230" s="17" t="str">
        <f>IF(C230="","",SUMIFS(M.1[Giá có thuế],M.1[Lọc ngày BC công nợ],1,M.1[Tên nhà cung cấp],C230))</f>
        <v/>
      </c>
      <c r="F230" s="17" t="str">
        <f>IF(C230="","",SUMIFS(M.1[Số tiền đã trả],M.1[Lọc ngày BC công nợ],1,M.1[Tên nhà cung cấp],C230))</f>
        <v/>
      </c>
      <c r="G230" s="17" t="str">
        <f t="shared" si="12"/>
        <v/>
      </c>
      <c r="H230" s="65"/>
    </row>
    <row r="231" spans="2:8" ht="27.75" customHeight="1" x14ac:dyDescent="0.2">
      <c r="B231" s="52" t="str">
        <f t="shared" si="10"/>
        <v/>
      </c>
      <c r="C231" s="17" t="str">
        <f>IF('Danh Sách Nhà Cung Cấp'!C18="","",'Danh Sách Nhà Cung Cấp'!C18)</f>
        <v/>
      </c>
      <c r="D231" s="17" t="str">
        <f>IF(C231="","",INDEX(D.3[Nợ phải trả
(Số dư đầu kỳ)],B231)+SUMIFS(M.1[Giá có thuế],M.1[Lọc ngày BC công nợ],0,M.1[Tên nhà cung cấp],C231)-SUMIFS(M.1[Số tiền đã trả],M.1[Lọc ngày BC công nợ],0,M.1[Tên nhà cung cấp],C231))</f>
        <v/>
      </c>
      <c r="E231" s="17" t="str">
        <f>IF(C231="","",SUMIFS(M.1[Giá có thuế],M.1[Lọc ngày BC công nợ],1,M.1[Tên nhà cung cấp],C231))</f>
        <v/>
      </c>
      <c r="F231" s="17" t="str">
        <f>IF(C231="","",SUMIFS(M.1[Số tiền đã trả],M.1[Lọc ngày BC công nợ],1,M.1[Tên nhà cung cấp],C231))</f>
        <v/>
      </c>
      <c r="G231" s="17" t="str">
        <f t="shared" si="12"/>
        <v/>
      </c>
      <c r="H231" s="65"/>
    </row>
    <row r="232" spans="2:8" ht="27.75" customHeight="1" x14ac:dyDescent="0.2">
      <c r="B232" s="52" t="str">
        <f t="shared" si="10"/>
        <v/>
      </c>
      <c r="C232" s="17" t="str">
        <f>IF('Danh Sách Nhà Cung Cấp'!C19="","",'Danh Sách Nhà Cung Cấp'!C19)</f>
        <v/>
      </c>
      <c r="D232" s="17" t="str">
        <f>IF(C232="","",INDEX(D.3[Nợ phải trả
(Số dư đầu kỳ)],B232)+SUMIFS(M.1[Giá có thuế],M.1[Lọc ngày BC công nợ],0,M.1[Tên nhà cung cấp],C232)-SUMIFS(M.1[Số tiền đã trả],M.1[Lọc ngày BC công nợ],0,M.1[Tên nhà cung cấp],C232))</f>
        <v/>
      </c>
      <c r="E232" s="17" t="str">
        <f>IF(C232="","",SUMIFS(M.1[Giá có thuế],M.1[Lọc ngày BC công nợ],1,M.1[Tên nhà cung cấp],C232))</f>
        <v/>
      </c>
      <c r="F232" s="17" t="str">
        <f>IF(C232="","",SUMIFS(M.1[Số tiền đã trả],M.1[Lọc ngày BC công nợ],1,M.1[Tên nhà cung cấp],C232))</f>
        <v/>
      </c>
      <c r="G232" s="17" t="str">
        <f t="shared" si="12"/>
        <v/>
      </c>
      <c r="H232" s="65"/>
    </row>
    <row r="233" spans="2:8" ht="27.75" customHeight="1" x14ac:dyDescent="0.2">
      <c r="B233" s="52" t="str">
        <f t="shared" si="10"/>
        <v/>
      </c>
      <c r="C233" s="17" t="str">
        <f>IF('Danh Sách Nhà Cung Cấp'!C20="","",'Danh Sách Nhà Cung Cấp'!C20)</f>
        <v/>
      </c>
      <c r="D233" s="17" t="str">
        <f>IF(C233="","",INDEX(D.3[Nợ phải trả
(Số dư đầu kỳ)],B233)+SUMIFS(M.1[Giá có thuế],M.1[Lọc ngày BC công nợ],0,M.1[Tên nhà cung cấp],C233)-SUMIFS(M.1[Số tiền đã trả],M.1[Lọc ngày BC công nợ],0,M.1[Tên nhà cung cấp],C233))</f>
        <v/>
      </c>
      <c r="E233" s="17" t="str">
        <f>IF(C233="","",SUMIFS(M.1[Giá có thuế],M.1[Lọc ngày BC công nợ],1,M.1[Tên nhà cung cấp],C233))</f>
        <v/>
      </c>
      <c r="F233" s="17" t="str">
        <f>IF(C233="","",SUMIFS(M.1[Số tiền đã trả],M.1[Lọc ngày BC công nợ],1,M.1[Tên nhà cung cấp],C233))</f>
        <v/>
      </c>
      <c r="G233" s="17" t="str">
        <f t="shared" si="12"/>
        <v/>
      </c>
      <c r="H233" s="65"/>
    </row>
    <row r="234" spans="2:8" ht="27.75" customHeight="1" x14ac:dyDescent="0.2">
      <c r="B234" s="52" t="str">
        <f t="shared" si="10"/>
        <v/>
      </c>
      <c r="C234" s="17" t="str">
        <f>IF('Danh Sách Nhà Cung Cấp'!C21="","",'Danh Sách Nhà Cung Cấp'!C21)</f>
        <v/>
      </c>
      <c r="D234" s="17" t="str">
        <f>IF(C234="","",INDEX(D.3[Nợ phải trả
(Số dư đầu kỳ)],B234)+SUMIFS(M.1[Giá có thuế],M.1[Lọc ngày BC công nợ],0,M.1[Tên nhà cung cấp],C234)-SUMIFS(M.1[Số tiền đã trả],M.1[Lọc ngày BC công nợ],0,M.1[Tên nhà cung cấp],C234))</f>
        <v/>
      </c>
      <c r="E234" s="17" t="str">
        <f>IF(C234="","",SUMIFS(M.1[Giá có thuế],M.1[Lọc ngày BC công nợ],1,M.1[Tên nhà cung cấp],C234))</f>
        <v/>
      </c>
      <c r="F234" s="17" t="str">
        <f>IF(C234="","",SUMIFS(M.1[Số tiền đã trả],M.1[Lọc ngày BC công nợ],1,M.1[Tên nhà cung cấp],C234))</f>
        <v/>
      </c>
      <c r="G234" s="17" t="str">
        <f t="shared" si="12"/>
        <v/>
      </c>
      <c r="H234" s="65"/>
    </row>
    <row r="235" spans="2:8" ht="27.75" customHeight="1" x14ac:dyDescent="0.2">
      <c r="B235" s="52" t="str">
        <f t="shared" si="10"/>
        <v/>
      </c>
      <c r="C235" s="17" t="str">
        <f>IF('Danh Sách Nhà Cung Cấp'!C22="","",'Danh Sách Nhà Cung Cấp'!C22)</f>
        <v/>
      </c>
      <c r="D235" s="17" t="str">
        <f>IF(C235="","",INDEX(D.3[Nợ phải trả
(Số dư đầu kỳ)],B235)+SUMIFS(M.1[Giá có thuế],M.1[Lọc ngày BC công nợ],0,M.1[Tên nhà cung cấp],C235)-SUMIFS(M.1[Số tiền đã trả],M.1[Lọc ngày BC công nợ],0,M.1[Tên nhà cung cấp],C235))</f>
        <v/>
      </c>
      <c r="E235" s="17" t="str">
        <f>IF(C235="","",SUMIFS(M.1[Giá có thuế],M.1[Lọc ngày BC công nợ],1,M.1[Tên nhà cung cấp],C235))</f>
        <v/>
      </c>
      <c r="F235" s="17" t="str">
        <f>IF(C235="","",SUMIFS(M.1[Số tiền đã trả],M.1[Lọc ngày BC công nợ],1,M.1[Tên nhà cung cấp],C235))</f>
        <v/>
      </c>
      <c r="G235" s="17" t="str">
        <f t="shared" si="12"/>
        <v/>
      </c>
      <c r="H235" s="65"/>
    </row>
    <row r="236" spans="2:8" ht="27.75" customHeight="1" x14ac:dyDescent="0.2">
      <c r="B236" s="52" t="str">
        <f t="shared" si="10"/>
        <v/>
      </c>
      <c r="C236" s="17" t="str">
        <f>IF('Danh Sách Nhà Cung Cấp'!C23="","",'Danh Sách Nhà Cung Cấp'!C23)</f>
        <v/>
      </c>
      <c r="D236" s="17" t="str">
        <f>IF(C236="","",INDEX(D.3[Nợ phải trả
(Số dư đầu kỳ)],B236)+SUMIFS(M.1[Giá có thuế],M.1[Lọc ngày BC công nợ],0,M.1[Tên nhà cung cấp],C236)-SUMIFS(M.1[Số tiền đã trả],M.1[Lọc ngày BC công nợ],0,M.1[Tên nhà cung cấp],C236))</f>
        <v/>
      </c>
      <c r="E236" s="17" t="str">
        <f>IF(C236="","",SUMIFS(M.1[Giá có thuế],M.1[Lọc ngày BC công nợ],1,M.1[Tên nhà cung cấp],C236))</f>
        <v/>
      </c>
      <c r="F236" s="17" t="str">
        <f>IF(C236="","",SUMIFS(M.1[Số tiền đã trả],M.1[Lọc ngày BC công nợ],1,M.1[Tên nhà cung cấp],C236))</f>
        <v/>
      </c>
      <c r="G236" s="17" t="str">
        <f t="shared" si="12"/>
        <v/>
      </c>
      <c r="H236" s="65"/>
    </row>
    <row r="237" spans="2:8" ht="27.75" customHeight="1" x14ac:dyDescent="0.2">
      <c r="B237" s="52" t="str">
        <f t="shared" si="10"/>
        <v/>
      </c>
      <c r="C237" s="17" t="str">
        <f>IF('Danh Sách Nhà Cung Cấp'!C24="","",'Danh Sách Nhà Cung Cấp'!C24)</f>
        <v/>
      </c>
      <c r="D237" s="17" t="str">
        <f>IF(C237="","",INDEX(D.3[Nợ phải trả
(Số dư đầu kỳ)],B237)+SUMIFS(M.1[Giá có thuế],M.1[Lọc ngày BC công nợ],0,M.1[Tên nhà cung cấp],C237)-SUMIFS(M.1[Số tiền đã trả],M.1[Lọc ngày BC công nợ],0,M.1[Tên nhà cung cấp],C237))</f>
        <v/>
      </c>
      <c r="E237" s="17" t="str">
        <f>IF(C237="","",SUMIFS(M.1[Giá có thuế],M.1[Lọc ngày BC công nợ],1,M.1[Tên nhà cung cấp],C237))</f>
        <v/>
      </c>
      <c r="F237" s="17" t="str">
        <f>IF(C237="","",SUMIFS(M.1[Số tiền đã trả],M.1[Lọc ngày BC công nợ],1,M.1[Tên nhà cung cấp],C237))</f>
        <v/>
      </c>
      <c r="G237" s="17" t="str">
        <f t="shared" si="12"/>
        <v/>
      </c>
      <c r="H237" s="65"/>
    </row>
    <row r="238" spans="2:8" ht="27.75" customHeight="1" x14ac:dyDescent="0.2">
      <c r="B238" s="52" t="str">
        <f t="shared" si="10"/>
        <v/>
      </c>
      <c r="C238" s="17" t="str">
        <f>IF('Danh Sách Nhà Cung Cấp'!C25="","",'Danh Sách Nhà Cung Cấp'!C25)</f>
        <v/>
      </c>
      <c r="D238" s="17" t="str">
        <f>IF(C238="","",INDEX(D.3[Nợ phải trả
(Số dư đầu kỳ)],B238)+SUMIFS(M.1[Giá có thuế],M.1[Lọc ngày BC công nợ],0,M.1[Tên nhà cung cấp],C238)-SUMIFS(M.1[Số tiền đã trả],M.1[Lọc ngày BC công nợ],0,M.1[Tên nhà cung cấp],C238))</f>
        <v/>
      </c>
      <c r="E238" s="17" t="str">
        <f>IF(C238="","",SUMIFS(M.1[Giá có thuế],M.1[Lọc ngày BC công nợ],1,M.1[Tên nhà cung cấp],C238))</f>
        <v/>
      </c>
      <c r="F238" s="17" t="str">
        <f>IF(C238="","",SUMIFS(M.1[Số tiền đã trả],M.1[Lọc ngày BC công nợ],1,M.1[Tên nhà cung cấp],C238))</f>
        <v/>
      </c>
      <c r="G238" s="17" t="str">
        <f t="shared" si="12"/>
        <v/>
      </c>
      <c r="H238" s="65"/>
    </row>
    <row r="239" spans="2:8" ht="27.75" customHeight="1" x14ac:dyDescent="0.2">
      <c r="B239" s="52" t="str">
        <f t="shared" si="10"/>
        <v/>
      </c>
      <c r="C239" s="17" t="str">
        <f>IF('Danh Sách Nhà Cung Cấp'!C26="","",'Danh Sách Nhà Cung Cấp'!C26)</f>
        <v/>
      </c>
      <c r="D239" s="17" t="str">
        <f>IF(C239="","",INDEX(D.3[Nợ phải trả
(Số dư đầu kỳ)],B239)+SUMIFS(M.1[Giá có thuế],M.1[Lọc ngày BC công nợ],0,M.1[Tên nhà cung cấp],C239)-SUMIFS(M.1[Số tiền đã trả],M.1[Lọc ngày BC công nợ],0,M.1[Tên nhà cung cấp],C239))</f>
        <v/>
      </c>
      <c r="E239" s="17" t="str">
        <f>IF(C239="","",SUMIFS(M.1[Giá có thuế],M.1[Lọc ngày BC công nợ],1,M.1[Tên nhà cung cấp],C239))</f>
        <v/>
      </c>
      <c r="F239" s="17" t="str">
        <f>IF(C239="","",SUMIFS(M.1[Số tiền đã trả],M.1[Lọc ngày BC công nợ],1,M.1[Tên nhà cung cấp],C239))</f>
        <v/>
      </c>
      <c r="G239" s="17" t="str">
        <f t="shared" si="12"/>
        <v/>
      </c>
      <c r="H239" s="65"/>
    </row>
    <row r="240" spans="2:8" ht="27.75" customHeight="1" x14ac:dyDescent="0.2">
      <c r="B240" s="52" t="str">
        <f t="shared" si="10"/>
        <v/>
      </c>
      <c r="C240" s="17" t="str">
        <f>IF('Danh Sách Nhà Cung Cấp'!C27="","",'Danh Sách Nhà Cung Cấp'!C27)</f>
        <v/>
      </c>
      <c r="D240" s="17" t="str">
        <f>IF(C240="","",INDEX(D.3[Nợ phải trả
(Số dư đầu kỳ)],B240)+SUMIFS(M.1[Giá có thuế],M.1[Lọc ngày BC công nợ],0,M.1[Tên nhà cung cấp],C240)-SUMIFS(M.1[Số tiền đã trả],M.1[Lọc ngày BC công nợ],0,M.1[Tên nhà cung cấp],C240))</f>
        <v/>
      </c>
      <c r="E240" s="17" t="str">
        <f>IF(C240="","",SUMIFS(M.1[Giá có thuế],M.1[Lọc ngày BC công nợ],1,M.1[Tên nhà cung cấp],C240))</f>
        <v/>
      </c>
      <c r="F240" s="17" t="str">
        <f>IF(C240="","",SUMIFS(M.1[Số tiền đã trả],M.1[Lọc ngày BC công nợ],1,M.1[Tên nhà cung cấp],C240))</f>
        <v/>
      </c>
      <c r="G240" s="17" t="str">
        <f t="shared" si="12"/>
        <v/>
      </c>
      <c r="H240" s="65"/>
    </row>
    <row r="241" spans="2:8" ht="27.75" customHeight="1" x14ac:dyDescent="0.2">
      <c r="B241" s="52" t="str">
        <f t="shared" si="10"/>
        <v/>
      </c>
      <c r="C241" s="17" t="str">
        <f>IF('Danh Sách Nhà Cung Cấp'!C28="","",'Danh Sách Nhà Cung Cấp'!C28)</f>
        <v/>
      </c>
      <c r="D241" s="17" t="str">
        <f>IF(C241="","",INDEX(D.3[Nợ phải trả
(Số dư đầu kỳ)],B241)+SUMIFS(M.1[Giá có thuế],M.1[Lọc ngày BC công nợ],0,M.1[Tên nhà cung cấp],C241)-SUMIFS(M.1[Số tiền đã trả],M.1[Lọc ngày BC công nợ],0,M.1[Tên nhà cung cấp],C241))</f>
        <v/>
      </c>
      <c r="E241" s="17" t="str">
        <f>IF(C241="","",SUMIFS(M.1[Giá có thuế],M.1[Lọc ngày BC công nợ],1,M.1[Tên nhà cung cấp],C241))</f>
        <v/>
      </c>
      <c r="F241" s="17" t="str">
        <f>IF(C241="","",SUMIFS(M.1[Số tiền đã trả],M.1[Lọc ngày BC công nợ],1,M.1[Tên nhà cung cấp],C241))</f>
        <v/>
      </c>
      <c r="G241" s="17" t="str">
        <f t="shared" si="12"/>
        <v/>
      </c>
      <c r="H241" s="65"/>
    </row>
    <row r="242" spans="2:8" ht="27.75" customHeight="1" x14ac:dyDescent="0.2">
      <c r="B242" s="52" t="str">
        <f t="shared" si="10"/>
        <v/>
      </c>
      <c r="C242" s="17" t="str">
        <f>IF('Danh Sách Nhà Cung Cấp'!C29="","",'Danh Sách Nhà Cung Cấp'!C29)</f>
        <v/>
      </c>
      <c r="D242" s="17" t="str">
        <f>IF(C242="","",INDEX(D.3[Nợ phải trả
(Số dư đầu kỳ)],B242)+SUMIFS(M.1[Giá có thuế],M.1[Lọc ngày BC công nợ],0,M.1[Tên nhà cung cấp],C242)-SUMIFS(M.1[Số tiền đã trả],M.1[Lọc ngày BC công nợ],0,M.1[Tên nhà cung cấp],C242))</f>
        <v/>
      </c>
      <c r="E242" s="17" t="str">
        <f>IF(C242="","",SUMIFS(M.1[Giá có thuế],M.1[Lọc ngày BC công nợ],1,M.1[Tên nhà cung cấp],C242))</f>
        <v/>
      </c>
      <c r="F242" s="17" t="str">
        <f>IF(C242="","",SUMIFS(M.1[Số tiền đã trả],M.1[Lọc ngày BC công nợ],1,M.1[Tên nhà cung cấp],C242))</f>
        <v/>
      </c>
      <c r="G242" s="17" t="str">
        <f t="shared" si="12"/>
        <v/>
      </c>
      <c r="H242" s="65"/>
    </row>
    <row r="243" spans="2:8" ht="27.75" customHeight="1" x14ac:dyDescent="0.2">
      <c r="B243" s="52" t="str">
        <f t="shared" si="10"/>
        <v/>
      </c>
      <c r="C243" s="17" t="str">
        <f>IF('Danh Sách Nhà Cung Cấp'!C30="","",'Danh Sách Nhà Cung Cấp'!C30)</f>
        <v/>
      </c>
      <c r="D243" s="17" t="str">
        <f>IF(C243="","",INDEX(D.3[Nợ phải trả
(Số dư đầu kỳ)],B243)+SUMIFS(M.1[Giá có thuế],M.1[Lọc ngày BC công nợ],0,M.1[Tên nhà cung cấp],C243)-SUMIFS(M.1[Số tiền đã trả],M.1[Lọc ngày BC công nợ],0,M.1[Tên nhà cung cấp],C243))</f>
        <v/>
      </c>
      <c r="E243" s="17" t="str">
        <f>IF(C243="","",SUMIFS(M.1[Giá có thuế],M.1[Lọc ngày BC công nợ],1,M.1[Tên nhà cung cấp],C243))</f>
        <v/>
      </c>
      <c r="F243" s="17" t="str">
        <f>IF(C243="","",SUMIFS(M.1[Số tiền đã trả],M.1[Lọc ngày BC công nợ],1,M.1[Tên nhà cung cấp],C243))</f>
        <v/>
      </c>
      <c r="G243" s="17" t="str">
        <f t="shared" si="12"/>
        <v/>
      </c>
      <c r="H243" s="65"/>
    </row>
    <row r="244" spans="2:8" ht="27.75" customHeight="1" x14ac:dyDescent="0.2">
      <c r="B244" s="52" t="str">
        <f t="shared" si="10"/>
        <v/>
      </c>
      <c r="C244" s="17" t="str">
        <f>IF('Danh Sách Nhà Cung Cấp'!C31="","",'Danh Sách Nhà Cung Cấp'!C31)</f>
        <v/>
      </c>
      <c r="D244" s="17" t="str">
        <f>IF(C244="","",INDEX(D.3[Nợ phải trả
(Số dư đầu kỳ)],B244)+SUMIFS(M.1[Giá có thuế],M.1[Lọc ngày BC công nợ],0,M.1[Tên nhà cung cấp],C244)-SUMIFS(M.1[Số tiền đã trả],M.1[Lọc ngày BC công nợ],0,M.1[Tên nhà cung cấp],C244))</f>
        <v/>
      </c>
      <c r="E244" s="17" t="str">
        <f>IF(C244="","",SUMIFS(M.1[Giá có thuế],M.1[Lọc ngày BC công nợ],1,M.1[Tên nhà cung cấp],C244))</f>
        <v/>
      </c>
      <c r="F244" s="17" t="str">
        <f>IF(C244="","",SUMIFS(M.1[Số tiền đã trả],M.1[Lọc ngày BC công nợ],1,M.1[Tên nhà cung cấp],C244))</f>
        <v/>
      </c>
      <c r="G244" s="17" t="str">
        <f t="shared" si="12"/>
        <v/>
      </c>
      <c r="H244" s="65"/>
    </row>
    <row r="245" spans="2:8" ht="27.75" customHeight="1" x14ac:dyDescent="0.2">
      <c r="B245" s="52" t="str">
        <f t="shared" si="10"/>
        <v/>
      </c>
      <c r="C245" s="17" t="str">
        <f>IF('Danh Sách Nhà Cung Cấp'!C32="","",'Danh Sách Nhà Cung Cấp'!C32)</f>
        <v/>
      </c>
      <c r="D245" s="17" t="str">
        <f>IF(C245="","",INDEX(D.3[Nợ phải trả
(Số dư đầu kỳ)],B245)+SUMIFS(M.1[Giá có thuế],M.1[Lọc ngày BC công nợ],0,M.1[Tên nhà cung cấp],C245)-SUMIFS(M.1[Số tiền đã trả],M.1[Lọc ngày BC công nợ],0,M.1[Tên nhà cung cấp],C245))</f>
        <v/>
      </c>
      <c r="E245" s="17" t="str">
        <f>IF(C245="","",SUMIFS(M.1[Giá có thuế],M.1[Lọc ngày BC công nợ],1,M.1[Tên nhà cung cấp],C245))</f>
        <v/>
      </c>
      <c r="F245" s="17" t="str">
        <f>IF(C245="","",SUMIFS(M.1[Số tiền đã trả],M.1[Lọc ngày BC công nợ],1,M.1[Tên nhà cung cấp],C245))</f>
        <v/>
      </c>
      <c r="G245" s="17" t="str">
        <f t="shared" si="12"/>
        <v/>
      </c>
      <c r="H245" s="65"/>
    </row>
    <row r="246" spans="2:8" ht="27.75" customHeight="1" x14ac:dyDescent="0.2">
      <c r="B246" s="52" t="str">
        <f t="shared" si="10"/>
        <v/>
      </c>
      <c r="C246" s="17" t="str">
        <f>IF('Danh Sách Nhà Cung Cấp'!C33="","",'Danh Sách Nhà Cung Cấp'!C33)</f>
        <v/>
      </c>
      <c r="D246" s="17" t="str">
        <f>IF(C246="","",INDEX(D.3[Nợ phải trả
(Số dư đầu kỳ)],B246)+SUMIFS(M.1[Giá có thuế],M.1[Lọc ngày BC công nợ],0,M.1[Tên nhà cung cấp],C246)-SUMIFS(M.1[Số tiền đã trả],M.1[Lọc ngày BC công nợ],0,M.1[Tên nhà cung cấp],C246))</f>
        <v/>
      </c>
      <c r="E246" s="17" t="str">
        <f>IF(C246="","",SUMIFS(M.1[Giá có thuế],M.1[Lọc ngày BC công nợ],1,M.1[Tên nhà cung cấp],C246))</f>
        <v/>
      </c>
      <c r="F246" s="17" t="str">
        <f>IF(C246="","",SUMIFS(M.1[Số tiền đã trả],M.1[Lọc ngày BC công nợ],1,M.1[Tên nhà cung cấp],C246))</f>
        <v/>
      </c>
      <c r="G246" s="17" t="str">
        <f t="shared" si="12"/>
        <v/>
      </c>
      <c r="H246" s="65"/>
    </row>
    <row r="247" spans="2:8" ht="27.75" customHeight="1" x14ac:dyDescent="0.2">
      <c r="B247" s="52" t="str">
        <f t="shared" si="10"/>
        <v/>
      </c>
      <c r="C247" s="17" t="str">
        <f>IF('Danh Sách Nhà Cung Cấp'!C34="","",'Danh Sách Nhà Cung Cấp'!C34)</f>
        <v/>
      </c>
      <c r="D247" s="17" t="str">
        <f>IF(C247="","",INDEX(D.3[Nợ phải trả
(Số dư đầu kỳ)],B247)+SUMIFS(M.1[Giá có thuế],M.1[Lọc ngày BC công nợ],0,M.1[Tên nhà cung cấp],C247)-SUMIFS(M.1[Số tiền đã trả],M.1[Lọc ngày BC công nợ],0,M.1[Tên nhà cung cấp],C247))</f>
        <v/>
      </c>
      <c r="E247" s="17" t="str">
        <f>IF(C247="","",SUMIFS(M.1[Giá có thuế],M.1[Lọc ngày BC công nợ],1,M.1[Tên nhà cung cấp],C247))</f>
        <v/>
      </c>
      <c r="F247" s="17" t="str">
        <f>IF(C247="","",SUMIFS(M.1[Số tiền đã trả],M.1[Lọc ngày BC công nợ],1,M.1[Tên nhà cung cấp],C247))</f>
        <v/>
      </c>
      <c r="G247" s="17" t="str">
        <f t="shared" si="12"/>
        <v/>
      </c>
      <c r="H247" s="65"/>
    </row>
    <row r="248" spans="2:8" ht="27.75" customHeight="1" x14ac:dyDescent="0.2">
      <c r="B248" s="52" t="str">
        <f t="shared" ref="B248:B279" si="13">IF(C248="","",ROW(A248)-210)</f>
        <v/>
      </c>
      <c r="C248" s="17" t="str">
        <f>IF('Danh Sách Nhà Cung Cấp'!C35="","",'Danh Sách Nhà Cung Cấp'!C35)</f>
        <v/>
      </c>
      <c r="D248" s="17" t="str">
        <f>IF(C248="","",INDEX(D.3[Nợ phải trả
(Số dư đầu kỳ)],B248)+SUMIFS(M.1[Giá có thuế],M.1[Lọc ngày BC công nợ],0,M.1[Tên nhà cung cấp],C248)-SUMIFS(M.1[Số tiền đã trả],M.1[Lọc ngày BC công nợ],0,M.1[Tên nhà cung cấp],C248))</f>
        <v/>
      </c>
      <c r="E248" s="17" t="str">
        <f>IF(C248="","",SUMIFS(M.1[Giá có thuế],M.1[Lọc ngày BC công nợ],1,M.1[Tên nhà cung cấp],C248))</f>
        <v/>
      </c>
      <c r="F248" s="17" t="str">
        <f>IF(C248="","",SUMIFS(M.1[Số tiền đã trả],M.1[Lọc ngày BC công nợ],1,M.1[Tên nhà cung cấp],C248))</f>
        <v/>
      </c>
      <c r="G248" s="17" t="str">
        <f t="shared" si="12"/>
        <v/>
      </c>
      <c r="H248" s="65"/>
    </row>
    <row r="249" spans="2:8" ht="27.75" customHeight="1" x14ac:dyDescent="0.2">
      <c r="B249" s="52" t="str">
        <f t="shared" si="13"/>
        <v/>
      </c>
      <c r="C249" s="17" t="str">
        <f>IF('Danh Sách Nhà Cung Cấp'!C36="","",'Danh Sách Nhà Cung Cấp'!C36)</f>
        <v/>
      </c>
      <c r="D249" s="17" t="str">
        <f>IF(C249="","",INDEX(D.3[Nợ phải trả
(Số dư đầu kỳ)],B249)+SUMIFS(M.1[Giá có thuế],M.1[Lọc ngày BC công nợ],0,M.1[Tên nhà cung cấp],C249)-SUMIFS(M.1[Số tiền đã trả],M.1[Lọc ngày BC công nợ],0,M.1[Tên nhà cung cấp],C249))</f>
        <v/>
      </c>
      <c r="E249" s="17" t="str">
        <f>IF(C249="","",SUMIFS(M.1[Giá có thuế],M.1[Lọc ngày BC công nợ],1,M.1[Tên nhà cung cấp],C249))</f>
        <v/>
      </c>
      <c r="F249" s="17" t="str">
        <f>IF(C249="","",SUMIFS(M.1[Số tiền đã trả],M.1[Lọc ngày BC công nợ],1,M.1[Tên nhà cung cấp],C249))</f>
        <v/>
      </c>
      <c r="G249" s="17" t="str">
        <f t="shared" si="12"/>
        <v/>
      </c>
      <c r="H249" s="65"/>
    </row>
    <row r="250" spans="2:8" ht="27.75" customHeight="1" x14ac:dyDescent="0.2">
      <c r="B250" s="52" t="str">
        <f t="shared" si="13"/>
        <v/>
      </c>
      <c r="C250" s="17" t="str">
        <f>IF('Danh Sách Nhà Cung Cấp'!C37="","",'Danh Sách Nhà Cung Cấp'!C37)</f>
        <v/>
      </c>
      <c r="D250" s="17" t="str">
        <f>IF(C250="","",INDEX(D.3[Nợ phải trả
(Số dư đầu kỳ)],B250)+SUMIFS(M.1[Giá có thuế],M.1[Lọc ngày BC công nợ],0,M.1[Tên nhà cung cấp],C250)-SUMIFS(M.1[Số tiền đã trả],M.1[Lọc ngày BC công nợ],0,M.1[Tên nhà cung cấp],C250))</f>
        <v/>
      </c>
      <c r="E250" s="17" t="str">
        <f>IF(C250="","",SUMIFS(M.1[Giá có thuế],M.1[Lọc ngày BC công nợ],1,M.1[Tên nhà cung cấp],C250))</f>
        <v/>
      </c>
      <c r="F250" s="17" t="str">
        <f>IF(C250="","",SUMIFS(M.1[Số tiền đã trả],M.1[Lọc ngày BC công nợ],1,M.1[Tên nhà cung cấp],C250))</f>
        <v/>
      </c>
      <c r="G250" s="17" t="str">
        <f t="shared" si="12"/>
        <v/>
      </c>
      <c r="H250" s="65"/>
    </row>
    <row r="251" spans="2:8" ht="27.75" customHeight="1" x14ac:dyDescent="0.2">
      <c r="B251" s="52" t="str">
        <f t="shared" si="13"/>
        <v/>
      </c>
      <c r="C251" s="17" t="str">
        <f>IF('Danh Sách Nhà Cung Cấp'!C38="","",'Danh Sách Nhà Cung Cấp'!C38)</f>
        <v/>
      </c>
      <c r="D251" s="17" t="str">
        <f>IF(C251="","",INDEX(D.3[Nợ phải trả
(Số dư đầu kỳ)],B251)+SUMIFS(M.1[Giá có thuế],M.1[Lọc ngày BC công nợ],0,M.1[Tên nhà cung cấp],C251)-SUMIFS(M.1[Số tiền đã trả],M.1[Lọc ngày BC công nợ],0,M.1[Tên nhà cung cấp],C251))</f>
        <v/>
      </c>
      <c r="E251" s="17" t="str">
        <f>IF(C251="","",SUMIFS(M.1[Giá có thuế],M.1[Lọc ngày BC công nợ],1,M.1[Tên nhà cung cấp],C251))</f>
        <v/>
      </c>
      <c r="F251" s="17" t="str">
        <f>IF(C251="","",SUMIFS(M.1[Số tiền đã trả],M.1[Lọc ngày BC công nợ],1,M.1[Tên nhà cung cấp],C251))</f>
        <v/>
      </c>
      <c r="G251" s="17" t="str">
        <f t="shared" si="12"/>
        <v/>
      </c>
      <c r="H251" s="65"/>
    </row>
    <row r="252" spans="2:8" ht="27.75" customHeight="1" x14ac:dyDescent="0.2">
      <c r="B252" s="52" t="str">
        <f t="shared" si="13"/>
        <v/>
      </c>
      <c r="C252" s="17" t="str">
        <f>IF('Danh Sách Nhà Cung Cấp'!C39="","",'Danh Sách Nhà Cung Cấp'!C39)</f>
        <v/>
      </c>
      <c r="D252" s="17" t="str">
        <f>IF(C252="","",INDEX(D.3[Nợ phải trả
(Số dư đầu kỳ)],B252)+SUMIFS(M.1[Giá có thuế],M.1[Lọc ngày BC công nợ],0,M.1[Tên nhà cung cấp],C252)-SUMIFS(M.1[Số tiền đã trả],M.1[Lọc ngày BC công nợ],0,M.1[Tên nhà cung cấp],C252))</f>
        <v/>
      </c>
      <c r="E252" s="17" t="str">
        <f>IF(C252="","",SUMIFS(M.1[Giá có thuế],M.1[Lọc ngày BC công nợ],1,M.1[Tên nhà cung cấp],C252))</f>
        <v/>
      </c>
      <c r="F252" s="17" t="str">
        <f>IF(C252="","",SUMIFS(M.1[Số tiền đã trả],M.1[Lọc ngày BC công nợ],1,M.1[Tên nhà cung cấp],C252))</f>
        <v/>
      </c>
      <c r="G252" s="17" t="str">
        <f t="shared" si="12"/>
        <v/>
      </c>
      <c r="H252" s="65"/>
    </row>
    <row r="253" spans="2:8" ht="27.75" customHeight="1" x14ac:dyDescent="0.2">
      <c r="B253" s="52" t="str">
        <f t="shared" si="13"/>
        <v/>
      </c>
      <c r="C253" s="17" t="str">
        <f>IF('Danh Sách Nhà Cung Cấp'!C40="","",'Danh Sách Nhà Cung Cấp'!C40)</f>
        <v/>
      </c>
      <c r="D253" s="17" t="str">
        <f>IF(C253="","",INDEX(D.3[Nợ phải trả
(Số dư đầu kỳ)],B253)+SUMIFS(M.1[Giá có thuế],M.1[Lọc ngày BC công nợ],0,M.1[Tên nhà cung cấp],C253)-SUMIFS(M.1[Số tiền đã trả],M.1[Lọc ngày BC công nợ],0,M.1[Tên nhà cung cấp],C253))</f>
        <v/>
      </c>
      <c r="E253" s="17" t="str">
        <f>IF(C253="","",SUMIFS(M.1[Giá có thuế],M.1[Lọc ngày BC công nợ],1,M.1[Tên nhà cung cấp],C253))</f>
        <v/>
      </c>
      <c r="F253" s="17" t="str">
        <f>IF(C253="","",SUMIFS(M.1[Số tiền đã trả],M.1[Lọc ngày BC công nợ],1,M.1[Tên nhà cung cấp],C253))</f>
        <v/>
      </c>
      <c r="G253" s="17" t="str">
        <f t="shared" si="12"/>
        <v/>
      </c>
      <c r="H253" s="65"/>
    </row>
    <row r="254" spans="2:8" ht="27.75" customHeight="1" x14ac:dyDescent="0.2">
      <c r="B254" s="52" t="str">
        <f t="shared" si="13"/>
        <v/>
      </c>
      <c r="C254" s="17" t="str">
        <f>IF('Danh Sách Nhà Cung Cấp'!C41="","",'Danh Sách Nhà Cung Cấp'!C41)</f>
        <v/>
      </c>
      <c r="D254" s="17" t="str">
        <f>IF(C254="","",INDEX(D.3[Nợ phải trả
(Số dư đầu kỳ)],B254)+SUMIFS(M.1[Giá có thuế],M.1[Lọc ngày BC công nợ],0,M.1[Tên nhà cung cấp],C254)-SUMIFS(M.1[Số tiền đã trả],M.1[Lọc ngày BC công nợ],0,M.1[Tên nhà cung cấp],C254))</f>
        <v/>
      </c>
      <c r="E254" s="17" t="str">
        <f>IF(C254="","",SUMIFS(M.1[Giá có thuế],M.1[Lọc ngày BC công nợ],1,M.1[Tên nhà cung cấp],C254))</f>
        <v/>
      </c>
      <c r="F254" s="17" t="str">
        <f>IF(C254="","",SUMIFS(M.1[Số tiền đã trả],M.1[Lọc ngày BC công nợ],1,M.1[Tên nhà cung cấp],C254))</f>
        <v/>
      </c>
      <c r="G254" s="17" t="str">
        <f t="shared" si="12"/>
        <v/>
      </c>
      <c r="H254" s="65"/>
    </row>
    <row r="255" spans="2:8" ht="27.75" customHeight="1" x14ac:dyDescent="0.2">
      <c r="B255" s="52" t="str">
        <f t="shared" si="13"/>
        <v/>
      </c>
      <c r="C255" s="17" t="str">
        <f>IF('Danh Sách Nhà Cung Cấp'!C42="","",'Danh Sách Nhà Cung Cấp'!C42)</f>
        <v/>
      </c>
      <c r="D255" s="17" t="str">
        <f>IF(C255="","",INDEX(D.3[Nợ phải trả
(Số dư đầu kỳ)],B255)+SUMIFS(M.1[Giá có thuế],M.1[Lọc ngày BC công nợ],0,M.1[Tên nhà cung cấp],C255)-SUMIFS(M.1[Số tiền đã trả],M.1[Lọc ngày BC công nợ],0,M.1[Tên nhà cung cấp],C255))</f>
        <v/>
      </c>
      <c r="E255" s="17" t="str">
        <f>IF(C255="","",SUMIFS(M.1[Giá có thuế],M.1[Lọc ngày BC công nợ],1,M.1[Tên nhà cung cấp],C255))</f>
        <v/>
      </c>
      <c r="F255" s="17" t="str">
        <f>IF(C255="","",SUMIFS(M.1[Số tiền đã trả],M.1[Lọc ngày BC công nợ],1,M.1[Tên nhà cung cấp],C255))</f>
        <v/>
      </c>
      <c r="G255" s="17" t="str">
        <f t="shared" si="12"/>
        <v/>
      </c>
      <c r="H255" s="65"/>
    </row>
    <row r="256" spans="2:8" ht="27.75" customHeight="1" x14ac:dyDescent="0.2">
      <c r="B256" s="52" t="str">
        <f t="shared" si="13"/>
        <v/>
      </c>
      <c r="C256" s="17" t="str">
        <f>IF('Danh Sách Nhà Cung Cấp'!C43="","",'Danh Sách Nhà Cung Cấp'!C43)</f>
        <v/>
      </c>
      <c r="D256" s="17" t="str">
        <f>IF(C256="","",INDEX(D.3[Nợ phải trả
(Số dư đầu kỳ)],B256)+SUMIFS(M.1[Giá có thuế],M.1[Lọc ngày BC công nợ],0,M.1[Tên nhà cung cấp],C256)-SUMIFS(M.1[Số tiền đã trả],M.1[Lọc ngày BC công nợ],0,M.1[Tên nhà cung cấp],C256))</f>
        <v/>
      </c>
      <c r="E256" s="17" t="str">
        <f>IF(C256="","",SUMIFS(M.1[Giá có thuế],M.1[Lọc ngày BC công nợ],1,M.1[Tên nhà cung cấp],C256))</f>
        <v/>
      </c>
      <c r="F256" s="17" t="str">
        <f>IF(C256="","",SUMIFS(M.1[Số tiền đã trả],M.1[Lọc ngày BC công nợ],1,M.1[Tên nhà cung cấp],C256))</f>
        <v/>
      </c>
      <c r="G256" s="17" t="str">
        <f t="shared" si="12"/>
        <v/>
      </c>
      <c r="H256" s="65"/>
    </row>
    <row r="257" spans="2:8" ht="27.75" customHeight="1" x14ac:dyDescent="0.2">
      <c r="B257" s="52" t="str">
        <f t="shared" si="13"/>
        <v/>
      </c>
      <c r="C257" s="17" t="str">
        <f>IF('Danh Sách Nhà Cung Cấp'!C44="","",'Danh Sách Nhà Cung Cấp'!C44)</f>
        <v/>
      </c>
      <c r="D257" s="17" t="str">
        <f>IF(C257="","",INDEX(D.3[Nợ phải trả
(Số dư đầu kỳ)],B257)+SUMIFS(M.1[Giá có thuế],M.1[Lọc ngày BC công nợ],0,M.1[Tên nhà cung cấp],C257)-SUMIFS(M.1[Số tiền đã trả],M.1[Lọc ngày BC công nợ],0,M.1[Tên nhà cung cấp],C257))</f>
        <v/>
      </c>
      <c r="E257" s="17" t="str">
        <f>IF(C257="","",SUMIFS(M.1[Giá có thuế],M.1[Lọc ngày BC công nợ],1,M.1[Tên nhà cung cấp],C257))</f>
        <v/>
      </c>
      <c r="F257" s="17" t="str">
        <f>IF(C257="","",SUMIFS(M.1[Số tiền đã trả],M.1[Lọc ngày BC công nợ],1,M.1[Tên nhà cung cấp],C257))</f>
        <v/>
      </c>
      <c r="G257" s="17" t="str">
        <f t="shared" si="12"/>
        <v/>
      </c>
      <c r="H257" s="65"/>
    </row>
    <row r="258" spans="2:8" ht="27.75" customHeight="1" x14ac:dyDescent="0.2">
      <c r="B258" s="52" t="str">
        <f t="shared" si="13"/>
        <v/>
      </c>
      <c r="C258" s="17" t="str">
        <f>IF('Danh Sách Nhà Cung Cấp'!C45="","",'Danh Sách Nhà Cung Cấp'!C45)</f>
        <v/>
      </c>
      <c r="D258" s="17" t="str">
        <f>IF(C258="","",INDEX(D.3[Nợ phải trả
(Số dư đầu kỳ)],B258)+SUMIFS(M.1[Giá có thuế],M.1[Lọc ngày BC công nợ],0,M.1[Tên nhà cung cấp],C258)-SUMIFS(M.1[Số tiền đã trả],M.1[Lọc ngày BC công nợ],0,M.1[Tên nhà cung cấp],C258))</f>
        <v/>
      </c>
      <c r="E258" s="17" t="str">
        <f>IF(C258="","",SUMIFS(M.1[Giá có thuế],M.1[Lọc ngày BC công nợ],1,M.1[Tên nhà cung cấp],C258))</f>
        <v/>
      </c>
      <c r="F258" s="17" t="str">
        <f>IF(C258="","",SUMIFS(M.1[Số tiền đã trả],M.1[Lọc ngày BC công nợ],1,M.1[Tên nhà cung cấp],C258))</f>
        <v/>
      </c>
      <c r="G258" s="17" t="str">
        <f t="shared" si="12"/>
        <v/>
      </c>
      <c r="H258" s="65"/>
    </row>
    <row r="259" spans="2:8" ht="27.75" customHeight="1" x14ac:dyDescent="0.2">
      <c r="B259" s="52" t="str">
        <f t="shared" si="13"/>
        <v/>
      </c>
      <c r="C259" s="17" t="str">
        <f>IF('Danh Sách Nhà Cung Cấp'!C46="","",'Danh Sách Nhà Cung Cấp'!C46)</f>
        <v/>
      </c>
      <c r="D259" s="17" t="str">
        <f>IF(C259="","",INDEX(D.3[Nợ phải trả
(Số dư đầu kỳ)],B259)+SUMIFS(M.1[Giá có thuế],M.1[Lọc ngày BC công nợ],0,M.1[Tên nhà cung cấp],C259)-SUMIFS(M.1[Số tiền đã trả],M.1[Lọc ngày BC công nợ],0,M.1[Tên nhà cung cấp],C259))</f>
        <v/>
      </c>
      <c r="E259" s="17" t="str">
        <f>IF(C259="","",SUMIFS(M.1[Giá có thuế],M.1[Lọc ngày BC công nợ],1,M.1[Tên nhà cung cấp],C259))</f>
        <v/>
      </c>
      <c r="F259" s="17" t="str">
        <f>IF(C259="","",SUMIFS(M.1[Số tiền đã trả],M.1[Lọc ngày BC công nợ],1,M.1[Tên nhà cung cấp],C259))</f>
        <v/>
      </c>
      <c r="G259" s="17" t="str">
        <f t="shared" si="12"/>
        <v/>
      </c>
      <c r="H259" s="65"/>
    </row>
    <row r="260" spans="2:8" ht="27.75" customHeight="1" x14ac:dyDescent="0.2">
      <c r="B260" s="52" t="str">
        <f t="shared" si="13"/>
        <v/>
      </c>
      <c r="C260" s="17" t="str">
        <f>IF('Danh Sách Nhà Cung Cấp'!C47="","",'Danh Sách Nhà Cung Cấp'!C47)</f>
        <v/>
      </c>
      <c r="D260" s="17" t="str">
        <f>IF(C260="","",INDEX(D.3[Nợ phải trả
(Số dư đầu kỳ)],B260)+SUMIFS(M.1[Giá có thuế],M.1[Lọc ngày BC công nợ],0,M.1[Tên nhà cung cấp],C260)-SUMIFS(M.1[Số tiền đã trả],M.1[Lọc ngày BC công nợ],0,M.1[Tên nhà cung cấp],C260))</f>
        <v/>
      </c>
      <c r="E260" s="17" t="str">
        <f>IF(C260="","",SUMIFS(M.1[Giá có thuế],M.1[Lọc ngày BC công nợ],1,M.1[Tên nhà cung cấp],C260))</f>
        <v/>
      </c>
      <c r="F260" s="17" t="str">
        <f>IF(C260="","",SUMIFS(M.1[Số tiền đã trả],M.1[Lọc ngày BC công nợ],1,M.1[Tên nhà cung cấp],C260))</f>
        <v/>
      </c>
      <c r="G260" s="17" t="str">
        <f t="shared" si="12"/>
        <v/>
      </c>
      <c r="H260" s="65"/>
    </row>
    <row r="261" spans="2:8" ht="27.75" customHeight="1" x14ac:dyDescent="0.2">
      <c r="B261" s="52" t="str">
        <f t="shared" si="13"/>
        <v/>
      </c>
      <c r="C261" s="17" t="str">
        <f>IF('Danh Sách Nhà Cung Cấp'!C48="","",'Danh Sách Nhà Cung Cấp'!C48)</f>
        <v/>
      </c>
      <c r="D261" s="17" t="str">
        <f>IF(C261="","",INDEX(D.3[Nợ phải trả
(Số dư đầu kỳ)],B261)+SUMIFS(M.1[Giá có thuế],M.1[Lọc ngày BC công nợ],0,M.1[Tên nhà cung cấp],C261)-SUMIFS(M.1[Số tiền đã trả],M.1[Lọc ngày BC công nợ],0,M.1[Tên nhà cung cấp],C261))</f>
        <v/>
      </c>
      <c r="E261" s="17" t="str">
        <f>IF(C261="","",SUMIFS(M.1[Giá có thuế],M.1[Lọc ngày BC công nợ],1,M.1[Tên nhà cung cấp],C261))</f>
        <v/>
      </c>
      <c r="F261" s="17" t="str">
        <f>IF(C261="","",SUMIFS(M.1[Số tiền đã trả],M.1[Lọc ngày BC công nợ],1,M.1[Tên nhà cung cấp],C261))</f>
        <v/>
      </c>
      <c r="G261" s="17" t="str">
        <f t="shared" si="12"/>
        <v/>
      </c>
      <c r="H261" s="65"/>
    </row>
    <row r="262" spans="2:8" ht="27.75" customHeight="1" x14ac:dyDescent="0.2">
      <c r="B262" s="52" t="str">
        <f t="shared" si="13"/>
        <v/>
      </c>
      <c r="C262" s="17" t="str">
        <f>IF('Danh Sách Nhà Cung Cấp'!C49="","",'Danh Sách Nhà Cung Cấp'!C49)</f>
        <v/>
      </c>
      <c r="D262" s="17" t="str">
        <f>IF(C262="","",INDEX(D.3[Nợ phải trả
(Số dư đầu kỳ)],B262)+SUMIFS(M.1[Giá có thuế],M.1[Lọc ngày BC công nợ],0,M.1[Tên nhà cung cấp],C262)-SUMIFS(M.1[Số tiền đã trả],M.1[Lọc ngày BC công nợ],0,M.1[Tên nhà cung cấp],C262))</f>
        <v/>
      </c>
      <c r="E262" s="17" t="str">
        <f>IF(C262="","",SUMIFS(M.1[Giá có thuế],M.1[Lọc ngày BC công nợ],1,M.1[Tên nhà cung cấp],C262))</f>
        <v/>
      </c>
      <c r="F262" s="17" t="str">
        <f>IF(C262="","",SUMIFS(M.1[Số tiền đã trả],M.1[Lọc ngày BC công nợ],1,M.1[Tên nhà cung cấp],C262))</f>
        <v/>
      </c>
      <c r="G262" s="17" t="str">
        <f t="shared" si="12"/>
        <v/>
      </c>
      <c r="H262" s="65"/>
    </row>
    <row r="263" spans="2:8" ht="27.75" customHeight="1" x14ac:dyDescent="0.2">
      <c r="B263" s="52" t="str">
        <f t="shared" si="13"/>
        <v/>
      </c>
      <c r="C263" s="17" t="str">
        <f>IF('Danh Sách Nhà Cung Cấp'!C50="","",'Danh Sách Nhà Cung Cấp'!C50)</f>
        <v/>
      </c>
      <c r="D263" s="17" t="str">
        <f>IF(C263="","",INDEX(D.3[Nợ phải trả
(Số dư đầu kỳ)],B263)+SUMIFS(M.1[Giá có thuế],M.1[Lọc ngày BC công nợ],0,M.1[Tên nhà cung cấp],C263)-SUMIFS(M.1[Số tiền đã trả],M.1[Lọc ngày BC công nợ],0,M.1[Tên nhà cung cấp],C263))</f>
        <v/>
      </c>
      <c r="E263" s="17" t="str">
        <f>IF(C263="","",SUMIFS(M.1[Giá có thuế],M.1[Lọc ngày BC công nợ],1,M.1[Tên nhà cung cấp],C263))</f>
        <v/>
      </c>
      <c r="F263" s="17" t="str">
        <f>IF(C263="","",SUMIFS(M.1[Số tiền đã trả],M.1[Lọc ngày BC công nợ],1,M.1[Tên nhà cung cấp],C263))</f>
        <v/>
      </c>
      <c r="G263" s="17" t="str">
        <f t="shared" si="12"/>
        <v/>
      </c>
      <c r="H263" s="65"/>
    </row>
    <row r="264" spans="2:8" ht="27.75" customHeight="1" x14ac:dyDescent="0.2">
      <c r="B264" s="52" t="str">
        <f t="shared" si="13"/>
        <v/>
      </c>
      <c r="C264" s="17" t="str">
        <f>IF('Danh Sách Nhà Cung Cấp'!C51="","",'Danh Sách Nhà Cung Cấp'!C51)</f>
        <v/>
      </c>
      <c r="D264" s="17" t="str">
        <f>IF(C264="","",INDEX(D.3[Nợ phải trả
(Số dư đầu kỳ)],B264)+SUMIFS(M.1[Giá có thuế],M.1[Lọc ngày BC công nợ],0,M.1[Tên nhà cung cấp],C264)-SUMIFS(M.1[Số tiền đã trả],M.1[Lọc ngày BC công nợ],0,M.1[Tên nhà cung cấp],C264))</f>
        <v/>
      </c>
      <c r="E264" s="17" t="str">
        <f>IF(C264="","",SUMIFS(M.1[Giá có thuế],M.1[Lọc ngày BC công nợ],1,M.1[Tên nhà cung cấp],C264))</f>
        <v/>
      </c>
      <c r="F264" s="17" t="str">
        <f>IF(C264="","",SUMIFS(M.1[Số tiền đã trả],M.1[Lọc ngày BC công nợ],1,M.1[Tên nhà cung cấp],C264))</f>
        <v/>
      </c>
      <c r="G264" s="17" t="str">
        <f t="shared" si="12"/>
        <v/>
      </c>
      <c r="H264" s="65"/>
    </row>
    <row r="265" spans="2:8" ht="27.75" customHeight="1" x14ac:dyDescent="0.2">
      <c r="B265" s="52" t="str">
        <f t="shared" si="13"/>
        <v/>
      </c>
      <c r="C265" s="17" t="str">
        <f>IF('Danh Sách Nhà Cung Cấp'!C52="","",'Danh Sách Nhà Cung Cấp'!C52)</f>
        <v/>
      </c>
      <c r="D265" s="17" t="str">
        <f>IF(C265="","",INDEX(D.3[Nợ phải trả
(Số dư đầu kỳ)],B265)+SUMIFS(M.1[Giá có thuế],M.1[Lọc ngày BC công nợ],0,M.1[Tên nhà cung cấp],C265)-SUMIFS(M.1[Số tiền đã trả],M.1[Lọc ngày BC công nợ],0,M.1[Tên nhà cung cấp],C265))</f>
        <v/>
      </c>
      <c r="E265" s="17" t="str">
        <f>IF(C265="","",SUMIFS(M.1[Giá có thuế],M.1[Lọc ngày BC công nợ],1,M.1[Tên nhà cung cấp],C265))</f>
        <v/>
      </c>
      <c r="F265" s="17" t="str">
        <f>IF(C265="","",SUMIFS(M.1[Số tiền đã trả],M.1[Lọc ngày BC công nợ],1,M.1[Tên nhà cung cấp],C265))</f>
        <v/>
      </c>
      <c r="G265" s="17" t="str">
        <f t="shared" si="12"/>
        <v/>
      </c>
      <c r="H265" s="65"/>
    </row>
    <row r="266" spans="2:8" ht="27.75" customHeight="1" x14ac:dyDescent="0.2">
      <c r="B266" s="52" t="str">
        <f t="shared" si="13"/>
        <v/>
      </c>
      <c r="C266" s="17" t="str">
        <f>IF('Danh Sách Nhà Cung Cấp'!C53="","",'Danh Sách Nhà Cung Cấp'!C53)</f>
        <v/>
      </c>
      <c r="D266" s="17" t="str">
        <f>IF(C266="","",INDEX(D.3[Nợ phải trả
(Số dư đầu kỳ)],B266)+SUMIFS(M.1[Giá có thuế],M.1[Lọc ngày BC công nợ],0,M.1[Tên nhà cung cấp],C266)-SUMIFS(M.1[Số tiền đã trả],M.1[Lọc ngày BC công nợ],0,M.1[Tên nhà cung cấp],C266))</f>
        <v/>
      </c>
      <c r="E266" s="17" t="str">
        <f>IF(C266="","",SUMIFS(M.1[Giá có thuế],M.1[Lọc ngày BC công nợ],1,M.1[Tên nhà cung cấp],C266))</f>
        <v/>
      </c>
      <c r="F266" s="17" t="str">
        <f>IF(C266="","",SUMIFS(M.1[Số tiền đã trả],M.1[Lọc ngày BC công nợ],1,M.1[Tên nhà cung cấp],C266))</f>
        <v/>
      </c>
      <c r="G266" s="17" t="str">
        <f t="shared" si="12"/>
        <v/>
      </c>
      <c r="H266" s="65"/>
    </row>
    <row r="267" spans="2:8" ht="27.75" customHeight="1" x14ac:dyDescent="0.2">
      <c r="B267" s="52" t="str">
        <f t="shared" si="13"/>
        <v/>
      </c>
      <c r="C267" s="17" t="str">
        <f>IF('Danh Sách Nhà Cung Cấp'!C54="","",'Danh Sách Nhà Cung Cấp'!C54)</f>
        <v/>
      </c>
      <c r="D267" s="17" t="str">
        <f>IF(C267="","",INDEX(D.3[Nợ phải trả
(Số dư đầu kỳ)],B267)+SUMIFS(M.1[Giá có thuế],M.1[Lọc ngày BC công nợ],0,M.1[Tên nhà cung cấp],C267)-SUMIFS(M.1[Số tiền đã trả],M.1[Lọc ngày BC công nợ],0,M.1[Tên nhà cung cấp],C267))</f>
        <v/>
      </c>
      <c r="E267" s="17" t="str">
        <f>IF(C267="","",SUMIFS(M.1[Giá có thuế],M.1[Lọc ngày BC công nợ],1,M.1[Tên nhà cung cấp],C267))</f>
        <v/>
      </c>
      <c r="F267" s="17" t="str">
        <f>IF(C267="","",SUMIFS(M.1[Số tiền đã trả],M.1[Lọc ngày BC công nợ],1,M.1[Tên nhà cung cấp],C267))</f>
        <v/>
      </c>
      <c r="G267" s="17" t="str">
        <f t="shared" si="12"/>
        <v/>
      </c>
      <c r="H267" s="65"/>
    </row>
    <row r="268" spans="2:8" ht="27.75" customHeight="1" x14ac:dyDescent="0.2">
      <c r="B268" s="52" t="str">
        <f t="shared" si="13"/>
        <v/>
      </c>
      <c r="C268" s="17" t="str">
        <f>IF('Danh Sách Nhà Cung Cấp'!C55="","",'Danh Sách Nhà Cung Cấp'!C55)</f>
        <v/>
      </c>
      <c r="D268" s="17" t="str">
        <f>IF(C268="","",INDEX(D.3[Nợ phải trả
(Số dư đầu kỳ)],B268)+SUMIFS(M.1[Giá có thuế],M.1[Lọc ngày BC công nợ],0,M.1[Tên nhà cung cấp],C268)-SUMIFS(M.1[Số tiền đã trả],M.1[Lọc ngày BC công nợ],0,M.1[Tên nhà cung cấp],C268))</f>
        <v/>
      </c>
      <c r="E268" s="17" t="str">
        <f>IF(C268="","",SUMIFS(M.1[Giá có thuế],M.1[Lọc ngày BC công nợ],1,M.1[Tên nhà cung cấp],C268))</f>
        <v/>
      </c>
      <c r="F268" s="17" t="str">
        <f>IF(C268="","",SUMIFS(M.1[Số tiền đã trả],M.1[Lọc ngày BC công nợ],1,M.1[Tên nhà cung cấp],C268))</f>
        <v/>
      </c>
      <c r="G268" s="17" t="str">
        <f t="shared" si="12"/>
        <v/>
      </c>
      <c r="H268" s="65"/>
    </row>
    <row r="269" spans="2:8" ht="27.75" customHeight="1" x14ac:dyDescent="0.2">
      <c r="B269" s="52" t="str">
        <f t="shared" si="13"/>
        <v/>
      </c>
      <c r="C269" s="17" t="str">
        <f>IF('Danh Sách Nhà Cung Cấp'!C56="","",'Danh Sách Nhà Cung Cấp'!C56)</f>
        <v/>
      </c>
      <c r="D269" s="17" t="str">
        <f>IF(C269="","",INDEX(D.3[Nợ phải trả
(Số dư đầu kỳ)],B269)+SUMIFS(M.1[Giá có thuế],M.1[Lọc ngày BC công nợ],0,M.1[Tên nhà cung cấp],C269)-SUMIFS(M.1[Số tiền đã trả],M.1[Lọc ngày BC công nợ],0,M.1[Tên nhà cung cấp],C269))</f>
        <v/>
      </c>
      <c r="E269" s="17" t="str">
        <f>IF(C269="","",SUMIFS(M.1[Giá có thuế],M.1[Lọc ngày BC công nợ],1,M.1[Tên nhà cung cấp],C269))</f>
        <v/>
      </c>
      <c r="F269" s="17" t="str">
        <f>IF(C269="","",SUMIFS(M.1[Số tiền đã trả],M.1[Lọc ngày BC công nợ],1,M.1[Tên nhà cung cấp],C269))</f>
        <v/>
      </c>
      <c r="G269" s="17" t="str">
        <f t="shared" si="12"/>
        <v/>
      </c>
      <c r="H269" s="65"/>
    </row>
    <row r="270" spans="2:8" ht="27.75" customHeight="1" x14ac:dyDescent="0.2">
      <c r="B270" s="52" t="str">
        <f t="shared" si="13"/>
        <v/>
      </c>
      <c r="C270" s="17" t="str">
        <f>IF('Danh Sách Nhà Cung Cấp'!C57="","",'Danh Sách Nhà Cung Cấp'!C57)</f>
        <v/>
      </c>
      <c r="D270" s="17" t="str">
        <f>IF(C270="","",INDEX(D.3[Nợ phải trả
(Số dư đầu kỳ)],B270)+SUMIFS(M.1[Giá có thuế],M.1[Lọc ngày BC công nợ],0,M.1[Tên nhà cung cấp],C270)-SUMIFS(M.1[Số tiền đã trả],M.1[Lọc ngày BC công nợ],0,M.1[Tên nhà cung cấp],C270))</f>
        <v/>
      </c>
      <c r="E270" s="17" t="str">
        <f>IF(C270="","",SUMIFS(M.1[Giá có thuế],M.1[Lọc ngày BC công nợ],1,M.1[Tên nhà cung cấp],C270))</f>
        <v/>
      </c>
      <c r="F270" s="17" t="str">
        <f>IF(C270="","",SUMIFS(M.1[Số tiền đã trả],M.1[Lọc ngày BC công nợ],1,M.1[Tên nhà cung cấp],C270))</f>
        <v/>
      </c>
      <c r="G270" s="17" t="str">
        <f t="shared" si="12"/>
        <v/>
      </c>
      <c r="H270" s="65"/>
    </row>
    <row r="271" spans="2:8" ht="27.75" customHeight="1" x14ac:dyDescent="0.2">
      <c r="B271" s="52" t="str">
        <f t="shared" si="13"/>
        <v/>
      </c>
      <c r="C271" s="17" t="str">
        <f>IF('Danh Sách Nhà Cung Cấp'!C58="","",'Danh Sách Nhà Cung Cấp'!C58)</f>
        <v/>
      </c>
      <c r="D271" s="17" t="str">
        <f>IF(C271="","",INDEX(D.3[Nợ phải trả
(Số dư đầu kỳ)],B271)+SUMIFS(M.1[Giá có thuế],M.1[Lọc ngày BC công nợ],0,M.1[Tên nhà cung cấp],C271)-SUMIFS(M.1[Số tiền đã trả],M.1[Lọc ngày BC công nợ],0,M.1[Tên nhà cung cấp],C271))</f>
        <v/>
      </c>
      <c r="E271" s="17" t="str">
        <f>IF(C271="","",SUMIFS(M.1[Giá có thuế],M.1[Lọc ngày BC công nợ],1,M.1[Tên nhà cung cấp],C271))</f>
        <v/>
      </c>
      <c r="F271" s="17" t="str">
        <f>IF(C271="","",SUMIFS(M.1[Số tiền đã trả],M.1[Lọc ngày BC công nợ],1,M.1[Tên nhà cung cấp],C271))</f>
        <v/>
      </c>
      <c r="G271" s="17" t="str">
        <f t="shared" si="12"/>
        <v/>
      </c>
      <c r="H271" s="65"/>
    </row>
    <row r="272" spans="2:8" ht="27.75" customHeight="1" x14ac:dyDescent="0.2">
      <c r="B272" s="52" t="str">
        <f t="shared" si="13"/>
        <v/>
      </c>
      <c r="C272" s="17" t="str">
        <f>IF('Danh Sách Nhà Cung Cấp'!C59="","",'Danh Sách Nhà Cung Cấp'!C59)</f>
        <v/>
      </c>
      <c r="D272" s="17" t="str">
        <f>IF(C272="","",INDEX(D.3[Nợ phải trả
(Số dư đầu kỳ)],B272)+SUMIFS(M.1[Giá có thuế],M.1[Lọc ngày BC công nợ],0,M.1[Tên nhà cung cấp],C272)-SUMIFS(M.1[Số tiền đã trả],M.1[Lọc ngày BC công nợ],0,M.1[Tên nhà cung cấp],C272))</f>
        <v/>
      </c>
      <c r="E272" s="17" t="str">
        <f>IF(C272="","",SUMIFS(M.1[Giá có thuế],M.1[Lọc ngày BC công nợ],1,M.1[Tên nhà cung cấp],C272))</f>
        <v/>
      </c>
      <c r="F272" s="17" t="str">
        <f>IF(C272="","",SUMIFS(M.1[Số tiền đã trả],M.1[Lọc ngày BC công nợ],1,M.1[Tên nhà cung cấp],C272))</f>
        <v/>
      </c>
      <c r="G272" s="17" t="str">
        <f t="shared" si="12"/>
        <v/>
      </c>
      <c r="H272" s="65"/>
    </row>
    <row r="273" spans="2:8" ht="27.75" customHeight="1" x14ac:dyDescent="0.2">
      <c r="B273" s="52" t="str">
        <f t="shared" si="13"/>
        <v/>
      </c>
      <c r="C273" s="17" t="str">
        <f>IF('Danh Sách Nhà Cung Cấp'!C60="","",'Danh Sách Nhà Cung Cấp'!C60)</f>
        <v/>
      </c>
      <c r="D273" s="17" t="str">
        <f>IF(C273="","",INDEX(D.3[Nợ phải trả
(Số dư đầu kỳ)],B273)+SUMIFS(M.1[Giá có thuế],M.1[Lọc ngày BC công nợ],0,M.1[Tên nhà cung cấp],C273)-SUMIFS(M.1[Số tiền đã trả],M.1[Lọc ngày BC công nợ],0,M.1[Tên nhà cung cấp],C273))</f>
        <v/>
      </c>
      <c r="E273" s="17" t="str">
        <f>IF(C273="","",SUMIFS(M.1[Giá có thuế],M.1[Lọc ngày BC công nợ],1,M.1[Tên nhà cung cấp],C273))</f>
        <v/>
      </c>
      <c r="F273" s="17" t="str">
        <f>IF(C273="","",SUMIFS(M.1[Số tiền đã trả],M.1[Lọc ngày BC công nợ],1,M.1[Tên nhà cung cấp],C273))</f>
        <v/>
      </c>
      <c r="G273" s="17" t="str">
        <f t="shared" si="12"/>
        <v/>
      </c>
      <c r="H273" s="65"/>
    </row>
    <row r="274" spans="2:8" ht="27.75" customHeight="1" x14ac:dyDescent="0.2">
      <c r="B274" s="52" t="str">
        <f t="shared" si="13"/>
        <v/>
      </c>
      <c r="C274" s="17" t="str">
        <f>IF('Danh Sách Nhà Cung Cấp'!C61="","",'Danh Sách Nhà Cung Cấp'!C61)</f>
        <v/>
      </c>
      <c r="D274" s="17" t="str">
        <f>IF(C274="","",INDEX(D.3[Nợ phải trả
(Số dư đầu kỳ)],B274)+SUMIFS(M.1[Giá có thuế],M.1[Lọc ngày BC công nợ],0,M.1[Tên nhà cung cấp],C274)-SUMIFS(M.1[Số tiền đã trả],M.1[Lọc ngày BC công nợ],0,M.1[Tên nhà cung cấp],C274))</f>
        <v/>
      </c>
      <c r="E274" s="17" t="str">
        <f>IF(C274="","",SUMIFS(M.1[Giá có thuế],M.1[Lọc ngày BC công nợ],1,M.1[Tên nhà cung cấp],C274))</f>
        <v/>
      </c>
      <c r="F274" s="17" t="str">
        <f>IF(C274="","",SUMIFS(M.1[Số tiền đã trả],M.1[Lọc ngày BC công nợ],1,M.1[Tên nhà cung cấp],C274))</f>
        <v/>
      </c>
      <c r="G274" s="17" t="str">
        <f t="shared" si="12"/>
        <v/>
      </c>
      <c r="H274" s="65"/>
    </row>
    <row r="275" spans="2:8" ht="27.75" customHeight="1" x14ac:dyDescent="0.2">
      <c r="B275" s="52" t="str">
        <f t="shared" si="13"/>
        <v/>
      </c>
      <c r="C275" s="17" t="str">
        <f>IF('Danh Sách Nhà Cung Cấp'!C62="","",'Danh Sách Nhà Cung Cấp'!C62)</f>
        <v/>
      </c>
      <c r="D275" s="17" t="str">
        <f>IF(C275="","",INDEX(D.3[Nợ phải trả
(Số dư đầu kỳ)],B275)+SUMIFS(M.1[Giá có thuế],M.1[Lọc ngày BC công nợ],0,M.1[Tên nhà cung cấp],C275)-SUMIFS(M.1[Số tiền đã trả],M.1[Lọc ngày BC công nợ],0,M.1[Tên nhà cung cấp],C275))</f>
        <v/>
      </c>
      <c r="E275" s="17" t="str">
        <f>IF(C275="","",SUMIFS(M.1[Giá có thuế],M.1[Lọc ngày BC công nợ],1,M.1[Tên nhà cung cấp],C275))</f>
        <v/>
      </c>
      <c r="F275" s="17" t="str">
        <f>IF(C275="","",SUMIFS(M.1[Số tiền đã trả],M.1[Lọc ngày BC công nợ],1,M.1[Tên nhà cung cấp],C275))</f>
        <v/>
      </c>
      <c r="G275" s="17" t="str">
        <f t="shared" si="12"/>
        <v/>
      </c>
      <c r="H275" s="65"/>
    </row>
    <row r="276" spans="2:8" ht="27.75" customHeight="1" x14ac:dyDescent="0.2">
      <c r="B276" s="52" t="str">
        <f t="shared" si="13"/>
        <v/>
      </c>
      <c r="C276" s="17" t="str">
        <f>IF('Danh Sách Nhà Cung Cấp'!C63="","",'Danh Sách Nhà Cung Cấp'!C63)</f>
        <v/>
      </c>
      <c r="D276" s="17" t="str">
        <f>IF(C276="","",INDEX(D.3[Nợ phải trả
(Số dư đầu kỳ)],B276)+SUMIFS(M.1[Giá có thuế],M.1[Lọc ngày BC công nợ],0,M.1[Tên nhà cung cấp],C276)-SUMIFS(M.1[Số tiền đã trả],M.1[Lọc ngày BC công nợ],0,M.1[Tên nhà cung cấp],C276))</f>
        <v/>
      </c>
      <c r="E276" s="17" t="str">
        <f>IF(C276="","",SUMIFS(M.1[Giá có thuế],M.1[Lọc ngày BC công nợ],1,M.1[Tên nhà cung cấp],C276))</f>
        <v/>
      </c>
      <c r="F276" s="17" t="str">
        <f>IF(C276="","",SUMIFS(M.1[Số tiền đã trả],M.1[Lọc ngày BC công nợ],1,M.1[Tên nhà cung cấp],C276))</f>
        <v/>
      </c>
      <c r="G276" s="17" t="str">
        <f t="shared" si="12"/>
        <v/>
      </c>
      <c r="H276" s="65"/>
    </row>
    <row r="277" spans="2:8" ht="27.75" customHeight="1" x14ac:dyDescent="0.2">
      <c r="B277" s="52" t="str">
        <f t="shared" si="13"/>
        <v/>
      </c>
      <c r="C277" s="17" t="str">
        <f>IF('Danh Sách Nhà Cung Cấp'!C64="","",'Danh Sách Nhà Cung Cấp'!C64)</f>
        <v/>
      </c>
      <c r="D277" s="17" t="str">
        <f>IF(C277="","",INDEX(D.3[Nợ phải trả
(Số dư đầu kỳ)],B277)+SUMIFS(M.1[Giá có thuế],M.1[Lọc ngày BC công nợ],0,M.1[Tên nhà cung cấp],C277)-SUMIFS(M.1[Số tiền đã trả],M.1[Lọc ngày BC công nợ],0,M.1[Tên nhà cung cấp],C277))</f>
        <v/>
      </c>
      <c r="E277" s="17" t="str">
        <f>IF(C277="","",SUMIFS(M.1[Giá có thuế],M.1[Lọc ngày BC công nợ],1,M.1[Tên nhà cung cấp],C277))</f>
        <v/>
      </c>
      <c r="F277" s="17" t="str">
        <f>IF(C277="","",SUMIFS(M.1[Số tiền đã trả],M.1[Lọc ngày BC công nợ],1,M.1[Tên nhà cung cấp],C277))</f>
        <v/>
      </c>
      <c r="G277" s="17" t="str">
        <f t="shared" si="12"/>
        <v/>
      </c>
      <c r="H277" s="65"/>
    </row>
    <row r="278" spans="2:8" ht="27.75" customHeight="1" x14ac:dyDescent="0.2">
      <c r="B278" s="52" t="str">
        <f t="shared" si="13"/>
        <v/>
      </c>
      <c r="C278" s="17" t="str">
        <f>IF('Danh Sách Nhà Cung Cấp'!C65="","",'Danh Sách Nhà Cung Cấp'!C65)</f>
        <v/>
      </c>
      <c r="D278" s="17" t="str">
        <f>IF(C278="","",INDEX(D.3[Nợ phải trả
(Số dư đầu kỳ)],B278)+SUMIFS(M.1[Giá có thuế],M.1[Lọc ngày BC công nợ],0,M.1[Tên nhà cung cấp],C278)-SUMIFS(M.1[Số tiền đã trả],M.1[Lọc ngày BC công nợ],0,M.1[Tên nhà cung cấp],C278))</f>
        <v/>
      </c>
      <c r="E278" s="17" t="str">
        <f>IF(C278="","",SUMIFS(M.1[Giá có thuế],M.1[Lọc ngày BC công nợ],1,M.1[Tên nhà cung cấp],C278))</f>
        <v/>
      </c>
      <c r="F278" s="17" t="str">
        <f>IF(C278="","",SUMIFS(M.1[Số tiền đã trả],M.1[Lọc ngày BC công nợ],1,M.1[Tên nhà cung cấp],C278))</f>
        <v/>
      </c>
      <c r="G278" s="17" t="str">
        <f t="shared" si="12"/>
        <v/>
      </c>
      <c r="H278" s="65"/>
    </row>
    <row r="279" spans="2:8" ht="27.75" customHeight="1" x14ac:dyDescent="0.2">
      <c r="B279" s="52" t="str">
        <f t="shared" si="13"/>
        <v/>
      </c>
      <c r="C279" s="17" t="str">
        <f>IF('Danh Sách Nhà Cung Cấp'!C66="","",'Danh Sách Nhà Cung Cấp'!C66)</f>
        <v/>
      </c>
      <c r="D279" s="17" t="str">
        <f>IF(C279="","",INDEX(D.3[Nợ phải trả
(Số dư đầu kỳ)],B279)+SUMIFS(M.1[Giá có thuế],M.1[Lọc ngày BC công nợ],0,M.1[Tên nhà cung cấp],C279)-SUMIFS(M.1[Số tiền đã trả],M.1[Lọc ngày BC công nợ],0,M.1[Tên nhà cung cấp],C279))</f>
        <v/>
      </c>
      <c r="E279" s="17" t="str">
        <f>IF(C279="","",SUMIFS(M.1[Giá có thuế],M.1[Lọc ngày BC công nợ],1,M.1[Tên nhà cung cấp],C279))</f>
        <v/>
      </c>
      <c r="F279" s="17" t="str">
        <f>IF(C279="","",SUMIFS(M.1[Số tiền đã trả],M.1[Lọc ngày BC công nợ],1,M.1[Tên nhà cung cấp],C279))</f>
        <v/>
      </c>
      <c r="G279" s="17" t="str">
        <f t="shared" si="12"/>
        <v/>
      </c>
      <c r="H279" s="65"/>
    </row>
    <row r="280" spans="2:8" ht="27.75" customHeight="1" x14ac:dyDescent="0.2">
      <c r="B280" s="52" t="str">
        <f t="shared" ref="B280:B311" si="14">IF(C280="","",ROW(A280)-210)</f>
        <v/>
      </c>
      <c r="C280" s="17" t="str">
        <f>IF('Danh Sách Nhà Cung Cấp'!C67="","",'Danh Sách Nhà Cung Cấp'!C67)</f>
        <v/>
      </c>
      <c r="D280" s="17" t="str">
        <f>IF(C280="","",INDEX(D.3[Nợ phải trả
(Số dư đầu kỳ)],B280)+SUMIFS(M.1[Giá có thuế],M.1[Lọc ngày BC công nợ],0,M.1[Tên nhà cung cấp],C280)-SUMIFS(M.1[Số tiền đã trả],M.1[Lọc ngày BC công nợ],0,M.1[Tên nhà cung cấp],C280))</f>
        <v/>
      </c>
      <c r="E280" s="17" t="str">
        <f>IF(C280="","",SUMIFS(M.1[Giá có thuế],M.1[Lọc ngày BC công nợ],1,M.1[Tên nhà cung cấp],C280))</f>
        <v/>
      </c>
      <c r="F280" s="17" t="str">
        <f>IF(C280="","",SUMIFS(M.1[Số tiền đã trả],M.1[Lọc ngày BC công nợ],1,M.1[Tên nhà cung cấp],C280))</f>
        <v/>
      </c>
      <c r="G280" s="17" t="str">
        <f t="shared" si="12"/>
        <v/>
      </c>
      <c r="H280" s="65"/>
    </row>
    <row r="281" spans="2:8" ht="27.75" customHeight="1" x14ac:dyDescent="0.2">
      <c r="B281" s="52" t="str">
        <f t="shared" si="14"/>
        <v/>
      </c>
      <c r="C281" s="17" t="str">
        <f>IF('Danh Sách Nhà Cung Cấp'!C68="","",'Danh Sách Nhà Cung Cấp'!C68)</f>
        <v/>
      </c>
      <c r="D281" s="17" t="str">
        <f>IF(C281="","",INDEX(D.3[Nợ phải trả
(Số dư đầu kỳ)],B281)+SUMIFS(M.1[Giá có thuế],M.1[Lọc ngày BC công nợ],0,M.1[Tên nhà cung cấp],C281)-SUMIFS(M.1[Số tiền đã trả],M.1[Lọc ngày BC công nợ],0,M.1[Tên nhà cung cấp],C281))</f>
        <v/>
      </c>
      <c r="E281" s="17" t="str">
        <f>IF(C281="","",SUMIFS(M.1[Giá có thuế],M.1[Lọc ngày BC công nợ],1,M.1[Tên nhà cung cấp],C281))</f>
        <v/>
      </c>
      <c r="F281" s="17" t="str">
        <f>IF(C281="","",SUMIFS(M.1[Số tiền đã trả],M.1[Lọc ngày BC công nợ],1,M.1[Tên nhà cung cấp],C281))</f>
        <v/>
      </c>
      <c r="G281" s="17" t="str">
        <f t="shared" ref="G281:G344" si="15">IF(C281="","",SUM(D281,E281)-F281)</f>
        <v/>
      </c>
      <c r="H281" s="65"/>
    </row>
    <row r="282" spans="2:8" ht="27.75" customHeight="1" x14ac:dyDescent="0.2">
      <c r="B282" s="52" t="str">
        <f t="shared" si="14"/>
        <v/>
      </c>
      <c r="C282" s="17" t="str">
        <f>IF('Danh Sách Nhà Cung Cấp'!C69="","",'Danh Sách Nhà Cung Cấp'!C69)</f>
        <v/>
      </c>
      <c r="D282" s="17" t="str">
        <f>IF(C282="","",INDEX(D.3[Nợ phải trả
(Số dư đầu kỳ)],B282)+SUMIFS(M.1[Giá có thuế],M.1[Lọc ngày BC công nợ],0,M.1[Tên nhà cung cấp],C282)-SUMIFS(M.1[Số tiền đã trả],M.1[Lọc ngày BC công nợ],0,M.1[Tên nhà cung cấp],C282))</f>
        <v/>
      </c>
      <c r="E282" s="17" t="str">
        <f>IF(C282="","",SUMIFS(M.1[Giá có thuế],M.1[Lọc ngày BC công nợ],1,M.1[Tên nhà cung cấp],C282))</f>
        <v/>
      </c>
      <c r="F282" s="17" t="str">
        <f>IF(C282="","",SUMIFS(M.1[Số tiền đã trả],M.1[Lọc ngày BC công nợ],1,M.1[Tên nhà cung cấp],C282))</f>
        <v/>
      </c>
      <c r="G282" s="17" t="str">
        <f t="shared" si="15"/>
        <v/>
      </c>
      <c r="H282" s="65"/>
    </row>
    <row r="283" spans="2:8" ht="27.75" customHeight="1" x14ac:dyDescent="0.2">
      <c r="B283" s="52" t="str">
        <f t="shared" si="14"/>
        <v/>
      </c>
      <c r="C283" s="17" t="str">
        <f>IF('Danh Sách Nhà Cung Cấp'!C70="","",'Danh Sách Nhà Cung Cấp'!C70)</f>
        <v/>
      </c>
      <c r="D283" s="17" t="str">
        <f>IF(C283="","",INDEX(D.3[Nợ phải trả
(Số dư đầu kỳ)],B283)+SUMIFS(M.1[Giá có thuế],M.1[Lọc ngày BC công nợ],0,M.1[Tên nhà cung cấp],C283)-SUMIFS(M.1[Số tiền đã trả],M.1[Lọc ngày BC công nợ],0,M.1[Tên nhà cung cấp],C283))</f>
        <v/>
      </c>
      <c r="E283" s="17" t="str">
        <f>IF(C283="","",SUMIFS(M.1[Giá có thuế],M.1[Lọc ngày BC công nợ],1,M.1[Tên nhà cung cấp],C283))</f>
        <v/>
      </c>
      <c r="F283" s="17" t="str">
        <f>IF(C283="","",SUMIFS(M.1[Số tiền đã trả],M.1[Lọc ngày BC công nợ],1,M.1[Tên nhà cung cấp],C283))</f>
        <v/>
      </c>
      <c r="G283" s="17" t="str">
        <f t="shared" si="15"/>
        <v/>
      </c>
      <c r="H283" s="65"/>
    </row>
    <row r="284" spans="2:8" ht="27.75" customHeight="1" x14ac:dyDescent="0.2">
      <c r="B284" s="52" t="str">
        <f t="shared" si="14"/>
        <v/>
      </c>
      <c r="C284" s="17" t="str">
        <f>IF('Danh Sách Nhà Cung Cấp'!C71="","",'Danh Sách Nhà Cung Cấp'!C71)</f>
        <v/>
      </c>
      <c r="D284" s="17" t="str">
        <f>IF(C284="","",INDEX(D.3[Nợ phải trả
(Số dư đầu kỳ)],B284)+SUMIFS(M.1[Giá có thuế],M.1[Lọc ngày BC công nợ],0,M.1[Tên nhà cung cấp],C284)-SUMIFS(M.1[Số tiền đã trả],M.1[Lọc ngày BC công nợ],0,M.1[Tên nhà cung cấp],C284))</f>
        <v/>
      </c>
      <c r="E284" s="17" t="str">
        <f>IF(C284="","",SUMIFS(M.1[Giá có thuế],M.1[Lọc ngày BC công nợ],1,M.1[Tên nhà cung cấp],C284))</f>
        <v/>
      </c>
      <c r="F284" s="17" t="str">
        <f>IF(C284="","",SUMIFS(M.1[Số tiền đã trả],M.1[Lọc ngày BC công nợ],1,M.1[Tên nhà cung cấp],C284))</f>
        <v/>
      </c>
      <c r="G284" s="17" t="str">
        <f t="shared" si="15"/>
        <v/>
      </c>
      <c r="H284" s="65"/>
    </row>
    <row r="285" spans="2:8" ht="27.75" customHeight="1" x14ac:dyDescent="0.2">
      <c r="B285" s="52" t="str">
        <f t="shared" si="14"/>
        <v/>
      </c>
      <c r="C285" s="17" t="str">
        <f>IF('Danh Sách Nhà Cung Cấp'!C72="","",'Danh Sách Nhà Cung Cấp'!C72)</f>
        <v/>
      </c>
      <c r="D285" s="17" t="str">
        <f>IF(C285="","",INDEX(D.3[Nợ phải trả
(Số dư đầu kỳ)],B285)+SUMIFS(M.1[Giá có thuế],M.1[Lọc ngày BC công nợ],0,M.1[Tên nhà cung cấp],C285)-SUMIFS(M.1[Số tiền đã trả],M.1[Lọc ngày BC công nợ],0,M.1[Tên nhà cung cấp],C285))</f>
        <v/>
      </c>
      <c r="E285" s="17" t="str">
        <f>IF(C285="","",SUMIFS(M.1[Giá có thuế],M.1[Lọc ngày BC công nợ],1,M.1[Tên nhà cung cấp],C285))</f>
        <v/>
      </c>
      <c r="F285" s="17" t="str">
        <f>IF(C285="","",SUMIFS(M.1[Số tiền đã trả],M.1[Lọc ngày BC công nợ],1,M.1[Tên nhà cung cấp],C285))</f>
        <v/>
      </c>
      <c r="G285" s="17" t="str">
        <f t="shared" si="15"/>
        <v/>
      </c>
      <c r="H285" s="65"/>
    </row>
    <row r="286" spans="2:8" ht="27.75" customHeight="1" x14ac:dyDescent="0.2">
      <c r="B286" s="52" t="str">
        <f t="shared" si="14"/>
        <v/>
      </c>
      <c r="C286" s="17" t="str">
        <f>IF('Danh Sách Nhà Cung Cấp'!C73="","",'Danh Sách Nhà Cung Cấp'!C73)</f>
        <v/>
      </c>
      <c r="D286" s="17" t="str">
        <f>IF(C286="","",INDEX(D.3[Nợ phải trả
(Số dư đầu kỳ)],B286)+SUMIFS(M.1[Giá có thuế],M.1[Lọc ngày BC công nợ],0,M.1[Tên nhà cung cấp],C286)-SUMIFS(M.1[Số tiền đã trả],M.1[Lọc ngày BC công nợ],0,M.1[Tên nhà cung cấp],C286))</f>
        <v/>
      </c>
      <c r="E286" s="17" t="str">
        <f>IF(C286="","",SUMIFS(M.1[Giá có thuế],M.1[Lọc ngày BC công nợ],1,M.1[Tên nhà cung cấp],C286))</f>
        <v/>
      </c>
      <c r="F286" s="17" t="str">
        <f>IF(C286="","",SUMIFS(M.1[Số tiền đã trả],M.1[Lọc ngày BC công nợ],1,M.1[Tên nhà cung cấp],C286))</f>
        <v/>
      </c>
      <c r="G286" s="17" t="str">
        <f t="shared" si="15"/>
        <v/>
      </c>
      <c r="H286" s="65"/>
    </row>
    <row r="287" spans="2:8" ht="27.75" customHeight="1" x14ac:dyDescent="0.2">
      <c r="B287" s="52" t="str">
        <f t="shared" si="14"/>
        <v/>
      </c>
      <c r="C287" s="17" t="str">
        <f>IF('Danh Sách Nhà Cung Cấp'!C74="","",'Danh Sách Nhà Cung Cấp'!C74)</f>
        <v/>
      </c>
      <c r="D287" s="17" t="str">
        <f>IF(C287="","",INDEX(D.3[Nợ phải trả
(Số dư đầu kỳ)],B287)+SUMIFS(M.1[Giá có thuế],M.1[Lọc ngày BC công nợ],0,M.1[Tên nhà cung cấp],C287)-SUMIFS(M.1[Số tiền đã trả],M.1[Lọc ngày BC công nợ],0,M.1[Tên nhà cung cấp],C287))</f>
        <v/>
      </c>
      <c r="E287" s="17" t="str">
        <f>IF(C287="","",SUMIFS(M.1[Giá có thuế],M.1[Lọc ngày BC công nợ],1,M.1[Tên nhà cung cấp],C287))</f>
        <v/>
      </c>
      <c r="F287" s="17" t="str">
        <f>IF(C287="","",SUMIFS(M.1[Số tiền đã trả],M.1[Lọc ngày BC công nợ],1,M.1[Tên nhà cung cấp],C287))</f>
        <v/>
      </c>
      <c r="G287" s="17" t="str">
        <f t="shared" si="15"/>
        <v/>
      </c>
      <c r="H287" s="65"/>
    </row>
    <row r="288" spans="2:8" ht="27.75" customHeight="1" x14ac:dyDescent="0.2">
      <c r="B288" s="52" t="str">
        <f t="shared" si="14"/>
        <v/>
      </c>
      <c r="C288" s="17" t="str">
        <f>IF('Danh Sách Nhà Cung Cấp'!C75="","",'Danh Sách Nhà Cung Cấp'!C75)</f>
        <v/>
      </c>
      <c r="D288" s="17" t="str">
        <f>IF(C288="","",INDEX(D.3[Nợ phải trả
(Số dư đầu kỳ)],B288)+SUMIFS(M.1[Giá có thuế],M.1[Lọc ngày BC công nợ],0,M.1[Tên nhà cung cấp],C288)-SUMIFS(M.1[Số tiền đã trả],M.1[Lọc ngày BC công nợ],0,M.1[Tên nhà cung cấp],C288))</f>
        <v/>
      </c>
      <c r="E288" s="17" t="str">
        <f>IF(C288="","",SUMIFS(M.1[Giá có thuế],M.1[Lọc ngày BC công nợ],1,M.1[Tên nhà cung cấp],C288))</f>
        <v/>
      </c>
      <c r="F288" s="17" t="str">
        <f>IF(C288="","",SUMIFS(M.1[Số tiền đã trả],M.1[Lọc ngày BC công nợ],1,M.1[Tên nhà cung cấp],C288))</f>
        <v/>
      </c>
      <c r="G288" s="17" t="str">
        <f t="shared" si="15"/>
        <v/>
      </c>
      <c r="H288" s="65"/>
    </row>
    <row r="289" spans="2:8" ht="27.75" customHeight="1" x14ac:dyDescent="0.2">
      <c r="B289" s="52" t="str">
        <f t="shared" si="14"/>
        <v/>
      </c>
      <c r="C289" s="17" t="str">
        <f>IF('Danh Sách Nhà Cung Cấp'!C76="","",'Danh Sách Nhà Cung Cấp'!C76)</f>
        <v/>
      </c>
      <c r="D289" s="17" t="str">
        <f>IF(C289="","",INDEX(D.3[Nợ phải trả
(Số dư đầu kỳ)],B289)+SUMIFS(M.1[Giá có thuế],M.1[Lọc ngày BC công nợ],0,M.1[Tên nhà cung cấp],C289)-SUMIFS(M.1[Số tiền đã trả],M.1[Lọc ngày BC công nợ],0,M.1[Tên nhà cung cấp],C289))</f>
        <v/>
      </c>
      <c r="E289" s="17" t="str">
        <f>IF(C289="","",SUMIFS(M.1[Giá có thuế],M.1[Lọc ngày BC công nợ],1,M.1[Tên nhà cung cấp],C289))</f>
        <v/>
      </c>
      <c r="F289" s="17" t="str">
        <f>IF(C289="","",SUMIFS(M.1[Số tiền đã trả],M.1[Lọc ngày BC công nợ],1,M.1[Tên nhà cung cấp],C289))</f>
        <v/>
      </c>
      <c r="G289" s="17" t="str">
        <f t="shared" si="15"/>
        <v/>
      </c>
      <c r="H289" s="65"/>
    </row>
    <row r="290" spans="2:8" ht="27.75" customHeight="1" x14ac:dyDescent="0.2">
      <c r="B290" s="52" t="str">
        <f t="shared" si="14"/>
        <v/>
      </c>
      <c r="C290" s="17" t="str">
        <f>IF('Danh Sách Nhà Cung Cấp'!C77="","",'Danh Sách Nhà Cung Cấp'!C77)</f>
        <v/>
      </c>
      <c r="D290" s="17" t="str">
        <f>IF(C290="","",INDEX(D.3[Nợ phải trả
(Số dư đầu kỳ)],B290)+SUMIFS(M.1[Giá có thuế],M.1[Lọc ngày BC công nợ],0,M.1[Tên nhà cung cấp],C290)-SUMIFS(M.1[Số tiền đã trả],M.1[Lọc ngày BC công nợ],0,M.1[Tên nhà cung cấp],C290))</f>
        <v/>
      </c>
      <c r="E290" s="17" t="str">
        <f>IF(C290="","",SUMIFS(M.1[Giá có thuế],M.1[Lọc ngày BC công nợ],1,M.1[Tên nhà cung cấp],C290))</f>
        <v/>
      </c>
      <c r="F290" s="17" t="str">
        <f>IF(C290="","",SUMIFS(M.1[Số tiền đã trả],M.1[Lọc ngày BC công nợ],1,M.1[Tên nhà cung cấp],C290))</f>
        <v/>
      </c>
      <c r="G290" s="17" t="str">
        <f t="shared" si="15"/>
        <v/>
      </c>
      <c r="H290" s="65"/>
    </row>
    <row r="291" spans="2:8" ht="27.75" customHeight="1" x14ac:dyDescent="0.2">
      <c r="B291" s="52" t="str">
        <f t="shared" si="14"/>
        <v/>
      </c>
      <c r="C291" s="17" t="str">
        <f>IF('Danh Sách Nhà Cung Cấp'!C78="","",'Danh Sách Nhà Cung Cấp'!C78)</f>
        <v/>
      </c>
      <c r="D291" s="17" t="str">
        <f>IF(C291="","",INDEX(D.3[Nợ phải trả
(Số dư đầu kỳ)],B291)+SUMIFS(M.1[Giá có thuế],M.1[Lọc ngày BC công nợ],0,M.1[Tên nhà cung cấp],C291)-SUMIFS(M.1[Số tiền đã trả],M.1[Lọc ngày BC công nợ],0,M.1[Tên nhà cung cấp],C291))</f>
        <v/>
      </c>
      <c r="E291" s="17" t="str">
        <f>IF(C291="","",SUMIFS(M.1[Giá có thuế],M.1[Lọc ngày BC công nợ],1,M.1[Tên nhà cung cấp],C291))</f>
        <v/>
      </c>
      <c r="F291" s="17" t="str">
        <f>IF(C291="","",SUMIFS(M.1[Số tiền đã trả],M.1[Lọc ngày BC công nợ],1,M.1[Tên nhà cung cấp],C291))</f>
        <v/>
      </c>
      <c r="G291" s="17" t="str">
        <f t="shared" si="15"/>
        <v/>
      </c>
      <c r="H291" s="65"/>
    </row>
    <row r="292" spans="2:8" ht="27.75" customHeight="1" x14ac:dyDescent="0.2">
      <c r="B292" s="52" t="str">
        <f t="shared" si="14"/>
        <v/>
      </c>
      <c r="C292" s="17" t="str">
        <f>IF('Danh Sách Nhà Cung Cấp'!C79="","",'Danh Sách Nhà Cung Cấp'!C79)</f>
        <v/>
      </c>
      <c r="D292" s="17" t="str">
        <f>IF(C292="","",INDEX(D.3[Nợ phải trả
(Số dư đầu kỳ)],B292)+SUMIFS(M.1[Giá có thuế],M.1[Lọc ngày BC công nợ],0,M.1[Tên nhà cung cấp],C292)-SUMIFS(M.1[Số tiền đã trả],M.1[Lọc ngày BC công nợ],0,M.1[Tên nhà cung cấp],C292))</f>
        <v/>
      </c>
      <c r="E292" s="17" t="str">
        <f>IF(C292="","",SUMIFS(M.1[Giá có thuế],M.1[Lọc ngày BC công nợ],1,M.1[Tên nhà cung cấp],C292))</f>
        <v/>
      </c>
      <c r="F292" s="17" t="str">
        <f>IF(C292="","",SUMIFS(M.1[Số tiền đã trả],M.1[Lọc ngày BC công nợ],1,M.1[Tên nhà cung cấp],C292))</f>
        <v/>
      </c>
      <c r="G292" s="17" t="str">
        <f t="shared" si="15"/>
        <v/>
      </c>
      <c r="H292" s="65"/>
    </row>
    <row r="293" spans="2:8" ht="27.75" customHeight="1" x14ac:dyDescent="0.2">
      <c r="B293" s="52" t="str">
        <f t="shared" si="14"/>
        <v/>
      </c>
      <c r="C293" s="17" t="str">
        <f>IF('Danh Sách Nhà Cung Cấp'!C80="","",'Danh Sách Nhà Cung Cấp'!C80)</f>
        <v/>
      </c>
      <c r="D293" s="17" t="str">
        <f>IF(C293="","",INDEX(D.3[Nợ phải trả
(Số dư đầu kỳ)],B293)+SUMIFS(M.1[Giá có thuế],M.1[Lọc ngày BC công nợ],0,M.1[Tên nhà cung cấp],C293)-SUMIFS(M.1[Số tiền đã trả],M.1[Lọc ngày BC công nợ],0,M.1[Tên nhà cung cấp],C293))</f>
        <v/>
      </c>
      <c r="E293" s="17" t="str">
        <f>IF(C293="","",SUMIFS(M.1[Giá có thuế],M.1[Lọc ngày BC công nợ],1,M.1[Tên nhà cung cấp],C293))</f>
        <v/>
      </c>
      <c r="F293" s="17" t="str">
        <f>IF(C293="","",SUMIFS(M.1[Số tiền đã trả],M.1[Lọc ngày BC công nợ],1,M.1[Tên nhà cung cấp],C293))</f>
        <v/>
      </c>
      <c r="G293" s="17" t="str">
        <f t="shared" si="15"/>
        <v/>
      </c>
      <c r="H293" s="65"/>
    </row>
    <row r="294" spans="2:8" ht="27.75" customHeight="1" x14ac:dyDescent="0.2">
      <c r="B294" s="52" t="str">
        <f t="shared" si="14"/>
        <v/>
      </c>
      <c r="C294" s="17" t="str">
        <f>IF('Danh Sách Nhà Cung Cấp'!C81="","",'Danh Sách Nhà Cung Cấp'!C81)</f>
        <v/>
      </c>
      <c r="D294" s="17" t="str">
        <f>IF(C294="","",INDEX(D.3[Nợ phải trả
(Số dư đầu kỳ)],B294)+SUMIFS(M.1[Giá có thuế],M.1[Lọc ngày BC công nợ],0,M.1[Tên nhà cung cấp],C294)-SUMIFS(M.1[Số tiền đã trả],M.1[Lọc ngày BC công nợ],0,M.1[Tên nhà cung cấp],C294))</f>
        <v/>
      </c>
      <c r="E294" s="17" t="str">
        <f>IF(C294="","",SUMIFS(M.1[Giá có thuế],M.1[Lọc ngày BC công nợ],1,M.1[Tên nhà cung cấp],C294))</f>
        <v/>
      </c>
      <c r="F294" s="17" t="str">
        <f>IF(C294="","",SUMIFS(M.1[Số tiền đã trả],M.1[Lọc ngày BC công nợ],1,M.1[Tên nhà cung cấp],C294))</f>
        <v/>
      </c>
      <c r="G294" s="17" t="str">
        <f t="shared" si="15"/>
        <v/>
      </c>
      <c r="H294" s="65"/>
    </row>
    <row r="295" spans="2:8" ht="27.75" customHeight="1" x14ac:dyDescent="0.2">
      <c r="B295" s="52" t="str">
        <f t="shared" si="14"/>
        <v/>
      </c>
      <c r="C295" s="17" t="str">
        <f>IF('Danh Sách Nhà Cung Cấp'!C82="","",'Danh Sách Nhà Cung Cấp'!C82)</f>
        <v/>
      </c>
      <c r="D295" s="17" t="str">
        <f>IF(C295="","",INDEX(D.3[Nợ phải trả
(Số dư đầu kỳ)],B295)+SUMIFS(M.1[Giá có thuế],M.1[Lọc ngày BC công nợ],0,M.1[Tên nhà cung cấp],C295)-SUMIFS(M.1[Số tiền đã trả],M.1[Lọc ngày BC công nợ],0,M.1[Tên nhà cung cấp],C295))</f>
        <v/>
      </c>
      <c r="E295" s="17" t="str">
        <f>IF(C295="","",SUMIFS(M.1[Giá có thuế],M.1[Lọc ngày BC công nợ],1,M.1[Tên nhà cung cấp],C295))</f>
        <v/>
      </c>
      <c r="F295" s="17" t="str">
        <f>IF(C295="","",SUMIFS(M.1[Số tiền đã trả],M.1[Lọc ngày BC công nợ],1,M.1[Tên nhà cung cấp],C295))</f>
        <v/>
      </c>
      <c r="G295" s="17" t="str">
        <f t="shared" si="15"/>
        <v/>
      </c>
      <c r="H295" s="65"/>
    </row>
    <row r="296" spans="2:8" ht="27.75" customHeight="1" x14ac:dyDescent="0.2">
      <c r="B296" s="52" t="str">
        <f t="shared" si="14"/>
        <v/>
      </c>
      <c r="C296" s="17" t="str">
        <f>IF('Danh Sách Nhà Cung Cấp'!C83="","",'Danh Sách Nhà Cung Cấp'!C83)</f>
        <v/>
      </c>
      <c r="D296" s="17" t="str">
        <f>IF(C296="","",INDEX(D.3[Nợ phải trả
(Số dư đầu kỳ)],B296)+SUMIFS(M.1[Giá có thuế],M.1[Lọc ngày BC công nợ],0,M.1[Tên nhà cung cấp],C296)-SUMIFS(M.1[Số tiền đã trả],M.1[Lọc ngày BC công nợ],0,M.1[Tên nhà cung cấp],C296))</f>
        <v/>
      </c>
      <c r="E296" s="17" t="str">
        <f>IF(C296="","",SUMIFS(M.1[Giá có thuế],M.1[Lọc ngày BC công nợ],1,M.1[Tên nhà cung cấp],C296))</f>
        <v/>
      </c>
      <c r="F296" s="17" t="str">
        <f>IF(C296="","",SUMIFS(M.1[Số tiền đã trả],M.1[Lọc ngày BC công nợ],1,M.1[Tên nhà cung cấp],C296))</f>
        <v/>
      </c>
      <c r="G296" s="17" t="str">
        <f t="shared" si="15"/>
        <v/>
      </c>
      <c r="H296" s="65"/>
    </row>
    <row r="297" spans="2:8" ht="27.75" customHeight="1" x14ac:dyDescent="0.2">
      <c r="B297" s="52" t="str">
        <f t="shared" si="14"/>
        <v/>
      </c>
      <c r="C297" s="17" t="str">
        <f>IF('Danh Sách Nhà Cung Cấp'!C84="","",'Danh Sách Nhà Cung Cấp'!C84)</f>
        <v/>
      </c>
      <c r="D297" s="17" t="str">
        <f>IF(C297="","",INDEX(D.3[Nợ phải trả
(Số dư đầu kỳ)],B297)+SUMIFS(M.1[Giá có thuế],M.1[Lọc ngày BC công nợ],0,M.1[Tên nhà cung cấp],C297)-SUMIFS(M.1[Số tiền đã trả],M.1[Lọc ngày BC công nợ],0,M.1[Tên nhà cung cấp],C297))</f>
        <v/>
      </c>
      <c r="E297" s="17" t="str">
        <f>IF(C297="","",SUMIFS(M.1[Giá có thuế],M.1[Lọc ngày BC công nợ],1,M.1[Tên nhà cung cấp],C297))</f>
        <v/>
      </c>
      <c r="F297" s="17" t="str">
        <f>IF(C297="","",SUMIFS(M.1[Số tiền đã trả],M.1[Lọc ngày BC công nợ],1,M.1[Tên nhà cung cấp],C297))</f>
        <v/>
      </c>
      <c r="G297" s="17" t="str">
        <f t="shared" si="15"/>
        <v/>
      </c>
      <c r="H297" s="65"/>
    </row>
    <row r="298" spans="2:8" ht="27.75" customHeight="1" x14ac:dyDescent="0.2">
      <c r="B298" s="52" t="str">
        <f t="shared" si="14"/>
        <v/>
      </c>
      <c r="C298" s="17" t="str">
        <f>IF('Danh Sách Nhà Cung Cấp'!C85="","",'Danh Sách Nhà Cung Cấp'!C85)</f>
        <v/>
      </c>
      <c r="D298" s="17" t="str">
        <f>IF(C298="","",INDEX(D.3[Nợ phải trả
(Số dư đầu kỳ)],B298)+SUMIFS(M.1[Giá có thuế],M.1[Lọc ngày BC công nợ],0,M.1[Tên nhà cung cấp],C298)-SUMIFS(M.1[Số tiền đã trả],M.1[Lọc ngày BC công nợ],0,M.1[Tên nhà cung cấp],C298))</f>
        <v/>
      </c>
      <c r="E298" s="17" t="str">
        <f>IF(C298="","",SUMIFS(M.1[Giá có thuế],M.1[Lọc ngày BC công nợ],1,M.1[Tên nhà cung cấp],C298))</f>
        <v/>
      </c>
      <c r="F298" s="17" t="str">
        <f>IF(C298="","",SUMIFS(M.1[Số tiền đã trả],M.1[Lọc ngày BC công nợ],1,M.1[Tên nhà cung cấp],C298))</f>
        <v/>
      </c>
      <c r="G298" s="17" t="str">
        <f t="shared" si="15"/>
        <v/>
      </c>
      <c r="H298" s="65"/>
    </row>
    <row r="299" spans="2:8" ht="27.75" customHeight="1" x14ac:dyDescent="0.2">
      <c r="B299" s="52" t="str">
        <f t="shared" si="14"/>
        <v/>
      </c>
      <c r="C299" s="17" t="str">
        <f>IF('Danh Sách Nhà Cung Cấp'!C86="","",'Danh Sách Nhà Cung Cấp'!C86)</f>
        <v/>
      </c>
      <c r="D299" s="17" t="str">
        <f>IF(C299="","",INDEX(D.3[Nợ phải trả
(Số dư đầu kỳ)],B299)+SUMIFS(M.1[Giá có thuế],M.1[Lọc ngày BC công nợ],0,M.1[Tên nhà cung cấp],C299)-SUMIFS(M.1[Số tiền đã trả],M.1[Lọc ngày BC công nợ],0,M.1[Tên nhà cung cấp],C299))</f>
        <v/>
      </c>
      <c r="E299" s="17" t="str">
        <f>IF(C299="","",SUMIFS(M.1[Giá có thuế],M.1[Lọc ngày BC công nợ],1,M.1[Tên nhà cung cấp],C299))</f>
        <v/>
      </c>
      <c r="F299" s="17" t="str">
        <f>IF(C299="","",SUMIFS(M.1[Số tiền đã trả],M.1[Lọc ngày BC công nợ],1,M.1[Tên nhà cung cấp],C299))</f>
        <v/>
      </c>
      <c r="G299" s="17" t="str">
        <f t="shared" si="15"/>
        <v/>
      </c>
      <c r="H299" s="65"/>
    </row>
    <row r="300" spans="2:8" ht="27.75" customHeight="1" x14ac:dyDescent="0.2">
      <c r="B300" s="52" t="str">
        <f t="shared" si="14"/>
        <v/>
      </c>
      <c r="C300" s="17" t="str">
        <f>IF('Danh Sách Nhà Cung Cấp'!C87="","",'Danh Sách Nhà Cung Cấp'!C87)</f>
        <v/>
      </c>
      <c r="D300" s="17" t="str">
        <f>IF(C300="","",INDEX(D.3[Nợ phải trả
(Số dư đầu kỳ)],B300)+SUMIFS(M.1[Giá có thuế],M.1[Lọc ngày BC công nợ],0,M.1[Tên nhà cung cấp],C300)-SUMIFS(M.1[Số tiền đã trả],M.1[Lọc ngày BC công nợ],0,M.1[Tên nhà cung cấp],C300))</f>
        <v/>
      </c>
      <c r="E300" s="17" t="str">
        <f>IF(C300="","",SUMIFS(M.1[Giá có thuế],M.1[Lọc ngày BC công nợ],1,M.1[Tên nhà cung cấp],C300))</f>
        <v/>
      </c>
      <c r="F300" s="17" t="str">
        <f>IF(C300="","",SUMIFS(M.1[Số tiền đã trả],M.1[Lọc ngày BC công nợ],1,M.1[Tên nhà cung cấp],C300))</f>
        <v/>
      </c>
      <c r="G300" s="17" t="str">
        <f t="shared" si="15"/>
        <v/>
      </c>
      <c r="H300" s="65"/>
    </row>
    <row r="301" spans="2:8" ht="27.75" customHeight="1" x14ac:dyDescent="0.2">
      <c r="B301" s="52" t="str">
        <f t="shared" si="14"/>
        <v/>
      </c>
      <c r="C301" s="17" t="str">
        <f>IF('Danh Sách Nhà Cung Cấp'!C88="","",'Danh Sách Nhà Cung Cấp'!C88)</f>
        <v/>
      </c>
      <c r="D301" s="17" t="str">
        <f>IF(C301="","",INDEX(D.3[Nợ phải trả
(Số dư đầu kỳ)],B301)+SUMIFS(M.1[Giá có thuế],M.1[Lọc ngày BC công nợ],0,M.1[Tên nhà cung cấp],C301)-SUMIFS(M.1[Số tiền đã trả],M.1[Lọc ngày BC công nợ],0,M.1[Tên nhà cung cấp],C301))</f>
        <v/>
      </c>
      <c r="E301" s="17" t="str">
        <f>IF(C301="","",SUMIFS(M.1[Giá có thuế],M.1[Lọc ngày BC công nợ],1,M.1[Tên nhà cung cấp],C301))</f>
        <v/>
      </c>
      <c r="F301" s="17" t="str">
        <f>IF(C301="","",SUMIFS(M.1[Số tiền đã trả],M.1[Lọc ngày BC công nợ],1,M.1[Tên nhà cung cấp],C301))</f>
        <v/>
      </c>
      <c r="G301" s="17" t="str">
        <f t="shared" si="15"/>
        <v/>
      </c>
      <c r="H301" s="65"/>
    </row>
    <row r="302" spans="2:8" ht="27.75" customHeight="1" x14ac:dyDescent="0.2">
      <c r="B302" s="52" t="str">
        <f t="shared" si="14"/>
        <v/>
      </c>
      <c r="C302" s="17" t="str">
        <f>IF('Danh Sách Nhà Cung Cấp'!C89="","",'Danh Sách Nhà Cung Cấp'!C89)</f>
        <v/>
      </c>
      <c r="D302" s="17" t="str">
        <f>IF(C302="","",INDEX(D.3[Nợ phải trả
(Số dư đầu kỳ)],B302)+SUMIFS(M.1[Giá có thuế],M.1[Lọc ngày BC công nợ],0,M.1[Tên nhà cung cấp],C302)-SUMIFS(M.1[Số tiền đã trả],M.1[Lọc ngày BC công nợ],0,M.1[Tên nhà cung cấp],C302))</f>
        <v/>
      </c>
      <c r="E302" s="17" t="str">
        <f>IF(C302="","",SUMIFS(M.1[Giá có thuế],M.1[Lọc ngày BC công nợ],1,M.1[Tên nhà cung cấp],C302))</f>
        <v/>
      </c>
      <c r="F302" s="17" t="str">
        <f>IF(C302="","",SUMIFS(M.1[Số tiền đã trả],M.1[Lọc ngày BC công nợ],1,M.1[Tên nhà cung cấp],C302))</f>
        <v/>
      </c>
      <c r="G302" s="17" t="str">
        <f t="shared" si="15"/>
        <v/>
      </c>
      <c r="H302" s="65"/>
    </row>
    <row r="303" spans="2:8" ht="27.75" customHeight="1" x14ac:dyDescent="0.2">
      <c r="B303" s="52" t="str">
        <f t="shared" si="14"/>
        <v/>
      </c>
      <c r="C303" s="17" t="str">
        <f>IF('Danh Sách Nhà Cung Cấp'!C90="","",'Danh Sách Nhà Cung Cấp'!C90)</f>
        <v/>
      </c>
      <c r="D303" s="17" t="str">
        <f>IF(C303="","",INDEX(D.3[Nợ phải trả
(Số dư đầu kỳ)],B303)+SUMIFS(M.1[Giá có thuế],M.1[Lọc ngày BC công nợ],0,M.1[Tên nhà cung cấp],C303)-SUMIFS(M.1[Số tiền đã trả],M.1[Lọc ngày BC công nợ],0,M.1[Tên nhà cung cấp],C303))</f>
        <v/>
      </c>
      <c r="E303" s="17" t="str">
        <f>IF(C303="","",SUMIFS(M.1[Giá có thuế],M.1[Lọc ngày BC công nợ],1,M.1[Tên nhà cung cấp],C303))</f>
        <v/>
      </c>
      <c r="F303" s="17" t="str">
        <f>IF(C303="","",SUMIFS(M.1[Số tiền đã trả],M.1[Lọc ngày BC công nợ],1,M.1[Tên nhà cung cấp],C303))</f>
        <v/>
      </c>
      <c r="G303" s="17" t="str">
        <f t="shared" si="15"/>
        <v/>
      </c>
      <c r="H303" s="65"/>
    </row>
    <row r="304" spans="2:8" ht="27.75" customHeight="1" x14ac:dyDescent="0.2">
      <c r="B304" s="52" t="str">
        <f t="shared" si="14"/>
        <v/>
      </c>
      <c r="C304" s="17" t="str">
        <f>IF('Danh Sách Nhà Cung Cấp'!C91="","",'Danh Sách Nhà Cung Cấp'!C91)</f>
        <v/>
      </c>
      <c r="D304" s="17" t="str">
        <f>IF(C304="","",INDEX(D.3[Nợ phải trả
(Số dư đầu kỳ)],B304)+SUMIFS(M.1[Giá có thuế],M.1[Lọc ngày BC công nợ],0,M.1[Tên nhà cung cấp],C304)-SUMIFS(M.1[Số tiền đã trả],M.1[Lọc ngày BC công nợ],0,M.1[Tên nhà cung cấp],C304))</f>
        <v/>
      </c>
      <c r="E304" s="17" t="str">
        <f>IF(C304="","",SUMIFS(M.1[Giá có thuế],M.1[Lọc ngày BC công nợ],1,M.1[Tên nhà cung cấp],C304))</f>
        <v/>
      </c>
      <c r="F304" s="17" t="str">
        <f>IF(C304="","",SUMIFS(M.1[Số tiền đã trả],M.1[Lọc ngày BC công nợ],1,M.1[Tên nhà cung cấp],C304))</f>
        <v/>
      </c>
      <c r="G304" s="17" t="str">
        <f t="shared" si="15"/>
        <v/>
      </c>
      <c r="H304" s="65"/>
    </row>
    <row r="305" spans="2:8" ht="27.75" customHeight="1" x14ac:dyDescent="0.2">
      <c r="B305" s="52" t="str">
        <f t="shared" si="14"/>
        <v/>
      </c>
      <c r="C305" s="17" t="str">
        <f>IF('Danh Sách Nhà Cung Cấp'!C92="","",'Danh Sách Nhà Cung Cấp'!C92)</f>
        <v/>
      </c>
      <c r="D305" s="17" t="str">
        <f>IF(C305="","",INDEX(D.3[Nợ phải trả
(Số dư đầu kỳ)],B305)+SUMIFS(M.1[Giá có thuế],M.1[Lọc ngày BC công nợ],0,M.1[Tên nhà cung cấp],C305)-SUMIFS(M.1[Số tiền đã trả],M.1[Lọc ngày BC công nợ],0,M.1[Tên nhà cung cấp],C305))</f>
        <v/>
      </c>
      <c r="E305" s="17" t="str">
        <f>IF(C305="","",SUMIFS(M.1[Giá có thuế],M.1[Lọc ngày BC công nợ],1,M.1[Tên nhà cung cấp],C305))</f>
        <v/>
      </c>
      <c r="F305" s="17" t="str">
        <f>IF(C305="","",SUMIFS(M.1[Số tiền đã trả],M.1[Lọc ngày BC công nợ],1,M.1[Tên nhà cung cấp],C305))</f>
        <v/>
      </c>
      <c r="G305" s="17" t="str">
        <f t="shared" si="15"/>
        <v/>
      </c>
      <c r="H305" s="65"/>
    </row>
    <row r="306" spans="2:8" ht="27.75" customHeight="1" x14ac:dyDescent="0.2">
      <c r="B306" s="52" t="str">
        <f t="shared" si="14"/>
        <v/>
      </c>
      <c r="C306" s="17" t="str">
        <f>IF('Danh Sách Nhà Cung Cấp'!C93="","",'Danh Sách Nhà Cung Cấp'!C93)</f>
        <v/>
      </c>
      <c r="D306" s="17" t="str">
        <f>IF(C306="","",INDEX(D.3[Nợ phải trả
(Số dư đầu kỳ)],B306)+SUMIFS(M.1[Giá có thuế],M.1[Lọc ngày BC công nợ],0,M.1[Tên nhà cung cấp],C306)-SUMIFS(M.1[Số tiền đã trả],M.1[Lọc ngày BC công nợ],0,M.1[Tên nhà cung cấp],C306))</f>
        <v/>
      </c>
      <c r="E306" s="17" t="str">
        <f>IF(C306="","",SUMIFS(M.1[Giá có thuế],M.1[Lọc ngày BC công nợ],1,M.1[Tên nhà cung cấp],C306))</f>
        <v/>
      </c>
      <c r="F306" s="17" t="str">
        <f>IF(C306="","",SUMIFS(M.1[Số tiền đã trả],M.1[Lọc ngày BC công nợ],1,M.1[Tên nhà cung cấp],C306))</f>
        <v/>
      </c>
      <c r="G306" s="17" t="str">
        <f t="shared" si="15"/>
        <v/>
      </c>
      <c r="H306" s="65"/>
    </row>
    <row r="307" spans="2:8" ht="27.75" customHeight="1" x14ac:dyDescent="0.2">
      <c r="B307" s="52" t="str">
        <f t="shared" si="14"/>
        <v/>
      </c>
      <c r="C307" s="17" t="str">
        <f>IF('Danh Sách Nhà Cung Cấp'!C94="","",'Danh Sách Nhà Cung Cấp'!C94)</f>
        <v/>
      </c>
      <c r="D307" s="17" t="str">
        <f>IF(C307="","",INDEX(D.3[Nợ phải trả
(Số dư đầu kỳ)],B307)+SUMIFS(M.1[Giá có thuế],M.1[Lọc ngày BC công nợ],0,M.1[Tên nhà cung cấp],C307)-SUMIFS(M.1[Số tiền đã trả],M.1[Lọc ngày BC công nợ],0,M.1[Tên nhà cung cấp],C307))</f>
        <v/>
      </c>
      <c r="E307" s="17" t="str">
        <f>IF(C307="","",SUMIFS(M.1[Giá có thuế],M.1[Lọc ngày BC công nợ],1,M.1[Tên nhà cung cấp],C307))</f>
        <v/>
      </c>
      <c r="F307" s="17" t="str">
        <f>IF(C307="","",SUMIFS(M.1[Số tiền đã trả],M.1[Lọc ngày BC công nợ],1,M.1[Tên nhà cung cấp],C307))</f>
        <v/>
      </c>
      <c r="G307" s="17" t="str">
        <f t="shared" si="15"/>
        <v/>
      </c>
      <c r="H307" s="65"/>
    </row>
    <row r="308" spans="2:8" ht="27.75" customHeight="1" x14ac:dyDescent="0.2">
      <c r="B308" s="52" t="str">
        <f t="shared" si="14"/>
        <v/>
      </c>
      <c r="C308" s="17" t="str">
        <f>IF('Danh Sách Nhà Cung Cấp'!C95="","",'Danh Sách Nhà Cung Cấp'!C95)</f>
        <v/>
      </c>
      <c r="D308" s="17" t="str">
        <f>IF(C308="","",INDEX(D.3[Nợ phải trả
(Số dư đầu kỳ)],B308)+SUMIFS(M.1[Giá có thuế],M.1[Lọc ngày BC công nợ],0,M.1[Tên nhà cung cấp],C308)-SUMIFS(M.1[Số tiền đã trả],M.1[Lọc ngày BC công nợ],0,M.1[Tên nhà cung cấp],C308))</f>
        <v/>
      </c>
      <c r="E308" s="17" t="str">
        <f>IF(C308="","",SUMIFS(M.1[Giá có thuế],M.1[Lọc ngày BC công nợ],1,M.1[Tên nhà cung cấp],C308))</f>
        <v/>
      </c>
      <c r="F308" s="17" t="str">
        <f>IF(C308="","",SUMIFS(M.1[Số tiền đã trả],M.1[Lọc ngày BC công nợ],1,M.1[Tên nhà cung cấp],C308))</f>
        <v/>
      </c>
      <c r="G308" s="17" t="str">
        <f t="shared" si="15"/>
        <v/>
      </c>
      <c r="H308" s="65"/>
    </row>
    <row r="309" spans="2:8" ht="27.75" customHeight="1" x14ac:dyDescent="0.2">
      <c r="B309" s="52" t="str">
        <f t="shared" si="14"/>
        <v/>
      </c>
      <c r="C309" s="17" t="str">
        <f>IF('Danh Sách Nhà Cung Cấp'!C96="","",'Danh Sách Nhà Cung Cấp'!C96)</f>
        <v/>
      </c>
      <c r="D309" s="17" t="str">
        <f>IF(C309="","",INDEX(D.3[Nợ phải trả
(Số dư đầu kỳ)],B309)+SUMIFS(M.1[Giá có thuế],M.1[Lọc ngày BC công nợ],0,M.1[Tên nhà cung cấp],C309)-SUMIFS(M.1[Số tiền đã trả],M.1[Lọc ngày BC công nợ],0,M.1[Tên nhà cung cấp],C309))</f>
        <v/>
      </c>
      <c r="E309" s="17" t="str">
        <f>IF(C309="","",SUMIFS(M.1[Giá có thuế],M.1[Lọc ngày BC công nợ],1,M.1[Tên nhà cung cấp],C309))</f>
        <v/>
      </c>
      <c r="F309" s="17" t="str">
        <f>IF(C309="","",SUMIFS(M.1[Số tiền đã trả],M.1[Lọc ngày BC công nợ],1,M.1[Tên nhà cung cấp],C309))</f>
        <v/>
      </c>
      <c r="G309" s="17" t="str">
        <f t="shared" si="15"/>
        <v/>
      </c>
      <c r="H309" s="65"/>
    </row>
    <row r="310" spans="2:8" ht="27.75" customHeight="1" x14ac:dyDescent="0.2">
      <c r="B310" s="52" t="str">
        <f t="shared" si="14"/>
        <v/>
      </c>
      <c r="C310" s="17" t="str">
        <f>IF('Danh Sách Nhà Cung Cấp'!C97="","",'Danh Sách Nhà Cung Cấp'!C97)</f>
        <v/>
      </c>
      <c r="D310" s="17" t="str">
        <f>IF(C310="","",INDEX(D.3[Nợ phải trả
(Số dư đầu kỳ)],B310)+SUMIFS(M.1[Giá có thuế],M.1[Lọc ngày BC công nợ],0,M.1[Tên nhà cung cấp],C310)-SUMIFS(M.1[Số tiền đã trả],M.1[Lọc ngày BC công nợ],0,M.1[Tên nhà cung cấp],C310))</f>
        <v/>
      </c>
      <c r="E310" s="17" t="str">
        <f>IF(C310="","",SUMIFS(M.1[Giá có thuế],M.1[Lọc ngày BC công nợ],1,M.1[Tên nhà cung cấp],C310))</f>
        <v/>
      </c>
      <c r="F310" s="17" t="str">
        <f>IF(C310="","",SUMIFS(M.1[Số tiền đã trả],M.1[Lọc ngày BC công nợ],1,M.1[Tên nhà cung cấp],C310))</f>
        <v/>
      </c>
      <c r="G310" s="17" t="str">
        <f t="shared" si="15"/>
        <v/>
      </c>
      <c r="H310" s="65"/>
    </row>
    <row r="311" spans="2:8" ht="27.75" customHeight="1" x14ac:dyDescent="0.2">
      <c r="B311" s="52" t="str">
        <f t="shared" si="14"/>
        <v/>
      </c>
      <c r="C311" s="17" t="str">
        <f>IF('Danh Sách Nhà Cung Cấp'!C98="","",'Danh Sách Nhà Cung Cấp'!C98)</f>
        <v/>
      </c>
      <c r="D311" s="17" t="str">
        <f>IF(C311="","",INDEX(D.3[Nợ phải trả
(Số dư đầu kỳ)],B311)+SUMIFS(M.1[Giá có thuế],M.1[Lọc ngày BC công nợ],0,M.1[Tên nhà cung cấp],C311)-SUMIFS(M.1[Số tiền đã trả],M.1[Lọc ngày BC công nợ],0,M.1[Tên nhà cung cấp],C311))</f>
        <v/>
      </c>
      <c r="E311" s="17" t="str">
        <f>IF(C311="","",SUMIFS(M.1[Giá có thuế],M.1[Lọc ngày BC công nợ],1,M.1[Tên nhà cung cấp],C311))</f>
        <v/>
      </c>
      <c r="F311" s="17" t="str">
        <f>IF(C311="","",SUMIFS(M.1[Số tiền đã trả],M.1[Lọc ngày BC công nợ],1,M.1[Tên nhà cung cấp],C311))</f>
        <v/>
      </c>
      <c r="G311" s="17" t="str">
        <f t="shared" si="15"/>
        <v/>
      </c>
      <c r="H311" s="65"/>
    </row>
    <row r="312" spans="2:8" ht="27.75" customHeight="1" x14ac:dyDescent="0.2">
      <c r="B312" s="52" t="str">
        <f t="shared" ref="B312:B343" si="16">IF(C312="","",ROW(A312)-210)</f>
        <v/>
      </c>
      <c r="C312" s="17" t="str">
        <f>IF('Danh Sách Nhà Cung Cấp'!C99="","",'Danh Sách Nhà Cung Cấp'!C99)</f>
        <v/>
      </c>
      <c r="D312" s="17" t="str">
        <f>IF(C312="","",INDEX(D.3[Nợ phải trả
(Số dư đầu kỳ)],B312)+SUMIFS(M.1[Giá có thuế],M.1[Lọc ngày BC công nợ],0,M.1[Tên nhà cung cấp],C312)-SUMIFS(M.1[Số tiền đã trả],M.1[Lọc ngày BC công nợ],0,M.1[Tên nhà cung cấp],C312))</f>
        <v/>
      </c>
      <c r="E312" s="17" t="str">
        <f>IF(C312="","",SUMIFS(M.1[Giá có thuế],M.1[Lọc ngày BC công nợ],1,M.1[Tên nhà cung cấp],C312))</f>
        <v/>
      </c>
      <c r="F312" s="17" t="str">
        <f>IF(C312="","",SUMIFS(M.1[Số tiền đã trả],M.1[Lọc ngày BC công nợ],1,M.1[Tên nhà cung cấp],C312))</f>
        <v/>
      </c>
      <c r="G312" s="17" t="str">
        <f t="shared" si="15"/>
        <v/>
      </c>
      <c r="H312" s="65"/>
    </row>
    <row r="313" spans="2:8" ht="27.75" customHeight="1" x14ac:dyDescent="0.2">
      <c r="B313" s="52" t="str">
        <f t="shared" si="16"/>
        <v/>
      </c>
      <c r="C313" s="17" t="str">
        <f>IF('Danh Sách Nhà Cung Cấp'!C100="","",'Danh Sách Nhà Cung Cấp'!C100)</f>
        <v/>
      </c>
      <c r="D313" s="17" t="str">
        <f>IF(C313="","",INDEX(D.3[Nợ phải trả
(Số dư đầu kỳ)],B313)+SUMIFS(M.1[Giá có thuế],M.1[Lọc ngày BC công nợ],0,M.1[Tên nhà cung cấp],C313)-SUMIFS(M.1[Số tiền đã trả],M.1[Lọc ngày BC công nợ],0,M.1[Tên nhà cung cấp],C313))</f>
        <v/>
      </c>
      <c r="E313" s="17" t="str">
        <f>IF(C313="","",SUMIFS(M.1[Giá có thuế],M.1[Lọc ngày BC công nợ],1,M.1[Tên nhà cung cấp],C313))</f>
        <v/>
      </c>
      <c r="F313" s="17" t="str">
        <f>IF(C313="","",SUMIFS(M.1[Số tiền đã trả],M.1[Lọc ngày BC công nợ],1,M.1[Tên nhà cung cấp],C313))</f>
        <v/>
      </c>
      <c r="G313" s="17" t="str">
        <f t="shared" si="15"/>
        <v/>
      </c>
      <c r="H313" s="65"/>
    </row>
    <row r="314" spans="2:8" ht="27.75" customHeight="1" x14ac:dyDescent="0.2">
      <c r="B314" s="52" t="str">
        <f t="shared" si="16"/>
        <v/>
      </c>
      <c r="C314" s="17" t="str">
        <f>IF('Danh Sách Nhà Cung Cấp'!C101="","",'Danh Sách Nhà Cung Cấp'!C101)</f>
        <v/>
      </c>
      <c r="D314" s="17" t="str">
        <f>IF(C314="","",INDEX(D.3[Nợ phải trả
(Số dư đầu kỳ)],B314)+SUMIFS(M.1[Giá có thuế],M.1[Lọc ngày BC công nợ],0,M.1[Tên nhà cung cấp],C314)-SUMIFS(M.1[Số tiền đã trả],M.1[Lọc ngày BC công nợ],0,M.1[Tên nhà cung cấp],C314))</f>
        <v/>
      </c>
      <c r="E314" s="17" t="str">
        <f>IF(C314="","",SUMIFS(M.1[Giá có thuế],M.1[Lọc ngày BC công nợ],1,M.1[Tên nhà cung cấp],C314))</f>
        <v/>
      </c>
      <c r="F314" s="17" t="str">
        <f>IF(C314="","",SUMIFS(M.1[Số tiền đã trả],M.1[Lọc ngày BC công nợ],1,M.1[Tên nhà cung cấp],C314))</f>
        <v/>
      </c>
      <c r="G314" s="17" t="str">
        <f t="shared" si="15"/>
        <v/>
      </c>
      <c r="H314" s="65"/>
    </row>
    <row r="315" spans="2:8" ht="27.75" customHeight="1" x14ac:dyDescent="0.2">
      <c r="B315" s="52" t="str">
        <f t="shared" si="16"/>
        <v/>
      </c>
      <c r="C315" s="17" t="str">
        <f>IF('Danh Sách Nhà Cung Cấp'!C102="","",'Danh Sách Nhà Cung Cấp'!C102)</f>
        <v/>
      </c>
      <c r="D315" s="17" t="str">
        <f>IF(C315="","",INDEX(D.3[Nợ phải trả
(Số dư đầu kỳ)],B315)+SUMIFS(M.1[Giá có thuế],M.1[Lọc ngày BC công nợ],0,M.1[Tên nhà cung cấp],C315)-SUMIFS(M.1[Số tiền đã trả],M.1[Lọc ngày BC công nợ],0,M.1[Tên nhà cung cấp],C315))</f>
        <v/>
      </c>
      <c r="E315" s="17" t="str">
        <f>IF(C315="","",SUMIFS(M.1[Giá có thuế],M.1[Lọc ngày BC công nợ],1,M.1[Tên nhà cung cấp],C315))</f>
        <v/>
      </c>
      <c r="F315" s="17" t="str">
        <f>IF(C315="","",SUMIFS(M.1[Số tiền đã trả],M.1[Lọc ngày BC công nợ],1,M.1[Tên nhà cung cấp],C315))</f>
        <v/>
      </c>
      <c r="G315" s="17" t="str">
        <f t="shared" si="15"/>
        <v/>
      </c>
      <c r="H315" s="65"/>
    </row>
    <row r="316" spans="2:8" ht="27.75" customHeight="1" x14ac:dyDescent="0.2">
      <c r="B316" s="52" t="str">
        <f t="shared" si="16"/>
        <v/>
      </c>
      <c r="C316" s="17" t="str">
        <f>IF('Danh Sách Nhà Cung Cấp'!C103="","",'Danh Sách Nhà Cung Cấp'!C103)</f>
        <v/>
      </c>
      <c r="D316" s="17" t="str">
        <f>IF(C316="","",INDEX(D.3[Nợ phải trả
(Số dư đầu kỳ)],B316)+SUMIFS(M.1[Giá có thuế],M.1[Lọc ngày BC công nợ],0,M.1[Tên nhà cung cấp],C316)-SUMIFS(M.1[Số tiền đã trả],M.1[Lọc ngày BC công nợ],0,M.1[Tên nhà cung cấp],C316))</f>
        <v/>
      </c>
      <c r="E316" s="17" t="str">
        <f>IF(C316="","",SUMIFS(M.1[Giá có thuế],M.1[Lọc ngày BC công nợ],1,M.1[Tên nhà cung cấp],C316))</f>
        <v/>
      </c>
      <c r="F316" s="17" t="str">
        <f>IF(C316="","",SUMIFS(M.1[Số tiền đã trả],M.1[Lọc ngày BC công nợ],1,M.1[Tên nhà cung cấp],C316))</f>
        <v/>
      </c>
      <c r="G316" s="17" t="str">
        <f t="shared" si="15"/>
        <v/>
      </c>
      <c r="H316" s="65"/>
    </row>
    <row r="317" spans="2:8" ht="27.75" customHeight="1" x14ac:dyDescent="0.2">
      <c r="B317" s="52" t="str">
        <f t="shared" si="16"/>
        <v/>
      </c>
      <c r="C317" s="17" t="str">
        <f>IF('Danh Sách Nhà Cung Cấp'!C104="","",'Danh Sách Nhà Cung Cấp'!C104)</f>
        <v/>
      </c>
      <c r="D317" s="17" t="str">
        <f>IF(C317="","",INDEX(D.3[Nợ phải trả
(Số dư đầu kỳ)],B317)+SUMIFS(M.1[Giá có thuế],M.1[Lọc ngày BC công nợ],0,M.1[Tên nhà cung cấp],C317)-SUMIFS(M.1[Số tiền đã trả],M.1[Lọc ngày BC công nợ],0,M.1[Tên nhà cung cấp],C317))</f>
        <v/>
      </c>
      <c r="E317" s="17" t="str">
        <f>IF(C317="","",SUMIFS(M.1[Giá có thuế],M.1[Lọc ngày BC công nợ],1,M.1[Tên nhà cung cấp],C317))</f>
        <v/>
      </c>
      <c r="F317" s="17" t="str">
        <f>IF(C317="","",SUMIFS(M.1[Số tiền đã trả],M.1[Lọc ngày BC công nợ],1,M.1[Tên nhà cung cấp],C317))</f>
        <v/>
      </c>
      <c r="G317" s="17" t="str">
        <f t="shared" si="15"/>
        <v/>
      </c>
      <c r="H317" s="65"/>
    </row>
    <row r="318" spans="2:8" ht="27.75" customHeight="1" x14ac:dyDescent="0.2">
      <c r="B318" s="52" t="str">
        <f t="shared" si="16"/>
        <v/>
      </c>
      <c r="C318" s="17" t="str">
        <f>IF('Danh Sách Nhà Cung Cấp'!C105="","",'Danh Sách Nhà Cung Cấp'!C105)</f>
        <v/>
      </c>
      <c r="D318" s="17" t="str">
        <f>IF(C318="","",INDEX(D.3[Nợ phải trả
(Số dư đầu kỳ)],B318)+SUMIFS(M.1[Giá có thuế],M.1[Lọc ngày BC công nợ],0,M.1[Tên nhà cung cấp],C318)-SUMIFS(M.1[Số tiền đã trả],M.1[Lọc ngày BC công nợ],0,M.1[Tên nhà cung cấp],C318))</f>
        <v/>
      </c>
      <c r="E318" s="17" t="str">
        <f>IF(C318="","",SUMIFS(M.1[Giá có thuế],M.1[Lọc ngày BC công nợ],1,M.1[Tên nhà cung cấp],C318))</f>
        <v/>
      </c>
      <c r="F318" s="17" t="str">
        <f>IF(C318="","",SUMIFS(M.1[Số tiền đã trả],M.1[Lọc ngày BC công nợ],1,M.1[Tên nhà cung cấp],C318))</f>
        <v/>
      </c>
      <c r="G318" s="17" t="str">
        <f t="shared" si="15"/>
        <v/>
      </c>
      <c r="H318" s="65"/>
    </row>
    <row r="319" spans="2:8" ht="27.75" customHeight="1" x14ac:dyDescent="0.2">
      <c r="B319" s="52" t="str">
        <f t="shared" si="16"/>
        <v/>
      </c>
      <c r="C319" s="17" t="str">
        <f>IF('Danh Sách Nhà Cung Cấp'!C106="","",'Danh Sách Nhà Cung Cấp'!C106)</f>
        <v/>
      </c>
      <c r="D319" s="17" t="str">
        <f>IF(C319="","",INDEX(D.3[Nợ phải trả
(Số dư đầu kỳ)],B319)+SUMIFS(M.1[Giá có thuế],M.1[Lọc ngày BC công nợ],0,M.1[Tên nhà cung cấp],C319)-SUMIFS(M.1[Số tiền đã trả],M.1[Lọc ngày BC công nợ],0,M.1[Tên nhà cung cấp],C319))</f>
        <v/>
      </c>
      <c r="E319" s="17" t="str">
        <f>IF(C319="","",SUMIFS(M.1[Giá có thuế],M.1[Lọc ngày BC công nợ],1,M.1[Tên nhà cung cấp],C319))</f>
        <v/>
      </c>
      <c r="F319" s="17" t="str">
        <f>IF(C319="","",SUMIFS(M.1[Số tiền đã trả],M.1[Lọc ngày BC công nợ],1,M.1[Tên nhà cung cấp],C319))</f>
        <v/>
      </c>
      <c r="G319" s="17" t="str">
        <f t="shared" si="15"/>
        <v/>
      </c>
      <c r="H319" s="65"/>
    </row>
    <row r="320" spans="2:8" ht="27.75" customHeight="1" x14ac:dyDescent="0.2">
      <c r="B320" s="52" t="str">
        <f t="shared" si="16"/>
        <v/>
      </c>
      <c r="C320" s="17" t="str">
        <f>IF('Danh Sách Nhà Cung Cấp'!C107="","",'Danh Sách Nhà Cung Cấp'!C107)</f>
        <v/>
      </c>
      <c r="D320" s="17" t="str">
        <f>IF(C320="","",INDEX(D.3[Nợ phải trả
(Số dư đầu kỳ)],B320)+SUMIFS(M.1[Giá có thuế],M.1[Lọc ngày BC công nợ],0,M.1[Tên nhà cung cấp],C320)-SUMIFS(M.1[Số tiền đã trả],M.1[Lọc ngày BC công nợ],0,M.1[Tên nhà cung cấp],C320))</f>
        <v/>
      </c>
      <c r="E320" s="17" t="str">
        <f>IF(C320="","",SUMIFS(M.1[Giá có thuế],M.1[Lọc ngày BC công nợ],1,M.1[Tên nhà cung cấp],C320))</f>
        <v/>
      </c>
      <c r="F320" s="17" t="str">
        <f>IF(C320="","",SUMIFS(M.1[Số tiền đã trả],M.1[Lọc ngày BC công nợ],1,M.1[Tên nhà cung cấp],C320))</f>
        <v/>
      </c>
      <c r="G320" s="17" t="str">
        <f t="shared" si="15"/>
        <v/>
      </c>
      <c r="H320" s="65"/>
    </row>
    <row r="321" spans="2:8" ht="27.75" customHeight="1" x14ac:dyDescent="0.2">
      <c r="B321" s="52" t="str">
        <f t="shared" si="16"/>
        <v/>
      </c>
      <c r="C321" s="17" t="str">
        <f>IF('Danh Sách Nhà Cung Cấp'!C108="","",'Danh Sách Nhà Cung Cấp'!C108)</f>
        <v/>
      </c>
      <c r="D321" s="17" t="str">
        <f>IF(C321="","",INDEX(D.3[Nợ phải trả
(Số dư đầu kỳ)],B321)+SUMIFS(M.1[Giá có thuế],M.1[Lọc ngày BC công nợ],0,M.1[Tên nhà cung cấp],C321)-SUMIFS(M.1[Số tiền đã trả],M.1[Lọc ngày BC công nợ],0,M.1[Tên nhà cung cấp],C321))</f>
        <v/>
      </c>
      <c r="E321" s="17" t="str">
        <f>IF(C321="","",SUMIFS(M.1[Giá có thuế],M.1[Lọc ngày BC công nợ],1,M.1[Tên nhà cung cấp],C321))</f>
        <v/>
      </c>
      <c r="F321" s="17" t="str">
        <f>IF(C321="","",SUMIFS(M.1[Số tiền đã trả],M.1[Lọc ngày BC công nợ],1,M.1[Tên nhà cung cấp],C321))</f>
        <v/>
      </c>
      <c r="G321" s="17" t="str">
        <f t="shared" si="15"/>
        <v/>
      </c>
      <c r="H321" s="65"/>
    </row>
    <row r="322" spans="2:8" ht="27.75" customHeight="1" x14ac:dyDescent="0.2">
      <c r="B322" s="52" t="str">
        <f t="shared" si="16"/>
        <v/>
      </c>
      <c r="C322" s="17" t="str">
        <f>IF('Danh Sách Nhà Cung Cấp'!C109="","",'Danh Sách Nhà Cung Cấp'!C109)</f>
        <v/>
      </c>
      <c r="D322" s="17" t="str">
        <f>IF(C322="","",INDEX(D.3[Nợ phải trả
(Số dư đầu kỳ)],B322)+SUMIFS(M.1[Giá có thuế],M.1[Lọc ngày BC công nợ],0,M.1[Tên nhà cung cấp],C322)-SUMIFS(M.1[Số tiền đã trả],M.1[Lọc ngày BC công nợ],0,M.1[Tên nhà cung cấp],C322))</f>
        <v/>
      </c>
      <c r="E322" s="17" t="str">
        <f>IF(C322="","",SUMIFS(M.1[Giá có thuế],M.1[Lọc ngày BC công nợ],1,M.1[Tên nhà cung cấp],C322))</f>
        <v/>
      </c>
      <c r="F322" s="17" t="str">
        <f>IF(C322="","",SUMIFS(M.1[Số tiền đã trả],M.1[Lọc ngày BC công nợ],1,M.1[Tên nhà cung cấp],C322))</f>
        <v/>
      </c>
      <c r="G322" s="17" t="str">
        <f t="shared" si="15"/>
        <v/>
      </c>
      <c r="H322" s="65"/>
    </row>
    <row r="323" spans="2:8" ht="27.75" customHeight="1" x14ac:dyDescent="0.2">
      <c r="B323" s="52" t="str">
        <f t="shared" si="16"/>
        <v/>
      </c>
      <c r="C323" s="17" t="str">
        <f>IF('Danh Sách Nhà Cung Cấp'!C110="","",'Danh Sách Nhà Cung Cấp'!C110)</f>
        <v/>
      </c>
      <c r="D323" s="17" t="str">
        <f>IF(C323="","",INDEX(D.3[Nợ phải trả
(Số dư đầu kỳ)],B323)+SUMIFS(M.1[Giá có thuế],M.1[Lọc ngày BC công nợ],0,M.1[Tên nhà cung cấp],C323)-SUMIFS(M.1[Số tiền đã trả],M.1[Lọc ngày BC công nợ],0,M.1[Tên nhà cung cấp],C323))</f>
        <v/>
      </c>
      <c r="E323" s="17" t="str">
        <f>IF(C323="","",SUMIFS(M.1[Giá có thuế],M.1[Lọc ngày BC công nợ],1,M.1[Tên nhà cung cấp],C323))</f>
        <v/>
      </c>
      <c r="F323" s="17" t="str">
        <f>IF(C323="","",SUMIFS(M.1[Số tiền đã trả],M.1[Lọc ngày BC công nợ],1,M.1[Tên nhà cung cấp],C323))</f>
        <v/>
      </c>
      <c r="G323" s="17" t="str">
        <f t="shared" si="15"/>
        <v/>
      </c>
      <c r="H323" s="65"/>
    </row>
    <row r="324" spans="2:8" ht="27.75" customHeight="1" x14ac:dyDescent="0.2">
      <c r="B324" s="52" t="str">
        <f t="shared" si="16"/>
        <v/>
      </c>
      <c r="C324" s="17" t="str">
        <f>IF('Danh Sách Nhà Cung Cấp'!C111="","",'Danh Sách Nhà Cung Cấp'!C111)</f>
        <v/>
      </c>
      <c r="D324" s="17" t="str">
        <f>IF(C324="","",INDEX(D.3[Nợ phải trả
(Số dư đầu kỳ)],B324)+SUMIFS(M.1[Giá có thuế],M.1[Lọc ngày BC công nợ],0,M.1[Tên nhà cung cấp],C324)-SUMIFS(M.1[Số tiền đã trả],M.1[Lọc ngày BC công nợ],0,M.1[Tên nhà cung cấp],C324))</f>
        <v/>
      </c>
      <c r="E324" s="17" t="str">
        <f>IF(C324="","",SUMIFS(M.1[Giá có thuế],M.1[Lọc ngày BC công nợ],1,M.1[Tên nhà cung cấp],C324))</f>
        <v/>
      </c>
      <c r="F324" s="17" t="str">
        <f>IF(C324="","",SUMIFS(M.1[Số tiền đã trả],M.1[Lọc ngày BC công nợ],1,M.1[Tên nhà cung cấp],C324))</f>
        <v/>
      </c>
      <c r="G324" s="17" t="str">
        <f t="shared" si="15"/>
        <v/>
      </c>
      <c r="H324" s="65"/>
    </row>
    <row r="325" spans="2:8" ht="27.75" customHeight="1" x14ac:dyDescent="0.2">
      <c r="B325" s="52" t="str">
        <f t="shared" si="16"/>
        <v/>
      </c>
      <c r="C325" s="17" t="str">
        <f>IF('Danh Sách Nhà Cung Cấp'!C112="","",'Danh Sách Nhà Cung Cấp'!C112)</f>
        <v/>
      </c>
      <c r="D325" s="17" t="str">
        <f>IF(C325="","",INDEX(D.3[Nợ phải trả
(Số dư đầu kỳ)],B325)+SUMIFS(M.1[Giá có thuế],M.1[Lọc ngày BC công nợ],0,M.1[Tên nhà cung cấp],C325)-SUMIFS(M.1[Số tiền đã trả],M.1[Lọc ngày BC công nợ],0,M.1[Tên nhà cung cấp],C325))</f>
        <v/>
      </c>
      <c r="E325" s="17" t="str">
        <f>IF(C325="","",SUMIFS(M.1[Giá có thuế],M.1[Lọc ngày BC công nợ],1,M.1[Tên nhà cung cấp],C325))</f>
        <v/>
      </c>
      <c r="F325" s="17" t="str">
        <f>IF(C325="","",SUMIFS(M.1[Số tiền đã trả],M.1[Lọc ngày BC công nợ],1,M.1[Tên nhà cung cấp],C325))</f>
        <v/>
      </c>
      <c r="G325" s="17" t="str">
        <f t="shared" si="15"/>
        <v/>
      </c>
      <c r="H325" s="65"/>
    </row>
    <row r="326" spans="2:8" ht="27.75" customHeight="1" x14ac:dyDescent="0.2">
      <c r="B326" s="52" t="str">
        <f t="shared" si="16"/>
        <v/>
      </c>
      <c r="C326" s="17" t="str">
        <f>IF('Danh Sách Nhà Cung Cấp'!C113="","",'Danh Sách Nhà Cung Cấp'!C113)</f>
        <v/>
      </c>
      <c r="D326" s="17" t="str">
        <f>IF(C326="","",INDEX(D.3[Nợ phải trả
(Số dư đầu kỳ)],B326)+SUMIFS(M.1[Giá có thuế],M.1[Lọc ngày BC công nợ],0,M.1[Tên nhà cung cấp],C326)-SUMIFS(M.1[Số tiền đã trả],M.1[Lọc ngày BC công nợ],0,M.1[Tên nhà cung cấp],C326))</f>
        <v/>
      </c>
      <c r="E326" s="17" t="str">
        <f>IF(C326="","",SUMIFS(M.1[Giá có thuế],M.1[Lọc ngày BC công nợ],1,M.1[Tên nhà cung cấp],C326))</f>
        <v/>
      </c>
      <c r="F326" s="17" t="str">
        <f>IF(C326="","",SUMIFS(M.1[Số tiền đã trả],M.1[Lọc ngày BC công nợ],1,M.1[Tên nhà cung cấp],C326))</f>
        <v/>
      </c>
      <c r="G326" s="17" t="str">
        <f t="shared" si="15"/>
        <v/>
      </c>
      <c r="H326" s="65"/>
    </row>
    <row r="327" spans="2:8" ht="27.75" customHeight="1" x14ac:dyDescent="0.2">
      <c r="B327" s="52" t="str">
        <f t="shared" si="16"/>
        <v/>
      </c>
      <c r="C327" s="17" t="str">
        <f>IF('Danh Sách Nhà Cung Cấp'!C114="","",'Danh Sách Nhà Cung Cấp'!C114)</f>
        <v/>
      </c>
      <c r="D327" s="17" t="str">
        <f>IF(C327="","",INDEX(D.3[Nợ phải trả
(Số dư đầu kỳ)],B327)+SUMIFS(M.1[Giá có thuế],M.1[Lọc ngày BC công nợ],0,M.1[Tên nhà cung cấp],C327)-SUMIFS(M.1[Số tiền đã trả],M.1[Lọc ngày BC công nợ],0,M.1[Tên nhà cung cấp],C327))</f>
        <v/>
      </c>
      <c r="E327" s="17" t="str">
        <f>IF(C327="","",SUMIFS(M.1[Giá có thuế],M.1[Lọc ngày BC công nợ],1,M.1[Tên nhà cung cấp],C327))</f>
        <v/>
      </c>
      <c r="F327" s="17" t="str">
        <f>IF(C327="","",SUMIFS(M.1[Số tiền đã trả],M.1[Lọc ngày BC công nợ],1,M.1[Tên nhà cung cấp],C327))</f>
        <v/>
      </c>
      <c r="G327" s="17" t="str">
        <f t="shared" si="15"/>
        <v/>
      </c>
      <c r="H327" s="65"/>
    </row>
    <row r="328" spans="2:8" ht="27.75" customHeight="1" x14ac:dyDescent="0.2">
      <c r="B328" s="52" t="str">
        <f t="shared" si="16"/>
        <v/>
      </c>
      <c r="C328" s="17" t="str">
        <f>IF('Danh Sách Nhà Cung Cấp'!C115="","",'Danh Sách Nhà Cung Cấp'!C115)</f>
        <v/>
      </c>
      <c r="D328" s="17" t="str">
        <f>IF(C328="","",INDEX(D.3[Nợ phải trả
(Số dư đầu kỳ)],B328)+SUMIFS(M.1[Giá có thuế],M.1[Lọc ngày BC công nợ],0,M.1[Tên nhà cung cấp],C328)-SUMIFS(M.1[Số tiền đã trả],M.1[Lọc ngày BC công nợ],0,M.1[Tên nhà cung cấp],C328))</f>
        <v/>
      </c>
      <c r="E328" s="17" t="str">
        <f>IF(C328="","",SUMIFS(M.1[Giá có thuế],M.1[Lọc ngày BC công nợ],1,M.1[Tên nhà cung cấp],C328))</f>
        <v/>
      </c>
      <c r="F328" s="17" t="str">
        <f>IF(C328="","",SUMIFS(M.1[Số tiền đã trả],M.1[Lọc ngày BC công nợ],1,M.1[Tên nhà cung cấp],C328))</f>
        <v/>
      </c>
      <c r="G328" s="17" t="str">
        <f t="shared" si="15"/>
        <v/>
      </c>
      <c r="H328" s="65"/>
    </row>
    <row r="329" spans="2:8" ht="27.75" customHeight="1" x14ac:dyDescent="0.2">
      <c r="B329" s="52" t="str">
        <f t="shared" si="16"/>
        <v/>
      </c>
      <c r="C329" s="17" t="str">
        <f>IF('Danh Sách Nhà Cung Cấp'!C116="","",'Danh Sách Nhà Cung Cấp'!C116)</f>
        <v/>
      </c>
      <c r="D329" s="17" t="str">
        <f>IF(C329="","",INDEX(D.3[Nợ phải trả
(Số dư đầu kỳ)],B329)+SUMIFS(M.1[Giá có thuế],M.1[Lọc ngày BC công nợ],0,M.1[Tên nhà cung cấp],C329)-SUMIFS(M.1[Số tiền đã trả],M.1[Lọc ngày BC công nợ],0,M.1[Tên nhà cung cấp],C329))</f>
        <v/>
      </c>
      <c r="E329" s="17" t="str">
        <f>IF(C329="","",SUMIFS(M.1[Giá có thuế],M.1[Lọc ngày BC công nợ],1,M.1[Tên nhà cung cấp],C329))</f>
        <v/>
      </c>
      <c r="F329" s="17" t="str">
        <f>IF(C329="","",SUMIFS(M.1[Số tiền đã trả],M.1[Lọc ngày BC công nợ],1,M.1[Tên nhà cung cấp],C329))</f>
        <v/>
      </c>
      <c r="G329" s="17" t="str">
        <f t="shared" si="15"/>
        <v/>
      </c>
      <c r="H329" s="65"/>
    </row>
    <row r="330" spans="2:8" ht="27.75" customHeight="1" x14ac:dyDescent="0.2">
      <c r="B330" s="52" t="str">
        <f t="shared" si="16"/>
        <v/>
      </c>
      <c r="C330" s="17" t="str">
        <f>IF('Danh Sách Nhà Cung Cấp'!C117="","",'Danh Sách Nhà Cung Cấp'!C117)</f>
        <v/>
      </c>
      <c r="D330" s="17" t="str">
        <f>IF(C330="","",INDEX(D.3[Nợ phải trả
(Số dư đầu kỳ)],B330)+SUMIFS(M.1[Giá có thuế],M.1[Lọc ngày BC công nợ],0,M.1[Tên nhà cung cấp],C330)-SUMIFS(M.1[Số tiền đã trả],M.1[Lọc ngày BC công nợ],0,M.1[Tên nhà cung cấp],C330))</f>
        <v/>
      </c>
      <c r="E330" s="17" t="str">
        <f>IF(C330="","",SUMIFS(M.1[Giá có thuế],M.1[Lọc ngày BC công nợ],1,M.1[Tên nhà cung cấp],C330))</f>
        <v/>
      </c>
      <c r="F330" s="17" t="str">
        <f>IF(C330="","",SUMIFS(M.1[Số tiền đã trả],M.1[Lọc ngày BC công nợ],1,M.1[Tên nhà cung cấp],C330))</f>
        <v/>
      </c>
      <c r="G330" s="17" t="str">
        <f t="shared" si="15"/>
        <v/>
      </c>
      <c r="H330" s="65"/>
    </row>
    <row r="331" spans="2:8" ht="27.75" customHeight="1" x14ac:dyDescent="0.2">
      <c r="B331" s="52" t="str">
        <f t="shared" si="16"/>
        <v/>
      </c>
      <c r="C331" s="17" t="str">
        <f>IF('Danh Sách Nhà Cung Cấp'!C118="","",'Danh Sách Nhà Cung Cấp'!C118)</f>
        <v/>
      </c>
      <c r="D331" s="17" t="str">
        <f>IF(C331="","",INDEX(D.3[Nợ phải trả
(Số dư đầu kỳ)],B331)+SUMIFS(M.1[Giá có thuế],M.1[Lọc ngày BC công nợ],0,M.1[Tên nhà cung cấp],C331)-SUMIFS(M.1[Số tiền đã trả],M.1[Lọc ngày BC công nợ],0,M.1[Tên nhà cung cấp],C331))</f>
        <v/>
      </c>
      <c r="E331" s="17" t="str">
        <f>IF(C331="","",SUMIFS(M.1[Giá có thuế],M.1[Lọc ngày BC công nợ],1,M.1[Tên nhà cung cấp],C331))</f>
        <v/>
      </c>
      <c r="F331" s="17" t="str">
        <f>IF(C331="","",SUMIFS(M.1[Số tiền đã trả],M.1[Lọc ngày BC công nợ],1,M.1[Tên nhà cung cấp],C331))</f>
        <v/>
      </c>
      <c r="G331" s="17" t="str">
        <f t="shared" si="15"/>
        <v/>
      </c>
      <c r="H331" s="65"/>
    </row>
    <row r="332" spans="2:8" ht="27.75" customHeight="1" x14ac:dyDescent="0.2">
      <c r="B332" s="52" t="str">
        <f t="shared" si="16"/>
        <v/>
      </c>
      <c r="C332" s="17" t="str">
        <f>IF('Danh Sách Nhà Cung Cấp'!C119="","",'Danh Sách Nhà Cung Cấp'!C119)</f>
        <v/>
      </c>
      <c r="D332" s="17" t="str">
        <f>IF(C332="","",INDEX(D.3[Nợ phải trả
(Số dư đầu kỳ)],B332)+SUMIFS(M.1[Giá có thuế],M.1[Lọc ngày BC công nợ],0,M.1[Tên nhà cung cấp],C332)-SUMIFS(M.1[Số tiền đã trả],M.1[Lọc ngày BC công nợ],0,M.1[Tên nhà cung cấp],C332))</f>
        <v/>
      </c>
      <c r="E332" s="17" t="str">
        <f>IF(C332="","",SUMIFS(M.1[Giá có thuế],M.1[Lọc ngày BC công nợ],1,M.1[Tên nhà cung cấp],C332))</f>
        <v/>
      </c>
      <c r="F332" s="17" t="str">
        <f>IF(C332="","",SUMIFS(M.1[Số tiền đã trả],M.1[Lọc ngày BC công nợ],1,M.1[Tên nhà cung cấp],C332))</f>
        <v/>
      </c>
      <c r="G332" s="17" t="str">
        <f t="shared" si="15"/>
        <v/>
      </c>
      <c r="H332" s="65"/>
    </row>
    <row r="333" spans="2:8" ht="27.75" customHeight="1" x14ac:dyDescent="0.2">
      <c r="B333" s="52" t="str">
        <f t="shared" si="16"/>
        <v/>
      </c>
      <c r="C333" s="17" t="str">
        <f>IF('Danh Sách Nhà Cung Cấp'!C120="","",'Danh Sách Nhà Cung Cấp'!C120)</f>
        <v/>
      </c>
      <c r="D333" s="17" t="str">
        <f>IF(C333="","",INDEX(D.3[Nợ phải trả
(Số dư đầu kỳ)],B333)+SUMIFS(M.1[Giá có thuế],M.1[Lọc ngày BC công nợ],0,M.1[Tên nhà cung cấp],C333)-SUMIFS(M.1[Số tiền đã trả],M.1[Lọc ngày BC công nợ],0,M.1[Tên nhà cung cấp],C333))</f>
        <v/>
      </c>
      <c r="E333" s="17" t="str">
        <f>IF(C333="","",SUMIFS(M.1[Giá có thuế],M.1[Lọc ngày BC công nợ],1,M.1[Tên nhà cung cấp],C333))</f>
        <v/>
      </c>
      <c r="F333" s="17" t="str">
        <f>IF(C333="","",SUMIFS(M.1[Số tiền đã trả],M.1[Lọc ngày BC công nợ],1,M.1[Tên nhà cung cấp],C333))</f>
        <v/>
      </c>
      <c r="G333" s="17" t="str">
        <f t="shared" si="15"/>
        <v/>
      </c>
      <c r="H333" s="65"/>
    </row>
    <row r="334" spans="2:8" ht="27.75" customHeight="1" x14ac:dyDescent="0.2">
      <c r="B334" s="52" t="str">
        <f t="shared" si="16"/>
        <v/>
      </c>
      <c r="C334" s="17" t="str">
        <f>IF('Danh Sách Nhà Cung Cấp'!C121="","",'Danh Sách Nhà Cung Cấp'!C121)</f>
        <v/>
      </c>
      <c r="D334" s="17" t="str">
        <f>IF(C334="","",INDEX(D.3[Nợ phải trả
(Số dư đầu kỳ)],B334)+SUMIFS(M.1[Giá có thuế],M.1[Lọc ngày BC công nợ],0,M.1[Tên nhà cung cấp],C334)-SUMIFS(M.1[Số tiền đã trả],M.1[Lọc ngày BC công nợ],0,M.1[Tên nhà cung cấp],C334))</f>
        <v/>
      </c>
      <c r="E334" s="17" t="str">
        <f>IF(C334="","",SUMIFS(M.1[Giá có thuế],M.1[Lọc ngày BC công nợ],1,M.1[Tên nhà cung cấp],C334))</f>
        <v/>
      </c>
      <c r="F334" s="17" t="str">
        <f>IF(C334="","",SUMIFS(M.1[Số tiền đã trả],M.1[Lọc ngày BC công nợ],1,M.1[Tên nhà cung cấp],C334))</f>
        <v/>
      </c>
      <c r="G334" s="17" t="str">
        <f t="shared" si="15"/>
        <v/>
      </c>
      <c r="H334" s="65"/>
    </row>
    <row r="335" spans="2:8" ht="27.75" customHeight="1" x14ac:dyDescent="0.2">
      <c r="B335" s="52" t="str">
        <f t="shared" si="16"/>
        <v/>
      </c>
      <c r="C335" s="17" t="str">
        <f>IF('Danh Sách Nhà Cung Cấp'!C122="","",'Danh Sách Nhà Cung Cấp'!C122)</f>
        <v/>
      </c>
      <c r="D335" s="17" t="str">
        <f>IF(C335="","",INDEX(D.3[Nợ phải trả
(Số dư đầu kỳ)],B335)+SUMIFS(M.1[Giá có thuế],M.1[Lọc ngày BC công nợ],0,M.1[Tên nhà cung cấp],C335)-SUMIFS(M.1[Số tiền đã trả],M.1[Lọc ngày BC công nợ],0,M.1[Tên nhà cung cấp],C335))</f>
        <v/>
      </c>
      <c r="E335" s="17" t="str">
        <f>IF(C335="","",SUMIFS(M.1[Giá có thuế],M.1[Lọc ngày BC công nợ],1,M.1[Tên nhà cung cấp],C335))</f>
        <v/>
      </c>
      <c r="F335" s="17" t="str">
        <f>IF(C335="","",SUMIFS(M.1[Số tiền đã trả],M.1[Lọc ngày BC công nợ],1,M.1[Tên nhà cung cấp],C335))</f>
        <v/>
      </c>
      <c r="G335" s="17" t="str">
        <f t="shared" si="15"/>
        <v/>
      </c>
      <c r="H335" s="65"/>
    </row>
    <row r="336" spans="2:8" ht="27.75" customHeight="1" x14ac:dyDescent="0.2">
      <c r="B336" s="52" t="str">
        <f t="shared" si="16"/>
        <v/>
      </c>
      <c r="C336" s="17" t="str">
        <f>IF('Danh Sách Nhà Cung Cấp'!C123="","",'Danh Sách Nhà Cung Cấp'!C123)</f>
        <v/>
      </c>
      <c r="D336" s="17" t="str">
        <f>IF(C336="","",INDEX(D.3[Nợ phải trả
(Số dư đầu kỳ)],B336)+SUMIFS(M.1[Giá có thuế],M.1[Lọc ngày BC công nợ],0,M.1[Tên nhà cung cấp],C336)-SUMIFS(M.1[Số tiền đã trả],M.1[Lọc ngày BC công nợ],0,M.1[Tên nhà cung cấp],C336))</f>
        <v/>
      </c>
      <c r="E336" s="17" t="str">
        <f>IF(C336="","",SUMIFS(M.1[Giá có thuế],M.1[Lọc ngày BC công nợ],1,M.1[Tên nhà cung cấp],C336))</f>
        <v/>
      </c>
      <c r="F336" s="17" t="str">
        <f>IF(C336="","",SUMIFS(M.1[Số tiền đã trả],M.1[Lọc ngày BC công nợ],1,M.1[Tên nhà cung cấp],C336))</f>
        <v/>
      </c>
      <c r="G336" s="17" t="str">
        <f t="shared" si="15"/>
        <v/>
      </c>
      <c r="H336" s="65"/>
    </row>
    <row r="337" spans="2:8" ht="27.75" customHeight="1" x14ac:dyDescent="0.2">
      <c r="B337" s="52" t="str">
        <f t="shared" si="16"/>
        <v/>
      </c>
      <c r="C337" s="17" t="str">
        <f>IF('Danh Sách Nhà Cung Cấp'!C124="","",'Danh Sách Nhà Cung Cấp'!C124)</f>
        <v/>
      </c>
      <c r="D337" s="17" t="str">
        <f>IF(C337="","",INDEX(D.3[Nợ phải trả
(Số dư đầu kỳ)],B337)+SUMIFS(M.1[Giá có thuế],M.1[Lọc ngày BC công nợ],0,M.1[Tên nhà cung cấp],C337)-SUMIFS(M.1[Số tiền đã trả],M.1[Lọc ngày BC công nợ],0,M.1[Tên nhà cung cấp],C337))</f>
        <v/>
      </c>
      <c r="E337" s="17" t="str">
        <f>IF(C337="","",SUMIFS(M.1[Giá có thuế],M.1[Lọc ngày BC công nợ],1,M.1[Tên nhà cung cấp],C337))</f>
        <v/>
      </c>
      <c r="F337" s="17" t="str">
        <f>IF(C337="","",SUMIFS(M.1[Số tiền đã trả],M.1[Lọc ngày BC công nợ],1,M.1[Tên nhà cung cấp],C337))</f>
        <v/>
      </c>
      <c r="G337" s="17" t="str">
        <f t="shared" si="15"/>
        <v/>
      </c>
      <c r="H337" s="65"/>
    </row>
    <row r="338" spans="2:8" ht="27.75" customHeight="1" x14ac:dyDescent="0.2">
      <c r="B338" s="52" t="str">
        <f t="shared" si="16"/>
        <v/>
      </c>
      <c r="C338" s="17" t="str">
        <f>IF('Danh Sách Nhà Cung Cấp'!C125="","",'Danh Sách Nhà Cung Cấp'!C125)</f>
        <v/>
      </c>
      <c r="D338" s="17" t="str">
        <f>IF(C338="","",INDEX(D.3[Nợ phải trả
(Số dư đầu kỳ)],B338)+SUMIFS(M.1[Giá có thuế],M.1[Lọc ngày BC công nợ],0,M.1[Tên nhà cung cấp],C338)-SUMIFS(M.1[Số tiền đã trả],M.1[Lọc ngày BC công nợ],0,M.1[Tên nhà cung cấp],C338))</f>
        <v/>
      </c>
      <c r="E338" s="17" t="str">
        <f>IF(C338="","",SUMIFS(M.1[Giá có thuế],M.1[Lọc ngày BC công nợ],1,M.1[Tên nhà cung cấp],C338))</f>
        <v/>
      </c>
      <c r="F338" s="17" t="str">
        <f>IF(C338="","",SUMIFS(M.1[Số tiền đã trả],M.1[Lọc ngày BC công nợ],1,M.1[Tên nhà cung cấp],C338))</f>
        <v/>
      </c>
      <c r="G338" s="17" t="str">
        <f t="shared" si="15"/>
        <v/>
      </c>
      <c r="H338" s="65"/>
    </row>
    <row r="339" spans="2:8" ht="27.75" customHeight="1" x14ac:dyDescent="0.2">
      <c r="B339" s="52" t="str">
        <f t="shared" si="16"/>
        <v/>
      </c>
      <c r="C339" s="17" t="str">
        <f>IF('Danh Sách Nhà Cung Cấp'!C126="","",'Danh Sách Nhà Cung Cấp'!C126)</f>
        <v/>
      </c>
      <c r="D339" s="17" t="str">
        <f>IF(C339="","",INDEX(D.3[Nợ phải trả
(Số dư đầu kỳ)],B339)+SUMIFS(M.1[Giá có thuế],M.1[Lọc ngày BC công nợ],0,M.1[Tên nhà cung cấp],C339)-SUMIFS(M.1[Số tiền đã trả],M.1[Lọc ngày BC công nợ],0,M.1[Tên nhà cung cấp],C339))</f>
        <v/>
      </c>
      <c r="E339" s="17" t="str">
        <f>IF(C339="","",SUMIFS(M.1[Giá có thuế],M.1[Lọc ngày BC công nợ],1,M.1[Tên nhà cung cấp],C339))</f>
        <v/>
      </c>
      <c r="F339" s="17" t="str">
        <f>IF(C339="","",SUMIFS(M.1[Số tiền đã trả],M.1[Lọc ngày BC công nợ],1,M.1[Tên nhà cung cấp],C339))</f>
        <v/>
      </c>
      <c r="G339" s="17" t="str">
        <f t="shared" si="15"/>
        <v/>
      </c>
      <c r="H339" s="65"/>
    </row>
    <row r="340" spans="2:8" ht="27.75" customHeight="1" x14ac:dyDescent="0.2">
      <c r="B340" s="52" t="str">
        <f t="shared" si="16"/>
        <v/>
      </c>
      <c r="C340" s="17" t="str">
        <f>IF('Danh Sách Nhà Cung Cấp'!C127="","",'Danh Sách Nhà Cung Cấp'!C127)</f>
        <v/>
      </c>
      <c r="D340" s="17" t="str">
        <f>IF(C340="","",INDEX(D.3[Nợ phải trả
(Số dư đầu kỳ)],B340)+SUMIFS(M.1[Giá có thuế],M.1[Lọc ngày BC công nợ],0,M.1[Tên nhà cung cấp],C340)-SUMIFS(M.1[Số tiền đã trả],M.1[Lọc ngày BC công nợ],0,M.1[Tên nhà cung cấp],C340))</f>
        <v/>
      </c>
      <c r="E340" s="17" t="str">
        <f>IF(C340="","",SUMIFS(M.1[Giá có thuế],M.1[Lọc ngày BC công nợ],1,M.1[Tên nhà cung cấp],C340))</f>
        <v/>
      </c>
      <c r="F340" s="17" t="str">
        <f>IF(C340="","",SUMIFS(M.1[Số tiền đã trả],M.1[Lọc ngày BC công nợ],1,M.1[Tên nhà cung cấp],C340))</f>
        <v/>
      </c>
      <c r="G340" s="17" t="str">
        <f t="shared" si="15"/>
        <v/>
      </c>
      <c r="H340" s="65"/>
    </row>
    <row r="341" spans="2:8" ht="27.75" customHeight="1" x14ac:dyDescent="0.2">
      <c r="B341" s="52" t="str">
        <f t="shared" si="16"/>
        <v/>
      </c>
      <c r="C341" s="17" t="str">
        <f>IF('Danh Sách Nhà Cung Cấp'!C128="","",'Danh Sách Nhà Cung Cấp'!C128)</f>
        <v/>
      </c>
      <c r="D341" s="17" t="str">
        <f>IF(C341="","",INDEX(D.3[Nợ phải trả
(Số dư đầu kỳ)],B341)+SUMIFS(M.1[Giá có thuế],M.1[Lọc ngày BC công nợ],0,M.1[Tên nhà cung cấp],C341)-SUMIFS(M.1[Số tiền đã trả],M.1[Lọc ngày BC công nợ],0,M.1[Tên nhà cung cấp],C341))</f>
        <v/>
      </c>
      <c r="E341" s="17" t="str">
        <f>IF(C341="","",SUMIFS(M.1[Giá có thuế],M.1[Lọc ngày BC công nợ],1,M.1[Tên nhà cung cấp],C341))</f>
        <v/>
      </c>
      <c r="F341" s="17" t="str">
        <f>IF(C341="","",SUMIFS(M.1[Số tiền đã trả],M.1[Lọc ngày BC công nợ],1,M.1[Tên nhà cung cấp],C341))</f>
        <v/>
      </c>
      <c r="G341" s="17" t="str">
        <f t="shared" si="15"/>
        <v/>
      </c>
      <c r="H341" s="65"/>
    </row>
    <row r="342" spans="2:8" ht="27.75" customHeight="1" x14ac:dyDescent="0.2">
      <c r="B342" s="52" t="str">
        <f t="shared" si="16"/>
        <v/>
      </c>
      <c r="C342" s="17" t="str">
        <f>IF('Danh Sách Nhà Cung Cấp'!C129="","",'Danh Sách Nhà Cung Cấp'!C129)</f>
        <v/>
      </c>
      <c r="D342" s="17" t="str">
        <f>IF(C342="","",INDEX(D.3[Nợ phải trả
(Số dư đầu kỳ)],B342)+SUMIFS(M.1[Giá có thuế],M.1[Lọc ngày BC công nợ],0,M.1[Tên nhà cung cấp],C342)-SUMIFS(M.1[Số tiền đã trả],M.1[Lọc ngày BC công nợ],0,M.1[Tên nhà cung cấp],C342))</f>
        <v/>
      </c>
      <c r="E342" s="17" t="str">
        <f>IF(C342="","",SUMIFS(M.1[Giá có thuế],M.1[Lọc ngày BC công nợ],1,M.1[Tên nhà cung cấp],C342))</f>
        <v/>
      </c>
      <c r="F342" s="17" t="str">
        <f>IF(C342="","",SUMIFS(M.1[Số tiền đã trả],M.1[Lọc ngày BC công nợ],1,M.1[Tên nhà cung cấp],C342))</f>
        <v/>
      </c>
      <c r="G342" s="17" t="str">
        <f t="shared" si="15"/>
        <v/>
      </c>
      <c r="H342" s="65"/>
    </row>
    <row r="343" spans="2:8" ht="27.75" customHeight="1" x14ac:dyDescent="0.2">
      <c r="B343" s="52" t="str">
        <f t="shared" si="16"/>
        <v/>
      </c>
      <c r="C343" s="17" t="str">
        <f>IF('Danh Sách Nhà Cung Cấp'!C130="","",'Danh Sách Nhà Cung Cấp'!C130)</f>
        <v/>
      </c>
      <c r="D343" s="17" t="str">
        <f>IF(C343="","",INDEX(D.3[Nợ phải trả
(Số dư đầu kỳ)],B343)+SUMIFS(M.1[Giá có thuế],M.1[Lọc ngày BC công nợ],0,M.1[Tên nhà cung cấp],C343)-SUMIFS(M.1[Số tiền đã trả],M.1[Lọc ngày BC công nợ],0,M.1[Tên nhà cung cấp],C343))</f>
        <v/>
      </c>
      <c r="E343" s="17" t="str">
        <f>IF(C343="","",SUMIFS(M.1[Giá có thuế],M.1[Lọc ngày BC công nợ],1,M.1[Tên nhà cung cấp],C343))</f>
        <v/>
      </c>
      <c r="F343" s="17" t="str">
        <f>IF(C343="","",SUMIFS(M.1[Số tiền đã trả],M.1[Lọc ngày BC công nợ],1,M.1[Tên nhà cung cấp],C343))</f>
        <v/>
      </c>
      <c r="G343" s="17" t="str">
        <f t="shared" si="15"/>
        <v/>
      </c>
      <c r="H343" s="65"/>
    </row>
    <row r="344" spans="2:8" ht="27.75" customHeight="1" x14ac:dyDescent="0.2">
      <c r="B344" s="52" t="str">
        <f t="shared" ref="B344:B375" si="17">IF(C344="","",ROW(A344)-210)</f>
        <v/>
      </c>
      <c r="C344" s="17" t="str">
        <f>IF('Danh Sách Nhà Cung Cấp'!C131="","",'Danh Sách Nhà Cung Cấp'!C131)</f>
        <v/>
      </c>
      <c r="D344" s="17" t="str">
        <f>IF(C344="","",INDEX(D.3[Nợ phải trả
(Số dư đầu kỳ)],B344)+SUMIFS(M.1[Giá có thuế],M.1[Lọc ngày BC công nợ],0,M.1[Tên nhà cung cấp],C344)-SUMIFS(M.1[Số tiền đã trả],M.1[Lọc ngày BC công nợ],0,M.1[Tên nhà cung cấp],C344))</f>
        <v/>
      </c>
      <c r="E344" s="17" t="str">
        <f>IF(C344="","",SUMIFS(M.1[Giá có thuế],M.1[Lọc ngày BC công nợ],1,M.1[Tên nhà cung cấp],C344))</f>
        <v/>
      </c>
      <c r="F344" s="17" t="str">
        <f>IF(C344="","",SUMIFS(M.1[Số tiền đã trả],M.1[Lọc ngày BC công nợ],1,M.1[Tên nhà cung cấp],C344))</f>
        <v/>
      </c>
      <c r="G344" s="17" t="str">
        <f t="shared" si="15"/>
        <v/>
      </c>
      <c r="H344" s="65"/>
    </row>
    <row r="345" spans="2:8" ht="27.75" customHeight="1" x14ac:dyDescent="0.2">
      <c r="B345" s="52" t="str">
        <f t="shared" si="17"/>
        <v/>
      </c>
      <c r="C345" s="17" t="str">
        <f>IF('Danh Sách Nhà Cung Cấp'!C132="","",'Danh Sách Nhà Cung Cấp'!C132)</f>
        <v/>
      </c>
      <c r="D345" s="17" t="str">
        <f>IF(C345="","",INDEX(D.3[Nợ phải trả
(Số dư đầu kỳ)],B345)+SUMIFS(M.1[Giá có thuế],M.1[Lọc ngày BC công nợ],0,M.1[Tên nhà cung cấp],C345)-SUMIFS(M.1[Số tiền đã trả],M.1[Lọc ngày BC công nợ],0,M.1[Tên nhà cung cấp],C345))</f>
        <v/>
      </c>
      <c r="E345" s="17" t="str">
        <f>IF(C345="","",SUMIFS(M.1[Giá có thuế],M.1[Lọc ngày BC công nợ],1,M.1[Tên nhà cung cấp],C345))</f>
        <v/>
      </c>
      <c r="F345" s="17" t="str">
        <f>IF(C345="","",SUMIFS(M.1[Số tiền đã trả],M.1[Lọc ngày BC công nợ],1,M.1[Tên nhà cung cấp],C345))</f>
        <v/>
      </c>
      <c r="G345" s="17" t="str">
        <f t="shared" ref="G345:G408" si="18">IF(C345="","",SUM(D345,E345)-F345)</f>
        <v/>
      </c>
      <c r="H345" s="65"/>
    </row>
    <row r="346" spans="2:8" ht="27.75" customHeight="1" x14ac:dyDescent="0.2">
      <c r="B346" s="52" t="str">
        <f t="shared" si="17"/>
        <v/>
      </c>
      <c r="C346" s="17" t="str">
        <f>IF('Danh Sách Nhà Cung Cấp'!C133="","",'Danh Sách Nhà Cung Cấp'!C133)</f>
        <v/>
      </c>
      <c r="D346" s="17" t="str">
        <f>IF(C346="","",INDEX(D.3[Nợ phải trả
(Số dư đầu kỳ)],B346)+SUMIFS(M.1[Giá có thuế],M.1[Lọc ngày BC công nợ],0,M.1[Tên nhà cung cấp],C346)-SUMIFS(M.1[Số tiền đã trả],M.1[Lọc ngày BC công nợ],0,M.1[Tên nhà cung cấp],C346))</f>
        <v/>
      </c>
      <c r="E346" s="17" t="str">
        <f>IF(C346="","",SUMIFS(M.1[Giá có thuế],M.1[Lọc ngày BC công nợ],1,M.1[Tên nhà cung cấp],C346))</f>
        <v/>
      </c>
      <c r="F346" s="17" t="str">
        <f>IF(C346="","",SUMIFS(M.1[Số tiền đã trả],M.1[Lọc ngày BC công nợ],1,M.1[Tên nhà cung cấp],C346))</f>
        <v/>
      </c>
      <c r="G346" s="17" t="str">
        <f t="shared" si="18"/>
        <v/>
      </c>
      <c r="H346" s="65"/>
    </row>
    <row r="347" spans="2:8" ht="27.75" customHeight="1" x14ac:dyDescent="0.2">
      <c r="B347" s="52" t="str">
        <f t="shared" si="17"/>
        <v/>
      </c>
      <c r="C347" s="17" t="str">
        <f>IF('Danh Sách Nhà Cung Cấp'!C134="","",'Danh Sách Nhà Cung Cấp'!C134)</f>
        <v/>
      </c>
      <c r="D347" s="17" t="str">
        <f>IF(C347="","",INDEX(D.3[Nợ phải trả
(Số dư đầu kỳ)],B347)+SUMIFS(M.1[Giá có thuế],M.1[Lọc ngày BC công nợ],0,M.1[Tên nhà cung cấp],C347)-SUMIFS(M.1[Số tiền đã trả],M.1[Lọc ngày BC công nợ],0,M.1[Tên nhà cung cấp],C347))</f>
        <v/>
      </c>
      <c r="E347" s="17" t="str">
        <f>IF(C347="","",SUMIFS(M.1[Giá có thuế],M.1[Lọc ngày BC công nợ],1,M.1[Tên nhà cung cấp],C347))</f>
        <v/>
      </c>
      <c r="F347" s="17" t="str">
        <f>IF(C347="","",SUMIFS(M.1[Số tiền đã trả],M.1[Lọc ngày BC công nợ],1,M.1[Tên nhà cung cấp],C347))</f>
        <v/>
      </c>
      <c r="G347" s="17" t="str">
        <f t="shared" si="18"/>
        <v/>
      </c>
      <c r="H347" s="65"/>
    </row>
    <row r="348" spans="2:8" ht="27.75" customHeight="1" x14ac:dyDescent="0.2">
      <c r="B348" s="52" t="str">
        <f t="shared" si="17"/>
        <v/>
      </c>
      <c r="C348" s="17" t="str">
        <f>IF('Danh Sách Nhà Cung Cấp'!C135="","",'Danh Sách Nhà Cung Cấp'!C135)</f>
        <v/>
      </c>
      <c r="D348" s="17" t="str">
        <f>IF(C348="","",INDEX(D.3[Nợ phải trả
(Số dư đầu kỳ)],B348)+SUMIFS(M.1[Giá có thuế],M.1[Lọc ngày BC công nợ],0,M.1[Tên nhà cung cấp],C348)-SUMIFS(M.1[Số tiền đã trả],M.1[Lọc ngày BC công nợ],0,M.1[Tên nhà cung cấp],C348))</f>
        <v/>
      </c>
      <c r="E348" s="17" t="str">
        <f>IF(C348="","",SUMIFS(M.1[Giá có thuế],M.1[Lọc ngày BC công nợ],1,M.1[Tên nhà cung cấp],C348))</f>
        <v/>
      </c>
      <c r="F348" s="17" t="str">
        <f>IF(C348="","",SUMIFS(M.1[Số tiền đã trả],M.1[Lọc ngày BC công nợ],1,M.1[Tên nhà cung cấp],C348))</f>
        <v/>
      </c>
      <c r="G348" s="17" t="str">
        <f t="shared" si="18"/>
        <v/>
      </c>
      <c r="H348" s="65"/>
    </row>
    <row r="349" spans="2:8" ht="27.75" customHeight="1" x14ac:dyDescent="0.2">
      <c r="B349" s="52" t="str">
        <f t="shared" si="17"/>
        <v/>
      </c>
      <c r="C349" s="17" t="str">
        <f>IF('Danh Sách Nhà Cung Cấp'!C136="","",'Danh Sách Nhà Cung Cấp'!C136)</f>
        <v/>
      </c>
      <c r="D349" s="17" t="str">
        <f>IF(C349="","",INDEX(D.3[Nợ phải trả
(Số dư đầu kỳ)],B349)+SUMIFS(M.1[Giá có thuế],M.1[Lọc ngày BC công nợ],0,M.1[Tên nhà cung cấp],C349)-SUMIFS(M.1[Số tiền đã trả],M.1[Lọc ngày BC công nợ],0,M.1[Tên nhà cung cấp],C349))</f>
        <v/>
      </c>
      <c r="E349" s="17" t="str">
        <f>IF(C349="","",SUMIFS(M.1[Giá có thuế],M.1[Lọc ngày BC công nợ],1,M.1[Tên nhà cung cấp],C349))</f>
        <v/>
      </c>
      <c r="F349" s="17" t="str">
        <f>IF(C349="","",SUMIFS(M.1[Số tiền đã trả],M.1[Lọc ngày BC công nợ],1,M.1[Tên nhà cung cấp],C349))</f>
        <v/>
      </c>
      <c r="G349" s="17" t="str">
        <f t="shared" si="18"/>
        <v/>
      </c>
      <c r="H349" s="65"/>
    </row>
    <row r="350" spans="2:8" ht="27.75" customHeight="1" x14ac:dyDescent="0.2">
      <c r="B350" s="52" t="str">
        <f t="shared" si="17"/>
        <v/>
      </c>
      <c r="C350" s="17" t="str">
        <f>IF('Danh Sách Nhà Cung Cấp'!C137="","",'Danh Sách Nhà Cung Cấp'!C137)</f>
        <v/>
      </c>
      <c r="D350" s="17" t="str">
        <f>IF(C350="","",INDEX(D.3[Nợ phải trả
(Số dư đầu kỳ)],B350)+SUMIFS(M.1[Giá có thuế],M.1[Lọc ngày BC công nợ],0,M.1[Tên nhà cung cấp],C350)-SUMIFS(M.1[Số tiền đã trả],M.1[Lọc ngày BC công nợ],0,M.1[Tên nhà cung cấp],C350))</f>
        <v/>
      </c>
      <c r="E350" s="17" t="str">
        <f>IF(C350="","",SUMIFS(M.1[Giá có thuế],M.1[Lọc ngày BC công nợ],1,M.1[Tên nhà cung cấp],C350))</f>
        <v/>
      </c>
      <c r="F350" s="17" t="str">
        <f>IF(C350="","",SUMIFS(M.1[Số tiền đã trả],M.1[Lọc ngày BC công nợ],1,M.1[Tên nhà cung cấp],C350))</f>
        <v/>
      </c>
      <c r="G350" s="17" t="str">
        <f t="shared" si="18"/>
        <v/>
      </c>
      <c r="H350" s="65"/>
    </row>
    <row r="351" spans="2:8" ht="27.75" customHeight="1" x14ac:dyDescent="0.2">
      <c r="B351" s="52" t="str">
        <f t="shared" si="17"/>
        <v/>
      </c>
      <c r="C351" s="17" t="str">
        <f>IF('Danh Sách Nhà Cung Cấp'!C138="","",'Danh Sách Nhà Cung Cấp'!C138)</f>
        <v/>
      </c>
      <c r="D351" s="17" t="str">
        <f>IF(C351="","",INDEX(D.3[Nợ phải trả
(Số dư đầu kỳ)],B351)+SUMIFS(M.1[Giá có thuế],M.1[Lọc ngày BC công nợ],0,M.1[Tên nhà cung cấp],C351)-SUMIFS(M.1[Số tiền đã trả],M.1[Lọc ngày BC công nợ],0,M.1[Tên nhà cung cấp],C351))</f>
        <v/>
      </c>
      <c r="E351" s="17" t="str">
        <f>IF(C351="","",SUMIFS(M.1[Giá có thuế],M.1[Lọc ngày BC công nợ],1,M.1[Tên nhà cung cấp],C351))</f>
        <v/>
      </c>
      <c r="F351" s="17" t="str">
        <f>IF(C351="","",SUMIFS(M.1[Số tiền đã trả],M.1[Lọc ngày BC công nợ],1,M.1[Tên nhà cung cấp],C351))</f>
        <v/>
      </c>
      <c r="G351" s="17" t="str">
        <f t="shared" si="18"/>
        <v/>
      </c>
      <c r="H351" s="65"/>
    </row>
    <row r="352" spans="2:8" ht="27.75" customHeight="1" x14ac:dyDescent="0.2">
      <c r="B352" s="52" t="str">
        <f t="shared" si="17"/>
        <v/>
      </c>
      <c r="C352" s="17" t="str">
        <f>IF('Danh Sách Nhà Cung Cấp'!C139="","",'Danh Sách Nhà Cung Cấp'!C139)</f>
        <v/>
      </c>
      <c r="D352" s="17" t="str">
        <f>IF(C352="","",INDEX(D.3[Nợ phải trả
(Số dư đầu kỳ)],B352)+SUMIFS(M.1[Giá có thuế],M.1[Lọc ngày BC công nợ],0,M.1[Tên nhà cung cấp],C352)-SUMIFS(M.1[Số tiền đã trả],M.1[Lọc ngày BC công nợ],0,M.1[Tên nhà cung cấp],C352))</f>
        <v/>
      </c>
      <c r="E352" s="17" t="str">
        <f>IF(C352="","",SUMIFS(M.1[Giá có thuế],M.1[Lọc ngày BC công nợ],1,M.1[Tên nhà cung cấp],C352))</f>
        <v/>
      </c>
      <c r="F352" s="17" t="str">
        <f>IF(C352="","",SUMIFS(M.1[Số tiền đã trả],M.1[Lọc ngày BC công nợ],1,M.1[Tên nhà cung cấp],C352))</f>
        <v/>
      </c>
      <c r="G352" s="17" t="str">
        <f t="shared" si="18"/>
        <v/>
      </c>
      <c r="H352" s="65"/>
    </row>
    <row r="353" spans="2:8" ht="27.75" customHeight="1" x14ac:dyDescent="0.2">
      <c r="B353" s="52" t="str">
        <f t="shared" si="17"/>
        <v/>
      </c>
      <c r="C353" s="17" t="str">
        <f>IF('Danh Sách Nhà Cung Cấp'!C140="","",'Danh Sách Nhà Cung Cấp'!C140)</f>
        <v/>
      </c>
      <c r="D353" s="17" t="str">
        <f>IF(C353="","",INDEX(D.3[Nợ phải trả
(Số dư đầu kỳ)],B353)+SUMIFS(M.1[Giá có thuế],M.1[Lọc ngày BC công nợ],0,M.1[Tên nhà cung cấp],C353)-SUMIFS(M.1[Số tiền đã trả],M.1[Lọc ngày BC công nợ],0,M.1[Tên nhà cung cấp],C353))</f>
        <v/>
      </c>
      <c r="E353" s="17" t="str">
        <f>IF(C353="","",SUMIFS(M.1[Giá có thuế],M.1[Lọc ngày BC công nợ],1,M.1[Tên nhà cung cấp],C353))</f>
        <v/>
      </c>
      <c r="F353" s="17" t="str">
        <f>IF(C353="","",SUMIFS(M.1[Số tiền đã trả],M.1[Lọc ngày BC công nợ],1,M.1[Tên nhà cung cấp],C353))</f>
        <v/>
      </c>
      <c r="G353" s="17" t="str">
        <f t="shared" si="18"/>
        <v/>
      </c>
      <c r="H353" s="65"/>
    </row>
    <row r="354" spans="2:8" ht="27.75" customHeight="1" x14ac:dyDescent="0.2">
      <c r="B354" s="52" t="str">
        <f t="shared" si="17"/>
        <v/>
      </c>
      <c r="C354" s="17" t="str">
        <f>IF('Danh Sách Nhà Cung Cấp'!C141="","",'Danh Sách Nhà Cung Cấp'!C141)</f>
        <v/>
      </c>
      <c r="D354" s="17" t="str">
        <f>IF(C354="","",INDEX(D.3[Nợ phải trả
(Số dư đầu kỳ)],B354)+SUMIFS(M.1[Giá có thuế],M.1[Lọc ngày BC công nợ],0,M.1[Tên nhà cung cấp],C354)-SUMIFS(M.1[Số tiền đã trả],M.1[Lọc ngày BC công nợ],0,M.1[Tên nhà cung cấp],C354))</f>
        <v/>
      </c>
      <c r="E354" s="17" t="str">
        <f>IF(C354="","",SUMIFS(M.1[Giá có thuế],M.1[Lọc ngày BC công nợ],1,M.1[Tên nhà cung cấp],C354))</f>
        <v/>
      </c>
      <c r="F354" s="17" t="str">
        <f>IF(C354="","",SUMIFS(M.1[Số tiền đã trả],M.1[Lọc ngày BC công nợ],1,M.1[Tên nhà cung cấp],C354))</f>
        <v/>
      </c>
      <c r="G354" s="17" t="str">
        <f t="shared" si="18"/>
        <v/>
      </c>
      <c r="H354" s="65"/>
    </row>
    <row r="355" spans="2:8" ht="27.75" customHeight="1" x14ac:dyDescent="0.2">
      <c r="B355" s="52" t="str">
        <f t="shared" si="17"/>
        <v/>
      </c>
      <c r="C355" s="17" t="str">
        <f>IF('Danh Sách Nhà Cung Cấp'!C142="","",'Danh Sách Nhà Cung Cấp'!C142)</f>
        <v/>
      </c>
      <c r="D355" s="17" t="str">
        <f>IF(C355="","",INDEX(D.3[Nợ phải trả
(Số dư đầu kỳ)],B355)+SUMIFS(M.1[Giá có thuế],M.1[Lọc ngày BC công nợ],0,M.1[Tên nhà cung cấp],C355)-SUMIFS(M.1[Số tiền đã trả],M.1[Lọc ngày BC công nợ],0,M.1[Tên nhà cung cấp],C355))</f>
        <v/>
      </c>
      <c r="E355" s="17" t="str">
        <f>IF(C355="","",SUMIFS(M.1[Giá có thuế],M.1[Lọc ngày BC công nợ],1,M.1[Tên nhà cung cấp],C355))</f>
        <v/>
      </c>
      <c r="F355" s="17" t="str">
        <f>IF(C355="","",SUMIFS(M.1[Số tiền đã trả],M.1[Lọc ngày BC công nợ],1,M.1[Tên nhà cung cấp],C355))</f>
        <v/>
      </c>
      <c r="G355" s="17" t="str">
        <f t="shared" si="18"/>
        <v/>
      </c>
      <c r="H355" s="65"/>
    </row>
    <row r="356" spans="2:8" ht="27.75" customHeight="1" x14ac:dyDescent="0.2">
      <c r="B356" s="52" t="str">
        <f t="shared" si="17"/>
        <v/>
      </c>
      <c r="C356" s="17" t="str">
        <f>IF('Danh Sách Nhà Cung Cấp'!C143="","",'Danh Sách Nhà Cung Cấp'!C143)</f>
        <v/>
      </c>
      <c r="D356" s="17" t="str">
        <f>IF(C356="","",INDEX(D.3[Nợ phải trả
(Số dư đầu kỳ)],B356)+SUMIFS(M.1[Giá có thuế],M.1[Lọc ngày BC công nợ],0,M.1[Tên nhà cung cấp],C356)-SUMIFS(M.1[Số tiền đã trả],M.1[Lọc ngày BC công nợ],0,M.1[Tên nhà cung cấp],C356))</f>
        <v/>
      </c>
      <c r="E356" s="17" t="str">
        <f>IF(C356="","",SUMIFS(M.1[Giá có thuế],M.1[Lọc ngày BC công nợ],1,M.1[Tên nhà cung cấp],C356))</f>
        <v/>
      </c>
      <c r="F356" s="17" t="str">
        <f>IF(C356="","",SUMIFS(M.1[Số tiền đã trả],M.1[Lọc ngày BC công nợ],1,M.1[Tên nhà cung cấp],C356))</f>
        <v/>
      </c>
      <c r="G356" s="17" t="str">
        <f t="shared" si="18"/>
        <v/>
      </c>
      <c r="H356" s="65"/>
    </row>
    <row r="357" spans="2:8" ht="27.75" customHeight="1" x14ac:dyDescent="0.2">
      <c r="B357" s="52" t="str">
        <f t="shared" si="17"/>
        <v/>
      </c>
      <c r="C357" s="17" t="str">
        <f>IF('Danh Sách Nhà Cung Cấp'!C144="","",'Danh Sách Nhà Cung Cấp'!C144)</f>
        <v/>
      </c>
      <c r="D357" s="17" t="str">
        <f>IF(C357="","",INDEX(D.3[Nợ phải trả
(Số dư đầu kỳ)],B357)+SUMIFS(M.1[Giá có thuế],M.1[Lọc ngày BC công nợ],0,M.1[Tên nhà cung cấp],C357)-SUMIFS(M.1[Số tiền đã trả],M.1[Lọc ngày BC công nợ],0,M.1[Tên nhà cung cấp],C357))</f>
        <v/>
      </c>
      <c r="E357" s="17" t="str">
        <f>IF(C357="","",SUMIFS(M.1[Giá có thuế],M.1[Lọc ngày BC công nợ],1,M.1[Tên nhà cung cấp],C357))</f>
        <v/>
      </c>
      <c r="F357" s="17" t="str">
        <f>IF(C357="","",SUMIFS(M.1[Số tiền đã trả],M.1[Lọc ngày BC công nợ],1,M.1[Tên nhà cung cấp],C357))</f>
        <v/>
      </c>
      <c r="G357" s="17" t="str">
        <f t="shared" si="18"/>
        <v/>
      </c>
      <c r="H357" s="65"/>
    </row>
    <row r="358" spans="2:8" ht="27.75" customHeight="1" x14ac:dyDescent="0.2">
      <c r="B358" s="52" t="str">
        <f t="shared" si="17"/>
        <v/>
      </c>
      <c r="C358" s="17" t="str">
        <f>IF('Danh Sách Nhà Cung Cấp'!C145="","",'Danh Sách Nhà Cung Cấp'!C145)</f>
        <v/>
      </c>
      <c r="D358" s="17" t="str">
        <f>IF(C358="","",INDEX(D.3[Nợ phải trả
(Số dư đầu kỳ)],B358)+SUMIFS(M.1[Giá có thuế],M.1[Lọc ngày BC công nợ],0,M.1[Tên nhà cung cấp],C358)-SUMIFS(M.1[Số tiền đã trả],M.1[Lọc ngày BC công nợ],0,M.1[Tên nhà cung cấp],C358))</f>
        <v/>
      </c>
      <c r="E358" s="17" t="str">
        <f>IF(C358="","",SUMIFS(M.1[Giá có thuế],M.1[Lọc ngày BC công nợ],1,M.1[Tên nhà cung cấp],C358))</f>
        <v/>
      </c>
      <c r="F358" s="17" t="str">
        <f>IF(C358="","",SUMIFS(M.1[Số tiền đã trả],M.1[Lọc ngày BC công nợ],1,M.1[Tên nhà cung cấp],C358))</f>
        <v/>
      </c>
      <c r="G358" s="17" t="str">
        <f t="shared" si="18"/>
        <v/>
      </c>
      <c r="H358" s="65"/>
    </row>
    <row r="359" spans="2:8" ht="27.75" customHeight="1" x14ac:dyDescent="0.2">
      <c r="B359" s="52" t="str">
        <f t="shared" si="17"/>
        <v/>
      </c>
      <c r="C359" s="17" t="str">
        <f>IF('Danh Sách Nhà Cung Cấp'!C146="","",'Danh Sách Nhà Cung Cấp'!C146)</f>
        <v/>
      </c>
      <c r="D359" s="17" t="str">
        <f>IF(C359="","",INDEX(D.3[Nợ phải trả
(Số dư đầu kỳ)],B359)+SUMIFS(M.1[Giá có thuế],M.1[Lọc ngày BC công nợ],0,M.1[Tên nhà cung cấp],C359)-SUMIFS(M.1[Số tiền đã trả],M.1[Lọc ngày BC công nợ],0,M.1[Tên nhà cung cấp],C359))</f>
        <v/>
      </c>
      <c r="E359" s="17" t="str">
        <f>IF(C359="","",SUMIFS(M.1[Giá có thuế],M.1[Lọc ngày BC công nợ],1,M.1[Tên nhà cung cấp],C359))</f>
        <v/>
      </c>
      <c r="F359" s="17" t="str">
        <f>IF(C359="","",SUMIFS(M.1[Số tiền đã trả],M.1[Lọc ngày BC công nợ],1,M.1[Tên nhà cung cấp],C359))</f>
        <v/>
      </c>
      <c r="G359" s="17" t="str">
        <f t="shared" si="18"/>
        <v/>
      </c>
      <c r="H359" s="65"/>
    </row>
    <row r="360" spans="2:8" ht="27.75" customHeight="1" x14ac:dyDescent="0.2">
      <c r="B360" s="52" t="str">
        <f t="shared" si="17"/>
        <v/>
      </c>
      <c r="C360" s="17" t="str">
        <f>IF('Danh Sách Nhà Cung Cấp'!C147="","",'Danh Sách Nhà Cung Cấp'!C147)</f>
        <v/>
      </c>
      <c r="D360" s="17" t="str">
        <f>IF(C360="","",INDEX(D.3[Nợ phải trả
(Số dư đầu kỳ)],B360)+SUMIFS(M.1[Giá có thuế],M.1[Lọc ngày BC công nợ],0,M.1[Tên nhà cung cấp],C360)-SUMIFS(M.1[Số tiền đã trả],M.1[Lọc ngày BC công nợ],0,M.1[Tên nhà cung cấp],C360))</f>
        <v/>
      </c>
      <c r="E360" s="17" t="str">
        <f>IF(C360="","",SUMIFS(M.1[Giá có thuế],M.1[Lọc ngày BC công nợ],1,M.1[Tên nhà cung cấp],C360))</f>
        <v/>
      </c>
      <c r="F360" s="17" t="str">
        <f>IF(C360="","",SUMIFS(M.1[Số tiền đã trả],M.1[Lọc ngày BC công nợ],1,M.1[Tên nhà cung cấp],C360))</f>
        <v/>
      </c>
      <c r="G360" s="17" t="str">
        <f t="shared" si="18"/>
        <v/>
      </c>
      <c r="H360" s="65"/>
    </row>
    <row r="361" spans="2:8" ht="27.75" customHeight="1" x14ac:dyDescent="0.2">
      <c r="B361" s="52" t="str">
        <f t="shared" si="17"/>
        <v/>
      </c>
      <c r="C361" s="17" t="str">
        <f>IF('Danh Sách Nhà Cung Cấp'!C148="","",'Danh Sách Nhà Cung Cấp'!C148)</f>
        <v/>
      </c>
      <c r="D361" s="17" t="str">
        <f>IF(C361="","",INDEX(D.3[Nợ phải trả
(Số dư đầu kỳ)],B361)+SUMIFS(M.1[Giá có thuế],M.1[Lọc ngày BC công nợ],0,M.1[Tên nhà cung cấp],C361)-SUMIFS(M.1[Số tiền đã trả],M.1[Lọc ngày BC công nợ],0,M.1[Tên nhà cung cấp],C361))</f>
        <v/>
      </c>
      <c r="E361" s="17" t="str">
        <f>IF(C361="","",SUMIFS(M.1[Giá có thuế],M.1[Lọc ngày BC công nợ],1,M.1[Tên nhà cung cấp],C361))</f>
        <v/>
      </c>
      <c r="F361" s="17" t="str">
        <f>IF(C361="","",SUMIFS(M.1[Số tiền đã trả],M.1[Lọc ngày BC công nợ],1,M.1[Tên nhà cung cấp],C361))</f>
        <v/>
      </c>
      <c r="G361" s="17" t="str">
        <f t="shared" si="18"/>
        <v/>
      </c>
      <c r="H361" s="65"/>
    </row>
    <row r="362" spans="2:8" ht="27.75" customHeight="1" x14ac:dyDescent="0.2">
      <c r="B362" s="52" t="str">
        <f t="shared" si="17"/>
        <v/>
      </c>
      <c r="C362" s="17" t="str">
        <f>IF('Danh Sách Nhà Cung Cấp'!C149="","",'Danh Sách Nhà Cung Cấp'!C149)</f>
        <v/>
      </c>
      <c r="D362" s="17" t="str">
        <f>IF(C362="","",INDEX(D.3[Nợ phải trả
(Số dư đầu kỳ)],B362)+SUMIFS(M.1[Giá có thuế],M.1[Lọc ngày BC công nợ],0,M.1[Tên nhà cung cấp],C362)-SUMIFS(M.1[Số tiền đã trả],M.1[Lọc ngày BC công nợ],0,M.1[Tên nhà cung cấp],C362))</f>
        <v/>
      </c>
      <c r="E362" s="17" t="str">
        <f>IF(C362="","",SUMIFS(M.1[Giá có thuế],M.1[Lọc ngày BC công nợ],1,M.1[Tên nhà cung cấp],C362))</f>
        <v/>
      </c>
      <c r="F362" s="17" t="str">
        <f>IF(C362="","",SUMIFS(M.1[Số tiền đã trả],M.1[Lọc ngày BC công nợ],1,M.1[Tên nhà cung cấp],C362))</f>
        <v/>
      </c>
      <c r="G362" s="17" t="str">
        <f t="shared" si="18"/>
        <v/>
      </c>
      <c r="H362" s="65"/>
    </row>
    <row r="363" spans="2:8" ht="27.75" customHeight="1" x14ac:dyDescent="0.2">
      <c r="B363" s="52" t="str">
        <f t="shared" si="17"/>
        <v/>
      </c>
      <c r="C363" s="17" t="str">
        <f>IF('Danh Sách Nhà Cung Cấp'!C150="","",'Danh Sách Nhà Cung Cấp'!C150)</f>
        <v/>
      </c>
      <c r="D363" s="17" t="str">
        <f>IF(C363="","",INDEX(D.3[Nợ phải trả
(Số dư đầu kỳ)],B363)+SUMIFS(M.1[Giá có thuế],M.1[Lọc ngày BC công nợ],0,M.1[Tên nhà cung cấp],C363)-SUMIFS(M.1[Số tiền đã trả],M.1[Lọc ngày BC công nợ],0,M.1[Tên nhà cung cấp],C363))</f>
        <v/>
      </c>
      <c r="E363" s="17" t="str">
        <f>IF(C363="","",SUMIFS(M.1[Giá có thuế],M.1[Lọc ngày BC công nợ],1,M.1[Tên nhà cung cấp],C363))</f>
        <v/>
      </c>
      <c r="F363" s="17" t="str">
        <f>IF(C363="","",SUMIFS(M.1[Số tiền đã trả],M.1[Lọc ngày BC công nợ],1,M.1[Tên nhà cung cấp],C363))</f>
        <v/>
      </c>
      <c r="G363" s="17" t="str">
        <f t="shared" si="18"/>
        <v/>
      </c>
      <c r="H363" s="65"/>
    </row>
    <row r="364" spans="2:8" ht="27.75" customHeight="1" x14ac:dyDescent="0.2">
      <c r="B364" s="52" t="str">
        <f t="shared" si="17"/>
        <v/>
      </c>
      <c r="C364" s="17" t="str">
        <f>IF('Danh Sách Nhà Cung Cấp'!C151="","",'Danh Sách Nhà Cung Cấp'!C151)</f>
        <v/>
      </c>
      <c r="D364" s="17" t="str">
        <f>IF(C364="","",INDEX(D.3[Nợ phải trả
(Số dư đầu kỳ)],B364)+SUMIFS(M.1[Giá có thuế],M.1[Lọc ngày BC công nợ],0,M.1[Tên nhà cung cấp],C364)-SUMIFS(M.1[Số tiền đã trả],M.1[Lọc ngày BC công nợ],0,M.1[Tên nhà cung cấp],C364))</f>
        <v/>
      </c>
      <c r="E364" s="17" t="str">
        <f>IF(C364="","",SUMIFS(M.1[Giá có thuế],M.1[Lọc ngày BC công nợ],1,M.1[Tên nhà cung cấp],C364))</f>
        <v/>
      </c>
      <c r="F364" s="17" t="str">
        <f>IF(C364="","",SUMIFS(M.1[Số tiền đã trả],M.1[Lọc ngày BC công nợ],1,M.1[Tên nhà cung cấp],C364))</f>
        <v/>
      </c>
      <c r="G364" s="17" t="str">
        <f t="shared" si="18"/>
        <v/>
      </c>
      <c r="H364" s="65"/>
    </row>
    <row r="365" spans="2:8" ht="27.75" customHeight="1" x14ac:dyDescent="0.2">
      <c r="B365" s="52" t="str">
        <f t="shared" si="17"/>
        <v/>
      </c>
      <c r="C365" s="17" t="str">
        <f>IF('Danh Sách Nhà Cung Cấp'!C152="","",'Danh Sách Nhà Cung Cấp'!C152)</f>
        <v/>
      </c>
      <c r="D365" s="17" t="str">
        <f>IF(C365="","",INDEX(D.3[Nợ phải trả
(Số dư đầu kỳ)],B365)+SUMIFS(M.1[Giá có thuế],M.1[Lọc ngày BC công nợ],0,M.1[Tên nhà cung cấp],C365)-SUMIFS(M.1[Số tiền đã trả],M.1[Lọc ngày BC công nợ],0,M.1[Tên nhà cung cấp],C365))</f>
        <v/>
      </c>
      <c r="E365" s="17" t="str">
        <f>IF(C365="","",SUMIFS(M.1[Giá có thuế],M.1[Lọc ngày BC công nợ],1,M.1[Tên nhà cung cấp],C365))</f>
        <v/>
      </c>
      <c r="F365" s="17" t="str">
        <f>IF(C365="","",SUMIFS(M.1[Số tiền đã trả],M.1[Lọc ngày BC công nợ],1,M.1[Tên nhà cung cấp],C365))</f>
        <v/>
      </c>
      <c r="G365" s="17" t="str">
        <f t="shared" si="18"/>
        <v/>
      </c>
      <c r="H365" s="65"/>
    </row>
    <row r="366" spans="2:8" ht="27.75" customHeight="1" x14ac:dyDescent="0.2">
      <c r="B366" s="52" t="str">
        <f t="shared" si="17"/>
        <v/>
      </c>
      <c r="C366" s="17" t="str">
        <f>IF('Danh Sách Nhà Cung Cấp'!C153="","",'Danh Sách Nhà Cung Cấp'!C153)</f>
        <v/>
      </c>
      <c r="D366" s="17" t="str">
        <f>IF(C366="","",INDEX(D.3[Nợ phải trả
(Số dư đầu kỳ)],B366)+SUMIFS(M.1[Giá có thuế],M.1[Lọc ngày BC công nợ],0,M.1[Tên nhà cung cấp],C366)-SUMIFS(M.1[Số tiền đã trả],M.1[Lọc ngày BC công nợ],0,M.1[Tên nhà cung cấp],C366))</f>
        <v/>
      </c>
      <c r="E366" s="17" t="str">
        <f>IF(C366="","",SUMIFS(M.1[Giá có thuế],M.1[Lọc ngày BC công nợ],1,M.1[Tên nhà cung cấp],C366))</f>
        <v/>
      </c>
      <c r="F366" s="17" t="str">
        <f>IF(C366="","",SUMIFS(M.1[Số tiền đã trả],M.1[Lọc ngày BC công nợ],1,M.1[Tên nhà cung cấp],C366))</f>
        <v/>
      </c>
      <c r="G366" s="17" t="str">
        <f t="shared" si="18"/>
        <v/>
      </c>
      <c r="H366" s="65"/>
    </row>
    <row r="367" spans="2:8" ht="27.75" customHeight="1" x14ac:dyDescent="0.2">
      <c r="B367" s="52" t="str">
        <f t="shared" si="17"/>
        <v/>
      </c>
      <c r="C367" s="17" t="str">
        <f>IF('Danh Sách Nhà Cung Cấp'!C154="","",'Danh Sách Nhà Cung Cấp'!C154)</f>
        <v/>
      </c>
      <c r="D367" s="17" t="str">
        <f>IF(C367="","",INDEX(D.3[Nợ phải trả
(Số dư đầu kỳ)],B367)+SUMIFS(M.1[Giá có thuế],M.1[Lọc ngày BC công nợ],0,M.1[Tên nhà cung cấp],C367)-SUMIFS(M.1[Số tiền đã trả],M.1[Lọc ngày BC công nợ],0,M.1[Tên nhà cung cấp],C367))</f>
        <v/>
      </c>
      <c r="E367" s="17" t="str">
        <f>IF(C367="","",SUMIFS(M.1[Giá có thuế],M.1[Lọc ngày BC công nợ],1,M.1[Tên nhà cung cấp],C367))</f>
        <v/>
      </c>
      <c r="F367" s="17" t="str">
        <f>IF(C367="","",SUMIFS(M.1[Số tiền đã trả],M.1[Lọc ngày BC công nợ],1,M.1[Tên nhà cung cấp],C367))</f>
        <v/>
      </c>
      <c r="G367" s="17" t="str">
        <f t="shared" si="18"/>
        <v/>
      </c>
      <c r="H367" s="65"/>
    </row>
    <row r="368" spans="2:8" ht="27.75" customHeight="1" x14ac:dyDescent="0.2">
      <c r="B368" s="52" t="str">
        <f t="shared" si="17"/>
        <v/>
      </c>
      <c r="C368" s="17" t="str">
        <f>IF('Danh Sách Nhà Cung Cấp'!C155="","",'Danh Sách Nhà Cung Cấp'!C155)</f>
        <v/>
      </c>
      <c r="D368" s="17" t="str">
        <f>IF(C368="","",INDEX(D.3[Nợ phải trả
(Số dư đầu kỳ)],B368)+SUMIFS(M.1[Giá có thuế],M.1[Lọc ngày BC công nợ],0,M.1[Tên nhà cung cấp],C368)-SUMIFS(M.1[Số tiền đã trả],M.1[Lọc ngày BC công nợ],0,M.1[Tên nhà cung cấp],C368))</f>
        <v/>
      </c>
      <c r="E368" s="17" t="str">
        <f>IF(C368="","",SUMIFS(M.1[Giá có thuế],M.1[Lọc ngày BC công nợ],1,M.1[Tên nhà cung cấp],C368))</f>
        <v/>
      </c>
      <c r="F368" s="17" t="str">
        <f>IF(C368="","",SUMIFS(M.1[Số tiền đã trả],M.1[Lọc ngày BC công nợ],1,M.1[Tên nhà cung cấp],C368))</f>
        <v/>
      </c>
      <c r="G368" s="17" t="str">
        <f t="shared" si="18"/>
        <v/>
      </c>
      <c r="H368" s="65"/>
    </row>
    <row r="369" spans="2:8" ht="27.75" customHeight="1" x14ac:dyDescent="0.2">
      <c r="B369" s="52" t="str">
        <f t="shared" si="17"/>
        <v/>
      </c>
      <c r="C369" s="17" t="str">
        <f>IF('Danh Sách Nhà Cung Cấp'!C156="","",'Danh Sách Nhà Cung Cấp'!C156)</f>
        <v/>
      </c>
      <c r="D369" s="17" t="str">
        <f>IF(C369="","",INDEX(D.3[Nợ phải trả
(Số dư đầu kỳ)],B369)+SUMIFS(M.1[Giá có thuế],M.1[Lọc ngày BC công nợ],0,M.1[Tên nhà cung cấp],C369)-SUMIFS(M.1[Số tiền đã trả],M.1[Lọc ngày BC công nợ],0,M.1[Tên nhà cung cấp],C369))</f>
        <v/>
      </c>
      <c r="E369" s="17" t="str">
        <f>IF(C369="","",SUMIFS(M.1[Giá có thuế],M.1[Lọc ngày BC công nợ],1,M.1[Tên nhà cung cấp],C369))</f>
        <v/>
      </c>
      <c r="F369" s="17" t="str">
        <f>IF(C369="","",SUMIFS(M.1[Số tiền đã trả],M.1[Lọc ngày BC công nợ],1,M.1[Tên nhà cung cấp],C369))</f>
        <v/>
      </c>
      <c r="G369" s="17" t="str">
        <f t="shared" si="18"/>
        <v/>
      </c>
      <c r="H369" s="65"/>
    </row>
    <row r="370" spans="2:8" ht="27.75" customHeight="1" x14ac:dyDescent="0.2">
      <c r="B370" s="52" t="str">
        <f t="shared" si="17"/>
        <v/>
      </c>
      <c r="C370" s="17" t="str">
        <f>IF('Danh Sách Nhà Cung Cấp'!C157="","",'Danh Sách Nhà Cung Cấp'!C157)</f>
        <v/>
      </c>
      <c r="D370" s="17" t="str">
        <f>IF(C370="","",INDEX(D.3[Nợ phải trả
(Số dư đầu kỳ)],B370)+SUMIFS(M.1[Giá có thuế],M.1[Lọc ngày BC công nợ],0,M.1[Tên nhà cung cấp],C370)-SUMIFS(M.1[Số tiền đã trả],M.1[Lọc ngày BC công nợ],0,M.1[Tên nhà cung cấp],C370))</f>
        <v/>
      </c>
      <c r="E370" s="17" t="str">
        <f>IF(C370="","",SUMIFS(M.1[Giá có thuế],M.1[Lọc ngày BC công nợ],1,M.1[Tên nhà cung cấp],C370))</f>
        <v/>
      </c>
      <c r="F370" s="17" t="str">
        <f>IF(C370="","",SUMIFS(M.1[Số tiền đã trả],M.1[Lọc ngày BC công nợ],1,M.1[Tên nhà cung cấp],C370))</f>
        <v/>
      </c>
      <c r="G370" s="17" t="str">
        <f t="shared" si="18"/>
        <v/>
      </c>
      <c r="H370" s="65"/>
    </row>
    <row r="371" spans="2:8" ht="27.75" customHeight="1" x14ac:dyDescent="0.2">
      <c r="B371" s="52" t="str">
        <f t="shared" si="17"/>
        <v/>
      </c>
      <c r="C371" s="17" t="str">
        <f>IF('Danh Sách Nhà Cung Cấp'!C158="","",'Danh Sách Nhà Cung Cấp'!C158)</f>
        <v/>
      </c>
      <c r="D371" s="17" t="str">
        <f>IF(C371="","",INDEX(D.3[Nợ phải trả
(Số dư đầu kỳ)],B371)+SUMIFS(M.1[Giá có thuế],M.1[Lọc ngày BC công nợ],0,M.1[Tên nhà cung cấp],C371)-SUMIFS(M.1[Số tiền đã trả],M.1[Lọc ngày BC công nợ],0,M.1[Tên nhà cung cấp],C371))</f>
        <v/>
      </c>
      <c r="E371" s="17" t="str">
        <f>IF(C371="","",SUMIFS(M.1[Giá có thuế],M.1[Lọc ngày BC công nợ],1,M.1[Tên nhà cung cấp],C371))</f>
        <v/>
      </c>
      <c r="F371" s="17" t="str">
        <f>IF(C371="","",SUMIFS(M.1[Số tiền đã trả],M.1[Lọc ngày BC công nợ],1,M.1[Tên nhà cung cấp],C371))</f>
        <v/>
      </c>
      <c r="G371" s="17" t="str">
        <f t="shared" si="18"/>
        <v/>
      </c>
      <c r="H371" s="65"/>
    </row>
    <row r="372" spans="2:8" ht="27.75" customHeight="1" x14ac:dyDescent="0.2">
      <c r="B372" s="52" t="str">
        <f t="shared" si="17"/>
        <v/>
      </c>
      <c r="C372" s="17" t="str">
        <f>IF('Danh Sách Nhà Cung Cấp'!C159="","",'Danh Sách Nhà Cung Cấp'!C159)</f>
        <v/>
      </c>
      <c r="D372" s="17" t="str">
        <f>IF(C372="","",INDEX(D.3[Nợ phải trả
(Số dư đầu kỳ)],B372)+SUMIFS(M.1[Giá có thuế],M.1[Lọc ngày BC công nợ],0,M.1[Tên nhà cung cấp],C372)-SUMIFS(M.1[Số tiền đã trả],M.1[Lọc ngày BC công nợ],0,M.1[Tên nhà cung cấp],C372))</f>
        <v/>
      </c>
      <c r="E372" s="17" t="str">
        <f>IF(C372="","",SUMIFS(M.1[Giá có thuế],M.1[Lọc ngày BC công nợ],1,M.1[Tên nhà cung cấp],C372))</f>
        <v/>
      </c>
      <c r="F372" s="17" t="str">
        <f>IF(C372="","",SUMIFS(M.1[Số tiền đã trả],M.1[Lọc ngày BC công nợ],1,M.1[Tên nhà cung cấp],C372))</f>
        <v/>
      </c>
      <c r="G372" s="17" t="str">
        <f t="shared" si="18"/>
        <v/>
      </c>
      <c r="H372" s="65"/>
    </row>
    <row r="373" spans="2:8" ht="27.75" customHeight="1" x14ac:dyDescent="0.2">
      <c r="B373" s="52" t="str">
        <f t="shared" si="17"/>
        <v/>
      </c>
      <c r="C373" s="17" t="str">
        <f>IF('Danh Sách Nhà Cung Cấp'!C160="","",'Danh Sách Nhà Cung Cấp'!C160)</f>
        <v/>
      </c>
      <c r="D373" s="17" t="str">
        <f>IF(C373="","",INDEX(D.3[Nợ phải trả
(Số dư đầu kỳ)],B373)+SUMIFS(M.1[Giá có thuế],M.1[Lọc ngày BC công nợ],0,M.1[Tên nhà cung cấp],C373)-SUMIFS(M.1[Số tiền đã trả],M.1[Lọc ngày BC công nợ],0,M.1[Tên nhà cung cấp],C373))</f>
        <v/>
      </c>
      <c r="E373" s="17" t="str">
        <f>IF(C373="","",SUMIFS(M.1[Giá có thuế],M.1[Lọc ngày BC công nợ],1,M.1[Tên nhà cung cấp],C373))</f>
        <v/>
      </c>
      <c r="F373" s="17" t="str">
        <f>IF(C373="","",SUMIFS(M.1[Số tiền đã trả],M.1[Lọc ngày BC công nợ],1,M.1[Tên nhà cung cấp],C373))</f>
        <v/>
      </c>
      <c r="G373" s="17" t="str">
        <f t="shared" si="18"/>
        <v/>
      </c>
      <c r="H373" s="65"/>
    </row>
    <row r="374" spans="2:8" ht="27.75" customHeight="1" x14ac:dyDescent="0.2">
      <c r="B374" s="52" t="str">
        <f t="shared" si="17"/>
        <v/>
      </c>
      <c r="C374" s="17" t="str">
        <f>IF('Danh Sách Nhà Cung Cấp'!C161="","",'Danh Sách Nhà Cung Cấp'!C161)</f>
        <v/>
      </c>
      <c r="D374" s="17" t="str">
        <f>IF(C374="","",INDEX(D.3[Nợ phải trả
(Số dư đầu kỳ)],B374)+SUMIFS(M.1[Giá có thuế],M.1[Lọc ngày BC công nợ],0,M.1[Tên nhà cung cấp],C374)-SUMIFS(M.1[Số tiền đã trả],M.1[Lọc ngày BC công nợ],0,M.1[Tên nhà cung cấp],C374))</f>
        <v/>
      </c>
      <c r="E374" s="17" t="str">
        <f>IF(C374="","",SUMIFS(M.1[Giá có thuế],M.1[Lọc ngày BC công nợ],1,M.1[Tên nhà cung cấp],C374))</f>
        <v/>
      </c>
      <c r="F374" s="17" t="str">
        <f>IF(C374="","",SUMIFS(M.1[Số tiền đã trả],M.1[Lọc ngày BC công nợ],1,M.1[Tên nhà cung cấp],C374))</f>
        <v/>
      </c>
      <c r="G374" s="17" t="str">
        <f t="shared" si="18"/>
        <v/>
      </c>
      <c r="H374" s="65"/>
    </row>
    <row r="375" spans="2:8" ht="27.75" customHeight="1" x14ac:dyDescent="0.2">
      <c r="B375" s="52" t="str">
        <f t="shared" si="17"/>
        <v/>
      </c>
      <c r="C375" s="17" t="str">
        <f>IF('Danh Sách Nhà Cung Cấp'!C162="","",'Danh Sách Nhà Cung Cấp'!C162)</f>
        <v/>
      </c>
      <c r="D375" s="17" t="str">
        <f>IF(C375="","",INDEX(D.3[Nợ phải trả
(Số dư đầu kỳ)],B375)+SUMIFS(M.1[Giá có thuế],M.1[Lọc ngày BC công nợ],0,M.1[Tên nhà cung cấp],C375)-SUMIFS(M.1[Số tiền đã trả],M.1[Lọc ngày BC công nợ],0,M.1[Tên nhà cung cấp],C375))</f>
        <v/>
      </c>
      <c r="E375" s="17" t="str">
        <f>IF(C375="","",SUMIFS(M.1[Giá có thuế],M.1[Lọc ngày BC công nợ],1,M.1[Tên nhà cung cấp],C375))</f>
        <v/>
      </c>
      <c r="F375" s="17" t="str">
        <f>IF(C375="","",SUMIFS(M.1[Số tiền đã trả],M.1[Lọc ngày BC công nợ],1,M.1[Tên nhà cung cấp],C375))</f>
        <v/>
      </c>
      <c r="G375" s="17" t="str">
        <f t="shared" si="18"/>
        <v/>
      </c>
      <c r="H375" s="65"/>
    </row>
    <row r="376" spans="2:8" ht="27.75" customHeight="1" x14ac:dyDescent="0.2">
      <c r="B376" s="52" t="str">
        <f t="shared" ref="B376:B407" si="19">IF(C376="","",ROW(A376)-210)</f>
        <v/>
      </c>
      <c r="C376" s="17" t="str">
        <f>IF('Danh Sách Nhà Cung Cấp'!C163="","",'Danh Sách Nhà Cung Cấp'!C163)</f>
        <v/>
      </c>
      <c r="D376" s="17" t="str">
        <f>IF(C376="","",INDEX(D.3[Nợ phải trả
(Số dư đầu kỳ)],B376)+SUMIFS(M.1[Giá có thuế],M.1[Lọc ngày BC công nợ],0,M.1[Tên nhà cung cấp],C376)-SUMIFS(M.1[Số tiền đã trả],M.1[Lọc ngày BC công nợ],0,M.1[Tên nhà cung cấp],C376))</f>
        <v/>
      </c>
      <c r="E376" s="17" t="str">
        <f>IF(C376="","",SUMIFS(M.1[Giá có thuế],M.1[Lọc ngày BC công nợ],1,M.1[Tên nhà cung cấp],C376))</f>
        <v/>
      </c>
      <c r="F376" s="17" t="str">
        <f>IF(C376="","",SUMIFS(M.1[Số tiền đã trả],M.1[Lọc ngày BC công nợ],1,M.1[Tên nhà cung cấp],C376))</f>
        <v/>
      </c>
      <c r="G376" s="17" t="str">
        <f t="shared" si="18"/>
        <v/>
      </c>
      <c r="H376" s="65"/>
    </row>
    <row r="377" spans="2:8" ht="27.75" customHeight="1" x14ac:dyDescent="0.2">
      <c r="B377" s="52" t="str">
        <f t="shared" si="19"/>
        <v/>
      </c>
      <c r="C377" s="17" t="str">
        <f>IF('Danh Sách Nhà Cung Cấp'!C164="","",'Danh Sách Nhà Cung Cấp'!C164)</f>
        <v/>
      </c>
      <c r="D377" s="17" t="str">
        <f>IF(C377="","",INDEX(D.3[Nợ phải trả
(Số dư đầu kỳ)],B377)+SUMIFS(M.1[Giá có thuế],M.1[Lọc ngày BC công nợ],0,M.1[Tên nhà cung cấp],C377)-SUMIFS(M.1[Số tiền đã trả],M.1[Lọc ngày BC công nợ],0,M.1[Tên nhà cung cấp],C377))</f>
        <v/>
      </c>
      <c r="E377" s="17" t="str">
        <f>IF(C377="","",SUMIFS(M.1[Giá có thuế],M.1[Lọc ngày BC công nợ],1,M.1[Tên nhà cung cấp],C377))</f>
        <v/>
      </c>
      <c r="F377" s="17" t="str">
        <f>IF(C377="","",SUMIFS(M.1[Số tiền đã trả],M.1[Lọc ngày BC công nợ],1,M.1[Tên nhà cung cấp],C377))</f>
        <v/>
      </c>
      <c r="G377" s="17" t="str">
        <f t="shared" si="18"/>
        <v/>
      </c>
      <c r="H377" s="65"/>
    </row>
    <row r="378" spans="2:8" ht="27.75" customHeight="1" x14ac:dyDescent="0.2">
      <c r="B378" s="52" t="str">
        <f t="shared" si="19"/>
        <v/>
      </c>
      <c r="C378" s="17" t="str">
        <f>IF('Danh Sách Nhà Cung Cấp'!C165="","",'Danh Sách Nhà Cung Cấp'!C165)</f>
        <v/>
      </c>
      <c r="D378" s="17" t="str">
        <f>IF(C378="","",INDEX(D.3[Nợ phải trả
(Số dư đầu kỳ)],B378)+SUMIFS(M.1[Giá có thuế],M.1[Lọc ngày BC công nợ],0,M.1[Tên nhà cung cấp],C378)-SUMIFS(M.1[Số tiền đã trả],M.1[Lọc ngày BC công nợ],0,M.1[Tên nhà cung cấp],C378))</f>
        <v/>
      </c>
      <c r="E378" s="17" t="str">
        <f>IF(C378="","",SUMIFS(M.1[Giá có thuế],M.1[Lọc ngày BC công nợ],1,M.1[Tên nhà cung cấp],C378))</f>
        <v/>
      </c>
      <c r="F378" s="17" t="str">
        <f>IF(C378="","",SUMIFS(M.1[Số tiền đã trả],M.1[Lọc ngày BC công nợ],1,M.1[Tên nhà cung cấp],C378))</f>
        <v/>
      </c>
      <c r="G378" s="17" t="str">
        <f t="shared" si="18"/>
        <v/>
      </c>
      <c r="H378" s="65"/>
    </row>
    <row r="379" spans="2:8" ht="27.75" customHeight="1" x14ac:dyDescent="0.2">
      <c r="B379" s="52" t="str">
        <f t="shared" si="19"/>
        <v/>
      </c>
      <c r="C379" s="17" t="str">
        <f>IF('Danh Sách Nhà Cung Cấp'!C166="","",'Danh Sách Nhà Cung Cấp'!C166)</f>
        <v/>
      </c>
      <c r="D379" s="17" t="str">
        <f>IF(C379="","",INDEX(D.3[Nợ phải trả
(Số dư đầu kỳ)],B379)+SUMIFS(M.1[Giá có thuế],M.1[Lọc ngày BC công nợ],0,M.1[Tên nhà cung cấp],C379)-SUMIFS(M.1[Số tiền đã trả],M.1[Lọc ngày BC công nợ],0,M.1[Tên nhà cung cấp],C379))</f>
        <v/>
      </c>
      <c r="E379" s="17" t="str">
        <f>IF(C379="","",SUMIFS(M.1[Giá có thuế],M.1[Lọc ngày BC công nợ],1,M.1[Tên nhà cung cấp],C379))</f>
        <v/>
      </c>
      <c r="F379" s="17" t="str">
        <f>IF(C379="","",SUMIFS(M.1[Số tiền đã trả],M.1[Lọc ngày BC công nợ],1,M.1[Tên nhà cung cấp],C379))</f>
        <v/>
      </c>
      <c r="G379" s="17" t="str">
        <f t="shared" si="18"/>
        <v/>
      </c>
      <c r="H379" s="65"/>
    </row>
    <row r="380" spans="2:8" ht="27.75" customHeight="1" x14ac:dyDescent="0.2">
      <c r="B380" s="52" t="str">
        <f t="shared" si="19"/>
        <v/>
      </c>
      <c r="C380" s="17" t="str">
        <f>IF('Danh Sách Nhà Cung Cấp'!C167="","",'Danh Sách Nhà Cung Cấp'!C167)</f>
        <v/>
      </c>
      <c r="D380" s="17" t="str">
        <f>IF(C380="","",INDEX(D.3[Nợ phải trả
(Số dư đầu kỳ)],B380)+SUMIFS(M.1[Giá có thuế],M.1[Lọc ngày BC công nợ],0,M.1[Tên nhà cung cấp],C380)-SUMIFS(M.1[Số tiền đã trả],M.1[Lọc ngày BC công nợ],0,M.1[Tên nhà cung cấp],C380))</f>
        <v/>
      </c>
      <c r="E380" s="17" t="str">
        <f>IF(C380="","",SUMIFS(M.1[Giá có thuế],M.1[Lọc ngày BC công nợ],1,M.1[Tên nhà cung cấp],C380))</f>
        <v/>
      </c>
      <c r="F380" s="17" t="str">
        <f>IF(C380="","",SUMIFS(M.1[Số tiền đã trả],M.1[Lọc ngày BC công nợ],1,M.1[Tên nhà cung cấp],C380))</f>
        <v/>
      </c>
      <c r="G380" s="17" t="str">
        <f t="shared" si="18"/>
        <v/>
      </c>
      <c r="H380" s="65"/>
    </row>
    <row r="381" spans="2:8" ht="27.75" customHeight="1" x14ac:dyDescent="0.2">
      <c r="B381" s="52" t="str">
        <f t="shared" si="19"/>
        <v/>
      </c>
      <c r="C381" s="17" t="str">
        <f>IF('Danh Sách Nhà Cung Cấp'!C168="","",'Danh Sách Nhà Cung Cấp'!C168)</f>
        <v/>
      </c>
      <c r="D381" s="17" t="str">
        <f>IF(C381="","",INDEX(D.3[Nợ phải trả
(Số dư đầu kỳ)],B381)+SUMIFS(M.1[Giá có thuế],M.1[Lọc ngày BC công nợ],0,M.1[Tên nhà cung cấp],C381)-SUMIFS(M.1[Số tiền đã trả],M.1[Lọc ngày BC công nợ],0,M.1[Tên nhà cung cấp],C381))</f>
        <v/>
      </c>
      <c r="E381" s="17" t="str">
        <f>IF(C381="","",SUMIFS(M.1[Giá có thuế],M.1[Lọc ngày BC công nợ],1,M.1[Tên nhà cung cấp],C381))</f>
        <v/>
      </c>
      <c r="F381" s="17" t="str">
        <f>IF(C381="","",SUMIFS(M.1[Số tiền đã trả],M.1[Lọc ngày BC công nợ],1,M.1[Tên nhà cung cấp],C381))</f>
        <v/>
      </c>
      <c r="G381" s="17" t="str">
        <f t="shared" si="18"/>
        <v/>
      </c>
      <c r="H381" s="65"/>
    </row>
    <row r="382" spans="2:8" ht="27.75" customHeight="1" x14ac:dyDescent="0.2">
      <c r="B382" s="52" t="str">
        <f t="shared" si="19"/>
        <v/>
      </c>
      <c r="C382" s="17" t="str">
        <f>IF('Danh Sách Nhà Cung Cấp'!C169="","",'Danh Sách Nhà Cung Cấp'!C169)</f>
        <v/>
      </c>
      <c r="D382" s="17" t="str">
        <f>IF(C382="","",INDEX(D.3[Nợ phải trả
(Số dư đầu kỳ)],B382)+SUMIFS(M.1[Giá có thuế],M.1[Lọc ngày BC công nợ],0,M.1[Tên nhà cung cấp],C382)-SUMIFS(M.1[Số tiền đã trả],M.1[Lọc ngày BC công nợ],0,M.1[Tên nhà cung cấp],C382))</f>
        <v/>
      </c>
      <c r="E382" s="17" t="str">
        <f>IF(C382="","",SUMIFS(M.1[Giá có thuế],M.1[Lọc ngày BC công nợ],1,M.1[Tên nhà cung cấp],C382))</f>
        <v/>
      </c>
      <c r="F382" s="17" t="str">
        <f>IF(C382="","",SUMIFS(M.1[Số tiền đã trả],M.1[Lọc ngày BC công nợ],1,M.1[Tên nhà cung cấp],C382))</f>
        <v/>
      </c>
      <c r="G382" s="17" t="str">
        <f t="shared" si="18"/>
        <v/>
      </c>
      <c r="H382" s="65"/>
    </row>
    <row r="383" spans="2:8" ht="27.75" customHeight="1" x14ac:dyDescent="0.2">
      <c r="B383" s="52" t="str">
        <f t="shared" si="19"/>
        <v/>
      </c>
      <c r="C383" s="17" t="str">
        <f>IF('Danh Sách Nhà Cung Cấp'!C170="","",'Danh Sách Nhà Cung Cấp'!C170)</f>
        <v/>
      </c>
      <c r="D383" s="17" t="str">
        <f>IF(C383="","",INDEX(D.3[Nợ phải trả
(Số dư đầu kỳ)],B383)+SUMIFS(M.1[Giá có thuế],M.1[Lọc ngày BC công nợ],0,M.1[Tên nhà cung cấp],C383)-SUMIFS(M.1[Số tiền đã trả],M.1[Lọc ngày BC công nợ],0,M.1[Tên nhà cung cấp],C383))</f>
        <v/>
      </c>
      <c r="E383" s="17" t="str">
        <f>IF(C383="","",SUMIFS(M.1[Giá có thuế],M.1[Lọc ngày BC công nợ],1,M.1[Tên nhà cung cấp],C383))</f>
        <v/>
      </c>
      <c r="F383" s="17" t="str">
        <f>IF(C383="","",SUMIFS(M.1[Số tiền đã trả],M.1[Lọc ngày BC công nợ],1,M.1[Tên nhà cung cấp],C383))</f>
        <v/>
      </c>
      <c r="G383" s="17" t="str">
        <f t="shared" si="18"/>
        <v/>
      </c>
      <c r="H383" s="65"/>
    </row>
    <row r="384" spans="2:8" ht="27.75" customHeight="1" x14ac:dyDescent="0.2">
      <c r="B384" s="52" t="str">
        <f t="shared" si="19"/>
        <v/>
      </c>
      <c r="C384" s="17" t="str">
        <f>IF('Danh Sách Nhà Cung Cấp'!C171="","",'Danh Sách Nhà Cung Cấp'!C171)</f>
        <v/>
      </c>
      <c r="D384" s="17" t="str">
        <f>IF(C384="","",INDEX(D.3[Nợ phải trả
(Số dư đầu kỳ)],B384)+SUMIFS(M.1[Giá có thuế],M.1[Lọc ngày BC công nợ],0,M.1[Tên nhà cung cấp],C384)-SUMIFS(M.1[Số tiền đã trả],M.1[Lọc ngày BC công nợ],0,M.1[Tên nhà cung cấp],C384))</f>
        <v/>
      </c>
      <c r="E384" s="17" t="str">
        <f>IF(C384="","",SUMIFS(M.1[Giá có thuế],M.1[Lọc ngày BC công nợ],1,M.1[Tên nhà cung cấp],C384))</f>
        <v/>
      </c>
      <c r="F384" s="17" t="str">
        <f>IF(C384="","",SUMIFS(M.1[Số tiền đã trả],M.1[Lọc ngày BC công nợ],1,M.1[Tên nhà cung cấp],C384))</f>
        <v/>
      </c>
      <c r="G384" s="17" t="str">
        <f t="shared" si="18"/>
        <v/>
      </c>
      <c r="H384" s="65"/>
    </row>
    <row r="385" spans="2:8" ht="27.75" customHeight="1" x14ac:dyDescent="0.2">
      <c r="B385" s="52" t="str">
        <f t="shared" si="19"/>
        <v/>
      </c>
      <c r="C385" s="17" t="str">
        <f>IF('Danh Sách Nhà Cung Cấp'!C172="","",'Danh Sách Nhà Cung Cấp'!C172)</f>
        <v/>
      </c>
      <c r="D385" s="17" t="str">
        <f>IF(C385="","",INDEX(D.3[Nợ phải trả
(Số dư đầu kỳ)],B385)+SUMIFS(M.1[Giá có thuế],M.1[Lọc ngày BC công nợ],0,M.1[Tên nhà cung cấp],C385)-SUMIFS(M.1[Số tiền đã trả],M.1[Lọc ngày BC công nợ],0,M.1[Tên nhà cung cấp],C385))</f>
        <v/>
      </c>
      <c r="E385" s="17" t="str">
        <f>IF(C385="","",SUMIFS(M.1[Giá có thuế],M.1[Lọc ngày BC công nợ],1,M.1[Tên nhà cung cấp],C385))</f>
        <v/>
      </c>
      <c r="F385" s="17" t="str">
        <f>IF(C385="","",SUMIFS(M.1[Số tiền đã trả],M.1[Lọc ngày BC công nợ],1,M.1[Tên nhà cung cấp],C385))</f>
        <v/>
      </c>
      <c r="G385" s="17" t="str">
        <f t="shared" si="18"/>
        <v/>
      </c>
      <c r="H385" s="65"/>
    </row>
    <row r="386" spans="2:8" ht="27.75" customHeight="1" x14ac:dyDescent="0.2">
      <c r="B386" s="52" t="str">
        <f t="shared" si="19"/>
        <v/>
      </c>
      <c r="C386" s="17" t="str">
        <f>IF('Danh Sách Nhà Cung Cấp'!C173="","",'Danh Sách Nhà Cung Cấp'!C173)</f>
        <v/>
      </c>
      <c r="D386" s="17" t="str">
        <f>IF(C386="","",INDEX(D.3[Nợ phải trả
(Số dư đầu kỳ)],B386)+SUMIFS(M.1[Giá có thuế],M.1[Lọc ngày BC công nợ],0,M.1[Tên nhà cung cấp],C386)-SUMIFS(M.1[Số tiền đã trả],M.1[Lọc ngày BC công nợ],0,M.1[Tên nhà cung cấp],C386))</f>
        <v/>
      </c>
      <c r="E386" s="17" t="str">
        <f>IF(C386="","",SUMIFS(M.1[Giá có thuế],M.1[Lọc ngày BC công nợ],1,M.1[Tên nhà cung cấp],C386))</f>
        <v/>
      </c>
      <c r="F386" s="17" t="str">
        <f>IF(C386="","",SUMIFS(M.1[Số tiền đã trả],M.1[Lọc ngày BC công nợ],1,M.1[Tên nhà cung cấp],C386))</f>
        <v/>
      </c>
      <c r="G386" s="17" t="str">
        <f t="shared" si="18"/>
        <v/>
      </c>
      <c r="H386" s="65"/>
    </row>
    <row r="387" spans="2:8" ht="27.75" customHeight="1" x14ac:dyDescent="0.2">
      <c r="B387" s="52" t="str">
        <f t="shared" si="19"/>
        <v/>
      </c>
      <c r="C387" s="17" t="str">
        <f>IF('Danh Sách Nhà Cung Cấp'!C174="","",'Danh Sách Nhà Cung Cấp'!C174)</f>
        <v/>
      </c>
      <c r="D387" s="17" t="str">
        <f>IF(C387="","",INDEX(D.3[Nợ phải trả
(Số dư đầu kỳ)],B387)+SUMIFS(M.1[Giá có thuế],M.1[Lọc ngày BC công nợ],0,M.1[Tên nhà cung cấp],C387)-SUMIFS(M.1[Số tiền đã trả],M.1[Lọc ngày BC công nợ],0,M.1[Tên nhà cung cấp],C387))</f>
        <v/>
      </c>
      <c r="E387" s="17" t="str">
        <f>IF(C387="","",SUMIFS(M.1[Giá có thuế],M.1[Lọc ngày BC công nợ],1,M.1[Tên nhà cung cấp],C387))</f>
        <v/>
      </c>
      <c r="F387" s="17" t="str">
        <f>IF(C387="","",SUMIFS(M.1[Số tiền đã trả],M.1[Lọc ngày BC công nợ],1,M.1[Tên nhà cung cấp],C387))</f>
        <v/>
      </c>
      <c r="G387" s="17" t="str">
        <f t="shared" si="18"/>
        <v/>
      </c>
      <c r="H387" s="65"/>
    </row>
    <row r="388" spans="2:8" ht="27.75" customHeight="1" x14ac:dyDescent="0.2">
      <c r="B388" s="52" t="str">
        <f t="shared" si="19"/>
        <v/>
      </c>
      <c r="C388" s="17" t="str">
        <f>IF('Danh Sách Nhà Cung Cấp'!C175="","",'Danh Sách Nhà Cung Cấp'!C175)</f>
        <v/>
      </c>
      <c r="D388" s="17" t="str">
        <f>IF(C388="","",INDEX(D.3[Nợ phải trả
(Số dư đầu kỳ)],B388)+SUMIFS(M.1[Giá có thuế],M.1[Lọc ngày BC công nợ],0,M.1[Tên nhà cung cấp],C388)-SUMIFS(M.1[Số tiền đã trả],M.1[Lọc ngày BC công nợ],0,M.1[Tên nhà cung cấp],C388))</f>
        <v/>
      </c>
      <c r="E388" s="17" t="str">
        <f>IF(C388="","",SUMIFS(M.1[Giá có thuế],M.1[Lọc ngày BC công nợ],1,M.1[Tên nhà cung cấp],C388))</f>
        <v/>
      </c>
      <c r="F388" s="17" t="str">
        <f>IF(C388="","",SUMIFS(M.1[Số tiền đã trả],M.1[Lọc ngày BC công nợ],1,M.1[Tên nhà cung cấp],C388))</f>
        <v/>
      </c>
      <c r="G388" s="17" t="str">
        <f t="shared" si="18"/>
        <v/>
      </c>
      <c r="H388" s="65"/>
    </row>
    <row r="389" spans="2:8" ht="27.75" customHeight="1" x14ac:dyDescent="0.2">
      <c r="B389" s="52" t="str">
        <f t="shared" si="19"/>
        <v/>
      </c>
      <c r="C389" s="17" t="str">
        <f>IF('Danh Sách Nhà Cung Cấp'!C176="","",'Danh Sách Nhà Cung Cấp'!C176)</f>
        <v/>
      </c>
      <c r="D389" s="17" t="str">
        <f>IF(C389="","",INDEX(D.3[Nợ phải trả
(Số dư đầu kỳ)],B389)+SUMIFS(M.1[Giá có thuế],M.1[Lọc ngày BC công nợ],0,M.1[Tên nhà cung cấp],C389)-SUMIFS(M.1[Số tiền đã trả],M.1[Lọc ngày BC công nợ],0,M.1[Tên nhà cung cấp],C389))</f>
        <v/>
      </c>
      <c r="E389" s="17" t="str">
        <f>IF(C389="","",SUMIFS(M.1[Giá có thuế],M.1[Lọc ngày BC công nợ],1,M.1[Tên nhà cung cấp],C389))</f>
        <v/>
      </c>
      <c r="F389" s="17" t="str">
        <f>IF(C389="","",SUMIFS(M.1[Số tiền đã trả],M.1[Lọc ngày BC công nợ],1,M.1[Tên nhà cung cấp],C389))</f>
        <v/>
      </c>
      <c r="G389" s="17" t="str">
        <f t="shared" si="18"/>
        <v/>
      </c>
      <c r="H389" s="65"/>
    </row>
    <row r="390" spans="2:8" ht="27.75" customHeight="1" x14ac:dyDescent="0.2">
      <c r="B390" s="52" t="str">
        <f t="shared" si="19"/>
        <v/>
      </c>
      <c r="C390" s="17" t="str">
        <f>IF('Danh Sách Nhà Cung Cấp'!C177="","",'Danh Sách Nhà Cung Cấp'!C177)</f>
        <v/>
      </c>
      <c r="D390" s="17" t="str">
        <f>IF(C390="","",INDEX(D.3[Nợ phải trả
(Số dư đầu kỳ)],B390)+SUMIFS(M.1[Giá có thuế],M.1[Lọc ngày BC công nợ],0,M.1[Tên nhà cung cấp],C390)-SUMIFS(M.1[Số tiền đã trả],M.1[Lọc ngày BC công nợ],0,M.1[Tên nhà cung cấp],C390))</f>
        <v/>
      </c>
      <c r="E390" s="17" t="str">
        <f>IF(C390="","",SUMIFS(M.1[Giá có thuế],M.1[Lọc ngày BC công nợ],1,M.1[Tên nhà cung cấp],C390))</f>
        <v/>
      </c>
      <c r="F390" s="17" t="str">
        <f>IF(C390="","",SUMIFS(M.1[Số tiền đã trả],M.1[Lọc ngày BC công nợ],1,M.1[Tên nhà cung cấp],C390))</f>
        <v/>
      </c>
      <c r="G390" s="17" t="str">
        <f t="shared" si="18"/>
        <v/>
      </c>
      <c r="H390" s="65"/>
    </row>
    <row r="391" spans="2:8" ht="27.75" customHeight="1" x14ac:dyDescent="0.2">
      <c r="B391" s="52" t="str">
        <f t="shared" si="19"/>
        <v/>
      </c>
      <c r="C391" s="17" t="str">
        <f>IF('Danh Sách Nhà Cung Cấp'!C178="","",'Danh Sách Nhà Cung Cấp'!C178)</f>
        <v/>
      </c>
      <c r="D391" s="17" t="str">
        <f>IF(C391="","",INDEX(D.3[Nợ phải trả
(Số dư đầu kỳ)],B391)+SUMIFS(M.1[Giá có thuế],M.1[Lọc ngày BC công nợ],0,M.1[Tên nhà cung cấp],C391)-SUMIFS(M.1[Số tiền đã trả],M.1[Lọc ngày BC công nợ],0,M.1[Tên nhà cung cấp],C391))</f>
        <v/>
      </c>
      <c r="E391" s="17" t="str">
        <f>IF(C391="","",SUMIFS(M.1[Giá có thuế],M.1[Lọc ngày BC công nợ],1,M.1[Tên nhà cung cấp],C391))</f>
        <v/>
      </c>
      <c r="F391" s="17" t="str">
        <f>IF(C391="","",SUMIFS(M.1[Số tiền đã trả],M.1[Lọc ngày BC công nợ],1,M.1[Tên nhà cung cấp],C391))</f>
        <v/>
      </c>
      <c r="G391" s="17" t="str">
        <f t="shared" si="18"/>
        <v/>
      </c>
      <c r="H391" s="65"/>
    </row>
    <row r="392" spans="2:8" ht="27.75" customHeight="1" x14ac:dyDescent="0.2">
      <c r="B392" s="52" t="str">
        <f t="shared" si="19"/>
        <v/>
      </c>
      <c r="C392" s="17" t="str">
        <f>IF('Danh Sách Nhà Cung Cấp'!C179="","",'Danh Sách Nhà Cung Cấp'!C179)</f>
        <v/>
      </c>
      <c r="D392" s="17" t="str">
        <f>IF(C392="","",INDEX(D.3[Nợ phải trả
(Số dư đầu kỳ)],B392)+SUMIFS(M.1[Giá có thuế],M.1[Lọc ngày BC công nợ],0,M.1[Tên nhà cung cấp],C392)-SUMIFS(M.1[Số tiền đã trả],M.1[Lọc ngày BC công nợ],0,M.1[Tên nhà cung cấp],C392))</f>
        <v/>
      </c>
      <c r="E392" s="17" t="str">
        <f>IF(C392="","",SUMIFS(M.1[Giá có thuế],M.1[Lọc ngày BC công nợ],1,M.1[Tên nhà cung cấp],C392))</f>
        <v/>
      </c>
      <c r="F392" s="17" t="str">
        <f>IF(C392="","",SUMIFS(M.1[Số tiền đã trả],M.1[Lọc ngày BC công nợ],1,M.1[Tên nhà cung cấp],C392))</f>
        <v/>
      </c>
      <c r="G392" s="17" t="str">
        <f t="shared" si="18"/>
        <v/>
      </c>
      <c r="H392" s="65"/>
    </row>
    <row r="393" spans="2:8" ht="27.75" customHeight="1" x14ac:dyDescent="0.2">
      <c r="B393" s="52" t="str">
        <f t="shared" si="19"/>
        <v/>
      </c>
      <c r="C393" s="17" t="str">
        <f>IF('Danh Sách Nhà Cung Cấp'!C180="","",'Danh Sách Nhà Cung Cấp'!C180)</f>
        <v/>
      </c>
      <c r="D393" s="17" t="str">
        <f>IF(C393="","",INDEX(D.3[Nợ phải trả
(Số dư đầu kỳ)],B393)+SUMIFS(M.1[Giá có thuế],M.1[Lọc ngày BC công nợ],0,M.1[Tên nhà cung cấp],C393)-SUMIFS(M.1[Số tiền đã trả],M.1[Lọc ngày BC công nợ],0,M.1[Tên nhà cung cấp],C393))</f>
        <v/>
      </c>
      <c r="E393" s="17" t="str">
        <f>IF(C393="","",SUMIFS(M.1[Giá có thuế],M.1[Lọc ngày BC công nợ],1,M.1[Tên nhà cung cấp],C393))</f>
        <v/>
      </c>
      <c r="F393" s="17" t="str">
        <f>IF(C393="","",SUMIFS(M.1[Số tiền đã trả],M.1[Lọc ngày BC công nợ],1,M.1[Tên nhà cung cấp],C393))</f>
        <v/>
      </c>
      <c r="G393" s="17" t="str">
        <f t="shared" si="18"/>
        <v/>
      </c>
      <c r="H393" s="65"/>
    </row>
    <row r="394" spans="2:8" ht="27.75" customHeight="1" x14ac:dyDescent="0.2">
      <c r="B394" s="52" t="str">
        <f t="shared" si="19"/>
        <v/>
      </c>
      <c r="C394" s="17" t="str">
        <f>IF('Danh Sách Nhà Cung Cấp'!C181="","",'Danh Sách Nhà Cung Cấp'!C181)</f>
        <v/>
      </c>
      <c r="D394" s="17" t="str">
        <f>IF(C394="","",INDEX(D.3[Nợ phải trả
(Số dư đầu kỳ)],B394)+SUMIFS(M.1[Giá có thuế],M.1[Lọc ngày BC công nợ],0,M.1[Tên nhà cung cấp],C394)-SUMIFS(M.1[Số tiền đã trả],M.1[Lọc ngày BC công nợ],0,M.1[Tên nhà cung cấp],C394))</f>
        <v/>
      </c>
      <c r="E394" s="17" t="str">
        <f>IF(C394="","",SUMIFS(M.1[Giá có thuế],M.1[Lọc ngày BC công nợ],1,M.1[Tên nhà cung cấp],C394))</f>
        <v/>
      </c>
      <c r="F394" s="17" t="str">
        <f>IF(C394="","",SUMIFS(M.1[Số tiền đã trả],M.1[Lọc ngày BC công nợ],1,M.1[Tên nhà cung cấp],C394))</f>
        <v/>
      </c>
      <c r="G394" s="17" t="str">
        <f t="shared" si="18"/>
        <v/>
      </c>
      <c r="H394" s="65"/>
    </row>
    <row r="395" spans="2:8" ht="27.75" customHeight="1" x14ac:dyDescent="0.2">
      <c r="B395" s="52" t="str">
        <f t="shared" si="19"/>
        <v/>
      </c>
      <c r="C395" s="17" t="str">
        <f>IF('Danh Sách Nhà Cung Cấp'!C182="","",'Danh Sách Nhà Cung Cấp'!C182)</f>
        <v/>
      </c>
      <c r="D395" s="17" t="str">
        <f>IF(C395="","",INDEX(D.3[Nợ phải trả
(Số dư đầu kỳ)],B395)+SUMIFS(M.1[Giá có thuế],M.1[Lọc ngày BC công nợ],0,M.1[Tên nhà cung cấp],C395)-SUMIFS(M.1[Số tiền đã trả],M.1[Lọc ngày BC công nợ],0,M.1[Tên nhà cung cấp],C395))</f>
        <v/>
      </c>
      <c r="E395" s="17" t="str">
        <f>IF(C395="","",SUMIFS(M.1[Giá có thuế],M.1[Lọc ngày BC công nợ],1,M.1[Tên nhà cung cấp],C395))</f>
        <v/>
      </c>
      <c r="F395" s="17" t="str">
        <f>IF(C395="","",SUMIFS(M.1[Số tiền đã trả],M.1[Lọc ngày BC công nợ],1,M.1[Tên nhà cung cấp],C395))</f>
        <v/>
      </c>
      <c r="G395" s="17" t="str">
        <f t="shared" si="18"/>
        <v/>
      </c>
      <c r="H395" s="65"/>
    </row>
    <row r="396" spans="2:8" ht="27.75" customHeight="1" x14ac:dyDescent="0.2">
      <c r="B396" s="52" t="str">
        <f t="shared" si="19"/>
        <v/>
      </c>
      <c r="C396" s="17" t="str">
        <f>IF('Danh Sách Nhà Cung Cấp'!C183="","",'Danh Sách Nhà Cung Cấp'!C183)</f>
        <v/>
      </c>
      <c r="D396" s="17" t="str">
        <f>IF(C396="","",INDEX(D.3[Nợ phải trả
(Số dư đầu kỳ)],B396)+SUMIFS(M.1[Giá có thuế],M.1[Lọc ngày BC công nợ],0,M.1[Tên nhà cung cấp],C396)-SUMIFS(M.1[Số tiền đã trả],M.1[Lọc ngày BC công nợ],0,M.1[Tên nhà cung cấp],C396))</f>
        <v/>
      </c>
      <c r="E396" s="17" t="str">
        <f>IF(C396="","",SUMIFS(M.1[Giá có thuế],M.1[Lọc ngày BC công nợ],1,M.1[Tên nhà cung cấp],C396))</f>
        <v/>
      </c>
      <c r="F396" s="17" t="str">
        <f>IF(C396="","",SUMIFS(M.1[Số tiền đã trả],M.1[Lọc ngày BC công nợ],1,M.1[Tên nhà cung cấp],C396))</f>
        <v/>
      </c>
      <c r="G396" s="17" t="str">
        <f t="shared" si="18"/>
        <v/>
      </c>
      <c r="H396" s="65"/>
    </row>
    <row r="397" spans="2:8" ht="27.75" customHeight="1" x14ac:dyDescent="0.2">
      <c r="B397" s="52" t="str">
        <f t="shared" si="19"/>
        <v/>
      </c>
      <c r="C397" s="17" t="str">
        <f>IF('Danh Sách Nhà Cung Cấp'!C184="","",'Danh Sách Nhà Cung Cấp'!C184)</f>
        <v/>
      </c>
      <c r="D397" s="17" t="str">
        <f>IF(C397="","",INDEX(D.3[Nợ phải trả
(Số dư đầu kỳ)],B397)+SUMIFS(M.1[Giá có thuế],M.1[Lọc ngày BC công nợ],0,M.1[Tên nhà cung cấp],C397)-SUMIFS(M.1[Số tiền đã trả],M.1[Lọc ngày BC công nợ],0,M.1[Tên nhà cung cấp],C397))</f>
        <v/>
      </c>
      <c r="E397" s="17" t="str">
        <f>IF(C397="","",SUMIFS(M.1[Giá có thuế],M.1[Lọc ngày BC công nợ],1,M.1[Tên nhà cung cấp],C397))</f>
        <v/>
      </c>
      <c r="F397" s="17" t="str">
        <f>IF(C397="","",SUMIFS(M.1[Số tiền đã trả],M.1[Lọc ngày BC công nợ],1,M.1[Tên nhà cung cấp],C397))</f>
        <v/>
      </c>
      <c r="G397" s="17" t="str">
        <f t="shared" si="18"/>
        <v/>
      </c>
      <c r="H397" s="65"/>
    </row>
    <row r="398" spans="2:8" ht="27.75" customHeight="1" x14ac:dyDescent="0.2">
      <c r="B398" s="52" t="str">
        <f t="shared" si="19"/>
        <v/>
      </c>
      <c r="C398" s="17" t="str">
        <f>IF('Danh Sách Nhà Cung Cấp'!C185="","",'Danh Sách Nhà Cung Cấp'!C185)</f>
        <v/>
      </c>
      <c r="D398" s="17" t="str">
        <f>IF(C398="","",INDEX(D.3[Nợ phải trả
(Số dư đầu kỳ)],B398)+SUMIFS(M.1[Giá có thuế],M.1[Lọc ngày BC công nợ],0,M.1[Tên nhà cung cấp],C398)-SUMIFS(M.1[Số tiền đã trả],M.1[Lọc ngày BC công nợ],0,M.1[Tên nhà cung cấp],C398))</f>
        <v/>
      </c>
      <c r="E398" s="17" t="str">
        <f>IF(C398="","",SUMIFS(M.1[Giá có thuế],M.1[Lọc ngày BC công nợ],1,M.1[Tên nhà cung cấp],C398))</f>
        <v/>
      </c>
      <c r="F398" s="17" t="str">
        <f>IF(C398="","",SUMIFS(M.1[Số tiền đã trả],M.1[Lọc ngày BC công nợ],1,M.1[Tên nhà cung cấp],C398))</f>
        <v/>
      </c>
      <c r="G398" s="17" t="str">
        <f t="shared" si="18"/>
        <v/>
      </c>
      <c r="H398" s="65"/>
    </row>
    <row r="399" spans="2:8" ht="27.75" customHeight="1" x14ac:dyDescent="0.2">
      <c r="B399" s="52" t="str">
        <f t="shared" si="19"/>
        <v/>
      </c>
      <c r="C399" s="17" t="str">
        <f>IF('Danh Sách Nhà Cung Cấp'!C186="","",'Danh Sách Nhà Cung Cấp'!C186)</f>
        <v/>
      </c>
      <c r="D399" s="17" t="str">
        <f>IF(C399="","",INDEX(D.3[Nợ phải trả
(Số dư đầu kỳ)],B399)+SUMIFS(M.1[Giá có thuế],M.1[Lọc ngày BC công nợ],0,M.1[Tên nhà cung cấp],C399)-SUMIFS(M.1[Số tiền đã trả],M.1[Lọc ngày BC công nợ],0,M.1[Tên nhà cung cấp],C399))</f>
        <v/>
      </c>
      <c r="E399" s="17" t="str">
        <f>IF(C399="","",SUMIFS(M.1[Giá có thuế],M.1[Lọc ngày BC công nợ],1,M.1[Tên nhà cung cấp],C399))</f>
        <v/>
      </c>
      <c r="F399" s="17" t="str">
        <f>IF(C399="","",SUMIFS(M.1[Số tiền đã trả],M.1[Lọc ngày BC công nợ],1,M.1[Tên nhà cung cấp],C399))</f>
        <v/>
      </c>
      <c r="G399" s="17" t="str">
        <f t="shared" si="18"/>
        <v/>
      </c>
      <c r="H399" s="65"/>
    </row>
    <row r="400" spans="2:8" ht="27.75" customHeight="1" x14ac:dyDescent="0.2">
      <c r="B400" s="52" t="str">
        <f t="shared" si="19"/>
        <v/>
      </c>
      <c r="C400" s="17" t="str">
        <f>IF('Danh Sách Nhà Cung Cấp'!C187="","",'Danh Sách Nhà Cung Cấp'!C187)</f>
        <v/>
      </c>
      <c r="D400" s="17" t="str">
        <f>IF(C400="","",INDEX(D.3[Nợ phải trả
(Số dư đầu kỳ)],B400)+SUMIFS(M.1[Giá có thuế],M.1[Lọc ngày BC công nợ],0,M.1[Tên nhà cung cấp],C400)-SUMIFS(M.1[Số tiền đã trả],M.1[Lọc ngày BC công nợ],0,M.1[Tên nhà cung cấp],C400))</f>
        <v/>
      </c>
      <c r="E400" s="17" t="str">
        <f>IF(C400="","",SUMIFS(M.1[Giá có thuế],M.1[Lọc ngày BC công nợ],1,M.1[Tên nhà cung cấp],C400))</f>
        <v/>
      </c>
      <c r="F400" s="17" t="str">
        <f>IF(C400="","",SUMIFS(M.1[Số tiền đã trả],M.1[Lọc ngày BC công nợ],1,M.1[Tên nhà cung cấp],C400))</f>
        <v/>
      </c>
      <c r="G400" s="17" t="str">
        <f t="shared" si="18"/>
        <v/>
      </c>
      <c r="H400" s="65"/>
    </row>
    <row r="401" spans="2:8" ht="27.75" customHeight="1" x14ac:dyDescent="0.2">
      <c r="B401" s="52" t="str">
        <f t="shared" si="19"/>
        <v/>
      </c>
      <c r="C401" s="17" t="str">
        <f>IF('Danh Sách Nhà Cung Cấp'!C188="","",'Danh Sách Nhà Cung Cấp'!C188)</f>
        <v/>
      </c>
      <c r="D401" s="17" t="str">
        <f>IF(C401="","",INDEX(D.3[Nợ phải trả
(Số dư đầu kỳ)],B401)+SUMIFS(M.1[Giá có thuế],M.1[Lọc ngày BC công nợ],0,M.1[Tên nhà cung cấp],C401)-SUMIFS(M.1[Số tiền đã trả],M.1[Lọc ngày BC công nợ],0,M.1[Tên nhà cung cấp],C401))</f>
        <v/>
      </c>
      <c r="E401" s="17" t="str">
        <f>IF(C401="","",SUMIFS(M.1[Giá có thuế],M.1[Lọc ngày BC công nợ],1,M.1[Tên nhà cung cấp],C401))</f>
        <v/>
      </c>
      <c r="F401" s="17" t="str">
        <f>IF(C401="","",SUMIFS(M.1[Số tiền đã trả],M.1[Lọc ngày BC công nợ],1,M.1[Tên nhà cung cấp],C401))</f>
        <v/>
      </c>
      <c r="G401" s="17" t="str">
        <f t="shared" si="18"/>
        <v/>
      </c>
      <c r="H401" s="65"/>
    </row>
    <row r="402" spans="2:8" ht="27.75" customHeight="1" x14ac:dyDescent="0.2">
      <c r="B402" s="52" t="str">
        <f t="shared" si="19"/>
        <v/>
      </c>
      <c r="C402" s="17" t="str">
        <f>IF('Danh Sách Nhà Cung Cấp'!C189="","",'Danh Sách Nhà Cung Cấp'!C189)</f>
        <v/>
      </c>
      <c r="D402" s="17" t="str">
        <f>IF(C402="","",INDEX(D.3[Nợ phải trả
(Số dư đầu kỳ)],B402)+SUMIFS(M.1[Giá có thuế],M.1[Lọc ngày BC công nợ],0,M.1[Tên nhà cung cấp],C402)-SUMIFS(M.1[Số tiền đã trả],M.1[Lọc ngày BC công nợ],0,M.1[Tên nhà cung cấp],C402))</f>
        <v/>
      </c>
      <c r="E402" s="17" t="str">
        <f>IF(C402="","",SUMIFS(M.1[Giá có thuế],M.1[Lọc ngày BC công nợ],1,M.1[Tên nhà cung cấp],C402))</f>
        <v/>
      </c>
      <c r="F402" s="17" t="str">
        <f>IF(C402="","",SUMIFS(M.1[Số tiền đã trả],M.1[Lọc ngày BC công nợ],1,M.1[Tên nhà cung cấp],C402))</f>
        <v/>
      </c>
      <c r="G402" s="17" t="str">
        <f t="shared" si="18"/>
        <v/>
      </c>
      <c r="H402" s="65"/>
    </row>
    <row r="403" spans="2:8" ht="27.75" customHeight="1" x14ac:dyDescent="0.2">
      <c r="B403" s="52" t="str">
        <f t="shared" si="19"/>
        <v/>
      </c>
      <c r="C403" s="17" t="str">
        <f>IF('Danh Sách Nhà Cung Cấp'!C190="","",'Danh Sách Nhà Cung Cấp'!C190)</f>
        <v/>
      </c>
      <c r="D403" s="17" t="str">
        <f>IF(C403="","",INDEX(D.3[Nợ phải trả
(Số dư đầu kỳ)],B403)+SUMIFS(M.1[Giá có thuế],M.1[Lọc ngày BC công nợ],0,M.1[Tên nhà cung cấp],C403)-SUMIFS(M.1[Số tiền đã trả],M.1[Lọc ngày BC công nợ],0,M.1[Tên nhà cung cấp],C403))</f>
        <v/>
      </c>
      <c r="E403" s="17" t="str">
        <f>IF(C403="","",SUMIFS(M.1[Giá có thuế],M.1[Lọc ngày BC công nợ],1,M.1[Tên nhà cung cấp],C403))</f>
        <v/>
      </c>
      <c r="F403" s="17" t="str">
        <f>IF(C403="","",SUMIFS(M.1[Số tiền đã trả],M.1[Lọc ngày BC công nợ],1,M.1[Tên nhà cung cấp],C403))</f>
        <v/>
      </c>
      <c r="G403" s="17" t="str">
        <f t="shared" si="18"/>
        <v/>
      </c>
      <c r="H403" s="65"/>
    </row>
    <row r="404" spans="2:8" ht="27.75" customHeight="1" x14ac:dyDescent="0.2">
      <c r="B404" s="52" t="str">
        <f t="shared" si="19"/>
        <v/>
      </c>
      <c r="C404" s="17" t="str">
        <f>IF('Danh Sách Nhà Cung Cấp'!C191="","",'Danh Sách Nhà Cung Cấp'!C191)</f>
        <v/>
      </c>
      <c r="D404" s="17" t="str">
        <f>IF(C404="","",INDEX(D.3[Nợ phải trả
(Số dư đầu kỳ)],B404)+SUMIFS(M.1[Giá có thuế],M.1[Lọc ngày BC công nợ],0,M.1[Tên nhà cung cấp],C404)-SUMIFS(M.1[Số tiền đã trả],M.1[Lọc ngày BC công nợ],0,M.1[Tên nhà cung cấp],C404))</f>
        <v/>
      </c>
      <c r="E404" s="17" t="str">
        <f>IF(C404="","",SUMIFS(M.1[Giá có thuế],M.1[Lọc ngày BC công nợ],1,M.1[Tên nhà cung cấp],C404))</f>
        <v/>
      </c>
      <c r="F404" s="17" t="str">
        <f>IF(C404="","",SUMIFS(M.1[Số tiền đã trả],M.1[Lọc ngày BC công nợ],1,M.1[Tên nhà cung cấp],C404))</f>
        <v/>
      </c>
      <c r="G404" s="17" t="str">
        <f t="shared" si="18"/>
        <v/>
      </c>
      <c r="H404" s="65"/>
    </row>
    <row r="405" spans="2:8" ht="27.75" customHeight="1" x14ac:dyDescent="0.2">
      <c r="B405" s="52" t="str">
        <f t="shared" si="19"/>
        <v/>
      </c>
      <c r="C405" s="17" t="str">
        <f>IF('Danh Sách Nhà Cung Cấp'!C192="","",'Danh Sách Nhà Cung Cấp'!C192)</f>
        <v/>
      </c>
      <c r="D405" s="17" t="str">
        <f>IF(C405="","",INDEX(D.3[Nợ phải trả
(Số dư đầu kỳ)],B405)+SUMIFS(M.1[Giá có thuế],M.1[Lọc ngày BC công nợ],0,M.1[Tên nhà cung cấp],C405)-SUMIFS(M.1[Số tiền đã trả],M.1[Lọc ngày BC công nợ],0,M.1[Tên nhà cung cấp],C405))</f>
        <v/>
      </c>
      <c r="E405" s="17" t="str">
        <f>IF(C405="","",SUMIFS(M.1[Giá có thuế],M.1[Lọc ngày BC công nợ],1,M.1[Tên nhà cung cấp],C405))</f>
        <v/>
      </c>
      <c r="F405" s="17" t="str">
        <f>IF(C405="","",SUMIFS(M.1[Số tiền đã trả],M.1[Lọc ngày BC công nợ],1,M.1[Tên nhà cung cấp],C405))</f>
        <v/>
      </c>
      <c r="G405" s="17" t="str">
        <f t="shared" si="18"/>
        <v/>
      </c>
      <c r="H405" s="65"/>
    </row>
    <row r="406" spans="2:8" ht="27.75" customHeight="1" x14ac:dyDescent="0.2">
      <c r="B406" s="52" t="str">
        <f t="shared" si="19"/>
        <v/>
      </c>
      <c r="C406" s="17" t="str">
        <f>IF('Danh Sách Nhà Cung Cấp'!C193="","",'Danh Sách Nhà Cung Cấp'!C193)</f>
        <v/>
      </c>
      <c r="D406" s="17" t="str">
        <f>IF(C406="","",INDEX(D.3[Nợ phải trả
(Số dư đầu kỳ)],B406)+SUMIFS(M.1[Giá có thuế],M.1[Lọc ngày BC công nợ],0,M.1[Tên nhà cung cấp],C406)-SUMIFS(M.1[Số tiền đã trả],M.1[Lọc ngày BC công nợ],0,M.1[Tên nhà cung cấp],C406))</f>
        <v/>
      </c>
      <c r="E406" s="17" t="str">
        <f>IF(C406="","",SUMIFS(M.1[Giá có thuế],M.1[Lọc ngày BC công nợ],1,M.1[Tên nhà cung cấp],C406))</f>
        <v/>
      </c>
      <c r="F406" s="17" t="str">
        <f>IF(C406="","",SUMIFS(M.1[Số tiền đã trả],M.1[Lọc ngày BC công nợ],1,M.1[Tên nhà cung cấp],C406))</f>
        <v/>
      </c>
      <c r="G406" s="17" t="str">
        <f t="shared" si="18"/>
        <v/>
      </c>
      <c r="H406" s="65"/>
    </row>
    <row r="407" spans="2:8" ht="27.75" customHeight="1" x14ac:dyDescent="0.2">
      <c r="B407" s="52" t="str">
        <f t="shared" si="19"/>
        <v/>
      </c>
      <c r="C407" s="17" t="str">
        <f>IF('Danh Sách Nhà Cung Cấp'!C194="","",'Danh Sách Nhà Cung Cấp'!C194)</f>
        <v/>
      </c>
      <c r="D407" s="17" t="str">
        <f>IF(C407="","",INDEX(D.3[Nợ phải trả
(Số dư đầu kỳ)],B407)+SUMIFS(M.1[Giá có thuế],M.1[Lọc ngày BC công nợ],0,M.1[Tên nhà cung cấp],C407)-SUMIFS(M.1[Số tiền đã trả],M.1[Lọc ngày BC công nợ],0,M.1[Tên nhà cung cấp],C407))</f>
        <v/>
      </c>
      <c r="E407" s="17" t="str">
        <f>IF(C407="","",SUMIFS(M.1[Giá có thuế],M.1[Lọc ngày BC công nợ],1,M.1[Tên nhà cung cấp],C407))</f>
        <v/>
      </c>
      <c r="F407" s="17" t="str">
        <f>IF(C407="","",SUMIFS(M.1[Số tiền đã trả],M.1[Lọc ngày BC công nợ],1,M.1[Tên nhà cung cấp],C407))</f>
        <v/>
      </c>
      <c r="G407" s="17" t="str">
        <f t="shared" si="18"/>
        <v/>
      </c>
      <c r="H407" s="65"/>
    </row>
    <row r="408" spans="2:8" ht="27.75" customHeight="1" x14ac:dyDescent="0.2">
      <c r="B408" s="52" t="str">
        <f t="shared" ref="B408:B415" si="20">IF(C408="","",ROW(A408)-210)</f>
        <v/>
      </c>
      <c r="C408" s="17" t="str">
        <f>IF('Danh Sách Nhà Cung Cấp'!C195="","",'Danh Sách Nhà Cung Cấp'!C195)</f>
        <v/>
      </c>
      <c r="D408" s="17" t="str">
        <f>IF(C408="","",INDEX(D.3[Nợ phải trả
(Số dư đầu kỳ)],B408)+SUMIFS(M.1[Giá có thuế],M.1[Lọc ngày BC công nợ],0,M.1[Tên nhà cung cấp],C408)-SUMIFS(M.1[Số tiền đã trả],M.1[Lọc ngày BC công nợ],0,M.1[Tên nhà cung cấp],C408))</f>
        <v/>
      </c>
      <c r="E408" s="17" t="str">
        <f>IF(C408="","",SUMIFS(M.1[Giá có thuế],M.1[Lọc ngày BC công nợ],1,M.1[Tên nhà cung cấp],C408))</f>
        <v/>
      </c>
      <c r="F408" s="17" t="str">
        <f>IF(C408="","",SUMIFS(M.1[Số tiền đã trả],M.1[Lọc ngày BC công nợ],1,M.1[Tên nhà cung cấp],C408))</f>
        <v/>
      </c>
      <c r="G408" s="17" t="str">
        <f t="shared" si="18"/>
        <v/>
      </c>
      <c r="H408" s="65"/>
    </row>
    <row r="409" spans="2:8" ht="27.75" customHeight="1" x14ac:dyDescent="0.2">
      <c r="B409" s="52" t="str">
        <f t="shared" si="20"/>
        <v/>
      </c>
      <c r="C409" s="17" t="str">
        <f>IF('Danh Sách Nhà Cung Cấp'!C196="","",'Danh Sách Nhà Cung Cấp'!C196)</f>
        <v/>
      </c>
      <c r="D409" s="17" t="str">
        <f>IF(C409="","",INDEX(D.3[Nợ phải trả
(Số dư đầu kỳ)],B409)+SUMIFS(M.1[Giá có thuế],M.1[Lọc ngày BC công nợ],0,M.1[Tên nhà cung cấp],C409)-SUMIFS(M.1[Số tiền đã trả],M.1[Lọc ngày BC công nợ],0,M.1[Tên nhà cung cấp],C409))</f>
        <v/>
      </c>
      <c r="E409" s="17" t="str">
        <f>IF(C409="","",SUMIFS(M.1[Giá có thuế],M.1[Lọc ngày BC công nợ],1,M.1[Tên nhà cung cấp],C409))</f>
        <v/>
      </c>
      <c r="F409" s="17" t="str">
        <f>IF(C409="","",SUMIFS(M.1[Số tiền đã trả],M.1[Lọc ngày BC công nợ],1,M.1[Tên nhà cung cấp],C409))</f>
        <v/>
      </c>
      <c r="G409" s="17" t="str">
        <f t="shared" ref="G409:G415" si="21">IF(C409="","",SUM(D409,E409)-F409)</f>
        <v/>
      </c>
      <c r="H409" s="65"/>
    </row>
    <row r="410" spans="2:8" ht="27.75" customHeight="1" x14ac:dyDescent="0.2">
      <c r="B410" s="52" t="str">
        <f t="shared" si="20"/>
        <v/>
      </c>
      <c r="C410" s="17" t="str">
        <f>IF('Danh Sách Nhà Cung Cấp'!C197="","",'Danh Sách Nhà Cung Cấp'!C197)</f>
        <v/>
      </c>
      <c r="D410" s="17" t="str">
        <f>IF(C410="","",INDEX(D.3[Nợ phải trả
(Số dư đầu kỳ)],B410)+SUMIFS(M.1[Giá có thuế],M.1[Lọc ngày BC công nợ],0,M.1[Tên nhà cung cấp],C410)-SUMIFS(M.1[Số tiền đã trả],M.1[Lọc ngày BC công nợ],0,M.1[Tên nhà cung cấp],C410))</f>
        <v/>
      </c>
      <c r="E410" s="17" t="str">
        <f>IF(C410="","",SUMIFS(M.1[Giá có thuế],M.1[Lọc ngày BC công nợ],1,M.1[Tên nhà cung cấp],C410))</f>
        <v/>
      </c>
      <c r="F410" s="17" t="str">
        <f>IF(C410="","",SUMIFS(M.1[Số tiền đã trả],M.1[Lọc ngày BC công nợ],1,M.1[Tên nhà cung cấp],C410))</f>
        <v/>
      </c>
      <c r="G410" s="17" t="str">
        <f t="shared" si="21"/>
        <v/>
      </c>
      <c r="H410" s="65"/>
    </row>
    <row r="411" spans="2:8" ht="27.75" customHeight="1" x14ac:dyDescent="0.2">
      <c r="B411" s="52" t="str">
        <f t="shared" si="20"/>
        <v/>
      </c>
      <c r="C411" s="17" t="str">
        <f>IF('Danh Sách Nhà Cung Cấp'!C198="","",'Danh Sách Nhà Cung Cấp'!C198)</f>
        <v/>
      </c>
      <c r="D411" s="17" t="str">
        <f>IF(C411="","",INDEX(D.3[Nợ phải trả
(Số dư đầu kỳ)],B411)+SUMIFS(M.1[Giá có thuế],M.1[Lọc ngày BC công nợ],0,M.1[Tên nhà cung cấp],C411)-SUMIFS(M.1[Số tiền đã trả],M.1[Lọc ngày BC công nợ],0,M.1[Tên nhà cung cấp],C411))</f>
        <v/>
      </c>
      <c r="E411" s="17" t="str">
        <f>IF(C411="","",SUMIFS(M.1[Giá có thuế],M.1[Lọc ngày BC công nợ],1,M.1[Tên nhà cung cấp],C411))</f>
        <v/>
      </c>
      <c r="F411" s="17" t="str">
        <f>IF(C411="","",SUMIFS(M.1[Số tiền đã trả],M.1[Lọc ngày BC công nợ],1,M.1[Tên nhà cung cấp],C411))</f>
        <v/>
      </c>
      <c r="G411" s="17" t="str">
        <f t="shared" si="21"/>
        <v/>
      </c>
      <c r="H411" s="65"/>
    </row>
    <row r="412" spans="2:8" ht="27.75" customHeight="1" x14ac:dyDescent="0.2">
      <c r="B412" s="52" t="str">
        <f t="shared" si="20"/>
        <v/>
      </c>
      <c r="C412" s="17" t="str">
        <f>IF('Danh Sách Nhà Cung Cấp'!C199="","",'Danh Sách Nhà Cung Cấp'!C199)</f>
        <v/>
      </c>
      <c r="D412" s="17" t="str">
        <f>IF(C412="","",INDEX(D.3[Nợ phải trả
(Số dư đầu kỳ)],B412)+SUMIFS(M.1[Giá có thuế],M.1[Lọc ngày BC công nợ],0,M.1[Tên nhà cung cấp],C412)-SUMIFS(M.1[Số tiền đã trả],M.1[Lọc ngày BC công nợ],0,M.1[Tên nhà cung cấp],C412))</f>
        <v/>
      </c>
      <c r="E412" s="17" t="str">
        <f>IF(C412="","",SUMIFS(M.1[Giá có thuế],M.1[Lọc ngày BC công nợ],1,M.1[Tên nhà cung cấp],C412))</f>
        <v/>
      </c>
      <c r="F412" s="17" t="str">
        <f>IF(C412="","",SUMIFS(M.1[Số tiền đã trả],M.1[Lọc ngày BC công nợ],1,M.1[Tên nhà cung cấp],C412))</f>
        <v/>
      </c>
      <c r="G412" s="17" t="str">
        <f t="shared" si="21"/>
        <v/>
      </c>
      <c r="H412" s="65"/>
    </row>
    <row r="413" spans="2:8" ht="27.75" customHeight="1" x14ac:dyDescent="0.2">
      <c r="B413" s="52" t="str">
        <f t="shared" si="20"/>
        <v/>
      </c>
      <c r="C413" s="17" t="str">
        <f>IF('Danh Sách Nhà Cung Cấp'!C200="","",'Danh Sách Nhà Cung Cấp'!C200)</f>
        <v/>
      </c>
      <c r="D413" s="17" t="str">
        <f>IF(C413="","",INDEX(D.3[Nợ phải trả
(Số dư đầu kỳ)],B413)+SUMIFS(M.1[Giá có thuế],M.1[Lọc ngày BC công nợ],0,M.1[Tên nhà cung cấp],C413)-SUMIFS(M.1[Số tiền đã trả],M.1[Lọc ngày BC công nợ],0,M.1[Tên nhà cung cấp],C413))</f>
        <v/>
      </c>
      <c r="E413" s="17" t="str">
        <f>IF(C413="","",SUMIFS(M.1[Giá có thuế],M.1[Lọc ngày BC công nợ],1,M.1[Tên nhà cung cấp],C413))</f>
        <v/>
      </c>
      <c r="F413" s="17" t="str">
        <f>IF(C413="","",SUMIFS(M.1[Số tiền đã trả],M.1[Lọc ngày BC công nợ],1,M.1[Tên nhà cung cấp],C413))</f>
        <v/>
      </c>
      <c r="G413" s="17" t="str">
        <f t="shared" si="21"/>
        <v/>
      </c>
      <c r="H413" s="65"/>
    </row>
    <row r="414" spans="2:8" ht="27.75" customHeight="1" x14ac:dyDescent="0.2">
      <c r="B414" s="52" t="str">
        <f t="shared" si="20"/>
        <v/>
      </c>
      <c r="C414" s="17" t="str">
        <f>IF('Danh Sách Nhà Cung Cấp'!C201="","",'Danh Sách Nhà Cung Cấp'!C201)</f>
        <v/>
      </c>
      <c r="D414" s="17" t="str">
        <f>IF(C414="","",INDEX(D.3[Nợ phải trả
(Số dư đầu kỳ)],B414)+SUMIFS(M.1[Giá có thuế],M.1[Lọc ngày BC công nợ],0,M.1[Tên nhà cung cấp],C414)-SUMIFS(M.1[Số tiền đã trả],M.1[Lọc ngày BC công nợ],0,M.1[Tên nhà cung cấp],C414))</f>
        <v/>
      </c>
      <c r="E414" s="17" t="str">
        <f>IF(C414="","",SUMIFS(M.1[Giá có thuế],M.1[Lọc ngày BC công nợ],1,M.1[Tên nhà cung cấp],C414))</f>
        <v/>
      </c>
      <c r="F414" s="17" t="str">
        <f>IF(C414="","",SUMIFS(M.1[Số tiền đã trả],M.1[Lọc ngày BC công nợ],1,M.1[Tên nhà cung cấp],C414))</f>
        <v/>
      </c>
      <c r="G414" s="17" t="str">
        <f t="shared" si="21"/>
        <v/>
      </c>
      <c r="H414" s="65"/>
    </row>
    <row r="415" spans="2:8" ht="27.75" customHeight="1" x14ac:dyDescent="0.2">
      <c r="B415" s="52" t="str">
        <f t="shared" si="20"/>
        <v/>
      </c>
      <c r="C415" s="17" t="str">
        <f>IF('Danh Sách Nhà Cung Cấp'!C202="","",'Danh Sách Nhà Cung Cấp'!C202)</f>
        <v/>
      </c>
      <c r="D415" s="17" t="str">
        <f>IF(C415="","",INDEX(D.3[Nợ phải trả
(Số dư đầu kỳ)],B415)+SUMIFS(M.1[Giá có thuế],M.1[Lọc ngày BC công nợ],0,M.1[Tên nhà cung cấp],C415)-SUMIFS(M.1[Số tiền đã trả],M.1[Lọc ngày BC công nợ],0,M.1[Tên nhà cung cấp],C415))</f>
        <v/>
      </c>
      <c r="E415" s="17" t="str">
        <f>IF(C415="","",SUMIFS(M.1[Giá có thuế],M.1[Lọc ngày BC công nợ],1,M.1[Tên nhà cung cấp],C415))</f>
        <v/>
      </c>
      <c r="F415" s="17" t="str">
        <f>IF(C415="","",SUMIFS(M.1[Số tiền đã trả],M.1[Lọc ngày BC công nợ],1,M.1[Tên nhà cung cấp],C415))</f>
        <v/>
      </c>
      <c r="G415" s="17" t="str">
        <f t="shared" si="21"/>
        <v/>
      </c>
      <c r="H415" s="65"/>
    </row>
    <row r="416" spans="2:8" ht="27.75" customHeight="1" x14ac:dyDescent="0.2">
      <c r="B416" s="54" t="s">
        <v>143</v>
      </c>
      <c r="C416" s="55" t="s">
        <v>10</v>
      </c>
      <c r="D416" s="57">
        <f ca="1">SUBTOTAL(9,Table12[Dư nợ đầu kỳ])</f>
        <v>0</v>
      </c>
      <c r="E416" s="57">
        <f ca="1">SUBTOTAL(9,Table12[Tổng tiền hàng
đã mua])</f>
        <v>0</v>
      </c>
      <c r="F416" s="57">
        <f ca="1">SUBTOTAL(9,Table12[Đã trả])</f>
        <v>0</v>
      </c>
      <c r="G416" s="57">
        <f ca="1">SUBTOTAL(9,Table12[Nợ phải trả])</f>
        <v>0</v>
      </c>
      <c r="H416" s="54" t="s">
        <v>143</v>
      </c>
    </row>
  </sheetData>
  <mergeCells count="1">
    <mergeCell ref="B2:C2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S41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2" sqref="B2:D2"/>
    </sheetView>
  </sheetViews>
  <sheetFormatPr defaultColWidth="14.125" defaultRowHeight="27.75" customHeight="1" x14ac:dyDescent="0.2"/>
  <cols>
    <col min="1" max="1" width="1.625" style="1" customWidth="1"/>
    <col min="2" max="2" width="5.625" style="2" customWidth="1"/>
    <col min="3" max="3" width="15.625" style="1" customWidth="1"/>
    <col min="4" max="4" width="10.625" style="1" hidden="1" customWidth="1"/>
    <col min="5" max="5" width="5.625" style="1" customWidth="1"/>
    <col min="6" max="6" width="8.625" style="1" customWidth="1"/>
    <col min="7" max="7" width="14.125" style="1" customWidth="1"/>
    <col min="8" max="8" width="8.625" style="1" customWidth="1"/>
    <col min="9" max="9" width="14.125" style="1" customWidth="1"/>
    <col min="10" max="10" width="8.625" style="1" customWidth="1"/>
    <col min="11" max="11" width="14.125" style="1" customWidth="1"/>
    <col min="12" max="12" width="11.125" style="1" customWidth="1"/>
    <col min="13" max="13" width="8.625" style="1" customWidth="1"/>
    <col min="14" max="16" width="14.125" style="1"/>
    <col min="17" max="17" width="20.625" style="1" customWidth="1"/>
    <col min="18" max="16384" width="14.125" style="1"/>
  </cols>
  <sheetData>
    <row r="1" spans="2:19" ht="52.5" customHeight="1" x14ac:dyDescent="0.2"/>
    <row r="2" spans="2:19" s="2" customFormat="1" ht="14.25" customHeight="1" x14ac:dyDescent="0.2">
      <c r="B2" s="196" t="s">
        <v>121</v>
      </c>
      <c r="C2" s="196"/>
      <c r="D2" s="196"/>
      <c r="E2" s="195"/>
      <c r="F2" s="195"/>
      <c r="G2" s="44" t="s">
        <v>123</v>
      </c>
      <c r="H2" s="195"/>
      <c r="I2" s="195"/>
    </row>
    <row r="3" spans="2:19" s="2" customFormat="1" ht="3.75" customHeight="1" x14ac:dyDescent="0.2"/>
    <row r="4" spans="2:19" ht="27.75" customHeight="1" x14ac:dyDescent="0.2">
      <c r="B4" s="47" t="s">
        <v>153</v>
      </c>
      <c r="N4" s="62"/>
    </row>
    <row r="5" spans="2:19" s="42" customFormat="1" ht="27.75" customHeight="1" x14ac:dyDescent="0.2">
      <c r="B5" s="48" t="s">
        <v>7</v>
      </c>
      <c r="C5" s="48" t="s">
        <v>8</v>
      </c>
      <c r="D5" s="48" t="s">
        <v>42</v>
      </c>
      <c r="E5" s="48" t="s">
        <v>43</v>
      </c>
      <c r="F5" s="77" t="s">
        <v>148</v>
      </c>
      <c r="G5" s="77" t="s">
        <v>149</v>
      </c>
      <c r="H5" s="78" t="s">
        <v>158</v>
      </c>
      <c r="I5" s="77" t="s">
        <v>150</v>
      </c>
      <c r="J5" s="78" t="s">
        <v>155</v>
      </c>
      <c r="K5" s="77" t="s">
        <v>151</v>
      </c>
      <c r="L5" s="79" t="s">
        <v>154</v>
      </c>
      <c r="M5" s="77" t="s">
        <v>152</v>
      </c>
      <c r="N5" s="77" t="s">
        <v>156</v>
      </c>
      <c r="O5" s="77" t="s">
        <v>111</v>
      </c>
      <c r="P5" s="33" t="s">
        <v>157</v>
      </c>
      <c r="Q5" s="33" t="s">
        <v>49</v>
      </c>
      <c r="S5" s="59">
        <f>IF(OR(B5TuNgay="",B5TuNgay&lt;NgayBatDau),NgayBatDau,B5TuNgay)</f>
        <v>42370</v>
      </c>
    </row>
    <row r="6" spans="2:19" ht="27.75" customHeight="1" x14ac:dyDescent="0.2">
      <c r="B6" s="7">
        <f t="shared" ref="B6" si="0">IF(C6="","",ROW(A6)-5)</f>
        <v>1</v>
      </c>
      <c r="C6" s="11" t="str">
        <f>IF('Danh Sách Sản Phẩm'!C3="","",'Danh Sách Sản Phẩm'!C3)</f>
        <v>bảng</v>
      </c>
      <c r="D6" s="7" t="str">
        <f>IF('Danh Sách Sản Phẩm'!D3="","",'Danh Sách Sản Phẩm'!D3)</f>
        <v/>
      </c>
      <c r="E6" s="7" t="str">
        <f>IF('Danh Sách Sản Phẩm'!E3="","",'Danh Sách Sản Phẩm'!E3)</f>
        <v>cái</v>
      </c>
      <c r="F6" s="17">
        <f ca="1">IF(C6="","",SUM('Danh Sách Sản Phẩm'!I3)+SUMIFS(M.1[Số lượng],M.1[Lọc ngày BC nhập xuất tồn],0,M.1[Tên sản phẩm],C6)+SUMIFS(M.1[SL được tặng/KM],M.1[Lọc ngày BC nhập xuất tồn],0,M.1[Tên sản phẩm],C6)-SUMIFS(B.2[Số lượng (ĐVT Chuẩn)],B.2[Lọc ngày BC nhập xuất tồn],0,B.2[Tên sản phẩm],C6)-SUMIFS(B.2[SL xuất tặng/KM],B.2[Lọc ngày BC nhập xuất tồn],0,B.2[Tên sản phẩm],C6))</f>
        <v>0</v>
      </c>
      <c r="G6" s="17">
        <f ca="1">IF(C6="","",IF(F6=0,0,SUM('Danh Sách Sản Phẩm'!J3)+SUMIFS(M.1[Giá nhập
thực tế],M.1[Lọc ngày BC nhập xuất tồn],0,M.1[Tên sản phẩm],C6)-(SUM('Danh Sách Sản Phẩm'!J3)+SUMIFS(M.1[Giá nhập
thực tế],M.1[Lọc ngày BC nhập xuất tồn],0,M.1[Tên sản phẩm],C6))/(SUM('Danh Sách Sản Phẩm'!I3)+SUMIFS(M.1[Số lượng],M.1[Lọc ngày BC nhập xuất tồn],0,M.1[Tên sản phẩm],C6)+SUMIFS(M.1[SL được tặng/KM],M.1[Lọc ngày BC nhập xuất tồn],0,M.1[Tên sản phẩm],C6))*(SUMIFS(B.2[Số lượng (ĐVT Chuẩn)],B.2[Lọc ngày BC nhập xuất tồn],0,B.2[Tên sản phẩm],C6)+SUMIFS(B.2[SL xuất tặng/KM],B.2[Lọc ngày BC nhập xuất tồn],0,B.2[Tên sản phẩm],C6))))</f>
        <v>0</v>
      </c>
      <c r="H6" s="21">
        <f ca="1">IF(C6="","",SUMIFS(M.1[Số lượng],M.1[Lọc ngày BC nhập xuất tồn],1,M.1[Tên sản phẩm],C6)+SUMIFS(M.1[SL được tặng/KM],M.1[Lọc ngày BC nhập xuất tồn],1,M.1[Tên sản phẩm],C6))</f>
        <v>0</v>
      </c>
      <c r="I6" s="21">
        <f ca="1">IF(C6="","",SUMIFS(M.1[Giá nhập
thực tế],M.1[Lọc ngày BC nhập xuất tồn],1,M.1[Tên sản phẩm],C6))</f>
        <v>0</v>
      </c>
      <c r="J6" s="17">
        <f ca="1">IF(C6="","",SUMIFS(B.2[Số lượng (ĐVT Chuẩn)],B.2[Lọc ngày BC nhập xuất tồn],1,B.2[Tên sản phẩm],C6)+SUMIFS(B.2[SL xuất tặng/KM],B.2[Lọc ngày BC nhập xuất tồn],1,B.2[Tên sản phẩm],C6))</f>
        <v>0</v>
      </c>
      <c r="K6" s="17">
        <f t="shared" ref="K6" ca="1" si="1">IF(C6="","",J6*L6)</f>
        <v>0</v>
      </c>
      <c r="L6" s="60">
        <f ca="1">IF(C6="","",IF(AND(SUM(F6,H6)&lt;&gt;0,SUM(G6,I6)&lt;&gt;0),ROUND(SUM(G6,I6)/SUM(F6,H6),0),0))</f>
        <v>0</v>
      </c>
      <c r="M6" s="21">
        <f t="shared" ref="M6" ca="1" si="2">IF(C6="","",SUM(F6,H6)-SUM(J6))</f>
        <v>0</v>
      </c>
      <c r="N6" s="21">
        <f t="shared" ref="N6" ca="1" si="3">IF(C6="","",SUM(G6,I6)-SUM(K6))</f>
        <v>0</v>
      </c>
      <c r="O6" s="37">
        <f ca="1">IF(C6="","",SUMIFS(B.2[Doanh thu],B.2[Lọc ngày BC nhập xuất tồn],1,B.2[Tên sản phẩm],C6))</f>
        <v>0</v>
      </c>
      <c r="P6" s="37">
        <f t="shared" ref="P6" ca="1" si="4">IF(C6="","",O6-K6)</f>
        <v>0</v>
      </c>
      <c r="Q6" s="2"/>
      <c r="S6" s="59">
        <f>IF(OR(B5DenNgay="",B5DenNgay&gt;NgayKetThuc),NgayKetThuc,B5DenNgay)</f>
        <v>42735</v>
      </c>
    </row>
    <row r="7" spans="2:19" ht="27.75" customHeight="1" x14ac:dyDescent="0.2">
      <c r="B7" s="7" t="str">
        <f t="shared" ref="B7:B71" si="5">IF(C7="","",ROW(A7)-5)</f>
        <v/>
      </c>
      <c r="C7" s="11" t="str">
        <f>IF('Danh Sách Sản Phẩm'!C4="","",'Danh Sách Sản Phẩm'!C4)</f>
        <v/>
      </c>
      <c r="D7" s="7" t="str">
        <f>IF('Danh Sách Sản Phẩm'!D4="","",'Danh Sách Sản Phẩm'!D4)</f>
        <v/>
      </c>
      <c r="E7" s="7" t="str">
        <f>IF('Danh Sách Sản Phẩm'!E4="","",'Danh Sách Sản Phẩm'!E4)</f>
        <v/>
      </c>
      <c r="F7" s="17" t="str">
        <f>IF(C7="","",SUM('Danh Sách Sản Phẩm'!I4)+SUMIFS(M.1[Số lượng],M.1[Lọc ngày BC nhập xuất tồn],0,M.1[Tên sản phẩm],C7)+SUMIFS(M.1[SL được tặng/KM],M.1[Lọc ngày BC nhập xuất tồn],0,M.1[Tên sản phẩm],C7)-SUMIFS(B.2[Số lượng (ĐVT Chuẩn)],B.2[Lọc ngày BC nhập xuất tồn],0,B.2[Tên sản phẩm],C7)-SUMIFS(B.2[SL xuất tặng/KM],B.2[Lọc ngày BC nhập xuất tồn],0,B.2[Tên sản phẩm],C7))</f>
        <v/>
      </c>
      <c r="G7" s="17" t="str">
        <f>IF(C7="","",IF(F7=0,0,SUM('Danh Sách Sản Phẩm'!J4)+SUMIFS(M.1[Giá nhập
thực tế],M.1[Lọc ngày BC nhập xuất tồn],0,M.1[Tên sản phẩm],C7)-(SUM('Danh Sách Sản Phẩm'!J4)+SUMIFS(M.1[Giá nhập
thực tế],M.1[Lọc ngày BC nhập xuất tồn],0,M.1[Tên sản phẩm],C7))/(SUM('Danh Sách Sản Phẩm'!I4)+SUMIFS(M.1[Số lượng],M.1[Lọc ngày BC nhập xuất tồn],0,M.1[Tên sản phẩm],C7)+SUMIFS(M.1[SL được tặng/KM],M.1[Lọc ngày BC nhập xuất tồn],0,M.1[Tên sản phẩm],C7))*(SUMIFS(B.2[Số lượng (ĐVT Chuẩn)],B.2[Lọc ngày BC nhập xuất tồn],0,B.2[Tên sản phẩm],C7)+SUMIFS(B.2[SL xuất tặng/KM],B.2[Lọc ngày BC nhập xuất tồn],0,B.2[Tên sản phẩm],C7))))</f>
        <v/>
      </c>
      <c r="H7" s="21" t="str">
        <f>IF(C7="","",SUMIFS(M.1[Số lượng],M.1[Lọc ngày BC nhập xuất tồn],1,M.1[Tên sản phẩm],C7)+SUMIFS(M.1[SL được tặng/KM],M.1[Lọc ngày BC nhập xuất tồn],1,M.1[Tên sản phẩm],C7))</f>
        <v/>
      </c>
      <c r="I7" s="21" t="str">
        <f>IF(C7="","",SUMIFS(M.1[Giá nhập
thực tế],M.1[Lọc ngày BC nhập xuất tồn],1,M.1[Tên sản phẩm],C7))</f>
        <v/>
      </c>
      <c r="J7" s="17" t="str">
        <f>IF(C7="","",SUMIFS(B.2[Số lượng (ĐVT Chuẩn)],B.2[Lọc ngày BC nhập xuất tồn],1,B.2[Tên sản phẩm],C7)+SUMIFS(B.2[SL xuất tặng/KM],B.2[Lọc ngày BC nhập xuất tồn],1,B.2[Tên sản phẩm],C7))</f>
        <v/>
      </c>
      <c r="K7" s="17" t="str">
        <f t="shared" ref="K7:K71" si="6">IF(C7="","",J7*L7)</f>
        <v/>
      </c>
      <c r="L7" s="60" t="str">
        <f t="shared" ref="L7:L71" si="7">IF(C7="","",IF(AND(SUM(F7,H7)&lt;&gt;0,SUM(G7,I7)&lt;&gt;0),ROUND(SUM(G7,I7)/SUM(F7,H7),0),0))</f>
        <v/>
      </c>
      <c r="M7" s="21" t="str">
        <f t="shared" ref="M7:M71" si="8">IF(C7="","",SUM(F7,H7)-SUM(J7))</f>
        <v/>
      </c>
      <c r="N7" s="21" t="str">
        <f t="shared" ref="N7:N71" si="9">IF(C7="","",SUM(G7,I7)-SUM(K7))</f>
        <v/>
      </c>
      <c r="O7" s="37" t="str">
        <f>IF(C7="","",SUMIFS(B.2[Doanh thu],B.2[Lọc ngày BC nhập xuất tồn],1,B.2[Tên sản phẩm],C7))</f>
        <v/>
      </c>
      <c r="P7" s="37" t="str">
        <f t="shared" ref="P7:P71" si="10">IF(C7="","",O7-K7)</f>
        <v/>
      </c>
      <c r="Q7" s="2"/>
    </row>
    <row r="8" spans="2:19" ht="27.75" customHeight="1" x14ac:dyDescent="0.2">
      <c r="B8" s="7" t="str">
        <f t="shared" si="5"/>
        <v/>
      </c>
      <c r="C8" s="11" t="str">
        <f>IF('Danh Sách Sản Phẩm'!C5="","",'Danh Sách Sản Phẩm'!C5)</f>
        <v/>
      </c>
      <c r="D8" s="7" t="str">
        <f>IF('Danh Sách Sản Phẩm'!D5="","",'Danh Sách Sản Phẩm'!D5)</f>
        <v/>
      </c>
      <c r="E8" s="7" t="str">
        <f>IF('Danh Sách Sản Phẩm'!E5="","",'Danh Sách Sản Phẩm'!E5)</f>
        <v/>
      </c>
      <c r="F8" s="17" t="str">
        <f>IF(C8="","",SUM('Danh Sách Sản Phẩm'!I5)+SUMIFS(M.1[Số lượng],M.1[Lọc ngày BC nhập xuất tồn],0,M.1[Tên sản phẩm],C8)+SUMIFS(M.1[SL được tặng/KM],M.1[Lọc ngày BC nhập xuất tồn],0,M.1[Tên sản phẩm],C8)-SUMIFS(B.2[Số lượng (ĐVT Chuẩn)],B.2[Lọc ngày BC nhập xuất tồn],0,B.2[Tên sản phẩm],C8)-SUMIFS(B.2[SL xuất tặng/KM],B.2[Lọc ngày BC nhập xuất tồn],0,B.2[Tên sản phẩm],C8))</f>
        <v/>
      </c>
      <c r="G8" s="17" t="str">
        <f>IF(C8="","",IF(F8=0,0,SUM('Danh Sách Sản Phẩm'!J5)+SUMIFS(M.1[Giá nhập
thực tế],M.1[Lọc ngày BC nhập xuất tồn],0,M.1[Tên sản phẩm],C8)-(SUM('Danh Sách Sản Phẩm'!J5)+SUMIFS(M.1[Giá nhập
thực tế],M.1[Lọc ngày BC nhập xuất tồn],0,M.1[Tên sản phẩm],C8))/(SUM('Danh Sách Sản Phẩm'!I5)+SUMIFS(M.1[Số lượng],M.1[Lọc ngày BC nhập xuất tồn],0,M.1[Tên sản phẩm],C8)+SUMIFS(M.1[SL được tặng/KM],M.1[Lọc ngày BC nhập xuất tồn],0,M.1[Tên sản phẩm],C8))*(SUMIFS(B.2[Số lượng (ĐVT Chuẩn)],B.2[Lọc ngày BC nhập xuất tồn],0,B.2[Tên sản phẩm],C8)+SUMIFS(B.2[SL xuất tặng/KM],B.2[Lọc ngày BC nhập xuất tồn],0,B.2[Tên sản phẩm],C8))))</f>
        <v/>
      </c>
      <c r="H8" s="21" t="str">
        <f>IF(C8="","",SUMIFS(M.1[Số lượng],M.1[Lọc ngày BC nhập xuất tồn],1,M.1[Tên sản phẩm],C8)+SUMIFS(M.1[SL được tặng/KM],M.1[Lọc ngày BC nhập xuất tồn],1,M.1[Tên sản phẩm],C8))</f>
        <v/>
      </c>
      <c r="I8" s="21" t="str">
        <f>IF(C8="","",SUMIFS(M.1[Giá nhập
thực tế],M.1[Lọc ngày BC nhập xuất tồn],1,M.1[Tên sản phẩm],C8))</f>
        <v/>
      </c>
      <c r="J8" s="17" t="str">
        <f>IF(C8="","",SUMIFS(B.2[Số lượng (ĐVT Chuẩn)],B.2[Lọc ngày BC nhập xuất tồn],1,B.2[Tên sản phẩm],C8)+SUMIFS(B.2[SL xuất tặng/KM],B.2[Lọc ngày BC nhập xuất tồn],1,B.2[Tên sản phẩm],C8))</f>
        <v/>
      </c>
      <c r="K8" s="17" t="str">
        <f t="shared" si="6"/>
        <v/>
      </c>
      <c r="L8" s="60" t="str">
        <f t="shared" si="7"/>
        <v/>
      </c>
      <c r="M8" s="21" t="str">
        <f t="shared" si="8"/>
        <v/>
      </c>
      <c r="N8" s="21" t="str">
        <f t="shared" si="9"/>
        <v/>
      </c>
      <c r="O8" s="37" t="str">
        <f>IF(C8="","",SUMIFS(B.2[Doanh thu],B.2[Lọc ngày BC nhập xuất tồn],1,B.2[Tên sản phẩm],C8))</f>
        <v/>
      </c>
      <c r="P8" s="37" t="str">
        <f t="shared" si="10"/>
        <v/>
      </c>
      <c r="Q8" s="2"/>
    </row>
    <row r="9" spans="2:19" ht="27.75" customHeight="1" x14ac:dyDescent="0.2">
      <c r="B9" s="7" t="str">
        <f t="shared" si="5"/>
        <v/>
      </c>
      <c r="C9" s="11" t="str">
        <f>IF('Danh Sách Sản Phẩm'!C6="","",'Danh Sách Sản Phẩm'!C6)</f>
        <v/>
      </c>
      <c r="D9" s="7" t="str">
        <f>IF('Danh Sách Sản Phẩm'!D6="","",'Danh Sách Sản Phẩm'!D6)</f>
        <v/>
      </c>
      <c r="E9" s="7" t="str">
        <f>IF('Danh Sách Sản Phẩm'!E6="","",'Danh Sách Sản Phẩm'!E6)</f>
        <v/>
      </c>
      <c r="F9" s="17" t="str">
        <f>IF(C9="","",SUM('Danh Sách Sản Phẩm'!I6)+SUMIFS(M.1[Số lượng],M.1[Lọc ngày BC nhập xuất tồn],0,M.1[Tên sản phẩm],C9)+SUMIFS(M.1[SL được tặng/KM],M.1[Lọc ngày BC nhập xuất tồn],0,M.1[Tên sản phẩm],C9)-SUMIFS(B.2[Số lượng (ĐVT Chuẩn)],B.2[Lọc ngày BC nhập xuất tồn],0,B.2[Tên sản phẩm],C9)-SUMIFS(B.2[SL xuất tặng/KM],B.2[Lọc ngày BC nhập xuất tồn],0,B.2[Tên sản phẩm],C9))</f>
        <v/>
      </c>
      <c r="G9" s="17" t="str">
        <f>IF(C9="","",IF(F9=0,0,SUM('Danh Sách Sản Phẩm'!J6)+SUMIFS(M.1[Giá nhập
thực tế],M.1[Lọc ngày BC nhập xuất tồn],0,M.1[Tên sản phẩm],C9)-(SUM('Danh Sách Sản Phẩm'!J6)+SUMIFS(M.1[Giá nhập
thực tế],M.1[Lọc ngày BC nhập xuất tồn],0,M.1[Tên sản phẩm],C9))/(SUM('Danh Sách Sản Phẩm'!I6)+SUMIFS(M.1[Số lượng],M.1[Lọc ngày BC nhập xuất tồn],0,M.1[Tên sản phẩm],C9)+SUMIFS(M.1[SL được tặng/KM],M.1[Lọc ngày BC nhập xuất tồn],0,M.1[Tên sản phẩm],C9))*(SUMIFS(B.2[Số lượng (ĐVT Chuẩn)],B.2[Lọc ngày BC nhập xuất tồn],0,B.2[Tên sản phẩm],C9)+SUMIFS(B.2[SL xuất tặng/KM],B.2[Lọc ngày BC nhập xuất tồn],0,B.2[Tên sản phẩm],C9))))</f>
        <v/>
      </c>
      <c r="H9" s="21" t="str">
        <f>IF(C9="","",SUMIFS(M.1[Số lượng],M.1[Lọc ngày BC nhập xuất tồn],1,M.1[Tên sản phẩm],C9)+SUMIFS(M.1[SL được tặng/KM],M.1[Lọc ngày BC nhập xuất tồn],1,M.1[Tên sản phẩm],C9))</f>
        <v/>
      </c>
      <c r="I9" s="21" t="str">
        <f>IF(C9="","",SUMIFS(M.1[Giá nhập
thực tế],M.1[Lọc ngày BC nhập xuất tồn],1,M.1[Tên sản phẩm],C9))</f>
        <v/>
      </c>
      <c r="J9" s="17" t="str">
        <f>IF(C9="","",SUMIFS(B.2[Số lượng (ĐVT Chuẩn)],B.2[Lọc ngày BC nhập xuất tồn],1,B.2[Tên sản phẩm],C9)+SUMIFS(B.2[SL xuất tặng/KM],B.2[Lọc ngày BC nhập xuất tồn],1,B.2[Tên sản phẩm],C9))</f>
        <v/>
      </c>
      <c r="K9" s="17" t="str">
        <f t="shared" si="6"/>
        <v/>
      </c>
      <c r="L9" s="60" t="str">
        <f t="shared" si="7"/>
        <v/>
      </c>
      <c r="M9" s="21" t="str">
        <f t="shared" si="8"/>
        <v/>
      </c>
      <c r="N9" s="21" t="str">
        <f t="shared" si="9"/>
        <v/>
      </c>
      <c r="O9" s="37" t="str">
        <f>IF(C9="","",SUMIFS(B.2[Doanh thu],B.2[Lọc ngày BC nhập xuất tồn],1,B.2[Tên sản phẩm],C9))</f>
        <v/>
      </c>
      <c r="P9" s="37" t="str">
        <f t="shared" si="10"/>
        <v/>
      </c>
      <c r="Q9" s="2"/>
    </row>
    <row r="10" spans="2:19" ht="27.75" customHeight="1" x14ac:dyDescent="0.2">
      <c r="B10" s="7" t="str">
        <f t="shared" si="5"/>
        <v/>
      </c>
      <c r="C10" s="11" t="str">
        <f>IF('Danh Sách Sản Phẩm'!C7="","",'Danh Sách Sản Phẩm'!C7)</f>
        <v/>
      </c>
      <c r="D10" s="7" t="str">
        <f>IF('Danh Sách Sản Phẩm'!D7="","",'Danh Sách Sản Phẩm'!D7)</f>
        <v/>
      </c>
      <c r="E10" s="7" t="str">
        <f>IF('Danh Sách Sản Phẩm'!E7="","",'Danh Sách Sản Phẩm'!E7)</f>
        <v/>
      </c>
      <c r="F10" s="17" t="str">
        <f>IF(C10="","",SUM('Danh Sách Sản Phẩm'!I7)+SUMIFS(M.1[Số lượng],M.1[Lọc ngày BC nhập xuất tồn],0,M.1[Tên sản phẩm],C10)+SUMIFS(M.1[SL được tặng/KM],M.1[Lọc ngày BC nhập xuất tồn],0,M.1[Tên sản phẩm],C10)-SUMIFS(B.2[Số lượng (ĐVT Chuẩn)],B.2[Lọc ngày BC nhập xuất tồn],0,B.2[Tên sản phẩm],C10)-SUMIFS(B.2[SL xuất tặng/KM],B.2[Lọc ngày BC nhập xuất tồn],0,B.2[Tên sản phẩm],C10))</f>
        <v/>
      </c>
      <c r="G10" s="17" t="str">
        <f>IF(C10="","",IF(F10=0,0,SUM('Danh Sách Sản Phẩm'!J7)+SUMIFS(M.1[Giá nhập
thực tế],M.1[Lọc ngày BC nhập xuất tồn],0,M.1[Tên sản phẩm],C10)-(SUM('Danh Sách Sản Phẩm'!J7)+SUMIFS(M.1[Giá nhập
thực tế],M.1[Lọc ngày BC nhập xuất tồn],0,M.1[Tên sản phẩm],C10))/(SUM('Danh Sách Sản Phẩm'!I7)+SUMIFS(M.1[Số lượng],M.1[Lọc ngày BC nhập xuất tồn],0,M.1[Tên sản phẩm],C10)+SUMIFS(M.1[SL được tặng/KM],M.1[Lọc ngày BC nhập xuất tồn],0,M.1[Tên sản phẩm],C10))*(SUMIFS(B.2[Số lượng (ĐVT Chuẩn)],B.2[Lọc ngày BC nhập xuất tồn],0,B.2[Tên sản phẩm],C10)+SUMIFS(B.2[SL xuất tặng/KM],B.2[Lọc ngày BC nhập xuất tồn],0,B.2[Tên sản phẩm],C10))))</f>
        <v/>
      </c>
      <c r="H10" s="21" t="str">
        <f>IF(C10="","",SUMIFS(M.1[Số lượng],M.1[Lọc ngày BC nhập xuất tồn],1,M.1[Tên sản phẩm],C10)+SUMIFS(M.1[SL được tặng/KM],M.1[Lọc ngày BC nhập xuất tồn],1,M.1[Tên sản phẩm],C10))</f>
        <v/>
      </c>
      <c r="I10" s="21" t="str">
        <f>IF(C10="","",SUMIFS(M.1[Giá nhập
thực tế],M.1[Lọc ngày BC nhập xuất tồn],1,M.1[Tên sản phẩm],C10))</f>
        <v/>
      </c>
      <c r="J10" s="17" t="str">
        <f>IF(C10="","",SUMIFS(B.2[Số lượng (ĐVT Chuẩn)],B.2[Lọc ngày BC nhập xuất tồn],1,B.2[Tên sản phẩm],C10)+SUMIFS(B.2[SL xuất tặng/KM],B.2[Lọc ngày BC nhập xuất tồn],1,B.2[Tên sản phẩm],C10))</f>
        <v/>
      </c>
      <c r="K10" s="17" t="str">
        <f t="shared" si="6"/>
        <v/>
      </c>
      <c r="L10" s="60" t="str">
        <f t="shared" si="7"/>
        <v/>
      </c>
      <c r="M10" s="21" t="str">
        <f t="shared" si="8"/>
        <v/>
      </c>
      <c r="N10" s="21" t="str">
        <f t="shared" si="9"/>
        <v/>
      </c>
      <c r="O10" s="37" t="str">
        <f>IF(C10="","",SUMIFS(B.2[Doanh thu],B.2[Lọc ngày BC nhập xuất tồn],1,B.2[Tên sản phẩm],C10))</f>
        <v/>
      </c>
      <c r="P10" s="37" t="str">
        <f t="shared" si="10"/>
        <v/>
      </c>
      <c r="Q10" s="2"/>
    </row>
    <row r="11" spans="2:19" ht="27.75" customHeight="1" x14ac:dyDescent="0.2">
      <c r="B11" s="7" t="str">
        <f t="shared" si="5"/>
        <v/>
      </c>
      <c r="C11" s="11" t="str">
        <f>IF('Danh Sách Sản Phẩm'!C8="","",'Danh Sách Sản Phẩm'!C8)</f>
        <v/>
      </c>
      <c r="D11" s="7" t="str">
        <f>IF('Danh Sách Sản Phẩm'!D8="","",'Danh Sách Sản Phẩm'!D8)</f>
        <v/>
      </c>
      <c r="E11" s="7" t="str">
        <f>IF('Danh Sách Sản Phẩm'!E8="","",'Danh Sách Sản Phẩm'!E8)</f>
        <v/>
      </c>
      <c r="F11" s="17" t="str">
        <f>IF(C11="","",SUM('Danh Sách Sản Phẩm'!I8)+SUMIFS(M.1[Số lượng],M.1[Lọc ngày BC nhập xuất tồn],0,M.1[Tên sản phẩm],C11)+SUMIFS(M.1[SL được tặng/KM],M.1[Lọc ngày BC nhập xuất tồn],0,M.1[Tên sản phẩm],C11)-SUMIFS(B.2[Số lượng (ĐVT Chuẩn)],B.2[Lọc ngày BC nhập xuất tồn],0,B.2[Tên sản phẩm],C11)-SUMIFS(B.2[SL xuất tặng/KM],B.2[Lọc ngày BC nhập xuất tồn],0,B.2[Tên sản phẩm],C11))</f>
        <v/>
      </c>
      <c r="G11" s="17" t="str">
        <f>IF(C11="","",IF(F11=0,0,SUM('Danh Sách Sản Phẩm'!J8)+SUMIFS(M.1[Giá nhập
thực tế],M.1[Lọc ngày BC nhập xuất tồn],0,M.1[Tên sản phẩm],C11)-(SUM('Danh Sách Sản Phẩm'!J8)+SUMIFS(M.1[Giá nhập
thực tế],M.1[Lọc ngày BC nhập xuất tồn],0,M.1[Tên sản phẩm],C11))/(SUM('Danh Sách Sản Phẩm'!I8)+SUMIFS(M.1[Số lượng],M.1[Lọc ngày BC nhập xuất tồn],0,M.1[Tên sản phẩm],C11)+SUMIFS(M.1[SL được tặng/KM],M.1[Lọc ngày BC nhập xuất tồn],0,M.1[Tên sản phẩm],C11))*(SUMIFS(B.2[Số lượng (ĐVT Chuẩn)],B.2[Lọc ngày BC nhập xuất tồn],0,B.2[Tên sản phẩm],C11)+SUMIFS(B.2[SL xuất tặng/KM],B.2[Lọc ngày BC nhập xuất tồn],0,B.2[Tên sản phẩm],C11))))</f>
        <v/>
      </c>
      <c r="H11" s="21" t="str">
        <f>IF(C11="","",SUMIFS(M.1[Số lượng],M.1[Lọc ngày BC nhập xuất tồn],1,M.1[Tên sản phẩm],C11)+SUMIFS(M.1[SL được tặng/KM],M.1[Lọc ngày BC nhập xuất tồn],1,M.1[Tên sản phẩm],C11))</f>
        <v/>
      </c>
      <c r="I11" s="21" t="str">
        <f>IF(C11="","",SUMIFS(M.1[Giá nhập
thực tế],M.1[Lọc ngày BC nhập xuất tồn],1,M.1[Tên sản phẩm],C11))</f>
        <v/>
      </c>
      <c r="J11" s="17" t="str">
        <f>IF(C11="","",SUMIFS(B.2[Số lượng (ĐVT Chuẩn)],B.2[Lọc ngày BC nhập xuất tồn],1,B.2[Tên sản phẩm],C11)+SUMIFS(B.2[SL xuất tặng/KM],B.2[Lọc ngày BC nhập xuất tồn],1,B.2[Tên sản phẩm],C11))</f>
        <v/>
      </c>
      <c r="K11" s="17" t="str">
        <f t="shared" si="6"/>
        <v/>
      </c>
      <c r="L11" s="60" t="str">
        <f t="shared" si="7"/>
        <v/>
      </c>
      <c r="M11" s="21" t="str">
        <f t="shared" si="8"/>
        <v/>
      </c>
      <c r="N11" s="21" t="str">
        <f t="shared" si="9"/>
        <v/>
      </c>
      <c r="O11" s="37" t="str">
        <f>IF(C11="","",SUMIFS(B.2[Doanh thu],B.2[Lọc ngày BC nhập xuất tồn],1,B.2[Tên sản phẩm],C11))</f>
        <v/>
      </c>
      <c r="P11" s="37" t="str">
        <f t="shared" si="10"/>
        <v/>
      </c>
      <c r="Q11" s="2"/>
    </row>
    <row r="12" spans="2:19" ht="27.75" customHeight="1" x14ac:dyDescent="0.2">
      <c r="B12" s="7" t="str">
        <f t="shared" si="5"/>
        <v/>
      </c>
      <c r="C12" s="11" t="str">
        <f>IF('Danh Sách Sản Phẩm'!C9="","",'Danh Sách Sản Phẩm'!C9)</f>
        <v/>
      </c>
      <c r="D12" s="7" t="str">
        <f>IF('Danh Sách Sản Phẩm'!D9="","",'Danh Sách Sản Phẩm'!D9)</f>
        <v/>
      </c>
      <c r="E12" s="7" t="str">
        <f>IF('Danh Sách Sản Phẩm'!E9="","",'Danh Sách Sản Phẩm'!E9)</f>
        <v/>
      </c>
      <c r="F12" s="17" t="str">
        <f>IF(C12="","",SUM('Danh Sách Sản Phẩm'!I9)+SUMIFS(M.1[Số lượng],M.1[Lọc ngày BC nhập xuất tồn],0,M.1[Tên sản phẩm],C12)+SUMIFS(M.1[SL được tặng/KM],M.1[Lọc ngày BC nhập xuất tồn],0,M.1[Tên sản phẩm],C12)-SUMIFS(B.2[Số lượng (ĐVT Chuẩn)],B.2[Lọc ngày BC nhập xuất tồn],0,B.2[Tên sản phẩm],C12)-SUMIFS(B.2[SL xuất tặng/KM],B.2[Lọc ngày BC nhập xuất tồn],0,B.2[Tên sản phẩm],C12))</f>
        <v/>
      </c>
      <c r="G12" s="17" t="str">
        <f>IF(C12="","",IF(F12=0,0,SUM('Danh Sách Sản Phẩm'!J9)+SUMIFS(M.1[Giá nhập
thực tế],M.1[Lọc ngày BC nhập xuất tồn],0,M.1[Tên sản phẩm],C12)-(SUM('Danh Sách Sản Phẩm'!J9)+SUMIFS(M.1[Giá nhập
thực tế],M.1[Lọc ngày BC nhập xuất tồn],0,M.1[Tên sản phẩm],C12))/(SUM('Danh Sách Sản Phẩm'!I9)+SUMIFS(M.1[Số lượng],M.1[Lọc ngày BC nhập xuất tồn],0,M.1[Tên sản phẩm],C12)+SUMIFS(M.1[SL được tặng/KM],M.1[Lọc ngày BC nhập xuất tồn],0,M.1[Tên sản phẩm],C12))*(SUMIFS(B.2[Số lượng (ĐVT Chuẩn)],B.2[Lọc ngày BC nhập xuất tồn],0,B.2[Tên sản phẩm],C12)+SUMIFS(B.2[SL xuất tặng/KM],B.2[Lọc ngày BC nhập xuất tồn],0,B.2[Tên sản phẩm],C12))))</f>
        <v/>
      </c>
      <c r="H12" s="21" t="str">
        <f>IF(C12="","",SUMIFS(M.1[Số lượng],M.1[Lọc ngày BC nhập xuất tồn],1,M.1[Tên sản phẩm],C12)+SUMIFS(M.1[SL được tặng/KM],M.1[Lọc ngày BC nhập xuất tồn],1,M.1[Tên sản phẩm],C12))</f>
        <v/>
      </c>
      <c r="I12" s="21" t="str">
        <f>IF(C12="","",SUMIFS(M.1[Giá nhập
thực tế],M.1[Lọc ngày BC nhập xuất tồn],1,M.1[Tên sản phẩm],C12))</f>
        <v/>
      </c>
      <c r="J12" s="17" t="str">
        <f>IF(C12="","",SUMIFS(B.2[Số lượng (ĐVT Chuẩn)],B.2[Lọc ngày BC nhập xuất tồn],1,B.2[Tên sản phẩm],C12)+SUMIFS(B.2[SL xuất tặng/KM],B.2[Lọc ngày BC nhập xuất tồn],1,B.2[Tên sản phẩm],C12))</f>
        <v/>
      </c>
      <c r="K12" s="17" t="str">
        <f t="shared" si="6"/>
        <v/>
      </c>
      <c r="L12" s="60" t="str">
        <f t="shared" si="7"/>
        <v/>
      </c>
      <c r="M12" s="21" t="str">
        <f t="shared" si="8"/>
        <v/>
      </c>
      <c r="N12" s="21" t="str">
        <f t="shared" si="9"/>
        <v/>
      </c>
      <c r="O12" s="37" t="str">
        <f>IF(C12="","",SUMIFS(B.2[Doanh thu],B.2[Lọc ngày BC nhập xuất tồn],1,B.2[Tên sản phẩm],C12))</f>
        <v/>
      </c>
      <c r="P12" s="37" t="str">
        <f t="shared" si="10"/>
        <v/>
      </c>
      <c r="Q12" s="2"/>
    </row>
    <row r="13" spans="2:19" ht="27.75" customHeight="1" x14ac:dyDescent="0.2">
      <c r="B13" s="7" t="str">
        <f>IF(C13="","",ROW(A13)-5)</f>
        <v/>
      </c>
      <c r="C13" s="11" t="str">
        <f>IF('Danh Sách Sản Phẩm'!C10="","",'Danh Sách Sản Phẩm'!C10)</f>
        <v/>
      </c>
      <c r="D13" s="142" t="str">
        <f>IF('Danh Sách Sản Phẩm'!D10="","",'Danh Sách Sản Phẩm'!D10)</f>
        <v/>
      </c>
      <c r="E13" s="7" t="str">
        <f>IF('Danh Sách Sản Phẩm'!E10="","",'Danh Sách Sản Phẩm'!E10)</f>
        <v/>
      </c>
      <c r="F13" s="17" t="str">
        <f>IF(C13="","",SUM('Danh Sách Sản Phẩm'!I10)+SUMIFS(M.1[Số lượng],M.1[Lọc ngày BC nhập xuất tồn],0,M.1[Tên sản phẩm],C13)+SUMIFS(M.1[SL được tặng/KM],M.1[Lọc ngày BC nhập xuất tồn],0,M.1[Tên sản phẩm],C13)-SUMIFS(B.2[Số lượng (ĐVT Chuẩn)],B.2[Lọc ngày BC nhập xuất tồn],0,B.2[Tên sản phẩm],C13)-SUMIFS(B.2[SL xuất tặng/KM],B.2[Lọc ngày BC nhập xuất tồn],0,B.2[Tên sản phẩm],C13))</f>
        <v/>
      </c>
      <c r="G13" s="17" t="str">
        <f>IF(C13="","",IF(F13=0,0,SUM('Danh Sách Sản Phẩm'!J10)+SUMIFS(M.1[Giá nhập
thực tế],M.1[Lọc ngày BC nhập xuất tồn],0,M.1[Tên sản phẩm],C13)-(SUM('Danh Sách Sản Phẩm'!J10)+SUMIFS(M.1[Giá nhập
thực tế],M.1[Lọc ngày BC nhập xuất tồn],0,M.1[Tên sản phẩm],C13))/(SUM('Danh Sách Sản Phẩm'!I10)+SUMIFS(M.1[Số lượng],M.1[Lọc ngày BC nhập xuất tồn],0,M.1[Tên sản phẩm],C13)+SUMIFS(M.1[SL được tặng/KM],M.1[Lọc ngày BC nhập xuất tồn],0,M.1[Tên sản phẩm],C13))*(SUMIFS(B.2[Số lượng (ĐVT Chuẩn)],B.2[Lọc ngày BC nhập xuất tồn],0,B.2[Tên sản phẩm],C13)+SUMIFS(B.2[SL xuất tặng/KM],B.2[Lọc ngày BC nhập xuất tồn],0,B.2[Tên sản phẩm],C13))))</f>
        <v/>
      </c>
      <c r="H13" s="21" t="str">
        <f>IF(C13="","",SUMIFS(M.1[Số lượng],M.1[Lọc ngày BC nhập xuất tồn],1,M.1[Tên sản phẩm],C13)+SUMIFS(M.1[SL được tặng/KM],M.1[Lọc ngày BC nhập xuất tồn],1,M.1[Tên sản phẩm],C13))</f>
        <v/>
      </c>
      <c r="I13" s="21" t="str">
        <f>IF(C13="","",SUMIFS(M.1[Giá nhập
thực tế],M.1[Lọc ngày BC nhập xuất tồn],1,M.1[Tên sản phẩm],C13))</f>
        <v/>
      </c>
      <c r="J13" s="17" t="str">
        <f>IF(C13="","",SUMIFS(B.2[Số lượng (ĐVT Chuẩn)],B.2[Lọc ngày BC nhập xuất tồn],1,B.2[Tên sản phẩm],C13)+SUMIFS(B.2[SL xuất tặng/KM],B.2[Lọc ngày BC nhập xuất tồn],1,B.2[Tên sản phẩm],C13))</f>
        <v/>
      </c>
      <c r="K13" s="17" t="str">
        <f>IF(C13="","",J13*L13)</f>
        <v/>
      </c>
      <c r="L13" s="145" t="str">
        <f>IF(C13="","",IF(AND(SUM(F13,H13)&lt;&gt;0,SUM(G13,I13)&lt;&gt;0),ROUND(SUM(G13,I13)/SUM(F13,H13),0),0))</f>
        <v/>
      </c>
      <c r="M13" s="21" t="str">
        <f>IF(C13="","",SUM(F13,H13)-SUM(J13))</f>
        <v/>
      </c>
      <c r="N13" s="21" t="str">
        <f>IF(C13="","",SUM(G13,I13)-SUM(K13))</f>
        <v/>
      </c>
      <c r="O13" s="146" t="str">
        <f>IF(C13="","",SUMIFS(B.2[Doanh thu],B.2[Lọc ngày BC nhập xuất tồn],1,B.2[Tên sản phẩm],C13))</f>
        <v/>
      </c>
      <c r="P13" s="146" t="str">
        <f>IF(C13="","",O13-K13)</f>
        <v/>
      </c>
      <c r="Q13" s="143"/>
    </row>
    <row r="14" spans="2:19" ht="27.75" customHeight="1" x14ac:dyDescent="0.2">
      <c r="B14" s="7" t="str">
        <f t="shared" si="5"/>
        <v/>
      </c>
      <c r="C14" s="11" t="str">
        <f>IF('Danh Sách Sản Phẩm'!C11="","",'Danh Sách Sản Phẩm'!C11)</f>
        <v/>
      </c>
      <c r="D14" s="7" t="str">
        <f>IF('Danh Sách Sản Phẩm'!D11="","",'Danh Sách Sản Phẩm'!D11)</f>
        <v/>
      </c>
      <c r="E14" s="7" t="str">
        <f>IF('Danh Sách Sản Phẩm'!E11="","",'Danh Sách Sản Phẩm'!E11)</f>
        <v/>
      </c>
      <c r="F14" s="17" t="str">
        <f>IF(C14="","",SUM('Danh Sách Sản Phẩm'!I11)+SUMIFS(M.1[Số lượng],M.1[Lọc ngày BC nhập xuất tồn],0,M.1[Tên sản phẩm],C14)+SUMIFS(M.1[SL được tặng/KM],M.1[Lọc ngày BC nhập xuất tồn],0,M.1[Tên sản phẩm],C14)-SUMIFS(B.2[Số lượng (ĐVT Chuẩn)],B.2[Lọc ngày BC nhập xuất tồn],0,B.2[Tên sản phẩm],C14)-SUMIFS(B.2[SL xuất tặng/KM],B.2[Lọc ngày BC nhập xuất tồn],0,B.2[Tên sản phẩm],C14))</f>
        <v/>
      </c>
      <c r="G14" s="17" t="str">
        <f>IF(C14="","",IF(F14=0,0,SUM('Danh Sách Sản Phẩm'!J11)+SUMIFS(M.1[Giá nhập
thực tế],M.1[Lọc ngày BC nhập xuất tồn],0,M.1[Tên sản phẩm],C14)-(SUM('Danh Sách Sản Phẩm'!J11)+SUMIFS(M.1[Giá nhập
thực tế],M.1[Lọc ngày BC nhập xuất tồn],0,M.1[Tên sản phẩm],C14))/(SUM('Danh Sách Sản Phẩm'!I11)+SUMIFS(M.1[Số lượng],M.1[Lọc ngày BC nhập xuất tồn],0,M.1[Tên sản phẩm],C14)+SUMIFS(M.1[SL được tặng/KM],M.1[Lọc ngày BC nhập xuất tồn],0,M.1[Tên sản phẩm],C14))*(SUMIFS(B.2[Số lượng (ĐVT Chuẩn)],B.2[Lọc ngày BC nhập xuất tồn],0,B.2[Tên sản phẩm],C14)+SUMIFS(B.2[SL xuất tặng/KM],B.2[Lọc ngày BC nhập xuất tồn],0,B.2[Tên sản phẩm],C14))))</f>
        <v/>
      </c>
      <c r="H14" s="21" t="str">
        <f>IF(C14="","",SUMIFS(M.1[Số lượng],M.1[Lọc ngày BC nhập xuất tồn],1,M.1[Tên sản phẩm],C14)+SUMIFS(M.1[SL được tặng/KM],M.1[Lọc ngày BC nhập xuất tồn],1,M.1[Tên sản phẩm],C14))</f>
        <v/>
      </c>
      <c r="I14" s="21" t="str">
        <f>IF(C14="","",SUMIFS(M.1[Giá nhập
thực tế],M.1[Lọc ngày BC nhập xuất tồn],1,M.1[Tên sản phẩm],C14))</f>
        <v/>
      </c>
      <c r="J14" s="17" t="str">
        <f>IF(C14="","",SUMIFS(B.2[Số lượng (ĐVT Chuẩn)],B.2[Lọc ngày BC nhập xuất tồn],1,B.2[Tên sản phẩm],C14)+SUMIFS(B.2[SL xuất tặng/KM],B.2[Lọc ngày BC nhập xuất tồn],1,B.2[Tên sản phẩm],C14))</f>
        <v/>
      </c>
      <c r="K14" s="17" t="str">
        <f t="shared" si="6"/>
        <v/>
      </c>
      <c r="L14" s="60" t="str">
        <f t="shared" si="7"/>
        <v/>
      </c>
      <c r="M14" s="21" t="str">
        <f t="shared" si="8"/>
        <v/>
      </c>
      <c r="N14" s="21" t="str">
        <f t="shared" si="9"/>
        <v/>
      </c>
      <c r="O14" s="37" t="str">
        <f>IF(C14="","",SUMIFS(B.2[Doanh thu],B.2[Lọc ngày BC nhập xuất tồn],1,B.2[Tên sản phẩm],C14))</f>
        <v/>
      </c>
      <c r="P14" s="37" t="str">
        <f t="shared" si="10"/>
        <v/>
      </c>
      <c r="Q14" s="2"/>
    </row>
    <row r="15" spans="2:19" ht="27.75" customHeight="1" x14ac:dyDescent="0.2">
      <c r="B15" s="7" t="str">
        <f t="shared" si="5"/>
        <v/>
      </c>
      <c r="C15" s="11" t="str">
        <f>IF('Danh Sách Sản Phẩm'!C12="","",'Danh Sách Sản Phẩm'!C12)</f>
        <v/>
      </c>
      <c r="D15" s="7" t="str">
        <f>IF('Danh Sách Sản Phẩm'!D12="","",'Danh Sách Sản Phẩm'!D12)</f>
        <v/>
      </c>
      <c r="E15" s="7" t="str">
        <f>IF('Danh Sách Sản Phẩm'!E12="","",'Danh Sách Sản Phẩm'!E12)</f>
        <v/>
      </c>
      <c r="F15" s="17" t="str">
        <f>IF(C15="","",SUM('Danh Sách Sản Phẩm'!I12)+SUMIFS(M.1[Số lượng],M.1[Lọc ngày BC nhập xuất tồn],0,M.1[Tên sản phẩm],C15)+SUMIFS(M.1[SL được tặng/KM],M.1[Lọc ngày BC nhập xuất tồn],0,M.1[Tên sản phẩm],C15)-SUMIFS(B.2[Số lượng (ĐVT Chuẩn)],B.2[Lọc ngày BC nhập xuất tồn],0,B.2[Tên sản phẩm],C15)-SUMIFS(B.2[SL xuất tặng/KM],B.2[Lọc ngày BC nhập xuất tồn],0,B.2[Tên sản phẩm],C15))</f>
        <v/>
      </c>
      <c r="G15" s="17" t="str">
        <f>IF(C15="","",IF(F15=0,0,SUM('Danh Sách Sản Phẩm'!J12)+SUMIFS(M.1[Giá nhập
thực tế],M.1[Lọc ngày BC nhập xuất tồn],0,M.1[Tên sản phẩm],C15)-(SUM('Danh Sách Sản Phẩm'!J12)+SUMIFS(M.1[Giá nhập
thực tế],M.1[Lọc ngày BC nhập xuất tồn],0,M.1[Tên sản phẩm],C15))/(SUM('Danh Sách Sản Phẩm'!I12)+SUMIFS(M.1[Số lượng],M.1[Lọc ngày BC nhập xuất tồn],0,M.1[Tên sản phẩm],C15)+SUMIFS(M.1[SL được tặng/KM],M.1[Lọc ngày BC nhập xuất tồn],0,M.1[Tên sản phẩm],C15))*(SUMIFS(B.2[Số lượng (ĐVT Chuẩn)],B.2[Lọc ngày BC nhập xuất tồn],0,B.2[Tên sản phẩm],C15)+SUMIFS(B.2[SL xuất tặng/KM],B.2[Lọc ngày BC nhập xuất tồn],0,B.2[Tên sản phẩm],C15))))</f>
        <v/>
      </c>
      <c r="H15" s="21" t="str">
        <f>IF(C15="","",SUMIFS(M.1[Số lượng],M.1[Lọc ngày BC nhập xuất tồn],1,M.1[Tên sản phẩm],C15)+SUMIFS(M.1[SL được tặng/KM],M.1[Lọc ngày BC nhập xuất tồn],1,M.1[Tên sản phẩm],C15))</f>
        <v/>
      </c>
      <c r="I15" s="21" t="str">
        <f>IF(C15="","",SUMIFS(M.1[Giá nhập
thực tế],M.1[Lọc ngày BC nhập xuất tồn],1,M.1[Tên sản phẩm],C15))</f>
        <v/>
      </c>
      <c r="J15" s="17" t="str">
        <f>IF(C15="","",SUMIFS(B.2[Số lượng (ĐVT Chuẩn)],B.2[Lọc ngày BC nhập xuất tồn],1,B.2[Tên sản phẩm],C15)+SUMIFS(B.2[SL xuất tặng/KM],B.2[Lọc ngày BC nhập xuất tồn],1,B.2[Tên sản phẩm],C15))</f>
        <v/>
      </c>
      <c r="K15" s="17" t="str">
        <f t="shared" si="6"/>
        <v/>
      </c>
      <c r="L15" s="60" t="str">
        <f t="shared" si="7"/>
        <v/>
      </c>
      <c r="M15" s="21" t="str">
        <f t="shared" si="8"/>
        <v/>
      </c>
      <c r="N15" s="21" t="str">
        <f t="shared" si="9"/>
        <v/>
      </c>
      <c r="O15" s="37" t="str">
        <f>IF(C15="","",SUMIFS(B.2[Doanh thu],B.2[Lọc ngày BC nhập xuất tồn],1,B.2[Tên sản phẩm],C15))</f>
        <v/>
      </c>
      <c r="P15" s="37" t="str">
        <f t="shared" si="10"/>
        <v/>
      </c>
      <c r="Q15" s="2"/>
    </row>
    <row r="16" spans="2:19" ht="27.75" customHeight="1" x14ac:dyDescent="0.2">
      <c r="B16" s="7" t="str">
        <f t="shared" si="5"/>
        <v/>
      </c>
      <c r="C16" s="11" t="str">
        <f>IF('Danh Sách Sản Phẩm'!C13="","",'Danh Sách Sản Phẩm'!C13)</f>
        <v/>
      </c>
      <c r="D16" s="7" t="str">
        <f>IF('Danh Sách Sản Phẩm'!D13="","",'Danh Sách Sản Phẩm'!D13)</f>
        <v/>
      </c>
      <c r="E16" s="7" t="str">
        <f>IF('Danh Sách Sản Phẩm'!E13="","",'Danh Sách Sản Phẩm'!E13)</f>
        <v/>
      </c>
      <c r="F16" s="17" t="str">
        <f>IF(C16="","",SUM('Danh Sách Sản Phẩm'!I13)+SUMIFS(M.1[Số lượng],M.1[Lọc ngày BC nhập xuất tồn],0,M.1[Tên sản phẩm],C16)+SUMIFS(M.1[SL được tặng/KM],M.1[Lọc ngày BC nhập xuất tồn],0,M.1[Tên sản phẩm],C16)-SUMIFS(B.2[Số lượng (ĐVT Chuẩn)],B.2[Lọc ngày BC nhập xuất tồn],0,B.2[Tên sản phẩm],C16)-SUMIFS(B.2[SL xuất tặng/KM],B.2[Lọc ngày BC nhập xuất tồn],0,B.2[Tên sản phẩm],C16))</f>
        <v/>
      </c>
      <c r="G16" s="17" t="str">
        <f>IF(C16="","",IF(F16=0,0,SUM('Danh Sách Sản Phẩm'!J13)+SUMIFS(M.1[Giá nhập
thực tế],M.1[Lọc ngày BC nhập xuất tồn],0,M.1[Tên sản phẩm],C16)-(SUM('Danh Sách Sản Phẩm'!J13)+SUMIFS(M.1[Giá nhập
thực tế],M.1[Lọc ngày BC nhập xuất tồn],0,M.1[Tên sản phẩm],C16))/(SUM('Danh Sách Sản Phẩm'!I13)+SUMIFS(M.1[Số lượng],M.1[Lọc ngày BC nhập xuất tồn],0,M.1[Tên sản phẩm],C16)+SUMIFS(M.1[SL được tặng/KM],M.1[Lọc ngày BC nhập xuất tồn],0,M.1[Tên sản phẩm],C16))*(SUMIFS(B.2[Số lượng (ĐVT Chuẩn)],B.2[Lọc ngày BC nhập xuất tồn],0,B.2[Tên sản phẩm],C16)+SUMIFS(B.2[SL xuất tặng/KM],B.2[Lọc ngày BC nhập xuất tồn],0,B.2[Tên sản phẩm],C16))))</f>
        <v/>
      </c>
      <c r="H16" s="21" t="str">
        <f>IF(C16="","",SUMIFS(M.1[Số lượng],M.1[Lọc ngày BC nhập xuất tồn],1,M.1[Tên sản phẩm],C16)+SUMIFS(M.1[SL được tặng/KM],M.1[Lọc ngày BC nhập xuất tồn],1,M.1[Tên sản phẩm],C16))</f>
        <v/>
      </c>
      <c r="I16" s="21" t="str">
        <f>IF(C16="","",SUMIFS(M.1[Giá nhập
thực tế],M.1[Lọc ngày BC nhập xuất tồn],1,M.1[Tên sản phẩm],C16))</f>
        <v/>
      </c>
      <c r="J16" s="17" t="str">
        <f>IF(C16="","",SUMIFS(B.2[Số lượng (ĐVT Chuẩn)],B.2[Lọc ngày BC nhập xuất tồn],1,B.2[Tên sản phẩm],C16)+SUMIFS(B.2[SL xuất tặng/KM],B.2[Lọc ngày BC nhập xuất tồn],1,B.2[Tên sản phẩm],C16))</f>
        <v/>
      </c>
      <c r="K16" s="17" t="str">
        <f t="shared" si="6"/>
        <v/>
      </c>
      <c r="L16" s="60" t="str">
        <f t="shared" si="7"/>
        <v/>
      </c>
      <c r="M16" s="21" t="str">
        <f t="shared" si="8"/>
        <v/>
      </c>
      <c r="N16" s="21" t="str">
        <f t="shared" si="9"/>
        <v/>
      </c>
      <c r="O16" s="37" t="str">
        <f>IF(C16="","",SUMIFS(B.2[Doanh thu],B.2[Lọc ngày BC nhập xuất tồn],1,B.2[Tên sản phẩm],C16))</f>
        <v/>
      </c>
      <c r="P16" s="37" t="str">
        <f t="shared" si="10"/>
        <v/>
      </c>
      <c r="Q16" s="2"/>
    </row>
    <row r="17" spans="2:17" ht="27.75" customHeight="1" x14ac:dyDescent="0.2">
      <c r="B17" s="7" t="str">
        <f t="shared" si="5"/>
        <v/>
      </c>
      <c r="C17" s="11" t="str">
        <f>IF('Danh Sách Sản Phẩm'!C14="","",'Danh Sách Sản Phẩm'!C14)</f>
        <v/>
      </c>
      <c r="D17" s="7" t="str">
        <f>IF('Danh Sách Sản Phẩm'!D14="","",'Danh Sách Sản Phẩm'!D14)</f>
        <v/>
      </c>
      <c r="E17" s="7" t="str">
        <f>IF('Danh Sách Sản Phẩm'!E14="","",'Danh Sách Sản Phẩm'!E14)</f>
        <v/>
      </c>
      <c r="F17" s="17" t="str">
        <f>IF(C17="","",SUM('Danh Sách Sản Phẩm'!I14)+SUMIFS(M.1[Số lượng],M.1[Lọc ngày BC nhập xuất tồn],0,M.1[Tên sản phẩm],C17)+SUMIFS(M.1[SL được tặng/KM],M.1[Lọc ngày BC nhập xuất tồn],0,M.1[Tên sản phẩm],C17)-SUMIFS(B.2[Số lượng (ĐVT Chuẩn)],B.2[Lọc ngày BC nhập xuất tồn],0,B.2[Tên sản phẩm],C17)-SUMIFS(B.2[SL xuất tặng/KM],B.2[Lọc ngày BC nhập xuất tồn],0,B.2[Tên sản phẩm],C17))</f>
        <v/>
      </c>
      <c r="G17" s="17" t="str">
        <f>IF(C17="","",IF(F17=0,0,SUM('Danh Sách Sản Phẩm'!J14)+SUMIFS(M.1[Giá nhập
thực tế],M.1[Lọc ngày BC nhập xuất tồn],0,M.1[Tên sản phẩm],C17)-(SUM('Danh Sách Sản Phẩm'!J14)+SUMIFS(M.1[Giá nhập
thực tế],M.1[Lọc ngày BC nhập xuất tồn],0,M.1[Tên sản phẩm],C17))/(SUM('Danh Sách Sản Phẩm'!I14)+SUMIFS(M.1[Số lượng],M.1[Lọc ngày BC nhập xuất tồn],0,M.1[Tên sản phẩm],C17)+SUMIFS(M.1[SL được tặng/KM],M.1[Lọc ngày BC nhập xuất tồn],0,M.1[Tên sản phẩm],C17))*(SUMIFS(B.2[Số lượng (ĐVT Chuẩn)],B.2[Lọc ngày BC nhập xuất tồn],0,B.2[Tên sản phẩm],C17)+SUMIFS(B.2[SL xuất tặng/KM],B.2[Lọc ngày BC nhập xuất tồn],0,B.2[Tên sản phẩm],C17))))</f>
        <v/>
      </c>
      <c r="H17" s="21" t="str">
        <f>IF(C17="","",SUMIFS(M.1[Số lượng],M.1[Lọc ngày BC nhập xuất tồn],1,M.1[Tên sản phẩm],C17)+SUMIFS(M.1[SL được tặng/KM],M.1[Lọc ngày BC nhập xuất tồn],1,M.1[Tên sản phẩm],C17))</f>
        <v/>
      </c>
      <c r="I17" s="21" t="str">
        <f>IF(C17="","",SUMIFS(M.1[Giá nhập
thực tế],M.1[Lọc ngày BC nhập xuất tồn],1,M.1[Tên sản phẩm],C17))</f>
        <v/>
      </c>
      <c r="J17" s="17" t="str">
        <f>IF(C17="","",SUMIFS(B.2[Số lượng (ĐVT Chuẩn)],B.2[Lọc ngày BC nhập xuất tồn],1,B.2[Tên sản phẩm],C17)+SUMIFS(B.2[SL xuất tặng/KM],B.2[Lọc ngày BC nhập xuất tồn],1,B.2[Tên sản phẩm],C17))</f>
        <v/>
      </c>
      <c r="K17" s="17" t="str">
        <f t="shared" si="6"/>
        <v/>
      </c>
      <c r="L17" s="60" t="str">
        <f t="shared" si="7"/>
        <v/>
      </c>
      <c r="M17" s="21" t="str">
        <f t="shared" si="8"/>
        <v/>
      </c>
      <c r="N17" s="21" t="str">
        <f t="shared" si="9"/>
        <v/>
      </c>
      <c r="O17" s="37" t="str">
        <f>IF(C17="","",SUMIFS(B.2[Doanh thu],B.2[Lọc ngày BC nhập xuất tồn],1,B.2[Tên sản phẩm],C17))</f>
        <v/>
      </c>
      <c r="P17" s="37" t="str">
        <f t="shared" si="10"/>
        <v/>
      </c>
      <c r="Q17" s="2"/>
    </row>
    <row r="18" spans="2:17" ht="27.75" customHeight="1" x14ac:dyDescent="0.2">
      <c r="B18" s="7" t="str">
        <f t="shared" si="5"/>
        <v/>
      </c>
      <c r="C18" s="11" t="str">
        <f>IF('Danh Sách Sản Phẩm'!C15="","",'Danh Sách Sản Phẩm'!C15)</f>
        <v/>
      </c>
      <c r="D18" s="7" t="str">
        <f>IF('Danh Sách Sản Phẩm'!D15="","",'Danh Sách Sản Phẩm'!D15)</f>
        <v/>
      </c>
      <c r="E18" s="7" t="str">
        <f>IF('Danh Sách Sản Phẩm'!E15="","",'Danh Sách Sản Phẩm'!E15)</f>
        <v/>
      </c>
      <c r="F18" s="17" t="str">
        <f>IF(C18="","",SUM('Danh Sách Sản Phẩm'!I15)+SUMIFS(M.1[Số lượng],M.1[Lọc ngày BC nhập xuất tồn],0,M.1[Tên sản phẩm],C18)+SUMIFS(M.1[SL được tặng/KM],M.1[Lọc ngày BC nhập xuất tồn],0,M.1[Tên sản phẩm],C18)-SUMIFS(B.2[Số lượng (ĐVT Chuẩn)],B.2[Lọc ngày BC nhập xuất tồn],0,B.2[Tên sản phẩm],C18)-SUMIFS(B.2[SL xuất tặng/KM],B.2[Lọc ngày BC nhập xuất tồn],0,B.2[Tên sản phẩm],C18))</f>
        <v/>
      </c>
      <c r="G18" s="17" t="str">
        <f>IF(C18="","",IF(F18=0,0,SUM('Danh Sách Sản Phẩm'!J15)+SUMIFS(M.1[Giá nhập
thực tế],M.1[Lọc ngày BC nhập xuất tồn],0,M.1[Tên sản phẩm],C18)-(SUM('Danh Sách Sản Phẩm'!J15)+SUMIFS(M.1[Giá nhập
thực tế],M.1[Lọc ngày BC nhập xuất tồn],0,M.1[Tên sản phẩm],C18))/(SUM('Danh Sách Sản Phẩm'!I15)+SUMIFS(M.1[Số lượng],M.1[Lọc ngày BC nhập xuất tồn],0,M.1[Tên sản phẩm],C18)+SUMIFS(M.1[SL được tặng/KM],M.1[Lọc ngày BC nhập xuất tồn],0,M.1[Tên sản phẩm],C18))*(SUMIFS(B.2[Số lượng (ĐVT Chuẩn)],B.2[Lọc ngày BC nhập xuất tồn],0,B.2[Tên sản phẩm],C18)+SUMIFS(B.2[SL xuất tặng/KM],B.2[Lọc ngày BC nhập xuất tồn],0,B.2[Tên sản phẩm],C18))))</f>
        <v/>
      </c>
      <c r="H18" s="21" t="str">
        <f>IF(C18="","",SUMIFS(M.1[Số lượng],M.1[Lọc ngày BC nhập xuất tồn],1,M.1[Tên sản phẩm],C18)+SUMIFS(M.1[SL được tặng/KM],M.1[Lọc ngày BC nhập xuất tồn],1,M.1[Tên sản phẩm],C18))</f>
        <v/>
      </c>
      <c r="I18" s="21" t="str">
        <f>IF(C18="","",SUMIFS(M.1[Giá nhập
thực tế],M.1[Lọc ngày BC nhập xuất tồn],1,M.1[Tên sản phẩm],C18))</f>
        <v/>
      </c>
      <c r="J18" s="17" t="str">
        <f>IF(C18="","",SUMIFS(B.2[Số lượng (ĐVT Chuẩn)],B.2[Lọc ngày BC nhập xuất tồn],1,B.2[Tên sản phẩm],C18)+SUMIFS(B.2[SL xuất tặng/KM],B.2[Lọc ngày BC nhập xuất tồn],1,B.2[Tên sản phẩm],C18))</f>
        <v/>
      </c>
      <c r="K18" s="17" t="str">
        <f t="shared" si="6"/>
        <v/>
      </c>
      <c r="L18" s="60" t="str">
        <f t="shared" si="7"/>
        <v/>
      </c>
      <c r="M18" s="21" t="str">
        <f t="shared" si="8"/>
        <v/>
      </c>
      <c r="N18" s="21" t="str">
        <f t="shared" si="9"/>
        <v/>
      </c>
      <c r="O18" s="37" t="str">
        <f>IF(C18="","",SUMIFS(B.2[Doanh thu],B.2[Lọc ngày BC nhập xuất tồn],1,B.2[Tên sản phẩm],C18))</f>
        <v/>
      </c>
      <c r="P18" s="37" t="str">
        <f t="shared" si="10"/>
        <v/>
      </c>
      <c r="Q18" s="2"/>
    </row>
    <row r="19" spans="2:17" ht="27.75" customHeight="1" x14ac:dyDescent="0.2">
      <c r="B19" s="7" t="str">
        <f t="shared" si="5"/>
        <v/>
      </c>
      <c r="C19" s="11" t="str">
        <f>IF('Danh Sách Sản Phẩm'!C16="","",'Danh Sách Sản Phẩm'!C16)</f>
        <v/>
      </c>
      <c r="D19" s="7" t="str">
        <f>IF('Danh Sách Sản Phẩm'!D16="","",'Danh Sách Sản Phẩm'!D16)</f>
        <v/>
      </c>
      <c r="E19" s="7" t="str">
        <f>IF('Danh Sách Sản Phẩm'!E16="","",'Danh Sách Sản Phẩm'!E16)</f>
        <v/>
      </c>
      <c r="F19" s="17" t="str">
        <f>IF(C19="","",SUM('Danh Sách Sản Phẩm'!I16)+SUMIFS(M.1[Số lượng],M.1[Lọc ngày BC nhập xuất tồn],0,M.1[Tên sản phẩm],C19)+SUMIFS(M.1[SL được tặng/KM],M.1[Lọc ngày BC nhập xuất tồn],0,M.1[Tên sản phẩm],C19)-SUMIFS(B.2[Số lượng (ĐVT Chuẩn)],B.2[Lọc ngày BC nhập xuất tồn],0,B.2[Tên sản phẩm],C19)-SUMIFS(B.2[SL xuất tặng/KM],B.2[Lọc ngày BC nhập xuất tồn],0,B.2[Tên sản phẩm],C19))</f>
        <v/>
      </c>
      <c r="G19" s="17" t="str">
        <f>IF(C19="","",IF(F19=0,0,SUM('Danh Sách Sản Phẩm'!J16)+SUMIFS(M.1[Giá nhập
thực tế],M.1[Lọc ngày BC nhập xuất tồn],0,M.1[Tên sản phẩm],C19)-(SUM('Danh Sách Sản Phẩm'!J16)+SUMIFS(M.1[Giá nhập
thực tế],M.1[Lọc ngày BC nhập xuất tồn],0,M.1[Tên sản phẩm],C19))/(SUM('Danh Sách Sản Phẩm'!I16)+SUMIFS(M.1[Số lượng],M.1[Lọc ngày BC nhập xuất tồn],0,M.1[Tên sản phẩm],C19)+SUMIFS(M.1[SL được tặng/KM],M.1[Lọc ngày BC nhập xuất tồn],0,M.1[Tên sản phẩm],C19))*(SUMIFS(B.2[Số lượng (ĐVT Chuẩn)],B.2[Lọc ngày BC nhập xuất tồn],0,B.2[Tên sản phẩm],C19)+SUMIFS(B.2[SL xuất tặng/KM],B.2[Lọc ngày BC nhập xuất tồn],0,B.2[Tên sản phẩm],C19))))</f>
        <v/>
      </c>
      <c r="H19" s="21" t="str">
        <f>IF(C19="","",SUMIFS(M.1[Số lượng],M.1[Lọc ngày BC nhập xuất tồn],1,M.1[Tên sản phẩm],C19)+SUMIFS(M.1[SL được tặng/KM],M.1[Lọc ngày BC nhập xuất tồn],1,M.1[Tên sản phẩm],C19))</f>
        <v/>
      </c>
      <c r="I19" s="21" t="str">
        <f>IF(C19="","",SUMIFS(M.1[Giá nhập
thực tế],M.1[Lọc ngày BC nhập xuất tồn],1,M.1[Tên sản phẩm],C19))</f>
        <v/>
      </c>
      <c r="J19" s="17" t="str">
        <f>IF(C19="","",SUMIFS(B.2[Số lượng (ĐVT Chuẩn)],B.2[Lọc ngày BC nhập xuất tồn],1,B.2[Tên sản phẩm],C19)+SUMIFS(B.2[SL xuất tặng/KM],B.2[Lọc ngày BC nhập xuất tồn],1,B.2[Tên sản phẩm],C19))</f>
        <v/>
      </c>
      <c r="K19" s="17" t="str">
        <f t="shared" si="6"/>
        <v/>
      </c>
      <c r="L19" s="60" t="str">
        <f t="shared" si="7"/>
        <v/>
      </c>
      <c r="M19" s="21" t="str">
        <f t="shared" si="8"/>
        <v/>
      </c>
      <c r="N19" s="21" t="str">
        <f t="shared" si="9"/>
        <v/>
      </c>
      <c r="O19" s="37" t="str">
        <f>IF(C19="","",SUMIFS(B.2[Doanh thu],B.2[Lọc ngày BC nhập xuất tồn],1,B.2[Tên sản phẩm],C19))</f>
        <v/>
      </c>
      <c r="P19" s="37" t="str">
        <f t="shared" si="10"/>
        <v/>
      </c>
      <c r="Q19" s="2"/>
    </row>
    <row r="20" spans="2:17" ht="27.75" customHeight="1" x14ac:dyDescent="0.2">
      <c r="B20" s="7" t="str">
        <f t="shared" si="5"/>
        <v/>
      </c>
      <c r="C20" s="11" t="str">
        <f>IF('Danh Sách Sản Phẩm'!C17="","",'Danh Sách Sản Phẩm'!C17)</f>
        <v/>
      </c>
      <c r="D20" s="7" t="str">
        <f>IF('Danh Sách Sản Phẩm'!D17="","",'Danh Sách Sản Phẩm'!D17)</f>
        <v/>
      </c>
      <c r="E20" s="7" t="str">
        <f>IF('Danh Sách Sản Phẩm'!E17="","",'Danh Sách Sản Phẩm'!E17)</f>
        <v/>
      </c>
      <c r="F20" s="17" t="str">
        <f>IF(C20="","",SUM('Danh Sách Sản Phẩm'!I17)+SUMIFS(M.1[Số lượng],M.1[Lọc ngày BC nhập xuất tồn],0,M.1[Tên sản phẩm],C20)+SUMIFS(M.1[SL được tặng/KM],M.1[Lọc ngày BC nhập xuất tồn],0,M.1[Tên sản phẩm],C20)-SUMIFS(B.2[Số lượng (ĐVT Chuẩn)],B.2[Lọc ngày BC nhập xuất tồn],0,B.2[Tên sản phẩm],C20)-SUMIFS(B.2[SL xuất tặng/KM],B.2[Lọc ngày BC nhập xuất tồn],0,B.2[Tên sản phẩm],C20))</f>
        <v/>
      </c>
      <c r="G20" s="17" t="str">
        <f>IF(C20="","",IF(F20=0,0,SUM('Danh Sách Sản Phẩm'!J17)+SUMIFS(M.1[Giá nhập
thực tế],M.1[Lọc ngày BC nhập xuất tồn],0,M.1[Tên sản phẩm],C20)-(SUM('Danh Sách Sản Phẩm'!J17)+SUMIFS(M.1[Giá nhập
thực tế],M.1[Lọc ngày BC nhập xuất tồn],0,M.1[Tên sản phẩm],C20))/(SUM('Danh Sách Sản Phẩm'!I17)+SUMIFS(M.1[Số lượng],M.1[Lọc ngày BC nhập xuất tồn],0,M.1[Tên sản phẩm],C20)+SUMIFS(M.1[SL được tặng/KM],M.1[Lọc ngày BC nhập xuất tồn],0,M.1[Tên sản phẩm],C20))*(SUMIFS(B.2[Số lượng (ĐVT Chuẩn)],B.2[Lọc ngày BC nhập xuất tồn],0,B.2[Tên sản phẩm],C20)+SUMIFS(B.2[SL xuất tặng/KM],B.2[Lọc ngày BC nhập xuất tồn],0,B.2[Tên sản phẩm],C20))))</f>
        <v/>
      </c>
      <c r="H20" s="21" t="str">
        <f>IF(C20="","",SUMIFS(M.1[Số lượng],M.1[Lọc ngày BC nhập xuất tồn],1,M.1[Tên sản phẩm],C20)+SUMIFS(M.1[SL được tặng/KM],M.1[Lọc ngày BC nhập xuất tồn],1,M.1[Tên sản phẩm],C20))</f>
        <v/>
      </c>
      <c r="I20" s="21" t="str">
        <f>IF(C20="","",SUMIFS(M.1[Giá nhập
thực tế],M.1[Lọc ngày BC nhập xuất tồn],1,M.1[Tên sản phẩm],C20))</f>
        <v/>
      </c>
      <c r="J20" s="17" t="str">
        <f>IF(C20="","",SUMIFS(B.2[Số lượng (ĐVT Chuẩn)],B.2[Lọc ngày BC nhập xuất tồn],1,B.2[Tên sản phẩm],C20)+SUMIFS(B.2[SL xuất tặng/KM],B.2[Lọc ngày BC nhập xuất tồn],1,B.2[Tên sản phẩm],C20))</f>
        <v/>
      </c>
      <c r="K20" s="17" t="str">
        <f t="shared" si="6"/>
        <v/>
      </c>
      <c r="L20" s="60" t="str">
        <f t="shared" si="7"/>
        <v/>
      </c>
      <c r="M20" s="21" t="str">
        <f t="shared" si="8"/>
        <v/>
      </c>
      <c r="N20" s="21" t="str">
        <f t="shared" si="9"/>
        <v/>
      </c>
      <c r="O20" s="37" t="str">
        <f>IF(C20="","",SUMIFS(B.2[Doanh thu],B.2[Lọc ngày BC nhập xuất tồn],1,B.2[Tên sản phẩm],C20))</f>
        <v/>
      </c>
      <c r="P20" s="37" t="str">
        <f t="shared" si="10"/>
        <v/>
      </c>
      <c r="Q20" s="2"/>
    </row>
    <row r="21" spans="2:17" ht="27.75" customHeight="1" x14ac:dyDescent="0.2">
      <c r="B21" s="7" t="str">
        <f t="shared" si="5"/>
        <v/>
      </c>
      <c r="C21" s="11" t="str">
        <f>IF('Danh Sách Sản Phẩm'!C18="","",'Danh Sách Sản Phẩm'!C18)</f>
        <v/>
      </c>
      <c r="D21" s="7" t="str">
        <f>IF('Danh Sách Sản Phẩm'!D18="","",'Danh Sách Sản Phẩm'!D18)</f>
        <v/>
      </c>
      <c r="E21" s="7" t="str">
        <f>IF('Danh Sách Sản Phẩm'!E18="","",'Danh Sách Sản Phẩm'!E18)</f>
        <v/>
      </c>
      <c r="F21" s="17" t="str">
        <f>IF(C21="","",SUM('Danh Sách Sản Phẩm'!I18)+SUMIFS(M.1[Số lượng],M.1[Lọc ngày BC nhập xuất tồn],0,M.1[Tên sản phẩm],C21)+SUMIFS(M.1[SL được tặng/KM],M.1[Lọc ngày BC nhập xuất tồn],0,M.1[Tên sản phẩm],C21)-SUMIFS(B.2[Số lượng (ĐVT Chuẩn)],B.2[Lọc ngày BC nhập xuất tồn],0,B.2[Tên sản phẩm],C21)-SUMIFS(B.2[SL xuất tặng/KM],B.2[Lọc ngày BC nhập xuất tồn],0,B.2[Tên sản phẩm],C21))</f>
        <v/>
      </c>
      <c r="G21" s="17" t="str">
        <f>IF(C21="","",IF(F21=0,0,SUM('Danh Sách Sản Phẩm'!J18)+SUMIFS(M.1[Giá nhập
thực tế],M.1[Lọc ngày BC nhập xuất tồn],0,M.1[Tên sản phẩm],C21)-(SUM('Danh Sách Sản Phẩm'!J18)+SUMIFS(M.1[Giá nhập
thực tế],M.1[Lọc ngày BC nhập xuất tồn],0,M.1[Tên sản phẩm],C21))/(SUM('Danh Sách Sản Phẩm'!I18)+SUMIFS(M.1[Số lượng],M.1[Lọc ngày BC nhập xuất tồn],0,M.1[Tên sản phẩm],C21)+SUMIFS(M.1[SL được tặng/KM],M.1[Lọc ngày BC nhập xuất tồn],0,M.1[Tên sản phẩm],C21))*(SUMIFS(B.2[Số lượng (ĐVT Chuẩn)],B.2[Lọc ngày BC nhập xuất tồn],0,B.2[Tên sản phẩm],C21)+SUMIFS(B.2[SL xuất tặng/KM],B.2[Lọc ngày BC nhập xuất tồn],0,B.2[Tên sản phẩm],C21))))</f>
        <v/>
      </c>
      <c r="H21" s="21" t="str">
        <f>IF(C21="","",SUMIFS(M.1[Số lượng],M.1[Lọc ngày BC nhập xuất tồn],1,M.1[Tên sản phẩm],C21)+SUMIFS(M.1[SL được tặng/KM],M.1[Lọc ngày BC nhập xuất tồn],1,M.1[Tên sản phẩm],C21))</f>
        <v/>
      </c>
      <c r="I21" s="21" t="str">
        <f>IF(C21="","",SUMIFS(M.1[Giá nhập
thực tế],M.1[Lọc ngày BC nhập xuất tồn],1,M.1[Tên sản phẩm],C21))</f>
        <v/>
      </c>
      <c r="J21" s="17" t="str">
        <f>IF(C21="","",SUMIFS(B.2[Số lượng (ĐVT Chuẩn)],B.2[Lọc ngày BC nhập xuất tồn],1,B.2[Tên sản phẩm],C21)+SUMIFS(B.2[SL xuất tặng/KM],B.2[Lọc ngày BC nhập xuất tồn],1,B.2[Tên sản phẩm],C21))</f>
        <v/>
      </c>
      <c r="K21" s="17" t="str">
        <f t="shared" si="6"/>
        <v/>
      </c>
      <c r="L21" s="60" t="str">
        <f t="shared" si="7"/>
        <v/>
      </c>
      <c r="M21" s="21" t="str">
        <f t="shared" si="8"/>
        <v/>
      </c>
      <c r="N21" s="21" t="str">
        <f t="shared" si="9"/>
        <v/>
      </c>
      <c r="O21" s="37" t="str">
        <f>IF(C21="","",SUMIFS(B.2[Doanh thu],B.2[Lọc ngày BC nhập xuất tồn],1,B.2[Tên sản phẩm],C21))</f>
        <v/>
      </c>
      <c r="P21" s="37" t="str">
        <f t="shared" si="10"/>
        <v/>
      </c>
      <c r="Q21" s="2"/>
    </row>
    <row r="22" spans="2:17" ht="27.75" customHeight="1" x14ac:dyDescent="0.2">
      <c r="B22" s="7" t="str">
        <f t="shared" si="5"/>
        <v/>
      </c>
      <c r="C22" s="11" t="str">
        <f>IF('Danh Sách Sản Phẩm'!C19="","",'Danh Sách Sản Phẩm'!C19)</f>
        <v/>
      </c>
      <c r="D22" s="7" t="str">
        <f>IF('Danh Sách Sản Phẩm'!D19="","",'Danh Sách Sản Phẩm'!D19)</f>
        <v/>
      </c>
      <c r="E22" s="7" t="str">
        <f>IF('Danh Sách Sản Phẩm'!E19="","",'Danh Sách Sản Phẩm'!E19)</f>
        <v/>
      </c>
      <c r="F22" s="17" t="str">
        <f>IF(C22="","",SUM('Danh Sách Sản Phẩm'!I19)+SUMIFS(M.1[Số lượng],M.1[Lọc ngày BC nhập xuất tồn],0,M.1[Tên sản phẩm],C22)+SUMIFS(M.1[SL được tặng/KM],M.1[Lọc ngày BC nhập xuất tồn],0,M.1[Tên sản phẩm],C22)-SUMIFS(B.2[Số lượng (ĐVT Chuẩn)],B.2[Lọc ngày BC nhập xuất tồn],0,B.2[Tên sản phẩm],C22)-SUMIFS(B.2[SL xuất tặng/KM],B.2[Lọc ngày BC nhập xuất tồn],0,B.2[Tên sản phẩm],C22))</f>
        <v/>
      </c>
      <c r="G22" s="17" t="str">
        <f>IF(C22="","",IF(F22=0,0,SUM('Danh Sách Sản Phẩm'!J19)+SUMIFS(M.1[Giá nhập
thực tế],M.1[Lọc ngày BC nhập xuất tồn],0,M.1[Tên sản phẩm],C22)-(SUM('Danh Sách Sản Phẩm'!J19)+SUMIFS(M.1[Giá nhập
thực tế],M.1[Lọc ngày BC nhập xuất tồn],0,M.1[Tên sản phẩm],C22))/(SUM('Danh Sách Sản Phẩm'!I19)+SUMIFS(M.1[Số lượng],M.1[Lọc ngày BC nhập xuất tồn],0,M.1[Tên sản phẩm],C22)+SUMIFS(M.1[SL được tặng/KM],M.1[Lọc ngày BC nhập xuất tồn],0,M.1[Tên sản phẩm],C22))*(SUMIFS(B.2[Số lượng (ĐVT Chuẩn)],B.2[Lọc ngày BC nhập xuất tồn],0,B.2[Tên sản phẩm],C22)+SUMIFS(B.2[SL xuất tặng/KM],B.2[Lọc ngày BC nhập xuất tồn],0,B.2[Tên sản phẩm],C22))))</f>
        <v/>
      </c>
      <c r="H22" s="21" t="str">
        <f>IF(C22="","",SUMIFS(M.1[Số lượng],M.1[Lọc ngày BC nhập xuất tồn],1,M.1[Tên sản phẩm],C22)+SUMIFS(M.1[SL được tặng/KM],M.1[Lọc ngày BC nhập xuất tồn],1,M.1[Tên sản phẩm],C22))</f>
        <v/>
      </c>
      <c r="I22" s="21" t="str">
        <f>IF(C22="","",SUMIFS(M.1[Giá nhập
thực tế],M.1[Lọc ngày BC nhập xuất tồn],1,M.1[Tên sản phẩm],C22))</f>
        <v/>
      </c>
      <c r="J22" s="17" t="str">
        <f>IF(C22="","",SUMIFS(B.2[Số lượng (ĐVT Chuẩn)],B.2[Lọc ngày BC nhập xuất tồn],1,B.2[Tên sản phẩm],C22)+SUMIFS(B.2[SL xuất tặng/KM],B.2[Lọc ngày BC nhập xuất tồn],1,B.2[Tên sản phẩm],C22))</f>
        <v/>
      </c>
      <c r="K22" s="17" t="str">
        <f t="shared" si="6"/>
        <v/>
      </c>
      <c r="L22" s="60" t="str">
        <f t="shared" si="7"/>
        <v/>
      </c>
      <c r="M22" s="21" t="str">
        <f t="shared" si="8"/>
        <v/>
      </c>
      <c r="N22" s="21" t="str">
        <f t="shared" si="9"/>
        <v/>
      </c>
      <c r="O22" s="37" t="str">
        <f>IF(C22="","",SUMIFS(B.2[Doanh thu],B.2[Lọc ngày BC nhập xuất tồn],1,B.2[Tên sản phẩm],C22))</f>
        <v/>
      </c>
      <c r="P22" s="37" t="str">
        <f t="shared" si="10"/>
        <v/>
      </c>
      <c r="Q22" s="2"/>
    </row>
    <row r="23" spans="2:17" ht="27.75" customHeight="1" x14ac:dyDescent="0.2">
      <c r="B23" s="7" t="str">
        <f t="shared" si="5"/>
        <v/>
      </c>
      <c r="C23" s="11" t="str">
        <f>IF('Danh Sách Sản Phẩm'!C20="","",'Danh Sách Sản Phẩm'!C20)</f>
        <v/>
      </c>
      <c r="D23" s="7" t="str">
        <f>IF('Danh Sách Sản Phẩm'!D20="","",'Danh Sách Sản Phẩm'!D20)</f>
        <v/>
      </c>
      <c r="E23" s="7" t="str">
        <f>IF('Danh Sách Sản Phẩm'!E20="","",'Danh Sách Sản Phẩm'!E20)</f>
        <v/>
      </c>
      <c r="F23" s="17" t="str">
        <f>IF(C23="","",SUM('Danh Sách Sản Phẩm'!I20)+SUMIFS(M.1[Số lượng],M.1[Lọc ngày BC nhập xuất tồn],0,M.1[Tên sản phẩm],C23)+SUMIFS(M.1[SL được tặng/KM],M.1[Lọc ngày BC nhập xuất tồn],0,M.1[Tên sản phẩm],C23)-SUMIFS(B.2[Số lượng (ĐVT Chuẩn)],B.2[Lọc ngày BC nhập xuất tồn],0,B.2[Tên sản phẩm],C23)-SUMIFS(B.2[SL xuất tặng/KM],B.2[Lọc ngày BC nhập xuất tồn],0,B.2[Tên sản phẩm],C23))</f>
        <v/>
      </c>
      <c r="G23" s="17" t="str">
        <f>IF(C23="","",IF(F23=0,0,SUM('Danh Sách Sản Phẩm'!J20)+SUMIFS(M.1[Giá nhập
thực tế],M.1[Lọc ngày BC nhập xuất tồn],0,M.1[Tên sản phẩm],C23)-(SUM('Danh Sách Sản Phẩm'!J20)+SUMIFS(M.1[Giá nhập
thực tế],M.1[Lọc ngày BC nhập xuất tồn],0,M.1[Tên sản phẩm],C23))/(SUM('Danh Sách Sản Phẩm'!I20)+SUMIFS(M.1[Số lượng],M.1[Lọc ngày BC nhập xuất tồn],0,M.1[Tên sản phẩm],C23)+SUMIFS(M.1[SL được tặng/KM],M.1[Lọc ngày BC nhập xuất tồn],0,M.1[Tên sản phẩm],C23))*(SUMIFS(B.2[Số lượng (ĐVT Chuẩn)],B.2[Lọc ngày BC nhập xuất tồn],0,B.2[Tên sản phẩm],C23)+SUMIFS(B.2[SL xuất tặng/KM],B.2[Lọc ngày BC nhập xuất tồn],0,B.2[Tên sản phẩm],C23))))</f>
        <v/>
      </c>
      <c r="H23" s="21" t="str">
        <f>IF(C23="","",SUMIFS(M.1[Số lượng],M.1[Lọc ngày BC nhập xuất tồn],1,M.1[Tên sản phẩm],C23)+SUMIFS(M.1[SL được tặng/KM],M.1[Lọc ngày BC nhập xuất tồn],1,M.1[Tên sản phẩm],C23))</f>
        <v/>
      </c>
      <c r="I23" s="21" t="str">
        <f>IF(C23="","",SUMIFS(M.1[Giá nhập
thực tế],M.1[Lọc ngày BC nhập xuất tồn],1,M.1[Tên sản phẩm],C23))</f>
        <v/>
      </c>
      <c r="J23" s="17" t="str">
        <f>IF(C23="","",SUMIFS(B.2[Số lượng (ĐVT Chuẩn)],B.2[Lọc ngày BC nhập xuất tồn],1,B.2[Tên sản phẩm],C23)+SUMIFS(B.2[SL xuất tặng/KM],B.2[Lọc ngày BC nhập xuất tồn],1,B.2[Tên sản phẩm],C23))</f>
        <v/>
      </c>
      <c r="K23" s="17" t="str">
        <f t="shared" si="6"/>
        <v/>
      </c>
      <c r="L23" s="60" t="str">
        <f t="shared" si="7"/>
        <v/>
      </c>
      <c r="M23" s="21" t="str">
        <f t="shared" si="8"/>
        <v/>
      </c>
      <c r="N23" s="21" t="str">
        <f t="shared" si="9"/>
        <v/>
      </c>
      <c r="O23" s="37" t="str">
        <f>IF(C23="","",SUMIFS(B.2[Doanh thu],B.2[Lọc ngày BC nhập xuất tồn],1,B.2[Tên sản phẩm],C23))</f>
        <v/>
      </c>
      <c r="P23" s="37" t="str">
        <f t="shared" si="10"/>
        <v/>
      </c>
      <c r="Q23" s="2"/>
    </row>
    <row r="24" spans="2:17" ht="27.75" customHeight="1" x14ac:dyDescent="0.2">
      <c r="B24" s="7" t="str">
        <f t="shared" si="5"/>
        <v/>
      </c>
      <c r="C24" s="11" t="str">
        <f>IF('Danh Sách Sản Phẩm'!C21="","",'Danh Sách Sản Phẩm'!C21)</f>
        <v/>
      </c>
      <c r="D24" s="7" t="str">
        <f>IF('Danh Sách Sản Phẩm'!D21="","",'Danh Sách Sản Phẩm'!D21)</f>
        <v/>
      </c>
      <c r="E24" s="7" t="str">
        <f>IF('Danh Sách Sản Phẩm'!E21="","",'Danh Sách Sản Phẩm'!E21)</f>
        <v/>
      </c>
      <c r="F24" s="17" t="str">
        <f>IF(C24="","",SUM('Danh Sách Sản Phẩm'!I21)+SUMIFS(M.1[Số lượng],M.1[Lọc ngày BC nhập xuất tồn],0,M.1[Tên sản phẩm],C24)+SUMIFS(M.1[SL được tặng/KM],M.1[Lọc ngày BC nhập xuất tồn],0,M.1[Tên sản phẩm],C24)-SUMIFS(B.2[Số lượng (ĐVT Chuẩn)],B.2[Lọc ngày BC nhập xuất tồn],0,B.2[Tên sản phẩm],C24)-SUMIFS(B.2[SL xuất tặng/KM],B.2[Lọc ngày BC nhập xuất tồn],0,B.2[Tên sản phẩm],C24))</f>
        <v/>
      </c>
      <c r="G24" s="17" t="str">
        <f>IF(C24="","",IF(F24=0,0,SUM('Danh Sách Sản Phẩm'!J21)+SUMIFS(M.1[Giá nhập
thực tế],M.1[Lọc ngày BC nhập xuất tồn],0,M.1[Tên sản phẩm],C24)-(SUM('Danh Sách Sản Phẩm'!J21)+SUMIFS(M.1[Giá nhập
thực tế],M.1[Lọc ngày BC nhập xuất tồn],0,M.1[Tên sản phẩm],C24))/(SUM('Danh Sách Sản Phẩm'!I21)+SUMIFS(M.1[Số lượng],M.1[Lọc ngày BC nhập xuất tồn],0,M.1[Tên sản phẩm],C24)+SUMIFS(M.1[SL được tặng/KM],M.1[Lọc ngày BC nhập xuất tồn],0,M.1[Tên sản phẩm],C24))*(SUMIFS(B.2[Số lượng (ĐVT Chuẩn)],B.2[Lọc ngày BC nhập xuất tồn],0,B.2[Tên sản phẩm],C24)+SUMIFS(B.2[SL xuất tặng/KM],B.2[Lọc ngày BC nhập xuất tồn],0,B.2[Tên sản phẩm],C24))))</f>
        <v/>
      </c>
      <c r="H24" s="21" t="str">
        <f>IF(C24="","",SUMIFS(M.1[Số lượng],M.1[Lọc ngày BC nhập xuất tồn],1,M.1[Tên sản phẩm],C24)+SUMIFS(M.1[SL được tặng/KM],M.1[Lọc ngày BC nhập xuất tồn],1,M.1[Tên sản phẩm],C24))</f>
        <v/>
      </c>
      <c r="I24" s="21" t="str">
        <f>IF(C24="","",SUMIFS(M.1[Giá nhập
thực tế],M.1[Lọc ngày BC nhập xuất tồn],1,M.1[Tên sản phẩm],C24))</f>
        <v/>
      </c>
      <c r="J24" s="17" t="str">
        <f>IF(C24="","",SUMIFS(B.2[Số lượng (ĐVT Chuẩn)],B.2[Lọc ngày BC nhập xuất tồn],1,B.2[Tên sản phẩm],C24)+SUMIFS(B.2[SL xuất tặng/KM],B.2[Lọc ngày BC nhập xuất tồn],1,B.2[Tên sản phẩm],C24))</f>
        <v/>
      </c>
      <c r="K24" s="17" t="str">
        <f t="shared" si="6"/>
        <v/>
      </c>
      <c r="L24" s="60" t="str">
        <f t="shared" si="7"/>
        <v/>
      </c>
      <c r="M24" s="21" t="str">
        <f t="shared" si="8"/>
        <v/>
      </c>
      <c r="N24" s="21" t="str">
        <f t="shared" si="9"/>
        <v/>
      </c>
      <c r="O24" s="37" t="str">
        <f>IF(C24="","",SUMIFS(B.2[Doanh thu],B.2[Lọc ngày BC nhập xuất tồn],1,B.2[Tên sản phẩm],C24))</f>
        <v/>
      </c>
      <c r="P24" s="37" t="str">
        <f t="shared" si="10"/>
        <v/>
      </c>
      <c r="Q24" s="2"/>
    </row>
    <row r="25" spans="2:17" ht="27.75" customHeight="1" x14ac:dyDescent="0.2">
      <c r="B25" s="7" t="str">
        <f t="shared" si="5"/>
        <v/>
      </c>
      <c r="C25" s="11" t="str">
        <f>IF('Danh Sách Sản Phẩm'!C22="","",'Danh Sách Sản Phẩm'!C22)</f>
        <v/>
      </c>
      <c r="D25" s="7" t="str">
        <f>IF('Danh Sách Sản Phẩm'!D22="","",'Danh Sách Sản Phẩm'!D22)</f>
        <v/>
      </c>
      <c r="E25" s="7" t="str">
        <f>IF('Danh Sách Sản Phẩm'!E22="","",'Danh Sách Sản Phẩm'!E22)</f>
        <v/>
      </c>
      <c r="F25" s="17" t="str">
        <f>IF(C25="","",SUM('Danh Sách Sản Phẩm'!I22)+SUMIFS(M.1[Số lượng],M.1[Lọc ngày BC nhập xuất tồn],0,M.1[Tên sản phẩm],C25)+SUMIFS(M.1[SL được tặng/KM],M.1[Lọc ngày BC nhập xuất tồn],0,M.1[Tên sản phẩm],C25)-SUMIFS(B.2[Số lượng (ĐVT Chuẩn)],B.2[Lọc ngày BC nhập xuất tồn],0,B.2[Tên sản phẩm],C25)-SUMIFS(B.2[SL xuất tặng/KM],B.2[Lọc ngày BC nhập xuất tồn],0,B.2[Tên sản phẩm],C25))</f>
        <v/>
      </c>
      <c r="G25" s="17" t="str">
        <f>IF(C25="","",IF(F25=0,0,SUM('Danh Sách Sản Phẩm'!J22)+SUMIFS(M.1[Giá nhập
thực tế],M.1[Lọc ngày BC nhập xuất tồn],0,M.1[Tên sản phẩm],C25)-(SUM('Danh Sách Sản Phẩm'!J22)+SUMIFS(M.1[Giá nhập
thực tế],M.1[Lọc ngày BC nhập xuất tồn],0,M.1[Tên sản phẩm],C25))/(SUM('Danh Sách Sản Phẩm'!I22)+SUMIFS(M.1[Số lượng],M.1[Lọc ngày BC nhập xuất tồn],0,M.1[Tên sản phẩm],C25)+SUMIFS(M.1[SL được tặng/KM],M.1[Lọc ngày BC nhập xuất tồn],0,M.1[Tên sản phẩm],C25))*(SUMIFS(B.2[Số lượng (ĐVT Chuẩn)],B.2[Lọc ngày BC nhập xuất tồn],0,B.2[Tên sản phẩm],C25)+SUMIFS(B.2[SL xuất tặng/KM],B.2[Lọc ngày BC nhập xuất tồn],0,B.2[Tên sản phẩm],C25))))</f>
        <v/>
      </c>
      <c r="H25" s="21" t="str">
        <f>IF(C25="","",SUMIFS(M.1[Số lượng],M.1[Lọc ngày BC nhập xuất tồn],1,M.1[Tên sản phẩm],C25)+SUMIFS(M.1[SL được tặng/KM],M.1[Lọc ngày BC nhập xuất tồn],1,M.1[Tên sản phẩm],C25))</f>
        <v/>
      </c>
      <c r="I25" s="21" t="str">
        <f>IF(C25="","",SUMIFS(M.1[Giá nhập
thực tế],M.1[Lọc ngày BC nhập xuất tồn],1,M.1[Tên sản phẩm],C25))</f>
        <v/>
      </c>
      <c r="J25" s="17" t="str">
        <f>IF(C25="","",SUMIFS(B.2[Số lượng (ĐVT Chuẩn)],B.2[Lọc ngày BC nhập xuất tồn],1,B.2[Tên sản phẩm],C25)+SUMIFS(B.2[SL xuất tặng/KM],B.2[Lọc ngày BC nhập xuất tồn],1,B.2[Tên sản phẩm],C25))</f>
        <v/>
      </c>
      <c r="K25" s="17" t="str">
        <f t="shared" si="6"/>
        <v/>
      </c>
      <c r="L25" s="60" t="str">
        <f t="shared" si="7"/>
        <v/>
      </c>
      <c r="M25" s="21" t="str">
        <f t="shared" si="8"/>
        <v/>
      </c>
      <c r="N25" s="21" t="str">
        <f t="shared" si="9"/>
        <v/>
      </c>
      <c r="O25" s="37" t="str">
        <f>IF(C25="","",SUMIFS(B.2[Doanh thu],B.2[Lọc ngày BC nhập xuất tồn],1,B.2[Tên sản phẩm],C25))</f>
        <v/>
      </c>
      <c r="P25" s="37" t="str">
        <f t="shared" si="10"/>
        <v/>
      </c>
      <c r="Q25" s="2"/>
    </row>
    <row r="26" spans="2:17" ht="27.75" customHeight="1" x14ac:dyDescent="0.2">
      <c r="B26" s="7" t="str">
        <f t="shared" si="5"/>
        <v/>
      </c>
      <c r="C26" s="11" t="str">
        <f>IF('Danh Sách Sản Phẩm'!C23="","",'Danh Sách Sản Phẩm'!C23)</f>
        <v/>
      </c>
      <c r="D26" s="7" t="str">
        <f>IF('Danh Sách Sản Phẩm'!D23="","",'Danh Sách Sản Phẩm'!D23)</f>
        <v/>
      </c>
      <c r="E26" s="7" t="str">
        <f>IF('Danh Sách Sản Phẩm'!E23="","",'Danh Sách Sản Phẩm'!E23)</f>
        <v/>
      </c>
      <c r="F26" s="17" t="str">
        <f>IF(C26="","",SUM('Danh Sách Sản Phẩm'!I23)+SUMIFS(M.1[Số lượng],M.1[Lọc ngày BC nhập xuất tồn],0,M.1[Tên sản phẩm],C26)+SUMIFS(M.1[SL được tặng/KM],M.1[Lọc ngày BC nhập xuất tồn],0,M.1[Tên sản phẩm],C26)-SUMIFS(B.2[Số lượng (ĐVT Chuẩn)],B.2[Lọc ngày BC nhập xuất tồn],0,B.2[Tên sản phẩm],C26)-SUMIFS(B.2[SL xuất tặng/KM],B.2[Lọc ngày BC nhập xuất tồn],0,B.2[Tên sản phẩm],C26))</f>
        <v/>
      </c>
      <c r="G26" s="17" t="str">
        <f>IF(C26="","",IF(F26=0,0,SUM('Danh Sách Sản Phẩm'!J23)+SUMIFS(M.1[Giá nhập
thực tế],M.1[Lọc ngày BC nhập xuất tồn],0,M.1[Tên sản phẩm],C26)-(SUM('Danh Sách Sản Phẩm'!J23)+SUMIFS(M.1[Giá nhập
thực tế],M.1[Lọc ngày BC nhập xuất tồn],0,M.1[Tên sản phẩm],C26))/(SUM('Danh Sách Sản Phẩm'!I23)+SUMIFS(M.1[Số lượng],M.1[Lọc ngày BC nhập xuất tồn],0,M.1[Tên sản phẩm],C26)+SUMIFS(M.1[SL được tặng/KM],M.1[Lọc ngày BC nhập xuất tồn],0,M.1[Tên sản phẩm],C26))*(SUMIFS(B.2[Số lượng (ĐVT Chuẩn)],B.2[Lọc ngày BC nhập xuất tồn],0,B.2[Tên sản phẩm],C26)+SUMIFS(B.2[SL xuất tặng/KM],B.2[Lọc ngày BC nhập xuất tồn],0,B.2[Tên sản phẩm],C26))))</f>
        <v/>
      </c>
      <c r="H26" s="21" t="str">
        <f>IF(C26="","",SUMIFS(M.1[Số lượng],M.1[Lọc ngày BC nhập xuất tồn],1,M.1[Tên sản phẩm],C26)+SUMIFS(M.1[SL được tặng/KM],M.1[Lọc ngày BC nhập xuất tồn],1,M.1[Tên sản phẩm],C26))</f>
        <v/>
      </c>
      <c r="I26" s="21" t="str">
        <f>IF(C26="","",SUMIFS(M.1[Giá nhập
thực tế],M.1[Lọc ngày BC nhập xuất tồn],1,M.1[Tên sản phẩm],C26))</f>
        <v/>
      </c>
      <c r="J26" s="17" t="str">
        <f>IF(C26="","",SUMIFS(B.2[Số lượng (ĐVT Chuẩn)],B.2[Lọc ngày BC nhập xuất tồn],1,B.2[Tên sản phẩm],C26)+SUMIFS(B.2[SL xuất tặng/KM],B.2[Lọc ngày BC nhập xuất tồn],1,B.2[Tên sản phẩm],C26))</f>
        <v/>
      </c>
      <c r="K26" s="17" t="str">
        <f t="shared" si="6"/>
        <v/>
      </c>
      <c r="L26" s="60" t="str">
        <f t="shared" si="7"/>
        <v/>
      </c>
      <c r="M26" s="21" t="str">
        <f t="shared" si="8"/>
        <v/>
      </c>
      <c r="N26" s="21" t="str">
        <f t="shared" si="9"/>
        <v/>
      </c>
      <c r="O26" s="37" t="str">
        <f>IF(C26="","",SUMIFS(B.2[Doanh thu],B.2[Lọc ngày BC nhập xuất tồn],1,B.2[Tên sản phẩm],C26))</f>
        <v/>
      </c>
      <c r="P26" s="37" t="str">
        <f t="shared" si="10"/>
        <v/>
      </c>
      <c r="Q26" s="2"/>
    </row>
    <row r="27" spans="2:17" ht="27.75" customHeight="1" x14ac:dyDescent="0.2">
      <c r="B27" s="7" t="str">
        <f t="shared" si="5"/>
        <v/>
      </c>
      <c r="C27" s="11" t="str">
        <f>IF('Danh Sách Sản Phẩm'!C24="","",'Danh Sách Sản Phẩm'!C24)</f>
        <v/>
      </c>
      <c r="D27" s="7" t="str">
        <f>IF('Danh Sách Sản Phẩm'!D24="","",'Danh Sách Sản Phẩm'!D24)</f>
        <v/>
      </c>
      <c r="E27" s="7" t="str">
        <f>IF('Danh Sách Sản Phẩm'!E24="","",'Danh Sách Sản Phẩm'!E24)</f>
        <v/>
      </c>
      <c r="F27" s="17" t="str">
        <f>IF(C27="","",SUM('Danh Sách Sản Phẩm'!I24)+SUMIFS(M.1[Số lượng],M.1[Lọc ngày BC nhập xuất tồn],0,M.1[Tên sản phẩm],C27)+SUMIFS(M.1[SL được tặng/KM],M.1[Lọc ngày BC nhập xuất tồn],0,M.1[Tên sản phẩm],C27)-SUMIFS(B.2[Số lượng (ĐVT Chuẩn)],B.2[Lọc ngày BC nhập xuất tồn],0,B.2[Tên sản phẩm],C27)-SUMIFS(B.2[SL xuất tặng/KM],B.2[Lọc ngày BC nhập xuất tồn],0,B.2[Tên sản phẩm],C27))</f>
        <v/>
      </c>
      <c r="G27" s="17" t="str">
        <f>IF(C27="","",IF(F27=0,0,SUM('Danh Sách Sản Phẩm'!J24)+SUMIFS(M.1[Giá nhập
thực tế],M.1[Lọc ngày BC nhập xuất tồn],0,M.1[Tên sản phẩm],C27)-(SUM('Danh Sách Sản Phẩm'!J24)+SUMIFS(M.1[Giá nhập
thực tế],M.1[Lọc ngày BC nhập xuất tồn],0,M.1[Tên sản phẩm],C27))/(SUM('Danh Sách Sản Phẩm'!I24)+SUMIFS(M.1[Số lượng],M.1[Lọc ngày BC nhập xuất tồn],0,M.1[Tên sản phẩm],C27)+SUMIFS(M.1[SL được tặng/KM],M.1[Lọc ngày BC nhập xuất tồn],0,M.1[Tên sản phẩm],C27))*(SUMIFS(B.2[Số lượng (ĐVT Chuẩn)],B.2[Lọc ngày BC nhập xuất tồn],0,B.2[Tên sản phẩm],C27)+SUMIFS(B.2[SL xuất tặng/KM],B.2[Lọc ngày BC nhập xuất tồn],0,B.2[Tên sản phẩm],C27))))</f>
        <v/>
      </c>
      <c r="H27" s="21" t="str">
        <f>IF(C27="","",SUMIFS(M.1[Số lượng],M.1[Lọc ngày BC nhập xuất tồn],1,M.1[Tên sản phẩm],C27)+SUMIFS(M.1[SL được tặng/KM],M.1[Lọc ngày BC nhập xuất tồn],1,M.1[Tên sản phẩm],C27))</f>
        <v/>
      </c>
      <c r="I27" s="21" t="str">
        <f>IF(C27="","",SUMIFS(M.1[Giá nhập
thực tế],M.1[Lọc ngày BC nhập xuất tồn],1,M.1[Tên sản phẩm],C27))</f>
        <v/>
      </c>
      <c r="J27" s="17" t="str">
        <f>IF(C27="","",SUMIFS(B.2[Số lượng (ĐVT Chuẩn)],B.2[Lọc ngày BC nhập xuất tồn],1,B.2[Tên sản phẩm],C27)+SUMIFS(B.2[SL xuất tặng/KM],B.2[Lọc ngày BC nhập xuất tồn],1,B.2[Tên sản phẩm],C27))</f>
        <v/>
      </c>
      <c r="K27" s="17" t="str">
        <f t="shared" si="6"/>
        <v/>
      </c>
      <c r="L27" s="60" t="str">
        <f t="shared" si="7"/>
        <v/>
      </c>
      <c r="M27" s="21" t="str">
        <f t="shared" si="8"/>
        <v/>
      </c>
      <c r="N27" s="21" t="str">
        <f t="shared" si="9"/>
        <v/>
      </c>
      <c r="O27" s="37" t="str">
        <f>IF(C27="","",SUMIFS(B.2[Doanh thu],B.2[Lọc ngày BC nhập xuất tồn],1,B.2[Tên sản phẩm],C27))</f>
        <v/>
      </c>
      <c r="P27" s="37" t="str">
        <f t="shared" si="10"/>
        <v/>
      </c>
      <c r="Q27" s="2"/>
    </row>
    <row r="28" spans="2:17" ht="27.75" customHeight="1" x14ac:dyDescent="0.2">
      <c r="B28" s="7" t="str">
        <f t="shared" si="5"/>
        <v/>
      </c>
      <c r="C28" s="11" t="str">
        <f>IF('Danh Sách Sản Phẩm'!C25="","",'Danh Sách Sản Phẩm'!C25)</f>
        <v/>
      </c>
      <c r="D28" s="7" t="str">
        <f>IF('Danh Sách Sản Phẩm'!D25="","",'Danh Sách Sản Phẩm'!D25)</f>
        <v/>
      </c>
      <c r="E28" s="7" t="str">
        <f>IF('Danh Sách Sản Phẩm'!E25="","",'Danh Sách Sản Phẩm'!E25)</f>
        <v/>
      </c>
      <c r="F28" s="17" t="str">
        <f>IF(C28="","",SUM('Danh Sách Sản Phẩm'!I25)+SUMIFS(M.1[Số lượng],M.1[Lọc ngày BC nhập xuất tồn],0,M.1[Tên sản phẩm],C28)+SUMIFS(M.1[SL được tặng/KM],M.1[Lọc ngày BC nhập xuất tồn],0,M.1[Tên sản phẩm],C28)-SUMIFS(B.2[Số lượng (ĐVT Chuẩn)],B.2[Lọc ngày BC nhập xuất tồn],0,B.2[Tên sản phẩm],C28)-SUMIFS(B.2[SL xuất tặng/KM],B.2[Lọc ngày BC nhập xuất tồn],0,B.2[Tên sản phẩm],C28))</f>
        <v/>
      </c>
      <c r="G28" s="17" t="str">
        <f>IF(C28="","",IF(F28=0,0,SUM('Danh Sách Sản Phẩm'!J25)+SUMIFS(M.1[Giá nhập
thực tế],M.1[Lọc ngày BC nhập xuất tồn],0,M.1[Tên sản phẩm],C28)-(SUM('Danh Sách Sản Phẩm'!J25)+SUMIFS(M.1[Giá nhập
thực tế],M.1[Lọc ngày BC nhập xuất tồn],0,M.1[Tên sản phẩm],C28))/(SUM('Danh Sách Sản Phẩm'!I25)+SUMIFS(M.1[Số lượng],M.1[Lọc ngày BC nhập xuất tồn],0,M.1[Tên sản phẩm],C28)+SUMIFS(M.1[SL được tặng/KM],M.1[Lọc ngày BC nhập xuất tồn],0,M.1[Tên sản phẩm],C28))*(SUMIFS(B.2[Số lượng (ĐVT Chuẩn)],B.2[Lọc ngày BC nhập xuất tồn],0,B.2[Tên sản phẩm],C28)+SUMIFS(B.2[SL xuất tặng/KM],B.2[Lọc ngày BC nhập xuất tồn],0,B.2[Tên sản phẩm],C28))))</f>
        <v/>
      </c>
      <c r="H28" s="21" t="str">
        <f>IF(C28="","",SUMIFS(M.1[Số lượng],M.1[Lọc ngày BC nhập xuất tồn],1,M.1[Tên sản phẩm],C28)+SUMIFS(M.1[SL được tặng/KM],M.1[Lọc ngày BC nhập xuất tồn],1,M.1[Tên sản phẩm],C28))</f>
        <v/>
      </c>
      <c r="I28" s="21" t="str">
        <f>IF(C28="","",SUMIFS(M.1[Giá nhập
thực tế],M.1[Lọc ngày BC nhập xuất tồn],1,M.1[Tên sản phẩm],C28))</f>
        <v/>
      </c>
      <c r="J28" s="17" t="str">
        <f>IF(C28="","",SUMIFS(B.2[Số lượng (ĐVT Chuẩn)],B.2[Lọc ngày BC nhập xuất tồn],1,B.2[Tên sản phẩm],C28)+SUMIFS(B.2[SL xuất tặng/KM],B.2[Lọc ngày BC nhập xuất tồn],1,B.2[Tên sản phẩm],C28))</f>
        <v/>
      </c>
      <c r="K28" s="17" t="str">
        <f t="shared" si="6"/>
        <v/>
      </c>
      <c r="L28" s="60" t="str">
        <f t="shared" si="7"/>
        <v/>
      </c>
      <c r="M28" s="21" t="str">
        <f t="shared" si="8"/>
        <v/>
      </c>
      <c r="N28" s="21" t="str">
        <f t="shared" si="9"/>
        <v/>
      </c>
      <c r="O28" s="37" t="str">
        <f>IF(C28="","",SUMIFS(B.2[Doanh thu],B.2[Lọc ngày BC nhập xuất tồn],1,B.2[Tên sản phẩm],C28))</f>
        <v/>
      </c>
      <c r="P28" s="37" t="str">
        <f t="shared" si="10"/>
        <v/>
      </c>
      <c r="Q28" s="2"/>
    </row>
    <row r="29" spans="2:17" ht="27.75" customHeight="1" x14ac:dyDescent="0.2">
      <c r="B29" s="7" t="str">
        <f t="shared" si="5"/>
        <v/>
      </c>
      <c r="C29" s="11" t="str">
        <f>IF('Danh Sách Sản Phẩm'!C27="","",'Danh Sách Sản Phẩm'!C27)</f>
        <v/>
      </c>
      <c r="D29" s="7" t="str">
        <f>IF('Danh Sách Sản Phẩm'!D27="","",'Danh Sách Sản Phẩm'!D27)</f>
        <v/>
      </c>
      <c r="E29" s="7" t="str">
        <f>IF('Danh Sách Sản Phẩm'!E27="","",'Danh Sách Sản Phẩm'!E27)</f>
        <v/>
      </c>
      <c r="F29" s="17" t="str">
        <f>IF(C29="","",SUM('Danh Sách Sản Phẩm'!I27)+SUMIFS(M.1[Số lượng],M.1[Lọc ngày BC nhập xuất tồn],0,M.1[Tên sản phẩm],C29)+SUMIFS(M.1[SL được tặng/KM],M.1[Lọc ngày BC nhập xuất tồn],0,M.1[Tên sản phẩm],C29)-SUMIFS(B.2[Số lượng (ĐVT Chuẩn)],B.2[Lọc ngày BC nhập xuất tồn],0,B.2[Tên sản phẩm],C29)-SUMIFS(B.2[SL xuất tặng/KM],B.2[Lọc ngày BC nhập xuất tồn],0,B.2[Tên sản phẩm],C29))</f>
        <v/>
      </c>
      <c r="G29" s="17" t="str">
        <f>IF(C29="","",IF(F29=0,0,SUM('Danh Sách Sản Phẩm'!J27)+SUMIFS(M.1[Giá nhập
thực tế],M.1[Lọc ngày BC nhập xuất tồn],0,M.1[Tên sản phẩm],C29)-(SUM('Danh Sách Sản Phẩm'!J27)+SUMIFS(M.1[Giá nhập
thực tế],M.1[Lọc ngày BC nhập xuất tồn],0,M.1[Tên sản phẩm],C29))/(SUM('Danh Sách Sản Phẩm'!I27)+SUMIFS(M.1[Số lượng],M.1[Lọc ngày BC nhập xuất tồn],0,M.1[Tên sản phẩm],C29)+SUMIFS(M.1[SL được tặng/KM],M.1[Lọc ngày BC nhập xuất tồn],0,M.1[Tên sản phẩm],C29))*(SUMIFS(B.2[Số lượng (ĐVT Chuẩn)],B.2[Lọc ngày BC nhập xuất tồn],0,B.2[Tên sản phẩm],C29)+SUMIFS(B.2[SL xuất tặng/KM],B.2[Lọc ngày BC nhập xuất tồn],0,B.2[Tên sản phẩm],C29))))</f>
        <v/>
      </c>
      <c r="H29" s="21" t="str">
        <f>IF(C29="","",SUMIFS(M.1[Số lượng],M.1[Lọc ngày BC nhập xuất tồn],1,M.1[Tên sản phẩm],C29)+SUMIFS(M.1[SL được tặng/KM],M.1[Lọc ngày BC nhập xuất tồn],1,M.1[Tên sản phẩm],C29))</f>
        <v/>
      </c>
      <c r="I29" s="21" t="str">
        <f>IF(C29="","",SUMIFS(M.1[Giá nhập
thực tế],M.1[Lọc ngày BC nhập xuất tồn],1,M.1[Tên sản phẩm],C29))</f>
        <v/>
      </c>
      <c r="J29" s="17" t="str">
        <f>IF(C29="","",SUMIFS(B.2[Số lượng (ĐVT Chuẩn)],B.2[Lọc ngày BC nhập xuất tồn],1,B.2[Tên sản phẩm],C29)+SUMIFS(B.2[SL xuất tặng/KM],B.2[Lọc ngày BC nhập xuất tồn],1,B.2[Tên sản phẩm],C29))</f>
        <v/>
      </c>
      <c r="K29" s="17" t="str">
        <f t="shared" si="6"/>
        <v/>
      </c>
      <c r="L29" s="60" t="str">
        <f t="shared" si="7"/>
        <v/>
      </c>
      <c r="M29" s="21" t="str">
        <f t="shared" si="8"/>
        <v/>
      </c>
      <c r="N29" s="21" t="str">
        <f t="shared" si="9"/>
        <v/>
      </c>
      <c r="O29" s="37" t="str">
        <f>IF(C29="","",SUMIFS(B.2[Doanh thu],B.2[Lọc ngày BC nhập xuất tồn],1,B.2[Tên sản phẩm],C29))</f>
        <v/>
      </c>
      <c r="P29" s="37" t="str">
        <f t="shared" si="10"/>
        <v/>
      </c>
      <c r="Q29" s="2"/>
    </row>
    <row r="30" spans="2:17" ht="27.75" customHeight="1" x14ac:dyDescent="0.2">
      <c r="B30" s="7" t="str">
        <f t="shared" si="5"/>
        <v/>
      </c>
      <c r="C30" s="11" t="str">
        <f>IF('Danh Sách Sản Phẩm'!C28="","",'Danh Sách Sản Phẩm'!C28)</f>
        <v/>
      </c>
      <c r="D30" s="7" t="str">
        <f>IF('Danh Sách Sản Phẩm'!D28="","",'Danh Sách Sản Phẩm'!D28)</f>
        <v/>
      </c>
      <c r="E30" s="7" t="str">
        <f>IF('Danh Sách Sản Phẩm'!E28="","",'Danh Sách Sản Phẩm'!E28)</f>
        <v/>
      </c>
      <c r="F30" s="17" t="str">
        <f>IF(C30="","",SUM('Danh Sách Sản Phẩm'!I28)+SUMIFS(M.1[Số lượng],M.1[Lọc ngày BC nhập xuất tồn],0,M.1[Tên sản phẩm],C30)+SUMIFS(M.1[SL được tặng/KM],M.1[Lọc ngày BC nhập xuất tồn],0,M.1[Tên sản phẩm],C30)-SUMIFS(B.2[Số lượng (ĐVT Chuẩn)],B.2[Lọc ngày BC nhập xuất tồn],0,B.2[Tên sản phẩm],C30)-SUMIFS(B.2[SL xuất tặng/KM],B.2[Lọc ngày BC nhập xuất tồn],0,B.2[Tên sản phẩm],C30))</f>
        <v/>
      </c>
      <c r="G30" s="17" t="str">
        <f>IF(C30="","",IF(F30=0,0,SUM('Danh Sách Sản Phẩm'!J28)+SUMIFS(M.1[Giá nhập
thực tế],M.1[Lọc ngày BC nhập xuất tồn],0,M.1[Tên sản phẩm],C30)-(SUM('Danh Sách Sản Phẩm'!J28)+SUMIFS(M.1[Giá nhập
thực tế],M.1[Lọc ngày BC nhập xuất tồn],0,M.1[Tên sản phẩm],C30))/(SUM('Danh Sách Sản Phẩm'!I28)+SUMIFS(M.1[Số lượng],M.1[Lọc ngày BC nhập xuất tồn],0,M.1[Tên sản phẩm],C30)+SUMIFS(M.1[SL được tặng/KM],M.1[Lọc ngày BC nhập xuất tồn],0,M.1[Tên sản phẩm],C30))*(SUMIFS(B.2[Số lượng (ĐVT Chuẩn)],B.2[Lọc ngày BC nhập xuất tồn],0,B.2[Tên sản phẩm],C30)+SUMIFS(B.2[SL xuất tặng/KM],B.2[Lọc ngày BC nhập xuất tồn],0,B.2[Tên sản phẩm],C30))))</f>
        <v/>
      </c>
      <c r="H30" s="21" t="str">
        <f>IF(C30="","",SUMIFS(M.1[Số lượng],M.1[Lọc ngày BC nhập xuất tồn],1,M.1[Tên sản phẩm],C30)+SUMIFS(M.1[SL được tặng/KM],M.1[Lọc ngày BC nhập xuất tồn],1,M.1[Tên sản phẩm],C30))</f>
        <v/>
      </c>
      <c r="I30" s="21" t="str">
        <f>IF(C30="","",SUMIFS(M.1[Giá nhập
thực tế],M.1[Lọc ngày BC nhập xuất tồn],1,M.1[Tên sản phẩm],C30))</f>
        <v/>
      </c>
      <c r="J30" s="17" t="str">
        <f>IF(C30="","",SUMIFS(B.2[Số lượng (ĐVT Chuẩn)],B.2[Lọc ngày BC nhập xuất tồn],1,B.2[Tên sản phẩm],C30)+SUMIFS(B.2[SL xuất tặng/KM],B.2[Lọc ngày BC nhập xuất tồn],1,B.2[Tên sản phẩm],C30))</f>
        <v/>
      </c>
      <c r="K30" s="17" t="str">
        <f t="shared" si="6"/>
        <v/>
      </c>
      <c r="L30" s="60" t="str">
        <f t="shared" si="7"/>
        <v/>
      </c>
      <c r="M30" s="21" t="str">
        <f t="shared" si="8"/>
        <v/>
      </c>
      <c r="N30" s="21" t="str">
        <f t="shared" si="9"/>
        <v/>
      </c>
      <c r="O30" s="37" t="str">
        <f>IF(C30="","",SUMIFS(B.2[Doanh thu],B.2[Lọc ngày BC nhập xuất tồn],1,B.2[Tên sản phẩm],C30))</f>
        <v/>
      </c>
      <c r="P30" s="37" t="str">
        <f t="shared" si="10"/>
        <v/>
      </c>
      <c r="Q30" s="2"/>
    </row>
    <row r="31" spans="2:17" ht="27.75" customHeight="1" x14ac:dyDescent="0.2">
      <c r="B31" s="7" t="str">
        <f t="shared" si="5"/>
        <v/>
      </c>
      <c r="C31" s="11" t="str">
        <f>IF('Danh Sách Sản Phẩm'!C29="","",'Danh Sách Sản Phẩm'!C29)</f>
        <v/>
      </c>
      <c r="D31" s="7" t="str">
        <f>IF('Danh Sách Sản Phẩm'!D29="","",'Danh Sách Sản Phẩm'!D29)</f>
        <v/>
      </c>
      <c r="E31" s="7" t="str">
        <f>IF('Danh Sách Sản Phẩm'!E29="","",'Danh Sách Sản Phẩm'!E29)</f>
        <v/>
      </c>
      <c r="F31" s="17" t="str">
        <f>IF(C31="","",SUM('Danh Sách Sản Phẩm'!I29)+SUMIFS(M.1[Số lượng],M.1[Lọc ngày BC nhập xuất tồn],0,M.1[Tên sản phẩm],C31)+SUMIFS(M.1[SL được tặng/KM],M.1[Lọc ngày BC nhập xuất tồn],0,M.1[Tên sản phẩm],C31)-SUMIFS(B.2[Số lượng (ĐVT Chuẩn)],B.2[Lọc ngày BC nhập xuất tồn],0,B.2[Tên sản phẩm],C31)-SUMIFS(B.2[SL xuất tặng/KM],B.2[Lọc ngày BC nhập xuất tồn],0,B.2[Tên sản phẩm],C31))</f>
        <v/>
      </c>
      <c r="G31" s="17" t="str">
        <f>IF(C31="","",IF(F31=0,0,SUM('Danh Sách Sản Phẩm'!J29)+SUMIFS(M.1[Giá nhập
thực tế],M.1[Lọc ngày BC nhập xuất tồn],0,M.1[Tên sản phẩm],C31)-(SUM('Danh Sách Sản Phẩm'!J29)+SUMIFS(M.1[Giá nhập
thực tế],M.1[Lọc ngày BC nhập xuất tồn],0,M.1[Tên sản phẩm],C31))/(SUM('Danh Sách Sản Phẩm'!I29)+SUMIFS(M.1[Số lượng],M.1[Lọc ngày BC nhập xuất tồn],0,M.1[Tên sản phẩm],C31)+SUMIFS(M.1[SL được tặng/KM],M.1[Lọc ngày BC nhập xuất tồn],0,M.1[Tên sản phẩm],C31))*(SUMIFS(B.2[Số lượng (ĐVT Chuẩn)],B.2[Lọc ngày BC nhập xuất tồn],0,B.2[Tên sản phẩm],C31)+SUMIFS(B.2[SL xuất tặng/KM],B.2[Lọc ngày BC nhập xuất tồn],0,B.2[Tên sản phẩm],C31))))</f>
        <v/>
      </c>
      <c r="H31" s="21" t="str">
        <f>IF(C31="","",SUMIFS(M.1[Số lượng],M.1[Lọc ngày BC nhập xuất tồn],1,M.1[Tên sản phẩm],C31)+SUMIFS(M.1[SL được tặng/KM],M.1[Lọc ngày BC nhập xuất tồn],1,M.1[Tên sản phẩm],C31))</f>
        <v/>
      </c>
      <c r="I31" s="21" t="str">
        <f>IF(C31="","",SUMIFS(M.1[Giá nhập
thực tế],M.1[Lọc ngày BC nhập xuất tồn],1,M.1[Tên sản phẩm],C31))</f>
        <v/>
      </c>
      <c r="J31" s="17" t="str">
        <f>IF(C31="","",SUMIFS(B.2[Số lượng (ĐVT Chuẩn)],B.2[Lọc ngày BC nhập xuất tồn],1,B.2[Tên sản phẩm],C31)+SUMIFS(B.2[SL xuất tặng/KM],B.2[Lọc ngày BC nhập xuất tồn],1,B.2[Tên sản phẩm],C31))</f>
        <v/>
      </c>
      <c r="K31" s="17" t="str">
        <f t="shared" si="6"/>
        <v/>
      </c>
      <c r="L31" s="60" t="str">
        <f t="shared" si="7"/>
        <v/>
      </c>
      <c r="M31" s="21" t="str">
        <f t="shared" si="8"/>
        <v/>
      </c>
      <c r="N31" s="21" t="str">
        <f t="shared" si="9"/>
        <v/>
      </c>
      <c r="O31" s="37" t="str">
        <f>IF(C31="","",SUMIFS(B.2[Doanh thu],B.2[Lọc ngày BC nhập xuất tồn],1,B.2[Tên sản phẩm],C31))</f>
        <v/>
      </c>
      <c r="P31" s="37" t="str">
        <f t="shared" si="10"/>
        <v/>
      </c>
      <c r="Q31" s="2"/>
    </row>
    <row r="32" spans="2:17" ht="27.75" customHeight="1" x14ac:dyDescent="0.2">
      <c r="B32" s="7" t="str">
        <f t="shared" si="5"/>
        <v/>
      </c>
      <c r="C32" s="11" t="str">
        <f>IF('Danh Sách Sản Phẩm'!C30="","",'Danh Sách Sản Phẩm'!C30)</f>
        <v/>
      </c>
      <c r="D32" s="7" t="str">
        <f>IF('Danh Sách Sản Phẩm'!D30="","",'Danh Sách Sản Phẩm'!D30)</f>
        <v/>
      </c>
      <c r="E32" s="7" t="str">
        <f>IF('Danh Sách Sản Phẩm'!E30="","",'Danh Sách Sản Phẩm'!E30)</f>
        <v/>
      </c>
      <c r="F32" s="17" t="str">
        <f>IF(C32="","",SUM('Danh Sách Sản Phẩm'!I30)+SUMIFS(M.1[Số lượng],M.1[Lọc ngày BC nhập xuất tồn],0,M.1[Tên sản phẩm],C32)+SUMIFS(M.1[SL được tặng/KM],M.1[Lọc ngày BC nhập xuất tồn],0,M.1[Tên sản phẩm],C32)-SUMIFS(B.2[Số lượng (ĐVT Chuẩn)],B.2[Lọc ngày BC nhập xuất tồn],0,B.2[Tên sản phẩm],C32)-SUMIFS(B.2[SL xuất tặng/KM],B.2[Lọc ngày BC nhập xuất tồn],0,B.2[Tên sản phẩm],C32))</f>
        <v/>
      </c>
      <c r="G32" s="17" t="str">
        <f>IF(C32="","",IF(F32=0,0,SUM('Danh Sách Sản Phẩm'!J30)+SUMIFS(M.1[Giá nhập
thực tế],M.1[Lọc ngày BC nhập xuất tồn],0,M.1[Tên sản phẩm],C32)-(SUM('Danh Sách Sản Phẩm'!J30)+SUMIFS(M.1[Giá nhập
thực tế],M.1[Lọc ngày BC nhập xuất tồn],0,M.1[Tên sản phẩm],C32))/(SUM('Danh Sách Sản Phẩm'!I30)+SUMIFS(M.1[Số lượng],M.1[Lọc ngày BC nhập xuất tồn],0,M.1[Tên sản phẩm],C32)+SUMIFS(M.1[SL được tặng/KM],M.1[Lọc ngày BC nhập xuất tồn],0,M.1[Tên sản phẩm],C32))*(SUMIFS(B.2[Số lượng (ĐVT Chuẩn)],B.2[Lọc ngày BC nhập xuất tồn],0,B.2[Tên sản phẩm],C32)+SUMIFS(B.2[SL xuất tặng/KM],B.2[Lọc ngày BC nhập xuất tồn],0,B.2[Tên sản phẩm],C32))))</f>
        <v/>
      </c>
      <c r="H32" s="21" t="str">
        <f>IF(C32="","",SUMIFS(M.1[Số lượng],M.1[Lọc ngày BC nhập xuất tồn],1,M.1[Tên sản phẩm],C32)+SUMIFS(M.1[SL được tặng/KM],M.1[Lọc ngày BC nhập xuất tồn],1,M.1[Tên sản phẩm],C32))</f>
        <v/>
      </c>
      <c r="I32" s="21" t="str">
        <f>IF(C32="","",SUMIFS(M.1[Giá nhập
thực tế],M.1[Lọc ngày BC nhập xuất tồn],1,M.1[Tên sản phẩm],C32))</f>
        <v/>
      </c>
      <c r="J32" s="17" t="str">
        <f>IF(C32="","",SUMIFS(B.2[Số lượng (ĐVT Chuẩn)],B.2[Lọc ngày BC nhập xuất tồn],1,B.2[Tên sản phẩm],C32)+SUMIFS(B.2[SL xuất tặng/KM],B.2[Lọc ngày BC nhập xuất tồn],1,B.2[Tên sản phẩm],C32))</f>
        <v/>
      </c>
      <c r="K32" s="17" t="str">
        <f t="shared" si="6"/>
        <v/>
      </c>
      <c r="L32" s="60" t="str">
        <f t="shared" si="7"/>
        <v/>
      </c>
      <c r="M32" s="21" t="str">
        <f t="shared" si="8"/>
        <v/>
      </c>
      <c r="N32" s="21" t="str">
        <f t="shared" si="9"/>
        <v/>
      </c>
      <c r="O32" s="37" t="str">
        <f>IF(C32="","",SUMIFS(B.2[Doanh thu],B.2[Lọc ngày BC nhập xuất tồn],1,B.2[Tên sản phẩm],C32))</f>
        <v/>
      </c>
      <c r="P32" s="37" t="str">
        <f t="shared" si="10"/>
        <v/>
      </c>
      <c r="Q32" s="2"/>
    </row>
    <row r="33" spans="2:17" ht="27.75" customHeight="1" x14ac:dyDescent="0.2">
      <c r="B33" s="7" t="str">
        <f t="shared" si="5"/>
        <v/>
      </c>
      <c r="C33" s="11" t="str">
        <f>IF('Danh Sách Sản Phẩm'!C31="","",'Danh Sách Sản Phẩm'!C31)</f>
        <v/>
      </c>
      <c r="D33" s="7" t="str">
        <f>IF('Danh Sách Sản Phẩm'!D31="","",'Danh Sách Sản Phẩm'!D31)</f>
        <v/>
      </c>
      <c r="E33" s="7" t="str">
        <f>IF('Danh Sách Sản Phẩm'!E31="","",'Danh Sách Sản Phẩm'!E31)</f>
        <v/>
      </c>
      <c r="F33" s="17" t="str">
        <f>IF(C33="","",SUM('Danh Sách Sản Phẩm'!I31)+SUMIFS(M.1[Số lượng],M.1[Lọc ngày BC nhập xuất tồn],0,M.1[Tên sản phẩm],C33)+SUMIFS(M.1[SL được tặng/KM],M.1[Lọc ngày BC nhập xuất tồn],0,M.1[Tên sản phẩm],C33)-SUMIFS(B.2[Số lượng (ĐVT Chuẩn)],B.2[Lọc ngày BC nhập xuất tồn],0,B.2[Tên sản phẩm],C33)-SUMIFS(B.2[SL xuất tặng/KM],B.2[Lọc ngày BC nhập xuất tồn],0,B.2[Tên sản phẩm],C33))</f>
        <v/>
      </c>
      <c r="G33" s="17" t="str">
        <f>IF(C33="","",IF(F33=0,0,SUM('Danh Sách Sản Phẩm'!J31)+SUMIFS(M.1[Giá nhập
thực tế],M.1[Lọc ngày BC nhập xuất tồn],0,M.1[Tên sản phẩm],C33)-(SUM('Danh Sách Sản Phẩm'!J31)+SUMIFS(M.1[Giá nhập
thực tế],M.1[Lọc ngày BC nhập xuất tồn],0,M.1[Tên sản phẩm],C33))/(SUM('Danh Sách Sản Phẩm'!I31)+SUMIFS(M.1[Số lượng],M.1[Lọc ngày BC nhập xuất tồn],0,M.1[Tên sản phẩm],C33)+SUMIFS(M.1[SL được tặng/KM],M.1[Lọc ngày BC nhập xuất tồn],0,M.1[Tên sản phẩm],C33))*(SUMIFS(B.2[Số lượng (ĐVT Chuẩn)],B.2[Lọc ngày BC nhập xuất tồn],0,B.2[Tên sản phẩm],C33)+SUMIFS(B.2[SL xuất tặng/KM],B.2[Lọc ngày BC nhập xuất tồn],0,B.2[Tên sản phẩm],C33))))</f>
        <v/>
      </c>
      <c r="H33" s="21" t="str">
        <f>IF(C33="","",SUMIFS(M.1[Số lượng],M.1[Lọc ngày BC nhập xuất tồn],1,M.1[Tên sản phẩm],C33)+SUMIFS(M.1[SL được tặng/KM],M.1[Lọc ngày BC nhập xuất tồn],1,M.1[Tên sản phẩm],C33))</f>
        <v/>
      </c>
      <c r="I33" s="21" t="str">
        <f>IF(C33="","",SUMIFS(M.1[Giá nhập
thực tế],M.1[Lọc ngày BC nhập xuất tồn],1,M.1[Tên sản phẩm],C33))</f>
        <v/>
      </c>
      <c r="J33" s="17" t="str">
        <f>IF(C33="","",SUMIFS(B.2[Số lượng (ĐVT Chuẩn)],B.2[Lọc ngày BC nhập xuất tồn],1,B.2[Tên sản phẩm],C33)+SUMIFS(B.2[SL xuất tặng/KM],B.2[Lọc ngày BC nhập xuất tồn],1,B.2[Tên sản phẩm],C33))</f>
        <v/>
      </c>
      <c r="K33" s="17" t="str">
        <f t="shared" si="6"/>
        <v/>
      </c>
      <c r="L33" s="60" t="str">
        <f t="shared" si="7"/>
        <v/>
      </c>
      <c r="M33" s="21" t="str">
        <f t="shared" si="8"/>
        <v/>
      </c>
      <c r="N33" s="21" t="str">
        <f t="shared" si="9"/>
        <v/>
      </c>
      <c r="O33" s="37" t="str">
        <f>IF(C33="","",SUMIFS(B.2[Doanh thu],B.2[Lọc ngày BC nhập xuất tồn],1,B.2[Tên sản phẩm],C33))</f>
        <v/>
      </c>
      <c r="P33" s="37" t="str">
        <f t="shared" si="10"/>
        <v/>
      </c>
      <c r="Q33" s="2"/>
    </row>
    <row r="34" spans="2:17" ht="27.75" customHeight="1" x14ac:dyDescent="0.2">
      <c r="B34" s="7" t="str">
        <f t="shared" si="5"/>
        <v/>
      </c>
      <c r="C34" s="11" t="str">
        <f>IF('Danh Sách Sản Phẩm'!C32="","",'Danh Sách Sản Phẩm'!C32)</f>
        <v/>
      </c>
      <c r="D34" s="7" t="str">
        <f>IF('Danh Sách Sản Phẩm'!D32="","",'Danh Sách Sản Phẩm'!D32)</f>
        <v/>
      </c>
      <c r="E34" s="7" t="str">
        <f>IF('Danh Sách Sản Phẩm'!E32="","",'Danh Sách Sản Phẩm'!E32)</f>
        <v/>
      </c>
      <c r="F34" s="17" t="str">
        <f>IF(C34="","",SUM('Danh Sách Sản Phẩm'!I32)+SUMIFS(M.1[Số lượng],M.1[Lọc ngày BC nhập xuất tồn],0,M.1[Tên sản phẩm],C34)+SUMIFS(M.1[SL được tặng/KM],M.1[Lọc ngày BC nhập xuất tồn],0,M.1[Tên sản phẩm],C34)-SUMIFS(B.2[Số lượng (ĐVT Chuẩn)],B.2[Lọc ngày BC nhập xuất tồn],0,B.2[Tên sản phẩm],C34)-SUMIFS(B.2[SL xuất tặng/KM],B.2[Lọc ngày BC nhập xuất tồn],0,B.2[Tên sản phẩm],C34))</f>
        <v/>
      </c>
      <c r="G34" s="17" t="str">
        <f>IF(C34="","",IF(F34=0,0,SUM('Danh Sách Sản Phẩm'!J32)+SUMIFS(M.1[Giá nhập
thực tế],M.1[Lọc ngày BC nhập xuất tồn],0,M.1[Tên sản phẩm],C34)-(SUM('Danh Sách Sản Phẩm'!J32)+SUMIFS(M.1[Giá nhập
thực tế],M.1[Lọc ngày BC nhập xuất tồn],0,M.1[Tên sản phẩm],C34))/(SUM('Danh Sách Sản Phẩm'!I32)+SUMIFS(M.1[Số lượng],M.1[Lọc ngày BC nhập xuất tồn],0,M.1[Tên sản phẩm],C34)+SUMIFS(M.1[SL được tặng/KM],M.1[Lọc ngày BC nhập xuất tồn],0,M.1[Tên sản phẩm],C34))*(SUMIFS(B.2[Số lượng (ĐVT Chuẩn)],B.2[Lọc ngày BC nhập xuất tồn],0,B.2[Tên sản phẩm],C34)+SUMIFS(B.2[SL xuất tặng/KM],B.2[Lọc ngày BC nhập xuất tồn],0,B.2[Tên sản phẩm],C34))))</f>
        <v/>
      </c>
      <c r="H34" s="21" t="str">
        <f>IF(C34="","",SUMIFS(M.1[Số lượng],M.1[Lọc ngày BC nhập xuất tồn],1,M.1[Tên sản phẩm],C34)+SUMIFS(M.1[SL được tặng/KM],M.1[Lọc ngày BC nhập xuất tồn],1,M.1[Tên sản phẩm],C34))</f>
        <v/>
      </c>
      <c r="I34" s="21" t="str">
        <f>IF(C34="","",SUMIFS(M.1[Giá nhập
thực tế],M.1[Lọc ngày BC nhập xuất tồn],1,M.1[Tên sản phẩm],C34))</f>
        <v/>
      </c>
      <c r="J34" s="17" t="str">
        <f>IF(C34="","",SUMIFS(B.2[Số lượng (ĐVT Chuẩn)],B.2[Lọc ngày BC nhập xuất tồn],1,B.2[Tên sản phẩm],C34)+SUMIFS(B.2[SL xuất tặng/KM],B.2[Lọc ngày BC nhập xuất tồn],1,B.2[Tên sản phẩm],C34))</f>
        <v/>
      </c>
      <c r="K34" s="17" t="str">
        <f t="shared" si="6"/>
        <v/>
      </c>
      <c r="L34" s="60" t="str">
        <f t="shared" si="7"/>
        <v/>
      </c>
      <c r="M34" s="21" t="str">
        <f t="shared" si="8"/>
        <v/>
      </c>
      <c r="N34" s="21" t="str">
        <f t="shared" si="9"/>
        <v/>
      </c>
      <c r="O34" s="37" t="str">
        <f>IF(C34="","",SUMIFS(B.2[Doanh thu],B.2[Lọc ngày BC nhập xuất tồn],1,B.2[Tên sản phẩm],C34))</f>
        <v/>
      </c>
      <c r="P34" s="37" t="str">
        <f t="shared" si="10"/>
        <v/>
      </c>
      <c r="Q34" s="2"/>
    </row>
    <row r="35" spans="2:17" ht="27.75" customHeight="1" x14ac:dyDescent="0.2">
      <c r="B35" s="7" t="str">
        <f t="shared" si="5"/>
        <v/>
      </c>
      <c r="C35" s="11" t="str">
        <f>IF('Danh Sách Sản Phẩm'!C33="","",'Danh Sách Sản Phẩm'!C33)</f>
        <v/>
      </c>
      <c r="D35" s="7" t="str">
        <f>IF('Danh Sách Sản Phẩm'!D33="","",'Danh Sách Sản Phẩm'!D33)</f>
        <v/>
      </c>
      <c r="E35" s="7" t="str">
        <f>IF('Danh Sách Sản Phẩm'!E33="","",'Danh Sách Sản Phẩm'!E33)</f>
        <v/>
      </c>
      <c r="F35" s="17" t="str">
        <f>IF(C35="","",SUM('Danh Sách Sản Phẩm'!I33)+SUMIFS(M.1[Số lượng],M.1[Lọc ngày BC nhập xuất tồn],0,M.1[Tên sản phẩm],C35)+SUMIFS(M.1[SL được tặng/KM],M.1[Lọc ngày BC nhập xuất tồn],0,M.1[Tên sản phẩm],C35)-SUMIFS(B.2[Số lượng (ĐVT Chuẩn)],B.2[Lọc ngày BC nhập xuất tồn],0,B.2[Tên sản phẩm],C35)-SUMIFS(B.2[SL xuất tặng/KM],B.2[Lọc ngày BC nhập xuất tồn],0,B.2[Tên sản phẩm],C35))</f>
        <v/>
      </c>
      <c r="G35" s="17" t="str">
        <f>IF(C35="","",IF(F35=0,0,SUM('Danh Sách Sản Phẩm'!J33)+SUMIFS(M.1[Giá nhập
thực tế],M.1[Lọc ngày BC nhập xuất tồn],0,M.1[Tên sản phẩm],C35)-(SUM('Danh Sách Sản Phẩm'!J33)+SUMIFS(M.1[Giá nhập
thực tế],M.1[Lọc ngày BC nhập xuất tồn],0,M.1[Tên sản phẩm],C35))/(SUM('Danh Sách Sản Phẩm'!I33)+SUMIFS(M.1[Số lượng],M.1[Lọc ngày BC nhập xuất tồn],0,M.1[Tên sản phẩm],C35)+SUMIFS(M.1[SL được tặng/KM],M.1[Lọc ngày BC nhập xuất tồn],0,M.1[Tên sản phẩm],C35))*(SUMIFS(B.2[Số lượng (ĐVT Chuẩn)],B.2[Lọc ngày BC nhập xuất tồn],0,B.2[Tên sản phẩm],C35)+SUMIFS(B.2[SL xuất tặng/KM],B.2[Lọc ngày BC nhập xuất tồn],0,B.2[Tên sản phẩm],C35))))</f>
        <v/>
      </c>
      <c r="H35" s="21" t="str">
        <f>IF(C35="","",SUMIFS(M.1[Số lượng],M.1[Lọc ngày BC nhập xuất tồn],1,M.1[Tên sản phẩm],C35)+SUMIFS(M.1[SL được tặng/KM],M.1[Lọc ngày BC nhập xuất tồn],1,M.1[Tên sản phẩm],C35))</f>
        <v/>
      </c>
      <c r="I35" s="21" t="str">
        <f>IF(C35="","",SUMIFS(M.1[Giá nhập
thực tế],M.1[Lọc ngày BC nhập xuất tồn],1,M.1[Tên sản phẩm],C35))</f>
        <v/>
      </c>
      <c r="J35" s="17" t="str">
        <f>IF(C35="","",SUMIFS(B.2[Số lượng (ĐVT Chuẩn)],B.2[Lọc ngày BC nhập xuất tồn],1,B.2[Tên sản phẩm],C35)+SUMIFS(B.2[SL xuất tặng/KM],B.2[Lọc ngày BC nhập xuất tồn],1,B.2[Tên sản phẩm],C35))</f>
        <v/>
      </c>
      <c r="K35" s="17" t="str">
        <f t="shared" si="6"/>
        <v/>
      </c>
      <c r="L35" s="60" t="str">
        <f t="shared" si="7"/>
        <v/>
      </c>
      <c r="M35" s="21" t="str">
        <f t="shared" si="8"/>
        <v/>
      </c>
      <c r="N35" s="21" t="str">
        <f t="shared" si="9"/>
        <v/>
      </c>
      <c r="O35" s="37" t="str">
        <f>IF(C35="","",SUMIFS(B.2[Doanh thu],B.2[Lọc ngày BC nhập xuất tồn],1,B.2[Tên sản phẩm],C35))</f>
        <v/>
      </c>
      <c r="P35" s="37" t="str">
        <f t="shared" si="10"/>
        <v/>
      </c>
      <c r="Q35" s="2"/>
    </row>
    <row r="36" spans="2:17" ht="27.75" customHeight="1" x14ac:dyDescent="0.2">
      <c r="B36" s="7" t="str">
        <f t="shared" si="5"/>
        <v/>
      </c>
      <c r="C36" s="11" t="str">
        <f>IF('Danh Sách Sản Phẩm'!C34="","",'Danh Sách Sản Phẩm'!C34)</f>
        <v/>
      </c>
      <c r="D36" s="7" t="str">
        <f>IF('Danh Sách Sản Phẩm'!D34="","",'Danh Sách Sản Phẩm'!D34)</f>
        <v/>
      </c>
      <c r="E36" s="7" t="str">
        <f>IF('Danh Sách Sản Phẩm'!E34="","",'Danh Sách Sản Phẩm'!E34)</f>
        <v/>
      </c>
      <c r="F36" s="17" t="str">
        <f>IF(C36="","",SUM('Danh Sách Sản Phẩm'!I34)+SUMIFS(M.1[Số lượng],M.1[Lọc ngày BC nhập xuất tồn],0,M.1[Tên sản phẩm],C36)+SUMIFS(M.1[SL được tặng/KM],M.1[Lọc ngày BC nhập xuất tồn],0,M.1[Tên sản phẩm],C36)-SUMIFS(B.2[Số lượng (ĐVT Chuẩn)],B.2[Lọc ngày BC nhập xuất tồn],0,B.2[Tên sản phẩm],C36)-SUMIFS(B.2[SL xuất tặng/KM],B.2[Lọc ngày BC nhập xuất tồn],0,B.2[Tên sản phẩm],C36))</f>
        <v/>
      </c>
      <c r="G36" s="17" t="str">
        <f>IF(C36="","",IF(F36=0,0,SUM('Danh Sách Sản Phẩm'!J34)+SUMIFS(M.1[Giá nhập
thực tế],M.1[Lọc ngày BC nhập xuất tồn],0,M.1[Tên sản phẩm],C36)-(SUM('Danh Sách Sản Phẩm'!J34)+SUMIFS(M.1[Giá nhập
thực tế],M.1[Lọc ngày BC nhập xuất tồn],0,M.1[Tên sản phẩm],C36))/(SUM('Danh Sách Sản Phẩm'!I34)+SUMIFS(M.1[Số lượng],M.1[Lọc ngày BC nhập xuất tồn],0,M.1[Tên sản phẩm],C36)+SUMIFS(M.1[SL được tặng/KM],M.1[Lọc ngày BC nhập xuất tồn],0,M.1[Tên sản phẩm],C36))*(SUMIFS(B.2[Số lượng (ĐVT Chuẩn)],B.2[Lọc ngày BC nhập xuất tồn],0,B.2[Tên sản phẩm],C36)+SUMIFS(B.2[SL xuất tặng/KM],B.2[Lọc ngày BC nhập xuất tồn],0,B.2[Tên sản phẩm],C36))))</f>
        <v/>
      </c>
      <c r="H36" s="21" t="str">
        <f>IF(C36="","",SUMIFS(M.1[Số lượng],M.1[Lọc ngày BC nhập xuất tồn],1,M.1[Tên sản phẩm],C36)+SUMIFS(M.1[SL được tặng/KM],M.1[Lọc ngày BC nhập xuất tồn],1,M.1[Tên sản phẩm],C36))</f>
        <v/>
      </c>
      <c r="I36" s="21" t="str">
        <f>IF(C36="","",SUMIFS(M.1[Giá nhập
thực tế],M.1[Lọc ngày BC nhập xuất tồn],1,M.1[Tên sản phẩm],C36))</f>
        <v/>
      </c>
      <c r="J36" s="17" t="str">
        <f>IF(C36="","",SUMIFS(B.2[Số lượng (ĐVT Chuẩn)],B.2[Lọc ngày BC nhập xuất tồn],1,B.2[Tên sản phẩm],C36)+SUMIFS(B.2[SL xuất tặng/KM],B.2[Lọc ngày BC nhập xuất tồn],1,B.2[Tên sản phẩm],C36))</f>
        <v/>
      </c>
      <c r="K36" s="17" t="str">
        <f t="shared" si="6"/>
        <v/>
      </c>
      <c r="L36" s="60" t="str">
        <f t="shared" si="7"/>
        <v/>
      </c>
      <c r="M36" s="21" t="str">
        <f t="shared" si="8"/>
        <v/>
      </c>
      <c r="N36" s="21" t="str">
        <f t="shared" si="9"/>
        <v/>
      </c>
      <c r="O36" s="37" t="str">
        <f>IF(C36="","",SUMIFS(B.2[Doanh thu],B.2[Lọc ngày BC nhập xuất tồn],1,B.2[Tên sản phẩm],C36))</f>
        <v/>
      </c>
      <c r="P36" s="37" t="str">
        <f t="shared" si="10"/>
        <v/>
      </c>
      <c r="Q36" s="2"/>
    </row>
    <row r="37" spans="2:17" ht="27.75" customHeight="1" x14ac:dyDescent="0.2">
      <c r="B37" s="7" t="str">
        <f t="shared" si="5"/>
        <v/>
      </c>
      <c r="C37" s="11" t="str">
        <f>IF('Danh Sách Sản Phẩm'!C35="","",'Danh Sách Sản Phẩm'!C35)</f>
        <v/>
      </c>
      <c r="D37" s="7" t="str">
        <f>IF('Danh Sách Sản Phẩm'!D35="","",'Danh Sách Sản Phẩm'!D35)</f>
        <v/>
      </c>
      <c r="E37" s="7" t="str">
        <f>IF('Danh Sách Sản Phẩm'!E35="","",'Danh Sách Sản Phẩm'!E35)</f>
        <v/>
      </c>
      <c r="F37" s="17" t="str">
        <f>IF(C37="","",SUM('Danh Sách Sản Phẩm'!I35)+SUMIFS(M.1[Số lượng],M.1[Lọc ngày BC nhập xuất tồn],0,M.1[Tên sản phẩm],C37)+SUMIFS(M.1[SL được tặng/KM],M.1[Lọc ngày BC nhập xuất tồn],0,M.1[Tên sản phẩm],C37)-SUMIFS(B.2[Số lượng (ĐVT Chuẩn)],B.2[Lọc ngày BC nhập xuất tồn],0,B.2[Tên sản phẩm],C37)-SUMIFS(B.2[SL xuất tặng/KM],B.2[Lọc ngày BC nhập xuất tồn],0,B.2[Tên sản phẩm],C37))</f>
        <v/>
      </c>
      <c r="G37" s="17" t="str">
        <f>IF(C37="","",IF(F37=0,0,SUM('Danh Sách Sản Phẩm'!J35)+SUMIFS(M.1[Giá nhập
thực tế],M.1[Lọc ngày BC nhập xuất tồn],0,M.1[Tên sản phẩm],C37)-(SUM('Danh Sách Sản Phẩm'!J35)+SUMIFS(M.1[Giá nhập
thực tế],M.1[Lọc ngày BC nhập xuất tồn],0,M.1[Tên sản phẩm],C37))/(SUM('Danh Sách Sản Phẩm'!I35)+SUMIFS(M.1[Số lượng],M.1[Lọc ngày BC nhập xuất tồn],0,M.1[Tên sản phẩm],C37)+SUMIFS(M.1[SL được tặng/KM],M.1[Lọc ngày BC nhập xuất tồn],0,M.1[Tên sản phẩm],C37))*(SUMIFS(B.2[Số lượng (ĐVT Chuẩn)],B.2[Lọc ngày BC nhập xuất tồn],0,B.2[Tên sản phẩm],C37)+SUMIFS(B.2[SL xuất tặng/KM],B.2[Lọc ngày BC nhập xuất tồn],0,B.2[Tên sản phẩm],C37))))</f>
        <v/>
      </c>
      <c r="H37" s="21" t="str">
        <f>IF(C37="","",SUMIFS(M.1[Số lượng],M.1[Lọc ngày BC nhập xuất tồn],1,M.1[Tên sản phẩm],C37)+SUMIFS(M.1[SL được tặng/KM],M.1[Lọc ngày BC nhập xuất tồn],1,M.1[Tên sản phẩm],C37))</f>
        <v/>
      </c>
      <c r="I37" s="21" t="str">
        <f>IF(C37="","",SUMIFS(M.1[Giá nhập
thực tế],M.1[Lọc ngày BC nhập xuất tồn],1,M.1[Tên sản phẩm],C37))</f>
        <v/>
      </c>
      <c r="J37" s="17" t="str">
        <f>IF(C37="","",SUMIFS(B.2[Số lượng (ĐVT Chuẩn)],B.2[Lọc ngày BC nhập xuất tồn],1,B.2[Tên sản phẩm],C37)+SUMIFS(B.2[SL xuất tặng/KM],B.2[Lọc ngày BC nhập xuất tồn],1,B.2[Tên sản phẩm],C37))</f>
        <v/>
      </c>
      <c r="K37" s="17" t="str">
        <f t="shared" si="6"/>
        <v/>
      </c>
      <c r="L37" s="60" t="str">
        <f t="shared" si="7"/>
        <v/>
      </c>
      <c r="M37" s="21" t="str">
        <f t="shared" si="8"/>
        <v/>
      </c>
      <c r="N37" s="21" t="str">
        <f t="shared" si="9"/>
        <v/>
      </c>
      <c r="O37" s="37" t="str">
        <f>IF(C37="","",SUMIFS(B.2[Doanh thu],B.2[Lọc ngày BC nhập xuất tồn],1,B.2[Tên sản phẩm],C37))</f>
        <v/>
      </c>
      <c r="P37" s="37" t="str">
        <f t="shared" si="10"/>
        <v/>
      </c>
      <c r="Q37" s="2"/>
    </row>
    <row r="38" spans="2:17" ht="27.75" customHeight="1" x14ac:dyDescent="0.2">
      <c r="B38" s="7" t="str">
        <f t="shared" si="5"/>
        <v/>
      </c>
      <c r="C38" s="11" t="str">
        <f>IF('Danh Sách Sản Phẩm'!C36="","",'Danh Sách Sản Phẩm'!C36)</f>
        <v/>
      </c>
      <c r="D38" s="7" t="str">
        <f>IF('Danh Sách Sản Phẩm'!D36="","",'Danh Sách Sản Phẩm'!D36)</f>
        <v/>
      </c>
      <c r="E38" s="7" t="str">
        <f>IF('Danh Sách Sản Phẩm'!E36="","",'Danh Sách Sản Phẩm'!E36)</f>
        <v/>
      </c>
      <c r="F38" s="17" t="str">
        <f>IF(C38="","",SUM('Danh Sách Sản Phẩm'!I36)+SUMIFS(M.1[Số lượng],M.1[Lọc ngày BC nhập xuất tồn],0,M.1[Tên sản phẩm],C38)+SUMIFS(M.1[SL được tặng/KM],M.1[Lọc ngày BC nhập xuất tồn],0,M.1[Tên sản phẩm],C38)-SUMIFS(B.2[Số lượng (ĐVT Chuẩn)],B.2[Lọc ngày BC nhập xuất tồn],0,B.2[Tên sản phẩm],C38)-SUMIFS(B.2[SL xuất tặng/KM],B.2[Lọc ngày BC nhập xuất tồn],0,B.2[Tên sản phẩm],C38))</f>
        <v/>
      </c>
      <c r="G38" s="17" t="str">
        <f>IF(C38="","",IF(F38=0,0,SUM('Danh Sách Sản Phẩm'!J36)+SUMIFS(M.1[Giá nhập
thực tế],M.1[Lọc ngày BC nhập xuất tồn],0,M.1[Tên sản phẩm],C38)-(SUM('Danh Sách Sản Phẩm'!J36)+SUMIFS(M.1[Giá nhập
thực tế],M.1[Lọc ngày BC nhập xuất tồn],0,M.1[Tên sản phẩm],C38))/(SUM('Danh Sách Sản Phẩm'!I36)+SUMIFS(M.1[Số lượng],M.1[Lọc ngày BC nhập xuất tồn],0,M.1[Tên sản phẩm],C38)+SUMIFS(M.1[SL được tặng/KM],M.1[Lọc ngày BC nhập xuất tồn],0,M.1[Tên sản phẩm],C38))*(SUMIFS(B.2[Số lượng (ĐVT Chuẩn)],B.2[Lọc ngày BC nhập xuất tồn],0,B.2[Tên sản phẩm],C38)+SUMIFS(B.2[SL xuất tặng/KM],B.2[Lọc ngày BC nhập xuất tồn],0,B.2[Tên sản phẩm],C38))))</f>
        <v/>
      </c>
      <c r="H38" s="21" t="str">
        <f>IF(C38="","",SUMIFS(M.1[Số lượng],M.1[Lọc ngày BC nhập xuất tồn],1,M.1[Tên sản phẩm],C38)+SUMIFS(M.1[SL được tặng/KM],M.1[Lọc ngày BC nhập xuất tồn],1,M.1[Tên sản phẩm],C38))</f>
        <v/>
      </c>
      <c r="I38" s="21" t="str">
        <f>IF(C38="","",SUMIFS(M.1[Giá nhập
thực tế],M.1[Lọc ngày BC nhập xuất tồn],1,M.1[Tên sản phẩm],C38))</f>
        <v/>
      </c>
      <c r="J38" s="17" t="str">
        <f>IF(C38="","",SUMIFS(B.2[Số lượng (ĐVT Chuẩn)],B.2[Lọc ngày BC nhập xuất tồn],1,B.2[Tên sản phẩm],C38)+SUMIFS(B.2[SL xuất tặng/KM],B.2[Lọc ngày BC nhập xuất tồn],1,B.2[Tên sản phẩm],C38))</f>
        <v/>
      </c>
      <c r="K38" s="17" t="str">
        <f t="shared" si="6"/>
        <v/>
      </c>
      <c r="L38" s="60" t="str">
        <f t="shared" si="7"/>
        <v/>
      </c>
      <c r="M38" s="21" t="str">
        <f t="shared" si="8"/>
        <v/>
      </c>
      <c r="N38" s="21" t="str">
        <f t="shared" si="9"/>
        <v/>
      </c>
      <c r="O38" s="37" t="str">
        <f>IF(C38="","",SUMIFS(B.2[Doanh thu],B.2[Lọc ngày BC nhập xuất tồn],1,B.2[Tên sản phẩm],C38))</f>
        <v/>
      </c>
      <c r="P38" s="37" t="str">
        <f t="shared" si="10"/>
        <v/>
      </c>
      <c r="Q38" s="2"/>
    </row>
    <row r="39" spans="2:17" ht="27.75" customHeight="1" x14ac:dyDescent="0.2">
      <c r="B39" s="7" t="str">
        <f t="shared" si="5"/>
        <v/>
      </c>
      <c r="C39" s="11" t="str">
        <f>IF('Danh Sách Sản Phẩm'!C37="","",'Danh Sách Sản Phẩm'!C37)</f>
        <v/>
      </c>
      <c r="D39" s="7" t="str">
        <f>IF('Danh Sách Sản Phẩm'!D37="","",'Danh Sách Sản Phẩm'!D37)</f>
        <v/>
      </c>
      <c r="E39" s="7" t="str">
        <f>IF('Danh Sách Sản Phẩm'!E37="","",'Danh Sách Sản Phẩm'!E37)</f>
        <v/>
      </c>
      <c r="F39" s="17" t="str">
        <f>IF(C39="","",SUM('Danh Sách Sản Phẩm'!I37)+SUMIFS(M.1[Số lượng],M.1[Lọc ngày BC nhập xuất tồn],0,M.1[Tên sản phẩm],C39)+SUMIFS(M.1[SL được tặng/KM],M.1[Lọc ngày BC nhập xuất tồn],0,M.1[Tên sản phẩm],C39)-SUMIFS(B.2[Số lượng (ĐVT Chuẩn)],B.2[Lọc ngày BC nhập xuất tồn],0,B.2[Tên sản phẩm],C39)-SUMIFS(B.2[SL xuất tặng/KM],B.2[Lọc ngày BC nhập xuất tồn],0,B.2[Tên sản phẩm],C39))</f>
        <v/>
      </c>
      <c r="G39" s="17" t="str">
        <f>IF(C39="","",IF(F39=0,0,SUM('Danh Sách Sản Phẩm'!J37)+SUMIFS(M.1[Giá nhập
thực tế],M.1[Lọc ngày BC nhập xuất tồn],0,M.1[Tên sản phẩm],C39)-(SUM('Danh Sách Sản Phẩm'!J37)+SUMIFS(M.1[Giá nhập
thực tế],M.1[Lọc ngày BC nhập xuất tồn],0,M.1[Tên sản phẩm],C39))/(SUM('Danh Sách Sản Phẩm'!I37)+SUMIFS(M.1[Số lượng],M.1[Lọc ngày BC nhập xuất tồn],0,M.1[Tên sản phẩm],C39)+SUMIFS(M.1[SL được tặng/KM],M.1[Lọc ngày BC nhập xuất tồn],0,M.1[Tên sản phẩm],C39))*(SUMIFS(B.2[Số lượng (ĐVT Chuẩn)],B.2[Lọc ngày BC nhập xuất tồn],0,B.2[Tên sản phẩm],C39)+SUMIFS(B.2[SL xuất tặng/KM],B.2[Lọc ngày BC nhập xuất tồn],0,B.2[Tên sản phẩm],C39))))</f>
        <v/>
      </c>
      <c r="H39" s="21" t="str">
        <f>IF(C39="","",SUMIFS(M.1[Số lượng],M.1[Lọc ngày BC nhập xuất tồn],1,M.1[Tên sản phẩm],C39)+SUMIFS(M.1[SL được tặng/KM],M.1[Lọc ngày BC nhập xuất tồn],1,M.1[Tên sản phẩm],C39))</f>
        <v/>
      </c>
      <c r="I39" s="21" t="str">
        <f>IF(C39="","",SUMIFS(M.1[Giá nhập
thực tế],M.1[Lọc ngày BC nhập xuất tồn],1,M.1[Tên sản phẩm],C39))</f>
        <v/>
      </c>
      <c r="J39" s="17" t="str">
        <f>IF(C39="","",SUMIFS(B.2[Số lượng (ĐVT Chuẩn)],B.2[Lọc ngày BC nhập xuất tồn],1,B.2[Tên sản phẩm],C39)+SUMIFS(B.2[SL xuất tặng/KM],B.2[Lọc ngày BC nhập xuất tồn],1,B.2[Tên sản phẩm],C39))</f>
        <v/>
      </c>
      <c r="K39" s="17" t="str">
        <f t="shared" si="6"/>
        <v/>
      </c>
      <c r="L39" s="60" t="str">
        <f t="shared" si="7"/>
        <v/>
      </c>
      <c r="M39" s="21" t="str">
        <f t="shared" si="8"/>
        <v/>
      </c>
      <c r="N39" s="21" t="str">
        <f t="shared" si="9"/>
        <v/>
      </c>
      <c r="O39" s="37" t="str">
        <f>IF(C39="","",SUMIFS(B.2[Doanh thu],B.2[Lọc ngày BC nhập xuất tồn],1,B.2[Tên sản phẩm],C39))</f>
        <v/>
      </c>
      <c r="P39" s="37" t="str">
        <f t="shared" si="10"/>
        <v/>
      </c>
      <c r="Q39" s="2"/>
    </row>
    <row r="40" spans="2:17" ht="27.75" customHeight="1" x14ac:dyDescent="0.2">
      <c r="B40" s="7" t="str">
        <f t="shared" si="5"/>
        <v/>
      </c>
      <c r="C40" s="11" t="str">
        <f>IF('Danh Sách Sản Phẩm'!C38="","",'Danh Sách Sản Phẩm'!C38)</f>
        <v/>
      </c>
      <c r="D40" s="7" t="str">
        <f>IF('Danh Sách Sản Phẩm'!D38="","",'Danh Sách Sản Phẩm'!D38)</f>
        <v/>
      </c>
      <c r="E40" s="7" t="str">
        <f>IF('Danh Sách Sản Phẩm'!E38="","",'Danh Sách Sản Phẩm'!E38)</f>
        <v/>
      </c>
      <c r="F40" s="17" t="str">
        <f>IF(C40="","",SUM('Danh Sách Sản Phẩm'!I38)+SUMIFS(M.1[Số lượng],M.1[Lọc ngày BC nhập xuất tồn],0,M.1[Tên sản phẩm],C40)+SUMIFS(M.1[SL được tặng/KM],M.1[Lọc ngày BC nhập xuất tồn],0,M.1[Tên sản phẩm],C40)-SUMIFS(B.2[Số lượng (ĐVT Chuẩn)],B.2[Lọc ngày BC nhập xuất tồn],0,B.2[Tên sản phẩm],C40)-SUMIFS(B.2[SL xuất tặng/KM],B.2[Lọc ngày BC nhập xuất tồn],0,B.2[Tên sản phẩm],C40))</f>
        <v/>
      </c>
      <c r="G40" s="17" t="str">
        <f>IF(C40="","",IF(F40=0,0,SUM('Danh Sách Sản Phẩm'!J38)+SUMIFS(M.1[Giá nhập
thực tế],M.1[Lọc ngày BC nhập xuất tồn],0,M.1[Tên sản phẩm],C40)-(SUM('Danh Sách Sản Phẩm'!J38)+SUMIFS(M.1[Giá nhập
thực tế],M.1[Lọc ngày BC nhập xuất tồn],0,M.1[Tên sản phẩm],C40))/(SUM('Danh Sách Sản Phẩm'!I38)+SUMIFS(M.1[Số lượng],M.1[Lọc ngày BC nhập xuất tồn],0,M.1[Tên sản phẩm],C40)+SUMIFS(M.1[SL được tặng/KM],M.1[Lọc ngày BC nhập xuất tồn],0,M.1[Tên sản phẩm],C40))*(SUMIFS(B.2[Số lượng (ĐVT Chuẩn)],B.2[Lọc ngày BC nhập xuất tồn],0,B.2[Tên sản phẩm],C40)+SUMIFS(B.2[SL xuất tặng/KM],B.2[Lọc ngày BC nhập xuất tồn],0,B.2[Tên sản phẩm],C40))))</f>
        <v/>
      </c>
      <c r="H40" s="21" t="str">
        <f>IF(C40="","",SUMIFS(M.1[Số lượng],M.1[Lọc ngày BC nhập xuất tồn],1,M.1[Tên sản phẩm],C40)+SUMIFS(M.1[SL được tặng/KM],M.1[Lọc ngày BC nhập xuất tồn],1,M.1[Tên sản phẩm],C40))</f>
        <v/>
      </c>
      <c r="I40" s="21" t="str">
        <f>IF(C40="","",SUMIFS(M.1[Giá nhập
thực tế],M.1[Lọc ngày BC nhập xuất tồn],1,M.1[Tên sản phẩm],C40))</f>
        <v/>
      </c>
      <c r="J40" s="17" t="str">
        <f>IF(C40="","",SUMIFS(B.2[Số lượng (ĐVT Chuẩn)],B.2[Lọc ngày BC nhập xuất tồn],1,B.2[Tên sản phẩm],C40)+SUMIFS(B.2[SL xuất tặng/KM],B.2[Lọc ngày BC nhập xuất tồn],1,B.2[Tên sản phẩm],C40))</f>
        <v/>
      </c>
      <c r="K40" s="17" t="str">
        <f t="shared" si="6"/>
        <v/>
      </c>
      <c r="L40" s="60" t="str">
        <f t="shared" si="7"/>
        <v/>
      </c>
      <c r="M40" s="21" t="str">
        <f t="shared" si="8"/>
        <v/>
      </c>
      <c r="N40" s="21" t="str">
        <f t="shared" si="9"/>
        <v/>
      </c>
      <c r="O40" s="37" t="str">
        <f>IF(C40="","",SUMIFS(B.2[Doanh thu],B.2[Lọc ngày BC nhập xuất tồn],1,B.2[Tên sản phẩm],C40))</f>
        <v/>
      </c>
      <c r="P40" s="37" t="str">
        <f t="shared" si="10"/>
        <v/>
      </c>
      <c r="Q40" s="2"/>
    </row>
    <row r="41" spans="2:17" ht="27.75" customHeight="1" x14ac:dyDescent="0.2">
      <c r="B41" s="7" t="str">
        <f t="shared" si="5"/>
        <v/>
      </c>
      <c r="C41" s="11" t="str">
        <f>IF('Danh Sách Sản Phẩm'!C39="","",'Danh Sách Sản Phẩm'!C39)</f>
        <v/>
      </c>
      <c r="D41" s="7" t="str">
        <f>IF('Danh Sách Sản Phẩm'!D39="","",'Danh Sách Sản Phẩm'!D39)</f>
        <v/>
      </c>
      <c r="E41" s="7" t="str">
        <f>IF('Danh Sách Sản Phẩm'!E39="","",'Danh Sách Sản Phẩm'!E39)</f>
        <v/>
      </c>
      <c r="F41" s="17" t="str">
        <f>IF(C41="","",SUM('Danh Sách Sản Phẩm'!I39)+SUMIFS(M.1[Số lượng],M.1[Lọc ngày BC nhập xuất tồn],0,M.1[Tên sản phẩm],C41)+SUMIFS(M.1[SL được tặng/KM],M.1[Lọc ngày BC nhập xuất tồn],0,M.1[Tên sản phẩm],C41)-SUMIFS(B.2[Số lượng (ĐVT Chuẩn)],B.2[Lọc ngày BC nhập xuất tồn],0,B.2[Tên sản phẩm],C41)-SUMIFS(B.2[SL xuất tặng/KM],B.2[Lọc ngày BC nhập xuất tồn],0,B.2[Tên sản phẩm],C41))</f>
        <v/>
      </c>
      <c r="G41" s="17" t="str">
        <f>IF(C41="","",IF(F41=0,0,SUM('Danh Sách Sản Phẩm'!J39)+SUMIFS(M.1[Giá nhập
thực tế],M.1[Lọc ngày BC nhập xuất tồn],0,M.1[Tên sản phẩm],C41)-(SUM('Danh Sách Sản Phẩm'!J39)+SUMIFS(M.1[Giá nhập
thực tế],M.1[Lọc ngày BC nhập xuất tồn],0,M.1[Tên sản phẩm],C41))/(SUM('Danh Sách Sản Phẩm'!I39)+SUMIFS(M.1[Số lượng],M.1[Lọc ngày BC nhập xuất tồn],0,M.1[Tên sản phẩm],C41)+SUMIFS(M.1[SL được tặng/KM],M.1[Lọc ngày BC nhập xuất tồn],0,M.1[Tên sản phẩm],C41))*(SUMIFS(B.2[Số lượng (ĐVT Chuẩn)],B.2[Lọc ngày BC nhập xuất tồn],0,B.2[Tên sản phẩm],C41)+SUMIFS(B.2[SL xuất tặng/KM],B.2[Lọc ngày BC nhập xuất tồn],0,B.2[Tên sản phẩm],C41))))</f>
        <v/>
      </c>
      <c r="H41" s="21" t="str">
        <f>IF(C41="","",SUMIFS(M.1[Số lượng],M.1[Lọc ngày BC nhập xuất tồn],1,M.1[Tên sản phẩm],C41)+SUMIFS(M.1[SL được tặng/KM],M.1[Lọc ngày BC nhập xuất tồn],1,M.1[Tên sản phẩm],C41))</f>
        <v/>
      </c>
      <c r="I41" s="21" t="str">
        <f>IF(C41="","",SUMIFS(M.1[Giá nhập
thực tế],M.1[Lọc ngày BC nhập xuất tồn],1,M.1[Tên sản phẩm],C41))</f>
        <v/>
      </c>
      <c r="J41" s="17" t="str">
        <f>IF(C41="","",SUMIFS(B.2[Số lượng (ĐVT Chuẩn)],B.2[Lọc ngày BC nhập xuất tồn],1,B.2[Tên sản phẩm],C41)+SUMIFS(B.2[SL xuất tặng/KM],B.2[Lọc ngày BC nhập xuất tồn],1,B.2[Tên sản phẩm],C41))</f>
        <v/>
      </c>
      <c r="K41" s="17" t="str">
        <f t="shared" si="6"/>
        <v/>
      </c>
      <c r="L41" s="60" t="str">
        <f t="shared" si="7"/>
        <v/>
      </c>
      <c r="M41" s="21" t="str">
        <f t="shared" si="8"/>
        <v/>
      </c>
      <c r="N41" s="21" t="str">
        <f t="shared" si="9"/>
        <v/>
      </c>
      <c r="O41" s="37" t="str">
        <f>IF(C41="","",SUMIFS(B.2[Doanh thu],B.2[Lọc ngày BC nhập xuất tồn],1,B.2[Tên sản phẩm],C41))</f>
        <v/>
      </c>
      <c r="P41" s="37" t="str">
        <f t="shared" si="10"/>
        <v/>
      </c>
      <c r="Q41" s="2"/>
    </row>
    <row r="42" spans="2:17" ht="27.75" customHeight="1" x14ac:dyDescent="0.2">
      <c r="B42" s="7" t="str">
        <f t="shared" si="5"/>
        <v/>
      </c>
      <c r="C42" s="11" t="str">
        <f>IF('Danh Sách Sản Phẩm'!C40="","",'Danh Sách Sản Phẩm'!C40)</f>
        <v/>
      </c>
      <c r="D42" s="7" t="str">
        <f>IF('Danh Sách Sản Phẩm'!D40="","",'Danh Sách Sản Phẩm'!D40)</f>
        <v/>
      </c>
      <c r="E42" s="7" t="str">
        <f>IF('Danh Sách Sản Phẩm'!E40="","",'Danh Sách Sản Phẩm'!E40)</f>
        <v/>
      </c>
      <c r="F42" s="17" t="str">
        <f>IF(C42="","",SUM('Danh Sách Sản Phẩm'!I40)+SUMIFS(M.1[Số lượng],M.1[Lọc ngày BC nhập xuất tồn],0,M.1[Tên sản phẩm],C42)+SUMIFS(M.1[SL được tặng/KM],M.1[Lọc ngày BC nhập xuất tồn],0,M.1[Tên sản phẩm],C42)-SUMIFS(B.2[Số lượng (ĐVT Chuẩn)],B.2[Lọc ngày BC nhập xuất tồn],0,B.2[Tên sản phẩm],C42)-SUMIFS(B.2[SL xuất tặng/KM],B.2[Lọc ngày BC nhập xuất tồn],0,B.2[Tên sản phẩm],C42))</f>
        <v/>
      </c>
      <c r="G42" s="17" t="str">
        <f>IF(C42="","",IF(F42=0,0,SUM('Danh Sách Sản Phẩm'!J40)+SUMIFS(M.1[Giá nhập
thực tế],M.1[Lọc ngày BC nhập xuất tồn],0,M.1[Tên sản phẩm],C42)-(SUM('Danh Sách Sản Phẩm'!J40)+SUMIFS(M.1[Giá nhập
thực tế],M.1[Lọc ngày BC nhập xuất tồn],0,M.1[Tên sản phẩm],C42))/(SUM('Danh Sách Sản Phẩm'!I40)+SUMIFS(M.1[Số lượng],M.1[Lọc ngày BC nhập xuất tồn],0,M.1[Tên sản phẩm],C42)+SUMIFS(M.1[SL được tặng/KM],M.1[Lọc ngày BC nhập xuất tồn],0,M.1[Tên sản phẩm],C42))*(SUMIFS(B.2[Số lượng (ĐVT Chuẩn)],B.2[Lọc ngày BC nhập xuất tồn],0,B.2[Tên sản phẩm],C42)+SUMIFS(B.2[SL xuất tặng/KM],B.2[Lọc ngày BC nhập xuất tồn],0,B.2[Tên sản phẩm],C42))))</f>
        <v/>
      </c>
      <c r="H42" s="21" t="str">
        <f>IF(C42="","",SUMIFS(M.1[Số lượng],M.1[Lọc ngày BC nhập xuất tồn],1,M.1[Tên sản phẩm],C42)+SUMIFS(M.1[SL được tặng/KM],M.1[Lọc ngày BC nhập xuất tồn],1,M.1[Tên sản phẩm],C42))</f>
        <v/>
      </c>
      <c r="I42" s="21" t="str">
        <f>IF(C42="","",SUMIFS(M.1[Giá nhập
thực tế],M.1[Lọc ngày BC nhập xuất tồn],1,M.1[Tên sản phẩm],C42))</f>
        <v/>
      </c>
      <c r="J42" s="17" t="str">
        <f>IF(C42="","",SUMIFS(B.2[Số lượng (ĐVT Chuẩn)],B.2[Lọc ngày BC nhập xuất tồn],1,B.2[Tên sản phẩm],C42)+SUMIFS(B.2[SL xuất tặng/KM],B.2[Lọc ngày BC nhập xuất tồn],1,B.2[Tên sản phẩm],C42))</f>
        <v/>
      </c>
      <c r="K42" s="17" t="str">
        <f t="shared" si="6"/>
        <v/>
      </c>
      <c r="L42" s="60" t="str">
        <f t="shared" si="7"/>
        <v/>
      </c>
      <c r="M42" s="21" t="str">
        <f t="shared" si="8"/>
        <v/>
      </c>
      <c r="N42" s="21" t="str">
        <f t="shared" si="9"/>
        <v/>
      </c>
      <c r="O42" s="37" t="str">
        <f>IF(C42="","",SUMIFS(B.2[Doanh thu],B.2[Lọc ngày BC nhập xuất tồn],1,B.2[Tên sản phẩm],C42))</f>
        <v/>
      </c>
      <c r="P42" s="37" t="str">
        <f t="shared" si="10"/>
        <v/>
      </c>
      <c r="Q42" s="2"/>
    </row>
    <row r="43" spans="2:17" ht="27.75" customHeight="1" x14ac:dyDescent="0.2">
      <c r="B43" s="7" t="str">
        <f t="shared" si="5"/>
        <v/>
      </c>
      <c r="C43" s="11" t="str">
        <f>IF('Danh Sách Sản Phẩm'!C41="","",'Danh Sách Sản Phẩm'!C41)</f>
        <v/>
      </c>
      <c r="D43" s="7" t="str">
        <f>IF('Danh Sách Sản Phẩm'!D41="","",'Danh Sách Sản Phẩm'!D41)</f>
        <v/>
      </c>
      <c r="E43" s="7" t="str">
        <f>IF('Danh Sách Sản Phẩm'!E41="","",'Danh Sách Sản Phẩm'!E41)</f>
        <v/>
      </c>
      <c r="F43" s="17" t="str">
        <f>IF(C43="","",SUM('Danh Sách Sản Phẩm'!I41)+SUMIFS(M.1[Số lượng],M.1[Lọc ngày BC nhập xuất tồn],0,M.1[Tên sản phẩm],C43)+SUMIFS(M.1[SL được tặng/KM],M.1[Lọc ngày BC nhập xuất tồn],0,M.1[Tên sản phẩm],C43)-SUMIFS(B.2[Số lượng (ĐVT Chuẩn)],B.2[Lọc ngày BC nhập xuất tồn],0,B.2[Tên sản phẩm],C43)-SUMIFS(B.2[SL xuất tặng/KM],B.2[Lọc ngày BC nhập xuất tồn],0,B.2[Tên sản phẩm],C43))</f>
        <v/>
      </c>
      <c r="G43" s="17" t="str">
        <f>IF(C43="","",IF(F43=0,0,SUM('Danh Sách Sản Phẩm'!J41)+SUMIFS(M.1[Giá nhập
thực tế],M.1[Lọc ngày BC nhập xuất tồn],0,M.1[Tên sản phẩm],C43)-(SUM('Danh Sách Sản Phẩm'!J41)+SUMIFS(M.1[Giá nhập
thực tế],M.1[Lọc ngày BC nhập xuất tồn],0,M.1[Tên sản phẩm],C43))/(SUM('Danh Sách Sản Phẩm'!I41)+SUMIFS(M.1[Số lượng],M.1[Lọc ngày BC nhập xuất tồn],0,M.1[Tên sản phẩm],C43)+SUMIFS(M.1[SL được tặng/KM],M.1[Lọc ngày BC nhập xuất tồn],0,M.1[Tên sản phẩm],C43))*(SUMIFS(B.2[Số lượng (ĐVT Chuẩn)],B.2[Lọc ngày BC nhập xuất tồn],0,B.2[Tên sản phẩm],C43)+SUMIFS(B.2[SL xuất tặng/KM],B.2[Lọc ngày BC nhập xuất tồn],0,B.2[Tên sản phẩm],C43))))</f>
        <v/>
      </c>
      <c r="H43" s="21" t="str">
        <f>IF(C43="","",SUMIFS(M.1[Số lượng],M.1[Lọc ngày BC nhập xuất tồn],1,M.1[Tên sản phẩm],C43)+SUMIFS(M.1[SL được tặng/KM],M.1[Lọc ngày BC nhập xuất tồn],1,M.1[Tên sản phẩm],C43))</f>
        <v/>
      </c>
      <c r="I43" s="21" t="str">
        <f>IF(C43="","",SUMIFS(M.1[Giá nhập
thực tế],M.1[Lọc ngày BC nhập xuất tồn],1,M.1[Tên sản phẩm],C43))</f>
        <v/>
      </c>
      <c r="J43" s="17" t="str">
        <f>IF(C43="","",SUMIFS(B.2[Số lượng (ĐVT Chuẩn)],B.2[Lọc ngày BC nhập xuất tồn],1,B.2[Tên sản phẩm],C43)+SUMIFS(B.2[SL xuất tặng/KM],B.2[Lọc ngày BC nhập xuất tồn],1,B.2[Tên sản phẩm],C43))</f>
        <v/>
      </c>
      <c r="K43" s="17" t="str">
        <f t="shared" si="6"/>
        <v/>
      </c>
      <c r="L43" s="60" t="str">
        <f t="shared" si="7"/>
        <v/>
      </c>
      <c r="M43" s="21" t="str">
        <f t="shared" si="8"/>
        <v/>
      </c>
      <c r="N43" s="21" t="str">
        <f t="shared" si="9"/>
        <v/>
      </c>
      <c r="O43" s="37" t="str">
        <f>IF(C43="","",SUMIFS(B.2[Doanh thu],B.2[Lọc ngày BC nhập xuất tồn],1,B.2[Tên sản phẩm],C43))</f>
        <v/>
      </c>
      <c r="P43" s="37" t="str">
        <f t="shared" si="10"/>
        <v/>
      </c>
      <c r="Q43" s="2"/>
    </row>
    <row r="44" spans="2:17" ht="27.75" customHeight="1" x14ac:dyDescent="0.2">
      <c r="B44" s="7" t="str">
        <f t="shared" si="5"/>
        <v/>
      </c>
      <c r="C44" s="11" t="str">
        <f>IF('Danh Sách Sản Phẩm'!C42="","",'Danh Sách Sản Phẩm'!C42)</f>
        <v/>
      </c>
      <c r="D44" s="7" t="str">
        <f>IF('Danh Sách Sản Phẩm'!D42="","",'Danh Sách Sản Phẩm'!D42)</f>
        <v/>
      </c>
      <c r="E44" s="7" t="str">
        <f>IF('Danh Sách Sản Phẩm'!E42="","",'Danh Sách Sản Phẩm'!E42)</f>
        <v/>
      </c>
      <c r="F44" s="17" t="str">
        <f>IF(C44="","",SUM('Danh Sách Sản Phẩm'!I42)+SUMIFS(M.1[Số lượng],M.1[Lọc ngày BC nhập xuất tồn],0,M.1[Tên sản phẩm],C44)+SUMIFS(M.1[SL được tặng/KM],M.1[Lọc ngày BC nhập xuất tồn],0,M.1[Tên sản phẩm],C44)-SUMIFS(B.2[Số lượng (ĐVT Chuẩn)],B.2[Lọc ngày BC nhập xuất tồn],0,B.2[Tên sản phẩm],C44)-SUMIFS(B.2[SL xuất tặng/KM],B.2[Lọc ngày BC nhập xuất tồn],0,B.2[Tên sản phẩm],C44))</f>
        <v/>
      </c>
      <c r="G44" s="17" t="str">
        <f>IF(C44="","",IF(F44=0,0,SUM('Danh Sách Sản Phẩm'!J42)+SUMIFS(M.1[Giá nhập
thực tế],M.1[Lọc ngày BC nhập xuất tồn],0,M.1[Tên sản phẩm],C44)-(SUM('Danh Sách Sản Phẩm'!J42)+SUMIFS(M.1[Giá nhập
thực tế],M.1[Lọc ngày BC nhập xuất tồn],0,M.1[Tên sản phẩm],C44))/(SUM('Danh Sách Sản Phẩm'!I42)+SUMIFS(M.1[Số lượng],M.1[Lọc ngày BC nhập xuất tồn],0,M.1[Tên sản phẩm],C44)+SUMIFS(M.1[SL được tặng/KM],M.1[Lọc ngày BC nhập xuất tồn],0,M.1[Tên sản phẩm],C44))*(SUMIFS(B.2[Số lượng (ĐVT Chuẩn)],B.2[Lọc ngày BC nhập xuất tồn],0,B.2[Tên sản phẩm],C44)+SUMIFS(B.2[SL xuất tặng/KM],B.2[Lọc ngày BC nhập xuất tồn],0,B.2[Tên sản phẩm],C44))))</f>
        <v/>
      </c>
      <c r="H44" s="21" t="str">
        <f>IF(C44="","",SUMIFS(M.1[Số lượng],M.1[Lọc ngày BC nhập xuất tồn],1,M.1[Tên sản phẩm],C44)+SUMIFS(M.1[SL được tặng/KM],M.1[Lọc ngày BC nhập xuất tồn],1,M.1[Tên sản phẩm],C44))</f>
        <v/>
      </c>
      <c r="I44" s="21" t="str">
        <f>IF(C44="","",SUMIFS(M.1[Giá nhập
thực tế],M.1[Lọc ngày BC nhập xuất tồn],1,M.1[Tên sản phẩm],C44))</f>
        <v/>
      </c>
      <c r="J44" s="17" t="str">
        <f>IF(C44="","",SUMIFS(B.2[Số lượng (ĐVT Chuẩn)],B.2[Lọc ngày BC nhập xuất tồn],1,B.2[Tên sản phẩm],C44)+SUMIFS(B.2[SL xuất tặng/KM],B.2[Lọc ngày BC nhập xuất tồn],1,B.2[Tên sản phẩm],C44))</f>
        <v/>
      </c>
      <c r="K44" s="17" t="str">
        <f t="shared" si="6"/>
        <v/>
      </c>
      <c r="L44" s="60" t="str">
        <f t="shared" si="7"/>
        <v/>
      </c>
      <c r="M44" s="21" t="str">
        <f t="shared" si="8"/>
        <v/>
      </c>
      <c r="N44" s="21" t="str">
        <f t="shared" si="9"/>
        <v/>
      </c>
      <c r="O44" s="37" t="str">
        <f>IF(C44="","",SUMIFS(B.2[Doanh thu],B.2[Lọc ngày BC nhập xuất tồn],1,B.2[Tên sản phẩm],C44))</f>
        <v/>
      </c>
      <c r="P44" s="37" t="str">
        <f t="shared" si="10"/>
        <v/>
      </c>
      <c r="Q44" s="2"/>
    </row>
    <row r="45" spans="2:17" ht="27.75" customHeight="1" x14ac:dyDescent="0.2">
      <c r="B45" s="7" t="str">
        <f t="shared" si="5"/>
        <v/>
      </c>
      <c r="C45" s="11" t="str">
        <f>IF('Danh Sách Sản Phẩm'!C43="","",'Danh Sách Sản Phẩm'!C43)</f>
        <v/>
      </c>
      <c r="D45" s="7" t="str">
        <f>IF('Danh Sách Sản Phẩm'!D43="","",'Danh Sách Sản Phẩm'!D43)</f>
        <v/>
      </c>
      <c r="E45" s="7" t="str">
        <f>IF('Danh Sách Sản Phẩm'!E43="","",'Danh Sách Sản Phẩm'!E43)</f>
        <v/>
      </c>
      <c r="F45" s="17" t="str">
        <f>IF(C45="","",SUM('Danh Sách Sản Phẩm'!I43)+SUMIFS(M.1[Số lượng],M.1[Lọc ngày BC nhập xuất tồn],0,M.1[Tên sản phẩm],C45)+SUMIFS(M.1[SL được tặng/KM],M.1[Lọc ngày BC nhập xuất tồn],0,M.1[Tên sản phẩm],C45)-SUMIFS(B.2[Số lượng (ĐVT Chuẩn)],B.2[Lọc ngày BC nhập xuất tồn],0,B.2[Tên sản phẩm],C45)-SUMIFS(B.2[SL xuất tặng/KM],B.2[Lọc ngày BC nhập xuất tồn],0,B.2[Tên sản phẩm],C45))</f>
        <v/>
      </c>
      <c r="G45" s="17" t="str">
        <f>IF(C45="","",IF(F45=0,0,SUM('Danh Sách Sản Phẩm'!J43)+SUMIFS(M.1[Giá nhập
thực tế],M.1[Lọc ngày BC nhập xuất tồn],0,M.1[Tên sản phẩm],C45)-(SUM('Danh Sách Sản Phẩm'!J43)+SUMIFS(M.1[Giá nhập
thực tế],M.1[Lọc ngày BC nhập xuất tồn],0,M.1[Tên sản phẩm],C45))/(SUM('Danh Sách Sản Phẩm'!I43)+SUMIFS(M.1[Số lượng],M.1[Lọc ngày BC nhập xuất tồn],0,M.1[Tên sản phẩm],C45)+SUMIFS(M.1[SL được tặng/KM],M.1[Lọc ngày BC nhập xuất tồn],0,M.1[Tên sản phẩm],C45))*(SUMIFS(B.2[Số lượng (ĐVT Chuẩn)],B.2[Lọc ngày BC nhập xuất tồn],0,B.2[Tên sản phẩm],C45)+SUMIFS(B.2[SL xuất tặng/KM],B.2[Lọc ngày BC nhập xuất tồn],0,B.2[Tên sản phẩm],C45))))</f>
        <v/>
      </c>
      <c r="H45" s="21" t="str">
        <f>IF(C45="","",SUMIFS(M.1[Số lượng],M.1[Lọc ngày BC nhập xuất tồn],1,M.1[Tên sản phẩm],C45)+SUMIFS(M.1[SL được tặng/KM],M.1[Lọc ngày BC nhập xuất tồn],1,M.1[Tên sản phẩm],C45))</f>
        <v/>
      </c>
      <c r="I45" s="21" t="str">
        <f>IF(C45="","",SUMIFS(M.1[Giá nhập
thực tế],M.1[Lọc ngày BC nhập xuất tồn],1,M.1[Tên sản phẩm],C45))</f>
        <v/>
      </c>
      <c r="J45" s="17" t="str">
        <f>IF(C45="","",SUMIFS(B.2[Số lượng (ĐVT Chuẩn)],B.2[Lọc ngày BC nhập xuất tồn],1,B.2[Tên sản phẩm],C45)+SUMIFS(B.2[SL xuất tặng/KM],B.2[Lọc ngày BC nhập xuất tồn],1,B.2[Tên sản phẩm],C45))</f>
        <v/>
      </c>
      <c r="K45" s="17" t="str">
        <f t="shared" si="6"/>
        <v/>
      </c>
      <c r="L45" s="60" t="str">
        <f t="shared" si="7"/>
        <v/>
      </c>
      <c r="M45" s="21" t="str">
        <f t="shared" si="8"/>
        <v/>
      </c>
      <c r="N45" s="21" t="str">
        <f t="shared" si="9"/>
        <v/>
      </c>
      <c r="O45" s="37" t="str">
        <f>IF(C45="","",SUMIFS(B.2[Doanh thu],B.2[Lọc ngày BC nhập xuất tồn],1,B.2[Tên sản phẩm],C45))</f>
        <v/>
      </c>
      <c r="P45" s="37" t="str">
        <f t="shared" si="10"/>
        <v/>
      </c>
      <c r="Q45" s="2"/>
    </row>
    <row r="46" spans="2:17" ht="27.75" customHeight="1" x14ac:dyDescent="0.2">
      <c r="B46" s="7" t="str">
        <f t="shared" si="5"/>
        <v/>
      </c>
      <c r="C46" s="11" t="str">
        <f>IF('Danh Sách Sản Phẩm'!C44="","",'Danh Sách Sản Phẩm'!C44)</f>
        <v/>
      </c>
      <c r="D46" s="7" t="str">
        <f>IF('Danh Sách Sản Phẩm'!D44="","",'Danh Sách Sản Phẩm'!D44)</f>
        <v/>
      </c>
      <c r="E46" s="7" t="str">
        <f>IF('Danh Sách Sản Phẩm'!E44="","",'Danh Sách Sản Phẩm'!E44)</f>
        <v/>
      </c>
      <c r="F46" s="17" t="str">
        <f>IF(C46="","",SUM('Danh Sách Sản Phẩm'!I44)+SUMIFS(M.1[Số lượng],M.1[Lọc ngày BC nhập xuất tồn],0,M.1[Tên sản phẩm],C46)+SUMIFS(M.1[SL được tặng/KM],M.1[Lọc ngày BC nhập xuất tồn],0,M.1[Tên sản phẩm],C46)-SUMIFS(B.2[Số lượng (ĐVT Chuẩn)],B.2[Lọc ngày BC nhập xuất tồn],0,B.2[Tên sản phẩm],C46)-SUMIFS(B.2[SL xuất tặng/KM],B.2[Lọc ngày BC nhập xuất tồn],0,B.2[Tên sản phẩm],C46))</f>
        <v/>
      </c>
      <c r="G46" s="17" t="str">
        <f>IF(C46="","",IF(F46=0,0,SUM('Danh Sách Sản Phẩm'!J44)+SUMIFS(M.1[Giá nhập
thực tế],M.1[Lọc ngày BC nhập xuất tồn],0,M.1[Tên sản phẩm],C46)-(SUM('Danh Sách Sản Phẩm'!J44)+SUMIFS(M.1[Giá nhập
thực tế],M.1[Lọc ngày BC nhập xuất tồn],0,M.1[Tên sản phẩm],C46))/(SUM('Danh Sách Sản Phẩm'!I44)+SUMIFS(M.1[Số lượng],M.1[Lọc ngày BC nhập xuất tồn],0,M.1[Tên sản phẩm],C46)+SUMIFS(M.1[SL được tặng/KM],M.1[Lọc ngày BC nhập xuất tồn],0,M.1[Tên sản phẩm],C46))*(SUMIFS(B.2[Số lượng (ĐVT Chuẩn)],B.2[Lọc ngày BC nhập xuất tồn],0,B.2[Tên sản phẩm],C46)+SUMIFS(B.2[SL xuất tặng/KM],B.2[Lọc ngày BC nhập xuất tồn],0,B.2[Tên sản phẩm],C46))))</f>
        <v/>
      </c>
      <c r="H46" s="21" t="str">
        <f>IF(C46="","",SUMIFS(M.1[Số lượng],M.1[Lọc ngày BC nhập xuất tồn],1,M.1[Tên sản phẩm],C46)+SUMIFS(M.1[SL được tặng/KM],M.1[Lọc ngày BC nhập xuất tồn],1,M.1[Tên sản phẩm],C46))</f>
        <v/>
      </c>
      <c r="I46" s="21" t="str">
        <f>IF(C46="","",SUMIFS(M.1[Giá nhập
thực tế],M.1[Lọc ngày BC nhập xuất tồn],1,M.1[Tên sản phẩm],C46))</f>
        <v/>
      </c>
      <c r="J46" s="17" t="str">
        <f>IF(C46="","",SUMIFS(B.2[Số lượng (ĐVT Chuẩn)],B.2[Lọc ngày BC nhập xuất tồn],1,B.2[Tên sản phẩm],C46)+SUMIFS(B.2[SL xuất tặng/KM],B.2[Lọc ngày BC nhập xuất tồn],1,B.2[Tên sản phẩm],C46))</f>
        <v/>
      </c>
      <c r="K46" s="17" t="str">
        <f t="shared" si="6"/>
        <v/>
      </c>
      <c r="L46" s="60" t="str">
        <f t="shared" si="7"/>
        <v/>
      </c>
      <c r="M46" s="21" t="str">
        <f t="shared" si="8"/>
        <v/>
      </c>
      <c r="N46" s="21" t="str">
        <f t="shared" si="9"/>
        <v/>
      </c>
      <c r="O46" s="37" t="str">
        <f>IF(C46="","",SUMIFS(B.2[Doanh thu],B.2[Lọc ngày BC nhập xuất tồn],1,B.2[Tên sản phẩm],C46))</f>
        <v/>
      </c>
      <c r="P46" s="37" t="str">
        <f t="shared" si="10"/>
        <v/>
      </c>
      <c r="Q46" s="2"/>
    </row>
    <row r="47" spans="2:17" ht="27.75" customHeight="1" x14ac:dyDescent="0.2">
      <c r="B47" s="7" t="str">
        <f t="shared" si="5"/>
        <v/>
      </c>
      <c r="C47" s="11" t="str">
        <f>IF('Danh Sách Sản Phẩm'!C45="","",'Danh Sách Sản Phẩm'!C45)</f>
        <v/>
      </c>
      <c r="D47" s="7" t="str">
        <f>IF('Danh Sách Sản Phẩm'!D45="","",'Danh Sách Sản Phẩm'!D45)</f>
        <v/>
      </c>
      <c r="E47" s="7" t="str">
        <f>IF('Danh Sách Sản Phẩm'!E45="","",'Danh Sách Sản Phẩm'!E45)</f>
        <v/>
      </c>
      <c r="F47" s="17" t="str">
        <f>IF(C47="","",SUM('Danh Sách Sản Phẩm'!I45)+SUMIFS(M.1[Số lượng],M.1[Lọc ngày BC nhập xuất tồn],0,M.1[Tên sản phẩm],C47)+SUMIFS(M.1[SL được tặng/KM],M.1[Lọc ngày BC nhập xuất tồn],0,M.1[Tên sản phẩm],C47)-SUMIFS(B.2[Số lượng (ĐVT Chuẩn)],B.2[Lọc ngày BC nhập xuất tồn],0,B.2[Tên sản phẩm],C47)-SUMIFS(B.2[SL xuất tặng/KM],B.2[Lọc ngày BC nhập xuất tồn],0,B.2[Tên sản phẩm],C47))</f>
        <v/>
      </c>
      <c r="G47" s="17" t="str">
        <f>IF(C47="","",IF(F47=0,0,SUM('Danh Sách Sản Phẩm'!J45)+SUMIFS(M.1[Giá nhập
thực tế],M.1[Lọc ngày BC nhập xuất tồn],0,M.1[Tên sản phẩm],C47)-(SUM('Danh Sách Sản Phẩm'!J45)+SUMIFS(M.1[Giá nhập
thực tế],M.1[Lọc ngày BC nhập xuất tồn],0,M.1[Tên sản phẩm],C47))/(SUM('Danh Sách Sản Phẩm'!I45)+SUMIFS(M.1[Số lượng],M.1[Lọc ngày BC nhập xuất tồn],0,M.1[Tên sản phẩm],C47)+SUMIFS(M.1[SL được tặng/KM],M.1[Lọc ngày BC nhập xuất tồn],0,M.1[Tên sản phẩm],C47))*(SUMIFS(B.2[Số lượng (ĐVT Chuẩn)],B.2[Lọc ngày BC nhập xuất tồn],0,B.2[Tên sản phẩm],C47)+SUMIFS(B.2[SL xuất tặng/KM],B.2[Lọc ngày BC nhập xuất tồn],0,B.2[Tên sản phẩm],C47))))</f>
        <v/>
      </c>
      <c r="H47" s="21" t="str">
        <f>IF(C47="","",SUMIFS(M.1[Số lượng],M.1[Lọc ngày BC nhập xuất tồn],1,M.1[Tên sản phẩm],C47)+SUMIFS(M.1[SL được tặng/KM],M.1[Lọc ngày BC nhập xuất tồn],1,M.1[Tên sản phẩm],C47))</f>
        <v/>
      </c>
      <c r="I47" s="21" t="str">
        <f>IF(C47="","",SUMIFS(M.1[Giá nhập
thực tế],M.1[Lọc ngày BC nhập xuất tồn],1,M.1[Tên sản phẩm],C47))</f>
        <v/>
      </c>
      <c r="J47" s="17" t="str">
        <f>IF(C47="","",SUMIFS(B.2[Số lượng (ĐVT Chuẩn)],B.2[Lọc ngày BC nhập xuất tồn],1,B.2[Tên sản phẩm],C47)+SUMIFS(B.2[SL xuất tặng/KM],B.2[Lọc ngày BC nhập xuất tồn],1,B.2[Tên sản phẩm],C47))</f>
        <v/>
      </c>
      <c r="K47" s="17" t="str">
        <f t="shared" si="6"/>
        <v/>
      </c>
      <c r="L47" s="60" t="str">
        <f t="shared" si="7"/>
        <v/>
      </c>
      <c r="M47" s="21" t="str">
        <f t="shared" si="8"/>
        <v/>
      </c>
      <c r="N47" s="21" t="str">
        <f t="shared" si="9"/>
        <v/>
      </c>
      <c r="O47" s="37" t="str">
        <f>IF(C47="","",SUMIFS(B.2[Doanh thu],B.2[Lọc ngày BC nhập xuất tồn],1,B.2[Tên sản phẩm],C47))</f>
        <v/>
      </c>
      <c r="P47" s="37" t="str">
        <f t="shared" si="10"/>
        <v/>
      </c>
      <c r="Q47" s="2"/>
    </row>
    <row r="48" spans="2:17" ht="27.75" customHeight="1" x14ac:dyDescent="0.2">
      <c r="B48" s="7" t="str">
        <f t="shared" si="5"/>
        <v/>
      </c>
      <c r="C48" s="11" t="str">
        <f>IF('Danh Sách Sản Phẩm'!C46="","",'Danh Sách Sản Phẩm'!C46)</f>
        <v/>
      </c>
      <c r="D48" s="7" t="str">
        <f>IF('Danh Sách Sản Phẩm'!D46="","",'Danh Sách Sản Phẩm'!D46)</f>
        <v/>
      </c>
      <c r="E48" s="7" t="str">
        <f>IF('Danh Sách Sản Phẩm'!E46="","",'Danh Sách Sản Phẩm'!E46)</f>
        <v/>
      </c>
      <c r="F48" s="17" t="str">
        <f>IF(C48="","",SUM('Danh Sách Sản Phẩm'!I46)+SUMIFS(M.1[Số lượng],M.1[Lọc ngày BC nhập xuất tồn],0,M.1[Tên sản phẩm],C48)+SUMIFS(M.1[SL được tặng/KM],M.1[Lọc ngày BC nhập xuất tồn],0,M.1[Tên sản phẩm],C48)-SUMIFS(B.2[Số lượng (ĐVT Chuẩn)],B.2[Lọc ngày BC nhập xuất tồn],0,B.2[Tên sản phẩm],C48)-SUMIFS(B.2[SL xuất tặng/KM],B.2[Lọc ngày BC nhập xuất tồn],0,B.2[Tên sản phẩm],C48))</f>
        <v/>
      </c>
      <c r="G48" s="17" t="str">
        <f>IF(C48="","",IF(F48=0,0,SUM('Danh Sách Sản Phẩm'!J46)+SUMIFS(M.1[Giá nhập
thực tế],M.1[Lọc ngày BC nhập xuất tồn],0,M.1[Tên sản phẩm],C48)-(SUM('Danh Sách Sản Phẩm'!J46)+SUMIFS(M.1[Giá nhập
thực tế],M.1[Lọc ngày BC nhập xuất tồn],0,M.1[Tên sản phẩm],C48))/(SUM('Danh Sách Sản Phẩm'!I46)+SUMIFS(M.1[Số lượng],M.1[Lọc ngày BC nhập xuất tồn],0,M.1[Tên sản phẩm],C48)+SUMIFS(M.1[SL được tặng/KM],M.1[Lọc ngày BC nhập xuất tồn],0,M.1[Tên sản phẩm],C48))*(SUMIFS(B.2[Số lượng (ĐVT Chuẩn)],B.2[Lọc ngày BC nhập xuất tồn],0,B.2[Tên sản phẩm],C48)+SUMIFS(B.2[SL xuất tặng/KM],B.2[Lọc ngày BC nhập xuất tồn],0,B.2[Tên sản phẩm],C48))))</f>
        <v/>
      </c>
      <c r="H48" s="21" t="str">
        <f>IF(C48="","",SUMIFS(M.1[Số lượng],M.1[Lọc ngày BC nhập xuất tồn],1,M.1[Tên sản phẩm],C48)+SUMIFS(M.1[SL được tặng/KM],M.1[Lọc ngày BC nhập xuất tồn],1,M.1[Tên sản phẩm],C48))</f>
        <v/>
      </c>
      <c r="I48" s="21" t="str">
        <f>IF(C48="","",SUMIFS(M.1[Giá nhập
thực tế],M.1[Lọc ngày BC nhập xuất tồn],1,M.1[Tên sản phẩm],C48))</f>
        <v/>
      </c>
      <c r="J48" s="17" t="str">
        <f>IF(C48="","",SUMIFS(B.2[Số lượng (ĐVT Chuẩn)],B.2[Lọc ngày BC nhập xuất tồn],1,B.2[Tên sản phẩm],C48)+SUMIFS(B.2[SL xuất tặng/KM],B.2[Lọc ngày BC nhập xuất tồn],1,B.2[Tên sản phẩm],C48))</f>
        <v/>
      </c>
      <c r="K48" s="17" t="str">
        <f t="shared" si="6"/>
        <v/>
      </c>
      <c r="L48" s="60" t="str">
        <f t="shared" si="7"/>
        <v/>
      </c>
      <c r="M48" s="21" t="str">
        <f t="shared" si="8"/>
        <v/>
      </c>
      <c r="N48" s="21" t="str">
        <f t="shared" si="9"/>
        <v/>
      </c>
      <c r="O48" s="37" t="str">
        <f>IF(C48="","",SUMIFS(B.2[Doanh thu],B.2[Lọc ngày BC nhập xuất tồn],1,B.2[Tên sản phẩm],C48))</f>
        <v/>
      </c>
      <c r="P48" s="37" t="str">
        <f t="shared" si="10"/>
        <v/>
      </c>
      <c r="Q48" s="2"/>
    </row>
    <row r="49" spans="2:17" ht="27.75" customHeight="1" x14ac:dyDescent="0.2">
      <c r="B49" s="7" t="str">
        <f t="shared" si="5"/>
        <v/>
      </c>
      <c r="C49" s="11" t="str">
        <f>IF('Danh Sách Sản Phẩm'!C47="","",'Danh Sách Sản Phẩm'!C47)</f>
        <v/>
      </c>
      <c r="D49" s="7" t="str">
        <f>IF('Danh Sách Sản Phẩm'!D47="","",'Danh Sách Sản Phẩm'!D47)</f>
        <v/>
      </c>
      <c r="E49" s="7" t="str">
        <f>IF('Danh Sách Sản Phẩm'!E47="","",'Danh Sách Sản Phẩm'!E47)</f>
        <v/>
      </c>
      <c r="F49" s="17" t="str">
        <f>IF(C49="","",SUM('Danh Sách Sản Phẩm'!I47)+SUMIFS(M.1[Số lượng],M.1[Lọc ngày BC nhập xuất tồn],0,M.1[Tên sản phẩm],C49)+SUMIFS(M.1[SL được tặng/KM],M.1[Lọc ngày BC nhập xuất tồn],0,M.1[Tên sản phẩm],C49)-SUMIFS(B.2[Số lượng (ĐVT Chuẩn)],B.2[Lọc ngày BC nhập xuất tồn],0,B.2[Tên sản phẩm],C49)-SUMIFS(B.2[SL xuất tặng/KM],B.2[Lọc ngày BC nhập xuất tồn],0,B.2[Tên sản phẩm],C49))</f>
        <v/>
      </c>
      <c r="G49" s="17" t="str">
        <f>IF(C49="","",IF(F49=0,0,SUM('Danh Sách Sản Phẩm'!J47)+SUMIFS(M.1[Giá nhập
thực tế],M.1[Lọc ngày BC nhập xuất tồn],0,M.1[Tên sản phẩm],C49)-(SUM('Danh Sách Sản Phẩm'!J47)+SUMIFS(M.1[Giá nhập
thực tế],M.1[Lọc ngày BC nhập xuất tồn],0,M.1[Tên sản phẩm],C49))/(SUM('Danh Sách Sản Phẩm'!I47)+SUMIFS(M.1[Số lượng],M.1[Lọc ngày BC nhập xuất tồn],0,M.1[Tên sản phẩm],C49)+SUMIFS(M.1[SL được tặng/KM],M.1[Lọc ngày BC nhập xuất tồn],0,M.1[Tên sản phẩm],C49))*(SUMIFS(B.2[Số lượng (ĐVT Chuẩn)],B.2[Lọc ngày BC nhập xuất tồn],0,B.2[Tên sản phẩm],C49)+SUMIFS(B.2[SL xuất tặng/KM],B.2[Lọc ngày BC nhập xuất tồn],0,B.2[Tên sản phẩm],C49))))</f>
        <v/>
      </c>
      <c r="H49" s="21" t="str">
        <f>IF(C49="","",SUMIFS(M.1[Số lượng],M.1[Lọc ngày BC nhập xuất tồn],1,M.1[Tên sản phẩm],C49)+SUMIFS(M.1[SL được tặng/KM],M.1[Lọc ngày BC nhập xuất tồn],1,M.1[Tên sản phẩm],C49))</f>
        <v/>
      </c>
      <c r="I49" s="21" t="str">
        <f>IF(C49="","",SUMIFS(M.1[Giá nhập
thực tế],M.1[Lọc ngày BC nhập xuất tồn],1,M.1[Tên sản phẩm],C49))</f>
        <v/>
      </c>
      <c r="J49" s="17" t="str">
        <f>IF(C49="","",SUMIFS(B.2[Số lượng (ĐVT Chuẩn)],B.2[Lọc ngày BC nhập xuất tồn],1,B.2[Tên sản phẩm],C49)+SUMIFS(B.2[SL xuất tặng/KM],B.2[Lọc ngày BC nhập xuất tồn],1,B.2[Tên sản phẩm],C49))</f>
        <v/>
      </c>
      <c r="K49" s="17" t="str">
        <f t="shared" si="6"/>
        <v/>
      </c>
      <c r="L49" s="60" t="str">
        <f t="shared" si="7"/>
        <v/>
      </c>
      <c r="M49" s="21" t="str">
        <f t="shared" si="8"/>
        <v/>
      </c>
      <c r="N49" s="21" t="str">
        <f t="shared" si="9"/>
        <v/>
      </c>
      <c r="O49" s="37" t="str">
        <f>IF(C49="","",SUMIFS(B.2[Doanh thu],B.2[Lọc ngày BC nhập xuất tồn],1,B.2[Tên sản phẩm],C49))</f>
        <v/>
      </c>
      <c r="P49" s="37" t="str">
        <f t="shared" si="10"/>
        <v/>
      </c>
      <c r="Q49" s="2"/>
    </row>
    <row r="50" spans="2:17" ht="27.75" customHeight="1" x14ac:dyDescent="0.2">
      <c r="B50" s="7" t="str">
        <f t="shared" si="5"/>
        <v/>
      </c>
      <c r="C50" s="11" t="str">
        <f>IF('Danh Sách Sản Phẩm'!C48="","",'Danh Sách Sản Phẩm'!C48)</f>
        <v/>
      </c>
      <c r="D50" s="7" t="str">
        <f>IF('Danh Sách Sản Phẩm'!D48="","",'Danh Sách Sản Phẩm'!D48)</f>
        <v/>
      </c>
      <c r="E50" s="7" t="str">
        <f>IF('Danh Sách Sản Phẩm'!E48="","",'Danh Sách Sản Phẩm'!E48)</f>
        <v/>
      </c>
      <c r="F50" s="17" t="str">
        <f>IF(C50="","",SUM('Danh Sách Sản Phẩm'!I48)+SUMIFS(M.1[Số lượng],M.1[Lọc ngày BC nhập xuất tồn],0,M.1[Tên sản phẩm],C50)+SUMIFS(M.1[SL được tặng/KM],M.1[Lọc ngày BC nhập xuất tồn],0,M.1[Tên sản phẩm],C50)-SUMIFS(B.2[Số lượng (ĐVT Chuẩn)],B.2[Lọc ngày BC nhập xuất tồn],0,B.2[Tên sản phẩm],C50)-SUMIFS(B.2[SL xuất tặng/KM],B.2[Lọc ngày BC nhập xuất tồn],0,B.2[Tên sản phẩm],C50))</f>
        <v/>
      </c>
      <c r="G50" s="17" t="str">
        <f>IF(C50="","",IF(F50=0,0,SUM('Danh Sách Sản Phẩm'!J48)+SUMIFS(M.1[Giá nhập
thực tế],M.1[Lọc ngày BC nhập xuất tồn],0,M.1[Tên sản phẩm],C50)-(SUM('Danh Sách Sản Phẩm'!J48)+SUMIFS(M.1[Giá nhập
thực tế],M.1[Lọc ngày BC nhập xuất tồn],0,M.1[Tên sản phẩm],C50))/(SUM('Danh Sách Sản Phẩm'!I48)+SUMIFS(M.1[Số lượng],M.1[Lọc ngày BC nhập xuất tồn],0,M.1[Tên sản phẩm],C50)+SUMIFS(M.1[SL được tặng/KM],M.1[Lọc ngày BC nhập xuất tồn],0,M.1[Tên sản phẩm],C50))*(SUMIFS(B.2[Số lượng (ĐVT Chuẩn)],B.2[Lọc ngày BC nhập xuất tồn],0,B.2[Tên sản phẩm],C50)+SUMIFS(B.2[SL xuất tặng/KM],B.2[Lọc ngày BC nhập xuất tồn],0,B.2[Tên sản phẩm],C50))))</f>
        <v/>
      </c>
      <c r="H50" s="21" t="str">
        <f>IF(C50="","",SUMIFS(M.1[Số lượng],M.1[Lọc ngày BC nhập xuất tồn],1,M.1[Tên sản phẩm],C50)+SUMIFS(M.1[SL được tặng/KM],M.1[Lọc ngày BC nhập xuất tồn],1,M.1[Tên sản phẩm],C50))</f>
        <v/>
      </c>
      <c r="I50" s="21" t="str">
        <f>IF(C50="","",SUMIFS(M.1[Giá nhập
thực tế],M.1[Lọc ngày BC nhập xuất tồn],1,M.1[Tên sản phẩm],C50))</f>
        <v/>
      </c>
      <c r="J50" s="17" t="str">
        <f>IF(C50="","",SUMIFS(B.2[Số lượng (ĐVT Chuẩn)],B.2[Lọc ngày BC nhập xuất tồn],1,B.2[Tên sản phẩm],C50)+SUMIFS(B.2[SL xuất tặng/KM],B.2[Lọc ngày BC nhập xuất tồn],1,B.2[Tên sản phẩm],C50))</f>
        <v/>
      </c>
      <c r="K50" s="17" t="str">
        <f t="shared" si="6"/>
        <v/>
      </c>
      <c r="L50" s="60" t="str">
        <f t="shared" si="7"/>
        <v/>
      </c>
      <c r="M50" s="21" t="str">
        <f t="shared" si="8"/>
        <v/>
      </c>
      <c r="N50" s="21" t="str">
        <f t="shared" si="9"/>
        <v/>
      </c>
      <c r="O50" s="37" t="str">
        <f>IF(C50="","",SUMIFS(B.2[Doanh thu],B.2[Lọc ngày BC nhập xuất tồn],1,B.2[Tên sản phẩm],C50))</f>
        <v/>
      </c>
      <c r="P50" s="37" t="str">
        <f t="shared" si="10"/>
        <v/>
      </c>
      <c r="Q50" s="2"/>
    </row>
    <row r="51" spans="2:17" ht="27.75" customHeight="1" x14ac:dyDescent="0.2">
      <c r="B51" s="7" t="str">
        <f t="shared" si="5"/>
        <v/>
      </c>
      <c r="C51" s="11" t="str">
        <f>IF('Danh Sách Sản Phẩm'!C49="","",'Danh Sách Sản Phẩm'!C49)</f>
        <v/>
      </c>
      <c r="D51" s="7" t="str">
        <f>IF('Danh Sách Sản Phẩm'!D49="","",'Danh Sách Sản Phẩm'!D49)</f>
        <v/>
      </c>
      <c r="E51" s="7" t="str">
        <f>IF('Danh Sách Sản Phẩm'!E49="","",'Danh Sách Sản Phẩm'!E49)</f>
        <v/>
      </c>
      <c r="F51" s="17" t="str">
        <f>IF(C51="","",SUM('Danh Sách Sản Phẩm'!I49)+SUMIFS(M.1[Số lượng],M.1[Lọc ngày BC nhập xuất tồn],0,M.1[Tên sản phẩm],C51)+SUMIFS(M.1[SL được tặng/KM],M.1[Lọc ngày BC nhập xuất tồn],0,M.1[Tên sản phẩm],C51)-SUMIFS(B.2[Số lượng (ĐVT Chuẩn)],B.2[Lọc ngày BC nhập xuất tồn],0,B.2[Tên sản phẩm],C51)-SUMIFS(B.2[SL xuất tặng/KM],B.2[Lọc ngày BC nhập xuất tồn],0,B.2[Tên sản phẩm],C51))</f>
        <v/>
      </c>
      <c r="G51" s="17" t="str">
        <f>IF(C51="","",IF(F51=0,0,SUM('Danh Sách Sản Phẩm'!J49)+SUMIFS(M.1[Giá nhập
thực tế],M.1[Lọc ngày BC nhập xuất tồn],0,M.1[Tên sản phẩm],C51)-(SUM('Danh Sách Sản Phẩm'!J49)+SUMIFS(M.1[Giá nhập
thực tế],M.1[Lọc ngày BC nhập xuất tồn],0,M.1[Tên sản phẩm],C51))/(SUM('Danh Sách Sản Phẩm'!I49)+SUMIFS(M.1[Số lượng],M.1[Lọc ngày BC nhập xuất tồn],0,M.1[Tên sản phẩm],C51)+SUMIFS(M.1[SL được tặng/KM],M.1[Lọc ngày BC nhập xuất tồn],0,M.1[Tên sản phẩm],C51))*(SUMIFS(B.2[Số lượng (ĐVT Chuẩn)],B.2[Lọc ngày BC nhập xuất tồn],0,B.2[Tên sản phẩm],C51)+SUMIFS(B.2[SL xuất tặng/KM],B.2[Lọc ngày BC nhập xuất tồn],0,B.2[Tên sản phẩm],C51))))</f>
        <v/>
      </c>
      <c r="H51" s="21" t="str">
        <f>IF(C51="","",SUMIFS(M.1[Số lượng],M.1[Lọc ngày BC nhập xuất tồn],1,M.1[Tên sản phẩm],C51)+SUMIFS(M.1[SL được tặng/KM],M.1[Lọc ngày BC nhập xuất tồn],1,M.1[Tên sản phẩm],C51))</f>
        <v/>
      </c>
      <c r="I51" s="21" t="str">
        <f>IF(C51="","",SUMIFS(M.1[Giá nhập
thực tế],M.1[Lọc ngày BC nhập xuất tồn],1,M.1[Tên sản phẩm],C51))</f>
        <v/>
      </c>
      <c r="J51" s="17" t="str">
        <f>IF(C51="","",SUMIFS(B.2[Số lượng (ĐVT Chuẩn)],B.2[Lọc ngày BC nhập xuất tồn],1,B.2[Tên sản phẩm],C51)+SUMIFS(B.2[SL xuất tặng/KM],B.2[Lọc ngày BC nhập xuất tồn],1,B.2[Tên sản phẩm],C51))</f>
        <v/>
      </c>
      <c r="K51" s="17" t="str">
        <f t="shared" si="6"/>
        <v/>
      </c>
      <c r="L51" s="60" t="str">
        <f t="shared" si="7"/>
        <v/>
      </c>
      <c r="M51" s="21" t="str">
        <f t="shared" si="8"/>
        <v/>
      </c>
      <c r="N51" s="21" t="str">
        <f t="shared" si="9"/>
        <v/>
      </c>
      <c r="O51" s="37" t="str">
        <f>IF(C51="","",SUMIFS(B.2[Doanh thu],B.2[Lọc ngày BC nhập xuất tồn],1,B.2[Tên sản phẩm],C51))</f>
        <v/>
      </c>
      <c r="P51" s="37" t="str">
        <f t="shared" si="10"/>
        <v/>
      </c>
      <c r="Q51" s="2"/>
    </row>
    <row r="52" spans="2:17" ht="27.75" customHeight="1" x14ac:dyDescent="0.2">
      <c r="B52" s="7" t="str">
        <f t="shared" si="5"/>
        <v/>
      </c>
      <c r="C52" s="11" t="str">
        <f>IF('Danh Sách Sản Phẩm'!C50="","",'Danh Sách Sản Phẩm'!C50)</f>
        <v/>
      </c>
      <c r="D52" s="7" t="str">
        <f>IF('Danh Sách Sản Phẩm'!D50="","",'Danh Sách Sản Phẩm'!D50)</f>
        <v/>
      </c>
      <c r="E52" s="7" t="str">
        <f>IF('Danh Sách Sản Phẩm'!E50="","",'Danh Sách Sản Phẩm'!E50)</f>
        <v/>
      </c>
      <c r="F52" s="17" t="str">
        <f>IF(C52="","",SUM('Danh Sách Sản Phẩm'!I50)+SUMIFS(M.1[Số lượng],M.1[Lọc ngày BC nhập xuất tồn],0,M.1[Tên sản phẩm],C52)+SUMIFS(M.1[SL được tặng/KM],M.1[Lọc ngày BC nhập xuất tồn],0,M.1[Tên sản phẩm],C52)-SUMIFS(B.2[Số lượng (ĐVT Chuẩn)],B.2[Lọc ngày BC nhập xuất tồn],0,B.2[Tên sản phẩm],C52)-SUMIFS(B.2[SL xuất tặng/KM],B.2[Lọc ngày BC nhập xuất tồn],0,B.2[Tên sản phẩm],C52))</f>
        <v/>
      </c>
      <c r="G52" s="17" t="str">
        <f>IF(C52="","",IF(F52=0,0,SUM('Danh Sách Sản Phẩm'!J50)+SUMIFS(M.1[Giá nhập
thực tế],M.1[Lọc ngày BC nhập xuất tồn],0,M.1[Tên sản phẩm],C52)-(SUM('Danh Sách Sản Phẩm'!J50)+SUMIFS(M.1[Giá nhập
thực tế],M.1[Lọc ngày BC nhập xuất tồn],0,M.1[Tên sản phẩm],C52))/(SUM('Danh Sách Sản Phẩm'!I50)+SUMIFS(M.1[Số lượng],M.1[Lọc ngày BC nhập xuất tồn],0,M.1[Tên sản phẩm],C52)+SUMIFS(M.1[SL được tặng/KM],M.1[Lọc ngày BC nhập xuất tồn],0,M.1[Tên sản phẩm],C52))*(SUMIFS(B.2[Số lượng (ĐVT Chuẩn)],B.2[Lọc ngày BC nhập xuất tồn],0,B.2[Tên sản phẩm],C52)+SUMIFS(B.2[SL xuất tặng/KM],B.2[Lọc ngày BC nhập xuất tồn],0,B.2[Tên sản phẩm],C52))))</f>
        <v/>
      </c>
      <c r="H52" s="21" t="str">
        <f>IF(C52="","",SUMIFS(M.1[Số lượng],M.1[Lọc ngày BC nhập xuất tồn],1,M.1[Tên sản phẩm],C52)+SUMIFS(M.1[SL được tặng/KM],M.1[Lọc ngày BC nhập xuất tồn],1,M.1[Tên sản phẩm],C52))</f>
        <v/>
      </c>
      <c r="I52" s="21" t="str">
        <f>IF(C52="","",SUMIFS(M.1[Giá nhập
thực tế],M.1[Lọc ngày BC nhập xuất tồn],1,M.1[Tên sản phẩm],C52))</f>
        <v/>
      </c>
      <c r="J52" s="17" t="str">
        <f>IF(C52="","",SUMIFS(B.2[Số lượng (ĐVT Chuẩn)],B.2[Lọc ngày BC nhập xuất tồn],1,B.2[Tên sản phẩm],C52)+SUMIFS(B.2[SL xuất tặng/KM],B.2[Lọc ngày BC nhập xuất tồn],1,B.2[Tên sản phẩm],C52))</f>
        <v/>
      </c>
      <c r="K52" s="17" t="str">
        <f t="shared" si="6"/>
        <v/>
      </c>
      <c r="L52" s="60" t="str">
        <f t="shared" si="7"/>
        <v/>
      </c>
      <c r="M52" s="21" t="str">
        <f t="shared" si="8"/>
        <v/>
      </c>
      <c r="N52" s="21" t="str">
        <f t="shared" si="9"/>
        <v/>
      </c>
      <c r="O52" s="37" t="str">
        <f>IF(C52="","",SUMIFS(B.2[Doanh thu],B.2[Lọc ngày BC nhập xuất tồn],1,B.2[Tên sản phẩm],C52))</f>
        <v/>
      </c>
      <c r="P52" s="37" t="str">
        <f t="shared" si="10"/>
        <v/>
      </c>
      <c r="Q52" s="2"/>
    </row>
    <row r="53" spans="2:17" ht="27.75" customHeight="1" x14ac:dyDescent="0.2">
      <c r="B53" s="7" t="str">
        <f t="shared" si="5"/>
        <v/>
      </c>
      <c r="C53" s="11" t="str">
        <f>IF('Danh Sách Sản Phẩm'!C51="","",'Danh Sách Sản Phẩm'!C51)</f>
        <v/>
      </c>
      <c r="D53" s="7" t="str">
        <f>IF('Danh Sách Sản Phẩm'!D51="","",'Danh Sách Sản Phẩm'!D51)</f>
        <v/>
      </c>
      <c r="E53" s="7" t="str">
        <f>IF('Danh Sách Sản Phẩm'!E51="","",'Danh Sách Sản Phẩm'!E51)</f>
        <v/>
      </c>
      <c r="F53" s="17" t="str">
        <f>IF(C53="","",SUM('Danh Sách Sản Phẩm'!I51)+SUMIFS(M.1[Số lượng],M.1[Lọc ngày BC nhập xuất tồn],0,M.1[Tên sản phẩm],C53)+SUMIFS(M.1[SL được tặng/KM],M.1[Lọc ngày BC nhập xuất tồn],0,M.1[Tên sản phẩm],C53)-SUMIFS(B.2[Số lượng (ĐVT Chuẩn)],B.2[Lọc ngày BC nhập xuất tồn],0,B.2[Tên sản phẩm],C53)-SUMIFS(B.2[SL xuất tặng/KM],B.2[Lọc ngày BC nhập xuất tồn],0,B.2[Tên sản phẩm],C53))</f>
        <v/>
      </c>
      <c r="G53" s="17" t="str">
        <f>IF(C53="","",IF(F53=0,0,SUM('Danh Sách Sản Phẩm'!J51)+SUMIFS(M.1[Giá nhập
thực tế],M.1[Lọc ngày BC nhập xuất tồn],0,M.1[Tên sản phẩm],C53)-(SUM('Danh Sách Sản Phẩm'!J51)+SUMIFS(M.1[Giá nhập
thực tế],M.1[Lọc ngày BC nhập xuất tồn],0,M.1[Tên sản phẩm],C53))/(SUM('Danh Sách Sản Phẩm'!I51)+SUMIFS(M.1[Số lượng],M.1[Lọc ngày BC nhập xuất tồn],0,M.1[Tên sản phẩm],C53)+SUMIFS(M.1[SL được tặng/KM],M.1[Lọc ngày BC nhập xuất tồn],0,M.1[Tên sản phẩm],C53))*(SUMIFS(B.2[Số lượng (ĐVT Chuẩn)],B.2[Lọc ngày BC nhập xuất tồn],0,B.2[Tên sản phẩm],C53)+SUMIFS(B.2[SL xuất tặng/KM],B.2[Lọc ngày BC nhập xuất tồn],0,B.2[Tên sản phẩm],C53))))</f>
        <v/>
      </c>
      <c r="H53" s="21" t="str">
        <f>IF(C53="","",SUMIFS(M.1[Số lượng],M.1[Lọc ngày BC nhập xuất tồn],1,M.1[Tên sản phẩm],C53)+SUMIFS(M.1[SL được tặng/KM],M.1[Lọc ngày BC nhập xuất tồn],1,M.1[Tên sản phẩm],C53))</f>
        <v/>
      </c>
      <c r="I53" s="21" t="str">
        <f>IF(C53="","",SUMIFS(M.1[Giá nhập
thực tế],M.1[Lọc ngày BC nhập xuất tồn],1,M.1[Tên sản phẩm],C53))</f>
        <v/>
      </c>
      <c r="J53" s="17" t="str">
        <f>IF(C53="","",SUMIFS(B.2[Số lượng (ĐVT Chuẩn)],B.2[Lọc ngày BC nhập xuất tồn],1,B.2[Tên sản phẩm],C53)+SUMIFS(B.2[SL xuất tặng/KM],B.2[Lọc ngày BC nhập xuất tồn],1,B.2[Tên sản phẩm],C53))</f>
        <v/>
      </c>
      <c r="K53" s="17" t="str">
        <f t="shared" si="6"/>
        <v/>
      </c>
      <c r="L53" s="60" t="str">
        <f t="shared" si="7"/>
        <v/>
      </c>
      <c r="M53" s="21" t="str">
        <f t="shared" si="8"/>
        <v/>
      </c>
      <c r="N53" s="21" t="str">
        <f t="shared" si="9"/>
        <v/>
      </c>
      <c r="O53" s="37" t="str">
        <f>IF(C53="","",SUMIFS(B.2[Doanh thu],B.2[Lọc ngày BC nhập xuất tồn],1,B.2[Tên sản phẩm],C53))</f>
        <v/>
      </c>
      <c r="P53" s="37" t="str">
        <f t="shared" si="10"/>
        <v/>
      </c>
      <c r="Q53" s="2"/>
    </row>
    <row r="54" spans="2:17" ht="27.75" customHeight="1" x14ac:dyDescent="0.2">
      <c r="B54" s="7" t="str">
        <f t="shared" si="5"/>
        <v/>
      </c>
      <c r="C54" s="11" t="str">
        <f>IF('Danh Sách Sản Phẩm'!C52="","",'Danh Sách Sản Phẩm'!C52)</f>
        <v/>
      </c>
      <c r="D54" s="7" t="str">
        <f>IF('Danh Sách Sản Phẩm'!D52="","",'Danh Sách Sản Phẩm'!D52)</f>
        <v/>
      </c>
      <c r="E54" s="7" t="str">
        <f>IF('Danh Sách Sản Phẩm'!E52="","",'Danh Sách Sản Phẩm'!E52)</f>
        <v/>
      </c>
      <c r="F54" s="17" t="str">
        <f>IF(C54="","",SUM('Danh Sách Sản Phẩm'!I52)+SUMIFS(M.1[Số lượng],M.1[Lọc ngày BC nhập xuất tồn],0,M.1[Tên sản phẩm],C54)+SUMIFS(M.1[SL được tặng/KM],M.1[Lọc ngày BC nhập xuất tồn],0,M.1[Tên sản phẩm],C54)-SUMIFS(B.2[Số lượng (ĐVT Chuẩn)],B.2[Lọc ngày BC nhập xuất tồn],0,B.2[Tên sản phẩm],C54)-SUMIFS(B.2[SL xuất tặng/KM],B.2[Lọc ngày BC nhập xuất tồn],0,B.2[Tên sản phẩm],C54))</f>
        <v/>
      </c>
      <c r="G54" s="17" t="str">
        <f>IF(C54="","",IF(F54=0,0,SUM('Danh Sách Sản Phẩm'!J52)+SUMIFS(M.1[Giá nhập
thực tế],M.1[Lọc ngày BC nhập xuất tồn],0,M.1[Tên sản phẩm],C54)-(SUM('Danh Sách Sản Phẩm'!J52)+SUMIFS(M.1[Giá nhập
thực tế],M.1[Lọc ngày BC nhập xuất tồn],0,M.1[Tên sản phẩm],C54))/(SUM('Danh Sách Sản Phẩm'!I52)+SUMIFS(M.1[Số lượng],M.1[Lọc ngày BC nhập xuất tồn],0,M.1[Tên sản phẩm],C54)+SUMIFS(M.1[SL được tặng/KM],M.1[Lọc ngày BC nhập xuất tồn],0,M.1[Tên sản phẩm],C54))*(SUMIFS(B.2[Số lượng (ĐVT Chuẩn)],B.2[Lọc ngày BC nhập xuất tồn],0,B.2[Tên sản phẩm],C54)+SUMIFS(B.2[SL xuất tặng/KM],B.2[Lọc ngày BC nhập xuất tồn],0,B.2[Tên sản phẩm],C54))))</f>
        <v/>
      </c>
      <c r="H54" s="21" t="str">
        <f>IF(C54="","",SUMIFS(M.1[Số lượng],M.1[Lọc ngày BC nhập xuất tồn],1,M.1[Tên sản phẩm],C54)+SUMIFS(M.1[SL được tặng/KM],M.1[Lọc ngày BC nhập xuất tồn],1,M.1[Tên sản phẩm],C54))</f>
        <v/>
      </c>
      <c r="I54" s="21" t="str">
        <f>IF(C54="","",SUMIFS(M.1[Giá nhập
thực tế],M.1[Lọc ngày BC nhập xuất tồn],1,M.1[Tên sản phẩm],C54))</f>
        <v/>
      </c>
      <c r="J54" s="17" t="str">
        <f>IF(C54="","",SUMIFS(B.2[Số lượng (ĐVT Chuẩn)],B.2[Lọc ngày BC nhập xuất tồn],1,B.2[Tên sản phẩm],C54)+SUMIFS(B.2[SL xuất tặng/KM],B.2[Lọc ngày BC nhập xuất tồn],1,B.2[Tên sản phẩm],C54))</f>
        <v/>
      </c>
      <c r="K54" s="17" t="str">
        <f t="shared" si="6"/>
        <v/>
      </c>
      <c r="L54" s="60" t="str">
        <f t="shared" si="7"/>
        <v/>
      </c>
      <c r="M54" s="21" t="str">
        <f t="shared" si="8"/>
        <v/>
      </c>
      <c r="N54" s="21" t="str">
        <f t="shared" si="9"/>
        <v/>
      </c>
      <c r="O54" s="37" t="str">
        <f>IF(C54="","",SUMIFS(B.2[Doanh thu],B.2[Lọc ngày BC nhập xuất tồn],1,B.2[Tên sản phẩm],C54))</f>
        <v/>
      </c>
      <c r="P54" s="37" t="str">
        <f t="shared" si="10"/>
        <v/>
      </c>
      <c r="Q54" s="2"/>
    </row>
    <row r="55" spans="2:17" ht="27.75" customHeight="1" x14ac:dyDescent="0.2">
      <c r="B55" s="7" t="str">
        <f t="shared" si="5"/>
        <v/>
      </c>
      <c r="C55" s="11" t="str">
        <f>IF('Danh Sách Sản Phẩm'!C53="","",'Danh Sách Sản Phẩm'!C53)</f>
        <v/>
      </c>
      <c r="D55" s="7" t="str">
        <f>IF('Danh Sách Sản Phẩm'!D53="","",'Danh Sách Sản Phẩm'!D53)</f>
        <v/>
      </c>
      <c r="E55" s="7" t="str">
        <f>IF('Danh Sách Sản Phẩm'!E53="","",'Danh Sách Sản Phẩm'!E53)</f>
        <v/>
      </c>
      <c r="F55" s="17" t="str">
        <f>IF(C55="","",SUM('Danh Sách Sản Phẩm'!I53)+SUMIFS(M.1[Số lượng],M.1[Lọc ngày BC nhập xuất tồn],0,M.1[Tên sản phẩm],C55)+SUMIFS(M.1[SL được tặng/KM],M.1[Lọc ngày BC nhập xuất tồn],0,M.1[Tên sản phẩm],C55)-SUMIFS(B.2[Số lượng (ĐVT Chuẩn)],B.2[Lọc ngày BC nhập xuất tồn],0,B.2[Tên sản phẩm],C55)-SUMIFS(B.2[SL xuất tặng/KM],B.2[Lọc ngày BC nhập xuất tồn],0,B.2[Tên sản phẩm],C55))</f>
        <v/>
      </c>
      <c r="G55" s="17" t="str">
        <f>IF(C55="","",IF(F55=0,0,SUM('Danh Sách Sản Phẩm'!J53)+SUMIFS(M.1[Giá nhập
thực tế],M.1[Lọc ngày BC nhập xuất tồn],0,M.1[Tên sản phẩm],C55)-(SUM('Danh Sách Sản Phẩm'!J53)+SUMIFS(M.1[Giá nhập
thực tế],M.1[Lọc ngày BC nhập xuất tồn],0,M.1[Tên sản phẩm],C55))/(SUM('Danh Sách Sản Phẩm'!I53)+SUMIFS(M.1[Số lượng],M.1[Lọc ngày BC nhập xuất tồn],0,M.1[Tên sản phẩm],C55)+SUMIFS(M.1[SL được tặng/KM],M.1[Lọc ngày BC nhập xuất tồn],0,M.1[Tên sản phẩm],C55))*(SUMIFS(B.2[Số lượng (ĐVT Chuẩn)],B.2[Lọc ngày BC nhập xuất tồn],0,B.2[Tên sản phẩm],C55)+SUMIFS(B.2[SL xuất tặng/KM],B.2[Lọc ngày BC nhập xuất tồn],0,B.2[Tên sản phẩm],C55))))</f>
        <v/>
      </c>
      <c r="H55" s="21" t="str">
        <f>IF(C55="","",SUMIFS(M.1[Số lượng],M.1[Lọc ngày BC nhập xuất tồn],1,M.1[Tên sản phẩm],C55)+SUMIFS(M.1[SL được tặng/KM],M.1[Lọc ngày BC nhập xuất tồn],1,M.1[Tên sản phẩm],C55))</f>
        <v/>
      </c>
      <c r="I55" s="21" t="str">
        <f>IF(C55="","",SUMIFS(M.1[Giá nhập
thực tế],M.1[Lọc ngày BC nhập xuất tồn],1,M.1[Tên sản phẩm],C55))</f>
        <v/>
      </c>
      <c r="J55" s="17" t="str">
        <f>IF(C55="","",SUMIFS(B.2[Số lượng (ĐVT Chuẩn)],B.2[Lọc ngày BC nhập xuất tồn],1,B.2[Tên sản phẩm],C55)+SUMIFS(B.2[SL xuất tặng/KM],B.2[Lọc ngày BC nhập xuất tồn],1,B.2[Tên sản phẩm],C55))</f>
        <v/>
      </c>
      <c r="K55" s="17" t="str">
        <f t="shared" si="6"/>
        <v/>
      </c>
      <c r="L55" s="60" t="str">
        <f t="shared" si="7"/>
        <v/>
      </c>
      <c r="M55" s="21" t="str">
        <f t="shared" si="8"/>
        <v/>
      </c>
      <c r="N55" s="21" t="str">
        <f t="shared" si="9"/>
        <v/>
      </c>
      <c r="O55" s="37" t="str">
        <f>IF(C55="","",SUMIFS(B.2[Doanh thu],B.2[Lọc ngày BC nhập xuất tồn],1,B.2[Tên sản phẩm],C55))</f>
        <v/>
      </c>
      <c r="P55" s="37" t="str">
        <f t="shared" si="10"/>
        <v/>
      </c>
      <c r="Q55" s="2"/>
    </row>
    <row r="56" spans="2:17" ht="27.75" customHeight="1" x14ac:dyDescent="0.2">
      <c r="B56" s="7" t="str">
        <f t="shared" si="5"/>
        <v/>
      </c>
      <c r="C56" s="11" t="str">
        <f>IF('Danh Sách Sản Phẩm'!C54="","",'Danh Sách Sản Phẩm'!C54)</f>
        <v/>
      </c>
      <c r="D56" s="7" t="str">
        <f>IF('Danh Sách Sản Phẩm'!D54="","",'Danh Sách Sản Phẩm'!D54)</f>
        <v/>
      </c>
      <c r="E56" s="7" t="str">
        <f>IF('Danh Sách Sản Phẩm'!E54="","",'Danh Sách Sản Phẩm'!E54)</f>
        <v/>
      </c>
      <c r="F56" s="17" t="str">
        <f>IF(C56="","",SUM('Danh Sách Sản Phẩm'!I54)+SUMIFS(M.1[Số lượng],M.1[Lọc ngày BC nhập xuất tồn],0,M.1[Tên sản phẩm],C56)+SUMIFS(M.1[SL được tặng/KM],M.1[Lọc ngày BC nhập xuất tồn],0,M.1[Tên sản phẩm],C56)-SUMIFS(B.2[Số lượng (ĐVT Chuẩn)],B.2[Lọc ngày BC nhập xuất tồn],0,B.2[Tên sản phẩm],C56)-SUMIFS(B.2[SL xuất tặng/KM],B.2[Lọc ngày BC nhập xuất tồn],0,B.2[Tên sản phẩm],C56))</f>
        <v/>
      </c>
      <c r="G56" s="17" t="str">
        <f>IF(C56="","",IF(F56=0,0,SUM('Danh Sách Sản Phẩm'!J54)+SUMIFS(M.1[Giá nhập
thực tế],M.1[Lọc ngày BC nhập xuất tồn],0,M.1[Tên sản phẩm],C56)-(SUM('Danh Sách Sản Phẩm'!J54)+SUMIFS(M.1[Giá nhập
thực tế],M.1[Lọc ngày BC nhập xuất tồn],0,M.1[Tên sản phẩm],C56))/(SUM('Danh Sách Sản Phẩm'!I54)+SUMIFS(M.1[Số lượng],M.1[Lọc ngày BC nhập xuất tồn],0,M.1[Tên sản phẩm],C56)+SUMIFS(M.1[SL được tặng/KM],M.1[Lọc ngày BC nhập xuất tồn],0,M.1[Tên sản phẩm],C56))*(SUMIFS(B.2[Số lượng (ĐVT Chuẩn)],B.2[Lọc ngày BC nhập xuất tồn],0,B.2[Tên sản phẩm],C56)+SUMIFS(B.2[SL xuất tặng/KM],B.2[Lọc ngày BC nhập xuất tồn],0,B.2[Tên sản phẩm],C56))))</f>
        <v/>
      </c>
      <c r="H56" s="21" t="str">
        <f>IF(C56="","",SUMIFS(M.1[Số lượng],M.1[Lọc ngày BC nhập xuất tồn],1,M.1[Tên sản phẩm],C56)+SUMIFS(M.1[SL được tặng/KM],M.1[Lọc ngày BC nhập xuất tồn],1,M.1[Tên sản phẩm],C56))</f>
        <v/>
      </c>
      <c r="I56" s="21" t="str">
        <f>IF(C56="","",SUMIFS(M.1[Giá nhập
thực tế],M.1[Lọc ngày BC nhập xuất tồn],1,M.1[Tên sản phẩm],C56))</f>
        <v/>
      </c>
      <c r="J56" s="17" t="str">
        <f>IF(C56="","",SUMIFS(B.2[Số lượng (ĐVT Chuẩn)],B.2[Lọc ngày BC nhập xuất tồn],1,B.2[Tên sản phẩm],C56)+SUMIFS(B.2[SL xuất tặng/KM],B.2[Lọc ngày BC nhập xuất tồn],1,B.2[Tên sản phẩm],C56))</f>
        <v/>
      </c>
      <c r="K56" s="17" t="str">
        <f t="shared" si="6"/>
        <v/>
      </c>
      <c r="L56" s="60" t="str">
        <f t="shared" si="7"/>
        <v/>
      </c>
      <c r="M56" s="21" t="str">
        <f t="shared" si="8"/>
        <v/>
      </c>
      <c r="N56" s="21" t="str">
        <f t="shared" si="9"/>
        <v/>
      </c>
      <c r="O56" s="37" t="str">
        <f>IF(C56="","",SUMIFS(B.2[Doanh thu],B.2[Lọc ngày BC nhập xuất tồn],1,B.2[Tên sản phẩm],C56))</f>
        <v/>
      </c>
      <c r="P56" s="37" t="str">
        <f t="shared" si="10"/>
        <v/>
      </c>
      <c r="Q56" s="2"/>
    </row>
    <row r="57" spans="2:17" ht="27.75" customHeight="1" x14ac:dyDescent="0.2">
      <c r="B57" s="7" t="str">
        <f t="shared" si="5"/>
        <v/>
      </c>
      <c r="C57" s="11" t="str">
        <f>IF('Danh Sách Sản Phẩm'!C55="","",'Danh Sách Sản Phẩm'!C55)</f>
        <v/>
      </c>
      <c r="D57" s="7" t="str">
        <f>IF('Danh Sách Sản Phẩm'!D55="","",'Danh Sách Sản Phẩm'!D55)</f>
        <v/>
      </c>
      <c r="E57" s="7" t="str">
        <f>IF('Danh Sách Sản Phẩm'!E55="","",'Danh Sách Sản Phẩm'!E55)</f>
        <v/>
      </c>
      <c r="F57" s="17" t="str">
        <f>IF(C57="","",SUM('Danh Sách Sản Phẩm'!I55)+SUMIFS(M.1[Số lượng],M.1[Lọc ngày BC nhập xuất tồn],0,M.1[Tên sản phẩm],C57)+SUMIFS(M.1[SL được tặng/KM],M.1[Lọc ngày BC nhập xuất tồn],0,M.1[Tên sản phẩm],C57)-SUMIFS(B.2[Số lượng (ĐVT Chuẩn)],B.2[Lọc ngày BC nhập xuất tồn],0,B.2[Tên sản phẩm],C57)-SUMIFS(B.2[SL xuất tặng/KM],B.2[Lọc ngày BC nhập xuất tồn],0,B.2[Tên sản phẩm],C57))</f>
        <v/>
      </c>
      <c r="G57" s="17" t="str">
        <f>IF(C57="","",IF(F57=0,0,SUM('Danh Sách Sản Phẩm'!J55)+SUMIFS(M.1[Giá nhập
thực tế],M.1[Lọc ngày BC nhập xuất tồn],0,M.1[Tên sản phẩm],C57)-(SUM('Danh Sách Sản Phẩm'!J55)+SUMIFS(M.1[Giá nhập
thực tế],M.1[Lọc ngày BC nhập xuất tồn],0,M.1[Tên sản phẩm],C57))/(SUM('Danh Sách Sản Phẩm'!I55)+SUMIFS(M.1[Số lượng],M.1[Lọc ngày BC nhập xuất tồn],0,M.1[Tên sản phẩm],C57)+SUMIFS(M.1[SL được tặng/KM],M.1[Lọc ngày BC nhập xuất tồn],0,M.1[Tên sản phẩm],C57))*(SUMIFS(B.2[Số lượng (ĐVT Chuẩn)],B.2[Lọc ngày BC nhập xuất tồn],0,B.2[Tên sản phẩm],C57)+SUMIFS(B.2[SL xuất tặng/KM],B.2[Lọc ngày BC nhập xuất tồn],0,B.2[Tên sản phẩm],C57))))</f>
        <v/>
      </c>
      <c r="H57" s="21" t="str">
        <f>IF(C57="","",SUMIFS(M.1[Số lượng],M.1[Lọc ngày BC nhập xuất tồn],1,M.1[Tên sản phẩm],C57)+SUMIFS(M.1[SL được tặng/KM],M.1[Lọc ngày BC nhập xuất tồn],1,M.1[Tên sản phẩm],C57))</f>
        <v/>
      </c>
      <c r="I57" s="21" t="str">
        <f>IF(C57="","",SUMIFS(M.1[Giá nhập
thực tế],M.1[Lọc ngày BC nhập xuất tồn],1,M.1[Tên sản phẩm],C57))</f>
        <v/>
      </c>
      <c r="J57" s="17" t="str">
        <f>IF(C57="","",SUMIFS(B.2[Số lượng (ĐVT Chuẩn)],B.2[Lọc ngày BC nhập xuất tồn],1,B.2[Tên sản phẩm],C57)+SUMIFS(B.2[SL xuất tặng/KM],B.2[Lọc ngày BC nhập xuất tồn],1,B.2[Tên sản phẩm],C57))</f>
        <v/>
      </c>
      <c r="K57" s="17" t="str">
        <f t="shared" si="6"/>
        <v/>
      </c>
      <c r="L57" s="60" t="str">
        <f t="shared" si="7"/>
        <v/>
      </c>
      <c r="M57" s="21" t="str">
        <f t="shared" si="8"/>
        <v/>
      </c>
      <c r="N57" s="21" t="str">
        <f t="shared" si="9"/>
        <v/>
      </c>
      <c r="O57" s="37" t="str">
        <f>IF(C57="","",SUMIFS(B.2[Doanh thu],B.2[Lọc ngày BC nhập xuất tồn],1,B.2[Tên sản phẩm],C57))</f>
        <v/>
      </c>
      <c r="P57" s="37" t="str">
        <f t="shared" si="10"/>
        <v/>
      </c>
      <c r="Q57" s="2"/>
    </row>
    <row r="58" spans="2:17" ht="27.75" customHeight="1" x14ac:dyDescent="0.2">
      <c r="B58" s="7" t="str">
        <f t="shared" si="5"/>
        <v/>
      </c>
      <c r="C58" s="11" t="str">
        <f>IF('Danh Sách Sản Phẩm'!C56="","",'Danh Sách Sản Phẩm'!C56)</f>
        <v/>
      </c>
      <c r="D58" s="7" t="str">
        <f>IF('Danh Sách Sản Phẩm'!D56="","",'Danh Sách Sản Phẩm'!D56)</f>
        <v/>
      </c>
      <c r="E58" s="7" t="str">
        <f>IF('Danh Sách Sản Phẩm'!E56="","",'Danh Sách Sản Phẩm'!E56)</f>
        <v/>
      </c>
      <c r="F58" s="17" t="str">
        <f>IF(C58="","",SUM('Danh Sách Sản Phẩm'!I56)+SUMIFS(M.1[Số lượng],M.1[Lọc ngày BC nhập xuất tồn],0,M.1[Tên sản phẩm],C58)+SUMIFS(M.1[SL được tặng/KM],M.1[Lọc ngày BC nhập xuất tồn],0,M.1[Tên sản phẩm],C58)-SUMIFS(B.2[Số lượng (ĐVT Chuẩn)],B.2[Lọc ngày BC nhập xuất tồn],0,B.2[Tên sản phẩm],C58)-SUMIFS(B.2[SL xuất tặng/KM],B.2[Lọc ngày BC nhập xuất tồn],0,B.2[Tên sản phẩm],C58))</f>
        <v/>
      </c>
      <c r="G58" s="17" t="str">
        <f>IF(C58="","",IF(F58=0,0,SUM('Danh Sách Sản Phẩm'!J56)+SUMIFS(M.1[Giá nhập
thực tế],M.1[Lọc ngày BC nhập xuất tồn],0,M.1[Tên sản phẩm],C58)-(SUM('Danh Sách Sản Phẩm'!J56)+SUMIFS(M.1[Giá nhập
thực tế],M.1[Lọc ngày BC nhập xuất tồn],0,M.1[Tên sản phẩm],C58))/(SUM('Danh Sách Sản Phẩm'!I56)+SUMIFS(M.1[Số lượng],M.1[Lọc ngày BC nhập xuất tồn],0,M.1[Tên sản phẩm],C58)+SUMIFS(M.1[SL được tặng/KM],M.1[Lọc ngày BC nhập xuất tồn],0,M.1[Tên sản phẩm],C58))*(SUMIFS(B.2[Số lượng (ĐVT Chuẩn)],B.2[Lọc ngày BC nhập xuất tồn],0,B.2[Tên sản phẩm],C58)+SUMIFS(B.2[SL xuất tặng/KM],B.2[Lọc ngày BC nhập xuất tồn],0,B.2[Tên sản phẩm],C58))))</f>
        <v/>
      </c>
      <c r="H58" s="21" t="str">
        <f>IF(C58="","",SUMIFS(M.1[Số lượng],M.1[Lọc ngày BC nhập xuất tồn],1,M.1[Tên sản phẩm],C58)+SUMIFS(M.1[SL được tặng/KM],M.1[Lọc ngày BC nhập xuất tồn],1,M.1[Tên sản phẩm],C58))</f>
        <v/>
      </c>
      <c r="I58" s="21" t="str">
        <f>IF(C58="","",SUMIFS(M.1[Giá nhập
thực tế],M.1[Lọc ngày BC nhập xuất tồn],1,M.1[Tên sản phẩm],C58))</f>
        <v/>
      </c>
      <c r="J58" s="17" t="str">
        <f>IF(C58="","",SUMIFS(B.2[Số lượng (ĐVT Chuẩn)],B.2[Lọc ngày BC nhập xuất tồn],1,B.2[Tên sản phẩm],C58)+SUMIFS(B.2[SL xuất tặng/KM],B.2[Lọc ngày BC nhập xuất tồn],1,B.2[Tên sản phẩm],C58))</f>
        <v/>
      </c>
      <c r="K58" s="17" t="str">
        <f t="shared" si="6"/>
        <v/>
      </c>
      <c r="L58" s="60" t="str">
        <f t="shared" si="7"/>
        <v/>
      </c>
      <c r="M58" s="21" t="str">
        <f t="shared" si="8"/>
        <v/>
      </c>
      <c r="N58" s="21" t="str">
        <f t="shared" si="9"/>
        <v/>
      </c>
      <c r="O58" s="37" t="str">
        <f>IF(C58="","",SUMIFS(B.2[Doanh thu],B.2[Lọc ngày BC nhập xuất tồn],1,B.2[Tên sản phẩm],C58))</f>
        <v/>
      </c>
      <c r="P58" s="37" t="str">
        <f t="shared" si="10"/>
        <v/>
      </c>
      <c r="Q58" s="2"/>
    </row>
    <row r="59" spans="2:17" ht="27.75" customHeight="1" x14ac:dyDescent="0.2">
      <c r="B59" s="7" t="str">
        <f t="shared" si="5"/>
        <v/>
      </c>
      <c r="C59" s="11" t="str">
        <f>IF('Danh Sách Sản Phẩm'!C57="","",'Danh Sách Sản Phẩm'!C57)</f>
        <v/>
      </c>
      <c r="D59" s="7" t="str">
        <f>IF('Danh Sách Sản Phẩm'!D57="","",'Danh Sách Sản Phẩm'!D57)</f>
        <v/>
      </c>
      <c r="E59" s="7" t="str">
        <f>IF('Danh Sách Sản Phẩm'!E57="","",'Danh Sách Sản Phẩm'!E57)</f>
        <v/>
      </c>
      <c r="F59" s="17" t="str">
        <f>IF(C59="","",SUM('Danh Sách Sản Phẩm'!I57)+SUMIFS(M.1[Số lượng],M.1[Lọc ngày BC nhập xuất tồn],0,M.1[Tên sản phẩm],C59)+SUMIFS(M.1[SL được tặng/KM],M.1[Lọc ngày BC nhập xuất tồn],0,M.1[Tên sản phẩm],C59)-SUMIFS(B.2[Số lượng (ĐVT Chuẩn)],B.2[Lọc ngày BC nhập xuất tồn],0,B.2[Tên sản phẩm],C59)-SUMIFS(B.2[SL xuất tặng/KM],B.2[Lọc ngày BC nhập xuất tồn],0,B.2[Tên sản phẩm],C59))</f>
        <v/>
      </c>
      <c r="G59" s="17" t="str">
        <f>IF(C59="","",IF(F59=0,0,SUM('Danh Sách Sản Phẩm'!J57)+SUMIFS(M.1[Giá nhập
thực tế],M.1[Lọc ngày BC nhập xuất tồn],0,M.1[Tên sản phẩm],C59)-(SUM('Danh Sách Sản Phẩm'!J57)+SUMIFS(M.1[Giá nhập
thực tế],M.1[Lọc ngày BC nhập xuất tồn],0,M.1[Tên sản phẩm],C59))/(SUM('Danh Sách Sản Phẩm'!I57)+SUMIFS(M.1[Số lượng],M.1[Lọc ngày BC nhập xuất tồn],0,M.1[Tên sản phẩm],C59)+SUMIFS(M.1[SL được tặng/KM],M.1[Lọc ngày BC nhập xuất tồn],0,M.1[Tên sản phẩm],C59))*(SUMIFS(B.2[Số lượng (ĐVT Chuẩn)],B.2[Lọc ngày BC nhập xuất tồn],0,B.2[Tên sản phẩm],C59)+SUMIFS(B.2[SL xuất tặng/KM],B.2[Lọc ngày BC nhập xuất tồn],0,B.2[Tên sản phẩm],C59))))</f>
        <v/>
      </c>
      <c r="H59" s="21" t="str">
        <f>IF(C59="","",SUMIFS(M.1[Số lượng],M.1[Lọc ngày BC nhập xuất tồn],1,M.1[Tên sản phẩm],C59)+SUMIFS(M.1[SL được tặng/KM],M.1[Lọc ngày BC nhập xuất tồn],1,M.1[Tên sản phẩm],C59))</f>
        <v/>
      </c>
      <c r="I59" s="21" t="str">
        <f>IF(C59="","",SUMIFS(M.1[Giá nhập
thực tế],M.1[Lọc ngày BC nhập xuất tồn],1,M.1[Tên sản phẩm],C59))</f>
        <v/>
      </c>
      <c r="J59" s="17" t="str">
        <f>IF(C59="","",SUMIFS(B.2[Số lượng (ĐVT Chuẩn)],B.2[Lọc ngày BC nhập xuất tồn],1,B.2[Tên sản phẩm],C59)+SUMIFS(B.2[SL xuất tặng/KM],B.2[Lọc ngày BC nhập xuất tồn],1,B.2[Tên sản phẩm],C59))</f>
        <v/>
      </c>
      <c r="K59" s="17" t="str">
        <f t="shared" si="6"/>
        <v/>
      </c>
      <c r="L59" s="60" t="str">
        <f t="shared" si="7"/>
        <v/>
      </c>
      <c r="M59" s="21" t="str">
        <f t="shared" si="8"/>
        <v/>
      </c>
      <c r="N59" s="21" t="str">
        <f t="shared" si="9"/>
        <v/>
      </c>
      <c r="O59" s="37" t="str">
        <f>IF(C59="","",SUMIFS(B.2[Doanh thu],B.2[Lọc ngày BC nhập xuất tồn],1,B.2[Tên sản phẩm],C59))</f>
        <v/>
      </c>
      <c r="P59" s="37" t="str">
        <f t="shared" si="10"/>
        <v/>
      </c>
      <c r="Q59" s="2"/>
    </row>
    <row r="60" spans="2:17" ht="27.75" customHeight="1" x14ac:dyDescent="0.2">
      <c r="B60" s="7" t="str">
        <f t="shared" si="5"/>
        <v/>
      </c>
      <c r="C60" s="11" t="str">
        <f>IF('Danh Sách Sản Phẩm'!C58="","",'Danh Sách Sản Phẩm'!C58)</f>
        <v/>
      </c>
      <c r="D60" s="7" t="str">
        <f>IF('Danh Sách Sản Phẩm'!D58="","",'Danh Sách Sản Phẩm'!D58)</f>
        <v/>
      </c>
      <c r="E60" s="7" t="str">
        <f>IF('Danh Sách Sản Phẩm'!E58="","",'Danh Sách Sản Phẩm'!E58)</f>
        <v/>
      </c>
      <c r="F60" s="17" t="str">
        <f>IF(C60="","",SUM('Danh Sách Sản Phẩm'!I58)+SUMIFS(M.1[Số lượng],M.1[Lọc ngày BC nhập xuất tồn],0,M.1[Tên sản phẩm],C60)+SUMIFS(M.1[SL được tặng/KM],M.1[Lọc ngày BC nhập xuất tồn],0,M.1[Tên sản phẩm],C60)-SUMIFS(B.2[Số lượng (ĐVT Chuẩn)],B.2[Lọc ngày BC nhập xuất tồn],0,B.2[Tên sản phẩm],C60)-SUMIFS(B.2[SL xuất tặng/KM],B.2[Lọc ngày BC nhập xuất tồn],0,B.2[Tên sản phẩm],C60))</f>
        <v/>
      </c>
      <c r="G60" s="17" t="str">
        <f>IF(C60="","",IF(F60=0,0,SUM('Danh Sách Sản Phẩm'!J58)+SUMIFS(M.1[Giá nhập
thực tế],M.1[Lọc ngày BC nhập xuất tồn],0,M.1[Tên sản phẩm],C60)-(SUM('Danh Sách Sản Phẩm'!J58)+SUMIFS(M.1[Giá nhập
thực tế],M.1[Lọc ngày BC nhập xuất tồn],0,M.1[Tên sản phẩm],C60))/(SUM('Danh Sách Sản Phẩm'!I58)+SUMIFS(M.1[Số lượng],M.1[Lọc ngày BC nhập xuất tồn],0,M.1[Tên sản phẩm],C60)+SUMIFS(M.1[SL được tặng/KM],M.1[Lọc ngày BC nhập xuất tồn],0,M.1[Tên sản phẩm],C60))*(SUMIFS(B.2[Số lượng (ĐVT Chuẩn)],B.2[Lọc ngày BC nhập xuất tồn],0,B.2[Tên sản phẩm],C60)+SUMIFS(B.2[SL xuất tặng/KM],B.2[Lọc ngày BC nhập xuất tồn],0,B.2[Tên sản phẩm],C60))))</f>
        <v/>
      </c>
      <c r="H60" s="21" t="str">
        <f>IF(C60="","",SUMIFS(M.1[Số lượng],M.1[Lọc ngày BC nhập xuất tồn],1,M.1[Tên sản phẩm],C60)+SUMIFS(M.1[SL được tặng/KM],M.1[Lọc ngày BC nhập xuất tồn],1,M.1[Tên sản phẩm],C60))</f>
        <v/>
      </c>
      <c r="I60" s="21" t="str">
        <f>IF(C60="","",SUMIFS(M.1[Giá nhập
thực tế],M.1[Lọc ngày BC nhập xuất tồn],1,M.1[Tên sản phẩm],C60))</f>
        <v/>
      </c>
      <c r="J60" s="17" t="str">
        <f>IF(C60="","",SUMIFS(B.2[Số lượng (ĐVT Chuẩn)],B.2[Lọc ngày BC nhập xuất tồn],1,B.2[Tên sản phẩm],C60)+SUMIFS(B.2[SL xuất tặng/KM],B.2[Lọc ngày BC nhập xuất tồn],1,B.2[Tên sản phẩm],C60))</f>
        <v/>
      </c>
      <c r="K60" s="17" t="str">
        <f t="shared" si="6"/>
        <v/>
      </c>
      <c r="L60" s="60" t="str">
        <f t="shared" si="7"/>
        <v/>
      </c>
      <c r="M60" s="21" t="str">
        <f t="shared" si="8"/>
        <v/>
      </c>
      <c r="N60" s="21" t="str">
        <f t="shared" si="9"/>
        <v/>
      </c>
      <c r="O60" s="37" t="str">
        <f>IF(C60="","",SUMIFS(B.2[Doanh thu],B.2[Lọc ngày BC nhập xuất tồn],1,B.2[Tên sản phẩm],C60))</f>
        <v/>
      </c>
      <c r="P60" s="37" t="str">
        <f t="shared" si="10"/>
        <v/>
      </c>
      <c r="Q60" s="2"/>
    </row>
    <row r="61" spans="2:17" ht="27.75" customHeight="1" x14ac:dyDescent="0.2">
      <c r="B61" s="7" t="str">
        <f t="shared" si="5"/>
        <v/>
      </c>
      <c r="C61" s="11" t="str">
        <f>IF('Danh Sách Sản Phẩm'!C59="","",'Danh Sách Sản Phẩm'!C59)</f>
        <v/>
      </c>
      <c r="D61" s="7" t="str">
        <f>IF('Danh Sách Sản Phẩm'!D59="","",'Danh Sách Sản Phẩm'!D59)</f>
        <v/>
      </c>
      <c r="E61" s="7" t="str">
        <f>IF('Danh Sách Sản Phẩm'!E59="","",'Danh Sách Sản Phẩm'!E59)</f>
        <v/>
      </c>
      <c r="F61" s="17" t="str">
        <f>IF(C61="","",SUM('Danh Sách Sản Phẩm'!I59)+SUMIFS(M.1[Số lượng],M.1[Lọc ngày BC nhập xuất tồn],0,M.1[Tên sản phẩm],C61)+SUMIFS(M.1[SL được tặng/KM],M.1[Lọc ngày BC nhập xuất tồn],0,M.1[Tên sản phẩm],C61)-SUMIFS(B.2[Số lượng (ĐVT Chuẩn)],B.2[Lọc ngày BC nhập xuất tồn],0,B.2[Tên sản phẩm],C61)-SUMIFS(B.2[SL xuất tặng/KM],B.2[Lọc ngày BC nhập xuất tồn],0,B.2[Tên sản phẩm],C61))</f>
        <v/>
      </c>
      <c r="G61" s="17" t="str">
        <f>IF(C61="","",IF(F61=0,0,SUM('Danh Sách Sản Phẩm'!J59)+SUMIFS(M.1[Giá nhập
thực tế],M.1[Lọc ngày BC nhập xuất tồn],0,M.1[Tên sản phẩm],C61)-(SUM('Danh Sách Sản Phẩm'!J59)+SUMIFS(M.1[Giá nhập
thực tế],M.1[Lọc ngày BC nhập xuất tồn],0,M.1[Tên sản phẩm],C61))/(SUM('Danh Sách Sản Phẩm'!I59)+SUMIFS(M.1[Số lượng],M.1[Lọc ngày BC nhập xuất tồn],0,M.1[Tên sản phẩm],C61)+SUMIFS(M.1[SL được tặng/KM],M.1[Lọc ngày BC nhập xuất tồn],0,M.1[Tên sản phẩm],C61))*(SUMIFS(B.2[Số lượng (ĐVT Chuẩn)],B.2[Lọc ngày BC nhập xuất tồn],0,B.2[Tên sản phẩm],C61)+SUMIFS(B.2[SL xuất tặng/KM],B.2[Lọc ngày BC nhập xuất tồn],0,B.2[Tên sản phẩm],C61))))</f>
        <v/>
      </c>
      <c r="H61" s="21" t="str">
        <f>IF(C61="","",SUMIFS(M.1[Số lượng],M.1[Lọc ngày BC nhập xuất tồn],1,M.1[Tên sản phẩm],C61)+SUMIFS(M.1[SL được tặng/KM],M.1[Lọc ngày BC nhập xuất tồn],1,M.1[Tên sản phẩm],C61))</f>
        <v/>
      </c>
      <c r="I61" s="21" t="str">
        <f>IF(C61="","",SUMIFS(M.1[Giá nhập
thực tế],M.1[Lọc ngày BC nhập xuất tồn],1,M.1[Tên sản phẩm],C61))</f>
        <v/>
      </c>
      <c r="J61" s="17" t="str">
        <f>IF(C61="","",SUMIFS(B.2[Số lượng (ĐVT Chuẩn)],B.2[Lọc ngày BC nhập xuất tồn],1,B.2[Tên sản phẩm],C61)+SUMIFS(B.2[SL xuất tặng/KM],B.2[Lọc ngày BC nhập xuất tồn],1,B.2[Tên sản phẩm],C61))</f>
        <v/>
      </c>
      <c r="K61" s="17" t="str">
        <f t="shared" si="6"/>
        <v/>
      </c>
      <c r="L61" s="60" t="str">
        <f t="shared" si="7"/>
        <v/>
      </c>
      <c r="M61" s="21" t="str">
        <f t="shared" si="8"/>
        <v/>
      </c>
      <c r="N61" s="21" t="str">
        <f t="shared" si="9"/>
        <v/>
      </c>
      <c r="O61" s="37" t="str">
        <f>IF(C61="","",SUMIFS(B.2[Doanh thu],B.2[Lọc ngày BC nhập xuất tồn],1,B.2[Tên sản phẩm],C61))</f>
        <v/>
      </c>
      <c r="P61" s="37" t="str">
        <f t="shared" si="10"/>
        <v/>
      </c>
      <c r="Q61" s="2"/>
    </row>
    <row r="62" spans="2:17" ht="27.75" customHeight="1" x14ac:dyDescent="0.2">
      <c r="B62" s="7" t="str">
        <f t="shared" si="5"/>
        <v/>
      </c>
      <c r="C62" s="11" t="str">
        <f>IF('Danh Sách Sản Phẩm'!C60="","",'Danh Sách Sản Phẩm'!C60)</f>
        <v/>
      </c>
      <c r="D62" s="7" t="str">
        <f>IF('Danh Sách Sản Phẩm'!D60="","",'Danh Sách Sản Phẩm'!D60)</f>
        <v/>
      </c>
      <c r="E62" s="7" t="str">
        <f>IF('Danh Sách Sản Phẩm'!E60="","",'Danh Sách Sản Phẩm'!E60)</f>
        <v/>
      </c>
      <c r="F62" s="17" t="str">
        <f>IF(C62="","",SUM('Danh Sách Sản Phẩm'!I60)+SUMIFS(M.1[Số lượng],M.1[Lọc ngày BC nhập xuất tồn],0,M.1[Tên sản phẩm],C62)+SUMIFS(M.1[SL được tặng/KM],M.1[Lọc ngày BC nhập xuất tồn],0,M.1[Tên sản phẩm],C62)-SUMIFS(B.2[Số lượng (ĐVT Chuẩn)],B.2[Lọc ngày BC nhập xuất tồn],0,B.2[Tên sản phẩm],C62)-SUMIFS(B.2[SL xuất tặng/KM],B.2[Lọc ngày BC nhập xuất tồn],0,B.2[Tên sản phẩm],C62))</f>
        <v/>
      </c>
      <c r="G62" s="17" t="str">
        <f>IF(C62="","",IF(F62=0,0,SUM('Danh Sách Sản Phẩm'!J60)+SUMIFS(M.1[Giá nhập
thực tế],M.1[Lọc ngày BC nhập xuất tồn],0,M.1[Tên sản phẩm],C62)-(SUM('Danh Sách Sản Phẩm'!J60)+SUMIFS(M.1[Giá nhập
thực tế],M.1[Lọc ngày BC nhập xuất tồn],0,M.1[Tên sản phẩm],C62))/(SUM('Danh Sách Sản Phẩm'!I60)+SUMIFS(M.1[Số lượng],M.1[Lọc ngày BC nhập xuất tồn],0,M.1[Tên sản phẩm],C62)+SUMIFS(M.1[SL được tặng/KM],M.1[Lọc ngày BC nhập xuất tồn],0,M.1[Tên sản phẩm],C62))*(SUMIFS(B.2[Số lượng (ĐVT Chuẩn)],B.2[Lọc ngày BC nhập xuất tồn],0,B.2[Tên sản phẩm],C62)+SUMIFS(B.2[SL xuất tặng/KM],B.2[Lọc ngày BC nhập xuất tồn],0,B.2[Tên sản phẩm],C62))))</f>
        <v/>
      </c>
      <c r="H62" s="21" t="str">
        <f>IF(C62="","",SUMIFS(M.1[Số lượng],M.1[Lọc ngày BC nhập xuất tồn],1,M.1[Tên sản phẩm],C62)+SUMIFS(M.1[SL được tặng/KM],M.1[Lọc ngày BC nhập xuất tồn],1,M.1[Tên sản phẩm],C62))</f>
        <v/>
      </c>
      <c r="I62" s="21" t="str">
        <f>IF(C62="","",SUMIFS(M.1[Giá nhập
thực tế],M.1[Lọc ngày BC nhập xuất tồn],1,M.1[Tên sản phẩm],C62))</f>
        <v/>
      </c>
      <c r="J62" s="17" t="str">
        <f>IF(C62="","",SUMIFS(B.2[Số lượng (ĐVT Chuẩn)],B.2[Lọc ngày BC nhập xuất tồn],1,B.2[Tên sản phẩm],C62)+SUMIFS(B.2[SL xuất tặng/KM],B.2[Lọc ngày BC nhập xuất tồn],1,B.2[Tên sản phẩm],C62))</f>
        <v/>
      </c>
      <c r="K62" s="17" t="str">
        <f t="shared" si="6"/>
        <v/>
      </c>
      <c r="L62" s="60" t="str">
        <f t="shared" si="7"/>
        <v/>
      </c>
      <c r="M62" s="21" t="str">
        <f t="shared" si="8"/>
        <v/>
      </c>
      <c r="N62" s="21" t="str">
        <f t="shared" si="9"/>
        <v/>
      </c>
      <c r="O62" s="37" t="str">
        <f>IF(C62="","",SUMIFS(B.2[Doanh thu],B.2[Lọc ngày BC nhập xuất tồn],1,B.2[Tên sản phẩm],C62))</f>
        <v/>
      </c>
      <c r="P62" s="37" t="str">
        <f t="shared" si="10"/>
        <v/>
      </c>
      <c r="Q62" s="2"/>
    </row>
    <row r="63" spans="2:17" ht="27.75" customHeight="1" x14ac:dyDescent="0.2">
      <c r="B63" s="7" t="str">
        <f t="shared" si="5"/>
        <v/>
      </c>
      <c r="C63" s="11" t="str">
        <f>IF('Danh Sách Sản Phẩm'!C61="","",'Danh Sách Sản Phẩm'!C61)</f>
        <v/>
      </c>
      <c r="D63" s="7" t="str">
        <f>IF('Danh Sách Sản Phẩm'!D61="","",'Danh Sách Sản Phẩm'!D61)</f>
        <v/>
      </c>
      <c r="E63" s="7" t="str">
        <f>IF('Danh Sách Sản Phẩm'!E61="","",'Danh Sách Sản Phẩm'!E61)</f>
        <v/>
      </c>
      <c r="F63" s="17" t="str">
        <f>IF(C63="","",SUM('Danh Sách Sản Phẩm'!I61)+SUMIFS(M.1[Số lượng],M.1[Lọc ngày BC nhập xuất tồn],0,M.1[Tên sản phẩm],C63)+SUMIFS(M.1[SL được tặng/KM],M.1[Lọc ngày BC nhập xuất tồn],0,M.1[Tên sản phẩm],C63)-SUMIFS(B.2[Số lượng (ĐVT Chuẩn)],B.2[Lọc ngày BC nhập xuất tồn],0,B.2[Tên sản phẩm],C63)-SUMIFS(B.2[SL xuất tặng/KM],B.2[Lọc ngày BC nhập xuất tồn],0,B.2[Tên sản phẩm],C63))</f>
        <v/>
      </c>
      <c r="G63" s="17" t="str">
        <f>IF(C63="","",IF(F63=0,0,SUM('Danh Sách Sản Phẩm'!J61)+SUMIFS(M.1[Giá nhập
thực tế],M.1[Lọc ngày BC nhập xuất tồn],0,M.1[Tên sản phẩm],C63)-(SUM('Danh Sách Sản Phẩm'!J61)+SUMIFS(M.1[Giá nhập
thực tế],M.1[Lọc ngày BC nhập xuất tồn],0,M.1[Tên sản phẩm],C63))/(SUM('Danh Sách Sản Phẩm'!I61)+SUMIFS(M.1[Số lượng],M.1[Lọc ngày BC nhập xuất tồn],0,M.1[Tên sản phẩm],C63)+SUMIFS(M.1[SL được tặng/KM],M.1[Lọc ngày BC nhập xuất tồn],0,M.1[Tên sản phẩm],C63))*(SUMIFS(B.2[Số lượng (ĐVT Chuẩn)],B.2[Lọc ngày BC nhập xuất tồn],0,B.2[Tên sản phẩm],C63)+SUMIFS(B.2[SL xuất tặng/KM],B.2[Lọc ngày BC nhập xuất tồn],0,B.2[Tên sản phẩm],C63))))</f>
        <v/>
      </c>
      <c r="H63" s="21" t="str">
        <f>IF(C63="","",SUMIFS(M.1[Số lượng],M.1[Lọc ngày BC nhập xuất tồn],1,M.1[Tên sản phẩm],C63)+SUMIFS(M.1[SL được tặng/KM],M.1[Lọc ngày BC nhập xuất tồn],1,M.1[Tên sản phẩm],C63))</f>
        <v/>
      </c>
      <c r="I63" s="21" t="str">
        <f>IF(C63="","",SUMIFS(M.1[Giá nhập
thực tế],M.1[Lọc ngày BC nhập xuất tồn],1,M.1[Tên sản phẩm],C63))</f>
        <v/>
      </c>
      <c r="J63" s="17" t="str">
        <f>IF(C63="","",SUMIFS(B.2[Số lượng (ĐVT Chuẩn)],B.2[Lọc ngày BC nhập xuất tồn],1,B.2[Tên sản phẩm],C63)+SUMIFS(B.2[SL xuất tặng/KM],B.2[Lọc ngày BC nhập xuất tồn],1,B.2[Tên sản phẩm],C63))</f>
        <v/>
      </c>
      <c r="K63" s="17" t="str">
        <f t="shared" si="6"/>
        <v/>
      </c>
      <c r="L63" s="60" t="str">
        <f t="shared" si="7"/>
        <v/>
      </c>
      <c r="M63" s="21" t="str">
        <f t="shared" si="8"/>
        <v/>
      </c>
      <c r="N63" s="21" t="str">
        <f t="shared" si="9"/>
        <v/>
      </c>
      <c r="O63" s="37" t="str">
        <f>IF(C63="","",SUMIFS(B.2[Doanh thu],B.2[Lọc ngày BC nhập xuất tồn],1,B.2[Tên sản phẩm],C63))</f>
        <v/>
      </c>
      <c r="P63" s="37" t="str">
        <f t="shared" si="10"/>
        <v/>
      </c>
      <c r="Q63" s="2"/>
    </row>
    <row r="64" spans="2:17" ht="27.75" customHeight="1" x14ac:dyDescent="0.2">
      <c r="B64" s="7" t="str">
        <f t="shared" si="5"/>
        <v/>
      </c>
      <c r="C64" s="11" t="str">
        <f>IF('Danh Sách Sản Phẩm'!C62="","",'Danh Sách Sản Phẩm'!C62)</f>
        <v/>
      </c>
      <c r="D64" s="7" t="str">
        <f>IF('Danh Sách Sản Phẩm'!D62="","",'Danh Sách Sản Phẩm'!D62)</f>
        <v/>
      </c>
      <c r="E64" s="7" t="str">
        <f>IF('Danh Sách Sản Phẩm'!E62="","",'Danh Sách Sản Phẩm'!E62)</f>
        <v/>
      </c>
      <c r="F64" s="17" t="str">
        <f>IF(C64="","",SUM('Danh Sách Sản Phẩm'!I62)+SUMIFS(M.1[Số lượng],M.1[Lọc ngày BC nhập xuất tồn],0,M.1[Tên sản phẩm],C64)+SUMIFS(M.1[SL được tặng/KM],M.1[Lọc ngày BC nhập xuất tồn],0,M.1[Tên sản phẩm],C64)-SUMIFS(B.2[Số lượng (ĐVT Chuẩn)],B.2[Lọc ngày BC nhập xuất tồn],0,B.2[Tên sản phẩm],C64)-SUMIFS(B.2[SL xuất tặng/KM],B.2[Lọc ngày BC nhập xuất tồn],0,B.2[Tên sản phẩm],C64))</f>
        <v/>
      </c>
      <c r="G64" s="17" t="str">
        <f>IF(C64="","",IF(F64=0,0,SUM('Danh Sách Sản Phẩm'!J62)+SUMIFS(M.1[Giá nhập
thực tế],M.1[Lọc ngày BC nhập xuất tồn],0,M.1[Tên sản phẩm],C64)-(SUM('Danh Sách Sản Phẩm'!J62)+SUMIFS(M.1[Giá nhập
thực tế],M.1[Lọc ngày BC nhập xuất tồn],0,M.1[Tên sản phẩm],C64))/(SUM('Danh Sách Sản Phẩm'!I62)+SUMIFS(M.1[Số lượng],M.1[Lọc ngày BC nhập xuất tồn],0,M.1[Tên sản phẩm],C64)+SUMIFS(M.1[SL được tặng/KM],M.1[Lọc ngày BC nhập xuất tồn],0,M.1[Tên sản phẩm],C64))*(SUMIFS(B.2[Số lượng (ĐVT Chuẩn)],B.2[Lọc ngày BC nhập xuất tồn],0,B.2[Tên sản phẩm],C64)+SUMIFS(B.2[SL xuất tặng/KM],B.2[Lọc ngày BC nhập xuất tồn],0,B.2[Tên sản phẩm],C64))))</f>
        <v/>
      </c>
      <c r="H64" s="21" t="str">
        <f>IF(C64="","",SUMIFS(M.1[Số lượng],M.1[Lọc ngày BC nhập xuất tồn],1,M.1[Tên sản phẩm],C64)+SUMIFS(M.1[SL được tặng/KM],M.1[Lọc ngày BC nhập xuất tồn],1,M.1[Tên sản phẩm],C64))</f>
        <v/>
      </c>
      <c r="I64" s="21" t="str">
        <f>IF(C64="","",SUMIFS(M.1[Giá nhập
thực tế],M.1[Lọc ngày BC nhập xuất tồn],1,M.1[Tên sản phẩm],C64))</f>
        <v/>
      </c>
      <c r="J64" s="17" t="str">
        <f>IF(C64="","",SUMIFS(B.2[Số lượng (ĐVT Chuẩn)],B.2[Lọc ngày BC nhập xuất tồn],1,B.2[Tên sản phẩm],C64)+SUMIFS(B.2[SL xuất tặng/KM],B.2[Lọc ngày BC nhập xuất tồn],1,B.2[Tên sản phẩm],C64))</f>
        <v/>
      </c>
      <c r="K64" s="17" t="str">
        <f t="shared" si="6"/>
        <v/>
      </c>
      <c r="L64" s="60" t="str">
        <f t="shared" si="7"/>
        <v/>
      </c>
      <c r="M64" s="21" t="str">
        <f t="shared" si="8"/>
        <v/>
      </c>
      <c r="N64" s="21" t="str">
        <f t="shared" si="9"/>
        <v/>
      </c>
      <c r="O64" s="37" t="str">
        <f>IF(C64="","",SUMIFS(B.2[Doanh thu],B.2[Lọc ngày BC nhập xuất tồn],1,B.2[Tên sản phẩm],C64))</f>
        <v/>
      </c>
      <c r="P64" s="37" t="str">
        <f t="shared" si="10"/>
        <v/>
      </c>
      <c r="Q64" s="2"/>
    </row>
    <row r="65" spans="2:17" ht="27.75" customHeight="1" x14ac:dyDescent="0.2">
      <c r="B65" s="7" t="str">
        <f t="shared" si="5"/>
        <v/>
      </c>
      <c r="C65" s="11" t="str">
        <f>IF('Danh Sách Sản Phẩm'!C63="","",'Danh Sách Sản Phẩm'!C63)</f>
        <v/>
      </c>
      <c r="D65" s="7" t="str">
        <f>IF('Danh Sách Sản Phẩm'!D63="","",'Danh Sách Sản Phẩm'!D63)</f>
        <v/>
      </c>
      <c r="E65" s="7" t="str">
        <f>IF('Danh Sách Sản Phẩm'!E63="","",'Danh Sách Sản Phẩm'!E63)</f>
        <v/>
      </c>
      <c r="F65" s="17" t="str">
        <f>IF(C65="","",SUM('Danh Sách Sản Phẩm'!I63)+SUMIFS(M.1[Số lượng],M.1[Lọc ngày BC nhập xuất tồn],0,M.1[Tên sản phẩm],C65)+SUMIFS(M.1[SL được tặng/KM],M.1[Lọc ngày BC nhập xuất tồn],0,M.1[Tên sản phẩm],C65)-SUMIFS(B.2[Số lượng (ĐVT Chuẩn)],B.2[Lọc ngày BC nhập xuất tồn],0,B.2[Tên sản phẩm],C65)-SUMIFS(B.2[SL xuất tặng/KM],B.2[Lọc ngày BC nhập xuất tồn],0,B.2[Tên sản phẩm],C65))</f>
        <v/>
      </c>
      <c r="G65" s="17" t="str">
        <f>IF(C65="","",IF(F65=0,0,SUM('Danh Sách Sản Phẩm'!J63)+SUMIFS(M.1[Giá nhập
thực tế],M.1[Lọc ngày BC nhập xuất tồn],0,M.1[Tên sản phẩm],C65)-(SUM('Danh Sách Sản Phẩm'!J63)+SUMIFS(M.1[Giá nhập
thực tế],M.1[Lọc ngày BC nhập xuất tồn],0,M.1[Tên sản phẩm],C65))/(SUM('Danh Sách Sản Phẩm'!I63)+SUMIFS(M.1[Số lượng],M.1[Lọc ngày BC nhập xuất tồn],0,M.1[Tên sản phẩm],C65)+SUMIFS(M.1[SL được tặng/KM],M.1[Lọc ngày BC nhập xuất tồn],0,M.1[Tên sản phẩm],C65))*(SUMIFS(B.2[Số lượng (ĐVT Chuẩn)],B.2[Lọc ngày BC nhập xuất tồn],0,B.2[Tên sản phẩm],C65)+SUMIFS(B.2[SL xuất tặng/KM],B.2[Lọc ngày BC nhập xuất tồn],0,B.2[Tên sản phẩm],C65))))</f>
        <v/>
      </c>
      <c r="H65" s="21" t="str">
        <f>IF(C65="","",SUMIFS(M.1[Số lượng],M.1[Lọc ngày BC nhập xuất tồn],1,M.1[Tên sản phẩm],C65)+SUMIFS(M.1[SL được tặng/KM],M.1[Lọc ngày BC nhập xuất tồn],1,M.1[Tên sản phẩm],C65))</f>
        <v/>
      </c>
      <c r="I65" s="21" t="str">
        <f>IF(C65="","",SUMIFS(M.1[Giá nhập
thực tế],M.1[Lọc ngày BC nhập xuất tồn],1,M.1[Tên sản phẩm],C65))</f>
        <v/>
      </c>
      <c r="J65" s="17" t="str">
        <f>IF(C65="","",SUMIFS(B.2[Số lượng (ĐVT Chuẩn)],B.2[Lọc ngày BC nhập xuất tồn],1,B.2[Tên sản phẩm],C65)+SUMIFS(B.2[SL xuất tặng/KM],B.2[Lọc ngày BC nhập xuất tồn],1,B.2[Tên sản phẩm],C65))</f>
        <v/>
      </c>
      <c r="K65" s="17" t="str">
        <f t="shared" si="6"/>
        <v/>
      </c>
      <c r="L65" s="60" t="str">
        <f t="shared" si="7"/>
        <v/>
      </c>
      <c r="M65" s="21" t="str">
        <f t="shared" si="8"/>
        <v/>
      </c>
      <c r="N65" s="21" t="str">
        <f t="shared" si="9"/>
        <v/>
      </c>
      <c r="O65" s="37" t="str">
        <f>IF(C65="","",SUMIFS(B.2[Doanh thu],B.2[Lọc ngày BC nhập xuất tồn],1,B.2[Tên sản phẩm],C65))</f>
        <v/>
      </c>
      <c r="P65" s="37" t="str">
        <f t="shared" si="10"/>
        <v/>
      </c>
      <c r="Q65" s="2"/>
    </row>
    <row r="66" spans="2:17" ht="27.75" customHeight="1" x14ac:dyDescent="0.2">
      <c r="B66" s="7" t="str">
        <f t="shared" si="5"/>
        <v/>
      </c>
      <c r="C66" s="11" t="str">
        <f>IF('Danh Sách Sản Phẩm'!C64="","",'Danh Sách Sản Phẩm'!C64)</f>
        <v/>
      </c>
      <c r="D66" s="7" t="str">
        <f>IF('Danh Sách Sản Phẩm'!D64="","",'Danh Sách Sản Phẩm'!D64)</f>
        <v/>
      </c>
      <c r="E66" s="7" t="str">
        <f>IF('Danh Sách Sản Phẩm'!E64="","",'Danh Sách Sản Phẩm'!E64)</f>
        <v/>
      </c>
      <c r="F66" s="17" t="str">
        <f>IF(C66="","",SUM('Danh Sách Sản Phẩm'!I64)+SUMIFS(M.1[Số lượng],M.1[Lọc ngày BC nhập xuất tồn],0,M.1[Tên sản phẩm],C66)+SUMIFS(M.1[SL được tặng/KM],M.1[Lọc ngày BC nhập xuất tồn],0,M.1[Tên sản phẩm],C66)-SUMIFS(B.2[Số lượng (ĐVT Chuẩn)],B.2[Lọc ngày BC nhập xuất tồn],0,B.2[Tên sản phẩm],C66)-SUMIFS(B.2[SL xuất tặng/KM],B.2[Lọc ngày BC nhập xuất tồn],0,B.2[Tên sản phẩm],C66))</f>
        <v/>
      </c>
      <c r="G66" s="17" t="str">
        <f>IF(C66="","",IF(F66=0,0,SUM('Danh Sách Sản Phẩm'!J64)+SUMIFS(M.1[Giá nhập
thực tế],M.1[Lọc ngày BC nhập xuất tồn],0,M.1[Tên sản phẩm],C66)-(SUM('Danh Sách Sản Phẩm'!J64)+SUMIFS(M.1[Giá nhập
thực tế],M.1[Lọc ngày BC nhập xuất tồn],0,M.1[Tên sản phẩm],C66))/(SUM('Danh Sách Sản Phẩm'!I64)+SUMIFS(M.1[Số lượng],M.1[Lọc ngày BC nhập xuất tồn],0,M.1[Tên sản phẩm],C66)+SUMIFS(M.1[SL được tặng/KM],M.1[Lọc ngày BC nhập xuất tồn],0,M.1[Tên sản phẩm],C66))*(SUMIFS(B.2[Số lượng (ĐVT Chuẩn)],B.2[Lọc ngày BC nhập xuất tồn],0,B.2[Tên sản phẩm],C66)+SUMIFS(B.2[SL xuất tặng/KM],B.2[Lọc ngày BC nhập xuất tồn],0,B.2[Tên sản phẩm],C66))))</f>
        <v/>
      </c>
      <c r="H66" s="21" t="str">
        <f>IF(C66="","",SUMIFS(M.1[Số lượng],M.1[Lọc ngày BC nhập xuất tồn],1,M.1[Tên sản phẩm],C66)+SUMIFS(M.1[SL được tặng/KM],M.1[Lọc ngày BC nhập xuất tồn],1,M.1[Tên sản phẩm],C66))</f>
        <v/>
      </c>
      <c r="I66" s="21" t="str">
        <f>IF(C66="","",SUMIFS(M.1[Giá nhập
thực tế],M.1[Lọc ngày BC nhập xuất tồn],1,M.1[Tên sản phẩm],C66))</f>
        <v/>
      </c>
      <c r="J66" s="17" t="str">
        <f>IF(C66="","",SUMIFS(B.2[Số lượng (ĐVT Chuẩn)],B.2[Lọc ngày BC nhập xuất tồn],1,B.2[Tên sản phẩm],C66)+SUMIFS(B.2[SL xuất tặng/KM],B.2[Lọc ngày BC nhập xuất tồn],1,B.2[Tên sản phẩm],C66))</f>
        <v/>
      </c>
      <c r="K66" s="17" t="str">
        <f t="shared" si="6"/>
        <v/>
      </c>
      <c r="L66" s="60" t="str">
        <f t="shared" si="7"/>
        <v/>
      </c>
      <c r="M66" s="21" t="str">
        <f t="shared" si="8"/>
        <v/>
      </c>
      <c r="N66" s="21" t="str">
        <f t="shared" si="9"/>
        <v/>
      </c>
      <c r="O66" s="37" t="str">
        <f>IF(C66="","",SUMIFS(B.2[Doanh thu],B.2[Lọc ngày BC nhập xuất tồn],1,B.2[Tên sản phẩm],C66))</f>
        <v/>
      </c>
      <c r="P66" s="37" t="str">
        <f t="shared" si="10"/>
        <v/>
      </c>
      <c r="Q66" s="2"/>
    </row>
    <row r="67" spans="2:17" ht="27.75" customHeight="1" x14ac:dyDescent="0.2">
      <c r="B67" s="7" t="str">
        <f t="shared" si="5"/>
        <v/>
      </c>
      <c r="C67" s="11" t="str">
        <f>IF('Danh Sách Sản Phẩm'!C65="","",'Danh Sách Sản Phẩm'!C65)</f>
        <v/>
      </c>
      <c r="D67" s="7" t="str">
        <f>IF('Danh Sách Sản Phẩm'!D65="","",'Danh Sách Sản Phẩm'!D65)</f>
        <v/>
      </c>
      <c r="E67" s="7" t="str">
        <f>IF('Danh Sách Sản Phẩm'!E65="","",'Danh Sách Sản Phẩm'!E65)</f>
        <v/>
      </c>
      <c r="F67" s="17" t="str">
        <f>IF(C67="","",SUM('Danh Sách Sản Phẩm'!I65)+SUMIFS(M.1[Số lượng],M.1[Lọc ngày BC nhập xuất tồn],0,M.1[Tên sản phẩm],C67)+SUMIFS(M.1[SL được tặng/KM],M.1[Lọc ngày BC nhập xuất tồn],0,M.1[Tên sản phẩm],C67)-SUMIFS(B.2[Số lượng (ĐVT Chuẩn)],B.2[Lọc ngày BC nhập xuất tồn],0,B.2[Tên sản phẩm],C67)-SUMIFS(B.2[SL xuất tặng/KM],B.2[Lọc ngày BC nhập xuất tồn],0,B.2[Tên sản phẩm],C67))</f>
        <v/>
      </c>
      <c r="G67" s="17" t="str">
        <f>IF(C67="","",IF(F67=0,0,SUM('Danh Sách Sản Phẩm'!J65)+SUMIFS(M.1[Giá nhập
thực tế],M.1[Lọc ngày BC nhập xuất tồn],0,M.1[Tên sản phẩm],C67)-(SUM('Danh Sách Sản Phẩm'!J65)+SUMIFS(M.1[Giá nhập
thực tế],M.1[Lọc ngày BC nhập xuất tồn],0,M.1[Tên sản phẩm],C67))/(SUM('Danh Sách Sản Phẩm'!I65)+SUMIFS(M.1[Số lượng],M.1[Lọc ngày BC nhập xuất tồn],0,M.1[Tên sản phẩm],C67)+SUMIFS(M.1[SL được tặng/KM],M.1[Lọc ngày BC nhập xuất tồn],0,M.1[Tên sản phẩm],C67))*(SUMIFS(B.2[Số lượng (ĐVT Chuẩn)],B.2[Lọc ngày BC nhập xuất tồn],0,B.2[Tên sản phẩm],C67)+SUMIFS(B.2[SL xuất tặng/KM],B.2[Lọc ngày BC nhập xuất tồn],0,B.2[Tên sản phẩm],C67))))</f>
        <v/>
      </c>
      <c r="H67" s="21" t="str">
        <f>IF(C67="","",SUMIFS(M.1[Số lượng],M.1[Lọc ngày BC nhập xuất tồn],1,M.1[Tên sản phẩm],C67)+SUMIFS(M.1[SL được tặng/KM],M.1[Lọc ngày BC nhập xuất tồn],1,M.1[Tên sản phẩm],C67))</f>
        <v/>
      </c>
      <c r="I67" s="21" t="str">
        <f>IF(C67="","",SUMIFS(M.1[Giá nhập
thực tế],M.1[Lọc ngày BC nhập xuất tồn],1,M.1[Tên sản phẩm],C67))</f>
        <v/>
      </c>
      <c r="J67" s="17" t="str">
        <f>IF(C67="","",SUMIFS(B.2[Số lượng (ĐVT Chuẩn)],B.2[Lọc ngày BC nhập xuất tồn],1,B.2[Tên sản phẩm],C67)+SUMIFS(B.2[SL xuất tặng/KM],B.2[Lọc ngày BC nhập xuất tồn],1,B.2[Tên sản phẩm],C67))</f>
        <v/>
      </c>
      <c r="K67" s="17" t="str">
        <f t="shared" si="6"/>
        <v/>
      </c>
      <c r="L67" s="60" t="str">
        <f t="shared" si="7"/>
        <v/>
      </c>
      <c r="M67" s="21" t="str">
        <f t="shared" si="8"/>
        <v/>
      </c>
      <c r="N67" s="21" t="str">
        <f t="shared" si="9"/>
        <v/>
      </c>
      <c r="O67" s="37" t="str">
        <f>IF(C67="","",SUMIFS(B.2[Doanh thu],B.2[Lọc ngày BC nhập xuất tồn],1,B.2[Tên sản phẩm],C67))</f>
        <v/>
      </c>
      <c r="P67" s="37" t="str">
        <f t="shared" si="10"/>
        <v/>
      </c>
      <c r="Q67" s="2"/>
    </row>
    <row r="68" spans="2:17" ht="27.75" customHeight="1" x14ac:dyDescent="0.2">
      <c r="B68" s="7" t="str">
        <f t="shared" si="5"/>
        <v/>
      </c>
      <c r="C68" s="11" t="str">
        <f>IF('Danh Sách Sản Phẩm'!C66="","",'Danh Sách Sản Phẩm'!C66)</f>
        <v/>
      </c>
      <c r="D68" s="7" t="str">
        <f>IF('Danh Sách Sản Phẩm'!D66="","",'Danh Sách Sản Phẩm'!D66)</f>
        <v/>
      </c>
      <c r="E68" s="7" t="str">
        <f>IF('Danh Sách Sản Phẩm'!E66="","",'Danh Sách Sản Phẩm'!E66)</f>
        <v/>
      </c>
      <c r="F68" s="17" t="str">
        <f>IF(C68="","",SUM('Danh Sách Sản Phẩm'!I66)+SUMIFS(M.1[Số lượng],M.1[Lọc ngày BC nhập xuất tồn],0,M.1[Tên sản phẩm],C68)+SUMIFS(M.1[SL được tặng/KM],M.1[Lọc ngày BC nhập xuất tồn],0,M.1[Tên sản phẩm],C68)-SUMIFS(B.2[Số lượng (ĐVT Chuẩn)],B.2[Lọc ngày BC nhập xuất tồn],0,B.2[Tên sản phẩm],C68)-SUMIFS(B.2[SL xuất tặng/KM],B.2[Lọc ngày BC nhập xuất tồn],0,B.2[Tên sản phẩm],C68))</f>
        <v/>
      </c>
      <c r="G68" s="17" t="str">
        <f>IF(C68="","",IF(F68=0,0,SUM('Danh Sách Sản Phẩm'!J66)+SUMIFS(M.1[Giá nhập
thực tế],M.1[Lọc ngày BC nhập xuất tồn],0,M.1[Tên sản phẩm],C68)-(SUM('Danh Sách Sản Phẩm'!J66)+SUMIFS(M.1[Giá nhập
thực tế],M.1[Lọc ngày BC nhập xuất tồn],0,M.1[Tên sản phẩm],C68))/(SUM('Danh Sách Sản Phẩm'!I66)+SUMIFS(M.1[Số lượng],M.1[Lọc ngày BC nhập xuất tồn],0,M.1[Tên sản phẩm],C68)+SUMIFS(M.1[SL được tặng/KM],M.1[Lọc ngày BC nhập xuất tồn],0,M.1[Tên sản phẩm],C68))*(SUMIFS(B.2[Số lượng (ĐVT Chuẩn)],B.2[Lọc ngày BC nhập xuất tồn],0,B.2[Tên sản phẩm],C68)+SUMIFS(B.2[SL xuất tặng/KM],B.2[Lọc ngày BC nhập xuất tồn],0,B.2[Tên sản phẩm],C68))))</f>
        <v/>
      </c>
      <c r="H68" s="21" t="str">
        <f>IF(C68="","",SUMIFS(M.1[Số lượng],M.1[Lọc ngày BC nhập xuất tồn],1,M.1[Tên sản phẩm],C68)+SUMIFS(M.1[SL được tặng/KM],M.1[Lọc ngày BC nhập xuất tồn],1,M.1[Tên sản phẩm],C68))</f>
        <v/>
      </c>
      <c r="I68" s="21" t="str">
        <f>IF(C68="","",SUMIFS(M.1[Giá nhập
thực tế],M.1[Lọc ngày BC nhập xuất tồn],1,M.1[Tên sản phẩm],C68))</f>
        <v/>
      </c>
      <c r="J68" s="17" t="str">
        <f>IF(C68="","",SUMIFS(B.2[Số lượng (ĐVT Chuẩn)],B.2[Lọc ngày BC nhập xuất tồn],1,B.2[Tên sản phẩm],C68)+SUMIFS(B.2[SL xuất tặng/KM],B.2[Lọc ngày BC nhập xuất tồn],1,B.2[Tên sản phẩm],C68))</f>
        <v/>
      </c>
      <c r="K68" s="17" t="str">
        <f t="shared" si="6"/>
        <v/>
      </c>
      <c r="L68" s="60" t="str">
        <f t="shared" si="7"/>
        <v/>
      </c>
      <c r="M68" s="21" t="str">
        <f t="shared" si="8"/>
        <v/>
      </c>
      <c r="N68" s="21" t="str">
        <f t="shared" si="9"/>
        <v/>
      </c>
      <c r="O68" s="37" t="str">
        <f>IF(C68="","",SUMIFS(B.2[Doanh thu],B.2[Lọc ngày BC nhập xuất tồn],1,B.2[Tên sản phẩm],C68))</f>
        <v/>
      </c>
      <c r="P68" s="37" t="str">
        <f t="shared" si="10"/>
        <v/>
      </c>
      <c r="Q68" s="2"/>
    </row>
    <row r="69" spans="2:17" ht="27.75" customHeight="1" x14ac:dyDescent="0.2">
      <c r="B69" s="7" t="str">
        <f t="shared" si="5"/>
        <v/>
      </c>
      <c r="C69" s="11" t="str">
        <f>IF('Danh Sách Sản Phẩm'!C67="","",'Danh Sách Sản Phẩm'!C67)</f>
        <v/>
      </c>
      <c r="D69" s="7" t="str">
        <f>IF('Danh Sách Sản Phẩm'!D67="","",'Danh Sách Sản Phẩm'!D67)</f>
        <v/>
      </c>
      <c r="E69" s="7" t="str">
        <f>IF('Danh Sách Sản Phẩm'!E67="","",'Danh Sách Sản Phẩm'!E67)</f>
        <v/>
      </c>
      <c r="F69" s="17" t="str">
        <f>IF(C69="","",SUM('Danh Sách Sản Phẩm'!I67)+SUMIFS(M.1[Số lượng],M.1[Lọc ngày BC nhập xuất tồn],0,M.1[Tên sản phẩm],C69)+SUMIFS(M.1[SL được tặng/KM],M.1[Lọc ngày BC nhập xuất tồn],0,M.1[Tên sản phẩm],C69)-SUMIFS(B.2[Số lượng (ĐVT Chuẩn)],B.2[Lọc ngày BC nhập xuất tồn],0,B.2[Tên sản phẩm],C69)-SUMIFS(B.2[SL xuất tặng/KM],B.2[Lọc ngày BC nhập xuất tồn],0,B.2[Tên sản phẩm],C69))</f>
        <v/>
      </c>
      <c r="G69" s="17" t="str">
        <f>IF(C69="","",IF(F69=0,0,SUM('Danh Sách Sản Phẩm'!J67)+SUMIFS(M.1[Giá nhập
thực tế],M.1[Lọc ngày BC nhập xuất tồn],0,M.1[Tên sản phẩm],C69)-(SUM('Danh Sách Sản Phẩm'!J67)+SUMIFS(M.1[Giá nhập
thực tế],M.1[Lọc ngày BC nhập xuất tồn],0,M.1[Tên sản phẩm],C69))/(SUM('Danh Sách Sản Phẩm'!I67)+SUMIFS(M.1[Số lượng],M.1[Lọc ngày BC nhập xuất tồn],0,M.1[Tên sản phẩm],C69)+SUMIFS(M.1[SL được tặng/KM],M.1[Lọc ngày BC nhập xuất tồn],0,M.1[Tên sản phẩm],C69))*(SUMIFS(B.2[Số lượng (ĐVT Chuẩn)],B.2[Lọc ngày BC nhập xuất tồn],0,B.2[Tên sản phẩm],C69)+SUMIFS(B.2[SL xuất tặng/KM],B.2[Lọc ngày BC nhập xuất tồn],0,B.2[Tên sản phẩm],C69))))</f>
        <v/>
      </c>
      <c r="H69" s="21" t="str">
        <f>IF(C69="","",SUMIFS(M.1[Số lượng],M.1[Lọc ngày BC nhập xuất tồn],1,M.1[Tên sản phẩm],C69)+SUMIFS(M.1[SL được tặng/KM],M.1[Lọc ngày BC nhập xuất tồn],1,M.1[Tên sản phẩm],C69))</f>
        <v/>
      </c>
      <c r="I69" s="21" t="str">
        <f>IF(C69="","",SUMIFS(M.1[Giá nhập
thực tế],M.1[Lọc ngày BC nhập xuất tồn],1,M.1[Tên sản phẩm],C69))</f>
        <v/>
      </c>
      <c r="J69" s="17" t="str">
        <f>IF(C69="","",SUMIFS(B.2[Số lượng (ĐVT Chuẩn)],B.2[Lọc ngày BC nhập xuất tồn],1,B.2[Tên sản phẩm],C69)+SUMIFS(B.2[SL xuất tặng/KM],B.2[Lọc ngày BC nhập xuất tồn],1,B.2[Tên sản phẩm],C69))</f>
        <v/>
      </c>
      <c r="K69" s="17" t="str">
        <f t="shared" si="6"/>
        <v/>
      </c>
      <c r="L69" s="60" t="str">
        <f t="shared" si="7"/>
        <v/>
      </c>
      <c r="M69" s="21" t="str">
        <f t="shared" si="8"/>
        <v/>
      </c>
      <c r="N69" s="21" t="str">
        <f t="shared" si="9"/>
        <v/>
      </c>
      <c r="O69" s="37" t="str">
        <f>IF(C69="","",SUMIFS(B.2[Doanh thu],B.2[Lọc ngày BC nhập xuất tồn],1,B.2[Tên sản phẩm],C69))</f>
        <v/>
      </c>
      <c r="P69" s="37" t="str">
        <f t="shared" si="10"/>
        <v/>
      </c>
      <c r="Q69" s="2"/>
    </row>
    <row r="70" spans="2:17" ht="27.75" customHeight="1" x14ac:dyDescent="0.2">
      <c r="B70" s="7" t="str">
        <f t="shared" si="5"/>
        <v/>
      </c>
      <c r="C70" s="11" t="str">
        <f>IF('Danh Sách Sản Phẩm'!C68="","",'Danh Sách Sản Phẩm'!C68)</f>
        <v/>
      </c>
      <c r="D70" s="7" t="str">
        <f>IF('Danh Sách Sản Phẩm'!D68="","",'Danh Sách Sản Phẩm'!D68)</f>
        <v/>
      </c>
      <c r="E70" s="7" t="str">
        <f>IF('Danh Sách Sản Phẩm'!E68="","",'Danh Sách Sản Phẩm'!E68)</f>
        <v/>
      </c>
      <c r="F70" s="17" t="str">
        <f>IF(C70="","",SUM('Danh Sách Sản Phẩm'!I68)+SUMIFS(M.1[Số lượng],M.1[Lọc ngày BC nhập xuất tồn],0,M.1[Tên sản phẩm],C70)+SUMIFS(M.1[SL được tặng/KM],M.1[Lọc ngày BC nhập xuất tồn],0,M.1[Tên sản phẩm],C70)-SUMIFS(B.2[Số lượng (ĐVT Chuẩn)],B.2[Lọc ngày BC nhập xuất tồn],0,B.2[Tên sản phẩm],C70)-SUMIFS(B.2[SL xuất tặng/KM],B.2[Lọc ngày BC nhập xuất tồn],0,B.2[Tên sản phẩm],C70))</f>
        <v/>
      </c>
      <c r="G70" s="17" t="str">
        <f>IF(C70="","",IF(F70=0,0,SUM('Danh Sách Sản Phẩm'!J68)+SUMIFS(M.1[Giá nhập
thực tế],M.1[Lọc ngày BC nhập xuất tồn],0,M.1[Tên sản phẩm],C70)-(SUM('Danh Sách Sản Phẩm'!J68)+SUMIFS(M.1[Giá nhập
thực tế],M.1[Lọc ngày BC nhập xuất tồn],0,M.1[Tên sản phẩm],C70))/(SUM('Danh Sách Sản Phẩm'!I68)+SUMIFS(M.1[Số lượng],M.1[Lọc ngày BC nhập xuất tồn],0,M.1[Tên sản phẩm],C70)+SUMIFS(M.1[SL được tặng/KM],M.1[Lọc ngày BC nhập xuất tồn],0,M.1[Tên sản phẩm],C70))*(SUMIFS(B.2[Số lượng (ĐVT Chuẩn)],B.2[Lọc ngày BC nhập xuất tồn],0,B.2[Tên sản phẩm],C70)+SUMIFS(B.2[SL xuất tặng/KM],B.2[Lọc ngày BC nhập xuất tồn],0,B.2[Tên sản phẩm],C70))))</f>
        <v/>
      </c>
      <c r="H70" s="21" t="str">
        <f>IF(C70="","",SUMIFS(M.1[Số lượng],M.1[Lọc ngày BC nhập xuất tồn],1,M.1[Tên sản phẩm],C70)+SUMIFS(M.1[SL được tặng/KM],M.1[Lọc ngày BC nhập xuất tồn],1,M.1[Tên sản phẩm],C70))</f>
        <v/>
      </c>
      <c r="I70" s="21" t="str">
        <f>IF(C70="","",SUMIFS(M.1[Giá nhập
thực tế],M.1[Lọc ngày BC nhập xuất tồn],1,M.1[Tên sản phẩm],C70))</f>
        <v/>
      </c>
      <c r="J70" s="17" t="str">
        <f>IF(C70="","",SUMIFS(B.2[Số lượng (ĐVT Chuẩn)],B.2[Lọc ngày BC nhập xuất tồn],1,B.2[Tên sản phẩm],C70)+SUMIFS(B.2[SL xuất tặng/KM],B.2[Lọc ngày BC nhập xuất tồn],1,B.2[Tên sản phẩm],C70))</f>
        <v/>
      </c>
      <c r="K70" s="17" t="str">
        <f t="shared" si="6"/>
        <v/>
      </c>
      <c r="L70" s="60" t="str">
        <f t="shared" si="7"/>
        <v/>
      </c>
      <c r="M70" s="21" t="str">
        <f t="shared" si="8"/>
        <v/>
      </c>
      <c r="N70" s="21" t="str">
        <f t="shared" si="9"/>
        <v/>
      </c>
      <c r="O70" s="37" t="str">
        <f>IF(C70="","",SUMIFS(B.2[Doanh thu],B.2[Lọc ngày BC nhập xuất tồn],1,B.2[Tên sản phẩm],C70))</f>
        <v/>
      </c>
      <c r="P70" s="37" t="str">
        <f t="shared" si="10"/>
        <v/>
      </c>
      <c r="Q70" s="2"/>
    </row>
    <row r="71" spans="2:17" ht="27.75" customHeight="1" x14ac:dyDescent="0.2">
      <c r="B71" s="7" t="str">
        <f t="shared" si="5"/>
        <v/>
      </c>
      <c r="C71" s="11" t="str">
        <f>IF('Danh Sách Sản Phẩm'!C69="","",'Danh Sách Sản Phẩm'!C69)</f>
        <v/>
      </c>
      <c r="D71" s="7" t="str">
        <f>IF('Danh Sách Sản Phẩm'!D69="","",'Danh Sách Sản Phẩm'!D69)</f>
        <v/>
      </c>
      <c r="E71" s="7" t="str">
        <f>IF('Danh Sách Sản Phẩm'!E69="","",'Danh Sách Sản Phẩm'!E69)</f>
        <v/>
      </c>
      <c r="F71" s="17" t="str">
        <f>IF(C71="","",SUM('Danh Sách Sản Phẩm'!I69)+SUMIFS(M.1[Số lượng],M.1[Lọc ngày BC nhập xuất tồn],0,M.1[Tên sản phẩm],C71)+SUMIFS(M.1[SL được tặng/KM],M.1[Lọc ngày BC nhập xuất tồn],0,M.1[Tên sản phẩm],C71)-SUMIFS(B.2[Số lượng (ĐVT Chuẩn)],B.2[Lọc ngày BC nhập xuất tồn],0,B.2[Tên sản phẩm],C71)-SUMIFS(B.2[SL xuất tặng/KM],B.2[Lọc ngày BC nhập xuất tồn],0,B.2[Tên sản phẩm],C71))</f>
        <v/>
      </c>
      <c r="G71" s="17" t="str">
        <f>IF(C71="","",IF(F71=0,0,SUM('Danh Sách Sản Phẩm'!J69)+SUMIFS(M.1[Giá nhập
thực tế],M.1[Lọc ngày BC nhập xuất tồn],0,M.1[Tên sản phẩm],C71)-(SUM('Danh Sách Sản Phẩm'!J69)+SUMIFS(M.1[Giá nhập
thực tế],M.1[Lọc ngày BC nhập xuất tồn],0,M.1[Tên sản phẩm],C71))/(SUM('Danh Sách Sản Phẩm'!I69)+SUMIFS(M.1[Số lượng],M.1[Lọc ngày BC nhập xuất tồn],0,M.1[Tên sản phẩm],C71)+SUMIFS(M.1[SL được tặng/KM],M.1[Lọc ngày BC nhập xuất tồn],0,M.1[Tên sản phẩm],C71))*(SUMIFS(B.2[Số lượng (ĐVT Chuẩn)],B.2[Lọc ngày BC nhập xuất tồn],0,B.2[Tên sản phẩm],C71)+SUMIFS(B.2[SL xuất tặng/KM],B.2[Lọc ngày BC nhập xuất tồn],0,B.2[Tên sản phẩm],C71))))</f>
        <v/>
      </c>
      <c r="H71" s="21" t="str">
        <f>IF(C71="","",SUMIFS(M.1[Số lượng],M.1[Lọc ngày BC nhập xuất tồn],1,M.1[Tên sản phẩm],C71)+SUMIFS(M.1[SL được tặng/KM],M.1[Lọc ngày BC nhập xuất tồn],1,M.1[Tên sản phẩm],C71))</f>
        <v/>
      </c>
      <c r="I71" s="21" t="str">
        <f>IF(C71="","",SUMIFS(M.1[Giá nhập
thực tế],M.1[Lọc ngày BC nhập xuất tồn],1,M.1[Tên sản phẩm],C71))</f>
        <v/>
      </c>
      <c r="J71" s="17" t="str">
        <f>IF(C71="","",SUMIFS(B.2[Số lượng (ĐVT Chuẩn)],B.2[Lọc ngày BC nhập xuất tồn],1,B.2[Tên sản phẩm],C71)+SUMIFS(B.2[SL xuất tặng/KM],B.2[Lọc ngày BC nhập xuất tồn],1,B.2[Tên sản phẩm],C71))</f>
        <v/>
      </c>
      <c r="K71" s="17" t="str">
        <f t="shared" si="6"/>
        <v/>
      </c>
      <c r="L71" s="60" t="str">
        <f t="shared" si="7"/>
        <v/>
      </c>
      <c r="M71" s="21" t="str">
        <f t="shared" si="8"/>
        <v/>
      </c>
      <c r="N71" s="21" t="str">
        <f t="shared" si="9"/>
        <v/>
      </c>
      <c r="O71" s="37" t="str">
        <f>IF(C71="","",SUMIFS(B.2[Doanh thu],B.2[Lọc ngày BC nhập xuất tồn],1,B.2[Tên sản phẩm],C71))</f>
        <v/>
      </c>
      <c r="P71" s="37" t="str">
        <f t="shared" si="10"/>
        <v/>
      </c>
      <c r="Q71" s="2"/>
    </row>
    <row r="72" spans="2:17" ht="27.75" customHeight="1" x14ac:dyDescent="0.2">
      <c r="B72" s="7" t="str">
        <f t="shared" ref="B72:B135" si="11">IF(C72="","",ROW(A72)-5)</f>
        <v/>
      </c>
      <c r="C72" s="11" t="str">
        <f>IF('Danh Sách Sản Phẩm'!C70="","",'Danh Sách Sản Phẩm'!C70)</f>
        <v/>
      </c>
      <c r="D72" s="7" t="str">
        <f>IF('Danh Sách Sản Phẩm'!D70="","",'Danh Sách Sản Phẩm'!D70)</f>
        <v/>
      </c>
      <c r="E72" s="7" t="str">
        <f>IF('Danh Sách Sản Phẩm'!E70="","",'Danh Sách Sản Phẩm'!E70)</f>
        <v/>
      </c>
      <c r="F72" s="17" t="str">
        <f>IF(C72="","",SUM('Danh Sách Sản Phẩm'!I70)+SUMIFS(M.1[Số lượng],M.1[Lọc ngày BC nhập xuất tồn],0,M.1[Tên sản phẩm],C72)+SUMIFS(M.1[SL được tặng/KM],M.1[Lọc ngày BC nhập xuất tồn],0,M.1[Tên sản phẩm],C72)-SUMIFS(B.2[Số lượng (ĐVT Chuẩn)],B.2[Lọc ngày BC nhập xuất tồn],0,B.2[Tên sản phẩm],C72)-SUMIFS(B.2[SL xuất tặng/KM],B.2[Lọc ngày BC nhập xuất tồn],0,B.2[Tên sản phẩm],C72))</f>
        <v/>
      </c>
      <c r="G72" s="17" t="str">
        <f>IF(C72="","",IF(F72=0,0,SUM('Danh Sách Sản Phẩm'!J70)+SUMIFS(M.1[Giá nhập
thực tế],M.1[Lọc ngày BC nhập xuất tồn],0,M.1[Tên sản phẩm],C72)-(SUM('Danh Sách Sản Phẩm'!J70)+SUMIFS(M.1[Giá nhập
thực tế],M.1[Lọc ngày BC nhập xuất tồn],0,M.1[Tên sản phẩm],C72))/(SUM('Danh Sách Sản Phẩm'!I70)+SUMIFS(M.1[Số lượng],M.1[Lọc ngày BC nhập xuất tồn],0,M.1[Tên sản phẩm],C72)+SUMIFS(M.1[SL được tặng/KM],M.1[Lọc ngày BC nhập xuất tồn],0,M.1[Tên sản phẩm],C72))*(SUMIFS(B.2[Số lượng (ĐVT Chuẩn)],B.2[Lọc ngày BC nhập xuất tồn],0,B.2[Tên sản phẩm],C72)+SUMIFS(B.2[SL xuất tặng/KM],B.2[Lọc ngày BC nhập xuất tồn],0,B.2[Tên sản phẩm],C72))))</f>
        <v/>
      </c>
      <c r="H72" s="21" t="str">
        <f>IF(C72="","",SUMIFS(M.1[Số lượng],M.1[Lọc ngày BC nhập xuất tồn],1,M.1[Tên sản phẩm],C72)+SUMIFS(M.1[SL được tặng/KM],M.1[Lọc ngày BC nhập xuất tồn],1,M.1[Tên sản phẩm],C72))</f>
        <v/>
      </c>
      <c r="I72" s="21" t="str">
        <f>IF(C72="","",SUMIFS(M.1[Giá nhập
thực tế],M.1[Lọc ngày BC nhập xuất tồn],1,M.1[Tên sản phẩm],C72))</f>
        <v/>
      </c>
      <c r="J72" s="17" t="str">
        <f>IF(C72="","",SUMIFS(B.2[Số lượng (ĐVT Chuẩn)],B.2[Lọc ngày BC nhập xuất tồn],1,B.2[Tên sản phẩm],C72)+SUMIFS(B.2[SL xuất tặng/KM],B.2[Lọc ngày BC nhập xuất tồn],1,B.2[Tên sản phẩm],C72))</f>
        <v/>
      </c>
      <c r="K72" s="17" t="str">
        <f t="shared" ref="K72:K135" si="12">IF(C72="","",J72*L72)</f>
        <v/>
      </c>
      <c r="L72" s="60" t="str">
        <f t="shared" ref="L72:L135" si="13">IF(C72="","",IF(AND(SUM(F72,H72)&lt;&gt;0,SUM(G72,I72)&lt;&gt;0),ROUND(SUM(G72,I72)/SUM(F72,H72),0),0))</f>
        <v/>
      </c>
      <c r="M72" s="21" t="str">
        <f t="shared" ref="M72:M135" si="14">IF(C72="","",SUM(F72,H72)-SUM(J72))</f>
        <v/>
      </c>
      <c r="N72" s="21" t="str">
        <f t="shared" ref="N72:N135" si="15">IF(C72="","",SUM(G72,I72)-SUM(K72))</f>
        <v/>
      </c>
      <c r="O72" s="37" t="str">
        <f>IF(C72="","",SUMIFS(B.2[Doanh thu],B.2[Lọc ngày BC nhập xuất tồn],1,B.2[Tên sản phẩm],C72))</f>
        <v/>
      </c>
      <c r="P72" s="37" t="str">
        <f t="shared" ref="P72:P135" si="16">IF(C72="","",O72-K72)</f>
        <v/>
      </c>
      <c r="Q72" s="2"/>
    </row>
    <row r="73" spans="2:17" ht="27.75" customHeight="1" x14ac:dyDescent="0.2">
      <c r="B73" s="7" t="str">
        <f t="shared" si="11"/>
        <v/>
      </c>
      <c r="C73" s="11" t="str">
        <f>IF('Danh Sách Sản Phẩm'!C71="","",'Danh Sách Sản Phẩm'!C71)</f>
        <v/>
      </c>
      <c r="D73" s="7" t="str">
        <f>IF('Danh Sách Sản Phẩm'!D71="","",'Danh Sách Sản Phẩm'!D71)</f>
        <v/>
      </c>
      <c r="E73" s="7" t="str">
        <f>IF('Danh Sách Sản Phẩm'!E71="","",'Danh Sách Sản Phẩm'!E71)</f>
        <v/>
      </c>
      <c r="F73" s="17" t="str">
        <f>IF(C73="","",SUM('Danh Sách Sản Phẩm'!I71)+SUMIFS(M.1[Số lượng],M.1[Lọc ngày BC nhập xuất tồn],0,M.1[Tên sản phẩm],C73)+SUMIFS(M.1[SL được tặng/KM],M.1[Lọc ngày BC nhập xuất tồn],0,M.1[Tên sản phẩm],C73)-SUMIFS(B.2[Số lượng (ĐVT Chuẩn)],B.2[Lọc ngày BC nhập xuất tồn],0,B.2[Tên sản phẩm],C73)-SUMIFS(B.2[SL xuất tặng/KM],B.2[Lọc ngày BC nhập xuất tồn],0,B.2[Tên sản phẩm],C73))</f>
        <v/>
      </c>
      <c r="G73" s="17" t="str">
        <f>IF(C73="","",IF(F73=0,0,SUM('Danh Sách Sản Phẩm'!J71)+SUMIFS(M.1[Giá nhập
thực tế],M.1[Lọc ngày BC nhập xuất tồn],0,M.1[Tên sản phẩm],C73)-(SUM('Danh Sách Sản Phẩm'!J71)+SUMIFS(M.1[Giá nhập
thực tế],M.1[Lọc ngày BC nhập xuất tồn],0,M.1[Tên sản phẩm],C73))/(SUM('Danh Sách Sản Phẩm'!I71)+SUMIFS(M.1[Số lượng],M.1[Lọc ngày BC nhập xuất tồn],0,M.1[Tên sản phẩm],C73)+SUMIFS(M.1[SL được tặng/KM],M.1[Lọc ngày BC nhập xuất tồn],0,M.1[Tên sản phẩm],C73))*(SUMIFS(B.2[Số lượng (ĐVT Chuẩn)],B.2[Lọc ngày BC nhập xuất tồn],0,B.2[Tên sản phẩm],C73)+SUMIFS(B.2[SL xuất tặng/KM],B.2[Lọc ngày BC nhập xuất tồn],0,B.2[Tên sản phẩm],C73))))</f>
        <v/>
      </c>
      <c r="H73" s="21" t="str">
        <f>IF(C73="","",SUMIFS(M.1[Số lượng],M.1[Lọc ngày BC nhập xuất tồn],1,M.1[Tên sản phẩm],C73)+SUMIFS(M.1[SL được tặng/KM],M.1[Lọc ngày BC nhập xuất tồn],1,M.1[Tên sản phẩm],C73))</f>
        <v/>
      </c>
      <c r="I73" s="21" t="str">
        <f>IF(C73="","",SUMIFS(M.1[Giá nhập
thực tế],M.1[Lọc ngày BC nhập xuất tồn],1,M.1[Tên sản phẩm],C73))</f>
        <v/>
      </c>
      <c r="J73" s="17" t="str">
        <f>IF(C73="","",SUMIFS(B.2[Số lượng (ĐVT Chuẩn)],B.2[Lọc ngày BC nhập xuất tồn],1,B.2[Tên sản phẩm],C73)+SUMIFS(B.2[SL xuất tặng/KM],B.2[Lọc ngày BC nhập xuất tồn],1,B.2[Tên sản phẩm],C73))</f>
        <v/>
      </c>
      <c r="K73" s="17" t="str">
        <f t="shared" si="12"/>
        <v/>
      </c>
      <c r="L73" s="60" t="str">
        <f t="shared" si="13"/>
        <v/>
      </c>
      <c r="M73" s="21" t="str">
        <f t="shared" si="14"/>
        <v/>
      </c>
      <c r="N73" s="21" t="str">
        <f t="shared" si="15"/>
        <v/>
      </c>
      <c r="O73" s="37" t="str">
        <f>IF(C73="","",SUMIFS(B.2[Doanh thu],B.2[Lọc ngày BC nhập xuất tồn],1,B.2[Tên sản phẩm],C73))</f>
        <v/>
      </c>
      <c r="P73" s="37" t="str">
        <f t="shared" si="16"/>
        <v/>
      </c>
      <c r="Q73" s="2"/>
    </row>
    <row r="74" spans="2:17" ht="27.75" customHeight="1" x14ac:dyDescent="0.2">
      <c r="B74" s="7" t="str">
        <f t="shared" si="11"/>
        <v/>
      </c>
      <c r="C74" s="11" t="str">
        <f>IF('Danh Sách Sản Phẩm'!C72="","",'Danh Sách Sản Phẩm'!C72)</f>
        <v/>
      </c>
      <c r="D74" s="7" t="str">
        <f>IF('Danh Sách Sản Phẩm'!D72="","",'Danh Sách Sản Phẩm'!D72)</f>
        <v/>
      </c>
      <c r="E74" s="7" t="str">
        <f>IF('Danh Sách Sản Phẩm'!E72="","",'Danh Sách Sản Phẩm'!E72)</f>
        <v/>
      </c>
      <c r="F74" s="17" t="str">
        <f>IF(C74="","",SUM('Danh Sách Sản Phẩm'!I72)+SUMIFS(M.1[Số lượng],M.1[Lọc ngày BC nhập xuất tồn],0,M.1[Tên sản phẩm],C74)+SUMIFS(M.1[SL được tặng/KM],M.1[Lọc ngày BC nhập xuất tồn],0,M.1[Tên sản phẩm],C74)-SUMIFS(B.2[Số lượng (ĐVT Chuẩn)],B.2[Lọc ngày BC nhập xuất tồn],0,B.2[Tên sản phẩm],C74)-SUMIFS(B.2[SL xuất tặng/KM],B.2[Lọc ngày BC nhập xuất tồn],0,B.2[Tên sản phẩm],C74))</f>
        <v/>
      </c>
      <c r="G74" s="17" t="str">
        <f>IF(C74="","",IF(F74=0,0,SUM('Danh Sách Sản Phẩm'!J72)+SUMIFS(M.1[Giá nhập
thực tế],M.1[Lọc ngày BC nhập xuất tồn],0,M.1[Tên sản phẩm],C74)-(SUM('Danh Sách Sản Phẩm'!J72)+SUMIFS(M.1[Giá nhập
thực tế],M.1[Lọc ngày BC nhập xuất tồn],0,M.1[Tên sản phẩm],C74))/(SUM('Danh Sách Sản Phẩm'!I72)+SUMIFS(M.1[Số lượng],M.1[Lọc ngày BC nhập xuất tồn],0,M.1[Tên sản phẩm],C74)+SUMIFS(M.1[SL được tặng/KM],M.1[Lọc ngày BC nhập xuất tồn],0,M.1[Tên sản phẩm],C74))*(SUMIFS(B.2[Số lượng (ĐVT Chuẩn)],B.2[Lọc ngày BC nhập xuất tồn],0,B.2[Tên sản phẩm],C74)+SUMIFS(B.2[SL xuất tặng/KM],B.2[Lọc ngày BC nhập xuất tồn],0,B.2[Tên sản phẩm],C74))))</f>
        <v/>
      </c>
      <c r="H74" s="21" t="str">
        <f>IF(C74="","",SUMIFS(M.1[Số lượng],M.1[Lọc ngày BC nhập xuất tồn],1,M.1[Tên sản phẩm],C74)+SUMIFS(M.1[SL được tặng/KM],M.1[Lọc ngày BC nhập xuất tồn],1,M.1[Tên sản phẩm],C74))</f>
        <v/>
      </c>
      <c r="I74" s="21" t="str">
        <f>IF(C74="","",SUMIFS(M.1[Giá nhập
thực tế],M.1[Lọc ngày BC nhập xuất tồn],1,M.1[Tên sản phẩm],C74))</f>
        <v/>
      </c>
      <c r="J74" s="17" t="str">
        <f>IF(C74="","",SUMIFS(B.2[Số lượng (ĐVT Chuẩn)],B.2[Lọc ngày BC nhập xuất tồn],1,B.2[Tên sản phẩm],C74)+SUMIFS(B.2[SL xuất tặng/KM],B.2[Lọc ngày BC nhập xuất tồn],1,B.2[Tên sản phẩm],C74))</f>
        <v/>
      </c>
      <c r="K74" s="17" t="str">
        <f t="shared" si="12"/>
        <v/>
      </c>
      <c r="L74" s="60" t="str">
        <f t="shared" si="13"/>
        <v/>
      </c>
      <c r="M74" s="21" t="str">
        <f t="shared" si="14"/>
        <v/>
      </c>
      <c r="N74" s="21" t="str">
        <f t="shared" si="15"/>
        <v/>
      </c>
      <c r="O74" s="37" t="str">
        <f>IF(C74="","",SUMIFS(B.2[Doanh thu],B.2[Lọc ngày BC nhập xuất tồn],1,B.2[Tên sản phẩm],C74))</f>
        <v/>
      </c>
      <c r="P74" s="37" t="str">
        <f t="shared" si="16"/>
        <v/>
      </c>
      <c r="Q74" s="2"/>
    </row>
    <row r="75" spans="2:17" ht="27.75" customHeight="1" x14ac:dyDescent="0.2">
      <c r="B75" s="7" t="str">
        <f t="shared" si="11"/>
        <v/>
      </c>
      <c r="C75" s="11" t="str">
        <f>IF('Danh Sách Sản Phẩm'!C73="","",'Danh Sách Sản Phẩm'!C73)</f>
        <v/>
      </c>
      <c r="D75" s="7" t="str">
        <f>IF('Danh Sách Sản Phẩm'!D73="","",'Danh Sách Sản Phẩm'!D73)</f>
        <v/>
      </c>
      <c r="E75" s="7" t="str">
        <f>IF('Danh Sách Sản Phẩm'!E73="","",'Danh Sách Sản Phẩm'!E73)</f>
        <v/>
      </c>
      <c r="F75" s="17" t="str">
        <f>IF(C75="","",SUM('Danh Sách Sản Phẩm'!I73)+SUMIFS(M.1[Số lượng],M.1[Lọc ngày BC nhập xuất tồn],0,M.1[Tên sản phẩm],C75)+SUMIFS(M.1[SL được tặng/KM],M.1[Lọc ngày BC nhập xuất tồn],0,M.1[Tên sản phẩm],C75)-SUMIFS(B.2[Số lượng (ĐVT Chuẩn)],B.2[Lọc ngày BC nhập xuất tồn],0,B.2[Tên sản phẩm],C75)-SUMIFS(B.2[SL xuất tặng/KM],B.2[Lọc ngày BC nhập xuất tồn],0,B.2[Tên sản phẩm],C75))</f>
        <v/>
      </c>
      <c r="G75" s="17" t="str">
        <f>IF(C75="","",IF(F75=0,0,SUM('Danh Sách Sản Phẩm'!J73)+SUMIFS(M.1[Giá nhập
thực tế],M.1[Lọc ngày BC nhập xuất tồn],0,M.1[Tên sản phẩm],C75)-(SUM('Danh Sách Sản Phẩm'!J73)+SUMIFS(M.1[Giá nhập
thực tế],M.1[Lọc ngày BC nhập xuất tồn],0,M.1[Tên sản phẩm],C75))/(SUM('Danh Sách Sản Phẩm'!I73)+SUMIFS(M.1[Số lượng],M.1[Lọc ngày BC nhập xuất tồn],0,M.1[Tên sản phẩm],C75)+SUMIFS(M.1[SL được tặng/KM],M.1[Lọc ngày BC nhập xuất tồn],0,M.1[Tên sản phẩm],C75))*(SUMIFS(B.2[Số lượng (ĐVT Chuẩn)],B.2[Lọc ngày BC nhập xuất tồn],0,B.2[Tên sản phẩm],C75)+SUMIFS(B.2[SL xuất tặng/KM],B.2[Lọc ngày BC nhập xuất tồn],0,B.2[Tên sản phẩm],C75))))</f>
        <v/>
      </c>
      <c r="H75" s="21" t="str">
        <f>IF(C75="","",SUMIFS(M.1[Số lượng],M.1[Lọc ngày BC nhập xuất tồn],1,M.1[Tên sản phẩm],C75)+SUMIFS(M.1[SL được tặng/KM],M.1[Lọc ngày BC nhập xuất tồn],1,M.1[Tên sản phẩm],C75))</f>
        <v/>
      </c>
      <c r="I75" s="21" t="str">
        <f>IF(C75="","",SUMIFS(M.1[Giá nhập
thực tế],M.1[Lọc ngày BC nhập xuất tồn],1,M.1[Tên sản phẩm],C75))</f>
        <v/>
      </c>
      <c r="J75" s="17" t="str">
        <f>IF(C75="","",SUMIFS(B.2[Số lượng (ĐVT Chuẩn)],B.2[Lọc ngày BC nhập xuất tồn],1,B.2[Tên sản phẩm],C75)+SUMIFS(B.2[SL xuất tặng/KM],B.2[Lọc ngày BC nhập xuất tồn],1,B.2[Tên sản phẩm],C75))</f>
        <v/>
      </c>
      <c r="K75" s="17" t="str">
        <f t="shared" si="12"/>
        <v/>
      </c>
      <c r="L75" s="60" t="str">
        <f t="shared" si="13"/>
        <v/>
      </c>
      <c r="M75" s="21" t="str">
        <f t="shared" si="14"/>
        <v/>
      </c>
      <c r="N75" s="21" t="str">
        <f t="shared" si="15"/>
        <v/>
      </c>
      <c r="O75" s="37" t="str">
        <f>IF(C75="","",SUMIFS(B.2[Doanh thu],B.2[Lọc ngày BC nhập xuất tồn],1,B.2[Tên sản phẩm],C75))</f>
        <v/>
      </c>
      <c r="P75" s="37" t="str">
        <f t="shared" si="16"/>
        <v/>
      </c>
      <c r="Q75" s="2"/>
    </row>
    <row r="76" spans="2:17" ht="27.75" customHeight="1" x14ac:dyDescent="0.2">
      <c r="B76" s="7" t="str">
        <f t="shared" si="11"/>
        <v/>
      </c>
      <c r="C76" s="11" t="str">
        <f>IF('Danh Sách Sản Phẩm'!C74="","",'Danh Sách Sản Phẩm'!C74)</f>
        <v/>
      </c>
      <c r="D76" s="7" t="str">
        <f>IF('Danh Sách Sản Phẩm'!D74="","",'Danh Sách Sản Phẩm'!D74)</f>
        <v/>
      </c>
      <c r="E76" s="7" t="str">
        <f>IF('Danh Sách Sản Phẩm'!E74="","",'Danh Sách Sản Phẩm'!E74)</f>
        <v/>
      </c>
      <c r="F76" s="17" t="str">
        <f>IF(C76="","",SUM('Danh Sách Sản Phẩm'!I74)+SUMIFS(M.1[Số lượng],M.1[Lọc ngày BC nhập xuất tồn],0,M.1[Tên sản phẩm],C76)+SUMIFS(M.1[SL được tặng/KM],M.1[Lọc ngày BC nhập xuất tồn],0,M.1[Tên sản phẩm],C76)-SUMIFS(B.2[Số lượng (ĐVT Chuẩn)],B.2[Lọc ngày BC nhập xuất tồn],0,B.2[Tên sản phẩm],C76)-SUMIFS(B.2[SL xuất tặng/KM],B.2[Lọc ngày BC nhập xuất tồn],0,B.2[Tên sản phẩm],C76))</f>
        <v/>
      </c>
      <c r="G76" s="17" t="str">
        <f>IF(C76="","",IF(F76=0,0,SUM('Danh Sách Sản Phẩm'!J74)+SUMIFS(M.1[Giá nhập
thực tế],M.1[Lọc ngày BC nhập xuất tồn],0,M.1[Tên sản phẩm],C76)-(SUM('Danh Sách Sản Phẩm'!J74)+SUMIFS(M.1[Giá nhập
thực tế],M.1[Lọc ngày BC nhập xuất tồn],0,M.1[Tên sản phẩm],C76))/(SUM('Danh Sách Sản Phẩm'!I74)+SUMIFS(M.1[Số lượng],M.1[Lọc ngày BC nhập xuất tồn],0,M.1[Tên sản phẩm],C76)+SUMIFS(M.1[SL được tặng/KM],M.1[Lọc ngày BC nhập xuất tồn],0,M.1[Tên sản phẩm],C76))*(SUMIFS(B.2[Số lượng (ĐVT Chuẩn)],B.2[Lọc ngày BC nhập xuất tồn],0,B.2[Tên sản phẩm],C76)+SUMIFS(B.2[SL xuất tặng/KM],B.2[Lọc ngày BC nhập xuất tồn],0,B.2[Tên sản phẩm],C76))))</f>
        <v/>
      </c>
      <c r="H76" s="21" t="str">
        <f>IF(C76="","",SUMIFS(M.1[Số lượng],M.1[Lọc ngày BC nhập xuất tồn],1,M.1[Tên sản phẩm],C76)+SUMIFS(M.1[SL được tặng/KM],M.1[Lọc ngày BC nhập xuất tồn],1,M.1[Tên sản phẩm],C76))</f>
        <v/>
      </c>
      <c r="I76" s="21" t="str">
        <f>IF(C76="","",SUMIFS(M.1[Giá nhập
thực tế],M.1[Lọc ngày BC nhập xuất tồn],1,M.1[Tên sản phẩm],C76))</f>
        <v/>
      </c>
      <c r="J76" s="17" t="str">
        <f>IF(C76="","",SUMIFS(B.2[Số lượng (ĐVT Chuẩn)],B.2[Lọc ngày BC nhập xuất tồn],1,B.2[Tên sản phẩm],C76)+SUMIFS(B.2[SL xuất tặng/KM],B.2[Lọc ngày BC nhập xuất tồn],1,B.2[Tên sản phẩm],C76))</f>
        <v/>
      </c>
      <c r="K76" s="17" t="str">
        <f t="shared" si="12"/>
        <v/>
      </c>
      <c r="L76" s="60" t="str">
        <f t="shared" si="13"/>
        <v/>
      </c>
      <c r="M76" s="21" t="str">
        <f t="shared" si="14"/>
        <v/>
      </c>
      <c r="N76" s="21" t="str">
        <f t="shared" si="15"/>
        <v/>
      </c>
      <c r="O76" s="37" t="str">
        <f>IF(C76="","",SUMIFS(B.2[Doanh thu],B.2[Lọc ngày BC nhập xuất tồn],1,B.2[Tên sản phẩm],C76))</f>
        <v/>
      </c>
      <c r="P76" s="37" t="str">
        <f t="shared" si="16"/>
        <v/>
      </c>
      <c r="Q76" s="2"/>
    </row>
    <row r="77" spans="2:17" ht="27.75" customHeight="1" x14ac:dyDescent="0.2">
      <c r="B77" s="7" t="str">
        <f t="shared" si="11"/>
        <v/>
      </c>
      <c r="C77" s="11" t="str">
        <f>IF('Danh Sách Sản Phẩm'!C75="","",'Danh Sách Sản Phẩm'!C75)</f>
        <v/>
      </c>
      <c r="D77" s="7" t="str">
        <f>IF('Danh Sách Sản Phẩm'!D75="","",'Danh Sách Sản Phẩm'!D75)</f>
        <v/>
      </c>
      <c r="E77" s="7" t="str">
        <f>IF('Danh Sách Sản Phẩm'!E75="","",'Danh Sách Sản Phẩm'!E75)</f>
        <v/>
      </c>
      <c r="F77" s="17" t="str">
        <f>IF(C77="","",SUM('Danh Sách Sản Phẩm'!I75)+SUMIFS(M.1[Số lượng],M.1[Lọc ngày BC nhập xuất tồn],0,M.1[Tên sản phẩm],C77)+SUMIFS(M.1[SL được tặng/KM],M.1[Lọc ngày BC nhập xuất tồn],0,M.1[Tên sản phẩm],C77)-SUMIFS(B.2[Số lượng (ĐVT Chuẩn)],B.2[Lọc ngày BC nhập xuất tồn],0,B.2[Tên sản phẩm],C77)-SUMIFS(B.2[SL xuất tặng/KM],B.2[Lọc ngày BC nhập xuất tồn],0,B.2[Tên sản phẩm],C77))</f>
        <v/>
      </c>
      <c r="G77" s="17" t="str">
        <f>IF(C77="","",IF(F77=0,0,SUM('Danh Sách Sản Phẩm'!J75)+SUMIFS(M.1[Giá nhập
thực tế],M.1[Lọc ngày BC nhập xuất tồn],0,M.1[Tên sản phẩm],C77)-(SUM('Danh Sách Sản Phẩm'!J75)+SUMIFS(M.1[Giá nhập
thực tế],M.1[Lọc ngày BC nhập xuất tồn],0,M.1[Tên sản phẩm],C77))/(SUM('Danh Sách Sản Phẩm'!I75)+SUMIFS(M.1[Số lượng],M.1[Lọc ngày BC nhập xuất tồn],0,M.1[Tên sản phẩm],C77)+SUMIFS(M.1[SL được tặng/KM],M.1[Lọc ngày BC nhập xuất tồn],0,M.1[Tên sản phẩm],C77))*(SUMIFS(B.2[Số lượng (ĐVT Chuẩn)],B.2[Lọc ngày BC nhập xuất tồn],0,B.2[Tên sản phẩm],C77)+SUMIFS(B.2[SL xuất tặng/KM],B.2[Lọc ngày BC nhập xuất tồn],0,B.2[Tên sản phẩm],C77))))</f>
        <v/>
      </c>
      <c r="H77" s="21" t="str">
        <f>IF(C77="","",SUMIFS(M.1[Số lượng],M.1[Lọc ngày BC nhập xuất tồn],1,M.1[Tên sản phẩm],C77)+SUMIFS(M.1[SL được tặng/KM],M.1[Lọc ngày BC nhập xuất tồn],1,M.1[Tên sản phẩm],C77))</f>
        <v/>
      </c>
      <c r="I77" s="21" t="str">
        <f>IF(C77="","",SUMIFS(M.1[Giá nhập
thực tế],M.1[Lọc ngày BC nhập xuất tồn],1,M.1[Tên sản phẩm],C77))</f>
        <v/>
      </c>
      <c r="J77" s="17" t="str">
        <f>IF(C77="","",SUMIFS(B.2[Số lượng (ĐVT Chuẩn)],B.2[Lọc ngày BC nhập xuất tồn],1,B.2[Tên sản phẩm],C77)+SUMIFS(B.2[SL xuất tặng/KM],B.2[Lọc ngày BC nhập xuất tồn],1,B.2[Tên sản phẩm],C77))</f>
        <v/>
      </c>
      <c r="K77" s="17" t="str">
        <f t="shared" si="12"/>
        <v/>
      </c>
      <c r="L77" s="60" t="str">
        <f t="shared" si="13"/>
        <v/>
      </c>
      <c r="M77" s="21" t="str">
        <f t="shared" si="14"/>
        <v/>
      </c>
      <c r="N77" s="21" t="str">
        <f t="shared" si="15"/>
        <v/>
      </c>
      <c r="O77" s="37" t="str">
        <f>IF(C77="","",SUMIFS(B.2[Doanh thu],B.2[Lọc ngày BC nhập xuất tồn],1,B.2[Tên sản phẩm],C77))</f>
        <v/>
      </c>
      <c r="P77" s="37" t="str">
        <f t="shared" si="16"/>
        <v/>
      </c>
      <c r="Q77" s="2"/>
    </row>
    <row r="78" spans="2:17" ht="27.75" customHeight="1" x14ac:dyDescent="0.2">
      <c r="B78" s="7" t="str">
        <f t="shared" si="11"/>
        <v/>
      </c>
      <c r="C78" s="11" t="str">
        <f>IF('Danh Sách Sản Phẩm'!C76="","",'Danh Sách Sản Phẩm'!C76)</f>
        <v/>
      </c>
      <c r="D78" s="7" t="str">
        <f>IF('Danh Sách Sản Phẩm'!D76="","",'Danh Sách Sản Phẩm'!D76)</f>
        <v/>
      </c>
      <c r="E78" s="7" t="str">
        <f>IF('Danh Sách Sản Phẩm'!E76="","",'Danh Sách Sản Phẩm'!E76)</f>
        <v/>
      </c>
      <c r="F78" s="17" t="str">
        <f>IF(C78="","",SUM('Danh Sách Sản Phẩm'!I76)+SUMIFS(M.1[Số lượng],M.1[Lọc ngày BC nhập xuất tồn],0,M.1[Tên sản phẩm],C78)+SUMIFS(M.1[SL được tặng/KM],M.1[Lọc ngày BC nhập xuất tồn],0,M.1[Tên sản phẩm],C78)-SUMIFS(B.2[Số lượng (ĐVT Chuẩn)],B.2[Lọc ngày BC nhập xuất tồn],0,B.2[Tên sản phẩm],C78)-SUMIFS(B.2[SL xuất tặng/KM],B.2[Lọc ngày BC nhập xuất tồn],0,B.2[Tên sản phẩm],C78))</f>
        <v/>
      </c>
      <c r="G78" s="17" t="str">
        <f>IF(C78="","",IF(F78=0,0,SUM('Danh Sách Sản Phẩm'!J76)+SUMIFS(M.1[Giá nhập
thực tế],M.1[Lọc ngày BC nhập xuất tồn],0,M.1[Tên sản phẩm],C78)-(SUM('Danh Sách Sản Phẩm'!J76)+SUMIFS(M.1[Giá nhập
thực tế],M.1[Lọc ngày BC nhập xuất tồn],0,M.1[Tên sản phẩm],C78))/(SUM('Danh Sách Sản Phẩm'!I76)+SUMIFS(M.1[Số lượng],M.1[Lọc ngày BC nhập xuất tồn],0,M.1[Tên sản phẩm],C78)+SUMIFS(M.1[SL được tặng/KM],M.1[Lọc ngày BC nhập xuất tồn],0,M.1[Tên sản phẩm],C78))*(SUMIFS(B.2[Số lượng (ĐVT Chuẩn)],B.2[Lọc ngày BC nhập xuất tồn],0,B.2[Tên sản phẩm],C78)+SUMIFS(B.2[SL xuất tặng/KM],B.2[Lọc ngày BC nhập xuất tồn],0,B.2[Tên sản phẩm],C78))))</f>
        <v/>
      </c>
      <c r="H78" s="21" t="str">
        <f>IF(C78="","",SUMIFS(M.1[Số lượng],M.1[Lọc ngày BC nhập xuất tồn],1,M.1[Tên sản phẩm],C78)+SUMIFS(M.1[SL được tặng/KM],M.1[Lọc ngày BC nhập xuất tồn],1,M.1[Tên sản phẩm],C78))</f>
        <v/>
      </c>
      <c r="I78" s="21" t="str">
        <f>IF(C78="","",SUMIFS(M.1[Giá nhập
thực tế],M.1[Lọc ngày BC nhập xuất tồn],1,M.1[Tên sản phẩm],C78))</f>
        <v/>
      </c>
      <c r="J78" s="17" t="str">
        <f>IF(C78="","",SUMIFS(B.2[Số lượng (ĐVT Chuẩn)],B.2[Lọc ngày BC nhập xuất tồn],1,B.2[Tên sản phẩm],C78)+SUMIFS(B.2[SL xuất tặng/KM],B.2[Lọc ngày BC nhập xuất tồn],1,B.2[Tên sản phẩm],C78))</f>
        <v/>
      </c>
      <c r="K78" s="17" t="str">
        <f t="shared" si="12"/>
        <v/>
      </c>
      <c r="L78" s="60" t="str">
        <f t="shared" si="13"/>
        <v/>
      </c>
      <c r="M78" s="21" t="str">
        <f t="shared" si="14"/>
        <v/>
      </c>
      <c r="N78" s="21" t="str">
        <f t="shared" si="15"/>
        <v/>
      </c>
      <c r="O78" s="37" t="str">
        <f>IF(C78="","",SUMIFS(B.2[Doanh thu],B.2[Lọc ngày BC nhập xuất tồn],1,B.2[Tên sản phẩm],C78))</f>
        <v/>
      </c>
      <c r="P78" s="37" t="str">
        <f t="shared" si="16"/>
        <v/>
      </c>
      <c r="Q78" s="2"/>
    </row>
    <row r="79" spans="2:17" ht="27.75" customHeight="1" x14ac:dyDescent="0.2">
      <c r="B79" s="7" t="str">
        <f t="shared" si="11"/>
        <v/>
      </c>
      <c r="C79" s="11" t="str">
        <f>IF('Danh Sách Sản Phẩm'!C77="","",'Danh Sách Sản Phẩm'!C77)</f>
        <v/>
      </c>
      <c r="D79" s="7" t="str">
        <f>IF('Danh Sách Sản Phẩm'!D77="","",'Danh Sách Sản Phẩm'!D77)</f>
        <v/>
      </c>
      <c r="E79" s="7" t="str">
        <f>IF('Danh Sách Sản Phẩm'!E77="","",'Danh Sách Sản Phẩm'!E77)</f>
        <v/>
      </c>
      <c r="F79" s="17" t="str">
        <f>IF(C79="","",SUM('Danh Sách Sản Phẩm'!I77)+SUMIFS(M.1[Số lượng],M.1[Lọc ngày BC nhập xuất tồn],0,M.1[Tên sản phẩm],C79)+SUMIFS(M.1[SL được tặng/KM],M.1[Lọc ngày BC nhập xuất tồn],0,M.1[Tên sản phẩm],C79)-SUMIFS(B.2[Số lượng (ĐVT Chuẩn)],B.2[Lọc ngày BC nhập xuất tồn],0,B.2[Tên sản phẩm],C79)-SUMIFS(B.2[SL xuất tặng/KM],B.2[Lọc ngày BC nhập xuất tồn],0,B.2[Tên sản phẩm],C79))</f>
        <v/>
      </c>
      <c r="G79" s="17" t="str">
        <f>IF(C79="","",IF(F79=0,0,SUM('Danh Sách Sản Phẩm'!J77)+SUMIFS(M.1[Giá nhập
thực tế],M.1[Lọc ngày BC nhập xuất tồn],0,M.1[Tên sản phẩm],C79)-(SUM('Danh Sách Sản Phẩm'!J77)+SUMIFS(M.1[Giá nhập
thực tế],M.1[Lọc ngày BC nhập xuất tồn],0,M.1[Tên sản phẩm],C79))/(SUM('Danh Sách Sản Phẩm'!I77)+SUMIFS(M.1[Số lượng],M.1[Lọc ngày BC nhập xuất tồn],0,M.1[Tên sản phẩm],C79)+SUMIFS(M.1[SL được tặng/KM],M.1[Lọc ngày BC nhập xuất tồn],0,M.1[Tên sản phẩm],C79))*(SUMIFS(B.2[Số lượng (ĐVT Chuẩn)],B.2[Lọc ngày BC nhập xuất tồn],0,B.2[Tên sản phẩm],C79)+SUMIFS(B.2[SL xuất tặng/KM],B.2[Lọc ngày BC nhập xuất tồn],0,B.2[Tên sản phẩm],C79))))</f>
        <v/>
      </c>
      <c r="H79" s="21" t="str">
        <f>IF(C79="","",SUMIFS(M.1[Số lượng],M.1[Lọc ngày BC nhập xuất tồn],1,M.1[Tên sản phẩm],C79)+SUMIFS(M.1[SL được tặng/KM],M.1[Lọc ngày BC nhập xuất tồn],1,M.1[Tên sản phẩm],C79))</f>
        <v/>
      </c>
      <c r="I79" s="21" t="str">
        <f>IF(C79="","",SUMIFS(M.1[Giá nhập
thực tế],M.1[Lọc ngày BC nhập xuất tồn],1,M.1[Tên sản phẩm],C79))</f>
        <v/>
      </c>
      <c r="J79" s="17" t="str">
        <f>IF(C79="","",SUMIFS(B.2[Số lượng (ĐVT Chuẩn)],B.2[Lọc ngày BC nhập xuất tồn],1,B.2[Tên sản phẩm],C79)+SUMIFS(B.2[SL xuất tặng/KM],B.2[Lọc ngày BC nhập xuất tồn],1,B.2[Tên sản phẩm],C79))</f>
        <v/>
      </c>
      <c r="K79" s="17" t="str">
        <f t="shared" si="12"/>
        <v/>
      </c>
      <c r="L79" s="60" t="str">
        <f t="shared" si="13"/>
        <v/>
      </c>
      <c r="M79" s="21" t="str">
        <f t="shared" si="14"/>
        <v/>
      </c>
      <c r="N79" s="21" t="str">
        <f t="shared" si="15"/>
        <v/>
      </c>
      <c r="O79" s="37" t="str">
        <f>IF(C79="","",SUMIFS(B.2[Doanh thu],B.2[Lọc ngày BC nhập xuất tồn],1,B.2[Tên sản phẩm],C79))</f>
        <v/>
      </c>
      <c r="P79" s="37" t="str">
        <f t="shared" si="16"/>
        <v/>
      </c>
      <c r="Q79" s="2"/>
    </row>
    <row r="80" spans="2:17" ht="27.75" customHeight="1" x14ac:dyDescent="0.2">
      <c r="B80" s="7" t="str">
        <f t="shared" si="11"/>
        <v/>
      </c>
      <c r="C80" s="11" t="str">
        <f>IF('Danh Sách Sản Phẩm'!C78="","",'Danh Sách Sản Phẩm'!C78)</f>
        <v/>
      </c>
      <c r="D80" s="7" t="str">
        <f>IF('Danh Sách Sản Phẩm'!D78="","",'Danh Sách Sản Phẩm'!D78)</f>
        <v/>
      </c>
      <c r="E80" s="7" t="str">
        <f>IF('Danh Sách Sản Phẩm'!E78="","",'Danh Sách Sản Phẩm'!E78)</f>
        <v/>
      </c>
      <c r="F80" s="17" t="str">
        <f>IF(C80="","",SUM('Danh Sách Sản Phẩm'!I78)+SUMIFS(M.1[Số lượng],M.1[Lọc ngày BC nhập xuất tồn],0,M.1[Tên sản phẩm],C80)+SUMIFS(M.1[SL được tặng/KM],M.1[Lọc ngày BC nhập xuất tồn],0,M.1[Tên sản phẩm],C80)-SUMIFS(B.2[Số lượng (ĐVT Chuẩn)],B.2[Lọc ngày BC nhập xuất tồn],0,B.2[Tên sản phẩm],C80)-SUMIFS(B.2[SL xuất tặng/KM],B.2[Lọc ngày BC nhập xuất tồn],0,B.2[Tên sản phẩm],C80))</f>
        <v/>
      </c>
      <c r="G80" s="17" t="str">
        <f>IF(C80="","",IF(F80=0,0,SUM('Danh Sách Sản Phẩm'!J78)+SUMIFS(M.1[Giá nhập
thực tế],M.1[Lọc ngày BC nhập xuất tồn],0,M.1[Tên sản phẩm],C80)-(SUM('Danh Sách Sản Phẩm'!J78)+SUMIFS(M.1[Giá nhập
thực tế],M.1[Lọc ngày BC nhập xuất tồn],0,M.1[Tên sản phẩm],C80))/(SUM('Danh Sách Sản Phẩm'!I78)+SUMIFS(M.1[Số lượng],M.1[Lọc ngày BC nhập xuất tồn],0,M.1[Tên sản phẩm],C80)+SUMIFS(M.1[SL được tặng/KM],M.1[Lọc ngày BC nhập xuất tồn],0,M.1[Tên sản phẩm],C80))*(SUMIFS(B.2[Số lượng (ĐVT Chuẩn)],B.2[Lọc ngày BC nhập xuất tồn],0,B.2[Tên sản phẩm],C80)+SUMIFS(B.2[SL xuất tặng/KM],B.2[Lọc ngày BC nhập xuất tồn],0,B.2[Tên sản phẩm],C80))))</f>
        <v/>
      </c>
      <c r="H80" s="21" t="str">
        <f>IF(C80="","",SUMIFS(M.1[Số lượng],M.1[Lọc ngày BC nhập xuất tồn],1,M.1[Tên sản phẩm],C80)+SUMIFS(M.1[SL được tặng/KM],M.1[Lọc ngày BC nhập xuất tồn],1,M.1[Tên sản phẩm],C80))</f>
        <v/>
      </c>
      <c r="I80" s="21" t="str">
        <f>IF(C80="","",SUMIFS(M.1[Giá nhập
thực tế],M.1[Lọc ngày BC nhập xuất tồn],1,M.1[Tên sản phẩm],C80))</f>
        <v/>
      </c>
      <c r="J80" s="17" t="str">
        <f>IF(C80="","",SUMIFS(B.2[Số lượng (ĐVT Chuẩn)],B.2[Lọc ngày BC nhập xuất tồn],1,B.2[Tên sản phẩm],C80)+SUMIFS(B.2[SL xuất tặng/KM],B.2[Lọc ngày BC nhập xuất tồn],1,B.2[Tên sản phẩm],C80))</f>
        <v/>
      </c>
      <c r="K80" s="17" t="str">
        <f t="shared" si="12"/>
        <v/>
      </c>
      <c r="L80" s="60" t="str">
        <f t="shared" si="13"/>
        <v/>
      </c>
      <c r="M80" s="21" t="str">
        <f t="shared" si="14"/>
        <v/>
      </c>
      <c r="N80" s="21" t="str">
        <f t="shared" si="15"/>
        <v/>
      </c>
      <c r="O80" s="37" t="str">
        <f>IF(C80="","",SUMIFS(B.2[Doanh thu],B.2[Lọc ngày BC nhập xuất tồn],1,B.2[Tên sản phẩm],C80))</f>
        <v/>
      </c>
      <c r="P80" s="37" t="str">
        <f t="shared" si="16"/>
        <v/>
      </c>
      <c r="Q80" s="2"/>
    </row>
    <row r="81" spans="2:17" ht="27.75" customHeight="1" x14ac:dyDescent="0.2">
      <c r="B81" s="7" t="str">
        <f t="shared" si="11"/>
        <v/>
      </c>
      <c r="C81" s="11" t="str">
        <f>IF('Danh Sách Sản Phẩm'!C79="","",'Danh Sách Sản Phẩm'!C79)</f>
        <v/>
      </c>
      <c r="D81" s="7" t="str">
        <f>IF('Danh Sách Sản Phẩm'!D79="","",'Danh Sách Sản Phẩm'!D79)</f>
        <v/>
      </c>
      <c r="E81" s="7" t="str">
        <f>IF('Danh Sách Sản Phẩm'!E79="","",'Danh Sách Sản Phẩm'!E79)</f>
        <v/>
      </c>
      <c r="F81" s="17" t="str">
        <f>IF(C81="","",SUM('Danh Sách Sản Phẩm'!I79)+SUMIFS(M.1[Số lượng],M.1[Lọc ngày BC nhập xuất tồn],0,M.1[Tên sản phẩm],C81)+SUMIFS(M.1[SL được tặng/KM],M.1[Lọc ngày BC nhập xuất tồn],0,M.1[Tên sản phẩm],C81)-SUMIFS(B.2[Số lượng (ĐVT Chuẩn)],B.2[Lọc ngày BC nhập xuất tồn],0,B.2[Tên sản phẩm],C81)-SUMIFS(B.2[SL xuất tặng/KM],B.2[Lọc ngày BC nhập xuất tồn],0,B.2[Tên sản phẩm],C81))</f>
        <v/>
      </c>
      <c r="G81" s="17" t="str">
        <f>IF(C81="","",IF(F81=0,0,SUM('Danh Sách Sản Phẩm'!J79)+SUMIFS(M.1[Giá nhập
thực tế],M.1[Lọc ngày BC nhập xuất tồn],0,M.1[Tên sản phẩm],C81)-(SUM('Danh Sách Sản Phẩm'!J79)+SUMIFS(M.1[Giá nhập
thực tế],M.1[Lọc ngày BC nhập xuất tồn],0,M.1[Tên sản phẩm],C81))/(SUM('Danh Sách Sản Phẩm'!I79)+SUMIFS(M.1[Số lượng],M.1[Lọc ngày BC nhập xuất tồn],0,M.1[Tên sản phẩm],C81)+SUMIFS(M.1[SL được tặng/KM],M.1[Lọc ngày BC nhập xuất tồn],0,M.1[Tên sản phẩm],C81))*(SUMIFS(B.2[Số lượng (ĐVT Chuẩn)],B.2[Lọc ngày BC nhập xuất tồn],0,B.2[Tên sản phẩm],C81)+SUMIFS(B.2[SL xuất tặng/KM],B.2[Lọc ngày BC nhập xuất tồn],0,B.2[Tên sản phẩm],C81))))</f>
        <v/>
      </c>
      <c r="H81" s="21" t="str">
        <f>IF(C81="","",SUMIFS(M.1[Số lượng],M.1[Lọc ngày BC nhập xuất tồn],1,M.1[Tên sản phẩm],C81)+SUMIFS(M.1[SL được tặng/KM],M.1[Lọc ngày BC nhập xuất tồn],1,M.1[Tên sản phẩm],C81))</f>
        <v/>
      </c>
      <c r="I81" s="21" t="str">
        <f>IF(C81="","",SUMIFS(M.1[Giá nhập
thực tế],M.1[Lọc ngày BC nhập xuất tồn],1,M.1[Tên sản phẩm],C81))</f>
        <v/>
      </c>
      <c r="J81" s="17" t="str">
        <f>IF(C81="","",SUMIFS(B.2[Số lượng (ĐVT Chuẩn)],B.2[Lọc ngày BC nhập xuất tồn],1,B.2[Tên sản phẩm],C81)+SUMIFS(B.2[SL xuất tặng/KM],B.2[Lọc ngày BC nhập xuất tồn],1,B.2[Tên sản phẩm],C81))</f>
        <v/>
      </c>
      <c r="K81" s="17" t="str">
        <f t="shared" si="12"/>
        <v/>
      </c>
      <c r="L81" s="60" t="str">
        <f t="shared" si="13"/>
        <v/>
      </c>
      <c r="M81" s="21" t="str">
        <f t="shared" si="14"/>
        <v/>
      </c>
      <c r="N81" s="21" t="str">
        <f t="shared" si="15"/>
        <v/>
      </c>
      <c r="O81" s="37" t="str">
        <f>IF(C81="","",SUMIFS(B.2[Doanh thu],B.2[Lọc ngày BC nhập xuất tồn],1,B.2[Tên sản phẩm],C81))</f>
        <v/>
      </c>
      <c r="P81" s="37" t="str">
        <f t="shared" si="16"/>
        <v/>
      </c>
      <c r="Q81" s="2"/>
    </row>
    <row r="82" spans="2:17" ht="27.75" customHeight="1" x14ac:dyDescent="0.2">
      <c r="B82" s="7" t="str">
        <f t="shared" si="11"/>
        <v/>
      </c>
      <c r="C82" s="11" t="str">
        <f>IF('Danh Sách Sản Phẩm'!C80="","",'Danh Sách Sản Phẩm'!C80)</f>
        <v/>
      </c>
      <c r="D82" s="7" t="str">
        <f>IF('Danh Sách Sản Phẩm'!D80="","",'Danh Sách Sản Phẩm'!D80)</f>
        <v/>
      </c>
      <c r="E82" s="7" t="str">
        <f>IF('Danh Sách Sản Phẩm'!E80="","",'Danh Sách Sản Phẩm'!E80)</f>
        <v/>
      </c>
      <c r="F82" s="17" t="str">
        <f>IF(C82="","",SUM('Danh Sách Sản Phẩm'!I80)+SUMIFS(M.1[Số lượng],M.1[Lọc ngày BC nhập xuất tồn],0,M.1[Tên sản phẩm],C82)+SUMIFS(M.1[SL được tặng/KM],M.1[Lọc ngày BC nhập xuất tồn],0,M.1[Tên sản phẩm],C82)-SUMIFS(B.2[Số lượng (ĐVT Chuẩn)],B.2[Lọc ngày BC nhập xuất tồn],0,B.2[Tên sản phẩm],C82)-SUMIFS(B.2[SL xuất tặng/KM],B.2[Lọc ngày BC nhập xuất tồn],0,B.2[Tên sản phẩm],C82))</f>
        <v/>
      </c>
      <c r="G82" s="17" t="str">
        <f>IF(C82="","",IF(F82=0,0,SUM('Danh Sách Sản Phẩm'!J80)+SUMIFS(M.1[Giá nhập
thực tế],M.1[Lọc ngày BC nhập xuất tồn],0,M.1[Tên sản phẩm],C82)-(SUM('Danh Sách Sản Phẩm'!J80)+SUMIFS(M.1[Giá nhập
thực tế],M.1[Lọc ngày BC nhập xuất tồn],0,M.1[Tên sản phẩm],C82))/(SUM('Danh Sách Sản Phẩm'!I80)+SUMIFS(M.1[Số lượng],M.1[Lọc ngày BC nhập xuất tồn],0,M.1[Tên sản phẩm],C82)+SUMIFS(M.1[SL được tặng/KM],M.1[Lọc ngày BC nhập xuất tồn],0,M.1[Tên sản phẩm],C82))*(SUMIFS(B.2[Số lượng (ĐVT Chuẩn)],B.2[Lọc ngày BC nhập xuất tồn],0,B.2[Tên sản phẩm],C82)+SUMIFS(B.2[SL xuất tặng/KM],B.2[Lọc ngày BC nhập xuất tồn],0,B.2[Tên sản phẩm],C82))))</f>
        <v/>
      </c>
      <c r="H82" s="21" t="str">
        <f>IF(C82="","",SUMIFS(M.1[Số lượng],M.1[Lọc ngày BC nhập xuất tồn],1,M.1[Tên sản phẩm],C82)+SUMIFS(M.1[SL được tặng/KM],M.1[Lọc ngày BC nhập xuất tồn],1,M.1[Tên sản phẩm],C82))</f>
        <v/>
      </c>
      <c r="I82" s="21" t="str">
        <f>IF(C82="","",SUMIFS(M.1[Giá nhập
thực tế],M.1[Lọc ngày BC nhập xuất tồn],1,M.1[Tên sản phẩm],C82))</f>
        <v/>
      </c>
      <c r="J82" s="17" t="str">
        <f>IF(C82="","",SUMIFS(B.2[Số lượng (ĐVT Chuẩn)],B.2[Lọc ngày BC nhập xuất tồn],1,B.2[Tên sản phẩm],C82)+SUMIFS(B.2[SL xuất tặng/KM],B.2[Lọc ngày BC nhập xuất tồn],1,B.2[Tên sản phẩm],C82))</f>
        <v/>
      </c>
      <c r="K82" s="17" t="str">
        <f t="shared" si="12"/>
        <v/>
      </c>
      <c r="L82" s="60" t="str">
        <f t="shared" si="13"/>
        <v/>
      </c>
      <c r="M82" s="21" t="str">
        <f t="shared" si="14"/>
        <v/>
      </c>
      <c r="N82" s="21" t="str">
        <f t="shared" si="15"/>
        <v/>
      </c>
      <c r="O82" s="37" t="str">
        <f>IF(C82="","",SUMIFS(B.2[Doanh thu],B.2[Lọc ngày BC nhập xuất tồn],1,B.2[Tên sản phẩm],C82))</f>
        <v/>
      </c>
      <c r="P82" s="37" t="str">
        <f t="shared" si="16"/>
        <v/>
      </c>
      <c r="Q82" s="2"/>
    </row>
    <row r="83" spans="2:17" ht="27.75" customHeight="1" x14ac:dyDescent="0.2">
      <c r="B83" s="7" t="str">
        <f t="shared" si="11"/>
        <v/>
      </c>
      <c r="C83" s="11" t="str">
        <f>IF('Danh Sách Sản Phẩm'!C81="","",'Danh Sách Sản Phẩm'!C81)</f>
        <v/>
      </c>
      <c r="D83" s="7" t="str">
        <f>IF('Danh Sách Sản Phẩm'!D81="","",'Danh Sách Sản Phẩm'!D81)</f>
        <v/>
      </c>
      <c r="E83" s="7" t="str">
        <f>IF('Danh Sách Sản Phẩm'!E81="","",'Danh Sách Sản Phẩm'!E81)</f>
        <v/>
      </c>
      <c r="F83" s="17" t="str">
        <f>IF(C83="","",SUM('Danh Sách Sản Phẩm'!I81)+SUMIFS(M.1[Số lượng],M.1[Lọc ngày BC nhập xuất tồn],0,M.1[Tên sản phẩm],C83)+SUMIFS(M.1[SL được tặng/KM],M.1[Lọc ngày BC nhập xuất tồn],0,M.1[Tên sản phẩm],C83)-SUMIFS(B.2[Số lượng (ĐVT Chuẩn)],B.2[Lọc ngày BC nhập xuất tồn],0,B.2[Tên sản phẩm],C83)-SUMIFS(B.2[SL xuất tặng/KM],B.2[Lọc ngày BC nhập xuất tồn],0,B.2[Tên sản phẩm],C83))</f>
        <v/>
      </c>
      <c r="G83" s="17" t="str">
        <f>IF(C83="","",IF(F83=0,0,SUM('Danh Sách Sản Phẩm'!J81)+SUMIFS(M.1[Giá nhập
thực tế],M.1[Lọc ngày BC nhập xuất tồn],0,M.1[Tên sản phẩm],C83)-(SUM('Danh Sách Sản Phẩm'!J81)+SUMIFS(M.1[Giá nhập
thực tế],M.1[Lọc ngày BC nhập xuất tồn],0,M.1[Tên sản phẩm],C83))/(SUM('Danh Sách Sản Phẩm'!I81)+SUMIFS(M.1[Số lượng],M.1[Lọc ngày BC nhập xuất tồn],0,M.1[Tên sản phẩm],C83)+SUMIFS(M.1[SL được tặng/KM],M.1[Lọc ngày BC nhập xuất tồn],0,M.1[Tên sản phẩm],C83))*(SUMIFS(B.2[Số lượng (ĐVT Chuẩn)],B.2[Lọc ngày BC nhập xuất tồn],0,B.2[Tên sản phẩm],C83)+SUMIFS(B.2[SL xuất tặng/KM],B.2[Lọc ngày BC nhập xuất tồn],0,B.2[Tên sản phẩm],C83))))</f>
        <v/>
      </c>
      <c r="H83" s="21" t="str">
        <f>IF(C83="","",SUMIFS(M.1[Số lượng],M.1[Lọc ngày BC nhập xuất tồn],1,M.1[Tên sản phẩm],C83)+SUMIFS(M.1[SL được tặng/KM],M.1[Lọc ngày BC nhập xuất tồn],1,M.1[Tên sản phẩm],C83))</f>
        <v/>
      </c>
      <c r="I83" s="21" t="str">
        <f>IF(C83="","",SUMIFS(M.1[Giá nhập
thực tế],M.1[Lọc ngày BC nhập xuất tồn],1,M.1[Tên sản phẩm],C83))</f>
        <v/>
      </c>
      <c r="J83" s="17" t="str">
        <f>IF(C83="","",SUMIFS(B.2[Số lượng (ĐVT Chuẩn)],B.2[Lọc ngày BC nhập xuất tồn],1,B.2[Tên sản phẩm],C83)+SUMIFS(B.2[SL xuất tặng/KM],B.2[Lọc ngày BC nhập xuất tồn],1,B.2[Tên sản phẩm],C83))</f>
        <v/>
      </c>
      <c r="K83" s="17" t="str">
        <f t="shared" si="12"/>
        <v/>
      </c>
      <c r="L83" s="60" t="str">
        <f t="shared" si="13"/>
        <v/>
      </c>
      <c r="M83" s="21" t="str">
        <f t="shared" si="14"/>
        <v/>
      </c>
      <c r="N83" s="21" t="str">
        <f t="shared" si="15"/>
        <v/>
      </c>
      <c r="O83" s="37" t="str">
        <f>IF(C83="","",SUMIFS(B.2[Doanh thu],B.2[Lọc ngày BC nhập xuất tồn],1,B.2[Tên sản phẩm],C83))</f>
        <v/>
      </c>
      <c r="P83" s="37" t="str">
        <f t="shared" si="16"/>
        <v/>
      </c>
      <c r="Q83" s="2"/>
    </row>
    <row r="84" spans="2:17" ht="27.75" customHeight="1" x14ac:dyDescent="0.2">
      <c r="B84" s="7" t="str">
        <f t="shared" si="11"/>
        <v/>
      </c>
      <c r="C84" s="11" t="str">
        <f>IF('Danh Sách Sản Phẩm'!C82="","",'Danh Sách Sản Phẩm'!C82)</f>
        <v/>
      </c>
      <c r="D84" s="7" t="str">
        <f>IF('Danh Sách Sản Phẩm'!D82="","",'Danh Sách Sản Phẩm'!D82)</f>
        <v/>
      </c>
      <c r="E84" s="7" t="str">
        <f>IF('Danh Sách Sản Phẩm'!E82="","",'Danh Sách Sản Phẩm'!E82)</f>
        <v/>
      </c>
      <c r="F84" s="17" t="str">
        <f>IF(C84="","",SUM('Danh Sách Sản Phẩm'!I82)+SUMIFS(M.1[Số lượng],M.1[Lọc ngày BC nhập xuất tồn],0,M.1[Tên sản phẩm],C84)+SUMIFS(M.1[SL được tặng/KM],M.1[Lọc ngày BC nhập xuất tồn],0,M.1[Tên sản phẩm],C84)-SUMIFS(B.2[Số lượng (ĐVT Chuẩn)],B.2[Lọc ngày BC nhập xuất tồn],0,B.2[Tên sản phẩm],C84)-SUMIFS(B.2[SL xuất tặng/KM],B.2[Lọc ngày BC nhập xuất tồn],0,B.2[Tên sản phẩm],C84))</f>
        <v/>
      </c>
      <c r="G84" s="17" t="str">
        <f>IF(C84="","",IF(F84=0,0,SUM('Danh Sách Sản Phẩm'!J82)+SUMIFS(M.1[Giá nhập
thực tế],M.1[Lọc ngày BC nhập xuất tồn],0,M.1[Tên sản phẩm],C84)-(SUM('Danh Sách Sản Phẩm'!J82)+SUMIFS(M.1[Giá nhập
thực tế],M.1[Lọc ngày BC nhập xuất tồn],0,M.1[Tên sản phẩm],C84))/(SUM('Danh Sách Sản Phẩm'!I82)+SUMIFS(M.1[Số lượng],M.1[Lọc ngày BC nhập xuất tồn],0,M.1[Tên sản phẩm],C84)+SUMIFS(M.1[SL được tặng/KM],M.1[Lọc ngày BC nhập xuất tồn],0,M.1[Tên sản phẩm],C84))*(SUMIFS(B.2[Số lượng (ĐVT Chuẩn)],B.2[Lọc ngày BC nhập xuất tồn],0,B.2[Tên sản phẩm],C84)+SUMIFS(B.2[SL xuất tặng/KM],B.2[Lọc ngày BC nhập xuất tồn],0,B.2[Tên sản phẩm],C84))))</f>
        <v/>
      </c>
      <c r="H84" s="21" t="str">
        <f>IF(C84="","",SUMIFS(M.1[Số lượng],M.1[Lọc ngày BC nhập xuất tồn],1,M.1[Tên sản phẩm],C84)+SUMIFS(M.1[SL được tặng/KM],M.1[Lọc ngày BC nhập xuất tồn],1,M.1[Tên sản phẩm],C84))</f>
        <v/>
      </c>
      <c r="I84" s="21" t="str">
        <f>IF(C84="","",SUMIFS(M.1[Giá nhập
thực tế],M.1[Lọc ngày BC nhập xuất tồn],1,M.1[Tên sản phẩm],C84))</f>
        <v/>
      </c>
      <c r="J84" s="17" t="str">
        <f>IF(C84="","",SUMIFS(B.2[Số lượng (ĐVT Chuẩn)],B.2[Lọc ngày BC nhập xuất tồn],1,B.2[Tên sản phẩm],C84)+SUMIFS(B.2[SL xuất tặng/KM],B.2[Lọc ngày BC nhập xuất tồn],1,B.2[Tên sản phẩm],C84))</f>
        <v/>
      </c>
      <c r="K84" s="17" t="str">
        <f t="shared" si="12"/>
        <v/>
      </c>
      <c r="L84" s="60" t="str">
        <f t="shared" si="13"/>
        <v/>
      </c>
      <c r="M84" s="21" t="str">
        <f t="shared" si="14"/>
        <v/>
      </c>
      <c r="N84" s="21" t="str">
        <f t="shared" si="15"/>
        <v/>
      </c>
      <c r="O84" s="37" t="str">
        <f>IF(C84="","",SUMIFS(B.2[Doanh thu],B.2[Lọc ngày BC nhập xuất tồn],1,B.2[Tên sản phẩm],C84))</f>
        <v/>
      </c>
      <c r="P84" s="37" t="str">
        <f t="shared" si="16"/>
        <v/>
      </c>
      <c r="Q84" s="2"/>
    </row>
    <row r="85" spans="2:17" ht="27.75" customHeight="1" x14ac:dyDescent="0.2">
      <c r="B85" s="7" t="str">
        <f t="shared" si="11"/>
        <v/>
      </c>
      <c r="C85" s="11" t="str">
        <f>IF('Danh Sách Sản Phẩm'!C83="","",'Danh Sách Sản Phẩm'!C83)</f>
        <v/>
      </c>
      <c r="D85" s="7" t="str">
        <f>IF('Danh Sách Sản Phẩm'!D83="","",'Danh Sách Sản Phẩm'!D83)</f>
        <v/>
      </c>
      <c r="E85" s="7" t="str">
        <f>IF('Danh Sách Sản Phẩm'!E83="","",'Danh Sách Sản Phẩm'!E83)</f>
        <v/>
      </c>
      <c r="F85" s="17" t="str">
        <f>IF(C85="","",SUM('Danh Sách Sản Phẩm'!I83)+SUMIFS(M.1[Số lượng],M.1[Lọc ngày BC nhập xuất tồn],0,M.1[Tên sản phẩm],C85)+SUMIFS(M.1[SL được tặng/KM],M.1[Lọc ngày BC nhập xuất tồn],0,M.1[Tên sản phẩm],C85)-SUMIFS(B.2[Số lượng (ĐVT Chuẩn)],B.2[Lọc ngày BC nhập xuất tồn],0,B.2[Tên sản phẩm],C85)-SUMIFS(B.2[SL xuất tặng/KM],B.2[Lọc ngày BC nhập xuất tồn],0,B.2[Tên sản phẩm],C85))</f>
        <v/>
      </c>
      <c r="G85" s="17" t="str">
        <f>IF(C85="","",IF(F85=0,0,SUM('Danh Sách Sản Phẩm'!J83)+SUMIFS(M.1[Giá nhập
thực tế],M.1[Lọc ngày BC nhập xuất tồn],0,M.1[Tên sản phẩm],C85)-(SUM('Danh Sách Sản Phẩm'!J83)+SUMIFS(M.1[Giá nhập
thực tế],M.1[Lọc ngày BC nhập xuất tồn],0,M.1[Tên sản phẩm],C85))/(SUM('Danh Sách Sản Phẩm'!I83)+SUMIFS(M.1[Số lượng],M.1[Lọc ngày BC nhập xuất tồn],0,M.1[Tên sản phẩm],C85)+SUMIFS(M.1[SL được tặng/KM],M.1[Lọc ngày BC nhập xuất tồn],0,M.1[Tên sản phẩm],C85))*(SUMIFS(B.2[Số lượng (ĐVT Chuẩn)],B.2[Lọc ngày BC nhập xuất tồn],0,B.2[Tên sản phẩm],C85)+SUMIFS(B.2[SL xuất tặng/KM],B.2[Lọc ngày BC nhập xuất tồn],0,B.2[Tên sản phẩm],C85))))</f>
        <v/>
      </c>
      <c r="H85" s="21" t="str">
        <f>IF(C85="","",SUMIFS(M.1[Số lượng],M.1[Lọc ngày BC nhập xuất tồn],1,M.1[Tên sản phẩm],C85)+SUMIFS(M.1[SL được tặng/KM],M.1[Lọc ngày BC nhập xuất tồn],1,M.1[Tên sản phẩm],C85))</f>
        <v/>
      </c>
      <c r="I85" s="21" t="str">
        <f>IF(C85="","",SUMIFS(M.1[Giá nhập
thực tế],M.1[Lọc ngày BC nhập xuất tồn],1,M.1[Tên sản phẩm],C85))</f>
        <v/>
      </c>
      <c r="J85" s="17" t="str">
        <f>IF(C85="","",SUMIFS(B.2[Số lượng (ĐVT Chuẩn)],B.2[Lọc ngày BC nhập xuất tồn],1,B.2[Tên sản phẩm],C85)+SUMIFS(B.2[SL xuất tặng/KM],B.2[Lọc ngày BC nhập xuất tồn],1,B.2[Tên sản phẩm],C85))</f>
        <v/>
      </c>
      <c r="K85" s="17" t="str">
        <f t="shared" si="12"/>
        <v/>
      </c>
      <c r="L85" s="60" t="str">
        <f t="shared" si="13"/>
        <v/>
      </c>
      <c r="M85" s="21" t="str">
        <f t="shared" si="14"/>
        <v/>
      </c>
      <c r="N85" s="21" t="str">
        <f t="shared" si="15"/>
        <v/>
      </c>
      <c r="O85" s="37" t="str">
        <f>IF(C85="","",SUMIFS(B.2[Doanh thu],B.2[Lọc ngày BC nhập xuất tồn],1,B.2[Tên sản phẩm],C85))</f>
        <v/>
      </c>
      <c r="P85" s="37" t="str">
        <f t="shared" si="16"/>
        <v/>
      </c>
      <c r="Q85" s="2"/>
    </row>
    <row r="86" spans="2:17" ht="27.75" customHeight="1" x14ac:dyDescent="0.2">
      <c r="B86" s="7" t="str">
        <f t="shared" si="11"/>
        <v/>
      </c>
      <c r="C86" s="11" t="str">
        <f>IF('Danh Sách Sản Phẩm'!C84="","",'Danh Sách Sản Phẩm'!C84)</f>
        <v/>
      </c>
      <c r="D86" s="7" t="str">
        <f>IF('Danh Sách Sản Phẩm'!D84="","",'Danh Sách Sản Phẩm'!D84)</f>
        <v/>
      </c>
      <c r="E86" s="7" t="str">
        <f>IF('Danh Sách Sản Phẩm'!E84="","",'Danh Sách Sản Phẩm'!E84)</f>
        <v/>
      </c>
      <c r="F86" s="17" t="str">
        <f>IF(C86="","",SUM('Danh Sách Sản Phẩm'!I84)+SUMIFS(M.1[Số lượng],M.1[Lọc ngày BC nhập xuất tồn],0,M.1[Tên sản phẩm],C86)+SUMIFS(M.1[SL được tặng/KM],M.1[Lọc ngày BC nhập xuất tồn],0,M.1[Tên sản phẩm],C86)-SUMIFS(B.2[Số lượng (ĐVT Chuẩn)],B.2[Lọc ngày BC nhập xuất tồn],0,B.2[Tên sản phẩm],C86)-SUMIFS(B.2[SL xuất tặng/KM],B.2[Lọc ngày BC nhập xuất tồn],0,B.2[Tên sản phẩm],C86))</f>
        <v/>
      </c>
      <c r="G86" s="17" t="str">
        <f>IF(C86="","",IF(F86=0,0,SUM('Danh Sách Sản Phẩm'!J84)+SUMIFS(M.1[Giá nhập
thực tế],M.1[Lọc ngày BC nhập xuất tồn],0,M.1[Tên sản phẩm],C86)-(SUM('Danh Sách Sản Phẩm'!J84)+SUMIFS(M.1[Giá nhập
thực tế],M.1[Lọc ngày BC nhập xuất tồn],0,M.1[Tên sản phẩm],C86))/(SUM('Danh Sách Sản Phẩm'!I84)+SUMIFS(M.1[Số lượng],M.1[Lọc ngày BC nhập xuất tồn],0,M.1[Tên sản phẩm],C86)+SUMIFS(M.1[SL được tặng/KM],M.1[Lọc ngày BC nhập xuất tồn],0,M.1[Tên sản phẩm],C86))*(SUMIFS(B.2[Số lượng (ĐVT Chuẩn)],B.2[Lọc ngày BC nhập xuất tồn],0,B.2[Tên sản phẩm],C86)+SUMIFS(B.2[SL xuất tặng/KM],B.2[Lọc ngày BC nhập xuất tồn],0,B.2[Tên sản phẩm],C86))))</f>
        <v/>
      </c>
      <c r="H86" s="21" t="str">
        <f>IF(C86="","",SUMIFS(M.1[Số lượng],M.1[Lọc ngày BC nhập xuất tồn],1,M.1[Tên sản phẩm],C86)+SUMIFS(M.1[SL được tặng/KM],M.1[Lọc ngày BC nhập xuất tồn],1,M.1[Tên sản phẩm],C86))</f>
        <v/>
      </c>
      <c r="I86" s="21" t="str">
        <f>IF(C86="","",SUMIFS(M.1[Giá nhập
thực tế],M.1[Lọc ngày BC nhập xuất tồn],1,M.1[Tên sản phẩm],C86))</f>
        <v/>
      </c>
      <c r="J86" s="17" t="str">
        <f>IF(C86="","",SUMIFS(B.2[Số lượng (ĐVT Chuẩn)],B.2[Lọc ngày BC nhập xuất tồn],1,B.2[Tên sản phẩm],C86)+SUMIFS(B.2[SL xuất tặng/KM],B.2[Lọc ngày BC nhập xuất tồn],1,B.2[Tên sản phẩm],C86))</f>
        <v/>
      </c>
      <c r="K86" s="17" t="str">
        <f t="shared" si="12"/>
        <v/>
      </c>
      <c r="L86" s="60" t="str">
        <f t="shared" si="13"/>
        <v/>
      </c>
      <c r="M86" s="21" t="str">
        <f t="shared" si="14"/>
        <v/>
      </c>
      <c r="N86" s="21" t="str">
        <f t="shared" si="15"/>
        <v/>
      </c>
      <c r="O86" s="37" t="str">
        <f>IF(C86="","",SUMIFS(B.2[Doanh thu],B.2[Lọc ngày BC nhập xuất tồn],1,B.2[Tên sản phẩm],C86))</f>
        <v/>
      </c>
      <c r="P86" s="37" t="str">
        <f t="shared" si="16"/>
        <v/>
      </c>
      <c r="Q86" s="2"/>
    </row>
    <row r="87" spans="2:17" ht="27.75" customHeight="1" x14ac:dyDescent="0.2">
      <c r="B87" s="7" t="str">
        <f t="shared" si="11"/>
        <v/>
      </c>
      <c r="C87" s="11" t="str">
        <f>IF('Danh Sách Sản Phẩm'!C85="","",'Danh Sách Sản Phẩm'!C85)</f>
        <v/>
      </c>
      <c r="D87" s="7" t="str">
        <f>IF('Danh Sách Sản Phẩm'!D85="","",'Danh Sách Sản Phẩm'!D85)</f>
        <v/>
      </c>
      <c r="E87" s="7" t="str">
        <f>IF('Danh Sách Sản Phẩm'!E85="","",'Danh Sách Sản Phẩm'!E85)</f>
        <v/>
      </c>
      <c r="F87" s="17" t="str">
        <f>IF(C87="","",SUM('Danh Sách Sản Phẩm'!I85)+SUMIFS(M.1[Số lượng],M.1[Lọc ngày BC nhập xuất tồn],0,M.1[Tên sản phẩm],C87)+SUMIFS(M.1[SL được tặng/KM],M.1[Lọc ngày BC nhập xuất tồn],0,M.1[Tên sản phẩm],C87)-SUMIFS(B.2[Số lượng (ĐVT Chuẩn)],B.2[Lọc ngày BC nhập xuất tồn],0,B.2[Tên sản phẩm],C87)-SUMIFS(B.2[SL xuất tặng/KM],B.2[Lọc ngày BC nhập xuất tồn],0,B.2[Tên sản phẩm],C87))</f>
        <v/>
      </c>
      <c r="G87" s="17" t="str">
        <f>IF(C87="","",IF(F87=0,0,SUM('Danh Sách Sản Phẩm'!J85)+SUMIFS(M.1[Giá nhập
thực tế],M.1[Lọc ngày BC nhập xuất tồn],0,M.1[Tên sản phẩm],C87)-(SUM('Danh Sách Sản Phẩm'!J85)+SUMIFS(M.1[Giá nhập
thực tế],M.1[Lọc ngày BC nhập xuất tồn],0,M.1[Tên sản phẩm],C87))/(SUM('Danh Sách Sản Phẩm'!I85)+SUMIFS(M.1[Số lượng],M.1[Lọc ngày BC nhập xuất tồn],0,M.1[Tên sản phẩm],C87)+SUMIFS(M.1[SL được tặng/KM],M.1[Lọc ngày BC nhập xuất tồn],0,M.1[Tên sản phẩm],C87))*(SUMIFS(B.2[Số lượng (ĐVT Chuẩn)],B.2[Lọc ngày BC nhập xuất tồn],0,B.2[Tên sản phẩm],C87)+SUMIFS(B.2[SL xuất tặng/KM],B.2[Lọc ngày BC nhập xuất tồn],0,B.2[Tên sản phẩm],C87))))</f>
        <v/>
      </c>
      <c r="H87" s="21" t="str">
        <f>IF(C87="","",SUMIFS(M.1[Số lượng],M.1[Lọc ngày BC nhập xuất tồn],1,M.1[Tên sản phẩm],C87)+SUMIFS(M.1[SL được tặng/KM],M.1[Lọc ngày BC nhập xuất tồn],1,M.1[Tên sản phẩm],C87))</f>
        <v/>
      </c>
      <c r="I87" s="21" t="str">
        <f>IF(C87="","",SUMIFS(M.1[Giá nhập
thực tế],M.1[Lọc ngày BC nhập xuất tồn],1,M.1[Tên sản phẩm],C87))</f>
        <v/>
      </c>
      <c r="J87" s="17" t="str">
        <f>IF(C87="","",SUMIFS(B.2[Số lượng (ĐVT Chuẩn)],B.2[Lọc ngày BC nhập xuất tồn],1,B.2[Tên sản phẩm],C87)+SUMIFS(B.2[SL xuất tặng/KM],B.2[Lọc ngày BC nhập xuất tồn],1,B.2[Tên sản phẩm],C87))</f>
        <v/>
      </c>
      <c r="K87" s="17" t="str">
        <f t="shared" si="12"/>
        <v/>
      </c>
      <c r="L87" s="60" t="str">
        <f t="shared" si="13"/>
        <v/>
      </c>
      <c r="M87" s="21" t="str">
        <f t="shared" si="14"/>
        <v/>
      </c>
      <c r="N87" s="21" t="str">
        <f t="shared" si="15"/>
        <v/>
      </c>
      <c r="O87" s="37" t="str">
        <f>IF(C87="","",SUMIFS(B.2[Doanh thu],B.2[Lọc ngày BC nhập xuất tồn],1,B.2[Tên sản phẩm],C87))</f>
        <v/>
      </c>
      <c r="P87" s="37" t="str">
        <f t="shared" si="16"/>
        <v/>
      </c>
      <c r="Q87" s="2"/>
    </row>
    <row r="88" spans="2:17" ht="27.75" customHeight="1" x14ac:dyDescent="0.2">
      <c r="B88" s="7" t="str">
        <f t="shared" si="11"/>
        <v/>
      </c>
      <c r="C88" s="11" t="str">
        <f>IF('Danh Sách Sản Phẩm'!C86="","",'Danh Sách Sản Phẩm'!C86)</f>
        <v/>
      </c>
      <c r="D88" s="7" t="str">
        <f>IF('Danh Sách Sản Phẩm'!D86="","",'Danh Sách Sản Phẩm'!D86)</f>
        <v/>
      </c>
      <c r="E88" s="7" t="str">
        <f>IF('Danh Sách Sản Phẩm'!E86="","",'Danh Sách Sản Phẩm'!E86)</f>
        <v/>
      </c>
      <c r="F88" s="17" t="str">
        <f>IF(C88="","",SUM('Danh Sách Sản Phẩm'!I86)+SUMIFS(M.1[Số lượng],M.1[Lọc ngày BC nhập xuất tồn],0,M.1[Tên sản phẩm],C88)+SUMIFS(M.1[SL được tặng/KM],M.1[Lọc ngày BC nhập xuất tồn],0,M.1[Tên sản phẩm],C88)-SUMIFS(B.2[Số lượng (ĐVT Chuẩn)],B.2[Lọc ngày BC nhập xuất tồn],0,B.2[Tên sản phẩm],C88)-SUMIFS(B.2[SL xuất tặng/KM],B.2[Lọc ngày BC nhập xuất tồn],0,B.2[Tên sản phẩm],C88))</f>
        <v/>
      </c>
      <c r="G88" s="17" t="str">
        <f>IF(C88="","",IF(F88=0,0,SUM('Danh Sách Sản Phẩm'!J86)+SUMIFS(M.1[Giá nhập
thực tế],M.1[Lọc ngày BC nhập xuất tồn],0,M.1[Tên sản phẩm],C88)-(SUM('Danh Sách Sản Phẩm'!J86)+SUMIFS(M.1[Giá nhập
thực tế],M.1[Lọc ngày BC nhập xuất tồn],0,M.1[Tên sản phẩm],C88))/(SUM('Danh Sách Sản Phẩm'!I86)+SUMIFS(M.1[Số lượng],M.1[Lọc ngày BC nhập xuất tồn],0,M.1[Tên sản phẩm],C88)+SUMIFS(M.1[SL được tặng/KM],M.1[Lọc ngày BC nhập xuất tồn],0,M.1[Tên sản phẩm],C88))*(SUMIFS(B.2[Số lượng (ĐVT Chuẩn)],B.2[Lọc ngày BC nhập xuất tồn],0,B.2[Tên sản phẩm],C88)+SUMIFS(B.2[SL xuất tặng/KM],B.2[Lọc ngày BC nhập xuất tồn],0,B.2[Tên sản phẩm],C88))))</f>
        <v/>
      </c>
      <c r="H88" s="21" t="str">
        <f>IF(C88="","",SUMIFS(M.1[Số lượng],M.1[Lọc ngày BC nhập xuất tồn],1,M.1[Tên sản phẩm],C88)+SUMIFS(M.1[SL được tặng/KM],M.1[Lọc ngày BC nhập xuất tồn],1,M.1[Tên sản phẩm],C88))</f>
        <v/>
      </c>
      <c r="I88" s="21" t="str">
        <f>IF(C88="","",SUMIFS(M.1[Giá nhập
thực tế],M.1[Lọc ngày BC nhập xuất tồn],1,M.1[Tên sản phẩm],C88))</f>
        <v/>
      </c>
      <c r="J88" s="17" t="str">
        <f>IF(C88="","",SUMIFS(B.2[Số lượng (ĐVT Chuẩn)],B.2[Lọc ngày BC nhập xuất tồn],1,B.2[Tên sản phẩm],C88)+SUMIFS(B.2[SL xuất tặng/KM],B.2[Lọc ngày BC nhập xuất tồn],1,B.2[Tên sản phẩm],C88))</f>
        <v/>
      </c>
      <c r="K88" s="17" t="str">
        <f t="shared" si="12"/>
        <v/>
      </c>
      <c r="L88" s="60" t="str">
        <f t="shared" si="13"/>
        <v/>
      </c>
      <c r="M88" s="21" t="str">
        <f t="shared" si="14"/>
        <v/>
      </c>
      <c r="N88" s="21" t="str">
        <f t="shared" si="15"/>
        <v/>
      </c>
      <c r="O88" s="37" t="str">
        <f>IF(C88="","",SUMIFS(B.2[Doanh thu],B.2[Lọc ngày BC nhập xuất tồn],1,B.2[Tên sản phẩm],C88))</f>
        <v/>
      </c>
      <c r="P88" s="37" t="str">
        <f t="shared" si="16"/>
        <v/>
      </c>
      <c r="Q88" s="2"/>
    </row>
    <row r="89" spans="2:17" ht="27.75" customHeight="1" x14ac:dyDescent="0.2">
      <c r="B89" s="7" t="str">
        <f t="shared" si="11"/>
        <v/>
      </c>
      <c r="C89" s="11" t="str">
        <f>IF('Danh Sách Sản Phẩm'!C87="","",'Danh Sách Sản Phẩm'!C87)</f>
        <v/>
      </c>
      <c r="D89" s="7" t="str">
        <f>IF('Danh Sách Sản Phẩm'!D87="","",'Danh Sách Sản Phẩm'!D87)</f>
        <v/>
      </c>
      <c r="E89" s="7" t="str">
        <f>IF('Danh Sách Sản Phẩm'!E87="","",'Danh Sách Sản Phẩm'!E87)</f>
        <v/>
      </c>
      <c r="F89" s="17" t="str">
        <f>IF(C89="","",SUM('Danh Sách Sản Phẩm'!I87)+SUMIFS(M.1[Số lượng],M.1[Lọc ngày BC nhập xuất tồn],0,M.1[Tên sản phẩm],C89)+SUMIFS(M.1[SL được tặng/KM],M.1[Lọc ngày BC nhập xuất tồn],0,M.1[Tên sản phẩm],C89)-SUMIFS(B.2[Số lượng (ĐVT Chuẩn)],B.2[Lọc ngày BC nhập xuất tồn],0,B.2[Tên sản phẩm],C89)-SUMIFS(B.2[SL xuất tặng/KM],B.2[Lọc ngày BC nhập xuất tồn],0,B.2[Tên sản phẩm],C89))</f>
        <v/>
      </c>
      <c r="G89" s="17" t="str">
        <f>IF(C89="","",IF(F89=0,0,SUM('Danh Sách Sản Phẩm'!J87)+SUMIFS(M.1[Giá nhập
thực tế],M.1[Lọc ngày BC nhập xuất tồn],0,M.1[Tên sản phẩm],C89)-(SUM('Danh Sách Sản Phẩm'!J87)+SUMIFS(M.1[Giá nhập
thực tế],M.1[Lọc ngày BC nhập xuất tồn],0,M.1[Tên sản phẩm],C89))/(SUM('Danh Sách Sản Phẩm'!I87)+SUMIFS(M.1[Số lượng],M.1[Lọc ngày BC nhập xuất tồn],0,M.1[Tên sản phẩm],C89)+SUMIFS(M.1[SL được tặng/KM],M.1[Lọc ngày BC nhập xuất tồn],0,M.1[Tên sản phẩm],C89))*(SUMIFS(B.2[Số lượng (ĐVT Chuẩn)],B.2[Lọc ngày BC nhập xuất tồn],0,B.2[Tên sản phẩm],C89)+SUMIFS(B.2[SL xuất tặng/KM],B.2[Lọc ngày BC nhập xuất tồn],0,B.2[Tên sản phẩm],C89))))</f>
        <v/>
      </c>
      <c r="H89" s="21" t="str">
        <f>IF(C89="","",SUMIFS(M.1[Số lượng],M.1[Lọc ngày BC nhập xuất tồn],1,M.1[Tên sản phẩm],C89)+SUMIFS(M.1[SL được tặng/KM],M.1[Lọc ngày BC nhập xuất tồn],1,M.1[Tên sản phẩm],C89))</f>
        <v/>
      </c>
      <c r="I89" s="21" t="str">
        <f>IF(C89="","",SUMIFS(M.1[Giá nhập
thực tế],M.1[Lọc ngày BC nhập xuất tồn],1,M.1[Tên sản phẩm],C89))</f>
        <v/>
      </c>
      <c r="J89" s="17" t="str">
        <f>IF(C89="","",SUMIFS(B.2[Số lượng (ĐVT Chuẩn)],B.2[Lọc ngày BC nhập xuất tồn],1,B.2[Tên sản phẩm],C89)+SUMIFS(B.2[SL xuất tặng/KM],B.2[Lọc ngày BC nhập xuất tồn],1,B.2[Tên sản phẩm],C89))</f>
        <v/>
      </c>
      <c r="K89" s="17" t="str">
        <f t="shared" si="12"/>
        <v/>
      </c>
      <c r="L89" s="60" t="str">
        <f t="shared" si="13"/>
        <v/>
      </c>
      <c r="M89" s="21" t="str">
        <f t="shared" si="14"/>
        <v/>
      </c>
      <c r="N89" s="21" t="str">
        <f t="shared" si="15"/>
        <v/>
      </c>
      <c r="O89" s="37" t="str">
        <f>IF(C89="","",SUMIFS(B.2[Doanh thu],B.2[Lọc ngày BC nhập xuất tồn],1,B.2[Tên sản phẩm],C89))</f>
        <v/>
      </c>
      <c r="P89" s="37" t="str">
        <f t="shared" si="16"/>
        <v/>
      </c>
      <c r="Q89" s="2"/>
    </row>
    <row r="90" spans="2:17" ht="27.75" customHeight="1" x14ac:dyDescent="0.2">
      <c r="B90" s="7" t="str">
        <f t="shared" si="11"/>
        <v/>
      </c>
      <c r="C90" s="11" t="str">
        <f>IF('Danh Sách Sản Phẩm'!C88="","",'Danh Sách Sản Phẩm'!C88)</f>
        <v/>
      </c>
      <c r="D90" s="7" t="str">
        <f>IF('Danh Sách Sản Phẩm'!D88="","",'Danh Sách Sản Phẩm'!D88)</f>
        <v/>
      </c>
      <c r="E90" s="7" t="str">
        <f>IF('Danh Sách Sản Phẩm'!E88="","",'Danh Sách Sản Phẩm'!E88)</f>
        <v/>
      </c>
      <c r="F90" s="17" t="str">
        <f>IF(C90="","",SUM('Danh Sách Sản Phẩm'!I88)+SUMIFS(M.1[Số lượng],M.1[Lọc ngày BC nhập xuất tồn],0,M.1[Tên sản phẩm],C90)+SUMIFS(M.1[SL được tặng/KM],M.1[Lọc ngày BC nhập xuất tồn],0,M.1[Tên sản phẩm],C90)-SUMIFS(B.2[Số lượng (ĐVT Chuẩn)],B.2[Lọc ngày BC nhập xuất tồn],0,B.2[Tên sản phẩm],C90)-SUMIFS(B.2[SL xuất tặng/KM],B.2[Lọc ngày BC nhập xuất tồn],0,B.2[Tên sản phẩm],C90))</f>
        <v/>
      </c>
      <c r="G90" s="17" t="str">
        <f>IF(C90="","",IF(F90=0,0,SUM('Danh Sách Sản Phẩm'!J88)+SUMIFS(M.1[Giá nhập
thực tế],M.1[Lọc ngày BC nhập xuất tồn],0,M.1[Tên sản phẩm],C90)-(SUM('Danh Sách Sản Phẩm'!J88)+SUMIFS(M.1[Giá nhập
thực tế],M.1[Lọc ngày BC nhập xuất tồn],0,M.1[Tên sản phẩm],C90))/(SUM('Danh Sách Sản Phẩm'!I88)+SUMIFS(M.1[Số lượng],M.1[Lọc ngày BC nhập xuất tồn],0,M.1[Tên sản phẩm],C90)+SUMIFS(M.1[SL được tặng/KM],M.1[Lọc ngày BC nhập xuất tồn],0,M.1[Tên sản phẩm],C90))*(SUMIFS(B.2[Số lượng (ĐVT Chuẩn)],B.2[Lọc ngày BC nhập xuất tồn],0,B.2[Tên sản phẩm],C90)+SUMIFS(B.2[SL xuất tặng/KM],B.2[Lọc ngày BC nhập xuất tồn],0,B.2[Tên sản phẩm],C90))))</f>
        <v/>
      </c>
      <c r="H90" s="21" t="str">
        <f>IF(C90="","",SUMIFS(M.1[Số lượng],M.1[Lọc ngày BC nhập xuất tồn],1,M.1[Tên sản phẩm],C90)+SUMIFS(M.1[SL được tặng/KM],M.1[Lọc ngày BC nhập xuất tồn],1,M.1[Tên sản phẩm],C90))</f>
        <v/>
      </c>
      <c r="I90" s="21" t="str">
        <f>IF(C90="","",SUMIFS(M.1[Giá nhập
thực tế],M.1[Lọc ngày BC nhập xuất tồn],1,M.1[Tên sản phẩm],C90))</f>
        <v/>
      </c>
      <c r="J90" s="17" t="str">
        <f>IF(C90="","",SUMIFS(B.2[Số lượng (ĐVT Chuẩn)],B.2[Lọc ngày BC nhập xuất tồn],1,B.2[Tên sản phẩm],C90)+SUMIFS(B.2[SL xuất tặng/KM],B.2[Lọc ngày BC nhập xuất tồn],1,B.2[Tên sản phẩm],C90))</f>
        <v/>
      </c>
      <c r="K90" s="17" t="str">
        <f t="shared" si="12"/>
        <v/>
      </c>
      <c r="L90" s="60" t="str">
        <f t="shared" si="13"/>
        <v/>
      </c>
      <c r="M90" s="21" t="str">
        <f t="shared" si="14"/>
        <v/>
      </c>
      <c r="N90" s="21" t="str">
        <f t="shared" si="15"/>
        <v/>
      </c>
      <c r="O90" s="37" t="str">
        <f>IF(C90="","",SUMIFS(B.2[Doanh thu],B.2[Lọc ngày BC nhập xuất tồn],1,B.2[Tên sản phẩm],C90))</f>
        <v/>
      </c>
      <c r="P90" s="37" t="str">
        <f t="shared" si="16"/>
        <v/>
      </c>
      <c r="Q90" s="2"/>
    </row>
    <row r="91" spans="2:17" ht="27.75" customHeight="1" x14ac:dyDescent="0.2">
      <c r="B91" s="7" t="str">
        <f t="shared" si="11"/>
        <v/>
      </c>
      <c r="C91" s="11" t="str">
        <f>IF('Danh Sách Sản Phẩm'!C89="","",'Danh Sách Sản Phẩm'!C89)</f>
        <v/>
      </c>
      <c r="D91" s="7" t="str">
        <f>IF('Danh Sách Sản Phẩm'!D89="","",'Danh Sách Sản Phẩm'!D89)</f>
        <v/>
      </c>
      <c r="E91" s="7" t="str">
        <f>IF('Danh Sách Sản Phẩm'!E89="","",'Danh Sách Sản Phẩm'!E89)</f>
        <v/>
      </c>
      <c r="F91" s="17" t="str">
        <f>IF(C91="","",SUM('Danh Sách Sản Phẩm'!I89)+SUMIFS(M.1[Số lượng],M.1[Lọc ngày BC nhập xuất tồn],0,M.1[Tên sản phẩm],C91)+SUMIFS(M.1[SL được tặng/KM],M.1[Lọc ngày BC nhập xuất tồn],0,M.1[Tên sản phẩm],C91)-SUMIFS(B.2[Số lượng (ĐVT Chuẩn)],B.2[Lọc ngày BC nhập xuất tồn],0,B.2[Tên sản phẩm],C91)-SUMIFS(B.2[SL xuất tặng/KM],B.2[Lọc ngày BC nhập xuất tồn],0,B.2[Tên sản phẩm],C91))</f>
        <v/>
      </c>
      <c r="G91" s="17" t="str">
        <f>IF(C91="","",IF(F91=0,0,SUM('Danh Sách Sản Phẩm'!J89)+SUMIFS(M.1[Giá nhập
thực tế],M.1[Lọc ngày BC nhập xuất tồn],0,M.1[Tên sản phẩm],C91)-(SUM('Danh Sách Sản Phẩm'!J89)+SUMIFS(M.1[Giá nhập
thực tế],M.1[Lọc ngày BC nhập xuất tồn],0,M.1[Tên sản phẩm],C91))/(SUM('Danh Sách Sản Phẩm'!I89)+SUMIFS(M.1[Số lượng],M.1[Lọc ngày BC nhập xuất tồn],0,M.1[Tên sản phẩm],C91)+SUMIFS(M.1[SL được tặng/KM],M.1[Lọc ngày BC nhập xuất tồn],0,M.1[Tên sản phẩm],C91))*(SUMIFS(B.2[Số lượng (ĐVT Chuẩn)],B.2[Lọc ngày BC nhập xuất tồn],0,B.2[Tên sản phẩm],C91)+SUMIFS(B.2[SL xuất tặng/KM],B.2[Lọc ngày BC nhập xuất tồn],0,B.2[Tên sản phẩm],C91))))</f>
        <v/>
      </c>
      <c r="H91" s="21" t="str">
        <f>IF(C91="","",SUMIFS(M.1[Số lượng],M.1[Lọc ngày BC nhập xuất tồn],1,M.1[Tên sản phẩm],C91)+SUMIFS(M.1[SL được tặng/KM],M.1[Lọc ngày BC nhập xuất tồn],1,M.1[Tên sản phẩm],C91))</f>
        <v/>
      </c>
      <c r="I91" s="21" t="str">
        <f>IF(C91="","",SUMIFS(M.1[Giá nhập
thực tế],M.1[Lọc ngày BC nhập xuất tồn],1,M.1[Tên sản phẩm],C91))</f>
        <v/>
      </c>
      <c r="J91" s="17" t="str">
        <f>IF(C91="","",SUMIFS(B.2[Số lượng (ĐVT Chuẩn)],B.2[Lọc ngày BC nhập xuất tồn],1,B.2[Tên sản phẩm],C91)+SUMIFS(B.2[SL xuất tặng/KM],B.2[Lọc ngày BC nhập xuất tồn],1,B.2[Tên sản phẩm],C91))</f>
        <v/>
      </c>
      <c r="K91" s="17" t="str">
        <f t="shared" si="12"/>
        <v/>
      </c>
      <c r="L91" s="60" t="str">
        <f t="shared" si="13"/>
        <v/>
      </c>
      <c r="M91" s="21" t="str">
        <f t="shared" si="14"/>
        <v/>
      </c>
      <c r="N91" s="21" t="str">
        <f t="shared" si="15"/>
        <v/>
      </c>
      <c r="O91" s="37" t="str">
        <f>IF(C91="","",SUMIFS(B.2[Doanh thu],B.2[Lọc ngày BC nhập xuất tồn],1,B.2[Tên sản phẩm],C91))</f>
        <v/>
      </c>
      <c r="P91" s="37" t="str">
        <f t="shared" si="16"/>
        <v/>
      </c>
      <c r="Q91" s="2"/>
    </row>
    <row r="92" spans="2:17" ht="27.75" customHeight="1" x14ac:dyDescent="0.2">
      <c r="B92" s="7" t="str">
        <f t="shared" si="11"/>
        <v/>
      </c>
      <c r="C92" s="11" t="str">
        <f>IF('Danh Sách Sản Phẩm'!C90="","",'Danh Sách Sản Phẩm'!C90)</f>
        <v/>
      </c>
      <c r="D92" s="7" t="str">
        <f>IF('Danh Sách Sản Phẩm'!D90="","",'Danh Sách Sản Phẩm'!D90)</f>
        <v/>
      </c>
      <c r="E92" s="7" t="str">
        <f>IF('Danh Sách Sản Phẩm'!E90="","",'Danh Sách Sản Phẩm'!E90)</f>
        <v/>
      </c>
      <c r="F92" s="17" t="str">
        <f>IF(C92="","",SUM('Danh Sách Sản Phẩm'!I90)+SUMIFS(M.1[Số lượng],M.1[Lọc ngày BC nhập xuất tồn],0,M.1[Tên sản phẩm],C92)+SUMIFS(M.1[SL được tặng/KM],M.1[Lọc ngày BC nhập xuất tồn],0,M.1[Tên sản phẩm],C92)-SUMIFS(B.2[Số lượng (ĐVT Chuẩn)],B.2[Lọc ngày BC nhập xuất tồn],0,B.2[Tên sản phẩm],C92)-SUMIFS(B.2[SL xuất tặng/KM],B.2[Lọc ngày BC nhập xuất tồn],0,B.2[Tên sản phẩm],C92))</f>
        <v/>
      </c>
      <c r="G92" s="17" t="str">
        <f>IF(C92="","",IF(F92=0,0,SUM('Danh Sách Sản Phẩm'!J90)+SUMIFS(M.1[Giá nhập
thực tế],M.1[Lọc ngày BC nhập xuất tồn],0,M.1[Tên sản phẩm],C92)-(SUM('Danh Sách Sản Phẩm'!J90)+SUMIFS(M.1[Giá nhập
thực tế],M.1[Lọc ngày BC nhập xuất tồn],0,M.1[Tên sản phẩm],C92))/(SUM('Danh Sách Sản Phẩm'!I90)+SUMIFS(M.1[Số lượng],M.1[Lọc ngày BC nhập xuất tồn],0,M.1[Tên sản phẩm],C92)+SUMIFS(M.1[SL được tặng/KM],M.1[Lọc ngày BC nhập xuất tồn],0,M.1[Tên sản phẩm],C92))*(SUMIFS(B.2[Số lượng (ĐVT Chuẩn)],B.2[Lọc ngày BC nhập xuất tồn],0,B.2[Tên sản phẩm],C92)+SUMIFS(B.2[SL xuất tặng/KM],B.2[Lọc ngày BC nhập xuất tồn],0,B.2[Tên sản phẩm],C92))))</f>
        <v/>
      </c>
      <c r="H92" s="21" t="str">
        <f>IF(C92="","",SUMIFS(M.1[Số lượng],M.1[Lọc ngày BC nhập xuất tồn],1,M.1[Tên sản phẩm],C92)+SUMIFS(M.1[SL được tặng/KM],M.1[Lọc ngày BC nhập xuất tồn],1,M.1[Tên sản phẩm],C92))</f>
        <v/>
      </c>
      <c r="I92" s="21" t="str">
        <f>IF(C92="","",SUMIFS(M.1[Giá nhập
thực tế],M.1[Lọc ngày BC nhập xuất tồn],1,M.1[Tên sản phẩm],C92))</f>
        <v/>
      </c>
      <c r="J92" s="17" t="str">
        <f>IF(C92="","",SUMIFS(B.2[Số lượng (ĐVT Chuẩn)],B.2[Lọc ngày BC nhập xuất tồn],1,B.2[Tên sản phẩm],C92)+SUMIFS(B.2[SL xuất tặng/KM],B.2[Lọc ngày BC nhập xuất tồn],1,B.2[Tên sản phẩm],C92))</f>
        <v/>
      </c>
      <c r="K92" s="17" t="str">
        <f t="shared" si="12"/>
        <v/>
      </c>
      <c r="L92" s="60" t="str">
        <f t="shared" si="13"/>
        <v/>
      </c>
      <c r="M92" s="21" t="str">
        <f t="shared" si="14"/>
        <v/>
      </c>
      <c r="N92" s="21" t="str">
        <f t="shared" si="15"/>
        <v/>
      </c>
      <c r="O92" s="37" t="str">
        <f>IF(C92="","",SUMIFS(B.2[Doanh thu],B.2[Lọc ngày BC nhập xuất tồn],1,B.2[Tên sản phẩm],C92))</f>
        <v/>
      </c>
      <c r="P92" s="37" t="str">
        <f t="shared" si="16"/>
        <v/>
      </c>
      <c r="Q92" s="2"/>
    </row>
    <row r="93" spans="2:17" ht="27.75" customHeight="1" x14ac:dyDescent="0.2">
      <c r="B93" s="7" t="str">
        <f t="shared" si="11"/>
        <v/>
      </c>
      <c r="C93" s="11" t="str">
        <f>IF('Danh Sách Sản Phẩm'!C91="","",'Danh Sách Sản Phẩm'!C91)</f>
        <v/>
      </c>
      <c r="D93" s="7" t="str">
        <f>IF('Danh Sách Sản Phẩm'!D91="","",'Danh Sách Sản Phẩm'!D91)</f>
        <v/>
      </c>
      <c r="E93" s="7" t="str">
        <f>IF('Danh Sách Sản Phẩm'!E91="","",'Danh Sách Sản Phẩm'!E91)</f>
        <v/>
      </c>
      <c r="F93" s="17" t="str">
        <f>IF(C93="","",SUM('Danh Sách Sản Phẩm'!I91)+SUMIFS(M.1[Số lượng],M.1[Lọc ngày BC nhập xuất tồn],0,M.1[Tên sản phẩm],C93)+SUMIFS(M.1[SL được tặng/KM],M.1[Lọc ngày BC nhập xuất tồn],0,M.1[Tên sản phẩm],C93)-SUMIFS(B.2[Số lượng (ĐVT Chuẩn)],B.2[Lọc ngày BC nhập xuất tồn],0,B.2[Tên sản phẩm],C93)-SUMIFS(B.2[SL xuất tặng/KM],B.2[Lọc ngày BC nhập xuất tồn],0,B.2[Tên sản phẩm],C93))</f>
        <v/>
      </c>
      <c r="G93" s="17" t="str">
        <f>IF(C93="","",IF(F93=0,0,SUM('Danh Sách Sản Phẩm'!J91)+SUMIFS(M.1[Giá nhập
thực tế],M.1[Lọc ngày BC nhập xuất tồn],0,M.1[Tên sản phẩm],C93)-(SUM('Danh Sách Sản Phẩm'!J91)+SUMIFS(M.1[Giá nhập
thực tế],M.1[Lọc ngày BC nhập xuất tồn],0,M.1[Tên sản phẩm],C93))/(SUM('Danh Sách Sản Phẩm'!I91)+SUMIFS(M.1[Số lượng],M.1[Lọc ngày BC nhập xuất tồn],0,M.1[Tên sản phẩm],C93)+SUMIFS(M.1[SL được tặng/KM],M.1[Lọc ngày BC nhập xuất tồn],0,M.1[Tên sản phẩm],C93))*(SUMIFS(B.2[Số lượng (ĐVT Chuẩn)],B.2[Lọc ngày BC nhập xuất tồn],0,B.2[Tên sản phẩm],C93)+SUMIFS(B.2[SL xuất tặng/KM],B.2[Lọc ngày BC nhập xuất tồn],0,B.2[Tên sản phẩm],C93))))</f>
        <v/>
      </c>
      <c r="H93" s="21" t="str">
        <f>IF(C93="","",SUMIFS(M.1[Số lượng],M.1[Lọc ngày BC nhập xuất tồn],1,M.1[Tên sản phẩm],C93)+SUMIFS(M.1[SL được tặng/KM],M.1[Lọc ngày BC nhập xuất tồn],1,M.1[Tên sản phẩm],C93))</f>
        <v/>
      </c>
      <c r="I93" s="21" t="str">
        <f>IF(C93="","",SUMIFS(M.1[Giá nhập
thực tế],M.1[Lọc ngày BC nhập xuất tồn],1,M.1[Tên sản phẩm],C93))</f>
        <v/>
      </c>
      <c r="J93" s="17" t="str">
        <f>IF(C93="","",SUMIFS(B.2[Số lượng (ĐVT Chuẩn)],B.2[Lọc ngày BC nhập xuất tồn],1,B.2[Tên sản phẩm],C93)+SUMIFS(B.2[SL xuất tặng/KM],B.2[Lọc ngày BC nhập xuất tồn],1,B.2[Tên sản phẩm],C93))</f>
        <v/>
      </c>
      <c r="K93" s="17" t="str">
        <f t="shared" si="12"/>
        <v/>
      </c>
      <c r="L93" s="60" t="str">
        <f t="shared" si="13"/>
        <v/>
      </c>
      <c r="M93" s="21" t="str">
        <f t="shared" si="14"/>
        <v/>
      </c>
      <c r="N93" s="21" t="str">
        <f t="shared" si="15"/>
        <v/>
      </c>
      <c r="O93" s="37" t="str">
        <f>IF(C93="","",SUMIFS(B.2[Doanh thu],B.2[Lọc ngày BC nhập xuất tồn],1,B.2[Tên sản phẩm],C93))</f>
        <v/>
      </c>
      <c r="P93" s="37" t="str">
        <f t="shared" si="16"/>
        <v/>
      </c>
      <c r="Q93" s="2"/>
    </row>
    <row r="94" spans="2:17" ht="27.75" customHeight="1" x14ac:dyDescent="0.2">
      <c r="B94" s="7" t="str">
        <f t="shared" si="11"/>
        <v/>
      </c>
      <c r="C94" s="11" t="str">
        <f>IF('Danh Sách Sản Phẩm'!C92="","",'Danh Sách Sản Phẩm'!C92)</f>
        <v/>
      </c>
      <c r="D94" s="7" t="str">
        <f>IF('Danh Sách Sản Phẩm'!D92="","",'Danh Sách Sản Phẩm'!D92)</f>
        <v/>
      </c>
      <c r="E94" s="7" t="str">
        <f>IF('Danh Sách Sản Phẩm'!E92="","",'Danh Sách Sản Phẩm'!E92)</f>
        <v/>
      </c>
      <c r="F94" s="17" t="str">
        <f>IF(C94="","",SUM('Danh Sách Sản Phẩm'!I92)+SUMIFS(M.1[Số lượng],M.1[Lọc ngày BC nhập xuất tồn],0,M.1[Tên sản phẩm],C94)+SUMIFS(M.1[SL được tặng/KM],M.1[Lọc ngày BC nhập xuất tồn],0,M.1[Tên sản phẩm],C94)-SUMIFS(B.2[Số lượng (ĐVT Chuẩn)],B.2[Lọc ngày BC nhập xuất tồn],0,B.2[Tên sản phẩm],C94)-SUMIFS(B.2[SL xuất tặng/KM],B.2[Lọc ngày BC nhập xuất tồn],0,B.2[Tên sản phẩm],C94))</f>
        <v/>
      </c>
      <c r="G94" s="17" t="str">
        <f>IF(C94="","",IF(F94=0,0,SUM('Danh Sách Sản Phẩm'!J92)+SUMIFS(M.1[Giá nhập
thực tế],M.1[Lọc ngày BC nhập xuất tồn],0,M.1[Tên sản phẩm],C94)-(SUM('Danh Sách Sản Phẩm'!J92)+SUMIFS(M.1[Giá nhập
thực tế],M.1[Lọc ngày BC nhập xuất tồn],0,M.1[Tên sản phẩm],C94))/(SUM('Danh Sách Sản Phẩm'!I92)+SUMIFS(M.1[Số lượng],M.1[Lọc ngày BC nhập xuất tồn],0,M.1[Tên sản phẩm],C94)+SUMIFS(M.1[SL được tặng/KM],M.1[Lọc ngày BC nhập xuất tồn],0,M.1[Tên sản phẩm],C94))*(SUMIFS(B.2[Số lượng (ĐVT Chuẩn)],B.2[Lọc ngày BC nhập xuất tồn],0,B.2[Tên sản phẩm],C94)+SUMIFS(B.2[SL xuất tặng/KM],B.2[Lọc ngày BC nhập xuất tồn],0,B.2[Tên sản phẩm],C94))))</f>
        <v/>
      </c>
      <c r="H94" s="21" t="str">
        <f>IF(C94="","",SUMIFS(M.1[Số lượng],M.1[Lọc ngày BC nhập xuất tồn],1,M.1[Tên sản phẩm],C94)+SUMIFS(M.1[SL được tặng/KM],M.1[Lọc ngày BC nhập xuất tồn],1,M.1[Tên sản phẩm],C94))</f>
        <v/>
      </c>
      <c r="I94" s="21" t="str">
        <f>IF(C94="","",SUMIFS(M.1[Giá nhập
thực tế],M.1[Lọc ngày BC nhập xuất tồn],1,M.1[Tên sản phẩm],C94))</f>
        <v/>
      </c>
      <c r="J94" s="17" t="str">
        <f>IF(C94="","",SUMIFS(B.2[Số lượng (ĐVT Chuẩn)],B.2[Lọc ngày BC nhập xuất tồn],1,B.2[Tên sản phẩm],C94)+SUMIFS(B.2[SL xuất tặng/KM],B.2[Lọc ngày BC nhập xuất tồn],1,B.2[Tên sản phẩm],C94))</f>
        <v/>
      </c>
      <c r="K94" s="17" t="str">
        <f t="shared" si="12"/>
        <v/>
      </c>
      <c r="L94" s="60" t="str">
        <f t="shared" si="13"/>
        <v/>
      </c>
      <c r="M94" s="21" t="str">
        <f t="shared" si="14"/>
        <v/>
      </c>
      <c r="N94" s="21" t="str">
        <f t="shared" si="15"/>
        <v/>
      </c>
      <c r="O94" s="37" t="str">
        <f>IF(C94="","",SUMIFS(B.2[Doanh thu],B.2[Lọc ngày BC nhập xuất tồn],1,B.2[Tên sản phẩm],C94))</f>
        <v/>
      </c>
      <c r="P94" s="37" t="str">
        <f t="shared" si="16"/>
        <v/>
      </c>
      <c r="Q94" s="2"/>
    </row>
    <row r="95" spans="2:17" ht="27.75" customHeight="1" x14ac:dyDescent="0.2">
      <c r="B95" s="7" t="str">
        <f t="shared" si="11"/>
        <v/>
      </c>
      <c r="C95" s="11" t="str">
        <f>IF('Danh Sách Sản Phẩm'!C93="","",'Danh Sách Sản Phẩm'!C93)</f>
        <v/>
      </c>
      <c r="D95" s="7" t="str">
        <f>IF('Danh Sách Sản Phẩm'!D93="","",'Danh Sách Sản Phẩm'!D93)</f>
        <v/>
      </c>
      <c r="E95" s="7" t="str">
        <f>IF('Danh Sách Sản Phẩm'!E93="","",'Danh Sách Sản Phẩm'!E93)</f>
        <v/>
      </c>
      <c r="F95" s="17" t="str">
        <f>IF(C95="","",SUM('Danh Sách Sản Phẩm'!I93)+SUMIFS(M.1[Số lượng],M.1[Lọc ngày BC nhập xuất tồn],0,M.1[Tên sản phẩm],C95)+SUMIFS(M.1[SL được tặng/KM],M.1[Lọc ngày BC nhập xuất tồn],0,M.1[Tên sản phẩm],C95)-SUMIFS(B.2[Số lượng (ĐVT Chuẩn)],B.2[Lọc ngày BC nhập xuất tồn],0,B.2[Tên sản phẩm],C95)-SUMIFS(B.2[SL xuất tặng/KM],B.2[Lọc ngày BC nhập xuất tồn],0,B.2[Tên sản phẩm],C95))</f>
        <v/>
      </c>
      <c r="G95" s="17" t="str">
        <f>IF(C95="","",IF(F95=0,0,SUM('Danh Sách Sản Phẩm'!J93)+SUMIFS(M.1[Giá nhập
thực tế],M.1[Lọc ngày BC nhập xuất tồn],0,M.1[Tên sản phẩm],C95)-(SUM('Danh Sách Sản Phẩm'!J93)+SUMIFS(M.1[Giá nhập
thực tế],M.1[Lọc ngày BC nhập xuất tồn],0,M.1[Tên sản phẩm],C95))/(SUM('Danh Sách Sản Phẩm'!I93)+SUMIFS(M.1[Số lượng],M.1[Lọc ngày BC nhập xuất tồn],0,M.1[Tên sản phẩm],C95)+SUMIFS(M.1[SL được tặng/KM],M.1[Lọc ngày BC nhập xuất tồn],0,M.1[Tên sản phẩm],C95))*(SUMIFS(B.2[Số lượng (ĐVT Chuẩn)],B.2[Lọc ngày BC nhập xuất tồn],0,B.2[Tên sản phẩm],C95)+SUMIFS(B.2[SL xuất tặng/KM],B.2[Lọc ngày BC nhập xuất tồn],0,B.2[Tên sản phẩm],C95))))</f>
        <v/>
      </c>
      <c r="H95" s="21" t="str">
        <f>IF(C95="","",SUMIFS(M.1[Số lượng],M.1[Lọc ngày BC nhập xuất tồn],1,M.1[Tên sản phẩm],C95)+SUMIFS(M.1[SL được tặng/KM],M.1[Lọc ngày BC nhập xuất tồn],1,M.1[Tên sản phẩm],C95))</f>
        <v/>
      </c>
      <c r="I95" s="21" t="str">
        <f>IF(C95="","",SUMIFS(M.1[Giá nhập
thực tế],M.1[Lọc ngày BC nhập xuất tồn],1,M.1[Tên sản phẩm],C95))</f>
        <v/>
      </c>
      <c r="J95" s="17" t="str">
        <f>IF(C95="","",SUMIFS(B.2[Số lượng (ĐVT Chuẩn)],B.2[Lọc ngày BC nhập xuất tồn],1,B.2[Tên sản phẩm],C95)+SUMIFS(B.2[SL xuất tặng/KM],B.2[Lọc ngày BC nhập xuất tồn],1,B.2[Tên sản phẩm],C95))</f>
        <v/>
      </c>
      <c r="K95" s="17" t="str">
        <f t="shared" si="12"/>
        <v/>
      </c>
      <c r="L95" s="60" t="str">
        <f t="shared" si="13"/>
        <v/>
      </c>
      <c r="M95" s="21" t="str">
        <f t="shared" si="14"/>
        <v/>
      </c>
      <c r="N95" s="21" t="str">
        <f t="shared" si="15"/>
        <v/>
      </c>
      <c r="O95" s="37" t="str">
        <f>IF(C95="","",SUMIFS(B.2[Doanh thu],B.2[Lọc ngày BC nhập xuất tồn],1,B.2[Tên sản phẩm],C95))</f>
        <v/>
      </c>
      <c r="P95" s="37" t="str">
        <f t="shared" si="16"/>
        <v/>
      </c>
      <c r="Q95" s="2"/>
    </row>
    <row r="96" spans="2:17" ht="27.75" customHeight="1" x14ac:dyDescent="0.2">
      <c r="B96" s="7" t="str">
        <f t="shared" si="11"/>
        <v/>
      </c>
      <c r="C96" s="11" t="str">
        <f>IF('Danh Sách Sản Phẩm'!C94="","",'Danh Sách Sản Phẩm'!C94)</f>
        <v/>
      </c>
      <c r="D96" s="7" t="str">
        <f>IF('Danh Sách Sản Phẩm'!D94="","",'Danh Sách Sản Phẩm'!D94)</f>
        <v/>
      </c>
      <c r="E96" s="7" t="str">
        <f>IF('Danh Sách Sản Phẩm'!E94="","",'Danh Sách Sản Phẩm'!E94)</f>
        <v/>
      </c>
      <c r="F96" s="17" t="str">
        <f>IF(C96="","",SUM('Danh Sách Sản Phẩm'!I94)+SUMIFS(M.1[Số lượng],M.1[Lọc ngày BC nhập xuất tồn],0,M.1[Tên sản phẩm],C96)+SUMIFS(M.1[SL được tặng/KM],M.1[Lọc ngày BC nhập xuất tồn],0,M.1[Tên sản phẩm],C96)-SUMIFS(B.2[Số lượng (ĐVT Chuẩn)],B.2[Lọc ngày BC nhập xuất tồn],0,B.2[Tên sản phẩm],C96)-SUMIFS(B.2[SL xuất tặng/KM],B.2[Lọc ngày BC nhập xuất tồn],0,B.2[Tên sản phẩm],C96))</f>
        <v/>
      </c>
      <c r="G96" s="17" t="str">
        <f>IF(C96="","",IF(F96=0,0,SUM('Danh Sách Sản Phẩm'!J94)+SUMIFS(M.1[Giá nhập
thực tế],M.1[Lọc ngày BC nhập xuất tồn],0,M.1[Tên sản phẩm],C96)-(SUM('Danh Sách Sản Phẩm'!J94)+SUMIFS(M.1[Giá nhập
thực tế],M.1[Lọc ngày BC nhập xuất tồn],0,M.1[Tên sản phẩm],C96))/(SUM('Danh Sách Sản Phẩm'!I94)+SUMIFS(M.1[Số lượng],M.1[Lọc ngày BC nhập xuất tồn],0,M.1[Tên sản phẩm],C96)+SUMIFS(M.1[SL được tặng/KM],M.1[Lọc ngày BC nhập xuất tồn],0,M.1[Tên sản phẩm],C96))*(SUMIFS(B.2[Số lượng (ĐVT Chuẩn)],B.2[Lọc ngày BC nhập xuất tồn],0,B.2[Tên sản phẩm],C96)+SUMIFS(B.2[SL xuất tặng/KM],B.2[Lọc ngày BC nhập xuất tồn],0,B.2[Tên sản phẩm],C96))))</f>
        <v/>
      </c>
      <c r="H96" s="21" t="str">
        <f>IF(C96="","",SUMIFS(M.1[Số lượng],M.1[Lọc ngày BC nhập xuất tồn],1,M.1[Tên sản phẩm],C96)+SUMIFS(M.1[SL được tặng/KM],M.1[Lọc ngày BC nhập xuất tồn],1,M.1[Tên sản phẩm],C96))</f>
        <v/>
      </c>
      <c r="I96" s="21" t="str">
        <f>IF(C96="","",SUMIFS(M.1[Giá nhập
thực tế],M.1[Lọc ngày BC nhập xuất tồn],1,M.1[Tên sản phẩm],C96))</f>
        <v/>
      </c>
      <c r="J96" s="17" t="str">
        <f>IF(C96="","",SUMIFS(B.2[Số lượng (ĐVT Chuẩn)],B.2[Lọc ngày BC nhập xuất tồn],1,B.2[Tên sản phẩm],C96)+SUMIFS(B.2[SL xuất tặng/KM],B.2[Lọc ngày BC nhập xuất tồn],1,B.2[Tên sản phẩm],C96))</f>
        <v/>
      </c>
      <c r="K96" s="17" t="str">
        <f t="shared" si="12"/>
        <v/>
      </c>
      <c r="L96" s="60" t="str">
        <f t="shared" si="13"/>
        <v/>
      </c>
      <c r="M96" s="21" t="str">
        <f t="shared" si="14"/>
        <v/>
      </c>
      <c r="N96" s="21" t="str">
        <f t="shared" si="15"/>
        <v/>
      </c>
      <c r="O96" s="37" t="str">
        <f>IF(C96="","",SUMIFS(B.2[Doanh thu],B.2[Lọc ngày BC nhập xuất tồn],1,B.2[Tên sản phẩm],C96))</f>
        <v/>
      </c>
      <c r="P96" s="37" t="str">
        <f t="shared" si="16"/>
        <v/>
      </c>
      <c r="Q96" s="2"/>
    </row>
    <row r="97" spans="2:17" ht="27.75" customHeight="1" x14ac:dyDescent="0.2">
      <c r="B97" s="7" t="str">
        <f t="shared" si="11"/>
        <v/>
      </c>
      <c r="C97" s="11" t="str">
        <f>IF('Danh Sách Sản Phẩm'!C95="","",'Danh Sách Sản Phẩm'!C95)</f>
        <v/>
      </c>
      <c r="D97" s="7" t="str">
        <f>IF('Danh Sách Sản Phẩm'!D95="","",'Danh Sách Sản Phẩm'!D95)</f>
        <v/>
      </c>
      <c r="E97" s="7" t="str">
        <f>IF('Danh Sách Sản Phẩm'!E95="","",'Danh Sách Sản Phẩm'!E95)</f>
        <v/>
      </c>
      <c r="F97" s="17" t="str">
        <f>IF(C97="","",SUM('Danh Sách Sản Phẩm'!I95)+SUMIFS(M.1[Số lượng],M.1[Lọc ngày BC nhập xuất tồn],0,M.1[Tên sản phẩm],C97)+SUMIFS(M.1[SL được tặng/KM],M.1[Lọc ngày BC nhập xuất tồn],0,M.1[Tên sản phẩm],C97)-SUMIFS(B.2[Số lượng (ĐVT Chuẩn)],B.2[Lọc ngày BC nhập xuất tồn],0,B.2[Tên sản phẩm],C97)-SUMIFS(B.2[SL xuất tặng/KM],B.2[Lọc ngày BC nhập xuất tồn],0,B.2[Tên sản phẩm],C97))</f>
        <v/>
      </c>
      <c r="G97" s="17" t="str">
        <f>IF(C97="","",IF(F97=0,0,SUM('Danh Sách Sản Phẩm'!J95)+SUMIFS(M.1[Giá nhập
thực tế],M.1[Lọc ngày BC nhập xuất tồn],0,M.1[Tên sản phẩm],C97)-(SUM('Danh Sách Sản Phẩm'!J95)+SUMIFS(M.1[Giá nhập
thực tế],M.1[Lọc ngày BC nhập xuất tồn],0,M.1[Tên sản phẩm],C97))/(SUM('Danh Sách Sản Phẩm'!I95)+SUMIFS(M.1[Số lượng],M.1[Lọc ngày BC nhập xuất tồn],0,M.1[Tên sản phẩm],C97)+SUMIFS(M.1[SL được tặng/KM],M.1[Lọc ngày BC nhập xuất tồn],0,M.1[Tên sản phẩm],C97))*(SUMIFS(B.2[Số lượng (ĐVT Chuẩn)],B.2[Lọc ngày BC nhập xuất tồn],0,B.2[Tên sản phẩm],C97)+SUMIFS(B.2[SL xuất tặng/KM],B.2[Lọc ngày BC nhập xuất tồn],0,B.2[Tên sản phẩm],C97))))</f>
        <v/>
      </c>
      <c r="H97" s="21" t="str">
        <f>IF(C97="","",SUMIFS(M.1[Số lượng],M.1[Lọc ngày BC nhập xuất tồn],1,M.1[Tên sản phẩm],C97)+SUMIFS(M.1[SL được tặng/KM],M.1[Lọc ngày BC nhập xuất tồn],1,M.1[Tên sản phẩm],C97))</f>
        <v/>
      </c>
      <c r="I97" s="21" t="str">
        <f>IF(C97="","",SUMIFS(M.1[Giá nhập
thực tế],M.1[Lọc ngày BC nhập xuất tồn],1,M.1[Tên sản phẩm],C97))</f>
        <v/>
      </c>
      <c r="J97" s="17" t="str">
        <f>IF(C97="","",SUMIFS(B.2[Số lượng (ĐVT Chuẩn)],B.2[Lọc ngày BC nhập xuất tồn],1,B.2[Tên sản phẩm],C97)+SUMIFS(B.2[SL xuất tặng/KM],B.2[Lọc ngày BC nhập xuất tồn],1,B.2[Tên sản phẩm],C97))</f>
        <v/>
      </c>
      <c r="K97" s="17" t="str">
        <f t="shared" si="12"/>
        <v/>
      </c>
      <c r="L97" s="60" t="str">
        <f t="shared" si="13"/>
        <v/>
      </c>
      <c r="M97" s="21" t="str">
        <f t="shared" si="14"/>
        <v/>
      </c>
      <c r="N97" s="21" t="str">
        <f t="shared" si="15"/>
        <v/>
      </c>
      <c r="O97" s="37" t="str">
        <f>IF(C97="","",SUMIFS(B.2[Doanh thu],B.2[Lọc ngày BC nhập xuất tồn],1,B.2[Tên sản phẩm],C97))</f>
        <v/>
      </c>
      <c r="P97" s="37" t="str">
        <f t="shared" si="16"/>
        <v/>
      </c>
      <c r="Q97" s="2"/>
    </row>
    <row r="98" spans="2:17" ht="27.75" customHeight="1" x14ac:dyDescent="0.2">
      <c r="B98" s="7" t="str">
        <f t="shared" si="11"/>
        <v/>
      </c>
      <c r="C98" s="11" t="str">
        <f>IF('Danh Sách Sản Phẩm'!C96="","",'Danh Sách Sản Phẩm'!C96)</f>
        <v/>
      </c>
      <c r="D98" s="7" t="str">
        <f>IF('Danh Sách Sản Phẩm'!D96="","",'Danh Sách Sản Phẩm'!D96)</f>
        <v/>
      </c>
      <c r="E98" s="7" t="str">
        <f>IF('Danh Sách Sản Phẩm'!E96="","",'Danh Sách Sản Phẩm'!E96)</f>
        <v/>
      </c>
      <c r="F98" s="17" t="str">
        <f>IF(C98="","",SUM('Danh Sách Sản Phẩm'!I96)+SUMIFS(M.1[Số lượng],M.1[Lọc ngày BC nhập xuất tồn],0,M.1[Tên sản phẩm],C98)+SUMIFS(M.1[SL được tặng/KM],M.1[Lọc ngày BC nhập xuất tồn],0,M.1[Tên sản phẩm],C98)-SUMIFS(B.2[Số lượng (ĐVT Chuẩn)],B.2[Lọc ngày BC nhập xuất tồn],0,B.2[Tên sản phẩm],C98)-SUMIFS(B.2[SL xuất tặng/KM],B.2[Lọc ngày BC nhập xuất tồn],0,B.2[Tên sản phẩm],C98))</f>
        <v/>
      </c>
      <c r="G98" s="17" t="str">
        <f>IF(C98="","",IF(F98=0,0,SUM('Danh Sách Sản Phẩm'!J96)+SUMIFS(M.1[Giá nhập
thực tế],M.1[Lọc ngày BC nhập xuất tồn],0,M.1[Tên sản phẩm],C98)-(SUM('Danh Sách Sản Phẩm'!J96)+SUMIFS(M.1[Giá nhập
thực tế],M.1[Lọc ngày BC nhập xuất tồn],0,M.1[Tên sản phẩm],C98))/(SUM('Danh Sách Sản Phẩm'!I96)+SUMIFS(M.1[Số lượng],M.1[Lọc ngày BC nhập xuất tồn],0,M.1[Tên sản phẩm],C98)+SUMIFS(M.1[SL được tặng/KM],M.1[Lọc ngày BC nhập xuất tồn],0,M.1[Tên sản phẩm],C98))*(SUMIFS(B.2[Số lượng (ĐVT Chuẩn)],B.2[Lọc ngày BC nhập xuất tồn],0,B.2[Tên sản phẩm],C98)+SUMIFS(B.2[SL xuất tặng/KM],B.2[Lọc ngày BC nhập xuất tồn],0,B.2[Tên sản phẩm],C98))))</f>
        <v/>
      </c>
      <c r="H98" s="21" t="str">
        <f>IF(C98="","",SUMIFS(M.1[Số lượng],M.1[Lọc ngày BC nhập xuất tồn],1,M.1[Tên sản phẩm],C98)+SUMIFS(M.1[SL được tặng/KM],M.1[Lọc ngày BC nhập xuất tồn],1,M.1[Tên sản phẩm],C98))</f>
        <v/>
      </c>
      <c r="I98" s="21" t="str">
        <f>IF(C98="","",SUMIFS(M.1[Giá nhập
thực tế],M.1[Lọc ngày BC nhập xuất tồn],1,M.1[Tên sản phẩm],C98))</f>
        <v/>
      </c>
      <c r="J98" s="17" t="str">
        <f>IF(C98="","",SUMIFS(B.2[Số lượng (ĐVT Chuẩn)],B.2[Lọc ngày BC nhập xuất tồn],1,B.2[Tên sản phẩm],C98)+SUMIFS(B.2[SL xuất tặng/KM],B.2[Lọc ngày BC nhập xuất tồn],1,B.2[Tên sản phẩm],C98))</f>
        <v/>
      </c>
      <c r="K98" s="17" t="str">
        <f t="shared" si="12"/>
        <v/>
      </c>
      <c r="L98" s="60" t="str">
        <f t="shared" si="13"/>
        <v/>
      </c>
      <c r="M98" s="21" t="str">
        <f t="shared" si="14"/>
        <v/>
      </c>
      <c r="N98" s="21" t="str">
        <f t="shared" si="15"/>
        <v/>
      </c>
      <c r="O98" s="37" t="str">
        <f>IF(C98="","",SUMIFS(B.2[Doanh thu],B.2[Lọc ngày BC nhập xuất tồn],1,B.2[Tên sản phẩm],C98))</f>
        <v/>
      </c>
      <c r="P98" s="37" t="str">
        <f t="shared" si="16"/>
        <v/>
      </c>
      <c r="Q98" s="2"/>
    </row>
    <row r="99" spans="2:17" ht="27.75" customHeight="1" x14ac:dyDescent="0.2">
      <c r="B99" s="7" t="str">
        <f t="shared" si="11"/>
        <v/>
      </c>
      <c r="C99" s="11" t="str">
        <f>IF('Danh Sách Sản Phẩm'!C97="","",'Danh Sách Sản Phẩm'!C97)</f>
        <v/>
      </c>
      <c r="D99" s="7" t="str">
        <f>IF('Danh Sách Sản Phẩm'!D97="","",'Danh Sách Sản Phẩm'!D97)</f>
        <v/>
      </c>
      <c r="E99" s="7" t="str">
        <f>IF('Danh Sách Sản Phẩm'!E97="","",'Danh Sách Sản Phẩm'!E97)</f>
        <v/>
      </c>
      <c r="F99" s="17" t="str">
        <f>IF(C99="","",SUM('Danh Sách Sản Phẩm'!I97)+SUMIFS(M.1[Số lượng],M.1[Lọc ngày BC nhập xuất tồn],0,M.1[Tên sản phẩm],C99)+SUMIFS(M.1[SL được tặng/KM],M.1[Lọc ngày BC nhập xuất tồn],0,M.1[Tên sản phẩm],C99)-SUMIFS(B.2[Số lượng (ĐVT Chuẩn)],B.2[Lọc ngày BC nhập xuất tồn],0,B.2[Tên sản phẩm],C99)-SUMIFS(B.2[SL xuất tặng/KM],B.2[Lọc ngày BC nhập xuất tồn],0,B.2[Tên sản phẩm],C99))</f>
        <v/>
      </c>
      <c r="G99" s="17" t="str">
        <f>IF(C99="","",IF(F99=0,0,SUM('Danh Sách Sản Phẩm'!J97)+SUMIFS(M.1[Giá nhập
thực tế],M.1[Lọc ngày BC nhập xuất tồn],0,M.1[Tên sản phẩm],C99)-(SUM('Danh Sách Sản Phẩm'!J97)+SUMIFS(M.1[Giá nhập
thực tế],M.1[Lọc ngày BC nhập xuất tồn],0,M.1[Tên sản phẩm],C99))/(SUM('Danh Sách Sản Phẩm'!I97)+SUMIFS(M.1[Số lượng],M.1[Lọc ngày BC nhập xuất tồn],0,M.1[Tên sản phẩm],C99)+SUMIFS(M.1[SL được tặng/KM],M.1[Lọc ngày BC nhập xuất tồn],0,M.1[Tên sản phẩm],C99))*(SUMIFS(B.2[Số lượng (ĐVT Chuẩn)],B.2[Lọc ngày BC nhập xuất tồn],0,B.2[Tên sản phẩm],C99)+SUMIFS(B.2[SL xuất tặng/KM],B.2[Lọc ngày BC nhập xuất tồn],0,B.2[Tên sản phẩm],C99))))</f>
        <v/>
      </c>
      <c r="H99" s="21" t="str">
        <f>IF(C99="","",SUMIFS(M.1[Số lượng],M.1[Lọc ngày BC nhập xuất tồn],1,M.1[Tên sản phẩm],C99)+SUMIFS(M.1[SL được tặng/KM],M.1[Lọc ngày BC nhập xuất tồn],1,M.1[Tên sản phẩm],C99))</f>
        <v/>
      </c>
      <c r="I99" s="21" t="str">
        <f>IF(C99="","",SUMIFS(M.1[Giá nhập
thực tế],M.1[Lọc ngày BC nhập xuất tồn],1,M.1[Tên sản phẩm],C99))</f>
        <v/>
      </c>
      <c r="J99" s="17" t="str">
        <f>IF(C99="","",SUMIFS(B.2[Số lượng (ĐVT Chuẩn)],B.2[Lọc ngày BC nhập xuất tồn],1,B.2[Tên sản phẩm],C99)+SUMIFS(B.2[SL xuất tặng/KM],B.2[Lọc ngày BC nhập xuất tồn],1,B.2[Tên sản phẩm],C99))</f>
        <v/>
      </c>
      <c r="K99" s="17" t="str">
        <f t="shared" si="12"/>
        <v/>
      </c>
      <c r="L99" s="60" t="str">
        <f t="shared" si="13"/>
        <v/>
      </c>
      <c r="M99" s="21" t="str">
        <f t="shared" si="14"/>
        <v/>
      </c>
      <c r="N99" s="21" t="str">
        <f t="shared" si="15"/>
        <v/>
      </c>
      <c r="O99" s="37" t="str">
        <f>IF(C99="","",SUMIFS(B.2[Doanh thu],B.2[Lọc ngày BC nhập xuất tồn],1,B.2[Tên sản phẩm],C99))</f>
        <v/>
      </c>
      <c r="P99" s="37" t="str">
        <f t="shared" si="16"/>
        <v/>
      </c>
      <c r="Q99" s="2"/>
    </row>
    <row r="100" spans="2:17" ht="27.75" customHeight="1" x14ac:dyDescent="0.2">
      <c r="B100" s="7" t="str">
        <f t="shared" si="11"/>
        <v/>
      </c>
      <c r="C100" s="11" t="str">
        <f>IF('Danh Sách Sản Phẩm'!C98="","",'Danh Sách Sản Phẩm'!C98)</f>
        <v/>
      </c>
      <c r="D100" s="7" t="str">
        <f>IF('Danh Sách Sản Phẩm'!D98="","",'Danh Sách Sản Phẩm'!D98)</f>
        <v/>
      </c>
      <c r="E100" s="7" t="str">
        <f>IF('Danh Sách Sản Phẩm'!E98="","",'Danh Sách Sản Phẩm'!E98)</f>
        <v/>
      </c>
      <c r="F100" s="17" t="str">
        <f>IF(C100="","",SUM('Danh Sách Sản Phẩm'!I98)+SUMIFS(M.1[Số lượng],M.1[Lọc ngày BC nhập xuất tồn],0,M.1[Tên sản phẩm],C100)+SUMIFS(M.1[SL được tặng/KM],M.1[Lọc ngày BC nhập xuất tồn],0,M.1[Tên sản phẩm],C100)-SUMIFS(B.2[Số lượng (ĐVT Chuẩn)],B.2[Lọc ngày BC nhập xuất tồn],0,B.2[Tên sản phẩm],C100)-SUMIFS(B.2[SL xuất tặng/KM],B.2[Lọc ngày BC nhập xuất tồn],0,B.2[Tên sản phẩm],C100))</f>
        <v/>
      </c>
      <c r="G100" s="17" t="str">
        <f>IF(C100="","",IF(F100=0,0,SUM('Danh Sách Sản Phẩm'!J98)+SUMIFS(M.1[Giá nhập
thực tế],M.1[Lọc ngày BC nhập xuất tồn],0,M.1[Tên sản phẩm],C100)-(SUM('Danh Sách Sản Phẩm'!J98)+SUMIFS(M.1[Giá nhập
thực tế],M.1[Lọc ngày BC nhập xuất tồn],0,M.1[Tên sản phẩm],C100))/(SUM('Danh Sách Sản Phẩm'!I98)+SUMIFS(M.1[Số lượng],M.1[Lọc ngày BC nhập xuất tồn],0,M.1[Tên sản phẩm],C100)+SUMIFS(M.1[SL được tặng/KM],M.1[Lọc ngày BC nhập xuất tồn],0,M.1[Tên sản phẩm],C100))*(SUMIFS(B.2[Số lượng (ĐVT Chuẩn)],B.2[Lọc ngày BC nhập xuất tồn],0,B.2[Tên sản phẩm],C100)+SUMIFS(B.2[SL xuất tặng/KM],B.2[Lọc ngày BC nhập xuất tồn],0,B.2[Tên sản phẩm],C100))))</f>
        <v/>
      </c>
      <c r="H100" s="21" t="str">
        <f>IF(C100="","",SUMIFS(M.1[Số lượng],M.1[Lọc ngày BC nhập xuất tồn],1,M.1[Tên sản phẩm],C100)+SUMIFS(M.1[SL được tặng/KM],M.1[Lọc ngày BC nhập xuất tồn],1,M.1[Tên sản phẩm],C100))</f>
        <v/>
      </c>
      <c r="I100" s="21" t="str">
        <f>IF(C100="","",SUMIFS(M.1[Giá nhập
thực tế],M.1[Lọc ngày BC nhập xuất tồn],1,M.1[Tên sản phẩm],C100))</f>
        <v/>
      </c>
      <c r="J100" s="17" t="str">
        <f>IF(C100="","",SUMIFS(B.2[Số lượng (ĐVT Chuẩn)],B.2[Lọc ngày BC nhập xuất tồn],1,B.2[Tên sản phẩm],C100)+SUMIFS(B.2[SL xuất tặng/KM],B.2[Lọc ngày BC nhập xuất tồn],1,B.2[Tên sản phẩm],C100))</f>
        <v/>
      </c>
      <c r="K100" s="17" t="str">
        <f t="shared" si="12"/>
        <v/>
      </c>
      <c r="L100" s="60" t="str">
        <f t="shared" si="13"/>
        <v/>
      </c>
      <c r="M100" s="21" t="str">
        <f t="shared" si="14"/>
        <v/>
      </c>
      <c r="N100" s="21" t="str">
        <f t="shared" si="15"/>
        <v/>
      </c>
      <c r="O100" s="37" t="str">
        <f>IF(C100="","",SUMIFS(B.2[Doanh thu],B.2[Lọc ngày BC nhập xuất tồn],1,B.2[Tên sản phẩm],C100))</f>
        <v/>
      </c>
      <c r="P100" s="37" t="str">
        <f t="shared" si="16"/>
        <v/>
      </c>
      <c r="Q100" s="2"/>
    </row>
    <row r="101" spans="2:17" ht="27.75" customHeight="1" x14ac:dyDescent="0.2">
      <c r="B101" s="7" t="str">
        <f t="shared" si="11"/>
        <v/>
      </c>
      <c r="C101" s="11" t="str">
        <f>IF('Danh Sách Sản Phẩm'!C99="","",'Danh Sách Sản Phẩm'!C99)</f>
        <v/>
      </c>
      <c r="D101" s="7" t="str">
        <f>IF('Danh Sách Sản Phẩm'!D99="","",'Danh Sách Sản Phẩm'!D99)</f>
        <v/>
      </c>
      <c r="E101" s="7" t="str">
        <f>IF('Danh Sách Sản Phẩm'!E99="","",'Danh Sách Sản Phẩm'!E99)</f>
        <v/>
      </c>
      <c r="F101" s="17" t="str">
        <f>IF(C101="","",SUM('Danh Sách Sản Phẩm'!I99)+SUMIFS(M.1[Số lượng],M.1[Lọc ngày BC nhập xuất tồn],0,M.1[Tên sản phẩm],C101)+SUMIFS(M.1[SL được tặng/KM],M.1[Lọc ngày BC nhập xuất tồn],0,M.1[Tên sản phẩm],C101)-SUMIFS(B.2[Số lượng (ĐVT Chuẩn)],B.2[Lọc ngày BC nhập xuất tồn],0,B.2[Tên sản phẩm],C101)-SUMIFS(B.2[SL xuất tặng/KM],B.2[Lọc ngày BC nhập xuất tồn],0,B.2[Tên sản phẩm],C101))</f>
        <v/>
      </c>
      <c r="G101" s="17" t="str">
        <f>IF(C101="","",IF(F101=0,0,SUM('Danh Sách Sản Phẩm'!J99)+SUMIFS(M.1[Giá nhập
thực tế],M.1[Lọc ngày BC nhập xuất tồn],0,M.1[Tên sản phẩm],C101)-(SUM('Danh Sách Sản Phẩm'!J99)+SUMIFS(M.1[Giá nhập
thực tế],M.1[Lọc ngày BC nhập xuất tồn],0,M.1[Tên sản phẩm],C101))/(SUM('Danh Sách Sản Phẩm'!I99)+SUMIFS(M.1[Số lượng],M.1[Lọc ngày BC nhập xuất tồn],0,M.1[Tên sản phẩm],C101)+SUMIFS(M.1[SL được tặng/KM],M.1[Lọc ngày BC nhập xuất tồn],0,M.1[Tên sản phẩm],C101))*(SUMIFS(B.2[Số lượng (ĐVT Chuẩn)],B.2[Lọc ngày BC nhập xuất tồn],0,B.2[Tên sản phẩm],C101)+SUMIFS(B.2[SL xuất tặng/KM],B.2[Lọc ngày BC nhập xuất tồn],0,B.2[Tên sản phẩm],C101))))</f>
        <v/>
      </c>
      <c r="H101" s="21" t="str">
        <f>IF(C101="","",SUMIFS(M.1[Số lượng],M.1[Lọc ngày BC nhập xuất tồn],1,M.1[Tên sản phẩm],C101)+SUMIFS(M.1[SL được tặng/KM],M.1[Lọc ngày BC nhập xuất tồn],1,M.1[Tên sản phẩm],C101))</f>
        <v/>
      </c>
      <c r="I101" s="21" t="str">
        <f>IF(C101="","",SUMIFS(M.1[Giá nhập
thực tế],M.1[Lọc ngày BC nhập xuất tồn],1,M.1[Tên sản phẩm],C101))</f>
        <v/>
      </c>
      <c r="J101" s="17" t="str">
        <f>IF(C101="","",SUMIFS(B.2[Số lượng (ĐVT Chuẩn)],B.2[Lọc ngày BC nhập xuất tồn],1,B.2[Tên sản phẩm],C101)+SUMIFS(B.2[SL xuất tặng/KM],B.2[Lọc ngày BC nhập xuất tồn],1,B.2[Tên sản phẩm],C101))</f>
        <v/>
      </c>
      <c r="K101" s="17" t="str">
        <f t="shared" si="12"/>
        <v/>
      </c>
      <c r="L101" s="60" t="str">
        <f t="shared" si="13"/>
        <v/>
      </c>
      <c r="M101" s="21" t="str">
        <f t="shared" si="14"/>
        <v/>
      </c>
      <c r="N101" s="21" t="str">
        <f t="shared" si="15"/>
        <v/>
      </c>
      <c r="O101" s="37" t="str">
        <f>IF(C101="","",SUMIFS(B.2[Doanh thu],B.2[Lọc ngày BC nhập xuất tồn],1,B.2[Tên sản phẩm],C101))</f>
        <v/>
      </c>
      <c r="P101" s="37" t="str">
        <f t="shared" si="16"/>
        <v/>
      </c>
      <c r="Q101" s="2"/>
    </row>
    <row r="102" spans="2:17" ht="27.75" customHeight="1" x14ac:dyDescent="0.2">
      <c r="B102" s="7" t="str">
        <f t="shared" si="11"/>
        <v/>
      </c>
      <c r="C102" s="11" t="str">
        <f>IF('Danh Sách Sản Phẩm'!C100="","",'Danh Sách Sản Phẩm'!C100)</f>
        <v/>
      </c>
      <c r="D102" s="7" t="str">
        <f>IF('Danh Sách Sản Phẩm'!D100="","",'Danh Sách Sản Phẩm'!D100)</f>
        <v/>
      </c>
      <c r="E102" s="7" t="str">
        <f>IF('Danh Sách Sản Phẩm'!E100="","",'Danh Sách Sản Phẩm'!E100)</f>
        <v/>
      </c>
      <c r="F102" s="17" t="str">
        <f>IF(C102="","",SUM('Danh Sách Sản Phẩm'!I100)+SUMIFS(M.1[Số lượng],M.1[Lọc ngày BC nhập xuất tồn],0,M.1[Tên sản phẩm],C102)+SUMIFS(M.1[SL được tặng/KM],M.1[Lọc ngày BC nhập xuất tồn],0,M.1[Tên sản phẩm],C102)-SUMIFS(B.2[Số lượng (ĐVT Chuẩn)],B.2[Lọc ngày BC nhập xuất tồn],0,B.2[Tên sản phẩm],C102)-SUMIFS(B.2[SL xuất tặng/KM],B.2[Lọc ngày BC nhập xuất tồn],0,B.2[Tên sản phẩm],C102))</f>
        <v/>
      </c>
      <c r="G102" s="17" t="str">
        <f>IF(C102="","",IF(F102=0,0,SUM('Danh Sách Sản Phẩm'!J100)+SUMIFS(M.1[Giá nhập
thực tế],M.1[Lọc ngày BC nhập xuất tồn],0,M.1[Tên sản phẩm],C102)-(SUM('Danh Sách Sản Phẩm'!J100)+SUMIFS(M.1[Giá nhập
thực tế],M.1[Lọc ngày BC nhập xuất tồn],0,M.1[Tên sản phẩm],C102))/(SUM('Danh Sách Sản Phẩm'!I100)+SUMIFS(M.1[Số lượng],M.1[Lọc ngày BC nhập xuất tồn],0,M.1[Tên sản phẩm],C102)+SUMIFS(M.1[SL được tặng/KM],M.1[Lọc ngày BC nhập xuất tồn],0,M.1[Tên sản phẩm],C102))*(SUMIFS(B.2[Số lượng (ĐVT Chuẩn)],B.2[Lọc ngày BC nhập xuất tồn],0,B.2[Tên sản phẩm],C102)+SUMIFS(B.2[SL xuất tặng/KM],B.2[Lọc ngày BC nhập xuất tồn],0,B.2[Tên sản phẩm],C102))))</f>
        <v/>
      </c>
      <c r="H102" s="21" t="str">
        <f>IF(C102="","",SUMIFS(M.1[Số lượng],M.1[Lọc ngày BC nhập xuất tồn],1,M.1[Tên sản phẩm],C102)+SUMIFS(M.1[SL được tặng/KM],M.1[Lọc ngày BC nhập xuất tồn],1,M.1[Tên sản phẩm],C102))</f>
        <v/>
      </c>
      <c r="I102" s="21" t="str">
        <f>IF(C102="","",SUMIFS(M.1[Giá nhập
thực tế],M.1[Lọc ngày BC nhập xuất tồn],1,M.1[Tên sản phẩm],C102))</f>
        <v/>
      </c>
      <c r="J102" s="17" t="str">
        <f>IF(C102="","",SUMIFS(B.2[Số lượng (ĐVT Chuẩn)],B.2[Lọc ngày BC nhập xuất tồn],1,B.2[Tên sản phẩm],C102)+SUMIFS(B.2[SL xuất tặng/KM],B.2[Lọc ngày BC nhập xuất tồn],1,B.2[Tên sản phẩm],C102))</f>
        <v/>
      </c>
      <c r="K102" s="17" t="str">
        <f t="shared" si="12"/>
        <v/>
      </c>
      <c r="L102" s="60" t="str">
        <f t="shared" si="13"/>
        <v/>
      </c>
      <c r="M102" s="21" t="str">
        <f t="shared" si="14"/>
        <v/>
      </c>
      <c r="N102" s="21" t="str">
        <f t="shared" si="15"/>
        <v/>
      </c>
      <c r="O102" s="37" t="str">
        <f>IF(C102="","",SUMIFS(B.2[Doanh thu],B.2[Lọc ngày BC nhập xuất tồn],1,B.2[Tên sản phẩm],C102))</f>
        <v/>
      </c>
      <c r="P102" s="37" t="str">
        <f t="shared" si="16"/>
        <v/>
      </c>
      <c r="Q102" s="2"/>
    </row>
    <row r="103" spans="2:17" ht="27.75" customHeight="1" x14ac:dyDescent="0.2">
      <c r="B103" s="7" t="str">
        <f t="shared" si="11"/>
        <v/>
      </c>
      <c r="C103" s="11" t="str">
        <f>IF('Danh Sách Sản Phẩm'!C101="","",'Danh Sách Sản Phẩm'!C101)</f>
        <v/>
      </c>
      <c r="D103" s="7" t="str">
        <f>IF('Danh Sách Sản Phẩm'!D101="","",'Danh Sách Sản Phẩm'!D101)</f>
        <v/>
      </c>
      <c r="E103" s="7" t="str">
        <f>IF('Danh Sách Sản Phẩm'!E101="","",'Danh Sách Sản Phẩm'!E101)</f>
        <v/>
      </c>
      <c r="F103" s="17" t="str">
        <f>IF(C103="","",SUM('Danh Sách Sản Phẩm'!I101)+SUMIFS(M.1[Số lượng],M.1[Lọc ngày BC nhập xuất tồn],0,M.1[Tên sản phẩm],C103)+SUMIFS(M.1[SL được tặng/KM],M.1[Lọc ngày BC nhập xuất tồn],0,M.1[Tên sản phẩm],C103)-SUMIFS(B.2[Số lượng (ĐVT Chuẩn)],B.2[Lọc ngày BC nhập xuất tồn],0,B.2[Tên sản phẩm],C103)-SUMIFS(B.2[SL xuất tặng/KM],B.2[Lọc ngày BC nhập xuất tồn],0,B.2[Tên sản phẩm],C103))</f>
        <v/>
      </c>
      <c r="G103" s="17" t="str">
        <f>IF(C103="","",IF(F103=0,0,SUM('Danh Sách Sản Phẩm'!J101)+SUMIFS(M.1[Giá nhập
thực tế],M.1[Lọc ngày BC nhập xuất tồn],0,M.1[Tên sản phẩm],C103)-(SUM('Danh Sách Sản Phẩm'!J101)+SUMIFS(M.1[Giá nhập
thực tế],M.1[Lọc ngày BC nhập xuất tồn],0,M.1[Tên sản phẩm],C103))/(SUM('Danh Sách Sản Phẩm'!I101)+SUMIFS(M.1[Số lượng],M.1[Lọc ngày BC nhập xuất tồn],0,M.1[Tên sản phẩm],C103)+SUMIFS(M.1[SL được tặng/KM],M.1[Lọc ngày BC nhập xuất tồn],0,M.1[Tên sản phẩm],C103))*(SUMIFS(B.2[Số lượng (ĐVT Chuẩn)],B.2[Lọc ngày BC nhập xuất tồn],0,B.2[Tên sản phẩm],C103)+SUMIFS(B.2[SL xuất tặng/KM],B.2[Lọc ngày BC nhập xuất tồn],0,B.2[Tên sản phẩm],C103))))</f>
        <v/>
      </c>
      <c r="H103" s="21" t="str">
        <f>IF(C103="","",SUMIFS(M.1[Số lượng],M.1[Lọc ngày BC nhập xuất tồn],1,M.1[Tên sản phẩm],C103)+SUMIFS(M.1[SL được tặng/KM],M.1[Lọc ngày BC nhập xuất tồn],1,M.1[Tên sản phẩm],C103))</f>
        <v/>
      </c>
      <c r="I103" s="21" t="str">
        <f>IF(C103="","",SUMIFS(M.1[Giá nhập
thực tế],M.1[Lọc ngày BC nhập xuất tồn],1,M.1[Tên sản phẩm],C103))</f>
        <v/>
      </c>
      <c r="J103" s="17" t="str">
        <f>IF(C103="","",SUMIFS(B.2[Số lượng (ĐVT Chuẩn)],B.2[Lọc ngày BC nhập xuất tồn],1,B.2[Tên sản phẩm],C103)+SUMIFS(B.2[SL xuất tặng/KM],B.2[Lọc ngày BC nhập xuất tồn],1,B.2[Tên sản phẩm],C103))</f>
        <v/>
      </c>
      <c r="K103" s="17" t="str">
        <f t="shared" si="12"/>
        <v/>
      </c>
      <c r="L103" s="60" t="str">
        <f t="shared" si="13"/>
        <v/>
      </c>
      <c r="M103" s="21" t="str">
        <f t="shared" si="14"/>
        <v/>
      </c>
      <c r="N103" s="21" t="str">
        <f t="shared" si="15"/>
        <v/>
      </c>
      <c r="O103" s="37" t="str">
        <f>IF(C103="","",SUMIFS(B.2[Doanh thu],B.2[Lọc ngày BC nhập xuất tồn],1,B.2[Tên sản phẩm],C103))</f>
        <v/>
      </c>
      <c r="P103" s="37" t="str">
        <f t="shared" si="16"/>
        <v/>
      </c>
      <c r="Q103" s="2"/>
    </row>
    <row r="104" spans="2:17" ht="27.75" customHeight="1" x14ac:dyDescent="0.2">
      <c r="B104" s="7" t="str">
        <f t="shared" si="11"/>
        <v/>
      </c>
      <c r="C104" s="11" t="str">
        <f>IF('Danh Sách Sản Phẩm'!C102="","",'Danh Sách Sản Phẩm'!C102)</f>
        <v/>
      </c>
      <c r="D104" s="7" t="str">
        <f>IF('Danh Sách Sản Phẩm'!D102="","",'Danh Sách Sản Phẩm'!D102)</f>
        <v/>
      </c>
      <c r="E104" s="7" t="str">
        <f>IF('Danh Sách Sản Phẩm'!E102="","",'Danh Sách Sản Phẩm'!E102)</f>
        <v/>
      </c>
      <c r="F104" s="17" t="str">
        <f>IF(C104="","",SUM('Danh Sách Sản Phẩm'!I102)+SUMIFS(M.1[Số lượng],M.1[Lọc ngày BC nhập xuất tồn],0,M.1[Tên sản phẩm],C104)+SUMIFS(M.1[SL được tặng/KM],M.1[Lọc ngày BC nhập xuất tồn],0,M.1[Tên sản phẩm],C104)-SUMIFS(B.2[Số lượng (ĐVT Chuẩn)],B.2[Lọc ngày BC nhập xuất tồn],0,B.2[Tên sản phẩm],C104)-SUMIFS(B.2[SL xuất tặng/KM],B.2[Lọc ngày BC nhập xuất tồn],0,B.2[Tên sản phẩm],C104))</f>
        <v/>
      </c>
      <c r="G104" s="17" t="str">
        <f>IF(C104="","",IF(F104=0,0,SUM('Danh Sách Sản Phẩm'!J102)+SUMIFS(M.1[Giá nhập
thực tế],M.1[Lọc ngày BC nhập xuất tồn],0,M.1[Tên sản phẩm],C104)-(SUM('Danh Sách Sản Phẩm'!J102)+SUMIFS(M.1[Giá nhập
thực tế],M.1[Lọc ngày BC nhập xuất tồn],0,M.1[Tên sản phẩm],C104))/(SUM('Danh Sách Sản Phẩm'!I102)+SUMIFS(M.1[Số lượng],M.1[Lọc ngày BC nhập xuất tồn],0,M.1[Tên sản phẩm],C104)+SUMIFS(M.1[SL được tặng/KM],M.1[Lọc ngày BC nhập xuất tồn],0,M.1[Tên sản phẩm],C104))*(SUMIFS(B.2[Số lượng (ĐVT Chuẩn)],B.2[Lọc ngày BC nhập xuất tồn],0,B.2[Tên sản phẩm],C104)+SUMIFS(B.2[SL xuất tặng/KM],B.2[Lọc ngày BC nhập xuất tồn],0,B.2[Tên sản phẩm],C104))))</f>
        <v/>
      </c>
      <c r="H104" s="21" t="str">
        <f>IF(C104="","",SUMIFS(M.1[Số lượng],M.1[Lọc ngày BC nhập xuất tồn],1,M.1[Tên sản phẩm],C104)+SUMIFS(M.1[SL được tặng/KM],M.1[Lọc ngày BC nhập xuất tồn],1,M.1[Tên sản phẩm],C104))</f>
        <v/>
      </c>
      <c r="I104" s="21" t="str">
        <f>IF(C104="","",SUMIFS(M.1[Giá nhập
thực tế],M.1[Lọc ngày BC nhập xuất tồn],1,M.1[Tên sản phẩm],C104))</f>
        <v/>
      </c>
      <c r="J104" s="17" t="str">
        <f>IF(C104="","",SUMIFS(B.2[Số lượng (ĐVT Chuẩn)],B.2[Lọc ngày BC nhập xuất tồn],1,B.2[Tên sản phẩm],C104)+SUMIFS(B.2[SL xuất tặng/KM],B.2[Lọc ngày BC nhập xuất tồn],1,B.2[Tên sản phẩm],C104))</f>
        <v/>
      </c>
      <c r="K104" s="17" t="str">
        <f t="shared" si="12"/>
        <v/>
      </c>
      <c r="L104" s="60" t="str">
        <f t="shared" si="13"/>
        <v/>
      </c>
      <c r="M104" s="21" t="str">
        <f t="shared" si="14"/>
        <v/>
      </c>
      <c r="N104" s="21" t="str">
        <f t="shared" si="15"/>
        <v/>
      </c>
      <c r="O104" s="37" t="str">
        <f>IF(C104="","",SUMIFS(B.2[Doanh thu],B.2[Lọc ngày BC nhập xuất tồn],1,B.2[Tên sản phẩm],C104))</f>
        <v/>
      </c>
      <c r="P104" s="37" t="str">
        <f t="shared" si="16"/>
        <v/>
      </c>
      <c r="Q104" s="2"/>
    </row>
    <row r="105" spans="2:17" ht="27.75" customHeight="1" x14ac:dyDescent="0.2">
      <c r="B105" s="7" t="str">
        <f t="shared" si="11"/>
        <v/>
      </c>
      <c r="C105" s="11" t="str">
        <f>IF('Danh Sách Sản Phẩm'!C103="","",'Danh Sách Sản Phẩm'!C103)</f>
        <v/>
      </c>
      <c r="D105" s="7" t="str">
        <f>IF('Danh Sách Sản Phẩm'!D103="","",'Danh Sách Sản Phẩm'!D103)</f>
        <v/>
      </c>
      <c r="E105" s="7" t="str">
        <f>IF('Danh Sách Sản Phẩm'!E103="","",'Danh Sách Sản Phẩm'!E103)</f>
        <v/>
      </c>
      <c r="F105" s="17" t="str">
        <f>IF(C105="","",SUM('Danh Sách Sản Phẩm'!I103)+SUMIFS(M.1[Số lượng],M.1[Lọc ngày BC nhập xuất tồn],0,M.1[Tên sản phẩm],C105)+SUMIFS(M.1[SL được tặng/KM],M.1[Lọc ngày BC nhập xuất tồn],0,M.1[Tên sản phẩm],C105)-SUMIFS(B.2[Số lượng (ĐVT Chuẩn)],B.2[Lọc ngày BC nhập xuất tồn],0,B.2[Tên sản phẩm],C105)-SUMIFS(B.2[SL xuất tặng/KM],B.2[Lọc ngày BC nhập xuất tồn],0,B.2[Tên sản phẩm],C105))</f>
        <v/>
      </c>
      <c r="G105" s="17" t="str">
        <f>IF(C105="","",IF(F105=0,0,SUM('Danh Sách Sản Phẩm'!J103)+SUMIFS(M.1[Giá nhập
thực tế],M.1[Lọc ngày BC nhập xuất tồn],0,M.1[Tên sản phẩm],C105)-(SUM('Danh Sách Sản Phẩm'!J103)+SUMIFS(M.1[Giá nhập
thực tế],M.1[Lọc ngày BC nhập xuất tồn],0,M.1[Tên sản phẩm],C105))/(SUM('Danh Sách Sản Phẩm'!I103)+SUMIFS(M.1[Số lượng],M.1[Lọc ngày BC nhập xuất tồn],0,M.1[Tên sản phẩm],C105)+SUMIFS(M.1[SL được tặng/KM],M.1[Lọc ngày BC nhập xuất tồn],0,M.1[Tên sản phẩm],C105))*(SUMIFS(B.2[Số lượng (ĐVT Chuẩn)],B.2[Lọc ngày BC nhập xuất tồn],0,B.2[Tên sản phẩm],C105)+SUMIFS(B.2[SL xuất tặng/KM],B.2[Lọc ngày BC nhập xuất tồn],0,B.2[Tên sản phẩm],C105))))</f>
        <v/>
      </c>
      <c r="H105" s="21" t="str">
        <f>IF(C105="","",SUMIFS(M.1[Số lượng],M.1[Lọc ngày BC nhập xuất tồn],1,M.1[Tên sản phẩm],C105)+SUMIFS(M.1[SL được tặng/KM],M.1[Lọc ngày BC nhập xuất tồn],1,M.1[Tên sản phẩm],C105))</f>
        <v/>
      </c>
      <c r="I105" s="21" t="str">
        <f>IF(C105="","",SUMIFS(M.1[Giá nhập
thực tế],M.1[Lọc ngày BC nhập xuất tồn],1,M.1[Tên sản phẩm],C105))</f>
        <v/>
      </c>
      <c r="J105" s="17" t="str">
        <f>IF(C105="","",SUMIFS(B.2[Số lượng (ĐVT Chuẩn)],B.2[Lọc ngày BC nhập xuất tồn],1,B.2[Tên sản phẩm],C105)+SUMIFS(B.2[SL xuất tặng/KM],B.2[Lọc ngày BC nhập xuất tồn],1,B.2[Tên sản phẩm],C105))</f>
        <v/>
      </c>
      <c r="K105" s="17" t="str">
        <f t="shared" si="12"/>
        <v/>
      </c>
      <c r="L105" s="60" t="str">
        <f t="shared" si="13"/>
        <v/>
      </c>
      <c r="M105" s="21" t="str">
        <f t="shared" si="14"/>
        <v/>
      </c>
      <c r="N105" s="21" t="str">
        <f t="shared" si="15"/>
        <v/>
      </c>
      <c r="O105" s="37" t="str">
        <f>IF(C105="","",SUMIFS(B.2[Doanh thu],B.2[Lọc ngày BC nhập xuất tồn],1,B.2[Tên sản phẩm],C105))</f>
        <v/>
      </c>
      <c r="P105" s="37" t="str">
        <f t="shared" si="16"/>
        <v/>
      </c>
      <c r="Q105" s="2"/>
    </row>
    <row r="106" spans="2:17" ht="27.75" customHeight="1" x14ac:dyDescent="0.2">
      <c r="B106" s="7" t="str">
        <f t="shared" si="11"/>
        <v/>
      </c>
      <c r="C106" s="11" t="str">
        <f>IF('Danh Sách Sản Phẩm'!C104="","",'Danh Sách Sản Phẩm'!C104)</f>
        <v/>
      </c>
      <c r="D106" s="7" t="str">
        <f>IF('Danh Sách Sản Phẩm'!D104="","",'Danh Sách Sản Phẩm'!D104)</f>
        <v/>
      </c>
      <c r="E106" s="7" t="str">
        <f>IF('Danh Sách Sản Phẩm'!E104="","",'Danh Sách Sản Phẩm'!E104)</f>
        <v/>
      </c>
      <c r="F106" s="17" t="str">
        <f>IF(C106="","",SUM('Danh Sách Sản Phẩm'!I104)+SUMIFS(M.1[Số lượng],M.1[Lọc ngày BC nhập xuất tồn],0,M.1[Tên sản phẩm],C106)+SUMIFS(M.1[SL được tặng/KM],M.1[Lọc ngày BC nhập xuất tồn],0,M.1[Tên sản phẩm],C106)-SUMIFS(B.2[Số lượng (ĐVT Chuẩn)],B.2[Lọc ngày BC nhập xuất tồn],0,B.2[Tên sản phẩm],C106)-SUMIFS(B.2[SL xuất tặng/KM],B.2[Lọc ngày BC nhập xuất tồn],0,B.2[Tên sản phẩm],C106))</f>
        <v/>
      </c>
      <c r="G106" s="17" t="str">
        <f>IF(C106="","",IF(F106=0,0,SUM('Danh Sách Sản Phẩm'!J104)+SUMIFS(M.1[Giá nhập
thực tế],M.1[Lọc ngày BC nhập xuất tồn],0,M.1[Tên sản phẩm],C106)-(SUM('Danh Sách Sản Phẩm'!J104)+SUMIFS(M.1[Giá nhập
thực tế],M.1[Lọc ngày BC nhập xuất tồn],0,M.1[Tên sản phẩm],C106))/(SUM('Danh Sách Sản Phẩm'!I104)+SUMIFS(M.1[Số lượng],M.1[Lọc ngày BC nhập xuất tồn],0,M.1[Tên sản phẩm],C106)+SUMIFS(M.1[SL được tặng/KM],M.1[Lọc ngày BC nhập xuất tồn],0,M.1[Tên sản phẩm],C106))*(SUMIFS(B.2[Số lượng (ĐVT Chuẩn)],B.2[Lọc ngày BC nhập xuất tồn],0,B.2[Tên sản phẩm],C106)+SUMIFS(B.2[SL xuất tặng/KM],B.2[Lọc ngày BC nhập xuất tồn],0,B.2[Tên sản phẩm],C106))))</f>
        <v/>
      </c>
      <c r="H106" s="21" t="str">
        <f>IF(C106="","",SUMIFS(M.1[Số lượng],M.1[Lọc ngày BC nhập xuất tồn],1,M.1[Tên sản phẩm],C106)+SUMIFS(M.1[SL được tặng/KM],M.1[Lọc ngày BC nhập xuất tồn],1,M.1[Tên sản phẩm],C106))</f>
        <v/>
      </c>
      <c r="I106" s="21" t="str">
        <f>IF(C106="","",SUMIFS(M.1[Giá nhập
thực tế],M.1[Lọc ngày BC nhập xuất tồn],1,M.1[Tên sản phẩm],C106))</f>
        <v/>
      </c>
      <c r="J106" s="17" t="str">
        <f>IF(C106="","",SUMIFS(B.2[Số lượng (ĐVT Chuẩn)],B.2[Lọc ngày BC nhập xuất tồn],1,B.2[Tên sản phẩm],C106)+SUMIFS(B.2[SL xuất tặng/KM],B.2[Lọc ngày BC nhập xuất tồn],1,B.2[Tên sản phẩm],C106))</f>
        <v/>
      </c>
      <c r="K106" s="17" t="str">
        <f t="shared" si="12"/>
        <v/>
      </c>
      <c r="L106" s="60" t="str">
        <f t="shared" si="13"/>
        <v/>
      </c>
      <c r="M106" s="21" t="str">
        <f t="shared" si="14"/>
        <v/>
      </c>
      <c r="N106" s="21" t="str">
        <f t="shared" si="15"/>
        <v/>
      </c>
      <c r="O106" s="37" t="str">
        <f>IF(C106="","",SUMIFS(B.2[Doanh thu],B.2[Lọc ngày BC nhập xuất tồn],1,B.2[Tên sản phẩm],C106))</f>
        <v/>
      </c>
      <c r="P106" s="37" t="str">
        <f t="shared" si="16"/>
        <v/>
      </c>
      <c r="Q106" s="2"/>
    </row>
    <row r="107" spans="2:17" ht="27.75" customHeight="1" x14ac:dyDescent="0.2">
      <c r="B107" s="7" t="str">
        <f t="shared" si="11"/>
        <v/>
      </c>
      <c r="C107" s="11" t="str">
        <f>IF('Danh Sách Sản Phẩm'!C105="","",'Danh Sách Sản Phẩm'!C105)</f>
        <v/>
      </c>
      <c r="D107" s="7" t="str">
        <f>IF('Danh Sách Sản Phẩm'!D105="","",'Danh Sách Sản Phẩm'!D105)</f>
        <v/>
      </c>
      <c r="E107" s="7" t="str">
        <f>IF('Danh Sách Sản Phẩm'!E105="","",'Danh Sách Sản Phẩm'!E105)</f>
        <v/>
      </c>
      <c r="F107" s="17" t="str">
        <f>IF(C107="","",SUM('Danh Sách Sản Phẩm'!I105)+SUMIFS(M.1[Số lượng],M.1[Lọc ngày BC nhập xuất tồn],0,M.1[Tên sản phẩm],C107)+SUMIFS(M.1[SL được tặng/KM],M.1[Lọc ngày BC nhập xuất tồn],0,M.1[Tên sản phẩm],C107)-SUMIFS(B.2[Số lượng (ĐVT Chuẩn)],B.2[Lọc ngày BC nhập xuất tồn],0,B.2[Tên sản phẩm],C107)-SUMIFS(B.2[SL xuất tặng/KM],B.2[Lọc ngày BC nhập xuất tồn],0,B.2[Tên sản phẩm],C107))</f>
        <v/>
      </c>
      <c r="G107" s="17" t="str">
        <f>IF(C107="","",IF(F107=0,0,SUM('Danh Sách Sản Phẩm'!J105)+SUMIFS(M.1[Giá nhập
thực tế],M.1[Lọc ngày BC nhập xuất tồn],0,M.1[Tên sản phẩm],C107)-(SUM('Danh Sách Sản Phẩm'!J105)+SUMIFS(M.1[Giá nhập
thực tế],M.1[Lọc ngày BC nhập xuất tồn],0,M.1[Tên sản phẩm],C107))/(SUM('Danh Sách Sản Phẩm'!I105)+SUMIFS(M.1[Số lượng],M.1[Lọc ngày BC nhập xuất tồn],0,M.1[Tên sản phẩm],C107)+SUMIFS(M.1[SL được tặng/KM],M.1[Lọc ngày BC nhập xuất tồn],0,M.1[Tên sản phẩm],C107))*(SUMIFS(B.2[Số lượng (ĐVT Chuẩn)],B.2[Lọc ngày BC nhập xuất tồn],0,B.2[Tên sản phẩm],C107)+SUMIFS(B.2[SL xuất tặng/KM],B.2[Lọc ngày BC nhập xuất tồn],0,B.2[Tên sản phẩm],C107))))</f>
        <v/>
      </c>
      <c r="H107" s="21" t="str">
        <f>IF(C107="","",SUMIFS(M.1[Số lượng],M.1[Lọc ngày BC nhập xuất tồn],1,M.1[Tên sản phẩm],C107)+SUMIFS(M.1[SL được tặng/KM],M.1[Lọc ngày BC nhập xuất tồn],1,M.1[Tên sản phẩm],C107))</f>
        <v/>
      </c>
      <c r="I107" s="21" t="str">
        <f>IF(C107="","",SUMIFS(M.1[Giá nhập
thực tế],M.1[Lọc ngày BC nhập xuất tồn],1,M.1[Tên sản phẩm],C107))</f>
        <v/>
      </c>
      <c r="J107" s="17" t="str">
        <f>IF(C107="","",SUMIFS(B.2[Số lượng (ĐVT Chuẩn)],B.2[Lọc ngày BC nhập xuất tồn],1,B.2[Tên sản phẩm],C107)+SUMIFS(B.2[SL xuất tặng/KM],B.2[Lọc ngày BC nhập xuất tồn],1,B.2[Tên sản phẩm],C107))</f>
        <v/>
      </c>
      <c r="K107" s="17" t="str">
        <f t="shared" si="12"/>
        <v/>
      </c>
      <c r="L107" s="60" t="str">
        <f t="shared" si="13"/>
        <v/>
      </c>
      <c r="M107" s="21" t="str">
        <f t="shared" si="14"/>
        <v/>
      </c>
      <c r="N107" s="21" t="str">
        <f t="shared" si="15"/>
        <v/>
      </c>
      <c r="O107" s="37" t="str">
        <f>IF(C107="","",SUMIFS(B.2[Doanh thu],B.2[Lọc ngày BC nhập xuất tồn],1,B.2[Tên sản phẩm],C107))</f>
        <v/>
      </c>
      <c r="P107" s="37" t="str">
        <f t="shared" si="16"/>
        <v/>
      </c>
      <c r="Q107" s="2"/>
    </row>
    <row r="108" spans="2:17" ht="27.75" customHeight="1" x14ac:dyDescent="0.2">
      <c r="B108" s="7" t="str">
        <f t="shared" si="11"/>
        <v/>
      </c>
      <c r="C108" s="11" t="str">
        <f>IF('Danh Sách Sản Phẩm'!C106="","",'Danh Sách Sản Phẩm'!C106)</f>
        <v/>
      </c>
      <c r="D108" s="7" t="str">
        <f>IF('Danh Sách Sản Phẩm'!D106="","",'Danh Sách Sản Phẩm'!D106)</f>
        <v/>
      </c>
      <c r="E108" s="7" t="str">
        <f>IF('Danh Sách Sản Phẩm'!E106="","",'Danh Sách Sản Phẩm'!E106)</f>
        <v/>
      </c>
      <c r="F108" s="17" t="str">
        <f>IF(C108="","",SUM('Danh Sách Sản Phẩm'!I106)+SUMIFS(M.1[Số lượng],M.1[Lọc ngày BC nhập xuất tồn],0,M.1[Tên sản phẩm],C108)+SUMIFS(M.1[SL được tặng/KM],M.1[Lọc ngày BC nhập xuất tồn],0,M.1[Tên sản phẩm],C108)-SUMIFS(B.2[Số lượng (ĐVT Chuẩn)],B.2[Lọc ngày BC nhập xuất tồn],0,B.2[Tên sản phẩm],C108)-SUMIFS(B.2[SL xuất tặng/KM],B.2[Lọc ngày BC nhập xuất tồn],0,B.2[Tên sản phẩm],C108))</f>
        <v/>
      </c>
      <c r="G108" s="17" t="str">
        <f>IF(C108="","",IF(F108=0,0,SUM('Danh Sách Sản Phẩm'!J106)+SUMIFS(M.1[Giá nhập
thực tế],M.1[Lọc ngày BC nhập xuất tồn],0,M.1[Tên sản phẩm],C108)-(SUM('Danh Sách Sản Phẩm'!J106)+SUMIFS(M.1[Giá nhập
thực tế],M.1[Lọc ngày BC nhập xuất tồn],0,M.1[Tên sản phẩm],C108))/(SUM('Danh Sách Sản Phẩm'!I106)+SUMIFS(M.1[Số lượng],M.1[Lọc ngày BC nhập xuất tồn],0,M.1[Tên sản phẩm],C108)+SUMIFS(M.1[SL được tặng/KM],M.1[Lọc ngày BC nhập xuất tồn],0,M.1[Tên sản phẩm],C108))*(SUMIFS(B.2[Số lượng (ĐVT Chuẩn)],B.2[Lọc ngày BC nhập xuất tồn],0,B.2[Tên sản phẩm],C108)+SUMIFS(B.2[SL xuất tặng/KM],B.2[Lọc ngày BC nhập xuất tồn],0,B.2[Tên sản phẩm],C108))))</f>
        <v/>
      </c>
      <c r="H108" s="21" t="str">
        <f>IF(C108="","",SUMIFS(M.1[Số lượng],M.1[Lọc ngày BC nhập xuất tồn],1,M.1[Tên sản phẩm],C108)+SUMIFS(M.1[SL được tặng/KM],M.1[Lọc ngày BC nhập xuất tồn],1,M.1[Tên sản phẩm],C108))</f>
        <v/>
      </c>
      <c r="I108" s="21" t="str">
        <f>IF(C108="","",SUMIFS(M.1[Giá nhập
thực tế],M.1[Lọc ngày BC nhập xuất tồn],1,M.1[Tên sản phẩm],C108))</f>
        <v/>
      </c>
      <c r="J108" s="17" t="str">
        <f>IF(C108="","",SUMIFS(B.2[Số lượng (ĐVT Chuẩn)],B.2[Lọc ngày BC nhập xuất tồn],1,B.2[Tên sản phẩm],C108)+SUMIFS(B.2[SL xuất tặng/KM],B.2[Lọc ngày BC nhập xuất tồn],1,B.2[Tên sản phẩm],C108))</f>
        <v/>
      </c>
      <c r="K108" s="17" t="str">
        <f t="shared" si="12"/>
        <v/>
      </c>
      <c r="L108" s="60" t="str">
        <f t="shared" si="13"/>
        <v/>
      </c>
      <c r="M108" s="21" t="str">
        <f t="shared" si="14"/>
        <v/>
      </c>
      <c r="N108" s="21" t="str">
        <f t="shared" si="15"/>
        <v/>
      </c>
      <c r="O108" s="37" t="str">
        <f>IF(C108="","",SUMIFS(B.2[Doanh thu],B.2[Lọc ngày BC nhập xuất tồn],1,B.2[Tên sản phẩm],C108))</f>
        <v/>
      </c>
      <c r="P108" s="37" t="str">
        <f t="shared" si="16"/>
        <v/>
      </c>
      <c r="Q108" s="2"/>
    </row>
    <row r="109" spans="2:17" ht="27.75" customHeight="1" x14ac:dyDescent="0.2">
      <c r="B109" s="7" t="str">
        <f t="shared" si="11"/>
        <v/>
      </c>
      <c r="C109" s="11" t="str">
        <f>IF('Danh Sách Sản Phẩm'!C107="","",'Danh Sách Sản Phẩm'!C107)</f>
        <v/>
      </c>
      <c r="D109" s="7" t="str">
        <f>IF('Danh Sách Sản Phẩm'!D107="","",'Danh Sách Sản Phẩm'!D107)</f>
        <v/>
      </c>
      <c r="E109" s="7" t="str">
        <f>IF('Danh Sách Sản Phẩm'!E107="","",'Danh Sách Sản Phẩm'!E107)</f>
        <v/>
      </c>
      <c r="F109" s="17" t="str">
        <f>IF(C109="","",SUM('Danh Sách Sản Phẩm'!I107)+SUMIFS(M.1[Số lượng],M.1[Lọc ngày BC nhập xuất tồn],0,M.1[Tên sản phẩm],C109)+SUMIFS(M.1[SL được tặng/KM],M.1[Lọc ngày BC nhập xuất tồn],0,M.1[Tên sản phẩm],C109)-SUMIFS(B.2[Số lượng (ĐVT Chuẩn)],B.2[Lọc ngày BC nhập xuất tồn],0,B.2[Tên sản phẩm],C109)-SUMIFS(B.2[SL xuất tặng/KM],B.2[Lọc ngày BC nhập xuất tồn],0,B.2[Tên sản phẩm],C109))</f>
        <v/>
      </c>
      <c r="G109" s="17" t="str">
        <f>IF(C109="","",IF(F109=0,0,SUM('Danh Sách Sản Phẩm'!J107)+SUMIFS(M.1[Giá nhập
thực tế],M.1[Lọc ngày BC nhập xuất tồn],0,M.1[Tên sản phẩm],C109)-(SUM('Danh Sách Sản Phẩm'!J107)+SUMIFS(M.1[Giá nhập
thực tế],M.1[Lọc ngày BC nhập xuất tồn],0,M.1[Tên sản phẩm],C109))/(SUM('Danh Sách Sản Phẩm'!I107)+SUMIFS(M.1[Số lượng],M.1[Lọc ngày BC nhập xuất tồn],0,M.1[Tên sản phẩm],C109)+SUMIFS(M.1[SL được tặng/KM],M.1[Lọc ngày BC nhập xuất tồn],0,M.1[Tên sản phẩm],C109))*(SUMIFS(B.2[Số lượng (ĐVT Chuẩn)],B.2[Lọc ngày BC nhập xuất tồn],0,B.2[Tên sản phẩm],C109)+SUMIFS(B.2[SL xuất tặng/KM],B.2[Lọc ngày BC nhập xuất tồn],0,B.2[Tên sản phẩm],C109))))</f>
        <v/>
      </c>
      <c r="H109" s="21" t="str">
        <f>IF(C109="","",SUMIFS(M.1[Số lượng],M.1[Lọc ngày BC nhập xuất tồn],1,M.1[Tên sản phẩm],C109)+SUMIFS(M.1[SL được tặng/KM],M.1[Lọc ngày BC nhập xuất tồn],1,M.1[Tên sản phẩm],C109))</f>
        <v/>
      </c>
      <c r="I109" s="21" t="str">
        <f>IF(C109="","",SUMIFS(M.1[Giá nhập
thực tế],M.1[Lọc ngày BC nhập xuất tồn],1,M.1[Tên sản phẩm],C109))</f>
        <v/>
      </c>
      <c r="J109" s="17" t="str">
        <f>IF(C109="","",SUMIFS(B.2[Số lượng (ĐVT Chuẩn)],B.2[Lọc ngày BC nhập xuất tồn],1,B.2[Tên sản phẩm],C109)+SUMIFS(B.2[SL xuất tặng/KM],B.2[Lọc ngày BC nhập xuất tồn],1,B.2[Tên sản phẩm],C109))</f>
        <v/>
      </c>
      <c r="K109" s="17" t="str">
        <f t="shared" si="12"/>
        <v/>
      </c>
      <c r="L109" s="60" t="str">
        <f t="shared" si="13"/>
        <v/>
      </c>
      <c r="M109" s="21" t="str">
        <f t="shared" si="14"/>
        <v/>
      </c>
      <c r="N109" s="21" t="str">
        <f t="shared" si="15"/>
        <v/>
      </c>
      <c r="O109" s="37" t="str">
        <f>IF(C109="","",SUMIFS(B.2[Doanh thu],B.2[Lọc ngày BC nhập xuất tồn],1,B.2[Tên sản phẩm],C109))</f>
        <v/>
      </c>
      <c r="P109" s="37" t="str">
        <f t="shared" si="16"/>
        <v/>
      </c>
      <c r="Q109" s="2"/>
    </row>
    <row r="110" spans="2:17" ht="27.75" customHeight="1" x14ac:dyDescent="0.2">
      <c r="B110" s="7" t="str">
        <f t="shared" si="11"/>
        <v/>
      </c>
      <c r="C110" s="11" t="str">
        <f>IF('Danh Sách Sản Phẩm'!C108="","",'Danh Sách Sản Phẩm'!C108)</f>
        <v/>
      </c>
      <c r="D110" s="7" t="str">
        <f>IF('Danh Sách Sản Phẩm'!D108="","",'Danh Sách Sản Phẩm'!D108)</f>
        <v/>
      </c>
      <c r="E110" s="7" t="str">
        <f>IF('Danh Sách Sản Phẩm'!E108="","",'Danh Sách Sản Phẩm'!E108)</f>
        <v/>
      </c>
      <c r="F110" s="17" t="str">
        <f>IF(C110="","",SUM('Danh Sách Sản Phẩm'!I108)+SUMIFS(M.1[Số lượng],M.1[Lọc ngày BC nhập xuất tồn],0,M.1[Tên sản phẩm],C110)+SUMIFS(M.1[SL được tặng/KM],M.1[Lọc ngày BC nhập xuất tồn],0,M.1[Tên sản phẩm],C110)-SUMIFS(B.2[Số lượng (ĐVT Chuẩn)],B.2[Lọc ngày BC nhập xuất tồn],0,B.2[Tên sản phẩm],C110)-SUMIFS(B.2[SL xuất tặng/KM],B.2[Lọc ngày BC nhập xuất tồn],0,B.2[Tên sản phẩm],C110))</f>
        <v/>
      </c>
      <c r="G110" s="17" t="str">
        <f>IF(C110="","",IF(F110=0,0,SUM('Danh Sách Sản Phẩm'!J108)+SUMIFS(M.1[Giá nhập
thực tế],M.1[Lọc ngày BC nhập xuất tồn],0,M.1[Tên sản phẩm],C110)-(SUM('Danh Sách Sản Phẩm'!J108)+SUMIFS(M.1[Giá nhập
thực tế],M.1[Lọc ngày BC nhập xuất tồn],0,M.1[Tên sản phẩm],C110))/(SUM('Danh Sách Sản Phẩm'!I108)+SUMIFS(M.1[Số lượng],M.1[Lọc ngày BC nhập xuất tồn],0,M.1[Tên sản phẩm],C110)+SUMIFS(M.1[SL được tặng/KM],M.1[Lọc ngày BC nhập xuất tồn],0,M.1[Tên sản phẩm],C110))*(SUMIFS(B.2[Số lượng (ĐVT Chuẩn)],B.2[Lọc ngày BC nhập xuất tồn],0,B.2[Tên sản phẩm],C110)+SUMIFS(B.2[SL xuất tặng/KM],B.2[Lọc ngày BC nhập xuất tồn],0,B.2[Tên sản phẩm],C110))))</f>
        <v/>
      </c>
      <c r="H110" s="21" t="str">
        <f>IF(C110="","",SUMIFS(M.1[Số lượng],M.1[Lọc ngày BC nhập xuất tồn],1,M.1[Tên sản phẩm],C110)+SUMIFS(M.1[SL được tặng/KM],M.1[Lọc ngày BC nhập xuất tồn],1,M.1[Tên sản phẩm],C110))</f>
        <v/>
      </c>
      <c r="I110" s="21" t="str">
        <f>IF(C110="","",SUMIFS(M.1[Giá nhập
thực tế],M.1[Lọc ngày BC nhập xuất tồn],1,M.1[Tên sản phẩm],C110))</f>
        <v/>
      </c>
      <c r="J110" s="17" t="str">
        <f>IF(C110="","",SUMIFS(B.2[Số lượng (ĐVT Chuẩn)],B.2[Lọc ngày BC nhập xuất tồn],1,B.2[Tên sản phẩm],C110)+SUMIFS(B.2[SL xuất tặng/KM],B.2[Lọc ngày BC nhập xuất tồn],1,B.2[Tên sản phẩm],C110))</f>
        <v/>
      </c>
      <c r="K110" s="17" t="str">
        <f t="shared" si="12"/>
        <v/>
      </c>
      <c r="L110" s="60" t="str">
        <f t="shared" si="13"/>
        <v/>
      </c>
      <c r="M110" s="21" t="str">
        <f t="shared" si="14"/>
        <v/>
      </c>
      <c r="N110" s="21" t="str">
        <f t="shared" si="15"/>
        <v/>
      </c>
      <c r="O110" s="37" t="str">
        <f>IF(C110="","",SUMIFS(B.2[Doanh thu],B.2[Lọc ngày BC nhập xuất tồn],1,B.2[Tên sản phẩm],C110))</f>
        <v/>
      </c>
      <c r="P110" s="37" t="str">
        <f t="shared" si="16"/>
        <v/>
      </c>
      <c r="Q110" s="2"/>
    </row>
    <row r="111" spans="2:17" ht="27.75" customHeight="1" x14ac:dyDescent="0.2">
      <c r="B111" s="7" t="str">
        <f t="shared" si="11"/>
        <v/>
      </c>
      <c r="C111" s="11" t="str">
        <f>IF('Danh Sách Sản Phẩm'!C109="","",'Danh Sách Sản Phẩm'!C109)</f>
        <v/>
      </c>
      <c r="D111" s="7" t="str">
        <f>IF('Danh Sách Sản Phẩm'!D109="","",'Danh Sách Sản Phẩm'!D109)</f>
        <v/>
      </c>
      <c r="E111" s="7" t="str">
        <f>IF('Danh Sách Sản Phẩm'!E109="","",'Danh Sách Sản Phẩm'!E109)</f>
        <v/>
      </c>
      <c r="F111" s="17" t="str">
        <f>IF(C111="","",SUM('Danh Sách Sản Phẩm'!I109)+SUMIFS(M.1[Số lượng],M.1[Lọc ngày BC nhập xuất tồn],0,M.1[Tên sản phẩm],C111)+SUMIFS(M.1[SL được tặng/KM],M.1[Lọc ngày BC nhập xuất tồn],0,M.1[Tên sản phẩm],C111)-SUMIFS(B.2[Số lượng (ĐVT Chuẩn)],B.2[Lọc ngày BC nhập xuất tồn],0,B.2[Tên sản phẩm],C111)-SUMIFS(B.2[SL xuất tặng/KM],B.2[Lọc ngày BC nhập xuất tồn],0,B.2[Tên sản phẩm],C111))</f>
        <v/>
      </c>
      <c r="G111" s="17" t="str">
        <f>IF(C111="","",IF(F111=0,0,SUM('Danh Sách Sản Phẩm'!J109)+SUMIFS(M.1[Giá nhập
thực tế],M.1[Lọc ngày BC nhập xuất tồn],0,M.1[Tên sản phẩm],C111)-(SUM('Danh Sách Sản Phẩm'!J109)+SUMIFS(M.1[Giá nhập
thực tế],M.1[Lọc ngày BC nhập xuất tồn],0,M.1[Tên sản phẩm],C111))/(SUM('Danh Sách Sản Phẩm'!I109)+SUMIFS(M.1[Số lượng],M.1[Lọc ngày BC nhập xuất tồn],0,M.1[Tên sản phẩm],C111)+SUMIFS(M.1[SL được tặng/KM],M.1[Lọc ngày BC nhập xuất tồn],0,M.1[Tên sản phẩm],C111))*(SUMIFS(B.2[Số lượng (ĐVT Chuẩn)],B.2[Lọc ngày BC nhập xuất tồn],0,B.2[Tên sản phẩm],C111)+SUMIFS(B.2[SL xuất tặng/KM],B.2[Lọc ngày BC nhập xuất tồn],0,B.2[Tên sản phẩm],C111))))</f>
        <v/>
      </c>
      <c r="H111" s="21" t="str">
        <f>IF(C111="","",SUMIFS(M.1[Số lượng],M.1[Lọc ngày BC nhập xuất tồn],1,M.1[Tên sản phẩm],C111)+SUMIFS(M.1[SL được tặng/KM],M.1[Lọc ngày BC nhập xuất tồn],1,M.1[Tên sản phẩm],C111))</f>
        <v/>
      </c>
      <c r="I111" s="21" t="str">
        <f>IF(C111="","",SUMIFS(M.1[Giá nhập
thực tế],M.1[Lọc ngày BC nhập xuất tồn],1,M.1[Tên sản phẩm],C111))</f>
        <v/>
      </c>
      <c r="J111" s="17" t="str">
        <f>IF(C111="","",SUMIFS(B.2[Số lượng (ĐVT Chuẩn)],B.2[Lọc ngày BC nhập xuất tồn],1,B.2[Tên sản phẩm],C111)+SUMIFS(B.2[SL xuất tặng/KM],B.2[Lọc ngày BC nhập xuất tồn],1,B.2[Tên sản phẩm],C111))</f>
        <v/>
      </c>
      <c r="K111" s="17" t="str">
        <f t="shared" si="12"/>
        <v/>
      </c>
      <c r="L111" s="60" t="str">
        <f t="shared" si="13"/>
        <v/>
      </c>
      <c r="M111" s="21" t="str">
        <f t="shared" si="14"/>
        <v/>
      </c>
      <c r="N111" s="21" t="str">
        <f t="shared" si="15"/>
        <v/>
      </c>
      <c r="O111" s="37" t="str">
        <f>IF(C111="","",SUMIFS(B.2[Doanh thu],B.2[Lọc ngày BC nhập xuất tồn],1,B.2[Tên sản phẩm],C111))</f>
        <v/>
      </c>
      <c r="P111" s="37" t="str">
        <f t="shared" si="16"/>
        <v/>
      </c>
      <c r="Q111" s="2"/>
    </row>
    <row r="112" spans="2:17" ht="27.75" customHeight="1" x14ac:dyDescent="0.2">
      <c r="B112" s="7" t="str">
        <f t="shared" si="11"/>
        <v/>
      </c>
      <c r="C112" s="11" t="str">
        <f>IF('Danh Sách Sản Phẩm'!C110="","",'Danh Sách Sản Phẩm'!C110)</f>
        <v/>
      </c>
      <c r="D112" s="7" t="str">
        <f>IF('Danh Sách Sản Phẩm'!D110="","",'Danh Sách Sản Phẩm'!D110)</f>
        <v/>
      </c>
      <c r="E112" s="7" t="str">
        <f>IF('Danh Sách Sản Phẩm'!E110="","",'Danh Sách Sản Phẩm'!E110)</f>
        <v/>
      </c>
      <c r="F112" s="17" t="str">
        <f>IF(C112="","",SUM('Danh Sách Sản Phẩm'!I110)+SUMIFS(M.1[Số lượng],M.1[Lọc ngày BC nhập xuất tồn],0,M.1[Tên sản phẩm],C112)+SUMIFS(M.1[SL được tặng/KM],M.1[Lọc ngày BC nhập xuất tồn],0,M.1[Tên sản phẩm],C112)-SUMIFS(B.2[Số lượng (ĐVT Chuẩn)],B.2[Lọc ngày BC nhập xuất tồn],0,B.2[Tên sản phẩm],C112)-SUMIFS(B.2[SL xuất tặng/KM],B.2[Lọc ngày BC nhập xuất tồn],0,B.2[Tên sản phẩm],C112))</f>
        <v/>
      </c>
      <c r="G112" s="17" t="str">
        <f>IF(C112="","",IF(F112=0,0,SUM('Danh Sách Sản Phẩm'!J110)+SUMIFS(M.1[Giá nhập
thực tế],M.1[Lọc ngày BC nhập xuất tồn],0,M.1[Tên sản phẩm],C112)-(SUM('Danh Sách Sản Phẩm'!J110)+SUMIFS(M.1[Giá nhập
thực tế],M.1[Lọc ngày BC nhập xuất tồn],0,M.1[Tên sản phẩm],C112))/(SUM('Danh Sách Sản Phẩm'!I110)+SUMIFS(M.1[Số lượng],M.1[Lọc ngày BC nhập xuất tồn],0,M.1[Tên sản phẩm],C112)+SUMIFS(M.1[SL được tặng/KM],M.1[Lọc ngày BC nhập xuất tồn],0,M.1[Tên sản phẩm],C112))*(SUMIFS(B.2[Số lượng (ĐVT Chuẩn)],B.2[Lọc ngày BC nhập xuất tồn],0,B.2[Tên sản phẩm],C112)+SUMIFS(B.2[SL xuất tặng/KM],B.2[Lọc ngày BC nhập xuất tồn],0,B.2[Tên sản phẩm],C112))))</f>
        <v/>
      </c>
      <c r="H112" s="21" t="str">
        <f>IF(C112="","",SUMIFS(M.1[Số lượng],M.1[Lọc ngày BC nhập xuất tồn],1,M.1[Tên sản phẩm],C112)+SUMIFS(M.1[SL được tặng/KM],M.1[Lọc ngày BC nhập xuất tồn],1,M.1[Tên sản phẩm],C112))</f>
        <v/>
      </c>
      <c r="I112" s="21" t="str">
        <f>IF(C112="","",SUMIFS(M.1[Giá nhập
thực tế],M.1[Lọc ngày BC nhập xuất tồn],1,M.1[Tên sản phẩm],C112))</f>
        <v/>
      </c>
      <c r="J112" s="17" t="str">
        <f>IF(C112="","",SUMIFS(B.2[Số lượng (ĐVT Chuẩn)],B.2[Lọc ngày BC nhập xuất tồn],1,B.2[Tên sản phẩm],C112)+SUMIFS(B.2[SL xuất tặng/KM],B.2[Lọc ngày BC nhập xuất tồn],1,B.2[Tên sản phẩm],C112))</f>
        <v/>
      </c>
      <c r="K112" s="17" t="str">
        <f t="shared" si="12"/>
        <v/>
      </c>
      <c r="L112" s="60" t="str">
        <f t="shared" si="13"/>
        <v/>
      </c>
      <c r="M112" s="21" t="str">
        <f t="shared" si="14"/>
        <v/>
      </c>
      <c r="N112" s="21" t="str">
        <f t="shared" si="15"/>
        <v/>
      </c>
      <c r="O112" s="37" t="str">
        <f>IF(C112="","",SUMIFS(B.2[Doanh thu],B.2[Lọc ngày BC nhập xuất tồn],1,B.2[Tên sản phẩm],C112))</f>
        <v/>
      </c>
      <c r="P112" s="37" t="str">
        <f t="shared" si="16"/>
        <v/>
      </c>
      <c r="Q112" s="2"/>
    </row>
    <row r="113" spans="2:17" ht="27.75" customHeight="1" x14ac:dyDescent="0.2">
      <c r="B113" s="7" t="str">
        <f t="shared" si="11"/>
        <v/>
      </c>
      <c r="C113" s="11" t="str">
        <f>IF('Danh Sách Sản Phẩm'!C111="","",'Danh Sách Sản Phẩm'!C111)</f>
        <v/>
      </c>
      <c r="D113" s="7" t="str">
        <f>IF('Danh Sách Sản Phẩm'!D111="","",'Danh Sách Sản Phẩm'!D111)</f>
        <v/>
      </c>
      <c r="E113" s="7" t="str">
        <f>IF('Danh Sách Sản Phẩm'!E111="","",'Danh Sách Sản Phẩm'!E111)</f>
        <v/>
      </c>
      <c r="F113" s="17" t="str">
        <f>IF(C113="","",SUM('Danh Sách Sản Phẩm'!I111)+SUMIFS(M.1[Số lượng],M.1[Lọc ngày BC nhập xuất tồn],0,M.1[Tên sản phẩm],C113)+SUMIFS(M.1[SL được tặng/KM],M.1[Lọc ngày BC nhập xuất tồn],0,M.1[Tên sản phẩm],C113)-SUMIFS(B.2[Số lượng (ĐVT Chuẩn)],B.2[Lọc ngày BC nhập xuất tồn],0,B.2[Tên sản phẩm],C113)-SUMIFS(B.2[SL xuất tặng/KM],B.2[Lọc ngày BC nhập xuất tồn],0,B.2[Tên sản phẩm],C113))</f>
        <v/>
      </c>
      <c r="G113" s="17" t="str">
        <f>IF(C113="","",IF(F113=0,0,SUM('Danh Sách Sản Phẩm'!J111)+SUMIFS(M.1[Giá nhập
thực tế],M.1[Lọc ngày BC nhập xuất tồn],0,M.1[Tên sản phẩm],C113)-(SUM('Danh Sách Sản Phẩm'!J111)+SUMIFS(M.1[Giá nhập
thực tế],M.1[Lọc ngày BC nhập xuất tồn],0,M.1[Tên sản phẩm],C113))/(SUM('Danh Sách Sản Phẩm'!I111)+SUMIFS(M.1[Số lượng],M.1[Lọc ngày BC nhập xuất tồn],0,M.1[Tên sản phẩm],C113)+SUMIFS(M.1[SL được tặng/KM],M.1[Lọc ngày BC nhập xuất tồn],0,M.1[Tên sản phẩm],C113))*(SUMIFS(B.2[Số lượng (ĐVT Chuẩn)],B.2[Lọc ngày BC nhập xuất tồn],0,B.2[Tên sản phẩm],C113)+SUMIFS(B.2[SL xuất tặng/KM],B.2[Lọc ngày BC nhập xuất tồn],0,B.2[Tên sản phẩm],C113))))</f>
        <v/>
      </c>
      <c r="H113" s="21" t="str">
        <f>IF(C113="","",SUMIFS(M.1[Số lượng],M.1[Lọc ngày BC nhập xuất tồn],1,M.1[Tên sản phẩm],C113)+SUMIFS(M.1[SL được tặng/KM],M.1[Lọc ngày BC nhập xuất tồn],1,M.1[Tên sản phẩm],C113))</f>
        <v/>
      </c>
      <c r="I113" s="21" t="str">
        <f>IF(C113="","",SUMIFS(M.1[Giá nhập
thực tế],M.1[Lọc ngày BC nhập xuất tồn],1,M.1[Tên sản phẩm],C113))</f>
        <v/>
      </c>
      <c r="J113" s="17" t="str">
        <f>IF(C113="","",SUMIFS(B.2[Số lượng (ĐVT Chuẩn)],B.2[Lọc ngày BC nhập xuất tồn],1,B.2[Tên sản phẩm],C113)+SUMIFS(B.2[SL xuất tặng/KM],B.2[Lọc ngày BC nhập xuất tồn],1,B.2[Tên sản phẩm],C113))</f>
        <v/>
      </c>
      <c r="K113" s="17" t="str">
        <f t="shared" si="12"/>
        <v/>
      </c>
      <c r="L113" s="60" t="str">
        <f t="shared" si="13"/>
        <v/>
      </c>
      <c r="M113" s="21" t="str">
        <f t="shared" si="14"/>
        <v/>
      </c>
      <c r="N113" s="21" t="str">
        <f t="shared" si="15"/>
        <v/>
      </c>
      <c r="O113" s="37" t="str">
        <f>IF(C113="","",SUMIFS(B.2[Doanh thu],B.2[Lọc ngày BC nhập xuất tồn],1,B.2[Tên sản phẩm],C113))</f>
        <v/>
      </c>
      <c r="P113" s="37" t="str">
        <f t="shared" si="16"/>
        <v/>
      </c>
      <c r="Q113" s="2"/>
    </row>
    <row r="114" spans="2:17" ht="27.75" customHeight="1" x14ac:dyDescent="0.2">
      <c r="B114" s="7" t="str">
        <f t="shared" si="11"/>
        <v/>
      </c>
      <c r="C114" s="11" t="str">
        <f>IF('Danh Sách Sản Phẩm'!C112="","",'Danh Sách Sản Phẩm'!C112)</f>
        <v/>
      </c>
      <c r="D114" s="7" t="str">
        <f>IF('Danh Sách Sản Phẩm'!D112="","",'Danh Sách Sản Phẩm'!D112)</f>
        <v/>
      </c>
      <c r="E114" s="7" t="str">
        <f>IF('Danh Sách Sản Phẩm'!E112="","",'Danh Sách Sản Phẩm'!E112)</f>
        <v/>
      </c>
      <c r="F114" s="17" t="str">
        <f>IF(C114="","",SUM('Danh Sách Sản Phẩm'!I112)+SUMIFS(M.1[Số lượng],M.1[Lọc ngày BC nhập xuất tồn],0,M.1[Tên sản phẩm],C114)+SUMIFS(M.1[SL được tặng/KM],M.1[Lọc ngày BC nhập xuất tồn],0,M.1[Tên sản phẩm],C114)-SUMIFS(B.2[Số lượng (ĐVT Chuẩn)],B.2[Lọc ngày BC nhập xuất tồn],0,B.2[Tên sản phẩm],C114)-SUMIFS(B.2[SL xuất tặng/KM],B.2[Lọc ngày BC nhập xuất tồn],0,B.2[Tên sản phẩm],C114))</f>
        <v/>
      </c>
      <c r="G114" s="17" t="str">
        <f>IF(C114="","",IF(F114=0,0,SUM('Danh Sách Sản Phẩm'!J112)+SUMIFS(M.1[Giá nhập
thực tế],M.1[Lọc ngày BC nhập xuất tồn],0,M.1[Tên sản phẩm],C114)-(SUM('Danh Sách Sản Phẩm'!J112)+SUMIFS(M.1[Giá nhập
thực tế],M.1[Lọc ngày BC nhập xuất tồn],0,M.1[Tên sản phẩm],C114))/(SUM('Danh Sách Sản Phẩm'!I112)+SUMIFS(M.1[Số lượng],M.1[Lọc ngày BC nhập xuất tồn],0,M.1[Tên sản phẩm],C114)+SUMIFS(M.1[SL được tặng/KM],M.1[Lọc ngày BC nhập xuất tồn],0,M.1[Tên sản phẩm],C114))*(SUMIFS(B.2[Số lượng (ĐVT Chuẩn)],B.2[Lọc ngày BC nhập xuất tồn],0,B.2[Tên sản phẩm],C114)+SUMIFS(B.2[SL xuất tặng/KM],B.2[Lọc ngày BC nhập xuất tồn],0,B.2[Tên sản phẩm],C114))))</f>
        <v/>
      </c>
      <c r="H114" s="21" t="str">
        <f>IF(C114="","",SUMIFS(M.1[Số lượng],M.1[Lọc ngày BC nhập xuất tồn],1,M.1[Tên sản phẩm],C114)+SUMIFS(M.1[SL được tặng/KM],M.1[Lọc ngày BC nhập xuất tồn],1,M.1[Tên sản phẩm],C114))</f>
        <v/>
      </c>
      <c r="I114" s="21" t="str">
        <f>IF(C114="","",SUMIFS(M.1[Giá nhập
thực tế],M.1[Lọc ngày BC nhập xuất tồn],1,M.1[Tên sản phẩm],C114))</f>
        <v/>
      </c>
      <c r="J114" s="17" t="str">
        <f>IF(C114="","",SUMIFS(B.2[Số lượng (ĐVT Chuẩn)],B.2[Lọc ngày BC nhập xuất tồn],1,B.2[Tên sản phẩm],C114)+SUMIFS(B.2[SL xuất tặng/KM],B.2[Lọc ngày BC nhập xuất tồn],1,B.2[Tên sản phẩm],C114))</f>
        <v/>
      </c>
      <c r="K114" s="17" t="str">
        <f t="shared" si="12"/>
        <v/>
      </c>
      <c r="L114" s="60" t="str">
        <f t="shared" si="13"/>
        <v/>
      </c>
      <c r="M114" s="21" t="str">
        <f t="shared" si="14"/>
        <v/>
      </c>
      <c r="N114" s="21" t="str">
        <f t="shared" si="15"/>
        <v/>
      </c>
      <c r="O114" s="37" t="str">
        <f>IF(C114="","",SUMIFS(B.2[Doanh thu],B.2[Lọc ngày BC nhập xuất tồn],1,B.2[Tên sản phẩm],C114))</f>
        <v/>
      </c>
      <c r="P114" s="37" t="str">
        <f t="shared" si="16"/>
        <v/>
      </c>
      <c r="Q114" s="2"/>
    </row>
    <row r="115" spans="2:17" ht="27.75" customHeight="1" x14ac:dyDescent="0.2">
      <c r="B115" s="7" t="str">
        <f t="shared" si="11"/>
        <v/>
      </c>
      <c r="C115" s="11" t="str">
        <f>IF('Danh Sách Sản Phẩm'!C113="","",'Danh Sách Sản Phẩm'!C113)</f>
        <v/>
      </c>
      <c r="D115" s="7" t="str">
        <f>IF('Danh Sách Sản Phẩm'!D113="","",'Danh Sách Sản Phẩm'!D113)</f>
        <v/>
      </c>
      <c r="E115" s="7" t="str">
        <f>IF('Danh Sách Sản Phẩm'!E113="","",'Danh Sách Sản Phẩm'!E113)</f>
        <v/>
      </c>
      <c r="F115" s="17" t="str">
        <f>IF(C115="","",SUM('Danh Sách Sản Phẩm'!I113)+SUMIFS(M.1[Số lượng],M.1[Lọc ngày BC nhập xuất tồn],0,M.1[Tên sản phẩm],C115)+SUMIFS(M.1[SL được tặng/KM],M.1[Lọc ngày BC nhập xuất tồn],0,M.1[Tên sản phẩm],C115)-SUMIFS(B.2[Số lượng (ĐVT Chuẩn)],B.2[Lọc ngày BC nhập xuất tồn],0,B.2[Tên sản phẩm],C115)-SUMIFS(B.2[SL xuất tặng/KM],B.2[Lọc ngày BC nhập xuất tồn],0,B.2[Tên sản phẩm],C115))</f>
        <v/>
      </c>
      <c r="G115" s="17" t="str">
        <f>IF(C115="","",IF(F115=0,0,SUM('Danh Sách Sản Phẩm'!J113)+SUMIFS(M.1[Giá nhập
thực tế],M.1[Lọc ngày BC nhập xuất tồn],0,M.1[Tên sản phẩm],C115)-(SUM('Danh Sách Sản Phẩm'!J113)+SUMIFS(M.1[Giá nhập
thực tế],M.1[Lọc ngày BC nhập xuất tồn],0,M.1[Tên sản phẩm],C115))/(SUM('Danh Sách Sản Phẩm'!I113)+SUMIFS(M.1[Số lượng],M.1[Lọc ngày BC nhập xuất tồn],0,M.1[Tên sản phẩm],C115)+SUMIFS(M.1[SL được tặng/KM],M.1[Lọc ngày BC nhập xuất tồn],0,M.1[Tên sản phẩm],C115))*(SUMIFS(B.2[Số lượng (ĐVT Chuẩn)],B.2[Lọc ngày BC nhập xuất tồn],0,B.2[Tên sản phẩm],C115)+SUMIFS(B.2[SL xuất tặng/KM],B.2[Lọc ngày BC nhập xuất tồn],0,B.2[Tên sản phẩm],C115))))</f>
        <v/>
      </c>
      <c r="H115" s="21" t="str">
        <f>IF(C115="","",SUMIFS(M.1[Số lượng],M.1[Lọc ngày BC nhập xuất tồn],1,M.1[Tên sản phẩm],C115)+SUMIFS(M.1[SL được tặng/KM],M.1[Lọc ngày BC nhập xuất tồn],1,M.1[Tên sản phẩm],C115))</f>
        <v/>
      </c>
      <c r="I115" s="21" t="str">
        <f>IF(C115="","",SUMIFS(M.1[Giá nhập
thực tế],M.1[Lọc ngày BC nhập xuất tồn],1,M.1[Tên sản phẩm],C115))</f>
        <v/>
      </c>
      <c r="J115" s="17" t="str">
        <f>IF(C115="","",SUMIFS(B.2[Số lượng (ĐVT Chuẩn)],B.2[Lọc ngày BC nhập xuất tồn],1,B.2[Tên sản phẩm],C115)+SUMIFS(B.2[SL xuất tặng/KM],B.2[Lọc ngày BC nhập xuất tồn],1,B.2[Tên sản phẩm],C115))</f>
        <v/>
      </c>
      <c r="K115" s="17" t="str">
        <f t="shared" si="12"/>
        <v/>
      </c>
      <c r="L115" s="60" t="str">
        <f t="shared" si="13"/>
        <v/>
      </c>
      <c r="M115" s="21" t="str">
        <f t="shared" si="14"/>
        <v/>
      </c>
      <c r="N115" s="21" t="str">
        <f t="shared" si="15"/>
        <v/>
      </c>
      <c r="O115" s="37" t="str">
        <f>IF(C115="","",SUMIFS(B.2[Doanh thu],B.2[Lọc ngày BC nhập xuất tồn],1,B.2[Tên sản phẩm],C115))</f>
        <v/>
      </c>
      <c r="P115" s="37" t="str">
        <f t="shared" si="16"/>
        <v/>
      </c>
      <c r="Q115" s="2"/>
    </row>
    <row r="116" spans="2:17" ht="27.75" customHeight="1" x14ac:dyDescent="0.2">
      <c r="B116" s="7" t="str">
        <f t="shared" si="11"/>
        <v/>
      </c>
      <c r="C116" s="11" t="str">
        <f>IF('Danh Sách Sản Phẩm'!C114="","",'Danh Sách Sản Phẩm'!C114)</f>
        <v/>
      </c>
      <c r="D116" s="7" t="str">
        <f>IF('Danh Sách Sản Phẩm'!D114="","",'Danh Sách Sản Phẩm'!D114)</f>
        <v/>
      </c>
      <c r="E116" s="7" t="str">
        <f>IF('Danh Sách Sản Phẩm'!E114="","",'Danh Sách Sản Phẩm'!E114)</f>
        <v/>
      </c>
      <c r="F116" s="17" t="str">
        <f>IF(C116="","",SUM('Danh Sách Sản Phẩm'!I114)+SUMIFS(M.1[Số lượng],M.1[Lọc ngày BC nhập xuất tồn],0,M.1[Tên sản phẩm],C116)+SUMIFS(M.1[SL được tặng/KM],M.1[Lọc ngày BC nhập xuất tồn],0,M.1[Tên sản phẩm],C116)-SUMIFS(B.2[Số lượng (ĐVT Chuẩn)],B.2[Lọc ngày BC nhập xuất tồn],0,B.2[Tên sản phẩm],C116)-SUMIFS(B.2[SL xuất tặng/KM],B.2[Lọc ngày BC nhập xuất tồn],0,B.2[Tên sản phẩm],C116))</f>
        <v/>
      </c>
      <c r="G116" s="17" t="str">
        <f>IF(C116="","",IF(F116=0,0,SUM('Danh Sách Sản Phẩm'!J114)+SUMIFS(M.1[Giá nhập
thực tế],M.1[Lọc ngày BC nhập xuất tồn],0,M.1[Tên sản phẩm],C116)-(SUM('Danh Sách Sản Phẩm'!J114)+SUMIFS(M.1[Giá nhập
thực tế],M.1[Lọc ngày BC nhập xuất tồn],0,M.1[Tên sản phẩm],C116))/(SUM('Danh Sách Sản Phẩm'!I114)+SUMIFS(M.1[Số lượng],M.1[Lọc ngày BC nhập xuất tồn],0,M.1[Tên sản phẩm],C116)+SUMIFS(M.1[SL được tặng/KM],M.1[Lọc ngày BC nhập xuất tồn],0,M.1[Tên sản phẩm],C116))*(SUMIFS(B.2[Số lượng (ĐVT Chuẩn)],B.2[Lọc ngày BC nhập xuất tồn],0,B.2[Tên sản phẩm],C116)+SUMIFS(B.2[SL xuất tặng/KM],B.2[Lọc ngày BC nhập xuất tồn],0,B.2[Tên sản phẩm],C116))))</f>
        <v/>
      </c>
      <c r="H116" s="21" t="str">
        <f>IF(C116="","",SUMIFS(M.1[Số lượng],M.1[Lọc ngày BC nhập xuất tồn],1,M.1[Tên sản phẩm],C116)+SUMIFS(M.1[SL được tặng/KM],M.1[Lọc ngày BC nhập xuất tồn],1,M.1[Tên sản phẩm],C116))</f>
        <v/>
      </c>
      <c r="I116" s="21" t="str">
        <f>IF(C116="","",SUMIFS(M.1[Giá nhập
thực tế],M.1[Lọc ngày BC nhập xuất tồn],1,M.1[Tên sản phẩm],C116))</f>
        <v/>
      </c>
      <c r="J116" s="17" t="str">
        <f>IF(C116="","",SUMIFS(B.2[Số lượng (ĐVT Chuẩn)],B.2[Lọc ngày BC nhập xuất tồn],1,B.2[Tên sản phẩm],C116)+SUMIFS(B.2[SL xuất tặng/KM],B.2[Lọc ngày BC nhập xuất tồn],1,B.2[Tên sản phẩm],C116))</f>
        <v/>
      </c>
      <c r="K116" s="17" t="str">
        <f t="shared" si="12"/>
        <v/>
      </c>
      <c r="L116" s="60" t="str">
        <f t="shared" si="13"/>
        <v/>
      </c>
      <c r="M116" s="21" t="str">
        <f t="shared" si="14"/>
        <v/>
      </c>
      <c r="N116" s="21" t="str">
        <f t="shared" si="15"/>
        <v/>
      </c>
      <c r="O116" s="37" t="str">
        <f>IF(C116="","",SUMIFS(B.2[Doanh thu],B.2[Lọc ngày BC nhập xuất tồn],1,B.2[Tên sản phẩm],C116))</f>
        <v/>
      </c>
      <c r="P116" s="37" t="str">
        <f t="shared" si="16"/>
        <v/>
      </c>
      <c r="Q116" s="2"/>
    </row>
    <row r="117" spans="2:17" ht="27.75" customHeight="1" x14ac:dyDescent="0.2">
      <c r="B117" s="7" t="str">
        <f t="shared" si="11"/>
        <v/>
      </c>
      <c r="C117" s="11" t="str">
        <f>IF('Danh Sách Sản Phẩm'!C115="","",'Danh Sách Sản Phẩm'!C115)</f>
        <v/>
      </c>
      <c r="D117" s="7" t="str">
        <f>IF('Danh Sách Sản Phẩm'!D115="","",'Danh Sách Sản Phẩm'!D115)</f>
        <v/>
      </c>
      <c r="E117" s="7" t="str">
        <f>IF('Danh Sách Sản Phẩm'!E115="","",'Danh Sách Sản Phẩm'!E115)</f>
        <v/>
      </c>
      <c r="F117" s="17" t="str">
        <f>IF(C117="","",SUM('Danh Sách Sản Phẩm'!I115)+SUMIFS(M.1[Số lượng],M.1[Lọc ngày BC nhập xuất tồn],0,M.1[Tên sản phẩm],C117)+SUMIFS(M.1[SL được tặng/KM],M.1[Lọc ngày BC nhập xuất tồn],0,M.1[Tên sản phẩm],C117)-SUMIFS(B.2[Số lượng (ĐVT Chuẩn)],B.2[Lọc ngày BC nhập xuất tồn],0,B.2[Tên sản phẩm],C117)-SUMIFS(B.2[SL xuất tặng/KM],B.2[Lọc ngày BC nhập xuất tồn],0,B.2[Tên sản phẩm],C117))</f>
        <v/>
      </c>
      <c r="G117" s="17" t="str">
        <f>IF(C117="","",IF(F117=0,0,SUM('Danh Sách Sản Phẩm'!J115)+SUMIFS(M.1[Giá nhập
thực tế],M.1[Lọc ngày BC nhập xuất tồn],0,M.1[Tên sản phẩm],C117)-(SUM('Danh Sách Sản Phẩm'!J115)+SUMIFS(M.1[Giá nhập
thực tế],M.1[Lọc ngày BC nhập xuất tồn],0,M.1[Tên sản phẩm],C117))/(SUM('Danh Sách Sản Phẩm'!I115)+SUMIFS(M.1[Số lượng],M.1[Lọc ngày BC nhập xuất tồn],0,M.1[Tên sản phẩm],C117)+SUMIFS(M.1[SL được tặng/KM],M.1[Lọc ngày BC nhập xuất tồn],0,M.1[Tên sản phẩm],C117))*(SUMIFS(B.2[Số lượng (ĐVT Chuẩn)],B.2[Lọc ngày BC nhập xuất tồn],0,B.2[Tên sản phẩm],C117)+SUMIFS(B.2[SL xuất tặng/KM],B.2[Lọc ngày BC nhập xuất tồn],0,B.2[Tên sản phẩm],C117))))</f>
        <v/>
      </c>
      <c r="H117" s="21" t="str">
        <f>IF(C117="","",SUMIFS(M.1[Số lượng],M.1[Lọc ngày BC nhập xuất tồn],1,M.1[Tên sản phẩm],C117)+SUMIFS(M.1[SL được tặng/KM],M.1[Lọc ngày BC nhập xuất tồn],1,M.1[Tên sản phẩm],C117))</f>
        <v/>
      </c>
      <c r="I117" s="21" t="str">
        <f>IF(C117="","",SUMIFS(M.1[Giá nhập
thực tế],M.1[Lọc ngày BC nhập xuất tồn],1,M.1[Tên sản phẩm],C117))</f>
        <v/>
      </c>
      <c r="J117" s="17" t="str">
        <f>IF(C117="","",SUMIFS(B.2[Số lượng (ĐVT Chuẩn)],B.2[Lọc ngày BC nhập xuất tồn],1,B.2[Tên sản phẩm],C117)+SUMIFS(B.2[SL xuất tặng/KM],B.2[Lọc ngày BC nhập xuất tồn],1,B.2[Tên sản phẩm],C117))</f>
        <v/>
      </c>
      <c r="K117" s="17" t="str">
        <f t="shared" si="12"/>
        <v/>
      </c>
      <c r="L117" s="60" t="str">
        <f t="shared" si="13"/>
        <v/>
      </c>
      <c r="M117" s="21" t="str">
        <f t="shared" si="14"/>
        <v/>
      </c>
      <c r="N117" s="21" t="str">
        <f t="shared" si="15"/>
        <v/>
      </c>
      <c r="O117" s="37" t="str">
        <f>IF(C117="","",SUMIFS(B.2[Doanh thu],B.2[Lọc ngày BC nhập xuất tồn],1,B.2[Tên sản phẩm],C117))</f>
        <v/>
      </c>
      <c r="P117" s="37" t="str">
        <f t="shared" si="16"/>
        <v/>
      </c>
      <c r="Q117" s="2"/>
    </row>
    <row r="118" spans="2:17" ht="27.75" customHeight="1" x14ac:dyDescent="0.2">
      <c r="B118" s="7" t="str">
        <f t="shared" si="11"/>
        <v/>
      </c>
      <c r="C118" s="11" t="str">
        <f>IF('Danh Sách Sản Phẩm'!C116="","",'Danh Sách Sản Phẩm'!C116)</f>
        <v/>
      </c>
      <c r="D118" s="7" t="str">
        <f>IF('Danh Sách Sản Phẩm'!D116="","",'Danh Sách Sản Phẩm'!D116)</f>
        <v/>
      </c>
      <c r="E118" s="7" t="str">
        <f>IF('Danh Sách Sản Phẩm'!E116="","",'Danh Sách Sản Phẩm'!E116)</f>
        <v/>
      </c>
      <c r="F118" s="17" t="str">
        <f>IF(C118="","",SUM('Danh Sách Sản Phẩm'!I116)+SUMIFS(M.1[Số lượng],M.1[Lọc ngày BC nhập xuất tồn],0,M.1[Tên sản phẩm],C118)+SUMIFS(M.1[SL được tặng/KM],M.1[Lọc ngày BC nhập xuất tồn],0,M.1[Tên sản phẩm],C118)-SUMIFS(B.2[Số lượng (ĐVT Chuẩn)],B.2[Lọc ngày BC nhập xuất tồn],0,B.2[Tên sản phẩm],C118)-SUMIFS(B.2[SL xuất tặng/KM],B.2[Lọc ngày BC nhập xuất tồn],0,B.2[Tên sản phẩm],C118))</f>
        <v/>
      </c>
      <c r="G118" s="17" t="str">
        <f>IF(C118="","",IF(F118=0,0,SUM('Danh Sách Sản Phẩm'!J116)+SUMIFS(M.1[Giá nhập
thực tế],M.1[Lọc ngày BC nhập xuất tồn],0,M.1[Tên sản phẩm],C118)-(SUM('Danh Sách Sản Phẩm'!J116)+SUMIFS(M.1[Giá nhập
thực tế],M.1[Lọc ngày BC nhập xuất tồn],0,M.1[Tên sản phẩm],C118))/(SUM('Danh Sách Sản Phẩm'!I116)+SUMIFS(M.1[Số lượng],M.1[Lọc ngày BC nhập xuất tồn],0,M.1[Tên sản phẩm],C118)+SUMIFS(M.1[SL được tặng/KM],M.1[Lọc ngày BC nhập xuất tồn],0,M.1[Tên sản phẩm],C118))*(SUMIFS(B.2[Số lượng (ĐVT Chuẩn)],B.2[Lọc ngày BC nhập xuất tồn],0,B.2[Tên sản phẩm],C118)+SUMIFS(B.2[SL xuất tặng/KM],B.2[Lọc ngày BC nhập xuất tồn],0,B.2[Tên sản phẩm],C118))))</f>
        <v/>
      </c>
      <c r="H118" s="21" t="str">
        <f>IF(C118="","",SUMIFS(M.1[Số lượng],M.1[Lọc ngày BC nhập xuất tồn],1,M.1[Tên sản phẩm],C118)+SUMIFS(M.1[SL được tặng/KM],M.1[Lọc ngày BC nhập xuất tồn],1,M.1[Tên sản phẩm],C118))</f>
        <v/>
      </c>
      <c r="I118" s="21" t="str">
        <f>IF(C118="","",SUMIFS(M.1[Giá nhập
thực tế],M.1[Lọc ngày BC nhập xuất tồn],1,M.1[Tên sản phẩm],C118))</f>
        <v/>
      </c>
      <c r="J118" s="17" t="str">
        <f>IF(C118="","",SUMIFS(B.2[Số lượng (ĐVT Chuẩn)],B.2[Lọc ngày BC nhập xuất tồn],1,B.2[Tên sản phẩm],C118)+SUMIFS(B.2[SL xuất tặng/KM],B.2[Lọc ngày BC nhập xuất tồn],1,B.2[Tên sản phẩm],C118))</f>
        <v/>
      </c>
      <c r="K118" s="17" t="str">
        <f t="shared" si="12"/>
        <v/>
      </c>
      <c r="L118" s="60" t="str">
        <f t="shared" si="13"/>
        <v/>
      </c>
      <c r="M118" s="21" t="str">
        <f t="shared" si="14"/>
        <v/>
      </c>
      <c r="N118" s="21" t="str">
        <f t="shared" si="15"/>
        <v/>
      </c>
      <c r="O118" s="37" t="str">
        <f>IF(C118="","",SUMIFS(B.2[Doanh thu],B.2[Lọc ngày BC nhập xuất tồn],1,B.2[Tên sản phẩm],C118))</f>
        <v/>
      </c>
      <c r="P118" s="37" t="str">
        <f t="shared" si="16"/>
        <v/>
      </c>
      <c r="Q118" s="2"/>
    </row>
    <row r="119" spans="2:17" ht="27.75" customHeight="1" x14ac:dyDescent="0.2">
      <c r="B119" s="7" t="str">
        <f t="shared" si="11"/>
        <v/>
      </c>
      <c r="C119" s="11" t="str">
        <f>IF('Danh Sách Sản Phẩm'!C117="","",'Danh Sách Sản Phẩm'!C117)</f>
        <v/>
      </c>
      <c r="D119" s="7" t="str">
        <f>IF('Danh Sách Sản Phẩm'!D117="","",'Danh Sách Sản Phẩm'!D117)</f>
        <v/>
      </c>
      <c r="E119" s="7" t="str">
        <f>IF('Danh Sách Sản Phẩm'!E117="","",'Danh Sách Sản Phẩm'!E117)</f>
        <v/>
      </c>
      <c r="F119" s="17" t="str">
        <f>IF(C119="","",SUM('Danh Sách Sản Phẩm'!I117)+SUMIFS(M.1[Số lượng],M.1[Lọc ngày BC nhập xuất tồn],0,M.1[Tên sản phẩm],C119)+SUMIFS(M.1[SL được tặng/KM],M.1[Lọc ngày BC nhập xuất tồn],0,M.1[Tên sản phẩm],C119)-SUMIFS(B.2[Số lượng (ĐVT Chuẩn)],B.2[Lọc ngày BC nhập xuất tồn],0,B.2[Tên sản phẩm],C119)-SUMIFS(B.2[SL xuất tặng/KM],B.2[Lọc ngày BC nhập xuất tồn],0,B.2[Tên sản phẩm],C119))</f>
        <v/>
      </c>
      <c r="G119" s="17" t="str">
        <f>IF(C119="","",IF(F119=0,0,SUM('Danh Sách Sản Phẩm'!J117)+SUMIFS(M.1[Giá nhập
thực tế],M.1[Lọc ngày BC nhập xuất tồn],0,M.1[Tên sản phẩm],C119)-(SUM('Danh Sách Sản Phẩm'!J117)+SUMIFS(M.1[Giá nhập
thực tế],M.1[Lọc ngày BC nhập xuất tồn],0,M.1[Tên sản phẩm],C119))/(SUM('Danh Sách Sản Phẩm'!I117)+SUMIFS(M.1[Số lượng],M.1[Lọc ngày BC nhập xuất tồn],0,M.1[Tên sản phẩm],C119)+SUMIFS(M.1[SL được tặng/KM],M.1[Lọc ngày BC nhập xuất tồn],0,M.1[Tên sản phẩm],C119))*(SUMIFS(B.2[Số lượng (ĐVT Chuẩn)],B.2[Lọc ngày BC nhập xuất tồn],0,B.2[Tên sản phẩm],C119)+SUMIFS(B.2[SL xuất tặng/KM],B.2[Lọc ngày BC nhập xuất tồn],0,B.2[Tên sản phẩm],C119))))</f>
        <v/>
      </c>
      <c r="H119" s="21" t="str">
        <f>IF(C119="","",SUMIFS(M.1[Số lượng],M.1[Lọc ngày BC nhập xuất tồn],1,M.1[Tên sản phẩm],C119)+SUMIFS(M.1[SL được tặng/KM],M.1[Lọc ngày BC nhập xuất tồn],1,M.1[Tên sản phẩm],C119))</f>
        <v/>
      </c>
      <c r="I119" s="21" t="str">
        <f>IF(C119="","",SUMIFS(M.1[Giá nhập
thực tế],M.1[Lọc ngày BC nhập xuất tồn],1,M.1[Tên sản phẩm],C119))</f>
        <v/>
      </c>
      <c r="J119" s="17" t="str">
        <f>IF(C119="","",SUMIFS(B.2[Số lượng (ĐVT Chuẩn)],B.2[Lọc ngày BC nhập xuất tồn],1,B.2[Tên sản phẩm],C119)+SUMIFS(B.2[SL xuất tặng/KM],B.2[Lọc ngày BC nhập xuất tồn],1,B.2[Tên sản phẩm],C119))</f>
        <v/>
      </c>
      <c r="K119" s="17" t="str">
        <f t="shared" si="12"/>
        <v/>
      </c>
      <c r="L119" s="60" t="str">
        <f t="shared" si="13"/>
        <v/>
      </c>
      <c r="M119" s="21" t="str">
        <f t="shared" si="14"/>
        <v/>
      </c>
      <c r="N119" s="21" t="str">
        <f t="shared" si="15"/>
        <v/>
      </c>
      <c r="O119" s="37" t="str">
        <f>IF(C119="","",SUMIFS(B.2[Doanh thu],B.2[Lọc ngày BC nhập xuất tồn],1,B.2[Tên sản phẩm],C119))</f>
        <v/>
      </c>
      <c r="P119" s="37" t="str">
        <f t="shared" si="16"/>
        <v/>
      </c>
      <c r="Q119" s="2"/>
    </row>
    <row r="120" spans="2:17" ht="27.75" customHeight="1" x14ac:dyDescent="0.2">
      <c r="B120" s="7" t="str">
        <f t="shared" si="11"/>
        <v/>
      </c>
      <c r="C120" s="11" t="str">
        <f>IF('Danh Sách Sản Phẩm'!C118="","",'Danh Sách Sản Phẩm'!C118)</f>
        <v/>
      </c>
      <c r="D120" s="7" t="str">
        <f>IF('Danh Sách Sản Phẩm'!D118="","",'Danh Sách Sản Phẩm'!D118)</f>
        <v/>
      </c>
      <c r="E120" s="7" t="str">
        <f>IF('Danh Sách Sản Phẩm'!E118="","",'Danh Sách Sản Phẩm'!E118)</f>
        <v/>
      </c>
      <c r="F120" s="17" t="str">
        <f>IF(C120="","",SUM('Danh Sách Sản Phẩm'!I118)+SUMIFS(M.1[Số lượng],M.1[Lọc ngày BC nhập xuất tồn],0,M.1[Tên sản phẩm],C120)+SUMIFS(M.1[SL được tặng/KM],M.1[Lọc ngày BC nhập xuất tồn],0,M.1[Tên sản phẩm],C120)-SUMIFS(B.2[Số lượng (ĐVT Chuẩn)],B.2[Lọc ngày BC nhập xuất tồn],0,B.2[Tên sản phẩm],C120)-SUMIFS(B.2[SL xuất tặng/KM],B.2[Lọc ngày BC nhập xuất tồn],0,B.2[Tên sản phẩm],C120))</f>
        <v/>
      </c>
      <c r="G120" s="17" t="str">
        <f>IF(C120="","",IF(F120=0,0,SUM('Danh Sách Sản Phẩm'!J118)+SUMIFS(M.1[Giá nhập
thực tế],M.1[Lọc ngày BC nhập xuất tồn],0,M.1[Tên sản phẩm],C120)-(SUM('Danh Sách Sản Phẩm'!J118)+SUMIFS(M.1[Giá nhập
thực tế],M.1[Lọc ngày BC nhập xuất tồn],0,M.1[Tên sản phẩm],C120))/(SUM('Danh Sách Sản Phẩm'!I118)+SUMIFS(M.1[Số lượng],M.1[Lọc ngày BC nhập xuất tồn],0,M.1[Tên sản phẩm],C120)+SUMIFS(M.1[SL được tặng/KM],M.1[Lọc ngày BC nhập xuất tồn],0,M.1[Tên sản phẩm],C120))*(SUMIFS(B.2[Số lượng (ĐVT Chuẩn)],B.2[Lọc ngày BC nhập xuất tồn],0,B.2[Tên sản phẩm],C120)+SUMIFS(B.2[SL xuất tặng/KM],B.2[Lọc ngày BC nhập xuất tồn],0,B.2[Tên sản phẩm],C120))))</f>
        <v/>
      </c>
      <c r="H120" s="21" t="str">
        <f>IF(C120="","",SUMIFS(M.1[Số lượng],M.1[Lọc ngày BC nhập xuất tồn],1,M.1[Tên sản phẩm],C120)+SUMIFS(M.1[SL được tặng/KM],M.1[Lọc ngày BC nhập xuất tồn],1,M.1[Tên sản phẩm],C120))</f>
        <v/>
      </c>
      <c r="I120" s="21" t="str">
        <f>IF(C120="","",SUMIFS(M.1[Giá nhập
thực tế],M.1[Lọc ngày BC nhập xuất tồn],1,M.1[Tên sản phẩm],C120))</f>
        <v/>
      </c>
      <c r="J120" s="17" t="str">
        <f>IF(C120="","",SUMIFS(B.2[Số lượng (ĐVT Chuẩn)],B.2[Lọc ngày BC nhập xuất tồn],1,B.2[Tên sản phẩm],C120)+SUMIFS(B.2[SL xuất tặng/KM],B.2[Lọc ngày BC nhập xuất tồn],1,B.2[Tên sản phẩm],C120))</f>
        <v/>
      </c>
      <c r="K120" s="17" t="str">
        <f t="shared" si="12"/>
        <v/>
      </c>
      <c r="L120" s="60" t="str">
        <f t="shared" si="13"/>
        <v/>
      </c>
      <c r="M120" s="21" t="str">
        <f t="shared" si="14"/>
        <v/>
      </c>
      <c r="N120" s="21" t="str">
        <f t="shared" si="15"/>
        <v/>
      </c>
      <c r="O120" s="37" t="str">
        <f>IF(C120="","",SUMIFS(B.2[Doanh thu],B.2[Lọc ngày BC nhập xuất tồn],1,B.2[Tên sản phẩm],C120))</f>
        <v/>
      </c>
      <c r="P120" s="37" t="str">
        <f t="shared" si="16"/>
        <v/>
      </c>
      <c r="Q120" s="2"/>
    </row>
    <row r="121" spans="2:17" ht="27.75" customHeight="1" x14ac:dyDescent="0.2">
      <c r="B121" s="7" t="str">
        <f t="shared" si="11"/>
        <v/>
      </c>
      <c r="C121" s="11" t="str">
        <f>IF('Danh Sách Sản Phẩm'!C119="","",'Danh Sách Sản Phẩm'!C119)</f>
        <v/>
      </c>
      <c r="D121" s="7" t="str">
        <f>IF('Danh Sách Sản Phẩm'!D119="","",'Danh Sách Sản Phẩm'!D119)</f>
        <v/>
      </c>
      <c r="E121" s="7" t="str">
        <f>IF('Danh Sách Sản Phẩm'!E119="","",'Danh Sách Sản Phẩm'!E119)</f>
        <v/>
      </c>
      <c r="F121" s="17" t="str">
        <f>IF(C121="","",SUM('Danh Sách Sản Phẩm'!I119)+SUMIFS(M.1[Số lượng],M.1[Lọc ngày BC nhập xuất tồn],0,M.1[Tên sản phẩm],C121)+SUMIFS(M.1[SL được tặng/KM],M.1[Lọc ngày BC nhập xuất tồn],0,M.1[Tên sản phẩm],C121)-SUMIFS(B.2[Số lượng (ĐVT Chuẩn)],B.2[Lọc ngày BC nhập xuất tồn],0,B.2[Tên sản phẩm],C121)-SUMIFS(B.2[SL xuất tặng/KM],B.2[Lọc ngày BC nhập xuất tồn],0,B.2[Tên sản phẩm],C121))</f>
        <v/>
      </c>
      <c r="G121" s="17" t="str">
        <f>IF(C121="","",IF(F121=0,0,SUM('Danh Sách Sản Phẩm'!J119)+SUMIFS(M.1[Giá nhập
thực tế],M.1[Lọc ngày BC nhập xuất tồn],0,M.1[Tên sản phẩm],C121)-(SUM('Danh Sách Sản Phẩm'!J119)+SUMIFS(M.1[Giá nhập
thực tế],M.1[Lọc ngày BC nhập xuất tồn],0,M.1[Tên sản phẩm],C121))/(SUM('Danh Sách Sản Phẩm'!I119)+SUMIFS(M.1[Số lượng],M.1[Lọc ngày BC nhập xuất tồn],0,M.1[Tên sản phẩm],C121)+SUMIFS(M.1[SL được tặng/KM],M.1[Lọc ngày BC nhập xuất tồn],0,M.1[Tên sản phẩm],C121))*(SUMIFS(B.2[Số lượng (ĐVT Chuẩn)],B.2[Lọc ngày BC nhập xuất tồn],0,B.2[Tên sản phẩm],C121)+SUMIFS(B.2[SL xuất tặng/KM],B.2[Lọc ngày BC nhập xuất tồn],0,B.2[Tên sản phẩm],C121))))</f>
        <v/>
      </c>
      <c r="H121" s="21" t="str">
        <f>IF(C121="","",SUMIFS(M.1[Số lượng],M.1[Lọc ngày BC nhập xuất tồn],1,M.1[Tên sản phẩm],C121)+SUMIFS(M.1[SL được tặng/KM],M.1[Lọc ngày BC nhập xuất tồn],1,M.1[Tên sản phẩm],C121))</f>
        <v/>
      </c>
      <c r="I121" s="21" t="str">
        <f>IF(C121="","",SUMIFS(M.1[Giá nhập
thực tế],M.1[Lọc ngày BC nhập xuất tồn],1,M.1[Tên sản phẩm],C121))</f>
        <v/>
      </c>
      <c r="J121" s="17" t="str">
        <f>IF(C121="","",SUMIFS(B.2[Số lượng (ĐVT Chuẩn)],B.2[Lọc ngày BC nhập xuất tồn],1,B.2[Tên sản phẩm],C121)+SUMIFS(B.2[SL xuất tặng/KM],B.2[Lọc ngày BC nhập xuất tồn],1,B.2[Tên sản phẩm],C121))</f>
        <v/>
      </c>
      <c r="K121" s="17" t="str">
        <f t="shared" si="12"/>
        <v/>
      </c>
      <c r="L121" s="60" t="str">
        <f t="shared" si="13"/>
        <v/>
      </c>
      <c r="M121" s="21" t="str">
        <f t="shared" si="14"/>
        <v/>
      </c>
      <c r="N121" s="21" t="str">
        <f t="shared" si="15"/>
        <v/>
      </c>
      <c r="O121" s="37" t="str">
        <f>IF(C121="","",SUMIFS(B.2[Doanh thu],B.2[Lọc ngày BC nhập xuất tồn],1,B.2[Tên sản phẩm],C121))</f>
        <v/>
      </c>
      <c r="P121" s="37" t="str">
        <f t="shared" si="16"/>
        <v/>
      </c>
      <c r="Q121" s="2"/>
    </row>
    <row r="122" spans="2:17" ht="27.75" customHeight="1" x14ac:dyDescent="0.2">
      <c r="B122" s="7" t="str">
        <f t="shared" si="11"/>
        <v/>
      </c>
      <c r="C122" s="11" t="str">
        <f>IF('Danh Sách Sản Phẩm'!C120="","",'Danh Sách Sản Phẩm'!C120)</f>
        <v/>
      </c>
      <c r="D122" s="7" t="str">
        <f>IF('Danh Sách Sản Phẩm'!D120="","",'Danh Sách Sản Phẩm'!D120)</f>
        <v/>
      </c>
      <c r="E122" s="7" t="str">
        <f>IF('Danh Sách Sản Phẩm'!E120="","",'Danh Sách Sản Phẩm'!E120)</f>
        <v/>
      </c>
      <c r="F122" s="17" t="str">
        <f>IF(C122="","",SUM('Danh Sách Sản Phẩm'!I120)+SUMIFS(M.1[Số lượng],M.1[Lọc ngày BC nhập xuất tồn],0,M.1[Tên sản phẩm],C122)+SUMIFS(M.1[SL được tặng/KM],M.1[Lọc ngày BC nhập xuất tồn],0,M.1[Tên sản phẩm],C122)-SUMIFS(B.2[Số lượng (ĐVT Chuẩn)],B.2[Lọc ngày BC nhập xuất tồn],0,B.2[Tên sản phẩm],C122)-SUMIFS(B.2[SL xuất tặng/KM],B.2[Lọc ngày BC nhập xuất tồn],0,B.2[Tên sản phẩm],C122))</f>
        <v/>
      </c>
      <c r="G122" s="17" t="str">
        <f>IF(C122="","",IF(F122=0,0,SUM('Danh Sách Sản Phẩm'!J120)+SUMIFS(M.1[Giá nhập
thực tế],M.1[Lọc ngày BC nhập xuất tồn],0,M.1[Tên sản phẩm],C122)-(SUM('Danh Sách Sản Phẩm'!J120)+SUMIFS(M.1[Giá nhập
thực tế],M.1[Lọc ngày BC nhập xuất tồn],0,M.1[Tên sản phẩm],C122))/(SUM('Danh Sách Sản Phẩm'!I120)+SUMIFS(M.1[Số lượng],M.1[Lọc ngày BC nhập xuất tồn],0,M.1[Tên sản phẩm],C122)+SUMIFS(M.1[SL được tặng/KM],M.1[Lọc ngày BC nhập xuất tồn],0,M.1[Tên sản phẩm],C122))*(SUMIFS(B.2[Số lượng (ĐVT Chuẩn)],B.2[Lọc ngày BC nhập xuất tồn],0,B.2[Tên sản phẩm],C122)+SUMIFS(B.2[SL xuất tặng/KM],B.2[Lọc ngày BC nhập xuất tồn],0,B.2[Tên sản phẩm],C122))))</f>
        <v/>
      </c>
      <c r="H122" s="21" t="str">
        <f>IF(C122="","",SUMIFS(M.1[Số lượng],M.1[Lọc ngày BC nhập xuất tồn],1,M.1[Tên sản phẩm],C122)+SUMIFS(M.1[SL được tặng/KM],M.1[Lọc ngày BC nhập xuất tồn],1,M.1[Tên sản phẩm],C122))</f>
        <v/>
      </c>
      <c r="I122" s="21" t="str">
        <f>IF(C122="","",SUMIFS(M.1[Giá nhập
thực tế],M.1[Lọc ngày BC nhập xuất tồn],1,M.1[Tên sản phẩm],C122))</f>
        <v/>
      </c>
      <c r="J122" s="17" t="str">
        <f>IF(C122="","",SUMIFS(B.2[Số lượng (ĐVT Chuẩn)],B.2[Lọc ngày BC nhập xuất tồn],1,B.2[Tên sản phẩm],C122)+SUMIFS(B.2[SL xuất tặng/KM],B.2[Lọc ngày BC nhập xuất tồn],1,B.2[Tên sản phẩm],C122))</f>
        <v/>
      </c>
      <c r="K122" s="17" t="str">
        <f t="shared" si="12"/>
        <v/>
      </c>
      <c r="L122" s="60" t="str">
        <f t="shared" si="13"/>
        <v/>
      </c>
      <c r="M122" s="21" t="str">
        <f t="shared" si="14"/>
        <v/>
      </c>
      <c r="N122" s="21" t="str">
        <f t="shared" si="15"/>
        <v/>
      </c>
      <c r="O122" s="37" t="str">
        <f>IF(C122="","",SUMIFS(B.2[Doanh thu],B.2[Lọc ngày BC nhập xuất tồn],1,B.2[Tên sản phẩm],C122))</f>
        <v/>
      </c>
      <c r="P122" s="37" t="str">
        <f t="shared" si="16"/>
        <v/>
      </c>
      <c r="Q122" s="2"/>
    </row>
    <row r="123" spans="2:17" ht="27.75" customHeight="1" x14ac:dyDescent="0.2">
      <c r="B123" s="7" t="str">
        <f t="shared" si="11"/>
        <v/>
      </c>
      <c r="C123" s="11" t="str">
        <f>IF('Danh Sách Sản Phẩm'!C121="","",'Danh Sách Sản Phẩm'!C121)</f>
        <v/>
      </c>
      <c r="D123" s="7" t="str">
        <f>IF('Danh Sách Sản Phẩm'!D121="","",'Danh Sách Sản Phẩm'!D121)</f>
        <v/>
      </c>
      <c r="E123" s="7" t="str">
        <f>IF('Danh Sách Sản Phẩm'!E121="","",'Danh Sách Sản Phẩm'!E121)</f>
        <v/>
      </c>
      <c r="F123" s="17" t="str">
        <f>IF(C123="","",SUM('Danh Sách Sản Phẩm'!I121)+SUMIFS(M.1[Số lượng],M.1[Lọc ngày BC nhập xuất tồn],0,M.1[Tên sản phẩm],C123)+SUMIFS(M.1[SL được tặng/KM],M.1[Lọc ngày BC nhập xuất tồn],0,M.1[Tên sản phẩm],C123)-SUMIFS(B.2[Số lượng (ĐVT Chuẩn)],B.2[Lọc ngày BC nhập xuất tồn],0,B.2[Tên sản phẩm],C123)-SUMIFS(B.2[SL xuất tặng/KM],B.2[Lọc ngày BC nhập xuất tồn],0,B.2[Tên sản phẩm],C123))</f>
        <v/>
      </c>
      <c r="G123" s="17" t="str">
        <f>IF(C123="","",IF(F123=0,0,SUM('Danh Sách Sản Phẩm'!J121)+SUMIFS(M.1[Giá nhập
thực tế],M.1[Lọc ngày BC nhập xuất tồn],0,M.1[Tên sản phẩm],C123)-(SUM('Danh Sách Sản Phẩm'!J121)+SUMIFS(M.1[Giá nhập
thực tế],M.1[Lọc ngày BC nhập xuất tồn],0,M.1[Tên sản phẩm],C123))/(SUM('Danh Sách Sản Phẩm'!I121)+SUMIFS(M.1[Số lượng],M.1[Lọc ngày BC nhập xuất tồn],0,M.1[Tên sản phẩm],C123)+SUMIFS(M.1[SL được tặng/KM],M.1[Lọc ngày BC nhập xuất tồn],0,M.1[Tên sản phẩm],C123))*(SUMIFS(B.2[Số lượng (ĐVT Chuẩn)],B.2[Lọc ngày BC nhập xuất tồn],0,B.2[Tên sản phẩm],C123)+SUMIFS(B.2[SL xuất tặng/KM],B.2[Lọc ngày BC nhập xuất tồn],0,B.2[Tên sản phẩm],C123))))</f>
        <v/>
      </c>
      <c r="H123" s="21" t="str">
        <f>IF(C123="","",SUMIFS(M.1[Số lượng],M.1[Lọc ngày BC nhập xuất tồn],1,M.1[Tên sản phẩm],C123)+SUMIFS(M.1[SL được tặng/KM],M.1[Lọc ngày BC nhập xuất tồn],1,M.1[Tên sản phẩm],C123))</f>
        <v/>
      </c>
      <c r="I123" s="21" t="str">
        <f>IF(C123="","",SUMIFS(M.1[Giá nhập
thực tế],M.1[Lọc ngày BC nhập xuất tồn],1,M.1[Tên sản phẩm],C123))</f>
        <v/>
      </c>
      <c r="J123" s="17" t="str">
        <f>IF(C123="","",SUMIFS(B.2[Số lượng (ĐVT Chuẩn)],B.2[Lọc ngày BC nhập xuất tồn],1,B.2[Tên sản phẩm],C123)+SUMIFS(B.2[SL xuất tặng/KM],B.2[Lọc ngày BC nhập xuất tồn],1,B.2[Tên sản phẩm],C123))</f>
        <v/>
      </c>
      <c r="K123" s="17" t="str">
        <f t="shared" si="12"/>
        <v/>
      </c>
      <c r="L123" s="60" t="str">
        <f t="shared" si="13"/>
        <v/>
      </c>
      <c r="M123" s="21" t="str">
        <f t="shared" si="14"/>
        <v/>
      </c>
      <c r="N123" s="21" t="str">
        <f t="shared" si="15"/>
        <v/>
      </c>
      <c r="O123" s="37" t="str">
        <f>IF(C123="","",SUMIFS(B.2[Doanh thu],B.2[Lọc ngày BC nhập xuất tồn],1,B.2[Tên sản phẩm],C123))</f>
        <v/>
      </c>
      <c r="P123" s="37" t="str">
        <f t="shared" si="16"/>
        <v/>
      </c>
      <c r="Q123" s="2"/>
    </row>
    <row r="124" spans="2:17" ht="27.75" customHeight="1" x14ac:dyDescent="0.2">
      <c r="B124" s="7" t="str">
        <f t="shared" si="11"/>
        <v/>
      </c>
      <c r="C124" s="11" t="str">
        <f>IF('Danh Sách Sản Phẩm'!C122="","",'Danh Sách Sản Phẩm'!C122)</f>
        <v/>
      </c>
      <c r="D124" s="7" t="str">
        <f>IF('Danh Sách Sản Phẩm'!D122="","",'Danh Sách Sản Phẩm'!D122)</f>
        <v/>
      </c>
      <c r="E124" s="7" t="str">
        <f>IF('Danh Sách Sản Phẩm'!E122="","",'Danh Sách Sản Phẩm'!E122)</f>
        <v/>
      </c>
      <c r="F124" s="17" t="str">
        <f>IF(C124="","",SUM('Danh Sách Sản Phẩm'!I122)+SUMIFS(M.1[Số lượng],M.1[Lọc ngày BC nhập xuất tồn],0,M.1[Tên sản phẩm],C124)+SUMIFS(M.1[SL được tặng/KM],M.1[Lọc ngày BC nhập xuất tồn],0,M.1[Tên sản phẩm],C124)-SUMIFS(B.2[Số lượng (ĐVT Chuẩn)],B.2[Lọc ngày BC nhập xuất tồn],0,B.2[Tên sản phẩm],C124)-SUMIFS(B.2[SL xuất tặng/KM],B.2[Lọc ngày BC nhập xuất tồn],0,B.2[Tên sản phẩm],C124))</f>
        <v/>
      </c>
      <c r="G124" s="17" t="str">
        <f>IF(C124="","",IF(F124=0,0,SUM('Danh Sách Sản Phẩm'!J122)+SUMIFS(M.1[Giá nhập
thực tế],M.1[Lọc ngày BC nhập xuất tồn],0,M.1[Tên sản phẩm],C124)-(SUM('Danh Sách Sản Phẩm'!J122)+SUMIFS(M.1[Giá nhập
thực tế],M.1[Lọc ngày BC nhập xuất tồn],0,M.1[Tên sản phẩm],C124))/(SUM('Danh Sách Sản Phẩm'!I122)+SUMIFS(M.1[Số lượng],M.1[Lọc ngày BC nhập xuất tồn],0,M.1[Tên sản phẩm],C124)+SUMIFS(M.1[SL được tặng/KM],M.1[Lọc ngày BC nhập xuất tồn],0,M.1[Tên sản phẩm],C124))*(SUMIFS(B.2[Số lượng (ĐVT Chuẩn)],B.2[Lọc ngày BC nhập xuất tồn],0,B.2[Tên sản phẩm],C124)+SUMIFS(B.2[SL xuất tặng/KM],B.2[Lọc ngày BC nhập xuất tồn],0,B.2[Tên sản phẩm],C124))))</f>
        <v/>
      </c>
      <c r="H124" s="21" t="str">
        <f>IF(C124="","",SUMIFS(M.1[Số lượng],M.1[Lọc ngày BC nhập xuất tồn],1,M.1[Tên sản phẩm],C124)+SUMIFS(M.1[SL được tặng/KM],M.1[Lọc ngày BC nhập xuất tồn],1,M.1[Tên sản phẩm],C124))</f>
        <v/>
      </c>
      <c r="I124" s="21" t="str">
        <f>IF(C124="","",SUMIFS(M.1[Giá nhập
thực tế],M.1[Lọc ngày BC nhập xuất tồn],1,M.1[Tên sản phẩm],C124))</f>
        <v/>
      </c>
      <c r="J124" s="17" t="str">
        <f>IF(C124="","",SUMIFS(B.2[Số lượng (ĐVT Chuẩn)],B.2[Lọc ngày BC nhập xuất tồn],1,B.2[Tên sản phẩm],C124)+SUMIFS(B.2[SL xuất tặng/KM],B.2[Lọc ngày BC nhập xuất tồn],1,B.2[Tên sản phẩm],C124))</f>
        <v/>
      </c>
      <c r="K124" s="17" t="str">
        <f t="shared" si="12"/>
        <v/>
      </c>
      <c r="L124" s="60" t="str">
        <f t="shared" si="13"/>
        <v/>
      </c>
      <c r="M124" s="21" t="str">
        <f t="shared" si="14"/>
        <v/>
      </c>
      <c r="N124" s="21" t="str">
        <f t="shared" si="15"/>
        <v/>
      </c>
      <c r="O124" s="37" t="str">
        <f>IF(C124="","",SUMIFS(B.2[Doanh thu],B.2[Lọc ngày BC nhập xuất tồn],1,B.2[Tên sản phẩm],C124))</f>
        <v/>
      </c>
      <c r="P124" s="37" t="str">
        <f t="shared" si="16"/>
        <v/>
      </c>
      <c r="Q124" s="2"/>
    </row>
    <row r="125" spans="2:17" ht="27.75" customHeight="1" x14ac:dyDescent="0.2">
      <c r="B125" s="7" t="str">
        <f t="shared" si="11"/>
        <v/>
      </c>
      <c r="C125" s="11" t="str">
        <f>IF('Danh Sách Sản Phẩm'!C123="","",'Danh Sách Sản Phẩm'!C123)</f>
        <v/>
      </c>
      <c r="D125" s="7" t="str">
        <f>IF('Danh Sách Sản Phẩm'!D123="","",'Danh Sách Sản Phẩm'!D123)</f>
        <v/>
      </c>
      <c r="E125" s="7" t="str">
        <f>IF('Danh Sách Sản Phẩm'!E123="","",'Danh Sách Sản Phẩm'!E123)</f>
        <v/>
      </c>
      <c r="F125" s="17" t="str">
        <f>IF(C125="","",SUM('Danh Sách Sản Phẩm'!I123)+SUMIFS(M.1[Số lượng],M.1[Lọc ngày BC nhập xuất tồn],0,M.1[Tên sản phẩm],C125)+SUMIFS(M.1[SL được tặng/KM],M.1[Lọc ngày BC nhập xuất tồn],0,M.1[Tên sản phẩm],C125)-SUMIFS(B.2[Số lượng (ĐVT Chuẩn)],B.2[Lọc ngày BC nhập xuất tồn],0,B.2[Tên sản phẩm],C125)-SUMIFS(B.2[SL xuất tặng/KM],B.2[Lọc ngày BC nhập xuất tồn],0,B.2[Tên sản phẩm],C125))</f>
        <v/>
      </c>
      <c r="G125" s="17" t="str">
        <f>IF(C125="","",IF(F125=0,0,SUM('Danh Sách Sản Phẩm'!J123)+SUMIFS(M.1[Giá nhập
thực tế],M.1[Lọc ngày BC nhập xuất tồn],0,M.1[Tên sản phẩm],C125)-(SUM('Danh Sách Sản Phẩm'!J123)+SUMIFS(M.1[Giá nhập
thực tế],M.1[Lọc ngày BC nhập xuất tồn],0,M.1[Tên sản phẩm],C125))/(SUM('Danh Sách Sản Phẩm'!I123)+SUMIFS(M.1[Số lượng],M.1[Lọc ngày BC nhập xuất tồn],0,M.1[Tên sản phẩm],C125)+SUMIFS(M.1[SL được tặng/KM],M.1[Lọc ngày BC nhập xuất tồn],0,M.1[Tên sản phẩm],C125))*(SUMIFS(B.2[Số lượng (ĐVT Chuẩn)],B.2[Lọc ngày BC nhập xuất tồn],0,B.2[Tên sản phẩm],C125)+SUMIFS(B.2[SL xuất tặng/KM],B.2[Lọc ngày BC nhập xuất tồn],0,B.2[Tên sản phẩm],C125))))</f>
        <v/>
      </c>
      <c r="H125" s="21" t="str">
        <f>IF(C125="","",SUMIFS(M.1[Số lượng],M.1[Lọc ngày BC nhập xuất tồn],1,M.1[Tên sản phẩm],C125)+SUMIFS(M.1[SL được tặng/KM],M.1[Lọc ngày BC nhập xuất tồn],1,M.1[Tên sản phẩm],C125))</f>
        <v/>
      </c>
      <c r="I125" s="21" t="str">
        <f>IF(C125="","",SUMIFS(M.1[Giá nhập
thực tế],M.1[Lọc ngày BC nhập xuất tồn],1,M.1[Tên sản phẩm],C125))</f>
        <v/>
      </c>
      <c r="J125" s="17" t="str">
        <f>IF(C125="","",SUMIFS(B.2[Số lượng (ĐVT Chuẩn)],B.2[Lọc ngày BC nhập xuất tồn],1,B.2[Tên sản phẩm],C125)+SUMIFS(B.2[SL xuất tặng/KM],B.2[Lọc ngày BC nhập xuất tồn],1,B.2[Tên sản phẩm],C125))</f>
        <v/>
      </c>
      <c r="K125" s="17" t="str">
        <f t="shared" si="12"/>
        <v/>
      </c>
      <c r="L125" s="60" t="str">
        <f t="shared" si="13"/>
        <v/>
      </c>
      <c r="M125" s="21" t="str">
        <f t="shared" si="14"/>
        <v/>
      </c>
      <c r="N125" s="21" t="str">
        <f t="shared" si="15"/>
        <v/>
      </c>
      <c r="O125" s="37" t="str">
        <f>IF(C125="","",SUMIFS(B.2[Doanh thu],B.2[Lọc ngày BC nhập xuất tồn],1,B.2[Tên sản phẩm],C125))</f>
        <v/>
      </c>
      <c r="P125" s="37" t="str">
        <f t="shared" si="16"/>
        <v/>
      </c>
      <c r="Q125" s="2"/>
    </row>
    <row r="126" spans="2:17" ht="27.75" customHeight="1" x14ac:dyDescent="0.2">
      <c r="B126" s="7" t="str">
        <f t="shared" si="11"/>
        <v/>
      </c>
      <c r="C126" s="11" t="str">
        <f>IF('Danh Sách Sản Phẩm'!C124="","",'Danh Sách Sản Phẩm'!C124)</f>
        <v/>
      </c>
      <c r="D126" s="7" t="str">
        <f>IF('Danh Sách Sản Phẩm'!D124="","",'Danh Sách Sản Phẩm'!D124)</f>
        <v/>
      </c>
      <c r="E126" s="7" t="str">
        <f>IF('Danh Sách Sản Phẩm'!E124="","",'Danh Sách Sản Phẩm'!E124)</f>
        <v/>
      </c>
      <c r="F126" s="17" t="str">
        <f>IF(C126="","",SUM('Danh Sách Sản Phẩm'!I124)+SUMIFS(M.1[Số lượng],M.1[Lọc ngày BC nhập xuất tồn],0,M.1[Tên sản phẩm],C126)+SUMIFS(M.1[SL được tặng/KM],M.1[Lọc ngày BC nhập xuất tồn],0,M.1[Tên sản phẩm],C126)-SUMIFS(B.2[Số lượng (ĐVT Chuẩn)],B.2[Lọc ngày BC nhập xuất tồn],0,B.2[Tên sản phẩm],C126)-SUMIFS(B.2[SL xuất tặng/KM],B.2[Lọc ngày BC nhập xuất tồn],0,B.2[Tên sản phẩm],C126))</f>
        <v/>
      </c>
      <c r="G126" s="17" t="str">
        <f>IF(C126="","",IF(F126=0,0,SUM('Danh Sách Sản Phẩm'!J124)+SUMIFS(M.1[Giá nhập
thực tế],M.1[Lọc ngày BC nhập xuất tồn],0,M.1[Tên sản phẩm],C126)-(SUM('Danh Sách Sản Phẩm'!J124)+SUMIFS(M.1[Giá nhập
thực tế],M.1[Lọc ngày BC nhập xuất tồn],0,M.1[Tên sản phẩm],C126))/(SUM('Danh Sách Sản Phẩm'!I124)+SUMIFS(M.1[Số lượng],M.1[Lọc ngày BC nhập xuất tồn],0,M.1[Tên sản phẩm],C126)+SUMIFS(M.1[SL được tặng/KM],M.1[Lọc ngày BC nhập xuất tồn],0,M.1[Tên sản phẩm],C126))*(SUMIFS(B.2[Số lượng (ĐVT Chuẩn)],B.2[Lọc ngày BC nhập xuất tồn],0,B.2[Tên sản phẩm],C126)+SUMIFS(B.2[SL xuất tặng/KM],B.2[Lọc ngày BC nhập xuất tồn],0,B.2[Tên sản phẩm],C126))))</f>
        <v/>
      </c>
      <c r="H126" s="21" t="str">
        <f>IF(C126="","",SUMIFS(M.1[Số lượng],M.1[Lọc ngày BC nhập xuất tồn],1,M.1[Tên sản phẩm],C126)+SUMIFS(M.1[SL được tặng/KM],M.1[Lọc ngày BC nhập xuất tồn],1,M.1[Tên sản phẩm],C126))</f>
        <v/>
      </c>
      <c r="I126" s="21" t="str">
        <f>IF(C126="","",SUMIFS(M.1[Giá nhập
thực tế],M.1[Lọc ngày BC nhập xuất tồn],1,M.1[Tên sản phẩm],C126))</f>
        <v/>
      </c>
      <c r="J126" s="17" t="str">
        <f>IF(C126="","",SUMIFS(B.2[Số lượng (ĐVT Chuẩn)],B.2[Lọc ngày BC nhập xuất tồn],1,B.2[Tên sản phẩm],C126)+SUMIFS(B.2[SL xuất tặng/KM],B.2[Lọc ngày BC nhập xuất tồn],1,B.2[Tên sản phẩm],C126))</f>
        <v/>
      </c>
      <c r="K126" s="17" t="str">
        <f t="shared" si="12"/>
        <v/>
      </c>
      <c r="L126" s="60" t="str">
        <f t="shared" si="13"/>
        <v/>
      </c>
      <c r="M126" s="21" t="str">
        <f t="shared" si="14"/>
        <v/>
      </c>
      <c r="N126" s="21" t="str">
        <f t="shared" si="15"/>
        <v/>
      </c>
      <c r="O126" s="37" t="str">
        <f>IF(C126="","",SUMIFS(B.2[Doanh thu],B.2[Lọc ngày BC nhập xuất tồn],1,B.2[Tên sản phẩm],C126))</f>
        <v/>
      </c>
      <c r="P126" s="37" t="str">
        <f t="shared" si="16"/>
        <v/>
      </c>
      <c r="Q126" s="2"/>
    </row>
    <row r="127" spans="2:17" ht="27.75" customHeight="1" x14ac:dyDescent="0.2">
      <c r="B127" s="7" t="str">
        <f t="shared" si="11"/>
        <v/>
      </c>
      <c r="C127" s="11" t="str">
        <f>IF('Danh Sách Sản Phẩm'!C125="","",'Danh Sách Sản Phẩm'!C125)</f>
        <v/>
      </c>
      <c r="D127" s="7" t="str">
        <f>IF('Danh Sách Sản Phẩm'!D125="","",'Danh Sách Sản Phẩm'!D125)</f>
        <v/>
      </c>
      <c r="E127" s="7" t="str">
        <f>IF('Danh Sách Sản Phẩm'!E125="","",'Danh Sách Sản Phẩm'!E125)</f>
        <v/>
      </c>
      <c r="F127" s="17" t="str">
        <f>IF(C127="","",SUM('Danh Sách Sản Phẩm'!I125)+SUMIFS(M.1[Số lượng],M.1[Lọc ngày BC nhập xuất tồn],0,M.1[Tên sản phẩm],C127)+SUMIFS(M.1[SL được tặng/KM],M.1[Lọc ngày BC nhập xuất tồn],0,M.1[Tên sản phẩm],C127)-SUMIFS(B.2[Số lượng (ĐVT Chuẩn)],B.2[Lọc ngày BC nhập xuất tồn],0,B.2[Tên sản phẩm],C127)-SUMIFS(B.2[SL xuất tặng/KM],B.2[Lọc ngày BC nhập xuất tồn],0,B.2[Tên sản phẩm],C127))</f>
        <v/>
      </c>
      <c r="G127" s="17" t="str">
        <f>IF(C127="","",IF(F127=0,0,SUM('Danh Sách Sản Phẩm'!J125)+SUMIFS(M.1[Giá nhập
thực tế],M.1[Lọc ngày BC nhập xuất tồn],0,M.1[Tên sản phẩm],C127)-(SUM('Danh Sách Sản Phẩm'!J125)+SUMIFS(M.1[Giá nhập
thực tế],M.1[Lọc ngày BC nhập xuất tồn],0,M.1[Tên sản phẩm],C127))/(SUM('Danh Sách Sản Phẩm'!I125)+SUMIFS(M.1[Số lượng],M.1[Lọc ngày BC nhập xuất tồn],0,M.1[Tên sản phẩm],C127)+SUMIFS(M.1[SL được tặng/KM],M.1[Lọc ngày BC nhập xuất tồn],0,M.1[Tên sản phẩm],C127))*(SUMIFS(B.2[Số lượng (ĐVT Chuẩn)],B.2[Lọc ngày BC nhập xuất tồn],0,B.2[Tên sản phẩm],C127)+SUMIFS(B.2[SL xuất tặng/KM],B.2[Lọc ngày BC nhập xuất tồn],0,B.2[Tên sản phẩm],C127))))</f>
        <v/>
      </c>
      <c r="H127" s="21" t="str">
        <f>IF(C127="","",SUMIFS(M.1[Số lượng],M.1[Lọc ngày BC nhập xuất tồn],1,M.1[Tên sản phẩm],C127)+SUMIFS(M.1[SL được tặng/KM],M.1[Lọc ngày BC nhập xuất tồn],1,M.1[Tên sản phẩm],C127))</f>
        <v/>
      </c>
      <c r="I127" s="21" t="str">
        <f>IF(C127="","",SUMIFS(M.1[Giá nhập
thực tế],M.1[Lọc ngày BC nhập xuất tồn],1,M.1[Tên sản phẩm],C127))</f>
        <v/>
      </c>
      <c r="J127" s="17" t="str">
        <f>IF(C127="","",SUMIFS(B.2[Số lượng (ĐVT Chuẩn)],B.2[Lọc ngày BC nhập xuất tồn],1,B.2[Tên sản phẩm],C127)+SUMIFS(B.2[SL xuất tặng/KM],B.2[Lọc ngày BC nhập xuất tồn],1,B.2[Tên sản phẩm],C127))</f>
        <v/>
      </c>
      <c r="K127" s="17" t="str">
        <f t="shared" si="12"/>
        <v/>
      </c>
      <c r="L127" s="60" t="str">
        <f t="shared" si="13"/>
        <v/>
      </c>
      <c r="M127" s="21" t="str">
        <f t="shared" si="14"/>
        <v/>
      </c>
      <c r="N127" s="21" t="str">
        <f t="shared" si="15"/>
        <v/>
      </c>
      <c r="O127" s="37" t="str">
        <f>IF(C127="","",SUMIFS(B.2[Doanh thu],B.2[Lọc ngày BC nhập xuất tồn],1,B.2[Tên sản phẩm],C127))</f>
        <v/>
      </c>
      <c r="P127" s="37" t="str">
        <f t="shared" si="16"/>
        <v/>
      </c>
      <c r="Q127" s="2"/>
    </row>
    <row r="128" spans="2:17" ht="27.75" customHeight="1" x14ac:dyDescent="0.2">
      <c r="B128" s="7" t="str">
        <f t="shared" si="11"/>
        <v/>
      </c>
      <c r="C128" s="11" t="str">
        <f>IF('Danh Sách Sản Phẩm'!C126="","",'Danh Sách Sản Phẩm'!C126)</f>
        <v/>
      </c>
      <c r="D128" s="7" t="str">
        <f>IF('Danh Sách Sản Phẩm'!D126="","",'Danh Sách Sản Phẩm'!D126)</f>
        <v/>
      </c>
      <c r="E128" s="7" t="str">
        <f>IF('Danh Sách Sản Phẩm'!E126="","",'Danh Sách Sản Phẩm'!E126)</f>
        <v/>
      </c>
      <c r="F128" s="17" t="str">
        <f>IF(C128="","",SUM('Danh Sách Sản Phẩm'!I126)+SUMIFS(M.1[Số lượng],M.1[Lọc ngày BC nhập xuất tồn],0,M.1[Tên sản phẩm],C128)+SUMIFS(M.1[SL được tặng/KM],M.1[Lọc ngày BC nhập xuất tồn],0,M.1[Tên sản phẩm],C128)-SUMIFS(B.2[Số lượng (ĐVT Chuẩn)],B.2[Lọc ngày BC nhập xuất tồn],0,B.2[Tên sản phẩm],C128)-SUMIFS(B.2[SL xuất tặng/KM],B.2[Lọc ngày BC nhập xuất tồn],0,B.2[Tên sản phẩm],C128))</f>
        <v/>
      </c>
      <c r="G128" s="17" t="str">
        <f>IF(C128="","",IF(F128=0,0,SUM('Danh Sách Sản Phẩm'!J126)+SUMIFS(M.1[Giá nhập
thực tế],M.1[Lọc ngày BC nhập xuất tồn],0,M.1[Tên sản phẩm],C128)-(SUM('Danh Sách Sản Phẩm'!J126)+SUMIFS(M.1[Giá nhập
thực tế],M.1[Lọc ngày BC nhập xuất tồn],0,M.1[Tên sản phẩm],C128))/(SUM('Danh Sách Sản Phẩm'!I126)+SUMIFS(M.1[Số lượng],M.1[Lọc ngày BC nhập xuất tồn],0,M.1[Tên sản phẩm],C128)+SUMIFS(M.1[SL được tặng/KM],M.1[Lọc ngày BC nhập xuất tồn],0,M.1[Tên sản phẩm],C128))*(SUMIFS(B.2[Số lượng (ĐVT Chuẩn)],B.2[Lọc ngày BC nhập xuất tồn],0,B.2[Tên sản phẩm],C128)+SUMIFS(B.2[SL xuất tặng/KM],B.2[Lọc ngày BC nhập xuất tồn],0,B.2[Tên sản phẩm],C128))))</f>
        <v/>
      </c>
      <c r="H128" s="21" t="str">
        <f>IF(C128="","",SUMIFS(M.1[Số lượng],M.1[Lọc ngày BC nhập xuất tồn],1,M.1[Tên sản phẩm],C128)+SUMIFS(M.1[SL được tặng/KM],M.1[Lọc ngày BC nhập xuất tồn],1,M.1[Tên sản phẩm],C128))</f>
        <v/>
      </c>
      <c r="I128" s="21" t="str">
        <f>IF(C128="","",SUMIFS(M.1[Giá nhập
thực tế],M.1[Lọc ngày BC nhập xuất tồn],1,M.1[Tên sản phẩm],C128))</f>
        <v/>
      </c>
      <c r="J128" s="17" t="str">
        <f>IF(C128="","",SUMIFS(B.2[Số lượng (ĐVT Chuẩn)],B.2[Lọc ngày BC nhập xuất tồn],1,B.2[Tên sản phẩm],C128)+SUMIFS(B.2[SL xuất tặng/KM],B.2[Lọc ngày BC nhập xuất tồn],1,B.2[Tên sản phẩm],C128))</f>
        <v/>
      </c>
      <c r="K128" s="17" t="str">
        <f t="shared" si="12"/>
        <v/>
      </c>
      <c r="L128" s="60" t="str">
        <f t="shared" si="13"/>
        <v/>
      </c>
      <c r="M128" s="21" t="str">
        <f t="shared" si="14"/>
        <v/>
      </c>
      <c r="N128" s="21" t="str">
        <f t="shared" si="15"/>
        <v/>
      </c>
      <c r="O128" s="37" t="str">
        <f>IF(C128="","",SUMIFS(B.2[Doanh thu],B.2[Lọc ngày BC nhập xuất tồn],1,B.2[Tên sản phẩm],C128))</f>
        <v/>
      </c>
      <c r="P128" s="37" t="str">
        <f t="shared" si="16"/>
        <v/>
      </c>
      <c r="Q128" s="2"/>
    </row>
    <row r="129" spans="2:17" ht="27.75" customHeight="1" x14ac:dyDescent="0.2">
      <c r="B129" s="7" t="str">
        <f t="shared" si="11"/>
        <v/>
      </c>
      <c r="C129" s="11" t="str">
        <f>IF('Danh Sách Sản Phẩm'!C127="","",'Danh Sách Sản Phẩm'!C127)</f>
        <v/>
      </c>
      <c r="D129" s="7" t="str">
        <f>IF('Danh Sách Sản Phẩm'!D127="","",'Danh Sách Sản Phẩm'!D127)</f>
        <v/>
      </c>
      <c r="E129" s="7" t="str">
        <f>IF('Danh Sách Sản Phẩm'!E127="","",'Danh Sách Sản Phẩm'!E127)</f>
        <v/>
      </c>
      <c r="F129" s="17" t="str">
        <f>IF(C129="","",SUM('Danh Sách Sản Phẩm'!I127)+SUMIFS(M.1[Số lượng],M.1[Lọc ngày BC nhập xuất tồn],0,M.1[Tên sản phẩm],C129)+SUMIFS(M.1[SL được tặng/KM],M.1[Lọc ngày BC nhập xuất tồn],0,M.1[Tên sản phẩm],C129)-SUMIFS(B.2[Số lượng (ĐVT Chuẩn)],B.2[Lọc ngày BC nhập xuất tồn],0,B.2[Tên sản phẩm],C129)-SUMIFS(B.2[SL xuất tặng/KM],B.2[Lọc ngày BC nhập xuất tồn],0,B.2[Tên sản phẩm],C129))</f>
        <v/>
      </c>
      <c r="G129" s="17" t="str">
        <f>IF(C129="","",IF(F129=0,0,SUM('Danh Sách Sản Phẩm'!J127)+SUMIFS(M.1[Giá nhập
thực tế],M.1[Lọc ngày BC nhập xuất tồn],0,M.1[Tên sản phẩm],C129)-(SUM('Danh Sách Sản Phẩm'!J127)+SUMIFS(M.1[Giá nhập
thực tế],M.1[Lọc ngày BC nhập xuất tồn],0,M.1[Tên sản phẩm],C129))/(SUM('Danh Sách Sản Phẩm'!I127)+SUMIFS(M.1[Số lượng],M.1[Lọc ngày BC nhập xuất tồn],0,M.1[Tên sản phẩm],C129)+SUMIFS(M.1[SL được tặng/KM],M.1[Lọc ngày BC nhập xuất tồn],0,M.1[Tên sản phẩm],C129))*(SUMIFS(B.2[Số lượng (ĐVT Chuẩn)],B.2[Lọc ngày BC nhập xuất tồn],0,B.2[Tên sản phẩm],C129)+SUMIFS(B.2[SL xuất tặng/KM],B.2[Lọc ngày BC nhập xuất tồn],0,B.2[Tên sản phẩm],C129))))</f>
        <v/>
      </c>
      <c r="H129" s="21" t="str">
        <f>IF(C129="","",SUMIFS(M.1[Số lượng],M.1[Lọc ngày BC nhập xuất tồn],1,M.1[Tên sản phẩm],C129)+SUMIFS(M.1[SL được tặng/KM],M.1[Lọc ngày BC nhập xuất tồn],1,M.1[Tên sản phẩm],C129))</f>
        <v/>
      </c>
      <c r="I129" s="21" t="str">
        <f>IF(C129="","",SUMIFS(M.1[Giá nhập
thực tế],M.1[Lọc ngày BC nhập xuất tồn],1,M.1[Tên sản phẩm],C129))</f>
        <v/>
      </c>
      <c r="J129" s="17" t="str">
        <f>IF(C129="","",SUMIFS(B.2[Số lượng (ĐVT Chuẩn)],B.2[Lọc ngày BC nhập xuất tồn],1,B.2[Tên sản phẩm],C129)+SUMIFS(B.2[SL xuất tặng/KM],B.2[Lọc ngày BC nhập xuất tồn],1,B.2[Tên sản phẩm],C129))</f>
        <v/>
      </c>
      <c r="K129" s="17" t="str">
        <f t="shared" si="12"/>
        <v/>
      </c>
      <c r="L129" s="60" t="str">
        <f t="shared" si="13"/>
        <v/>
      </c>
      <c r="M129" s="21" t="str">
        <f t="shared" si="14"/>
        <v/>
      </c>
      <c r="N129" s="21" t="str">
        <f t="shared" si="15"/>
        <v/>
      </c>
      <c r="O129" s="37" t="str">
        <f>IF(C129="","",SUMIFS(B.2[Doanh thu],B.2[Lọc ngày BC nhập xuất tồn],1,B.2[Tên sản phẩm],C129))</f>
        <v/>
      </c>
      <c r="P129" s="37" t="str">
        <f t="shared" si="16"/>
        <v/>
      </c>
      <c r="Q129" s="2"/>
    </row>
    <row r="130" spans="2:17" ht="27.75" customHeight="1" x14ac:dyDescent="0.2">
      <c r="B130" s="7" t="str">
        <f t="shared" si="11"/>
        <v/>
      </c>
      <c r="C130" s="11" t="str">
        <f>IF('Danh Sách Sản Phẩm'!C128="","",'Danh Sách Sản Phẩm'!C128)</f>
        <v/>
      </c>
      <c r="D130" s="7" t="str">
        <f>IF('Danh Sách Sản Phẩm'!D128="","",'Danh Sách Sản Phẩm'!D128)</f>
        <v/>
      </c>
      <c r="E130" s="7" t="str">
        <f>IF('Danh Sách Sản Phẩm'!E128="","",'Danh Sách Sản Phẩm'!E128)</f>
        <v/>
      </c>
      <c r="F130" s="17" t="str">
        <f>IF(C130="","",SUM('Danh Sách Sản Phẩm'!I128)+SUMIFS(M.1[Số lượng],M.1[Lọc ngày BC nhập xuất tồn],0,M.1[Tên sản phẩm],C130)+SUMIFS(M.1[SL được tặng/KM],M.1[Lọc ngày BC nhập xuất tồn],0,M.1[Tên sản phẩm],C130)-SUMIFS(B.2[Số lượng (ĐVT Chuẩn)],B.2[Lọc ngày BC nhập xuất tồn],0,B.2[Tên sản phẩm],C130)-SUMIFS(B.2[SL xuất tặng/KM],B.2[Lọc ngày BC nhập xuất tồn],0,B.2[Tên sản phẩm],C130))</f>
        <v/>
      </c>
      <c r="G130" s="17" t="str">
        <f>IF(C130="","",IF(F130=0,0,SUM('Danh Sách Sản Phẩm'!J128)+SUMIFS(M.1[Giá nhập
thực tế],M.1[Lọc ngày BC nhập xuất tồn],0,M.1[Tên sản phẩm],C130)-(SUM('Danh Sách Sản Phẩm'!J128)+SUMIFS(M.1[Giá nhập
thực tế],M.1[Lọc ngày BC nhập xuất tồn],0,M.1[Tên sản phẩm],C130))/(SUM('Danh Sách Sản Phẩm'!I128)+SUMIFS(M.1[Số lượng],M.1[Lọc ngày BC nhập xuất tồn],0,M.1[Tên sản phẩm],C130)+SUMIFS(M.1[SL được tặng/KM],M.1[Lọc ngày BC nhập xuất tồn],0,M.1[Tên sản phẩm],C130))*(SUMIFS(B.2[Số lượng (ĐVT Chuẩn)],B.2[Lọc ngày BC nhập xuất tồn],0,B.2[Tên sản phẩm],C130)+SUMIFS(B.2[SL xuất tặng/KM],B.2[Lọc ngày BC nhập xuất tồn],0,B.2[Tên sản phẩm],C130))))</f>
        <v/>
      </c>
      <c r="H130" s="21" t="str">
        <f>IF(C130="","",SUMIFS(M.1[Số lượng],M.1[Lọc ngày BC nhập xuất tồn],1,M.1[Tên sản phẩm],C130)+SUMIFS(M.1[SL được tặng/KM],M.1[Lọc ngày BC nhập xuất tồn],1,M.1[Tên sản phẩm],C130))</f>
        <v/>
      </c>
      <c r="I130" s="21" t="str">
        <f>IF(C130="","",SUMIFS(M.1[Giá nhập
thực tế],M.1[Lọc ngày BC nhập xuất tồn],1,M.1[Tên sản phẩm],C130))</f>
        <v/>
      </c>
      <c r="J130" s="17" t="str">
        <f>IF(C130="","",SUMIFS(B.2[Số lượng (ĐVT Chuẩn)],B.2[Lọc ngày BC nhập xuất tồn],1,B.2[Tên sản phẩm],C130)+SUMIFS(B.2[SL xuất tặng/KM],B.2[Lọc ngày BC nhập xuất tồn],1,B.2[Tên sản phẩm],C130))</f>
        <v/>
      </c>
      <c r="K130" s="17" t="str">
        <f t="shared" si="12"/>
        <v/>
      </c>
      <c r="L130" s="60" t="str">
        <f t="shared" si="13"/>
        <v/>
      </c>
      <c r="M130" s="21" t="str">
        <f t="shared" si="14"/>
        <v/>
      </c>
      <c r="N130" s="21" t="str">
        <f t="shared" si="15"/>
        <v/>
      </c>
      <c r="O130" s="37" t="str">
        <f>IF(C130="","",SUMIFS(B.2[Doanh thu],B.2[Lọc ngày BC nhập xuất tồn],1,B.2[Tên sản phẩm],C130))</f>
        <v/>
      </c>
      <c r="P130" s="37" t="str">
        <f t="shared" si="16"/>
        <v/>
      </c>
      <c r="Q130" s="2"/>
    </row>
    <row r="131" spans="2:17" ht="27.75" customHeight="1" x14ac:dyDescent="0.2">
      <c r="B131" s="7" t="str">
        <f t="shared" si="11"/>
        <v/>
      </c>
      <c r="C131" s="11" t="str">
        <f>IF('Danh Sách Sản Phẩm'!C129="","",'Danh Sách Sản Phẩm'!C129)</f>
        <v/>
      </c>
      <c r="D131" s="7" t="str">
        <f>IF('Danh Sách Sản Phẩm'!D129="","",'Danh Sách Sản Phẩm'!D129)</f>
        <v/>
      </c>
      <c r="E131" s="7" t="str">
        <f>IF('Danh Sách Sản Phẩm'!E129="","",'Danh Sách Sản Phẩm'!E129)</f>
        <v/>
      </c>
      <c r="F131" s="17" t="str">
        <f>IF(C131="","",SUM('Danh Sách Sản Phẩm'!I129)+SUMIFS(M.1[Số lượng],M.1[Lọc ngày BC nhập xuất tồn],0,M.1[Tên sản phẩm],C131)+SUMIFS(M.1[SL được tặng/KM],M.1[Lọc ngày BC nhập xuất tồn],0,M.1[Tên sản phẩm],C131)-SUMIFS(B.2[Số lượng (ĐVT Chuẩn)],B.2[Lọc ngày BC nhập xuất tồn],0,B.2[Tên sản phẩm],C131)-SUMIFS(B.2[SL xuất tặng/KM],B.2[Lọc ngày BC nhập xuất tồn],0,B.2[Tên sản phẩm],C131))</f>
        <v/>
      </c>
      <c r="G131" s="17" t="str">
        <f>IF(C131="","",IF(F131=0,0,SUM('Danh Sách Sản Phẩm'!J129)+SUMIFS(M.1[Giá nhập
thực tế],M.1[Lọc ngày BC nhập xuất tồn],0,M.1[Tên sản phẩm],C131)-(SUM('Danh Sách Sản Phẩm'!J129)+SUMIFS(M.1[Giá nhập
thực tế],M.1[Lọc ngày BC nhập xuất tồn],0,M.1[Tên sản phẩm],C131))/(SUM('Danh Sách Sản Phẩm'!I129)+SUMIFS(M.1[Số lượng],M.1[Lọc ngày BC nhập xuất tồn],0,M.1[Tên sản phẩm],C131)+SUMIFS(M.1[SL được tặng/KM],M.1[Lọc ngày BC nhập xuất tồn],0,M.1[Tên sản phẩm],C131))*(SUMIFS(B.2[Số lượng (ĐVT Chuẩn)],B.2[Lọc ngày BC nhập xuất tồn],0,B.2[Tên sản phẩm],C131)+SUMIFS(B.2[SL xuất tặng/KM],B.2[Lọc ngày BC nhập xuất tồn],0,B.2[Tên sản phẩm],C131))))</f>
        <v/>
      </c>
      <c r="H131" s="21" t="str">
        <f>IF(C131="","",SUMIFS(M.1[Số lượng],M.1[Lọc ngày BC nhập xuất tồn],1,M.1[Tên sản phẩm],C131)+SUMIFS(M.1[SL được tặng/KM],M.1[Lọc ngày BC nhập xuất tồn],1,M.1[Tên sản phẩm],C131))</f>
        <v/>
      </c>
      <c r="I131" s="21" t="str">
        <f>IF(C131="","",SUMIFS(M.1[Giá nhập
thực tế],M.1[Lọc ngày BC nhập xuất tồn],1,M.1[Tên sản phẩm],C131))</f>
        <v/>
      </c>
      <c r="J131" s="17" t="str">
        <f>IF(C131="","",SUMIFS(B.2[Số lượng (ĐVT Chuẩn)],B.2[Lọc ngày BC nhập xuất tồn],1,B.2[Tên sản phẩm],C131)+SUMIFS(B.2[SL xuất tặng/KM],B.2[Lọc ngày BC nhập xuất tồn],1,B.2[Tên sản phẩm],C131))</f>
        <v/>
      </c>
      <c r="K131" s="17" t="str">
        <f t="shared" si="12"/>
        <v/>
      </c>
      <c r="L131" s="60" t="str">
        <f t="shared" si="13"/>
        <v/>
      </c>
      <c r="M131" s="21" t="str">
        <f t="shared" si="14"/>
        <v/>
      </c>
      <c r="N131" s="21" t="str">
        <f t="shared" si="15"/>
        <v/>
      </c>
      <c r="O131" s="37" t="str">
        <f>IF(C131="","",SUMIFS(B.2[Doanh thu],B.2[Lọc ngày BC nhập xuất tồn],1,B.2[Tên sản phẩm],C131))</f>
        <v/>
      </c>
      <c r="P131" s="37" t="str">
        <f t="shared" si="16"/>
        <v/>
      </c>
      <c r="Q131" s="2"/>
    </row>
    <row r="132" spans="2:17" ht="27.75" customHeight="1" x14ac:dyDescent="0.2">
      <c r="B132" s="7" t="str">
        <f t="shared" si="11"/>
        <v/>
      </c>
      <c r="C132" s="11" t="str">
        <f>IF('Danh Sách Sản Phẩm'!C130="","",'Danh Sách Sản Phẩm'!C130)</f>
        <v/>
      </c>
      <c r="D132" s="7" t="str">
        <f>IF('Danh Sách Sản Phẩm'!D130="","",'Danh Sách Sản Phẩm'!D130)</f>
        <v/>
      </c>
      <c r="E132" s="7" t="str">
        <f>IF('Danh Sách Sản Phẩm'!E130="","",'Danh Sách Sản Phẩm'!E130)</f>
        <v/>
      </c>
      <c r="F132" s="17" t="str">
        <f>IF(C132="","",SUM('Danh Sách Sản Phẩm'!I130)+SUMIFS(M.1[Số lượng],M.1[Lọc ngày BC nhập xuất tồn],0,M.1[Tên sản phẩm],C132)+SUMIFS(M.1[SL được tặng/KM],M.1[Lọc ngày BC nhập xuất tồn],0,M.1[Tên sản phẩm],C132)-SUMIFS(B.2[Số lượng (ĐVT Chuẩn)],B.2[Lọc ngày BC nhập xuất tồn],0,B.2[Tên sản phẩm],C132)-SUMIFS(B.2[SL xuất tặng/KM],B.2[Lọc ngày BC nhập xuất tồn],0,B.2[Tên sản phẩm],C132))</f>
        <v/>
      </c>
      <c r="G132" s="17" t="str">
        <f>IF(C132="","",IF(F132=0,0,SUM('Danh Sách Sản Phẩm'!J130)+SUMIFS(M.1[Giá nhập
thực tế],M.1[Lọc ngày BC nhập xuất tồn],0,M.1[Tên sản phẩm],C132)-(SUM('Danh Sách Sản Phẩm'!J130)+SUMIFS(M.1[Giá nhập
thực tế],M.1[Lọc ngày BC nhập xuất tồn],0,M.1[Tên sản phẩm],C132))/(SUM('Danh Sách Sản Phẩm'!I130)+SUMIFS(M.1[Số lượng],M.1[Lọc ngày BC nhập xuất tồn],0,M.1[Tên sản phẩm],C132)+SUMIFS(M.1[SL được tặng/KM],M.1[Lọc ngày BC nhập xuất tồn],0,M.1[Tên sản phẩm],C132))*(SUMIFS(B.2[Số lượng (ĐVT Chuẩn)],B.2[Lọc ngày BC nhập xuất tồn],0,B.2[Tên sản phẩm],C132)+SUMIFS(B.2[SL xuất tặng/KM],B.2[Lọc ngày BC nhập xuất tồn],0,B.2[Tên sản phẩm],C132))))</f>
        <v/>
      </c>
      <c r="H132" s="21" t="str">
        <f>IF(C132="","",SUMIFS(M.1[Số lượng],M.1[Lọc ngày BC nhập xuất tồn],1,M.1[Tên sản phẩm],C132)+SUMIFS(M.1[SL được tặng/KM],M.1[Lọc ngày BC nhập xuất tồn],1,M.1[Tên sản phẩm],C132))</f>
        <v/>
      </c>
      <c r="I132" s="21" t="str">
        <f>IF(C132="","",SUMIFS(M.1[Giá nhập
thực tế],M.1[Lọc ngày BC nhập xuất tồn],1,M.1[Tên sản phẩm],C132))</f>
        <v/>
      </c>
      <c r="J132" s="17" t="str">
        <f>IF(C132="","",SUMIFS(B.2[Số lượng (ĐVT Chuẩn)],B.2[Lọc ngày BC nhập xuất tồn],1,B.2[Tên sản phẩm],C132)+SUMIFS(B.2[SL xuất tặng/KM],B.2[Lọc ngày BC nhập xuất tồn],1,B.2[Tên sản phẩm],C132))</f>
        <v/>
      </c>
      <c r="K132" s="17" t="str">
        <f t="shared" si="12"/>
        <v/>
      </c>
      <c r="L132" s="60" t="str">
        <f t="shared" si="13"/>
        <v/>
      </c>
      <c r="M132" s="21" t="str">
        <f t="shared" si="14"/>
        <v/>
      </c>
      <c r="N132" s="21" t="str">
        <f t="shared" si="15"/>
        <v/>
      </c>
      <c r="O132" s="37" t="str">
        <f>IF(C132="","",SUMIFS(B.2[Doanh thu],B.2[Lọc ngày BC nhập xuất tồn],1,B.2[Tên sản phẩm],C132))</f>
        <v/>
      </c>
      <c r="P132" s="37" t="str">
        <f t="shared" si="16"/>
        <v/>
      </c>
      <c r="Q132" s="2"/>
    </row>
    <row r="133" spans="2:17" ht="27.75" customHeight="1" x14ac:dyDescent="0.2">
      <c r="B133" s="7" t="str">
        <f t="shared" si="11"/>
        <v/>
      </c>
      <c r="C133" s="11" t="str">
        <f>IF('Danh Sách Sản Phẩm'!C131="","",'Danh Sách Sản Phẩm'!C131)</f>
        <v/>
      </c>
      <c r="D133" s="7" t="str">
        <f>IF('Danh Sách Sản Phẩm'!D131="","",'Danh Sách Sản Phẩm'!D131)</f>
        <v/>
      </c>
      <c r="E133" s="7" t="str">
        <f>IF('Danh Sách Sản Phẩm'!E131="","",'Danh Sách Sản Phẩm'!E131)</f>
        <v/>
      </c>
      <c r="F133" s="17" t="str">
        <f>IF(C133="","",SUM('Danh Sách Sản Phẩm'!I131)+SUMIFS(M.1[Số lượng],M.1[Lọc ngày BC nhập xuất tồn],0,M.1[Tên sản phẩm],C133)+SUMIFS(M.1[SL được tặng/KM],M.1[Lọc ngày BC nhập xuất tồn],0,M.1[Tên sản phẩm],C133)-SUMIFS(B.2[Số lượng (ĐVT Chuẩn)],B.2[Lọc ngày BC nhập xuất tồn],0,B.2[Tên sản phẩm],C133)-SUMIFS(B.2[SL xuất tặng/KM],B.2[Lọc ngày BC nhập xuất tồn],0,B.2[Tên sản phẩm],C133))</f>
        <v/>
      </c>
      <c r="G133" s="17" t="str">
        <f>IF(C133="","",IF(F133=0,0,SUM('Danh Sách Sản Phẩm'!J131)+SUMIFS(M.1[Giá nhập
thực tế],M.1[Lọc ngày BC nhập xuất tồn],0,M.1[Tên sản phẩm],C133)-(SUM('Danh Sách Sản Phẩm'!J131)+SUMIFS(M.1[Giá nhập
thực tế],M.1[Lọc ngày BC nhập xuất tồn],0,M.1[Tên sản phẩm],C133))/(SUM('Danh Sách Sản Phẩm'!I131)+SUMIFS(M.1[Số lượng],M.1[Lọc ngày BC nhập xuất tồn],0,M.1[Tên sản phẩm],C133)+SUMIFS(M.1[SL được tặng/KM],M.1[Lọc ngày BC nhập xuất tồn],0,M.1[Tên sản phẩm],C133))*(SUMIFS(B.2[Số lượng (ĐVT Chuẩn)],B.2[Lọc ngày BC nhập xuất tồn],0,B.2[Tên sản phẩm],C133)+SUMIFS(B.2[SL xuất tặng/KM],B.2[Lọc ngày BC nhập xuất tồn],0,B.2[Tên sản phẩm],C133))))</f>
        <v/>
      </c>
      <c r="H133" s="21" t="str">
        <f>IF(C133="","",SUMIFS(M.1[Số lượng],M.1[Lọc ngày BC nhập xuất tồn],1,M.1[Tên sản phẩm],C133)+SUMIFS(M.1[SL được tặng/KM],M.1[Lọc ngày BC nhập xuất tồn],1,M.1[Tên sản phẩm],C133))</f>
        <v/>
      </c>
      <c r="I133" s="21" t="str">
        <f>IF(C133="","",SUMIFS(M.1[Giá nhập
thực tế],M.1[Lọc ngày BC nhập xuất tồn],1,M.1[Tên sản phẩm],C133))</f>
        <v/>
      </c>
      <c r="J133" s="17" t="str">
        <f>IF(C133="","",SUMIFS(B.2[Số lượng (ĐVT Chuẩn)],B.2[Lọc ngày BC nhập xuất tồn],1,B.2[Tên sản phẩm],C133)+SUMIFS(B.2[SL xuất tặng/KM],B.2[Lọc ngày BC nhập xuất tồn],1,B.2[Tên sản phẩm],C133))</f>
        <v/>
      </c>
      <c r="K133" s="17" t="str">
        <f t="shared" si="12"/>
        <v/>
      </c>
      <c r="L133" s="60" t="str">
        <f t="shared" si="13"/>
        <v/>
      </c>
      <c r="M133" s="21" t="str">
        <f t="shared" si="14"/>
        <v/>
      </c>
      <c r="N133" s="21" t="str">
        <f t="shared" si="15"/>
        <v/>
      </c>
      <c r="O133" s="37" t="str">
        <f>IF(C133="","",SUMIFS(B.2[Doanh thu],B.2[Lọc ngày BC nhập xuất tồn],1,B.2[Tên sản phẩm],C133))</f>
        <v/>
      </c>
      <c r="P133" s="37" t="str">
        <f t="shared" si="16"/>
        <v/>
      </c>
      <c r="Q133" s="2"/>
    </row>
    <row r="134" spans="2:17" ht="27.75" customHeight="1" x14ac:dyDescent="0.2">
      <c r="B134" s="7" t="str">
        <f t="shared" si="11"/>
        <v/>
      </c>
      <c r="C134" s="11" t="str">
        <f>IF('Danh Sách Sản Phẩm'!C132="","",'Danh Sách Sản Phẩm'!C132)</f>
        <v/>
      </c>
      <c r="D134" s="7" t="str">
        <f>IF('Danh Sách Sản Phẩm'!D132="","",'Danh Sách Sản Phẩm'!D132)</f>
        <v/>
      </c>
      <c r="E134" s="7" t="str">
        <f>IF('Danh Sách Sản Phẩm'!E132="","",'Danh Sách Sản Phẩm'!E132)</f>
        <v/>
      </c>
      <c r="F134" s="17" t="str">
        <f>IF(C134="","",SUM('Danh Sách Sản Phẩm'!I132)+SUMIFS(M.1[Số lượng],M.1[Lọc ngày BC nhập xuất tồn],0,M.1[Tên sản phẩm],C134)+SUMIFS(M.1[SL được tặng/KM],M.1[Lọc ngày BC nhập xuất tồn],0,M.1[Tên sản phẩm],C134)-SUMIFS(B.2[Số lượng (ĐVT Chuẩn)],B.2[Lọc ngày BC nhập xuất tồn],0,B.2[Tên sản phẩm],C134)-SUMIFS(B.2[SL xuất tặng/KM],B.2[Lọc ngày BC nhập xuất tồn],0,B.2[Tên sản phẩm],C134))</f>
        <v/>
      </c>
      <c r="G134" s="17" t="str">
        <f>IF(C134="","",IF(F134=0,0,SUM('Danh Sách Sản Phẩm'!J132)+SUMIFS(M.1[Giá nhập
thực tế],M.1[Lọc ngày BC nhập xuất tồn],0,M.1[Tên sản phẩm],C134)-(SUM('Danh Sách Sản Phẩm'!J132)+SUMIFS(M.1[Giá nhập
thực tế],M.1[Lọc ngày BC nhập xuất tồn],0,M.1[Tên sản phẩm],C134))/(SUM('Danh Sách Sản Phẩm'!I132)+SUMIFS(M.1[Số lượng],M.1[Lọc ngày BC nhập xuất tồn],0,M.1[Tên sản phẩm],C134)+SUMIFS(M.1[SL được tặng/KM],M.1[Lọc ngày BC nhập xuất tồn],0,M.1[Tên sản phẩm],C134))*(SUMIFS(B.2[Số lượng (ĐVT Chuẩn)],B.2[Lọc ngày BC nhập xuất tồn],0,B.2[Tên sản phẩm],C134)+SUMIFS(B.2[SL xuất tặng/KM],B.2[Lọc ngày BC nhập xuất tồn],0,B.2[Tên sản phẩm],C134))))</f>
        <v/>
      </c>
      <c r="H134" s="21" t="str">
        <f>IF(C134="","",SUMIFS(M.1[Số lượng],M.1[Lọc ngày BC nhập xuất tồn],1,M.1[Tên sản phẩm],C134)+SUMIFS(M.1[SL được tặng/KM],M.1[Lọc ngày BC nhập xuất tồn],1,M.1[Tên sản phẩm],C134))</f>
        <v/>
      </c>
      <c r="I134" s="21" t="str">
        <f>IF(C134="","",SUMIFS(M.1[Giá nhập
thực tế],M.1[Lọc ngày BC nhập xuất tồn],1,M.1[Tên sản phẩm],C134))</f>
        <v/>
      </c>
      <c r="J134" s="17" t="str">
        <f>IF(C134="","",SUMIFS(B.2[Số lượng (ĐVT Chuẩn)],B.2[Lọc ngày BC nhập xuất tồn],1,B.2[Tên sản phẩm],C134)+SUMIFS(B.2[SL xuất tặng/KM],B.2[Lọc ngày BC nhập xuất tồn],1,B.2[Tên sản phẩm],C134))</f>
        <v/>
      </c>
      <c r="K134" s="17" t="str">
        <f t="shared" si="12"/>
        <v/>
      </c>
      <c r="L134" s="60" t="str">
        <f t="shared" si="13"/>
        <v/>
      </c>
      <c r="M134" s="21" t="str">
        <f t="shared" si="14"/>
        <v/>
      </c>
      <c r="N134" s="21" t="str">
        <f t="shared" si="15"/>
        <v/>
      </c>
      <c r="O134" s="37" t="str">
        <f>IF(C134="","",SUMIFS(B.2[Doanh thu],B.2[Lọc ngày BC nhập xuất tồn],1,B.2[Tên sản phẩm],C134))</f>
        <v/>
      </c>
      <c r="P134" s="37" t="str">
        <f t="shared" si="16"/>
        <v/>
      </c>
      <c r="Q134" s="2"/>
    </row>
    <row r="135" spans="2:17" ht="27.75" customHeight="1" x14ac:dyDescent="0.2">
      <c r="B135" s="7" t="str">
        <f t="shared" si="11"/>
        <v/>
      </c>
      <c r="C135" s="11" t="str">
        <f>IF('Danh Sách Sản Phẩm'!C133="","",'Danh Sách Sản Phẩm'!C133)</f>
        <v/>
      </c>
      <c r="D135" s="7" t="str">
        <f>IF('Danh Sách Sản Phẩm'!D133="","",'Danh Sách Sản Phẩm'!D133)</f>
        <v/>
      </c>
      <c r="E135" s="7" t="str">
        <f>IF('Danh Sách Sản Phẩm'!E133="","",'Danh Sách Sản Phẩm'!E133)</f>
        <v/>
      </c>
      <c r="F135" s="17" t="str">
        <f>IF(C135="","",SUM('Danh Sách Sản Phẩm'!I133)+SUMIFS(M.1[Số lượng],M.1[Lọc ngày BC nhập xuất tồn],0,M.1[Tên sản phẩm],C135)+SUMIFS(M.1[SL được tặng/KM],M.1[Lọc ngày BC nhập xuất tồn],0,M.1[Tên sản phẩm],C135)-SUMIFS(B.2[Số lượng (ĐVT Chuẩn)],B.2[Lọc ngày BC nhập xuất tồn],0,B.2[Tên sản phẩm],C135)-SUMIFS(B.2[SL xuất tặng/KM],B.2[Lọc ngày BC nhập xuất tồn],0,B.2[Tên sản phẩm],C135))</f>
        <v/>
      </c>
      <c r="G135" s="17" t="str">
        <f>IF(C135="","",IF(F135=0,0,SUM('Danh Sách Sản Phẩm'!J133)+SUMIFS(M.1[Giá nhập
thực tế],M.1[Lọc ngày BC nhập xuất tồn],0,M.1[Tên sản phẩm],C135)-(SUM('Danh Sách Sản Phẩm'!J133)+SUMIFS(M.1[Giá nhập
thực tế],M.1[Lọc ngày BC nhập xuất tồn],0,M.1[Tên sản phẩm],C135))/(SUM('Danh Sách Sản Phẩm'!I133)+SUMIFS(M.1[Số lượng],M.1[Lọc ngày BC nhập xuất tồn],0,M.1[Tên sản phẩm],C135)+SUMIFS(M.1[SL được tặng/KM],M.1[Lọc ngày BC nhập xuất tồn],0,M.1[Tên sản phẩm],C135))*(SUMIFS(B.2[Số lượng (ĐVT Chuẩn)],B.2[Lọc ngày BC nhập xuất tồn],0,B.2[Tên sản phẩm],C135)+SUMIFS(B.2[SL xuất tặng/KM],B.2[Lọc ngày BC nhập xuất tồn],0,B.2[Tên sản phẩm],C135))))</f>
        <v/>
      </c>
      <c r="H135" s="21" t="str">
        <f>IF(C135="","",SUMIFS(M.1[Số lượng],M.1[Lọc ngày BC nhập xuất tồn],1,M.1[Tên sản phẩm],C135)+SUMIFS(M.1[SL được tặng/KM],M.1[Lọc ngày BC nhập xuất tồn],1,M.1[Tên sản phẩm],C135))</f>
        <v/>
      </c>
      <c r="I135" s="21" t="str">
        <f>IF(C135="","",SUMIFS(M.1[Giá nhập
thực tế],M.1[Lọc ngày BC nhập xuất tồn],1,M.1[Tên sản phẩm],C135))</f>
        <v/>
      </c>
      <c r="J135" s="17" t="str">
        <f>IF(C135="","",SUMIFS(B.2[Số lượng (ĐVT Chuẩn)],B.2[Lọc ngày BC nhập xuất tồn],1,B.2[Tên sản phẩm],C135)+SUMIFS(B.2[SL xuất tặng/KM],B.2[Lọc ngày BC nhập xuất tồn],1,B.2[Tên sản phẩm],C135))</f>
        <v/>
      </c>
      <c r="K135" s="17" t="str">
        <f t="shared" si="12"/>
        <v/>
      </c>
      <c r="L135" s="60" t="str">
        <f t="shared" si="13"/>
        <v/>
      </c>
      <c r="M135" s="21" t="str">
        <f t="shared" si="14"/>
        <v/>
      </c>
      <c r="N135" s="21" t="str">
        <f t="shared" si="15"/>
        <v/>
      </c>
      <c r="O135" s="37" t="str">
        <f>IF(C135="","",SUMIFS(B.2[Doanh thu],B.2[Lọc ngày BC nhập xuất tồn],1,B.2[Tên sản phẩm],C135))</f>
        <v/>
      </c>
      <c r="P135" s="37" t="str">
        <f t="shared" si="16"/>
        <v/>
      </c>
      <c r="Q135" s="2"/>
    </row>
    <row r="136" spans="2:17" ht="27.75" customHeight="1" x14ac:dyDescent="0.2">
      <c r="B136" s="7" t="str">
        <f t="shared" ref="B136:B199" si="17">IF(C136="","",ROW(A136)-5)</f>
        <v/>
      </c>
      <c r="C136" s="11" t="str">
        <f>IF('Danh Sách Sản Phẩm'!C134="","",'Danh Sách Sản Phẩm'!C134)</f>
        <v/>
      </c>
      <c r="D136" s="7" t="str">
        <f>IF('Danh Sách Sản Phẩm'!D134="","",'Danh Sách Sản Phẩm'!D134)</f>
        <v/>
      </c>
      <c r="E136" s="7" t="str">
        <f>IF('Danh Sách Sản Phẩm'!E134="","",'Danh Sách Sản Phẩm'!E134)</f>
        <v/>
      </c>
      <c r="F136" s="17" t="str">
        <f>IF(C136="","",SUM('Danh Sách Sản Phẩm'!I134)+SUMIFS(M.1[Số lượng],M.1[Lọc ngày BC nhập xuất tồn],0,M.1[Tên sản phẩm],C136)+SUMIFS(M.1[SL được tặng/KM],M.1[Lọc ngày BC nhập xuất tồn],0,M.1[Tên sản phẩm],C136)-SUMIFS(B.2[Số lượng (ĐVT Chuẩn)],B.2[Lọc ngày BC nhập xuất tồn],0,B.2[Tên sản phẩm],C136)-SUMIFS(B.2[SL xuất tặng/KM],B.2[Lọc ngày BC nhập xuất tồn],0,B.2[Tên sản phẩm],C136))</f>
        <v/>
      </c>
      <c r="G136" s="17" t="str">
        <f>IF(C136="","",IF(F136=0,0,SUM('Danh Sách Sản Phẩm'!J134)+SUMIFS(M.1[Giá nhập
thực tế],M.1[Lọc ngày BC nhập xuất tồn],0,M.1[Tên sản phẩm],C136)-(SUM('Danh Sách Sản Phẩm'!J134)+SUMIFS(M.1[Giá nhập
thực tế],M.1[Lọc ngày BC nhập xuất tồn],0,M.1[Tên sản phẩm],C136))/(SUM('Danh Sách Sản Phẩm'!I134)+SUMIFS(M.1[Số lượng],M.1[Lọc ngày BC nhập xuất tồn],0,M.1[Tên sản phẩm],C136)+SUMIFS(M.1[SL được tặng/KM],M.1[Lọc ngày BC nhập xuất tồn],0,M.1[Tên sản phẩm],C136))*(SUMIFS(B.2[Số lượng (ĐVT Chuẩn)],B.2[Lọc ngày BC nhập xuất tồn],0,B.2[Tên sản phẩm],C136)+SUMIFS(B.2[SL xuất tặng/KM],B.2[Lọc ngày BC nhập xuất tồn],0,B.2[Tên sản phẩm],C136))))</f>
        <v/>
      </c>
      <c r="H136" s="21" t="str">
        <f>IF(C136="","",SUMIFS(M.1[Số lượng],M.1[Lọc ngày BC nhập xuất tồn],1,M.1[Tên sản phẩm],C136)+SUMIFS(M.1[SL được tặng/KM],M.1[Lọc ngày BC nhập xuất tồn],1,M.1[Tên sản phẩm],C136))</f>
        <v/>
      </c>
      <c r="I136" s="21" t="str">
        <f>IF(C136="","",SUMIFS(M.1[Giá nhập
thực tế],M.1[Lọc ngày BC nhập xuất tồn],1,M.1[Tên sản phẩm],C136))</f>
        <v/>
      </c>
      <c r="J136" s="17" t="str">
        <f>IF(C136="","",SUMIFS(B.2[Số lượng (ĐVT Chuẩn)],B.2[Lọc ngày BC nhập xuất tồn],1,B.2[Tên sản phẩm],C136)+SUMIFS(B.2[SL xuất tặng/KM],B.2[Lọc ngày BC nhập xuất tồn],1,B.2[Tên sản phẩm],C136))</f>
        <v/>
      </c>
      <c r="K136" s="17" t="str">
        <f t="shared" ref="K136:K199" si="18">IF(C136="","",J136*L136)</f>
        <v/>
      </c>
      <c r="L136" s="60" t="str">
        <f t="shared" ref="L136:L199" si="19">IF(C136="","",IF(AND(SUM(F136,H136)&lt;&gt;0,SUM(G136,I136)&lt;&gt;0),ROUND(SUM(G136,I136)/SUM(F136,H136),0),0))</f>
        <v/>
      </c>
      <c r="M136" s="21" t="str">
        <f t="shared" ref="M136:M199" si="20">IF(C136="","",SUM(F136,H136)-SUM(J136))</f>
        <v/>
      </c>
      <c r="N136" s="21" t="str">
        <f t="shared" ref="N136:N199" si="21">IF(C136="","",SUM(G136,I136)-SUM(K136))</f>
        <v/>
      </c>
      <c r="O136" s="37" t="str">
        <f>IF(C136="","",SUMIFS(B.2[Doanh thu],B.2[Lọc ngày BC nhập xuất tồn],1,B.2[Tên sản phẩm],C136))</f>
        <v/>
      </c>
      <c r="P136" s="37" t="str">
        <f t="shared" ref="P136:P199" si="22">IF(C136="","",O136-K136)</f>
        <v/>
      </c>
      <c r="Q136" s="2"/>
    </row>
    <row r="137" spans="2:17" ht="27.75" customHeight="1" x14ac:dyDescent="0.2">
      <c r="B137" s="7" t="str">
        <f t="shared" si="17"/>
        <v/>
      </c>
      <c r="C137" s="11" t="str">
        <f>IF('Danh Sách Sản Phẩm'!C135="","",'Danh Sách Sản Phẩm'!C135)</f>
        <v/>
      </c>
      <c r="D137" s="7" t="str">
        <f>IF('Danh Sách Sản Phẩm'!D135="","",'Danh Sách Sản Phẩm'!D135)</f>
        <v/>
      </c>
      <c r="E137" s="7" t="str">
        <f>IF('Danh Sách Sản Phẩm'!E135="","",'Danh Sách Sản Phẩm'!E135)</f>
        <v/>
      </c>
      <c r="F137" s="17" t="str">
        <f>IF(C137="","",SUM('Danh Sách Sản Phẩm'!I135)+SUMIFS(M.1[Số lượng],M.1[Lọc ngày BC nhập xuất tồn],0,M.1[Tên sản phẩm],C137)+SUMIFS(M.1[SL được tặng/KM],M.1[Lọc ngày BC nhập xuất tồn],0,M.1[Tên sản phẩm],C137)-SUMIFS(B.2[Số lượng (ĐVT Chuẩn)],B.2[Lọc ngày BC nhập xuất tồn],0,B.2[Tên sản phẩm],C137)-SUMIFS(B.2[SL xuất tặng/KM],B.2[Lọc ngày BC nhập xuất tồn],0,B.2[Tên sản phẩm],C137))</f>
        <v/>
      </c>
      <c r="G137" s="17" t="str">
        <f>IF(C137="","",IF(F137=0,0,SUM('Danh Sách Sản Phẩm'!J135)+SUMIFS(M.1[Giá nhập
thực tế],M.1[Lọc ngày BC nhập xuất tồn],0,M.1[Tên sản phẩm],C137)-(SUM('Danh Sách Sản Phẩm'!J135)+SUMIFS(M.1[Giá nhập
thực tế],M.1[Lọc ngày BC nhập xuất tồn],0,M.1[Tên sản phẩm],C137))/(SUM('Danh Sách Sản Phẩm'!I135)+SUMIFS(M.1[Số lượng],M.1[Lọc ngày BC nhập xuất tồn],0,M.1[Tên sản phẩm],C137)+SUMIFS(M.1[SL được tặng/KM],M.1[Lọc ngày BC nhập xuất tồn],0,M.1[Tên sản phẩm],C137))*(SUMIFS(B.2[Số lượng (ĐVT Chuẩn)],B.2[Lọc ngày BC nhập xuất tồn],0,B.2[Tên sản phẩm],C137)+SUMIFS(B.2[SL xuất tặng/KM],B.2[Lọc ngày BC nhập xuất tồn],0,B.2[Tên sản phẩm],C137))))</f>
        <v/>
      </c>
      <c r="H137" s="21" t="str">
        <f>IF(C137="","",SUMIFS(M.1[Số lượng],M.1[Lọc ngày BC nhập xuất tồn],1,M.1[Tên sản phẩm],C137)+SUMIFS(M.1[SL được tặng/KM],M.1[Lọc ngày BC nhập xuất tồn],1,M.1[Tên sản phẩm],C137))</f>
        <v/>
      </c>
      <c r="I137" s="21" t="str">
        <f>IF(C137="","",SUMIFS(M.1[Giá nhập
thực tế],M.1[Lọc ngày BC nhập xuất tồn],1,M.1[Tên sản phẩm],C137))</f>
        <v/>
      </c>
      <c r="J137" s="17" t="str">
        <f>IF(C137="","",SUMIFS(B.2[Số lượng (ĐVT Chuẩn)],B.2[Lọc ngày BC nhập xuất tồn],1,B.2[Tên sản phẩm],C137)+SUMIFS(B.2[SL xuất tặng/KM],B.2[Lọc ngày BC nhập xuất tồn],1,B.2[Tên sản phẩm],C137))</f>
        <v/>
      </c>
      <c r="K137" s="17" t="str">
        <f t="shared" si="18"/>
        <v/>
      </c>
      <c r="L137" s="60" t="str">
        <f t="shared" si="19"/>
        <v/>
      </c>
      <c r="M137" s="21" t="str">
        <f t="shared" si="20"/>
        <v/>
      </c>
      <c r="N137" s="21" t="str">
        <f t="shared" si="21"/>
        <v/>
      </c>
      <c r="O137" s="37" t="str">
        <f>IF(C137="","",SUMIFS(B.2[Doanh thu],B.2[Lọc ngày BC nhập xuất tồn],1,B.2[Tên sản phẩm],C137))</f>
        <v/>
      </c>
      <c r="P137" s="37" t="str">
        <f t="shared" si="22"/>
        <v/>
      </c>
      <c r="Q137" s="2"/>
    </row>
    <row r="138" spans="2:17" ht="27.75" customHeight="1" x14ac:dyDescent="0.2">
      <c r="B138" s="7" t="str">
        <f t="shared" si="17"/>
        <v/>
      </c>
      <c r="C138" s="11" t="str">
        <f>IF('Danh Sách Sản Phẩm'!C136="","",'Danh Sách Sản Phẩm'!C136)</f>
        <v/>
      </c>
      <c r="D138" s="7" t="str">
        <f>IF('Danh Sách Sản Phẩm'!D136="","",'Danh Sách Sản Phẩm'!D136)</f>
        <v/>
      </c>
      <c r="E138" s="7" t="str">
        <f>IF('Danh Sách Sản Phẩm'!E136="","",'Danh Sách Sản Phẩm'!E136)</f>
        <v/>
      </c>
      <c r="F138" s="17" t="str">
        <f>IF(C138="","",SUM('Danh Sách Sản Phẩm'!I136)+SUMIFS(M.1[Số lượng],M.1[Lọc ngày BC nhập xuất tồn],0,M.1[Tên sản phẩm],C138)+SUMIFS(M.1[SL được tặng/KM],M.1[Lọc ngày BC nhập xuất tồn],0,M.1[Tên sản phẩm],C138)-SUMIFS(B.2[Số lượng (ĐVT Chuẩn)],B.2[Lọc ngày BC nhập xuất tồn],0,B.2[Tên sản phẩm],C138)-SUMIFS(B.2[SL xuất tặng/KM],B.2[Lọc ngày BC nhập xuất tồn],0,B.2[Tên sản phẩm],C138))</f>
        <v/>
      </c>
      <c r="G138" s="17" t="str">
        <f>IF(C138="","",IF(F138=0,0,SUM('Danh Sách Sản Phẩm'!J136)+SUMIFS(M.1[Giá nhập
thực tế],M.1[Lọc ngày BC nhập xuất tồn],0,M.1[Tên sản phẩm],C138)-(SUM('Danh Sách Sản Phẩm'!J136)+SUMIFS(M.1[Giá nhập
thực tế],M.1[Lọc ngày BC nhập xuất tồn],0,M.1[Tên sản phẩm],C138))/(SUM('Danh Sách Sản Phẩm'!I136)+SUMIFS(M.1[Số lượng],M.1[Lọc ngày BC nhập xuất tồn],0,M.1[Tên sản phẩm],C138)+SUMIFS(M.1[SL được tặng/KM],M.1[Lọc ngày BC nhập xuất tồn],0,M.1[Tên sản phẩm],C138))*(SUMIFS(B.2[Số lượng (ĐVT Chuẩn)],B.2[Lọc ngày BC nhập xuất tồn],0,B.2[Tên sản phẩm],C138)+SUMIFS(B.2[SL xuất tặng/KM],B.2[Lọc ngày BC nhập xuất tồn],0,B.2[Tên sản phẩm],C138))))</f>
        <v/>
      </c>
      <c r="H138" s="21" t="str">
        <f>IF(C138="","",SUMIFS(M.1[Số lượng],M.1[Lọc ngày BC nhập xuất tồn],1,M.1[Tên sản phẩm],C138)+SUMIFS(M.1[SL được tặng/KM],M.1[Lọc ngày BC nhập xuất tồn],1,M.1[Tên sản phẩm],C138))</f>
        <v/>
      </c>
      <c r="I138" s="21" t="str">
        <f>IF(C138="","",SUMIFS(M.1[Giá nhập
thực tế],M.1[Lọc ngày BC nhập xuất tồn],1,M.1[Tên sản phẩm],C138))</f>
        <v/>
      </c>
      <c r="J138" s="17" t="str">
        <f>IF(C138="","",SUMIFS(B.2[Số lượng (ĐVT Chuẩn)],B.2[Lọc ngày BC nhập xuất tồn],1,B.2[Tên sản phẩm],C138)+SUMIFS(B.2[SL xuất tặng/KM],B.2[Lọc ngày BC nhập xuất tồn],1,B.2[Tên sản phẩm],C138))</f>
        <v/>
      </c>
      <c r="K138" s="17" t="str">
        <f t="shared" si="18"/>
        <v/>
      </c>
      <c r="L138" s="60" t="str">
        <f t="shared" si="19"/>
        <v/>
      </c>
      <c r="M138" s="21" t="str">
        <f t="shared" si="20"/>
        <v/>
      </c>
      <c r="N138" s="21" t="str">
        <f t="shared" si="21"/>
        <v/>
      </c>
      <c r="O138" s="37" t="str">
        <f>IF(C138="","",SUMIFS(B.2[Doanh thu],B.2[Lọc ngày BC nhập xuất tồn],1,B.2[Tên sản phẩm],C138))</f>
        <v/>
      </c>
      <c r="P138" s="37" t="str">
        <f t="shared" si="22"/>
        <v/>
      </c>
      <c r="Q138" s="2"/>
    </row>
    <row r="139" spans="2:17" ht="27.75" customHeight="1" x14ac:dyDescent="0.2">
      <c r="B139" s="7" t="str">
        <f t="shared" si="17"/>
        <v/>
      </c>
      <c r="C139" s="11" t="str">
        <f>IF('Danh Sách Sản Phẩm'!C137="","",'Danh Sách Sản Phẩm'!C137)</f>
        <v/>
      </c>
      <c r="D139" s="7" t="str">
        <f>IF('Danh Sách Sản Phẩm'!D137="","",'Danh Sách Sản Phẩm'!D137)</f>
        <v/>
      </c>
      <c r="E139" s="7" t="str">
        <f>IF('Danh Sách Sản Phẩm'!E137="","",'Danh Sách Sản Phẩm'!E137)</f>
        <v/>
      </c>
      <c r="F139" s="17" t="str">
        <f>IF(C139="","",SUM('Danh Sách Sản Phẩm'!I137)+SUMIFS(M.1[Số lượng],M.1[Lọc ngày BC nhập xuất tồn],0,M.1[Tên sản phẩm],C139)+SUMIFS(M.1[SL được tặng/KM],M.1[Lọc ngày BC nhập xuất tồn],0,M.1[Tên sản phẩm],C139)-SUMIFS(B.2[Số lượng (ĐVT Chuẩn)],B.2[Lọc ngày BC nhập xuất tồn],0,B.2[Tên sản phẩm],C139)-SUMIFS(B.2[SL xuất tặng/KM],B.2[Lọc ngày BC nhập xuất tồn],0,B.2[Tên sản phẩm],C139))</f>
        <v/>
      </c>
      <c r="G139" s="17" t="str">
        <f>IF(C139="","",IF(F139=0,0,SUM('Danh Sách Sản Phẩm'!J137)+SUMIFS(M.1[Giá nhập
thực tế],M.1[Lọc ngày BC nhập xuất tồn],0,M.1[Tên sản phẩm],C139)-(SUM('Danh Sách Sản Phẩm'!J137)+SUMIFS(M.1[Giá nhập
thực tế],M.1[Lọc ngày BC nhập xuất tồn],0,M.1[Tên sản phẩm],C139))/(SUM('Danh Sách Sản Phẩm'!I137)+SUMIFS(M.1[Số lượng],M.1[Lọc ngày BC nhập xuất tồn],0,M.1[Tên sản phẩm],C139)+SUMIFS(M.1[SL được tặng/KM],M.1[Lọc ngày BC nhập xuất tồn],0,M.1[Tên sản phẩm],C139))*(SUMIFS(B.2[Số lượng (ĐVT Chuẩn)],B.2[Lọc ngày BC nhập xuất tồn],0,B.2[Tên sản phẩm],C139)+SUMIFS(B.2[SL xuất tặng/KM],B.2[Lọc ngày BC nhập xuất tồn],0,B.2[Tên sản phẩm],C139))))</f>
        <v/>
      </c>
      <c r="H139" s="21" t="str">
        <f>IF(C139="","",SUMIFS(M.1[Số lượng],M.1[Lọc ngày BC nhập xuất tồn],1,M.1[Tên sản phẩm],C139)+SUMIFS(M.1[SL được tặng/KM],M.1[Lọc ngày BC nhập xuất tồn],1,M.1[Tên sản phẩm],C139))</f>
        <v/>
      </c>
      <c r="I139" s="21" t="str">
        <f>IF(C139="","",SUMIFS(M.1[Giá nhập
thực tế],M.1[Lọc ngày BC nhập xuất tồn],1,M.1[Tên sản phẩm],C139))</f>
        <v/>
      </c>
      <c r="J139" s="17" t="str">
        <f>IF(C139="","",SUMIFS(B.2[Số lượng (ĐVT Chuẩn)],B.2[Lọc ngày BC nhập xuất tồn],1,B.2[Tên sản phẩm],C139)+SUMIFS(B.2[SL xuất tặng/KM],B.2[Lọc ngày BC nhập xuất tồn],1,B.2[Tên sản phẩm],C139))</f>
        <v/>
      </c>
      <c r="K139" s="17" t="str">
        <f t="shared" si="18"/>
        <v/>
      </c>
      <c r="L139" s="60" t="str">
        <f t="shared" si="19"/>
        <v/>
      </c>
      <c r="M139" s="21" t="str">
        <f t="shared" si="20"/>
        <v/>
      </c>
      <c r="N139" s="21" t="str">
        <f t="shared" si="21"/>
        <v/>
      </c>
      <c r="O139" s="37" t="str">
        <f>IF(C139="","",SUMIFS(B.2[Doanh thu],B.2[Lọc ngày BC nhập xuất tồn],1,B.2[Tên sản phẩm],C139))</f>
        <v/>
      </c>
      <c r="P139" s="37" t="str">
        <f t="shared" si="22"/>
        <v/>
      </c>
      <c r="Q139" s="2"/>
    </row>
    <row r="140" spans="2:17" ht="27.75" customHeight="1" x14ac:dyDescent="0.2">
      <c r="B140" s="7" t="str">
        <f t="shared" si="17"/>
        <v/>
      </c>
      <c r="C140" s="11" t="str">
        <f>IF('Danh Sách Sản Phẩm'!C138="","",'Danh Sách Sản Phẩm'!C138)</f>
        <v/>
      </c>
      <c r="D140" s="7" t="str">
        <f>IF('Danh Sách Sản Phẩm'!D138="","",'Danh Sách Sản Phẩm'!D138)</f>
        <v/>
      </c>
      <c r="E140" s="7" t="str">
        <f>IF('Danh Sách Sản Phẩm'!E138="","",'Danh Sách Sản Phẩm'!E138)</f>
        <v/>
      </c>
      <c r="F140" s="17" t="str">
        <f>IF(C140="","",SUM('Danh Sách Sản Phẩm'!I138)+SUMIFS(M.1[Số lượng],M.1[Lọc ngày BC nhập xuất tồn],0,M.1[Tên sản phẩm],C140)+SUMIFS(M.1[SL được tặng/KM],M.1[Lọc ngày BC nhập xuất tồn],0,M.1[Tên sản phẩm],C140)-SUMIFS(B.2[Số lượng (ĐVT Chuẩn)],B.2[Lọc ngày BC nhập xuất tồn],0,B.2[Tên sản phẩm],C140)-SUMIFS(B.2[SL xuất tặng/KM],B.2[Lọc ngày BC nhập xuất tồn],0,B.2[Tên sản phẩm],C140))</f>
        <v/>
      </c>
      <c r="G140" s="17" t="str">
        <f>IF(C140="","",IF(F140=0,0,SUM('Danh Sách Sản Phẩm'!J138)+SUMIFS(M.1[Giá nhập
thực tế],M.1[Lọc ngày BC nhập xuất tồn],0,M.1[Tên sản phẩm],C140)-(SUM('Danh Sách Sản Phẩm'!J138)+SUMIFS(M.1[Giá nhập
thực tế],M.1[Lọc ngày BC nhập xuất tồn],0,M.1[Tên sản phẩm],C140))/(SUM('Danh Sách Sản Phẩm'!I138)+SUMIFS(M.1[Số lượng],M.1[Lọc ngày BC nhập xuất tồn],0,M.1[Tên sản phẩm],C140)+SUMIFS(M.1[SL được tặng/KM],M.1[Lọc ngày BC nhập xuất tồn],0,M.1[Tên sản phẩm],C140))*(SUMIFS(B.2[Số lượng (ĐVT Chuẩn)],B.2[Lọc ngày BC nhập xuất tồn],0,B.2[Tên sản phẩm],C140)+SUMIFS(B.2[SL xuất tặng/KM],B.2[Lọc ngày BC nhập xuất tồn],0,B.2[Tên sản phẩm],C140))))</f>
        <v/>
      </c>
      <c r="H140" s="21" t="str">
        <f>IF(C140="","",SUMIFS(M.1[Số lượng],M.1[Lọc ngày BC nhập xuất tồn],1,M.1[Tên sản phẩm],C140)+SUMIFS(M.1[SL được tặng/KM],M.1[Lọc ngày BC nhập xuất tồn],1,M.1[Tên sản phẩm],C140))</f>
        <v/>
      </c>
      <c r="I140" s="21" t="str">
        <f>IF(C140="","",SUMIFS(M.1[Giá nhập
thực tế],M.1[Lọc ngày BC nhập xuất tồn],1,M.1[Tên sản phẩm],C140))</f>
        <v/>
      </c>
      <c r="J140" s="17" t="str">
        <f>IF(C140="","",SUMIFS(B.2[Số lượng (ĐVT Chuẩn)],B.2[Lọc ngày BC nhập xuất tồn],1,B.2[Tên sản phẩm],C140)+SUMIFS(B.2[SL xuất tặng/KM],B.2[Lọc ngày BC nhập xuất tồn],1,B.2[Tên sản phẩm],C140))</f>
        <v/>
      </c>
      <c r="K140" s="17" t="str">
        <f t="shared" si="18"/>
        <v/>
      </c>
      <c r="L140" s="60" t="str">
        <f t="shared" si="19"/>
        <v/>
      </c>
      <c r="M140" s="21" t="str">
        <f t="shared" si="20"/>
        <v/>
      </c>
      <c r="N140" s="21" t="str">
        <f t="shared" si="21"/>
        <v/>
      </c>
      <c r="O140" s="37" t="str">
        <f>IF(C140="","",SUMIFS(B.2[Doanh thu],B.2[Lọc ngày BC nhập xuất tồn],1,B.2[Tên sản phẩm],C140))</f>
        <v/>
      </c>
      <c r="P140" s="37" t="str">
        <f t="shared" si="22"/>
        <v/>
      </c>
      <c r="Q140" s="2"/>
    </row>
    <row r="141" spans="2:17" ht="27.75" customHeight="1" x14ac:dyDescent="0.2">
      <c r="B141" s="7" t="str">
        <f t="shared" si="17"/>
        <v/>
      </c>
      <c r="C141" s="11" t="str">
        <f>IF('Danh Sách Sản Phẩm'!C139="","",'Danh Sách Sản Phẩm'!C139)</f>
        <v/>
      </c>
      <c r="D141" s="7" t="str">
        <f>IF('Danh Sách Sản Phẩm'!D139="","",'Danh Sách Sản Phẩm'!D139)</f>
        <v/>
      </c>
      <c r="E141" s="7" t="str">
        <f>IF('Danh Sách Sản Phẩm'!E139="","",'Danh Sách Sản Phẩm'!E139)</f>
        <v/>
      </c>
      <c r="F141" s="17" t="str">
        <f>IF(C141="","",SUM('Danh Sách Sản Phẩm'!I139)+SUMIFS(M.1[Số lượng],M.1[Lọc ngày BC nhập xuất tồn],0,M.1[Tên sản phẩm],C141)+SUMIFS(M.1[SL được tặng/KM],M.1[Lọc ngày BC nhập xuất tồn],0,M.1[Tên sản phẩm],C141)-SUMIFS(B.2[Số lượng (ĐVT Chuẩn)],B.2[Lọc ngày BC nhập xuất tồn],0,B.2[Tên sản phẩm],C141)-SUMIFS(B.2[SL xuất tặng/KM],B.2[Lọc ngày BC nhập xuất tồn],0,B.2[Tên sản phẩm],C141))</f>
        <v/>
      </c>
      <c r="G141" s="17" t="str">
        <f>IF(C141="","",IF(F141=0,0,SUM('Danh Sách Sản Phẩm'!J139)+SUMIFS(M.1[Giá nhập
thực tế],M.1[Lọc ngày BC nhập xuất tồn],0,M.1[Tên sản phẩm],C141)-(SUM('Danh Sách Sản Phẩm'!J139)+SUMIFS(M.1[Giá nhập
thực tế],M.1[Lọc ngày BC nhập xuất tồn],0,M.1[Tên sản phẩm],C141))/(SUM('Danh Sách Sản Phẩm'!I139)+SUMIFS(M.1[Số lượng],M.1[Lọc ngày BC nhập xuất tồn],0,M.1[Tên sản phẩm],C141)+SUMIFS(M.1[SL được tặng/KM],M.1[Lọc ngày BC nhập xuất tồn],0,M.1[Tên sản phẩm],C141))*(SUMIFS(B.2[Số lượng (ĐVT Chuẩn)],B.2[Lọc ngày BC nhập xuất tồn],0,B.2[Tên sản phẩm],C141)+SUMIFS(B.2[SL xuất tặng/KM],B.2[Lọc ngày BC nhập xuất tồn],0,B.2[Tên sản phẩm],C141))))</f>
        <v/>
      </c>
      <c r="H141" s="21" t="str">
        <f>IF(C141="","",SUMIFS(M.1[Số lượng],M.1[Lọc ngày BC nhập xuất tồn],1,M.1[Tên sản phẩm],C141)+SUMIFS(M.1[SL được tặng/KM],M.1[Lọc ngày BC nhập xuất tồn],1,M.1[Tên sản phẩm],C141))</f>
        <v/>
      </c>
      <c r="I141" s="21" t="str">
        <f>IF(C141="","",SUMIFS(M.1[Giá nhập
thực tế],M.1[Lọc ngày BC nhập xuất tồn],1,M.1[Tên sản phẩm],C141))</f>
        <v/>
      </c>
      <c r="J141" s="17" t="str">
        <f>IF(C141="","",SUMIFS(B.2[Số lượng (ĐVT Chuẩn)],B.2[Lọc ngày BC nhập xuất tồn],1,B.2[Tên sản phẩm],C141)+SUMIFS(B.2[SL xuất tặng/KM],B.2[Lọc ngày BC nhập xuất tồn],1,B.2[Tên sản phẩm],C141))</f>
        <v/>
      </c>
      <c r="K141" s="17" t="str">
        <f t="shared" si="18"/>
        <v/>
      </c>
      <c r="L141" s="60" t="str">
        <f t="shared" si="19"/>
        <v/>
      </c>
      <c r="M141" s="21" t="str">
        <f t="shared" si="20"/>
        <v/>
      </c>
      <c r="N141" s="21" t="str">
        <f t="shared" si="21"/>
        <v/>
      </c>
      <c r="O141" s="37" t="str">
        <f>IF(C141="","",SUMIFS(B.2[Doanh thu],B.2[Lọc ngày BC nhập xuất tồn],1,B.2[Tên sản phẩm],C141))</f>
        <v/>
      </c>
      <c r="P141" s="37" t="str">
        <f t="shared" si="22"/>
        <v/>
      </c>
      <c r="Q141" s="2"/>
    </row>
    <row r="142" spans="2:17" ht="27.75" customHeight="1" x14ac:dyDescent="0.2">
      <c r="B142" s="7" t="str">
        <f t="shared" si="17"/>
        <v/>
      </c>
      <c r="C142" s="11" t="str">
        <f>IF('Danh Sách Sản Phẩm'!C140="","",'Danh Sách Sản Phẩm'!C140)</f>
        <v/>
      </c>
      <c r="D142" s="7" t="str">
        <f>IF('Danh Sách Sản Phẩm'!D140="","",'Danh Sách Sản Phẩm'!D140)</f>
        <v/>
      </c>
      <c r="E142" s="7" t="str">
        <f>IF('Danh Sách Sản Phẩm'!E140="","",'Danh Sách Sản Phẩm'!E140)</f>
        <v/>
      </c>
      <c r="F142" s="17" t="str">
        <f>IF(C142="","",SUM('Danh Sách Sản Phẩm'!I140)+SUMIFS(M.1[Số lượng],M.1[Lọc ngày BC nhập xuất tồn],0,M.1[Tên sản phẩm],C142)+SUMIFS(M.1[SL được tặng/KM],M.1[Lọc ngày BC nhập xuất tồn],0,M.1[Tên sản phẩm],C142)-SUMIFS(B.2[Số lượng (ĐVT Chuẩn)],B.2[Lọc ngày BC nhập xuất tồn],0,B.2[Tên sản phẩm],C142)-SUMIFS(B.2[SL xuất tặng/KM],B.2[Lọc ngày BC nhập xuất tồn],0,B.2[Tên sản phẩm],C142))</f>
        <v/>
      </c>
      <c r="G142" s="17" t="str">
        <f>IF(C142="","",IF(F142=0,0,SUM('Danh Sách Sản Phẩm'!J140)+SUMIFS(M.1[Giá nhập
thực tế],M.1[Lọc ngày BC nhập xuất tồn],0,M.1[Tên sản phẩm],C142)-(SUM('Danh Sách Sản Phẩm'!J140)+SUMIFS(M.1[Giá nhập
thực tế],M.1[Lọc ngày BC nhập xuất tồn],0,M.1[Tên sản phẩm],C142))/(SUM('Danh Sách Sản Phẩm'!I140)+SUMIFS(M.1[Số lượng],M.1[Lọc ngày BC nhập xuất tồn],0,M.1[Tên sản phẩm],C142)+SUMIFS(M.1[SL được tặng/KM],M.1[Lọc ngày BC nhập xuất tồn],0,M.1[Tên sản phẩm],C142))*(SUMIFS(B.2[Số lượng (ĐVT Chuẩn)],B.2[Lọc ngày BC nhập xuất tồn],0,B.2[Tên sản phẩm],C142)+SUMIFS(B.2[SL xuất tặng/KM],B.2[Lọc ngày BC nhập xuất tồn],0,B.2[Tên sản phẩm],C142))))</f>
        <v/>
      </c>
      <c r="H142" s="21" t="str">
        <f>IF(C142="","",SUMIFS(M.1[Số lượng],M.1[Lọc ngày BC nhập xuất tồn],1,M.1[Tên sản phẩm],C142)+SUMIFS(M.1[SL được tặng/KM],M.1[Lọc ngày BC nhập xuất tồn],1,M.1[Tên sản phẩm],C142))</f>
        <v/>
      </c>
      <c r="I142" s="21" t="str">
        <f>IF(C142="","",SUMIFS(M.1[Giá nhập
thực tế],M.1[Lọc ngày BC nhập xuất tồn],1,M.1[Tên sản phẩm],C142))</f>
        <v/>
      </c>
      <c r="J142" s="17" t="str">
        <f>IF(C142="","",SUMIFS(B.2[Số lượng (ĐVT Chuẩn)],B.2[Lọc ngày BC nhập xuất tồn],1,B.2[Tên sản phẩm],C142)+SUMIFS(B.2[SL xuất tặng/KM],B.2[Lọc ngày BC nhập xuất tồn],1,B.2[Tên sản phẩm],C142))</f>
        <v/>
      </c>
      <c r="K142" s="17" t="str">
        <f t="shared" si="18"/>
        <v/>
      </c>
      <c r="L142" s="60" t="str">
        <f t="shared" si="19"/>
        <v/>
      </c>
      <c r="M142" s="21" t="str">
        <f t="shared" si="20"/>
        <v/>
      </c>
      <c r="N142" s="21" t="str">
        <f t="shared" si="21"/>
        <v/>
      </c>
      <c r="O142" s="37" t="str">
        <f>IF(C142="","",SUMIFS(B.2[Doanh thu],B.2[Lọc ngày BC nhập xuất tồn],1,B.2[Tên sản phẩm],C142))</f>
        <v/>
      </c>
      <c r="P142" s="37" t="str">
        <f t="shared" si="22"/>
        <v/>
      </c>
      <c r="Q142" s="2"/>
    </row>
    <row r="143" spans="2:17" ht="27.75" customHeight="1" x14ac:dyDescent="0.2">
      <c r="B143" s="7" t="str">
        <f t="shared" si="17"/>
        <v/>
      </c>
      <c r="C143" s="11" t="str">
        <f>IF('Danh Sách Sản Phẩm'!C141="","",'Danh Sách Sản Phẩm'!C141)</f>
        <v/>
      </c>
      <c r="D143" s="7" t="str">
        <f>IF('Danh Sách Sản Phẩm'!D141="","",'Danh Sách Sản Phẩm'!D141)</f>
        <v/>
      </c>
      <c r="E143" s="7" t="str">
        <f>IF('Danh Sách Sản Phẩm'!E141="","",'Danh Sách Sản Phẩm'!E141)</f>
        <v/>
      </c>
      <c r="F143" s="17" t="str">
        <f>IF(C143="","",SUM('Danh Sách Sản Phẩm'!I141)+SUMIFS(M.1[Số lượng],M.1[Lọc ngày BC nhập xuất tồn],0,M.1[Tên sản phẩm],C143)+SUMIFS(M.1[SL được tặng/KM],M.1[Lọc ngày BC nhập xuất tồn],0,M.1[Tên sản phẩm],C143)-SUMIFS(B.2[Số lượng (ĐVT Chuẩn)],B.2[Lọc ngày BC nhập xuất tồn],0,B.2[Tên sản phẩm],C143)-SUMIFS(B.2[SL xuất tặng/KM],B.2[Lọc ngày BC nhập xuất tồn],0,B.2[Tên sản phẩm],C143))</f>
        <v/>
      </c>
      <c r="G143" s="17" t="str">
        <f>IF(C143="","",IF(F143=0,0,SUM('Danh Sách Sản Phẩm'!J141)+SUMIFS(M.1[Giá nhập
thực tế],M.1[Lọc ngày BC nhập xuất tồn],0,M.1[Tên sản phẩm],C143)-(SUM('Danh Sách Sản Phẩm'!J141)+SUMIFS(M.1[Giá nhập
thực tế],M.1[Lọc ngày BC nhập xuất tồn],0,M.1[Tên sản phẩm],C143))/(SUM('Danh Sách Sản Phẩm'!I141)+SUMIFS(M.1[Số lượng],M.1[Lọc ngày BC nhập xuất tồn],0,M.1[Tên sản phẩm],C143)+SUMIFS(M.1[SL được tặng/KM],M.1[Lọc ngày BC nhập xuất tồn],0,M.1[Tên sản phẩm],C143))*(SUMIFS(B.2[Số lượng (ĐVT Chuẩn)],B.2[Lọc ngày BC nhập xuất tồn],0,B.2[Tên sản phẩm],C143)+SUMIFS(B.2[SL xuất tặng/KM],B.2[Lọc ngày BC nhập xuất tồn],0,B.2[Tên sản phẩm],C143))))</f>
        <v/>
      </c>
      <c r="H143" s="21" t="str">
        <f>IF(C143="","",SUMIFS(M.1[Số lượng],M.1[Lọc ngày BC nhập xuất tồn],1,M.1[Tên sản phẩm],C143)+SUMIFS(M.1[SL được tặng/KM],M.1[Lọc ngày BC nhập xuất tồn],1,M.1[Tên sản phẩm],C143))</f>
        <v/>
      </c>
      <c r="I143" s="21" t="str">
        <f>IF(C143="","",SUMIFS(M.1[Giá nhập
thực tế],M.1[Lọc ngày BC nhập xuất tồn],1,M.1[Tên sản phẩm],C143))</f>
        <v/>
      </c>
      <c r="J143" s="17" t="str">
        <f>IF(C143="","",SUMIFS(B.2[Số lượng (ĐVT Chuẩn)],B.2[Lọc ngày BC nhập xuất tồn],1,B.2[Tên sản phẩm],C143)+SUMIFS(B.2[SL xuất tặng/KM],B.2[Lọc ngày BC nhập xuất tồn],1,B.2[Tên sản phẩm],C143))</f>
        <v/>
      </c>
      <c r="K143" s="17" t="str">
        <f t="shared" si="18"/>
        <v/>
      </c>
      <c r="L143" s="60" t="str">
        <f t="shared" si="19"/>
        <v/>
      </c>
      <c r="M143" s="21" t="str">
        <f t="shared" si="20"/>
        <v/>
      </c>
      <c r="N143" s="21" t="str">
        <f t="shared" si="21"/>
        <v/>
      </c>
      <c r="O143" s="37" t="str">
        <f>IF(C143="","",SUMIFS(B.2[Doanh thu],B.2[Lọc ngày BC nhập xuất tồn],1,B.2[Tên sản phẩm],C143))</f>
        <v/>
      </c>
      <c r="P143" s="37" t="str">
        <f t="shared" si="22"/>
        <v/>
      </c>
      <c r="Q143" s="2"/>
    </row>
    <row r="144" spans="2:17" ht="27.75" customHeight="1" x14ac:dyDescent="0.2">
      <c r="B144" s="7" t="str">
        <f t="shared" si="17"/>
        <v/>
      </c>
      <c r="C144" s="11" t="str">
        <f>IF('Danh Sách Sản Phẩm'!C142="","",'Danh Sách Sản Phẩm'!C142)</f>
        <v/>
      </c>
      <c r="D144" s="7" t="str">
        <f>IF('Danh Sách Sản Phẩm'!D142="","",'Danh Sách Sản Phẩm'!D142)</f>
        <v/>
      </c>
      <c r="E144" s="7" t="str">
        <f>IF('Danh Sách Sản Phẩm'!E142="","",'Danh Sách Sản Phẩm'!E142)</f>
        <v/>
      </c>
      <c r="F144" s="17" t="str">
        <f>IF(C144="","",SUM('Danh Sách Sản Phẩm'!I142)+SUMIFS(M.1[Số lượng],M.1[Lọc ngày BC nhập xuất tồn],0,M.1[Tên sản phẩm],C144)+SUMIFS(M.1[SL được tặng/KM],M.1[Lọc ngày BC nhập xuất tồn],0,M.1[Tên sản phẩm],C144)-SUMIFS(B.2[Số lượng (ĐVT Chuẩn)],B.2[Lọc ngày BC nhập xuất tồn],0,B.2[Tên sản phẩm],C144)-SUMIFS(B.2[SL xuất tặng/KM],B.2[Lọc ngày BC nhập xuất tồn],0,B.2[Tên sản phẩm],C144))</f>
        <v/>
      </c>
      <c r="G144" s="17" t="str">
        <f>IF(C144="","",IF(F144=0,0,SUM('Danh Sách Sản Phẩm'!J142)+SUMIFS(M.1[Giá nhập
thực tế],M.1[Lọc ngày BC nhập xuất tồn],0,M.1[Tên sản phẩm],C144)-(SUM('Danh Sách Sản Phẩm'!J142)+SUMIFS(M.1[Giá nhập
thực tế],M.1[Lọc ngày BC nhập xuất tồn],0,M.1[Tên sản phẩm],C144))/(SUM('Danh Sách Sản Phẩm'!I142)+SUMIFS(M.1[Số lượng],M.1[Lọc ngày BC nhập xuất tồn],0,M.1[Tên sản phẩm],C144)+SUMIFS(M.1[SL được tặng/KM],M.1[Lọc ngày BC nhập xuất tồn],0,M.1[Tên sản phẩm],C144))*(SUMIFS(B.2[Số lượng (ĐVT Chuẩn)],B.2[Lọc ngày BC nhập xuất tồn],0,B.2[Tên sản phẩm],C144)+SUMIFS(B.2[SL xuất tặng/KM],B.2[Lọc ngày BC nhập xuất tồn],0,B.2[Tên sản phẩm],C144))))</f>
        <v/>
      </c>
      <c r="H144" s="21" t="str">
        <f>IF(C144="","",SUMIFS(M.1[Số lượng],M.1[Lọc ngày BC nhập xuất tồn],1,M.1[Tên sản phẩm],C144)+SUMIFS(M.1[SL được tặng/KM],M.1[Lọc ngày BC nhập xuất tồn],1,M.1[Tên sản phẩm],C144))</f>
        <v/>
      </c>
      <c r="I144" s="21" t="str">
        <f>IF(C144="","",SUMIFS(M.1[Giá nhập
thực tế],M.1[Lọc ngày BC nhập xuất tồn],1,M.1[Tên sản phẩm],C144))</f>
        <v/>
      </c>
      <c r="J144" s="17" t="str">
        <f>IF(C144="","",SUMIFS(B.2[Số lượng (ĐVT Chuẩn)],B.2[Lọc ngày BC nhập xuất tồn],1,B.2[Tên sản phẩm],C144)+SUMIFS(B.2[SL xuất tặng/KM],B.2[Lọc ngày BC nhập xuất tồn],1,B.2[Tên sản phẩm],C144))</f>
        <v/>
      </c>
      <c r="K144" s="17" t="str">
        <f t="shared" si="18"/>
        <v/>
      </c>
      <c r="L144" s="60" t="str">
        <f t="shared" si="19"/>
        <v/>
      </c>
      <c r="M144" s="21" t="str">
        <f t="shared" si="20"/>
        <v/>
      </c>
      <c r="N144" s="21" t="str">
        <f t="shared" si="21"/>
        <v/>
      </c>
      <c r="O144" s="37" t="str">
        <f>IF(C144="","",SUMIFS(B.2[Doanh thu],B.2[Lọc ngày BC nhập xuất tồn],1,B.2[Tên sản phẩm],C144))</f>
        <v/>
      </c>
      <c r="P144" s="37" t="str">
        <f t="shared" si="22"/>
        <v/>
      </c>
      <c r="Q144" s="2"/>
    </row>
    <row r="145" spans="2:17" ht="27.75" customHeight="1" x14ac:dyDescent="0.2">
      <c r="B145" s="7" t="str">
        <f t="shared" si="17"/>
        <v/>
      </c>
      <c r="C145" s="11" t="str">
        <f>IF('Danh Sách Sản Phẩm'!C143="","",'Danh Sách Sản Phẩm'!C143)</f>
        <v/>
      </c>
      <c r="D145" s="7" t="str">
        <f>IF('Danh Sách Sản Phẩm'!D143="","",'Danh Sách Sản Phẩm'!D143)</f>
        <v/>
      </c>
      <c r="E145" s="7" t="str">
        <f>IF('Danh Sách Sản Phẩm'!E143="","",'Danh Sách Sản Phẩm'!E143)</f>
        <v/>
      </c>
      <c r="F145" s="17" t="str">
        <f>IF(C145="","",SUM('Danh Sách Sản Phẩm'!I143)+SUMIFS(M.1[Số lượng],M.1[Lọc ngày BC nhập xuất tồn],0,M.1[Tên sản phẩm],C145)+SUMIFS(M.1[SL được tặng/KM],M.1[Lọc ngày BC nhập xuất tồn],0,M.1[Tên sản phẩm],C145)-SUMIFS(B.2[Số lượng (ĐVT Chuẩn)],B.2[Lọc ngày BC nhập xuất tồn],0,B.2[Tên sản phẩm],C145)-SUMIFS(B.2[SL xuất tặng/KM],B.2[Lọc ngày BC nhập xuất tồn],0,B.2[Tên sản phẩm],C145))</f>
        <v/>
      </c>
      <c r="G145" s="17" t="str">
        <f>IF(C145="","",IF(F145=0,0,SUM('Danh Sách Sản Phẩm'!J143)+SUMIFS(M.1[Giá nhập
thực tế],M.1[Lọc ngày BC nhập xuất tồn],0,M.1[Tên sản phẩm],C145)-(SUM('Danh Sách Sản Phẩm'!J143)+SUMIFS(M.1[Giá nhập
thực tế],M.1[Lọc ngày BC nhập xuất tồn],0,M.1[Tên sản phẩm],C145))/(SUM('Danh Sách Sản Phẩm'!I143)+SUMIFS(M.1[Số lượng],M.1[Lọc ngày BC nhập xuất tồn],0,M.1[Tên sản phẩm],C145)+SUMIFS(M.1[SL được tặng/KM],M.1[Lọc ngày BC nhập xuất tồn],0,M.1[Tên sản phẩm],C145))*(SUMIFS(B.2[Số lượng (ĐVT Chuẩn)],B.2[Lọc ngày BC nhập xuất tồn],0,B.2[Tên sản phẩm],C145)+SUMIFS(B.2[SL xuất tặng/KM],B.2[Lọc ngày BC nhập xuất tồn],0,B.2[Tên sản phẩm],C145))))</f>
        <v/>
      </c>
      <c r="H145" s="21" t="str">
        <f>IF(C145="","",SUMIFS(M.1[Số lượng],M.1[Lọc ngày BC nhập xuất tồn],1,M.1[Tên sản phẩm],C145)+SUMIFS(M.1[SL được tặng/KM],M.1[Lọc ngày BC nhập xuất tồn],1,M.1[Tên sản phẩm],C145))</f>
        <v/>
      </c>
      <c r="I145" s="21" t="str">
        <f>IF(C145="","",SUMIFS(M.1[Giá nhập
thực tế],M.1[Lọc ngày BC nhập xuất tồn],1,M.1[Tên sản phẩm],C145))</f>
        <v/>
      </c>
      <c r="J145" s="17" t="str">
        <f>IF(C145="","",SUMIFS(B.2[Số lượng (ĐVT Chuẩn)],B.2[Lọc ngày BC nhập xuất tồn],1,B.2[Tên sản phẩm],C145)+SUMIFS(B.2[SL xuất tặng/KM],B.2[Lọc ngày BC nhập xuất tồn],1,B.2[Tên sản phẩm],C145))</f>
        <v/>
      </c>
      <c r="K145" s="17" t="str">
        <f t="shared" si="18"/>
        <v/>
      </c>
      <c r="L145" s="60" t="str">
        <f t="shared" si="19"/>
        <v/>
      </c>
      <c r="M145" s="21" t="str">
        <f t="shared" si="20"/>
        <v/>
      </c>
      <c r="N145" s="21" t="str">
        <f t="shared" si="21"/>
        <v/>
      </c>
      <c r="O145" s="37" t="str">
        <f>IF(C145="","",SUMIFS(B.2[Doanh thu],B.2[Lọc ngày BC nhập xuất tồn],1,B.2[Tên sản phẩm],C145))</f>
        <v/>
      </c>
      <c r="P145" s="37" t="str">
        <f t="shared" si="22"/>
        <v/>
      </c>
      <c r="Q145" s="2"/>
    </row>
    <row r="146" spans="2:17" ht="27.75" customHeight="1" x14ac:dyDescent="0.2">
      <c r="B146" s="7" t="str">
        <f t="shared" si="17"/>
        <v/>
      </c>
      <c r="C146" s="11" t="str">
        <f>IF('Danh Sách Sản Phẩm'!C144="","",'Danh Sách Sản Phẩm'!C144)</f>
        <v/>
      </c>
      <c r="D146" s="7" t="str">
        <f>IF('Danh Sách Sản Phẩm'!D144="","",'Danh Sách Sản Phẩm'!D144)</f>
        <v/>
      </c>
      <c r="E146" s="7" t="str">
        <f>IF('Danh Sách Sản Phẩm'!E144="","",'Danh Sách Sản Phẩm'!E144)</f>
        <v/>
      </c>
      <c r="F146" s="17" t="str">
        <f>IF(C146="","",SUM('Danh Sách Sản Phẩm'!I144)+SUMIFS(M.1[Số lượng],M.1[Lọc ngày BC nhập xuất tồn],0,M.1[Tên sản phẩm],C146)+SUMIFS(M.1[SL được tặng/KM],M.1[Lọc ngày BC nhập xuất tồn],0,M.1[Tên sản phẩm],C146)-SUMIFS(B.2[Số lượng (ĐVT Chuẩn)],B.2[Lọc ngày BC nhập xuất tồn],0,B.2[Tên sản phẩm],C146)-SUMIFS(B.2[SL xuất tặng/KM],B.2[Lọc ngày BC nhập xuất tồn],0,B.2[Tên sản phẩm],C146))</f>
        <v/>
      </c>
      <c r="G146" s="17" t="str">
        <f>IF(C146="","",IF(F146=0,0,SUM('Danh Sách Sản Phẩm'!J144)+SUMIFS(M.1[Giá nhập
thực tế],M.1[Lọc ngày BC nhập xuất tồn],0,M.1[Tên sản phẩm],C146)-(SUM('Danh Sách Sản Phẩm'!J144)+SUMIFS(M.1[Giá nhập
thực tế],M.1[Lọc ngày BC nhập xuất tồn],0,M.1[Tên sản phẩm],C146))/(SUM('Danh Sách Sản Phẩm'!I144)+SUMIFS(M.1[Số lượng],M.1[Lọc ngày BC nhập xuất tồn],0,M.1[Tên sản phẩm],C146)+SUMIFS(M.1[SL được tặng/KM],M.1[Lọc ngày BC nhập xuất tồn],0,M.1[Tên sản phẩm],C146))*(SUMIFS(B.2[Số lượng (ĐVT Chuẩn)],B.2[Lọc ngày BC nhập xuất tồn],0,B.2[Tên sản phẩm],C146)+SUMIFS(B.2[SL xuất tặng/KM],B.2[Lọc ngày BC nhập xuất tồn],0,B.2[Tên sản phẩm],C146))))</f>
        <v/>
      </c>
      <c r="H146" s="21" t="str">
        <f>IF(C146="","",SUMIFS(M.1[Số lượng],M.1[Lọc ngày BC nhập xuất tồn],1,M.1[Tên sản phẩm],C146)+SUMIFS(M.1[SL được tặng/KM],M.1[Lọc ngày BC nhập xuất tồn],1,M.1[Tên sản phẩm],C146))</f>
        <v/>
      </c>
      <c r="I146" s="21" t="str">
        <f>IF(C146="","",SUMIFS(M.1[Giá nhập
thực tế],M.1[Lọc ngày BC nhập xuất tồn],1,M.1[Tên sản phẩm],C146))</f>
        <v/>
      </c>
      <c r="J146" s="17" t="str">
        <f>IF(C146="","",SUMIFS(B.2[Số lượng (ĐVT Chuẩn)],B.2[Lọc ngày BC nhập xuất tồn],1,B.2[Tên sản phẩm],C146)+SUMIFS(B.2[SL xuất tặng/KM],B.2[Lọc ngày BC nhập xuất tồn],1,B.2[Tên sản phẩm],C146))</f>
        <v/>
      </c>
      <c r="K146" s="17" t="str">
        <f t="shared" si="18"/>
        <v/>
      </c>
      <c r="L146" s="60" t="str">
        <f t="shared" si="19"/>
        <v/>
      </c>
      <c r="M146" s="21" t="str">
        <f t="shared" si="20"/>
        <v/>
      </c>
      <c r="N146" s="21" t="str">
        <f t="shared" si="21"/>
        <v/>
      </c>
      <c r="O146" s="37" t="str">
        <f>IF(C146="","",SUMIFS(B.2[Doanh thu],B.2[Lọc ngày BC nhập xuất tồn],1,B.2[Tên sản phẩm],C146))</f>
        <v/>
      </c>
      <c r="P146" s="37" t="str">
        <f t="shared" si="22"/>
        <v/>
      </c>
      <c r="Q146" s="2"/>
    </row>
    <row r="147" spans="2:17" ht="27.75" customHeight="1" x14ac:dyDescent="0.2">
      <c r="B147" s="7" t="str">
        <f t="shared" si="17"/>
        <v/>
      </c>
      <c r="C147" s="11" t="str">
        <f>IF('Danh Sách Sản Phẩm'!C145="","",'Danh Sách Sản Phẩm'!C145)</f>
        <v/>
      </c>
      <c r="D147" s="7" t="str">
        <f>IF('Danh Sách Sản Phẩm'!D145="","",'Danh Sách Sản Phẩm'!D145)</f>
        <v/>
      </c>
      <c r="E147" s="7" t="str">
        <f>IF('Danh Sách Sản Phẩm'!E145="","",'Danh Sách Sản Phẩm'!E145)</f>
        <v/>
      </c>
      <c r="F147" s="17" t="str">
        <f>IF(C147="","",SUM('Danh Sách Sản Phẩm'!I145)+SUMIFS(M.1[Số lượng],M.1[Lọc ngày BC nhập xuất tồn],0,M.1[Tên sản phẩm],C147)+SUMIFS(M.1[SL được tặng/KM],M.1[Lọc ngày BC nhập xuất tồn],0,M.1[Tên sản phẩm],C147)-SUMIFS(B.2[Số lượng (ĐVT Chuẩn)],B.2[Lọc ngày BC nhập xuất tồn],0,B.2[Tên sản phẩm],C147)-SUMIFS(B.2[SL xuất tặng/KM],B.2[Lọc ngày BC nhập xuất tồn],0,B.2[Tên sản phẩm],C147))</f>
        <v/>
      </c>
      <c r="G147" s="17" t="str">
        <f>IF(C147="","",IF(F147=0,0,SUM('Danh Sách Sản Phẩm'!J145)+SUMIFS(M.1[Giá nhập
thực tế],M.1[Lọc ngày BC nhập xuất tồn],0,M.1[Tên sản phẩm],C147)-(SUM('Danh Sách Sản Phẩm'!J145)+SUMIFS(M.1[Giá nhập
thực tế],M.1[Lọc ngày BC nhập xuất tồn],0,M.1[Tên sản phẩm],C147))/(SUM('Danh Sách Sản Phẩm'!I145)+SUMIFS(M.1[Số lượng],M.1[Lọc ngày BC nhập xuất tồn],0,M.1[Tên sản phẩm],C147)+SUMIFS(M.1[SL được tặng/KM],M.1[Lọc ngày BC nhập xuất tồn],0,M.1[Tên sản phẩm],C147))*(SUMIFS(B.2[Số lượng (ĐVT Chuẩn)],B.2[Lọc ngày BC nhập xuất tồn],0,B.2[Tên sản phẩm],C147)+SUMIFS(B.2[SL xuất tặng/KM],B.2[Lọc ngày BC nhập xuất tồn],0,B.2[Tên sản phẩm],C147))))</f>
        <v/>
      </c>
      <c r="H147" s="21" t="str">
        <f>IF(C147="","",SUMIFS(M.1[Số lượng],M.1[Lọc ngày BC nhập xuất tồn],1,M.1[Tên sản phẩm],C147)+SUMIFS(M.1[SL được tặng/KM],M.1[Lọc ngày BC nhập xuất tồn],1,M.1[Tên sản phẩm],C147))</f>
        <v/>
      </c>
      <c r="I147" s="21" t="str">
        <f>IF(C147="","",SUMIFS(M.1[Giá nhập
thực tế],M.1[Lọc ngày BC nhập xuất tồn],1,M.1[Tên sản phẩm],C147))</f>
        <v/>
      </c>
      <c r="J147" s="17" t="str">
        <f>IF(C147="","",SUMIFS(B.2[Số lượng (ĐVT Chuẩn)],B.2[Lọc ngày BC nhập xuất tồn],1,B.2[Tên sản phẩm],C147)+SUMIFS(B.2[SL xuất tặng/KM],B.2[Lọc ngày BC nhập xuất tồn],1,B.2[Tên sản phẩm],C147))</f>
        <v/>
      </c>
      <c r="K147" s="17" t="str">
        <f t="shared" si="18"/>
        <v/>
      </c>
      <c r="L147" s="60" t="str">
        <f t="shared" si="19"/>
        <v/>
      </c>
      <c r="M147" s="21" t="str">
        <f t="shared" si="20"/>
        <v/>
      </c>
      <c r="N147" s="21" t="str">
        <f t="shared" si="21"/>
        <v/>
      </c>
      <c r="O147" s="37" t="str">
        <f>IF(C147="","",SUMIFS(B.2[Doanh thu],B.2[Lọc ngày BC nhập xuất tồn],1,B.2[Tên sản phẩm],C147))</f>
        <v/>
      </c>
      <c r="P147" s="37" t="str">
        <f t="shared" si="22"/>
        <v/>
      </c>
      <c r="Q147" s="2"/>
    </row>
    <row r="148" spans="2:17" ht="27.75" customHeight="1" x14ac:dyDescent="0.2">
      <c r="B148" s="7" t="str">
        <f t="shared" si="17"/>
        <v/>
      </c>
      <c r="C148" s="11" t="str">
        <f>IF('Danh Sách Sản Phẩm'!C146="","",'Danh Sách Sản Phẩm'!C146)</f>
        <v/>
      </c>
      <c r="D148" s="7" t="str">
        <f>IF('Danh Sách Sản Phẩm'!D146="","",'Danh Sách Sản Phẩm'!D146)</f>
        <v/>
      </c>
      <c r="E148" s="7" t="str">
        <f>IF('Danh Sách Sản Phẩm'!E146="","",'Danh Sách Sản Phẩm'!E146)</f>
        <v/>
      </c>
      <c r="F148" s="17" t="str">
        <f>IF(C148="","",SUM('Danh Sách Sản Phẩm'!I146)+SUMIFS(M.1[Số lượng],M.1[Lọc ngày BC nhập xuất tồn],0,M.1[Tên sản phẩm],C148)+SUMIFS(M.1[SL được tặng/KM],M.1[Lọc ngày BC nhập xuất tồn],0,M.1[Tên sản phẩm],C148)-SUMIFS(B.2[Số lượng (ĐVT Chuẩn)],B.2[Lọc ngày BC nhập xuất tồn],0,B.2[Tên sản phẩm],C148)-SUMIFS(B.2[SL xuất tặng/KM],B.2[Lọc ngày BC nhập xuất tồn],0,B.2[Tên sản phẩm],C148))</f>
        <v/>
      </c>
      <c r="G148" s="17" t="str">
        <f>IF(C148="","",IF(F148=0,0,SUM('Danh Sách Sản Phẩm'!J146)+SUMIFS(M.1[Giá nhập
thực tế],M.1[Lọc ngày BC nhập xuất tồn],0,M.1[Tên sản phẩm],C148)-(SUM('Danh Sách Sản Phẩm'!J146)+SUMIFS(M.1[Giá nhập
thực tế],M.1[Lọc ngày BC nhập xuất tồn],0,M.1[Tên sản phẩm],C148))/(SUM('Danh Sách Sản Phẩm'!I146)+SUMIFS(M.1[Số lượng],M.1[Lọc ngày BC nhập xuất tồn],0,M.1[Tên sản phẩm],C148)+SUMIFS(M.1[SL được tặng/KM],M.1[Lọc ngày BC nhập xuất tồn],0,M.1[Tên sản phẩm],C148))*(SUMIFS(B.2[Số lượng (ĐVT Chuẩn)],B.2[Lọc ngày BC nhập xuất tồn],0,B.2[Tên sản phẩm],C148)+SUMIFS(B.2[SL xuất tặng/KM],B.2[Lọc ngày BC nhập xuất tồn],0,B.2[Tên sản phẩm],C148))))</f>
        <v/>
      </c>
      <c r="H148" s="21" t="str">
        <f>IF(C148="","",SUMIFS(M.1[Số lượng],M.1[Lọc ngày BC nhập xuất tồn],1,M.1[Tên sản phẩm],C148)+SUMIFS(M.1[SL được tặng/KM],M.1[Lọc ngày BC nhập xuất tồn],1,M.1[Tên sản phẩm],C148))</f>
        <v/>
      </c>
      <c r="I148" s="21" t="str">
        <f>IF(C148="","",SUMIFS(M.1[Giá nhập
thực tế],M.1[Lọc ngày BC nhập xuất tồn],1,M.1[Tên sản phẩm],C148))</f>
        <v/>
      </c>
      <c r="J148" s="17" t="str">
        <f>IF(C148="","",SUMIFS(B.2[Số lượng (ĐVT Chuẩn)],B.2[Lọc ngày BC nhập xuất tồn],1,B.2[Tên sản phẩm],C148)+SUMIFS(B.2[SL xuất tặng/KM],B.2[Lọc ngày BC nhập xuất tồn],1,B.2[Tên sản phẩm],C148))</f>
        <v/>
      </c>
      <c r="K148" s="17" t="str">
        <f t="shared" si="18"/>
        <v/>
      </c>
      <c r="L148" s="60" t="str">
        <f t="shared" si="19"/>
        <v/>
      </c>
      <c r="M148" s="21" t="str">
        <f t="shared" si="20"/>
        <v/>
      </c>
      <c r="N148" s="21" t="str">
        <f t="shared" si="21"/>
        <v/>
      </c>
      <c r="O148" s="37" t="str">
        <f>IF(C148="","",SUMIFS(B.2[Doanh thu],B.2[Lọc ngày BC nhập xuất tồn],1,B.2[Tên sản phẩm],C148))</f>
        <v/>
      </c>
      <c r="P148" s="37" t="str">
        <f t="shared" si="22"/>
        <v/>
      </c>
      <c r="Q148" s="2"/>
    </row>
    <row r="149" spans="2:17" ht="27.75" customHeight="1" x14ac:dyDescent="0.2">
      <c r="B149" s="7" t="str">
        <f t="shared" si="17"/>
        <v/>
      </c>
      <c r="C149" s="11" t="str">
        <f>IF('Danh Sách Sản Phẩm'!C147="","",'Danh Sách Sản Phẩm'!C147)</f>
        <v/>
      </c>
      <c r="D149" s="7" t="str">
        <f>IF('Danh Sách Sản Phẩm'!D147="","",'Danh Sách Sản Phẩm'!D147)</f>
        <v/>
      </c>
      <c r="E149" s="7" t="str">
        <f>IF('Danh Sách Sản Phẩm'!E147="","",'Danh Sách Sản Phẩm'!E147)</f>
        <v/>
      </c>
      <c r="F149" s="17" t="str">
        <f>IF(C149="","",SUM('Danh Sách Sản Phẩm'!I147)+SUMIFS(M.1[Số lượng],M.1[Lọc ngày BC nhập xuất tồn],0,M.1[Tên sản phẩm],C149)+SUMIFS(M.1[SL được tặng/KM],M.1[Lọc ngày BC nhập xuất tồn],0,M.1[Tên sản phẩm],C149)-SUMIFS(B.2[Số lượng (ĐVT Chuẩn)],B.2[Lọc ngày BC nhập xuất tồn],0,B.2[Tên sản phẩm],C149)-SUMIFS(B.2[SL xuất tặng/KM],B.2[Lọc ngày BC nhập xuất tồn],0,B.2[Tên sản phẩm],C149))</f>
        <v/>
      </c>
      <c r="G149" s="17" t="str">
        <f>IF(C149="","",IF(F149=0,0,SUM('Danh Sách Sản Phẩm'!J147)+SUMIFS(M.1[Giá nhập
thực tế],M.1[Lọc ngày BC nhập xuất tồn],0,M.1[Tên sản phẩm],C149)-(SUM('Danh Sách Sản Phẩm'!J147)+SUMIFS(M.1[Giá nhập
thực tế],M.1[Lọc ngày BC nhập xuất tồn],0,M.1[Tên sản phẩm],C149))/(SUM('Danh Sách Sản Phẩm'!I147)+SUMIFS(M.1[Số lượng],M.1[Lọc ngày BC nhập xuất tồn],0,M.1[Tên sản phẩm],C149)+SUMIFS(M.1[SL được tặng/KM],M.1[Lọc ngày BC nhập xuất tồn],0,M.1[Tên sản phẩm],C149))*(SUMIFS(B.2[Số lượng (ĐVT Chuẩn)],B.2[Lọc ngày BC nhập xuất tồn],0,B.2[Tên sản phẩm],C149)+SUMIFS(B.2[SL xuất tặng/KM],B.2[Lọc ngày BC nhập xuất tồn],0,B.2[Tên sản phẩm],C149))))</f>
        <v/>
      </c>
      <c r="H149" s="21" t="str">
        <f>IF(C149="","",SUMIFS(M.1[Số lượng],M.1[Lọc ngày BC nhập xuất tồn],1,M.1[Tên sản phẩm],C149)+SUMIFS(M.1[SL được tặng/KM],M.1[Lọc ngày BC nhập xuất tồn],1,M.1[Tên sản phẩm],C149))</f>
        <v/>
      </c>
      <c r="I149" s="21" t="str">
        <f>IF(C149="","",SUMIFS(M.1[Giá nhập
thực tế],M.1[Lọc ngày BC nhập xuất tồn],1,M.1[Tên sản phẩm],C149))</f>
        <v/>
      </c>
      <c r="J149" s="17" t="str">
        <f>IF(C149="","",SUMIFS(B.2[Số lượng (ĐVT Chuẩn)],B.2[Lọc ngày BC nhập xuất tồn],1,B.2[Tên sản phẩm],C149)+SUMIFS(B.2[SL xuất tặng/KM],B.2[Lọc ngày BC nhập xuất tồn],1,B.2[Tên sản phẩm],C149))</f>
        <v/>
      </c>
      <c r="K149" s="17" t="str">
        <f t="shared" si="18"/>
        <v/>
      </c>
      <c r="L149" s="60" t="str">
        <f t="shared" si="19"/>
        <v/>
      </c>
      <c r="M149" s="21" t="str">
        <f t="shared" si="20"/>
        <v/>
      </c>
      <c r="N149" s="21" t="str">
        <f t="shared" si="21"/>
        <v/>
      </c>
      <c r="O149" s="37" t="str">
        <f>IF(C149="","",SUMIFS(B.2[Doanh thu],B.2[Lọc ngày BC nhập xuất tồn],1,B.2[Tên sản phẩm],C149))</f>
        <v/>
      </c>
      <c r="P149" s="37" t="str">
        <f t="shared" si="22"/>
        <v/>
      </c>
      <c r="Q149" s="2"/>
    </row>
    <row r="150" spans="2:17" ht="27.75" customHeight="1" x14ac:dyDescent="0.2">
      <c r="B150" s="7" t="str">
        <f t="shared" si="17"/>
        <v/>
      </c>
      <c r="C150" s="11" t="str">
        <f>IF('Danh Sách Sản Phẩm'!C148="","",'Danh Sách Sản Phẩm'!C148)</f>
        <v/>
      </c>
      <c r="D150" s="7" t="str">
        <f>IF('Danh Sách Sản Phẩm'!D148="","",'Danh Sách Sản Phẩm'!D148)</f>
        <v/>
      </c>
      <c r="E150" s="7" t="str">
        <f>IF('Danh Sách Sản Phẩm'!E148="","",'Danh Sách Sản Phẩm'!E148)</f>
        <v/>
      </c>
      <c r="F150" s="17" t="str">
        <f>IF(C150="","",SUM('Danh Sách Sản Phẩm'!I148)+SUMIFS(M.1[Số lượng],M.1[Lọc ngày BC nhập xuất tồn],0,M.1[Tên sản phẩm],C150)+SUMIFS(M.1[SL được tặng/KM],M.1[Lọc ngày BC nhập xuất tồn],0,M.1[Tên sản phẩm],C150)-SUMIFS(B.2[Số lượng (ĐVT Chuẩn)],B.2[Lọc ngày BC nhập xuất tồn],0,B.2[Tên sản phẩm],C150)-SUMIFS(B.2[SL xuất tặng/KM],B.2[Lọc ngày BC nhập xuất tồn],0,B.2[Tên sản phẩm],C150))</f>
        <v/>
      </c>
      <c r="G150" s="17" t="str">
        <f>IF(C150="","",IF(F150=0,0,SUM('Danh Sách Sản Phẩm'!J148)+SUMIFS(M.1[Giá nhập
thực tế],M.1[Lọc ngày BC nhập xuất tồn],0,M.1[Tên sản phẩm],C150)-(SUM('Danh Sách Sản Phẩm'!J148)+SUMIFS(M.1[Giá nhập
thực tế],M.1[Lọc ngày BC nhập xuất tồn],0,M.1[Tên sản phẩm],C150))/(SUM('Danh Sách Sản Phẩm'!I148)+SUMIFS(M.1[Số lượng],M.1[Lọc ngày BC nhập xuất tồn],0,M.1[Tên sản phẩm],C150)+SUMIFS(M.1[SL được tặng/KM],M.1[Lọc ngày BC nhập xuất tồn],0,M.1[Tên sản phẩm],C150))*(SUMIFS(B.2[Số lượng (ĐVT Chuẩn)],B.2[Lọc ngày BC nhập xuất tồn],0,B.2[Tên sản phẩm],C150)+SUMIFS(B.2[SL xuất tặng/KM],B.2[Lọc ngày BC nhập xuất tồn],0,B.2[Tên sản phẩm],C150))))</f>
        <v/>
      </c>
      <c r="H150" s="21" t="str">
        <f>IF(C150="","",SUMIFS(M.1[Số lượng],M.1[Lọc ngày BC nhập xuất tồn],1,M.1[Tên sản phẩm],C150)+SUMIFS(M.1[SL được tặng/KM],M.1[Lọc ngày BC nhập xuất tồn],1,M.1[Tên sản phẩm],C150))</f>
        <v/>
      </c>
      <c r="I150" s="21" t="str">
        <f>IF(C150="","",SUMIFS(M.1[Giá nhập
thực tế],M.1[Lọc ngày BC nhập xuất tồn],1,M.1[Tên sản phẩm],C150))</f>
        <v/>
      </c>
      <c r="J150" s="17" t="str">
        <f>IF(C150="","",SUMIFS(B.2[Số lượng (ĐVT Chuẩn)],B.2[Lọc ngày BC nhập xuất tồn],1,B.2[Tên sản phẩm],C150)+SUMIFS(B.2[SL xuất tặng/KM],B.2[Lọc ngày BC nhập xuất tồn],1,B.2[Tên sản phẩm],C150))</f>
        <v/>
      </c>
      <c r="K150" s="17" t="str">
        <f t="shared" si="18"/>
        <v/>
      </c>
      <c r="L150" s="60" t="str">
        <f t="shared" si="19"/>
        <v/>
      </c>
      <c r="M150" s="21" t="str">
        <f t="shared" si="20"/>
        <v/>
      </c>
      <c r="N150" s="21" t="str">
        <f t="shared" si="21"/>
        <v/>
      </c>
      <c r="O150" s="37" t="str">
        <f>IF(C150="","",SUMIFS(B.2[Doanh thu],B.2[Lọc ngày BC nhập xuất tồn],1,B.2[Tên sản phẩm],C150))</f>
        <v/>
      </c>
      <c r="P150" s="37" t="str">
        <f t="shared" si="22"/>
        <v/>
      </c>
      <c r="Q150" s="2"/>
    </row>
    <row r="151" spans="2:17" ht="27.75" customHeight="1" x14ac:dyDescent="0.2">
      <c r="B151" s="7" t="str">
        <f t="shared" si="17"/>
        <v/>
      </c>
      <c r="C151" s="11" t="str">
        <f>IF('Danh Sách Sản Phẩm'!C149="","",'Danh Sách Sản Phẩm'!C149)</f>
        <v/>
      </c>
      <c r="D151" s="7" t="str">
        <f>IF('Danh Sách Sản Phẩm'!D149="","",'Danh Sách Sản Phẩm'!D149)</f>
        <v/>
      </c>
      <c r="E151" s="7" t="str">
        <f>IF('Danh Sách Sản Phẩm'!E149="","",'Danh Sách Sản Phẩm'!E149)</f>
        <v/>
      </c>
      <c r="F151" s="17" t="str">
        <f>IF(C151="","",SUM('Danh Sách Sản Phẩm'!I149)+SUMIFS(M.1[Số lượng],M.1[Lọc ngày BC nhập xuất tồn],0,M.1[Tên sản phẩm],C151)+SUMIFS(M.1[SL được tặng/KM],M.1[Lọc ngày BC nhập xuất tồn],0,M.1[Tên sản phẩm],C151)-SUMIFS(B.2[Số lượng (ĐVT Chuẩn)],B.2[Lọc ngày BC nhập xuất tồn],0,B.2[Tên sản phẩm],C151)-SUMIFS(B.2[SL xuất tặng/KM],B.2[Lọc ngày BC nhập xuất tồn],0,B.2[Tên sản phẩm],C151))</f>
        <v/>
      </c>
      <c r="G151" s="17" t="str">
        <f>IF(C151="","",IF(F151=0,0,SUM('Danh Sách Sản Phẩm'!J149)+SUMIFS(M.1[Giá nhập
thực tế],M.1[Lọc ngày BC nhập xuất tồn],0,M.1[Tên sản phẩm],C151)-(SUM('Danh Sách Sản Phẩm'!J149)+SUMIFS(M.1[Giá nhập
thực tế],M.1[Lọc ngày BC nhập xuất tồn],0,M.1[Tên sản phẩm],C151))/(SUM('Danh Sách Sản Phẩm'!I149)+SUMIFS(M.1[Số lượng],M.1[Lọc ngày BC nhập xuất tồn],0,M.1[Tên sản phẩm],C151)+SUMIFS(M.1[SL được tặng/KM],M.1[Lọc ngày BC nhập xuất tồn],0,M.1[Tên sản phẩm],C151))*(SUMIFS(B.2[Số lượng (ĐVT Chuẩn)],B.2[Lọc ngày BC nhập xuất tồn],0,B.2[Tên sản phẩm],C151)+SUMIFS(B.2[SL xuất tặng/KM],B.2[Lọc ngày BC nhập xuất tồn],0,B.2[Tên sản phẩm],C151))))</f>
        <v/>
      </c>
      <c r="H151" s="21" t="str">
        <f>IF(C151="","",SUMIFS(M.1[Số lượng],M.1[Lọc ngày BC nhập xuất tồn],1,M.1[Tên sản phẩm],C151)+SUMIFS(M.1[SL được tặng/KM],M.1[Lọc ngày BC nhập xuất tồn],1,M.1[Tên sản phẩm],C151))</f>
        <v/>
      </c>
      <c r="I151" s="21" t="str">
        <f>IF(C151="","",SUMIFS(M.1[Giá nhập
thực tế],M.1[Lọc ngày BC nhập xuất tồn],1,M.1[Tên sản phẩm],C151))</f>
        <v/>
      </c>
      <c r="J151" s="17" t="str">
        <f>IF(C151="","",SUMIFS(B.2[Số lượng (ĐVT Chuẩn)],B.2[Lọc ngày BC nhập xuất tồn],1,B.2[Tên sản phẩm],C151)+SUMIFS(B.2[SL xuất tặng/KM],B.2[Lọc ngày BC nhập xuất tồn],1,B.2[Tên sản phẩm],C151))</f>
        <v/>
      </c>
      <c r="K151" s="17" t="str">
        <f t="shared" si="18"/>
        <v/>
      </c>
      <c r="L151" s="60" t="str">
        <f t="shared" si="19"/>
        <v/>
      </c>
      <c r="M151" s="21" t="str">
        <f t="shared" si="20"/>
        <v/>
      </c>
      <c r="N151" s="21" t="str">
        <f t="shared" si="21"/>
        <v/>
      </c>
      <c r="O151" s="37" t="str">
        <f>IF(C151="","",SUMIFS(B.2[Doanh thu],B.2[Lọc ngày BC nhập xuất tồn],1,B.2[Tên sản phẩm],C151))</f>
        <v/>
      </c>
      <c r="P151" s="37" t="str">
        <f t="shared" si="22"/>
        <v/>
      </c>
      <c r="Q151" s="2"/>
    </row>
    <row r="152" spans="2:17" ht="27.75" customHeight="1" x14ac:dyDescent="0.2">
      <c r="B152" s="7" t="str">
        <f t="shared" si="17"/>
        <v/>
      </c>
      <c r="C152" s="11" t="str">
        <f>IF('Danh Sách Sản Phẩm'!C150="","",'Danh Sách Sản Phẩm'!C150)</f>
        <v/>
      </c>
      <c r="D152" s="7" t="str">
        <f>IF('Danh Sách Sản Phẩm'!D150="","",'Danh Sách Sản Phẩm'!D150)</f>
        <v/>
      </c>
      <c r="E152" s="7" t="str">
        <f>IF('Danh Sách Sản Phẩm'!E150="","",'Danh Sách Sản Phẩm'!E150)</f>
        <v/>
      </c>
      <c r="F152" s="17" t="str">
        <f>IF(C152="","",SUM('Danh Sách Sản Phẩm'!I150)+SUMIFS(M.1[Số lượng],M.1[Lọc ngày BC nhập xuất tồn],0,M.1[Tên sản phẩm],C152)+SUMIFS(M.1[SL được tặng/KM],M.1[Lọc ngày BC nhập xuất tồn],0,M.1[Tên sản phẩm],C152)-SUMIFS(B.2[Số lượng (ĐVT Chuẩn)],B.2[Lọc ngày BC nhập xuất tồn],0,B.2[Tên sản phẩm],C152)-SUMIFS(B.2[SL xuất tặng/KM],B.2[Lọc ngày BC nhập xuất tồn],0,B.2[Tên sản phẩm],C152))</f>
        <v/>
      </c>
      <c r="G152" s="17" t="str">
        <f>IF(C152="","",IF(F152=0,0,SUM('Danh Sách Sản Phẩm'!J150)+SUMIFS(M.1[Giá nhập
thực tế],M.1[Lọc ngày BC nhập xuất tồn],0,M.1[Tên sản phẩm],C152)-(SUM('Danh Sách Sản Phẩm'!J150)+SUMIFS(M.1[Giá nhập
thực tế],M.1[Lọc ngày BC nhập xuất tồn],0,M.1[Tên sản phẩm],C152))/(SUM('Danh Sách Sản Phẩm'!I150)+SUMIFS(M.1[Số lượng],M.1[Lọc ngày BC nhập xuất tồn],0,M.1[Tên sản phẩm],C152)+SUMIFS(M.1[SL được tặng/KM],M.1[Lọc ngày BC nhập xuất tồn],0,M.1[Tên sản phẩm],C152))*(SUMIFS(B.2[Số lượng (ĐVT Chuẩn)],B.2[Lọc ngày BC nhập xuất tồn],0,B.2[Tên sản phẩm],C152)+SUMIFS(B.2[SL xuất tặng/KM],B.2[Lọc ngày BC nhập xuất tồn],0,B.2[Tên sản phẩm],C152))))</f>
        <v/>
      </c>
      <c r="H152" s="21" t="str">
        <f>IF(C152="","",SUMIFS(M.1[Số lượng],M.1[Lọc ngày BC nhập xuất tồn],1,M.1[Tên sản phẩm],C152)+SUMIFS(M.1[SL được tặng/KM],M.1[Lọc ngày BC nhập xuất tồn],1,M.1[Tên sản phẩm],C152))</f>
        <v/>
      </c>
      <c r="I152" s="21" t="str">
        <f>IF(C152="","",SUMIFS(M.1[Giá nhập
thực tế],M.1[Lọc ngày BC nhập xuất tồn],1,M.1[Tên sản phẩm],C152))</f>
        <v/>
      </c>
      <c r="J152" s="17" t="str">
        <f>IF(C152="","",SUMIFS(B.2[Số lượng (ĐVT Chuẩn)],B.2[Lọc ngày BC nhập xuất tồn],1,B.2[Tên sản phẩm],C152)+SUMIFS(B.2[SL xuất tặng/KM],B.2[Lọc ngày BC nhập xuất tồn],1,B.2[Tên sản phẩm],C152))</f>
        <v/>
      </c>
      <c r="K152" s="17" t="str">
        <f t="shared" si="18"/>
        <v/>
      </c>
      <c r="L152" s="60" t="str">
        <f t="shared" si="19"/>
        <v/>
      </c>
      <c r="M152" s="21" t="str">
        <f t="shared" si="20"/>
        <v/>
      </c>
      <c r="N152" s="21" t="str">
        <f t="shared" si="21"/>
        <v/>
      </c>
      <c r="O152" s="37" t="str">
        <f>IF(C152="","",SUMIFS(B.2[Doanh thu],B.2[Lọc ngày BC nhập xuất tồn],1,B.2[Tên sản phẩm],C152))</f>
        <v/>
      </c>
      <c r="P152" s="37" t="str">
        <f t="shared" si="22"/>
        <v/>
      </c>
      <c r="Q152" s="2"/>
    </row>
    <row r="153" spans="2:17" ht="27.75" customHeight="1" x14ac:dyDescent="0.2">
      <c r="B153" s="7" t="str">
        <f t="shared" si="17"/>
        <v/>
      </c>
      <c r="C153" s="11" t="str">
        <f>IF('Danh Sách Sản Phẩm'!C151="","",'Danh Sách Sản Phẩm'!C151)</f>
        <v/>
      </c>
      <c r="D153" s="7" t="str">
        <f>IF('Danh Sách Sản Phẩm'!D151="","",'Danh Sách Sản Phẩm'!D151)</f>
        <v/>
      </c>
      <c r="E153" s="7" t="str">
        <f>IF('Danh Sách Sản Phẩm'!E151="","",'Danh Sách Sản Phẩm'!E151)</f>
        <v/>
      </c>
      <c r="F153" s="17" t="str">
        <f>IF(C153="","",SUM('Danh Sách Sản Phẩm'!I151)+SUMIFS(M.1[Số lượng],M.1[Lọc ngày BC nhập xuất tồn],0,M.1[Tên sản phẩm],C153)+SUMIFS(M.1[SL được tặng/KM],M.1[Lọc ngày BC nhập xuất tồn],0,M.1[Tên sản phẩm],C153)-SUMIFS(B.2[Số lượng (ĐVT Chuẩn)],B.2[Lọc ngày BC nhập xuất tồn],0,B.2[Tên sản phẩm],C153)-SUMIFS(B.2[SL xuất tặng/KM],B.2[Lọc ngày BC nhập xuất tồn],0,B.2[Tên sản phẩm],C153))</f>
        <v/>
      </c>
      <c r="G153" s="17" t="str">
        <f>IF(C153="","",IF(F153=0,0,SUM('Danh Sách Sản Phẩm'!J151)+SUMIFS(M.1[Giá nhập
thực tế],M.1[Lọc ngày BC nhập xuất tồn],0,M.1[Tên sản phẩm],C153)-(SUM('Danh Sách Sản Phẩm'!J151)+SUMIFS(M.1[Giá nhập
thực tế],M.1[Lọc ngày BC nhập xuất tồn],0,M.1[Tên sản phẩm],C153))/(SUM('Danh Sách Sản Phẩm'!I151)+SUMIFS(M.1[Số lượng],M.1[Lọc ngày BC nhập xuất tồn],0,M.1[Tên sản phẩm],C153)+SUMIFS(M.1[SL được tặng/KM],M.1[Lọc ngày BC nhập xuất tồn],0,M.1[Tên sản phẩm],C153))*(SUMIFS(B.2[Số lượng (ĐVT Chuẩn)],B.2[Lọc ngày BC nhập xuất tồn],0,B.2[Tên sản phẩm],C153)+SUMIFS(B.2[SL xuất tặng/KM],B.2[Lọc ngày BC nhập xuất tồn],0,B.2[Tên sản phẩm],C153))))</f>
        <v/>
      </c>
      <c r="H153" s="21" t="str">
        <f>IF(C153="","",SUMIFS(M.1[Số lượng],M.1[Lọc ngày BC nhập xuất tồn],1,M.1[Tên sản phẩm],C153)+SUMIFS(M.1[SL được tặng/KM],M.1[Lọc ngày BC nhập xuất tồn],1,M.1[Tên sản phẩm],C153))</f>
        <v/>
      </c>
      <c r="I153" s="21" t="str">
        <f>IF(C153="","",SUMIFS(M.1[Giá nhập
thực tế],M.1[Lọc ngày BC nhập xuất tồn],1,M.1[Tên sản phẩm],C153))</f>
        <v/>
      </c>
      <c r="J153" s="17" t="str">
        <f>IF(C153="","",SUMIFS(B.2[Số lượng (ĐVT Chuẩn)],B.2[Lọc ngày BC nhập xuất tồn],1,B.2[Tên sản phẩm],C153)+SUMIFS(B.2[SL xuất tặng/KM],B.2[Lọc ngày BC nhập xuất tồn],1,B.2[Tên sản phẩm],C153))</f>
        <v/>
      </c>
      <c r="K153" s="17" t="str">
        <f t="shared" si="18"/>
        <v/>
      </c>
      <c r="L153" s="60" t="str">
        <f t="shared" si="19"/>
        <v/>
      </c>
      <c r="M153" s="21" t="str">
        <f t="shared" si="20"/>
        <v/>
      </c>
      <c r="N153" s="21" t="str">
        <f t="shared" si="21"/>
        <v/>
      </c>
      <c r="O153" s="37" t="str">
        <f>IF(C153="","",SUMIFS(B.2[Doanh thu],B.2[Lọc ngày BC nhập xuất tồn],1,B.2[Tên sản phẩm],C153))</f>
        <v/>
      </c>
      <c r="P153" s="37" t="str">
        <f t="shared" si="22"/>
        <v/>
      </c>
      <c r="Q153" s="2"/>
    </row>
    <row r="154" spans="2:17" ht="27.75" customHeight="1" x14ac:dyDescent="0.2">
      <c r="B154" s="7" t="str">
        <f t="shared" si="17"/>
        <v/>
      </c>
      <c r="C154" s="11" t="str">
        <f>IF('Danh Sách Sản Phẩm'!C152="","",'Danh Sách Sản Phẩm'!C152)</f>
        <v/>
      </c>
      <c r="D154" s="7" t="str">
        <f>IF('Danh Sách Sản Phẩm'!D152="","",'Danh Sách Sản Phẩm'!D152)</f>
        <v/>
      </c>
      <c r="E154" s="7" t="str">
        <f>IF('Danh Sách Sản Phẩm'!E152="","",'Danh Sách Sản Phẩm'!E152)</f>
        <v/>
      </c>
      <c r="F154" s="17" t="str">
        <f>IF(C154="","",SUM('Danh Sách Sản Phẩm'!I152)+SUMIFS(M.1[Số lượng],M.1[Lọc ngày BC nhập xuất tồn],0,M.1[Tên sản phẩm],C154)+SUMIFS(M.1[SL được tặng/KM],M.1[Lọc ngày BC nhập xuất tồn],0,M.1[Tên sản phẩm],C154)-SUMIFS(B.2[Số lượng (ĐVT Chuẩn)],B.2[Lọc ngày BC nhập xuất tồn],0,B.2[Tên sản phẩm],C154)-SUMIFS(B.2[SL xuất tặng/KM],B.2[Lọc ngày BC nhập xuất tồn],0,B.2[Tên sản phẩm],C154))</f>
        <v/>
      </c>
      <c r="G154" s="17" t="str">
        <f>IF(C154="","",IF(F154=0,0,SUM('Danh Sách Sản Phẩm'!J152)+SUMIFS(M.1[Giá nhập
thực tế],M.1[Lọc ngày BC nhập xuất tồn],0,M.1[Tên sản phẩm],C154)-(SUM('Danh Sách Sản Phẩm'!J152)+SUMIFS(M.1[Giá nhập
thực tế],M.1[Lọc ngày BC nhập xuất tồn],0,M.1[Tên sản phẩm],C154))/(SUM('Danh Sách Sản Phẩm'!I152)+SUMIFS(M.1[Số lượng],M.1[Lọc ngày BC nhập xuất tồn],0,M.1[Tên sản phẩm],C154)+SUMIFS(M.1[SL được tặng/KM],M.1[Lọc ngày BC nhập xuất tồn],0,M.1[Tên sản phẩm],C154))*(SUMIFS(B.2[Số lượng (ĐVT Chuẩn)],B.2[Lọc ngày BC nhập xuất tồn],0,B.2[Tên sản phẩm],C154)+SUMIFS(B.2[SL xuất tặng/KM],B.2[Lọc ngày BC nhập xuất tồn],0,B.2[Tên sản phẩm],C154))))</f>
        <v/>
      </c>
      <c r="H154" s="21" t="str">
        <f>IF(C154="","",SUMIFS(M.1[Số lượng],M.1[Lọc ngày BC nhập xuất tồn],1,M.1[Tên sản phẩm],C154)+SUMIFS(M.1[SL được tặng/KM],M.1[Lọc ngày BC nhập xuất tồn],1,M.1[Tên sản phẩm],C154))</f>
        <v/>
      </c>
      <c r="I154" s="21" t="str">
        <f>IF(C154="","",SUMIFS(M.1[Giá nhập
thực tế],M.1[Lọc ngày BC nhập xuất tồn],1,M.1[Tên sản phẩm],C154))</f>
        <v/>
      </c>
      <c r="J154" s="17" t="str">
        <f>IF(C154="","",SUMIFS(B.2[Số lượng (ĐVT Chuẩn)],B.2[Lọc ngày BC nhập xuất tồn],1,B.2[Tên sản phẩm],C154)+SUMIFS(B.2[SL xuất tặng/KM],B.2[Lọc ngày BC nhập xuất tồn],1,B.2[Tên sản phẩm],C154))</f>
        <v/>
      </c>
      <c r="K154" s="17" t="str">
        <f t="shared" si="18"/>
        <v/>
      </c>
      <c r="L154" s="60" t="str">
        <f t="shared" si="19"/>
        <v/>
      </c>
      <c r="M154" s="21" t="str">
        <f t="shared" si="20"/>
        <v/>
      </c>
      <c r="N154" s="21" t="str">
        <f t="shared" si="21"/>
        <v/>
      </c>
      <c r="O154" s="37" t="str">
        <f>IF(C154="","",SUMIFS(B.2[Doanh thu],B.2[Lọc ngày BC nhập xuất tồn],1,B.2[Tên sản phẩm],C154))</f>
        <v/>
      </c>
      <c r="P154" s="37" t="str">
        <f t="shared" si="22"/>
        <v/>
      </c>
      <c r="Q154" s="2"/>
    </row>
    <row r="155" spans="2:17" ht="27.75" customHeight="1" x14ac:dyDescent="0.2">
      <c r="B155" s="7" t="str">
        <f t="shared" si="17"/>
        <v/>
      </c>
      <c r="C155" s="11" t="str">
        <f>IF('Danh Sách Sản Phẩm'!C153="","",'Danh Sách Sản Phẩm'!C153)</f>
        <v/>
      </c>
      <c r="D155" s="7" t="str">
        <f>IF('Danh Sách Sản Phẩm'!D153="","",'Danh Sách Sản Phẩm'!D153)</f>
        <v/>
      </c>
      <c r="E155" s="7" t="str">
        <f>IF('Danh Sách Sản Phẩm'!E153="","",'Danh Sách Sản Phẩm'!E153)</f>
        <v/>
      </c>
      <c r="F155" s="17" t="str">
        <f>IF(C155="","",SUM('Danh Sách Sản Phẩm'!I153)+SUMIFS(M.1[Số lượng],M.1[Lọc ngày BC nhập xuất tồn],0,M.1[Tên sản phẩm],C155)+SUMIFS(M.1[SL được tặng/KM],M.1[Lọc ngày BC nhập xuất tồn],0,M.1[Tên sản phẩm],C155)-SUMIFS(B.2[Số lượng (ĐVT Chuẩn)],B.2[Lọc ngày BC nhập xuất tồn],0,B.2[Tên sản phẩm],C155)-SUMIFS(B.2[SL xuất tặng/KM],B.2[Lọc ngày BC nhập xuất tồn],0,B.2[Tên sản phẩm],C155))</f>
        <v/>
      </c>
      <c r="G155" s="17" t="str">
        <f>IF(C155="","",IF(F155=0,0,SUM('Danh Sách Sản Phẩm'!J153)+SUMIFS(M.1[Giá nhập
thực tế],M.1[Lọc ngày BC nhập xuất tồn],0,M.1[Tên sản phẩm],C155)-(SUM('Danh Sách Sản Phẩm'!J153)+SUMIFS(M.1[Giá nhập
thực tế],M.1[Lọc ngày BC nhập xuất tồn],0,M.1[Tên sản phẩm],C155))/(SUM('Danh Sách Sản Phẩm'!I153)+SUMIFS(M.1[Số lượng],M.1[Lọc ngày BC nhập xuất tồn],0,M.1[Tên sản phẩm],C155)+SUMIFS(M.1[SL được tặng/KM],M.1[Lọc ngày BC nhập xuất tồn],0,M.1[Tên sản phẩm],C155))*(SUMIFS(B.2[Số lượng (ĐVT Chuẩn)],B.2[Lọc ngày BC nhập xuất tồn],0,B.2[Tên sản phẩm],C155)+SUMIFS(B.2[SL xuất tặng/KM],B.2[Lọc ngày BC nhập xuất tồn],0,B.2[Tên sản phẩm],C155))))</f>
        <v/>
      </c>
      <c r="H155" s="21" t="str">
        <f>IF(C155="","",SUMIFS(M.1[Số lượng],M.1[Lọc ngày BC nhập xuất tồn],1,M.1[Tên sản phẩm],C155)+SUMIFS(M.1[SL được tặng/KM],M.1[Lọc ngày BC nhập xuất tồn],1,M.1[Tên sản phẩm],C155))</f>
        <v/>
      </c>
      <c r="I155" s="21" t="str">
        <f>IF(C155="","",SUMIFS(M.1[Giá nhập
thực tế],M.1[Lọc ngày BC nhập xuất tồn],1,M.1[Tên sản phẩm],C155))</f>
        <v/>
      </c>
      <c r="J155" s="17" t="str">
        <f>IF(C155="","",SUMIFS(B.2[Số lượng (ĐVT Chuẩn)],B.2[Lọc ngày BC nhập xuất tồn],1,B.2[Tên sản phẩm],C155)+SUMIFS(B.2[SL xuất tặng/KM],B.2[Lọc ngày BC nhập xuất tồn],1,B.2[Tên sản phẩm],C155))</f>
        <v/>
      </c>
      <c r="K155" s="17" t="str">
        <f t="shared" si="18"/>
        <v/>
      </c>
      <c r="L155" s="60" t="str">
        <f t="shared" si="19"/>
        <v/>
      </c>
      <c r="M155" s="21" t="str">
        <f t="shared" si="20"/>
        <v/>
      </c>
      <c r="N155" s="21" t="str">
        <f t="shared" si="21"/>
        <v/>
      </c>
      <c r="O155" s="37" t="str">
        <f>IF(C155="","",SUMIFS(B.2[Doanh thu],B.2[Lọc ngày BC nhập xuất tồn],1,B.2[Tên sản phẩm],C155))</f>
        <v/>
      </c>
      <c r="P155" s="37" t="str">
        <f t="shared" si="22"/>
        <v/>
      </c>
      <c r="Q155" s="2"/>
    </row>
    <row r="156" spans="2:17" ht="27.75" customHeight="1" x14ac:dyDescent="0.2">
      <c r="B156" s="7" t="str">
        <f t="shared" si="17"/>
        <v/>
      </c>
      <c r="C156" s="11" t="str">
        <f>IF('Danh Sách Sản Phẩm'!C154="","",'Danh Sách Sản Phẩm'!C154)</f>
        <v/>
      </c>
      <c r="D156" s="7" t="str">
        <f>IF('Danh Sách Sản Phẩm'!D154="","",'Danh Sách Sản Phẩm'!D154)</f>
        <v/>
      </c>
      <c r="E156" s="7" t="str">
        <f>IF('Danh Sách Sản Phẩm'!E154="","",'Danh Sách Sản Phẩm'!E154)</f>
        <v/>
      </c>
      <c r="F156" s="17" t="str">
        <f>IF(C156="","",SUM('Danh Sách Sản Phẩm'!I154)+SUMIFS(M.1[Số lượng],M.1[Lọc ngày BC nhập xuất tồn],0,M.1[Tên sản phẩm],C156)+SUMIFS(M.1[SL được tặng/KM],M.1[Lọc ngày BC nhập xuất tồn],0,M.1[Tên sản phẩm],C156)-SUMIFS(B.2[Số lượng (ĐVT Chuẩn)],B.2[Lọc ngày BC nhập xuất tồn],0,B.2[Tên sản phẩm],C156)-SUMIFS(B.2[SL xuất tặng/KM],B.2[Lọc ngày BC nhập xuất tồn],0,B.2[Tên sản phẩm],C156))</f>
        <v/>
      </c>
      <c r="G156" s="17" t="str">
        <f>IF(C156="","",IF(F156=0,0,SUM('Danh Sách Sản Phẩm'!J154)+SUMIFS(M.1[Giá nhập
thực tế],M.1[Lọc ngày BC nhập xuất tồn],0,M.1[Tên sản phẩm],C156)-(SUM('Danh Sách Sản Phẩm'!J154)+SUMIFS(M.1[Giá nhập
thực tế],M.1[Lọc ngày BC nhập xuất tồn],0,M.1[Tên sản phẩm],C156))/(SUM('Danh Sách Sản Phẩm'!I154)+SUMIFS(M.1[Số lượng],M.1[Lọc ngày BC nhập xuất tồn],0,M.1[Tên sản phẩm],C156)+SUMIFS(M.1[SL được tặng/KM],M.1[Lọc ngày BC nhập xuất tồn],0,M.1[Tên sản phẩm],C156))*(SUMIFS(B.2[Số lượng (ĐVT Chuẩn)],B.2[Lọc ngày BC nhập xuất tồn],0,B.2[Tên sản phẩm],C156)+SUMIFS(B.2[SL xuất tặng/KM],B.2[Lọc ngày BC nhập xuất tồn],0,B.2[Tên sản phẩm],C156))))</f>
        <v/>
      </c>
      <c r="H156" s="21" t="str">
        <f>IF(C156="","",SUMIFS(M.1[Số lượng],M.1[Lọc ngày BC nhập xuất tồn],1,M.1[Tên sản phẩm],C156)+SUMIFS(M.1[SL được tặng/KM],M.1[Lọc ngày BC nhập xuất tồn],1,M.1[Tên sản phẩm],C156))</f>
        <v/>
      </c>
      <c r="I156" s="21" t="str">
        <f>IF(C156="","",SUMIFS(M.1[Giá nhập
thực tế],M.1[Lọc ngày BC nhập xuất tồn],1,M.1[Tên sản phẩm],C156))</f>
        <v/>
      </c>
      <c r="J156" s="17" t="str">
        <f>IF(C156="","",SUMIFS(B.2[Số lượng (ĐVT Chuẩn)],B.2[Lọc ngày BC nhập xuất tồn],1,B.2[Tên sản phẩm],C156)+SUMIFS(B.2[SL xuất tặng/KM],B.2[Lọc ngày BC nhập xuất tồn],1,B.2[Tên sản phẩm],C156))</f>
        <v/>
      </c>
      <c r="K156" s="17" t="str">
        <f t="shared" si="18"/>
        <v/>
      </c>
      <c r="L156" s="60" t="str">
        <f t="shared" si="19"/>
        <v/>
      </c>
      <c r="M156" s="21" t="str">
        <f t="shared" si="20"/>
        <v/>
      </c>
      <c r="N156" s="21" t="str">
        <f t="shared" si="21"/>
        <v/>
      </c>
      <c r="O156" s="37" t="str">
        <f>IF(C156="","",SUMIFS(B.2[Doanh thu],B.2[Lọc ngày BC nhập xuất tồn],1,B.2[Tên sản phẩm],C156))</f>
        <v/>
      </c>
      <c r="P156" s="37" t="str">
        <f t="shared" si="22"/>
        <v/>
      </c>
      <c r="Q156" s="2"/>
    </row>
    <row r="157" spans="2:17" ht="27.75" customHeight="1" x14ac:dyDescent="0.2">
      <c r="B157" s="7" t="str">
        <f t="shared" si="17"/>
        <v/>
      </c>
      <c r="C157" s="11" t="str">
        <f>IF('Danh Sách Sản Phẩm'!C155="","",'Danh Sách Sản Phẩm'!C155)</f>
        <v/>
      </c>
      <c r="D157" s="7" t="str">
        <f>IF('Danh Sách Sản Phẩm'!D155="","",'Danh Sách Sản Phẩm'!D155)</f>
        <v/>
      </c>
      <c r="E157" s="7" t="str">
        <f>IF('Danh Sách Sản Phẩm'!E155="","",'Danh Sách Sản Phẩm'!E155)</f>
        <v/>
      </c>
      <c r="F157" s="17" t="str">
        <f>IF(C157="","",SUM('Danh Sách Sản Phẩm'!I155)+SUMIFS(M.1[Số lượng],M.1[Lọc ngày BC nhập xuất tồn],0,M.1[Tên sản phẩm],C157)+SUMIFS(M.1[SL được tặng/KM],M.1[Lọc ngày BC nhập xuất tồn],0,M.1[Tên sản phẩm],C157)-SUMIFS(B.2[Số lượng (ĐVT Chuẩn)],B.2[Lọc ngày BC nhập xuất tồn],0,B.2[Tên sản phẩm],C157)-SUMIFS(B.2[SL xuất tặng/KM],B.2[Lọc ngày BC nhập xuất tồn],0,B.2[Tên sản phẩm],C157))</f>
        <v/>
      </c>
      <c r="G157" s="17" t="str">
        <f>IF(C157="","",IF(F157=0,0,SUM('Danh Sách Sản Phẩm'!J155)+SUMIFS(M.1[Giá nhập
thực tế],M.1[Lọc ngày BC nhập xuất tồn],0,M.1[Tên sản phẩm],C157)-(SUM('Danh Sách Sản Phẩm'!J155)+SUMIFS(M.1[Giá nhập
thực tế],M.1[Lọc ngày BC nhập xuất tồn],0,M.1[Tên sản phẩm],C157))/(SUM('Danh Sách Sản Phẩm'!I155)+SUMIFS(M.1[Số lượng],M.1[Lọc ngày BC nhập xuất tồn],0,M.1[Tên sản phẩm],C157)+SUMIFS(M.1[SL được tặng/KM],M.1[Lọc ngày BC nhập xuất tồn],0,M.1[Tên sản phẩm],C157))*(SUMIFS(B.2[Số lượng (ĐVT Chuẩn)],B.2[Lọc ngày BC nhập xuất tồn],0,B.2[Tên sản phẩm],C157)+SUMIFS(B.2[SL xuất tặng/KM],B.2[Lọc ngày BC nhập xuất tồn],0,B.2[Tên sản phẩm],C157))))</f>
        <v/>
      </c>
      <c r="H157" s="21" t="str">
        <f>IF(C157="","",SUMIFS(M.1[Số lượng],M.1[Lọc ngày BC nhập xuất tồn],1,M.1[Tên sản phẩm],C157)+SUMIFS(M.1[SL được tặng/KM],M.1[Lọc ngày BC nhập xuất tồn],1,M.1[Tên sản phẩm],C157))</f>
        <v/>
      </c>
      <c r="I157" s="21" t="str">
        <f>IF(C157="","",SUMIFS(M.1[Giá nhập
thực tế],M.1[Lọc ngày BC nhập xuất tồn],1,M.1[Tên sản phẩm],C157))</f>
        <v/>
      </c>
      <c r="J157" s="17" t="str">
        <f>IF(C157="","",SUMIFS(B.2[Số lượng (ĐVT Chuẩn)],B.2[Lọc ngày BC nhập xuất tồn],1,B.2[Tên sản phẩm],C157)+SUMIFS(B.2[SL xuất tặng/KM],B.2[Lọc ngày BC nhập xuất tồn],1,B.2[Tên sản phẩm],C157))</f>
        <v/>
      </c>
      <c r="K157" s="17" t="str">
        <f t="shared" si="18"/>
        <v/>
      </c>
      <c r="L157" s="60" t="str">
        <f t="shared" si="19"/>
        <v/>
      </c>
      <c r="M157" s="21" t="str">
        <f t="shared" si="20"/>
        <v/>
      </c>
      <c r="N157" s="21" t="str">
        <f t="shared" si="21"/>
        <v/>
      </c>
      <c r="O157" s="37" t="str">
        <f>IF(C157="","",SUMIFS(B.2[Doanh thu],B.2[Lọc ngày BC nhập xuất tồn],1,B.2[Tên sản phẩm],C157))</f>
        <v/>
      </c>
      <c r="P157" s="37" t="str">
        <f t="shared" si="22"/>
        <v/>
      </c>
      <c r="Q157" s="2"/>
    </row>
    <row r="158" spans="2:17" ht="27.75" customHeight="1" x14ac:dyDescent="0.2">
      <c r="B158" s="7" t="str">
        <f t="shared" si="17"/>
        <v/>
      </c>
      <c r="C158" s="11" t="str">
        <f>IF('Danh Sách Sản Phẩm'!C156="","",'Danh Sách Sản Phẩm'!C156)</f>
        <v/>
      </c>
      <c r="D158" s="7" t="str">
        <f>IF('Danh Sách Sản Phẩm'!D156="","",'Danh Sách Sản Phẩm'!D156)</f>
        <v/>
      </c>
      <c r="E158" s="7" t="str">
        <f>IF('Danh Sách Sản Phẩm'!E156="","",'Danh Sách Sản Phẩm'!E156)</f>
        <v/>
      </c>
      <c r="F158" s="17" t="str">
        <f>IF(C158="","",SUM('Danh Sách Sản Phẩm'!I156)+SUMIFS(M.1[Số lượng],M.1[Lọc ngày BC nhập xuất tồn],0,M.1[Tên sản phẩm],C158)+SUMIFS(M.1[SL được tặng/KM],M.1[Lọc ngày BC nhập xuất tồn],0,M.1[Tên sản phẩm],C158)-SUMIFS(B.2[Số lượng (ĐVT Chuẩn)],B.2[Lọc ngày BC nhập xuất tồn],0,B.2[Tên sản phẩm],C158)-SUMIFS(B.2[SL xuất tặng/KM],B.2[Lọc ngày BC nhập xuất tồn],0,B.2[Tên sản phẩm],C158))</f>
        <v/>
      </c>
      <c r="G158" s="17" t="str">
        <f>IF(C158="","",IF(F158=0,0,SUM('Danh Sách Sản Phẩm'!J156)+SUMIFS(M.1[Giá nhập
thực tế],M.1[Lọc ngày BC nhập xuất tồn],0,M.1[Tên sản phẩm],C158)-(SUM('Danh Sách Sản Phẩm'!J156)+SUMIFS(M.1[Giá nhập
thực tế],M.1[Lọc ngày BC nhập xuất tồn],0,M.1[Tên sản phẩm],C158))/(SUM('Danh Sách Sản Phẩm'!I156)+SUMIFS(M.1[Số lượng],M.1[Lọc ngày BC nhập xuất tồn],0,M.1[Tên sản phẩm],C158)+SUMIFS(M.1[SL được tặng/KM],M.1[Lọc ngày BC nhập xuất tồn],0,M.1[Tên sản phẩm],C158))*(SUMIFS(B.2[Số lượng (ĐVT Chuẩn)],B.2[Lọc ngày BC nhập xuất tồn],0,B.2[Tên sản phẩm],C158)+SUMIFS(B.2[SL xuất tặng/KM],B.2[Lọc ngày BC nhập xuất tồn],0,B.2[Tên sản phẩm],C158))))</f>
        <v/>
      </c>
      <c r="H158" s="21" t="str">
        <f>IF(C158="","",SUMIFS(M.1[Số lượng],M.1[Lọc ngày BC nhập xuất tồn],1,M.1[Tên sản phẩm],C158)+SUMIFS(M.1[SL được tặng/KM],M.1[Lọc ngày BC nhập xuất tồn],1,M.1[Tên sản phẩm],C158))</f>
        <v/>
      </c>
      <c r="I158" s="21" t="str">
        <f>IF(C158="","",SUMIFS(M.1[Giá nhập
thực tế],M.1[Lọc ngày BC nhập xuất tồn],1,M.1[Tên sản phẩm],C158))</f>
        <v/>
      </c>
      <c r="J158" s="17" t="str">
        <f>IF(C158="","",SUMIFS(B.2[Số lượng (ĐVT Chuẩn)],B.2[Lọc ngày BC nhập xuất tồn],1,B.2[Tên sản phẩm],C158)+SUMIFS(B.2[SL xuất tặng/KM],B.2[Lọc ngày BC nhập xuất tồn],1,B.2[Tên sản phẩm],C158))</f>
        <v/>
      </c>
      <c r="K158" s="17" t="str">
        <f t="shared" si="18"/>
        <v/>
      </c>
      <c r="L158" s="60" t="str">
        <f t="shared" si="19"/>
        <v/>
      </c>
      <c r="M158" s="21" t="str">
        <f t="shared" si="20"/>
        <v/>
      </c>
      <c r="N158" s="21" t="str">
        <f t="shared" si="21"/>
        <v/>
      </c>
      <c r="O158" s="37" t="str">
        <f>IF(C158="","",SUMIFS(B.2[Doanh thu],B.2[Lọc ngày BC nhập xuất tồn],1,B.2[Tên sản phẩm],C158))</f>
        <v/>
      </c>
      <c r="P158" s="37" t="str">
        <f t="shared" si="22"/>
        <v/>
      </c>
      <c r="Q158" s="2"/>
    </row>
    <row r="159" spans="2:17" ht="27.75" customHeight="1" x14ac:dyDescent="0.2">
      <c r="B159" s="7" t="str">
        <f t="shared" si="17"/>
        <v/>
      </c>
      <c r="C159" s="11" t="str">
        <f>IF('Danh Sách Sản Phẩm'!C157="","",'Danh Sách Sản Phẩm'!C157)</f>
        <v/>
      </c>
      <c r="D159" s="7" t="str">
        <f>IF('Danh Sách Sản Phẩm'!D157="","",'Danh Sách Sản Phẩm'!D157)</f>
        <v/>
      </c>
      <c r="E159" s="7" t="str">
        <f>IF('Danh Sách Sản Phẩm'!E157="","",'Danh Sách Sản Phẩm'!E157)</f>
        <v/>
      </c>
      <c r="F159" s="17" t="str">
        <f>IF(C159="","",SUM('Danh Sách Sản Phẩm'!I157)+SUMIFS(M.1[Số lượng],M.1[Lọc ngày BC nhập xuất tồn],0,M.1[Tên sản phẩm],C159)+SUMIFS(M.1[SL được tặng/KM],M.1[Lọc ngày BC nhập xuất tồn],0,M.1[Tên sản phẩm],C159)-SUMIFS(B.2[Số lượng (ĐVT Chuẩn)],B.2[Lọc ngày BC nhập xuất tồn],0,B.2[Tên sản phẩm],C159)-SUMIFS(B.2[SL xuất tặng/KM],B.2[Lọc ngày BC nhập xuất tồn],0,B.2[Tên sản phẩm],C159))</f>
        <v/>
      </c>
      <c r="G159" s="17" t="str">
        <f>IF(C159="","",IF(F159=0,0,SUM('Danh Sách Sản Phẩm'!J157)+SUMIFS(M.1[Giá nhập
thực tế],M.1[Lọc ngày BC nhập xuất tồn],0,M.1[Tên sản phẩm],C159)-(SUM('Danh Sách Sản Phẩm'!J157)+SUMIFS(M.1[Giá nhập
thực tế],M.1[Lọc ngày BC nhập xuất tồn],0,M.1[Tên sản phẩm],C159))/(SUM('Danh Sách Sản Phẩm'!I157)+SUMIFS(M.1[Số lượng],M.1[Lọc ngày BC nhập xuất tồn],0,M.1[Tên sản phẩm],C159)+SUMIFS(M.1[SL được tặng/KM],M.1[Lọc ngày BC nhập xuất tồn],0,M.1[Tên sản phẩm],C159))*(SUMIFS(B.2[Số lượng (ĐVT Chuẩn)],B.2[Lọc ngày BC nhập xuất tồn],0,B.2[Tên sản phẩm],C159)+SUMIFS(B.2[SL xuất tặng/KM],B.2[Lọc ngày BC nhập xuất tồn],0,B.2[Tên sản phẩm],C159))))</f>
        <v/>
      </c>
      <c r="H159" s="21" t="str">
        <f>IF(C159="","",SUMIFS(M.1[Số lượng],M.1[Lọc ngày BC nhập xuất tồn],1,M.1[Tên sản phẩm],C159)+SUMIFS(M.1[SL được tặng/KM],M.1[Lọc ngày BC nhập xuất tồn],1,M.1[Tên sản phẩm],C159))</f>
        <v/>
      </c>
      <c r="I159" s="21" t="str">
        <f>IF(C159="","",SUMIFS(M.1[Giá nhập
thực tế],M.1[Lọc ngày BC nhập xuất tồn],1,M.1[Tên sản phẩm],C159))</f>
        <v/>
      </c>
      <c r="J159" s="17" t="str">
        <f>IF(C159="","",SUMIFS(B.2[Số lượng (ĐVT Chuẩn)],B.2[Lọc ngày BC nhập xuất tồn],1,B.2[Tên sản phẩm],C159)+SUMIFS(B.2[SL xuất tặng/KM],B.2[Lọc ngày BC nhập xuất tồn],1,B.2[Tên sản phẩm],C159))</f>
        <v/>
      </c>
      <c r="K159" s="17" t="str">
        <f t="shared" si="18"/>
        <v/>
      </c>
      <c r="L159" s="60" t="str">
        <f t="shared" si="19"/>
        <v/>
      </c>
      <c r="M159" s="21" t="str">
        <f t="shared" si="20"/>
        <v/>
      </c>
      <c r="N159" s="21" t="str">
        <f t="shared" si="21"/>
        <v/>
      </c>
      <c r="O159" s="37" t="str">
        <f>IF(C159="","",SUMIFS(B.2[Doanh thu],B.2[Lọc ngày BC nhập xuất tồn],1,B.2[Tên sản phẩm],C159))</f>
        <v/>
      </c>
      <c r="P159" s="37" t="str">
        <f t="shared" si="22"/>
        <v/>
      </c>
      <c r="Q159" s="2"/>
    </row>
    <row r="160" spans="2:17" ht="27.75" customHeight="1" x14ac:dyDescent="0.2">
      <c r="B160" s="7" t="str">
        <f t="shared" si="17"/>
        <v/>
      </c>
      <c r="C160" s="11" t="str">
        <f>IF('Danh Sách Sản Phẩm'!C158="","",'Danh Sách Sản Phẩm'!C158)</f>
        <v/>
      </c>
      <c r="D160" s="7" t="str">
        <f>IF('Danh Sách Sản Phẩm'!D158="","",'Danh Sách Sản Phẩm'!D158)</f>
        <v/>
      </c>
      <c r="E160" s="7" t="str">
        <f>IF('Danh Sách Sản Phẩm'!E158="","",'Danh Sách Sản Phẩm'!E158)</f>
        <v/>
      </c>
      <c r="F160" s="17" t="str">
        <f>IF(C160="","",SUM('Danh Sách Sản Phẩm'!I158)+SUMIFS(M.1[Số lượng],M.1[Lọc ngày BC nhập xuất tồn],0,M.1[Tên sản phẩm],C160)+SUMIFS(M.1[SL được tặng/KM],M.1[Lọc ngày BC nhập xuất tồn],0,M.1[Tên sản phẩm],C160)-SUMIFS(B.2[Số lượng (ĐVT Chuẩn)],B.2[Lọc ngày BC nhập xuất tồn],0,B.2[Tên sản phẩm],C160)-SUMIFS(B.2[SL xuất tặng/KM],B.2[Lọc ngày BC nhập xuất tồn],0,B.2[Tên sản phẩm],C160))</f>
        <v/>
      </c>
      <c r="G160" s="17" t="str">
        <f>IF(C160="","",IF(F160=0,0,SUM('Danh Sách Sản Phẩm'!J158)+SUMIFS(M.1[Giá nhập
thực tế],M.1[Lọc ngày BC nhập xuất tồn],0,M.1[Tên sản phẩm],C160)-(SUM('Danh Sách Sản Phẩm'!J158)+SUMIFS(M.1[Giá nhập
thực tế],M.1[Lọc ngày BC nhập xuất tồn],0,M.1[Tên sản phẩm],C160))/(SUM('Danh Sách Sản Phẩm'!I158)+SUMIFS(M.1[Số lượng],M.1[Lọc ngày BC nhập xuất tồn],0,M.1[Tên sản phẩm],C160)+SUMIFS(M.1[SL được tặng/KM],M.1[Lọc ngày BC nhập xuất tồn],0,M.1[Tên sản phẩm],C160))*(SUMIFS(B.2[Số lượng (ĐVT Chuẩn)],B.2[Lọc ngày BC nhập xuất tồn],0,B.2[Tên sản phẩm],C160)+SUMIFS(B.2[SL xuất tặng/KM],B.2[Lọc ngày BC nhập xuất tồn],0,B.2[Tên sản phẩm],C160))))</f>
        <v/>
      </c>
      <c r="H160" s="21" t="str">
        <f>IF(C160="","",SUMIFS(M.1[Số lượng],M.1[Lọc ngày BC nhập xuất tồn],1,M.1[Tên sản phẩm],C160)+SUMIFS(M.1[SL được tặng/KM],M.1[Lọc ngày BC nhập xuất tồn],1,M.1[Tên sản phẩm],C160))</f>
        <v/>
      </c>
      <c r="I160" s="21" t="str">
        <f>IF(C160="","",SUMIFS(M.1[Giá nhập
thực tế],M.1[Lọc ngày BC nhập xuất tồn],1,M.1[Tên sản phẩm],C160))</f>
        <v/>
      </c>
      <c r="J160" s="17" t="str">
        <f>IF(C160="","",SUMIFS(B.2[Số lượng (ĐVT Chuẩn)],B.2[Lọc ngày BC nhập xuất tồn],1,B.2[Tên sản phẩm],C160)+SUMIFS(B.2[SL xuất tặng/KM],B.2[Lọc ngày BC nhập xuất tồn],1,B.2[Tên sản phẩm],C160))</f>
        <v/>
      </c>
      <c r="K160" s="17" t="str">
        <f t="shared" si="18"/>
        <v/>
      </c>
      <c r="L160" s="60" t="str">
        <f t="shared" si="19"/>
        <v/>
      </c>
      <c r="M160" s="21" t="str">
        <f t="shared" si="20"/>
        <v/>
      </c>
      <c r="N160" s="21" t="str">
        <f t="shared" si="21"/>
        <v/>
      </c>
      <c r="O160" s="37" t="str">
        <f>IF(C160="","",SUMIFS(B.2[Doanh thu],B.2[Lọc ngày BC nhập xuất tồn],1,B.2[Tên sản phẩm],C160))</f>
        <v/>
      </c>
      <c r="P160" s="37" t="str">
        <f t="shared" si="22"/>
        <v/>
      </c>
      <c r="Q160" s="2"/>
    </row>
    <row r="161" spans="2:17" ht="27.75" customHeight="1" x14ac:dyDescent="0.2">
      <c r="B161" s="7" t="str">
        <f t="shared" si="17"/>
        <v/>
      </c>
      <c r="C161" s="11" t="str">
        <f>IF('Danh Sách Sản Phẩm'!C159="","",'Danh Sách Sản Phẩm'!C159)</f>
        <v/>
      </c>
      <c r="D161" s="7" t="str">
        <f>IF('Danh Sách Sản Phẩm'!D159="","",'Danh Sách Sản Phẩm'!D159)</f>
        <v/>
      </c>
      <c r="E161" s="7" t="str">
        <f>IF('Danh Sách Sản Phẩm'!E159="","",'Danh Sách Sản Phẩm'!E159)</f>
        <v/>
      </c>
      <c r="F161" s="17" t="str">
        <f>IF(C161="","",SUM('Danh Sách Sản Phẩm'!I159)+SUMIFS(M.1[Số lượng],M.1[Lọc ngày BC nhập xuất tồn],0,M.1[Tên sản phẩm],C161)+SUMIFS(M.1[SL được tặng/KM],M.1[Lọc ngày BC nhập xuất tồn],0,M.1[Tên sản phẩm],C161)-SUMIFS(B.2[Số lượng (ĐVT Chuẩn)],B.2[Lọc ngày BC nhập xuất tồn],0,B.2[Tên sản phẩm],C161)-SUMIFS(B.2[SL xuất tặng/KM],B.2[Lọc ngày BC nhập xuất tồn],0,B.2[Tên sản phẩm],C161))</f>
        <v/>
      </c>
      <c r="G161" s="17" t="str">
        <f>IF(C161="","",IF(F161=0,0,SUM('Danh Sách Sản Phẩm'!J159)+SUMIFS(M.1[Giá nhập
thực tế],M.1[Lọc ngày BC nhập xuất tồn],0,M.1[Tên sản phẩm],C161)-(SUM('Danh Sách Sản Phẩm'!J159)+SUMIFS(M.1[Giá nhập
thực tế],M.1[Lọc ngày BC nhập xuất tồn],0,M.1[Tên sản phẩm],C161))/(SUM('Danh Sách Sản Phẩm'!I159)+SUMIFS(M.1[Số lượng],M.1[Lọc ngày BC nhập xuất tồn],0,M.1[Tên sản phẩm],C161)+SUMIFS(M.1[SL được tặng/KM],M.1[Lọc ngày BC nhập xuất tồn],0,M.1[Tên sản phẩm],C161))*(SUMIFS(B.2[Số lượng (ĐVT Chuẩn)],B.2[Lọc ngày BC nhập xuất tồn],0,B.2[Tên sản phẩm],C161)+SUMIFS(B.2[SL xuất tặng/KM],B.2[Lọc ngày BC nhập xuất tồn],0,B.2[Tên sản phẩm],C161))))</f>
        <v/>
      </c>
      <c r="H161" s="21" t="str">
        <f>IF(C161="","",SUMIFS(M.1[Số lượng],M.1[Lọc ngày BC nhập xuất tồn],1,M.1[Tên sản phẩm],C161)+SUMIFS(M.1[SL được tặng/KM],M.1[Lọc ngày BC nhập xuất tồn],1,M.1[Tên sản phẩm],C161))</f>
        <v/>
      </c>
      <c r="I161" s="21" t="str">
        <f>IF(C161="","",SUMIFS(M.1[Giá nhập
thực tế],M.1[Lọc ngày BC nhập xuất tồn],1,M.1[Tên sản phẩm],C161))</f>
        <v/>
      </c>
      <c r="J161" s="17" t="str">
        <f>IF(C161="","",SUMIFS(B.2[Số lượng (ĐVT Chuẩn)],B.2[Lọc ngày BC nhập xuất tồn],1,B.2[Tên sản phẩm],C161)+SUMIFS(B.2[SL xuất tặng/KM],B.2[Lọc ngày BC nhập xuất tồn],1,B.2[Tên sản phẩm],C161))</f>
        <v/>
      </c>
      <c r="K161" s="17" t="str">
        <f t="shared" si="18"/>
        <v/>
      </c>
      <c r="L161" s="60" t="str">
        <f t="shared" si="19"/>
        <v/>
      </c>
      <c r="M161" s="21" t="str">
        <f t="shared" si="20"/>
        <v/>
      </c>
      <c r="N161" s="21" t="str">
        <f t="shared" si="21"/>
        <v/>
      </c>
      <c r="O161" s="37" t="str">
        <f>IF(C161="","",SUMIFS(B.2[Doanh thu],B.2[Lọc ngày BC nhập xuất tồn],1,B.2[Tên sản phẩm],C161))</f>
        <v/>
      </c>
      <c r="P161" s="37" t="str">
        <f t="shared" si="22"/>
        <v/>
      </c>
      <c r="Q161" s="2"/>
    </row>
    <row r="162" spans="2:17" ht="27.75" customHeight="1" x14ac:dyDescent="0.2">
      <c r="B162" s="7" t="str">
        <f t="shared" si="17"/>
        <v/>
      </c>
      <c r="C162" s="11" t="str">
        <f>IF('Danh Sách Sản Phẩm'!C160="","",'Danh Sách Sản Phẩm'!C160)</f>
        <v/>
      </c>
      <c r="D162" s="7" t="str">
        <f>IF('Danh Sách Sản Phẩm'!D160="","",'Danh Sách Sản Phẩm'!D160)</f>
        <v/>
      </c>
      <c r="E162" s="7" t="str">
        <f>IF('Danh Sách Sản Phẩm'!E160="","",'Danh Sách Sản Phẩm'!E160)</f>
        <v/>
      </c>
      <c r="F162" s="17" t="str">
        <f>IF(C162="","",SUM('Danh Sách Sản Phẩm'!I160)+SUMIFS(M.1[Số lượng],M.1[Lọc ngày BC nhập xuất tồn],0,M.1[Tên sản phẩm],C162)+SUMIFS(M.1[SL được tặng/KM],M.1[Lọc ngày BC nhập xuất tồn],0,M.1[Tên sản phẩm],C162)-SUMIFS(B.2[Số lượng (ĐVT Chuẩn)],B.2[Lọc ngày BC nhập xuất tồn],0,B.2[Tên sản phẩm],C162)-SUMIFS(B.2[SL xuất tặng/KM],B.2[Lọc ngày BC nhập xuất tồn],0,B.2[Tên sản phẩm],C162))</f>
        <v/>
      </c>
      <c r="G162" s="17" t="str">
        <f>IF(C162="","",IF(F162=0,0,SUM('Danh Sách Sản Phẩm'!J160)+SUMIFS(M.1[Giá nhập
thực tế],M.1[Lọc ngày BC nhập xuất tồn],0,M.1[Tên sản phẩm],C162)-(SUM('Danh Sách Sản Phẩm'!J160)+SUMIFS(M.1[Giá nhập
thực tế],M.1[Lọc ngày BC nhập xuất tồn],0,M.1[Tên sản phẩm],C162))/(SUM('Danh Sách Sản Phẩm'!I160)+SUMIFS(M.1[Số lượng],M.1[Lọc ngày BC nhập xuất tồn],0,M.1[Tên sản phẩm],C162)+SUMIFS(M.1[SL được tặng/KM],M.1[Lọc ngày BC nhập xuất tồn],0,M.1[Tên sản phẩm],C162))*(SUMIFS(B.2[Số lượng (ĐVT Chuẩn)],B.2[Lọc ngày BC nhập xuất tồn],0,B.2[Tên sản phẩm],C162)+SUMIFS(B.2[SL xuất tặng/KM],B.2[Lọc ngày BC nhập xuất tồn],0,B.2[Tên sản phẩm],C162))))</f>
        <v/>
      </c>
      <c r="H162" s="21" t="str">
        <f>IF(C162="","",SUMIFS(M.1[Số lượng],M.1[Lọc ngày BC nhập xuất tồn],1,M.1[Tên sản phẩm],C162)+SUMIFS(M.1[SL được tặng/KM],M.1[Lọc ngày BC nhập xuất tồn],1,M.1[Tên sản phẩm],C162))</f>
        <v/>
      </c>
      <c r="I162" s="21" t="str">
        <f>IF(C162="","",SUMIFS(M.1[Giá nhập
thực tế],M.1[Lọc ngày BC nhập xuất tồn],1,M.1[Tên sản phẩm],C162))</f>
        <v/>
      </c>
      <c r="J162" s="17" t="str">
        <f>IF(C162="","",SUMIFS(B.2[Số lượng (ĐVT Chuẩn)],B.2[Lọc ngày BC nhập xuất tồn],1,B.2[Tên sản phẩm],C162)+SUMIFS(B.2[SL xuất tặng/KM],B.2[Lọc ngày BC nhập xuất tồn],1,B.2[Tên sản phẩm],C162))</f>
        <v/>
      </c>
      <c r="K162" s="17" t="str">
        <f t="shared" si="18"/>
        <v/>
      </c>
      <c r="L162" s="60" t="str">
        <f t="shared" si="19"/>
        <v/>
      </c>
      <c r="M162" s="21" t="str">
        <f t="shared" si="20"/>
        <v/>
      </c>
      <c r="N162" s="21" t="str">
        <f t="shared" si="21"/>
        <v/>
      </c>
      <c r="O162" s="37" t="str">
        <f>IF(C162="","",SUMIFS(B.2[Doanh thu],B.2[Lọc ngày BC nhập xuất tồn],1,B.2[Tên sản phẩm],C162))</f>
        <v/>
      </c>
      <c r="P162" s="37" t="str">
        <f t="shared" si="22"/>
        <v/>
      </c>
      <c r="Q162" s="2"/>
    </row>
    <row r="163" spans="2:17" ht="27.75" customHeight="1" x14ac:dyDescent="0.2">
      <c r="B163" s="7" t="str">
        <f t="shared" si="17"/>
        <v/>
      </c>
      <c r="C163" s="11" t="str">
        <f>IF('Danh Sách Sản Phẩm'!C161="","",'Danh Sách Sản Phẩm'!C161)</f>
        <v/>
      </c>
      <c r="D163" s="7" t="str">
        <f>IF('Danh Sách Sản Phẩm'!D161="","",'Danh Sách Sản Phẩm'!D161)</f>
        <v/>
      </c>
      <c r="E163" s="7" t="str">
        <f>IF('Danh Sách Sản Phẩm'!E161="","",'Danh Sách Sản Phẩm'!E161)</f>
        <v/>
      </c>
      <c r="F163" s="17" t="str">
        <f>IF(C163="","",SUM('Danh Sách Sản Phẩm'!I161)+SUMIFS(M.1[Số lượng],M.1[Lọc ngày BC nhập xuất tồn],0,M.1[Tên sản phẩm],C163)+SUMIFS(M.1[SL được tặng/KM],M.1[Lọc ngày BC nhập xuất tồn],0,M.1[Tên sản phẩm],C163)-SUMIFS(B.2[Số lượng (ĐVT Chuẩn)],B.2[Lọc ngày BC nhập xuất tồn],0,B.2[Tên sản phẩm],C163)-SUMIFS(B.2[SL xuất tặng/KM],B.2[Lọc ngày BC nhập xuất tồn],0,B.2[Tên sản phẩm],C163))</f>
        <v/>
      </c>
      <c r="G163" s="17" t="str">
        <f>IF(C163="","",IF(F163=0,0,SUM('Danh Sách Sản Phẩm'!J161)+SUMIFS(M.1[Giá nhập
thực tế],M.1[Lọc ngày BC nhập xuất tồn],0,M.1[Tên sản phẩm],C163)-(SUM('Danh Sách Sản Phẩm'!J161)+SUMIFS(M.1[Giá nhập
thực tế],M.1[Lọc ngày BC nhập xuất tồn],0,M.1[Tên sản phẩm],C163))/(SUM('Danh Sách Sản Phẩm'!I161)+SUMIFS(M.1[Số lượng],M.1[Lọc ngày BC nhập xuất tồn],0,M.1[Tên sản phẩm],C163)+SUMIFS(M.1[SL được tặng/KM],M.1[Lọc ngày BC nhập xuất tồn],0,M.1[Tên sản phẩm],C163))*(SUMIFS(B.2[Số lượng (ĐVT Chuẩn)],B.2[Lọc ngày BC nhập xuất tồn],0,B.2[Tên sản phẩm],C163)+SUMIFS(B.2[SL xuất tặng/KM],B.2[Lọc ngày BC nhập xuất tồn],0,B.2[Tên sản phẩm],C163))))</f>
        <v/>
      </c>
      <c r="H163" s="21" t="str">
        <f>IF(C163="","",SUMIFS(M.1[Số lượng],M.1[Lọc ngày BC nhập xuất tồn],1,M.1[Tên sản phẩm],C163)+SUMIFS(M.1[SL được tặng/KM],M.1[Lọc ngày BC nhập xuất tồn],1,M.1[Tên sản phẩm],C163))</f>
        <v/>
      </c>
      <c r="I163" s="21" t="str">
        <f>IF(C163="","",SUMIFS(M.1[Giá nhập
thực tế],M.1[Lọc ngày BC nhập xuất tồn],1,M.1[Tên sản phẩm],C163))</f>
        <v/>
      </c>
      <c r="J163" s="17" t="str">
        <f>IF(C163="","",SUMIFS(B.2[Số lượng (ĐVT Chuẩn)],B.2[Lọc ngày BC nhập xuất tồn],1,B.2[Tên sản phẩm],C163)+SUMIFS(B.2[SL xuất tặng/KM],B.2[Lọc ngày BC nhập xuất tồn],1,B.2[Tên sản phẩm],C163))</f>
        <v/>
      </c>
      <c r="K163" s="17" t="str">
        <f t="shared" si="18"/>
        <v/>
      </c>
      <c r="L163" s="60" t="str">
        <f t="shared" si="19"/>
        <v/>
      </c>
      <c r="M163" s="21" t="str">
        <f t="shared" si="20"/>
        <v/>
      </c>
      <c r="N163" s="21" t="str">
        <f t="shared" si="21"/>
        <v/>
      </c>
      <c r="O163" s="37" t="str">
        <f>IF(C163="","",SUMIFS(B.2[Doanh thu],B.2[Lọc ngày BC nhập xuất tồn],1,B.2[Tên sản phẩm],C163))</f>
        <v/>
      </c>
      <c r="P163" s="37" t="str">
        <f t="shared" si="22"/>
        <v/>
      </c>
      <c r="Q163" s="2"/>
    </row>
    <row r="164" spans="2:17" ht="27.75" customHeight="1" x14ac:dyDescent="0.2">
      <c r="B164" s="7" t="str">
        <f t="shared" si="17"/>
        <v/>
      </c>
      <c r="C164" s="11" t="str">
        <f>IF('Danh Sách Sản Phẩm'!C162="","",'Danh Sách Sản Phẩm'!C162)</f>
        <v/>
      </c>
      <c r="D164" s="7" t="str">
        <f>IF('Danh Sách Sản Phẩm'!D162="","",'Danh Sách Sản Phẩm'!D162)</f>
        <v/>
      </c>
      <c r="E164" s="7" t="str">
        <f>IF('Danh Sách Sản Phẩm'!E162="","",'Danh Sách Sản Phẩm'!E162)</f>
        <v/>
      </c>
      <c r="F164" s="17" t="str">
        <f>IF(C164="","",SUM('Danh Sách Sản Phẩm'!I162)+SUMIFS(M.1[Số lượng],M.1[Lọc ngày BC nhập xuất tồn],0,M.1[Tên sản phẩm],C164)+SUMIFS(M.1[SL được tặng/KM],M.1[Lọc ngày BC nhập xuất tồn],0,M.1[Tên sản phẩm],C164)-SUMIFS(B.2[Số lượng (ĐVT Chuẩn)],B.2[Lọc ngày BC nhập xuất tồn],0,B.2[Tên sản phẩm],C164)-SUMIFS(B.2[SL xuất tặng/KM],B.2[Lọc ngày BC nhập xuất tồn],0,B.2[Tên sản phẩm],C164))</f>
        <v/>
      </c>
      <c r="G164" s="17" t="str">
        <f>IF(C164="","",IF(F164=0,0,SUM('Danh Sách Sản Phẩm'!J162)+SUMIFS(M.1[Giá nhập
thực tế],M.1[Lọc ngày BC nhập xuất tồn],0,M.1[Tên sản phẩm],C164)-(SUM('Danh Sách Sản Phẩm'!J162)+SUMIFS(M.1[Giá nhập
thực tế],M.1[Lọc ngày BC nhập xuất tồn],0,M.1[Tên sản phẩm],C164))/(SUM('Danh Sách Sản Phẩm'!I162)+SUMIFS(M.1[Số lượng],M.1[Lọc ngày BC nhập xuất tồn],0,M.1[Tên sản phẩm],C164)+SUMIFS(M.1[SL được tặng/KM],M.1[Lọc ngày BC nhập xuất tồn],0,M.1[Tên sản phẩm],C164))*(SUMIFS(B.2[Số lượng (ĐVT Chuẩn)],B.2[Lọc ngày BC nhập xuất tồn],0,B.2[Tên sản phẩm],C164)+SUMIFS(B.2[SL xuất tặng/KM],B.2[Lọc ngày BC nhập xuất tồn],0,B.2[Tên sản phẩm],C164))))</f>
        <v/>
      </c>
      <c r="H164" s="21" t="str">
        <f>IF(C164="","",SUMIFS(M.1[Số lượng],M.1[Lọc ngày BC nhập xuất tồn],1,M.1[Tên sản phẩm],C164)+SUMIFS(M.1[SL được tặng/KM],M.1[Lọc ngày BC nhập xuất tồn],1,M.1[Tên sản phẩm],C164))</f>
        <v/>
      </c>
      <c r="I164" s="21" t="str">
        <f>IF(C164="","",SUMIFS(M.1[Giá nhập
thực tế],M.1[Lọc ngày BC nhập xuất tồn],1,M.1[Tên sản phẩm],C164))</f>
        <v/>
      </c>
      <c r="J164" s="17" t="str">
        <f>IF(C164="","",SUMIFS(B.2[Số lượng (ĐVT Chuẩn)],B.2[Lọc ngày BC nhập xuất tồn],1,B.2[Tên sản phẩm],C164)+SUMIFS(B.2[SL xuất tặng/KM],B.2[Lọc ngày BC nhập xuất tồn],1,B.2[Tên sản phẩm],C164))</f>
        <v/>
      </c>
      <c r="K164" s="17" t="str">
        <f t="shared" si="18"/>
        <v/>
      </c>
      <c r="L164" s="60" t="str">
        <f t="shared" si="19"/>
        <v/>
      </c>
      <c r="M164" s="21" t="str">
        <f t="shared" si="20"/>
        <v/>
      </c>
      <c r="N164" s="21" t="str">
        <f t="shared" si="21"/>
        <v/>
      </c>
      <c r="O164" s="37" t="str">
        <f>IF(C164="","",SUMIFS(B.2[Doanh thu],B.2[Lọc ngày BC nhập xuất tồn],1,B.2[Tên sản phẩm],C164))</f>
        <v/>
      </c>
      <c r="P164" s="37" t="str">
        <f t="shared" si="22"/>
        <v/>
      </c>
      <c r="Q164" s="2"/>
    </row>
    <row r="165" spans="2:17" ht="27.75" customHeight="1" x14ac:dyDescent="0.2">
      <c r="B165" s="7" t="str">
        <f t="shared" si="17"/>
        <v/>
      </c>
      <c r="C165" s="11" t="str">
        <f>IF('Danh Sách Sản Phẩm'!C163="","",'Danh Sách Sản Phẩm'!C163)</f>
        <v/>
      </c>
      <c r="D165" s="7" t="str">
        <f>IF('Danh Sách Sản Phẩm'!D163="","",'Danh Sách Sản Phẩm'!D163)</f>
        <v/>
      </c>
      <c r="E165" s="7" t="str">
        <f>IF('Danh Sách Sản Phẩm'!E163="","",'Danh Sách Sản Phẩm'!E163)</f>
        <v/>
      </c>
      <c r="F165" s="17" t="str">
        <f>IF(C165="","",SUM('Danh Sách Sản Phẩm'!I163)+SUMIFS(M.1[Số lượng],M.1[Lọc ngày BC nhập xuất tồn],0,M.1[Tên sản phẩm],C165)+SUMIFS(M.1[SL được tặng/KM],M.1[Lọc ngày BC nhập xuất tồn],0,M.1[Tên sản phẩm],C165)-SUMIFS(B.2[Số lượng (ĐVT Chuẩn)],B.2[Lọc ngày BC nhập xuất tồn],0,B.2[Tên sản phẩm],C165)-SUMIFS(B.2[SL xuất tặng/KM],B.2[Lọc ngày BC nhập xuất tồn],0,B.2[Tên sản phẩm],C165))</f>
        <v/>
      </c>
      <c r="G165" s="17" t="str">
        <f>IF(C165="","",IF(F165=0,0,SUM('Danh Sách Sản Phẩm'!J163)+SUMIFS(M.1[Giá nhập
thực tế],M.1[Lọc ngày BC nhập xuất tồn],0,M.1[Tên sản phẩm],C165)-(SUM('Danh Sách Sản Phẩm'!J163)+SUMIFS(M.1[Giá nhập
thực tế],M.1[Lọc ngày BC nhập xuất tồn],0,M.1[Tên sản phẩm],C165))/(SUM('Danh Sách Sản Phẩm'!I163)+SUMIFS(M.1[Số lượng],M.1[Lọc ngày BC nhập xuất tồn],0,M.1[Tên sản phẩm],C165)+SUMIFS(M.1[SL được tặng/KM],M.1[Lọc ngày BC nhập xuất tồn],0,M.1[Tên sản phẩm],C165))*(SUMIFS(B.2[Số lượng (ĐVT Chuẩn)],B.2[Lọc ngày BC nhập xuất tồn],0,B.2[Tên sản phẩm],C165)+SUMIFS(B.2[SL xuất tặng/KM],B.2[Lọc ngày BC nhập xuất tồn],0,B.2[Tên sản phẩm],C165))))</f>
        <v/>
      </c>
      <c r="H165" s="21" t="str">
        <f>IF(C165="","",SUMIFS(M.1[Số lượng],M.1[Lọc ngày BC nhập xuất tồn],1,M.1[Tên sản phẩm],C165)+SUMIFS(M.1[SL được tặng/KM],M.1[Lọc ngày BC nhập xuất tồn],1,M.1[Tên sản phẩm],C165))</f>
        <v/>
      </c>
      <c r="I165" s="21" t="str">
        <f>IF(C165="","",SUMIFS(M.1[Giá nhập
thực tế],M.1[Lọc ngày BC nhập xuất tồn],1,M.1[Tên sản phẩm],C165))</f>
        <v/>
      </c>
      <c r="J165" s="17" t="str">
        <f>IF(C165="","",SUMIFS(B.2[Số lượng (ĐVT Chuẩn)],B.2[Lọc ngày BC nhập xuất tồn],1,B.2[Tên sản phẩm],C165)+SUMIFS(B.2[SL xuất tặng/KM],B.2[Lọc ngày BC nhập xuất tồn],1,B.2[Tên sản phẩm],C165))</f>
        <v/>
      </c>
      <c r="K165" s="17" t="str">
        <f t="shared" si="18"/>
        <v/>
      </c>
      <c r="L165" s="60" t="str">
        <f t="shared" si="19"/>
        <v/>
      </c>
      <c r="M165" s="21" t="str">
        <f t="shared" si="20"/>
        <v/>
      </c>
      <c r="N165" s="21" t="str">
        <f t="shared" si="21"/>
        <v/>
      </c>
      <c r="O165" s="37" t="str">
        <f>IF(C165="","",SUMIFS(B.2[Doanh thu],B.2[Lọc ngày BC nhập xuất tồn],1,B.2[Tên sản phẩm],C165))</f>
        <v/>
      </c>
      <c r="P165" s="37" t="str">
        <f t="shared" si="22"/>
        <v/>
      </c>
      <c r="Q165" s="2"/>
    </row>
    <row r="166" spans="2:17" ht="27.75" customHeight="1" x14ac:dyDescent="0.2">
      <c r="B166" s="7" t="str">
        <f t="shared" si="17"/>
        <v/>
      </c>
      <c r="C166" s="11" t="str">
        <f>IF('Danh Sách Sản Phẩm'!C164="","",'Danh Sách Sản Phẩm'!C164)</f>
        <v/>
      </c>
      <c r="D166" s="7" t="str">
        <f>IF('Danh Sách Sản Phẩm'!D164="","",'Danh Sách Sản Phẩm'!D164)</f>
        <v/>
      </c>
      <c r="E166" s="7" t="str">
        <f>IF('Danh Sách Sản Phẩm'!E164="","",'Danh Sách Sản Phẩm'!E164)</f>
        <v/>
      </c>
      <c r="F166" s="17" t="str">
        <f>IF(C166="","",SUM('Danh Sách Sản Phẩm'!I164)+SUMIFS(M.1[Số lượng],M.1[Lọc ngày BC nhập xuất tồn],0,M.1[Tên sản phẩm],C166)+SUMIFS(M.1[SL được tặng/KM],M.1[Lọc ngày BC nhập xuất tồn],0,M.1[Tên sản phẩm],C166)-SUMIFS(B.2[Số lượng (ĐVT Chuẩn)],B.2[Lọc ngày BC nhập xuất tồn],0,B.2[Tên sản phẩm],C166)-SUMIFS(B.2[SL xuất tặng/KM],B.2[Lọc ngày BC nhập xuất tồn],0,B.2[Tên sản phẩm],C166))</f>
        <v/>
      </c>
      <c r="G166" s="17" t="str">
        <f>IF(C166="","",IF(F166=0,0,SUM('Danh Sách Sản Phẩm'!J164)+SUMIFS(M.1[Giá nhập
thực tế],M.1[Lọc ngày BC nhập xuất tồn],0,M.1[Tên sản phẩm],C166)-(SUM('Danh Sách Sản Phẩm'!J164)+SUMIFS(M.1[Giá nhập
thực tế],M.1[Lọc ngày BC nhập xuất tồn],0,M.1[Tên sản phẩm],C166))/(SUM('Danh Sách Sản Phẩm'!I164)+SUMIFS(M.1[Số lượng],M.1[Lọc ngày BC nhập xuất tồn],0,M.1[Tên sản phẩm],C166)+SUMIFS(M.1[SL được tặng/KM],M.1[Lọc ngày BC nhập xuất tồn],0,M.1[Tên sản phẩm],C166))*(SUMIFS(B.2[Số lượng (ĐVT Chuẩn)],B.2[Lọc ngày BC nhập xuất tồn],0,B.2[Tên sản phẩm],C166)+SUMIFS(B.2[SL xuất tặng/KM],B.2[Lọc ngày BC nhập xuất tồn],0,B.2[Tên sản phẩm],C166))))</f>
        <v/>
      </c>
      <c r="H166" s="21" t="str">
        <f>IF(C166="","",SUMIFS(M.1[Số lượng],M.1[Lọc ngày BC nhập xuất tồn],1,M.1[Tên sản phẩm],C166)+SUMIFS(M.1[SL được tặng/KM],M.1[Lọc ngày BC nhập xuất tồn],1,M.1[Tên sản phẩm],C166))</f>
        <v/>
      </c>
      <c r="I166" s="21" t="str">
        <f>IF(C166="","",SUMIFS(M.1[Giá nhập
thực tế],M.1[Lọc ngày BC nhập xuất tồn],1,M.1[Tên sản phẩm],C166))</f>
        <v/>
      </c>
      <c r="J166" s="17" t="str">
        <f>IF(C166="","",SUMIFS(B.2[Số lượng (ĐVT Chuẩn)],B.2[Lọc ngày BC nhập xuất tồn],1,B.2[Tên sản phẩm],C166)+SUMIFS(B.2[SL xuất tặng/KM],B.2[Lọc ngày BC nhập xuất tồn],1,B.2[Tên sản phẩm],C166))</f>
        <v/>
      </c>
      <c r="K166" s="17" t="str">
        <f t="shared" si="18"/>
        <v/>
      </c>
      <c r="L166" s="60" t="str">
        <f t="shared" si="19"/>
        <v/>
      </c>
      <c r="M166" s="21" t="str">
        <f t="shared" si="20"/>
        <v/>
      </c>
      <c r="N166" s="21" t="str">
        <f t="shared" si="21"/>
        <v/>
      </c>
      <c r="O166" s="37" t="str">
        <f>IF(C166="","",SUMIFS(B.2[Doanh thu],B.2[Lọc ngày BC nhập xuất tồn],1,B.2[Tên sản phẩm],C166))</f>
        <v/>
      </c>
      <c r="P166" s="37" t="str">
        <f t="shared" si="22"/>
        <v/>
      </c>
      <c r="Q166" s="2"/>
    </row>
    <row r="167" spans="2:17" ht="27.75" customHeight="1" x14ac:dyDescent="0.2">
      <c r="B167" s="7" t="str">
        <f t="shared" si="17"/>
        <v/>
      </c>
      <c r="C167" s="11" t="str">
        <f>IF('Danh Sách Sản Phẩm'!C165="","",'Danh Sách Sản Phẩm'!C165)</f>
        <v/>
      </c>
      <c r="D167" s="7" t="str">
        <f>IF('Danh Sách Sản Phẩm'!D165="","",'Danh Sách Sản Phẩm'!D165)</f>
        <v/>
      </c>
      <c r="E167" s="7" t="str">
        <f>IF('Danh Sách Sản Phẩm'!E165="","",'Danh Sách Sản Phẩm'!E165)</f>
        <v/>
      </c>
      <c r="F167" s="17" t="str">
        <f>IF(C167="","",SUM('Danh Sách Sản Phẩm'!I165)+SUMIFS(M.1[Số lượng],M.1[Lọc ngày BC nhập xuất tồn],0,M.1[Tên sản phẩm],C167)+SUMIFS(M.1[SL được tặng/KM],M.1[Lọc ngày BC nhập xuất tồn],0,M.1[Tên sản phẩm],C167)-SUMIFS(B.2[Số lượng (ĐVT Chuẩn)],B.2[Lọc ngày BC nhập xuất tồn],0,B.2[Tên sản phẩm],C167)-SUMIFS(B.2[SL xuất tặng/KM],B.2[Lọc ngày BC nhập xuất tồn],0,B.2[Tên sản phẩm],C167))</f>
        <v/>
      </c>
      <c r="G167" s="17" t="str">
        <f>IF(C167="","",IF(F167=0,0,SUM('Danh Sách Sản Phẩm'!J165)+SUMIFS(M.1[Giá nhập
thực tế],M.1[Lọc ngày BC nhập xuất tồn],0,M.1[Tên sản phẩm],C167)-(SUM('Danh Sách Sản Phẩm'!J165)+SUMIFS(M.1[Giá nhập
thực tế],M.1[Lọc ngày BC nhập xuất tồn],0,M.1[Tên sản phẩm],C167))/(SUM('Danh Sách Sản Phẩm'!I165)+SUMIFS(M.1[Số lượng],M.1[Lọc ngày BC nhập xuất tồn],0,M.1[Tên sản phẩm],C167)+SUMIFS(M.1[SL được tặng/KM],M.1[Lọc ngày BC nhập xuất tồn],0,M.1[Tên sản phẩm],C167))*(SUMIFS(B.2[Số lượng (ĐVT Chuẩn)],B.2[Lọc ngày BC nhập xuất tồn],0,B.2[Tên sản phẩm],C167)+SUMIFS(B.2[SL xuất tặng/KM],B.2[Lọc ngày BC nhập xuất tồn],0,B.2[Tên sản phẩm],C167))))</f>
        <v/>
      </c>
      <c r="H167" s="21" t="str">
        <f>IF(C167="","",SUMIFS(M.1[Số lượng],M.1[Lọc ngày BC nhập xuất tồn],1,M.1[Tên sản phẩm],C167)+SUMIFS(M.1[SL được tặng/KM],M.1[Lọc ngày BC nhập xuất tồn],1,M.1[Tên sản phẩm],C167))</f>
        <v/>
      </c>
      <c r="I167" s="21" t="str">
        <f>IF(C167="","",SUMIFS(M.1[Giá nhập
thực tế],M.1[Lọc ngày BC nhập xuất tồn],1,M.1[Tên sản phẩm],C167))</f>
        <v/>
      </c>
      <c r="J167" s="17" t="str">
        <f>IF(C167="","",SUMIFS(B.2[Số lượng (ĐVT Chuẩn)],B.2[Lọc ngày BC nhập xuất tồn],1,B.2[Tên sản phẩm],C167)+SUMIFS(B.2[SL xuất tặng/KM],B.2[Lọc ngày BC nhập xuất tồn],1,B.2[Tên sản phẩm],C167))</f>
        <v/>
      </c>
      <c r="K167" s="17" t="str">
        <f t="shared" si="18"/>
        <v/>
      </c>
      <c r="L167" s="60" t="str">
        <f t="shared" si="19"/>
        <v/>
      </c>
      <c r="M167" s="21" t="str">
        <f t="shared" si="20"/>
        <v/>
      </c>
      <c r="N167" s="21" t="str">
        <f t="shared" si="21"/>
        <v/>
      </c>
      <c r="O167" s="37" t="str">
        <f>IF(C167="","",SUMIFS(B.2[Doanh thu],B.2[Lọc ngày BC nhập xuất tồn],1,B.2[Tên sản phẩm],C167))</f>
        <v/>
      </c>
      <c r="P167" s="37" t="str">
        <f t="shared" si="22"/>
        <v/>
      </c>
      <c r="Q167" s="2"/>
    </row>
    <row r="168" spans="2:17" ht="27.75" customHeight="1" x14ac:dyDescent="0.2">
      <c r="B168" s="7" t="str">
        <f t="shared" si="17"/>
        <v/>
      </c>
      <c r="C168" s="11" t="str">
        <f>IF('Danh Sách Sản Phẩm'!C166="","",'Danh Sách Sản Phẩm'!C166)</f>
        <v/>
      </c>
      <c r="D168" s="7" t="str">
        <f>IF('Danh Sách Sản Phẩm'!D166="","",'Danh Sách Sản Phẩm'!D166)</f>
        <v/>
      </c>
      <c r="E168" s="7" t="str">
        <f>IF('Danh Sách Sản Phẩm'!E166="","",'Danh Sách Sản Phẩm'!E166)</f>
        <v/>
      </c>
      <c r="F168" s="17" t="str">
        <f>IF(C168="","",SUM('Danh Sách Sản Phẩm'!I166)+SUMIFS(M.1[Số lượng],M.1[Lọc ngày BC nhập xuất tồn],0,M.1[Tên sản phẩm],C168)+SUMIFS(M.1[SL được tặng/KM],M.1[Lọc ngày BC nhập xuất tồn],0,M.1[Tên sản phẩm],C168)-SUMIFS(B.2[Số lượng (ĐVT Chuẩn)],B.2[Lọc ngày BC nhập xuất tồn],0,B.2[Tên sản phẩm],C168)-SUMIFS(B.2[SL xuất tặng/KM],B.2[Lọc ngày BC nhập xuất tồn],0,B.2[Tên sản phẩm],C168))</f>
        <v/>
      </c>
      <c r="G168" s="17" t="str">
        <f>IF(C168="","",IF(F168=0,0,SUM('Danh Sách Sản Phẩm'!J166)+SUMIFS(M.1[Giá nhập
thực tế],M.1[Lọc ngày BC nhập xuất tồn],0,M.1[Tên sản phẩm],C168)-(SUM('Danh Sách Sản Phẩm'!J166)+SUMIFS(M.1[Giá nhập
thực tế],M.1[Lọc ngày BC nhập xuất tồn],0,M.1[Tên sản phẩm],C168))/(SUM('Danh Sách Sản Phẩm'!I166)+SUMIFS(M.1[Số lượng],M.1[Lọc ngày BC nhập xuất tồn],0,M.1[Tên sản phẩm],C168)+SUMIFS(M.1[SL được tặng/KM],M.1[Lọc ngày BC nhập xuất tồn],0,M.1[Tên sản phẩm],C168))*(SUMIFS(B.2[Số lượng (ĐVT Chuẩn)],B.2[Lọc ngày BC nhập xuất tồn],0,B.2[Tên sản phẩm],C168)+SUMIFS(B.2[SL xuất tặng/KM],B.2[Lọc ngày BC nhập xuất tồn],0,B.2[Tên sản phẩm],C168))))</f>
        <v/>
      </c>
      <c r="H168" s="21" t="str">
        <f>IF(C168="","",SUMIFS(M.1[Số lượng],M.1[Lọc ngày BC nhập xuất tồn],1,M.1[Tên sản phẩm],C168)+SUMIFS(M.1[SL được tặng/KM],M.1[Lọc ngày BC nhập xuất tồn],1,M.1[Tên sản phẩm],C168))</f>
        <v/>
      </c>
      <c r="I168" s="21" t="str">
        <f>IF(C168="","",SUMIFS(M.1[Giá nhập
thực tế],M.1[Lọc ngày BC nhập xuất tồn],1,M.1[Tên sản phẩm],C168))</f>
        <v/>
      </c>
      <c r="J168" s="17" t="str">
        <f>IF(C168="","",SUMIFS(B.2[Số lượng (ĐVT Chuẩn)],B.2[Lọc ngày BC nhập xuất tồn],1,B.2[Tên sản phẩm],C168)+SUMIFS(B.2[SL xuất tặng/KM],B.2[Lọc ngày BC nhập xuất tồn],1,B.2[Tên sản phẩm],C168))</f>
        <v/>
      </c>
      <c r="K168" s="17" t="str">
        <f t="shared" si="18"/>
        <v/>
      </c>
      <c r="L168" s="60" t="str">
        <f t="shared" si="19"/>
        <v/>
      </c>
      <c r="M168" s="21" t="str">
        <f t="shared" si="20"/>
        <v/>
      </c>
      <c r="N168" s="21" t="str">
        <f t="shared" si="21"/>
        <v/>
      </c>
      <c r="O168" s="37" t="str">
        <f>IF(C168="","",SUMIFS(B.2[Doanh thu],B.2[Lọc ngày BC nhập xuất tồn],1,B.2[Tên sản phẩm],C168))</f>
        <v/>
      </c>
      <c r="P168" s="37" t="str">
        <f t="shared" si="22"/>
        <v/>
      </c>
      <c r="Q168" s="2"/>
    </row>
    <row r="169" spans="2:17" ht="27.75" customHeight="1" x14ac:dyDescent="0.2">
      <c r="B169" s="7" t="str">
        <f t="shared" si="17"/>
        <v/>
      </c>
      <c r="C169" s="11" t="str">
        <f>IF('Danh Sách Sản Phẩm'!C167="","",'Danh Sách Sản Phẩm'!C167)</f>
        <v/>
      </c>
      <c r="D169" s="7" t="str">
        <f>IF('Danh Sách Sản Phẩm'!D167="","",'Danh Sách Sản Phẩm'!D167)</f>
        <v/>
      </c>
      <c r="E169" s="7" t="str">
        <f>IF('Danh Sách Sản Phẩm'!E167="","",'Danh Sách Sản Phẩm'!E167)</f>
        <v/>
      </c>
      <c r="F169" s="17" t="str">
        <f>IF(C169="","",SUM('Danh Sách Sản Phẩm'!I167)+SUMIFS(M.1[Số lượng],M.1[Lọc ngày BC nhập xuất tồn],0,M.1[Tên sản phẩm],C169)+SUMIFS(M.1[SL được tặng/KM],M.1[Lọc ngày BC nhập xuất tồn],0,M.1[Tên sản phẩm],C169)-SUMIFS(B.2[Số lượng (ĐVT Chuẩn)],B.2[Lọc ngày BC nhập xuất tồn],0,B.2[Tên sản phẩm],C169)-SUMIFS(B.2[SL xuất tặng/KM],B.2[Lọc ngày BC nhập xuất tồn],0,B.2[Tên sản phẩm],C169))</f>
        <v/>
      </c>
      <c r="G169" s="17" t="str">
        <f>IF(C169="","",IF(F169=0,0,SUM('Danh Sách Sản Phẩm'!J167)+SUMIFS(M.1[Giá nhập
thực tế],M.1[Lọc ngày BC nhập xuất tồn],0,M.1[Tên sản phẩm],C169)-(SUM('Danh Sách Sản Phẩm'!J167)+SUMIFS(M.1[Giá nhập
thực tế],M.1[Lọc ngày BC nhập xuất tồn],0,M.1[Tên sản phẩm],C169))/(SUM('Danh Sách Sản Phẩm'!I167)+SUMIFS(M.1[Số lượng],M.1[Lọc ngày BC nhập xuất tồn],0,M.1[Tên sản phẩm],C169)+SUMIFS(M.1[SL được tặng/KM],M.1[Lọc ngày BC nhập xuất tồn],0,M.1[Tên sản phẩm],C169))*(SUMIFS(B.2[Số lượng (ĐVT Chuẩn)],B.2[Lọc ngày BC nhập xuất tồn],0,B.2[Tên sản phẩm],C169)+SUMIFS(B.2[SL xuất tặng/KM],B.2[Lọc ngày BC nhập xuất tồn],0,B.2[Tên sản phẩm],C169))))</f>
        <v/>
      </c>
      <c r="H169" s="21" t="str">
        <f>IF(C169="","",SUMIFS(M.1[Số lượng],M.1[Lọc ngày BC nhập xuất tồn],1,M.1[Tên sản phẩm],C169)+SUMIFS(M.1[SL được tặng/KM],M.1[Lọc ngày BC nhập xuất tồn],1,M.1[Tên sản phẩm],C169))</f>
        <v/>
      </c>
      <c r="I169" s="21" t="str">
        <f>IF(C169="","",SUMIFS(M.1[Giá nhập
thực tế],M.1[Lọc ngày BC nhập xuất tồn],1,M.1[Tên sản phẩm],C169))</f>
        <v/>
      </c>
      <c r="J169" s="17" t="str">
        <f>IF(C169="","",SUMIFS(B.2[Số lượng (ĐVT Chuẩn)],B.2[Lọc ngày BC nhập xuất tồn],1,B.2[Tên sản phẩm],C169)+SUMIFS(B.2[SL xuất tặng/KM],B.2[Lọc ngày BC nhập xuất tồn],1,B.2[Tên sản phẩm],C169))</f>
        <v/>
      </c>
      <c r="K169" s="17" t="str">
        <f t="shared" si="18"/>
        <v/>
      </c>
      <c r="L169" s="60" t="str">
        <f t="shared" si="19"/>
        <v/>
      </c>
      <c r="M169" s="21" t="str">
        <f t="shared" si="20"/>
        <v/>
      </c>
      <c r="N169" s="21" t="str">
        <f t="shared" si="21"/>
        <v/>
      </c>
      <c r="O169" s="37" t="str">
        <f>IF(C169="","",SUMIFS(B.2[Doanh thu],B.2[Lọc ngày BC nhập xuất tồn],1,B.2[Tên sản phẩm],C169))</f>
        <v/>
      </c>
      <c r="P169" s="37" t="str">
        <f t="shared" si="22"/>
        <v/>
      </c>
      <c r="Q169" s="2"/>
    </row>
    <row r="170" spans="2:17" ht="27.75" customHeight="1" x14ac:dyDescent="0.2">
      <c r="B170" s="7" t="str">
        <f t="shared" si="17"/>
        <v/>
      </c>
      <c r="C170" s="11" t="str">
        <f>IF('Danh Sách Sản Phẩm'!C168="","",'Danh Sách Sản Phẩm'!C168)</f>
        <v/>
      </c>
      <c r="D170" s="7" t="str">
        <f>IF('Danh Sách Sản Phẩm'!D168="","",'Danh Sách Sản Phẩm'!D168)</f>
        <v/>
      </c>
      <c r="E170" s="7" t="str">
        <f>IF('Danh Sách Sản Phẩm'!E168="","",'Danh Sách Sản Phẩm'!E168)</f>
        <v/>
      </c>
      <c r="F170" s="17" t="str">
        <f>IF(C170="","",SUM('Danh Sách Sản Phẩm'!I168)+SUMIFS(M.1[Số lượng],M.1[Lọc ngày BC nhập xuất tồn],0,M.1[Tên sản phẩm],C170)+SUMIFS(M.1[SL được tặng/KM],M.1[Lọc ngày BC nhập xuất tồn],0,M.1[Tên sản phẩm],C170)-SUMIFS(B.2[Số lượng (ĐVT Chuẩn)],B.2[Lọc ngày BC nhập xuất tồn],0,B.2[Tên sản phẩm],C170)-SUMIFS(B.2[SL xuất tặng/KM],B.2[Lọc ngày BC nhập xuất tồn],0,B.2[Tên sản phẩm],C170))</f>
        <v/>
      </c>
      <c r="G170" s="17" t="str">
        <f>IF(C170="","",IF(F170=0,0,SUM('Danh Sách Sản Phẩm'!J168)+SUMIFS(M.1[Giá nhập
thực tế],M.1[Lọc ngày BC nhập xuất tồn],0,M.1[Tên sản phẩm],C170)-(SUM('Danh Sách Sản Phẩm'!J168)+SUMIFS(M.1[Giá nhập
thực tế],M.1[Lọc ngày BC nhập xuất tồn],0,M.1[Tên sản phẩm],C170))/(SUM('Danh Sách Sản Phẩm'!I168)+SUMIFS(M.1[Số lượng],M.1[Lọc ngày BC nhập xuất tồn],0,M.1[Tên sản phẩm],C170)+SUMIFS(M.1[SL được tặng/KM],M.1[Lọc ngày BC nhập xuất tồn],0,M.1[Tên sản phẩm],C170))*(SUMIFS(B.2[Số lượng (ĐVT Chuẩn)],B.2[Lọc ngày BC nhập xuất tồn],0,B.2[Tên sản phẩm],C170)+SUMIFS(B.2[SL xuất tặng/KM],B.2[Lọc ngày BC nhập xuất tồn],0,B.2[Tên sản phẩm],C170))))</f>
        <v/>
      </c>
      <c r="H170" s="21" t="str">
        <f>IF(C170="","",SUMIFS(M.1[Số lượng],M.1[Lọc ngày BC nhập xuất tồn],1,M.1[Tên sản phẩm],C170)+SUMIFS(M.1[SL được tặng/KM],M.1[Lọc ngày BC nhập xuất tồn],1,M.1[Tên sản phẩm],C170))</f>
        <v/>
      </c>
      <c r="I170" s="21" t="str">
        <f>IF(C170="","",SUMIFS(M.1[Giá nhập
thực tế],M.1[Lọc ngày BC nhập xuất tồn],1,M.1[Tên sản phẩm],C170))</f>
        <v/>
      </c>
      <c r="J170" s="17" t="str">
        <f>IF(C170="","",SUMIFS(B.2[Số lượng (ĐVT Chuẩn)],B.2[Lọc ngày BC nhập xuất tồn],1,B.2[Tên sản phẩm],C170)+SUMIFS(B.2[SL xuất tặng/KM],B.2[Lọc ngày BC nhập xuất tồn],1,B.2[Tên sản phẩm],C170))</f>
        <v/>
      </c>
      <c r="K170" s="17" t="str">
        <f t="shared" si="18"/>
        <v/>
      </c>
      <c r="L170" s="60" t="str">
        <f t="shared" si="19"/>
        <v/>
      </c>
      <c r="M170" s="21" t="str">
        <f t="shared" si="20"/>
        <v/>
      </c>
      <c r="N170" s="21" t="str">
        <f t="shared" si="21"/>
        <v/>
      </c>
      <c r="O170" s="37" t="str">
        <f>IF(C170="","",SUMIFS(B.2[Doanh thu],B.2[Lọc ngày BC nhập xuất tồn],1,B.2[Tên sản phẩm],C170))</f>
        <v/>
      </c>
      <c r="P170" s="37" t="str">
        <f t="shared" si="22"/>
        <v/>
      </c>
      <c r="Q170" s="2"/>
    </row>
    <row r="171" spans="2:17" ht="27.75" customHeight="1" x14ac:dyDescent="0.2">
      <c r="B171" s="7" t="str">
        <f t="shared" si="17"/>
        <v/>
      </c>
      <c r="C171" s="11" t="str">
        <f>IF('Danh Sách Sản Phẩm'!C169="","",'Danh Sách Sản Phẩm'!C169)</f>
        <v/>
      </c>
      <c r="D171" s="7" t="str">
        <f>IF('Danh Sách Sản Phẩm'!D169="","",'Danh Sách Sản Phẩm'!D169)</f>
        <v/>
      </c>
      <c r="E171" s="7" t="str">
        <f>IF('Danh Sách Sản Phẩm'!E169="","",'Danh Sách Sản Phẩm'!E169)</f>
        <v/>
      </c>
      <c r="F171" s="17" t="str">
        <f>IF(C171="","",SUM('Danh Sách Sản Phẩm'!I169)+SUMIFS(M.1[Số lượng],M.1[Lọc ngày BC nhập xuất tồn],0,M.1[Tên sản phẩm],C171)+SUMIFS(M.1[SL được tặng/KM],M.1[Lọc ngày BC nhập xuất tồn],0,M.1[Tên sản phẩm],C171)-SUMIFS(B.2[Số lượng (ĐVT Chuẩn)],B.2[Lọc ngày BC nhập xuất tồn],0,B.2[Tên sản phẩm],C171)-SUMIFS(B.2[SL xuất tặng/KM],B.2[Lọc ngày BC nhập xuất tồn],0,B.2[Tên sản phẩm],C171))</f>
        <v/>
      </c>
      <c r="G171" s="17" t="str">
        <f>IF(C171="","",IF(F171=0,0,SUM('Danh Sách Sản Phẩm'!J169)+SUMIFS(M.1[Giá nhập
thực tế],M.1[Lọc ngày BC nhập xuất tồn],0,M.1[Tên sản phẩm],C171)-(SUM('Danh Sách Sản Phẩm'!J169)+SUMIFS(M.1[Giá nhập
thực tế],M.1[Lọc ngày BC nhập xuất tồn],0,M.1[Tên sản phẩm],C171))/(SUM('Danh Sách Sản Phẩm'!I169)+SUMIFS(M.1[Số lượng],M.1[Lọc ngày BC nhập xuất tồn],0,M.1[Tên sản phẩm],C171)+SUMIFS(M.1[SL được tặng/KM],M.1[Lọc ngày BC nhập xuất tồn],0,M.1[Tên sản phẩm],C171))*(SUMIFS(B.2[Số lượng (ĐVT Chuẩn)],B.2[Lọc ngày BC nhập xuất tồn],0,B.2[Tên sản phẩm],C171)+SUMIFS(B.2[SL xuất tặng/KM],B.2[Lọc ngày BC nhập xuất tồn],0,B.2[Tên sản phẩm],C171))))</f>
        <v/>
      </c>
      <c r="H171" s="21" t="str">
        <f>IF(C171="","",SUMIFS(M.1[Số lượng],M.1[Lọc ngày BC nhập xuất tồn],1,M.1[Tên sản phẩm],C171)+SUMIFS(M.1[SL được tặng/KM],M.1[Lọc ngày BC nhập xuất tồn],1,M.1[Tên sản phẩm],C171))</f>
        <v/>
      </c>
      <c r="I171" s="21" t="str">
        <f>IF(C171="","",SUMIFS(M.1[Giá nhập
thực tế],M.1[Lọc ngày BC nhập xuất tồn],1,M.1[Tên sản phẩm],C171))</f>
        <v/>
      </c>
      <c r="J171" s="17" t="str">
        <f>IF(C171="","",SUMIFS(B.2[Số lượng (ĐVT Chuẩn)],B.2[Lọc ngày BC nhập xuất tồn],1,B.2[Tên sản phẩm],C171)+SUMIFS(B.2[SL xuất tặng/KM],B.2[Lọc ngày BC nhập xuất tồn],1,B.2[Tên sản phẩm],C171))</f>
        <v/>
      </c>
      <c r="K171" s="17" t="str">
        <f t="shared" si="18"/>
        <v/>
      </c>
      <c r="L171" s="60" t="str">
        <f t="shared" si="19"/>
        <v/>
      </c>
      <c r="M171" s="21" t="str">
        <f t="shared" si="20"/>
        <v/>
      </c>
      <c r="N171" s="21" t="str">
        <f t="shared" si="21"/>
        <v/>
      </c>
      <c r="O171" s="37" t="str">
        <f>IF(C171="","",SUMIFS(B.2[Doanh thu],B.2[Lọc ngày BC nhập xuất tồn],1,B.2[Tên sản phẩm],C171))</f>
        <v/>
      </c>
      <c r="P171" s="37" t="str">
        <f t="shared" si="22"/>
        <v/>
      </c>
      <c r="Q171" s="2"/>
    </row>
    <row r="172" spans="2:17" ht="27.75" customHeight="1" x14ac:dyDescent="0.2">
      <c r="B172" s="7" t="str">
        <f t="shared" si="17"/>
        <v/>
      </c>
      <c r="C172" s="11" t="str">
        <f>IF('Danh Sách Sản Phẩm'!C170="","",'Danh Sách Sản Phẩm'!C170)</f>
        <v/>
      </c>
      <c r="D172" s="7" t="str">
        <f>IF('Danh Sách Sản Phẩm'!D170="","",'Danh Sách Sản Phẩm'!D170)</f>
        <v/>
      </c>
      <c r="E172" s="7" t="str">
        <f>IF('Danh Sách Sản Phẩm'!E170="","",'Danh Sách Sản Phẩm'!E170)</f>
        <v/>
      </c>
      <c r="F172" s="17" t="str">
        <f>IF(C172="","",SUM('Danh Sách Sản Phẩm'!I170)+SUMIFS(M.1[Số lượng],M.1[Lọc ngày BC nhập xuất tồn],0,M.1[Tên sản phẩm],C172)+SUMIFS(M.1[SL được tặng/KM],M.1[Lọc ngày BC nhập xuất tồn],0,M.1[Tên sản phẩm],C172)-SUMIFS(B.2[Số lượng (ĐVT Chuẩn)],B.2[Lọc ngày BC nhập xuất tồn],0,B.2[Tên sản phẩm],C172)-SUMIFS(B.2[SL xuất tặng/KM],B.2[Lọc ngày BC nhập xuất tồn],0,B.2[Tên sản phẩm],C172))</f>
        <v/>
      </c>
      <c r="G172" s="17" t="str">
        <f>IF(C172="","",IF(F172=0,0,SUM('Danh Sách Sản Phẩm'!J170)+SUMIFS(M.1[Giá nhập
thực tế],M.1[Lọc ngày BC nhập xuất tồn],0,M.1[Tên sản phẩm],C172)-(SUM('Danh Sách Sản Phẩm'!J170)+SUMIFS(M.1[Giá nhập
thực tế],M.1[Lọc ngày BC nhập xuất tồn],0,M.1[Tên sản phẩm],C172))/(SUM('Danh Sách Sản Phẩm'!I170)+SUMIFS(M.1[Số lượng],M.1[Lọc ngày BC nhập xuất tồn],0,M.1[Tên sản phẩm],C172)+SUMIFS(M.1[SL được tặng/KM],M.1[Lọc ngày BC nhập xuất tồn],0,M.1[Tên sản phẩm],C172))*(SUMIFS(B.2[Số lượng (ĐVT Chuẩn)],B.2[Lọc ngày BC nhập xuất tồn],0,B.2[Tên sản phẩm],C172)+SUMIFS(B.2[SL xuất tặng/KM],B.2[Lọc ngày BC nhập xuất tồn],0,B.2[Tên sản phẩm],C172))))</f>
        <v/>
      </c>
      <c r="H172" s="21" t="str">
        <f>IF(C172="","",SUMIFS(M.1[Số lượng],M.1[Lọc ngày BC nhập xuất tồn],1,M.1[Tên sản phẩm],C172)+SUMIFS(M.1[SL được tặng/KM],M.1[Lọc ngày BC nhập xuất tồn],1,M.1[Tên sản phẩm],C172))</f>
        <v/>
      </c>
      <c r="I172" s="21" t="str">
        <f>IF(C172="","",SUMIFS(M.1[Giá nhập
thực tế],M.1[Lọc ngày BC nhập xuất tồn],1,M.1[Tên sản phẩm],C172))</f>
        <v/>
      </c>
      <c r="J172" s="17" t="str">
        <f>IF(C172="","",SUMIFS(B.2[Số lượng (ĐVT Chuẩn)],B.2[Lọc ngày BC nhập xuất tồn],1,B.2[Tên sản phẩm],C172)+SUMIFS(B.2[SL xuất tặng/KM],B.2[Lọc ngày BC nhập xuất tồn],1,B.2[Tên sản phẩm],C172))</f>
        <v/>
      </c>
      <c r="K172" s="17" t="str">
        <f t="shared" si="18"/>
        <v/>
      </c>
      <c r="L172" s="60" t="str">
        <f t="shared" si="19"/>
        <v/>
      </c>
      <c r="M172" s="21" t="str">
        <f t="shared" si="20"/>
        <v/>
      </c>
      <c r="N172" s="21" t="str">
        <f t="shared" si="21"/>
        <v/>
      </c>
      <c r="O172" s="37" t="str">
        <f>IF(C172="","",SUMIFS(B.2[Doanh thu],B.2[Lọc ngày BC nhập xuất tồn],1,B.2[Tên sản phẩm],C172))</f>
        <v/>
      </c>
      <c r="P172" s="37" t="str">
        <f t="shared" si="22"/>
        <v/>
      </c>
      <c r="Q172" s="2"/>
    </row>
    <row r="173" spans="2:17" ht="27.75" customHeight="1" x14ac:dyDescent="0.2">
      <c r="B173" s="7" t="str">
        <f t="shared" si="17"/>
        <v/>
      </c>
      <c r="C173" s="11" t="str">
        <f>IF('Danh Sách Sản Phẩm'!C171="","",'Danh Sách Sản Phẩm'!C171)</f>
        <v/>
      </c>
      <c r="D173" s="7" t="str">
        <f>IF('Danh Sách Sản Phẩm'!D171="","",'Danh Sách Sản Phẩm'!D171)</f>
        <v/>
      </c>
      <c r="E173" s="7" t="str">
        <f>IF('Danh Sách Sản Phẩm'!E171="","",'Danh Sách Sản Phẩm'!E171)</f>
        <v/>
      </c>
      <c r="F173" s="17" t="str">
        <f>IF(C173="","",SUM('Danh Sách Sản Phẩm'!I171)+SUMIFS(M.1[Số lượng],M.1[Lọc ngày BC nhập xuất tồn],0,M.1[Tên sản phẩm],C173)+SUMIFS(M.1[SL được tặng/KM],M.1[Lọc ngày BC nhập xuất tồn],0,M.1[Tên sản phẩm],C173)-SUMIFS(B.2[Số lượng (ĐVT Chuẩn)],B.2[Lọc ngày BC nhập xuất tồn],0,B.2[Tên sản phẩm],C173)-SUMIFS(B.2[SL xuất tặng/KM],B.2[Lọc ngày BC nhập xuất tồn],0,B.2[Tên sản phẩm],C173))</f>
        <v/>
      </c>
      <c r="G173" s="17" t="str">
        <f>IF(C173="","",IF(F173=0,0,SUM('Danh Sách Sản Phẩm'!J171)+SUMIFS(M.1[Giá nhập
thực tế],M.1[Lọc ngày BC nhập xuất tồn],0,M.1[Tên sản phẩm],C173)-(SUM('Danh Sách Sản Phẩm'!J171)+SUMIFS(M.1[Giá nhập
thực tế],M.1[Lọc ngày BC nhập xuất tồn],0,M.1[Tên sản phẩm],C173))/(SUM('Danh Sách Sản Phẩm'!I171)+SUMIFS(M.1[Số lượng],M.1[Lọc ngày BC nhập xuất tồn],0,M.1[Tên sản phẩm],C173)+SUMIFS(M.1[SL được tặng/KM],M.1[Lọc ngày BC nhập xuất tồn],0,M.1[Tên sản phẩm],C173))*(SUMIFS(B.2[Số lượng (ĐVT Chuẩn)],B.2[Lọc ngày BC nhập xuất tồn],0,B.2[Tên sản phẩm],C173)+SUMIFS(B.2[SL xuất tặng/KM],B.2[Lọc ngày BC nhập xuất tồn],0,B.2[Tên sản phẩm],C173))))</f>
        <v/>
      </c>
      <c r="H173" s="21" t="str">
        <f>IF(C173="","",SUMIFS(M.1[Số lượng],M.1[Lọc ngày BC nhập xuất tồn],1,M.1[Tên sản phẩm],C173)+SUMIFS(M.1[SL được tặng/KM],M.1[Lọc ngày BC nhập xuất tồn],1,M.1[Tên sản phẩm],C173))</f>
        <v/>
      </c>
      <c r="I173" s="21" t="str">
        <f>IF(C173="","",SUMIFS(M.1[Giá nhập
thực tế],M.1[Lọc ngày BC nhập xuất tồn],1,M.1[Tên sản phẩm],C173))</f>
        <v/>
      </c>
      <c r="J173" s="17" t="str">
        <f>IF(C173="","",SUMIFS(B.2[Số lượng (ĐVT Chuẩn)],B.2[Lọc ngày BC nhập xuất tồn],1,B.2[Tên sản phẩm],C173)+SUMIFS(B.2[SL xuất tặng/KM],B.2[Lọc ngày BC nhập xuất tồn],1,B.2[Tên sản phẩm],C173))</f>
        <v/>
      </c>
      <c r="K173" s="17" t="str">
        <f t="shared" si="18"/>
        <v/>
      </c>
      <c r="L173" s="60" t="str">
        <f t="shared" si="19"/>
        <v/>
      </c>
      <c r="M173" s="21" t="str">
        <f t="shared" si="20"/>
        <v/>
      </c>
      <c r="N173" s="21" t="str">
        <f t="shared" si="21"/>
        <v/>
      </c>
      <c r="O173" s="37" t="str">
        <f>IF(C173="","",SUMIFS(B.2[Doanh thu],B.2[Lọc ngày BC nhập xuất tồn],1,B.2[Tên sản phẩm],C173))</f>
        <v/>
      </c>
      <c r="P173" s="37" t="str">
        <f t="shared" si="22"/>
        <v/>
      </c>
      <c r="Q173" s="2"/>
    </row>
    <row r="174" spans="2:17" ht="27.75" customHeight="1" x14ac:dyDescent="0.2">
      <c r="B174" s="7" t="str">
        <f t="shared" si="17"/>
        <v/>
      </c>
      <c r="C174" s="11" t="str">
        <f>IF('Danh Sách Sản Phẩm'!C172="","",'Danh Sách Sản Phẩm'!C172)</f>
        <v/>
      </c>
      <c r="D174" s="7" t="str">
        <f>IF('Danh Sách Sản Phẩm'!D172="","",'Danh Sách Sản Phẩm'!D172)</f>
        <v/>
      </c>
      <c r="E174" s="7" t="str">
        <f>IF('Danh Sách Sản Phẩm'!E172="","",'Danh Sách Sản Phẩm'!E172)</f>
        <v/>
      </c>
      <c r="F174" s="17" t="str">
        <f>IF(C174="","",SUM('Danh Sách Sản Phẩm'!I172)+SUMIFS(M.1[Số lượng],M.1[Lọc ngày BC nhập xuất tồn],0,M.1[Tên sản phẩm],C174)+SUMIFS(M.1[SL được tặng/KM],M.1[Lọc ngày BC nhập xuất tồn],0,M.1[Tên sản phẩm],C174)-SUMIFS(B.2[Số lượng (ĐVT Chuẩn)],B.2[Lọc ngày BC nhập xuất tồn],0,B.2[Tên sản phẩm],C174)-SUMIFS(B.2[SL xuất tặng/KM],B.2[Lọc ngày BC nhập xuất tồn],0,B.2[Tên sản phẩm],C174))</f>
        <v/>
      </c>
      <c r="G174" s="17" t="str">
        <f>IF(C174="","",IF(F174=0,0,SUM('Danh Sách Sản Phẩm'!J172)+SUMIFS(M.1[Giá nhập
thực tế],M.1[Lọc ngày BC nhập xuất tồn],0,M.1[Tên sản phẩm],C174)-(SUM('Danh Sách Sản Phẩm'!J172)+SUMIFS(M.1[Giá nhập
thực tế],M.1[Lọc ngày BC nhập xuất tồn],0,M.1[Tên sản phẩm],C174))/(SUM('Danh Sách Sản Phẩm'!I172)+SUMIFS(M.1[Số lượng],M.1[Lọc ngày BC nhập xuất tồn],0,M.1[Tên sản phẩm],C174)+SUMIFS(M.1[SL được tặng/KM],M.1[Lọc ngày BC nhập xuất tồn],0,M.1[Tên sản phẩm],C174))*(SUMIFS(B.2[Số lượng (ĐVT Chuẩn)],B.2[Lọc ngày BC nhập xuất tồn],0,B.2[Tên sản phẩm],C174)+SUMIFS(B.2[SL xuất tặng/KM],B.2[Lọc ngày BC nhập xuất tồn],0,B.2[Tên sản phẩm],C174))))</f>
        <v/>
      </c>
      <c r="H174" s="21" t="str">
        <f>IF(C174="","",SUMIFS(M.1[Số lượng],M.1[Lọc ngày BC nhập xuất tồn],1,M.1[Tên sản phẩm],C174)+SUMIFS(M.1[SL được tặng/KM],M.1[Lọc ngày BC nhập xuất tồn],1,M.1[Tên sản phẩm],C174))</f>
        <v/>
      </c>
      <c r="I174" s="21" t="str">
        <f>IF(C174="","",SUMIFS(M.1[Giá nhập
thực tế],M.1[Lọc ngày BC nhập xuất tồn],1,M.1[Tên sản phẩm],C174))</f>
        <v/>
      </c>
      <c r="J174" s="17" t="str">
        <f>IF(C174="","",SUMIFS(B.2[Số lượng (ĐVT Chuẩn)],B.2[Lọc ngày BC nhập xuất tồn],1,B.2[Tên sản phẩm],C174)+SUMIFS(B.2[SL xuất tặng/KM],B.2[Lọc ngày BC nhập xuất tồn],1,B.2[Tên sản phẩm],C174))</f>
        <v/>
      </c>
      <c r="K174" s="17" t="str">
        <f t="shared" si="18"/>
        <v/>
      </c>
      <c r="L174" s="60" t="str">
        <f t="shared" si="19"/>
        <v/>
      </c>
      <c r="M174" s="21" t="str">
        <f t="shared" si="20"/>
        <v/>
      </c>
      <c r="N174" s="21" t="str">
        <f t="shared" si="21"/>
        <v/>
      </c>
      <c r="O174" s="37" t="str">
        <f>IF(C174="","",SUMIFS(B.2[Doanh thu],B.2[Lọc ngày BC nhập xuất tồn],1,B.2[Tên sản phẩm],C174))</f>
        <v/>
      </c>
      <c r="P174" s="37" t="str">
        <f t="shared" si="22"/>
        <v/>
      </c>
      <c r="Q174" s="2"/>
    </row>
    <row r="175" spans="2:17" ht="27.75" customHeight="1" x14ac:dyDescent="0.2">
      <c r="B175" s="7" t="str">
        <f t="shared" si="17"/>
        <v/>
      </c>
      <c r="C175" s="11" t="str">
        <f>IF('Danh Sách Sản Phẩm'!C173="","",'Danh Sách Sản Phẩm'!C173)</f>
        <v/>
      </c>
      <c r="D175" s="7" t="str">
        <f>IF('Danh Sách Sản Phẩm'!D173="","",'Danh Sách Sản Phẩm'!D173)</f>
        <v/>
      </c>
      <c r="E175" s="7" t="str">
        <f>IF('Danh Sách Sản Phẩm'!E173="","",'Danh Sách Sản Phẩm'!E173)</f>
        <v/>
      </c>
      <c r="F175" s="17" t="str">
        <f>IF(C175="","",SUM('Danh Sách Sản Phẩm'!I173)+SUMIFS(M.1[Số lượng],M.1[Lọc ngày BC nhập xuất tồn],0,M.1[Tên sản phẩm],C175)+SUMIFS(M.1[SL được tặng/KM],M.1[Lọc ngày BC nhập xuất tồn],0,M.1[Tên sản phẩm],C175)-SUMIFS(B.2[Số lượng (ĐVT Chuẩn)],B.2[Lọc ngày BC nhập xuất tồn],0,B.2[Tên sản phẩm],C175)-SUMIFS(B.2[SL xuất tặng/KM],B.2[Lọc ngày BC nhập xuất tồn],0,B.2[Tên sản phẩm],C175))</f>
        <v/>
      </c>
      <c r="G175" s="17" t="str">
        <f>IF(C175="","",IF(F175=0,0,SUM('Danh Sách Sản Phẩm'!J173)+SUMIFS(M.1[Giá nhập
thực tế],M.1[Lọc ngày BC nhập xuất tồn],0,M.1[Tên sản phẩm],C175)-(SUM('Danh Sách Sản Phẩm'!J173)+SUMIFS(M.1[Giá nhập
thực tế],M.1[Lọc ngày BC nhập xuất tồn],0,M.1[Tên sản phẩm],C175))/(SUM('Danh Sách Sản Phẩm'!I173)+SUMIFS(M.1[Số lượng],M.1[Lọc ngày BC nhập xuất tồn],0,M.1[Tên sản phẩm],C175)+SUMIFS(M.1[SL được tặng/KM],M.1[Lọc ngày BC nhập xuất tồn],0,M.1[Tên sản phẩm],C175))*(SUMIFS(B.2[Số lượng (ĐVT Chuẩn)],B.2[Lọc ngày BC nhập xuất tồn],0,B.2[Tên sản phẩm],C175)+SUMIFS(B.2[SL xuất tặng/KM],B.2[Lọc ngày BC nhập xuất tồn],0,B.2[Tên sản phẩm],C175))))</f>
        <v/>
      </c>
      <c r="H175" s="21" t="str">
        <f>IF(C175="","",SUMIFS(M.1[Số lượng],M.1[Lọc ngày BC nhập xuất tồn],1,M.1[Tên sản phẩm],C175)+SUMIFS(M.1[SL được tặng/KM],M.1[Lọc ngày BC nhập xuất tồn],1,M.1[Tên sản phẩm],C175))</f>
        <v/>
      </c>
      <c r="I175" s="21" t="str">
        <f>IF(C175="","",SUMIFS(M.1[Giá nhập
thực tế],M.1[Lọc ngày BC nhập xuất tồn],1,M.1[Tên sản phẩm],C175))</f>
        <v/>
      </c>
      <c r="J175" s="17" t="str">
        <f>IF(C175="","",SUMIFS(B.2[Số lượng (ĐVT Chuẩn)],B.2[Lọc ngày BC nhập xuất tồn],1,B.2[Tên sản phẩm],C175)+SUMIFS(B.2[SL xuất tặng/KM],B.2[Lọc ngày BC nhập xuất tồn],1,B.2[Tên sản phẩm],C175))</f>
        <v/>
      </c>
      <c r="K175" s="17" t="str">
        <f t="shared" si="18"/>
        <v/>
      </c>
      <c r="L175" s="60" t="str">
        <f t="shared" si="19"/>
        <v/>
      </c>
      <c r="M175" s="21" t="str">
        <f t="shared" si="20"/>
        <v/>
      </c>
      <c r="N175" s="21" t="str">
        <f t="shared" si="21"/>
        <v/>
      </c>
      <c r="O175" s="37" t="str">
        <f>IF(C175="","",SUMIFS(B.2[Doanh thu],B.2[Lọc ngày BC nhập xuất tồn],1,B.2[Tên sản phẩm],C175))</f>
        <v/>
      </c>
      <c r="P175" s="37" t="str">
        <f t="shared" si="22"/>
        <v/>
      </c>
      <c r="Q175" s="2"/>
    </row>
    <row r="176" spans="2:17" ht="27.75" customHeight="1" x14ac:dyDescent="0.2">
      <c r="B176" s="7" t="str">
        <f t="shared" si="17"/>
        <v/>
      </c>
      <c r="C176" s="11" t="str">
        <f>IF('Danh Sách Sản Phẩm'!C174="","",'Danh Sách Sản Phẩm'!C174)</f>
        <v/>
      </c>
      <c r="D176" s="7" t="str">
        <f>IF('Danh Sách Sản Phẩm'!D174="","",'Danh Sách Sản Phẩm'!D174)</f>
        <v/>
      </c>
      <c r="E176" s="7" t="str">
        <f>IF('Danh Sách Sản Phẩm'!E174="","",'Danh Sách Sản Phẩm'!E174)</f>
        <v/>
      </c>
      <c r="F176" s="17" t="str">
        <f>IF(C176="","",SUM('Danh Sách Sản Phẩm'!I174)+SUMIFS(M.1[Số lượng],M.1[Lọc ngày BC nhập xuất tồn],0,M.1[Tên sản phẩm],C176)+SUMIFS(M.1[SL được tặng/KM],M.1[Lọc ngày BC nhập xuất tồn],0,M.1[Tên sản phẩm],C176)-SUMIFS(B.2[Số lượng (ĐVT Chuẩn)],B.2[Lọc ngày BC nhập xuất tồn],0,B.2[Tên sản phẩm],C176)-SUMIFS(B.2[SL xuất tặng/KM],B.2[Lọc ngày BC nhập xuất tồn],0,B.2[Tên sản phẩm],C176))</f>
        <v/>
      </c>
      <c r="G176" s="17" t="str">
        <f>IF(C176="","",IF(F176=0,0,SUM('Danh Sách Sản Phẩm'!J174)+SUMIFS(M.1[Giá nhập
thực tế],M.1[Lọc ngày BC nhập xuất tồn],0,M.1[Tên sản phẩm],C176)-(SUM('Danh Sách Sản Phẩm'!J174)+SUMIFS(M.1[Giá nhập
thực tế],M.1[Lọc ngày BC nhập xuất tồn],0,M.1[Tên sản phẩm],C176))/(SUM('Danh Sách Sản Phẩm'!I174)+SUMIFS(M.1[Số lượng],M.1[Lọc ngày BC nhập xuất tồn],0,M.1[Tên sản phẩm],C176)+SUMIFS(M.1[SL được tặng/KM],M.1[Lọc ngày BC nhập xuất tồn],0,M.1[Tên sản phẩm],C176))*(SUMIFS(B.2[Số lượng (ĐVT Chuẩn)],B.2[Lọc ngày BC nhập xuất tồn],0,B.2[Tên sản phẩm],C176)+SUMIFS(B.2[SL xuất tặng/KM],B.2[Lọc ngày BC nhập xuất tồn],0,B.2[Tên sản phẩm],C176))))</f>
        <v/>
      </c>
      <c r="H176" s="21" t="str">
        <f>IF(C176="","",SUMIFS(M.1[Số lượng],M.1[Lọc ngày BC nhập xuất tồn],1,M.1[Tên sản phẩm],C176)+SUMIFS(M.1[SL được tặng/KM],M.1[Lọc ngày BC nhập xuất tồn],1,M.1[Tên sản phẩm],C176))</f>
        <v/>
      </c>
      <c r="I176" s="21" t="str">
        <f>IF(C176="","",SUMIFS(M.1[Giá nhập
thực tế],M.1[Lọc ngày BC nhập xuất tồn],1,M.1[Tên sản phẩm],C176))</f>
        <v/>
      </c>
      <c r="J176" s="17" t="str">
        <f>IF(C176="","",SUMIFS(B.2[Số lượng (ĐVT Chuẩn)],B.2[Lọc ngày BC nhập xuất tồn],1,B.2[Tên sản phẩm],C176)+SUMIFS(B.2[SL xuất tặng/KM],B.2[Lọc ngày BC nhập xuất tồn],1,B.2[Tên sản phẩm],C176))</f>
        <v/>
      </c>
      <c r="K176" s="17" t="str">
        <f t="shared" si="18"/>
        <v/>
      </c>
      <c r="L176" s="60" t="str">
        <f t="shared" si="19"/>
        <v/>
      </c>
      <c r="M176" s="21" t="str">
        <f t="shared" si="20"/>
        <v/>
      </c>
      <c r="N176" s="21" t="str">
        <f t="shared" si="21"/>
        <v/>
      </c>
      <c r="O176" s="37" t="str">
        <f>IF(C176="","",SUMIFS(B.2[Doanh thu],B.2[Lọc ngày BC nhập xuất tồn],1,B.2[Tên sản phẩm],C176))</f>
        <v/>
      </c>
      <c r="P176" s="37" t="str">
        <f t="shared" si="22"/>
        <v/>
      </c>
      <c r="Q176" s="2"/>
    </row>
    <row r="177" spans="2:17" ht="27.75" customHeight="1" x14ac:dyDescent="0.2">
      <c r="B177" s="7" t="str">
        <f t="shared" si="17"/>
        <v/>
      </c>
      <c r="C177" s="11" t="str">
        <f>IF('Danh Sách Sản Phẩm'!C175="","",'Danh Sách Sản Phẩm'!C175)</f>
        <v/>
      </c>
      <c r="D177" s="7" t="str">
        <f>IF('Danh Sách Sản Phẩm'!D175="","",'Danh Sách Sản Phẩm'!D175)</f>
        <v/>
      </c>
      <c r="E177" s="7" t="str">
        <f>IF('Danh Sách Sản Phẩm'!E175="","",'Danh Sách Sản Phẩm'!E175)</f>
        <v/>
      </c>
      <c r="F177" s="17" t="str">
        <f>IF(C177="","",SUM('Danh Sách Sản Phẩm'!I175)+SUMIFS(M.1[Số lượng],M.1[Lọc ngày BC nhập xuất tồn],0,M.1[Tên sản phẩm],C177)+SUMIFS(M.1[SL được tặng/KM],M.1[Lọc ngày BC nhập xuất tồn],0,M.1[Tên sản phẩm],C177)-SUMIFS(B.2[Số lượng (ĐVT Chuẩn)],B.2[Lọc ngày BC nhập xuất tồn],0,B.2[Tên sản phẩm],C177)-SUMIFS(B.2[SL xuất tặng/KM],B.2[Lọc ngày BC nhập xuất tồn],0,B.2[Tên sản phẩm],C177))</f>
        <v/>
      </c>
      <c r="G177" s="17" t="str">
        <f>IF(C177="","",IF(F177=0,0,SUM('Danh Sách Sản Phẩm'!J175)+SUMIFS(M.1[Giá nhập
thực tế],M.1[Lọc ngày BC nhập xuất tồn],0,M.1[Tên sản phẩm],C177)-(SUM('Danh Sách Sản Phẩm'!J175)+SUMIFS(M.1[Giá nhập
thực tế],M.1[Lọc ngày BC nhập xuất tồn],0,M.1[Tên sản phẩm],C177))/(SUM('Danh Sách Sản Phẩm'!I175)+SUMIFS(M.1[Số lượng],M.1[Lọc ngày BC nhập xuất tồn],0,M.1[Tên sản phẩm],C177)+SUMIFS(M.1[SL được tặng/KM],M.1[Lọc ngày BC nhập xuất tồn],0,M.1[Tên sản phẩm],C177))*(SUMIFS(B.2[Số lượng (ĐVT Chuẩn)],B.2[Lọc ngày BC nhập xuất tồn],0,B.2[Tên sản phẩm],C177)+SUMIFS(B.2[SL xuất tặng/KM],B.2[Lọc ngày BC nhập xuất tồn],0,B.2[Tên sản phẩm],C177))))</f>
        <v/>
      </c>
      <c r="H177" s="21" t="str">
        <f>IF(C177="","",SUMIFS(M.1[Số lượng],M.1[Lọc ngày BC nhập xuất tồn],1,M.1[Tên sản phẩm],C177)+SUMIFS(M.1[SL được tặng/KM],M.1[Lọc ngày BC nhập xuất tồn],1,M.1[Tên sản phẩm],C177))</f>
        <v/>
      </c>
      <c r="I177" s="21" t="str">
        <f>IF(C177="","",SUMIFS(M.1[Giá nhập
thực tế],M.1[Lọc ngày BC nhập xuất tồn],1,M.1[Tên sản phẩm],C177))</f>
        <v/>
      </c>
      <c r="J177" s="17" t="str">
        <f>IF(C177="","",SUMIFS(B.2[Số lượng (ĐVT Chuẩn)],B.2[Lọc ngày BC nhập xuất tồn],1,B.2[Tên sản phẩm],C177)+SUMIFS(B.2[SL xuất tặng/KM],B.2[Lọc ngày BC nhập xuất tồn],1,B.2[Tên sản phẩm],C177))</f>
        <v/>
      </c>
      <c r="K177" s="17" t="str">
        <f t="shared" si="18"/>
        <v/>
      </c>
      <c r="L177" s="60" t="str">
        <f t="shared" si="19"/>
        <v/>
      </c>
      <c r="M177" s="21" t="str">
        <f t="shared" si="20"/>
        <v/>
      </c>
      <c r="N177" s="21" t="str">
        <f t="shared" si="21"/>
        <v/>
      </c>
      <c r="O177" s="37" t="str">
        <f>IF(C177="","",SUMIFS(B.2[Doanh thu],B.2[Lọc ngày BC nhập xuất tồn],1,B.2[Tên sản phẩm],C177))</f>
        <v/>
      </c>
      <c r="P177" s="37" t="str">
        <f t="shared" si="22"/>
        <v/>
      </c>
      <c r="Q177" s="2"/>
    </row>
    <row r="178" spans="2:17" ht="27.75" customHeight="1" x14ac:dyDescent="0.2">
      <c r="B178" s="7" t="str">
        <f t="shared" si="17"/>
        <v/>
      </c>
      <c r="C178" s="11" t="str">
        <f>IF('Danh Sách Sản Phẩm'!C176="","",'Danh Sách Sản Phẩm'!C176)</f>
        <v/>
      </c>
      <c r="D178" s="7" t="str">
        <f>IF('Danh Sách Sản Phẩm'!D176="","",'Danh Sách Sản Phẩm'!D176)</f>
        <v/>
      </c>
      <c r="E178" s="7" t="str">
        <f>IF('Danh Sách Sản Phẩm'!E176="","",'Danh Sách Sản Phẩm'!E176)</f>
        <v/>
      </c>
      <c r="F178" s="17" t="str">
        <f>IF(C178="","",SUM('Danh Sách Sản Phẩm'!I176)+SUMIFS(M.1[Số lượng],M.1[Lọc ngày BC nhập xuất tồn],0,M.1[Tên sản phẩm],C178)+SUMIFS(M.1[SL được tặng/KM],M.1[Lọc ngày BC nhập xuất tồn],0,M.1[Tên sản phẩm],C178)-SUMIFS(B.2[Số lượng (ĐVT Chuẩn)],B.2[Lọc ngày BC nhập xuất tồn],0,B.2[Tên sản phẩm],C178)-SUMIFS(B.2[SL xuất tặng/KM],B.2[Lọc ngày BC nhập xuất tồn],0,B.2[Tên sản phẩm],C178))</f>
        <v/>
      </c>
      <c r="G178" s="17" t="str">
        <f>IF(C178="","",IF(F178=0,0,SUM('Danh Sách Sản Phẩm'!J176)+SUMIFS(M.1[Giá nhập
thực tế],M.1[Lọc ngày BC nhập xuất tồn],0,M.1[Tên sản phẩm],C178)-(SUM('Danh Sách Sản Phẩm'!J176)+SUMIFS(M.1[Giá nhập
thực tế],M.1[Lọc ngày BC nhập xuất tồn],0,M.1[Tên sản phẩm],C178))/(SUM('Danh Sách Sản Phẩm'!I176)+SUMIFS(M.1[Số lượng],M.1[Lọc ngày BC nhập xuất tồn],0,M.1[Tên sản phẩm],C178)+SUMIFS(M.1[SL được tặng/KM],M.1[Lọc ngày BC nhập xuất tồn],0,M.1[Tên sản phẩm],C178))*(SUMIFS(B.2[Số lượng (ĐVT Chuẩn)],B.2[Lọc ngày BC nhập xuất tồn],0,B.2[Tên sản phẩm],C178)+SUMIFS(B.2[SL xuất tặng/KM],B.2[Lọc ngày BC nhập xuất tồn],0,B.2[Tên sản phẩm],C178))))</f>
        <v/>
      </c>
      <c r="H178" s="21" t="str">
        <f>IF(C178="","",SUMIFS(M.1[Số lượng],M.1[Lọc ngày BC nhập xuất tồn],1,M.1[Tên sản phẩm],C178)+SUMIFS(M.1[SL được tặng/KM],M.1[Lọc ngày BC nhập xuất tồn],1,M.1[Tên sản phẩm],C178))</f>
        <v/>
      </c>
      <c r="I178" s="21" t="str">
        <f>IF(C178="","",SUMIFS(M.1[Giá nhập
thực tế],M.1[Lọc ngày BC nhập xuất tồn],1,M.1[Tên sản phẩm],C178))</f>
        <v/>
      </c>
      <c r="J178" s="17" t="str">
        <f>IF(C178="","",SUMIFS(B.2[Số lượng (ĐVT Chuẩn)],B.2[Lọc ngày BC nhập xuất tồn],1,B.2[Tên sản phẩm],C178)+SUMIFS(B.2[SL xuất tặng/KM],B.2[Lọc ngày BC nhập xuất tồn],1,B.2[Tên sản phẩm],C178))</f>
        <v/>
      </c>
      <c r="K178" s="17" t="str">
        <f t="shared" si="18"/>
        <v/>
      </c>
      <c r="L178" s="60" t="str">
        <f t="shared" si="19"/>
        <v/>
      </c>
      <c r="M178" s="21" t="str">
        <f t="shared" si="20"/>
        <v/>
      </c>
      <c r="N178" s="21" t="str">
        <f t="shared" si="21"/>
        <v/>
      </c>
      <c r="O178" s="37" t="str">
        <f>IF(C178="","",SUMIFS(B.2[Doanh thu],B.2[Lọc ngày BC nhập xuất tồn],1,B.2[Tên sản phẩm],C178))</f>
        <v/>
      </c>
      <c r="P178" s="37" t="str">
        <f t="shared" si="22"/>
        <v/>
      </c>
      <c r="Q178" s="2"/>
    </row>
    <row r="179" spans="2:17" ht="27.75" customHeight="1" x14ac:dyDescent="0.2">
      <c r="B179" s="7" t="str">
        <f t="shared" si="17"/>
        <v/>
      </c>
      <c r="C179" s="11" t="str">
        <f>IF('Danh Sách Sản Phẩm'!C177="","",'Danh Sách Sản Phẩm'!C177)</f>
        <v/>
      </c>
      <c r="D179" s="7" t="str">
        <f>IF('Danh Sách Sản Phẩm'!D177="","",'Danh Sách Sản Phẩm'!D177)</f>
        <v/>
      </c>
      <c r="E179" s="7" t="str">
        <f>IF('Danh Sách Sản Phẩm'!E177="","",'Danh Sách Sản Phẩm'!E177)</f>
        <v/>
      </c>
      <c r="F179" s="17" t="str">
        <f>IF(C179="","",SUM('Danh Sách Sản Phẩm'!I177)+SUMIFS(M.1[Số lượng],M.1[Lọc ngày BC nhập xuất tồn],0,M.1[Tên sản phẩm],C179)+SUMIFS(M.1[SL được tặng/KM],M.1[Lọc ngày BC nhập xuất tồn],0,M.1[Tên sản phẩm],C179)-SUMIFS(B.2[Số lượng (ĐVT Chuẩn)],B.2[Lọc ngày BC nhập xuất tồn],0,B.2[Tên sản phẩm],C179)-SUMIFS(B.2[SL xuất tặng/KM],B.2[Lọc ngày BC nhập xuất tồn],0,B.2[Tên sản phẩm],C179))</f>
        <v/>
      </c>
      <c r="G179" s="17" t="str">
        <f>IF(C179="","",IF(F179=0,0,SUM('Danh Sách Sản Phẩm'!J177)+SUMIFS(M.1[Giá nhập
thực tế],M.1[Lọc ngày BC nhập xuất tồn],0,M.1[Tên sản phẩm],C179)-(SUM('Danh Sách Sản Phẩm'!J177)+SUMIFS(M.1[Giá nhập
thực tế],M.1[Lọc ngày BC nhập xuất tồn],0,M.1[Tên sản phẩm],C179))/(SUM('Danh Sách Sản Phẩm'!I177)+SUMIFS(M.1[Số lượng],M.1[Lọc ngày BC nhập xuất tồn],0,M.1[Tên sản phẩm],C179)+SUMIFS(M.1[SL được tặng/KM],M.1[Lọc ngày BC nhập xuất tồn],0,M.1[Tên sản phẩm],C179))*(SUMIFS(B.2[Số lượng (ĐVT Chuẩn)],B.2[Lọc ngày BC nhập xuất tồn],0,B.2[Tên sản phẩm],C179)+SUMIFS(B.2[SL xuất tặng/KM],B.2[Lọc ngày BC nhập xuất tồn],0,B.2[Tên sản phẩm],C179))))</f>
        <v/>
      </c>
      <c r="H179" s="21" t="str">
        <f>IF(C179="","",SUMIFS(M.1[Số lượng],M.1[Lọc ngày BC nhập xuất tồn],1,M.1[Tên sản phẩm],C179)+SUMIFS(M.1[SL được tặng/KM],M.1[Lọc ngày BC nhập xuất tồn],1,M.1[Tên sản phẩm],C179))</f>
        <v/>
      </c>
      <c r="I179" s="21" t="str">
        <f>IF(C179="","",SUMIFS(M.1[Giá nhập
thực tế],M.1[Lọc ngày BC nhập xuất tồn],1,M.1[Tên sản phẩm],C179))</f>
        <v/>
      </c>
      <c r="J179" s="17" t="str">
        <f>IF(C179="","",SUMIFS(B.2[Số lượng (ĐVT Chuẩn)],B.2[Lọc ngày BC nhập xuất tồn],1,B.2[Tên sản phẩm],C179)+SUMIFS(B.2[SL xuất tặng/KM],B.2[Lọc ngày BC nhập xuất tồn],1,B.2[Tên sản phẩm],C179))</f>
        <v/>
      </c>
      <c r="K179" s="17" t="str">
        <f t="shared" si="18"/>
        <v/>
      </c>
      <c r="L179" s="60" t="str">
        <f t="shared" si="19"/>
        <v/>
      </c>
      <c r="M179" s="21" t="str">
        <f t="shared" si="20"/>
        <v/>
      </c>
      <c r="N179" s="21" t="str">
        <f t="shared" si="21"/>
        <v/>
      </c>
      <c r="O179" s="37" t="str">
        <f>IF(C179="","",SUMIFS(B.2[Doanh thu],B.2[Lọc ngày BC nhập xuất tồn],1,B.2[Tên sản phẩm],C179))</f>
        <v/>
      </c>
      <c r="P179" s="37" t="str">
        <f t="shared" si="22"/>
        <v/>
      </c>
      <c r="Q179" s="2"/>
    </row>
    <row r="180" spans="2:17" ht="27.75" customHeight="1" x14ac:dyDescent="0.2">
      <c r="B180" s="7" t="str">
        <f t="shared" si="17"/>
        <v/>
      </c>
      <c r="C180" s="11" t="str">
        <f>IF('Danh Sách Sản Phẩm'!C178="","",'Danh Sách Sản Phẩm'!C178)</f>
        <v/>
      </c>
      <c r="D180" s="7" t="str">
        <f>IF('Danh Sách Sản Phẩm'!D178="","",'Danh Sách Sản Phẩm'!D178)</f>
        <v/>
      </c>
      <c r="E180" s="7" t="str">
        <f>IF('Danh Sách Sản Phẩm'!E178="","",'Danh Sách Sản Phẩm'!E178)</f>
        <v/>
      </c>
      <c r="F180" s="17" t="str">
        <f>IF(C180="","",SUM('Danh Sách Sản Phẩm'!I178)+SUMIFS(M.1[Số lượng],M.1[Lọc ngày BC nhập xuất tồn],0,M.1[Tên sản phẩm],C180)+SUMIFS(M.1[SL được tặng/KM],M.1[Lọc ngày BC nhập xuất tồn],0,M.1[Tên sản phẩm],C180)-SUMIFS(B.2[Số lượng (ĐVT Chuẩn)],B.2[Lọc ngày BC nhập xuất tồn],0,B.2[Tên sản phẩm],C180)-SUMIFS(B.2[SL xuất tặng/KM],B.2[Lọc ngày BC nhập xuất tồn],0,B.2[Tên sản phẩm],C180))</f>
        <v/>
      </c>
      <c r="G180" s="17" t="str">
        <f>IF(C180="","",IF(F180=0,0,SUM('Danh Sách Sản Phẩm'!J178)+SUMIFS(M.1[Giá nhập
thực tế],M.1[Lọc ngày BC nhập xuất tồn],0,M.1[Tên sản phẩm],C180)-(SUM('Danh Sách Sản Phẩm'!J178)+SUMIFS(M.1[Giá nhập
thực tế],M.1[Lọc ngày BC nhập xuất tồn],0,M.1[Tên sản phẩm],C180))/(SUM('Danh Sách Sản Phẩm'!I178)+SUMIFS(M.1[Số lượng],M.1[Lọc ngày BC nhập xuất tồn],0,M.1[Tên sản phẩm],C180)+SUMIFS(M.1[SL được tặng/KM],M.1[Lọc ngày BC nhập xuất tồn],0,M.1[Tên sản phẩm],C180))*(SUMIFS(B.2[Số lượng (ĐVT Chuẩn)],B.2[Lọc ngày BC nhập xuất tồn],0,B.2[Tên sản phẩm],C180)+SUMIFS(B.2[SL xuất tặng/KM],B.2[Lọc ngày BC nhập xuất tồn],0,B.2[Tên sản phẩm],C180))))</f>
        <v/>
      </c>
      <c r="H180" s="21" t="str">
        <f>IF(C180="","",SUMIFS(M.1[Số lượng],M.1[Lọc ngày BC nhập xuất tồn],1,M.1[Tên sản phẩm],C180)+SUMIFS(M.1[SL được tặng/KM],M.1[Lọc ngày BC nhập xuất tồn],1,M.1[Tên sản phẩm],C180))</f>
        <v/>
      </c>
      <c r="I180" s="21" t="str">
        <f>IF(C180="","",SUMIFS(M.1[Giá nhập
thực tế],M.1[Lọc ngày BC nhập xuất tồn],1,M.1[Tên sản phẩm],C180))</f>
        <v/>
      </c>
      <c r="J180" s="17" t="str">
        <f>IF(C180="","",SUMIFS(B.2[Số lượng (ĐVT Chuẩn)],B.2[Lọc ngày BC nhập xuất tồn],1,B.2[Tên sản phẩm],C180)+SUMIFS(B.2[SL xuất tặng/KM],B.2[Lọc ngày BC nhập xuất tồn],1,B.2[Tên sản phẩm],C180))</f>
        <v/>
      </c>
      <c r="K180" s="17" t="str">
        <f t="shared" si="18"/>
        <v/>
      </c>
      <c r="L180" s="60" t="str">
        <f t="shared" si="19"/>
        <v/>
      </c>
      <c r="M180" s="21" t="str">
        <f t="shared" si="20"/>
        <v/>
      </c>
      <c r="N180" s="21" t="str">
        <f t="shared" si="21"/>
        <v/>
      </c>
      <c r="O180" s="37" t="str">
        <f>IF(C180="","",SUMIFS(B.2[Doanh thu],B.2[Lọc ngày BC nhập xuất tồn],1,B.2[Tên sản phẩm],C180))</f>
        <v/>
      </c>
      <c r="P180" s="37" t="str">
        <f t="shared" si="22"/>
        <v/>
      </c>
      <c r="Q180" s="2"/>
    </row>
    <row r="181" spans="2:17" ht="27.75" customHeight="1" x14ac:dyDescent="0.2">
      <c r="B181" s="7" t="str">
        <f t="shared" si="17"/>
        <v/>
      </c>
      <c r="C181" s="11" t="str">
        <f>IF('Danh Sách Sản Phẩm'!C179="","",'Danh Sách Sản Phẩm'!C179)</f>
        <v/>
      </c>
      <c r="D181" s="7" t="str">
        <f>IF('Danh Sách Sản Phẩm'!D179="","",'Danh Sách Sản Phẩm'!D179)</f>
        <v/>
      </c>
      <c r="E181" s="7" t="str">
        <f>IF('Danh Sách Sản Phẩm'!E179="","",'Danh Sách Sản Phẩm'!E179)</f>
        <v/>
      </c>
      <c r="F181" s="17" t="str">
        <f>IF(C181="","",SUM('Danh Sách Sản Phẩm'!I179)+SUMIFS(M.1[Số lượng],M.1[Lọc ngày BC nhập xuất tồn],0,M.1[Tên sản phẩm],C181)+SUMIFS(M.1[SL được tặng/KM],M.1[Lọc ngày BC nhập xuất tồn],0,M.1[Tên sản phẩm],C181)-SUMIFS(B.2[Số lượng (ĐVT Chuẩn)],B.2[Lọc ngày BC nhập xuất tồn],0,B.2[Tên sản phẩm],C181)-SUMIFS(B.2[SL xuất tặng/KM],B.2[Lọc ngày BC nhập xuất tồn],0,B.2[Tên sản phẩm],C181))</f>
        <v/>
      </c>
      <c r="G181" s="17" t="str">
        <f>IF(C181="","",IF(F181=0,0,SUM('Danh Sách Sản Phẩm'!J179)+SUMIFS(M.1[Giá nhập
thực tế],M.1[Lọc ngày BC nhập xuất tồn],0,M.1[Tên sản phẩm],C181)-(SUM('Danh Sách Sản Phẩm'!J179)+SUMIFS(M.1[Giá nhập
thực tế],M.1[Lọc ngày BC nhập xuất tồn],0,M.1[Tên sản phẩm],C181))/(SUM('Danh Sách Sản Phẩm'!I179)+SUMIFS(M.1[Số lượng],M.1[Lọc ngày BC nhập xuất tồn],0,M.1[Tên sản phẩm],C181)+SUMIFS(M.1[SL được tặng/KM],M.1[Lọc ngày BC nhập xuất tồn],0,M.1[Tên sản phẩm],C181))*(SUMIFS(B.2[Số lượng (ĐVT Chuẩn)],B.2[Lọc ngày BC nhập xuất tồn],0,B.2[Tên sản phẩm],C181)+SUMIFS(B.2[SL xuất tặng/KM],B.2[Lọc ngày BC nhập xuất tồn],0,B.2[Tên sản phẩm],C181))))</f>
        <v/>
      </c>
      <c r="H181" s="21" t="str">
        <f>IF(C181="","",SUMIFS(M.1[Số lượng],M.1[Lọc ngày BC nhập xuất tồn],1,M.1[Tên sản phẩm],C181)+SUMIFS(M.1[SL được tặng/KM],M.1[Lọc ngày BC nhập xuất tồn],1,M.1[Tên sản phẩm],C181))</f>
        <v/>
      </c>
      <c r="I181" s="21" t="str">
        <f>IF(C181="","",SUMIFS(M.1[Giá nhập
thực tế],M.1[Lọc ngày BC nhập xuất tồn],1,M.1[Tên sản phẩm],C181))</f>
        <v/>
      </c>
      <c r="J181" s="17" t="str">
        <f>IF(C181="","",SUMIFS(B.2[Số lượng (ĐVT Chuẩn)],B.2[Lọc ngày BC nhập xuất tồn],1,B.2[Tên sản phẩm],C181)+SUMIFS(B.2[SL xuất tặng/KM],B.2[Lọc ngày BC nhập xuất tồn],1,B.2[Tên sản phẩm],C181))</f>
        <v/>
      </c>
      <c r="K181" s="17" t="str">
        <f t="shared" si="18"/>
        <v/>
      </c>
      <c r="L181" s="60" t="str">
        <f t="shared" si="19"/>
        <v/>
      </c>
      <c r="M181" s="21" t="str">
        <f t="shared" si="20"/>
        <v/>
      </c>
      <c r="N181" s="21" t="str">
        <f t="shared" si="21"/>
        <v/>
      </c>
      <c r="O181" s="37" t="str">
        <f>IF(C181="","",SUMIFS(B.2[Doanh thu],B.2[Lọc ngày BC nhập xuất tồn],1,B.2[Tên sản phẩm],C181))</f>
        <v/>
      </c>
      <c r="P181" s="37" t="str">
        <f t="shared" si="22"/>
        <v/>
      </c>
      <c r="Q181" s="2"/>
    </row>
    <row r="182" spans="2:17" ht="27.75" customHeight="1" x14ac:dyDescent="0.2">
      <c r="B182" s="7" t="str">
        <f t="shared" si="17"/>
        <v/>
      </c>
      <c r="C182" s="11" t="str">
        <f>IF('Danh Sách Sản Phẩm'!C180="","",'Danh Sách Sản Phẩm'!C180)</f>
        <v/>
      </c>
      <c r="D182" s="7" t="str">
        <f>IF('Danh Sách Sản Phẩm'!D180="","",'Danh Sách Sản Phẩm'!D180)</f>
        <v/>
      </c>
      <c r="E182" s="7" t="str">
        <f>IF('Danh Sách Sản Phẩm'!E180="","",'Danh Sách Sản Phẩm'!E180)</f>
        <v/>
      </c>
      <c r="F182" s="17" t="str">
        <f>IF(C182="","",SUM('Danh Sách Sản Phẩm'!I180)+SUMIFS(M.1[Số lượng],M.1[Lọc ngày BC nhập xuất tồn],0,M.1[Tên sản phẩm],C182)+SUMIFS(M.1[SL được tặng/KM],M.1[Lọc ngày BC nhập xuất tồn],0,M.1[Tên sản phẩm],C182)-SUMIFS(B.2[Số lượng (ĐVT Chuẩn)],B.2[Lọc ngày BC nhập xuất tồn],0,B.2[Tên sản phẩm],C182)-SUMIFS(B.2[SL xuất tặng/KM],B.2[Lọc ngày BC nhập xuất tồn],0,B.2[Tên sản phẩm],C182))</f>
        <v/>
      </c>
      <c r="G182" s="17" t="str">
        <f>IF(C182="","",IF(F182=0,0,SUM('Danh Sách Sản Phẩm'!J180)+SUMIFS(M.1[Giá nhập
thực tế],M.1[Lọc ngày BC nhập xuất tồn],0,M.1[Tên sản phẩm],C182)-(SUM('Danh Sách Sản Phẩm'!J180)+SUMIFS(M.1[Giá nhập
thực tế],M.1[Lọc ngày BC nhập xuất tồn],0,M.1[Tên sản phẩm],C182))/(SUM('Danh Sách Sản Phẩm'!I180)+SUMIFS(M.1[Số lượng],M.1[Lọc ngày BC nhập xuất tồn],0,M.1[Tên sản phẩm],C182)+SUMIFS(M.1[SL được tặng/KM],M.1[Lọc ngày BC nhập xuất tồn],0,M.1[Tên sản phẩm],C182))*(SUMIFS(B.2[Số lượng (ĐVT Chuẩn)],B.2[Lọc ngày BC nhập xuất tồn],0,B.2[Tên sản phẩm],C182)+SUMIFS(B.2[SL xuất tặng/KM],B.2[Lọc ngày BC nhập xuất tồn],0,B.2[Tên sản phẩm],C182))))</f>
        <v/>
      </c>
      <c r="H182" s="21" t="str">
        <f>IF(C182="","",SUMIFS(M.1[Số lượng],M.1[Lọc ngày BC nhập xuất tồn],1,M.1[Tên sản phẩm],C182)+SUMIFS(M.1[SL được tặng/KM],M.1[Lọc ngày BC nhập xuất tồn],1,M.1[Tên sản phẩm],C182))</f>
        <v/>
      </c>
      <c r="I182" s="21" t="str">
        <f>IF(C182="","",SUMIFS(M.1[Giá nhập
thực tế],M.1[Lọc ngày BC nhập xuất tồn],1,M.1[Tên sản phẩm],C182))</f>
        <v/>
      </c>
      <c r="J182" s="17" t="str">
        <f>IF(C182="","",SUMIFS(B.2[Số lượng (ĐVT Chuẩn)],B.2[Lọc ngày BC nhập xuất tồn],1,B.2[Tên sản phẩm],C182)+SUMIFS(B.2[SL xuất tặng/KM],B.2[Lọc ngày BC nhập xuất tồn],1,B.2[Tên sản phẩm],C182))</f>
        <v/>
      </c>
      <c r="K182" s="17" t="str">
        <f t="shared" si="18"/>
        <v/>
      </c>
      <c r="L182" s="60" t="str">
        <f t="shared" si="19"/>
        <v/>
      </c>
      <c r="M182" s="21" t="str">
        <f t="shared" si="20"/>
        <v/>
      </c>
      <c r="N182" s="21" t="str">
        <f t="shared" si="21"/>
        <v/>
      </c>
      <c r="O182" s="37" t="str">
        <f>IF(C182="","",SUMIFS(B.2[Doanh thu],B.2[Lọc ngày BC nhập xuất tồn],1,B.2[Tên sản phẩm],C182))</f>
        <v/>
      </c>
      <c r="P182" s="37" t="str">
        <f t="shared" si="22"/>
        <v/>
      </c>
      <c r="Q182" s="2"/>
    </row>
    <row r="183" spans="2:17" ht="27.75" customHeight="1" x14ac:dyDescent="0.2">
      <c r="B183" s="7" t="str">
        <f t="shared" si="17"/>
        <v/>
      </c>
      <c r="C183" s="11" t="str">
        <f>IF('Danh Sách Sản Phẩm'!C181="","",'Danh Sách Sản Phẩm'!C181)</f>
        <v/>
      </c>
      <c r="D183" s="7" t="str">
        <f>IF('Danh Sách Sản Phẩm'!D181="","",'Danh Sách Sản Phẩm'!D181)</f>
        <v/>
      </c>
      <c r="E183" s="7" t="str">
        <f>IF('Danh Sách Sản Phẩm'!E181="","",'Danh Sách Sản Phẩm'!E181)</f>
        <v/>
      </c>
      <c r="F183" s="17" t="str">
        <f>IF(C183="","",SUM('Danh Sách Sản Phẩm'!I181)+SUMIFS(M.1[Số lượng],M.1[Lọc ngày BC nhập xuất tồn],0,M.1[Tên sản phẩm],C183)+SUMIFS(M.1[SL được tặng/KM],M.1[Lọc ngày BC nhập xuất tồn],0,M.1[Tên sản phẩm],C183)-SUMIFS(B.2[Số lượng (ĐVT Chuẩn)],B.2[Lọc ngày BC nhập xuất tồn],0,B.2[Tên sản phẩm],C183)-SUMIFS(B.2[SL xuất tặng/KM],B.2[Lọc ngày BC nhập xuất tồn],0,B.2[Tên sản phẩm],C183))</f>
        <v/>
      </c>
      <c r="G183" s="17" t="str">
        <f>IF(C183="","",IF(F183=0,0,SUM('Danh Sách Sản Phẩm'!J181)+SUMIFS(M.1[Giá nhập
thực tế],M.1[Lọc ngày BC nhập xuất tồn],0,M.1[Tên sản phẩm],C183)-(SUM('Danh Sách Sản Phẩm'!J181)+SUMIFS(M.1[Giá nhập
thực tế],M.1[Lọc ngày BC nhập xuất tồn],0,M.1[Tên sản phẩm],C183))/(SUM('Danh Sách Sản Phẩm'!I181)+SUMIFS(M.1[Số lượng],M.1[Lọc ngày BC nhập xuất tồn],0,M.1[Tên sản phẩm],C183)+SUMIFS(M.1[SL được tặng/KM],M.1[Lọc ngày BC nhập xuất tồn],0,M.1[Tên sản phẩm],C183))*(SUMIFS(B.2[Số lượng (ĐVT Chuẩn)],B.2[Lọc ngày BC nhập xuất tồn],0,B.2[Tên sản phẩm],C183)+SUMIFS(B.2[SL xuất tặng/KM],B.2[Lọc ngày BC nhập xuất tồn],0,B.2[Tên sản phẩm],C183))))</f>
        <v/>
      </c>
      <c r="H183" s="21" t="str">
        <f>IF(C183="","",SUMIFS(M.1[Số lượng],M.1[Lọc ngày BC nhập xuất tồn],1,M.1[Tên sản phẩm],C183)+SUMIFS(M.1[SL được tặng/KM],M.1[Lọc ngày BC nhập xuất tồn],1,M.1[Tên sản phẩm],C183))</f>
        <v/>
      </c>
      <c r="I183" s="21" t="str">
        <f>IF(C183="","",SUMIFS(M.1[Giá nhập
thực tế],M.1[Lọc ngày BC nhập xuất tồn],1,M.1[Tên sản phẩm],C183))</f>
        <v/>
      </c>
      <c r="J183" s="17" t="str">
        <f>IF(C183="","",SUMIFS(B.2[Số lượng (ĐVT Chuẩn)],B.2[Lọc ngày BC nhập xuất tồn],1,B.2[Tên sản phẩm],C183)+SUMIFS(B.2[SL xuất tặng/KM],B.2[Lọc ngày BC nhập xuất tồn],1,B.2[Tên sản phẩm],C183))</f>
        <v/>
      </c>
      <c r="K183" s="17" t="str">
        <f t="shared" si="18"/>
        <v/>
      </c>
      <c r="L183" s="60" t="str">
        <f t="shared" si="19"/>
        <v/>
      </c>
      <c r="M183" s="21" t="str">
        <f t="shared" si="20"/>
        <v/>
      </c>
      <c r="N183" s="21" t="str">
        <f t="shared" si="21"/>
        <v/>
      </c>
      <c r="O183" s="37" t="str">
        <f>IF(C183="","",SUMIFS(B.2[Doanh thu],B.2[Lọc ngày BC nhập xuất tồn],1,B.2[Tên sản phẩm],C183))</f>
        <v/>
      </c>
      <c r="P183" s="37" t="str">
        <f t="shared" si="22"/>
        <v/>
      </c>
      <c r="Q183" s="2"/>
    </row>
    <row r="184" spans="2:17" ht="27.75" customHeight="1" x14ac:dyDescent="0.2">
      <c r="B184" s="7" t="str">
        <f t="shared" si="17"/>
        <v/>
      </c>
      <c r="C184" s="11" t="str">
        <f>IF('Danh Sách Sản Phẩm'!C182="","",'Danh Sách Sản Phẩm'!C182)</f>
        <v/>
      </c>
      <c r="D184" s="7" t="str">
        <f>IF('Danh Sách Sản Phẩm'!D182="","",'Danh Sách Sản Phẩm'!D182)</f>
        <v/>
      </c>
      <c r="E184" s="7" t="str">
        <f>IF('Danh Sách Sản Phẩm'!E182="","",'Danh Sách Sản Phẩm'!E182)</f>
        <v/>
      </c>
      <c r="F184" s="17" t="str">
        <f>IF(C184="","",SUM('Danh Sách Sản Phẩm'!I182)+SUMIFS(M.1[Số lượng],M.1[Lọc ngày BC nhập xuất tồn],0,M.1[Tên sản phẩm],C184)+SUMIFS(M.1[SL được tặng/KM],M.1[Lọc ngày BC nhập xuất tồn],0,M.1[Tên sản phẩm],C184)-SUMIFS(B.2[Số lượng (ĐVT Chuẩn)],B.2[Lọc ngày BC nhập xuất tồn],0,B.2[Tên sản phẩm],C184)-SUMIFS(B.2[SL xuất tặng/KM],B.2[Lọc ngày BC nhập xuất tồn],0,B.2[Tên sản phẩm],C184))</f>
        <v/>
      </c>
      <c r="G184" s="17" t="str">
        <f>IF(C184="","",IF(F184=0,0,SUM('Danh Sách Sản Phẩm'!J182)+SUMIFS(M.1[Giá nhập
thực tế],M.1[Lọc ngày BC nhập xuất tồn],0,M.1[Tên sản phẩm],C184)-(SUM('Danh Sách Sản Phẩm'!J182)+SUMIFS(M.1[Giá nhập
thực tế],M.1[Lọc ngày BC nhập xuất tồn],0,M.1[Tên sản phẩm],C184))/(SUM('Danh Sách Sản Phẩm'!I182)+SUMIFS(M.1[Số lượng],M.1[Lọc ngày BC nhập xuất tồn],0,M.1[Tên sản phẩm],C184)+SUMIFS(M.1[SL được tặng/KM],M.1[Lọc ngày BC nhập xuất tồn],0,M.1[Tên sản phẩm],C184))*(SUMIFS(B.2[Số lượng (ĐVT Chuẩn)],B.2[Lọc ngày BC nhập xuất tồn],0,B.2[Tên sản phẩm],C184)+SUMIFS(B.2[SL xuất tặng/KM],B.2[Lọc ngày BC nhập xuất tồn],0,B.2[Tên sản phẩm],C184))))</f>
        <v/>
      </c>
      <c r="H184" s="21" t="str">
        <f>IF(C184="","",SUMIFS(M.1[Số lượng],M.1[Lọc ngày BC nhập xuất tồn],1,M.1[Tên sản phẩm],C184)+SUMIFS(M.1[SL được tặng/KM],M.1[Lọc ngày BC nhập xuất tồn],1,M.1[Tên sản phẩm],C184))</f>
        <v/>
      </c>
      <c r="I184" s="21" t="str">
        <f>IF(C184="","",SUMIFS(M.1[Giá nhập
thực tế],M.1[Lọc ngày BC nhập xuất tồn],1,M.1[Tên sản phẩm],C184))</f>
        <v/>
      </c>
      <c r="J184" s="17" t="str">
        <f>IF(C184="","",SUMIFS(B.2[Số lượng (ĐVT Chuẩn)],B.2[Lọc ngày BC nhập xuất tồn],1,B.2[Tên sản phẩm],C184)+SUMIFS(B.2[SL xuất tặng/KM],B.2[Lọc ngày BC nhập xuất tồn],1,B.2[Tên sản phẩm],C184))</f>
        <v/>
      </c>
      <c r="K184" s="17" t="str">
        <f t="shared" si="18"/>
        <v/>
      </c>
      <c r="L184" s="60" t="str">
        <f t="shared" si="19"/>
        <v/>
      </c>
      <c r="M184" s="21" t="str">
        <f t="shared" si="20"/>
        <v/>
      </c>
      <c r="N184" s="21" t="str">
        <f t="shared" si="21"/>
        <v/>
      </c>
      <c r="O184" s="37" t="str">
        <f>IF(C184="","",SUMIFS(B.2[Doanh thu],B.2[Lọc ngày BC nhập xuất tồn],1,B.2[Tên sản phẩm],C184))</f>
        <v/>
      </c>
      <c r="P184" s="37" t="str">
        <f t="shared" si="22"/>
        <v/>
      </c>
      <c r="Q184" s="2"/>
    </row>
    <row r="185" spans="2:17" ht="27.75" customHeight="1" x14ac:dyDescent="0.2">
      <c r="B185" s="7" t="str">
        <f t="shared" si="17"/>
        <v/>
      </c>
      <c r="C185" s="11" t="str">
        <f>IF('Danh Sách Sản Phẩm'!C183="","",'Danh Sách Sản Phẩm'!C183)</f>
        <v/>
      </c>
      <c r="D185" s="7" t="str">
        <f>IF('Danh Sách Sản Phẩm'!D183="","",'Danh Sách Sản Phẩm'!D183)</f>
        <v/>
      </c>
      <c r="E185" s="7" t="str">
        <f>IF('Danh Sách Sản Phẩm'!E183="","",'Danh Sách Sản Phẩm'!E183)</f>
        <v/>
      </c>
      <c r="F185" s="17" t="str">
        <f>IF(C185="","",SUM('Danh Sách Sản Phẩm'!I183)+SUMIFS(M.1[Số lượng],M.1[Lọc ngày BC nhập xuất tồn],0,M.1[Tên sản phẩm],C185)+SUMIFS(M.1[SL được tặng/KM],M.1[Lọc ngày BC nhập xuất tồn],0,M.1[Tên sản phẩm],C185)-SUMIFS(B.2[Số lượng (ĐVT Chuẩn)],B.2[Lọc ngày BC nhập xuất tồn],0,B.2[Tên sản phẩm],C185)-SUMIFS(B.2[SL xuất tặng/KM],B.2[Lọc ngày BC nhập xuất tồn],0,B.2[Tên sản phẩm],C185))</f>
        <v/>
      </c>
      <c r="G185" s="17" t="str">
        <f>IF(C185="","",IF(F185=0,0,SUM('Danh Sách Sản Phẩm'!J183)+SUMIFS(M.1[Giá nhập
thực tế],M.1[Lọc ngày BC nhập xuất tồn],0,M.1[Tên sản phẩm],C185)-(SUM('Danh Sách Sản Phẩm'!J183)+SUMIFS(M.1[Giá nhập
thực tế],M.1[Lọc ngày BC nhập xuất tồn],0,M.1[Tên sản phẩm],C185))/(SUM('Danh Sách Sản Phẩm'!I183)+SUMIFS(M.1[Số lượng],M.1[Lọc ngày BC nhập xuất tồn],0,M.1[Tên sản phẩm],C185)+SUMIFS(M.1[SL được tặng/KM],M.1[Lọc ngày BC nhập xuất tồn],0,M.1[Tên sản phẩm],C185))*(SUMIFS(B.2[Số lượng (ĐVT Chuẩn)],B.2[Lọc ngày BC nhập xuất tồn],0,B.2[Tên sản phẩm],C185)+SUMIFS(B.2[SL xuất tặng/KM],B.2[Lọc ngày BC nhập xuất tồn],0,B.2[Tên sản phẩm],C185))))</f>
        <v/>
      </c>
      <c r="H185" s="21" t="str">
        <f>IF(C185="","",SUMIFS(M.1[Số lượng],M.1[Lọc ngày BC nhập xuất tồn],1,M.1[Tên sản phẩm],C185)+SUMIFS(M.1[SL được tặng/KM],M.1[Lọc ngày BC nhập xuất tồn],1,M.1[Tên sản phẩm],C185))</f>
        <v/>
      </c>
      <c r="I185" s="21" t="str">
        <f>IF(C185="","",SUMIFS(M.1[Giá nhập
thực tế],M.1[Lọc ngày BC nhập xuất tồn],1,M.1[Tên sản phẩm],C185))</f>
        <v/>
      </c>
      <c r="J185" s="17" t="str">
        <f>IF(C185="","",SUMIFS(B.2[Số lượng (ĐVT Chuẩn)],B.2[Lọc ngày BC nhập xuất tồn],1,B.2[Tên sản phẩm],C185)+SUMIFS(B.2[SL xuất tặng/KM],B.2[Lọc ngày BC nhập xuất tồn],1,B.2[Tên sản phẩm],C185))</f>
        <v/>
      </c>
      <c r="K185" s="17" t="str">
        <f t="shared" si="18"/>
        <v/>
      </c>
      <c r="L185" s="60" t="str">
        <f t="shared" si="19"/>
        <v/>
      </c>
      <c r="M185" s="21" t="str">
        <f t="shared" si="20"/>
        <v/>
      </c>
      <c r="N185" s="21" t="str">
        <f t="shared" si="21"/>
        <v/>
      </c>
      <c r="O185" s="37" t="str">
        <f>IF(C185="","",SUMIFS(B.2[Doanh thu],B.2[Lọc ngày BC nhập xuất tồn],1,B.2[Tên sản phẩm],C185))</f>
        <v/>
      </c>
      <c r="P185" s="37" t="str">
        <f t="shared" si="22"/>
        <v/>
      </c>
      <c r="Q185" s="2"/>
    </row>
    <row r="186" spans="2:17" ht="27.75" customHeight="1" x14ac:dyDescent="0.2">
      <c r="B186" s="7" t="str">
        <f t="shared" si="17"/>
        <v/>
      </c>
      <c r="C186" s="11" t="str">
        <f>IF('Danh Sách Sản Phẩm'!C184="","",'Danh Sách Sản Phẩm'!C184)</f>
        <v/>
      </c>
      <c r="D186" s="7" t="str">
        <f>IF('Danh Sách Sản Phẩm'!D184="","",'Danh Sách Sản Phẩm'!D184)</f>
        <v/>
      </c>
      <c r="E186" s="7" t="str">
        <f>IF('Danh Sách Sản Phẩm'!E184="","",'Danh Sách Sản Phẩm'!E184)</f>
        <v/>
      </c>
      <c r="F186" s="17" t="str">
        <f>IF(C186="","",SUM('Danh Sách Sản Phẩm'!I184)+SUMIFS(M.1[Số lượng],M.1[Lọc ngày BC nhập xuất tồn],0,M.1[Tên sản phẩm],C186)+SUMIFS(M.1[SL được tặng/KM],M.1[Lọc ngày BC nhập xuất tồn],0,M.1[Tên sản phẩm],C186)-SUMIFS(B.2[Số lượng (ĐVT Chuẩn)],B.2[Lọc ngày BC nhập xuất tồn],0,B.2[Tên sản phẩm],C186)-SUMIFS(B.2[SL xuất tặng/KM],B.2[Lọc ngày BC nhập xuất tồn],0,B.2[Tên sản phẩm],C186))</f>
        <v/>
      </c>
      <c r="G186" s="17" t="str">
        <f>IF(C186="","",IF(F186=0,0,SUM('Danh Sách Sản Phẩm'!J184)+SUMIFS(M.1[Giá nhập
thực tế],M.1[Lọc ngày BC nhập xuất tồn],0,M.1[Tên sản phẩm],C186)-(SUM('Danh Sách Sản Phẩm'!J184)+SUMIFS(M.1[Giá nhập
thực tế],M.1[Lọc ngày BC nhập xuất tồn],0,M.1[Tên sản phẩm],C186))/(SUM('Danh Sách Sản Phẩm'!I184)+SUMIFS(M.1[Số lượng],M.1[Lọc ngày BC nhập xuất tồn],0,M.1[Tên sản phẩm],C186)+SUMIFS(M.1[SL được tặng/KM],M.1[Lọc ngày BC nhập xuất tồn],0,M.1[Tên sản phẩm],C186))*(SUMIFS(B.2[Số lượng (ĐVT Chuẩn)],B.2[Lọc ngày BC nhập xuất tồn],0,B.2[Tên sản phẩm],C186)+SUMIFS(B.2[SL xuất tặng/KM],B.2[Lọc ngày BC nhập xuất tồn],0,B.2[Tên sản phẩm],C186))))</f>
        <v/>
      </c>
      <c r="H186" s="21" t="str">
        <f>IF(C186="","",SUMIFS(M.1[Số lượng],M.1[Lọc ngày BC nhập xuất tồn],1,M.1[Tên sản phẩm],C186)+SUMIFS(M.1[SL được tặng/KM],M.1[Lọc ngày BC nhập xuất tồn],1,M.1[Tên sản phẩm],C186))</f>
        <v/>
      </c>
      <c r="I186" s="21" t="str">
        <f>IF(C186="","",SUMIFS(M.1[Giá nhập
thực tế],M.1[Lọc ngày BC nhập xuất tồn],1,M.1[Tên sản phẩm],C186))</f>
        <v/>
      </c>
      <c r="J186" s="17" t="str">
        <f>IF(C186="","",SUMIFS(B.2[Số lượng (ĐVT Chuẩn)],B.2[Lọc ngày BC nhập xuất tồn],1,B.2[Tên sản phẩm],C186)+SUMIFS(B.2[SL xuất tặng/KM],B.2[Lọc ngày BC nhập xuất tồn],1,B.2[Tên sản phẩm],C186))</f>
        <v/>
      </c>
      <c r="K186" s="17" t="str">
        <f t="shared" si="18"/>
        <v/>
      </c>
      <c r="L186" s="60" t="str">
        <f t="shared" si="19"/>
        <v/>
      </c>
      <c r="M186" s="21" t="str">
        <f t="shared" si="20"/>
        <v/>
      </c>
      <c r="N186" s="21" t="str">
        <f t="shared" si="21"/>
        <v/>
      </c>
      <c r="O186" s="37" t="str">
        <f>IF(C186="","",SUMIFS(B.2[Doanh thu],B.2[Lọc ngày BC nhập xuất tồn],1,B.2[Tên sản phẩm],C186))</f>
        <v/>
      </c>
      <c r="P186" s="37" t="str">
        <f t="shared" si="22"/>
        <v/>
      </c>
      <c r="Q186" s="2"/>
    </row>
    <row r="187" spans="2:17" ht="27.75" customHeight="1" x14ac:dyDescent="0.2">
      <c r="B187" s="7" t="str">
        <f t="shared" si="17"/>
        <v/>
      </c>
      <c r="C187" s="11" t="str">
        <f>IF('Danh Sách Sản Phẩm'!C185="","",'Danh Sách Sản Phẩm'!C185)</f>
        <v/>
      </c>
      <c r="D187" s="7" t="str">
        <f>IF('Danh Sách Sản Phẩm'!D185="","",'Danh Sách Sản Phẩm'!D185)</f>
        <v/>
      </c>
      <c r="E187" s="7" t="str">
        <f>IF('Danh Sách Sản Phẩm'!E185="","",'Danh Sách Sản Phẩm'!E185)</f>
        <v/>
      </c>
      <c r="F187" s="17" t="str">
        <f>IF(C187="","",SUM('Danh Sách Sản Phẩm'!I185)+SUMIFS(M.1[Số lượng],M.1[Lọc ngày BC nhập xuất tồn],0,M.1[Tên sản phẩm],C187)+SUMIFS(M.1[SL được tặng/KM],M.1[Lọc ngày BC nhập xuất tồn],0,M.1[Tên sản phẩm],C187)-SUMIFS(B.2[Số lượng (ĐVT Chuẩn)],B.2[Lọc ngày BC nhập xuất tồn],0,B.2[Tên sản phẩm],C187)-SUMIFS(B.2[SL xuất tặng/KM],B.2[Lọc ngày BC nhập xuất tồn],0,B.2[Tên sản phẩm],C187))</f>
        <v/>
      </c>
      <c r="G187" s="17" t="str">
        <f>IF(C187="","",IF(F187=0,0,SUM('Danh Sách Sản Phẩm'!J185)+SUMIFS(M.1[Giá nhập
thực tế],M.1[Lọc ngày BC nhập xuất tồn],0,M.1[Tên sản phẩm],C187)-(SUM('Danh Sách Sản Phẩm'!J185)+SUMIFS(M.1[Giá nhập
thực tế],M.1[Lọc ngày BC nhập xuất tồn],0,M.1[Tên sản phẩm],C187))/(SUM('Danh Sách Sản Phẩm'!I185)+SUMIFS(M.1[Số lượng],M.1[Lọc ngày BC nhập xuất tồn],0,M.1[Tên sản phẩm],C187)+SUMIFS(M.1[SL được tặng/KM],M.1[Lọc ngày BC nhập xuất tồn],0,M.1[Tên sản phẩm],C187))*(SUMIFS(B.2[Số lượng (ĐVT Chuẩn)],B.2[Lọc ngày BC nhập xuất tồn],0,B.2[Tên sản phẩm],C187)+SUMIFS(B.2[SL xuất tặng/KM],B.2[Lọc ngày BC nhập xuất tồn],0,B.2[Tên sản phẩm],C187))))</f>
        <v/>
      </c>
      <c r="H187" s="21" t="str">
        <f>IF(C187="","",SUMIFS(M.1[Số lượng],M.1[Lọc ngày BC nhập xuất tồn],1,M.1[Tên sản phẩm],C187)+SUMIFS(M.1[SL được tặng/KM],M.1[Lọc ngày BC nhập xuất tồn],1,M.1[Tên sản phẩm],C187))</f>
        <v/>
      </c>
      <c r="I187" s="21" t="str">
        <f>IF(C187="","",SUMIFS(M.1[Giá nhập
thực tế],M.1[Lọc ngày BC nhập xuất tồn],1,M.1[Tên sản phẩm],C187))</f>
        <v/>
      </c>
      <c r="J187" s="17" t="str">
        <f>IF(C187="","",SUMIFS(B.2[Số lượng (ĐVT Chuẩn)],B.2[Lọc ngày BC nhập xuất tồn],1,B.2[Tên sản phẩm],C187)+SUMIFS(B.2[SL xuất tặng/KM],B.2[Lọc ngày BC nhập xuất tồn],1,B.2[Tên sản phẩm],C187))</f>
        <v/>
      </c>
      <c r="K187" s="17" t="str">
        <f t="shared" si="18"/>
        <v/>
      </c>
      <c r="L187" s="60" t="str">
        <f t="shared" si="19"/>
        <v/>
      </c>
      <c r="M187" s="21" t="str">
        <f t="shared" si="20"/>
        <v/>
      </c>
      <c r="N187" s="21" t="str">
        <f t="shared" si="21"/>
        <v/>
      </c>
      <c r="O187" s="37" t="str">
        <f>IF(C187="","",SUMIFS(B.2[Doanh thu],B.2[Lọc ngày BC nhập xuất tồn],1,B.2[Tên sản phẩm],C187))</f>
        <v/>
      </c>
      <c r="P187" s="37" t="str">
        <f t="shared" si="22"/>
        <v/>
      </c>
      <c r="Q187" s="2"/>
    </row>
    <row r="188" spans="2:17" ht="27.75" customHeight="1" x14ac:dyDescent="0.2">
      <c r="B188" s="7" t="str">
        <f t="shared" si="17"/>
        <v/>
      </c>
      <c r="C188" s="11" t="str">
        <f>IF('Danh Sách Sản Phẩm'!C186="","",'Danh Sách Sản Phẩm'!C186)</f>
        <v/>
      </c>
      <c r="D188" s="7" t="str">
        <f>IF('Danh Sách Sản Phẩm'!D186="","",'Danh Sách Sản Phẩm'!D186)</f>
        <v/>
      </c>
      <c r="E188" s="7" t="str">
        <f>IF('Danh Sách Sản Phẩm'!E186="","",'Danh Sách Sản Phẩm'!E186)</f>
        <v/>
      </c>
      <c r="F188" s="17" t="str">
        <f>IF(C188="","",SUM('Danh Sách Sản Phẩm'!I186)+SUMIFS(M.1[Số lượng],M.1[Lọc ngày BC nhập xuất tồn],0,M.1[Tên sản phẩm],C188)+SUMIFS(M.1[SL được tặng/KM],M.1[Lọc ngày BC nhập xuất tồn],0,M.1[Tên sản phẩm],C188)-SUMIFS(B.2[Số lượng (ĐVT Chuẩn)],B.2[Lọc ngày BC nhập xuất tồn],0,B.2[Tên sản phẩm],C188)-SUMIFS(B.2[SL xuất tặng/KM],B.2[Lọc ngày BC nhập xuất tồn],0,B.2[Tên sản phẩm],C188))</f>
        <v/>
      </c>
      <c r="G188" s="17" t="str">
        <f>IF(C188="","",IF(F188=0,0,SUM('Danh Sách Sản Phẩm'!J186)+SUMIFS(M.1[Giá nhập
thực tế],M.1[Lọc ngày BC nhập xuất tồn],0,M.1[Tên sản phẩm],C188)-(SUM('Danh Sách Sản Phẩm'!J186)+SUMIFS(M.1[Giá nhập
thực tế],M.1[Lọc ngày BC nhập xuất tồn],0,M.1[Tên sản phẩm],C188))/(SUM('Danh Sách Sản Phẩm'!I186)+SUMIFS(M.1[Số lượng],M.1[Lọc ngày BC nhập xuất tồn],0,M.1[Tên sản phẩm],C188)+SUMIFS(M.1[SL được tặng/KM],M.1[Lọc ngày BC nhập xuất tồn],0,M.1[Tên sản phẩm],C188))*(SUMIFS(B.2[Số lượng (ĐVT Chuẩn)],B.2[Lọc ngày BC nhập xuất tồn],0,B.2[Tên sản phẩm],C188)+SUMIFS(B.2[SL xuất tặng/KM],B.2[Lọc ngày BC nhập xuất tồn],0,B.2[Tên sản phẩm],C188))))</f>
        <v/>
      </c>
      <c r="H188" s="21" t="str">
        <f>IF(C188="","",SUMIFS(M.1[Số lượng],M.1[Lọc ngày BC nhập xuất tồn],1,M.1[Tên sản phẩm],C188)+SUMIFS(M.1[SL được tặng/KM],M.1[Lọc ngày BC nhập xuất tồn],1,M.1[Tên sản phẩm],C188))</f>
        <v/>
      </c>
      <c r="I188" s="21" t="str">
        <f>IF(C188="","",SUMIFS(M.1[Giá nhập
thực tế],M.1[Lọc ngày BC nhập xuất tồn],1,M.1[Tên sản phẩm],C188))</f>
        <v/>
      </c>
      <c r="J188" s="17" t="str">
        <f>IF(C188="","",SUMIFS(B.2[Số lượng (ĐVT Chuẩn)],B.2[Lọc ngày BC nhập xuất tồn],1,B.2[Tên sản phẩm],C188)+SUMIFS(B.2[SL xuất tặng/KM],B.2[Lọc ngày BC nhập xuất tồn],1,B.2[Tên sản phẩm],C188))</f>
        <v/>
      </c>
      <c r="K188" s="17" t="str">
        <f t="shared" si="18"/>
        <v/>
      </c>
      <c r="L188" s="60" t="str">
        <f t="shared" si="19"/>
        <v/>
      </c>
      <c r="M188" s="21" t="str">
        <f t="shared" si="20"/>
        <v/>
      </c>
      <c r="N188" s="21" t="str">
        <f t="shared" si="21"/>
        <v/>
      </c>
      <c r="O188" s="37" t="str">
        <f>IF(C188="","",SUMIFS(B.2[Doanh thu],B.2[Lọc ngày BC nhập xuất tồn],1,B.2[Tên sản phẩm],C188))</f>
        <v/>
      </c>
      <c r="P188" s="37" t="str">
        <f t="shared" si="22"/>
        <v/>
      </c>
      <c r="Q188" s="2"/>
    </row>
    <row r="189" spans="2:17" ht="27.75" customHeight="1" x14ac:dyDescent="0.2">
      <c r="B189" s="7" t="str">
        <f t="shared" si="17"/>
        <v/>
      </c>
      <c r="C189" s="11" t="str">
        <f>IF('Danh Sách Sản Phẩm'!C187="","",'Danh Sách Sản Phẩm'!C187)</f>
        <v/>
      </c>
      <c r="D189" s="7" t="str">
        <f>IF('Danh Sách Sản Phẩm'!D187="","",'Danh Sách Sản Phẩm'!D187)</f>
        <v/>
      </c>
      <c r="E189" s="7" t="str">
        <f>IF('Danh Sách Sản Phẩm'!E187="","",'Danh Sách Sản Phẩm'!E187)</f>
        <v/>
      </c>
      <c r="F189" s="17" t="str">
        <f>IF(C189="","",SUM('Danh Sách Sản Phẩm'!I187)+SUMIFS(M.1[Số lượng],M.1[Lọc ngày BC nhập xuất tồn],0,M.1[Tên sản phẩm],C189)+SUMIFS(M.1[SL được tặng/KM],M.1[Lọc ngày BC nhập xuất tồn],0,M.1[Tên sản phẩm],C189)-SUMIFS(B.2[Số lượng (ĐVT Chuẩn)],B.2[Lọc ngày BC nhập xuất tồn],0,B.2[Tên sản phẩm],C189)-SUMIFS(B.2[SL xuất tặng/KM],B.2[Lọc ngày BC nhập xuất tồn],0,B.2[Tên sản phẩm],C189))</f>
        <v/>
      </c>
      <c r="G189" s="17" t="str">
        <f>IF(C189="","",IF(F189=0,0,SUM('Danh Sách Sản Phẩm'!J187)+SUMIFS(M.1[Giá nhập
thực tế],M.1[Lọc ngày BC nhập xuất tồn],0,M.1[Tên sản phẩm],C189)-(SUM('Danh Sách Sản Phẩm'!J187)+SUMIFS(M.1[Giá nhập
thực tế],M.1[Lọc ngày BC nhập xuất tồn],0,M.1[Tên sản phẩm],C189))/(SUM('Danh Sách Sản Phẩm'!I187)+SUMIFS(M.1[Số lượng],M.1[Lọc ngày BC nhập xuất tồn],0,M.1[Tên sản phẩm],C189)+SUMIFS(M.1[SL được tặng/KM],M.1[Lọc ngày BC nhập xuất tồn],0,M.1[Tên sản phẩm],C189))*(SUMIFS(B.2[Số lượng (ĐVT Chuẩn)],B.2[Lọc ngày BC nhập xuất tồn],0,B.2[Tên sản phẩm],C189)+SUMIFS(B.2[SL xuất tặng/KM],B.2[Lọc ngày BC nhập xuất tồn],0,B.2[Tên sản phẩm],C189))))</f>
        <v/>
      </c>
      <c r="H189" s="21" t="str">
        <f>IF(C189="","",SUMIFS(M.1[Số lượng],M.1[Lọc ngày BC nhập xuất tồn],1,M.1[Tên sản phẩm],C189)+SUMIFS(M.1[SL được tặng/KM],M.1[Lọc ngày BC nhập xuất tồn],1,M.1[Tên sản phẩm],C189))</f>
        <v/>
      </c>
      <c r="I189" s="21" t="str">
        <f>IF(C189="","",SUMIFS(M.1[Giá nhập
thực tế],M.1[Lọc ngày BC nhập xuất tồn],1,M.1[Tên sản phẩm],C189))</f>
        <v/>
      </c>
      <c r="J189" s="17" t="str">
        <f>IF(C189="","",SUMIFS(B.2[Số lượng (ĐVT Chuẩn)],B.2[Lọc ngày BC nhập xuất tồn],1,B.2[Tên sản phẩm],C189)+SUMIFS(B.2[SL xuất tặng/KM],B.2[Lọc ngày BC nhập xuất tồn],1,B.2[Tên sản phẩm],C189))</f>
        <v/>
      </c>
      <c r="K189" s="17" t="str">
        <f t="shared" si="18"/>
        <v/>
      </c>
      <c r="L189" s="60" t="str">
        <f t="shared" si="19"/>
        <v/>
      </c>
      <c r="M189" s="21" t="str">
        <f t="shared" si="20"/>
        <v/>
      </c>
      <c r="N189" s="21" t="str">
        <f t="shared" si="21"/>
        <v/>
      </c>
      <c r="O189" s="37" t="str">
        <f>IF(C189="","",SUMIFS(B.2[Doanh thu],B.2[Lọc ngày BC nhập xuất tồn],1,B.2[Tên sản phẩm],C189))</f>
        <v/>
      </c>
      <c r="P189" s="37" t="str">
        <f t="shared" si="22"/>
        <v/>
      </c>
      <c r="Q189" s="2"/>
    </row>
    <row r="190" spans="2:17" ht="27.75" customHeight="1" x14ac:dyDescent="0.2">
      <c r="B190" s="7" t="str">
        <f t="shared" si="17"/>
        <v/>
      </c>
      <c r="C190" s="11" t="str">
        <f>IF('Danh Sách Sản Phẩm'!C188="","",'Danh Sách Sản Phẩm'!C188)</f>
        <v/>
      </c>
      <c r="D190" s="7" t="str">
        <f>IF('Danh Sách Sản Phẩm'!D188="","",'Danh Sách Sản Phẩm'!D188)</f>
        <v/>
      </c>
      <c r="E190" s="7" t="str">
        <f>IF('Danh Sách Sản Phẩm'!E188="","",'Danh Sách Sản Phẩm'!E188)</f>
        <v/>
      </c>
      <c r="F190" s="17" t="str">
        <f>IF(C190="","",SUM('Danh Sách Sản Phẩm'!I188)+SUMIFS(M.1[Số lượng],M.1[Lọc ngày BC nhập xuất tồn],0,M.1[Tên sản phẩm],C190)+SUMIFS(M.1[SL được tặng/KM],M.1[Lọc ngày BC nhập xuất tồn],0,M.1[Tên sản phẩm],C190)-SUMIFS(B.2[Số lượng (ĐVT Chuẩn)],B.2[Lọc ngày BC nhập xuất tồn],0,B.2[Tên sản phẩm],C190)-SUMIFS(B.2[SL xuất tặng/KM],B.2[Lọc ngày BC nhập xuất tồn],0,B.2[Tên sản phẩm],C190))</f>
        <v/>
      </c>
      <c r="G190" s="17" t="str">
        <f>IF(C190="","",IF(F190=0,0,SUM('Danh Sách Sản Phẩm'!J188)+SUMIFS(M.1[Giá nhập
thực tế],M.1[Lọc ngày BC nhập xuất tồn],0,M.1[Tên sản phẩm],C190)-(SUM('Danh Sách Sản Phẩm'!J188)+SUMIFS(M.1[Giá nhập
thực tế],M.1[Lọc ngày BC nhập xuất tồn],0,M.1[Tên sản phẩm],C190))/(SUM('Danh Sách Sản Phẩm'!I188)+SUMIFS(M.1[Số lượng],M.1[Lọc ngày BC nhập xuất tồn],0,M.1[Tên sản phẩm],C190)+SUMIFS(M.1[SL được tặng/KM],M.1[Lọc ngày BC nhập xuất tồn],0,M.1[Tên sản phẩm],C190))*(SUMIFS(B.2[Số lượng (ĐVT Chuẩn)],B.2[Lọc ngày BC nhập xuất tồn],0,B.2[Tên sản phẩm],C190)+SUMIFS(B.2[SL xuất tặng/KM],B.2[Lọc ngày BC nhập xuất tồn],0,B.2[Tên sản phẩm],C190))))</f>
        <v/>
      </c>
      <c r="H190" s="21" t="str">
        <f>IF(C190="","",SUMIFS(M.1[Số lượng],M.1[Lọc ngày BC nhập xuất tồn],1,M.1[Tên sản phẩm],C190)+SUMIFS(M.1[SL được tặng/KM],M.1[Lọc ngày BC nhập xuất tồn],1,M.1[Tên sản phẩm],C190))</f>
        <v/>
      </c>
      <c r="I190" s="21" t="str">
        <f>IF(C190="","",SUMIFS(M.1[Giá nhập
thực tế],M.1[Lọc ngày BC nhập xuất tồn],1,M.1[Tên sản phẩm],C190))</f>
        <v/>
      </c>
      <c r="J190" s="17" t="str">
        <f>IF(C190="","",SUMIFS(B.2[Số lượng (ĐVT Chuẩn)],B.2[Lọc ngày BC nhập xuất tồn],1,B.2[Tên sản phẩm],C190)+SUMIFS(B.2[SL xuất tặng/KM],B.2[Lọc ngày BC nhập xuất tồn],1,B.2[Tên sản phẩm],C190))</f>
        <v/>
      </c>
      <c r="K190" s="17" t="str">
        <f t="shared" si="18"/>
        <v/>
      </c>
      <c r="L190" s="60" t="str">
        <f t="shared" si="19"/>
        <v/>
      </c>
      <c r="M190" s="21" t="str">
        <f t="shared" si="20"/>
        <v/>
      </c>
      <c r="N190" s="21" t="str">
        <f t="shared" si="21"/>
        <v/>
      </c>
      <c r="O190" s="37" t="str">
        <f>IF(C190="","",SUMIFS(B.2[Doanh thu],B.2[Lọc ngày BC nhập xuất tồn],1,B.2[Tên sản phẩm],C190))</f>
        <v/>
      </c>
      <c r="P190" s="37" t="str">
        <f t="shared" si="22"/>
        <v/>
      </c>
      <c r="Q190" s="2"/>
    </row>
    <row r="191" spans="2:17" ht="27.75" customHeight="1" x14ac:dyDescent="0.2">
      <c r="B191" s="7" t="str">
        <f t="shared" si="17"/>
        <v/>
      </c>
      <c r="C191" s="11" t="str">
        <f>IF('Danh Sách Sản Phẩm'!C189="","",'Danh Sách Sản Phẩm'!C189)</f>
        <v/>
      </c>
      <c r="D191" s="7" t="str">
        <f>IF('Danh Sách Sản Phẩm'!D189="","",'Danh Sách Sản Phẩm'!D189)</f>
        <v/>
      </c>
      <c r="E191" s="7" t="str">
        <f>IF('Danh Sách Sản Phẩm'!E189="","",'Danh Sách Sản Phẩm'!E189)</f>
        <v/>
      </c>
      <c r="F191" s="17" t="str">
        <f>IF(C191="","",SUM('Danh Sách Sản Phẩm'!I189)+SUMIFS(M.1[Số lượng],M.1[Lọc ngày BC nhập xuất tồn],0,M.1[Tên sản phẩm],C191)+SUMIFS(M.1[SL được tặng/KM],M.1[Lọc ngày BC nhập xuất tồn],0,M.1[Tên sản phẩm],C191)-SUMIFS(B.2[Số lượng (ĐVT Chuẩn)],B.2[Lọc ngày BC nhập xuất tồn],0,B.2[Tên sản phẩm],C191)-SUMIFS(B.2[SL xuất tặng/KM],B.2[Lọc ngày BC nhập xuất tồn],0,B.2[Tên sản phẩm],C191))</f>
        <v/>
      </c>
      <c r="G191" s="17" t="str">
        <f>IF(C191="","",IF(F191=0,0,SUM('Danh Sách Sản Phẩm'!J189)+SUMIFS(M.1[Giá nhập
thực tế],M.1[Lọc ngày BC nhập xuất tồn],0,M.1[Tên sản phẩm],C191)-(SUM('Danh Sách Sản Phẩm'!J189)+SUMIFS(M.1[Giá nhập
thực tế],M.1[Lọc ngày BC nhập xuất tồn],0,M.1[Tên sản phẩm],C191))/(SUM('Danh Sách Sản Phẩm'!I189)+SUMIFS(M.1[Số lượng],M.1[Lọc ngày BC nhập xuất tồn],0,M.1[Tên sản phẩm],C191)+SUMIFS(M.1[SL được tặng/KM],M.1[Lọc ngày BC nhập xuất tồn],0,M.1[Tên sản phẩm],C191))*(SUMIFS(B.2[Số lượng (ĐVT Chuẩn)],B.2[Lọc ngày BC nhập xuất tồn],0,B.2[Tên sản phẩm],C191)+SUMIFS(B.2[SL xuất tặng/KM],B.2[Lọc ngày BC nhập xuất tồn],0,B.2[Tên sản phẩm],C191))))</f>
        <v/>
      </c>
      <c r="H191" s="21" t="str">
        <f>IF(C191="","",SUMIFS(M.1[Số lượng],M.1[Lọc ngày BC nhập xuất tồn],1,M.1[Tên sản phẩm],C191)+SUMIFS(M.1[SL được tặng/KM],M.1[Lọc ngày BC nhập xuất tồn],1,M.1[Tên sản phẩm],C191))</f>
        <v/>
      </c>
      <c r="I191" s="21" t="str">
        <f>IF(C191="","",SUMIFS(M.1[Giá nhập
thực tế],M.1[Lọc ngày BC nhập xuất tồn],1,M.1[Tên sản phẩm],C191))</f>
        <v/>
      </c>
      <c r="J191" s="17" t="str">
        <f>IF(C191="","",SUMIFS(B.2[Số lượng (ĐVT Chuẩn)],B.2[Lọc ngày BC nhập xuất tồn],1,B.2[Tên sản phẩm],C191)+SUMIFS(B.2[SL xuất tặng/KM],B.2[Lọc ngày BC nhập xuất tồn],1,B.2[Tên sản phẩm],C191))</f>
        <v/>
      </c>
      <c r="K191" s="17" t="str">
        <f t="shared" si="18"/>
        <v/>
      </c>
      <c r="L191" s="60" t="str">
        <f t="shared" si="19"/>
        <v/>
      </c>
      <c r="M191" s="21" t="str">
        <f t="shared" si="20"/>
        <v/>
      </c>
      <c r="N191" s="21" t="str">
        <f t="shared" si="21"/>
        <v/>
      </c>
      <c r="O191" s="37" t="str">
        <f>IF(C191="","",SUMIFS(B.2[Doanh thu],B.2[Lọc ngày BC nhập xuất tồn],1,B.2[Tên sản phẩm],C191))</f>
        <v/>
      </c>
      <c r="P191" s="37" t="str">
        <f t="shared" si="22"/>
        <v/>
      </c>
      <c r="Q191" s="2"/>
    </row>
    <row r="192" spans="2:17" ht="27.75" customHeight="1" x14ac:dyDescent="0.2">
      <c r="B192" s="7" t="str">
        <f t="shared" si="17"/>
        <v/>
      </c>
      <c r="C192" s="11" t="str">
        <f>IF('Danh Sách Sản Phẩm'!C190="","",'Danh Sách Sản Phẩm'!C190)</f>
        <v/>
      </c>
      <c r="D192" s="7" t="str">
        <f>IF('Danh Sách Sản Phẩm'!D190="","",'Danh Sách Sản Phẩm'!D190)</f>
        <v/>
      </c>
      <c r="E192" s="7" t="str">
        <f>IF('Danh Sách Sản Phẩm'!E190="","",'Danh Sách Sản Phẩm'!E190)</f>
        <v/>
      </c>
      <c r="F192" s="17" t="str">
        <f>IF(C192="","",SUM('Danh Sách Sản Phẩm'!I190)+SUMIFS(M.1[Số lượng],M.1[Lọc ngày BC nhập xuất tồn],0,M.1[Tên sản phẩm],C192)+SUMIFS(M.1[SL được tặng/KM],M.1[Lọc ngày BC nhập xuất tồn],0,M.1[Tên sản phẩm],C192)-SUMIFS(B.2[Số lượng (ĐVT Chuẩn)],B.2[Lọc ngày BC nhập xuất tồn],0,B.2[Tên sản phẩm],C192)-SUMIFS(B.2[SL xuất tặng/KM],B.2[Lọc ngày BC nhập xuất tồn],0,B.2[Tên sản phẩm],C192))</f>
        <v/>
      </c>
      <c r="G192" s="17" t="str">
        <f>IF(C192="","",IF(F192=0,0,SUM('Danh Sách Sản Phẩm'!J190)+SUMIFS(M.1[Giá nhập
thực tế],M.1[Lọc ngày BC nhập xuất tồn],0,M.1[Tên sản phẩm],C192)-(SUM('Danh Sách Sản Phẩm'!J190)+SUMIFS(M.1[Giá nhập
thực tế],M.1[Lọc ngày BC nhập xuất tồn],0,M.1[Tên sản phẩm],C192))/(SUM('Danh Sách Sản Phẩm'!I190)+SUMIFS(M.1[Số lượng],M.1[Lọc ngày BC nhập xuất tồn],0,M.1[Tên sản phẩm],C192)+SUMIFS(M.1[SL được tặng/KM],M.1[Lọc ngày BC nhập xuất tồn],0,M.1[Tên sản phẩm],C192))*(SUMIFS(B.2[Số lượng (ĐVT Chuẩn)],B.2[Lọc ngày BC nhập xuất tồn],0,B.2[Tên sản phẩm],C192)+SUMIFS(B.2[SL xuất tặng/KM],B.2[Lọc ngày BC nhập xuất tồn],0,B.2[Tên sản phẩm],C192))))</f>
        <v/>
      </c>
      <c r="H192" s="21" t="str">
        <f>IF(C192="","",SUMIFS(M.1[Số lượng],M.1[Lọc ngày BC nhập xuất tồn],1,M.1[Tên sản phẩm],C192)+SUMIFS(M.1[SL được tặng/KM],M.1[Lọc ngày BC nhập xuất tồn],1,M.1[Tên sản phẩm],C192))</f>
        <v/>
      </c>
      <c r="I192" s="21" t="str">
        <f>IF(C192="","",SUMIFS(M.1[Giá nhập
thực tế],M.1[Lọc ngày BC nhập xuất tồn],1,M.1[Tên sản phẩm],C192))</f>
        <v/>
      </c>
      <c r="J192" s="17" t="str">
        <f>IF(C192="","",SUMIFS(B.2[Số lượng (ĐVT Chuẩn)],B.2[Lọc ngày BC nhập xuất tồn],1,B.2[Tên sản phẩm],C192)+SUMIFS(B.2[SL xuất tặng/KM],B.2[Lọc ngày BC nhập xuất tồn],1,B.2[Tên sản phẩm],C192))</f>
        <v/>
      </c>
      <c r="K192" s="17" t="str">
        <f t="shared" si="18"/>
        <v/>
      </c>
      <c r="L192" s="60" t="str">
        <f t="shared" si="19"/>
        <v/>
      </c>
      <c r="M192" s="21" t="str">
        <f t="shared" si="20"/>
        <v/>
      </c>
      <c r="N192" s="21" t="str">
        <f t="shared" si="21"/>
        <v/>
      </c>
      <c r="O192" s="37" t="str">
        <f>IF(C192="","",SUMIFS(B.2[Doanh thu],B.2[Lọc ngày BC nhập xuất tồn],1,B.2[Tên sản phẩm],C192))</f>
        <v/>
      </c>
      <c r="P192" s="37" t="str">
        <f t="shared" si="22"/>
        <v/>
      </c>
      <c r="Q192" s="2"/>
    </row>
    <row r="193" spans="2:17" ht="27.75" customHeight="1" x14ac:dyDescent="0.2">
      <c r="B193" s="7" t="str">
        <f t="shared" si="17"/>
        <v/>
      </c>
      <c r="C193" s="11" t="str">
        <f>IF('Danh Sách Sản Phẩm'!C191="","",'Danh Sách Sản Phẩm'!C191)</f>
        <v/>
      </c>
      <c r="D193" s="7" t="str">
        <f>IF('Danh Sách Sản Phẩm'!D191="","",'Danh Sách Sản Phẩm'!D191)</f>
        <v/>
      </c>
      <c r="E193" s="7" t="str">
        <f>IF('Danh Sách Sản Phẩm'!E191="","",'Danh Sách Sản Phẩm'!E191)</f>
        <v/>
      </c>
      <c r="F193" s="17" t="str">
        <f>IF(C193="","",SUM('Danh Sách Sản Phẩm'!I191)+SUMIFS(M.1[Số lượng],M.1[Lọc ngày BC nhập xuất tồn],0,M.1[Tên sản phẩm],C193)+SUMIFS(M.1[SL được tặng/KM],M.1[Lọc ngày BC nhập xuất tồn],0,M.1[Tên sản phẩm],C193)-SUMIFS(B.2[Số lượng (ĐVT Chuẩn)],B.2[Lọc ngày BC nhập xuất tồn],0,B.2[Tên sản phẩm],C193)-SUMIFS(B.2[SL xuất tặng/KM],B.2[Lọc ngày BC nhập xuất tồn],0,B.2[Tên sản phẩm],C193))</f>
        <v/>
      </c>
      <c r="G193" s="17" t="str">
        <f>IF(C193="","",IF(F193=0,0,SUM('Danh Sách Sản Phẩm'!J191)+SUMIFS(M.1[Giá nhập
thực tế],M.1[Lọc ngày BC nhập xuất tồn],0,M.1[Tên sản phẩm],C193)-(SUM('Danh Sách Sản Phẩm'!J191)+SUMIFS(M.1[Giá nhập
thực tế],M.1[Lọc ngày BC nhập xuất tồn],0,M.1[Tên sản phẩm],C193))/(SUM('Danh Sách Sản Phẩm'!I191)+SUMIFS(M.1[Số lượng],M.1[Lọc ngày BC nhập xuất tồn],0,M.1[Tên sản phẩm],C193)+SUMIFS(M.1[SL được tặng/KM],M.1[Lọc ngày BC nhập xuất tồn],0,M.1[Tên sản phẩm],C193))*(SUMIFS(B.2[Số lượng (ĐVT Chuẩn)],B.2[Lọc ngày BC nhập xuất tồn],0,B.2[Tên sản phẩm],C193)+SUMIFS(B.2[SL xuất tặng/KM],B.2[Lọc ngày BC nhập xuất tồn],0,B.2[Tên sản phẩm],C193))))</f>
        <v/>
      </c>
      <c r="H193" s="21" t="str">
        <f>IF(C193="","",SUMIFS(M.1[Số lượng],M.1[Lọc ngày BC nhập xuất tồn],1,M.1[Tên sản phẩm],C193)+SUMIFS(M.1[SL được tặng/KM],M.1[Lọc ngày BC nhập xuất tồn],1,M.1[Tên sản phẩm],C193))</f>
        <v/>
      </c>
      <c r="I193" s="21" t="str">
        <f>IF(C193="","",SUMIFS(M.1[Giá nhập
thực tế],M.1[Lọc ngày BC nhập xuất tồn],1,M.1[Tên sản phẩm],C193))</f>
        <v/>
      </c>
      <c r="J193" s="17" t="str">
        <f>IF(C193="","",SUMIFS(B.2[Số lượng (ĐVT Chuẩn)],B.2[Lọc ngày BC nhập xuất tồn],1,B.2[Tên sản phẩm],C193)+SUMIFS(B.2[SL xuất tặng/KM],B.2[Lọc ngày BC nhập xuất tồn],1,B.2[Tên sản phẩm],C193))</f>
        <v/>
      </c>
      <c r="K193" s="17" t="str">
        <f t="shared" si="18"/>
        <v/>
      </c>
      <c r="L193" s="60" t="str">
        <f t="shared" si="19"/>
        <v/>
      </c>
      <c r="M193" s="21" t="str">
        <f t="shared" si="20"/>
        <v/>
      </c>
      <c r="N193" s="21" t="str">
        <f t="shared" si="21"/>
        <v/>
      </c>
      <c r="O193" s="37" t="str">
        <f>IF(C193="","",SUMIFS(B.2[Doanh thu],B.2[Lọc ngày BC nhập xuất tồn],1,B.2[Tên sản phẩm],C193))</f>
        <v/>
      </c>
      <c r="P193" s="37" t="str">
        <f t="shared" si="22"/>
        <v/>
      </c>
      <c r="Q193" s="2"/>
    </row>
    <row r="194" spans="2:17" ht="27.75" customHeight="1" x14ac:dyDescent="0.2">
      <c r="B194" s="7" t="str">
        <f t="shared" si="17"/>
        <v/>
      </c>
      <c r="C194" s="11" t="str">
        <f>IF('Danh Sách Sản Phẩm'!C192="","",'Danh Sách Sản Phẩm'!C192)</f>
        <v/>
      </c>
      <c r="D194" s="7" t="str">
        <f>IF('Danh Sách Sản Phẩm'!D192="","",'Danh Sách Sản Phẩm'!D192)</f>
        <v/>
      </c>
      <c r="E194" s="7" t="str">
        <f>IF('Danh Sách Sản Phẩm'!E192="","",'Danh Sách Sản Phẩm'!E192)</f>
        <v/>
      </c>
      <c r="F194" s="17" t="str">
        <f>IF(C194="","",SUM('Danh Sách Sản Phẩm'!I192)+SUMIFS(M.1[Số lượng],M.1[Lọc ngày BC nhập xuất tồn],0,M.1[Tên sản phẩm],C194)+SUMIFS(M.1[SL được tặng/KM],M.1[Lọc ngày BC nhập xuất tồn],0,M.1[Tên sản phẩm],C194)-SUMIFS(B.2[Số lượng (ĐVT Chuẩn)],B.2[Lọc ngày BC nhập xuất tồn],0,B.2[Tên sản phẩm],C194)-SUMIFS(B.2[SL xuất tặng/KM],B.2[Lọc ngày BC nhập xuất tồn],0,B.2[Tên sản phẩm],C194))</f>
        <v/>
      </c>
      <c r="G194" s="17" t="str">
        <f>IF(C194="","",IF(F194=0,0,SUM('Danh Sách Sản Phẩm'!J192)+SUMIFS(M.1[Giá nhập
thực tế],M.1[Lọc ngày BC nhập xuất tồn],0,M.1[Tên sản phẩm],C194)-(SUM('Danh Sách Sản Phẩm'!J192)+SUMIFS(M.1[Giá nhập
thực tế],M.1[Lọc ngày BC nhập xuất tồn],0,M.1[Tên sản phẩm],C194))/(SUM('Danh Sách Sản Phẩm'!I192)+SUMIFS(M.1[Số lượng],M.1[Lọc ngày BC nhập xuất tồn],0,M.1[Tên sản phẩm],C194)+SUMIFS(M.1[SL được tặng/KM],M.1[Lọc ngày BC nhập xuất tồn],0,M.1[Tên sản phẩm],C194))*(SUMIFS(B.2[Số lượng (ĐVT Chuẩn)],B.2[Lọc ngày BC nhập xuất tồn],0,B.2[Tên sản phẩm],C194)+SUMIFS(B.2[SL xuất tặng/KM],B.2[Lọc ngày BC nhập xuất tồn],0,B.2[Tên sản phẩm],C194))))</f>
        <v/>
      </c>
      <c r="H194" s="21" t="str">
        <f>IF(C194="","",SUMIFS(M.1[Số lượng],M.1[Lọc ngày BC nhập xuất tồn],1,M.1[Tên sản phẩm],C194)+SUMIFS(M.1[SL được tặng/KM],M.1[Lọc ngày BC nhập xuất tồn],1,M.1[Tên sản phẩm],C194))</f>
        <v/>
      </c>
      <c r="I194" s="21" t="str">
        <f>IF(C194="","",SUMIFS(M.1[Giá nhập
thực tế],M.1[Lọc ngày BC nhập xuất tồn],1,M.1[Tên sản phẩm],C194))</f>
        <v/>
      </c>
      <c r="J194" s="17" t="str">
        <f>IF(C194="","",SUMIFS(B.2[Số lượng (ĐVT Chuẩn)],B.2[Lọc ngày BC nhập xuất tồn],1,B.2[Tên sản phẩm],C194)+SUMIFS(B.2[SL xuất tặng/KM],B.2[Lọc ngày BC nhập xuất tồn],1,B.2[Tên sản phẩm],C194))</f>
        <v/>
      </c>
      <c r="K194" s="17" t="str">
        <f t="shared" si="18"/>
        <v/>
      </c>
      <c r="L194" s="60" t="str">
        <f t="shared" si="19"/>
        <v/>
      </c>
      <c r="M194" s="21" t="str">
        <f t="shared" si="20"/>
        <v/>
      </c>
      <c r="N194" s="21" t="str">
        <f t="shared" si="21"/>
        <v/>
      </c>
      <c r="O194" s="37" t="str">
        <f>IF(C194="","",SUMIFS(B.2[Doanh thu],B.2[Lọc ngày BC nhập xuất tồn],1,B.2[Tên sản phẩm],C194))</f>
        <v/>
      </c>
      <c r="P194" s="37" t="str">
        <f t="shared" si="22"/>
        <v/>
      </c>
      <c r="Q194" s="2"/>
    </row>
    <row r="195" spans="2:17" ht="27.75" customHeight="1" x14ac:dyDescent="0.2">
      <c r="B195" s="7" t="str">
        <f t="shared" si="17"/>
        <v/>
      </c>
      <c r="C195" s="11" t="str">
        <f>IF('Danh Sách Sản Phẩm'!C193="","",'Danh Sách Sản Phẩm'!C193)</f>
        <v/>
      </c>
      <c r="D195" s="7" t="str">
        <f>IF('Danh Sách Sản Phẩm'!D193="","",'Danh Sách Sản Phẩm'!D193)</f>
        <v/>
      </c>
      <c r="E195" s="7" t="str">
        <f>IF('Danh Sách Sản Phẩm'!E193="","",'Danh Sách Sản Phẩm'!E193)</f>
        <v/>
      </c>
      <c r="F195" s="17" t="str">
        <f>IF(C195="","",SUM('Danh Sách Sản Phẩm'!I193)+SUMIFS(M.1[Số lượng],M.1[Lọc ngày BC nhập xuất tồn],0,M.1[Tên sản phẩm],C195)+SUMIFS(M.1[SL được tặng/KM],M.1[Lọc ngày BC nhập xuất tồn],0,M.1[Tên sản phẩm],C195)-SUMIFS(B.2[Số lượng (ĐVT Chuẩn)],B.2[Lọc ngày BC nhập xuất tồn],0,B.2[Tên sản phẩm],C195)-SUMIFS(B.2[SL xuất tặng/KM],B.2[Lọc ngày BC nhập xuất tồn],0,B.2[Tên sản phẩm],C195))</f>
        <v/>
      </c>
      <c r="G195" s="17" t="str">
        <f>IF(C195="","",IF(F195=0,0,SUM('Danh Sách Sản Phẩm'!J193)+SUMIFS(M.1[Giá nhập
thực tế],M.1[Lọc ngày BC nhập xuất tồn],0,M.1[Tên sản phẩm],C195)-(SUM('Danh Sách Sản Phẩm'!J193)+SUMIFS(M.1[Giá nhập
thực tế],M.1[Lọc ngày BC nhập xuất tồn],0,M.1[Tên sản phẩm],C195))/(SUM('Danh Sách Sản Phẩm'!I193)+SUMIFS(M.1[Số lượng],M.1[Lọc ngày BC nhập xuất tồn],0,M.1[Tên sản phẩm],C195)+SUMIFS(M.1[SL được tặng/KM],M.1[Lọc ngày BC nhập xuất tồn],0,M.1[Tên sản phẩm],C195))*(SUMIFS(B.2[Số lượng (ĐVT Chuẩn)],B.2[Lọc ngày BC nhập xuất tồn],0,B.2[Tên sản phẩm],C195)+SUMIFS(B.2[SL xuất tặng/KM],B.2[Lọc ngày BC nhập xuất tồn],0,B.2[Tên sản phẩm],C195))))</f>
        <v/>
      </c>
      <c r="H195" s="21" t="str">
        <f>IF(C195="","",SUMIFS(M.1[Số lượng],M.1[Lọc ngày BC nhập xuất tồn],1,M.1[Tên sản phẩm],C195)+SUMIFS(M.1[SL được tặng/KM],M.1[Lọc ngày BC nhập xuất tồn],1,M.1[Tên sản phẩm],C195))</f>
        <v/>
      </c>
      <c r="I195" s="21" t="str">
        <f>IF(C195="","",SUMIFS(M.1[Giá nhập
thực tế],M.1[Lọc ngày BC nhập xuất tồn],1,M.1[Tên sản phẩm],C195))</f>
        <v/>
      </c>
      <c r="J195" s="17" t="str">
        <f>IF(C195="","",SUMIFS(B.2[Số lượng (ĐVT Chuẩn)],B.2[Lọc ngày BC nhập xuất tồn],1,B.2[Tên sản phẩm],C195)+SUMIFS(B.2[SL xuất tặng/KM],B.2[Lọc ngày BC nhập xuất tồn],1,B.2[Tên sản phẩm],C195))</f>
        <v/>
      </c>
      <c r="K195" s="17" t="str">
        <f t="shared" si="18"/>
        <v/>
      </c>
      <c r="L195" s="60" t="str">
        <f t="shared" si="19"/>
        <v/>
      </c>
      <c r="M195" s="21" t="str">
        <f t="shared" si="20"/>
        <v/>
      </c>
      <c r="N195" s="21" t="str">
        <f t="shared" si="21"/>
        <v/>
      </c>
      <c r="O195" s="37" t="str">
        <f>IF(C195="","",SUMIFS(B.2[Doanh thu],B.2[Lọc ngày BC nhập xuất tồn],1,B.2[Tên sản phẩm],C195))</f>
        <v/>
      </c>
      <c r="P195" s="37" t="str">
        <f t="shared" si="22"/>
        <v/>
      </c>
      <c r="Q195" s="2"/>
    </row>
    <row r="196" spans="2:17" ht="27.75" customHeight="1" x14ac:dyDescent="0.2">
      <c r="B196" s="7" t="str">
        <f t="shared" si="17"/>
        <v/>
      </c>
      <c r="C196" s="11" t="str">
        <f>IF('Danh Sách Sản Phẩm'!C194="","",'Danh Sách Sản Phẩm'!C194)</f>
        <v/>
      </c>
      <c r="D196" s="7" t="str">
        <f>IF('Danh Sách Sản Phẩm'!D194="","",'Danh Sách Sản Phẩm'!D194)</f>
        <v/>
      </c>
      <c r="E196" s="7" t="str">
        <f>IF('Danh Sách Sản Phẩm'!E194="","",'Danh Sách Sản Phẩm'!E194)</f>
        <v/>
      </c>
      <c r="F196" s="17" t="str">
        <f>IF(C196="","",SUM('Danh Sách Sản Phẩm'!I194)+SUMIFS(M.1[Số lượng],M.1[Lọc ngày BC nhập xuất tồn],0,M.1[Tên sản phẩm],C196)+SUMIFS(M.1[SL được tặng/KM],M.1[Lọc ngày BC nhập xuất tồn],0,M.1[Tên sản phẩm],C196)-SUMIFS(B.2[Số lượng (ĐVT Chuẩn)],B.2[Lọc ngày BC nhập xuất tồn],0,B.2[Tên sản phẩm],C196)-SUMIFS(B.2[SL xuất tặng/KM],B.2[Lọc ngày BC nhập xuất tồn],0,B.2[Tên sản phẩm],C196))</f>
        <v/>
      </c>
      <c r="G196" s="17" t="str">
        <f>IF(C196="","",IF(F196=0,0,SUM('Danh Sách Sản Phẩm'!J194)+SUMIFS(M.1[Giá nhập
thực tế],M.1[Lọc ngày BC nhập xuất tồn],0,M.1[Tên sản phẩm],C196)-(SUM('Danh Sách Sản Phẩm'!J194)+SUMIFS(M.1[Giá nhập
thực tế],M.1[Lọc ngày BC nhập xuất tồn],0,M.1[Tên sản phẩm],C196))/(SUM('Danh Sách Sản Phẩm'!I194)+SUMIFS(M.1[Số lượng],M.1[Lọc ngày BC nhập xuất tồn],0,M.1[Tên sản phẩm],C196)+SUMIFS(M.1[SL được tặng/KM],M.1[Lọc ngày BC nhập xuất tồn],0,M.1[Tên sản phẩm],C196))*(SUMIFS(B.2[Số lượng (ĐVT Chuẩn)],B.2[Lọc ngày BC nhập xuất tồn],0,B.2[Tên sản phẩm],C196)+SUMIFS(B.2[SL xuất tặng/KM],B.2[Lọc ngày BC nhập xuất tồn],0,B.2[Tên sản phẩm],C196))))</f>
        <v/>
      </c>
      <c r="H196" s="21" t="str">
        <f>IF(C196="","",SUMIFS(M.1[Số lượng],M.1[Lọc ngày BC nhập xuất tồn],1,M.1[Tên sản phẩm],C196)+SUMIFS(M.1[SL được tặng/KM],M.1[Lọc ngày BC nhập xuất tồn],1,M.1[Tên sản phẩm],C196))</f>
        <v/>
      </c>
      <c r="I196" s="21" t="str">
        <f>IF(C196="","",SUMIFS(M.1[Giá nhập
thực tế],M.1[Lọc ngày BC nhập xuất tồn],1,M.1[Tên sản phẩm],C196))</f>
        <v/>
      </c>
      <c r="J196" s="17" t="str">
        <f>IF(C196="","",SUMIFS(B.2[Số lượng (ĐVT Chuẩn)],B.2[Lọc ngày BC nhập xuất tồn],1,B.2[Tên sản phẩm],C196)+SUMIFS(B.2[SL xuất tặng/KM],B.2[Lọc ngày BC nhập xuất tồn],1,B.2[Tên sản phẩm],C196))</f>
        <v/>
      </c>
      <c r="K196" s="17" t="str">
        <f t="shared" si="18"/>
        <v/>
      </c>
      <c r="L196" s="60" t="str">
        <f t="shared" si="19"/>
        <v/>
      </c>
      <c r="M196" s="21" t="str">
        <f t="shared" si="20"/>
        <v/>
      </c>
      <c r="N196" s="21" t="str">
        <f t="shared" si="21"/>
        <v/>
      </c>
      <c r="O196" s="37" t="str">
        <f>IF(C196="","",SUMIFS(B.2[Doanh thu],B.2[Lọc ngày BC nhập xuất tồn],1,B.2[Tên sản phẩm],C196))</f>
        <v/>
      </c>
      <c r="P196" s="37" t="str">
        <f t="shared" si="22"/>
        <v/>
      </c>
      <c r="Q196" s="2"/>
    </row>
    <row r="197" spans="2:17" ht="27.75" customHeight="1" x14ac:dyDescent="0.2">
      <c r="B197" s="7" t="str">
        <f t="shared" si="17"/>
        <v/>
      </c>
      <c r="C197" s="11" t="str">
        <f>IF('Danh Sách Sản Phẩm'!C195="","",'Danh Sách Sản Phẩm'!C195)</f>
        <v/>
      </c>
      <c r="D197" s="7" t="str">
        <f>IF('Danh Sách Sản Phẩm'!D195="","",'Danh Sách Sản Phẩm'!D195)</f>
        <v/>
      </c>
      <c r="E197" s="7" t="str">
        <f>IF('Danh Sách Sản Phẩm'!E195="","",'Danh Sách Sản Phẩm'!E195)</f>
        <v/>
      </c>
      <c r="F197" s="17" t="str">
        <f>IF(C197="","",SUM('Danh Sách Sản Phẩm'!I195)+SUMIFS(M.1[Số lượng],M.1[Lọc ngày BC nhập xuất tồn],0,M.1[Tên sản phẩm],C197)+SUMIFS(M.1[SL được tặng/KM],M.1[Lọc ngày BC nhập xuất tồn],0,M.1[Tên sản phẩm],C197)-SUMIFS(B.2[Số lượng (ĐVT Chuẩn)],B.2[Lọc ngày BC nhập xuất tồn],0,B.2[Tên sản phẩm],C197)-SUMIFS(B.2[SL xuất tặng/KM],B.2[Lọc ngày BC nhập xuất tồn],0,B.2[Tên sản phẩm],C197))</f>
        <v/>
      </c>
      <c r="G197" s="17" t="str">
        <f>IF(C197="","",IF(F197=0,0,SUM('Danh Sách Sản Phẩm'!J195)+SUMIFS(M.1[Giá nhập
thực tế],M.1[Lọc ngày BC nhập xuất tồn],0,M.1[Tên sản phẩm],C197)-(SUM('Danh Sách Sản Phẩm'!J195)+SUMIFS(M.1[Giá nhập
thực tế],M.1[Lọc ngày BC nhập xuất tồn],0,M.1[Tên sản phẩm],C197))/(SUM('Danh Sách Sản Phẩm'!I195)+SUMIFS(M.1[Số lượng],M.1[Lọc ngày BC nhập xuất tồn],0,M.1[Tên sản phẩm],C197)+SUMIFS(M.1[SL được tặng/KM],M.1[Lọc ngày BC nhập xuất tồn],0,M.1[Tên sản phẩm],C197))*(SUMIFS(B.2[Số lượng (ĐVT Chuẩn)],B.2[Lọc ngày BC nhập xuất tồn],0,B.2[Tên sản phẩm],C197)+SUMIFS(B.2[SL xuất tặng/KM],B.2[Lọc ngày BC nhập xuất tồn],0,B.2[Tên sản phẩm],C197))))</f>
        <v/>
      </c>
      <c r="H197" s="21" t="str">
        <f>IF(C197="","",SUMIFS(M.1[Số lượng],M.1[Lọc ngày BC nhập xuất tồn],1,M.1[Tên sản phẩm],C197)+SUMIFS(M.1[SL được tặng/KM],M.1[Lọc ngày BC nhập xuất tồn],1,M.1[Tên sản phẩm],C197))</f>
        <v/>
      </c>
      <c r="I197" s="21" t="str">
        <f>IF(C197="","",SUMIFS(M.1[Giá nhập
thực tế],M.1[Lọc ngày BC nhập xuất tồn],1,M.1[Tên sản phẩm],C197))</f>
        <v/>
      </c>
      <c r="J197" s="17" t="str">
        <f>IF(C197="","",SUMIFS(B.2[Số lượng (ĐVT Chuẩn)],B.2[Lọc ngày BC nhập xuất tồn],1,B.2[Tên sản phẩm],C197)+SUMIFS(B.2[SL xuất tặng/KM],B.2[Lọc ngày BC nhập xuất tồn],1,B.2[Tên sản phẩm],C197))</f>
        <v/>
      </c>
      <c r="K197" s="17" t="str">
        <f t="shared" si="18"/>
        <v/>
      </c>
      <c r="L197" s="60" t="str">
        <f t="shared" si="19"/>
        <v/>
      </c>
      <c r="M197" s="21" t="str">
        <f t="shared" si="20"/>
        <v/>
      </c>
      <c r="N197" s="21" t="str">
        <f t="shared" si="21"/>
        <v/>
      </c>
      <c r="O197" s="37" t="str">
        <f>IF(C197="","",SUMIFS(B.2[Doanh thu],B.2[Lọc ngày BC nhập xuất tồn],1,B.2[Tên sản phẩm],C197))</f>
        <v/>
      </c>
      <c r="P197" s="37" t="str">
        <f t="shared" si="22"/>
        <v/>
      </c>
      <c r="Q197" s="2"/>
    </row>
    <row r="198" spans="2:17" ht="27.75" customHeight="1" x14ac:dyDescent="0.2">
      <c r="B198" s="7" t="str">
        <f t="shared" si="17"/>
        <v/>
      </c>
      <c r="C198" s="11" t="str">
        <f>IF('Danh Sách Sản Phẩm'!C196="","",'Danh Sách Sản Phẩm'!C196)</f>
        <v/>
      </c>
      <c r="D198" s="7" t="str">
        <f>IF('Danh Sách Sản Phẩm'!D196="","",'Danh Sách Sản Phẩm'!D196)</f>
        <v/>
      </c>
      <c r="E198" s="7" t="str">
        <f>IF('Danh Sách Sản Phẩm'!E196="","",'Danh Sách Sản Phẩm'!E196)</f>
        <v/>
      </c>
      <c r="F198" s="17" t="str">
        <f>IF(C198="","",SUM('Danh Sách Sản Phẩm'!I196)+SUMIFS(M.1[Số lượng],M.1[Lọc ngày BC nhập xuất tồn],0,M.1[Tên sản phẩm],C198)+SUMIFS(M.1[SL được tặng/KM],M.1[Lọc ngày BC nhập xuất tồn],0,M.1[Tên sản phẩm],C198)-SUMIFS(B.2[Số lượng (ĐVT Chuẩn)],B.2[Lọc ngày BC nhập xuất tồn],0,B.2[Tên sản phẩm],C198)-SUMIFS(B.2[SL xuất tặng/KM],B.2[Lọc ngày BC nhập xuất tồn],0,B.2[Tên sản phẩm],C198))</f>
        <v/>
      </c>
      <c r="G198" s="17" t="str">
        <f>IF(C198="","",IF(F198=0,0,SUM('Danh Sách Sản Phẩm'!J196)+SUMIFS(M.1[Giá nhập
thực tế],M.1[Lọc ngày BC nhập xuất tồn],0,M.1[Tên sản phẩm],C198)-(SUM('Danh Sách Sản Phẩm'!J196)+SUMIFS(M.1[Giá nhập
thực tế],M.1[Lọc ngày BC nhập xuất tồn],0,M.1[Tên sản phẩm],C198))/(SUM('Danh Sách Sản Phẩm'!I196)+SUMIFS(M.1[Số lượng],M.1[Lọc ngày BC nhập xuất tồn],0,M.1[Tên sản phẩm],C198)+SUMIFS(M.1[SL được tặng/KM],M.1[Lọc ngày BC nhập xuất tồn],0,M.1[Tên sản phẩm],C198))*(SUMIFS(B.2[Số lượng (ĐVT Chuẩn)],B.2[Lọc ngày BC nhập xuất tồn],0,B.2[Tên sản phẩm],C198)+SUMIFS(B.2[SL xuất tặng/KM],B.2[Lọc ngày BC nhập xuất tồn],0,B.2[Tên sản phẩm],C198))))</f>
        <v/>
      </c>
      <c r="H198" s="21" t="str">
        <f>IF(C198="","",SUMIFS(M.1[Số lượng],M.1[Lọc ngày BC nhập xuất tồn],1,M.1[Tên sản phẩm],C198)+SUMIFS(M.1[SL được tặng/KM],M.1[Lọc ngày BC nhập xuất tồn],1,M.1[Tên sản phẩm],C198))</f>
        <v/>
      </c>
      <c r="I198" s="21" t="str">
        <f>IF(C198="","",SUMIFS(M.1[Giá nhập
thực tế],M.1[Lọc ngày BC nhập xuất tồn],1,M.1[Tên sản phẩm],C198))</f>
        <v/>
      </c>
      <c r="J198" s="17" t="str">
        <f>IF(C198="","",SUMIFS(B.2[Số lượng (ĐVT Chuẩn)],B.2[Lọc ngày BC nhập xuất tồn],1,B.2[Tên sản phẩm],C198)+SUMIFS(B.2[SL xuất tặng/KM],B.2[Lọc ngày BC nhập xuất tồn],1,B.2[Tên sản phẩm],C198))</f>
        <v/>
      </c>
      <c r="K198" s="17" t="str">
        <f t="shared" si="18"/>
        <v/>
      </c>
      <c r="L198" s="60" t="str">
        <f t="shared" si="19"/>
        <v/>
      </c>
      <c r="M198" s="21" t="str">
        <f t="shared" si="20"/>
        <v/>
      </c>
      <c r="N198" s="21" t="str">
        <f t="shared" si="21"/>
        <v/>
      </c>
      <c r="O198" s="37" t="str">
        <f>IF(C198="","",SUMIFS(B.2[Doanh thu],B.2[Lọc ngày BC nhập xuất tồn],1,B.2[Tên sản phẩm],C198))</f>
        <v/>
      </c>
      <c r="P198" s="37" t="str">
        <f t="shared" si="22"/>
        <v/>
      </c>
      <c r="Q198" s="2"/>
    </row>
    <row r="199" spans="2:17" ht="27.75" customHeight="1" x14ac:dyDescent="0.2">
      <c r="B199" s="7" t="str">
        <f t="shared" si="17"/>
        <v/>
      </c>
      <c r="C199" s="11" t="str">
        <f>IF('Danh Sách Sản Phẩm'!C197="","",'Danh Sách Sản Phẩm'!C197)</f>
        <v/>
      </c>
      <c r="D199" s="7" t="str">
        <f>IF('Danh Sách Sản Phẩm'!D197="","",'Danh Sách Sản Phẩm'!D197)</f>
        <v/>
      </c>
      <c r="E199" s="7" t="str">
        <f>IF('Danh Sách Sản Phẩm'!E197="","",'Danh Sách Sản Phẩm'!E197)</f>
        <v/>
      </c>
      <c r="F199" s="17" t="str">
        <f>IF(C199="","",SUM('Danh Sách Sản Phẩm'!I197)+SUMIFS(M.1[Số lượng],M.1[Lọc ngày BC nhập xuất tồn],0,M.1[Tên sản phẩm],C199)+SUMIFS(M.1[SL được tặng/KM],M.1[Lọc ngày BC nhập xuất tồn],0,M.1[Tên sản phẩm],C199)-SUMIFS(B.2[Số lượng (ĐVT Chuẩn)],B.2[Lọc ngày BC nhập xuất tồn],0,B.2[Tên sản phẩm],C199)-SUMIFS(B.2[SL xuất tặng/KM],B.2[Lọc ngày BC nhập xuất tồn],0,B.2[Tên sản phẩm],C199))</f>
        <v/>
      </c>
      <c r="G199" s="17" t="str">
        <f>IF(C199="","",IF(F199=0,0,SUM('Danh Sách Sản Phẩm'!J197)+SUMIFS(M.1[Giá nhập
thực tế],M.1[Lọc ngày BC nhập xuất tồn],0,M.1[Tên sản phẩm],C199)-(SUM('Danh Sách Sản Phẩm'!J197)+SUMIFS(M.1[Giá nhập
thực tế],M.1[Lọc ngày BC nhập xuất tồn],0,M.1[Tên sản phẩm],C199))/(SUM('Danh Sách Sản Phẩm'!I197)+SUMIFS(M.1[Số lượng],M.1[Lọc ngày BC nhập xuất tồn],0,M.1[Tên sản phẩm],C199)+SUMIFS(M.1[SL được tặng/KM],M.1[Lọc ngày BC nhập xuất tồn],0,M.1[Tên sản phẩm],C199))*(SUMIFS(B.2[Số lượng (ĐVT Chuẩn)],B.2[Lọc ngày BC nhập xuất tồn],0,B.2[Tên sản phẩm],C199)+SUMIFS(B.2[SL xuất tặng/KM],B.2[Lọc ngày BC nhập xuất tồn],0,B.2[Tên sản phẩm],C199))))</f>
        <v/>
      </c>
      <c r="H199" s="21" t="str">
        <f>IF(C199="","",SUMIFS(M.1[Số lượng],M.1[Lọc ngày BC nhập xuất tồn],1,M.1[Tên sản phẩm],C199)+SUMIFS(M.1[SL được tặng/KM],M.1[Lọc ngày BC nhập xuất tồn],1,M.1[Tên sản phẩm],C199))</f>
        <v/>
      </c>
      <c r="I199" s="21" t="str">
        <f>IF(C199="","",SUMIFS(M.1[Giá nhập
thực tế],M.1[Lọc ngày BC nhập xuất tồn],1,M.1[Tên sản phẩm],C199))</f>
        <v/>
      </c>
      <c r="J199" s="17" t="str">
        <f>IF(C199="","",SUMIFS(B.2[Số lượng (ĐVT Chuẩn)],B.2[Lọc ngày BC nhập xuất tồn],1,B.2[Tên sản phẩm],C199)+SUMIFS(B.2[SL xuất tặng/KM],B.2[Lọc ngày BC nhập xuất tồn],1,B.2[Tên sản phẩm],C199))</f>
        <v/>
      </c>
      <c r="K199" s="17" t="str">
        <f t="shared" si="18"/>
        <v/>
      </c>
      <c r="L199" s="60" t="str">
        <f t="shared" si="19"/>
        <v/>
      </c>
      <c r="M199" s="21" t="str">
        <f t="shared" si="20"/>
        <v/>
      </c>
      <c r="N199" s="21" t="str">
        <f t="shared" si="21"/>
        <v/>
      </c>
      <c r="O199" s="37" t="str">
        <f>IF(C199="","",SUMIFS(B.2[Doanh thu],B.2[Lọc ngày BC nhập xuất tồn],1,B.2[Tên sản phẩm],C199))</f>
        <v/>
      </c>
      <c r="P199" s="37" t="str">
        <f t="shared" si="22"/>
        <v/>
      </c>
      <c r="Q199" s="2"/>
    </row>
    <row r="200" spans="2:17" ht="27.75" customHeight="1" x14ac:dyDescent="0.2">
      <c r="B200" s="7" t="str">
        <f t="shared" ref="B200:B206" si="23">IF(C200="","",ROW(A200)-5)</f>
        <v/>
      </c>
      <c r="C200" s="11" t="str">
        <f>IF('Danh Sách Sản Phẩm'!C198="","",'Danh Sách Sản Phẩm'!C198)</f>
        <v/>
      </c>
      <c r="D200" s="7" t="str">
        <f>IF('Danh Sách Sản Phẩm'!D198="","",'Danh Sách Sản Phẩm'!D198)</f>
        <v/>
      </c>
      <c r="E200" s="7" t="str">
        <f>IF('Danh Sách Sản Phẩm'!E198="","",'Danh Sách Sản Phẩm'!E198)</f>
        <v/>
      </c>
      <c r="F200" s="17" t="str">
        <f>IF(C200="","",SUM('Danh Sách Sản Phẩm'!I198)+SUMIFS(M.1[Số lượng],M.1[Lọc ngày BC nhập xuất tồn],0,M.1[Tên sản phẩm],C200)+SUMIFS(M.1[SL được tặng/KM],M.1[Lọc ngày BC nhập xuất tồn],0,M.1[Tên sản phẩm],C200)-SUMIFS(B.2[Số lượng (ĐVT Chuẩn)],B.2[Lọc ngày BC nhập xuất tồn],0,B.2[Tên sản phẩm],C200)-SUMIFS(B.2[SL xuất tặng/KM],B.2[Lọc ngày BC nhập xuất tồn],0,B.2[Tên sản phẩm],C200))</f>
        <v/>
      </c>
      <c r="G200" s="17" t="str">
        <f>IF(C200="","",IF(F200=0,0,SUM('Danh Sách Sản Phẩm'!J198)+SUMIFS(M.1[Giá nhập
thực tế],M.1[Lọc ngày BC nhập xuất tồn],0,M.1[Tên sản phẩm],C200)-(SUM('Danh Sách Sản Phẩm'!J198)+SUMIFS(M.1[Giá nhập
thực tế],M.1[Lọc ngày BC nhập xuất tồn],0,M.1[Tên sản phẩm],C200))/(SUM('Danh Sách Sản Phẩm'!I198)+SUMIFS(M.1[Số lượng],M.1[Lọc ngày BC nhập xuất tồn],0,M.1[Tên sản phẩm],C200)+SUMIFS(M.1[SL được tặng/KM],M.1[Lọc ngày BC nhập xuất tồn],0,M.1[Tên sản phẩm],C200))*(SUMIFS(B.2[Số lượng (ĐVT Chuẩn)],B.2[Lọc ngày BC nhập xuất tồn],0,B.2[Tên sản phẩm],C200)+SUMIFS(B.2[SL xuất tặng/KM],B.2[Lọc ngày BC nhập xuất tồn],0,B.2[Tên sản phẩm],C200))))</f>
        <v/>
      </c>
      <c r="H200" s="21" t="str">
        <f>IF(C200="","",SUMIFS(M.1[Số lượng],M.1[Lọc ngày BC nhập xuất tồn],1,M.1[Tên sản phẩm],C200)+SUMIFS(M.1[SL được tặng/KM],M.1[Lọc ngày BC nhập xuất tồn],1,M.1[Tên sản phẩm],C200))</f>
        <v/>
      </c>
      <c r="I200" s="21" t="str">
        <f>IF(C200="","",SUMIFS(M.1[Giá nhập
thực tế],M.1[Lọc ngày BC nhập xuất tồn],1,M.1[Tên sản phẩm],C200))</f>
        <v/>
      </c>
      <c r="J200" s="17" t="str">
        <f>IF(C200="","",SUMIFS(B.2[Số lượng (ĐVT Chuẩn)],B.2[Lọc ngày BC nhập xuất tồn],1,B.2[Tên sản phẩm],C200)+SUMIFS(B.2[SL xuất tặng/KM],B.2[Lọc ngày BC nhập xuất tồn],1,B.2[Tên sản phẩm],C200))</f>
        <v/>
      </c>
      <c r="K200" s="17" t="str">
        <f t="shared" ref="K200:K206" si="24">IF(C200="","",J200*L200)</f>
        <v/>
      </c>
      <c r="L200" s="60" t="str">
        <f t="shared" ref="L200:L206" si="25">IF(C200="","",IF(AND(SUM(F200,H200)&lt;&gt;0,SUM(G200,I200)&lt;&gt;0),ROUND(SUM(G200,I200)/SUM(F200,H200),0),0))</f>
        <v/>
      </c>
      <c r="M200" s="21" t="str">
        <f t="shared" ref="M200:M206" si="26">IF(C200="","",SUM(F200,H200)-SUM(J200))</f>
        <v/>
      </c>
      <c r="N200" s="21" t="str">
        <f t="shared" ref="N200:N206" si="27">IF(C200="","",SUM(G200,I200)-SUM(K200))</f>
        <v/>
      </c>
      <c r="O200" s="37" t="str">
        <f>IF(C200="","",SUMIFS(B.2[Doanh thu],B.2[Lọc ngày BC nhập xuất tồn],1,B.2[Tên sản phẩm],C200))</f>
        <v/>
      </c>
      <c r="P200" s="37" t="str">
        <f t="shared" ref="P200:P206" si="28">IF(C200="","",O200-K200)</f>
        <v/>
      </c>
      <c r="Q200" s="2"/>
    </row>
    <row r="201" spans="2:17" ht="27.75" customHeight="1" x14ac:dyDescent="0.2">
      <c r="B201" s="7" t="str">
        <f t="shared" si="23"/>
        <v/>
      </c>
      <c r="C201" s="11" t="str">
        <f>IF('Danh Sách Sản Phẩm'!C199="","",'Danh Sách Sản Phẩm'!C199)</f>
        <v/>
      </c>
      <c r="D201" s="7" t="str">
        <f>IF('Danh Sách Sản Phẩm'!D199="","",'Danh Sách Sản Phẩm'!D199)</f>
        <v/>
      </c>
      <c r="E201" s="7" t="str">
        <f>IF('Danh Sách Sản Phẩm'!E199="","",'Danh Sách Sản Phẩm'!E199)</f>
        <v/>
      </c>
      <c r="F201" s="17" t="str">
        <f>IF(C201="","",SUM('Danh Sách Sản Phẩm'!I199)+SUMIFS(M.1[Số lượng],M.1[Lọc ngày BC nhập xuất tồn],0,M.1[Tên sản phẩm],C201)+SUMIFS(M.1[SL được tặng/KM],M.1[Lọc ngày BC nhập xuất tồn],0,M.1[Tên sản phẩm],C201)-SUMIFS(B.2[Số lượng (ĐVT Chuẩn)],B.2[Lọc ngày BC nhập xuất tồn],0,B.2[Tên sản phẩm],C201)-SUMIFS(B.2[SL xuất tặng/KM],B.2[Lọc ngày BC nhập xuất tồn],0,B.2[Tên sản phẩm],C201))</f>
        <v/>
      </c>
      <c r="G201" s="17" t="str">
        <f>IF(C201="","",IF(F201=0,0,SUM('Danh Sách Sản Phẩm'!J199)+SUMIFS(M.1[Giá nhập
thực tế],M.1[Lọc ngày BC nhập xuất tồn],0,M.1[Tên sản phẩm],C201)-(SUM('Danh Sách Sản Phẩm'!J199)+SUMIFS(M.1[Giá nhập
thực tế],M.1[Lọc ngày BC nhập xuất tồn],0,M.1[Tên sản phẩm],C201))/(SUM('Danh Sách Sản Phẩm'!I199)+SUMIFS(M.1[Số lượng],M.1[Lọc ngày BC nhập xuất tồn],0,M.1[Tên sản phẩm],C201)+SUMIFS(M.1[SL được tặng/KM],M.1[Lọc ngày BC nhập xuất tồn],0,M.1[Tên sản phẩm],C201))*(SUMIFS(B.2[Số lượng (ĐVT Chuẩn)],B.2[Lọc ngày BC nhập xuất tồn],0,B.2[Tên sản phẩm],C201)+SUMIFS(B.2[SL xuất tặng/KM],B.2[Lọc ngày BC nhập xuất tồn],0,B.2[Tên sản phẩm],C201))))</f>
        <v/>
      </c>
      <c r="H201" s="21" t="str">
        <f>IF(C201="","",SUMIFS(M.1[Số lượng],M.1[Lọc ngày BC nhập xuất tồn],1,M.1[Tên sản phẩm],C201)+SUMIFS(M.1[SL được tặng/KM],M.1[Lọc ngày BC nhập xuất tồn],1,M.1[Tên sản phẩm],C201))</f>
        <v/>
      </c>
      <c r="I201" s="21" t="str">
        <f>IF(C201="","",SUMIFS(M.1[Giá nhập
thực tế],M.1[Lọc ngày BC nhập xuất tồn],1,M.1[Tên sản phẩm],C201))</f>
        <v/>
      </c>
      <c r="J201" s="17" t="str">
        <f>IF(C201="","",SUMIFS(B.2[Số lượng (ĐVT Chuẩn)],B.2[Lọc ngày BC nhập xuất tồn],1,B.2[Tên sản phẩm],C201)+SUMIFS(B.2[SL xuất tặng/KM],B.2[Lọc ngày BC nhập xuất tồn],1,B.2[Tên sản phẩm],C201))</f>
        <v/>
      </c>
      <c r="K201" s="17" t="str">
        <f t="shared" si="24"/>
        <v/>
      </c>
      <c r="L201" s="60" t="str">
        <f t="shared" si="25"/>
        <v/>
      </c>
      <c r="M201" s="21" t="str">
        <f t="shared" si="26"/>
        <v/>
      </c>
      <c r="N201" s="21" t="str">
        <f t="shared" si="27"/>
        <v/>
      </c>
      <c r="O201" s="37" t="str">
        <f>IF(C201="","",SUMIFS(B.2[Doanh thu],B.2[Lọc ngày BC nhập xuất tồn],1,B.2[Tên sản phẩm],C201))</f>
        <v/>
      </c>
      <c r="P201" s="37" t="str">
        <f t="shared" si="28"/>
        <v/>
      </c>
      <c r="Q201" s="2"/>
    </row>
    <row r="202" spans="2:17" ht="27.75" customHeight="1" x14ac:dyDescent="0.2">
      <c r="B202" s="7" t="str">
        <f t="shared" si="23"/>
        <v/>
      </c>
      <c r="C202" s="11" t="str">
        <f>IF('Danh Sách Sản Phẩm'!C200="","",'Danh Sách Sản Phẩm'!C200)</f>
        <v/>
      </c>
      <c r="D202" s="7" t="str">
        <f>IF('Danh Sách Sản Phẩm'!D200="","",'Danh Sách Sản Phẩm'!D200)</f>
        <v/>
      </c>
      <c r="E202" s="7" t="str">
        <f>IF('Danh Sách Sản Phẩm'!E200="","",'Danh Sách Sản Phẩm'!E200)</f>
        <v/>
      </c>
      <c r="F202" s="17" t="str">
        <f>IF(C202="","",SUM('Danh Sách Sản Phẩm'!I200)+SUMIFS(M.1[Số lượng],M.1[Lọc ngày BC nhập xuất tồn],0,M.1[Tên sản phẩm],C202)+SUMIFS(M.1[SL được tặng/KM],M.1[Lọc ngày BC nhập xuất tồn],0,M.1[Tên sản phẩm],C202)-SUMIFS(B.2[Số lượng (ĐVT Chuẩn)],B.2[Lọc ngày BC nhập xuất tồn],0,B.2[Tên sản phẩm],C202)-SUMIFS(B.2[SL xuất tặng/KM],B.2[Lọc ngày BC nhập xuất tồn],0,B.2[Tên sản phẩm],C202))</f>
        <v/>
      </c>
      <c r="G202" s="17" t="str">
        <f>IF(C202="","",IF(F202=0,0,SUM('Danh Sách Sản Phẩm'!J200)+SUMIFS(M.1[Giá nhập
thực tế],M.1[Lọc ngày BC nhập xuất tồn],0,M.1[Tên sản phẩm],C202)-(SUM('Danh Sách Sản Phẩm'!J200)+SUMIFS(M.1[Giá nhập
thực tế],M.1[Lọc ngày BC nhập xuất tồn],0,M.1[Tên sản phẩm],C202))/(SUM('Danh Sách Sản Phẩm'!I200)+SUMIFS(M.1[Số lượng],M.1[Lọc ngày BC nhập xuất tồn],0,M.1[Tên sản phẩm],C202)+SUMIFS(M.1[SL được tặng/KM],M.1[Lọc ngày BC nhập xuất tồn],0,M.1[Tên sản phẩm],C202))*(SUMIFS(B.2[Số lượng (ĐVT Chuẩn)],B.2[Lọc ngày BC nhập xuất tồn],0,B.2[Tên sản phẩm],C202)+SUMIFS(B.2[SL xuất tặng/KM],B.2[Lọc ngày BC nhập xuất tồn],0,B.2[Tên sản phẩm],C202))))</f>
        <v/>
      </c>
      <c r="H202" s="21" t="str">
        <f>IF(C202="","",SUMIFS(M.1[Số lượng],M.1[Lọc ngày BC nhập xuất tồn],1,M.1[Tên sản phẩm],C202)+SUMIFS(M.1[SL được tặng/KM],M.1[Lọc ngày BC nhập xuất tồn],1,M.1[Tên sản phẩm],C202))</f>
        <v/>
      </c>
      <c r="I202" s="21" t="str">
        <f>IF(C202="","",SUMIFS(M.1[Giá nhập
thực tế],M.1[Lọc ngày BC nhập xuất tồn],1,M.1[Tên sản phẩm],C202))</f>
        <v/>
      </c>
      <c r="J202" s="17" t="str">
        <f>IF(C202="","",SUMIFS(B.2[Số lượng (ĐVT Chuẩn)],B.2[Lọc ngày BC nhập xuất tồn],1,B.2[Tên sản phẩm],C202)+SUMIFS(B.2[SL xuất tặng/KM],B.2[Lọc ngày BC nhập xuất tồn],1,B.2[Tên sản phẩm],C202))</f>
        <v/>
      </c>
      <c r="K202" s="17" t="str">
        <f t="shared" si="24"/>
        <v/>
      </c>
      <c r="L202" s="60" t="str">
        <f t="shared" si="25"/>
        <v/>
      </c>
      <c r="M202" s="21" t="str">
        <f t="shared" si="26"/>
        <v/>
      </c>
      <c r="N202" s="21" t="str">
        <f t="shared" si="27"/>
        <v/>
      </c>
      <c r="O202" s="37" t="str">
        <f>IF(C202="","",SUMIFS(B.2[Doanh thu],B.2[Lọc ngày BC nhập xuất tồn],1,B.2[Tên sản phẩm],C202))</f>
        <v/>
      </c>
      <c r="P202" s="37" t="str">
        <f t="shared" si="28"/>
        <v/>
      </c>
      <c r="Q202" s="2"/>
    </row>
    <row r="203" spans="2:17" ht="27.75" customHeight="1" x14ac:dyDescent="0.2">
      <c r="B203" s="7" t="str">
        <f t="shared" si="23"/>
        <v/>
      </c>
      <c r="C203" s="11" t="str">
        <f>IF('Danh Sách Sản Phẩm'!C201="","",'Danh Sách Sản Phẩm'!C201)</f>
        <v/>
      </c>
      <c r="D203" s="7" t="str">
        <f>IF('Danh Sách Sản Phẩm'!D201="","",'Danh Sách Sản Phẩm'!D201)</f>
        <v/>
      </c>
      <c r="E203" s="7" t="str">
        <f>IF('Danh Sách Sản Phẩm'!E201="","",'Danh Sách Sản Phẩm'!E201)</f>
        <v/>
      </c>
      <c r="F203" s="17" t="str">
        <f>IF(C203="","",SUM('Danh Sách Sản Phẩm'!I201)+SUMIFS(M.1[Số lượng],M.1[Lọc ngày BC nhập xuất tồn],0,M.1[Tên sản phẩm],C203)+SUMIFS(M.1[SL được tặng/KM],M.1[Lọc ngày BC nhập xuất tồn],0,M.1[Tên sản phẩm],C203)-SUMIFS(B.2[Số lượng (ĐVT Chuẩn)],B.2[Lọc ngày BC nhập xuất tồn],0,B.2[Tên sản phẩm],C203)-SUMIFS(B.2[SL xuất tặng/KM],B.2[Lọc ngày BC nhập xuất tồn],0,B.2[Tên sản phẩm],C203))</f>
        <v/>
      </c>
      <c r="G203" s="17" t="str">
        <f>IF(C203="","",IF(F203=0,0,SUM('Danh Sách Sản Phẩm'!J201)+SUMIFS(M.1[Giá nhập
thực tế],M.1[Lọc ngày BC nhập xuất tồn],0,M.1[Tên sản phẩm],C203)-(SUM('Danh Sách Sản Phẩm'!J201)+SUMIFS(M.1[Giá nhập
thực tế],M.1[Lọc ngày BC nhập xuất tồn],0,M.1[Tên sản phẩm],C203))/(SUM('Danh Sách Sản Phẩm'!I201)+SUMIFS(M.1[Số lượng],M.1[Lọc ngày BC nhập xuất tồn],0,M.1[Tên sản phẩm],C203)+SUMIFS(M.1[SL được tặng/KM],M.1[Lọc ngày BC nhập xuất tồn],0,M.1[Tên sản phẩm],C203))*(SUMIFS(B.2[Số lượng (ĐVT Chuẩn)],B.2[Lọc ngày BC nhập xuất tồn],0,B.2[Tên sản phẩm],C203)+SUMIFS(B.2[SL xuất tặng/KM],B.2[Lọc ngày BC nhập xuất tồn],0,B.2[Tên sản phẩm],C203))))</f>
        <v/>
      </c>
      <c r="H203" s="21" t="str">
        <f>IF(C203="","",SUMIFS(M.1[Số lượng],M.1[Lọc ngày BC nhập xuất tồn],1,M.1[Tên sản phẩm],C203)+SUMIFS(M.1[SL được tặng/KM],M.1[Lọc ngày BC nhập xuất tồn],1,M.1[Tên sản phẩm],C203))</f>
        <v/>
      </c>
      <c r="I203" s="21" t="str">
        <f>IF(C203="","",SUMIFS(M.1[Giá nhập
thực tế],M.1[Lọc ngày BC nhập xuất tồn],1,M.1[Tên sản phẩm],C203))</f>
        <v/>
      </c>
      <c r="J203" s="17" t="str">
        <f>IF(C203="","",SUMIFS(B.2[Số lượng (ĐVT Chuẩn)],B.2[Lọc ngày BC nhập xuất tồn],1,B.2[Tên sản phẩm],C203)+SUMIFS(B.2[SL xuất tặng/KM],B.2[Lọc ngày BC nhập xuất tồn],1,B.2[Tên sản phẩm],C203))</f>
        <v/>
      </c>
      <c r="K203" s="17" t="str">
        <f t="shared" si="24"/>
        <v/>
      </c>
      <c r="L203" s="60" t="str">
        <f t="shared" si="25"/>
        <v/>
      </c>
      <c r="M203" s="21" t="str">
        <f t="shared" si="26"/>
        <v/>
      </c>
      <c r="N203" s="21" t="str">
        <f t="shared" si="27"/>
        <v/>
      </c>
      <c r="O203" s="37" t="str">
        <f>IF(C203="","",SUMIFS(B.2[Doanh thu],B.2[Lọc ngày BC nhập xuất tồn],1,B.2[Tên sản phẩm],C203))</f>
        <v/>
      </c>
      <c r="P203" s="37" t="str">
        <f t="shared" si="28"/>
        <v/>
      </c>
      <c r="Q203" s="2"/>
    </row>
    <row r="204" spans="2:17" ht="27.75" customHeight="1" x14ac:dyDescent="0.2">
      <c r="B204" s="7" t="str">
        <f t="shared" si="23"/>
        <v/>
      </c>
      <c r="C204" s="11" t="str">
        <f>IF('Danh Sách Sản Phẩm'!C202="","",'Danh Sách Sản Phẩm'!C202)</f>
        <v/>
      </c>
      <c r="D204" s="7" t="str">
        <f>IF('Danh Sách Sản Phẩm'!D202="","",'Danh Sách Sản Phẩm'!D202)</f>
        <v/>
      </c>
      <c r="E204" s="7" t="str">
        <f>IF('Danh Sách Sản Phẩm'!E202="","",'Danh Sách Sản Phẩm'!E202)</f>
        <v/>
      </c>
      <c r="F204" s="17" t="str">
        <f>IF(C204="","",SUM('Danh Sách Sản Phẩm'!I202)+SUMIFS(M.1[Số lượng],M.1[Lọc ngày BC nhập xuất tồn],0,M.1[Tên sản phẩm],C204)+SUMIFS(M.1[SL được tặng/KM],M.1[Lọc ngày BC nhập xuất tồn],0,M.1[Tên sản phẩm],C204)-SUMIFS(B.2[Số lượng (ĐVT Chuẩn)],B.2[Lọc ngày BC nhập xuất tồn],0,B.2[Tên sản phẩm],C204)-SUMIFS(B.2[SL xuất tặng/KM],B.2[Lọc ngày BC nhập xuất tồn],0,B.2[Tên sản phẩm],C204))</f>
        <v/>
      </c>
      <c r="G204" s="17" t="str">
        <f>IF(C204="","",IF(F204=0,0,SUM('Danh Sách Sản Phẩm'!J202)+SUMIFS(M.1[Giá nhập
thực tế],M.1[Lọc ngày BC nhập xuất tồn],0,M.1[Tên sản phẩm],C204)-(SUM('Danh Sách Sản Phẩm'!J202)+SUMIFS(M.1[Giá nhập
thực tế],M.1[Lọc ngày BC nhập xuất tồn],0,M.1[Tên sản phẩm],C204))/(SUM('Danh Sách Sản Phẩm'!I202)+SUMIFS(M.1[Số lượng],M.1[Lọc ngày BC nhập xuất tồn],0,M.1[Tên sản phẩm],C204)+SUMIFS(M.1[SL được tặng/KM],M.1[Lọc ngày BC nhập xuất tồn],0,M.1[Tên sản phẩm],C204))*(SUMIFS(B.2[Số lượng (ĐVT Chuẩn)],B.2[Lọc ngày BC nhập xuất tồn],0,B.2[Tên sản phẩm],C204)+SUMIFS(B.2[SL xuất tặng/KM],B.2[Lọc ngày BC nhập xuất tồn],0,B.2[Tên sản phẩm],C204))))</f>
        <v/>
      </c>
      <c r="H204" s="21" t="str">
        <f>IF(C204="","",SUMIFS(M.1[Số lượng],M.1[Lọc ngày BC nhập xuất tồn],1,M.1[Tên sản phẩm],C204)+SUMIFS(M.1[SL được tặng/KM],M.1[Lọc ngày BC nhập xuất tồn],1,M.1[Tên sản phẩm],C204))</f>
        <v/>
      </c>
      <c r="I204" s="21" t="str">
        <f>IF(C204="","",SUMIFS(M.1[Giá nhập
thực tế],M.1[Lọc ngày BC nhập xuất tồn],1,M.1[Tên sản phẩm],C204))</f>
        <v/>
      </c>
      <c r="J204" s="17" t="str">
        <f>IF(C204="","",SUMIFS(B.2[Số lượng (ĐVT Chuẩn)],B.2[Lọc ngày BC nhập xuất tồn],1,B.2[Tên sản phẩm],C204)+SUMIFS(B.2[SL xuất tặng/KM],B.2[Lọc ngày BC nhập xuất tồn],1,B.2[Tên sản phẩm],C204))</f>
        <v/>
      </c>
      <c r="K204" s="17" t="str">
        <f t="shared" si="24"/>
        <v/>
      </c>
      <c r="L204" s="60" t="str">
        <f t="shared" si="25"/>
        <v/>
      </c>
      <c r="M204" s="21" t="str">
        <f t="shared" si="26"/>
        <v/>
      </c>
      <c r="N204" s="21" t="str">
        <f t="shared" si="27"/>
        <v/>
      </c>
      <c r="O204" s="37" t="str">
        <f>IF(C204="","",SUMIFS(B.2[Doanh thu],B.2[Lọc ngày BC nhập xuất tồn],1,B.2[Tên sản phẩm],C204))</f>
        <v/>
      </c>
      <c r="P204" s="37" t="str">
        <f t="shared" si="28"/>
        <v/>
      </c>
      <c r="Q204" s="2"/>
    </row>
    <row r="205" spans="2:17" ht="27.75" customHeight="1" x14ac:dyDescent="0.2">
      <c r="B205" s="7" t="str">
        <f t="shared" si="23"/>
        <v/>
      </c>
      <c r="C205" s="11" t="str">
        <f>IF('Danh Sách Sản Phẩm'!C203="","",'Danh Sách Sản Phẩm'!C203)</f>
        <v/>
      </c>
      <c r="D205" s="7" t="str">
        <f>IF('Danh Sách Sản Phẩm'!D203="","",'Danh Sách Sản Phẩm'!D203)</f>
        <v/>
      </c>
      <c r="E205" s="7" t="str">
        <f>IF('Danh Sách Sản Phẩm'!E203="","",'Danh Sách Sản Phẩm'!E203)</f>
        <v/>
      </c>
      <c r="F205" s="17" t="str">
        <f>IF(C205="","",SUM('Danh Sách Sản Phẩm'!I203)+SUMIFS(M.1[Số lượng],M.1[Lọc ngày BC nhập xuất tồn],0,M.1[Tên sản phẩm],C205)+SUMIFS(M.1[SL được tặng/KM],M.1[Lọc ngày BC nhập xuất tồn],0,M.1[Tên sản phẩm],C205)-SUMIFS(B.2[Số lượng (ĐVT Chuẩn)],B.2[Lọc ngày BC nhập xuất tồn],0,B.2[Tên sản phẩm],C205)-SUMIFS(B.2[SL xuất tặng/KM],B.2[Lọc ngày BC nhập xuất tồn],0,B.2[Tên sản phẩm],C205))</f>
        <v/>
      </c>
      <c r="G205" s="17" t="str">
        <f>IF(C205="","",IF(F205=0,0,SUM('Danh Sách Sản Phẩm'!J203)+SUMIFS(M.1[Giá nhập
thực tế],M.1[Lọc ngày BC nhập xuất tồn],0,M.1[Tên sản phẩm],C205)-(SUM('Danh Sách Sản Phẩm'!J203)+SUMIFS(M.1[Giá nhập
thực tế],M.1[Lọc ngày BC nhập xuất tồn],0,M.1[Tên sản phẩm],C205))/(SUM('Danh Sách Sản Phẩm'!I203)+SUMIFS(M.1[Số lượng],M.1[Lọc ngày BC nhập xuất tồn],0,M.1[Tên sản phẩm],C205)+SUMIFS(M.1[SL được tặng/KM],M.1[Lọc ngày BC nhập xuất tồn],0,M.1[Tên sản phẩm],C205))*(SUMIFS(B.2[Số lượng (ĐVT Chuẩn)],B.2[Lọc ngày BC nhập xuất tồn],0,B.2[Tên sản phẩm],C205)+SUMIFS(B.2[SL xuất tặng/KM],B.2[Lọc ngày BC nhập xuất tồn],0,B.2[Tên sản phẩm],C205))))</f>
        <v/>
      </c>
      <c r="H205" s="21" t="str">
        <f>IF(C205="","",SUMIFS(M.1[Số lượng],M.1[Lọc ngày BC nhập xuất tồn],1,M.1[Tên sản phẩm],C205)+SUMIFS(M.1[SL được tặng/KM],M.1[Lọc ngày BC nhập xuất tồn],1,M.1[Tên sản phẩm],C205))</f>
        <v/>
      </c>
      <c r="I205" s="21" t="str">
        <f>IF(C205="","",SUMIFS(M.1[Giá nhập
thực tế],M.1[Lọc ngày BC nhập xuất tồn],1,M.1[Tên sản phẩm],C205))</f>
        <v/>
      </c>
      <c r="J205" s="17" t="str">
        <f>IF(C205="","",SUMIFS(B.2[Số lượng (ĐVT Chuẩn)],B.2[Lọc ngày BC nhập xuất tồn],1,B.2[Tên sản phẩm],C205)+SUMIFS(B.2[SL xuất tặng/KM],B.2[Lọc ngày BC nhập xuất tồn],1,B.2[Tên sản phẩm],C205))</f>
        <v/>
      </c>
      <c r="K205" s="17" t="str">
        <f t="shared" si="24"/>
        <v/>
      </c>
      <c r="L205" s="60" t="str">
        <f t="shared" si="25"/>
        <v/>
      </c>
      <c r="M205" s="21" t="str">
        <f t="shared" si="26"/>
        <v/>
      </c>
      <c r="N205" s="21" t="str">
        <f t="shared" si="27"/>
        <v/>
      </c>
      <c r="O205" s="37" t="str">
        <f>IF(C205="","",SUMIFS(B.2[Doanh thu],B.2[Lọc ngày BC nhập xuất tồn],1,B.2[Tên sản phẩm],C205))</f>
        <v/>
      </c>
      <c r="P205" s="37" t="str">
        <f t="shared" si="28"/>
        <v/>
      </c>
      <c r="Q205" s="2"/>
    </row>
    <row r="206" spans="2:17" ht="27.75" customHeight="1" x14ac:dyDescent="0.2">
      <c r="B206" s="7" t="str">
        <f t="shared" si="23"/>
        <v/>
      </c>
      <c r="C206" s="11" t="str">
        <f>IF('Danh Sách Sản Phẩm'!C204="","",'Danh Sách Sản Phẩm'!C204)</f>
        <v/>
      </c>
      <c r="D206" s="7" t="str">
        <f>IF('Danh Sách Sản Phẩm'!D204="","",'Danh Sách Sản Phẩm'!D204)</f>
        <v/>
      </c>
      <c r="E206" s="7" t="str">
        <f>IF('Danh Sách Sản Phẩm'!E204="","",'Danh Sách Sản Phẩm'!E204)</f>
        <v/>
      </c>
      <c r="F206" s="17" t="str">
        <f>IF(C206="","",SUM('Danh Sách Sản Phẩm'!I204)+SUMIFS(M.1[Số lượng],M.1[Lọc ngày BC nhập xuất tồn],0,M.1[Tên sản phẩm],C206)+SUMIFS(M.1[SL được tặng/KM],M.1[Lọc ngày BC nhập xuất tồn],0,M.1[Tên sản phẩm],C206)-SUMIFS(B.2[Số lượng (ĐVT Chuẩn)],B.2[Lọc ngày BC nhập xuất tồn],0,B.2[Tên sản phẩm],C206)-SUMIFS(B.2[SL xuất tặng/KM],B.2[Lọc ngày BC nhập xuất tồn],0,B.2[Tên sản phẩm],C206))</f>
        <v/>
      </c>
      <c r="G206" s="17" t="str">
        <f>IF(C206="","",IF(F206=0,0,SUM('Danh Sách Sản Phẩm'!J204)+SUMIFS(M.1[Giá nhập
thực tế],M.1[Lọc ngày BC nhập xuất tồn],0,M.1[Tên sản phẩm],C206)-(SUM('Danh Sách Sản Phẩm'!J204)+SUMIFS(M.1[Giá nhập
thực tế],M.1[Lọc ngày BC nhập xuất tồn],0,M.1[Tên sản phẩm],C206))/(SUM('Danh Sách Sản Phẩm'!I204)+SUMIFS(M.1[Số lượng],M.1[Lọc ngày BC nhập xuất tồn],0,M.1[Tên sản phẩm],C206)+SUMIFS(M.1[SL được tặng/KM],M.1[Lọc ngày BC nhập xuất tồn],0,M.1[Tên sản phẩm],C206))*(SUMIFS(B.2[Số lượng (ĐVT Chuẩn)],B.2[Lọc ngày BC nhập xuất tồn],0,B.2[Tên sản phẩm],C206)+SUMIFS(B.2[SL xuất tặng/KM],B.2[Lọc ngày BC nhập xuất tồn],0,B.2[Tên sản phẩm],C206))))</f>
        <v/>
      </c>
      <c r="H206" s="21" t="str">
        <f>IF(C206="","",SUMIFS(M.1[Số lượng],M.1[Lọc ngày BC nhập xuất tồn],1,M.1[Tên sản phẩm],C206)+SUMIFS(M.1[SL được tặng/KM],M.1[Lọc ngày BC nhập xuất tồn],1,M.1[Tên sản phẩm],C206))</f>
        <v/>
      </c>
      <c r="I206" s="21" t="str">
        <f>IF(C206="","",SUMIFS(M.1[Giá nhập
thực tế],M.1[Lọc ngày BC nhập xuất tồn],1,M.1[Tên sản phẩm],C206))</f>
        <v/>
      </c>
      <c r="J206" s="17" t="str">
        <f>IF(C206="","",SUMIFS(B.2[Số lượng (ĐVT Chuẩn)],B.2[Lọc ngày BC nhập xuất tồn],1,B.2[Tên sản phẩm],C206)+SUMIFS(B.2[SL xuất tặng/KM],B.2[Lọc ngày BC nhập xuất tồn],1,B.2[Tên sản phẩm],C206))</f>
        <v/>
      </c>
      <c r="K206" s="17" t="str">
        <f t="shared" si="24"/>
        <v/>
      </c>
      <c r="L206" s="60" t="str">
        <f t="shared" si="25"/>
        <v/>
      </c>
      <c r="M206" s="21" t="str">
        <f t="shared" si="26"/>
        <v/>
      </c>
      <c r="N206" s="21" t="str">
        <f t="shared" si="27"/>
        <v/>
      </c>
      <c r="O206" s="37" t="str">
        <f>IF(C206="","",SUMIFS(B.2[Doanh thu],B.2[Lọc ngày BC nhập xuất tồn],1,B.2[Tên sản phẩm],C206))</f>
        <v/>
      </c>
      <c r="P206" s="37" t="str">
        <f t="shared" si="28"/>
        <v/>
      </c>
      <c r="Q206" s="2"/>
    </row>
    <row r="207" spans="2:17" ht="27.75" customHeight="1" x14ac:dyDescent="0.2">
      <c r="B207" s="29" t="s">
        <v>143</v>
      </c>
      <c r="C207" s="58" t="s">
        <v>10</v>
      </c>
      <c r="D207" s="29" t="s">
        <v>143</v>
      </c>
      <c r="E207" s="29" t="s">
        <v>143</v>
      </c>
      <c r="F207" s="18">
        <f ca="1">SUBTOTAL(9,Table16[SL tồn
(Đầu kỳ)])</f>
        <v>0</v>
      </c>
      <c r="G207" s="18">
        <f ca="1">SUBTOTAL(9,Table16[Giá trị hàng tồn
(Đầu kỳ)])</f>
        <v>0</v>
      </c>
      <c r="H207" s="18">
        <f ca="1">SUBTOTAL(9, Table16[] Table16[SL nhập
(Trong kỳ)] )</f>
        <v>0</v>
      </c>
      <c r="I207" s="18">
        <f ca="1">SUBTOTAL(9,Table16[Giá trị hàng nhập
(Trong kỳ)])</f>
        <v>0</v>
      </c>
      <c r="J207" s="18">
        <f ca="1">SUBTOTAL(9,Table16[] Table16[ SL xuất
(Trong kỳ)] )</f>
        <v>0</v>
      </c>
      <c r="K207" s="18">
        <f ca="1">SUBTOTAL(9,Table16[Giá vốn hàng xuất
(Trong kỳ)])</f>
        <v>0</v>
      </c>
      <c r="L207" s="29" t="s">
        <v>143</v>
      </c>
      <c r="M207" s="18">
        <f ca="1">SUBTOTAL(9,Table16[SL tồn
(Cuối kỳ)])</f>
        <v>0</v>
      </c>
      <c r="N207" s="18">
        <f ca="1">SUBTOTAL(9,Table16[Giá trị hàng tồn
(Cuối kỳ)])</f>
        <v>0</v>
      </c>
      <c r="O207" s="18">
        <f ca="1">SUBTOTAL(9,Table16[Doanh thu])</f>
        <v>0</v>
      </c>
      <c r="P207" s="18">
        <f ca="1">SUBTOTAL(9,Table16[Lợi nhuận gộp])</f>
        <v>0</v>
      </c>
      <c r="Q207" s="29" t="s">
        <v>143</v>
      </c>
    </row>
    <row r="209" spans="2:11" ht="27.75" customHeight="1" x14ac:dyDescent="0.2">
      <c r="B209" s="47" t="s">
        <v>186</v>
      </c>
      <c r="C209" s="17"/>
      <c r="D209" s="17"/>
      <c r="E209" s="17"/>
      <c r="F209" s="17"/>
      <c r="G209" s="17"/>
      <c r="H209" s="17"/>
      <c r="I209" s="17"/>
      <c r="J209" s="17"/>
      <c r="K209" s="17"/>
    </row>
    <row r="210" spans="2:11" ht="27.75" customHeight="1" x14ac:dyDescent="0.2">
      <c r="B210" s="81" t="s">
        <v>7</v>
      </c>
      <c r="C210" s="81" t="s">
        <v>8</v>
      </c>
      <c r="D210" s="81" t="s">
        <v>42</v>
      </c>
      <c r="E210" s="81" t="s">
        <v>43</v>
      </c>
      <c r="F210" s="194" t="s">
        <v>187</v>
      </c>
      <c r="G210" s="194"/>
      <c r="H210" s="194" t="s">
        <v>185</v>
      </c>
      <c r="I210" s="194"/>
      <c r="J210" s="194" t="s">
        <v>49</v>
      </c>
      <c r="K210" s="194"/>
    </row>
    <row r="211" spans="2:11" ht="27.75" customHeight="1" x14ac:dyDescent="0.2">
      <c r="B211" s="134" t="str">
        <f>IF(COUNT(D.1[STT mặt hàng cần mua])&lt;(ROW(A211)-209),"",ROW(A211)-209)</f>
        <v/>
      </c>
      <c r="C211" s="135" t="str">
        <f>IF(B211&lt;&gt;"",INDEX(D.1[Tên sản phẩm],MATCH(SMALL(D.1[STT mặt hàng cần mua],B211),D.1[STT mặt hàng cần mua],0)),"")</f>
        <v/>
      </c>
      <c r="D211" s="136" t="str">
        <f>IF(C211="","",INDEX(D.1[Quy cách],MATCH(C211,D.1[Tên sản phẩm],0)))</f>
        <v/>
      </c>
      <c r="E211" s="136" t="str">
        <f>IF(C211="","",INDEX(D.1[ĐVT],MATCH(C211,D.1[Tên sản phẩm],0)))</f>
        <v/>
      </c>
      <c r="F211" s="193" t="str">
        <f>IF(C211="","",INDEX(D.1[SL tồn kho
tối thiểu],MATCH(C211,D.1[Tên sản phẩm],0)))</f>
        <v/>
      </c>
      <c r="G211" s="193"/>
      <c r="H211" s="193" t="str">
        <f>IF(C211="","",INDEX(D.1[SL tồn cuối kỳ],MATCH(C211,D.1[Tên sản phẩm],0)))</f>
        <v/>
      </c>
      <c r="I211" s="193"/>
      <c r="J211" s="192"/>
      <c r="K211" s="192"/>
    </row>
    <row r="212" spans="2:11" ht="27.75" customHeight="1" x14ac:dyDescent="0.2">
      <c r="B212" s="134" t="str">
        <f>IF(COUNT(D.1[STT mặt hàng cần mua])&lt;(ROW(A212)-209),"",ROW(A212)-209)</f>
        <v/>
      </c>
      <c r="C212" s="135" t="str">
        <f>IF(B212&lt;&gt;"",INDEX(D.1[Tên sản phẩm],MATCH(SMALL(D.1[STT mặt hàng cần mua],B212),D.1[STT mặt hàng cần mua],0)),"")</f>
        <v/>
      </c>
      <c r="D212" s="136" t="str">
        <f>IF(C212="","",INDEX(D.1[Quy cách],MATCH(C212,D.1[Tên sản phẩm],0)))</f>
        <v/>
      </c>
      <c r="E212" s="136" t="str">
        <f>IF(C212="","",INDEX(D.1[ĐVT],MATCH(C212,D.1[Tên sản phẩm],0)))</f>
        <v/>
      </c>
      <c r="F212" s="193" t="str">
        <f>IF(C212="","",INDEX(D.1[SL tồn kho
tối thiểu],MATCH(C212,D.1[Tên sản phẩm],0)))</f>
        <v/>
      </c>
      <c r="G212" s="193"/>
      <c r="H212" s="193" t="str">
        <f>IF(C212="","",INDEX(D.1[SL tồn cuối kỳ],MATCH(C212,D.1[Tên sản phẩm],0)))</f>
        <v/>
      </c>
      <c r="I212" s="193"/>
      <c r="J212" s="192"/>
      <c r="K212" s="192"/>
    </row>
    <row r="213" spans="2:11" ht="27.75" customHeight="1" x14ac:dyDescent="0.2">
      <c r="B213" s="134" t="str">
        <f>IF(COUNT(D.1[STT mặt hàng cần mua])&lt;(ROW(A213)-209),"",ROW(A213)-209)</f>
        <v/>
      </c>
      <c r="C213" s="135" t="str">
        <f>IF(B213&lt;&gt;"",INDEX(D.1[Tên sản phẩm],MATCH(SMALL(D.1[STT mặt hàng cần mua],B213),D.1[STT mặt hàng cần mua],0)),"")</f>
        <v/>
      </c>
      <c r="D213" s="136" t="str">
        <f>IF(C213="","",INDEX(D.1[Quy cách],MATCH(C213,D.1[Tên sản phẩm],0)))</f>
        <v/>
      </c>
      <c r="E213" s="136" t="str">
        <f>IF(C213="","",INDEX(D.1[ĐVT],MATCH(C213,D.1[Tên sản phẩm],0)))</f>
        <v/>
      </c>
      <c r="F213" s="193" t="str">
        <f>IF(C213="","",INDEX(D.1[SL tồn kho
tối thiểu],MATCH(C213,D.1[Tên sản phẩm],0)))</f>
        <v/>
      </c>
      <c r="G213" s="193"/>
      <c r="H213" s="193" t="str">
        <f>IF(C213="","",INDEX(D.1[SL tồn cuối kỳ],MATCH(C213,D.1[Tên sản phẩm],0)))</f>
        <v/>
      </c>
      <c r="I213" s="193"/>
      <c r="J213" s="192"/>
      <c r="K213" s="192"/>
    </row>
    <row r="214" spans="2:11" ht="27.75" customHeight="1" x14ac:dyDescent="0.2">
      <c r="B214" s="134" t="str">
        <f>IF(COUNT(D.1[STT mặt hàng cần mua])&lt;(ROW(A214)-209),"",ROW(A214)-209)</f>
        <v/>
      </c>
      <c r="C214" s="135" t="str">
        <f>IF(B214&lt;&gt;"",INDEX(D.1[Tên sản phẩm],MATCH(SMALL(D.1[STT mặt hàng cần mua],B214),D.1[STT mặt hàng cần mua],0)),"")</f>
        <v/>
      </c>
      <c r="D214" s="136" t="str">
        <f>IF(C214="","",INDEX(D.1[Quy cách],MATCH(C214,D.1[Tên sản phẩm],0)))</f>
        <v/>
      </c>
      <c r="E214" s="136" t="str">
        <f>IF(C214="","",INDEX(D.1[ĐVT],MATCH(C214,D.1[Tên sản phẩm],0)))</f>
        <v/>
      </c>
      <c r="F214" s="193" t="str">
        <f>IF(C214="","",INDEX(D.1[SL tồn kho
tối thiểu],MATCH(C214,D.1[Tên sản phẩm],0)))</f>
        <v/>
      </c>
      <c r="G214" s="193"/>
      <c r="H214" s="193" t="str">
        <f>IF(C214="","",INDEX(D.1[SL tồn cuối kỳ],MATCH(C214,D.1[Tên sản phẩm],0)))</f>
        <v/>
      </c>
      <c r="I214" s="193"/>
      <c r="J214" s="192"/>
      <c r="K214" s="192"/>
    </row>
    <row r="215" spans="2:11" ht="27.75" customHeight="1" x14ac:dyDescent="0.2">
      <c r="B215" s="134" t="str">
        <f>IF(COUNT(D.1[STT mặt hàng cần mua])&lt;(ROW(A215)-209),"",ROW(A215)-209)</f>
        <v/>
      </c>
      <c r="C215" s="135" t="str">
        <f>IF(B215&lt;&gt;"",INDEX(D.1[Tên sản phẩm],MATCH(SMALL(D.1[STT mặt hàng cần mua],B215),D.1[STT mặt hàng cần mua],0)),"")</f>
        <v/>
      </c>
      <c r="D215" s="136" t="str">
        <f>IF(C215="","",INDEX(D.1[Quy cách],MATCH(C215,D.1[Tên sản phẩm],0)))</f>
        <v/>
      </c>
      <c r="E215" s="136" t="str">
        <f>IF(C215="","",INDEX(D.1[ĐVT],MATCH(C215,D.1[Tên sản phẩm],0)))</f>
        <v/>
      </c>
      <c r="F215" s="193" t="str">
        <f>IF(C215="","",INDEX(D.1[SL tồn kho
tối thiểu],MATCH(C215,D.1[Tên sản phẩm],0)))</f>
        <v/>
      </c>
      <c r="G215" s="193"/>
      <c r="H215" s="193" t="str">
        <f>IF(C215="","",INDEX(D.1[SL tồn cuối kỳ],MATCH(C215,D.1[Tên sản phẩm],0)))</f>
        <v/>
      </c>
      <c r="I215" s="193"/>
      <c r="J215" s="192"/>
      <c r="K215" s="192"/>
    </row>
    <row r="216" spans="2:11" ht="27.75" customHeight="1" x14ac:dyDescent="0.2">
      <c r="B216" s="134" t="str">
        <f>IF(COUNT(D.1[STT mặt hàng cần mua])&lt;(ROW(A216)-209),"",ROW(A216)-209)</f>
        <v/>
      </c>
      <c r="C216" s="135" t="str">
        <f>IF(B216&lt;&gt;"",INDEX(D.1[Tên sản phẩm],MATCH(SMALL(D.1[STT mặt hàng cần mua],B216),D.1[STT mặt hàng cần mua],0)),"")</f>
        <v/>
      </c>
      <c r="D216" s="136" t="str">
        <f>IF(C216="","",INDEX(D.1[Quy cách],MATCH(C216,D.1[Tên sản phẩm],0)))</f>
        <v/>
      </c>
      <c r="E216" s="136" t="str">
        <f>IF(C216="","",INDEX(D.1[ĐVT],MATCH(C216,D.1[Tên sản phẩm],0)))</f>
        <v/>
      </c>
      <c r="F216" s="193" t="str">
        <f>IF(C216="","",INDEX(D.1[SL tồn kho
tối thiểu],MATCH(C216,D.1[Tên sản phẩm],0)))</f>
        <v/>
      </c>
      <c r="G216" s="193"/>
      <c r="H216" s="193" t="str">
        <f>IF(C216="","",INDEX(D.1[SL tồn cuối kỳ],MATCH(C216,D.1[Tên sản phẩm],0)))</f>
        <v/>
      </c>
      <c r="I216" s="193"/>
      <c r="J216" s="192"/>
      <c r="K216" s="192"/>
    </row>
    <row r="217" spans="2:11" ht="27.75" customHeight="1" x14ac:dyDescent="0.2">
      <c r="B217" s="134" t="str">
        <f>IF(COUNT(D.1[STT mặt hàng cần mua])&lt;(ROW(A217)-209),"",ROW(A217)-209)</f>
        <v/>
      </c>
      <c r="C217" s="135" t="str">
        <f>IF(B217&lt;&gt;"",INDEX(D.1[Tên sản phẩm],MATCH(SMALL(D.1[STT mặt hàng cần mua],B217),D.1[STT mặt hàng cần mua],0)),"")</f>
        <v/>
      </c>
      <c r="D217" s="136" t="str">
        <f>IF(C217="","",INDEX(D.1[Quy cách],MATCH(C217,D.1[Tên sản phẩm],0)))</f>
        <v/>
      </c>
      <c r="E217" s="136" t="str">
        <f>IF(C217="","",INDEX(D.1[ĐVT],MATCH(C217,D.1[Tên sản phẩm],0)))</f>
        <v/>
      </c>
      <c r="F217" s="193" t="str">
        <f>IF(C217="","",INDEX(D.1[SL tồn kho
tối thiểu],MATCH(C217,D.1[Tên sản phẩm],0)))</f>
        <v/>
      </c>
      <c r="G217" s="193"/>
      <c r="H217" s="193" t="str">
        <f>IF(C217="","",INDEX(D.1[SL tồn cuối kỳ],MATCH(C217,D.1[Tên sản phẩm],0)))</f>
        <v/>
      </c>
      <c r="I217" s="193"/>
      <c r="J217" s="192"/>
      <c r="K217" s="192"/>
    </row>
    <row r="218" spans="2:11" ht="27.75" customHeight="1" x14ac:dyDescent="0.2">
      <c r="B218" s="134" t="str">
        <f>IF(COUNT(D.1[STT mặt hàng cần mua])&lt;(ROW(A218)-209),"",ROW(A218)-209)</f>
        <v/>
      </c>
      <c r="C218" s="135" t="str">
        <f>IF(B218&lt;&gt;"",INDEX(D.1[Tên sản phẩm],MATCH(SMALL(D.1[STT mặt hàng cần mua],B218),D.1[STT mặt hàng cần mua],0)),"")</f>
        <v/>
      </c>
      <c r="D218" s="136" t="str">
        <f>IF(C218="","",INDEX(D.1[Quy cách],MATCH(C218,D.1[Tên sản phẩm],0)))</f>
        <v/>
      </c>
      <c r="E218" s="136" t="str">
        <f>IF(C218="","",INDEX(D.1[ĐVT],MATCH(C218,D.1[Tên sản phẩm],0)))</f>
        <v/>
      </c>
      <c r="F218" s="193" t="str">
        <f>IF(C218="","",INDEX(D.1[SL tồn kho
tối thiểu],MATCH(C218,D.1[Tên sản phẩm],0)))</f>
        <v/>
      </c>
      <c r="G218" s="193"/>
      <c r="H218" s="193" t="str">
        <f>IF(C218="","",INDEX(D.1[SL tồn cuối kỳ],MATCH(C218,D.1[Tên sản phẩm],0)))</f>
        <v/>
      </c>
      <c r="I218" s="193"/>
      <c r="J218" s="192"/>
      <c r="K218" s="192"/>
    </row>
    <row r="219" spans="2:11" ht="27.75" customHeight="1" x14ac:dyDescent="0.2">
      <c r="B219" s="134" t="str">
        <f>IF(COUNT(D.1[STT mặt hàng cần mua])&lt;(ROW(A219)-209),"",ROW(A219)-209)</f>
        <v/>
      </c>
      <c r="C219" s="135" t="str">
        <f>IF(B219&lt;&gt;"",INDEX(D.1[Tên sản phẩm],MATCH(SMALL(D.1[STT mặt hàng cần mua],B219),D.1[STT mặt hàng cần mua],0)),"")</f>
        <v/>
      </c>
      <c r="D219" s="136" t="str">
        <f>IF(C219="","",INDEX(D.1[Quy cách],MATCH(C219,D.1[Tên sản phẩm],0)))</f>
        <v/>
      </c>
      <c r="E219" s="136" t="str">
        <f>IF(C219="","",INDEX(D.1[ĐVT],MATCH(C219,D.1[Tên sản phẩm],0)))</f>
        <v/>
      </c>
      <c r="F219" s="193" t="str">
        <f>IF(C219="","",INDEX(D.1[SL tồn kho
tối thiểu],MATCH(C219,D.1[Tên sản phẩm],0)))</f>
        <v/>
      </c>
      <c r="G219" s="193"/>
      <c r="H219" s="193" t="str">
        <f>IF(C219="","",INDEX(D.1[SL tồn cuối kỳ],MATCH(C219,D.1[Tên sản phẩm],0)))</f>
        <v/>
      </c>
      <c r="I219" s="193"/>
      <c r="J219" s="192"/>
      <c r="K219" s="192"/>
    </row>
    <row r="220" spans="2:11" ht="27.75" customHeight="1" x14ac:dyDescent="0.2">
      <c r="B220" s="134" t="str">
        <f>IF(COUNT(D.1[STT mặt hàng cần mua])&lt;(ROW(A220)-209),"",ROW(A220)-209)</f>
        <v/>
      </c>
      <c r="C220" s="135" t="str">
        <f>IF(B220&lt;&gt;"",INDEX(D.1[Tên sản phẩm],MATCH(SMALL(D.1[STT mặt hàng cần mua],B220),D.1[STT mặt hàng cần mua],0)),"")</f>
        <v/>
      </c>
      <c r="D220" s="136" t="str">
        <f>IF(C220="","",INDEX(D.1[Quy cách],MATCH(C220,D.1[Tên sản phẩm],0)))</f>
        <v/>
      </c>
      <c r="E220" s="136" t="str">
        <f>IF(C220="","",INDEX(D.1[ĐVT],MATCH(C220,D.1[Tên sản phẩm],0)))</f>
        <v/>
      </c>
      <c r="F220" s="193" t="str">
        <f>IF(C220="","",INDEX(D.1[SL tồn kho
tối thiểu],MATCH(C220,D.1[Tên sản phẩm],0)))</f>
        <v/>
      </c>
      <c r="G220" s="193"/>
      <c r="H220" s="193" t="str">
        <f>IF(C220="","",INDEX(D.1[SL tồn cuối kỳ],MATCH(C220,D.1[Tên sản phẩm],0)))</f>
        <v/>
      </c>
      <c r="I220" s="193"/>
      <c r="J220" s="192"/>
      <c r="K220" s="192"/>
    </row>
    <row r="221" spans="2:11" ht="27.75" customHeight="1" x14ac:dyDescent="0.2">
      <c r="B221" s="134" t="str">
        <f>IF(COUNT(D.1[STT mặt hàng cần mua])&lt;(ROW(A221)-209),"",ROW(A221)-209)</f>
        <v/>
      </c>
      <c r="C221" s="135" t="str">
        <f>IF(B221&lt;&gt;"",INDEX(D.1[Tên sản phẩm],MATCH(SMALL(D.1[STT mặt hàng cần mua],B221),D.1[STT mặt hàng cần mua],0)),"")</f>
        <v/>
      </c>
      <c r="D221" s="136" t="str">
        <f>IF(C221="","",INDEX(D.1[Quy cách],MATCH(C221,D.1[Tên sản phẩm],0)))</f>
        <v/>
      </c>
      <c r="E221" s="136" t="str">
        <f>IF(C221="","",INDEX(D.1[ĐVT],MATCH(C221,D.1[Tên sản phẩm],0)))</f>
        <v/>
      </c>
      <c r="F221" s="193" t="str">
        <f>IF(C221="","",INDEX(D.1[SL tồn kho
tối thiểu],MATCH(C221,D.1[Tên sản phẩm],0)))</f>
        <v/>
      </c>
      <c r="G221" s="193"/>
      <c r="H221" s="193" t="str">
        <f>IF(C221="","",INDEX(D.1[SL tồn cuối kỳ],MATCH(C221,D.1[Tên sản phẩm],0)))</f>
        <v/>
      </c>
      <c r="I221" s="193"/>
      <c r="J221" s="192"/>
      <c r="K221" s="192"/>
    </row>
    <row r="222" spans="2:11" ht="27.75" customHeight="1" x14ac:dyDescent="0.2">
      <c r="B222" s="134" t="str">
        <f>IF(COUNT(D.1[STT mặt hàng cần mua])&lt;(ROW(A222)-209),"",ROW(A222)-209)</f>
        <v/>
      </c>
      <c r="C222" s="135" t="str">
        <f>IF(B222&lt;&gt;"",INDEX(D.1[Tên sản phẩm],MATCH(SMALL(D.1[STT mặt hàng cần mua],B222),D.1[STT mặt hàng cần mua],0)),"")</f>
        <v/>
      </c>
      <c r="D222" s="136" t="str">
        <f>IF(C222="","",INDEX(D.1[Quy cách],MATCH(C222,D.1[Tên sản phẩm],0)))</f>
        <v/>
      </c>
      <c r="E222" s="136" t="str">
        <f>IF(C222="","",INDEX(D.1[ĐVT],MATCH(C222,D.1[Tên sản phẩm],0)))</f>
        <v/>
      </c>
      <c r="F222" s="193" t="str">
        <f>IF(C222="","",INDEX(D.1[SL tồn kho
tối thiểu],MATCH(C222,D.1[Tên sản phẩm],0)))</f>
        <v/>
      </c>
      <c r="G222" s="193"/>
      <c r="H222" s="193" t="str">
        <f>IF(C222="","",INDEX(D.1[SL tồn cuối kỳ],MATCH(C222,D.1[Tên sản phẩm],0)))</f>
        <v/>
      </c>
      <c r="I222" s="193"/>
      <c r="J222" s="192"/>
      <c r="K222" s="192"/>
    </row>
    <row r="223" spans="2:11" ht="27.75" customHeight="1" x14ac:dyDescent="0.2">
      <c r="B223" s="134" t="str">
        <f>IF(COUNT(D.1[STT mặt hàng cần mua])&lt;(ROW(A223)-209),"",ROW(A223)-209)</f>
        <v/>
      </c>
      <c r="C223" s="135" t="str">
        <f>IF(B223&lt;&gt;"",INDEX(D.1[Tên sản phẩm],MATCH(SMALL(D.1[STT mặt hàng cần mua],B223),D.1[STT mặt hàng cần mua],0)),"")</f>
        <v/>
      </c>
      <c r="D223" s="136" t="str">
        <f>IF(C223="","",INDEX(D.1[Quy cách],MATCH(C223,D.1[Tên sản phẩm],0)))</f>
        <v/>
      </c>
      <c r="E223" s="136" t="str">
        <f>IF(C223="","",INDEX(D.1[ĐVT],MATCH(C223,D.1[Tên sản phẩm],0)))</f>
        <v/>
      </c>
      <c r="F223" s="193" t="str">
        <f>IF(C223="","",INDEX(D.1[SL tồn kho
tối thiểu],MATCH(C223,D.1[Tên sản phẩm],0)))</f>
        <v/>
      </c>
      <c r="G223" s="193"/>
      <c r="H223" s="193" t="str">
        <f>IF(C223="","",INDEX(D.1[SL tồn cuối kỳ],MATCH(C223,D.1[Tên sản phẩm],0)))</f>
        <v/>
      </c>
      <c r="I223" s="193"/>
      <c r="J223" s="192"/>
      <c r="K223" s="192"/>
    </row>
    <row r="224" spans="2:11" ht="27.75" customHeight="1" x14ac:dyDescent="0.2">
      <c r="B224" s="134" t="str">
        <f>IF(COUNT(D.1[STT mặt hàng cần mua])&lt;(ROW(A224)-209),"",ROW(A224)-209)</f>
        <v/>
      </c>
      <c r="C224" s="135" t="str">
        <f>IF(B224&lt;&gt;"",INDEX(D.1[Tên sản phẩm],MATCH(SMALL(D.1[STT mặt hàng cần mua],B224),D.1[STT mặt hàng cần mua],0)),"")</f>
        <v/>
      </c>
      <c r="D224" s="136" t="str">
        <f>IF(C224="","",INDEX(D.1[Quy cách],MATCH(C224,D.1[Tên sản phẩm],0)))</f>
        <v/>
      </c>
      <c r="E224" s="136" t="str">
        <f>IF(C224="","",INDEX(D.1[ĐVT],MATCH(C224,D.1[Tên sản phẩm],0)))</f>
        <v/>
      </c>
      <c r="F224" s="193" t="str">
        <f>IF(C224="","",INDEX(D.1[SL tồn kho
tối thiểu],MATCH(C224,D.1[Tên sản phẩm],0)))</f>
        <v/>
      </c>
      <c r="G224" s="193"/>
      <c r="H224" s="193" t="str">
        <f>IF(C224="","",INDEX(D.1[SL tồn cuối kỳ],MATCH(C224,D.1[Tên sản phẩm],0)))</f>
        <v/>
      </c>
      <c r="I224" s="193"/>
      <c r="J224" s="192"/>
      <c r="K224" s="192"/>
    </row>
    <row r="225" spans="2:11" ht="27.75" customHeight="1" x14ac:dyDescent="0.2">
      <c r="B225" s="134" t="str">
        <f>IF(COUNT(D.1[STT mặt hàng cần mua])&lt;(ROW(A225)-209),"",ROW(A225)-209)</f>
        <v/>
      </c>
      <c r="C225" s="135" t="str">
        <f>IF(B225&lt;&gt;"",INDEX(D.1[Tên sản phẩm],MATCH(SMALL(D.1[STT mặt hàng cần mua],B225),D.1[STT mặt hàng cần mua],0)),"")</f>
        <v/>
      </c>
      <c r="D225" s="136" t="str">
        <f>IF(C225="","",INDEX(D.1[Quy cách],MATCH(C225,D.1[Tên sản phẩm],0)))</f>
        <v/>
      </c>
      <c r="E225" s="136" t="str">
        <f>IF(C225="","",INDEX(D.1[ĐVT],MATCH(C225,D.1[Tên sản phẩm],0)))</f>
        <v/>
      </c>
      <c r="F225" s="193" t="str">
        <f>IF(C225="","",INDEX(D.1[SL tồn kho
tối thiểu],MATCH(C225,D.1[Tên sản phẩm],0)))</f>
        <v/>
      </c>
      <c r="G225" s="193"/>
      <c r="H225" s="193" t="str">
        <f>IF(C225="","",INDEX(D.1[SL tồn cuối kỳ],MATCH(C225,D.1[Tên sản phẩm],0)))</f>
        <v/>
      </c>
      <c r="I225" s="193"/>
      <c r="J225" s="192"/>
      <c r="K225" s="192"/>
    </row>
    <row r="226" spans="2:11" ht="27.75" customHeight="1" x14ac:dyDescent="0.2">
      <c r="B226" s="134" t="str">
        <f>IF(COUNT(D.1[STT mặt hàng cần mua])&lt;(ROW(A226)-209),"",ROW(A226)-209)</f>
        <v/>
      </c>
      <c r="C226" s="135" t="str">
        <f>IF(B226&lt;&gt;"",INDEX(D.1[Tên sản phẩm],MATCH(SMALL(D.1[STT mặt hàng cần mua],B226),D.1[STT mặt hàng cần mua],0)),"")</f>
        <v/>
      </c>
      <c r="D226" s="136" t="str">
        <f>IF(C226="","",INDEX(D.1[Quy cách],MATCH(C226,D.1[Tên sản phẩm],0)))</f>
        <v/>
      </c>
      <c r="E226" s="136" t="str">
        <f>IF(C226="","",INDEX(D.1[ĐVT],MATCH(C226,D.1[Tên sản phẩm],0)))</f>
        <v/>
      </c>
      <c r="F226" s="193" t="str">
        <f>IF(C226="","",INDEX(D.1[SL tồn kho
tối thiểu],MATCH(C226,D.1[Tên sản phẩm],0)))</f>
        <v/>
      </c>
      <c r="G226" s="193"/>
      <c r="H226" s="193" t="str">
        <f>IF(C226="","",INDEX(D.1[SL tồn cuối kỳ],MATCH(C226,D.1[Tên sản phẩm],0)))</f>
        <v/>
      </c>
      <c r="I226" s="193"/>
      <c r="J226" s="192"/>
      <c r="K226" s="192"/>
    </row>
    <row r="227" spans="2:11" ht="27.75" customHeight="1" x14ac:dyDescent="0.2">
      <c r="B227" s="134" t="str">
        <f>IF(COUNT(D.1[STT mặt hàng cần mua])&lt;(ROW(A227)-209),"",ROW(A227)-209)</f>
        <v/>
      </c>
      <c r="C227" s="135" t="str">
        <f>IF(B227&lt;&gt;"",INDEX(D.1[Tên sản phẩm],MATCH(SMALL(D.1[STT mặt hàng cần mua],B227),D.1[STT mặt hàng cần mua],0)),"")</f>
        <v/>
      </c>
      <c r="D227" s="136" t="str">
        <f>IF(C227="","",INDEX(D.1[Quy cách],MATCH(C227,D.1[Tên sản phẩm],0)))</f>
        <v/>
      </c>
      <c r="E227" s="136" t="str">
        <f>IF(C227="","",INDEX(D.1[ĐVT],MATCH(C227,D.1[Tên sản phẩm],0)))</f>
        <v/>
      </c>
      <c r="F227" s="193" t="str">
        <f>IF(C227="","",INDEX(D.1[SL tồn kho
tối thiểu],MATCH(C227,D.1[Tên sản phẩm],0)))</f>
        <v/>
      </c>
      <c r="G227" s="193"/>
      <c r="H227" s="193" t="str">
        <f>IF(C227="","",INDEX(D.1[SL tồn cuối kỳ],MATCH(C227,D.1[Tên sản phẩm],0)))</f>
        <v/>
      </c>
      <c r="I227" s="193"/>
      <c r="J227" s="192"/>
      <c r="K227" s="192"/>
    </row>
    <row r="228" spans="2:11" ht="27.75" customHeight="1" x14ac:dyDescent="0.2">
      <c r="B228" s="134" t="str">
        <f>IF(COUNT(D.1[STT mặt hàng cần mua])&lt;(ROW(A228)-209),"",ROW(A228)-209)</f>
        <v/>
      </c>
      <c r="C228" s="135" t="str">
        <f>IF(B228&lt;&gt;"",INDEX(D.1[Tên sản phẩm],MATCH(SMALL(D.1[STT mặt hàng cần mua],B228),D.1[STT mặt hàng cần mua],0)),"")</f>
        <v/>
      </c>
      <c r="D228" s="136" t="str">
        <f>IF(C228="","",INDEX(D.1[Quy cách],MATCH(C228,D.1[Tên sản phẩm],0)))</f>
        <v/>
      </c>
      <c r="E228" s="136" t="str">
        <f>IF(C228="","",INDEX(D.1[ĐVT],MATCH(C228,D.1[Tên sản phẩm],0)))</f>
        <v/>
      </c>
      <c r="F228" s="193" t="str">
        <f>IF(C228="","",INDEX(D.1[SL tồn kho
tối thiểu],MATCH(C228,D.1[Tên sản phẩm],0)))</f>
        <v/>
      </c>
      <c r="G228" s="193"/>
      <c r="H228" s="193" t="str">
        <f>IF(C228="","",INDEX(D.1[SL tồn cuối kỳ],MATCH(C228,D.1[Tên sản phẩm],0)))</f>
        <v/>
      </c>
      <c r="I228" s="193"/>
      <c r="J228" s="192"/>
      <c r="K228" s="192"/>
    </row>
    <row r="229" spans="2:11" ht="27.75" customHeight="1" x14ac:dyDescent="0.2">
      <c r="B229" s="134" t="str">
        <f>IF(COUNT(D.1[STT mặt hàng cần mua])&lt;(ROW(A229)-209),"",ROW(A229)-209)</f>
        <v/>
      </c>
      <c r="C229" s="135" t="str">
        <f>IF(B229&lt;&gt;"",INDEX(D.1[Tên sản phẩm],MATCH(SMALL(D.1[STT mặt hàng cần mua],B229),D.1[STT mặt hàng cần mua],0)),"")</f>
        <v/>
      </c>
      <c r="D229" s="136" t="str">
        <f>IF(C229="","",INDEX(D.1[Quy cách],MATCH(C229,D.1[Tên sản phẩm],0)))</f>
        <v/>
      </c>
      <c r="E229" s="136" t="str">
        <f>IF(C229="","",INDEX(D.1[ĐVT],MATCH(C229,D.1[Tên sản phẩm],0)))</f>
        <v/>
      </c>
      <c r="F229" s="193" t="str">
        <f>IF(C229="","",INDEX(D.1[SL tồn kho
tối thiểu],MATCH(C229,D.1[Tên sản phẩm],0)))</f>
        <v/>
      </c>
      <c r="G229" s="193"/>
      <c r="H229" s="193" t="str">
        <f>IF(C229="","",INDEX(D.1[SL tồn cuối kỳ],MATCH(C229,D.1[Tên sản phẩm],0)))</f>
        <v/>
      </c>
      <c r="I229" s="193"/>
      <c r="J229" s="192"/>
      <c r="K229" s="192"/>
    </row>
    <row r="230" spans="2:11" ht="27.75" customHeight="1" x14ac:dyDescent="0.2">
      <c r="B230" s="134" t="str">
        <f>IF(COUNT(D.1[STT mặt hàng cần mua])&lt;(ROW(A230)-209),"",ROW(A230)-209)</f>
        <v/>
      </c>
      <c r="C230" s="135" t="str">
        <f>IF(B230&lt;&gt;"",INDEX(D.1[Tên sản phẩm],MATCH(SMALL(D.1[STT mặt hàng cần mua],B230),D.1[STT mặt hàng cần mua],0)),"")</f>
        <v/>
      </c>
      <c r="D230" s="136" t="str">
        <f>IF(C230="","",INDEX(D.1[Quy cách],MATCH(C230,D.1[Tên sản phẩm],0)))</f>
        <v/>
      </c>
      <c r="E230" s="136" t="str">
        <f>IF(C230="","",INDEX(D.1[ĐVT],MATCH(C230,D.1[Tên sản phẩm],0)))</f>
        <v/>
      </c>
      <c r="F230" s="193" t="str">
        <f>IF(C230="","",INDEX(D.1[SL tồn kho
tối thiểu],MATCH(C230,D.1[Tên sản phẩm],0)))</f>
        <v/>
      </c>
      <c r="G230" s="193"/>
      <c r="H230" s="193" t="str">
        <f>IF(C230="","",INDEX(D.1[SL tồn cuối kỳ],MATCH(C230,D.1[Tên sản phẩm],0)))</f>
        <v/>
      </c>
      <c r="I230" s="193"/>
      <c r="J230" s="192"/>
      <c r="K230" s="192"/>
    </row>
    <row r="231" spans="2:11" ht="27.75" customHeight="1" x14ac:dyDescent="0.2">
      <c r="B231" s="134" t="str">
        <f>IF(COUNT(D.1[STT mặt hàng cần mua])&lt;(ROW(A231)-209),"",ROW(A231)-209)</f>
        <v/>
      </c>
      <c r="C231" s="135" t="str">
        <f>IF(B231&lt;&gt;"",INDEX(D.1[Tên sản phẩm],MATCH(SMALL(D.1[STT mặt hàng cần mua],B231),D.1[STT mặt hàng cần mua],0)),"")</f>
        <v/>
      </c>
      <c r="D231" s="136" t="str">
        <f>IF(C231="","",INDEX(D.1[Quy cách],MATCH(C231,D.1[Tên sản phẩm],0)))</f>
        <v/>
      </c>
      <c r="E231" s="136" t="str">
        <f>IF(C231="","",INDEX(D.1[ĐVT],MATCH(C231,D.1[Tên sản phẩm],0)))</f>
        <v/>
      </c>
      <c r="F231" s="193" t="str">
        <f>IF(C231="","",INDEX(D.1[SL tồn kho
tối thiểu],MATCH(C231,D.1[Tên sản phẩm],0)))</f>
        <v/>
      </c>
      <c r="G231" s="193"/>
      <c r="H231" s="193" t="str">
        <f>IF(C231="","",INDEX(D.1[SL tồn cuối kỳ],MATCH(C231,D.1[Tên sản phẩm],0)))</f>
        <v/>
      </c>
      <c r="I231" s="193"/>
      <c r="J231" s="192"/>
      <c r="K231" s="192"/>
    </row>
    <row r="232" spans="2:11" ht="27.75" customHeight="1" x14ac:dyDescent="0.2">
      <c r="B232" s="134" t="str">
        <f>IF(COUNT(D.1[STT mặt hàng cần mua])&lt;(ROW(A232)-209),"",ROW(A232)-209)</f>
        <v/>
      </c>
      <c r="C232" s="135" t="str">
        <f>IF(B232&lt;&gt;"",INDEX(D.1[Tên sản phẩm],MATCH(SMALL(D.1[STT mặt hàng cần mua],B232),D.1[STT mặt hàng cần mua],0)),"")</f>
        <v/>
      </c>
      <c r="D232" s="136" t="str">
        <f>IF(C232="","",INDEX(D.1[Quy cách],MATCH(C232,D.1[Tên sản phẩm],0)))</f>
        <v/>
      </c>
      <c r="E232" s="136" t="str">
        <f>IF(C232="","",INDEX(D.1[ĐVT],MATCH(C232,D.1[Tên sản phẩm],0)))</f>
        <v/>
      </c>
      <c r="F232" s="193" t="str">
        <f>IF(C232="","",INDEX(D.1[SL tồn kho
tối thiểu],MATCH(C232,D.1[Tên sản phẩm],0)))</f>
        <v/>
      </c>
      <c r="G232" s="193"/>
      <c r="H232" s="193" t="str">
        <f>IF(C232="","",INDEX(D.1[SL tồn cuối kỳ],MATCH(C232,D.1[Tên sản phẩm],0)))</f>
        <v/>
      </c>
      <c r="I232" s="193"/>
      <c r="J232" s="192"/>
      <c r="K232" s="192"/>
    </row>
    <row r="233" spans="2:11" ht="27.75" customHeight="1" x14ac:dyDescent="0.2">
      <c r="B233" s="134" t="str">
        <f>IF(COUNT(D.1[STT mặt hàng cần mua])&lt;(ROW(A233)-209),"",ROW(A233)-209)</f>
        <v/>
      </c>
      <c r="C233" s="135" t="str">
        <f>IF(B233&lt;&gt;"",INDEX(D.1[Tên sản phẩm],MATCH(SMALL(D.1[STT mặt hàng cần mua],B233),D.1[STT mặt hàng cần mua],0)),"")</f>
        <v/>
      </c>
      <c r="D233" s="136" t="str">
        <f>IF(C233="","",INDEX(D.1[Quy cách],MATCH(C233,D.1[Tên sản phẩm],0)))</f>
        <v/>
      </c>
      <c r="E233" s="136" t="str">
        <f>IF(C233="","",INDEX(D.1[ĐVT],MATCH(C233,D.1[Tên sản phẩm],0)))</f>
        <v/>
      </c>
      <c r="F233" s="193" t="str">
        <f>IF(C233="","",INDEX(D.1[SL tồn kho
tối thiểu],MATCH(C233,D.1[Tên sản phẩm],0)))</f>
        <v/>
      </c>
      <c r="G233" s="193"/>
      <c r="H233" s="193" t="str">
        <f>IF(C233="","",INDEX(D.1[SL tồn cuối kỳ],MATCH(C233,D.1[Tên sản phẩm],0)))</f>
        <v/>
      </c>
      <c r="I233" s="193"/>
      <c r="J233" s="192"/>
      <c r="K233" s="192"/>
    </row>
    <row r="234" spans="2:11" ht="27.75" customHeight="1" x14ac:dyDescent="0.2">
      <c r="B234" s="134" t="str">
        <f>IF(COUNT(D.1[STT mặt hàng cần mua])&lt;(ROW(A234)-209),"",ROW(A234)-209)</f>
        <v/>
      </c>
      <c r="C234" s="135" t="str">
        <f>IF(B234&lt;&gt;"",INDEX(D.1[Tên sản phẩm],MATCH(SMALL(D.1[STT mặt hàng cần mua],B234),D.1[STT mặt hàng cần mua],0)),"")</f>
        <v/>
      </c>
      <c r="D234" s="136" t="str">
        <f>IF(C234="","",INDEX(D.1[Quy cách],MATCH(C234,D.1[Tên sản phẩm],0)))</f>
        <v/>
      </c>
      <c r="E234" s="136" t="str">
        <f>IF(C234="","",INDEX(D.1[ĐVT],MATCH(C234,D.1[Tên sản phẩm],0)))</f>
        <v/>
      </c>
      <c r="F234" s="193" t="str">
        <f>IF(C234="","",INDEX(D.1[SL tồn kho
tối thiểu],MATCH(C234,D.1[Tên sản phẩm],0)))</f>
        <v/>
      </c>
      <c r="G234" s="193"/>
      <c r="H234" s="193" t="str">
        <f>IF(C234="","",INDEX(D.1[SL tồn cuối kỳ],MATCH(C234,D.1[Tên sản phẩm],0)))</f>
        <v/>
      </c>
      <c r="I234" s="193"/>
      <c r="J234" s="192"/>
      <c r="K234" s="192"/>
    </row>
    <row r="235" spans="2:11" ht="27.75" customHeight="1" x14ac:dyDescent="0.2">
      <c r="B235" s="134" t="str">
        <f>IF(COUNT(D.1[STT mặt hàng cần mua])&lt;(ROW(A235)-209),"",ROW(A235)-209)</f>
        <v/>
      </c>
      <c r="C235" s="135" t="str">
        <f>IF(B235&lt;&gt;"",INDEX(D.1[Tên sản phẩm],MATCH(SMALL(D.1[STT mặt hàng cần mua],B235),D.1[STT mặt hàng cần mua],0)),"")</f>
        <v/>
      </c>
      <c r="D235" s="136" t="str">
        <f>IF(C235="","",INDEX(D.1[Quy cách],MATCH(C235,D.1[Tên sản phẩm],0)))</f>
        <v/>
      </c>
      <c r="E235" s="136" t="str">
        <f>IF(C235="","",INDEX(D.1[ĐVT],MATCH(C235,D.1[Tên sản phẩm],0)))</f>
        <v/>
      </c>
      <c r="F235" s="193" t="str">
        <f>IF(C235="","",INDEX(D.1[SL tồn kho
tối thiểu],MATCH(C235,D.1[Tên sản phẩm],0)))</f>
        <v/>
      </c>
      <c r="G235" s="193"/>
      <c r="H235" s="193" t="str">
        <f>IF(C235="","",INDEX(D.1[SL tồn cuối kỳ],MATCH(C235,D.1[Tên sản phẩm],0)))</f>
        <v/>
      </c>
      <c r="I235" s="193"/>
      <c r="J235" s="192"/>
      <c r="K235" s="192"/>
    </row>
    <row r="236" spans="2:11" ht="27.75" customHeight="1" x14ac:dyDescent="0.2">
      <c r="B236" s="134" t="str">
        <f>IF(COUNT(D.1[STT mặt hàng cần mua])&lt;(ROW(A236)-209),"",ROW(A236)-209)</f>
        <v/>
      </c>
      <c r="C236" s="135" t="str">
        <f>IF(B236&lt;&gt;"",INDEX(D.1[Tên sản phẩm],MATCH(SMALL(D.1[STT mặt hàng cần mua],B236),D.1[STT mặt hàng cần mua],0)),"")</f>
        <v/>
      </c>
      <c r="D236" s="136" t="str">
        <f>IF(C236="","",INDEX(D.1[Quy cách],MATCH(C236,D.1[Tên sản phẩm],0)))</f>
        <v/>
      </c>
      <c r="E236" s="136" t="str">
        <f>IF(C236="","",INDEX(D.1[ĐVT],MATCH(C236,D.1[Tên sản phẩm],0)))</f>
        <v/>
      </c>
      <c r="F236" s="193" t="str">
        <f>IF(C236="","",INDEX(D.1[SL tồn kho
tối thiểu],MATCH(C236,D.1[Tên sản phẩm],0)))</f>
        <v/>
      </c>
      <c r="G236" s="193"/>
      <c r="H236" s="193" t="str">
        <f>IF(C236="","",INDEX(D.1[SL tồn cuối kỳ],MATCH(C236,D.1[Tên sản phẩm],0)))</f>
        <v/>
      </c>
      <c r="I236" s="193"/>
      <c r="J236" s="192"/>
      <c r="K236" s="192"/>
    </row>
    <row r="237" spans="2:11" ht="27.75" customHeight="1" x14ac:dyDescent="0.2">
      <c r="B237" s="134" t="str">
        <f>IF(COUNT(D.1[STT mặt hàng cần mua])&lt;(ROW(A237)-209),"",ROW(A237)-209)</f>
        <v/>
      </c>
      <c r="C237" s="135" t="str">
        <f>IF(B237&lt;&gt;"",INDEX(D.1[Tên sản phẩm],MATCH(SMALL(D.1[STT mặt hàng cần mua],B237),D.1[STT mặt hàng cần mua],0)),"")</f>
        <v/>
      </c>
      <c r="D237" s="136" t="str">
        <f>IF(C237="","",INDEX(D.1[Quy cách],MATCH(C237,D.1[Tên sản phẩm],0)))</f>
        <v/>
      </c>
      <c r="E237" s="136" t="str">
        <f>IF(C237="","",INDEX(D.1[ĐVT],MATCH(C237,D.1[Tên sản phẩm],0)))</f>
        <v/>
      </c>
      <c r="F237" s="193" t="str">
        <f>IF(C237="","",INDEX(D.1[SL tồn kho
tối thiểu],MATCH(C237,D.1[Tên sản phẩm],0)))</f>
        <v/>
      </c>
      <c r="G237" s="193"/>
      <c r="H237" s="193" t="str">
        <f>IF(C237="","",INDEX(D.1[SL tồn cuối kỳ],MATCH(C237,D.1[Tên sản phẩm],0)))</f>
        <v/>
      </c>
      <c r="I237" s="193"/>
      <c r="J237" s="192"/>
      <c r="K237" s="192"/>
    </row>
    <row r="238" spans="2:11" ht="27.75" customHeight="1" x14ac:dyDescent="0.2">
      <c r="B238" s="134" t="str">
        <f>IF(COUNT(D.1[STT mặt hàng cần mua])&lt;(ROW(A238)-209),"",ROW(A238)-209)</f>
        <v/>
      </c>
      <c r="C238" s="135" t="str">
        <f>IF(B238&lt;&gt;"",INDEX(D.1[Tên sản phẩm],MATCH(SMALL(D.1[STT mặt hàng cần mua],B238),D.1[STT mặt hàng cần mua],0)),"")</f>
        <v/>
      </c>
      <c r="D238" s="136" t="str">
        <f>IF(C238="","",INDEX(D.1[Quy cách],MATCH(C238,D.1[Tên sản phẩm],0)))</f>
        <v/>
      </c>
      <c r="E238" s="136" t="str">
        <f>IF(C238="","",INDEX(D.1[ĐVT],MATCH(C238,D.1[Tên sản phẩm],0)))</f>
        <v/>
      </c>
      <c r="F238" s="193" t="str">
        <f>IF(C238="","",INDEX(D.1[SL tồn kho
tối thiểu],MATCH(C238,D.1[Tên sản phẩm],0)))</f>
        <v/>
      </c>
      <c r="G238" s="193"/>
      <c r="H238" s="193" t="str">
        <f>IF(C238="","",INDEX(D.1[SL tồn cuối kỳ],MATCH(C238,D.1[Tên sản phẩm],0)))</f>
        <v/>
      </c>
      <c r="I238" s="193"/>
      <c r="J238" s="192"/>
      <c r="K238" s="192"/>
    </row>
    <row r="239" spans="2:11" ht="27.75" customHeight="1" x14ac:dyDescent="0.2">
      <c r="B239" s="134" t="str">
        <f>IF(COUNT(D.1[STT mặt hàng cần mua])&lt;(ROW(A239)-209),"",ROW(A239)-209)</f>
        <v/>
      </c>
      <c r="C239" s="135" t="str">
        <f>IF(B239&lt;&gt;"",INDEX(D.1[Tên sản phẩm],MATCH(SMALL(D.1[STT mặt hàng cần mua],B239),D.1[STT mặt hàng cần mua],0)),"")</f>
        <v/>
      </c>
      <c r="D239" s="136" t="str">
        <f>IF(C239="","",INDEX(D.1[Quy cách],MATCH(C239,D.1[Tên sản phẩm],0)))</f>
        <v/>
      </c>
      <c r="E239" s="136" t="str">
        <f>IF(C239="","",INDEX(D.1[ĐVT],MATCH(C239,D.1[Tên sản phẩm],0)))</f>
        <v/>
      </c>
      <c r="F239" s="193" t="str">
        <f>IF(C239="","",INDEX(D.1[SL tồn kho
tối thiểu],MATCH(C239,D.1[Tên sản phẩm],0)))</f>
        <v/>
      </c>
      <c r="G239" s="193"/>
      <c r="H239" s="193" t="str">
        <f>IF(C239="","",INDEX(D.1[SL tồn cuối kỳ],MATCH(C239,D.1[Tên sản phẩm],0)))</f>
        <v/>
      </c>
      <c r="I239" s="193"/>
      <c r="J239" s="192"/>
      <c r="K239" s="192"/>
    </row>
    <row r="240" spans="2:11" ht="27.75" customHeight="1" x14ac:dyDescent="0.2">
      <c r="B240" s="134" t="str">
        <f>IF(COUNT(D.1[STT mặt hàng cần mua])&lt;(ROW(A240)-209),"",ROW(A240)-209)</f>
        <v/>
      </c>
      <c r="C240" s="135" t="str">
        <f>IF(B240&lt;&gt;"",INDEX(D.1[Tên sản phẩm],MATCH(SMALL(D.1[STT mặt hàng cần mua],B240),D.1[STT mặt hàng cần mua],0)),"")</f>
        <v/>
      </c>
      <c r="D240" s="136" t="str">
        <f>IF(C240="","",INDEX(D.1[Quy cách],MATCH(C240,D.1[Tên sản phẩm],0)))</f>
        <v/>
      </c>
      <c r="E240" s="136" t="str">
        <f>IF(C240="","",INDEX(D.1[ĐVT],MATCH(C240,D.1[Tên sản phẩm],0)))</f>
        <v/>
      </c>
      <c r="F240" s="193" t="str">
        <f>IF(C240="","",INDEX(D.1[SL tồn kho
tối thiểu],MATCH(C240,D.1[Tên sản phẩm],0)))</f>
        <v/>
      </c>
      <c r="G240" s="193"/>
      <c r="H240" s="193" t="str">
        <f>IF(C240="","",INDEX(D.1[SL tồn cuối kỳ],MATCH(C240,D.1[Tên sản phẩm],0)))</f>
        <v/>
      </c>
      <c r="I240" s="193"/>
      <c r="J240" s="192"/>
      <c r="K240" s="192"/>
    </row>
    <row r="241" spans="2:11" ht="27.75" customHeight="1" x14ac:dyDescent="0.2">
      <c r="B241" s="134" t="str">
        <f>IF(COUNT(D.1[STT mặt hàng cần mua])&lt;(ROW(A241)-209),"",ROW(A241)-209)</f>
        <v/>
      </c>
      <c r="C241" s="135" t="str">
        <f>IF(B241&lt;&gt;"",INDEX(D.1[Tên sản phẩm],MATCH(SMALL(D.1[STT mặt hàng cần mua],B241),D.1[STT mặt hàng cần mua],0)),"")</f>
        <v/>
      </c>
      <c r="D241" s="136" t="str">
        <f>IF(C241="","",INDEX(D.1[Quy cách],MATCH(C241,D.1[Tên sản phẩm],0)))</f>
        <v/>
      </c>
      <c r="E241" s="136" t="str">
        <f>IF(C241="","",INDEX(D.1[ĐVT],MATCH(C241,D.1[Tên sản phẩm],0)))</f>
        <v/>
      </c>
      <c r="F241" s="193" t="str">
        <f>IF(C241="","",INDEX(D.1[SL tồn kho
tối thiểu],MATCH(C241,D.1[Tên sản phẩm],0)))</f>
        <v/>
      </c>
      <c r="G241" s="193"/>
      <c r="H241" s="193" t="str">
        <f>IF(C241="","",INDEX(D.1[SL tồn cuối kỳ],MATCH(C241,D.1[Tên sản phẩm],0)))</f>
        <v/>
      </c>
      <c r="I241" s="193"/>
      <c r="J241" s="192"/>
      <c r="K241" s="192"/>
    </row>
    <row r="242" spans="2:11" ht="27.75" customHeight="1" x14ac:dyDescent="0.2">
      <c r="B242" s="134" t="str">
        <f>IF(COUNT(D.1[STT mặt hàng cần mua])&lt;(ROW(A242)-209),"",ROW(A242)-209)</f>
        <v/>
      </c>
      <c r="C242" s="135" t="str">
        <f>IF(B242&lt;&gt;"",INDEX(D.1[Tên sản phẩm],MATCH(SMALL(D.1[STT mặt hàng cần mua],B242),D.1[STT mặt hàng cần mua],0)),"")</f>
        <v/>
      </c>
      <c r="D242" s="136" t="str">
        <f>IF(C242="","",INDEX(D.1[Quy cách],MATCH(C242,D.1[Tên sản phẩm],0)))</f>
        <v/>
      </c>
      <c r="E242" s="136" t="str">
        <f>IF(C242="","",INDEX(D.1[ĐVT],MATCH(C242,D.1[Tên sản phẩm],0)))</f>
        <v/>
      </c>
      <c r="F242" s="193" t="str">
        <f>IF(C242="","",INDEX(D.1[SL tồn kho
tối thiểu],MATCH(C242,D.1[Tên sản phẩm],0)))</f>
        <v/>
      </c>
      <c r="G242" s="193"/>
      <c r="H242" s="193" t="str">
        <f>IF(C242="","",INDEX(D.1[SL tồn cuối kỳ],MATCH(C242,D.1[Tên sản phẩm],0)))</f>
        <v/>
      </c>
      <c r="I242" s="193"/>
      <c r="J242" s="192"/>
      <c r="K242" s="192"/>
    </row>
    <row r="243" spans="2:11" ht="27.75" customHeight="1" x14ac:dyDescent="0.2">
      <c r="B243" s="134" t="str">
        <f>IF(COUNT(D.1[STT mặt hàng cần mua])&lt;(ROW(A243)-209),"",ROW(A243)-209)</f>
        <v/>
      </c>
      <c r="C243" s="135" t="str">
        <f>IF(B243&lt;&gt;"",INDEX(D.1[Tên sản phẩm],MATCH(SMALL(D.1[STT mặt hàng cần mua],B243),D.1[STT mặt hàng cần mua],0)),"")</f>
        <v/>
      </c>
      <c r="D243" s="136" t="str">
        <f>IF(C243="","",INDEX(D.1[Quy cách],MATCH(C243,D.1[Tên sản phẩm],0)))</f>
        <v/>
      </c>
      <c r="E243" s="136" t="str">
        <f>IF(C243="","",INDEX(D.1[ĐVT],MATCH(C243,D.1[Tên sản phẩm],0)))</f>
        <v/>
      </c>
      <c r="F243" s="193" t="str">
        <f>IF(C243="","",INDEX(D.1[SL tồn kho
tối thiểu],MATCH(C243,D.1[Tên sản phẩm],0)))</f>
        <v/>
      </c>
      <c r="G243" s="193"/>
      <c r="H243" s="193" t="str">
        <f>IF(C243="","",INDEX(D.1[SL tồn cuối kỳ],MATCH(C243,D.1[Tên sản phẩm],0)))</f>
        <v/>
      </c>
      <c r="I243" s="193"/>
      <c r="J243" s="192"/>
      <c r="K243" s="192"/>
    </row>
    <row r="244" spans="2:11" ht="27.75" customHeight="1" x14ac:dyDescent="0.2">
      <c r="B244" s="134" t="str">
        <f>IF(COUNT(D.1[STT mặt hàng cần mua])&lt;(ROW(A244)-209),"",ROW(A244)-209)</f>
        <v/>
      </c>
      <c r="C244" s="135" t="str">
        <f>IF(B244&lt;&gt;"",INDEX(D.1[Tên sản phẩm],MATCH(SMALL(D.1[STT mặt hàng cần mua],B244),D.1[STT mặt hàng cần mua],0)),"")</f>
        <v/>
      </c>
      <c r="D244" s="136" t="str">
        <f>IF(C244="","",INDEX(D.1[Quy cách],MATCH(C244,D.1[Tên sản phẩm],0)))</f>
        <v/>
      </c>
      <c r="E244" s="136" t="str">
        <f>IF(C244="","",INDEX(D.1[ĐVT],MATCH(C244,D.1[Tên sản phẩm],0)))</f>
        <v/>
      </c>
      <c r="F244" s="193" t="str">
        <f>IF(C244="","",INDEX(D.1[SL tồn kho
tối thiểu],MATCH(C244,D.1[Tên sản phẩm],0)))</f>
        <v/>
      </c>
      <c r="G244" s="193"/>
      <c r="H244" s="193" t="str">
        <f>IF(C244="","",INDEX(D.1[SL tồn cuối kỳ],MATCH(C244,D.1[Tên sản phẩm],0)))</f>
        <v/>
      </c>
      <c r="I244" s="193"/>
      <c r="J244" s="192"/>
      <c r="K244" s="192"/>
    </row>
    <row r="245" spans="2:11" ht="27.75" customHeight="1" x14ac:dyDescent="0.2">
      <c r="B245" s="134" t="str">
        <f>IF(COUNT(D.1[STT mặt hàng cần mua])&lt;(ROW(A245)-209),"",ROW(A245)-209)</f>
        <v/>
      </c>
      <c r="C245" s="135" t="str">
        <f>IF(B245&lt;&gt;"",INDEX(D.1[Tên sản phẩm],MATCH(SMALL(D.1[STT mặt hàng cần mua],B245),D.1[STT mặt hàng cần mua],0)),"")</f>
        <v/>
      </c>
      <c r="D245" s="136" t="str">
        <f>IF(C245="","",INDEX(D.1[Quy cách],MATCH(C245,D.1[Tên sản phẩm],0)))</f>
        <v/>
      </c>
      <c r="E245" s="136" t="str">
        <f>IF(C245="","",INDEX(D.1[ĐVT],MATCH(C245,D.1[Tên sản phẩm],0)))</f>
        <v/>
      </c>
      <c r="F245" s="193" t="str">
        <f>IF(C245="","",INDEX(D.1[SL tồn kho
tối thiểu],MATCH(C245,D.1[Tên sản phẩm],0)))</f>
        <v/>
      </c>
      <c r="G245" s="193"/>
      <c r="H245" s="193" t="str">
        <f>IF(C245="","",INDEX(D.1[SL tồn cuối kỳ],MATCH(C245,D.1[Tên sản phẩm],0)))</f>
        <v/>
      </c>
      <c r="I245" s="193"/>
      <c r="J245" s="192"/>
      <c r="K245" s="192"/>
    </row>
    <row r="246" spans="2:11" ht="27.75" customHeight="1" x14ac:dyDescent="0.2">
      <c r="B246" s="134" t="str">
        <f>IF(COUNT(D.1[STT mặt hàng cần mua])&lt;(ROW(A246)-209),"",ROW(A246)-209)</f>
        <v/>
      </c>
      <c r="C246" s="135" t="str">
        <f>IF(B246&lt;&gt;"",INDEX(D.1[Tên sản phẩm],MATCH(SMALL(D.1[STT mặt hàng cần mua],B246),D.1[STT mặt hàng cần mua],0)),"")</f>
        <v/>
      </c>
      <c r="D246" s="136" t="str">
        <f>IF(C246="","",INDEX(D.1[Quy cách],MATCH(C246,D.1[Tên sản phẩm],0)))</f>
        <v/>
      </c>
      <c r="E246" s="136" t="str">
        <f>IF(C246="","",INDEX(D.1[ĐVT],MATCH(C246,D.1[Tên sản phẩm],0)))</f>
        <v/>
      </c>
      <c r="F246" s="193" t="str">
        <f>IF(C246="","",INDEX(D.1[SL tồn kho
tối thiểu],MATCH(C246,D.1[Tên sản phẩm],0)))</f>
        <v/>
      </c>
      <c r="G246" s="193"/>
      <c r="H246" s="193" t="str">
        <f>IF(C246="","",INDEX(D.1[SL tồn cuối kỳ],MATCH(C246,D.1[Tên sản phẩm],0)))</f>
        <v/>
      </c>
      <c r="I246" s="193"/>
      <c r="J246" s="192"/>
      <c r="K246" s="192"/>
    </row>
    <row r="247" spans="2:11" ht="27.75" customHeight="1" x14ac:dyDescent="0.2">
      <c r="B247" s="134" t="str">
        <f>IF(COUNT(D.1[STT mặt hàng cần mua])&lt;(ROW(A247)-209),"",ROW(A247)-209)</f>
        <v/>
      </c>
      <c r="C247" s="135" t="str">
        <f>IF(B247&lt;&gt;"",INDEX(D.1[Tên sản phẩm],MATCH(SMALL(D.1[STT mặt hàng cần mua],B247),D.1[STT mặt hàng cần mua],0)),"")</f>
        <v/>
      </c>
      <c r="D247" s="136" t="str">
        <f>IF(C247="","",INDEX(D.1[Quy cách],MATCH(C247,D.1[Tên sản phẩm],0)))</f>
        <v/>
      </c>
      <c r="E247" s="136" t="str">
        <f>IF(C247="","",INDEX(D.1[ĐVT],MATCH(C247,D.1[Tên sản phẩm],0)))</f>
        <v/>
      </c>
      <c r="F247" s="193" t="str">
        <f>IF(C247="","",INDEX(D.1[SL tồn kho
tối thiểu],MATCH(C247,D.1[Tên sản phẩm],0)))</f>
        <v/>
      </c>
      <c r="G247" s="193"/>
      <c r="H247" s="193" t="str">
        <f>IF(C247="","",INDEX(D.1[SL tồn cuối kỳ],MATCH(C247,D.1[Tên sản phẩm],0)))</f>
        <v/>
      </c>
      <c r="I247" s="193"/>
      <c r="J247" s="192"/>
      <c r="K247" s="192"/>
    </row>
    <row r="248" spans="2:11" ht="27.75" customHeight="1" x14ac:dyDescent="0.2">
      <c r="B248" s="134" t="str">
        <f>IF(COUNT(D.1[STT mặt hàng cần mua])&lt;(ROW(A248)-209),"",ROW(A248)-209)</f>
        <v/>
      </c>
      <c r="C248" s="135" t="str">
        <f>IF(B248&lt;&gt;"",INDEX(D.1[Tên sản phẩm],MATCH(SMALL(D.1[STT mặt hàng cần mua],B248),D.1[STT mặt hàng cần mua],0)),"")</f>
        <v/>
      </c>
      <c r="D248" s="136" t="str">
        <f>IF(C248="","",INDEX(D.1[Quy cách],MATCH(C248,D.1[Tên sản phẩm],0)))</f>
        <v/>
      </c>
      <c r="E248" s="136" t="str">
        <f>IF(C248="","",INDEX(D.1[ĐVT],MATCH(C248,D.1[Tên sản phẩm],0)))</f>
        <v/>
      </c>
      <c r="F248" s="193" t="str">
        <f>IF(C248="","",INDEX(D.1[SL tồn kho
tối thiểu],MATCH(C248,D.1[Tên sản phẩm],0)))</f>
        <v/>
      </c>
      <c r="G248" s="193"/>
      <c r="H248" s="193" t="str">
        <f>IF(C248="","",INDEX(D.1[SL tồn cuối kỳ],MATCH(C248,D.1[Tên sản phẩm],0)))</f>
        <v/>
      </c>
      <c r="I248" s="193"/>
      <c r="J248" s="192"/>
      <c r="K248" s="192"/>
    </row>
    <row r="249" spans="2:11" ht="27.75" customHeight="1" x14ac:dyDescent="0.2">
      <c r="B249" s="134" t="str">
        <f>IF(COUNT(D.1[STT mặt hàng cần mua])&lt;(ROW(A249)-209),"",ROW(A249)-209)</f>
        <v/>
      </c>
      <c r="C249" s="135" t="str">
        <f>IF(B249&lt;&gt;"",INDEX(D.1[Tên sản phẩm],MATCH(SMALL(D.1[STT mặt hàng cần mua],B249),D.1[STT mặt hàng cần mua],0)),"")</f>
        <v/>
      </c>
      <c r="D249" s="136" t="str">
        <f>IF(C249="","",INDEX(D.1[Quy cách],MATCH(C249,D.1[Tên sản phẩm],0)))</f>
        <v/>
      </c>
      <c r="E249" s="136" t="str">
        <f>IF(C249="","",INDEX(D.1[ĐVT],MATCH(C249,D.1[Tên sản phẩm],0)))</f>
        <v/>
      </c>
      <c r="F249" s="193" t="str">
        <f>IF(C249="","",INDEX(D.1[SL tồn kho
tối thiểu],MATCH(C249,D.1[Tên sản phẩm],0)))</f>
        <v/>
      </c>
      <c r="G249" s="193"/>
      <c r="H249" s="193" t="str">
        <f>IF(C249="","",INDEX(D.1[SL tồn cuối kỳ],MATCH(C249,D.1[Tên sản phẩm],0)))</f>
        <v/>
      </c>
      <c r="I249" s="193"/>
      <c r="J249" s="192"/>
      <c r="K249" s="192"/>
    </row>
    <row r="250" spans="2:11" ht="27.75" customHeight="1" x14ac:dyDescent="0.2">
      <c r="B250" s="134" t="str">
        <f>IF(COUNT(D.1[STT mặt hàng cần mua])&lt;(ROW(A250)-209),"",ROW(A250)-209)</f>
        <v/>
      </c>
      <c r="C250" s="135" t="str">
        <f>IF(B250&lt;&gt;"",INDEX(D.1[Tên sản phẩm],MATCH(SMALL(D.1[STT mặt hàng cần mua],B250),D.1[STT mặt hàng cần mua],0)),"")</f>
        <v/>
      </c>
      <c r="D250" s="136" t="str">
        <f>IF(C250="","",INDEX(D.1[Quy cách],MATCH(C250,D.1[Tên sản phẩm],0)))</f>
        <v/>
      </c>
      <c r="E250" s="136" t="str">
        <f>IF(C250="","",INDEX(D.1[ĐVT],MATCH(C250,D.1[Tên sản phẩm],0)))</f>
        <v/>
      </c>
      <c r="F250" s="193" t="str">
        <f>IF(C250="","",INDEX(D.1[SL tồn kho
tối thiểu],MATCH(C250,D.1[Tên sản phẩm],0)))</f>
        <v/>
      </c>
      <c r="G250" s="193"/>
      <c r="H250" s="193" t="str">
        <f>IF(C250="","",INDEX(D.1[SL tồn cuối kỳ],MATCH(C250,D.1[Tên sản phẩm],0)))</f>
        <v/>
      </c>
      <c r="I250" s="193"/>
      <c r="J250" s="192"/>
      <c r="K250" s="192"/>
    </row>
    <row r="251" spans="2:11" ht="27.75" customHeight="1" x14ac:dyDescent="0.2">
      <c r="B251" s="134" t="str">
        <f>IF(COUNT(D.1[STT mặt hàng cần mua])&lt;(ROW(A251)-209),"",ROW(A251)-209)</f>
        <v/>
      </c>
      <c r="C251" s="135" t="str">
        <f>IF(B251&lt;&gt;"",INDEX(D.1[Tên sản phẩm],MATCH(SMALL(D.1[STT mặt hàng cần mua],B251),D.1[STT mặt hàng cần mua],0)),"")</f>
        <v/>
      </c>
      <c r="D251" s="136" t="str">
        <f>IF(C251="","",INDEX(D.1[Quy cách],MATCH(C251,D.1[Tên sản phẩm],0)))</f>
        <v/>
      </c>
      <c r="E251" s="136" t="str">
        <f>IF(C251="","",INDEX(D.1[ĐVT],MATCH(C251,D.1[Tên sản phẩm],0)))</f>
        <v/>
      </c>
      <c r="F251" s="193" t="str">
        <f>IF(C251="","",INDEX(D.1[SL tồn kho
tối thiểu],MATCH(C251,D.1[Tên sản phẩm],0)))</f>
        <v/>
      </c>
      <c r="G251" s="193"/>
      <c r="H251" s="193" t="str">
        <f>IF(C251="","",INDEX(D.1[SL tồn cuối kỳ],MATCH(C251,D.1[Tên sản phẩm],0)))</f>
        <v/>
      </c>
      <c r="I251" s="193"/>
      <c r="J251" s="192"/>
      <c r="K251" s="192"/>
    </row>
    <row r="252" spans="2:11" ht="27.75" customHeight="1" x14ac:dyDescent="0.2">
      <c r="B252" s="134" t="str">
        <f>IF(COUNT(D.1[STT mặt hàng cần mua])&lt;(ROW(A252)-209),"",ROW(A252)-209)</f>
        <v/>
      </c>
      <c r="C252" s="135" t="str">
        <f>IF(B252&lt;&gt;"",INDEX(D.1[Tên sản phẩm],MATCH(SMALL(D.1[STT mặt hàng cần mua],B252),D.1[STT mặt hàng cần mua],0)),"")</f>
        <v/>
      </c>
      <c r="D252" s="136" t="str">
        <f>IF(C252="","",INDEX(D.1[Quy cách],MATCH(C252,D.1[Tên sản phẩm],0)))</f>
        <v/>
      </c>
      <c r="E252" s="136" t="str">
        <f>IF(C252="","",INDEX(D.1[ĐVT],MATCH(C252,D.1[Tên sản phẩm],0)))</f>
        <v/>
      </c>
      <c r="F252" s="193" t="str">
        <f>IF(C252="","",INDEX(D.1[SL tồn kho
tối thiểu],MATCH(C252,D.1[Tên sản phẩm],0)))</f>
        <v/>
      </c>
      <c r="G252" s="193"/>
      <c r="H252" s="193" t="str">
        <f>IF(C252="","",INDEX(D.1[SL tồn cuối kỳ],MATCH(C252,D.1[Tên sản phẩm],0)))</f>
        <v/>
      </c>
      <c r="I252" s="193"/>
      <c r="J252" s="192"/>
      <c r="K252" s="192"/>
    </row>
    <row r="253" spans="2:11" ht="27.75" customHeight="1" x14ac:dyDescent="0.2">
      <c r="B253" s="134" t="str">
        <f>IF(COUNT(D.1[STT mặt hàng cần mua])&lt;(ROW(A253)-209),"",ROW(A253)-209)</f>
        <v/>
      </c>
      <c r="C253" s="135" t="str">
        <f>IF(B253&lt;&gt;"",INDEX(D.1[Tên sản phẩm],MATCH(SMALL(D.1[STT mặt hàng cần mua],B253),D.1[STT mặt hàng cần mua],0)),"")</f>
        <v/>
      </c>
      <c r="D253" s="136" t="str">
        <f>IF(C253="","",INDEX(D.1[Quy cách],MATCH(C253,D.1[Tên sản phẩm],0)))</f>
        <v/>
      </c>
      <c r="E253" s="136" t="str">
        <f>IF(C253="","",INDEX(D.1[ĐVT],MATCH(C253,D.1[Tên sản phẩm],0)))</f>
        <v/>
      </c>
      <c r="F253" s="193" t="str">
        <f>IF(C253="","",INDEX(D.1[SL tồn kho
tối thiểu],MATCH(C253,D.1[Tên sản phẩm],0)))</f>
        <v/>
      </c>
      <c r="G253" s="193"/>
      <c r="H253" s="193" t="str">
        <f>IF(C253="","",INDEX(D.1[SL tồn cuối kỳ],MATCH(C253,D.1[Tên sản phẩm],0)))</f>
        <v/>
      </c>
      <c r="I253" s="193"/>
      <c r="J253" s="192"/>
      <c r="K253" s="192"/>
    </row>
    <row r="254" spans="2:11" ht="27.75" customHeight="1" x14ac:dyDescent="0.2">
      <c r="B254" s="134" t="str">
        <f>IF(COUNT(D.1[STT mặt hàng cần mua])&lt;(ROW(A254)-209),"",ROW(A254)-209)</f>
        <v/>
      </c>
      <c r="C254" s="135" t="str">
        <f>IF(B254&lt;&gt;"",INDEX(D.1[Tên sản phẩm],MATCH(SMALL(D.1[STT mặt hàng cần mua],B254),D.1[STT mặt hàng cần mua],0)),"")</f>
        <v/>
      </c>
      <c r="D254" s="136" t="str">
        <f>IF(C254="","",INDEX(D.1[Quy cách],MATCH(C254,D.1[Tên sản phẩm],0)))</f>
        <v/>
      </c>
      <c r="E254" s="136" t="str">
        <f>IF(C254="","",INDEX(D.1[ĐVT],MATCH(C254,D.1[Tên sản phẩm],0)))</f>
        <v/>
      </c>
      <c r="F254" s="193" t="str">
        <f>IF(C254="","",INDEX(D.1[SL tồn kho
tối thiểu],MATCH(C254,D.1[Tên sản phẩm],0)))</f>
        <v/>
      </c>
      <c r="G254" s="193"/>
      <c r="H254" s="193" t="str">
        <f>IF(C254="","",INDEX(D.1[SL tồn cuối kỳ],MATCH(C254,D.1[Tên sản phẩm],0)))</f>
        <v/>
      </c>
      <c r="I254" s="193"/>
      <c r="J254" s="192"/>
      <c r="K254" s="192"/>
    </row>
    <row r="255" spans="2:11" ht="27.75" customHeight="1" x14ac:dyDescent="0.2">
      <c r="B255" s="134" t="str">
        <f>IF(COUNT(D.1[STT mặt hàng cần mua])&lt;(ROW(A255)-209),"",ROW(A255)-209)</f>
        <v/>
      </c>
      <c r="C255" s="135" t="str">
        <f>IF(B255&lt;&gt;"",INDEX(D.1[Tên sản phẩm],MATCH(SMALL(D.1[STT mặt hàng cần mua],B255),D.1[STT mặt hàng cần mua],0)),"")</f>
        <v/>
      </c>
      <c r="D255" s="136" t="str">
        <f>IF(C255="","",INDEX(D.1[Quy cách],MATCH(C255,D.1[Tên sản phẩm],0)))</f>
        <v/>
      </c>
      <c r="E255" s="136" t="str">
        <f>IF(C255="","",INDEX(D.1[ĐVT],MATCH(C255,D.1[Tên sản phẩm],0)))</f>
        <v/>
      </c>
      <c r="F255" s="193" t="str">
        <f>IF(C255="","",INDEX(D.1[SL tồn kho
tối thiểu],MATCH(C255,D.1[Tên sản phẩm],0)))</f>
        <v/>
      </c>
      <c r="G255" s="193"/>
      <c r="H255" s="193" t="str">
        <f>IF(C255="","",INDEX(D.1[SL tồn cuối kỳ],MATCH(C255,D.1[Tên sản phẩm],0)))</f>
        <v/>
      </c>
      <c r="I255" s="193"/>
      <c r="J255" s="192"/>
      <c r="K255" s="192"/>
    </row>
    <row r="256" spans="2:11" ht="27.75" customHeight="1" x14ac:dyDescent="0.2">
      <c r="B256" s="134" t="str">
        <f>IF(COUNT(D.1[STT mặt hàng cần mua])&lt;(ROW(A256)-209),"",ROW(A256)-209)</f>
        <v/>
      </c>
      <c r="C256" s="135" t="str">
        <f>IF(B256&lt;&gt;"",INDEX(D.1[Tên sản phẩm],MATCH(SMALL(D.1[STT mặt hàng cần mua],B256),D.1[STT mặt hàng cần mua],0)),"")</f>
        <v/>
      </c>
      <c r="D256" s="136" t="str">
        <f>IF(C256="","",INDEX(D.1[Quy cách],MATCH(C256,D.1[Tên sản phẩm],0)))</f>
        <v/>
      </c>
      <c r="E256" s="136" t="str">
        <f>IF(C256="","",INDEX(D.1[ĐVT],MATCH(C256,D.1[Tên sản phẩm],0)))</f>
        <v/>
      </c>
      <c r="F256" s="193" t="str">
        <f>IF(C256="","",INDEX(D.1[SL tồn kho
tối thiểu],MATCH(C256,D.1[Tên sản phẩm],0)))</f>
        <v/>
      </c>
      <c r="G256" s="193"/>
      <c r="H256" s="193" t="str">
        <f>IF(C256="","",INDEX(D.1[SL tồn cuối kỳ],MATCH(C256,D.1[Tên sản phẩm],0)))</f>
        <v/>
      </c>
      <c r="I256" s="193"/>
      <c r="J256" s="192"/>
      <c r="K256" s="192"/>
    </row>
    <row r="257" spans="2:11" ht="27.75" customHeight="1" x14ac:dyDescent="0.2">
      <c r="B257" s="134" t="str">
        <f>IF(COUNT(D.1[STT mặt hàng cần mua])&lt;(ROW(A257)-209),"",ROW(A257)-209)</f>
        <v/>
      </c>
      <c r="C257" s="135" t="str">
        <f>IF(B257&lt;&gt;"",INDEX(D.1[Tên sản phẩm],MATCH(SMALL(D.1[STT mặt hàng cần mua],B257),D.1[STT mặt hàng cần mua],0)),"")</f>
        <v/>
      </c>
      <c r="D257" s="136" t="str">
        <f>IF(C257="","",INDEX(D.1[Quy cách],MATCH(C257,D.1[Tên sản phẩm],0)))</f>
        <v/>
      </c>
      <c r="E257" s="136" t="str">
        <f>IF(C257="","",INDEX(D.1[ĐVT],MATCH(C257,D.1[Tên sản phẩm],0)))</f>
        <v/>
      </c>
      <c r="F257" s="193" t="str">
        <f>IF(C257="","",INDEX(D.1[SL tồn kho
tối thiểu],MATCH(C257,D.1[Tên sản phẩm],0)))</f>
        <v/>
      </c>
      <c r="G257" s="193"/>
      <c r="H257" s="193" t="str">
        <f>IF(C257="","",INDEX(D.1[SL tồn cuối kỳ],MATCH(C257,D.1[Tên sản phẩm],0)))</f>
        <v/>
      </c>
      <c r="I257" s="193"/>
      <c r="J257" s="192"/>
      <c r="K257" s="192"/>
    </row>
    <row r="258" spans="2:11" ht="27.75" customHeight="1" x14ac:dyDescent="0.2">
      <c r="B258" s="134" t="str">
        <f>IF(COUNT(D.1[STT mặt hàng cần mua])&lt;(ROW(A258)-209),"",ROW(A258)-209)</f>
        <v/>
      </c>
      <c r="C258" s="135" t="str">
        <f>IF(B258&lt;&gt;"",INDEX(D.1[Tên sản phẩm],MATCH(SMALL(D.1[STT mặt hàng cần mua],B258),D.1[STT mặt hàng cần mua],0)),"")</f>
        <v/>
      </c>
      <c r="D258" s="136" t="str">
        <f>IF(C258="","",INDEX(D.1[Quy cách],MATCH(C258,D.1[Tên sản phẩm],0)))</f>
        <v/>
      </c>
      <c r="E258" s="136" t="str">
        <f>IF(C258="","",INDEX(D.1[ĐVT],MATCH(C258,D.1[Tên sản phẩm],0)))</f>
        <v/>
      </c>
      <c r="F258" s="193" t="str">
        <f>IF(C258="","",INDEX(D.1[SL tồn kho
tối thiểu],MATCH(C258,D.1[Tên sản phẩm],0)))</f>
        <v/>
      </c>
      <c r="G258" s="193"/>
      <c r="H258" s="193" t="str">
        <f>IF(C258="","",INDEX(D.1[SL tồn cuối kỳ],MATCH(C258,D.1[Tên sản phẩm],0)))</f>
        <v/>
      </c>
      <c r="I258" s="193"/>
      <c r="J258" s="192"/>
      <c r="K258" s="192"/>
    </row>
    <row r="259" spans="2:11" ht="27.75" customHeight="1" x14ac:dyDescent="0.2">
      <c r="B259" s="134" t="str">
        <f>IF(COUNT(D.1[STT mặt hàng cần mua])&lt;(ROW(A259)-209),"",ROW(A259)-209)</f>
        <v/>
      </c>
      <c r="C259" s="135" t="str">
        <f>IF(B259&lt;&gt;"",INDEX(D.1[Tên sản phẩm],MATCH(SMALL(D.1[STT mặt hàng cần mua],B259),D.1[STT mặt hàng cần mua],0)),"")</f>
        <v/>
      </c>
      <c r="D259" s="136" t="str">
        <f>IF(C259="","",INDEX(D.1[Quy cách],MATCH(C259,D.1[Tên sản phẩm],0)))</f>
        <v/>
      </c>
      <c r="E259" s="136" t="str">
        <f>IF(C259="","",INDEX(D.1[ĐVT],MATCH(C259,D.1[Tên sản phẩm],0)))</f>
        <v/>
      </c>
      <c r="F259" s="193" t="str">
        <f>IF(C259="","",INDEX(D.1[SL tồn kho
tối thiểu],MATCH(C259,D.1[Tên sản phẩm],0)))</f>
        <v/>
      </c>
      <c r="G259" s="193"/>
      <c r="H259" s="193" t="str">
        <f>IF(C259="","",INDEX(D.1[SL tồn cuối kỳ],MATCH(C259,D.1[Tên sản phẩm],0)))</f>
        <v/>
      </c>
      <c r="I259" s="193"/>
      <c r="J259" s="192"/>
      <c r="K259" s="192"/>
    </row>
    <row r="260" spans="2:11" ht="27.75" customHeight="1" x14ac:dyDescent="0.2">
      <c r="B260" s="134" t="str">
        <f>IF(COUNT(D.1[STT mặt hàng cần mua])&lt;(ROW(A260)-209),"",ROW(A260)-209)</f>
        <v/>
      </c>
      <c r="C260" s="135" t="str">
        <f>IF(B260&lt;&gt;"",INDEX(D.1[Tên sản phẩm],MATCH(SMALL(D.1[STT mặt hàng cần mua],B260),D.1[STT mặt hàng cần mua],0)),"")</f>
        <v/>
      </c>
      <c r="D260" s="136" t="str">
        <f>IF(C260="","",INDEX(D.1[Quy cách],MATCH(C260,D.1[Tên sản phẩm],0)))</f>
        <v/>
      </c>
      <c r="E260" s="136" t="str">
        <f>IF(C260="","",INDEX(D.1[ĐVT],MATCH(C260,D.1[Tên sản phẩm],0)))</f>
        <v/>
      </c>
      <c r="F260" s="193" t="str">
        <f>IF(C260="","",INDEX(D.1[SL tồn kho
tối thiểu],MATCH(C260,D.1[Tên sản phẩm],0)))</f>
        <v/>
      </c>
      <c r="G260" s="193"/>
      <c r="H260" s="193" t="str">
        <f>IF(C260="","",INDEX(D.1[SL tồn cuối kỳ],MATCH(C260,D.1[Tên sản phẩm],0)))</f>
        <v/>
      </c>
      <c r="I260" s="193"/>
      <c r="J260" s="192"/>
      <c r="K260" s="192"/>
    </row>
    <row r="261" spans="2:11" ht="27.75" customHeight="1" x14ac:dyDescent="0.2">
      <c r="B261" s="134" t="str">
        <f>IF(COUNT(D.1[STT mặt hàng cần mua])&lt;(ROW(A261)-209),"",ROW(A261)-209)</f>
        <v/>
      </c>
      <c r="C261" s="135" t="str">
        <f>IF(B261&lt;&gt;"",INDEX(D.1[Tên sản phẩm],MATCH(SMALL(D.1[STT mặt hàng cần mua],B261),D.1[STT mặt hàng cần mua],0)),"")</f>
        <v/>
      </c>
      <c r="D261" s="136" t="str">
        <f>IF(C261="","",INDEX(D.1[Quy cách],MATCH(C261,D.1[Tên sản phẩm],0)))</f>
        <v/>
      </c>
      <c r="E261" s="136" t="str">
        <f>IF(C261="","",INDEX(D.1[ĐVT],MATCH(C261,D.1[Tên sản phẩm],0)))</f>
        <v/>
      </c>
      <c r="F261" s="193" t="str">
        <f>IF(C261="","",INDEX(D.1[SL tồn kho
tối thiểu],MATCH(C261,D.1[Tên sản phẩm],0)))</f>
        <v/>
      </c>
      <c r="G261" s="193"/>
      <c r="H261" s="193" t="str">
        <f>IF(C261="","",INDEX(D.1[SL tồn cuối kỳ],MATCH(C261,D.1[Tên sản phẩm],0)))</f>
        <v/>
      </c>
      <c r="I261" s="193"/>
      <c r="J261" s="192"/>
      <c r="K261" s="192"/>
    </row>
    <row r="262" spans="2:11" ht="27.75" customHeight="1" x14ac:dyDescent="0.2">
      <c r="B262" s="134" t="str">
        <f>IF(COUNT(D.1[STT mặt hàng cần mua])&lt;(ROW(A262)-209),"",ROW(A262)-209)</f>
        <v/>
      </c>
      <c r="C262" s="135" t="str">
        <f>IF(B262&lt;&gt;"",INDEX(D.1[Tên sản phẩm],MATCH(SMALL(D.1[STT mặt hàng cần mua],B262),D.1[STT mặt hàng cần mua],0)),"")</f>
        <v/>
      </c>
      <c r="D262" s="136" t="str">
        <f>IF(C262="","",INDEX(D.1[Quy cách],MATCH(C262,D.1[Tên sản phẩm],0)))</f>
        <v/>
      </c>
      <c r="E262" s="136" t="str">
        <f>IF(C262="","",INDEX(D.1[ĐVT],MATCH(C262,D.1[Tên sản phẩm],0)))</f>
        <v/>
      </c>
      <c r="F262" s="193" t="str">
        <f>IF(C262="","",INDEX(D.1[SL tồn kho
tối thiểu],MATCH(C262,D.1[Tên sản phẩm],0)))</f>
        <v/>
      </c>
      <c r="G262" s="193"/>
      <c r="H262" s="193" t="str">
        <f>IF(C262="","",INDEX(D.1[SL tồn cuối kỳ],MATCH(C262,D.1[Tên sản phẩm],0)))</f>
        <v/>
      </c>
      <c r="I262" s="193"/>
      <c r="J262" s="192"/>
      <c r="K262" s="192"/>
    </row>
    <row r="263" spans="2:11" ht="27.75" customHeight="1" x14ac:dyDescent="0.2">
      <c r="B263" s="134" t="str">
        <f>IF(COUNT(D.1[STT mặt hàng cần mua])&lt;(ROW(A263)-209),"",ROW(A263)-209)</f>
        <v/>
      </c>
      <c r="C263" s="135" t="str">
        <f>IF(B263&lt;&gt;"",INDEX(D.1[Tên sản phẩm],MATCH(SMALL(D.1[STT mặt hàng cần mua],B263),D.1[STT mặt hàng cần mua],0)),"")</f>
        <v/>
      </c>
      <c r="D263" s="136" t="str">
        <f>IF(C263="","",INDEX(D.1[Quy cách],MATCH(C263,D.1[Tên sản phẩm],0)))</f>
        <v/>
      </c>
      <c r="E263" s="136" t="str">
        <f>IF(C263="","",INDEX(D.1[ĐVT],MATCH(C263,D.1[Tên sản phẩm],0)))</f>
        <v/>
      </c>
      <c r="F263" s="193" t="str">
        <f>IF(C263="","",INDEX(D.1[SL tồn kho
tối thiểu],MATCH(C263,D.1[Tên sản phẩm],0)))</f>
        <v/>
      </c>
      <c r="G263" s="193"/>
      <c r="H263" s="193" t="str">
        <f>IF(C263="","",INDEX(D.1[SL tồn cuối kỳ],MATCH(C263,D.1[Tên sản phẩm],0)))</f>
        <v/>
      </c>
      <c r="I263" s="193"/>
      <c r="J263" s="192"/>
      <c r="K263" s="192"/>
    </row>
    <row r="264" spans="2:11" ht="27.75" customHeight="1" x14ac:dyDescent="0.2">
      <c r="B264" s="134" t="str">
        <f>IF(COUNT(D.1[STT mặt hàng cần mua])&lt;(ROW(A264)-209),"",ROW(A264)-209)</f>
        <v/>
      </c>
      <c r="C264" s="135" t="str">
        <f>IF(B264&lt;&gt;"",INDEX(D.1[Tên sản phẩm],MATCH(SMALL(D.1[STT mặt hàng cần mua],B264),D.1[STT mặt hàng cần mua],0)),"")</f>
        <v/>
      </c>
      <c r="D264" s="136" t="str">
        <f>IF(C264="","",INDEX(D.1[Quy cách],MATCH(C264,D.1[Tên sản phẩm],0)))</f>
        <v/>
      </c>
      <c r="E264" s="136" t="str">
        <f>IF(C264="","",INDEX(D.1[ĐVT],MATCH(C264,D.1[Tên sản phẩm],0)))</f>
        <v/>
      </c>
      <c r="F264" s="193" t="str">
        <f>IF(C264="","",INDEX(D.1[SL tồn kho
tối thiểu],MATCH(C264,D.1[Tên sản phẩm],0)))</f>
        <v/>
      </c>
      <c r="G264" s="193"/>
      <c r="H264" s="193" t="str">
        <f>IF(C264="","",INDEX(D.1[SL tồn cuối kỳ],MATCH(C264,D.1[Tên sản phẩm],0)))</f>
        <v/>
      </c>
      <c r="I264" s="193"/>
      <c r="J264" s="192"/>
      <c r="K264" s="192"/>
    </row>
    <row r="265" spans="2:11" ht="27.75" customHeight="1" x14ac:dyDescent="0.2">
      <c r="B265" s="134" t="str">
        <f>IF(COUNT(D.1[STT mặt hàng cần mua])&lt;(ROW(A265)-209),"",ROW(A265)-209)</f>
        <v/>
      </c>
      <c r="C265" s="135" t="str">
        <f>IF(B265&lt;&gt;"",INDEX(D.1[Tên sản phẩm],MATCH(SMALL(D.1[STT mặt hàng cần mua],B265),D.1[STT mặt hàng cần mua],0)),"")</f>
        <v/>
      </c>
      <c r="D265" s="136" t="str">
        <f>IF(C265="","",INDEX(D.1[Quy cách],MATCH(C265,D.1[Tên sản phẩm],0)))</f>
        <v/>
      </c>
      <c r="E265" s="136" t="str">
        <f>IF(C265="","",INDEX(D.1[ĐVT],MATCH(C265,D.1[Tên sản phẩm],0)))</f>
        <v/>
      </c>
      <c r="F265" s="193" t="str">
        <f>IF(C265="","",INDEX(D.1[SL tồn kho
tối thiểu],MATCH(C265,D.1[Tên sản phẩm],0)))</f>
        <v/>
      </c>
      <c r="G265" s="193"/>
      <c r="H265" s="193" t="str">
        <f>IF(C265="","",INDEX(D.1[SL tồn cuối kỳ],MATCH(C265,D.1[Tên sản phẩm],0)))</f>
        <v/>
      </c>
      <c r="I265" s="193"/>
      <c r="J265" s="192"/>
      <c r="K265" s="192"/>
    </row>
    <row r="266" spans="2:11" ht="27.75" customHeight="1" x14ac:dyDescent="0.2">
      <c r="B266" s="134" t="str">
        <f>IF(COUNT(D.1[STT mặt hàng cần mua])&lt;(ROW(A266)-209),"",ROW(A266)-209)</f>
        <v/>
      </c>
      <c r="C266" s="135" t="str">
        <f>IF(B266&lt;&gt;"",INDEX(D.1[Tên sản phẩm],MATCH(SMALL(D.1[STT mặt hàng cần mua],B266),D.1[STT mặt hàng cần mua],0)),"")</f>
        <v/>
      </c>
      <c r="D266" s="136" t="str">
        <f>IF(C266="","",INDEX(D.1[Quy cách],MATCH(C266,D.1[Tên sản phẩm],0)))</f>
        <v/>
      </c>
      <c r="E266" s="136" t="str">
        <f>IF(C266="","",INDEX(D.1[ĐVT],MATCH(C266,D.1[Tên sản phẩm],0)))</f>
        <v/>
      </c>
      <c r="F266" s="193" t="str">
        <f>IF(C266="","",INDEX(D.1[SL tồn kho
tối thiểu],MATCH(C266,D.1[Tên sản phẩm],0)))</f>
        <v/>
      </c>
      <c r="G266" s="193"/>
      <c r="H266" s="193" t="str">
        <f>IF(C266="","",INDEX(D.1[SL tồn cuối kỳ],MATCH(C266,D.1[Tên sản phẩm],0)))</f>
        <v/>
      </c>
      <c r="I266" s="193"/>
      <c r="J266" s="192"/>
      <c r="K266" s="192"/>
    </row>
    <row r="267" spans="2:11" ht="27.75" customHeight="1" x14ac:dyDescent="0.2">
      <c r="B267" s="134" t="str">
        <f>IF(COUNT(D.1[STT mặt hàng cần mua])&lt;(ROW(A267)-209),"",ROW(A267)-209)</f>
        <v/>
      </c>
      <c r="C267" s="135" t="str">
        <f>IF(B267&lt;&gt;"",INDEX(D.1[Tên sản phẩm],MATCH(SMALL(D.1[STT mặt hàng cần mua],B267),D.1[STT mặt hàng cần mua],0)),"")</f>
        <v/>
      </c>
      <c r="D267" s="136" t="str">
        <f>IF(C267="","",INDEX(D.1[Quy cách],MATCH(C267,D.1[Tên sản phẩm],0)))</f>
        <v/>
      </c>
      <c r="E267" s="136" t="str">
        <f>IF(C267="","",INDEX(D.1[ĐVT],MATCH(C267,D.1[Tên sản phẩm],0)))</f>
        <v/>
      </c>
      <c r="F267" s="193" t="str">
        <f>IF(C267="","",INDEX(D.1[SL tồn kho
tối thiểu],MATCH(C267,D.1[Tên sản phẩm],0)))</f>
        <v/>
      </c>
      <c r="G267" s="193"/>
      <c r="H267" s="193" t="str">
        <f>IF(C267="","",INDEX(D.1[SL tồn cuối kỳ],MATCH(C267,D.1[Tên sản phẩm],0)))</f>
        <v/>
      </c>
      <c r="I267" s="193"/>
      <c r="J267" s="192"/>
      <c r="K267" s="192"/>
    </row>
    <row r="268" spans="2:11" ht="27.75" customHeight="1" x14ac:dyDescent="0.2">
      <c r="B268" s="134" t="str">
        <f>IF(COUNT(D.1[STT mặt hàng cần mua])&lt;(ROW(A268)-209),"",ROW(A268)-209)</f>
        <v/>
      </c>
      <c r="C268" s="135" t="str">
        <f>IF(B268&lt;&gt;"",INDEX(D.1[Tên sản phẩm],MATCH(SMALL(D.1[STT mặt hàng cần mua],B268),D.1[STT mặt hàng cần mua],0)),"")</f>
        <v/>
      </c>
      <c r="D268" s="136" t="str">
        <f>IF(C268="","",INDEX(D.1[Quy cách],MATCH(C268,D.1[Tên sản phẩm],0)))</f>
        <v/>
      </c>
      <c r="E268" s="136" t="str">
        <f>IF(C268="","",INDEX(D.1[ĐVT],MATCH(C268,D.1[Tên sản phẩm],0)))</f>
        <v/>
      </c>
      <c r="F268" s="193" t="str">
        <f>IF(C268="","",INDEX(D.1[SL tồn kho
tối thiểu],MATCH(C268,D.1[Tên sản phẩm],0)))</f>
        <v/>
      </c>
      <c r="G268" s="193"/>
      <c r="H268" s="193" t="str">
        <f>IF(C268="","",INDEX(D.1[SL tồn cuối kỳ],MATCH(C268,D.1[Tên sản phẩm],0)))</f>
        <v/>
      </c>
      <c r="I268" s="193"/>
      <c r="J268" s="192"/>
      <c r="K268" s="192"/>
    </row>
    <row r="269" spans="2:11" ht="27.75" customHeight="1" x14ac:dyDescent="0.2">
      <c r="B269" s="134" t="str">
        <f>IF(COUNT(D.1[STT mặt hàng cần mua])&lt;(ROW(A269)-209),"",ROW(A269)-209)</f>
        <v/>
      </c>
      <c r="C269" s="135" t="str">
        <f>IF(B269&lt;&gt;"",INDEX(D.1[Tên sản phẩm],MATCH(SMALL(D.1[STT mặt hàng cần mua],B269),D.1[STT mặt hàng cần mua],0)),"")</f>
        <v/>
      </c>
      <c r="D269" s="136" t="str">
        <f>IF(C269="","",INDEX(D.1[Quy cách],MATCH(C269,D.1[Tên sản phẩm],0)))</f>
        <v/>
      </c>
      <c r="E269" s="136" t="str">
        <f>IF(C269="","",INDEX(D.1[ĐVT],MATCH(C269,D.1[Tên sản phẩm],0)))</f>
        <v/>
      </c>
      <c r="F269" s="193" t="str">
        <f>IF(C269="","",INDEX(D.1[SL tồn kho
tối thiểu],MATCH(C269,D.1[Tên sản phẩm],0)))</f>
        <v/>
      </c>
      <c r="G269" s="193"/>
      <c r="H269" s="193" t="str">
        <f>IF(C269="","",INDEX(D.1[SL tồn cuối kỳ],MATCH(C269,D.1[Tên sản phẩm],0)))</f>
        <v/>
      </c>
      <c r="I269" s="193"/>
      <c r="J269" s="192"/>
      <c r="K269" s="192"/>
    </row>
    <row r="270" spans="2:11" ht="27.75" customHeight="1" x14ac:dyDescent="0.2">
      <c r="B270" s="134" t="str">
        <f>IF(COUNT(D.1[STT mặt hàng cần mua])&lt;(ROW(A270)-209),"",ROW(A270)-209)</f>
        <v/>
      </c>
      <c r="C270" s="135" t="str">
        <f>IF(B270&lt;&gt;"",INDEX(D.1[Tên sản phẩm],MATCH(SMALL(D.1[STT mặt hàng cần mua],B270),D.1[STT mặt hàng cần mua],0)),"")</f>
        <v/>
      </c>
      <c r="D270" s="136" t="str">
        <f>IF(C270="","",INDEX(D.1[Quy cách],MATCH(C270,D.1[Tên sản phẩm],0)))</f>
        <v/>
      </c>
      <c r="E270" s="136" t="str">
        <f>IF(C270="","",INDEX(D.1[ĐVT],MATCH(C270,D.1[Tên sản phẩm],0)))</f>
        <v/>
      </c>
      <c r="F270" s="193" t="str">
        <f>IF(C270="","",INDEX(D.1[SL tồn kho
tối thiểu],MATCH(C270,D.1[Tên sản phẩm],0)))</f>
        <v/>
      </c>
      <c r="G270" s="193"/>
      <c r="H270" s="193" t="str">
        <f>IF(C270="","",INDEX(D.1[SL tồn cuối kỳ],MATCH(C270,D.1[Tên sản phẩm],0)))</f>
        <v/>
      </c>
      <c r="I270" s="193"/>
      <c r="J270" s="192"/>
      <c r="K270" s="192"/>
    </row>
    <row r="271" spans="2:11" ht="27.75" customHeight="1" x14ac:dyDescent="0.2">
      <c r="B271" s="134" t="str">
        <f>IF(COUNT(D.1[STT mặt hàng cần mua])&lt;(ROW(A271)-209),"",ROW(A271)-209)</f>
        <v/>
      </c>
      <c r="C271" s="135" t="str">
        <f>IF(B271&lt;&gt;"",INDEX(D.1[Tên sản phẩm],MATCH(SMALL(D.1[STT mặt hàng cần mua],B271),D.1[STT mặt hàng cần mua],0)),"")</f>
        <v/>
      </c>
      <c r="D271" s="136" t="str">
        <f>IF(C271="","",INDEX(D.1[Quy cách],MATCH(C271,D.1[Tên sản phẩm],0)))</f>
        <v/>
      </c>
      <c r="E271" s="136" t="str">
        <f>IF(C271="","",INDEX(D.1[ĐVT],MATCH(C271,D.1[Tên sản phẩm],0)))</f>
        <v/>
      </c>
      <c r="F271" s="193" t="str">
        <f>IF(C271="","",INDEX(D.1[SL tồn kho
tối thiểu],MATCH(C271,D.1[Tên sản phẩm],0)))</f>
        <v/>
      </c>
      <c r="G271" s="193"/>
      <c r="H271" s="193" t="str">
        <f>IF(C271="","",INDEX(D.1[SL tồn cuối kỳ],MATCH(C271,D.1[Tên sản phẩm],0)))</f>
        <v/>
      </c>
      <c r="I271" s="193"/>
      <c r="J271" s="192"/>
      <c r="K271" s="192"/>
    </row>
    <row r="272" spans="2:11" ht="27.75" customHeight="1" x14ac:dyDescent="0.2">
      <c r="B272" s="134" t="str">
        <f>IF(COUNT(D.1[STT mặt hàng cần mua])&lt;(ROW(A272)-209),"",ROW(A272)-209)</f>
        <v/>
      </c>
      <c r="C272" s="135" t="str">
        <f>IF(B272&lt;&gt;"",INDEX(D.1[Tên sản phẩm],MATCH(SMALL(D.1[STT mặt hàng cần mua],B272),D.1[STT mặt hàng cần mua],0)),"")</f>
        <v/>
      </c>
      <c r="D272" s="136" t="str">
        <f>IF(C272="","",INDEX(D.1[Quy cách],MATCH(C272,D.1[Tên sản phẩm],0)))</f>
        <v/>
      </c>
      <c r="E272" s="136" t="str">
        <f>IF(C272="","",INDEX(D.1[ĐVT],MATCH(C272,D.1[Tên sản phẩm],0)))</f>
        <v/>
      </c>
      <c r="F272" s="193" t="str">
        <f>IF(C272="","",INDEX(D.1[SL tồn kho
tối thiểu],MATCH(C272,D.1[Tên sản phẩm],0)))</f>
        <v/>
      </c>
      <c r="G272" s="193"/>
      <c r="H272" s="193" t="str">
        <f>IF(C272="","",INDEX(D.1[SL tồn cuối kỳ],MATCH(C272,D.1[Tên sản phẩm],0)))</f>
        <v/>
      </c>
      <c r="I272" s="193"/>
      <c r="J272" s="192"/>
      <c r="K272" s="192"/>
    </row>
    <row r="273" spans="2:11" ht="27.75" customHeight="1" x14ac:dyDescent="0.2">
      <c r="B273" s="134" t="str">
        <f>IF(COUNT(D.1[STT mặt hàng cần mua])&lt;(ROW(A273)-209),"",ROW(A273)-209)</f>
        <v/>
      </c>
      <c r="C273" s="135" t="str">
        <f>IF(B273&lt;&gt;"",INDEX(D.1[Tên sản phẩm],MATCH(SMALL(D.1[STT mặt hàng cần mua],B273),D.1[STT mặt hàng cần mua],0)),"")</f>
        <v/>
      </c>
      <c r="D273" s="136" t="str">
        <f>IF(C273="","",INDEX(D.1[Quy cách],MATCH(C273,D.1[Tên sản phẩm],0)))</f>
        <v/>
      </c>
      <c r="E273" s="136" t="str">
        <f>IF(C273="","",INDEX(D.1[ĐVT],MATCH(C273,D.1[Tên sản phẩm],0)))</f>
        <v/>
      </c>
      <c r="F273" s="193" t="str">
        <f>IF(C273="","",INDEX(D.1[SL tồn kho
tối thiểu],MATCH(C273,D.1[Tên sản phẩm],0)))</f>
        <v/>
      </c>
      <c r="G273" s="193"/>
      <c r="H273" s="193" t="str">
        <f>IF(C273="","",INDEX(D.1[SL tồn cuối kỳ],MATCH(C273,D.1[Tên sản phẩm],0)))</f>
        <v/>
      </c>
      <c r="I273" s="193"/>
      <c r="J273" s="192"/>
      <c r="K273" s="192"/>
    </row>
    <row r="274" spans="2:11" ht="27.75" customHeight="1" x14ac:dyDescent="0.2">
      <c r="B274" s="134" t="str">
        <f>IF(COUNT(D.1[STT mặt hàng cần mua])&lt;(ROW(A274)-209),"",ROW(A274)-209)</f>
        <v/>
      </c>
      <c r="C274" s="135" t="str">
        <f>IF(B274&lt;&gt;"",INDEX(D.1[Tên sản phẩm],MATCH(SMALL(D.1[STT mặt hàng cần mua],B274),D.1[STT mặt hàng cần mua],0)),"")</f>
        <v/>
      </c>
      <c r="D274" s="136" t="str">
        <f>IF(C274="","",INDEX(D.1[Quy cách],MATCH(C274,D.1[Tên sản phẩm],0)))</f>
        <v/>
      </c>
      <c r="E274" s="136" t="str">
        <f>IF(C274="","",INDEX(D.1[ĐVT],MATCH(C274,D.1[Tên sản phẩm],0)))</f>
        <v/>
      </c>
      <c r="F274" s="193" t="str">
        <f>IF(C274="","",INDEX(D.1[SL tồn kho
tối thiểu],MATCH(C274,D.1[Tên sản phẩm],0)))</f>
        <v/>
      </c>
      <c r="G274" s="193"/>
      <c r="H274" s="193" t="str">
        <f>IF(C274="","",INDEX(D.1[SL tồn cuối kỳ],MATCH(C274,D.1[Tên sản phẩm],0)))</f>
        <v/>
      </c>
      <c r="I274" s="193"/>
      <c r="J274" s="192"/>
      <c r="K274" s="192"/>
    </row>
    <row r="275" spans="2:11" ht="27.75" customHeight="1" x14ac:dyDescent="0.2">
      <c r="B275" s="134" t="str">
        <f>IF(COUNT(D.1[STT mặt hàng cần mua])&lt;(ROW(A275)-209),"",ROW(A275)-209)</f>
        <v/>
      </c>
      <c r="C275" s="135" t="str">
        <f>IF(B275&lt;&gt;"",INDEX(D.1[Tên sản phẩm],MATCH(SMALL(D.1[STT mặt hàng cần mua],B275),D.1[STT mặt hàng cần mua],0)),"")</f>
        <v/>
      </c>
      <c r="D275" s="136" t="str">
        <f>IF(C275="","",INDEX(D.1[Quy cách],MATCH(C275,D.1[Tên sản phẩm],0)))</f>
        <v/>
      </c>
      <c r="E275" s="136" t="str">
        <f>IF(C275="","",INDEX(D.1[ĐVT],MATCH(C275,D.1[Tên sản phẩm],0)))</f>
        <v/>
      </c>
      <c r="F275" s="193" t="str">
        <f>IF(C275="","",INDEX(D.1[SL tồn kho
tối thiểu],MATCH(C275,D.1[Tên sản phẩm],0)))</f>
        <v/>
      </c>
      <c r="G275" s="193"/>
      <c r="H275" s="193" t="str">
        <f>IF(C275="","",INDEX(D.1[SL tồn cuối kỳ],MATCH(C275,D.1[Tên sản phẩm],0)))</f>
        <v/>
      </c>
      <c r="I275" s="193"/>
      <c r="J275" s="192"/>
      <c r="K275" s="192"/>
    </row>
    <row r="276" spans="2:11" ht="27.75" customHeight="1" x14ac:dyDescent="0.2">
      <c r="B276" s="134" t="str">
        <f>IF(COUNT(D.1[STT mặt hàng cần mua])&lt;(ROW(A276)-209),"",ROW(A276)-209)</f>
        <v/>
      </c>
      <c r="C276" s="135" t="str">
        <f>IF(B276&lt;&gt;"",INDEX(D.1[Tên sản phẩm],MATCH(SMALL(D.1[STT mặt hàng cần mua],B276),D.1[STT mặt hàng cần mua],0)),"")</f>
        <v/>
      </c>
      <c r="D276" s="136" t="str">
        <f>IF(C276="","",INDEX(D.1[Quy cách],MATCH(C276,D.1[Tên sản phẩm],0)))</f>
        <v/>
      </c>
      <c r="E276" s="136" t="str">
        <f>IF(C276="","",INDEX(D.1[ĐVT],MATCH(C276,D.1[Tên sản phẩm],0)))</f>
        <v/>
      </c>
      <c r="F276" s="193" t="str">
        <f>IF(C276="","",INDEX(D.1[SL tồn kho
tối thiểu],MATCH(C276,D.1[Tên sản phẩm],0)))</f>
        <v/>
      </c>
      <c r="G276" s="193"/>
      <c r="H276" s="193" t="str">
        <f>IF(C276="","",INDEX(D.1[SL tồn cuối kỳ],MATCH(C276,D.1[Tên sản phẩm],0)))</f>
        <v/>
      </c>
      <c r="I276" s="193"/>
      <c r="J276" s="192"/>
      <c r="K276" s="192"/>
    </row>
    <row r="277" spans="2:11" ht="27.75" customHeight="1" x14ac:dyDescent="0.2">
      <c r="B277" s="134" t="str">
        <f>IF(COUNT(D.1[STT mặt hàng cần mua])&lt;(ROW(A277)-209),"",ROW(A277)-209)</f>
        <v/>
      </c>
      <c r="C277" s="135" t="str">
        <f>IF(B277&lt;&gt;"",INDEX(D.1[Tên sản phẩm],MATCH(SMALL(D.1[STT mặt hàng cần mua],B277),D.1[STT mặt hàng cần mua],0)),"")</f>
        <v/>
      </c>
      <c r="D277" s="136" t="str">
        <f>IF(C277="","",INDEX(D.1[Quy cách],MATCH(C277,D.1[Tên sản phẩm],0)))</f>
        <v/>
      </c>
      <c r="E277" s="136" t="str">
        <f>IF(C277="","",INDEX(D.1[ĐVT],MATCH(C277,D.1[Tên sản phẩm],0)))</f>
        <v/>
      </c>
      <c r="F277" s="193" t="str">
        <f>IF(C277="","",INDEX(D.1[SL tồn kho
tối thiểu],MATCH(C277,D.1[Tên sản phẩm],0)))</f>
        <v/>
      </c>
      <c r="G277" s="193"/>
      <c r="H277" s="193" t="str">
        <f>IF(C277="","",INDEX(D.1[SL tồn cuối kỳ],MATCH(C277,D.1[Tên sản phẩm],0)))</f>
        <v/>
      </c>
      <c r="I277" s="193"/>
      <c r="J277" s="192"/>
      <c r="K277" s="192"/>
    </row>
    <row r="278" spans="2:11" ht="27.75" customHeight="1" x14ac:dyDescent="0.2">
      <c r="B278" s="134" t="str">
        <f>IF(COUNT(D.1[STT mặt hàng cần mua])&lt;(ROW(A278)-209),"",ROW(A278)-209)</f>
        <v/>
      </c>
      <c r="C278" s="135" t="str">
        <f>IF(B278&lt;&gt;"",INDEX(D.1[Tên sản phẩm],MATCH(SMALL(D.1[STT mặt hàng cần mua],B278),D.1[STT mặt hàng cần mua],0)),"")</f>
        <v/>
      </c>
      <c r="D278" s="136" t="str">
        <f>IF(C278="","",INDEX(D.1[Quy cách],MATCH(C278,D.1[Tên sản phẩm],0)))</f>
        <v/>
      </c>
      <c r="E278" s="136" t="str">
        <f>IF(C278="","",INDEX(D.1[ĐVT],MATCH(C278,D.1[Tên sản phẩm],0)))</f>
        <v/>
      </c>
      <c r="F278" s="193" t="str">
        <f>IF(C278="","",INDEX(D.1[SL tồn kho
tối thiểu],MATCH(C278,D.1[Tên sản phẩm],0)))</f>
        <v/>
      </c>
      <c r="G278" s="193"/>
      <c r="H278" s="193" t="str">
        <f>IF(C278="","",INDEX(D.1[SL tồn cuối kỳ],MATCH(C278,D.1[Tên sản phẩm],0)))</f>
        <v/>
      </c>
      <c r="I278" s="193"/>
      <c r="J278" s="192"/>
      <c r="K278" s="192"/>
    </row>
    <row r="279" spans="2:11" ht="27.75" customHeight="1" x14ac:dyDescent="0.2">
      <c r="B279" s="134" t="str">
        <f>IF(COUNT(D.1[STT mặt hàng cần mua])&lt;(ROW(A279)-209),"",ROW(A279)-209)</f>
        <v/>
      </c>
      <c r="C279" s="135" t="str">
        <f>IF(B279&lt;&gt;"",INDEX(D.1[Tên sản phẩm],MATCH(SMALL(D.1[STT mặt hàng cần mua],B279),D.1[STT mặt hàng cần mua],0)),"")</f>
        <v/>
      </c>
      <c r="D279" s="136" t="str">
        <f>IF(C279="","",INDEX(D.1[Quy cách],MATCH(C279,D.1[Tên sản phẩm],0)))</f>
        <v/>
      </c>
      <c r="E279" s="136" t="str">
        <f>IF(C279="","",INDEX(D.1[ĐVT],MATCH(C279,D.1[Tên sản phẩm],0)))</f>
        <v/>
      </c>
      <c r="F279" s="193" t="str">
        <f>IF(C279="","",INDEX(D.1[SL tồn kho
tối thiểu],MATCH(C279,D.1[Tên sản phẩm],0)))</f>
        <v/>
      </c>
      <c r="G279" s="193"/>
      <c r="H279" s="193" t="str">
        <f>IF(C279="","",INDEX(D.1[SL tồn cuối kỳ],MATCH(C279,D.1[Tên sản phẩm],0)))</f>
        <v/>
      </c>
      <c r="I279" s="193"/>
      <c r="J279" s="192"/>
      <c r="K279" s="192"/>
    </row>
    <row r="280" spans="2:11" ht="27.75" customHeight="1" x14ac:dyDescent="0.2">
      <c r="B280" s="134" t="str">
        <f>IF(COUNT(D.1[STT mặt hàng cần mua])&lt;(ROW(A280)-209),"",ROW(A280)-209)</f>
        <v/>
      </c>
      <c r="C280" s="135" t="str">
        <f>IF(B280&lt;&gt;"",INDEX(D.1[Tên sản phẩm],MATCH(SMALL(D.1[STT mặt hàng cần mua],B280),D.1[STT mặt hàng cần mua],0)),"")</f>
        <v/>
      </c>
      <c r="D280" s="136" t="str">
        <f>IF(C280="","",INDEX(D.1[Quy cách],MATCH(C280,D.1[Tên sản phẩm],0)))</f>
        <v/>
      </c>
      <c r="E280" s="136" t="str">
        <f>IF(C280="","",INDEX(D.1[ĐVT],MATCH(C280,D.1[Tên sản phẩm],0)))</f>
        <v/>
      </c>
      <c r="F280" s="193" t="str">
        <f>IF(C280="","",INDEX(D.1[SL tồn kho
tối thiểu],MATCH(C280,D.1[Tên sản phẩm],0)))</f>
        <v/>
      </c>
      <c r="G280" s="193"/>
      <c r="H280" s="193" t="str">
        <f>IF(C280="","",INDEX(D.1[SL tồn cuối kỳ],MATCH(C280,D.1[Tên sản phẩm],0)))</f>
        <v/>
      </c>
      <c r="I280" s="193"/>
      <c r="J280" s="192"/>
      <c r="K280" s="192"/>
    </row>
    <row r="281" spans="2:11" ht="27.75" customHeight="1" x14ac:dyDescent="0.2">
      <c r="B281" s="134" t="str">
        <f>IF(COUNT(D.1[STT mặt hàng cần mua])&lt;(ROW(A281)-209),"",ROW(A281)-209)</f>
        <v/>
      </c>
      <c r="C281" s="135" t="str">
        <f>IF(B281&lt;&gt;"",INDEX(D.1[Tên sản phẩm],MATCH(SMALL(D.1[STT mặt hàng cần mua],B281),D.1[STT mặt hàng cần mua],0)),"")</f>
        <v/>
      </c>
      <c r="D281" s="136" t="str">
        <f>IF(C281="","",INDEX(D.1[Quy cách],MATCH(C281,D.1[Tên sản phẩm],0)))</f>
        <v/>
      </c>
      <c r="E281" s="136" t="str">
        <f>IF(C281="","",INDEX(D.1[ĐVT],MATCH(C281,D.1[Tên sản phẩm],0)))</f>
        <v/>
      </c>
      <c r="F281" s="193" t="str">
        <f>IF(C281="","",INDEX(D.1[SL tồn kho
tối thiểu],MATCH(C281,D.1[Tên sản phẩm],0)))</f>
        <v/>
      </c>
      <c r="G281" s="193"/>
      <c r="H281" s="193" t="str">
        <f>IF(C281="","",INDEX(D.1[SL tồn cuối kỳ],MATCH(C281,D.1[Tên sản phẩm],0)))</f>
        <v/>
      </c>
      <c r="I281" s="193"/>
      <c r="J281" s="192"/>
      <c r="K281" s="192"/>
    </row>
    <row r="282" spans="2:11" ht="27.75" customHeight="1" x14ac:dyDescent="0.2">
      <c r="B282" s="134" t="str">
        <f>IF(COUNT(D.1[STT mặt hàng cần mua])&lt;(ROW(A282)-209),"",ROW(A282)-209)</f>
        <v/>
      </c>
      <c r="C282" s="135" t="str">
        <f>IF(B282&lt;&gt;"",INDEX(D.1[Tên sản phẩm],MATCH(SMALL(D.1[STT mặt hàng cần mua],B282),D.1[STT mặt hàng cần mua],0)),"")</f>
        <v/>
      </c>
      <c r="D282" s="136" t="str">
        <f>IF(C282="","",INDEX(D.1[Quy cách],MATCH(C282,D.1[Tên sản phẩm],0)))</f>
        <v/>
      </c>
      <c r="E282" s="136" t="str">
        <f>IF(C282="","",INDEX(D.1[ĐVT],MATCH(C282,D.1[Tên sản phẩm],0)))</f>
        <v/>
      </c>
      <c r="F282" s="193" t="str">
        <f>IF(C282="","",INDEX(D.1[SL tồn kho
tối thiểu],MATCH(C282,D.1[Tên sản phẩm],0)))</f>
        <v/>
      </c>
      <c r="G282" s="193"/>
      <c r="H282" s="193" t="str">
        <f>IF(C282="","",INDEX(D.1[SL tồn cuối kỳ],MATCH(C282,D.1[Tên sản phẩm],0)))</f>
        <v/>
      </c>
      <c r="I282" s="193"/>
      <c r="J282" s="192"/>
      <c r="K282" s="192"/>
    </row>
    <row r="283" spans="2:11" ht="27.75" customHeight="1" x14ac:dyDescent="0.2">
      <c r="B283" s="134" t="str">
        <f>IF(COUNT(D.1[STT mặt hàng cần mua])&lt;(ROW(A283)-209),"",ROW(A283)-209)</f>
        <v/>
      </c>
      <c r="C283" s="135" t="str">
        <f>IF(B283&lt;&gt;"",INDEX(D.1[Tên sản phẩm],MATCH(SMALL(D.1[STT mặt hàng cần mua],B283),D.1[STT mặt hàng cần mua],0)),"")</f>
        <v/>
      </c>
      <c r="D283" s="136" t="str">
        <f>IF(C283="","",INDEX(D.1[Quy cách],MATCH(C283,D.1[Tên sản phẩm],0)))</f>
        <v/>
      </c>
      <c r="E283" s="136" t="str">
        <f>IF(C283="","",INDEX(D.1[ĐVT],MATCH(C283,D.1[Tên sản phẩm],0)))</f>
        <v/>
      </c>
      <c r="F283" s="193" t="str">
        <f>IF(C283="","",INDEX(D.1[SL tồn kho
tối thiểu],MATCH(C283,D.1[Tên sản phẩm],0)))</f>
        <v/>
      </c>
      <c r="G283" s="193"/>
      <c r="H283" s="193" t="str">
        <f>IF(C283="","",INDEX(D.1[SL tồn cuối kỳ],MATCH(C283,D.1[Tên sản phẩm],0)))</f>
        <v/>
      </c>
      <c r="I283" s="193"/>
      <c r="J283" s="192"/>
      <c r="K283" s="192"/>
    </row>
    <row r="284" spans="2:11" ht="27.75" customHeight="1" x14ac:dyDescent="0.2">
      <c r="B284" s="134" t="str">
        <f>IF(COUNT(D.1[STT mặt hàng cần mua])&lt;(ROW(A284)-209),"",ROW(A284)-209)</f>
        <v/>
      </c>
      <c r="C284" s="135" t="str">
        <f>IF(B284&lt;&gt;"",INDEX(D.1[Tên sản phẩm],MATCH(SMALL(D.1[STT mặt hàng cần mua],B284),D.1[STT mặt hàng cần mua],0)),"")</f>
        <v/>
      </c>
      <c r="D284" s="136" t="str">
        <f>IF(C284="","",INDEX(D.1[Quy cách],MATCH(C284,D.1[Tên sản phẩm],0)))</f>
        <v/>
      </c>
      <c r="E284" s="136" t="str">
        <f>IF(C284="","",INDEX(D.1[ĐVT],MATCH(C284,D.1[Tên sản phẩm],0)))</f>
        <v/>
      </c>
      <c r="F284" s="193" t="str">
        <f>IF(C284="","",INDEX(D.1[SL tồn kho
tối thiểu],MATCH(C284,D.1[Tên sản phẩm],0)))</f>
        <v/>
      </c>
      <c r="G284" s="193"/>
      <c r="H284" s="193" t="str">
        <f>IF(C284="","",INDEX(D.1[SL tồn cuối kỳ],MATCH(C284,D.1[Tên sản phẩm],0)))</f>
        <v/>
      </c>
      <c r="I284" s="193"/>
      <c r="J284" s="192"/>
      <c r="K284" s="192"/>
    </row>
    <row r="285" spans="2:11" ht="27.75" customHeight="1" x14ac:dyDescent="0.2">
      <c r="B285" s="134" t="str">
        <f>IF(COUNT(D.1[STT mặt hàng cần mua])&lt;(ROW(A285)-209),"",ROW(A285)-209)</f>
        <v/>
      </c>
      <c r="C285" s="135" t="str">
        <f>IF(B285&lt;&gt;"",INDEX(D.1[Tên sản phẩm],MATCH(SMALL(D.1[STT mặt hàng cần mua],B285),D.1[STT mặt hàng cần mua],0)),"")</f>
        <v/>
      </c>
      <c r="D285" s="136" t="str">
        <f>IF(C285="","",INDEX(D.1[Quy cách],MATCH(C285,D.1[Tên sản phẩm],0)))</f>
        <v/>
      </c>
      <c r="E285" s="136" t="str">
        <f>IF(C285="","",INDEX(D.1[ĐVT],MATCH(C285,D.1[Tên sản phẩm],0)))</f>
        <v/>
      </c>
      <c r="F285" s="193" t="str">
        <f>IF(C285="","",INDEX(D.1[SL tồn kho
tối thiểu],MATCH(C285,D.1[Tên sản phẩm],0)))</f>
        <v/>
      </c>
      <c r="G285" s="193"/>
      <c r="H285" s="193" t="str">
        <f>IF(C285="","",INDEX(D.1[SL tồn cuối kỳ],MATCH(C285,D.1[Tên sản phẩm],0)))</f>
        <v/>
      </c>
      <c r="I285" s="193"/>
      <c r="J285" s="192"/>
      <c r="K285" s="192"/>
    </row>
    <row r="286" spans="2:11" ht="27.75" customHeight="1" x14ac:dyDescent="0.2">
      <c r="B286" s="134" t="str">
        <f>IF(COUNT(D.1[STT mặt hàng cần mua])&lt;(ROW(A286)-209),"",ROW(A286)-209)</f>
        <v/>
      </c>
      <c r="C286" s="135" t="str">
        <f>IF(B286&lt;&gt;"",INDEX(D.1[Tên sản phẩm],MATCH(SMALL(D.1[STT mặt hàng cần mua],B286),D.1[STT mặt hàng cần mua],0)),"")</f>
        <v/>
      </c>
      <c r="D286" s="136" t="str">
        <f>IF(C286="","",INDEX(D.1[Quy cách],MATCH(C286,D.1[Tên sản phẩm],0)))</f>
        <v/>
      </c>
      <c r="E286" s="136" t="str">
        <f>IF(C286="","",INDEX(D.1[ĐVT],MATCH(C286,D.1[Tên sản phẩm],0)))</f>
        <v/>
      </c>
      <c r="F286" s="193" t="str">
        <f>IF(C286="","",INDEX(D.1[SL tồn kho
tối thiểu],MATCH(C286,D.1[Tên sản phẩm],0)))</f>
        <v/>
      </c>
      <c r="G286" s="193"/>
      <c r="H286" s="193" t="str">
        <f>IF(C286="","",INDEX(D.1[SL tồn cuối kỳ],MATCH(C286,D.1[Tên sản phẩm],0)))</f>
        <v/>
      </c>
      <c r="I286" s="193"/>
      <c r="J286" s="192"/>
      <c r="K286" s="192"/>
    </row>
    <row r="287" spans="2:11" ht="27.75" customHeight="1" x14ac:dyDescent="0.2">
      <c r="B287" s="134" t="str">
        <f>IF(COUNT(D.1[STT mặt hàng cần mua])&lt;(ROW(A287)-209),"",ROW(A287)-209)</f>
        <v/>
      </c>
      <c r="C287" s="135" t="str">
        <f>IF(B287&lt;&gt;"",INDEX(D.1[Tên sản phẩm],MATCH(SMALL(D.1[STT mặt hàng cần mua],B287),D.1[STT mặt hàng cần mua],0)),"")</f>
        <v/>
      </c>
      <c r="D287" s="136" t="str">
        <f>IF(C287="","",INDEX(D.1[Quy cách],MATCH(C287,D.1[Tên sản phẩm],0)))</f>
        <v/>
      </c>
      <c r="E287" s="136" t="str">
        <f>IF(C287="","",INDEX(D.1[ĐVT],MATCH(C287,D.1[Tên sản phẩm],0)))</f>
        <v/>
      </c>
      <c r="F287" s="193" t="str">
        <f>IF(C287="","",INDEX(D.1[SL tồn kho
tối thiểu],MATCH(C287,D.1[Tên sản phẩm],0)))</f>
        <v/>
      </c>
      <c r="G287" s="193"/>
      <c r="H287" s="193" t="str">
        <f>IF(C287="","",INDEX(D.1[SL tồn cuối kỳ],MATCH(C287,D.1[Tên sản phẩm],0)))</f>
        <v/>
      </c>
      <c r="I287" s="193"/>
      <c r="J287" s="192"/>
      <c r="K287" s="192"/>
    </row>
    <row r="288" spans="2:11" ht="27.75" customHeight="1" x14ac:dyDescent="0.2">
      <c r="B288" s="134" t="str">
        <f>IF(COUNT(D.1[STT mặt hàng cần mua])&lt;(ROW(A288)-209),"",ROW(A288)-209)</f>
        <v/>
      </c>
      <c r="C288" s="135" t="str">
        <f>IF(B288&lt;&gt;"",INDEX(D.1[Tên sản phẩm],MATCH(SMALL(D.1[STT mặt hàng cần mua],B288),D.1[STT mặt hàng cần mua],0)),"")</f>
        <v/>
      </c>
      <c r="D288" s="136" t="str">
        <f>IF(C288="","",INDEX(D.1[Quy cách],MATCH(C288,D.1[Tên sản phẩm],0)))</f>
        <v/>
      </c>
      <c r="E288" s="136" t="str">
        <f>IF(C288="","",INDEX(D.1[ĐVT],MATCH(C288,D.1[Tên sản phẩm],0)))</f>
        <v/>
      </c>
      <c r="F288" s="193" t="str">
        <f>IF(C288="","",INDEX(D.1[SL tồn kho
tối thiểu],MATCH(C288,D.1[Tên sản phẩm],0)))</f>
        <v/>
      </c>
      <c r="G288" s="193"/>
      <c r="H288" s="193" t="str">
        <f>IF(C288="","",INDEX(D.1[SL tồn cuối kỳ],MATCH(C288,D.1[Tên sản phẩm],0)))</f>
        <v/>
      </c>
      <c r="I288" s="193"/>
      <c r="J288" s="192"/>
      <c r="K288" s="192"/>
    </row>
    <row r="289" spans="2:11" ht="27.75" customHeight="1" x14ac:dyDescent="0.2">
      <c r="B289" s="134" t="str">
        <f>IF(COUNT(D.1[STT mặt hàng cần mua])&lt;(ROW(A289)-209),"",ROW(A289)-209)</f>
        <v/>
      </c>
      <c r="C289" s="135" t="str">
        <f>IF(B289&lt;&gt;"",INDEX(D.1[Tên sản phẩm],MATCH(SMALL(D.1[STT mặt hàng cần mua],B289),D.1[STT mặt hàng cần mua],0)),"")</f>
        <v/>
      </c>
      <c r="D289" s="136" t="str">
        <f>IF(C289="","",INDEX(D.1[Quy cách],MATCH(C289,D.1[Tên sản phẩm],0)))</f>
        <v/>
      </c>
      <c r="E289" s="136" t="str">
        <f>IF(C289="","",INDEX(D.1[ĐVT],MATCH(C289,D.1[Tên sản phẩm],0)))</f>
        <v/>
      </c>
      <c r="F289" s="193" t="str">
        <f>IF(C289="","",INDEX(D.1[SL tồn kho
tối thiểu],MATCH(C289,D.1[Tên sản phẩm],0)))</f>
        <v/>
      </c>
      <c r="G289" s="193"/>
      <c r="H289" s="193" t="str">
        <f>IF(C289="","",INDEX(D.1[SL tồn cuối kỳ],MATCH(C289,D.1[Tên sản phẩm],0)))</f>
        <v/>
      </c>
      <c r="I289" s="193"/>
      <c r="J289" s="192"/>
      <c r="K289" s="192"/>
    </row>
    <row r="290" spans="2:11" ht="27.75" customHeight="1" x14ac:dyDescent="0.2">
      <c r="B290" s="134" t="str">
        <f>IF(COUNT(D.1[STT mặt hàng cần mua])&lt;(ROW(A290)-209),"",ROW(A290)-209)</f>
        <v/>
      </c>
      <c r="C290" s="135" t="str">
        <f>IF(B290&lt;&gt;"",INDEX(D.1[Tên sản phẩm],MATCH(SMALL(D.1[STT mặt hàng cần mua],B290),D.1[STT mặt hàng cần mua],0)),"")</f>
        <v/>
      </c>
      <c r="D290" s="136" t="str">
        <f>IF(C290="","",INDEX(D.1[Quy cách],MATCH(C290,D.1[Tên sản phẩm],0)))</f>
        <v/>
      </c>
      <c r="E290" s="136" t="str">
        <f>IF(C290="","",INDEX(D.1[ĐVT],MATCH(C290,D.1[Tên sản phẩm],0)))</f>
        <v/>
      </c>
      <c r="F290" s="193" t="str">
        <f>IF(C290="","",INDEX(D.1[SL tồn kho
tối thiểu],MATCH(C290,D.1[Tên sản phẩm],0)))</f>
        <v/>
      </c>
      <c r="G290" s="193"/>
      <c r="H290" s="193" t="str">
        <f>IF(C290="","",INDEX(D.1[SL tồn cuối kỳ],MATCH(C290,D.1[Tên sản phẩm],0)))</f>
        <v/>
      </c>
      <c r="I290" s="193"/>
      <c r="J290" s="192"/>
      <c r="K290" s="192"/>
    </row>
    <row r="291" spans="2:11" ht="27.75" customHeight="1" x14ac:dyDescent="0.2">
      <c r="B291" s="134" t="str">
        <f>IF(COUNT(D.1[STT mặt hàng cần mua])&lt;(ROW(A291)-209),"",ROW(A291)-209)</f>
        <v/>
      </c>
      <c r="C291" s="135" t="str">
        <f>IF(B291&lt;&gt;"",INDEX(D.1[Tên sản phẩm],MATCH(SMALL(D.1[STT mặt hàng cần mua],B291),D.1[STT mặt hàng cần mua],0)),"")</f>
        <v/>
      </c>
      <c r="D291" s="136" t="str">
        <f>IF(C291="","",INDEX(D.1[Quy cách],MATCH(C291,D.1[Tên sản phẩm],0)))</f>
        <v/>
      </c>
      <c r="E291" s="136" t="str">
        <f>IF(C291="","",INDEX(D.1[ĐVT],MATCH(C291,D.1[Tên sản phẩm],0)))</f>
        <v/>
      </c>
      <c r="F291" s="193" t="str">
        <f>IF(C291="","",INDEX(D.1[SL tồn kho
tối thiểu],MATCH(C291,D.1[Tên sản phẩm],0)))</f>
        <v/>
      </c>
      <c r="G291" s="193"/>
      <c r="H291" s="193" t="str">
        <f>IF(C291="","",INDEX(D.1[SL tồn cuối kỳ],MATCH(C291,D.1[Tên sản phẩm],0)))</f>
        <v/>
      </c>
      <c r="I291" s="193"/>
      <c r="J291" s="192"/>
      <c r="K291" s="192"/>
    </row>
    <row r="292" spans="2:11" ht="27.75" customHeight="1" x14ac:dyDescent="0.2">
      <c r="B292" s="134" t="str">
        <f>IF(COUNT(D.1[STT mặt hàng cần mua])&lt;(ROW(A292)-209),"",ROW(A292)-209)</f>
        <v/>
      </c>
      <c r="C292" s="135" t="str">
        <f>IF(B292&lt;&gt;"",INDEX(D.1[Tên sản phẩm],MATCH(SMALL(D.1[STT mặt hàng cần mua],B292),D.1[STT mặt hàng cần mua],0)),"")</f>
        <v/>
      </c>
      <c r="D292" s="136" t="str">
        <f>IF(C292="","",INDEX(D.1[Quy cách],MATCH(C292,D.1[Tên sản phẩm],0)))</f>
        <v/>
      </c>
      <c r="E292" s="136" t="str">
        <f>IF(C292="","",INDEX(D.1[ĐVT],MATCH(C292,D.1[Tên sản phẩm],0)))</f>
        <v/>
      </c>
      <c r="F292" s="193" t="str">
        <f>IF(C292="","",INDEX(D.1[SL tồn kho
tối thiểu],MATCH(C292,D.1[Tên sản phẩm],0)))</f>
        <v/>
      </c>
      <c r="G292" s="193"/>
      <c r="H292" s="193" t="str">
        <f>IF(C292="","",INDEX(D.1[SL tồn cuối kỳ],MATCH(C292,D.1[Tên sản phẩm],0)))</f>
        <v/>
      </c>
      <c r="I292" s="193"/>
      <c r="J292" s="192"/>
      <c r="K292" s="192"/>
    </row>
    <row r="293" spans="2:11" ht="27.75" customHeight="1" x14ac:dyDescent="0.2">
      <c r="B293" s="134" t="str">
        <f>IF(COUNT(D.1[STT mặt hàng cần mua])&lt;(ROW(A293)-209),"",ROW(A293)-209)</f>
        <v/>
      </c>
      <c r="C293" s="135" t="str">
        <f>IF(B293&lt;&gt;"",INDEX(D.1[Tên sản phẩm],MATCH(SMALL(D.1[STT mặt hàng cần mua],B293),D.1[STT mặt hàng cần mua],0)),"")</f>
        <v/>
      </c>
      <c r="D293" s="136" t="str">
        <f>IF(C293="","",INDEX(D.1[Quy cách],MATCH(C293,D.1[Tên sản phẩm],0)))</f>
        <v/>
      </c>
      <c r="E293" s="136" t="str">
        <f>IF(C293="","",INDEX(D.1[ĐVT],MATCH(C293,D.1[Tên sản phẩm],0)))</f>
        <v/>
      </c>
      <c r="F293" s="193" t="str">
        <f>IF(C293="","",INDEX(D.1[SL tồn kho
tối thiểu],MATCH(C293,D.1[Tên sản phẩm],0)))</f>
        <v/>
      </c>
      <c r="G293" s="193"/>
      <c r="H293" s="193" t="str">
        <f>IF(C293="","",INDEX(D.1[SL tồn cuối kỳ],MATCH(C293,D.1[Tên sản phẩm],0)))</f>
        <v/>
      </c>
      <c r="I293" s="193"/>
      <c r="J293" s="192"/>
      <c r="K293" s="192"/>
    </row>
    <row r="294" spans="2:11" ht="27.75" customHeight="1" x14ac:dyDescent="0.2">
      <c r="B294" s="134" t="str">
        <f>IF(COUNT(D.1[STT mặt hàng cần mua])&lt;(ROW(A294)-209),"",ROW(A294)-209)</f>
        <v/>
      </c>
      <c r="C294" s="135" t="str">
        <f>IF(B294&lt;&gt;"",INDEX(D.1[Tên sản phẩm],MATCH(SMALL(D.1[STT mặt hàng cần mua],B294),D.1[STT mặt hàng cần mua],0)),"")</f>
        <v/>
      </c>
      <c r="D294" s="136" t="str">
        <f>IF(C294="","",INDEX(D.1[Quy cách],MATCH(C294,D.1[Tên sản phẩm],0)))</f>
        <v/>
      </c>
      <c r="E294" s="136" t="str">
        <f>IF(C294="","",INDEX(D.1[ĐVT],MATCH(C294,D.1[Tên sản phẩm],0)))</f>
        <v/>
      </c>
      <c r="F294" s="193" t="str">
        <f>IF(C294="","",INDEX(D.1[SL tồn kho
tối thiểu],MATCH(C294,D.1[Tên sản phẩm],0)))</f>
        <v/>
      </c>
      <c r="G294" s="193"/>
      <c r="H294" s="193" t="str">
        <f>IF(C294="","",INDEX(D.1[SL tồn cuối kỳ],MATCH(C294,D.1[Tên sản phẩm],0)))</f>
        <v/>
      </c>
      <c r="I294" s="193"/>
      <c r="J294" s="192"/>
      <c r="K294" s="192"/>
    </row>
    <row r="295" spans="2:11" ht="27.75" customHeight="1" x14ac:dyDescent="0.2">
      <c r="B295" s="134" t="str">
        <f>IF(COUNT(D.1[STT mặt hàng cần mua])&lt;(ROW(A295)-209),"",ROW(A295)-209)</f>
        <v/>
      </c>
      <c r="C295" s="135" t="str">
        <f>IF(B295&lt;&gt;"",INDEX(D.1[Tên sản phẩm],MATCH(SMALL(D.1[STT mặt hàng cần mua],B295),D.1[STT mặt hàng cần mua],0)),"")</f>
        <v/>
      </c>
      <c r="D295" s="136" t="str">
        <f>IF(C295="","",INDEX(D.1[Quy cách],MATCH(C295,D.1[Tên sản phẩm],0)))</f>
        <v/>
      </c>
      <c r="E295" s="136" t="str">
        <f>IF(C295="","",INDEX(D.1[ĐVT],MATCH(C295,D.1[Tên sản phẩm],0)))</f>
        <v/>
      </c>
      <c r="F295" s="193" t="str">
        <f>IF(C295="","",INDEX(D.1[SL tồn kho
tối thiểu],MATCH(C295,D.1[Tên sản phẩm],0)))</f>
        <v/>
      </c>
      <c r="G295" s="193"/>
      <c r="H295" s="193" t="str">
        <f>IF(C295="","",INDEX(D.1[SL tồn cuối kỳ],MATCH(C295,D.1[Tên sản phẩm],0)))</f>
        <v/>
      </c>
      <c r="I295" s="193"/>
      <c r="J295" s="192"/>
      <c r="K295" s="192"/>
    </row>
    <row r="296" spans="2:11" ht="27.75" customHeight="1" x14ac:dyDescent="0.2">
      <c r="B296" s="134" t="str">
        <f>IF(COUNT(D.1[STT mặt hàng cần mua])&lt;(ROW(A296)-209),"",ROW(A296)-209)</f>
        <v/>
      </c>
      <c r="C296" s="135" t="str">
        <f>IF(B296&lt;&gt;"",INDEX(D.1[Tên sản phẩm],MATCH(SMALL(D.1[STT mặt hàng cần mua],B296),D.1[STT mặt hàng cần mua],0)),"")</f>
        <v/>
      </c>
      <c r="D296" s="136" t="str">
        <f>IF(C296="","",INDEX(D.1[Quy cách],MATCH(C296,D.1[Tên sản phẩm],0)))</f>
        <v/>
      </c>
      <c r="E296" s="136" t="str">
        <f>IF(C296="","",INDEX(D.1[ĐVT],MATCH(C296,D.1[Tên sản phẩm],0)))</f>
        <v/>
      </c>
      <c r="F296" s="193" t="str">
        <f>IF(C296="","",INDEX(D.1[SL tồn kho
tối thiểu],MATCH(C296,D.1[Tên sản phẩm],0)))</f>
        <v/>
      </c>
      <c r="G296" s="193"/>
      <c r="H296" s="193" t="str">
        <f>IF(C296="","",INDEX(D.1[SL tồn cuối kỳ],MATCH(C296,D.1[Tên sản phẩm],0)))</f>
        <v/>
      </c>
      <c r="I296" s="193"/>
      <c r="J296" s="192"/>
      <c r="K296" s="192"/>
    </row>
    <row r="297" spans="2:11" ht="27.75" customHeight="1" x14ac:dyDescent="0.2">
      <c r="B297" s="134" t="str">
        <f>IF(COUNT(D.1[STT mặt hàng cần mua])&lt;(ROW(A297)-209),"",ROW(A297)-209)</f>
        <v/>
      </c>
      <c r="C297" s="135" t="str">
        <f>IF(B297&lt;&gt;"",INDEX(D.1[Tên sản phẩm],MATCH(SMALL(D.1[STT mặt hàng cần mua],B297),D.1[STT mặt hàng cần mua],0)),"")</f>
        <v/>
      </c>
      <c r="D297" s="136" t="str">
        <f>IF(C297="","",INDEX(D.1[Quy cách],MATCH(C297,D.1[Tên sản phẩm],0)))</f>
        <v/>
      </c>
      <c r="E297" s="136" t="str">
        <f>IF(C297="","",INDEX(D.1[ĐVT],MATCH(C297,D.1[Tên sản phẩm],0)))</f>
        <v/>
      </c>
      <c r="F297" s="193" t="str">
        <f>IF(C297="","",INDEX(D.1[SL tồn kho
tối thiểu],MATCH(C297,D.1[Tên sản phẩm],0)))</f>
        <v/>
      </c>
      <c r="G297" s="193"/>
      <c r="H297" s="193" t="str">
        <f>IF(C297="","",INDEX(D.1[SL tồn cuối kỳ],MATCH(C297,D.1[Tên sản phẩm],0)))</f>
        <v/>
      </c>
      <c r="I297" s="193"/>
      <c r="J297" s="192"/>
      <c r="K297" s="192"/>
    </row>
    <row r="298" spans="2:11" ht="27.75" customHeight="1" x14ac:dyDescent="0.2">
      <c r="B298" s="134" t="str">
        <f>IF(COUNT(D.1[STT mặt hàng cần mua])&lt;(ROW(A298)-209),"",ROW(A298)-209)</f>
        <v/>
      </c>
      <c r="C298" s="135" t="str">
        <f>IF(B298&lt;&gt;"",INDEX(D.1[Tên sản phẩm],MATCH(SMALL(D.1[STT mặt hàng cần mua],B298),D.1[STT mặt hàng cần mua],0)),"")</f>
        <v/>
      </c>
      <c r="D298" s="136" t="str">
        <f>IF(C298="","",INDEX(D.1[Quy cách],MATCH(C298,D.1[Tên sản phẩm],0)))</f>
        <v/>
      </c>
      <c r="E298" s="136" t="str">
        <f>IF(C298="","",INDEX(D.1[ĐVT],MATCH(C298,D.1[Tên sản phẩm],0)))</f>
        <v/>
      </c>
      <c r="F298" s="193" t="str">
        <f>IF(C298="","",INDEX(D.1[SL tồn kho
tối thiểu],MATCH(C298,D.1[Tên sản phẩm],0)))</f>
        <v/>
      </c>
      <c r="G298" s="193"/>
      <c r="H298" s="193" t="str">
        <f>IF(C298="","",INDEX(D.1[SL tồn cuối kỳ],MATCH(C298,D.1[Tên sản phẩm],0)))</f>
        <v/>
      </c>
      <c r="I298" s="193"/>
      <c r="J298" s="192"/>
      <c r="K298" s="192"/>
    </row>
    <row r="299" spans="2:11" ht="27.75" customHeight="1" x14ac:dyDescent="0.2">
      <c r="B299" s="134" t="str">
        <f>IF(COUNT(D.1[STT mặt hàng cần mua])&lt;(ROW(A299)-209),"",ROW(A299)-209)</f>
        <v/>
      </c>
      <c r="C299" s="135" t="str">
        <f>IF(B299&lt;&gt;"",INDEX(D.1[Tên sản phẩm],MATCH(SMALL(D.1[STT mặt hàng cần mua],B299),D.1[STT mặt hàng cần mua],0)),"")</f>
        <v/>
      </c>
      <c r="D299" s="136" t="str">
        <f>IF(C299="","",INDEX(D.1[Quy cách],MATCH(C299,D.1[Tên sản phẩm],0)))</f>
        <v/>
      </c>
      <c r="E299" s="136" t="str">
        <f>IF(C299="","",INDEX(D.1[ĐVT],MATCH(C299,D.1[Tên sản phẩm],0)))</f>
        <v/>
      </c>
      <c r="F299" s="193" t="str">
        <f>IF(C299="","",INDEX(D.1[SL tồn kho
tối thiểu],MATCH(C299,D.1[Tên sản phẩm],0)))</f>
        <v/>
      </c>
      <c r="G299" s="193"/>
      <c r="H299" s="193" t="str">
        <f>IF(C299="","",INDEX(D.1[SL tồn cuối kỳ],MATCH(C299,D.1[Tên sản phẩm],0)))</f>
        <v/>
      </c>
      <c r="I299" s="193"/>
      <c r="J299" s="192"/>
      <c r="K299" s="192"/>
    </row>
    <row r="300" spans="2:11" ht="27.75" customHeight="1" x14ac:dyDescent="0.2">
      <c r="B300" s="134" t="str">
        <f>IF(COUNT(D.1[STT mặt hàng cần mua])&lt;(ROW(A300)-209),"",ROW(A300)-209)</f>
        <v/>
      </c>
      <c r="C300" s="135" t="str">
        <f>IF(B300&lt;&gt;"",INDEX(D.1[Tên sản phẩm],MATCH(SMALL(D.1[STT mặt hàng cần mua],B300),D.1[STT mặt hàng cần mua],0)),"")</f>
        <v/>
      </c>
      <c r="D300" s="136" t="str">
        <f>IF(C300="","",INDEX(D.1[Quy cách],MATCH(C300,D.1[Tên sản phẩm],0)))</f>
        <v/>
      </c>
      <c r="E300" s="136" t="str">
        <f>IF(C300="","",INDEX(D.1[ĐVT],MATCH(C300,D.1[Tên sản phẩm],0)))</f>
        <v/>
      </c>
      <c r="F300" s="193" t="str">
        <f>IF(C300="","",INDEX(D.1[SL tồn kho
tối thiểu],MATCH(C300,D.1[Tên sản phẩm],0)))</f>
        <v/>
      </c>
      <c r="G300" s="193"/>
      <c r="H300" s="193" t="str">
        <f>IF(C300="","",INDEX(D.1[SL tồn cuối kỳ],MATCH(C300,D.1[Tên sản phẩm],0)))</f>
        <v/>
      </c>
      <c r="I300" s="193"/>
      <c r="J300" s="192"/>
      <c r="K300" s="192"/>
    </row>
    <row r="301" spans="2:11" ht="27.75" customHeight="1" x14ac:dyDescent="0.2">
      <c r="B301" s="134" t="str">
        <f>IF(COUNT(D.1[STT mặt hàng cần mua])&lt;(ROW(A301)-209),"",ROW(A301)-209)</f>
        <v/>
      </c>
      <c r="C301" s="135" t="str">
        <f>IF(B301&lt;&gt;"",INDEX(D.1[Tên sản phẩm],MATCH(SMALL(D.1[STT mặt hàng cần mua],B301),D.1[STT mặt hàng cần mua],0)),"")</f>
        <v/>
      </c>
      <c r="D301" s="136" t="str">
        <f>IF(C301="","",INDEX(D.1[Quy cách],MATCH(C301,D.1[Tên sản phẩm],0)))</f>
        <v/>
      </c>
      <c r="E301" s="136" t="str">
        <f>IF(C301="","",INDEX(D.1[ĐVT],MATCH(C301,D.1[Tên sản phẩm],0)))</f>
        <v/>
      </c>
      <c r="F301" s="193" t="str">
        <f>IF(C301="","",INDEX(D.1[SL tồn kho
tối thiểu],MATCH(C301,D.1[Tên sản phẩm],0)))</f>
        <v/>
      </c>
      <c r="G301" s="193"/>
      <c r="H301" s="193" t="str">
        <f>IF(C301="","",INDEX(D.1[SL tồn cuối kỳ],MATCH(C301,D.1[Tên sản phẩm],0)))</f>
        <v/>
      </c>
      <c r="I301" s="193"/>
      <c r="J301" s="192"/>
      <c r="K301" s="192"/>
    </row>
    <row r="302" spans="2:11" ht="27.75" customHeight="1" x14ac:dyDescent="0.2">
      <c r="B302" s="134" t="str">
        <f>IF(COUNT(D.1[STT mặt hàng cần mua])&lt;(ROW(A302)-209),"",ROW(A302)-209)</f>
        <v/>
      </c>
      <c r="C302" s="135" t="str">
        <f>IF(B302&lt;&gt;"",INDEX(D.1[Tên sản phẩm],MATCH(SMALL(D.1[STT mặt hàng cần mua],B302),D.1[STT mặt hàng cần mua],0)),"")</f>
        <v/>
      </c>
      <c r="D302" s="136" t="str">
        <f>IF(C302="","",INDEX(D.1[Quy cách],MATCH(C302,D.1[Tên sản phẩm],0)))</f>
        <v/>
      </c>
      <c r="E302" s="136" t="str">
        <f>IF(C302="","",INDEX(D.1[ĐVT],MATCH(C302,D.1[Tên sản phẩm],0)))</f>
        <v/>
      </c>
      <c r="F302" s="193" t="str">
        <f>IF(C302="","",INDEX(D.1[SL tồn kho
tối thiểu],MATCH(C302,D.1[Tên sản phẩm],0)))</f>
        <v/>
      </c>
      <c r="G302" s="193"/>
      <c r="H302" s="193" t="str">
        <f>IF(C302="","",INDEX(D.1[SL tồn cuối kỳ],MATCH(C302,D.1[Tên sản phẩm],0)))</f>
        <v/>
      </c>
      <c r="I302" s="193"/>
      <c r="J302" s="192"/>
      <c r="K302" s="192"/>
    </row>
    <row r="303" spans="2:11" ht="27.75" customHeight="1" x14ac:dyDescent="0.2">
      <c r="B303" s="134" t="str">
        <f>IF(COUNT(D.1[STT mặt hàng cần mua])&lt;(ROW(A303)-209),"",ROW(A303)-209)</f>
        <v/>
      </c>
      <c r="C303" s="135" t="str">
        <f>IF(B303&lt;&gt;"",INDEX(D.1[Tên sản phẩm],MATCH(SMALL(D.1[STT mặt hàng cần mua],B303),D.1[STT mặt hàng cần mua],0)),"")</f>
        <v/>
      </c>
      <c r="D303" s="136" t="str">
        <f>IF(C303="","",INDEX(D.1[Quy cách],MATCH(C303,D.1[Tên sản phẩm],0)))</f>
        <v/>
      </c>
      <c r="E303" s="136" t="str">
        <f>IF(C303="","",INDEX(D.1[ĐVT],MATCH(C303,D.1[Tên sản phẩm],0)))</f>
        <v/>
      </c>
      <c r="F303" s="193" t="str">
        <f>IF(C303="","",INDEX(D.1[SL tồn kho
tối thiểu],MATCH(C303,D.1[Tên sản phẩm],0)))</f>
        <v/>
      </c>
      <c r="G303" s="193"/>
      <c r="H303" s="193" t="str">
        <f>IF(C303="","",INDEX(D.1[SL tồn cuối kỳ],MATCH(C303,D.1[Tên sản phẩm],0)))</f>
        <v/>
      </c>
      <c r="I303" s="193"/>
      <c r="J303" s="192"/>
      <c r="K303" s="192"/>
    </row>
    <row r="304" spans="2:11" ht="27.75" customHeight="1" x14ac:dyDescent="0.2">
      <c r="B304" s="134" t="str">
        <f>IF(COUNT(D.1[STT mặt hàng cần mua])&lt;(ROW(A304)-209),"",ROW(A304)-209)</f>
        <v/>
      </c>
      <c r="C304" s="135" t="str">
        <f>IF(B304&lt;&gt;"",INDEX(D.1[Tên sản phẩm],MATCH(SMALL(D.1[STT mặt hàng cần mua],B304),D.1[STT mặt hàng cần mua],0)),"")</f>
        <v/>
      </c>
      <c r="D304" s="136" t="str">
        <f>IF(C304="","",INDEX(D.1[Quy cách],MATCH(C304,D.1[Tên sản phẩm],0)))</f>
        <v/>
      </c>
      <c r="E304" s="136" t="str">
        <f>IF(C304="","",INDEX(D.1[ĐVT],MATCH(C304,D.1[Tên sản phẩm],0)))</f>
        <v/>
      </c>
      <c r="F304" s="193" t="str">
        <f>IF(C304="","",INDEX(D.1[SL tồn kho
tối thiểu],MATCH(C304,D.1[Tên sản phẩm],0)))</f>
        <v/>
      </c>
      <c r="G304" s="193"/>
      <c r="H304" s="193" t="str">
        <f>IF(C304="","",INDEX(D.1[SL tồn cuối kỳ],MATCH(C304,D.1[Tên sản phẩm],0)))</f>
        <v/>
      </c>
      <c r="I304" s="193"/>
      <c r="J304" s="192"/>
      <c r="K304" s="192"/>
    </row>
    <row r="305" spans="2:11" ht="27.75" customHeight="1" x14ac:dyDescent="0.2">
      <c r="B305" s="134" t="str">
        <f>IF(COUNT(D.1[STT mặt hàng cần mua])&lt;(ROW(A305)-209),"",ROW(A305)-209)</f>
        <v/>
      </c>
      <c r="C305" s="135" t="str">
        <f>IF(B305&lt;&gt;"",INDEX(D.1[Tên sản phẩm],MATCH(SMALL(D.1[STT mặt hàng cần mua],B305),D.1[STT mặt hàng cần mua],0)),"")</f>
        <v/>
      </c>
      <c r="D305" s="136" t="str">
        <f>IF(C305="","",INDEX(D.1[Quy cách],MATCH(C305,D.1[Tên sản phẩm],0)))</f>
        <v/>
      </c>
      <c r="E305" s="136" t="str">
        <f>IF(C305="","",INDEX(D.1[ĐVT],MATCH(C305,D.1[Tên sản phẩm],0)))</f>
        <v/>
      </c>
      <c r="F305" s="193" t="str">
        <f>IF(C305="","",INDEX(D.1[SL tồn kho
tối thiểu],MATCH(C305,D.1[Tên sản phẩm],0)))</f>
        <v/>
      </c>
      <c r="G305" s="193"/>
      <c r="H305" s="193" t="str">
        <f>IF(C305="","",INDEX(D.1[SL tồn cuối kỳ],MATCH(C305,D.1[Tên sản phẩm],0)))</f>
        <v/>
      </c>
      <c r="I305" s="193"/>
      <c r="J305" s="192"/>
      <c r="K305" s="192"/>
    </row>
    <row r="306" spans="2:11" ht="27.75" customHeight="1" x14ac:dyDescent="0.2">
      <c r="B306" s="134" t="str">
        <f>IF(COUNT(D.1[STT mặt hàng cần mua])&lt;(ROW(A306)-209),"",ROW(A306)-209)</f>
        <v/>
      </c>
      <c r="C306" s="135" t="str">
        <f>IF(B306&lt;&gt;"",INDEX(D.1[Tên sản phẩm],MATCH(SMALL(D.1[STT mặt hàng cần mua],B306),D.1[STT mặt hàng cần mua],0)),"")</f>
        <v/>
      </c>
      <c r="D306" s="136" t="str">
        <f>IF(C306="","",INDEX(D.1[Quy cách],MATCH(C306,D.1[Tên sản phẩm],0)))</f>
        <v/>
      </c>
      <c r="E306" s="136" t="str">
        <f>IF(C306="","",INDEX(D.1[ĐVT],MATCH(C306,D.1[Tên sản phẩm],0)))</f>
        <v/>
      </c>
      <c r="F306" s="193" t="str">
        <f>IF(C306="","",INDEX(D.1[SL tồn kho
tối thiểu],MATCH(C306,D.1[Tên sản phẩm],0)))</f>
        <v/>
      </c>
      <c r="G306" s="193"/>
      <c r="H306" s="193" t="str">
        <f>IF(C306="","",INDEX(D.1[SL tồn cuối kỳ],MATCH(C306,D.1[Tên sản phẩm],0)))</f>
        <v/>
      </c>
      <c r="I306" s="193"/>
      <c r="J306" s="192"/>
      <c r="K306" s="192"/>
    </row>
    <row r="307" spans="2:11" ht="27.75" customHeight="1" x14ac:dyDescent="0.2">
      <c r="B307" s="134" t="str">
        <f>IF(COUNT(D.1[STT mặt hàng cần mua])&lt;(ROW(A307)-209),"",ROW(A307)-209)</f>
        <v/>
      </c>
      <c r="C307" s="135" t="str">
        <f>IF(B307&lt;&gt;"",INDEX(D.1[Tên sản phẩm],MATCH(SMALL(D.1[STT mặt hàng cần mua],B307),D.1[STT mặt hàng cần mua],0)),"")</f>
        <v/>
      </c>
      <c r="D307" s="136" t="str">
        <f>IF(C307="","",INDEX(D.1[Quy cách],MATCH(C307,D.1[Tên sản phẩm],0)))</f>
        <v/>
      </c>
      <c r="E307" s="136" t="str">
        <f>IF(C307="","",INDEX(D.1[ĐVT],MATCH(C307,D.1[Tên sản phẩm],0)))</f>
        <v/>
      </c>
      <c r="F307" s="193" t="str">
        <f>IF(C307="","",INDEX(D.1[SL tồn kho
tối thiểu],MATCH(C307,D.1[Tên sản phẩm],0)))</f>
        <v/>
      </c>
      <c r="G307" s="193"/>
      <c r="H307" s="193" t="str">
        <f>IF(C307="","",INDEX(D.1[SL tồn cuối kỳ],MATCH(C307,D.1[Tên sản phẩm],0)))</f>
        <v/>
      </c>
      <c r="I307" s="193"/>
      <c r="J307" s="192"/>
      <c r="K307" s="192"/>
    </row>
    <row r="308" spans="2:11" ht="27.75" customHeight="1" x14ac:dyDescent="0.2">
      <c r="B308" s="134" t="str">
        <f>IF(COUNT(D.1[STT mặt hàng cần mua])&lt;(ROW(A308)-209),"",ROW(A308)-209)</f>
        <v/>
      </c>
      <c r="C308" s="135" t="str">
        <f>IF(B308&lt;&gt;"",INDEX(D.1[Tên sản phẩm],MATCH(SMALL(D.1[STT mặt hàng cần mua],B308),D.1[STT mặt hàng cần mua],0)),"")</f>
        <v/>
      </c>
      <c r="D308" s="136" t="str">
        <f>IF(C308="","",INDEX(D.1[Quy cách],MATCH(C308,D.1[Tên sản phẩm],0)))</f>
        <v/>
      </c>
      <c r="E308" s="136" t="str">
        <f>IF(C308="","",INDEX(D.1[ĐVT],MATCH(C308,D.1[Tên sản phẩm],0)))</f>
        <v/>
      </c>
      <c r="F308" s="193" t="str">
        <f>IF(C308="","",INDEX(D.1[SL tồn kho
tối thiểu],MATCH(C308,D.1[Tên sản phẩm],0)))</f>
        <v/>
      </c>
      <c r="G308" s="193"/>
      <c r="H308" s="193" t="str">
        <f>IF(C308="","",INDEX(D.1[SL tồn cuối kỳ],MATCH(C308,D.1[Tên sản phẩm],0)))</f>
        <v/>
      </c>
      <c r="I308" s="193"/>
      <c r="J308" s="192"/>
      <c r="K308" s="192"/>
    </row>
    <row r="309" spans="2:11" ht="27.75" customHeight="1" x14ac:dyDescent="0.2">
      <c r="B309" s="134" t="str">
        <f>IF(COUNT(D.1[STT mặt hàng cần mua])&lt;(ROW(A309)-209),"",ROW(A309)-209)</f>
        <v/>
      </c>
      <c r="C309" s="135" t="str">
        <f>IF(B309&lt;&gt;"",INDEX(D.1[Tên sản phẩm],MATCH(SMALL(D.1[STT mặt hàng cần mua],B309),D.1[STT mặt hàng cần mua],0)),"")</f>
        <v/>
      </c>
      <c r="D309" s="136" t="str">
        <f>IF(C309="","",INDEX(D.1[Quy cách],MATCH(C309,D.1[Tên sản phẩm],0)))</f>
        <v/>
      </c>
      <c r="E309" s="136" t="str">
        <f>IF(C309="","",INDEX(D.1[ĐVT],MATCH(C309,D.1[Tên sản phẩm],0)))</f>
        <v/>
      </c>
      <c r="F309" s="193" t="str">
        <f>IF(C309="","",INDEX(D.1[SL tồn kho
tối thiểu],MATCH(C309,D.1[Tên sản phẩm],0)))</f>
        <v/>
      </c>
      <c r="G309" s="193"/>
      <c r="H309" s="193" t="str">
        <f>IF(C309="","",INDEX(D.1[SL tồn cuối kỳ],MATCH(C309,D.1[Tên sản phẩm],0)))</f>
        <v/>
      </c>
      <c r="I309" s="193"/>
      <c r="J309" s="192"/>
      <c r="K309" s="192"/>
    </row>
    <row r="310" spans="2:11" ht="27.75" customHeight="1" x14ac:dyDescent="0.2">
      <c r="B310" s="134" t="str">
        <f>IF(COUNT(D.1[STT mặt hàng cần mua])&lt;(ROW(A310)-209),"",ROW(A310)-209)</f>
        <v/>
      </c>
      <c r="C310" s="135" t="str">
        <f>IF(B310&lt;&gt;"",INDEX(D.1[Tên sản phẩm],MATCH(SMALL(D.1[STT mặt hàng cần mua],B310),D.1[STT mặt hàng cần mua],0)),"")</f>
        <v/>
      </c>
      <c r="D310" s="136" t="str">
        <f>IF(C310="","",INDEX(D.1[Quy cách],MATCH(C310,D.1[Tên sản phẩm],0)))</f>
        <v/>
      </c>
      <c r="E310" s="136" t="str">
        <f>IF(C310="","",INDEX(D.1[ĐVT],MATCH(C310,D.1[Tên sản phẩm],0)))</f>
        <v/>
      </c>
      <c r="F310" s="193" t="str">
        <f>IF(C310="","",INDEX(D.1[SL tồn kho
tối thiểu],MATCH(C310,D.1[Tên sản phẩm],0)))</f>
        <v/>
      </c>
      <c r="G310" s="193"/>
      <c r="H310" s="193" t="str">
        <f>IF(C310="","",INDEX(D.1[SL tồn cuối kỳ],MATCH(C310,D.1[Tên sản phẩm],0)))</f>
        <v/>
      </c>
      <c r="I310" s="193"/>
      <c r="J310" s="192"/>
      <c r="K310" s="192"/>
    </row>
    <row r="311" spans="2:11" ht="27.75" customHeight="1" x14ac:dyDescent="0.2">
      <c r="B311" s="134" t="str">
        <f>IF(COUNT(D.1[STT mặt hàng cần mua])&lt;(ROW(A311)-209),"",ROW(A311)-209)</f>
        <v/>
      </c>
      <c r="C311" s="135" t="str">
        <f>IF(B311&lt;&gt;"",INDEX(D.1[Tên sản phẩm],MATCH(SMALL(D.1[STT mặt hàng cần mua],B311),D.1[STT mặt hàng cần mua],0)),"")</f>
        <v/>
      </c>
      <c r="D311" s="136" t="str">
        <f>IF(C311="","",INDEX(D.1[Quy cách],MATCH(C311,D.1[Tên sản phẩm],0)))</f>
        <v/>
      </c>
      <c r="E311" s="136" t="str">
        <f>IF(C311="","",INDEX(D.1[ĐVT],MATCH(C311,D.1[Tên sản phẩm],0)))</f>
        <v/>
      </c>
      <c r="F311" s="193" t="str">
        <f>IF(C311="","",INDEX(D.1[SL tồn kho
tối thiểu],MATCH(C311,D.1[Tên sản phẩm],0)))</f>
        <v/>
      </c>
      <c r="G311" s="193"/>
      <c r="H311" s="193" t="str">
        <f>IF(C311="","",INDEX(D.1[SL tồn cuối kỳ],MATCH(C311,D.1[Tên sản phẩm],0)))</f>
        <v/>
      </c>
      <c r="I311" s="193"/>
      <c r="J311" s="192"/>
      <c r="K311" s="192"/>
    </row>
    <row r="312" spans="2:11" ht="27.75" customHeight="1" x14ac:dyDescent="0.2">
      <c r="B312" s="134" t="str">
        <f>IF(COUNT(D.1[STT mặt hàng cần mua])&lt;(ROW(A312)-209),"",ROW(A312)-209)</f>
        <v/>
      </c>
      <c r="C312" s="135" t="str">
        <f>IF(B312&lt;&gt;"",INDEX(D.1[Tên sản phẩm],MATCH(SMALL(D.1[STT mặt hàng cần mua],B312),D.1[STT mặt hàng cần mua],0)),"")</f>
        <v/>
      </c>
      <c r="D312" s="136" t="str">
        <f>IF(C312="","",INDEX(D.1[Quy cách],MATCH(C312,D.1[Tên sản phẩm],0)))</f>
        <v/>
      </c>
      <c r="E312" s="136" t="str">
        <f>IF(C312="","",INDEX(D.1[ĐVT],MATCH(C312,D.1[Tên sản phẩm],0)))</f>
        <v/>
      </c>
      <c r="F312" s="193" t="str">
        <f>IF(C312="","",INDEX(D.1[SL tồn kho
tối thiểu],MATCH(C312,D.1[Tên sản phẩm],0)))</f>
        <v/>
      </c>
      <c r="G312" s="193"/>
      <c r="H312" s="193" t="str">
        <f>IF(C312="","",INDEX(D.1[SL tồn cuối kỳ],MATCH(C312,D.1[Tên sản phẩm],0)))</f>
        <v/>
      </c>
      <c r="I312" s="193"/>
      <c r="J312" s="192"/>
      <c r="K312" s="192"/>
    </row>
    <row r="313" spans="2:11" ht="27.75" customHeight="1" x14ac:dyDescent="0.2">
      <c r="B313" s="134" t="str">
        <f>IF(COUNT(D.1[STT mặt hàng cần mua])&lt;(ROW(A313)-209),"",ROW(A313)-209)</f>
        <v/>
      </c>
      <c r="C313" s="135" t="str">
        <f>IF(B313&lt;&gt;"",INDEX(D.1[Tên sản phẩm],MATCH(SMALL(D.1[STT mặt hàng cần mua],B313),D.1[STT mặt hàng cần mua],0)),"")</f>
        <v/>
      </c>
      <c r="D313" s="136" t="str">
        <f>IF(C313="","",INDEX(D.1[Quy cách],MATCH(C313,D.1[Tên sản phẩm],0)))</f>
        <v/>
      </c>
      <c r="E313" s="136" t="str">
        <f>IF(C313="","",INDEX(D.1[ĐVT],MATCH(C313,D.1[Tên sản phẩm],0)))</f>
        <v/>
      </c>
      <c r="F313" s="193" t="str">
        <f>IF(C313="","",INDEX(D.1[SL tồn kho
tối thiểu],MATCH(C313,D.1[Tên sản phẩm],0)))</f>
        <v/>
      </c>
      <c r="G313" s="193"/>
      <c r="H313" s="193" t="str">
        <f>IF(C313="","",INDEX(D.1[SL tồn cuối kỳ],MATCH(C313,D.1[Tên sản phẩm],0)))</f>
        <v/>
      </c>
      <c r="I313" s="193"/>
      <c r="J313" s="192"/>
      <c r="K313" s="192"/>
    </row>
    <row r="314" spans="2:11" ht="27.75" customHeight="1" x14ac:dyDescent="0.2">
      <c r="B314" s="134" t="str">
        <f>IF(COUNT(D.1[STT mặt hàng cần mua])&lt;(ROW(A314)-209),"",ROW(A314)-209)</f>
        <v/>
      </c>
      <c r="C314" s="135" t="str">
        <f>IF(B314&lt;&gt;"",INDEX(D.1[Tên sản phẩm],MATCH(SMALL(D.1[STT mặt hàng cần mua],B314),D.1[STT mặt hàng cần mua],0)),"")</f>
        <v/>
      </c>
      <c r="D314" s="136" t="str">
        <f>IF(C314="","",INDEX(D.1[Quy cách],MATCH(C314,D.1[Tên sản phẩm],0)))</f>
        <v/>
      </c>
      <c r="E314" s="136" t="str">
        <f>IF(C314="","",INDEX(D.1[ĐVT],MATCH(C314,D.1[Tên sản phẩm],0)))</f>
        <v/>
      </c>
      <c r="F314" s="193" t="str">
        <f>IF(C314="","",INDEX(D.1[SL tồn kho
tối thiểu],MATCH(C314,D.1[Tên sản phẩm],0)))</f>
        <v/>
      </c>
      <c r="G314" s="193"/>
      <c r="H314" s="193" t="str">
        <f>IF(C314="","",INDEX(D.1[SL tồn cuối kỳ],MATCH(C314,D.1[Tên sản phẩm],0)))</f>
        <v/>
      </c>
      <c r="I314" s="193"/>
      <c r="J314" s="192"/>
      <c r="K314" s="192"/>
    </row>
    <row r="315" spans="2:11" ht="27.75" customHeight="1" x14ac:dyDescent="0.2">
      <c r="B315" s="134" t="str">
        <f>IF(COUNT(D.1[STT mặt hàng cần mua])&lt;(ROW(A315)-209),"",ROW(A315)-209)</f>
        <v/>
      </c>
      <c r="C315" s="135" t="str">
        <f>IF(B315&lt;&gt;"",INDEX(D.1[Tên sản phẩm],MATCH(SMALL(D.1[STT mặt hàng cần mua],B315),D.1[STT mặt hàng cần mua],0)),"")</f>
        <v/>
      </c>
      <c r="D315" s="136" t="str">
        <f>IF(C315="","",INDEX(D.1[Quy cách],MATCH(C315,D.1[Tên sản phẩm],0)))</f>
        <v/>
      </c>
      <c r="E315" s="136" t="str">
        <f>IF(C315="","",INDEX(D.1[ĐVT],MATCH(C315,D.1[Tên sản phẩm],0)))</f>
        <v/>
      </c>
      <c r="F315" s="193" t="str">
        <f>IF(C315="","",INDEX(D.1[SL tồn kho
tối thiểu],MATCH(C315,D.1[Tên sản phẩm],0)))</f>
        <v/>
      </c>
      <c r="G315" s="193"/>
      <c r="H315" s="193" t="str">
        <f>IF(C315="","",INDEX(D.1[SL tồn cuối kỳ],MATCH(C315,D.1[Tên sản phẩm],0)))</f>
        <v/>
      </c>
      <c r="I315" s="193"/>
      <c r="J315" s="192"/>
      <c r="K315" s="192"/>
    </row>
    <row r="316" spans="2:11" ht="27.75" customHeight="1" x14ac:dyDescent="0.2">
      <c r="B316" s="134" t="str">
        <f>IF(COUNT(D.1[STT mặt hàng cần mua])&lt;(ROW(A316)-209),"",ROW(A316)-209)</f>
        <v/>
      </c>
      <c r="C316" s="135" t="str">
        <f>IF(B316&lt;&gt;"",INDEX(D.1[Tên sản phẩm],MATCH(SMALL(D.1[STT mặt hàng cần mua],B316),D.1[STT mặt hàng cần mua],0)),"")</f>
        <v/>
      </c>
      <c r="D316" s="136" t="str">
        <f>IF(C316="","",INDEX(D.1[Quy cách],MATCH(C316,D.1[Tên sản phẩm],0)))</f>
        <v/>
      </c>
      <c r="E316" s="136" t="str">
        <f>IF(C316="","",INDEX(D.1[ĐVT],MATCH(C316,D.1[Tên sản phẩm],0)))</f>
        <v/>
      </c>
      <c r="F316" s="193" t="str">
        <f>IF(C316="","",INDEX(D.1[SL tồn kho
tối thiểu],MATCH(C316,D.1[Tên sản phẩm],0)))</f>
        <v/>
      </c>
      <c r="G316" s="193"/>
      <c r="H316" s="193" t="str">
        <f>IF(C316="","",INDEX(D.1[SL tồn cuối kỳ],MATCH(C316,D.1[Tên sản phẩm],0)))</f>
        <v/>
      </c>
      <c r="I316" s="193"/>
      <c r="J316" s="192"/>
      <c r="K316" s="192"/>
    </row>
    <row r="317" spans="2:11" ht="27.75" customHeight="1" x14ac:dyDescent="0.2">
      <c r="B317" s="134" t="str">
        <f>IF(COUNT(D.1[STT mặt hàng cần mua])&lt;(ROW(A317)-209),"",ROW(A317)-209)</f>
        <v/>
      </c>
      <c r="C317" s="135" t="str">
        <f>IF(B317&lt;&gt;"",INDEX(D.1[Tên sản phẩm],MATCH(SMALL(D.1[STT mặt hàng cần mua],B317),D.1[STT mặt hàng cần mua],0)),"")</f>
        <v/>
      </c>
      <c r="D317" s="136" t="str">
        <f>IF(C317="","",INDEX(D.1[Quy cách],MATCH(C317,D.1[Tên sản phẩm],0)))</f>
        <v/>
      </c>
      <c r="E317" s="136" t="str">
        <f>IF(C317="","",INDEX(D.1[ĐVT],MATCH(C317,D.1[Tên sản phẩm],0)))</f>
        <v/>
      </c>
      <c r="F317" s="193" t="str">
        <f>IF(C317="","",INDEX(D.1[SL tồn kho
tối thiểu],MATCH(C317,D.1[Tên sản phẩm],0)))</f>
        <v/>
      </c>
      <c r="G317" s="193"/>
      <c r="H317" s="193" t="str">
        <f>IF(C317="","",INDEX(D.1[SL tồn cuối kỳ],MATCH(C317,D.1[Tên sản phẩm],0)))</f>
        <v/>
      </c>
      <c r="I317" s="193"/>
      <c r="J317" s="192"/>
      <c r="K317" s="192"/>
    </row>
    <row r="318" spans="2:11" ht="27.75" customHeight="1" x14ac:dyDescent="0.2">
      <c r="B318" s="134" t="str">
        <f>IF(COUNT(D.1[STT mặt hàng cần mua])&lt;(ROW(A318)-209),"",ROW(A318)-209)</f>
        <v/>
      </c>
      <c r="C318" s="135" t="str">
        <f>IF(B318&lt;&gt;"",INDEX(D.1[Tên sản phẩm],MATCH(SMALL(D.1[STT mặt hàng cần mua],B318),D.1[STT mặt hàng cần mua],0)),"")</f>
        <v/>
      </c>
      <c r="D318" s="136" t="str">
        <f>IF(C318="","",INDEX(D.1[Quy cách],MATCH(C318,D.1[Tên sản phẩm],0)))</f>
        <v/>
      </c>
      <c r="E318" s="136" t="str">
        <f>IF(C318="","",INDEX(D.1[ĐVT],MATCH(C318,D.1[Tên sản phẩm],0)))</f>
        <v/>
      </c>
      <c r="F318" s="193" t="str">
        <f>IF(C318="","",INDEX(D.1[SL tồn kho
tối thiểu],MATCH(C318,D.1[Tên sản phẩm],0)))</f>
        <v/>
      </c>
      <c r="G318" s="193"/>
      <c r="H318" s="193" t="str">
        <f>IF(C318="","",INDEX(D.1[SL tồn cuối kỳ],MATCH(C318,D.1[Tên sản phẩm],0)))</f>
        <v/>
      </c>
      <c r="I318" s="193"/>
      <c r="J318" s="192"/>
      <c r="K318" s="192"/>
    </row>
    <row r="319" spans="2:11" ht="27.75" customHeight="1" x14ac:dyDescent="0.2">
      <c r="B319" s="134" t="str">
        <f>IF(COUNT(D.1[STT mặt hàng cần mua])&lt;(ROW(A319)-209),"",ROW(A319)-209)</f>
        <v/>
      </c>
      <c r="C319" s="135" t="str">
        <f>IF(B319&lt;&gt;"",INDEX(D.1[Tên sản phẩm],MATCH(SMALL(D.1[STT mặt hàng cần mua],B319),D.1[STT mặt hàng cần mua],0)),"")</f>
        <v/>
      </c>
      <c r="D319" s="136" t="str">
        <f>IF(C319="","",INDEX(D.1[Quy cách],MATCH(C319,D.1[Tên sản phẩm],0)))</f>
        <v/>
      </c>
      <c r="E319" s="136" t="str">
        <f>IF(C319="","",INDEX(D.1[ĐVT],MATCH(C319,D.1[Tên sản phẩm],0)))</f>
        <v/>
      </c>
      <c r="F319" s="193" t="str">
        <f>IF(C319="","",INDEX(D.1[SL tồn kho
tối thiểu],MATCH(C319,D.1[Tên sản phẩm],0)))</f>
        <v/>
      </c>
      <c r="G319" s="193"/>
      <c r="H319" s="193" t="str">
        <f>IF(C319="","",INDEX(D.1[SL tồn cuối kỳ],MATCH(C319,D.1[Tên sản phẩm],0)))</f>
        <v/>
      </c>
      <c r="I319" s="193"/>
      <c r="J319" s="192"/>
      <c r="K319" s="192"/>
    </row>
    <row r="320" spans="2:11" ht="27.75" customHeight="1" x14ac:dyDescent="0.2">
      <c r="B320" s="134" t="str">
        <f>IF(COUNT(D.1[STT mặt hàng cần mua])&lt;(ROW(A320)-209),"",ROW(A320)-209)</f>
        <v/>
      </c>
      <c r="C320" s="135" t="str">
        <f>IF(B320&lt;&gt;"",INDEX(D.1[Tên sản phẩm],MATCH(SMALL(D.1[STT mặt hàng cần mua],B320),D.1[STT mặt hàng cần mua],0)),"")</f>
        <v/>
      </c>
      <c r="D320" s="136" t="str">
        <f>IF(C320="","",INDEX(D.1[Quy cách],MATCH(C320,D.1[Tên sản phẩm],0)))</f>
        <v/>
      </c>
      <c r="E320" s="136" t="str">
        <f>IF(C320="","",INDEX(D.1[ĐVT],MATCH(C320,D.1[Tên sản phẩm],0)))</f>
        <v/>
      </c>
      <c r="F320" s="193" t="str">
        <f>IF(C320="","",INDEX(D.1[SL tồn kho
tối thiểu],MATCH(C320,D.1[Tên sản phẩm],0)))</f>
        <v/>
      </c>
      <c r="G320" s="193"/>
      <c r="H320" s="193" t="str">
        <f>IF(C320="","",INDEX(D.1[SL tồn cuối kỳ],MATCH(C320,D.1[Tên sản phẩm],0)))</f>
        <v/>
      </c>
      <c r="I320" s="193"/>
      <c r="J320" s="192"/>
      <c r="K320" s="192"/>
    </row>
    <row r="321" spans="2:11" ht="27.75" customHeight="1" x14ac:dyDescent="0.2">
      <c r="B321" s="134" t="str">
        <f>IF(COUNT(D.1[STT mặt hàng cần mua])&lt;(ROW(A321)-209),"",ROW(A321)-209)</f>
        <v/>
      </c>
      <c r="C321" s="135" t="str">
        <f>IF(B321&lt;&gt;"",INDEX(D.1[Tên sản phẩm],MATCH(SMALL(D.1[STT mặt hàng cần mua],B321),D.1[STT mặt hàng cần mua],0)),"")</f>
        <v/>
      </c>
      <c r="D321" s="136" t="str">
        <f>IF(C321="","",INDEX(D.1[Quy cách],MATCH(C321,D.1[Tên sản phẩm],0)))</f>
        <v/>
      </c>
      <c r="E321" s="136" t="str">
        <f>IF(C321="","",INDEX(D.1[ĐVT],MATCH(C321,D.1[Tên sản phẩm],0)))</f>
        <v/>
      </c>
      <c r="F321" s="193" t="str">
        <f>IF(C321="","",INDEX(D.1[SL tồn kho
tối thiểu],MATCH(C321,D.1[Tên sản phẩm],0)))</f>
        <v/>
      </c>
      <c r="G321" s="193"/>
      <c r="H321" s="193" t="str">
        <f>IF(C321="","",INDEX(D.1[SL tồn cuối kỳ],MATCH(C321,D.1[Tên sản phẩm],0)))</f>
        <v/>
      </c>
      <c r="I321" s="193"/>
      <c r="J321" s="192"/>
      <c r="K321" s="192"/>
    </row>
    <row r="322" spans="2:11" ht="27.75" customHeight="1" x14ac:dyDescent="0.2">
      <c r="B322" s="134" t="str">
        <f>IF(COUNT(D.1[STT mặt hàng cần mua])&lt;(ROW(A322)-209),"",ROW(A322)-209)</f>
        <v/>
      </c>
      <c r="C322" s="135" t="str">
        <f>IF(B322&lt;&gt;"",INDEX(D.1[Tên sản phẩm],MATCH(SMALL(D.1[STT mặt hàng cần mua],B322),D.1[STT mặt hàng cần mua],0)),"")</f>
        <v/>
      </c>
      <c r="D322" s="136" t="str">
        <f>IF(C322="","",INDEX(D.1[Quy cách],MATCH(C322,D.1[Tên sản phẩm],0)))</f>
        <v/>
      </c>
      <c r="E322" s="136" t="str">
        <f>IF(C322="","",INDEX(D.1[ĐVT],MATCH(C322,D.1[Tên sản phẩm],0)))</f>
        <v/>
      </c>
      <c r="F322" s="193" t="str">
        <f>IF(C322="","",INDEX(D.1[SL tồn kho
tối thiểu],MATCH(C322,D.1[Tên sản phẩm],0)))</f>
        <v/>
      </c>
      <c r="G322" s="193"/>
      <c r="H322" s="193" t="str">
        <f>IF(C322="","",INDEX(D.1[SL tồn cuối kỳ],MATCH(C322,D.1[Tên sản phẩm],0)))</f>
        <v/>
      </c>
      <c r="I322" s="193"/>
      <c r="J322" s="192"/>
      <c r="K322" s="192"/>
    </row>
    <row r="323" spans="2:11" ht="27.75" customHeight="1" x14ac:dyDescent="0.2">
      <c r="B323" s="134" t="str">
        <f>IF(COUNT(D.1[STT mặt hàng cần mua])&lt;(ROW(A323)-209),"",ROW(A323)-209)</f>
        <v/>
      </c>
      <c r="C323" s="135" t="str">
        <f>IF(B323&lt;&gt;"",INDEX(D.1[Tên sản phẩm],MATCH(SMALL(D.1[STT mặt hàng cần mua],B323),D.1[STT mặt hàng cần mua],0)),"")</f>
        <v/>
      </c>
      <c r="D323" s="136" t="str">
        <f>IF(C323="","",INDEX(D.1[Quy cách],MATCH(C323,D.1[Tên sản phẩm],0)))</f>
        <v/>
      </c>
      <c r="E323" s="136" t="str">
        <f>IF(C323="","",INDEX(D.1[ĐVT],MATCH(C323,D.1[Tên sản phẩm],0)))</f>
        <v/>
      </c>
      <c r="F323" s="193" t="str">
        <f>IF(C323="","",INDEX(D.1[SL tồn kho
tối thiểu],MATCH(C323,D.1[Tên sản phẩm],0)))</f>
        <v/>
      </c>
      <c r="G323" s="193"/>
      <c r="H323" s="193" t="str">
        <f>IF(C323="","",INDEX(D.1[SL tồn cuối kỳ],MATCH(C323,D.1[Tên sản phẩm],0)))</f>
        <v/>
      </c>
      <c r="I323" s="193"/>
      <c r="J323" s="192"/>
      <c r="K323" s="192"/>
    </row>
    <row r="324" spans="2:11" ht="27.75" customHeight="1" x14ac:dyDescent="0.2">
      <c r="B324" s="134" t="str">
        <f>IF(COUNT(D.1[STT mặt hàng cần mua])&lt;(ROW(A324)-209),"",ROW(A324)-209)</f>
        <v/>
      </c>
      <c r="C324" s="135" t="str">
        <f>IF(B324&lt;&gt;"",INDEX(D.1[Tên sản phẩm],MATCH(SMALL(D.1[STT mặt hàng cần mua],B324),D.1[STT mặt hàng cần mua],0)),"")</f>
        <v/>
      </c>
      <c r="D324" s="136" t="str">
        <f>IF(C324="","",INDEX(D.1[Quy cách],MATCH(C324,D.1[Tên sản phẩm],0)))</f>
        <v/>
      </c>
      <c r="E324" s="136" t="str">
        <f>IF(C324="","",INDEX(D.1[ĐVT],MATCH(C324,D.1[Tên sản phẩm],0)))</f>
        <v/>
      </c>
      <c r="F324" s="193" t="str">
        <f>IF(C324="","",INDEX(D.1[SL tồn kho
tối thiểu],MATCH(C324,D.1[Tên sản phẩm],0)))</f>
        <v/>
      </c>
      <c r="G324" s="193"/>
      <c r="H324" s="193" t="str">
        <f>IF(C324="","",INDEX(D.1[SL tồn cuối kỳ],MATCH(C324,D.1[Tên sản phẩm],0)))</f>
        <v/>
      </c>
      <c r="I324" s="193"/>
      <c r="J324" s="192"/>
      <c r="K324" s="192"/>
    </row>
    <row r="325" spans="2:11" ht="27.75" customHeight="1" x14ac:dyDescent="0.2">
      <c r="B325" s="134" t="str">
        <f>IF(COUNT(D.1[STT mặt hàng cần mua])&lt;(ROW(A325)-209),"",ROW(A325)-209)</f>
        <v/>
      </c>
      <c r="C325" s="135" t="str">
        <f>IF(B325&lt;&gt;"",INDEX(D.1[Tên sản phẩm],MATCH(SMALL(D.1[STT mặt hàng cần mua],B325),D.1[STT mặt hàng cần mua],0)),"")</f>
        <v/>
      </c>
      <c r="D325" s="136" t="str">
        <f>IF(C325="","",INDEX(D.1[Quy cách],MATCH(C325,D.1[Tên sản phẩm],0)))</f>
        <v/>
      </c>
      <c r="E325" s="136" t="str">
        <f>IF(C325="","",INDEX(D.1[ĐVT],MATCH(C325,D.1[Tên sản phẩm],0)))</f>
        <v/>
      </c>
      <c r="F325" s="193" t="str">
        <f>IF(C325="","",INDEX(D.1[SL tồn kho
tối thiểu],MATCH(C325,D.1[Tên sản phẩm],0)))</f>
        <v/>
      </c>
      <c r="G325" s="193"/>
      <c r="H325" s="193" t="str">
        <f>IF(C325="","",INDEX(D.1[SL tồn cuối kỳ],MATCH(C325,D.1[Tên sản phẩm],0)))</f>
        <v/>
      </c>
      <c r="I325" s="193"/>
      <c r="J325" s="192"/>
      <c r="K325" s="192"/>
    </row>
    <row r="326" spans="2:11" ht="27.75" customHeight="1" x14ac:dyDescent="0.2">
      <c r="B326" s="134" t="str">
        <f>IF(COUNT(D.1[STT mặt hàng cần mua])&lt;(ROW(A326)-209),"",ROW(A326)-209)</f>
        <v/>
      </c>
      <c r="C326" s="135" t="str">
        <f>IF(B326&lt;&gt;"",INDEX(D.1[Tên sản phẩm],MATCH(SMALL(D.1[STT mặt hàng cần mua],B326),D.1[STT mặt hàng cần mua],0)),"")</f>
        <v/>
      </c>
      <c r="D326" s="136" t="str">
        <f>IF(C326="","",INDEX(D.1[Quy cách],MATCH(C326,D.1[Tên sản phẩm],0)))</f>
        <v/>
      </c>
      <c r="E326" s="136" t="str">
        <f>IF(C326="","",INDEX(D.1[ĐVT],MATCH(C326,D.1[Tên sản phẩm],0)))</f>
        <v/>
      </c>
      <c r="F326" s="193" t="str">
        <f>IF(C326="","",INDEX(D.1[SL tồn kho
tối thiểu],MATCH(C326,D.1[Tên sản phẩm],0)))</f>
        <v/>
      </c>
      <c r="G326" s="193"/>
      <c r="H326" s="193" t="str">
        <f>IF(C326="","",INDEX(D.1[SL tồn cuối kỳ],MATCH(C326,D.1[Tên sản phẩm],0)))</f>
        <v/>
      </c>
      <c r="I326" s="193"/>
      <c r="J326" s="192"/>
      <c r="K326" s="192"/>
    </row>
    <row r="327" spans="2:11" ht="27.75" customHeight="1" x14ac:dyDescent="0.2">
      <c r="B327" s="134" t="str">
        <f>IF(COUNT(D.1[STT mặt hàng cần mua])&lt;(ROW(A327)-209),"",ROW(A327)-209)</f>
        <v/>
      </c>
      <c r="C327" s="135" t="str">
        <f>IF(B327&lt;&gt;"",INDEX(D.1[Tên sản phẩm],MATCH(SMALL(D.1[STT mặt hàng cần mua],B327),D.1[STT mặt hàng cần mua],0)),"")</f>
        <v/>
      </c>
      <c r="D327" s="136" t="str">
        <f>IF(C327="","",INDEX(D.1[Quy cách],MATCH(C327,D.1[Tên sản phẩm],0)))</f>
        <v/>
      </c>
      <c r="E327" s="136" t="str">
        <f>IF(C327="","",INDEX(D.1[ĐVT],MATCH(C327,D.1[Tên sản phẩm],0)))</f>
        <v/>
      </c>
      <c r="F327" s="193" t="str">
        <f>IF(C327="","",INDEX(D.1[SL tồn kho
tối thiểu],MATCH(C327,D.1[Tên sản phẩm],0)))</f>
        <v/>
      </c>
      <c r="G327" s="193"/>
      <c r="H327" s="193" t="str">
        <f>IF(C327="","",INDEX(D.1[SL tồn cuối kỳ],MATCH(C327,D.1[Tên sản phẩm],0)))</f>
        <v/>
      </c>
      <c r="I327" s="193"/>
      <c r="J327" s="192"/>
      <c r="K327" s="192"/>
    </row>
    <row r="328" spans="2:11" ht="27.75" customHeight="1" x14ac:dyDescent="0.2">
      <c r="B328" s="134" t="str">
        <f>IF(COUNT(D.1[STT mặt hàng cần mua])&lt;(ROW(A328)-209),"",ROW(A328)-209)</f>
        <v/>
      </c>
      <c r="C328" s="135" t="str">
        <f>IF(B328&lt;&gt;"",INDEX(D.1[Tên sản phẩm],MATCH(SMALL(D.1[STT mặt hàng cần mua],B328),D.1[STT mặt hàng cần mua],0)),"")</f>
        <v/>
      </c>
      <c r="D328" s="136" t="str">
        <f>IF(C328="","",INDEX(D.1[Quy cách],MATCH(C328,D.1[Tên sản phẩm],0)))</f>
        <v/>
      </c>
      <c r="E328" s="136" t="str">
        <f>IF(C328="","",INDEX(D.1[ĐVT],MATCH(C328,D.1[Tên sản phẩm],0)))</f>
        <v/>
      </c>
      <c r="F328" s="193" t="str">
        <f>IF(C328="","",INDEX(D.1[SL tồn kho
tối thiểu],MATCH(C328,D.1[Tên sản phẩm],0)))</f>
        <v/>
      </c>
      <c r="G328" s="193"/>
      <c r="H328" s="193" t="str">
        <f>IF(C328="","",INDEX(D.1[SL tồn cuối kỳ],MATCH(C328,D.1[Tên sản phẩm],0)))</f>
        <v/>
      </c>
      <c r="I328" s="193"/>
      <c r="J328" s="192"/>
      <c r="K328" s="192"/>
    </row>
    <row r="329" spans="2:11" ht="27.75" customHeight="1" x14ac:dyDescent="0.2">
      <c r="B329" s="134" t="str">
        <f>IF(COUNT(D.1[STT mặt hàng cần mua])&lt;(ROW(A329)-209),"",ROW(A329)-209)</f>
        <v/>
      </c>
      <c r="C329" s="135" t="str">
        <f>IF(B329&lt;&gt;"",INDEX(D.1[Tên sản phẩm],MATCH(SMALL(D.1[STT mặt hàng cần mua],B329),D.1[STT mặt hàng cần mua],0)),"")</f>
        <v/>
      </c>
      <c r="D329" s="136" t="str">
        <f>IF(C329="","",INDEX(D.1[Quy cách],MATCH(C329,D.1[Tên sản phẩm],0)))</f>
        <v/>
      </c>
      <c r="E329" s="136" t="str">
        <f>IF(C329="","",INDEX(D.1[ĐVT],MATCH(C329,D.1[Tên sản phẩm],0)))</f>
        <v/>
      </c>
      <c r="F329" s="193" t="str">
        <f>IF(C329="","",INDEX(D.1[SL tồn kho
tối thiểu],MATCH(C329,D.1[Tên sản phẩm],0)))</f>
        <v/>
      </c>
      <c r="G329" s="193"/>
      <c r="H329" s="193" t="str">
        <f>IF(C329="","",INDEX(D.1[SL tồn cuối kỳ],MATCH(C329,D.1[Tên sản phẩm],0)))</f>
        <v/>
      </c>
      <c r="I329" s="193"/>
      <c r="J329" s="192"/>
      <c r="K329" s="192"/>
    </row>
    <row r="330" spans="2:11" ht="27.75" customHeight="1" x14ac:dyDescent="0.2">
      <c r="B330" s="134" t="str">
        <f>IF(COUNT(D.1[STT mặt hàng cần mua])&lt;(ROW(A330)-209),"",ROW(A330)-209)</f>
        <v/>
      </c>
      <c r="C330" s="135" t="str">
        <f>IF(B330&lt;&gt;"",INDEX(D.1[Tên sản phẩm],MATCH(SMALL(D.1[STT mặt hàng cần mua],B330),D.1[STT mặt hàng cần mua],0)),"")</f>
        <v/>
      </c>
      <c r="D330" s="136" t="str">
        <f>IF(C330="","",INDEX(D.1[Quy cách],MATCH(C330,D.1[Tên sản phẩm],0)))</f>
        <v/>
      </c>
      <c r="E330" s="136" t="str">
        <f>IF(C330="","",INDEX(D.1[ĐVT],MATCH(C330,D.1[Tên sản phẩm],0)))</f>
        <v/>
      </c>
      <c r="F330" s="193" t="str">
        <f>IF(C330="","",INDEX(D.1[SL tồn kho
tối thiểu],MATCH(C330,D.1[Tên sản phẩm],0)))</f>
        <v/>
      </c>
      <c r="G330" s="193"/>
      <c r="H330" s="193" t="str">
        <f>IF(C330="","",INDEX(D.1[SL tồn cuối kỳ],MATCH(C330,D.1[Tên sản phẩm],0)))</f>
        <v/>
      </c>
      <c r="I330" s="193"/>
      <c r="J330" s="192"/>
      <c r="K330" s="192"/>
    </row>
    <row r="331" spans="2:11" ht="27.75" customHeight="1" x14ac:dyDescent="0.2">
      <c r="B331" s="134" t="str">
        <f>IF(COUNT(D.1[STT mặt hàng cần mua])&lt;(ROW(A331)-209),"",ROW(A331)-209)</f>
        <v/>
      </c>
      <c r="C331" s="135" t="str">
        <f>IF(B331&lt;&gt;"",INDEX(D.1[Tên sản phẩm],MATCH(SMALL(D.1[STT mặt hàng cần mua],B331),D.1[STT mặt hàng cần mua],0)),"")</f>
        <v/>
      </c>
      <c r="D331" s="136" t="str">
        <f>IF(C331="","",INDEX(D.1[Quy cách],MATCH(C331,D.1[Tên sản phẩm],0)))</f>
        <v/>
      </c>
      <c r="E331" s="136" t="str">
        <f>IF(C331="","",INDEX(D.1[ĐVT],MATCH(C331,D.1[Tên sản phẩm],0)))</f>
        <v/>
      </c>
      <c r="F331" s="193" t="str">
        <f>IF(C331="","",INDEX(D.1[SL tồn kho
tối thiểu],MATCH(C331,D.1[Tên sản phẩm],0)))</f>
        <v/>
      </c>
      <c r="G331" s="193"/>
      <c r="H331" s="193" t="str">
        <f>IF(C331="","",INDEX(D.1[SL tồn cuối kỳ],MATCH(C331,D.1[Tên sản phẩm],0)))</f>
        <v/>
      </c>
      <c r="I331" s="193"/>
      <c r="J331" s="192"/>
      <c r="K331" s="192"/>
    </row>
    <row r="332" spans="2:11" ht="27.75" customHeight="1" x14ac:dyDescent="0.2">
      <c r="B332" s="134" t="str">
        <f>IF(COUNT(D.1[STT mặt hàng cần mua])&lt;(ROW(A332)-209),"",ROW(A332)-209)</f>
        <v/>
      </c>
      <c r="C332" s="135" t="str">
        <f>IF(B332&lt;&gt;"",INDEX(D.1[Tên sản phẩm],MATCH(SMALL(D.1[STT mặt hàng cần mua],B332),D.1[STT mặt hàng cần mua],0)),"")</f>
        <v/>
      </c>
      <c r="D332" s="136" t="str">
        <f>IF(C332="","",INDEX(D.1[Quy cách],MATCH(C332,D.1[Tên sản phẩm],0)))</f>
        <v/>
      </c>
      <c r="E332" s="136" t="str">
        <f>IF(C332="","",INDEX(D.1[ĐVT],MATCH(C332,D.1[Tên sản phẩm],0)))</f>
        <v/>
      </c>
      <c r="F332" s="193" t="str">
        <f>IF(C332="","",INDEX(D.1[SL tồn kho
tối thiểu],MATCH(C332,D.1[Tên sản phẩm],0)))</f>
        <v/>
      </c>
      <c r="G332" s="193"/>
      <c r="H332" s="193" t="str">
        <f>IF(C332="","",INDEX(D.1[SL tồn cuối kỳ],MATCH(C332,D.1[Tên sản phẩm],0)))</f>
        <v/>
      </c>
      <c r="I332" s="193"/>
      <c r="J332" s="192"/>
      <c r="K332" s="192"/>
    </row>
    <row r="333" spans="2:11" ht="27.75" customHeight="1" x14ac:dyDescent="0.2">
      <c r="B333" s="134" t="str">
        <f>IF(COUNT(D.1[STT mặt hàng cần mua])&lt;(ROW(A333)-209),"",ROW(A333)-209)</f>
        <v/>
      </c>
      <c r="C333" s="135" t="str">
        <f>IF(B333&lt;&gt;"",INDEX(D.1[Tên sản phẩm],MATCH(SMALL(D.1[STT mặt hàng cần mua],B333),D.1[STT mặt hàng cần mua],0)),"")</f>
        <v/>
      </c>
      <c r="D333" s="136" t="str">
        <f>IF(C333="","",INDEX(D.1[Quy cách],MATCH(C333,D.1[Tên sản phẩm],0)))</f>
        <v/>
      </c>
      <c r="E333" s="136" t="str">
        <f>IF(C333="","",INDEX(D.1[ĐVT],MATCH(C333,D.1[Tên sản phẩm],0)))</f>
        <v/>
      </c>
      <c r="F333" s="193" t="str">
        <f>IF(C333="","",INDEX(D.1[SL tồn kho
tối thiểu],MATCH(C333,D.1[Tên sản phẩm],0)))</f>
        <v/>
      </c>
      <c r="G333" s="193"/>
      <c r="H333" s="193" t="str">
        <f>IF(C333="","",INDEX(D.1[SL tồn cuối kỳ],MATCH(C333,D.1[Tên sản phẩm],0)))</f>
        <v/>
      </c>
      <c r="I333" s="193"/>
      <c r="J333" s="192"/>
      <c r="K333" s="192"/>
    </row>
    <row r="334" spans="2:11" ht="27.75" customHeight="1" x14ac:dyDescent="0.2">
      <c r="B334" s="134" t="str">
        <f>IF(COUNT(D.1[STT mặt hàng cần mua])&lt;(ROW(A334)-209),"",ROW(A334)-209)</f>
        <v/>
      </c>
      <c r="C334" s="135" t="str">
        <f>IF(B334&lt;&gt;"",INDEX(D.1[Tên sản phẩm],MATCH(SMALL(D.1[STT mặt hàng cần mua],B334),D.1[STT mặt hàng cần mua],0)),"")</f>
        <v/>
      </c>
      <c r="D334" s="136" t="str">
        <f>IF(C334="","",INDEX(D.1[Quy cách],MATCH(C334,D.1[Tên sản phẩm],0)))</f>
        <v/>
      </c>
      <c r="E334" s="136" t="str">
        <f>IF(C334="","",INDEX(D.1[ĐVT],MATCH(C334,D.1[Tên sản phẩm],0)))</f>
        <v/>
      </c>
      <c r="F334" s="193" t="str">
        <f>IF(C334="","",INDEX(D.1[SL tồn kho
tối thiểu],MATCH(C334,D.1[Tên sản phẩm],0)))</f>
        <v/>
      </c>
      <c r="G334" s="193"/>
      <c r="H334" s="193" t="str">
        <f>IF(C334="","",INDEX(D.1[SL tồn cuối kỳ],MATCH(C334,D.1[Tên sản phẩm],0)))</f>
        <v/>
      </c>
      <c r="I334" s="193"/>
      <c r="J334" s="192"/>
      <c r="K334" s="192"/>
    </row>
    <row r="335" spans="2:11" ht="27.75" customHeight="1" x14ac:dyDescent="0.2">
      <c r="B335" s="134" t="str">
        <f>IF(COUNT(D.1[STT mặt hàng cần mua])&lt;(ROW(A335)-209),"",ROW(A335)-209)</f>
        <v/>
      </c>
      <c r="C335" s="135" t="str">
        <f>IF(B335&lt;&gt;"",INDEX(D.1[Tên sản phẩm],MATCH(SMALL(D.1[STT mặt hàng cần mua],B335),D.1[STT mặt hàng cần mua],0)),"")</f>
        <v/>
      </c>
      <c r="D335" s="136" t="str">
        <f>IF(C335="","",INDEX(D.1[Quy cách],MATCH(C335,D.1[Tên sản phẩm],0)))</f>
        <v/>
      </c>
      <c r="E335" s="136" t="str">
        <f>IF(C335="","",INDEX(D.1[ĐVT],MATCH(C335,D.1[Tên sản phẩm],0)))</f>
        <v/>
      </c>
      <c r="F335" s="193" t="str">
        <f>IF(C335="","",INDEX(D.1[SL tồn kho
tối thiểu],MATCH(C335,D.1[Tên sản phẩm],0)))</f>
        <v/>
      </c>
      <c r="G335" s="193"/>
      <c r="H335" s="193" t="str">
        <f>IF(C335="","",INDEX(D.1[SL tồn cuối kỳ],MATCH(C335,D.1[Tên sản phẩm],0)))</f>
        <v/>
      </c>
      <c r="I335" s="193"/>
      <c r="J335" s="192"/>
      <c r="K335" s="192"/>
    </row>
    <row r="336" spans="2:11" ht="27.75" customHeight="1" x14ac:dyDescent="0.2">
      <c r="B336" s="134" t="str">
        <f>IF(COUNT(D.1[STT mặt hàng cần mua])&lt;(ROW(A336)-209),"",ROW(A336)-209)</f>
        <v/>
      </c>
      <c r="C336" s="135" t="str">
        <f>IF(B336&lt;&gt;"",INDEX(D.1[Tên sản phẩm],MATCH(SMALL(D.1[STT mặt hàng cần mua],B336),D.1[STT mặt hàng cần mua],0)),"")</f>
        <v/>
      </c>
      <c r="D336" s="136" t="str">
        <f>IF(C336="","",INDEX(D.1[Quy cách],MATCH(C336,D.1[Tên sản phẩm],0)))</f>
        <v/>
      </c>
      <c r="E336" s="136" t="str">
        <f>IF(C336="","",INDEX(D.1[ĐVT],MATCH(C336,D.1[Tên sản phẩm],0)))</f>
        <v/>
      </c>
      <c r="F336" s="193" t="str">
        <f>IF(C336="","",INDEX(D.1[SL tồn kho
tối thiểu],MATCH(C336,D.1[Tên sản phẩm],0)))</f>
        <v/>
      </c>
      <c r="G336" s="193"/>
      <c r="H336" s="193" t="str">
        <f>IF(C336="","",INDEX(D.1[SL tồn cuối kỳ],MATCH(C336,D.1[Tên sản phẩm],0)))</f>
        <v/>
      </c>
      <c r="I336" s="193"/>
      <c r="J336" s="192"/>
      <c r="K336" s="192"/>
    </row>
    <row r="337" spans="2:11" ht="27.75" customHeight="1" x14ac:dyDescent="0.2">
      <c r="B337" s="134" t="str">
        <f>IF(COUNT(D.1[STT mặt hàng cần mua])&lt;(ROW(A337)-209),"",ROW(A337)-209)</f>
        <v/>
      </c>
      <c r="C337" s="135" t="str">
        <f>IF(B337&lt;&gt;"",INDEX(D.1[Tên sản phẩm],MATCH(SMALL(D.1[STT mặt hàng cần mua],B337),D.1[STT mặt hàng cần mua],0)),"")</f>
        <v/>
      </c>
      <c r="D337" s="136" t="str">
        <f>IF(C337="","",INDEX(D.1[Quy cách],MATCH(C337,D.1[Tên sản phẩm],0)))</f>
        <v/>
      </c>
      <c r="E337" s="136" t="str">
        <f>IF(C337="","",INDEX(D.1[ĐVT],MATCH(C337,D.1[Tên sản phẩm],0)))</f>
        <v/>
      </c>
      <c r="F337" s="193" t="str">
        <f>IF(C337="","",INDEX(D.1[SL tồn kho
tối thiểu],MATCH(C337,D.1[Tên sản phẩm],0)))</f>
        <v/>
      </c>
      <c r="G337" s="193"/>
      <c r="H337" s="193" t="str">
        <f>IF(C337="","",INDEX(D.1[SL tồn cuối kỳ],MATCH(C337,D.1[Tên sản phẩm],0)))</f>
        <v/>
      </c>
      <c r="I337" s="193"/>
      <c r="J337" s="192"/>
      <c r="K337" s="192"/>
    </row>
    <row r="338" spans="2:11" ht="27.75" customHeight="1" x14ac:dyDescent="0.2">
      <c r="B338" s="134" t="str">
        <f>IF(COUNT(D.1[STT mặt hàng cần mua])&lt;(ROW(A338)-209),"",ROW(A338)-209)</f>
        <v/>
      </c>
      <c r="C338" s="135" t="str">
        <f>IF(B338&lt;&gt;"",INDEX(D.1[Tên sản phẩm],MATCH(SMALL(D.1[STT mặt hàng cần mua],B338),D.1[STT mặt hàng cần mua],0)),"")</f>
        <v/>
      </c>
      <c r="D338" s="136" t="str">
        <f>IF(C338="","",INDEX(D.1[Quy cách],MATCH(C338,D.1[Tên sản phẩm],0)))</f>
        <v/>
      </c>
      <c r="E338" s="136" t="str">
        <f>IF(C338="","",INDEX(D.1[ĐVT],MATCH(C338,D.1[Tên sản phẩm],0)))</f>
        <v/>
      </c>
      <c r="F338" s="193" t="str">
        <f>IF(C338="","",INDEX(D.1[SL tồn kho
tối thiểu],MATCH(C338,D.1[Tên sản phẩm],0)))</f>
        <v/>
      </c>
      <c r="G338" s="193"/>
      <c r="H338" s="193" t="str">
        <f>IF(C338="","",INDEX(D.1[SL tồn cuối kỳ],MATCH(C338,D.1[Tên sản phẩm],0)))</f>
        <v/>
      </c>
      <c r="I338" s="193"/>
      <c r="J338" s="192"/>
      <c r="K338" s="192"/>
    </row>
    <row r="339" spans="2:11" ht="27.75" customHeight="1" x14ac:dyDescent="0.2">
      <c r="B339" s="134" t="str">
        <f>IF(COUNT(D.1[STT mặt hàng cần mua])&lt;(ROW(A339)-209),"",ROW(A339)-209)</f>
        <v/>
      </c>
      <c r="C339" s="135" t="str">
        <f>IF(B339&lt;&gt;"",INDEX(D.1[Tên sản phẩm],MATCH(SMALL(D.1[STT mặt hàng cần mua],B339),D.1[STT mặt hàng cần mua],0)),"")</f>
        <v/>
      </c>
      <c r="D339" s="136" t="str">
        <f>IF(C339="","",INDEX(D.1[Quy cách],MATCH(C339,D.1[Tên sản phẩm],0)))</f>
        <v/>
      </c>
      <c r="E339" s="136" t="str">
        <f>IF(C339="","",INDEX(D.1[ĐVT],MATCH(C339,D.1[Tên sản phẩm],0)))</f>
        <v/>
      </c>
      <c r="F339" s="193" t="str">
        <f>IF(C339="","",INDEX(D.1[SL tồn kho
tối thiểu],MATCH(C339,D.1[Tên sản phẩm],0)))</f>
        <v/>
      </c>
      <c r="G339" s="193"/>
      <c r="H339" s="193" t="str">
        <f>IF(C339="","",INDEX(D.1[SL tồn cuối kỳ],MATCH(C339,D.1[Tên sản phẩm],0)))</f>
        <v/>
      </c>
      <c r="I339" s="193"/>
      <c r="J339" s="192"/>
      <c r="K339" s="192"/>
    </row>
    <row r="340" spans="2:11" ht="27.75" customHeight="1" x14ac:dyDescent="0.2">
      <c r="B340" s="134" t="str">
        <f>IF(COUNT(D.1[STT mặt hàng cần mua])&lt;(ROW(A340)-209),"",ROW(A340)-209)</f>
        <v/>
      </c>
      <c r="C340" s="135" t="str">
        <f>IF(B340&lt;&gt;"",INDEX(D.1[Tên sản phẩm],MATCH(SMALL(D.1[STT mặt hàng cần mua],B340),D.1[STT mặt hàng cần mua],0)),"")</f>
        <v/>
      </c>
      <c r="D340" s="136" t="str">
        <f>IF(C340="","",INDEX(D.1[Quy cách],MATCH(C340,D.1[Tên sản phẩm],0)))</f>
        <v/>
      </c>
      <c r="E340" s="136" t="str">
        <f>IF(C340="","",INDEX(D.1[ĐVT],MATCH(C340,D.1[Tên sản phẩm],0)))</f>
        <v/>
      </c>
      <c r="F340" s="193" t="str">
        <f>IF(C340="","",INDEX(D.1[SL tồn kho
tối thiểu],MATCH(C340,D.1[Tên sản phẩm],0)))</f>
        <v/>
      </c>
      <c r="G340" s="193"/>
      <c r="H340" s="193" t="str">
        <f>IF(C340="","",INDEX(D.1[SL tồn cuối kỳ],MATCH(C340,D.1[Tên sản phẩm],0)))</f>
        <v/>
      </c>
      <c r="I340" s="193"/>
      <c r="J340" s="192"/>
      <c r="K340" s="192"/>
    </row>
    <row r="341" spans="2:11" ht="27.75" customHeight="1" x14ac:dyDescent="0.2">
      <c r="B341" s="134" t="str">
        <f>IF(COUNT(D.1[STT mặt hàng cần mua])&lt;(ROW(A341)-209),"",ROW(A341)-209)</f>
        <v/>
      </c>
      <c r="C341" s="135" t="str">
        <f>IF(B341&lt;&gt;"",INDEX(D.1[Tên sản phẩm],MATCH(SMALL(D.1[STT mặt hàng cần mua],B341),D.1[STT mặt hàng cần mua],0)),"")</f>
        <v/>
      </c>
      <c r="D341" s="136" t="str">
        <f>IF(C341="","",INDEX(D.1[Quy cách],MATCH(C341,D.1[Tên sản phẩm],0)))</f>
        <v/>
      </c>
      <c r="E341" s="136" t="str">
        <f>IF(C341="","",INDEX(D.1[ĐVT],MATCH(C341,D.1[Tên sản phẩm],0)))</f>
        <v/>
      </c>
      <c r="F341" s="193" t="str">
        <f>IF(C341="","",INDEX(D.1[SL tồn kho
tối thiểu],MATCH(C341,D.1[Tên sản phẩm],0)))</f>
        <v/>
      </c>
      <c r="G341" s="193"/>
      <c r="H341" s="193" t="str">
        <f>IF(C341="","",INDEX(D.1[SL tồn cuối kỳ],MATCH(C341,D.1[Tên sản phẩm],0)))</f>
        <v/>
      </c>
      <c r="I341" s="193"/>
      <c r="J341" s="192"/>
      <c r="K341" s="192"/>
    </row>
    <row r="342" spans="2:11" ht="27.75" customHeight="1" x14ac:dyDescent="0.2">
      <c r="B342" s="134" t="str">
        <f>IF(COUNT(D.1[STT mặt hàng cần mua])&lt;(ROW(A342)-209),"",ROW(A342)-209)</f>
        <v/>
      </c>
      <c r="C342" s="135" t="str">
        <f>IF(B342&lt;&gt;"",INDEX(D.1[Tên sản phẩm],MATCH(SMALL(D.1[STT mặt hàng cần mua],B342),D.1[STT mặt hàng cần mua],0)),"")</f>
        <v/>
      </c>
      <c r="D342" s="136" t="str">
        <f>IF(C342="","",INDEX(D.1[Quy cách],MATCH(C342,D.1[Tên sản phẩm],0)))</f>
        <v/>
      </c>
      <c r="E342" s="136" t="str">
        <f>IF(C342="","",INDEX(D.1[ĐVT],MATCH(C342,D.1[Tên sản phẩm],0)))</f>
        <v/>
      </c>
      <c r="F342" s="193" t="str">
        <f>IF(C342="","",INDEX(D.1[SL tồn kho
tối thiểu],MATCH(C342,D.1[Tên sản phẩm],0)))</f>
        <v/>
      </c>
      <c r="G342" s="193"/>
      <c r="H342" s="193" t="str">
        <f>IF(C342="","",INDEX(D.1[SL tồn cuối kỳ],MATCH(C342,D.1[Tên sản phẩm],0)))</f>
        <v/>
      </c>
      <c r="I342" s="193"/>
      <c r="J342" s="192"/>
      <c r="K342" s="192"/>
    </row>
    <row r="343" spans="2:11" ht="27.75" customHeight="1" x14ac:dyDescent="0.2">
      <c r="B343" s="134" t="str">
        <f>IF(COUNT(D.1[STT mặt hàng cần mua])&lt;(ROW(A343)-209),"",ROW(A343)-209)</f>
        <v/>
      </c>
      <c r="C343" s="135" t="str">
        <f>IF(B343&lt;&gt;"",INDEX(D.1[Tên sản phẩm],MATCH(SMALL(D.1[STT mặt hàng cần mua],B343),D.1[STT mặt hàng cần mua],0)),"")</f>
        <v/>
      </c>
      <c r="D343" s="136" t="str">
        <f>IF(C343="","",INDEX(D.1[Quy cách],MATCH(C343,D.1[Tên sản phẩm],0)))</f>
        <v/>
      </c>
      <c r="E343" s="136" t="str">
        <f>IF(C343="","",INDEX(D.1[ĐVT],MATCH(C343,D.1[Tên sản phẩm],0)))</f>
        <v/>
      </c>
      <c r="F343" s="193" t="str">
        <f>IF(C343="","",INDEX(D.1[SL tồn kho
tối thiểu],MATCH(C343,D.1[Tên sản phẩm],0)))</f>
        <v/>
      </c>
      <c r="G343" s="193"/>
      <c r="H343" s="193" t="str">
        <f>IF(C343="","",INDEX(D.1[SL tồn cuối kỳ],MATCH(C343,D.1[Tên sản phẩm],0)))</f>
        <v/>
      </c>
      <c r="I343" s="193"/>
      <c r="J343" s="192"/>
      <c r="K343" s="192"/>
    </row>
    <row r="344" spans="2:11" ht="27.75" customHeight="1" x14ac:dyDescent="0.2">
      <c r="B344" s="134" t="str">
        <f>IF(COUNT(D.1[STT mặt hàng cần mua])&lt;(ROW(A344)-209),"",ROW(A344)-209)</f>
        <v/>
      </c>
      <c r="C344" s="135" t="str">
        <f>IF(B344&lt;&gt;"",INDEX(D.1[Tên sản phẩm],MATCH(SMALL(D.1[STT mặt hàng cần mua],B344),D.1[STT mặt hàng cần mua],0)),"")</f>
        <v/>
      </c>
      <c r="D344" s="136" t="str">
        <f>IF(C344="","",INDEX(D.1[Quy cách],MATCH(C344,D.1[Tên sản phẩm],0)))</f>
        <v/>
      </c>
      <c r="E344" s="136" t="str">
        <f>IF(C344="","",INDEX(D.1[ĐVT],MATCH(C344,D.1[Tên sản phẩm],0)))</f>
        <v/>
      </c>
      <c r="F344" s="193" t="str">
        <f>IF(C344="","",INDEX(D.1[SL tồn kho
tối thiểu],MATCH(C344,D.1[Tên sản phẩm],0)))</f>
        <v/>
      </c>
      <c r="G344" s="193"/>
      <c r="H344" s="193" t="str">
        <f>IF(C344="","",INDEX(D.1[SL tồn cuối kỳ],MATCH(C344,D.1[Tên sản phẩm],0)))</f>
        <v/>
      </c>
      <c r="I344" s="193"/>
      <c r="J344" s="192"/>
      <c r="K344" s="192"/>
    </row>
    <row r="345" spans="2:11" ht="27.75" customHeight="1" x14ac:dyDescent="0.2">
      <c r="B345" s="134" t="str">
        <f>IF(COUNT(D.1[STT mặt hàng cần mua])&lt;(ROW(A345)-209),"",ROW(A345)-209)</f>
        <v/>
      </c>
      <c r="C345" s="135" t="str">
        <f>IF(B345&lt;&gt;"",INDEX(D.1[Tên sản phẩm],MATCH(SMALL(D.1[STT mặt hàng cần mua],B345),D.1[STT mặt hàng cần mua],0)),"")</f>
        <v/>
      </c>
      <c r="D345" s="136" t="str">
        <f>IF(C345="","",INDEX(D.1[Quy cách],MATCH(C345,D.1[Tên sản phẩm],0)))</f>
        <v/>
      </c>
      <c r="E345" s="136" t="str">
        <f>IF(C345="","",INDEX(D.1[ĐVT],MATCH(C345,D.1[Tên sản phẩm],0)))</f>
        <v/>
      </c>
      <c r="F345" s="193" t="str">
        <f>IF(C345="","",INDEX(D.1[SL tồn kho
tối thiểu],MATCH(C345,D.1[Tên sản phẩm],0)))</f>
        <v/>
      </c>
      <c r="G345" s="193"/>
      <c r="H345" s="193" t="str">
        <f>IF(C345="","",INDEX(D.1[SL tồn cuối kỳ],MATCH(C345,D.1[Tên sản phẩm],0)))</f>
        <v/>
      </c>
      <c r="I345" s="193"/>
      <c r="J345" s="192"/>
      <c r="K345" s="192"/>
    </row>
    <row r="346" spans="2:11" ht="27.75" customHeight="1" x14ac:dyDescent="0.2">
      <c r="B346" s="134" t="str">
        <f>IF(COUNT(D.1[STT mặt hàng cần mua])&lt;(ROW(A346)-209),"",ROW(A346)-209)</f>
        <v/>
      </c>
      <c r="C346" s="135" t="str">
        <f>IF(B346&lt;&gt;"",INDEX(D.1[Tên sản phẩm],MATCH(SMALL(D.1[STT mặt hàng cần mua],B346),D.1[STT mặt hàng cần mua],0)),"")</f>
        <v/>
      </c>
      <c r="D346" s="136" t="str">
        <f>IF(C346="","",INDEX(D.1[Quy cách],MATCH(C346,D.1[Tên sản phẩm],0)))</f>
        <v/>
      </c>
      <c r="E346" s="136" t="str">
        <f>IF(C346="","",INDEX(D.1[ĐVT],MATCH(C346,D.1[Tên sản phẩm],0)))</f>
        <v/>
      </c>
      <c r="F346" s="193" t="str">
        <f>IF(C346="","",INDEX(D.1[SL tồn kho
tối thiểu],MATCH(C346,D.1[Tên sản phẩm],0)))</f>
        <v/>
      </c>
      <c r="G346" s="193"/>
      <c r="H346" s="193" t="str">
        <f>IF(C346="","",INDEX(D.1[SL tồn cuối kỳ],MATCH(C346,D.1[Tên sản phẩm],0)))</f>
        <v/>
      </c>
      <c r="I346" s="193"/>
      <c r="J346" s="192"/>
      <c r="K346" s="192"/>
    </row>
    <row r="347" spans="2:11" ht="27.75" customHeight="1" x14ac:dyDescent="0.2">
      <c r="B347" s="134" t="str">
        <f>IF(COUNT(D.1[STT mặt hàng cần mua])&lt;(ROW(A347)-209),"",ROW(A347)-209)</f>
        <v/>
      </c>
      <c r="C347" s="135" t="str">
        <f>IF(B347&lt;&gt;"",INDEX(D.1[Tên sản phẩm],MATCH(SMALL(D.1[STT mặt hàng cần mua],B347),D.1[STT mặt hàng cần mua],0)),"")</f>
        <v/>
      </c>
      <c r="D347" s="136" t="str">
        <f>IF(C347="","",INDEX(D.1[Quy cách],MATCH(C347,D.1[Tên sản phẩm],0)))</f>
        <v/>
      </c>
      <c r="E347" s="136" t="str">
        <f>IF(C347="","",INDEX(D.1[ĐVT],MATCH(C347,D.1[Tên sản phẩm],0)))</f>
        <v/>
      </c>
      <c r="F347" s="193" t="str">
        <f>IF(C347="","",INDEX(D.1[SL tồn kho
tối thiểu],MATCH(C347,D.1[Tên sản phẩm],0)))</f>
        <v/>
      </c>
      <c r="G347" s="193"/>
      <c r="H347" s="193" t="str">
        <f>IF(C347="","",INDEX(D.1[SL tồn cuối kỳ],MATCH(C347,D.1[Tên sản phẩm],0)))</f>
        <v/>
      </c>
      <c r="I347" s="193"/>
      <c r="J347" s="192"/>
      <c r="K347" s="192"/>
    </row>
    <row r="348" spans="2:11" ht="27.75" customHeight="1" x14ac:dyDescent="0.2">
      <c r="B348" s="134" t="str">
        <f>IF(COUNT(D.1[STT mặt hàng cần mua])&lt;(ROW(A348)-209),"",ROW(A348)-209)</f>
        <v/>
      </c>
      <c r="C348" s="135" t="str">
        <f>IF(B348&lt;&gt;"",INDEX(D.1[Tên sản phẩm],MATCH(SMALL(D.1[STT mặt hàng cần mua],B348),D.1[STT mặt hàng cần mua],0)),"")</f>
        <v/>
      </c>
      <c r="D348" s="136" t="str">
        <f>IF(C348="","",INDEX(D.1[Quy cách],MATCH(C348,D.1[Tên sản phẩm],0)))</f>
        <v/>
      </c>
      <c r="E348" s="136" t="str">
        <f>IF(C348="","",INDEX(D.1[ĐVT],MATCH(C348,D.1[Tên sản phẩm],0)))</f>
        <v/>
      </c>
      <c r="F348" s="193" t="str">
        <f>IF(C348="","",INDEX(D.1[SL tồn kho
tối thiểu],MATCH(C348,D.1[Tên sản phẩm],0)))</f>
        <v/>
      </c>
      <c r="G348" s="193"/>
      <c r="H348" s="193" t="str">
        <f>IF(C348="","",INDEX(D.1[SL tồn cuối kỳ],MATCH(C348,D.1[Tên sản phẩm],0)))</f>
        <v/>
      </c>
      <c r="I348" s="193"/>
      <c r="J348" s="192"/>
      <c r="K348" s="192"/>
    </row>
    <row r="349" spans="2:11" ht="27.75" customHeight="1" x14ac:dyDescent="0.2">
      <c r="B349" s="134" t="str">
        <f>IF(COUNT(D.1[STT mặt hàng cần mua])&lt;(ROW(A349)-209),"",ROW(A349)-209)</f>
        <v/>
      </c>
      <c r="C349" s="135" t="str">
        <f>IF(B349&lt;&gt;"",INDEX(D.1[Tên sản phẩm],MATCH(SMALL(D.1[STT mặt hàng cần mua],B349),D.1[STT mặt hàng cần mua],0)),"")</f>
        <v/>
      </c>
      <c r="D349" s="136" t="str">
        <f>IF(C349="","",INDEX(D.1[Quy cách],MATCH(C349,D.1[Tên sản phẩm],0)))</f>
        <v/>
      </c>
      <c r="E349" s="136" t="str">
        <f>IF(C349="","",INDEX(D.1[ĐVT],MATCH(C349,D.1[Tên sản phẩm],0)))</f>
        <v/>
      </c>
      <c r="F349" s="193" t="str">
        <f>IF(C349="","",INDEX(D.1[SL tồn kho
tối thiểu],MATCH(C349,D.1[Tên sản phẩm],0)))</f>
        <v/>
      </c>
      <c r="G349" s="193"/>
      <c r="H349" s="193" t="str">
        <f>IF(C349="","",INDEX(D.1[SL tồn cuối kỳ],MATCH(C349,D.1[Tên sản phẩm],0)))</f>
        <v/>
      </c>
      <c r="I349" s="193"/>
      <c r="J349" s="192"/>
      <c r="K349" s="192"/>
    </row>
    <row r="350" spans="2:11" ht="27.75" customHeight="1" x14ac:dyDescent="0.2">
      <c r="B350" s="134" t="str">
        <f>IF(COUNT(D.1[STT mặt hàng cần mua])&lt;(ROW(A350)-209),"",ROW(A350)-209)</f>
        <v/>
      </c>
      <c r="C350" s="135" t="str">
        <f>IF(B350&lt;&gt;"",INDEX(D.1[Tên sản phẩm],MATCH(SMALL(D.1[STT mặt hàng cần mua],B350),D.1[STT mặt hàng cần mua],0)),"")</f>
        <v/>
      </c>
      <c r="D350" s="136" t="str">
        <f>IF(C350="","",INDEX(D.1[Quy cách],MATCH(C350,D.1[Tên sản phẩm],0)))</f>
        <v/>
      </c>
      <c r="E350" s="136" t="str">
        <f>IF(C350="","",INDEX(D.1[ĐVT],MATCH(C350,D.1[Tên sản phẩm],0)))</f>
        <v/>
      </c>
      <c r="F350" s="193" t="str">
        <f>IF(C350="","",INDEX(D.1[SL tồn kho
tối thiểu],MATCH(C350,D.1[Tên sản phẩm],0)))</f>
        <v/>
      </c>
      <c r="G350" s="193"/>
      <c r="H350" s="193" t="str">
        <f>IF(C350="","",INDEX(D.1[SL tồn cuối kỳ],MATCH(C350,D.1[Tên sản phẩm],0)))</f>
        <v/>
      </c>
      <c r="I350" s="193"/>
      <c r="J350" s="192"/>
      <c r="K350" s="192"/>
    </row>
    <row r="351" spans="2:11" ht="27.75" customHeight="1" x14ac:dyDescent="0.2">
      <c r="B351" s="134" t="str">
        <f>IF(COUNT(D.1[STT mặt hàng cần mua])&lt;(ROW(A351)-209),"",ROW(A351)-209)</f>
        <v/>
      </c>
      <c r="C351" s="135" t="str">
        <f>IF(B351&lt;&gt;"",INDEX(D.1[Tên sản phẩm],MATCH(SMALL(D.1[STT mặt hàng cần mua],B351),D.1[STT mặt hàng cần mua],0)),"")</f>
        <v/>
      </c>
      <c r="D351" s="136" t="str">
        <f>IF(C351="","",INDEX(D.1[Quy cách],MATCH(C351,D.1[Tên sản phẩm],0)))</f>
        <v/>
      </c>
      <c r="E351" s="136" t="str">
        <f>IF(C351="","",INDEX(D.1[ĐVT],MATCH(C351,D.1[Tên sản phẩm],0)))</f>
        <v/>
      </c>
      <c r="F351" s="193" t="str">
        <f>IF(C351="","",INDEX(D.1[SL tồn kho
tối thiểu],MATCH(C351,D.1[Tên sản phẩm],0)))</f>
        <v/>
      </c>
      <c r="G351" s="193"/>
      <c r="H351" s="193" t="str">
        <f>IF(C351="","",INDEX(D.1[SL tồn cuối kỳ],MATCH(C351,D.1[Tên sản phẩm],0)))</f>
        <v/>
      </c>
      <c r="I351" s="193"/>
      <c r="J351" s="192"/>
      <c r="K351" s="192"/>
    </row>
    <row r="352" spans="2:11" ht="27.75" customHeight="1" x14ac:dyDescent="0.2">
      <c r="B352" s="134" t="str">
        <f>IF(COUNT(D.1[STT mặt hàng cần mua])&lt;(ROW(A352)-209),"",ROW(A352)-209)</f>
        <v/>
      </c>
      <c r="C352" s="135" t="str">
        <f>IF(B352&lt;&gt;"",INDEX(D.1[Tên sản phẩm],MATCH(SMALL(D.1[STT mặt hàng cần mua],B352),D.1[STT mặt hàng cần mua],0)),"")</f>
        <v/>
      </c>
      <c r="D352" s="136" t="str">
        <f>IF(C352="","",INDEX(D.1[Quy cách],MATCH(C352,D.1[Tên sản phẩm],0)))</f>
        <v/>
      </c>
      <c r="E352" s="136" t="str">
        <f>IF(C352="","",INDEX(D.1[ĐVT],MATCH(C352,D.1[Tên sản phẩm],0)))</f>
        <v/>
      </c>
      <c r="F352" s="193" t="str">
        <f>IF(C352="","",INDEX(D.1[SL tồn kho
tối thiểu],MATCH(C352,D.1[Tên sản phẩm],0)))</f>
        <v/>
      </c>
      <c r="G352" s="193"/>
      <c r="H352" s="193" t="str">
        <f>IF(C352="","",INDEX(D.1[SL tồn cuối kỳ],MATCH(C352,D.1[Tên sản phẩm],0)))</f>
        <v/>
      </c>
      <c r="I352" s="193"/>
      <c r="J352" s="192"/>
      <c r="K352" s="192"/>
    </row>
    <row r="353" spans="2:11" ht="27.75" customHeight="1" x14ac:dyDescent="0.2">
      <c r="B353" s="134" t="str">
        <f>IF(COUNT(D.1[STT mặt hàng cần mua])&lt;(ROW(A353)-209),"",ROW(A353)-209)</f>
        <v/>
      </c>
      <c r="C353" s="135" t="str">
        <f>IF(B353&lt;&gt;"",INDEX(D.1[Tên sản phẩm],MATCH(SMALL(D.1[STT mặt hàng cần mua],B353),D.1[STT mặt hàng cần mua],0)),"")</f>
        <v/>
      </c>
      <c r="D353" s="136" t="str">
        <f>IF(C353="","",INDEX(D.1[Quy cách],MATCH(C353,D.1[Tên sản phẩm],0)))</f>
        <v/>
      </c>
      <c r="E353" s="136" t="str">
        <f>IF(C353="","",INDEX(D.1[ĐVT],MATCH(C353,D.1[Tên sản phẩm],0)))</f>
        <v/>
      </c>
      <c r="F353" s="193" t="str">
        <f>IF(C353="","",INDEX(D.1[SL tồn kho
tối thiểu],MATCH(C353,D.1[Tên sản phẩm],0)))</f>
        <v/>
      </c>
      <c r="G353" s="193"/>
      <c r="H353" s="193" t="str">
        <f>IF(C353="","",INDEX(D.1[SL tồn cuối kỳ],MATCH(C353,D.1[Tên sản phẩm],0)))</f>
        <v/>
      </c>
      <c r="I353" s="193"/>
      <c r="J353" s="192"/>
      <c r="K353" s="192"/>
    </row>
    <row r="354" spans="2:11" ht="27.75" customHeight="1" x14ac:dyDescent="0.2">
      <c r="B354" s="134" t="str">
        <f>IF(COUNT(D.1[STT mặt hàng cần mua])&lt;(ROW(A354)-209),"",ROW(A354)-209)</f>
        <v/>
      </c>
      <c r="C354" s="135" t="str">
        <f>IF(B354&lt;&gt;"",INDEX(D.1[Tên sản phẩm],MATCH(SMALL(D.1[STT mặt hàng cần mua],B354),D.1[STT mặt hàng cần mua],0)),"")</f>
        <v/>
      </c>
      <c r="D354" s="136" t="str">
        <f>IF(C354="","",INDEX(D.1[Quy cách],MATCH(C354,D.1[Tên sản phẩm],0)))</f>
        <v/>
      </c>
      <c r="E354" s="136" t="str">
        <f>IF(C354="","",INDEX(D.1[ĐVT],MATCH(C354,D.1[Tên sản phẩm],0)))</f>
        <v/>
      </c>
      <c r="F354" s="193" t="str">
        <f>IF(C354="","",INDEX(D.1[SL tồn kho
tối thiểu],MATCH(C354,D.1[Tên sản phẩm],0)))</f>
        <v/>
      </c>
      <c r="G354" s="193"/>
      <c r="H354" s="193" t="str">
        <f>IF(C354="","",INDEX(D.1[SL tồn cuối kỳ],MATCH(C354,D.1[Tên sản phẩm],0)))</f>
        <v/>
      </c>
      <c r="I354" s="193"/>
      <c r="J354" s="192"/>
      <c r="K354" s="192"/>
    </row>
    <row r="355" spans="2:11" ht="27.75" customHeight="1" x14ac:dyDescent="0.2">
      <c r="B355" s="134" t="str">
        <f>IF(COUNT(D.1[STT mặt hàng cần mua])&lt;(ROW(A355)-209),"",ROW(A355)-209)</f>
        <v/>
      </c>
      <c r="C355" s="135" t="str">
        <f>IF(B355&lt;&gt;"",INDEX(D.1[Tên sản phẩm],MATCH(SMALL(D.1[STT mặt hàng cần mua],B355),D.1[STT mặt hàng cần mua],0)),"")</f>
        <v/>
      </c>
      <c r="D355" s="136" t="str">
        <f>IF(C355="","",INDEX(D.1[Quy cách],MATCH(C355,D.1[Tên sản phẩm],0)))</f>
        <v/>
      </c>
      <c r="E355" s="136" t="str">
        <f>IF(C355="","",INDEX(D.1[ĐVT],MATCH(C355,D.1[Tên sản phẩm],0)))</f>
        <v/>
      </c>
      <c r="F355" s="193" t="str">
        <f>IF(C355="","",INDEX(D.1[SL tồn kho
tối thiểu],MATCH(C355,D.1[Tên sản phẩm],0)))</f>
        <v/>
      </c>
      <c r="G355" s="193"/>
      <c r="H355" s="193" t="str">
        <f>IF(C355="","",INDEX(D.1[SL tồn cuối kỳ],MATCH(C355,D.1[Tên sản phẩm],0)))</f>
        <v/>
      </c>
      <c r="I355" s="193"/>
      <c r="J355" s="192"/>
      <c r="K355" s="192"/>
    </row>
    <row r="356" spans="2:11" ht="27.75" customHeight="1" x14ac:dyDescent="0.2">
      <c r="B356" s="134" t="str">
        <f>IF(COUNT(D.1[STT mặt hàng cần mua])&lt;(ROW(A356)-209),"",ROW(A356)-209)</f>
        <v/>
      </c>
      <c r="C356" s="135" t="str">
        <f>IF(B356&lt;&gt;"",INDEX(D.1[Tên sản phẩm],MATCH(SMALL(D.1[STT mặt hàng cần mua],B356),D.1[STT mặt hàng cần mua],0)),"")</f>
        <v/>
      </c>
      <c r="D356" s="136" t="str">
        <f>IF(C356="","",INDEX(D.1[Quy cách],MATCH(C356,D.1[Tên sản phẩm],0)))</f>
        <v/>
      </c>
      <c r="E356" s="136" t="str">
        <f>IF(C356="","",INDEX(D.1[ĐVT],MATCH(C356,D.1[Tên sản phẩm],0)))</f>
        <v/>
      </c>
      <c r="F356" s="193" t="str">
        <f>IF(C356="","",INDEX(D.1[SL tồn kho
tối thiểu],MATCH(C356,D.1[Tên sản phẩm],0)))</f>
        <v/>
      </c>
      <c r="G356" s="193"/>
      <c r="H356" s="193" t="str">
        <f>IF(C356="","",INDEX(D.1[SL tồn cuối kỳ],MATCH(C356,D.1[Tên sản phẩm],0)))</f>
        <v/>
      </c>
      <c r="I356" s="193"/>
      <c r="J356" s="192"/>
      <c r="K356" s="192"/>
    </row>
    <row r="357" spans="2:11" ht="27.75" customHeight="1" x14ac:dyDescent="0.2">
      <c r="B357" s="134" t="str">
        <f>IF(COUNT(D.1[STT mặt hàng cần mua])&lt;(ROW(A357)-209),"",ROW(A357)-209)</f>
        <v/>
      </c>
      <c r="C357" s="135" t="str">
        <f>IF(B357&lt;&gt;"",INDEX(D.1[Tên sản phẩm],MATCH(SMALL(D.1[STT mặt hàng cần mua],B357),D.1[STT mặt hàng cần mua],0)),"")</f>
        <v/>
      </c>
      <c r="D357" s="136" t="str">
        <f>IF(C357="","",INDEX(D.1[Quy cách],MATCH(C357,D.1[Tên sản phẩm],0)))</f>
        <v/>
      </c>
      <c r="E357" s="136" t="str">
        <f>IF(C357="","",INDEX(D.1[ĐVT],MATCH(C357,D.1[Tên sản phẩm],0)))</f>
        <v/>
      </c>
      <c r="F357" s="193" t="str">
        <f>IF(C357="","",INDEX(D.1[SL tồn kho
tối thiểu],MATCH(C357,D.1[Tên sản phẩm],0)))</f>
        <v/>
      </c>
      <c r="G357" s="193"/>
      <c r="H357" s="193" t="str">
        <f>IF(C357="","",INDEX(D.1[SL tồn cuối kỳ],MATCH(C357,D.1[Tên sản phẩm],0)))</f>
        <v/>
      </c>
      <c r="I357" s="193"/>
      <c r="J357" s="192"/>
      <c r="K357" s="192"/>
    </row>
    <row r="358" spans="2:11" ht="27.75" customHeight="1" x14ac:dyDescent="0.2">
      <c r="B358" s="134" t="str">
        <f>IF(COUNT(D.1[STT mặt hàng cần mua])&lt;(ROW(A358)-209),"",ROW(A358)-209)</f>
        <v/>
      </c>
      <c r="C358" s="135" t="str">
        <f>IF(B358&lt;&gt;"",INDEX(D.1[Tên sản phẩm],MATCH(SMALL(D.1[STT mặt hàng cần mua],B358),D.1[STT mặt hàng cần mua],0)),"")</f>
        <v/>
      </c>
      <c r="D358" s="136" t="str">
        <f>IF(C358="","",INDEX(D.1[Quy cách],MATCH(C358,D.1[Tên sản phẩm],0)))</f>
        <v/>
      </c>
      <c r="E358" s="136" t="str">
        <f>IF(C358="","",INDEX(D.1[ĐVT],MATCH(C358,D.1[Tên sản phẩm],0)))</f>
        <v/>
      </c>
      <c r="F358" s="193" t="str">
        <f>IF(C358="","",INDEX(D.1[SL tồn kho
tối thiểu],MATCH(C358,D.1[Tên sản phẩm],0)))</f>
        <v/>
      </c>
      <c r="G358" s="193"/>
      <c r="H358" s="193" t="str">
        <f>IF(C358="","",INDEX(D.1[SL tồn cuối kỳ],MATCH(C358,D.1[Tên sản phẩm],0)))</f>
        <v/>
      </c>
      <c r="I358" s="193"/>
      <c r="J358" s="192"/>
      <c r="K358" s="192"/>
    </row>
    <row r="359" spans="2:11" ht="27.75" customHeight="1" x14ac:dyDescent="0.2">
      <c r="B359" s="134" t="str">
        <f>IF(COUNT(D.1[STT mặt hàng cần mua])&lt;(ROW(A359)-209),"",ROW(A359)-209)</f>
        <v/>
      </c>
      <c r="C359" s="135" t="str">
        <f>IF(B359&lt;&gt;"",INDEX(D.1[Tên sản phẩm],MATCH(SMALL(D.1[STT mặt hàng cần mua],B359),D.1[STT mặt hàng cần mua],0)),"")</f>
        <v/>
      </c>
      <c r="D359" s="136" t="str">
        <f>IF(C359="","",INDEX(D.1[Quy cách],MATCH(C359,D.1[Tên sản phẩm],0)))</f>
        <v/>
      </c>
      <c r="E359" s="136" t="str">
        <f>IF(C359="","",INDEX(D.1[ĐVT],MATCH(C359,D.1[Tên sản phẩm],0)))</f>
        <v/>
      </c>
      <c r="F359" s="193" t="str">
        <f>IF(C359="","",INDEX(D.1[SL tồn kho
tối thiểu],MATCH(C359,D.1[Tên sản phẩm],0)))</f>
        <v/>
      </c>
      <c r="G359" s="193"/>
      <c r="H359" s="193" t="str">
        <f>IF(C359="","",INDEX(D.1[SL tồn cuối kỳ],MATCH(C359,D.1[Tên sản phẩm],0)))</f>
        <v/>
      </c>
      <c r="I359" s="193"/>
      <c r="J359" s="192"/>
      <c r="K359" s="192"/>
    </row>
    <row r="360" spans="2:11" ht="27.75" customHeight="1" x14ac:dyDescent="0.2">
      <c r="B360" s="134" t="str">
        <f>IF(COUNT(D.1[STT mặt hàng cần mua])&lt;(ROW(A360)-209),"",ROW(A360)-209)</f>
        <v/>
      </c>
      <c r="C360" s="135" t="str">
        <f>IF(B360&lt;&gt;"",INDEX(D.1[Tên sản phẩm],MATCH(SMALL(D.1[STT mặt hàng cần mua],B360),D.1[STT mặt hàng cần mua],0)),"")</f>
        <v/>
      </c>
      <c r="D360" s="136" t="str">
        <f>IF(C360="","",INDEX(D.1[Quy cách],MATCH(C360,D.1[Tên sản phẩm],0)))</f>
        <v/>
      </c>
      <c r="E360" s="136" t="str">
        <f>IF(C360="","",INDEX(D.1[ĐVT],MATCH(C360,D.1[Tên sản phẩm],0)))</f>
        <v/>
      </c>
      <c r="F360" s="193" t="str">
        <f>IF(C360="","",INDEX(D.1[SL tồn kho
tối thiểu],MATCH(C360,D.1[Tên sản phẩm],0)))</f>
        <v/>
      </c>
      <c r="G360" s="193"/>
      <c r="H360" s="193" t="str">
        <f>IF(C360="","",INDEX(D.1[SL tồn cuối kỳ],MATCH(C360,D.1[Tên sản phẩm],0)))</f>
        <v/>
      </c>
      <c r="I360" s="193"/>
      <c r="J360" s="192"/>
      <c r="K360" s="192"/>
    </row>
    <row r="361" spans="2:11" ht="27.75" customHeight="1" x14ac:dyDescent="0.2">
      <c r="B361" s="134" t="str">
        <f>IF(COUNT(D.1[STT mặt hàng cần mua])&lt;(ROW(A361)-209),"",ROW(A361)-209)</f>
        <v/>
      </c>
      <c r="C361" s="135" t="str">
        <f>IF(B361&lt;&gt;"",INDEX(D.1[Tên sản phẩm],MATCH(SMALL(D.1[STT mặt hàng cần mua],B361),D.1[STT mặt hàng cần mua],0)),"")</f>
        <v/>
      </c>
      <c r="D361" s="136" t="str">
        <f>IF(C361="","",INDEX(D.1[Quy cách],MATCH(C361,D.1[Tên sản phẩm],0)))</f>
        <v/>
      </c>
      <c r="E361" s="136" t="str">
        <f>IF(C361="","",INDEX(D.1[ĐVT],MATCH(C361,D.1[Tên sản phẩm],0)))</f>
        <v/>
      </c>
      <c r="F361" s="193" t="str">
        <f>IF(C361="","",INDEX(D.1[SL tồn kho
tối thiểu],MATCH(C361,D.1[Tên sản phẩm],0)))</f>
        <v/>
      </c>
      <c r="G361" s="193"/>
      <c r="H361" s="193" t="str">
        <f>IF(C361="","",INDEX(D.1[SL tồn cuối kỳ],MATCH(C361,D.1[Tên sản phẩm],0)))</f>
        <v/>
      </c>
      <c r="I361" s="193"/>
      <c r="J361" s="192"/>
      <c r="K361" s="192"/>
    </row>
    <row r="362" spans="2:11" ht="27.75" customHeight="1" x14ac:dyDescent="0.2">
      <c r="B362" s="134" t="str">
        <f>IF(COUNT(D.1[STT mặt hàng cần mua])&lt;(ROW(A362)-209),"",ROW(A362)-209)</f>
        <v/>
      </c>
      <c r="C362" s="135" t="str">
        <f>IF(B362&lt;&gt;"",INDEX(D.1[Tên sản phẩm],MATCH(SMALL(D.1[STT mặt hàng cần mua],B362),D.1[STT mặt hàng cần mua],0)),"")</f>
        <v/>
      </c>
      <c r="D362" s="136" t="str">
        <f>IF(C362="","",INDEX(D.1[Quy cách],MATCH(C362,D.1[Tên sản phẩm],0)))</f>
        <v/>
      </c>
      <c r="E362" s="136" t="str">
        <f>IF(C362="","",INDEX(D.1[ĐVT],MATCH(C362,D.1[Tên sản phẩm],0)))</f>
        <v/>
      </c>
      <c r="F362" s="193" t="str">
        <f>IF(C362="","",INDEX(D.1[SL tồn kho
tối thiểu],MATCH(C362,D.1[Tên sản phẩm],0)))</f>
        <v/>
      </c>
      <c r="G362" s="193"/>
      <c r="H362" s="193" t="str">
        <f>IF(C362="","",INDEX(D.1[SL tồn cuối kỳ],MATCH(C362,D.1[Tên sản phẩm],0)))</f>
        <v/>
      </c>
      <c r="I362" s="193"/>
      <c r="J362" s="192"/>
      <c r="K362" s="192"/>
    </row>
    <row r="363" spans="2:11" ht="27.75" customHeight="1" x14ac:dyDescent="0.2">
      <c r="B363" s="134" t="str">
        <f>IF(COUNT(D.1[STT mặt hàng cần mua])&lt;(ROW(A363)-209),"",ROW(A363)-209)</f>
        <v/>
      </c>
      <c r="C363" s="135" t="str">
        <f>IF(B363&lt;&gt;"",INDEX(D.1[Tên sản phẩm],MATCH(SMALL(D.1[STT mặt hàng cần mua],B363),D.1[STT mặt hàng cần mua],0)),"")</f>
        <v/>
      </c>
      <c r="D363" s="136" t="str">
        <f>IF(C363="","",INDEX(D.1[Quy cách],MATCH(C363,D.1[Tên sản phẩm],0)))</f>
        <v/>
      </c>
      <c r="E363" s="136" t="str">
        <f>IF(C363="","",INDEX(D.1[ĐVT],MATCH(C363,D.1[Tên sản phẩm],0)))</f>
        <v/>
      </c>
      <c r="F363" s="193" t="str">
        <f>IF(C363="","",INDEX(D.1[SL tồn kho
tối thiểu],MATCH(C363,D.1[Tên sản phẩm],0)))</f>
        <v/>
      </c>
      <c r="G363" s="193"/>
      <c r="H363" s="193" t="str">
        <f>IF(C363="","",INDEX(D.1[SL tồn cuối kỳ],MATCH(C363,D.1[Tên sản phẩm],0)))</f>
        <v/>
      </c>
      <c r="I363" s="193"/>
      <c r="J363" s="192"/>
      <c r="K363" s="192"/>
    </row>
    <row r="364" spans="2:11" ht="27.75" customHeight="1" x14ac:dyDescent="0.2">
      <c r="B364" s="134" t="str">
        <f>IF(COUNT(D.1[STT mặt hàng cần mua])&lt;(ROW(A364)-209),"",ROW(A364)-209)</f>
        <v/>
      </c>
      <c r="C364" s="135" t="str">
        <f>IF(B364&lt;&gt;"",INDEX(D.1[Tên sản phẩm],MATCH(SMALL(D.1[STT mặt hàng cần mua],B364),D.1[STT mặt hàng cần mua],0)),"")</f>
        <v/>
      </c>
      <c r="D364" s="136" t="str">
        <f>IF(C364="","",INDEX(D.1[Quy cách],MATCH(C364,D.1[Tên sản phẩm],0)))</f>
        <v/>
      </c>
      <c r="E364" s="136" t="str">
        <f>IF(C364="","",INDEX(D.1[ĐVT],MATCH(C364,D.1[Tên sản phẩm],0)))</f>
        <v/>
      </c>
      <c r="F364" s="193" t="str">
        <f>IF(C364="","",INDEX(D.1[SL tồn kho
tối thiểu],MATCH(C364,D.1[Tên sản phẩm],0)))</f>
        <v/>
      </c>
      <c r="G364" s="193"/>
      <c r="H364" s="193" t="str">
        <f>IF(C364="","",INDEX(D.1[SL tồn cuối kỳ],MATCH(C364,D.1[Tên sản phẩm],0)))</f>
        <v/>
      </c>
      <c r="I364" s="193"/>
      <c r="J364" s="192"/>
      <c r="K364" s="192"/>
    </row>
    <row r="365" spans="2:11" ht="27.75" customHeight="1" x14ac:dyDescent="0.2">
      <c r="B365" s="134" t="str">
        <f>IF(COUNT(D.1[STT mặt hàng cần mua])&lt;(ROW(A365)-209),"",ROW(A365)-209)</f>
        <v/>
      </c>
      <c r="C365" s="135" t="str">
        <f>IF(B365&lt;&gt;"",INDEX(D.1[Tên sản phẩm],MATCH(SMALL(D.1[STT mặt hàng cần mua],B365),D.1[STT mặt hàng cần mua],0)),"")</f>
        <v/>
      </c>
      <c r="D365" s="136" t="str">
        <f>IF(C365="","",INDEX(D.1[Quy cách],MATCH(C365,D.1[Tên sản phẩm],0)))</f>
        <v/>
      </c>
      <c r="E365" s="136" t="str">
        <f>IF(C365="","",INDEX(D.1[ĐVT],MATCH(C365,D.1[Tên sản phẩm],0)))</f>
        <v/>
      </c>
      <c r="F365" s="193" t="str">
        <f>IF(C365="","",INDEX(D.1[SL tồn kho
tối thiểu],MATCH(C365,D.1[Tên sản phẩm],0)))</f>
        <v/>
      </c>
      <c r="G365" s="193"/>
      <c r="H365" s="193" t="str">
        <f>IF(C365="","",INDEX(D.1[SL tồn cuối kỳ],MATCH(C365,D.1[Tên sản phẩm],0)))</f>
        <v/>
      </c>
      <c r="I365" s="193"/>
      <c r="J365" s="192"/>
      <c r="K365" s="192"/>
    </row>
    <row r="366" spans="2:11" ht="27.75" customHeight="1" x14ac:dyDescent="0.2">
      <c r="B366" s="134" t="str">
        <f>IF(COUNT(D.1[STT mặt hàng cần mua])&lt;(ROW(A366)-209),"",ROW(A366)-209)</f>
        <v/>
      </c>
      <c r="C366" s="135" t="str">
        <f>IF(B366&lt;&gt;"",INDEX(D.1[Tên sản phẩm],MATCH(SMALL(D.1[STT mặt hàng cần mua],B366),D.1[STT mặt hàng cần mua],0)),"")</f>
        <v/>
      </c>
      <c r="D366" s="136" t="str">
        <f>IF(C366="","",INDEX(D.1[Quy cách],MATCH(C366,D.1[Tên sản phẩm],0)))</f>
        <v/>
      </c>
      <c r="E366" s="136" t="str">
        <f>IF(C366="","",INDEX(D.1[ĐVT],MATCH(C366,D.1[Tên sản phẩm],0)))</f>
        <v/>
      </c>
      <c r="F366" s="193" t="str">
        <f>IF(C366="","",INDEX(D.1[SL tồn kho
tối thiểu],MATCH(C366,D.1[Tên sản phẩm],0)))</f>
        <v/>
      </c>
      <c r="G366" s="193"/>
      <c r="H366" s="193" t="str">
        <f>IF(C366="","",INDEX(D.1[SL tồn cuối kỳ],MATCH(C366,D.1[Tên sản phẩm],0)))</f>
        <v/>
      </c>
      <c r="I366" s="193"/>
      <c r="J366" s="192"/>
      <c r="K366" s="192"/>
    </row>
    <row r="367" spans="2:11" ht="27.75" customHeight="1" x14ac:dyDescent="0.2">
      <c r="B367" s="134" t="str">
        <f>IF(COUNT(D.1[STT mặt hàng cần mua])&lt;(ROW(A367)-209),"",ROW(A367)-209)</f>
        <v/>
      </c>
      <c r="C367" s="135" t="str">
        <f>IF(B367&lt;&gt;"",INDEX(D.1[Tên sản phẩm],MATCH(SMALL(D.1[STT mặt hàng cần mua],B367),D.1[STT mặt hàng cần mua],0)),"")</f>
        <v/>
      </c>
      <c r="D367" s="136" t="str">
        <f>IF(C367="","",INDEX(D.1[Quy cách],MATCH(C367,D.1[Tên sản phẩm],0)))</f>
        <v/>
      </c>
      <c r="E367" s="136" t="str">
        <f>IF(C367="","",INDEX(D.1[ĐVT],MATCH(C367,D.1[Tên sản phẩm],0)))</f>
        <v/>
      </c>
      <c r="F367" s="193" t="str">
        <f>IF(C367="","",INDEX(D.1[SL tồn kho
tối thiểu],MATCH(C367,D.1[Tên sản phẩm],0)))</f>
        <v/>
      </c>
      <c r="G367" s="193"/>
      <c r="H367" s="193" t="str">
        <f>IF(C367="","",INDEX(D.1[SL tồn cuối kỳ],MATCH(C367,D.1[Tên sản phẩm],0)))</f>
        <v/>
      </c>
      <c r="I367" s="193"/>
      <c r="J367" s="192"/>
      <c r="K367" s="192"/>
    </row>
    <row r="368" spans="2:11" ht="27.75" customHeight="1" x14ac:dyDescent="0.2">
      <c r="B368" s="134" t="str">
        <f>IF(COUNT(D.1[STT mặt hàng cần mua])&lt;(ROW(A368)-209),"",ROW(A368)-209)</f>
        <v/>
      </c>
      <c r="C368" s="135" t="str">
        <f>IF(B368&lt;&gt;"",INDEX(D.1[Tên sản phẩm],MATCH(SMALL(D.1[STT mặt hàng cần mua],B368),D.1[STT mặt hàng cần mua],0)),"")</f>
        <v/>
      </c>
      <c r="D368" s="136" t="str">
        <f>IF(C368="","",INDEX(D.1[Quy cách],MATCH(C368,D.1[Tên sản phẩm],0)))</f>
        <v/>
      </c>
      <c r="E368" s="136" t="str">
        <f>IF(C368="","",INDEX(D.1[ĐVT],MATCH(C368,D.1[Tên sản phẩm],0)))</f>
        <v/>
      </c>
      <c r="F368" s="193" t="str">
        <f>IF(C368="","",INDEX(D.1[SL tồn kho
tối thiểu],MATCH(C368,D.1[Tên sản phẩm],0)))</f>
        <v/>
      </c>
      <c r="G368" s="193"/>
      <c r="H368" s="193" t="str">
        <f>IF(C368="","",INDEX(D.1[SL tồn cuối kỳ],MATCH(C368,D.1[Tên sản phẩm],0)))</f>
        <v/>
      </c>
      <c r="I368" s="193"/>
      <c r="J368" s="192"/>
      <c r="K368" s="192"/>
    </row>
    <row r="369" spans="2:11" ht="27.75" customHeight="1" x14ac:dyDescent="0.2">
      <c r="B369" s="134" t="str">
        <f>IF(COUNT(D.1[STT mặt hàng cần mua])&lt;(ROW(A369)-209),"",ROW(A369)-209)</f>
        <v/>
      </c>
      <c r="C369" s="135" t="str">
        <f>IF(B369&lt;&gt;"",INDEX(D.1[Tên sản phẩm],MATCH(SMALL(D.1[STT mặt hàng cần mua],B369),D.1[STT mặt hàng cần mua],0)),"")</f>
        <v/>
      </c>
      <c r="D369" s="136" t="str">
        <f>IF(C369="","",INDEX(D.1[Quy cách],MATCH(C369,D.1[Tên sản phẩm],0)))</f>
        <v/>
      </c>
      <c r="E369" s="136" t="str">
        <f>IF(C369="","",INDEX(D.1[ĐVT],MATCH(C369,D.1[Tên sản phẩm],0)))</f>
        <v/>
      </c>
      <c r="F369" s="193" t="str">
        <f>IF(C369="","",INDEX(D.1[SL tồn kho
tối thiểu],MATCH(C369,D.1[Tên sản phẩm],0)))</f>
        <v/>
      </c>
      <c r="G369" s="193"/>
      <c r="H369" s="193" t="str">
        <f>IF(C369="","",INDEX(D.1[SL tồn cuối kỳ],MATCH(C369,D.1[Tên sản phẩm],0)))</f>
        <v/>
      </c>
      <c r="I369" s="193"/>
      <c r="J369" s="192"/>
      <c r="K369" s="192"/>
    </row>
    <row r="370" spans="2:11" ht="27.75" customHeight="1" x14ac:dyDescent="0.2">
      <c r="B370" s="134" t="str">
        <f>IF(COUNT(D.1[STT mặt hàng cần mua])&lt;(ROW(A370)-209),"",ROW(A370)-209)</f>
        <v/>
      </c>
      <c r="C370" s="135" t="str">
        <f>IF(B370&lt;&gt;"",INDEX(D.1[Tên sản phẩm],MATCH(SMALL(D.1[STT mặt hàng cần mua],B370),D.1[STT mặt hàng cần mua],0)),"")</f>
        <v/>
      </c>
      <c r="D370" s="136" t="str">
        <f>IF(C370="","",INDEX(D.1[Quy cách],MATCH(C370,D.1[Tên sản phẩm],0)))</f>
        <v/>
      </c>
      <c r="E370" s="136" t="str">
        <f>IF(C370="","",INDEX(D.1[ĐVT],MATCH(C370,D.1[Tên sản phẩm],0)))</f>
        <v/>
      </c>
      <c r="F370" s="193" t="str">
        <f>IF(C370="","",INDEX(D.1[SL tồn kho
tối thiểu],MATCH(C370,D.1[Tên sản phẩm],0)))</f>
        <v/>
      </c>
      <c r="G370" s="193"/>
      <c r="H370" s="193" t="str">
        <f>IF(C370="","",INDEX(D.1[SL tồn cuối kỳ],MATCH(C370,D.1[Tên sản phẩm],0)))</f>
        <v/>
      </c>
      <c r="I370" s="193"/>
      <c r="J370" s="192"/>
      <c r="K370" s="192"/>
    </row>
    <row r="371" spans="2:11" ht="27.75" customHeight="1" x14ac:dyDescent="0.2">
      <c r="B371" s="134" t="str">
        <f>IF(COUNT(D.1[STT mặt hàng cần mua])&lt;(ROW(A371)-209),"",ROW(A371)-209)</f>
        <v/>
      </c>
      <c r="C371" s="135" t="str">
        <f>IF(B371&lt;&gt;"",INDEX(D.1[Tên sản phẩm],MATCH(SMALL(D.1[STT mặt hàng cần mua],B371),D.1[STT mặt hàng cần mua],0)),"")</f>
        <v/>
      </c>
      <c r="D371" s="136" t="str">
        <f>IF(C371="","",INDEX(D.1[Quy cách],MATCH(C371,D.1[Tên sản phẩm],0)))</f>
        <v/>
      </c>
      <c r="E371" s="136" t="str">
        <f>IF(C371="","",INDEX(D.1[ĐVT],MATCH(C371,D.1[Tên sản phẩm],0)))</f>
        <v/>
      </c>
      <c r="F371" s="193" t="str">
        <f>IF(C371="","",INDEX(D.1[SL tồn kho
tối thiểu],MATCH(C371,D.1[Tên sản phẩm],0)))</f>
        <v/>
      </c>
      <c r="G371" s="193"/>
      <c r="H371" s="193" t="str">
        <f>IF(C371="","",INDEX(D.1[SL tồn cuối kỳ],MATCH(C371,D.1[Tên sản phẩm],0)))</f>
        <v/>
      </c>
      <c r="I371" s="193"/>
      <c r="J371" s="192"/>
      <c r="K371" s="192"/>
    </row>
    <row r="372" spans="2:11" ht="27.75" customHeight="1" x14ac:dyDescent="0.2">
      <c r="B372" s="134" t="str">
        <f>IF(COUNT(D.1[STT mặt hàng cần mua])&lt;(ROW(A372)-209),"",ROW(A372)-209)</f>
        <v/>
      </c>
      <c r="C372" s="135" t="str">
        <f>IF(B372&lt;&gt;"",INDEX(D.1[Tên sản phẩm],MATCH(SMALL(D.1[STT mặt hàng cần mua],B372),D.1[STT mặt hàng cần mua],0)),"")</f>
        <v/>
      </c>
      <c r="D372" s="136" t="str">
        <f>IF(C372="","",INDEX(D.1[Quy cách],MATCH(C372,D.1[Tên sản phẩm],0)))</f>
        <v/>
      </c>
      <c r="E372" s="136" t="str">
        <f>IF(C372="","",INDEX(D.1[ĐVT],MATCH(C372,D.1[Tên sản phẩm],0)))</f>
        <v/>
      </c>
      <c r="F372" s="193" t="str">
        <f>IF(C372="","",INDEX(D.1[SL tồn kho
tối thiểu],MATCH(C372,D.1[Tên sản phẩm],0)))</f>
        <v/>
      </c>
      <c r="G372" s="193"/>
      <c r="H372" s="193" t="str">
        <f>IF(C372="","",INDEX(D.1[SL tồn cuối kỳ],MATCH(C372,D.1[Tên sản phẩm],0)))</f>
        <v/>
      </c>
      <c r="I372" s="193"/>
      <c r="J372" s="192"/>
      <c r="K372" s="192"/>
    </row>
    <row r="373" spans="2:11" ht="27.75" customHeight="1" x14ac:dyDescent="0.2">
      <c r="B373" s="134" t="str">
        <f>IF(COUNT(D.1[STT mặt hàng cần mua])&lt;(ROW(A373)-209),"",ROW(A373)-209)</f>
        <v/>
      </c>
      <c r="C373" s="135" t="str">
        <f>IF(B373&lt;&gt;"",INDEX(D.1[Tên sản phẩm],MATCH(SMALL(D.1[STT mặt hàng cần mua],B373),D.1[STT mặt hàng cần mua],0)),"")</f>
        <v/>
      </c>
      <c r="D373" s="136" t="str">
        <f>IF(C373="","",INDEX(D.1[Quy cách],MATCH(C373,D.1[Tên sản phẩm],0)))</f>
        <v/>
      </c>
      <c r="E373" s="136" t="str">
        <f>IF(C373="","",INDEX(D.1[ĐVT],MATCH(C373,D.1[Tên sản phẩm],0)))</f>
        <v/>
      </c>
      <c r="F373" s="193" t="str">
        <f>IF(C373="","",INDEX(D.1[SL tồn kho
tối thiểu],MATCH(C373,D.1[Tên sản phẩm],0)))</f>
        <v/>
      </c>
      <c r="G373" s="193"/>
      <c r="H373" s="193" t="str">
        <f>IF(C373="","",INDEX(D.1[SL tồn cuối kỳ],MATCH(C373,D.1[Tên sản phẩm],0)))</f>
        <v/>
      </c>
      <c r="I373" s="193"/>
      <c r="J373" s="192"/>
      <c r="K373" s="192"/>
    </row>
    <row r="374" spans="2:11" ht="27.75" customHeight="1" x14ac:dyDescent="0.2">
      <c r="B374" s="134" t="str">
        <f>IF(COUNT(D.1[STT mặt hàng cần mua])&lt;(ROW(A374)-209),"",ROW(A374)-209)</f>
        <v/>
      </c>
      <c r="C374" s="135" t="str">
        <f>IF(B374&lt;&gt;"",INDEX(D.1[Tên sản phẩm],MATCH(SMALL(D.1[STT mặt hàng cần mua],B374),D.1[STT mặt hàng cần mua],0)),"")</f>
        <v/>
      </c>
      <c r="D374" s="136" t="str">
        <f>IF(C374="","",INDEX(D.1[Quy cách],MATCH(C374,D.1[Tên sản phẩm],0)))</f>
        <v/>
      </c>
      <c r="E374" s="136" t="str">
        <f>IF(C374="","",INDEX(D.1[ĐVT],MATCH(C374,D.1[Tên sản phẩm],0)))</f>
        <v/>
      </c>
      <c r="F374" s="193" t="str">
        <f>IF(C374="","",INDEX(D.1[SL tồn kho
tối thiểu],MATCH(C374,D.1[Tên sản phẩm],0)))</f>
        <v/>
      </c>
      <c r="G374" s="193"/>
      <c r="H374" s="193" t="str">
        <f>IF(C374="","",INDEX(D.1[SL tồn cuối kỳ],MATCH(C374,D.1[Tên sản phẩm],0)))</f>
        <v/>
      </c>
      <c r="I374" s="193"/>
      <c r="J374" s="192"/>
      <c r="K374" s="192"/>
    </row>
    <row r="375" spans="2:11" ht="27.75" customHeight="1" x14ac:dyDescent="0.2">
      <c r="B375" s="134" t="str">
        <f>IF(COUNT(D.1[STT mặt hàng cần mua])&lt;(ROW(A375)-209),"",ROW(A375)-209)</f>
        <v/>
      </c>
      <c r="C375" s="135" t="str">
        <f>IF(B375&lt;&gt;"",INDEX(D.1[Tên sản phẩm],MATCH(SMALL(D.1[STT mặt hàng cần mua],B375),D.1[STT mặt hàng cần mua],0)),"")</f>
        <v/>
      </c>
      <c r="D375" s="136" t="str">
        <f>IF(C375="","",INDEX(D.1[Quy cách],MATCH(C375,D.1[Tên sản phẩm],0)))</f>
        <v/>
      </c>
      <c r="E375" s="136" t="str">
        <f>IF(C375="","",INDEX(D.1[ĐVT],MATCH(C375,D.1[Tên sản phẩm],0)))</f>
        <v/>
      </c>
      <c r="F375" s="193" t="str">
        <f>IF(C375="","",INDEX(D.1[SL tồn kho
tối thiểu],MATCH(C375,D.1[Tên sản phẩm],0)))</f>
        <v/>
      </c>
      <c r="G375" s="193"/>
      <c r="H375" s="193" t="str">
        <f>IF(C375="","",INDEX(D.1[SL tồn cuối kỳ],MATCH(C375,D.1[Tên sản phẩm],0)))</f>
        <v/>
      </c>
      <c r="I375" s="193"/>
      <c r="J375" s="192"/>
      <c r="K375" s="192"/>
    </row>
    <row r="376" spans="2:11" ht="27.75" customHeight="1" x14ac:dyDescent="0.2">
      <c r="B376" s="134" t="str">
        <f>IF(COUNT(D.1[STT mặt hàng cần mua])&lt;(ROW(A376)-209),"",ROW(A376)-209)</f>
        <v/>
      </c>
      <c r="C376" s="135" t="str">
        <f>IF(B376&lt;&gt;"",INDEX(D.1[Tên sản phẩm],MATCH(SMALL(D.1[STT mặt hàng cần mua],B376),D.1[STT mặt hàng cần mua],0)),"")</f>
        <v/>
      </c>
      <c r="D376" s="136" t="str">
        <f>IF(C376="","",INDEX(D.1[Quy cách],MATCH(C376,D.1[Tên sản phẩm],0)))</f>
        <v/>
      </c>
      <c r="E376" s="136" t="str">
        <f>IF(C376="","",INDEX(D.1[ĐVT],MATCH(C376,D.1[Tên sản phẩm],0)))</f>
        <v/>
      </c>
      <c r="F376" s="193" t="str">
        <f>IF(C376="","",INDEX(D.1[SL tồn kho
tối thiểu],MATCH(C376,D.1[Tên sản phẩm],0)))</f>
        <v/>
      </c>
      <c r="G376" s="193"/>
      <c r="H376" s="193" t="str">
        <f>IF(C376="","",INDEX(D.1[SL tồn cuối kỳ],MATCH(C376,D.1[Tên sản phẩm],0)))</f>
        <v/>
      </c>
      <c r="I376" s="193"/>
      <c r="J376" s="192"/>
      <c r="K376" s="192"/>
    </row>
    <row r="377" spans="2:11" ht="27.75" customHeight="1" x14ac:dyDescent="0.2">
      <c r="B377" s="134" t="str">
        <f>IF(COUNT(D.1[STT mặt hàng cần mua])&lt;(ROW(A377)-209),"",ROW(A377)-209)</f>
        <v/>
      </c>
      <c r="C377" s="135" t="str">
        <f>IF(B377&lt;&gt;"",INDEX(D.1[Tên sản phẩm],MATCH(SMALL(D.1[STT mặt hàng cần mua],B377),D.1[STT mặt hàng cần mua],0)),"")</f>
        <v/>
      </c>
      <c r="D377" s="136" t="str">
        <f>IF(C377="","",INDEX(D.1[Quy cách],MATCH(C377,D.1[Tên sản phẩm],0)))</f>
        <v/>
      </c>
      <c r="E377" s="136" t="str">
        <f>IF(C377="","",INDEX(D.1[ĐVT],MATCH(C377,D.1[Tên sản phẩm],0)))</f>
        <v/>
      </c>
      <c r="F377" s="193" t="str">
        <f>IF(C377="","",INDEX(D.1[SL tồn kho
tối thiểu],MATCH(C377,D.1[Tên sản phẩm],0)))</f>
        <v/>
      </c>
      <c r="G377" s="193"/>
      <c r="H377" s="193" t="str">
        <f>IF(C377="","",INDEX(D.1[SL tồn cuối kỳ],MATCH(C377,D.1[Tên sản phẩm],0)))</f>
        <v/>
      </c>
      <c r="I377" s="193"/>
      <c r="J377" s="192"/>
      <c r="K377" s="192"/>
    </row>
    <row r="378" spans="2:11" ht="27.75" customHeight="1" x14ac:dyDescent="0.2">
      <c r="B378" s="134" t="str">
        <f>IF(COUNT(D.1[STT mặt hàng cần mua])&lt;(ROW(A378)-209),"",ROW(A378)-209)</f>
        <v/>
      </c>
      <c r="C378" s="135" t="str">
        <f>IF(B378&lt;&gt;"",INDEX(D.1[Tên sản phẩm],MATCH(SMALL(D.1[STT mặt hàng cần mua],B378),D.1[STT mặt hàng cần mua],0)),"")</f>
        <v/>
      </c>
      <c r="D378" s="136" t="str">
        <f>IF(C378="","",INDEX(D.1[Quy cách],MATCH(C378,D.1[Tên sản phẩm],0)))</f>
        <v/>
      </c>
      <c r="E378" s="136" t="str">
        <f>IF(C378="","",INDEX(D.1[ĐVT],MATCH(C378,D.1[Tên sản phẩm],0)))</f>
        <v/>
      </c>
      <c r="F378" s="193" t="str">
        <f>IF(C378="","",INDEX(D.1[SL tồn kho
tối thiểu],MATCH(C378,D.1[Tên sản phẩm],0)))</f>
        <v/>
      </c>
      <c r="G378" s="193"/>
      <c r="H378" s="193" t="str">
        <f>IF(C378="","",INDEX(D.1[SL tồn cuối kỳ],MATCH(C378,D.1[Tên sản phẩm],0)))</f>
        <v/>
      </c>
      <c r="I378" s="193"/>
      <c r="J378" s="192"/>
      <c r="K378" s="192"/>
    </row>
    <row r="379" spans="2:11" ht="27.75" customHeight="1" x14ac:dyDescent="0.2">
      <c r="B379" s="134" t="str">
        <f>IF(COUNT(D.1[STT mặt hàng cần mua])&lt;(ROW(A379)-209),"",ROW(A379)-209)</f>
        <v/>
      </c>
      <c r="C379" s="135" t="str">
        <f>IF(B379&lt;&gt;"",INDEX(D.1[Tên sản phẩm],MATCH(SMALL(D.1[STT mặt hàng cần mua],B379),D.1[STT mặt hàng cần mua],0)),"")</f>
        <v/>
      </c>
      <c r="D379" s="136" t="str">
        <f>IF(C379="","",INDEX(D.1[Quy cách],MATCH(C379,D.1[Tên sản phẩm],0)))</f>
        <v/>
      </c>
      <c r="E379" s="136" t="str">
        <f>IF(C379="","",INDEX(D.1[ĐVT],MATCH(C379,D.1[Tên sản phẩm],0)))</f>
        <v/>
      </c>
      <c r="F379" s="193" t="str">
        <f>IF(C379="","",INDEX(D.1[SL tồn kho
tối thiểu],MATCH(C379,D.1[Tên sản phẩm],0)))</f>
        <v/>
      </c>
      <c r="G379" s="193"/>
      <c r="H379" s="193" t="str">
        <f>IF(C379="","",INDEX(D.1[SL tồn cuối kỳ],MATCH(C379,D.1[Tên sản phẩm],0)))</f>
        <v/>
      </c>
      <c r="I379" s="193"/>
      <c r="J379" s="192"/>
      <c r="K379" s="192"/>
    </row>
    <row r="380" spans="2:11" ht="27.75" customHeight="1" x14ac:dyDescent="0.2">
      <c r="B380" s="134" t="str">
        <f>IF(COUNT(D.1[STT mặt hàng cần mua])&lt;(ROW(A380)-209),"",ROW(A380)-209)</f>
        <v/>
      </c>
      <c r="C380" s="135" t="str">
        <f>IF(B380&lt;&gt;"",INDEX(D.1[Tên sản phẩm],MATCH(SMALL(D.1[STT mặt hàng cần mua],B380),D.1[STT mặt hàng cần mua],0)),"")</f>
        <v/>
      </c>
      <c r="D380" s="136" t="str">
        <f>IF(C380="","",INDEX(D.1[Quy cách],MATCH(C380,D.1[Tên sản phẩm],0)))</f>
        <v/>
      </c>
      <c r="E380" s="136" t="str">
        <f>IF(C380="","",INDEX(D.1[ĐVT],MATCH(C380,D.1[Tên sản phẩm],0)))</f>
        <v/>
      </c>
      <c r="F380" s="193" t="str">
        <f>IF(C380="","",INDEX(D.1[SL tồn kho
tối thiểu],MATCH(C380,D.1[Tên sản phẩm],0)))</f>
        <v/>
      </c>
      <c r="G380" s="193"/>
      <c r="H380" s="193" t="str">
        <f>IF(C380="","",INDEX(D.1[SL tồn cuối kỳ],MATCH(C380,D.1[Tên sản phẩm],0)))</f>
        <v/>
      </c>
      <c r="I380" s="193"/>
      <c r="J380" s="192"/>
      <c r="K380" s="192"/>
    </row>
    <row r="381" spans="2:11" ht="27.75" customHeight="1" x14ac:dyDescent="0.2">
      <c r="B381" s="134" t="str">
        <f>IF(COUNT(D.1[STT mặt hàng cần mua])&lt;(ROW(A381)-209),"",ROW(A381)-209)</f>
        <v/>
      </c>
      <c r="C381" s="135" t="str">
        <f>IF(B381&lt;&gt;"",INDEX(D.1[Tên sản phẩm],MATCH(SMALL(D.1[STT mặt hàng cần mua],B381),D.1[STT mặt hàng cần mua],0)),"")</f>
        <v/>
      </c>
      <c r="D381" s="136" t="str">
        <f>IF(C381="","",INDEX(D.1[Quy cách],MATCH(C381,D.1[Tên sản phẩm],0)))</f>
        <v/>
      </c>
      <c r="E381" s="136" t="str">
        <f>IF(C381="","",INDEX(D.1[ĐVT],MATCH(C381,D.1[Tên sản phẩm],0)))</f>
        <v/>
      </c>
      <c r="F381" s="193" t="str">
        <f>IF(C381="","",INDEX(D.1[SL tồn kho
tối thiểu],MATCH(C381,D.1[Tên sản phẩm],0)))</f>
        <v/>
      </c>
      <c r="G381" s="193"/>
      <c r="H381" s="193" t="str">
        <f>IF(C381="","",INDEX(D.1[SL tồn cuối kỳ],MATCH(C381,D.1[Tên sản phẩm],0)))</f>
        <v/>
      </c>
      <c r="I381" s="193"/>
      <c r="J381" s="192"/>
      <c r="K381" s="192"/>
    </row>
    <row r="382" spans="2:11" ht="27.75" customHeight="1" x14ac:dyDescent="0.2">
      <c r="B382" s="134" t="str">
        <f>IF(COUNT(D.1[STT mặt hàng cần mua])&lt;(ROW(A382)-209),"",ROW(A382)-209)</f>
        <v/>
      </c>
      <c r="C382" s="135" t="str">
        <f>IF(B382&lt;&gt;"",INDEX(D.1[Tên sản phẩm],MATCH(SMALL(D.1[STT mặt hàng cần mua],B382),D.1[STT mặt hàng cần mua],0)),"")</f>
        <v/>
      </c>
      <c r="D382" s="136" t="str">
        <f>IF(C382="","",INDEX(D.1[Quy cách],MATCH(C382,D.1[Tên sản phẩm],0)))</f>
        <v/>
      </c>
      <c r="E382" s="136" t="str">
        <f>IF(C382="","",INDEX(D.1[ĐVT],MATCH(C382,D.1[Tên sản phẩm],0)))</f>
        <v/>
      </c>
      <c r="F382" s="193" t="str">
        <f>IF(C382="","",INDEX(D.1[SL tồn kho
tối thiểu],MATCH(C382,D.1[Tên sản phẩm],0)))</f>
        <v/>
      </c>
      <c r="G382" s="193"/>
      <c r="H382" s="193" t="str">
        <f>IF(C382="","",INDEX(D.1[SL tồn cuối kỳ],MATCH(C382,D.1[Tên sản phẩm],0)))</f>
        <v/>
      </c>
      <c r="I382" s="193"/>
      <c r="J382" s="192"/>
      <c r="K382" s="192"/>
    </row>
    <row r="383" spans="2:11" ht="27.75" customHeight="1" x14ac:dyDescent="0.2">
      <c r="B383" s="134" t="str">
        <f>IF(COUNT(D.1[STT mặt hàng cần mua])&lt;(ROW(A383)-209),"",ROW(A383)-209)</f>
        <v/>
      </c>
      <c r="C383" s="135" t="str">
        <f>IF(B383&lt;&gt;"",INDEX(D.1[Tên sản phẩm],MATCH(SMALL(D.1[STT mặt hàng cần mua],B383),D.1[STT mặt hàng cần mua],0)),"")</f>
        <v/>
      </c>
      <c r="D383" s="136" t="str">
        <f>IF(C383="","",INDEX(D.1[Quy cách],MATCH(C383,D.1[Tên sản phẩm],0)))</f>
        <v/>
      </c>
      <c r="E383" s="136" t="str">
        <f>IF(C383="","",INDEX(D.1[ĐVT],MATCH(C383,D.1[Tên sản phẩm],0)))</f>
        <v/>
      </c>
      <c r="F383" s="193" t="str">
        <f>IF(C383="","",INDEX(D.1[SL tồn kho
tối thiểu],MATCH(C383,D.1[Tên sản phẩm],0)))</f>
        <v/>
      </c>
      <c r="G383" s="193"/>
      <c r="H383" s="193" t="str">
        <f>IF(C383="","",INDEX(D.1[SL tồn cuối kỳ],MATCH(C383,D.1[Tên sản phẩm],0)))</f>
        <v/>
      </c>
      <c r="I383" s="193"/>
      <c r="J383" s="192"/>
      <c r="K383" s="192"/>
    </row>
    <row r="384" spans="2:11" ht="27.75" customHeight="1" x14ac:dyDescent="0.2">
      <c r="B384" s="134" t="str">
        <f>IF(COUNT(D.1[STT mặt hàng cần mua])&lt;(ROW(A384)-209),"",ROW(A384)-209)</f>
        <v/>
      </c>
      <c r="C384" s="135" t="str">
        <f>IF(B384&lt;&gt;"",INDEX(D.1[Tên sản phẩm],MATCH(SMALL(D.1[STT mặt hàng cần mua],B384),D.1[STT mặt hàng cần mua],0)),"")</f>
        <v/>
      </c>
      <c r="D384" s="136" t="str">
        <f>IF(C384="","",INDEX(D.1[Quy cách],MATCH(C384,D.1[Tên sản phẩm],0)))</f>
        <v/>
      </c>
      <c r="E384" s="136" t="str">
        <f>IF(C384="","",INDEX(D.1[ĐVT],MATCH(C384,D.1[Tên sản phẩm],0)))</f>
        <v/>
      </c>
      <c r="F384" s="193" t="str">
        <f>IF(C384="","",INDEX(D.1[SL tồn kho
tối thiểu],MATCH(C384,D.1[Tên sản phẩm],0)))</f>
        <v/>
      </c>
      <c r="G384" s="193"/>
      <c r="H384" s="193" t="str">
        <f>IF(C384="","",INDEX(D.1[SL tồn cuối kỳ],MATCH(C384,D.1[Tên sản phẩm],0)))</f>
        <v/>
      </c>
      <c r="I384" s="193"/>
      <c r="J384" s="192"/>
      <c r="K384" s="192"/>
    </row>
    <row r="385" spans="2:11" ht="27.75" customHeight="1" x14ac:dyDescent="0.2">
      <c r="B385" s="134" t="str">
        <f>IF(COUNT(D.1[STT mặt hàng cần mua])&lt;(ROW(A385)-209),"",ROW(A385)-209)</f>
        <v/>
      </c>
      <c r="C385" s="135" t="str">
        <f>IF(B385&lt;&gt;"",INDEX(D.1[Tên sản phẩm],MATCH(SMALL(D.1[STT mặt hàng cần mua],B385),D.1[STT mặt hàng cần mua],0)),"")</f>
        <v/>
      </c>
      <c r="D385" s="136" t="str">
        <f>IF(C385="","",INDEX(D.1[Quy cách],MATCH(C385,D.1[Tên sản phẩm],0)))</f>
        <v/>
      </c>
      <c r="E385" s="136" t="str">
        <f>IF(C385="","",INDEX(D.1[ĐVT],MATCH(C385,D.1[Tên sản phẩm],0)))</f>
        <v/>
      </c>
      <c r="F385" s="193" t="str">
        <f>IF(C385="","",INDEX(D.1[SL tồn kho
tối thiểu],MATCH(C385,D.1[Tên sản phẩm],0)))</f>
        <v/>
      </c>
      <c r="G385" s="193"/>
      <c r="H385" s="193" t="str">
        <f>IF(C385="","",INDEX(D.1[SL tồn cuối kỳ],MATCH(C385,D.1[Tên sản phẩm],0)))</f>
        <v/>
      </c>
      <c r="I385" s="193"/>
      <c r="J385" s="192"/>
      <c r="K385" s="192"/>
    </row>
    <row r="386" spans="2:11" ht="27.75" customHeight="1" x14ac:dyDescent="0.2">
      <c r="B386" s="134" t="str">
        <f>IF(COUNT(D.1[STT mặt hàng cần mua])&lt;(ROW(A386)-209),"",ROW(A386)-209)</f>
        <v/>
      </c>
      <c r="C386" s="135" t="str">
        <f>IF(B386&lt;&gt;"",INDEX(D.1[Tên sản phẩm],MATCH(SMALL(D.1[STT mặt hàng cần mua],B386),D.1[STT mặt hàng cần mua],0)),"")</f>
        <v/>
      </c>
      <c r="D386" s="136" t="str">
        <f>IF(C386="","",INDEX(D.1[Quy cách],MATCH(C386,D.1[Tên sản phẩm],0)))</f>
        <v/>
      </c>
      <c r="E386" s="136" t="str">
        <f>IF(C386="","",INDEX(D.1[ĐVT],MATCH(C386,D.1[Tên sản phẩm],0)))</f>
        <v/>
      </c>
      <c r="F386" s="193" t="str">
        <f>IF(C386="","",INDEX(D.1[SL tồn kho
tối thiểu],MATCH(C386,D.1[Tên sản phẩm],0)))</f>
        <v/>
      </c>
      <c r="G386" s="193"/>
      <c r="H386" s="193" t="str">
        <f>IF(C386="","",INDEX(D.1[SL tồn cuối kỳ],MATCH(C386,D.1[Tên sản phẩm],0)))</f>
        <v/>
      </c>
      <c r="I386" s="193"/>
      <c r="J386" s="192"/>
      <c r="K386" s="192"/>
    </row>
    <row r="387" spans="2:11" ht="27.75" customHeight="1" x14ac:dyDescent="0.2">
      <c r="B387" s="134" t="str">
        <f>IF(COUNT(D.1[STT mặt hàng cần mua])&lt;(ROW(A387)-209),"",ROW(A387)-209)</f>
        <v/>
      </c>
      <c r="C387" s="135" t="str">
        <f>IF(B387&lt;&gt;"",INDEX(D.1[Tên sản phẩm],MATCH(SMALL(D.1[STT mặt hàng cần mua],B387),D.1[STT mặt hàng cần mua],0)),"")</f>
        <v/>
      </c>
      <c r="D387" s="136" t="str">
        <f>IF(C387="","",INDEX(D.1[Quy cách],MATCH(C387,D.1[Tên sản phẩm],0)))</f>
        <v/>
      </c>
      <c r="E387" s="136" t="str">
        <f>IF(C387="","",INDEX(D.1[ĐVT],MATCH(C387,D.1[Tên sản phẩm],0)))</f>
        <v/>
      </c>
      <c r="F387" s="193" t="str">
        <f>IF(C387="","",INDEX(D.1[SL tồn kho
tối thiểu],MATCH(C387,D.1[Tên sản phẩm],0)))</f>
        <v/>
      </c>
      <c r="G387" s="193"/>
      <c r="H387" s="193" t="str">
        <f>IF(C387="","",INDEX(D.1[SL tồn cuối kỳ],MATCH(C387,D.1[Tên sản phẩm],0)))</f>
        <v/>
      </c>
      <c r="I387" s="193"/>
      <c r="J387" s="192"/>
      <c r="K387" s="192"/>
    </row>
    <row r="388" spans="2:11" ht="27.75" customHeight="1" x14ac:dyDescent="0.2">
      <c r="B388" s="134" t="str">
        <f>IF(COUNT(D.1[STT mặt hàng cần mua])&lt;(ROW(A388)-209),"",ROW(A388)-209)</f>
        <v/>
      </c>
      <c r="C388" s="135" t="str">
        <f>IF(B388&lt;&gt;"",INDEX(D.1[Tên sản phẩm],MATCH(SMALL(D.1[STT mặt hàng cần mua],B388),D.1[STT mặt hàng cần mua],0)),"")</f>
        <v/>
      </c>
      <c r="D388" s="136" t="str">
        <f>IF(C388="","",INDEX(D.1[Quy cách],MATCH(C388,D.1[Tên sản phẩm],0)))</f>
        <v/>
      </c>
      <c r="E388" s="136" t="str">
        <f>IF(C388="","",INDEX(D.1[ĐVT],MATCH(C388,D.1[Tên sản phẩm],0)))</f>
        <v/>
      </c>
      <c r="F388" s="193" t="str">
        <f>IF(C388="","",INDEX(D.1[SL tồn kho
tối thiểu],MATCH(C388,D.1[Tên sản phẩm],0)))</f>
        <v/>
      </c>
      <c r="G388" s="193"/>
      <c r="H388" s="193" t="str">
        <f>IF(C388="","",INDEX(D.1[SL tồn cuối kỳ],MATCH(C388,D.1[Tên sản phẩm],0)))</f>
        <v/>
      </c>
      <c r="I388" s="193"/>
      <c r="J388" s="192"/>
      <c r="K388" s="192"/>
    </row>
    <row r="389" spans="2:11" ht="27.75" customHeight="1" x14ac:dyDescent="0.2">
      <c r="B389" s="134" t="str">
        <f>IF(COUNT(D.1[STT mặt hàng cần mua])&lt;(ROW(A389)-209),"",ROW(A389)-209)</f>
        <v/>
      </c>
      <c r="C389" s="135" t="str">
        <f>IF(B389&lt;&gt;"",INDEX(D.1[Tên sản phẩm],MATCH(SMALL(D.1[STT mặt hàng cần mua],B389),D.1[STT mặt hàng cần mua],0)),"")</f>
        <v/>
      </c>
      <c r="D389" s="136" t="str">
        <f>IF(C389="","",INDEX(D.1[Quy cách],MATCH(C389,D.1[Tên sản phẩm],0)))</f>
        <v/>
      </c>
      <c r="E389" s="136" t="str">
        <f>IF(C389="","",INDEX(D.1[ĐVT],MATCH(C389,D.1[Tên sản phẩm],0)))</f>
        <v/>
      </c>
      <c r="F389" s="193" t="str">
        <f>IF(C389="","",INDEX(D.1[SL tồn kho
tối thiểu],MATCH(C389,D.1[Tên sản phẩm],0)))</f>
        <v/>
      </c>
      <c r="G389" s="193"/>
      <c r="H389" s="193" t="str">
        <f>IF(C389="","",INDEX(D.1[SL tồn cuối kỳ],MATCH(C389,D.1[Tên sản phẩm],0)))</f>
        <v/>
      </c>
      <c r="I389" s="193"/>
      <c r="J389" s="192"/>
      <c r="K389" s="192"/>
    </row>
    <row r="390" spans="2:11" ht="27.75" customHeight="1" x14ac:dyDescent="0.2">
      <c r="B390" s="134" t="str">
        <f>IF(COUNT(D.1[STT mặt hàng cần mua])&lt;(ROW(A390)-209),"",ROW(A390)-209)</f>
        <v/>
      </c>
      <c r="C390" s="135" t="str">
        <f>IF(B390&lt;&gt;"",INDEX(D.1[Tên sản phẩm],MATCH(SMALL(D.1[STT mặt hàng cần mua],B390),D.1[STT mặt hàng cần mua],0)),"")</f>
        <v/>
      </c>
      <c r="D390" s="136" t="str">
        <f>IF(C390="","",INDEX(D.1[Quy cách],MATCH(C390,D.1[Tên sản phẩm],0)))</f>
        <v/>
      </c>
      <c r="E390" s="136" t="str">
        <f>IF(C390="","",INDEX(D.1[ĐVT],MATCH(C390,D.1[Tên sản phẩm],0)))</f>
        <v/>
      </c>
      <c r="F390" s="193" t="str">
        <f>IF(C390="","",INDEX(D.1[SL tồn kho
tối thiểu],MATCH(C390,D.1[Tên sản phẩm],0)))</f>
        <v/>
      </c>
      <c r="G390" s="193"/>
      <c r="H390" s="193" t="str">
        <f>IF(C390="","",INDEX(D.1[SL tồn cuối kỳ],MATCH(C390,D.1[Tên sản phẩm],0)))</f>
        <v/>
      </c>
      <c r="I390" s="193"/>
      <c r="J390" s="192"/>
      <c r="K390" s="192"/>
    </row>
    <row r="391" spans="2:11" ht="27.75" customHeight="1" x14ac:dyDescent="0.2">
      <c r="B391" s="134" t="str">
        <f>IF(COUNT(D.1[STT mặt hàng cần mua])&lt;(ROW(A391)-209),"",ROW(A391)-209)</f>
        <v/>
      </c>
      <c r="C391" s="135" t="str">
        <f>IF(B391&lt;&gt;"",INDEX(D.1[Tên sản phẩm],MATCH(SMALL(D.1[STT mặt hàng cần mua],B391),D.1[STT mặt hàng cần mua],0)),"")</f>
        <v/>
      </c>
      <c r="D391" s="136" t="str">
        <f>IF(C391="","",INDEX(D.1[Quy cách],MATCH(C391,D.1[Tên sản phẩm],0)))</f>
        <v/>
      </c>
      <c r="E391" s="136" t="str">
        <f>IF(C391="","",INDEX(D.1[ĐVT],MATCH(C391,D.1[Tên sản phẩm],0)))</f>
        <v/>
      </c>
      <c r="F391" s="193" t="str">
        <f>IF(C391="","",INDEX(D.1[SL tồn kho
tối thiểu],MATCH(C391,D.1[Tên sản phẩm],0)))</f>
        <v/>
      </c>
      <c r="G391" s="193"/>
      <c r="H391" s="193" t="str">
        <f>IF(C391="","",INDEX(D.1[SL tồn cuối kỳ],MATCH(C391,D.1[Tên sản phẩm],0)))</f>
        <v/>
      </c>
      <c r="I391" s="193"/>
      <c r="J391" s="192"/>
      <c r="K391" s="192"/>
    </row>
    <row r="392" spans="2:11" ht="27.75" customHeight="1" x14ac:dyDescent="0.2">
      <c r="B392" s="134" t="str">
        <f>IF(COUNT(D.1[STT mặt hàng cần mua])&lt;(ROW(A392)-209),"",ROW(A392)-209)</f>
        <v/>
      </c>
      <c r="C392" s="135" t="str">
        <f>IF(B392&lt;&gt;"",INDEX(D.1[Tên sản phẩm],MATCH(SMALL(D.1[STT mặt hàng cần mua],B392),D.1[STT mặt hàng cần mua],0)),"")</f>
        <v/>
      </c>
      <c r="D392" s="136" t="str">
        <f>IF(C392="","",INDEX(D.1[Quy cách],MATCH(C392,D.1[Tên sản phẩm],0)))</f>
        <v/>
      </c>
      <c r="E392" s="136" t="str">
        <f>IF(C392="","",INDEX(D.1[ĐVT],MATCH(C392,D.1[Tên sản phẩm],0)))</f>
        <v/>
      </c>
      <c r="F392" s="193" t="str">
        <f>IF(C392="","",INDEX(D.1[SL tồn kho
tối thiểu],MATCH(C392,D.1[Tên sản phẩm],0)))</f>
        <v/>
      </c>
      <c r="G392" s="193"/>
      <c r="H392" s="193" t="str">
        <f>IF(C392="","",INDEX(D.1[SL tồn cuối kỳ],MATCH(C392,D.1[Tên sản phẩm],0)))</f>
        <v/>
      </c>
      <c r="I392" s="193"/>
      <c r="J392" s="192"/>
      <c r="K392" s="192"/>
    </row>
    <row r="393" spans="2:11" ht="27.75" customHeight="1" x14ac:dyDescent="0.2">
      <c r="B393" s="134" t="str">
        <f>IF(COUNT(D.1[STT mặt hàng cần mua])&lt;(ROW(A393)-209),"",ROW(A393)-209)</f>
        <v/>
      </c>
      <c r="C393" s="135" t="str">
        <f>IF(B393&lt;&gt;"",INDEX(D.1[Tên sản phẩm],MATCH(SMALL(D.1[STT mặt hàng cần mua],B393),D.1[STT mặt hàng cần mua],0)),"")</f>
        <v/>
      </c>
      <c r="D393" s="136" t="str">
        <f>IF(C393="","",INDEX(D.1[Quy cách],MATCH(C393,D.1[Tên sản phẩm],0)))</f>
        <v/>
      </c>
      <c r="E393" s="136" t="str">
        <f>IF(C393="","",INDEX(D.1[ĐVT],MATCH(C393,D.1[Tên sản phẩm],0)))</f>
        <v/>
      </c>
      <c r="F393" s="193" t="str">
        <f>IF(C393="","",INDEX(D.1[SL tồn kho
tối thiểu],MATCH(C393,D.1[Tên sản phẩm],0)))</f>
        <v/>
      </c>
      <c r="G393" s="193"/>
      <c r="H393" s="193" t="str">
        <f>IF(C393="","",INDEX(D.1[SL tồn cuối kỳ],MATCH(C393,D.1[Tên sản phẩm],0)))</f>
        <v/>
      </c>
      <c r="I393" s="193"/>
      <c r="J393" s="192"/>
      <c r="K393" s="192"/>
    </row>
    <row r="394" spans="2:11" ht="27.75" customHeight="1" x14ac:dyDescent="0.2">
      <c r="B394" s="134" t="str">
        <f>IF(COUNT(D.1[STT mặt hàng cần mua])&lt;(ROW(A394)-209),"",ROW(A394)-209)</f>
        <v/>
      </c>
      <c r="C394" s="135" t="str">
        <f>IF(B394&lt;&gt;"",INDEX(D.1[Tên sản phẩm],MATCH(SMALL(D.1[STT mặt hàng cần mua],B394),D.1[STT mặt hàng cần mua],0)),"")</f>
        <v/>
      </c>
      <c r="D394" s="136" t="str">
        <f>IF(C394="","",INDEX(D.1[Quy cách],MATCH(C394,D.1[Tên sản phẩm],0)))</f>
        <v/>
      </c>
      <c r="E394" s="136" t="str">
        <f>IF(C394="","",INDEX(D.1[ĐVT],MATCH(C394,D.1[Tên sản phẩm],0)))</f>
        <v/>
      </c>
      <c r="F394" s="193" t="str">
        <f>IF(C394="","",INDEX(D.1[SL tồn kho
tối thiểu],MATCH(C394,D.1[Tên sản phẩm],0)))</f>
        <v/>
      </c>
      <c r="G394" s="193"/>
      <c r="H394" s="193" t="str">
        <f>IF(C394="","",INDEX(D.1[SL tồn cuối kỳ],MATCH(C394,D.1[Tên sản phẩm],0)))</f>
        <v/>
      </c>
      <c r="I394" s="193"/>
      <c r="J394" s="192"/>
      <c r="K394" s="192"/>
    </row>
    <row r="395" spans="2:11" ht="27.75" customHeight="1" x14ac:dyDescent="0.2">
      <c r="B395" s="134" t="str">
        <f>IF(COUNT(D.1[STT mặt hàng cần mua])&lt;(ROW(A395)-209),"",ROW(A395)-209)</f>
        <v/>
      </c>
      <c r="C395" s="135" t="str">
        <f>IF(B395&lt;&gt;"",INDEX(D.1[Tên sản phẩm],MATCH(SMALL(D.1[STT mặt hàng cần mua],B395),D.1[STT mặt hàng cần mua],0)),"")</f>
        <v/>
      </c>
      <c r="D395" s="136" t="str">
        <f>IF(C395="","",INDEX(D.1[Quy cách],MATCH(C395,D.1[Tên sản phẩm],0)))</f>
        <v/>
      </c>
      <c r="E395" s="136" t="str">
        <f>IF(C395="","",INDEX(D.1[ĐVT],MATCH(C395,D.1[Tên sản phẩm],0)))</f>
        <v/>
      </c>
      <c r="F395" s="193" t="str">
        <f>IF(C395="","",INDEX(D.1[SL tồn kho
tối thiểu],MATCH(C395,D.1[Tên sản phẩm],0)))</f>
        <v/>
      </c>
      <c r="G395" s="193"/>
      <c r="H395" s="193" t="str">
        <f>IF(C395="","",INDEX(D.1[SL tồn cuối kỳ],MATCH(C395,D.1[Tên sản phẩm],0)))</f>
        <v/>
      </c>
      <c r="I395" s="193"/>
      <c r="J395" s="192"/>
      <c r="K395" s="192"/>
    </row>
    <row r="396" spans="2:11" ht="27.75" customHeight="1" x14ac:dyDescent="0.2">
      <c r="B396" s="134" t="str">
        <f>IF(COUNT(D.1[STT mặt hàng cần mua])&lt;(ROW(A396)-209),"",ROW(A396)-209)</f>
        <v/>
      </c>
      <c r="C396" s="135" t="str">
        <f>IF(B396&lt;&gt;"",INDEX(D.1[Tên sản phẩm],MATCH(SMALL(D.1[STT mặt hàng cần mua],B396),D.1[STT mặt hàng cần mua],0)),"")</f>
        <v/>
      </c>
      <c r="D396" s="136" t="str">
        <f>IF(C396="","",INDEX(D.1[Quy cách],MATCH(C396,D.1[Tên sản phẩm],0)))</f>
        <v/>
      </c>
      <c r="E396" s="136" t="str">
        <f>IF(C396="","",INDEX(D.1[ĐVT],MATCH(C396,D.1[Tên sản phẩm],0)))</f>
        <v/>
      </c>
      <c r="F396" s="193" t="str">
        <f>IF(C396="","",INDEX(D.1[SL tồn kho
tối thiểu],MATCH(C396,D.1[Tên sản phẩm],0)))</f>
        <v/>
      </c>
      <c r="G396" s="193"/>
      <c r="H396" s="193" t="str">
        <f>IF(C396="","",INDEX(D.1[SL tồn cuối kỳ],MATCH(C396,D.1[Tên sản phẩm],0)))</f>
        <v/>
      </c>
      <c r="I396" s="193"/>
      <c r="J396" s="192"/>
      <c r="K396" s="192"/>
    </row>
    <row r="397" spans="2:11" ht="27.75" customHeight="1" x14ac:dyDescent="0.2">
      <c r="B397" s="134" t="str">
        <f>IF(COUNT(D.1[STT mặt hàng cần mua])&lt;(ROW(A397)-209),"",ROW(A397)-209)</f>
        <v/>
      </c>
      <c r="C397" s="135" t="str">
        <f>IF(B397&lt;&gt;"",INDEX(D.1[Tên sản phẩm],MATCH(SMALL(D.1[STT mặt hàng cần mua],B397),D.1[STT mặt hàng cần mua],0)),"")</f>
        <v/>
      </c>
      <c r="D397" s="136" t="str">
        <f>IF(C397="","",INDEX(D.1[Quy cách],MATCH(C397,D.1[Tên sản phẩm],0)))</f>
        <v/>
      </c>
      <c r="E397" s="136" t="str">
        <f>IF(C397="","",INDEX(D.1[ĐVT],MATCH(C397,D.1[Tên sản phẩm],0)))</f>
        <v/>
      </c>
      <c r="F397" s="193" t="str">
        <f>IF(C397="","",INDEX(D.1[SL tồn kho
tối thiểu],MATCH(C397,D.1[Tên sản phẩm],0)))</f>
        <v/>
      </c>
      <c r="G397" s="193"/>
      <c r="H397" s="193" t="str">
        <f>IF(C397="","",INDEX(D.1[SL tồn cuối kỳ],MATCH(C397,D.1[Tên sản phẩm],0)))</f>
        <v/>
      </c>
      <c r="I397" s="193"/>
      <c r="J397" s="192"/>
      <c r="K397" s="192"/>
    </row>
    <row r="398" spans="2:11" ht="27.75" customHeight="1" x14ac:dyDescent="0.2">
      <c r="B398" s="134" t="str">
        <f>IF(COUNT(D.1[STT mặt hàng cần mua])&lt;(ROW(A398)-209),"",ROW(A398)-209)</f>
        <v/>
      </c>
      <c r="C398" s="135" t="str">
        <f>IF(B398&lt;&gt;"",INDEX(D.1[Tên sản phẩm],MATCH(SMALL(D.1[STT mặt hàng cần mua],B398),D.1[STT mặt hàng cần mua],0)),"")</f>
        <v/>
      </c>
      <c r="D398" s="136" t="str">
        <f>IF(C398="","",INDEX(D.1[Quy cách],MATCH(C398,D.1[Tên sản phẩm],0)))</f>
        <v/>
      </c>
      <c r="E398" s="136" t="str">
        <f>IF(C398="","",INDEX(D.1[ĐVT],MATCH(C398,D.1[Tên sản phẩm],0)))</f>
        <v/>
      </c>
      <c r="F398" s="193" t="str">
        <f>IF(C398="","",INDEX(D.1[SL tồn kho
tối thiểu],MATCH(C398,D.1[Tên sản phẩm],0)))</f>
        <v/>
      </c>
      <c r="G398" s="193"/>
      <c r="H398" s="193" t="str">
        <f>IF(C398="","",INDEX(D.1[SL tồn cuối kỳ],MATCH(C398,D.1[Tên sản phẩm],0)))</f>
        <v/>
      </c>
      <c r="I398" s="193"/>
      <c r="J398" s="192"/>
      <c r="K398" s="192"/>
    </row>
    <row r="399" spans="2:11" ht="27.75" customHeight="1" x14ac:dyDescent="0.2">
      <c r="B399" s="134" t="str">
        <f>IF(COUNT(D.1[STT mặt hàng cần mua])&lt;(ROW(A399)-209),"",ROW(A399)-209)</f>
        <v/>
      </c>
      <c r="C399" s="135" t="str">
        <f>IF(B399&lt;&gt;"",INDEX(D.1[Tên sản phẩm],MATCH(SMALL(D.1[STT mặt hàng cần mua],B399),D.1[STT mặt hàng cần mua],0)),"")</f>
        <v/>
      </c>
      <c r="D399" s="136" t="str">
        <f>IF(C399="","",INDEX(D.1[Quy cách],MATCH(C399,D.1[Tên sản phẩm],0)))</f>
        <v/>
      </c>
      <c r="E399" s="136" t="str">
        <f>IF(C399="","",INDEX(D.1[ĐVT],MATCH(C399,D.1[Tên sản phẩm],0)))</f>
        <v/>
      </c>
      <c r="F399" s="193" t="str">
        <f>IF(C399="","",INDEX(D.1[SL tồn kho
tối thiểu],MATCH(C399,D.1[Tên sản phẩm],0)))</f>
        <v/>
      </c>
      <c r="G399" s="193"/>
      <c r="H399" s="193" t="str">
        <f>IF(C399="","",INDEX(D.1[SL tồn cuối kỳ],MATCH(C399,D.1[Tên sản phẩm],0)))</f>
        <v/>
      </c>
      <c r="I399" s="193"/>
      <c r="J399" s="192"/>
      <c r="K399" s="192"/>
    </row>
    <row r="400" spans="2:11" ht="27.75" customHeight="1" x14ac:dyDescent="0.2">
      <c r="B400" s="134" t="str">
        <f>IF(COUNT(D.1[STT mặt hàng cần mua])&lt;(ROW(A400)-209),"",ROW(A400)-209)</f>
        <v/>
      </c>
      <c r="C400" s="135" t="str">
        <f>IF(B400&lt;&gt;"",INDEX(D.1[Tên sản phẩm],MATCH(SMALL(D.1[STT mặt hàng cần mua],B400),D.1[STT mặt hàng cần mua],0)),"")</f>
        <v/>
      </c>
      <c r="D400" s="136" t="str">
        <f>IF(C400="","",INDEX(D.1[Quy cách],MATCH(C400,D.1[Tên sản phẩm],0)))</f>
        <v/>
      </c>
      <c r="E400" s="136" t="str">
        <f>IF(C400="","",INDEX(D.1[ĐVT],MATCH(C400,D.1[Tên sản phẩm],0)))</f>
        <v/>
      </c>
      <c r="F400" s="193" t="str">
        <f>IF(C400="","",INDEX(D.1[SL tồn kho
tối thiểu],MATCH(C400,D.1[Tên sản phẩm],0)))</f>
        <v/>
      </c>
      <c r="G400" s="193"/>
      <c r="H400" s="193" t="str">
        <f>IF(C400="","",INDEX(D.1[SL tồn cuối kỳ],MATCH(C400,D.1[Tên sản phẩm],0)))</f>
        <v/>
      </c>
      <c r="I400" s="193"/>
      <c r="J400" s="192"/>
      <c r="K400" s="192"/>
    </row>
    <row r="401" spans="2:11" ht="27.75" customHeight="1" x14ac:dyDescent="0.2">
      <c r="B401" s="134" t="str">
        <f>IF(COUNT(D.1[STT mặt hàng cần mua])&lt;(ROW(A401)-209),"",ROW(A401)-209)</f>
        <v/>
      </c>
      <c r="C401" s="135" t="str">
        <f>IF(B401&lt;&gt;"",INDEX(D.1[Tên sản phẩm],MATCH(SMALL(D.1[STT mặt hàng cần mua],B401),D.1[STT mặt hàng cần mua],0)),"")</f>
        <v/>
      </c>
      <c r="D401" s="136" t="str">
        <f>IF(C401="","",INDEX(D.1[Quy cách],MATCH(C401,D.1[Tên sản phẩm],0)))</f>
        <v/>
      </c>
      <c r="E401" s="136" t="str">
        <f>IF(C401="","",INDEX(D.1[ĐVT],MATCH(C401,D.1[Tên sản phẩm],0)))</f>
        <v/>
      </c>
      <c r="F401" s="193" t="str">
        <f>IF(C401="","",INDEX(D.1[SL tồn kho
tối thiểu],MATCH(C401,D.1[Tên sản phẩm],0)))</f>
        <v/>
      </c>
      <c r="G401" s="193"/>
      <c r="H401" s="193" t="str">
        <f>IF(C401="","",INDEX(D.1[SL tồn cuối kỳ],MATCH(C401,D.1[Tên sản phẩm],0)))</f>
        <v/>
      </c>
      <c r="I401" s="193"/>
      <c r="J401" s="192"/>
      <c r="K401" s="192"/>
    </row>
    <row r="402" spans="2:11" ht="27.75" customHeight="1" x14ac:dyDescent="0.2">
      <c r="B402" s="134" t="str">
        <f>IF(COUNT(D.1[STT mặt hàng cần mua])&lt;(ROW(A402)-209),"",ROW(A402)-209)</f>
        <v/>
      </c>
      <c r="C402" s="135" t="str">
        <f>IF(B402&lt;&gt;"",INDEX(D.1[Tên sản phẩm],MATCH(SMALL(D.1[STT mặt hàng cần mua],B402),D.1[STT mặt hàng cần mua],0)),"")</f>
        <v/>
      </c>
      <c r="D402" s="136" t="str">
        <f>IF(C402="","",INDEX(D.1[Quy cách],MATCH(C402,D.1[Tên sản phẩm],0)))</f>
        <v/>
      </c>
      <c r="E402" s="136" t="str">
        <f>IF(C402="","",INDEX(D.1[ĐVT],MATCH(C402,D.1[Tên sản phẩm],0)))</f>
        <v/>
      </c>
      <c r="F402" s="193" t="str">
        <f>IF(C402="","",INDEX(D.1[SL tồn kho
tối thiểu],MATCH(C402,D.1[Tên sản phẩm],0)))</f>
        <v/>
      </c>
      <c r="G402" s="193"/>
      <c r="H402" s="193" t="str">
        <f>IF(C402="","",INDEX(D.1[SL tồn cuối kỳ],MATCH(C402,D.1[Tên sản phẩm],0)))</f>
        <v/>
      </c>
      <c r="I402" s="193"/>
      <c r="J402" s="192"/>
      <c r="K402" s="192"/>
    </row>
    <row r="403" spans="2:11" ht="27.75" customHeight="1" x14ac:dyDescent="0.2">
      <c r="B403" s="134" t="str">
        <f>IF(COUNT(D.1[STT mặt hàng cần mua])&lt;(ROW(A403)-209),"",ROW(A403)-209)</f>
        <v/>
      </c>
      <c r="C403" s="135" t="str">
        <f>IF(B403&lt;&gt;"",INDEX(D.1[Tên sản phẩm],MATCH(SMALL(D.1[STT mặt hàng cần mua],B403),D.1[STT mặt hàng cần mua],0)),"")</f>
        <v/>
      </c>
      <c r="D403" s="136" t="str">
        <f>IF(C403="","",INDEX(D.1[Quy cách],MATCH(C403,D.1[Tên sản phẩm],0)))</f>
        <v/>
      </c>
      <c r="E403" s="136" t="str">
        <f>IF(C403="","",INDEX(D.1[ĐVT],MATCH(C403,D.1[Tên sản phẩm],0)))</f>
        <v/>
      </c>
      <c r="F403" s="193" t="str">
        <f>IF(C403="","",INDEX(D.1[SL tồn kho
tối thiểu],MATCH(C403,D.1[Tên sản phẩm],0)))</f>
        <v/>
      </c>
      <c r="G403" s="193"/>
      <c r="H403" s="193" t="str">
        <f>IF(C403="","",INDEX(D.1[SL tồn cuối kỳ],MATCH(C403,D.1[Tên sản phẩm],0)))</f>
        <v/>
      </c>
      <c r="I403" s="193"/>
      <c r="J403" s="192"/>
      <c r="K403" s="192"/>
    </row>
    <row r="404" spans="2:11" ht="27.75" customHeight="1" x14ac:dyDescent="0.2">
      <c r="B404" s="134" t="str">
        <f>IF(COUNT(D.1[STT mặt hàng cần mua])&lt;(ROW(A404)-209),"",ROW(A404)-209)</f>
        <v/>
      </c>
      <c r="C404" s="135" t="str">
        <f>IF(B404&lt;&gt;"",INDEX(D.1[Tên sản phẩm],MATCH(SMALL(D.1[STT mặt hàng cần mua],B404),D.1[STT mặt hàng cần mua],0)),"")</f>
        <v/>
      </c>
      <c r="D404" s="136" t="str">
        <f>IF(C404="","",INDEX(D.1[Quy cách],MATCH(C404,D.1[Tên sản phẩm],0)))</f>
        <v/>
      </c>
      <c r="E404" s="136" t="str">
        <f>IF(C404="","",INDEX(D.1[ĐVT],MATCH(C404,D.1[Tên sản phẩm],0)))</f>
        <v/>
      </c>
      <c r="F404" s="193" t="str">
        <f>IF(C404="","",INDEX(D.1[SL tồn kho
tối thiểu],MATCH(C404,D.1[Tên sản phẩm],0)))</f>
        <v/>
      </c>
      <c r="G404" s="193"/>
      <c r="H404" s="193" t="str">
        <f>IF(C404="","",INDEX(D.1[SL tồn cuối kỳ],MATCH(C404,D.1[Tên sản phẩm],0)))</f>
        <v/>
      </c>
      <c r="I404" s="193"/>
      <c r="J404" s="192"/>
      <c r="K404" s="192"/>
    </row>
    <row r="405" spans="2:11" ht="27.75" customHeight="1" x14ac:dyDescent="0.2">
      <c r="B405" s="134" t="str">
        <f>IF(COUNT(D.1[STT mặt hàng cần mua])&lt;(ROW(A405)-209),"",ROW(A405)-209)</f>
        <v/>
      </c>
      <c r="C405" s="135" t="str">
        <f>IF(B405&lt;&gt;"",INDEX(D.1[Tên sản phẩm],MATCH(SMALL(D.1[STT mặt hàng cần mua],B405),D.1[STT mặt hàng cần mua],0)),"")</f>
        <v/>
      </c>
      <c r="D405" s="136" t="str">
        <f>IF(C405="","",INDEX(D.1[Quy cách],MATCH(C405,D.1[Tên sản phẩm],0)))</f>
        <v/>
      </c>
      <c r="E405" s="136" t="str">
        <f>IF(C405="","",INDEX(D.1[ĐVT],MATCH(C405,D.1[Tên sản phẩm],0)))</f>
        <v/>
      </c>
      <c r="F405" s="193" t="str">
        <f>IF(C405="","",INDEX(D.1[SL tồn kho
tối thiểu],MATCH(C405,D.1[Tên sản phẩm],0)))</f>
        <v/>
      </c>
      <c r="G405" s="193"/>
      <c r="H405" s="193" t="str">
        <f>IF(C405="","",INDEX(D.1[SL tồn cuối kỳ],MATCH(C405,D.1[Tên sản phẩm],0)))</f>
        <v/>
      </c>
      <c r="I405" s="193"/>
      <c r="J405" s="192"/>
      <c r="K405" s="192"/>
    </row>
    <row r="406" spans="2:11" ht="27.75" customHeight="1" x14ac:dyDescent="0.2">
      <c r="B406" s="134" t="str">
        <f>IF(COUNT(D.1[STT mặt hàng cần mua])&lt;(ROW(A406)-209),"",ROW(A406)-209)</f>
        <v/>
      </c>
      <c r="C406" s="135" t="str">
        <f>IF(B406&lt;&gt;"",INDEX(D.1[Tên sản phẩm],MATCH(SMALL(D.1[STT mặt hàng cần mua],B406),D.1[STT mặt hàng cần mua],0)),"")</f>
        <v/>
      </c>
      <c r="D406" s="136" t="str">
        <f>IF(C406="","",INDEX(D.1[Quy cách],MATCH(C406,D.1[Tên sản phẩm],0)))</f>
        <v/>
      </c>
      <c r="E406" s="136" t="str">
        <f>IF(C406="","",INDEX(D.1[ĐVT],MATCH(C406,D.1[Tên sản phẩm],0)))</f>
        <v/>
      </c>
      <c r="F406" s="193" t="str">
        <f>IF(C406="","",INDEX(D.1[SL tồn kho
tối thiểu],MATCH(C406,D.1[Tên sản phẩm],0)))</f>
        <v/>
      </c>
      <c r="G406" s="193"/>
      <c r="H406" s="193" t="str">
        <f>IF(C406="","",INDEX(D.1[SL tồn cuối kỳ],MATCH(C406,D.1[Tên sản phẩm],0)))</f>
        <v/>
      </c>
      <c r="I406" s="193"/>
      <c r="J406" s="192"/>
      <c r="K406" s="192"/>
    </row>
    <row r="407" spans="2:11" ht="27.75" customHeight="1" x14ac:dyDescent="0.2">
      <c r="B407" s="134" t="str">
        <f>IF(COUNT(D.1[STT mặt hàng cần mua])&lt;(ROW(A407)-209),"",ROW(A407)-209)</f>
        <v/>
      </c>
      <c r="C407" s="135" t="str">
        <f>IF(B407&lt;&gt;"",INDEX(D.1[Tên sản phẩm],MATCH(SMALL(D.1[STT mặt hàng cần mua],B407),D.1[STT mặt hàng cần mua],0)),"")</f>
        <v/>
      </c>
      <c r="D407" s="136" t="str">
        <f>IF(C407="","",INDEX(D.1[Quy cách],MATCH(C407,D.1[Tên sản phẩm],0)))</f>
        <v/>
      </c>
      <c r="E407" s="136" t="str">
        <f>IF(C407="","",INDEX(D.1[ĐVT],MATCH(C407,D.1[Tên sản phẩm],0)))</f>
        <v/>
      </c>
      <c r="F407" s="193" t="str">
        <f>IF(C407="","",INDEX(D.1[SL tồn kho
tối thiểu],MATCH(C407,D.1[Tên sản phẩm],0)))</f>
        <v/>
      </c>
      <c r="G407" s="193"/>
      <c r="H407" s="193" t="str">
        <f>IF(C407="","",INDEX(D.1[SL tồn cuối kỳ],MATCH(C407,D.1[Tên sản phẩm],0)))</f>
        <v/>
      </c>
      <c r="I407" s="193"/>
      <c r="J407" s="192"/>
      <c r="K407" s="192"/>
    </row>
    <row r="408" spans="2:11" ht="27.75" customHeight="1" x14ac:dyDescent="0.2">
      <c r="B408" s="134" t="str">
        <f>IF(COUNT(D.1[STT mặt hàng cần mua])&lt;(ROW(A408)-209),"",ROW(A408)-209)</f>
        <v/>
      </c>
      <c r="C408" s="135" t="str">
        <f>IF(B408&lt;&gt;"",INDEX(D.1[Tên sản phẩm],MATCH(SMALL(D.1[STT mặt hàng cần mua],B408),D.1[STT mặt hàng cần mua],0)),"")</f>
        <v/>
      </c>
      <c r="D408" s="136" t="str">
        <f>IF(C408="","",INDEX(D.1[Quy cách],MATCH(C408,D.1[Tên sản phẩm],0)))</f>
        <v/>
      </c>
      <c r="E408" s="136" t="str">
        <f>IF(C408="","",INDEX(D.1[ĐVT],MATCH(C408,D.1[Tên sản phẩm],0)))</f>
        <v/>
      </c>
      <c r="F408" s="193" t="str">
        <f>IF(C408="","",INDEX(D.1[SL tồn kho
tối thiểu],MATCH(C408,D.1[Tên sản phẩm],0)))</f>
        <v/>
      </c>
      <c r="G408" s="193"/>
      <c r="H408" s="193" t="str">
        <f>IF(C408="","",INDEX(D.1[SL tồn cuối kỳ],MATCH(C408,D.1[Tên sản phẩm],0)))</f>
        <v/>
      </c>
      <c r="I408" s="193"/>
      <c r="J408" s="192"/>
      <c r="K408" s="192"/>
    </row>
    <row r="409" spans="2:11" ht="27.75" customHeight="1" x14ac:dyDescent="0.2">
      <c r="B409" s="134" t="str">
        <f>IF(COUNT(D.1[STT mặt hàng cần mua])&lt;(ROW(A409)-209),"",ROW(A409)-209)</f>
        <v/>
      </c>
      <c r="C409" s="135" t="str">
        <f>IF(B409&lt;&gt;"",INDEX(D.1[Tên sản phẩm],MATCH(SMALL(D.1[STT mặt hàng cần mua],B409),D.1[STT mặt hàng cần mua],0)),"")</f>
        <v/>
      </c>
      <c r="D409" s="136" t="str">
        <f>IF(C409="","",INDEX(D.1[Quy cách],MATCH(C409,D.1[Tên sản phẩm],0)))</f>
        <v/>
      </c>
      <c r="E409" s="136" t="str">
        <f>IF(C409="","",INDEX(D.1[ĐVT],MATCH(C409,D.1[Tên sản phẩm],0)))</f>
        <v/>
      </c>
      <c r="F409" s="193" t="str">
        <f>IF(C409="","",INDEX(D.1[SL tồn kho
tối thiểu],MATCH(C409,D.1[Tên sản phẩm],0)))</f>
        <v/>
      </c>
      <c r="G409" s="193"/>
      <c r="H409" s="193" t="str">
        <f>IF(C409="","",INDEX(D.1[SL tồn cuối kỳ],MATCH(C409,D.1[Tên sản phẩm],0)))</f>
        <v/>
      </c>
      <c r="I409" s="193"/>
      <c r="J409" s="192"/>
      <c r="K409" s="192"/>
    </row>
    <row r="410" spans="2:11" ht="27.75" customHeight="1" x14ac:dyDescent="0.2">
      <c r="B410" s="134" t="str">
        <f>IF(COUNT(D.1[STT mặt hàng cần mua])&lt;(ROW(A410)-209),"",ROW(A410)-209)</f>
        <v/>
      </c>
      <c r="C410" s="135" t="str">
        <f>IF(B410&lt;&gt;"",INDEX(D.1[Tên sản phẩm],MATCH(SMALL(D.1[STT mặt hàng cần mua],B410),D.1[STT mặt hàng cần mua],0)),"")</f>
        <v/>
      </c>
      <c r="D410" s="136" t="str">
        <f>IF(C410="","",INDEX(D.1[Quy cách],MATCH(C410,D.1[Tên sản phẩm],0)))</f>
        <v/>
      </c>
      <c r="E410" s="136" t="str">
        <f>IF(C410="","",INDEX(D.1[ĐVT],MATCH(C410,D.1[Tên sản phẩm],0)))</f>
        <v/>
      </c>
      <c r="F410" s="193" t="str">
        <f>IF(C410="","",INDEX(D.1[SL tồn kho
tối thiểu],MATCH(C410,D.1[Tên sản phẩm],0)))</f>
        <v/>
      </c>
      <c r="G410" s="193"/>
      <c r="H410" s="193" t="str">
        <f>IF(C410="","",INDEX(D.1[SL tồn cuối kỳ],MATCH(C410,D.1[Tên sản phẩm],0)))</f>
        <v/>
      </c>
      <c r="I410" s="193"/>
      <c r="J410" s="192"/>
      <c r="K410" s="192"/>
    </row>
  </sheetData>
  <mergeCells count="606">
    <mergeCell ref="J210:K210"/>
    <mergeCell ref="F211:G211"/>
    <mergeCell ref="H211:I211"/>
    <mergeCell ref="J211:K211"/>
    <mergeCell ref="F212:G212"/>
    <mergeCell ref="H212:I212"/>
    <mergeCell ref="H2:I2"/>
    <mergeCell ref="E2:F2"/>
    <mergeCell ref="B2:D2"/>
    <mergeCell ref="F210:G210"/>
    <mergeCell ref="H210:I210"/>
    <mergeCell ref="F216:G216"/>
    <mergeCell ref="H216:I216"/>
    <mergeCell ref="F217:G217"/>
    <mergeCell ref="H217:I217"/>
    <mergeCell ref="F218:G218"/>
    <mergeCell ref="H218:I218"/>
    <mergeCell ref="F213:G213"/>
    <mergeCell ref="H213:I213"/>
    <mergeCell ref="F214:G214"/>
    <mergeCell ref="H214:I214"/>
    <mergeCell ref="F215:G215"/>
    <mergeCell ref="H215:I215"/>
    <mergeCell ref="F222:G222"/>
    <mergeCell ref="H222:I222"/>
    <mergeCell ref="F223:G223"/>
    <mergeCell ref="H223:I223"/>
    <mergeCell ref="F224:G224"/>
    <mergeCell ref="H224:I224"/>
    <mergeCell ref="F219:G219"/>
    <mergeCell ref="H219:I219"/>
    <mergeCell ref="F220:G220"/>
    <mergeCell ref="H220:I220"/>
    <mergeCell ref="F221:G221"/>
    <mergeCell ref="H221:I221"/>
    <mergeCell ref="F228:G228"/>
    <mergeCell ref="H228:I228"/>
    <mergeCell ref="F229:G229"/>
    <mergeCell ref="H229:I229"/>
    <mergeCell ref="F230:G230"/>
    <mergeCell ref="H230:I230"/>
    <mergeCell ref="F225:G225"/>
    <mergeCell ref="H225:I225"/>
    <mergeCell ref="F226:G226"/>
    <mergeCell ref="H226:I226"/>
    <mergeCell ref="F227:G227"/>
    <mergeCell ref="H227:I227"/>
    <mergeCell ref="F234:G234"/>
    <mergeCell ref="H234:I234"/>
    <mergeCell ref="F235:G235"/>
    <mergeCell ref="H235:I235"/>
    <mergeCell ref="F236:G236"/>
    <mergeCell ref="H236:I236"/>
    <mergeCell ref="F231:G231"/>
    <mergeCell ref="H231:I231"/>
    <mergeCell ref="F232:G232"/>
    <mergeCell ref="H232:I232"/>
    <mergeCell ref="F233:G233"/>
    <mergeCell ref="H233:I233"/>
    <mergeCell ref="F240:G240"/>
    <mergeCell ref="H240:I240"/>
    <mergeCell ref="F241:G241"/>
    <mergeCell ref="H241:I241"/>
    <mergeCell ref="F242:G242"/>
    <mergeCell ref="H242:I242"/>
    <mergeCell ref="F237:G237"/>
    <mergeCell ref="H237:I237"/>
    <mergeCell ref="F238:G238"/>
    <mergeCell ref="H238:I238"/>
    <mergeCell ref="F239:G239"/>
    <mergeCell ref="H239:I239"/>
    <mergeCell ref="F246:G246"/>
    <mergeCell ref="H246:I246"/>
    <mergeCell ref="F247:G247"/>
    <mergeCell ref="H247:I247"/>
    <mergeCell ref="F248:G248"/>
    <mergeCell ref="H248:I248"/>
    <mergeCell ref="F243:G243"/>
    <mergeCell ref="H243:I243"/>
    <mergeCell ref="F244:G244"/>
    <mergeCell ref="H244:I244"/>
    <mergeCell ref="F245:G245"/>
    <mergeCell ref="H245:I245"/>
    <mergeCell ref="F252:G252"/>
    <mergeCell ref="H252:I252"/>
    <mergeCell ref="F253:G253"/>
    <mergeCell ref="H253:I253"/>
    <mergeCell ref="F254:G254"/>
    <mergeCell ref="H254:I254"/>
    <mergeCell ref="F249:G249"/>
    <mergeCell ref="H249:I249"/>
    <mergeCell ref="F250:G250"/>
    <mergeCell ref="H250:I250"/>
    <mergeCell ref="F251:G251"/>
    <mergeCell ref="H251:I251"/>
    <mergeCell ref="F258:G258"/>
    <mergeCell ref="H258:I258"/>
    <mergeCell ref="F259:G259"/>
    <mergeCell ref="H259:I259"/>
    <mergeCell ref="F260:G260"/>
    <mergeCell ref="H260:I260"/>
    <mergeCell ref="F255:G255"/>
    <mergeCell ref="H255:I255"/>
    <mergeCell ref="F256:G256"/>
    <mergeCell ref="H256:I256"/>
    <mergeCell ref="F257:G257"/>
    <mergeCell ref="H257:I257"/>
    <mergeCell ref="F264:G264"/>
    <mergeCell ref="H264:I264"/>
    <mergeCell ref="F265:G265"/>
    <mergeCell ref="H265:I265"/>
    <mergeCell ref="F266:G266"/>
    <mergeCell ref="H266:I266"/>
    <mergeCell ref="F261:G261"/>
    <mergeCell ref="H261:I261"/>
    <mergeCell ref="F262:G262"/>
    <mergeCell ref="H262:I262"/>
    <mergeCell ref="F263:G263"/>
    <mergeCell ref="H263:I263"/>
    <mergeCell ref="F270:G270"/>
    <mergeCell ref="H270:I270"/>
    <mergeCell ref="F271:G271"/>
    <mergeCell ref="H271:I271"/>
    <mergeCell ref="F272:G272"/>
    <mergeCell ref="H272:I272"/>
    <mergeCell ref="F267:G267"/>
    <mergeCell ref="H267:I267"/>
    <mergeCell ref="F268:G268"/>
    <mergeCell ref="H268:I268"/>
    <mergeCell ref="F269:G269"/>
    <mergeCell ref="H269:I269"/>
    <mergeCell ref="F276:G276"/>
    <mergeCell ref="H276:I276"/>
    <mergeCell ref="F277:G277"/>
    <mergeCell ref="H277:I277"/>
    <mergeCell ref="F278:G278"/>
    <mergeCell ref="H278:I278"/>
    <mergeCell ref="F273:G273"/>
    <mergeCell ref="H273:I273"/>
    <mergeCell ref="F274:G274"/>
    <mergeCell ref="H274:I274"/>
    <mergeCell ref="F275:G275"/>
    <mergeCell ref="H275:I275"/>
    <mergeCell ref="F282:G282"/>
    <mergeCell ref="H282:I282"/>
    <mergeCell ref="F283:G283"/>
    <mergeCell ref="H283:I283"/>
    <mergeCell ref="F284:G284"/>
    <mergeCell ref="H284:I284"/>
    <mergeCell ref="F279:G279"/>
    <mergeCell ref="H279:I279"/>
    <mergeCell ref="F280:G280"/>
    <mergeCell ref="H280:I280"/>
    <mergeCell ref="F281:G281"/>
    <mergeCell ref="H281:I281"/>
    <mergeCell ref="F288:G288"/>
    <mergeCell ref="H288:I288"/>
    <mergeCell ref="F289:G289"/>
    <mergeCell ref="H289:I289"/>
    <mergeCell ref="F290:G290"/>
    <mergeCell ref="H290:I290"/>
    <mergeCell ref="F285:G285"/>
    <mergeCell ref="H285:I285"/>
    <mergeCell ref="F286:G286"/>
    <mergeCell ref="H286:I286"/>
    <mergeCell ref="F287:G287"/>
    <mergeCell ref="H287:I287"/>
    <mergeCell ref="F294:G294"/>
    <mergeCell ref="H294:I294"/>
    <mergeCell ref="F295:G295"/>
    <mergeCell ref="H295:I295"/>
    <mergeCell ref="F296:G296"/>
    <mergeCell ref="H296:I296"/>
    <mergeCell ref="F291:G291"/>
    <mergeCell ref="H291:I291"/>
    <mergeCell ref="F292:G292"/>
    <mergeCell ref="H292:I292"/>
    <mergeCell ref="F293:G293"/>
    <mergeCell ref="H293:I293"/>
    <mergeCell ref="F300:G300"/>
    <mergeCell ref="H300:I300"/>
    <mergeCell ref="F301:G301"/>
    <mergeCell ref="H301:I301"/>
    <mergeCell ref="F302:G302"/>
    <mergeCell ref="H302:I302"/>
    <mergeCell ref="F297:G297"/>
    <mergeCell ref="H297:I297"/>
    <mergeCell ref="F298:G298"/>
    <mergeCell ref="H298:I298"/>
    <mergeCell ref="F299:G299"/>
    <mergeCell ref="H299:I299"/>
    <mergeCell ref="F306:G306"/>
    <mergeCell ref="H306:I306"/>
    <mergeCell ref="F307:G307"/>
    <mergeCell ref="H307:I307"/>
    <mergeCell ref="F308:G308"/>
    <mergeCell ref="H308:I308"/>
    <mergeCell ref="F303:G303"/>
    <mergeCell ref="H303:I303"/>
    <mergeCell ref="F304:G304"/>
    <mergeCell ref="H304:I304"/>
    <mergeCell ref="F305:G305"/>
    <mergeCell ref="H305:I305"/>
    <mergeCell ref="F312:G312"/>
    <mergeCell ref="H312:I312"/>
    <mergeCell ref="F313:G313"/>
    <mergeCell ref="H313:I313"/>
    <mergeCell ref="F314:G314"/>
    <mergeCell ref="H314:I314"/>
    <mergeCell ref="F309:G309"/>
    <mergeCell ref="H309:I309"/>
    <mergeCell ref="F310:G310"/>
    <mergeCell ref="H310:I310"/>
    <mergeCell ref="F311:G311"/>
    <mergeCell ref="H311:I311"/>
    <mergeCell ref="F318:G318"/>
    <mergeCell ref="H318:I318"/>
    <mergeCell ref="F319:G319"/>
    <mergeCell ref="H319:I319"/>
    <mergeCell ref="F320:G320"/>
    <mergeCell ref="H320:I320"/>
    <mergeCell ref="F315:G315"/>
    <mergeCell ref="H315:I315"/>
    <mergeCell ref="F316:G316"/>
    <mergeCell ref="H316:I316"/>
    <mergeCell ref="F317:G317"/>
    <mergeCell ref="H317:I317"/>
    <mergeCell ref="F324:G324"/>
    <mergeCell ref="H324:I324"/>
    <mergeCell ref="F325:G325"/>
    <mergeCell ref="H325:I325"/>
    <mergeCell ref="F326:G326"/>
    <mergeCell ref="H326:I326"/>
    <mergeCell ref="F321:G321"/>
    <mergeCell ref="H321:I321"/>
    <mergeCell ref="F322:G322"/>
    <mergeCell ref="H322:I322"/>
    <mergeCell ref="F323:G323"/>
    <mergeCell ref="H323:I323"/>
    <mergeCell ref="F330:G330"/>
    <mergeCell ref="H330:I330"/>
    <mergeCell ref="F331:G331"/>
    <mergeCell ref="H331:I331"/>
    <mergeCell ref="F332:G332"/>
    <mergeCell ref="H332:I332"/>
    <mergeCell ref="F327:G327"/>
    <mergeCell ref="H327:I327"/>
    <mergeCell ref="F328:G328"/>
    <mergeCell ref="H328:I328"/>
    <mergeCell ref="F329:G329"/>
    <mergeCell ref="H329:I329"/>
    <mergeCell ref="F336:G336"/>
    <mergeCell ref="H336:I336"/>
    <mergeCell ref="F337:G337"/>
    <mergeCell ref="H337:I337"/>
    <mergeCell ref="F338:G338"/>
    <mergeCell ref="H338:I338"/>
    <mergeCell ref="F333:G333"/>
    <mergeCell ref="H333:I333"/>
    <mergeCell ref="F334:G334"/>
    <mergeCell ref="H334:I334"/>
    <mergeCell ref="F335:G335"/>
    <mergeCell ref="H335:I335"/>
    <mergeCell ref="F342:G342"/>
    <mergeCell ref="H342:I342"/>
    <mergeCell ref="F343:G343"/>
    <mergeCell ref="H343:I343"/>
    <mergeCell ref="F344:G344"/>
    <mergeCell ref="H344:I344"/>
    <mergeCell ref="F339:G339"/>
    <mergeCell ref="H339:I339"/>
    <mergeCell ref="F340:G340"/>
    <mergeCell ref="H340:I340"/>
    <mergeCell ref="F341:G341"/>
    <mergeCell ref="H341:I341"/>
    <mergeCell ref="F348:G348"/>
    <mergeCell ref="H348:I348"/>
    <mergeCell ref="F349:G349"/>
    <mergeCell ref="H349:I349"/>
    <mergeCell ref="F350:G350"/>
    <mergeCell ref="H350:I350"/>
    <mergeCell ref="F345:G345"/>
    <mergeCell ref="H345:I345"/>
    <mergeCell ref="F346:G346"/>
    <mergeCell ref="H346:I346"/>
    <mergeCell ref="F347:G347"/>
    <mergeCell ref="H347:I347"/>
    <mergeCell ref="F354:G354"/>
    <mergeCell ref="H354:I354"/>
    <mergeCell ref="F355:G355"/>
    <mergeCell ref="H355:I355"/>
    <mergeCell ref="F356:G356"/>
    <mergeCell ref="H356:I356"/>
    <mergeCell ref="F351:G351"/>
    <mergeCell ref="H351:I351"/>
    <mergeCell ref="F352:G352"/>
    <mergeCell ref="H352:I352"/>
    <mergeCell ref="F353:G353"/>
    <mergeCell ref="H353:I353"/>
    <mergeCell ref="F360:G360"/>
    <mergeCell ref="H360:I360"/>
    <mergeCell ref="F361:G361"/>
    <mergeCell ref="H361:I361"/>
    <mergeCell ref="F362:G362"/>
    <mergeCell ref="H362:I362"/>
    <mergeCell ref="F357:G357"/>
    <mergeCell ref="H357:I357"/>
    <mergeCell ref="F358:G358"/>
    <mergeCell ref="H358:I358"/>
    <mergeCell ref="F359:G359"/>
    <mergeCell ref="H359:I359"/>
    <mergeCell ref="F366:G366"/>
    <mergeCell ref="H366:I366"/>
    <mergeCell ref="F367:G367"/>
    <mergeCell ref="H367:I367"/>
    <mergeCell ref="F368:G368"/>
    <mergeCell ref="H368:I368"/>
    <mergeCell ref="F363:G363"/>
    <mergeCell ref="H363:I363"/>
    <mergeCell ref="F364:G364"/>
    <mergeCell ref="H364:I364"/>
    <mergeCell ref="F365:G365"/>
    <mergeCell ref="H365:I365"/>
    <mergeCell ref="F372:G372"/>
    <mergeCell ref="H372:I372"/>
    <mergeCell ref="F373:G373"/>
    <mergeCell ref="H373:I373"/>
    <mergeCell ref="F374:G374"/>
    <mergeCell ref="H374:I374"/>
    <mergeCell ref="F369:G369"/>
    <mergeCell ref="H369:I369"/>
    <mergeCell ref="F370:G370"/>
    <mergeCell ref="H370:I370"/>
    <mergeCell ref="F371:G371"/>
    <mergeCell ref="H371:I371"/>
    <mergeCell ref="F378:G378"/>
    <mergeCell ref="H378:I378"/>
    <mergeCell ref="F379:G379"/>
    <mergeCell ref="H379:I379"/>
    <mergeCell ref="F380:G380"/>
    <mergeCell ref="H380:I380"/>
    <mergeCell ref="F375:G375"/>
    <mergeCell ref="H375:I375"/>
    <mergeCell ref="F376:G376"/>
    <mergeCell ref="H376:I376"/>
    <mergeCell ref="F377:G377"/>
    <mergeCell ref="H377:I377"/>
    <mergeCell ref="F384:G384"/>
    <mergeCell ref="H384:I384"/>
    <mergeCell ref="F385:G385"/>
    <mergeCell ref="H385:I385"/>
    <mergeCell ref="F386:G386"/>
    <mergeCell ref="H386:I386"/>
    <mergeCell ref="F381:G381"/>
    <mergeCell ref="H381:I381"/>
    <mergeCell ref="F382:G382"/>
    <mergeCell ref="H382:I382"/>
    <mergeCell ref="F383:G383"/>
    <mergeCell ref="H383:I383"/>
    <mergeCell ref="F390:G390"/>
    <mergeCell ref="H390:I390"/>
    <mergeCell ref="F391:G391"/>
    <mergeCell ref="H391:I391"/>
    <mergeCell ref="F392:G392"/>
    <mergeCell ref="H392:I392"/>
    <mergeCell ref="F387:G387"/>
    <mergeCell ref="H387:I387"/>
    <mergeCell ref="F388:G388"/>
    <mergeCell ref="H388:I388"/>
    <mergeCell ref="F389:G389"/>
    <mergeCell ref="H389:I389"/>
    <mergeCell ref="F396:G396"/>
    <mergeCell ref="H396:I396"/>
    <mergeCell ref="F397:G397"/>
    <mergeCell ref="H397:I397"/>
    <mergeCell ref="F398:G398"/>
    <mergeCell ref="H398:I398"/>
    <mergeCell ref="F393:G393"/>
    <mergeCell ref="H393:I393"/>
    <mergeCell ref="F394:G394"/>
    <mergeCell ref="H394:I394"/>
    <mergeCell ref="F395:G395"/>
    <mergeCell ref="H395:I395"/>
    <mergeCell ref="F402:G402"/>
    <mergeCell ref="H402:I402"/>
    <mergeCell ref="F403:G403"/>
    <mergeCell ref="H403:I403"/>
    <mergeCell ref="F404:G404"/>
    <mergeCell ref="H404:I404"/>
    <mergeCell ref="F399:G399"/>
    <mergeCell ref="H399:I399"/>
    <mergeCell ref="F400:G400"/>
    <mergeCell ref="H400:I400"/>
    <mergeCell ref="F401:G401"/>
    <mergeCell ref="H401:I401"/>
    <mergeCell ref="F408:G408"/>
    <mergeCell ref="H408:I408"/>
    <mergeCell ref="F409:G409"/>
    <mergeCell ref="H409:I409"/>
    <mergeCell ref="F410:G410"/>
    <mergeCell ref="H410:I410"/>
    <mergeCell ref="F405:G405"/>
    <mergeCell ref="H405:I405"/>
    <mergeCell ref="F406:G406"/>
    <mergeCell ref="H406:I406"/>
    <mergeCell ref="F407:G407"/>
    <mergeCell ref="H407:I407"/>
    <mergeCell ref="J224:K224"/>
    <mergeCell ref="J225:K225"/>
    <mergeCell ref="J226:K226"/>
    <mergeCell ref="J227:K227"/>
    <mergeCell ref="J228:K228"/>
    <mergeCell ref="J212:K212"/>
    <mergeCell ref="J213:K213"/>
    <mergeCell ref="J214:K214"/>
    <mergeCell ref="J215:K215"/>
    <mergeCell ref="J216:K216"/>
    <mergeCell ref="J217:K217"/>
    <mergeCell ref="J218:K218"/>
    <mergeCell ref="J219:K219"/>
    <mergeCell ref="J220:K220"/>
    <mergeCell ref="J221:K221"/>
    <mergeCell ref="J222:K222"/>
    <mergeCell ref="J223:K223"/>
    <mergeCell ref="J234:K234"/>
    <mergeCell ref="J235:K235"/>
    <mergeCell ref="J236:K236"/>
    <mergeCell ref="J237:K237"/>
    <mergeCell ref="J238:K238"/>
    <mergeCell ref="J229:K229"/>
    <mergeCell ref="J230:K230"/>
    <mergeCell ref="J231:K231"/>
    <mergeCell ref="J232:K232"/>
    <mergeCell ref="J233:K233"/>
    <mergeCell ref="J244:K244"/>
    <mergeCell ref="J245:K245"/>
    <mergeCell ref="J246:K246"/>
    <mergeCell ref="J247:K247"/>
    <mergeCell ref="J248:K248"/>
    <mergeCell ref="J239:K239"/>
    <mergeCell ref="J240:K240"/>
    <mergeCell ref="J241:K241"/>
    <mergeCell ref="J242:K242"/>
    <mergeCell ref="J243:K243"/>
    <mergeCell ref="J254:K254"/>
    <mergeCell ref="J255:K255"/>
    <mergeCell ref="J256:K256"/>
    <mergeCell ref="J257:K257"/>
    <mergeCell ref="J258:K258"/>
    <mergeCell ref="J249:K249"/>
    <mergeCell ref="J250:K250"/>
    <mergeCell ref="J251:K251"/>
    <mergeCell ref="J252:K252"/>
    <mergeCell ref="J253:K253"/>
    <mergeCell ref="J264:K264"/>
    <mergeCell ref="J265:K265"/>
    <mergeCell ref="J266:K266"/>
    <mergeCell ref="J267:K267"/>
    <mergeCell ref="J268:K268"/>
    <mergeCell ref="J259:K259"/>
    <mergeCell ref="J260:K260"/>
    <mergeCell ref="J261:K261"/>
    <mergeCell ref="J262:K262"/>
    <mergeCell ref="J263:K263"/>
    <mergeCell ref="J274:K274"/>
    <mergeCell ref="J275:K275"/>
    <mergeCell ref="J276:K276"/>
    <mergeCell ref="J277:K277"/>
    <mergeCell ref="J278:K278"/>
    <mergeCell ref="J269:K269"/>
    <mergeCell ref="J270:K270"/>
    <mergeCell ref="J271:K271"/>
    <mergeCell ref="J272:K272"/>
    <mergeCell ref="J273:K273"/>
    <mergeCell ref="J284:K284"/>
    <mergeCell ref="J285:K285"/>
    <mergeCell ref="J286:K286"/>
    <mergeCell ref="J287:K287"/>
    <mergeCell ref="J288:K288"/>
    <mergeCell ref="J279:K279"/>
    <mergeCell ref="J280:K280"/>
    <mergeCell ref="J281:K281"/>
    <mergeCell ref="J282:K282"/>
    <mergeCell ref="J283:K283"/>
    <mergeCell ref="J294:K294"/>
    <mergeCell ref="J295:K295"/>
    <mergeCell ref="J296:K296"/>
    <mergeCell ref="J297:K297"/>
    <mergeCell ref="J298:K298"/>
    <mergeCell ref="J289:K289"/>
    <mergeCell ref="J290:K290"/>
    <mergeCell ref="J291:K291"/>
    <mergeCell ref="J292:K292"/>
    <mergeCell ref="J293:K293"/>
    <mergeCell ref="J304:K304"/>
    <mergeCell ref="J305:K305"/>
    <mergeCell ref="J306:K306"/>
    <mergeCell ref="J307:K307"/>
    <mergeCell ref="J308:K308"/>
    <mergeCell ref="J299:K299"/>
    <mergeCell ref="J300:K300"/>
    <mergeCell ref="J301:K301"/>
    <mergeCell ref="J302:K302"/>
    <mergeCell ref="J303:K303"/>
    <mergeCell ref="J314:K314"/>
    <mergeCell ref="J315:K315"/>
    <mergeCell ref="J316:K316"/>
    <mergeCell ref="J317:K317"/>
    <mergeCell ref="J318:K318"/>
    <mergeCell ref="J309:K309"/>
    <mergeCell ref="J310:K310"/>
    <mergeCell ref="J311:K311"/>
    <mergeCell ref="J312:K312"/>
    <mergeCell ref="J313:K313"/>
    <mergeCell ref="J324:K324"/>
    <mergeCell ref="J325:K325"/>
    <mergeCell ref="J326:K326"/>
    <mergeCell ref="J327:K327"/>
    <mergeCell ref="J328:K328"/>
    <mergeCell ref="J319:K319"/>
    <mergeCell ref="J320:K320"/>
    <mergeCell ref="J321:K321"/>
    <mergeCell ref="J322:K322"/>
    <mergeCell ref="J323:K323"/>
    <mergeCell ref="J334:K334"/>
    <mergeCell ref="J335:K335"/>
    <mergeCell ref="J336:K336"/>
    <mergeCell ref="J337:K337"/>
    <mergeCell ref="J338:K338"/>
    <mergeCell ref="J329:K329"/>
    <mergeCell ref="J330:K330"/>
    <mergeCell ref="J331:K331"/>
    <mergeCell ref="J332:K332"/>
    <mergeCell ref="J333:K333"/>
    <mergeCell ref="J344:K344"/>
    <mergeCell ref="J345:K345"/>
    <mergeCell ref="J346:K346"/>
    <mergeCell ref="J347:K347"/>
    <mergeCell ref="J348:K348"/>
    <mergeCell ref="J339:K339"/>
    <mergeCell ref="J340:K340"/>
    <mergeCell ref="J341:K341"/>
    <mergeCell ref="J342:K342"/>
    <mergeCell ref="J343:K343"/>
    <mergeCell ref="J354:K354"/>
    <mergeCell ref="J355:K355"/>
    <mergeCell ref="J356:K356"/>
    <mergeCell ref="J357:K357"/>
    <mergeCell ref="J358:K358"/>
    <mergeCell ref="J349:K349"/>
    <mergeCell ref="J350:K350"/>
    <mergeCell ref="J351:K351"/>
    <mergeCell ref="J352:K352"/>
    <mergeCell ref="J353:K353"/>
    <mergeCell ref="J364:K364"/>
    <mergeCell ref="J365:K365"/>
    <mergeCell ref="J366:K366"/>
    <mergeCell ref="J367:K367"/>
    <mergeCell ref="J368:K368"/>
    <mergeCell ref="J359:K359"/>
    <mergeCell ref="J360:K360"/>
    <mergeCell ref="J361:K361"/>
    <mergeCell ref="J362:K362"/>
    <mergeCell ref="J363:K363"/>
    <mergeCell ref="J374:K374"/>
    <mergeCell ref="J375:K375"/>
    <mergeCell ref="J376:K376"/>
    <mergeCell ref="J377:K377"/>
    <mergeCell ref="J378:K378"/>
    <mergeCell ref="J369:K369"/>
    <mergeCell ref="J370:K370"/>
    <mergeCell ref="J371:K371"/>
    <mergeCell ref="J372:K372"/>
    <mergeCell ref="J373:K373"/>
    <mergeCell ref="J384:K384"/>
    <mergeCell ref="J385:K385"/>
    <mergeCell ref="J386:K386"/>
    <mergeCell ref="J387:K387"/>
    <mergeCell ref="J388:K388"/>
    <mergeCell ref="J379:K379"/>
    <mergeCell ref="J380:K380"/>
    <mergeCell ref="J381:K381"/>
    <mergeCell ref="J382:K382"/>
    <mergeCell ref="J383:K383"/>
    <mergeCell ref="J394:K394"/>
    <mergeCell ref="J395:K395"/>
    <mergeCell ref="J396:K396"/>
    <mergeCell ref="J397:K397"/>
    <mergeCell ref="J398:K398"/>
    <mergeCell ref="J389:K389"/>
    <mergeCell ref="J390:K390"/>
    <mergeCell ref="J391:K391"/>
    <mergeCell ref="J392:K392"/>
    <mergeCell ref="J393:K393"/>
    <mergeCell ref="J409:K409"/>
    <mergeCell ref="J410:K410"/>
    <mergeCell ref="J404:K404"/>
    <mergeCell ref="J405:K405"/>
    <mergeCell ref="J406:K406"/>
    <mergeCell ref="J407:K407"/>
    <mergeCell ref="J408:K408"/>
    <mergeCell ref="J399:K399"/>
    <mergeCell ref="J400:K400"/>
    <mergeCell ref="J401:K401"/>
    <mergeCell ref="J402:K402"/>
    <mergeCell ref="J403:K403"/>
  </mergeCells>
  <conditionalFormatting sqref="B211:K410">
    <cfRule type="expression" dxfId="97" priority="1">
      <formula>MOD($B211,2)=0</formula>
    </cfRule>
    <cfRule type="expression" dxfId="96" priority="2">
      <formula>$B211&lt;&gt;""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fitToHeight="0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K709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1" sqref="I1"/>
    </sheetView>
  </sheetViews>
  <sheetFormatPr defaultColWidth="14.125" defaultRowHeight="27.75" customHeight="1" x14ac:dyDescent="0.2"/>
  <cols>
    <col min="1" max="1" width="1.625" style="1" customWidth="1"/>
    <col min="2" max="2" width="5.625" style="2" customWidth="1"/>
    <col min="3" max="3" width="20.625" style="1" customWidth="1"/>
    <col min="4" max="16384" width="14.125" style="1"/>
  </cols>
  <sheetData>
    <row r="1" spans="2:10" ht="52.5" customHeight="1" x14ac:dyDescent="0.2"/>
    <row r="2" spans="2:10" s="2" customFormat="1" ht="14.25" customHeight="1" x14ac:dyDescent="0.2"/>
    <row r="3" spans="2:10" s="2" customFormat="1" ht="3.75" customHeight="1" x14ac:dyDescent="0.2"/>
    <row r="4" spans="2:10" ht="27.75" customHeight="1" x14ac:dyDescent="0.2">
      <c r="B4" s="47" t="s">
        <v>173</v>
      </c>
      <c r="C4" s="17"/>
      <c r="D4" s="17"/>
    </row>
    <row r="5" spans="2:10" s="42" customFormat="1" ht="27.75" customHeight="1" x14ac:dyDescent="0.2">
      <c r="B5" s="48" t="s">
        <v>7</v>
      </c>
      <c r="C5" s="48" t="s">
        <v>174</v>
      </c>
      <c r="D5" s="48" t="s">
        <v>175</v>
      </c>
      <c r="F5" s="80" t="s">
        <v>225</v>
      </c>
      <c r="G5" s="80" t="s">
        <v>172</v>
      </c>
      <c r="H5" s="80" t="s">
        <v>111</v>
      </c>
      <c r="I5" s="80" t="s">
        <v>157</v>
      </c>
      <c r="J5" s="80" t="s">
        <v>162</v>
      </c>
    </row>
    <row r="6" spans="2:10" ht="27.75" customHeight="1" x14ac:dyDescent="0.2">
      <c r="B6" s="7">
        <f>IF(C6="","",ROW(A6)-5)</f>
        <v>1</v>
      </c>
      <c r="C6" s="11" t="s">
        <v>195</v>
      </c>
      <c r="D6" s="17">
        <f>SUM(T.3[Tồn cuối kỳ])</f>
        <v>0</v>
      </c>
      <c r="F6" s="39"/>
      <c r="G6" s="39">
        <v>1</v>
      </c>
      <c r="H6" s="39">
        <f ca="1">SUMIFS(B.2[Doanh thu],B.2[Tháng],G6)</f>
        <v>0</v>
      </c>
      <c r="I6" s="39">
        <f ca="1">SUMIFS(B.2[Lợi nhuận gộp],B.2[Tháng],G6)</f>
        <v>0</v>
      </c>
      <c r="J6" s="39">
        <f ca="1">H6-I6</f>
        <v>0</v>
      </c>
    </row>
    <row r="7" spans="2:10" ht="27.75" customHeight="1" x14ac:dyDescent="0.2">
      <c r="B7" s="7">
        <f t="shared" ref="B7:B15" si="0">IF(C7="","",ROW(A7)-5)</f>
        <v>2</v>
      </c>
      <c r="C7" s="11" t="s">
        <v>178</v>
      </c>
      <c r="D7" s="17">
        <f>SUM(D.1[Giá trị hàng tồn cuối kỳ])</f>
        <v>20</v>
      </c>
      <c r="F7" s="39"/>
      <c r="G7" s="39">
        <v>2</v>
      </c>
      <c r="H7" s="39">
        <f ca="1">SUMIFS(B.2[Doanh thu],B.2[Tháng],G7)</f>
        <v>0</v>
      </c>
      <c r="I7" s="39">
        <f ca="1">SUMIFS(B.2[Lợi nhuận gộp],B.2[Tháng],G7)</f>
        <v>0</v>
      </c>
      <c r="J7" s="39">
        <f t="shared" ref="J7:J17" ca="1" si="1">H7-I7</f>
        <v>0</v>
      </c>
    </row>
    <row r="8" spans="2:10" ht="27.75" customHeight="1" x14ac:dyDescent="0.2">
      <c r="B8" s="7">
        <f t="shared" si="0"/>
        <v>3</v>
      </c>
      <c r="C8" s="11" t="s">
        <v>179</v>
      </c>
      <c r="D8" s="17">
        <f ca="1">SUM(D.3[Nợ phải trả 
(Số dư trong kỳ)])</f>
        <v>20</v>
      </c>
      <c r="F8" s="39"/>
      <c r="G8" s="39">
        <v>3</v>
      </c>
      <c r="H8" s="39">
        <f ca="1">SUMIFS(B.2[Doanh thu],B.2[Tháng],G8)</f>
        <v>0</v>
      </c>
      <c r="I8" s="39">
        <f ca="1">SUMIFS(B.2[Lợi nhuận gộp],B.2[Tháng],G8)</f>
        <v>0</v>
      </c>
      <c r="J8" s="39">
        <f t="shared" ca="1" si="1"/>
        <v>0</v>
      </c>
    </row>
    <row r="9" spans="2:10" ht="27.75" customHeight="1" x14ac:dyDescent="0.2">
      <c r="B9" s="7">
        <f t="shared" si="0"/>
        <v>4</v>
      </c>
      <c r="C9" s="11" t="s">
        <v>180</v>
      </c>
      <c r="D9" s="17">
        <f>SUM(D.2[Nợ phải thu 
(Trong kỳ)])</f>
        <v>0</v>
      </c>
      <c r="F9" s="39"/>
      <c r="G9" s="39">
        <v>4</v>
      </c>
      <c r="H9" s="39">
        <f ca="1">SUMIFS(B.2[Doanh thu],B.2[Tháng],G9)</f>
        <v>0</v>
      </c>
      <c r="I9" s="39">
        <f ca="1">SUMIFS(B.2[Lợi nhuận gộp],B.2[Tháng],G9)</f>
        <v>0</v>
      </c>
      <c r="J9" s="39">
        <f t="shared" ca="1" si="1"/>
        <v>0</v>
      </c>
    </row>
    <row r="10" spans="2:10" ht="27.75" customHeight="1" x14ac:dyDescent="0.2">
      <c r="B10" s="7">
        <f t="shared" si="0"/>
        <v>5</v>
      </c>
      <c r="C10" s="11" t="s">
        <v>181</v>
      </c>
      <c r="D10" s="17">
        <f>SUM(B.2[Doanh thu])</f>
        <v>0</v>
      </c>
      <c r="F10" s="39"/>
      <c r="G10" s="39">
        <v>5</v>
      </c>
      <c r="H10" s="39">
        <f ca="1">SUMIFS(B.2[Doanh thu],B.2[Tháng],G10)</f>
        <v>0</v>
      </c>
      <c r="I10" s="39">
        <f ca="1">SUMIFS(B.2[Lợi nhuận gộp],B.2[Tháng],G10)</f>
        <v>0</v>
      </c>
      <c r="J10" s="39">
        <f t="shared" ca="1" si="1"/>
        <v>0</v>
      </c>
    </row>
    <row r="11" spans="2:10" ht="27.75" customHeight="1" x14ac:dyDescent="0.2">
      <c r="B11" s="7">
        <f t="shared" si="0"/>
        <v>6</v>
      </c>
      <c r="C11" s="11" t="s">
        <v>162</v>
      </c>
      <c r="D11" s="17">
        <f>SUM(D.1[Giá vốn hàng bán])</f>
        <v>0</v>
      </c>
      <c r="F11" s="39"/>
      <c r="G11" s="39">
        <v>6</v>
      </c>
      <c r="H11" s="39">
        <f ca="1">SUMIFS(B.2[Doanh thu],B.2[Tháng],G11)</f>
        <v>0</v>
      </c>
      <c r="I11" s="39">
        <f ca="1">SUMIFS(B.2[Lợi nhuận gộp],B.2[Tháng],G11)</f>
        <v>0</v>
      </c>
      <c r="J11" s="39">
        <f t="shared" ca="1" si="1"/>
        <v>0</v>
      </c>
    </row>
    <row r="12" spans="2:10" ht="27.75" customHeight="1" x14ac:dyDescent="0.2">
      <c r="B12" s="7">
        <f t="shared" si="0"/>
        <v>7</v>
      </c>
      <c r="C12" s="11" t="s">
        <v>157</v>
      </c>
      <c r="D12" s="17">
        <f>D10-D11</f>
        <v>0</v>
      </c>
      <c r="F12" s="39"/>
      <c r="G12" s="39">
        <v>7</v>
      </c>
      <c r="H12" s="39">
        <f ca="1">SUMIFS(B.2[Doanh thu],B.2[Tháng],G12)</f>
        <v>0</v>
      </c>
      <c r="I12" s="39">
        <f ca="1">SUMIFS(B.2[Lợi nhuận gộp],B.2[Tháng],G12)</f>
        <v>0</v>
      </c>
      <c r="J12" s="39">
        <f t="shared" ca="1" si="1"/>
        <v>0</v>
      </c>
    </row>
    <row r="13" spans="2:10" ht="0.95" customHeight="1" x14ac:dyDescent="0.2">
      <c r="B13" s="7" t="str">
        <f>IF(C13="","",ROW(A13)-5)</f>
        <v/>
      </c>
      <c r="C13" s="11"/>
      <c r="D13" s="17">
        <f>SUM(T.4[Số tiền đã trích KH
(Trong kỳ này)])</f>
        <v>0</v>
      </c>
      <c r="F13" s="39"/>
      <c r="G13" s="39">
        <v>8</v>
      </c>
      <c r="H13" s="39">
        <f ca="1">SUMIFS(B.2[Doanh thu],B.2[Tháng],G13)</f>
        <v>0</v>
      </c>
      <c r="I13" s="39">
        <f ca="1">SUMIFS(B.2[Lợi nhuận gộp],B.2[Tháng],G13)</f>
        <v>0</v>
      </c>
      <c r="J13" s="39">
        <f t="shared" ca="1" si="1"/>
        <v>0</v>
      </c>
    </row>
    <row r="14" spans="2:10" ht="0.95" customHeight="1" x14ac:dyDescent="0.2">
      <c r="B14" s="7" t="str">
        <f t="shared" si="0"/>
        <v/>
      </c>
      <c r="C14" s="11"/>
      <c r="D14" s="17">
        <f>SUM(T.4[Lãi / Lỗ])</f>
        <v>0</v>
      </c>
      <c r="F14" s="39"/>
      <c r="G14" s="39">
        <v>9</v>
      </c>
      <c r="H14" s="39">
        <f ca="1">SUMIFS(B.2[Doanh thu],B.2[Tháng],G14)</f>
        <v>0</v>
      </c>
      <c r="I14" s="39">
        <f ca="1">SUMIFS(B.2[Lợi nhuận gộp],B.2[Tháng],G14)</f>
        <v>0</v>
      </c>
      <c r="J14" s="39">
        <f t="shared" ca="1" si="1"/>
        <v>0</v>
      </c>
    </row>
    <row r="15" spans="2:10" ht="0.95" customHeight="1" x14ac:dyDescent="0.2">
      <c r="B15" s="7" t="str">
        <f t="shared" si="0"/>
        <v/>
      </c>
      <c r="C15" s="11"/>
      <c r="D15" s="17">
        <f>SUM(B.1[Thực lãnh])</f>
        <v>0</v>
      </c>
      <c r="F15" s="39"/>
      <c r="G15" s="39">
        <v>10</v>
      </c>
      <c r="H15" s="39">
        <f ca="1">SUMIFS(B.2[Doanh thu],B.2[Tháng],G15)</f>
        <v>0</v>
      </c>
      <c r="I15" s="39">
        <f ca="1">SUMIFS(B.2[Lợi nhuận gộp],B.2[Tháng],G15)</f>
        <v>0</v>
      </c>
      <c r="J15" s="39">
        <f t="shared" ca="1" si="1"/>
        <v>0</v>
      </c>
    </row>
    <row r="16" spans="2:10" ht="27.75" customHeight="1" x14ac:dyDescent="0.2">
      <c r="B16" s="7">
        <f>IF(C16="","",ROW(A13)-5)</f>
        <v>8</v>
      </c>
      <c r="C16" s="11" t="str">
        <f>IF(COUNTA(T.2[Tên loại
Doanh thu / Chi phí])&gt;=B6,INDEX(T.2[Tên loại
Doanh thu / Chi phí],B6),IF(AND(C15&lt;&gt;"",C15&lt;&gt;$F$5),$F$5,""))</f>
        <v>Doanh thu khác</v>
      </c>
      <c r="D16" s="17">
        <f>IF(C16="","",IF(C16&lt;&gt;$F$5,SUMIFS(T.2[Tổng DT],T.2[Tên loại
Doanh thu / Chi phí],C16)+SUMIFS(T.2[Tổng CP],T.2[Tên loại
Doanh thu / Chi phí],C16),IF(C16=$F$5,SUM($D$12,$D$14)+SUM(T.2[Tổng DT])-SUM($D$13,$D$15)-SUM(T.2[Tổng CP]),"")))</f>
        <v>0</v>
      </c>
      <c r="F16" s="39"/>
      <c r="G16" s="39">
        <v>11</v>
      </c>
      <c r="H16" s="39">
        <f ca="1">SUMIFS(B.2[Doanh thu],B.2[Tháng],G16)</f>
        <v>0</v>
      </c>
      <c r="I16" s="39">
        <f ca="1">SUMIFS(B.2[Lợi nhuận gộp],B.2[Tháng],G16)</f>
        <v>0</v>
      </c>
      <c r="J16" s="39">
        <f t="shared" ca="1" si="1"/>
        <v>0</v>
      </c>
    </row>
    <row r="17" spans="2:10" ht="27.75" customHeight="1" x14ac:dyDescent="0.2">
      <c r="B17" s="7">
        <f t="shared" ref="B17:B26" si="2">IF(C17="","",ROW(A14)-5)</f>
        <v>9</v>
      </c>
      <c r="C17" s="11" t="str">
        <f>IF(COUNTA(T.2[Tên loại
Doanh thu / Chi phí])&gt;=B7,INDEX(T.2[Tên loại
Doanh thu / Chi phí],B7),IF(AND(C16&lt;&gt;"",C16&lt;&gt;$F$5),$F$5,""))</f>
        <v>Chi phí khác</v>
      </c>
      <c r="D17" s="17">
        <f>IF(C17="","",IF(C17&lt;&gt;$F$5,SUMIFS(T.2[Tổng DT],T.2[Tên loại
Doanh thu / Chi phí],C17)+SUMIFS(T.2[Tổng CP],T.2[Tên loại
Doanh thu / Chi phí],C17),IF(C17=$F$5,SUM($D$12,$D$14)+SUM(T.2[Tổng DT])-SUM($D$13,$D$15)-SUM(T.2[Tổng CP]),"")))</f>
        <v>0</v>
      </c>
      <c r="F17" s="39"/>
      <c r="G17" s="39">
        <v>12</v>
      </c>
      <c r="H17" s="39">
        <f ca="1">SUMIFS(B.2[Doanh thu],B.2[Tháng],G17)</f>
        <v>0</v>
      </c>
      <c r="I17" s="39">
        <f ca="1">SUMIFS(B.2[Lợi nhuận gộp],B.2[Tháng],G17)</f>
        <v>0</v>
      </c>
      <c r="J17" s="39">
        <f t="shared" ca="1" si="1"/>
        <v>0</v>
      </c>
    </row>
    <row r="18" spans="2:10" ht="27.75" customHeight="1" x14ac:dyDescent="0.2">
      <c r="B18" s="7">
        <f t="shared" si="2"/>
        <v>10</v>
      </c>
      <c r="C18" s="11" t="str">
        <f>IF(COUNTA(T.2[Tên loại
Doanh thu / Chi phí])&gt;=B8,INDEX(T.2[Tên loại
Doanh thu / Chi phí],B8),IF(AND(C17&lt;&gt;"",C17&lt;&gt;$F$5),$F$5,""))</f>
        <v>Tổng Lợi Nhuận</v>
      </c>
      <c r="D18" s="17">
        <f>IF(C18="","",IF(C18&lt;&gt;$F$5,SUMIFS(T.2[Tổng DT],T.2[Tên loại
Doanh thu / Chi phí],C18)+SUMIFS(T.2[Tổng CP],T.2[Tên loại
Doanh thu / Chi phí],C18),IF(C18=$F$5,SUM($D$12,$D$14)+SUM(T.2[Tổng DT])-SUM($D$13,$D$15)-SUM(T.2[Tổng CP]),"")))</f>
        <v>0</v>
      </c>
    </row>
    <row r="19" spans="2:10" ht="27.75" customHeight="1" x14ac:dyDescent="0.2">
      <c r="B19" s="7" t="str">
        <f t="shared" si="2"/>
        <v/>
      </c>
      <c r="C19" s="11" t="str">
        <f>IF(COUNTA(T.2[Tên loại
Doanh thu / Chi phí])&gt;=B9,INDEX(T.2[Tên loại
Doanh thu / Chi phí],B9),IF(AND(C18&lt;&gt;"",C18&lt;&gt;$F$5),$F$5,""))</f>
        <v/>
      </c>
      <c r="D19" s="17" t="str">
        <f>IF(C19="","",IF(C19&lt;&gt;$F$5,SUMIFS(T.2[Tổng DT],T.2[Tên loại
Doanh thu / Chi phí],C19)+SUMIFS(T.2[Tổng CP],T.2[Tên loại
Doanh thu / Chi phí],C19),IF(C19=$F$5,SUM($D$12,$D$14)+SUM(T.2[Tổng DT])-SUM($D$13,$D$15)-SUM(T.2[Tổng CP]),"")))</f>
        <v/>
      </c>
    </row>
    <row r="20" spans="2:10" ht="27.75" customHeight="1" x14ac:dyDescent="0.2">
      <c r="B20" s="7" t="str">
        <f t="shared" si="2"/>
        <v/>
      </c>
      <c r="C20" s="11" t="str">
        <f>IF(COUNTA(T.2[Tên loại
Doanh thu / Chi phí])&gt;=B10,INDEX(T.2[Tên loại
Doanh thu / Chi phí],B10),IF(AND(C19&lt;&gt;"",C19&lt;&gt;$F$5),$F$5,""))</f>
        <v/>
      </c>
      <c r="D20" s="17" t="str">
        <f>IF(C20="","",IF(C20&lt;&gt;$F$5,SUMIFS(T.2[Tổng DT],T.2[Tên loại
Doanh thu / Chi phí],C20)+SUMIFS(T.2[Tổng CP],T.2[Tên loại
Doanh thu / Chi phí],C20),IF(C20=$F$5,SUM($D$12,$D$14)+SUM(T.2[Tổng DT])-SUM($D$13,$D$15)-SUM(T.2[Tổng CP]),"")))</f>
        <v/>
      </c>
    </row>
    <row r="21" spans="2:10" ht="27.75" customHeight="1" x14ac:dyDescent="0.2">
      <c r="B21" s="7" t="str">
        <f t="shared" si="2"/>
        <v/>
      </c>
      <c r="C21" s="11" t="str">
        <f>IF(COUNTA(T.2[Tên loại
Doanh thu / Chi phí])&gt;=B11,INDEX(T.2[Tên loại
Doanh thu / Chi phí],B11),IF(AND(C20&lt;&gt;"",C20&lt;&gt;$F$5),$F$5,""))</f>
        <v/>
      </c>
      <c r="D21" s="17" t="str">
        <f>IF(C21="","",IF(C21&lt;&gt;$F$5,SUMIFS(T.2[Tổng DT],T.2[Tên loại
Doanh thu / Chi phí],C21)+SUMIFS(T.2[Tổng CP],T.2[Tên loại
Doanh thu / Chi phí],C21),IF(C21=$F$5,SUM($D$12,$D$14)+SUM(T.2[Tổng DT])-SUM($D$13,$D$15)-SUM(T.2[Tổng CP]),"")))</f>
        <v/>
      </c>
    </row>
    <row r="22" spans="2:10" ht="27.75" customHeight="1" x14ac:dyDescent="0.2">
      <c r="B22" s="7" t="str">
        <f t="shared" si="2"/>
        <v/>
      </c>
      <c r="C22" s="11" t="str">
        <f>IF(COUNTA(T.2[Tên loại
Doanh thu / Chi phí])&gt;=B12,INDEX(T.2[Tên loại
Doanh thu / Chi phí],B12),IF(AND(C21&lt;&gt;"",C21&lt;&gt;$F$5),$F$5,""))</f>
        <v/>
      </c>
      <c r="D22" s="17" t="str">
        <f>IF(C22="","",IF(C22&lt;&gt;$F$5,SUMIFS(T.2[Tổng DT],T.2[Tên loại
Doanh thu / Chi phí],C22)+SUMIFS(T.2[Tổng CP],T.2[Tên loại
Doanh thu / Chi phí],C22),IF(C22=$F$5,SUM($D$12,$D$14)+SUM(T.2[Tổng DT])-SUM($D$13,$D$15)-SUM(T.2[Tổng CP]),"")))</f>
        <v/>
      </c>
    </row>
    <row r="23" spans="2:10" ht="27.75" customHeight="1" x14ac:dyDescent="0.2">
      <c r="B23" s="7" t="str">
        <f t="shared" si="2"/>
        <v/>
      </c>
      <c r="C23" s="11" t="str">
        <f>IF(COUNTA(T.2[Tên loại
Doanh thu / Chi phí])&gt;=B13,INDEX(T.2[Tên loại
Doanh thu / Chi phí],B13),IF(AND(C22&lt;&gt;"",C22&lt;&gt;$F$5),$F$5,""))</f>
        <v/>
      </c>
      <c r="D23" s="17" t="str">
        <f>IF(C23="","",IF(C23&lt;&gt;$F$5,SUMIFS(T.2[Tổng DT],T.2[Tên loại
Doanh thu / Chi phí],C23)+SUMIFS(T.2[Tổng CP],T.2[Tên loại
Doanh thu / Chi phí],C23),IF(C23=$F$5,SUM($D$12,$D$14)+SUM(T.2[Tổng DT])-SUM($D$13,$D$15)-SUM(T.2[Tổng CP]),"")))</f>
        <v/>
      </c>
    </row>
    <row r="24" spans="2:10" ht="27.75" customHeight="1" x14ac:dyDescent="0.2">
      <c r="B24" s="7" t="str">
        <f t="shared" si="2"/>
        <v/>
      </c>
      <c r="C24" s="11" t="str">
        <f>IF(COUNTA(T.2[Tên loại
Doanh thu / Chi phí])&gt;=B14,INDEX(T.2[Tên loại
Doanh thu / Chi phí],B14),IF(AND(C23&lt;&gt;"",C23&lt;&gt;$F$5),$F$5,""))</f>
        <v/>
      </c>
      <c r="D24" s="17" t="str">
        <f>IF(C24="","",IF(C24&lt;&gt;$F$5,SUMIFS(T.2[Tổng DT],T.2[Tên loại
Doanh thu / Chi phí],C24)+SUMIFS(T.2[Tổng CP],T.2[Tên loại
Doanh thu / Chi phí],C24),IF(C24=$F$5,SUM($D$12,$D$14)+SUM(T.2[Tổng DT])-SUM($D$13,$D$15)-SUM(T.2[Tổng CP]),"")))</f>
        <v/>
      </c>
    </row>
    <row r="25" spans="2:10" ht="27.75" customHeight="1" x14ac:dyDescent="0.2">
      <c r="B25" s="7" t="str">
        <f t="shared" si="2"/>
        <v/>
      </c>
      <c r="C25" s="11" t="str">
        <f>IF(COUNTA(T.2[Tên loại
Doanh thu / Chi phí])&gt;=B15,INDEX(T.2[Tên loại
Doanh thu / Chi phí],B15),IF(AND(C24&lt;&gt;"",C24&lt;&gt;$F$5),$F$5,""))</f>
        <v/>
      </c>
      <c r="D25" s="17" t="str">
        <f>IF(C25="","",IF(C25&lt;&gt;$F$5,SUMIFS(T.2[Tổng DT],T.2[Tên loại
Doanh thu / Chi phí],C25)+SUMIFS(T.2[Tổng CP],T.2[Tên loại
Doanh thu / Chi phí],C25),IF(C25=$F$5,SUM($D$12,$D$14)+SUM(T.2[Tổng DT])-SUM($D$13,$D$15)-SUM(T.2[Tổng CP]),"")))</f>
        <v/>
      </c>
    </row>
    <row r="26" spans="2:10" ht="27.75" customHeight="1" x14ac:dyDescent="0.2">
      <c r="B26" s="7" t="str">
        <f t="shared" si="2"/>
        <v/>
      </c>
      <c r="C26" s="11" t="str">
        <f>IF(COUNTA(T.2[Tên loại
Doanh thu / Chi phí])&gt;=B16,INDEX(T.2[Tên loại
Doanh thu / Chi phí],B16),IF(AND(C25&lt;&gt;"",C25&lt;&gt;$F$5),$F$5,""))</f>
        <v/>
      </c>
      <c r="D26" s="17" t="str">
        <f>IF(C26="","",IF(C26&lt;&gt;$F$5,SUMIFS(T.2[Tổng DT],T.2[Tên loại
Doanh thu / Chi phí],C26)+SUMIFS(T.2[Tổng CP],T.2[Tên loại
Doanh thu / Chi phí],C26),IF(C26=$F$5,SUM($D$12,$D$14)+SUM(T.2[Tổng DT])-SUM($D$13,$D$15)-SUM(T.2[Tổng CP]),"")))</f>
        <v/>
      </c>
    </row>
    <row r="27" spans="2:10" ht="27.75" customHeight="1" x14ac:dyDescent="0.2">
      <c r="B27" s="7"/>
      <c r="C27" s="11"/>
      <c r="D27" s="17"/>
    </row>
    <row r="39" spans="6:9" ht="27.75" customHeight="1" x14ac:dyDescent="0.2">
      <c r="F39" s="39" t="s">
        <v>181</v>
      </c>
      <c r="G39" s="39">
        <f>$D$10</f>
        <v>0</v>
      </c>
      <c r="H39" s="39" t="s">
        <v>196</v>
      </c>
      <c r="I39" s="39">
        <f>$D$11</f>
        <v>0</v>
      </c>
    </row>
    <row r="40" spans="6:9" ht="27.75" customHeight="1" x14ac:dyDescent="0.2">
      <c r="F40" s="39" t="s">
        <v>184</v>
      </c>
      <c r="G40" s="39">
        <f>SUM(T.2[Tổng DT])</f>
        <v>0</v>
      </c>
      <c r="H40" s="39" t="s">
        <v>197</v>
      </c>
      <c r="I40" s="39">
        <f>SUM($D$13,$D$15)+SUM(T.2[Tổng CP])</f>
        <v>0</v>
      </c>
    </row>
    <row r="50" spans="2:10" ht="27.75" customHeight="1" x14ac:dyDescent="0.2">
      <c r="B50" s="82"/>
      <c r="C50" s="39"/>
      <c r="D50" s="39" t="s">
        <v>188</v>
      </c>
      <c r="E50" s="39"/>
      <c r="G50" s="82"/>
      <c r="H50" s="39"/>
      <c r="I50" s="39" t="s">
        <v>189</v>
      </c>
      <c r="J50" s="39"/>
    </row>
    <row r="51" spans="2:10" ht="27.75" customHeight="1" x14ac:dyDescent="0.2">
      <c r="B51" s="82">
        <v>1</v>
      </c>
      <c r="C51" s="39" t="str">
        <f>IF(COUNT(D.1[Xếp hạng doanh thu])&gt;=B51,INDEX(D.1[Tên sản phẩm],MATCH(SMALL(D.1[Xếp hạng doanh thu],B51),D.1[Xếp hạng doanh thu],0))," ")</f>
        <v xml:space="preserve"> </v>
      </c>
      <c r="D51" s="39" t="str">
        <f>C60</f>
        <v xml:space="preserve"> </v>
      </c>
      <c r="E51" s="39">
        <f>IF(D51=" ",0,INDEX(D.1[Doanh thu],MATCH(D51,D.1[Tên sản phẩm],0)))</f>
        <v>0</v>
      </c>
      <c r="G51" s="82">
        <v>1</v>
      </c>
      <c r="H51" s="39" t="str">
        <f>IF(COUNT(D.1[Xếp hạng lợi nhuận gộp])&gt;=G51,INDEX(D.1[Tên sản phẩm],MATCH(SMALL(D.1[Xếp hạng lợi nhuận gộp],G51),D.1[Xếp hạng lợi nhuận gộp],0))," ")</f>
        <v xml:space="preserve"> </v>
      </c>
      <c r="I51" s="39" t="str">
        <f>H60</f>
        <v xml:space="preserve"> </v>
      </c>
      <c r="J51" s="39">
        <f>IF(I51=" ",0,INDEX(D.1[Lợi nhuận gộp],MATCH(I51,D.1[Tên sản phẩm],0)))</f>
        <v>0</v>
      </c>
    </row>
    <row r="52" spans="2:10" ht="27.75" customHeight="1" x14ac:dyDescent="0.2">
      <c r="B52" s="82">
        <v>2</v>
      </c>
      <c r="C52" s="39" t="str">
        <f>IF(COUNT(D.1[Xếp hạng doanh thu])&gt;=B52,INDEX(D.1[Tên sản phẩm],MATCH(SMALL(D.1[Xếp hạng doanh thu],B52),D.1[Xếp hạng doanh thu],0))," ")</f>
        <v xml:space="preserve"> </v>
      </c>
      <c r="D52" s="39" t="str">
        <f>C59</f>
        <v xml:space="preserve"> </v>
      </c>
      <c r="E52" s="39">
        <f>IF(D52=" ",0,INDEX(D.1[Doanh thu],MATCH(D52,D.1[Tên sản phẩm],0)))</f>
        <v>0</v>
      </c>
      <c r="G52" s="82">
        <v>2</v>
      </c>
      <c r="H52" s="39" t="str">
        <f>IF(COUNT(D.1[Xếp hạng lợi nhuận gộp])&gt;=G52,INDEX(D.1[Tên sản phẩm],MATCH(SMALL(D.1[Xếp hạng lợi nhuận gộp],G52),D.1[Xếp hạng lợi nhuận gộp],0))," ")</f>
        <v xml:space="preserve"> </v>
      </c>
      <c r="I52" s="39" t="str">
        <f>H59</f>
        <v xml:space="preserve"> </v>
      </c>
      <c r="J52" s="39">
        <f>IF(I52=" ",0,INDEX(D.1[Lợi nhuận gộp],MATCH(I52,D.1[Tên sản phẩm],0)))</f>
        <v>0</v>
      </c>
    </row>
    <row r="53" spans="2:10" ht="27.75" customHeight="1" x14ac:dyDescent="0.2">
      <c r="B53" s="82">
        <v>3</v>
      </c>
      <c r="C53" s="39" t="str">
        <f>IF(COUNT(D.1[Xếp hạng doanh thu])&gt;=B53,INDEX(D.1[Tên sản phẩm],MATCH(SMALL(D.1[Xếp hạng doanh thu],B53),D.1[Xếp hạng doanh thu],0))," ")</f>
        <v xml:space="preserve"> </v>
      </c>
      <c r="D53" s="39" t="str">
        <f>C58</f>
        <v xml:space="preserve"> </v>
      </c>
      <c r="E53" s="39">
        <f>IF(D53=" ",0,INDEX(D.1[Doanh thu],MATCH(D53,D.1[Tên sản phẩm],0)))</f>
        <v>0</v>
      </c>
      <c r="G53" s="82">
        <v>3</v>
      </c>
      <c r="H53" s="39" t="str">
        <f>IF(COUNT(D.1[Xếp hạng lợi nhuận gộp])&gt;=G53,INDEX(D.1[Tên sản phẩm],MATCH(SMALL(D.1[Xếp hạng lợi nhuận gộp],G53),D.1[Xếp hạng lợi nhuận gộp],0))," ")</f>
        <v xml:space="preserve"> </v>
      </c>
      <c r="I53" s="39" t="str">
        <f>H58</f>
        <v xml:space="preserve"> </v>
      </c>
      <c r="J53" s="39">
        <f>IF(I53=" ",0,INDEX(D.1[Lợi nhuận gộp],MATCH(I53,D.1[Tên sản phẩm],0)))</f>
        <v>0</v>
      </c>
    </row>
    <row r="54" spans="2:10" ht="27.75" customHeight="1" x14ac:dyDescent="0.2">
      <c r="B54" s="82">
        <v>4</v>
      </c>
      <c r="C54" s="39" t="str">
        <f>IF(COUNT(D.1[Xếp hạng doanh thu])&gt;=B54,INDEX(D.1[Tên sản phẩm],MATCH(SMALL(D.1[Xếp hạng doanh thu],B54),D.1[Xếp hạng doanh thu],0))," ")</f>
        <v xml:space="preserve"> </v>
      </c>
      <c r="D54" s="39" t="str">
        <f>C57</f>
        <v xml:space="preserve"> </v>
      </c>
      <c r="E54" s="39">
        <f>IF(D54=" ",0,INDEX(D.1[Doanh thu],MATCH(D54,D.1[Tên sản phẩm],0)))</f>
        <v>0</v>
      </c>
      <c r="G54" s="82">
        <v>4</v>
      </c>
      <c r="H54" s="39" t="str">
        <f>IF(COUNT(D.1[Xếp hạng lợi nhuận gộp])&gt;=G54,INDEX(D.1[Tên sản phẩm],MATCH(SMALL(D.1[Xếp hạng lợi nhuận gộp],G54),D.1[Xếp hạng lợi nhuận gộp],0))," ")</f>
        <v xml:space="preserve"> </v>
      </c>
      <c r="I54" s="39" t="str">
        <f>H57</f>
        <v xml:space="preserve"> </v>
      </c>
      <c r="J54" s="39">
        <f>IF(I54=" ",0,INDEX(D.1[Lợi nhuận gộp],MATCH(I54,D.1[Tên sản phẩm],0)))</f>
        <v>0</v>
      </c>
    </row>
    <row r="55" spans="2:10" ht="27.75" customHeight="1" x14ac:dyDescent="0.2">
      <c r="B55" s="82">
        <v>5</v>
      </c>
      <c r="C55" s="39" t="str">
        <f>IF(COUNT(D.1[Xếp hạng doanh thu])&gt;=B55,INDEX(D.1[Tên sản phẩm],MATCH(SMALL(D.1[Xếp hạng doanh thu],B55),D.1[Xếp hạng doanh thu],0))," ")</f>
        <v xml:space="preserve"> </v>
      </c>
      <c r="D55" s="39" t="str">
        <f>C56</f>
        <v xml:space="preserve"> </v>
      </c>
      <c r="E55" s="39">
        <f>IF(D55=" ",0,INDEX(D.1[Doanh thu],MATCH(D55,D.1[Tên sản phẩm],0)))</f>
        <v>0</v>
      </c>
      <c r="G55" s="82">
        <v>5</v>
      </c>
      <c r="H55" s="39" t="str">
        <f>IF(COUNT(D.1[Xếp hạng lợi nhuận gộp])&gt;=G55,INDEX(D.1[Tên sản phẩm],MATCH(SMALL(D.1[Xếp hạng lợi nhuận gộp],G55),D.1[Xếp hạng lợi nhuận gộp],0))," ")</f>
        <v xml:space="preserve"> </v>
      </c>
      <c r="I55" s="39" t="str">
        <f>H56</f>
        <v xml:space="preserve"> </v>
      </c>
      <c r="J55" s="39">
        <f>IF(I55=" ",0,INDEX(D.1[Lợi nhuận gộp],MATCH(I55,D.1[Tên sản phẩm],0)))</f>
        <v>0</v>
      </c>
    </row>
    <row r="56" spans="2:10" ht="27.75" customHeight="1" x14ac:dyDescent="0.2">
      <c r="B56" s="82">
        <v>6</v>
      </c>
      <c r="C56" s="39" t="str">
        <f>IF(COUNT(D.1[Xếp hạng doanh thu])&gt;=B56,INDEX(D.1[Tên sản phẩm],MATCH(SMALL(D.1[Xếp hạng doanh thu],B56),D.1[Xếp hạng doanh thu],0))," ")</f>
        <v xml:space="preserve"> </v>
      </c>
      <c r="D56" s="39" t="str">
        <f>C55</f>
        <v xml:space="preserve"> </v>
      </c>
      <c r="E56" s="39">
        <f>IF(D56=" ",0,INDEX(D.1[Doanh thu],MATCH(D56,D.1[Tên sản phẩm],0)))</f>
        <v>0</v>
      </c>
      <c r="G56" s="82">
        <v>6</v>
      </c>
      <c r="H56" s="39" t="str">
        <f>IF(COUNT(D.1[Xếp hạng lợi nhuận gộp])&gt;=G56,INDEX(D.1[Tên sản phẩm],MATCH(SMALL(D.1[Xếp hạng lợi nhuận gộp],G56),D.1[Xếp hạng lợi nhuận gộp],0))," ")</f>
        <v xml:space="preserve"> </v>
      </c>
      <c r="I56" s="39" t="str">
        <f>H55</f>
        <v xml:space="preserve"> </v>
      </c>
      <c r="J56" s="39">
        <f>IF(I56=" ",0,INDEX(D.1[Lợi nhuận gộp],MATCH(I56,D.1[Tên sản phẩm],0)))</f>
        <v>0</v>
      </c>
    </row>
    <row r="57" spans="2:10" ht="27.75" customHeight="1" x14ac:dyDescent="0.2">
      <c r="B57" s="82">
        <v>7</v>
      </c>
      <c r="C57" s="39" t="str">
        <f>IF(COUNT(D.1[Xếp hạng doanh thu])&gt;=B57,INDEX(D.1[Tên sản phẩm],MATCH(SMALL(D.1[Xếp hạng doanh thu],B57),D.1[Xếp hạng doanh thu],0))," ")</f>
        <v xml:space="preserve"> </v>
      </c>
      <c r="D57" s="39" t="str">
        <f>C54</f>
        <v xml:space="preserve"> </v>
      </c>
      <c r="E57" s="39">
        <f>IF(D57=" ",0,INDEX(D.1[Doanh thu],MATCH(D57,D.1[Tên sản phẩm],0)))</f>
        <v>0</v>
      </c>
      <c r="G57" s="82">
        <v>7</v>
      </c>
      <c r="H57" s="39" t="str">
        <f>IF(COUNT(D.1[Xếp hạng lợi nhuận gộp])&gt;=G57,INDEX(D.1[Tên sản phẩm],MATCH(SMALL(D.1[Xếp hạng lợi nhuận gộp],G57),D.1[Xếp hạng lợi nhuận gộp],0))," ")</f>
        <v xml:space="preserve"> </v>
      </c>
      <c r="I57" s="39" t="str">
        <f>H54</f>
        <v xml:space="preserve"> </v>
      </c>
      <c r="J57" s="39">
        <f>IF(I57=" ",0,INDEX(D.1[Lợi nhuận gộp],MATCH(I57,D.1[Tên sản phẩm],0)))</f>
        <v>0</v>
      </c>
    </row>
    <row r="58" spans="2:10" ht="27.75" customHeight="1" x14ac:dyDescent="0.2">
      <c r="B58" s="82">
        <v>8</v>
      </c>
      <c r="C58" s="39" t="str">
        <f>IF(COUNT(D.1[Xếp hạng doanh thu])&gt;=B58,INDEX(D.1[Tên sản phẩm],MATCH(SMALL(D.1[Xếp hạng doanh thu],B58),D.1[Xếp hạng doanh thu],0))," ")</f>
        <v xml:space="preserve"> </v>
      </c>
      <c r="D58" s="39" t="str">
        <f>C53</f>
        <v xml:space="preserve"> </v>
      </c>
      <c r="E58" s="39">
        <f>IF(D58=" ",0,INDEX(D.1[Doanh thu],MATCH(D58,D.1[Tên sản phẩm],0)))</f>
        <v>0</v>
      </c>
      <c r="G58" s="82">
        <v>8</v>
      </c>
      <c r="H58" s="39" t="str">
        <f>IF(COUNT(D.1[Xếp hạng lợi nhuận gộp])&gt;=G58,INDEX(D.1[Tên sản phẩm],MATCH(SMALL(D.1[Xếp hạng lợi nhuận gộp],G58),D.1[Xếp hạng lợi nhuận gộp],0))," ")</f>
        <v xml:space="preserve"> </v>
      </c>
      <c r="I58" s="39" t="str">
        <f>H53</f>
        <v xml:space="preserve"> </v>
      </c>
      <c r="J58" s="39">
        <f>IF(I58=" ",0,INDEX(D.1[Lợi nhuận gộp],MATCH(I58,D.1[Tên sản phẩm],0)))</f>
        <v>0</v>
      </c>
    </row>
    <row r="59" spans="2:10" ht="27.75" customHeight="1" x14ac:dyDescent="0.2">
      <c r="B59" s="82">
        <v>9</v>
      </c>
      <c r="C59" s="39" t="str">
        <f>IF(COUNT(D.1[Xếp hạng doanh thu])&gt;=B59,INDEX(D.1[Tên sản phẩm],MATCH(SMALL(D.1[Xếp hạng doanh thu],B59),D.1[Xếp hạng doanh thu],0))," ")</f>
        <v xml:space="preserve"> </v>
      </c>
      <c r="D59" s="39" t="str">
        <f>C52</f>
        <v xml:space="preserve"> </v>
      </c>
      <c r="E59" s="39">
        <f>IF(D59=" ",0,INDEX(D.1[Doanh thu],MATCH(D59,D.1[Tên sản phẩm],0)))</f>
        <v>0</v>
      </c>
      <c r="G59" s="82">
        <v>9</v>
      </c>
      <c r="H59" s="39" t="str">
        <f>IF(COUNT(D.1[Xếp hạng lợi nhuận gộp])&gt;=G59,INDEX(D.1[Tên sản phẩm],MATCH(SMALL(D.1[Xếp hạng lợi nhuận gộp],G59),D.1[Xếp hạng lợi nhuận gộp],0))," ")</f>
        <v xml:space="preserve"> </v>
      </c>
      <c r="I59" s="39" t="str">
        <f>H52</f>
        <v xml:space="preserve"> </v>
      </c>
      <c r="J59" s="39">
        <f>IF(I59=" ",0,INDEX(D.1[Lợi nhuận gộp],MATCH(I59,D.1[Tên sản phẩm],0)))</f>
        <v>0</v>
      </c>
    </row>
    <row r="60" spans="2:10" ht="27.75" customHeight="1" x14ac:dyDescent="0.2">
      <c r="B60" s="82">
        <v>10</v>
      </c>
      <c r="C60" s="39" t="str">
        <f>IF(COUNT(D.1[Xếp hạng doanh thu])&gt;=B60,INDEX(D.1[Tên sản phẩm],MATCH(SMALL(D.1[Xếp hạng doanh thu],B60),D.1[Xếp hạng doanh thu],0))," ")</f>
        <v xml:space="preserve"> </v>
      </c>
      <c r="D60" s="39" t="str">
        <f>C51</f>
        <v xml:space="preserve"> </v>
      </c>
      <c r="E60" s="39">
        <f>IF(D60=" ",0,INDEX(D.1[Doanh thu],MATCH(D60,D.1[Tên sản phẩm],0)))</f>
        <v>0</v>
      </c>
      <c r="G60" s="82">
        <v>10</v>
      </c>
      <c r="H60" s="39" t="str">
        <f>IF(COUNT(D.1[Xếp hạng lợi nhuận gộp])&gt;=G60,INDEX(D.1[Tên sản phẩm],MATCH(SMALL(D.1[Xếp hạng lợi nhuận gộp],G60),D.1[Xếp hạng lợi nhuận gộp],0))," ")</f>
        <v xml:space="preserve"> </v>
      </c>
      <c r="I60" s="39" t="str">
        <f>H51</f>
        <v xml:space="preserve"> </v>
      </c>
      <c r="J60" s="39">
        <f>IF(I60=" ",0,INDEX(D.1[Lợi nhuận gộp],MATCH(I60,D.1[Tên sản phẩm],0)))</f>
        <v>0</v>
      </c>
    </row>
    <row r="62" spans="2:10" ht="27.75" customHeight="1" x14ac:dyDescent="0.2">
      <c r="B62" s="82"/>
      <c r="C62" s="39"/>
      <c r="D62" s="39" t="s">
        <v>190</v>
      </c>
      <c r="E62" s="39"/>
      <c r="G62" s="82"/>
      <c r="H62" s="39"/>
      <c r="I62" s="39" t="s">
        <v>191</v>
      </c>
      <c r="J62" s="39"/>
    </row>
    <row r="63" spans="2:10" ht="27.75" customHeight="1" x14ac:dyDescent="0.2">
      <c r="B63" s="82">
        <v>1</v>
      </c>
      <c r="C63" s="39" t="str">
        <f>IF(COUNT(D.2[Xếp hạng doanh thu])&gt;=B63,INDEX(D.2[Tên khách hàng],MATCH(SMALL(D.2[Xếp hạng doanh thu],B63),D.2[Xếp hạng doanh thu],0))," ")</f>
        <v xml:space="preserve"> </v>
      </c>
      <c r="D63" s="39" t="str">
        <f>C72</f>
        <v xml:space="preserve"> </v>
      </c>
      <c r="E63" s="39">
        <f>IF(D63=" ",0,INDEX(D.2[Doanh thu],MATCH(D63,D.2[Tên khách hàng],0)))</f>
        <v>0</v>
      </c>
      <c r="G63" s="82">
        <v>1</v>
      </c>
      <c r="H63" s="39" t="str">
        <f>IF(COUNT(D.2[Xếp hạng lợi nhuận gộp])&gt;=G63,INDEX(D.2[Tên khách hàng],MATCH(SMALL(D.2[Xếp hạng lợi nhuận gộp],G63),D.2[Xếp hạng lợi nhuận gộp],0))," ")</f>
        <v xml:space="preserve"> </v>
      </c>
      <c r="I63" s="39" t="str">
        <f>H72</f>
        <v xml:space="preserve"> </v>
      </c>
      <c r="J63" s="39">
        <f>IF(I63=" ",0,INDEX(D.2[Lợi nhuận gộp],MATCH(I63,D.2[Tên khách hàng],0)))</f>
        <v>0</v>
      </c>
    </row>
    <row r="64" spans="2:10" ht="27.75" customHeight="1" x14ac:dyDescent="0.2">
      <c r="B64" s="82">
        <v>2</v>
      </c>
      <c r="C64" s="39" t="str">
        <f>IF(COUNT(D.2[Xếp hạng doanh thu])&gt;=B64,INDEX(D.2[Tên khách hàng],MATCH(SMALL(D.2[Xếp hạng doanh thu],B64),D.2[Xếp hạng doanh thu],0))," ")</f>
        <v xml:space="preserve"> </v>
      </c>
      <c r="D64" s="39" t="str">
        <f>C71</f>
        <v xml:space="preserve"> </v>
      </c>
      <c r="E64" s="39">
        <f>IF(D64=" ",0,INDEX(D.2[Doanh thu],MATCH(D64,D.2[Tên khách hàng],0)))</f>
        <v>0</v>
      </c>
      <c r="G64" s="82">
        <v>2</v>
      </c>
      <c r="H64" s="39" t="str">
        <f>IF(COUNT(D.2[Xếp hạng lợi nhuận gộp])&gt;=G64,INDEX(D.2[Tên khách hàng],MATCH(SMALL(D.2[Xếp hạng lợi nhuận gộp],G64),D.2[Xếp hạng lợi nhuận gộp],0))," ")</f>
        <v xml:space="preserve"> </v>
      </c>
      <c r="I64" s="39" t="str">
        <f>H71</f>
        <v xml:space="preserve"> </v>
      </c>
      <c r="J64" s="39">
        <f>IF(I64=" ",0,INDEX(D.2[Lợi nhuận gộp],MATCH(I64,D.2[Tên khách hàng],0)))</f>
        <v>0</v>
      </c>
    </row>
    <row r="65" spans="2:10" ht="27.75" customHeight="1" x14ac:dyDescent="0.2">
      <c r="B65" s="82">
        <v>3</v>
      </c>
      <c r="C65" s="39" t="str">
        <f>IF(COUNT(D.2[Xếp hạng doanh thu])&gt;=B65,INDEX(D.2[Tên khách hàng],MATCH(SMALL(D.2[Xếp hạng doanh thu],B65),D.2[Xếp hạng doanh thu],0))," ")</f>
        <v xml:space="preserve"> </v>
      </c>
      <c r="D65" s="39" t="str">
        <f>C70</f>
        <v xml:space="preserve"> </v>
      </c>
      <c r="E65" s="39">
        <f>IF(D65=" ",0,INDEX(D.2[Doanh thu],MATCH(D65,D.2[Tên khách hàng],0)))</f>
        <v>0</v>
      </c>
      <c r="G65" s="82">
        <v>3</v>
      </c>
      <c r="H65" s="39" t="str">
        <f>IF(COUNT(D.2[Xếp hạng lợi nhuận gộp])&gt;=G65,INDEX(D.2[Tên khách hàng],MATCH(SMALL(D.2[Xếp hạng lợi nhuận gộp],G65),D.2[Xếp hạng lợi nhuận gộp],0))," ")</f>
        <v xml:space="preserve"> </v>
      </c>
      <c r="I65" s="39" t="str">
        <f>H70</f>
        <v xml:space="preserve"> </v>
      </c>
      <c r="J65" s="39">
        <f>IF(I65=" ",0,INDEX(D.2[Lợi nhuận gộp],MATCH(I65,D.2[Tên khách hàng],0)))</f>
        <v>0</v>
      </c>
    </row>
    <row r="66" spans="2:10" ht="27.75" customHeight="1" x14ac:dyDescent="0.2">
      <c r="B66" s="82">
        <v>4</v>
      </c>
      <c r="C66" s="39" t="str">
        <f>IF(COUNT(D.2[Xếp hạng doanh thu])&gt;=B66,INDEX(D.2[Tên khách hàng],MATCH(SMALL(D.2[Xếp hạng doanh thu],B66),D.2[Xếp hạng doanh thu],0))," ")</f>
        <v xml:space="preserve"> </v>
      </c>
      <c r="D66" s="39" t="str">
        <f>C69</f>
        <v xml:space="preserve"> </v>
      </c>
      <c r="E66" s="39">
        <f>IF(D66=" ",0,INDEX(D.2[Doanh thu],MATCH(D66,D.2[Tên khách hàng],0)))</f>
        <v>0</v>
      </c>
      <c r="G66" s="82">
        <v>4</v>
      </c>
      <c r="H66" s="39" t="str">
        <f>IF(COUNT(D.2[Xếp hạng lợi nhuận gộp])&gt;=G66,INDEX(D.2[Tên khách hàng],MATCH(SMALL(D.2[Xếp hạng lợi nhuận gộp],G66),D.2[Xếp hạng lợi nhuận gộp],0))," ")</f>
        <v xml:space="preserve"> </v>
      </c>
      <c r="I66" s="39" t="str">
        <f>H69</f>
        <v xml:space="preserve"> </v>
      </c>
      <c r="J66" s="39">
        <f>IF(I66=" ",0,INDEX(D.2[Lợi nhuận gộp],MATCH(I66,D.2[Tên khách hàng],0)))</f>
        <v>0</v>
      </c>
    </row>
    <row r="67" spans="2:10" ht="27.75" customHeight="1" x14ac:dyDescent="0.2">
      <c r="B67" s="82">
        <v>5</v>
      </c>
      <c r="C67" s="39" t="str">
        <f>IF(COUNT(D.2[Xếp hạng doanh thu])&gt;=B67,INDEX(D.2[Tên khách hàng],MATCH(SMALL(D.2[Xếp hạng doanh thu],B67),D.2[Xếp hạng doanh thu],0))," ")</f>
        <v xml:space="preserve"> </v>
      </c>
      <c r="D67" s="39" t="str">
        <f>C68</f>
        <v xml:space="preserve"> </v>
      </c>
      <c r="E67" s="39">
        <f>IF(D67=" ",0,INDEX(D.2[Doanh thu],MATCH(D67,D.2[Tên khách hàng],0)))</f>
        <v>0</v>
      </c>
      <c r="G67" s="82">
        <v>5</v>
      </c>
      <c r="H67" s="39" t="str">
        <f>IF(COUNT(D.2[Xếp hạng lợi nhuận gộp])&gt;=G67,INDEX(D.2[Tên khách hàng],MATCH(SMALL(D.2[Xếp hạng lợi nhuận gộp],G67),D.2[Xếp hạng lợi nhuận gộp],0))," ")</f>
        <v xml:space="preserve"> </v>
      </c>
      <c r="I67" s="39" t="str">
        <f>H68</f>
        <v xml:space="preserve"> </v>
      </c>
      <c r="J67" s="39">
        <f>IF(I67=" ",0,INDEX(D.2[Lợi nhuận gộp],MATCH(I67,D.2[Tên khách hàng],0)))</f>
        <v>0</v>
      </c>
    </row>
    <row r="68" spans="2:10" ht="27.75" customHeight="1" x14ac:dyDescent="0.2">
      <c r="B68" s="82">
        <v>6</v>
      </c>
      <c r="C68" s="39" t="str">
        <f>IF(COUNT(D.2[Xếp hạng doanh thu])&gt;=B68,INDEX(D.2[Tên khách hàng],MATCH(SMALL(D.2[Xếp hạng doanh thu],B68),D.2[Xếp hạng doanh thu],0))," ")</f>
        <v xml:space="preserve"> </v>
      </c>
      <c r="D68" s="39" t="str">
        <f>C67</f>
        <v xml:space="preserve"> </v>
      </c>
      <c r="E68" s="39">
        <f>IF(D68=" ",0,INDEX(D.2[Doanh thu],MATCH(D68,D.2[Tên khách hàng],0)))</f>
        <v>0</v>
      </c>
      <c r="G68" s="82">
        <v>6</v>
      </c>
      <c r="H68" s="39" t="str">
        <f>IF(COUNT(D.2[Xếp hạng lợi nhuận gộp])&gt;=G68,INDEX(D.2[Tên khách hàng],MATCH(SMALL(D.2[Xếp hạng lợi nhuận gộp],G68),D.2[Xếp hạng lợi nhuận gộp],0))," ")</f>
        <v xml:space="preserve"> </v>
      </c>
      <c r="I68" s="39" t="str">
        <f>H67</f>
        <v xml:space="preserve"> </v>
      </c>
      <c r="J68" s="39">
        <f>IF(I68=" ",0,INDEX(D.2[Lợi nhuận gộp],MATCH(I68,D.2[Tên khách hàng],0)))</f>
        <v>0</v>
      </c>
    </row>
    <row r="69" spans="2:10" ht="27.75" customHeight="1" x14ac:dyDescent="0.2">
      <c r="B69" s="82">
        <v>7</v>
      </c>
      <c r="C69" s="39" t="str">
        <f>IF(COUNT(D.2[Xếp hạng doanh thu])&gt;=B69,INDEX(D.2[Tên khách hàng],MATCH(SMALL(D.2[Xếp hạng doanh thu],B69),D.2[Xếp hạng doanh thu],0))," ")</f>
        <v xml:space="preserve"> </v>
      </c>
      <c r="D69" s="39" t="str">
        <f>C66</f>
        <v xml:space="preserve"> </v>
      </c>
      <c r="E69" s="39">
        <f>IF(D69=" ",0,INDEX(D.2[Doanh thu],MATCH(D69,D.2[Tên khách hàng],0)))</f>
        <v>0</v>
      </c>
      <c r="G69" s="82">
        <v>7</v>
      </c>
      <c r="H69" s="39" t="str">
        <f>IF(COUNT(D.2[Xếp hạng lợi nhuận gộp])&gt;=G69,INDEX(D.2[Tên khách hàng],MATCH(SMALL(D.2[Xếp hạng lợi nhuận gộp],G69),D.2[Xếp hạng lợi nhuận gộp],0))," ")</f>
        <v xml:space="preserve"> </v>
      </c>
      <c r="I69" s="39" t="str">
        <f>H66</f>
        <v xml:space="preserve"> </v>
      </c>
      <c r="J69" s="39">
        <f>IF(I69=" ",0,INDEX(D.2[Lợi nhuận gộp],MATCH(I69,D.2[Tên khách hàng],0)))</f>
        <v>0</v>
      </c>
    </row>
    <row r="70" spans="2:10" ht="27.75" customHeight="1" x14ac:dyDescent="0.2">
      <c r="B70" s="82">
        <v>8</v>
      </c>
      <c r="C70" s="39" t="str">
        <f>IF(COUNT(D.2[Xếp hạng doanh thu])&gt;=B70,INDEX(D.2[Tên khách hàng],MATCH(SMALL(D.2[Xếp hạng doanh thu],B70),D.2[Xếp hạng doanh thu],0))," ")</f>
        <v xml:space="preserve"> </v>
      </c>
      <c r="D70" s="39" t="str">
        <f>C65</f>
        <v xml:space="preserve"> </v>
      </c>
      <c r="E70" s="39">
        <f>IF(D70=" ",0,INDEX(D.2[Doanh thu],MATCH(D70,D.2[Tên khách hàng],0)))</f>
        <v>0</v>
      </c>
      <c r="G70" s="82">
        <v>8</v>
      </c>
      <c r="H70" s="39" t="str">
        <f>IF(COUNT(D.2[Xếp hạng lợi nhuận gộp])&gt;=G70,INDEX(D.2[Tên khách hàng],MATCH(SMALL(D.2[Xếp hạng lợi nhuận gộp],G70),D.2[Xếp hạng lợi nhuận gộp],0))," ")</f>
        <v xml:space="preserve"> </v>
      </c>
      <c r="I70" s="39" t="str">
        <f>H65</f>
        <v xml:space="preserve"> </v>
      </c>
      <c r="J70" s="39">
        <f>IF(I70=" ",0,INDEX(D.2[Lợi nhuận gộp],MATCH(I70,D.2[Tên khách hàng],0)))</f>
        <v>0</v>
      </c>
    </row>
    <row r="71" spans="2:10" ht="27.75" customHeight="1" x14ac:dyDescent="0.2">
      <c r="B71" s="82">
        <v>9</v>
      </c>
      <c r="C71" s="39" t="str">
        <f>IF(COUNT(D.2[Xếp hạng doanh thu])&gt;=B71,INDEX(D.2[Tên khách hàng],MATCH(SMALL(D.2[Xếp hạng doanh thu],B71),D.2[Xếp hạng doanh thu],0))," ")</f>
        <v xml:space="preserve"> </v>
      </c>
      <c r="D71" s="39" t="str">
        <f>C64</f>
        <v xml:space="preserve"> </v>
      </c>
      <c r="E71" s="39">
        <f>IF(D71=" ",0,INDEX(D.2[Doanh thu],MATCH(D71,D.2[Tên khách hàng],0)))</f>
        <v>0</v>
      </c>
      <c r="G71" s="82">
        <v>9</v>
      </c>
      <c r="H71" s="39" t="str">
        <f>IF(COUNT(D.2[Xếp hạng lợi nhuận gộp])&gt;=G71,INDEX(D.2[Tên khách hàng],MATCH(SMALL(D.2[Xếp hạng lợi nhuận gộp],G71),D.2[Xếp hạng lợi nhuận gộp],0))," ")</f>
        <v xml:space="preserve"> </v>
      </c>
      <c r="I71" s="39" t="str">
        <f>H64</f>
        <v xml:space="preserve"> </v>
      </c>
      <c r="J71" s="39">
        <f>IF(I71=" ",0,INDEX(D.2[Lợi nhuận gộp],MATCH(I71,D.2[Tên khách hàng],0)))</f>
        <v>0</v>
      </c>
    </row>
    <row r="72" spans="2:10" ht="27.75" customHeight="1" x14ac:dyDescent="0.2">
      <c r="B72" s="82">
        <v>10</v>
      </c>
      <c r="C72" s="39" t="str">
        <f>IF(COUNT(D.2[Xếp hạng doanh thu])&gt;=B72,INDEX(D.2[Tên khách hàng],MATCH(SMALL(D.2[Xếp hạng doanh thu],B72),D.2[Xếp hạng doanh thu],0))," ")</f>
        <v xml:space="preserve"> </v>
      </c>
      <c r="D72" s="39" t="str">
        <f>C63</f>
        <v xml:space="preserve"> </v>
      </c>
      <c r="E72" s="39">
        <f>IF(D72=" ",0,INDEX(D.2[Doanh thu],MATCH(D72,D.2[Tên khách hàng],0)))</f>
        <v>0</v>
      </c>
      <c r="G72" s="82">
        <v>10</v>
      </c>
      <c r="H72" s="39" t="str">
        <f>IF(COUNT(D.2[Xếp hạng lợi nhuận gộp])&gt;=G72,INDEX(D.2[Tên khách hàng],MATCH(SMALL(D.2[Xếp hạng lợi nhuận gộp],G72),D.2[Xếp hạng lợi nhuận gộp],0))," ")</f>
        <v xml:space="preserve"> </v>
      </c>
      <c r="I72" s="39" t="str">
        <f>H63</f>
        <v xml:space="preserve"> </v>
      </c>
      <c r="J72" s="39">
        <f>IF(I72=" ",0,INDEX(D.2[Lợi nhuận gộp],MATCH(I72,D.2[Tên khách hàng],0)))</f>
        <v>0</v>
      </c>
    </row>
    <row r="74" spans="2:10" ht="27.75" customHeight="1" x14ac:dyDescent="0.2">
      <c r="B74" s="82"/>
      <c r="C74" s="39"/>
      <c r="D74" s="83" t="s">
        <v>192</v>
      </c>
      <c r="E74" s="39"/>
      <c r="G74" s="82"/>
      <c r="H74" s="39"/>
      <c r="I74" s="83" t="s">
        <v>193</v>
      </c>
      <c r="J74" s="39"/>
    </row>
    <row r="75" spans="2:10" ht="27.75" customHeight="1" x14ac:dyDescent="0.2">
      <c r="B75" s="82">
        <v>1</v>
      </c>
      <c r="C75" s="39" t="str">
        <f>IF(COUNT(D.2[Xếp hạng nợ phải thu])&gt;=B75,INDEX(D.2[Tên khách hàng],MATCH(SMALL(D.2[Xếp hạng nợ phải thu],B75),D.2[Xếp hạng nợ phải thu],0))," ")</f>
        <v xml:space="preserve"> </v>
      </c>
      <c r="D75" s="39" t="str">
        <f>C84</f>
        <v xml:space="preserve"> </v>
      </c>
      <c r="E75" s="39">
        <f>IF(D75=" ",0,INDEX(D.2[Nợ phải thu 
(Trong kỳ)],MATCH(D75,D.2[Tên khách hàng],0)))</f>
        <v>0</v>
      </c>
      <c r="G75" s="82">
        <v>1</v>
      </c>
      <c r="H75" s="39" t="str">
        <f ca="1">IF(COUNT(D.3[Xếp hạng nợ phải trả])&gt;=G75,INDEX(D.3[Tên nhà cung cấp],MATCH(SMALL(D.3[Xếp hạng nợ phải trả],G75),D.3[Xếp hạng nợ phải trả],0))," ")</f>
        <v>nguyệt</v>
      </c>
      <c r="I75" s="39" t="str">
        <f ca="1">H84</f>
        <v xml:space="preserve"> </v>
      </c>
      <c r="J75" s="39">
        <f ca="1">IF(I75=" ",0,INDEX(D.3[Nợ phải trả 
(Số dư trong kỳ)],MATCH(I75,D.3[Tên nhà cung cấp],0)))</f>
        <v>0</v>
      </c>
    </row>
    <row r="76" spans="2:10" ht="27.75" customHeight="1" x14ac:dyDescent="0.2">
      <c r="B76" s="82">
        <v>2</v>
      </c>
      <c r="C76" s="39" t="str">
        <f>IF(COUNT(D.2[Xếp hạng nợ phải thu])&gt;=B76,INDEX(D.2[Tên khách hàng],MATCH(SMALL(D.2[Xếp hạng nợ phải thu],B76),D.2[Xếp hạng nợ phải thu],0))," ")</f>
        <v xml:space="preserve"> </v>
      </c>
      <c r="D76" s="39" t="str">
        <f>C83</f>
        <v xml:space="preserve"> </v>
      </c>
      <c r="E76" s="39">
        <f>IF(D76=" ",0,INDEX(D.2[Nợ phải thu 
(Trong kỳ)],MATCH(D76,D.2[Tên khách hàng],0)))</f>
        <v>0</v>
      </c>
      <c r="G76" s="82">
        <v>2</v>
      </c>
      <c r="H76" s="39" t="str">
        <f ca="1">IF(COUNT(D.3[Xếp hạng nợ phải trả])&gt;=G76,INDEX(D.3[Tên nhà cung cấp],MATCH(SMALL(D.3[Xếp hạng nợ phải trả],G76),D.3[Xếp hạng nợ phải trả],0))," ")</f>
        <v xml:space="preserve"> </v>
      </c>
      <c r="I76" s="39" t="str">
        <f ca="1">H83</f>
        <v xml:space="preserve"> </v>
      </c>
      <c r="J76" s="39">
        <f ca="1">IF(I76=" ",0,INDEX(D.3[Nợ phải trả 
(Số dư trong kỳ)],MATCH(I76,D.3[Tên nhà cung cấp],0)))</f>
        <v>0</v>
      </c>
    </row>
    <row r="77" spans="2:10" ht="27.75" customHeight="1" x14ac:dyDescent="0.2">
      <c r="B77" s="82">
        <v>3</v>
      </c>
      <c r="C77" s="39" t="str">
        <f>IF(COUNT(D.2[Xếp hạng nợ phải thu])&gt;=B77,INDEX(D.2[Tên khách hàng],MATCH(SMALL(D.2[Xếp hạng nợ phải thu],B77),D.2[Xếp hạng nợ phải thu],0))," ")</f>
        <v xml:space="preserve"> </v>
      </c>
      <c r="D77" s="39" t="str">
        <f>C82</f>
        <v xml:space="preserve"> </v>
      </c>
      <c r="E77" s="39">
        <f>IF(D77=" ",0,INDEX(D.2[Nợ phải thu 
(Trong kỳ)],MATCH(D77,D.2[Tên khách hàng],0)))</f>
        <v>0</v>
      </c>
      <c r="G77" s="82">
        <v>3</v>
      </c>
      <c r="H77" s="39" t="str">
        <f ca="1">IF(COUNT(D.3[Xếp hạng nợ phải trả])&gt;=G77,INDEX(D.3[Tên nhà cung cấp],MATCH(SMALL(D.3[Xếp hạng nợ phải trả],G77),D.3[Xếp hạng nợ phải trả],0))," ")</f>
        <v xml:space="preserve"> </v>
      </c>
      <c r="I77" s="39" t="str">
        <f ca="1">H82</f>
        <v xml:space="preserve"> </v>
      </c>
      <c r="J77" s="39">
        <f ca="1">IF(I77=" ",0,INDEX(D.3[Nợ phải trả 
(Số dư trong kỳ)],MATCH(I77,D.3[Tên nhà cung cấp],0)))</f>
        <v>0</v>
      </c>
    </row>
    <row r="78" spans="2:10" ht="27.75" customHeight="1" x14ac:dyDescent="0.2">
      <c r="B78" s="82">
        <v>4</v>
      </c>
      <c r="C78" s="39" t="str">
        <f>IF(COUNT(D.2[Xếp hạng nợ phải thu])&gt;=B78,INDEX(D.2[Tên khách hàng],MATCH(SMALL(D.2[Xếp hạng nợ phải thu],B78),D.2[Xếp hạng nợ phải thu],0))," ")</f>
        <v xml:space="preserve"> </v>
      </c>
      <c r="D78" s="39" t="str">
        <f>C81</f>
        <v xml:space="preserve"> </v>
      </c>
      <c r="E78" s="39">
        <f>IF(D78=" ",0,INDEX(D.2[Nợ phải thu 
(Trong kỳ)],MATCH(D78,D.2[Tên khách hàng],0)))</f>
        <v>0</v>
      </c>
      <c r="G78" s="82">
        <v>4</v>
      </c>
      <c r="H78" s="39" t="str">
        <f ca="1">IF(COUNT(D.3[Xếp hạng nợ phải trả])&gt;=G78,INDEX(D.3[Tên nhà cung cấp],MATCH(SMALL(D.3[Xếp hạng nợ phải trả],G78),D.3[Xếp hạng nợ phải trả],0))," ")</f>
        <v xml:space="preserve"> </v>
      </c>
      <c r="I78" s="39" t="str">
        <f ca="1">H81</f>
        <v xml:space="preserve"> </v>
      </c>
      <c r="J78" s="39">
        <f ca="1">IF(I78=" ",0,INDEX(D.3[Nợ phải trả 
(Số dư trong kỳ)],MATCH(I78,D.3[Tên nhà cung cấp],0)))</f>
        <v>0</v>
      </c>
    </row>
    <row r="79" spans="2:10" ht="27.75" customHeight="1" x14ac:dyDescent="0.2">
      <c r="B79" s="82">
        <v>5</v>
      </c>
      <c r="C79" s="39" t="str">
        <f>IF(COUNT(D.2[Xếp hạng nợ phải thu])&gt;=B79,INDEX(D.2[Tên khách hàng],MATCH(SMALL(D.2[Xếp hạng nợ phải thu],B79),D.2[Xếp hạng nợ phải thu],0))," ")</f>
        <v xml:space="preserve"> </v>
      </c>
      <c r="D79" s="39" t="str">
        <f>C80</f>
        <v xml:space="preserve"> </v>
      </c>
      <c r="E79" s="39">
        <f>IF(D79=" ",0,INDEX(D.2[Nợ phải thu 
(Trong kỳ)],MATCH(D79,D.2[Tên khách hàng],0)))</f>
        <v>0</v>
      </c>
      <c r="G79" s="82">
        <v>5</v>
      </c>
      <c r="H79" s="39" t="str">
        <f ca="1">IF(COUNT(D.3[Xếp hạng nợ phải trả])&gt;=G79,INDEX(D.3[Tên nhà cung cấp],MATCH(SMALL(D.3[Xếp hạng nợ phải trả],G79),D.3[Xếp hạng nợ phải trả],0))," ")</f>
        <v xml:space="preserve"> </v>
      </c>
      <c r="I79" s="39" t="str">
        <f ca="1">H80</f>
        <v xml:space="preserve"> </v>
      </c>
      <c r="J79" s="39">
        <f ca="1">IF(I79=" ",0,INDEX(D.3[Nợ phải trả 
(Số dư trong kỳ)],MATCH(I79,D.3[Tên nhà cung cấp],0)))</f>
        <v>0</v>
      </c>
    </row>
    <row r="80" spans="2:10" ht="27.75" customHeight="1" x14ac:dyDescent="0.2">
      <c r="B80" s="82">
        <v>6</v>
      </c>
      <c r="C80" s="39" t="str">
        <f>IF(COUNT(D.2[Xếp hạng nợ phải thu])&gt;=B80,INDEX(D.2[Tên khách hàng],MATCH(SMALL(D.2[Xếp hạng nợ phải thu],B80),D.2[Xếp hạng nợ phải thu],0))," ")</f>
        <v xml:space="preserve"> </v>
      </c>
      <c r="D80" s="39" t="str">
        <f>C79</f>
        <v xml:space="preserve"> </v>
      </c>
      <c r="E80" s="39">
        <f>IF(D80=" ",0,INDEX(D.2[Nợ phải thu 
(Trong kỳ)],MATCH(D80,D.2[Tên khách hàng],0)))</f>
        <v>0</v>
      </c>
      <c r="G80" s="82">
        <v>6</v>
      </c>
      <c r="H80" s="39" t="str">
        <f ca="1">IF(COUNT(D.3[Xếp hạng nợ phải trả])&gt;=G80,INDEX(D.3[Tên nhà cung cấp],MATCH(SMALL(D.3[Xếp hạng nợ phải trả],G80),D.3[Xếp hạng nợ phải trả],0))," ")</f>
        <v xml:space="preserve"> </v>
      </c>
      <c r="I80" s="39" t="str">
        <f ca="1">H79</f>
        <v xml:space="preserve"> </v>
      </c>
      <c r="J80" s="39">
        <f ca="1">IF(I80=" ",0,INDEX(D.3[Nợ phải trả 
(Số dư trong kỳ)],MATCH(I80,D.3[Tên nhà cung cấp],0)))</f>
        <v>0</v>
      </c>
    </row>
    <row r="81" spans="2:10" ht="27.75" customHeight="1" x14ac:dyDescent="0.2">
      <c r="B81" s="82">
        <v>7</v>
      </c>
      <c r="C81" s="39" t="str">
        <f>IF(COUNT(D.2[Xếp hạng nợ phải thu])&gt;=B81,INDEX(D.2[Tên khách hàng],MATCH(SMALL(D.2[Xếp hạng nợ phải thu],B81),D.2[Xếp hạng nợ phải thu],0))," ")</f>
        <v xml:space="preserve"> </v>
      </c>
      <c r="D81" s="39" t="str">
        <f>C78</f>
        <v xml:space="preserve"> </v>
      </c>
      <c r="E81" s="39">
        <f>IF(D81=" ",0,INDEX(D.2[Nợ phải thu 
(Trong kỳ)],MATCH(D81,D.2[Tên khách hàng],0)))</f>
        <v>0</v>
      </c>
      <c r="G81" s="82">
        <v>7</v>
      </c>
      <c r="H81" s="39" t="str">
        <f ca="1">IF(COUNT(D.3[Xếp hạng nợ phải trả])&gt;=G81,INDEX(D.3[Tên nhà cung cấp],MATCH(SMALL(D.3[Xếp hạng nợ phải trả],G81),D.3[Xếp hạng nợ phải trả],0))," ")</f>
        <v xml:space="preserve"> </v>
      </c>
      <c r="I81" s="39" t="str">
        <f ca="1">H78</f>
        <v xml:space="preserve"> </v>
      </c>
      <c r="J81" s="39">
        <f ca="1">IF(I81=" ",0,INDEX(D.3[Nợ phải trả 
(Số dư trong kỳ)],MATCH(I81,D.3[Tên nhà cung cấp],0)))</f>
        <v>0</v>
      </c>
    </row>
    <row r="82" spans="2:10" ht="27.75" customHeight="1" x14ac:dyDescent="0.2">
      <c r="B82" s="82">
        <v>8</v>
      </c>
      <c r="C82" s="39" t="str">
        <f>IF(COUNT(D.2[Xếp hạng nợ phải thu])&gt;=B82,INDEX(D.2[Tên khách hàng],MATCH(SMALL(D.2[Xếp hạng nợ phải thu],B82),D.2[Xếp hạng nợ phải thu],0))," ")</f>
        <v xml:space="preserve"> </v>
      </c>
      <c r="D82" s="39" t="str">
        <f>C77</f>
        <v xml:space="preserve"> </v>
      </c>
      <c r="E82" s="39">
        <f>IF(D82=" ",0,INDEX(D.2[Nợ phải thu 
(Trong kỳ)],MATCH(D82,D.2[Tên khách hàng],0)))</f>
        <v>0</v>
      </c>
      <c r="G82" s="82">
        <v>8</v>
      </c>
      <c r="H82" s="39" t="str">
        <f ca="1">IF(COUNT(D.3[Xếp hạng nợ phải trả])&gt;=G82,INDEX(D.3[Tên nhà cung cấp],MATCH(SMALL(D.3[Xếp hạng nợ phải trả],G82),D.3[Xếp hạng nợ phải trả],0))," ")</f>
        <v xml:space="preserve"> </v>
      </c>
      <c r="I82" s="39" t="str">
        <f ca="1">H77</f>
        <v xml:space="preserve"> </v>
      </c>
      <c r="J82" s="39">
        <f ca="1">IF(I82=" ",0,INDEX(D.3[Nợ phải trả 
(Số dư trong kỳ)],MATCH(I82,D.3[Tên nhà cung cấp],0)))</f>
        <v>0</v>
      </c>
    </row>
    <row r="83" spans="2:10" ht="27.75" customHeight="1" x14ac:dyDescent="0.2">
      <c r="B83" s="82">
        <v>9</v>
      </c>
      <c r="C83" s="39" t="str">
        <f>IF(COUNT(D.2[Xếp hạng nợ phải thu])&gt;=B83,INDEX(D.2[Tên khách hàng],MATCH(SMALL(D.2[Xếp hạng nợ phải thu],B83),D.2[Xếp hạng nợ phải thu],0))," ")</f>
        <v xml:space="preserve"> </v>
      </c>
      <c r="D83" s="39" t="str">
        <f>C76</f>
        <v xml:space="preserve"> </v>
      </c>
      <c r="E83" s="39">
        <f>IF(D83=" ",0,INDEX(D.2[Nợ phải thu 
(Trong kỳ)],MATCH(D83,D.2[Tên khách hàng],0)))</f>
        <v>0</v>
      </c>
      <c r="G83" s="82">
        <v>9</v>
      </c>
      <c r="H83" s="39" t="str">
        <f ca="1">IF(COUNT(D.3[Xếp hạng nợ phải trả])&gt;=G83,INDEX(D.3[Tên nhà cung cấp],MATCH(SMALL(D.3[Xếp hạng nợ phải trả],G83),D.3[Xếp hạng nợ phải trả],0))," ")</f>
        <v xml:space="preserve"> </v>
      </c>
      <c r="I83" s="39" t="str">
        <f ca="1">H76</f>
        <v xml:space="preserve"> </v>
      </c>
      <c r="J83" s="39">
        <f ca="1">IF(I83=" ",0,INDEX(D.3[Nợ phải trả 
(Số dư trong kỳ)],MATCH(I83,D.3[Tên nhà cung cấp],0)))</f>
        <v>0</v>
      </c>
    </row>
    <row r="84" spans="2:10" ht="27.75" customHeight="1" x14ac:dyDescent="0.2">
      <c r="B84" s="82">
        <v>10</v>
      </c>
      <c r="C84" s="39" t="str">
        <f>IF(COUNT(D.2[Xếp hạng nợ phải thu])&gt;=B84,INDEX(D.2[Tên khách hàng],MATCH(SMALL(D.2[Xếp hạng nợ phải thu],B84),D.2[Xếp hạng nợ phải thu],0))," ")</f>
        <v xml:space="preserve"> </v>
      </c>
      <c r="D84" s="39" t="str">
        <f>C75</f>
        <v xml:space="preserve"> </v>
      </c>
      <c r="E84" s="39">
        <f>IF(D84=" ",0,INDEX(D.2[Nợ phải thu 
(Trong kỳ)],MATCH(D84,D.2[Tên khách hàng],0)))</f>
        <v>0</v>
      </c>
      <c r="G84" s="82">
        <v>10</v>
      </c>
      <c r="H84" s="39" t="str">
        <f ca="1">IF(COUNT(D.3[Xếp hạng nợ phải trả])&gt;=G84,INDEX(D.3[Tên nhà cung cấp],MATCH(SMALL(D.3[Xếp hạng nợ phải trả],G84),D.3[Xếp hạng nợ phải trả],0))," ")</f>
        <v xml:space="preserve"> </v>
      </c>
      <c r="I84" s="39" t="str">
        <f ca="1">H75</f>
        <v>nguyệt</v>
      </c>
      <c r="J84" s="39">
        <f ca="1">IF(I84=" ",0,INDEX(D.3[Nợ phải trả 
(Số dư trong kỳ)],MATCH(I84,D.3[Tên nhà cung cấp],0)))</f>
        <v>20</v>
      </c>
    </row>
    <row r="86" spans="2:10" ht="27.75" customHeight="1" x14ac:dyDescent="0.2">
      <c r="B86" s="82"/>
      <c r="C86" s="39"/>
      <c r="D86" s="39" t="s">
        <v>194</v>
      </c>
      <c r="E86" s="39"/>
    </row>
    <row r="87" spans="2:10" ht="27.75" customHeight="1" x14ac:dyDescent="0.2">
      <c r="B87" s="82">
        <v>1</v>
      </c>
      <c r="C87" s="39" t="str">
        <f>IF(COUNT(D.1[Xếp hạng giá trị tồn kho])&gt;=B87,INDEX(D.1[Tên sản phẩm],MATCH(SMALL(D.1[Xếp hạng giá trị tồn kho],B87),D.1[Xếp hạng giá trị tồn kho],0))," ")</f>
        <v>bảng</v>
      </c>
      <c r="D87" s="39" t="str">
        <f>C96</f>
        <v xml:space="preserve"> </v>
      </c>
      <c r="E87" s="39">
        <f>IF(D87=" ",0,INDEX(D.1[Giá trị hàng tồn cuối kỳ],MATCH(D87,D.1[Tên sản phẩm],0)))</f>
        <v>0</v>
      </c>
      <c r="G87" s="39" t="s">
        <v>199</v>
      </c>
      <c r="H87" s="39">
        <f ca="1">D8</f>
        <v>20</v>
      </c>
    </row>
    <row r="88" spans="2:10" ht="27.75" customHeight="1" x14ac:dyDescent="0.2">
      <c r="B88" s="82">
        <v>2</v>
      </c>
      <c r="C88" s="39" t="str">
        <f>IF(COUNT(D.1[Xếp hạng giá trị tồn kho])&gt;=B88,INDEX(D.1[Tên sản phẩm],MATCH(SMALL(D.1[Xếp hạng giá trị tồn kho],B88),D.1[Xếp hạng giá trị tồn kho],0))," ")</f>
        <v xml:space="preserve"> </v>
      </c>
      <c r="D88" s="39" t="str">
        <f>C95</f>
        <v xml:space="preserve"> </v>
      </c>
      <c r="E88" s="39">
        <f>IF(D88=" ",0,INDEX(D.1[Giá trị hàng tồn cuối kỳ],MATCH(D88,D.1[Tên sản phẩm],0)))</f>
        <v>0</v>
      </c>
      <c r="G88" s="39" t="s">
        <v>198</v>
      </c>
      <c r="H88" s="39">
        <f>D9</f>
        <v>0</v>
      </c>
    </row>
    <row r="89" spans="2:10" ht="27.75" customHeight="1" x14ac:dyDescent="0.2">
      <c r="B89" s="82">
        <v>3</v>
      </c>
      <c r="C89" s="39" t="str">
        <f>IF(COUNT(D.1[Xếp hạng giá trị tồn kho])&gt;=B89,INDEX(D.1[Tên sản phẩm],MATCH(SMALL(D.1[Xếp hạng giá trị tồn kho],B89),D.1[Xếp hạng giá trị tồn kho],0))," ")</f>
        <v xml:space="preserve"> </v>
      </c>
      <c r="D89" s="39" t="str">
        <f>C94</f>
        <v xml:space="preserve"> </v>
      </c>
      <c r="E89" s="39">
        <f>IF(D89=" ",0,INDEX(D.1[Giá trị hàng tồn cuối kỳ],MATCH(D89,D.1[Tên sản phẩm],0)))</f>
        <v>0</v>
      </c>
    </row>
    <row r="90" spans="2:10" ht="27.75" customHeight="1" x14ac:dyDescent="0.2">
      <c r="B90" s="82">
        <v>4</v>
      </c>
      <c r="C90" s="39" t="str">
        <f>IF(COUNT(D.1[Xếp hạng giá trị tồn kho])&gt;=B90,INDEX(D.1[Tên sản phẩm],MATCH(SMALL(D.1[Xếp hạng giá trị tồn kho],B90),D.1[Xếp hạng giá trị tồn kho],0))," ")</f>
        <v xml:space="preserve"> </v>
      </c>
      <c r="D90" s="39" t="str">
        <f>C93</f>
        <v xml:space="preserve"> </v>
      </c>
      <c r="E90" s="39">
        <f>IF(D90=" ",0,INDEX(D.1[Giá trị hàng tồn cuối kỳ],MATCH(D90,D.1[Tên sản phẩm],0)))</f>
        <v>0</v>
      </c>
    </row>
    <row r="91" spans="2:10" ht="27.75" customHeight="1" x14ac:dyDescent="0.2">
      <c r="B91" s="82">
        <v>5</v>
      </c>
      <c r="C91" s="39" t="str">
        <f>IF(COUNT(D.1[Xếp hạng giá trị tồn kho])&gt;=B91,INDEX(D.1[Tên sản phẩm],MATCH(SMALL(D.1[Xếp hạng giá trị tồn kho],B91),D.1[Xếp hạng giá trị tồn kho],0))," ")</f>
        <v xml:space="preserve"> </v>
      </c>
      <c r="D91" s="39" t="str">
        <f>C92</f>
        <v xml:space="preserve"> </v>
      </c>
      <c r="E91" s="39">
        <f>IF(D91=" ",0,INDEX(D.1[Giá trị hàng tồn cuối kỳ],MATCH(D91,D.1[Tên sản phẩm],0)))</f>
        <v>0</v>
      </c>
    </row>
    <row r="92" spans="2:10" ht="27.75" customHeight="1" x14ac:dyDescent="0.2">
      <c r="B92" s="82">
        <v>6</v>
      </c>
      <c r="C92" s="39" t="str">
        <f>IF(COUNT(D.1[Xếp hạng giá trị tồn kho])&gt;=B92,INDEX(D.1[Tên sản phẩm],MATCH(SMALL(D.1[Xếp hạng giá trị tồn kho],B92),D.1[Xếp hạng giá trị tồn kho],0))," ")</f>
        <v xml:space="preserve"> </v>
      </c>
      <c r="D92" s="39" t="str">
        <f>C91</f>
        <v xml:space="preserve"> </v>
      </c>
      <c r="E92" s="39">
        <f>IF(D92=" ",0,INDEX(D.1[Giá trị hàng tồn cuối kỳ],MATCH(D92,D.1[Tên sản phẩm],0)))</f>
        <v>0</v>
      </c>
    </row>
    <row r="93" spans="2:10" ht="27.75" customHeight="1" x14ac:dyDescent="0.2">
      <c r="B93" s="82">
        <v>7</v>
      </c>
      <c r="C93" s="39" t="str">
        <f>IF(COUNT(D.1[Xếp hạng giá trị tồn kho])&gt;=B93,INDEX(D.1[Tên sản phẩm],MATCH(SMALL(D.1[Xếp hạng giá trị tồn kho],B93),D.1[Xếp hạng giá trị tồn kho],0))," ")</f>
        <v xml:space="preserve"> </v>
      </c>
      <c r="D93" s="39" t="str">
        <f>C90</f>
        <v xml:space="preserve"> </v>
      </c>
      <c r="E93" s="39">
        <f>IF(D93=" ",0,INDEX(D.1[Giá trị hàng tồn cuối kỳ],MATCH(D93,D.1[Tên sản phẩm],0)))</f>
        <v>0</v>
      </c>
    </row>
    <row r="94" spans="2:10" ht="27.75" customHeight="1" x14ac:dyDescent="0.2">
      <c r="B94" s="82">
        <v>8</v>
      </c>
      <c r="C94" s="39" t="str">
        <f>IF(COUNT(D.1[Xếp hạng giá trị tồn kho])&gt;=B94,INDEX(D.1[Tên sản phẩm],MATCH(SMALL(D.1[Xếp hạng giá trị tồn kho],B94),D.1[Xếp hạng giá trị tồn kho],0))," ")</f>
        <v xml:space="preserve"> </v>
      </c>
      <c r="D94" s="39" t="str">
        <f>C89</f>
        <v xml:space="preserve"> </v>
      </c>
      <c r="E94" s="39">
        <f>IF(D94=" ",0,INDEX(D.1[Giá trị hàng tồn cuối kỳ],MATCH(D94,D.1[Tên sản phẩm],0)))</f>
        <v>0</v>
      </c>
    </row>
    <row r="95" spans="2:10" ht="27.75" customHeight="1" x14ac:dyDescent="0.2">
      <c r="B95" s="82">
        <v>9</v>
      </c>
      <c r="C95" s="39" t="str">
        <f>IF(COUNT(D.1[Xếp hạng giá trị tồn kho])&gt;=B95,INDEX(D.1[Tên sản phẩm],MATCH(SMALL(D.1[Xếp hạng giá trị tồn kho],B95),D.1[Xếp hạng giá trị tồn kho],0))," ")</f>
        <v xml:space="preserve"> </v>
      </c>
      <c r="D95" s="39" t="str">
        <f>C88</f>
        <v xml:space="preserve"> </v>
      </c>
      <c r="E95" s="39">
        <f>IF(D95=" ",0,INDEX(D.1[Giá trị hàng tồn cuối kỳ],MATCH(D95,D.1[Tên sản phẩm],0)))</f>
        <v>0</v>
      </c>
    </row>
    <row r="96" spans="2:10" ht="27.75" customHeight="1" x14ac:dyDescent="0.2">
      <c r="B96" s="82">
        <v>10</v>
      </c>
      <c r="C96" s="39" t="str">
        <f>IF(COUNT(D.1[Xếp hạng giá trị tồn kho])&gt;=B96,INDEX(D.1[Tên sản phẩm],MATCH(SMALL(D.1[Xếp hạng giá trị tồn kho],B96),D.1[Xếp hạng giá trị tồn kho],0))," ")</f>
        <v xml:space="preserve"> </v>
      </c>
      <c r="D96" s="39" t="str">
        <f>C87</f>
        <v>bảng</v>
      </c>
      <c r="E96" s="39">
        <f>IF(D96=" ",0,INDEX(D.1[Giá trị hàng tồn cuối kỳ],MATCH(D96,D.1[Tên sản phẩm],0)))</f>
        <v>20</v>
      </c>
    </row>
    <row r="98" spans="2:11" ht="27.75" hidden="1" customHeight="1" x14ac:dyDescent="0.2">
      <c r="B98" s="47" t="s">
        <v>203</v>
      </c>
      <c r="C98" s="17"/>
      <c r="D98" s="17"/>
      <c r="E98" s="17"/>
      <c r="F98" s="17"/>
    </row>
    <row r="99" spans="2:11" ht="27.75" hidden="1" customHeight="1" x14ac:dyDescent="0.2">
      <c r="B99" s="48" t="s">
        <v>7</v>
      </c>
      <c r="C99" s="84" t="s">
        <v>204</v>
      </c>
      <c r="D99" s="84" t="s">
        <v>205</v>
      </c>
      <c r="E99" s="84" t="s">
        <v>206</v>
      </c>
      <c r="F99" s="84" t="s">
        <v>157</v>
      </c>
      <c r="G99" s="39" t="s">
        <v>212</v>
      </c>
      <c r="H99" s="39"/>
      <c r="I99" s="39"/>
      <c r="J99" s="39"/>
    </row>
    <row r="100" spans="2:11" ht="27.75" hidden="1" customHeight="1" x14ac:dyDescent="0.2">
      <c r="B100" s="7" t="str">
        <f>IF(COUNT(D.1[STT Phân loại SP])&gt;=(ROW(A100)-99),ROW(A100)-99,"")</f>
        <v/>
      </c>
      <c r="C100" s="11" t="str">
        <f>IF(B100="","",INDEX(D.1[Ds Phân loại SP],B100))</f>
        <v/>
      </c>
      <c r="D100" s="17" t="str">
        <f>IF(B100="","",SUMIFS(D.1[Giá trị hàng tồn cuối kỳ],D.1[Phân loại SP],C100))</f>
        <v/>
      </c>
      <c r="E100" s="17" t="str">
        <f>IF(B100="","",SUMIFS(D.1[Doanh thu],D.1[Phân loại SP],C100))</f>
        <v/>
      </c>
      <c r="F100" s="17" t="str">
        <f>IF(B100="","",SUMIFS(D.1[Lợi nhuận gộp],D.1[Phân loại SP],C100))</f>
        <v/>
      </c>
      <c r="G100" s="39" t="str">
        <f t="shared" ref="G100:G163" si="3">IF(OR(B100="",F100=0),"",RANK(F100,B6LoiNhuanSP))</f>
        <v/>
      </c>
      <c r="H100" s="39" t="str">
        <f>IF(B100="","",IF(COUNT($G$100:$G$299)&gt;=B100,INDEX(B6TenSP,MATCH(SMALL($G$100:$G$299,B100),$G$100:$G$299,0))," "))</f>
        <v/>
      </c>
      <c r="I100" s="39">
        <f>IF(OR(H100="",H100=" "),0,INDEX(B6LoiNhuanSP,MATCH(H100,B6TenSP,0)))</f>
        <v>0</v>
      </c>
      <c r="J100" s="39">
        <f>IF(OR(H100="",H100=" "),0,INDEX(B6DoanhThuSP,MATCH(H100,B6TenSP,0)))</f>
        <v>0</v>
      </c>
    </row>
    <row r="101" spans="2:11" ht="27.75" hidden="1" customHeight="1" x14ac:dyDescent="0.2">
      <c r="B101" s="7" t="str">
        <f>IF(COUNT(D.1[STT Phân loại SP])&gt;=(ROW(A101)-99),ROW(A101)-99,"")</f>
        <v/>
      </c>
      <c r="C101" s="11" t="str">
        <f>IF(B101="","",INDEX(D.1[Ds Phân loại SP],B101))</f>
        <v/>
      </c>
      <c r="D101" s="17" t="str">
        <f>IF(B101="","",SUMIFS(D.1[Giá trị hàng tồn cuối kỳ],D.1[Phân loại SP],C101))</f>
        <v/>
      </c>
      <c r="E101" s="17" t="str">
        <f>IF(B101="","",SUMIFS(D.1[Doanh thu],D.1[Phân loại SP],C101))</f>
        <v/>
      </c>
      <c r="F101" s="17" t="str">
        <f>IF(B101="","",SUMIFS(D.1[Lợi nhuận gộp],D.1[Phân loại SP],C101))</f>
        <v/>
      </c>
      <c r="G101" s="39" t="str">
        <f t="shared" si="3"/>
        <v/>
      </c>
      <c r="H101" s="39" t="str">
        <f>IF(B101="","",IF(COUNT($G$100:$G$299)&gt;=B101,INDEX(B6TenSP,MATCH(SMALL($G$100:$G$299,B101),$G$100:$G$299,0))," "))</f>
        <v/>
      </c>
      <c r="I101" s="39">
        <f>IF(OR(H101="",H101=" "),0,INDEX(B6LoiNhuanSP,MATCH(H101,B6TenSP,0)))</f>
        <v>0</v>
      </c>
      <c r="J101" s="39">
        <f>IF(OR(H101="",H101=" "),0,INDEX(B6DoanhThuSP,MATCH(H101,B6TenSP,0)))</f>
        <v>0</v>
      </c>
    </row>
    <row r="102" spans="2:11" ht="27.75" hidden="1" customHeight="1" x14ac:dyDescent="0.2">
      <c r="B102" s="7" t="str">
        <f>IF(COUNT(D.1[STT Phân loại SP])&gt;=(ROW(A102)-99),ROW(A102)-99,"")</f>
        <v/>
      </c>
      <c r="C102" s="11" t="str">
        <f>IF(B102="","",INDEX(D.1[Ds Phân loại SP],B102))</f>
        <v/>
      </c>
      <c r="D102" s="17" t="str">
        <f>IF(B102="","",SUMIFS(D.1[Giá trị hàng tồn cuối kỳ],D.1[Phân loại SP],C102))</f>
        <v/>
      </c>
      <c r="E102" s="17" t="str">
        <f>IF(B102="","",SUMIFS(D.1[Doanh thu],D.1[Phân loại SP],C102))</f>
        <v/>
      </c>
      <c r="F102" s="17" t="str">
        <f>IF(B102="","",SUMIFS(D.1[Lợi nhuận gộp],D.1[Phân loại SP],C102))</f>
        <v/>
      </c>
      <c r="G102" s="39" t="str">
        <f t="shared" si="3"/>
        <v/>
      </c>
      <c r="H102" s="39" t="str">
        <f>IF(B102="","",IF(COUNT($G$100:$G$299)&gt;=B102,INDEX(B6TenSP,MATCH(SMALL($G$100:$G$299,B102),$G$100:$G$299,0))," "))</f>
        <v/>
      </c>
      <c r="I102" s="39">
        <f>IF(OR(H102="",H102=" "),0,INDEX(B6LoiNhuanSP,MATCH(H102,B6TenSP,0)))</f>
        <v>0</v>
      </c>
      <c r="J102" s="39">
        <f>IF(OR(H102="",H102=" "),0,INDEX(B6DoanhThuSP,MATCH(H102,B6TenSP,0)))</f>
        <v>0</v>
      </c>
    </row>
    <row r="103" spans="2:11" ht="27.75" hidden="1" customHeight="1" x14ac:dyDescent="0.2">
      <c r="B103" s="7" t="str">
        <f>IF(COUNT(D.1[STT Phân loại SP])&gt;=(ROW(A103)-99),ROW(A103)-99,"")</f>
        <v/>
      </c>
      <c r="C103" s="11" t="str">
        <f>IF(B103="","",INDEX(D.1[Ds Phân loại SP],B103))</f>
        <v/>
      </c>
      <c r="D103" s="17" t="str">
        <f>IF(B103="","",SUMIFS(D.1[Giá trị hàng tồn cuối kỳ],D.1[Phân loại SP],C103))</f>
        <v/>
      </c>
      <c r="E103" s="17" t="str">
        <f>IF(B103="","",SUMIFS(D.1[Doanh thu],D.1[Phân loại SP],C103))</f>
        <v/>
      </c>
      <c r="F103" s="17" t="str">
        <f>IF(B103="","",SUMIFS(D.1[Lợi nhuận gộp],D.1[Phân loại SP],C103))</f>
        <v/>
      </c>
      <c r="G103" s="39" t="str">
        <f t="shared" si="3"/>
        <v/>
      </c>
      <c r="H103" s="39" t="str">
        <f>IF(B103="","",IF(COUNT($G$100:$G$299)&gt;=B103,INDEX(B6TenSP,MATCH(SMALL($G$100:$G$299,B103),$G$100:$G$299,0))," "))</f>
        <v/>
      </c>
      <c r="I103" s="39">
        <f>IF(OR(H103="",H103=" "),0,INDEX(B6LoiNhuanSP,MATCH(H103,B6TenSP,0)))</f>
        <v>0</v>
      </c>
      <c r="J103" s="39">
        <f>IF(OR(H103="",H103=" "),0,INDEX(B6DoanhThuSP,MATCH(H103,B6TenSP,0)))</f>
        <v>0</v>
      </c>
    </row>
    <row r="104" spans="2:11" ht="27.75" hidden="1" customHeight="1" x14ac:dyDescent="0.2">
      <c r="B104" s="7" t="str">
        <f>IF(COUNT(D.1[STT Phân loại SP])&gt;=(ROW(A104)-99),ROW(A104)-99,"")</f>
        <v/>
      </c>
      <c r="C104" s="11" t="str">
        <f>IF(B104="","",INDEX(D.1[Ds Phân loại SP],B104))</f>
        <v/>
      </c>
      <c r="D104" s="17" t="str">
        <f>IF(B104="","",SUMIFS(D.1[Giá trị hàng tồn cuối kỳ],D.1[Phân loại SP],C104))</f>
        <v/>
      </c>
      <c r="E104" s="17" t="str">
        <f>IF(B104="","",SUMIFS(D.1[Doanh thu],D.1[Phân loại SP],C104))</f>
        <v/>
      </c>
      <c r="F104" s="17" t="str">
        <f>IF(B104="","",SUMIFS(D.1[Lợi nhuận gộp],D.1[Phân loại SP],C104))</f>
        <v/>
      </c>
      <c r="G104" s="39" t="str">
        <f t="shared" si="3"/>
        <v/>
      </c>
      <c r="H104" s="39" t="str">
        <f>IF(B104="","",IF(COUNT($G$100:$G$299)&gt;=B104,INDEX(B6TenSP,MATCH(SMALL($G$100:$G$299,B104),$G$100:$G$299,0))," "))</f>
        <v/>
      </c>
      <c r="I104" s="39">
        <f>IF(OR(H104="",H104=" "),0,INDEX(B6LoiNhuanSP,MATCH(H104,B6TenSP,0)))</f>
        <v>0</v>
      </c>
      <c r="J104" s="39">
        <f>IF(OR(H104="",H104=" "),0,INDEX(B6DoanhThuSP,MATCH(H104,B6TenSP,0)))</f>
        <v>0</v>
      </c>
      <c r="K104" s="17"/>
    </row>
    <row r="105" spans="2:11" ht="27.75" hidden="1" customHeight="1" x14ac:dyDescent="0.2">
      <c r="B105" s="7" t="str">
        <f>IF(COUNT(D.1[STT Phân loại SP])&gt;=(ROW(A105)-99),ROW(A105)-99,"")</f>
        <v/>
      </c>
      <c r="C105" s="11" t="str">
        <f>IF(B105="","",INDEX(D.1[Ds Phân loại SP],B105))</f>
        <v/>
      </c>
      <c r="D105" s="17" t="str">
        <f>IF(B105="","",SUMIFS(D.1[Giá trị hàng tồn cuối kỳ],D.1[Phân loại SP],C105))</f>
        <v/>
      </c>
      <c r="E105" s="17" t="str">
        <f>IF(B105="","",SUMIFS(D.1[Doanh thu],D.1[Phân loại SP],C105))</f>
        <v/>
      </c>
      <c r="F105" s="17" t="str">
        <f>IF(B105="","",SUMIFS(D.1[Lợi nhuận gộp],D.1[Phân loại SP],C105))</f>
        <v/>
      </c>
      <c r="G105" s="39" t="str">
        <f t="shared" si="3"/>
        <v/>
      </c>
      <c r="H105" s="39"/>
      <c r="I105" s="39"/>
      <c r="J105" s="39"/>
    </row>
    <row r="106" spans="2:11" ht="27.75" hidden="1" customHeight="1" x14ac:dyDescent="0.2">
      <c r="B106" s="7" t="str">
        <f>IF(COUNT(D.1[STT Phân loại SP])&gt;=(ROW(A106)-99),ROW(A106)-99,"")</f>
        <v/>
      </c>
      <c r="C106" s="11" t="str">
        <f>IF(B106="","",INDEX(D.1[Ds Phân loại SP],B106))</f>
        <v/>
      </c>
      <c r="D106" s="17" t="str">
        <f>IF(B106="","",SUMIFS(D.1[Giá trị hàng tồn cuối kỳ],D.1[Phân loại SP],C106))</f>
        <v/>
      </c>
      <c r="E106" s="17" t="str">
        <f>IF(B106="","",SUMIFS(D.1[Doanh thu],D.1[Phân loại SP],C106))</f>
        <v/>
      </c>
      <c r="F106" s="17" t="str">
        <f>IF(B106="","",SUMIFS(D.1[Lợi nhuận gộp],D.1[Phân loại SP],C106))</f>
        <v/>
      </c>
      <c r="G106" s="39" t="str">
        <f t="shared" si="3"/>
        <v/>
      </c>
      <c r="H106" s="39"/>
      <c r="I106" s="39"/>
      <c r="J106" s="39"/>
    </row>
    <row r="107" spans="2:11" ht="27.75" customHeight="1" x14ac:dyDescent="0.2">
      <c r="B107" s="7" t="str">
        <f>IF(COUNT(D.1[STT Phân loại SP])&gt;=(ROW(A107)-99),ROW(A107)-99,"")</f>
        <v/>
      </c>
      <c r="C107" s="11" t="str">
        <f>IF(B107="","",INDEX(D.1[Ds Phân loại SP],B107))</f>
        <v/>
      </c>
      <c r="D107" s="17" t="str">
        <f>IF(B107="","",SUMIFS(D.1[Giá trị hàng tồn cuối kỳ],D.1[Phân loại SP],C107))</f>
        <v/>
      </c>
      <c r="E107" s="17" t="str">
        <f>IF(B107="","",SUMIFS(D.1[Doanh thu],D.1[Phân loại SP],C107))</f>
        <v/>
      </c>
      <c r="F107" s="17" t="str">
        <f>IF(B107="","",SUMIFS(D.1[Lợi nhuận gộp],D.1[Phân loại SP],C107))</f>
        <v/>
      </c>
      <c r="G107" s="39" t="str">
        <f t="shared" si="3"/>
        <v/>
      </c>
      <c r="H107" s="39"/>
      <c r="I107" s="39"/>
      <c r="J107" s="39"/>
    </row>
    <row r="108" spans="2:11" ht="27.75" customHeight="1" x14ac:dyDescent="0.2">
      <c r="B108" s="7" t="str">
        <f>IF(COUNT(D.1[STT Phân loại SP])&gt;=(ROW(A108)-99),ROW(A108)-99,"")</f>
        <v/>
      </c>
      <c r="C108" s="11" t="str">
        <f>IF(B108="","",INDEX(D.1[Ds Phân loại SP],B108))</f>
        <v/>
      </c>
      <c r="D108" s="17" t="str">
        <f>IF(B108="","",SUMIFS(D.1[Giá trị hàng tồn cuối kỳ],D.1[Phân loại SP],C108))</f>
        <v/>
      </c>
      <c r="E108" s="17" t="str">
        <f>IF(B108="","",SUMIFS(D.1[Doanh thu],D.1[Phân loại SP],C108))</f>
        <v/>
      </c>
      <c r="F108" s="17" t="str">
        <f>IF(B108="","",SUMIFS(D.1[Lợi nhuận gộp],D.1[Phân loại SP],C108))</f>
        <v/>
      </c>
      <c r="G108" s="39" t="str">
        <f t="shared" si="3"/>
        <v/>
      </c>
      <c r="H108" s="39"/>
      <c r="I108" s="39"/>
      <c r="J108" s="39"/>
    </row>
    <row r="109" spans="2:11" ht="27.75" customHeight="1" x14ac:dyDescent="0.2">
      <c r="B109" s="7" t="str">
        <f>IF(COUNT(D.1[STT Phân loại SP])&gt;=(ROW(A109)-99),ROW(A109)-99,"")</f>
        <v/>
      </c>
      <c r="C109" s="11" t="str">
        <f>IF(B109="","",INDEX(D.1[Ds Phân loại SP],B109))</f>
        <v/>
      </c>
      <c r="D109" s="17" t="str">
        <f>IF(B109="","",SUMIFS(D.1[Giá trị hàng tồn cuối kỳ],D.1[Phân loại SP],C109))</f>
        <v/>
      </c>
      <c r="E109" s="17" t="str">
        <f>IF(B109="","",SUMIFS(D.1[Doanh thu],D.1[Phân loại SP],C109))</f>
        <v/>
      </c>
      <c r="F109" s="17" t="str">
        <f>IF(B109="","",SUMIFS(D.1[Lợi nhuận gộp],D.1[Phân loại SP],C109))</f>
        <v/>
      </c>
      <c r="G109" s="39" t="str">
        <f t="shared" si="3"/>
        <v/>
      </c>
      <c r="H109" s="39"/>
      <c r="I109" s="39"/>
      <c r="J109" s="39"/>
    </row>
    <row r="110" spans="2:11" ht="27.75" customHeight="1" x14ac:dyDescent="0.2">
      <c r="B110" s="7" t="str">
        <f>IF(COUNT(D.1[STT Phân loại SP])&gt;=(ROW(A110)-99),ROW(A110)-99,"")</f>
        <v/>
      </c>
      <c r="C110" s="11" t="str">
        <f>IF(B110="","",INDEX(D.1[Ds Phân loại SP],B110))</f>
        <v/>
      </c>
      <c r="D110" s="17" t="str">
        <f>IF(B110="","",SUMIFS(D.1[Giá trị hàng tồn cuối kỳ],D.1[Phân loại SP],C110))</f>
        <v/>
      </c>
      <c r="E110" s="17" t="str">
        <f>IF(B110="","",SUMIFS(D.1[Doanh thu],D.1[Phân loại SP],C110))</f>
        <v/>
      </c>
      <c r="F110" s="17" t="str">
        <f>IF(B110="","",SUMIFS(D.1[Lợi nhuận gộp],D.1[Phân loại SP],C110))</f>
        <v/>
      </c>
      <c r="G110" s="39" t="str">
        <f t="shared" si="3"/>
        <v/>
      </c>
      <c r="H110" s="39"/>
      <c r="I110" s="39"/>
      <c r="J110" s="39"/>
    </row>
    <row r="111" spans="2:11" ht="27.75" customHeight="1" x14ac:dyDescent="0.2">
      <c r="B111" s="7" t="str">
        <f>IF(COUNT(D.1[STT Phân loại SP])&gt;=(ROW(A111)-99),ROW(A111)-99,"")</f>
        <v/>
      </c>
      <c r="C111" s="11" t="str">
        <f>IF(B111="","",INDEX(D.1[Ds Phân loại SP],B111))</f>
        <v/>
      </c>
      <c r="D111" s="17" t="str">
        <f>IF(B111="","",SUMIFS(D.1[Giá trị hàng tồn cuối kỳ],D.1[Phân loại SP],C111))</f>
        <v/>
      </c>
      <c r="E111" s="17" t="str">
        <f>IF(B111="","",SUMIFS(D.1[Doanh thu],D.1[Phân loại SP],C111))</f>
        <v/>
      </c>
      <c r="F111" s="17" t="str">
        <f>IF(B111="","",SUMIFS(D.1[Lợi nhuận gộp],D.1[Phân loại SP],C111))</f>
        <v/>
      </c>
      <c r="G111" s="39" t="str">
        <f t="shared" si="3"/>
        <v/>
      </c>
      <c r="H111" s="39"/>
      <c r="I111" s="39"/>
      <c r="J111" s="39"/>
    </row>
    <row r="112" spans="2:11" ht="27.75" customHeight="1" x14ac:dyDescent="0.2">
      <c r="B112" s="7" t="str">
        <f>IF(COUNT(D.1[STT Phân loại SP])&gt;=(ROW(A112)-99),ROW(A112)-99,"")</f>
        <v/>
      </c>
      <c r="C112" s="11" t="str">
        <f>IF(B112="","",INDEX(D.1[Ds Phân loại SP],B112))</f>
        <v/>
      </c>
      <c r="D112" s="17" t="str">
        <f>IF(B112="","",SUMIFS(D.1[Giá trị hàng tồn cuối kỳ],D.1[Phân loại SP],C112))</f>
        <v/>
      </c>
      <c r="E112" s="17" t="str">
        <f>IF(B112="","",SUMIFS(D.1[Doanh thu],D.1[Phân loại SP],C112))</f>
        <v/>
      </c>
      <c r="F112" s="17" t="str">
        <f>IF(B112="","",SUMIFS(D.1[Lợi nhuận gộp],D.1[Phân loại SP],C112))</f>
        <v/>
      </c>
      <c r="G112" s="39" t="str">
        <f t="shared" si="3"/>
        <v/>
      </c>
      <c r="H112" s="39"/>
      <c r="I112" s="39"/>
      <c r="J112" s="39"/>
    </row>
    <row r="113" spans="2:10" ht="27.75" customHeight="1" x14ac:dyDescent="0.2">
      <c r="B113" s="7" t="str">
        <f>IF(COUNT(D.1[STT Phân loại SP])&gt;=(ROW(A113)-99),ROW(A113)-99,"")</f>
        <v/>
      </c>
      <c r="C113" s="11" t="str">
        <f>IF(B113="","",INDEX(D.1[Ds Phân loại SP],B113))</f>
        <v/>
      </c>
      <c r="D113" s="17" t="str">
        <f>IF(B113="","",SUMIFS(D.1[Giá trị hàng tồn cuối kỳ],D.1[Phân loại SP],C113))</f>
        <v/>
      </c>
      <c r="E113" s="17" t="str">
        <f>IF(B113="","",SUMIFS(D.1[Doanh thu],D.1[Phân loại SP],C113))</f>
        <v/>
      </c>
      <c r="F113" s="17" t="str">
        <f>IF(B113="","",SUMIFS(D.1[Lợi nhuận gộp],D.1[Phân loại SP],C113))</f>
        <v/>
      </c>
      <c r="G113" s="39" t="str">
        <f t="shared" si="3"/>
        <v/>
      </c>
      <c r="H113" s="39"/>
      <c r="I113" s="39"/>
      <c r="J113" s="39"/>
    </row>
    <row r="114" spans="2:10" ht="27.75" customHeight="1" x14ac:dyDescent="0.2">
      <c r="B114" s="7" t="str">
        <f>IF(COUNT(D.1[STT Phân loại SP])&gt;=(ROW(A114)-99),ROW(A114)-99,"")</f>
        <v/>
      </c>
      <c r="C114" s="11" t="str">
        <f>IF(B114="","",INDEX(D.1[Ds Phân loại SP],B114))</f>
        <v/>
      </c>
      <c r="D114" s="17" t="str">
        <f>IF(B114="","",SUMIFS(D.1[Giá trị hàng tồn cuối kỳ],D.1[Phân loại SP],C114))</f>
        <v/>
      </c>
      <c r="E114" s="17" t="str">
        <f>IF(B114="","",SUMIFS(D.1[Doanh thu],D.1[Phân loại SP],C114))</f>
        <v/>
      </c>
      <c r="F114" s="17" t="str">
        <f>IF(B114="","",SUMIFS(D.1[Lợi nhuận gộp],D.1[Phân loại SP],C114))</f>
        <v/>
      </c>
      <c r="G114" s="39" t="str">
        <f t="shared" si="3"/>
        <v/>
      </c>
      <c r="H114" s="39"/>
      <c r="I114" s="39"/>
      <c r="J114" s="39"/>
    </row>
    <row r="115" spans="2:10" ht="27.75" customHeight="1" x14ac:dyDescent="0.2">
      <c r="B115" s="7" t="str">
        <f>IF(COUNT(D.1[STT Phân loại SP])&gt;=(ROW(A115)-99),ROW(A115)-99,"")</f>
        <v/>
      </c>
      <c r="C115" s="11" t="str">
        <f>IF(B115="","",INDEX(D.1[Ds Phân loại SP],B115))</f>
        <v/>
      </c>
      <c r="D115" s="17" t="str">
        <f>IF(B115="","",SUMIFS(D.1[Giá trị hàng tồn cuối kỳ],D.1[Phân loại SP],C115))</f>
        <v/>
      </c>
      <c r="E115" s="17" t="str">
        <f>IF(B115="","",SUMIFS(D.1[Doanh thu],D.1[Phân loại SP],C115))</f>
        <v/>
      </c>
      <c r="F115" s="17" t="str">
        <f>IF(B115="","",SUMIFS(D.1[Lợi nhuận gộp],D.1[Phân loại SP],C115))</f>
        <v/>
      </c>
      <c r="G115" s="39" t="str">
        <f t="shared" si="3"/>
        <v/>
      </c>
      <c r="H115" s="39"/>
      <c r="I115" s="39"/>
      <c r="J115" s="39"/>
    </row>
    <row r="116" spans="2:10" ht="27.75" customHeight="1" x14ac:dyDescent="0.2">
      <c r="B116" s="7" t="str">
        <f>IF(COUNT(D.1[STT Phân loại SP])&gt;=(ROW(A116)-99),ROW(A116)-99,"")</f>
        <v/>
      </c>
      <c r="C116" s="11" t="str">
        <f>IF(B116="","",INDEX(D.1[Ds Phân loại SP],B116))</f>
        <v/>
      </c>
      <c r="D116" s="17" t="str">
        <f>IF(B116="","",SUMIFS(D.1[Giá trị hàng tồn cuối kỳ],D.1[Phân loại SP],C116))</f>
        <v/>
      </c>
      <c r="E116" s="17" t="str">
        <f>IF(B116="","",SUMIFS(D.1[Doanh thu],D.1[Phân loại SP],C116))</f>
        <v/>
      </c>
      <c r="F116" s="17" t="str">
        <f>IF(B116="","",SUMIFS(D.1[Lợi nhuận gộp],D.1[Phân loại SP],C116))</f>
        <v/>
      </c>
      <c r="G116" s="39" t="str">
        <f t="shared" si="3"/>
        <v/>
      </c>
      <c r="H116" s="39"/>
      <c r="I116" s="39"/>
      <c r="J116" s="39"/>
    </row>
    <row r="117" spans="2:10" ht="27.75" customHeight="1" x14ac:dyDescent="0.2">
      <c r="B117" s="7" t="str">
        <f>IF(COUNT(D.1[STT Phân loại SP])&gt;=(ROW(A117)-99),ROW(A117)-99,"")</f>
        <v/>
      </c>
      <c r="C117" s="11" t="str">
        <f>IF(B117="","",INDEX(D.1[Ds Phân loại SP],B117))</f>
        <v/>
      </c>
      <c r="D117" s="17" t="str">
        <f>IF(B117="","",SUMIFS(D.1[Giá trị hàng tồn cuối kỳ],D.1[Phân loại SP],C117))</f>
        <v/>
      </c>
      <c r="E117" s="17" t="str">
        <f>IF(B117="","",SUMIFS(D.1[Doanh thu],D.1[Phân loại SP],C117))</f>
        <v/>
      </c>
      <c r="F117" s="17" t="str">
        <f>IF(B117="","",SUMIFS(D.1[Lợi nhuận gộp],D.1[Phân loại SP],C117))</f>
        <v/>
      </c>
      <c r="G117" s="39" t="str">
        <f t="shared" si="3"/>
        <v/>
      </c>
      <c r="H117" s="39"/>
      <c r="I117" s="39"/>
      <c r="J117" s="39"/>
    </row>
    <row r="118" spans="2:10" ht="27.75" customHeight="1" x14ac:dyDescent="0.2">
      <c r="B118" s="7" t="str">
        <f>IF(COUNT(D.1[STT Phân loại SP])&gt;=(ROW(A118)-99),ROW(A118)-99,"")</f>
        <v/>
      </c>
      <c r="C118" s="11" t="str">
        <f>IF(B118="","",INDEX(D.1[Ds Phân loại SP],B118))</f>
        <v/>
      </c>
      <c r="D118" s="17" t="str">
        <f>IF(B118="","",SUMIFS(D.1[Giá trị hàng tồn cuối kỳ],D.1[Phân loại SP],C118))</f>
        <v/>
      </c>
      <c r="E118" s="17" t="str">
        <f>IF(B118="","",SUMIFS(D.1[Doanh thu],D.1[Phân loại SP],C118))</f>
        <v/>
      </c>
      <c r="F118" s="17" t="str">
        <f>IF(B118="","",SUMIFS(D.1[Lợi nhuận gộp],D.1[Phân loại SP],C118))</f>
        <v/>
      </c>
      <c r="G118" s="39" t="str">
        <f t="shared" si="3"/>
        <v/>
      </c>
      <c r="H118" s="39"/>
      <c r="I118" s="39"/>
      <c r="J118" s="39"/>
    </row>
    <row r="119" spans="2:10" ht="27.75" customHeight="1" x14ac:dyDescent="0.2">
      <c r="B119" s="7" t="str">
        <f>IF(COUNT(D.1[STT Phân loại SP])&gt;=(ROW(A119)-99),ROW(A119)-99,"")</f>
        <v/>
      </c>
      <c r="C119" s="11" t="str">
        <f>IF(B119="","",INDEX(D.1[Ds Phân loại SP],B119))</f>
        <v/>
      </c>
      <c r="D119" s="17" t="str">
        <f>IF(B119="","",SUMIFS(D.1[Giá trị hàng tồn cuối kỳ],D.1[Phân loại SP],C119))</f>
        <v/>
      </c>
      <c r="E119" s="17" t="str">
        <f>IF(B119="","",SUMIFS(D.1[Doanh thu],D.1[Phân loại SP],C119))</f>
        <v/>
      </c>
      <c r="F119" s="17" t="str">
        <f>IF(B119="","",SUMIFS(D.1[Lợi nhuận gộp],D.1[Phân loại SP],C119))</f>
        <v/>
      </c>
      <c r="G119" s="39" t="str">
        <f t="shared" si="3"/>
        <v/>
      </c>
      <c r="H119" s="39"/>
      <c r="I119" s="39"/>
      <c r="J119" s="39"/>
    </row>
    <row r="120" spans="2:10" ht="27.75" customHeight="1" x14ac:dyDescent="0.2">
      <c r="B120" s="7" t="str">
        <f>IF(COUNT(D.1[STT Phân loại SP])&gt;=(ROW(A120)-99),ROW(A120)-99,"")</f>
        <v/>
      </c>
      <c r="C120" s="11" t="str">
        <f>IF(B120="","",INDEX(D.1[Ds Phân loại SP],B120))</f>
        <v/>
      </c>
      <c r="D120" s="17" t="str">
        <f>IF(B120="","",SUMIFS(D.1[Giá trị hàng tồn cuối kỳ],D.1[Phân loại SP],C120))</f>
        <v/>
      </c>
      <c r="E120" s="17" t="str">
        <f>IF(B120="","",SUMIFS(D.1[Doanh thu],D.1[Phân loại SP],C120))</f>
        <v/>
      </c>
      <c r="F120" s="17" t="str">
        <f>IF(B120="","",SUMIFS(D.1[Lợi nhuận gộp],D.1[Phân loại SP],C120))</f>
        <v/>
      </c>
      <c r="G120" s="39" t="str">
        <f t="shared" si="3"/>
        <v/>
      </c>
      <c r="H120" s="39"/>
      <c r="I120" s="39"/>
      <c r="J120" s="39"/>
    </row>
    <row r="121" spans="2:10" ht="27.75" customHeight="1" x14ac:dyDescent="0.2">
      <c r="B121" s="7" t="str">
        <f>IF(COUNT(D.1[STT Phân loại SP])&gt;=(ROW(A121)-99),ROW(A121)-99,"")</f>
        <v/>
      </c>
      <c r="C121" s="11" t="str">
        <f>IF(B121="","",INDEX(D.1[Ds Phân loại SP],B121))</f>
        <v/>
      </c>
      <c r="D121" s="17" t="str">
        <f>IF(B121="","",SUMIFS(D.1[Giá trị hàng tồn cuối kỳ],D.1[Phân loại SP],C121))</f>
        <v/>
      </c>
      <c r="E121" s="17" t="str">
        <f>IF(B121="","",SUMIFS(D.1[Doanh thu],D.1[Phân loại SP],C121))</f>
        <v/>
      </c>
      <c r="F121" s="17" t="str">
        <f>IF(B121="","",SUMIFS(D.1[Lợi nhuận gộp],D.1[Phân loại SP],C121))</f>
        <v/>
      </c>
      <c r="G121" s="39" t="str">
        <f t="shared" si="3"/>
        <v/>
      </c>
      <c r="H121" s="39"/>
      <c r="I121" s="39"/>
      <c r="J121" s="39"/>
    </row>
    <row r="122" spans="2:10" ht="27.75" customHeight="1" x14ac:dyDescent="0.2">
      <c r="B122" s="7" t="str">
        <f>IF(COUNT(D.1[STT Phân loại SP])&gt;=(ROW(A122)-99),ROW(A122)-99,"")</f>
        <v/>
      </c>
      <c r="C122" s="11" t="str">
        <f>IF(B122="","",INDEX(D.1[Ds Phân loại SP],B122))</f>
        <v/>
      </c>
      <c r="D122" s="17" t="str">
        <f>IF(B122="","",SUMIFS(D.1[Giá trị hàng tồn cuối kỳ],D.1[Phân loại SP],C122))</f>
        <v/>
      </c>
      <c r="E122" s="17" t="str">
        <f>IF(B122="","",SUMIFS(D.1[Doanh thu],D.1[Phân loại SP],C122))</f>
        <v/>
      </c>
      <c r="F122" s="17" t="str">
        <f>IF(B122="","",SUMIFS(D.1[Lợi nhuận gộp],D.1[Phân loại SP],C122))</f>
        <v/>
      </c>
      <c r="G122" s="39" t="str">
        <f t="shared" si="3"/>
        <v/>
      </c>
      <c r="H122" s="39"/>
      <c r="I122" s="39"/>
      <c r="J122" s="39"/>
    </row>
    <row r="123" spans="2:10" ht="27.75" customHeight="1" x14ac:dyDescent="0.2">
      <c r="B123" s="7" t="str">
        <f>IF(COUNT(D.1[STT Phân loại SP])&gt;=(ROW(A123)-99),ROW(A123)-99,"")</f>
        <v/>
      </c>
      <c r="C123" s="11" t="str">
        <f>IF(B123="","",INDEX(D.1[Ds Phân loại SP],B123))</f>
        <v/>
      </c>
      <c r="D123" s="17" t="str">
        <f>IF(B123="","",SUMIFS(D.1[Giá trị hàng tồn cuối kỳ],D.1[Phân loại SP],C123))</f>
        <v/>
      </c>
      <c r="E123" s="17" t="str">
        <f>IF(B123="","",SUMIFS(D.1[Doanh thu],D.1[Phân loại SP],C123))</f>
        <v/>
      </c>
      <c r="F123" s="17" t="str">
        <f>IF(B123="","",SUMIFS(D.1[Lợi nhuận gộp],D.1[Phân loại SP],C123))</f>
        <v/>
      </c>
      <c r="G123" s="39" t="str">
        <f t="shared" si="3"/>
        <v/>
      </c>
      <c r="H123" s="39"/>
      <c r="I123" s="39"/>
      <c r="J123" s="39"/>
    </row>
    <row r="124" spans="2:10" ht="27.75" customHeight="1" x14ac:dyDescent="0.2">
      <c r="B124" s="7" t="str">
        <f>IF(COUNT(D.1[STT Phân loại SP])&gt;=(ROW(A124)-99),ROW(A124)-99,"")</f>
        <v/>
      </c>
      <c r="C124" s="11" t="str">
        <f>IF(B124="","",INDEX(D.1[Ds Phân loại SP],B124))</f>
        <v/>
      </c>
      <c r="D124" s="17" t="str">
        <f>IF(B124="","",SUMIFS(D.1[Giá trị hàng tồn cuối kỳ],D.1[Phân loại SP],C124))</f>
        <v/>
      </c>
      <c r="E124" s="17" t="str">
        <f>IF(B124="","",SUMIFS(D.1[Doanh thu],D.1[Phân loại SP],C124))</f>
        <v/>
      </c>
      <c r="F124" s="17" t="str">
        <f>IF(B124="","",SUMIFS(D.1[Lợi nhuận gộp],D.1[Phân loại SP],C124))</f>
        <v/>
      </c>
      <c r="G124" s="39" t="str">
        <f t="shared" si="3"/>
        <v/>
      </c>
      <c r="H124" s="39"/>
      <c r="I124" s="39"/>
      <c r="J124" s="39"/>
    </row>
    <row r="125" spans="2:10" ht="27.75" customHeight="1" x14ac:dyDescent="0.2">
      <c r="B125" s="7" t="str">
        <f>IF(COUNT(D.1[STT Phân loại SP])&gt;=(ROW(A125)-99),ROW(A125)-99,"")</f>
        <v/>
      </c>
      <c r="C125" s="11" t="str">
        <f>IF(B125="","",INDEX(D.1[Ds Phân loại SP],B125))</f>
        <v/>
      </c>
      <c r="D125" s="17" t="str">
        <f>IF(B125="","",SUMIFS(D.1[Giá trị hàng tồn cuối kỳ],D.1[Phân loại SP],C125))</f>
        <v/>
      </c>
      <c r="E125" s="17" t="str">
        <f>IF(B125="","",SUMIFS(D.1[Doanh thu],D.1[Phân loại SP],C125))</f>
        <v/>
      </c>
      <c r="F125" s="17" t="str">
        <f>IF(B125="","",SUMIFS(D.1[Lợi nhuận gộp],D.1[Phân loại SP],C125))</f>
        <v/>
      </c>
      <c r="G125" s="39" t="str">
        <f t="shared" si="3"/>
        <v/>
      </c>
      <c r="H125" s="39"/>
      <c r="I125" s="39"/>
      <c r="J125" s="39"/>
    </row>
    <row r="126" spans="2:10" ht="27.75" customHeight="1" x14ac:dyDescent="0.2">
      <c r="B126" s="7" t="str">
        <f>IF(COUNT(D.1[STT Phân loại SP])&gt;=(ROW(A126)-99),ROW(A126)-99,"")</f>
        <v/>
      </c>
      <c r="C126" s="11" t="str">
        <f>IF(B126="","",INDEX(D.1[Ds Phân loại SP],B126))</f>
        <v/>
      </c>
      <c r="D126" s="17" t="str">
        <f>IF(B126="","",SUMIFS(D.1[Giá trị hàng tồn cuối kỳ],D.1[Phân loại SP],C126))</f>
        <v/>
      </c>
      <c r="E126" s="17" t="str">
        <f>IF(B126="","",SUMIFS(D.1[Doanh thu],D.1[Phân loại SP],C126))</f>
        <v/>
      </c>
      <c r="F126" s="17" t="str">
        <f>IF(B126="","",SUMIFS(D.1[Lợi nhuận gộp],D.1[Phân loại SP],C126))</f>
        <v/>
      </c>
      <c r="G126" s="39" t="str">
        <f t="shared" si="3"/>
        <v/>
      </c>
      <c r="H126" s="39"/>
      <c r="I126" s="39"/>
      <c r="J126" s="39"/>
    </row>
    <row r="127" spans="2:10" ht="27.75" customHeight="1" x14ac:dyDescent="0.2">
      <c r="B127" s="7" t="str">
        <f>IF(COUNT(D.1[STT Phân loại SP])&gt;=(ROW(A127)-99),ROW(A127)-99,"")</f>
        <v/>
      </c>
      <c r="C127" s="11" t="str">
        <f>IF(B127="","",INDEX(D.1[Ds Phân loại SP],B127))</f>
        <v/>
      </c>
      <c r="D127" s="17" t="str">
        <f>IF(B127="","",SUMIFS(D.1[Giá trị hàng tồn cuối kỳ],D.1[Phân loại SP],C127))</f>
        <v/>
      </c>
      <c r="E127" s="17" t="str">
        <f>IF(B127="","",SUMIFS(D.1[Doanh thu],D.1[Phân loại SP],C127))</f>
        <v/>
      </c>
      <c r="F127" s="17" t="str">
        <f>IF(B127="","",SUMIFS(D.1[Lợi nhuận gộp],D.1[Phân loại SP],C127))</f>
        <v/>
      </c>
      <c r="G127" s="39" t="str">
        <f t="shared" si="3"/>
        <v/>
      </c>
      <c r="H127" s="39"/>
      <c r="I127" s="39"/>
      <c r="J127" s="39"/>
    </row>
    <row r="128" spans="2:10" ht="27.75" customHeight="1" x14ac:dyDescent="0.2">
      <c r="B128" s="7" t="str">
        <f>IF(COUNT(D.1[STT Phân loại SP])&gt;=(ROW(A128)-99),ROW(A128)-99,"")</f>
        <v/>
      </c>
      <c r="C128" s="11" t="str">
        <f>IF(B128="","",INDEX(D.1[Ds Phân loại SP],B128))</f>
        <v/>
      </c>
      <c r="D128" s="17" t="str">
        <f>IF(B128="","",SUMIFS(D.1[Giá trị hàng tồn cuối kỳ],D.1[Phân loại SP],C128))</f>
        <v/>
      </c>
      <c r="E128" s="17" t="str">
        <f>IF(B128="","",SUMIFS(D.1[Doanh thu],D.1[Phân loại SP],C128))</f>
        <v/>
      </c>
      <c r="F128" s="17" t="str">
        <f>IF(B128="","",SUMIFS(D.1[Lợi nhuận gộp],D.1[Phân loại SP],C128))</f>
        <v/>
      </c>
      <c r="G128" s="39" t="str">
        <f t="shared" si="3"/>
        <v/>
      </c>
      <c r="H128" s="39"/>
      <c r="I128" s="39"/>
      <c r="J128" s="39"/>
    </row>
    <row r="129" spans="2:10" ht="27.75" customHeight="1" x14ac:dyDescent="0.2">
      <c r="B129" s="7" t="str">
        <f>IF(COUNT(D.1[STT Phân loại SP])&gt;=(ROW(A129)-99),ROW(A129)-99,"")</f>
        <v/>
      </c>
      <c r="C129" s="11" t="str">
        <f>IF(B129="","",INDEX(D.1[Ds Phân loại SP],B129))</f>
        <v/>
      </c>
      <c r="D129" s="17" t="str">
        <f>IF(B129="","",SUMIFS(D.1[Giá trị hàng tồn cuối kỳ],D.1[Phân loại SP],C129))</f>
        <v/>
      </c>
      <c r="E129" s="17" t="str">
        <f>IF(B129="","",SUMIFS(D.1[Doanh thu],D.1[Phân loại SP],C129))</f>
        <v/>
      </c>
      <c r="F129" s="17" t="str">
        <f>IF(B129="","",SUMIFS(D.1[Lợi nhuận gộp],D.1[Phân loại SP],C129))</f>
        <v/>
      </c>
      <c r="G129" s="39" t="str">
        <f t="shared" si="3"/>
        <v/>
      </c>
      <c r="H129" s="39"/>
      <c r="I129" s="39"/>
      <c r="J129" s="39"/>
    </row>
    <row r="130" spans="2:10" ht="27.75" customHeight="1" x14ac:dyDescent="0.2">
      <c r="B130" s="7" t="str">
        <f>IF(COUNT(D.1[STT Phân loại SP])&gt;=(ROW(A130)-99),ROW(A130)-99,"")</f>
        <v/>
      </c>
      <c r="C130" s="11" t="str">
        <f>IF(B130="","",INDEX(D.1[Ds Phân loại SP],B130))</f>
        <v/>
      </c>
      <c r="D130" s="17" t="str">
        <f>IF(B130="","",SUMIFS(D.1[Giá trị hàng tồn cuối kỳ],D.1[Phân loại SP],C130))</f>
        <v/>
      </c>
      <c r="E130" s="17" t="str">
        <f>IF(B130="","",SUMIFS(D.1[Doanh thu],D.1[Phân loại SP],C130))</f>
        <v/>
      </c>
      <c r="F130" s="17" t="str">
        <f>IF(B130="","",SUMIFS(D.1[Lợi nhuận gộp],D.1[Phân loại SP],C130))</f>
        <v/>
      </c>
      <c r="G130" s="39" t="str">
        <f t="shared" si="3"/>
        <v/>
      </c>
      <c r="H130" s="39"/>
      <c r="I130" s="39"/>
      <c r="J130" s="39"/>
    </row>
    <row r="131" spans="2:10" ht="27.75" customHeight="1" x14ac:dyDescent="0.2">
      <c r="B131" s="7" t="str">
        <f>IF(COUNT(D.1[STT Phân loại SP])&gt;=(ROW(A131)-99),ROW(A131)-99,"")</f>
        <v/>
      </c>
      <c r="C131" s="11" t="str">
        <f>IF(B131="","",INDEX(D.1[Ds Phân loại SP],B131))</f>
        <v/>
      </c>
      <c r="D131" s="17" t="str">
        <f>IF(B131="","",SUMIFS(D.1[Giá trị hàng tồn cuối kỳ],D.1[Phân loại SP],C131))</f>
        <v/>
      </c>
      <c r="E131" s="17" t="str">
        <f>IF(B131="","",SUMIFS(D.1[Doanh thu],D.1[Phân loại SP],C131))</f>
        <v/>
      </c>
      <c r="F131" s="17" t="str">
        <f>IF(B131="","",SUMIFS(D.1[Lợi nhuận gộp],D.1[Phân loại SP],C131))</f>
        <v/>
      </c>
      <c r="G131" s="39" t="str">
        <f t="shared" si="3"/>
        <v/>
      </c>
      <c r="H131" s="39"/>
      <c r="I131" s="39"/>
      <c r="J131" s="39"/>
    </row>
    <row r="132" spans="2:10" ht="27.75" customHeight="1" x14ac:dyDescent="0.2">
      <c r="B132" s="7" t="str">
        <f>IF(COUNT(D.1[STT Phân loại SP])&gt;=(ROW(A132)-99),ROW(A132)-99,"")</f>
        <v/>
      </c>
      <c r="C132" s="11" t="str">
        <f>IF(B132="","",INDEX(D.1[Ds Phân loại SP],B132))</f>
        <v/>
      </c>
      <c r="D132" s="17" t="str">
        <f>IF(B132="","",SUMIFS(D.1[Giá trị hàng tồn cuối kỳ],D.1[Phân loại SP],C132))</f>
        <v/>
      </c>
      <c r="E132" s="17" t="str">
        <f>IF(B132="","",SUMIFS(D.1[Doanh thu],D.1[Phân loại SP],C132))</f>
        <v/>
      </c>
      <c r="F132" s="17" t="str">
        <f>IF(B132="","",SUMIFS(D.1[Lợi nhuận gộp],D.1[Phân loại SP],C132))</f>
        <v/>
      </c>
      <c r="G132" s="39" t="str">
        <f t="shared" si="3"/>
        <v/>
      </c>
      <c r="H132" s="39"/>
      <c r="I132" s="39"/>
      <c r="J132" s="39"/>
    </row>
    <row r="133" spans="2:10" ht="27.75" customHeight="1" x14ac:dyDescent="0.2">
      <c r="B133" s="7" t="str">
        <f>IF(COUNT(D.1[STT Phân loại SP])&gt;=(ROW(A133)-99),ROW(A133)-99,"")</f>
        <v/>
      </c>
      <c r="C133" s="11" t="str">
        <f>IF(B133="","",INDEX(D.1[Ds Phân loại SP],B133))</f>
        <v/>
      </c>
      <c r="D133" s="17" t="str">
        <f>IF(B133="","",SUMIFS(D.1[Giá trị hàng tồn cuối kỳ],D.1[Phân loại SP],C133))</f>
        <v/>
      </c>
      <c r="E133" s="17" t="str">
        <f>IF(B133="","",SUMIFS(D.1[Doanh thu],D.1[Phân loại SP],C133))</f>
        <v/>
      </c>
      <c r="F133" s="17" t="str">
        <f>IF(B133="","",SUMIFS(D.1[Lợi nhuận gộp],D.1[Phân loại SP],C133))</f>
        <v/>
      </c>
      <c r="G133" s="39" t="str">
        <f t="shared" si="3"/>
        <v/>
      </c>
      <c r="H133" s="39"/>
      <c r="I133" s="39"/>
      <c r="J133" s="39"/>
    </row>
    <row r="134" spans="2:10" ht="27.75" customHeight="1" x14ac:dyDescent="0.2">
      <c r="B134" s="7" t="str">
        <f>IF(COUNT(D.1[STT Phân loại SP])&gt;=(ROW(A134)-99),ROW(A134)-99,"")</f>
        <v/>
      </c>
      <c r="C134" s="11" t="str">
        <f>IF(B134="","",INDEX(D.1[Ds Phân loại SP],B134))</f>
        <v/>
      </c>
      <c r="D134" s="17" t="str">
        <f>IF(B134="","",SUMIFS(D.1[Giá trị hàng tồn cuối kỳ],D.1[Phân loại SP],C134))</f>
        <v/>
      </c>
      <c r="E134" s="17" t="str">
        <f>IF(B134="","",SUMIFS(D.1[Doanh thu],D.1[Phân loại SP],C134))</f>
        <v/>
      </c>
      <c r="F134" s="17" t="str">
        <f>IF(B134="","",SUMIFS(D.1[Lợi nhuận gộp],D.1[Phân loại SP],C134))</f>
        <v/>
      </c>
      <c r="G134" s="39" t="str">
        <f t="shared" si="3"/>
        <v/>
      </c>
      <c r="H134" s="39"/>
      <c r="I134" s="39"/>
      <c r="J134" s="39"/>
    </row>
    <row r="135" spans="2:10" ht="27.75" customHeight="1" x14ac:dyDescent="0.2">
      <c r="B135" s="7" t="str">
        <f>IF(COUNT(D.1[STT Phân loại SP])&gt;=(ROW(A135)-99),ROW(A135)-99,"")</f>
        <v/>
      </c>
      <c r="C135" s="11" t="str">
        <f>IF(B135="","",INDEX(D.1[Ds Phân loại SP],B135))</f>
        <v/>
      </c>
      <c r="D135" s="17" t="str">
        <f>IF(B135="","",SUMIFS(D.1[Giá trị hàng tồn cuối kỳ],D.1[Phân loại SP],C135))</f>
        <v/>
      </c>
      <c r="E135" s="17" t="str">
        <f>IF(B135="","",SUMIFS(D.1[Doanh thu],D.1[Phân loại SP],C135))</f>
        <v/>
      </c>
      <c r="F135" s="17" t="str">
        <f>IF(B135="","",SUMIFS(D.1[Lợi nhuận gộp],D.1[Phân loại SP],C135))</f>
        <v/>
      </c>
      <c r="G135" s="39" t="str">
        <f t="shared" si="3"/>
        <v/>
      </c>
      <c r="H135" s="39"/>
      <c r="I135" s="39"/>
      <c r="J135" s="39"/>
    </row>
    <row r="136" spans="2:10" ht="27.75" customHeight="1" x14ac:dyDescent="0.2">
      <c r="B136" s="7" t="str">
        <f>IF(COUNT(D.1[STT Phân loại SP])&gt;=(ROW(A136)-99),ROW(A136)-99,"")</f>
        <v/>
      </c>
      <c r="C136" s="11" t="str">
        <f>IF(B136="","",INDEX(D.1[Ds Phân loại SP],B136))</f>
        <v/>
      </c>
      <c r="D136" s="17" t="str">
        <f>IF(B136="","",SUMIFS(D.1[Giá trị hàng tồn cuối kỳ],D.1[Phân loại SP],C136))</f>
        <v/>
      </c>
      <c r="E136" s="17" t="str">
        <f>IF(B136="","",SUMIFS(D.1[Doanh thu],D.1[Phân loại SP],C136))</f>
        <v/>
      </c>
      <c r="F136" s="17" t="str">
        <f>IF(B136="","",SUMIFS(D.1[Lợi nhuận gộp],D.1[Phân loại SP],C136))</f>
        <v/>
      </c>
      <c r="G136" s="39" t="str">
        <f t="shared" si="3"/>
        <v/>
      </c>
      <c r="H136" s="39"/>
      <c r="I136" s="39"/>
      <c r="J136" s="39"/>
    </row>
    <row r="137" spans="2:10" ht="27.75" customHeight="1" x14ac:dyDescent="0.2">
      <c r="B137" s="7" t="str">
        <f>IF(COUNT(D.1[STT Phân loại SP])&gt;=(ROW(A137)-99),ROW(A137)-99,"")</f>
        <v/>
      </c>
      <c r="C137" s="11" t="str">
        <f>IF(B137="","",INDEX(D.1[Ds Phân loại SP],B137))</f>
        <v/>
      </c>
      <c r="D137" s="17" t="str">
        <f>IF(B137="","",SUMIFS(D.1[Giá trị hàng tồn cuối kỳ],D.1[Phân loại SP],C137))</f>
        <v/>
      </c>
      <c r="E137" s="17" t="str">
        <f>IF(B137="","",SUMIFS(D.1[Doanh thu],D.1[Phân loại SP],C137))</f>
        <v/>
      </c>
      <c r="F137" s="17" t="str">
        <f>IF(B137="","",SUMIFS(D.1[Lợi nhuận gộp],D.1[Phân loại SP],C137))</f>
        <v/>
      </c>
      <c r="G137" s="39" t="str">
        <f t="shared" si="3"/>
        <v/>
      </c>
      <c r="H137" s="39"/>
      <c r="I137" s="39"/>
      <c r="J137" s="39"/>
    </row>
    <row r="138" spans="2:10" ht="27.75" customHeight="1" x14ac:dyDescent="0.2">
      <c r="B138" s="7" t="str">
        <f>IF(COUNT(D.1[STT Phân loại SP])&gt;=(ROW(A138)-99),ROW(A138)-99,"")</f>
        <v/>
      </c>
      <c r="C138" s="11" t="str">
        <f>IF(B138="","",INDEX(D.1[Ds Phân loại SP],B138))</f>
        <v/>
      </c>
      <c r="D138" s="17" t="str">
        <f>IF(B138="","",SUMIFS(D.1[Giá trị hàng tồn cuối kỳ],D.1[Phân loại SP],C138))</f>
        <v/>
      </c>
      <c r="E138" s="17" t="str">
        <f>IF(B138="","",SUMIFS(D.1[Doanh thu],D.1[Phân loại SP],C138))</f>
        <v/>
      </c>
      <c r="F138" s="17" t="str">
        <f>IF(B138="","",SUMIFS(D.1[Lợi nhuận gộp],D.1[Phân loại SP],C138))</f>
        <v/>
      </c>
      <c r="G138" s="39" t="str">
        <f t="shared" si="3"/>
        <v/>
      </c>
      <c r="H138" s="39"/>
      <c r="I138" s="39"/>
      <c r="J138" s="39"/>
    </row>
    <row r="139" spans="2:10" ht="27.75" customHeight="1" x14ac:dyDescent="0.2">
      <c r="B139" s="7" t="str">
        <f>IF(COUNT(D.1[STT Phân loại SP])&gt;=(ROW(A139)-99),ROW(A139)-99,"")</f>
        <v/>
      </c>
      <c r="C139" s="11" t="str">
        <f>IF(B139="","",INDEX(D.1[Ds Phân loại SP],B139))</f>
        <v/>
      </c>
      <c r="D139" s="17" t="str">
        <f>IF(B139="","",SUMIFS(D.1[Giá trị hàng tồn cuối kỳ],D.1[Phân loại SP],C139))</f>
        <v/>
      </c>
      <c r="E139" s="17" t="str">
        <f>IF(B139="","",SUMIFS(D.1[Doanh thu],D.1[Phân loại SP],C139))</f>
        <v/>
      </c>
      <c r="F139" s="17" t="str">
        <f>IF(B139="","",SUMIFS(D.1[Lợi nhuận gộp],D.1[Phân loại SP],C139))</f>
        <v/>
      </c>
      <c r="G139" s="39" t="str">
        <f t="shared" si="3"/>
        <v/>
      </c>
      <c r="H139" s="39"/>
      <c r="I139" s="39"/>
      <c r="J139" s="39"/>
    </row>
    <row r="140" spans="2:10" ht="27.75" customHeight="1" x14ac:dyDescent="0.2">
      <c r="B140" s="7" t="str">
        <f>IF(COUNT(D.1[STT Phân loại SP])&gt;=(ROW(A140)-99),ROW(A140)-99,"")</f>
        <v/>
      </c>
      <c r="C140" s="11" t="str">
        <f>IF(B140="","",INDEX(D.1[Ds Phân loại SP],B140))</f>
        <v/>
      </c>
      <c r="D140" s="17" t="str">
        <f>IF(B140="","",SUMIFS(D.1[Giá trị hàng tồn cuối kỳ],D.1[Phân loại SP],C140))</f>
        <v/>
      </c>
      <c r="E140" s="17" t="str">
        <f>IF(B140="","",SUMIFS(D.1[Doanh thu],D.1[Phân loại SP],C140))</f>
        <v/>
      </c>
      <c r="F140" s="17" t="str">
        <f>IF(B140="","",SUMIFS(D.1[Lợi nhuận gộp],D.1[Phân loại SP],C140))</f>
        <v/>
      </c>
      <c r="G140" s="39" t="str">
        <f t="shared" si="3"/>
        <v/>
      </c>
      <c r="H140" s="39"/>
      <c r="I140" s="39"/>
      <c r="J140" s="39"/>
    </row>
    <row r="141" spans="2:10" ht="27.75" customHeight="1" x14ac:dyDescent="0.2">
      <c r="B141" s="7" t="str">
        <f>IF(COUNT(D.1[STT Phân loại SP])&gt;=(ROW(A141)-99),ROW(A141)-99,"")</f>
        <v/>
      </c>
      <c r="C141" s="11" t="str">
        <f>IF(B141="","",INDEX(D.1[Ds Phân loại SP],B141))</f>
        <v/>
      </c>
      <c r="D141" s="17" t="str">
        <f>IF(B141="","",SUMIFS(D.1[Giá trị hàng tồn cuối kỳ],D.1[Phân loại SP],C141))</f>
        <v/>
      </c>
      <c r="E141" s="17" t="str">
        <f>IF(B141="","",SUMIFS(D.1[Doanh thu],D.1[Phân loại SP],C141))</f>
        <v/>
      </c>
      <c r="F141" s="17" t="str">
        <f>IF(B141="","",SUMIFS(D.1[Lợi nhuận gộp],D.1[Phân loại SP],C141))</f>
        <v/>
      </c>
      <c r="G141" s="39" t="str">
        <f t="shared" si="3"/>
        <v/>
      </c>
      <c r="H141" s="39"/>
      <c r="I141" s="39"/>
      <c r="J141" s="39"/>
    </row>
    <row r="142" spans="2:10" ht="27.75" customHeight="1" x14ac:dyDescent="0.2">
      <c r="B142" s="7" t="str">
        <f>IF(COUNT(D.1[STT Phân loại SP])&gt;=(ROW(A142)-99),ROW(A142)-99,"")</f>
        <v/>
      </c>
      <c r="C142" s="11" t="str">
        <f>IF(B142="","",INDEX(D.1[Ds Phân loại SP],B142))</f>
        <v/>
      </c>
      <c r="D142" s="17" t="str">
        <f>IF(B142="","",SUMIFS(D.1[Giá trị hàng tồn cuối kỳ],D.1[Phân loại SP],C142))</f>
        <v/>
      </c>
      <c r="E142" s="17" t="str">
        <f>IF(B142="","",SUMIFS(D.1[Doanh thu],D.1[Phân loại SP],C142))</f>
        <v/>
      </c>
      <c r="F142" s="17" t="str">
        <f>IF(B142="","",SUMIFS(D.1[Lợi nhuận gộp],D.1[Phân loại SP],C142))</f>
        <v/>
      </c>
      <c r="G142" s="39" t="str">
        <f t="shared" si="3"/>
        <v/>
      </c>
      <c r="H142" s="39"/>
      <c r="I142" s="39"/>
      <c r="J142" s="39"/>
    </row>
    <row r="143" spans="2:10" ht="27.75" customHeight="1" x14ac:dyDescent="0.2">
      <c r="B143" s="7" t="str">
        <f>IF(COUNT(D.1[STT Phân loại SP])&gt;=(ROW(A143)-99),ROW(A143)-99,"")</f>
        <v/>
      </c>
      <c r="C143" s="11" t="str">
        <f>IF(B143="","",INDEX(D.1[Ds Phân loại SP],B143))</f>
        <v/>
      </c>
      <c r="D143" s="17" t="str">
        <f>IF(B143="","",SUMIFS(D.1[Giá trị hàng tồn cuối kỳ],D.1[Phân loại SP],C143))</f>
        <v/>
      </c>
      <c r="E143" s="17" t="str">
        <f>IF(B143="","",SUMIFS(D.1[Doanh thu],D.1[Phân loại SP],C143))</f>
        <v/>
      </c>
      <c r="F143" s="17" t="str">
        <f>IF(B143="","",SUMIFS(D.1[Lợi nhuận gộp],D.1[Phân loại SP],C143))</f>
        <v/>
      </c>
      <c r="G143" s="39" t="str">
        <f t="shared" si="3"/>
        <v/>
      </c>
      <c r="H143" s="39"/>
      <c r="I143" s="39"/>
      <c r="J143" s="39"/>
    </row>
    <row r="144" spans="2:10" ht="27.75" customHeight="1" x14ac:dyDescent="0.2">
      <c r="B144" s="7" t="str">
        <f>IF(COUNT(D.1[STT Phân loại SP])&gt;=(ROW(A144)-99),ROW(A144)-99,"")</f>
        <v/>
      </c>
      <c r="C144" s="11" t="str">
        <f>IF(B144="","",INDEX(D.1[Ds Phân loại SP],B144))</f>
        <v/>
      </c>
      <c r="D144" s="17" t="str">
        <f>IF(B144="","",SUMIFS(D.1[Giá trị hàng tồn cuối kỳ],D.1[Phân loại SP],C144))</f>
        <v/>
      </c>
      <c r="E144" s="17" t="str">
        <f>IF(B144="","",SUMIFS(D.1[Doanh thu],D.1[Phân loại SP],C144))</f>
        <v/>
      </c>
      <c r="F144" s="17" t="str">
        <f>IF(B144="","",SUMIFS(D.1[Lợi nhuận gộp],D.1[Phân loại SP],C144))</f>
        <v/>
      </c>
      <c r="G144" s="39" t="str">
        <f t="shared" si="3"/>
        <v/>
      </c>
      <c r="H144" s="39"/>
      <c r="I144" s="39"/>
      <c r="J144" s="39"/>
    </row>
    <row r="145" spans="2:10" ht="27.75" customHeight="1" x14ac:dyDescent="0.2">
      <c r="B145" s="7" t="str">
        <f>IF(COUNT(D.1[STT Phân loại SP])&gt;=(ROW(A145)-99),ROW(A145)-99,"")</f>
        <v/>
      </c>
      <c r="C145" s="11" t="str">
        <f>IF(B145="","",INDEX(D.1[Ds Phân loại SP],B145))</f>
        <v/>
      </c>
      <c r="D145" s="17" t="str">
        <f>IF(B145="","",SUMIFS(D.1[Giá trị hàng tồn cuối kỳ],D.1[Phân loại SP],C145))</f>
        <v/>
      </c>
      <c r="E145" s="17" t="str">
        <f>IF(B145="","",SUMIFS(D.1[Doanh thu],D.1[Phân loại SP],C145))</f>
        <v/>
      </c>
      <c r="F145" s="17" t="str">
        <f>IF(B145="","",SUMIFS(D.1[Lợi nhuận gộp],D.1[Phân loại SP],C145))</f>
        <v/>
      </c>
      <c r="G145" s="39" t="str">
        <f t="shared" si="3"/>
        <v/>
      </c>
      <c r="H145" s="39"/>
      <c r="I145" s="39"/>
      <c r="J145" s="39"/>
    </row>
    <row r="146" spans="2:10" ht="27.75" customHeight="1" x14ac:dyDescent="0.2">
      <c r="B146" s="7" t="str">
        <f>IF(COUNT(D.1[STT Phân loại SP])&gt;=(ROW(A146)-99),ROW(A146)-99,"")</f>
        <v/>
      </c>
      <c r="C146" s="11" t="str">
        <f>IF(B146="","",INDEX(D.1[Ds Phân loại SP],B146))</f>
        <v/>
      </c>
      <c r="D146" s="17" t="str">
        <f>IF(B146="","",SUMIFS(D.1[Giá trị hàng tồn cuối kỳ],D.1[Phân loại SP],C146))</f>
        <v/>
      </c>
      <c r="E146" s="17" t="str">
        <f>IF(B146="","",SUMIFS(D.1[Doanh thu],D.1[Phân loại SP],C146))</f>
        <v/>
      </c>
      <c r="F146" s="17" t="str">
        <f>IF(B146="","",SUMIFS(D.1[Lợi nhuận gộp],D.1[Phân loại SP],C146))</f>
        <v/>
      </c>
      <c r="G146" s="39" t="str">
        <f t="shared" si="3"/>
        <v/>
      </c>
      <c r="H146" s="39"/>
      <c r="I146" s="39"/>
      <c r="J146" s="39"/>
    </row>
    <row r="147" spans="2:10" ht="27.75" customHeight="1" x14ac:dyDescent="0.2">
      <c r="B147" s="7" t="str">
        <f>IF(COUNT(D.1[STT Phân loại SP])&gt;=(ROW(A147)-99),ROW(A147)-99,"")</f>
        <v/>
      </c>
      <c r="C147" s="11" t="str">
        <f>IF(B147="","",INDEX(D.1[Ds Phân loại SP],B147))</f>
        <v/>
      </c>
      <c r="D147" s="17" t="str">
        <f>IF(B147="","",SUMIFS(D.1[Giá trị hàng tồn cuối kỳ],D.1[Phân loại SP],C147))</f>
        <v/>
      </c>
      <c r="E147" s="17" t="str">
        <f>IF(B147="","",SUMIFS(D.1[Doanh thu],D.1[Phân loại SP],C147))</f>
        <v/>
      </c>
      <c r="F147" s="17" t="str">
        <f>IF(B147="","",SUMIFS(D.1[Lợi nhuận gộp],D.1[Phân loại SP],C147))</f>
        <v/>
      </c>
      <c r="G147" s="39" t="str">
        <f t="shared" si="3"/>
        <v/>
      </c>
      <c r="H147" s="39"/>
      <c r="I147" s="39"/>
      <c r="J147" s="39"/>
    </row>
    <row r="148" spans="2:10" ht="27.75" customHeight="1" x14ac:dyDescent="0.2">
      <c r="B148" s="7" t="str">
        <f>IF(COUNT(D.1[STT Phân loại SP])&gt;=(ROW(A148)-99),ROW(A148)-99,"")</f>
        <v/>
      </c>
      <c r="C148" s="11" t="str">
        <f>IF(B148="","",INDEX(D.1[Ds Phân loại SP],B148))</f>
        <v/>
      </c>
      <c r="D148" s="17" t="str">
        <f>IF(B148="","",SUMIFS(D.1[Giá trị hàng tồn cuối kỳ],D.1[Phân loại SP],C148))</f>
        <v/>
      </c>
      <c r="E148" s="17" t="str">
        <f>IF(B148="","",SUMIFS(D.1[Doanh thu],D.1[Phân loại SP],C148))</f>
        <v/>
      </c>
      <c r="F148" s="17" t="str">
        <f>IF(B148="","",SUMIFS(D.1[Lợi nhuận gộp],D.1[Phân loại SP],C148))</f>
        <v/>
      </c>
      <c r="G148" s="39" t="str">
        <f t="shared" si="3"/>
        <v/>
      </c>
      <c r="H148" s="39"/>
      <c r="I148" s="39"/>
      <c r="J148" s="39"/>
    </row>
    <row r="149" spans="2:10" ht="27.75" customHeight="1" x14ac:dyDescent="0.2">
      <c r="B149" s="7" t="str">
        <f>IF(COUNT(D.1[STT Phân loại SP])&gt;=(ROW(A149)-99),ROW(A149)-99,"")</f>
        <v/>
      </c>
      <c r="C149" s="11" t="str">
        <f>IF(B149="","",INDEX(D.1[Ds Phân loại SP],B149))</f>
        <v/>
      </c>
      <c r="D149" s="17" t="str">
        <f>IF(B149="","",SUMIFS(D.1[Giá trị hàng tồn cuối kỳ],D.1[Phân loại SP],C149))</f>
        <v/>
      </c>
      <c r="E149" s="17" t="str">
        <f>IF(B149="","",SUMIFS(D.1[Doanh thu],D.1[Phân loại SP],C149))</f>
        <v/>
      </c>
      <c r="F149" s="17" t="str">
        <f>IF(B149="","",SUMIFS(D.1[Lợi nhuận gộp],D.1[Phân loại SP],C149))</f>
        <v/>
      </c>
      <c r="G149" s="39" t="str">
        <f t="shared" si="3"/>
        <v/>
      </c>
      <c r="H149" s="39"/>
      <c r="I149" s="39"/>
      <c r="J149" s="39"/>
    </row>
    <row r="150" spans="2:10" ht="27.75" customHeight="1" x14ac:dyDescent="0.2">
      <c r="B150" s="7" t="str">
        <f>IF(COUNT(D.1[STT Phân loại SP])&gt;=(ROW(A150)-99),ROW(A150)-99,"")</f>
        <v/>
      </c>
      <c r="C150" s="11" t="str">
        <f>IF(B150="","",INDEX(D.1[Ds Phân loại SP],B150))</f>
        <v/>
      </c>
      <c r="D150" s="17" t="str">
        <f>IF(B150="","",SUMIFS(D.1[Giá trị hàng tồn cuối kỳ],D.1[Phân loại SP],C150))</f>
        <v/>
      </c>
      <c r="E150" s="17" t="str">
        <f>IF(B150="","",SUMIFS(D.1[Doanh thu],D.1[Phân loại SP],C150))</f>
        <v/>
      </c>
      <c r="F150" s="17" t="str">
        <f>IF(B150="","",SUMIFS(D.1[Lợi nhuận gộp],D.1[Phân loại SP],C150))</f>
        <v/>
      </c>
      <c r="G150" s="39" t="str">
        <f t="shared" si="3"/>
        <v/>
      </c>
      <c r="H150" s="39"/>
      <c r="I150" s="39"/>
      <c r="J150" s="39"/>
    </row>
    <row r="151" spans="2:10" ht="27.75" customHeight="1" x14ac:dyDescent="0.2">
      <c r="B151" s="7" t="str">
        <f>IF(COUNT(D.1[STT Phân loại SP])&gt;=(ROW(A151)-99),ROW(A151)-99,"")</f>
        <v/>
      </c>
      <c r="C151" s="11" t="str">
        <f>IF(B151="","",INDEX(D.1[Ds Phân loại SP],B151))</f>
        <v/>
      </c>
      <c r="D151" s="17" t="str">
        <f>IF(B151="","",SUMIFS(D.1[Giá trị hàng tồn cuối kỳ],D.1[Phân loại SP],C151))</f>
        <v/>
      </c>
      <c r="E151" s="17" t="str">
        <f>IF(B151="","",SUMIFS(D.1[Doanh thu],D.1[Phân loại SP],C151))</f>
        <v/>
      </c>
      <c r="F151" s="17" t="str">
        <f>IF(B151="","",SUMIFS(D.1[Lợi nhuận gộp],D.1[Phân loại SP],C151))</f>
        <v/>
      </c>
      <c r="G151" s="39" t="str">
        <f t="shared" si="3"/>
        <v/>
      </c>
      <c r="H151" s="39"/>
      <c r="I151" s="39"/>
      <c r="J151" s="39"/>
    </row>
    <row r="152" spans="2:10" ht="27.75" customHeight="1" x14ac:dyDescent="0.2">
      <c r="B152" s="7" t="str">
        <f>IF(COUNT(D.1[STT Phân loại SP])&gt;=(ROW(A152)-99),ROW(A152)-99,"")</f>
        <v/>
      </c>
      <c r="C152" s="11" t="str">
        <f>IF(B152="","",INDEX(D.1[Ds Phân loại SP],B152))</f>
        <v/>
      </c>
      <c r="D152" s="17" t="str">
        <f>IF(B152="","",SUMIFS(D.1[Giá trị hàng tồn cuối kỳ],D.1[Phân loại SP],C152))</f>
        <v/>
      </c>
      <c r="E152" s="17" t="str">
        <f>IF(B152="","",SUMIFS(D.1[Doanh thu],D.1[Phân loại SP],C152))</f>
        <v/>
      </c>
      <c r="F152" s="17" t="str">
        <f>IF(B152="","",SUMIFS(D.1[Lợi nhuận gộp],D.1[Phân loại SP],C152))</f>
        <v/>
      </c>
      <c r="G152" s="39" t="str">
        <f t="shared" si="3"/>
        <v/>
      </c>
      <c r="H152" s="39"/>
      <c r="I152" s="39"/>
      <c r="J152" s="39"/>
    </row>
    <row r="153" spans="2:10" ht="27.75" customHeight="1" x14ac:dyDescent="0.2">
      <c r="B153" s="7" t="str">
        <f>IF(COUNT(D.1[STT Phân loại SP])&gt;=(ROW(A153)-99),ROW(A153)-99,"")</f>
        <v/>
      </c>
      <c r="C153" s="11" t="str">
        <f>IF(B153="","",INDEX(D.1[Ds Phân loại SP],B153))</f>
        <v/>
      </c>
      <c r="D153" s="17" t="str">
        <f>IF(B153="","",SUMIFS(D.1[Giá trị hàng tồn cuối kỳ],D.1[Phân loại SP],C153))</f>
        <v/>
      </c>
      <c r="E153" s="17" t="str">
        <f>IF(B153="","",SUMIFS(D.1[Doanh thu],D.1[Phân loại SP],C153))</f>
        <v/>
      </c>
      <c r="F153" s="17" t="str">
        <f>IF(B153="","",SUMIFS(D.1[Lợi nhuận gộp],D.1[Phân loại SP],C153))</f>
        <v/>
      </c>
      <c r="G153" s="39" t="str">
        <f t="shared" si="3"/>
        <v/>
      </c>
      <c r="H153" s="39"/>
      <c r="I153" s="39"/>
      <c r="J153" s="39"/>
    </row>
    <row r="154" spans="2:10" ht="27.75" customHeight="1" x14ac:dyDescent="0.2">
      <c r="B154" s="7" t="str">
        <f>IF(COUNT(D.1[STT Phân loại SP])&gt;=(ROW(A154)-99),ROW(A154)-99,"")</f>
        <v/>
      </c>
      <c r="C154" s="11" t="str">
        <f>IF(B154="","",INDEX(D.1[Ds Phân loại SP],B154))</f>
        <v/>
      </c>
      <c r="D154" s="17" t="str">
        <f>IF(B154="","",SUMIFS(D.1[Giá trị hàng tồn cuối kỳ],D.1[Phân loại SP],C154))</f>
        <v/>
      </c>
      <c r="E154" s="17" t="str">
        <f>IF(B154="","",SUMIFS(D.1[Doanh thu],D.1[Phân loại SP],C154))</f>
        <v/>
      </c>
      <c r="F154" s="17" t="str">
        <f>IF(B154="","",SUMIFS(D.1[Lợi nhuận gộp],D.1[Phân loại SP],C154))</f>
        <v/>
      </c>
      <c r="G154" s="39" t="str">
        <f t="shared" si="3"/>
        <v/>
      </c>
      <c r="H154" s="39"/>
      <c r="I154" s="39"/>
      <c r="J154" s="39"/>
    </row>
    <row r="155" spans="2:10" ht="27.75" customHeight="1" x14ac:dyDescent="0.2">
      <c r="B155" s="7" t="str">
        <f>IF(COUNT(D.1[STT Phân loại SP])&gt;=(ROW(A155)-99),ROW(A155)-99,"")</f>
        <v/>
      </c>
      <c r="C155" s="11" t="str">
        <f>IF(B155="","",INDEX(D.1[Ds Phân loại SP],B155))</f>
        <v/>
      </c>
      <c r="D155" s="17" t="str">
        <f>IF(B155="","",SUMIFS(D.1[Giá trị hàng tồn cuối kỳ],D.1[Phân loại SP],C155))</f>
        <v/>
      </c>
      <c r="E155" s="17" t="str">
        <f>IF(B155="","",SUMIFS(D.1[Doanh thu],D.1[Phân loại SP],C155))</f>
        <v/>
      </c>
      <c r="F155" s="17" t="str">
        <f>IF(B155="","",SUMIFS(D.1[Lợi nhuận gộp],D.1[Phân loại SP],C155))</f>
        <v/>
      </c>
      <c r="G155" s="39" t="str">
        <f t="shared" si="3"/>
        <v/>
      </c>
      <c r="H155" s="39"/>
      <c r="I155" s="39"/>
      <c r="J155" s="39"/>
    </row>
    <row r="156" spans="2:10" ht="27.75" customHeight="1" x14ac:dyDescent="0.2">
      <c r="B156" s="7" t="str">
        <f>IF(COUNT(D.1[STT Phân loại SP])&gt;=(ROW(A156)-99),ROW(A156)-99,"")</f>
        <v/>
      </c>
      <c r="C156" s="11" t="str">
        <f>IF(B156="","",INDEX(D.1[Ds Phân loại SP],B156))</f>
        <v/>
      </c>
      <c r="D156" s="17" t="str">
        <f>IF(B156="","",SUMIFS(D.1[Giá trị hàng tồn cuối kỳ],D.1[Phân loại SP],C156))</f>
        <v/>
      </c>
      <c r="E156" s="17" t="str">
        <f>IF(B156="","",SUMIFS(D.1[Doanh thu],D.1[Phân loại SP],C156))</f>
        <v/>
      </c>
      <c r="F156" s="17" t="str">
        <f>IF(B156="","",SUMIFS(D.1[Lợi nhuận gộp],D.1[Phân loại SP],C156))</f>
        <v/>
      </c>
      <c r="G156" s="39" t="str">
        <f t="shared" si="3"/>
        <v/>
      </c>
      <c r="H156" s="39"/>
      <c r="I156" s="39"/>
      <c r="J156" s="39"/>
    </row>
    <row r="157" spans="2:10" ht="27.75" customHeight="1" x14ac:dyDescent="0.2">
      <c r="B157" s="7" t="str">
        <f>IF(COUNT(D.1[STT Phân loại SP])&gt;=(ROW(A157)-99),ROW(A157)-99,"")</f>
        <v/>
      </c>
      <c r="C157" s="11" t="str">
        <f>IF(B157="","",INDEX(D.1[Ds Phân loại SP],B157))</f>
        <v/>
      </c>
      <c r="D157" s="17" t="str">
        <f>IF(B157="","",SUMIFS(D.1[Giá trị hàng tồn cuối kỳ],D.1[Phân loại SP],C157))</f>
        <v/>
      </c>
      <c r="E157" s="17" t="str">
        <f>IF(B157="","",SUMIFS(D.1[Doanh thu],D.1[Phân loại SP],C157))</f>
        <v/>
      </c>
      <c r="F157" s="17" t="str">
        <f>IF(B157="","",SUMIFS(D.1[Lợi nhuận gộp],D.1[Phân loại SP],C157))</f>
        <v/>
      </c>
      <c r="G157" s="39" t="str">
        <f t="shared" si="3"/>
        <v/>
      </c>
      <c r="H157" s="39"/>
      <c r="I157" s="39"/>
      <c r="J157" s="39"/>
    </row>
    <row r="158" spans="2:10" ht="27.75" customHeight="1" x14ac:dyDescent="0.2">
      <c r="B158" s="7" t="str">
        <f>IF(COUNT(D.1[STT Phân loại SP])&gt;=(ROW(A158)-99),ROW(A158)-99,"")</f>
        <v/>
      </c>
      <c r="C158" s="11" t="str">
        <f>IF(B158="","",INDEX(D.1[Ds Phân loại SP],B158))</f>
        <v/>
      </c>
      <c r="D158" s="17" t="str">
        <f>IF(B158="","",SUMIFS(D.1[Giá trị hàng tồn cuối kỳ],D.1[Phân loại SP],C158))</f>
        <v/>
      </c>
      <c r="E158" s="17" t="str">
        <f>IF(B158="","",SUMIFS(D.1[Doanh thu],D.1[Phân loại SP],C158))</f>
        <v/>
      </c>
      <c r="F158" s="17" t="str">
        <f>IF(B158="","",SUMIFS(D.1[Lợi nhuận gộp],D.1[Phân loại SP],C158))</f>
        <v/>
      </c>
      <c r="G158" s="39" t="str">
        <f t="shared" si="3"/>
        <v/>
      </c>
      <c r="H158" s="39"/>
      <c r="I158" s="39"/>
      <c r="J158" s="39"/>
    </row>
    <row r="159" spans="2:10" ht="27.75" customHeight="1" x14ac:dyDescent="0.2">
      <c r="B159" s="7" t="str">
        <f>IF(COUNT(D.1[STT Phân loại SP])&gt;=(ROW(A159)-99),ROW(A159)-99,"")</f>
        <v/>
      </c>
      <c r="C159" s="11" t="str">
        <f>IF(B159="","",INDEX(D.1[Ds Phân loại SP],B159))</f>
        <v/>
      </c>
      <c r="D159" s="17" t="str">
        <f>IF(B159="","",SUMIFS(D.1[Giá trị hàng tồn cuối kỳ],D.1[Phân loại SP],C159))</f>
        <v/>
      </c>
      <c r="E159" s="17" t="str">
        <f>IF(B159="","",SUMIFS(D.1[Doanh thu],D.1[Phân loại SP],C159))</f>
        <v/>
      </c>
      <c r="F159" s="17" t="str">
        <f>IF(B159="","",SUMIFS(D.1[Lợi nhuận gộp],D.1[Phân loại SP],C159))</f>
        <v/>
      </c>
      <c r="G159" s="39" t="str">
        <f t="shared" si="3"/>
        <v/>
      </c>
      <c r="H159" s="39"/>
      <c r="I159" s="39"/>
      <c r="J159" s="39"/>
    </row>
    <row r="160" spans="2:10" ht="27.75" customHeight="1" x14ac:dyDescent="0.2">
      <c r="B160" s="7" t="str">
        <f>IF(COUNT(D.1[STT Phân loại SP])&gt;=(ROW(A160)-99),ROW(A160)-99,"")</f>
        <v/>
      </c>
      <c r="C160" s="11" t="str">
        <f>IF(B160="","",INDEX(D.1[Ds Phân loại SP],B160))</f>
        <v/>
      </c>
      <c r="D160" s="17" t="str">
        <f>IF(B160="","",SUMIFS(D.1[Giá trị hàng tồn cuối kỳ],D.1[Phân loại SP],C160))</f>
        <v/>
      </c>
      <c r="E160" s="17" t="str">
        <f>IF(B160="","",SUMIFS(D.1[Doanh thu],D.1[Phân loại SP],C160))</f>
        <v/>
      </c>
      <c r="F160" s="17" t="str">
        <f>IF(B160="","",SUMIFS(D.1[Lợi nhuận gộp],D.1[Phân loại SP],C160))</f>
        <v/>
      </c>
      <c r="G160" s="39" t="str">
        <f t="shared" si="3"/>
        <v/>
      </c>
      <c r="H160" s="39"/>
      <c r="I160" s="39"/>
      <c r="J160" s="39"/>
    </row>
    <row r="161" spans="2:10" ht="27.75" customHeight="1" x14ac:dyDescent="0.2">
      <c r="B161" s="7" t="str">
        <f>IF(COUNT(D.1[STT Phân loại SP])&gt;=(ROW(A161)-99),ROW(A161)-99,"")</f>
        <v/>
      </c>
      <c r="C161" s="11" t="str">
        <f>IF(B161="","",INDEX(D.1[Ds Phân loại SP],B161))</f>
        <v/>
      </c>
      <c r="D161" s="17" t="str">
        <f>IF(B161="","",SUMIFS(D.1[Giá trị hàng tồn cuối kỳ],D.1[Phân loại SP],C161))</f>
        <v/>
      </c>
      <c r="E161" s="17" t="str">
        <f>IF(B161="","",SUMIFS(D.1[Doanh thu],D.1[Phân loại SP],C161))</f>
        <v/>
      </c>
      <c r="F161" s="17" t="str">
        <f>IF(B161="","",SUMIFS(D.1[Lợi nhuận gộp],D.1[Phân loại SP],C161))</f>
        <v/>
      </c>
      <c r="G161" s="39" t="str">
        <f t="shared" si="3"/>
        <v/>
      </c>
      <c r="H161" s="39"/>
      <c r="I161" s="39"/>
      <c r="J161" s="39"/>
    </row>
    <row r="162" spans="2:10" ht="27.75" customHeight="1" x14ac:dyDescent="0.2">
      <c r="B162" s="7" t="str">
        <f>IF(COUNT(D.1[STT Phân loại SP])&gt;=(ROW(A162)-99),ROW(A162)-99,"")</f>
        <v/>
      </c>
      <c r="C162" s="11" t="str">
        <f>IF(B162="","",INDEX(D.1[Ds Phân loại SP],B162))</f>
        <v/>
      </c>
      <c r="D162" s="17" t="str">
        <f>IF(B162="","",SUMIFS(D.1[Giá trị hàng tồn cuối kỳ],D.1[Phân loại SP],C162))</f>
        <v/>
      </c>
      <c r="E162" s="17" t="str">
        <f>IF(B162="","",SUMIFS(D.1[Doanh thu],D.1[Phân loại SP],C162))</f>
        <v/>
      </c>
      <c r="F162" s="17" t="str">
        <f>IF(B162="","",SUMIFS(D.1[Lợi nhuận gộp],D.1[Phân loại SP],C162))</f>
        <v/>
      </c>
      <c r="G162" s="39" t="str">
        <f t="shared" si="3"/>
        <v/>
      </c>
      <c r="H162" s="39"/>
      <c r="I162" s="39"/>
      <c r="J162" s="39"/>
    </row>
    <row r="163" spans="2:10" ht="27.75" customHeight="1" x14ac:dyDescent="0.2">
      <c r="B163" s="7" t="str">
        <f>IF(COUNT(D.1[STT Phân loại SP])&gt;=(ROW(A163)-99),ROW(A163)-99,"")</f>
        <v/>
      </c>
      <c r="C163" s="11" t="str">
        <f>IF(B163="","",INDEX(D.1[Ds Phân loại SP],B163))</f>
        <v/>
      </c>
      <c r="D163" s="17" t="str">
        <f>IF(B163="","",SUMIFS(D.1[Giá trị hàng tồn cuối kỳ],D.1[Phân loại SP],C163))</f>
        <v/>
      </c>
      <c r="E163" s="17" t="str">
        <f>IF(B163="","",SUMIFS(D.1[Doanh thu],D.1[Phân loại SP],C163))</f>
        <v/>
      </c>
      <c r="F163" s="17" t="str">
        <f>IF(B163="","",SUMIFS(D.1[Lợi nhuận gộp],D.1[Phân loại SP],C163))</f>
        <v/>
      </c>
      <c r="G163" s="39" t="str">
        <f t="shared" si="3"/>
        <v/>
      </c>
      <c r="H163" s="39"/>
      <c r="I163" s="39"/>
      <c r="J163" s="39"/>
    </row>
    <row r="164" spans="2:10" ht="27.75" customHeight="1" x14ac:dyDescent="0.2">
      <c r="B164" s="7" t="str">
        <f>IF(COUNT(D.1[STT Phân loại SP])&gt;=(ROW(A164)-99),ROW(A164)-99,"")</f>
        <v/>
      </c>
      <c r="C164" s="11" t="str">
        <f>IF(B164="","",INDEX(D.1[Ds Phân loại SP],B164))</f>
        <v/>
      </c>
      <c r="D164" s="17" t="str">
        <f>IF(B164="","",SUMIFS(D.1[Giá trị hàng tồn cuối kỳ],D.1[Phân loại SP],C164))</f>
        <v/>
      </c>
      <c r="E164" s="17" t="str">
        <f>IF(B164="","",SUMIFS(D.1[Doanh thu],D.1[Phân loại SP],C164))</f>
        <v/>
      </c>
      <c r="F164" s="17" t="str">
        <f>IF(B164="","",SUMIFS(D.1[Lợi nhuận gộp],D.1[Phân loại SP],C164))</f>
        <v/>
      </c>
      <c r="G164" s="39" t="str">
        <f t="shared" ref="G164:G227" si="4">IF(OR(B164="",F164=0),"",RANK(F164,B6LoiNhuanSP))</f>
        <v/>
      </c>
      <c r="H164" s="39"/>
      <c r="I164" s="39"/>
      <c r="J164" s="39"/>
    </row>
    <row r="165" spans="2:10" ht="27.75" customHeight="1" x14ac:dyDescent="0.2">
      <c r="B165" s="7" t="str">
        <f>IF(COUNT(D.1[STT Phân loại SP])&gt;=(ROW(A165)-99),ROW(A165)-99,"")</f>
        <v/>
      </c>
      <c r="C165" s="11" t="str">
        <f>IF(B165="","",INDEX(D.1[Ds Phân loại SP],B165))</f>
        <v/>
      </c>
      <c r="D165" s="17" t="str">
        <f>IF(B165="","",SUMIFS(D.1[Giá trị hàng tồn cuối kỳ],D.1[Phân loại SP],C165))</f>
        <v/>
      </c>
      <c r="E165" s="17" t="str">
        <f>IF(B165="","",SUMIFS(D.1[Doanh thu],D.1[Phân loại SP],C165))</f>
        <v/>
      </c>
      <c r="F165" s="17" t="str">
        <f>IF(B165="","",SUMIFS(D.1[Lợi nhuận gộp],D.1[Phân loại SP],C165))</f>
        <v/>
      </c>
      <c r="G165" s="39" t="str">
        <f t="shared" si="4"/>
        <v/>
      </c>
      <c r="H165" s="39"/>
      <c r="I165" s="39"/>
      <c r="J165" s="39"/>
    </row>
    <row r="166" spans="2:10" ht="27.75" customHeight="1" x14ac:dyDescent="0.2">
      <c r="B166" s="7" t="str">
        <f>IF(COUNT(D.1[STT Phân loại SP])&gt;=(ROW(A166)-99),ROW(A166)-99,"")</f>
        <v/>
      </c>
      <c r="C166" s="11" t="str">
        <f>IF(B166="","",INDEX(D.1[Ds Phân loại SP],B166))</f>
        <v/>
      </c>
      <c r="D166" s="17" t="str">
        <f>IF(B166="","",SUMIFS(D.1[Giá trị hàng tồn cuối kỳ],D.1[Phân loại SP],C166))</f>
        <v/>
      </c>
      <c r="E166" s="17" t="str">
        <f>IF(B166="","",SUMIFS(D.1[Doanh thu],D.1[Phân loại SP],C166))</f>
        <v/>
      </c>
      <c r="F166" s="17" t="str">
        <f>IF(B166="","",SUMIFS(D.1[Lợi nhuận gộp],D.1[Phân loại SP],C166))</f>
        <v/>
      </c>
      <c r="G166" s="39" t="str">
        <f t="shared" si="4"/>
        <v/>
      </c>
      <c r="H166" s="39"/>
      <c r="I166" s="39"/>
      <c r="J166" s="39"/>
    </row>
    <row r="167" spans="2:10" ht="27.75" customHeight="1" x14ac:dyDescent="0.2">
      <c r="B167" s="7" t="str">
        <f>IF(COUNT(D.1[STT Phân loại SP])&gt;=(ROW(A167)-99),ROW(A167)-99,"")</f>
        <v/>
      </c>
      <c r="C167" s="11" t="str">
        <f>IF(B167="","",INDEX(D.1[Ds Phân loại SP],B167))</f>
        <v/>
      </c>
      <c r="D167" s="17" t="str">
        <f>IF(B167="","",SUMIFS(D.1[Giá trị hàng tồn cuối kỳ],D.1[Phân loại SP],C167))</f>
        <v/>
      </c>
      <c r="E167" s="17" t="str">
        <f>IF(B167="","",SUMIFS(D.1[Doanh thu],D.1[Phân loại SP],C167))</f>
        <v/>
      </c>
      <c r="F167" s="17" t="str">
        <f>IF(B167="","",SUMIFS(D.1[Lợi nhuận gộp],D.1[Phân loại SP],C167))</f>
        <v/>
      </c>
      <c r="G167" s="39" t="str">
        <f t="shared" si="4"/>
        <v/>
      </c>
      <c r="H167" s="39"/>
      <c r="I167" s="39"/>
      <c r="J167" s="39"/>
    </row>
    <row r="168" spans="2:10" ht="27.75" customHeight="1" x14ac:dyDescent="0.2">
      <c r="B168" s="7" t="str">
        <f>IF(COUNT(D.1[STT Phân loại SP])&gt;=(ROW(A168)-99),ROW(A168)-99,"")</f>
        <v/>
      </c>
      <c r="C168" s="11" t="str">
        <f>IF(B168="","",INDEX(D.1[Ds Phân loại SP],B168))</f>
        <v/>
      </c>
      <c r="D168" s="17" t="str">
        <f>IF(B168="","",SUMIFS(D.1[Giá trị hàng tồn cuối kỳ],D.1[Phân loại SP],C168))</f>
        <v/>
      </c>
      <c r="E168" s="17" t="str">
        <f>IF(B168="","",SUMIFS(D.1[Doanh thu],D.1[Phân loại SP],C168))</f>
        <v/>
      </c>
      <c r="F168" s="17" t="str">
        <f>IF(B168="","",SUMIFS(D.1[Lợi nhuận gộp],D.1[Phân loại SP],C168))</f>
        <v/>
      </c>
      <c r="G168" s="39" t="str">
        <f t="shared" si="4"/>
        <v/>
      </c>
      <c r="H168" s="39"/>
      <c r="I168" s="39"/>
      <c r="J168" s="39"/>
    </row>
    <row r="169" spans="2:10" ht="27.75" customHeight="1" x14ac:dyDescent="0.2">
      <c r="B169" s="7" t="str">
        <f>IF(COUNT(D.1[STT Phân loại SP])&gt;=(ROW(A169)-99),ROW(A169)-99,"")</f>
        <v/>
      </c>
      <c r="C169" s="11" t="str">
        <f>IF(B169="","",INDEX(D.1[Ds Phân loại SP],B169))</f>
        <v/>
      </c>
      <c r="D169" s="17" t="str">
        <f>IF(B169="","",SUMIFS(D.1[Giá trị hàng tồn cuối kỳ],D.1[Phân loại SP],C169))</f>
        <v/>
      </c>
      <c r="E169" s="17" t="str">
        <f>IF(B169="","",SUMIFS(D.1[Doanh thu],D.1[Phân loại SP],C169))</f>
        <v/>
      </c>
      <c r="F169" s="17" t="str">
        <f>IF(B169="","",SUMIFS(D.1[Lợi nhuận gộp],D.1[Phân loại SP],C169))</f>
        <v/>
      </c>
      <c r="G169" s="39" t="str">
        <f t="shared" si="4"/>
        <v/>
      </c>
      <c r="H169" s="39"/>
      <c r="I169" s="39"/>
      <c r="J169" s="39"/>
    </row>
    <row r="170" spans="2:10" ht="27.75" customHeight="1" x14ac:dyDescent="0.2">
      <c r="B170" s="7" t="str">
        <f>IF(COUNT(D.1[STT Phân loại SP])&gt;=(ROW(A170)-99),ROW(A170)-99,"")</f>
        <v/>
      </c>
      <c r="C170" s="11" t="str">
        <f>IF(B170="","",INDEX(D.1[Ds Phân loại SP],B170))</f>
        <v/>
      </c>
      <c r="D170" s="17" t="str">
        <f>IF(B170="","",SUMIFS(D.1[Giá trị hàng tồn cuối kỳ],D.1[Phân loại SP],C170))</f>
        <v/>
      </c>
      <c r="E170" s="17" t="str">
        <f>IF(B170="","",SUMIFS(D.1[Doanh thu],D.1[Phân loại SP],C170))</f>
        <v/>
      </c>
      <c r="F170" s="17" t="str">
        <f>IF(B170="","",SUMIFS(D.1[Lợi nhuận gộp],D.1[Phân loại SP],C170))</f>
        <v/>
      </c>
      <c r="G170" s="39" t="str">
        <f t="shared" si="4"/>
        <v/>
      </c>
      <c r="H170" s="39"/>
      <c r="I170" s="39"/>
      <c r="J170" s="39"/>
    </row>
    <row r="171" spans="2:10" ht="27.75" customHeight="1" x14ac:dyDescent="0.2">
      <c r="B171" s="7" t="str">
        <f>IF(COUNT(D.1[STT Phân loại SP])&gt;=(ROW(A171)-99),ROW(A171)-99,"")</f>
        <v/>
      </c>
      <c r="C171" s="11" t="str">
        <f>IF(B171="","",INDEX(D.1[Ds Phân loại SP],B171))</f>
        <v/>
      </c>
      <c r="D171" s="17" t="str">
        <f>IF(B171="","",SUMIFS(D.1[Giá trị hàng tồn cuối kỳ],D.1[Phân loại SP],C171))</f>
        <v/>
      </c>
      <c r="E171" s="17" t="str">
        <f>IF(B171="","",SUMIFS(D.1[Doanh thu],D.1[Phân loại SP],C171))</f>
        <v/>
      </c>
      <c r="F171" s="17" t="str">
        <f>IF(B171="","",SUMIFS(D.1[Lợi nhuận gộp],D.1[Phân loại SP],C171))</f>
        <v/>
      </c>
      <c r="G171" s="39" t="str">
        <f t="shared" si="4"/>
        <v/>
      </c>
      <c r="H171" s="39"/>
      <c r="I171" s="39"/>
      <c r="J171" s="39"/>
    </row>
    <row r="172" spans="2:10" ht="27.75" customHeight="1" x14ac:dyDescent="0.2">
      <c r="B172" s="7" t="str">
        <f>IF(COUNT(D.1[STT Phân loại SP])&gt;=(ROW(A172)-99),ROW(A172)-99,"")</f>
        <v/>
      </c>
      <c r="C172" s="11" t="str">
        <f>IF(B172="","",INDEX(D.1[Ds Phân loại SP],B172))</f>
        <v/>
      </c>
      <c r="D172" s="17" t="str">
        <f>IF(B172="","",SUMIFS(D.1[Giá trị hàng tồn cuối kỳ],D.1[Phân loại SP],C172))</f>
        <v/>
      </c>
      <c r="E172" s="17" t="str">
        <f>IF(B172="","",SUMIFS(D.1[Doanh thu],D.1[Phân loại SP],C172))</f>
        <v/>
      </c>
      <c r="F172" s="17" t="str">
        <f>IF(B172="","",SUMIFS(D.1[Lợi nhuận gộp],D.1[Phân loại SP],C172))</f>
        <v/>
      </c>
      <c r="G172" s="39" t="str">
        <f t="shared" si="4"/>
        <v/>
      </c>
      <c r="H172" s="39"/>
      <c r="I172" s="39"/>
      <c r="J172" s="39"/>
    </row>
    <row r="173" spans="2:10" ht="27.75" customHeight="1" x14ac:dyDescent="0.2">
      <c r="B173" s="7" t="str">
        <f>IF(COUNT(D.1[STT Phân loại SP])&gt;=(ROW(A173)-99),ROW(A173)-99,"")</f>
        <v/>
      </c>
      <c r="C173" s="11" t="str">
        <f>IF(B173="","",INDEX(D.1[Ds Phân loại SP],B173))</f>
        <v/>
      </c>
      <c r="D173" s="17" t="str">
        <f>IF(B173="","",SUMIFS(D.1[Giá trị hàng tồn cuối kỳ],D.1[Phân loại SP],C173))</f>
        <v/>
      </c>
      <c r="E173" s="17" t="str">
        <f>IF(B173="","",SUMIFS(D.1[Doanh thu],D.1[Phân loại SP],C173))</f>
        <v/>
      </c>
      <c r="F173" s="17" t="str">
        <f>IF(B173="","",SUMIFS(D.1[Lợi nhuận gộp],D.1[Phân loại SP],C173))</f>
        <v/>
      </c>
      <c r="G173" s="39" t="str">
        <f t="shared" si="4"/>
        <v/>
      </c>
      <c r="H173" s="39"/>
      <c r="I173" s="39"/>
      <c r="J173" s="39"/>
    </row>
    <row r="174" spans="2:10" ht="27.75" customHeight="1" x14ac:dyDescent="0.2">
      <c r="B174" s="7" t="str">
        <f>IF(COUNT(D.1[STT Phân loại SP])&gt;=(ROW(A174)-99),ROW(A174)-99,"")</f>
        <v/>
      </c>
      <c r="C174" s="11" t="str">
        <f>IF(B174="","",INDEX(D.1[Ds Phân loại SP],B174))</f>
        <v/>
      </c>
      <c r="D174" s="17" t="str">
        <f>IF(B174="","",SUMIFS(D.1[Giá trị hàng tồn cuối kỳ],D.1[Phân loại SP],C174))</f>
        <v/>
      </c>
      <c r="E174" s="17" t="str">
        <f>IF(B174="","",SUMIFS(D.1[Doanh thu],D.1[Phân loại SP],C174))</f>
        <v/>
      </c>
      <c r="F174" s="17" t="str">
        <f>IF(B174="","",SUMIFS(D.1[Lợi nhuận gộp],D.1[Phân loại SP],C174))</f>
        <v/>
      </c>
      <c r="G174" s="39" t="str">
        <f t="shared" si="4"/>
        <v/>
      </c>
      <c r="H174" s="39"/>
      <c r="I174" s="39"/>
      <c r="J174" s="39"/>
    </row>
    <row r="175" spans="2:10" ht="27.75" customHeight="1" x14ac:dyDescent="0.2">
      <c r="B175" s="7" t="str">
        <f>IF(COUNT(D.1[STT Phân loại SP])&gt;=(ROW(A175)-99),ROW(A175)-99,"")</f>
        <v/>
      </c>
      <c r="C175" s="11" t="str">
        <f>IF(B175="","",INDEX(D.1[Ds Phân loại SP],B175))</f>
        <v/>
      </c>
      <c r="D175" s="17" t="str">
        <f>IF(B175="","",SUMIFS(D.1[Giá trị hàng tồn cuối kỳ],D.1[Phân loại SP],C175))</f>
        <v/>
      </c>
      <c r="E175" s="17" t="str">
        <f>IF(B175="","",SUMIFS(D.1[Doanh thu],D.1[Phân loại SP],C175))</f>
        <v/>
      </c>
      <c r="F175" s="17" t="str">
        <f>IF(B175="","",SUMIFS(D.1[Lợi nhuận gộp],D.1[Phân loại SP],C175))</f>
        <v/>
      </c>
      <c r="G175" s="39" t="str">
        <f t="shared" si="4"/>
        <v/>
      </c>
      <c r="H175" s="39"/>
      <c r="I175" s="39"/>
      <c r="J175" s="39"/>
    </row>
    <row r="176" spans="2:10" ht="27.75" customHeight="1" x14ac:dyDescent="0.2">
      <c r="B176" s="7" t="str">
        <f>IF(COUNT(D.1[STT Phân loại SP])&gt;=(ROW(A176)-99),ROW(A176)-99,"")</f>
        <v/>
      </c>
      <c r="C176" s="11" t="str">
        <f>IF(B176="","",INDEX(D.1[Ds Phân loại SP],B176))</f>
        <v/>
      </c>
      <c r="D176" s="17" t="str">
        <f>IF(B176="","",SUMIFS(D.1[Giá trị hàng tồn cuối kỳ],D.1[Phân loại SP],C176))</f>
        <v/>
      </c>
      <c r="E176" s="17" t="str">
        <f>IF(B176="","",SUMIFS(D.1[Doanh thu],D.1[Phân loại SP],C176))</f>
        <v/>
      </c>
      <c r="F176" s="17" t="str">
        <f>IF(B176="","",SUMIFS(D.1[Lợi nhuận gộp],D.1[Phân loại SP],C176))</f>
        <v/>
      </c>
      <c r="G176" s="39" t="str">
        <f t="shared" si="4"/>
        <v/>
      </c>
      <c r="H176" s="39"/>
      <c r="I176" s="39"/>
      <c r="J176" s="39"/>
    </row>
    <row r="177" spans="2:10" ht="27.75" customHeight="1" x14ac:dyDescent="0.2">
      <c r="B177" s="7" t="str">
        <f>IF(COUNT(D.1[STT Phân loại SP])&gt;=(ROW(A177)-99),ROW(A177)-99,"")</f>
        <v/>
      </c>
      <c r="C177" s="11" t="str">
        <f>IF(B177="","",INDEX(D.1[Ds Phân loại SP],B177))</f>
        <v/>
      </c>
      <c r="D177" s="17" t="str">
        <f>IF(B177="","",SUMIFS(D.1[Giá trị hàng tồn cuối kỳ],D.1[Phân loại SP],C177))</f>
        <v/>
      </c>
      <c r="E177" s="17" t="str">
        <f>IF(B177="","",SUMIFS(D.1[Doanh thu],D.1[Phân loại SP],C177))</f>
        <v/>
      </c>
      <c r="F177" s="17" t="str">
        <f>IF(B177="","",SUMIFS(D.1[Lợi nhuận gộp],D.1[Phân loại SP],C177))</f>
        <v/>
      </c>
      <c r="G177" s="39" t="str">
        <f t="shared" si="4"/>
        <v/>
      </c>
      <c r="H177" s="39"/>
      <c r="I177" s="39"/>
      <c r="J177" s="39"/>
    </row>
    <row r="178" spans="2:10" ht="27.75" customHeight="1" x14ac:dyDescent="0.2">
      <c r="B178" s="7" t="str">
        <f>IF(COUNT(D.1[STT Phân loại SP])&gt;=(ROW(A178)-99),ROW(A178)-99,"")</f>
        <v/>
      </c>
      <c r="C178" s="11" t="str">
        <f>IF(B178="","",INDEX(D.1[Ds Phân loại SP],B178))</f>
        <v/>
      </c>
      <c r="D178" s="17" t="str">
        <f>IF(B178="","",SUMIFS(D.1[Giá trị hàng tồn cuối kỳ],D.1[Phân loại SP],C178))</f>
        <v/>
      </c>
      <c r="E178" s="17" t="str">
        <f>IF(B178="","",SUMIFS(D.1[Doanh thu],D.1[Phân loại SP],C178))</f>
        <v/>
      </c>
      <c r="F178" s="17" t="str">
        <f>IF(B178="","",SUMIFS(D.1[Lợi nhuận gộp],D.1[Phân loại SP],C178))</f>
        <v/>
      </c>
      <c r="G178" s="39" t="str">
        <f t="shared" si="4"/>
        <v/>
      </c>
      <c r="H178" s="39"/>
      <c r="I178" s="39"/>
      <c r="J178" s="39"/>
    </row>
    <row r="179" spans="2:10" ht="27.75" customHeight="1" x14ac:dyDescent="0.2">
      <c r="B179" s="7" t="str">
        <f>IF(COUNT(D.1[STT Phân loại SP])&gt;=(ROW(A179)-99),ROW(A179)-99,"")</f>
        <v/>
      </c>
      <c r="C179" s="11" t="str">
        <f>IF(B179="","",INDEX(D.1[Ds Phân loại SP],B179))</f>
        <v/>
      </c>
      <c r="D179" s="17" t="str">
        <f>IF(B179="","",SUMIFS(D.1[Giá trị hàng tồn cuối kỳ],D.1[Phân loại SP],C179))</f>
        <v/>
      </c>
      <c r="E179" s="17" t="str">
        <f>IF(B179="","",SUMIFS(D.1[Doanh thu],D.1[Phân loại SP],C179))</f>
        <v/>
      </c>
      <c r="F179" s="17" t="str">
        <f>IF(B179="","",SUMIFS(D.1[Lợi nhuận gộp],D.1[Phân loại SP],C179))</f>
        <v/>
      </c>
      <c r="G179" s="39" t="str">
        <f t="shared" si="4"/>
        <v/>
      </c>
      <c r="H179" s="39"/>
      <c r="I179" s="39"/>
      <c r="J179" s="39"/>
    </row>
    <row r="180" spans="2:10" ht="27.75" customHeight="1" x14ac:dyDescent="0.2">
      <c r="B180" s="7" t="str">
        <f>IF(COUNT(D.1[STT Phân loại SP])&gt;=(ROW(A180)-99),ROW(A180)-99,"")</f>
        <v/>
      </c>
      <c r="C180" s="11" t="str">
        <f>IF(B180="","",INDEX(D.1[Ds Phân loại SP],B180))</f>
        <v/>
      </c>
      <c r="D180" s="17" t="str">
        <f>IF(B180="","",SUMIFS(D.1[Giá trị hàng tồn cuối kỳ],D.1[Phân loại SP],C180))</f>
        <v/>
      </c>
      <c r="E180" s="17" t="str">
        <f>IF(B180="","",SUMIFS(D.1[Doanh thu],D.1[Phân loại SP],C180))</f>
        <v/>
      </c>
      <c r="F180" s="17" t="str">
        <f>IF(B180="","",SUMIFS(D.1[Lợi nhuận gộp],D.1[Phân loại SP],C180))</f>
        <v/>
      </c>
      <c r="G180" s="39" t="str">
        <f t="shared" si="4"/>
        <v/>
      </c>
      <c r="H180" s="39"/>
      <c r="I180" s="39"/>
      <c r="J180" s="39"/>
    </row>
    <row r="181" spans="2:10" ht="27.75" customHeight="1" x14ac:dyDescent="0.2">
      <c r="B181" s="7" t="str">
        <f>IF(COUNT(D.1[STT Phân loại SP])&gt;=(ROW(A181)-99),ROW(A181)-99,"")</f>
        <v/>
      </c>
      <c r="C181" s="11" t="str">
        <f>IF(B181="","",INDEX(D.1[Ds Phân loại SP],B181))</f>
        <v/>
      </c>
      <c r="D181" s="17" t="str">
        <f>IF(B181="","",SUMIFS(D.1[Giá trị hàng tồn cuối kỳ],D.1[Phân loại SP],C181))</f>
        <v/>
      </c>
      <c r="E181" s="17" t="str">
        <f>IF(B181="","",SUMIFS(D.1[Doanh thu],D.1[Phân loại SP],C181))</f>
        <v/>
      </c>
      <c r="F181" s="17" t="str">
        <f>IF(B181="","",SUMIFS(D.1[Lợi nhuận gộp],D.1[Phân loại SP],C181))</f>
        <v/>
      </c>
      <c r="G181" s="39" t="str">
        <f t="shared" si="4"/>
        <v/>
      </c>
      <c r="H181" s="39"/>
      <c r="I181" s="39"/>
      <c r="J181" s="39"/>
    </row>
    <row r="182" spans="2:10" ht="27.75" customHeight="1" x14ac:dyDescent="0.2">
      <c r="B182" s="7" t="str">
        <f>IF(COUNT(D.1[STT Phân loại SP])&gt;=(ROW(A182)-99),ROW(A182)-99,"")</f>
        <v/>
      </c>
      <c r="C182" s="11" t="str">
        <f>IF(B182="","",INDEX(D.1[Ds Phân loại SP],B182))</f>
        <v/>
      </c>
      <c r="D182" s="17" t="str">
        <f>IF(B182="","",SUMIFS(D.1[Giá trị hàng tồn cuối kỳ],D.1[Phân loại SP],C182))</f>
        <v/>
      </c>
      <c r="E182" s="17" t="str">
        <f>IF(B182="","",SUMIFS(D.1[Doanh thu],D.1[Phân loại SP],C182))</f>
        <v/>
      </c>
      <c r="F182" s="17" t="str">
        <f>IF(B182="","",SUMIFS(D.1[Lợi nhuận gộp],D.1[Phân loại SP],C182))</f>
        <v/>
      </c>
      <c r="G182" s="39" t="str">
        <f t="shared" si="4"/>
        <v/>
      </c>
      <c r="H182" s="39"/>
      <c r="I182" s="39"/>
      <c r="J182" s="39"/>
    </row>
    <row r="183" spans="2:10" ht="27.75" customHeight="1" x14ac:dyDescent="0.2">
      <c r="B183" s="7" t="str">
        <f>IF(COUNT(D.1[STT Phân loại SP])&gt;=(ROW(A183)-99),ROW(A183)-99,"")</f>
        <v/>
      </c>
      <c r="C183" s="11" t="str">
        <f>IF(B183="","",INDEX(D.1[Ds Phân loại SP],B183))</f>
        <v/>
      </c>
      <c r="D183" s="17" t="str">
        <f>IF(B183="","",SUMIFS(D.1[Giá trị hàng tồn cuối kỳ],D.1[Phân loại SP],C183))</f>
        <v/>
      </c>
      <c r="E183" s="17" t="str">
        <f>IF(B183="","",SUMIFS(D.1[Doanh thu],D.1[Phân loại SP],C183))</f>
        <v/>
      </c>
      <c r="F183" s="17" t="str">
        <f>IF(B183="","",SUMIFS(D.1[Lợi nhuận gộp],D.1[Phân loại SP],C183))</f>
        <v/>
      </c>
      <c r="G183" s="39" t="str">
        <f t="shared" si="4"/>
        <v/>
      </c>
      <c r="H183" s="39"/>
      <c r="I183" s="39"/>
      <c r="J183" s="39"/>
    </row>
    <row r="184" spans="2:10" ht="27.75" customHeight="1" x14ac:dyDescent="0.2">
      <c r="B184" s="7" t="str">
        <f>IF(COUNT(D.1[STT Phân loại SP])&gt;=(ROW(A184)-99),ROW(A184)-99,"")</f>
        <v/>
      </c>
      <c r="C184" s="11" t="str">
        <f>IF(B184="","",INDEX(D.1[Ds Phân loại SP],B184))</f>
        <v/>
      </c>
      <c r="D184" s="17" t="str">
        <f>IF(B184="","",SUMIFS(D.1[Giá trị hàng tồn cuối kỳ],D.1[Phân loại SP],C184))</f>
        <v/>
      </c>
      <c r="E184" s="17" t="str">
        <f>IF(B184="","",SUMIFS(D.1[Doanh thu],D.1[Phân loại SP],C184))</f>
        <v/>
      </c>
      <c r="F184" s="17" t="str">
        <f>IF(B184="","",SUMIFS(D.1[Lợi nhuận gộp],D.1[Phân loại SP],C184))</f>
        <v/>
      </c>
      <c r="G184" s="39" t="str">
        <f t="shared" si="4"/>
        <v/>
      </c>
      <c r="H184" s="39"/>
      <c r="I184" s="39"/>
      <c r="J184" s="39"/>
    </row>
    <row r="185" spans="2:10" ht="27.75" customHeight="1" x14ac:dyDescent="0.2">
      <c r="B185" s="7" t="str">
        <f>IF(COUNT(D.1[STT Phân loại SP])&gt;=(ROW(A185)-99),ROW(A185)-99,"")</f>
        <v/>
      </c>
      <c r="C185" s="11" t="str">
        <f>IF(B185="","",INDEX(D.1[Ds Phân loại SP],B185))</f>
        <v/>
      </c>
      <c r="D185" s="17" t="str">
        <f>IF(B185="","",SUMIFS(D.1[Giá trị hàng tồn cuối kỳ],D.1[Phân loại SP],C185))</f>
        <v/>
      </c>
      <c r="E185" s="17" t="str">
        <f>IF(B185="","",SUMIFS(D.1[Doanh thu],D.1[Phân loại SP],C185))</f>
        <v/>
      </c>
      <c r="F185" s="17" t="str">
        <f>IF(B185="","",SUMIFS(D.1[Lợi nhuận gộp],D.1[Phân loại SP],C185))</f>
        <v/>
      </c>
      <c r="G185" s="39" t="str">
        <f t="shared" si="4"/>
        <v/>
      </c>
      <c r="H185" s="39"/>
      <c r="I185" s="39"/>
      <c r="J185" s="39"/>
    </row>
    <row r="186" spans="2:10" ht="27.75" customHeight="1" x14ac:dyDescent="0.2">
      <c r="B186" s="7" t="str">
        <f>IF(COUNT(D.1[STT Phân loại SP])&gt;=(ROW(A186)-99),ROW(A186)-99,"")</f>
        <v/>
      </c>
      <c r="C186" s="11" t="str">
        <f>IF(B186="","",INDEX(D.1[Ds Phân loại SP],B186))</f>
        <v/>
      </c>
      <c r="D186" s="17" t="str">
        <f>IF(B186="","",SUMIFS(D.1[Giá trị hàng tồn cuối kỳ],D.1[Phân loại SP],C186))</f>
        <v/>
      </c>
      <c r="E186" s="17" t="str">
        <f>IF(B186="","",SUMIFS(D.1[Doanh thu],D.1[Phân loại SP],C186))</f>
        <v/>
      </c>
      <c r="F186" s="17" t="str">
        <f>IF(B186="","",SUMIFS(D.1[Lợi nhuận gộp],D.1[Phân loại SP],C186))</f>
        <v/>
      </c>
      <c r="G186" s="39" t="str">
        <f t="shared" si="4"/>
        <v/>
      </c>
      <c r="H186" s="39"/>
      <c r="I186" s="39"/>
      <c r="J186" s="39"/>
    </row>
    <row r="187" spans="2:10" ht="27.75" customHeight="1" x14ac:dyDescent="0.2">
      <c r="B187" s="7" t="str">
        <f>IF(COUNT(D.1[STT Phân loại SP])&gt;=(ROW(A187)-99),ROW(A187)-99,"")</f>
        <v/>
      </c>
      <c r="C187" s="11" t="str">
        <f>IF(B187="","",INDEX(D.1[Ds Phân loại SP],B187))</f>
        <v/>
      </c>
      <c r="D187" s="17" t="str">
        <f>IF(B187="","",SUMIFS(D.1[Giá trị hàng tồn cuối kỳ],D.1[Phân loại SP],C187))</f>
        <v/>
      </c>
      <c r="E187" s="17" t="str">
        <f>IF(B187="","",SUMIFS(D.1[Doanh thu],D.1[Phân loại SP],C187))</f>
        <v/>
      </c>
      <c r="F187" s="17" t="str">
        <f>IF(B187="","",SUMIFS(D.1[Lợi nhuận gộp],D.1[Phân loại SP],C187))</f>
        <v/>
      </c>
      <c r="G187" s="39" t="str">
        <f t="shared" si="4"/>
        <v/>
      </c>
      <c r="H187" s="39"/>
      <c r="I187" s="39"/>
      <c r="J187" s="39"/>
    </row>
    <row r="188" spans="2:10" ht="27.75" customHeight="1" x14ac:dyDescent="0.2">
      <c r="B188" s="7" t="str">
        <f>IF(COUNT(D.1[STT Phân loại SP])&gt;=(ROW(A188)-99),ROW(A188)-99,"")</f>
        <v/>
      </c>
      <c r="C188" s="11" t="str">
        <f>IF(B188="","",INDEX(D.1[Ds Phân loại SP],B188))</f>
        <v/>
      </c>
      <c r="D188" s="17" t="str">
        <f>IF(B188="","",SUMIFS(D.1[Giá trị hàng tồn cuối kỳ],D.1[Phân loại SP],C188))</f>
        <v/>
      </c>
      <c r="E188" s="17" t="str">
        <f>IF(B188="","",SUMIFS(D.1[Doanh thu],D.1[Phân loại SP],C188))</f>
        <v/>
      </c>
      <c r="F188" s="17" t="str">
        <f>IF(B188="","",SUMIFS(D.1[Lợi nhuận gộp],D.1[Phân loại SP],C188))</f>
        <v/>
      </c>
      <c r="G188" s="39" t="str">
        <f t="shared" si="4"/>
        <v/>
      </c>
      <c r="H188" s="39"/>
      <c r="I188" s="39"/>
      <c r="J188" s="39"/>
    </row>
    <row r="189" spans="2:10" ht="27.75" customHeight="1" x14ac:dyDescent="0.2">
      <c r="B189" s="7" t="str">
        <f>IF(COUNT(D.1[STT Phân loại SP])&gt;=(ROW(A189)-99),ROW(A189)-99,"")</f>
        <v/>
      </c>
      <c r="C189" s="11" t="str">
        <f>IF(B189="","",INDEX(D.1[Ds Phân loại SP],B189))</f>
        <v/>
      </c>
      <c r="D189" s="17" t="str">
        <f>IF(B189="","",SUMIFS(D.1[Giá trị hàng tồn cuối kỳ],D.1[Phân loại SP],C189))</f>
        <v/>
      </c>
      <c r="E189" s="17" t="str">
        <f>IF(B189="","",SUMIFS(D.1[Doanh thu],D.1[Phân loại SP],C189))</f>
        <v/>
      </c>
      <c r="F189" s="17" t="str">
        <f>IF(B189="","",SUMIFS(D.1[Lợi nhuận gộp],D.1[Phân loại SP],C189))</f>
        <v/>
      </c>
      <c r="G189" s="39" t="str">
        <f t="shared" si="4"/>
        <v/>
      </c>
      <c r="H189" s="39"/>
      <c r="I189" s="39"/>
      <c r="J189" s="39"/>
    </row>
    <row r="190" spans="2:10" ht="27.75" customHeight="1" x14ac:dyDescent="0.2">
      <c r="B190" s="7" t="str">
        <f>IF(COUNT(D.1[STT Phân loại SP])&gt;=(ROW(A190)-99),ROW(A190)-99,"")</f>
        <v/>
      </c>
      <c r="C190" s="11" t="str">
        <f>IF(B190="","",INDEX(D.1[Ds Phân loại SP],B190))</f>
        <v/>
      </c>
      <c r="D190" s="17" t="str">
        <f>IF(B190="","",SUMIFS(D.1[Giá trị hàng tồn cuối kỳ],D.1[Phân loại SP],C190))</f>
        <v/>
      </c>
      <c r="E190" s="17" t="str">
        <f>IF(B190="","",SUMIFS(D.1[Doanh thu],D.1[Phân loại SP],C190))</f>
        <v/>
      </c>
      <c r="F190" s="17" t="str">
        <f>IF(B190="","",SUMIFS(D.1[Lợi nhuận gộp],D.1[Phân loại SP],C190))</f>
        <v/>
      </c>
      <c r="G190" s="39" t="str">
        <f t="shared" si="4"/>
        <v/>
      </c>
      <c r="H190" s="39"/>
      <c r="I190" s="39"/>
      <c r="J190" s="39"/>
    </row>
    <row r="191" spans="2:10" ht="27.75" customHeight="1" x14ac:dyDescent="0.2">
      <c r="B191" s="7" t="str">
        <f>IF(COUNT(D.1[STT Phân loại SP])&gt;=(ROW(A191)-99),ROW(A191)-99,"")</f>
        <v/>
      </c>
      <c r="C191" s="11" t="str">
        <f>IF(B191="","",INDEX(D.1[Ds Phân loại SP],B191))</f>
        <v/>
      </c>
      <c r="D191" s="17" t="str">
        <f>IF(B191="","",SUMIFS(D.1[Giá trị hàng tồn cuối kỳ],D.1[Phân loại SP],C191))</f>
        <v/>
      </c>
      <c r="E191" s="17" t="str">
        <f>IF(B191="","",SUMIFS(D.1[Doanh thu],D.1[Phân loại SP],C191))</f>
        <v/>
      </c>
      <c r="F191" s="17" t="str">
        <f>IF(B191="","",SUMIFS(D.1[Lợi nhuận gộp],D.1[Phân loại SP],C191))</f>
        <v/>
      </c>
      <c r="G191" s="39" t="str">
        <f t="shared" si="4"/>
        <v/>
      </c>
      <c r="H191" s="39"/>
      <c r="I191" s="39"/>
      <c r="J191" s="39"/>
    </row>
    <row r="192" spans="2:10" ht="27.75" customHeight="1" x14ac:dyDescent="0.2">
      <c r="B192" s="7" t="str">
        <f>IF(COUNT(D.1[STT Phân loại SP])&gt;=(ROW(A192)-99),ROW(A192)-99,"")</f>
        <v/>
      </c>
      <c r="C192" s="11" t="str">
        <f>IF(B192="","",INDEX(D.1[Ds Phân loại SP],B192))</f>
        <v/>
      </c>
      <c r="D192" s="17" t="str">
        <f>IF(B192="","",SUMIFS(D.1[Giá trị hàng tồn cuối kỳ],D.1[Phân loại SP],C192))</f>
        <v/>
      </c>
      <c r="E192" s="17" t="str">
        <f>IF(B192="","",SUMIFS(D.1[Doanh thu],D.1[Phân loại SP],C192))</f>
        <v/>
      </c>
      <c r="F192" s="17" t="str">
        <f>IF(B192="","",SUMIFS(D.1[Lợi nhuận gộp],D.1[Phân loại SP],C192))</f>
        <v/>
      </c>
      <c r="G192" s="39" t="str">
        <f t="shared" si="4"/>
        <v/>
      </c>
      <c r="H192" s="39"/>
      <c r="I192" s="39"/>
      <c r="J192" s="39"/>
    </row>
    <row r="193" spans="2:10" ht="27.75" customHeight="1" x14ac:dyDescent="0.2">
      <c r="B193" s="7" t="str">
        <f>IF(COUNT(D.1[STT Phân loại SP])&gt;=(ROW(A193)-99),ROW(A193)-99,"")</f>
        <v/>
      </c>
      <c r="C193" s="11" t="str">
        <f>IF(B193="","",INDEX(D.1[Ds Phân loại SP],B193))</f>
        <v/>
      </c>
      <c r="D193" s="17" t="str">
        <f>IF(B193="","",SUMIFS(D.1[Giá trị hàng tồn cuối kỳ],D.1[Phân loại SP],C193))</f>
        <v/>
      </c>
      <c r="E193" s="17" t="str">
        <f>IF(B193="","",SUMIFS(D.1[Doanh thu],D.1[Phân loại SP],C193))</f>
        <v/>
      </c>
      <c r="F193" s="17" t="str">
        <f>IF(B193="","",SUMIFS(D.1[Lợi nhuận gộp],D.1[Phân loại SP],C193))</f>
        <v/>
      </c>
      <c r="G193" s="39" t="str">
        <f t="shared" si="4"/>
        <v/>
      </c>
      <c r="H193" s="39"/>
      <c r="I193" s="39"/>
      <c r="J193" s="39"/>
    </row>
    <row r="194" spans="2:10" ht="27.75" customHeight="1" x14ac:dyDescent="0.2">
      <c r="B194" s="7" t="str">
        <f>IF(COUNT(D.1[STT Phân loại SP])&gt;=(ROW(A194)-99),ROW(A194)-99,"")</f>
        <v/>
      </c>
      <c r="C194" s="11" t="str">
        <f>IF(B194="","",INDEX(D.1[Ds Phân loại SP],B194))</f>
        <v/>
      </c>
      <c r="D194" s="17" t="str">
        <f>IF(B194="","",SUMIFS(D.1[Giá trị hàng tồn cuối kỳ],D.1[Phân loại SP],C194))</f>
        <v/>
      </c>
      <c r="E194" s="17" t="str">
        <f>IF(B194="","",SUMIFS(D.1[Doanh thu],D.1[Phân loại SP],C194))</f>
        <v/>
      </c>
      <c r="F194" s="17" t="str">
        <f>IF(B194="","",SUMIFS(D.1[Lợi nhuận gộp],D.1[Phân loại SP],C194))</f>
        <v/>
      </c>
      <c r="G194" s="39" t="str">
        <f t="shared" si="4"/>
        <v/>
      </c>
      <c r="H194" s="39"/>
      <c r="I194" s="39"/>
      <c r="J194" s="39"/>
    </row>
    <row r="195" spans="2:10" ht="27.75" customHeight="1" x14ac:dyDescent="0.2">
      <c r="B195" s="7" t="str">
        <f>IF(COUNT(D.1[STT Phân loại SP])&gt;=(ROW(A195)-99),ROW(A195)-99,"")</f>
        <v/>
      </c>
      <c r="C195" s="11" t="str">
        <f>IF(B195="","",INDEX(D.1[Ds Phân loại SP],B195))</f>
        <v/>
      </c>
      <c r="D195" s="17" t="str">
        <f>IF(B195="","",SUMIFS(D.1[Giá trị hàng tồn cuối kỳ],D.1[Phân loại SP],C195))</f>
        <v/>
      </c>
      <c r="E195" s="17" t="str">
        <f>IF(B195="","",SUMIFS(D.1[Doanh thu],D.1[Phân loại SP],C195))</f>
        <v/>
      </c>
      <c r="F195" s="17" t="str">
        <f>IF(B195="","",SUMIFS(D.1[Lợi nhuận gộp],D.1[Phân loại SP],C195))</f>
        <v/>
      </c>
      <c r="G195" s="39" t="str">
        <f t="shared" si="4"/>
        <v/>
      </c>
      <c r="H195" s="39"/>
      <c r="I195" s="39"/>
      <c r="J195" s="39"/>
    </row>
    <row r="196" spans="2:10" ht="27.75" customHeight="1" x14ac:dyDescent="0.2">
      <c r="B196" s="7" t="str">
        <f>IF(COUNT(D.1[STT Phân loại SP])&gt;=(ROW(A196)-99),ROW(A196)-99,"")</f>
        <v/>
      </c>
      <c r="C196" s="11" t="str">
        <f>IF(B196="","",INDEX(D.1[Ds Phân loại SP],B196))</f>
        <v/>
      </c>
      <c r="D196" s="17" t="str">
        <f>IF(B196="","",SUMIFS(D.1[Giá trị hàng tồn cuối kỳ],D.1[Phân loại SP],C196))</f>
        <v/>
      </c>
      <c r="E196" s="17" t="str">
        <f>IF(B196="","",SUMIFS(D.1[Doanh thu],D.1[Phân loại SP],C196))</f>
        <v/>
      </c>
      <c r="F196" s="17" t="str">
        <f>IF(B196="","",SUMIFS(D.1[Lợi nhuận gộp],D.1[Phân loại SP],C196))</f>
        <v/>
      </c>
      <c r="G196" s="39" t="str">
        <f t="shared" si="4"/>
        <v/>
      </c>
      <c r="H196" s="39"/>
      <c r="I196" s="39"/>
      <c r="J196" s="39"/>
    </row>
    <row r="197" spans="2:10" ht="27.75" customHeight="1" x14ac:dyDescent="0.2">
      <c r="B197" s="7" t="str">
        <f>IF(COUNT(D.1[STT Phân loại SP])&gt;=(ROW(A197)-99),ROW(A197)-99,"")</f>
        <v/>
      </c>
      <c r="C197" s="11" t="str">
        <f>IF(B197="","",INDEX(D.1[Ds Phân loại SP],B197))</f>
        <v/>
      </c>
      <c r="D197" s="17" t="str">
        <f>IF(B197="","",SUMIFS(D.1[Giá trị hàng tồn cuối kỳ],D.1[Phân loại SP],C197))</f>
        <v/>
      </c>
      <c r="E197" s="17" t="str">
        <f>IF(B197="","",SUMIFS(D.1[Doanh thu],D.1[Phân loại SP],C197))</f>
        <v/>
      </c>
      <c r="F197" s="17" t="str">
        <f>IF(B197="","",SUMIFS(D.1[Lợi nhuận gộp],D.1[Phân loại SP],C197))</f>
        <v/>
      </c>
      <c r="G197" s="39" t="str">
        <f t="shared" si="4"/>
        <v/>
      </c>
      <c r="H197" s="39"/>
      <c r="I197" s="39"/>
      <c r="J197" s="39"/>
    </row>
    <row r="198" spans="2:10" ht="27.75" customHeight="1" x14ac:dyDescent="0.2">
      <c r="B198" s="7" t="str">
        <f>IF(COUNT(D.1[STT Phân loại SP])&gt;=(ROW(A198)-99),ROW(A198)-99,"")</f>
        <v/>
      </c>
      <c r="C198" s="11" t="str">
        <f>IF(B198="","",INDEX(D.1[Ds Phân loại SP],B198))</f>
        <v/>
      </c>
      <c r="D198" s="17" t="str">
        <f>IF(B198="","",SUMIFS(D.1[Giá trị hàng tồn cuối kỳ],D.1[Phân loại SP],C198))</f>
        <v/>
      </c>
      <c r="E198" s="17" t="str">
        <f>IF(B198="","",SUMIFS(D.1[Doanh thu],D.1[Phân loại SP],C198))</f>
        <v/>
      </c>
      <c r="F198" s="17" t="str">
        <f>IF(B198="","",SUMIFS(D.1[Lợi nhuận gộp],D.1[Phân loại SP],C198))</f>
        <v/>
      </c>
      <c r="G198" s="39" t="str">
        <f t="shared" si="4"/>
        <v/>
      </c>
      <c r="H198" s="39"/>
      <c r="I198" s="39"/>
      <c r="J198" s="39"/>
    </row>
    <row r="199" spans="2:10" ht="27.75" customHeight="1" x14ac:dyDescent="0.2">
      <c r="B199" s="7" t="str">
        <f>IF(COUNT(D.1[STT Phân loại SP])&gt;=(ROW(A199)-99),ROW(A199)-99,"")</f>
        <v/>
      </c>
      <c r="C199" s="11" t="str">
        <f>IF(B199="","",INDEX(D.1[Ds Phân loại SP],B199))</f>
        <v/>
      </c>
      <c r="D199" s="17" t="str">
        <f>IF(B199="","",SUMIFS(D.1[Giá trị hàng tồn cuối kỳ],D.1[Phân loại SP],C199))</f>
        <v/>
      </c>
      <c r="E199" s="17" t="str">
        <f>IF(B199="","",SUMIFS(D.1[Doanh thu],D.1[Phân loại SP],C199))</f>
        <v/>
      </c>
      <c r="F199" s="17" t="str">
        <f>IF(B199="","",SUMIFS(D.1[Lợi nhuận gộp],D.1[Phân loại SP],C199))</f>
        <v/>
      </c>
      <c r="G199" s="39" t="str">
        <f t="shared" si="4"/>
        <v/>
      </c>
      <c r="H199" s="39"/>
      <c r="I199" s="39"/>
      <c r="J199" s="39"/>
    </row>
    <row r="200" spans="2:10" ht="27.75" customHeight="1" x14ac:dyDescent="0.2">
      <c r="B200" s="7" t="str">
        <f>IF(COUNT(D.1[STT Phân loại SP])&gt;=(ROW(A200)-99),ROW(A200)-99,"")</f>
        <v/>
      </c>
      <c r="C200" s="11" t="str">
        <f>IF(B200="","",INDEX(D.1[Ds Phân loại SP],B200))</f>
        <v/>
      </c>
      <c r="D200" s="17" t="str">
        <f>IF(B200="","",SUMIFS(D.1[Giá trị hàng tồn cuối kỳ],D.1[Phân loại SP],C200))</f>
        <v/>
      </c>
      <c r="E200" s="17" t="str">
        <f>IF(B200="","",SUMIFS(D.1[Doanh thu],D.1[Phân loại SP],C200))</f>
        <v/>
      </c>
      <c r="F200" s="17" t="str">
        <f>IF(B200="","",SUMIFS(D.1[Lợi nhuận gộp],D.1[Phân loại SP],C200))</f>
        <v/>
      </c>
      <c r="G200" s="39" t="str">
        <f t="shared" si="4"/>
        <v/>
      </c>
      <c r="H200" s="39"/>
      <c r="I200" s="39"/>
      <c r="J200" s="39"/>
    </row>
    <row r="201" spans="2:10" ht="27.75" customHeight="1" x14ac:dyDescent="0.2">
      <c r="B201" s="7" t="str">
        <f>IF(COUNT(D.1[STT Phân loại SP])&gt;=(ROW(A201)-99),ROW(A201)-99,"")</f>
        <v/>
      </c>
      <c r="C201" s="11" t="str">
        <f>IF(B201="","",INDEX(D.1[Ds Phân loại SP],B201))</f>
        <v/>
      </c>
      <c r="D201" s="17" t="str">
        <f>IF(B201="","",SUMIFS(D.1[Giá trị hàng tồn cuối kỳ],D.1[Phân loại SP],C201))</f>
        <v/>
      </c>
      <c r="E201" s="17" t="str">
        <f>IF(B201="","",SUMIFS(D.1[Doanh thu],D.1[Phân loại SP],C201))</f>
        <v/>
      </c>
      <c r="F201" s="17" t="str">
        <f>IF(B201="","",SUMIFS(D.1[Lợi nhuận gộp],D.1[Phân loại SP],C201))</f>
        <v/>
      </c>
      <c r="G201" s="39" t="str">
        <f t="shared" si="4"/>
        <v/>
      </c>
      <c r="H201" s="39"/>
      <c r="I201" s="39"/>
      <c r="J201" s="39"/>
    </row>
    <row r="202" spans="2:10" ht="27.75" customHeight="1" x14ac:dyDescent="0.2">
      <c r="B202" s="7" t="str">
        <f>IF(COUNT(D.1[STT Phân loại SP])&gt;=(ROW(A202)-99),ROW(A202)-99,"")</f>
        <v/>
      </c>
      <c r="C202" s="11" t="str">
        <f>IF(B202="","",INDEX(D.1[Ds Phân loại SP],B202))</f>
        <v/>
      </c>
      <c r="D202" s="17" t="str">
        <f>IF(B202="","",SUMIFS(D.1[Giá trị hàng tồn cuối kỳ],D.1[Phân loại SP],C202))</f>
        <v/>
      </c>
      <c r="E202" s="17" t="str">
        <f>IF(B202="","",SUMIFS(D.1[Doanh thu],D.1[Phân loại SP],C202))</f>
        <v/>
      </c>
      <c r="F202" s="17" t="str">
        <f>IF(B202="","",SUMIFS(D.1[Lợi nhuận gộp],D.1[Phân loại SP],C202))</f>
        <v/>
      </c>
      <c r="G202" s="39" t="str">
        <f t="shared" si="4"/>
        <v/>
      </c>
      <c r="H202" s="39"/>
      <c r="I202" s="39"/>
      <c r="J202" s="39"/>
    </row>
    <row r="203" spans="2:10" ht="27.75" customHeight="1" x14ac:dyDescent="0.2">
      <c r="B203" s="7" t="str">
        <f>IF(COUNT(D.1[STT Phân loại SP])&gt;=(ROW(A203)-99),ROW(A203)-99,"")</f>
        <v/>
      </c>
      <c r="C203" s="11" t="str">
        <f>IF(B203="","",INDEX(D.1[Ds Phân loại SP],B203))</f>
        <v/>
      </c>
      <c r="D203" s="17" t="str">
        <f>IF(B203="","",SUMIFS(D.1[Giá trị hàng tồn cuối kỳ],D.1[Phân loại SP],C203))</f>
        <v/>
      </c>
      <c r="E203" s="17" t="str">
        <f>IF(B203="","",SUMIFS(D.1[Doanh thu],D.1[Phân loại SP],C203))</f>
        <v/>
      </c>
      <c r="F203" s="17" t="str">
        <f>IF(B203="","",SUMIFS(D.1[Lợi nhuận gộp],D.1[Phân loại SP],C203))</f>
        <v/>
      </c>
      <c r="G203" s="39" t="str">
        <f t="shared" si="4"/>
        <v/>
      </c>
      <c r="H203" s="39"/>
      <c r="I203" s="39"/>
      <c r="J203" s="39"/>
    </row>
    <row r="204" spans="2:10" ht="27.75" customHeight="1" x14ac:dyDescent="0.2">
      <c r="B204" s="7" t="str">
        <f>IF(COUNT(D.1[STT Phân loại SP])&gt;=(ROW(A204)-99),ROW(A204)-99,"")</f>
        <v/>
      </c>
      <c r="C204" s="11" t="str">
        <f>IF(B204="","",INDEX(D.1[Ds Phân loại SP],B204))</f>
        <v/>
      </c>
      <c r="D204" s="17" t="str">
        <f>IF(B204="","",SUMIFS(D.1[Giá trị hàng tồn cuối kỳ],D.1[Phân loại SP],C204))</f>
        <v/>
      </c>
      <c r="E204" s="17" t="str">
        <f>IF(B204="","",SUMIFS(D.1[Doanh thu],D.1[Phân loại SP],C204))</f>
        <v/>
      </c>
      <c r="F204" s="17" t="str">
        <f>IF(B204="","",SUMIFS(D.1[Lợi nhuận gộp],D.1[Phân loại SP],C204))</f>
        <v/>
      </c>
      <c r="G204" s="39" t="str">
        <f t="shared" si="4"/>
        <v/>
      </c>
      <c r="H204" s="39"/>
      <c r="I204" s="39"/>
      <c r="J204" s="39"/>
    </row>
    <row r="205" spans="2:10" ht="27.75" customHeight="1" x14ac:dyDescent="0.2">
      <c r="B205" s="7" t="str">
        <f>IF(COUNT(D.1[STT Phân loại SP])&gt;=(ROW(A205)-99),ROW(A205)-99,"")</f>
        <v/>
      </c>
      <c r="C205" s="11" t="str">
        <f>IF(B205="","",INDEX(D.1[Ds Phân loại SP],B205))</f>
        <v/>
      </c>
      <c r="D205" s="17" t="str">
        <f>IF(B205="","",SUMIFS(D.1[Giá trị hàng tồn cuối kỳ],D.1[Phân loại SP],C205))</f>
        <v/>
      </c>
      <c r="E205" s="17" t="str">
        <f>IF(B205="","",SUMIFS(D.1[Doanh thu],D.1[Phân loại SP],C205))</f>
        <v/>
      </c>
      <c r="F205" s="17" t="str">
        <f>IF(B205="","",SUMIFS(D.1[Lợi nhuận gộp],D.1[Phân loại SP],C205))</f>
        <v/>
      </c>
      <c r="G205" s="39" t="str">
        <f t="shared" si="4"/>
        <v/>
      </c>
      <c r="H205" s="39"/>
      <c r="I205" s="39"/>
      <c r="J205" s="39"/>
    </row>
    <row r="206" spans="2:10" ht="27.75" customHeight="1" x14ac:dyDescent="0.2">
      <c r="B206" s="7" t="str">
        <f>IF(COUNT(D.1[STT Phân loại SP])&gt;=(ROW(A206)-99),ROW(A206)-99,"")</f>
        <v/>
      </c>
      <c r="C206" s="11" t="str">
        <f>IF(B206="","",INDEX(D.1[Ds Phân loại SP],B206))</f>
        <v/>
      </c>
      <c r="D206" s="17" t="str">
        <f>IF(B206="","",SUMIFS(D.1[Giá trị hàng tồn cuối kỳ],D.1[Phân loại SP],C206))</f>
        <v/>
      </c>
      <c r="E206" s="17" t="str">
        <f>IF(B206="","",SUMIFS(D.1[Doanh thu],D.1[Phân loại SP],C206))</f>
        <v/>
      </c>
      <c r="F206" s="17" t="str">
        <f>IF(B206="","",SUMIFS(D.1[Lợi nhuận gộp],D.1[Phân loại SP],C206))</f>
        <v/>
      </c>
      <c r="G206" s="39" t="str">
        <f t="shared" si="4"/>
        <v/>
      </c>
      <c r="H206" s="39"/>
      <c r="I206" s="39"/>
      <c r="J206" s="39"/>
    </row>
    <row r="207" spans="2:10" ht="27.75" customHeight="1" x14ac:dyDescent="0.2">
      <c r="B207" s="7" t="str">
        <f>IF(COUNT(D.1[STT Phân loại SP])&gt;=(ROW(A207)-99),ROW(A207)-99,"")</f>
        <v/>
      </c>
      <c r="C207" s="11" t="str">
        <f>IF(B207="","",INDEX(D.1[Ds Phân loại SP],B207))</f>
        <v/>
      </c>
      <c r="D207" s="17" t="str">
        <f>IF(B207="","",SUMIFS(D.1[Giá trị hàng tồn cuối kỳ],D.1[Phân loại SP],C207))</f>
        <v/>
      </c>
      <c r="E207" s="17" t="str">
        <f>IF(B207="","",SUMIFS(D.1[Doanh thu],D.1[Phân loại SP],C207))</f>
        <v/>
      </c>
      <c r="F207" s="17" t="str">
        <f>IF(B207="","",SUMIFS(D.1[Lợi nhuận gộp],D.1[Phân loại SP],C207))</f>
        <v/>
      </c>
      <c r="G207" s="39" t="str">
        <f t="shared" si="4"/>
        <v/>
      </c>
      <c r="H207" s="39"/>
      <c r="I207" s="39"/>
      <c r="J207" s="39"/>
    </row>
    <row r="208" spans="2:10" ht="27.75" customHeight="1" x14ac:dyDescent="0.2">
      <c r="B208" s="7" t="str">
        <f>IF(COUNT(D.1[STT Phân loại SP])&gt;=(ROW(A208)-99),ROW(A208)-99,"")</f>
        <v/>
      </c>
      <c r="C208" s="11" t="str">
        <f>IF(B208="","",INDEX(D.1[Ds Phân loại SP],B208))</f>
        <v/>
      </c>
      <c r="D208" s="17" t="str">
        <f>IF(B208="","",SUMIFS(D.1[Giá trị hàng tồn cuối kỳ],D.1[Phân loại SP],C208))</f>
        <v/>
      </c>
      <c r="E208" s="17" t="str">
        <f>IF(B208="","",SUMIFS(D.1[Doanh thu],D.1[Phân loại SP],C208))</f>
        <v/>
      </c>
      <c r="F208" s="17" t="str">
        <f>IF(B208="","",SUMIFS(D.1[Lợi nhuận gộp],D.1[Phân loại SP],C208))</f>
        <v/>
      </c>
      <c r="G208" s="39" t="str">
        <f t="shared" si="4"/>
        <v/>
      </c>
      <c r="H208" s="39"/>
      <c r="I208" s="39"/>
      <c r="J208" s="39"/>
    </row>
    <row r="209" spans="2:10" ht="27.75" customHeight="1" x14ac:dyDescent="0.2">
      <c r="B209" s="7" t="str">
        <f>IF(COUNT(D.1[STT Phân loại SP])&gt;=(ROW(A209)-99),ROW(A209)-99,"")</f>
        <v/>
      </c>
      <c r="C209" s="11" t="str">
        <f>IF(B209="","",INDEX(D.1[Ds Phân loại SP],B209))</f>
        <v/>
      </c>
      <c r="D209" s="17" t="str">
        <f>IF(B209="","",SUMIFS(D.1[Giá trị hàng tồn cuối kỳ],D.1[Phân loại SP],C209))</f>
        <v/>
      </c>
      <c r="E209" s="17" t="str">
        <f>IF(B209="","",SUMIFS(D.1[Doanh thu],D.1[Phân loại SP],C209))</f>
        <v/>
      </c>
      <c r="F209" s="17" t="str">
        <f>IF(B209="","",SUMIFS(D.1[Lợi nhuận gộp],D.1[Phân loại SP],C209))</f>
        <v/>
      </c>
      <c r="G209" s="39" t="str">
        <f t="shared" si="4"/>
        <v/>
      </c>
      <c r="H209" s="39"/>
      <c r="I209" s="39"/>
      <c r="J209" s="39"/>
    </row>
    <row r="210" spans="2:10" ht="27.75" customHeight="1" x14ac:dyDescent="0.2">
      <c r="B210" s="7" t="str">
        <f>IF(COUNT(D.1[STT Phân loại SP])&gt;=(ROW(A210)-99),ROW(A210)-99,"")</f>
        <v/>
      </c>
      <c r="C210" s="11" t="str">
        <f>IF(B210="","",INDEX(D.1[Ds Phân loại SP],B210))</f>
        <v/>
      </c>
      <c r="D210" s="17" t="str">
        <f>IF(B210="","",SUMIFS(D.1[Giá trị hàng tồn cuối kỳ],D.1[Phân loại SP],C210))</f>
        <v/>
      </c>
      <c r="E210" s="17" t="str">
        <f>IF(B210="","",SUMIFS(D.1[Doanh thu],D.1[Phân loại SP],C210))</f>
        <v/>
      </c>
      <c r="F210" s="17" t="str">
        <f>IF(B210="","",SUMIFS(D.1[Lợi nhuận gộp],D.1[Phân loại SP],C210))</f>
        <v/>
      </c>
      <c r="G210" s="39" t="str">
        <f t="shared" si="4"/>
        <v/>
      </c>
      <c r="H210" s="39"/>
      <c r="I210" s="39"/>
      <c r="J210" s="39"/>
    </row>
    <row r="211" spans="2:10" ht="27.75" customHeight="1" x14ac:dyDescent="0.2">
      <c r="B211" s="7" t="str">
        <f>IF(COUNT(D.1[STT Phân loại SP])&gt;=(ROW(A211)-99),ROW(A211)-99,"")</f>
        <v/>
      </c>
      <c r="C211" s="11" t="str">
        <f>IF(B211="","",INDEX(D.1[Ds Phân loại SP],B211))</f>
        <v/>
      </c>
      <c r="D211" s="17" t="str">
        <f>IF(B211="","",SUMIFS(D.1[Giá trị hàng tồn cuối kỳ],D.1[Phân loại SP],C211))</f>
        <v/>
      </c>
      <c r="E211" s="17" t="str">
        <f>IF(B211="","",SUMIFS(D.1[Doanh thu],D.1[Phân loại SP],C211))</f>
        <v/>
      </c>
      <c r="F211" s="17" t="str">
        <f>IF(B211="","",SUMIFS(D.1[Lợi nhuận gộp],D.1[Phân loại SP],C211))</f>
        <v/>
      </c>
      <c r="G211" s="39" t="str">
        <f t="shared" si="4"/>
        <v/>
      </c>
      <c r="H211" s="39"/>
      <c r="I211" s="39"/>
      <c r="J211" s="39"/>
    </row>
    <row r="212" spans="2:10" ht="27.75" customHeight="1" x14ac:dyDescent="0.2">
      <c r="B212" s="7" t="str">
        <f>IF(COUNT(D.1[STT Phân loại SP])&gt;=(ROW(A212)-99),ROW(A212)-99,"")</f>
        <v/>
      </c>
      <c r="C212" s="11" t="str">
        <f>IF(B212="","",INDEX(D.1[Ds Phân loại SP],B212))</f>
        <v/>
      </c>
      <c r="D212" s="17" t="str">
        <f>IF(B212="","",SUMIFS(D.1[Giá trị hàng tồn cuối kỳ],D.1[Phân loại SP],C212))</f>
        <v/>
      </c>
      <c r="E212" s="17" t="str">
        <f>IF(B212="","",SUMIFS(D.1[Doanh thu],D.1[Phân loại SP],C212))</f>
        <v/>
      </c>
      <c r="F212" s="17" t="str">
        <f>IF(B212="","",SUMIFS(D.1[Lợi nhuận gộp],D.1[Phân loại SP],C212))</f>
        <v/>
      </c>
      <c r="G212" s="39" t="str">
        <f t="shared" si="4"/>
        <v/>
      </c>
      <c r="H212" s="39"/>
      <c r="I212" s="39"/>
      <c r="J212" s="39"/>
    </row>
    <row r="213" spans="2:10" ht="27.75" customHeight="1" x14ac:dyDescent="0.2">
      <c r="B213" s="7" t="str">
        <f>IF(COUNT(D.1[STT Phân loại SP])&gt;=(ROW(A213)-99),ROW(A213)-99,"")</f>
        <v/>
      </c>
      <c r="C213" s="11" t="str">
        <f>IF(B213="","",INDEX(D.1[Ds Phân loại SP],B213))</f>
        <v/>
      </c>
      <c r="D213" s="17" t="str">
        <f>IF(B213="","",SUMIFS(D.1[Giá trị hàng tồn cuối kỳ],D.1[Phân loại SP],C213))</f>
        <v/>
      </c>
      <c r="E213" s="17" t="str">
        <f>IF(B213="","",SUMIFS(D.1[Doanh thu],D.1[Phân loại SP],C213))</f>
        <v/>
      </c>
      <c r="F213" s="17" t="str">
        <f>IF(B213="","",SUMIFS(D.1[Lợi nhuận gộp],D.1[Phân loại SP],C213))</f>
        <v/>
      </c>
      <c r="G213" s="39" t="str">
        <f t="shared" si="4"/>
        <v/>
      </c>
      <c r="H213" s="39"/>
      <c r="I213" s="39"/>
      <c r="J213" s="39"/>
    </row>
    <row r="214" spans="2:10" ht="27.75" customHeight="1" x14ac:dyDescent="0.2">
      <c r="B214" s="7" t="str">
        <f>IF(COUNT(D.1[STT Phân loại SP])&gt;=(ROW(A214)-99),ROW(A214)-99,"")</f>
        <v/>
      </c>
      <c r="C214" s="11" t="str">
        <f>IF(B214="","",INDEX(D.1[Ds Phân loại SP],B214))</f>
        <v/>
      </c>
      <c r="D214" s="17" t="str">
        <f>IF(B214="","",SUMIFS(D.1[Giá trị hàng tồn cuối kỳ],D.1[Phân loại SP],C214))</f>
        <v/>
      </c>
      <c r="E214" s="17" t="str">
        <f>IF(B214="","",SUMIFS(D.1[Doanh thu],D.1[Phân loại SP],C214))</f>
        <v/>
      </c>
      <c r="F214" s="17" t="str">
        <f>IF(B214="","",SUMIFS(D.1[Lợi nhuận gộp],D.1[Phân loại SP],C214))</f>
        <v/>
      </c>
      <c r="G214" s="39" t="str">
        <f t="shared" si="4"/>
        <v/>
      </c>
      <c r="H214" s="39"/>
      <c r="I214" s="39"/>
      <c r="J214" s="39"/>
    </row>
    <row r="215" spans="2:10" ht="27.75" customHeight="1" x14ac:dyDescent="0.2">
      <c r="B215" s="7" t="str">
        <f>IF(COUNT(D.1[STT Phân loại SP])&gt;=(ROW(A215)-99),ROW(A215)-99,"")</f>
        <v/>
      </c>
      <c r="C215" s="11" t="str">
        <f>IF(B215="","",INDEX(D.1[Ds Phân loại SP],B215))</f>
        <v/>
      </c>
      <c r="D215" s="17" t="str">
        <f>IF(B215="","",SUMIFS(D.1[Giá trị hàng tồn cuối kỳ],D.1[Phân loại SP],C215))</f>
        <v/>
      </c>
      <c r="E215" s="17" t="str">
        <f>IF(B215="","",SUMIFS(D.1[Doanh thu],D.1[Phân loại SP],C215))</f>
        <v/>
      </c>
      <c r="F215" s="17" t="str">
        <f>IF(B215="","",SUMIFS(D.1[Lợi nhuận gộp],D.1[Phân loại SP],C215))</f>
        <v/>
      </c>
      <c r="G215" s="39" t="str">
        <f t="shared" si="4"/>
        <v/>
      </c>
      <c r="H215" s="39"/>
      <c r="I215" s="39"/>
      <c r="J215" s="39"/>
    </row>
    <row r="216" spans="2:10" ht="27.75" customHeight="1" x14ac:dyDescent="0.2">
      <c r="B216" s="7" t="str">
        <f>IF(COUNT(D.1[STT Phân loại SP])&gt;=(ROW(A216)-99),ROW(A216)-99,"")</f>
        <v/>
      </c>
      <c r="C216" s="11" t="str">
        <f>IF(B216="","",INDEX(D.1[Ds Phân loại SP],B216))</f>
        <v/>
      </c>
      <c r="D216" s="17" t="str">
        <f>IF(B216="","",SUMIFS(D.1[Giá trị hàng tồn cuối kỳ],D.1[Phân loại SP],C216))</f>
        <v/>
      </c>
      <c r="E216" s="17" t="str">
        <f>IF(B216="","",SUMIFS(D.1[Doanh thu],D.1[Phân loại SP],C216))</f>
        <v/>
      </c>
      <c r="F216" s="17" t="str">
        <f>IF(B216="","",SUMIFS(D.1[Lợi nhuận gộp],D.1[Phân loại SP],C216))</f>
        <v/>
      </c>
      <c r="G216" s="39" t="str">
        <f t="shared" si="4"/>
        <v/>
      </c>
      <c r="H216" s="39"/>
      <c r="I216" s="39"/>
      <c r="J216" s="39"/>
    </row>
    <row r="217" spans="2:10" ht="27.75" customHeight="1" x14ac:dyDescent="0.2">
      <c r="B217" s="7" t="str">
        <f>IF(COUNT(D.1[STT Phân loại SP])&gt;=(ROW(A217)-99),ROW(A217)-99,"")</f>
        <v/>
      </c>
      <c r="C217" s="11" t="str">
        <f>IF(B217="","",INDEX(D.1[Ds Phân loại SP],B217))</f>
        <v/>
      </c>
      <c r="D217" s="17" t="str">
        <f>IF(B217="","",SUMIFS(D.1[Giá trị hàng tồn cuối kỳ],D.1[Phân loại SP],C217))</f>
        <v/>
      </c>
      <c r="E217" s="17" t="str">
        <f>IF(B217="","",SUMIFS(D.1[Doanh thu],D.1[Phân loại SP],C217))</f>
        <v/>
      </c>
      <c r="F217" s="17" t="str">
        <f>IF(B217="","",SUMIFS(D.1[Lợi nhuận gộp],D.1[Phân loại SP],C217))</f>
        <v/>
      </c>
      <c r="G217" s="39" t="str">
        <f t="shared" si="4"/>
        <v/>
      </c>
      <c r="H217" s="39"/>
      <c r="I217" s="39"/>
      <c r="J217" s="39"/>
    </row>
    <row r="218" spans="2:10" ht="27.75" customHeight="1" x14ac:dyDescent="0.2">
      <c r="B218" s="7" t="str">
        <f>IF(COUNT(D.1[STT Phân loại SP])&gt;=(ROW(A218)-99),ROW(A218)-99,"")</f>
        <v/>
      </c>
      <c r="C218" s="11" t="str">
        <f>IF(B218="","",INDEX(D.1[Ds Phân loại SP],B218))</f>
        <v/>
      </c>
      <c r="D218" s="17" t="str">
        <f>IF(B218="","",SUMIFS(D.1[Giá trị hàng tồn cuối kỳ],D.1[Phân loại SP],C218))</f>
        <v/>
      </c>
      <c r="E218" s="17" t="str">
        <f>IF(B218="","",SUMIFS(D.1[Doanh thu],D.1[Phân loại SP],C218))</f>
        <v/>
      </c>
      <c r="F218" s="17" t="str">
        <f>IF(B218="","",SUMIFS(D.1[Lợi nhuận gộp],D.1[Phân loại SP],C218))</f>
        <v/>
      </c>
      <c r="G218" s="39" t="str">
        <f t="shared" si="4"/>
        <v/>
      </c>
      <c r="H218" s="39"/>
      <c r="I218" s="39"/>
      <c r="J218" s="39"/>
    </row>
    <row r="219" spans="2:10" ht="27.75" customHeight="1" x14ac:dyDescent="0.2">
      <c r="B219" s="7" t="str">
        <f>IF(COUNT(D.1[STT Phân loại SP])&gt;=(ROW(A219)-99),ROW(A219)-99,"")</f>
        <v/>
      </c>
      <c r="C219" s="11" t="str">
        <f>IF(B219="","",INDEX(D.1[Ds Phân loại SP],B219))</f>
        <v/>
      </c>
      <c r="D219" s="17" t="str">
        <f>IF(B219="","",SUMIFS(D.1[Giá trị hàng tồn cuối kỳ],D.1[Phân loại SP],C219))</f>
        <v/>
      </c>
      <c r="E219" s="17" t="str">
        <f>IF(B219="","",SUMIFS(D.1[Doanh thu],D.1[Phân loại SP],C219))</f>
        <v/>
      </c>
      <c r="F219" s="17" t="str">
        <f>IF(B219="","",SUMIFS(D.1[Lợi nhuận gộp],D.1[Phân loại SP],C219))</f>
        <v/>
      </c>
      <c r="G219" s="39" t="str">
        <f t="shared" si="4"/>
        <v/>
      </c>
      <c r="H219" s="39"/>
      <c r="I219" s="39"/>
      <c r="J219" s="39"/>
    </row>
    <row r="220" spans="2:10" ht="27.75" customHeight="1" x14ac:dyDescent="0.2">
      <c r="B220" s="7" t="str">
        <f>IF(COUNT(D.1[STT Phân loại SP])&gt;=(ROW(A220)-99),ROW(A220)-99,"")</f>
        <v/>
      </c>
      <c r="C220" s="11" t="str">
        <f>IF(B220="","",INDEX(D.1[Ds Phân loại SP],B220))</f>
        <v/>
      </c>
      <c r="D220" s="17" t="str">
        <f>IF(B220="","",SUMIFS(D.1[Giá trị hàng tồn cuối kỳ],D.1[Phân loại SP],C220))</f>
        <v/>
      </c>
      <c r="E220" s="17" t="str">
        <f>IF(B220="","",SUMIFS(D.1[Doanh thu],D.1[Phân loại SP],C220))</f>
        <v/>
      </c>
      <c r="F220" s="17" t="str">
        <f>IF(B220="","",SUMIFS(D.1[Lợi nhuận gộp],D.1[Phân loại SP],C220))</f>
        <v/>
      </c>
      <c r="G220" s="39" t="str">
        <f t="shared" si="4"/>
        <v/>
      </c>
      <c r="H220" s="39"/>
      <c r="I220" s="39"/>
      <c r="J220" s="39"/>
    </row>
    <row r="221" spans="2:10" ht="27.75" customHeight="1" x14ac:dyDescent="0.2">
      <c r="B221" s="7" t="str">
        <f>IF(COUNT(D.1[STT Phân loại SP])&gt;=(ROW(A221)-99),ROW(A221)-99,"")</f>
        <v/>
      </c>
      <c r="C221" s="11" t="str">
        <f>IF(B221="","",INDEX(D.1[Ds Phân loại SP],B221))</f>
        <v/>
      </c>
      <c r="D221" s="17" t="str">
        <f>IF(B221="","",SUMIFS(D.1[Giá trị hàng tồn cuối kỳ],D.1[Phân loại SP],C221))</f>
        <v/>
      </c>
      <c r="E221" s="17" t="str">
        <f>IF(B221="","",SUMIFS(D.1[Doanh thu],D.1[Phân loại SP],C221))</f>
        <v/>
      </c>
      <c r="F221" s="17" t="str">
        <f>IF(B221="","",SUMIFS(D.1[Lợi nhuận gộp],D.1[Phân loại SP],C221))</f>
        <v/>
      </c>
      <c r="G221" s="39" t="str">
        <f t="shared" si="4"/>
        <v/>
      </c>
      <c r="H221" s="39"/>
      <c r="I221" s="39"/>
      <c r="J221" s="39"/>
    </row>
    <row r="222" spans="2:10" ht="27.75" customHeight="1" x14ac:dyDescent="0.2">
      <c r="B222" s="7" t="str">
        <f>IF(COUNT(D.1[STT Phân loại SP])&gt;=(ROW(A222)-99),ROW(A222)-99,"")</f>
        <v/>
      </c>
      <c r="C222" s="11" t="str">
        <f>IF(B222="","",INDEX(D.1[Ds Phân loại SP],B222))</f>
        <v/>
      </c>
      <c r="D222" s="17" t="str">
        <f>IF(B222="","",SUMIFS(D.1[Giá trị hàng tồn cuối kỳ],D.1[Phân loại SP],C222))</f>
        <v/>
      </c>
      <c r="E222" s="17" t="str">
        <f>IF(B222="","",SUMIFS(D.1[Doanh thu],D.1[Phân loại SP],C222))</f>
        <v/>
      </c>
      <c r="F222" s="17" t="str">
        <f>IF(B222="","",SUMIFS(D.1[Lợi nhuận gộp],D.1[Phân loại SP],C222))</f>
        <v/>
      </c>
      <c r="G222" s="39" t="str">
        <f t="shared" si="4"/>
        <v/>
      </c>
      <c r="H222" s="39"/>
      <c r="I222" s="39"/>
      <c r="J222" s="39"/>
    </row>
    <row r="223" spans="2:10" ht="27.75" customHeight="1" x14ac:dyDescent="0.2">
      <c r="B223" s="7" t="str">
        <f>IF(COUNT(D.1[STT Phân loại SP])&gt;=(ROW(A223)-99),ROW(A223)-99,"")</f>
        <v/>
      </c>
      <c r="C223" s="11" t="str">
        <f>IF(B223="","",INDEX(D.1[Ds Phân loại SP],B223))</f>
        <v/>
      </c>
      <c r="D223" s="17" t="str">
        <f>IF(B223="","",SUMIFS(D.1[Giá trị hàng tồn cuối kỳ],D.1[Phân loại SP],C223))</f>
        <v/>
      </c>
      <c r="E223" s="17" t="str">
        <f>IF(B223="","",SUMIFS(D.1[Doanh thu],D.1[Phân loại SP],C223))</f>
        <v/>
      </c>
      <c r="F223" s="17" t="str">
        <f>IF(B223="","",SUMIFS(D.1[Lợi nhuận gộp],D.1[Phân loại SP],C223))</f>
        <v/>
      </c>
      <c r="G223" s="39" t="str">
        <f t="shared" si="4"/>
        <v/>
      </c>
      <c r="H223" s="39"/>
      <c r="I223" s="39"/>
      <c r="J223" s="39"/>
    </row>
    <row r="224" spans="2:10" ht="27.75" customHeight="1" x14ac:dyDescent="0.2">
      <c r="B224" s="7" t="str">
        <f>IF(COUNT(D.1[STT Phân loại SP])&gt;=(ROW(A224)-99),ROW(A224)-99,"")</f>
        <v/>
      </c>
      <c r="C224" s="11" t="str">
        <f>IF(B224="","",INDEX(D.1[Ds Phân loại SP],B224))</f>
        <v/>
      </c>
      <c r="D224" s="17" t="str">
        <f>IF(B224="","",SUMIFS(D.1[Giá trị hàng tồn cuối kỳ],D.1[Phân loại SP],C224))</f>
        <v/>
      </c>
      <c r="E224" s="17" t="str">
        <f>IF(B224="","",SUMIFS(D.1[Doanh thu],D.1[Phân loại SP],C224))</f>
        <v/>
      </c>
      <c r="F224" s="17" t="str">
        <f>IF(B224="","",SUMIFS(D.1[Lợi nhuận gộp],D.1[Phân loại SP],C224))</f>
        <v/>
      </c>
      <c r="G224" s="39" t="str">
        <f t="shared" si="4"/>
        <v/>
      </c>
      <c r="H224" s="39"/>
      <c r="I224" s="39"/>
      <c r="J224" s="39"/>
    </row>
    <row r="225" spans="2:10" ht="27.75" customHeight="1" x14ac:dyDescent="0.2">
      <c r="B225" s="7" t="str">
        <f>IF(COUNT(D.1[STT Phân loại SP])&gt;=(ROW(A225)-99),ROW(A225)-99,"")</f>
        <v/>
      </c>
      <c r="C225" s="11" t="str">
        <f>IF(B225="","",INDEX(D.1[Ds Phân loại SP],B225))</f>
        <v/>
      </c>
      <c r="D225" s="17" t="str">
        <f>IF(B225="","",SUMIFS(D.1[Giá trị hàng tồn cuối kỳ],D.1[Phân loại SP],C225))</f>
        <v/>
      </c>
      <c r="E225" s="17" t="str">
        <f>IF(B225="","",SUMIFS(D.1[Doanh thu],D.1[Phân loại SP],C225))</f>
        <v/>
      </c>
      <c r="F225" s="17" t="str">
        <f>IF(B225="","",SUMIFS(D.1[Lợi nhuận gộp],D.1[Phân loại SP],C225))</f>
        <v/>
      </c>
      <c r="G225" s="39" t="str">
        <f t="shared" si="4"/>
        <v/>
      </c>
      <c r="H225" s="39"/>
      <c r="I225" s="39"/>
      <c r="J225" s="39"/>
    </row>
    <row r="226" spans="2:10" ht="27.75" customHeight="1" x14ac:dyDescent="0.2">
      <c r="B226" s="7" t="str">
        <f>IF(COUNT(D.1[STT Phân loại SP])&gt;=(ROW(A226)-99),ROW(A226)-99,"")</f>
        <v/>
      </c>
      <c r="C226" s="11" t="str">
        <f>IF(B226="","",INDEX(D.1[Ds Phân loại SP],B226))</f>
        <v/>
      </c>
      <c r="D226" s="17" t="str">
        <f>IF(B226="","",SUMIFS(D.1[Giá trị hàng tồn cuối kỳ],D.1[Phân loại SP],C226))</f>
        <v/>
      </c>
      <c r="E226" s="17" t="str">
        <f>IF(B226="","",SUMIFS(D.1[Doanh thu],D.1[Phân loại SP],C226))</f>
        <v/>
      </c>
      <c r="F226" s="17" t="str">
        <f>IF(B226="","",SUMIFS(D.1[Lợi nhuận gộp],D.1[Phân loại SP],C226))</f>
        <v/>
      </c>
      <c r="G226" s="39" t="str">
        <f t="shared" si="4"/>
        <v/>
      </c>
      <c r="H226" s="39"/>
      <c r="I226" s="39"/>
      <c r="J226" s="39"/>
    </row>
    <row r="227" spans="2:10" ht="27.75" customHeight="1" x14ac:dyDescent="0.2">
      <c r="B227" s="7" t="str">
        <f>IF(COUNT(D.1[STT Phân loại SP])&gt;=(ROW(A227)-99),ROW(A227)-99,"")</f>
        <v/>
      </c>
      <c r="C227" s="11" t="str">
        <f>IF(B227="","",INDEX(D.1[Ds Phân loại SP],B227))</f>
        <v/>
      </c>
      <c r="D227" s="17" t="str">
        <f>IF(B227="","",SUMIFS(D.1[Giá trị hàng tồn cuối kỳ],D.1[Phân loại SP],C227))</f>
        <v/>
      </c>
      <c r="E227" s="17" t="str">
        <f>IF(B227="","",SUMIFS(D.1[Doanh thu],D.1[Phân loại SP],C227))</f>
        <v/>
      </c>
      <c r="F227" s="17" t="str">
        <f>IF(B227="","",SUMIFS(D.1[Lợi nhuận gộp],D.1[Phân loại SP],C227))</f>
        <v/>
      </c>
      <c r="G227" s="39" t="str">
        <f t="shared" si="4"/>
        <v/>
      </c>
      <c r="H227" s="39"/>
      <c r="I227" s="39"/>
      <c r="J227" s="39"/>
    </row>
    <row r="228" spans="2:10" ht="27.75" customHeight="1" x14ac:dyDescent="0.2">
      <c r="B228" s="7" t="str">
        <f>IF(COUNT(D.1[STT Phân loại SP])&gt;=(ROW(A228)-99),ROW(A228)-99,"")</f>
        <v/>
      </c>
      <c r="C228" s="11" t="str">
        <f>IF(B228="","",INDEX(D.1[Ds Phân loại SP],B228))</f>
        <v/>
      </c>
      <c r="D228" s="17" t="str">
        <f>IF(B228="","",SUMIFS(D.1[Giá trị hàng tồn cuối kỳ],D.1[Phân loại SP],C228))</f>
        <v/>
      </c>
      <c r="E228" s="17" t="str">
        <f>IF(B228="","",SUMIFS(D.1[Doanh thu],D.1[Phân loại SP],C228))</f>
        <v/>
      </c>
      <c r="F228" s="17" t="str">
        <f>IF(B228="","",SUMIFS(D.1[Lợi nhuận gộp],D.1[Phân loại SP],C228))</f>
        <v/>
      </c>
      <c r="G228" s="39" t="str">
        <f t="shared" ref="G228:G291" si="5">IF(OR(B228="",F228=0),"",RANK(F228,B6LoiNhuanSP))</f>
        <v/>
      </c>
      <c r="H228" s="39"/>
      <c r="I228" s="39"/>
      <c r="J228" s="39"/>
    </row>
    <row r="229" spans="2:10" ht="27.75" customHeight="1" x14ac:dyDescent="0.2">
      <c r="B229" s="7" t="str">
        <f>IF(COUNT(D.1[STT Phân loại SP])&gt;=(ROW(A229)-99),ROW(A229)-99,"")</f>
        <v/>
      </c>
      <c r="C229" s="11" t="str">
        <f>IF(B229="","",INDEX(D.1[Ds Phân loại SP],B229))</f>
        <v/>
      </c>
      <c r="D229" s="17" t="str">
        <f>IF(B229="","",SUMIFS(D.1[Giá trị hàng tồn cuối kỳ],D.1[Phân loại SP],C229))</f>
        <v/>
      </c>
      <c r="E229" s="17" t="str">
        <f>IF(B229="","",SUMIFS(D.1[Doanh thu],D.1[Phân loại SP],C229))</f>
        <v/>
      </c>
      <c r="F229" s="17" t="str">
        <f>IF(B229="","",SUMIFS(D.1[Lợi nhuận gộp],D.1[Phân loại SP],C229))</f>
        <v/>
      </c>
      <c r="G229" s="39" t="str">
        <f t="shared" si="5"/>
        <v/>
      </c>
      <c r="H229" s="39"/>
      <c r="I229" s="39"/>
      <c r="J229" s="39"/>
    </row>
    <row r="230" spans="2:10" ht="27.75" customHeight="1" x14ac:dyDescent="0.2">
      <c r="B230" s="7" t="str">
        <f>IF(COUNT(D.1[STT Phân loại SP])&gt;=(ROW(A230)-99),ROW(A230)-99,"")</f>
        <v/>
      </c>
      <c r="C230" s="11" t="str">
        <f>IF(B230="","",INDEX(D.1[Ds Phân loại SP],B230))</f>
        <v/>
      </c>
      <c r="D230" s="17" t="str">
        <f>IF(B230="","",SUMIFS(D.1[Giá trị hàng tồn cuối kỳ],D.1[Phân loại SP],C230))</f>
        <v/>
      </c>
      <c r="E230" s="17" t="str">
        <f>IF(B230="","",SUMIFS(D.1[Doanh thu],D.1[Phân loại SP],C230))</f>
        <v/>
      </c>
      <c r="F230" s="17" t="str">
        <f>IF(B230="","",SUMIFS(D.1[Lợi nhuận gộp],D.1[Phân loại SP],C230))</f>
        <v/>
      </c>
      <c r="G230" s="39" t="str">
        <f t="shared" si="5"/>
        <v/>
      </c>
      <c r="H230" s="39"/>
      <c r="I230" s="39"/>
      <c r="J230" s="39"/>
    </row>
    <row r="231" spans="2:10" ht="27.75" customHeight="1" x14ac:dyDescent="0.2">
      <c r="B231" s="7" t="str">
        <f>IF(COUNT(D.1[STT Phân loại SP])&gt;=(ROW(A231)-99),ROW(A231)-99,"")</f>
        <v/>
      </c>
      <c r="C231" s="11" t="str">
        <f>IF(B231="","",INDEX(D.1[Ds Phân loại SP],B231))</f>
        <v/>
      </c>
      <c r="D231" s="17" t="str">
        <f>IF(B231="","",SUMIFS(D.1[Giá trị hàng tồn cuối kỳ],D.1[Phân loại SP],C231))</f>
        <v/>
      </c>
      <c r="E231" s="17" t="str">
        <f>IF(B231="","",SUMIFS(D.1[Doanh thu],D.1[Phân loại SP],C231))</f>
        <v/>
      </c>
      <c r="F231" s="17" t="str">
        <f>IF(B231="","",SUMIFS(D.1[Lợi nhuận gộp],D.1[Phân loại SP],C231))</f>
        <v/>
      </c>
      <c r="G231" s="39" t="str">
        <f t="shared" si="5"/>
        <v/>
      </c>
      <c r="H231" s="39"/>
      <c r="I231" s="39"/>
      <c r="J231" s="39"/>
    </row>
    <row r="232" spans="2:10" ht="27.75" customHeight="1" x14ac:dyDescent="0.2">
      <c r="B232" s="7" t="str">
        <f>IF(COUNT(D.1[STT Phân loại SP])&gt;=(ROW(A232)-99),ROW(A232)-99,"")</f>
        <v/>
      </c>
      <c r="C232" s="11" t="str">
        <f>IF(B232="","",INDEX(D.1[Ds Phân loại SP],B232))</f>
        <v/>
      </c>
      <c r="D232" s="17" t="str">
        <f>IF(B232="","",SUMIFS(D.1[Giá trị hàng tồn cuối kỳ],D.1[Phân loại SP],C232))</f>
        <v/>
      </c>
      <c r="E232" s="17" t="str">
        <f>IF(B232="","",SUMIFS(D.1[Doanh thu],D.1[Phân loại SP],C232))</f>
        <v/>
      </c>
      <c r="F232" s="17" t="str">
        <f>IF(B232="","",SUMIFS(D.1[Lợi nhuận gộp],D.1[Phân loại SP],C232))</f>
        <v/>
      </c>
      <c r="G232" s="39" t="str">
        <f t="shared" si="5"/>
        <v/>
      </c>
      <c r="H232" s="39"/>
      <c r="I232" s="39"/>
      <c r="J232" s="39"/>
    </row>
    <row r="233" spans="2:10" ht="27.75" customHeight="1" x14ac:dyDescent="0.2">
      <c r="B233" s="7" t="str">
        <f>IF(COUNT(D.1[STT Phân loại SP])&gt;=(ROW(A233)-99),ROW(A233)-99,"")</f>
        <v/>
      </c>
      <c r="C233" s="11" t="str">
        <f>IF(B233="","",INDEX(D.1[Ds Phân loại SP],B233))</f>
        <v/>
      </c>
      <c r="D233" s="17" t="str">
        <f>IF(B233="","",SUMIFS(D.1[Giá trị hàng tồn cuối kỳ],D.1[Phân loại SP],C233))</f>
        <v/>
      </c>
      <c r="E233" s="17" t="str">
        <f>IF(B233="","",SUMIFS(D.1[Doanh thu],D.1[Phân loại SP],C233))</f>
        <v/>
      </c>
      <c r="F233" s="17" t="str">
        <f>IF(B233="","",SUMIFS(D.1[Lợi nhuận gộp],D.1[Phân loại SP],C233))</f>
        <v/>
      </c>
      <c r="G233" s="39" t="str">
        <f t="shared" si="5"/>
        <v/>
      </c>
      <c r="H233" s="39"/>
      <c r="I233" s="39"/>
      <c r="J233" s="39"/>
    </row>
    <row r="234" spans="2:10" ht="27.75" customHeight="1" x14ac:dyDescent="0.2">
      <c r="B234" s="7" t="str">
        <f>IF(COUNT(D.1[STT Phân loại SP])&gt;=(ROW(A234)-99),ROW(A234)-99,"")</f>
        <v/>
      </c>
      <c r="C234" s="11" t="str">
        <f>IF(B234="","",INDEX(D.1[Ds Phân loại SP],B234))</f>
        <v/>
      </c>
      <c r="D234" s="17" t="str">
        <f>IF(B234="","",SUMIFS(D.1[Giá trị hàng tồn cuối kỳ],D.1[Phân loại SP],C234))</f>
        <v/>
      </c>
      <c r="E234" s="17" t="str">
        <f>IF(B234="","",SUMIFS(D.1[Doanh thu],D.1[Phân loại SP],C234))</f>
        <v/>
      </c>
      <c r="F234" s="17" t="str">
        <f>IF(B234="","",SUMIFS(D.1[Lợi nhuận gộp],D.1[Phân loại SP],C234))</f>
        <v/>
      </c>
      <c r="G234" s="39" t="str">
        <f t="shared" si="5"/>
        <v/>
      </c>
      <c r="H234" s="39"/>
      <c r="I234" s="39"/>
      <c r="J234" s="39"/>
    </row>
    <row r="235" spans="2:10" ht="27.75" customHeight="1" x14ac:dyDescent="0.2">
      <c r="B235" s="7" t="str">
        <f>IF(COUNT(D.1[STT Phân loại SP])&gt;=(ROW(A235)-99),ROW(A235)-99,"")</f>
        <v/>
      </c>
      <c r="C235" s="11" t="str">
        <f>IF(B235="","",INDEX(D.1[Ds Phân loại SP],B235))</f>
        <v/>
      </c>
      <c r="D235" s="17" t="str">
        <f>IF(B235="","",SUMIFS(D.1[Giá trị hàng tồn cuối kỳ],D.1[Phân loại SP],C235))</f>
        <v/>
      </c>
      <c r="E235" s="17" t="str">
        <f>IF(B235="","",SUMIFS(D.1[Doanh thu],D.1[Phân loại SP],C235))</f>
        <v/>
      </c>
      <c r="F235" s="17" t="str">
        <f>IF(B235="","",SUMIFS(D.1[Lợi nhuận gộp],D.1[Phân loại SP],C235))</f>
        <v/>
      </c>
      <c r="G235" s="39" t="str">
        <f t="shared" si="5"/>
        <v/>
      </c>
      <c r="H235" s="39"/>
      <c r="I235" s="39"/>
      <c r="J235" s="39"/>
    </row>
    <row r="236" spans="2:10" ht="27.75" customHeight="1" x14ac:dyDescent="0.2">
      <c r="B236" s="7" t="str">
        <f>IF(COUNT(D.1[STT Phân loại SP])&gt;=(ROW(A236)-99),ROW(A236)-99,"")</f>
        <v/>
      </c>
      <c r="C236" s="11" t="str">
        <f>IF(B236="","",INDEX(D.1[Ds Phân loại SP],B236))</f>
        <v/>
      </c>
      <c r="D236" s="17" t="str">
        <f>IF(B236="","",SUMIFS(D.1[Giá trị hàng tồn cuối kỳ],D.1[Phân loại SP],C236))</f>
        <v/>
      </c>
      <c r="E236" s="17" t="str">
        <f>IF(B236="","",SUMIFS(D.1[Doanh thu],D.1[Phân loại SP],C236))</f>
        <v/>
      </c>
      <c r="F236" s="17" t="str">
        <f>IF(B236="","",SUMIFS(D.1[Lợi nhuận gộp],D.1[Phân loại SP],C236))</f>
        <v/>
      </c>
      <c r="G236" s="39" t="str">
        <f t="shared" si="5"/>
        <v/>
      </c>
      <c r="H236" s="39"/>
      <c r="I236" s="39"/>
      <c r="J236" s="39"/>
    </row>
    <row r="237" spans="2:10" ht="27.75" customHeight="1" x14ac:dyDescent="0.2">
      <c r="B237" s="7" t="str">
        <f>IF(COUNT(D.1[STT Phân loại SP])&gt;=(ROW(A237)-99),ROW(A237)-99,"")</f>
        <v/>
      </c>
      <c r="C237" s="11" t="str">
        <f>IF(B237="","",INDEX(D.1[Ds Phân loại SP],B237))</f>
        <v/>
      </c>
      <c r="D237" s="17" t="str">
        <f>IF(B237="","",SUMIFS(D.1[Giá trị hàng tồn cuối kỳ],D.1[Phân loại SP],C237))</f>
        <v/>
      </c>
      <c r="E237" s="17" t="str">
        <f>IF(B237="","",SUMIFS(D.1[Doanh thu],D.1[Phân loại SP],C237))</f>
        <v/>
      </c>
      <c r="F237" s="17" t="str">
        <f>IF(B237="","",SUMIFS(D.1[Lợi nhuận gộp],D.1[Phân loại SP],C237))</f>
        <v/>
      </c>
      <c r="G237" s="39" t="str">
        <f t="shared" si="5"/>
        <v/>
      </c>
      <c r="H237" s="39"/>
      <c r="I237" s="39"/>
      <c r="J237" s="39"/>
    </row>
    <row r="238" spans="2:10" ht="27.75" customHeight="1" x14ac:dyDescent="0.2">
      <c r="B238" s="7" t="str">
        <f>IF(COUNT(D.1[STT Phân loại SP])&gt;=(ROW(A238)-99),ROW(A238)-99,"")</f>
        <v/>
      </c>
      <c r="C238" s="11" t="str">
        <f>IF(B238="","",INDEX(D.1[Ds Phân loại SP],B238))</f>
        <v/>
      </c>
      <c r="D238" s="17" t="str">
        <f>IF(B238="","",SUMIFS(D.1[Giá trị hàng tồn cuối kỳ],D.1[Phân loại SP],C238))</f>
        <v/>
      </c>
      <c r="E238" s="17" t="str">
        <f>IF(B238="","",SUMIFS(D.1[Doanh thu],D.1[Phân loại SP],C238))</f>
        <v/>
      </c>
      <c r="F238" s="17" t="str">
        <f>IF(B238="","",SUMIFS(D.1[Lợi nhuận gộp],D.1[Phân loại SP],C238))</f>
        <v/>
      </c>
      <c r="G238" s="39" t="str">
        <f t="shared" si="5"/>
        <v/>
      </c>
      <c r="H238" s="39"/>
      <c r="I238" s="39"/>
      <c r="J238" s="39"/>
    </row>
    <row r="239" spans="2:10" ht="27.75" customHeight="1" x14ac:dyDescent="0.2">
      <c r="B239" s="7" t="str">
        <f>IF(COUNT(D.1[STT Phân loại SP])&gt;=(ROW(A239)-99),ROW(A239)-99,"")</f>
        <v/>
      </c>
      <c r="C239" s="11" t="str">
        <f>IF(B239="","",INDEX(D.1[Ds Phân loại SP],B239))</f>
        <v/>
      </c>
      <c r="D239" s="17" t="str">
        <f>IF(B239="","",SUMIFS(D.1[Giá trị hàng tồn cuối kỳ],D.1[Phân loại SP],C239))</f>
        <v/>
      </c>
      <c r="E239" s="17" t="str">
        <f>IF(B239="","",SUMIFS(D.1[Doanh thu],D.1[Phân loại SP],C239))</f>
        <v/>
      </c>
      <c r="F239" s="17" t="str">
        <f>IF(B239="","",SUMIFS(D.1[Lợi nhuận gộp],D.1[Phân loại SP],C239))</f>
        <v/>
      </c>
      <c r="G239" s="39" t="str">
        <f t="shared" si="5"/>
        <v/>
      </c>
      <c r="H239" s="39"/>
      <c r="I239" s="39"/>
      <c r="J239" s="39"/>
    </row>
    <row r="240" spans="2:10" ht="27.75" customHeight="1" x14ac:dyDescent="0.2">
      <c r="B240" s="7" t="str">
        <f>IF(COUNT(D.1[STT Phân loại SP])&gt;=(ROW(A240)-99),ROW(A240)-99,"")</f>
        <v/>
      </c>
      <c r="C240" s="11" t="str">
        <f>IF(B240="","",INDEX(D.1[Ds Phân loại SP],B240))</f>
        <v/>
      </c>
      <c r="D240" s="17" t="str">
        <f>IF(B240="","",SUMIFS(D.1[Giá trị hàng tồn cuối kỳ],D.1[Phân loại SP],C240))</f>
        <v/>
      </c>
      <c r="E240" s="17" t="str">
        <f>IF(B240="","",SUMIFS(D.1[Doanh thu],D.1[Phân loại SP],C240))</f>
        <v/>
      </c>
      <c r="F240" s="17" t="str">
        <f>IF(B240="","",SUMIFS(D.1[Lợi nhuận gộp],D.1[Phân loại SP],C240))</f>
        <v/>
      </c>
      <c r="G240" s="39" t="str">
        <f t="shared" si="5"/>
        <v/>
      </c>
      <c r="H240" s="39"/>
      <c r="I240" s="39"/>
      <c r="J240" s="39"/>
    </row>
    <row r="241" spans="2:10" ht="27.75" customHeight="1" x14ac:dyDescent="0.2">
      <c r="B241" s="7" t="str">
        <f>IF(COUNT(D.1[STT Phân loại SP])&gt;=(ROW(A241)-99),ROW(A241)-99,"")</f>
        <v/>
      </c>
      <c r="C241" s="11" t="str">
        <f>IF(B241="","",INDEX(D.1[Ds Phân loại SP],B241))</f>
        <v/>
      </c>
      <c r="D241" s="17" t="str">
        <f>IF(B241="","",SUMIFS(D.1[Giá trị hàng tồn cuối kỳ],D.1[Phân loại SP],C241))</f>
        <v/>
      </c>
      <c r="E241" s="17" t="str">
        <f>IF(B241="","",SUMIFS(D.1[Doanh thu],D.1[Phân loại SP],C241))</f>
        <v/>
      </c>
      <c r="F241" s="17" t="str">
        <f>IF(B241="","",SUMIFS(D.1[Lợi nhuận gộp],D.1[Phân loại SP],C241))</f>
        <v/>
      </c>
      <c r="G241" s="39" t="str">
        <f t="shared" si="5"/>
        <v/>
      </c>
      <c r="H241" s="39"/>
      <c r="I241" s="39"/>
      <c r="J241" s="39"/>
    </row>
    <row r="242" spans="2:10" ht="27.75" customHeight="1" x14ac:dyDescent="0.2">
      <c r="B242" s="7" t="str">
        <f>IF(COUNT(D.1[STT Phân loại SP])&gt;=(ROW(A242)-99),ROW(A242)-99,"")</f>
        <v/>
      </c>
      <c r="C242" s="11" t="str">
        <f>IF(B242="","",INDEX(D.1[Ds Phân loại SP],B242))</f>
        <v/>
      </c>
      <c r="D242" s="17" t="str">
        <f>IF(B242="","",SUMIFS(D.1[Giá trị hàng tồn cuối kỳ],D.1[Phân loại SP],C242))</f>
        <v/>
      </c>
      <c r="E242" s="17" t="str">
        <f>IF(B242="","",SUMIFS(D.1[Doanh thu],D.1[Phân loại SP],C242))</f>
        <v/>
      </c>
      <c r="F242" s="17" t="str">
        <f>IF(B242="","",SUMIFS(D.1[Lợi nhuận gộp],D.1[Phân loại SP],C242))</f>
        <v/>
      </c>
      <c r="G242" s="39" t="str">
        <f t="shared" si="5"/>
        <v/>
      </c>
      <c r="H242" s="39"/>
      <c r="I242" s="39"/>
      <c r="J242" s="39"/>
    </row>
    <row r="243" spans="2:10" ht="27.75" customHeight="1" x14ac:dyDescent="0.2">
      <c r="B243" s="7" t="str">
        <f>IF(COUNT(D.1[STT Phân loại SP])&gt;=(ROW(A243)-99),ROW(A243)-99,"")</f>
        <v/>
      </c>
      <c r="C243" s="11" t="str">
        <f>IF(B243="","",INDEX(D.1[Ds Phân loại SP],B243))</f>
        <v/>
      </c>
      <c r="D243" s="17" t="str">
        <f>IF(B243="","",SUMIFS(D.1[Giá trị hàng tồn cuối kỳ],D.1[Phân loại SP],C243))</f>
        <v/>
      </c>
      <c r="E243" s="17" t="str">
        <f>IF(B243="","",SUMIFS(D.1[Doanh thu],D.1[Phân loại SP],C243))</f>
        <v/>
      </c>
      <c r="F243" s="17" t="str">
        <f>IF(B243="","",SUMIFS(D.1[Lợi nhuận gộp],D.1[Phân loại SP],C243))</f>
        <v/>
      </c>
      <c r="G243" s="39" t="str">
        <f t="shared" si="5"/>
        <v/>
      </c>
      <c r="H243" s="39"/>
      <c r="I243" s="39"/>
      <c r="J243" s="39"/>
    </row>
    <row r="244" spans="2:10" ht="27.75" customHeight="1" x14ac:dyDescent="0.2">
      <c r="B244" s="7" t="str">
        <f>IF(COUNT(D.1[STT Phân loại SP])&gt;=(ROW(A244)-99),ROW(A244)-99,"")</f>
        <v/>
      </c>
      <c r="C244" s="11" t="str">
        <f>IF(B244="","",INDEX(D.1[Ds Phân loại SP],B244))</f>
        <v/>
      </c>
      <c r="D244" s="17" t="str">
        <f>IF(B244="","",SUMIFS(D.1[Giá trị hàng tồn cuối kỳ],D.1[Phân loại SP],C244))</f>
        <v/>
      </c>
      <c r="E244" s="17" t="str">
        <f>IF(B244="","",SUMIFS(D.1[Doanh thu],D.1[Phân loại SP],C244))</f>
        <v/>
      </c>
      <c r="F244" s="17" t="str">
        <f>IF(B244="","",SUMIFS(D.1[Lợi nhuận gộp],D.1[Phân loại SP],C244))</f>
        <v/>
      </c>
      <c r="G244" s="39" t="str">
        <f t="shared" si="5"/>
        <v/>
      </c>
      <c r="H244" s="39"/>
      <c r="I244" s="39"/>
      <c r="J244" s="39"/>
    </row>
    <row r="245" spans="2:10" ht="27.75" customHeight="1" x14ac:dyDescent="0.2">
      <c r="B245" s="7" t="str">
        <f>IF(COUNT(D.1[STT Phân loại SP])&gt;=(ROW(A245)-99),ROW(A245)-99,"")</f>
        <v/>
      </c>
      <c r="C245" s="11" t="str">
        <f>IF(B245="","",INDEX(D.1[Ds Phân loại SP],B245))</f>
        <v/>
      </c>
      <c r="D245" s="17" t="str">
        <f>IF(B245="","",SUMIFS(D.1[Giá trị hàng tồn cuối kỳ],D.1[Phân loại SP],C245))</f>
        <v/>
      </c>
      <c r="E245" s="17" t="str">
        <f>IF(B245="","",SUMIFS(D.1[Doanh thu],D.1[Phân loại SP],C245))</f>
        <v/>
      </c>
      <c r="F245" s="17" t="str">
        <f>IF(B245="","",SUMIFS(D.1[Lợi nhuận gộp],D.1[Phân loại SP],C245))</f>
        <v/>
      </c>
      <c r="G245" s="39" t="str">
        <f t="shared" si="5"/>
        <v/>
      </c>
      <c r="H245" s="39"/>
      <c r="I245" s="39"/>
      <c r="J245" s="39"/>
    </row>
    <row r="246" spans="2:10" ht="27.75" customHeight="1" x14ac:dyDescent="0.2">
      <c r="B246" s="7" t="str">
        <f>IF(COUNT(D.1[STT Phân loại SP])&gt;=(ROW(A246)-99),ROW(A246)-99,"")</f>
        <v/>
      </c>
      <c r="C246" s="11" t="str">
        <f>IF(B246="","",INDEX(D.1[Ds Phân loại SP],B246))</f>
        <v/>
      </c>
      <c r="D246" s="17" t="str">
        <f>IF(B246="","",SUMIFS(D.1[Giá trị hàng tồn cuối kỳ],D.1[Phân loại SP],C246))</f>
        <v/>
      </c>
      <c r="E246" s="17" t="str">
        <f>IF(B246="","",SUMIFS(D.1[Doanh thu],D.1[Phân loại SP],C246))</f>
        <v/>
      </c>
      <c r="F246" s="17" t="str">
        <f>IF(B246="","",SUMIFS(D.1[Lợi nhuận gộp],D.1[Phân loại SP],C246))</f>
        <v/>
      </c>
      <c r="G246" s="39" t="str">
        <f t="shared" si="5"/>
        <v/>
      </c>
      <c r="H246" s="39"/>
      <c r="I246" s="39"/>
      <c r="J246" s="39"/>
    </row>
    <row r="247" spans="2:10" ht="27.75" customHeight="1" x14ac:dyDescent="0.2">
      <c r="B247" s="7" t="str">
        <f>IF(COUNT(D.1[STT Phân loại SP])&gt;=(ROW(A247)-99),ROW(A247)-99,"")</f>
        <v/>
      </c>
      <c r="C247" s="11" t="str">
        <f>IF(B247="","",INDEX(D.1[Ds Phân loại SP],B247))</f>
        <v/>
      </c>
      <c r="D247" s="17" t="str">
        <f>IF(B247="","",SUMIFS(D.1[Giá trị hàng tồn cuối kỳ],D.1[Phân loại SP],C247))</f>
        <v/>
      </c>
      <c r="E247" s="17" t="str">
        <f>IF(B247="","",SUMIFS(D.1[Doanh thu],D.1[Phân loại SP],C247))</f>
        <v/>
      </c>
      <c r="F247" s="17" t="str">
        <f>IF(B247="","",SUMIFS(D.1[Lợi nhuận gộp],D.1[Phân loại SP],C247))</f>
        <v/>
      </c>
      <c r="G247" s="39" t="str">
        <f t="shared" si="5"/>
        <v/>
      </c>
      <c r="H247" s="39"/>
      <c r="I247" s="39"/>
      <c r="J247" s="39"/>
    </row>
    <row r="248" spans="2:10" ht="27.75" customHeight="1" x14ac:dyDescent="0.2">
      <c r="B248" s="7" t="str">
        <f>IF(COUNT(D.1[STT Phân loại SP])&gt;=(ROW(A248)-99),ROW(A248)-99,"")</f>
        <v/>
      </c>
      <c r="C248" s="11" t="str">
        <f>IF(B248="","",INDEX(D.1[Ds Phân loại SP],B248))</f>
        <v/>
      </c>
      <c r="D248" s="17" t="str">
        <f>IF(B248="","",SUMIFS(D.1[Giá trị hàng tồn cuối kỳ],D.1[Phân loại SP],C248))</f>
        <v/>
      </c>
      <c r="E248" s="17" t="str">
        <f>IF(B248="","",SUMIFS(D.1[Doanh thu],D.1[Phân loại SP],C248))</f>
        <v/>
      </c>
      <c r="F248" s="17" t="str">
        <f>IF(B248="","",SUMIFS(D.1[Lợi nhuận gộp],D.1[Phân loại SP],C248))</f>
        <v/>
      </c>
      <c r="G248" s="39" t="str">
        <f t="shared" si="5"/>
        <v/>
      </c>
      <c r="H248" s="39"/>
      <c r="I248" s="39"/>
      <c r="J248" s="39"/>
    </row>
    <row r="249" spans="2:10" ht="27.75" customHeight="1" x14ac:dyDescent="0.2">
      <c r="B249" s="7" t="str">
        <f>IF(COUNT(D.1[STT Phân loại SP])&gt;=(ROW(A249)-99),ROW(A249)-99,"")</f>
        <v/>
      </c>
      <c r="C249" s="11" t="str">
        <f>IF(B249="","",INDEX(D.1[Ds Phân loại SP],B249))</f>
        <v/>
      </c>
      <c r="D249" s="17" t="str">
        <f>IF(B249="","",SUMIFS(D.1[Giá trị hàng tồn cuối kỳ],D.1[Phân loại SP],C249))</f>
        <v/>
      </c>
      <c r="E249" s="17" t="str">
        <f>IF(B249="","",SUMIFS(D.1[Doanh thu],D.1[Phân loại SP],C249))</f>
        <v/>
      </c>
      <c r="F249" s="17" t="str">
        <f>IF(B249="","",SUMIFS(D.1[Lợi nhuận gộp],D.1[Phân loại SP],C249))</f>
        <v/>
      </c>
      <c r="G249" s="39" t="str">
        <f t="shared" si="5"/>
        <v/>
      </c>
      <c r="H249" s="39"/>
      <c r="I249" s="39"/>
      <c r="J249" s="39"/>
    </row>
    <row r="250" spans="2:10" ht="27.75" customHeight="1" x14ac:dyDescent="0.2">
      <c r="B250" s="7" t="str">
        <f>IF(COUNT(D.1[STT Phân loại SP])&gt;=(ROW(A250)-99),ROW(A250)-99,"")</f>
        <v/>
      </c>
      <c r="C250" s="11" t="str">
        <f>IF(B250="","",INDEX(D.1[Ds Phân loại SP],B250))</f>
        <v/>
      </c>
      <c r="D250" s="17" t="str">
        <f>IF(B250="","",SUMIFS(D.1[Giá trị hàng tồn cuối kỳ],D.1[Phân loại SP],C250))</f>
        <v/>
      </c>
      <c r="E250" s="17" t="str">
        <f>IF(B250="","",SUMIFS(D.1[Doanh thu],D.1[Phân loại SP],C250))</f>
        <v/>
      </c>
      <c r="F250" s="17" t="str">
        <f>IF(B250="","",SUMIFS(D.1[Lợi nhuận gộp],D.1[Phân loại SP],C250))</f>
        <v/>
      </c>
      <c r="G250" s="39" t="str">
        <f t="shared" si="5"/>
        <v/>
      </c>
      <c r="H250" s="39"/>
      <c r="I250" s="39"/>
      <c r="J250" s="39"/>
    </row>
    <row r="251" spans="2:10" ht="27.75" customHeight="1" x14ac:dyDescent="0.2">
      <c r="B251" s="7" t="str">
        <f>IF(COUNT(D.1[STT Phân loại SP])&gt;=(ROW(A251)-99),ROW(A251)-99,"")</f>
        <v/>
      </c>
      <c r="C251" s="11" t="str">
        <f>IF(B251="","",INDEX(D.1[Ds Phân loại SP],B251))</f>
        <v/>
      </c>
      <c r="D251" s="17" t="str">
        <f>IF(B251="","",SUMIFS(D.1[Giá trị hàng tồn cuối kỳ],D.1[Phân loại SP],C251))</f>
        <v/>
      </c>
      <c r="E251" s="17" t="str">
        <f>IF(B251="","",SUMIFS(D.1[Doanh thu],D.1[Phân loại SP],C251))</f>
        <v/>
      </c>
      <c r="F251" s="17" t="str">
        <f>IF(B251="","",SUMIFS(D.1[Lợi nhuận gộp],D.1[Phân loại SP],C251))</f>
        <v/>
      </c>
      <c r="G251" s="39" t="str">
        <f t="shared" si="5"/>
        <v/>
      </c>
      <c r="H251" s="39"/>
      <c r="I251" s="39"/>
      <c r="J251" s="39"/>
    </row>
    <row r="252" spans="2:10" ht="27.75" customHeight="1" x14ac:dyDescent="0.2">
      <c r="B252" s="7" t="str">
        <f>IF(COUNT(D.1[STT Phân loại SP])&gt;=(ROW(A252)-99),ROW(A252)-99,"")</f>
        <v/>
      </c>
      <c r="C252" s="11" t="str">
        <f>IF(B252="","",INDEX(D.1[Ds Phân loại SP],B252))</f>
        <v/>
      </c>
      <c r="D252" s="17" t="str">
        <f>IF(B252="","",SUMIFS(D.1[Giá trị hàng tồn cuối kỳ],D.1[Phân loại SP],C252))</f>
        <v/>
      </c>
      <c r="E252" s="17" t="str">
        <f>IF(B252="","",SUMIFS(D.1[Doanh thu],D.1[Phân loại SP],C252))</f>
        <v/>
      </c>
      <c r="F252" s="17" t="str">
        <f>IF(B252="","",SUMIFS(D.1[Lợi nhuận gộp],D.1[Phân loại SP],C252))</f>
        <v/>
      </c>
      <c r="G252" s="39" t="str">
        <f t="shared" si="5"/>
        <v/>
      </c>
      <c r="H252" s="39"/>
      <c r="I252" s="39"/>
      <c r="J252" s="39"/>
    </row>
    <row r="253" spans="2:10" ht="27.75" customHeight="1" x14ac:dyDescent="0.2">
      <c r="B253" s="7" t="str">
        <f>IF(COUNT(D.1[STT Phân loại SP])&gt;=(ROW(A253)-99),ROW(A253)-99,"")</f>
        <v/>
      </c>
      <c r="C253" s="11" t="str">
        <f>IF(B253="","",INDEX(D.1[Ds Phân loại SP],B253))</f>
        <v/>
      </c>
      <c r="D253" s="17" t="str">
        <f>IF(B253="","",SUMIFS(D.1[Giá trị hàng tồn cuối kỳ],D.1[Phân loại SP],C253))</f>
        <v/>
      </c>
      <c r="E253" s="17" t="str">
        <f>IF(B253="","",SUMIFS(D.1[Doanh thu],D.1[Phân loại SP],C253))</f>
        <v/>
      </c>
      <c r="F253" s="17" t="str">
        <f>IF(B253="","",SUMIFS(D.1[Lợi nhuận gộp],D.1[Phân loại SP],C253))</f>
        <v/>
      </c>
      <c r="G253" s="39" t="str">
        <f t="shared" si="5"/>
        <v/>
      </c>
      <c r="H253" s="39"/>
      <c r="I253" s="39"/>
      <c r="J253" s="39"/>
    </row>
    <row r="254" spans="2:10" ht="27.75" customHeight="1" x14ac:dyDescent="0.2">
      <c r="B254" s="7" t="str">
        <f>IF(COUNT(D.1[STT Phân loại SP])&gt;=(ROW(A254)-99),ROW(A254)-99,"")</f>
        <v/>
      </c>
      <c r="C254" s="11" t="str">
        <f>IF(B254="","",INDEX(D.1[Ds Phân loại SP],B254))</f>
        <v/>
      </c>
      <c r="D254" s="17" t="str">
        <f>IF(B254="","",SUMIFS(D.1[Giá trị hàng tồn cuối kỳ],D.1[Phân loại SP],C254))</f>
        <v/>
      </c>
      <c r="E254" s="17" t="str">
        <f>IF(B254="","",SUMIFS(D.1[Doanh thu],D.1[Phân loại SP],C254))</f>
        <v/>
      </c>
      <c r="F254" s="17" t="str">
        <f>IF(B254="","",SUMIFS(D.1[Lợi nhuận gộp],D.1[Phân loại SP],C254))</f>
        <v/>
      </c>
      <c r="G254" s="39" t="str">
        <f t="shared" si="5"/>
        <v/>
      </c>
      <c r="H254" s="39"/>
      <c r="I254" s="39"/>
      <c r="J254" s="39"/>
    </row>
    <row r="255" spans="2:10" ht="27.75" customHeight="1" x14ac:dyDescent="0.2">
      <c r="B255" s="7" t="str">
        <f>IF(COUNT(D.1[STT Phân loại SP])&gt;=(ROW(A255)-99),ROW(A255)-99,"")</f>
        <v/>
      </c>
      <c r="C255" s="11" t="str">
        <f>IF(B255="","",INDEX(D.1[Ds Phân loại SP],B255))</f>
        <v/>
      </c>
      <c r="D255" s="17" t="str">
        <f>IF(B255="","",SUMIFS(D.1[Giá trị hàng tồn cuối kỳ],D.1[Phân loại SP],C255))</f>
        <v/>
      </c>
      <c r="E255" s="17" t="str">
        <f>IF(B255="","",SUMIFS(D.1[Doanh thu],D.1[Phân loại SP],C255))</f>
        <v/>
      </c>
      <c r="F255" s="17" t="str">
        <f>IF(B255="","",SUMIFS(D.1[Lợi nhuận gộp],D.1[Phân loại SP],C255))</f>
        <v/>
      </c>
      <c r="G255" s="39" t="str">
        <f t="shared" si="5"/>
        <v/>
      </c>
      <c r="H255" s="39"/>
      <c r="I255" s="39"/>
      <c r="J255" s="39"/>
    </row>
    <row r="256" spans="2:10" ht="27.75" customHeight="1" x14ac:dyDescent="0.2">
      <c r="B256" s="7" t="str">
        <f>IF(COUNT(D.1[STT Phân loại SP])&gt;=(ROW(A256)-99),ROW(A256)-99,"")</f>
        <v/>
      </c>
      <c r="C256" s="11" t="str">
        <f>IF(B256="","",INDEX(D.1[Ds Phân loại SP],B256))</f>
        <v/>
      </c>
      <c r="D256" s="17" t="str">
        <f>IF(B256="","",SUMIFS(D.1[Giá trị hàng tồn cuối kỳ],D.1[Phân loại SP],C256))</f>
        <v/>
      </c>
      <c r="E256" s="17" t="str">
        <f>IF(B256="","",SUMIFS(D.1[Doanh thu],D.1[Phân loại SP],C256))</f>
        <v/>
      </c>
      <c r="F256" s="17" t="str">
        <f>IF(B256="","",SUMIFS(D.1[Lợi nhuận gộp],D.1[Phân loại SP],C256))</f>
        <v/>
      </c>
      <c r="G256" s="39" t="str">
        <f t="shared" si="5"/>
        <v/>
      </c>
      <c r="H256" s="39"/>
      <c r="I256" s="39"/>
      <c r="J256" s="39"/>
    </row>
    <row r="257" spans="2:10" ht="27.75" customHeight="1" x14ac:dyDescent="0.2">
      <c r="B257" s="7" t="str">
        <f>IF(COUNT(D.1[STT Phân loại SP])&gt;=(ROW(A257)-99),ROW(A257)-99,"")</f>
        <v/>
      </c>
      <c r="C257" s="11" t="str">
        <f>IF(B257="","",INDEX(D.1[Ds Phân loại SP],B257))</f>
        <v/>
      </c>
      <c r="D257" s="17" t="str">
        <f>IF(B257="","",SUMIFS(D.1[Giá trị hàng tồn cuối kỳ],D.1[Phân loại SP],C257))</f>
        <v/>
      </c>
      <c r="E257" s="17" t="str">
        <f>IF(B257="","",SUMIFS(D.1[Doanh thu],D.1[Phân loại SP],C257))</f>
        <v/>
      </c>
      <c r="F257" s="17" t="str">
        <f>IF(B257="","",SUMIFS(D.1[Lợi nhuận gộp],D.1[Phân loại SP],C257))</f>
        <v/>
      </c>
      <c r="G257" s="39" t="str">
        <f t="shared" si="5"/>
        <v/>
      </c>
      <c r="H257" s="39"/>
      <c r="I257" s="39"/>
      <c r="J257" s="39"/>
    </row>
    <row r="258" spans="2:10" ht="27.75" customHeight="1" x14ac:dyDescent="0.2">
      <c r="B258" s="7" t="str">
        <f>IF(COUNT(D.1[STT Phân loại SP])&gt;=(ROW(A258)-99),ROW(A258)-99,"")</f>
        <v/>
      </c>
      <c r="C258" s="11" t="str">
        <f>IF(B258="","",INDEX(D.1[Ds Phân loại SP],B258))</f>
        <v/>
      </c>
      <c r="D258" s="17" t="str">
        <f>IF(B258="","",SUMIFS(D.1[Giá trị hàng tồn cuối kỳ],D.1[Phân loại SP],C258))</f>
        <v/>
      </c>
      <c r="E258" s="17" t="str">
        <f>IF(B258="","",SUMIFS(D.1[Doanh thu],D.1[Phân loại SP],C258))</f>
        <v/>
      </c>
      <c r="F258" s="17" t="str">
        <f>IF(B258="","",SUMIFS(D.1[Lợi nhuận gộp],D.1[Phân loại SP],C258))</f>
        <v/>
      </c>
      <c r="G258" s="39" t="str">
        <f t="shared" si="5"/>
        <v/>
      </c>
      <c r="H258" s="39"/>
      <c r="I258" s="39"/>
      <c r="J258" s="39"/>
    </row>
    <row r="259" spans="2:10" ht="27.75" customHeight="1" x14ac:dyDescent="0.2">
      <c r="B259" s="7" t="str">
        <f>IF(COUNT(D.1[STT Phân loại SP])&gt;=(ROW(A259)-99),ROW(A259)-99,"")</f>
        <v/>
      </c>
      <c r="C259" s="11" t="str">
        <f>IF(B259="","",INDEX(D.1[Ds Phân loại SP],B259))</f>
        <v/>
      </c>
      <c r="D259" s="17" t="str">
        <f>IF(B259="","",SUMIFS(D.1[Giá trị hàng tồn cuối kỳ],D.1[Phân loại SP],C259))</f>
        <v/>
      </c>
      <c r="E259" s="17" t="str">
        <f>IF(B259="","",SUMIFS(D.1[Doanh thu],D.1[Phân loại SP],C259))</f>
        <v/>
      </c>
      <c r="F259" s="17" t="str">
        <f>IF(B259="","",SUMIFS(D.1[Lợi nhuận gộp],D.1[Phân loại SP],C259))</f>
        <v/>
      </c>
      <c r="G259" s="39" t="str">
        <f t="shared" si="5"/>
        <v/>
      </c>
      <c r="H259" s="39"/>
      <c r="I259" s="39"/>
      <c r="J259" s="39"/>
    </row>
    <row r="260" spans="2:10" ht="27.75" customHeight="1" x14ac:dyDescent="0.2">
      <c r="B260" s="7" t="str">
        <f>IF(COUNT(D.1[STT Phân loại SP])&gt;=(ROW(A260)-99),ROW(A260)-99,"")</f>
        <v/>
      </c>
      <c r="C260" s="11" t="str">
        <f>IF(B260="","",INDEX(D.1[Ds Phân loại SP],B260))</f>
        <v/>
      </c>
      <c r="D260" s="17" t="str">
        <f>IF(B260="","",SUMIFS(D.1[Giá trị hàng tồn cuối kỳ],D.1[Phân loại SP],C260))</f>
        <v/>
      </c>
      <c r="E260" s="17" t="str">
        <f>IF(B260="","",SUMIFS(D.1[Doanh thu],D.1[Phân loại SP],C260))</f>
        <v/>
      </c>
      <c r="F260" s="17" t="str">
        <f>IF(B260="","",SUMIFS(D.1[Lợi nhuận gộp],D.1[Phân loại SP],C260))</f>
        <v/>
      </c>
      <c r="G260" s="39" t="str">
        <f t="shared" si="5"/>
        <v/>
      </c>
      <c r="H260" s="39"/>
      <c r="I260" s="39"/>
      <c r="J260" s="39"/>
    </row>
    <row r="261" spans="2:10" ht="27.75" customHeight="1" x14ac:dyDescent="0.2">
      <c r="B261" s="7" t="str">
        <f>IF(COUNT(D.1[STT Phân loại SP])&gt;=(ROW(A261)-99),ROW(A261)-99,"")</f>
        <v/>
      </c>
      <c r="C261" s="11" t="str">
        <f>IF(B261="","",INDEX(D.1[Ds Phân loại SP],B261))</f>
        <v/>
      </c>
      <c r="D261" s="17" t="str">
        <f>IF(B261="","",SUMIFS(D.1[Giá trị hàng tồn cuối kỳ],D.1[Phân loại SP],C261))</f>
        <v/>
      </c>
      <c r="E261" s="17" t="str">
        <f>IF(B261="","",SUMIFS(D.1[Doanh thu],D.1[Phân loại SP],C261))</f>
        <v/>
      </c>
      <c r="F261" s="17" t="str">
        <f>IF(B261="","",SUMIFS(D.1[Lợi nhuận gộp],D.1[Phân loại SP],C261))</f>
        <v/>
      </c>
      <c r="G261" s="39" t="str">
        <f t="shared" si="5"/>
        <v/>
      </c>
      <c r="H261" s="39"/>
      <c r="I261" s="39"/>
      <c r="J261" s="39"/>
    </row>
    <row r="262" spans="2:10" ht="27.75" customHeight="1" x14ac:dyDescent="0.2">
      <c r="B262" s="7" t="str">
        <f>IF(COUNT(D.1[STT Phân loại SP])&gt;=(ROW(A262)-99),ROW(A262)-99,"")</f>
        <v/>
      </c>
      <c r="C262" s="11" t="str">
        <f>IF(B262="","",INDEX(D.1[Ds Phân loại SP],B262))</f>
        <v/>
      </c>
      <c r="D262" s="17" t="str">
        <f>IF(B262="","",SUMIFS(D.1[Giá trị hàng tồn cuối kỳ],D.1[Phân loại SP],C262))</f>
        <v/>
      </c>
      <c r="E262" s="17" t="str">
        <f>IF(B262="","",SUMIFS(D.1[Doanh thu],D.1[Phân loại SP],C262))</f>
        <v/>
      </c>
      <c r="F262" s="17" t="str">
        <f>IF(B262="","",SUMIFS(D.1[Lợi nhuận gộp],D.1[Phân loại SP],C262))</f>
        <v/>
      </c>
      <c r="G262" s="39" t="str">
        <f t="shared" si="5"/>
        <v/>
      </c>
      <c r="H262" s="39"/>
      <c r="I262" s="39"/>
      <c r="J262" s="39"/>
    </row>
    <row r="263" spans="2:10" ht="27.75" customHeight="1" x14ac:dyDescent="0.2">
      <c r="B263" s="7" t="str">
        <f>IF(COUNT(D.1[STT Phân loại SP])&gt;=(ROW(A263)-99),ROW(A263)-99,"")</f>
        <v/>
      </c>
      <c r="C263" s="11" t="str">
        <f>IF(B263="","",INDEX(D.1[Ds Phân loại SP],B263))</f>
        <v/>
      </c>
      <c r="D263" s="17" t="str">
        <f>IF(B263="","",SUMIFS(D.1[Giá trị hàng tồn cuối kỳ],D.1[Phân loại SP],C263))</f>
        <v/>
      </c>
      <c r="E263" s="17" t="str">
        <f>IF(B263="","",SUMIFS(D.1[Doanh thu],D.1[Phân loại SP],C263))</f>
        <v/>
      </c>
      <c r="F263" s="17" t="str">
        <f>IF(B263="","",SUMIFS(D.1[Lợi nhuận gộp],D.1[Phân loại SP],C263))</f>
        <v/>
      </c>
      <c r="G263" s="39" t="str">
        <f t="shared" si="5"/>
        <v/>
      </c>
      <c r="H263" s="39"/>
      <c r="I263" s="39"/>
      <c r="J263" s="39"/>
    </row>
    <row r="264" spans="2:10" ht="27.75" customHeight="1" x14ac:dyDescent="0.2">
      <c r="B264" s="7" t="str">
        <f>IF(COUNT(D.1[STT Phân loại SP])&gt;=(ROW(A264)-99),ROW(A264)-99,"")</f>
        <v/>
      </c>
      <c r="C264" s="11" t="str">
        <f>IF(B264="","",INDEX(D.1[Ds Phân loại SP],B264))</f>
        <v/>
      </c>
      <c r="D264" s="17" t="str">
        <f>IF(B264="","",SUMIFS(D.1[Giá trị hàng tồn cuối kỳ],D.1[Phân loại SP],C264))</f>
        <v/>
      </c>
      <c r="E264" s="17" t="str">
        <f>IF(B264="","",SUMIFS(D.1[Doanh thu],D.1[Phân loại SP],C264))</f>
        <v/>
      </c>
      <c r="F264" s="17" t="str">
        <f>IF(B264="","",SUMIFS(D.1[Lợi nhuận gộp],D.1[Phân loại SP],C264))</f>
        <v/>
      </c>
      <c r="G264" s="39" t="str">
        <f t="shared" si="5"/>
        <v/>
      </c>
      <c r="H264" s="39"/>
      <c r="I264" s="39"/>
      <c r="J264" s="39"/>
    </row>
    <row r="265" spans="2:10" ht="27.75" customHeight="1" x14ac:dyDescent="0.2">
      <c r="B265" s="7" t="str">
        <f>IF(COUNT(D.1[STT Phân loại SP])&gt;=(ROW(A265)-99),ROW(A265)-99,"")</f>
        <v/>
      </c>
      <c r="C265" s="11" t="str">
        <f>IF(B265="","",INDEX(D.1[Ds Phân loại SP],B265))</f>
        <v/>
      </c>
      <c r="D265" s="17" t="str">
        <f>IF(B265="","",SUMIFS(D.1[Giá trị hàng tồn cuối kỳ],D.1[Phân loại SP],C265))</f>
        <v/>
      </c>
      <c r="E265" s="17" t="str">
        <f>IF(B265="","",SUMIFS(D.1[Doanh thu],D.1[Phân loại SP],C265))</f>
        <v/>
      </c>
      <c r="F265" s="17" t="str">
        <f>IF(B265="","",SUMIFS(D.1[Lợi nhuận gộp],D.1[Phân loại SP],C265))</f>
        <v/>
      </c>
      <c r="G265" s="39" t="str">
        <f t="shared" si="5"/>
        <v/>
      </c>
      <c r="H265" s="39"/>
      <c r="I265" s="39"/>
      <c r="J265" s="39"/>
    </row>
    <row r="266" spans="2:10" ht="27.75" customHeight="1" x14ac:dyDescent="0.2">
      <c r="B266" s="7" t="str">
        <f>IF(COUNT(D.1[STT Phân loại SP])&gt;=(ROW(A266)-99),ROW(A266)-99,"")</f>
        <v/>
      </c>
      <c r="C266" s="11" t="str">
        <f>IF(B266="","",INDEX(D.1[Ds Phân loại SP],B266))</f>
        <v/>
      </c>
      <c r="D266" s="17" t="str">
        <f>IF(B266="","",SUMIFS(D.1[Giá trị hàng tồn cuối kỳ],D.1[Phân loại SP],C266))</f>
        <v/>
      </c>
      <c r="E266" s="17" t="str">
        <f>IF(B266="","",SUMIFS(D.1[Doanh thu],D.1[Phân loại SP],C266))</f>
        <v/>
      </c>
      <c r="F266" s="17" t="str">
        <f>IF(B266="","",SUMIFS(D.1[Lợi nhuận gộp],D.1[Phân loại SP],C266))</f>
        <v/>
      </c>
      <c r="G266" s="39" t="str">
        <f t="shared" si="5"/>
        <v/>
      </c>
      <c r="H266" s="39"/>
      <c r="I266" s="39"/>
      <c r="J266" s="39"/>
    </row>
    <row r="267" spans="2:10" ht="27.75" customHeight="1" x14ac:dyDescent="0.2">
      <c r="B267" s="7" t="str">
        <f>IF(COUNT(D.1[STT Phân loại SP])&gt;=(ROW(A267)-99),ROW(A267)-99,"")</f>
        <v/>
      </c>
      <c r="C267" s="11" t="str">
        <f>IF(B267="","",INDEX(D.1[Ds Phân loại SP],B267))</f>
        <v/>
      </c>
      <c r="D267" s="17" t="str">
        <f>IF(B267="","",SUMIFS(D.1[Giá trị hàng tồn cuối kỳ],D.1[Phân loại SP],C267))</f>
        <v/>
      </c>
      <c r="E267" s="17" t="str">
        <f>IF(B267="","",SUMIFS(D.1[Doanh thu],D.1[Phân loại SP],C267))</f>
        <v/>
      </c>
      <c r="F267" s="17" t="str">
        <f>IF(B267="","",SUMIFS(D.1[Lợi nhuận gộp],D.1[Phân loại SP],C267))</f>
        <v/>
      </c>
      <c r="G267" s="39" t="str">
        <f t="shared" si="5"/>
        <v/>
      </c>
      <c r="H267" s="39"/>
      <c r="I267" s="39"/>
      <c r="J267" s="39"/>
    </row>
    <row r="268" spans="2:10" ht="27.75" customHeight="1" x14ac:dyDescent="0.2">
      <c r="B268" s="7" t="str">
        <f>IF(COUNT(D.1[STT Phân loại SP])&gt;=(ROW(A268)-99),ROW(A268)-99,"")</f>
        <v/>
      </c>
      <c r="C268" s="11" t="str">
        <f>IF(B268="","",INDEX(D.1[Ds Phân loại SP],B268))</f>
        <v/>
      </c>
      <c r="D268" s="17" t="str">
        <f>IF(B268="","",SUMIFS(D.1[Giá trị hàng tồn cuối kỳ],D.1[Phân loại SP],C268))</f>
        <v/>
      </c>
      <c r="E268" s="17" t="str">
        <f>IF(B268="","",SUMIFS(D.1[Doanh thu],D.1[Phân loại SP],C268))</f>
        <v/>
      </c>
      <c r="F268" s="17" t="str">
        <f>IF(B268="","",SUMIFS(D.1[Lợi nhuận gộp],D.1[Phân loại SP],C268))</f>
        <v/>
      </c>
      <c r="G268" s="39" t="str">
        <f t="shared" si="5"/>
        <v/>
      </c>
      <c r="H268" s="39"/>
      <c r="I268" s="39"/>
      <c r="J268" s="39"/>
    </row>
    <row r="269" spans="2:10" ht="27.75" customHeight="1" x14ac:dyDescent="0.2">
      <c r="B269" s="7" t="str">
        <f>IF(COUNT(D.1[STT Phân loại SP])&gt;=(ROW(A269)-99),ROW(A269)-99,"")</f>
        <v/>
      </c>
      <c r="C269" s="11" t="str">
        <f>IF(B269="","",INDEX(D.1[Ds Phân loại SP],B269))</f>
        <v/>
      </c>
      <c r="D269" s="17" t="str">
        <f>IF(B269="","",SUMIFS(D.1[Giá trị hàng tồn cuối kỳ],D.1[Phân loại SP],C269))</f>
        <v/>
      </c>
      <c r="E269" s="17" t="str">
        <f>IF(B269="","",SUMIFS(D.1[Doanh thu],D.1[Phân loại SP],C269))</f>
        <v/>
      </c>
      <c r="F269" s="17" t="str">
        <f>IF(B269="","",SUMIFS(D.1[Lợi nhuận gộp],D.1[Phân loại SP],C269))</f>
        <v/>
      </c>
      <c r="G269" s="39" t="str">
        <f t="shared" si="5"/>
        <v/>
      </c>
      <c r="H269" s="39"/>
      <c r="I269" s="39"/>
      <c r="J269" s="39"/>
    </row>
    <row r="270" spans="2:10" ht="27.75" customHeight="1" x14ac:dyDescent="0.2">
      <c r="B270" s="7" t="str">
        <f>IF(COUNT(D.1[STT Phân loại SP])&gt;=(ROW(A270)-99),ROW(A270)-99,"")</f>
        <v/>
      </c>
      <c r="C270" s="11" t="str">
        <f>IF(B270="","",INDEX(D.1[Ds Phân loại SP],B270))</f>
        <v/>
      </c>
      <c r="D270" s="17" t="str">
        <f>IF(B270="","",SUMIFS(D.1[Giá trị hàng tồn cuối kỳ],D.1[Phân loại SP],C270))</f>
        <v/>
      </c>
      <c r="E270" s="17" t="str">
        <f>IF(B270="","",SUMIFS(D.1[Doanh thu],D.1[Phân loại SP],C270))</f>
        <v/>
      </c>
      <c r="F270" s="17" t="str">
        <f>IF(B270="","",SUMIFS(D.1[Lợi nhuận gộp],D.1[Phân loại SP],C270))</f>
        <v/>
      </c>
      <c r="G270" s="39" t="str">
        <f t="shared" si="5"/>
        <v/>
      </c>
      <c r="H270" s="39"/>
      <c r="I270" s="39"/>
      <c r="J270" s="39"/>
    </row>
    <row r="271" spans="2:10" ht="27.75" customHeight="1" x14ac:dyDescent="0.2">
      <c r="B271" s="7" t="str">
        <f>IF(COUNT(D.1[STT Phân loại SP])&gt;=(ROW(A271)-99),ROW(A271)-99,"")</f>
        <v/>
      </c>
      <c r="C271" s="11" t="str">
        <f>IF(B271="","",INDEX(D.1[Ds Phân loại SP],B271))</f>
        <v/>
      </c>
      <c r="D271" s="17" t="str">
        <f>IF(B271="","",SUMIFS(D.1[Giá trị hàng tồn cuối kỳ],D.1[Phân loại SP],C271))</f>
        <v/>
      </c>
      <c r="E271" s="17" t="str">
        <f>IF(B271="","",SUMIFS(D.1[Doanh thu],D.1[Phân loại SP],C271))</f>
        <v/>
      </c>
      <c r="F271" s="17" t="str">
        <f>IF(B271="","",SUMIFS(D.1[Lợi nhuận gộp],D.1[Phân loại SP],C271))</f>
        <v/>
      </c>
      <c r="G271" s="39" t="str">
        <f t="shared" si="5"/>
        <v/>
      </c>
      <c r="H271" s="39"/>
      <c r="I271" s="39"/>
      <c r="J271" s="39"/>
    </row>
    <row r="272" spans="2:10" ht="27.75" customHeight="1" x14ac:dyDescent="0.2">
      <c r="B272" s="7" t="str">
        <f>IF(COUNT(D.1[STT Phân loại SP])&gt;=(ROW(A272)-99),ROW(A272)-99,"")</f>
        <v/>
      </c>
      <c r="C272" s="11" t="str">
        <f>IF(B272="","",INDEX(D.1[Ds Phân loại SP],B272))</f>
        <v/>
      </c>
      <c r="D272" s="17" t="str">
        <f>IF(B272="","",SUMIFS(D.1[Giá trị hàng tồn cuối kỳ],D.1[Phân loại SP],C272))</f>
        <v/>
      </c>
      <c r="E272" s="17" t="str">
        <f>IF(B272="","",SUMIFS(D.1[Doanh thu],D.1[Phân loại SP],C272))</f>
        <v/>
      </c>
      <c r="F272" s="17" t="str">
        <f>IF(B272="","",SUMIFS(D.1[Lợi nhuận gộp],D.1[Phân loại SP],C272))</f>
        <v/>
      </c>
      <c r="G272" s="39" t="str">
        <f t="shared" si="5"/>
        <v/>
      </c>
      <c r="H272" s="39"/>
      <c r="I272" s="39"/>
      <c r="J272" s="39"/>
    </row>
    <row r="273" spans="2:10" ht="27.75" customHeight="1" x14ac:dyDescent="0.2">
      <c r="B273" s="7" t="str">
        <f>IF(COUNT(D.1[STT Phân loại SP])&gt;=(ROW(A273)-99),ROW(A273)-99,"")</f>
        <v/>
      </c>
      <c r="C273" s="11" t="str">
        <f>IF(B273="","",INDEX(D.1[Ds Phân loại SP],B273))</f>
        <v/>
      </c>
      <c r="D273" s="17" t="str">
        <f>IF(B273="","",SUMIFS(D.1[Giá trị hàng tồn cuối kỳ],D.1[Phân loại SP],C273))</f>
        <v/>
      </c>
      <c r="E273" s="17" t="str">
        <f>IF(B273="","",SUMIFS(D.1[Doanh thu],D.1[Phân loại SP],C273))</f>
        <v/>
      </c>
      <c r="F273" s="17" t="str">
        <f>IF(B273="","",SUMIFS(D.1[Lợi nhuận gộp],D.1[Phân loại SP],C273))</f>
        <v/>
      </c>
      <c r="G273" s="39" t="str">
        <f t="shared" si="5"/>
        <v/>
      </c>
      <c r="H273" s="39"/>
      <c r="I273" s="39"/>
      <c r="J273" s="39"/>
    </row>
    <row r="274" spans="2:10" ht="27.75" customHeight="1" x14ac:dyDescent="0.2">
      <c r="B274" s="7" t="str">
        <f>IF(COUNT(D.1[STT Phân loại SP])&gt;=(ROW(A274)-99),ROW(A274)-99,"")</f>
        <v/>
      </c>
      <c r="C274" s="11" t="str">
        <f>IF(B274="","",INDEX(D.1[Ds Phân loại SP],B274))</f>
        <v/>
      </c>
      <c r="D274" s="17" t="str">
        <f>IF(B274="","",SUMIFS(D.1[Giá trị hàng tồn cuối kỳ],D.1[Phân loại SP],C274))</f>
        <v/>
      </c>
      <c r="E274" s="17" t="str">
        <f>IF(B274="","",SUMIFS(D.1[Doanh thu],D.1[Phân loại SP],C274))</f>
        <v/>
      </c>
      <c r="F274" s="17" t="str">
        <f>IF(B274="","",SUMIFS(D.1[Lợi nhuận gộp],D.1[Phân loại SP],C274))</f>
        <v/>
      </c>
      <c r="G274" s="39" t="str">
        <f t="shared" si="5"/>
        <v/>
      </c>
      <c r="H274" s="39"/>
      <c r="I274" s="39"/>
      <c r="J274" s="39"/>
    </row>
    <row r="275" spans="2:10" ht="27.75" customHeight="1" x14ac:dyDescent="0.2">
      <c r="B275" s="7" t="str">
        <f>IF(COUNT(D.1[STT Phân loại SP])&gt;=(ROW(A275)-99),ROW(A275)-99,"")</f>
        <v/>
      </c>
      <c r="C275" s="11" t="str">
        <f>IF(B275="","",INDEX(D.1[Ds Phân loại SP],B275))</f>
        <v/>
      </c>
      <c r="D275" s="17" t="str">
        <f>IF(B275="","",SUMIFS(D.1[Giá trị hàng tồn cuối kỳ],D.1[Phân loại SP],C275))</f>
        <v/>
      </c>
      <c r="E275" s="17" t="str">
        <f>IF(B275="","",SUMIFS(D.1[Doanh thu],D.1[Phân loại SP],C275))</f>
        <v/>
      </c>
      <c r="F275" s="17" t="str">
        <f>IF(B275="","",SUMIFS(D.1[Lợi nhuận gộp],D.1[Phân loại SP],C275))</f>
        <v/>
      </c>
      <c r="G275" s="39" t="str">
        <f t="shared" si="5"/>
        <v/>
      </c>
      <c r="H275" s="39"/>
      <c r="I275" s="39"/>
      <c r="J275" s="39"/>
    </row>
    <row r="276" spans="2:10" ht="27.75" customHeight="1" x14ac:dyDescent="0.2">
      <c r="B276" s="7" t="str">
        <f>IF(COUNT(D.1[STT Phân loại SP])&gt;=(ROW(A276)-99),ROW(A276)-99,"")</f>
        <v/>
      </c>
      <c r="C276" s="11" t="str">
        <f>IF(B276="","",INDEX(D.1[Ds Phân loại SP],B276))</f>
        <v/>
      </c>
      <c r="D276" s="17" t="str">
        <f>IF(B276="","",SUMIFS(D.1[Giá trị hàng tồn cuối kỳ],D.1[Phân loại SP],C276))</f>
        <v/>
      </c>
      <c r="E276" s="17" t="str">
        <f>IF(B276="","",SUMIFS(D.1[Doanh thu],D.1[Phân loại SP],C276))</f>
        <v/>
      </c>
      <c r="F276" s="17" t="str">
        <f>IF(B276="","",SUMIFS(D.1[Lợi nhuận gộp],D.1[Phân loại SP],C276))</f>
        <v/>
      </c>
      <c r="G276" s="39" t="str">
        <f t="shared" si="5"/>
        <v/>
      </c>
      <c r="H276" s="39"/>
      <c r="I276" s="39"/>
      <c r="J276" s="39"/>
    </row>
    <row r="277" spans="2:10" ht="27.75" customHeight="1" x14ac:dyDescent="0.2">
      <c r="B277" s="7" t="str">
        <f>IF(COUNT(D.1[STT Phân loại SP])&gt;=(ROW(A277)-99),ROW(A277)-99,"")</f>
        <v/>
      </c>
      <c r="C277" s="11" t="str">
        <f>IF(B277="","",INDEX(D.1[Ds Phân loại SP],B277))</f>
        <v/>
      </c>
      <c r="D277" s="17" t="str">
        <f>IF(B277="","",SUMIFS(D.1[Giá trị hàng tồn cuối kỳ],D.1[Phân loại SP],C277))</f>
        <v/>
      </c>
      <c r="E277" s="17" t="str">
        <f>IF(B277="","",SUMIFS(D.1[Doanh thu],D.1[Phân loại SP],C277))</f>
        <v/>
      </c>
      <c r="F277" s="17" t="str">
        <f>IF(B277="","",SUMIFS(D.1[Lợi nhuận gộp],D.1[Phân loại SP],C277))</f>
        <v/>
      </c>
      <c r="G277" s="39" t="str">
        <f t="shared" si="5"/>
        <v/>
      </c>
      <c r="H277" s="39"/>
      <c r="I277" s="39"/>
      <c r="J277" s="39"/>
    </row>
    <row r="278" spans="2:10" ht="27.75" customHeight="1" x14ac:dyDescent="0.2">
      <c r="B278" s="7" t="str">
        <f>IF(COUNT(D.1[STT Phân loại SP])&gt;=(ROW(A278)-99),ROW(A278)-99,"")</f>
        <v/>
      </c>
      <c r="C278" s="11" t="str">
        <f>IF(B278="","",INDEX(D.1[Ds Phân loại SP],B278))</f>
        <v/>
      </c>
      <c r="D278" s="17" t="str">
        <f>IF(B278="","",SUMIFS(D.1[Giá trị hàng tồn cuối kỳ],D.1[Phân loại SP],C278))</f>
        <v/>
      </c>
      <c r="E278" s="17" t="str">
        <f>IF(B278="","",SUMIFS(D.1[Doanh thu],D.1[Phân loại SP],C278))</f>
        <v/>
      </c>
      <c r="F278" s="17" t="str">
        <f>IF(B278="","",SUMIFS(D.1[Lợi nhuận gộp],D.1[Phân loại SP],C278))</f>
        <v/>
      </c>
      <c r="G278" s="39" t="str">
        <f t="shared" si="5"/>
        <v/>
      </c>
      <c r="H278" s="39"/>
      <c r="I278" s="39"/>
      <c r="J278" s="39"/>
    </row>
    <row r="279" spans="2:10" ht="27.75" customHeight="1" x14ac:dyDescent="0.2">
      <c r="B279" s="7" t="str">
        <f>IF(COUNT(D.1[STT Phân loại SP])&gt;=(ROW(A279)-99),ROW(A279)-99,"")</f>
        <v/>
      </c>
      <c r="C279" s="11" t="str">
        <f>IF(B279="","",INDEX(D.1[Ds Phân loại SP],B279))</f>
        <v/>
      </c>
      <c r="D279" s="17" t="str">
        <f>IF(B279="","",SUMIFS(D.1[Giá trị hàng tồn cuối kỳ],D.1[Phân loại SP],C279))</f>
        <v/>
      </c>
      <c r="E279" s="17" t="str">
        <f>IF(B279="","",SUMIFS(D.1[Doanh thu],D.1[Phân loại SP],C279))</f>
        <v/>
      </c>
      <c r="F279" s="17" t="str">
        <f>IF(B279="","",SUMIFS(D.1[Lợi nhuận gộp],D.1[Phân loại SP],C279))</f>
        <v/>
      </c>
      <c r="G279" s="39" t="str">
        <f t="shared" si="5"/>
        <v/>
      </c>
      <c r="H279" s="39"/>
      <c r="I279" s="39"/>
      <c r="J279" s="39"/>
    </row>
    <row r="280" spans="2:10" ht="27.75" customHeight="1" x14ac:dyDescent="0.2">
      <c r="B280" s="7" t="str">
        <f>IF(COUNT(D.1[STT Phân loại SP])&gt;=(ROW(A280)-99),ROW(A280)-99,"")</f>
        <v/>
      </c>
      <c r="C280" s="11" t="str">
        <f>IF(B280="","",INDEX(D.1[Ds Phân loại SP],B280))</f>
        <v/>
      </c>
      <c r="D280" s="17" t="str">
        <f>IF(B280="","",SUMIFS(D.1[Giá trị hàng tồn cuối kỳ],D.1[Phân loại SP],C280))</f>
        <v/>
      </c>
      <c r="E280" s="17" t="str">
        <f>IF(B280="","",SUMIFS(D.1[Doanh thu],D.1[Phân loại SP],C280))</f>
        <v/>
      </c>
      <c r="F280" s="17" t="str">
        <f>IF(B280="","",SUMIFS(D.1[Lợi nhuận gộp],D.1[Phân loại SP],C280))</f>
        <v/>
      </c>
      <c r="G280" s="39" t="str">
        <f t="shared" si="5"/>
        <v/>
      </c>
      <c r="H280" s="39"/>
      <c r="I280" s="39"/>
      <c r="J280" s="39"/>
    </row>
    <row r="281" spans="2:10" ht="27.75" customHeight="1" x14ac:dyDescent="0.2">
      <c r="B281" s="7" t="str">
        <f>IF(COUNT(D.1[STT Phân loại SP])&gt;=(ROW(A281)-99),ROW(A281)-99,"")</f>
        <v/>
      </c>
      <c r="C281" s="11" t="str">
        <f>IF(B281="","",INDEX(D.1[Ds Phân loại SP],B281))</f>
        <v/>
      </c>
      <c r="D281" s="17" t="str">
        <f>IF(B281="","",SUMIFS(D.1[Giá trị hàng tồn cuối kỳ],D.1[Phân loại SP],C281))</f>
        <v/>
      </c>
      <c r="E281" s="17" t="str">
        <f>IF(B281="","",SUMIFS(D.1[Doanh thu],D.1[Phân loại SP],C281))</f>
        <v/>
      </c>
      <c r="F281" s="17" t="str">
        <f>IF(B281="","",SUMIFS(D.1[Lợi nhuận gộp],D.1[Phân loại SP],C281))</f>
        <v/>
      </c>
      <c r="G281" s="39" t="str">
        <f t="shared" si="5"/>
        <v/>
      </c>
      <c r="H281" s="39"/>
      <c r="I281" s="39"/>
      <c r="J281" s="39"/>
    </row>
    <row r="282" spans="2:10" ht="27.75" customHeight="1" x14ac:dyDescent="0.2">
      <c r="B282" s="7" t="str">
        <f>IF(COUNT(D.1[STT Phân loại SP])&gt;=(ROW(A282)-99),ROW(A282)-99,"")</f>
        <v/>
      </c>
      <c r="C282" s="11" t="str">
        <f>IF(B282="","",INDEX(D.1[Ds Phân loại SP],B282))</f>
        <v/>
      </c>
      <c r="D282" s="17" t="str">
        <f>IF(B282="","",SUMIFS(D.1[Giá trị hàng tồn cuối kỳ],D.1[Phân loại SP],C282))</f>
        <v/>
      </c>
      <c r="E282" s="17" t="str">
        <f>IF(B282="","",SUMIFS(D.1[Doanh thu],D.1[Phân loại SP],C282))</f>
        <v/>
      </c>
      <c r="F282" s="17" t="str">
        <f>IF(B282="","",SUMIFS(D.1[Lợi nhuận gộp],D.1[Phân loại SP],C282))</f>
        <v/>
      </c>
      <c r="G282" s="39" t="str">
        <f t="shared" si="5"/>
        <v/>
      </c>
      <c r="H282" s="39"/>
      <c r="I282" s="39"/>
      <c r="J282" s="39"/>
    </row>
    <row r="283" spans="2:10" ht="27.75" customHeight="1" x14ac:dyDescent="0.2">
      <c r="B283" s="7" t="str">
        <f>IF(COUNT(D.1[STT Phân loại SP])&gt;=(ROW(A283)-99),ROW(A283)-99,"")</f>
        <v/>
      </c>
      <c r="C283" s="11" t="str">
        <f>IF(B283="","",INDEX(D.1[Ds Phân loại SP],B283))</f>
        <v/>
      </c>
      <c r="D283" s="17" t="str">
        <f>IF(B283="","",SUMIFS(D.1[Giá trị hàng tồn cuối kỳ],D.1[Phân loại SP],C283))</f>
        <v/>
      </c>
      <c r="E283" s="17" t="str">
        <f>IF(B283="","",SUMIFS(D.1[Doanh thu],D.1[Phân loại SP],C283))</f>
        <v/>
      </c>
      <c r="F283" s="17" t="str">
        <f>IF(B283="","",SUMIFS(D.1[Lợi nhuận gộp],D.1[Phân loại SP],C283))</f>
        <v/>
      </c>
      <c r="G283" s="39" t="str">
        <f t="shared" si="5"/>
        <v/>
      </c>
      <c r="H283" s="39"/>
      <c r="I283" s="39"/>
      <c r="J283" s="39"/>
    </row>
    <row r="284" spans="2:10" ht="27.75" customHeight="1" x14ac:dyDescent="0.2">
      <c r="B284" s="7" t="str">
        <f>IF(COUNT(D.1[STT Phân loại SP])&gt;=(ROW(A284)-99),ROW(A284)-99,"")</f>
        <v/>
      </c>
      <c r="C284" s="11" t="str">
        <f>IF(B284="","",INDEX(D.1[Ds Phân loại SP],B284))</f>
        <v/>
      </c>
      <c r="D284" s="17" t="str">
        <f>IF(B284="","",SUMIFS(D.1[Giá trị hàng tồn cuối kỳ],D.1[Phân loại SP],C284))</f>
        <v/>
      </c>
      <c r="E284" s="17" t="str">
        <f>IF(B284="","",SUMIFS(D.1[Doanh thu],D.1[Phân loại SP],C284))</f>
        <v/>
      </c>
      <c r="F284" s="17" t="str">
        <f>IF(B284="","",SUMIFS(D.1[Lợi nhuận gộp],D.1[Phân loại SP],C284))</f>
        <v/>
      </c>
      <c r="G284" s="39" t="str">
        <f t="shared" si="5"/>
        <v/>
      </c>
      <c r="H284" s="39"/>
      <c r="I284" s="39"/>
      <c r="J284" s="39"/>
    </row>
    <row r="285" spans="2:10" ht="27.75" customHeight="1" x14ac:dyDescent="0.2">
      <c r="B285" s="7" t="str">
        <f>IF(COUNT(D.1[STT Phân loại SP])&gt;=(ROW(A285)-99),ROW(A285)-99,"")</f>
        <v/>
      </c>
      <c r="C285" s="11" t="str">
        <f>IF(B285="","",INDEX(D.1[Ds Phân loại SP],B285))</f>
        <v/>
      </c>
      <c r="D285" s="17" t="str">
        <f>IF(B285="","",SUMIFS(D.1[Giá trị hàng tồn cuối kỳ],D.1[Phân loại SP],C285))</f>
        <v/>
      </c>
      <c r="E285" s="17" t="str">
        <f>IF(B285="","",SUMIFS(D.1[Doanh thu],D.1[Phân loại SP],C285))</f>
        <v/>
      </c>
      <c r="F285" s="17" t="str">
        <f>IF(B285="","",SUMIFS(D.1[Lợi nhuận gộp],D.1[Phân loại SP],C285))</f>
        <v/>
      </c>
      <c r="G285" s="39" t="str">
        <f t="shared" si="5"/>
        <v/>
      </c>
      <c r="H285" s="39"/>
      <c r="I285" s="39"/>
      <c r="J285" s="39"/>
    </row>
    <row r="286" spans="2:10" ht="27.75" customHeight="1" x14ac:dyDescent="0.2">
      <c r="B286" s="7" t="str">
        <f>IF(COUNT(D.1[STT Phân loại SP])&gt;=(ROW(A286)-99),ROW(A286)-99,"")</f>
        <v/>
      </c>
      <c r="C286" s="11" t="str">
        <f>IF(B286="","",INDEX(D.1[Ds Phân loại SP],B286))</f>
        <v/>
      </c>
      <c r="D286" s="17" t="str">
        <f>IF(B286="","",SUMIFS(D.1[Giá trị hàng tồn cuối kỳ],D.1[Phân loại SP],C286))</f>
        <v/>
      </c>
      <c r="E286" s="17" t="str">
        <f>IF(B286="","",SUMIFS(D.1[Doanh thu],D.1[Phân loại SP],C286))</f>
        <v/>
      </c>
      <c r="F286" s="17" t="str">
        <f>IF(B286="","",SUMIFS(D.1[Lợi nhuận gộp],D.1[Phân loại SP],C286))</f>
        <v/>
      </c>
      <c r="G286" s="39" t="str">
        <f t="shared" si="5"/>
        <v/>
      </c>
      <c r="H286" s="39"/>
      <c r="I286" s="39"/>
      <c r="J286" s="39"/>
    </row>
    <row r="287" spans="2:10" ht="27.75" customHeight="1" x14ac:dyDescent="0.2">
      <c r="B287" s="7" t="str">
        <f>IF(COUNT(D.1[STT Phân loại SP])&gt;=(ROW(A287)-99),ROW(A287)-99,"")</f>
        <v/>
      </c>
      <c r="C287" s="11" t="str">
        <f>IF(B287="","",INDEX(D.1[Ds Phân loại SP],B287))</f>
        <v/>
      </c>
      <c r="D287" s="17" t="str">
        <f>IF(B287="","",SUMIFS(D.1[Giá trị hàng tồn cuối kỳ],D.1[Phân loại SP],C287))</f>
        <v/>
      </c>
      <c r="E287" s="17" t="str">
        <f>IF(B287="","",SUMIFS(D.1[Doanh thu],D.1[Phân loại SP],C287))</f>
        <v/>
      </c>
      <c r="F287" s="17" t="str">
        <f>IF(B287="","",SUMIFS(D.1[Lợi nhuận gộp],D.1[Phân loại SP],C287))</f>
        <v/>
      </c>
      <c r="G287" s="39" t="str">
        <f t="shared" si="5"/>
        <v/>
      </c>
      <c r="H287" s="39"/>
      <c r="I287" s="39"/>
      <c r="J287" s="39"/>
    </row>
    <row r="288" spans="2:10" ht="27.75" customHeight="1" x14ac:dyDescent="0.2">
      <c r="B288" s="7" t="str">
        <f>IF(COUNT(D.1[STT Phân loại SP])&gt;=(ROW(A288)-99),ROW(A288)-99,"")</f>
        <v/>
      </c>
      <c r="C288" s="11" t="str">
        <f>IF(B288="","",INDEX(D.1[Ds Phân loại SP],B288))</f>
        <v/>
      </c>
      <c r="D288" s="17" t="str">
        <f>IF(B288="","",SUMIFS(D.1[Giá trị hàng tồn cuối kỳ],D.1[Phân loại SP],C288))</f>
        <v/>
      </c>
      <c r="E288" s="17" t="str">
        <f>IF(B288="","",SUMIFS(D.1[Doanh thu],D.1[Phân loại SP],C288))</f>
        <v/>
      </c>
      <c r="F288" s="17" t="str">
        <f>IF(B288="","",SUMIFS(D.1[Lợi nhuận gộp],D.1[Phân loại SP],C288))</f>
        <v/>
      </c>
      <c r="G288" s="39" t="str">
        <f t="shared" si="5"/>
        <v/>
      </c>
      <c r="H288" s="39"/>
      <c r="I288" s="39"/>
      <c r="J288" s="39"/>
    </row>
    <row r="289" spans="2:10" ht="27.75" customHeight="1" x14ac:dyDescent="0.2">
      <c r="B289" s="7" t="str">
        <f>IF(COUNT(D.1[STT Phân loại SP])&gt;=(ROW(A289)-99),ROW(A289)-99,"")</f>
        <v/>
      </c>
      <c r="C289" s="11" t="str">
        <f>IF(B289="","",INDEX(D.1[Ds Phân loại SP],B289))</f>
        <v/>
      </c>
      <c r="D289" s="17" t="str">
        <f>IF(B289="","",SUMIFS(D.1[Giá trị hàng tồn cuối kỳ],D.1[Phân loại SP],C289))</f>
        <v/>
      </c>
      <c r="E289" s="17" t="str">
        <f>IF(B289="","",SUMIFS(D.1[Doanh thu],D.1[Phân loại SP],C289))</f>
        <v/>
      </c>
      <c r="F289" s="17" t="str">
        <f>IF(B289="","",SUMIFS(D.1[Lợi nhuận gộp],D.1[Phân loại SP],C289))</f>
        <v/>
      </c>
      <c r="G289" s="39" t="str">
        <f t="shared" si="5"/>
        <v/>
      </c>
      <c r="H289" s="39"/>
      <c r="I289" s="39"/>
      <c r="J289" s="39"/>
    </row>
    <row r="290" spans="2:10" ht="27.75" customHeight="1" x14ac:dyDescent="0.2">
      <c r="B290" s="7" t="str">
        <f>IF(COUNT(D.1[STT Phân loại SP])&gt;=(ROW(A290)-99),ROW(A290)-99,"")</f>
        <v/>
      </c>
      <c r="C290" s="11" t="str">
        <f>IF(B290="","",INDEX(D.1[Ds Phân loại SP],B290))</f>
        <v/>
      </c>
      <c r="D290" s="17" t="str">
        <f>IF(B290="","",SUMIFS(D.1[Giá trị hàng tồn cuối kỳ],D.1[Phân loại SP],C290))</f>
        <v/>
      </c>
      <c r="E290" s="17" t="str">
        <f>IF(B290="","",SUMIFS(D.1[Doanh thu],D.1[Phân loại SP],C290))</f>
        <v/>
      </c>
      <c r="F290" s="17" t="str">
        <f>IF(B290="","",SUMIFS(D.1[Lợi nhuận gộp],D.1[Phân loại SP],C290))</f>
        <v/>
      </c>
      <c r="G290" s="39" t="str">
        <f t="shared" si="5"/>
        <v/>
      </c>
      <c r="H290" s="39"/>
      <c r="I290" s="39"/>
      <c r="J290" s="39"/>
    </row>
    <row r="291" spans="2:10" ht="27.75" customHeight="1" x14ac:dyDescent="0.2">
      <c r="B291" s="7" t="str">
        <f>IF(COUNT(D.1[STT Phân loại SP])&gt;=(ROW(A291)-99),ROW(A291)-99,"")</f>
        <v/>
      </c>
      <c r="C291" s="11" t="str">
        <f>IF(B291="","",INDEX(D.1[Ds Phân loại SP],B291))</f>
        <v/>
      </c>
      <c r="D291" s="17" t="str">
        <f>IF(B291="","",SUMIFS(D.1[Giá trị hàng tồn cuối kỳ],D.1[Phân loại SP],C291))</f>
        <v/>
      </c>
      <c r="E291" s="17" t="str">
        <f>IF(B291="","",SUMIFS(D.1[Doanh thu],D.1[Phân loại SP],C291))</f>
        <v/>
      </c>
      <c r="F291" s="17" t="str">
        <f>IF(B291="","",SUMIFS(D.1[Lợi nhuận gộp],D.1[Phân loại SP],C291))</f>
        <v/>
      </c>
      <c r="G291" s="39" t="str">
        <f t="shared" si="5"/>
        <v/>
      </c>
      <c r="H291" s="39"/>
      <c r="I291" s="39"/>
      <c r="J291" s="39"/>
    </row>
    <row r="292" spans="2:10" ht="27.75" customHeight="1" x14ac:dyDescent="0.2">
      <c r="B292" s="7" t="str">
        <f>IF(COUNT(D.1[STT Phân loại SP])&gt;=(ROW(A292)-99),ROW(A292)-99,"")</f>
        <v/>
      </c>
      <c r="C292" s="11" t="str">
        <f>IF(B292="","",INDEX(D.1[Ds Phân loại SP],B292))</f>
        <v/>
      </c>
      <c r="D292" s="17" t="str">
        <f>IF(B292="","",SUMIFS(D.1[Giá trị hàng tồn cuối kỳ],D.1[Phân loại SP],C292))</f>
        <v/>
      </c>
      <c r="E292" s="17" t="str">
        <f>IF(B292="","",SUMIFS(D.1[Doanh thu],D.1[Phân loại SP],C292))</f>
        <v/>
      </c>
      <c r="F292" s="17" t="str">
        <f>IF(B292="","",SUMIFS(D.1[Lợi nhuận gộp],D.1[Phân loại SP],C292))</f>
        <v/>
      </c>
      <c r="G292" s="39" t="str">
        <f t="shared" ref="G292:G299" si="6">IF(OR(B292="",F292=0),"",RANK(F292,B6LoiNhuanSP))</f>
        <v/>
      </c>
      <c r="H292" s="39"/>
      <c r="I292" s="39"/>
      <c r="J292" s="39"/>
    </row>
    <row r="293" spans="2:10" ht="27.75" customHeight="1" x14ac:dyDescent="0.2">
      <c r="B293" s="7" t="str">
        <f>IF(COUNT(D.1[STT Phân loại SP])&gt;=(ROW(A293)-99),ROW(A293)-99,"")</f>
        <v/>
      </c>
      <c r="C293" s="11" t="str">
        <f>IF(B293="","",INDEX(D.1[Ds Phân loại SP],B293))</f>
        <v/>
      </c>
      <c r="D293" s="17" t="str">
        <f>IF(B293="","",SUMIFS(D.1[Giá trị hàng tồn cuối kỳ],D.1[Phân loại SP],C293))</f>
        <v/>
      </c>
      <c r="E293" s="17" t="str">
        <f>IF(B293="","",SUMIFS(D.1[Doanh thu],D.1[Phân loại SP],C293))</f>
        <v/>
      </c>
      <c r="F293" s="17" t="str">
        <f>IF(B293="","",SUMIFS(D.1[Lợi nhuận gộp],D.1[Phân loại SP],C293))</f>
        <v/>
      </c>
      <c r="G293" s="39" t="str">
        <f t="shared" si="6"/>
        <v/>
      </c>
      <c r="H293" s="39"/>
      <c r="I293" s="39"/>
      <c r="J293" s="39"/>
    </row>
    <row r="294" spans="2:10" ht="27.75" customHeight="1" x14ac:dyDescent="0.2">
      <c r="B294" s="7" t="str">
        <f>IF(COUNT(D.1[STT Phân loại SP])&gt;=(ROW(A294)-99),ROW(A294)-99,"")</f>
        <v/>
      </c>
      <c r="C294" s="11" t="str">
        <f>IF(B294="","",INDEX(D.1[Ds Phân loại SP],B294))</f>
        <v/>
      </c>
      <c r="D294" s="17" t="str">
        <f>IF(B294="","",SUMIFS(D.1[Giá trị hàng tồn cuối kỳ],D.1[Phân loại SP],C294))</f>
        <v/>
      </c>
      <c r="E294" s="17" t="str">
        <f>IF(B294="","",SUMIFS(D.1[Doanh thu],D.1[Phân loại SP],C294))</f>
        <v/>
      </c>
      <c r="F294" s="17" t="str">
        <f>IF(B294="","",SUMIFS(D.1[Lợi nhuận gộp],D.1[Phân loại SP],C294))</f>
        <v/>
      </c>
      <c r="G294" s="39" t="str">
        <f t="shared" si="6"/>
        <v/>
      </c>
      <c r="H294" s="39"/>
      <c r="I294" s="39"/>
      <c r="J294" s="39"/>
    </row>
    <row r="295" spans="2:10" ht="27.75" customHeight="1" x14ac:dyDescent="0.2">
      <c r="B295" s="7" t="str">
        <f>IF(COUNT(D.1[STT Phân loại SP])&gt;=(ROW(A295)-99),ROW(A295)-99,"")</f>
        <v/>
      </c>
      <c r="C295" s="11" t="str">
        <f>IF(B295="","",INDEX(D.1[Ds Phân loại SP],B295))</f>
        <v/>
      </c>
      <c r="D295" s="17" t="str">
        <f>IF(B295="","",SUMIFS(D.1[Giá trị hàng tồn cuối kỳ],D.1[Phân loại SP],C295))</f>
        <v/>
      </c>
      <c r="E295" s="17" t="str">
        <f>IF(B295="","",SUMIFS(D.1[Doanh thu],D.1[Phân loại SP],C295))</f>
        <v/>
      </c>
      <c r="F295" s="17" t="str">
        <f>IF(B295="","",SUMIFS(D.1[Lợi nhuận gộp],D.1[Phân loại SP],C295))</f>
        <v/>
      </c>
      <c r="G295" s="39" t="str">
        <f t="shared" si="6"/>
        <v/>
      </c>
      <c r="H295" s="39"/>
      <c r="I295" s="39"/>
      <c r="J295" s="39"/>
    </row>
    <row r="296" spans="2:10" ht="27.75" customHeight="1" x14ac:dyDescent="0.2">
      <c r="B296" s="7" t="str">
        <f>IF(COUNT(D.1[STT Phân loại SP])&gt;=(ROW(A296)-99),ROW(A296)-99,"")</f>
        <v/>
      </c>
      <c r="C296" s="11" t="str">
        <f>IF(B296="","",INDEX(D.1[Ds Phân loại SP],B296))</f>
        <v/>
      </c>
      <c r="D296" s="17" t="str">
        <f>IF(B296="","",SUMIFS(D.1[Giá trị hàng tồn cuối kỳ],D.1[Phân loại SP],C296))</f>
        <v/>
      </c>
      <c r="E296" s="17" t="str">
        <f>IF(B296="","",SUMIFS(D.1[Doanh thu],D.1[Phân loại SP],C296))</f>
        <v/>
      </c>
      <c r="F296" s="17" t="str">
        <f>IF(B296="","",SUMIFS(D.1[Lợi nhuận gộp],D.1[Phân loại SP],C296))</f>
        <v/>
      </c>
      <c r="G296" s="39" t="str">
        <f t="shared" si="6"/>
        <v/>
      </c>
      <c r="H296" s="39"/>
      <c r="I296" s="39"/>
      <c r="J296" s="39"/>
    </row>
    <row r="297" spans="2:10" ht="27.75" customHeight="1" x14ac:dyDescent="0.2">
      <c r="B297" s="7" t="str">
        <f>IF(COUNT(D.1[STT Phân loại SP])&gt;=(ROW(A297)-99),ROW(A297)-99,"")</f>
        <v/>
      </c>
      <c r="C297" s="11" t="str">
        <f>IF(B297="","",INDEX(D.1[Ds Phân loại SP],B297))</f>
        <v/>
      </c>
      <c r="D297" s="17" t="str">
        <f>IF(B297="","",SUMIFS(D.1[Giá trị hàng tồn cuối kỳ],D.1[Phân loại SP],C297))</f>
        <v/>
      </c>
      <c r="E297" s="17" t="str">
        <f>IF(B297="","",SUMIFS(D.1[Doanh thu],D.1[Phân loại SP],C297))</f>
        <v/>
      </c>
      <c r="F297" s="17" t="str">
        <f>IF(B297="","",SUMIFS(D.1[Lợi nhuận gộp],D.1[Phân loại SP],C297))</f>
        <v/>
      </c>
      <c r="G297" s="39" t="str">
        <f t="shared" si="6"/>
        <v/>
      </c>
      <c r="H297" s="39"/>
      <c r="I297" s="39"/>
      <c r="J297" s="39"/>
    </row>
    <row r="298" spans="2:10" ht="27.75" customHeight="1" x14ac:dyDescent="0.2">
      <c r="B298" s="7" t="str">
        <f>IF(COUNT(D.1[STT Phân loại SP])&gt;=(ROW(A298)-99),ROW(A298)-99,"")</f>
        <v/>
      </c>
      <c r="C298" s="11" t="str">
        <f>IF(B298="","",INDEX(D.1[Ds Phân loại SP],B298))</f>
        <v/>
      </c>
      <c r="D298" s="17" t="str">
        <f>IF(B298="","",SUMIFS(D.1[Giá trị hàng tồn cuối kỳ],D.1[Phân loại SP],C298))</f>
        <v/>
      </c>
      <c r="E298" s="17" t="str">
        <f>IF(B298="","",SUMIFS(D.1[Doanh thu],D.1[Phân loại SP],C298))</f>
        <v/>
      </c>
      <c r="F298" s="17" t="str">
        <f>IF(B298="","",SUMIFS(D.1[Lợi nhuận gộp],D.1[Phân loại SP],C298))</f>
        <v/>
      </c>
      <c r="G298" s="39" t="str">
        <f t="shared" si="6"/>
        <v/>
      </c>
      <c r="H298" s="39"/>
      <c r="I298" s="39"/>
      <c r="J298" s="39"/>
    </row>
    <row r="299" spans="2:10" ht="27.75" customHeight="1" x14ac:dyDescent="0.2">
      <c r="B299" s="7" t="str">
        <f>IF(COUNT(D.1[STT Phân loại SP])&gt;=(ROW(A299)-99),ROW(A299)-99,"")</f>
        <v/>
      </c>
      <c r="C299" s="11" t="str">
        <f>IF(B299="","",INDEX(D.1[Ds Phân loại SP],B299))</f>
        <v/>
      </c>
      <c r="D299" s="17" t="str">
        <f>IF(B299="","",SUMIFS(D.1[Giá trị hàng tồn cuối kỳ],D.1[Phân loại SP],C299))</f>
        <v/>
      </c>
      <c r="E299" s="17" t="str">
        <f>IF(B299="","",SUMIFS(D.1[Doanh thu],D.1[Phân loại SP],C299))</f>
        <v/>
      </c>
      <c r="F299" s="17" t="str">
        <f>IF(B299="","",SUMIFS(D.1[Lợi nhuận gộp],D.1[Phân loại SP],C299))</f>
        <v/>
      </c>
      <c r="G299" s="39" t="str">
        <f t="shared" si="6"/>
        <v/>
      </c>
      <c r="H299" s="39"/>
      <c r="I299" s="39"/>
      <c r="J299" s="39"/>
    </row>
    <row r="303" spans="2:10" ht="27.75" customHeight="1" x14ac:dyDescent="0.2">
      <c r="B303" s="47" t="s">
        <v>207</v>
      </c>
      <c r="C303" s="17"/>
      <c r="D303" s="17"/>
      <c r="E303" s="17"/>
      <c r="F303" s="17"/>
    </row>
    <row r="304" spans="2:10" ht="27.75" customHeight="1" x14ac:dyDescent="0.2">
      <c r="B304" s="48" t="s">
        <v>7</v>
      </c>
      <c r="C304" s="84" t="s">
        <v>208</v>
      </c>
      <c r="D304" s="84" t="s">
        <v>209</v>
      </c>
      <c r="E304" s="84" t="s">
        <v>206</v>
      </c>
      <c r="F304" s="84" t="s">
        <v>157</v>
      </c>
      <c r="G304" s="39" t="s">
        <v>212</v>
      </c>
      <c r="H304" s="39"/>
      <c r="I304" s="39"/>
      <c r="J304" s="39"/>
    </row>
    <row r="305" spans="2:10" ht="27.75" customHeight="1" x14ac:dyDescent="0.2">
      <c r="B305" s="7" t="str">
        <f>IF(COUNT(D.2[STT Phân nhóm KH])&gt;=(ROW(A305)-304),ROW(A305)-304,"")</f>
        <v/>
      </c>
      <c r="C305" s="11" t="str">
        <f>IF(B305="","",INDEX(D.2[Ds Phân nhóm KH],B305))</f>
        <v/>
      </c>
      <c r="D305" s="17" t="str">
        <f>IF(B305="","",SUMIFS(D.2[Nợ phải thu 
(Trong kỳ)],D.2[Phân nhóm
khách hàng],C305))</f>
        <v/>
      </c>
      <c r="E305" s="17" t="str">
        <f>IF(B305="","",SUMIFS(D.2[Doanh thu],D.2[Phân nhóm
khách hàng],C305))</f>
        <v/>
      </c>
      <c r="F305" s="17" t="str">
        <f>IF(B305="","",SUMIFS(D.2[Lợi nhuận gộp],D.2[Phân nhóm
khách hàng],C305))</f>
        <v/>
      </c>
      <c r="G305" s="39" t="str">
        <f t="shared" ref="G305:G368" si="7">IF(OR(B305="",F305=0),"",RANK(F305,B6LoiNhuanKH))</f>
        <v/>
      </c>
      <c r="H305" s="39" t="str">
        <f>IF(B305="","",IF(COUNT($G$305:$G$504)&gt;=B305,INDEX(B6TenNhomKH,MATCH(SMALL($G$305:$G$504,B305),$G$305:$G$504,0))," "))</f>
        <v/>
      </c>
      <c r="I305" s="39">
        <f>IF(OR(H305="",H305=" "),0,INDEX(B6LoiNhuanKH,MATCH(H305,B6TenNhomKH,0)))</f>
        <v>0</v>
      </c>
      <c r="J305" s="39">
        <f>IF(OR(H305="",H305=" "),0,INDEX(B6DoanhThuKH,MATCH(H305,B6TenNhomKH,0)))</f>
        <v>0</v>
      </c>
    </row>
    <row r="306" spans="2:10" ht="27.75" customHeight="1" x14ac:dyDescent="0.2">
      <c r="B306" s="7" t="str">
        <f>IF(COUNT(D.2[STT Phân nhóm KH])&gt;=(ROW(A306)-304),ROW(A306)-304,"")</f>
        <v/>
      </c>
      <c r="C306" s="11" t="str">
        <f>IF(B306="","",INDEX(D.2[Ds Phân nhóm KH],B306))</f>
        <v/>
      </c>
      <c r="D306" s="17" t="str">
        <f>IF(B306="","",SUMIFS(D.2[Nợ phải thu 
(Trong kỳ)],D.2[Phân nhóm
khách hàng],C306))</f>
        <v/>
      </c>
      <c r="E306" s="17" t="str">
        <f>IF(B306="","",SUMIFS(D.2[Doanh thu],D.2[Phân nhóm
khách hàng],C306))</f>
        <v/>
      </c>
      <c r="F306" s="17" t="str">
        <f>IF(B306="","",SUMIFS(D.2[Lợi nhuận gộp],D.2[Phân nhóm
khách hàng],C306))</f>
        <v/>
      </c>
      <c r="G306" s="39" t="str">
        <f t="shared" si="7"/>
        <v/>
      </c>
      <c r="H306" s="39" t="str">
        <f>IF(B306="","",IF(COUNT($G$305:$G$504)&gt;=B306,INDEX(B6TenNhomKH,MATCH(SMALL($G$305:$G$504,B306),$G$305:$G$504,0))," "))</f>
        <v/>
      </c>
      <c r="I306" s="39">
        <f>IF(OR(H306="",H306=" "),0,INDEX(B6LoiNhuanKH,MATCH(H306,B6TenNhomKH,0)))</f>
        <v>0</v>
      </c>
      <c r="J306" s="39">
        <f>IF(OR(H306="",H306=" "),0,INDEX(B6DoanhThuKH,MATCH(H306,B6TenNhomKH,0)))</f>
        <v>0</v>
      </c>
    </row>
    <row r="307" spans="2:10" ht="27.75" customHeight="1" x14ac:dyDescent="0.2">
      <c r="B307" s="7" t="str">
        <f>IF(COUNT(D.2[STT Phân nhóm KH])&gt;=(ROW(A307)-304),ROW(A307)-304,"")</f>
        <v/>
      </c>
      <c r="C307" s="11" t="str">
        <f>IF(B307="","",INDEX(D.2[Ds Phân nhóm KH],B307))</f>
        <v/>
      </c>
      <c r="D307" s="17" t="str">
        <f>IF(B307="","",SUMIFS(D.2[Nợ phải thu 
(Trong kỳ)],D.2[Phân nhóm
khách hàng],C307))</f>
        <v/>
      </c>
      <c r="E307" s="17" t="str">
        <f>IF(B307="","",SUMIFS(D.2[Doanh thu],D.2[Phân nhóm
khách hàng],C307))</f>
        <v/>
      </c>
      <c r="F307" s="17" t="str">
        <f>IF(B307="","",SUMIFS(D.2[Lợi nhuận gộp],D.2[Phân nhóm
khách hàng],C307))</f>
        <v/>
      </c>
      <c r="G307" s="39" t="str">
        <f t="shared" si="7"/>
        <v/>
      </c>
      <c r="H307" s="39" t="str">
        <f>IF(B307="","",IF(COUNT($G$305:$G$504)&gt;=B307,INDEX(B6TenNhomKH,MATCH(SMALL($G$305:$G$504,B307),$G$305:$G$504,0))," "))</f>
        <v/>
      </c>
      <c r="I307" s="39">
        <f>IF(OR(H307="",H307=" "),0,INDEX(B6LoiNhuanKH,MATCH(H307,B6TenNhomKH,0)))</f>
        <v>0</v>
      </c>
      <c r="J307" s="39">
        <f>IF(OR(H307="",H307=" "),0,INDEX(B6DoanhThuKH,MATCH(H307,B6TenNhomKH,0)))</f>
        <v>0</v>
      </c>
    </row>
    <row r="308" spans="2:10" ht="27.75" customHeight="1" x14ac:dyDescent="0.2">
      <c r="B308" s="7" t="str">
        <f>IF(COUNT(D.2[STT Phân nhóm KH])&gt;=(ROW(A308)-304),ROW(A308)-304,"")</f>
        <v/>
      </c>
      <c r="C308" s="11" t="str">
        <f>IF(B308="","",INDEX(D.2[Ds Phân nhóm KH],B308))</f>
        <v/>
      </c>
      <c r="D308" s="17" t="str">
        <f>IF(B308="","",SUMIFS(D.2[Nợ phải thu 
(Trong kỳ)],D.2[Phân nhóm
khách hàng],C308))</f>
        <v/>
      </c>
      <c r="E308" s="17" t="str">
        <f>IF(B308="","",SUMIFS(D.2[Doanh thu],D.2[Phân nhóm
khách hàng],C308))</f>
        <v/>
      </c>
      <c r="F308" s="17" t="str">
        <f>IF(B308="","",SUMIFS(D.2[Lợi nhuận gộp],D.2[Phân nhóm
khách hàng],C308))</f>
        <v/>
      </c>
      <c r="G308" s="39" t="str">
        <f t="shared" si="7"/>
        <v/>
      </c>
      <c r="H308" s="39" t="str">
        <f>IF(B308="","",IF(COUNT($G$305:$G$504)&gt;=B308,INDEX(B6TenNhomKH,MATCH(SMALL($G$305:$G$504,B308),$G$305:$G$504,0))," "))</f>
        <v/>
      </c>
      <c r="I308" s="39">
        <f>IF(OR(H308="",H308=" "),0,INDEX(B6LoiNhuanKH,MATCH(H308,B6TenNhomKH,0)))</f>
        <v>0</v>
      </c>
      <c r="J308" s="39">
        <f>IF(OR(H308="",H308=" "),0,INDEX(B6DoanhThuKH,MATCH(H308,B6TenNhomKH,0)))</f>
        <v>0</v>
      </c>
    </row>
    <row r="309" spans="2:10" ht="27.75" customHeight="1" x14ac:dyDescent="0.2">
      <c r="B309" s="7" t="str">
        <f>IF(COUNT(D.2[STT Phân nhóm KH])&gt;=(ROW(A309)-304),ROW(A309)-304,"")</f>
        <v/>
      </c>
      <c r="C309" s="11" t="str">
        <f>IF(B309="","",INDEX(D.2[Ds Phân nhóm KH],B309))</f>
        <v/>
      </c>
      <c r="D309" s="17" t="str">
        <f>IF(B309="","",SUMIFS(D.2[Nợ phải thu 
(Trong kỳ)],D.2[Phân nhóm
khách hàng],C309))</f>
        <v/>
      </c>
      <c r="E309" s="17" t="str">
        <f>IF(B309="","",SUMIFS(D.2[Doanh thu],D.2[Phân nhóm
khách hàng],C309))</f>
        <v/>
      </c>
      <c r="F309" s="17" t="str">
        <f>IF(B309="","",SUMIFS(D.2[Lợi nhuận gộp],D.2[Phân nhóm
khách hàng],C309))</f>
        <v/>
      </c>
      <c r="G309" s="39" t="str">
        <f t="shared" si="7"/>
        <v/>
      </c>
      <c r="H309" s="39" t="str">
        <f>IF(B309="","",IF(COUNT($G$305:$G$504)&gt;=B309,INDEX(B6TenNhomKH,MATCH(SMALL($G$305:$G$504,B309),$G$305:$G$504,0))," "))</f>
        <v/>
      </c>
      <c r="I309" s="39">
        <f>IF(OR(H309="",H309=" "),0,INDEX(B6LoiNhuanKH,MATCH(H309,B6TenNhomKH,0)))</f>
        <v>0</v>
      </c>
      <c r="J309" s="39">
        <f>IF(OR(H309="",H309=" "),0,INDEX(B6DoanhThuKH,MATCH(H309,B6TenNhomKH,0)))</f>
        <v>0</v>
      </c>
    </row>
    <row r="310" spans="2:10" ht="27.75" customHeight="1" x14ac:dyDescent="0.2">
      <c r="B310" s="7" t="str">
        <f>IF(COUNT(D.2[STT Phân nhóm KH])&gt;=(ROW(A310)-304),ROW(A310)-304,"")</f>
        <v/>
      </c>
      <c r="C310" s="11" t="str">
        <f>IF(B310="","",INDEX(D.2[Ds Phân nhóm KH],B310))</f>
        <v/>
      </c>
      <c r="D310" s="17" t="str">
        <f>IF(B310="","",SUMIFS(D.2[Nợ phải thu 
(Trong kỳ)],D.2[Phân nhóm
khách hàng],C310))</f>
        <v/>
      </c>
      <c r="E310" s="17" t="str">
        <f>IF(B310="","",SUMIFS(D.2[Doanh thu],D.2[Phân nhóm
khách hàng],C310))</f>
        <v/>
      </c>
      <c r="F310" s="17" t="str">
        <f>IF(B310="","",SUMIFS(D.2[Lợi nhuận gộp],D.2[Phân nhóm
khách hàng],C310))</f>
        <v/>
      </c>
      <c r="G310" s="39" t="str">
        <f t="shared" si="7"/>
        <v/>
      </c>
      <c r="H310" s="39"/>
      <c r="I310" s="39"/>
      <c r="J310" s="39"/>
    </row>
    <row r="311" spans="2:10" ht="27.75" customHeight="1" x14ac:dyDescent="0.2">
      <c r="B311" s="7" t="str">
        <f>IF(COUNT(D.2[STT Phân nhóm KH])&gt;=(ROW(A311)-304),ROW(A311)-304,"")</f>
        <v/>
      </c>
      <c r="C311" s="11" t="str">
        <f>IF(B311="","",INDEX(D.2[Ds Phân nhóm KH],B311))</f>
        <v/>
      </c>
      <c r="D311" s="17" t="str">
        <f>IF(B311="","",SUMIFS(D.2[Nợ phải thu 
(Trong kỳ)],D.2[Phân nhóm
khách hàng],C311))</f>
        <v/>
      </c>
      <c r="E311" s="17" t="str">
        <f>IF(B311="","",SUMIFS(D.2[Doanh thu],D.2[Phân nhóm
khách hàng],C311))</f>
        <v/>
      </c>
      <c r="F311" s="17" t="str">
        <f>IF(B311="","",SUMIFS(D.2[Lợi nhuận gộp],D.2[Phân nhóm
khách hàng],C311))</f>
        <v/>
      </c>
      <c r="G311" s="39" t="str">
        <f t="shared" si="7"/>
        <v/>
      </c>
      <c r="H311" s="39"/>
      <c r="I311" s="39"/>
      <c r="J311" s="39"/>
    </row>
    <row r="312" spans="2:10" ht="27.75" customHeight="1" x14ac:dyDescent="0.2">
      <c r="B312" s="7" t="str">
        <f>IF(COUNT(D.2[STT Phân nhóm KH])&gt;=(ROW(A312)-304),ROW(A312)-304,"")</f>
        <v/>
      </c>
      <c r="C312" s="11" t="str">
        <f>IF(B312="","",INDEX(D.2[Ds Phân nhóm KH],B312))</f>
        <v/>
      </c>
      <c r="D312" s="17" t="str">
        <f>IF(B312="","",SUMIFS(D.2[Nợ phải thu 
(Trong kỳ)],D.2[Phân nhóm
khách hàng],C312))</f>
        <v/>
      </c>
      <c r="E312" s="17" t="str">
        <f>IF(B312="","",SUMIFS(D.2[Doanh thu],D.2[Phân nhóm
khách hàng],C312))</f>
        <v/>
      </c>
      <c r="F312" s="17" t="str">
        <f>IF(B312="","",SUMIFS(D.2[Lợi nhuận gộp],D.2[Phân nhóm
khách hàng],C312))</f>
        <v/>
      </c>
      <c r="G312" s="39" t="str">
        <f t="shared" si="7"/>
        <v/>
      </c>
      <c r="H312" s="39"/>
      <c r="I312" s="39"/>
      <c r="J312" s="39"/>
    </row>
    <row r="313" spans="2:10" ht="27.75" customHeight="1" x14ac:dyDescent="0.2">
      <c r="B313" s="7" t="str">
        <f>IF(COUNT(D.2[STT Phân nhóm KH])&gt;=(ROW(A313)-304),ROW(A313)-304,"")</f>
        <v/>
      </c>
      <c r="C313" s="11" t="str">
        <f>IF(B313="","",INDEX(D.2[Ds Phân nhóm KH],B313))</f>
        <v/>
      </c>
      <c r="D313" s="17" t="str">
        <f>IF(B313="","",SUMIFS(D.2[Nợ phải thu 
(Trong kỳ)],D.2[Phân nhóm
khách hàng],C313))</f>
        <v/>
      </c>
      <c r="E313" s="17" t="str">
        <f>IF(B313="","",SUMIFS(D.2[Doanh thu],D.2[Phân nhóm
khách hàng],C313))</f>
        <v/>
      </c>
      <c r="F313" s="17" t="str">
        <f>IF(B313="","",SUMIFS(D.2[Lợi nhuận gộp],D.2[Phân nhóm
khách hàng],C313))</f>
        <v/>
      </c>
      <c r="G313" s="39" t="str">
        <f t="shared" si="7"/>
        <v/>
      </c>
      <c r="H313" s="39"/>
      <c r="I313" s="39"/>
      <c r="J313" s="39"/>
    </row>
    <row r="314" spans="2:10" ht="27.75" customHeight="1" x14ac:dyDescent="0.2">
      <c r="B314" s="7" t="str">
        <f>IF(COUNT(D.2[STT Phân nhóm KH])&gt;=(ROW(A314)-304),ROW(A314)-304,"")</f>
        <v/>
      </c>
      <c r="C314" s="11" t="str">
        <f>IF(B314="","",INDEX(D.2[Ds Phân nhóm KH],B314))</f>
        <v/>
      </c>
      <c r="D314" s="17" t="str">
        <f>IF(B314="","",SUMIFS(D.2[Nợ phải thu 
(Trong kỳ)],D.2[Phân nhóm
khách hàng],C314))</f>
        <v/>
      </c>
      <c r="E314" s="17" t="str">
        <f>IF(B314="","",SUMIFS(D.2[Doanh thu],D.2[Phân nhóm
khách hàng],C314))</f>
        <v/>
      </c>
      <c r="F314" s="17" t="str">
        <f>IF(B314="","",SUMIFS(D.2[Lợi nhuận gộp],D.2[Phân nhóm
khách hàng],C314))</f>
        <v/>
      </c>
      <c r="G314" s="39" t="str">
        <f t="shared" si="7"/>
        <v/>
      </c>
      <c r="H314" s="39"/>
      <c r="I314" s="39"/>
      <c r="J314" s="39"/>
    </row>
    <row r="315" spans="2:10" ht="27.75" customHeight="1" x14ac:dyDescent="0.2">
      <c r="B315" s="7" t="str">
        <f>IF(COUNT(D.2[STT Phân nhóm KH])&gt;=(ROW(A315)-304),ROW(A315)-304,"")</f>
        <v/>
      </c>
      <c r="C315" s="11" t="str">
        <f>IF(B315="","",INDEX(D.2[Ds Phân nhóm KH],B315))</f>
        <v/>
      </c>
      <c r="D315" s="17" t="str">
        <f>IF(B315="","",SUMIFS(D.2[Nợ phải thu 
(Trong kỳ)],D.2[Phân nhóm
khách hàng],C315))</f>
        <v/>
      </c>
      <c r="E315" s="17" t="str">
        <f>IF(B315="","",SUMIFS(D.2[Doanh thu],D.2[Phân nhóm
khách hàng],C315))</f>
        <v/>
      </c>
      <c r="F315" s="17" t="str">
        <f>IF(B315="","",SUMIFS(D.2[Lợi nhuận gộp],D.2[Phân nhóm
khách hàng],C315))</f>
        <v/>
      </c>
      <c r="G315" s="39" t="str">
        <f t="shared" si="7"/>
        <v/>
      </c>
      <c r="H315" s="39"/>
      <c r="I315" s="39"/>
      <c r="J315" s="39"/>
    </row>
    <row r="316" spans="2:10" ht="27.75" customHeight="1" x14ac:dyDescent="0.2">
      <c r="B316" s="7" t="str">
        <f>IF(COUNT(D.2[STT Phân nhóm KH])&gt;=(ROW(A316)-304),ROW(A316)-304,"")</f>
        <v/>
      </c>
      <c r="C316" s="11" t="str">
        <f>IF(B316="","",INDEX(D.2[Ds Phân nhóm KH],B316))</f>
        <v/>
      </c>
      <c r="D316" s="17" t="str">
        <f>IF(B316="","",SUMIFS(D.2[Nợ phải thu 
(Trong kỳ)],D.2[Phân nhóm
khách hàng],C316))</f>
        <v/>
      </c>
      <c r="E316" s="17" t="str">
        <f>IF(B316="","",SUMIFS(D.2[Doanh thu],D.2[Phân nhóm
khách hàng],C316))</f>
        <v/>
      </c>
      <c r="F316" s="17" t="str">
        <f>IF(B316="","",SUMIFS(D.2[Lợi nhuận gộp],D.2[Phân nhóm
khách hàng],C316))</f>
        <v/>
      </c>
      <c r="G316" s="39" t="str">
        <f t="shared" si="7"/>
        <v/>
      </c>
      <c r="H316" s="39"/>
      <c r="I316" s="39"/>
      <c r="J316" s="39"/>
    </row>
    <row r="317" spans="2:10" ht="27.75" customHeight="1" x14ac:dyDescent="0.2">
      <c r="B317" s="7" t="str">
        <f>IF(COUNT(D.2[STT Phân nhóm KH])&gt;=(ROW(A317)-304),ROW(A317)-304,"")</f>
        <v/>
      </c>
      <c r="C317" s="11" t="str">
        <f>IF(B317="","",INDEX(D.2[Ds Phân nhóm KH],B317))</f>
        <v/>
      </c>
      <c r="D317" s="17" t="str">
        <f>IF(B317="","",SUMIFS(D.2[Nợ phải thu 
(Trong kỳ)],D.2[Phân nhóm
khách hàng],C317))</f>
        <v/>
      </c>
      <c r="E317" s="17" t="str">
        <f>IF(B317="","",SUMIFS(D.2[Doanh thu],D.2[Phân nhóm
khách hàng],C317))</f>
        <v/>
      </c>
      <c r="F317" s="17" t="str">
        <f>IF(B317="","",SUMIFS(D.2[Lợi nhuận gộp],D.2[Phân nhóm
khách hàng],C317))</f>
        <v/>
      </c>
      <c r="G317" s="39" t="str">
        <f t="shared" si="7"/>
        <v/>
      </c>
      <c r="H317" s="39"/>
      <c r="I317" s="39"/>
      <c r="J317" s="39"/>
    </row>
    <row r="318" spans="2:10" ht="27.75" customHeight="1" x14ac:dyDescent="0.2">
      <c r="B318" s="7" t="str">
        <f>IF(COUNT(D.2[STT Phân nhóm KH])&gt;=(ROW(A318)-304),ROW(A318)-304,"")</f>
        <v/>
      </c>
      <c r="C318" s="11" t="str">
        <f>IF(B318="","",INDEX(D.2[Ds Phân nhóm KH],B318))</f>
        <v/>
      </c>
      <c r="D318" s="17" t="str">
        <f>IF(B318="","",SUMIFS(D.2[Nợ phải thu 
(Trong kỳ)],D.2[Phân nhóm
khách hàng],C318))</f>
        <v/>
      </c>
      <c r="E318" s="17" t="str">
        <f>IF(B318="","",SUMIFS(D.2[Doanh thu],D.2[Phân nhóm
khách hàng],C318))</f>
        <v/>
      </c>
      <c r="F318" s="17" t="str">
        <f>IF(B318="","",SUMIFS(D.2[Lợi nhuận gộp],D.2[Phân nhóm
khách hàng],C318))</f>
        <v/>
      </c>
      <c r="G318" s="39" t="str">
        <f t="shared" si="7"/>
        <v/>
      </c>
      <c r="H318" s="39"/>
      <c r="I318" s="39"/>
      <c r="J318" s="39"/>
    </row>
    <row r="319" spans="2:10" ht="27.75" customHeight="1" x14ac:dyDescent="0.2">
      <c r="B319" s="7" t="str">
        <f>IF(COUNT(D.2[STT Phân nhóm KH])&gt;=(ROW(A319)-304),ROW(A319)-304,"")</f>
        <v/>
      </c>
      <c r="C319" s="11" t="str">
        <f>IF(B319="","",INDEX(D.2[Ds Phân nhóm KH],B319))</f>
        <v/>
      </c>
      <c r="D319" s="17" t="str">
        <f>IF(B319="","",SUMIFS(D.2[Nợ phải thu 
(Trong kỳ)],D.2[Phân nhóm
khách hàng],C319))</f>
        <v/>
      </c>
      <c r="E319" s="17" t="str">
        <f>IF(B319="","",SUMIFS(D.2[Doanh thu],D.2[Phân nhóm
khách hàng],C319))</f>
        <v/>
      </c>
      <c r="F319" s="17" t="str">
        <f>IF(B319="","",SUMIFS(D.2[Lợi nhuận gộp],D.2[Phân nhóm
khách hàng],C319))</f>
        <v/>
      </c>
      <c r="G319" s="39" t="str">
        <f t="shared" si="7"/>
        <v/>
      </c>
      <c r="H319" s="39"/>
      <c r="I319" s="39"/>
      <c r="J319" s="39"/>
    </row>
    <row r="320" spans="2:10" ht="27.75" customHeight="1" x14ac:dyDescent="0.2">
      <c r="B320" s="7" t="str">
        <f>IF(COUNT(D.2[STT Phân nhóm KH])&gt;=(ROW(A320)-304),ROW(A320)-304,"")</f>
        <v/>
      </c>
      <c r="C320" s="11" t="str">
        <f>IF(B320="","",INDEX(D.2[Ds Phân nhóm KH],B320))</f>
        <v/>
      </c>
      <c r="D320" s="17" t="str">
        <f>IF(B320="","",SUMIFS(D.2[Nợ phải thu 
(Trong kỳ)],D.2[Phân nhóm
khách hàng],C320))</f>
        <v/>
      </c>
      <c r="E320" s="17" t="str">
        <f>IF(B320="","",SUMIFS(D.2[Doanh thu],D.2[Phân nhóm
khách hàng],C320))</f>
        <v/>
      </c>
      <c r="F320" s="17" t="str">
        <f>IF(B320="","",SUMIFS(D.2[Lợi nhuận gộp],D.2[Phân nhóm
khách hàng],C320))</f>
        <v/>
      </c>
      <c r="G320" s="39" t="str">
        <f t="shared" si="7"/>
        <v/>
      </c>
      <c r="H320" s="39"/>
      <c r="I320" s="39"/>
      <c r="J320" s="39"/>
    </row>
    <row r="321" spans="2:10" ht="27.75" customHeight="1" x14ac:dyDescent="0.2">
      <c r="B321" s="7" t="str">
        <f>IF(COUNT(D.2[STT Phân nhóm KH])&gt;=(ROW(A321)-304),ROW(A321)-304,"")</f>
        <v/>
      </c>
      <c r="C321" s="11" t="str">
        <f>IF(B321="","",INDEX(D.2[Ds Phân nhóm KH],B321))</f>
        <v/>
      </c>
      <c r="D321" s="17" t="str">
        <f>IF(B321="","",SUMIFS(D.2[Nợ phải thu 
(Trong kỳ)],D.2[Phân nhóm
khách hàng],C321))</f>
        <v/>
      </c>
      <c r="E321" s="17" t="str">
        <f>IF(B321="","",SUMIFS(D.2[Doanh thu],D.2[Phân nhóm
khách hàng],C321))</f>
        <v/>
      </c>
      <c r="F321" s="17" t="str">
        <f>IF(B321="","",SUMIFS(D.2[Lợi nhuận gộp],D.2[Phân nhóm
khách hàng],C321))</f>
        <v/>
      </c>
      <c r="G321" s="39" t="str">
        <f t="shared" si="7"/>
        <v/>
      </c>
      <c r="H321" s="39"/>
      <c r="I321" s="39"/>
      <c r="J321" s="39"/>
    </row>
    <row r="322" spans="2:10" ht="27.75" customHeight="1" x14ac:dyDescent="0.2">
      <c r="B322" s="7" t="str">
        <f>IF(COUNT(D.2[STT Phân nhóm KH])&gt;=(ROW(A322)-304),ROW(A322)-304,"")</f>
        <v/>
      </c>
      <c r="C322" s="11" t="str">
        <f>IF(B322="","",INDEX(D.2[Ds Phân nhóm KH],B322))</f>
        <v/>
      </c>
      <c r="D322" s="17" t="str">
        <f>IF(B322="","",SUMIFS(D.2[Nợ phải thu 
(Trong kỳ)],D.2[Phân nhóm
khách hàng],C322))</f>
        <v/>
      </c>
      <c r="E322" s="17" t="str">
        <f>IF(B322="","",SUMIFS(D.2[Doanh thu],D.2[Phân nhóm
khách hàng],C322))</f>
        <v/>
      </c>
      <c r="F322" s="17" t="str">
        <f>IF(B322="","",SUMIFS(D.2[Lợi nhuận gộp],D.2[Phân nhóm
khách hàng],C322))</f>
        <v/>
      </c>
      <c r="G322" s="39" t="str">
        <f t="shared" si="7"/>
        <v/>
      </c>
      <c r="H322" s="39"/>
      <c r="I322" s="39"/>
      <c r="J322" s="39"/>
    </row>
    <row r="323" spans="2:10" ht="27.75" customHeight="1" x14ac:dyDescent="0.2">
      <c r="B323" s="7" t="str">
        <f>IF(COUNT(D.2[STT Phân nhóm KH])&gt;=(ROW(A323)-304),ROW(A323)-304,"")</f>
        <v/>
      </c>
      <c r="C323" s="11" t="str">
        <f>IF(B323="","",INDEX(D.2[Ds Phân nhóm KH],B323))</f>
        <v/>
      </c>
      <c r="D323" s="17" t="str">
        <f>IF(B323="","",SUMIFS(D.2[Nợ phải thu 
(Trong kỳ)],D.2[Phân nhóm
khách hàng],C323))</f>
        <v/>
      </c>
      <c r="E323" s="17" t="str">
        <f>IF(B323="","",SUMIFS(D.2[Doanh thu],D.2[Phân nhóm
khách hàng],C323))</f>
        <v/>
      </c>
      <c r="F323" s="17" t="str">
        <f>IF(B323="","",SUMIFS(D.2[Lợi nhuận gộp],D.2[Phân nhóm
khách hàng],C323))</f>
        <v/>
      </c>
      <c r="G323" s="39" t="str">
        <f t="shared" si="7"/>
        <v/>
      </c>
      <c r="H323" s="39"/>
      <c r="I323" s="39"/>
      <c r="J323" s="39"/>
    </row>
    <row r="324" spans="2:10" ht="27.75" customHeight="1" x14ac:dyDescent="0.2">
      <c r="B324" s="7" t="str">
        <f>IF(COUNT(D.2[STT Phân nhóm KH])&gt;=(ROW(A324)-304),ROW(A324)-304,"")</f>
        <v/>
      </c>
      <c r="C324" s="11" t="str">
        <f>IF(B324="","",INDEX(D.2[Ds Phân nhóm KH],B324))</f>
        <v/>
      </c>
      <c r="D324" s="17" t="str">
        <f>IF(B324="","",SUMIFS(D.2[Nợ phải thu 
(Trong kỳ)],D.2[Phân nhóm
khách hàng],C324))</f>
        <v/>
      </c>
      <c r="E324" s="17" t="str">
        <f>IF(B324="","",SUMIFS(D.2[Doanh thu],D.2[Phân nhóm
khách hàng],C324))</f>
        <v/>
      </c>
      <c r="F324" s="17" t="str">
        <f>IF(B324="","",SUMIFS(D.2[Lợi nhuận gộp],D.2[Phân nhóm
khách hàng],C324))</f>
        <v/>
      </c>
      <c r="G324" s="39" t="str">
        <f t="shared" si="7"/>
        <v/>
      </c>
      <c r="H324" s="39"/>
      <c r="I324" s="39"/>
      <c r="J324" s="39"/>
    </row>
    <row r="325" spans="2:10" ht="27.75" customHeight="1" x14ac:dyDescent="0.2">
      <c r="B325" s="7" t="str">
        <f>IF(COUNT(D.2[STT Phân nhóm KH])&gt;=(ROW(A325)-304),ROW(A325)-304,"")</f>
        <v/>
      </c>
      <c r="C325" s="11" t="str">
        <f>IF(B325="","",INDEX(D.2[Ds Phân nhóm KH],B325))</f>
        <v/>
      </c>
      <c r="D325" s="17" t="str">
        <f>IF(B325="","",SUMIFS(D.2[Nợ phải thu 
(Trong kỳ)],D.2[Phân nhóm
khách hàng],C325))</f>
        <v/>
      </c>
      <c r="E325" s="17" t="str">
        <f>IF(B325="","",SUMIFS(D.2[Doanh thu],D.2[Phân nhóm
khách hàng],C325))</f>
        <v/>
      </c>
      <c r="F325" s="17" t="str">
        <f>IF(B325="","",SUMIFS(D.2[Lợi nhuận gộp],D.2[Phân nhóm
khách hàng],C325))</f>
        <v/>
      </c>
      <c r="G325" s="39" t="str">
        <f t="shared" si="7"/>
        <v/>
      </c>
      <c r="H325" s="39"/>
      <c r="I325" s="39"/>
      <c r="J325" s="39"/>
    </row>
    <row r="326" spans="2:10" ht="27.75" customHeight="1" x14ac:dyDescent="0.2">
      <c r="B326" s="7" t="str">
        <f>IF(COUNT(D.2[STT Phân nhóm KH])&gt;=(ROW(A326)-304),ROW(A326)-304,"")</f>
        <v/>
      </c>
      <c r="C326" s="11" t="str">
        <f>IF(B326="","",INDEX(D.2[Ds Phân nhóm KH],B326))</f>
        <v/>
      </c>
      <c r="D326" s="17" t="str">
        <f>IF(B326="","",SUMIFS(D.2[Nợ phải thu 
(Trong kỳ)],D.2[Phân nhóm
khách hàng],C326))</f>
        <v/>
      </c>
      <c r="E326" s="17" t="str">
        <f>IF(B326="","",SUMIFS(D.2[Doanh thu],D.2[Phân nhóm
khách hàng],C326))</f>
        <v/>
      </c>
      <c r="F326" s="17" t="str">
        <f>IF(B326="","",SUMIFS(D.2[Lợi nhuận gộp],D.2[Phân nhóm
khách hàng],C326))</f>
        <v/>
      </c>
      <c r="G326" s="39" t="str">
        <f t="shared" si="7"/>
        <v/>
      </c>
      <c r="H326" s="39"/>
      <c r="I326" s="39"/>
      <c r="J326" s="39"/>
    </row>
    <row r="327" spans="2:10" ht="27.75" customHeight="1" x14ac:dyDescent="0.2">
      <c r="B327" s="7" t="str">
        <f>IF(COUNT(D.2[STT Phân nhóm KH])&gt;=(ROW(A327)-304),ROW(A327)-304,"")</f>
        <v/>
      </c>
      <c r="C327" s="11" t="str">
        <f>IF(B327="","",INDEX(D.2[Ds Phân nhóm KH],B327))</f>
        <v/>
      </c>
      <c r="D327" s="17" t="str">
        <f>IF(B327="","",SUMIFS(D.2[Nợ phải thu 
(Trong kỳ)],D.2[Phân nhóm
khách hàng],C327))</f>
        <v/>
      </c>
      <c r="E327" s="17" t="str">
        <f>IF(B327="","",SUMIFS(D.2[Doanh thu],D.2[Phân nhóm
khách hàng],C327))</f>
        <v/>
      </c>
      <c r="F327" s="17" t="str">
        <f>IF(B327="","",SUMIFS(D.2[Lợi nhuận gộp],D.2[Phân nhóm
khách hàng],C327))</f>
        <v/>
      </c>
      <c r="G327" s="39" t="str">
        <f t="shared" si="7"/>
        <v/>
      </c>
      <c r="H327" s="39"/>
      <c r="I327" s="39"/>
      <c r="J327" s="39"/>
    </row>
    <row r="328" spans="2:10" ht="27.75" customHeight="1" x14ac:dyDescent="0.2">
      <c r="B328" s="7" t="str">
        <f>IF(COUNT(D.2[STT Phân nhóm KH])&gt;=(ROW(A328)-304),ROW(A328)-304,"")</f>
        <v/>
      </c>
      <c r="C328" s="11" t="str">
        <f>IF(B328="","",INDEX(D.2[Ds Phân nhóm KH],B328))</f>
        <v/>
      </c>
      <c r="D328" s="17" t="str">
        <f>IF(B328="","",SUMIFS(D.2[Nợ phải thu 
(Trong kỳ)],D.2[Phân nhóm
khách hàng],C328))</f>
        <v/>
      </c>
      <c r="E328" s="17" t="str">
        <f>IF(B328="","",SUMIFS(D.2[Doanh thu],D.2[Phân nhóm
khách hàng],C328))</f>
        <v/>
      </c>
      <c r="F328" s="17" t="str">
        <f>IF(B328="","",SUMIFS(D.2[Lợi nhuận gộp],D.2[Phân nhóm
khách hàng],C328))</f>
        <v/>
      </c>
      <c r="G328" s="39" t="str">
        <f t="shared" si="7"/>
        <v/>
      </c>
      <c r="H328" s="39"/>
      <c r="I328" s="39"/>
      <c r="J328" s="39"/>
    </row>
    <row r="329" spans="2:10" ht="27.75" customHeight="1" x14ac:dyDescent="0.2">
      <c r="B329" s="7" t="str">
        <f>IF(COUNT(D.2[STT Phân nhóm KH])&gt;=(ROW(A329)-304),ROW(A329)-304,"")</f>
        <v/>
      </c>
      <c r="C329" s="11" t="str">
        <f>IF(B329="","",INDEX(D.2[Ds Phân nhóm KH],B329))</f>
        <v/>
      </c>
      <c r="D329" s="17" t="str">
        <f>IF(B329="","",SUMIFS(D.2[Nợ phải thu 
(Trong kỳ)],D.2[Phân nhóm
khách hàng],C329))</f>
        <v/>
      </c>
      <c r="E329" s="17" t="str">
        <f>IF(B329="","",SUMIFS(D.2[Doanh thu],D.2[Phân nhóm
khách hàng],C329))</f>
        <v/>
      </c>
      <c r="F329" s="17" t="str">
        <f>IF(B329="","",SUMIFS(D.2[Lợi nhuận gộp],D.2[Phân nhóm
khách hàng],C329))</f>
        <v/>
      </c>
      <c r="G329" s="39" t="str">
        <f t="shared" si="7"/>
        <v/>
      </c>
      <c r="H329" s="39"/>
      <c r="I329" s="39"/>
      <c r="J329" s="39"/>
    </row>
    <row r="330" spans="2:10" ht="27.75" customHeight="1" x14ac:dyDescent="0.2">
      <c r="B330" s="7" t="str">
        <f>IF(COUNT(D.2[STT Phân nhóm KH])&gt;=(ROW(A330)-304),ROW(A330)-304,"")</f>
        <v/>
      </c>
      <c r="C330" s="11" t="str">
        <f>IF(B330="","",INDEX(D.2[Ds Phân nhóm KH],B330))</f>
        <v/>
      </c>
      <c r="D330" s="17" t="str">
        <f>IF(B330="","",SUMIFS(D.2[Nợ phải thu 
(Trong kỳ)],D.2[Phân nhóm
khách hàng],C330))</f>
        <v/>
      </c>
      <c r="E330" s="17" t="str">
        <f>IF(B330="","",SUMIFS(D.2[Doanh thu],D.2[Phân nhóm
khách hàng],C330))</f>
        <v/>
      </c>
      <c r="F330" s="17" t="str">
        <f>IF(B330="","",SUMIFS(D.2[Lợi nhuận gộp],D.2[Phân nhóm
khách hàng],C330))</f>
        <v/>
      </c>
      <c r="G330" s="39" t="str">
        <f t="shared" si="7"/>
        <v/>
      </c>
      <c r="H330" s="39"/>
      <c r="I330" s="39"/>
      <c r="J330" s="39"/>
    </row>
    <row r="331" spans="2:10" ht="27.75" customHeight="1" x14ac:dyDescent="0.2">
      <c r="B331" s="7" t="str">
        <f>IF(COUNT(D.2[STT Phân nhóm KH])&gt;=(ROW(A331)-304),ROW(A331)-304,"")</f>
        <v/>
      </c>
      <c r="C331" s="11" t="str">
        <f>IF(B331="","",INDEX(D.2[Ds Phân nhóm KH],B331))</f>
        <v/>
      </c>
      <c r="D331" s="17" t="str">
        <f>IF(B331="","",SUMIFS(D.2[Nợ phải thu 
(Trong kỳ)],D.2[Phân nhóm
khách hàng],C331))</f>
        <v/>
      </c>
      <c r="E331" s="17" t="str">
        <f>IF(B331="","",SUMIFS(D.2[Doanh thu],D.2[Phân nhóm
khách hàng],C331))</f>
        <v/>
      </c>
      <c r="F331" s="17" t="str">
        <f>IF(B331="","",SUMIFS(D.2[Lợi nhuận gộp],D.2[Phân nhóm
khách hàng],C331))</f>
        <v/>
      </c>
      <c r="G331" s="39" t="str">
        <f t="shared" si="7"/>
        <v/>
      </c>
      <c r="H331" s="39"/>
      <c r="I331" s="39"/>
      <c r="J331" s="39"/>
    </row>
    <row r="332" spans="2:10" ht="27.75" customHeight="1" x14ac:dyDescent="0.2">
      <c r="B332" s="7" t="str">
        <f>IF(COUNT(D.2[STT Phân nhóm KH])&gt;=(ROW(A332)-304),ROW(A332)-304,"")</f>
        <v/>
      </c>
      <c r="C332" s="11" t="str">
        <f>IF(B332="","",INDEX(D.2[Ds Phân nhóm KH],B332))</f>
        <v/>
      </c>
      <c r="D332" s="17" t="str">
        <f>IF(B332="","",SUMIFS(D.2[Nợ phải thu 
(Trong kỳ)],D.2[Phân nhóm
khách hàng],C332))</f>
        <v/>
      </c>
      <c r="E332" s="17" t="str">
        <f>IF(B332="","",SUMIFS(D.2[Doanh thu],D.2[Phân nhóm
khách hàng],C332))</f>
        <v/>
      </c>
      <c r="F332" s="17" t="str">
        <f>IF(B332="","",SUMIFS(D.2[Lợi nhuận gộp],D.2[Phân nhóm
khách hàng],C332))</f>
        <v/>
      </c>
      <c r="G332" s="39" t="str">
        <f t="shared" si="7"/>
        <v/>
      </c>
      <c r="H332" s="39"/>
      <c r="I332" s="39"/>
      <c r="J332" s="39"/>
    </row>
    <row r="333" spans="2:10" ht="27.75" customHeight="1" x14ac:dyDescent="0.2">
      <c r="B333" s="7" t="str">
        <f>IF(COUNT(D.2[STT Phân nhóm KH])&gt;=(ROW(A333)-304),ROW(A333)-304,"")</f>
        <v/>
      </c>
      <c r="C333" s="11" t="str">
        <f>IF(B333="","",INDEX(D.2[Ds Phân nhóm KH],B333))</f>
        <v/>
      </c>
      <c r="D333" s="17" t="str">
        <f>IF(B333="","",SUMIFS(D.2[Nợ phải thu 
(Trong kỳ)],D.2[Phân nhóm
khách hàng],C333))</f>
        <v/>
      </c>
      <c r="E333" s="17" t="str">
        <f>IF(B333="","",SUMIFS(D.2[Doanh thu],D.2[Phân nhóm
khách hàng],C333))</f>
        <v/>
      </c>
      <c r="F333" s="17" t="str">
        <f>IF(B333="","",SUMIFS(D.2[Lợi nhuận gộp],D.2[Phân nhóm
khách hàng],C333))</f>
        <v/>
      </c>
      <c r="G333" s="39" t="str">
        <f t="shared" si="7"/>
        <v/>
      </c>
      <c r="H333" s="39"/>
      <c r="I333" s="39"/>
      <c r="J333" s="39"/>
    </row>
    <row r="334" spans="2:10" ht="27.75" customHeight="1" x14ac:dyDescent="0.2">
      <c r="B334" s="7" t="str">
        <f>IF(COUNT(D.2[STT Phân nhóm KH])&gt;=(ROW(A334)-304),ROW(A334)-304,"")</f>
        <v/>
      </c>
      <c r="C334" s="11" t="str">
        <f>IF(B334="","",INDEX(D.2[Ds Phân nhóm KH],B334))</f>
        <v/>
      </c>
      <c r="D334" s="17" t="str">
        <f>IF(B334="","",SUMIFS(D.2[Nợ phải thu 
(Trong kỳ)],D.2[Phân nhóm
khách hàng],C334))</f>
        <v/>
      </c>
      <c r="E334" s="17" t="str">
        <f>IF(B334="","",SUMIFS(D.2[Doanh thu],D.2[Phân nhóm
khách hàng],C334))</f>
        <v/>
      </c>
      <c r="F334" s="17" t="str">
        <f>IF(B334="","",SUMIFS(D.2[Lợi nhuận gộp],D.2[Phân nhóm
khách hàng],C334))</f>
        <v/>
      </c>
      <c r="G334" s="39" t="str">
        <f t="shared" si="7"/>
        <v/>
      </c>
      <c r="H334" s="39"/>
      <c r="I334" s="39"/>
      <c r="J334" s="39"/>
    </row>
    <row r="335" spans="2:10" ht="27.75" customHeight="1" x14ac:dyDescent="0.2">
      <c r="B335" s="7" t="str">
        <f>IF(COUNT(D.2[STT Phân nhóm KH])&gt;=(ROW(A335)-304),ROW(A335)-304,"")</f>
        <v/>
      </c>
      <c r="C335" s="11" t="str">
        <f>IF(B335="","",INDEX(D.2[Ds Phân nhóm KH],B335))</f>
        <v/>
      </c>
      <c r="D335" s="17" t="str">
        <f>IF(B335="","",SUMIFS(D.2[Nợ phải thu 
(Trong kỳ)],D.2[Phân nhóm
khách hàng],C335))</f>
        <v/>
      </c>
      <c r="E335" s="17" t="str">
        <f>IF(B335="","",SUMIFS(D.2[Doanh thu],D.2[Phân nhóm
khách hàng],C335))</f>
        <v/>
      </c>
      <c r="F335" s="17" t="str">
        <f>IF(B335="","",SUMIFS(D.2[Lợi nhuận gộp],D.2[Phân nhóm
khách hàng],C335))</f>
        <v/>
      </c>
      <c r="G335" s="39" t="str">
        <f t="shared" si="7"/>
        <v/>
      </c>
      <c r="H335" s="39"/>
      <c r="I335" s="39"/>
      <c r="J335" s="39"/>
    </row>
    <row r="336" spans="2:10" ht="27.75" customHeight="1" x14ac:dyDescent="0.2">
      <c r="B336" s="7" t="str">
        <f>IF(COUNT(D.2[STT Phân nhóm KH])&gt;=(ROW(A336)-304),ROW(A336)-304,"")</f>
        <v/>
      </c>
      <c r="C336" s="11" t="str">
        <f>IF(B336="","",INDEX(D.2[Ds Phân nhóm KH],B336))</f>
        <v/>
      </c>
      <c r="D336" s="17" t="str">
        <f>IF(B336="","",SUMIFS(D.2[Nợ phải thu 
(Trong kỳ)],D.2[Phân nhóm
khách hàng],C336))</f>
        <v/>
      </c>
      <c r="E336" s="17" t="str">
        <f>IF(B336="","",SUMIFS(D.2[Doanh thu],D.2[Phân nhóm
khách hàng],C336))</f>
        <v/>
      </c>
      <c r="F336" s="17" t="str">
        <f>IF(B336="","",SUMIFS(D.2[Lợi nhuận gộp],D.2[Phân nhóm
khách hàng],C336))</f>
        <v/>
      </c>
      <c r="G336" s="39" t="str">
        <f t="shared" si="7"/>
        <v/>
      </c>
      <c r="H336" s="39"/>
      <c r="I336" s="39"/>
      <c r="J336" s="39"/>
    </row>
    <row r="337" spans="2:10" ht="27.75" customHeight="1" x14ac:dyDescent="0.2">
      <c r="B337" s="7" t="str">
        <f>IF(COUNT(D.2[STT Phân nhóm KH])&gt;=(ROW(A337)-304),ROW(A337)-304,"")</f>
        <v/>
      </c>
      <c r="C337" s="11" t="str">
        <f>IF(B337="","",INDEX(D.2[Ds Phân nhóm KH],B337))</f>
        <v/>
      </c>
      <c r="D337" s="17" t="str">
        <f>IF(B337="","",SUMIFS(D.2[Nợ phải thu 
(Trong kỳ)],D.2[Phân nhóm
khách hàng],C337))</f>
        <v/>
      </c>
      <c r="E337" s="17" t="str">
        <f>IF(B337="","",SUMIFS(D.2[Doanh thu],D.2[Phân nhóm
khách hàng],C337))</f>
        <v/>
      </c>
      <c r="F337" s="17" t="str">
        <f>IF(B337="","",SUMIFS(D.2[Lợi nhuận gộp],D.2[Phân nhóm
khách hàng],C337))</f>
        <v/>
      </c>
      <c r="G337" s="39" t="str">
        <f t="shared" si="7"/>
        <v/>
      </c>
      <c r="H337" s="39"/>
      <c r="I337" s="39"/>
      <c r="J337" s="39"/>
    </row>
    <row r="338" spans="2:10" ht="27.75" customHeight="1" x14ac:dyDescent="0.2">
      <c r="B338" s="7" t="str">
        <f>IF(COUNT(D.2[STT Phân nhóm KH])&gt;=(ROW(A338)-304),ROW(A338)-304,"")</f>
        <v/>
      </c>
      <c r="C338" s="11" t="str">
        <f>IF(B338="","",INDEX(D.2[Ds Phân nhóm KH],B338))</f>
        <v/>
      </c>
      <c r="D338" s="17" t="str">
        <f>IF(B338="","",SUMIFS(D.2[Nợ phải thu 
(Trong kỳ)],D.2[Phân nhóm
khách hàng],C338))</f>
        <v/>
      </c>
      <c r="E338" s="17" t="str">
        <f>IF(B338="","",SUMIFS(D.2[Doanh thu],D.2[Phân nhóm
khách hàng],C338))</f>
        <v/>
      </c>
      <c r="F338" s="17" t="str">
        <f>IF(B338="","",SUMIFS(D.2[Lợi nhuận gộp],D.2[Phân nhóm
khách hàng],C338))</f>
        <v/>
      </c>
      <c r="G338" s="39" t="str">
        <f t="shared" si="7"/>
        <v/>
      </c>
      <c r="H338" s="39"/>
      <c r="I338" s="39"/>
      <c r="J338" s="39"/>
    </row>
    <row r="339" spans="2:10" ht="27.75" customHeight="1" x14ac:dyDescent="0.2">
      <c r="B339" s="7" t="str">
        <f>IF(COUNT(D.2[STT Phân nhóm KH])&gt;=(ROW(A339)-304),ROW(A339)-304,"")</f>
        <v/>
      </c>
      <c r="C339" s="11" t="str">
        <f>IF(B339="","",INDEX(D.2[Ds Phân nhóm KH],B339))</f>
        <v/>
      </c>
      <c r="D339" s="17" t="str">
        <f>IF(B339="","",SUMIFS(D.2[Nợ phải thu 
(Trong kỳ)],D.2[Phân nhóm
khách hàng],C339))</f>
        <v/>
      </c>
      <c r="E339" s="17" t="str">
        <f>IF(B339="","",SUMIFS(D.2[Doanh thu],D.2[Phân nhóm
khách hàng],C339))</f>
        <v/>
      </c>
      <c r="F339" s="17" t="str">
        <f>IF(B339="","",SUMIFS(D.2[Lợi nhuận gộp],D.2[Phân nhóm
khách hàng],C339))</f>
        <v/>
      </c>
      <c r="G339" s="39" t="str">
        <f t="shared" si="7"/>
        <v/>
      </c>
      <c r="H339" s="39"/>
      <c r="I339" s="39"/>
      <c r="J339" s="39"/>
    </row>
    <row r="340" spans="2:10" ht="27.75" customHeight="1" x14ac:dyDescent="0.2">
      <c r="B340" s="7" t="str">
        <f>IF(COUNT(D.2[STT Phân nhóm KH])&gt;=(ROW(A340)-304),ROW(A340)-304,"")</f>
        <v/>
      </c>
      <c r="C340" s="11" t="str">
        <f>IF(B340="","",INDEX(D.2[Ds Phân nhóm KH],B340))</f>
        <v/>
      </c>
      <c r="D340" s="17" t="str">
        <f>IF(B340="","",SUMIFS(D.2[Nợ phải thu 
(Trong kỳ)],D.2[Phân nhóm
khách hàng],C340))</f>
        <v/>
      </c>
      <c r="E340" s="17" t="str">
        <f>IF(B340="","",SUMIFS(D.2[Doanh thu],D.2[Phân nhóm
khách hàng],C340))</f>
        <v/>
      </c>
      <c r="F340" s="17" t="str">
        <f>IF(B340="","",SUMIFS(D.2[Lợi nhuận gộp],D.2[Phân nhóm
khách hàng],C340))</f>
        <v/>
      </c>
      <c r="G340" s="39" t="str">
        <f t="shared" si="7"/>
        <v/>
      </c>
      <c r="H340" s="39"/>
      <c r="I340" s="39"/>
      <c r="J340" s="39"/>
    </row>
    <row r="341" spans="2:10" ht="27.75" customHeight="1" x14ac:dyDescent="0.2">
      <c r="B341" s="7" t="str">
        <f>IF(COUNT(D.2[STT Phân nhóm KH])&gt;=(ROW(A341)-304),ROW(A341)-304,"")</f>
        <v/>
      </c>
      <c r="C341" s="11" t="str">
        <f>IF(B341="","",INDEX(D.2[Ds Phân nhóm KH],B341))</f>
        <v/>
      </c>
      <c r="D341" s="17" t="str">
        <f>IF(B341="","",SUMIFS(D.2[Nợ phải thu 
(Trong kỳ)],D.2[Phân nhóm
khách hàng],C341))</f>
        <v/>
      </c>
      <c r="E341" s="17" t="str">
        <f>IF(B341="","",SUMIFS(D.2[Doanh thu],D.2[Phân nhóm
khách hàng],C341))</f>
        <v/>
      </c>
      <c r="F341" s="17" t="str">
        <f>IF(B341="","",SUMIFS(D.2[Lợi nhuận gộp],D.2[Phân nhóm
khách hàng],C341))</f>
        <v/>
      </c>
      <c r="G341" s="39" t="str">
        <f t="shared" si="7"/>
        <v/>
      </c>
      <c r="H341" s="39"/>
      <c r="I341" s="39"/>
      <c r="J341" s="39"/>
    </row>
    <row r="342" spans="2:10" ht="27.75" customHeight="1" x14ac:dyDescent="0.2">
      <c r="B342" s="7" t="str">
        <f>IF(COUNT(D.2[STT Phân nhóm KH])&gt;=(ROW(A342)-304),ROW(A342)-304,"")</f>
        <v/>
      </c>
      <c r="C342" s="11" t="str">
        <f>IF(B342="","",INDEX(D.2[Ds Phân nhóm KH],B342))</f>
        <v/>
      </c>
      <c r="D342" s="17" t="str">
        <f>IF(B342="","",SUMIFS(D.2[Nợ phải thu 
(Trong kỳ)],D.2[Phân nhóm
khách hàng],C342))</f>
        <v/>
      </c>
      <c r="E342" s="17" t="str">
        <f>IF(B342="","",SUMIFS(D.2[Doanh thu],D.2[Phân nhóm
khách hàng],C342))</f>
        <v/>
      </c>
      <c r="F342" s="17" t="str">
        <f>IF(B342="","",SUMIFS(D.2[Lợi nhuận gộp],D.2[Phân nhóm
khách hàng],C342))</f>
        <v/>
      </c>
      <c r="G342" s="39" t="str">
        <f t="shared" si="7"/>
        <v/>
      </c>
      <c r="H342" s="39"/>
      <c r="I342" s="39"/>
      <c r="J342" s="39"/>
    </row>
    <row r="343" spans="2:10" ht="27.75" customHeight="1" x14ac:dyDescent="0.2">
      <c r="B343" s="7" t="str">
        <f>IF(COUNT(D.2[STT Phân nhóm KH])&gt;=(ROW(A343)-304),ROW(A343)-304,"")</f>
        <v/>
      </c>
      <c r="C343" s="11" t="str">
        <f>IF(B343="","",INDEX(D.2[Ds Phân nhóm KH],B343))</f>
        <v/>
      </c>
      <c r="D343" s="17" t="str">
        <f>IF(B343="","",SUMIFS(D.2[Nợ phải thu 
(Trong kỳ)],D.2[Phân nhóm
khách hàng],C343))</f>
        <v/>
      </c>
      <c r="E343" s="17" t="str">
        <f>IF(B343="","",SUMIFS(D.2[Doanh thu],D.2[Phân nhóm
khách hàng],C343))</f>
        <v/>
      </c>
      <c r="F343" s="17" t="str">
        <f>IF(B343="","",SUMIFS(D.2[Lợi nhuận gộp],D.2[Phân nhóm
khách hàng],C343))</f>
        <v/>
      </c>
      <c r="G343" s="39" t="str">
        <f t="shared" si="7"/>
        <v/>
      </c>
      <c r="H343" s="39"/>
      <c r="I343" s="39"/>
      <c r="J343" s="39"/>
    </row>
    <row r="344" spans="2:10" ht="27.75" customHeight="1" x14ac:dyDescent="0.2">
      <c r="B344" s="7" t="str">
        <f>IF(COUNT(D.2[STT Phân nhóm KH])&gt;=(ROW(A344)-304),ROW(A344)-304,"")</f>
        <v/>
      </c>
      <c r="C344" s="11" t="str">
        <f>IF(B344="","",INDEX(D.2[Ds Phân nhóm KH],B344))</f>
        <v/>
      </c>
      <c r="D344" s="17" t="str">
        <f>IF(B344="","",SUMIFS(D.2[Nợ phải thu 
(Trong kỳ)],D.2[Phân nhóm
khách hàng],C344))</f>
        <v/>
      </c>
      <c r="E344" s="17" t="str">
        <f>IF(B344="","",SUMIFS(D.2[Doanh thu],D.2[Phân nhóm
khách hàng],C344))</f>
        <v/>
      </c>
      <c r="F344" s="17" t="str">
        <f>IF(B344="","",SUMIFS(D.2[Lợi nhuận gộp],D.2[Phân nhóm
khách hàng],C344))</f>
        <v/>
      </c>
      <c r="G344" s="39" t="str">
        <f t="shared" si="7"/>
        <v/>
      </c>
      <c r="H344" s="39"/>
      <c r="I344" s="39"/>
      <c r="J344" s="39"/>
    </row>
    <row r="345" spans="2:10" ht="27.75" customHeight="1" x14ac:dyDescent="0.2">
      <c r="B345" s="7" t="str">
        <f>IF(COUNT(D.2[STT Phân nhóm KH])&gt;=(ROW(A345)-304),ROW(A345)-304,"")</f>
        <v/>
      </c>
      <c r="C345" s="11" t="str">
        <f>IF(B345="","",INDEX(D.2[Ds Phân nhóm KH],B345))</f>
        <v/>
      </c>
      <c r="D345" s="17" t="str">
        <f>IF(B345="","",SUMIFS(D.2[Nợ phải thu 
(Trong kỳ)],D.2[Phân nhóm
khách hàng],C345))</f>
        <v/>
      </c>
      <c r="E345" s="17" t="str">
        <f>IF(B345="","",SUMIFS(D.2[Doanh thu],D.2[Phân nhóm
khách hàng],C345))</f>
        <v/>
      </c>
      <c r="F345" s="17" t="str">
        <f>IF(B345="","",SUMIFS(D.2[Lợi nhuận gộp],D.2[Phân nhóm
khách hàng],C345))</f>
        <v/>
      </c>
      <c r="G345" s="39" t="str">
        <f t="shared" si="7"/>
        <v/>
      </c>
      <c r="H345" s="39"/>
      <c r="I345" s="39"/>
      <c r="J345" s="39"/>
    </row>
    <row r="346" spans="2:10" ht="27.75" customHeight="1" x14ac:dyDescent="0.2">
      <c r="B346" s="7" t="str">
        <f>IF(COUNT(D.2[STT Phân nhóm KH])&gt;=(ROW(A346)-304),ROW(A346)-304,"")</f>
        <v/>
      </c>
      <c r="C346" s="11" t="str">
        <f>IF(B346="","",INDEX(D.2[Ds Phân nhóm KH],B346))</f>
        <v/>
      </c>
      <c r="D346" s="17" t="str">
        <f>IF(B346="","",SUMIFS(D.2[Nợ phải thu 
(Trong kỳ)],D.2[Phân nhóm
khách hàng],C346))</f>
        <v/>
      </c>
      <c r="E346" s="17" t="str">
        <f>IF(B346="","",SUMIFS(D.2[Doanh thu],D.2[Phân nhóm
khách hàng],C346))</f>
        <v/>
      </c>
      <c r="F346" s="17" t="str">
        <f>IF(B346="","",SUMIFS(D.2[Lợi nhuận gộp],D.2[Phân nhóm
khách hàng],C346))</f>
        <v/>
      </c>
      <c r="G346" s="39" t="str">
        <f t="shared" si="7"/>
        <v/>
      </c>
      <c r="H346" s="39"/>
      <c r="I346" s="39"/>
      <c r="J346" s="39"/>
    </row>
    <row r="347" spans="2:10" ht="27.75" customHeight="1" x14ac:dyDescent="0.2">
      <c r="B347" s="7" t="str">
        <f>IF(COUNT(D.2[STT Phân nhóm KH])&gt;=(ROW(A347)-304),ROW(A347)-304,"")</f>
        <v/>
      </c>
      <c r="C347" s="11" t="str">
        <f>IF(B347="","",INDEX(D.2[Ds Phân nhóm KH],B347))</f>
        <v/>
      </c>
      <c r="D347" s="17" t="str">
        <f>IF(B347="","",SUMIFS(D.2[Nợ phải thu 
(Trong kỳ)],D.2[Phân nhóm
khách hàng],C347))</f>
        <v/>
      </c>
      <c r="E347" s="17" t="str">
        <f>IF(B347="","",SUMIFS(D.2[Doanh thu],D.2[Phân nhóm
khách hàng],C347))</f>
        <v/>
      </c>
      <c r="F347" s="17" t="str">
        <f>IF(B347="","",SUMIFS(D.2[Lợi nhuận gộp],D.2[Phân nhóm
khách hàng],C347))</f>
        <v/>
      </c>
      <c r="G347" s="39" t="str">
        <f t="shared" si="7"/>
        <v/>
      </c>
      <c r="H347" s="39"/>
      <c r="I347" s="39"/>
      <c r="J347" s="39"/>
    </row>
    <row r="348" spans="2:10" ht="27.75" customHeight="1" x14ac:dyDescent="0.2">
      <c r="B348" s="7" t="str">
        <f>IF(COUNT(D.2[STT Phân nhóm KH])&gt;=(ROW(A348)-304),ROW(A348)-304,"")</f>
        <v/>
      </c>
      <c r="C348" s="11" t="str">
        <f>IF(B348="","",INDEX(D.2[Ds Phân nhóm KH],B348))</f>
        <v/>
      </c>
      <c r="D348" s="17" t="str">
        <f>IF(B348="","",SUMIFS(D.2[Nợ phải thu 
(Trong kỳ)],D.2[Phân nhóm
khách hàng],C348))</f>
        <v/>
      </c>
      <c r="E348" s="17" t="str">
        <f>IF(B348="","",SUMIFS(D.2[Doanh thu],D.2[Phân nhóm
khách hàng],C348))</f>
        <v/>
      </c>
      <c r="F348" s="17" t="str">
        <f>IF(B348="","",SUMIFS(D.2[Lợi nhuận gộp],D.2[Phân nhóm
khách hàng],C348))</f>
        <v/>
      </c>
      <c r="G348" s="39" t="str">
        <f t="shared" si="7"/>
        <v/>
      </c>
      <c r="H348" s="39"/>
      <c r="I348" s="39"/>
      <c r="J348" s="39"/>
    </row>
    <row r="349" spans="2:10" ht="27.75" customHeight="1" x14ac:dyDescent="0.2">
      <c r="B349" s="7" t="str">
        <f>IF(COUNT(D.2[STT Phân nhóm KH])&gt;=(ROW(A349)-304),ROW(A349)-304,"")</f>
        <v/>
      </c>
      <c r="C349" s="11" t="str">
        <f>IF(B349="","",INDEX(D.2[Ds Phân nhóm KH],B349))</f>
        <v/>
      </c>
      <c r="D349" s="17" t="str">
        <f>IF(B349="","",SUMIFS(D.2[Nợ phải thu 
(Trong kỳ)],D.2[Phân nhóm
khách hàng],C349))</f>
        <v/>
      </c>
      <c r="E349" s="17" t="str">
        <f>IF(B349="","",SUMIFS(D.2[Doanh thu],D.2[Phân nhóm
khách hàng],C349))</f>
        <v/>
      </c>
      <c r="F349" s="17" t="str">
        <f>IF(B349="","",SUMIFS(D.2[Lợi nhuận gộp],D.2[Phân nhóm
khách hàng],C349))</f>
        <v/>
      </c>
      <c r="G349" s="39" t="str">
        <f t="shared" si="7"/>
        <v/>
      </c>
      <c r="H349" s="39"/>
      <c r="I349" s="39"/>
      <c r="J349" s="39"/>
    </row>
    <row r="350" spans="2:10" ht="27.75" customHeight="1" x14ac:dyDescent="0.2">
      <c r="B350" s="7" t="str">
        <f>IF(COUNT(D.2[STT Phân nhóm KH])&gt;=(ROW(A350)-304),ROW(A350)-304,"")</f>
        <v/>
      </c>
      <c r="C350" s="11" t="str">
        <f>IF(B350="","",INDEX(D.2[Ds Phân nhóm KH],B350))</f>
        <v/>
      </c>
      <c r="D350" s="17" t="str">
        <f>IF(B350="","",SUMIFS(D.2[Nợ phải thu 
(Trong kỳ)],D.2[Phân nhóm
khách hàng],C350))</f>
        <v/>
      </c>
      <c r="E350" s="17" t="str">
        <f>IF(B350="","",SUMIFS(D.2[Doanh thu],D.2[Phân nhóm
khách hàng],C350))</f>
        <v/>
      </c>
      <c r="F350" s="17" t="str">
        <f>IF(B350="","",SUMIFS(D.2[Lợi nhuận gộp],D.2[Phân nhóm
khách hàng],C350))</f>
        <v/>
      </c>
      <c r="G350" s="39" t="str">
        <f t="shared" si="7"/>
        <v/>
      </c>
      <c r="H350" s="39"/>
      <c r="I350" s="39"/>
      <c r="J350" s="39"/>
    </row>
    <row r="351" spans="2:10" ht="27.75" customHeight="1" x14ac:dyDescent="0.2">
      <c r="B351" s="7" t="str">
        <f>IF(COUNT(D.2[STT Phân nhóm KH])&gt;=(ROW(A351)-304),ROW(A351)-304,"")</f>
        <v/>
      </c>
      <c r="C351" s="11" t="str">
        <f>IF(B351="","",INDEX(D.2[Ds Phân nhóm KH],B351))</f>
        <v/>
      </c>
      <c r="D351" s="17" t="str">
        <f>IF(B351="","",SUMIFS(D.2[Nợ phải thu 
(Trong kỳ)],D.2[Phân nhóm
khách hàng],C351))</f>
        <v/>
      </c>
      <c r="E351" s="17" t="str">
        <f>IF(B351="","",SUMIFS(D.2[Doanh thu],D.2[Phân nhóm
khách hàng],C351))</f>
        <v/>
      </c>
      <c r="F351" s="17" t="str">
        <f>IF(B351="","",SUMIFS(D.2[Lợi nhuận gộp],D.2[Phân nhóm
khách hàng],C351))</f>
        <v/>
      </c>
      <c r="G351" s="39" t="str">
        <f t="shared" si="7"/>
        <v/>
      </c>
      <c r="H351" s="39"/>
      <c r="I351" s="39"/>
      <c r="J351" s="39"/>
    </row>
    <row r="352" spans="2:10" ht="27.75" customHeight="1" x14ac:dyDescent="0.2">
      <c r="B352" s="7" t="str">
        <f>IF(COUNT(D.2[STT Phân nhóm KH])&gt;=(ROW(A352)-304),ROW(A352)-304,"")</f>
        <v/>
      </c>
      <c r="C352" s="11" t="str">
        <f>IF(B352="","",INDEX(D.2[Ds Phân nhóm KH],B352))</f>
        <v/>
      </c>
      <c r="D352" s="17" t="str">
        <f>IF(B352="","",SUMIFS(D.2[Nợ phải thu 
(Trong kỳ)],D.2[Phân nhóm
khách hàng],C352))</f>
        <v/>
      </c>
      <c r="E352" s="17" t="str">
        <f>IF(B352="","",SUMIFS(D.2[Doanh thu],D.2[Phân nhóm
khách hàng],C352))</f>
        <v/>
      </c>
      <c r="F352" s="17" t="str">
        <f>IF(B352="","",SUMIFS(D.2[Lợi nhuận gộp],D.2[Phân nhóm
khách hàng],C352))</f>
        <v/>
      </c>
      <c r="G352" s="39" t="str">
        <f t="shared" si="7"/>
        <v/>
      </c>
      <c r="H352" s="39"/>
      <c r="I352" s="39"/>
      <c r="J352" s="39"/>
    </row>
    <row r="353" spans="2:10" ht="27.75" customHeight="1" x14ac:dyDescent="0.2">
      <c r="B353" s="7" t="str">
        <f>IF(COUNT(D.2[STT Phân nhóm KH])&gt;=(ROW(A353)-304),ROW(A353)-304,"")</f>
        <v/>
      </c>
      <c r="C353" s="11" t="str">
        <f>IF(B353="","",INDEX(D.2[Ds Phân nhóm KH],B353))</f>
        <v/>
      </c>
      <c r="D353" s="17" t="str">
        <f>IF(B353="","",SUMIFS(D.2[Nợ phải thu 
(Trong kỳ)],D.2[Phân nhóm
khách hàng],C353))</f>
        <v/>
      </c>
      <c r="E353" s="17" t="str">
        <f>IF(B353="","",SUMIFS(D.2[Doanh thu],D.2[Phân nhóm
khách hàng],C353))</f>
        <v/>
      </c>
      <c r="F353" s="17" t="str">
        <f>IF(B353="","",SUMIFS(D.2[Lợi nhuận gộp],D.2[Phân nhóm
khách hàng],C353))</f>
        <v/>
      </c>
      <c r="G353" s="39" t="str">
        <f t="shared" si="7"/>
        <v/>
      </c>
      <c r="H353" s="39"/>
      <c r="I353" s="39"/>
      <c r="J353" s="39"/>
    </row>
    <row r="354" spans="2:10" ht="27.75" customHeight="1" x14ac:dyDescent="0.2">
      <c r="B354" s="7" t="str">
        <f>IF(COUNT(D.2[STT Phân nhóm KH])&gt;=(ROW(A354)-304),ROW(A354)-304,"")</f>
        <v/>
      </c>
      <c r="C354" s="11" t="str">
        <f>IF(B354="","",INDEX(D.2[Ds Phân nhóm KH],B354))</f>
        <v/>
      </c>
      <c r="D354" s="17" t="str">
        <f>IF(B354="","",SUMIFS(D.2[Nợ phải thu 
(Trong kỳ)],D.2[Phân nhóm
khách hàng],C354))</f>
        <v/>
      </c>
      <c r="E354" s="17" t="str">
        <f>IF(B354="","",SUMIFS(D.2[Doanh thu],D.2[Phân nhóm
khách hàng],C354))</f>
        <v/>
      </c>
      <c r="F354" s="17" t="str">
        <f>IF(B354="","",SUMIFS(D.2[Lợi nhuận gộp],D.2[Phân nhóm
khách hàng],C354))</f>
        <v/>
      </c>
      <c r="G354" s="39" t="str">
        <f t="shared" si="7"/>
        <v/>
      </c>
      <c r="H354" s="39"/>
      <c r="I354" s="39"/>
      <c r="J354" s="39"/>
    </row>
    <row r="355" spans="2:10" ht="27.75" customHeight="1" x14ac:dyDescent="0.2">
      <c r="B355" s="7" t="str">
        <f>IF(COUNT(D.2[STT Phân nhóm KH])&gt;=(ROW(A355)-304),ROW(A355)-304,"")</f>
        <v/>
      </c>
      <c r="C355" s="11" t="str">
        <f>IF(B355="","",INDEX(D.2[Ds Phân nhóm KH],B355))</f>
        <v/>
      </c>
      <c r="D355" s="17" t="str">
        <f>IF(B355="","",SUMIFS(D.2[Nợ phải thu 
(Trong kỳ)],D.2[Phân nhóm
khách hàng],C355))</f>
        <v/>
      </c>
      <c r="E355" s="17" t="str">
        <f>IF(B355="","",SUMIFS(D.2[Doanh thu],D.2[Phân nhóm
khách hàng],C355))</f>
        <v/>
      </c>
      <c r="F355" s="17" t="str">
        <f>IF(B355="","",SUMIFS(D.2[Lợi nhuận gộp],D.2[Phân nhóm
khách hàng],C355))</f>
        <v/>
      </c>
      <c r="G355" s="39" t="str">
        <f t="shared" si="7"/>
        <v/>
      </c>
      <c r="H355" s="39"/>
      <c r="I355" s="39"/>
      <c r="J355" s="39"/>
    </row>
    <row r="356" spans="2:10" ht="27.75" customHeight="1" x14ac:dyDescent="0.2">
      <c r="B356" s="7" t="str">
        <f>IF(COUNT(D.2[STT Phân nhóm KH])&gt;=(ROW(A356)-304),ROW(A356)-304,"")</f>
        <v/>
      </c>
      <c r="C356" s="11" t="str">
        <f>IF(B356="","",INDEX(D.2[Ds Phân nhóm KH],B356))</f>
        <v/>
      </c>
      <c r="D356" s="17" t="str">
        <f>IF(B356="","",SUMIFS(D.2[Nợ phải thu 
(Trong kỳ)],D.2[Phân nhóm
khách hàng],C356))</f>
        <v/>
      </c>
      <c r="E356" s="17" t="str">
        <f>IF(B356="","",SUMIFS(D.2[Doanh thu],D.2[Phân nhóm
khách hàng],C356))</f>
        <v/>
      </c>
      <c r="F356" s="17" t="str">
        <f>IF(B356="","",SUMIFS(D.2[Lợi nhuận gộp],D.2[Phân nhóm
khách hàng],C356))</f>
        <v/>
      </c>
      <c r="G356" s="39" t="str">
        <f t="shared" si="7"/>
        <v/>
      </c>
      <c r="H356" s="39"/>
      <c r="I356" s="39"/>
      <c r="J356" s="39"/>
    </row>
    <row r="357" spans="2:10" ht="27.75" customHeight="1" x14ac:dyDescent="0.2">
      <c r="B357" s="7" t="str">
        <f>IF(COUNT(D.2[STT Phân nhóm KH])&gt;=(ROW(A357)-304),ROW(A357)-304,"")</f>
        <v/>
      </c>
      <c r="C357" s="11" t="str">
        <f>IF(B357="","",INDEX(D.2[Ds Phân nhóm KH],B357))</f>
        <v/>
      </c>
      <c r="D357" s="17" t="str">
        <f>IF(B357="","",SUMIFS(D.2[Nợ phải thu 
(Trong kỳ)],D.2[Phân nhóm
khách hàng],C357))</f>
        <v/>
      </c>
      <c r="E357" s="17" t="str">
        <f>IF(B357="","",SUMIFS(D.2[Doanh thu],D.2[Phân nhóm
khách hàng],C357))</f>
        <v/>
      </c>
      <c r="F357" s="17" t="str">
        <f>IF(B357="","",SUMIFS(D.2[Lợi nhuận gộp],D.2[Phân nhóm
khách hàng],C357))</f>
        <v/>
      </c>
      <c r="G357" s="39" t="str">
        <f t="shared" si="7"/>
        <v/>
      </c>
      <c r="H357" s="39"/>
      <c r="I357" s="39"/>
      <c r="J357" s="39"/>
    </row>
    <row r="358" spans="2:10" ht="27.75" customHeight="1" x14ac:dyDescent="0.2">
      <c r="B358" s="7" t="str">
        <f>IF(COUNT(D.2[STT Phân nhóm KH])&gt;=(ROW(A358)-304),ROW(A358)-304,"")</f>
        <v/>
      </c>
      <c r="C358" s="11" t="str">
        <f>IF(B358="","",INDEX(D.2[Ds Phân nhóm KH],B358))</f>
        <v/>
      </c>
      <c r="D358" s="17" t="str">
        <f>IF(B358="","",SUMIFS(D.2[Nợ phải thu 
(Trong kỳ)],D.2[Phân nhóm
khách hàng],C358))</f>
        <v/>
      </c>
      <c r="E358" s="17" t="str">
        <f>IF(B358="","",SUMIFS(D.2[Doanh thu],D.2[Phân nhóm
khách hàng],C358))</f>
        <v/>
      </c>
      <c r="F358" s="17" t="str">
        <f>IF(B358="","",SUMIFS(D.2[Lợi nhuận gộp],D.2[Phân nhóm
khách hàng],C358))</f>
        <v/>
      </c>
      <c r="G358" s="39" t="str">
        <f t="shared" si="7"/>
        <v/>
      </c>
      <c r="H358" s="39"/>
      <c r="I358" s="39"/>
      <c r="J358" s="39"/>
    </row>
    <row r="359" spans="2:10" ht="27.75" customHeight="1" x14ac:dyDescent="0.2">
      <c r="B359" s="7" t="str">
        <f>IF(COUNT(D.2[STT Phân nhóm KH])&gt;=(ROW(A359)-304),ROW(A359)-304,"")</f>
        <v/>
      </c>
      <c r="C359" s="11" t="str">
        <f>IF(B359="","",INDEX(D.2[Ds Phân nhóm KH],B359))</f>
        <v/>
      </c>
      <c r="D359" s="17" t="str">
        <f>IF(B359="","",SUMIFS(D.2[Nợ phải thu 
(Trong kỳ)],D.2[Phân nhóm
khách hàng],C359))</f>
        <v/>
      </c>
      <c r="E359" s="17" t="str">
        <f>IF(B359="","",SUMIFS(D.2[Doanh thu],D.2[Phân nhóm
khách hàng],C359))</f>
        <v/>
      </c>
      <c r="F359" s="17" t="str">
        <f>IF(B359="","",SUMIFS(D.2[Lợi nhuận gộp],D.2[Phân nhóm
khách hàng],C359))</f>
        <v/>
      </c>
      <c r="G359" s="39" t="str">
        <f t="shared" si="7"/>
        <v/>
      </c>
      <c r="H359" s="39"/>
      <c r="I359" s="39"/>
      <c r="J359" s="39"/>
    </row>
    <row r="360" spans="2:10" ht="27.75" customHeight="1" x14ac:dyDescent="0.2">
      <c r="B360" s="7" t="str">
        <f>IF(COUNT(D.2[STT Phân nhóm KH])&gt;=(ROW(A360)-304),ROW(A360)-304,"")</f>
        <v/>
      </c>
      <c r="C360" s="11" t="str">
        <f>IF(B360="","",INDEX(D.2[Ds Phân nhóm KH],B360))</f>
        <v/>
      </c>
      <c r="D360" s="17" t="str">
        <f>IF(B360="","",SUMIFS(D.2[Nợ phải thu 
(Trong kỳ)],D.2[Phân nhóm
khách hàng],C360))</f>
        <v/>
      </c>
      <c r="E360" s="17" t="str">
        <f>IF(B360="","",SUMIFS(D.2[Doanh thu],D.2[Phân nhóm
khách hàng],C360))</f>
        <v/>
      </c>
      <c r="F360" s="17" t="str">
        <f>IF(B360="","",SUMIFS(D.2[Lợi nhuận gộp],D.2[Phân nhóm
khách hàng],C360))</f>
        <v/>
      </c>
      <c r="G360" s="39" t="str">
        <f t="shared" si="7"/>
        <v/>
      </c>
      <c r="H360" s="39"/>
      <c r="I360" s="39"/>
      <c r="J360" s="39"/>
    </row>
    <row r="361" spans="2:10" ht="27.75" customHeight="1" x14ac:dyDescent="0.2">
      <c r="B361" s="7" t="str">
        <f>IF(COUNT(D.2[STT Phân nhóm KH])&gt;=(ROW(A361)-304),ROW(A361)-304,"")</f>
        <v/>
      </c>
      <c r="C361" s="11" t="str">
        <f>IF(B361="","",INDEX(D.2[Ds Phân nhóm KH],B361))</f>
        <v/>
      </c>
      <c r="D361" s="17" t="str">
        <f>IF(B361="","",SUMIFS(D.2[Nợ phải thu 
(Trong kỳ)],D.2[Phân nhóm
khách hàng],C361))</f>
        <v/>
      </c>
      <c r="E361" s="17" t="str">
        <f>IF(B361="","",SUMIFS(D.2[Doanh thu],D.2[Phân nhóm
khách hàng],C361))</f>
        <v/>
      </c>
      <c r="F361" s="17" t="str">
        <f>IF(B361="","",SUMIFS(D.2[Lợi nhuận gộp],D.2[Phân nhóm
khách hàng],C361))</f>
        <v/>
      </c>
      <c r="G361" s="39" t="str">
        <f t="shared" si="7"/>
        <v/>
      </c>
      <c r="H361" s="39"/>
      <c r="I361" s="39"/>
      <c r="J361" s="39"/>
    </row>
    <row r="362" spans="2:10" ht="27.75" customHeight="1" x14ac:dyDescent="0.2">
      <c r="B362" s="7" t="str">
        <f>IF(COUNT(D.2[STT Phân nhóm KH])&gt;=(ROW(A362)-304),ROW(A362)-304,"")</f>
        <v/>
      </c>
      <c r="C362" s="11" t="str">
        <f>IF(B362="","",INDEX(D.2[Ds Phân nhóm KH],B362))</f>
        <v/>
      </c>
      <c r="D362" s="17" t="str">
        <f>IF(B362="","",SUMIFS(D.2[Nợ phải thu 
(Trong kỳ)],D.2[Phân nhóm
khách hàng],C362))</f>
        <v/>
      </c>
      <c r="E362" s="17" t="str">
        <f>IF(B362="","",SUMIFS(D.2[Doanh thu],D.2[Phân nhóm
khách hàng],C362))</f>
        <v/>
      </c>
      <c r="F362" s="17" t="str">
        <f>IF(B362="","",SUMIFS(D.2[Lợi nhuận gộp],D.2[Phân nhóm
khách hàng],C362))</f>
        <v/>
      </c>
      <c r="G362" s="39" t="str">
        <f t="shared" si="7"/>
        <v/>
      </c>
      <c r="H362" s="39"/>
      <c r="I362" s="39"/>
      <c r="J362" s="39"/>
    </row>
    <row r="363" spans="2:10" ht="27.75" customHeight="1" x14ac:dyDescent="0.2">
      <c r="B363" s="7" t="str">
        <f>IF(COUNT(D.2[STT Phân nhóm KH])&gt;=(ROW(A363)-304),ROW(A363)-304,"")</f>
        <v/>
      </c>
      <c r="C363" s="11" t="str">
        <f>IF(B363="","",INDEX(D.2[Ds Phân nhóm KH],B363))</f>
        <v/>
      </c>
      <c r="D363" s="17" t="str">
        <f>IF(B363="","",SUMIFS(D.2[Nợ phải thu 
(Trong kỳ)],D.2[Phân nhóm
khách hàng],C363))</f>
        <v/>
      </c>
      <c r="E363" s="17" t="str">
        <f>IF(B363="","",SUMIFS(D.2[Doanh thu],D.2[Phân nhóm
khách hàng],C363))</f>
        <v/>
      </c>
      <c r="F363" s="17" t="str">
        <f>IF(B363="","",SUMIFS(D.2[Lợi nhuận gộp],D.2[Phân nhóm
khách hàng],C363))</f>
        <v/>
      </c>
      <c r="G363" s="39" t="str">
        <f t="shared" si="7"/>
        <v/>
      </c>
      <c r="H363" s="39"/>
      <c r="I363" s="39"/>
      <c r="J363" s="39"/>
    </row>
    <row r="364" spans="2:10" ht="27.75" customHeight="1" x14ac:dyDescent="0.2">
      <c r="B364" s="7" t="str">
        <f>IF(COUNT(D.2[STT Phân nhóm KH])&gt;=(ROW(A364)-304),ROW(A364)-304,"")</f>
        <v/>
      </c>
      <c r="C364" s="11" t="str">
        <f>IF(B364="","",INDEX(D.2[Ds Phân nhóm KH],B364))</f>
        <v/>
      </c>
      <c r="D364" s="17" t="str">
        <f>IF(B364="","",SUMIFS(D.2[Nợ phải thu 
(Trong kỳ)],D.2[Phân nhóm
khách hàng],C364))</f>
        <v/>
      </c>
      <c r="E364" s="17" t="str">
        <f>IF(B364="","",SUMIFS(D.2[Doanh thu],D.2[Phân nhóm
khách hàng],C364))</f>
        <v/>
      </c>
      <c r="F364" s="17" t="str">
        <f>IF(B364="","",SUMIFS(D.2[Lợi nhuận gộp],D.2[Phân nhóm
khách hàng],C364))</f>
        <v/>
      </c>
      <c r="G364" s="39" t="str">
        <f t="shared" si="7"/>
        <v/>
      </c>
      <c r="H364" s="39"/>
      <c r="I364" s="39"/>
      <c r="J364" s="39"/>
    </row>
    <row r="365" spans="2:10" ht="27.75" customHeight="1" x14ac:dyDescent="0.2">
      <c r="B365" s="7" t="str">
        <f>IF(COUNT(D.2[STT Phân nhóm KH])&gt;=(ROW(A365)-304),ROW(A365)-304,"")</f>
        <v/>
      </c>
      <c r="C365" s="11" t="str">
        <f>IF(B365="","",INDEX(D.2[Ds Phân nhóm KH],B365))</f>
        <v/>
      </c>
      <c r="D365" s="17" t="str">
        <f>IF(B365="","",SUMIFS(D.2[Nợ phải thu 
(Trong kỳ)],D.2[Phân nhóm
khách hàng],C365))</f>
        <v/>
      </c>
      <c r="E365" s="17" t="str">
        <f>IF(B365="","",SUMIFS(D.2[Doanh thu],D.2[Phân nhóm
khách hàng],C365))</f>
        <v/>
      </c>
      <c r="F365" s="17" t="str">
        <f>IF(B365="","",SUMIFS(D.2[Lợi nhuận gộp],D.2[Phân nhóm
khách hàng],C365))</f>
        <v/>
      </c>
      <c r="G365" s="39" t="str">
        <f t="shared" si="7"/>
        <v/>
      </c>
      <c r="H365" s="39"/>
      <c r="I365" s="39"/>
      <c r="J365" s="39"/>
    </row>
    <row r="366" spans="2:10" ht="27.75" customHeight="1" x14ac:dyDescent="0.2">
      <c r="B366" s="7" t="str">
        <f>IF(COUNT(D.2[STT Phân nhóm KH])&gt;=(ROW(A366)-304),ROW(A366)-304,"")</f>
        <v/>
      </c>
      <c r="C366" s="11" t="str">
        <f>IF(B366="","",INDEX(D.2[Ds Phân nhóm KH],B366))</f>
        <v/>
      </c>
      <c r="D366" s="17" t="str">
        <f>IF(B366="","",SUMIFS(D.2[Nợ phải thu 
(Trong kỳ)],D.2[Phân nhóm
khách hàng],C366))</f>
        <v/>
      </c>
      <c r="E366" s="17" t="str">
        <f>IF(B366="","",SUMIFS(D.2[Doanh thu],D.2[Phân nhóm
khách hàng],C366))</f>
        <v/>
      </c>
      <c r="F366" s="17" t="str">
        <f>IF(B366="","",SUMIFS(D.2[Lợi nhuận gộp],D.2[Phân nhóm
khách hàng],C366))</f>
        <v/>
      </c>
      <c r="G366" s="39" t="str">
        <f t="shared" si="7"/>
        <v/>
      </c>
      <c r="H366" s="39"/>
      <c r="I366" s="39"/>
      <c r="J366" s="39"/>
    </row>
    <row r="367" spans="2:10" ht="27.75" customHeight="1" x14ac:dyDescent="0.2">
      <c r="B367" s="7" t="str">
        <f>IF(COUNT(D.2[STT Phân nhóm KH])&gt;=(ROW(A367)-304),ROW(A367)-304,"")</f>
        <v/>
      </c>
      <c r="C367" s="11" t="str">
        <f>IF(B367="","",INDEX(D.2[Ds Phân nhóm KH],B367))</f>
        <v/>
      </c>
      <c r="D367" s="17" t="str">
        <f>IF(B367="","",SUMIFS(D.2[Nợ phải thu 
(Trong kỳ)],D.2[Phân nhóm
khách hàng],C367))</f>
        <v/>
      </c>
      <c r="E367" s="17" t="str">
        <f>IF(B367="","",SUMIFS(D.2[Doanh thu],D.2[Phân nhóm
khách hàng],C367))</f>
        <v/>
      </c>
      <c r="F367" s="17" t="str">
        <f>IF(B367="","",SUMIFS(D.2[Lợi nhuận gộp],D.2[Phân nhóm
khách hàng],C367))</f>
        <v/>
      </c>
      <c r="G367" s="39" t="str">
        <f t="shared" si="7"/>
        <v/>
      </c>
      <c r="H367" s="39"/>
      <c r="I367" s="39"/>
      <c r="J367" s="39"/>
    </row>
    <row r="368" spans="2:10" ht="27.75" customHeight="1" x14ac:dyDescent="0.2">
      <c r="B368" s="7" t="str">
        <f>IF(COUNT(D.2[STT Phân nhóm KH])&gt;=(ROW(A368)-304),ROW(A368)-304,"")</f>
        <v/>
      </c>
      <c r="C368" s="11" t="str">
        <f>IF(B368="","",INDEX(D.2[Ds Phân nhóm KH],B368))</f>
        <v/>
      </c>
      <c r="D368" s="17" t="str">
        <f>IF(B368="","",SUMIFS(D.2[Nợ phải thu 
(Trong kỳ)],D.2[Phân nhóm
khách hàng],C368))</f>
        <v/>
      </c>
      <c r="E368" s="17" t="str">
        <f>IF(B368="","",SUMIFS(D.2[Doanh thu],D.2[Phân nhóm
khách hàng],C368))</f>
        <v/>
      </c>
      <c r="F368" s="17" t="str">
        <f>IF(B368="","",SUMIFS(D.2[Lợi nhuận gộp],D.2[Phân nhóm
khách hàng],C368))</f>
        <v/>
      </c>
      <c r="G368" s="39" t="str">
        <f t="shared" si="7"/>
        <v/>
      </c>
      <c r="H368" s="39"/>
      <c r="I368" s="39"/>
      <c r="J368" s="39"/>
    </row>
    <row r="369" spans="2:10" ht="27.75" customHeight="1" x14ac:dyDescent="0.2">
      <c r="B369" s="7" t="str">
        <f>IF(COUNT(D.2[STT Phân nhóm KH])&gt;=(ROW(A369)-304),ROW(A369)-304,"")</f>
        <v/>
      </c>
      <c r="C369" s="11" t="str">
        <f>IF(B369="","",INDEX(D.2[Ds Phân nhóm KH],B369))</f>
        <v/>
      </c>
      <c r="D369" s="17" t="str">
        <f>IF(B369="","",SUMIFS(D.2[Nợ phải thu 
(Trong kỳ)],D.2[Phân nhóm
khách hàng],C369))</f>
        <v/>
      </c>
      <c r="E369" s="17" t="str">
        <f>IF(B369="","",SUMIFS(D.2[Doanh thu],D.2[Phân nhóm
khách hàng],C369))</f>
        <v/>
      </c>
      <c r="F369" s="17" t="str">
        <f>IF(B369="","",SUMIFS(D.2[Lợi nhuận gộp],D.2[Phân nhóm
khách hàng],C369))</f>
        <v/>
      </c>
      <c r="G369" s="39" t="str">
        <f t="shared" ref="G369:G432" si="8">IF(OR(B369="",F369=0),"",RANK(F369,B6LoiNhuanKH))</f>
        <v/>
      </c>
      <c r="H369" s="39"/>
      <c r="I369" s="39"/>
      <c r="J369" s="39"/>
    </row>
    <row r="370" spans="2:10" ht="27.75" customHeight="1" x14ac:dyDescent="0.2">
      <c r="B370" s="7" t="str">
        <f>IF(COUNT(D.2[STT Phân nhóm KH])&gt;=(ROW(A370)-304),ROW(A370)-304,"")</f>
        <v/>
      </c>
      <c r="C370" s="11" t="str">
        <f>IF(B370="","",INDEX(D.2[Ds Phân nhóm KH],B370))</f>
        <v/>
      </c>
      <c r="D370" s="17" t="str">
        <f>IF(B370="","",SUMIFS(D.2[Nợ phải thu 
(Trong kỳ)],D.2[Phân nhóm
khách hàng],C370))</f>
        <v/>
      </c>
      <c r="E370" s="17" t="str">
        <f>IF(B370="","",SUMIFS(D.2[Doanh thu],D.2[Phân nhóm
khách hàng],C370))</f>
        <v/>
      </c>
      <c r="F370" s="17" t="str">
        <f>IF(B370="","",SUMIFS(D.2[Lợi nhuận gộp],D.2[Phân nhóm
khách hàng],C370))</f>
        <v/>
      </c>
      <c r="G370" s="39" t="str">
        <f t="shared" si="8"/>
        <v/>
      </c>
      <c r="H370" s="39"/>
      <c r="I370" s="39"/>
      <c r="J370" s="39"/>
    </row>
    <row r="371" spans="2:10" ht="27.75" customHeight="1" x14ac:dyDescent="0.2">
      <c r="B371" s="7" t="str">
        <f>IF(COUNT(D.2[STT Phân nhóm KH])&gt;=(ROW(A371)-304),ROW(A371)-304,"")</f>
        <v/>
      </c>
      <c r="C371" s="11" t="str">
        <f>IF(B371="","",INDEX(D.2[Ds Phân nhóm KH],B371))</f>
        <v/>
      </c>
      <c r="D371" s="17" t="str">
        <f>IF(B371="","",SUMIFS(D.2[Nợ phải thu 
(Trong kỳ)],D.2[Phân nhóm
khách hàng],C371))</f>
        <v/>
      </c>
      <c r="E371" s="17" t="str">
        <f>IF(B371="","",SUMIFS(D.2[Doanh thu],D.2[Phân nhóm
khách hàng],C371))</f>
        <v/>
      </c>
      <c r="F371" s="17" t="str">
        <f>IF(B371="","",SUMIFS(D.2[Lợi nhuận gộp],D.2[Phân nhóm
khách hàng],C371))</f>
        <v/>
      </c>
      <c r="G371" s="39" t="str">
        <f t="shared" si="8"/>
        <v/>
      </c>
      <c r="H371" s="39"/>
      <c r="I371" s="39"/>
      <c r="J371" s="39"/>
    </row>
    <row r="372" spans="2:10" ht="27.75" customHeight="1" x14ac:dyDescent="0.2">
      <c r="B372" s="7" t="str">
        <f>IF(COUNT(D.2[STT Phân nhóm KH])&gt;=(ROW(A372)-304),ROW(A372)-304,"")</f>
        <v/>
      </c>
      <c r="C372" s="11" t="str">
        <f>IF(B372="","",INDEX(D.2[Ds Phân nhóm KH],B372))</f>
        <v/>
      </c>
      <c r="D372" s="17" t="str">
        <f>IF(B372="","",SUMIFS(D.2[Nợ phải thu 
(Trong kỳ)],D.2[Phân nhóm
khách hàng],C372))</f>
        <v/>
      </c>
      <c r="E372" s="17" t="str">
        <f>IF(B372="","",SUMIFS(D.2[Doanh thu],D.2[Phân nhóm
khách hàng],C372))</f>
        <v/>
      </c>
      <c r="F372" s="17" t="str">
        <f>IF(B372="","",SUMIFS(D.2[Lợi nhuận gộp],D.2[Phân nhóm
khách hàng],C372))</f>
        <v/>
      </c>
      <c r="G372" s="39" t="str">
        <f t="shared" si="8"/>
        <v/>
      </c>
      <c r="H372" s="39"/>
      <c r="I372" s="39"/>
      <c r="J372" s="39"/>
    </row>
    <row r="373" spans="2:10" ht="27.75" customHeight="1" x14ac:dyDescent="0.2">
      <c r="B373" s="7" t="str">
        <f>IF(COUNT(D.2[STT Phân nhóm KH])&gt;=(ROW(A373)-304),ROW(A373)-304,"")</f>
        <v/>
      </c>
      <c r="C373" s="11" t="str">
        <f>IF(B373="","",INDEX(D.2[Ds Phân nhóm KH],B373))</f>
        <v/>
      </c>
      <c r="D373" s="17" t="str">
        <f>IF(B373="","",SUMIFS(D.2[Nợ phải thu 
(Trong kỳ)],D.2[Phân nhóm
khách hàng],C373))</f>
        <v/>
      </c>
      <c r="E373" s="17" t="str">
        <f>IF(B373="","",SUMIFS(D.2[Doanh thu],D.2[Phân nhóm
khách hàng],C373))</f>
        <v/>
      </c>
      <c r="F373" s="17" t="str">
        <f>IF(B373="","",SUMIFS(D.2[Lợi nhuận gộp],D.2[Phân nhóm
khách hàng],C373))</f>
        <v/>
      </c>
      <c r="G373" s="39" t="str">
        <f t="shared" si="8"/>
        <v/>
      </c>
      <c r="H373" s="39"/>
      <c r="I373" s="39"/>
      <c r="J373" s="39"/>
    </row>
    <row r="374" spans="2:10" ht="27.75" customHeight="1" x14ac:dyDescent="0.2">
      <c r="B374" s="7" t="str">
        <f>IF(COUNT(D.2[STT Phân nhóm KH])&gt;=(ROW(A374)-304),ROW(A374)-304,"")</f>
        <v/>
      </c>
      <c r="C374" s="11" t="str">
        <f>IF(B374="","",INDEX(D.2[Ds Phân nhóm KH],B374))</f>
        <v/>
      </c>
      <c r="D374" s="17" t="str">
        <f>IF(B374="","",SUMIFS(D.2[Nợ phải thu 
(Trong kỳ)],D.2[Phân nhóm
khách hàng],C374))</f>
        <v/>
      </c>
      <c r="E374" s="17" t="str">
        <f>IF(B374="","",SUMIFS(D.2[Doanh thu],D.2[Phân nhóm
khách hàng],C374))</f>
        <v/>
      </c>
      <c r="F374" s="17" t="str">
        <f>IF(B374="","",SUMIFS(D.2[Lợi nhuận gộp],D.2[Phân nhóm
khách hàng],C374))</f>
        <v/>
      </c>
      <c r="G374" s="39" t="str">
        <f t="shared" si="8"/>
        <v/>
      </c>
      <c r="H374" s="39"/>
      <c r="I374" s="39"/>
      <c r="J374" s="39"/>
    </row>
    <row r="375" spans="2:10" ht="27.75" customHeight="1" x14ac:dyDescent="0.2">
      <c r="B375" s="7" t="str">
        <f>IF(COUNT(D.2[STT Phân nhóm KH])&gt;=(ROW(A375)-304),ROW(A375)-304,"")</f>
        <v/>
      </c>
      <c r="C375" s="11" t="str">
        <f>IF(B375="","",INDEX(D.2[Ds Phân nhóm KH],B375))</f>
        <v/>
      </c>
      <c r="D375" s="17" t="str">
        <f>IF(B375="","",SUMIFS(D.2[Nợ phải thu 
(Trong kỳ)],D.2[Phân nhóm
khách hàng],C375))</f>
        <v/>
      </c>
      <c r="E375" s="17" t="str">
        <f>IF(B375="","",SUMIFS(D.2[Doanh thu],D.2[Phân nhóm
khách hàng],C375))</f>
        <v/>
      </c>
      <c r="F375" s="17" t="str">
        <f>IF(B375="","",SUMIFS(D.2[Lợi nhuận gộp],D.2[Phân nhóm
khách hàng],C375))</f>
        <v/>
      </c>
      <c r="G375" s="39" t="str">
        <f t="shared" si="8"/>
        <v/>
      </c>
      <c r="H375" s="39"/>
      <c r="I375" s="39"/>
      <c r="J375" s="39"/>
    </row>
    <row r="376" spans="2:10" ht="27.75" customHeight="1" x14ac:dyDescent="0.2">
      <c r="B376" s="7" t="str">
        <f>IF(COUNT(D.2[STT Phân nhóm KH])&gt;=(ROW(A376)-304),ROW(A376)-304,"")</f>
        <v/>
      </c>
      <c r="C376" s="11" t="str">
        <f>IF(B376="","",INDEX(D.2[Ds Phân nhóm KH],B376))</f>
        <v/>
      </c>
      <c r="D376" s="17" t="str">
        <f>IF(B376="","",SUMIFS(D.2[Nợ phải thu 
(Trong kỳ)],D.2[Phân nhóm
khách hàng],C376))</f>
        <v/>
      </c>
      <c r="E376" s="17" t="str">
        <f>IF(B376="","",SUMIFS(D.2[Doanh thu],D.2[Phân nhóm
khách hàng],C376))</f>
        <v/>
      </c>
      <c r="F376" s="17" t="str">
        <f>IF(B376="","",SUMIFS(D.2[Lợi nhuận gộp],D.2[Phân nhóm
khách hàng],C376))</f>
        <v/>
      </c>
      <c r="G376" s="39" t="str">
        <f t="shared" si="8"/>
        <v/>
      </c>
      <c r="H376" s="39"/>
      <c r="I376" s="39"/>
      <c r="J376" s="39"/>
    </row>
    <row r="377" spans="2:10" ht="27.75" customHeight="1" x14ac:dyDescent="0.2">
      <c r="B377" s="7" t="str">
        <f>IF(COUNT(D.2[STT Phân nhóm KH])&gt;=(ROW(A377)-304),ROW(A377)-304,"")</f>
        <v/>
      </c>
      <c r="C377" s="11" t="str">
        <f>IF(B377="","",INDEX(D.2[Ds Phân nhóm KH],B377))</f>
        <v/>
      </c>
      <c r="D377" s="17" t="str">
        <f>IF(B377="","",SUMIFS(D.2[Nợ phải thu 
(Trong kỳ)],D.2[Phân nhóm
khách hàng],C377))</f>
        <v/>
      </c>
      <c r="E377" s="17" t="str">
        <f>IF(B377="","",SUMIFS(D.2[Doanh thu],D.2[Phân nhóm
khách hàng],C377))</f>
        <v/>
      </c>
      <c r="F377" s="17" t="str">
        <f>IF(B377="","",SUMIFS(D.2[Lợi nhuận gộp],D.2[Phân nhóm
khách hàng],C377))</f>
        <v/>
      </c>
      <c r="G377" s="39" t="str">
        <f t="shared" si="8"/>
        <v/>
      </c>
      <c r="H377" s="39"/>
      <c r="I377" s="39"/>
      <c r="J377" s="39"/>
    </row>
    <row r="378" spans="2:10" ht="27.75" customHeight="1" x14ac:dyDescent="0.2">
      <c r="B378" s="7" t="str">
        <f>IF(COUNT(D.2[STT Phân nhóm KH])&gt;=(ROW(A378)-304),ROW(A378)-304,"")</f>
        <v/>
      </c>
      <c r="C378" s="11" t="str">
        <f>IF(B378="","",INDEX(D.2[Ds Phân nhóm KH],B378))</f>
        <v/>
      </c>
      <c r="D378" s="17" t="str">
        <f>IF(B378="","",SUMIFS(D.2[Nợ phải thu 
(Trong kỳ)],D.2[Phân nhóm
khách hàng],C378))</f>
        <v/>
      </c>
      <c r="E378" s="17" t="str">
        <f>IF(B378="","",SUMIFS(D.2[Doanh thu],D.2[Phân nhóm
khách hàng],C378))</f>
        <v/>
      </c>
      <c r="F378" s="17" t="str">
        <f>IF(B378="","",SUMIFS(D.2[Lợi nhuận gộp],D.2[Phân nhóm
khách hàng],C378))</f>
        <v/>
      </c>
      <c r="G378" s="39" t="str">
        <f t="shared" si="8"/>
        <v/>
      </c>
      <c r="H378" s="39"/>
      <c r="I378" s="39"/>
      <c r="J378" s="39"/>
    </row>
    <row r="379" spans="2:10" ht="27.75" customHeight="1" x14ac:dyDescent="0.2">
      <c r="B379" s="7" t="str">
        <f>IF(COUNT(D.2[STT Phân nhóm KH])&gt;=(ROW(A379)-304),ROW(A379)-304,"")</f>
        <v/>
      </c>
      <c r="C379" s="11" t="str">
        <f>IF(B379="","",INDEX(D.2[Ds Phân nhóm KH],B379))</f>
        <v/>
      </c>
      <c r="D379" s="17" t="str">
        <f>IF(B379="","",SUMIFS(D.2[Nợ phải thu 
(Trong kỳ)],D.2[Phân nhóm
khách hàng],C379))</f>
        <v/>
      </c>
      <c r="E379" s="17" t="str">
        <f>IF(B379="","",SUMIFS(D.2[Doanh thu],D.2[Phân nhóm
khách hàng],C379))</f>
        <v/>
      </c>
      <c r="F379" s="17" t="str">
        <f>IF(B379="","",SUMIFS(D.2[Lợi nhuận gộp],D.2[Phân nhóm
khách hàng],C379))</f>
        <v/>
      </c>
      <c r="G379" s="39" t="str">
        <f t="shared" si="8"/>
        <v/>
      </c>
      <c r="H379" s="39"/>
      <c r="I379" s="39"/>
      <c r="J379" s="39"/>
    </row>
    <row r="380" spans="2:10" ht="27.75" customHeight="1" x14ac:dyDescent="0.2">
      <c r="B380" s="7" t="str">
        <f>IF(COUNT(D.2[STT Phân nhóm KH])&gt;=(ROW(A380)-304),ROW(A380)-304,"")</f>
        <v/>
      </c>
      <c r="C380" s="11" t="str">
        <f>IF(B380="","",INDEX(D.2[Ds Phân nhóm KH],B380))</f>
        <v/>
      </c>
      <c r="D380" s="17" t="str">
        <f>IF(B380="","",SUMIFS(D.2[Nợ phải thu 
(Trong kỳ)],D.2[Phân nhóm
khách hàng],C380))</f>
        <v/>
      </c>
      <c r="E380" s="17" t="str">
        <f>IF(B380="","",SUMIFS(D.2[Doanh thu],D.2[Phân nhóm
khách hàng],C380))</f>
        <v/>
      </c>
      <c r="F380" s="17" t="str">
        <f>IF(B380="","",SUMIFS(D.2[Lợi nhuận gộp],D.2[Phân nhóm
khách hàng],C380))</f>
        <v/>
      </c>
      <c r="G380" s="39" t="str">
        <f t="shared" si="8"/>
        <v/>
      </c>
      <c r="H380" s="39"/>
      <c r="I380" s="39"/>
      <c r="J380" s="39"/>
    </row>
    <row r="381" spans="2:10" ht="27.75" customHeight="1" x14ac:dyDescent="0.2">
      <c r="B381" s="7" t="str">
        <f>IF(COUNT(D.2[STT Phân nhóm KH])&gt;=(ROW(A381)-304),ROW(A381)-304,"")</f>
        <v/>
      </c>
      <c r="C381" s="11" t="str">
        <f>IF(B381="","",INDEX(D.2[Ds Phân nhóm KH],B381))</f>
        <v/>
      </c>
      <c r="D381" s="17" t="str">
        <f>IF(B381="","",SUMIFS(D.2[Nợ phải thu 
(Trong kỳ)],D.2[Phân nhóm
khách hàng],C381))</f>
        <v/>
      </c>
      <c r="E381" s="17" t="str">
        <f>IF(B381="","",SUMIFS(D.2[Doanh thu],D.2[Phân nhóm
khách hàng],C381))</f>
        <v/>
      </c>
      <c r="F381" s="17" t="str">
        <f>IF(B381="","",SUMIFS(D.2[Lợi nhuận gộp],D.2[Phân nhóm
khách hàng],C381))</f>
        <v/>
      </c>
      <c r="G381" s="39" t="str">
        <f t="shared" si="8"/>
        <v/>
      </c>
      <c r="H381" s="39"/>
      <c r="I381" s="39"/>
      <c r="J381" s="39"/>
    </row>
    <row r="382" spans="2:10" ht="27.75" customHeight="1" x14ac:dyDescent="0.2">
      <c r="B382" s="7" t="str">
        <f>IF(COUNT(D.2[STT Phân nhóm KH])&gt;=(ROW(A382)-304),ROW(A382)-304,"")</f>
        <v/>
      </c>
      <c r="C382" s="11" t="str">
        <f>IF(B382="","",INDEX(D.2[Ds Phân nhóm KH],B382))</f>
        <v/>
      </c>
      <c r="D382" s="17" t="str">
        <f>IF(B382="","",SUMIFS(D.2[Nợ phải thu 
(Trong kỳ)],D.2[Phân nhóm
khách hàng],C382))</f>
        <v/>
      </c>
      <c r="E382" s="17" t="str">
        <f>IF(B382="","",SUMIFS(D.2[Doanh thu],D.2[Phân nhóm
khách hàng],C382))</f>
        <v/>
      </c>
      <c r="F382" s="17" t="str">
        <f>IF(B382="","",SUMIFS(D.2[Lợi nhuận gộp],D.2[Phân nhóm
khách hàng],C382))</f>
        <v/>
      </c>
      <c r="G382" s="39" t="str">
        <f t="shared" si="8"/>
        <v/>
      </c>
      <c r="H382" s="39"/>
      <c r="I382" s="39"/>
      <c r="J382" s="39"/>
    </row>
    <row r="383" spans="2:10" ht="27.75" customHeight="1" x14ac:dyDescent="0.2">
      <c r="B383" s="7" t="str">
        <f>IF(COUNT(D.2[STT Phân nhóm KH])&gt;=(ROW(A383)-304),ROW(A383)-304,"")</f>
        <v/>
      </c>
      <c r="C383" s="11" t="str">
        <f>IF(B383="","",INDEX(D.2[Ds Phân nhóm KH],B383))</f>
        <v/>
      </c>
      <c r="D383" s="17" t="str">
        <f>IF(B383="","",SUMIFS(D.2[Nợ phải thu 
(Trong kỳ)],D.2[Phân nhóm
khách hàng],C383))</f>
        <v/>
      </c>
      <c r="E383" s="17" t="str">
        <f>IF(B383="","",SUMIFS(D.2[Doanh thu],D.2[Phân nhóm
khách hàng],C383))</f>
        <v/>
      </c>
      <c r="F383" s="17" t="str">
        <f>IF(B383="","",SUMIFS(D.2[Lợi nhuận gộp],D.2[Phân nhóm
khách hàng],C383))</f>
        <v/>
      </c>
      <c r="G383" s="39" t="str">
        <f t="shared" si="8"/>
        <v/>
      </c>
      <c r="H383" s="39"/>
      <c r="I383" s="39"/>
      <c r="J383" s="39"/>
    </row>
    <row r="384" spans="2:10" ht="27.75" customHeight="1" x14ac:dyDescent="0.2">
      <c r="B384" s="7" t="str">
        <f>IF(COUNT(D.2[STT Phân nhóm KH])&gt;=(ROW(A384)-304),ROW(A384)-304,"")</f>
        <v/>
      </c>
      <c r="C384" s="11" t="str">
        <f>IF(B384="","",INDEX(D.2[Ds Phân nhóm KH],B384))</f>
        <v/>
      </c>
      <c r="D384" s="17" t="str">
        <f>IF(B384="","",SUMIFS(D.2[Nợ phải thu 
(Trong kỳ)],D.2[Phân nhóm
khách hàng],C384))</f>
        <v/>
      </c>
      <c r="E384" s="17" t="str">
        <f>IF(B384="","",SUMIFS(D.2[Doanh thu],D.2[Phân nhóm
khách hàng],C384))</f>
        <v/>
      </c>
      <c r="F384" s="17" t="str">
        <f>IF(B384="","",SUMIFS(D.2[Lợi nhuận gộp],D.2[Phân nhóm
khách hàng],C384))</f>
        <v/>
      </c>
      <c r="G384" s="39" t="str">
        <f t="shared" si="8"/>
        <v/>
      </c>
      <c r="H384" s="39"/>
      <c r="I384" s="39"/>
      <c r="J384" s="39"/>
    </row>
    <row r="385" spans="2:10" ht="27.75" customHeight="1" x14ac:dyDescent="0.2">
      <c r="B385" s="7" t="str">
        <f>IF(COUNT(D.2[STT Phân nhóm KH])&gt;=(ROW(A385)-304),ROW(A385)-304,"")</f>
        <v/>
      </c>
      <c r="C385" s="11" t="str">
        <f>IF(B385="","",INDEX(D.2[Ds Phân nhóm KH],B385))</f>
        <v/>
      </c>
      <c r="D385" s="17" t="str">
        <f>IF(B385="","",SUMIFS(D.2[Nợ phải thu 
(Trong kỳ)],D.2[Phân nhóm
khách hàng],C385))</f>
        <v/>
      </c>
      <c r="E385" s="17" t="str">
        <f>IF(B385="","",SUMIFS(D.2[Doanh thu],D.2[Phân nhóm
khách hàng],C385))</f>
        <v/>
      </c>
      <c r="F385" s="17" t="str">
        <f>IF(B385="","",SUMIFS(D.2[Lợi nhuận gộp],D.2[Phân nhóm
khách hàng],C385))</f>
        <v/>
      </c>
      <c r="G385" s="39" t="str">
        <f t="shared" si="8"/>
        <v/>
      </c>
      <c r="H385" s="39"/>
      <c r="I385" s="39"/>
      <c r="J385" s="39"/>
    </row>
    <row r="386" spans="2:10" ht="27.75" customHeight="1" x14ac:dyDescent="0.2">
      <c r="B386" s="7" t="str">
        <f>IF(COUNT(D.2[STT Phân nhóm KH])&gt;=(ROW(A386)-304),ROW(A386)-304,"")</f>
        <v/>
      </c>
      <c r="C386" s="11" t="str">
        <f>IF(B386="","",INDEX(D.2[Ds Phân nhóm KH],B386))</f>
        <v/>
      </c>
      <c r="D386" s="17" t="str">
        <f>IF(B386="","",SUMIFS(D.2[Nợ phải thu 
(Trong kỳ)],D.2[Phân nhóm
khách hàng],C386))</f>
        <v/>
      </c>
      <c r="E386" s="17" t="str">
        <f>IF(B386="","",SUMIFS(D.2[Doanh thu],D.2[Phân nhóm
khách hàng],C386))</f>
        <v/>
      </c>
      <c r="F386" s="17" t="str">
        <f>IF(B386="","",SUMIFS(D.2[Lợi nhuận gộp],D.2[Phân nhóm
khách hàng],C386))</f>
        <v/>
      </c>
      <c r="G386" s="39" t="str">
        <f t="shared" si="8"/>
        <v/>
      </c>
      <c r="H386" s="39"/>
      <c r="I386" s="39"/>
      <c r="J386" s="39"/>
    </row>
    <row r="387" spans="2:10" ht="27.75" customHeight="1" x14ac:dyDescent="0.2">
      <c r="B387" s="7" t="str">
        <f>IF(COUNT(D.2[STT Phân nhóm KH])&gt;=(ROW(A387)-304),ROW(A387)-304,"")</f>
        <v/>
      </c>
      <c r="C387" s="11" t="str">
        <f>IF(B387="","",INDEX(D.2[Ds Phân nhóm KH],B387))</f>
        <v/>
      </c>
      <c r="D387" s="17" t="str">
        <f>IF(B387="","",SUMIFS(D.2[Nợ phải thu 
(Trong kỳ)],D.2[Phân nhóm
khách hàng],C387))</f>
        <v/>
      </c>
      <c r="E387" s="17" t="str">
        <f>IF(B387="","",SUMIFS(D.2[Doanh thu],D.2[Phân nhóm
khách hàng],C387))</f>
        <v/>
      </c>
      <c r="F387" s="17" t="str">
        <f>IF(B387="","",SUMIFS(D.2[Lợi nhuận gộp],D.2[Phân nhóm
khách hàng],C387))</f>
        <v/>
      </c>
      <c r="G387" s="39" t="str">
        <f t="shared" si="8"/>
        <v/>
      </c>
      <c r="H387" s="39"/>
      <c r="I387" s="39"/>
      <c r="J387" s="39"/>
    </row>
    <row r="388" spans="2:10" ht="27.75" customHeight="1" x14ac:dyDescent="0.2">
      <c r="B388" s="7" t="str">
        <f>IF(COUNT(D.2[STT Phân nhóm KH])&gt;=(ROW(A388)-304),ROW(A388)-304,"")</f>
        <v/>
      </c>
      <c r="C388" s="11" t="str">
        <f>IF(B388="","",INDEX(D.2[Ds Phân nhóm KH],B388))</f>
        <v/>
      </c>
      <c r="D388" s="17" t="str">
        <f>IF(B388="","",SUMIFS(D.2[Nợ phải thu 
(Trong kỳ)],D.2[Phân nhóm
khách hàng],C388))</f>
        <v/>
      </c>
      <c r="E388" s="17" t="str">
        <f>IF(B388="","",SUMIFS(D.2[Doanh thu],D.2[Phân nhóm
khách hàng],C388))</f>
        <v/>
      </c>
      <c r="F388" s="17" t="str">
        <f>IF(B388="","",SUMIFS(D.2[Lợi nhuận gộp],D.2[Phân nhóm
khách hàng],C388))</f>
        <v/>
      </c>
      <c r="G388" s="39" t="str">
        <f t="shared" si="8"/>
        <v/>
      </c>
      <c r="H388" s="39"/>
      <c r="I388" s="39"/>
      <c r="J388" s="39"/>
    </row>
    <row r="389" spans="2:10" ht="27.75" customHeight="1" x14ac:dyDescent="0.2">
      <c r="B389" s="7" t="str">
        <f>IF(COUNT(D.2[STT Phân nhóm KH])&gt;=(ROW(A389)-304),ROW(A389)-304,"")</f>
        <v/>
      </c>
      <c r="C389" s="11" t="str">
        <f>IF(B389="","",INDEX(D.2[Ds Phân nhóm KH],B389))</f>
        <v/>
      </c>
      <c r="D389" s="17" t="str">
        <f>IF(B389="","",SUMIFS(D.2[Nợ phải thu 
(Trong kỳ)],D.2[Phân nhóm
khách hàng],C389))</f>
        <v/>
      </c>
      <c r="E389" s="17" t="str">
        <f>IF(B389="","",SUMIFS(D.2[Doanh thu],D.2[Phân nhóm
khách hàng],C389))</f>
        <v/>
      </c>
      <c r="F389" s="17" t="str">
        <f>IF(B389="","",SUMIFS(D.2[Lợi nhuận gộp],D.2[Phân nhóm
khách hàng],C389))</f>
        <v/>
      </c>
      <c r="G389" s="39" t="str">
        <f t="shared" si="8"/>
        <v/>
      </c>
      <c r="H389" s="39"/>
      <c r="I389" s="39"/>
      <c r="J389" s="39"/>
    </row>
    <row r="390" spans="2:10" ht="27.75" customHeight="1" x14ac:dyDescent="0.2">
      <c r="B390" s="7" t="str">
        <f>IF(COUNT(D.2[STT Phân nhóm KH])&gt;=(ROW(A390)-304),ROW(A390)-304,"")</f>
        <v/>
      </c>
      <c r="C390" s="11" t="str">
        <f>IF(B390="","",INDEX(D.2[Ds Phân nhóm KH],B390))</f>
        <v/>
      </c>
      <c r="D390" s="17" t="str">
        <f>IF(B390="","",SUMIFS(D.2[Nợ phải thu 
(Trong kỳ)],D.2[Phân nhóm
khách hàng],C390))</f>
        <v/>
      </c>
      <c r="E390" s="17" t="str">
        <f>IF(B390="","",SUMIFS(D.2[Doanh thu],D.2[Phân nhóm
khách hàng],C390))</f>
        <v/>
      </c>
      <c r="F390" s="17" t="str">
        <f>IF(B390="","",SUMIFS(D.2[Lợi nhuận gộp],D.2[Phân nhóm
khách hàng],C390))</f>
        <v/>
      </c>
      <c r="G390" s="39" t="str">
        <f t="shared" si="8"/>
        <v/>
      </c>
      <c r="H390" s="39"/>
      <c r="I390" s="39"/>
      <c r="J390" s="39"/>
    </row>
    <row r="391" spans="2:10" ht="27.75" customHeight="1" x14ac:dyDescent="0.2">
      <c r="B391" s="7" t="str">
        <f>IF(COUNT(D.2[STT Phân nhóm KH])&gt;=(ROW(A391)-304),ROW(A391)-304,"")</f>
        <v/>
      </c>
      <c r="C391" s="11" t="str">
        <f>IF(B391="","",INDEX(D.2[Ds Phân nhóm KH],B391))</f>
        <v/>
      </c>
      <c r="D391" s="17" t="str">
        <f>IF(B391="","",SUMIFS(D.2[Nợ phải thu 
(Trong kỳ)],D.2[Phân nhóm
khách hàng],C391))</f>
        <v/>
      </c>
      <c r="E391" s="17" t="str">
        <f>IF(B391="","",SUMIFS(D.2[Doanh thu],D.2[Phân nhóm
khách hàng],C391))</f>
        <v/>
      </c>
      <c r="F391" s="17" t="str">
        <f>IF(B391="","",SUMIFS(D.2[Lợi nhuận gộp],D.2[Phân nhóm
khách hàng],C391))</f>
        <v/>
      </c>
      <c r="G391" s="39" t="str">
        <f t="shared" si="8"/>
        <v/>
      </c>
      <c r="H391" s="39"/>
      <c r="I391" s="39"/>
      <c r="J391" s="39"/>
    </row>
    <row r="392" spans="2:10" ht="27.75" customHeight="1" x14ac:dyDescent="0.2">
      <c r="B392" s="7" t="str">
        <f>IF(COUNT(D.2[STT Phân nhóm KH])&gt;=(ROW(A392)-304),ROW(A392)-304,"")</f>
        <v/>
      </c>
      <c r="C392" s="11" t="str">
        <f>IF(B392="","",INDEX(D.2[Ds Phân nhóm KH],B392))</f>
        <v/>
      </c>
      <c r="D392" s="17" t="str">
        <f>IF(B392="","",SUMIFS(D.2[Nợ phải thu 
(Trong kỳ)],D.2[Phân nhóm
khách hàng],C392))</f>
        <v/>
      </c>
      <c r="E392" s="17" t="str">
        <f>IF(B392="","",SUMIFS(D.2[Doanh thu],D.2[Phân nhóm
khách hàng],C392))</f>
        <v/>
      </c>
      <c r="F392" s="17" t="str">
        <f>IF(B392="","",SUMIFS(D.2[Lợi nhuận gộp],D.2[Phân nhóm
khách hàng],C392))</f>
        <v/>
      </c>
      <c r="G392" s="39" t="str">
        <f t="shared" si="8"/>
        <v/>
      </c>
      <c r="H392" s="39"/>
      <c r="I392" s="39"/>
      <c r="J392" s="39"/>
    </row>
    <row r="393" spans="2:10" ht="27.75" customHeight="1" x14ac:dyDescent="0.2">
      <c r="B393" s="7" t="str">
        <f>IF(COUNT(D.2[STT Phân nhóm KH])&gt;=(ROW(A393)-304),ROW(A393)-304,"")</f>
        <v/>
      </c>
      <c r="C393" s="11" t="str">
        <f>IF(B393="","",INDEX(D.2[Ds Phân nhóm KH],B393))</f>
        <v/>
      </c>
      <c r="D393" s="17" t="str">
        <f>IF(B393="","",SUMIFS(D.2[Nợ phải thu 
(Trong kỳ)],D.2[Phân nhóm
khách hàng],C393))</f>
        <v/>
      </c>
      <c r="E393" s="17" t="str">
        <f>IF(B393="","",SUMIFS(D.2[Doanh thu],D.2[Phân nhóm
khách hàng],C393))</f>
        <v/>
      </c>
      <c r="F393" s="17" t="str">
        <f>IF(B393="","",SUMIFS(D.2[Lợi nhuận gộp],D.2[Phân nhóm
khách hàng],C393))</f>
        <v/>
      </c>
      <c r="G393" s="39" t="str">
        <f t="shared" si="8"/>
        <v/>
      </c>
      <c r="H393" s="39"/>
      <c r="I393" s="39"/>
      <c r="J393" s="39"/>
    </row>
    <row r="394" spans="2:10" ht="27.75" customHeight="1" x14ac:dyDescent="0.2">
      <c r="B394" s="7" t="str">
        <f>IF(COUNT(D.2[STT Phân nhóm KH])&gt;=(ROW(A394)-304),ROW(A394)-304,"")</f>
        <v/>
      </c>
      <c r="C394" s="11" t="str">
        <f>IF(B394="","",INDEX(D.2[Ds Phân nhóm KH],B394))</f>
        <v/>
      </c>
      <c r="D394" s="17" t="str">
        <f>IF(B394="","",SUMIFS(D.2[Nợ phải thu 
(Trong kỳ)],D.2[Phân nhóm
khách hàng],C394))</f>
        <v/>
      </c>
      <c r="E394" s="17" t="str">
        <f>IF(B394="","",SUMIFS(D.2[Doanh thu],D.2[Phân nhóm
khách hàng],C394))</f>
        <v/>
      </c>
      <c r="F394" s="17" t="str">
        <f>IF(B394="","",SUMIFS(D.2[Lợi nhuận gộp],D.2[Phân nhóm
khách hàng],C394))</f>
        <v/>
      </c>
      <c r="G394" s="39" t="str">
        <f t="shared" si="8"/>
        <v/>
      </c>
      <c r="H394" s="39"/>
      <c r="I394" s="39"/>
      <c r="J394" s="39"/>
    </row>
    <row r="395" spans="2:10" ht="27.75" customHeight="1" x14ac:dyDescent="0.2">
      <c r="B395" s="7" t="str">
        <f>IF(COUNT(D.2[STT Phân nhóm KH])&gt;=(ROW(A395)-304),ROW(A395)-304,"")</f>
        <v/>
      </c>
      <c r="C395" s="11" t="str">
        <f>IF(B395="","",INDEX(D.2[Ds Phân nhóm KH],B395))</f>
        <v/>
      </c>
      <c r="D395" s="17" t="str">
        <f>IF(B395="","",SUMIFS(D.2[Nợ phải thu 
(Trong kỳ)],D.2[Phân nhóm
khách hàng],C395))</f>
        <v/>
      </c>
      <c r="E395" s="17" t="str">
        <f>IF(B395="","",SUMIFS(D.2[Doanh thu],D.2[Phân nhóm
khách hàng],C395))</f>
        <v/>
      </c>
      <c r="F395" s="17" t="str">
        <f>IF(B395="","",SUMIFS(D.2[Lợi nhuận gộp],D.2[Phân nhóm
khách hàng],C395))</f>
        <v/>
      </c>
      <c r="G395" s="39" t="str">
        <f t="shared" si="8"/>
        <v/>
      </c>
      <c r="H395" s="39"/>
      <c r="I395" s="39"/>
      <c r="J395" s="39"/>
    </row>
    <row r="396" spans="2:10" ht="27.75" customHeight="1" x14ac:dyDescent="0.2">
      <c r="B396" s="7" t="str">
        <f>IF(COUNT(D.2[STT Phân nhóm KH])&gt;=(ROW(A396)-304),ROW(A396)-304,"")</f>
        <v/>
      </c>
      <c r="C396" s="11" t="str">
        <f>IF(B396="","",INDEX(D.2[Ds Phân nhóm KH],B396))</f>
        <v/>
      </c>
      <c r="D396" s="17" t="str">
        <f>IF(B396="","",SUMIFS(D.2[Nợ phải thu 
(Trong kỳ)],D.2[Phân nhóm
khách hàng],C396))</f>
        <v/>
      </c>
      <c r="E396" s="17" t="str">
        <f>IF(B396="","",SUMIFS(D.2[Doanh thu],D.2[Phân nhóm
khách hàng],C396))</f>
        <v/>
      </c>
      <c r="F396" s="17" t="str">
        <f>IF(B396="","",SUMIFS(D.2[Lợi nhuận gộp],D.2[Phân nhóm
khách hàng],C396))</f>
        <v/>
      </c>
      <c r="G396" s="39" t="str">
        <f t="shared" si="8"/>
        <v/>
      </c>
      <c r="H396" s="39"/>
      <c r="I396" s="39"/>
      <c r="J396" s="39"/>
    </row>
    <row r="397" spans="2:10" ht="27.75" customHeight="1" x14ac:dyDescent="0.2">
      <c r="B397" s="7" t="str">
        <f>IF(COUNT(D.2[STT Phân nhóm KH])&gt;=(ROW(A397)-304),ROW(A397)-304,"")</f>
        <v/>
      </c>
      <c r="C397" s="11" t="str">
        <f>IF(B397="","",INDEX(D.2[Ds Phân nhóm KH],B397))</f>
        <v/>
      </c>
      <c r="D397" s="17" t="str">
        <f>IF(B397="","",SUMIFS(D.2[Nợ phải thu 
(Trong kỳ)],D.2[Phân nhóm
khách hàng],C397))</f>
        <v/>
      </c>
      <c r="E397" s="17" t="str">
        <f>IF(B397="","",SUMIFS(D.2[Doanh thu],D.2[Phân nhóm
khách hàng],C397))</f>
        <v/>
      </c>
      <c r="F397" s="17" t="str">
        <f>IF(B397="","",SUMIFS(D.2[Lợi nhuận gộp],D.2[Phân nhóm
khách hàng],C397))</f>
        <v/>
      </c>
      <c r="G397" s="39" t="str">
        <f t="shared" si="8"/>
        <v/>
      </c>
      <c r="H397" s="39"/>
      <c r="I397" s="39"/>
      <c r="J397" s="39"/>
    </row>
    <row r="398" spans="2:10" ht="27.75" customHeight="1" x14ac:dyDescent="0.2">
      <c r="B398" s="7" t="str">
        <f>IF(COUNT(D.2[STT Phân nhóm KH])&gt;=(ROW(A398)-304),ROW(A398)-304,"")</f>
        <v/>
      </c>
      <c r="C398" s="11" t="str">
        <f>IF(B398="","",INDEX(D.2[Ds Phân nhóm KH],B398))</f>
        <v/>
      </c>
      <c r="D398" s="17" t="str">
        <f>IF(B398="","",SUMIFS(D.2[Nợ phải thu 
(Trong kỳ)],D.2[Phân nhóm
khách hàng],C398))</f>
        <v/>
      </c>
      <c r="E398" s="17" t="str">
        <f>IF(B398="","",SUMIFS(D.2[Doanh thu],D.2[Phân nhóm
khách hàng],C398))</f>
        <v/>
      </c>
      <c r="F398" s="17" t="str">
        <f>IF(B398="","",SUMIFS(D.2[Lợi nhuận gộp],D.2[Phân nhóm
khách hàng],C398))</f>
        <v/>
      </c>
      <c r="G398" s="39" t="str">
        <f t="shared" si="8"/>
        <v/>
      </c>
      <c r="H398" s="39"/>
      <c r="I398" s="39"/>
      <c r="J398" s="39"/>
    </row>
    <row r="399" spans="2:10" ht="27.75" customHeight="1" x14ac:dyDescent="0.2">
      <c r="B399" s="7" t="str">
        <f>IF(COUNT(D.2[STT Phân nhóm KH])&gt;=(ROW(A399)-304),ROW(A399)-304,"")</f>
        <v/>
      </c>
      <c r="C399" s="11" t="str">
        <f>IF(B399="","",INDEX(D.2[Ds Phân nhóm KH],B399))</f>
        <v/>
      </c>
      <c r="D399" s="17" t="str">
        <f>IF(B399="","",SUMIFS(D.2[Nợ phải thu 
(Trong kỳ)],D.2[Phân nhóm
khách hàng],C399))</f>
        <v/>
      </c>
      <c r="E399" s="17" t="str">
        <f>IF(B399="","",SUMIFS(D.2[Doanh thu],D.2[Phân nhóm
khách hàng],C399))</f>
        <v/>
      </c>
      <c r="F399" s="17" t="str">
        <f>IF(B399="","",SUMIFS(D.2[Lợi nhuận gộp],D.2[Phân nhóm
khách hàng],C399))</f>
        <v/>
      </c>
      <c r="G399" s="39" t="str">
        <f t="shared" si="8"/>
        <v/>
      </c>
      <c r="H399" s="39"/>
      <c r="I399" s="39"/>
      <c r="J399" s="39"/>
    </row>
    <row r="400" spans="2:10" ht="27.75" customHeight="1" x14ac:dyDescent="0.2">
      <c r="B400" s="7" t="str">
        <f>IF(COUNT(D.2[STT Phân nhóm KH])&gt;=(ROW(A400)-304),ROW(A400)-304,"")</f>
        <v/>
      </c>
      <c r="C400" s="11" t="str">
        <f>IF(B400="","",INDEX(D.2[Ds Phân nhóm KH],B400))</f>
        <v/>
      </c>
      <c r="D400" s="17" t="str">
        <f>IF(B400="","",SUMIFS(D.2[Nợ phải thu 
(Trong kỳ)],D.2[Phân nhóm
khách hàng],C400))</f>
        <v/>
      </c>
      <c r="E400" s="17" t="str">
        <f>IF(B400="","",SUMIFS(D.2[Doanh thu],D.2[Phân nhóm
khách hàng],C400))</f>
        <v/>
      </c>
      <c r="F400" s="17" t="str">
        <f>IF(B400="","",SUMIFS(D.2[Lợi nhuận gộp],D.2[Phân nhóm
khách hàng],C400))</f>
        <v/>
      </c>
      <c r="G400" s="39" t="str">
        <f t="shared" si="8"/>
        <v/>
      </c>
      <c r="H400" s="39"/>
      <c r="I400" s="39"/>
      <c r="J400" s="39"/>
    </row>
    <row r="401" spans="2:10" ht="27.75" customHeight="1" x14ac:dyDescent="0.2">
      <c r="B401" s="7" t="str">
        <f>IF(COUNT(D.2[STT Phân nhóm KH])&gt;=(ROW(A401)-304),ROW(A401)-304,"")</f>
        <v/>
      </c>
      <c r="C401" s="11" t="str">
        <f>IF(B401="","",INDEX(D.2[Ds Phân nhóm KH],B401))</f>
        <v/>
      </c>
      <c r="D401" s="17" t="str">
        <f>IF(B401="","",SUMIFS(D.2[Nợ phải thu 
(Trong kỳ)],D.2[Phân nhóm
khách hàng],C401))</f>
        <v/>
      </c>
      <c r="E401" s="17" t="str">
        <f>IF(B401="","",SUMIFS(D.2[Doanh thu],D.2[Phân nhóm
khách hàng],C401))</f>
        <v/>
      </c>
      <c r="F401" s="17" t="str">
        <f>IF(B401="","",SUMIFS(D.2[Lợi nhuận gộp],D.2[Phân nhóm
khách hàng],C401))</f>
        <v/>
      </c>
      <c r="G401" s="39" t="str">
        <f t="shared" si="8"/>
        <v/>
      </c>
      <c r="H401" s="39"/>
      <c r="I401" s="39"/>
      <c r="J401" s="39"/>
    </row>
    <row r="402" spans="2:10" ht="27.75" customHeight="1" x14ac:dyDescent="0.2">
      <c r="B402" s="7" t="str">
        <f>IF(COUNT(D.2[STT Phân nhóm KH])&gt;=(ROW(A402)-304),ROW(A402)-304,"")</f>
        <v/>
      </c>
      <c r="C402" s="11" t="str">
        <f>IF(B402="","",INDEX(D.2[Ds Phân nhóm KH],B402))</f>
        <v/>
      </c>
      <c r="D402" s="17" t="str">
        <f>IF(B402="","",SUMIFS(D.2[Nợ phải thu 
(Trong kỳ)],D.2[Phân nhóm
khách hàng],C402))</f>
        <v/>
      </c>
      <c r="E402" s="17" t="str">
        <f>IF(B402="","",SUMIFS(D.2[Doanh thu],D.2[Phân nhóm
khách hàng],C402))</f>
        <v/>
      </c>
      <c r="F402" s="17" t="str">
        <f>IF(B402="","",SUMIFS(D.2[Lợi nhuận gộp],D.2[Phân nhóm
khách hàng],C402))</f>
        <v/>
      </c>
      <c r="G402" s="39" t="str">
        <f t="shared" si="8"/>
        <v/>
      </c>
      <c r="H402" s="39"/>
      <c r="I402" s="39"/>
      <c r="J402" s="39"/>
    </row>
    <row r="403" spans="2:10" ht="27.75" customHeight="1" x14ac:dyDescent="0.2">
      <c r="B403" s="7" t="str">
        <f>IF(COUNT(D.2[STT Phân nhóm KH])&gt;=(ROW(A403)-304),ROW(A403)-304,"")</f>
        <v/>
      </c>
      <c r="C403" s="11" t="str">
        <f>IF(B403="","",INDEX(D.2[Ds Phân nhóm KH],B403))</f>
        <v/>
      </c>
      <c r="D403" s="17" t="str">
        <f>IF(B403="","",SUMIFS(D.2[Nợ phải thu 
(Trong kỳ)],D.2[Phân nhóm
khách hàng],C403))</f>
        <v/>
      </c>
      <c r="E403" s="17" t="str">
        <f>IF(B403="","",SUMIFS(D.2[Doanh thu],D.2[Phân nhóm
khách hàng],C403))</f>
        <v/>
      </c>
      <c r="F403" s="17" t="str">
        <f>IF(B403="","",SUMIFS(D.2[Lợi nhuận gộp],D.2[Phân nhóm
khách hàng],C403))</f>
        <v/>
      </c>
      <c r="G403" s="39" t="str">
        <f t="shared" si="8"/>
        <v/>
      </c>
      <c r="H403" s="39"/>
      <c r="I403" s="39"/>
      <c r="J403" s="39"/>
    </row>
    <row r="404" spans="2:10" ht="27.75" customHeight="1" x14ac:dyDescent="0.2">
      <c r="B404" s="7" t="str">
        <f>IF(COUNT(D.2[STT Phân nhóm KH])&gt;=(ROW(A404)-304),ROW(A404)-304,"")</f>
        <v/>
      </c>
      <c r="C404" s="11" t="str">
        <f>IF(B404="","",INDEX(D.2[Ds Phân nhóm KH],B404))</f>
        <v/>
      </c>
      <c r="D404" s="17" t="str">
        <f>IF(B404="","",SUMIFS(D.2[Nợ phải thu 
(Trong kỳ)],D.2[Phân nhóm
khách hàng],C404))</f>
        <v/>
      </c>
      <c r="E404" s="17" t="str">
        <f>IF(B404="","",SUMIFS(D.2[Doanh thu],D.2[Phân nhóm
khách hàng],C404))</f>
        <v/>
      </c>
      <c r="F404" s="17" t="str">
        <f>IF(B404="","",SUMIFS(D.2[Lợi nhuận gộp],D.2[Phân nhóm
khách hàng],C404))</f>
        <v/>
      </c>
      <c r="G404" s="39" t="str">
        <f t="shared" si="8"/>
        <v/>
      </c>
      <c r="H404" s="39"/>
      <c r="I404" s="39"/>
      <c r="J404" s="39"/>
    </row>
    <row r="405" spans="2:10" ht="27.75" customHeight="1" x14ac:dyDescent="0.2">
      <c r="B405" s="7" t="str">
        <f>IF(COUNT(D.2[STT Phân nhóm KH])&gt;=(ROW(A405)-304),ROW(A405)-304,"")</f>
        <v/>
      </c>
      <c r="C405" s="11" t="str">
        <f>IF(B405="","",INDEX(D.2[Ds Phân nhóm KH],B405))</f>
        <v/>
      </c>
      <c r="D405" s="17" t="str">
        <f>IF(B405="","",SUMIFS(D.2[Nợ phải thu 
(Trong kỳ)],D.2[Phân nhóm
khách hàng],C405))</f>
        <v/>
      </c>
      <c r="E405" s="17" t="str">
        <f>IF(B405="","",SUMIFS(D.2[Doanh thu],D.2[Phân nhóm
khách hàng],C405))</f>
        <v/>
      </c>
      <c r="F405" s="17" t="str">
        <f>IF(B405="","",SUMIFS(D.2[Lợi nhuận gộp],D.2[Phân nhóm
khách hàng],C405))</f>
        <v/>
      </c>
      <c r="G405" s="39" t="str">
        <f t="shared" si="8"/>
        <v/>
      </c>
      <c r="H405" s="39"/>
      <c r="I405" s="39"/>
      <c r="J405" s="39"/>
    </row>
    <row r="406" spans="2:10" ht="27.75" customHeight="1" x14ac:dyDescent="0.2">
      <c r="B406" s="7" t="str">
        <f>IF(COUNT(D.2[STT Phân nhóm KH])&gt;=(ROW(A406)-304),ROW(A406)-304,"")</f>
        <v/>
      </c>
      <c r="C406" s="11" t="str">
        <f>IF(B406="","",INDEX(D.2[Ds Phân nhóm KH],B406))</f>
        <v/>
      </c>
      <c r="D406" s="17" t="str">
        <f>IF(B406="","",SUMIFS(D.2[Nợ phải thu 
(Trong kỳ)],D.2[Phân nhóm
khách hàng],C406))</f>
        <v/>
      </c>
      <c r="E406" s="17" t="str">
        <f>IF(B406="","",SUMIFS(D.2[Doanh thu],D.2[Phân nhóm
khách hàng],C406))</f>
        <v/>
      </c>
      <c r="F406" s="17" t="str">
        <f>IF(B406="","",SUMIFS(D.2[Lợi nhuận gộp],D.2[Phân nhóm
khách hàng],C406))</f>
        <v/>
      </c>
      <c r="G406" s="39" t="str">
        <f t="shared" si="8"/>
        <v/>
      </c>
      <c r="H406" s="39"/>
      <c r="I406" s="39"/>
      <c r="J406" s="39"/>
    </row>
    <row r="407" spans="2:10" ht="27.75" customHeight="1" x14ac:dyDescent="0.2">
      <c r="B407" s="7" t="str">
        <f>IF(COUNT(D.2[STT Phân nhóm KH])&gt;=(ROW(A407)-304),ROW(A407)-304,"")</f>
        <v/>
      </c>
      <c r="C407" s="11" t="str">
        <f>IF(B407="","",INDEX(D.2[Ds Phân nhóm KH],B407))</f>
        <v/>
      </c>
      <c r="D407" s="17" t="str">
        <f>IF(B407="","",SUMIFS(D.2[Nợ phải thu 
(Trong kỳ)],D.2[Phân nhóm
khách hàng],C407))</f>
        <v/>
      </c>
      <c r="E407" s="17" t="str">
        <f>IF(B407="","",SUMIFS(D.2[Doanh thu],D.2[Phân nhóm
khách hàng],C407))</f>
        <v/>
      </c>
      <c r="F407" s="17" t="str">
        <f>IF(B407="","",SUMIFS(D.2[Lợi nhuận gộp],D.2[Phân nhóm
khách hàng],C407))</f>
        <v/>
      </c>
      <c r="G407" s="39" t="str">
        <f t="shared" si="8"/>
        <v/>
      </c>
      <c r="H407" s="39"/>
      <c r="I407" s="39"/>
      <c r="J407" s="39"/>
    </row>
    <row r="408" spans="2:10" ht="27.75" customHeight="1" x14ac:dyDescent="0.2">
      <c r="B408" s="7" t="str">
        <f>IF(COUNT(D.2[STT Phân nhóm KH])&gt;=(ROW(A408)-304),ROW(A408)-304,"")</f>
        <v/>
      </c>
      <c r="C408" s="11" t="str">
        <f>IF(B408="","",INDEX(D.2[Ds Phân nhóm KH],B408))</f>
        <v/>
      </c>
      <c r="D408" s="17" t="str">
        <f>IF(B408="","",SUMIFS(D.2[Nợ phải thu 
(Trong kỳ)],D.2[Phân nhóm
khách hàng],C408))</f>
        <v/>
      </c>
      <c r="E408" s="17" t="str">
        <f>IF(B408="","",SUMIFS(D.2[Doanh thu],D.2[Phân nhóm
khách hàng],C408))</f>
        <v/>
      </c>
      <c r="F408" s="17" t="str">
        <f>IF(B408="","",SUMIFS(D.2[Lợi nhuận gộp],D.2[Phân nhóm
khách hàng],C408))</f>
        <v/>
      </c>
      <c r="G408" s="39" t="str">
        <f t="shared" si="8"/>
        <v/>
      </c>
      <c r="H408" s="39"/>
      <c r="I408" s="39"/>
      <c r="J408" s="39"/>
    </row>
    <row r="409" spans="2:10" ht="27.75" customHeight="1" x14ac:dyDescent="0.2">
      <c r="B409" s="7" t="str">
        <f>IF(COUNT(D.2[STT Phân nhóm KH])&gt;=(ROW(A409)-304),ROW(A409)-304,"")</f>
        <v/>
      </c>
      <c r="C409" s="11" t="str">
        <f>IF(B409="","",INDEX(D.2[Ds Phân nhóm KH],B409))</f>
        <v/>
      </c>
      <c r="D409" s="17" t="str">
        <f>IF(B409="","",SUMIFS(D.2[Nợ phải thu 
(Trong kỳ)],D.2[Phân nhóm
khách hàng],C409))</f>
        <v/>
      </c>
      <c r="E409" s="17" t="str">
        <f>IF(B409="","",SUMIFS(D.2[Doanh thu],D.2[Phân nhóm
khách hàng],C409))</f>
        <v/>
      </c>
      <c r="F409" s="17" t="str">
        <f>IF(B409="","",SUMIFS(D.2[Lợi nhuận gộp],D.2[Phân nhóm
khách hàng],C409))</f>
        <v/>
      </c>
      <c r="G409" s="39" t="str">
        <f t="shared" si="8"/>
        <v/>
      </c>
      <c r="H409" s="39"/>
      <c r="I409" s="39"/>
      <c r="J409" s="39"/>
    </row>
    <row r="410" spans="2:10" ht="27.75" customHeight="1" x14ac:dyDescent="0.2">
      <c r="B410" s="7" t="str">
        <f>IF(COUNT(D.2[STT Phân nhóm KH])&gt;=(ROW(A410)-304),ROW(A410)-304,"")</f>
        <v/>
      </c>
      <c r="C410" s="11" t="str">
        <f>IF(B410="","",INDEX(D.2[Ds Phân nhóm KH],B410))</f>
        <v/>
      </c>
      <c r="D410" s="17" t="str">
        <f>IF(B410="","",SUMIFS(D.2[Nợ phải thu 
(Trong kỳ)],D.2[Phân nhóm
khách hàng],C410))</f>
        <v/>
      </c>
      <c r="E410" s="17" t="str">
        <f>IF(B410="","",SUMIFS(D.2[Doanh thu],D.2[Phân nhóm
khách hàng],C410))</f>
        <v/>
      </c>
      <c r="F410" s="17" t="str">
        <f>IF(B410="","",SUMIFS(D.2[Lợi nhuận gộp],D.2[Phân nhóm
khách hàng],C410))</f>
        <v/>
      </c>
      <c r="G410" s="39" t="str">
        <f t="shared" si="8"/>
        <v/>
      </c>
      <c r="H410" s="39"/>
      <c r="I410" s="39"/>
      <c r="J410" s="39"/>
    </row>
    <row r="411" spans="2:10" ht="27.75" customHeight="1" x14ac:dyDescent="0.2">
      <c r="B411" s="7" t="str">
        <f>IF(COUNT(D.2[STT Phân nhóm KH])&gt;=(ROW(A411)-304),ROW(A411)-304,"")</f>
        <v/>
      </c>
      <c r="C411" s="11" t="str">
        <f>IF(B411="","",INDEX(D.2[Ds Phân nhóm KH],B411))</f>
        <v/>
      </c>
      <c r="D411" s="17" t="str">
        <f>IF(B411="","",SUMIFS(D.2[Nợ phải thu 
(Trong kỳ)],D.2[Phân nhóm
khách hàng],C411))</f>
        <v/>
      </c>
      <c r="E411" s="17" t="str">
        <f>IF(B411="","",SUMIFS(D.2[Doanh thu],D.2[Phân nhóm
khách hàng],C411))</f>
        <v/>
      </c>
      <c r="F411" s="17" t="str">
        <f>IF(B411="","",SUMIFS(D.2[Lợi nhuận gộp],D.2[Phân nhóm
khách hàng],C411))</f>
        <v/>
      </c>
      <c r="G411" s="39" t="str">
        <f t="shared" si="8"/>
        <v/>
      </c>
      <c r="H411" s="39"/>
      <c r="I411" s="39"/>
      <c r="J411" s="39"/>
    </row>
    <row r="412" spans="2:10" ht="27.75" customHeight="1" x14ac:dyDescent="0.2">
      <c r="B412" s="7" t="str">
        <f>IF(COUNT(D.2[STT Phân nhóm KH])&gt;=(ROW(A412)-304),ROW(A412)-304,"")</f>
        <v/>
      </c>
      <c r="C412" s="11" t="str">
        <f>IF(B412="","",INDEX(D.2[Ds Phân nhóm KH],B412))</f>
        <v/>
      </c>
      <c r="D412" s="17" t="str">
        <f>IF(B412="","",SUMIFS(D.2[Nợ phải thu 
(Trong kỳ)],D.2[Phân nhóm
khách hàng],C412))</f>
        <v/>
      </c>
      <c r="E412" s="17" t="str">
        <f>IF(B412="","",SUMIFS(D.2[Doanh thu],D.2[Phân nhóm
khách hàng],C412))</f>
        <v/>
      </c>
      <c r="F412" s="17" t="str">
        <f>IF(B412="","",SUMIFS(D.2[Lợi nhuận gộp],D.2[Phân nhóm
khách hàng],C412))</f>
        <v/>
      </c>
      <c r="G412" s="39" t="str">
        <f t="shared" si="8"/>
        <v/>
      </c>
      <c r="H412" s="39"/>
      <c r="I412" s="39"/>
      <c r="J412" s="39"/>
    </row>
    <row r="413" spans="2:10" ht="27.75" customHeight="1" x14ac:dyDescent="0.2">
      <c r="B413" s="7" t="str">
        <f>IF(COUNT(D.2[STT Phân nhóm KH])&gt;=(ROW(A413)-304),ROW(A413)-304,"")</f>
        <v/>
      </c>
      <c r="C413" s="11" t="str">
        <f>IF(B413="","",INDEX(D.2[Ds Phân nhóm KH],B413))</f>
        <v/>
      </c>
      <c r="D413" s="17" t="str">
        <f>IF(B413="","",SUMIFS(D.2[Nợ phải thu 
(Trong kỳ)],D.2[Phân nhóm
khách hàng],C413))</f>
        <v/>
      </c>
      <c r="E413" s="17" t="str">
        <f>IF(B413="","",SUMIFS(D.2[Doanh thu],D.2[Phân nhóm
khách hàng],C413))</f>
        <v/>
      </c>
      <c r="F413" s="17" t="str">
        <f>IF(B413="","",SUMIFS(D.2[Lợi nhuận gộp],D.2[Phân nhóm
khách hàng],C413))</f>
        <v/>
      </c>
      <c r="G413" s="39" t="str">
        <f t="shared" si="8"/>
        <v/>
      </c>
      <c r="H413" s="39"/>
      <c r="I413" s="39"/>
      <c r="J413" s="39"/>
    </row>
    <row r="414" spans="2:10" ht="27.75" customHeight="1" x14ac:dyDescent="0.2">
      <c r="B414" s="7" t="str">
        <f>IF(COUNT(D.2[STT Phân nhóm KH])&gt;=(ROW(A414)-304),ROW(A414)-304,"")</f>
        <v/>
      </c>
      <c r="C414" s="11" t="str">
        <f>IF(B414="","",INDEX(D.2[Ds Phân nhóm KH],B414))</f>
        <v/>
      </c>
      <c r="D414" s="17" t="str">
        <f>IF(B414="","",SUMIFS(D.2[Nợ phải thu 
(Trong kỳ)],D.2[Phân nhóm
khách hàng],C414))</f>
        <v/>
      </c>
      <c r="E414" s="17" t="str">
        <f>IF(B414="","",SUMIFS(D.2[Doanh thu],D.2[Phân nhóm
khách hàng],C414))</f>
        <v/>
      </c>
      <c r="F414" s="17" t="str">
        <f>IF(B414="","",SUMIFS(D.2[Lợi nhuận gộp],D.2[Phân nhóm
khách hàng],C414))</f>
        <v/>
      </c>
      <c r="G414" s="39" t="str">
        <f t="shared" si="8"/>
        <v/>
      </c>
      <c r="H414" s="39"/>
      <c r="I414" s="39"/>
      <c r="J414" s="39"/>
    </row>
    <row r="415" spans="2:10" ht="27.75" customHeight="1" x14ac:dyDescent="0.2">
      <c r="B415" s="7" t="str">
        <f>IF(COUNT(D.2[STT Phân nhóm KH])&gt;=(ROW(A415)-304),ROW(A415)-304,"")</f>
        <v/>
      </c>
      <c r="C415" s="11" t="str">
        <f>IF(B415="","",INDEX(D.2[Ds Phân nhóm KH],B415))</f>
        <v/>
      </c>
      <c r="D415" s="17" t="str">
        <f>IF(B415="","",SUMIFS(D.2[Nợ phải thu 
(Trong kỳ)],D.2[Phân nhóm
khách hàng],C415))</f>
        <v/>
      </c>
      <c r="E415" s="17" t="str">
        <f>IF(B415="","",SUMIFS(D.2[Doanh thu],D.2[Phân nhóm
khách hàng],C415))</f>
        <v/>
      </c>
      <c r="F415" s="17" t="str">
        <f>IF(B415="","",SUMIFS(D.2[Lợi nhuận gộp],D.2[Phân nhóm
khách hàng],C415))</f>
        <v/>
      </c>
      <c r="G415" s="39" t="str">
        <f t="shared" si="8"/>
        <v/>
      </c>
      <c r="H415" s="39"/>
      <c r="I415" s="39"/>
      <c r="J415" s="39"/>
    </row>
    <row r="416" spans="2:10" ht="27.75" customHeight="1" x14ac:dyDescent="0.2">
      <c r="B416" s="7" t="str">
        <f>IF(COUNT(D.2[STT Phân nhóm KH])&gt;=(ROW(A416)-304),ROW(A416)-304,"")</f>
        <v/>
      </c>
      <c r="C416" s="11" t="str">
        <f>IF(B416="","",INDEX(D.2[Ds Phân nhóm KH],B416))</f>
        <v/>
      </c>
      <c r="D416" s="17" t="str">
        <f>IF(B416="","",SUMIFS(D.2[Nợ phải thu 
(Trong kỳ)],D.2[Phân nhóm
khách hàng],C416))</f>
        <v/>
      </c>
      <c r="E416" s="17" t="str">
        <f>IF(B416="","",SUMIFS(D.2[Doanh thu],D.2[Phân nhóm
khách hàng],C416))</f>
        <v/>
      </c>
      <c r="F416" s="17" t="str">
        <f>IF(B416="","",SUMIFS(D.2[Lợi nhuận gộp],D.2[Phân nhóm
khách hàng],C416))</f>
        <v/>
      </c>
      <c r="G416" s="39" t="str">
        <f t="shared" si="8"/>
        <v/>
      </c>
      <c r="H416" s="39"/>
      <c r="I416" s="39"/>
      <c r="J416" s="39"/>
    </row>
    <row r="417" spans="2:10" ht="27.75" customHeight="1" x14ac:dyDescent="0.2">
      <c r="B417" s="7" t="str">
        <f>IF(COUNT(D.2[STT Phân nhóm KH])&gt;=(ROW(A417)-304),ROW(A417)-304,"")</f>
        <v/>
      </c>
      <c r="C417" s="11" t="str">
        <f>IF(B417="","",INDEX(D.2[Ds Phân nhóm KH],B417))</f>
        <v/>
      </c>
      <c r="D417" s="17" t="str">
        <f>IF(B417="","",SUMIFS(D.2[Nợ phải thu 
(Trong kỳ)],D.2[Phân nhóm
khách hàng],C417))</f>
        <v/>
      </c>
      <c r="E417" s="17" t="str">
        <f>IF(B417="","",SUMIFS(D.2[Doanh thu],D.2[Phân nhóm
khách hàng],C417))</f>
        <v/>
      </c>
      <c r="F417" s="17" t="str">
        <f>IF(B417="","",SUMIFS(D.2[Lợi nhuận gộp],D.2[Phân nhóm
khách hàng],C417))</f>
        <v/>
      </c>
      <c r="G417" s="39" t="str">
        <f t="shared" si="8"/>
        <v/>
      </c>
      <c r="H417" s="39"/>
      <c r="I417" s="39"/>
      <c r="J417" s="39"/>
    </row>
    <row r="418" spans="2:10" ht="27.75" customHeight="1" x14ac:dyDescent="0.2">
      <c r="B418" s="7" t="str">
        <f>IF(COUNT(D.2[STT Phân nhóm KH])&gt;=(ROW(A418)-304),ROW(A418)-304,"")</f>
        <v/>
      </c>
      <c r="C418" s="11" t="str">
        <f>IF(B418="","",INDEX(D.2[Ds Phân nhóm KH],B418))</f>
        <v/>
      </c>
      <c r="D418" s="17" t="str">
        <f>IF(B418="","",SUMIFS(D.2[Nợ phải thu 
(Trong kỳ)],D.2[Phân nhóm
khách hàng],C418))</f>
        <v/>
      </c>
      <c r="E418" s="17" t="str">
        <f>IF(B418="","",SUMIFS(D.2[Doanh thu],D.2[Phân nhóm
khách hàng],C418))</f>
        <v/>
      </c>
      <c r="F418" s="17" t="str">
        <f>IF(B418="","",SUMIFS(D.2[Lợi nhuận gộp],D.2[Phân nhóm
khách hàng],C418))</f>
        <v/>
      </c>
      <c r="G418" s="39" t="str">
        <f t="shared" si="8"/>
        <v/>
      </c>
      <c r="H418" s="39"/>
      <c r="I418" s="39"/>
      <c r="J418" s="39"/>
    </row>
    <row r="419" spans="2:10" ht="27.75" customHeight="1" x14ac:dyDescent="0.2">
      <c r="B419" s="7" t="str">
        <f>IF(COUNT(D.2[STT Phân nhóm KH])&gt;=(ROW(A419)-304),ROW(A419)-304,"")</f>
        <v/>
      </c>
      <c r="C419" s="11" t="str">
        <f>IF(B419="","",INDEX(D.2[Ds Phân nhóm KH],B419))</f>
        <v/>
      </c>
      <c r="D419" s="17" t="str">
        <f>IF(B419="","",SUMIFS(D.2[Nợ phải thu 
(Trong kỳ)],D.2[Phân nhóm
khách hàng],C419))</f>
        <v/>
      </c>
      <c r="E419" s="17" t="str">
        <f>IF(B419="","",SUMIFS(D.2[Doanh thu],D.2[Phân nhóm
khách hàng],C419))</f>
        <v/>
      </c>
      <c r="F419" s="17" t="str">
        <f>IF(B419="","",SUMIFS(D.2[Lợi nhuận gộp],D.2[Phân nhóm
khách hàng],C419))</f>
        <v/>
      </c>
      <c r="G419" s="39" t="str">
        <f t="shared" si="8"/>
        <v/>
      </c>
      <c r="H419" s="39"/>
      <c r="I419" s="39"/>
      <c r="J419" s="39"/>
    </row>
    <row r="420" spans="2:10" ht="27.75" customHeight="1" x14ac:dyDescent="0.2">
      <c r="B420" s="7" t="str">
        <f>IF(COUNT(D.2[STT Phân nhóm KH])&gt;=(ROW(A420)-304),ROW(A420)-304,"")</f>
        <v/>
      </c>
      <c r="C420" s="11" t="str">
        <f>IF(B420="","",INDEX(D.2[Ds Phân nhóm KH],B420))</f>
        <v/>
      </c>
      <c r="D420" s="17" t="str">
        <f>IF(B420="","",SUMIFS(D.2[Nợ phải thu 
(Trong kỳ)],D.2[Phân nhóm
khách hàng],C420))</f>
        <v/>
      </c>
      <c r="E420" s="17" t="str">
        <f>IF(B420="","",SUMIFS(D.2[Doanh thu],D.2[Phân nhóm
khách hàng],C420))</f>
        <v/>
      </c>
      <c r="F420" s="17" t="str">
        <f>IF(B420="","",SUMIFS(D.2[Lợi nhuận gộp],D.2[Phân nhóm
khách hàng],C420))</f>
        <v/>
      </c>
      <c r="G420" s="39" t="str">
        <f t="shared" si="8"/>
        <v/>
      </c>
      <c r="H420" s="39"/>
      <c r="I420" s="39"/>
      <c r="J420" s="39"/>
    </row>
    <row r="421" spans="2:10" ht="27.75" customHeight="1" x14ac:dyDescent="0.2">
      <c r="B421" s="7" t="str">
        <f>IF(COUNT(D.2[STT Phân nhóm KH])&gt;=(ROW(A421)-304),ROW(A421)-304,"")</f>
        <v/>
      </c>
      <c r="C421" s="11" t="str">
        <f>IF(B421="","",INDEX(D.2[Ds Phân nhóm KH],B421))</f>
        <v/>
      </c>
      <c r="D421" s="17" t="str">
        <f>IF(B421="","",SUMIFS(D.2[Nợ phải thu 
(Trong kỳ)],D.2[Phân nhóm
khách hàng],C421))</f>
        <v/>
      </c>
      <c r="E421" s="17" t="str">
        <f>IF(B421="","",SUMIFS(D.2[Doanh thu],D.2[Phân nhóm
khách hàng],C421))</f>
        <v/>
      </c>
      <c r="F421" s="17" t="str">
        <f>IF(B421="","",SUMIFS(D.2[Lợi nhuận gộp],D.2[Phân nhóm
khách hàng],C421))</f>
        <v/>
      </c>
      <c r="G421" s="39" t="str">
        <f t="shared" si="8"/>
        <v/>
      </c>
      <c r="H421" s="39"/>
      <c r="I421" s="39"/>
      <c r="J421" s="39"/>
    </row>
    <row r="422" spans="2:10" ht="27.75" customHeight="1" x14ac:dyDescent="0.2">
      <c r="B422" s="7" t="str">
        <f>IF(COUNT(D.2[STT Phân nhóm KH])&gt;=(ROW(A422)-304),ROW(A422)-304,"")</f>
        <v/>
      </c>
      <c r="C422" s="11" t="str">
        <f>IF(B422="","",INDEX(D.2[Ds Phân nhóm KH],B422))</f>
        <v/>
      </c>
      <c r="D422" s="17" t="str">
        <f>IF(B422="","",SUMIFS(D.2[Nợ phải thu 
(Trong kỳ)],D.2[Phân nhóm
khách hàng],C422))</f>
        <v/>
      </c>
      <c r="E422" s="17" t="str">
        <f>IF(B422="","",SUMIFS(D.2[Doanh thu],D.2[Phân nhóm
khách hàng],C422))</f>
        <v/>
      </c>
      <c r="F422" s="17" t="str">
        <f>IF(B422="","",SUMIFS(D.2[Lợi nhuận gộp],D.2[Phân nhóm
khách hàng],C422))</f>
        <v/>
      </c>
      <c r="G422" s="39" t="str">
        <f t="shared" si="8"/>
        <v/>
      </c>
      <c r="H422" s="39"/>
      <c r="I422" s="39"/>
      <c r="J422" s="39"/>
    </row>
    <row r="423" spans="2:10" ht="27.75" customHeight="1" x14ac:dyDescent="0.2">
      <c r="B423" s="7" t="str">
        <f>IF(COUNT(D.2[STT Phân nhóm KH])&gt;=(ROW(A423)-304),ROW(A423)-304,"")</f>
        <v/>
      </c>
      <c r="C423" s="11" t="str">
        <f>IF(B423="","",INDEX(D.2[Ds Phân nhóm KH],B423))</f>
        <v/>
      </c>
      <c r="D423" s="17" t="str">
        <f>IF(B423="","",SUMIFS(D.2[Nợ phải thu 
(Trong kỳ)],D.2[Phân nhóm
khách hàng],C423))</f>
        <v/>
      </c>
      <c r="E423" s="17" t="str">
        <f>IF(B423="","",SUMIFS(D.2[Doanh thu],D.2[Phân nhóm
khách hàng],C423))</f>
        <v/>
      </c>
      <c r="F423" s="17" t="str">
        <f>IF(B423="","",SUMIFS(D.2[Lợi nhuận gộp],D.2[Phân nhóm
khách hàng],C423))</f>
        <v/>
      </c>
      <c r="G423" s="39" t="str">
        <f t="shared" si="8"/>
        <v/>
      </c>
      <c r="H423" s="39"/>
      <c r="I423" s="39"/>
      <c r="J423" s="39"/>
    </row>
    <row r="424" spans="2:10" ht="27.75" customHeight="1" x14ac:dyDescent="0.2">
      <c r="B424" s="7" t="str">
        <f>IF(COUNT(D.2[STT Phân nhóm KH])&gt;=(ROW(A424)-304),ROW(A424)-304,"")</f>
        <v/>
      </c>
      <c r="C424" s="11" t="str">
        <f>IF(B424="","",INDEX(D.2[Ds Phân nhóm KH],B424))</f>
        <v/>
      </c>
      <c r="D424" s="17" t="str">
        <f>IF(B424="","",SUMIFS(D.2[Nợ phải thu 
(Trong kỳ)],D.2[Phân nhóm
khách hàng],C424))</f>
        <v/>
      </c>
      <c r="E424" s="17" t="str">
        <f>IF(B424="","",SUMIFS(D.2[Doanh thu],D.2[Phân nhóm
khách hàng],C424))</f>
        <v/>
      </c>
      <c r="F424" s="17" t="str">
        <f>IF(B424="","",SUMIFS(D.2[Lợi nhuận gộp],D.2[Phân nhóm
khách hàng],C424))</f>
        <v/>
      </c>
      <c r="G424" s="39" t="str">
        <f t="shared" si="8"/>
        <v/>
      </c>
      <c r="H424" s="39"/>
      <c r="I424" s="39"/>
      <c r="J424" s="39"/>
    </row>
    <row r="425" spans="2:10" ht="27.75" customHeight="1" x14ac:dyDescent="0.2">
      <c r="B425" s="7" t="str">
        <f>IF(COUNT(D.2[STT Phân nhóm KH])&gt;=(ROW(A425)-304),ROW(A425)-304,"")</f>
        <v/>
      </c>
      <c r="C425" s="11" t="str">
        <f>IF(B425="","",INDEX(D.2[Ds Phân nhóm KH],B425))</f>
        <v/>
      </c>
      <c r="D425" s="17" t="str">
        <f>IF(B425="","",SUMIFS(D.2[Nợ phải thu 
(Trong kỳ)],D.2[Phân nhóm
khách hàng],C425))</f>
        <v/>
      </c>
      <c r="E425" s="17" t="str">
        <f>IF(B425="","",SUMIFS(D.2[Doanh thu],D.2[Phân nhóm
khách hàng],C425))</f>
        <v/>
      </c>
      <c r="F425" s="17" t="str">
        <f>IF(B425="","",SUMIFS(D.2[Lợi nhuận gộp],D.2[Phân nhóm
khách hàng],C425))</f>
        <v/>
      </c>
      <c r="G425" s="39" t="str">
        <f t="shared" si="8"/>
        <v/>
      </c>
      <c r="H425" s="39"/>
      <c r="I425" s="39"/>
      <c r="J425" s="39"/>
    </row>
    <row r="426" spans="2:10" ht="27.75" customHeight="1" x14ac:dyDescent="0.2">
      <c r="B426" s="7" t="str">
        <f>IF(COUNT(D.2[STT Phân nhóm KH])&gt;=(ROW(A426)-304),ROW(A426)-304,"")</f>
        <v/>
      </c>
      <c r="C426" s="11" t="str">
        <f>IF(B426="","",INDEX(D.2[Ds Phân nhóm KH],B426))</f>
        <v/>
      </c>
      <c r="D426" s="17" t="str">
        <f>IF(B426="","",SUMIFS(D.2[Nợ phải thu 
(Trong kỳ)],D.2[Phân nhóm
khách hàng],C426))</f>
        <v/>
      </c>
      <c r="E426" s="17" t="str">
        <f>IF(B426="","",SUMIFS(D.2[Doanh thu],D.2[Phân nhóm
khách hàng],C426))</f>
        <v/>
      </c>
      <c r="F426" s="17" t="str">
        <f>IF(B426="","",SUMIFS(D.2[Lợi nhuận gộp],D.2[Phân nhóm
khách hàng],C426))</f>
        <v/>
      </c>
      <c r="G426" s="39" t="str">
        <f t="shared" si="8"/>
        <v/>
      </c>
      <c r="H426" s="39"/>
      <c r="I426" s="39"/>
      <c r="J426" s="39"/>
    </row>
    <row r="427" spans="2:10" ht="27.75" customHeight="1" x14ac:dyDescent="0.2">
      <c r="B427" s="7" t="str">
        <f>IF(COUNT(D.2[STT Phân nhóm KH])&gt;=(ROW(A427)-304),ROW(A427)-304,"")</f>
        <v/>
      </c>
      <c r="C427" s="11" t="str">
        <f>IF(B427="","",INDEX(D.2[Ds Phân nhóm KH],B427))</f>
        <v/>
      </c>
      <c r="D427" s="17" t="str">
        <f>IF(B427="","",SUMIFS(D.2[Nợ phải thu 
(Trong kỳ)],D.2[Phân nhóm
khách hàng],C427))</f>
        <v/>
      </c>
      <c r="E427" s="17" t="str">
        <f>IF(B427="","",SUMIFS(D.2[Doanh thu],D.2[Phân nhóm
khách hàng],C427))</f>
        <v/>
      </c>
      <c r="F427" s="17" t="str">
        <f>IF(B427="","",SUMIFS(D.2[Lợi nhuận gộp],D.2[Phân nhóm
khách hàng],C427))</f>
        <v/>
      </c>
      <c r="G427" s="39" t="str">
        <f t="shared" si="8"/>
        <v/>
      </c>
      <c r="H427" s="39"/>
      <c r="I427" s="39"/>
      <c r="J427" s="39"/>
    </row>
    <row r="428" spans="2:10" ht="27.75" customHeight="1" x14ac:dyDescent="0.2">
      <c r="B428" s="7" t="str">
        <f>IF(COUNT(D.2[STT Phân nhóm KH])&gt;=(ROW(A428)-304),ROW(A428)-304,"")</f>
        <v/>
      </c>
      <c r="C428" s="11" t="str">
        <f>IF(B428="","",INDEX(D.2[Ds Phân nhóm KH],B428))</f>
        <v/>
      </c>
      <c r="D428" s="17" t="str">
        <f>IF(B428="","",SUMIFS(D.2[Nợ phải thu 
(Trong kỳ)],D.2[Phân nhóm
khách hàng],C428))</f>
        <v/>
      </c>
      <c r="E428" s="17" t="str">
        <f>IF(B428="","",SUMIFS(D.2[Doanh thu],D.2[Phân nhóm
khách hàng],C428))</f>
        <v/>
      </c>
      <c r="F428" s="17" t="str">
        <f>IF(B428="","",SUMIFS(D.2[Lợi nhuận gộp],D.2[Phân nhóm
khách hàng],C428))</f>
        <v/>
      </c>
      <c r="G428" s="39" t="str">
        <f t="shared" si="8"/>
        <v/>
      </c>
      <c r="H428" s="39"/>
      <c r="I428" s="39"/>
      <c r="J428" s="39"/>
    </row>
    <row r="429" spans="2:10" ht="27.75" customHeight="1" x14ac:dyDescent="0.2">
      <c r="B429" s="7" t="str">
        <f>IF(COUNT(D.2[STT Phân nhóm KH])&gt;=(ROW(A429)-304),ROW(A429)-304,"")</f>
        <v/>
      </c>
      <c r="C429" s="11" t="str">
        <f>IF(B429="","",INDEX(D.2[Ds Phân nhóm KH],B429))</f>
        <v/>
      </c>
      <c r="D429" s="17" t="str">
        <f>IF(B429="","",SUMIFS(D.2[Nợ phải thu 
(Trong kỳ)],D.2[Phân nhóm
khách hàng],C429))</f>
        <v/>
      </c>
      <c r="E429" s="17" t="str">
        <f>IF(B429="","",SUMIFS(D.2[Doanh thu],D.2[Phân nhóm
khách hàng],C429))</f>
        <v/>
      </c>
      <c r="F429" s="17" t="str">
        <f>IF(B429="","",SUMIFS(D.2[Lợi nhuận gộp],D.2[Phân nhóm
khách hàng],C429))</f>
        <v/>
      </c>
      <c r="G429" s="39" t="str">
        <f t="shared" si="8"/>
        <v/>
      </c>
      <c r="H429" s="39"/>
      <c r="I429" s="39"/>
      <c r="J429" s="39"/>
    </row>
    <row r="430" spans="2:10" ht="27.75" customHeight="1" x14ac:dyDescent="0.2">
      <c r="B430" s="7" t="str">
        <f>IF(COUNT(D.2[STT Phân nhóm KH])&gt;=(ROW(A430)-304),ROW(A430)-304,"")</f>
        <v/>
      </c>
      <c r="C430" s="11" t="str">
        <f>IF(B430="","",INDEX(D.2[Ds Phân nhóm KH],B430))</f>
        <v/>
      </c>
      <c r="D430" s="17" t="str">
        <f>IF(B430="","",SUMIFS(D.2[Nợ phải thu 
(Trong kỳ)],D.2[Phân nhóm
khách hàng],C430))</f>
        <v/>
      </c>
      <c r="E430" s="17" t="str">
        <f>IF(B430="","",SUMIFS(D.2[Doanh thu],D.2[Phân nhóm
khách hàng],C430))</f>
        <v/>
      </c>
      <c r="F430" s="17" t="str">
        <f>IF(B430="","",SUMIFS(D.2[Lợi nhuận gộp],D.2[Phân nhóm
khách hàng],C430))</f>
        <v/>
      </c>
      <c r="G430" s="39" t="str">
        <f t="shared" si="8"/>
        <v/>
      </c>
      <c r="H430" s="39"/>
      <c r="I430" s="39"/>
      <c r="J430" s="39"/>
    </row>
    <row r="431" spans="2:10" ht="27.75" customHeight="1" x14ac:dyDescent="0.2">
      <c r="B431" s="7" t="str">
        <f>IF(COUNT(D.2[STT Phân nhóm KH])&gt;=(ROW(A431)-304),ROW(A431)-304,"")</f>
        <v/>
      </c>
      <c r="C431" s="11" t="str">
        <f>IF(B431="","",INDEX(D.2[Ds Phân nhóm KH],B431))</f>
        <v/>
      </c>
      <c r="D431" s="17" t="str">
        <f>IF(B431="","",SUMIFS(D.2[Nợ phải thu 
(Trong kỳ)],D.2[Phân nhóm
khách hàng],C431))</f>
        <v/>
      </c>
      <c r="E431" s="17" t="str">
        <f>IF(B431="","",SUMIFS(D.2[Doanh thu],D.2[Phân nhóm
khách hàng],C431))</f>
        <v/>
      </c>
      <c r="F431" s="17" t="str">
        <f>IF(B431="","",SUMIFS(D.2[Lợi nhuận gộp],D.2[Phân nhóm
khách hàng],C431))</f>
        <v/>
      </c>
      <c r="G431" s="39" t="str">
        <f t="shared" si="8"/>
        <v/>
      </c>
      <c r="H431" s="39"/>
      <c r="I431" s="39"/>
      <c r="J431" s="39"/>
    </row>
    <row r="432" spans="2:10" ht="27.75" customHeight="1" x14ac:dyDescent="0.2">
      <c r="B432" s="7" t="str">
        <f>IF(COUNT(D.2[STT Phân nhóm KH])&gt;=(ROW(A432)-304),ROW(A432)-304,"")</f>
        <v/>
      </c>
      <c r="C432" s="11" t="str">
        <f>IF(B432="","",INDEX(D.2[Ds Phân nhóm KH],B432))</f>
        <v/>
      </c>
      <c r="D432" s="17" t="str">
        <f>IF(B432="","",SUMIFS(D.2[Nợ phải thu 
(Trong kỳ)],D.2[Phân nhóm
khách hàng],C432))</f>
        <v/>
      </c>
      <c r="E432" s="17" t="str">
        <f>IF(B432="","",SUMIFS(D.2[Doanh thu],D.2[Phân nhóm
khách hàng],C432))</f>
        <v/>
      </c>
      <c r="F432" s="17" t="str">
        <f>IF(B432="","",SUMIFS(D.2[Lợi nhuận gộp],D.2[Phân nhóm
khách hàng],C432))</f>
        <v/>
      </c>
      <c r="G432" s="39" t="str">
        <f t="shared" si="8"/>
        <v/>
      </c>
      <c r="H432" s="39"/>
      <c r="I432" s="39"/>
      <c r="J432" s="39"/>
    </row>
    <row r="433" spans="2:10" ht="27.75" customHeight="1" x14ac:dyDescent="0.2">
      <c r="B433" s="7" t="str">
        <f>IF(COUNT(D.2[STT Phân nhóm KH])&gt;=(ROW(A433)-304),ROW(A433)-304,"")</f>
        <v/>
      </c>
      <c r="C433" s="11" t="str">
        <f>IF(B433="","",INDEX(D.2[Ds Phân nhóm KH],B433))</f>
        <v/>
      </c>
      <c r="D433" s="17" t="str">
        <f>IF(B433="","",SUMIFS(D.2[Nợ phải thu 
(Trong kỳ)],D.2[Phân nhóm
khách hàng],C433))</f>
        <v/>
      </c>
      <c r="E433" s="17" t="str">
        <f>IF(B433="","",SUMIFS(D.2[Doanh thu],D.2[Phân nhóm
khách hàng],C433))</f>
        <v/>
      </c>
      <c r="F433" s="17" t="str">
        <f>IF(B433="","",SUMIFS(D.2[Lợi nhuận gộp],D.2[Phân nhóm
khách hàng],C433))</f>
        <v/>
      </c>
      <c r="G433" s="39" t="str">
        <f t="shared" ref="G433:G496" si="9">IF(OR(B433="",F433=0),"",RANK(F433,B6LoiNhuanKH))</f>
        <v/>
      </c>
      <c r="H433" s="39"/>
      <c r="I433" s="39"/>
      <c r="J433" s="39"/>
    </row>
    <row r="434" spans="2:10" ht="27.75" customHeight="1" x14ac:dyDescent="0.2">
      <c r="B434" s="7" t="str">
        <f>IF(COUNT(D.2[STT Phân nhóm KH])&gt;=(ROW(A434)-304),ROW(A434)-304,"")</f>
        <v/>
      </c>
      <c r="C434" s="11" t="str">
        <f>IF(B434="","",INDEX(D.2[Ds Phân nhóm KH],B434))</f>
        <v/>
      </c>
      <c r="D434" s="17" t="str">
        <f>IF(B434="","",SUMIFS(D.2[Nợ phải thu 
(Trong kỳ)],D.2[Phân nhóm
khách hàng],C434))</f>
        <v/>
      </c>
      <c r="E434" s="17" t="str">
        <f>IF(B434="","",SUMIFS(D.2[Doanh thu],D.2[Phân nhóm
khách hàng],C434))</f>
        <v/>
      </c>
      <c r="F434" s="17" t="str">
        <f>IF(B434="","",SUMIFS(D.2[Lợi nhuận gộp],D.2[Phân nhóm
khách hàng],C434))</f>
        <v/>
      </c>
      <c r="G434" s="39" t="str">
        <f t="shared" si="9"/>
        <v/>
      </c>
      <c r="H434" s="39"/>
      <c r="I434" s="39"/>
      <c r="J434" s="39"/>
    </row>
    <row r="435" spans="2:10" ht="27.75" customHeight="1" x14ac:dyDescent="0.2">
      <c r="B435" s="7" t="str">
        <f>IF(COUNT(D.2[STT Phân nhóm KH])&gt;=(ROW(A435)-304),ROW(A435)-304,"")</f>
        <v/>
      </c>
      <c r="C435" s="11" t="str">
        <f>IF(B435="","",INDEX(D.2[Ds Phân nhóm KH],B435))</f>
        <v/>
      </c>
      <c r="D435" s="17" t="str">
        <f>IF(B435="","",SUMIFS(D.2[Nợ phải thu 
(Trong kỳ)],D.2[Phân nhóm
khách hàng],C435))</f>
        <v/>
      </c>
      <c r="E435" s="17" t="str">
        <f>IF(B435="","",SUMIFS(D.2[Doanh thu],D.2[Phân nhóm
khách hàng],C435))</f>
        <v/>
      </c>
      <c r="F435" s="17" t="str">
        <f>IF(B435="","",SUMIFS(D.2[Lợi nhuận gộp],D.2[Phân nhóm
khách hàng],C435))</f>
        <v/>
      </c>
      <c r="G435" s="39" t="str">
        <f t="shared" si="9"/>
        <v/>
      </c>
      <c r="H435" s="39"/>
      <c r="I435" s="39"/>
      <c r="J435" s="39"/>
    </row>
    <row r="436" spans="2:10" ht="27.75" customHeight="1" x14ac:dyDescent="0.2">
      <c r="B436" s="7" t="str">
        <f>IF(COUNT(D.2[STT Phân nhóm KH])&gt;=(ROW(A436)-304),ROW(A436)-304,"")</f>
        <v/>
      </c>
      <c r="C436" s="11" t="str">
        <f>IF(B436="","",INDEX(D.2[Ds Phân nhóm KH],B436))</f>
        <v/>
      </c>
      <c r="D436" s="17" t="str">
        <f>IF(B436="","",SUMIFS(D.2[Nợ phải thu 
(Trong kỳ)],D.2[Phân nhóm
khách hàng],C436))</f>
        <v/>
      </c>
      <c r="E436" s="17" t="str">
        <f>IF(B436="","",SUMIFS(D.2[Doanh thu],D.2[Phân nhóm
khách hàng],C436))</f>
        <v/>
      </c>
      <c r="F436" s="17" t="str">
        <f>IF(B436="","",SUMIFS(D.2[Lợi nhuận gộp],D.2[Phân nhóm
khách hàng],C436))</f>
        <v/>
      </c>
      <c r="G436" s="39" t="str">
        <f t="shared" si="9"/>
        <v/>
      </c>
      <c r="H436" s="39"/>
      <c r="I436" s="39"/>
      <c r="J436" s="39"/>
    </row>
    <row r="437" spans="2:10" ht="27.75" customHeight="1" x14ac:dyDescent="0.2">
      <c r="B437" s="7" t="str">
        <f>IF(COUNT(D.2[STT Phân nhóm KH])&gt;=(ROW(A437)-304),ROW(A437)-304,"")</f>
        <v/>
      </c>
      <c r="C437" s="11" t="str">
        <f>IF(B437="","",INDEX(D.2[Ds Phân nhóm KH],B437))</f>
        <v/>
      </c>
      <c r="D437" s="17" t="str">
        <f>IF(B437="","",SUMIFS(D.2[Nợ phải thu 
(Trong kỳ)],D.2[Phân nhóm
khách hàng],C437))</f>
        <v/>
      </c>
      <c r="E437" s="17" t="str">
        <f>IF(B437="","",SUMIFS(D.2[Doanh thu],D.2[Phân nhóm
khách hàng],C437))</f>
        <v/>
      </c>
      <c r="F437" s="17" t="str">
        <f>IF(B437="","",SUMIFS(D.2[Lợi nhuận gộp],D.2[Phân nhóm
khách hàng],C437))</f>
        <v/>
      </c>
      <c r="G437" s="39" t="str">
        <f t="shared" si="9"/>
        <v/>
      </c>
      <c r="H437" s="39"/>
      <c r="I437" s="39"/>
      <c r="J437" s="39"/>
    </row>
    <row r="438" spans="2:10" ht="27.75" customHeight="1" x14ac:dyDescent="0.2">
      <c r="B438" s="7" t="str">
        <f>IF(COUNT(D.2[STT Phân nhóm KH])&gt;=(ROW(A438)-304),ROW(A438)-304,"")</f>
        <v/>
      </c>
      <c r="C438" s="11" t="str">
        <f>IF(B438="","",INDEX(D.2[Ds Phân nhóm KH],B438))</f>
        <v/>
      </c>
      <c r="D438" s="17" t="str">
        <f>IF(B438="","",SUMIFS(D.2[Nợ phải thu 
(Trong kỳ)],D.2[Phân nhóm
khách hàng],C438))</f>
        <v/>
      </c>
      <c r="E438" s="17" t="str">
        <f>IF(B438="","",SUMIFS(D.2[Doanh thu],D.2[Phân nhóm
khách hàng],C438))</f>
        <v/>
      </c>
      <c r="F438" s="17" t="str">
        <f>IF(B438="","",SUMIFS(D.2[Lợi nhuận gộp],D.2[Phân nhóm
khách hàng],C438))</f>
        <v/>
      </c>
      <c r="G438" s="39" t="str">
        <f t="shared" si="9"/>
        <v/>
      </c>
      <c r="H438" s="39"/>
      <c r="I438" s="39"/>
      <c r="J438" s="39"/>
    </row>
    <row r="439" spans="2:10" ht="27.75" customHeight="1" x14ac:dyDescent="0.2">
      <c r="B439" s="7" t="str">
        <f>IF(COUNT(D.2[STT Phân nhóm KH])&gt;=(ROW(A439)-304),ROW(A439)-304,"")</f>
        <v/>
      </c>
      <c r="C439" s="11" t="str">
        <f>IF(B439="","",INDEX(D.2[Ds Phân nhóm KH],B439))</f>
        <v/>
      </c>
      <c r="D439" s="17" t="str">
        <f>IF(B439="","",SUMIFS(D.2[Nợ phải thu 
(Trong kỳ)],D.2[Phân nhóm
khách hàng],C439))</f>
        <v/>
      </c>
      <c r="E439" s="17" t="str">
        <f>IF(B439="","",SUMIFS(D.2[Doanh thu],D.2[Phân nhóm
khách hàng],C439))</f>
        <v/>
      </c>
      <c r="F439" s="17" t="str">
        <f>IF(B439="","",SUMIFS(D.2[Lợi nhuận gộp],D.2[Phân nhóm
khách hàng],C439))</f>
        <v/>
      </c>
      <c r="G439" s="39" t="str">
        <f t="shared" si="9"/>
        <v/>
      </c>
      <c r="H439" s="39"/>
      <c r="I439" s="39"/>
      <c r="J439" s="39"/>
    </row>
    <row r="440" spans="2:10" ht="27.75" customHeight="1" x14ac:dyDescent="0.2">
      <c r="B440" s="7" t="str">
        <f>IF(COUNT(D.2[STT Phân nhóm KH])&gt;=(ROW(A440)-304),ROW(A440)-304,"")</f>
        <v/>
      </c>
      <c r="C440" s="11" t="str">
        <f>IF(B440="","",INDEX(D.2[Ds Phân nhóm KH],B440))</f>
        <v/>
      </c>
      <c r="D440" s="17" t="str">
        <f>IF(B440="","",SUMIFS(D.2[Nợ phải thu 
(Trong kỳ)],D.2[Phân nhóm
khách hàng],C440))</f>
        <v/>
      </c>
      <c r="E440" s="17" t="str">
        <f>IF(B440="","",SUMIFS(D.2[Doanh thu],D.2[Phân nhóm
khách hàng],C440))</f>
        <v/>
      </c>
      <c r="F440" s="17" t="str">
        <f>IF(B440="","",SUMIFS(D.2[Lợi nhuận gộp],D.2[Phân nhóm
khách hàng],C440))</f>
        <v/>
      </c>
      <c r="G440" s="39" t="str">
        <f t="shared" si="9"/>
        <v/>
      </c>
      <c r="H440" s="39"/>
      <c r="I440" s="39"/>
      <c r="J440" s="39"/>
    </row>
    <row r="441" spans="2:10" ht="27.75" customHeight="1" x14ac:dyDescent="0.2">
      <c r="B441" s="7" t="str">
        <f>IF(COUNT(D.2[STT Phân nhóm KH])&gt;=(ROW(A441)-304),ROW(A441)-304,"")</f>
        <v/>
      </c>
      <c r="C441" s="11" t="str">
        <f>IF(B441="","",INDEX(D.2[Ds Phân nhóm KH],B441))</f>
        <v/>
      </c>
      <c r="D441" s="17" t="str">
        <f>IF(B441="","",SUMIFS(D.2[Nợ phải thu 
(Trong kỳ)],D.2[Phân nhóm
khách hàng],C441))</f>
        <v/>
      </c>
      <c r="E441" s="17" t="str">
        <f>IF(B441="","",SUMIFS(D.2[Doanh thu],D.2[Phân nhóm
khách hàng],C441))</f>
        <v/>
      </c>
      <c r="F441" s="17" t="str">
        <f>IF(B441="","",SUMIFS(D.2[Lợi nhuận gộp],D.2[Phân nhóm
khách hàng],C441))</f>
        <v/>
      </c>
      <c r="G441" s="39" t="str">
        <f t="shared" si="9"/>
        <v/>
      </c>
      <c r="H441" s="39"/>
      <c r="I441" s="39"/>
      <c r="J441" s="39"/>
    </row>
    <row r="442" spans="2:10" ht="27.75" customHeight="1" x14ac:dyDescent="0.2">
      <c r="B442" s="7" t="str">
        <f>IF(COUNT(D.2[STT Phân nhóm KH])&gt;=(ROW(A442)-304),ROW(A442)-304,"")</f>
        <v/>
      </c>
      <c r="C442" s="11" t="str">
        <f>IF(B442="","",INDEX(D.2[Ds Phân nhóm KH],B442))</f>
        <v/>
      </c>
      <c r="D442" s="17" t="str">
        <f>IF(B442="","",SUMIFS(D.2[Nợ phải thu 
(Trong kỳ)],D.2[Phân nhóm
khách hàng],C442))</f>
        <v/>
      </c>
      <c r="E442" s="17" t="str">
        <f>IF(B442="","",SUMIFS(D.2[Doanh thu],D.2[Phân nhóm
khách hàng],C442))</f>
        <v/>
      </c>
      <c r="F442" s="17" t="str">
        <f>IF(B442="","",SUMIFS(D.2[Lợi nhuận gộp],D.2[Phân nhóm
khách hàng],C442))</f>
        <v/>
      </c>
      <c r="G442" s="39" t="str">
        <f t="shared" si="9"/>
        <v/>
      </c>
      <c r="H442" s="39"/>
      <c r="I442" s="39"/>
      <c r="J442" s="39"/>
    </row>
    <row r="443" spans="2:10" ht="27.75" customHeight="1" x14ac:dyDescent="0.2">
      <c r="B443" s="7" t="str">
        <f>IF(COUNT(D.2[STT Phân nhóm KH])&gt;=(ROW(A443)-304),ROW(A443)-304,"")</f>
        <v/>
      </c>
      <c r="C443" s="11" t="str">
        <f>IF(B443="","",INDEX(D.2[Ds Phân nhóm KH],B443))</f>
        <v/>
      </c>
      <c r="D443" s="17" t="str">
        <f>IF(B443="","",SUMIFS(D.2[Nợ phải thu 
(Trong kỳ)],D.2[Phân nhóm
khách hàng],C443))</f>
        <v/>
      </c>
      <c r="E443" s="17" t="str">
        <f>IF(B443="","",SUMIFS(D.2[Doanh thu],D.2[Phân nhóm
khách hàng],C443))</f>
        <v/>
      </c>
      <c r="F443" s="17" t="str">
        <f>IF(B443="","",SUMIFS(D.2[Lợi nhuận gộp],D.2[Phân nhóm
khách hàng],C443))</f>
        <v/>
      </c>
      <c r="G443" s="39" t="str">
        <f t="shared" si="9"/>
        <v/>
      </c>
      <c r="H443" s="39"/>
      <c r="I443" s="39"/>
      <c r="J443" s="39"/>
    </row>
    <row r="444" spans="2:10" ht="27.75" customHeight="1" x14ac:dyDescent="0.2">
      <c r="B444" s="7" t="str">
        <f>IF(COUNT(D.2[STT Phân nhóm KH])&gt;=(ROW(A444)-304),ROW(A444)-304,"")</f>
        <v/>
      </c>
      <c r="C444" s="11" t="str">
        <f>IF(B444="","",INDEX(D.2[Ds Phân nhóm KH],B444))</f>
        <v/>
      </c>
      <c r="D444" s="17" t="str">
        <f>IF(B444="","",SUMIFS(D.2[Nợ phải thu 
(Trong kỳ)],D.2[Phân nhóm
khách hàng],C444))</f>
        <v/>
      </c>
      <c r="E444" s="17" t="str">
        <f>IF(B444="","",SUMIFS(D.2[Doanh thu],D.2[Phân nhóm
khách hàng],C444))</f>
        <v/>
      </c>
      <c r="F444" s="17" t="str">
        <f>IF(B444="","",SUMIFS(D.2[Lợi nhuận gộp],D.2[Phân nhóm
khách hàng],C444))</f>
        <v/>
      </c>
      <c r="G444" s="39" t="str">
        <f t="shared" si="9"/>
        <v/>
      </c>
      <c r="H444" s="39"/>
      <c r="I444" s="39"/>
      <c r="J444" s="39"/>
    </row>
    <row r="445" spans="2:10" ht="27.75" customHeight="1" x14ac:dyDescent="0.2">
      <c r="B445" s="7" t="str">
        <f>IF(COUNT(D.2[STT Phân nhóm KH])&gt;=(ROW(A445)-304),ROW(A445)-304,"")</f>
        <v/>
      </c>
      <c r="C445" s="11" t="str">
        <f>IF(B445="","",INDEX(D.2[Ds Phân nhóm KH],B445))</f>
        <v/>
      </c>
      <c r="D445" s="17" t="str">
        <f>IF(B445="","",SUMIFS(D.2[Nợ phải thu 
(Trong kỳ)],D.2[Phân nhóm
khách hàng],C445))</f>
        <v/>
      </c>
      <c r="E445" s="17" t="str">
        <f>IF(B445="","",SUMIFS(D.2[Doanh thu],D.2[Phân nhóm
khách hàng],C445))</f>
        <v/>
      </c>
      <c r="F445" s="17" t="str">
        <f>IF(B445="","",SUMIFS(D.2[Lợi nhuận gộp],D.2[Phân nhóm
khách hàng],C445))</f>
        <v/>
      </c>
      <c r="G445" s="39" t="str">
        <f t="shared" si="9"/>
        <v/>
      </c>
      <c r="H445" s="39"/>
      <c r="I445" s="39"/>
      <c r="J445" s="39"/>
    </row>
    <row r="446" spans="2:10" ht="27.75" customHeight="1" x14ac:dyDescent="0.2">
      <c r="B446" s="7" t="str">
        <f>IF(COUNT(D.2[STT Phân nhóm KH])&gt;=(ROW(A446)-304),ROW(A446)-304,"")</f>
        <v/>
      </c>
      <c r="C446" s="11" t="str">
        <f>IF(B446="","",INDEX(D.2[Ds Phân nhóm KH],B446))</f>
        <v/>
      </c>
      <c r="D446" s="17" t="str">
        <f>IF(B446="","",SUMIFS(D.2[Nợ phải thu 
(Trong kỳ)],D.2[Phân nhóm
khách hàng],C446))</f>
        <v/>
      </c>
      <c r="E446" s="17" t="str">
        <f>IF(B446="","",SUMIFS(D.2[Doanh thu],D.2[Phân nhóm
khách hàng],C446))</f>
        <v/>
      </c>
      <c r="F446" s="17" t="str">
        <f>IF(B446="","",SUMIFS(D.2[Lợi nhuận gộp],D.2[Phân nhóm
khách hàng],C446))</f>
        <v/>
      </c>
      <c r="G446" s="39" t="str">
        <f t="shared" si="9"/>
        <v/>
      </c>
      <c r="H446" s="39"/>
      <c r="I446" s="39"/>
      <c r="J446" s="39"/>
    </row>
    <row r="447" spans="2:10" ht="27.75" customHeight="1" x14ac:dyDescent="0.2">
      <c r="B447" s="7" t="str">
        <f>IF(COUNT(D.2[STT Phân nhóm KH])&gt;=(ROW(A447)-304),ROW(A447)-304,"")</f>
        <v/>
      </c>
      <c r="C447" s="11" t="str">
        <f>IF(B447="","",INDEX(D.2[Ds Phân nhóm KH],B447))</f>
        <v/>
      </c>
      <c r="D447" s="17" t="str">
        <f>IF(B447="","",SUMIFS(D.2[Nợ phải thu 
(Trong kỳ)],D.2[Phân nhóm
khách hàng],C447))</f>
        <v/>
      </c>
      <c r="E447" s="17" t="str">
        <f>IF(B447="","",SUMIFS(D.2[Doanh thu],D.2[Phân nhóm
khách hàng],C447))</f>
        <v/>
      </c>
      <c r="F447" s="17" t="str">
        <f>IF(B447="","",SUMIFS(D.2[Lợi nhuận gộp],D.2[Phân nhóm
khách hàng],C447))</f>
        <v/>
      </c>
      <c r="G447" s="39" t="str">
        <f t="shared" si="9"/>
        <v/>
      </c>
      <c r="H447" s="39"/>
      <c r="I447" s="39"/>
      <c r="J447" s="39"/>
    </row>
    <row r="448" spans="2:10" ht="27.75" customHeight="1" x14ac:dyDescent="0.2">
      <c r="B448" s="7" t="str">
        <f>IF(COUNT(D.2[STT Phân nhóm KH])&gt;=(ROW(A448)-304),ROW(A448)-304,"")</f>
        <v/>
      </c>
      <c r="C448" s="11" t="str">
        <f>IF(B448="","",INDEX(D.2[Ds Phân nhóm KH],B448))</f>
        <v/>
      </c>
      <c r="D448" s="17" t="str">
        <f>IF(B448="","",SUMIFS(D.2[Nợ phải thu 
(Trong kỳ)],D.2[Phân nhóm
khách hàng],C448))</f>
        <v/>
      </c>
      <c r="E448" s="17" t="str">
        <f>IF(B448="","",SUMIFS(D.2[Doanh thu],D.2[Phân nhóm
khách hàng],C448))</f>
        <v/>
      </c>
      <c r="F448" s="17" t="str">
        <f>IF(B448="","",SUMIFS(D.2[Lợi nhuận gộp],D.2[Phân nhóm
khách hàng],C448))</f>
        <v/>
      </c>
      <c r="G448" s="39" t="str">
        <f t="shared" si="9"/>
        <v/>
      </c>
      <c r="H448" s="39"/>
      <c r="I448" s="39"/>
      <c r="J448" s="39"/>
    </row>
    <row r="449" spans="2:10" ht="27.75" customHeight="1" x14ac:dyDescent="0.2">
      <c r="B449" s="7" t="str">
        <f>IF(COUNT(D.2[STT Phân nhóm KH])&gt;=(ROW(A449)-304),ROW(A449)-304,"")</f>
        <v/>
      </c>
      <c r="C449" s="11" t="str">
        <f>IF(B449="","",INDEX(D.2[Ds Phân nhóm KH],B449))</f>
        <v/>
      </c>
      <c r="D449" s="17" t="str">
        <f>IF(B449="","",SUMIFS(D.2[Nợ phải thu 
(Trong kỳ)],D.2[Phân nhóm
khách hàng],C449))</f>
        <v/>
      </c>
      <c r="E449" s="17" t="str">
        <f>IF(B449="","",SUMIFS(D.2[Doanh thu],D.2[Phân nhóm
khách hàng],C449))</f>
        <v/>
      </c>
      <c r="F449" s="17" t="str">
        <f>IF(B449="","",SUMIFS(D.2[Lợi nhuận gộp],D.2[Phân nhóm
khách hàng],C449))</f>
        <v/>
      </c>
      <c r="G449" s="39" t="str">
        <f t="shared" si="9"/>
        <v/>
      </c>
      <c r="H449" s="39"/>
      <c r="I449" s="39"/>
      <c r="J449" s="39"/>
    </row>
    <row r="450" spans="2:10" ht="27.75" customHeight="1" x14ac:dyDescent="0.2">
      <c r="B450" s="7" t="str">
        <f>IF(COUNT(D.2[STT Phân nhóm KH])&gt;=(ROW(A450)-304),ROW(A450)-304,"")</f>
        <v/>
      </c>
      <c r="C450" s="11" t="str">
        <f>IF(B450="","",INDEX(D.2[Ds Phân nhóm KH],B450))</f>
        <v/>
      </c>
      <c r="D450" s="17" t="str">
        <f>IF(B450="","",SUMIFS(D.2[Nợ phải thu 
(Trong kỳ)],D.2[Phân nhóm
khách hàng],C450))</f>
        <v/>
      </c>
      <c r="E450" s="17" t="str">
        <f>IF(B450="","",SUMIFS(D.2[Doanh thu],D.2[Phân nhóm
khách hàng],C450))</f>
        <v/>
      </c>
      <c r="F450" s="17" t="str">
        <f>IF(B450="","",SUMIFS(D.2[Lợi nhuận gộp],D.2[Phân nhóm
khách hàng],C450))</f>
        <v/>
      </c>
      <c r="G450" s="39" t="str">
        <f t="shared" si="9"/>
        <v/>
      </c>
      <c r="H450" s="39"/>
      <c r="I450" s="39"/>
      <c r="J450" s="39"/>
    </row>
    <row r="451" spans="2:10" ht="27.75" customHeight="1" x14ac:dyDescent="0.2">
      <c r="B451" s="7" t="str">
        <f>IF(COUNT(D.2[STT Phân nhóm KH])&gt;=(ROW(A451)-304),ROW(A451)-304,"")</f>
        <v/>
      </c>
      <c r="C451" s="11" t="str">
        <f>IF(B451="","",INDEX(D.2[Ds Phân nhóm KH],B451))</f>
        <v/>
      </c>
      <c r="D451" s="17" t="str">
        <f>IF(B451="","",SUMIFS(D.2[Nợ phải thu 
(Trong kỳ)],D.2[Phân nhóm
khách hàng],C451))</f>
        <v/>
      </c>
      <c r="E451" s="17" t="str">
        <f>IF(B451="","",SUMIFS(D.2[Doanh thu],D.2[Phân nhóm
khách hàng],C451))</f>
        <v/>
      </c>
      <c r="F451" s="17" t="str">
        <f>IF(B451="","",SUMIFS(D.2[Lợi nhuận gộp],D.2[Phân nhóm
khách hàng],C451))</f>
        <v/>
      </c>
      <c r="G451" s="39" t="str">
        <f t="shared" si="9"/>
        <v/>
      </c>
      <c r="H451" s="39"/>
      <c r="I451" s="39"/>
      <c r="J451" s="39"/>
    </row>
    <row r="452" spans="2:10" ht="27.75" customHeight="1" x14ac:dyDescent="0.2">
      <c r="B452" s="7" t="str">
        <f>IF(COUNT(D.2[STT Phân nhóm KH])&gt;=(ROW(A452)-304),ROW(A452)-304,"")</f>
        <v/>
      </c>
      <c r="C452" s="11" t="str">
        <f>IF(B452="","",INDEX(D.2[Ds Phân nhóm KH],B452))</f>
        <v/>
      </c>
      <c r="D452" s="17" t="str">
        <f>IF(B452="","",SUMIFS(D.2[Nợ phải thu 
(Trong kỳ)],D.2[Phân nhóm
khách hàng],C452))</f>
        <v/>
      </c>
      <c r="E452" s="17" t="str">
        <f>IF(B452="","",SUMIFS(D.2[Doanh thu],D.2[Phân nhóm
khách hàng],C452))</f>
        <v/>
      </c>
      <c r="F452" s="17" t="str">
        <f>IF(B452="","",SUMIFS(D.2[Lợi nhuận gộp],D.2[Phân nhóm
khách hàng],C452))</f>
        <v/>
      </c>
      <c r="G452" s="39" t="str">
        <f t="shared" si="9"/>
        <v/>
      </c>
      <c r="H452" s="39"/>
      <c r="I452" s="39"/>
      <c r="J452" s="39"/>
    </row>
    <row r="453" spans="2:10" ht="27.75" customHeight="1" x14ac:dyDescent="0.2">
      <c r="B453" s="7" t="str">
        <f>IF(COUNT(D.2[STT Phân nhóm KH])&gt;=(ROW(A453)-304),ROW(A453)-304,"")</f>
        <v/>
      </c>
      <c r="C453" s="11" t="str">
        <f>IF(B453="","",INDEX(D.2[Ds Phân nhóm KH],B453))</f>
        <v/>
      </c>
      <c r="D453" s="17" t="str">
        <f>IF(B453="","",SUMIFS(D.2[Nợ phải thu 
(Trong kỳ)],D.2[Phân nhóm
khách hàng],C453))</f>
        <v/>
      </c>
      <c r="E453" s="17" t="str">
        <f>IF(B453="","",SUMIFS(D.2[Doanh thu],D.2[Phân nhóm
khách hàng],C453))</f>
        <v/>
      </c>
      <c r="F453" s="17" t="str">
        <f>IF(B453="","",SUMIFS(D.2[Lợi nhuận gộp],D.2[Phân nhóm
khách hàng],C453))</f>
        <v/>
      </c>
      <c r="G453" s="39" t="str">
        <f t="shared" si="9"/>
        <v/>
      </c>
      <c r="H453" s="39"/>
      <c r="I453" s="39"/>
      <c r="J453" s="39"/>
    </row>
    <row r="454" spans="2:10" ht="27.75" customHeight="1" x14ac:dyDescent="0.2">
      <c r="B454" s="7" t="str">
        <f>IF(COUNT(D.2[STT Phân nhóm KH])&gt;=(ROW(A454)-304),ROW(A454)-304,"")</f>
        <v/>
      </c>
      <c r="C454" s="11" t="str">
        <f>IF(B454="","",INDEX(D.2[Ds Phân nhóm KH],B454))</f>
        <v/>
      </c>
      <c r="D454" s="17" t="str">
        <f>IF(B454="","",SUMIFS(D.2[Nợ phải thu 
(Trong kỳ)],D.2[Phân nhóm
khách hàng],C454))</f>
        <v/>
      </c>
      <c r="E454" s="17" t="str">
        <f>IF(B454="","",SUMIFS(D.2[Doanh thu],D.2[Phân nhóm
khách hàng],C454))</f>
        <v/>
      </c>
      <c r="F454" s="17" t="str">
        <f>IF(B454="","",SUMIFS(D.2[Lợi nhuận gộp],D.2[Phân nhóm
khách hàng],C454))</f>
        <v/>
      </c>
      <c r="G454" s="39" t="str">
        <f t="shared" si="9"/>
        <v/>
      </c>
      <c r="H454" s="39"/>
      <c r="I454" s="39"/>
      <c r="J454" s="39"/>
    </row>
    <row r="455" spans="2:10" ht="27.75" customHeight="1" x14ac:dyDescent="0.2">
      <c r="B455" s="7" t="str">
        <f>IF(COUNT(D.2[STT Phân nhóm KH])&gt;=(ROW(A455)-304),ROW(A455)-304,"")</f>
        <v/>
      </c>
      <c r="C455" s="11" t="str">
        <f>IF(B455="","",INDEX(D.2[Ds Phân nhóm KH],B455))</f>
        <v/>
      </c>
      <c r="D455" s="17" t="str">
        <f>IF(B455="","",SUMIFS(D.2[Nợ phải thu 
(Trong kỳ)],D.2[Phân nhóm
khách hàng],C455))</f>
        <v/>
      </c>
      <c r="E455" s="17" t="str">
        <f>IF(B455="","",SUMIFS(D.2[Doanh thu],D.2[Phân nhóm
khách hàng],C455))</f>
        <v/>
      </c>
      <c r="F455" s="17" t="str">
        <f>IF(B455="","",SUMIFS(D.2[Lợi nhuận gộp],D.2[Phân nhóm
khách hàng],C455))</f>
        <v/>
      </c>
      <c r="G455" s="39" t="str">
        <f t="shared" si="9"/>
        <v/>
      </c>
      <c r="H455" s="39"/>
      <c r="I455" s="39"/>
      <c r="J455" s="39"/>
    </row>
    <row r="456" spans="2:10" ht="27.75" customHeight="1" x14ac:dyDescent="0.2">
      <c r="B456" s="7" t="str">
        <f>IF(COUNT(D.2[STT Phân nhóm KH])&gt;=(ROW(A456)-304),ROW(A456)-304,"")</f>
        <v/>
      </c>
      <c r="C456" s="11" t="str">
        <f>IF(B456="","",INDEX(D.2[Ds Phân nhóm KH],B456))</f>
        <v/>
      </c>
      <c r="D456" s="17" t="str">
        <f>IF(B456="","",SUMIFS(D.2[Nợ phải thu 
(Trong kỳ)],D.2[Phân nhóm
khách hàng],C456))</f>
        <v/>
      </c>
      <c r="E456" s="17" t="str">
        <f>IF(B456="","",SUMIFS(D.2[Doanh thu],D.2[Phân nhóm
khách hàng],C456))</f>
        <v/>
      </c>
      <c r="F456" s="17" t="str">
        <f>IF(B456="","",SUMIFS(D.2[Lợi nhuận gộp],D.2[Phân nhóm
khách hàng],C456))</f>
        <v/>
      </c>
      <c r="G456" s="39" t="str">
        <f t="shared" si="9"/>
        <v/>
      </c>
      <c r="H456" s="39"/>
      <c r="I456" s="39"/>
      <c r="J456" s="39"/>
    </row>
    <row r="457" spans="2:10" ht="27.75" customHeight="1" x14ac:dyDescent="0.2">
      <c r="B457" s="7" t="str">
        <f>IF(COUNT(D.2[STT Phân nhóm KH])&gt;=(ROW(A457)-304),ROW(A457)-304,"")</f>
        <v/>
      </c>
      <c r="C457" s="11" t="str">
        <f>IF(B457="","",INDEX(D.2[Ds Phân nhóm KH],B457))</f>
        <v/>
      </c>
      <c r="D457" s="17" t="str">
        <f>IF(B457="","",SUMIFS(D.2[Nợ phải thu 
(Trong kỳ)],D.2[Phân nhóm
khách hàng],C457))</f>
        <v/>
      </c>
      <c r="E457" s="17" t="str">
        <f>IF(B457="","",SUMIFS(D.2[Doanh thu],D.2[Phân nhóm
khách hàng],C457))</f>
        <v/>
      </c>
      <c r="F457" s="17" t="str">
        <f>IF(B457="","",SUMIFS(D.2[Lợi nhuận gộp],D.2[Phân nhóm
khách hàng],C457))</f>
        <v/>
      </c>
      <c r="G457" s="39" t="str">
        <f t="shared" si="9"/>
        <v/>
      </c>
      <c r="H457" s="39"/>
      <c r="I457" s="39"/>
      <c r="J457" s="39"/>
    </row>
    <row r="458" spans="2:10" ht="27.75" customHeight="1" x14ac:dyDescent="0.2">
      <c r="B458" s="7" t="str">
        <f>IF(COUNT(D.2[STT Phân nhóm KH])&gt;=(ROW(A458)-304),ROW(A458)-304,"")</f>
        <v/>
      </c>
      <c r="C458" s="11" t="str">
        <f>IF(B458="","",INDEX(D.2[Ds Phân nhóm KH],B458))</f>
        <v/>
      </c>
      <c r="D458" s="17" t="str">
        <f>IF(B458="","",SUMIFS(D.2[Nợ phải thu 
(Trong kỳ)],D.2[Phân nhóm
khách hàng],C458))</f>
        <v/>
      </c>
      <c r="E458" s="17" t="str">
        <f>IF(B458="","",SUMIFS(D.2[Doanh thu],D.2[Phân nhóm
khách hàng],C458))</f>
        <v/>
      </c>
      <c r="F458" s="17" t="str">
        <f>IF(B458="","",SUMIFS(D.2[Lợi nhuận gộp],D.2[Phân nhóm
khách hàng],C458))</f>
        <v/>
      </c>
      <c r="G458" s="39" t="str">
        <f t="shared" si="9"/>
        <v/>
      </c>
      <c r="H458" s="39"/>
      <c r="I458" s="39"/>
      <c r="J458" s="39"/>
    </row>
    <row r="459" spans="2:10" ht="27.75" customHeight="1" x14ac:dyDescent="0.2">
      <c r="B459" s="7" t="str">
        <f>IF(COUNT(D.2[STT Phân nhóm KH])&gt;=(ROW(A459)-304),ROW(A459)-304,"")</f>
        <v/>
      </c>
      <c r="C459" s="11" t="str">
        <f>IF(B459="","",INDEX(D.2[Ds Phân nhóm KH],B459))</f>
        <v/>
      </c>
      <c r="D459" s="17" t="str">
        <f>IF(B459="","",SUMIFS(D.2[Nợ phải thu 
(Trong kỳ)],D.2[Phân nhóm
khách hàng],C459))</f>
        <v/>
      </c>
      <c r="E459" s="17" t="str">
        <f>IF(B459="","",SUMIFS(D.2[Doanh thu],D.2[Phân nhóm
khách hàng],C459))</f>
        <v/>
      </c>
      <c r="F459" s="17" t="str">
        <f>IF(B459="","",SUMIFS(D.2[Lợi nhuận gộp],D.2[Phân nhóm
khách hàng],C459))</f>
        <v/>
      </c>
      <c r="G459" s="39" t="str">
        <f t="shared" si="9"/>
        <v/>
      </c>
      <c r="H459" s="39"/>
      <c r="I459" s="39"/>
      <c r="J459" s="39"/>
    </row>
    <row r="460" spans="2:10" ht="27.75" customHeight="1" x14ac:dyDescent="0.2">
      <c r="B460" s="7" t="str">
        <f>IF(COUNT(D.2[STT Phân nhóm KH])&gt;=(ROW(A460)-304),ROW(A460)-304,"")</f>
        <v/>
      </c>
      <c r="C460" s="11" t="str">
        <f>IF(B460="","",INDEX(D.2[Ds Phân nhóm KH],B460))</f>
        <v/>
      </c>
      <c r="D460" s="17" t="str">
        <f>IF(B460="","",SUMIFS(D.2[Nợ phải thu 
(Trong kỳ)],D.2[Phân nhóm
khách hàng],C460))</f>
        <v/>
      </c>
      <c r="E460" s="17" t="str">
        <f>IF(B460="","",SUMIFS(D.2[Doanh thu],D.2[Phân nhóm
khách hàng],C460))</f>
        <v/>
      </c>
      <c r="F460" s="17" t="str">
        <f>IF(B460="","",SUMIFS(D.2[Lợi nhuận gộp],D.2[Phân nhóm
khách hàng],C460))</f>
        <v/>
      </c>
      <c r="G460" s="39" t="str">
        <f t="shared" si="9"/>
        <v/>
      </c>
      <c r="H460" s="39"/>
      <c r="I460" s="39"/>
      <c r="J460" s="39"/>
    </row>
    <row r="461" spans="2:10" ht="27.75" customHeight="1" x14ac:dyDescent="0.2">
      <c r="B461" s="7" t="str">
        <f>IF(COUNT(D.2[STT Phân nhóm KH])&gt;=(ROW(A461)-304),ROW(A461)-304,"")</f>
        <v/>
      </c>
      <c r="C461" s="11" t="str">
        <f>IF(B461="","",INDEX(D.2[Ds Phân nhóm KH],B461))</f>
        <v/>
      </c>
      <c r="D461" s="17" t="str">
        <f>IF(B461="","",SUMIFS(D.2[Nợ phải thu 
(Trong kỳ)],D.2[Phân nhóm
khách hàng],C461))</f>
        <v/>
      </c>
      <c r="E461" s="17" t="str">
        <f>IF(B461="","",SUMIFS(D.2[Doanh thu],D.2[Phân nhóm
khách hàng],C461))</f>
        <v/>
      </c>
      <c r="F461" s="17" t="str">
        <f>IF(B461="","",SUMIFS(D.2[Lợi nhuận gộp],D.2[Phân nhóm
khách hàng],C461))</f>
        <v/>
      </c>
      <c r="G461" s="39" t="str">
        <f t="shared" si="9"/>
        <v/>
      </c>
      <c r="H461" s="39"/>
      <c r="I461" s="39"/>
      <c r="J461" s="39"/>
    </row>
    <row r="462" spans="2:10" ht="27.75" customHeight="1" x14ac:dyDescent="0.2">
      <c r="B462" s="7" t="str">
        <f>IF(COUNT(D.2[STT Phân nhóm KH])&gt;=(ROW(A462)-304),ROW(A462)-304,"")</f>
        <v/>
      </c>
      <c r="C462" s="11" t="str">
        <f>IF(B462="","",INDEX(D.2[Ds Phân nhóm KH],B462))</f>
        <v/>
      </c>
      <c r="D462" s="17" t="str">
        <f>IF(B462="","",SUMIFS(D.2[Nợ phải thu 
(Trong kỳ)],D.2[Phân nhóm
khách hàng],C462))</f>
        <v/>
      </c>
      <c r="E462" s="17" t="str">
        <f>IF(B462="","",SUMIFS(D.2[Doanh thu],D.2[Phân nhóm
khách hàng],C462))</f>
        <v/>
      </c>
      <c r="F462" s="17" t="str">
        <f>IF(B462="","",SUMIFS(D.2[Lợi nhuận gộp],D.2[Phân nhóm
khách hàng],C462))</f>
        <v/>
      </c>
      <c r="G462" s="39" t="str">
        <f t="shared" si="9"/>
        <v/>
      </c>
      <c r="H462" s="39"/>
      <c r="I462" s="39"/>
      <c r="J462" s="39"/>
    </row>
    <row r="463" spans="2:10" ht="27.75" customHeight="1" x14ac:dyDescent="0.2">
      <c r="B463" s="7" t="str">
        <f>IF(COUNT(D.2[STT Phân nhóm KH])&gt;=(ROW(A463)-304),ROW(A463)-304,"")</f>
        <v/>
      </c>
      <c r="C463" s="11" t="str">
        <f>IF(B463="","",INDEX(D.2[Ds Phân nhóm KH],B463))</f>
        <v/>
      </c>
      <c r="D463" s="17" t="str">
        <f>IF(B463="","",SUMIFS(D.2[Nợ phải thu 
(Trong kỳ)],D.2[Phân nhóm
khách hàng],C463))</f>
        <v/>
      </c>
      <c r="E463" s="17" t="str">
        <f>IF(B463="","",SUMIFS(D.2[Doanh thu],D.2[Phân nhóm
khách hàng],C463))</f>
        <v/>
      </c>
      <c r="F463" s="17" t="str">
        <f>IF(B463="","",SUMIFS(D.2[Lợi nhuận gộp],D.2[Phân nhóm
khách hàng],C463))</f>
        <v/>
      </c>
      <c r="G463" s="39" t="str">
        <f t="shared" si="9"/>
        <v/>
      </c>
      <c r="H463" s="39"/>
      <c r="I463" s="39"/>
      <c r="J463" s="39"/>
    </row>
    <row r="464" spans="2:10" ht="27.75" customHeight="1" x14ac:dyDescent="0.2">
      <c r="B464" s="7" t="str">
        <f>IF(COUNT(D.2[STT Phân nhóm KH])&gt;=(ROW(A464)-304),ROW(A464)-304,"")</f>
        <v/>
      </c>
      <c r="C464" s="11" t="str">
        <f>IF(B464="","",INDEX(D.2[Ds Phân nhóm KH],B464))</f>
        <v/>
      </c>
      <c r="D464" s="17" t="str">
        <f>IF(B464="","",SUMIFS(D.2[Nợ phải thu 
(Trong kỳ)],D.2[Phân nhóm
khách hàng],C464))</f>
        <v/>
      </c>
      <c r="E464" s="17" t="str">
        <f>IF(B464="","",SUMIFS(D.2[Doanh thu],D.2[Phân nhóm
khách hàng],C464))</f>
        <v/>
      </c>
      <c r="F464" s="17" t="str">
        <f>IF(B464="","",SUMIFS(D.2[Lợi nhuận gộp],D.2[Phân nhóm
khách hàng],C464))</f>
        <v/>
      </c>
      <c r="G464" s="39" t="str">
        <f t="shared" si="9"/>
        <v/>
      </c>
      <c r="H464" s="39"/>
      <c r="I464" s="39"/>
      <c r="J464" s="39"/>
    </row>
    <row r="465" spans="2:10" ht="27.75" customHeight="1" x14ac:dyDescent="0.2">
      <c r="B465" s="7" t="str">
        <f>IF(COUNT(D.2[STT Phân nhóm KH])&gt;=(ROW(A465)-304),ROW(A465)-304,"")</f>
        <v/>
      </c>
      <c r="C465" s="11" t="str">
        <f>IF(B465="","",INDEX(D.2[Ds Phân nhóm KH],B465))</f>
        <v/>
      </c>
      <c r="D465" s="17" t="str">
        <f>IF(B465="","",SUMIFS(D.2[Nợ phải thu 
(Trong kỳ)],D.2[Phân nhóm
khách hàng],C465))</f>
        <v/>
      </c>
      <c r="E465" s="17" t="str">
        <f>IF(B465="","",SUMIFS(D.2[Doanh thu],D.2[Phân nhóm
khách hàng],C465))</f>
        <v/>
      </c>
      <c r="F465" s="17" t="str">
        <f>IF(B465="","",SUMIFS(D.2[Lợi nhuận gộp],D.2[Phân nhóm
khách hàng],C465))</f>
        <v/>
      </c>
      <c r="G465" s="39" t="str">
        <f t="shared" si="9"/>
        <v/>
      </c>
      <c r="H465" s="39"/>
      <c r="I465" s="39"/>
      <c r="J465" s="39"/>
    </row>
    <row r="466" spans="2:10" ht="27.75" customHeight="1" x14ac:dyDescent="0.2">
      <c r="B466" s="7" t="str">
        <f>IF(COUNT(D.2[STT Phân nhóm KH])&gt;=(ROW(A466)-304),ROW(A466)-304,"")</f>
        <v/>
      </c>
      <c r="C466" s="11" t="str">
        <f>IF(B466="","",INDEX(D.2[Ds Phân nhóm KH],B466))</f>
        <v/>
      </c>
      <c r="D466" s="17" t="str">
        <f>IF(B466="","",SUMIFS(D.2[Nợ phải thu 
(Trong kỳ)],D.2[Phân nhóm
khách hàng],C466))</f>
        <v/>
      </c>
      <c r="E466" s="17" t="str">
        <f>IF(B466="","",SUMIFS(D.2[Doanh thu],D.2[Phân nhóm
khách hàng],C466))</f>
        <v/>
      </c>
      <c r="F466" s="17" t="str">
        <f>IF(B466="","",SUMIFS(D.2[Lợi nhuận gộp],D.2[Phân nhóm
khách hàng],C466))</f>
        <v/>
      </c>
      <c r="G466" s="39" t="str">
        <f t="shared" si="9"/>
        <v/>
      </c>
      <c r="H466" s="39"/>
      <c r="I466" s="39"/>
      <c r="J466" s="39"/>
    </row>
    <row r="467" spans="2:10" ht="27.75" customHeight="1" x14ac:dyDescent="0.2">
      <c r="B467" s="7" t="str">
        <f>IF(COUNT(D.2[STT Phân nhóm KH])&gt;=(ROW(A467)-304),ROW(A467)-304,"")</f>
        <v/>
      </c>
      <c r="C467" s="11" t="str">
        <f>IF(B467="","",INDEX(D.2[Ds Phân nhóm KH],B467))</f>
        <v/>
      </c>
      <c r="D467" s="17" t="str">
        <f>IF(B467="","",SUMIFS(D.2[Nợ phải thu 
(Trong kỳ)],D.2[Phân nhóm
khách hàng],C467))</f>
        <v/>
      </c>
      <c r="E467" s="17" t="str">
        <f>IF(B467="","",SUMIFS(D.2[Doanh thu],D.2[Phân nhóm
khách hàng],C467))</f>
        <v/>
      </c>
      <c r="F467" s="17" t="str">
        <f>IF(B467="","",SUMIFS(D.2[Lợi nhuận gộp],D.2[Phân nhóm
khách hàng],C467))</f>
        <v/>
      </c>
      <c r="G467" s="39" t="str">
        <f t="shared" si="9"/>
        <v/>
      </c>
      <c r="H467" s="39"/>
      <c r="I467" s="39"/>
      <c r="J467" s="39"/>
    </row>
    <row r="468" spans="2:10" ht="27.75" customHeight="1" x14ac:dyDescent="0.2">
      <c r="B468" s="7" t="str">
        <f>IF(COUNT(D.2[STT Phân nhóm KH])&gt;=(ROW(A468)-304),ROW(A468)-304,"")</f>
        <v/>
      </c>
      <c r="C468" s="11" t="str">
        <f>IF(B468="","",INDEX(D.2[Ds Phân nhóm KH],B468))</f>
        <v/>
      </c>
      <c r="D468" s="17" t="str">
        <f>IF(B468="","",SUMIFS(D.2[Nợ phải thu 
(Trong kỳ)],D.2[Phân nhóm
khách hàng],C468))</f>
        <v/>
      </c>
      <c r="E468" s="17" t="str">
        <f>IF(B468="","",SUMIFS(D.2[Doanh thu],D.2[Phân nhóm
khách hàng],C468))</f>
        <v/>
      </c>
      <c r="F468" s="17" t="str">
        <f>IF(B468="","",SUMIFS(D.2[Lợi nhuận gộp],D.2[Phân nhóm
khách hàng],C468))</f>
        <v/>
      </c>
      <c r="G468" s="39" t="str">
        <f t="shared" si="9"/>
        <v/>
      </c>
      <c r="H468" s="39"/>
      <c r="I468" s="39"/>
      <c r="J468" s="39"/>
    </row>
    <row r="469" spans="2:10" ht="27.75" customHeight="1" x14ac:dyDescent="0.2">
      <c r="B469" s="7" t="str">
        <f>IF(COUNT(D.2[STT Phân nhóm KH])&gt;=(ROW(A469)-304),ROW(A469)-304,"")</f>
        <v/>
      </c>
      <c r="C469" s="11" t="str">
        <f>IF(B469="","",INDEX(D.2[Ds Phân nhóm KH],B469))</f>
        <v/>
      </c>
      <c r="D469" s="17" t="str">
        <f>IF(B469="","",SUMIFS(D.2[Nợ phải thu 
(Trong kỳ)],D.2[Phân nhóm
khách hàng],C469))</f>
        <v/>
      </c>
      <c r="E469" s="17" t="str">
        <f>IF(B469="","",SUMIFS(D.2[Doanh thu],D.2[Phân nhóm
khách hàng],C469))</f>
        <v/>
      </c>
      <c r="F469" s="17" t="str">
        <f>IF(B469="","",SUMIFS(D.2[Lợi nhuận gộp],D.2[Phân nhóm
khách hàng],C469))</f>
        <v/>
      </c>
      <c r="G469" s="39" t="str">
        <f t="shared" si="9"/>
        <v/>
      </c>
      <c r="H469" s="39"/>
      <c r="I469" s="39"/>
      <c r="J469" s="39"/>
    </row>
    <row r="470" spans="2:10" ht="27.75" customHeight="1" x14ac:dyDescent="0.2">
      <c r="B470" s="7" t="str">
        <f>IF(COUNT(D.2[STT Phân nhóm KH])&gt;=(ROW(A470)-304),ROW(A470)-304,"")</f>
        <v/>
      </c>
      <c r="C470" s="11" t="str">
        <f>IF(B470="","",INDEX(D.2[Ds Phân nhóm KH],B470))</f>
        <v/>
      </c>
      <c r="D470" s="17" t="str">
        <f>IF(B470="","",SUMIFS(D.2[Nợ phải thu 
(Trong kỳ)],D.2[Phân nhóm
khách hàng],C470))</f>
        <v/>
      </c>
      <c r="E470" s="17" t="str">
        <f>IF(B470="","",SUMIFS(D.2[Doanh thu],D.2[Phân nhóm
khách hàng],C470))</f>
        <v/>
      </c>
      <c r="F470" s="17" t="str">
        <f>IF(B470="","",SUMIFS(D.2[Lợi nhuận gộp],D.2[Phân nhóm
khách hàng],C470))</f>
        <v/>
      </c>
      <c r="G470" s="39" t="str">
        <f t="shared" si="9"/>
        <v/>
      </c>
      <c r="H470" s="39"/>
      <c r="I470" s="39"/>
      <c r="J470" s="39"/>
    </row>
    <row r="471" spans="2:10" ht="27.75" customHeight="1" x14ac:dyDescent="0.2">
      <c r="B471" s="7" t="str">
        <f>IF(COUNT(D.2[STT Phân nhóm KH])&gt;=(ROW(A471)-304),ROW(A471)-304,"")</f>
        <v/>
      </c>
      <c r="C471" s="11" t="str">
        <f>IF(B471="","",INDEX(D.2[Ds Phân nhóm KH],B471))</f>
        <v/>
      </c>
      <c r="D471" s="17" t="str">
        <f>IF(B471="","",SUMIFS(D.2[Nợ phải thu 
(Trong kỳ)],D.2[Phân nhóm
khách hàng],C471))</f>
        <v/>
      </c>
      <c r="E471" s="17" t="str">
        <f>IF(B471="","",SUMIFS(D.2[Doanh thu],D.2[Phân nhóm
khách hàng],C471))</f>
        <v/>
      </c>
      <c r="F471" s="17" t="str">
        <f>IF(B471="","",SUMIFS(D.2[Lợi nhuận gộp],D.2[Phân nhóm
khách hàng],C471))</f>
        <v/>
      </c>
      <c r="G471" s="39" t="str">
        <f t="shared" si="9"/>
        <v/>
      </c>
      <c r="H471" s="39"/>
      <c r="I471" s="39"/>
      <c r="J471" s="39"/>
    </row>
    <row r="472" spans="2:10" ht="27.75" customHeight="1" x14ac:dyDescent="0.2">
      <c r="B472" s="7" t="str">
        <f>IF(COUNT(D.2[STT Phân nhóm KH])&gt;=(ROW(A472)-304),ROW(A472)-304,"")</f>
        <v/>
      </c>
      <c r="C472" s="11" t="str">
        <f>IF(B472="","",INDEX(D.2[Ds Phân nhóm KH],B472))</f>
        <v/>
      </c>
      <c r="D472" s="17" t="str">
        <f>IF(B472="","",SUMIFS(D.2[Nợ phải thu 
(Trong kỳ)],D.2[Phân nhóm
khách hàng],C472))</f>
        <v/>
      </c>
      <c r="E472" s="17" t="str">
        <f>IF(B472="","",SUMIFS(D.2[Doanh thu],D.2[Phân nhóm
khách hàng],C472))</f>
        <v/>
      </c>
      <c r="F472" s="17" t="str">
        <f>IF(B472="","",SUMIFS(D.2[Lợi nhuận gộp],D.2[Phân nhóm
khách hàng],C472))</f>
        <v/>
      </c>
      <c r="G472" s="39" t="str">
        <f t="shared" si="9"/>
        <v/>
      </c>
      <c r="H472" s="39"/>
      <c r="I472" s="39"/>
      <c r="J472" s="39"/>
    </row>
    <row r="473" spans="2:10" ht="27.75" customHeight="1" x14ac:dyDescent="0.2">
      <c r="B473" s="7" t="str">
        <f>IF(COUNT(D.2[STT Phân nhóm KH])&gt;=(ROW(A473)-304),ROW(A473)-304,"")</f>
        <v/>
      </c>
      <c r="C473" s="11" t="str">
        <f>IF(B473="","",INDEX(D.2[Ds Phân nhóm KH],B473))</f>
        <v/>
      </c>
      <c r="D473" s="17" t="str">
        <f>IF(B473="","",SUMIFS(D.2[Nợ phải thu 
(Trong kỳ)],D.2[Phân nhóm
khách hàng],C473))</f>
        <v/>
      </c>
      <c r="E473" s="17" t="str">
        <f>IF(B473="","",SUMIFS(D.2[Doanh thu],D.2[Phân nhóm
khách hàng],C473))</f>
        <v/>
      </c>
      <c r="F473" s="17" t="str">
        <f>IF(B473="","",SUMIFS(D.2[Lợi nhuận gộp],D.2[Phân nhóm
khách hàng],C473))</f>
        <v/>
      </c>
      <c r="G473" s="39" t="str">
        <f t="shared" si="9"/>
        <v/>
      </c>
      <c r="H473" s="39"/>
      <c r="I473" s="39"/>
      <c r="J473" s="39"/>
    </row>
    <row r="474" spans="2:10" ht="27.75" customHeight="1" x14ac:dyDescent="0.2">
      <c r="B474" s="7" t="str">
        <f>IF(COUNT(D.2[STT Phân nhóm KH])&gt;=(ROW(A474)-304),ROW(A474)-304,"")</f>
        <v/>
      </c>
      <c r="C474" s="11" t="str">
        <f>IF(B474="","",INDEX(D.2[Ds Phân nhóm KH],B474))</f>
        <v/>
      </c>
      <c r="D474" s="17" t="str">
        <f>IF(B474="","",SUMIFS(D.2[Nợ phải thu 
(Trong kỳ)],D.2[Phân nhóm
khách hàng],C474))</f>
        <v/>
      </c>
      <c r="E474" s="17" t="str">
        <f>IF(B474="","",SUMIFS(D.2[Doanh thu],D.2[Phân nhóm
khách hàng],C474))</f>
        <v/>
      </c>
      <c r="F474" s="17" t="str">
        <f>IF(B474="","",SUMIFS(D.2[Lợi nhuận gộp],D.2[Phân nhóm
khách hàng],C474))</f>
        <v/>
      </c>
      <c r="G474" s="39" t="str">
        <f t="shared" si="9"/>
        <v/>
      </c>
      <c r="H474" s="39"/>
      <c r="I474" s="39"/>
      <c r="J474" s="39"/>
    </row>
    <row r="475" spans="2:10" ht="27.75" customHeight="1" x14ac:dyDescent="0.2">
      <c r="B475" s="7" t="str">
        <f>IF(COUNT(D.2[STT Phân nhóm KH])&gt;=(ROW(A475)-304),ROW(A475)-304,"")</f>
        <v/>
      </c>
      <c r="C475" s="11" t="str">
        <f>IF(B475="","",INDEX(D.2[Ds Phân nhóm KH],B475))</f>
        <v/>
      </c>
      <c r="D475" s="17" t="str">
        <f>IF(B475="","",SUMIFS(D.2[Nợ phải thu 
(Trong kỳ)],D.2[Phân nhóm
khách hàng],C475))</f>
        <v/>
      </c>
      <c r="E475" s="17" t="str">
        <f>IF(B475="","",SUMIFS(D.2[Doanh thu],D.2[Phân nhóm
khách hàng],C475))</f>
        <v/>
      </c>
      <c r="F475" s="17" t="str">
        <f>IF(B475="","",SUMIFS(D.2[Lợi nhuận gộp],D.2[Phân nhóm
khách hàng],C475))</f>
        <v/>
      </c>
      <c r="G475" s="39" t="str">
        <f t="shared" si="9"/>
        <v/>
      </c>
      <c r="H475" s="39"/>
      <c r="I475" s="39"/>
      <c r="J475" s="39"/>
    </row>
    <row r="476" spans="2:10" ht="27.75" customHeight="1" x14ac:dyDescent="0.2">
      <c r="B476" s="7" t="str">
        <f>IF(COUNT(D.2[STT Phân nhóm KH])&gt;=(ROW(A476)-304),ROW(A476)-304,"")</f>
        <v/>
      </c>
      <c r="C476" s="11" t="str">
        <f>IF(B476="","",INDEX(D.2[Ds Phân nhóm KH],B476))</f>
        <v/>
      </c>
      <c r="D476" s="17" t="str">
        <f>IF(B476="","",SUMIFS(D.2[Nợ phải thu 
(Trong kỳ)],D.2[Phân nhóm
khách hàng],C476))</f>
        <v/>
      </c>
      <c r="E476" s="17" t="str">
        <f>IF(B476="","",SUMIFS(D.2[Doanh thu],D.2[Phân nhóm
khách hàng],C476))</f>
        <v/>
      </c>
      <c r="F476" s="17" t="str">
        <f>IF(B476="","",SUMIFS(D.2[Lợi nhuận gộp],D.2[Phân nhóm
khách hàng],C476))</f>
        <v/>
      </c>
      <c r="G476" s="39" t="str">
        <f t="shared" si="9"/>
        <v/>
      </c>
      <c r="H476" s="39"/>
      <c r="I476" s="39"/>
      <c r="J476" s="39"/>
    </row>
    <row r="477" spans="2:10" ht="27.75" customHeight="1" x14ac:dyDescent="0.2">
      <c r="B477" s="7" t="str">
        <f>IF(COUNT(D.2[STT Phân nhóm KH])&gt;=(ROW(A477)-304),ROW(A477)-304,"")</f>
        <v/>
      </c>
      <c r="C477" s="11" t="str">
        <f>IF(B477="","",INDEX(D.2[Ds Phân nhóm KH],B477))</f>
        <v/>
      </c>
      <c r="D477" s="17" t="str">
        <f>IF(B477="","",SUMIFS(D.2[Nợ phải thu 
(Trong kỳ)],D.2[Phân nhóm
khách hàng],C477))</f>
        <v/>
      </c>
      <c r="E477" s="17" t="str">
        <f>IF(B477="","",SUMIFS(D.2[Doanh thu],D.2[Phân nhóm
khách hàng],C477))</f>
        <v/>
      </c>
      <c r="F477" s="17" t="str">
        <f>IF(B477="","",SUMIFS(D.2[Lợi nhuận gộp],D.2[Phân nhóm
khách hàng],C477))</f>
        <v/>
      </c>
      <c r="G477" s="39" t="str">
        <f t="shared" si="9"/>
        <v/>
      </c>
      <c r="H477" s="39"/>
      <c r="I477" s="39"/>
      <c r="J477" s="39"/>
    </row>
    <row r="478" spans="2:10" ht="27.75" customHeight="1" x14ac:dyDescent="0.2">
      <c r="B478" s="7" t="str">
        <f>IF(COUNT(D.2[STT Phân nhóm KH])&gt;=(ROW(A478)-304),ROW(A478)-304,"")</f>
        <v/>
      </c>
      <c r="C478" s="11" t="str">
        <f>IF(B478="","",INDEX(D.2[Ds Phân nhóm KH],B478))</f>
        <v/>
      </c>
      <c r="D478" s="17" t="str">
        <f>IF(B478="","",SUMIFS(D.2[Nợ phải thu 
(Trong kỳ)],D.2[Phân nhóm
khách hàng],C478))</f>
        <v/>
      </c>
      <c r="E478" s="17" t="str">
        <f>IF(B478="","",SUMIFS(D.2[Doanh thu],D.2[Phân nhóm
khách hàng],C478))</f>
        <v/>
      </c>
      <c r="F478" s="17" t="str">
        <f>IF(B478="","",SUMIFS(D.2[Lợi nhuận gộp],D.2[Phân nhóm
khách hàng],C478))</f>
        <v/>
      </c>
      <c r="G478" s="39" t="str">
        <f t="shared" si="9"/>
        <v/>
      </c>
      <c r="H478" s="39"/>
      <c r="I478" s="39"/>
      <c r="J478" s="39"/>
    </row>
    <row r="479" spans="2:10" ht="27.75" customHeight="1" x14ac:dyDescent="0.2">
      <c r="B479" s="7" t="str">
        <f>IF(COUNT(D.2[STT Phân nhóm KH])&gt;=(ROW(A479)-304),ROW(A479)-304,"")</f>
        <v/>
      </c>
      <c r="C479" s="11" t="str">
        <f>IF(B479="","",INDEX(D.2[Ds Phân nhóm KH],B479))</f>
        <v/>
      </c>
      <c r="D479" s="17" t="str">
        <f>IF(B479="","",SUMIFS(D.2[Nợ phải thu 
(Trong kỳ)],D.2[Phân nhóm
khách hàng],C479))</f>
        <v/>
      </c>
      <c r="E479" s="17" t="str">
        <f>IF(B479="","",SUMIFS(D.2[Doanh thu],D.2[Phân nhóm
khách hàng],C479))</f>
        <v/>
      </c>
      <c r="F479" s="17" t="str">
        <f>IF(B479="","",SUMIFS(D.2[Lợi nhuận gộp],D.2[Phân nhóm
khách hàng],C479))</f>
        <v/>
      </c>
      <c r="G479" s="39" t="str">
        <f t="shared" si="9"/>
        <v/>
      </c>
      <c r="H479" s="39"/>
      <c r="I479" s="39"/>
      <c r="J479" s="39"/>
    </row>
    <row r="480" spans="2:10" ht="27.75" customHeight="1" x14ac:dyDescent="0.2">
      <c r="B480" s="7" t="str">
        <f>IF(COUNT(D.2[STT Phân nhóm KH])&gt;=(ROW(A480)-304),ROW(A480)-304,"")</f>
        <v/>
      </c>
      <c r="C480" s="11" t="str">
        <f>IF(B480="","",INDEX(D.2[Ds Phân nhóm KH],B480))</f>
        <v/>
      </c>
      <c r="D480" s="17" t="str">
        <f>IF(B480="","",SUMIFS(D.2[Nợ phải thu 
(Trong kỳ)],D.2[Phân nhóm
khách hàng],C480))</f>
        <v/>
      </c>
      <c r="E480" s="17" t="str">
        <f>IF(B480="","",SUMIFS(D.2[Doanh thu],D.2[Phân nhóm
khách hàng],C480))</f>
        <v/>
      </c>
      <c r="F480" s="17" t="str">
        <f>IF(B480="","",SUMIFS(D.2[Lợi nhuận gộp],D.2[Phân nhóm
khách hàng],C480))</f>
        <v/>
      </c>
      <c r="G480" s="39" t="str">
        <f t="shared" si="9"/>
        <v/>
      </c>
      <c r="H480" s="39"/>
      <c r="I480" s="39"/>
      <c r="J480" s="39"/>
    </row>
    <row r="481" spans="2:10" ht="27.75" customHeight="1" x14ac:dyDescent="0.2">
      <c r="B481" s="7" t="str">
        <f>IF(COUNT(D.2[STT Phân nhóm KH])&gt;=(ROW(A481)-304),ROW(A481)-304,"")</f>
        <v/>
      </c>
      <c r="C481" s="11" t="str">
        <f>IF(B481="","",INDEX(D.2[Ds Phân nhóm KH],B481))</f>
        <v/>
      </c>
      <c r="D481" s="17" t="str">
        <f>IF(B481="","",SUMIFS(D.2[Nợ phải thu 
(Trong kỳ)],D.2[Phân nhóm
khách hàng],C481))</f>
        <v/>
      </c>
      <c r="E481" s="17" t="str">
        <f>IF(B481="","",SUMIFS(D.2[Doanh thu],D.2[Phân nhóm
khách hàng],C481))</f>
        <v/>
      </c>
      <c r="F481" s="17" t="str">
        <f>IF(B481="","",SUMIFS(D.2[Lợi nhuận gộp],D.2[Phân nhóm
khách hàng],C481))</f>
        <v/>
      </c>
      <c r="G481" s="39" t="str">
        <f t="shared" si="9"/>
        <v/>
      </c>
      <c r="H481" s="39"/>
      <c r="I481" s="39"/>
      <c r="J481" s="39"/>
    </row>
    <row r="482" spans="2:10" ht="27.75" customHeight="1" x14ac:dyDescent="0.2">
      <c r="B482" s="7" t="str">
        <f>IF(COUNT(D.2[STT Phân nhóm KH])&gt;=(ROW(A482)-304),ROW(A482)-304,"")</f>
        <v/>
      </c>
      <c r="C482" s="11" t="str">
        <f>IF(B482="","",INDEX(D.2[Ds Phân nhóm KH],B482))</f>
        <v/>
      </c>
      <c r="D482" s="17" t="str">
        <f>IF(B482="","",SUMIFS(D.2[Nợ phải thu 
(Trong kỳ)],D.2[Phân nhóm
khách hàng],C482))</f>
        <v/>
      </c>
      <c r="E482" s="17" t="str">
        <f>IF(B482="","",SUMIFS(D.2[Doanh thu],D.2[Phân nhóm
khách hàng],C482))</f>
        <v/>
      </c>
      <c r="F482" s="17" t="str">
        <f>IF(B482="","",SUMIFS(D.2[Lợi nhuận gộp],D.2[Phân nhóm
khách hàng],C482))</f>
        <v/>
      </c>
      <c r="G482" s="39" t="str">
        <f t="shared" si="9"/>
        <v/>
      </c>
      <c r="H482" s="39"/>
      <c r="I482" s="39"/>
      <c r="J482" s="39"/>
    </row>
    <row r="483" spans="2:10" ht="27.75" customHeight="1" x14ac:dyDescent="0.2">
      <c r="B483" s="7" t="str">
        <f>IF(COUNT(D.2[STT Phân nhóm KH])&gt;=(ROW(A483)-304),ROW(A483)-304,"")</f>
        <v/>
      </c>
      <c r="C483" s="11" t="str">
        <f>IF(B483="","",INDEX(D.2[Ds Phân nhóm KH],B483))</f>
        <v/>
      </c>
      <c r="D483" s="17" t="str">
        <f>IF(B483="","",SUMIFS(D.2[Nợ phải thu 
(Trong kỳ)],D.2[Phân nhóm
khách hàng],C483))</f>
        <v/>
      </c>
      <c r="E483" s="17" t="str">
        <f>IF(B483="","",SUMIFS(D.2[Doanh thu],D.2[Phân nhóm
khách hàng],C483))</f>
        <v/>
      </c>
      <c r="F483" s="17" t="str">
        <f>IF(B483="","",SUMIFS(D.2[Lợi nhuận gộp],D.2[Phân nhóm
khách hàng],C483))</f>
        <v/>
      </c>
      <c r="G483" s="39" t="str">
        <f t="shared" si="9"/>
        <v/>
      </c>
      <c r="H483" s="39"/>
      <c r="I483" s="39"/>
      <c r="J483" s="39"/>
    </row>
    <row r="484" spans="2:10" ht="27.75" customHeight="1" x14ac:dyDescent="0.2">
      <c r="B484" s="7" t="str">
        <f>IF(COUNT(D.2[STT Phân nhóm KH])&gt;=(ROW(A484)-304),ROW(A484)-304,"")</f>
        <v/>
      </c>
      <c r="C484" s="11" t="str">
        <f>IF(B484="","",INDEX(D.2[Ds Phân nhóm KH],B484))</f>
        <v/>
      </c>
      <c r="D484" s="17" t="str">
        <f>IF(B484="","",SUMIFS(D.2[Nợ phải thu 
(Trong kỳ)],D.2[Phân nhóm
khách hàng],C484))</f>
        <v/>
      </c>
      <c r="E484" s="17" t="str">
        <f>IF(B484="","",SUMIFS(D.2[Doanh thu],D.2[Phân nhóm
khách hàng],C484))</f>
        <v/>
      </c>
      <c r="F484" s="17" t="str">
        <f>IF(B484="","",SUMIFS(D.2[Lợi nhuận gộp],D.2[Phân nhóm
khách hàng],C484))</f>
        <v/>
      </c>
      <c r="G484" s="39" t="str">
        <f t="shared" si="9"/>
        <v/>
      </c>
      <c r="H484" s="39"/>
      <c r="I484" s="39"/>
      <c r="J484" s="39"/>
    </row>
    <row r="485" spans="2:10" ht="27.75" customHeight="1" x14ac:dyDescent="0.2">
      <c r="B485" s="7" t="str">
        <f>IF(COUNT(D.2[STT Phân nhóm KH])&gt;=(ROW(A485)-304),ROW(A485)-304,"")</f>
        <v/>
      </c>
      <c r="C485" s="11" t="str">
        <f>IF(B485="","",INDEX(D.2[Ds Phân nhóm KH],B485))</f>
        <v/>
      </c>
      <c r="D485" s="17" t="str">
        <f>IF(B485="","",SUMIFS(D.2[Nợ phải thu 
(Trong kỳ)],D.2[Phân nhóm
khách hàng],C485))</f>
        <v/>
      </c>
      <c r="E485" s="17" t="str">
        <f>IF(B485="","",SUMIFS(D.2[Doanh thu],D.2[Phân nhóm
khách hàng],C485))</f>
        <v/>
      </c>
      <c r="F485" s="17" t="str">
        <f>IF(B485="","",SUMIFS(D.2[Lợi nhuận gộp],D.2[Phân nhóm
khách hàng],C485))</f>
        <v/>
      </c>
      <c r="G485" s="39" t="str">
        <f t="shared" si="9"/>
        <v/>
      </c>
      <c r="H485" s="39"/>
      <c r="I485" s="39"/>
      <c r="J485" s="39"/>
    </row>
    <row r="486" spans="2:10" ht="27.75" customHeight="1" x14ac:dyDescent="0.2">
      <c r="B486" s="7" t="str">
        <f>IF(COUNT(D.2[STT Phân nhóm KH])&gt;=(ROW(A486)-304),ROW(A486)-304,"")</f>
        <v/>
      </c>
      <c r="C486" s="11" t="str">
        <f>IF(B486="","",INDEX(D.2[Ds Phân nhóm KH],B486))</f>
        <v/>
      </c>
      <c r="D486" s="17" t="str">
        <f>IF(B486="","",SUMIFS(D.2[Nợ phải thu 
(Trong kỳ)],D.2[Phân nhóm
khách hàng],C486))</f>
        <v/>
      </c>
      <c r="E486" s="17" t="str">
        <f>IF(B486="","",SUMIFS(D.2[Doanh thu],D.2[Phân nhóm
khách hàng],C486))</f>
        <v/>
      </c>
      <c r="F486" s="17" t="str">
        <f>IF(B486="","",SUMIFS(D.2[Lợi nhuận gộp],D.2[Phân nhóm
khách hàng],C486))</f>
        <v/>
      </c>
      <c r="G486" s="39" t="str">
        <f t="shared" si="9"/>
        <v/>
      </c>
      <c r="H486" s="39"/>
      <c r="I486" s="39"/>
      <c r="J486" s="39"/>
    </row>
    <row r="487" spans="2:10" ht="27.75" customHeight="1" x14ac:dyDescent="0.2">
      <c r="B487" s="7" t="str">
        <f>IF(COUNT(D.2[STT Phân nhóm KH])&gt;=(ROW(A487)-304),ROW(A487)-304,"")</f>
        <v/>
      </c>
      <c r="C487" s="11" t="str">
        <f>IF(B487="","",INDEX(D.2[Ds Phân nhóm KH],B487))</f>
        <v/>
      </c>
      <c r="D487" s="17" t="str">
        <f>IF(B487="","",SUMIFS(D.2[Nợ phải thu 
(Trong kỳ)],D.2[Phân nhóm
khách hàng],C487))</f>
        <v/>
      </c>
      <c r="E487" s="17" t="str">
        <f>IF(B487="","",SUMIFS(D.2[Doanh thu],D.2[Phân nhóm
khách hàng],C487))</f>
        <v/>
      </c>
      <c r="F487" s="17" t="str">
        <f>IF(B487="","",SUMIFS(D.2[Lợi nhuận gộp],D.2[Phân nhóm
khách hàng],C487))</f>
        <v/>
      </c>
      <c r="G487" s="39" t="str">
        <f t="shared" si="9"/>
        <v/>
      </c>
      <c r="H487" s="39"/>
      <c r="I487" s="39"/>
      <c r="J487" s="39"/>
    </row>
    <row r="488" spans="2:10" ht="27.75" customHeight="1" x14ac:dyDescent="0.2">
      <c r="B488" s="7" t="str">
        <f>IF(COUNT(D.2[STT Phân nhóm KH])&gt;=(ROW(A488)-304),ROW(A488)-304,"")</f>
        <v/>
      </c>
      <c r="C488" s="11" t="str">
        <f>IF(B488="","",INDEX(D.2[Ds Phân nhóm KH],B488))</f>
        <v/>
      </c>
      <c r="D488" s="17" t="str">
        <f>IF(B488="","",SUMIFS(D.2[Nợ phải thu 
(Trong kỳ)],D.2[Phân nhóm
khách hàng],C488))</f>
        <v/>
      </c>
      <c r="E488" s="17" t="str">
        <f>IF(B488="","",SUMIFS(D.2[Doanh thu],D.2[Phân nhóm
khách hàng],C488))</f>
        <v/>
      </c>
      <c r="F488" s="17" t="str">
        <f>IF(B488="","",SUMIFS(D.2[Lợi nhuận gộp],D.2[Phân nhóm
khách hàng],C488))</f>
        <v/>
      </c>
      <c r="G488" s="39" t="str">
        <f t="shared" si="9"/>
        <v/>
      </c>
      <c r="H488" s="39"/>
      <c r="I488" s="39"/>
      <c r="J488" s="39"/>
    </row>
    <row r="489" spans="2:10" ht="27.75" customHeight="1" x14ac:dyDescent="0.2">
      <c r="B489" s="7" t="str">
        <f>IF(COUNT(D.2[STT Phân nhóm KH])&gt;=(ROW(A489)-304),ROW(A489)-304,"")</f>
        <v/>
      </c>
      <c r="C489" s="11" t="str">
        <f>IF(B489="","",INDEX(D.2[Ds Phân nhóm KH],B489))</f>
        <v/>
      </c>
      <c r="D489" s="17" t="str">
        <f>IF(B489="","",SUMIFS(D.2[Nợ phải thu 
(Trong kỳ)],D.2[Phân nhóm
khách hàng],C489))</f>
        <v/>
      </c>
      <c r="E489" s="17" t="str">
        <f>IF(B489="","",SUMIFS(D.2[Doanh thu],D.2[Phân nhóm
khách hàng],C489))</f>
        <v/>
      </c>
      <c r="F489" s="17" t="str">
        <f>IF(B489="","",SUMIFS(D.2[Lợi nhuận gộp],D.2[Phân nhóm
khách hàng],C489))</f>
        <v/>
      </c>
      <c r="G489" s="39" t="str">
        <f t="shared" si="9"/>
        <v/>
      </c>
      <c r="H489" s="39"/>
      <c r="I489" s="39"/>
      <c r="J489" s="39"/>
    </row>
    <row r="490" spans="2:10" ht="27.75" customHeight="1" x14ac:dyDescent="0.2">
      <c r="B490" s="7" t="str">
        <f>IF(COUNT(D.2[STT Phân nhóm KH])&gt;=(ROW(A490)-304),ROW(A490)-304,"")</f>
        <v/>
      </c>
      <c r="C490" s="11" t="str">
        <f>IF(B490="","",INDEX(D.2[Ds Phân nhóm KH],B490))</f>
        <v/>
      </c>
      <c r="D490" s="17" t="str">
        <f>IF(B490="","",SUMIFS(D.2[Nợ phải thu 
(Trong kỳ)],D.2[Phân nhóm
khách hàng],C490))</f>
        <v/>
      </c>
      <c r="E490" s="17" t="str">
        <f>IF(B490="","",SUMIFS(D.2[Doanh thu],D.2[Phân nhóm
khách hàng],C490))</f>
        <v/>
      </c>
      <c r="F490" s="17" t="str">
        <f>IF(B490="","",SUMIFS(D.2[Lợi nhuận gộp],D.2[Phân nhóm
khách hàng],C490))</f>
        <v/>
      </c>
      <c r="G490" s="39" t="str">
        <f t="shared" si="9"/>
        <v/>
      </c>
      <c r="H490" s="39"/>
      <c r="I490" s="39"/>
      <c r="J490" s="39"/>
    </row>
    <row r="491" spans="2:10" ht="27.75" customHeight="1" x14ac:dyDescent="0.2">
      <c r="B491" s="7" t="str">
        <f>IF(COUNT(D.2[STT Phân nhóm KH])&gt;=(ROW(A491)-304),ROW(A491)-304,"")</f>
        <v/>
      </c>
      <c r="C491" s="11" t="str">
        <f>IF(B491="","",INDEX(D.2[Ds Phân nhóm KH],B491))</f>
        <v/>
      </c>
      <c r="D491" s="17" t="str">
        <f>IF(B491="","",SUMIFS(D.2[Nợ phải thu 
(Trong kỳ)],D.2[Phân nhóm
khách hàng],C491))</f>
        <v/>
      </c>
      <c r="E491" s="17" t="str">
        <f>IF(B491="","",SUMIFS(D.2[Doanh thu],D.2[Phân nhóm
khách hàng],C491))</f>
        <v/>
      </c>
      <c r="F491" s="17" t="str">
        <f>IF(B491="","",SUMIFS(D.2[Lợi nhuận gộp],D.2[Phân nhóm
khách hàng],C491))</f>
        <v/>
      </c>
      <c r="G491" s="39" t="str">
        <f t="shared" si="9"/>
        <v/>
      </c>
      <c r="H491" s="39"/>
      <c r="I491" s="39"/>
      <c r="J491" s="39"/>
    </row>
    <row r="492" spans="2:10" ht="27.75" customHeight="1" x14ac:dyDescent="0.2">
      <c r="B492" s="7" t="str">
        <f>IF(COUNT(D.2[STT Phân nhóm KH])&gt;=(ROW(A492)-304),ROW(A492)-304,"")</f>
        <v/>
      </c>
      <c r="C492" s="11" t="str">
        <f>IF(B492="","",INDEX(D.2[Ds Phân nhóm KH],B492))</f>
        <v/>
      </c>
      <c r="D492" s="17" t="str">
        <f>IF(B492="","",SUMIFS(D.2[Nợ phải thu 
(Trong kỳ)],D.2[Phân nhóm
khách hàng],C492))</f>
        <v/>
      </c>
      <c r="E492" s="17" t="str">
        <f>IF(B492="","",SUMIFS(D.2[Doanh thu],D.2[Phân nhóm
khách hàng],C492))</f>
        <v/>
      </c>
      <c r="F492" s="17" t="str">
        <f>IF(B492="","",SUMIFS(D.2[Lợi nhuận gộp],D.2[Phân nhóm
khách hàng],C492))</f>
        <v/>
      </c>
      <c r="G492" s="39" t="str">
        <f t="shared" si="9"/>
        <v/>
      </c>
      <c r="H492" s="39"/>
      <c r="I492" s="39"/>
      <c r="J492" s="39"/>
    </row>
    <row r="493" spans="2:10" ht="27.75" customHeight="1" x14ac:dyDescent="0.2">
      <c r="B493" s="7" t="str">
        <f>IF(COUNT(D.2[STT Phân nhóm KH])&gt;=(ROW(A493)-304),ROW(A493)-304,"")</f>
        <v/>
      </c>
      <c r="C493" s="11" t="str">
        <f>IF(B493="","",INDEX(D.2[Ds Phân nhóm KH],B493))</f>
        <v/>
      </c>
      <c r="D493" s="17" t="str">
        <f>IF(B493="","",SUMIFS(D.2[Nợ phải thu 
(Trong kỳ)],D.2[Phân nhóm
khách hàng],C493))</f>
        <v/>
      </c>
      <c r="E493" s="17" t="str">
        <f>IF(B493="","",SUMIFS(D.2[Doanh thu],D.2[Phân nhóm
khách hàng],C493))</f>
        <v/>
      </c>
      <c r="F493" s="17" t="str">
        <f>IF(B493="","",SUMIFS(D.2[Lợi nhuận gộp],D.2[Phân nhóm
khách hàng],C493))</f>
        <v/>
      </c>
      <c r="G493" s="39" t="str">
        <f t="shared" si="9"/>
        <v/>
      </c>
      <c r="H493" s="39"/>
      <c r="I493" s="39"/>
      <c r="J493" s="39"/>
    </row>
    <row r="494" spans="2:10" ht="27.75" customHeight="1" x14ac:dyDescent="0.2">
      <c r="B494" s="7" t="str">
        <f>IF(COUNT(D.2[STT Phân nhóm KH])&gt;=(ROW(A494)-304),ROW(A494)-304,"")</f>
        <v/>
      </c>
      <c r="C494" s="11" t="str">
        <f>IF(B494="","",INDEX(D.2[Ds Phân nhóm KH],B494))</f>
        <v/>
      </c>
      <c r="D494" s="17" t="str">
        <f>IF(B494="","",SUMIFS(D.2[Nợ phải thu 
(Trong kỳ)],D.2[Phân nhóm
khách hàng],C494))</f>
        <v/>
      </c>
      <c r="E494" s="17" t="str">
        <f>IF(B494="","",SUMIFS(D.2[Doanh thu],D.2[Phân nhóm
khách hàng],C494))</f>
        <v/>
      </c>
      <c r="F494" s="17" t="str">
        <f>IF(B494="","",SUMIFS(D.2[Lợi nhuận gộp],D.2[Phân nhóm
khách hàng],C494))</f>
        <v/>
      </c>
      <c r="G494" s="39" t="str">
        <f t="shared" si="9"/>
        <v/>
      </c>
      <c r="H494" s="39"/>
      <c r="I494" s="39"/>
      <c r="J494" s="39"/>
    </row>
    <row r="495" spans="2:10" ht="27.75" customHeight="1" x14ac:dyDescent="0.2">
      <c r="B495" s="7" t="str">
        <f>IF(COUNT(D.2[STT Phân nhóm KH])&gt;=(ROW(A495)-304),ROW(A495)-304,"")</f>
        <v/>
      </c>
      <c r="C495" s="11" t="str">
        <f>IF(B495="","",INDEX(D.2[Ds Phân nhóm KH],B495))</f>
        <v/>
      </c>
      <c r="D495" s="17" t="str">
        <f>IF(B495="","",SUMIFS(D.2[Nợ phải thu 
(Trong kỳ)],D.2[Phân nhóm
khách hàng],C495))</f>
        <v/>
      </c>
      <c r="E495" s="17" t="str">
        <f>IF(B495="","",SUMIFS(D.2[Doanh thu],D.2[Phân nhóm
khách hàng],C495))</f>
        <v/>
      </c>
      <c r="F495" s="17" t="str">
        <f>IF(B495="","",SUMIFS(D.2[Lợi nhuận gộp],D.2[Phân nhóm
khách hàng],C495))</f>
        <v/>
      </c>
      <c r="G495" s="39" t="str">
        <f t="shared" si="9"/>
        <v/>
      </c>
      <c r="H495" s="39"/>
      <c r="I495" s="39"/>
      <c r="J495" s="39"/>
    </row>
    <row r="496" spans="2:10" ht="27.75" customHeight="1" x14ac:dyDescent="0.2">
      <c r="B496" s="7" t="str">
        <f>IF(COUNT(D.2[STT Phân nhóm KH])&gt;=(ROW(A496)-304),ROW(A496)-304,"")</f>
        <v/>
      </c>
      <c r="C496" s="11" t="str">
        <f>IF(B496="","",INDEX(D.2[Ds Phân nhóm KH],B496))</f>
        <v/>
      </c>
      <c r="D496" s="17" t="str">
        <f>IF(B496="","",SUMIFS(D.2[Nợ phải thu 
(Trong kỳ)],D.2[Phân nhóm
khách hàng],C496))</f>
        <v/>
      </c>
      <c r="E496" s="17" t="str">
        <f>IF(B496="","",SUMIFS(D.2[Doanh thu],D.2[Phân nhóm
khách hàng],C496))</f>
        <v/>
      </c>
      <c r="F496" s="17" t="str">
        <f>IF(B496="","",SUMIFS(D.2[Lợi nhuận gộp],D.2[Phân nhóm
khách hàng],C496))</f>
        <v/>
      </c>
      <c r="G496" s="39" t="str">
        <f t="shared" si="9"/>
        <v/>
      </c>
      <c r="H496" s="39"/>
      <c r="I496" s="39"/>
      <c r="J496" s="39"/>
    </row>
    <row r="497" spans="2:11" ht="27.75" customHeight="1" x14ac:dyDescent="0.2">
      <c r="B497" s="7" t="str">
        <f>IF(COUNT(D.2[STT Phân nhóm KH])&gt;=(ROW(A497)-304),ROW(A497)-304,"")</f>
        <v/>
      </c>
      <c r="C497" s="11" t="str">
        <f>IF(B497="","",INDEX(D.2[Ds Phân nhóm KH],B497))</f>
        <v/>
      </c>
      <c r="D497" s="17" t="str">
        <f>IF(B497="","",SUMIFS(D.2[Nợ phải thu 
(Trong kỳ)],D.2[Phân nhóm
khách hàng],C497))</f>
        <v/>
      </c>
      <c r="E497" s="17" t="str">
        <f>IF(B497="","",SUMIFS(D.2[Doanh thu],D.2[Phân nhóm
khách hàng],C497))</f>
        <v/>
      </c>
      <c r="F497" s="17" t="str">
        <f>IF(B497="","",SUMIFS(D.2[Lợi nhuận gộp],D.2[Phân nhóm
khách hàng],C497))</f>
        <v/>
      </c>
      <c r="G497" s="39" t="str">
        <f t="shared" ref="G497:G504" si="10">IF(OR(B497="",F497=0),"",RANK(F497,B6LoiNhuanKH))</f>
        <v/>
      </c>
      <c r="H497" s="39"/>
      <c r="I497" s="39"/>
      <c r="J497" s="39"/>
    </row>
    <row r="498" spans="2:11" ht="27.75" customHeight="1" x14ac:dyDescent="0.2">
      <c r="B498" s="7" t="str">
        <f>IF(COUNT(D.2[STT Phân nhóm KH])&gt;=(ROW(A498)-304),ROW(A498)-304,"")</f>
        <v/>
      </c>
      <c r="C498" s="11" t="str">
        <f>IF(B498="","",INDEX(D.2[Ds Phân nhóm KH],B498))</f>
        <v/>
      </c>
      <c r="D498" s="17" t="str">
        <f>IF(B498="","",SUMIFS(D.2[Nợ phải thu 
(Trong kỳ)],D.2[Phân nhóm
khách hàng],C498))</f>
        <v/>
      </c>
      <c r="E498" s="17" t="str">
        <f>IF(B498="","",SUMIFS(D.2[Doanh thu],D.2[Phân nhóm
khách hàng],C498))</f>
        <v/>
      </c>
      <c r="F498" s="17" t="str">
        <f>IF(B498="","",SUMIFS(D.2[Lợi nhuận gộp],D.2[Phân nhóm
khách hàng],C498))</f>
        <v/>
      </c>
      <c r="G498" s="39" t="str">
        <f t="shared" si="10"/>
        <v/>
      </c>
      <c r="H498" s="39"/>
      <c r="I498" s="39"/>
      <c r="J498" s="39"/>
    </row>
    <row r="499" spans="2:11" ht="27.75" customHeight="1" x14ac:dyDescent="0.2">
      <c r="B499" s="7" t="str">
        <f>IF(COUNT(D.2[STT Phân nhóm KH])&gt;=(ROW(A499)-304),ROW(A499)-304,"")</f>
        <v/>
      </c>
      <c r="C499" s="11" t="str">
        <f>IF(B499="","",INDEX(D.2[Ds Phân nhóm KH],B499))</f>
        <v/>
      </c>
      <c r="D499" s="17" t="str">
        <f>IF(B499="","",SUMIFS(D.2[Nợ phải thu 
(Trong kỳ)],D.2[Phân nhóm
khách hàng],C499))</f>
        <v/>
      </c>
      <c r="E499" s="17" t="str">
        <f>IF(B499="","",SUMIFS(D.2[Doanh thu],D.2[Phân nhóm
khách hàng],C499))</f>
        <v/>
      </c>
      <c r="F499" s="17" t="str">
        <f>IF(B499="","",SUMIFS(D.2[Lợi nhuận gộp],D.2[Phân nhóm
khách hàng],C499))</f>
        <v/>
      </c>
      <c r="G499" s="39" t="str">
        <f t="shared" si="10"/>
        <v/>
      </c>
      <c r="H499" s="39"/>
      <c r="I499" s="39"/>
      <c r="J499" s="39"/>
    </row>
    <row r="500" spans="2:11" ht="27.75" customHeight="1" x14ac:dyDescent="0.2">
      <c r="B500" s="7" t="str">
        <f>IF(COUNT(D.2[STT Phân nhóm KH])&gt;=(ROW(A500)-304),ROW(A500)-304,"")</f>
        <v/>
      </c>
      <c r="C500" s="11" t="str">
        <f>IF(B500="","",INDEX(D.2[Ds Phân nhóm KH],B500))</f>
        <v/>
      </c>
      <c r="D500" s="17" t="str">
        <f>IF(B500="","",SUMIFS(D.2[Nợ phải thu 
(Trong kỳ)],D.2[Phân nhóm
khách hàng],C500))</f>
        <v/>
      </c>
      <c r="E500" s="17" t="str">
        <f>IF(B500="","",SUMIFS(D.2[Doanh thu],D.2[Phân nhóm
khách hàng],C500))</f>
        <v/>
      </c>
      <c r="F500" s="17" t="str">
        <f>IF(B500="","",SUMIFS(D.2[Lợi nhuận gộp],D.2[Phân nhóm
khách hàng],C500))</f>
        <v/>
      </c>
      <c r="G500" s="39" t="str">
        <f t="shared" si="10"/>
        <v/>
      </c>
      <c r="H500" s="39"/>
      <c r="I500" s="39"/>
      <c r="J500" s="39"/>
    </row>
    <row r="501" spans="2:11" ht="27.75" customHeight="1" x14ac:dyDescent="0.2">
      <c r="B501" s="7" t="str">
        <f>IF(COUNT(D.2[STT Phân nhóm KH])&gt;=(ROW(A501)-304),ROW(A501)-304,"")</f>
        <v/>
      </c>
      <c r="C501" s="11" t="str">
        <f>IF(B501="","",INDEX(D.2[Ds Phân nhóm KH],B501))</f>
        <v/>
      </c>
      <c r="D501" s="17" t="str">
        <f>IF(B501="","",SUMIFS(D.2[Nợ phải thu 
(Trong kỳ)],D.2[Phân nhóm
khách hàng],C501))</f>
        <v/>
      </c>
      <c r="E501" s="17" t="str">
        <f>IF(B501="","",SUMIFS(D.2[Doanh thu],D.2[Phân nhóm
khách hàng],C501))</f>
        <v/>
      </c>
      <c r="F501" s="17" t="str">
        <f>IF(B501="","",SUMIFS(D.2[Lợi nhuận gộp],D.2[Phân nhóm
khách hàng],C501))</f>
        <v/>
      </c>
      <c r="G501" s="39" t="str">
        <f t="shared" si="10"/>
        <v/>
      </c>
      <c r="H501" s="39"/>
      <c r="I501" s="39"/>
      <c r="J501" s="39"/>
    </row>
    <row r="502" spans="2:11" ht="27.75" customHeight="1" x14ac:dyDescent="0.2">
      <c r="B502" s="7" t="str">
        <f>IF(COUNT(D.2[STT Phân nhóm KH])&gt;=(ROW(A502)-304),ROW(A502)-304,"")</f>
        <v/>
      </c>
      <c r="C502" s="11" t="str">
        <f>IF(B502="","",INDEX(D.2[Ds Phân nhóm KH],B502))</f>
        <v/>
      </c>
      <c r="D502" s="17" t="str">
        <f>IF(B502="","",SUMIFS(D.2[Nợ phải thu 
(Trong kỳ)],D.2[Phân nhóm
khách hàng],C502))</f>
        <v/>
      </c>
      <c r="E502" s="17" t="str">
        <f>IF(B502="","",SUMIFS(D.2[Doanh thu],D.2[Phân nhóm
khách hàng],C502))</f>
        <v/>
      </c>
      <c r="F502" s="17" t="str">
        <f>IF(B502="","",SUMIFS(D.2[Lợi nhuận gộp],D.2[Phân nhóm
khách hàng],C502))</f>
        <v/>
      </c>
      <c r="G502" s="39" t="str">
        <f t="shared" si="10"/>
        <v/>
      </c>
      <c r="H502" s="39"/>
      <c r="I502" s="39"/>
      <c r="J502" s="39"/>
    </row>
    <row r="503" spans="2:11" ht="27.75" customHeight="1" x14ac:dyDescent="0.2">
      <c r="B503" s="7" t="str">
        <f>IF(COUNT(D.2[STT Phân nhóm KH])&gt;=(ROW(A503)-304),ROW(A503)-304,"")</f>
        <v/>
      </c>
      <c r="C503" s="11" t="str">
        <f>IF(B503="","",INDEX(D.2[Ds Phân nhóm KH],B503))</f>
        <v/>
      </c>
      <c r="D503" s="17" t="str">
        <f>IF(B503="","",SUMIFS(D.2[Nợ phải thu 
(Trong kỳ)],D.2[Phân nhóm
khách hàng],C503))</f>
        <v/>
      </c>
      <c r="E503" s="17" t="str">
        <f>IF(B503="","",SUMIFS(D.2[Doanh thu],D.2[Phân nhóm
khách hàng],C503))</f>
        <v/>
      </c>
      <c r="F503" s="17" t="str">
        <f>IF(B503="","",SUMIFS(D.2[Lợi nhuận gộp],D.2[Phân nhóm
khách hàng],C503))</f>
        <v/>
      </c>
      <c r="G503" s="39" t="str">
        <f t="shared" si="10"/>
        <v/>
      </c>
      <c r="H503" s="39"/>
      <c r="I503" s="39"/>
      <c r="J503" s="39"/>
    </row>
    <row r="504" spans="2:11" ht="27.75" customHeight="1" x14ac:dyDescent="0.2">
      <c r="B504" s="7" t="str">
        <f>IF(COUNT(D.2[STT Phân nhóm KH])&gt;=(ROW(A504)-304),ROW(A504)-304,"")</f>
        <v/>
      </c>
      <c r="C504" s="11" t="str">
        <f>IF(B504="","",INDEX(D.2[Ds Phân nhóm KH],B504))</f>
        <v/>
      </c>
      <c r="D504" s="17" t="str">
        <f>IF(B504="","",SUMIFS(D.2[Nợ phải thu 
(Trong kỳ)],D.2[Phân nhóm
khách hàng],C504))</f>
        <v/>
      </c>
      <c r="E504" s="17" t="str">
        <f>IF(B504="","",SUMIFS(D.2[Doanh thu],D.2[Phân nhóm
khách hàng],C504))</f>
        <v/>
      </c>
      <c r="F504" s="17" t="str">
        <f>IF(B504="","",SUMIFS(D.2[Lợi nhuận gộp],D.2[Phân nhóm
khách hàng],C504))</f>
        <v/>
      </c>
      <c r="G504" s="39" t="str">
        <f t="shared" si="10"/>
        <v/>
      </c>
      <c r="H504" s="39"/>
      <c r="I504" s="39"/>
      <c r="J504" s="39"/>
    </row>
    <row r="508" spans="2:11" ht="27.75" customHeight="1" x14ac:dyDescent="0.2">
      <c r="B508" s="47" t="s">
        <v>210</v>
      </c>
      <c r="C508" s="17"/>
      <c r="D508" s="17"/>
      <c r="E508" s="17"/>
      <c r="F508" s="17"/>
    </row>
    <row r="509" spans="2:11" ht="27.75" customHeight="1" x14ac:dyDescent="0.2">
      <c r="B509" s="48" t="s">
        <v>7</v>
      </c>
      <c r="C509" s="84" t="s">
        <v>211</v>
      </c>
      <c r="D509" s="84" t="s">
        <v>206</v>
      </c>
      <c r="E509" s="84" t="s">
        <v>157</v>
      </c>
      <c r="F509" s="39"/>
      <c r="G509" s="39" t="s">
        <v>212</v>
      </c>
      <c r="H509" s="39" t="s">
        <v>213</v>
      </c>
      <c r="I509" s="39" t="s">
        <v>157</v>
      </c>
      <c r="J509" s="39" t="s">
        <v>111</v>
      </c>
      <c r="K509" s="39"/>
    </row>
    <row r="510" spans="2:11" ht="27.75" customHeight="1" x14ac:dyDescent="0.2">
      <c r="B510" s="7" t="str">
        <f>IF(COUNT(D.2[STT NVBH])&gt;=(ROW(A510)-509),ROW(A510)-509,"")</f>
        <v/>
      </c>
      <c r="C510" s="11" t="str">
        <f>IF(B510="","",INDEX(D.2[Ds NVBH],B510))</f>
        <v/>
      </c>
      <c r="D510" s="17" t="str">
        <f>IF(B510="","",SUMIFS(D.2[Doanh thu],D.2[Nhân viên
bán hàng],C510))</f>
        <v/>
      </c>
      <c r="E510" s="17" t="str">
        <f>IF(B510="","",SUMIFS(D.2[Lợi nhuận gộp],D.2[Nhân viên
bán hàng],C510))</f>
        <v/>
      </c>
      <c r="F510" s="39"/>
      <c r="G510" s="39" t="str">
        <f t="shared" ref="G510:G573" si="11">IF(OR(B510="",E510=0),"",RANK(E510,B6LoiNhuanGopNVBH))</f>
        <v/>
      </c>
      <c r="H510" s="39" t="str">
        <f>IF(B510="","",IF(COUNT($G$510:$G$709)&gt;=B510,INDEX(B6TenNVBH,MATCH(SMALL($G$510:$G$709,B510),$G$510:$G$709,0))," "))</f>
        <v/>
      </c>
      <c r="I510" s="39">
        <f>IF(OR(H510="",H510=" "),0,INDEX(B6LoiNhuanGopNVBH,MATCH(H510,B6TenNVBH,0)))</f>
        <v>0</v>
      </c>
      <c r="J510" s="39">
        <f>IF(OR(H510="",H510=" "),0,INDEX(B6DoanhThuNVBH,MATCH(H510,B6TenNVBH,0)))</f>
        <v>0</v>
      </c>
      <c r="K510" s="39"/>
    </row>
    <row r="511" spans="2:11" ht="27.75" customHeight="1" x14ac:dyDescent="0.2">
      <c r="B511" s="7" t="str">
        <f>IF(COUNT(D.2[STT NVBH])&gt;=(ROW(A511)-509),ROW(A511)-509,"")</f>
        <v/>
      </c>
      <c r="C511" s="11" t="str">
        <f>IF(B511="","",INDEX(D.2[Ds NVBH],B511))</f>
        <v/>
      </c>
      <c r="D511" s="17" t="str">
        <f>IF(B511="","",SUMIFS(D.2[Doanh thu],D.2[Nhân viên
bán hàng],C511))</f>
        <v/>
      </c>
      <c r="E511" s="17" t="str">
        <f>IF(B511="","",SUMIFS(D.2[Lợi nhuận gộp],D.2[Nhân viên
bán hàng],C511))</f>
        <v/>
      </c>
      <c r="F511" s="39"/>
      <c r="G511" s="39" t="str">
        <f t="shared" si="11"/>
        <v/>
      </c>
      <c r="H511" s="39" t="str">
        <f>IF(B511="","",IF(COUNT($G$510:$G$709)&gt;=B511,INDEX(B6TenNVBH,MATCH(SMALL($G$510:$G$709,B511),$G$510:$G$709,0))," "))</f>
        <v/>
      </c>
      <c r="I511" s="39">
        <f>IF(OR(H511="",H511=" "),0,INDEX(B6LoiNhuanGopNVBH,MATCH(H511,B6TenNVBH,0)))</f>
        <v>0</v>
      </c>
      <c r="J511" s="39">
        <f>IF(OR(H511="",H511=" "),0,INDEX(B6DoanhThuNVBH,MATCH(H511,B6TenNVBH,0)))</f>
        <v>0</v>
      </c>
      <c r="K511" s="39"/>
    </row>
    <row r="512" spans="2:11" ht="27.75" customHeight="1" x14ac:dyDescent="0.2">
      <c r="B512" s="7" t="str">
        <f>IF(COUNT(D.2[STT NVBH])&gt;=(ROW(A512)-509),ROW(A512)-509,"")</f>
        <v/>
      </c>
      <c r="C512" s="11" t="str">
        <f>IF(B512="","",INDEX(D.2[Ds NVBH],B512))</f>
        <v/>
      </c>
      <c r="D512" s="17" t="str">
        <f>IF(B512="","",SUMIFS(D.2[Doanh thu],D.2[Nhân viên
bán hàng],C512))</f>
        <v/>
      </c>
      <c r="E512" s="17" t="str">
        <f>IF(B512="","",SUMIFS(D.2[Lợi nhuận gộp],D.2[Nhân viên
bán hàng],C512))</f>
        <v/>
      </c>
      <c r="F512" s="39"/>
      <c r="G512" s="39" t="str">
        <f t="shared" si="11"/>
        <v/>
      </c>
      <c r="H512" s="39" t="str">
        <f>IF(B512="","",IF(COUNT($G$510:$G$709)&gt;=B512,INDEX(B6TenNVBH,MATCH(SMALL($G$510:$G$709,B512),$G$510:$G$709,0))," "))</f>
        <v/>
      </c>
      <c r="I512" s="39">
        <f>IF(OR(H512="",H512=" "),0,INDEX(B6LoiNhuanGopNVBH,MATCH(H512,B6TenNVBH,0)))</f>
        <v>0</v>
      </c>
      <c r="J512" s="39">
        <f>IF(OR(H512="",H512=" "),0,INDEX(B6DoanhThuNVBH,MATCH(H512,B6TenNVBH,0)))</f>
        <v>0</v>
      </c>
      <c r="K512" s="39"/>
    </row>
    <row r="513" spans="2:11" ht="27.75" customHeight="1" x14ac:dyDescent="0.2">
      <c r="B513" s="7" t="str">
        <f>IF(COUNT(D.2[STT NVBH])&gt;=(ROW(A513)-509),ROW(A513)-509,"")</f>
        <v/>
      </c>
      <c r="C513" s="11" t="str">
        <f>IF(B513="","",INDEX(D.2[Ds NVBH],B513))</f>
        <v/>
      </c>
      <c r="D513" s="17" t="str">
        <f>IF(B513="","",SUMIFS(D.2[Doanh thu],D.2[Nhân viên
bán hàng],C513))</f>
        <v/>
      </c>
      <c r="E513" s="17" t="str">
        <f>IF(B513="","",SUMIFS(D.2[Lợi nhuận gộp],D.2[Nhân viên
bán hàng],C513))</f>
        <v/>
      </c>
      <c r="F513" s="39"/>
      <c r="G513" s="39" t="str">
        <f t="shared" si="11"/>
        <v/>
      </c>
      <c r="H513" s="39" t="str">
        <f>IF(B513="","",IF(COUNT($G$510:$G$709)&gt;=B513,INDEX(B6TenNVBH,MATCH(SMALL($G$510:$G$709,B513),$G$510:$G$709,0))," "))</f>
        <v/>
      </c>
      <c r="I513" s="39">
        <f>IF(OR(H513="",H513=" "),0,INDEX(B6LoiNhuanGopNVBH,MATCH(H513,B6TenNVBH,0)))</f>
        <v>0</v>
      </c>
      <c r="J513" s="39">
        <f>IF(OR(H513="",H513=" "),0,INDEX(B6DoanhThuNVBH,MATCH(H513,B6TenNVBH,0)))</f>
        <v>0</v>
      </c>
      <c r="K513" s="39"/>
    </row>
    <row r="514" spans="2:11" ht="27.75" customHeight="1" x14ac:dyDescent="0.2">
      <c r="B514" s="7" t="str">
        <f>IF(COUNT(D.2[STT NVBH])&gt;=(ROW(A514)-509),ROW(A514)-509,"")</f>
        <v/>
      </c>
      <c r="C514" s="11" t="str">
        <f>IF(B514="","",INDEX(D.2[Ds NVBH],B514))</f>
        <v/>
      </c>
      <c r="D514" s="17" t="str">
        <f>IF(B514="","",SUMIFS(D.2[Doanh thu],D.2[Nhân viên
bán hàng],C514))</f>
        <v/>
      </c>
      <c r="E514" s="17" t="str">
        <f>IF(B514="","",SUMIFS(D.2[Lợi nhuận gộp],D.2[Nhân viên
bán hàng],C514))</f>
        <v/>
      </c>
      <c r="F514" s="39"/>
      <c r="G514" s="39" t="str">
        <f t="shared" si="11"/>
        <v/>
      </c>
      <c r="H514" s="39" t="str">
        <f>IF(B514="","",IF(COUNT($G$510:$G$709)&gt;=B514,INDEX(B6TenNVBH,MATCH(SMALL($G$510:$G$709,B514),$G$510:$G$709,0))," "))</f>
        <v/>
      </c>
      <c r="I514" s="39">
        <f>IF(OR(H514="",H514=" "),0,INDEX(B6LoiNhuanGopNVBH,MATCH(H514,B6TenNVBH,0)))</f>
        <v>0</v>
      </c>
      <c r="J514" s="39">
        <f>IF(OR(H514="",H514=" "),0,INDEX(B6DoanhThuNVBH,MATCH(H514,B6TenNVBH,0)))</f>
        <v>0</v>
      </c>
      <c r="K514" s="39"/>
    </row>
    <row r="515" spans="2:11" ht="27.75" customHeight="1" x14ac:dyDescent="0.2">
      <c r="B515" s="7" t="str">
        <f>IF(COUNT(D.2[STT NVBH])&gt;=(ROW(A515)-509),ROW(A515)-509,"")</f>
        <v/>
      </c>
      <c r="C515" s="11" t="str">
        <f>IF(B515="","",INDEX(D.2[Ds NVBH],B515))</f>
        <v/>
      </c>
      <c r="D515" s="17" t="str">
        <f>IF(B515="","",SUMIFS(D.2[Doanh thu],D.2[Nhân viên
bán hàng],C515))</f>
        <v/>
      </c>
      <c r="E515" s="17" t="str">
        <f>IF(B515="","",SUMIFS(D.2[Lợi nhuận gộp],D.2[Nhân viên
bán hàng],C515))</f>
        <v/>
      </c>
      <c r="F515" s="39"/>
      <c r="G515" s="39" t="str">
        <f t="shared" si="11"/>
        <v/>
      </c>
      <c r="H515" s="39"/>
      <c r="I515" s="39"/>
      <c r="J515" s="39"/>
      <c r="K515" s="39"/>
    </row>
    <row r="516" spans="2:11" ht="27.75" customHeight="1" x14ac:dyDescent="0.2">
      <c r="B516" s="7" t="str">
        <f>IF(COUNT(D.2[STT NVBH])&gt;=(ROW(A516)-509),ROW(A516)-509,"")</f>
        <v/>
      </c>
      <c r="C516" s="11" t="str">
        <f>IF(B516="","",INDEX(D.2[Ds NVBH],B516))</f>
        <v/>
      </c>
      <c r="D516" s="17" t="str">
        <f>IF(B516="","",SUMIFS(D.2[Doanh thu],D.2[Nhân viên
bán hàng],C516))</f>
        <v/>
      </c>
      <c r="E516" s="17" t="str">
        <f>IF(B516="","",SUMIFS(D.2[Lợi nhuận gộp],D.2[Nhân viên
bán hàng],C516))</f>
        <v/>
      </c>
      <c r="F516" s="39"/>
      <c r="G516" s="39" t="str">
        <f t="shared" si="11"/>
        <v/>
      </c>
      <c r="H516" s="39"/>
      <c r="I516" s="39"/>
      <c r="J516" s="39"/>
      <c r="K516" s="39"/>
    </row>
    <row r="517" spans="2:11" ht="27.75" customHeight="1" x14ac:dyDescent="0.2">
      <c r="B517" s="7" t="str">
        <f>IF(COUNT(D.2[STT NVBH])&gt;=(ROW(A517)-509),ROW(A517)-509,"")</f>
        <v/>
      </c>
      <c r="C517" s="11" t="str">
        <f>IF(B517="","",INDEX(D.2[Ds NVBH],B517))</f>
        <v/>
      </c>
      <c r="D517" s="17" t="str">
        <f>IF(B517="","",SUMIFS(D.2[Doanh thu],D.2[Nhân viên
bán hàng],C517))</f>
        <v/>
      </c>
      <c r="E517" s="17" t="str">
        <f>IF(B517="","",SUMIFS(D.2[Lợi nhuận gộp],D.2[Nhân viên
bán hàng],C517))</f>
        <v/>
      </c>
      <c r="F517" s="39"/>
      <c r="G517" s="39" t="str">
        <f t="shared" si="11"/>
        <v/>
      </c>
      <c r="H517" s="39"/>
      <c r="I517" s="39"/>
      <c r="J517" s="39"/>
      <c r="K517" s="39"/>
    </row>
    <row r="518" spans="2:11" ht="27.75" customHeight="1" x14ac:dyDescent="0.2">
      <c r="B518" s="7" t="str">
        <f>IF(COUNT(D.2[STT NVBH])&gt;=(ROW(A518)-509),ROW(A518)-509,"")</f>
        <v/>
      </c>
      <c r="C518" s="11" t="str">
        <f>IF(B518="","",INDEX(D.2[Ds NVBH],B518))</f>
        <v/>
      </c>
      <c r="D518" s="17" t="str">
        <f>IF(B518="","",SUMIFS(D.2[Doanh thu],D.2[Nhân viên
bán hàng],C518))</f>
        <v/>
      </c>
      <c r="E518" s="17" t="str">
        <f>IF(B518="","",SUMIFS(D.2[Lợi nhuận gộp],D.2[Nhân viên
bán hàng],C518))</f>
        <v/>
      </c>
      <c r="F518" s="39"/>
      <c r="G518" s="39" t="str">
        <f t="shared" si="11"/>
        <v/>
      </c>
      <c r="H518" s="39"/>
      <c r="I518" s="39"/>
      <c r="J518" s="39"/>
      <c r="K518" s="39"/>
    </row>
    <row r="519" spans="2:11" ht="27.75" customHeight="1" x14ac:dyDescent="0.2">
      <c r="B519" s="7" t="str">
        <f>IF(COUNT(D.2[STT NVBH])&gt;=(ROW(A519)-509),ROW(A519)-509,"")</f>
        <v/>
      </c>
      <c r="C519" s="11" t="str">
        <f>IF(B519="","",INDEX(D.2[Ds NVBH],B519))</f>
        <v/>
      </c>
      <c r="D519" s="17" t="str">
        <f>IF(B519="","",SUMIFS(D.2[Doanh thu],D.2[Nhân viên
bán hàng],C519))</f>
        <v/>
      </c>
      <c r="E519" s="17" t="str">
        <f>IF(B519="","",SUMIFS(D.2[Lợi nhuận gộp],D.2[Nhân viên
bán hàng],C519))</f>
        <v/>
      </c>
      <c r="F519" s="39"/>
      <c r="G519" s="39" t="str">
        <f t="shared" si="11"/>
        <v/>
      </c>
      <c r="H519" s="39"/>
      <c r="I519" s="39"/>
      <c r="J519" s="39"/>
      <c r="K519" s="39"/>
    </row>
    <row r="520" spans="2:11" ht="27.75" customHeight="1" x14ac:dyDescent="0.2">
      <c r="B520" s="7" t="str">
        <f>IF(COUNT(D.2[STT NVBH])&gt;=(ROW(A520)-509),ROW(A520)-509,"")</f>
        <v/>
      </c>
      <c r="C520" s="11" t="str">
        <f>IF(B520="","",INDEX(D.2[Ds NVBH],B520))</f>
        <v/>
      </c>
      <c r="D520" s="17" t="str">
        <f>IF(B520="","",SUMIFS(D.2[Doanh thu],D.2[Nhân viên
bán hàng],C520))</f>
        <v/>
      </c>
      <c r="E520" s="17" t="str">
        <f>IF(B520="","",SUMIFS(D.2[Lợi nhuận gộp],D.2[Nhân viên
bán hàng],C520))</f>
        <v/>
      </c>
      <c r="F520" s="39"/>
      <c r="G520" s="39" t="str">
        <f t="shared" si="11"/>
        <v/>
      </c>
      <c r="H520" s="39"/>
      <c r="I520" s="39"/>
      <c r="J520" s="39"/>
      <c r="K520" s="39"/>
    </row>
    <row r="521" spans="2:11" ht="27.75" customHeight="1" x14ac:dyDescent="0.2">
      <c r="B521" s="7" t="str">
        <f>IF(COUNT(D.2[STT NVBH])&gt;=(ROW(A521)-509),ROW(A521)-509,"")</f>
        <v/>
      </c>
      <c r="C521" s="11" t="str">
        <f>IF(B521="","",INDEX(D.2[Ds NVBH],B521))</f>
        <v/>
      </c>
      <c r="D521" s="17" t="str">
        <f>IF(B521="","",SUMIFS(D.2[Doanh thu],D.2[Nhân viên
bán hàng],C521))</f>
        <v/>
      </c>
      <c r="E521" s="17" t="str">
        <f>IF(B521="","",SUMIFS(D.2[Lợi nhuận gộp],D.2[Nhân viên
bán hàng],C521))</f>
        <v/>
      </c>
      <c r="F521" s="39"/>
      <c r="G521" s="39" t="str">
        <f t="shared" si="11"/>
        <v/>
      </c>
      <c r="H521" s="39"/>
      <c r="I521" s="39"/>
      <c r="J521" s="39"/>
      <c r="K521" s="39"/>
    </row>
    <row r="522" spans="2:11" ht="27.75" customHeight="1" x14ac:dyDescent="0.2">
      <c r="B522" s="7" t="str">
        <f>IF(COUNT(D.2[STT NVBH])&gt;=(ROW(A522)-509),ROW(A522)-509,"")</f>
        <v/>
      </c>
      <c r="C522" s="11" t="str">
        <f>IF(B522="","",INDEX(D.2[Ds NVBH],B522))</f>
        <v/>
      </c>
      <c r="D522" s="17" t="str">
        <f>IF(B522="","",SUMIFS(D.2[Doanh thu],D.2[Nhân viên
bán hàng],C522))</f>
        <v/>
      </c>
      <c r="E522" s="17" t="str">
        <f>IF(B522="","",SUMIFS(D.2[Lợi nhuận gộp],D.2[Nhân viên
bán hàng],C522))</f>
        <v/>
      </c>
      <c r="F522" s="39"/>
      <c r="G522" s="39" t="str">
        <f t="shared" si="11"/>
        <v/>
      </c>
      <c r="H522" s="39"/>
      <c r="I522" s="39"/>
      <c r="J522" s="39"/>
      <c r="K522" s="39"/>
    </row>
    <row r="523" spans="2:11" ht="27.75" customHeight="1" x14ac:dyDescent="0.2">
      <c r="B523" s="7" t="str">
        <f>IF(COUNT(D.2[STT NVBH])&gt;=(ROW(A523)-509),ROW(A523)-509,"")</f>
        <v/>
      </c>
      <c r="C523" s="11" t="str">
        <f>IF(B523="","",INDEX(D.2[Ds NVBH],B523))</f>
        <v/>
      </c>
      <c r="D523" s="17" t="str">
        <f>IF(B523="","",SUMIFS(D.2[Doanh thu],D.2[Nhân viên
bán hàng],C523))</f>
        <v/>
      </c>
      <c r="E523" s="17" t="str">
        <f>IF(B523="","",SUMIFS(D.2[Lợi nhuận gộp],D.2[Nhân viên
bán hàng],C523))</f>
        <v/>
      </c>
      <c r="F523" s="39"/>
      <c r="G523" s="39" t="str">
        <f t="shared" si="11"/>
        <v/>
      </c>
      <c r="H523" s="39"/>
      <c r="I523" s="39"/>
      <c r="J523" s="39"/>
      <c r="K523" s="39"/>
    </row>
    <row r="524" spans="2:11" ht="27.75" customHeight="1" x14ac:dyDescent="0.2">
      <c r="B524" s="7" t="str">
        <f>IF(COUNT(D.2[STT NVBH])&gt;=(ROW(A524)-509),ROW(A524)-509,"")</f>
        <v/>
      </c>
      <c r="C524" s="11" t="str">
        <f>IF(B524="","",INDEX(D.2[Ds NVBH],B524))</f>
        <v/>
      </c>
      <c r="D524" s="17" t="str">
        <f>IF(B524="","",SUMIFS(D.2[Doanh thu],D.2[Nhân viên
bán hàng],C524))</f>
        <v/>
      </c>
      <c r="E524" s="17" t="str">
        <f>IF(B524="","",SUMIFS(D.2[Lợi nhuận gộp],D.2[Nhân viên
bán hàng],C524))</f>
        <v/>
      </c>
      <c r="F524" s="39"/>
      <c r="G524" s="39" t="str">
        <f t="shared" si="11"/>
        <v/>
      </c>
      <c r="H524" s="39"/>
      <c r="I524" s="39"/>
      <c r="J524" s="39"/>
      <c r="K524" s="39"/>
    </row>
    <row r="525" spans="2:11" ht="27.75" customHeight="1" x14ac:dyDescent="0.2">
      <c r="B525" s="7" t="str">
        <f>IF(COUNT(D.2[STT NVBH])&gt;=(ROW(A525)-509),ROW(A525)-509,"")</f>
        <v/>
      </c>
      <c r="C525" s="11" t="str">
        <f>IF(B525="","",INDEX(D.2[Ds NVBH],B525))</f>
        <v/>
      </c>
      <c r="D525" s="17" t="str">
        <f>IF(B525="","",SUMIFS(D.2[Doanh thu],D.2[Nhân viên
bán hàng],C525))</f>
        <v/>
      </c>
      <c r="E525" s="17" t="str">
        <f>IF(B525="","",SUMIFS(D.2[Lợi nhuận gộp],D.2[Nhân viên
bán hàng],C525))</f>
        <v/>
      </c>
      <c r="F525" s="39"/>
      <c r="G525" s="39" t="str">
        <f t="shared" si="11"/>
        <v/>
      </c>
      <c r="H525" s="39"/>
      <c r="I525" s="39"/>
      <c r="J525" s="39"/>
      <c r="K525" s="39"/>
    </row>
    <row r="526" spans="2:11" ht="27.75" customHeight="1" x14ac:dyDescent="0.2">
      <c r="B526" s="7" t="str">
        <f>IF(COUNT(D.2[STT NVBH])&gt;=(ROW(A526)-509),ROW(A526)-509,"")</f>
        <v/>
      </c>
      <c r="C526" s="11" t="str">
        <f>IF(B526="","",INDEX(D.2[Ds NVBH],B526))</f>
        <v/>
      </c>
      <c r="D526" s="17" t="str">
        <f>IF(B526="","",SUMIFS(D.2[Doanh thu],D.2[Nhân viên
bán hàng],C526))</f>
        <v/>
      </c>
      <c r="E526" s="17" t="str">
        <f>IF(B526="","",SUMIFS(D.2[Lợi nhuận gộp],D.2[Nhân viên
bán hàng],C526))</f>
        <v/>
      </c>
      <c r="F526" s="39"/>
      <c r="G526" s="39" t="str">
        <f t="shared" si="11"/>
        <v/>
      </c>
      <c r="H526" s="39"/>
      <c r="I526" s="39"/>
      <c r="J526" s="39"/>
      <c r="K526" s="39"/>
    </row>
    <row r="527" spans="2:11" ht="27.75" customHeight="1" x14ac:dyDescent="0.2">
      <c r="B527" s="7" t="str">
        <f>IF(COUNT(D.2[STT NVBH])&gt;=(ROW(A527)-509),ROW(A527)-509,"")</f>
        <v/>
      </c>
      <c r="C527" s="11" t="str">
        <f>IF(B527="","",INDEX(D.2[Ds NVBH],B527))</f>
        <v/>
      </c>
      <c r="D527" s="17" t="str">
        <f>IF(B527="","",SUMIFS(D.2[Doanh thu],D.2[Nhân viên
bán hàng],C527))</f>
        <v/>
      </c>
      <c r="E527" s="17" t="str">
        <f>IF(B527="","",SUMIFS(D.2[Lợi nhuận gộp],D.2[Nhân viên
bán hàng],C527))</f>
        <v/>
      </c>
      <c r="F527" s="39"/>
      <c r="G527" s="39" t="str">
        <f t="shared" si="11"/>
        <v/>
      </c>
      <c r="H527" s="39"/>
      <c r="I527" s="39"/>
      <c r="J527" s="39"/>
      <c r="K527" s="39"/>
    </row>
    <row r="528" spans="2:11" ht="27.75" customHeight="1" x14ac:dyDescent="0.2">
      <c r="B528" s="7" t="str">
        <f>IF(COUNT(D.2[STT NVBH])&gt;=(ROW(A528)-509),ROW(A528)-509,"")</f>
        <v/>
      </c>
      <c r="C528" s="11" t="str">
        <f>IF(B528="","",INDEX(D.2[Ds NVBH],B528))</f>
        <v/>
      </c>
      <c r="D528" s="17" t="str">
        <f>IF(B528="","",SUMIFS(D.2[Doanh thu],D.2[Nhân viên
bán hàng],C528))</f>
        <v/>
      </c>
      <c r="E528" s="17" t="str">
        <f>IF(B528="","",SUMIFS(D.2[Lợi nhuận gộp],D.2[Nhân viên
bán hàng],C528))</f>
        <v/>
      </c>
      <c r="F528" s="39"/>
      <c r="G528" s="39" t="str">
        <f t="shared" si="11"/>
        <v/>
      </c>
      <c r="H528" s="39"/>
      <c r="I528" s="39"/>
      <c r="J528" s="39"/>
      <c r="K528" s="39"/>
    </row>
    <row r="529" spans="2:11" ht="27.75" customHeight="1" x14ac:dyDescent="0.2">
      <c r="B529" s="7" t="str">
        <f>IF(COUNT(D.2[STT NVBH])&gt;=(ROW(A529)-509),ROW(A529)-509,"")</f>
        <v/>
      </c>
      <c r="C529" s="11" t="str">
        <f>IF(B529="","",INDEX(D.2[Ds NVBH],B529))</f>
        <v/>
      </c>
      <c r="D529" s="17" t="str">
        <f>IF(B529="","",SUMIFS(D.2[Doanh thu],D.2[Nhân viên
bán hàng],C529))</f>
        <v/>
      </c>
      <c r="E529" s="17" t="str">
        <f>IF(B529="","",SUMIFS(D.2[Lợi nhuận gộp],D.2[Nhân viên
bán hàng],C529))</f>
        <v/>
      </c>
      <c r="F529" s="39"/>
      <c r="G529" s="39" t="str">
        <f t="shared" si="11"/>
        <v/>
      </c>
      <c r="H529" s="39"/>
      <c r="I529" s="39"/>
      <c r="J529" s="39"/>
      <c r="K529" s="39"/>
    </row>
    <row r="530" spans="2:11" ht="27.75" customHeight="1" x14ac:dyDescent="0.2">
      <c r="B530" s="7" t="str">
        <f>IF(COUNT(D.2[STT NVBH])&gt;=(ROW(A530)-509),ROW(A530)-509,"")</f>
        <v/>
      </c>
      <c r="C530" s="11" t="str">
        <f>IF(B530="","",INDEX(D.2[Ds NVBH],B530))</f>
        <v/>
      </c>
      <c r="D530" s="17" t="str">
        <f>IF(B530="","",SUMIFS(D.2[Doanh thu],D.2[Nhân viên
bán hàng],C530))</f>
        <v/>
      </c>
      <c r="E530" s="17" t="str">
        <f>IF(B530="","",SUMIFS(D.2[Lợi nhuận gộp],D.2[Nhân viên
bán hàng],C530))</f>
        <v/>
      </c>
      <c r="F530" s="39"/>
      <c r="G530" s="39" t="str">
        <f t="shared" si="11"/>
        <v/>
      </c>
      <c r="H530" s="39"/>
      <c r="I530" s="39"/>
      <c r="J530" s="39"/>
      <c r="K530" s="39"/>
    </row>
    <row r="531" spans="2:11" ht="27.75" customHeight="1" x14ac:dyDescent="0.2">
      <c r="B531" s="7" t="str">
        <f>IF(COUNT(D.2[STT NVBH])&gt;=(ROW(A531)-509),ROW(A531)-509,"")</f>
        <v/>
      </c>
      <c r="C531" s="11" t="str">
        <f>IF(B531="","",INDEX(D.2[Ds NVBH],B531))</f>
        <v/>
      </c>
      <c r="D531" s="17" t="str">
        <f>IF(B531="","",SUMIFS(D.2[Doanh thu],D.2[Nhân viên
bán hàng],C531))</f>
        <v/>
      </c>
      <c r="E531" s="17" t="str">
        <f>IF(B531="","",SUMIFS(D.2[Lợi nhuận gộp],D.2[Nhân viên
bán hàng],C531))</f>
        <v/>
      </c>
      <c r="F531" s="39"/>
      <c r="G531" s="39" t="str">
        <f t="shared" si="11"/>
        <v/>
      </c>
      <c r="H531" s="39"/>
      <c r="I531" s="39"/>
      <c r="J531" s="39"/>
      <c r="K531" s="39"/>
    </row>
    <row r="532" spans="2:11" ht="27.75" customHeight="1" x14ac:dyDescent="0.2">
      <c r="B532" s="7" t="str">
        <f>IF(COUNT(D.2[STT NVBH])&gt;=(ROW(A532)-509),ROW(A532)-509,"")</f>
        <v/>
      </c>
      <c r="C532" s="11" t="str">
        <f>IF(B532="","",INDEX(D.2[Ds NVBH],B532))</f>
        <v/>
      </c>
      <c r="D532" s="17" t="str">
        <f>IF(B532="","",SUMIFS(D.2[Doanh thu],D.2[Nhân viên
bán hàng],C532))</f>
        <v/>
      </c>
      <c r="E532" s="17" t="str">
        <f>IF(B532="","",SUMIFS(D.2[Lợi nhuận gộp],D.2[Nhân viên
bán hàng],C532))</f>
        <v/>
      </c>
      <c r="F532" s="39"/>
      <c r="G532" s="39" t="str">
        <f t="shared" si="11"/>
        <v/>
      </c>
      <c r="H532" s="39"/>
      <c r="I532" s="39"/>
      <c r="J532" s="39"/>
      <c r="K532" s="39"/>
    </row>
    <row r="533" spans="2:11" ht="27.75" customHeight="1" x14ac:dyDescent="0.2">
      <c r="B533" s="7" t="str">
        <f>IF(COUNT(D.2[STT NVBH])&gt;=(ROW(A533)-509),ROW(A533)-509,"")</f>
        <v/>
      </c>
      <c r="C533" s="11" t="str">
        <f>IF(B533="","",INDEX(D.2[Ds NVBH],B533))</f>
        <v/>
      </c>
      <c r="D533" s="17" t="str">
        <f>IF(B533="","",SUMIFS(D.2[Doanh thu],D.2[Nhân viên
bán hàng],C533))</f>
        <v/>
      </c>
      <c r="E533" s="17" t="str">
        <f>IF(B533="","",SUMIFS(D.2[Lợi nhuận gộp],D.2[Nhân viên
bán hàng],C533))</f>
        <v/>
      </c>
      <c r="F533" s="39"/>
      <c r="G533" s="39" t="str">
        <f t="shared" si="11"/>
        <v/>
      </c>
      <c r="H533" s="39"/>
      <c r="I533" s="39"/>
      <c r="J533" s="39"/>
      <c r="K533" s="39"/>
    </row>
    <row r="534" spans="2:11" ht="27.75" customHeight="1" x14ac:dyDescent="0.2">
      <c r="B534" s="7" t="str">
        <f>IF(COUNT(D.2[STT NVBH])&gt;=(ROW(A534)-509),ROW(A534)-509,"")</f>
        <v/>
      </c>
      <c r="C534" s="11" t="str">
        <f>IF(B534="","",INDEX(D.2[Ds NVBH],B534))</f>
        <v/>
      </c>
      <c r="D534" s="17" t="str">
        <f>IF(B534="","",SUMIFS(D.2[Doanh thu],D.2[Nhân viên
bán hàng],C534))</f>
        <v/>
      </c>
      <c r="E534" s="17" t="str">
        <f>IF(B534="","",SUMIFS(D.2[Lợi nhuận gộp],D.2[Nhân viên
bán hàng],C534))</f>
        <v/>
      </c>
      <c r="F534" s="39"/>
      <c r="G534" s="39" t="str">
        <f t="shared" si="11"/>
        <v/>
      </c>
      <c r="H534" s="39"/>
      <c r="I534" s="39"/>
      <c r="J534" s="39"/>
      <c r="K534" s="39"/>
    </row>
    <row r="535" spans="2:11" ht="27.75" customHeight="1" x14ac:dyDescent="0.2">
      <c r="B535" s="7" t="str">
        <f>IF(COUNT(D.2[STT NVBH])&gt;=(ROW(A535)-509),ROW(A535)-509,"")</f>
        <v/>
      </c>
      <c r="C535" s="11" t="str">
        <f>IF(B535="","",INDEX(D.2[Ds NVBH],B535))</f>
        <v/>
      </c>
      <c r="D535" s="17" t="str">
        <f>IF(B535="","",SUMIFS(D.2[Doanh thu],D.2[Nhân viên
bán hàng],C535))</f>
        <v/>
      </c>
      <c r="E535" s="17" t="str">
        <f>IF(B535="","",SUMIFS(D.2[Lợi nhuận gộp],D.2[Nhân viên
bán hàng],C535))</f>
        <v/>
      </c>
      <c r="F535" s="39"/>
      <c r="G535" s="39" t="str">
        <f t="shared" si="11"/>
        <v/>
      </c>
      <c r="H535" s="39"/>
      <c r="I535" s="39"/>
      <c r="J535" s="39"/>
      <c r="K535" s="39"/>
    </row>
    <row r="536" spans="2:11" ht="27.75" customHeight="1" x14ac:dyDescent="0.2">
      <c r="B536" s="7" t="str">
        <f>IF(COUNT(D.2[STT NVBH])&gt;=(ROW(A536)-509),ROW(A536)-509,"")</f>
        <v/>
      </c>
      <c r="C536" s="11" t="str">
        <f>IF(B536="","",INDEX(D.2[Ds NVBH],B536))</f>
        <v/>
      </c>
      <c r="D536" s="17" t="str">
        <f>IF(B536="","",SUMIFS(D.2[Doanh thu],D.2[Nhân viên
bán hàng],C536))</f>
        <v/>
      </c>
      <c r="E536" s="17" t="str">
        <f>IF(B536="","",SUMIFS(D.2[Lợi nhuận gộp],D.2[Nhân viên
bán hàng],C536))</f>
        <v/>
      </c>
      <c r="F536" s="39"/>
      <c r="G536" s="39" t="str">
        <f t="shared" si="11"/>
        <v/>
      </c>
      <c r="H536" s="39"/>
      <c r="I536" s="39"/>
      <c r="J536" s="39"/>
      <c r="K536" s="39"/>
    </row>
    <row r="537" spans="2:11" ht="27.75" customHeight="1" x14ac:dyDescent="0.2">
      <c r="B537" s="7" t="str">
        <f>IF(COUNT(D.2[STT NVBH])&gt;=(ROW(A537)-509),ROW(A537)-509,"")</f>
        <v/>
      </c>
      <c r="C537" s="11" t="str">
        <f>IF(B537="","",INDEX(D.2[Ds NVBH],B537))</f>
        <v/>
      </c>
      <c r="D537" s="17" t="str">
        <f>IF(B537="","",SUMIFS(D.2[Doanh thu],D.2[Nhân viên
bán hàng],C537))</f>
        <v/>
      </c>
      <c r="E537" s="17" t="str">
        <f>IF(B537="","",SUMIFS(D.2[Lợi nhuận gộp],D.2[Nhân viên
bán hàng],C537))</f>
        <v/>
      </c>
      <c r="F537" s="39"/>
      <c r="G537" s="39" t="str">
        <f t="shared" si="11"/>
        <v/>
      </c>
      <c r="H537" s="39"/>
      <c r="I537" s="39"/>
      <c r="J537" s="39"/>
      <c r="K537" s="39"/>
    </row>
    <row r="538" spans="2:11" ht="27.75" customHeight="1" x14ac:dyDescent="0.2">
      <c r="B538" s="7" t="str">
        <f>IF(COUNT(D.2[STT NVBH])&gt;=(ROW(A538)-509),ROW(A538)-509,"")</f>
        <v/>
      </c>
      <c r="C538" s="11" t="str">
        <f>IF(B538="","",INDEX(D.2[Ds NVBH],B538))</f>
        <v/>
      </c>
      <c r="D538" s="17" t="str">
        <f>IF(B538="","",SUMIFS(D.2[Doanh thu],D.2[Nhân viên
bán hàng],C538))</f>
        <v/>
      </c>
      <c r="E538" s="17" t="str">
        <f>IF(B538="","",SUMIFS(D.2[Lợi nhuận gộp],D.2[Nhân viên
bán hàng],C538))</f>
        <v/>
      </c>
      <c r="F538" s="39"/>
      <c r="G538" s="39" t="str">
        <f t="shared" si="11"/>
        <v/>
      </c>
      <c r="H538" s="39"/>
      <c r="I538" s="39"/>
      <c r="J538" s="39"/>
      <c r="K538" s="39"/>
    </row>
    <row r="539" spans="2:11" ht="27.75" customHeight="1" x14ac:dyDescent="0.2">
      <c r="B539" s="7" t="str">
        <f>IF(COUNT(D.2[STT NVBH])&gt;=(ROW(A539)-509),ROW(A539)-509,"")</f>
        <v/>
      </c>
      <c r="C539" s="11" t="str">
        <f>IF(B539="","",INDEX(D.2[Ds NVBH],B539))</f>
        <v/>
      </c>
      <c r="D539" s="17" t="str">
        <f>IF(B539="","",SUMIFS(D.2[Doanh thu],D.2[Nhân viên
bán hàng],C539))</f>
        <v/>
      </c>
      <c r="E539" s="17" t="str">
        <f>IF(B539="","",SUMIFS(D.2[Lợi nhuận gộp],D.2[Nhân viên
bán hàng],C539))</f>
        <v/>
      </c>
      <c r="F539" s="39"/>
      <c r="G539" s="39" t="str">
        <f t="shared" si="11"/>
        <v/>
      </c>
      <c r="H539" s="39"/>
      <c r="I539" s="39"/>
      <c r="J539" s="39"/>
      <c r="K539" s="39"/>
    </row>
    <row r="540" spans="2:11" ht="27.75" customHeight="1" x14ac:dyDescent="0.2">
      <c r="B540" s="7" t="str">
        <f>IF(COUNT(D.2[STT NVBH])&gt;=(ROW(A540)-509),ROW(A540)-509,"")</f>
        <v/>
      </c>
      <c r="C540" s="11" t="str">
        <f>IF(B540="","",INDEX(D.2[Ds NVBH],B540))</f>
        <v/>
      </c>
      <c r="D540" s="17" t="str">
        <f>IF(B540="","",SUMIFS(D.2[Doanh thu],D.2[Nhân viên
bán hàng],C540))</f>
        <v/>
      </c>
      <c r="E540" s="17" t="str">
        <f>IF(B540="","",SUMIFS(D.2[Lợi nhuận gộp],D.2[Nhân viên
bán hàng],C540))</f>
        <v/>
      </c>
      <c r="F540" s="39"/>
      <c r="G540" s="39" t="str">
        <f t="shared" si="11"/>
        <v/>
      </c>
      <c r="H540" s="39"/>
      <c r="I540" s="39"/>
      <c r="J540" s="39"/>
      <c r="K540" s="39"/>
    </row>
    <row r="541" spans="2:11" ht="27.75" customHeight="1" x14ac:dyDescent="0.2">
      <c r="B541" s="7" t="str">
        <f>IF(COUNT(D.2[STT NVBH])&gt;=(ROW(A541)-509),ROW(A541)-509,"")</f>
        <v/>
      </c>
      <c r="C541" s="11" t="str">
        <f>IF(B541="","",INDEX(D.2[Ds NVBH],B541))</f>
        <v/>
      </c>
      <c r="D541" s="17" t="str">
        <f>IF(B541="","",SUMIFS(D.2[Doanh thu],D.2[Nhân viên
bán hàng],C541))</f>
        <v/>
      </c>
      <c r="E541" s="17" t="str">
        <f>IF(B541="","",SUMIFS(D.2[Lợi nhuận gộp],D.2[Nhân viên
bán hàng],C541))</f>
        <v/>
      </c>
      <c r="F541" s="39"/>
      <c r="G541" s="39" t="str">
        <f t="shared" si="11"/>
        <v/>
      </c>
      <c r="H541" s="39"/>
      <c r="I541" s="39"/>
      <c r="J541" s="39"/>
      <c r="K541" s="39"/>
    </row>
    <row r="542" spans="2:11" ht="27.75" customHeight="1" x14ac:dyDescent="0.2">
      <c r="B542" s="7" t="str">
        <f>IF(COUNT(D.2[STT NVBH])&gt;=(ROW(A542)-509),ROW(A542)-509,"")</f>
        <v/>
      </c>
      <c r="C542" s="11" t="str">
        <f>IF(B542="","",INDEX(D.2[Ds NVBH],B542))</f>
        <v/>
      </c>
      <c r="D542" s="17" t="str">
        <f>IF(B542="","",SUMIFS(D.2[Doanh thu],D.2[Nhân viên
bán hàng],C542))</f>
        <v/>
      </c>
      <c r="E542" s="17" t="str">
        <f>IF(B542="","",SUMIFS(D.2[Lợi nhuận gộp],D.2[Nhân viên
bán hàng],C542))</f>
        <v/>
      </c>
      <c r="F542" s="39"/>
      <c r="G542" s="39" t="str">
        <f t="shared" si="11"/>
        <v/>
      </c>
      <c r="H542" s="39"/>
      <c r="I542" s="39"/>
      <c r="J542" s="39"/>
      <c r="K542" s="39"/>
    </row>
    <row r="543" spans="2:11" ht="27.75" customHeight="1" x14ac:dyDescent="0.2">
      <c r="B543" s="7" t="str">
        <f>IF(COUNT(D.2[STT NVBH])&gt;=(ROW(A543)-509),ROW(A543)-509,"")</f>
        <v/>
      </c>
      <c r="C543" s="11" t="str">
        <f>IF(B543="","",INDEX(D.2[Ds NVBH],B543))</f>
        <v/>
      </c>
      <c r="D543" s="17" t="str">
        <f>IF(B543="","",SUMIFS(D.2[Doanh thu],D.2[Nhân viên
bán hàng],C543))</f>
        <v/>
      </c>
      <c r="E543" s="17" t="str">
        <f>IF(B543="","",SUMIFS(D.2[Lợi nhuận gộp],D.2[Nhân viên
bán hàng],C543))</f>
        <v/>
      </c>
      <c r="F543" s="39"/>
      <c r="G543" s="39" t="str">
        <f t="shared" si="11"/>
        <v/>
      </c>
      <c r="H543" s="39"/>
      <c r="I543" s="39"/>
      <c r="J543" s="39"/>
      <c r="K543" s="39"/>
    </row>
    <row r="544" spans="2:11" ht="27.75" customHeight="1" x14ac:dyDescent="0.2">
      <c r="B544" s="7" t="str">
        <f>IF(COUNT(D.2[STT NVBH])&gt;=(ROW(A544)-509),ROW(A544)-509,"")</f>
        <v/>
      </c>
      <c r="C544" s="11" t="str">
        <f>IF(B544="","",INDEX(D.2[Ds NVBH],B544))</f>
        <v/>
      </c>
      <c r="D544" s="17" t="str">
        <f>IF(B544="","",SUMIFS(D.2[Doanh thu],D.2[Nhân viên
bán hàng],C544))</f>
        <v/>
      </c>
      <c r="E544" s="17" t="str">
        <f>IF(B544="","",SUMIFS(D.2[Lợi nhuận gộp],D.2[Nhân viên
bán hàng],C544))</f>
        <v/>
      </c>
      <c r="F544" s="39"/>
      <c r="G544" s="39" t="str">
        <f t="shared" si="11"/>
        <v/>
      </c>
      <c r="H544" s="39"/>
      <c r="I544" s="39"/>
      <c r="J544" s="39"/>
      <c r="K544" s="39"/>
    </row>
    <row r="545" spans="2:11" ht="27.75" customHeight="1" x14ac:dyDescent="0.2">
      <c r="B545" s="7" t="str">
        <f>IF(COUNT(D.2[STT NVBH])&gt;=(ROW(A545)-509),ROW(A545)-509,"")</f>
        <v/>
      </c>
      <c r="C545" s="11" t="str">
        <f>IF(B545="","",INDEX(D.2[Ds NVBH],B545))</f>
        <v/>
      </c>
      <c r="D545" s="17" t="str">
        <f>IF(B545="","",SUMIFS(D.2[Doanh thu],D.2[Nhân viên
bán hàng],C545))</f>
        <v/>
      </c>
      <c r="E545" s="17" t="str">
        <f>IF(B545="","",SUMIFS(D.2[Lợi nhuận gộp],D.2[Nhân viên
bán hàng],C545))</f>
        <v/>
      </c>
      <c r="F545" s="39"/>
      <c r="G545" s="39" t="str">
        <f t="shared" si="11"/>
        <v/>
      </c>
      <c r="H545" s="39"/>
      <c r="I545" s="39"/>
      <c r="J545" s="39"/>
      <c r="K545" s="39"/>
    </row>
    <row r="546" spans="2:11" ht="27.75" customHeight="1" x14ac:dyDescent="0.2">
      <c r="B546" s="7" t="str">
        <f>IF(COUNT(D.2[STT NVBH])&gt;=(ROW(A546)-509),ROW(A546)-509,"")</f>
        <v/>
      </c>
      <c r="C546" s="11" t="str">
        <f>IF(B546="","",INDEX(D.2[Ds NVBH],B546))</f>
        <v/>
      </c>
      <c r="D546" s="17" t="str">
        <f>IF(B546="","",SUMIFS(D.2[Doanh thu],D.2[Nhân viên
bán hàng],C546))</f>
        <v/>
      </c>
      <c r="E546" s="17" t="str">
        <f>IF(B546="","",SUMIFS(D.2[Lợi nhuận gộp],D.2[Nhân viên
bán hàng],C546))</f>
        <v/>
      </c>
      <c r="F546" s="39"/>
      <c r="G546" s="39" t="str">
        <f t="shared" si="11"/>
        <v/>
      </c>
      <c r="H546" s="39"/>
      <c r="I546" s="39"/>
      <c r="J546" s="39"/>
      <c r="K546" s="39"/>
    </row>
    <row r="547" spans="2:11" ht="27.75" customHeight="1" x14ac:dyDescent="0.2">
      <c r="B547" s="7" t="str">
        <f>IF(COUNT(D.2[STT NVBH])&gt;=(ROW(A547)-509),ROW(A547)-509,"")</f>
        <v/>
      </c>
      <c r="C547" s="11" t="str">
        <f>IF(B547="","",INDEX(D.2[Ds NVBH],B547))</f>
        <v/>
      </c>
      <c r="D547" s="17" t="str">
        <f>IF(B547="","",SUMIFS(D.2[Doanh thu],D.2[Nhân viên
bán hàng],C547))</f>
        <v/>
      </c>
      <c r="E547" s="17" t="str">
        <f>IF(B547="","",SUMIFS(D.2[Lợi nhuận gộp],D.2[Nhân viên
bán hàng],C547))</f>
        <v/>
      </c>
      <c r="F547" s="39"/>
      <c r="G547" s="39" t="str">
        <f t="shared" si="11"/>
        <v/>
      </c>
      <c r="H547" s="39"/>
      <c r="I547" s="39"/>
      <c r="J547" s="39"/>
      <c r="K547" s="39"/>
    </row>
    <row r="548" spans="2:11" ht="27.75" customHeight="1" x14ac:dyDescent="0.2">
      <c r="B548" s="7" t="str">
        <f>IF(COUNT(D.2[STT NVBH])&gt;=(ROW(A548)-509),ROW(A548)-509,"")</f>
        <v/>
      </c>
      <c r="C548" s="11" t="str">
        <f>IF(B548="","",INDEX(D.2[Ds NVBH],B548))</f>
        <v/>
      </c>
      <c r="D548" s="17" t="str">
        <f>IF(B548="","",SUMIFS(D.2[Doanh thu],D.2[Nhân viên
bán hàng],C548))</f>
        <v/>
      </c>
      <c r="E548" s="17" t="str">
        <f>IF(B548="","",SUMIFS(D.2[Lợi nhuận gộp],D.2[Nhân viên
bán hàng],C548))</f>
        <v/>
      </c>
      <c r="F548" s="39"/>
      <c r="G548" s="39" t="str">
        <f t="shared" si="11"/>
        <v/>
      </c>
      <c r="H548" s="39"/>
      <c r="I548" s="39"/>
      <c r="J548" s="39"/>
      <c r="K548" s="39"/>
    </row>
    <row r="549" spans="2:11" ht="27.75" customHeight="1" x14ac:dyDescent="0.2">
      <c r="B549" s="7" t="str">
        <f>IF(COUNT(D.2[STT NVBH])&gt;=(ROW(A549)-509),ROW(A549)-509,"")</f>
        <v/>
      </c>
      <c r="C549" s="11" t="str">
        <f>IF(B549="","",INDEX(D.2[Ds NVBH],B549))</f>
        <v/>
      </c>
      <c r="D549" s="17" t="str">
        <f>IF(B549="","",SUMIFS(D.2[Doanh thu],D.2[Nhân viên
bán hàng],C549))</f>
        <v/>
      </c>
      <c r="E549" s="17" t="str">
        <f>IF(B549="","",SUMIFS(D.2[Lợi nhuận gộp],D.2[Nhân viên
bán hàng],C549))</f>
        <v/>
      </c>
      <c r="F549" s="39"/>
      <c r="G549" s="39" t="str">
        <f t="shared" si="11"/>
        <v/>
      </c>
      <c r="H549" s="39"/>
      <c r="I549" s="39"/>
      <c r="J549" s="39"/>
      <c r="K549" s="39"/>
    </row>
    <row r="550" spans="2:11" ht="27.75" customHeight="1" x14ac:dyDescent="0.2">
      <c r="B550" s="7" t="str">
        <f>IF(COUNT(D.2[STT NVBH])&gt;=(ROW(A550)-509),ROW(A550)-509,"")</f>
        <v/>
      </c>
      <c r="C550" s="11" t="str">
        <f>IF(B550="","",INDEX(D.2[Ds NVBH],B550))</f>
        <v/>
      </c>
      <c r="D550" s="17" t="str">
        <f>IF(B550="","",SUMIFS(D.2[Doanh thu],D.2[Nhân viên
bán hàng],C550))</f>
        <v/>
      </c>
      <c r="E550" s="17" t="str">
        <f>IF(B550="","",SUMIFS(D.2[Lợi nhuận gộp],D.2[Nhân viên
bán hàng],C550))</f>
        <v/>
      </c>
      <c r="F550" s="39"/>
      <c r="G550" s="39" t="str">
        <f t="shared" si="11"/>
        <v/>
      </c>
      <c r="H550" s="39"/>
      <c r="I550" s="39"/>
      <c r="J550" s="39"/>
      <c r="K550" s="39"/>
    </row>
    <row r="551" spans="2:11" ht="27.75" customHeight="1" x14ac:dyDescent="0.2">
      <c r="B551" s="7" t="str">
        <f>IF(COUNT(D.2[STT NVBH])&gt;=(ROW(A551)-509),ROW(A551)-509,"")</f>
        <v/>
      </c>
      <c r="C551" s="11" t="str">
        <f>IF(B551="","",INDEX(D.2[Ds NVBH],B551))</f>
        <v/>
      </c>
      <c r="D551" s="17" t="str">
        <f>IF(B551="","",SUMIFS(D.2[Doanh thu],D.2[Nhân viên
bán hàng],C551))</f>
        <v/>
      </c>
      <c r="E551" s="17" t="str">
        <f>IF(B551="","",SUMIFS(D.2[Lợi nhuận gộp],D.2[Nhân viên
bán hàng],C551))</f>
        <v/>
      </c>
      <c r="F551" s="39"/>
      <c r="G551" s="39" t="str">
        <f t="shared" si="11"/>
        <v/>
      </c>
      <c r="H551" s="39"/>
      <c r="I551" s="39"/>
      <c r="J551" s="39"/>
      <c r="K551" s="39"/>
    </row>
    <row r="552" spans="2:11" ht="27.75" customHeight="1" x14ac:dyDescent="0.2">
      <c r="B552" s="7" t="str">
        <f>IF(COUNT(D.2[STT NVBH])&gt;=(ROW(A552)-509),ROW(A552)-509,"")</f>
        <v/>
      </c>
      <c r="C552" s="11" t="str">
        <f>IF(B552="","",INDEX(D.2[Ds NVBH],B552))</f>
        <v/>
      </c>
      <c r="D552" s="17" t="str">
        <f>IF(B552="","",SUMIFS(D.2[Doanh thu],D.2[Nhân viên
bán hàng],C552))</f>
        <v/>
      </c>
      <c r="E552" s="17" t="str">
        <f>IF(B552="","",SUMIFS(D.2[Lợi nhuận gộp],D.2[Nhân viên
bán hàng],C552))</f>
        <v/>
      </c>
      <c r="F552" s="39"/>
      <c r="G552" s="39" t="str">
        <f t="shared" si="11"/>
        <v/>
      </c>
      <c r="H552" s="39"/>
      <c r="I552" s="39"/>
      <c r="J552" s="39"/>
      <c r="K552" s="39"/>
    </row>
    <row r="553" spans="2:11" ht="27.75" customHeight="1" x14ac:dyDescent="0.2">
      <c r="B553" s="7" t="str">
        <f>IF(COUNT(D.2[STT NVBH])&gt;=(ROW(A553)-509),ROW(A553)-509,"")</f>
        <v/>
      </c>
      <c r="C553" s="11" t="str">
        <f>IF(B553="","",INDEX(D.2[Ds NVBH],B553))</f>
        <v/>
      </c>
      <c r="D553" s="17" t="str">
        <f>IF(B553="","",SUMIFS(D.2[Doanh thu],D.2[Nhân viên
bán hàng],C553))</f>
        <v/>
      </c>
      <c r="E553" s="17" t="str">
        <f>IF(B553="","",SUMIFS(D.2[Lợi nhuận gộp],D.2[Nhân viên
bán hàng],C553))</f>
        <v/>
      </c>
      <c r="F553" s="39"/>
      <c r="G553" s="39" t="str">
        <f t="shared" si="11"/>
        <v/>
      </c>
      <c r="H553" s="39"/>
      <c r="I553" s="39"/>
      <c r="J553" s="39"/>
      <c r="K553" s="39"/>
    </row>
    <row r="554" spans="2:11" ht="27.75" customHeight="1" x14ac:dyDescent="0.2">
      <c r="B554" s="7" t="str">
        <f>IF(COUNT(D.2[STT NVBH])&gt;=(ROW(A554)-509),ROW(A554)-509,"")</f>
        <v/>
      </c>
      <c r="C554" s="11" t="str">
        <f>IF(B554="","",INDEX(D.2[Ds NVBH],B554))</f>
        <v/>
      </c>
      <c r="D554" s="17" t="str">
        <f>IF(B554="","",SUMIFS(D.2[Doanh thu],D.2[Nhân viên
bán hàng],C554))</f>
        <v/>
      </c>
      <c r="E554" s="17" t="str">
        <f>IF(B554="","",SUMIFS(D.2[Lợi nhuận gộp],D.2[Nhân viên
bán hàng],C554))</f>
        <v/>
      </c>
      <c r="F554" s="39"/>
      <c r="G554" s="39" t="str">
        <f t="shared" si="11"/>
        <v/>
      </c>
      <c r="H554" s="39"/>
      <c r="I554" s="39"/>
      <c r="J554" s="39"/>
      <c r="K554" s="39"/>
    </row>
    <row r="555" spans="2:11" ht="27.75" customHeight="1" x14ac:dyDescent="0.2">
      <c r="B555" s="7" t="str">
        <f>IF(COUNT(D.2[STT NVBH])&gt;=(ROW(A555)-509),ROW(A555)-509,"")</f>
        <v/>
      </c>
      <c r="C555" s="11" t="str">
        <f>IF(B555="","",INDEX(D.2[Ds NVBH],B555))</f>
        <v/>
      </c>
      <c r="D555" s="17" t="str">
        <f>IF(B555="","",SUMIFS(D.2[Doanh thu],D.2[Nhân viên
bán hàng],C555))</f>
        <v/>
      </c>
      <c r="E555" s="17" t="str">
        <f>IF(B555="","",SUMIFS(D.2[Lợi nhuận gộp],D.2[Nhân viên
bán hàng],C555))</f>
        <v/>
      </c>
      <c r="F555" s="39"/>
      <c r="G555" s="39" t="str">
        <f t="shared" si="11"/>
        <v/>
      </c>
      <c r="H555" s="39"/>
      <c r="I555" s="39"/>
      <c r="J555" s="39"/>
      <c r="K555" s="39"/>
    </row>
    <row r="556" spans="2:11" ht="27.75" customHeight="1" x14ac:dyDescent="0.2">
      <c r="B556" s="7" t="str">
        <f>IF(COUNT(D.2[STT NVBH])&gt;=(ROW(A556)-509),ROW(A556)-509,"")</f>
        <v/>
      </c>
      <c r="C556" s="11" t="str">
        <f>IF(B556="","",INDEX(D.2[Ds NVBH],B556))</f>
        <v/>
      </c>
      <c r="D556" s="17" t="str">
        <f>IF(B556="","",SUMIFS(D.2[Doanh thu],D.2[Nhân viên
bán hàng],C556))</f>
        <v/>
      </c>
      <c r="E556" s="17" t="str">
        <f>IF(B556="","",SUMIFS(D.2[Lợi nhuận gộp],D.2[Nhân viên
bán hàng],C556))</f>
        <v/>
      </c>
      <c r="F556" s="39"/>
      <c r="G556" s="39" t="str">
        <f t="shared" si="11"/>
        <v/>
      </c>
      <c r="H556" s="39"/>
      <c r="I556" s="39"/>
      <c r="J556" s="39"/>
      <c r="K556" s="39"/>
    </row>
    <row r="557" spans="2:11" ht="27.75" customHeight="1" x14ac:dyDescent="0.2">
      <c r="B557" s="7" t="str">
        <f>IF(COUNT(D.2[STT NVBH])&gt;=(ROW(A557)-509),ROW(A557)-509,"")</f>
        <v/>
      </c>
      <c r="C557" s="11" t="str">
        <f>IF(B557="","",INDEX(D.2[Ds NVBH],B557))</f>
        <v/>
      </c>
      <c r="D557" s="17" t="str">
        <f>IF(B557="","",SUMIFS(D.2[Doanh thu],D.2[Nhân viên
bán hàng],C557))</f>
        <v/>
      </c>
      <c r="E557" s="17" t="str">
        <f>IF(B557="","",SUMIFS(D.2[Lợi nhuận gộp],D.2[Nhân viên
bán hàng],C557))</f>
        <v/>
      </c>
      <c r="F557" s="39"/>
      <c r="G557" s="39" t="str">
        <f t="shared" si="11"/>
        <v/>
      </c>
      <c r="H557" s="39"/>
      <c r="I557" s="39"/>
      <c r="J557" s="39"/>
      <c r="K557" s="39"/>
    </row>
    <row r="558" spans="2:11" ht="27.75" customHeight="1" x14ac:dyDescent="0.2">
      <c r="B558" s="7" t="str">
        <f>IF(COUNT(D.2[STT NVBH])&gt;=(ROW(A558)-509),ROW(A558)-509,"")</f>
        <v/>
      </c>
      <c r="C558" s="11" t="str">
        <f>IF(B558="","",INDEX(D.2[Ds NVBH],B558))</f>
        <v/>
      </c>
      <c r="D558" s="17" t="str">
        <f>IF(B558="","",SUMIFS(D.2[Doanh thu],D.2[Nhân viên
bán hàng],C558))</f>
        <v/>
      </c>
      <c r="E558" s="17" t="str">
        <f>IF(B558="","",SUMIFS(D.2[Lợi nhuận gộp],D.2[Nhân viên
bán hàng],C558))</f>
        <v/>
      </c>
      <c r="F558" s="39"/>
      <c r="G558" s="39" t="str">
        <f t="shared" si="11"/>
        <v/>
      </c>
      <c r="H558" s="39"/>
      <c r="I558" s="39"/>
      <c r="J558" s="39"/>
      <c r="K558" s="39"/>
    </row>
    <row r="559" spans="2:11" ht="27.75" customHeight="1" x14ac:dyDescent="0.2">
      <c r="B559" s="7" t="str">
        <f>IF(COUNT(D.2[STT NVBH])&gt;=(ROW(A559)-509),ROW(A559)-509,"")</f>
        <v/>
      </c>
      <c r="C559" s="11" t="str">
        <f>IF(B559="","",INDEX(D.2[Ds NVBH],B559))</f>
        <v/>
      </c>
      <c r="D559" s="17" t="str">
        <f>IF(B559="","",SUMIFS(D.2[Doanh thu],D.2[Nhân viên
bán hàng],C559))</f>
        <v/>
      </c>
      <c r="E559" s="17" t="str">
        <f>IF(B559="","",SUMIFS(D.2[Lợi nhuận gộp],D.2[Nhân viên
bán hàng],C559))</f>
        <v/>
      </c>
      <c r="F559" s="39"/>
      <c r="G559" s="39" t="str">
        <f t="shared" si="11"/>
        <v/>
      </c>
      <c r="H559" s="39"/>
      <c r="I559" s="39"/>
      <c r="J559" s="39"/>
      <c r="K559" s="39"/>
    </row>
    <row r="560" spans="2:11" ht="27.75" customHeight="1" x14ac:dyDescent="0.2">
      <c r="B560" s="7" t="str">
        <f>IF(COUNT(D.2[STT NVBH])&gt;=(ROW(A560)-509),ROW(A560)-509,"")</f>
        <v/>
      </c>
      <c r="C560" s="11" t="str">
        <f>IF(B560="","",INDEX(D.2[Ds NVBH],B560))</f>
        <v/>
      </c>
      <c r="D560" s="17" t="str">
        <f>IF(B560="","",SUMIFS(D.2[Doanh thu],D.2[Nhân viên
bán hàng],C560))</f>
        <v/>
      </c>
      <c r="E560" s="17" t="str">
        <f>IF(B560="","",SUMIFS(D.2[Lợi nhuận gộp],D.2[Nhân viên
bán hàng],C560))</f>
        <v/>
      </c>
      <c r="F560" s="39"/>
      <c r="G560" s="39" t="str">
        <f t="shared" si="11"/>
        <v/>
      </c>
      <c r="H560" s="39"/>
      <c r="I560" s="39"/>
      <c r="J560" s="39"/>
      <c r="K560" s="39"/>
    </row>
    <row r="561" spans="2:11" ht="27.75" customHeight="1" x14ac:dyDescent="0.2">
      <c r="B561" s="7" t="str">
        <f>IF(COUNT(D.2[STT NVBH])&gt;=(ROW(A561)-509),ROW(A561)-509,"")</f>
        <v/>
      </c>
      <c r="C561" s="11" t="str">
        <f>IF(B561="","",INDEX(D.2[Ds NVBH],B561))</f>
        <v/>
      </c>
      <c r="D561" s="17" t="str">
        <f>IF(B561="","",SUMIFS(D.2[Doanh thu],D.2[Nhân viên
bán hàng],C561))</f>
        <v/>
      </c>
      <c r="E561" s="17" t="str">
        <f>IF(B561="","",SUMIFS(D.2[Lợi nhuận gộp],D.2[Nhân viên
bán hàng],C561))</f>
        <v/>
      </c>
      <c r="F561" s="39"/>
      <c r="G561" s="39" t="str">
        <f t="shared" si="11"/>
        <v/>
      </c>
      <c r="H561" s="39"/>
      <c r="I561" s="39"/>
      <c r="J561" s="39"/>
      <c r="K561" s="39"/>
    </row>
    <row r="562" spans="2:11" ht="27.75" customHeight="1" x14ac:dyDescent="0.2">
      <c r="B562" s="7" t="str">
        <f>IF(COUNT(D.2[STT NVBH])&gt;=(ROW(A562)-509),ROW(A562)-509,"")</f>
        <v/>
      </c>
      <c r="C562" s="11" t="str">
        <f>IF(B562="","",INDEX(D.2[Ds NVBH],B562))</f>
        <v/>
      </c>
      <c r="D562" s="17" t="str">
        <f>IF(B562="","",SUMIFS(D.2[Doanh thu],D.2[Nhân viên
bán hàng],C562))</f>
        <v/>
      </c>
      <c r="E562" s="17" t="str">
        <f>IF(B562="","",SUMIFS(D.2[Lợi nhuận gộp],D.2[Nhân viên
bán hàng],C562))</f>
        <v/>
      </c>
      <c r="F562" s="39"/>
      <c r="G562" s="39" t="str">
        <f t="shared" si="11"/>
        <v/>
      </c>
      <c r="H562" s="39"/>
      <c r="I562" s="39"/>
      <c r="J562" s="39"/>
      <c r="K562" s="39"/>
    </row>
    <row r="563" spans="2:11" ht="27.75" customHeight="1" x14ac:dyDescent="0.2">
      <c r="B563" s="7" t="str">
        <f>IF(COUNT(D.2[STT NVBH])&gt;=(ROW(A563)-509),ROW(A563)-509,"")</f>
        <v/>
      </c>
      <c r="C563" s="11" t="str">
        <f>IF(B563="","",INDEX(D.2[Ds NVBH],B563))</f>
        <v/>
      </c>
      <c r="D563" s="17" t="str">
        <f>IF(B563="","",SUMIFS(D.2[Doanh thu],D.2[Nhân viên
bán hàng],C563))</f>
        <v/>
      </c>
      <c r="E563" s="17" t="str">
        <f>IF(B563="","",SUMIFS(D.2[Lợi nhuận gộp],D.2[Nhân viên
bán hàng],C563))</f>
        <v/>
      </c>
      <c r="F563" s="39"/>
      <c r="G563" s="39" t="str">
        <f t="shared" si="11"/>
        <v/>
      </c>
      <c r="H563" s="39"/>
      <c r="I563" s="39"/>
      <c r="J563" s="39"/>
      <c r="K563" s="39"/>
    </row>
    <row r="564" spans="2:11" ht="27.75" customHeight="1" x14ac:dyDescent="0.2">
      <c r="B564" s="7" t="str">
        <f>IF(COUNT(D.2[STT NVBH])&gt;=(ROW(A564)-509),ROW(A564)-509,"")</f>
        <v/>
      </c>
      <c r="C564" s="11" t="str">
        <f>IF(B564="","",INDEX(D.2[Ds NVBH],B564))</f>
        <v/>
      </c>
      <c r="D564" s="17" t="str">
        <f>IF(B564="","",SUMIFS(D.2[Doanh thu],D.2[Nhân viên
bán hàng],C564))</f>
        <v/>
      </c>
      <c r="E564" s="17" t="str">
        <f>IF(B564="","",SUMIFS(D.2[Lợi nhuận gộp],D.2[Nhân viên
bán hàng],C564))</f>
        <v/>
      </c>
      <c r="F564" s="39"/>
      <c r="G564" s="39" t="str">
        <f t="shared" si="11"/>
        <v/>
      </c>
      <c r="H564" s="39"/>
      <c r="I564" s="39"/>
      <c r="J564" s="39"/>
      <c r="K564" s="39"/>
    </row>
    <row r="565" spans="2:11" ht="27.75" customHeight="1" x14ac:dyDescent="0.2">
      <c r="B565" s="7" t="str">
        <f>IF(COUNT(D.2[STT NVBH])&gt;=(ROW(A565)-509),ROW(A565)-509,"")</f>
        <v/>
      </c>
      <c r="C565" s="11" t="str">
        <f>IF(B565="","",INDEX(D.2[Ds NVBH],B565))</f>
        <v/>
      </c>
      <c r="D565" s="17" t="str">
        <f>IF(B565="","",SUMIFS(D.2[Doanh thu],D.2[Nhân viên
bán hàng],C565))</f>
        <v/>
      </c>
      <c r="E565" s="17" t="str">
        <f>IF(B565="","",SUMIFS(D.2[Lợi nhuận gộp],D.2[Nhân viên
bán hàng],C565))</f>
        <v/>
      </c>
      <c r="F565" s="39"/>
      <c r="G565" s="39" t="str">
        <f t="shared" si="11"/>
        <v/>
      </c>
      <c r="H565" s="39"/>
      <c r="I565" s="39"/>
      <c r="J565" s="39"/>
      <c r="K565" s="39"/>
    </row>
    <row r="566" spans="2:11" ht="27.75" customHeight="1" x14ac:dyDescent="0.2">
      <c r="B566" s="7" t="str">
        <f>IF(COUNT(D.2[STT NVBH])&gt;=(ROW(A566)-509),ROW(A566)-509,"")</f>
        <v/>
      </c>
      <c r="C566" s="11" t="str">
        <f>IF(B566="","",INDEX(D.2[Ds NVBH],B566))</f>
        <v/>
      </c>
      <c r="D566" s="17" t="str">
        <f>IF(B566="","",SUMIFS(D.2[Doanh thu],D.2[Nhân viên
bán hàng],C566))</f>
        <v/>
      </c>
      <c r="E566" s="17" t="str">
        <f>IF(B566="","",SUMIFS(D.2[Lợi nhuận gộp],D.2[Nhân viên
bán hàng],C566))</f>
        <v/>
      </c>
      <c r="F566" s="39"/>
      <c r="G566" s="39" t="str">
        <f t="shared" si="11"/>
        <v/>
      </c>
      <c r="H566" s="39"/>
      <c r="I566" s="39"/>
      <c r="J566" s="39"/>
      <c r="K566" s="39"/>
    </row>
    <row r="567" spans="2:11" ht="27.75" customHeight="1" x14ac:dyDescent="0.2">
      <c r="B567" s="7" t="str">
        <f>IF(COUNT(D.2[STT NVBH])&gt;=(ROW(A567)-509),ROW(A567)-509,"")</f>
        <v/>
      </c>
      <c r="C567" s="11" t="str">
        <f>IF(B567="","",INDEX(D.2[Ds NVBH],B567))</f>
        <v/>
      </c>
      <c r="D567" s="17" t="str">
        <f>IF(B567="","",SUMIFS(D.2[Doanh thu],D.2[Nhân viên
bán hàng],C567))</f>
        <v/>
      </c>
      <c r="E567" s="17" t="str">
        <f>IF(B567="","",SUMIFS(D.2[Lợi nhuận gộp],D.2[Nhân viên
bán hàng],C567))</f>
        <v/>
      </c>
      <c r="F567" s="39"/>
      <c r="G567" s="39" t="str">
        <f t="shared" si="11"/>
        <v/>
      </c>
      <c r="H567" s="39"/>
      <c r="I567" s="39"/>
      <c r="J567" s="39"/>
      <c r="K567" s="39"/>
    </row>
    <row r="568" spans="2:11" ht="27.75" customHeight="1" x14ac:dyDescent="0.2">
      <c r="B568" s="7" t="str">
        <f>IF(COUNT(D.2[STT NVBH])&gt;=(ROW(A568)-509),ROW(A568)-509,"")</f>
        <v/>
      </c>
      <c r="C568" s="11" t="str">
        <f>IF(B568="","",INDEX(D.2[Ds NVBH],B568))</f>
        <v/>
      </c>
      <c r="D568" s="17" t="str">
        <f>IF(B568="","",SUMIFS(D.2[Doanh thu],D.2[Nhân viên
bán hàng],C568))</f>
        <v/>
      </c>
      <c r="E568" s="17" t="str">
        <f>IF(B568="","",SUMIFS(D.2[Lợi nhuận gộp],D.2[Nhân viên
bán hàng],C568))</f>
        <v/>
      </c>
      <c r="F568" s="39"/>
      <c r="G568" s="39" t="str">
        <f t="shared" si="11"/>
        <v/>
      </c>
      <c r="H568" s="39"/>
      <c r="I568" s="39"/>
      <c r="J568" s="39"/>
      <c r="K568" s="39"/>
    </row>
    <row r="569" spans="2:11" ht="27.75" customHeight="1" x14ac:dyDescent="0.2">
      <c r="B569" s="7" t="str">
        <f>IF(COUNT(D.2[STT NVBH])&gt;=(ROW(A569)-509),ROW(A569)-509,"")</f>
        <v/>
      </c>
      <c r="C569" s="11" t="str">
        <f>IF(B569="","",INDEX(D.2[Ds NVBH],B569))</f>
        <v/>
      </c>
      <c r="D569" s="17" t="str">
        <f>IF(B569="","",SUMIFS(D.2[Doanh thu],D.2[Nhân viên
bán hàng],C569))</f>
        <v/>
      </c>
      <c r="E569" s="17" t="str">
        <f>IF(B569="","",SUMIFS(D.2[Lợi nhuận gộp],D.2[Nhân viên
bán hàng],C569))</f>
        <v/>
      </c>
      <c r="F569" s="39"/>
      <c r="G569" s="39" t="str">
        <f t="shared" si="11"/>
        <v/>
      </c>
      <c r="H569" s="39"/>
      <c r="I569" s="39"/>
      <c r="J569" s="39"/>
      <c r="K569" s="39"/>
    </row>
    <row r="570" spans="2:11" ht="27.75" customHeight="1" x14ac:dyDescent="0.2">
      <c r="B570" s="7" t="str">
        <f>IF(COUNT(D.2[STT NVBH])&gt;=(ROW(A570)-509),ROW(A570)-509,"")</f>
        <v/>
      </c>
      <c r="C570" s="11" t="str">
        <f>IF(B570="","",INDEX(D.2[Ds NVBH],B570))</f>
        <v/>
      </c>
      <c r="D570" s="17" t="str">
        <f>IF(B570="","",SUMIFS(D.2[Doanh thu],D.2[Nhân viên
bán hàng],C570))</f>
        <v/>
      </c>
      <c r="E570" s="17" t="str">
        <f>IF(B570="","",SUMIFS(D.2[Lợi nhuận gộp],D.2[Nhân viên
bán hàng],C570))</f>
        <v/>
      </c>
      <c r="F570" s="39"/>
      <c r="G570" s="39" t="str">
        <f t="shared" si="11"/>
        <v/>
      </c>
      <c r="H570" s="39"/>
      <c r="I570" s="39"/>
      <c r="J570" s="39"/>
      <c r="K570" s="39"/>
    </row>
    <row r="571" spans="2:11" ht="27.75" customHeight="1" x14ac:dyDescent="0.2">
      <c r="B571" s="7" t="str">
        <f>IF(COUNT(D.2[STT NVBH])&gt;=(ROW(A571)-509),ROW(A571)-509,"")</f>
        <v/>
      </c>
      <c r="C571" s="11" t="str">
        <f>IF(B571="","",INDEX(D.2[Ds NVBH],B571))</f>
        <v/>
      </c>
      <c r="D571" s="17" t="str">
        <f>IF(B571="","",SUMIFS(D.2[Doanh thu],D.2[Nhân viên
bán hàng],C571))</f>
        <v/>
      </c>
      <c r="E571" s="17" t="str">
        <f>IF(B571="","",SUMIFS(D.2[Lợi nhuận gộp],D.2[Nhân viên
bán hàng],C571))</f>
        <v/>
      </c>
      <c r="F571" s="39"/>
      <c r="G571" s="39" t="str">
        <f t="shared" si="11"/>
        <v/>
      </c>
      <c r="H571" s="39"/>
      <c r="I571" s="39"/>
      <c r="J571" s="39"/>
      <c r="K571" s="39"/>
    </row>
    <row r="572" spans="2:11" ht="27.75" customHeight="1" x14ac:dyDescent="0.2">
      <c r="B572" s="7" t="str">
        <f>IF(COUNT(D.2[STT NVBH])&gt;=(ROW(A572)-509),ROW(A572)-509,"")</f>
        <v/>
      </c>
      <c r="C572" s="11" t="str">
        <f>IF(B572="","",INDEX(D.2[Ds NVBH],B572))</f>
        <v/>
      </c>
      <c r="D572" s="17" t="str">
        <f>IF(B572="","",SUMIFS(D.2[Doanh thu],D.2[Nhân viên
bán hàng],C572))</f>
        <v/>
      </c>
      <c r="E572" s="17" t="str">
        <f>IF(B572="","",SUMIFS(D.2[Lợi nhuận gộp],D.2[Nhân viên
bán hàng],C572))</f>
        <v/>
      </c>
      <c r="F572" s="39"/>
      <c r="G572" s="39" t="str">
        <f t="shared" si="11"/>
        <v/>
      </c>
      <c r="H572" s="39"/>
      <c r="I572" s="39"/>
      <c r="J572" s="39"/>
      <c r="K572" s="39"/>
    </row>
    <row r="573" spans="2:11" ht="27.75" customHeight="1" x14ac:dyDescent="0.2">
      <c r="B573" s="7" t="str">
        <f>IF(COUNT(D.2[STT NVBH])&gt;=(ROW(A573)-509),ROW(A573)-509,"")</f>
        <v/>
      </c>
      <c r="C573" s="11" t="str">
        <f>IF(B573="","",INDEX(D.2[Ds NVBH],B573))</f>
        <v/>
      </c>
      <c r="D573" s="17" t="str">
        <f>IF(B573="","",SUMIFS(D.2[Doanh thu],D.2[Nhân viên
bán hàng],C573))</f>
        <v/>
      </c>
      <c r="E573" s="17" t="str">
        <f>IF(B573="","",SUMIFS(D.2[Lợi nhuận gộp],D.2[Nhân viên
bán hàng],C573))</f>
        <v/>
      </c>
      <c r="F573" s="39"/>
      <c r="G573" s="39" t="str">
        <f t="shared" si="11"/>
        <v/>
      </c>
      <c r="H573" s="39"/>
      <c r="I573" s="39"/>
      <c r="J573" s="39"/>
      <c r="K573" s="39"/>
    </row>
    <row r="574" spans="2:11" ht="27.75" customHeight="1" x14ac:dyDescent="0.2">
      <c r="B574" s="7" t="str">
        <f>IF(COUNT(D.2[STT NVBH])&gt;=(ROW(A574)-509),ROW(A574)-509,"")</f>
        <v/>
      </c>
      <c r="C574" s="11" t="str">
        <f>IF(B574="","",INDEX(D.2[Ds NVBH],B574))</f>
        <v/>
      </c>
      <c r="D574" s="17" t="str">
        <f>IF(B574="","",SUMIFS(D.2[Doanh thu],D.2[Nhân viên
bán hàng],C574))</f>
        <v/>
      </c>
      <c r="E574" s="17" t="str">
        <f>IF(B574="","",SUMIFS(D.2[Lợi nhuận gộp],D.2[Nhân viên
bán hàng],C574))</f>
        <v/>
      </c>
      <c r="F574" s="39"/>
      <c r="G574" s="39" t="str">
        <f t="shared" ref="G574:G637" si="12">IF(OR(B574="",E574=0),"",RANK(E574,B6LoiNhuanGopNVBH))</f>
        <v/>
      </c>
      <c r="H574" s="39"/>
      <c r="I574" s="39"/>
      <c r="J574" s="39"/>
      <c r="K574" s="39"/>
    </row>
    <row r="575" spans="2:11" ht="27.75" customHeight="1" x14ac:dyDescent="0.2">
      <c r="B575" s="7" t="str">
        <f>IF(COUNT(D.2[STT NVBH])&gt;=(ROW(A575)-509),ROW(A575)-509,"")</f>
        <v/>
      </c>
      <c r="C575" s="11" t="str">
        <f>IF(B575="","",INDEX(D.2[Ds NVBH],B575))</f>
        <v/>
      </c>
      <c r="D575" s="17" t="str">
        <f>IF(B575="","",SUMIFS(D.2[Doanh thu],D.2[Nhân viên
bán hàng],C575))</f>
        <v/>
      </c>
      <c r="E575" s="17" t="str">
        <f>IF(B575="","",SUMIFS(D.2[Lợi nhuận gộp],D.2[Nhân viên
bán hàng],C575))</f>
        <v/>
      </c>
      <c r="F575" s="39"/>
      <c r="G575" s="39" t="str">
        <f t="shared" si="12"/>
        <v/>
      </c>
      <c r="H575" s="39"/>
      <c r="I575" s="39"/>
      <c r="J575" s="39"/>
      <c r="K575" s="39"/>
    </row>
    <row r="576" spans="2:11" ht="27.75" customHeight="1" x14ac:dyDescent="0.2">
      <c r="B576" s="7" t="str">
        <f>IF(COUNT(D.2[STT NVBH])&gt;=(ROW(A576)-509),ROW(A576)-509,"")</f>
        <v/>
      </c>
      <c r="C576" s="11" t="str">
        <f>IF(B576="","",INDEX(D.2[Ds NVBH],B576))</f>
        <v/>
      </c>
      <c r="D576" s="17" t="str">
        <f>IF(B576="","",SUMIFS(D.2[Doanh thu],D.2[Nhân viên
bán hàng],C576))</f>
        <v/>
      </c>
      <c r="E576" s="17" t="str">
        <f>IF(B576="","",SUMIFS(D.2[Lợi nhuận gộp],D.2[Nhân viên
bán hàng],C576))</f>
        <v/>
      </c>
      <c r="F576" s="39"/>
      <c r="G576" s="39" t="str">
        <f t="shared" si="12"/>
        <v/>
      </c>
      <c r="H576" s="39"/>
      <c r="I576" s="39"/>
      <c r="J576" s="39"/>
      <c r="K576" s="39"/>
    </row>
    <row r="577" spans="2:11" ht="27.75" customHeight="1" x14ac:dyDescent="0.2">
      <c r="B577" s="7" t="str">
        <f>IF(COUNT(D.2[STT NVBH])&gt;=(ROW(A577)-509),ROW(A577)-509,"")</f>
        <v/>
      </c>
      <c r="C577" s="11" t="str">
        <f>IF(B577="","",INDEX(D.2[Ds NVBH],B577))</f>
        <v/>
      </c>
      <c r="D577" s="17" t="str">
        <f>IF(B577="","",SUMIFS(D.2[Doanh thu],D.2[Nhân viên
bán hàng],C577))</f>
        <v/>
      </c>
      <c r="E577" s="17" t="str">
        <f>IF(B577="","",SUMIFS(D.2[Lợi nhuận gộp],D.2[Nhân viên
bán hàng],C577))</f>
        <v/>
      </c>
      <c r="F577" s="39"/>
      <c r="G577" s="39" t="str">
        <f t="shared" si="12"/>
        <v/>
      </c>
      <c r="H577" s="39"/>
      <c r="I577" s="39"/>
      <c r="J577" s="39"/>
      <c r="K577" s="39"/>
    </row>
    <row r="578" spans="2:11" ht="27.75" customHeight="1" x14ac:dyDescent="0.2">
      <c r="B578" s="7" t="str">
        <f>IF(COUNT(D.2[STT NVBH])&gt;=(ROW(A578)-509),ROW(A578)-509,"")</f>
        <v/>
      </c>
      <c r="C578" s="11" t="str">
        <f>IF(B578="","",INDEX(D.2[Ds NVBH],B578))</f>
        <v/>
      </c>
      <c r="D578" s="17" t="str">
        <f>IF(B578="","",SUMIFS(D.2[Doanh thu],D.2[Nhân viên
bán hàng],C578))</f>
        <v/>
      </c>
      <c r="E578" s="17" t="str">
        <f>IF(B578="","",SUMIFS(D.2[Lợi nhuận gộp],D.2[Nhân viên
bán hàng],C578))</f>
        <v/>
      </c>
      <c r="F578" s="39"/>
      <c r="G578" s="39" t="str">
        <f t="shared" si="12"/>
        <v/>
      </c>
      <c r="H578" s="39"/>
      <c r="I578" s="39"/>
      <c r="J578" s="39"/>
      <c r="K578" s="39"/>
    </row>
    <row r="579" spans="2:11" ht="27.75" customHeight="1" x14ac:dyDescent="0.2">
      <c r="B579" s="7" t="str">
        <f>IF(COUNT(D.2[STT NVBH])&gt;=(ROW(A579)-509),ROW(A579)-509,"")</f>
        <v/>
      </c>
      <c r="C579" s="11" t="str">
        <f>IF(B579="","",INDEX(D.2[Ds NVBH],B579))</f>
        <v/>
      </c>
      <c r="D579" s="17" t="str">
        <f>IF(B579="","",SUMIFS(D.2[Doanh thu],D.2[Nhân viên
bán hàng],C579))</f>
        <v/>
      </c>
      <c r="E579" s="17" t="str">
        <f>IF(B579="","",SUMIFS(D.2[Lợi nhuận gộp],D.2[Nhân viên
bán hàng],C579))</f>
        <v/>
      </c>
      <c r="F579" s="39"/>
      <c r="G579" s="39" t="str">
        <f t="shared" si="12"/>
        <v/>
      </c>
      <c r="H579" s="39"/>
      <c r="I579" s="39"/>
      <c r="J579" s="39"/>
      <c r="K579" s="39"/>
    </row>
    <row r="580" spans="2:11" ht="27.75" customHeight="1" x14ac:dyDescent="0.2">
      <c r="B580" s="7" t="str">
        <f>IF(COUNT(D.2[STT NVBH])&gt;=(ROW(A580)-509),ROW(A580)-509,"")</f>
        <v/>
      </c>
      <c r="C580" s="11" t="str">
        <f>IF(B580="","",INDEX(D.2[Ds NVBH],B580))</f>
        <v/>
      </c>
      <c r="D580" s="17" t="str">
        <f>IF(B580="","",SUMIFS(D.2[Doanh thu],D.2[Nhân viên
bán hàng],C580))</f>
        <v/>
      </c>
      <c r="E580" s="17" t="str">
        <f>IF(B580="","",SUMIFS(D.2[Lợi nhuận gộp],D.2[Nhân viên
bán hàng],C580))</f>
        <v/>
      </c>
      <c r="F580" s="39"/>
      <c r="G580" s="39" t="str">
        <f t="shared" si="12"/>
        <v/>
      </c>
      <c r="H580" s="39"/>
      <c r="I580" s="39"/>
      <c r="J580" s="39"/>
      <c r="K580" s="39"/>
    </row>
    <row r="581" spans="2:11" ht="27.75" customHeight="1" x14ac:dyDescent="0.2">
      <c r="B581" s="7" t="str">
        <f>IF(COUNT(D.2[STT NVBH])&gt;=(ROW(A581)-509),ROW(A581)-509,"")</f>
        <v/>
      </c>
      <c r="C581" s="11" t="str">
        <f>IF(B581="","",INDEX(D.2[Ds NVBH],B581))</f>
        <v/>
      </c>
      <c r="D581" s="17" t="str">
        <f>IF(B581="","",SUMIFS(D.2[Doanh thu],D.2[Nhân viên
bán hàng],C581))</f>
        <v/>
      </c>
      <c r="E581" s="17" t="str">
        <f>IF(B581="","",SUMIFS(D.2[Lợi nhuận gộp],D.2[Nhân viên
bán hàng],C581))</f>
        <v/>
      </c>
      <c r="F581" s="39"/>
      <c r="G581" s="39" t="str">
        <f t="shared" si="12"/>
        <v/>
      </c>
      <c r="H581" s="39"/>
      <c r="I581" s="39"/>
      <c r="J581" s="39"/>
      <c r="K581" s="39"/>
    </row>
    <row r="582" spans="2:11" ht="27.75" customHeight="1" x14ac:dyDescent="0.2">
      <c r="B582" s="7" t="str">
        <f>IF(COUNT(D.2[STT NVBH])&gt;=(ROW(A582)-509),ROW(A582)-509,"")</f>
        <v/>
      </c>
      <c r="C582" s="11" t="str">
        <f>IF(B582="","",INDEX(D.2[Ds NVBH],B582))</f>
        <v/>
      </c>
      <c r="D582" s="17" t="str">
        <f>IF(B582="","",SUMIFS(D.2[Doanh thu],D.2[Nhân viên
bán hàng],C582))</f>
        <v/>
      </c>
      <c r="E582" s="17" t="str">
        <f>IF(B582="","",SUMIFS(D.2[Lợi nhuận gộp],D.2[Nhân viên
bán hàng],C582))</f>
        <v/>
      </c>
      <c r="F582" s="39"/>
      <c r="G582" s="39" t="str">
        <f t="shared" si="12"/>
        <v/>
      </c>
      <c r="H582" s="39"/>
      <c r="I582" s="39"/>
      <c r="J582" s="39"/>
      <c r="K582" s="39"/>
    </row>
    <row r="583" spans="2:11" ht="27.75" customHeight="1" x14ac:dyDescent="0.2">
      <c r="B583" s="7" t="str">
        <f>IF(COUNT(D.2[STT NVBH])&gt;=(ROW(A583)-509),ROW(A583)-509,"")</f>
        <v/>
      </c>
      <c r="C583" s="11" t="str">
        <f>IF(B583="","",INDEX(D.2[Ds NVBH],B583))</f>
        <v/>
      </c>
      <c r="D583" s="17" t="str">
        <f>IF(B583="","",SUMIFS(D.2[Doanh thu],D.2[Nhân viên
bán hàng],C583))</f>
        <v/>
      </c>
      <c r="E583" s="17" t="str">
        <f>IF(B583="","",SUMIFS(D.2[Lợi nhuận gộp],D.2[Nhân viên
bán hàng],C583))</f>
        <v/>
      </c>
      <c r="F583" s="39"/>
      <c r="G583" s="39" t="str">
        <f t="shared" si="12"/>
        <v/>
      </c>
      <c r="H583" s="39"/>
      <c r="I583" s="39"/>
      <c r="J583" s="39"/>
      <c r="K583" s="39"/>
    </row>
    <row r="584" spans="2:11" ht="27.75" customHeight="1" x14ac:dyDescent="0.2">
      <c r="B584" s="7" t="str">
        <f>IF(COUNT(D.2[STT NVBH])&gt;=(ROW(A584)-509),ROW(A584)-509,"")</f>
        <v/>
      </c>
      <c r="C584" s="11" t="str">
        <f>IF(B584="","",INDEX(D.2[Ds NVBH],B584))</f>
        <v/>
      </c>
      <c r="D584" s="17" t="str">
        <f>IF(B584="","",SUMIFS(D.2[Doanh thu],D.2[Nhân viên
bán hàng],C584))</f>
        <v/>
      </c>
      <c r="E584" s="17" t="str">
        <f>IF(B584="","",SUMIFS(D.2[Lợi nhuận gộp],D.2[Nhân viên
bán hàng],C584))</f>
        <v/>
      </c>
      <c r="F584" s="39"/>
      <c r="G584" s="39" t="str">
        <f t="shared" si="12"/>
        <v/>
      </c>
      <c r="H584" s="39"/>
      <c r="I584" s="39"/>
      <c r="J584" s="39"/>
      <c r="K584" s="39"/>
    </row>
    <row r="585" spans="2:11" ht="27.75" customHeight="1" x14ac:dyDescent="0.2">
      <c r="B585" s="7" t="str">
        <f>IF(COUNT(D.2[STT NVBH])&gt;=(ROW(A585)-509),ROW(A585)-509,"")</f>
        <v/>
      </c>
      <c r="C585" s="11" t="str">
        <f>IF(B585="","",INDEX(D.2[Ds NVBH],B585))</f>
        <v/>
      </c>
      <c r="D585" s="17" t="str">
        <f>IF(B585="","",SUMIFS(D.2[Doanh thu],D.2[Nhân viên
bán hàng],C585))</f>
        <v/>
      </c>
      <c r="E585" s="17" t="str">
        <f>IF(B585="","",SUMIFS(D.2[Lợi nhuận gộp],D.2[Nhân viên
bán hàng],C585))</f>
        <v/>
      </c>
      <c r="F585" s="39"/>
      <c r="G585" s="39" t="str">
        <f t="shared" si="12"/>
        <v/>
      </c>
      <c r="H585" s="39"/>
      <c r="I585" s="39"/>
      <c r="J585" s="39"/>
      <c r="K585" s="39"/>
    </row>
    <row r="586" spans="2:11" ht="27.75" customHeight="1" x14ac:dyDescent="0.2">
      <c r="B586" s="7" t="str">
        <f>IF(COUNT(D.2[STT NVBH])&gt;=(ROW(A586)-509),ROW(A586)-509,"")</f>
        <v/>
      </c>
      <c r="C586" s="11" t="str">
        <f>IF(B586="","",INDEX(D.2[Ds NVBH],B586))</f>
        <v/>
      </c>
      <c r="D586" s="17" t="str">
        <f>IF(B586="","",SUMIFS(D.2[Doanh thu],D.2[Nhân viên
bán hàng],C586))</f>
        <v/>
      </c>
      <c r="E586" s="17" t="str">
        <f>IF(B586="","",SUMIFS(D.2[Lợi nhuận gộp],D.2[Nhân viên
bán hàng],C586))</f>
        <v/>
      </c>
      <c r="F586" s="39"/>
      <c r="G586" s="39" t="str">
        <f t="shared" si="12"/>
        <v/>
      </c>
      <c r="H586" s="39"/>
      <c r="I586" s="39"/>
      <c r="J586" s="39"/>
      <c r="K586" s="39"/>
    </row>
    <row r="587" spans="2:11" ht="27.75" customHeight="1" x14ac:dyDescent="0.2">
      <c r="B587" s="7" t="str">
        <f>IF(COUNT(D.2[STT NVBH])&gt;=(ROW(A587)-509),ROW(A587)-509,"")</f>
        <v/>
      </c>
      <c r="C587" s="11" t="str">
        <f>IF(B587="","",INDEX(D.2[Ds NVBH],B587))</f>
        <v/>
      </c>
      <c r="D587" s="17" t="str">
        <f>IF(B587="","",SUMIFS(D.2[Doanh thu],D.2[Nhân viên
bán hàng],C587))</f>
        <v/>
      </c>
      <c r="E587" s="17" t="str">
        <f>IF(B587="","",SUMIFS(D.2[Lợi nhuận gộp],D.2[Nhân viên
bán hàng],C587))</f>
        <v/>
      </c>
      <c r="F587" s="39"/>
      <c r="G587" s="39" t="str">
        <f t="shared" si="12"/>
        <v/>
      </c>
      <c r="H587" s="39"/>
      <c r="I587" s="39"/>
      <c r="J587" s="39"/>
      <c r="K587" s="39"/>
    </row>
    <row r="588" spans="2:11" ht="27.75" customHeight="1" x14ac:dyDescent="0.2">
      <c r="B588" s="7" t="str">
        <f>IF(COUNT(D.2[STT NVBH])&gt;=(ROW(A588)-509),ROW(A588)-509,"")</f>
        <v/>
      </c>
      <c r="C588" s="11" t="str">
        <f>IF(B588="","",INDEX(D.2[Ds NVBH],B588))</f>
        <v/>
      </c>
      <c r="D588" s="17" t="str">
        <f>IF(B588="","",SUMIFS(D.2[Doanh thu],D.2[Nhân viên
bán hàng],C588))</f>
        <v/>
      </c>
      <c r="E588" s="17" t="str">
        <f>IF(B588="","",SUMIFS(D.2[Lợi nhuận gộp],D.2[Nhân viên
bán hàng],C588))</f>
        <v/>
      </c>
      <c r="F588" s="39"/>
      <c r="G588" s="39" t="str">
        <f t="shared" si="12"/>
        <v/>
      </c>
      <c r="H588" s="39"/>
      <c r="I588" s="39"/>
      <c r="J588" s="39"/>
      <c r="K588" s="39"/>
    </row>
    <row r="589" spans="2:11" ht="27.75" customHeight="1" x14ac:dyDescent="0.2">
      <c r="B589" s="7" t="str">
        <f>IF(COUNT(D.2[STT NVBH])&gt;=(ROW(A589)-509),ROW(A589)-509,"")</f>
        <v/>
      </c>
      <c r="C589" s="11" t="str">
        <f>IF(B589="","",INDEX(D.2[Ds NVBH],B589))</f>
        <v/>
      </c>
      <c r="D589" s="17" t="str">
        <f>IF(B589="","",SUMIFS(D.2[Doanh thu],D.2[Nhân viên
bán hàng],C589))</f>
        <v/>
      </c>
      <c r="E589" s="17" t="str">
        <f>IF(B589="","",SUMIFS(D.2[Lợi nhuận gộp],D.2[Nhân viên
bán hàng],C589))</f>
        <v/>
      </c>
      <c r="F589" s="39"/>
      <c r="G589" s="39" t="str">
        <f t="shared" si="12"/>
        <v/>
      </c>
      <c r="H589" s="39"/>
      <c r="I589" s="39"/>
      <c r="J589" s="39"/>
      <c r="K589" s="39"/>
    </row>
    <row r="590" spans="2:11" ht="27.75" customHeight="1" x14ac:dyDescent="0.2">
      <c r="B590" s="7" t="str">
        <f>IF(COUNT(D.2[STT NVBH])&gt;=(ROW(A590)-509),ROW(A590)-509,"")</f>
        <v/>
      </c>
      <c r="C590" s="11" t="str">
        <f>IF(B590="","",INDEX(D.2[Ds NVBH],B590))</f>
        <v/>
      </c>
      <c r="D590" s="17" t="str">
        <f>IF(B590="","",SUMIFS(D.2[Doanh thu],D.2[Nhân viên
bán hàng],C590))</f>
        <v/>
      </c>
      <c r="E590" s="17" t="str">
        <f>IF(B590="","",SUMIFS(D.2[Lợi nhuận gộp],D.2[Nhân viên
bán hàng],C590))</f>
        <v/>
      </c>
      <c r="F590" s="39"/>
      <c r="G590" s="39" t="str">
        <f t="shared" si="12"/>
        <v/>
      </c>
      <c r="H590" s="39"/>
      <c r="I590" s="39"/>
      <c r="J590" s="39"/>
      <c r="K590" s="39"/>
    </row>
    <row r="591" spans="2:11" ht="27.75" customHeight="1" x14ac:dyDescent="0.2">
      <c r="B591" s="7" t="str">
        <f>IF(COUNT(D.2[STT NVBH])&gt;=(ROW(A591)-509),ROW(A591)-509,"")</f>
        <v/>
      </c>
      <c r="C591" s="11" t="str">
        <f>IF(B591="","",INDEX(D.2[Ds NVBH],B591))</f>
        <v/>
      </c>
      <c r="D591" s="17" t="str">
        <f>IF(B591="","",SUMIFS(D.2[Doanh thu],D.2[Nhân viên
bán hàng],C591))</f>
        <v/>
      </c>
      <c r="E591" s="17" t="str">
        <f>IF(B591="","",SUMIFS(D.2[Lợi nhuận gộp],D.2[Nhân viên
bán hàng],C591))</f>
        <v/>
      </c>
      <c r="F591" s="39"/>
      <c r="G591" s="39" t="str">
        <f t="shared" si="12"/>
        <v/>
      </c>
      <c r="H591" s="39"/>
      <c r="I591" s="39"/>
      <c r="J591" s="39"/>
      <c r="K591" s="39"/>
    </row>
    <row r="592" spans="2:11" ht="27.75" customHeight="1" x14ac:dyDescent="0.2">
      <c r="B592" s="7" t="str">
        <f>IF(COUNT(D.2[STT NVBH])&gt;=(ROW(A592)-509),ROW(A592)-509,"")</f>
        <v/>
      </c>
      <c r="C592" s="11" t="str">
        <f>IF(B592="","",INDEX(D.2[Ds NVBH],B592))</f>
        <v/>
      </c>
      <c r="D592" s="17" t="str">
        <f>IF(B592="","",SUMIFS(D.2[Doanh thu],D.2[Nhân viên
bán hàng],C592))</f>
        <v/>
      </c>
      <c r="E592" s="17" t="str">
        <f>IF(B592="","",SUMIFS(D.2[Lợi nhuận gộp],D.2[Nhân viên
bán hàng],C592))</f>
        <v/>
      </c>
      <c r="F592" s="39"/>
      <c r="G592" s="39" t="str">
        <f t="shared" si="12"/>
        <v/>
      </c>
      <c r="H592" s="39"/>
      <c r="I592" s="39"/>
      <c r="J592" s="39"/>
      <c r="K592" s="39"/>
    </row>
    <row r="593" spans="2:11" ht="27.75" customHeight="1" x14ac:dyDescent="0.2">
      <c r="B593" s="7" t="str">
        <f>IF(COUNT(D.2[STT NVBH])&gt;=(ROW(A593)-509),ROW(A593)-509,"")</f>
        <v/>
      </c>
      <c r="C593" s="11" t="str">
        <f>IF(B593="","",INDEX(D.2[Ds NVBH],B593))</f>
        <v/>
      </c>
      <c r="D593" s="17" t="str">
        <f>IF(B593="","",SUMIFS(D.2[Doanh thu],D.2[Nhân viên
bán hàng],C593))</f>
        <v/>
      </c>
      <c r="E593" s="17" t="str">
        <f>IF(B593="","",SUMIFS(D.2[Lợi nhuận gộp],D.2[Nhân viên
bán hàng],C593))</f>
        <v/>
      </c>
      <c r="F593" s="39"/>
      <c r="G593" s="39" t="str">
        <f t="shared" si="12"/>
        <v/>
      </c>
      <c r="H593" s="39"/>
      <c r="I593" s="39"/>
      <c r="J593" s="39"/>
      <c r="K593" s="39"/>
    </row>
    <row r="594" spans="2:11" ht="27.75" customHeight="1" x14ac:dyDescent="0.2">
      <c r="B594" s="7" t="str">
        <f>IF(COUNT(D.2[STT NVBH])&gt;=(ROW(A594)-509),ROW(A594)-509,"")</f>
        <v/>
      </c>
      <c r="C594" s="11" t="str">
        <f>IF(B594="","",INDEX(D.2[Ds NVBH],B594))</f>
        <v/>
      </c>
      <c r="D594" s="17" t="str">
        <f>IF(B594="","",SUMIFS(D.2[Doanh thu],D.2[Nhân viên
bán hàng],C594))</f>
        <v/>
      </c>
      <c r="E594" s="17" t="str">
        <f>IF(B594="","",SUMIFS(D.2[Lợi nhuận gộp],D.2[Nhân viên
bán hàng],C594))</f>
        <v/>
      </c>
      <c r="F594" s="39"/>
      <c r="G594" s="39" t="str">
        <f t="shared" si="12"/>
        <v/>
      </c>
      <c r="H594" s="39"/>
      <c r="I594" s="39"/>
      <c r="J594" s="39"/>
      <c r="K594" s="39"/>
    </row>
    <row r="595" spans="2:11" ht="27.75" customHeight="1" x14ac:dyDescent="0.2">
      <c r="B595" s="7" t="str">
        <f>IF(COUNT(D.2[STT NVBH])&gt;=(ROW(A595)-509),ROW(A595)-509,"")</f>
        <v/>
      </c>
      <c r="C595" s="11" t="str">
        <f>IF(B595="","",INDEX(D.2[Ds NVBH],B595))</f>
        <v/>
      </c>
      <c r="D595" s="17" t="str">
        <f>IF(B595="","",SUMIFS(D.2[Doanh thu],D.2[Nhân viên
bán hàng],C595))</f>
        <v/>
      </c>
      <c r="E595" s="17" t="str">
        <f>IF(B595="","",SUMIFS(D.2[Lợi nhuận gộp],D.2[Nhân viên
bán hàng],C595))</f>
        <v/>
      </c>
      <c r="F595" s="39"/>
      <c r="G595" s="39" t="str">
        <f t="shared" si="12"/>
        <v/>
      </c>
      <c r="H595" s="39"/>
      <c r="I595" s="39"/>
      <c r="J595" s="39"/>
      <c r="K595" s="39"/>
    </row>
    <row r="596" spans="2:11" ht="27.75" customHeight="1" x14ac:dyDescent="0.2">
      <c r="B596" s="7" t="str">
        <f>IF(COUNT(D.2[STT NVBH])&gt;=(ROW(A596)-509),ROW(A596)-509,"")</f>
        <v/>
      </c>
      <c r="C596" s="11" t="str">
        <f>IF(B596="","",INDEX(D.2[Ds NVBH],B596))</f>
        <v/>
      </c>
      <c r="D596" s="17" t="str">
        <f>IF(B596="","",SUMIFS(D.2[Doanh thu],D.2[Nhân viên
bán hàng],C596))</f>
        <v/>
      </c>
      <c r="E596" s="17" t="str">
        <f>IF(B596="","",SUMIFS(D.2[Lợi nhuận gộp],D.2[Nhân viên
bán hàng],C596))</f>
        <v/>
      </c>
      <c r="F596" s="39"/>
      <c r="G596" s="39" t="str">
        <f t="shared" si="12"/>
        <v/>
      </c>
      <c r="H596" s="39"/>
      <c r="I596" s="39"/>
      <c r="J596" s="39"/>
      <c r="K596" s="39"/>
    </row>
    <row r="597" spans="2:11" ht="27.75" customHeight="1" x14ac:dyDescent="0.2">
      <c r="B597" s="7" t="str">
        <f>IF(COUNT(D.2[STT NVBH])&gt;=(ROW(A597)-509),ROW(A597)-509,"")</f>
        <v/>
      </c>
      <c r="C597" s="11" t="str">
        <f>IF(B597="","",INDEX(D.2[Ds NVBH],B597))</f>
        <v/>
      </c>
      <c r="D597" s="17" t="str">
        <f>IF(B597="","",SUMIFS(D.2[Doanh thu],D.2[Nhân viên
bán hàng],C597))</f>
        <v/>
      </c>
      <c r="E597" s="17" t="str">
        <f>IF(B597="","",SUMIFS(D.2[Lợi nhuận gộp],D.2[Nhân viên
bán hàng],C597))</f>
        <v/>
      </c>
      <c r="F597" s="39"/>
      <c r="G597" s="39" t="str">
        <f t="shared" si="12"/>
        <v/>
      </c>
      <c r="H597" s="39"/>
      <c r="I597" s="39"/>
      <c r="J597" s="39"/>
      <c r="K597" s="39"/>
    </row>
    <row r="598" spans="2:11" ht="27.75" customHeight="1" x14ac:dyDescent="0.2">
      <c r="B598" s="7" t="str">
        <f>IF(COUNT(D.2[STT NVBH])&gt;=(ROW(A598)-509),ROW(A598)-509,"")</f>
        <v/>
      </c>
      <c r="C598" s="11" t="str">
        <f>IF(B598="","",INDEX(D.2[Ds NVBH],B598))</f>
        <v/>
      </c>
      <c r="D598" s="17" t="str">
        <f>IF(B598="","",SUMIFS(D.2[Doanh thu],D.2[Nhân viên
bán hàng],C598))</f>
        <v/>
      </c>
      <c r="E598" s="17" t="str">
        <f>IF(B598="","",SUMIFS(D.2[Lợi nhuận gộp],D.2[Nhân viên
bán hàng],C598))</f>
        <v/>
      </c>
      <c r="F598" s="39"/>
      <c r="G598" s="39" t="str">
        <f t="shared" si="12"/>
        <v/>
      </c>
      <c r="H598" s="39"/>
      <c r="I598" s="39"/>
      <c r="J598" s="39"/>
      <c r="K598" s="39"/>
    </row>
    <row r="599" spans="2:11" ht="27.75" customHeight="1" x14ac:dyDescent="0.2">
      <c r="B599" s="7" t="str">
        <f>IF(COUNT(D.2[STT NVBH])&gt;=(ROW(A599)-509),ROW(A599)-509,"")</f>
        <v/>
      </c>
      <c r="C599" s="11" t="str">
        <f>IF(B599="","",INDEX(D.2[Ds NVBH],B599))</f>
        <v/>
      </c>
      <c r="D599" s="17" t="str">
        <f>IF(B599="","",SUMIFS(D.2[Doanh thu],D.2[Nhân viên
bán hàng],C599))</f>
        <v/>
      </c>
      <c r="E599" s="17" t="str">
        <f>IF(B599="","",SUMIFS(D.2[Lợi nhuận gộp],D.2[Nhân viên
bán hàng],C599))</f>
        <v/>
      </c>
      <c r="F599" s="39"/>
      <c r="G599" s="39" t="str">
        <f t="shared" si="12"/>
        <v/>
      </c>
      <c r="H599" s="39"/>
      <c r="I599" s="39"/>
      <c r="J599" s="39"/>
      <c r="K599" s="39"/>
    </row>
    <row r="600" spans="2:11" ht="27.75" customHeight="1" x14ac:dyDescent="0.2">
      <c r="B600" s="7" t="str">
        <f>IF(COUNT(D.2[STT NVBH])&gt;=(ROW(A600)-509),ROW(A600)-509,"")</f>
        <v/>
      </c>
      <c r="C600" s="11" t="str">
        <f>IF(B600="","",INDEX(D.2[Ds NVBH],B600))</f>
        <v/>
      </c>
      <c r="D600" s="17" t="str">
        <f>IF(B600="","",SUMIFS(D.2[Doanh thu],D.2[Nhân viên
bán hàng],C600))</f>
        <v/>
      </c>
      <c r="E600" s="17" t="str">
        <f>IF(B600="","",SUMIFS(D.2[Lợi nhuận gộp],D.2[Nhân viên
bán hàng],C600))</f>
        <v/>
      </c>
      <c r="F600" s="39"/>
      <c r="G600" s="39" t="str">
        <f t="shared" si="12"/>
        <v/>
      </c>
      <c r="H600" s="39"/>
      <c r="I600" s="39"/>
      <c r="J600" s="39"/>
      <c r="K600" s="39"/>
    </row>
    <row r="601" spans="2:11" ht="27.75" customHeight="1" x14ac:dyDescent="0.2">
      <c r="B601" s="7" t="str">
        <f>IF(COUNT(D.2[STT NVBH])&gt;=(ROW(A601)-509),ROW(A601)-509,"")</f>
        <v/>
      </c>
      <c r="C601" s="11" t="str">
        <f>IF(B601="","",INDEX(D.2[Ds NVBH],B601))</f>
        <v/>
      </c>
      <c r="D601" s="17" t="str">
        <f>IF(B601="","",SUMIFS(D.2[Doanh thu],D.2[Nhân viên
bán hàng],C601))</f>
        <v/>
      </c>
      <c r="E601" s="17" t="str">
        <f>IF(B601="","",SUMIFS(D.2[Lợi nhuận gộp],D.2[Nhân viên
bán hàng],C601))</f>
        <v/>
      </c>
      <c r="F601" s="39"/>
      <c r="G601" s="39" t="str">
        <f t="shared" si="12"/>
        <v/>
      </c>
      <c r="H601" s="39"/>
      <c r="I601" s="39"/>
      <c r="J601" s="39"/>
      <c r="K601" s="39"/>
    </row>
    <row r="602" spans="2:11" ht="27.75" customHeight="1" x14ac:dyDescent="0.2">
      <c r="B602" s="7" t="str">
        <f>IF(COUNT(D.2[STT NVBH])&gt;=(ROW(A602)-509),ROW(A602)-509,"")</f>
        <v/>
      </c>
      <c r="C602" s="11" t="str">
        <f>IF(B602="","",INDEX(D.2[Ds NVBH],B602))</f>
        <v/>
      </c>
      <c r="D602" s="17" t="str">
        <f>IF(B602="","",SUMIFS(D.2[Doanh thu],D.2[Nhân viên
bán hàng],C602))</f>
        <v/>
      </c>
      <c r="E602" s="17" t="str">
        <f>IF(B602="","",SUMIFS(D.2[Lợi nhuận gộp],D.2[Nhân viên
bán hàng],C602))</f>
        <v/>
      </c>
      <c r="F602" s="39"/>
      <c r="G602" s="39" t="str">
        <f t="shared" si="12"/>
        <v/>
      </c>
      <c r="H602" s="39"/>
      <c r="I602" s="39"/>
      <c r="J602" s="39"/>
      <c r="K602" s="39"/>
    </row>
    <row r="603" spans="2:11" ht="27.75" customHeight="1" x14ac:dyDescent="0.2">
      <c r="B603" s="7" t="str">
        <f>IF(COUNT(D.2[STT NVBH])&gt;=(ROW(A603)-509),ROW(A603)-509,"")</f>
        <v/>
      </c>
      <c r="C603" s="11" t="str">
        <f>IF(B603="","",INDEX(D.2[Ds NVBH],B603))</f>
        <v/>
      </c>
      <c r="D603" s="17" t="str">
        <f>IF(B603="","",SUMIFS(D.2[Doanh thu],D.2[Nhân viên
bán hàng],C603))</f>
        <v/>
      </c>
      <c r="E603" s="17" t="str">
        <f>IF(B603="","",SUMIFS(D.2[Lợi nhuận gộp],D.2[Nhân viên
bán hàng],C603))</f>
        <v/>
      </c>
      <c r="F603" s="39"/>
      <c r="G603" s="39" t="str">
        <f t="shared" si="12"/>
        <v/>
      </c>
      <c r="H603" s="39"/>
      <c r="I603" s="39"/>
      <c r="J603" s="39"/>
      <c r="K603" s="39"/>
    </row>
    <row r="604" spans="2:11" ht="27.75" customHeight="1" x14ac:dyDescent="0.2">
      <c r="B604" s="7" t="str">
        <f>IF(COUNT(D.2[STT NVBH])&gt;=(ROW(A604)-509),ROW(A604)-509,"")</f>
        <v/>
      </c>
      <c r="C604" s="11" t="str">
        <f>IF(B604="","",INDEX(D.2[Ds NVBH],B604))</f>
        <v/>
      </c>
      <c r="D604" s="17" t="str">
        <f>IF(B604="","",SUMIFS(D.2[Doanh thu],D.2[Nhân viên
bán hàng],C604))</f>
        <v/>
      </c>
      <c r="E604" s="17" t="str">
        <f>IF(B604="","",SUMIFS(D.2[Lợi nhuận gộp],D.2[Nhân viên
bán hàng],C604))</f>
        <v/>
      </c>
      <c r="F604" s="39"/>
      <c r="G604" s="39" t="str">
        <f t="shared" si="12"/>
        <v/>
      </c>
      <c r="H604" s="39"/>
      <c r="I604" s="39"/>
      <c r="J604" s="39"/>
      <c r="K604" s="39"/>
    </row>
    <row r="605" spans="2:11" ht="27.75" customHeight="1" x14ac:dyDescent="0.2">
      <c r="B605" s="7" t="str">
        <f>IF(COUNT(D.2[STT NVBH])&gt;=(ROW(A605)-509),ROW(A605)-509,"")</f>
        <v/>
      </c>
      <c r="C605" s="11" t="str">
        <f>IF(B605="","",INDEX(D.2[Ds NVBH],B605))</f>
        <v/>
      </c>
      <c r="D605" s="17" t="str">
        <f>IF(B605="","",SUMIFS(D.2[Doanh thu],D.2[Nhân viên
bán hàng],C605))</f>
        <v/>
      </c>
      <c r="E605" s="17" t="str">
        <f>IF(B605="","",SUMIFS(D.2[Lợi nhuận gộp],D.2[Nhân viên
bán hàng],C605))</f>
        <v/>
      </c>
      <c r="F605" s="39"/>
      <c r="G605" s="39" t="str">
        <f t="shared" si="12"/>
        <v/>
      </c>
      <c r="H605" s="39"/>
      <c r="I605" s="39"/>
      <c r="J605" s="39"/>
      <c r="K605" s="39"/>
    </row>
    <row r="606" spans="2:11" ht="27.75" customHeight="1" x14ac:dyDescent="0.2">
      <c r="B606" s="7" t="str">
        <f>IF(COUNT(D.2[STT NVBH])&gt;=(ROW(A606)-509),ROW(A606)-509,"")</f>
        <v/>
      </c>
      <c r="C606" s="11" t="str">
        <f>IF(B606="","",INDEX(D.2[Ds NVBH],B606))</f>
        <v/>
      </c>
      <c r="D606" s="17" t="str">
        <f>IF(B606="","",SUMIFS(D.2[Doanh thu],D.2[Nhân viên
bán hàng],C606))</f>
        <v/>
      </c>
      <c r="E606" s="17" t="str">
        <f>IF(B606="","",SUMIFS(D.2[Lợi nhuận gộp],D.2[Nhân viên
bán hàng],C606))</f>
        <v/>
      </c>
      <c r="F606" s="39"/>
      <c r="G606" s="39" t="str">
        <f t="shared" si="12"/>
        <v/>
      </c>
      <c r="H606" s="39"/>
      <c r="I606" s="39"/>
      <c r="J606" s="39"/>
      <c r="K606" s="39"/>
    </row>
    <row r="607" spans="2:11" ht="27.75" customHeight="1" x14ac:dyDescent="0.2">
      <c r="B607" s="7" t="str">
        <f>IF(COUNT(D.2[STT NVBH])&gt;=(ROW(A607)-509),ROW(A607)-509,"")</f>
        <v/>
      </c>
      <c r="C607" s="11" t="str">
        <f>IF(B607="","",INDEX(D.2[Ds NVBH],B607))</f>
        <v/>
      </c>
      <c r="D607" s="17" t="str">
        <f>IF(B607="","",SUMIFS(D.2[Doanh thu],D.2[Nhân viên
bán hàng],C607))</f>
        <v/>
      </c>
      <c r="E607" s="17" t="str">
        <f>IF(B607="","",SUMIFS(D.2[Lợi nhuận gộp],D.2[Nhân viên
bán hàng],C607))</f>
        <v/>
      </c>
      <c r="F607" s="39"/>
      <c r="G607" s="39" t="str">
        <f t="shared" si="12"/>
        <v/>
      </c>
      <c r="H607" s="39"/>
      <c r="I607" s="39"/>
      <c r="J607" s="39"/>
      <c r="K607" s="39"/>
    </row>
    <row r="608" spans="2:11" ht="27.75" customHeight="1" x14ac:dyDescent="0.2">
      <c r="B608" s="7" t="str">
        <f>IF(COUNT(D.2[STT NVBH])&gt;=(ROW(A608)-509),ROW(A608)-509,"")</f>
        <v/>
      </c>
      <c r="C608" s="11" t="str">
        <f>IF(B608="","",INDEX(D.2[Ds NVBH],B608))</f>
        <v/>
      </c>
      <c r="D608" s="17" t="str">
        <f>IF(B608="","",SUMIFS(D.2[Doanh thu],D.2[Nhân viên
bán hàng],C608))</f>
        <v/>
      </c>
      <c r="E608" s="17" t="str">
        <f>IF(B608="","",SUMIFS(D.2[Lợi nhuận gộp],D.2[Nhân viên
bán hàng],C608))</f>
        <v/>
      </c>
      <c r="F608" s="39"/>
      <c r="G608" s="39" t="str">
        <f t="shared" si="12"/>
        <v/>
      </c>
      <c r="H608" s="39"/>
      <c r="I608" s="39"/>
      <c r="J608" s="39"/>
      <c r="K608" s="39"/>
    </row>
    <row r="609" spans="2:11" ht="27.75" customHeight="1" x14ac:dyDescent="0.2">
      <c r="B609" s="7" t="str">
        <f>IF(COUNT(D.2[STT NVBH])&gt;=(ROW(A609)-509),ROW(A609)-509,"")</f>
        <v/>
      </c>
      <c r="C609" s="11" t="str">
        <f>IF(B609="","",INDEX(D.2[Ds NVBH],B609))</f>
        <v/>
      </c>
      <c r="D609" s="17" t="str">
        <f>IF(B609="","",SUMIFS(D.2[Doanh thu],D.2[Nhân viên
bán hàng],C609))</f>
        <v/>
      </c>
      <c r="E609" s="17" t="str">
        <f>IF(B609="","",SUMIFS(D.2[Lợi nhuận gộp],D.2[Nhân viên
bán hàng],C609))</f>
        <v/>
      </c>
      <c r="F609" s="39"/>
      <c r="G609" s="39" t="str">
        <f t="shared" si="12"/>
        <v/>
      </c>
      <c r="H609" s="39"/>
      <c r="I609" s="39"/>
      <c r="J609" s="39"/>
      <c r="K609" s="39"/>
    </row>
    <row r="610" spans="2:11" ht="27.75" customHeight="1" x14ac:dyDescent="0.2">
      <c r="B610" s="7" t="str">
        <f>IF(COUNT(D.2[STT NVBH])&gt;=(ROW(A610)-509),ROW(A610)-509,"")</f>
        <v/>
      </c>
      <c r="C610" s="11" t="str">
        <f>IF(B610="","",INDEX(D.2[Ds NVBH],B610))</f>
        <v/>
      </c>
      <c r="D610" s="17" t="str">
        <f>IF(B610="","",SUMIFS(D.2[Doanh thu],D.2[Nhân viên
bán hàng],C610))</f>
        <v/>
      </c>
      <c r="E610" s="17" t="str">
        <f>IF(B610="","",SUMIFS(D.2[Lợi nhuận gộp],D.2[Nhân viên
bán hàng],C610))</f>
        <v/>
      </c>
      <c r="F610" s="39"/>
      <c r="G610" s="39" t="str">
        <f t="shared" si="12"/>
        <v/>
      </c>
      <c r="H610" s="39"/>
      <c r="I610" s="39"/>
      <c r="J610" s="39"/>
      <c r="K610" s="39"/>
    </row>
    <row r="611" spans="2:11" ht="27.75" customHeight="1" x14ac:dyDescent="0.2">
      <c r="B611" s="7" t="str">
        <f>IF(COUNT(D.2[STT NVBH])&gt;=(ROW(A611)-509),ROW(A611)-509,"")</f>
        <v/>
      </c>
      <c r="C611" s="11" t="str">
        <f>IF(B611="","",INDEX(D.2[Ds NVBH],B611))</f>
        <v/>
      </c>
      <c r="D611" s="17" t="str">
        <f>IF(B611="","",SUMIFS(D.2[Doanh thu],D.2[Nhân viên
bán hàng],C611))</f>
        <v/>
      </c>
      <c r="E611" s="17" t="str">
        <f>IF(B611="","",SUMIFS(D.2[Lợi nhuận gộp],D.2[Nhân viên
bán hàng],C611))</f>
        <v/>
      </c>
      <c r="F611" s="39"/>
      <c r="G611" s="39" t="str">
        <f t="shared" si="12"/>
        <v/>
      </c>
      <c r="H611" s="39"/>
      <c r="I611" s="39"/>
      <c r="J611" s="39"/>
      <c r="K611" s="39"/>
    </row>
    <row r="612" spans="2:11" ht="27.75" customHeight="1" x14ac:dyDescent="0.2">
      <c r="B612" s="7" t="str">
        <f>IF(COUNT(D.2[STT NVBH])&gt;=(ROW(A612)-509),ROW(A612)-509,"")</f>
        <v/>
      </c>
      <c r="C612" s="11" t="str">
        <f>IF(B612="","",INDEX(D.2[Ds NVBH],B612))</f>
        <v/>
      </c>
      <c r="D612" s="17" t="str">
        <f>IF(B612="","",SUMIFS(D.2[Doanh thu],D.2[Nhân viên
bán hàng],C612))</f>
        <v/>
      </c>
      <c r="E612" s="17" t="str">
        <f>IF(B612="","",SUMIFS(D.2[Lợi nhuận gộp],D.2[Nhân viên
bán hàng],C612))</f>
        <v/>
      </c>
      <c r="F612" s="39"/>
      <c r="G612" s="39" t="str">
        <f t="shared" si="12"/>
        <v/>
      </c>
      <c r="H612" s="39"/>
      <c r="I612" s="39"/>
      <c r="J612" s="39"/>
      <c r="K612" s="39"/>
    </row>
    <row r="613" spans="2:11" ht="27.75" customHeight="1" x14ac:dyDescent="0.2">
      <c r="B613" s="7" t="str">
        <f>IF(COUNT(D.2[STT NVBH])&gt;=(ROW(A613)-509),ROW(A613)-509,"")</f>
        <v/>
      </c>
      <c r="C613" s="11" t="str">
        <f>IF(B613="","",INDEX(D.2[Ds NVBH],B613))</f>
        <v/>
      </c>
      <c r="D613" s="17" t="str">
        <f>IF(B613="","",SUMIFS(D.2[Doanh thu],D.2[Nhân viên
bán hàng],C613))</f>
        <v/>
      </c>
      <c r="E613" s="17" t="str">
        <f>IF(B613="","",SUMIFS(D.2[Lợi nhuận gộp],D.2[Nhân viên
bán hàng],C613))</f>
        <v/>
      </c>
      <c r="F613" s="39"/>
      <c r="G613" s="39" t="str">
        <f t="shared" si="12"/>
        <v/>
      </c>
      <c r="H613" s="39"/>
      <c r="I613" s="39"/>
      <c r="J613" s="39"/>
      <c r="K613" s="39"/>
    </row>
    <row r="614" spans="2:11" ht="27.75" customHeight="1" x14ac:dyDescent="0.2">
      <c r="B614" s="7" t="str">
        <f>IF(COUNT(D.2[STT NVBH])&gt;=(ROW(A614)-509),ROW(A614)-509,"")</f>
        <v/>
      </c>
      <c r="C614" s="11" t="str">
        <f>IF(B614="","",INDEX(D.2[Ds NVBH],B614))</f>
        <v/>
      </c>
      <c r="D614" s="17" t="str">
        <f>IF(B614="","",SUMIFS(D.2[Doanh thu],D.2[Nhân viên
bán hàng],C614))</f>
        <v/>
      </c>
      <c r="E614" s="17" t="str">
        <f>IF(B614="","",SUMIFS(D.2[Lợi nhuận gộp],D.2[Nhân viên
bán hàng],C614))</f>
        <v/>
      </c>
      <c r="F614" s="39"/>
      <c r="G614" s="39" t="str">
        <f t="shared" si="12"/>
        <v/>
      </c>
      <c r="H614" s="39"/>
      <c r="I614" s="39"/>
      <c r="J614" s="39"/>
      <c r="K614" s="39"/>
    </row>
    <row r="615" spans="2:11" ht="27.75" customHeight="1" x14ac:dyDescent="0.2">
      <c r="B615" s="7" t="str">
        <f>IF(COUNT(D.2[STT NVBH])&gt;=(ROW(A615)-509),ROW(A615)-509,"")</f>
        <v/>
      </c>
      <c r="C615" s="11" t="str">
        <f>IF(B615="","",INDEX(D.2[Ds NVBH],B615))</f>
        <v/>
      </c>
      <c r="D615" s="17" t="str">
        <f>IF(B615="","",SUMIFS(D.2[Doanh thu],D.2[Nhân viên
bán hàng],C615))</f>
        <v/>
      </c>
      <c r="E615" s="17" t="str">
        <f>IF(B615="","",SUMIFS(D.2[Lợi nhuận gộp],D.2[Nhân viên
bán hàng],C615))</f>
        <v/>
      </c>
      <c r="F615" s="39"/>
      <c r="G615" s="39" t="str">
        <f t="shared" si="12"/>
        <v/>
      </c>
      <c r="H615" s="39"/>
      <c r="I615" s="39"/>
      <c r="J615" s="39"/>
      <c r="K615" s="39"/>
    </row>
    <row r="616" spans="2:11" ht="27.75" customHeight="1" x14ac:dyDescent="0.2">
      <c r="B616" s="7" t="str">
        <f>IF(COUNT(D.2[STT NVBH])&gt;=(ROW(A616)-509),ROW(A616)-509,"")</f>
        <v/>
      </c>
      <c r="C616" s="11" t="str">
        <f>IF(B616="","",INDEX(D.2[Ds NVBH],B616))</f>
        <v/>
      </c>
      <c r="D616" s="17" t="str">
        <f>IF(B616="","",SUMIFS(D.2[Doanh thu],D.2[Nhân viên
bán hàng],C616))</f>
        <v/>
      </c>
      <c r="E616" s="17" t="str">
        <f>IF(B616="","",SUMIFS(D.2[Lợi nhuận gộp],D.2[Nhân viên
bán hàng],C616))</f>
        <v/>
      </c>
      <c r="F616" s="39"/>
      <c r="G616" s="39" t="str">
        <f t="shared" si="12"/>
        <v/>
      </c>
      <c r="H616" s="39"/>
      <c r="I616" s="39"/>
      <c r="J616" s="39"/>
      <c r="K616" s="39"/>
    </row>
    <row r="617" spans="2:11" ht="27.75" customHeight="1" x14ac:dyDescent="0.2">
      <c r="B617" s="7" t="str">
        <f>IF(COUNT(D.2[STT NVBH])&gt;=(ROW(A617)-509),ROW(A617)-509,"")</f>
        <v/>
      </c>
      <c r="C617" s="11" t="str">
        <f>IF(B617="","",INDEX(D.2[Ds NVBH],B617))</f>
        <v/>
      </c>
      <c r="D617" s="17" t="str">
        <f>IF(B617="","",SUMIFS(D.2[Doanh thu],D.2[Nhân viên
bán hàng],C617))</f>
        <v/>
      </c>
      <c r="E617" s="17" t="str">
        <f>IF(B617="","",SUMIFS(D.2[Lợi nhuận gộp],D.2[Nhân viên
bán hàng],C617))</f>
        <v/>
      </c>
      <c r="F617" s="39"/>
      <c r="G617" s="39" t="str">
        <f t="shared" si="12"/>
        <v/>
      </c>
      <c r="H617" s="39"/>
      <c r="I617" s="39"/>
      <c r="J617" s="39"/>
      <c r="K617" s="39"/>
    </row>
    <row r="618" spans="2:11" ht="27.75" customHeight="1" x14ac:dyDescent="0.2">
      <c r="B618" s="7" t="str">
        <f>IF(COUNT(D.2[STT NVBH])&gt;=(ROW(A618)-509),ROW(A618)-509,"")</f>
        <v/>
      </c>
      <c r="C618" s="11" t="str">
        <f>IF(B618="","",INDEX(D.2[Ds NVBH],B618))</f>
        <v/>
      </c>
      <c r="D618" s="17" t="str">
        <f>IF(B618="","",SUMIFS(D.2[Doanh thu],D.2[Nhân viên
bán hàng],C618))</f>
        <v/>
      </c>
      <c r="E618" s="17" t="str">
        <f>IF(B618="","",SUMIFS(D.2[Lợi nhuận gộp],D.2[Nhân viên
bán hàng],C618))</f>
        <v/>
      </c>
      <c r="F618" s="39"/>
      <c r="G618" s="39" t="str">
        <f t="shared" si="12"/>
        <v/>
      </c>
      <c r="H618" s="39"/>
      <c r="I618" s="39"/>
      <c r="J618" s="39"/>
      <c r="K618" s="39"/>
    </row>
    <row r="619" spans="2:11" ht="27.75" customHeight="1" x14ac:dyDescent="0.2">
      <c r="B619" s="7" t="str">
        <f>IF(COUNT(D.2[STT NVBH])&gt;=(ROW(A619)-509),ROW(A619)-509,"")</f>
        <v/>
      </c>
      <c r="C619" s="11" t="str">
        <f>IF(B619="","",INDEX(D.2[Ds NVBH],B619))</f>
        <v/>
      </c>
      <c r="D619" s="17" t="str">
        <f>IF(B619="","",SUMIFS(D.2[Doanh thu],D.2[Nhân viên
bán hàng],C619))</f>
        <v/>
      </c>
      <c r="E619" s="17" t="str">
        <f>IF(B619="","",SUMIFS(D.2[Lợi nhuận gộp],D.2[Nhân viên
bán hàng],C619))</f>
        <v/>
      </c>
      <c r="F619" s="39"/>
      <c r="G619" s="39" t="str">
        <f t="shared" si="12"/>
        <v/>
      </c>
      <c r="H619" s="39"/>
      <c r="I619" s="39"/>
      <c r="J619" s="39"/>
      <c r="K619" s="39"/>
    </row>
    <row r="620" spans="2:11" ht="27.75" customHeight="1" x14ac:dyDescent="0.2">
      <c r="B620" s="7" t="str">
        <f>IF(COUNT(D.2[STT NVBH])&gt;=(ROW(A620)-509),ROW(A620)-509,"")</f>
        <v/>
      </c>
      <c r="C620" s="11" t="str">
        <f>IF(B620="","",INDEX(D.2[Ds NVBH],B620))</f>
        <v/>
      </c>
      <c r="D620" s="17" t="str">
        <f>IF(B620="","",SUMIFS(D.2[Doanh thu],D.2[Nhân viên
bán hàng],C620))</f>
        <v/>
      </c>
      <c r="E620" s="17" t="str">
        <f>IF(B620="","",SUMIFS(D.2[Lợi nhuận gộp],D.2[Nhân viên
bán hàng],C620))</f>
        <v/>
      </c>
      <c r="F620" s="39"/>
      <c r="G620" s="39" t="str">
        <f t="shared" si="12"/>
        <v/>
      </c>
      <c r="H620" s="39"/>
      <c r="I620" s="39"/>
      <c r="J620" s="39"/>
      <c r="K620" s="39"/>
    </row>
    <row r="621" spans="2:11" ht="27.75" customHeight="1" x14ac:dyDescent="0.2">
      <c r="B621" s="7" t="str">
        <f>IF(COUNT(D.2[STT NVBH])&gt;=(ROW(A621)-509),ROW(A621)-509,"")</f>
        <v/>
      </c>
      <c r="C621" s="11" t="str">
        <f>IF(B621="","",INDEX(D.2[Ds NVBH],B621))</f>
        <v/>
      </c>
      <c r="D621" s="17" t="str">
        <f>IF(B621="","",SUMIFS(D.2[Doanh thu],D.2[Nhân viên
bán hàng],C621))</f>
        <v/>
      </c>
      <c r="E621" s="17" t="str">
        <f>IF(B621="","",SUMIFS(D.2[Lợi nhuận gộp],D.2[Nhân viên
bán hàng],C621))</f>
        <v/>
      </c>
      <c r="F621" s="39"/>
      <c r="G621" s="39" t="str">
        <f t="shared" si="12"/>
        <v/>
      </c>
      <c r="H621" s="39"/>
      <c r="I621" s="39"/>
      <c r="J621" s="39"/>
      <c r="K621" s="39"/>
    </row>
    <row r="622" spans="2:11" ht="27.75" customHeight="1" x14ac:dyDescent="0.2">
      <c r="B622" s="7" t="str">
        <f>IF(COUNT(D.2[STT NVBH])&gt;=(ROW(A622)-509),ROW(A622)-509,"")</f>
        <v/>
      </c>
      <c r="C622" s="11" t="str">
        <f>IF(B622="","",INDEX(D.2[Ds NVBH],B622))</f>
        <v/>
      </c>
      <c r="D622" s="17" t="str">
        <f>IF(B622="","",SUMIFS(D.2[Doanh thu],D.2[Nhân viên
bán hàng],C622))</f>
        <v/>
      </c>
      <c r="E622" s="17" t="str">
        <f>IF(B622="","",SUMIFS(D.2[Lợi nhuận gộp],D.2[Nhân viên
bán hàng],C622))</f>
        <v/>
      </c>
      <c r="F622" s="39"/>
      <c r="G622" s="39" t="str">
        <f t="shared" si="12"/>
        <v/>
      </c>
      <c r="H622" s="39"/>
      <c r="I622" s="39"/>
      <c r="J622" s="39"/>
      <c r="K622" s="39"/>
    </row>
    <row r="623" spans="2:11" ht="27.75" customHeight="1" x14ac:dyDescent="0.2">
      <c r="B623" s="7" t="str">
        <f>IF(COUNT(D.2[STT NVBH])&gt;=(ROW(A623)-509),ROW(A623)-509,"")</f>
        <v/>
      </c>
      <c r="C623" s="11" t="str">
        <f>IF(B623="","",INDEX(D.2[Ds NVBH],B623))</f>
        <v/>
      </c>
      <c r="D623" s="17" t="str">
        <f>IF(B623="","",SUMIFS(D.2[Doanh thu],D.2[Nhân viên
bán hàng],C623))</f>
        <v/>
      </c>
      <c r="E623" s="17" t="str">
        <f>IF(B623="","",SUMIFS(D.2[Lợi nhuận gộp],D.2[Nhân viên
bán hàng],C623))</f>
        <v/>
      </c>
      <c r="F623" s="39"/>
      <c r="G623" s="39" t="str">
        <f t="shared" si="12"/>
        <v/>
      </c>
      <c r="H623" s="39"/>
      <c r="I623" s="39"/>
      <c r="J623" s="39"/>
      <c r="K623" s="39"/>
    </row>
    <row r="624" spans="2:11" ht="27.75" customHeight="1" x14ac:dyDescent="0.2">
      <c r="B624" s="7" t="str">
        <f>IF(COUNT(D.2[STT NVBH])&gt;=(ROW(A624)-509),ROW(A624)-509,"")</f>
        <v/>
      </c>
      <c r="C624" s="11" t="str">
        <f>IF(B624="","",INDEX(D.2[Ds NVBH],B624))</f>
        <v/>
      </c>
      <c r="D624" s="17" t="str">
        <f>IF(B624="","",SUMIFS(D.2[Doanh thu],D.2[Nhân viên
bán hàng],C624))</f>
        <v/>
      </c>
      <c r="E624" s="17" t="str">
        <f>IF(B624="","",SUMIFS(D.2[Lợi nhuận gộp],D.2[Nhân viên
bán hàng],C624))</f>
        <v/>
      </c>
      <c r="F624" s="39"/>
      <c r="G624" s="39" t="str">
        <f t="shared" si="12"/>
        <v/>
      </c>
      <c r="H624" s="39"/>
      <c r="I624" s="39"/>
      <c r="J624" s="39"/>
      <c r="K624" s="39"/>
    </row>
    <row r="625" spans="2:11" ht="27.75" customHeight="1" x14ac:dyDescent="0.2">
      <c r="B625" s="7" t="str">
        <f>IF(COUNT(D.2[STT NVBH])&gt;=(ROW(A625)-509),ROW(A625)-509,"")</f>
        <v/>
      </c>
      <c r="C625" s="11" t="str">
        <f>IF(B625="","",INDEX(D.2[Ds NVBH],B625))</f>
        <v/>
      </c>
      <c r="D625" s="17" t="str">
        <f>IF(B625="","",SUMIFS(D.2[Doanh thu],D.2[Nhân viên
bán hàng],C625))</f>
        <v/>
      </c>
      <c r="E625" s="17" t="str">
        <f>IF(B625="","",SUMIFS(D.2[Lợi nhuận gộp],D.2[Nhân viên
bán hàng],C625))</f>
        <v/>
      </c>
      <c r="F625" s="39"/>
      <c r="G625" s="39" t="str">
        <f t="shared" si="12"/>
        <v/>
      </c>
      <c r="H625" s="39"/>
      <c r="I625" s="39"/>
      <c r="J625" s="39"/>
      <c r="K625" s="39"/>
    </row>
    <row r="626" spans="2:11" ht="27.75" customHeight="1" x14ac:dyDescent="0.2">
      <c r="B626" s="7" t="str">
        <f>IF(COUNT(D.2[STT NVBH])&gt;=(ROW(A626)-509),ROW(A626)-509,"")</f>
        <v/>
      </c>
      <c r="C626" s="11" t="str">
        <f>IF(B626="","",INDEX(D.2[Ds NVBH],B626))</f>
        <v/>
      </c>
      <c r="D626" s="17" t="str">
        <f>IF(B626="","",SUMIFS(D.2[Doanh thu],D.2[Nhân viên
bán hàng],C626))</f>
        <v/>
      </c>
      <c r="E626" s="17" t="str">
        <f>IF(B626="","",SUMIFS(D.2[Lợi nhuận gộp],D.2[Nhân viên
bán hàng],C626))</f>
        <v/>
      </c>
      <c r="F626" s="39"/>
      <c r="G626" s="39" t="str">
        <f t="shared" si="12"/>
        <v/>
      </c>
      <c r="H626" s="39"/>
      <c r="I626" s="39"/>
      <c r="J626" s="39"/>
      <c r="K626" s="39"/>
    </row>
    <row r="627" spans="2:11" ht="27.75" customHeight="1" x14ac:dyDescent="0.2">
      <c r="B627" s="7" t="str">
        <f>IF(COUNT(D.2[STT NVBH])&gt;=(ROW(A627)-509),ROW(A627)-509,"")</f>
        <v/>
      </c>
      <c r="C627" s="11" t="str">
        <f>IF(B627="","",INDEX(D.2[Ds NVBH],B627))</f>
        <v/>
      </c>
      <c r="D627" s="17" t="str">
        <f>IF(B627="","",SUMIFS(D.2[Doanh thu],D.2[Nhân viên
bán hàng],C627))</f>
        <v/>
      </c>
      <c r="E627" s="17" t="str">
        <f>IF(B627="","",SUMIFS(D.2[Lợi nhuận gộp],D.2[Nhân viên
bán hàng],C627))</f>
        <v/>
      </c>
      <c r="F627" s="39"/>
      <c r="G627" s="39" t="str">
        <f t="shared" si="12"/>
        <v/>
      </c>
      <c r="H627" s="39"/>
      <c r="I627" s="39"/>
      <c r="J627" s="39"/>
      <c r="K627" s="39"/>
    </row>
    <row r="628" spans="2:11" ht="27.75" customHeight="1" x14ac:dyDescent="0.2">
      <c r="B628" s="7" t="str">
        <f>IF(COUNT(D.2[STT NVBH])&gt;=(ROW(A628)-509),ROW(A628)-509,"")</f>
        <v/>
      </c>
      <c r="C628" s="11" t="str">
        <f>IF(B628="","",INDEX(D.2[Ds NVBH],B628))</f>
        <v/>
      </c>
      <c r="D628" s="17" t="str">
        <f>IF(B628="","",SUMIFS(D.2[Doanh thu],D.2[Nhân viên
bán hàng],C628))</f>
        <v/>
      </c>
      <c r="E628" s="17" t="str">
        <f>IF(B628="","",SUMIFS(D.2[Lợi nhuận gộp],D.2[Nhân viên
bán hàng],C628))</f>
        <v/>
      </c>
      <c r="F628" s="39"/>
      <c r="G628" s="39" t="str">
        <f t="shared" si="12"/>
        <v/>
      </c>
      <c r="H628" s="39"/>
      <c r="I628" s="39"/>
      <c r="J628" s="39"/>
      <c r="K628" s="39"/>
    </row>
    <row r="629" spans="2:11" ht="27.75" customHeight="1" x14ac:dyDescent="0.2">
      <c r="B629" s="7" t="str">
        <f>IF(COUNT(D.2[STT NVBH])&gt;=(ROW(A629)-509),ROW(A629)-509,"")</f>
        <v/>
      </c>
      <c r="C629" s="11" t="str">
        <f>IF(B629="","",INDEX(D.2[Ds NVBH],B629))</f>
        <v/>
      </c>
      <c r="D629" s="17" t="str">
        <f>IF(B629="","",SUMIFS(D.2[Doanh thu],D.2[Nhân viên
bán hàng],C629))</f>
        <v/>
      </c>
      <c r="E629" s="17" t="str">
        <f>IF(B629="","",SUMIFS(D.2[Lợi nhuận gộp],D.2[Nhân viên
bán hàng],C629))</f>
        <v/>
      </c>
      <c r="F629" s="39"/>
      <c r="G629" s="39" t="str">
        <f t="shared" si="12"/>
        <v/>
      </c>
      <c r="H629" s="39"/>
      <c r="I629" s="39"/>
      <c r="J629" s="39"/>
      <c r="K629" s="39"/>
    </row>
    <row r="630" spans="2:11" ht="27.75" customHeight="1" x14ac:dyDescent="0.2">
      <c r="B630" s="7" t="str">
        <f>IF(COUNT(D.2[STT NVBH])&gt;=(ROW(A630)-509),ROW(A630)-509,"")</f>
        <v/>
      </c>
      <c r="C630" s="11" t="str">
        <f>IF(B630="","",INDEX(D.2[Ds NVBH],B630))</f>
        <v/>
      </c>
      <c r="D630" s="17" t="str">
        <f>IF(B630="","",SUMIFS(D.2[Doanh thu],D.2[Nhân viên
bán hàng],C630))</f>
        <v/>
      </c>
      <c r="E630" s="17" t="str">
        <f>IF(B630="","",SUMIFS(D.2[Lợi nhuận gộp],D.2[Nhân viên
bán hàng],C630))</f>
        <v/>
      </c>
      <c r="F630" s="39"/>
      <c r="G630" s="39" t="str">
        <f t="shared" si="12"/>
        <v/>
      </c>
      <c r="H630" s="39"/>
      <c r="I630" s="39"/>
      <c r="J630" s="39"/>
      <c r="K630" s="39"/>
    </row>
    <row r="631" spans="2:11" ht="27.75" customHeight="1" x14ac:dyDescent="0.2">
      <c r="B631" s="7" t="str">
        <f>IF(COUNT(D.2[STT NVBH])&gt;=(ROW(A631)-509),ROW(A631)-509,"")</f>
        <v/>
      </c>
      <c r="C631" s="11" t="str">
        <f>IF(B631="","",INDEX(D.2[Ds NVBH],B631))</f>
        <v/>
      </c>
      <c r="D631" s="17" t="str">
        <f>IF(B631="","",SUMIFS(D.2[Doanh thu],D.2[Nhân viên
bán hàng],C631))</f>
        <v/>
      </c>
      <c r="E631" s="17" t="str">
        <f>IF(B631="","",SUMIFS(D.2[Lợi nhuận gộp],D.2[Nhân viên
bán hàng],C631))</f>
        <v/>
      </c>
      <c r="F631" s="39"/>
      <c r="G631" s="39" t="str">
        <f t="shared" si="12"/>
        <v/>
      </c>
      <c r="H631" s="39"/>
      <c r="I631" s="39"/>
      <c r="J631" s="39"/>
      <c r="K631" s="39"/>
    </row>
    <row r="632" spans="2:11" ht="27.75" customHeight="1" x14ac:dyDescent="0.2">
      <c r="B632" s="7" t="str">
        <f>IF(COUNT(D.2[STT NVBH])&gt;=(ROW(A632)-509),ROW(A632)-509,"")</f>
        <v/>
      </c>
      <c r="C632" s="11" t="str">
        <f>IF(B632="","",INDEX(D.2[Ds NVBH],B632))</f>
        <v/>
      </c>
      <c r="D632" s="17" t="str">
        <f>IF(B632="","",SUMIFS(D.2[Doanh thu],D.2[Nhân viên
bán hàng],C632))</f>
        <v/>
      </c>
      <c r="E632" s="17" t="str">
        <f>IF(B632="","",SUMIFS(D.2[Lợi nhuận gộp],D.2[Nhân viên
bán hàng],C632))</f>
        <v/>
      </c>
      <c r="F632" s="39"/>
      <c r="G632" s="39" t="str">
        <f t="shared" si="12"/>
        <v/>
      </c>
      <c r="H632" s="39"/>
      <c r="I632" s="39"/>
      <c r="J632" s="39"/>
      <c r="K632" s="39"/>
    </row>
    <row r="633" spans="2:11" ht="27.75" customHeight="1" x14ac:dyDescent="0.2">
      <c r="B633" s="7" t="str">
        <f>IF(COUNT(D.2[STT NVBH])&gt;=(ROW(A633)-509),ROW(A633)-509,"")</f>
        <v/>
      </c>
      <c r="C633" s="11" t="str">
        <f>IF(B633="","",INDEX(D.2[Ds NVBH],B633))</f>
        <v/>
      </c>
      <c r="D633" s="17" t="str">
        <f>IF(B633="","",SUMIFS(D.2[Doanh thu],D.2[Nhân viên
bán hàng],C633))</f>
        <v/>
      </c>
      <c r="E633" s="17" t="str">
        <f>IF(B633="","",SUMIFS(D.2[Lợi nhuận gộp],D.2[Nhân viên
bán hàng],C633))</f>
        <v/>
      </c>
      <c r="F633" s="39"/>
      <c r="G633" s="39" t="str">
        <f t="shared" si="12"/>
        <v/>
      </c>
      <c r="H633" s="39"/>
      <c r="I633" s="39"/>
      <c r="J633" s="39"/>
      <c r="K633" s="39"/>
    </row>
    <row r="634" spans="2:11" ht="27.75" customHeight="1" x14ac:dyDescent="0.2">
      <c r="B634" s="7" t="str">
        <f>IF(COUNT(D.2[STT NVBH])&gt;=(ROW(A634)-509),ROW(A634)-509,"")</f>
        <v/>
      </c>
      <c r="C634" s="11" t="str">
        <f>IF(B634="","",INDEX(D.2[Ds NVBH],B634))</f>
        <v/>
      </c>
      <c r="D634" s="17" t="str">
        <f>IF(B634="","",SUMIFS(D.2[Doanh thu],D.2[Nhân viên
bán hàng],C634))</f>
        <v/>
      </c>
      <c r="E634" s="17" t="str">
        <f>IF(B634="","",SUMIFS(D.2[Lợi nhuận gộp],D.2[Nhân viên
bán hàng],C634))</f>
        <v/>
      </c>
      <c r="F634" s="39"/>
      <c r="G634" s="39" t="str">
        <f t="shared" si="12"/>
        <v/>
      </c>
      <c r="H634" s="39"/>
      <c r="I634" s="39"/>
      <c r="J634" s="39"/>
      <c r="K634" s="39"/>
    </row>
    <row r="635" spans="2:11" ht="27.75" customHeight="1" x14ac:dyDescent="0.2">
      <c r="B635" s="7" t="str">
        <f>IF(COUNT(D.2[STT NVBH])&gt;=(ROW(A635)-509),ROW(A635)-509,"")</f>
        <v/>
      </c>
      <c r="C635" s="11" t="str">
        <f>IF(B635="","",INDEX(D.2[Ds NVBH],B635))</f>
        <v/>
      </c>
      <c r="D635" s="17" t="str">
        <f>IF(B635="","",SUMIFS(D.2[Doanh thu],D.2[Nhân viên
bán hàng],C635))</f>
        <v/>
      </c>
      <c r="E635" s="17" t="str">
        <f>IF(B635="","",SUMIFS(D.2[Lợi nhuận gộp],D.2[Nhân viên
bán hàng],C635))</f>
        <v/>
      </c>
      <c r="F635" s="39"/>
      <c r="G635" s="39" t="str">
        <f t="shared" si="12"/>
        <v/>
      </c>
      <c r="H635" s="39"/>
      <c r="I635" s="39"/>
      <c r="J635" s="39"/>
      <c r="K635" s="39"/>
    </row>
    <row r="636" spans="2:11" ht="27.75" customHeight="1" x14ac:dyDescent="0.2">
      <c r="B636" s="7" t="str">
        <f>IF(COUNT(D.2[STT NVBH])&gt;=(ROW(A636)-509),ROW(A636)-509,"")</f>
        <v/>
      </c>
      <c r="C636" s="11" t="str">
        <f>IF(B636="","",INDEX(D.2[Ds NVBH],B636))</f>
        <v/>
      </c>
      <c r="D636" s="17" t="str">
        <f>IF(B636="","",SUMIFS(D.2[Doanh thu],D.2[Nhân viên
bán hàng],C636))</f>
        <v/>
      </c>
      <c r="E636" s="17" t="str">
        <f>IF(B636="","",SUMIFS(D.2[Lợi nhuận gộp],D.2[Nhân viên
bán hàng],C636))</f>
        <v/>
      </c>
      <c r="F636" s="39"/>
      <c r="G636" s="39" t="str">
        <f t="shared" si="12"/>
        <v/>
      </c>
      <c r="H636" s="39"/>
      <c r="I636" s="39"/>
      <c r="J636" s="39"/>
      <c r="K636" s="39"/>
    </row>
    <row r="637" spans="2:11" ht="27.75" customHeight="1" x14ac:dyDescent="0.2">
      <c r="B637" s="7" t="str">
        <f>IF(COUNT(D.2[STT NVBH])&gt;=(ROW(A637)-509),ROW(A637)-509,"")</f>
        <v/>
      </c>
      <c r="C637" s="11" t="str">
        <f>IF(B637="","",INDEX(D.2[Ds NVBH],B637))</f>
        <v/>
      </c>
      <c r="D637" s="17" t="str">
        <f>IF(B637="","",SUMIFS(D.2[Doanh thu],D.2[Nhân viên
bán hàng],C637))</f>
        <v/>
      </c>
      <c r="E637" s="17" t="str">
        <f>IF(B637="","",SUMIFS(D.2[Lợi nhuận gộp],D.2[Nhân viên
bán hàng],C637))</f>
        <v/>
      </c>
      <c r="F637" s="39"/>
      <c r="G637" s="39" t="str">
        <f t="shared" si="12"/>
        <v/>
      </c>
      <c r="H637" s="39"/>
      <c r="I637" s="39"/>
      <c r="J637" s="39"/>
      <c r="K637" s="39"/>
    </row>
    <row r="638" spans="2:11" ht="27.75" customHeight="1" x14ac:dyDescent="0.2">
      <c r="B638" s="7" t="str">
        <f>IF(COUNT(D.2[STT NVBH])&gt;=(ROW(A638)-509),ROW(A638)-509,"")</f>
        <v/>
      </c>
      <c r="C638" s="11" t="str">
        <f>IF(B638="","",INDEX(D.2[Ds NVBH],B638))</f>
        <v/>
      </c>
      <c r="D638" s="17" t="str">
        <f>IF(B638="","",SUMIFS(D.2[Doanh thu],D.2[Nhân viên
bán hàng],C638))</f>
        <v/>
      </c>
      <c r="E638" s="17" t="str">
        <f>IF(B638="","",SUMIFS(D.2[Lợi nhuận gộp],D.2[Nhân viên
bán hàng],C638))</f>
        <v/>
      </c>
      <c r="F638" s="39"/>
      <c r="G638" s="39" t="str">
        <f t="shared" ref="G638:G701" si="13">IF(OR(B638="",E638=0),"",RANK(E638,B6LoiNhuanGopNVBH))</f>
        <v/>
      </c>
      <c r="H638" s="39"/>
      <c r="I638" s="39"/>
      <c r="J638" s="39"/>
      <c r="K638" s="39"/>
    </row>
    <row r="639" spans="2:11" ht="27.75" customHeight="1" x14ac:dyDescent="0.2">
      <c r="B639" s="7" t="str">
        <f>IF(COUNT(D.2[STT NVBH])&gt;=(ROW(A639)-509),ROW(A639)-509,"")</f>
        <v/>
      </c>
      <c r="C639" s="11" t="str">
        <f>IF(B639="","",INDEX(D.2[Ds NVBH],B639))</f>
        <v/>
      </c>
      <c r="D639" s="17" t="str">
        <f>IF(B639="","",SUMIFS(D.2[Doanh thu],D.2[Nhân viên
bán hàng],C639))</f>
        <v/>
      </c>
      <c r="E639" s="17" t="str">
        <f>IF(B639="","",SUMIFS(D.2[Lợi nhuận gộp],D.2[Nhân viên
bán hàng],C639))</f>
        <v/>
      </c>
      <c r="F639" s="39"/>
      <c r="G639" s="39" t="str">
        <f t="shared" si="13"/>
        <v/>
      </c>
      <c r="H639" s="39"/>
      <c r="I639" s="39"/>
      <c r="J639" s="39"/>
      <c r="K639" s="39"/>
    </row>
    <row r="640" spans="2:11" ht="27.75" customHeight="1" x14ac:dyDescent="0.2">
      <c r="B640" s="7" t="str">
        <f>IF(COUNT(D.2[STT NVBH])&gt;=(ROW(A640)-509),ROW(A640)-509,"")</f>
        <v/>
      </c>
      <c r="C640" s="11" t="str">
        <f>IF(B640="","",INDEX(D.2[Ds NVBH],B640))</f>
        <v/>
      </c>
      <c r="D640" s="17" t="str">
        <f>IF(B640="","",SUMIFS(D.2[Doanh thu],D.2[Nhân viên
bán hàng],C640))</f>
        <v/>
      </c>
      <c r="E640" s="17" t="str">
        <f>IF(B640="","",SUMIFS(D.2[Lợi nhuận gộp],D.2[Nhân viên
bán hàng],C640))</f>
        <v/>
      </c>
      <c r="F640" s="39"/>
      <c r="G640" s="39" t="str">
        <f t="shared" si="13"/>
        <v/>
      </c>
      <c r="H640" s="39"/>
      <c r="I640" s="39"/>
      <c r="J640" s="39"/>
      <c r="K640" s="39"/>
    </row>
    <row r="641" spans="2:11" ht="27.75" customHeight="1" x14ac:dyDescent="0.2">
      <c r="B641" s="7" t="str">
        <f>IF(COUNT(D.2[STT NVBH])&gt;=(ROW(A641)-509),ROW(A641)-509,"")</f>
        <v/>
      </c>
      <c r="C641" s="11" t="str">
        <f>IF(B641="","",INDEX(D.2[Ds NVBH],B641))</f>
        <v/>
      </c>
      <c r="D641" s="17" t="str">
        <f>IF(B641="","",SUMIFS(D.2[Doanh thu],D.2[Nhân viên
bán hàng],C641))</f>
        <v/>
      </c>
      <c r="E641" s="17" t="str">
        <f>IF(B641="","",SUMIFS(D.2[Lợi nhuận gộp],D.2[Nhân viên
bán hàng],C641))</f>
        <v/>
      </c>
      <c r="F641" s="39"/>
      <c r="G641" s="39" t="str">
        <f t="shared" si="13"/>
        <v/>
      </c>
      <c r="H641" s="39"/>
      <c r="I641" s="39"/>
      <c r="J641" s="39"/>
      <c r="K641" s="39"/>
    </row>
    <row r="642" spans="2:11" ht="27.75" customHeight="1" x14ac:dyDescent="0.2">
      <c r="B642" s="7" t="str">
        <f>IF(COUNT(D.2[STT NVBH])&gt;=(ROW(A642)-509),ROW(A642)-509,"")</f>
        <v/>
      </c>
      <c r="C642" s="11" t="str">
        <f>IF(B642="","",INDEX(D.2[Ds NVBH],B642))</f>
        <v/>
      </c>
      <c r="D642" s="17" t="str">
        <f>IF(B642="","",SUMIFS(D.2[Doanh thu],D.2[Nhân viên
bán hàng],C642))</f>
        <v/>
      </c>
      <c r="E642" s="17" t="str">
        <f>IF(B642="","",SUMIFS(D.2[Lợi nhuận gộp],D.2[Nhân viên
bán hàng],C642))</f>
        <v/>
      </c>
      <c r="F642" s="39"/>
      <c r="G642" s="39" t="str">
        <f t="shared" si="13"/>
        <v/>
      </c>
      <c r="H642" s="39"/>
      <c r="I642" s="39"/>
      <c r="J642" s="39"/>
      <c r="K642" s="39"/>
    </row>
    <row r="643" spans="2:11" ht="27.75" customHeight="1" x14ac:dyDescent="0.2">
      <c r="B643" s="7" t="str">
        <f>IF(COUNT(D.2[STT NVBH])&gt;=(ROW(A643)-509),ROW(A643)-509,"")</f>
        <v/>
      </c>
      <c r="C643" s="11" t="str">
        <f>IF(B643="","",INDEX(D.2[Ds NVBH],B643))</f>
        <v/>
      </c>
      <c r="D643" s="17" t="str">
        <f>IF(B643="","",SUMIFS(D.2[Doanh thu],D.2[Nhân viên
bán hàng],C643))</f>
        <v/>
      </c>
      <c r="E643" s="17" t="str">
        <f>IF(B643="","",SUMIFS(D.2[Lợi nhuận gộp],D.2[Nhân viên
bán hàng],C643))</f>
        <v/>
      </c>
      <c r="F643" s="39"/>
      <c r="G643" s="39" t="str">
        <f t="shared" si="13"/>
        <v/>
      </c>
      <c r="H643" s="39"/>
      <c r="I643" s="39"/>
      <c r="J643" s="39"/>
      <c r="K643" s="39"/>
    </row>
    <row r="644" spans="2:11" ht="27.75" customHeight="1" x14ac:dyDescent="0.2">
      <c r="B644" s="7" t="str">
        <f>IF(COUNT(D.2[STT NVBH])&gt;=(ROW(A644)-509),ROW(A644)-509,"")</f>
        <v/>
      </c>
      <c r="C644" s="11" t="str">
        <f>IF(B644="","",INDEX(D.2[Ds NVBH],B644))</f>
        <v/>
      </c>
      <c r="D644" s="17" t="str">
        <f>IF(B644="","",SUMIFS(D.2[Doanh thu],D.2[Nhân viên
bán hàng],C644))</f>
        <v/>
      </c>
      <c r="E644" s="17" t="str">
        <f>IF(B644="","",SUMIFS(D.2[Lợi nhuận gộp],D.2[Nhân viên
bán hàng],C644))</f>
        <v/>
      </c>
      <c r="F644" s="39"/>
      <c r="G644" s="39" t="str">
        <f t="shared" si="13"/>
        <v/>
      </c>
      <c r="H644" s="39"/>
      <c r="I644" s="39"/>
      <c r="J644" s="39"/>
      <c r="K644" s="39"/>
    </row>
    <row r="645" spans="2:11" ht="27.75" customHeight="1" x14ac:dyDescent="0.2">
      <c r="B645" s="7" t="str">
        <f>IF(COUNT(D.2[STT NVBH])&gt;=(ROW(A645)-509),ROW(A645)-509,"")</f>
        <v/>
      </c>
      <c r="C645" s="11" t="str">
        <f>IF(B645="","",INDEX(D.2[Ds NVBH],B645))</f>
        <v/>
      </c>
      <c r="D645" s="17" t="str">
        <f>IF(B645="","",SUMIFS(D.2[Doanh thu],D.2[Nhân viên
bán hàng],C645))</f>
        <v/>
      </c>
      <c r="E645" s="17" t="str">
        <f>IF(B645="","",SUMIFS(D.2[Lợi nhuận gộp],D.2[Nhân viên
bán hàng],C645))</f>
        <v/>
      </c>
      <c r="F645" s="39"/>
      <c r="G645" s="39" t="str">
        <f t="shared" si="13"/>
        <v/>
      </c>
      <c r="H645" s="39"/>
      <c r="I645" s="39"/>
      <c r="J645" s="39"/>
      <c r="K645" s="39"/>
    </row>
    <row r="646" spans="2:11" ht="27.75" customHeight="1" x14ac:dyDescent="0.2">
      <c r="B646" s="7" t="str">
        <f>IF(COUNT(D.2[STT NVBH])&gt;=(ROW(A646)-509),ROW(A646)-509,"")</f>
        <v/>
      </c>
      <c r="C646" s="11" t="str">
        <f>IF(B646="","",INDEX(D.2[Ds NVBH],B646))</f>
        <v/>
      </c>
      <c r="D646" s="17" t="str">
        <f>IF(B646="","",SUMIFS(D.2[Doanh thu],D.2[Nhân viên
bán hàng],C646))</f>
        <v/>
      </c>
      <c r="E646" s="17" t="str">
        <f>IF(B646="","",SUMIFS(D.2[Lợi nhuận gộp],D.2[Nhân viên
bán hàng],C646))</f>
        <v/>
      </c>
      <c r="F646" s="39"/>
      <c r="G646" s="39" t="str">
        <f t="shared" si="13"/>
        <v/>
      </c>
      <c r="H646" s="39"/>
      <c r="I646" s="39"/>
      <c r="J646" s="39"/>
      <c r="K646" s="39"/>
    </row>
    <row r="647" spans="2:11" ht="27.75" customHeight="1" x14ac:dyDescent="0.2">
      <c r="B647" s="7" t="str">
        <f>IF(COUNT(D.2[STT NVBH])&gt;=(ROW(A647)-509),ROW(A647)-509,"")</f>
        <v/>
      </c>
      <c r="C647" s="11" t="str">
        <f>IF(B647="","",INDEX(D.2[Ds NVBH],B647))</f>
        <v/>
      </c>
      <c r="D647" s="17" t="str">
        <f>IF(B647="","",SUMIFS(D.2[Doanh thu],D.2[Nhân viên
bán hàng],C647))</f>
        <v/>
      </c>
      <c r="E647" s="17" t="str">
        <f>IF(B647="","",SUMIFS(D.2[Lợi nhuận gộp],D.2[Nhân viên
bán hàng],C647))</f>
        <v/>
      </c>
      <c r="F647" s="39"/>
      <c r="G647" s="39" t="str">
        <f t="shared" si="13"/>
        <v/>
      </c>
      <c r="H647" s="39"/>
      <c r="I647" s="39"/>
      <c r="J647" s="39"/>
      <c r="K647" s="39"/>
    </row>
    <row r="648" spans="2:11" ht="27.75" customHeight="1" x14ac:dyDescent="0.2">
      <c r="B648" s="7" t="str">
        <f>IF(COUNT(D.2[STT NVBH])&gt;=(ROW(A648)-509),ROW(A648)-509,"")</f>
        <v/>
      </c>
      <c r="C648" s="11" t="str">
        <f>IF(B648="","",INDEX(D.2[Ds NVBH],B648))</f>
        <v/>
      </c>
      <c r="D648" s="17" t="str">
        <f>IF(B648="","",SUMIFS(D.2[Doanh thu],D.2[Nhân viên
bán hàng],C648))</f>
        <v/>
      </c>
      <c r="E648" s="17" t="str">
        <f>IF(B648="","",SUMIFS(D.2[Lợi nhuận gộp],D.2[Nhân viên
bán hàng],C648))</f>
        <v/>
      </c>
      <c r="F648" s="39"/>
      <c r="G648" s="39" t="str">
        <f t="shared" si="13"/>
        <v/>
      </c>
      <c r="H648" s="39"/>
      <c r="I648" s="39"/>
      <c r="J648" s="39"/>
      <c r="K648" s="39"/>
    </row>
    <row r="649" spans="2:11" ht="27.75" customHeight="1" x14ac:dyDescent="0.2">
      <c r="B649" s="7" t="str">
        <f>IF(COUNT(D.2[STT NVBH])&gt;=(ROW(A649)-509),ROW(A649)-509,"")</f>
        <v/>
      </c>
      <c r="C649" s="11" t="str">
        <f>IF(B649="","",INDEX(D.2[Ds NVBH],B649))</f>
        <v/>
      </c>
      <c r="D649" s="17" t="str">
        <f>IF(B649="","",SUMIFS(D.2[Doanh thu],D.2[Nhân viên
bán hàng],C649))</f>
        <v/>
      </c>
      <c r="E649" s="17" t="str">
        <f>IF(B649="","",SUMIFS(D.2[Lợi nhuận gộp],D.2[Nhân viên
bán hàng],C649))</f>
        <v/>
      </c>
      <c r="F649" s="39"/>
      <c r="G649" s="39" t="str">
        <f t="shared" si="13"/>
        <v/>
      </c>
      <c r="H649" s="39"/>
      <c r="I649" s="39"/>
      <c r="J649" s="39"/>
      <c r="K649" s="39"/>
    </row>
    <row r="650" spans="2:11" ht="27.75" customHeight="1" x14ac:dyDescent="0.2">
      <c r="B650" s="7" t="str">
        <f>IF(COUNT(D.2[STT NVBH])&gt;=(ROW(A650)-509),ROW(A650)-509,"")</f>
        <v/>
      </c>
      <c r="C650" s="11" t="str">
        <f>IF(B650="","",INDEX(D.2[Ds NVBH],B650))</f>
        <v/>
      </c>
      <c r="D650" s="17" t="str">
        <f>IF(B650="","",SUMIFS(D.2[Doanh thu],D.2[Nhân viên
bán hàng],C650))</f>
        <v/>
      </c>
      <c r="E650" s="17" t="str">
        <f>IF(B650="","",SUMIFS(D.2[Lợi nhuận gộp],D.2[Nhân viên
bán hàng],C650))</f>
        <v/>
      </c>
      <c r="F650" s="39"/>
      <c r="G650" s="39" t="str">
        <f t="shared" si="13"/>
        <v/>
      </c>
      <c r="H650" s="39"/>
      <c r="I650" s="39"/>
      <c r="J650" s="39"/>
      <c r="K650" s="39"/>
    </row>
    <row r="651" spans="2:11" ht="27.75" customHeight="1" x14ac:dyDescent="0.2">
      <c r="B651" s="7" t="str">
        <f>IF(COUNT(D.2[STT NVBH])&gt;=(ROW(A651)-509),ROW(A651)-509,"")</f>
        <v/>
      </c>
      <c r="C651" s="11" t="str">
        <f>IF(B651="","",INDEX(D.2[Ds NVBH],B651))</f>
        <v/>
      </c>
      <c r="D651" s="17" t="str">
        <f>IF(B651="","",SUMIFS(D.2[Doanh thu],D.2[Nhân viên
bán hàng],C651))</f>
        <v/>
      </c>
      <c r="E651" s="17" t="str">
        <f>IF(B651="","",SUMIFS(D.2[Lợi nhuận gộp],D.2[Nhân viên
bán hàng],C651))</f>
        <v/>
      </c>
      <c r="F651" s="39"/>
      <c r="G651" s="39" t="str">
        <f t="shared" si="13"/>
        <v/>
      </c>
      <c r="H651" s="39"/>
      <c r="I651" s="39"/>
      <c r="J651" s="39"/>
      <c r="K651" s="39"/>
    </row>
    <row r="652" spans="2:11" ht="27.75" customHeight="1" x14ac:dyDescent="0.2">
      <c r="B652" s="7" t="str">
        <f>IF(COUNT(D.2[STT NVBH])&gt;=(ROW(A652)-509),ROW(A652)-509,"")</f>
        <v/>
      </c>
      <c r="C652" s="11" t="str">
        <f>IF(B652="","",INDEX(D.2[Ds NVBH],B652))</f>
        <v/>
      </c>
      <c r="D652" s="17" t="str">
        <f>IF(B652="","",SUMIFS(D.2[Doanh thu],D.2[Nhân viên
bán hàng],C652))</f>
        <v/>
      </c>
      <c r="E652" s="17" t="str">
        <f>IF(B652="","",SUMIFS(D.2[Lợi nhuận gộp],D.2[Nhân viên
bán hàng],C652))</f>
        <v/>
      </c>
      <c r="F652" s="39"/>
      <c r="G652" s="39" t="str">
        <f t="shared" si="13"/>
        <v/>
      </c>
      <c r="H652" s="39"/>
      <c r="I652" s="39"/>
      <c r="J652" s="39"/>
      <c r="K652" s="39"/>
    </row>
    <row r="653" spans="2:11" ht="27.75" customHeight="1" x14ac:dyDescent="0.2">
      <c r="B653" s="7" t="str">
        <f>IF(COUNT(D.2[STT NVBH])&gt;=(ROW(A653)-509),ROW(A653)-509,"")</f>
        <v/>
      </c>
      <c r="C653" s="11" t="str">
        <f>IF(B653="","",INDEX(D.2[Ds NVBH],B653))</f>
        <v/>
      </c>
      <c r="D653" s="17" t="str">
        <f>IF(B653="","",SUMIFS(D.2[Doanh thu],D.2[Nhân viên
bán hàng],C653))</f>
        <v/>
      </c>
      <c r="E653" s="17" t="str">
        <f>IF(B653="","",SUMIFS(D.2[Lợi nhuận gộp],D.2[Nhân viên
bán hàng],C653))</f>
        <v/>
      </c>
      <c r="F653" s="39"/>
      <c r="G653" s="39" t="str">
        <f t="shared" si="13"/>
        <v/>
      </c>
      <c r="H653" s="39"/>
      <c r="I653" s="39"/>
      <c r="J653" s="39"/>
      <c r="K653" s="39"/>
    </row>
    <row r="654" spans="2:11" ht="27.75" customHeight="1" x14ac:dyDescent="0.2">
      <c r="B654" s="7" t="str">
        <f>IF(COUNT(D.2[STT NVBH])&gt;=(ROW(A654)-509),ROW(A654)-509,"")</f>
        <v/>
      </c>
      <c r="C654" s="11" t="str">
        <f>IF(B654="","",INDEX(D.2[Ds NVBH],B654))</f>
        <v/>
      </c>
      <c r="D654" s="17" t="str">
        <f>IF(B654="","",SUMIFS(D.2[Doanh thu],D.2[Nhân viên
bán hàng],C654))</f>
        <v/>
      </c>
      <c r="E654" s="17" t="str">
        <f>IF(B654="","",SUMIFS(D.2[Lợi nhuận gộp],D.2[Nhân viên
bán hàng],C654))</f>
        <v/>
      </c>
      <c r="F654" s="39"/>
      <c r="G654" s="39" t="str">
        <f t="shared" si="13"/>
        <v/>
      </c>
      <c r="H654" s="39"/>
      <c r="I654" s="39"/>
      <c r="J654" s="39"/>
      <c r="K654" s="39"/>
    </row>
    <row r="655" spans="2:11" ht="27.75" customHeight="1" x14ac:dyDescent="0.2">
      <c r="B655" s="7" t="str">
        <f>IF(COUNT(D.2[STT NVBH])&gt;=(ROW(A655)-509),ROW(A655)-509,"")</f>
        <v/>
      </c>
      <c r="C655" s="11" t="str">
        <f>IF(B655="","",INDEX(D.2[Ds NVBH],B655))</f>
        <v/>
      </c>
      <c r="D655" s="17" t="str">
        <f>IF(B655="","",SUMIFS(D.2[Doanh thu],D.2[Nhân viên
bán hàng],C655))</f>
        <v/>
      </c>
      <c r="E655" s="17" t="str">
        <f>IF(B655="","",SUMIFS(D.2[Lợi nhuận gộp],D.2[Nhân viên
bán hàng],C655))</f>
        <v/>
      </c>
      <c r="F655" s="39"/>
      <c r="G655" s="39" t="str">
        <f t="shared" si="13"/>
        <v/>
      </c>
      <c r="H655" s="39"/>
      <c r="I655" s="39"/>
      <c r="J655" s="39"/>
      <c r="K655" s="39"/>
    </row>
    <row r="656" spans="2:11" ht="27.75" customHeight="1" x14ac:dyDescent="0.2">
      <c r="B656" s="7" t="str">
        <f>IF(COUNT(D.2[STT NVBH])&gt;=(ROW(A656)-509),ROW(A656)-509,"")</f>
        <v/>
      </c>
      <c r="C656" s="11" t="str">
        <f>IF(B656="","",INDEX(D.2[Ds NVBH],B656))</f>
        <v/>
      </c>
      <c r="D656" s="17" t="str">
        <f>IF(B656="","",SUMIFS(D.2[Doanh thu],D.2[Nhân viên
bán hàng],C656))</f>
        <v/>
      </c>
      <c r="E656" s="17" t="str">
        <f>IF(B656="","",SUMIFS(D.2[Lợi nhuận gộp],D.2[Nhân viên
bán hàng],C656))</f>
        <v/>
      </c>
      <c r="F656" s="39"/>
      <c r="G656" s="39" t="str">
        <f t="shared" si="13"/>
        <v/>
      </c>
      <c r="H656" s="39"/>
      <c r="I656" s="39"/>
      <c r="J656" s="39"/>
      <c r="K656" s="39"/>
    </row>
    <row r="657" spans="2:11" ht="27.75" customHeight="1" x14ac:dyDescent="0.2">
      <c r="B657" s="7" t="str">
        <f>IF(COUNT(D.2[STT NVBH])&gt;=(ROW(A657)-509),ROW(A657)-509,"")</f>
        <v/>
      </c>
      <c r="C657" s="11" t="str">
        <f>IF(B657="","",INDEX(D.2[Ds NVBH],B657))</f>
        <v/>
      </c>
      <c r="D657" s="17" t="str">
        <f>IF(B657="","",SUMIFS(D.2[Doanh thu],D.2[Nhân viên
bán hàng],C657))</f>
        <v/>
      </c>
      <c r="E657" s="17" t="str">
        <f>IF(B657="","",SUMIFS(D.2[Lợi nhuận gộp],D.2[Nhân viên
bán hàng],C657))</f>
        <v/>
      </c>
      <c r="F657" s="39"/>
      <c r="G657" s="39" t="str">
        <f t="shared" si="13"/>
        <v/>
      </c>
      <c r="H657" s="39"/>
      <c r="I657" s="39"/>
      <c r="J657" s="39"/>
      <c r="K657" s="39"/>
    </row>
    <row r="658" spans="2:11" ht="27.75" customHeight="1" x14ac:dyDescent="0.2">
      <c r="B658" s="7" t="str">
        <f>IF(COUNT(D.2[STT NVBH])&gt;=(ROW(A658)-509),ROW(A658)-509,"")</f>
        <v/>
      </c>
      <c r="C658" s="11" t="str">
        <f>IF(B658="","",INDEX(D.2[Ds NVBH],B658))</f>
        <v/>
      </c>
      <c r="D658" s="17" t="str">
        <f>IF(B658="","",SUMIFS(D.2[Doanh thu],D.2[Nhân viên
bán hàng],C658))</f>
        <v/>
      </c>
      <c r="E658" s="17" t="str">
        <f>IF(B658="","",SUMIFS(D.2[Lợi nhuận gộp],D.2[Nhân viên
bán hàng],C658))</f>
        <v/>
      </c>
      <c r="F658" s="39"/>
      <c r="G658" s="39" t="str">
        <f t="shared" si="13"/>
        <v/>
      </c>
      <c r="H658" s="39"/>
      <c r="I658" s="39"/>
      <c r="J658" s="39"/>
      <c r="K658" s="39"/>
    </row>
    <row r="659" spans="2:11" ht="27.75" customHeight="1" x14ac:dyDescent="0.2">
      <c r="B659" s="7" t="str">
        <f>IF(COUNT(D.2[STT NVBH])&gt;=(ROW(A659)-509),ROW(A659)-509,"")</f>
        <v/>
      </c>
      <c r="C659" s="11" t="str">
        <f>IF(B659="","",INDEX(D.2[Ds NVBH],B659))</f>
        <v/>
      </c>
      <c r="D659" s="17" t="str">
        <f>IF(B659="","",SUMIFS(D.2[Doanh thu],D.2[Nhân viên
bán hàng],C659))</f>
        <v/>
      </c>
      <c r="E659" s="17" t="str">
        <f>IF(B659="","",SUMIFS(D.2[Lợi nhuận gộp],D.2[Nhân viên
bán hàng],C659))</f>
        <v/>
      </c>
      <c r="F659" s="39"/>
      <c r="G659" s="39" t="str">
        <f t="shared" si="13"/>
        <v/>
      </c>
      <c r="H659" s="39"/>
      <c r="I659" s="39"/>
      <c r="J659" s="39"/>
      <c r="K659" s="39"/>
    </row>
    <row r="660" spans="2:11" ht="27.75" customHeight="1" x14ac:dyDescent="0.2">
      <c r="B660" s="7" t="str">
        <f>IF(COUNT(D.2[STT NVBH])&gt;=(ROW(A660)-509),ROW(A660)-509,"")</f>
        <v/>
      </c>
      <c r="C660" s="11" t="str">
        <f>IF(B660="","",INDEX(D.2[Ds NVBH],B660))</f>
        <v/>
      </c>
      <c r="D660" s="17" t="str">
        <f>IF(B660="","",SUMIFS(D.2[Doanh thu],D.2[Nhân viên
bán hàng],C660))</f>
        <v/>
      </c>
      <c r="E660" s="17" t="str">
        <f>IF(B660="","",SUMIFS(D.2[Lợi nhuận gộp],D.2[Nhân viên
bán hàng],C660))</f>
        <v/>
      </c>
      <c r="F660" s="39"/>
      <c r="G660" s="39" t="str">
        <f t="shared" si="13"/>
        <v/>
      </c>
      <c r="H660" s="39"/>
      <c r="I660" s="39"/>
      <c r="J660" s="39"/>
      <c r="K660" s="39"/>
    </row>
    <row r="661" spans="2:11" ht="27.75" customHeight="1" x14ac:dyDescent="0.2">
      <c r="B661" s="7" t="str">
        <f>IF(COUNT(D.2[STT NVBH])&gt;=(ROW(A661)-509),ROW(A661)-509,"")</f>
        <v/>
      </c>
      <c r="C661" s="11" t="str">
        <f>IF(B661="","",INDEX(D.2[Ds NVBH],B661))</f>
        <v/>
      </c>
      <c r="D661" s="17" t="str">
        <f>IF(B661="","",SUMIFS(D.2[Doanh thu],D.2[Nhân viên
bán hàng],C661))</f>
        <v/>
      </c>
      <c r="E661" s="17" t="str">
        <f>IF(B661="","",SUMIFS(D.2[Lợi nhuận gộp],D.2[Nhân viên
bán hàng],C661))</f>
        <v/>
      </c>
      <c r="F661" s="39"/>
      <c r="G661" s="39" t="str">
        <f t="shared" si="13"/>
        <v/>
      </c>
      <c r="H661" s="39"/>
      <c r="I661" s="39"/>
      <c r="J661" s="39"/>
      <c r="K661" s="39"/>
    </row>
    <row r="662" spans="2:11" ht="27.75" customHeight="1" x14ac:dyDescent="0.2">
      <c r="B662" s="7" t="str">
        <f>IF(COUNT(D.2[STT NVBH])&gt;=(ROW(A662)-509),ROW(A662)-509,"")</f>
        <v/>
      </c>
      <c r="C662" s="11" t="str">
        <f>IF(B662="","",INDEX(D.2[Ds NVBH],B662))</f>
        <v/>
      </c>
      <c r="D662" s="17" t="str">
        <f>IF(B662="","",SUMIFS(D.2[Doanh thu],D.2[Nhân viên
bán hàng],C662))</f>
        <v/>
      </c>
      <c r="E662" s="17" t="str">
        <f>IF(B662="","",SUMIFS(D.2[Lợi nhuận gộp],D.2[Nhân viên
bán hàng],C662))</f>
        <v/>
      </c>
      <c r="F662" s="39"/>
      <c r="G662" s="39" t="str">
        <f t="shared" si="13"/>
        <v/>
      </c>
      <c r="H662" s="39"/>
      <c r="I662" s="39"/>
      <c r="J662" s="39"/>
      <c r="K662" s="39"/>
    </row>
    <row r="663" spans="2:11" ht="27.75" customHeight="1" x14ac:dyDescent="0.2">
      <c r="B663" s="7" t="str">
        <f>IF(COUNT(D.2[STT NVBH])&gt;=(ROW(A663)-509),ROW(A663)-509,"")</f>
        <v/>
      </c>
      <c r="C663" s="11" t="str">
        <f>IF(B663="","",INDEX(D.2[Ds NVBH],B663))</f>
        <v/>
      </c>
      <c r="D663" s="17" t="str">
        <f>IF(B663="","",SUMIFS(D.2[Doanh thu],D.2[Nhân viên
bán hàng],C663))</f>
        <v/>
      </c>
      <c r="E663" s="17" t="str">
        <f>IF(B663="","",SUMIFS(D.2[Lợi nhuận gộp],D.2[Nhân viên
bán hàng],C663))</f>
        <v/>
      </c>
      <c r="F663" s="39"/>
      <c r="G663" s="39" t="str">
        <f t="shared" si="13"/>
        <v/>
      </c>
      <c r="H663" s="39"/>
      <c r="I663" s="39"/>
      <c r="J663" s="39"/>
      <c r="K663" s="39"/>
    </row>
    <row r="664" spans="2:11" ht="27.75" customHeight="1" x14ac:dyDescent="0.2">
      <c r="B664" s="7" t="str">
        <f>IF(COUNT(D.2[STT NVBH])&gt;=(ROW(A664)-509),ROW(A664)-509,"")</f>
        <v/>
      </c>
      <c r="C664" s="11" t="str">
        <f>IF(B664="","",INDEX(D.2[Ds NVBH],B664))</f>
        <v/>
      </c>
      <c r="D664" s="17" t="str">
        <f>IF(B664="","",SUMIFS(D.2[Doanh thu],D.2[Nhân viên
bán hàng],C664))</f>
        <v/>
      </c>
      <c r="E664" s="17" t="str">
        <f>IF(B664="","",SUMIFS(D.2[Lợi nhuận gộp],D.2[Nhân viên
bán hàng],C664))</f>
        <v/>
      </c>
      <c r="F664" s="39"/>
      <c r="G664" s="39" t="str">
        <f t="shared" si="13"/>
        <v/>
      </c>
      <c r="H664" s="39"/>
      <c r="I664" s="39"/>
      <c r="J664" s="39"/>
      <c r="K664" s="39"/>
    </row>
    <row r="665" spans="2:11" ht="27.75" customHeight="1" x14ac:dyDescent="0.2">
      <c r="B665" s="7" t="str">
        <f>IF(COUNT(D.2[STT NVBH])&gt;=(ROW(A665)-509),ROW(A665)-509,"")</f>
        <v/>
      </c>
      <c r="C665" s="11" t="str">
        <f>IF(B665="","",INDEX(D.2[Ds NVBH],B665))</f>
        <v/>
      </c>
      <c r="D665" s="17" t="str">
        <f>IF(B665="","",SUMIFS(D.2[Doanh thu],D.2[Nhân viên
bán hàng],C665))</f>
        <v/>
      </c>
      <c r="E665" s="17" t="str">
        <f>IF(B665="","",SUMIFS(D.2[Lợi nhuận gộp],D.2[Nhân viên
bán hàng],C665))</f>
        <v/>
      </c>
      <c r="F665" s="39"/>
      <c r="G665" s="39" t="str">
        <f t="shared" si="13"/>
        <v/>
      </c>
      <c r="H665" s="39"/>
      <c r="I665" s="39"/>
      <c r="J665" s="39"/>
      <c r="K665" s="39"/>
    </row>
    <row r="666" spans="2:11" ht="27.75" customHeight="1" x14ac:dyDescent="0.2">
      <c r="B666" s="7" t="str">
        <f>IF(COUNT(D.2[STT NVBH])&gt;=(ROW(A666)-509),ROW(A666)-509,"")</f>
        <v/>
      </c>
      <c r="C666" s="11" t="str">
        <f>IF(B666="","",INDEX(D.2[Ds NVBH],B666))</f>
        <v/>
      </c>
      <c r="D666" s="17" t="str">
        <f>IF(B666="","",SUMIFS(D.2[Doanh thu],D.2[Nhân viên
bán hàng],C666))</f>
        <v/>
      </c>
      <c r="E666" s="17" t="str">
        <f>IF(B666="","",SUMIFS(D.2[Lợi nhuận gộp],D.2[Nhân viên
bán hàng],C666))</f>
        <v/>
      </c>
      <c r="F666" s="39"/>
      <c r="G666" s="39" t="str">
        <f t="shared" si="13"/>
        <v/>
      </c>
      <c r="H666" s="39"/>
      <c r="I666" s="39"/>
      <c r="J666" s="39"/>
      <c r="K666" s="39"/>
    </row>
    <row r="667" spans="2:11" ht="27.75" customHeight="1" x14ac:dyDescent="0.2">
      <c r="B667" s="7" t="str">
        <f>IF(COUNT(D.2[STT NVBH])&gt;=(ROW(A667)-509),ROW(A667)-509,"")</f>
        <v/>
      </c>
      <c r="C667" s="11" t="str">
        <f>IF(B667="","",INDEX(D.2[Ds NVBH],B667))</f>
        <v/>
      </c>
      <c r="D667" s="17" t="str">
        <f>IF(B667="","",SUMIFS(D.2[Doanh thu],D.2[Nhân viên
bán hàng],C667))</f>
        <v/>
      </c>
      <c r="E667" s="17" t="str">
        <f>IF(B667="","",SUMIFS(D.2[Lợi nhuận gộp],D.2[Nhân viên
bán hàng],C667))</f>
        <v/>
      </c>
      <c r="F667" s="39"/>
      <c r="G667" s="39" t="str">
        <f t="shared" si="13"/>
        <v/>
      </c>
      <c r="H667" s="39"/>
      <c r="I667" s="39"/>
      <c r="J667" s="39"/>
      <c r="K667" s="39"/>
    </row>
    <row r="668" spans="2:11" ht="27.75" customHeight="1" x14ac:dyDescent="0.2">
      <c r="B668" s="7" t="str">
        <f>IF(COUNT(D.2[STT NVBH])&gt;=(ROW(A668)-509),ROW(A668)-509,"")</f>
        <v/>
      </c>
      <c r="C668" s="11" t="str">
        <f>IF(B668="","",INDEX(D.2[Ds NVBH],B668))</f>
        <v/>
      </c>
      <c r="D668" s="17" t="str">
        <f>IF(B668="","",SUMIFS(D.2[Doanh thu],D.2[Nhân viên
bán hàng],C668))</f>
        <v/>
      </c>
      <c r="E668" s="17" t="str">
        <f>IF(B668="","",SUMIFS(D.2[Lợi nhuận gộp],D.2[Nhân viên
bán hàng],C668))</f>
        <v/>
      </c>
      <c r="F668" s="39"/>
      <c r="G668" s="39" t="str">
        <f t="shared" si="13"/>
        <v/>
      </c>
      <c r="H668" s="39"/>
      <c r="I668" s="39"/>
      <c r="J668" s="39"/>
      <c r="K668" s="39"/>
    </row>
    <row r="669" spans="2:11" ht="27.75" customHeight="1" x14ac:dyDescent="0.2">
      <c r="B669" s="7" t="str">
        <f>IF(COUNT(D.2[STT NVBH])&gt;=(ROW(A669)-509),ROW(A669)-509,"")</f>
        <v/>
      </c>
      <c r="C669" s="11" t="str">
        <f>IF(B669="","",INDEX(D.2[Ds NVBH],B669))</f>
        <v/>
      </c>
      <c r="D669" s="17" t="str">
        <f>IF(B669="","",SUMIFS(D.2[Doanh thu],D.2[Nhân viên
bán hàng],C669))</f>
        <v/>
      </c>
      <c r="E669" s="17" t="str">
        <f>IF(B669="","",SUMIFS(D.2[Lợi nhuận gộp],D.2[Nhân viên
bán hàng],C669))</f>
        <v/>
      </c>
      <c r="F669" s="39"/>
      <c r="G669" s="39" t="str">
        <f t="shared" si="13"/>
        <v/>
      </c>
      <c r="H669" s="39"/>
      <c r="I669" s="39"/>
      <c r="J669" s="39"/>
      <c r="K669" s="39"/>
    </row>
    <row r="670" spans="2:11" ht="27.75" customHeight="1" x14ac:dyDescent="0.2">
      <c r="B670" s="7" t="str">
        <f>IF(COUNT(D.2[STT NVBH])&gt;=(ROW(A670)-509),ROW(A670)-509,"")</f>
        <v/>
      </c>
      <c r="C670" s="11" t="str">
        <f>IF(B670="","",INDEX(D.2[Ds NVBH],B670))</f>
        <v/>
      </c>
      <c r="D670" s="17" t="str">
        <f>IF(B670="","",SUMIFS(D.2[Doanh thu],D.2[Nhân viên
bán hàng],C670))</f>
        <v/>
      </c>
      <c r="E670" s="17" t="str">
        <f>IF(B670="","",SUMIFS(D.2[Lợi nhuận gộp],D.2[Nhân viên
bán hàng],C670))</f>
        <v/>
      </c>
      <c r="F670" s="39"/>
      <c r="G670" s="39" t="str">
        <f t="shared" si="13"/>
        <v/>
      </c>
      <c r="H670" s="39"/>
      <c r="I670" s="39"/>
      <c r="J670" s="39"/>
      <c r="K670" s="39"/>
    </row>
    <row r="671" spans="2:11" ht="27.75" customHeight="1" x14ac:dyDescent="0.2">
      <c r="B671" s="7" t="str">
        <f>IF(COUNT(D.2[STT NVBH])&gt;=(ROW(A671)-509),ROW(A671)-509,"")</f>
        <v/>
      </c>
      <c r="C671" s="11" t="str">
        <f>IF(B671="","",INDEX(D.2[Ds NVBH],B671))</f>
        <v/>
      </c>
      <c r="D671" s="17" t="str">
        <f>IF(B671="","",SUMIFS(D.2[Doanh thu],D.2[Nhân viên
bán hàng],C671))</f>
        <v/>
      </c>
      <c r="E671" s="17" t="str">
        <f>IF(B671="","",SUMIFS(D.2[Lợi nhuận gộp],D.2[Nhân viên
bán hàng],C671))</f>
        <v/>
      </c>
      <c r="F671" s="39"/>
      <c r="G671" s="39" t="str">
        <f t="shared" si="13"/>
        <v/>
      </c>
      <c r="H671" s="39"/>
      <c r="I671" s="39"/>
      <c r="J671" s="39"/>
      <c r="K671" s="39"/>
    </row>
    <row r="672" spans="2:11" ht="27.75" customHeight="1" x14ac:dyDescent="0.2">
      <c r="B672" s="7" t="str">
        <f>IF(COUNT(D.2[STT NVBH])&gt;=(ROW(A672)-509),ROW(A672)-509,"")</f>
        <v/>
      </c>
      <c r="C672" s="11" t="str">
        <f>IF(B672="","",INDEX(D.2[Ds NVBH],B672))</f>
        <v/>
      </c>
      <c r="D672" s="17" t="str">
        <f>IF(B672="","",SUMIFS(D.2[Doanh thu],D.2[Nhân viên
bán hàng],C672))</f>
        <v/>
      </c>
      <c r="E672" s="17" t="str">
        <f>IF(B672="","",SUMIFS(D.2[Lợi nhuận gộp],D.2[Nhân viên
bán hàng],C672))</f>
        <v/>
      </c>
      <c r="F672" s="39"/>
      <c r="G672" s="39" t="str">
        <f t="shared" si="13"/>
        <v/>
      </c>
      <c r="H672" s="39"/>
      <c r="I672" s="39"/>
      <c r="J672" s="39"/>
      <c r="K672" s="39"/>
    </row>
    <row r="673" spans="2:11" ht="27.75" customHeight="1" x14ac:dyDescent="0.2">
      <c r="B673" s="7" t="str">
        <f>IF(COUNT(D.2[STT NVBH])&gt;=(ROW(A673)-509),ROW(A673)-509,"")</f>
        <v/>
      </c>
      <c r="C673" s="11" t="str">
        <f>IF(B673="","",INDEX(D.2[Ds NVBH],B673))</f>
        <v/>
      </c>
      <c r="D673" s="17" t="str">
        <f>IF(B673="","",SUMIFS(D.2[Doanh thu],D.2[Nhân viên
bán hàng],C673))</f>
        <v/>
      </c>
      <c r="E673" s="17" t="str">
        <f>IF(B673="","",SUMIFS(D.2[Lợi nhuận gộp],D.2[Nhân viên
bán hàng],C673))</f>
        <v/>
      </c>
      <c r="F673" s="39"/>
      <c r="G673" s="39" t="str">
        <f t="shared" si="13"/>
        <v/>
      </c>
      <c r="H673" s="39"/>
      <c r="I673" s="39"/>
      <c r="J673" s="39"/>
      <c r="K673" s="39"/>
    </row>
    <row r="674" spans="2:11" ht="27.75" customHeight="1" x14ac:dyDescent="0.2">
      <c r="B674" s="7" t="str">
        <f>IF(COUNT(D.2[STT NVBH])&gt;=(ROW(A674)-509),ROW(A674)-509,"")</f>
        <v/>
      </c>
      <c r="C674" s="11" t="str">
        <f>IF(B674="","",INDEX(D.2[Ds NVBH],B674))</f>
        <v/>
      </c>
      <c r="D674" s="17" t="str">
        <f>IF(B674="","",SUMIFS(D.2[Doanh thu],D.2[Nhân viên
bán hàng],C674))</f>
        <v/>
      </c>
      <c r="E674" s="17" t="str">
        <f>IF(B674="","",SUMIFS(D.2[Lợi nhuận gộp],D.2[Nhân viên
bán hàng],C674))</f>
        <v/>
      </c>
      <c r="F674" s="39"/>
      <c r="G674" s="39" t="str">
        <f t="shared" si="13"/>
        <v/>
      </c>
      <c r="H674" s="39"/>
      <c r="I674" s="39"/>
      <c r="J674" s="39"/>
      <c r="K674" s="39"/>
    </row>
    <row r="675" spans="2:11" ht="27.75" customHeight="1" x14ac:dyDescent="0.2">
      <c r="B675" s="7" t="str">
        <f>IF(COUNT(D.2[STT NVBH])&gt;=(ROW(A675)-509),ROW(A675)-509,"")</f>
        <v/>
      </c>
      <c r="C675" s="11" t="str">
        <f>IF(B675="","",INDEX(D.2[Ds NVBH],B675))</f>
        <v/>
      </c>
      <c r="D675" s="17" t="str">
        <f>IF(B675="","",SUMIFS(D.2[Doanh thu],D.2[Nhân viên
bán hàng],C675))</f>
        <v/>
      </c>
      <c r="E675" s="17" t="str">
        <f>IF(B675="","",SUMIFS(D.2[Lợi nhuận gộp],D.2[Nhân viên
bán hàng],C675))</f>
        <v/>
      </c>
      <c r="F675" s="39"/>
      <c r="G675" s="39" t="str">
        <f t="shared" si="13"/>
        <v/>
      </c>
      <c r="H675" s="39"/>
      <c r="I675" s="39"/>
      <c r="J675" s="39"/>
      <c r="K675" s="39"/>
    </row>
    <row r="676" spans="2:11" ht="27.75" customHeight="1" x14ac:dyDescent="0.2">
      <c r="B676" s="7" t="str">
        <f>IF(COUNT(D.2[STT NVBH])&gt;=(ROW(A676)-509),ROW(A676)-509,"")</f>
        <v/>
      </c>
      <c r="C676" s="11" t="str">
        <f>IF(B676="","",INDEX(D.2[Ds NVBH],B676))</f>
        <v/>
      </c>
      <c r="D676" s="17" t="str">
        <f>IF(B676="","",SUMIFS(D.2[Doanh thu],D.2[Nhân viên
bán hàng],C676))</f>
        <v/>
      </c>
      <c r="E676" s="17" t="str">
        <f>IF(B676="","",SUMIFS(D.2[Lợi nhuận gộp],D.2[Nhân viên
bán hàng],C676))</f>
        <v/>
      </c>
      <c r="F676" s="39"/>
      <c r="G676" s="39" t="str">
        <f t="shared" si="13"/>
        <v/>
      </c>
      <c r="H676" s="39"/>
      <c r="I676" s="39"/>
      <c r="J676" s="39"/>
      <c r="K676" s="39"/>
    </row>
    <row r="677" spans="2:11" ht="27.75" customHeight="1" x14ac:dyDescent="0.2">
      <c r="B677" s="7" t="str">
        <f>IF(COUNT(D.2[STT NVBH])&gt;=(ROW(A677)-509),ROW(A677)-509,"")</f>
        <v/>
      </c>
      <c r="C677" s="11" t="str">
        <f>IF(B677="","",INDEX(D.2[Ds NVBH],B677))</f>
        <v/>
      </c>
      <c r="D677" s="17" t="str">
        <f>IF(B677="","",SUMIFS(D.2[Doanh thu],D.2[Nhân viên
bán hàng],C677))</f>
        <v/>
      </c>
      <c r="E677" s="17" t="str">
        <f>IF(B677="","",SUMIFS(D.2[Lợi nhuận gộp],D.2[Nhân viên
bán hàng],C677))</f>
        <v/>
      </c>
      <c r="F677" s="39"/>
      <c r="G677" s="39" t="str">
        <f t="shared" si="13"/>
        <v/>
      </c>
      <c r="H677" s="39"/>
      <c r="I677" s="39"/>
      <c r="J677" s="39"/>
      <c r="K677" s="39"/>
    </row>
    <row r="678" spans="2:11" ht="27.75" customHeight="1" x14ac:dyDescent="0.2">
      <c r="B678" s="7" t="str">
        <f>IF(COUNT(D.2[STT NVBH])&gt;=(ROW(A678)-509),ROW(A678)-509,"")</f>
        <v/>
      </c>
      <c r="C678" s="11" t="str">
        <f>IF(B678="","",INDEX(D.2[Ds NVBH],B678))</f>
        <v/>
      </c>
      <c r="D678" s="17" t="str">
        <f>IF(B678="","",SUMIFS(D.2[Doanh thu],D.2[Nhân viên
bán hàng],C678))</f>
        <v/>
      </c>
      <c r="E678" s="17" t="str">
        <f>IF(B678="","",SUMIFS(D.2[Lợi nhuận gộp],D.2[Nhân viên
bán hàng],C678))</f>
        <v/>
      </c>
      <c r="F678" s="39"/>
      <c r="G678" s="39" t="str">
        <f t="shared" si="13"/>
        <v/>
      </c>
      <c r="H678" s="39"/>
      <c r="I678" s="39"/>
      <c r="J678" s="39"/>
      <c r="K678" s="39"/>
    </row>
    <row r="679" spans="2:11" ht="27.75" customHeight="1" x14ac:dyDescent="0.2">
      <c r="B679" s="7" t="str">
        <f>IF(COUNT(D.2[STT NVBH])&gt;=(ROW(A679)-509),ROW(A679)-509,"")</f>
        <v/>
      </c>
      <c r="C679" s="11" t="str">
        <f>IF(B679="","",INDEX(D.2[Ds NVBH],B679))</f>
        <v/>
      </c>
      <c r="D679" s="17" t="str">
        <f>IF(B679="","",SUMIFS(D.2[Doanh thu],D.2[Nhân viên
bán hàng],C679))</f>
        <v/>
      </c>
      <c r="E679" s="17" t="str">
        <f>IF(B679="","",SUMIFS(D.2[Lợi nhuận gộp],D.2[Nhân viên
bán hàng],C679))</f>
        <v/>
      </c>
      <c r="F679" s="39"/>
      <c r="G679" s="39" t="str">
        <f t="shared" si="13"/>
        <v/>
      </c>
      <c r="H679" s="39"/>
      <c r="I679" s="39"/>
      <c r="J679" s="39"/>
      <c r="K679" s="39"/>
    </row>
    <row r="680" spans="2:11" ht="27.75" customHeight="1" x14ac:dyDescent="0.2">
      <c r="B680" s="7" t="str">
        <f>IF(COUNT(D.2[STT NVBH])&gt;=(ROW(A680)-509),ROW(A680)-509,"")</f>
        <v/>
      </c>
      <c r="C680" s="11" t="str">
        <f>IF(B680="","",INDEX(D.2[Ds NVBH],B680))</f>
        <v/>
      </c>
      <c r="D680" s="17" t="str">
        <f>IF(B680="","",SUMIFS(D.2[Doanh thu],D.2[Nhân viên
bán hàng],C680))</f>
        <v/>
      </c>
      <c r="E680" s="17" t="str">
        <f>IF(B680="","",SUMIFS(D.2[Lợi nhuận gộp],D.2[Nhân viên
bán hàng],C680))</f>
        <v/>
      </c>
      <c r="F680" s="39"/>
      <c r="G680" s="39" t="str">
        <f t="shared" si="13"/>
        <v/>
      </c>
      <c r="H680" s="39"/>
      <c r="I680" s="39"/>
      <c r="J680" s="39"/>
      <c r="K680" s="39"/>
    </row>
    <row r="681" spans="2:11" ht="27.75" customHeight="1" x14ac:dyDescent="0.2">
      <c r="B681" s="7" t="str">
        <f>IF(COUNT(D.2[STT NVBH])&gt;=(ROW(A681)-509),ROW(A681)-509,"")</f>
        <v/>
      </c>
      <c r="C681" s="11" t="str">
        <f>IF(B681="","",INDEX(D.2[Ds NVBH],B681))</f>
        <v/>
      </c>
      <c r="D681" s="17" t="str">
        <f>IF(B681="","",SUMIFS(D.2[Doanh thu],D.2[Nhân viên
bán hàng],C681))</f>
        <v/>
      </c>
      <c r="E681" s="17" t="str">
        <f>IF(B681="","",SUMIFS(D.2[Lợi nhuận gộp],D.2[Nhân viên
bán hàng],C681))</f>
        <v/>
      </c>
      <c r="F681" s="39"/>
      <c r="G681" s="39" t="str">
        <f t="shared" si="13"/>
        <v/>
      </c>
      <c r="H681" s="39"/>
      <c r="I681" s="39"/>
      <c r="J681" s="39"/>
      <c r="K681" s="39"/>
    </row>
    <row r="682" spans="2:11" ht="27.75" customHeight="1" x14ac:dyDescent="0.2">
      <c r="B682" s="7" t="str">
        <f>IF(COUNT(D.2[STT NVBH])&gt;=(ROW(A682)-509),ROW(A682)-509,"")</f>
        <v/>
      </c>
      <c r="C682" s="11" t="str">
        <f>IF(B682="","",INDEX(D.2[Ds NVBH],B682))</f>
        <v/>
      </c>
      <c r="D682" s="17" t="str">
        <f>IF(B682="","",SUMIFS(D.2[Doanh thu],D.2[Nhân viên
bán hàng],C682))</f>
        <v/>
      </c>
      <c r="E682" s="17" t="str">
        <f>IF(B682="","",SUMIFS(D.2[Lợi nhuận gộp],D.2[Nhân viên
bán hàng],C682))</f>
        <v/>
      </c>
      <c r="F682" s="39"/>
      <c r="G682" s="39" t="str">
        <f t="shared" si="13"/>
        <v/>
      </c>
      <c r="H682" s="39"/>
      <c r="I682" s="39"/>
      <c r="J682" s="39"/>
      <c r="K682" s="39"/>
    </row>
    <row r="683" spans="2:11" ht="27.75" customHeight="1" x14ac:dyDescent="0.2">
      <c r="B683" s="7" t="str">
        <f>IF(COUNT(D.2[STT NVBH])&gt;=(ROW(A683)-509),ROW(A683)-509,"")</f>
        <v/>
      </c>
      <c r="C683" s="11" t="str">
        <f>IF(B683="","",INDEX(D.2[Ds NVBH],B683))</f>
        <v/>
      </c>
      <c r="D683" s="17" t="str">
        <f>IF(B683="","",SUMIFS(D.2[Doanh thu],D.2[Nhân viên
bán hàng],C683))</f>
        <v/>
      </c>
      <c r="E683" s="17" t="str">
        <f>IF(B683="","",SUMIFS(D.2[Lợi nhuận gộp],D.2[Nhân viên
bán hàng],C683))</f>
        <v/>
      </c>
      <c r="F683" s="39"/>
      <c r="G683" s="39" t="str">
        <f t="shared" si="13"/>
        <v/>
      </c>
      <c r="H683" s="39"/>
      <c r="I683" s="39"/>
      <c r="J683" s="39"/>
      <c r="K683" s="39"/>
    </row>
    <row r="684" spans="2:11" ht="27.75" customHeight="1" x14ac:dyDescent="0.2">
      <c r="B684" s="7" t="str">
        <f>IF(COUNT(D.2[STT NVBH])&gt;=(ROW(A684)-509),ROW(A684)-509,"")</f>
        <v/>
      </c>
      <c r="C684" s="11" t="str">
        <f>IF(B684="","",INDEX(D.2[Ds NVBH],B684))</f>
        <v/>
      </c>
      <c r="D684" s="17" t="str">
        <f>IF(B684="","",SUMIFS(D.2[Doanh thu],D.2[Nhân viên
bán hàng],C684))</f>
        <v/>
      </c>
      <c r="E684" s="17" t="str">
        <f>IF(B684="","",SUMIFS(D.2[Lợi nhuận gộp],D.2[Nhân viên
bán hàng],C684))</f>
        <v/>
      </c>
      <c r="F684" s="39"/>
      <c r="G684" s="39" t="str">
        <f t="shared" si="13"/>
        <v/>
      </c>
      <c r="H684" s="39"/>
      <c r="I684" s="39"/>
      <c r="J684" s="39"/>
      <c r="K684" s="39"/>
    </row>
    <row r="685" spans="2:11" ht="27.75" customHeight="1" x14ac:dyDescent="0.2">
      <c r="B685" s="7" t="str">
        <f>IF(COUNT(D.2[STT NVBH])&gt;=(ROW(A685)-509),ROW(A685)-509,"")</f>
        <v/>
      </c>
      <c r="C685" s="11" t="str">
        <f>IF(B685="","",INDEX(D.2[Ds NVBH],B685))</f>
        <v/>
      </c>
      <c r="D685" s="17" t="str">
        <f>IF(B685="","",SUMIFS(D.2[Doanh thu],D.2[Nhân viên
bán hàng],C685))</f>
        <v/>
      </c>
      <c r="E685" s="17" t="str">
        <f>IF(B685="","",SUMIFS(D.2[Lợi nhuận gộp],D.2[Nhân viên
bán hàng],C685))</f>
        <v/>
      </c>
      <c r="F685" s="39"/>
      <c r="G685" s="39" t="str">
        <f t="shared" si="13"/>
        <v/>
      </c>
      <c r="H685" s="39"/>
      <c r="I685" s="39"/>
      <c r="J685" s="39"/>
      <c r="K685" s="39"/>
    </row>
    <row r="686" spans="2:11" ht="27.75" customHeight="1" x14ac:dyDescent="0.2">
      <c r="B686" s="7" t="str">
        <f>IF(COUNT(D.2[STT NVBH])&gt;=(ROW(A686)-509),ROW(A686)-509,"")</f>
        <v/>
      </c>
      <c r="C686" s="11" t="str">
        <f>IF(B686="","",INDEX(D.2[Ds NVBH],B686))</f>
        <v/>
      </c>
      <c r="D686" s="17" t="str">
        <f>IF(B686="","",SUMIFS(D.2[Doanh thu],D.2[Nhân viên
bán hàng],C686))</f>
        <v/>
      </c>
      <c r="E686" s="17" t="str">
        <f>IF(B686="","",SUMIFS(D.2[Lợi nhuận gộp],D.2[Nhân viên
bán hàng],C686))</f>
        <v/>
      </c>
      <c r="F686" s="39"/>
      <c r="G686" s="39" t="str">
        <f t="shared" si="13"/>
        <v/>
      </c>
      <c r="H686" s="39"/>
      <c r="I686" s="39"/>
      <c r="J686" s="39"/>
      <c r="K686" s="39"/>
    </row>
    <row r="687" spans="2:11" ht="27.75" customHeight="1" x14ac:dyDescent="0.2">
      <c r="B687" s="7" t="str">
        <f>IF(COUNT(D.2[STT NVBH])&gt;=(ROW(A687)-509),ROW(A687)-509,"")</f>
        <v/>
      </c>
      <c r="C687" s="11" t="str">
        <f>IF(B687="","",INDEX(D.2[Ds NVBH],B687))</f>
        <v/>
      </c>
      <c r="D687" s="17" t="str">
        <f>IF(B687="","",SUMIFS(D.2[Doanh thu],D.2[Nhân viên
bán hàng],C687))</f>
        <v/>
      </c>
      <c r="E687" s="17" t="str">
        <f>IF(B687="","",SUMIFS(D.2[Lợi nhuận gộp],D.2[Nhân viên
bán hàng],C687))</f>
        <v/>
      </c>
      <c r="F687" s="39"/>
      <c r="G687" s="39" t="str">
        <f t="shared" si="13"/>
        <v/>
      </c>
      <c r="H687" s="39"/>
      <c r="I687" s="39"/>
      <c r="J687" s="39"/>
      <c r="K687" s="39"/>
    </row>
    <row r="688" spans="2:11" ht="27.75" customHeight="1" x14ac:dyDescent="0.2">
      <c r="B688" s="7" t="str">
        <f>IF(COUNT(D.2[STT NVBH])&gt;=(ROW(A688)-509),ROW(A688)-509,"")</f>
        <v/>
      </c>
      <c r="C688" s="11" t="str">
        <f>IF(B688="","",INDEX(D.2[Ds NVBH],B688))</f>
        <v/>
      </c>
      <c r="D688" s="17" t="str">
        <f>IF(B688="","",SUMIFS(D.2[Doanh thu],D.2[Nhân viên
bán hàng],C688))</f>
        <v/>
      </c>
      <c r="E688" s="17" t="str">
        <f>IF(B688="","",SUMIFS(D.2[Lợi nhuận gộp],D.2[Nhân viên
bán hàng],C688))</f>
        <v/>
      </c>
      <c r="F688" s="39"/>
      <c r="G688" s="39" t="str">
        <f t="shared" si="13"/>
        <v/>
      </c>
      <c r="H688" s="39"/>
      <c r="I688" s="39"/>
      <c r="J688" s="39"/>
      <c r="K688" s="39"/>
    </row>
    <row r="689" spans="2:11" ht="27.75" customHeight="1" x14ac:dyDescent="0.2">
      <c r="B689" s="7" t="str">
        <f>IF(COUNT(D.2[STT NVBH])&gt;=(ROW(A689)-509),ROW(A689)-509,"")</f>
        <v/>
      </c>
      <c r="C689" s="11" t="str">
        <f>IF(B689="","",INDEX(D.2[Ds NVBH],B689))</f>
        <v/>
      </c>
      <c r="D689" s="17" t="str">
        <f>IF(B689="","",SUMIFS(D.2[Doanh thu],D.2[Nhân viên
bán hàng],C689))</f>
        <v/>
      </c>
      <c r="E689" s="17" t="str">
        <f>IF(B689="","",SUMIFS(D.2[Lợi nhuận gộp],D.2[Nhân viên
bán hàng],C689))</f>
        <v/>
      </c>
      <c r="F689" s="39"/>
      <c r="G689" s="39" t="str">
        <f t="shared" si="13"/>
        <v/>
      </c>
      <c r="H689" s="39"/>
      <c r="I689" s="39"/>
      <c r="J689" s="39"/>
      <c r="K689" s="39"/>
    </row>
    <row r="690" spans="2:11" ht="27.75" customHeight="1" x14ac:dyDescent="0.2">
      <c r="B690" s="7" t="str">
        <f>IF(COUNT(D.2[STT NVBH])&gt;=(ROW(A690)-509),ROW(A690)-509,"")</f>
        <v/>
      </c>
      <c r="C690" s="11" t="str">
        <f>IF(B690="","",INDEX(D.2[Ds NVBH],B690))</f>
        <v/>
      </c>
      <c r="D690" s="17" t="str">
        <f>IF(B690="","",SUMIFS(D.2[Doanh thu],D.2[Nhân viên
bán hàng],C690))</f>
        <v/>
      </c>
      <c r="E690" s="17" t="str">
        <f>IF(B690="","",SUMIFS(D.2[Lợi nhuận gộp],D.2[Nhân viên
bán hàng],C690))</f>
        <v/>
      </c>
      <c r="F690" s="39"/>
      <c r="G690" s="39" t="str">
        <f t="shared" si="13"/>
        <v/>
      </c>
      <c r="H690" s="39"/>
      <c r="I690" s="39"/>
      <c r="J690" s="39"/>
      <c r="K690" s="39"/>
    </row>
    <row r="691" spans="2:11" ht="27.75" customHeight="1" x14ac:dyDescent="0.2">
      <c r="B691" s="7" t="str">
        <f>IF(COUNT(D.2[STT NVBH])&gt;=(ROW(A691)-509),ROW(A691)-509,"")</f>
        <v/>
      </c>
      <c r="C691" s="11" t="str">
        <f>IF(B691="","",INDEX(D.2[Ds NVBH],B691))</f>
        <v/>
      </c>
      <c r="D691" s="17" t="str">
        <f>IF(B691="","",SUMIFS(D.2[Doanh thu],D.2[Nhân viên
bán hàng],C691))</f>
        <v/>
      </c>
      <c r="E691" s="17" t="str">
        <f>IF(B691="","",SUMIFS(D.2[Lợi nhuận gộp],D.2[Nhân viên
bán hàng],C691))</f>
        <v/>
      </c>
      <c r="F691" s="39"/>
      <c r="G691" s="39" t="str">
        <f t="shared" si="13"/>
        <v/>
      </c>
      <c r="H691" s="39"/>
      <c r="I691" s="39"/>
      <c r="J691" s="39"/>
      <c r="K691" s="39"/>
    </row>
    <row r="692" spans="2:11" ht="27.75" customHeight="1" x14ac:dyDescent="0.2">
      <c r="B692" s="7" t="str">
        <f>IF(COUNT(D.2[STT NVBH])&gt;=(ROW(A692)-509),ROW(A692)-509,"")</f>
        <v/>
      </c>
      <c r="C692" s="11" t="str">
        <f>IF(B692="","",INDEX(D.2[Ds NVBH],B692))</f>
        <v/>
      </c>
      <c r="D692" s="17" t="str">
        <f>IF(B692="","",SUMIFS(D.2[Doanh thu],D.2[Nhân viên
bán hàng],C692))</f>
        <v/>
      </c>
      <c r="E692" s="17" t="str">
        <f>IF(B692="","",SUMIFS(D.2[Lợi nhuận gộp],D.2[Nhân viên
bán hàng],C692))</f>
        <v/>
      </c>
      <c r="F692" s="39"/>
      <c r="G692" s="39" t="str">
        <f t="shared" si="13"/>
        <v/>
      </c>
      <c r="H692" s="39"/>
      <c r="I692" s="39"/>
      <c r="J692" s="39"/>
      <c r="K692" s="39"/>
    </row>
    <row r="693" spans="2:11" ht="27.75" customHeight="1" x14ac:dyDescent="0.2">
      <c r="B693" s="7" t="str">
        <f>IF(COUNT(D.2[STT NVBH])&gt;=(ROW(A693)-509),ROW(A693)-509,"")</f>
        <v/>
      </c>
      <c r="C693" s="11" t="str">
        <f>IF(B693="","",INDEX(D.2[Ds NVBH],B693))</f>
        <v/>
      </c>
      <c r="D693" s="17" t="str">
        <f>IF(B693="","",SUMIFS(D.2[Doanh thu],D.2[Nhân viên
bán hàng],C693))</f>
        <v/>
      </c>
      <c r="E693" s="17" t="str">
        <f>IF(B693="","",SUMIFS(D.2[Lợi nhuận gộp],D.2[Nhân viên
bán hàng],C693))</f>
        <v/>
      </c>
      <c r="F693" s="39"/>
      <c r="G693" s="39" t="str">
        <f t="shared" si="13"/>
        <v/>
      </c>
      <c r="H693" s="39"/>
      <c r="I693" s="39"/>
      <c r="J693" s="39"/>
      <c r="K693" s="39"/>
    </row>
    <row r="694" spans="2:11" ht="27.75" customHeight="1" x14ac:dyDescent="0.2">
      <c r="B694" s="7" t="str">
        <f>IF(COUNT(D.2[STT NVBH])&gt;=(ROW(A694)-509),ROW(A694)-509,"")</f>
        <v/>
      </c>
      <c r="C694" s="11" t="str">
        <f>IF(B694="","",INDEX(D.2[Ds NVBH],B694))</f>
        <v/>
      </c>
      <c r="D694" s="17" t="str">
        <f>IF(B694="","",SUMIFS(D.2[Doanh thu],D.2[Nhân viên
bán hàng],C694))</f>
        <v/>
      </c>
      <c r="E694" s="17" t="str">
        <f>IF(B694="","",SUMIFS(D.2[Lợi nhuận gộp],D.2[Nhân viên
bán hàng],C694))</f>
        <v/>
      </c>
      <c r="F694" s="39"/>
      <c r="G694" s="39" t="str">
        <f t="shared" si="13"/>
        <v/>
      </c>
      <c r="H694" s="39"/>
      <c r="I694" s="39"/>
      <c r="J694" s="39"/>
      <c r="K694" s="39"/>
    </row>
    <row r="695" spans="2:11" ht="27.75" customHeight="1" x14ac:dyDescent="0.2">
      <c r="B695" s="7" t="str">
        <f>IF(COUNT(D.2[STT NVBH])&gt;=(ROW(A695)-509),ROW(A695)-509,"")</f>
        <v/>
      </c>
      <c r="C695" s="11" t="str">
        <f>IF(B695="","",INDEX(D.2[Ds NVBH],B695))</f>
        <v/>
      </c>
      <c r="D695" s="17" t="str">
        <f>IF(B695="","",SUMIFS(D.2[Doanh thu],D.2[Nhân viên
bán hàng],C695))</f>
        <v/>
      </c>
      <c r="E695" s="17" t="str">
        <f>IF(B695="","",SUMIFS(D.2[Lợi nhuận gộp],D.2[Nhân viên
bán hàng],C695))</f>
        <v/>
      </c>
      <c r="F695" s="39"/>
      <c r="G695" s="39" t="str">
        <f t="shared" si="13"/>
        <v/>
      </c>
      <c r="H695" s="39"/>
      <c r="I695" s="39"/>
      <c r="J695" s="39"/>
      <c r="K695" s="39"/>
    </row>
    <row r="696" spans="2:11" ht="27.75" customHeight="1" x14ac:dyDescent="0.2">
      <c r="B696" s="7" t="str">
        <f>IF(COUNT(D.2[STT NVBH])&gt;=(ROW(A696)-509),ROW(A696)-509,"")</f>
        <v/>
      </c>
      <c r="C696" s="11" t="str">
        <f>IF(B696="","",INDEX(D.2[Ds NVBH],B696))</f>
        <v/>
      </c>
      <c r="D696" s="17" t="str">
        <f>IF(B696="","",SUMIFS(D.2[Doanh thu],D.2[Nhân viên
bán hàng],C696))</f>
        <v/>
      </c>
      <c r="E696" s="17" t="str">
        <f>IF(B696="","",SUMIFS(D.2[Lợi nhuận gộp],D.2[Nhân viên
bán hàng],C696))</f>
        <v/>
      </c>
      <c r="F696" s="39"/>
      <c r="G696" s="39" t="str">
        <f t="shared" si="13"/>
        <v/>
      </c>
      <c r="H696" s="39"/>
      <c r="I696" s="39"/>
      <c r="J696" s="39"/>
      <c r="K696" s="39"/>
    </row>
    <row r="697" spans="2:11" ht="27.75" customHeight="1" x14ac:dyDescent="0.2">
      <c r="B697" s="7" t="str">
        <f>IF(COUNT(D.2[STT NVBH])&gt;=(ROW(A697)-509),ROW(A697)-509,"")</f>
        <v/>
      </c>
      <c r="C697" s="11" t="str">
        <f>IF(B697="","",INDEX(D.2[Ds NVBH],B697))</f>
        <v/>
      </c>
      <c r="D697" s="17" t="str">
        <f>IF(B697="","",SUMIFS(D.2[Doanh thu],D.2[Nhân viên
bán hàng],C697))</f>
        <v/>
      </c>
      <c r="E697" s="17" t="str">
        <f>IF(B697="","",SUMIFS(D.2[Lợi nhuận gộp],D.2[Nhân viên
bán hàng],C697))</f>
        <v/>
      </c>
      <c r="F697" s="39"/>
      <c r="G697" s="39" t="str">
        <f t="shared" si="13"/>
        <v/>
      </c>
      <c r="H697" s="39"/>
      <c r="I697" s="39"/>
      <c r="J697" s="39"/>
      <c r="K697" s="39"/>
    </row>
    <row r="698" spans="2:11" ht="27.75" customHeight="1" x14ac:dyDescent="0.2">
      <c r="B698" s="7" t="str">
        <f>IF(COUNT(D.2[STT NVBH])&gt;=(ROW(A698)-509),ROW(A698)-509,"")</f>
        <v/>
      </c>
      <c r="C698" s="11" t="str">
        <f>IF(B698="","",INDEX(D.2[Ds NVBH],B698))</f>
        <v/>
      </c>
      <c r="D698" s="17" t="str">
        <f>IF(B698="","",SUMIFS(D.2[Doanh thu],D.2[Nhân viên
bán hàng],C698))</f>
        <v/>
      </c>
      <c r="E698" s="17" t="str">
        <f>IF(B698="","",SUMIFS(D.2[Lợi nhuận gộp],D.2[Nhân viên
bán hàng],C698))</f>
        <v/>
      </c>
      <c r="F698" s="39"/>
      <c r="G698" s="39" t="str">
        <f t="shared" si="13"/>
        <v/>
      </c>
      <c r="H698" s="39"/>
      <c r="I698" s="39"/>
      <c r="J698" s="39"/>
      <c r="K698" s="39"/>
    </row>
    <row r="699" spans="2:11" ht="27.75" customHeight="1" x14ac:dyDescent="0.2">
      <c r="B699" s="7" t="str">
        <f>IF(COUNT(D.2[STT NVBH])&gt;=(ROW(A699)-509),ROW(A699)-509,"")</f>
        <v/>
      </c>
      <c r="C699" s="11" t="str">
        <f>IF(B699="","",INDEX(D.2[Ds NVBH],B699))</f>
        <v/>
      </c>
      <c r="D699" s="17" t="str">
        <f>IF(B699="","",SUMIFS(D.2[Doanh thu],D.2[Nhân viên
bán hàng],C699))</f>
        <v/>
      </c>
      <c r="E699" s="17" t="str">
        <f>IF(B699="","",SUMIFS(D.2[Lợi nhuận gộp],D.2[Nhân viên
bán hàng],C699))</f>
        <v/>
      </c>
      <c r="F699" s="39"/>
      <c r="G699" s="39" t="str">
        <f t="shared" si="13"/>
        <v/>
      </c>
      <c r="H699" s="39"/>
      <c r="I699" s="39"/>
      <c r="J699" s="39"/>
      <c r="K699" s="39"/>
    </row>
    <row r="700" spans="2:11" ht="27.75" customHeight="1" x14ac:dyDescent="0.2">
      <c r="B700" s="7" t="str">
        <f>IF(COUNT(D.2[STT NVBH])&gt;=(ROW(A700)-509),ROW(A700)-509,"")</f>
        <v/>
      </c>
      <c r="C700" s="11" t="str">
        <f>IF(B700="","",INDEX(D.2[Ds NVBH],B700))</f>
        <v/>
      </c>
      <c r="D700" s="17" t="str">
        <f>IF(B700="","",SUMIFS(D.2[Doanh thu],D.2[Nhân viên
bán hàng],C700))</f>
        <v/>
      </c>
      <c r="E700" s="17" t="str">
        <f>IF(B700="","",SUMIFS(D.2[Lợi nhuận gộp],D.2[Nhân viên
bán hàng],C700))</f>
        <v/>
      </c>
      <c r="F700" s="39"/>
      <c r="G700" s="39" t="str">
        <f t="shared" si="13"/>
        <v/>
      </c>
      <c r="H700" s="39"/>
      <c r="I700" s="39"/>
      <c r="J700" s="39"/>
      <c r="K700" s="39"/>
    </row>
    <row r="701" spans="2:11" ht="27.75" customHeight="1" x14ac:dyDescent="0.2">
      <c r="B701" s="7" t="str">
        <f>IF(COUNT(D.2[STT NVBH])&gt;=(ROW(A701)-509),ROW(A701)-509,"")</f>
        <v/>
      </c>
      <c r="C701" s="11" t="str">
        <f>IF(B701="","",INDEX(D.2[Ds NVBH],B701))</f>
        <v/>
      </c>
      <c r="D701" s="17" t="str">
        <f>IF(B701="","",SUMIFS(D.2[Doanh thu],D.2[Nhân viên
bán hàng],C701))</f>
        <v/>
      </c>
      <c r="E701" s="17" t="str">
        <f>IF(B701="","",SUMIFS(D.2[Lợi nhuận gộp],D.2[Nhân viên
bán hàng],C701))</f>
        <v/>
      </c>
      <c r="F701" s="39"/>
      <c r="G701" s="39" t="str">
        <f t="shared" si="13"/>
        <v/>
      </c>
      <c r="H701" s="39"/>
      <c r="I701" s="39"/>
      <c r="J701" s="39"/>
      <c r="K701" s="39"/>
    </row>
    <row r="702" spans="2:11" ht="27.75" customHeight="1" x14ac:dyDescent="0.2">
      <c r="B702" s="7" t="str">
        <f>IF(COUNT(D.2[STT NVBH])&gt;=(ROW(A702)-509),ROW(A702)-509,"")</f>
        <v/>
      </c>
      <c r="C702" s="11" t="str">
        <f>IF(B702="","",INDEX(D.2[Ds NVBH],B702))</f>
        <v/>
      </c>
      <c r="D702" s="17" t="str">
        <f>IF(B702="","",SUMIFS(D.2[Doanh thu],D.2[Nhân viên
bán hàng],C702))</f>
        <v/>
      </c>
      <c r="E702" s="17" t="str">
        <f>IF(B702="","",SUMIFS(D.2[Lợi nhuận gộp],D.2[Nhân viên
bán hàng],C702))</f>
        <v/>
      </c>
      <c r="F702" s="39"/>
      <c r="G702" s="39" t="str">
        <f t="shared" ref="G702:G709" si="14">IF(OR(B702="",E702=0),"",RANK(E702,B6LoiNhuanGopNVBH))</f>
        <v/>
      </c>
      <c r="H702" s="39"/>
      <c r="I702" s="39"/>
      <c r="J702" s="39"/>
      <c r="K702" s="39"/>
    </row>
    <row r="703" spans="2:11" ht="27.75" customHeight="1" x14ac:dyDescent="0.2">
      <c r="B703" s="7" t="str">
        <f>IF(COUNT(D.2[STT NVBH])&gt;=(ROW(A703)-509),ROW(A703)-509,"")</f>
        <v/>
      </c>
      <c r="C703" s="11" t="str">
        <f>IF(B703="","",INDEX(D.2[Ds NVBH],B703))</f>
        <v/>
      </c>
      <c r="D703" s="17" t="str">
        <f>IF(B703="","",SUMIFS(D.2[Doanh thu],D.2[Nhân viên
bán hàng],C703))</f>
        <v/>
      </c>
      <c r="E703" s="17" t="str">
        <f>IF(B703="","",SUMIFS(D.2[Lợi nhuận gộp],D.2[Nhân viên
bán hàng],C703))</f>
        <v/>
      </c>
      <c r="F703" s="39"/>
      <c r="G703" s="39" t="str">
        <f t="shared" si="14"/>
        <v/>
      </c>
      <c r="H703" s="39"/>
      <c r="I703" s="39"/>
      <c r="J703" s="39"/>
      <c r="K703" s="39"/>
    </row>
    <row r="704" spans="2:11" ht="27.75" customHeight="1" x14ac:dyDescent="0.2">
      <c r="B704" s="7" t="str">
        <f>IF(COUNT(D.2[STT NVBH])&gt;=(ROW(A704)-509),ROW(A704)-509,"")</f>
        <v/>
      </c>
      <c r="C704" s="11" t="str">
        <f>IF(B704="","",INDEX(D.2[Ds NVBH],B704))</f>
        <v/>
      </c>
      <c r="D704" s="17" t="str">
        <f>IF(B704="","",SUMIFS(D.2[Doanh thu],D.2[Nhân viên
bán hàng],C704))</f>
        <v/>
      </c>
      <c r="E704" s="17" t="str">
        <f>IF(B704="","",SUMIFS(D.2[Lợi nhuận gộp],D.2[Nhân viên
bán hàng],C704))</f>
        <v/>
      </c>
      <c r="F704" s="39"/>
      <c r="G704" s="39" t="str">
        <f t="shared" si="14"/>
        <v/>
      </c>
      <c r="H704" s="39"/>
      <c r="I704" s="39"/>
      <c r="J704" s="39"/>
      <c r="K704" s="39"/>
    </row>
    <row r="705" spans="2:11" ht="27.75" customHeight="1" x14ac:dyDescent="0.2">
      <c r="B705" s="7" t="str">
        <f>IF(COUNT(D.2[STT NVBH])&gt;=(ROW(A705)-509),ROW(A705)-509,"")</f>
        <v/>
      </c>
      <c r="C705" s="11" t="str">
        <f>IF(B705="","",INDEX(D.2[Ds NVBH],B705))</f>
        <v/>
      </c>
      <c r="D705" s="17" t="str">
        <f>IF(B705="","",SUMIFS(D.2[Doanh thu],D.2[Nhân viên
bán hàng],C705))</f>
        <v/>
      </c>
      <c r="E705" s="17" t="str">
        <f>IF(B705="","",SUMIFS(D.2[Lợi nhuận gộp],D.2[Nhân viên
bán hàng],C705))</f>
        <v/>
      </c>
      <c r="F705" s="39"/>
      <c r="G705" s="39" t="str">
        <f t="shared" si="14"/>
        <v/>
      </c>
      <c r="H705" s="39"/>
      <c r="I705" s="39"/>
      <c r="J705" s="39"/>
      <c r="K705" s="39"/>
    </row>
    <row r="706" spans="2:11" ht="27.75" customHeight="1" x14ac:dyDescent="0.2">
      <c r="B706" s="7" t="str">
        <f>IF(COUNT(D.2[STT NVBH])&gt;=(ROW(A706)-509),ROW(A706)-509,"")</f>
        <v/>
      </c>
      <c r="C706" s="11" t="str">
        <f>IF(B706="","",INDEX(D.2[Ds NVBH],B706))</f>
        <v/>
      </c>
      <c r="D706" s="17" t="str">
        <f>IF(B706="","",SUMIFS(D.2[Doanh thu],D.2[Nhân viên
bán hàng],C706))</f>
        <v/>
      </c>
      <c r="E706" s="17" t="str">
        <f>IF(B706="","",SUMIFS(D.2[Lợi nhuận gộp],D.2[Nhân viên
bán hàng],C706))</f>
        <v/>
      </c>
      <c r="F706" s="39"/>
      <c r="G706" s="39" t="str">
        <f t="shared" si="14"/>
        <v/>
      </c>
      <c r="H706" s="39"/>
      <c r="I706" s="39"/>
      <c r="J706" s="39"/>
      <c r="K706" s="39"/>
    </row>
    <row r="707" spans="2:11" ht="27.75" customHeight="1" x14ac:dyDescent="0.2">
      <c r="B707" s="7" t="str">
        <f>IF(COUNT(D.2[STT NVBH])&gt;=(ROW(A707)-509),ROW(A707)-509,"")</f>
        <v/>
      </c>
      <c r="C707" s="11" t="str">
        <f>IF(B707="","",INDEX(D.2[Ds NVBH],B707))</f>
        <v/>
      </c>
      <c r="D707" s="17" t="str">
        <f>IF(B707="","",SUMIFS(D.2[Doanh thu],D.2[Nhân viên
bán hàng],C707))</f>
        <v/>
      </c>
      <c r="E707" s="17" t="str">
        <f>IF(B707="","",SUMIFS(D.2[Lợi nhuận gộp],D.2[Nhân viên
bán hàng],C707))</f>
        <v/>
      </c>
      <c r="F707" s="39"/>
      <c r="G707" s="39" t="str">
        <f t="shared" si="14"/>
        <v/>
      </c>
      <c r="H707" s="39"/>
      <c r="I707" s="39"/>
      <c r="J707" s="39"/>
      <c r="K707" s="39"/>
    </row>
    <row r="708" spans="2:11" ht="27.75" customHeight="1" x14ac:dyDescent="0.2">
      <c r="B708" s="7" t="str">
        <f>IF(COUNT(D.2[STT NVBH])&gt;=(ROW(A708)-509),ROW(A708)-509,"")</f>
        <v/>
      </c>
      <c r="C708" s="11" t="str">
        <f>IF(B708="","",INDEX(D.2[Ds NVBH],B708))</f>
        <v/>
      </c>
      <c r="D708" s="17" t="str">
        <f>IF(B708="","",SUMIFS(D.2[Doanh thu],D.2[Nhân viên
bán hàng],C708))</f>
        <v/>
      </c>
      <c r="E708" s="17" t="str">
        <f>IF(B708="","",SUMIFS(D.2[Lợi nhuận gộp],D.2[Nhân viên
bán hàng],C708))</f>
        <v/>
      </c>
      <c r="F708" s="39"/>
      <c r="G708" s="39" t="str">
        <f t="shared" si="14"/>
        <v/>
      </c>
      <c r="H708" s="39"/>
      <c r="I708" s="39"/>
      <c r="J708" s="39"/>
      <c r="K708" s="39"/>
    </row>
    <row r="709" spans="2:11" ht="27.75" customHeight="1" x14ac:dyDescent="0.2">
      <c r="B709" s="7" t="str">
        <f>IF(COUNT(D.2[STT NVBH])&gt;=(ROW(A709)-509),ROW(A709)-509,"")</f>
        <v/>
      </c>
      <c r="C709" s="11" t="str">
        <f>IF(B709="","",INDEX(D.2[Ds NVBH],B709))</f>
        <v/>
      </c>
      <c r="D709" s="17" t="str">
        <f>IF(B709="","",SUMIFS(D.2[Doanh thu],D.2[Nhân viên
bán hàng],C709))</f>
        <v/>
      </c>
      <c r="E709" s="17" t="str">
        <f>IF(B709="","",SUMIFS(D.2[Lợi nhuận gộp],D.2[Nhân viên
bán hàng],C709))</f>
        <v/>
      </c>
      <c r="F709" s="39"/>
      <c r="G709" s="39" t="str">
        <f t="shared" si="14"/>
        <v/>
      </c>
      <c r="H709" s="39"/>
      <c r="I709" s="39"/>
      <c r="J709" s="39"/>
      <c r="K709" s="39"/>
    </row>
  </sheetData>
  <conditionalFormatting sqref="B6:D26">
    <cfRule type="expression" dxfId="60" priority="7">
      <formula>$C6=$F$5</formula>
    </cfRule>
    <cfRule type="expression" dxfId="59" priority="8">
      <formula>MOD($B6,2)=0</formula>
    </cfRule>
    <cfRule type="expression" dxfId="58" priority="9">
      <formula>$B6&lt;&gt;""</formula>
    </cfRule>
  </conditionalFormatting>
  <conditionalFormatting sqref="B100:F299">
    <cfRule type="expression" dxfId="57" priority="5">
      <formula>MOD($B100,2)=0</formula>
    </cfRule>
    <cfRule type="expression" dxfId="56" priority="6">
      <formula>$B100&lt;&gt;""</formula>
    </cfRule>
  </conditionalFormatting>
  <conditionalFormatting sqref="B305:F504">
    <cfRule type="expression" dxfId="55" priority="3">
      <formula>MOD($B305,2)=0</formula>
    </cfRule>
    <cfRule type="expression" dxfId="54" priority="4">
      <formula>$B305&lt;&gt;""</formula>
    </cfRule>
  </conditionalFormatting>
  <conditionalFormatting sqref="B510:E709">
    <cfRule type="expression" dxfId="53" priority="1">
      <formula>MOD($B510,2)=0</formula>
    </cfRule>
    <cfRule type="expression" dxfId="52" priority="2">
      <formula>$B510&lt;&gt;""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K709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4" sqref="E4"/>
    </sheetView>
  </sheetViews>
  <sheetFormatPr defaultColWidth="14.125" defaultRowHeight="27.75" customHeight="1" x14ac:dyDescent="0.2"/>
  <cols>
    <col min="1" max="1" width="1.625" style="1" customWidth="1"/>
    <col min="2" max="2" width="5.625" style="2" customWidth="1"/>
    <col min="3" max="3" width="20.625" style="1" customWidth="1"/>
    <col min="4" max="16384" width="14.125" style="1"/>
  </cols>
  <sheetData>
    <row r="1" spans="2:10" ht="52.5" customHeight="1" x14ac:dyDescent="0.2"/>
    <row r="2" spans="2:10" s="2" customFormat="1" ht="14.25" customHeight="1" x14ac:dyDescent="0.2"/>
    <row r="3" spans="2:10" s="2" customFormat="1" ht="3.75" customHeight="1" x14ac:dyDescent="0.2"/>
    <row r="4" spans="2:10" ht="27.75" customHeight="1" x14ac:dyDescent="0.2">
      <c r="B4" s="47" t="s">
        <v>173</v>
      </c>
      <c r="C4" s="17"/>
      <c r="D4" s="17"/>
    </row>
    <row r="5" spans="2:10" s="42" customFormat="1" ht="27.75" customHeight="1" x14ac:dyDescent="0.2">
      <c r="B5" s="48" t="s">
        <v>7</v>
      </c>
      <c r="C5" s="48" t="s">
        <v>174</v>
      </c>
      <c r="D5" s="48" t="s">
        <v>175</v>
      </c>
      <c r="F5" s="80" t="s">
        <v>225</v>
      </c>
      <c r="G5" s="80" t="s">
        <v>172</v>
      </c>
      <c r="H5" s="80" t="s">
        <v>111</v>
      </c>
      <c r="I5" s="80" t="s">
        <v>157</v>
      </c>
      <c r="J5" s="80" t="s">
        <v>162</v>
      </c>
    </row>
    <row r="6" spans="2:10" ht="27.75" customHeight="1" x14ac:dyDescent="0.2">
      <c r="B6" s="7">
        <f>IF(C6="","",ROW(A6)-5)</f>
        <v>1</v>
      </c>
      <c r="C6" s="11" t="s">
        <v>195</v>
      </c>
      <c r="D6" s="17">
        <f>SUM(T.3[Tồn cuối kỳ])</f>
        <v>0</v>
      </c>
      <c r="F6" s="39"/>
      <c r="G6" s="39">
        <v>1</v>
      </c>
      <c r="H6" s="39">
        <f ca="1">SUMIFS(B.2[Doanh thu],B.2[Tháng],G6)</f>
        <v>0</v>
      </c>
      <c r="I6" s="39">
        <f ca="1">SUMIFS(B.2[Lợi nhuận gộp],B.2[Tháng],G6)</f>
        <v>0</v>
      </c>
      <c r="J6" s="39">
        <f ca="1">H6-I6</f>
        <v>0</v>
      </c>
    </row>
    <row r="7" spans="2:10" ht="27.75" customHeight="1" x14ac:dyDescent="0.2">
      <c r="B7" s="7">
        <f t="shared" ref="B7:B15" si="0">IF(C7="","",ROW(A7)-5)</f>
        <v>2</v>
      </c>
      <c r="C7" s="11" t="s">
        <v>178</v>
      </c>
      <c r="D7" s="17">
        <f>SUM(D.1[Giá trị hàng tồn cuối kỳ])</f>
        <v>20</v>
      </c>
      <c r="F7" s="39"/>
      <c r="G7" s="39">
        <v>2</v>
      </c>
      <c r="H7" s="39">
        <f ca="1">SUMIFS(B.2[Doanh thu],B.2[Tháng],G7)</f>
        <v>0</v>
      </c>
      <c r="I7" s="39">
        <f ca="1">SUMIFS(B.2[Lợi nhuận gộp],B.2[Tháng],G7)</f>
        <v>0</v>
      </c>
      <c r="J7" s="39">
        <f t="shared" ref="J7:J17" ca="1" si="1">H7-I7</f>
        <v>0</v>
      </c>
    </row>
    <row r="8" spans="2:10" ht="27.75" customHeight="1" x14ac:dyDescent="0.2">
      <c r="B8" s="7">
        <f t="shared" si="0"/>
        <v>3</v>
      </c>
      <c r="C8" s="11" t="s">
        <v>179</v>
      </c>
      <c r="D8" s="17">
        <f ca="1">SUM(D.3[Nợ phải trả 
(Số dư trong kỳ)])</f>
        <v>20</v>
      </c>
      <c r="F8" s="39"/>
      <c r="G8" s="39">
        <v>3</v>
      </c>
      <c r="H8" s="39">
        <f ca="1">SUMIFS(B.2[Doanh thu],B.2[Tháng],G8)</f>
        <v>0</v>
      </c>
      <c r="I8" s="39">
        <f ca="1">SUMIFS(B.2[Lợi nhuận gộp],B.2[Tháng],G8)</f>
        <v>0</v>
      </c>
      <c r="J8" s="39">
        <f t="shared" ca="1" si="1"/>
        <v>0</v>
      </c>
    </row>
    <row r="9" spans="2:10" ht="27.75" customHeight="1" x14ac:dyDescent="0.2">
      <c r="B9" s="7">
        <f t="shared" si="0"/>
        <v>4</v>
      </c>
      <c r="C9" s="11" t="s">
        <v>180</v>
      </c>
      <c r="D9" s="17">
        <f>SUM(D.2[Nợ phải thu 
(Trong kỳ)])</f>
        <v>0</v>
      </c>
      <c r="F9" s="39"/>
      <c r="G9" s="39">
        <v>4</v>
      </c>
      <c r="H9" s="39">
        <f ca="1">SUMIFS(B.2[Doanh thu],B.2[Tháng],G9)</f>
        <v>0</v>
      </c>
      <c r="I9" s="39">
        <f ca="1">SUMIFS(B.2[Lợi nhuận gộp],B.2[Tháng],G9)</f>
        <v>0</v>
      </c>
      <c r="J9" s="39">
        <f t="shared" ca="1" si="1"/>
        <v>0</v>
      </c>
    </row>
    <row r="10" spans="2:10" ht="27.75" customHeight="1" x14ac:dyDescent="0.2">
      <c r="B10" s="7">
        <f t="shared" si="0"/>
        <v>5</v>
      </c>
      <c r="C10" s="11" t="s">
        <v>181</v>
      </c>
      <c r="D10" s="17">
        <f>SUM(B.2[Doanh thu])</f>
        <v>0</v>
      </c>
      <c r="F10" s="39"/>
      <c r="G10" s="39">
        <v>5</v>
      </c>
      <c r="H10" s="39">
        <f ca="1">SUMIFS(B.2[Doanh thu],B.2[Tháng],G10)</f>
        <v>0</v>
      </c>
      <c r="I10" s="39">
        <f ca="1">SUMIFS(B.2[Lợi nhuận gộp],B.2[Tháng],G10)</f>
        <v>0</v>
      </c>
      <c r="J10" s="39">
        <f t="shared" ca="1" si="1"/>
        <v>0</v>
      </c>
    </row>
    <row r="11" spans="2:10" ht="27.75" customHeight="1" x14ac:dyDescent="0.2">
      <c r="B11" s="7">
        <f t="shared" si="0"/>
        <v>6</v>
      </c>
      <c r="C11" s="11" t="s">
        <v>162</v>
      </c>
      <c r="D11" s="17">
        <f>SUM(D.1[Giá vốn hàng bán])</f>
        <v>0</v>
      </c>
      <c r="F11" s="39"/>
      <c r="G11" s="39">
        <v>6</v>
      </c>
      <c r="H11" s="39">
        <f ca="1">SUMIFS(B.2[Doanh thu],B.2[Tháng],G11)</f>
        <v>0</v>
      </c>
      <c r="I11" s="39">
        <f ca="1">SUMIFS(B.2[Lợi nhuận gộp],B.2[Tháng],G11)</f>
        <v>0</v>
      </c>
      <c r="J11" s="39">
        <f t="shared" ca="1" si="1"/>
        <v>0</v>
      </c>
    </row>
    <row r="12" spans="2:10" ht="27.75" customHeight="1" x14ac:dyDescent="0.2">
      <c r="B12" s="7">
        <f t="shared" si="0"/>
        <v>7</v>
      </c>
      <c r="C12" s="11" t="s">
        <v>157</v>
      </c>
      <c r="D12" s="17">
        <f>D10-D11</f>
        <v>0</v>
      </c>
      <c r="F12" s="39"/>
      <c r="G12" s="39">
        <v>7</v>
      </c>
      <c r="H12" s="39">
        <f ca="1">SUMIFS(B.2[Doanh thu],B.2[Tháng],G12)</f>
        <v>0</v>
      </c>
      <c r="I12" s="39">
        <f ca="1">SUMIFS(B.2[Lợi nhuận gộp],B.2[Tháng],G12)</f>
        <v>0</v>
      </c>
      <c r="J12" s="39">
        <f t="shared" ca="1" si="1"/>
        <v>0</v>
      </c>
    </row>
    <row r="13" spans="2:10" ht="0.95" customHeight="1" x14ac:dyDescent="0.2">
      <c r="B13" s="7" t="str">
        <f>IF(C13="","",ROW(A13)-5)</f>
        <v/>
      </c>
      <c r="C13" s="11"/>
      <c r="D13" s="17">
        <f>SUM(T.4[Số tiền đã trích KH
(Trong kỳ này)])</f>
        <v>0</v>
      </c>
      <c r="F13" s="39"/>
      <c r="G13" s="39">
        <v>8</v>
      </c>
      <c r="H13" s="39">
        <f ca="1">SUMIFS(B.2[Doanh thu],B.2[Tháng],G13)</f>
        <v>0</v>
      </c>
      <c r="I13" s="39">
        <f ca="1">SUMIFS(B.2[Lợi nhuận gộp],B.2[Tháng],G13)</f>
        <v>0</v>
      </c>
      <c r="J13" s="39">
        <f t="shared" ca="1" si="1"/>
        <v>0</v>
      </c>
    </row>
    <row r="14" spans="2:10" ht="0.95" customHeight="1" x14ac:dyDescent="0.2">
      <c r="B14" s="7" t="str">
        <f t="shared" si="0"/>
        <v/>
      </c>
      <c r="C14" s="11"/>
      <c r="D14" s="17">
        <f>SUM(T.4[Lãi / Lỗ])</f>
        <v>0</v>
      </c>
      <c r="F14" s="39"/>
      <c r="G14" s="39">
        <v>9</v>
      </c>
      <c r="H14" s="39">
        <f ca="1">SUMIFS(B.2[Doanh thu],B.2[Tháng],G14)</f>
        <v>0</v>
      </c>
      <c r="I14" s="39">
        <f ca="1">SUMIFS(B.2[Lợi nhuận gộp],B.2[Tháng],G14)</f>
        <v>0</v>
      </c>
      <c r="J14" s="39">
        <f t="shared" ca="1" si="1"/>
        <v>0</v>
      </c>
    </row>
    <row r="15" spans="2:10" ht="0.95" customHeight="1" x14ac:dyDescent="0.2">
      <c r="B15" s="7" t="str">
        <f t="shared" si="0"/>
        <v/>
      </c>
      <c r="C15" s="11"/>
      <c r="D15" s="17">
        <f>SUM(B.1[Thực lãnh])</f>
        <v>0</v>
      </c>
      <c r="F15" s="39"/>
      <c r="G15" s="39">
        <v>10</v>
      </c>
      <c r="H15" s="39">
        <f ca="1">SUMIFS(B.2[Doanh thu],B.2[Tháng],G15)</f>
        <v>0</v>
      </c>
      <c r="I15" s="39">
        <f ca="1">SUMIFS(B.2[Lợi nhuận gộp],B.2[Tháng],G15)</f>
        <v>0</v>
      </c>
      <c r="J15" s="39">
        <f t="shared" ca="1" si="1"/>
        <v>0</v>
      </c>
    </row>
    <row r="16" spans="2:10" ht="27.75" customHeight="1" x14ac:dyDescent="0.2">
      <c r="B16" s="7">
        <f>IF(C16="","",ROW(A13)-5)</f>
        <v>8</v>
      </c>
      <c r="C16" s="11" t="str">
        <f>IF(COUNTA(T.2[Tên loại
Doanh thu / Chi phí])&gt;=B6,INDEX(T.2[Tên loại
Doanh thu / Chi phí],B6),IF(AND(C15&lt;&gt;"",C15&lt;&gt;$F$5),$F$5,""))</f>
        <v>Doanh thu khác</v>
      </c>
      <c r="D16" s="17">
        <f>IF(C16="","",IF(C16&lt;&gt;$F$5,SUMIFS(T.2[Tổng DT],T.2[Tên loại
Doanh thu / Chi phí],C16)+SUMIFS(T.2[Tổng CP],T.2[Tên loại
Doanh thu / Chi phí],C16),IF(C16=$F$5,SUM($D$12,$D$14)+SUM(T.2[Tổng DT])-SUM($D$13,$D$15)-SUM(T.2[Tổng CP]),"")))</f>
        <v>0</v>
      </c>
      <c r="F16" s="39"/>
      <c r="G16" s="39">
        <v>11</v>
      </c>
      <c r="H16" s="39">
        <f ca="1">SUMIFS(B.2[Doanh thu],B.2[Tháng],G16)</f>
        <v>0</v>
      </c>
      <c r="I16" s="39">
        <f ca="1">SUMIFS(B.2[Lợi nhuận gộp],B.2[Tháng],G16)</f>
        <v>0</v>
      </c>
      <c r="J16" s="39">
        <f t="shared" ca="1" si="1"/>
        <v>0</v>
      </c>
    </row>
    <row r="17" spans="2:10" ht="27.75" customHeight="1" x14ac:dyDescent="0.2">
      <c r="B17" s="7">
        <f t="shared" ref="B17:B26" si="2">IF(C17="","",ROW(A14)-5)</f>
        <v>9</v>
      </c>
      <c r="C17" s="11" t="str">
        <f>IF(COUNTA(T.2[Tên loại
Doanh thu / Chi phí])&gt;=B7,INDEX(T.2[Tên loại
Doanh thu / Chi phí],B7),IF(AND(C16&lt;&gt;"",C16&lt;&gt;$F$5),$F$5,""))</f>
        <v>Chi phí khác</v>
      </c>
      <c r="D17" s="17">
        <f>IF(C17="","",IF(C17&lt;&gt;$F$5,SUMIFS(T.2[Tổng DT],T.2[Tên loại
Doanh thu / Chi phí],C17)+SUMIFS(T.2[Tổng CP],T.2[Tên loại
Doanh thu / Chi phí],C17),IF(C17=$F$5,SUM($D$12,$D$14)+SUM(T.2[Tổng DT])-SUM($D$13,$D$15)-SUM(T.2[Tổng CP]),"")))</f>
        <v>0</v>
      </c>
      <c r="F17" s="39"/>
      <c r="G17" s="39">
        <v>12</v>
      </c>
      <c r="H17" s="39">
        <f ca="1">SUMIFS(B.2[Doanh thu],B.2[Tháng],G17)</f>
        <v>0</v>
      </c>
      <c r="I17" s="39">
        <f ca="1">SUMIFS(B.2[Lợi nhuận gộp],B.2[Tháng],G17)</f>
        <v>0</v>
      </c>
      <c r="J17" s="39">
        <f t="shared" ca="1" si="1"/>
        <v>0</v>
      </c>
    </row>
    <row r="18" spans="2:10" ht="27.75" customHeight="1" x14ac:dyDescent="0.2">
      <c r="B18" s="7">
        <f t="shared" si="2"/>
        <v>10</v>
      </c>
      <c r="C18" s="11" t="str">
        <f>IF(COUNTA(T.2[Tên loại
Doanh thu / Chi phí])&gt;=B8,INDEX(T.2[Tên loại
Doanh thu / Chi phí],B8),IF(AND(C17&lt;&gt;"",C17&lt;&gt;$F$5),$F$5,""))</f>
        <v>Tổng Lợi Nhuận</v>
      </c>
      <c r="D18" s="17">
        <f>IF(C18="","",IF(C18&lt;&gt;$F$5,SUMIFS(T.2[Tổng DT],T.2[Tên loại
Doanh thu / Chi phí],C18)+SUMIFS(T.2[Tổng CP],T.2[Tên loại
Doanh thu / Chi phí],C18),IF(C18=$F$5,SUM($D$12,$D$14)+SUM(T.2[Tổng DT])-SUM($D$13,$D$15)-SUM(T.2[Tổng CP]),"")))</f>
        <v>0</v>
      </c>
    </row>
    <row r="19" spans="2:10" ht="27.75" customHeight="1" x14ac:dyDescent="0.2">
      <c r="B19" s="7" t="str">
        <f t="shared" si="2"/>
        <v/>
      </c>
      <c r="C19" s="11" t="str">
        <f>IF(COUNTA(T.2[Tên loại
Doanh thu / Chi phí])&gt;=B9,INDEX(T.2[Tên loại
Doanh thu / Chi phí],B9),IF(AND(C18&lt;&gt;"",C18&lt;&gt;$F$5),$F$5,""))</f>
        <v/>
      </c>
      <c r="D19" s="17" t="str">
        <f>IF(C19="","",IF(C19&lt;&gt;$F$5,SUMIFS(T.2[Tổng DT],T.2[Tên loại
Doanh thu / Chi phí],C19)+SUMIFS(T.2[Tổng CP],T.2[Tên loại
Doanh thu / Chi phí],C19),IF(C19=$F$5,SUM($D$12,$D$14)+SUM(T.2[Tổng DT])-SUM($D$13,$D$15)-SUM(T.2[Tổng CP]),"")))</f>
        <v/>
      </c>
    </row>
    <row r="20" spans="2:10" ht="27.75" customHeight="1" x14ac:dyDescent="0.2">
      <c r="B20" s="7" t="str">
        <f t="shared" si="2"/>
        <v/>
      </c>
      <c r="C20" s="11" t="str">
        <f>IF(COUNTA(T.2[Tên loại
Doanh thu / Chi phí])&gt;=B10,INDEX(T.2[Tên loại
Doanh thu / Chi phí],B10),IF(AND(C19&lt;&gt;"",C19&lt;&gt;$F$5),$F$5,""))</f>
        <v/>
      </c>
      <c r="D20" s="17" t="str">
        <f>IF(C20="","",IF(C20&lt;&gt;$F$5,SUMIFS(T.2[Tổng DT],T.2[Tên loại
Doanh thu / Chi phí],C20)+SUMIFS(T.2[Tổng CP],T.2[Tên loại
Doanh thu / Chi phí],C20),IF(C20=$F$5,SUM($D$12,$D$14)+SUM(T.2[Tổng DT])-SUM($D$13,$D$15)-SUM(T.2[Tổng CP]),"")))</f>
        <v/>
      </c>
    </row>
    <row r="21" spans="2:10" ht="27.75" customHeight="1" x14ac:dyDescent="0.2">
      <c r="B21" s="7" t="str">
        <f t="shared" si="2"/>
        <v/>
      </c>
      <c r="C21" s="11" t="str">
        <f>IF(COUNTA(T.2[Tên loại
Doanh thu / Chi phí])&gt;=B11,INDEX(T.2[Tên loại
Doanh thu / Chi phí],B11),IF(AND(C20&lt;&gt;"",C20&lt;&gt;$F$5),$F$5,""))</f>
        <v/>
      </c>
      <c r="D21" s="17" t="str">
        <f>IF(C21="","",IF(C21&lt;&gt;$F$5,SUMIFS(T.2[Tổng DT],T.2[Tên loại
Doanh thu / Chi phí],C21)+SUMIFS(T.2[Tổng CP],T.2[Tên loại
Doanh thu / Chi phí],C21),IF(C21=$F$5,SUM($D$12,$D$14)+SUM(T.2[Tổng DT])-SUM($D$13,$D$15)-SUM(T.2[Tổng CP]),"")))</f>
        <v/>
      </c>
    </row>
    <row r="22" spans="2:10" ht="27.75" customHeight="1" x14ac:dyDescent="0.2">
      <c r="B22" s="7" t="str">
        <f t="shared" si="2"/>
        <v/>
      </c>
      <c r="C22" s="11" t="str">
        <f>IF(COUNTA(T.2[Tên loại
Doanh thu / Chi phí])&gt;=B12,INDEX(T.2[Tên loại
Doanh thu / Chi phí],B12),IF(AND(C21&lt;&gt;"",C21&lt;&gt;$F$5),$F$5,""))</f>
        <v/>
      </c>
      <c r="D22" s="17" t="str">
        <f>IF(C22="","",IF(C22&lt;&gt;$F$5,SUMIFS(T.2[Tổng DT],T.2[Tên loại
Doanh thu / Chi phí],C22)+SUMIFS(T.2[Tổng CP],T.2[Tên loại
Doanh thu / Chi phí],C22),IF(C22=$F$5,SUM($D$12,$D$14)+SUM(T.2[Tổng DT])-SUM($D$13,$D$15)-SUM(T.2[Tổng CP]),"")))</f>
        <v/>
      </c>
    </row>
    <row r="23" spans="2:10" ht="27.75" customHeight="1" x14ac:dyDescent="0.2">
      <c r="B23" s="7" t="str">
        <f t="shared" si="2"/>
        <v/>
      </c>
      <c r="C23" s="11" t="str">
        <f>IF(COUNTA(T.2[Tên loại
Doanh thu / Chi phí])&gt;=B13,INDEX(T.2[Tên loại
Doanh thu / Chi phí],B13),IF(AND(C22&lt;&gt;"",C22&lt;&gt;$F$5),$F$5,""))</f>
        <v/>
      </c>
      <c r="D23" s="17" t="str">
        <f>IF(C23="","",IF(C23&lt;&gt;$F$5,SUMIFS(T.2[Tổng DT],T.2[Tên loại
Doanh thu / Chi phí],C23)+SUMIFS(T.2[Tổng CP],T.2[Tên loại
Doanh thu / Chi phí],C23),IF(C23=$F$5,SUM($D$12,$D$14)+SUM(T.2[Tổng DT])-SUM($D$13,$D$15)-SUM(T.2[Tổng CP]),"")))</f>
        <v/>
      </c>
    </row>
    <row r="24" spans="2:10" ht="27.75" customHeight="1" x14ac:dyDescent="0.2">
      <c r="B24" s="7" t="str">
        <f t="shared" si="2"/>
        <v/>
      </c>
      <c r="C24" s="11" t="str">
        <f>IF(COUNTA(T.2[Tên loại
Doanh thu / Chi phí])&gt;=B14,INDEX(T.2[Tên loại
Doanh thu / Chi phí],B14),IF(AND(C23&lt;&gt;"",C23&lt;&gt;$F$5),$F$5,""))</f>
        <v/>
      </c>
      <c r="D24" s="17" t="str">
        <f>IF(C24="","",IF(C24&lt;&gt;$F$5,SUMIFS(T.2[Tổng DT],T.2[Tên loại
Doanh thu / Chi phí],C24)+SUMIFS(T.2[Tổng CP],T.2[Tên loại
Doanh thu / Chi phí],C24),IF(C24=$F$5,SUM($D$12,$D$14)+SUM(T.2[Tổng DT])-SUM($D$13,$D$15)-SUM(T.2[Tổng CP]),"")))</f>
        <v/>
      </c>
    </row>
    <row r="25" spans="2:10" ht="27.75" customHeight="1" x14ac:dyDescent="0.2">
      <c r="B25" s="7" t="str">
        <f t="shared" si="2"/>
        <v/>
      </c>
      <c r="C25" s="11" t="str">
        <f>IF(COUNTA(T.2[Tên loại
Doanh thu / Chi phí])&gt;=B15,INDEX(T.2[Tên loại
Doanh thu / Chi phí],B15),IF(AND(C24&lt;&gt;"",C24&lt;&gt;$F$5),$F$5,""))</f>
        <v/>
      </c>
      <c r="D25" s="17" t="str">
        <f>IF(C25="","",IF(C25&lt;&gt;$F$5,SUMIFS(T.2[Tổng DT],T.2[Tên loại
Doanh thu / Chi phí],C25)+SUMIFS(T.2[Tổng CP],T.2[Tên loại
Doanh thu / Chi phí],C25),IF(C25=$F$5,SUM($D$12,$D$14)+SUM(T.2[Tổng DT])-SUM($D$13,$D$15)-SUM(T.2[Tổng CP]),"")))</f>
        <v/>
      </c>
    </row>
    <row r="26" spans="2:10" ht="27.75" customHeight="1" x14ac:dyDescent="0.2">
      <c r="B26" s="7" t="str">
        <f t="shared" si="2"/>
        <v/>
      </c>
      <c r="C26" s="11" t="str">
        <f>IF(COUNTA(T.2[Tên loại
Doanh thu / Chi phí])&gt;=B16,INDEX(T.2[Tên loại
Doanh thu / Chi phí],B16),IF(AND(C25&lt;&gt;"",C25&lt;&gt;$F$5),$F$5,""))</f>
        <v/>
      </c>
      <c r="D26" s="17" t="str">
        <f>IF(C26="","",IF(C26&lt;&gt;$F$5,SUMIFS(T.2[Tổng DT],T.2[Tên loại
Doanh thu / Chi phí],C26)+SUMIFS(T.2[Tổng CP],T.2[Tên loại
Doanh thu / Chi phí],C26),IF(C26=$F$5,SUM($D$12,$D$14)+SUM(T.2[Tổng DT])-SUM($D$13,$D$15)-SUM(T.2[Tổng CP]),"")))</f>
        <v/>
      </c>
    </row>
    <row r="27" spans="2:10" ht="27.75" customHeight="1" x14ac:dyDescent="0.2">
      <c r="B27" s="7"/>
      <c r="C27" s="11"/>
      <c r="D27" s="17"/>
    </row>
    <row r="39" spans="6:9" ht="27.75" customHeight="1" x14ac:dyDescent="0.2">
      <c r="F39" s="39" t="s">
        <v>181</v>
      </c>
      <c r="G39" s="39">
        <f>$D$10</f>
        <v>0</v>
      </c>
      <c r="H39" s="39" t="s">
        <v>196</v>
      </c>
      <c r="I39" s="39">
        <f>$D$11</f>
        <v>0</v>
      </c>
    </row>
    <row r="40" spans="6:9" ht="27.75" customHeight="1" x14ac:dyDescent="0.2">
      <c r="F40" s="39" t="s">
        <v>184</v>
      </c>
      <c r="G40" s="39">
        <f>SUM(T.2[Tổng DT])</f>
        <v>0</v>
      </c>
      <c r="H40" s="39" t="s">
        <v>197</v>
      </c>
      <c r="I40" s="39">
        <f>SUM($D$13,$D$15)+SUM(T.2[Tổng CP])</f>
        <v>0</v>
      </c>
    </row>
    <row r="50" spans="2:10" ht="27.75" customHeight="1" x14ac:dyDescent="0.2">
      <c r="B50" s="82"/>
      <c r="C50" s="39"/>
      <c r="D50" s="39" t="s">
        <v>188</v>
      </c>
      <c r="E50" s="39"/>
      <c r="G50" s="82"/>
      <c r="H50" s="39"/>
      <c r="I50" s="39" t="s">
        <v>189</v>
      </c>
      <c r="J50" s="39"/>
    </row>
    <row r="51" spans="2:10" ht="27.75" customHeight="1" x14ac:dyDescent="0.2">
      <c r="B51" s="82">
        <v>1</v>
      </c>
      <c r="C51" s="39" t="str">
        <f>IF(COUNT(D.1[Xếp hạng doanh thu])&gt;=B51,INDEX(D.1[Tên sản phẩm],MATCH(SMALL(D.1[Xếp hạng doanh thu],B51),D.1[Xếp hạng doanh thu],0))," ")</f>
        <v xml:space="preserve"> </v>
      </c>
      <c r="D51" s="39" t="str">
        <f>C60</f>
        <v xml:space="preserve"> </v>
      </c>
      <c r="E51" s="39">
        <f>IF(D51=" ",0,INDEX(D.1[Doanh thu],MATCH(D51,D.1[Tên sản phẩm],0)))</f>
        <v>0</v>
      </c>
      <c r="G51" s="82">
        <v>1</v>
      </c>
      <c r="H51" s="39" t="str">
        <f>IF(COUNT(D.1[Xếp hạng lợi nhuận gộp])&gt;=G51,INDEX(D.1[Tên sản phẩm],MATCH(SMALL(D.1[Xếp hạng lợi nhuận gộp],G51),D.1[Xếp hạng lợi nhuận gộp],0))," ")</f>
        <v xml:space="preserve"> </v>
      </c>
      <c r="I51" s="39" t="str">
        <f>H60</f>
        <v xml:space="preserve"> </v>
      </c>
      <c r="J51" s="39">
        <f>IF(I51=" ",0,INDEX(D.1[Lợi nhuận gộp],MATCH(I51,D.1[Tên sản phẩm],0)))</f>
        <v>0</v>
      </c>
    </row>
    <row r="52" spans="2:10" ht="27.75" customHeight="1" x14ac:dyDescent="0.2">
      <c r="B52" s="82">
        <v>2</v>
      </c>
      <c r="C52" s="39" t="str">
        <f>IF(COUNT(D.1[Xếp hạng doanh thu])&gt;=B52,INDEX(D.1[Tên sản phẩm],MATCH(SMALL(D.1[Xếp hạng doanh thu],B52),D.1[Xếp hạng doanh thu],0))," ")</f>
        <v xml:space="preserve"> </v>
      </c>
      <c r="D52" s="39" t="str">
        <f>C59</f>
        <v xml:space="preserve"> </v>
      </c>
      <c r="E52" s="39">
        <f>IF(D52=" ",0,INDEX(D.1[Doanh thu],MATCH(D52,D.1[Tên sản phẩm],0)))</f>
        <v>0</v>
      </c>
      <c r="G52" s="82">
        <v>2</v>
      </c>
      <c r="H52" s="39" t="str">
        <f>IF(COUNT(D.1[Xếp hạng lợi nhuận gộp])&gt;=G52,INDEX(D.1[Tên sản phẩm],MATCH(SMALL(D.1[Xếp hạng lợi nhuận gộp],G52),D.1[Xếp hạng lợi nhuận gộp],0))," ")</f>
        <v xml:space="preserve"> </v>
      </c>
      <c r="I52" s="39" t="str">
        <f>H59</f>
        <v xml:space="preserve"> </v>
      </c>
      <c r="J52" s="39">
        <f>IF(I52=" ",0,INDEX(D.1[Lợi nhuận gộp],MATCH(I52,D.1[Tên sản phẩm],0)))</f>
        <v>0</v>
      </c>
    </row>
    <row r="53" spans="2:10" ht="27.75" customHeight="1" x14ac:dyDescent="0.2">
      <c r="B53" s="82">
        <v>3</v>
      </c>
      <c r="C53" s="39" t="str">
        <f>IF(COUNT(D.1[Xếp hạng doanh thu])&gt;=B53,INDEX(D.1[Tên sản phẩm],MATCH(SMALL(D.1[Xếp hạng doanh thu],B53),D.1[Xếp hạng doanh thu],0))," ")</f>
        <v xml:space="preserve"> </v>
      </c>
      <c r="D53" s="39" t="str">
        <f>C58</f>
        <v xml:space="preserve"> </v>
      </c>
      <c r="E53" s="39">
        <f>IF(D53=" ",0,INDEX(D.1[Doanh thu],MATCH(D53,D.1[Tên sản phẩm],0)))</f>
        <v>0</v>
      </c>
      <c r="G53" s="82">
        <v>3</v>
      </c>
      <c r="H53" s="39" t="str">
        <f>IF(COUNT(D.1[Xếp hạng lợi nhuận gộp])&gt;=G53,INDEX(D.1[Tên sản phẩm],MATCH(SMALL(D.1[Xếp hạng lợi nhuận gộp],G53),D.1[Xếp hạng lợi nhuận gộp],0))," ")</f>
        <v xml:space="preserve"> </v>
      </c>
      <c r="I53" s="39" t="str">
        <f>H58</f>
        <v xml:space="preserve"> </v>
      </c>
      <c r="J53" s="39">
        <f>IF(I53=" ",0,INDEX(D.1[Lợi nhuận gộp],MATCH(I53,D.1[Tên sản phẩm],0)))</f>
        <v>0</v>
      </c>
    </row>
    <row r="54" spans="2:10" ht="27.75" customHeight="1" x14ac:dyDescent="0.2">
      <c r="B54" s="82">
        <v>4</v>
      </c>
      <c r="C54" s="39" t="str">
        <f>IF(COUNT(D.1[Xếp hạng doanh thu])&gt;=B54,INDEX(D.1[Tên sản phẩm],MATCH(SMALL(D.1[Xếp hạng doanh thu],B54),D.1[Xếp hạng doanh thu],0))," ")</f>
        <v xml:space="preserve"> </v>
      </c>
      <c r="D54" s="39" t="str">
        <f>C57</f>
        <v xml:space="preserve"> </v>
      </c>
      <c r="E54" s="39">
        <f>IF(D54=" ",0,INDEX(D.1[Doanh thu],MATCH(D54,D.1[Tên sản phẩm],0)))</f>
        <v>0</v>
      </c>
      <c r="G54" s="82">
        <v>4</v>
      </c>
      <c r="H54" s="39" t="str">
        <f>IF(COUNT(D.1[Xếp hạng lợi nhuận gộp])&gt;=G54,INDEX(D.1[Tên sản phẩm],MATCH(SMALL(D.1[Xếp hạng lợi nhuận gộp],G54),D.1[Xếp hạng lợi nhuận gộp],0))," ")</f>
        <v xml:space="preserve"> </v>
      </c>
      <c r="I54" s="39" t="str">
        <f>H57</f>
        <v xml:space="preserve"> </v>
      </c>
      <c r="J54" s="39">
        <f>IF(I54=" ",0,INDEX(D.1[Lợi nhuận gộp],MATCH(I54,D.1[Tên sản phẩm],0)))</f>
        <v>0</v>
      </c>
    </row>
    <row r="55" spans="2:10" ht="27.75" customHeight="1" x14ac:dyDescent="0.2">
      <c r="B55" s="82">
        <v>5</v>
      </c>
      <c r="C55" s="39" t="str">
        <f>IF(COUNT(D.1[Xếp hạng doanh thu])&gt;=B55,INDEX(D.1[Tên sản phẩm],MATCH(SMALL(D.1[Xếp hạng doanh thu],B55),D.1[Xếp hạng doanh thu],0))," ")</f>
        <v xml:space="preserve"> </v>
      </c>
      <c r="D55" s="39" t="str">
        <f>C56</f>
        <v xml:space="preserve"> </v>
      </c>
      <c r="E55" s="39">
        <f>IF(D55=" ",0,INDEX(D.1[Doanh thu],MATCH(D55,D.1[Tên sản phẩm],0)))</f>
        <v>0</v>
      </c>
      <c r="G55" s="82">
        <v>5</v>
      </c>
      <c r="H55" s="39" t="str">
        <f>IF(COUNT(D.1[Xếp hạng lợi nhuận gộp])&gt;=G55,INDEX(D.1[Tên sản phẩm],MATCH(SMALL(D.1[Xếp hạng lợi nhuận gộp],G55),D.1[Xếp hạng lợi nhuận gộp],0))," ")</f>
        <v xml:space="preserve"> </v>
      </c>
      <c r="I55" s="39" t="str">
        <f>H56</f>
        <v xml:space="preserve"> </v>
      </c>
      <c r="J55" s="39">
        <f>IF(I55=" ",0,INDEX(D.1[Lợi nhuận gộp],MATCH(I55,D.1[Tên sản phẩm],0)))</f>
        <v>0</v>
      </c>
    </row>
    <row r="56" spans="2:10" ht="27.75" customHeight="1" x14ac:dyDescent="0.2">
      <c r="B56" s="82">
        <v>6</v>
      </c>
      <c r="C56" s="39" t="str">
        <f>IF(COUNT(D.1[Xếp hạng doanh thu])&gt;=B56,INDEX(D.1[Tên sản phẩm],MATCH(SMALL(D.1[Xếp hạng doanh thu],B56),D.1[Xếp hạng doanh thu],0))," ")</f>
        <v xml:space="preserve"> </v>
      </c>
      <c r="D56" s="39" t="str">
        <f>C55</f>
        <v xml:space="preserve"> </v>
      </c>
      <c r="E56" s="39">
        <f>IF(D56=" ",0,INDEX(D.1[Doanh thu],MATCH(D56,D.1[Tên sản phẩm],0)))</f>
        <v>0</v>
      </c>
      <c r="G56" s="82">
        <v>6</v>
      </c>
      <c r="H56" s="39" t="str">
        <f>IF(COUNT(D.1[Xếp hạng lợi nhuận gộp])&gt;=G56,INDEX(D.1[Tên sản phẩm],MATCH(SMALL(D.1[Xếp hạng lợi nhuận gộp],G56),D.1[Xếp hạng lợi nhuận gộp],0))," ")</f>
        <v xml:space="preserve"> </v>
      </c>
      <c r="I56" s="39" t="str">
        <f>H55</f>
        <v xml:space="preserve"> </v>
      </c>
      <c r="J56" s="39">
        <f>IF(I56=" ",0,INDEX(D.1[Lợi nhuận gộp],MATCH(I56,D.1[Tên sản phẩm],0)))</f>
        <v>0</v>
      </c>
    </row>
    <row r="57" spans="2:10" ht="27.75" customHeight="1" x14ac:dyDescent="0.2">
      <c r="B57" s="82">
        <v>7</v>
      </c>
      <c r="C57" s="39" t="str">
        <f>IF(COUNT(D.1[Xếp hạng doanh thu])&gt;=B57,INDEX(D.1[Tên sản phẩm],MATCH(SMALL(D.1[Xếp hạng doanh thu],B57),D.1[Xếp hạng doanh thu],0))," ")</f>
        <v xml:space="preserve"> </v>
      </c>
      <c r="D57" s="39" t="str">
        <f>C54</f>
        <v xml:space="preserve"> </v>
      </c>
      <c r="E57" s="39">
        <f>IF(D57=" ",0,INDEX(D.1[Doanh thu],MATCH(D57,D.1[Tên sản phẩm],0)))</f>
        <v>0</v>
      </c>
      <c r="G57" s="82">
        <v>7</v>
      </c>
      <c r="H57" s="39" t="str">
        <f>IF(COUNT(D.1[Xếp hạng lợi nhuận gộp])&gt;=G57,INDEX(D.1[Tên sản phẩm],MATCH(SMALL(D.1[Xếp hạng lợi nhuận gộp],G57),D.1[Xếp hạng lợi nhuận gộp],0))," ")</f>
        <v xml:space="preserve"> </v>
      </c>
      <c r="I57" s="39" t="str">
        <f>H54</f>
        <v xml:space="preserve"> </v>
      </c>
      <c r="J57" s="39">
        <f>IF(I57=" ",0,INDEX(D.1[Lợi nhuận gộp],MATCH(I57,D.1[Tên sản phẩm],0)))</f>
        <v>0</v>
      </c>
    </row>
    <row r="58" spans="2:10" ht="27.75" customHeight="1" x14ac:dyDescent="0.2">
      <c r="B58" s="82">
        <v>8</v>
      </c>
      <c r="C58" s="39" t="str">
        <f>IF(COUNT(D.1[Xếp hạng doanh thu])&gt;=B58,INDEX(D.1[Tên sản phẩm],MATCH(SMALL(D.1[Xếp hạng doanh thu],B58),D.1[Xếp hạng doanh thu],0))," ")</f>
        <v xml:space="preserve"> </v>
      </c>
      <c r="D58" s="39" t="str">
        <f>C53</f>
        <v xml:space="preserve"> </v>
      </c>
      <c r="E58" s="39">
        <f>IF(D58=" ",0,INDEX(D.1[Doanh thu],MATCH(D58,D.1[Tên sản phẩm],0)))</f>
        <v>0</v>
      </c>
      <c r="G58" s="82">
        <v>8</v>
      </c>
      <c r="H58" s="39" t="str">
        <f>IF(COUNT(D.1[Xếp hạng lợi nhuận gộp])&gt;=G58,INDEX(D.1[Tên sản phẩm],MATCH(SMALL(D.1[Xếp hạng lợi nhuận gộp],G58),D.1[Xếp hạng lợi nhuận gộp],0))," ")</f>
        <v xml:space="preserve"> </v>
      </c>
      <c r="I58" s="39" t="str">
        <f>H53</f>
        <v xml:space="preserve"> </v>
      </c>
      <c r="J58" s="39">
        <f>IF(I58=" ",0,INDEX(D.1[Lợi nhuận gộp],MATCH(I58,D.1[Tên sản phẩm],0)))</f>
        <v>0</v>
      </c>
    </row>
    <row r="59" spans="2:10" ht="27.75" customHeight="1" x14ac:dyDescent="0.2">
      <c r="B59" s="82">
        <v>9</v>
      </c>
      <c r="C59" s="39" t="str">
        <f>IF(COUNT(D.1[Xếp hạng doanh thu])&gt;=B59,INDEX(D.1[Tên sản phẩm],MATCH(SMALL(D.1[Xếp hạng doanh thu],B59),D.1[Xếp hạng doanh thu],0))," ")</f>
        <v xml:space="preserve"> </v>
      </c>
      <c r="D59" s="39" t="str">
        <f>C52</f>
        <v xml:space="preserve"> </v>
      </c>
      <c r="E59" s="39">
        <f>IF(D59=" ",0,INDEX(D.1[Doanh thu],MATCH(D59,D.1[Tên sản phẩm],0)))</f>
        <v>0</v>
      </c>
      <c r="G59" s="82">
        <v>9</v>
      </c>
      <c r="H59" s="39" t="str">
        <f>IF(COUNT(D.1[Xếp hạng lợi nhuận gộp])&gt;=G59,INDEX(D.1[Tên sản phẩm],MATCH(SMALL(D.1[Xếp hạng lợi nhuận gộp],G59),D.1[Xếp hạng lợi nhuận gộp],0))," ")</f>
        <v xml:space="preserve"> </v>
      </c>
      <c r="I59" s="39" t="str">
        <f>H52</f>
        <v xml:space="preserve"> </v>
      </c>
      <c r="J59" s="39">
        <f>IF(I59=" ",0,INDEX(D.1[Lợi nhuận gộp],MATCH(I59,D.1[Tên sản phẩm],0)))</f>
        <v>0</v>
      </c>
    </row>
    <row r="60" spans="2:10" ht="27.75" customHeight="1" x14ac:dyDescent="0.2">
      <c r="B60" s="82">
        <v>10</v>
      </c>
      <c r="C60" s="39" t="str">
        <f>IF(COUNT(D.1[Xếp hạng doanh thu])&gt;=B60,INDEX(D.1[Tên sản phẩm],MATCH(SMALL(D.1[Xếp hạng doanh thu],B60),D.1[Xếp hạng doanh thu],0))," ")</f>
        <v xml:space="preserve"> </v>
      </c>
      <c r="D60" s="39" t="str">
        <f>C51</f>
        <v xml:space="preserve"> </v>
      </c>
      <c r="E60" s="39">
        <f>IF(D60=" ",0,INDEX(D.1[Doanh thu],MATCH(D60,D.1[Tên sản phẩm],0)))</f>
        <v>0</v>
      </c>
      <c r="G60" s="82">
        <v>10</v>
      </c>
      <c r="H60" s="39" t="str">
        <f>IF(COUNT(D.1[Xếp hạng lợi nhuận gộp])&gt;=G60,INDEX(D.1[Tên sản phẩm],MATCH(SMALL(D.1[Xếp hạng lợi nhuận gộp],G60),D.1[Xếp hạng lợi nhuận gộp],0))," ")</f>
        <v xml:space="preserve"> </v>
      </c>
      <c r="I60" s="39" t="str">
        <f>H51</f>
        <v xml:space="preserve"> </v>
      </c>
      <c r="J60" s="39">
        <f>IF(I60=" ",0,INDEX(D.1[Lợi nhuận gộp],MATCH(I60,D.1[Tên sản phẩm],0)))</f>
        <v>0</v>
      </c>
    </row>
    <row r="62" spans="2:10" ht="27.75" customHeight="1" x14ac:dyDescent="0.2">
      <c r="B62" s="82"/>
      <c r="C62" s="39"/>
      <c r="D62" s="39" t="s">
        <v>190</v>
      </c>
      <c r="E62" s="39"/>
      <c r="G62" s="82"/>
      <c r="H62" s="39"/>
      <c r="I62" s="39" t="s">
        <v>191</v>
      </c>
      <c r="J62" s="39"/>
    </row>
    <row r="63" spans="2:10" ht="27.75" customHeight="1" x14ac:dyDescent="0.2">
      <c r="B63" s="82">
        <v>1</v>
      </c>
      <c r="C63" s="39" t="str">
        <f>IF(COUNT(D.2[Xếp hạng doanh thu])&gt;=B63,INDEX(D.2[Tên khách hàng],MATCH(SMALL(D.2[Xếp hạng doanh thu],B63),D.2[Xếp hạng doanh thu],0))," ")</f>
        <v xml:space="preserve"> </v>
      </c>
      <c r="D63" s="39" t="str">
        <f>C72</f>
        <v xml:space="preserve"> </v>
      </c>
      <c r="E63" s="39">
        <f>IF(D63=" ",0,INDEX(D.2[Doanh thu],MATCH(D63,D.2[Tên khách hàng],0)))</f>
        <v>0</v>
      </c>
      <c r="G63" s="82">
        <v>1</v>
      </c>
      <c r="H63" s="39" t="str">
        <f>IF(COUNT(D.2[Xếp hạng lợi nhuận gộp])&gt;=G63,INDEX(D.2[Tên khách hàng],MATCH(SMALL(D.2[Xếp hạng lợi nhuận gộp],G63),D.2[Xếp hạng lợi nhuận gộp],0))," ")</f>
        <v xml:space="preserve"> </v>
      </c>
      <c r="I63" s="39" t="str">
        <f>H72</f>
        <v xml:space="preserve"> </v>
      </c>
      <c r="J63" s="39">
        <f>IF(I63=" ",0,INDEX(D.2[Lợi nhuận gộp],MATCH(I63,D.2[Tên khách hàng],0)))</f>
        <v>0</v>
      </c>
    </row>
    <row r="64" spans="2:10" ht="27.75" customHeight="1" x14ac:dyDescent="0.2">
      <c r="B64" s="82">
        <v>2</v>
      </c>
      <c r="C64" s="39" t="str">
        <f>IF(COUNT(D.2[Xếp hạng doanh thu])&gt;=B64,INDEX(D.2[Tên khách hàng],MATCH(SMALL(D.2[Xếp hạng doanh thu],B64),D.2[Xếp hạng doanh thu],0))," ")</f>
        <v xml:space="preserve"> </v>
      </c>
      <c r="D64" s="39" t="str">
        <f>C71</f>
        <v xml:space="preserve"> </v>
      </c>
      <c r="E64" s="39">
        <f>IF(D64=" ",0,INDEX(D.2[Doanh thu],MATCH(D64,D.2[Tên khách hàng],0)))</f>
        <v>0</v>
      </c>
      <c r="G64" s="82">
        <v>2</v>
      </c>
      <c r="H64" s="39" t="str">
        <f>IF(COUNT(D.2[Xếp hạng lợi nhuận gộp])&gt;=G64,INDEX(D.2[Tên khách hàng],MATCH(SMALL(D.2[Xếp hạng lợi nhuận gộp],G64),D.2[Xếp hạng lợi nhuận gộp],0))," ")</f>
        <v xml:space="preserve"> </v>
      </c>
      <c r="I64" s="39" t="str">
        <f>H71</f>
        <v xml:space="preserve"> </v>
      </c>
      <c r="J64" s="39">
        <f>IF(I64=" ",0,INDEX(D.2[Lợi nhuận gộp],MATCH(I64,D.2[Tên khách hàng],0)))</f>
        <v>0</v>
      </c>
    </row>
    <row r="65" spans="2:10" ht="27.75" customHeight="1" x14ac:dyDescent="0.2">
      <c r="B65" s="82">
        <v>3</v>
      </c>
      <c r="C65" s="39" t="str">
        <f>IF(COUNT(D.2[Xếp hạng doanh thu])&gt;=B65,INDEX(D.2[Tên khách hàng],MATCH(SMALL(D.2[Xếp hạng doanh thu],B65),D.2[Xếp hạng doanh thu],0))," ")</f>
        <v xml:space="preserve"> </v>
      </c>
      <c r="D65" s="39" t="str">
        <f>C70</f>
        <v xml:space="preserve"> </v>
      </c>
      <c r="E65" s="39">
        <f>IF(D65=" ",0,INDEX(D.2[Doanh thu],MATCH(D65,D.2[Tên khách hàng],0)))</f>
        <v>0</v>
      </c>
      <c r="G65" s="82">
        <v>3</v>
      </c>
      <c r="H65" s="39" t="str">
        <f>IF(COUNT(D.2[Xếp hạng lợi nhuận gộp])&gt;=G65,INDEX(D.2[Tên khách hàng],MATCH(SMALL(D.2[Xếp hạng lợi nhuận gộp],G65),D.2[Xếp hạng lợi nhuận gộp],0))," ")</f>
        <v xml:space="preserve"> </v>
      </c>
      <c r="I65" s="39" t="str">
        <f>H70</f>
        <v xml:space="preserve"> </v>
      </c>
      <c r="J65" s="39">
        <f>IF(I65=" ",0,INDEX(D.2[Lợi nhuận gộp],MATCH(I65,D.2[Tên khách hàng],0)))</f>
        <v>0</v>
      </c>
    </row>
    <row r="66" spans="2:10" ht="27.75" customHeight="1" x14ac:dyDescent="0.2">
      <c r="B66" s="82">
        <v>4</v>
      </c>
      <c r="C66" s="39" t="str">
        <f>IF(COUNT(D.2[Xếp hạng doanh thu])&gt;=B66,INDEX(D.2[Tên khách hàng],MATCH(SMALL(D.2[Xếp hạng doanh thu],B66),D.2[Xếp hạng doanh thu],0))," ")</f>
        <v xml:space="preserve"> </v>
      </c>
      <c r="D66" s="39" t="str">
        <f>C69</f>
        <v xml:space="preserve"> </v>
      </c>
      <c r="E66" s="39">
        <f>IF(D66=" ",0,INDEX(D.2[Doanh thu],MATCH(D66,D.2[Tên khách hàng],0)))</f>
        <v>0</v>
      </c>
      <c r="G66" s="82">
        <v>4</v>
      </c>
      <c r="H66" s="39" t="str">
        <f>IF(COUNT(D.2[Xếp hạng lợi nhuận gộp])&gt;=G66,INDEX(D.2[Tên khách hàng],MATCH(SMALL(D.2[Xếp hạng lợi nhuận gộp],G66),D.2[Xếp hạng lợi nhuận gộp],0))," ")</f>
        <v xml:space="preserve"> </v>
      </c>
      <c r="I66" s="39" t="str">
        <f>H69</f>
        <v xml:space="preserve"> </v>
      </c>
      <c r="J66" s="39">
        <f>IF(I66=" ",0,INDEX(D.2[Lợi nhuận gộp],MATCH(I66,D.2[Tên khách hàng],0)))</f>
        <v>0</v>
      </c>
    </row>
    <row r="67" spans="2:10" ht="27.75" customHeight="1" x14ac:dyDescent="0.2">
      <c r="B67" s="82">
        <v>5</v>
      </c>
      <c r="C67" s="39" t="str">
        <f>IF(COUNT(D.2[Xếp hạng doanh thu])&gt;=B67,INDEX(D.2[Tên khách hàng],MATCH(SMALL(D.2[Xếp hạng doanh thu],B67),D.2[Xếp hạng doanh thu],0))," ")</f>
        <v xml:space="preserve"> </v>
      </c>
      <c r="D67" s="39" t="str">
        <f>C68</f>
        <v xml:space="preserve"> </v>
      </c>
      <c r="E67" s="39">
        <f>IF(D67=" ",0,INDEX(D.2[Doanh thu],MATCH(D67,D.2[Tên khách hàng],0)))</f>
        <v>0</v>
      </c>
      <c r="G67" s="82">
        <v>5</v>
      </c>
      <c r="H67" s="39" t="str">
        <f>IF(COUNT(D.2[Xếp hạng lợi nhuận gộp])&gt;=G67,INDEX(D.2[Tên khách hàng],MATCH(SMALL(D.2[Xếp hạng lợi nhuận gộp],G67),D.2[Xếp hạng lợi nhuận gộp],0))," ")</f>
        <v xml:space="preserve"> </v>
      </c>
      <c r="I67" s="39" t="str">
        <f>H68</f>
        <v xml:space="preserve"> </v>
      </c>
      <c r="J67" s="39">
        <f>IF(I67=" ",0,INDEX(D.2[Lợi nhuận gộp],MATCH(I67,D.2[Tên khách hàng],0)))</f>
        <v>0</v>
      </c>
    </row>
    <row r="68" spans="2:10" ht="27.75" customHeight="1" x14ac:dyDescent="0.2">
      <c r="B68" s="82">
        <v>6</v>
      </c>
      <c r="C68" s="39" t="str">
        <f>IF(COUNT(D.2[Xếp hạng doanh thu])&gt;=B68,INDEX(D.2[Tên khách hàng],MATCH(SMALL(D.2[Xếp hạng doanh thu],B68),D.2[Xếp hạng doanh thu],0))," ")</f>
        <v xml:space="preserve"> </v>
      </c>
      <c r="D68" s="39" t="str">
        <f>C67</f>
        <v xml:space="preserve"> </v>
      </c>
      <c r="E68" s="39">
        <f>IF(D68=" ",0,INDEX(D.2[Doanh thu],MATCH(D68,D.2[Tên khách hàng],0)))</f>
        <v>0</v>
      </c>
      <c r="G68" s="82">
        <v>6</v>
      </c>
      <c r="H68" s="39" t="str">
        <f>IF(COUNT(D.2[Xếp hạng lợi nhuận gộp])&gt;=G68,INDEX(D.2[Tên khách hàng],MATCH(SMALL(D.2[Xếp hạng lợi nhuận gộp],G68),D.2[Xếp hạng lợi nhuận gộp],0))," ")</f>
        <v xml:space="preserve"> </v>
      </c>
      <c r="I68" s="39" t="str">
        <f>H67</f>
        <v xml:space="preserve"> </v>
      </c>
      <c r="J68" s="39">
        <f>IF(I68=" ",0,INDEX(D.2[Lợi nhuận gộp],MATCH(I68,D.2[Tên khách hàng],0)))</f>
        <v>0</v>
      </c>
    </row>
    <row r="69" spans="2:10" ht="27.75" customHeight="1" x14ac:dyDescent="0.2">
      <c r="B69" s="82">
        <v>7</v>
      </c>
      <c r="C69" s="39" t="str">
        <f>IF(COUNT(D.2[Xếp hạng doanh thu])&gt;=B69,INDEX(D.2[Tên khách hàng],MATCH(SMALL(D.2[Xếp hạng doanh thu],B69),D.2[Xếp hạng doanh thu],0))," ")</f>
        <v xml:space="preserve"> </v>
      </c>
      <c r="D69" s="39" t="str">
        <f>C66</f>
        <v xml:space="preserve"> </v>
      </c>
      <c r="E69" s="39">
        <f>IF(D69=" ",0,INDEX(D.2[Doanh thu],MATCH(D69,D.2[Tên khách hàng],0)))</f>
        <v>0</v>
      </c>
      <c r="G69" s="82">
        <v>7</v>
      </c>
      <c r="H69" s="39" t="str">
        <f>IF(COUNT(D.2[Xếp hạng lợi nhuận gộp])&gt;=G69,INDEX(D.2[Tên khách hàng],MATCH(SMALL(D.2[Xếp hạng lợi nhuận gộp],G69),D.2[Xếp hạng lợi nhuận gộp],0))," ")</f>
        <v xml:space="preserve"> </v>
      </c>
      <c r="I69" s="39" t="str">
        <f>H66</f>
        <v xml:space="preserve"> </v>
      </c>
      <c r="J69" s="39">
        <f>IF(I69=" ",0,INDEX(D.2[Lợi nhuận gộp],MATCH(I69,D.2[Tên khách hàng],0)))</f>
        <v>0</v>
      </c>
    </row>
    <row r="70" spans="2:10" ht="27.75" customHeight="1" x14ac:dyDescent="0.2">
      <c r="B70" s="82">
        <v>8</v>
      </c>
      <c r="C70" s="39" t="str">
        <f>IF(COUNT(D.2[Xếp hạng doanh thu])&gt;=B70,INDEX(D.2[Tên khách hàng],MATCH(SMALL(D.2[Xếp hạng doanh thu],B70),D.2[Xếp hạng doanh thu],0))," ")</f>
        <v xml:space="preserve"> </v>
      </c>
      <c r="D70" s="39" t="str">
        <f>C65</f>
        <v xml:space="preserve"> </v>
      </c>
      <c r="E70" s="39">
        <f>IF(D70=" ",0,INDEX(D.2[Doanh thu],MATCH(D70,D.2[Tên khách hàng],0)))</f>
        <v>0</v>
      </c>
      <c r="G70" s="82">
        <v>8</v>
      </c>
      <c r="H70" s="39" t="str">
        <f>IF(COUNT(D.2[Xếp hạng lợi nhuận gộp])&gt;=G70,INDEX(D.2[Tên khách hàng],MATCH(SMALL(D.2[Xếp hạng lợi nhuận gộp],G70),D.2[Xếp hạng lợi nhuận gộp],0))," ")</f>
        <v xml:space="preserve"> </v>
      </c>
      <c r="I70" s="39" t="str">
        <f>H65</f>
        <v xml:space="preserve"> </v>
      </c>
      <c r="J70" s="39">
        <f>IF(I70=" ",0,INDEX(D.2[Lợi nhuận gộp],MATCH(I70,D.2[Tên khách hàng],0)))</f>
        <v>0</v>
      </c>
    </row>
    <row r="71" spans="2:10" ht="27.75" customHeight="1" x14ac:dyDescent="0.2">
      <c r="B71" s="82">
        <v>9</v>
      </c>
      <c r="C71" s="39" t="str">
        <f>IF(COUNT(D.2[Xếp hạng doanh thu])&gt;=B71,INDEX(D.2[Tên khách hàng],MATCH(SMALL(D.2[Xếp hạng doanh thu],B71),D.2[Xếp hạng doanh thu],0))," ")</f>
        <v xml:space="preserve"> </v>
      </c>
      <c r="D71" s="39" t="str">
        <f>C64</f>
        <v xml:space="preserve"> </v>
      </c>
      <c r="E71" s="39">
        <f>IF(D71=" ",0,INDEX(D.2[Doanh thu],MATCH(D71,D.2[Tên khách hàng],0)))</f>
        <v>0</v>
      </c>
      <c r="G71" s="82">
        <v>9</v>
      </c>
      <c r="H71" s="39" t="str">
        <f>IF(COUNT(D.2[Xếp hạng lợi nhuận gộp])&gt;=G71,INDEX(D.2[Tên khách hàng],MATCH(SMALL(D.2[Xếp hạng lợi nhuận gộp],G71),D.2[Xếp hạng lợi nhuận gộp],0))," ")</f>
        <v xml:space="preserve"> </v>
      </c>
      <c r="I71" s="39" t="str">
        <f>H64</f>
        <v xml:space="preserve"> </v>
      </c>
      <c r="J71" s="39">
        <f>IF(I71=" ",0,INDEX(D.2[Lợi nhuận gộp],MATCH(I71,D.2[Tên khách hàng],0)))</f>
        <v>0</v>
      </c>
    </row>
    <row r="72" spans="2:10" ht="27.75" customHeight="1" x14ac:dyDescent="0.2">
      <c r="B72" s="82">
        <v>10</v>
      </c>
      <c r="C72" s="39" t="str">
        <f>IF(COUNT(D.2[Xếp hạng doanh thu])&gt;=B72,INDEX(D.2[Tên khách hàng],MATCH(SMALL(D.2[Xếp hạng doanh thu],B72),D.2[Xếp hạng doanh thu],0))," ")</f>
        <v xml:space="preserve"> </v>
      </c>
      <c r="D72" s="39" t="str">
        <f>C63</f>
        <v xml:space="preserve"> </v>
      </c>
      <c r="E72" s="39">
        <f>IF(D72=" ",0,INDEX(D.2[Doanh thu],MATCH(D72,D.2[Tên khách hàng],0)))</f>
        <v>0</v>
      </c>
      <c r="G72" s="82">
        <v>10</v>
      </c>
      <c r="H72" s="39" t="str">
        <f>IF(COUNT(D.2[Xếp hạng lợi nhuận gộp])&gt;=G72,INDEX(D.2[Tên khách hàng],MATCH(SMALL(D.2[Xếp hạng lợi nhuận gộp],G72),D.2[Xếp hạng lợi nhuận gộp],0))," ")</f>
        <v xml:space="preserve"> </v>
      </c>
      <c r="I72" s="39" t="str">
        <f>H63</f>
        <v xml:space="preserve"> </v>
      </c>
      <c r="J72" s="39">
        <f>IF(I72=" ",0,INDEX(D.2[Lợi nhuận gộp],MATCH(I72,D.2[Tên khách hàng],0)))</f>
        <v>0</v>
      </c>
    </row>
    <row r="74" spans="2:10" ht="27.75" customHeight="1" x14ac:dyDescent="0.2">
      <c r="B74" s="82"/>
      <c r="C74" s="39"/>
      <c r="D74" s="83" t="s">
        <v>192</v>
      </c>
      <c r="E74" s="39"/>
      <c r="G74" s="82"/>
      <c r="H74" s="39"/>
      <c r="I74" s="83" t="s">
        <v>193</v>
      </c>
      <c r="J74" s="39"/>
    </row>
    <row r="75" spans="2:10" ht="27.75" customHeight="1" x14ac:dyDescent="0.2">
      <c r="B75" s="82">
        <v>1</v>
      </c>
      <c r="C75" s="39" t="str">
        <f>IF(COUNT(D.2[Xếp hạng nợ phải thu])&gt;=B75,INDEX(D.2[Tên khách hàng],MATCH(SMALL(D.2[Xếp hạng nợ phải thu],B75),D.2[Xếp hạng nợ phải thu],0))," ")</f>
        <v xml:space="preserve"> </v>
      </c>
      <c r="D75" s="39" t="str">
        <f>C84</f>
        <v xml:space="preserve"> </v>
      </c>
      <c r="E75" s="39">
        <f>IF(D75=" ",0,INDEX(D.2[Nợ phải thu 
(Trong kỳ)],MATCH(D75,D.2[Tên khách hàng],0)))</f>
        <v>0</v>
      </c>
      <c r="G75" s="82">
        <v>1</v>
      </c>
      <c r="H75" s="39" t="str">
        <f ca="1">IF(COUNT(D.3[Xếp hạng nợ phải trả])&gt;=G75,INDEX(D.3[Tên nhà cung cấp],MATCH(SMALL(D.3[Xếp hạng nợ phải trả],G75),D.3[Xếp hạng nợ phải trả],0))," ")</f>
        <v>nguyệt</v>
      </c>
      <c r="I75" s="39" t="str">
        <f ca="1">H84</f>
        <v xml:space="preserve"> </v>
      </c>
      <c r="J75" s="39">
        <f ca="1">IF(I75=" ",0,INDEX(D.3[Nợ phải trả 
(Số dư trong kỳ)],MATCH(I75,D.3[Tên nhà cung cấp],0)))</f>
        <v>0</v>
      </c>
    </row>
    <row r="76" spans="2:10" ht="27.75" customHeight="1" x14ac:dyDescent="0.2">
      <c r="B76" s="82">
        <v>2</v>
      </c>
      <c r="C76" s="39" t="str">
        <f>IF(COUNT(D.2[Xếp hạng nợ phải thu])&gt;=B76,INDEX(D.2[Tên khách hàng],MATCH(SMALL(D.2[Xếp hạng nợ phải thu],B76),D.2[Xếp hạng nợ phải thu],0))," ")</f>
        <v xml:space="preserve"> </v>
      </c>
      <c r="D76" s="39" t="str">
        <f>C83</f>
        <v xml:space="preserve"> </v>
      </c>
      <c r="E76" s="39">
        <f>IF(D76=" ",0,INDEX(D.2[Nợ phải thu 
(Trong kỳ)],MATCH(D76,D.2[Tên khách hàng],0)))</f>
        <v>0</v>
      </c>
      <c r="G76" s="82">
        <v>2</v>
      </c>
      <c r="H76" s="39" t="str">
        <f ca="1">IF(COUNT(D.3[Xếp hạng nợ phải trả])&gt;=G76,INDEX(D.3[Tên nhà cung cấp],MATCH(SMALL(D.3[Xếp hạng nợ phải trả],G76),D.3[Xếp hạng nợ phải trả],0))," ")</f>
        <v xml:space="preserve"> </v>
      </c>
      <c r="I76" s="39" t="str">
        <f ca="1">H83</f>
        <v xml:space="preserve"> </v>
      </c>
      <c r="J76" s="39">
        <f ca="1">IF(I76=" ",0,INDEX(D.3[Nợ phải trả 
(Số dư trong kỳ)],MATCH(I76,D.3[Tên nhà cung cấp],0)))</f>
        <v>0</v>
      </c>
    </row>
    <row r="77" spans="2:10" ht="27.75" customHeight="1" x14ac:dyDescent="0.2">
      <c r="B77" s="82">
        <v>3</v>
      </c>
      <c r="C77" s="39" t="str">
        <f>IF(COUNT(D.2[Xếp hạng nợ phải thu])&gt;=B77,INDEX(D.2[Tên khách hàng],MATCH(SMALL(D.2[Xếp hạng nợ phải thu],B77),D.2[Xếp hạng nợ phải thu],0))," ")</f>
        <v xml:space="preserve"> </v>
      </c>
      <c r="D77" s="39" t="str">
        <f>C82</f>
        <v xml:space="preserve"> </v>
      </c>
      <c r="E77" s="39">
        <f>IF(D77=" ",0,INDEX(D.2[Nợ phải thu 
(Trong kỳ)],MATCH(D77,D.2[Tên khách hàng],0)))</f>
        <v>0</v>
      </c>
      <c r="G77" s="82">
        <v>3</v>
      </c>
      <c r="H77" s="39" t="str">
        <f ca="1">IF(COUNT(D.3[Xếp hạng nợ phải trả])&gt;=G77,INDEX(D.3[Tên nhà cung cấp],MATCH(SMALL(D.3[Xếp hạng nợ phải trả],G77),D.3[Xếp hạng nợ phải trả],0))," ")</f>
        <v xml:space="preserve"> </v>
      </c>
      <c r="I77" s="39" t="str">
        <f ca="1">H82</f>
        <v xml:space="preserve"> </v>
      </c>
      <c r="J77" s="39">
        <f ca="1">IF(I77=" ",0,INDEX(D.3[Nợ phải trả 
(Số dư trong kỳ)],MATCH(I77,D.3[Tên nhà cung cấp],0)))</f>
        <v>0</v>
      </c>
    </row>
    <row r="78" spans="2:10" ht="27.75" customHeight="1" x14ac:dyDescent="0.2">
      <c r="B78" s="82">
        <v>4</v>
      </c>
      <c r="C78" s="39" t="str">
        <f>IF(COUNT(D.2[Xếp hạng nợ phải thu])&gt;=B78,INDEX(D.2[Tên khách hàng],MATCH(SMALL(D.2[Xếp hạng nợ phải thu],B78),D.2[Xếp hạng nợ phải thu],0))," ")</f>
        <v xml:space="preserve"> </v>
      </c>
      <c r="D78" s="39" t="str">
        <f>C81</f>
        <v xml:space="preserve"> </v>
      </c>
      <c r="E78" s="39">
        <f>IF(D78=" ",0,INDEX(D.2[Nợ phải thu 
(Trong kỳ)],MATCH(D78,D.2[Tên khách hàng],0)))</f>
        <v>0</v>
      </c>
      <c r="G78" s="82">
        <v>4</v>
      </c>
      <c r="H78" s="39" t="str">
        <f ca="1">IF(COUNT(D.3[Xếp hạng nợ phải trả])&gt;=G78,INDEX(D.3[Tên nhà cung cấp],MATCH(SMALL(D.3[Xếp hạng nợ phải trả],G78),D.3[Xếp hạng nợ phải trả],0))," ")</f>
        <v xml:space="preserve"> </v>
      </c>
      <c r="I78" s="39" t="str">
        <f ca="1">H81</f>
        <v xml:space="preserve"> </v>
      </c>
      <c r="J78" s="39">
        <f ca="1">IF(I78=" ",0,INDEX(D.3[Nợ phải trả 
(Số dư trong kỳ)],MATCH(I78,D.3[Tên nhà cung cấp],0)))</f>
        <v>0</v>
      </c>
    </row>
    <row r="79" spans="2:10" ht="27.75" customHeight="1" x14ac:dyDescent="0.2">
      <c r="B79" s="82">
        <v>5</v>
      </c>
      <c r="C79" s="39" t="str">
        <f>IF(COUNT(D.2[Xếp hạng nợ phải thu])&gt;=B79,INDEX(D.2[Tên khách hàng],MATCH(SMALL(D.2[Xếp hạng nợ phải thu],B79),D.2[Xếp hạng nợ phải thu],0))," ")</f>
        <v xml:space="preserve"> </v>
      </c>
      <c r="D79" s="39" t="str">
        <f>C80</f>
        <v xml:space="preserve"> </v>
      </c>
      <c r="E79" s="39">
        <f>IF(D79=" ",0,INDEX(D.2[Nợ phải thu 
(Trong kỳ)],MATCH(D79,D.2[Tên khách hàng],0)))</f>
        <v>0</v>
      </c>
      <c r="G79" s="82">
        <v>5</v>
      </c>
      <c r="H79" s="39" t="str">
        <f ca="1">IF(COUNT(D.3[Xếp hạng nợ phải trả])&gt;=G79,INDEX(D.3[Tên nhà cung cấp],MATCH(SMALL(D.3[Xếp hạng nợ phải trả],G79),D.3[Xếp hạng nợ phải trả],0))," ")</f>
        <v xml:space="preserve"> </v>
      </c>
      <c r="I79" s="39" t="str">
        <f ca="1">H80</f>
        <v xml:space="preserve"> </v>
      </c>
      <c r="J79" s="39">
        <f ca="1">IF(I79=" ",0,INDEX(D.3[Nợ phải trả 
(Số dư trong kỳ)],MATCH(I79,D.3[Tên nhà cung cấp],0)))</f>
        <v>0</v>
      </c>
    </row>
    <row r="80" spans="2:10" ht="27.75" customHeight="1" x14ac:dyDescent="0.2">
      <c r="B80" s="82">
        <v>6</v>
      </c>
      <c r="C80" s="39" t="str">
        <f>IF(COUNT(D.2[Xếp hạng nợ phải thu])&gt;=B80,INDEX(D.2[Tên khách hàng],MATCH(SMALL(D.2[Xếp hạng nợ phải thu],B80),D.2[Xếp hạng nợ phải thu],0))," ")</f>
        <v xml:space="preserve"> </v>
      </c>
      <c r="D80" s="39" t="str">
        <f>C79</f>
        <v xml:space="preserve"> </v>
      </c>
      <c r="E80" s="39">
        <f>IF(D80=" ",0,INDEX(D.2[Nợ phải thu 
(Trong kỳ)],MATCH(D80,D.2[Tên khách hàng],0)))</f>
        <v>0</v>
      </c>
      <c r="G80" s="82">
        <v>6</v>
      </c>
      <c r="H80" s="39" t="str">
        <f ca="1">IF(COUNT(D.3[Xếp hạng nợ phải trả])&gt;=G80,INDEX(D.3[Tên nhà cung cấp],MATCH(SMALL(D.3[Xếp hạng nợ phải trả],G80),D.3[Xếp hạng nợ phải trả],0))," ")</f>
        <v xml:space="preserve"> </v>
      </c>
      <c r="I80" s="39" t="str">
        <f ca="1">H79</f>
        <v xml:space="preserve"> </v>
      </c>
      <c r="J80" s="39">
        <f ca="1">IF(I80=" ",0,INDEX(D.3[Nợ phải trả 
(Số dư trong kỳ)],MATCH(I80,D.3[Tên nhà cung cấp],0)))</f>
        <v>0</v>
      </c>
    </row>
    <row r="81" spans="2:10" ht="27.75" customHeight="1" x14ac:dyDescent="0.2">
      <c r="B81" s="82">
        <v>7</v>
      </c>
      <c r="C81" s="39" t="str">
        <f>IF(COUNT(D.2[Xếp hạng nợ phải thu])&gt;=B81,INDEX(D.2[Tên khách hàng],MATCH(SMALL(D.2[Xếp hạng nợ phải thu],B81),D.2[Xếp hạng nợ phải thu],0))," ")</f>
        <v xml:space="preserve"> </v>
      </c>
      <c r="D81" s="39" t="str">
        <f>C78</f>
        <v xml:space="preserve"> </v>
      </c>
      <c r="E81" s="39">
        <f>IF(D81=" ",0,INDEX(D.2[Nợ phải thu 
(Trong kỳ)],MATCH(D81,D.2[Tên khách hàng],0)))</f>
        <v>0</v>
      </c>
      <c r="G81" s="82">
        <v>7</v>
      </c>
      <c r="H81" s="39" t="str">
        <f ca="1">IF(COUNT(D.3[Xếp hạng nợ phải trả])&gt;=G81,INDEX(D.3[Tên nhà cung cấp],MATCH(SMALL(D.3[Xếp hạng nợ phải trả],G81),D.3[Xếp hạng nợ phải trả],0))," ")</f>
        <v xml:space="preserve"> </v>
      </c>
      <c r="I81" s="39" t="str">
        <f ca="1">H78</f>
        <v xml:space="preserve"> </v>
      </c>
      <c r="J81" s="39">
        <f ca="1">IF(I81=" ",0,INDEX(D.3[Nợ phải trả 
(Số dư trong kỳ)],MATCH(I81,D.3[Tên nhà cung cấp],0)))</f>
        <v>0</v>
      </c>
    </row>
    <row r="82" spans="2:10" ht="27.75" customHeight="1" x14ac:dyDescent="0.2">
      <c r="B82" s="82">
        <v>8</v>
      </c>
      <c r="C82" s="39" t="str">
        <f>IF(COUNT(D.2[Xếp hạng nợ phải thu])&gt;=B82,INDEX(D.2[Tên khách hàng],MATCH(SMALL(D.2[Xếp hạng nợ phải thu],B82),D.2[Xếp hạng nợ phải thu],0))," ")</f>
        <v xml:space="preserve"> </v>
      </c>
      <c r="D82" s="39" t="str">
        <f>C77</f>
        <v xml:space="preserve"> </v>
      </c>
      <c r="E82" s="39">
        <f>IF(D82=" ",0,INDEX(D.2[Nợ phải thu 
(Trong kỳ)],MATCH(D82,D.2[Tên khách hàng],0)))</f>
        <v>0</v>
      </c>
      <c r="G82" s="82">
        <v>8</v>
      </c>
      <c r="H82" s="39" t="str">
        <f ca="1">IF(COUNT(D.3[Xếp hạng nợ phải trả])&gt;=G82,INDEX(D.3[Tên nhà cung cấp],MATCH(SMALL(D.3[Xếp hạng nợ phải trả],G82),D.3[Xếp hạng nợ phải trả],0))," ")</f>
        <v xml:space="preserve"> </v>
      </c>
      <c r="I82" s="39" t="str">
        <f ca="1">H77</f>
        <v xml:space="preserve"> </v>
      </c>
      <c r="J82" s="39">
        <f ca="1">IF(I82=" ",0,INDEX(D.3[Nợ phải trả 
(Số dư trong kỳ)],MATCH(I82,D.3[Tên nhà cung cấp],0)))</f>
        <v>0</v>
      </c>
    </row>
    <row r="83" spans="2:10" ht="27.75" customHeight="1" x14ac:dyDescent="0.2">
      <c r="B83" s="82">
        <v>9</v>
      </c>
      <c r="C83" s="39" t="str">
        <f>IF(COUNT(D.2[Xếp hạng nợ phải thu])&gt;=B83,INDEX(D.2[Tên khách hàng],MATCH(SMALL(D.2[Xếp hạng nợ phải thu],B83),D.2[Xếp hạng nợ phải thu],0))," ")</f>
        <v xml:space="preserve"> </v>
      </c>
      <c r="D83" s="39" t="str">
        <f>C76</f>
        <v xml:space="preserve"> </v>
      </c>
      <c r="E83" s="39">
        <f>IF(D83=" ",0,INDEX(D.2[Nợ phải thu 
(Trong kỳ)],MATCH(D83,D.2[Tên khách hàng],0)))</f>
        <v>0</v>
      </c>
      <c r="G83" s="82">
        <v>9</v>
      </c>
      <c r="H83" s="39" t="str">
        <f ca="1">IF(COUNT(D.3[Xếp hạng nợ phải trả])&gt;=G83,INDEX(D.3[Tên nhà cung cấp],MATCH(SMALL(D.3[Xếp hạng nợ phải trả],G83),D.3[Xếp hạng nợ phải trả],0))," ")</f>
        <v xml:space="preserve"> </v>
      </c>
      <c r="I83" s="39" t="str">
        <f ca="1">H76</f>
        <v xml:space="preserve"> </v>
      </c>
      <c r="J83" s="39">
        <f ca="1">IF(I83=" ",0,INDEX(D.3[Nợ phải trả 
(Số dư trong kỳ)],MATCH(I83,D.3[Tên nhà cung cấp],0)))</f>
        <v>0</v>
      </c>
    </row>
    <row r="84" spans="2:10" ht="27.75" customHeight="1" x14ac:dyDescent="0.2">
      <c r="B84" s="82">
        <v>10</v>
      </c>
      <c r="C84" s="39" t="str">
        <f>IF(COUNT(D.2[Xếp hạng nợ phải thu])&gt;=B84,INDEX(D.2[Tên khách hàng],MATCH(SMALL(D.2[Xếp hạng nợ phải thu],B84),D.2[Xếp hạng nợ phải thu],0))," ")</f>
        <v xml:space="preserve"> </v>
      </c>
      <c r="D84" s="39" t="str">
        <f>C75</f>
        <v xml:space="preserve"> </v>
      </c>
      <c r="E84" s="39">
        <f>IF(D84=" ",0,INDEX(D.2[Nợ phải thu 
(Trong kỳ)],MATCH(D84,D.2[Tên khách hàng],0)))</f>
        <v>0</v>
      </c>
      <c r="G84" s="82">
        <v>10</v>
      </c>
      <c r="H84" s="39" t="str">
        <f ca="1">IF(COUNT(D.3[Xếp hạng nợ phải trả])&gt;=G84,INDEX(D.3[Tên nhà cung cấp],MATCH(SMALL(D.3[Xếp hạng nợ phải trả],G84),D.3[Xếp hạng nợ phải trả],0))," ")</f>
        <v xml:space="preserve"> </v>
      </c>
      <c r="I84" s="39" t="str">
        <f ca="1">H75</f>
        <v>nguyệt</v>
      </c>
      <c r="J84" s="39">
        <f ca="1">IF(I84=" ",0,INDEX(D.3[Nợ phải trả 
(Số dư trong kỳ)],MATCH(I84,D.3[Tên nhà cung cấp],0)))</f>
        <v>20</v>
      </c>
    </row>
    <row r="86" spans="2:10" ht="27.75" customHeight="1" x14ac:dyDescent="0.2">
      <c r="B86" s="82"/>
      <c r="C86" s="39"/>
      <c r="D86" s="39" t="s">
        <v>194</v>
      </c>
      <c r="E86" s="39"/>
    </row>
    <row r="87" spans="2:10" ht="27.75" customHeight="1" x14ac:dyDescent="0.2">
      <c r="B87" s="82">
        <v>1</v>
      </c>
      <c r="C87" s="39" t="str">
        <f>IF(COUNT(D.1[Xếp hạng giá trị tồn kho])&gt;=B87,INDEX(D.1[Tên sản phẩm],MATCH(SMALL(D.1[Xếp hạng giá trị tồn kho],B87),D.1[Xếp hạng giá trị tồn kho],0))," ")</f>
        <v>bảng</v>
      </c>
      <c r="D87" s="39" t="str">
        <f>C96</f>
        <v xml:space="preserve"> </v>
      </c>
      <c r="E87" s="39">
        <f>IF(D87=" ",0,INDEX(D.1[Giá trị hàng tồn cuối kỳ],MATCH(D87,D.1[Tên sản phẩm],0)))</f>
        <v>0</v>
      </c>
      <c r="G87" s="39" t="s">
        <v>199</v>
      </c>
      <c r="H87" s="39">
        <f ca="1">D8</f>
        <v>20</v>
      </c>
    </row>
    <row r="88" spans="2:10" ht="27.75" customHeight="1" x14ac:dyDescent="0.2">
      <c r="B88" s="82">
        <v>2</v>
      </c>
      <c r="C88" s="39" t="str">
        <f>IF(COUNT(D.1[Xếp hạng giá trị tồn kho])&gt;=B88,INDEX(D.1[Tên sản phẩm],MATCH(SMALL(D.1[Xếp hạng giá trị tồn kho],B88),D.1[Xếp hạng giá trị tồn kho],0))," ")</f>
        <v xml:space="preserve"> </v>
      </c>
      <c r="D88" s="39" t="str">
        <f>C95</f>
        <v xml:space="preserve"> </v>
      </c>
      <c r="E88" s="39">
        <f>IF(D88=" ",0,INDEX(D.1[Giá trị hàng tồn cuối kỳ],MATCH(D88,D.1[Tên sản phẩm],0)))</f>
        <v>0</v>
      </c>
      <c r="G88" s="39" t="s">
        <v>198</v>
      </c>
      <c r="H88" s="39">
        <f>D9</f>
        <v>0</v>
      </c>
    </row>
    <row r="89" spans="2:10" ht="27.75" customHeight="1" x14ac:dyDescent="0.2">
      <c r="B89" s="82">
        <v>3</v>
      </c>
      <c r="C89" s="39" t="str">
        <f>IF(COUNT(D.1[Xếp hạng giá trị tồn kho])&gt;=B89,INDEX(D.1[Tên sản phẩm],MATCH(SMALL(D.1[Xếp hạng giá trị tồn kho],B89),D.1[Xếp hạng giá trị tồn kho],0))," ")</f>
        <v xml:space="preserve"> </v>
      </c>
      <c r="D89" s="39" t="str">
        <f>C94</f>
        <v xml:space="preserve"> </v>
      </c>
      <c r="E89" s="39">
        <f>IF(D89=" ",0,INDEX(D.1[Giá trị hàng tồn cuối kỳ],MATCH(D89,D.1[Tên sản phẩm],0)))</f>
        <v>0</v>
      </c>
    </row>
    <row r="90" spans="2:10" ht="27.75" customHeight="1" x14ac:dyDescent="0.2">
      <c r="B90" s="82">
        <v>4</v>
      </c>
      <c r="C90" s="39" t="str">
        <f>IF(COUNT(D.1[Xếp hạng giá trị tồn kho])&gt;=B90,INDEX(D.1[Tên sản phẩm],MATCH(SMALL(D.1[Xếp hạng giá trị tồn kho],B90),D.1[Xếp hạng giá trị tồn kho],0))," ")</f>
        <v xml:space="preserve"> </v>
      </c>
      <c r="D90" s="39" t="str">
        <f>C93</f>
        <v xml:space="preserve"> </v>
      </c>
      <c r="E90" s="39">
        <f>IF(D90=" ",0,INDEX(D.1[Giá trị hàng tồn cuối kỳ],MATCH(D90,D.1[Tên sản phẩm],0)))</f>
        <v>0</v>
      </c>
    </row>
    <row r="91" spans="2:10" ht="27.75" customHeight="1" x14ac:dyDescent="0.2">
      <c r="B91" s="82">
        <v>5</v>
      </c>
      <c r="C91" s="39" t="str">
        <f>IF(COUNT(D.1[Xếp hạng giá trị tồn kho])&gt;=B91,INDEX(D.1[Tên sản phẩm],MATCH(SMALL(D.1[Xếp hạng giá trị tồn kho],B91),D.1[Xếp hạng giá trị tồn kho],0))," ")</f>
        <v xml:space="preserve"> </v>
      </c>
      <c r="D91" s="39" t="str">
        <f>C92</f>
        <v xml:space="preserve"> </v>
      </c>
      <c r="E91" s="39">
        <f>IF(D91=" ",0,INDEX(D.1[Giá trị hàng tồn cuối kỳ],MATCH(D91,D.1[Tên sản phẩm],0)))</f>
        <v>0</v>
      </c>
    </row>
    <row r="92" spans="2:10" ht="27.75" customHeight="1" x14ac:dyDescent="0.2">
      <c r="B92" s="82">
        <v>6</v>
      </c>
      <c r="C92" s="39" t="str">
        <f>IF(COUNT(D.1[Xếp hạng giá trị tồn kho])&gt;=B92,INDEX(D.1[Tên sản phẩm],MATCH(SMALL(D.1[Xếp hạng giá trị tồn kho],B92),D.1[Xếp hạng giá trị tồn kho],0))," ")</f>
        <v xml:space="preserve"> </v>
      </c>
      <c r="D92" s="39" t="str">
        <f>C91</f>
        <v xml:space="preserve"> </v>
      </c>
      <c r="E92" s="39">
        <f>IF(D92=" ",0,INDEX(D.1[Giá trị hàng tồn cuối kỳ],MATCH(D92,D.1[Tên sản phẩm],0)))</f>
        <v>0</v>
      </c>
    </row>
    <row r="93" spans="2:10" ht="27.75" customHeight="1" x14ac:dyDescent="0.2">
      <c r="B93" s="82">
        <v>7</v>
      </c>
      <c r="C93" s="39" t="str">
        <f>IF(COUNT(D.1[Xếp hạng giá trị tồn kho])&gt;=B93,INDEX(D.1[Tên sản phẩm],MATCH(SMALL(D.1[Xếp hạng giá trị tồn kho],B93),D.1[Xếp hạng giá trị tồn kho],0))," ")</f>
        <v xml:space="preserve"> </v>
      </c>
      <c r="D93" s="39" t="str">
        <f>C90</f>
        <v xml:space="preserve"> </v>
      </c>
      <c r="E93" s="39">
        <f>IF(D93=" ",0,INDEX(D.1[Giá trị hàng tồn cuối kỳ],MATCH(D93,D.1[Tên sản phẩm],0)))</f>
        <v>0</v>
      </c>
    </row>
    <row r="94" spans="2:10" ht="27.75" customHeight="1" x14ac:dyDescent="0.2">
      <c r="B94" s="82">
        <v>8</v>
      </c>
      <c r="C94" s="39" t="str">
        <f>IF(COUNT(D.1[Xếp hạng giá trị tồn kho])&gt;=B94,INDEX(D.1[Tên sản phẩm],MATCH(SMALL(D.1[Xếp hạng giá trị tồn kho],B94),D.1[Xếp hạng giá trị tồn kho],0))," ")</f>
        <v xml:space="preserve"> </v>
      </c>
      <c r="D94" s="39" t="str">
        <f>C89</f>
        <v xml:space="preserve"> </v>
      </c>
      <c r="E94" s="39">
        <f>IF(D94=" ",0,INDEX(D.1[Giá trị hàng tồn cuối kỳ],MATCH(D94,D.1[Tên sản phẩm],0)))</f>
        <v>0</v>
      </c>
    </row>
    <row r="95" spans="2:10" ht="27.75" customHeight="1" x14ac:dyDescent="0.2">
      <c r="B95" s="82">
        <v>9</v>
      </c>
      <c r="C95" s="39" t="str">
        <f>IF(COUNT(D.1[Xếp hạng giá trị tồn kho])&gt;=B95,INDEX(D.1[Tên sản phẩm],MATCH(SMALL(D.1[Xếp hạng giá trị tồn kho],B95),D.1[Xếp hạng giá trị tồn kho],0))," ")</f>
        <v xml:space="preserve"> </v>
      </c>
      <c r="D95" s="39" t="str">
        <f>C88</f>
        <v xml:space="preserve"> </v>
      </c>
      <c r="E95" s="39">
        <f>IF(D95=" ",0,INDEX(D.1[Giá trị hàng tồn cuối kỳ],MATCH(D95,D.1[Tên sản phẩm],0)))</f>
        <v>0</v>
      </c>
    </row>
    <row r="96" spans="2:10" ht="27.75" customHeight="1" x14ac:dyDescent="0.2">
      <c r="B96" s="82">
        <v>10</v>
      </c>
      <c r="C96" s="39" t="str">
        <f>IF(COUNT(D.1[Xếp hạng giá trị tồn kho])&gt;=B96,INDEX(D.1[Tên sản phẩm],MATCH(SMALL(D.1[Xếp hạng giá trị tồn kho],B96),D.1[Xếp hạng giá trị tồn kho],0))," ")</f>
        <v xml:space="preserve"> </v>
      </c>
      <c r="D96" s="39" t="str">
        <f>C87</f>
        <v>bảng</v>
      </c>
      <c r="E96" s="39">
        <f>IF(D96=" ",0,INDEX(D.1[Giá trị hàng tồn cuối kỳ],MATCH(D96,D.1[Tên sản phẩm],0)))</f>
        <v>20</v>
      </c>
    </row>
    <row r="98" spans="2:11" ht="27.75" customHeight="1" x14ac:dyDescent="0.2">
      <c r="B98" s="47" t="s">
        <v>203</v>
      </c>
      <c r="C98" s="17"/>
      <c r="D98" s="17"/>
      <c r="E98" s="17"/>
      <c r="F98" s="17"/>
    </row>
    <row r="99" spans="2:11" ht="27.75" customHeight="1" x14ac:dyDescent="0.2">
      <c r="B99" s="48" t="s">
        <v>7</v>
      </c>
      <c r="C99" s="84" t="s">
        <v>204</v>
      </c>
      <c r="D99" s="84" t="s">
        <v>205</v>
      </c>
      <c r="E99" s="84" t="s">
        <v>206</v>
      </c>
      <c r="F99" s="84" t="s">
        <v>157</v>
      </c>
      <c r="G99" s="39" t="s">
        <v>212</v>
      </c>
      <c r="H99" s="39"/>
      <c r="I99" s="39"/>
      <c r="J99" s="39"/>
    </row>
    <row r="100" spans="2:11" ht="27.75" customHeight="1" x14ac:dyDescent="0.2">
      <c r="B100" s="7" t="str">
        <f>IF(COUNT(D.1[STT Phân loại SP])&gt;=(ROW(A100)-99),ROW(A100)-99,"")</f>
        <v/>
      </c>
      <c r="C100" s="11" t="str">
        <f>IF(B100="","",INDEX(D.1[Ds Phân loại SP],B100))</f>
        <v/>
      </c>
      <c r="D100" s="17" t="str">
        <f>IF(B100="","",SUMIFS(D.1[Giá trị hàng tồn cuối kỳ],D.1[Phân loại SP],C100))</f>
        <v/>
      </c>
      <c r="E100" s="17" t="str">
        <f>IF(B100="","",SUMIFS(D.1[Doanh thu],D.1[Phân loại SP],C100))</f>
        <v/>
      </c>
      <c r="F100" s="17" t="str">
        <f>IF(B100="","",SUMIFS(D.1[Lợi nhuận gộp],D.1[Phân loại SP],C100))</f>
        <v/>
      </c>
      <c r="G100" s="39" t="str">
        <f t="shared" ref="G100:G163" si="3">IF(OR(B100="",F100=0),"",RANK(F100,B6LoiNhuanSP))</f>
        <v/>
      </c>
      <c r="H100" s="39" t="str">
        <f>IF(B100="","",IF(COUNT($G$100:$G$299)&gt;=B100,INDEX(B6TenSP,MATCH(SMALL($G$100:$G$299,B100),$G$100:$G$299,0))," "))</f>
        <v/>
      </c>
      <c r="I100" s="39">
        <f>IF(OR(H100="",H100=" "),0,INDEX(B6LoiNhuanSP,MATCH(H100,B6TenSP,0)))</f>
        <v>0</v>
      </c>
      <c r="J100" s="39">
        <f>IF(OR(H100="",H100=" "),0,INDEX(B6DoanhThuSP,MATCH(H100,B6TenSP,0)))</f>
        <v>0</v>
      </c>
    </row>
    <row r="101" spans="2:11" ht="27.75" customHeight="1" x14ac:dyDescent="0.2">
      <c r="B101" s="7" t="str">
        <f>IF(COUNT(D.1[STT Phân loại SP])&gt;=(ROW(A101)-99),ROW(A101)-99,"")</f>
        <v/>
      </c>
      <c r="C101" s="11" t="str">
        <f>IF(B101="","",INDEX(D.1[Ds Phân loại SP],B101))</f>
        <v/>
      </c>
      <c r="D101" s="17" t="str">
        <f>IF(B101="","",SUMIFS(D.1[Giá trị hàng tồn cuối kỳ],D.1[Phân loại SP],C101))</f>
        <v/>
      </c>
      <c r="E101" s="17" t="str">
        <f>IF(B101="","",SUMIFS(D.1[Doanh thu],D.1[Phân loại SP],C101))</f>
        <v/>
      </c>
      <c r="F101" s="17" t="str">
        <f>IF(B101="","",SUMIFS(D.1[Lợi nhuận gộp],D.1[Phân loại SP],C101))</f>
        <v/>
      </c>
      <c r="G101" s="39" t="str">
        <f t="shared" si="3"/>
        <v/>
      </c>
      <c r="H101" s="39" t="str">
        <f>IF(B101="","",IF(COUNT($G$100:$G$299)&gt;=B101,INDEX(B6TenSP,MATCH(SMALL($G$100:$G$299,B101),$G$100:$G$299,0))," "))</f>
        <v/>
      </c>
      <c r="I101" s="39">
        <f>IF(OR(H101="",H101=" "),0,INDEX(B6LoiNhuanSP,MATCH(H101,B6TenSP,0)))</f>
        <v>0</v>
      </c>
      <c r="J101" s="39">
        <f>IF(OR(H101="",H101=" "),0,INDEX(B6DoanhThuSP,MATCH(H101,B6TenSP,0)))</f>
        <v>0</v>
      </c>
    </row>
    <row r="102" spans="2:11" ht="27.75" customHeight="1" x14ac:dyDescent="0.2">
      <c r="B102" s="7" t="str">
        <f>IF(COUNT(D.1[STT Phân loại SP])&gt;=(ROW(A102)-99),ROW(A102)-99,"")</f>
        <v/>
      </c>
      <c r="C102" s="11" t="str">
        <f>IF(B102="","",INDEX(D.1[Ds Phân loại SP],B102))</f>
        <v/>
      </c>
      <c r="D102" s="17" t="str">
        <f>IF(B102="","",SUMIFS(D.1[Giá trị hàng tồn cuối kỳ],D.1[Phân loại SP],C102))</f>
        <v/>
      </c>
      <c r="E102" s="17" t="str">
        <f>IF(B102="","",SUMIFS(D.1[Doanh thu],D.1[Phân loại SP],C102))</f>
        <v/>
      </c>
      <c r="F102" s="17" t="str">
        <f>IF(B102="","",SUMIFS(D.1[Lợi nhuận gộp],D.1[Phân loại SP],C102))</f>
        <v/>
      </c>
      <c r="G102" s="39" t="str">
        <f t="shared" si="3"/>
        <v/>
      </c>
      <c r="H102" s="39" t="str">
        <f>IF(B102="","",IF(COUNT($G$100:$G$299)&gt;=B102,INDEX(B6TenSP,MATCH(SMALL($G$100:$G$299,B102),$G$100:$G$299,0))," "))</f>
        <v/>
      </c>
      <c r="I102" s="39">
        <f>IF(OR(H102="",H102=" "),0,INDEX(B6LoiNhuanSP,MATCH(H102,B6TenSP,0)))</f>
        <v>0</v>
      </c>
      <c r="J102" s="39">
        <f>IF(OR(H102="",H102=" "),0,INDEX(B6DoanhThuSP,MATCH(H102,B6TenSP,0)))</f>
        <v>0</v>
      </c>
    </row>
    <row r="103" spans="2:11" ht="27.75" customHeight="1" x14ac:dyDescent="0.2">
      <c r="B103" s="7" t="str">
        <f>IF(COUNT(D.1[STT Phân loại SP])&gt;=(ROW(A103)-99),ROW(A103)-99,"")</f>
        <v/>
      </c>
      <c r="C103" s="11" t="str">
        <f>IF(B103="","",INDEX(D.1[Ds Phân loại SP],B103))</f>
        <v/>
      </c>
      <c r="D103" s="17" t="str">
        <f>IF(B103="","",SUMIFS(D.1[Giá trị hàng tồn cuối kỳ],D.1[Phân loại SP],C103))</f>
        <v/>
      </c>
      <c r="E103" s="17" t="str">
        <f>IF(B103="","",SUMIFS(D.1[Doanh thu],D.1[Phân loại SP],C103))</f>
        <v/>
      </c>
      <c r="F103" s="17" t="str">
        <f>IF(B103="","",SUMIFS(D.1[Lợi nhuận gộp],D.1[Phân loại SP],C103))</f>
        <v/>
      </c>
      <c r="G103" s="39" t="str">
        <f t="shared" si="3"/>
        <v/>
      </c>
      <c r="H103" s="39" t="str">
        <f>IF(B103="","",IF(COUNT($G$100:$G$299)&gt;=B103,INDEX(B6TenSP,MATCH(SMALL($G$100:$G$299,B103),$G$100:$G$299,0))," "))</f>
        <v/>
      </c>
      <c r="I103" s="39">
        <f>IF(OR(H103="",H103=" "),0,INDEX(B6LoiNhuanSP,MATCH(H103,B6TenSP,0)))</f>
        <v>0</v>
      </c>
      <c r="J103" s="39">
        <f>IF(OR(H103="",H103=" "),0,INDEX(B6DoanhThuSP,MATCH(H103,B6TenSP,0)))</f>
        <v>0</v>
      </c>
    </row>
    <row r="104" spans="2:11" ht="27.75" customHeight="1" x14ac:dyDescent="0.2">
      <c r="B104" s="7" t="str">
        <f>IF(COUNT(D.1[STT Phân loại SP])&gt;=(ROW(A104)-99),ROW(A104)-99,"")</f>
        <v/>
      </c>
      <c r="C104" s="11" t="str">
        <f>IF(B104="","",INDEX(D.1[Ds Phân loại SP],B104))</f>
        <v/>
      </c>
      <c r="D104" s="17" t="str">
        <f>IF(B104="","",SUMIFS(D.1[Giá trị hàng tồn cuối kỳ],D.1[Phân loại SP],C104))</f>
        <v/>
      </c>
      <c r="E104" s="17" t="str">
        <f>IF(B104="","",SUMIFS(D.1[Doanh thu],D.1[Phân loại SP],C104))</f>
        <v/>
      </c>
      <c r="F104" s="17" t="str">
        <f>IF(B104="","",SUMIFS(D.1[Lợi nhuận gộp],D.1[Phân loại SP],C104))</f>
        <v/>
      </c>
      <c r="G104" s="39" t="str">
        <f t="shared" si="3"/>
        <v/>
      </c>
      <c r="H104" s="39" t="str">
        <f>IF(B104="","",IF(COUNT($G$100:$G$299)&gt;=B104,INDEX(B6TenSP,MATCH(SMALL($G$100:$G$299,B104),$G$100:$G$299,0))," "))</f>
        <v/>
      </c>
      <c r="I104" s="39">
        <f>IF(OR(H104="",H104=" "),0,INDEX(B6LoiNhuanSP,MATCH(H104,B6TenSP,0)))</f>
        <v>0</v>
      </c>
      <c r="J104" s="39">
        <f>IF(OR(H104="",H104=" "),0,INDEX(B6DoanhThuSP,MATCH(H104,B6TenSP,0)))</f>
        <v>0</v>
      </c>
      <c r="K104" s="17"/>
    </row>
    <row r="105" spans="2:11" ht="27.75" customHeight="1" x14ac:dyDescent="0.2">
      <c r="B105" s="7" t="str">
        <f>IF(COUNT(D.1[STT Phân loại SP])&gt;=(ROW(A105)-99),ROW(A105)-99,"")</f>
        <v/>
      </c>
      <c r="C105" s="11" t="str">
        <f>IF(B105="","",INDEX(D.1[Ds Phân loại SP],B105))</f>
        <v/>
      </c>
      <c r="D105" s="17" t="str">
        <f>IF(B105="","",SUMIFS(D.1[Giá trị hàng tồn cuối kỳ],D.1[Phân loại SP],C105))</f>
        <v/>
      </c>
      <c r="E105" s="17" t="str">
        <f>IF(B105="","",SUMIFS(D.1[Doanh thu],D.1[Phân loại SP],C105))</f>
        <v/>
      </c>
      <c r="F105" s="17" t="str">
        <f>IF(B105="","",SUMIFS(D.1[Lợi nhuận gộp],D.1[Phân loại SP],C105))</f>
        <v/>
      </c>
      <c r="G105" s="39" t="str">
        <f t="shared" si="3"/>
        <v/>
      </c>
      <c r="H105" s="39"/>
      <c r="I105" s="39"/>
      <c r="J105" s="39"/>
    </row>
    <row r="106" spans="2:11" ht="27.75" customHeight="1" x14ac:dyDescent="0.2">
      <c r="B106" s="7" t="str">
        <f>IF(COUNT(D.1[STT Phân loại SP])&gt;=(ROW(A106)-99),ROW(A106)-99,"")</f>
        <v/>
      </c>
      <c r="C106" s="11" t="str">
        <f>IF(B106="","",INDEX(D.1[Ds Phân loại SP],B106))</f>
        <v/>
      </c>
      <c r="D106" s="17" t="str">
        <f>IF(B106="","",SUMIFS(D.1[Giá trị hàng tồn cuối kỳ],D.1[Phân loại SP],C106))</f>
        <v/>
      </c>
      <c r="E106" s="17" t="str">
        <f>IF(B106="","",SUMIFS(D.1[Doanh thu],D.1[Phân loại SP],C106))</f>
        <v/>
      </c>
      <c r="F106" s="17" t="str">
        <f>IF(B106="","",SUMIFS(D.1[Lợi nhuận gộp],D.1[Phân loại SP],C106))</f>
        <v/>
      </c>
      <c r="G106" s="39" t="str">
        <f t="shared" si="3"/>
        <v/>
      </c>
      <c r="H106" s="39"/>
      <c r="I106" s="39"/>
      <c r="J106" s="39"/>
    </row>
    <row r="107" spans="2:11" ht="27.75" customHeight="1" x14ac:dyDescent="0.2">
      <c r="B107" s="7" t="str">
        <f>IF(COUNT(D.1[STT Phân loại SP])&gt;=(ROW(A107)-99),ROW(A107)-99,"")</f>
        <v/>
      </c>
      <c r="C107" s="11" t="str">
        <f>IF(B107="","",INDEX(D.1[Ds Phân loại SP],B107))</f>
        <v/>
      </c>
      <c r="D107" s="17" t="str">
        <f>IF(B107="","",SUMIFS(D.1[Giá trị hàng tồn cuối kỳ],D.1[Phân loại SP],C107))</f>
        <v/>
      </c>
      <c r="E107" s="17" t="str">
        <f>IF(B107="","",SUMIFS(D.1[Doanh thu],D.1[Phân loại SP],C107))</f>
        <v/>
      </c>
      <c r="F107" s="17" t="str">
        <f>IF(B107="","",SUMIFS(D.1[Lợi nhuận gộp],D.1[Phân loại SP],C107))</f>
        <v/>
      </c>
      <c r="G107" s="39" t="str">
        <f t="shared" si="3"/>
        <v/>
      </c>
      <c r="H107" s="39"/>
      <c r="I107" s="39"/>
      <c r="J107" s="39"/>
    </row>
    <row r="108" spans="2:11" ht="27.75" customHeight="1" x14ac:dyDescent="0.2">
      <c r="B108" s="7" t="str">
        <f>IF(COUNT(D.1[STT Phân loại SP])&gt;=(ROW(A108)-99),ROW(A108)-99,"")</f>
        <v/>
      </c>
      <c r="C108" s="11" t="str">
        <f>IF(B108="","",INDEX(D.1[Ds Phân loại SP],B108))</f>
        <v/>
      </c>
      <c r="D108" s="17" t="str">
        <f>IF(B108="","",SUMIFS(D.1[Giá trị hàng tồn cuối kỳ],D.1[Phân loại SP],C108))</f>
        <v/>
      </c>
      <c r="E108" s="17" t="str">
        <f>IF(B108="","",SUMIFS(D.1[Doanh thu],D.1[Phân loại SP],C108))</f>
        <v/>
      </c>
      <c r="F108" s="17" t="str">
        <f>IF(B108="","",SUMIFS(D.1[Lợi nhuận gộp],D.1[Phân loại SP],C108))</f>
        <v/>
      </c>
      <c r="G108" s="39" t="str">
        <f t="shared" si="3"/>
        <v/>
      </c>
      <c r="H108" s="39"/>
      <c r="I108" s="39"/>
      <c r="J108" s="39"/>
    </row>
    <row r="109" spans="2:11" ht="27.75" customHeight="1" x14ac:dyDescent="0.2">
      <c r="B109" s="7" t="str">
        <f>IF(COUNT(D.1[STT Phân loại SP])&gt;=(ROW(A109)-99),ROW(A109)-99,"")</f>
        <v/>
      </c>
      <c r="C109" s="11" t="str">
        <f>IF(B109="","",INDEX(D.1[Ds Phân loại SP],B109))</f>
        <v/>
      </c>
      <c r="D109" s="17" t="str">
        <f>IF(B109="","",SUMIFS(D.1[Giá trị hàng tồn cuối kỳ],D.1[Phân loại SP],C109))</f>
        <v/>
      </c>
      <c r="E109" s="17" t="str">
        <f>IF(B109="","",SUMIFS(D.1[Doanh thu],D.1[Phân loại SP],C109))</f>
        <v/>
      </c>
      <c r="F109" s="17" t="str">
        <f>IF(B109="","",SUMIFS(D.1[Lợi nhuận gộp],D.1[Phân loại SP],C109))</f>
        <v/>
      </c>
      <c r="G109" s="39" t="str">
        <f t="shared" si="3"/>
        <v/>
      </c>
      <c r="H109" s="39"/>
      <c r="I109" s="39"/>
      <c r="J109" s="39"/>
    </row>
    <row r="110" spans="2:11" ht="27.75" customHeight="1" x14ac:dyDescent="0.2">
      <c r="B110" s="7" t="str">
        <f>IF(COUNT(D.1[STT Phân loại SP])&gt;=(ROW(A110)-99),ROW(A110)-99,"")</f>
        <v/>
      </c>
      <c r="C110" s="11" t="str">
        <f>IF(B110="","",INDEX(D.1[Ds Phân loại SP],B110))</f>
        <v/>
      </c>
      <c r="D110" s="17" t="str">
        <f>IF(B110="","",SUMIFS(D.1[Giá trị hàng tồn cuối kỳ],D.1[Phân loại SP],C110))</f>
        <v/>
      </c>
      <c r="E110" s="17" t="str">
        <f>IF(B110="","",SUMIFS(D.1[Doanh thu],D.1[Phân loại SP],C110))</f>
        <v/>
      </c>
      <c r="F110" s="17" t="str">
        <f>IF(B110="","",SUMIFS(D.1[Lợi nhuận gộp],D.1[Phân loại SP],C110))</f>
        <v/>
      </c>
      <c r="G110" s="39" t="str">
        <f t="shared" si="3"/>
        <v/>
      </c>
      <c r="H110" s="39"/>
      <c r="I110" s="39"/>
      <c r="J110" s="39"/>
    </row>
    <row r="111" spans="2:11" ht="27.75" customHeight="1" x14ac:dyDescent="0.2">
      <c r="B111" s="7" t="str">
        <f>IF(COUNT(D.1[STT Phân loại SP])&gt;=(ROW(A111)-99),ROW(A111)-99,"")</f>
        <v/>
      </c>
      <c r="C111" s="11" t="str">
        <f>IF(B111="","",INDEX(D.1[Ds Phân loại SP],B111))</f>
        <v/>
      </c>
      <c r="D111" s="17" t="str">
        <f>IF(B111="","",SUMIFS(D.1[Giá trị hàng tồn cuối kỳ],D.1[Phân loại SP],C111))</f>
        <v/>
      </c>
      <c r="E111" s="17" t="str">
        <f>IF(B111="","",SUMIFS(D.1[Doanh thu],D.1[Phân loại SP],C111))</f>
        <v/>
      </c>
      <c r="F111" s="17" t="str">
        <f>IF(B111="","",SUMIFS(D.1[Lợi nhuận gộp],D.1[Phân loại SP],C111))</f>
        <v/>
      </c>
      <c r="G111" s="39" t="str">
        <f t="shared" si="3"/>
        <v/>
      </c>
      <c r="H111" s="39"/>
      <c r="I111" s="39"/>
      <c r="J111" s="39"/>
    </row>
    <row r="112" spans="2:11" ht="27.75" customHeight="1" x14ac:dyDescent="0.2">
      <c r="B112" s="7" t="str">
        <f>IF(COUNT(D.1[STT Phân loại SP])&gt;=(ROW(A112)-99),ROW(A112)-99,"")</f>
        <v/>
      </c>
      <c r="C112" s="11" t="str">
        <f>IF(B112="","",INDEX(D.1[Ds Phân loại SP],B112))</f>
        <v/>
      </c>
      <c r="D112" s="17" t="str">
        <f>IF(B112="","",SUMIFS(D.1[Giá trị hàng tồn cuối kỳ],D.1[Phân loại SP],C112))</f>
        <v/>
      </c>
      <c r="E112" s="17" t="str">
        <f>IF(B112="","",SUMIFS(D.1[Doanh thu],D.1[Phân loại SP],C112))</f>
        <v/>
      </c>
      <c r="F112" s="17" t="str">
        <f>IF(B112="","",SUMIFS(D.1[Lợi nhuận gộp],D.1[Phân loại SP],C112))</f>
        <v/>
      </c>
      <c r="G112" s="39" t="str">
        <f t="shared" si="3"/>
        <v/>
      </c>
      <c r="H112" s="39"/>
      <c r="I112" s="39"/>
      <c r="J112" s="39"/>
    </row>
    <row r="113" spans="2:10" ht="27.75" customHeight="1" x14ac:dyDescent="0.2">
      <c r="B113" s="7" t="str">
        <f>IF(COUNT(D.1[STT Phân loại SP])&gt;=(ROW(A113)-99),ROW(A113)-99,"")</f>
        <v/>
      </c>
      <c r="C113" s="11" t="str">
        <f>IF(B113="","",INDEX(D.1[Ds Phân loại SP],B113))</f>
        <v/>
      </c>
      <c r="D113" s="17" t="str">
        <f>IF(B113="","",SUMIFS(D.1[Giá trị hàng tồn cuối kỳ],D.1[Phân loại SP],C113))</f>
        <v/>
      </c>
      <c r="E113" s="17" t="str">
        <f>IF(B113="","",SUMIFS(D.1[Doanh thu],D.1[Phân loại SP],C113))</f>
        <v/>
      </c>
      <c r="F113" s="17" t="str">
        <f>IF(B113="","",SUMIFS(D.1[Lợi nhuận gộp],D.1[Phân loại SP],C113))</f>
        <v/>
      </c>
      <c r="G113" s="39" t="str">
        <f t="shared" si="3"/>
        <v/>
      </c>
      <c r="H113" s="39"/>
      <c r="I113" s="39"/>
      <c r="J113" s="39"/>
    </row>
    <row r="114" spans="2:10" ht="27.75" customHeight="1" x14ac:dyDescent="0.2">
      <c r="B114" s="7" t="str">
        <f>IF(COUNT(D.1[STT Phân loại SP])&gt;=(ROW(A114)-99),ROW(A114)-99,"")</f>
        <v/>
      </c>
      <c r="C114" s="11" t="str">
        <f>IF(B114="","",INDEX(D.1[Ds Phân loại SP],B114))</f>
        <v/>
      </c>
      <c r="D114" s="17" t="str">
        <f>IF(B114="","",SUMIFS(D.1[Giá trị hàng tồn cuối kỳ],D.1[Phân loại SP],C114))</f>
        <v/>
      </c>
      <c r="E114" s="17" t="str">
        <f>IF(B114="","",SUMIFS(D.1[Doanh thu],D.1[Phân loại SP],C114))</f>
        <v/>
      </c>
      <c r="F114" s="17" t="str">
        <f>IF(B114="","",SUMIFS(D.1[Lợi nhuận gộp],D.1[Phân loại SP],C114))</f>
        <v/>
      </c>
      <c r="G114" s="39" t="str">
        <f t="shared" si="3"/>
        <v/>
      </c>
      <c r="H114" s="39"/>
      <c r="I114" s="39"/>
      <c r="J114" s="39"/>
    </row>
    <row r="115" spans="2:10" ht="27.75" customHeight="1" x14ac:dyDescent="0.2">
      <c r="B115" s="7" t="str">
        <f>IF(COUNT(D.1[STT Phân loại SP])&gt;=(ROW(A115)-99),ROW(A115)-99,"")</f>
        <v/>
      </c>
      <c r="C115" s="11" t="str">
        <f>IF(B115="","",INDEX(D.1[Ds Phân loại SP],B115))</f>
        <v/>
      </c>
      <c r="D115" s="17" t="str">
        <f>IF(B115="","",SUMIFS(D.1[Giá trị hàng tồn cuối kỳ],D.1[Phân loại SP],C115))</f>
        <v/>
      </c>
      <c r="E115" s="17" t="str">
        <f>IF(B115="","",SUMIFS(D.1[Doanh thu],D.1[Phân loại SP],C115))</f>
        <v/>
      </c>
      <c r="F115" s="17" t="str">
        <f>IF(B115="","",SUMIFS(D.1[Lợi nhuận gộp],D.1[Phân loại SP],C115))</f>
        <v/>
      </c>
      <c r="G115" s="39" t="str">
        <f t="shared" si="3"/>
        <v/>
      </c>
      <c r="H115" s="39"/>
      <c r="I115" s="39"/>
      <c r="J115" s="39"/>
    </row>
    <row r="116" spans="2:10" ht="27.75" customHeight="1" x14ac:dyDescent="0.2">
      <c r="B116" s="7" t="str">
        <f>IF(COUNT(D.1[STT Phân loại SP])&gt;=(ROW(A116)-99),ROW(A116)-99,"")</f>
        <v/>
      </c>
      <c r="C116" s="11" t="str">
        <f>IF(B116="","",INDEX(D.1[Ds Phân loại SP],B116))</f>
        <v/>
      </c>
      <c r="D116" s="17" t="str">
        <f>IF(B116="","",SUMIFS(D.1[Giá trị hàng tồn cuối kỳ],D.1[Phân loại SP],C116))</f>
        <v/>
      </c>
      <c r="E116" s="17" t="str">
        <f>IF(B116="","",SUMIFS(D.1[Doanh thu],D.1[Phân loại SP],C116))</f>
        <v/>
      </c>
      <c r="F116" s="17" t="str">
        <f>IF(B116="","",SUMIFS(D.1[Lợi nhuận gộp],D.1[Phân loại SP],C116))</f>
        <v/>
      </c>
      <c r="G116" s="39" t="str">
        <f t="shared" si="3"/>
        <v/>
      </c>
      <c r="H116" s="39"/>
      <c r="I116" s="39"/>
      <c r="J116" s="39"/>
    </row>
    <row r="117" spans="2:10" ht="27.75" customHeight="1" x14ac:dyDescent="0.2">
      <c r="B117" s="7" t="str">
        <f>IF(COUNT(D.1[STT Phân loại SP])&gt;=(ROW(A117)-99),ROW(A117)-99,"")</f>
        <v/>
      </c>
      <c r="C117" s="11" t="str">
        <f>IF(B117="","",INDEX(D.1[Ds Phân loại SP],B117))</f>
        <v/>
      </c>
      <c r="D117" s="17" t="str">
        <f>IF(B117="","",SUMIFS(D.1[Giá trị hàng tồn cuối kỳ],D.1[Phân loại SP],C117))</f>
        <v/>
      </c>
      <c r="E117" s="17" t="str">
        <f>IF(B117="","",SUMIFS(D.1[Doanh thu],D.1[Phân loại SP],C117))</f>
        <v/>
      </c>
      <c r="F117" s="17" t="str">
        <f>IF(B117="","",SUMIFS(D.1[Lợi nhuận gộp],D.1[Phân loại SP],C117))</f>
        <v/>
      </c>
      <c r="G117" s="39" t="str">
        <f t="shared" si="3"/>
        <v/>
      </c>
      <c r="H117" s="39"/>
      <c r="I117" s="39"/>
      <c r="J117" s="39"/>
    </row>
    <row r="118" spans="2:10" ht="27.75" customHeight="1" x14ac:dyDescent="0.2">
      <c r="B118" s="7" t="str">
        <f>IF(COUNT(D.1[STT Phân loại SP])&gt;=(ROW(A118)-99),ROW(A118)-99,"")</f>
        <v/>
      </c>
      <c r="C118" s="11" t="str">
        <f>IF(B118="","",INDEX(D.1[Ds Phân loại SP],B118))</f>
        <v/>
      </c>
      <c r="D118" s="17" t="str">
        <f>IF(B118="","",SUMIFS(D.1[Giá trị hàng tồn cuối kỳ],D.1[Phân loại SP],C118))</f>
        <v/>
      </c>
      <c r="E118" s="17" t="str">
        <f>IF(B118="","",SUMIFS(D.1[Doanh thu],D.1[Phân loại SP],C118))</f>
        <v/>
      </c>
      <c r="F118" s="17" t="str">
        <f>IF(B118="","",SUMIFS(D.1[Lợi nhuận gộp],D.1[Phân loại SP],C118))</f>
        <v/>
      </c>
      <c r="G118" s="39" t="str">
        <f t="shared" si="3"/>
        <v/>
      </c>
      <c r="H118" s="39"/>
      <c r="I118" s="39"/>
      <c r="J118" s="39"/>
    </row>
    <row r="119" spans="2:10" ht="27.75" customHeight="1" x14ac:dyDescent="0.2">
      <c r="B119" s="7" t="str">
        <f>IF(COUNT(D.1[STT Phân loại SP])&gt;=(ROW(A119)-99),ROW(A119)-99,"")</f>
        <v/>
      </c>
      <c r="C119" s="11" t="str">
        <f>IF(B119="","",INDEX(D.1[Ds Phân loại SP],B119))</f>
        <v/>
      </c>
      <c r="D119" s="17" t="str">
        <f>IF(B119="","",SUMIFS(D.1[Giá trị hàng tồn cuối kỳ],D.1[Phân loại SP],C119))</f>
        <v/>
      </c>
      <c r="E119" s="17" t="str">
        <f>IF(B119="","",SUMIFS(D.1[Doanh thu],D.1[Phân loại SP],C119))</f>
        <v/>
      </c>
      <c r="F119" s="17" t="str">
        <f>IF(B119="","",SUMIFS(D.1[Lợi nhuận gộp],D.1[Phân loại SP],C119))</f>
        <v/>
      </c>
      <c r="G119" s="39" t="str">
        <f t="shared" si="3"/>
        <v/>
      </c>
      <c r="H119" s="39"/>
      <c r="I119" s="39"/>
      <c r="J119" s="39"/>
    </row>
    <row r="120" spans="2:10" ht="27.75" customHeight="1" x14ac:dyDescent="0.2">
      <c r="B120" s="7" t="str">
        <f>IF(COUNT(D.1[STT Phân loại SP])&gt;=(ROW(A120)-99),ROW(A120)-99,"")</f>
        <v/>
      </c>
      <c r="C120" s="11" t="str">
        <f>IF(B120="","",INDEX(D.1[Ds Phân loại SP],B120))</f>
        <v/>
      </c>
      <c r="D120" s="17" t="str">
        <f>IF(B120="","",SUMIFS(D.1[Giá trị hàng tồn cuối kỳ],D.1[Phân loại SP],C120))</f>
        <v/>
      </c>
      <c r="E120" s="17" t="str">
        <f>IF(B120="","",SUMIFS(D.1[Doanh thu],D.1[Phân loại SP],C120))</f>
        <v/>
      </c>
      <c r="F120" s="17" t="str">
        <f>IF(B120="","",SUMIFS(D.1[Lợi nhuận gộp],D.1[Phân loại SP],C120))</f>
        <v/>
      </c>
      <c r="G120" s="39" t="str">
        <f t="shared" si="3"/>
        <v/>
      </c>
      <c r="H120" s="39"/>
      <c r="I120" s="39"/>
      <c r="J120" s="39"/>
    </row>
    <row r="121" spans="2:10" ht="27.75" customHeight="1" x14ac:dyDescent="0.2">
      <c r="B121" s="7" t="str">
        <f>IF(COUNT(D.1[STT Phân loại SP])&gt;=(ROW(A121)-99),ROW(A121)-99,"")</f>
        <v/>
      </c>
      <c r="C121" s="11" t="str">
        <f>IF(B121="","",INDEX(D.1[Ds Phân loại SP],B121))</f>
        <v/>
      </c>
      <c r="D121" s="17" t="str">
        <f>IF(B121="","",SUMIFS(D.1[Giá trị hàng tồn cuối kỳ],D.1[Phân loại SP],C121))</f>
        <v/>
      </c>
      <c r="E121" s="17" t="str">
        <f>IF(B121="","",SUMIFS(D.1[Doanh thu],D.1[Phân loại SP],C121))</f>
        <v/>
      </c>
      <c r="F121" s="17" t="str">
        <f>IF(B121="","",SUMIFS(D.1[Lợi nhuận gộp],D.1[Phân loại SP],C121))</f>
        <v/>
      </c>
      <c r="G121" s="39" t="str">
        <f t="shared" si="3"/>
        <v/>
      </c>
      <c r="H121" s="39"/>
      <c r="I121" s="39"/>
      <c r="J121" s="39"/>
    </row>
    <row r="122" spans="2:10" ht="27.75" customHeight="1" x14ac:dyDescent="0.2">
      <c r="B122" s="7" t="str">
        <f>IF(COUNT(D.1[STT Phân loại SP])&gt;=(ROW(A122)-99),ROW(A122)-99,"")</f>
        <v/>
      </c>
      <c r="C122" s="11" t="str">
        <f>IF(B122="","",INDEX(D.1[Ds Phân loại SP],B122))</f>
        <v/>
      </c>
      <c r="D122" s="17" t="str">
        <f>IF(B122="","",SUMIFS(D.1[Giá trị hàng tồn cuối kỳ],D.1[Phân loại SP],C122))</f>
        <v/>
      </c>
      <c r="E122" s="17" t="str">
        <f>IF(B122="","",SUMIFS(D.1[Doanh thu],D.1[Phân loại SP],C122))</f>
        <v/>
      </c>
      <c r="F122" s="17" t="str">
        <f>IF(B122="","",SUMIFS(D.1[Lợi nhuận gộp],D.1[Phân loại SP],C122))</f>
        <v/>
      </c>
      <c r="G122" s="39" t="str">
        <f t="shared" si="3"/>
        <v/>
      </c>
      <c r="H122" s="39"/>
      <c r="I122" s="39"/>
      <c r="J122" s="39"/>
    </row>
    <row r="123" spans="2:10" ht="27.75" customHeight="1" x14ac:dyDescent="0.2">
      <c r="B123" s="7" t="str">
        <f>IF(COUNT(D.1[STT Phân loại SP])&gt;=(ROW(A123)-99),ROW(A123)-99,"")</f>
        <v/>
      </c>
      <c r="C123" s="11" t="str">
        <f>IF(B123="","",INDEX(D.1[Ds Phân loại SP],B123))</f>
        <v/>
      </c>
      <c r="D123" s="17" t="str">
        <f>IF(B123="","",SUMIFS(D.1[Giá trị hàng tồn cuối kỳ],D.1[Phân loại SP],C123))</f>
        <v/>
      </c>
      <c r="E123" s="17" t="str">
        <f>IF(B123="","",SUMIFS(D.1[Doanh thu],D.1[Phân loại SP],C123))</f>
        <v/>
      </c>
      <c r="F123" s="17" t="str">
        <f>IF(B123="","",SUMIFS(D.1[Lợi nhuận gộp],D.1[Phân loại SP],C123))</f>
        <v/>
      </c>
      <c r="G123" s="39" t="str">
        <f t="shared" si="3"/>
        <v/>
      </c>
      <c r="H123" s="39"/>
      <c r="I123" s="39"/>
      <c r="J123" s="39"/>
    </row>
    <row r="124" spans="2:10" ht="27.75" customHeight="1" x14ac:dyDescent="0.2">
      <c r="B124" s="7" t="str">
        <f>IF(COUNT(D.1[STT Phân loại SP])&gt;=(ROW(A124)-99),ROW(A124)-99,"")</f>
        <v/>
      </c>
      <c r="C124" s="11" t="str">
        <f>IF(B124="","",INDEX(D.1[Ds Phân loại SP],B124))</f>
        <v/>
      </c>
      <c r="D124" s="17" t="str">
        <f>IF(B124="","",SUMIFS(D.1[Giá trị hàng tồn cuối kỳ],D.1[Phân loại SP],C124))</f>
        <v/>
      </c>
      <c r="E124" s="17" t="str">
        <f>IF(B124="","",SUMIFS(D.1[Doanh thu],D.1[Phân loại SP],C124))</f>
        <v/>
      </c>
      <c r="F124" s="17" t="str">
        <f>IF(B124="","",SUMIFS(D.1[Lợi nhuận gộp],D.1[Phân loại SP],C124))</f>
        <v/>
      </c>
      <c r="G124" s="39" t="str">
        <f t="shared" si="3"/>
        <v/>
      </c>
      <c r="H124" s="39"/>
      <c r="I124" s="39"/>
      <c r="J124" s="39"/>
    </row>
    <row r="125" spans="2:10" ht="27.75" customHeight="1" x14ac:dyDescent="0.2">
      <c r="B125" s="7" t="str">
        <f>IF(COUNT(D.1[STT Phân loại SP])&gt;=(ROW(A125)-99),ROW(A125)-99,"")</f>
        <v/>
      </c>
      <c r="C125" s="11" t="str">
        <f>IF(B125="","",INDEX(D.1[Ds Phân loại SP],B125))</f>
        <v/>
      </c>
      <c r="D125" s="17" t="str">
        <f>IF(B125="","",SUMIFS(D.1[Giá trị hàng tồn cuối kỳ],D.1[Phân loại SP],C125))</f>
        <v/>
      </c>
      <c r="E125" s="17" t="str">
        <f>IF(B125="","",SUMIFS(D.1[Doanh thu],D.1[Phân loại SP],C125))</f>
        <v/>
      </c>
      <c r="F125" s="17" t="str">
        <f>IF(B125="","",SUMIFS(D.1[Lợi nhuận gộp],D.1[Phân loại SP],C125))</f>
        <v/>
      </c>
      <c r="G125" s="39" t="str">
        <f t="shared" si="3"/>
        <v/>
      </c>
      <c r="H125" s="39"/>
      <c r="I125" s="39"/>
      <c r="J125" s="39"/>
    </row>
    <row r="126" spans="2:10" ht="27.75" customHeight="1" x14ac:dyDescent="0.2">
      <c r="B126" s="7" t="str">
        <f>IF(COUNT(D.1[STT Phân loại SP])&gt;=(ROW(A126)-99),ROW(A126)-99,"")</f>
        <v/>
      </c>
      <c r="C126" s="11" t="str">
        <f>IF(B126="","",INDEX(D.1[Ds Phân loại SP],B126))</f>
        <v/>
      </c>
      <c r="D126" s="17" t="str">
        <f>IF(B126="","",SUMIFS(D.1[Giá trị hàng tồn cuối kỳ],D.1[Phân loại SP],C126))</f>
        <v/>
      </c>
      <c r="E126" s="17" t="str">
        <f>IF(B126="","",SUMIFS(D.1[Doanh thu],D.1[Phân loại SP],C126))</f>
        <v/>
      </c>
      <c r="F126" s="17" t="str">
        <f>IF(B126="","",SUMIFS(D.1[Lợi nhuận gộp],D.1[Phân loại SP],C126))</f>
        <v/>
      </c>
      <c r="G126" s="39" t="str">
        <f t="shared" si="3"/>
        <v/>
      </c>
      <c r="H126" s="39"/>
      <c r="I126" s="39"/>
      <c r="J126" s="39"/>
    </row>
    <row r="127" spans="2:10" ht="27.75" customHeight="1" x14ac:dyDescent="0.2">
      <c r="B127" s="7" t="str">
        <f>IF(COUNT(D.1[STT Phân loại SP])&gt;=(ROW(A127)-99),ROW(A127)-99,"")</f>
        <v/>
      </c>
      <c r="C127" s="11" t="str">
        <f>IF(B127="","",INDEX(D.1[Ds Phân loại SP],B127))</f>
        <v/>
      </c>
      <c r="D127" s="17" t="str">
        <f>IF(B127="","",SUMIFS(D.1[Giá trị hàng tồn cuối kỳ],D.1[Phân loại SP],C127))</f>
        <v/>
      </c>
      <c r="E127" s="17" t="str">
        <f>IF(B127="","",SUMIFS(D.1[Doanh thu],D.1[Phân loại SP],C127))</f>
        <v/>
      </c>
      <c r="F127" s="17" t="str">
        <f>IF(B127="","",SUMIFS(D.1[Lợi nhuận gộp],D.1[Phân loại SP],C127))</f>
        <v/>
      </c>
      <c r="G127" s="39" t="str">
        <f t="shared" si="3"/>
        <v/>
      </c>
      <c r="H127" s="39"/>
      <c r="I127" s="39"/>
      <c r="J127" s="39"/>
    </row>
    <row r="128" spans="2:10" ht="27.75" customHeight="1" x14ac:dyDescent="0.2">
      <c r="B128" s="7" t="str">
        <f>IF(COUNT(D.1[STT Phân loại SP])&gt;=(ROW(A128)-99),ROW(A128)-99,"")</f>
        <v/>
      </c>
      <c r="C128" s="11" t="str">
        <f>IF(B128="","",INDEX(D.1[Ds Phân loại SP],B128))</f>
        <v/>
      </c>
      <c r="D128" s="17" t="str">
        <f>IF(B128="","",SUMIFS(D.1[Giá trị hàng tồn cuối kỳ],D.1[Phân loại SP],C128))</f>
        <v/>
      </c>
      <c r="E128" s="17" t="str">
        <f>IF(B128="","",SUMIFS(D.1[Doanh thu],D.1[Phân loại SP],C128))</f>
        <v/>
      </c>
      <c r="F128" s="17" t="str">
        <f>IF(B128="","",SUMIFS(D.1[Lợi nhuận gộp],D.1[Phân loại SP],C128))</f>
        <v/>
      </c>
      <c r="G128" s="39" t="str">
        <f t="shared" si="3"/>
        <v/>
      </c>
      <c r="H128" s="39"/>
      <c r="I128" s="39"/>
      <c r="J128" s="39"/>
    </row>
    <row r="129" spans="2:10" ht="27.75" customHeight="1" x14ac:dyDescent="0.2">
      <c r="B129" s="7" t="str">
        <f>IF(COUNT(D.1[STT Phân loại SP])&gt;=(ROW(A129)-99),ROW(A129)-99,"")</f>
        <v/>
      </c>
      <c r="C129" s="11" t="str">
        <f>IF(B129="","",INDEX(D.1[Ds Phân loại SP],B129))</f>
        <v/>
      </c>
      <c r="D129" s="17" t="str">
        <f>IF(B129="","",SUMIFS(D.1[Giá trị hàng tồn cuối kỳ],D.1[Phân loại SP],C129))</f>
        <v/>
      </c>
      <c r="E129" s="17" t="str">
        <f>IF(B129="","",SUMIFS(D.1[Doanh thu],D.1[Phân loại SP],C129))</f>
        <v/>
      </c>
      <c r="F129" s="17" t="str">
        <f>IF(B129="","",SUMIFS(D.1[Lợi nhuận gộp],D.1[Phân loại SP],C129))</f>
        <v/>
      </c>
      <c r="G129" s="39" t="str">
        <f t="shared" si="3"/>
        <v/>
      </c>
      <c r="H129" s="39"/>
      <c r="I129" s="39"/>
      <c r="J129" s="39"/>
    </row>
    <row r="130" spans="2:10" ht="27.75" customHeight="1" x14ac:dyDescent="0.2">
      <c r="B130" s="7" t="str">
        <f>IF(COUNT(D.1[STT Phân loại SP])&gt;=(ROW(A130)-99),ROW(A130)-99,"")</f>
        <v/>
      </c>
      <c r="C130" s="11" t="str">
        <f>IF(B130="","",INDEX(D.1[Ds Phân loại SP],B130))</f>
        <v/>
      </c>
      <c r="D130" s="17" t="str">
        <f>IF(B130="","",SUMIFS(D.1[Giá trị hàng tồn cuối kỳ],D.1[Phân loại SP],C130))</f>
        <v/>
      </c>
      <c r="E130" s="17" t="str">
        <f>IF(B130="","",SUMIFS(D.1[Doanh thu],D.1[Phân loại SP],C130))</f>
        <v/>
      </c>
      <c r="F130" s="17" t="str">
        <f>IF(B130="","",SUMIFS(D.1[Lợi nhuận gộp],D.1[Phân loại SP],C130))</f>
        <v/>
      </c>
      <c r="G130" s="39" t="str">
        <f t="shared" si="3"/>
        <v/>
      </c>
      <c r="H130" s="39"/>
      <c r="I130" s="39"/>
      <c r="J130" s="39"/>
    </row>
    <row r="131" spans="2:10" ht="27.75" customHeight="1" x14ac:dyDescent="0.2">
      <c r="B131" s="7" t="str">
        <f>IF(COUNT(D.1[STT Phân loại SP])&gt;=(ROW(A131)-99),ROW(A131)-99,"")</f>
        <v/>
      </c>
      <c r="C131" s="11" t="str">
        <f>IF(B131="","",INDEX(D.1[Ds Phân loại SP],B131))</f>
        <v/>
      </c>
      <c r="D131" s="17" t="str">
        <f>IF(B131="","",SUMIFS(D.1[Giá trị hàng tồn cuối kỳ],D.1[Phân loại SP],C131))</f>
        <v/>
      </c>
      <c r="E131" s="17" t="str">
        <f>IF(B131="","",SUMIFS(D.1[Doanh thu],D.1[Phân loại SP],C131))</f>
        <v/>
      </c>
      <c r="F131" s="17" t="str">
        <f>IF(B131="","",SUMIFS(D.1[Lợi nhuận gộp],D.1[Phân loại SP],C131))</f>
        <v/>
      </c>
      <c r="G131" s="39" t="str">
        <f t="shared" si="3"/>
        <v/>
      </c>
      <c r="H131" s="39"/>
      <c r="I131" s="39"/>
      <c r="J131" s="39"/>
    </row>
    <row r="132" spans="2:10" ht="27.75" customHeight="1" x14ac:dyDescent="0.2">
      <c r="B132" s="7" t="str">
        <f>IF(COUNT(D.1[STT Phân loại SP])&gt;=(ROW(A132)-99),ROW(A132)-99,"")</f>
        <v/>
      </c>
      <c r="C132" s="11" t="str">
        <f>IF(B132="","",INDEX(D.1[Ds Phân loại SP],B132))</f>
        <v/>
      </c>
      <c r="D132" s="17" t="str">
        <f>IF(B132="","",SUMIFS(D.1[Giá trị hàng tồn cuối kỳ],D.1[Phân loại SP],C132))</f>
        <v/>
      </c>
      <c r="E132" s="17" t="str">
        <f>IF(B132="","",SUMIFS(D.1[Doanh thu],D.1[Phân loại SP],C132))</f>
        <v/>
      </c>
      <c r="F132" s="17" t="str">
        <f>IF(B132="","",SUMIFS(D.1[Lợi nhuận gộp],D.1[Phân loại SP],C132))</f>
        <v/>
      </c>
      <c r="G132" s="39" t="str">
        <f t="shared" si="3"/>
        <v/>
      </c>
      <c r="H132" s="39"/>
      <c r="I132" s="39"/>
      <c r="J132" s="39"/>
    </row>
    <row r="133" spans="2:10" ht="27.75" customHeight="1" x14ac:dyDescent="0.2">
      <c r="B133" s="7" t="str">
        <f>IF(COUNT(D.1[STT Phân loại SP])&gt;=(ROW(A133)-99),ROW(A133)-99,"")</f>
        <v/>
      </c>
      <c r="C133" s="11" t="str">
        <f>IF(B133="","",INDEX(D.1[Ds Phân loại SP],B133))</f>
        <v/>
      </c>
      <c r="D133" s="17" t="str">
        <f>IF(B133="","",SUMIFS(D.1[Giá trị hàng tồn cuối kỳ],D.1[Phân loại SP],C133))</f>
        <v/>
      </c>
      <c r="E133" s="17" t="str">
        <f>IF(B133="","",SUMIFS(D.1[Doanh thu],D.1[Phân loại SP],C133))</f>
        <v/>
      </c>
      <c r="F133" s="17" t="str">
        <f>IF(B133="","",SUMIFS(D.1[Lợi nhuận gộp],D.1[Phân loại SP],C133))</f>
        <v/>
      </c>
      <c r="G133" s="39" t="str">
        <f t="shared" si="3"/>
        <v/>
      </c>
      <c r="H133" s="39"/>
      <c r="I133" s="39"/>
      <c r="J133" s="39"/>
    </row>
    <row r="134" spans="2:10" ht="27.75" customHeight="1" x14ac:dyDescent="0.2">
      <c r="B134" s="7" t="str">
        <f>IF(COUNT(D.1[STT Phân loại SP])&gt;=(ROW(A134)-99),ROW(A134)-99,"")</f>
        <v/>
      </c>
      <c r="C134" s="11" t="str">
        <f>IF(B134="","",INDEX(D.1[Ds Phân loại SP],B134))</f>
        <v/>
      </c>
      <c r="D134" s="17" t="str">
        <f>IF(B134="","",SUMIFS(D.1[Giá trị hàng tồn cuối kỳ],D.1[Phân loại SP],C134))</f>
        <v/>
      </c>
      <c r="E134" s="17" t="str">
        <f>IF(B134="","",SUMIFS(D.1[Doanh thu],D.1[Phân loại SP],C134))</f>
        <v/>
      </c>
      <c r="F134" s="17" t="str">
        <f>IF(B134="","",SUMIFS(D.1[Lợi nhuận gộp],D.1[Phân loại SP],C134))</f>
        <v/>
      </c>
      <c r="G134" s="39" t="str">
        <f t="shared" si="3"/>
        <v/>
      </c>
      <c r="H134" s="39"/>
      <c r="I134" s="39"/>
      <c r="J134" s="39"/>
    </row>
    <row r="135" spans="2:10" ht="27.75" customHeight="1" x14ac:dyDescent="0.2">
      <c r="B135" s="7" t="str">
        <f>IF(COUNT(D.1[STT Phân loại SP])&gt;=(ROW(A135)-99),ROW(A135)-99,"")</f>
        <v/>
      </c>
      <c r="C135" s="11" t="str">
        <f>IF(B135="","",INDEX(D.1[Ds Phân loại SP],B135))</f>
        <v/>
      </c>
      <c r="D135" s="17" t="str">
        <f>IF(B135="","",SUMIFS(D.1[Giá trị hàng tồn cuối kỳ],D.1[Phân loại SP],C135))</f>
        <v/>
      </c>
      <c r="E135" s="17" t="str">
        <f>IF(B135="","",SUMIFS(D.1[Doanh thu],D.1[Phân loại SP],C135))</f>
        <v/>
      </c>
      <c r="F135" s="17" t="str">
        <f>IF(B135="","",SUMIFS(D.1[Lợi nhuận gộp],D.1[Phân loại SP],C135))</f>
        <v/>
      </c>
      <c r="G135" s="39" t="str">
        <f t="shared" si="3"/>
        <v/>
      </c>
      <c r="H135" s="39"/>
      <c r="I135" s="39"/>
      <c r="J135" s="39"/>
    </row>
    <row r="136" spans="2:10" ht="27.75" customHeight="1" x14ac:dyDescent="0.2">
      <c r="B136" s="7" t="str">
        <f>IF(COUNT(D.1[STT Phân loại SP])&gt;=(ROW(A136)-99),ROW(A136)-99,"")</f>
        <v/>
      </c>
      <c r="C136" s="11" t="str">
        <f>IF(B136="","",INDEX(D.1[Ds Phân loại SP],B136))</f>
        <v/>
      </c>
      <c r="D136" s="17" t="str">
        <f>IF(B136="","",SUMIFS(D.1[Giá trị hàng tồn cuối kỳ],D.1[Phân loại SP],C136))</f>
        <v/>
      </c>
      <c r="E136" s="17" t="str">
        <f>IF(B136="","",SUMIFS(D.1[Doanh thu],D.1[Phân loại SP],C136))</f>
        <v/>
      </c>
      <c r="F136" s="17" t="str">
        <f>IF(B136="","",SUMIFS(D.1[Lợi nhuận gộp],D.1[Phân loại SP],C136))</f>
        <v/>
      </c>
      <c r="G136" s="39" t="str">
        <f t="shared" si="3"/>
        <v/>
      </c>
      <c r="H136" s="39"/>
      <c r="I136" s="39"/>
      <c r="J136" s="39"/>
    </row>
    <row r="137" spans="2:10" ht="27.75" customHeight="1" x14ac:dyDescent="0.2">
      <c r="B137" s="7" t="str">
        <f>IF(COUNT(D.1[STT Phân loại SP])&gt;=(ROW(A137)-99),ROW(A137)-99,"")</f>
        <v/>
      </c>
      <c r="C137" s="11" t="str">
        <f>IF(B137="","",INDEX(D.1[Ds Phân loại SP],B137))</f>
        <v/>
      </c>
      <c r="D137" s="17" t="str">
        <f>IF(B137="","",SUMIFS(D.1[Giá trị hàng tồn cuối kỳ],D.1[Phân loại SP],C137))</f>
        <v/>
      </c>
      <c r="E137" s="17" t="str">
        <f>IF(B137="","",SUMIFS(D.1[Doanh thu],D.1[Phân loại SP],C137))</f>
        <v/>
      </c>
      <c r="F137" s="17" t="str">
        <f>IF(B137="","",SUMIFS(D.1[Lợi nhuận gộp],D.1[Phân loại SP],C137))</f>
        <v/>
      </c>
      <c r="G137" s="39" t="str">
        <f t="shared" si="3"/>
        <v/>
      </c>
      <c r="H137" s="39"/>
      <c r="I137" s="39"/>
      <c r="J137" s="39"/>
    </row>
    <row r="138" spans="2:10" ht="27.75" customHeight="1" x14ac:dyDescent="0.2">
      <c r="B138" s="7" t="str">
        <f>IF(COUNT(D.1[STT Phân loại SP])&gt;=(ROW(A138)-99),ROW(A138)-99,"")</f>
        <v/>
      </c>
      <c r="C138" s="11" t="str">
        <f>IF(B138="","",INDEX(D.1[Ds Phân loại SP],B138))</f>
        <v/>
      </c>
      <c r="D138" s="17" t="str">
        <f>IF(B138="","",SUMIFS(D.1[Giá trị hàng tồn cuối kỳ],D.1[Phân loại SP],C138))</f>
        <v/>
      </c>
      <c r="E138" s="17" t="str">
        <f>IF(B138="","",SUMIFS(D.1[Doanh thu],D.1[Phân loại SP],C138))</f>
        <v/>
      </c>
      <c r="F138" s="17" t="str">
        <f>IF(B138="","",SUMIFS(D.1[Lợi nhuận gộp],D.1[Phân loại SP],C138))</f>
        <v/>
      </c>
      <c r="G138" s="39" t="str">
        <f t="shared" si="3"/>
        <v/>
      </c>
      <c r="H138" s="39"/>
      <c r="I138" s="39"/>
      <c r="J138" s="39"/>
    </row>
    <row r="139" spans="2:10" ht="27.75" customHeight="1" x14ac:dyDescent="0.2">
      <c r="B139" s="7" t="str">
        <f>IF(COUNT(D.1[STT Phân loại SP])&gt;=(ROW(A139)-99),ROW(A139)-99,"")</f>
        <v/>
      </c>
      <c r="C139" s="11" t="str">
        <f>IF(B139="","",INDEX(D.1[Ds Phân loại SP],B139))</f>
        <v/>
      </c>
      <c r="D139" s="17" t="str">
        <f>IF(B139="","",SUMIFS(D.1[Giá trị hàng tồn cuối kỳ],D.1[Phân loại SP],C139))</f>
        <v/>
      </c>
      <c r="E139" s="17" t="str">
        <f>IF(B139="","",SUMIFS(D.1[Doanh thu],D.1[Phân loại SP],C139))</f>
        <v/>
      </c>
      <c r="F139" s="17" t="str">
        <f>IF(B139="","",SUMIFS(D.1[Lợi nhuận gộp],D.1[Phân loại SP],C139))</f>
        <v/>
      </c>
      <c r="G139" s="39" t="str">
        <f t="shared" si="3"/>
        <v/>
      </c>
      <c r="H139" s="39"/>
      <c r="I139" s="39"/>
      <c r="J139" s="39"/>
    </row>
    <row r="140" spans="2:10" ht="27.75" customHeight="1" x14ac:dyDescent="0.2">
      <c r="B140" s="7" t="str">
        <f>IF(COUNT(D.1[STT Phân loại SP])&gt;=(ROW(A140)-99),ROW(A140)-99,"")</f>
        <v/>
      </c>
      <c r="C140" s="11" t="str">
        <f>IF(B140="","",INDEX(D.1[Ds Phân loại SP],B140))</f>
        <v/>
      </c>
      <c r="D140" s="17" t="str">
        <f>IF(B140="","",SUMIFS(D.1[Giá trị hàng tồn cuối kỳ],D.1[Phân loại SP],C140))</f>
        <v/>
      </c>
      <c r="E140" s="17" t="str">
        <f>IF(B140="","",SUMIFS(D.1[Doanh thu],D.1[Phân loại SP],C140))</f>
        <v/>
      </c>
      <c r="F140" s="17" t="str">
        <f>IF(B140="","",SUMIFS(D.1[Lợi nhuận gộp],D.1[Phân loại SP],C140))</f>
        <v/>
      </c>
      <c r="G140" s="39" t="str">
        <f t="shared" si="3"/>
        <v/>
      </c>
      <c r="H140" s="39"/>
      <c r="I140" s="39"/>
      <c r="J140" s="39"/>
    </row>
    <row r="141" spans="2:10" ht="27.75" customHeight="1" x14ac:dyDescent="0.2">
      <c r="B141" s="7" t="str">
        <f>IF(COUNT(D.1[STT Phân loại SP])&gt;=(ROW(A141)-99),ROW(A141)-99,"")</f>
        <v/>
      </c>
      <c r="C141" s="11" t="str">
        <f>IF(B141="","",INDEX(D.1[Ds Phân loại SP],B141))</f>
        <v/>
      </c>
      <c r="D141" s="17" t="str">
        <f>IF(B141="","",SUMIFS(D.1[Giá trị hàng tồn cuối kỳ],D.1[Phân loại SP],C141))</f>
        <v/>
      </c>
      <c r="E141" s="17" t="str">
        <f>IF(B141="","",SUMIFS(D.1[Doanh thu],D.1[Phân loại SP],C141))</f>
        <v/>
      </c>
      <c r="F141" s="17" t="str">
        <f>IF(B141="","",SUMIFS(D.1[Lợi nhuận gộp],D.1[Phân loại SP],C141))</f>
        <v/>
      </c>
      <c r="G141" s="39" t="str">
        <f t="shared" si="3"/>
        <v/>
      </c>
      <c r="H141" s="39"/>
      <c r="I141" s="39"/>
      <c r="J141" s="39"/>
    </row>
    <row r="142" spans="2:10" ht="27.75" customHeight="1" x14ac:dyDescent="0.2">
      <c r="B142" s="7" t="str">
        <f>IF(COUNT(D.1[STT Phân loại SP])&gt;=(ROW(A142)-99),ROW(A142)-99,"")</f>
        <v/>
      </c>
      <c r="C142" s="11" t="str">
        <f>IF(B142="","",INDEX(D.1[Ds Phân loại SP],B142))</f>
        <v/>
      </c>
      <c r="D142" s="17" t="str">
        <f>IF(B142="","",SUMIFS(D.1[Giá trị hàng tồn cuối kỳ],D.1[Phân loại SP],C142))</f>
        <v/>
      </c>
      <c r="E142" s="17" t="str">
        <f>IF(B142="","",SUMIFS(D.1[Doanh thu],D.1[Phân loại SP],C142))</f>
        <v/>
      </c>
      <c r="F142" s="17" t="str">
        <f>IF(B142="","",SUMIFS(D.1[Lợi nhuận gộp],D.1[Phân loại SP],C142))</f>
        <v/>
      </c>
      <c r="G142" s="39" t="str">
        <f t="shared" si="3"/>
        <v/>
      </c>
      <c r="H142" s="39"/>
      <c r="I142" s="39"/>
      <c r="J142" s="39"/>
    </row>
    <row r="143" spans="2:10" ht="27.75" customHeight="1" x14ac:dyDescent="0.2">
      <c r="B143" s="7" t="str">
        <f>IF(COUNT(D.1[STT Phân loại SP])&gt;=(ROW(A143)-99),ROW(A143)-99,"")</f>
        <v/>
      </c>
      <c r="C143" s="11" t="str">
        <f>IF(B143="","",INDEX(D.1[Ds Phân loại SP],B143))</f>
        <v/>
      </c>
      <c r="D143" s="17" t="str">
        <f>IF(B143="","",SUMIFS(D.1[Giá trị hàng tồn cuối kỳ],D.1[Phân loại SP],C143))</f>
        <v/>
      </c>
      <c r="E143" s="17" t="str">
        <f>IF(B143="","",SUMIFS(D.1[Doanh thu],D.1[Phân loại SP],C143))</f>
        <v/>
      </c>
      <c r="F143" s="17" t="str">
        <f>IF(B143="","",SUMIFS(D.1[Lợi nhuận gộp],D.1[Phân loại SP],C143))</f>
        <v/>
      </c>
      <c r="G143" s="39" t="str">
        <f t="shared" si="3"/>
        <v/>
      </c>
      <c r="H143" s="39"/>
      <c r="I143" s="39"/>
      <c r="J143" s="39"/>
    </row>
    <row r="144" spans="2:10" ht="27.75" customHeight="1" x14ac:dyDescent="0.2">
      <c r="B144" s="7" t="str">
        <f>IF(COUNT(D.1[STT Phân loại SP])&gt;=(ROW(A144)-99),ROW(A144)-99,"")</f>
        <v/>
      </c>
      <c r="C144" s="11" t="str">
        <f>IF(B144="","",INDEX(D.1[Ds Phân loại SP],B144))</f>
        <v/>
      </c>
      <c r="D144" s="17" t="str">
        <f>IF(B144="","",SUMIFS(D.1[Giá trị hàng tồn cuối kỳ],D.1[Phân loại SP],C144))</f>
        <v/>
      </c>
      <c r="E144" s="17" t="str">
        <f>IF(B144="","",SUMIFS(D.1[Doanh thu],D.1[Phân loại SP],C144))</f>
        <v/>
      </c>
      <c r="F144" s="17" t="str">
        <f>IF(B144="","",SUMIFS(D.1[Lợi nhuận gộp],D.1[Phân loại SP],C144))</f>
        <v/>
      </c>
      <c r="G144" s="39" t="str">
        <f t="shared" si="3"/>
        <v/>
      </c>
      <c r="H144" s="39"/>
      <c r="I144" s="39"/>
      <c r="J144" s="39"/>
    </row>
    <row r="145" spans="2:10" ht="27.75" customHeight="1" x14ac:dyDescent="0.2">
      <c r="B145" s="7" t="str">
        <f>IF(COUNT(D.1[STT Phân loại SP])&gt;=(ROW(A145)-99),ROW(A145)-99,"")</f>
        <v/>
      </c>
      <c r="C145" s="11" t="str">
        <f>IF(B145="","",INDEX(D.1[Ds Phân loại SP],B145))</f>
        <v/>
      </c>
      <c r="D145" s="17" t="str">
        <f>IF(B145="","",SUMIFS(D.1[Giá trị hàng tồn cuối kỳ],D.1[Phân loại SP],C145))</f>
        <v/>
      </c>
      <c r="E145" s="17" t="str">
        <f>IF(B145="","",SUMIFS(D.1[Doanh thu],D.1[Phân loại SP],C145))</f>
        <v/>
      </c>
      <c r="F145" s="17" t="str">
        <f>IF(B145="","",SUMIFS(D.1[Lợi nhuận gộp],D.1[Phân loại SP],C145))</f>
        <v/>
      </c>
      <c r="G145" s="39" t="str">
        <f t="shared" si="3"/>
        <v/>
      </c>
      <c r="H145" s="39"/>
      <c r="I145" s="39"/>
      <c r="J145" s="39"/>
    </row>
    <row r="146" spans="2:10" ht="27.75" customHeight="1" x14ac:dyDescent="0.2">
      <c r="B146" s="7" t="str">
        <f>IF(COUNT(D.1[STT Phân loại SP])&gt;=(ROW(A146)-99),ROW(A146)-99,"")</f>
        <v/>
      </c>
      <c r="C146" s="11" t="str">
        <f>IF(B146="","",INDEX(D.1[Ds Phân loại SP],B146))</f>
        <v/>
      </c>
      <c r="D146" s="17" t="str">
        <f>IF(B146="","",SUMIFS(D.1[Giá trị hàng tồn cuối kỳ],D.1[Phân loại SP],C146))</f>
        <v/>
      </c>
      <c r="E146" s="17" t="str">
        <f>IF(B146="","",SUMIFS(D.1[Doanh thu],D.1[Phân loại SP],C146))</f>
        <v/>
      </c>
      <c r="F146" s="17" t="str">
        <f>IF(B146="","",SUMIFS(D.1[Lợi nhuận gộp],D.1[Phân loại SP],C146))</f>
        <v/>
      </c>
      <c r="G146" s="39" t="str">
        <f t="shared" si="3"/>
        <v/>
      </c>
      <c r="H146" s="39"/>
      <c r="I146" s="39"/>
      <c r="J146" s="39"/>
    </row>
    <row r="147" spans="2:10" ht="27.75" customHeight="1" x14ac:dyDescent="0.2">
      <c r="B147" s="7" t="str">
        <f>IF(COUNT(D.1[STT Phân loại SP])&gt;=(ROW(A147)-99),ROW(A147)-99,"")</f>
        <v/>
      </c>
      <c r="C147" s="11" t="str">
        <f>IF(B147="","",INDEX(D.1[Ds Phân loại SP],B147))</f>
        <v/>
      </c>
      <c r="D147" s="17" t="str">
        <f>IF(B147="","",SUMIFS(D.1[Giá trị hàng tồn cuối kỳ],D.1[Phân loại SP],C147))</f>
        <v/>
      </c>
      <c r="E147" s="17" t="str">
        <f>IF(B147="","",SUMIFS(D.1[Doanh thu],D.1[Phân loại SP],C147))</f>
        <v/>
      </c>
      <c r="F147" s="17" t="str">
        <f>IF(B147="","",SUMIFS(D.1[Lợi nhuận gộp],D.1[Phân loại SP],C147))</f>
        <v/>
      </c>
      <c r="G147" s="39" t="str">
        <f t="shared" si="3"/>
        <v/>
      </c>
      <c r="H147" s="39"/>
      <c r="I147" s="39"/>
      <c r="J147" s="39"/>
    </row>
    <row r="148" spans="2:10" ht="27.75" customHeight="1" x14ac:dyDescent="0.2">
      <c r="B148" s="7" t="str">
        <f>IF(COUNT(D.1[STT Phân loại SP])&gt;=(ROW(A148)-99),ROW(A148)-99,"")</f>
        <v/>
      </c>
      <c r="C148" s="11" t="str">
        <f>IF(B148="","",INDEX(D.1[Ds Phân loại SP],B148))</f>
        <v/>
      </c>
      <c r="D148" s="17" t="str">
        <f>IF(B148="","",SUMIFS(D.1[Giá trị hàng tồn cuối kỳ],D.1[Phân loại SP],C148))</f>
        <v/>
      </c>
      <c r="E148" s="17" t="str">
        <f>IF(B148="","",SUMIFS(D.1[Doanh thu],D.1[Phân loại SP],C148))</f>
        <v/>
      </c>
      <c r="F148" s="17" t="str">
        <f>IF(B148="","",SUMIFS(D.1[Lợi nhuận gộp],D.1[Phân loại SP],C148))</f>
        <v/>
      </c>
      <c r="G148" s="39" t="str">
        <f t="shared" si="3"/>
        <v/>
      </c>
      <c r="H148" s="39"/>
      <c r="I148" s="39"/>
      <c r="J148" s="39"/>
    </row>
    <row r="149" spans="2:10" ht="27.75" customHeight="1" x14ac:dyDescent="0.2">
      <c r="B149" s="7" t="str">
        <f>IF(COUNT(D.1[STT Phân loại SP])&gt;=(ROW(A149)-99),ROW(A149)-99,"")</f>
        <v/>
      </c>
      <c r="C149" s="11" t="str">
        <f>IF(B149="","",INDEX(D.1[Ds Phân loại SP],B149))</f>
        <v/>
      </c>
      <c r="D149" s="17" t="str">
        <f>IF(B149="","",SUMIFS(D.1[Giá trị hàng tồn cuối kỳ],D.1[Phân loại SP],C149))</f>
        <v/>
      </c>
      <c r="E149" s="17" t="str">
        <f>IF(B149="","",SUMIFS(D.1[Doanh thu],D.1[Phân loại SP],C149))</f>
        <v/>
      </c>
      <c r="F149" s="17" t="str">
        <f>IF(B149="","",SUMIFS(D.1[Lợi nhuận gộp],D.1[Phân loại SP],C149))</f>
        <v/>
      </c>
      <c r="G149" s="39" t="str">
        <f t="shared" si="3"/>
        <v/>
      </c>
      <c r="H149" s="39"/>
      <c r="I149" s="39"/>
      <c r="J149" s="39"/>
    </row>
    <row r="150" spans="2:10" ht="27.75" customHeight="1" x14ac:dyDescent="0.2">
      <c r="B150" s="7" t="str">
        <f>IF(COUNT(D.1[STT Phân loại SP])&gt;=(ROW(A150)-99),ROW(A150)-99,"")</f>
        <v/>
      </c>
      <c r="C150" s="11" t="str">
        <f>IF(B150="","",INDEX(D.1[Ds Phân loại SP],B150))</f>
        <v/>
      </c>
      <c r="D150" s="17" t="str">
        <f>IF(B150="","",SUMIFS(D.1[Giá trị hàng tồn cuối kỳ],D.1[Phân loại SP],C150))</f>
        <v/>
      </c>
      <c r="E150" s="17" t="str">
        <f>IF(B150="","",SUMIFS(D.1[Doanh thu],D.1[Phân loại SP],C150))</f>
        <v/>
      </c>
      <c r="F150" s="17" t="str">
        <f>IF(B150="","",SUMIFS(D.1[Lợi nhuận gộp],D.1[Phân loại SP],C150))</f>
        <v/>
      </c>
      <c r="G150" s="39" t="str">
        <f t="shared" si="3"/>
        <v/>
      </c>
      <c r="H150" s="39"/>
      <c r="I150" s="39"/>
      <c r="J150" s="39"/>
    </row>
    <row r="151" spans="2:10" ht="27.75" customHeight="1" x14ac:dyDescent="0.2">
      <c r="B151" s="7" t="str">
        <f>IF(COUNT(D.1[STT Phân loại SP])&gt;=(ROW(A151)-99),ROW(A151)-99,"")</f>
        <v/>
      </c>
      <c r="C151" s="11" t="str">
        <f>IF(B151="","",INDEX(D.1[Ds Phân loại SP],B151))</f>
        <v/>
      </c>
      <c r="D151" s="17" t="str">
        <f>IF(B151="","",SUMIFS(D.1[Giá trị hàng tồn cuối kỳ],D.1[Phân loại SP],C151))</f>
        <v/>
      </c>
      <c r="E151" s="17" t="str">
        <f>IF(B151="","",SUMIFS(D.1[Doanh thu],D.1[Phân loại SP],C151))</f>
        <v/>
      </c>
      <c r="F151" s="17" t="str">
        <f>IF(B151="","",SUMIFS(D.1[Lợi nhuận gộp],D.1[Phân loại SP],C151))</f>
        <v/>
      </c>
      <c r="G151" s="39" t="str">
        <f t="shared" si="3"/>
        <v/>
      </c>
      <c r="H151" s="39"/>
      <c r="I151" s="39"/>
      <c r="J151" s="39"/>
    </row>
    <row r="152" spans="2:10" ht="27.75" customHeight="1" x14ac:dyDescent="0.2">
      <c r="B152" s="7" t="str">
        <f>IF(COUNT(D.1[STT Phân loại SP])&gt;=(ROW(A152)-99),ROW(A152)-99,"")</f>
        <v/>
      </c>
      <c r="C152" s="11" t="str">
        <f>IF(B152="","",INDEX(D.1[Ds Phân loại SP],B152))</f>
        <v/>
      </c>
      <c r="D152" s="17" t="str">
        <f>IF(B152="","",SUMIFS(D.1[Giá trị hàng tồn cuối kỳ],D.1[Phân loại SP],C152))</f>
        <v/>
      </c>
      <c r="E152" s="17" t="str">
        <f>IF(B152="","",SUMIFS(D.1[Doanh thu],D.1[Phân loại SP],C152))</f>
        <v/>
      </c>
      <c r="F152" s="17" t="str">
        <f>IF(B152="","",SUMIFS(D.1[Lợi nhuận gộp],D.1[Phân loại SP],C152))</f>
        <v/>
      </c>
      <c r="G152" s="39" t="str">
        <f t="shared" si="3"/>
        <v/>
      </c>
      <c r="H152" s="39"/>
      <c r="I152" s="39"/>
      <c r="J152" s="39"/>
    </row>
    <row r="153" spans="2:10" ht="27.75" customHeight="1" x14ac:dyDescent="0.2">
      <c r="B153" s="7" t="str">
        <f>IF(COUNT(D.1[STT Phân loại SP])&gt;=(ROW(A153)-99),ROW(A153)-99,"")</f>
        <v/>
      </c>
      <c r="C153" s="11" t="str">
        <f>IF(B153="","",INDEX(D.1[Ds Phân loại SP],B153))</f>
        <v/>
      </c>
      <c r="D153" s="17" t="str">
        <f>IF(B153="","",SUMIFS(D.1[Giá trị hàng tồn cuối kỳ],D.1[Phân loại SP],C153))</f>
        <v/>
      </c>
      <c r="E153" s="17" t="str">
        <f>IF(B153="","",SUMIFS(D.1[Doanh thu],D.1[Phân loại SP],C153))</f>
        <v/>
      </c>
      <c r="F153" s="17" t="str">
        <f>IF(B153="","",SUMIFS(D.1[Lợi nhuận gộp],D.1[Phân loại SP],C153))</f>
        <v/>
      </c>
      <c r="G153" s="39" t="str">
        <f t="shared" si="3"/>
        <v/>
      </c>
      <c r="H153" s="39"/>
      <c r="I153" s="39"/>
      <c r="J153" s="39"/>
    </row>
    <row r="154" spans="2:10" ht="27.75" customHeight="1" x14ac:dyDescent="0.2">
      <c r="B154" s="7" t="str">
        <f>IF(COUNT(D.1[STT Phân loại SP])&gt;=(ROW(A154)-99),ROW(A154)-99,"")</f>
        <v/>
      </c>
      <c r="C154" s="11" t="str">
        <f>IF(B154="","",INDEX(D.1[Ds Phân loại SP],B154))</f>
        <v/>
      </c>
      <c r="D154" s="17" t="str">
        <f>IF(B154="","",SUMIFS(D.1[Giá trị hàng tồn cuối kỳ],D.1[Phân loại SP],C154))</f>
        <v/>
      </c>
      <c r="E154" s="17" t="str">
        <f>IF(B154="","",SUMIFS(D.1[Doanh thu],D.1[Phân loại SP],C154))</f>
        <v/>
      </c>
      <c r="F154" s="17" t="str">
        <f>IF(B154="","",SUMIFS(D.1[Lợi nhuận gộp],D.1[Phân loại SP],C154))</f>
        <v/>
      </c>
      <c r="G154" s="39" t="str">
        <f t="shared" si="3"/>
        <v/>
      </c>
      <c r="H154" s="39"/>
      <c r="I154" s="39"/>
      <c r="J154" s="39"/>
    </row>
    <row r="155" spans="2:10" ht="27.75" customHeight="1" x14ac:dyDescent="0.2">
      <c r="B155" s="7" t="str">
        <f>IF(COUNT(D.1[STT Phân loại SP])&gt;=(ROW(A155)-99),ROW(A155)-99,"")</f>
        <v/>
      </c>
      <c r="C155" s="11" t="str">
        <f>IF(B155="","",INDEX(D.1[Ds Phân loại SP],B155))</f>
        <v/>
      </c>
      <c r="D155" s="17" t="str">
        <f>IF(B155="","",SUMIFS(D.1[Giá trị hàng tồn cuối kỳ],D.1[Phân loại SP],C155))</f>
        <v/>
      </c>
      <c r="E155" s="17" t="str">
        <f>IF(B155="","",SUMIFS(D.1[Doanh thu],D.1[Phân loại SP],C155))</f>
        <v/>
      </c>
      <c r="F155" s="17" t="str">
        <f>IF(B155="","",SUMIFS(D.1[Lợi nhuận gộp],D.1[Phân loại SP],C155))</f>
        <v/>
      </c>
      <c r="G155" s="39" t="str">
        <f t="shared" si="3"/>
        <v/>
      </c>
      <c r="H155" s="39"/>
      <c r="I155" s="39"/>
      <c r="J155" s="39"/>
    </row>
    <row r="156" spans="2:10" ht="27.75" customHeight="1" x14ac:dyDescent="0.2">
      <c r="B156" s="7" t="str">
        <f>IF(COUNT(D.1[STT Phân loại SP])&gt;=(ROW(A156)-99),ROW(A156)-99,"")</f>
        <v/>
      </c>
      <c r="C156" s="11" t="str">
        <f>IF(B156="","",INDEX(D.1[Ds Phân loại SP],B156))</f>
        <v/>
      </c>
      <c r="D156" s="17" t="str">
        <f>IF(B156="","",SUMIFS(D.1[Giá trị hàng tồn cuối kỳ],D.1[Phân loại SP],C156))</f>
        <v/>
      </c>
      <c r="E156" s="17" t="str">
        <f>IF(B156="","",SUMIFS(D.1[Doanh thu],D.1[Phân loại SP],C156))</f>
        <v/>
      </c>
      <c r="F156" s="17" t="str">
        <f>IF(B156="","",SUMIFS(D.1[Lợi nhuận gộp],D.1[Phân loại SP],C156))</f>
        <v/>
      </c>
      <c r="G156" s="39" t="str">
        <f t="shared" si="3"/>
        <v/>
      </c>
      <c r="H156" s="39"/>
      <c r="I156" s="39"/>
      <c r="J156" s="39"/>
    </row>
    <row r="157" spans="2:10" ht="27.75" customHeight="1" x14ac:dyDescent="0.2">
      <c r="B157" s="7" t="str">
        <f>IF(COUNT(D.1[STT Phân loại SP])&gt;=(ROW(A157)-99),ROW(A157)-99,"")</f>
        <v/>
      </c>
      <c r="C157" s="11" t="str">
        <f>IF(B157="","",INDEX(D.1[Ds Phân loại SP],B157))</f>
        <v/>
      </c>
      <c r="D157" s="17" t="str">
        <f>IF(B157="","",SUMIFS(D.1[Giá trị hàng tồn cuối kỳ],D.1[Phân loại SP],C157))</f>
        <v/>
      </c>
      <c r="E157" s="17" t="str">
        <f>IF(B157="","",SUMIFS(D.1[Doanh thu],D.1[Phân loại SP],C157))</f>
        <v/>
      </c>
      <c r="F157" s="17" t="str">
        <f>IF(B157="","",SUMIFS(D.1[Lợi nhuận gộp],D.1[Phân loại SP],C157))</f>
        <v/>
      </c>
      <c r="G157" s="39" t="str">
        <f t="shared" si="3"/>
        <v/>
      </c>
      <c r="H157" s="39"/>
      <c r="I157" s="39"/>
      <c r="J157" s="39"/>
    </row>
    <row r="158" spans="2:10" ht="27.75" customHeight="1" x14ac:dyDescent="0.2">
      <c r="B158" s="7" t="str">
        <f>IF(COUNT(D.1[STT Phân loại SP])&gt;=(ROW(A158)-99),ROW(A158)-99,"")</f>
        <v/>
      </c>
      <c r="C158" s="11" t="str">
        <f>IF(B158="","",INDEX(D.1[Ds Phân loại SP],B158))</f>
        <v/>
      </c>
      <c r="D158" s="17" t="str">
        <f>IF(B158="","",SUMIFS(D.1[Giá trị hàng tồn cuối kỳ],D.1[Phân loại SP],C158))</f>
        <v/>
      </c>
      <c r="E158" s="17" t="str">
        <f>IF(B158="","",SUMIFS(D.1[Doanh thu],D.1[Phân loại SP],C158))</f>
        <v/>
      </c>
      <c r="F158" s="17" t="str">
        <f>IF(B158="","",SUMIFS(D.1[Lợi nhuận gộp],D.1[Phân loại SP],C158))</f>
        <v/>
      </c>
      <c r="G158" s="39" t="str">
        <f t="shared" si="3"/>
        <v/>
      </c>
      <c r="H158" s="39"/>
      <c r="I158" s="39"/>
      <c r="J158" s="39"/>
    </row>
    <row r="159" spans="2:10" ht="27.75" customHeight="1" x14ac:dyDescent="0.2">
      <c r="B159" s="7" t="str">
        <f>IF(COUNT(D.1[STT Phân loại SP])&gt;=(ROW(A159)-99),ROW(A159)-99,"")</f>
        <v/>
      </c>
      <c r="C159" s="11" t="str">
        <f>IF(B159="","",INDEX(D.1[Ds Phân loại SP],B159))</f>
        <v/>
      </c>
      <c r="D159" s="17" t="str">
        <f>IF(B159="","",SUMIFS(D.1[Giá trị hàng tồn cuối kỳ],D.1[Phân loại SP],C159))</f>
        <v/>
      </c>
      <c r="E159" s="17" t="str">
        <f>IF(B159="","",SUMIFS(D.1[Doanh thu],D.1[Phân loại SP],C159))</f>
        <v/>
      </c>
      <c r="F159" s="17" t="str">
        <f>IF(B159="","",SUMIFS(D.1[Lợi nhuận gộp],D.1[Phân loại SP],C159))</f>
        <v/>
      </c>
      <c r="G159" s="39" t="str">
        <f t="shared" si="3"/>
        <v/>
      </c>
      <c r="H159" s="39"/>
      <c r="I159" s="39"/>
      <c r="J159" s="39"/>
    </row>
    <row r="160" spans="2:10" ht="27.75" customHeight="1" x14ac:dyDescent="0.2">
      <c r="B160" s="7" t="str">
        <f>IF(COUNT(D.1[STT Phân loại SP])&gt;=(ROW(A160)-99),ROW(A160)-99,"")</f>
        <v/>
      </c>
      <c r="C160" s="11" t="str">
        <f>IF(B160="","",INDEX(D.1[Ds Phân loại SP],B160))</f>
        <v/>
      </c>
      <c r="D160" s="17" t="str">
        <f>IF(B160="","",SUMIFS(D.1[Giá trị hàng tồn cuối kỳ],D.1[Phân loại SP],C160))</f>
        <v/>
      </c>
      <c r="E160" s="17" t="str">
        <f>IF(B160="","",SUMIFS(D.1[Doanh thu],D.1[Phân loại SP],C160))</f>
        <v/>
      </c>
      <c r="F160" s="17" t="str">
        <f>IF(B160="","",SUMIFS(D.1[Lợi nhuận gộp],D.1[Phân loại SP],C160))</f>
        <v/>
      </c>
      <c r="G160" s="39" t="str">
        <f t="shared" si="3"/>
        <v/>
      </c>
      <c r="H160" s="39"/>
      <c r="I160" s="39"/>
      <c r="J160" s="39"/>
    </row>
    <row r="161" spans="2:10" ht="27.75" customHeight="1" x14ac:dyDescent="0.2">
      <c r="B161" s="7" t="str">
        <f>IF(COUNT(D.1[STT Phân loại SP])&gt;=(ROW(A161)-99),ROW(A161)-99,"")</f>
        <v/>
      </c>
      <c r="C161" s="11" t="str">
        <f>IF(B161="","",INDEX(D.1[Ds Phân loại SP],B161))</f>
        <v/>
      </c>
      <c r="D161" s="17" t="str">
        <f>IF(B161="","",SUMIFS(D.1[Giá trị hàng tồn cuối kỳ],D.1[Phân loại SP],C161))</f>
        <v/>
      </c>
      <c r="E161" s="17" t="str">
        <f>IF(B161="","",SUMIFS(D.1[Doanh thu],D.1[Phân loại SP],C161))</f>
        <v/>
      </c>
      <c r="F161" s="17" t="str">
        <f>IF(B161="","",SUMIFS(D.1[Lợi nhuận gộp],D.1[Phân loại SP],C161))</f>
        <v/>
      </c>
      <c r="G161" s="39" t="str">
        <f t="shared" si="3"/>
        <v/>
      </c>
      <c r="H161" s="39"/>
      <c r="I161" s="39"/>
      <c r="J161" s="39"/>
    </row>
    <row r="162" spans="2:10" ht="27.75" customHeight="1" x14ac:dyDescent="0.2">
      <c r="B162" s="7" t="str">
        <f>IF(COUNT(D.1[STT Phân loại SP])&gt;=(ROW(A162)-99),ROW(A162)-99,"")</f>
        <v/>
      </c>
      <c r="C162" s="11" t="str">
        <f>IF(B162="","",INDEX(D.1[Ds Phân loại SP],B162))</f>
        <v/>
      </c>
      <c r="D162" s="17" t="str">
        <f>IF(B162="","",SUMIFS(D.1[Giá trị hàng tồn cuối kỳ],D.1[Phân loại SP],C162))</f>
        <v/>
      </c>
      <c r="E162" s="17" t="str">
        <f>IF(B162="","",SUMIFS(D.1[Doanh thu],D.1[Phân loại SP],C162))</f>
        <v/>
      </c>
      <c r="F162" s="17" t="str">
        <f>IF(B162="","",SUMIFS(D.1[Lợi nhuận gộp],D.1[Phân loại SP],C162))</f>
        <v/>
      </c>
      <c r="G162" s="39" t="str">
        <f t="shared" si="3"/>
        <v/>
      </c>
      <c r="H162" s="39"/>
      <c r="I162" s="39"/>
      <c r="J162" s="39"/>
    </row>
    <row r="163" spans="2:10" ht="27.75" customHeight="1" x14ac:dyDescent="0.2">
      <c r="B163" s="7" t="str">
        <f>IF(COUNT(D.1[STT Phân loại SP])&gt;=(ROW(A163)-99),ROW(A163)-99,"")</f>
        <v/>
      </c>
      <c r="C163" s="11" t="str">
        <f>IF(B163="","",INDEX(D.1[Ds Phân loại SP],B163))</f>
        <v/>
      </c>
      <c r="D163" s="17" t="str">
        <f>IF(B163="","",SUMIFS(D.1[Giá trị hàng tồn cuối kỳ],D.1[Phân loại SP],C163))</f>
        <v/>
      </c>
      <c r="E163" s="17" t="str">
        <f>IF(B163="","",SUMIFS(D.1[Doanh thu],D.1[Phân loại SP],C163))</f>
        <v/>
      </c>
      <c r="F163" s="17" t="str">
        <f>IF(B163="","",SUMIFS(D.1[Lợi nhuận gộp],D.1[Phân loại SP],C163))</f>
        <v/>
      </c>
      <c r="G163" s="39" t="str">
        <f t="shared" si="3"/>
        <v/>
      </c>
      <c r="H163" s="39"/>
      <c r="I163" s="39"/>
      <c r="J163" s="39"/>
    </row>
    <row r="164" spans="2:10" ht="27.75" customHeight="1" x14ac:dyDescent="0.2">
      <c r="B164" s="7" t="str">
        <f>IF(COUNT(D.1[STT Phân loại SP])&gt;=(ROW(A164)-99),ROW(A164)-99,"")</f>
        <v/>
      </c>
      <c r="C164" s="11" t="str">
        <f>IF(B164="","",INDEX(D.1[Ds Phân loại SP],B164))</f>
        <v/>
      </c>
      <c r="D164" s="17" t="str">
        <f>IF(B164="","",SUMIFS(D.1[Giá trị hàng tồn cuối kỳ],D.1[Phân loại SP],C164))</f>
        <v/>
      </c>
      <c r="E164" s="17" t="str">
        <f>IF(B164="","",SUMIFS(D.1[Doanh thu],D.1[Phân loại SP],C164))</f>
        <v/>
      </c>
      <c r="F164" s="17" t="str">
        <f>IF(B164="","",SUMIFS(D.1[Lợi nhuận gộp],D.1[Phân loại SP],C164))</f>
        <v/>
      </c>
      <c r="G164" s="39" t="str">
        <f t="shared" ref="G164:G227" si="4">IF(OR(B164="",F164=0),"",RANK(F164,B6LoiNhuanSP))</f>
        <v/>
      </c>
      <c r="H164" s="39"/>
      <c r="I164" s="39"/>
      <c r="J164" s="39"/>
    </row>
    <row r="165" spans="2:10" ht="27.75" customHeight="1" x14ac:dyDescent="0.2">
      <c r="B165" s="7" t="str">
        <f>IF(COUNT(D.1[STT Phân loại SP])&gt;=(ROW(A165)-99),ROW(A165)-99,"")</f>
        <v/>
      </c>
      <c r="C165" s="11" t="str">
        <f>IF(B165="","",INDEX(D.1[Ds Phân loại SP],B165))</f>
        <v/>
      </c>
      <c r="D165" s="17" t="str">
        <f>IF(B165="","",SUMIFS(D.1[Giá trị hàng tồn cuối kỳ],D.1[Phân loại SP],C165))</f>
        <v/>
      </c>
      <c r="E165" s="17" t="str">
        <f>IF(B165="","",SUMIFS(D.1[Doanh thu],D.1[Phân loại SP],C165))</f>
        <v/>
      </c>
      <c r="F165" s="17" t="str">
        <f>IF(B165="","",SUMIFS(D.1[Lợi nhuận gộp],D.1[Phân loại SP],C165))</f>
        <v/>
      </c>
      <c r="G165" s="39" t="str">
        <f t="shared" si="4"/>
        <v/>
      </c>
      <c r="H165" s="39"/>
      <c r="I165" s="39"/>
      <c r="J165" s="39"/>
    </row>
    <row r="166" spans="2:10" ht="27.75" customHeight="1" x14ac:dyDescent="0.2">
      <c r="B166" s="7" t="str">
        <f>IF(COUNT(D.1[STT Phân loại SP])&gt;=(ROW(A166)-99),ROW(A166)-99,"")</f>
        <v/>
      </c>
      <c r="C166" s="11" t="str">
        <f>IF(B166="","",INDEX(D.1[Ds Phân loại SP],B166))</f>
        <v/>
      </c>
      <c r="D166" s="17" t="str">
        <f>IF(B166="","",SUMIFS(D.1[Giá trị hàng tồn cuối kỳ],D.1[Phân loại SP],C166))</f>
        <v/>
      </c>
      <c r="E166" s="17" t="str">
        <f>IF(B166="","",SUMIFS(D.1[Doanh thu],D.1[Phân loại SP],C166))</f>
        <v/>
      </c>
      <c r="F166" s="17" t="str">
        <f>IF(B166="","",SUMIFS(D.1[Lợi nhuận gộp],D.1[Phân loại SP],C166))</f>
        <v/>
      </c>
      <c r="G166" s="39" t="str">
        <f t="shared" si="4"/>
        <v/>
      </c>
      <c r="H166" s="39"/>
      <c r="I166" s="39"/>
      <c r="J166" s="39"/>
    </row>
    <row r="167" spans="2:10" ht="27.75" customHeight="1" x14ac:dyDescent="0.2">
      <c r="B167" s="7" t="str">
        <f>IF(COUNT(D.1[STT Phân loại SP])&gt;=(ROW(A167)-99),ROW(A167)-99,"")</f>
        <v/>
      </c>
      <c r="C167" s="11" t="str">
        <f>IF(B167="","",INDEX(D.1[Ds Phân loại SP],B167))</f>
        <v/>
      </c>
      <c r="D167" s="17" t="str">
        <f>IF(B167="","",SUMIFS(D.1[Giá trị hàng tồn cuối kỳ],D.1[Phân loại SP],C167))</f>
        <v/>
      </c>
      <c r="E167" s="17" t="str">
        <f>IF(B167="","",SUMIFS(D.1[Doanh thu],D.1[Phân loại SP],C167))</f>
        <v/>
      </c>
      <c r="F167" s="17" t="str">
        <f>IF(B167="","",SUMIFS(D.1[Lợi nhuận gộp],D.1[Phân loại SP],C167))</f>
        <v/>
      </c>
      <c r="G167" s="39" t="str">
        <f t="shared" si="4"/>
        <v/>
      </c>
      <c r="H167" s="39"/>
      <c r="I167" s="39"/>
      <c r="J167" s="39"/>
    </row>
    <row r="168" spans="2:10" ht="27.75" customHeight="1" x14ac:dyDescent="0.2">
      <c r="B168" s="7" t="str">
        <f>IF(COUNT(D.1[STT Phân loại SP])&gt;=(ROW(A168)-99),ROW(A168)-99,"")</f>
        <v/>
      </c>
      <c r="C168" s="11" t="str">
        <f>IF(B168="","",INDEX(D.1[Ds Phân loại SP],B168))</f>
        <v/>
      </c>
      <c r="D168" s="17" t="str">
        <f>IF(B168="","",SUMIFS(D.1[Giá trị hàng tồn cuối kỳ],D.1[Phân loại SP],C168))</f>
        <v/>
      </c>
      <c r="E168" s="17" t="str">
        <f>IF(B168="","",SUMIFS(D.1[Doanh thu],D.1[Phân loại SP],C168))</f>
        <v/>
      </c>
      <c r="F168" s="17" t="str">
        <f>IF(B168="","",SUMIFS(D.1[Lợi nhuận gộp],D.1[Phân loại SP],C168))</f>
        <v/>
      </c>
      <c r="G168" s="39" t="str">
        <f t="shared" si="4"/>
        <v/>
      </c>
      <c r="H168" s="39"/>
      <c r="I168" s="39"/>
      <c r="J168" s="39"/>
    </row>
    <row r="169" spans="2:10" ht="27.75" customHeight="1" x14ac:dyDescent="0.2">
      <c r="B169" s="7" t="str">
        <f>IF(COUNT(D.1[STT Phân loại SP])&gt;=(ROW(A169)-99),ROW(A169)-99,"")</f>
        <v/>
      </c>
      <c r="C169" s="11" t="str">
        <f>IF(B169="","",INDEX(D.1[Ds Phân loại SP],B169))</f>
        <v/>
      </c>
      <c r="D169" s="17" t="str">
        <f>IF(B169="","",SUMIFS(D.1[Giá trị hàng tồn cuối kỳ],D.1[Phân loại SP],C169))</f>
        <v/>
      </c>
      <c r="E169" s="17" t="str">
        <f>IF(B169="","",SUMIFS(D.1[Doanh thu],D.1[Phân loại SP],C169))</f>
        <v/>
      </c>
      <c r="F169" s="17" t="str">
        <f>IF(B169="","",SUMIFS(D.1[Lợi nhuận gộp],D.1[Phân loại SP],C169))</f>
        <v/>
      </c>
      <c r="G169" s="39" t="str">
        <f t="shared" si="4"/>
        <v/>
      </c>
      <c r="H169" s="39"/>
      <c r="I169" s="39"/>
      <c r="J169" s="39"/>
    </row>
    <row r="170" spans="2:10" ht="27.75" customHeight="1" x14ac:dyDescent="0.2">
      <c r="B170" s="7" t="str">
        <f>IF(COUNT(D.1[STT Phân loại SP])&gt;=(ROW(A170)-99),ROW(A170)-99,"")</f>
        <v/>
      </c>
      <c r="C170" s="11" t="str">
        <f>IF(B170="","",INDEX(D.1[Ds Phân loại SP],B170))</f>
        <v/>
      </c>
      <c r="D170" s="17" t="str">
        <f>IF(B170="","",SUMIFS(D.1[Giá trị hàng tồn cuối kỳ],D.1[Phân loại SP],C170))</f>
        <v/>
      </c>
      <c r="E170" s="17" t="str">
        <f>IF(B170="","",SUMIFS(D.1[Doanh thu],D.1[Phân loại SP],C170))</f>
        <v/>
      </c>
      <c r="F170" s="17" t="str">
        <f>IF(B170="","",SUMIFS(D.1[Lợi nhuận gộp],D.1[Phân loại SP],C170))</f>
        <v/>
      </c>
      <c r="G170" s="39" t="str">
        <f t="shared" si="4"/>
        <v/>
      </c>
      <c r="H170" s="39"/>
      <c r="I170" s="39"/>
      <c r="J170" s="39"/>
    </row>
    <row r="171" spans="2:10" ht="27.75" customHeight="1" x14ac:dyDescent="0.2">
      <c r="B171" s="7" t="str">
        <f>IF(COUNT(D.1[STT Phân loại SP])&gt;=(ROW(A171)-99),ROW(A171)-99,"")</f>
        <v/>
      </c>
      <c r="C171" s="11" t="str">
        <f>IF(B171="","",INDEX(D.1[Ds Phân loại SP],B171))</f>
        <v/>
      </c>
      <c r="D171" s="17" t="str">
        <f>IF(B171="","",SUMIFS(D.1[Giá trị hàng tồn cuối kỳ],D.1[Phân loại SP],C171))</f>
        <v/>
      </c>
      <c r="E171" s="17" t="str">
        <f>IF(B171="","",SUMIFS(D.1[Doanh thu],D.1[Phân loại SP],C171))</f>
        <v/>
      </c>
      <c r="F171" s="17" t="str">
        <f>IF(B171="","",SUMIFS(D.1[Lợi nhuận gộp],D.1[Phân loại SP],C171))</f>
        <v/>
      </c>
      <c r="G171" s="39" t="str">
        <f t="shared" si="4"/>
        <v/>
      </c>
      <c r="H171" s="39"/>
      <c r="I171" s="39"/>
      <c r="J171" s="39"/>
    </row>
    <row r="172" spans="2:10" ht="27.75" customHeight="1" x14ac:dyDescent="0.2">
      <c r="B172" s="7" t="str">
        <f>IF(COUNT(D.1[STT Phân loại SP])&gt;=(ROW(A172)-99),ROW(A172)-99,"")</f>
        <v/>
      </c>
      <c r="C172" s="11" t="str">
        <f>IF(B172="","",INDEX(D.1[Ds Phân loại SP],B172))</f>
        <v/>
      </c>
      <c r="D172" s="17" t="str">
        <f>IF(B172="","",SUMIFS(D.1[Giá trị hàng tồn cuối kỳ],D.1[Phân loại SP],C172))</f>
        <v/>
      </c>
      <c r="E172" s="17" t="str">
        <f>IF(B172="","",SUMIFS(D.1[Doanh thu],D.1[Phân loại SP],C172))</f>
        <v/>
      </c>
      <c r="F172" s="17" t="str">
        <f>IF(B172="","",SUMIFS(D.1[Lợi nhuận gộp],D.1[Phân loại SP],C172))</f>
        <v/>
      </c>
      <c r="G172" s="39" t="str">
        <f t="shared" si="4"/>
        <v/>
      </c>
      <c r="H172" s="39"/>
      <c r="I172" s="39"/>
      <c r="J172" s="39"/>
    </row>
    <row r="173" spans="2:10" ht="27.75" customHeight="1" x14ac:dyDescent="0.2">
      <c r="B173" s="7" t="str">
        <f>IF(COUNT(D.1[STT Phân loại SP])&gt;=(ROW(A173)-99),ROW(A173)-99,"")</f>
        <v/>
      </c>
      <c r="C173" s="11" t="str">
        <f>IF(B173="","",INDEX(D.1[Ds Phân loại SP],B173))</f>
        <v/>
      </c>
      <c r="D173" s="17" t="str">
        <f>IF(B173="","",SUMIFS(D.1[Giá trị hàng tồn cuối kỳ],D.1[Phân loại SP],C173))</f>
        <v/>
      </c>
      <c r="E173" s="17" t="str">
        <f>IF(B173="","",SUMIFS(D.1[Doanh thu],D.1[Phân loại SP],C173))</f>
        <v/>
      </c>
      <c r="F173" s="17" t="str">
        <f>IF(B173="","",SUMIFS(D.1[Lợi nhuận gộp],D.1[Phân loại SP],C173))</f>
        <v/>
      </c>
      <c r="G173" s="39" t="str">
        <f t="shared" si="4"/>
        <v/>
      </c>
      <c r="H173" s="39"/>
      <c r="I173" s="39"/>
      <c r="J173" s="39"/>
    </row>
    <row r="174" spans="2:10" ht="27.75" customHeight="1" x14ac:dyDescent="0.2">
      <c r="B174" s="7" t="str">
        <f>IF(COUNT(D.1[STT Phân loại SP])&gt;=(ROW(A174)-99),ROW(A174)-99,"")</f>
        <v/>
      </c>
      <c r="C174" s="11" t="str">
        <f>IF(B174="","",INDEX(D.1[Ds Phân loại SP],B174))</f>
        <v/>
      </c>
      <c r="D174" s="17" t="str">
        <f>IF(B174="","",SUMIFS(D.1[Giá trị hàng tồn cuối kỳ],D.1[Phân loại SP],C174))</f>
        <v/>
      </c>
      <c r="E174" s="17" t="str">
        <f>IF(B174="","",SUMIFS(D.1[Doanh thu],D.1[Phân loại SP],C174))</f>
        <v/>
      </c>
      <c r="F174" s="17" t="str">
        <f>IF(B174="","",SUMIFS(D.1[Lợi nhuận gộp],D.1[Phân loại SP],C174))</f>
        <v/>
      </c>
      <c r="G174" s="39" t="str">
        <f t="shared" si="4"/>
        <v/>
      </c>
      <c r="H174" s="39"/>
      <c r="I174" s="39"/>
      <c r="J174" s="39"/>
    </row>
    <row r="175" spans="2:10" ht="27.75" customHeight="1" x14ac:dyDescent="0.2">
      <c r="B175" s="7" t="str">
        <f>IF(COUNT(D.1[STT Phân loại SP])&gt;=(ROW(A175)-99),ROW(A175)-99,"")</f>
        <v/>
      </c>
      <c r="C175" s="11" t="str">
        <f>IF(B175="","",INDEX(D.1[Ds Phân loại SP],B175))</f>
        <v/>
      </c>
      <c r="D175" s="17" t="str">
        <f>IF(B175="","",SUMIFS(D.1[Giá trị hàng tồn cuối kỳ],D.1[Phân loại SP],C175))</f>
        <v/>
      </c>
      <c r="E175" s="17" t="str">
        <f>IF(B175="","",SUMIFS(D.1[Doanh thu],D.1[Phân loại SP],C175))</f>
        <v/>
      </c>
      <c r="F175" s="17" t="str">
        <f>IF(B175="","",SUMIFS(D.1[Lợi nhuận gộp],D.1[Phân loại SP],C175))</f>
        <v/>
      </c>
      <c r="G175" s="39" t="str">
        <f t="shared" si="4"/>
        <v/>
      </c>
      <c r="H175" s="39"/>
      <c r="I175" s="39"/>
      <c r="J175" s="39"/>
    </row>
    <row r="176" spans="2:10" ht="27.75" customHeight="1" x14ac:dyDescent="0.2">
      <c r="B176" s="7" t="str">
        <f>IF(COUNT(D.1[STT Phân loại SP])&gt;=(ROW(A176)-99),ROW(A176)-99,"")</f>
        <v/>
      </c>
      <c r="C176" s="11" t="str">
        <f>IF(B176="","",INDEX(D.1[Ds Phân loại SP],B176))</f>
        <v/>
      </c>
      <c r="D176" s="17" t="str">
        <f>IF(B176="","",SUMIFS(D.1[Giá trị hàng tồn cuối kỳ],D.1[Phân loại SP],C176))</f>
        <v/>
      </c>
      <c r="E176" s="17" t="str">
        <f>IF(B176="","",SUMIFS(D.1[Doanh thu],D.1[Phân loại SP],C176))</f>
        <v/>
      </c>
      <c r="F176" s="17" t="str">
        <f>IF(B176="","",SUMIFS(D.1[Lợi nhuận gộp],D.1[Phân loại SP],C176))</f>
        <v/>
      </c>
      <c r="G176" s="39" t="str">
        <f t="shared" si="4"/>
        <v/>
      </c>
      <c r="H176" s="39"/>
      <c r="I176" s="39"/>
      <c r="J176" s="39"/>
    </row>
    <row r="177" spans="2:10" ht="27.75" customHeight="1" x14ac:dyDescent="0.2">
      <c r="B177" s="7" t="str">
        <f>IF(COUNT(D.1[STT Phân loại SP])&gt;=(ROW(A177)-99),ROW(A177)-99,"")</f>
        <v/>
      </c>
      <c r="C177" s="11" t="str">
        <f>IF(B177="","",INDEX(D.1[Ds Phân loại SP],B177))</f>
        <v/>
      </c>
      <c r="D177" s="17" t="str">
        <f>IF(B177="","",SUMIFS(D.1[Giá trị hàng tồn cuối kỳ],D.1[Phân loại SP],C177))</f>
        <v/>
      </c>
      <c r="E177" s="17" t="str">
        <f>IF(B177="","",SUMIFS(D.1[Doanh thu],D.1[Phân loại SP],C177))</f>
        <v/>
      </c>
      <c r="F177" s="17" t="str">
        <f>IF(B177="","",SUMIFS(D.1[Lợi nhuận gộp],D.1[Phân loại SP],C177))</f>
        <v/>
      </c>
      <c r="G177" s="39" t="str">
        <f t="shared" si="4"/>
        <v/>
      </c>
      <c r="H177" s="39"/>
      <c r="I177" s="39"/>
      <c r="J177" s="39"/>
    </row>
    <row r="178" spans="2:10" ht="27.75" customHeight="1" x14ac:dyDescent="0.2">
      <c r="B178" s="7" t="str">
        <f>IF(COUNT(D.1[STT Phân loại SP])&gt;=(ROW(A178)-99),ROW(A178)-99,"")</f>
        <v/>
      </c>
      <c r="C178" s="11" t="str">
        <f>IF(B178="","",INDEX(D.1[Ds Phân loại SP],B178))</f>
        <v/>
      </c>
      <c r="D178" s="17" t="str">
        <f>IF(B178="","",SUMIFS(D.1[Giá trị hàng tồn cuối kỳ],D.1[Phân loại SP],C178))</f>
        <v/>
      </c>
      <c r="E178" s="17" t="str">
        <f>IF(B178="","",SUMIFS(D.1[Doanh thu],D.1[Phân loại SP],C178))</f>
        <v/>
      </c>
      <c r="F178" s="17" t="str">
        <f>IF(B178="","",SUMIFS(D.1[Lợi nhuận gộp],D.1[Phân loại SP],C178))</f>
        <v/>
      </c>
      <c r="G178" s="39" t="str">
        <f t="shared" si="4"/>
        <v/>
      </c>
      <c r="H178" s="39"/>
      <c r="I178" s="39"/>
      <c r="J178" s="39"/>
    </row>
    <row r="179" spans="2:10" ht="27.75" customHeight="1" x14ac:dyDescent="0.2">
      <c r="B179" s="7" t="str">
        <f>IF(COUNT(D.1[STT Phân loại SP])&gt;=(ROW(A179)-99),ROW(A179)-99,"")</f>
        <v/>
      </c>
      <c r="C179" s="11" t="str">
        <f>IF(B179="","",INDEX(D.1[Ds Phân loại SP],B179))</f>
        <v/>
      </c>
      <c r="D179" s="17" t="str">
        <f>IF(B179="","",SUMIFS(D.1[Giá trị hàng tồn cuối kỳ],D.1[Phân loại SP],C179))</f>
        <v/>
      </c>
      <c r="E179" s="17" t="str">
        <f>IF(B179="","",SUMIFS(D.1[Doanh thu],D.1[Phân loại SP],C179))</f>
        <v/>
      </c>
      <c r="F179" s="17" t="str">
        <f>IF(B179="","",SUMIFS(D.1[Lợi nhuận gộp],D.1[Phân loại SP],C179))</f>
        <v/>
      </c>
      <c r="G179" s="39" t="str">
        <f t="shared" si="4"/>
        <v/>
      </c>
      <c r="H179" s="39"/>
      <c r="I179" s="39"/>
      <c r="J179" s="39"/>
    </row>
    <row r="180" spans="2:10" ht="27.75" customHeight="1" x14ac:dyDescent="0.2">
      <c r="B180" s="7" t="str">
        <f>IF(COUNT(D.1[STT Phân loại SP])&gt;=(ROW(A180)-99),ROW(A180)-99,"")</f>
        <v/>
      </c>
      <c r="C180" s="11" t="str">
        <f>IF(B180="","",INDEX(D.1[Ds Phân loại SP],B180))</f>
        <v/>
      </c>
      <c r="D180" s="17" t="str">
        <f>IF(B180="","",SUMIFS(D.1[Giá trị hàng tồn cuối kỳ],D.1[Phân loại SP],C180))</f>
        <v/>
      </c>
      <c r="E180" s="17" t="str">
        <f>IF(B180="","",SUMIFS(D.1[Doanh thu],D.1[Phân loại SP],C180))</f>
        <v/>
      </c>
      <c r="F180" s="17" t="str">
        <f>IF(B180="","",SUMIFS(D.1[Lợi nhuận gộp],D.1[Phân loại SP],C180))</f>
        <v/>
      </c>
      <c r="G180" s="39" t="str">
        <f t="shared" si="4"/>
        <v/>
      </c>
      <c r="H180" s="39"/>
      <c r="I180" s="39"/>
      <c r="J180" s="39"/>
    </row>
    <row r="181" spans="2:10" ht="27.75" customHeight="1" x14ac:dyDescent="0.2">
      <c r="B181" s="7" t="str">
        <f>IF(COUNT(D.1[STT Phân loại SP])&gt;=(ROW(A181)-99),ROW(A181)-99,"")</f>
        <v/>
      </c>
      <c r="C181" s="11" t="str">
        <f>IF(B181="","",INDEX(D.1[Ds Phân loại SP],B181))</f>
        <v/>
      </c>
      <c r="D181" s="17" t="str">
        <f>IF(B181="","",SUMIFS(D.1[Giá trị hàng tồn cuối kỳ],D.1[Phân loại SP],C181))</f>
        <v/>
      </c>
      <c r="E181" s="17" t="str">
        <f>IF(B181="","",SUMIFS(D.1[Doanh thu],D.1[Phân loại SP],C181))</f>
        <v/>
      </c>
      <c r="F181" s="17" t="str">
        <f>IF(B181="","",SUMIFS(D.1[Lợi nhuận gộp],D.1[Phân loại SP],C181))</f>
        <v/>
      </c>
      <c r="G181" s="39" t="str">
        <f t="shared" si="4"/>
        <v/>
      </c>
      <c r="H181" s="39"/>
      <c r="I181" s="39"/>
      <c r="J181" s="39"/>
    </row>
    <row r="182" spans="2:10" ht="27.75" customHeight="1" x14ac:dyDescent="0.2">
      <c r="B182" s="7" t="str">
        <f>IF(COUNT(D.1[STT Phân loại SP])&gt;=(ROW(A182)-99),ROW(A182)-99,"")</f>
        <v/>
      </c>
      <c r="C182" s="11" t="str">
        <f>IF(B182="","",INDEX(D.1[Ds Phân loại SP],B182))</f>
        <v/>
      </c>
      <c r="D182" s="17" t="str">
        <f>IF(B182="","",SUMIFS(D.1[Giá trị hàng tồn cuối kỳ],D.1[Phân loại SP],C182))</f>
        <v/>
      </c>
      <c r="E182" s="17" t="str">
        <f>IF(B182="","",SUMIFS(D.1[Doanh thu],D.1[Phân loại SP],C182))</f>
        <v/>
      </c>
      <c r="F182" s="17" t="str">
        <f>IF(B182="","",SUMIFS(D.1[Lợi nhuận gộp],D.1[Phân loại SP],C182))</f>
        <v/>
      </c>
      <c r="G182" s="39" t="str">
        <f t="shared" si="4"/>
        <v/>
      </c>
      <c r="H182" s="39"/>
      <c r="I182" s="39"/>
      <c r="J182" s="39"/>
    </row>
    <row r="183" spans="2:10" ht="27.75" customHeight="1" x14ac:dyDescent="0.2">
      <c r="B183" s="7" t="str">
        <f>IF(COUNT(D.1[STT Phân loại SP])&gt;=(ROW(A183)-99),ROW(A183)-99,"")</f>
        <v/>
      </c>
      <c r="C183" s="11" t="str">
        <f>IF(B183="","",INDEX(D.1[Ds Phân loại SP],B183))</f>
        <v/>
      </c>
      <c r="D183" s="17" t="str">
        <f>IF(B183="","",SUMIFS(D.1[Giá trị hàng tồn cuối kỳ],D.1[Phân loại SP],C183))</f>
        <v/>
      </c>
      <c r="E183" s="17" t="str">
        <f>IF(B183="","",SUMIFS(D.1[Doanh thu],D.1[Phân loại SP],C183))</f>
        <v/>
      </c>
      <c r="F183" s="17" t="str">
        <f>IF(B183="","",SUMIFS(D.1[Lợi nhuận gộp],D.1[Phân loại SP],C183))</f>
        <v/>
      </c>
      <c r="G183" s="39" t="str">
        <f t="shared" si="4"/>
        <v/>
      </c>
      <c r="H183" s="39"/>
      <c r="I183" s="39"/>
      <c r="J183" s="39"/>
    </row>
    <row r="184" spans="2:10" ht="27.75" customHeight="1" x14ac:dyDescent="0.2">
      <c r="B184" s="7" t="str">
        <f>IF(COUNT(D.1[STT Phân loại SP])&gt;=(ROW(A184)-99),ROW(A184)-99,"")</f>
        <v/>
      </c>
      <c r="C184" s="11" t="str">
        <f>IF(B184="","",INDEX(D.1[Ds Phân loại SP],B184))</f>
        <v/>
      </c>
      <c r="D184" s="17" t="str">
        <f>IF(B184="","",SUMIFS(D.1[Giá trị hàng tồn cuối kỳ],D.1[Phân loại SP],C184))</f>
        <v/>
      </c>
      <c r="E184" s="17" t="str">
        <f>IF(B184="","",SUMIFS(D.1[Doanh thu],D.1[Phân loại SP],C184))</f>
        <v/>
      </c>
      <c r="F184" s="17" t="str">
        <f>IF(B184="","",SUMIFS(D.1[Lợi nhuận gộp],D.1[Phân loại SP],C184))</f>
        <v/>
      </c>
      <c r="G184" s="39" t="str">
        <f t="shared" si="4"/>
        <v/>
      </c>
      <c r="H184" s="39"/>
      <c r="I184" s="39"/>
      <c r="J184" s="39"/>
    </row>
    <row r="185" spans="2:10" ht="27.75" customHeight="1" x14ac:dyDescent="0.2">
      <c r="B185" s="7" t="str">
        <f>IF(COUNT(D.1[STT Phân loại SP])&gt;=(ROW(A185)-99),ROW(A185)-99,"")</f>
        <v/>
      </c>
      <c r="C185" s="11" t="str">
        <f>IF(B185="","",INDEX(D.1[Ds Phân loại SP],B185))</f>
        <v/>
      </c>
      <c r="D185" s="17" t="str">
        <f>IF(B185="","",SUMIFS(D.1[Giá trị hàng tồn cuối kỳ],D.1[Phân loại SP],C185))</f>
        <v/>
      </c>
      <c r="E185" s="17" t="str">
        <f>IF(B185="","",SUMIFS(D.1[Doanh thu],D.1[Phân loại SP],C185))</f>
        <v/>
      </c>
      <c r="F185" s="17" t="str">
        <f>IF(B185="","",SUMIFS(D.1[Lợi nhuận gộp],D.1[Phân loại SP],C185))</f>
        <v/>
      </c>
      <c r="G185" s="39" t="str">
        <f t="shared" si="4"/>
        <v/>
      </c>
      <c r="H185" s="39"/>
      <c r="I185" s="39"/>
      <c r="J185" s="39"/>
    </row>
    <row r="186" spans="2:10" ht="27.75" customHeight="1" x14ac:dyDescent="0.2">
      <c r="B186" s="7" t="str">
        <f>IF(COUNT(D.1[STT Phân loại SP])&gt;=(ROW(A186)-99),ROW(A186)-99,"")</f>
        <v/>
      </c>
      <c r="C186" s="11" t="str">
        <f>IF(B186="","",INDEX(D.1[Ds Phân loại SP],B186))</f>
        <v/>
      </c>
      <c r="D186" s="17" t="str">
        <f>IF(B186="","",SUMIFS(D.1[Giá trị hàng tồn cuối kỳ],D.1[Phân loại SP],C186))</f>
        <v/>
      </c>
      <c r="E186" s="17" t="str">
        <f>IF(B186="","",SUMIFS(D.1[Doanh thu],D.1[Phân loại SP],C186))</f>
        <v/>
      </c>
      <c r="F186" s="17" t="str">
        <f>IF(B186="","",SUMIFS(D.1[Lợi nhuận gộp],D.1[Phân loại SP],C186))</f>
        <v/>
      </c>
      <c r="G186" s="39" t="str">
        <f t="shared" si="4"/>
        <v/>
      </c>
      <c r="H186" s="39"/>
      <c r="I186" s="39"/>
      <c r="J186" s="39"/>
    </row>
    <row r="187" spans="2:10" ht="27.75" customHeight="1" x14ac:dyDescent="0.2">
      <c r="B187" s="7" t="str">
        <f>IF(COUNT(D.1[STT Phân loại SP])&gt;=(ROW(A187)-99),ROW(A187)-99,"")</f>
        <v/>
      </c>
      <c r="C187" s="11" t="str">
        <f>IF(B187="","",INDEX(D.1[Ds Phân loại SP],B187))</f>
        <v/>
      </c>
      <c r="D187" s="17" t="str">
        <f>IF(B187="","",SUMIFS(D.1[Giá trị hàng tồn cuối kỳ],D.1[Phân loại SP],C187))</f>
        <v/>
      </c>
      <c r="E187" s="17" t="str">
        <f>IF(B187="","",SUMIFS(D.1[Doanh thu],D.1[Phân loại SP],C187))</f>
        <v/>
      </c>
      <c r="F187" s="17" t="str">
        <f>IF(B187="","",SUMIFS(D.1[Lợi nhuận gộp],D.1[Phân loại SP],C187))</f>
        <v/>
      </c>
      <c r="G187" s="39" t="str">
        <f t="shared" si="4"/>
        <v/>
      </c>
      <c r="H187" s="39"/>
      <c r="I187" s="39"/>
      <c r="J187" s="39"/>
    </row>
    <row r="188" spans="2:10" ht="27.75" customHeight="1" x14ac:dyDescent="0.2">
      <c r="B188" s="7" t="str">
        <f>IF(COUNT(D.1[STT Phân loại SP])&gt;=(ROW(A188)-99),ROW(A188)-99,"")</f>
        <v/>
      </c>
      <c r="C188" s="11" t="str">
        <f>IF(B188="","",INDEX(D.1[Ds Phân loại SP],B188))</f>
        <v/>
      </c>
      <c r="D188" s="17" t="str">
        <f>IF(B188="","",SUMIFS(D.1[Giá trị hàng tồn cuối kỳ],D.1[Phân loại SP],C188))</f>
        <v/>
      </c>
      <c r="E188" s="17" t="str">
        <f>IF(B188="","",SUMIFS(D.1[Doanh thu],D.1[Phân loại SP],C188))</f>
        <v/>
      </c>
      <c r="F188" s="17" t="str">
        <f>IF(B188="","",SUMIFS(D.1[Lợi nhuận gộp],D.1[Phân loại SP],C188))</f>
        <v/>
      </c>
      <c r="G188" s="39" t="str">
        <f t="shared" si="4"/>
        <v/>
      </c>
      <c r="H188" s="39"/>
      <c r="I188" s="39"/>
      <c r="J188" s="39"/>
    </row>
    <row r="189" spans="2:10" ht="27.75" customHeight="1" x14ac:dyDescent="0.2">
      <c r="B189" s="7" t="str">
        <f>IF(COUNT(D.1[STT Phân loại SP])&gt;=(ROW(A189)-99),ROW(A189)-99,"")</f>
        <v/>
      </c>
      <c r="C189" s="11" t="str">
        <f>IF(B189="","",INDEX(D.1[Ds Phân loại SP],B189))</f>
        <v/>
      </c>
      <c r="D189" s="17" t="str">
        <f>IF(B189="","",SUMIFS(D.1[Giá trị hàng tồn cuối kỳ],D.1[Phân loại SP],C189))</f>
        <v/>
      </c>
      <c r="E189" s="17" t="str">
        <f>IF(B189="","",SUMIFS(D.1[Doanh thu],D.1[Phân loại SP],C189))</f>
        <v/>
      </c>
      <c r="F189" s="17" t="str">
        <f>IF(B189="","",SUMIFS(D.1[Lợi nhuận gộp],D.1[Phân loại SP],C189))</f>
        <v/>
      </c>
      <c r="G189" s="39" t="str">
        <f t="shared" si="4"/>
        <v/>
      </c>
      <c r="H189" s="39"/>
      <c r="I189" s="39"/>
      <c r="J189" s="39"/>
    </row>
    <row r="190" spans="2:10" ht="27.75" customHeight="1" x14ac:dyDescent="0.2">
      <c r="B190" s="7" t="str">
        <f>IF(COUNT(D.1[STT Phân loại SP])&gt;=(ROW(A190)-99),ROW(A190)-99,"")</f>
        <v/>
      </c>
      <c r="C190" s="11" t="str">
        <f>IF(B190="","",INDEX(D.1[Ds Phân loại SP],B190))</f>
        <v/>
      </c>
      <c r="D190" s="17" t="str">
        <f>IF(B190="","",SUMIFS(D.1[Giá trị hàng tồn cuối kỳ],D.1[Phân loại SP],C190))</f>
        <v/>
      </c>
      <c r="E190" s="17" t="str">
        <f>IF(B190="","",SUMIFS(D.1[Doanh thu],D.1[Phân loại SP],C190))</f>
        <v/>
      </c>
      <c r="F190" s="17" t="str">
        <f>IF(B190="","",SUMIFS(D.1[Lợi nhuận gộp],D.1[Phân loại SP],C190))</f>
        <v/>
      </c>
      <c r="G190" s="39" t="str">
        <f t="shared" si="4"/>
        <v/>
      </c>
      <c r="H190" s="39"/>
      <c r="I190" s="39"/>
      <c r="J190" s="39"/>
    </row>
    <row r="191" spans="2:10" ht="27.75" customHeight="1" x14ac:dyDescent="0.2">
      <c r="B191" s="7" t="str">
        <f>IF(COUNT(D.1[STT Phân loại SP])&gt;=(ROW(A191)-99),ROW(A191)-99,"")</f>
        <v/>
      </c>
      <c r="C191" s="11" t="str">
        <f>IF(B191="","",INDEX(D.1[Ds Phân loại SP],B191))</f>
        <v/>
      </c>
      <c r="D191" s="17" t="str">
        <f>IF(B191="","",SUMIFS(D.1[Giá trị hàng tồn cuối kỳ],D.1[Phân loại SP],C191))</f>
        <v/>
      </c>
      <c r="E191" s="17" t="str">
        <f>IF(B191="","",SUMIFS(D.1[Doanh thu],D.1[Phân loại SP],C191))</f>
        <v/>
      </c>
      <c r="F191" s="17" t="str">
        <f>IF(B191="","",SUMIFS(D.1[Lợi nhuận gộp],D.1[Phân loại SP],C191))</f>
        <v/>
      </c>
      <c r="G191" s="39" t="str">
        <f t="shared" si="4"/>
        <v/>
      </c>
      <c r="H191" s="39"/>
      <c r="I191" s="39"/>
      <c r="J191" s="39"/>
    </row>
    <row r="192" spans="2:10" ht="27.75" customHeight="1" x14ac:dyDescent="0.2">
      <c r="B192" s="7" t="str">
        <f>IF(COUNT(D.1[STT Phân loại SP])&gt;=(ROW(A192)-99),ROW(A192)-99,"")</f>
        <v/>
      </c>
      <c r="C192" s="11" t="str">
        <f>IF(B192="","",INDEX(D.1[Ds Phân loại SP],B192))</f>
        <v/>
      </c>
      <c r="D192" s="17" t="str">
        <f>IF(B192="","",SUMIFS(D.1[Giá trị hàng tồn cuối kỳ],D.1[Phân loại SP],C192))</f>
        <v/>
      </c>
      <c r="E192" s="17" t="str">
        <f>IF(B192="","",SUMIFS(D.1[Doanh thu],D.1[Phân loại SP],C192))</f>
        <v/>
      </c>
      <c r="F192" s="17" t="str">
        <f>IF(B192="","",SUMIFS(D.1[Lợi nhuận gộp],D.1[Phân loại SP],C192))</f>
        <v/>
      </c>
      <c r="G192" s="39" t="str">
        <f t="shared" si="4"/>
        <v/>
      </c>
      <c r="H192" s="39"/>
      <c r="I192" s="39"/>
      <c r="J192" s="39"/>
    </row>
    <row r="193" spans="2:10" ht="27.75" customHeight="1" x14ac:dyDescent="0.2">
      <c r="B193" s="7" t="str">
        <f>IF(COUNT(D.1[STT Phân loại SP])&gt;=(ROW(A193)-99),ROW(A193)-99,"")</f>
        <v/>
      </c>
      <c r="C193" s="11" t="str">
        <f>IF(B193="","",INDEX(D.1[Ds Phân loại SP],B193))</f>
        <v/>
      </c>
      <c r="D193" s="17" t="str">
        <f>IF(B193="","",SUMIFS(D.1[Giá trị hàng tồn cuối kỳ],D.1[Phân loại SP],C193))</f>
        <v/>
      </c>
      <c r="E193" s="17" t="str">
        <f>IF(B193="","",SUMIFS(D.1[Doanh thu],D.1[Phân loại SP],C193))</f>
        <v/>
      </c>
      <c r="F193" s="17" t="str">
        <f>IF(B193="","",SUMIFS(D.1[Lợi nhuận gộp],D.1[Phân loại SP],C193))</f>
        <v/>
      </c>
      <c r="G193" s="39" t="str">
        <f t="shared" si="4"/>
        <v/>
      </c>
      <c r="H193" s="39"/>
      <c r="I193" s="39"/>
      <c r="J193" s="39"/>
    </row>
    <row r="194" spans="2:10" ht="27.75" customHeight="1" x14ac:dyDescent="0.2">
      <c r="B194" s="7" t="str">
        <f>IF(COUNT(D.1[STT Phân loại SP])&gt;=(ROW(A194)-99),ROW(A194)-99,"")</f>
        <v/>
      </c>
      <c r="C194" s="11" t="str">
        <f>IF(B194="","",INDEX(D.1[Ds Phân loại SP],B194))</f>
        <v/>
      </c>
      <c r="D194" s="17" t="str">
        <f>IF(B194="","",SUMIFS(D.1[Giá trị hàng tồn cuối kỳ],D.1[Phân loại SP],C194))</f>
        <v/>
      </c>
      <c r="E194" s="17" t="str">
        <f>IF(B194="","",SUMIFS(D.1[Doanh thu],D.1[Phân loại SP],C194))</f>
        <v/>
      </c>
      <c r="F194" s="17" t="str">
        <f>IF(B194="","",SUMIFS(D.1[Lợi nhuận gộp],D.1[Phân loại SP],C194))</f>
        <v/>
      </c>
      <c r="G194" s="39" t="str">
        <f t="shared" si="4"/>
        <v/>
      </c>
      <c r="H194" s="39"/>
      <c r="I194" s="39"/>
      <c r="J194" s="39"/>
    </row>
    <row r="195" spans="2:10" ht="27.75" customHeight="1" x14ac:dyDescent="0.2">
      <c r="B195" s="7" t="str">
        <f>IF(COUNT(D.1[STT Phân loại SP])&gt;=(ROW(A195)-99),ROW(A195)-99,"")</f>
        <v/>
      </c>
      <c r="C195" s="11" t="str">
        <f>IF(B195="","",INDEX(D.1[Ds Phân loại SP],B195))</f>
        <v/>
      </c>
      <c r="D195" s="17" t="str">
        <f>IF(B195="","",SUMIFS(D.1[Giá trị hàng tồn cuối kỳ],D.1[Phân loại SP],C195))</f>
        <v/>
      </c>
      <c r="E195" s="17" t="str">
        <f>IF(B195="","",SUMIFS(D.1[Doanh thu],D.1[Phân loại SP],C195))</f>
        <v/>
      </c>
      <c r="F195" s="17" t="str">
        <f>IF(B195="","",SUMIFS(D.1[Lợi nhuận gộp],D.1[Phân loại SP],C195))</f>
        <v/>
      </c>
      <c r="G195" s="39" t="str">
        <f t="shared" si="4"/>
        <v/>
      </c>
      <c r="H195" s="39"/>
      <c r="I195" s="39"/>
      <c r="J195" s="39"/>
    </row>
    <row r="196" spans="2:10" ht="27.75" customHeight="1" x14ac:dyDescent="0.2">
      <c r="B196" s="7" t="str">
        <f>IF(COUNT(D.1[STT Phân loại SP])&gt;=(ROW(A196)-99),ROW(A196)-99,"")</f>
        <v/>
      </c>
      <c r="C196" s="11" t="str">
        <f>IF(B196="","",INDEX(D.1[Ds Phân loại SP],B196))</f>
        <v/>
      </c>
      <c r="D196" s="17" t="str">
        <f>IF(B196="","",SUMIFS(D.1[Giá trị hàng tồn cuối kỳ],D.1[Phân loại SP],C196))</f>
        <v/>
      </c>
      <c r="E196" s="17" t="str">
        <f>IF(B196="","",SUMIFS(D.1[Doanh thu],D.1[Phân loại SP],C196))</f>
        <v/>
      </c>
      <c r="F196" s="17" t="str">
        <f>IF(B196="","",SUMIFS(D.1[Lợi nhuận gộp],D.1[Phân loại SP],C196))</f>
        <v/>
      </c>
      <c r="G196" s="39" t="str">
        <f t="shared" si="4"/>
        <v/>
      </c>
      <c r="H196" s="39"/>
      <c r="I196" s="39"/>
      <c r="J196" s="39"/>
    </row>
    <row r="197" spans="2:10" ht="27.75" customHeight="1" x14ac:dyDescent="0.2">
      <c r="B197" s="7" t="str">
        <f>IF(COUNT(D.1[STT Phân loại SP])&gt;=(ROW(A197)-99),ROW(A197)-99,"")</f>
        <v/>
      </c>
      <c r="C197" s="11" t="str">
        <f>IF(B197="","",INDEX(D.1[Ds Phân loại SP],B197))</f>
        <v/>
      </c>
      <c r="D197" s="17" t="str">
        <f>IF(B197="","",SUMIFS(D.1[Giá trị hàng tồn cuối kỳ],D.1[Phân loại SP],C197))</f>
        <v/>
      </c>
      <c r="E197" s="17" t="str">
        <f>IF(B197="","",SUMIFS(D.1[Doanh thu],D.1[Phân loại SP],C197))</f>
        <v/>
      </c>
      <c r="F197" s="17" t="str">
        <f>IF(B197="","",SUMIFS(D.1[Lợi nhuận gộp],D.1[Phân loại SP],C197))</f>
        <v/>
      </c>
      <c r="G197" s="39" t="str">
        <f t="shared" si="4"/>
        <v/>
      </c>
      <c r="H197" s="39"/>
      <c r="I197" s="39"/>
      <c r="J197" s="39"/>
    </row>
    <row r="198" spans="2:10" ht="27.75" customHeight="1" x14ac:dyDescent="0.2">
      <c r="B198" s="7" t="str">
        <f>IF(COUNT(D.1[STT Phân loại SP])&gt;=(ROW(A198)-99),ROW(A198)-99,"")</f>
        <v/>
      </c>
      <c r="C198" s="11" t="str">
        <f>IF(B198="","",INDEX(D.1[Ds Phân loại SP],B198))</f>
        <v/>
      </c>
      <c r="D198" s="17" t="str">
        <f>IF(B198="","",SUMIFS(D.1[Giá trị hàng tồn cuối kỳ],D.1[Phân loại SP],C198))</f>
        <v/>
      </c>
      <c r="E198" s="17" t="str">
        <f>IF(B198="","",SUMIFS(D.1[Doanh thu],D.1[Phân loại SP],C198))</f>
        <v/>
      </c>
      <c r="F198" s="17" t="str">
        <f>IF(B198="","",SUMIFS(D.1[Lợi nhuận gộp],D.1[Phân loại SP],C198))</f>
        <v/>
      </c>
      <c r="G198" s="39" t="str">
        <f t="shared" si="4"/>
        <v/>
      </c>
      <c r="H198" s="39"/>
      <c r="I198" s="39"/>
      <c r="J198" s="39"/>
    </row>
    <row r="199" spans="2:10" ht="27.75" customHeight="1" x14ac:dyDescent="0.2">
      <c r="B199" s="7" t="str">
        <f>IF(COUNT(D.1[STT Phân loại SP])&gt;=(ROW(A199)-99),ROW(A199)-99,"")</f>
        <v/>
      </c>
      <c r="C199" s="11" t="str">
        <f>IF(B199="","",INDEX(D.1[Ds Phân loại SP],B199))</f>
        <v/>
      </c>
      <c r="D199" s="17" t="str">
        <f>IF(B199="","",SUMIFS(D.1[Giá trị hàng tồn cuối kỳ],D.1[Phân loại SP],C199))</f>
        <v/>
      </c>
      <c r="E199" s="17" t="str">
        <f>IF(B199="","",SUMIFS(D.1[Doanh thu],D.1[Phân loại SP],C199))</f>
        <v/>
      </c>
      <c r="F199" s="17" t="str">
        <f>IF(B199="","",SUMIFS(D.1[Lợi nhuận gộp],D.1[Phân loại SP],C199))</f>
        <v/>
      </c>
      <c r="G199" s="39" t="str">
        <f t="shared" si="4"/>
        <v/>
      </c>
      <c r="H199" s="39"/>
      <c r="I199" s="39"/>
      <c r="J199" s="39"/>
    </row>
    <row r="200" spans="2:10" ht="27.75" customHeight="1" x14ac:dyDescent="0.2">
      <c r="B200" s="7" t="str">
        <f>IF(COUNT(D.1[STT Phân loại SP])&gt;=(ROW(A200)-99),ROW(A200)-99,"")</f>
        <v/>
      </c>
      <c r="C200" s="11" t="str">
        <f>IF(B200="","",INDEX(D.1[Ds Phân loại SP],B200))</f>
        <v/>
      </c>
      <c r="D200" s="17" t="str">
        <f>IF(B200="","",SUMIFS(D.1[Giá trị hàng tồn cuối kỳ],D.1[Phân loại SP],C200))</f>
        <v/>
      </c>
      <c r="E200" s="17" t="str">
        <f>IF(B200="","",SUMIFS(D.1[Doanh thu],D.1[Phân loại SP],C200))</f>
        <v/>
      </c>
      <c r="F200" s="17" t="str">
        <f>IF(B200="","",SUMIFS(D.1[Lợi nhuận gộp],D.1[Phân loại SP],C200))</f>
        <v/>
      </c>
      <c r="G200" s="39" t="str">
        <f t="shared" si="4"/>
        <v/>
      </c>
      <c r="H200" s="39"/>
      <c r="I200" s="39"/>
      <c r="J200" s="39"/>
    </row>
    <row r="201" spans="2:10" ht="27.75" customHeight="1" x14ac:dyDescent="0.2">
      <c r="B201" s="7" t="str">
        <f>IF(COUNT(D.1[STT Phân loại SP])&gt;=(ROW(A201)-99),ROW(A201)-99,"")</f>
        <v/>
      </c>
      <c r="C201" s="11" t="str">
        <f>IF(B201="","",INDEX(D.1[Ds Phân loại SP],B201))</f>
        <v/>
      </c>
      <c r="D201" s="17" t="str">
        <f>IF(B201="","",SUMIFS(D.1[Giá trị hàng tồn cuối kỳ],D.1[Phân loại SP],C201))</f>
        <v/>
      </c>
      <c r="E201" s="17" t="str">
        <f>IF(B201="","",SUMIFS(D.1[Doanh thu],D.1[Phân loại SP],C201))</f>
        <v/>
      </c>
      <c r="F201" s="17" t="str">
        <f>IF(B201="","",SUMIFS(D.1[Lợi nhuận gộp],D.1[Phân loại SP],C201))</f>
        <v/>
      </c>
      <c r="G201" s="39" t="str">
        <f t="shared" si="4"/>
        <v/>
      </c>
      <c r="H201" s="39"/>
      <c r="I201" s="39"/>
      <c r="J201" s="39"/>
    </row>
    <row r="202" spans="2:10" ht="27.75" customHeight="1" x14ac:dyDescent="0.2">
      <c r="B202" s="7" t="str">
        <f>IF(COUNT(D.1[STT Phân loại SP])&gt;=(ROW(A202)-99),ROW(A202)-99,"")</f>
        <v/>
      </c>
      <c r="C202" s="11" t="str">
        <f>IF(B202="","",INDEX(D.1[Ds Phân loại SP],B202))</f>
        <v/>
      </c>
      <c r="D202" s="17" t="str">
        <f>IF(B202="","",SUMIFS(D.1[Giá trị hàng tồn cuối kỳ],D.1[Phân loại SP],C202))</f>
        <v/>
      </c>
      <c r="E202" s="17" t="str">
        <f>IF(B202="","",SUMIFS(D.1[Doanh thu],D.1[Phân loại SP],C202))</f>
        <v/>
      </c>
      <c r="F202" s="17" t="str">
        <f>IF(B202="","",SUMIFS(D.1[Lợi nhuận gộp],D.1[Phân loại SP],C202))</f>
        <v/>
      </c>
      <c r="G202" s="39" t="str">
        <f t="shared" si="4"/>
        <v/>
      </c>
      <c r="H202" s="39"/>
      <c r="I202" s="39"/>
      <c r="J202" s="39"/>
    </row>
    <row r="203" spans="2:10" ht="27.75" customHeight="1" x14ac:dyDescent="0.2">
      <c r="B203" s="7" t="str">
        <f>IF(COUNT(D.1[STT Phân loại SP])&gt;=(ROW(A203)-99),ROW(A203)-99,"")</f>
        <v/>
      </c>
      <c r="C203" s="11" t="str">
        <f>IF(B203="","",INDEX(D.1[Ds Phân loại SP],B203))</f>
        <v/>
      </c>
      <c r="D203" s="17" t="str">
        <f>IF(B203="","",SUMIFS(D.1[Giá trị hàng tồn cuối kỳ],D.1[Phân loại SP],C203))</f>
        <v/>
      </c>
      <c r="E203" s="17" t="str">
        <f>IF(B203="","",SUMIFS(D.1[Doanh thu],D.1[Phân loại SP],C203))</f>
        <v/>
      </c>
      <c r="F203" s="17" t="str">
        <f>IF(B203="","",SUMIFS(D.1[Lợi nhuận gộp],D.1[Phân loại SP],C203))</f>
        <v/>
      </c>
      <c r="G203" s="39" t="str">
        <f t="shared" si="4"/>
        <v/>
      </c>
      <c r="H203" s="39"/>
      <c r="I203" s="39"/>
      <c r="J203" s="39"/>
    </row>
    <row r="204" spans="2:10" ht="27.75" customHeight="1" x14ac:dyDescent="0.2">
      <c r="B204" s="7" t="str">
        <f>IF(COUNT(D.1[STT Phân loại SP])&gt;=(ROW(A204)-99),ROW(A204)-99,"")</f>
        <v/>
      </c>
      <c r="C204" s="11" t="str">
        <f>IF(B204="","",INDEX(D.1[Ds Phân loại SP],B204))</f>
        <v/>
      </c>
      <c r="D204" s="17" t="str">
        <f>IF(B204="","",SUMIFS(D.1[Giá trị hàng tồn cuối kỳ],D.1[Phân loại SP],C204))</f>
        <v/>
      </c>
      <c r="E204" s="17" t="str">
        <f>IF(B204="","",SUMIFS(D.1[Doanh thu],D.1[Phân loại SP],C204))</f>
        <v/>
      </c>
      <c r="F204" s="17" t="str">
        <f>IF(B204="","",SUMIFS(D.1[Lợi nhuận gộp],D.1[Phân loại SP],C204))</f>
        <v/>
      </c>
      <c r="G204" s="39" t="str">
        <f t="shared" si="4"/>
        <v/>
      </c>
      <c r="H204" s="39"/>
      <c r="I204" s="39"/>
      <c r="J204" s="39"/>
    </row>
    <row r="205" spans="2:10" ht="27.75" customHeight="1" x14ac:dyDescent="0.2">
      <c r="B205" s="7" t="str">
        <f>IF(COUNT(D.1[STT Phân loại SP])&gt;=(ROW(A205)-99),ROW(A205)-99,"")</f>
        <v/>
      </c>
      <c r="C205" s="11" t="str">
        <f>IF(B205="","",INDEX(D.1[Ds Phân loại SP],B205))</f>
        <v/>
      </c>
      <c r="D205" s="17" t="str">
        <f>IF(B205="","",SUMIFS(D.1[Giá trị hàng tồn cuối kỳ],D.1[Phân loại SP],C205))</f>
        <v/>
      </c>
      <c r="E205" s="17" t="str">
        <f>IF(B205="","",SUMIFS(D.1[Doanh thu],D.1[Phân loại SP],C205))</f>
        <v/>
      </c>
      <c r="F205" s="17" t="str">
        <f>IF(B205="","",SUMIFS(D.1[Lợi nhuận gộp],D.1[Phân loại SP],C205))</f>
        <v/>
      </c>
      <c r="G205" s="39" t="str">
        <f t="shared" si="4"/>
        <v/>
      </c>
      <c r="H205" s="39"/>
      <c r="I205" s="39"/>
      <c r="J205" s="39"/>
    </row>
    <row r="206" spans="2:10" ht="27.75" customHeight="1" x14ac:dyDescent="0.2">
      <c r="B206" s="7" t="str">
        <f>IF(COUNT(D.1[STT Phân loại SP])&gt;=(ROW(A206)-99),ROW(A206)-99,"")</f>
        <v/>
      </c>
      <c r="C206" s="11" t="str">
        <f>IF(B206="","",INDEX(D.1[Ds Phân loại SP],B206))</f>
        <v/>
      </c>
      <c r="D206" s="17" t="str">
        <f>IF(B206="","",SUMIFS(D.1[Giá trị hàng tồn cuối kỳ],D.1[Phân loại SP],C206))</f>
        <v/>
      </c>
      <c r="E206" s="17" t="str">
        <f>IF(B206="","",SUMIFS(D.1[Doanh thu],D.1[Phân loại SP],C206))</f>
        <v/>
      </c>
      <c r="F206" s="17" t="str">
        <f>IF(B206="","",SUMIFS(D.1[Lợi nhuận gộp],D.1[Phân loại SP],C206))</f>
        <v/>
      </c>
      <c r="G206" s="39" t="str">
        <f t="shared" si="4"/>
        <v/>
      </c>
      <c r="H206" s="39"/>
      <c r="I206" s="39"/>
      <c r="J206" s="39"/>
    </row>
    <row r="207" spans="2:10" ht="27.75" customHeight="1" x14ac:dyDescent="0.2">
      <c r="B207" s="7" t="str">
        <f>IF(COUNT(D.1[STT Phân loại SP])&gt;=(ROW(A207)-99),ROW(A207)-99,"")</f>
        <v/>
      </c>
      <c r="C207" s="11" t="str">
        <f>IF(B207="","",INDEX(D.1[Ds Phân loại SP],B207))</f>
        <v/>
      </c>
      <c r="D207" s="17" t="str">
        <f>IF(B207="","",SUMIFS(D.1[Giá trị hàng tồn cuối kỳ],D.1[Phân loại SP],C207))</f>
        <v/>
      </c>
      <c r="E207" s="17" t="str">
        <f>IF(B207="","",SUMIFS(D.1[Doanh thu],D.1[Phân loại SP],C207))</f>
        <v/>
      </c>
      <c r="F207" s="17" t="str">
        <f>IF(B207="","",SUMIFS(D.1[Lợi nhuận gộp],D.1[Phân loại SP],C207))</f>
        <v/>
      </c>
      <c r="G207" s="39" t="str">
        <f t="shared" si="4"/>
        <v/>
      </c>
      <c r="H207" s="39"/>
      <c r="I207" s="39"/>
      <c r="J207" s="39"/>
    </row>
    <row r="208" spans="2:10" ht="27.75" customHeight="1" x14ac:dyDescent="0.2">
      <c r="B208" s="7" t="str">
        <f>IF(COUNT(D.1[STT Phân loại SP])&gt;=(ROW(A208)-99),ROW(A208)-99,"")</f>
        <v/>
      </c>
      <c r="C208" s="11" t="str">
        <f>IF(B208="","",INDEX(D.1[Ds Phân loại SP],B208))</f>
        <v/>
      </c>
      <c r="D208" s="17" t="str">
        <f>IF(B208="","",SUMIFS(D.1[Giá trị hàng tồn cuối kỳ],D.1[Phân loại SP],C208))</f>
        <v/>
      </c>
      <c r="E208" s="17" t="str">
        <f>IF(B208="","",SUMIFS(D.1[Doanh thu],D.1[Phân loại SP],C208))</f>
        <v/>
      </c>
      <c r="F208" s="17" t="str">
        <f>IF(B208="","",SUMIFS(D.1[Lợi nhuận gộp],D.1[Phân loại SP],C208))</f>
        <v/>
      </c>
      <c r="G208" s="39" t="str">
        <f t="shared" si="4"/>
        <v/>
      </c>
      <c r="H208" s="39"/>
      <c r="I208" s="39"/>
      <c r="J208" s="39"/>
    </row>
    <row r="209" spans="2:10" ht="27.75" customHeight="1" x14ac:dyDescent="0.2">
      <c r="B209" s="7" t="str">
        <f>IF(COUNT(D.1[STT Phân loại SP])&gt;=(ROW(A209)-99),ROW(A209)-99,"")</f>
        <v/>
      </c>
      <c r="C209" s="11" t="str">
        <f>IF(B209="","",INDEX(D.1[Ds Phân loại SP],B209))</f>
        <v/>
      </c>
      <c r="D209" s="17" t="str">
        <f>IF(B209="","",SUMIFS(D.1[Giá trị hàng tồn cuối kỳ],D.1[Phân loại SP],C209))</f>
        <v/>
      </c>
      <c r="E209" s="17" t="str">
        <f>IF(B209="","",SUMIFS(D.1[Doanh thu],D.1[Phân loại SP],C209))</f>
        <v/>
      </c>
      <c r="F209" s="17" t="str">
        <f>IF(B209="","",SUMIFS(D.1[Lợi nhuận gộp],D.1[Phân loại SP],C209))</f>
        <v/>
      </c>
      <c r="G209" s="39" t="str">
        <f t="shared" si="4"/>
        <v/>
      </c>
      <c r="H209" s="39"/>
      <c r="I209" s="39"/>
      <c r="J209" s="39"/>
    </row>
    <row r="210" spans="2:10" ht="27.75" customHeight="1" x14ac:dyDescent="0.2">
      <c r="B210" s="7" t="str">
        <f>IF(COUNT(D.1[STT Phân loại SP])&gt;=(ROW(A210)-99),ROW(A210)-99,"")</f>
        <v/>
      </c>
      <c r="C210" s="11" t="str">
        <f>IF(B210="","",INDEX(D.1[Ds Phân loại SP],B210))</f>
        <v/>
      </c>
      <c r="D210" s="17" t="str">
        <f>IF(B210="","",SUMIFS(D.1[Giá trị hàng tồn cuối kỳ],D.1[Phân loại SP],C210))</f>
        <v/>
      </c>
      <c r="E210" s="17" t="str">
        <f>IF(B210="","",SUMIFS(D.1[Doanh thu],D.1[Phân loại SP],C210))</f>
        <v/>
      </c>
      <c r="F210" s="17" t="str">
        <f>IF(B210="","",SUMIFS(D.1[Lợi nhuận gộp],D.1[Phân loại SP],C210))</f>
        <v/>
      </c>
      <c r="G210" s="39" t="str">
        <f t="shared" si="4"/>
        <v/>
      </c>
      <c r="H210" s="39"/>
      <c r="I210" s="39"/>
      <c r="J210" s="39"/>
    </row>
    <row r="211" spans="2:10" ht="27.75" customHeight="1" x14ac:dyDescent="0.2">
      <c r="B211" s="7" t="str">
        <f>IF(COUNT(D.1[STT Phân loại SP])&gt;=(ROW(A211)-99),ROW(A211)-99,"")</f>
        <v/>
      </c>
      <c r="C211" s="11" t="str">
        <f>IF(B211="","",INDEX(D.1[Ds Phân loại SP],B211))</f>
        <v/>
      </c>
      <c r="D211" s="17" t="str">
        <f>IF(B211="","",SUMIFS(D.1[Giá trị hàng tồn cuối kỳ],D.1[Phân loại SP],C211))</f>
        <v/>
      </c>
      <c r="E211" s="17" t="str">
        <f>IF(B211="","",SUMIFS(D.1[Doanh thu],D.1[Phân loại SP],C211))</f>
        <v/>
      </c>
      <c r="F211" s="17" t="str">
        <f>IF(B211="","",SUMIFS(D.1[Lợi nhuận gộp],D.1[Phân loại SP],C211))</f>
        <v/>
      </c>
      <c r="G211" s="39" t="str">
        <f t="shared" si="4"/>
        <v/>
      </c>
      <c r="H211" s="39"/>
      <c r="I211" s="39"/>
      <c r="J211" s="39"/>
    </row>
    <row r="212" spans="2:10" ht="27.75" customHeight="1" x14ac:dyDescent="0.2">
      <c r="B212" s="7" t="str">
        <f>IF(COUNT(D.1[STT Phân loại SP])&gt;=(ROW(A212)-99),ROW(A212)-99,"")</f>
        <v/>
      </c>
      <c r="C212" s="11" t="str">
        <f>IF(B212="","",INDEX(D.1[Ds Phân loại SP],B212))</f>
        <v/>
      </c>
      <c r="D212" s="17" t="str">
        <f>IF(B212="","",SUMIFS(D.1[Giá trị hàng tồn cuối kỳ],D.1[Phân loại SP],C212))</f>
        <v/>
      </c>
      <c r="E212" s="17" t="str">
        <f>IF(B212="","",SUMIFS(D.1[Doanh thu],D.1[Phân loại SP],C212))</f>
        <v/>
      </c>
      <c r="F212" s="17" t="str">
        <f>IF(B212="","",SUMIFS(D.1[Lợi nhuận gộp],D.1[Phân loại SP],C212))</f>
        <v/>
      </c>
      <c r="G212" s="39" t="str">
        <f t="shared" si="4"/>
        <v/>
      </c>
      <c r="H212" s="39"/>
      <c r="I212" s="39"/>
      <c r="J212" s="39"/>
    </row>
    <row r="213" spans="2:10" ht="27.75" customHeight="1" x14ac:dyDescent="0.2">
      <c r="B213" s="7" t="str">
        <f>IF(COUNT(D.1[STT Phân loại SP])&gt;=(ROW(A213)-99),ROW(A213)-99,"")</f>
        <v/>
      </c>
      <c r="C213" s="11" t="str">
        <f>IF(B213="","",INDEX(D.1[Ds Phân loại SP],B213))</f>
        <v/>
      </c>
      <c r="D213" s="17" t="str">
        <f>IF(B213="","",SUMIFS(D.1[Giá trị hàng tồn cuối kỳ],D.1[Phân loại SP],C213))</f>
        <v/>
      </c>
      <c r="E213" s="17" t="str">
        <f>IF(B213="","",SUMIFS(D.1[Doanh thu],D.1[Phân loại SP],C213))</f>
        <v/>
      </c>
      <c r="F213" s="17" t="str">
        <f>IF(B213="","",SUMIFS(D.1[Lợi nhuận gộp],D.1[Phân loại SP],C213))</f>
        <v/>
      </c>
      <c r="G213" s="39" t="str">
        <f t="shared" si="4"/>
        <v/>
      </c>
      <c r="H213" s="39"/>
      <c r="I213" s="39"/>
      <c r="J213" s="39"/>
    </row>
    <row r="214" spans="2:10" ht="27.75" customHeight="1" x14ac:dyDescent="0.2">
      <c r="B214" s="7" t="str">
        <f>IF(COUNT(D.1[STT Phân loại SP])&gt;=(ROW(A214)-99),ROW(A214)-99,"")</f>
        <v/>
      </c>
      <c r="C214" s="11" t="str">
        <f>IF(B214="","",INDEX(D.1[Ds Phân loại SP],B214))</f>
        <v/>
      </c>
      <c r="D214" s="17" t="str">
        <f>IF(B214="","",SUMIFS(D.1[Giá trị hàng tồn cuối kỳ],D.1[Phân loại SP],C214))</f>
        <v/>
      </c>
      <c r="E214" s="17" t="str">
        <f>IF(B214="","",SUMIFS(D.1[Doanh thu],D.1[Phân loại SP],C214))</f>
        <v/>
      </c>
      <c r="F214" s="17" t="str">
        <f>IF(B214="","",SUMIFS(D.1[Lợi nhuận gộp],D.1[Phân loại SP],C214))</f>
        <v/>
      </c>
      <c r="G214" s="39" t="str">
        <f t="shared" si="4"/>
        <v/>
      </c>
      <c r="H214" s="39"/>
      <c r="I214" s="39"/>
      <c r="J214" s="39"/>
    </row>
    <row r="215" spans="2:10" ht="27.75" customHeight="1" x14ac:dyDescent="0.2">
      <c r="B215" s="7" t="str">
        <f>IF(COUNT(D.1[STT Phân loại SP])&gt;=(ROW(A215)-99),ROW(A215)-99,"")</f>
        <v/>
      </c>
      <c r="C215" s="11" t="str">
        <f>IF(B215="","",INDEX(D.1[Ds Phân loại SP],B215))</f>
        <v/>
      </c>
      <c r="D215" s="17" t="str">
        <f>IF(B215="","",SUMIFS(D.1[Giá trị hàng tồn cuối kỳ],D.1[Phân loại SP],C215))</f>
        <v/>
      </c>
      <c r="E215" s="17" t="str">
        <f>IF(B215="","",SUMIFS(D.1[Doanh thu],D.1[Phân loại SP],C215))</f>
        <v/>
      </c>
      <c r="F215" s="17" t="str">
        <f>IF(B215="","",SUMIFS(D.1[Lợi nhuận gộp],D.1[Phân loại SP],C215))</f>
        <v/>
      </c>
      <c r="G215" s="39" t="str">
        <f t="shared" si="4"/>
        <v/>
      </c>
      <c r="H215" s="39"/>
      <c r="I215" s="39"/>
      <c r="J215" s="39"/>
    </row>
    <row r="216" spans="2:10" ht="27.75" customHeight="1" x14ac:dyDescent="0.2">
      <c r="B216" s="7" t="str">
        <f>IF(COUNT(D.1[STT Phân loại SP])&gt;=(ROW(A216)-99),ROW(A216)-99,"")</f>
        <v/>
      </c>
      <c r="C216" s="11" t="str">
        <f>IF(B216="","",INDEX(D.1[Ds Phân loại SP],B216))</f>
        <v/>
      </c>
      <c r="D216" s="17" t="str">
        <f>IF(B216="","",SUMIFS(D.1[Giá trị hàng tồn cuối kỳ],D.1[Phân loại SP],C216))</f>
        <v/>
      </c>
      <c r="E216" s="17" t="str">
        <f>IF(B216="","",SUMIFS(D.1[Doanh thu],D.1[Phân loại SP],C216))</f>
        <v/>
      </c>
      <c r="F216" s="17" t="str">
        <f>IF(B216="","",SUMIFS(D.1[Lợi nhuận gộp],D.1[Phân loại SP],C216))</f>
        <v/>
      </c>
      <c r="G216" s="39" t="str">
        <f t="shared" si="4"/>
        <v/>
      </c>
      <c r="H216" s="39"/>
      <c r="I216" s="39"/>
      <c r="J216" s="39"/>
    </row>
    <row r="217" spans="2:10" ht="27.75" customHeight="1" x14ac:dyDescent="0.2">
      <c r="B217" s="7" t="str">
        <f>IF(COUNT(D.1[STT Phân loại SP])&gt;=(ROW(A217)-99),ROW(A217)-99,"")</f>
        <v/>
      </c>
      <c r="C217" s="11" t="str">
        <f>IF(B217="","",INDEX(D.1[Ds Phân loại SP],B217))</f>
        <v/>
      </c>
      <c r="D217" s="17" t="str">
        <f>IF(B217="","",SUMIFS(D.1[Giá trị hàng tồn cuối kỳ],D.1[Phân loại SP],C217))</f>
        <v/>
      </c>
      <c r="E217" s="17" t="str">
        <f>IF(B217="","",SUMIFS(D.1[Doanh thu],D.1[Phân loại SP],C217))</f>
        <v/>
      </c>
      <c r="F217" s="17" t="str">
        <f>IF(B217="","",SUMIFS(D.1[Lợi nhuận gộp],D.1[Phân loại SP],C217))</f>
        <v/>
      </c>
      <c r="G217" s="39" t="str">
        <f t="shared" si="4"/>
        <v/>
      </c>
      <c r="H217" s="39"/>
      <c r="I217" s="39"/>
      <c r="J217" s="39"/>
    </row>
    <row r="218" spans="2:10" ht="27.75" customHeight="1" x14ac:dyDescent="0.2">
      <c r="B218" s="7" t="str">
        <f>IF(COUNT(D.1[STT Phân loại SP])&gt;=(ROW(A218)-99),ROW(A218)-99,"")</f>
        <v/>
      </c>
      <c r="C218" s="11" t="str">
        <f>IF(B218="","",INDEX(D.1[Ds Phân loại SP],B218))</f>
        <v/>
      </c>
      <c r="D218" s="17" t="str">
        <f>IF(B218="","",SUMIFS(D.1[Giá trị hàng tồn cuối kỳ],D.1[Phân loại SP],C218))</f>
        <v/>
      </c>
      <c r="E218" s="17" t="str">
        <f>IF(B218="","",SUMIFS(D.1[Doanh thu],D.1[Phân loại SP],C218))</f>
        <v/>
      </c>
      <c r="F218" s="17" t="str">
        <f>IF(B218="","",SUMIFS(D.1[Lợi nhuận gộp],D.1[Phân loại SP],C218))</f>
        <v/>
      </c>
      <c r="G218" s="39" t="str">
        <f t="shared" si="4"/>
        <v/>
      </c>
      <c r="H218" s="39"/>
      <c r="I218" s="39"/>
      <c r="J218" s="39"/>
    </row>
    <row r="219" spans="2:10" ht="27.75" customHeight="1" x14ac:dyDescent="0.2">
      <c r="B219" s="7" t="str">
        <f>IF(COUNT(D.1[STT Phân loại SP])&gt;=(ROW(A219)-99),ROW(A219)-99,"")</f>
        <v/>
      </c>
      <c r="C219" s="11" t="str">
        <f>IF(B219="","",INDEX(D.1[Ds Phân loại SP],B219))</f>
        <v/>
      </c>
      <c r="D219" s="17" t="str">
        <f>IF(B219="","",SUMIFS(D.1[Giá trị hàng tồn cuối kỳ],D.1[Phân loại SP],C219))</f>
        <v/>
      </c>
      <c r="E219" s="17" t="str">
        <f>IF(B219="","",SUMIFS(D.1[Doanh thu],D.1[Phân loại SP],C219))</f>
        <v/>
      </c>
      <c r="F219" s="17" t="str">
        <f>IF(B219="","",SUMIFS(D.1[Lợi nhuận gộp],D.1[Phân loại SP],C219))</f>
        <v/>
      </c>
      <c r="G219" s="39" t="str">
        <f t="shared" si="4"/>
        <v/>
      </c>
      <c r="H219" s="39"/>
      <c r="I219" s="39"/>
      <c r="J219" s="39"/>
    </row>
    <row r="220" spans="2:10" ht="27.75" customHeight="1" x14ac:dyDescent="0.2">
      <c r="B220" s="7" t="str">
        <f>IF(COUNT(D.1[STT Phân loại SP])&gt;=(ROW(A220)-99),ROW(A220)-99,"")</f>
        <v/>
      </c>
      <c r="C220" s="11" t="str">
        <f>IF(B220="","",INDEX(D.1[Ds Phân loại SP],B220))</f>
        <v/>
      </c>
      <c r="D220" s="17" t="str">
        <f>IF(B220="","",SUMIFS(D.1[Giá trị hàng tồn cuối kỳ],D.1[Phân loại SP],C220))</f>
        <v/>
      </c>
      <c r="E220" s="17" t="str">
        <f>IF(B220="","",SUMIFS(D.1[Doanh thu],D.1[Phân loại SP],C220))</f>
        <v/>
      </c>
      <c r="F220" s="17" t="str">
        <f>IF(B220="","",SUMIFS(D.1[Lợi nhuận gộp],D.1[Phân loại SP],C220))</f>
        <v/>
      </c>
      <c r="G220" s="39" t="str">
        <f t="shared" si="4"/>
        <v/>
      </c>
      <c r="H220" s="39"/>
      <c r="I220" s="39"/>
      <c r="J220" s="39"/>
    </row>
    <row r="221" spans="2:10" ht="27.75" customHeight="1" x14ac:dyDescent="0.2">
      <c r="B221" s="7" t="str">
        <f>IF(COUNT(D.1[STT Phân loại SP])&gt;=(ROW(A221)-99),ROW(A221)-99,"")</f>
        <v/>
      </c>
      <c r="C221" s="11" t="str">
        <f>IF(B221="","",INDEX(D.1[Ds Phân loại SP],B221))</f>
        <v/>
      </c>
      <c r="D221" s="17" t="str">
        <f>IF(B221="","",SUMIFS(D.1[Giá trị hàng tồn cuối kỳ],D.1[Phân loại SP],C221))</f>
        <v/>
      </c>
      <c r="E221" s="17" t="str">
        <f>IF(B221="","",SUMIFS(D.1[Doanh thu],D.1[Phân loại SP],C221))</f>
        <v/>
      </c>
      <c r="F221" s="17" t="str">
        <f>IF(B221="","",SUMIFS(D.1[Lợi nhuận gộp],D.1[Phân loại SP],C221))</f>
        <v/>
      </c>
      <c r="G221" s="39" t="str">
        <f t="shared" si="4"/>
        <v/>
      </c>
      <c r="H221" s="39"/>
      <c r="I221" s="39"/>
      <c r="J221" s="39"/>
    </row>
    <row r="222" spans="2:10" ht="27.75" customHeight="1" x14ac:dyDescent="0.2">
      <c r="B222" s="7" t="str">
        <f>IF(COUNT(D.1[STT Phân loại SP])&gt;=(ROW(A222)-99),ROW(A222)-99,"")</f>
        <v/>
      </c>
      <c r="C222" s="11" t="str">
        <f>IF(B222="","",INDEX(D.1[Ds Phân loại SP],B222))</f>
        <v/>
      </c>
      <c r="D222" s="17" t="str">
        <f>IF(B222="","",SUMIFS(D.1[Giá trị hàng tồn cuối kỳ],D.1[Phân loại SP],C222))</f>
        <v/>
      </c>
      <c r="E222" s="17" t="str">
        <f>IF(B222="","",SUMIFS(D.1[Doanh thu],D.1[Phân loại SP],C222))</f>
        <v/>
      </c>
      <c r="F222" s="17" t="str">
        <f>IF(B222="","",SUMIFS(D.1[Lợi nhuận gộp],D.1[Phân loại SP],C222))</f>
        <v/>
      </c>
      <c r="G222" s="39" t="str">
        <f t="shared" si="4"/>
        <v/>
      </c>
      <c r="H222" s="39"/>
      <c r="I222" s="39"/>
      <c r="J222" s="39"/>
    </row>
    <row r="223" spans="2:10" ht="27.75" customHeight="1" x14ac:dyDescent="0.2">
      <c r="B223" s="7" t="str">
        <f>IF(COUNT(D.1[STT Phân loại SP])&gt;=(ROW(A223)-99),ROW(A223)-99,"")</f>
        <v/>
      </c>
      <c r="C223" s="11" t="str">
        <f>IF(B223="","",INDEX(D.1[Ds Phân loại SP],B223))</f>
        <v/>
      </c>
      <c r="D223" s="17" t="str">
        <f>IF(B223="","",SUMIFS(D.1[Giá trị hàng tồn cuối kỳ],D.1[Phân loại SP],C223))</f>
        <v/>
      </c>
      <c r="E223" s="17" t="str">
        <f>IF(B223="","",SUMIFS(D.1[Doanh thu],D.1[Phân loại SP],C223))</f>
        <v/>
      </c>
      <c r="F223" s="17" t="str">
        <f>IF(B223="","",SUMIFS(D.1[Lợi nhuận gộp],D.1[Phân loại SP],C223))</f>
        <v/>
      </c>
      <c r="G223" s="39" t="str">
        <f t="shared" si="4"/>
        <v/>
      </c>
      <c r="H223" s="39"/>
      <c r="I223" s="39"/>
      <c r="J223" s="39"/>
    </row>
    <row r="224" spans="2:10" ht="27.75" customHeight="1" x14ac:dyDescent="0.2">
      <c r="B224" s="7" t="str">
        <f>IF(COUNT(D.1[STT Phân loại SP])&gt;=(ROW(A224)-99),ROW(A224)-99,"")</f>
        <v/>
      </c>
      <c r="C224" s="11" t="str">
        <f>IF(B224="","",INDEX(D.1[Ds Phân loại SP],B224))</f>
        <v/>
      </c>
      <c r="D224" s="17" t="str">
        <f>IF(B224="","",SUMIFS(D.1[Giá trị hàng tồn cuối kỳ],D.1[Phân loại SP],C224))</f>
        <v/>
      </c>
      <c r="E224" s="17" t="str">
        <f>IF(B224="","",SUMIFS(D.1[Doanh thu],D.1[Phân loại SP],C224))</f>
        <v/>
      </c>
      <c r="F224" s="17" t="str">
        <f>IF(B224="","",SUMIFS(D.1[Lợi nhuận gộp],D.1[Phân loại SP],C224))</f>
        <v/>
      </c>
      <c r="G224" s="39" t="str">
        <f t="shared" si="4"/>
        <v/>
      </c>
      <c r="H224" s="39"/>
      <c r="I224" s="39"/>
      <c r="J224" s="39"/>
    </row>
    <row r="225" spans="2:10" ht="27.75" customHeight="1" x14ac:dyDescent="0.2">
      <c r="B225" s="7" t="str">
        <f>IF(COUNT(D.1[STT Phân loại SP])&gt;=(ROW(A225)-99),ROW(A225)-99,"")</f>
        <v/>
      </c>
      <c r="C225" s="11" t="str">
        <f>IF(B225="","",INDEX(D.1[Ds Phân loại SP],B225))</f>
        <v/>
      </c>
      <c r="D225" s="17" t="str">
        <f>IF(B225="","",SUMIFS(D.1[Giá trị hàng tồn cuối kỳ],D.1[Phân loại SP],C225))</f>
        <v/>
      </c>
      <c r="E225" s="17" t="str">
        <f>IF(B225="","",SUMIFS(D.1[Doanh thu],D.1[Phân loại SP],C225))</f>
        <v/>
      </c>
      <c r="F225" s="17" t="str">
        <f>IF(B225="","",SUMIFS(D.1[Lợi nhuận gộp],D.1[Phân loại SP],C225))</f>
        <v/>
      </c>
      <c r="G225" s="39" t="str">
        <f t="shared" si="4"/>
        <v/>
      </c>
      <c r="H225" s="39"/>
      <c r="I225" s="39"/>
      <c r="J225" s="39"/>
    </row>
    <row r="226" spans="2:10" ht="27.75" customHeight="1" x14ac:dyDescent="0.2">
      <c r="B226" s="7" t="str">
        <f>IF(COUNT(D.1[STT Phân loại SP])&gt;=(ROW(A226)-99),ROW(A226)-99,"")</f>
        <v/>
      </c>
      <c r="C226" s="11" t="str">
        <f>IF(B226="","",INDEX(D.1[Ds Phân loại SP],B226))</f>
        <v/>
      </c>
      <c r="D226" s="17" t="str">
        <f>IF(B226="","",SUMIFS(D.1[Giá trị hàng tồn cuối kỳ],D.1[Phân loại SP],C226))</f>
        <v/>
      </c>
      <c r="E226" s="17" t="str">
        <f>IF(B226="","",SUMIFS(D.1[Doanh thu],D.1[Phân loại SP],C226))</f>
        <v/>
      </c>
      <c r="F226" s="17" t="str">
        <f>IF(B226="","",SUMIFS(D.1[Lợi nhuận gộp],D.1[Phân loại SP],C226))</f>
        <v/>
      </c>
      <c r="G226" s="39" t="str">
        <f t="shared" si="4"/>
        <v/>
      </c>
      <c r="H226" s="39"/>
      <c r="I226" s="39"/>
      <c r="J226" s="39"/>
    </row>
    <row r="227" spans="2:10" ht="27.75" customHeight="1" x14ac:dyDescent="0.2">
      <c r="B227" s="7" t="str">
        <f>IF(COUNT(D.1[STT Phân loại SP])&gt;=(ROW(A227)-99),ROW(A227)-99,"")</f>
        <v/>
      </c>
      <c r="C227" s="11" t="str">
        <f>IF(B227="","",INDEX(D.1[Ds Phân loại SP],B227))</f>
        <v/>
      </c>
      <c r="D227" s="17" t="str">
        <f>IF(B227="","",SUMIFS(D.1[Giá trị hàng tồn cuối kỳ],D.1[Phân loại SP],C227))</f>
        <v/>
      </c>
      <c r="E227" s="17" t="str">
        <f>IF(B227="","",SUMIFS(D.1[Doanh thu],D.1[Phân loại SP],C227))</f>
        <v/>
      </c>
      <c r="F227" s="17" t="str">
        <f>IF(B227="","",SUMIFS(D.1[Lợi nhuận gộp],D.1[Phân loại SP],C227))</f>
        <v/>
      </c>
      <c r="G227" s="39" t="str">
        <f t="shared" si="4"/>
        <v/>
      </c>
      <c r="H227" s="39"/>
      <c r="I227" s="39"/>
      <c r="J227" s="39"/>
    </row>
    <row r="228" spans="2:10" ht="27.75" customHeight="1" x14ac:dyDescent="0.2">
      <c r="B228" s="7" t="str">
        <f>IF(COUNT(D.1[STT Phân loại SP])&gt;=(ROW(A228)-99),ROW(A228)-99,"")</f>
        <v/>
      </c>
      <c r="C228" s="11" t="str">
        <f>IF(B228="","",INDEX(D.1[Ds Phân loại SP],B228))</f>
        <v/>
      </c>
      <c r="D228" s="17" t="str">
        <f>IF(B228="","",SUMIFS(D.1[Giá trị hàng tồn cuối kỳ],D.1[Phân loại SP],C228))</f>
        <v/>
      </c>
      <c r="E228" s="17" t="str">
        <f>IF(B228="","",SUMIFS(D.1[Doanh thu],D.1[Phân loại SP],C228))</f>
        <v/>
      </c>
      <c r="F228" s="17" t="str">
        <f>IF(B228="","",SUMIFS(D.1[Lợi nhuận gộp],D.1[Phân loại SP],C228))</f>
        <v/>
      </c>
      <c r="G228" s="39" t="str">
        <f t="shared" ref="G228:G291" si="5">IF(OR(B228="",F228=0),"",RANK(F228,B6LoiNhuanSP))</f>
        <v/>
      </c>
      <c r="H228" s="39"/>
      <c r="I228" s="39"/>
      <c r="J228" s="39"/>
    </row>
    <row r="229" spans="2:10" ht="27.75" customHeight="1" x14ac:dyDescent="0.2">
      <c r="B229" s="7" t="str">
        <f>IF(COUNT(D.1[STT Phân loại SP])&gt;=(ROW(A229)-99),ROW(A229)-99,"")</f>
        <v/>
      </c>
      <c r="C229" s="11" t="str">
        <f>IF(B229="","",INDEX(D.1[Ds Phân loại SP],B229))</f>
        <v/>
      </c>
      <c r="D229" s="17" t="str">
        <f>IF(B229="","",SUMIFS(D.1[Giá trị hàng tồn cuối kỳ],D.1[Phân loại SP],C229))</f>
        <v/>
      </c>
      <c r="E229" s="17" t="str">
        <f>IF(B229="","",SUMIFS(D.1[Doanh thu],D.1[Phân loại SP],C229))</f>
        <v/>
      </c>
      <c r="F229" s="17" t="str">
        <f>IF(B229="","",SUMIFS(D.1[Lợi nhuận gộp],D.1[Phân loại SP],C229))</f>
        <v/>
      </c>
      <c r="G229" s="39" t="str">
        <f t="shared" si="5"/>
        <v/>
      </c>
      <c r="H229" s="39"/>
      <c r="I229" s="39"/>
      <c r="J229" s="39"/>
    </row>
    <row r="230" spans="2:10" ht="27.75" customHeight="1" x14ac:dyDescent="0.2">
      <c r="B230" s="7" t="str">
        <f>IF(COUNT(D.1[STT Phân loại SP])&gt;=(ROW(A230)-99),ROW(A230)-99,"")</f>
        <v/>
      </c>
      <c r="C230" s="11" t="str">
        <f>IF(B230="","",INDEX(D.1[Ds Phân loại SP],B230))</f>
        <v/>
      </c>
      <c r="D230" s="17" t="str">
        <f>IF(B230="","",SUMIFS(D.1[Giá trị hàng tồn cuối kỳ],D.1[Phân loại SP],C230))</f>
        <v/>
      </c>
      <c r="E230" s="17" t="str">
        <f>IF(B230="","",SUMIFS(D.1[Doanh thu],D.1[Phân loại SP],C230))</f>
        <v/>
      </c>
      <c r="F230" s="17" t="str">
        <f>IF(B230="","",SUMIFS(D.1[Lợi nhuận gộp],D.1[Phân loại SP],C230))</f>
        <v/>
      </c>
      <c r="G230" s="39" t="str">
        <f t="shared" si="5"/>
        <v/>
      </c>
      <c r="H230" s="39"/>
      <c r="I230" s="39"/>
      <c r="J230" s="39"/>
    </row>
    <row r="231" spans="2:10" ht="27.75" customHeight="1" x14ac:dyDescent="0.2">
      <c r="B231" s="7" t="str">
        <f>IF(COUNT(D.1[STT Phân loại SP])&gt;=(ROW(A231)-99),ROW(A231)-99,"")</f>
        <v/>
      </c>
      <c r="C231" s="11" t="str">
        <f>IF(B231="","",INDEX(D.1[Ds Phân loại SP],B231))</f>
        <v/>
      </c>
      <c r="D231" s="17" t="str">
        <f>IF(B231="","",SUMIFS(D.1[Giá trị hàng tồn cuối kỳ],D.1[Phân loại SP],C231))</f>
        <v/>
      </c>
      <c r="E231" s="17" t="str">
        <f>IF(B231="","",SUMIFS(D.1[Doanh thu],D.1[Phân loại SP],C231))</f>
        <v/>
      </c>
      <c r="F231" s="17" t="str">
        <f>IF(B231="","",SUMIFS(D.1[Lợi nhuận gộp],D.1[Phân loại SP],C231))</f>
        <v/>
      </c>
      <c r="G231" s="39" t="str">
        <f t="shared" si="5"/>
        <v/>
      </c>
      <c r="H231" s="39"/>
      <c r="I231" s="39"/>
      <c r="J231" s="39"/>
    </row>
    <row r="232" spans="2:10" ht="27.75" customHeight="1" x14ac:dyDescent="0.2">
      <c r="B232" s="7" t="str">
        <f>IF(COUNT(D.1[STT Phân loại SP])&gt;=(ROW(A232)-99),ROW(A232)-99,"")</f>
        <v/>
      </c>
      <c r="C232" s="11" t="str">
        <f>IF(B232="","",INDEX(D.1[Ds Phân loại SP],B232))</f>
        <v/>
      </c>
      <c r="D232" s="17" t="str">
        <f>IF(B232="","",SUMIFS(D.1[Giá trị hàng tồn cuối kỳ],D.1[Phân loại SP],C232))</f>
        <v/>
      </c>
      <c r="E232" s="17" t="str">
        <f>IF(B232="","",SUMIFS(D.1[Doanh thu],D.1[Phân loại SP],C232))</f>
        <v/>
      </c>
      <c r="F232" s="17" t="str">
        <f>IF(B232="","",SUMIFS(D.1[Lợi nhuận gộp],D.1[Phân loại SP],C232))</f>
        <v/>
      </c>
      <c r="G232" s="39" t="str">
        <f t="shared" si="5"/>
        <v/>
      </c>
      <c r="H232" s="39"/>
      <c r="I232" s="39"/>
      <c r="J232" s="39"/>
    </row>
    <row r="233" spans="2:10" ht="27.75" customHeight="1" x14ac:dyDescent="0.2">
      <c r="B233" s="7" t="str">
        <f>IF(COUNT(D.1[STT Phân loại SP])&gt;=(ROW(A233)-99),ROW(A233)-99,"")</f>
        <v/>
      </c>
      <c r="C233" s="11" t="str">
        <f>IF(B233="","",INDEX(D.1[Ds Phân loại SP],B233))</f>
        <v/>
      </c>
      <c r="D233" s="17" t="str">
        <f>IF(B233="","",SUMIFS(D.1[Giá trị hàng tồn cuối kỳ],D.1[Phân loại SP],C233))</f>
        <v/>
      </c>
      <c r="E233" s="17" t="str">
        <f>IF(B233="","",SUMIFS(D.1[Doanh thu],D.1[Phân loại SP],C233))</f>
        <v/>
      </c>
      <c r="F233" s="17" t="str">
        <f>IF(B233="","",SUMIFS(D.1[Lợi nhuận gộp],D.1[Phân loại SP],C233))</f>
        <v/>
      </c>
      <c r="G233" s="39" t="str">
        <f t="shared" si="5"/>
        <v/>
      </c>
      <c r="H233" s="39"/>
      <c r="I233" s="39"/>
      <c r="J233" s="39"/>
    </row>
    <row r="234" spans="2:10" ht="27.75" customHeight="1" x14ac:dyDescent="0.2">
      <c r="B234" s="7" t="str">
        <f>IF(COUNT(D.1[STT Phân loại SP])&gt;=(ROW(A234)-99),ROW(A234)-99,"")</f>
        <v/>
      </c>
      <c r="C234" s="11" t="str">
        <f>IF(B234="","",INDEX(D.1[Ds Phân loại SP],B234))</f>
        <v/>
      </c>
      <c r="D234" s="17" t="str">
        <f>IF(B234="","",SUMIFS(D.1[Giá trị hàng tồn cuối kỳ],D.1[Phân loại SP],C234))</f>
        <v/>
      </c>
      <c r="E234" s="17" t="str">
        <f>IF(B234="","",SUMIFS(D.1[Doanh thu],D.1[Phân loại SP],C234))</f>
        <v/>
      </c>
      <c r="F234" s="17" t="str">
        <f>IF(B234="","",SUMIFS(D.1[Lợi nhuận gộp],D.1[Phân loại SP],C234))</f>
        <v/>
      </c>
      <c r="G234" s="39" t="str">
        <f t="shared" si="5"/>
        <v/>
      </c>
      <c r="H234" s="39"/>
      <c r="I234" s="39"/>
      <c r="J234" s="39"/>
    </row>
    <row r="235" spans="2:10" ht="27.75" customHeight="1" x14ac:dyDescent="0.2">
      <c r="B235" s="7" t="str">
        <f>IF(COUNT(D.1[STT Phân loại SP])&gt;=(ROW(A235)-99),ROW(A235)-99,"")</f>
        <v/>
      </c>
      <c r="C235" s="11" t="str">
        <f>IF(B235="","",INDEX(D.1[Ds Phân loại SP],B235))</f>
        <v/>
      </c>
      <c r="D235" s="17" t="str">
        <f>IF(B235="","",SUMIFS(D.1[Giá trị hàng tồn cuối kỳ],D.1[Phân loại SP],C235))</f>
        <v/>
      </c>
      <c r="E235" s="17" t="str">
        <f>IF(B235="","",SUMIFS(D.1[Doanh thu],D.1[Phân loại SP],C235))</f>
        <v/>
      </c>
      <c r="F235" s="17" t="str">
        <f>IF(B235="","",SUMIFS(D.1[Lợi nhuận gộp],D.1[Phân loại SP],C235))</f>
        <v/>
      </c>
      <c r="G235" s="39" t="str">
        <f t="shared" si="5"/>
        <v/>
      </c>
      <c r="H235" s="39"/>
      <c r="I235" s="39"/>
      <c r="J235" s="39"/>
    </row>
    <row r="236" spans="2:10" ht="27.75" customHeight="1" x14ac:dyDescent="0.2">
      <c r="B236" s="7" t="str">
        <f>IF(COUNT(D.1[STT Phân loại SP])&gt;=(ROW(A236)-99),ROW(A236)-99,"")</f>
        <v/>
      </c>
      <c r="C236" s="11" t="str">
        <f>IF(B236="","",INDEX(D.1[Ds Phân loại SP],B236))</f>
        <v/>
      </c>
      <c r="D236" s="17" t="str">
        <f>IF(B236="","",SUMIFS(D.1[Giá trị hàng tồn cuối kỳ],D.1[Phân loại SP],C236))</f>
        <v/>
      </c>
      <c r="E236" s="17" t="str">
        <f>IF(B236="","",SUMIFS(D.1[Doanh thu],D.1[Phân loại SP],C236))</f>
        <v/>
      </c>
      <c r="F236" s="17" t="str">
        <f>IF(B236="","",SUMIFS(D.1[Lợi nhuận gộp],D.1[Phân loại SP],C236))</f>
        <v/>
      </c>
      <c r="G236" s="39" t="str">
        <f t="shared" si="5"/>
        <v/>
      </c>
      <c r="H236" s="39"/>
      <c r="I236" s="39"/>
      <c r="J236" s="39"/>
    </row>
    <row r="237" spans="2:10" ht="27.75" customHeight="1" x14ac:dyDescent="0.2">
      <c r="B237" s="7" t="str">
        <f>IF(COUNT(D.1[STT Phân loại SP])&gt;=(ROW(A237)-99),ROW(A237)-99,"")</f>
        <v/>
      </c>
      <c r="C237" s="11" t="str">
        <f>IF(B237="","",INDEX(D.1[Ds Phân loại SP],B237))</f>
        <v/>
      </c>
      <c r="D237" s="17" t="str">
        <f>IF(B237="","",SUMIFS(D.1[Giá trị hàng tồn cuối kỳ],D.1[Phân loại SP],C237))</f>
        <v/>
      </c>
      <c r="E237" s="17" t="str">
        <f>IF(B237="","",SUMIFS(D.1[Doanh thu],D.1[Phân loại SP],C237))</f>
        <v/>
      </c>
      <c r="F237" s="17" t="str">
        <f>IF(B237="","",SUMIFS(D.1[Lợi nhuận gộp],D.1[Phân loại SP],C237))</f>
        <v/>
      </c>
      <c r="G237" s="39" t="str">
        <f t="shared" si="5"/>
        <v/>
      </c>
      <c r="H237" s="39"/>
      <c r="I237" s="39"/>
      <c r="J237" s="39"/>
    </row>
    <row r="238" spans="2:10" ht="27.75" customHeight="1" x14ac:dyDescent="0.2">
      <c r="B238" s="7" t="str">
        <f>IF(COUNT(D.1[STT Phân loại SP])&gt;=(ROW(A238)-99),ROW(A238)-99,"")</f>
        <v/>
      </c>
      <c r="C238" s="11" t="str">
        <f>IF(B238="","",INDEX(D.1[Ds Phân loại SP],B238))</f>
        <v/>
      </c>
      <c r="D238" s="17" t="str">
        <f>IF(B238="","",SUMIFS(D.1[Giá trị hàng tồn cuối kỳ],D.1[Phân loại SP],C238))</f>
        <v/>
      </c>
      <c r="E238" s="17" t="str">
        <f>IF(B238="","",SUMIFS(D.1[Doanh thu],D.1[Phân loại SP],C238))</f>
        <v/>
      </c>
      <c r="F238" s="17" t="str">
        <f>IF(B238="","",SUMIFS(D.1[Lợi nhuận gộp],D.1[Phân loại SP],C238))</f>
        <v/>
      </c>
      <c r="G238" s="39" t="str">
        <f t="shared" si="5"/>
        <v/>
      </c>
      <c r="H238" s="39"/>
      <c r="I238" s="39"/>
      <c r="J238" s="39"/>
    </row>
    <row r="239" spans="2:10" ht="27.75" customHeight="1" x14ac:dyDescent="0.2">
      <c r="B239" s="7" t="str">
        <f>IF(COUNT(D.1[STT Phân loại SP])&gt;=(ROW(A239)-99),ROW(A239)-99,"")</f>
        <v/>
      </c>
      <c r="C239" s="11" t="str">
        <f>IF(B239="","",INDEX(D.1[Ds Phân loại SP],B239))</f>
        <v/>
      </c>
      <c r="D239" s="17" t="str">
        <f>IF(B239="","",SUMIFS(D.1[Giá trị hàng tồn cuối kỳ],D.1[Phân loại SP],C239))</f>
        <v/>
      </c>
      <c r="E239" s="17" t="str">
        <f>IF(B239="","",SUMIFS(D.1[Doanh thu],D.1[Phân loại SP],C239))</f>
        <v/>
      </c>
      <c r="F239" s="17" t="str">
        <f>IF(B239="","",SUMIFS(D.1[Lợi nhuận gộp],D.1[Phân loại SP],C239))</f>
        <v/>
      </c>
      <c r="G239" s="39" t="str">
        <f t="shared" si="5"/>
        <v/>
      </c>
      <c r="H239" s="39"/>
      <c r="I239" s="39"/>
      <c r="J239" s="39"/>
    </row>
    <row r="240" spans="2:10" ht="27.75" customHeight="1" x14ac:dyDescent="0.2">
      <c r="B240" s="7" t="str">
        <f>IF(COUNT(D.1[STT Phân loại SP])&gt;=(ROW(A240)-99),ROW(A240)-99,"")</f>
        <v/>
      </c>
      <c r="C240" s="11" t="str">
        <f>IF(B240="","",INDEX(D.1[Ds Phân loại SP],B240))</f>
        <v/>
      </c>
      <c r="D240" s="17" t="str">
        <f>IF(B240="","",SUMIFS(D.1[Giá trị hàng tồn cuối kỳ],D.1[Phân loại SP],C240))</f>
        <v/>
      </c>
      <c r="E240" s="17" t="str">
        <f>IF(B240="","",SUMIFS(D.1[Doanh thu],D.1[Phân loại SP],C240))</f>
        <v/>
      </c>
      <c r="F240" s="17" t="str">
        <f>IF(B240="","",SUMIFS(D.1[Lợi nhuận gộp],D.1[Phân loại SP],C240))</f>
        <v/>
      </c>
      <c r="G240" s="39" t="str">
        <f t="shared" si="5"/>
        <v/>
      </c>
      <c r="H240" s="39"/>
      <c r="I240" s="39"/>
      <c r="J240" s="39"/>
    </row>
    <row r="241" spans="2:10" ht="27.75" customHeight="1" x14ac:dyDescent="0.2">
      <c r="B241" s="7" t="str">
        <f>IF(COUNT(D.1[STT Phân loại SP])&gt;=(ROW(A241)-99),ROW(A241)-99,"")</f>
        <v/>
      </c>
      <c r="C241" s="11" t="str">
        <f>IF(B241="","",INDEX(D.1[Ds Phân loại SP],B241))</f>
        <v/>
      </c>
      <c r="D241" s="17" t="str">
        <f>IF(B241="","",SUMIFS(D.1[Giá trị hàng tồn cuối kỳ],D.1[Phân loại SP],C241))</f>
        <v/>
      </c>
      <c r="E241" s="17" t="str">
        <f>IF(B241="","",SUMIFS(D.1[Doanh thu],D.1[Phân loại SP],C241))</f>
        <v/>
      </c>
      <c r="F241" s="17" t="str">
        <f>IF(B241="","",SUMIFS(D.1[Lợi nhuận gộp],D.1[Phân loại SP],C241))</f>
        <v/>
      </c>
      <c r="G241" s="39" t="str">
        <f t="shared" si="5"/>
        <v/>
      </c>
      <c r="H241" s="39"/>
      <c r="I241" s="39"/>
      <c r="J241" s="39"/>
    </row>
    <row r="242" spans="2:10" ht="27.75" customHeight="1" x14ac:dyDescent="0.2">
      <c r="B242" s="7" t="str">
        <f>IF(COUNT(D.1[STT Phân loại SP])&gt;=(ROW(A242)-99),ROW(A242)-99,"")</f>
        <v/>
      </c>
      <c r="C242" s="11" t="str">
        <f>IF(B242="","",INDEX(D.1[Ds Phân loại SP],B242))</f>
        <v/>
      </c>
      <c r="D242" s="17" t="str">
        <f>IF(B242="","",SUMIFS(D.1[Giá trị hàng tồn cuối kỳ],D.1[Phân loại SP],C242))</f>
        <v/>
      </c>
      <c r="E242" s="17" t="str">
        <f>IF(B242="","",SUMIFS(D.1[Doanh thu],D.1[Phân loại SP],C242))</f>
        <v/>
      </c>
      <c r="F242" s="17" t="str">
        <f>IF(B242="","",SUMIFS(D.1[Lợi nhuận gộp],D.1[Phân loại SP],C242))</f>
        <v/>
      </c>
      <c r="G242" s="39" t="str">
        <f t="shared" si="5"/>
        <v/>
      </c>
      <c r="H242" s="39"/>
      <c r="I242" s="39"/>
      <c r="J242" s="39"/>
    </row>
    <row r="243" spans="2:10" ht="27.75" customHeight="1" x14ac:dyDescent="0.2">
      <c r="B243" s="7" t="str">
        <f>IF(COUNT(D.1[STT Phân loại SP])&gt;=(ROW(A243)-99),ROW(A243)-99,"")</f>
        <v/>
      </c>
      <c r="C243" s="11" t="str">
        <f>IF(B243="","",INDEX(D.1[Ds Phân loại SP],B243))</f>
        <v/>
      </c>
      <c r="D243" s="17" t="str">
        <f>IF(B243="","",SUMIFS(D.1[Giá trị hàng tồn cuối kỳ],D.1[Phân loại SP],C243))</f>
        <v/>
      </c>
      <c r="E243" s="17" t="str">
        <f>IF(B243="","",SUMIFS(D.1[Doanh thu],D.1[Phân loại SP],C243))</f>
        <v/>
      </c>
      <c r="F243" s="17" t="str">
        <f>IF(B243="","",SUMIFS(D.1[Lợi nhuận gộp],D.1[Phân loại SP],C243))</f>
        <v/>
      </c>
      <c r="G243" s="39" t="str">
        <f t="shared" si="5"/>
        <v/>
      </c>
      <c r="H243" s="39"/>
      <c r="I243" s="39"/>
      <c r="J243" s="39"/>
    </row>
    <row r="244" spans="2:10" ht="27.75" customHeight="1" x14ac:dyDescent="0.2">
      <c r="B244" s="7" t="str">
        <f>IF(COUNT(D.1[STT Phân loại SP])&gt;=(ROW(A244)-99),ROW(A244)-99,"")</f>
        <v/>
      </c>
      <c r="C244" s="11" t="str">
        <f>IF(B244="","",INDEX(D.1[Ds Phân loại SP],B244))</f>
        <v/>
      </c>
      <c r="D244" s="17" t="str">
        <f>IF(B244="","",SUMIFS(D.1[Giá trị hàng tồn cuối kỳ],D.1[Phân loại SP],C244))</f>
        <v/>
      </c>
      <c r="E244" s="17" t="str">
        <f>IF(B244="","",SUMIFS(D.1[Doanh thu],D.1[Phân loại SP],C244))</f>
        <v/>
      </c>
      <c r="F244" s="17" t="str">
        <f>IF(B244="","",SUMIFS(D.1[Lợi nhuận gộp],D.1[Phân loại SP],C244))</f>
        <v/>
      </c>
      <c r="G244" s="39" t="str">
        <f t="shared" si="5"/>
        <v/>
      </c>
      <c r="H244" s="39"/>
      <c r="I244" s="39"/>
      <c r="J244" s="39"/>
    </row>
    <row r="245" spans="2:10" ht="27.75" customHeight="1" x14ac:dyDescent="0.2">
      <c r="B245" s="7" t="str">
        <f>IF(COUNT(D.1[STT Phân loại SP])&gt;=(ROW(A245)-99),ROW(A245)-99,"")</f>
        <v/>
      </c>
      <c r="C245" s="11" t="str">
        <f>IF(B245="","",INDEX(D.1[Ds Phân loại SP],B245))</f>
        <v/>
      </c>
      <c r="D245" s="17" t="str">
        <f>IF(B245="","",SUMIFS(D.1[Giá trị hàng tồn cuối kỳ],D.1[Phân loại SP],C245))</f>
        <v/>
      </c>
      <c r="E245" s="17" t="str">
        <f>IF(B245="","",SUMIFS(D.1[Doanh thu],D.1[Phân loại SP],C245))</f>
        <v/>
      </c>
      <c r="F245" s="17" t="str">
        <f>IF(B245="","",SUMIFS(D.1[Lợi nhuận gộp],D.1[Phân loại SP],C245))</f>
        <v/>
      </c>
      <c r="G245" s="39" t="str">
        <f t="shared" si="5"/>
        <v/>
      </c>
      <c r="H245" s="39"/>
      <c r="I245" s="39"/>
      <c r="J245" s="39"/>
    </row>
    <row r="246" spans="2:10" ht="27.75" customHeight="1" x14ac:dyDescent="0.2">
      <c r="B246" s="7" t="str">
        <f>IF(COUNT(D.1[STT Phân loại SP])&gt;=(ROW(A246)-99),ROW(A246)-99,"")</f>
        <v/>
      </c>
      <c r="C246" s="11" t="str">
        <f>IF(B246="","",INDEX(D.1[Ds Phân loại SP],B246))</f>
        <v/>
      </c>
      <c r="D246" s="17" t="str">
        <f>IF(B246="","",SUMIFS(D.1[Giá trị hàng tồn cuối kỳ],D.1[Phân loại SP],C246))</f>
        <v/>
      </c>
      <c r="E246" s="17" t="str">
        <f>IF(B246="","",SUMIFS(D.1[Doanh thu],D.1[Phân loại SP],C246))</f>
        <v/>
      </c>
      <c r="F246" s="17" t="str">
        <f>IF(B246="","",SUMIFS(D.1[Lợi nhuận gộp],D.1[Phân loại SP],C246))</f>
        <v/>
      </c>
      <c r="G246" s="39" t="str">
        <f t="shared" si="5"/>
        <v/>
      </c>
      <c r="H246" s="39"/>
      <c r="I246" s="39"/>
      <c r="J246" s="39"/>
    </row>
    <row r="247" spans="2:10" ht="27.75" customHeight="1" x14ac:dyDescent="0.2">
      <c r="B247" s="7" t="str">
        <f>IF(COUNT(D.1[STT Phân loại SP])&gt;=(ROW(A247)-99),ROW(A247)-99,"")</f>
        <v/>
      </c>
      <c r="C247" s="11" t="str">
        <f>IF(B247="","",INDEX(D.1[Ds Phân loại SP],B247))</f>
        <v/>
      </c>
      <c r="D247" s="17" t="str">
        <f>IF(B247="","",SUMIFS(D.1[Giá trị hàng tồn cuối kỳ],D.1[Phân loại SP],C247))</f>
        <v/>
      </c>
      <c r="E247" s="17" t="str">
        <f>IF(B247="","",SUMIFS(D.1[Doanh thu],D.1[Phân loại SP],C247))</f>
        <v/>
      </c>
      <c r="F247" s="17" t="str">
        <f>IF(B247="","",SUMIFS(D.1[Lợi nhuận gộp],D.1[Phân loại SP],C247))</f>
        <v/>
      </c>
      <c r="G247" s="39" t="str">
        <f t="shared" si="5"/>
        <v/>
      </c>
      <c r="H247" s="39"/>
      <c r="I247" s="39"/>
      <c r="J247" s="39"/>
    </row>
    <row r="248" spans="2:10" ht="27.75" customHeight="1" x14ac:dyDescent="0.2">
      <c r="B248" s="7" t="str">
        <f>IF(COUNT(D.1[STT Phân loại SP])&gt;=(ROW(A248)-99),ROW(A248)-99,"")</f>
        <v/>
      </c>
      <c r="C248" s="11" t="str">
        <f>IF(B248="","",INDEX(D.1[Ds Phân loại SP],B248))</f>
        <v/>
      </c>
      <c r="D248" s="17" t="str">
        <f>IF(B248="","",SUMIFS(D.1[Giá trị hàng tồn cuối kỳ],D.1[Phân loại SP],C248))</f>
        <v/>
      </c>
      <c r="E248" s="17" t="str">
        <f>IF(B248="","",SUMIFS(D.1[Doanh thu],D.1[Phân loại SP],C248))</f>
        <v/>
      </c>
      <c r="F248" s="17" t="str">
        <f>IF(B248="","",SUMIFS(D.1[Lợi nhuận gộp],D.1[Phân loại SP],C248))</f>
        <v/>
      </c>
      <c r="G248" s="39" t="str">
        <f t="shared" si="5"/>
        <v/>
      </c>
      <c r="H248" s="39"/>
      <c r="I248" s="39"/>
      <c r="J248" s="39"/>
    </row>
    <row r="249" spans="2:10" ht="27.75" customHeight="1" x14ac:dyDescent="0.2">
      <c r="B249" s="7" t="str">
        <f>IF(COUNT(D.1[STT Phân loại SP])&gt;=(ROW(A249)-99),ROW(A249)-99,"")</f>
        <v/>
      </c>
      <c r="C249" s="11" t="str">
        <f>IF(B249="","",INDEX(D.1[Ds Phân loại SP],B249))</f>
        <v/>
      </c>
      <c r="D249" s="17" t="str">
        <f>IF(B249="","",SUMIFS(D.1[Giá trị hàng tồn cuối kỳ],D.1[Phân loại SP],C249))</f>
        <v/>
      </c>
      <c r="E249" s="17" t="str">
        <f>IF(B249="","",SUMIFS(D.1[Doanh thu],D.1[Phân loại SP],C249))</f>
        <v/>
      </c>
      <c r="F249" s="17" t="str">
        <f>IF(B249="","",SUMIFS(D.1[Lợi nhuận gộp],D.1[Phân loại SP],C249))</f>
        <v/>
      </c>
      <c r="G249" s="39" t="str">
        <f t="shared" si="5"/>
        <v/>
      </c>
      <c r="H249" s="39"/>
      <c r="I249" s="39"/>
      <c r="J249" s="39"/>
    </row>
    <row r="250" spans="2:10" ht="27.75" customHeight="1" x14ac:dyDescent="0.2">
      <c r="B250" s="7" t="str">
        <f>IF(COUNT(D.1[STT Phân loại SP])&gt;=(ROW(A250)-99),ROW(A250)-99,"")</f>
        <v/>
      </c>
      <c r="C250" s="11" t="str">
        <f>IF(B250="","",INDEX(D.1[Ds Phân loại SP],B250))</f>
        <v/>
      </c>
      <c r="D250" s="17" t="str">
        <f>IF(B250="","",SUMIFS(D.1[Giá trị hàng tồn cuối kỳ],D.1[Phân loại SP],C250))</f>
        <v/>
      </c>
      <c r="E250" s="17" t="str">
        <f>IF(B250="","",SUMIFS(D.1[Doanh thu],D.1[Phân loại SP],C250))</f>
        <v/>
      </c>
      <c r="F250" s="17" t="str">
        <f>IF(B250="","",SUMIFS(D.1[Lợi nhuận gộp],D.1[Phân loại SP],C250))</f>
        <v/>
      </c>
      <c r="G250" s="39" t="str">
        <f t="shared" si="5"/>
        <v/>
      </c>
      <c r="H250" s="39"/>
      <c r="I250" s="39"/>
      <c r="J250" s="39"/>
    </row>
    <row r="251" spans="2:10" ht="27.75" customHeight="1" x14ac:dyDescent="0.2">
      <c r="B251" s="7" t="str">
        <f>IF(COUNT(D.1[STT Phân loại SP])&gt;=(ROW(A251)-99),ROW(A251)-99,"")</f>
        <v/>
      </c>
      <c r="C251" s="11" t="str">
        <f>IF(B251="","",INDEX(D.1[Ds Phân loại SP],B251))</f>
        <v/>
      </c>
      <c r="D251" s="17" t="str">
        <f>IF(B251="","",SUMIFS(D.1[Giá trị hàng tồn cuối kỳ],D.1[Phân loại SP],C251))</f>
        <v/>
      </c>
      <c r="E251" s="17" t="str">
        <f>IF(B251="","",SUMIFS(D.1[Doanh thu],D.1[Phân loại SP],C251))</f>
        <v/>
      </c>
      <c r="F251" s="17" t="str">
        <f>IF(B251="","",SUMIFS(D.1[Lợi nhuận gộp],D.1[Phân loại SP],C251))</f>
        <v/>
      </c>
      <c r="G251" s="39" t="str">
        <f t="shared" si="5"/>
        <v/>
      </c>
      <c r="H251" s="39"/>
      <c r="I251" s="39"/>
      <c r="J251" s="39"/>
    </row>
    <row r="252" spans="2:10" ht="27.75" customHeight="1" x14ac:dyDescent="0.2">
      <c r="B252" s="7" t="str">
        <f>IF(COUNT(D.1[STT Phân loại SP])&gt;=(ROW(A252)-99),ROW(A252)-99,"")</f>
        <v/>
      </c>
      <c r="C252" s="11" t="str">
        <f>IF(B252="","",INDEX(D.1[Ds Phân loại SP],B252))</f>
        <v/>
      </c>
      <c r="D252" s="17" t="str">
        <f>IF(B252="","",SUMIFS(D.1[Giá trị hàng tồn cuối kỳ],D.1[Phân loại SP],C252))</f>
        <v/>
      </c>
      <c r="E252" s="17" t="str">
        <f>IF(B252="","",SUMIFS(D.1[Doanh thu],D.1[Phân loại SP],C252))</f>
        <v/>
      </c>
      <c r="F252" s="17" t="str">
        <f>IF(B252="","",SUMIFS(D.1[Lợi nhuận gộp],D.1[Phân loại SP],C252))</f>
        <v/>
      </c>
      <c r="G252" s="39" t="str">
        <f t="shared" si="5"/>
        <v/>
      </c>
      <c r="H252" s="39"/>
      <c r="I252" s="39"/>
      <c r="J252" s="39"/>
    </row>
    <row r="253" spans="2:10" ht="27.75" customHeight="1" x14ac:dyDescent="0.2">
      <c r="B253" s="7" t="str">
        <f>IF(COUNT(D.1[STT Phân loại SP])&gt;=(ROW(A253)-99),ROW(A253)-99,"")</f>
        <v/>
      </c>
      <c r="C253" s="11" t="str">
        <f>IF(B253="","",INDEX(D.1[Ds Phân loại SP],B253))</f>
        <v/>
      </c>
      <c r="D253" s="17" t="str">
        <f>IF(B253="","",SUMIFS(D.1[Giá trị hàng tồn cuối kỳ],D.1[Phân loại SP],C253))</f>
        <v/>
      </c>
      <c r="E253" s="17" t="str">
        <f>IF(B253="","",SUMIFS(D.1[Doanh thu],D.1[Phân loại SP],C253))</f>
        <v/>
      </c>
      <c r="F253" s="17" t="str">
        <f>IF(B253="","",SUMIFS(D.1[Lợi nhuận gộp],D.1[Phân loại SP],C253))</f>
        <v/>
      </c>
      <c r="G253" s="39" t="str">
        <f t="shared" si="5"/>
        <v/>
      </c>
      <c r="H253" s="39"/>
      <c r="I253" s="39"/>
      <c r="J253" s="39"/>
    </row>
    <row r="254" spans="2:10" ht="27.75" customHeight="1" x14ac:dyDescent="0.2">
      <c r="B254" s="7" t="str">
        <f>IF(COUNT(D.1[STT Phân loại SP])&gt;=(ROW(A254)-99),ROW(A254)-99,"")</f>
        <v/>
      </c>
      <c r="C254" s="11" t="str">
        <f>IF(B254="","",INDEX(D.1[Ds Phân loại SP],B254))</f>
        <v/>
      </c>
      <c r="D254" s="17" t="str">
        <f>IF(B254="","",SUMIFS(D.1[Giá trị hàng tồn cuối kỳ],D.1[Phân loại SP],C254))</f>
        <v/>
      </c>
      <c r="E254" s="17" t="str">
        <f>IF(B254="","",SUMIFS(D.1[Doanh thu],D.1[Phân loại SP],C254))</f>
        <v/>
      </c>
      <c r="F254" s="17" t="str">
        <f>IF(B254="","",SUMIFS(D.1[Lợi nhuận gộp],D.1[Phân loại SP],C254))</f>
        <v/>
      </c>
      <c r="G254" s="39" t="str">
        <f t="shared" si="5"/>
        <v/>
      </c>
      <c r="H254" s="39"/>
      <c r="I254" s="39"/>
      <c r="J254" s="39"/>
    </row>
    <row r="255" spans="2:10" ht="27.75" customHeight="1" x14ac:dyDescent="0.2">
      <c r="B255" s="7" t="str">
        <f>IF(COUNT(D.1[STT Phân loại SP])&gt;=(ROW(A255)-99),ROW(A255)-99,"")</f>
        <v/>
      </c>
      <c r="C255" s="11" t="str">
        <f>IF(B255="","",INDEX(D.1[Ds Phân loại SP],B255))</f>
        <v/>
      </c>
      <c r="D255" s="17" t="str">
        <f>IF(B255="","",SUMIFS(D.1[Giá trị hàng tồn cuối kỳ],D.1[Phân loại SP],C255))</f>
        <v/>
      </c>
      <c r="E255" s="17" t="str">
        <f>IF(B255="","",SUMIFS(D.1[Doanh thu],D.1[Phân loại SP],C255))</f>
        <v/>
      </c>
      <c r="F255" s="17" t="str">
        <f>IF(B255="","",SUMIFS(D.1[Lợi nhuận gộp],D.1[Phân loại SP],C255))</f>
        <v/>
      </c>
      <c r="G255" s="39" t="str">
        <f t="shared" si="5"/>
        <v/>
      </c>
      <c r="H255" s="39"/>
      <c r="I255" s="39"/>
      <c r="J255" s="39"/>
    </row>
    <row r="256" spans="2:10" ht="27.75" customHeight="1" x14ac:dyDescent="0.2">
      <c r="B256" s="7" t="str">
        <f>IF(COUNT(D.1[STT Phân loại SP])&gt;=(ROW(A256)-99),ROW(A256)-99,"")</f>
        <v/>
      </c>
      <c r="C256" s="11" t="str">
        <f>IF(B256="","",INDEX(D.1[Ds Phân loại SP],B256))</f>
        <v/>
      </c>
      <c r="D256" s="17" t="str">
        <f>IF(B256="","",SUMIFS(D.1[Giá trị hàng tồn cuối kỳ],D.1[Phân loại SP],C256))</f>
        <v/>
      </c>
      <c r="E256" s="17" t="str">
        <f>IF(B256="","",SUMIFS(D.1[Doanh thu],D.1[Phân loại SP],C256))</f>
        <v/>
      </c>
      <c r="F256" s="17" t="str">
        <f>IF(B256="","",SUMIFS(D.1[Lợi nhuận gộp],D.1[Phân loại SP],C256))</f>
        <v/>
      </c>
      <c r="G256" s="39" t="str">
        <f t="shared" si="5"/>
        <v/>
      </c>
      <c r="H256" s="39"/>
      <c r="I256" s="39"/>
      <c r="J256" s="39"/>
    </row>
    <row r="257" spans="2:10" ht="27.75" customHeight="1" x14ac:dyDescent="0.2">
      <c r="B257" s="7" t="str">
        <f>IF(COUNT(D.1[STT Phân loại SP])&gt;=(ROW(A257)-99),ROW(A257)-99,"")</f>
        <v/>
      </c>
      <c r="C257" s="11" t="str">
        <f>IF(B257="","",INDEX(D.1[Ds Phân loại SP],B257))</f>
        <v/>
      </c>
      <c r="D257" s="17" t="str">
        <f>IF(B257="","",SUMIFS(D.1[Giá trị hàng tồn cuối kỳ],D.1[Phân loại SP],C257))</f>
        <v/>
      </c>
      <c r="E257" s="17" t="str">
        <f>IF(B257="","",SUMIFS(D.1[Doanh thu],D.1[Phân loại SP],C257))</f>
        <v/>
      </c>
      <c r="F257" s="17" t="str">
        <f>IF(B257="","",SUMIFS(D.1[Lợi nhuận gộp],D.1[Phân loại SP],C257))</f>
        <v/>
      </c>
      <c r="G257" s="39" t="str">
        <f t="shared" si="5"/>
        <v/>
      </c>
      <c r="H257" s="39"/>
      <c r="I257" s="39"/>
      <c r="J257" s="39"/>
    </row>
    <row r="258" spans="2:10" ht="27.75" customHeight="1" x14ac:dyDescent="0.2">
      <c r="B258" s="7" t="str">
        <f>IF(COUNT(D.1[STT Phân loại SP])&gt;=(ROW(A258)-99),ROW(A258)-99,"")</f>
        <v/>
      </c>
      <c r="C258" s="11" t="str">
        <f>IF(B258="","",INDEX(D.1[Ds Phân loại SP],B258))</f>
        <v/>
      </c>
      <c r="D258" s="17" t="str">
        <f>IF(B258="","",SUMIFS(D.1[Giá trị hàng tồn cuối kỳ],D.1[Phân loại SP],C258))</f>
        <v/>
      </c>
      <c r="E258" s="17" t="str">
        <f>IF(B258="","",SUMIFS(D.1[Doanh thu],D.1[Phân loại SP],C258))</f>
        <v/>
      </c>
      <c r="F258" s="17" t="str">
        <f>IF(B258="","",SUMIFS(D.1[Lợi nhuận gộp],D.1[Phân loại SP],C258))</f>
        <v/>
      </c>
      <c r="G258" s="39" t="str">
        <f t="shared" si="5"/>
        <v/>
      </c>
      <c r="H258" s="39"/>
      <c r="I258" s="39"/>
      <c r="J258" s="39"/>
    </row>
    <row r="259" spans="2:10" ht="27.75" customHeight="1" x14ac:dyDescent="0.2">
      <c r="B259" s="7" t="str">
        <f>IF(COUNT(D.1[STT Phân loại SP])&gt;=(ROW(A259)-99),ROW(A259)-99,"")</f>
        <v/>
      </c>
      <c r="C259" s="11" t="str">
        <f>IF(B259="","",INDEX(D.1[Ds Phân loại SP],B259))</f>
        <v/>
      </c>
      <c r="D259" s="17" t="str">
        <f>IF(B259="","",SUMIFS(D.1[Giá trị hàng tồn cuối kỳ],D.1[Phân loại SP],C259))</f>
        <v/>
      </c>
      <c r="E259" s="17" t="str">
        <f>IF(B259="","",SUMIFS(D.1[Doanh thu],D.1[Phân loại SP],C259))</f>
        <v/>
      </c>
      <c r="F259" s="17" t="str">
        <f>IF(B259="","",SUMIFS(D.1[Lợi nhuận gộp],D.1[Phân loại SP],C259))</f>
        <v/>
      </c>
      <c r="G259" s="39" t="str">
        <f t="shared" si="5"/>
        <v/>
      </c>
      <c r="H259" s="39"/>
      <c r="I259" s="39"/>
      <c r="J259" s="39"/>
    </row>
    <row r="260" spans="2:10" ht="27.75" customHeight="1" x14ac:dyDescent="0.2">
      <c r="B260" s="7" t="str">
        <f>IF(COUNT(D.1[STT Phân loại SP])&gt;=(ROW(A260)-99),ROW(A260)-99,"")</f>
        <v/>
      </c>
      <c r="C260" s="11" t="str">
        <f>IF(B260="","",INDEX(D.1[Ds Phân loại SP],B260))</f>
        <v/>
      </c>
      <c r="D260" s="17" t="str">
        <f>IF(B260="","",SUMIFS(D.1[Giá trị hàng tồn cuối kỳ],D.1[Phân loại SP],C260))</f>
        <v/>
      </c>
      <c r="E260" s="17" t="str">
        <f>IF(B260="","",SUMIFS(D.1[Doanh thu],D.1[Phân loại SP],C260))</f>
        <v/>
      </c>
      <c r="F260" s="17" t="str">
        <f>IF(B260="","",SUMIFS(D.1[Lợi nhuận gộp],D.1[Phân loại SP],C260))</f>
        <v/>
      </c>
      <c r="G260" s="39" t="str">
        <f t="shared" si="5"/>
        <v/>
      </c>
      <c r="H260" s="39"/>
      <c r="I260" s="39"/>
      <c r="J260" s="39"/>
    </row>
    <row r="261" spans="2:10" ht="27.75" customHeight="1" x14ac:dyDescent="0.2">
      <c r="B261" s="7" t="str">
        <f>IF(COUNT(D.1[STT Phân loại SP])&gt;=(ROW(A261)-99),ROW(A261)-99,"")</f>
        <v/>
      </c>
      <c r="C261" s="11" t="str">
        <f>IF(B261="","",INDEX(D.1[Ds Phân loại SP],B261))</f>
        <v/>
      </c>
      <c r="D261" s="17" t="str">
        <f>IF(B261="","",SUMIFS(D.1[Giá trị hàng tồn cuối kỳ],D.1[Phân loại SP],C261))</f>
        <v/>
      </c>
      <c r="E261" s="17" t="str">
        <f>IF(B261="","",SUMIFS(D.1[Doanh thu],D.1[Phân loại SP],C261))</f>
        <v/>
      </c>
      <c r="F261" s="17" t="str">
        <f>IF(B261="","",SUMIFS(D.1[Lợi nhuận gộp],D.1[Phân loại SP],C261))</f>
        <v/>
      </c>
      <c r="G261" s="39" t="str">
        <f t="shared" si="5"/>
        <v/>
      </c>
      <c r="H261" s="39"/>
      <c r="I261" s="39"/>
      <c r="J261" s="39"/>
    </row>
    <row r="262" spans="2:10" ht="27.75" customHeight="1" x14ac:dyDescent="0.2">
      <c r="B262" s="7" t="str">
        <f>IF(COUNT(D.1[STT Phân loại SP])&gt;=(ROW(A262)-99),ROW(A262)-99,"")</f>
        <v/>
      </c>
      <c r="C262" s="11" t="str">
        <f>IF(B262="","",INDEX(D.1[Ds Phân loại SP],B262))</f>
        <v/>
      </c>
      <c r="D262" s="17" t="str">
        <f>IF(B262="","",SUMIFS(D.1[Giá trị hàng tồn cuối kỳ],D.1[Phân loại SP],C262))</f>
        <v/>
      </c>
      <c r="E262" s="17" t="str">
        <f>IF(B262="","",SUMIFS(D.1[Doanh thu],D.1[Phân loại SP],C262))</f>
        <v/>
      </c>
      <c r="F262" s="17" t="str">
        <f>IF(B262="","",SUMIFS(D.1[Lợi nhuận gộp],D.1[Phân loại SP],C262))</f>
        <v/>
      </c>
      <c r="G262" s="39" t="str">
        <f t="shared" si="5"/>
        <v/>
      </c>
      <c r="H262" s="39"/>
      <c r="I262" s="39"/>
      <c r="J262" s="39"/>
    </row>
    <row r="263" spans="2:10" ht="27.75" customHeight="1" x14ac:dyDescent="0.2">
      <c r="B263" s="7" t="str">
        <f>IF(COUNT(D.1[STT Phân loại SP])&gt;=(ROW(A263)-99),ROW(A263)-99,"")</f>
        <v/>
      </c>
      <c r="C263" s="11" t="str">
        <f>IF(B263="","",INDEX(D.1[Ds Phân loại SP],B263))</f>
        <v/>
      </c>
      <c r="D263" s="17" t="str">
        <f>IF(B263="","",SUMIFS(D.1[Giá trị hàng tồn cuối kỳ],D.1[Phân loại SP],C263))</f>
        <v/>
      </c>
      <c r="E263" s="17" t="str">
        <f>IF(B263="","",SUMIFS(D.1[Doanh thu],D.1[Phân loại SP],C263))</f>
        <v/>
      </c>
      <c r="F263" s="17" t="str">
        <f>IF(B263="","",SUMIFS(D.1[Lợi nhuận gộp],D.1[Phân loại SP],C263))</f>
        <v/>
      </c>
      <c r="G263" s="39" t="str">
        <f t="shared" si="5"/>
        <v/>
      </c>
      <c r="H263" s="39"/>
      <c r="I263" s="39"/>
      <c r="J263" s="39"/>
    </row>
    <row r="264" spans="2:10" ht="27.75" customHeight="1" x14ac:dyDescent="0.2">
      <c r="B264" s="7" t="str">
        <f>IF(COUNT(D.1[STT Phân loại SP])&gt;=(ROW(A264)-99),ROW(A264)-99,"")</f>
        <v/>
      </c>
      <c r="C264" s="11" t="str">
        <f>IF(B264="","",INDEX(D.1[Ds Phân loại SP],B264))</f>
        <v/>
      </c>
      <c r="D264" s="17" t="str">
        <f>IF(B264="","",SUMIFS(D.1[Giá trị hàng tồn cuối kỳ],D.1[Phân loại SP],C264))</f>
        <v/>
      </c>
      <c r="E264" s="17" t="str">
        <f>IF(B264="","",SUMIFS(D.1[Doanh thu],D.1[Phân loại SP],C264))</f>
        <v/>
      </c>
      <c r="F264" s="17" t="str">
        <f>IF(B264="","",SUMIFS(D.1[Lợi nhuận gộp],D.1[Phân loại SP],C264))</f>
        <v/>
      </c>
      <c r="G264" s="39" t="str">
        <f t="shared" si="5"/>
        <v/>
      </c>
      <c r="H264" s="39"/>
      <c r="I264" s="39"/>
      <c r="J264" s="39"/>
    </row>
    <row r="265" spans="2:10" ht="27.75" customHeight="1" x14ac:dyDescent="0.2">
      <c r="B265" s="7" t="str">
        <f>IF(COUNT(D.1[STT Phân loại SP])&gt;=(ROW(A265)-99),ROW(A265)-99,"")</f>
        <v/>
      </c>
      <c r="C265" s="11" t="str">
        <f>IF(B265="","",INDEX(D.1[Ds Phân loại SP],B265))</f>
        <v/>
      </c>
      <c r="D265" s="17" t="str">
        <f>IF(B265="","",SUMIFS(D.1[Giá trị hàng tồn cuối kỳ],D.1[Phân loại SP],C265))</f>
        <v/>
      </c>
      <c r="E265" s="17" t="str">
        <f>IF(B265="","",SUMIFS(D.1[Doanh thu],D.1[Phân loại SP],C265))</f>
        <v/>
      </c>
      <c r="F265" s="17" t="str">
        <f>IF(B265="","",SUMIFS(D.1[Lợi nhuận gộp],D.1[Phân loại SP],C265))</f>
        <v/>
      </c>
      <c r="G265" s="39" t="str">
        <f t="shared" si="5"/>
        <v/>
      </c>
      <c r="H265" s="39"/>
      <c r="I265" s="39"/>
      <c r="J265" s="39"/>
    </row>
    <row r="266" spans="2:10" ht="27.75" customHeight="1" x14ac:dyDescent="0.2">
      <c r="B266" s="7" t="str">
        <f>IF(COUNT(D.1[STT Phân loại SP])&gt;=(ROW(A266)-99),ROW(A266)-99,"")</f>
        <v/>
      </c>
      <c r="C266" s="11" t="str">
        <f>IF(B266="","",INDEX(D.1[Ds Phân loại SP],B266))</f>
        <v/>
      </c>
      <c r="D266" s="17" t="str">
        <f>IF(B266="","",SUMIFS(D.1[Giá trị hàng tồn cuối kỳ],D.1[Phân loại SP],C266))</f>
        <v/>
      </c>
      <c r="E266" s="17" t="str">
        <f>IF(B266="","",SUMIFS(D.1[Doanh thu],D.1[Phân loại SP],C266))</f>
        <v/>
      </c>
      <c r="F266" s="17" t="str">
        <f>IF(B266="","",SUMIFS(D.1[Lợi nhuận gộp],D.1[Phân loại SP],C266))</f>
        <v/>
      </c>
      <c r="G266" s="39" t="str">
        <f t="shared" si="5"/>
        <v/>
      </c>
      <c r="H266" s="39"/>
      <c r="I266" s="39"/>
      <c r="J266" s="39"/>
    </row>
    <row r="267" spans="2:10" ht="27.75" customHeight="1" x14ac:dyDescent="0.2">
      <c r="B267" s="7" t="str">
        <f>IF(COUNT(D.1[STT Phân loại SP])&gt;=(ROW(A267)-99),ROW(A267)-99,"")</f>
        <v/>
      </c>
      <c r="C267" s="11" t="str">
        <f>IF(B267="","",INDEX(D.1[Ds Phân loại SP],B267))</f>
        <v/>
      </c>
      <c r="D267" s="17" t="str">
        <f>IF(B267="","",SUMIFS(D.1[Giá trị hàng tồn cuối kỳ],D.1[Phân loại SP],C267))</f>
        <v/>
      </c>
      <c r="E267" s="17" t="str">
        <f>IF(B267="","",SUMIFS(D.1[Doanh thu],D.1[Phân loại SP],C267))</f>
        <v/>
      </c>
      <c r="F267" s="17" t="str">
        <f>IF(B267="","",SUMIFS(D.1[Lợi nhuận gộp],D.1[Phân loại SP],C267))</f>
        <v/>
      </c>
      <c r="G267" s="39" t="str">
        <f t="shared" si="5"/>
        <v/>
      </c>
      <c r="H267" s="39"/>
      <c r="I267" s="39"/>
      <c r="J267" s="39"/>
    </row>
    <row r="268" spans="2:10" ht="27.75" customHeight="1" x14ac:dyDescent="0.2">
      <c r="B268" s="7" t="str">
        <f>IF(COUNT(D.1[STT Phân loại SP])&gt;=(ROW(A268)-99),ROW(A268)-99,"")</f>
        <v/>
      </c>
      <c r="C268" s="11" t="str">
        <f>IF(B268="","",INDEX(D.1[Ds Phân loại SP],B268))</f>
        <v/>
      </c>
      <c r="D268" s="17" t="str">
        <f>IF(B268="","",SUMIFS(D.1[Giá trị hàng tồn cuối kỳ],D.1[Phân loại SP],C268))</f>
        <v/>
      </c>
      <c r="E268" s="17" t="str">
        <f>IF(B268="","",SUMIFS(D.1[Doanh thu],D.1[Phân loại SP],C268))</f>
        <v/>
      </c>
      <c r="F268" s="17" t="str">
        <f>IF(B268="","",SUMIFS(D.1[Lợi nhuận gộp],D.1[Phân loại SP],C268))</f>
        <v/>
      </c>
      <c r="G268" s="39" t="str">
        <f t="shared" si="5"/>
        <v/>
      </c>
      <c r="H268" s="39"/>
      <c r="I268" s="39"/>
      <c r="J268" s="39"/>
    </row>
    <row r="269" spans="2:10" ht="27.75" customHeight="1" x14ac:dyDescent="0.2">
      <c r="B269" s="7" t="str">
        <f>IF(COUNT(D.1[STT Phân loại SP])&gt;=(ROW(A269)-99),ROW(A269)-99,"")</f>
        <v/>
      </c>
      <c r="C269" s="11" t="str">
        <f>IF(B269="","",INDEX(D.1[Ds Phân loại SP],B269))</f>
        <v/>
      </c>
      <c r="D269" s="17" t="str">
        <f>IF(B269="","",SUMIFS(D.1[Giá trị hàng tồn cuối kỳ],D.1[Phân loại SP],C269))</f>
        <v/>
      </c>
      <c r="E269" s="17" t="str">
        <f>IF(B269="","",SUMIFS(D.1[Doanh thu],D.1[Phân loại SP],C269))</f>
        <v/>
      </c>
      <c r="F269" s="17" t="str">
        <f>IF(B269="","",SUMIFS(D.1[Lợi nhuận gộp],D.1[Phân loại SP],C269))</f>
        <v/>
      </c>
      <c r="G269" s="39" t="str">
        <f t="shared" si="5"/>
        <v/>
      </c>
      <c r="H269" s="39"/>
      <c r="I269" s="39"/>
      <c r="J269" s="39"/>
    </row>
    <row r="270" spans="2:10" ht="27.75" customHeight="1" x14ac:dyDescent="0.2">
      <c r="B270" s="7" t="str">
        <f>IF(COUNT(D.1[STT Phân loại SP])&gt;=(ROW(A270)-99),ROW(A270)-99,"")</f>
        <v/>
      </c>
      <c r="C270" s="11" t="str">
        <f>IF(B270="","",INDEX(D.1[Ds Phân loại SP],B270))</f>
        <v/>
      </c>
      <c r="D270" s="17" t="str">
        <f>IF(B270="","",SUMIFS(D.1[Giá trị hàng tồn cuối kỳ],D.1[Phân loại SP],C270))</f>
        <v/>
      </c>
      <c r="E270" s="17" t="str">
        <f>IF(B270="","",SUMIFS(D.1[Doanh thu],D.1[Phân loại SP],C270))</f>
        <v/>
      </c>
      <c r="F270" s="17" t="str">
        <f>IF(B270="","",SUMIFS(D.1[Lợi nhuận gộp],D.1[Phân loại SP],C270))</f>
        <v/>
      </c>
      <c r="G270" s="39" t="str">
        <f t="shared" si="5"/>
        <v/>
      </c>
      <c r="H270" s="39"/>
      <c r="I270" s="39"/>
      <c r="J270" s="39"/>
    </row>
    <row r="271" spans="2:10" ht="27.75" customHeight="1" x14ac:dyDescent="0.2">
      <c r="B271" s="7" t="str">
        <f>IF(COUNT(D.1[STT Phân loại SP])&gt;=(ROW(A271)-99),ROW(A271)-99,"")</f>
        <v/>
      </c>
      <c r="C271" s="11" t="str">
        <f>IF(B271="","",INDEX(D.1[Ds Phân loại SP],B271))</f>
        <v/>
      </c>
      <c r="D271" s="17" t="str">
        <f>IF(B271="","",SUMIFS(D.1[Giá trị hàng tồn cuối kỳ],D.1[Phân loại SP],C271))</f>
        <v/>
      </c>
      <c r="E271" s="17" t="str">
        <f>IF(B271="","",SUMIFS(D.1[Doanh thu],D.1[Phân loại SP],C271))</f>
        <v/>
      </c>
      <c r="F271" s="17" t="str">
        <f>IF(B271="","",SUMIFS(D.1[Lợi nhuận gộp],D.1[Phân loại SP],C271))</f>
        <v/>
      </c>
      <c r="G271" s="39" t="str">
        <f t="shared" si="5"/>
        <v/>
      </c>
      <c r="H271" s="39"/>
      <c r="I271" s="39"/>
      <c r="J271" s="39"/>
    </row>
    <row r="272" spans="2:10" ht="27.75" customHeight="1" x14ac:dyDescent="0.2">
      <c r="B272" s="7" t="str">
        <f>IF(COUNT(D.1[STT Phân loại SP])&gt;=(ROW(A272)-99),ROW(A272)-99,"")</f>
        <v/>
      </c>
      <c r="C272" s="11" t="str">
        <f>IF(B272="","",INDEX(D.1[Ds Phân loại SP],B272))</f>
        <v/>
      </c>
      <c r="D272" s="17" t="str">
        <f>IF(B272="","",SUMIFS(D.1[Giá trị hàng tồn cuối kỳ],D.1[Phân loại SP],C272))</f>
        <v/>
      </c>
      <c r="E272" s="17" t="str">
        <f>IF(B272="","",SUMIFS(D.1[Doanh thu],D.1[Phân loại SP],C272))</f>
        <v/>
      </c>
      <c r="F272" s="17" t="str">
        <f>IF(B272="","",SUMIFS(D.1[Lợi nhuận gộp],D.1[Phân loại SP],C272))</f>
        <v/>
      </c>
      <c r="G272" s="39" t="str">
        <f t="shared" si="5"/>
        <v/>
      </c>
      <c r="H272" s="39"/>
      <c r="I272" s="39"/>
      <c r="J272" s="39"/>
    </row>
    <row r="273" spans="2:10" ht="27.75" customHeight="1" x14ac:dyDescent="0.2">
      <c r="B273" s="7" t="str">
        <f>IF(COUNT(D.1[STT Phân loại SP])&gt;=(ROW(A273)-99),ROW(A273)-99,"")</f>
        <v/>
      </c>
      <c r="C273" s="11" t="str">
        <f>IF(B273="","",INDEX(D.1[Ds Phân loại SP],B273))</f>
        <v/>
      </c>
      <c r="D273" s="17" t="str">
        <f>IF(B273="","",SUMIFS(D.1[Giá trị hàng tồn cuối kỳ],D.1[Phân loại SP],C273))</f>
        <v/>
      </c>
      <c r="E273" s="17" t="str">
        <f>IF(B273="","",SUMIFS(D.1[Doanh thu],D.1[Phân loại SP],C273))</f>
        <v/>
      </c>
      <c r="F273" s="17" t="str">
        <f>IF(B273="","",SUMIFS(D.1[Lợi nhuận gộp],D.1[Phân loại SP],C273))</f>
        <v/>
      </c>
      <c r="G273" s="39" t="str">
        <f t="shared" si="5"/>
        <v/>
      </c>
      <c r="H273" s="39"/>
      <c r="I273" s="39"/>
      <c r="J273" s="39"/>
    </row>
    <row r="274" spans="2:10" ht="27.75" customHeight="1" x14ac:dyDescent="0.2">
      <c r="B274" s="7" t="str">
        <f>IF(COUNT(D.1[STT Phân loại SP])&gt;=(ROW(A274)-99),ROW(A274)-99,"")</f>
        <v/>
      </c>
      <c r="C274" s="11" t="str">
        <f>IF(B274="","",INDEX(D.1[Ds Phân loại SP],B274))</f>
        <v/>
      </c>
      <c r="D274" s="17" t="str">
        <f>IF(B274="","",SUMIFS(D.1[Giá trị hàng tồn cuối kỳ],D.1[Phân loại SP],C274))</f>
        <v/>
      </c>
      <c r="E274" s="17" t="str">
        <f>IF(B274="","",SUMIFS(D.1[Doanh thu],D.1[Phân loại SP],C274))</f>
        <v/>
      </c>
      <c r="F274" s="17" t="str">
        <f>IF(B274="","",SUMIFS(D.1[Lợi nhuận gộp],D.1[Phân loại SP],C274))</f>
        <v/>
      </c>
      <c r="G274" s="39" t="str">
        <f t="shared" si="5"/>
        <v/>
      </c>
      <c r="H274" s="39"/>
      <c r="I274" s="39"/>
      <c r="J274" s="39"/>
    </row>
    <row r="275" spans="2:10" ht="27.75" customHeight="1" x14ac:dyDescent="0.2">
      <c r="B275" s="7" t="str">
        <f>IF(COUNT(D.1[STT Phân loại SP])&gt;=(ROW(A275)-99),ROW(A275)-99,"")</f>
        <v/>
      </c>
      <c r="C275" s="11" t="str">
        <f>IF(B275="","",INDEX(D.1[Ds Phân loại SP],B275))</f>
        <v/>
      </c>
      <c r="D275" s="17" t="str">
        <f>IF(B275="","",SUMIFS(D.1[Giá trị hàng tồn cuối kỳ],D.1[Phân loại SP],C275))</f>
        <v/>
      </c>
      <c r="E275" s="17" t="str">
        <f>IF(B275="","",SUMIFS(D.1[Doanh thu],D.1[Phân loại SP],C275))</f>
        <v/>
      </c>
      <c r="F275" s="17" t="str">
        <f>IF(B275="","",SUMIFS(D.1[Lợi nhuận gộp],D.1[Phân loại SP],C275))</f>
        <v/>
      </c>
      <c r="G275" s="39" t="str">
        <f t="shared" si="5"/>
        <v/>
      </c>
      <c r="H275" s="39"/>
      <c r="I275" s="39"/>
      <c r="J275" s="39"/>
    </row>
    <row r="276" spans="2:10" ht="27.75" customHeight="1" x14ac:dyDescent="0.2">
      <c r="B276" s="7" t="str">
        <f>IF(COUNT(D.1[STT Phân loại SP])&gt;=(ROW(A276)-99),ROW(A276)-99,"")</f>
        <v/>
      </c>
      <c r="C276" s="11" t="str">
        <f>IF(B276="","",INDEX(D.1[Ds Phân loại SP],B276))</f>
        <v/>
      </c>
      <c r="D276" s="17" t="str">
        <f>IF(B276="","",SUMIFS(D.1[Giá trị hàng tồn cuối kỳ],D.1[Phân loại SP],C276))</f>
        <v/>
      </c>
      <c r="E276" s="17" t="str">
        <f>IF(B276="","",SUMIFS(D.1[Doanh thu],D.1[Phân loại SP],C276))</f>
        <v/>
      </c>
      <c r="F276" s="17" t="str">
        <f>IF(B276="","",SUMIFS(D.1[Lợi nhuận gộp],D.1[Phân loại SP],C276))</f>
        <v/>
      </c>
      <c r="G276" s="39" t="str">
        <f t="shared" si="5"/>
        <v/>
      </c>
      <c r="H276" s="39"/>
      <c r="I276" s="39"/>
      <c r="J276" s="39"/>
    </row>
    <row r="277" spans="2:10" ht="27.75" customHeight="1" x14ac:dyDescent="0.2">
      <c r="B277" s="7" t="str">
        <f>IF(COUNT(D.1[STT Phân loại SP])&gt;=(ROW(A277)-99),ROW(A277)-99,"")</f>
        <v/>
      </c>
      <c r="C277" s="11" t="str">
        <f>IF(B277="","",INDEX(D.1[Ds Phân loại SP],B277))</f>
        <v/>
      </c>
      <c r="D277" s="17" t="str">
        <f>IF(B277="","",SUMIFS(D.1[Giá trị hàng tồn cuối kỳ],D.1[Phân loại SP],C277))</f>
        <v/>
      </c>
      <c r="E277" s="17" t="str">
        <f>IF(B277="","",SUMIFS(D.1[Doanh thu],D.1[Phân loại SP],C277))</f>
        <v/>
      </c>
      <c r="F277" s="17" t="str">
        <f>IF(B277="","",SUMIFS(D.1[Lợi nhuận gộp],D.1[Phân loại SP],C277))</f>
        <v/>
      </c>
      <c r="G277" s="39" t="str">
        <f t="shared" si="5"/>
        <v/>
      </c>
      <c r="H277" s="39"/>
      <c r="I277" s="39"/>
      <c r="J277" s="39"/>
    </row>
    <row r="278" spans="2:10" ht="27.75" customHeight="1" x14ac:dyDescent="0.2">
      <c r="B278" s="7" t="str">
        <f>IF(COUNT(D.1[STT Phân loại SP])&gt;=(ROW(A278)-99),ROW(A278)-99,"")</f>
        <v/>
      </c>
      <c r="C278" s="11" t="str">
        <f>IF(B278="","",INDEX(D.1[Ds Phân loại SP],B278))</f>
        <v/>
      </c>
      <c r="D278" s="17" t="str">
        <f>IF(B278="","",SUMIFS(D.1[Giá trị hàng tồn cuối kỳ],D.1[Phân loại SP],C278))</f>
        <v/>
      </c>
      <c r="E278" s="17" t="str">
        <f>IF(B278="","",SUMIFS(D.1[Doanh thu],D.1[Phân loại SP],C278))</f>
        <v/>
      </c>
      <c r="F278" s="17" t="str">
        <f>IF(B278="","",SUMIFS(D.1[Lợi nhuận gộp],D.1[Phân loại SP],C278))</f>
        <v/>
      </c>
      <c r="G278" s="39" t="str">
        <f t="shared" si="5"/>
        <v/>
      </c>
      <c r="H278" s="39"/>
      <c r="I278" s="39"/>
      <c r="J278" s="39"/>
    </row>
    <row r="279" spans="2:10" ht="27.75" customHeight="1" x14ac:dyDescent="0.2">
      <c r="B279" s="7" t="str">
        <f>IF(COUNT(D.1[STT Phân loại SP])&gt;=(ROW(A279)-99),ROW(A279)-99,"")</f>
        <v/>
      </c>
      <c r="C279" s="11" t="str">
        <f>IF(B279="","",INDEX(D.1[Ds Phân loại SP],B279))</f>
        <v/>
      </c>
      <c r="D279" s="17" t="str">
        <f>IF(B279="","",SUMIFS(D.1[Giá trị hàng tồn cuối kỳ],D.1[Phân loại SP],C279))</f>
        <v/>
      </c>
      <c r="E279" s="17" t="str">
        <f>IF(B279="","",SUMIFS(D.1[Doanh thu],D.1[Phân loại SP],C279))</f>
        <v/>
      </c>
      <c r="F279" s="17" t="str">
        <f>IF(B279="","",SUMIFS(D.1[Lợi nhuận gộp],D.1[Phân loại SP],C279))</f>
        <v/>
      </c>
      <c r="G279" s="39" t="str">
        <f t="shared" si="5"/>
        <v/>
      </c>
      <c r="H279" s="39"/>
      <c r="I279" s="39"/>
      <c r="J279" s="39"/>
    </row>
    <row r="280" spans="2:10" ht="27.75" customHeight="1" x14ac:dyDescent="0.2">
      <c r="B280" s="7" t="str">
        <f>IF(COUNT(D.1[STT Phân loại SP])&gt;=(ROW(A280)-99),ROW(A280)-99,"")</f>
        <v/>
      </c>
      <c r="C280" s="11" t="str">
        <f>IF(B280="","",INDEX(D.1[Ds Phân loại SP],B280))</f>
        <v/>
      </c>
      <c r="D280" s="17" t="str">
        <f>IF(B280="","",SUMIFS(D.1[Giá trị hàng tồn cuối kỳ],D.1[Phân loại SP],C280))</f>
        <v/>
      </c>
      <c r="E280" s="17" t="str">
        <f>IF(B280="","",SUMIFS(D.1[Doanh thu],D.1[Phân loại SP],C280))</f>
        <v/>
      </c>
      <c r="F280" s="17" t="str">
        <f>IF(B280="","",SUMIFS(D.1[Lợi nhuận gộp],D.1[Phân loại SP],C280))</f>
        <v/>
      </c>
      <c r="G280" s="39" t="str">
        <f t="shared" si="5"/>
        <v/>
      </c>
      <c r="H280" s="39"/>
      <c r="I280" s="39"/>
      <c r="J280" s="39"/>
    </row>
    <row r="281" spans="2:10" ht="27.75" customHeight="1" x14ac:dyDescent="0.2">
      <c r="B281" s="7" t="str">
        <f>IF(COUNT(D.1[STT Phân loại SP])&gt;=(ROW(A281)-99),ROW(A281)-99,"")</f>
        <v/>
      </c>
      <c r="C281" s="11" t="str">
        <f>IF(B281="","",INDEX(D.1[Ds Phân loại SP],B281))</f>
        <v/>
      </c>
      <c r="D281" s="17" t="str">
        <f>IF(B281="","",SUMIFS(D.1[Giá trị hàng tồn cuối kỳ],D.1[Phân loại SP],C281))</f>
        <v/>
      </c>
      <c r="E281" s="17" t="str">
        <f>IF(B281="","",SUMIFS(D.1[Doanh thu],D.1[Phân loại SP],C281))</f>
        <v/>
      </c>
      <c r="F281" s="17" t="str">
        <f>IF(B281="","",SUMIFS(D.1[Lợi nhuận gộp],D.1[Phân loại SP],C281))</f>
        <v/>
      </c>
      <c r="G281" s="39" t="str">
        <f t="shared" si="5"/>
        <v/>
      </c>
      <c r="H281" s="39"/>
      <c r="I281" s="39"/>
      <c r="J281" s="39"/>
    </row>
    <row r="282" spans="2:10" ht="27.75" customHeight="1" x14ac:dyDescent="0.2">
      <c r="B282" s="7" t="str">
        <f>IF(COUNT(D.1[STT Phân loại SP])&gt;=(ROW(A282)-99),ROW(A282)-99,"")</f>
        <v/>
      </c>
      <c r="C282" s="11" t="str">
        <f>IF(B282="","",INDEX(D.1[Ds Phân loại SP],B282))</f>
        <v/>
      </c>
      <c r="D282" s="17" t="str">
        <f>IF(B282="","",SUMIFS(D.1[Giá trị hàng tồn cuối kỳ],D.1[Phân loại SP],C282))</f>
        <v/>
      </c>
      <c r="E282" s="17" t="str">
        <f>IF(B282="","",SUMIFS(D.1[Doanh thu],D.1[Phân loại SP],C282))</f>
        <v/>
      </c>
      <c r="F282" s="17" t="str">
        <f>IF(B282="","",SUMIFS(D.1[Lợi nhuận gộp],D.1[Phân loại SP],C282))</f>
        <v/>
      </c>
      <c r="G282" s="39" t="str">
        <f t="shared" si="5"/>
        <v/>
      </c>
      <c r="H282" s="39"/>
      <c r="I282" s="39"/>
      <c r="J282" s="39"/>
    </row>
    <row r="283" spans="2:10" ht="27.75" customHeight="1" x14ac:dyDescent="0.2">
      <c r="B283" s="7" t="str">
        <f>IF(COUNT(D.1[STT Phân loại SP])&gt;=(ROW(A283)-99),ROW(A283)-99,"")</f>
        <v/>
      </c>
      <c r="C283" s="11" t="str">
        <f>IF(B283="","",INDEX(D.1[Ds Phân loại SP],B283))</f>
        <v/>
      </c>
      <c r="D283" s="17" t="str">
        <f>IF(B283="","",SUMIFS(D.1[Giá trị hàng tồn cuối kỳ],D.1[Phân loại SP],C283))</f>
        <v/>
      </c>
      <c r="E283" s="17" t="str">
        <f>IF(B283="","",SUMIFS(D.1[Doanh thu],D.1[Phân loại SP],C283))</f>
        <v/>
      </c>
      <c r="F283" s="17" t="str">
        <f>IF(B283="","",SUMIFS(D.1[Lợi nhuận gộp],D.1[Phân loại SP],C283))</f>
        <v/>
      </c>
      <c r="G283" s="39" t="str">
        <f t="shared" si="5"/>
        <v/>
      </c>
      <c r="H283" s="39"/>
      <c r="I283" s="39"/>
      <c r="J283" s="39"/>
    </row>
    <row r="284" spans="2:10" ht="27.75" customHeight="1" x14ac:dyDescent="0.2">
      <c r="B284" s="7" t="str">
        <f>IF(COUNT(D.1[STT Phân loại SP])&gt;=(ROW(A284)-99),ROW(A284)-99,"")</f>
        <v/>
      </c>
      <c r="C284" s="11" t="str">
        <f>IF(B284="","",INDEX(D.1[Ds Phân loại SP],B284))</f>
        <v/>
      </c>
      <c r="D284" s="17" t="str">
        <f>IF(B284="","",SUMIFS(D.1[Giá trị hàng tồn cuối kỳ],D.1[Phân loại SP],C284))</f>
        <v/>
      </c>
      <c r="E284" s="17" t="str">
        <f>IF(B284="","",SUMIFS(D.1[Doanh thu],D.1[Phân loại SP],C284))</f>
        <v/>
      </c>
      <c r="F284" s="17" t="str">
        <f>IF(B284="","",SUMIFS(D.1[Lợi nhuận gộp],D.1[Phân loại SP],C284))</f>
        <v/>
      </c>
      <c r="G284" s="39" t="str">
        <f t="shared" si="5"/>
        <v/>
      </c>
      <c r="H284" s="39"/>
      <c r="I284" s="39"/>
      <c r="J284" s="39"/>
    </row>
    <row r="285" spans="2:10" ht="27.75" customHeight="1" x14ac:dyDescent="0.2">
      <c r="B285" s="7" t="str">
        <f>IF(COUNT(D.1[STT Phân loại SP])&gt;=(ROW(A285)-99),ROW(A285)-99,"")</f>
        <v/>
      </c>
      <c r="C285" s="11" t="str">
        <f>IF(B285="","",INDEX(D.1[Ds Phân loại SP],B285))</f>
        <v/>
      </c>
      <c r="D285" s="17" t="str">
        <f>IF(B285="","",SUMIFS(D.1[Giá trị hàng tồn cuối kỳ],D.1[Phân loại SP],C285))</f>
        <v/>
      </c>
      <c r="E285" s="17" t="str">
        <f>IF(B285="","",SUMIFS(D.1[Doanh thu],D.1[Phân loại SP],C285))</f>
        <v/>
      </c>
      <c r="F285" s="17" t="str">
        <f>IF(B285="","",SUMIFS(D.1[Lợi nhuận gộp],D.1[Phân loại SP],C285))</f>
        <v/>
      </c>
      <c r="G285" s="39" t="str">
        <f t="shared" si="5"/>
        <v/>
      </c>
      <c r="H285" s="39"/>
      <c r="I285" s="39"/>
      <c r="J285" s="39"/>
    </row>
    <row r="286" spans="2:10" ht="27.75" customHeight="1" x14ac:dyDescent="0.2">
      <c r="B286" s="7" t="str">
        <f>IF(COUNT(D.1[STT Phân loại SP])&gt;=(ROW(A286)-99),ROW(A286)-99,"")</f>
        <v/>
      </c>
      <c r="C286" s="11" t="str">
        <f>IF(B286="","",INDEX(D.1[Ds Phân loại SP],B286))</f>
        <v/>
      </c>
      <c r="D286" s="17" t="str">
        <f>IF(B286="","",SUMIFS(D.1[Giá trị hàng tồn cuối kỳ],D.1[Phân loại SP],C286))</f>
        <v/>
      </c>
      <c r="E286" s="17" t="str">
        <f>IF(B286="","",SUMIFS(D.1[Doanh thu],D.1[Phân loại SP],C286))</f>
        <v/>
      </c>
      <c r="F286" s="17" t="str">
        <f>IF(B286="","",SUMIFS(D.1[Lợi nhuận gộp],D.1[Phân loại SP],C286))</f>
        <v/>
      </c>
      <c r="G286" s="39" t="str">
        <f t="shared" si="5"/>
        <v/>
      </c>
      <c r="H286" s="39"/>
      <c r="I286" s="39"/>
      <c r="J286" s="39"/>
    </row>
    <row r="287" spans="2:10" ht="27.75" customHeight="1" x14ac:dyDescent="0.2">
      <c r="B287" s="7" t="str">
        <f>IF(COUNT(D.1[STT Phân loại SP])&gt;=(ROW(A287)-99),ROW(A287)-99,"")</f>
        <v/>
      </c>
      <c r="C287" s="11" t="str">
        <f>IF(B287="","",INDEX(D.1[Ds Phân loại SP],B287))</f>
        <v/>
      </c>
      <c r="D287" s="17" t="str">
        <f>IF(B287="","",SUMIFS(D.1[Giá trị hàng tồn cuối kỳ],D.1[Phân loại SP],C287))</f>
        <v/>
      </c>
      <c r="E287" s="17" t="str">
        <f>IF(B287="","",SUMIFS(D.1[Doanh thu],D.1[Phân loại SP],C287))</f>
        <v/>
      </c>
      <c r="F287" s="17" t="str">
        <f>IF(B287="","",SUMIFS(D.1[Lợi nhuận gộp],D.1[Phân loại SP],C287))</f>
        <v/>
      </c>
      <c r="G287" s="39" t="str">
        <f t="shared" si="5"/>
        <v/>
      </c>
      <c r="H287" s="39"/>
      <c r="I287" s="39"/>
      <c r="J287" s="39"/>
    </row>
    <row r="288" spans="2:10" ht="27.75" customHeight="1" x14ac:dyDescent="0.2">
      <c r="B288" s="7" t="str">
        <f>IF(COUNT(D.1[STT Phân loại SP])&gt;=(ROW(A288)-99),ROW(A288)-99,"")</f>
        <v/>
      </c>
      <c r="C288" s="11" t="str">
        <f>IF(B288="","",INDEX(D.1[Ds Phân loại SP],B288))</f>
        <v/>
      </c>
      <c r="D288" s="17" t="str">
        <f>IF(B288="","",SUMIFS(D.1[Giá trị hàng tồn cuối kỳ],D.1[Phân loại SP],C288))</f>
        <v/>
      </c>
      <c r="E288" s="17" t="str">
        <f>IF(B288="","",SUMIFS(D.1[Doanh thu],D.1[Phân loại SP],C288))</f>
        <v/>
      </c>
      <c r="F288" s="17" t="str">
        <f>IF(B288="","",SUMIFS(D.1[Lợi nhuận gộp],D.1[Phân loại SP],C288))</f>
        <v/>
      </c>
      <c r="G288" s="39" t="str">
        <f t="shared" si="5"/>
        <v/>
      </c>
      <c r="H288" s="39"/>
      <c r="I288" s="39"/>
      <c r="J288" s="39"/>
    </row>
    <row r="289" spans="2:10" ht="27.75" customHeight="1" x14ac:dyDescent="0.2">
      <c r="B289" s="7" t="str">
        <f>IF(COUNT(D.1[STT Phân loại SP])&gt;=(ROW(A289)-99),ROW(A289)-99,"")</f>
        <v/>
      </c>
      <c r="C289" s="11" t="str">
        <f>IF(B289="","",INDEX(D.1[Ds Phân loại SP],B289))</f>
        <v/>
      </c>
      <c r="D289" s="17" t="str">
        <f>IF(B289="","",SUMIFS(D.1[Giá trị hàng tồn cuối kỳ],D.1[Phân loại SP],C289))</f>
        <v/>
      </c>
      <c r="E289" s="17" t="str">
        <f>IF(B289="","",SUMIFS(D.1[Doanh thu],D.1[Phân loại SP],C289))</f>
        <v/>
      </c>
      <c r="F289" s="17" t="str">
        <f>IF(B289="","",SUMIFS(D.1[Lợi nhuận gộp],D.1[Phân loại SP],C289))</f>
        <v/>
      </c>
      <c r="G289" s="39" t="str">
        <f t="shared" si="5"/>
        <v/>
      </c>
      <c r="H289" s="39"/>
      <c r="I289" s="39"/>
      <c r="J289" s="39"/>
    </row>
    <row r="290" spans="2:10" ht="27.75" customHeight="1" x14ac:dyDescent="0.2">
      <c r="B290" s="7" t="str">
        <f>IF(COUNT(D.1[STT Phân loại SP])&gt;=(ROW(A290)-99),ROW(A290)-99,"")</f>
        <v/>
      </c>
      <c r="C290" s="11" t="str">
        <f>IF(B290="","",INDEX(D.1[Ds Phân loại SP],B290))</f>
        <v/>
      </c>
      <c r="D290" s="17" t="str">
        <f>IF(B290="","",SUMIFS(D.1[Giá trị hàng tồn cuối kỳ],D.1[Phân loại SP],C290))</f>
        <v/>
      </c>
      <c r="E290" s="17" t="str">
        <f>IF(B290="","",SUMIFS(D.1[Doanh thu],D.1[Phân loại SP],C290))</f>
        <v/>
      </c>
      <c r="F290" s="17" t="str">
        <f>IF(B290="","",SUMIFS(D.1[Lợi nhuận gộp],D.1[Phân loại SP],C290))</f>
        <v/>
      </c>
      <c r="G290" s="39" t="str">
        <f t="shared" si="5"/>
        <v/>
      </c>
      <c r="H290" s="39"/>
      <c r="I290" s="39"/>
      <c r="J290" s="39"/>
    </row>
    <row r="291" spans="2:10" ht="27.75" customHeight="1" x14ac:dyDescent="0.2">
      <c r="B291" s="7" t="str">
        <f>IF(COUNT(D.1[STT Phân loại SP])&gt;=(ROW(A291)-99),ROW(A291)-99,"")</f>
        <v/>
      </c>
      <c r="C291" s="11" t="str">
        <f>IF(B291="","",INDEX(D.1[Ds Phân loại SP],B291))</f>
        <v/>
      </c>
      <c r="D291" s="17" t="str">
        <f>IF(B291="","",SUMIFS(D.1[Giá trị hàng tồn cuối kỳ],D.1[Phân loại SP],C291))</f>
        <v/>
      </c>
      <c r="E291" s="17" t="str">
        <f>IF(B291="","",SUMIFS(D.1[Doanh thu],D.1[Phân loại SP],C291))</f>
        <v/>
      </c>
      <c r="F291" s="17" t="str">
        <f>IF(B291="","",SUMIFS(D.1[Lợi nhuận gộp],D.1[Phân loại SP],C291))</f>
        <v/>
      </c>
      <c r="G291" s="39" t="str">
        <f t="shared" si="5"/>
        <v/>
      </c>
      <c r="H291" s="39"/>
      <c r="I291" s="39"/>
      <c r="J291" s="39"/>
    </row>
    <row r="292" spans="2:10" ht="27.75" customHeight="1" x14ac:dyDescent="0.2">
      <c r="B292" s="7" t="str">
        <f>IF(COUNT(D.1[STT Phân loại SP])&gt;=(ROW(A292)-99),ROW(A292)-99,"")</f>
        <v/>
      </c>
      <c r="C292" s="11" t="str">
        <f>IF(B292="","",INDEX(D.1[Ds Phân loại SP],B292))</f>
        <v/>
      </c>
      <c r="D292" s="17" t="str">
        <f>IF(B292="","",SUMIFS(D.1[Giá trị hàng tồn cuối kỳ],D.1[Phân loại SP],C292))</f>
        <v/>
      </c>
      <c r="E292" s="17" t="str">
        <f>IF(B292="","",SUMIFS(D.1[Doanh thu],D.1[Phân loại SP],C292))</f>
        <v/>
      </c>
      <c r="F292" s="17" t="str">
        <f>IF(B292="","",SUMIFS(D.1[Lợi nhuận gộp],D.1[Phân loại SP],C292))</f>
        <v/>
      </c>
      <c r="G292" s="39" t="str">
        <f t="shared" ref="G292:G299" si="6">IF(OR(B292="",F292=0),"",RANK(F292,B6LoiNhuanSP))</f>
        <v/>
      </c>
      <c r="H292" s="39"/>
      <c r="I292" s="39"/>
      <c r="J292" s="39"/>
    </row>
    <row r="293" spans="2:10" ht="27.75" customHeight="1" x14ac:dyDescent="0.2">
      <c r="B293" s="7" t="str">
        <f>IF(COUNT(D.1[STT Phân loại SP])&gt;=(ROW(A293)-99),ROW(A293)-99,"")</f>
        <v/>
      </c>
      <c r="C293" s="11" t="str">
        <f>IF(B293="","",INDEX(D.1[Ds Phân loại SP],B293))</f>
        <v/>
      </c>
      <c r="D293" s="17" t="str">
        <f>IF(B293="","",SUMIFS(D.1[Giá trị hàng tồn cuối kỳ],D.1[Phân loại SP],C293))</f>
        <v/>
      </c>
      <c r="E293" s="17" t="str">
        <f>IF(B293="","",SUMIFS(D.1[Doanh thu],D.1[Phân loại SP],C293))</f>
        <v/>
      </c>
      <c r="F293" s="17" t="str">
        <f>IF(B293="","",SUMIFS(D.1[Lợi nhuận gộp],D.1[Phân loại SP],C293))</f>
        <v/>
      </c>
      <c r="G293" s="39" t="str">
        <f t="shared" si="6"/>
        <v/>
      </c>
      <c r="H293" s="39"/>
      <c r="I293" s="39"/>
      <c r="J293" s="39"/>
    </row>
    <row r="294" spans="2:10" ht="27.75" customHeight="1" x14ac:dyDescent="0.2">
      <c r="B294" s="7" t="str">
        <f>IF(COUNT(D.1[STT Phân loại SP])&gt;=(ROW(A294)-99),ROW(A294)-99,"")</f>
        <v/>
      </c>
      <c r="C294" s="11" t="str">
        <f>IF(B294="","",INDEX(D.1[Ds Phân loại SP],B294))</f>
        <v/>
      </c>
      <c r="D294" s="17" t="str">
        <f>IF(B294="","",SUMIFS(D.1[Giá trị hàng tồn cuối kỳ],D.1[Phân loại SP],C294))</f>
        <v/>
      </c>
      <c r="E294" s="17" t="str">
        <f>IF(B294="","",SUMIFS(D.1[Doanh thu],D.1[Phân loại SP],C294))</f>
        <v/>
      </c>
      <c r="F294" s="17" t="str">
        <f>IF(B294="","",SUMIFS(D.1[Lợi nhuận gộp],D.1[Phân loại SP],C294))</f>
        <v/>
      </c>
      <c r="G294" s="39" t="str">
        <f t="shared" si="6"/>
        <v/>
      </c>
      <c r="H294" s="39"/>
      <c r="I294" s="39"/>
      <c r="J294" s="39"/>
    </row>
    <row r="295" spans="2:10" ht="27.75" customHeight="1" x14ac:dyDescent="0.2">
      <c r="B295" s="7" t="str">
        <f>IF(COUNT(D.1[STT Phân loại SP])&gt;=(ROW(A295)-99),ROW(A295)-99,"")</f>
        <v/>
      </c>
      <c r="C295" s="11" t="str">
        <f>IF(B295="","",INDEX(D.1[Ds Phân loại SP],B295))</f>
        <v/>
      </c>
      <c r="D295" s="17" t="str">
        <f>IF(B295="","",SUMIFS(D.1[Giá trị hàng tồn cuối kỳ],D.1[Phân loại SP],C295))</f>
        <v/>
      </c>
      <c r="E295" s="17" t="str">
        <f>IF(B295="","",SUMIFS(D.1[Doanh thu],D.1[Phân loại SP],C295))</f>
        <v/>
      </c>
      <c r="F295" s="17" t="str">
        <f>IF(B295="","",SUMIFS(D.1[Lợi nhuận gộp],D.1[Phân loại SP],C295))</f>
        <v/>
      </c>
      <c r="G295" s="39" t="str">
        <f t="shared" si="6"/>
        <v/>
      </c>
      <c r="H295" s="39"/>
      <c r="I295" s="39"/>
      <c r="J295" s="39"/>
    </row>
    <row r="296" spans="2:10" ht="27.75" customHeight="1" x14ac:dyDescent="0.2">
      <c r="B296" s="7" t="str">
        <f>IF(COUNT(D.1[STT Phân loại SP])&gt;=(ROW(A296)-99),ROW(A296)-99,"")</f>
        <v/>
      </c>
      <c r="C296" s="11" t="str">
        <f>IF(B296="","",INDEX(D.1[Ds Phân loại SP],B296))</f>
        <v/>
      </c>
      <c r="D296" s="17" t="str">
        <f>IF(B296="","",SUMIFS(D.1[Giá trị hàng tồn cuối kỳ],D.1[Phân loại SP],C296))</f>
        <v/>
      </c>
      <c r="E296" s="17" t="str">
        <f>IF(B296="","",SUMIFS(D.1[Doanh thu],D.1[Phân loại SP],C296))</f>
        <v/>
      </c>
      <c r="F296" s="17" t="str">
        <f>IF(B296="","",SUMIFS(D.1[Lợi nhuận gộp],D.1[Phân loại SP],C296))</f>
        <v/>
      </c>
      <c r="G296" s="39" t="str">
        <f t="shared" si="6"/>
        <v/>
      </c>
      <c r="H296" s="39"/>
      <c r="I296" s="39"/>
      <c r="J296" s="39"/>
    </row>
    <row r="297" spans="2:10" ht="27.75" customHeight="1" x14ac:dyDescent="0.2">
      <c r="B297" s="7" t="str">
        <f>IF(COUNT(D.1[STT Phân loại SP])&gt;=(ROW(A297)-99),ROW(A297)-99,"")</f>
        <v/>
      </c>
      <c r="C297" s="11" t="str">
        <f>IF(B297="","",INDEX(D.1[Ds Phân loại SP],B297))</f>
        <v/>
      </c>
      <c r="D297" s="17" t="str">
        <f>IF(B297="","",SUMIFS(D.1[Giá trị hàng tồn cuối kỳ],D.1[Phân loại SP],C297))</f>
        <v/>
      </c>
      <c r="E297" s="17" t="str">
        <f>IF(B297="","",SUMIFS(D.1[Doanh thu],D.1[Phân loại SP],C297))</f>
        <v/>
      </c>
      <c r="F297" s="17" t="str">
        <f>IF(B297="","",SUMIFS(D.1[Lợi nhuận gộp],D.1[Phân loại SP],C297))</f>
        <v/>
      </c>
      <c r="G297" s="39" t="str">
        <f t="shared" si="6"/>
        <v/>
      </c>
      <c r="H297" s="39"/>
      <c r="I297" s="39"/>
      <c r="J297" s="39"/>
    </row>
    <row r="298" spans="2:10" ht="27.75" customHeight="1" x14ac:dyDescent="0.2">
      <c r="B298" s="7" t="str">
        <f>IF(COUNT(D.1[STT Phân loại SP])&gt;=(ROW(A298)-99),ROW(A298)-99,"")</f>
        <v/>
      </c>
      <c r="C298" s="11" t="str">
        <f>IF(B298="","",INDEX(D.1[Ds Phân loại SP],B298))</f>
        <v/>
      </c>
      <c r="D298" s="17" t="str">
        <f>IF(B298="","",SUMIFS(D.1[Giá trị hàng tồn cuối kỳ],D.1[Phân loại SP],C298))</f>
        <v/>
      </c>
      <c r="E298" s="17" t="str">
        <f>IF(B298="","",SUMIFS(D.1[Doanh thu],D.1[Phân loại SP],C298))</f>
        <v/>
      </c>
      <c r="F298" s="17" t="str">
        <f>IF(B298="","",SUMIFS(D.1[Lợi nhuận gộp],D.1[Phân loại SP],C298))</f>
        <v/>
      </c>
      <c r="G298" s="39" t="str">
        <f t="shared" si="6"/>
        <v/>
      </c>
      <c r="H298" s="39"/>
      <c r="I298" s="39"/>
      <c r="J298" s="39"/>
    </row>
    <row r="299" spans="2:10" ht="27.75" customHeight="1" x14ac:dyDescent="0.2">
      <c r="B299" s="7" t="str">
        <f>IF(COUNT(D.1[STT Phân loại SP])&gt;=(ROW(A299)-99),ROW(A299)-99,"")</f>
        <v/>
      </c>
      <c r="C299" s="11" t="str">
        <f>IF(B299="","",INDEX(D.1[Ds Phân loại SP],B299))</f>
        <v/>
      </c>
      <c r="D299" s="17" t="str">
        <f>IF(B299="","",SUMIFS(D.1[Giá trị hàng tồn cuối kỳ],D.1[Phân loại SP],C299))</f>
        <v/>
      </c>
      <c r="E299" s="17" t="str">
        <f>IF(B299="","",SUMIFS(D.1[Doanh thu],D.1[Phân loại SP],C299))</f>
        <v/>
      </c>
      <c r="F299" s="17" t="str">
        <f>IF(B299="","",SUMIFS(D.1[Lợi nhuận gộp],D.1[Phân loại SP],C299))</f>
        <v/>
      </c>
      <c r="G299" s="39" t="str">
        <f t="shared" si="6"/>
        <v/>
      </c>
      <c r="H299" s="39"/>
      <c r="I299" s="39"/>
      <c r="J299" s="39"/>
    </row>
    <row r="303" spans="2:10" ht="27.75" customHeight="1" x14ac:dyDescent="0.2">
      <c r="B303" s="47" t="s">
        <v>207</v>
      </c>
      <c r="C303" s="17"/>
      <c r="D303" s="17"/>
      <c r="E303" s="17"/>
      <c r="F303" s="17"/>
    </row>
    <row r="304" spans="2:10" ht="27.75" customHeight="1" x14ac:dyDescent="0.2">
      <c r="B304" s="48" t="s">
        <v>7</v>
      </c>
      <c r="C304" s="84" t="s">
        <v>208</v>
      </c>
      <c r="D304" s="84" t="s">
        <v>209</v>
      </c>
      <c r="E304" s="84" t="s">
        <v>206</v>
      </c>
      <c r="F304" s="84" t="s">
        <v>157</v>
      </c>
      <c r="G304" s="39" t="s">
        <v>212</v>
      </c>
      <c r="H304" s="39"/>
      <c r="I304" s="39"/>
      <c r="J304" s="39"/>
    </row>
    <row r="305" spans="2:10" ht="27.75" customHeight="1" x14ac:dyDescent="0.2">
      <c r="B305" s="7" t="str">
        <f>IF(COUNT(D.2[STT Phân nhóm KH])&gt;=(ROW(A305)-304),ROW(A305)-304,"")</f>
        <v/>
      </c>
      <c r="C305" s="11" t="str">
        <f>IF(B305="","",INDEX(D.2[Ds Phân nhóm KH],B305))</f>
        <v/>
      </c>
      <c r="D305" s="17" t="str">
        <f>IF(B305="","",SUMIFS(D.2[Nợ phải thu 
(Trong kỳ)],D.2[Phân nhóm
khách hàng],C305))</f>
        <v/>
      </c>
      <c r="E305" s="17" t="str">
        <f>IF(B305="","",SUMIFS(D.2[Doanh thu],D.2[Phân nhóm
khách hàng],C305))</f>
        <v/>
      </c>
      <c r="F305" s="17" t="str">
        <f>IF(B305="","",SUMIFS(D.2[Lợi nhuận gộp],D.2[Phân nhóm
khách hàng],C305))</f>
        <v/>
      </c>
      <c r="G305" s="39" t="str">
        <f t="shared" ref="G305:G368" si="7">IF(OR(B305="",F305=0),"",RANK(F305,B6LoiNhuanKH))</f>
        <v/>
      </c>
      <c r="H305" s="39" t="str">
        <f>IF(B305="","",IF(COUNT($G$305:$G$504)&gt;=B305,INDEX(B6TenNhomKH,MATCH(SMALL($G$305:$G$504,B305),$G$305:$G$504,0))," "))</f>
        <v/>
      </c>
      <c r="I305" s="39">
        <f>IF(OR(H305="",H305=" "),0,INDEX(B6LoiNhuanKH,MATCH(H305,B6TenNhomKH,0)))</f>
        <v>0</v>
      </c>
      <c r="J305" s="39">
        <f>IF(OR(H305="",H305=" "),0,INDEX(B6DoanhThuKH,MATCH(H305,B6TenNhomKH,0)))</f>
        <v>0</v>
      </c>
    </row>
    <row r="306" spans="2:10" ht="27.75" customHeight="1" x14ac:dyDescent="0.2">
      <c r="B306" s="7" t="str">
        <f>IF(COUNT(D.2[STT Phân nhóm KH])&gt;=(ROW(A306)-304),ROW(A306)-304,"")</f>
        <v/>
      </c>
      <c r="C306" s="11" t="str">
        <f>IF(B306="","",INDEX(D.2[Ds Phân nhóm KH],B306))</f>
        <v/>
      </c>
      <c r="D306" s="17" t="str">
        <f>IF(B306="","",SUMIFS(D.2[Nợ phải thu 
(Trong kỳ)],D.2[Phân nhóm
khách hàng],C306))</f>
        <v/>
      </c>
      <c r="E306" s="17" t="str">
        <f>IF(B306="","",SUMIFS(D.2[Doanh thu],D.2[Phân nhóm
khách hàng],C306))</f>
        <v/>
      </c>
      <c r="F306" s="17" t="str">
        <f>IF(B306="","",SUMIFS(D.2[Lợi nhuận gộp],D.2[Phân nhóm
khách hàng],C306))</f>
        <v/>
      </c>
      <c r="G306" s="39" t="str">
        <f t="shared" si="7"/>
        <v/>
      </c>
      <c r="H306" s="39" t="str">
        <f>IF(B306="","",IF(COUNT($G$305:$G$504)&gt;=B306,INDEX(B6TenNhomKH,MATCH(SMALL($G$305:$G$504,B306),$G$305:$G$504,0))," "))</f>
        <v/>
      </c>
      <c r="I306" s="39">
        <f>IF(OR(H306="",H306=" "),0,INDEX(B6LoiNhuanKH,MATCH(H306,B6TenNhomKH,0)))</f>
        <v>0</v>
      </c>
      <c r="J306" s="39">
        <f>IF(OR(H306="",H306=" "),0,INDEX(B6DoanhThuKH,MATCH(H306,B6TenNhomKH,0)))</f>
        <v>0</v>
      </c>
    </row>
    <row r="307" spans="2:10" ht="27.75" customHeight="1" x14ac:dyDescent="0.2">
      <c r="B307" s="7" t="str">
        <f>IF(COUNT(D.2[STT Phân nhóm KH])&gt;=(ROW(A307)-304),ROW(A307)-304,"")</f>
        <v/>
      </c>
      <c r="C307" s="11" t="str">
        <f>IF(B307="","",INDEX(D.2[Ds Phân nhóm KH],B307))</f>
        <v/>
      </c>
      <c r="D307" s="17" t="str">
        <f>IF(B307="","",SUMIFS(D.2[Nợ phải thu 
(Trong kỳ)],D.2[Phân nhóm
khách hàng],C307))</f>
        <v/>
      </c>
      <c r="E307" s="17" t="str">
        <f>IF(B307="","",SUMIFS(D.2[Doanh thu],D.2[Phân nhóm
khách hàng],C307))</f>
        <v/>
      </c>
      <c r="F307" s="17" t="str">
        <f>IF(B307="","",SUMIFS(D.2[Lợi nhuận gộp],D.2[Phân nhóm
khách hàng],C307))</f>
        <v/>
      </c>
      <c r="G307" s="39" t="str">
        <f t="shared" si="7"/>
        <v/>
      </c>
      <c r="H307" s="39" t="str">
        <f>IF(B307="","",IF(COUNT($G$305:$G$504)&gt;=B307,INDEX(B6TenNhomKH,MATCH(SMALL($G$305:$G$504,B307),$G$305:$G$504,0))," "))</f>
        <v/>
      </c>
      <c r="I307" s="39">
        <f>IF(OR(H307="",H307=" "),0,INDEX(B6LoiNhuanKH,MATCH(H307,B6TenNhomKH,0)))</f>
        <v>0</v>
      </c>
      <c r="J307" s="39">
        <f>IF(OR(H307="",H307=" "),0,INDEX(B6DoanhThuKH,MATCH(H307,B6TenNhomKH,0)))</f>
        <v>0</v>
      </c>
    </row>
    <row r="308" spans="2:10" ht="27.75" customHeight="1" x14ac:dyDescent="0.2">
      <c r="B308" s="7" t="str">
        <f>IF(COUNT(D.2[STT Phân nhóm KH])&gt;=(ROW(A308)-304),ROW(A308)-304,"")</f>
        <v/>
      </c>
      <c r="C308" s="11" t="str">
        <f>IF(B308="","",INDEX(D.2[Ds Phân nhóm KH],B308))</f>
        <v/>
      </c>
      <c r="D308" s="17" t="str">
        <f>IF(B308="","",SUMIFS(D.2[Nợ phải thu 
(Trong kỳ)],D.2[Phân nhóm
khách hàng],C308))</f>
        <v/>
      </c>
      <c r="E308" s="17" t="str">
        <f>IF(B308="","",SUMIFS(D.2[Doanh thu],D.2[Phân nhóm
khách hàng],C308))</f>
        <v/>
      </c>
      <c r="F308" s="17" t="str">
        <f>IF(B308="","",SUMIFS(D.2[Lợi nhuận gộp],D.2[Phân nhóm
khách hàng],C308))</f>
        <v/>
      </c>
      <c r="G308" s="39" t="str">
        <f t="shared" si="7"/>
        <v/>
      </c>
      <c r="H308" s="39" t="str">
        <f>IF(B308="","",IF(COUNT($G$305:$G$504)&gt;=B308,INDEX(B6TenNhomKH,MATCH(SMALL($G$305:$G$504,B308),$G$305:$G$504,0))," "))</f>
        <v/>
      </c>
      <c r="I308" s="39">
        <f>IF(OR(H308="",H308=" "),0,INDEX(B6LoiNhuanKH,MATCH(H308,B6TenNhomKH,0)))</f>
        <v>0</v>
      </c>
      <c r="J308" s="39">
        <f>IF(OR(H308="",H308=" "),0,INDEX(B6DoanhThuKH,MATCH(H308,B6TenNhomKH,0)))</f>
        <v>0</v>
      </c>
    </row>
    <row r="309" spans="2:10" ht="27.75" customHeight="1" x14ac:dyDescent="0.2">
      <c r="B309" s="7" t="str">
        <f>IF(COUNT(D.2[STT Phân nhóm KH])&gt;=(ROW(A309)-304),ROW(A309)-304,"")</f>
        <v/>
      </c>
      <c r="C309" s="11" t="str">
        <f>IF(B309="","",INDEX(D.2[Ds Phân nhóm KH],B309))</f>
        <v/>
      </c>
      <c r="D309" s="17" t="str">
        <f>IF(B309="","",SUMIFS(D.2[Nợ phải thu 
(Trong kỳ)],D.2[Phân nhóm
khách hàng],C309))</f>
        <v/>
      </c>
      <c r="E309" s="17" t="str">
        <f>IF(B309="","",SUMIFS(D.2[Doanh thu],D.2[Phân nhóm
khách hàng],C309))</f>
        <v/>
      </c>
      <c r="F309" s="17" t="str">
        <f>IF(B309="","",SUMIFS(D.2[Lợi nhuận gộp],D.2[Phân nhóm
khách hàng],C309))</f>
        <v/>
      </c>
      <c r="G309" s="39" t="str">
        <f t="shared" si="7"/>
        <v/>
      </c>
      <c r="H309" s="39" t="str">
        <f>IF(B309="","",IF(COUNT($G$305:$G$504)&gt;=B309,INDEX(B6TenNhomKH,MATCH(SMALL($G$305:$G$504,B309),$G$305:$G$504,0))," "))</f>
        <v/>
      </c>
      <c r="I309" s="39">
        <f>IF(OR(H309="",H309=" "),0,INDEX(B6LoiNhuanKH,MATCH(H309,B6TenNhomKH,0)))</f>
        <v>0</v>
      </c>
      <c r="J309" s="39">
        <f>IF(OR(H309="",H309=" "),0,INDEX(B6DoanhThuKH,MATCH(H309,B6TenNhomKH,0)))</f>
        <v>0</v>
      </c>
    </row>
    <row r="310" spans="2:10" ht="27.75" customHeight="1" x14ac:dyDescent="0.2">
      <c r="B310" s="7" t="str">
        <f>IF(COUNT(D.2[STT Phân nhóm KH])&gt;=(ROW(A310)-304),ROW(A310)-304,"")</f>
        <v/>
      </c>
      <c r="C310" s="11" t="str">
        <f>IF(B310="","",INDEX(D.2[Ds Phân nhóm KH],B310))</f>
        <v/>
      </c>
      <c r="D310" s="17" t="str">
        <f>IF(B310="","",SUMIFS(D.2[Nợ phải thu 
(Trong kỳ)],D.2[Phân nhóm
khách hàng],C310))</f>
        <v/>
      </c>
      <c r="E310" s="17" t="str">
        <f>IF(B310="","",SUMIFS(D.2[Doanh thu],D.2[Phân nhóm
khách hàng],C310))</f>
        <v/>
      </c>
      <c r="F310" s="17" t="str">
        <f>IF(B310="","",SUMIFS(D.2[Lợi nhuận gộp],D.2[Phân nhóm
khách hàng],C310))</f>
        <v/>
      </c>
      <c r="G310" s="39" t="str">
        <f t="shared" si="7"/>
        <v/>
      </c>
      <c r="H310" s="39"/>
      <c r="I310" s="39"/>
      <c r="J310" s="39"/>
    </row>
    <row r="311" spans="2:10" ht="27.75" customHeight="1" x14ac:dyDescent="0.2">
      <c r="B311" s="7" t="str">
        <f>IF(COUNT(D.2[STT Phân nhóm KH])&gt;=(ROW(A311)-304),ROW(A311)-304,"")</f>
        <v/>
      </c>
      <c r="C311" s="11" t="str">
        <f>IF(B311="","",INDEX(D.2[Ds Phân nhóm KH],B311))</f>
        <v/>
      </c>
      <c r="D311" s="17" t="str">
        <f>IF(B311="","",SUMIFS(D.2[Nợ phải thu 
(Trong kỳ)],D.2[Phân nhóm
khách hàng],C311))</f>
        <v/>
      </c>
      <c r="E311" s="17" t="str">
        <f>IF(B311="","",SUMIFS(D.2[Doanh thu],D.2[Phân nhóm
khách hàng],C311))</f>
        <v/>
      </c>
      <c r="F311" s="17" t="str">
        <f>IF(B311="","",SUMIFS(D.2[Lợi nhuận gộp],D.2[Phân nhóm
khách hàng],C311))</f>
        <v/>
      </c>
      <c r="G311" s="39" t="str">
        <f t="shared" si="7"/>
        <v/>
      </c>
      <c r="H311" s="39"/>
      <c r="I311" s="39"/>
      <c r="J311" s="39"/>
    </row>
    <row r="312" spans="2:10" ht="27.75" customHeight="1" x14ac:dyDescent="0.2">
      <c r="B312" s="7" t="str">
        <f>IF(COUNT(D.2[STT Phân nhóm KH])&gt;=(ROW(A312)-304),ROW(A312)-304,"")</f>
        <v/>
      </c>
      <c r="C312" s="11" t="str">
        <f>IF(B312="","",INDEX(D.2[Ds Phân nhóm KH],B312))</f>
        <v/>
      </c>
      <c r="D312" s="17" t="str">
        <f>IF(B312="","",SUMIFS(D.2[Nợ phải thu 
(Trong kỳ)],D.2[Phân nhóm
khách hàng],C312))</f>
        <v/>
      </c>
      <c r="E312" s="17" t="str">
        <f>IF(B312="","",SUMIFS(D.2[Doanh thu],D.2[Phân nhóm
khách hàng],C312))</f>
        <v/>
      </c>
      <c r="F312" s="17" t="str">
        <f>IF(B312="","",SUMIFS(D.2[Lợi nhuận gộp],D.2[Phân nhóm
khách hàng],C312))</f>
        <v/>
      </c>
      <c r="G312" s="39" t="str">
        <f t="shared" si="7"/>
        <v/>
      </c>
      <c r="H312" s="39"/>
      <c r="I312" s="39"/>
      <c r="J312" s="39"/>
    </row>
    <row r="313" spans="2:10" ht="27.75" customHeight="1" x14ac:dyDescent="0.2">
      <c r="B313" s="7" t="str">
        <f>IF(COUNT(D.2[STT Phân nhóm KH])&gt;=(ROW(A313)-304),ROW(A313)-304,"")</f>
        <v/>
      </c>
      <c r="C313" s="11" t="str">
        <f>IF(B313="","",INDEX(D.2[Ds Phân nhóm KH],B313))</f>
        <v/>
      </c>
      <c r="D313" s="17" t="str">
        <f>IF(B313="","",SUMIFS(D.2[Nợ phải thu 
(Trong kỳ)],D.2[Phân nhóm
khách hàng],C313))</f>
        <v/>
      </c>
      <c r="E313" s="17" t="str">
        <f>IF(B313="","",SUMIFS(D.2[Doanh thu],D.2[Phân nhóm
khách hàng],C313))</f>
        <v/>
      </c>
      <c r="F313" s="17" t="str">
        <f>IF(B313="","",SUMIFS(D.2[Lợi nhuận gộp],D.2[Phân nhóm
khách hàng],C313))</f>
        <v/>
      </c>
      <c r="G313" s="39" t="str">
        <f t="shared" si="7"/>
        <v/>
      </c>
      <c r="H313" s="39"/>
      <c r="I313" s="39"/>
      <c r="J313" s="39"/>
    </row>
    <row r="314" spans="2:10" ht="27.75" customHeight="1" x14ac:dyDescent="0.2">
      <c r="B314" s="7" t="str">
        <f>IF(COUNT(D.2[STT Phân nhóm KH])&gt;=(ROW(A314)-304),ROW(A314)-304,"")</f>
        <v/>
      </c>
      <c r="C314" s="11" t="str">
        <f>IF(B314="","",INDEX(D.2[Ds Phân nhóm KH],B314))</f>
        <v/>
      </c>
      <c r="D314" s="17" t="str">
        <f>IF(B314="","",SUMIFS(D.2[Nợ phải thu 
(Trong kỳ)],D.2[Phân nhóm
khách hàng],C314))</f>
        <v/>
      </c>
      <c r="E314" s="17" t="str">
        <f>IF(B314="","",SUMIFS(D.2[Doanh thu],D.2[Phân nhóm
khách hàng],C314))</f>
        <v/>
      </c>
      <c r="F314" s="17" t="str">
        <f>IF(B314="","",SUMIFS(D.2[Lợi nhuận gộp],D.2[Phân nhóm
khách hàng],C314))</f>
        <v/>
      </c>
      <c r="G314" s="39" t="str">
        <f t="shared" si="7"/>
        <v/>
      </c>
      <c r="H314" s="39"/>
      <c r="I314" s="39"/>
      <c r="J314" s="39"/>
    </row>
    <row r="315" spans="2:10" ht="27.75" customHeight="1" x14ac:dyDescent="0.2">
      <c r="B315" s="7" t="str">
        <f>IF(COUNT(D.2[STT Phân nhóm KH])&gt;=(ROW(A315)-304),ROW(A315)-304,"")</f>
        <v/>
      </c>
      <c r="C315" s="11" t="str">
        <f>IF(B315="","",INDEX(D.2[Ds Phân nhóm KH],B315))</f>
        <v/>
      </c>
      <c r="D315" s="17" t="str">
        <f>IF(B315="","",SUMIFS(D.2[Nợ phải thu 
(Trong kỳ)],D.2[Phân nhóm
khách hàng],C315))</f>
        <v/>
      </c>
      <c r="E315" s="17" t="str">
        <f>IF(B315="","",SUMIFS(D.2[Doanh thu],D.2[Phân nhóm
khách hàng],C315))</f>
        <v/>
      </c>
      <c r="F315" s="17" t="str">
        <f>IF(B315="","",SUMIFS(D.2[Lợi nhuận gộp],D.2[Phân nhóm
khách hàng],C315))</f>
        <v/>
      </c>
      <c r="G315" s="39" t="str">
        <f t="shared" si="7"/>
        <v/>
      </c>
      <c r="H315" s="39"/>
      <c r="I315" s="39"/>
      <c r="J315" s="39"/>
    </row>
    <row r="316" spans="2:10" ht="27.75" customHeight="1" x14ac:dyDescent="0.2">
      <c r="B316" s="7" t="str">
        <f>IF(COUNT(D.2[STT Phân nhóm KH])&gt;=(ROW(A316)-304),ROW(A316)-304,"")</f>
        <v/>
      </c>
      <c r="C316" s="11" t="str">
        <f>IF(B316="","",INDEX(D.2[Ds Phân nhóm KH],B316))</f>
        <v/>
      </c>
      <c r="D316" s="17" t="str">
        <f>IF(B316="","",SUMIFS(D.2[Nợ phải thu 
(Trong kỳ)],D.2[Phân nhóm
khách hàng],C316))</f>
        <v/>
      </c>
      <c r="E316" s="17" t="str">
        <f>IF(B316="","",SUMIFS(D.2[Doanh thu],D.2[Phân nhóm
khách hàng],C316))</f>
        <v/>
      </c>
      <c r="F316" s="17" t="str">
        <f>IF(B316="","",SUMIFS(D.2[Lợi nhuận gộp],D.2[Phân nhóm
khách hàng],C316))</f>
        <v/>
      </c>
      <c r="G316" s="39" t="str">
        <f t="shared" si="7"/>
        <v/>
      </c>
      <c r="H316" s="39"/>
      <c r="I316" s="39"/>
      <c r="J316" s="39"/>
    </row>
    <row r="317" spans="2:10" ht="27.75" customHeight="1" x14ac:dyDescent="0.2">
      <c r="B317" s="7" t="str">
        <f>IF(COUNT(D.2[STT Phân nhóm KH])&gt;=(ROW(A317)-304),ROW(A317)-304,"")</f>
        <v/>
      </c>
      <c r="C317" s="11" t="str">
        <f>IF(B317="","",INDEX(D.2[Ds Phân nhóm KH],B317))</f>
        <v/>
      </c>
      <c r="D317" s="17" t="str">
        <f>IF(B317="","",SUMIFS(D.2[Nợ phải thu 
(Trong kỳ)],D.2[Phân nhóm
khách hàng],C317))</f>
        <v/>
      </c>
      <c r="E317" s="17" t="str">
        <f>IF(B317="","",SUMIFS(D.2[Doanh thu],D.2[Phân nhóm
khách hàng],C317))</f>
        <v/>
      </c>
      <c r="F317" s="17" t="str">
        <f>IF(B317="","",SUMIFS(D.2[Lợi nhuận gộp],D.2[Phân nhóm
khách hàng],C317))</f>
        <v/>
      </c>
      <c r="G317" s="39" t="str">
        <f t="shared" si="7"/>
        <v/>
      </c>
      <c r="H317" s="39"/>
      <c r="I317" s="39"/>
      <c r="J317" s="39"/>
    </row>
    <row r="318" spans="2:10" ht="27.75" customHeight="1" x14ac:dyDescent="0.2">
      <c r="B318" s="7" t="str">
        <f>IF(COUNT(D.2[STT Phân nhóm KH])&gt;=(ROW(A318)-304),ROW(A318)-304,"")</f>
        <v/>
      </c>
      <c r="C318" s="11" t="str">
        <f>IF(B318="","",INDEX(D.2[Ds Phân nhóm KH],B318))</f>
        <v/>
      </c>
      <c r="D318" s="17" t="str">
        <f>IF(B318="","",SUMIFS(D.2[Nợ phải thu 
(Trong kỳ)],D.2[Phân nhóm
khách hàng],C318))</f>
        <v/>
      </c>
      <c r="E318" s="17" t="str">
        <f>IF(B318="","",SUMIFS(D.2[Doanh thu],D.2[Phân nhóm
khách hàng],C318))</f>
        <v/>
      </c>
      <c r="F318" s="17" t="str">
        <f>IF(B318="","",SUMIFS(D.2[Lợi nhuận gộp],D.2[Phân nhóm
khách hàng],C318))</f>
        <v/>
      </c>
      <c r="G318" s="39" t="str">
        <f t="shared" si="7"/>
        <v/>
      </c>
      <c r="H318" s="39"/>
      <c r="I318" s="39"/>
      <c r="J318" s="39"/>
    </row>
    <row r="319" spans="2:10" ht="27.75" customHeight="1" x14ac:dyDescent="0.2">
      <c r="B319" s="7" t="str">
        <f>IF(COUNT(D.2[STT Phân nhóm KH])&gt;=(ROW(A319)-304),ROW(A319)-304,"")</f>
        <v/>
      </c>
      <c r="C319" s="11" t="str">
        <f>IF(B319="","",INDEX(D.2[Ds Phân nhóm KH],B319))</f>
        <v/>
      </c>
      <c r="D319" s="17" t="str">
        <f>IF(B319="","",SUMIFS(D.2[Nợ phải thu 
(Trong kỳ)],D.2[Phân nhóm
khách hàng],C319))</f>
        <v/>
      </c>
      <c r="E319" s="17" t="str">
        <f>IF(B319="","",SUMIFS(D.2[Doanh thu],D.2[Phân nhóm
khách hàng],C319))</f>
        <v/>
      </c>
      <c r="F319" s="17" t="str">
        <f>IF(B319="","",SUMIFS(D.2[Lợi nhuận gộp],D.2[Phân nhóm
khách hàng],C319))</f>
        <v/>
      </c>
      <c r="G319" s="39" t="str">
        <f t="shared" si="7"/>
        <v/>
      </c>
      <c r="H319" s="39"/>
      <c r="I319" s="39"/>
      <c r="J319" s="39"/>
    </row>
    <row r="320" spans="2:10" ht="27.75" customHeight="1" x14ac:dyDescent="0.2">
      <c r="B320" s="7" t="str">
        <f>IF(COUNT(D.2[STT Phân nhóm KH])&gt;=(ROW(A320)-304),ROW(A320)-304,"")</f>
        <v/>
      </c>
      <c r="C320" s="11" t="str">
        <f>IF(B320="","",INDEX(D.2[Ds Phân nhóm KH],B320))</f>
        <v/>
      </c>
      <c r="D320" s="17" t="str">
        <f>IF(B320="","",SUMIFS(D.2[Nợ phải thu 
(Trong kỳ)],D.2[Phân nhóm
khách hàng],C320))</f>
        <v/>
      </c>
      <c r="E320" s="17" t="str">
        <f>IF(B320="","",SUMIFS(D.2[Doanh thu],D.2[Phân nhóm
khách hàng],C320))</f>
        <v/>
      </c>
      <c r="F320" s="17" t="str">
        <f>IF(B320="","",SUMIFS(D.2[Lợi nhuận gộp],D.2[Phân nhóm
khách hàng],C320))</f>
        <v/>
      </c>
      <c r="G320" s="39" t="str">
        <f t="shared" si="7"/>
        <v/>
      </c>
      <c r="H320" s="39"/>
      <c r="I320" s="39"/>
      <c r="J320" s="39"/>
    </row>
    <row r="321" spans="2:10" ht="27.75" customHeight="1" x14ac:dyDescent="0.2">
      <c r="B321" s="7" t="str">
        <f>IF(COUNT(D.2[STT Phân nhóm KH])&gt;=(ROW(A321)-304),ROW(A321)-304,"")</f>
        <v/>
      </c>
      <c r="C321" s="11" t="str">
        <f>IF(B321="","",INDEX(D.2[Ds Phân nhóm KH],B321))</f>
        <v/>
      </c>
      <c r="D321" s="17" t="str">
        <f>IF(B321="","",SUMIFS(D.2[Nợ phải thu 
(Trong kỳ)],D.2[Phân nhóm
khách hàng],C321))</f>
        <v/>
      </c>
      <c r="E321" s="17" t="str">
        <f>IF(B321="","",SUMIFS(D.2[Doanh thu],D.2[Phân nhóm
khách hàng],C321))</f>
        <v/>
      </c>
      <c r="F321" s="17" t="str">
        <f>IF(B321="","",SUMIFS(D.2[Lợi nhuận gộp],D.2[Phân nhóm
khách hàng],C321))</f>
        <v/>
      </c>
      <c r="G321" s="39" t="str">
        <f t="shared" si="7"/>
        <v/>
      </c>
      <c r="H321" s="39"/>
      <c r="I321" s="39"/>
      <c r="J321" s="39"/>
    </row>
    <row r="322" spans="2:10" ht="27.75" customHeight="1" x14ac:dyDescent="0.2">
      <c r="B322" s="7" t="str">
        <f>IF(COUNT(D.2[STT Phân nhóm KH])&gt;=(ROW(A322)-304),ROW(A322)-304,"")</f>
        <v/>
      </c>
      <c r="C322" s="11" t="str">
        <f>IF(B322="","",INDEX(D.2[Ds Phân nhóm KH],B322))</f>
        <v/>
      </c>
      <c r="D322" s="17" t="str">
        <f>IF(B322="","",SUMIFS(D.2[Nợ phải thu 
(Trong kỳ)],D.2[Phân nhóm
khách hàng],C322))</f>
        <v/>
      </c>
      <c r="E322" s="17" t="str">
        <f>IF(B322="","",SUMIFS(D.2[Doanh thu],D.2[Phân nhóm
khách hàng],C322))</f>
        <v/>
      </c>
      <c r="F322" s="17" t="str">
        <f>IF(B322="","",SUMIFS(D.2[Lợi nhuận gộp],D.2[Phân nhóm
khách hàng],C322))</f>
        <v/>
      </c>
      <c r="G322" s="39" t="str">
        <f t="shared" si="7"/>
        <v/>
      </c>
      <c r="H322" s="39"/>
      <c r="I322" s="39"/>
      <c r="J322" s="39"/>
    </row>
    <row r="323" spans="2:10" ht="27.75" customHeight="1" x14ac:dyDescent="0.2">
      <c r="B323" s="7" t="str">
        <f>IF(COUNT(D.2[STT Phân nhóm KH])&gt;=(ROW(A323)-304),ROW(A323)-304,"")</f>
        <v/>
      </c>
      <c r="C323" s="11" t="str">
        <f>IF(B323="","",INDEX(D.2[Ds Phân nhóm KH],B323))</f>
        <v/>
      </c>
      <c r="D323" s="17" t="str">
        <f>IF(B323="","",SUMIFS(D.2[Nợ phải thu 
(Trong kỳ)],D.2[Phân nhóm
khách hàng],C323))</f>
        <v/>
      </c>
      <c r="E323" s="17" t="str">
        <f>IF(B323="","",SUMIFS(D.2[Doanh thu],D.2[Phân nhóm
khách hàng],C323))</f>
        <v/>
      </c>
      <c r="F323" s="17" t="str">
        <f>IF(B323="","",SUMIFS(D.2[Lợi nhuận gộp],D.2[Phân nhóm
khách hàng],C323))</f>
        <v/>
      </c>
      <c r="G323" s="39" t="str">
        <f t="shared" si="7"/>
        <v/>
      </c>
      <c r="H323" s="39"/>
      <c r="I323" s="39"/>
      <c r="J323" s="39"/>
    </row>
    <row r="324" spans="2:10" ht="27.75" customHeight="1" x14ac:dyDescent="0.2">
      <c r="B324" s="7" t="str">
        <f>IF(COUNT(D.2[STT Phân nhóm KH])&gt;=(ROW(A324)-304),ROW(A324)-304,"")</f>
        <v/>
      </c>
      <c r="C324" s="11" t="str">
        <f>IF(B324="","",INDEX(D.2[Ds Phân nhóm KH],B324))</f>
        <v/>
      </c>
      <c r="D324" s="17" t="str">
        <f>IF(B324="","",SUMIFS(D.2[Nợ phải thu 
(Trong kỳ)],D.2[Phân nhóm
khách hàng],C324))</f>
        <v/>
      </c>
      <c r="E324" s="17" t="str">
        <f>IF(B324="","",SUMIFS(D.2[Doanh thu],D.2[Phân nhóm
khách hàng],C324))</f>
        <v/>
      </c>
      <c r="F324" s="17" t="str">
        <f>IF(B324="","",SUMIFS(D.2[Lợi nhuận gộp],D.2[Phân nhóm
khách hàng],C324))</f>
        <v/>
      </c>
      <c r="G324" s="39" t="str">
        <f t="shared" si="7"/>
        <v/>
      </c>
      <c r="H324" s="39"/>
      <c r="I324" s="39"/>
      <c r="J324" s="39"/>
    </row>
    <row r="325" spans="2:10" ht="27.75" customHeight="1" x14ac:dyDescent="0.2">
      <c r="B325" s="7" t="str">
        <f>IF(COUNT(D.2[STT Phân nhóm KH])&gt;=(ROW(A325)-304),ROW(A325)-304,"")</f>
        <v/>
      </c>
      <c r="C325" s="11" t="str">
        <f>IF(B325="","",INDEX(D.2[Ds Phân nhóm KH],B325))</f>
        <v/>
      </c>
      <c r="D325" s="17" t="str">
        <f>IF(B325="","",SUMIFS(D.2[Nợ phải thu 
(Trong kỳ)],D.2[Phân nhóm
khách hàng],C325))</f>
        <v/>
      </c>
      <c r="E325" s="17" t="str">
        <f>IF(B325="","",SUMIFS(D.2[Doanh thu],D.2[Phân nhóm
khách hàng],C325))</f>
        <v/>
      </c>
      <c r="F325" s="17" t="str">
        <f>IF(B325="","",SUMIFS(D.2[Lợi nhuận gộp],D.2[Phân nhóm
khách hàng],C325))</f>
        <v/>
      </c>
      <c r="G325" s="39" t="str">
        <f t="shared" si="7"/>
        <v/>
      </c>
      <c r="H325" s="39"/>
      <c r="I325" s="39"/>
      <c r="J325" s="39"/>
    </row>
    <row r="326" spans="2:10" ht="27.75" customHeight="1" x14ac:dyDescent="0.2">
      <c r="B326" s="7" t="str">
        <f>IF(COUNT(D.2[STT Phân nhóm KH])&gt;=(ROW(A326)-304),ROW(A326)-304,"")</f>
        <v/>
      </c>
      <c r="C326" s="11" t="str">
        <f>IF(B326="","",INDEX(D.2[Ds Phân nhóm KH],B326))</f>
        <v/>
      </c>
      <c r="D326" s="17" t="str">
        <f>IF(B326="","",SUMIFS(D.2[Nợ phải thu 
(Trong kỳ)],D.2[Phân nhóm
khách hàng],C326))</f>
        <v/>
      </c>
      <c r="E326" s="17" t="str">
        <f>IF(B326="","",SUMIFS(D.2[Doanh thu],D.2[Phân nhóm
khách hàng],C326))</f>
        <v/>
      </c>
      <c r="F326" s="17" t="str">
        <f>IF(B326="","",SUMIFS(D.2[Lợi nhuận gộp],D.2[Phân nhóm
khách hàng],C326))</f>
        <v/>
      </c>
      <c r="G326" s="39" t="str">
        <f t="shared" si="7"/>
        <v/>
      </c>
      <c r="H326" s="39"/>
      <c r="I326" s="39"/>
      <c r="J326" s="39"/>
    </row>
    <row r="327" spans="2:10" ht="27.75" customHeight="1" x14ac:dyDescent="0.2">
      <c r="B327" s="7" t="str">
        <f>IF(COUNT(D.2[STT Phân nhóm KH])&gt;=(ROW(A327)-304),ROW(A327)-304,"")</f>
        <v/>
      </c>
      <c r="C327" s="11" t="str">
        <f>IF(B327="","",INDEX(D.2[Ds Phân nhóm KH],B327))</f>
        <v/>
      </c>
      <c r="D327" s="17" t="str">
        <f>IF(B327="","",SUMIFS(D.2[Nợ phải thu 
(Trong kỳ)],D.2[Phân nhóm
khách hàng],C327))</f>
        <v/>
      </c>
      <c r="E327" s="17" t="str">
        <f>IF(B327="","",SUMIFS(D.2[Doanh thu],D.2[Phân nhóm
khách hàng],C327))</f>
        <v/>
      </c>
      <c r="F327" s="17" t="str">
        <f>IF(B327="","",SUMIFS(D.2[Lợi nhuận gộp],D.2[Phân nhóm
khách hàng],C327))</f>
        <v/>
      </c>
      <c r="G327" s="39" t="str">
        <f t="shared" si="7"/>
        <v/>
      </c>
      <c r="H327" s="39"/>
      <c r="I327" s="39"/>
      <c r="J327" s="39"/>
    </row>
    <row r="328" spans="2:10" ht="27.75" customHeight="1" x14ac:dyDescent="0.2">
      <c r="B328" s="7" t="str">
        <f>IF(COUNT(D.2[STT Phân nhóm KH])&gt;=(ROW(A328)-304),ROW(A328)-304,"")</f>
        <v/>
      </c>
      <c r="C328" s="11" t="str">
        <f>IF(B328="","",INDEX(D.2[Ds Phân nhóm KH],B328))</f>
        <v/>
      </c>
      <c r="D328" s="17" t="str">
        <f>IF(B328="","",SUMIFS(D.2[Nợ phải thu 
(Trong kỳ)],D.2[Phân nhóm
khách hàng],C328))</f>
        <v/>
      </c>
      <c r="E328" s="17" t="str">
        <f>IF(B328="","",SUMIFS(D.2[Doanh thu],D.2[Phân nhóm
khách hàng],C328))</f>
        <v/>
      </c>
      <c r="F328" s="17" t="str">
        <f>IF(B328="","",SUMIFS(D.2[Lợi nhuận gộp],D.2[Phân nhóm
khách hàng],C328))</f>
        <v/>
      </c>
      <c r="G328" s="39" t="str">
        <f t="shared" si="7"/>
        <v/>
      </c>
      <c r="H328" s="39"/>
      <c r="I328" s="39"/>
      <c r="J328" s="39"/>
    </row>
    <row r="329" spans="2:10" ht="27.75" customHeight="1" x14ac:dyDescent="0.2">
      <c r="B329" s="7" t="str">
        <f>IF(COUNT(D.2[STT Phân nhóm KH])&gt;=(ROW(A329)-304),ROW(A329)-304,"")</f>
        <v/>
      </c>
      <c r="C329" s="11" t="str">
        <f>IF(B329="","",INDEX(D.2[Ds Phân nhóm KH],B329))</f>
        <v/>
      </c>
      <c r="D329" s="17" t="str">
        <f>IF(B329="","",SUMIFS(D.2[Nợ phải thu 
(Trong kỳ)],D.2[Phân nhóm
khách hàng],C329))</f>
        <v/>
      </c>
      <c r="E329" s="17" t="str">
        <f>IF(B329="","",SUMIFS(D.2[Doanh thu],D.2[Phân nhóm
khách hàng],C329))</f>
        <v/>
      </c>
      <c r="F329" s="17" t="str">
        <f>IF(B329="","",SUMIFS(D.2[Lợi nhuận gộp],D.2[Phân nhóm
khách hàng],C329))</f>
        <v/>
      </c>
      <c r="G329" s="39" t="str">
        <f t="shared" si="7"/>
        <v/>
      </c>
      <c r="H329" s="39"/>
      <c r="I329" s="39"/>
      <c r="J329" s="39"/>
    </row>
    <row r="330" spans="2:10" ht="27.75" customHeight="1" x14ac:dyDescent="0.2">
      <c r="B330" s="7" t="str">
        <f>IF(COUNT(D.2[STT Phân nhóm KH])&gt;=(ROW(A330)-304),ROW(A330)-304,"")</f>
        <v/>
      </c>
      <c r="C330" s="11" t="str">
        <f>IF(B330="","",INDEX(D.2[Ds Phân nhóm KH],B330))</f>
        <v/>
      </c>
      <c r="D330" s="17" t="str">
        <f>IF(B330="","",SUMIFS(D.2[Nợ phải thu 
(Trong kỳ)],D.2[Phân nhóm
khách hàng],C330))</f>
        <v/>
      </c>
      <c r="E330" s="17" t="str">
        <f>IF(B330="","",SUMIFS(D.2[Doanh thu],D.2[Phân nhóm
khách hàng],C330))</f>
        <v/>
      </c>
      <c r="F330" s="17" t="str">
        <f>IF(B330="","",SUMIFS(D.2[Lợi nhuận gộp],D.2[Phân nhóm
khách hàng],C330))</f>
        <v/>
      </c>
      <c r="G330" s="39" t="str">
        <f t="shared" si="7"/>
        <v/>
      </c>
      <c r="H330" s="39"/>
      <c r="I330" s="39"/>
      <c r="J330" s="39"/>
    </row>
    <row r="331" spans="2:10" ht="27.75" customHeight="1" x14ac:dyDescent="0.2">
      <c r="B331" s="7" t="str">
        <f>IF(COUNT(D.2[STT Phân nhóm KH])&gt;=(ROW(A331)-304),ROW(A331)-304,"")</f>
        <v/>
      </c>
      <c r="C331" s="11" t="str">
        <f>IF(B331="","",INDEX(D.2[Ds Phân nhóm KH],B331))</f>
        <v/>
      </c>
      <c r="D331" s="17" t="str">
        <f>IF(B331="","",SUMIFS(D.2[Nợ phải thu 
(Trong kỳ)],D.2[Phân nhóm
khách hàng],C331))</f>
        <v/>
      </c>
      <c r="E331" s="17" t="str">
        <f>IF(B331="","",SUMIFS(D.2[Doanh thu],D.2[Phân nhóm
khách hàng],C331))</f>
        <v/>
      </c>
      <c r="F331" s="17" t="str">
        <f>IF(B331="","",SUMIFS(D.2[Lợi nhuận gộp],D.2[Phân nhóm
khách hàng],C331))</f>
        <v/>
      </c>
      <c r="G331" s="39" t="str">
        <f t="shared" si="7"/>
        <v/>
      </c>
      <c r="H331" s="39"/>
      <c r="I331" s="39"/>
      <c r="J331" s="39"/>
    </row>
    <row r="332" spans="2:10" ht="27.75" customHeight="1" x14ac:dyDescent="0.2">
      <c r="B332" s="7" t="str">
        <f>IF(COUNT(D.2[STT Phân nhóm KH])&gt;=(ROW(A332)-304),ROW(A332)-304,"")</f>
        <v/>
      </c>
      <c r="C332" s="11" t="str">
        <f>IF(B332="","",INDEX(D.2[Ds Phân nhóm KH],B332))</f>
        <v/>
      </c>
      <c r="D332" s="17" t="str">
        <f>IF(B332="","",SUMIFS(D.2[Nợ phải thu 
(Trong kỳ)],D.2[Phân nhóm
khách hàng],C332))</f>
        <v/>
      </c>
      <c r="E332" s="17" t="str">
        <f>IF(B332="","",SUMIFS(D.2[Doanh thu],D.2[Phân nhóm
khách hàng],C332))</f>
        <v/>
      </c>
      <c r="F332" s="17" t="str">
        <f>IF(B332="","",SUMIFS(D.2[Lợi nhuận gộp],D.2[Phân nhóm
khách hàng],C332))</f>
        <v/>
      </c>
      <c r="G332" s="39" t="str">
        <f t="shared" si="7"/>
        <v/>
      </c>
      <c r="H332" s="39"/>
      <c r="I332" s="39"/>
      <c r="J332" s="39"/>
    </row>
    <row r="333" spans="2:10" ht="27.75" customHeight="1" x14ac:dyDescent="0.2">
      <c r="B333" s="7" t="str">
        <f>IF(COUNT(D.2[STT Phân nhóm KH])&gt;=(ROW(A333)-304),ROW(A333)-304,"")</f>
        <v/>
      </c>
      <c r="C333" s="11" t="str">
        <f>IF(B333="","",INDEX(D.2[Ds Phân nhóm KH],B333))</f>
        <v/>
      </c>
      <c r="D333" s="17" t="str">
        <f>IF(B333="","",SUMIFS(D.2[Nợ phải thu 
(Trong kỳ)],D.2[Phân nhóm
khách hàng],C333))</f>
        <v/>
      </c>
      <c r="E333" s="17" t="str">
        <f>IF(B333="","",SUMIFS(D.2[Doanh thu],D.2[Phân nhóm
khách hàng],C333))</f>
        <v/>
      </c>
      <c r="F333" s="17" t="str">
        <f>IF(B333="","",SUMIFS(D.2[Lợi nhuận gộp],D.2[Phân nhóm
khách hàng],C333))</f>
        <v/>
      </c>
      <c r="G333" s="39" t="str">
        <f t="shared" si="7"/>
        <v/>
      </c>
      <c r="H333" s="39"/>
      <c r="I333" s="39"/>
      <c r="J333" s="39"/>
    </row>
    <row r="334" spans="2:10" ht="27.75" customHeight="1" x14ac:dyDescent="0.2">
      <c r="B334" s="7" t="str">
        <f>IF(COUNT(D.2[STT Phân nhóm KH])&gt;=(ROW(A334)-304),ROW(A334)-304,"")</f>
        <v/>
      </c>
      <c r="C334" s="11" t="str">
        <f>IF(B334="","",INDEX(D.2[Ds Phân nhóm KH],B334))</f>
        <v/>
      </c>
      <c r="D334" s="17" t="str">
        <f>IF(B334="","",SUMIFS(D.2[Nợ phải thu 
(Trong kỳ)],D.2[Phân nhóm
khách hàng],C334))</f>
        <v/>
      </c>
      <c r="E334" s="17" t="str">
        <f>IF(B334="","",SUMIFS(D.2[Doanh thu],D.2[Phân nhóm
khách hàng],C334))</f>
        <v/>
      </c>
      <c r="F334" s="17" t="str">
        <f>IF(B334="","",SUMIFS(D.2[Lợi nhuận gộp],D.2[Phân nhóm
khách hàng],C334))</f>
        <v/>
      </c>
      <c r="G334" s="39" t="str">
        <f t="shared" si="7"/>
        <v/>
      </c>
      <c r="H334" s="39"/>
      <c r="I334" s="39"/>
      <c r="J334" s="39"/>
    </row>
    <row r="335" spans="2:10" ht="27.75" customHeight="1" x14ac:dyDescent="0.2">
      <c r="B335" s="7" t="str">
        <f>IF(COUNT(D.2[STT Phân nhóm KH])&gt;=(ROW(A335)-304),ROW(A335)-304,"")</f>
        <v/>
      </c>
      <c r="C335" s="11" t="str">
        <f>IF(B335="","",INDEX(D.2[Ds Phân nhóm KH],B335))</f>
        <v/>
      </c>
      <c r="D335" s="17" t="str">
        <f>IF(B335="","",SUMIFS(D.2[Nợ phải thu 
(Trong kỳ)],D.2[Phân nhóm
khách hàng],C335))</f>
        <v/>
      </c>
      <c r="E335" s="17" t="str">
        <f>IF(B335="","",SUMIFS(D.2[Doanh thu],D.2[Phân nhóm
khách hàng],C335))</f>
        <v/>
      </c>
      <c r="F335" s="17" t="str">
        <f>IF(B335="","",SUMIFS(D.2[Lợi nhuận gộp],D.2[Phân nhóm
khách hàng],C335))</f>
        <v/>
      </c>
      <c r="G335" s="39" t="str">
        <f t="shared" si="7"/>
        <v/>
      </c>
      <c r="H335" s="39"/>
      <c r="I335" s="39"/>
      <c r="J335" s="39"/>
    </row>
    <row r="336" spans="2:10" ht="27.75" customHeight="1" x14ac:dyDescent="0.2">
      <c r="B336" s="7" t="str">
        <f>IF(COUNT(D.2[STT Phân nhóm KH])&gt;=(ROW(A336)-304),ROW(A336)-304,"")</f>
        <v/>
      </c>
      <c r="C336" s="11" t="str">
        <f>IF(B336="","",INDEX(D.2[Ds Phân nhóm KH],B336))</f>
        <v/>
      </c>
      <c r="D336" s="17" t="str">
        <f>IF(B336="","",SUMIFS(D.2[Nợ phải thu 
(Trong kỳ)],D.2[Phân nhóm
khách hàng],C336))</f>
        <v/>
      </c>
      <c r="E336" s="17" t="str">
        <f>IF(B336="","",SUMIFS(D.2[Doanh thu],D.2[Phân nhóm
khách hàng],C336))</f>
        <v/>
      </c>
      <c r="F336" s="17" t="str">
        <f>IF(B336="","",SUMIFS(D.2[Lợi nhuận gộp],D.2[Phân nhóm
khách hàng],C336))</f>
        <v/>
      </c>
      <c r="G336" s="39" t="str">
        <f t="shared" si="7"/>
        <v/>
      </c>
      <c r="H336" s="39"/>
      <c r="I336" s="39"/>
      <c r="J336" s="39"/>
    </row>
    <row r="337" spans="2:10" ht="27.75" customHeight="1" x14ac:dyDescent="0.2">
      <c r="B337" s="7" t="str">
        <f>IF(COUNT(D.2[STT Phân nhóm KH])&gt;=(ROW(A337)-304),ROW(A337)-304,"")</f>
        <v/>
      </c>
      <c r="C337" s="11" t="str">
        <f>IF(B337="","",INDEX(D.2[Ds Phân nhóm KH],B337))</f>
        <v/>
      </c>
      <c r="D337" s="17" t="str">
        <f>IF(B337="","",SUMIFS(D.2[Nợ phải thu 
(Trong kỳ)],D.2[Phân nhóm
khách hàng],C337))</f>
        <v/>
      </c>
      <c r="E337" s="17" t="str">
        <f>IF(B337="","",SUMIFS(D.2[Doanh thu],D.2[Phân nhóm
khách hàng],C337))</f>
        <v/>
      </c>
      <c r="F337" s="17" t="str">
        <f>IF(B337="","",SUMIFS(D.2[Lợi nhuận gộp],D.2[Phân nhóm
khách hàng],C337))</f>
        <v/>
      </c>
      <c r="G337" s="39" t="str">
        <f t="shared" si="7"/>
        <v/>
      </c>
      <c r="H337" s="39"/>
      <c r="I337" s="39"/>
      <c r="J337" s="39"/>
    </row>
    <row r="338" spans="2:10" ht="27.75" customHeight="1" x14ac:dyDescent="0.2">
      <c r="B338" s="7" t="str">
        <f>IF(COUNT(D.2[STT Phân nhóm KH])&gt;=(ROW(A338)-304),ROW(A338)-304,"")</f>
        <v/>
      </c>
      <c r="C338" s="11" t="str">
        <f>IF(B338="","",INDEX(D.2[Ds Phân nhóm KH],B338))</f>
        <v/>
      </c>
      <c r="D338" s="17" t="str">
        <f>IF(B338="","",SUMIFS(D.2[Nợ phải thu 
(Trong kỳ)],D.2[Phân nhóm
khách hàng],C338))</f>
        <v/>
      </c>
      <c r="E338" s="17" t="str">
        <f>IF(B338="","",SUMIFS(D.2[Doanh thu],D.2[Phân nhóm
khách hàng],C338))</f>
        <v/>
      </c>
      <c r="F338" s="17" t="str">
        <f>IF(B338="","",SUMIFS(D.2[Lợi nhuận gộp],D.2[Phân nhóm
khách hàng],C338))</f>
        <v/>
      </c>
      <c r="G338" s="39" t="str">
        <f t="shared" si="7"/>
        <v/>
      </c>
      <c r="H338" s="39"/>
      <c r="I338" s="39"/>
      <c r="J338" s="39"/>
    </row>
    <row r="339" spans="2:10" ht="27.75" customHeight="1" x14ac:dyDescent="0.2">
      <c r="B339" s="7" t="str">
        <f>IF(COUNT(D.2[STT Phân nhóm KH])&gt;=(ROW(A339)-304),ROW(A339)-304,"")</f>
        <v/>
      </c>
      <c r="C339" s="11" t="str">
        <f>IF(B339="","",INDEX(D.2[Ds Phân nhóm KH],B339))</f>
        <v/>
      </c>
      <c r="D339" s="17" t="str">
        <f>IF(B339="","",SUMIFS(D.2[Nợ phải thu 
(Trong kỳ)],D.2[Phân nhóm
khách hàng],C339))</f>
        <v/>
      </c>
      <c r="E339" s="17" t="str">
        <f>IF(B339="","",SUMIFS(D.2[Doanh thu],D.2[Phân nhóm
khách hàng],C339))</f>
        <v/>
      </c>
      <c r="F339" s="17" t="str">
        <f>IF(B339="","",SUMIFS(D.2[Lợi nhuận gộp],D.2[Phân nhóm
khách hàng],C339))</f>
        <v/>
      </c>
      <c r="G339" s="39" t="str">
        <f t="shared" si="7"/>
        <v/>
      </c>
      <c r="H339" s="39"/>
      <c r="I339" s="39"/>
      <c r="J339" s="39"/>
    </row>
    <row r="340" spans="2:10" ht="27.75" customHeight="1" x14ac:dyDescent="0.2">
      <c r="B340" s="7" t="str">
        <f>IF(COUNT(D.2[STT Phân nhóm KH])&gt;=(ROW(A340)-304),ROW(A340)-304,"")</f>
        <v/>
      </c>
      <c r="C340" s="11" t="str">
        <f>IF(B340="","",INDEX(D.2[Ds Phân nhóm KH],B340))</f>
        <v/>
      </c>
      <c r="D340" s="17" t="str">
        <f>IF(B340="","",SUMIFS(D.2[Nợ phải thu 
(Trong kỳ)],D.2[Phân nhóm
khách hàng],C340))</f>
        <v/>
      </c>
      <c r="E340" s="17" t="str">
        <f>IF(B340="","",SUMIFS(D.2[Doanh thu],D.2[Phân nhóm
khách hàng],C340))</f>
        <v/>
      </c>
      <c r="F340" s="17" t="str">
        <f>IF(B340="","",SUMIFS(D.2[Lợi nhuận gộp],D.2[Phân nhóm
khách hàng],C340))</f>
        <v/>
      </c>
      <c r="G340" s="39" t="str">
        <f t="shared" si="7"/>
        <v/>
      </c>
      <c r="H340" s="39"/>
      <c r="I340" s="39"/>
      <c r="J340" s="39"/>
    </row>
    <row r="341" spans="2:10" ht="27.75" customHeight="1" x14ac:dyDescent="0.2">
      <c r="B341" s="7" t="str">
        <f>IF(COUNT(D.2[STT Phân nhóm KH])&gt;=(ROW(A341)-304),ROW(A341)-304,"")</f>
        <v/>
      </c>
      <c r="C341" s="11" t="str">
        <f>IF(B341="","",INDEX(D.2[Ds Phân nhóm KH],B341))</f>
        <v/>
      </c>
      <c r="D341" s="17" t="str">
        <f>IF(B341="","",SUMIFS(D.2[Nợ phải thu 
(Trong kỳ)],D.2[Phân nhóm
khách hàng],C341))</f>
        <v/>
      </c>
      <c r="E341" s="17" t="str">
        <f>IF(B341="","",SUMIFS(D.2[Doanh thu],D.2[Phân nhóm
khách hàng],C341))</f>
        <v/>
      </c>
      <c r="F341" s="17" t="str">
        <f>IF(B341="","",SUMIFS(D.2[Lợi nhuận gộp],D.2[Phân nhóm
khách hàng],C341))</f>
        <v/>
      </c>
      <c r="G341" s="39" t="str">
        <f t="shared" si="7"/>
        <v/>
      </c>
      <c r="H341" s="39"/>
      <c r="I341" s="39"/>
      <c r="J341" s="39"/>
    </row>
    <row r="342" spans="2:10" ht="27.75" customHeight="1" x14ac:dyDescent="0.2">
      <c r="B342" s="7" t="str">
        <f>IF(COUNT(D.2[STT Phân nhóm KH])&gt;=(ROW(A342)-304),ROW(A342)-304,"")</f>
        <v/>
      </c>
      <c r="C342" s="11" t="str">
        <f>IF(B342="","",INDEX(D.2[Ds Phân nhóm KH],B342))</f>
        <v/>
      </c>
      <c r="D342" s="17" t="str">
        <f>IF(B342="","",SUMIFS(D.2[Nợ phải thu 
(Trong kỳ)],D.2[Phân nhóm
khách hàng],C342))</f>
        <v/>
      </c>
      <c r="E342" s="17" t="str">
        <f>IF(B342="","",SUMIFS(D.2[Doanh thu],D.2[Phân nhóm
khách hàng],C342))</f>
        <v/>
      </c>
      <c r="F342" s="17" t="str">
        <f>IF(B342="","",SUMIFS(D.2[Lợi nhuận gộp],D.2[Phân nhóm
khách hàng],C342))</f>
        <v/>
      </c>
      <c r="G342" s="39" t="str">
        <f t="shared" si="7"/>
        <v/>
      </c>
      <c r="H342" s="39"/>
      <c r="I342" s="39"/>
      <c r="J342" s="39"/>
    </row>
    <row r="343" spans="2:10" ht="27.75" customHeight="1" x14ac:dyDescent="0.2">
      <c r="B343" s="7" t="str">
        <f>IF(COUNT(D.2[STT Phân nhóm KH])&gt;=(ROW(A343)-304),ROW(A343)-304,"")</f>
        <v/>
      </c>
      <c r="C343" s="11" t="str">
        <f>IF(B343="","",INDEX(D.2[Ds Phân nhóm KH],B343))</f>
        <v/>
      </c>
      <c r="D343" s="17" t="str">
        <f>IF(B343="","",SUMIFS(D.2[Nợ phải thu 
(Trong kỳ)],D.2[Phân nhóm
khách hàng],C343))</f>
        <v/>
      </c>
      <c r="E343" s="17" t="str">
        <f>IF(B343="","",SUMIFS(D.2[Doanh thu],D.2[Phân nhóm
khách hàng],C343))</f>
        <v/>
      </c>
      <c r="F343" s="17" t="str">
        <f>IF(B343="","",SUMIFS(D.2[Lợi nhuận gộp],D.2[Phân nhóm
khách hàng],C343))</f>
        <v/>
      </c>
      <c r="G343" s="39" t="str">
        <f t="shared" si="7"/>
        <v/>
      </c>
      <c r="H343" s="39"/>
      <c r="I343" s="39"/>
      <c r="J343" s="39"/>
    </row>
    <row r="344" spans="2:10" ht="27.75" customHeight="1" x14ac:dyDescent="0.2">
      <c r="B344" s="7" t="str">
        <f>IF(COUNT(D.2[STT Phân nhóm KH])&gt;=(ROW(A344)-304),ROW(A344)-304,"")</f>
        <v/>
      </c>
      <c r="C344" s="11" t="str">
        <f>IF(B344="","",INDEX(D.2[Ds Phân nhóm KH],B344))</f>
        <v/>
      </c>
      <c r="D344" s="17" t="str">
        <f>IF(B344="","",SUMIFS(D.2[Nợ phải thu 
(Trong kỳ)],D.2[Phân nhóm
khách hàng],C344))</f>
        <v/>
      </c>
      <c r="E344" s="17" t="str">
        <f>IF(B344="","",SUMIFS(D.2[Doanh thu],D.2[Phân nhóm
khách hàng],C344))</f>
        <v/>
      </c>
      <c r="F344" s="17" t="str">
        <f>IF(B344="","",SUMIFS(D.2[Lợi nhuận gộp],D.2[Phân nhóm
khách hàng],C344))</f>
        <v/>
      </c>
      <c r="G344" s="39" t="str">
        <f t="shared" si="7"/>
        <v/>
      </c>
      <c r="H344" s="39"/>
      <c r="I344" s="39"/>
      <c r="J344" s="39"/>
    </row>
    <row r="345" spans="2:10" ht="27.75" customHeight="1" x14ac:dyDescent="0.2">
      <c r="B345" s="7" t="str">
        <f>IF(COUNT(D.2[STT Phân nhóm KH])&gt;=(ROW(A345)-304),ROW(A345)-304,"")</f>
        <v/>
      </c>
      <c r="C345" s="11" t="str">
        <f>IF(B345="","",INDEX(D.2[Ds Phân nhóm KH],B345))</f>
        <v/>
      </c>
      <c r="D345" s="17" t="str">
        <f>IF(B345="","",SUMIFS(D.2[Nợ phải thu 
(Trong kỳ)],D.2[Phân nhóm
khách hàng],C345))</f>
        <v/>
      </c>
      <c r="E345" s="17" t="str">
        <f>IF(B345="","",SUMIFS(D.2[Doanh thu],D.2[Phân nhóm
khách hàng],C345))</f>
        <v/>
      </c>
      <c r="F345" s="17" t="str">
        <f>IF(B345="","",SUMIFS(D.2[Lợi nhuận gộp],D.2[Phân nhóm
khách hàng],C345))</f>
        <v/>
      </c>
      <c r="G345" s="39" t="str">
        <f t="shared" si="7"/>
        <v/>
      </c>
      <c r="H345" s="39"/>
      <c r="I345" s="39"/>
      <c r="J345" s="39"/>
    </row>
    <row r="346" spans="2:10" ht="27.75" customHeight="1" x14ac:dyDescent="0.2">
      <c r="B346" s="7" t="str">
        <f>IF(COUNT(D.2[STT Phân nhóm KH])&gt;=(ROW(A346)-304),ROW(A346)-304,"")</f>
        <v/>
      </c>
      <c r="C346" s="11" t="str">
        <f>IF(B346="","",INDEX(D.2[Ds Phân nhóm KH],B346))</f>
        <v/>
      </c>
      <c r="D346" s="17" t="str">
        <f>IF(B346="","",SUMIFS(D.2[Nợ phải thu 
(Trong kỳ)],D.2[Phân nhóm
khách hàng],C346))</f>
        <v/>
      </c>
      <c r="E346" s="17" t="str">
        <f>IF(B346="","",SUMIFS(D.2[Doanh thu],D.2[Phân nhóm
khách hàng],C346))</f>
        <v/>
      </c>
      <c r="F346" s="17" t="str">
        <f>IF(B346="","",SUMIFS(D.2[Lợi nhuận gộp],D.2[Phân nhóm
khách hàng],C346))</f>
        <v/>
      </c>
      <c r="G346" s="39" t="str">
        <f t="shared" si="7"/>
        <v/>
      </c>
      <c r="H346" s="39"/>
      <c r="I346" s="39"/>
      <c r="J346" s="39"/>
    </row>
    <row r="347" spans="2:10" ht="27.75" customHeight="1" x14ac:dyDescent="0.2">
      <c r="B347" s="7" t="str">
        <f>IF(COUNT(D.2[STT Phân nhóm KH])&gt;=(ROW(A347)-304),ROW(A347)-304,"")</f>
        <v/>
      </c>
      <c r="C347" s="11" t="str">
        <f>IF(B347="","",INDEX(D.2[Ds Phân nhóm KH],B347))</f>
        <v/>
      </c>
      <c r="D347" s="17" t="str">
        <f>IF(B347="","",SUMIFS(D.2[Nợ phải thu 
(Trong kỳ)],D.2[Phân nhóm
khách hàng],C347))</f>
        <v/>
      </c>
      <c r="E347" s="17" t="str">
        <f>IF(B347="","",SUMIFS(D.2[Doanh thu],D.2[Phân nhóm
khách hàng],C347))</f>
        <v/>
      </c>
      <c r="F347" s="17" t="str">
        <f>IF(B347="","",SUMIFS(D.2[Lợi nhuận gộp],D.2[Phân nhóm
khách hàng],C347))</f>
        <v/>
      </c>
      <c r="G347" s="39" t="str">
        <f t="shared" si="7"/>
        <v/>
      </c>
      <c r="H347" s="39"/>
      <c r="I347" s="39"/>
      <c r="J347" s="39"/>
    </row>
    <row r="348" spans="2:10" ht="27.75" customHeight="1" x14ac:dyDescent="0.2">
      <c r="B348" s="7" t="str">
        <f>IF(COUNT(D.2[STT Phân nhóm KH])&gt;=(ROW(A348)-304),ROW(A348)-304,"")</f>
        <v/>
      </c>
      <c r="C348" s="11" t="str">
        <f>IF(B348="","",INDEX(D.2[Ds Phân nhóm KH],B348))</f>
        <v/>
      </c>
      <c r="D348" s="17" t="str">
        <f>IF(B348="","",SUMIFS(D.2[Nợ phải thu 
(Trong kỳ)],D.2[Phân nhóm
khách hàng],C348))</f>
        <v/>
      </c>
      <c r="E348" s="17" t="str">
        <f>IF(B348="","",SUMIFS(D.2[Doanh thu],D.2[Phân nhóm
khách hàng],C348))</f>
        <v/>
      </c>
      <c r="F348" s="17" t="str">
        <f>IF(B348="","",SUMIFS(D.2[Lợi nhuận gộp],D.2[Phân nhóm
khách hàng],C348))</f>
        <v/>
      </c>
      <c r="G348" s="39" t="str">
        <f t="shared" si="7"/>
        <v/>
      </c>
      <c r="H348" s="39"/>
      <c r="I348" s="39"/>
      <c r="J348" s="39"/>
    </row>
    <row r="349" spans="2:10" ht="27.75" customHeight="1" x14ac:dyDescent="0.2">
      <c r="B349" s="7" t="str">
        <f>IF(COUNT(D.2[STT Phân nhóm KH])&gt;=(ROW(A349)-304),ROW(A349)-304,"")</f>
        <v/>
      </c>
      <c r="C349" s="11" t="str">
        <f>IF(B349="","",INDEX(D.2[Ds Phân nhóm KH],B349))</f>
        <v/>
      </c>
      <c r="D349" s="17" t="str">
        <f>IF(B349="","",SUMIFS(D.2[Nợ phải thu 
(Trong kỳ)],D.2[Phân nhóm
khách hàng],C349))</f>
        <v/>
      </c>
      <c r="E349" s="17" t="str">
        <f>IF(B349="","",SUMIFS(D.2[Doanh thu],D.2[Phân nhóm
khách hàng],C349))</f>
        <v/>
      </c>
      <c r="F349" s="17" t="str">
        <f>IF(B349="","",SUMIFS(D.2[Lợi nhuận gộp],D.2[Phân nhóm
khách hàng],C349))</f>
        <v/>
      </c>
      <c r="G349" s="39" t="str">
        <f t="shared" si="7"/>
        <v/>
      </c>
      <c r="H349" s="39"/>
      <c r="I349" s="39"/>
      <c r="J349" s="39"/>
    </row>
    <row r="350" spans="2:10" ht="27.75" customHeight="1" x14ac:dyDescent="0.2">
      <c r="B350" s="7" t="str">
        <f>IF(COUNT(D.2[STT Phân nhóm KH])&gt;=(ROW(A350)-304),ROW(A350)-304,"")</f>
        <v/>
      </c>
      <c r="C350" s="11" t="str">
        <f>IF(B350="","",INDEX(D.2[Ds Phân nhóm KH],B350))</f>
        <v/>
      </c>
      <c r="D350" s="17" t="str">
        <f>IF(B350="","",SUMIFS(D.2[Nợ phải thu 
(Trong kỳ)],D.2[Phân nhóm
khách hàng],C350))</f>
        <v/>
      </c>
      <c r="E350" s="17" t="str">
        <f>IF(B350="","",SUMIFS(D.2[Doanh thu],D.2[Phân nhóm
khách hàng],C350))</f>
        <v/>
      </c>
      <c r="F350" s="17" t="str">
        <f>IF(B350="","",SUMIFS(D.2[Lợi nhuận gộp],D.2[Phân nhóm
khách hàng],C350))</f>
        <v/>
      </c>
      <c r="G350" s="39" t="str">
        <f t="shared" si="7"/>
        <v/>
      </c>
      <c r="H350" s="39"/>
      <c r="I350" s="39"/>
      <c r="J350" s="39"/>
    </row>
    <row r="351" spans="2:10" ht="27.75" customHeight="1" x14ac:dyDescent="0.2">
      <c r="B351" s="7" t="str">
        <f>IF(COUNT(D.2[STT Phân nhóm KH])&gt;=(ROW(A351)-304),ROW(A351)-304,"")</f>
        <v/>
      </c>
      <c r="C351" s="11" t="str">
        <f>IF(B351="","",INDEX(D.2[Ds Phân nhóm KH],B351))</f>
        <v/>
      </c>
      <c r="D351" s="17" t="str">
        <f>IF(B351="","",SUMIFS(D.2[Nợ phải thu 
(Trong kỳ)],D.2[Phân nhóm
khách hàng],C351))</f>
        <v/>
      </c>
      <c r="E351" s="17" t="str">
        <f>IF(B351="","",SUMIFS(D.2[Doanh thu],D.2[Phân nhóm
khách hàng],C351))</f>
        <v/>
      </c>
      <c r="F351" s="17" t="str">
        <f>IF(B351="","",SUMIFS(D.2[Lợi nhuận gộp],D.2[Phân nhóm
khách hàng],C351))</f>
        <v/>
      </c>
      <c r="G351" s="39" t="str">
        <f t="shared" si="7"/>
        <v/>
      </c>
      <c r="H351" s="39"/>
      <c r="I351" s="39"/>
      <c r="J351" s="39"/>
    </row>
    <row r="352" spans="2:10" ht="27.75" customHeight="1" x14ac:dyDescent="0.2">
      <c r="B352" s="7" t="str">
        <f>IF(COUNT(D.2[STT Phân nhóm KH])&gt;=(ROW(A352)-304),ROW(A352)-304,"")</f>
        <v/>
      </c>
      <c r="C352" s="11" t="str">
        <f>IF(B352="","",INDEX(D.2[Ds Phân nhóm KH],B352))</f>
        <v/>
      </c>
      <c r="D352" s="17" t="str">
        <f>IF(B352="","",SUMIFS(D.2[Nợ phải thu 
(Trong kỳ)],D.2[Phân nhóm
khách hàng],C352))</f>
        <v/>
      </c>
      <c r="E352" s="17" t="str">
        <f>IF(B352="","",SUMIFS(D.2[Doanh thu],D.2[Phân nhóm
khách hàng],C352))</f>
        <v/>
      </c>
      <c r="F352" s="17" t="str">
        <f>IF(B352="","",SUMIFS(D.2[Lợi nhuận gộp],D.2[Phân nhóm
khách hàng],C352))</f>
        <v/>
      </c>
      <c r="G352" s="39" t="str">
        <f t="shared" si="7"/>
        <v/>
      </c>
      <c r="H352" s="39"/>
      <c r="I352" s="39"/>
      <c r="J352" s="39"/>
    </row>
    <row r="353" spans="2:10" ht="27.75" customHeight="1" x14ac:dyDescent="0.2">
      <c r="B353" s="7" t="str">
        <f>IF(COUNT(D.2[STT Phân nhóm KH])&gt;=(ROW(A353)-304),ROW(A353)-304,"")</f>
        <v/>
      </c>
      <c r="C353" s="11" t="str">
        <f>IF(B353="","",INDEX(D.2[Ds Phân nhóm KH],B353))</f>
        <v/>
      </c>
      <c r="D353" s="17" t="str">
        <f>IF(B353="","",SUMIFS(D.2[Nợ phải thu 
(Trong kỳ)],D.2[Phân nhóm
khách hàng],C353))</f>
        <v/>
      </c>
      <c r="E353" s="17" t="str">
        <f>IF(B353="","",SUMIFS(D.2[Doanh thu],D.2[Phân nhóm
khách hàng],C353))</f>
        <v/>
      </c>
      <c r="F353" s="17" t="str">
        <f>IF(B353="","",SUMIFS(D.2[Lợi nhuận gộp],D.2[Phân nhóm
khách hàng],C353))</f>
        <v/>
      </c>
      <c r="G353" s="39" t="str">
        <f t="shared" si="7"/>
        <v/>
      </c>
      <c r="H353" s="39"/>
      <c r="I353" s="39"/>
      <c r="J353" s="39"/>
    </row>
    <row r="354" spans="2:10" ht="27.75" customHeight="1" x14ac:dyDescent="0.2">
      <c r="B354" s="7" t="str">
        <f>IF(COUNT(D.2[STT Phân nhóm KH])&gt;=(ROW(A354)-304),ROW(A354)-304,"")</f>
        <v/>
      </c>
      <c r="C354" s="11" t="str">
        <f>IF(B354="","",INDEX(D.2[Ds Phân nhóm KH],B354))</f>
        <v/>
      </c>
      <c r="D354" s="17" t="str">
        <f>IF(B354="","",SUMIFS(D.2[Nợ phải thu 
(Trong kỳ)],D.2[Phân nhóm
khách hàng],C354))</f>
        <v/>
      </c>
      <c r="E354" s="17" t="str">
        <f>IF(B354="","",SUMIFS(D.2[Doanh thu],D.2[Phân nhóm
khách hàng],C354))</f>
        <v/>
      </c>
      <c r="F354" s="17" t="str">
        <f>IF(B354="","",SUMIFS(D.2[Lợi nhuận gộp],D.2[Phân nhóm
khách hàng],C354))</f>
        <v/>
      </c>
      <c r="G354" s="39" t="str">
        <f t="shared" si="7"/>
        <v/>
      </c>
      <c r="H354" s="39"/>
      <c r="I354" s="39"/>
      <c r="J354" s="39"/>
    </row>
    <row r="355" spans="2:10" ht="27.75" customHeight="1" x14ac:dyDescent="0.2">
      <c r="B355" s="7" t="str">
        <f>IF(COUNT(D.2[STT Phân nhóm KH])&gt;=(ROW(A355)-304),ROW(A355)-304,"")</f>
        <v/>
      </c>
      <c r="C355" s="11" t="str">
        <f>IF(B355="","",INDEX(D.2[Ds Phân nhóm KH],B355))</f>
        <v/>
      </c>
      <c r="D355" s="17" t="str">
        <f>IF(B355="","",SUMIFS(D.2[Nợ phải thu 
(Trong kỳ)],D.2[Phân nhóm
khách hàng],C355))</f>
        <v/>
      </c>
      <c r="E355" s="17" t="str">
        <f>IF(B355="","",SUMIFS(D.2[Doanh thu],D.2[Phân nhóm
khách hàng],C355))</f>
        <v/>
      </c>
      <c r="F355" s="17" t="str">
        <f>IF(B355="","",SUMIFS(D.2[Lợi nhuận gộp],D.2[Phân nhóm
khách hàng],C355))</f>
        <v/>
      </c>
      <c r="G355" s="39" t="str">
        <f t="shared" si="7"/>
        <v/>
      </c>
      <c r="H355" s="39"/>
      <c r="I355" s="39"/>
      <c r="J355" s="39"/>
    </row>
    <row r="356" spans="2:10" ht="27.75" customHeight="1" x14ac:dyDescent="0.2">
      <c r="B356" s="7" t="str">
        <f>IF(COUNT(D.2[STT Phân nhóm KH])&gt;=(ROW(A356)-304),ROW(A356)-304,"")</f>
        <v/>
      </c>
      <c r="C356" s="11" t="str">
        <f>IF(B356="","",INDEX(D.2[Ds Phân nhóm KH],B356))</f>
        <v/>
      </c>
      <c r="D356" s="17" t="str">
        <f>IF(B356="","",SUMIFS(D.2[Nợ phải thu 
(Trong kỳ)],D.2[Phân nhóm
khách hàng],C356))</f>
        <v/>
      </c>
      <c r="E356" s="17" t="str">
        <f>IF(B356="","",SUMIFS(D.2[Doanh thu],D.2[Phân nhóm
khách hàng],C356))</f>
        <v/>
      </c>
      <c r="F356" s="17" t="str">
        <f>IF(B356="","",SUMIFS(D.2[Lợi nhuận gộp],D.2[Phân nhóm
khách hàng],C356))</f>
        <v/>
      </c>
      <c r="G356" s="39" t="str">
        <f t="shared" si="7"/>
        <v/>
      </c>
      <c r="H356" s="39"/>
      <c r="I356" s="39"/>
      <c r="J356" s="39"/>
    </row>
    <row r="357" spans="2:10" ht="27.75" customHeight="1" x14ac:dyDescent="0.2">
      <c r="B357" s="7" t="str">
        <f>IF(COUNT(D.2[STT Phân nhóm KH])&gt;=(ROW(A357)-304),ROW(A357)-304,"")</f>
        <v/>
      </c>
      <c r="C357" s="11" t="str">
        <f>IF(B357="","",INDEX(D.2[Ds Phân nhóm KH],B357))</f>
        <v/>
      </c>
      <c r="D357" s="17" t="str">
        <f>IF(B357="","",SUMIFS(D.2[Nợ phải thu 
(Trong kỳ)],D.2[Phân nhóm
khách hàng],C357))</f>
        <v/>
      </c>
      <c r="E357" s="17" t="str">
        <f>IF(B357="","",SUMIFS(D.2[Doanh thu],D.2[Phân nhóm
khách hàng],C357))</f>
        <v/>
      </c>
      <c r="F357" s="17" t="str">
        <f>IF(B357="","",SUMIFS(D.2[Lợi nhuận gộp],D.2[Phân nhóm
khách hàng],C357))</f>
        <v/>
      </c>
      <c r="G357" s="39" t="str">
        <f t="shared" si="7"/>
        <v/>
      </c>
      <c r="H357" s="39"/>
      <c r="I357" s="39"/>
      <c r="J357" s="39"/>
    </row>
    <row r="358" spans="2:10" ht="27.75" customHeight="1" x14ac:dyDescent="0.2">
      <c r="B358" s="7" t="str">
        <f>IF(COUNT(D.2[STT Phân nhóm KH])&gt;=(ROW(A358)-304),ROW(A358)-304,"")</f>
        <v/>
      </c>
      <c r="C358" s="11" t="str">
        <f>IF(B358="","",INDEX(D.2[Ds Phân nhóm KH],B358))</f>
        <v/>
      </c>
      <c r="D358" s="17" t="str">
        <f>IF(B358="","",SUMIFS(D.2[Nợ phải thu 
(Trong kỳ)],D.2[Phân nhóm
khách hàng],C358))</f>
        <v/>
      </c>
      <c r="E358" s="17" t="str">
        <f>IF(B358="","",SUMIFS(D.2[Doanh thu],D.2[Phân nhóm
khách hàng],C358))</f>
        <v/>
      </c>
      <c r="F358" s="17" t="str">
        <f>IF(B358="","",SUMIFS(D.2[Lợi nhuận gộp],D.2[Phân nhóm
khách hàng],C358))</f>
        <v/>
      </c>
      <c r="G358" s="39" t="str">
        <f t="shared" si="7"/>
        <v/>
      </c>
      <c r="H358" s="39"/>
      <c r="I358" s="39"/>
      <c r="J358" s="39"/>
    </row>
    <row r="359" spans="2:10" ht="27.75" customHeight="1" x14ac:dyDescent="0.2">
      <c r="B359" s="7" t="str">
        <f>IF(COUNT(D.2[STT Phân nhóm KH])&gt;=(ROW(A359)-304),ROW(A359)-304,"")</f>
        <v/>
      </c>
      <c r="C359" s="11" t="str">
        <f>IF(B359="","",INDEX(D.2[Ds Phân nhóm KH],B359))</f>
        <v/>
      </c>
      <c r="D359" s="17" t="str">
        <f>IF(B359="","",SUMIFS(D.2[Nợ phải thu 
(Trong kỳ)],D.2[Phân nhóm
khách hàng],C359))</f>
        <v/>
      </c>
      <c r="E359" s="17" t="str">
        <f>IF(B359="","",SUMIFS(D.2[Doanh thu],D.2[Phân nhóm
khách hàng],C359))</f>
        <v/>
      </c>
      <c r="F359" s="17" t="str">
        <f>IF(B359="","",SUMIFS(D.2[Lợi nhuận gộp],D.2[Phân nhóm
khách hàng],C359))</f>
        <v/>
      </c>
      <c r="G359" s="39" t="str">
        <f t="shared" si="7"/>
        <v/>
      </c>
      <c r="H359" s="39"/>
      <c r="I359" s="39"/>
      <c r="J359" s="39"/>
    </row>
    <row r="360" spans="2:10" ht="27.75" customHeight="1" x14ac:dyDescent="0.2">
      <c r="B360" s="7" t="str">
        <f>IF(COUNT(D.2[STT Phân nhóm KH])&gt;=(ROW(A360)-304),ROW(A360)-304,"")</f>
        <v/>
      </c>
      <c r="C360" s="11" t="str">
        <f>IF(B360="","",INDEX(D.2[Ds Phân nhóm KH],B360))</f>
        <v/>
      </c>
      <c r="D360" s="17" t="str">
        <f>IF(B360="","",SUMIFS(D.2[Nợ phải thu 
(Trong kỳ)],D.2[Phân nhóm
khách hàng],C360))</f>
        <v/>
      </c>
      <c r="E360" s="17" t="str">
        <f>IF(B360="","",SUMIFS(D.2[Doanh thu],D.2[Phân nhóm
khách hàng],C360))</f>
        <v/>
      </c>
      <c r="F360" s="17" t="str">
        <f>IF(B360="","",SUMIFS(D.2[Lợi nhuận gộp],D.2[Phân nhóm
khách hàng],C360))</f>
        <v/>
      </c>
      <c r="G360" s="39" t="str">
        <f t="shared" si="7"/>
        <v/>
      </c>
      <c r="H360" s="39"/>
      <c r="I360" s="39"/>
      <c r="J360" s="39"/>
    </row>
    <row r="361" spans="2:10" ht="27.75" customHeight="1" x14ac:dyDescent="0.2">
      <c r="B361" s="7" t="str">
        <f>IF(COUNT(D.2[STT Phân nhóm KH])&gt;=(ROW(A361)-304),ROW(A361)-304,"")</f>
        <v/>
      </c>
      <c r="C361" s="11" t="str">
        <f>IF(B361="","",INDEX(D.2[Ds Phân nhóm KH],B361))</f>
        <v/>
      </c>
      <c r="D361" s="17" t="str">
        <f>IF(B361="","",SUMIFS(D.2[Nợ phải thu 
(Trong kỳ)],D.2[Phân nhóm
khách hàng],C361))</f>
        <v/>
      </c>
      <c r="E361" s="17" t="str">
        <f>IF(B361="","",SUMIFS(D.2[Doanh thu],D.2[Phân nhóm
khách hàng],C361))</f>
        <v/>
      </c>
      <c r="F361" s="17" t="str">
        <f>IF(B361="","",SUMIFS(D.2[Lợi nhuận gộp],D.2[Phân nhóm
khách hàng],C361))</f>
        <v/>
      </c>
      <c r="G361" s="39" t="str">
        <f t="shared" si="7"/>
        <v/>
      </c>
      <c r="H361" s="39"/>
      <c r="I361" s="39"/>
      <c r="J361" s="39"/>
    </row>
    <row r="362" spans="2:10" ht="27.75" customHeight="1" x14ac:dyDescent="0.2">
      <c r="B362" s="7" t="str">
        <f>IF(COUNT(D.2[STT Phân nhóm KH])&gt;=(ROW(A362)-304),ROW(A362)-304,"")</f>
        <v/>
      </c>
      <c r="C362" s="11" t="str">
        <f>IF(B362="","",INDEX(D.2[Ds Phân nhóm KH],B362))</f>
        <v/>
      </c>
      <c r="D362" s="17" t="str">
        <f>IF(B362="","",SUMIFS(D.2[Nợ phải thu 
(Trong kỳ)],D.2[Phân nhóm
khách hàng],C362))</f>
        <v/>
      </c>
      <c r="E362" s="17" t="str">
        <f>IF(B362="","",SUMIFS(D.2[Doanh thu],D.2[Phân nhóm
khách hàng],C362))</f>
        <v/>
      </c>
      <c r="F362" s="17" t="str">
        <f>IF(B362="","",SUMIFS(D.2[Lợi nhuận gộp],D.2[Phân nhóm
khách hàng],C362))</f>
        <v/>
      </c>
      <c r="G362" s="39" t="str">
        <f t="shared" si="7"/>
        <v/>
      </c>
      <c r="H362" s="39"/>
      <c r="I362" s="39"/>
      <c r="J362" s="39"/>
    </row>
    <row r="363" spans="2:10" ht="27.75" customHeight="1" x14ac:dyDescent="0.2">
      <c r="B363" s="7" t="str">
        <f>IF(COUNT(D.2[STT Phân nhóm KH])&gt;=(ROW(A363)-304),ROW(A363)-304,"")</f>
        <v/>
      </c>
      <c r="C363" s="11" t="str">
        <f>IF(B363="","",INDEX(D.2[Ds Phân nhóm KH],B363))</f>
        <v/>
      </c>
      <c r="D363" s="17" t="str">
        <f>IF(B363="","",SUMIFS(D.2[Nợ phải thu 
(Trong kỳ)],D.2[Phân nhóm
khách hàng],C363))</f>
        <v/>
      </c>
      <c r="E363" s="17" t="str">
        <f>IF(B363="","",SUMIFS(D.2[Doanh thu],D.2[Phân nhóm
khách hàng],C363))</f>
        <v/>
      </c>
      <c r="F363" s="17" t="str">
        <f>IF(B363="","",SUMIFS(D.2[Lợi nhuận gộp],D.2[Phân nhóm
khách hàng],C363))</f>
        <v/>
      </c>
      <c r="G363" s="39" t="str">
        <f t="shared" si="7"/>
        <v/>
      </c>
      <c r="H363" s="39"/>
      <c r="I363" s="39"/>
      <c r="J363" s="39"/>
    </row>
    <row r="364" spans="2:10" ht="27.75" customHeight="1" x14ac:dyDescent="0.2">
      <c r="B364" s="7" t="str">
        <f>IF(COUNT(D.2[STT Phân nhóm KH])&gt;=(ROW(A364)-304),ROW(A364)-304,"")</f>
        <v/>
      </c>
      <c r="C364" s="11" t="str">
        <f>IF(B364="","",INDEX(D.2[Ds Phân nhóm KH],B364))</f>
        <v/>
      </c>
      <c r="D364" s="17" t="str">
        <f>IF(B364="","",SUMIFS(D.2[Nợ phải thu 
(Trong kỳ)],D.2[Phân nhóm
khách hàng],C364))</f>
        <v/>
      </c>
      <c r="E364" s="17" t="str">
        <f>IF(B364="","",SUMIFS(D.2[Doanh thu],D.2[Phân nhóm
khách hàng],C364))</f>
        <v/>
      </c>
      <c r="F364" s="17" t="str">
        <f>IF(B364="","",SUMIFS(D.2[Lợi nhuận gộp],D.2[Phân nhóm
khách hàng],C364))</f>
        <v/>
      </c>
      <c r="G364" s="39" t="str">
        <f t="shared" si="7"/>
        <v/>
      </c>
      <c r="H364" s="39"/>
      <c r="I364" s="39"/>
      <c r="J364" s="39"/>
    </row>
    <row r="365" spans="2:10" ht="27.75" customHeight="1" x14ac:dyDescent="0.2">
      <c r="B365" s="7" t="str">
        <f>IF(COUNT(D.2[STT Phân nhóm KH])&gt;=(ROW(A365)-304),ROW(A365)-304,"")</f>
        <v/>
      </c>
      <c r="C365" s="11" t="str">
        <f>IF(B365="","",INDEX(D.2[Ds Phân nhóm KH],B365))</f>
        <v/>
      </c>
      <c r="D365" s="17" t="str">
        <f>IF(B365="","",SUMIFS(D.2[Nợ phải thu 
(Trong kỳ)],D.2[Phân nhóm
khách hàng],C365))</f>
        <v/>
      </c>
      <c r="E365" s="17" t="str">
        <f>IF(B365="","",SUMIFS(D.2[Doanh thu],D.2[Phân nhóm
khách hàng],C365))</f>
        <v/>
      </c>
      <c r="F365" s="17" t="str">
        <f>IF(B365="","",SUMIFS(D.2[Lợi nhuận gộp],D.2[Phân nhóm
khách hàng],C365))</f>
        <v/>
      </c>
      <c r="G365" s="39" t="str">
        <f t="shared" si="7"/>
        <v/>
      </c>
      <c r="H365" s="39"/>
      <c r="I365" s="39"/>
      <c r="J365" s="39"/>
    </row>
    <row r="366" spans="2:10" ht="27.75" customHeight="1" x14ac:dyDescent="0.2">
      <c r="B366" s="7" t="str">
        <f>IF(COUNT(D.2[STT Phân nhóm KH])&gt;=(ROW(A366)-304),ROW(A366)-304,"")</f>
        <v/>
      </c>
      <c r="C366" s="11" t="str">
        <f>IF(B366="","",INDEX(D.2[Ds Phân nhóm KH],B366))</f>
        <v/>
      </c>
      <c r="D366" s="17" t="str">
        <f>IF(B366="","",SUMIFS(D.2[Nợ phải thu 
(Trong kỳ)],D.2[Phân nhóm
khách hàng],C366))</f>
        <v/>
      </c>
      <c r="E366" s="17" t="str">
        <f>IF(B366="","",SUMIFS(D.2[Doanh thu],D.2[Phân nhóm
khách hàng],C366))</f>
        <v/>
      </c>
      <c r="F366" s="17" t="str">
        <f>IF(B366="","",SUMIFS(D.2[Lợi nhuận gộp],D.2[Phân nhóm
khách hàng],C366))</f>
        <v/>
      </c>
      <c r="G366" s="39" t="str">
        <f t="shared" si="7"/>
        <v/>
      </c>
      <c r="H366" s="39"/>
      <c r="I366" s="39"/>
      <c r="J366" s="39"/>
    </row>
    <row r="367" spans="2:10" ht="27.75" customHeight="1" x14ac:dyDescent="0.2">
      <c r="B367" s="7" t="str">
        <f>IF(COUNT(D.2[STT Phân nhóm KH])&gt;=(ROW(A367)-304),ROW(A367)-304,"")</f>
        <v/>
      </c>
      <c r="C367" s="11" t="str">
        <f>IF(B367="","",INDEX(D.2[Ds Phân nhóm KH],B367))</f>
        <v/>
      </c>
      <c r="D367" s="17" t="str">
        <f>IF(B367="","",SUMIFS(D.2[Nợ phải thu 
(Trong kỳ)],D.2[Phân nhóm
khách hàng],C367))</f>
        <v/>
      </c>
      <c r="E367" s="17" t="str">
        <f>IF(B367="","",SUMIFS(D.2[Doanh thu],D.2[Phân nhóm
khách hàng],C367))</f>
        <v/>
      </c>
      <c r="F367" s="17" t="str">
        <f>IF(B367="","",SUMIFS(D.2[Lợi nhuận gộp],D.2[Phân nhóm
khách hàng],C367))</f>
        <v/>
      </c>
      <c r="G367" s="39" t="str">
        <f t="shared" si="7"/>
        <v/>
      </c>
      <c r="H367" s="39"/>
      <c r="I367" s="39"/>
      <c r="J367" s="39"/>
    </row>
    <row r="368" spans="2:10" ht="27.75" customHeight="1" x14ac:dyDescent="0.2">
      <c r="B368" s="7" t="str">
        <f>IF(COUNT(D.2[STT Phân nhóm KH])&gt;=(ROW(A368)-304),ROW(A368)-304,"")</f>
        <v/>
      </c>
      <c r="C368" s="11" t="str">
        <f>IF(B368="","",INDEX(D.2[Ds Phân nhóm KH],B368))</f>
        <v/>
      </c>
      <c r="D368" s="17" t="str">
        <f>IF(B368="","",SUMIFS(D.2[Nợ phải thu 
(Trong kỳ)],D.2[Phân nhóm
khách hàng],C368))</f>
        <v/>
      </c>
      <c r="E368" s="17" t="str">
        <f>IF(B368="","",SUMIFS(D.2[Doanh thu],D.2[Phân nhóm
khách hàng],C368))</f>
        <v/>
      </c>
      <c r="F368" s="17" t="str">
        <f>IF(B368="","",SUMIFS(D.2[Lợi nhuận gộp],D.2[Phân nhóm
khách hàng],C368))</f>
        <v/>
      </c>
      <c r="G368" s="39" t="str">
        <f t="shared" si="7"/>
        <v/>
      </c>
      <c r="H368" s="39"/>
      <c r="I368" s="39"/>
      <c r="J368" s="39"/>
    </row>
    <row r="369" spans="2:10" ht="27.75" customHeight="1" x14ac:dyDescent="0.2">
      <c r="B369" s="7" t="str">
        <f>IF(COUNT(D.2[STT Phân nhóm KH])&gt;=(ROW(A369)-304),ROW(A369)-304,"")</f>
        <v/>
      </c>
      <c r="C369" s="11" t="str">
        <f>IF(B369="","",INDEX(D.2[Ds Phân nhóm KH],B369))</f>
        <v/>
      </c>
      <c r="D369" s="17" t="str">
        <f>IF(B369="","",SUMIFS(D.2[Nợ phải thu 
(Trong kỳ)],D.2[Phân nhóm
khách hàng],C369))</f>
        <v/>
      </c>
      <c r="E369" s="17" t="str">
        <f>IF(B369="","",SUMIFS(D.2[Doanh thu],D.2[Phân nhóm
khách hàng],C369))</f>
        <v/>
      </c>
      <c r="F369" s="17" t="str">
        <f>IF(B369="","",SUMIFS(D.2[Lợi nhuận gộp],D.2[Phân nhóm
khách hàng],C369))</f>
        <v/>
      </c>
      <c r="G369" s="39" t="str">
        <f t="shared" ref="G369:G432" si="8">IF(OR(B369="",F369=0),"",RANK(F369,B6LoiNhuanKH))</f>
        <v/>
      </c>
      <c r="H369" s="39"/>
      <c r="I369" s="39"/>
      <c r="J369" s="39"/>
    </row>
    <row r="370" spans="2:10" ht="27.75" customHeight="1" x14ac:dyDescent="0.2">
      <c r="B370" s="7" t="str">
        <f>IF(COUNT(D.2[STT Phân nhóm KH])&gt;=(ROW(A370)-304),ROW(A370)-304,"")</f>
        <v/>
      </c>
      <c r="C370" s="11" t="str">
        <f>IF(B370="","",INDEX(D.2[Ds Phân nhóm KH],B370))</f>
        <v/>
      </c>
      <c r="D370" s="17" t="str">
        <f>IF(B370="","",SUMIFS(D.2[Nợ phải thu 
(Trong kỳ)],D.2[Phân nhóm
khách hàng],C370))</f>
        <v/>
      </c>
      <c r="E370" s="17" t="str">
        <f>IF(B370="","",SUMIFS(D.2[Doanh thu],D.2[Phân nhóm
khách hàng],C370))</f>
        <v/>
      </c>
      <c r="F370" s="17" t="str">
        <f>IF(B370="","",SUMIFS(D.2[Lợi nhuận gộp],D.2[Phân nhóm
khách hàng],C370))</f>
        <v/>
      </c>
      <c r="G370" s="39" t="str">
        <f t="shared" si="8"/>
        <v/>
      </c>
      <c r="H370" s="39"/>
      <c r="I370" s="39"/>
      <c r="J370" s="39"/>
    </row>
    <row r="371" spans="2:10" ht="27.75" customHeight="1" x14ac:dyDescent="0.2">
      <c r="B371" s="7" t="str">
        <f>IF(COUNT(D.2[STT Phân nhóm KH])&gt;=(ROW(A371)-304),ROW(A371)-304,"")</f>
        <v/>
      </c>
      <c r="C371" s="11" t="str">
        <f>IF(B371="","",INDEX(D.2[Ds Phân nhóm KH],B371))</f>
        <v/>
      </c>
      <c r="D371" s="17" t="str">
        <f>IF(B371="","",SUMIFS(D.2[Nợ phải thu 
(Trong kỳ)],D.2[Phân nhóm
khách hàng],C371))</f>
        <v/>
      </c>
      <c r="E371" s="17" t="str">
        <f>IF(B371="","",SUMIFS(D.2[Doanh thu],D.2[Phân nhóm
khách hàng],C371))</f>
        <v/>
      </c>
      <c r="F371" s="17" t="str">
        <f>IF(B371="","",SUMIFS(D.2[Lợi nhuận gộp],D.2[Phân nhóm
khách hàng],C371))</f>
        <v/>
      </c>
      <c r="G371" s="39" t="str">
        <f t="shared" si="8"/>
        <v/>
      </c>
      <c r="H371" s="39"/>
      <c r="I371" s="39"/>
      <c r="J371" s="39"/>
    </row>
    <row r="372" spans="2:10" ht="27.75" customHeight="1" x14ac:dyDescent="0.2">
      <c r="B372" s="7" t="str">
        <f>IF(COUNT(D.2[STT Phân nhóm KH])&gt;=(ROW(A372)-304),ROW(A372)-304,"")</f>
        <v/>
      </c>
      <c r="C372" s="11" t="str">
        <f>IF(B372="","",INDEX(D.2[Ds Phân nhóm KH],B372))</f>
        <v/>
      </c>
      <c r="D372" s="17" t="str">
        <f>IF(B372="","",SUMIFS(D.2[Nợ phải thu 
(Trong kỳ)],D.2[Phân nhóm
khách hàng],C372))</f>
        <v/>
      </c>
      <c r="E372" s="17" t="str">
        <f>IF(B372="","",SUMIFS(D.2[Doanh thu],D.2[Phân nhóm
khách hàng],C372))</f>
        <v/>
      </c>
      <c r="F372" s="17" t="str">
        <f>IF(B372="","",SUMIFS(D.2[Lợi nhuận gộp],D.2[Phân nhóm
khách hàng],C372))</f>
        <v/>
      </c>
      <c r="G372" s="39" t="str">
        <f t="shared" si="8"/>
        <v/>
      </c>
      <c r="H372" s="39"/>
      <c r="I372" s="39"/>
      <c r="J372" s="39"/>
    </row>
    <row r="373" spans="2:10" ht="27.75" customHeight="1" x14ac:dyDescent="0.2">
      <c r="B373" s="7" t="str">
        <f>IF(COUNT(D.2[STT Phân nhóm KH])&gt;=(ROW(A373)-304),ROW(A373)-304,"")</f>
        <v/>
      </c>
      <c r="C373" s="11" t="str">
        <f>IF(B373="","",INDEX(D.2[Ds Phân nhóm KH],B373))</f>
        <v/>
      </c>
      <c r="D373" s="17" t="str">
        <f>IF(B373="","",SUMIFS(D.2[Nợ phải thu 
(Trong kỳ)],D.2[Phân nhóm
khách hàng],C373))</f>
        <v/>
      </c>
      <c r="E373" s="17" t="str">
        <f>IF(B373="","",SUMIFS(D.2[Doanh thu],D.2[Phân nhóm
khách hàng],C373))</f>
        <v/>
      </c>
      <c r="F373" s="17" t="str">
        <f>IF(B373="","",SUMIFS(D.2[Lợi nhuận gộp],D.2[Phân nhóm
khách hàng],C373))</f>
        <v/>
      </c>
      <c r="G373" s="39" t="str">
        <f t="shared" si="8"/>
        <v/>
      </c>
      <c r="H373" s="39"/>
      <c r="I373" s="39"/>
      <c r="J373" s="39"/>
    </row>
    <row r="374" spans="2:10" ht="27.75" customHeight="1" x14ac:dyDescent="0.2">
      <c r="B374" s="7" t="str">
        <f>IF(COUNT(D.2[STT Phân nhóm KH])&gt;=(ROW(A374)-304),ROW(A374)-304,"")</f>
        <v/>
      </c>
      <c r="C374" s="11" t="str">
        <f>IF(B374="","",INDEX(D.2[Ds Phân nhóm KH],B374))</f>
        <v/>
      </c>
      <c r="D374" s="17" t="str">
        <f>IF(B374="","",SUMIFS(D.2[Nợ phải thu 
(Trong kỳ)],D.2[Phân nhóm
khách hàng],C374))</f>
        <v/>
      </c>
      <c r="E374" s="17" t="str">
        <f>IF(B374="","",SUMIFS(D.2[Doanh thu],D.2[Phân nhóm
khách hàng],C374))</f>
        <v/>
      </c>
      <c r="F374" s="17" t="str">
        <f>IF(B374="","",SUMIFS(D.2[Lợi nhuận gộp],D.2[Phân nhóm
khách hàng],C374))</f>
        <v/>
      </c>
      <c r="G374" s="39" t="str">
        <f t="shared" si="8"/>
        <v/>
      </c>
      <c r="H374" s="39"/>
      <c r="I374" s="39"/>
      <c r="J374" s="39"/>
    </row>
    <row r="375" spans="2:10" ht="27.75" customHeight="1" x14ac:dyDescent="0.2">
      <c r="B375" s="7" t="str">
        <f>IF(COUNT(D.2[STT Phân nhóm KH])&gt;=(ROW(A375)-304),ROW(A375)-304,"")</f>
        <v/>
      </c>
      <c r="C375" s="11" t="str">
        <f>IF(B375="","",INDEX(D.2[Ds Phân nhóm KH],B375))</f>
        <v/>
      </c>
      <c r="D375" s="17" t="str">
        <f>IF(B375="","",SUMIFS(D.2[Nợ phải thu 
(Trong kỳ)],D.2[Phân nhóm
khách hàng],C375))</f>
        <v/>
      </c>
      <c r="E375" s="17" t="str">
        <f>IF(B375="","",SUMIFS(D.2[Doanh thu],D.2[Phân nhóm
khách hàng],C375))</f>
        <v/>
      </c>
      <c r="F375" s="17" t="str">
        <f>IF(B375="","",SUMIFS(D.2[Lợi nhuận gộp],D.2[Phân nhóm
khách hàng],C375))</f>
        <v/>
      </c>
      <c r="G375" s="39" t="str">
        <f t="shared" si="8"/>
        <v/>
      </c>
      <c r="H375" s="39"/>
      <c r="I375" s="39"/>
      <c r="J375" s="39"/>
    </row>
    <row r="376" spans="2:10" ht="27.75" customHeight="1" x14ac:dyDescent="0.2">
      <c r="B376" s="7" t="str">
        <f>IF(COUNT(D.2[STT Phân nhóm KH])&gt;=(ROW(A376)-304),ROW(A376)-304,"")</f>
        <v/>
      </c>
      <c r="C376" s="11" t="str">
        <f>IF(B376="","",INDEX(D.2[Ds Phân nhóm KH],B376))</f>
        <v/>
      </c>
      <c r="D376" s="17" t="str">
        <f>IF(B376="","",SUMIFS(D.2[Nợ phải thu 
(Trong kỳ)],D.2[Phân nhóm
khách hàng],C376))</f>
        <v/>
      </c>
      <c r="E376" s="17" t="str">
        <f>IF(B376="","",SUMIFS(D.2[Doanh thu],D.2[Phân nhóm
khách hàng],C376))</f>
        <v/>
      </c>
      <c r="F376" s="17" t="str">
        <f>IF(B376="","",SUMIFS(D.2[Lợi nhuận gộp],D.2[Phân nhóm
khách hàng],C376))</f>
        <v/>
      </c>
      <c r="G376" s="39" t="str">
        <f t="shared" si="8"/>
        <v/>
      </c>
      <c r="H376" s="39"/>
      <c r="I376" s="39"/>
      <c r="J376" s="39"/>
    </row>
    <row r="377" spans="2:10" ht="27.75" customHeight="1" x14ac:dyDescent="0.2">
      <c r="B377" s="7" t="str">
        <f>IF(COUNT(D.2[STT Phân nhóm KH])&gt;=(ROW(A377)-304),ROW(A377)-304,"")</f>
        <v/>
      </c>
      <c r="C377" s="11" t="str">
        <f>IF(B377="","",INDEX(D.2[Ds Phân nhóm KH],B377))</f>
        <v/>
      </c>
      <c r="D377" s="17" t="str">
        <f>IF(B377="","",SUMIFS(D.2[Nợ phải thu 
(Trong kỳ)],D.2[Phân nhóm
khách hàng],C377))</f>
        <v/>
      </c>
      <c r="E377" s="17" t="str">
        <f>IF(B377="","",SUMIFS(D.2[Doanh thu],D.2[Phân nhóm
khách hàng],C377))</f>
        <v/>
      </c>
      <c r="F377" s="17" t="str">
        <f>IF(B377="","",SUMIFS(D.2[Lợi nhuận gộp],D.2[Phân nhóm
khách hàng],C377))</f>
        <v/>
      </c>
      <c r="G377" s="39" t="str">
        <f t="shared" si="8"/>
        <v/>
      </c>
      <c r="H377" s="39"/>
      <c r="I377" s="39"/>
      <c r="J377" s="39"/>
    </row>
    <row r="378" spans="2:10" ht="27.75" customHeight="1" x14ac:dyDescent="0.2">
      <c r="B378" s="7" t="str">
        <f>IF(COUNT(D.2[STT Phân nhóm KH])&gt;=(ROW(A378)-304),ROW(A378)-304,"")</f>
        <v/>
      </c>
      <c r="C378" s="11" t="str">
        <f>IF(B378="","",INDEX(D.2[Ds Phân nhóm KH],B378))</f>
        <v/>
      </c>
      <c r="D378" s="17" t="str">
        <f>IF(B378="","",SUMIFS(D.2[Nợ phải thu 
(Trong kỳ)],D.2[Phân nhóm
khách hàng],C378))</f>
        <v/>
      </c>
      <c r="E378" s="17" t="str">
        <f>IF(B378="","",SUMIFS(D.2[Doanh thu],D.2[Phân nhóm
khách hàng],C378))</f>
        <v/>
      </c>
      <c r="F378" s="17" t="str">
        <f>IF(B378="","",SUMIFS(D.2[Lợi nhuận gộp],D.2[Phân nhóm
khách hàng],C378))</f>
        <v/>
      </c>
      <c r="G378" s="39" t="str">
        <f t="shared" si="8"/>
        <v/>
      </c>
      <c r="H378" s="39"/>
      <c r="I378" s="39"/>
      <c r="J378" s="39"/>
    </row>
    <row r="379" spans="2:10" ht="27.75" customHeight="1" x14ac:dyDescent="0.2">
      <c r="B379" s="7" t="str">
        <f>IF(COUNT(D.2[STT Phân nhóm KH])&gt;=(ROW(A379)-304),ROW(A379)-304,"")</f>
        <v/>
      </c>
      <c r="C379" s="11" t="str">
        <f>IF(B379="","",INDEX(D.2[Ds Phân nhóm KH],B379))</f>
        <v/>
      </c>
      <c r="D379" s="17" t="str">
        <f>IF(B379="","",SUMIFS(D.2[Nợ phải thu 
(Trong kỳ)],D.2[Phân nhóm
khách hàng],C379))</f>
        <v/>
      </c>
      <c r="E379" s="17" t="str">
        <f>IF(B379="","",SUMIFS(D.2[Doanh thu],D.2[Phân nhóm
khách hàng],C379))</f>
        <v/>
      </c>
      <c r="F379" s="17" t="str">
        <f>IF(B379="","",SUMIFS(D.2[Lợi nhuận gộp],D.2[Phân nhóm
khách hàng],C379))</f>
        <v/>
      </c>
      <c r="G379" s="39" t="str">
        <f t="shared" si="8"/>
        <v/>
      </c>
      <c r="H379" s="39"/>
      <c r="I379" s="39"/>
      <c r="J379" s="39"/>
    </row>
    <row r="380" spans="2:10" ht="27.75" customHeight="1" x14ac:dyDescent="0.2">
      <c r="B380" s="7" t="str">
        <f>IF(COUNT(D.2[STT Phân nhóm KH])&gt;=(ROW(A380)-304),ROW(A380)-304,"")</f>
        <v/>
      </c>
      <c r="C380" s="11" t="str">
        <f>IF(B380="","",INDEX(D.2[Ds Phân nhóm KH],B380))</f>
        <v/>
      </c>
      <c r="D380" s="17" t="str">
        <f>IF(B380="","",SUMIFS(D.2[Nợ phải thu 
(Trong kỳ)],D.2[Phân nhóm
khách hàng],C380))</f>
        <v/>
      </c>
      <c r="E380" s="17" t="str">
        <f>IF(B380="","",SUMIFS(D.2[Doanh thu],D.2[Phân nhóm
khách hàng],C380))</f>
        <v/>
      </c>
      <c r="F380" s="17" t="str">
        <f>IF(B380="","",SUMIFS(D.2[Lợi nhuận gộp],D.2[Phân nhóm
khách hàng],C380))</f>
        <v/>
      </c>
      <c r="G380" s="39" t="str">
        <f t="shared" si="8"/>
        <v/>
      </c>
      <c r="H380" s="39"/>
      <c r="I380" s="39"/>
      <c r="J380" s="39"/>
    </row>
    <row r="381" spans="2:10" ht="27.75" customHeight="1" x14ac:dyDescent="0.2">
      <c r="B381" s="7" t="str">
        <f>IF(COUNT(D.2[STT Phân nhóm KH])&gt;=(ROW(A381)-304),ROW(A381)-304,"")</f>
        <v/>
      </c>
      <c r="C381" s="11" t="str">
        <f>IF(B381="","",INDEX(D.2[Ds Phân nhóm KH],B381))</f>
        <v/>
      </c>
      <c r="D381" s="17" t="str">
        <f>IF(B381="","",SUMIFS(D.2[Nợ phải thu 
(Trong kỳ)],D.2[Phân nhóm
khách hàng],C381))</f>
        <v/>
      </c>
      <c r="E381" s="17" t="str">
        <f>IF(B381="","",SUMIFS(D.2[Doanh thu],D.2[Phân nhóm
khách hàng],C381))</f>
        <v/>
      </c>
      <c r="F381" s="17" t="str">
        <f>IF(B381="","",SUMIFS(D.2[Lợi nhuận gộp],D.2[Phân nhóm
khách hàng],C381))</f>
        <v/>
      </c>
      <c r="G381" s="39" t="str">
        <f t="shared" si="8"/>
        <v/>
      </c>
      <c r="H381" s="39"/>
      <c r="I381" s="39"/>
      <c r="J381" s="39"/>
    </row>
    <row r="382" spans="2:10" ht="27.75" customHeight="1" x14ac:dyDescent="0.2">
      <c r="B382" s="7" t="str">
        <f>IF(COUNT(D.2[STT Phân nhóm KH])&gt;=(ROW(A382)-304),ROW(A382)-304,"")</f>
        <v/>
      </c>
      <c r="C382" s="11" t="str">
        <f>IF(B382="","",INDEX(D.2[Ds Phân nhóm KH],B382))</f>
        <v/>
      </c>
      <c r="D382" s="17" t="str">
        <f>IF(B382="","",SUMIFS(D.2[Nợ phải thu 
(Trong kỳ)],D.2[Phân nhóm
khách hàng],C382))</f>
        <v/>
      </c>
      <c r="E382" s="17" t="str">
        <f>IF(B382="","",SUMIFS(D.2[Doanh thu],D.2[Phân nhóm
khách hàng],C382))</f>
        <v/>
      </c>
      <c r="F382" s="17" t="str">
        <f>IF(B382="","",SUMIFS(D.2[Lợi nhuận gộp],D.2[Phân nhóm
khách hàng],C382))</f>
        <v/>
      </c>
      <c r="G382" s="39" t="str">
        <f t="shared" si="8"/>
        <v/>
      </c>
      <c r="H382" s="39"/>
      <c r="I382" s="39"/>
      <c r="J382" s="39"/>
    </row>
    <row r="383" spans="2:10" ht="27.75" customHeight="1" x14ac:dyDescent="0.2">
      <c r="B383" s="7" t="str">
        <f>IF(COUNT(D.2[STT Phân nhóm KH])&gt;=(ROW(A383)-304),ROW(A383)-304,"")</f>
        <v/>
      </c>
      <c r="C383" s="11" t="str">
        <f>IF(B383="","",INDEX(D.2[Ds Phân nhóm KH],B383))</f>
        <v/>
      </c>
      <c r="D383" s="17" t="str">
        <f>IF(B383="","",SUMIFS(D.2[Nợ phải thu 
(Trong kỳ)],D.2[Phân nhóm
khách hàng],C383))</f>
        <v/>
      </c>
      <c r="E383" s="17" t="str">
        <f>IF(B383="","",SUMIFS(D.2[Doanh thu],D.2[Phân nhóm
khách hàng],C383))</f>
        <v/>
      </c>
      <c r="F383" s="17" t="str">
        <f>IF(B383="","",SUMIFS(D.2[Lợi nhuận gộp],D.2[Phân nhóm
khách hàng],C383))</f>
        <v/>
      </c>
      <c r="G383" s="39" t="str">
        <f t="shared" si="8"/>
        <v/>
      </c>
      <c r="H383" s="39"/>
      <c r="I383" s="39"/>
      <c r="J383" s="39"/>
    </row>
    <row r="384" spans="2:10" ht="27.75" customHeight="1" x14ac:dyDescent="0.2">
      <c r="B384" s="7" t="str">
        <f>IF(COUNT(D.2[STT Phân nhóm KH])&gt;=(ROW(A384)-304),ROW(A384)-304,"")</f>
        <v/>
      </c>
      <c r="C384" s="11" t="str">
        <f>IF(B384="","",INDEX(D.2[Ds Phân nhóm KH],B384))</f>
        <v/>
      </c>
      <c r="D384" s="17" t="str">
        <f>IF(B384="","",SUMIFS(D.2[Nợ phải thu 
(Trong kỳ)],D.2[Phân nhóm
khách hàng],C384))</f>
        <v/>
      </c>
      <c r="E384" s="17" t="str">
        <f>IF(B384="","",SUMIFS(D.2[Doanh thu],D.2[Phân nhóm
khách hàng],C384))</f>
        <v/>
      </c>
      <c r="F384" s="17" t="str">
        <f>IF(B384="","",SUMIFS(D.2[Lợi nhuận gộp],D.2[Phân nhóm
khách hàng],C384))</f>
        <v/>
      </c>
      <c r="G384" s="39" t="str">
        <f t="shared" si="8"/>
        <v/>
      </c>
      <c r="H384" s="39"/>
      <c r="I384" s="39"/>
      <c r="J384" s="39"/>
    </row>
    <row r="385" spans="2:10" ht="27.75" customHeight="1" x14ac:dyDescent="0.2">
      <c r="B385" s="7" t="str">
        <f>IF(COUNT(D.2[STT Phân nhóm KH])&gt;=(ROW(A385)-304),ROW(A385)-304,"")</f>
        <v/>
      </c>
      <c r="C385" s="11" t="str">
        <f>IF(B385="","",INDEX(D.2[Ds Phân nhóm KH],B385))</f>
        <v/>
      </c>
      <c r="D385" s="17" t="str">
        <f>IF(B385="","",SUMIFS(D.2[Nợ phải thu 
(Trong kỳ)],D.2[Phân nhóm
khách hàng],C385))</f>
        <v/>
      </c>
      <c r="E385" s="17" t="str">
        <f>IF(B385="","",SUMIFS(D.2[Doanh thu],D.2[Phân nhóm
khách hàng],C385))</f>
        <v/>
      </c>
      <c r="F385" s="17" t="str">
        <f>IF(B385="","",SUMIFS(D.2[Lợi nhuận gộp],D.2[Phân nhóm
khách hàng],C385))</f>
        <v/>
      </c>
      <c r="G385" s="39" t="str">
        <f t="shared" si="8"/>
        <v/>
      </c>
      <c r="H385" s="39"/>
      <c r="I385" s="39"/>
      <c r="J385" s="39"/>
    </row>
    <row r="386" spans="2:10" ht="27.75" customHeight="1" x14ac:dyDescent="0.2">
      <c r="B386" s="7" t="str">
        <f>IF(COUNT(D.2[STT Phân nhóm KH])&gt;=(ROW(A386)-304),ROW(A386)-304,"")</f>
        <v/>
      </c>
      <c r="C386" s="11" t="str">
        <f>IF(B386="","",INDEX(D.2[Ds Phân nhóm KH],B386))</f>
        <v/>
      </c>
      <c r="D386" s="17" t="str">
        <f>IF(B386="","",SUMIFS(D.2[Nợ phải thu 
(Trong kỳ)],D.2[Phân nhóm
khách hàng],C386))</f>
        <v/>
      </c>
      <c r="E386" s="17" t="str">
        <f>IF(B386="","",SUMIFS(D.2[Doanh thu],D.2[Phân nhóm
khách hàng],C386))</f>
        <v/>
      </c>
      <c r="F386" s="17" t="str">
        <f>IF(B386="","",SUMIFS(D.2[Lợi nhuận gộp],D.2[Phân nhóm
khách hàng],C386))</f>
        <v/>
      </c>
      <c r="G386" s="39" t="str">
        <f t="shared" si="8"/>
        <v/>
      </c>
      <c r="H386" s="39"/>
      <c r="I386" s="39"/>
      <c r="J386" s="39"/>
    </row>
    <row r="387" spans="2:10" ht="27.75" customHeight="1" x14ac:dyDescent="0.2">
      <c r="B387" s="7" t="str">
        <f>IF(COUNT(D.2[STT Phân nhóm KH])&gt;=(ROW(A387)-304),ROW(A387)-304,"")</f>
        <v/>
      </c>
      <c r="C387" s="11" t="str">
        <f>IF(B387="","",INDEX(D.2[Ds Phân nhóm KH],B387))</f>
        <v/>
      </c>
      <c r="D387" s="17" t="str">
        <f>IF(B387="","",SUMIFS(D.2[Nợ phải thu 
(Trong kỳ)],D.2[Phân nhóm
khách hàng],C387))</f>
        <v/>
      </c>
      <c r="E387" s="17" t="str">
        <f>IF(B387="","",SUMIFS(D.2[Doanh thu],D.2[Phân nhóm
khách hàng],C387))</f>
        <v/>
      </c>
      <c r="F387" s="17" t="str">
        <f>IF(B387="","",SUMIFS(D.2[Lợi nhuận gộp],D.2[Phân nhóm
khách hàng],C387))</f>
        <v/>
      </c>
      <c r="G387" s="39" t="str">
        <f t="shared" si="8"/>
        <v/>
      </c>
      <c r="H387" s="39"/>
      <c r="I387" s="39"/>
      <c r="J387" s="39"/>
    </row>
    <row r="388" spans="2:10" ht="27.75" customHeight="1" x14ac:dyDescent="0.2">
      <c r="B388" s="7" t="str">
        <f>IF(COUNT(D.2[STT Phân nhóm KH])&gt;=(ROW(A388)-304),ROW(A388)-304,"")</f>
        <v/>
      </c>
      <c r="C388" s="11" t="str">
        <f>IF(B388="","",INDEX(D.2[Ds Phân nhóm KH],B388))</f>
        <v/>
      </c>
      <c r="D388" s="17" t="str">
        <f>IF(B388="","",SUMIFS(D.2[Nợ phải thu 
(Trong kỳ)],D.2[Phân nhóm
khách hàng],C388))</f>
        <v/>
      </c>
      <c r="E388" s="17" t="str">
        <f>IF(B388="","",SUMIFS(D.2[Doanh thu],D.2[Phân nhóm
khách hàng],C388))</f>
        <v/>
      </c>
      <c r="F388" s="17" t="str">
        <f>IF(B388="","",SUMIFS(D.2[Lợi nhuận gộp],D.2[Phân nhóm
khách hàng],C388))</f>
        <v/>
      </c>
      <c r="G388" s="39" t="str">
        <f t="shared" si="8"/>
        <v/>
      </c>
      <c r="H388" s="39"/>
      <c r="I388" s="39"/>
      <c r="J388" s="39"/>
    </row>
    <row r="389" spans="2:10" ht="27.75" customHeight="1" x14ac:dyDescent="0.2">
      <c r="B389" s="7" t="str">
        <f>IF(COUNT(D.2[STT Phân nhóm KH])&gt;=(ROW(A389)-304),ROW(A389)-304,"")</f>
        <v/>
      </c>
      <c r="C389" s="11" t="str">
        <f>IF(B389="","",INDEX(D.2[Ds Phân nhóm KH],B389))</f>
        <v/>
      </c>
      <c r="D389" s="17" t="str">
        <f>IF(B389="","",SUMIFS(D.2[Nợ phải thu 
(Trong kỳ)],D.2[Phân nhóm
khách hàng],C389))</f>
        <v/>
      </c>
      <c r="E389" s="17" t="str">
        <f>IF(B389="","",SUMIFS(D.2[Doanh thu],D.2[Phân nhóm
khách hàng],C389))</f>
        <v/>
      </c>
      <c r="F389" s="17" t="str">
        <f>IF(B389="","",SUMIFS(D.2[Lợi nhuận gộp],D.2[Phân nhóm
khách hàng],C389))</f>
        <v/>
      </c>
      <c r="G389" s="39" t="str">
        <f t="shared" si="8"/>
        <v/>
      </c>
      <c r="H389" s="39"/>
      <c r="I389" s="39"/>
      <c r="J389" s="39"/>
    </row>
    <row r="390" spans="2:10" ht="27.75" customHeight="1" x14ac:dyDescent="0.2">
      <c r="B390" s="7" t="str">
        <f>IF(COUNT(D.2[STT Phân nhóm KH])&gt;=(ROW(A390)-304),ROW(A390)-304,"")</f>
        <v/>
      </c>
      <c r="C390" s="11" t="str">
        <f>IF(B390="","",INDEX(D.2[Ds Phân nhóm KH],B390))</f>
        <v/>
      </c>
      <c r="D390" s="17" t="str">
        <f>IF(B390="","",SUMIFS(D.2[Nợ phải thu 
(Trong kỳ)],D.2[Phân nhóm
khách hàng],C390))</f>
        <v/>
      </c>
      <c r="E390" s="17" t="str">
        <f>IF(B390="","",SUMIFS(D.2[Doanh thu],D.2[Phân nhóm
khách hàng],C390))</f>
        <v/>
      </c>
      <c r="F390" s="17" t="str">
        <f>IF(B390="","",SUMIFS(D.2[Lợi nhuận gộp],D.2[Phân nhóm
khách hàng],C390))</f>
        <v/>
      </c>
      <c r="G390" s="39" t="str">
        <f t="shared" si="8"/>
        <v/>
      </c>
      <c r="H390" s="39"/>
      <c r="I390" s="39"/>
      <c r="J390" s="39"/>
    </row>
    <row r="391" spans="2:10" ht="27.75" customHeight="1" x14ac:dyDescent="0.2">
      <c r="B391" s="7" t="str">
        <f>IF(COUNT(D.2[STT Phân nhóm KH])&gt;=(ROW(A391)-304),ROW(A391)-304,"")</f>
        <v/>
      </c>
      <c r="C391" s="11" t="str">
        <f>IF(B391="","",INDEX(D.2[Ds Phân nhóm KH],B391))</f>
        <v/>
      </c>
      <c r="D391" s="17" t="str">
        <f>IF(B391="","",SUMIFS(D.2[Nợ phải thu 
(Trong kỳ)],D.2[Phân nhóm
khách hàng],C391))</f>
        <v/>
      </c>
      <c r="E391" s="17" t="str">
        <f>IF(B391="","",SUMIFS(D.2[Doanh thu],D.2[Phân nhóm
khách hàng],C391))</f>
        <v/>
      </c>
      <c r="F391" s="17" t="str">
        <f>IF(B391="","",SUMIFS(D.2[Lợi nhuận gộp],D.2[Phân nhóm
khách hàng],C391))</f>
        <v/>
      </c>
      <c r="G391" s="39" t="str">
        <f t="shared" si="8"/>
        <v/>
      </c>
      <c r="H391" s="39"/>
      <c r="I391" s="39"/>
      <c r="J391" s="39"/>
    </row>
    <row r="392" spans="2:10" ht="27.75" customHeight="1" x14ac:dyDescent="0.2">
      <c r="B392" s="7" t="str">
        <f>IF(COUNT(D.2[STT Phân nhóm KH])&gt;=(ROW(A392)-304),ROW(A392)-304,"")</f>
        <v/>
      </c>
      <c r="C392" s="11" t="str">
        <f>IF(B392="","",INDEX(D.2[Ds Phân nhóm KH],B392))</f>
        <v/>
      </c>
      <c r="D392" s="17" t="str">
        <f>IF(B392="","",SUMIFS(D.2[Nợ phải thu 
(Trong kỳ)],D.2[Phân nhóm
khách hàng],C392))</f>
        <v/>
      </c>
      <c r="E392" s="17" t="str">
        <f>IF(B392="","",SUMIFS(D.2[Doanh thu],D.2[Phân nhóm
khách hàng],C392))</f>
        <v/>
      </c>
      <c r="F392" s="17" t="str">
        <f>IF(B392="","",SUMIFS(D.2[Lợi nhuận gộp],D.2[Phân nhóm
khách hàng],C392))</f>
        <v/>
      </c>
      <c r="G392" s="39" t="str">
        <f t="shared" si="8"/>
        <v/>
      </c>
      <c r="H392" s="39"/>
      <c r="I392" s="39"/>
      <c r="J392" s="39"/>
    </row>
    <row r="393" spans="2:10" ht="27.75" customHeight="1" x14ac:dyDescent="0.2">
      <c r="B393" s="7" t="str">
        <f>IF(COUNT(D.2[STT Phân nhóm KH])&gt;=(ROW(A393)-304),ROW(A393)-304,"")</f>
        <v/>
      </c>
      <c r="C393" s="11" t="str">
        <f>IF(B393="","",INDEX(D.2[Ds Phân nhóm KH],B393))</f>
        <v/>
      </c>
      <c r="D393" s="17" t="str">
        <f>IF(B393="","",SUMIFS(D.2[Nợ phải thu 
(Trong kỳ)],D.2[Phân nhóm
khách hàng],C393))</f>
        <v/>
      </c>
      <c r="E393" s="17" t="str">
        <f>IF(B393="","",SUMIFS(D.2[Doanh thu],D.2[Phân nhóm
khách hàng],C393))</f>
        <v/>
      </c>
      <c r="F393" s="17" t="str">
        <f>IF(B393="","",SUMIFS(D.2[Lợi nhuận gộp],D.2[Phân nhóm
khách hàng],C393))</f>
        <v/>
      </c>
      <c r="G393" s="39" t="str">
        <f t="shared" si="8"/>
        <v/>
      </c>
      <c r="H393" s="39"/>
      <c r="I393" s="39"/>
      <c r="J393" s="39"/>
    </row>
    <row r="394" spans="2:10" ht="27.75" customHeight="1" x14ac:dyDescent="0.2">
      <c r="B394" s="7" t="str">
        <f>IF(COUNT(D.2[STT Phân nhóm KH])&gt;=(ROW(A394)-304),ROW(A394)-304,"")</f>
        <v/>
      </c>
      <c r="C394" s="11" t="str">
        <f>IF(B394="","",INDEX(D.2[Ds Phân nhóm KH],B394))</f>
        <v/>
      </c>
      <c r="D394" s="17" t="str">
        <f>IF(B394="","",SUMIFS(D.2[Nợ phải thu 
(Trong kỳ)],D.2[Phân nhóm
khách hàng],C394))</f>
        <v/>
      </c>
      <c r="E394" s="17" t="str">
        <f>IF(B394="","",SUMIFS(D.2[Doanh thu],D.2[Phân nhóm
khách hàng],C394))</f>
        <v/>
      </c>
      <c r="F394" s="17" t="str">
        <f>IF(B394="","",SUMIFS(D.2[Lợi nhuận gộp],D.2[Phân nhóm
khách hàng],C394))</f>
        <v/>
      </c>
      <c r="G394" s="39" t="str">
        <f t="shared" si="8"/>
        <v/>
      </c>
      <c r="H394" s="39"/>
      <c r="I394" s="39"/>
      <c r="J394" s="39"/>
    </row>
    <row r="395" spans="2:10" ht="27.75" customHeight="1" x14ac:dyDescent="0.2">
      <c r="B395" s="7" t="str">
        <f>IF(COUNT(D.2[STT Phân nhóm KH])&gt;=(ROW(A395)-304),ROW(A395)-304,"")</f>
        <v/>
      </c>
      <c r="C395" s="11" t="str">
        <f>IF(B395="","",INDEX(D.2[Ds Phân nhóm KH],B395))</f>
        <v/>
      </c>
      <c r="D395" s="17" t="str">
        <f>IF(B395="","",SUMIFS(D.2[Nợ phải thu 
(Trong kỳ)],D.2[Phân nhóm
khách hàng],C395))</f>
        <v/>
      </c>
      <c r="E395" s="17" t="str">
        <f>IF(B395="","",SUMIFS(D.2[Doanh thu],D.2[Phân nhóm
khách hàng],C395))</f>
        <v/>
      </c>
      <c r="F395" s="17" t="str">
        <f>IF(B395="","",SUMIFS(D.2[Lợi nhuận gộp],D.2[Phân nhóm
khách hàng],C395))</f>
        <v/>
      </c>
      <c r="G395" s="39" t="str">
        <f t="shared" si="8"/>
        <v/>
      </c>
      <c r="H395" s="39"/>
      <c r="I395" s="39"/>
      <c r="J395" s="39"/>
    </row>
    <row r="396" spans="2:10" ht="27.75" customHeight="1" x14ac:dyDescent="0.2">
      <c r="B396" s="7" t="str">
        <f>IF(COUNT(D.2[STT Phân nhóm KH])&gt;=(ROW(A396)-304),ROW(A396)-304,"")</f>
        <v/>
      </c>
      <c r="C396" s="11" t="str">
        <f>IF(B396="","",INDEX(D.2[Ds Phân nhóm KH],B396))</f>
        <v/>
      </c>
      <c r="D396" s="17" t="str">
        <f>IF(B396="","",SUMIFS(D.2[Nợ phải thu 
(Trong kỳ)],D.2[Phân nhóm
khách hàng],C396))</f>
        <v/>
      </c>
      <c r="E396" s="17" t="str">
        <f>IF(B396="","",SUMIFS(D.2[Doanh thu],D.2[Phân nhóm
khách hàng],C396))</f>
        <v/>
      </c>
      <c r="F396" s="17" t="str">
        <f>IF(B396="","",SUMIFS(D.2[Lợi nhuận gộp],D.2[Phân nhóm
khách hàng],C396))</f>
        <v/>
      </c>
      <c r="G396" s="39" t="str">
        <f t="shared" si="8"/>
        <v/>
      </c>
      <c r="H396" s="39"/>
      <c r="I396" s="39"/>
      <c r="J396" s="39"/>
    </row>
    <row r="397" spans="2:10" ht="27.75" customHeight="1" x14ac:dyDescent="0.2">
      <c r="B397" s="7" t="str">
        <f>IF(COUNT(D.2[STT Phân nhóm KH])&gt;=(ROW(A397)-304),ROW(A397)-304,"")</f>
        <v/>
      </c>
      <c r="C397" s="11" t="str">
        <f>IF(B397="","",INDEX(D.2[Ds Phân nhóm KH],B397))</f>
        <v/>
      </c>
      <c r="D397" s="17" t="str">
        <f>IF(B397="","",SUMIFS(D.2[Nợ phải thu 
(Trong kỳ)],D.2[Phân nhóm
khách hàng],C397))</f>
        <v/>
      </c>
      <c r="E397" s="17" t="str">
        <f>IF(B397="","",SUMIFS(D.2[Doanh thu],D.2[Phân nhóm
khách hàng],C397))</f>
        <v/>
      </c>
      <c r="F397" s="17" t="str">
        <f>IF(B397="","",SUMIFS(D.2[Lợi nhuận gộp],D.2[Phân nhóm
khách hàng],C397))</f>
        <v/>
      </c>
      <c r="G397" s="39" t="str">
        <f t="shared" si="8"/>
        <v/>
      </c>
      <c r="H397" s="39"/>
      <c r="I397" s="39"/>
      <c r="J397" s="39"/>
    </row>
    <row r="398" spans="2:10" ht="27.75" customHeight="1" x14ac:dyDescent="0.2">
      <c r="B398" s="7" t="str">
        <f>IF(COUNT(D.2[STT Phân nhóm KH])&gt;=(ROW(A398)-304),ROW(A398)-304,"")</f>
        <v/>
      </c>
      <c r="C398" s="11" t="str">
        <f>IF(B398="","",INDEX(D.2[Ds Phân nhóm KH],B398))</f>
        <v/>
      </c>
      <c r="D398" s="17" t="str">
        <f>IF(B398="","",SUMIFS(D.2[Nợ phải thu 
(Trong kỳ)],D.2[Phân nhóm
khách hàng],C398))</f>
        <v/>
      </c>
      <c r="E398" s="17" t="str">
        <f>IF(B398="","",SUMIFS(D.2[Doanh thu],D.2[Phân nhóm
khách hàng],C398))</f>
        <v/>
      </c>
      <c r="F398" s="17" t="str">
        <f>IF(B398="","",SUMIFS(D.2[Lợi nhuận gộp],D.2[Phân nhóm
khách hàng],C398))</f>
        <v/>
      </c>
      <c r="G398" s="39" t="str">
        <f t="shared" si="8"/>
        <v/>
      </c>
      <c r="H398" s="39"/>
      <c r="I398" s="39"/>
      <c r="J398" s="39"/>
    </row>
    <row r="399" spans="2:10" ht="27.75" customHeight="1" x14ac:dyDescent="0.2">
      <c r="B399" s="7" t="str">
        <f>IF(COUNT(D.2[STT Phân nhóm KH])&gt;=(ROW(A399)-304),ROW(A399)-304,"")</f>
        <v/>
      </c>
      <c r="C399" s="11" t="str">
        <f>IF(B399="","",INDEX(D.2[Ds Phân nhóm KH],B399))</f>
        <v/>
      </c>
      <c r="D399" s="17" t="str">
        <f>IF(B399="","",SUMIFS(D.2[Nợ phải thu 
(Trong kỳ)],D.2[Phân nhóm
khách hàng],C399))</f>
        <v/>
      </c>
      <c r="E399" s="17" t="str">
        <f>IF(B399="","",SUMIFS(D.2[Doanh thu],D.2[Phân nhóm
khách hàng],C399))</f>
        <v/>
      </c>
      <c r="F399" s="17" t="str">
        <f>IF(B399="","",SUMIFS(D.2[Lợi nhuận gộp],D.2[Phân nhóm
khách hàng],C399))</f>
        <v/>
      </c>
      <c r="G399" s="39" t="str">
        <f t="shared" si="8"/>
        <v/>
      </c>
      <c r="H399" s="39"/>
      <c r="I399" s="39"/>
      <c r="J399" s="39"/>
    </row>
    <row r="400" spans="2:10" ht="27.75" customHeight="1" x14ac:dyDescent="0.2">
      <c r="B400" s="7" t="str">
        <f>IF(COUNT(D.2[STT Phân nhóm KH])&gt;=(ROW(A400)-304),ROW(A400)-304,"")</f>
        <v/>
      </c>
      <c r="C400" s="11" t="str">
        <f>IF(B400="","",INDEX(D.2[Ds Phân nhóm KH],B400))</f>
        <v/>
      </c>
      <c r="D400" s="17" t="str">
        <f>IF(B400="","",SUMIFS(D.2[Nợ phải thu 
(Trong kỳ)],D.2[Phân nhóm
khách hàng],C400))</f>
        <v/>
      </c>
      <c r="E400" s="17" t="str">
        <f>IF(B400="","",SUMIFS(D.2[Doanh thu],D.2[Phân nhóm
khách hàng],C400))</f>
        <v/>
      </c>
      <c r="F400" s="17" t="str">
        <f>IF(B400="","",SUMIFS(D.2[Lợi nhuận gộp],D.2[Phân nhóm
khách hàng],C400))</f>
        <v/>
      </c>
      <c r="G400" s="39" t="str">
        <f t="shared" si="8"/>
        <v/>
      </c>
      <c r="H400" s="39"/>
      <c r="I400" s="39"/>
      <c r="J400" s="39"/>
    </row>
    <row r="401" spans="2:10" ht="27.75" customHeight="1" x14ac:dyDescent="0.2">
      <c r="B401" s="7" t="str">
        <f>IF(COUNT(D.2[STT Phân nhóm KH])&gt;=(ROW(A401)-304),ROW(A401)-304,"")</f>
        <v/>
      </c>
      <c r="C401" s="11" t="str">
        <f>IF(B401="","",INDEX(D.2[Ds Phân nhóm KH],B401))</f>
        <v/>
      </c>
      <c r="D401" s="17" t="str">
        <f>IF(B401="","",SUMIFS(D.2[Nợ phải thu 
(Trong kỳ)],D.2[Phân nhóm
khách hàng],C401))</f>
        <v/>
      </c>
      <c r="E401" s="17" t="str">
        <f>IF(B401="","",SUMIFS(D.2[Doanh thu],D.2[Phân nhóm
khách hàng],C401))</f>
        <v/>
      </c>
      <c r="F401" s="17" t="str">
        <f>IF(B401="","",SUMIFS(D.2[Lợi nhuận gộp],D.2[Phân nhóm
khách hàng],C401))</f>
        <v/>
      </c>
      <c r="G401" s="39" t="str">
        <f t="shared" si="8"/>
        <v/>
      </c>
      <c r="H401" s="39"/>
      <c r="I401" s="39"/>
      <c r="J401" s="39"/>
    </row>
    <row r="402" spans="2:10" ht="27.75" customHeight="1" x14ac:dyDescent="0.2">
      <c r="B402" s="7" t="str">
        <f>IF(COUNT(D.2[STT Phân nhóm KH])&gt;=(ROW(A402)-304),ROW(A402)-304,"")</f>
        <v/>
      </c>
      <c r="C402" s="11" t="str">
        <f>IF(B402="","",INDEX(D.2[Ds Phân nhóm KH],B402))</f>
        <v/>
      </c>
      <c r="D402" s="17" t="str">
        <f>IF(B402="","",SUMIFS(D.2[Nợ phải thu 
(Trong kỳ)],D.2[Phân nhóm
khách hàng],C402))</f>
        <v/>
      </c>
      <c r="E402" s="17" t="str">
        <f>IF(B402="","",SUMIFS(D.2[Doanh thu],D.2[Phân nhóm
khách hàng],C402))</f>
        <v/>
      </c>
      <c r="F402" s="17" t="str">
        <f>IF(B402="","",SUMIFS(D.2[Lợi nhuận gộp],D.2[Phân nhóm
khách hàng],C402))</f>
        <v/>
      </c>
      <c r="G402" s="39" t="str">
        <f t="shared" si="8"/>
        <v/>
      </c>
      <c r="H402" s="39"/>
      <c r="I402" s="39"/>
      <c r="J402" s="39"/>
    </row>
    <row r="403" spans="2:10" ht="27.75" customHeight="1" x14ac:dyDescent="0.2">
      <c r="B403" s="7" t="str">
        <f>IF(COUNT(D.2[STT Phân nhóm KH])&gt;=(ROW(A403)-304),ROW(A403)-304,"")</f>
        <v/>
      </c>
      <c r="C403" s="11" t="str">
        <f>IF(B403="","",INDEX(D.2[Ds Phân nhóm KH],B403))</f>
        <v/>
      </c>
      <c r="D403" s="17" t="str">
        <f>IF(B403="","",SUMIFS(D.2[Nợ phải thu 
(Trong kỳ)],D.2[Phân nhóm
khách hàng],C403))</f>
        <v/>
      </c>
      <c r="E403" s="17" t="str">
        <f>IF(B403="","",SUMIFS(D.2[Doanh thu],D.2[Phân nhóm
khách hàng],C403))</f>
        <v/>
      </c>
      <c r="F403" s="17" t="str">
        <f>IF(B403="","",SUMIFS(D.2[Lợi nhuận gộp],D.2[Phân nhóm
khách hàng],C403))</f>
        <v/>
      </c>
      <c r="G403" s="39" t="str">
        <f t="shared" si="8"/>
        <v/>
      </c>
      <c r="H403" s="39"/>
      <c r="I403" s="39"/>
      <c r="J403" s="39"/>
    </row>
    <row r="404" spans="2:10" ht="27.75" customHeight="1" x14ac:dyDescent="0.2">
      <c r="B404" s="7" t="str">
        <f>IF(COUNT(D.2[STT Phân nhóm KH])&gt;=(ROW(A404)-304),ROW(A404)-304,"")</f>
        <v/>
      </c>
      <c r="C404" s="11" t="str">
        <f>IF(B404="","",INDEX(D.2[Ds Phân nhóm KH],B404))</f>
        <v/>
      </c>
      <c r="D404" s="17" t="str">
        <f>IF(B404="","",SUMIFS(D.2[Nợ phải thu 
(Trong kỳ)],D.2[Phân nhóm
khách hàng],C404))</f>
        <v/>
      </c>
      <c r="E404" s="17" t="str">
        <f>IF(B404="","",SUMIFS(D.2[Doanh thu],D.2[Phân nhóm
khách hàng],C404))</f>
        <v/>
      </c>
      <c r="F404" s="17" t="str">
        <f>IF(B404="","",SUMIFS(D.2[Lợi nhuận gộp],D.2[Phân nhóm
khách hàng],C404))</f>
        <v/>
      </c>
      <c r="G404" s="39" t="str">
        <f t="shared" si="8"/>
        <v/>
      </c>
      <c r="H404" s="39"/>
      <c r="I404" s="39"/>
      <c r="J404" s="39"/>
    </row>
    <row r="405" spans="2:10" ht="27.75" customHeight="1" x14ac:dyDescent="0.2">
      <c r="B405" s="7" t="str">
        <f>IF(COUNT(D.2[STT Phân nhóm KH])&gt;=(ROW(A405)-304),ROW(A405)-304,"")</f>
        <v/>
      </c>
      <c r="C405" s="11" t="str">
        <f>IF(B405="","",INDEX(D.2[Ds Phân nhóm KH],B405))</f>
        <v/>
      </c>
      <c r="D405" s="17" t="str">
        <f>IF(B405="","",SUMIFS(D.2[Nợ phải thu 
(Trong kỳ)],D.2[Phân nhóm
khách hàng],C405))</f>
        <v/>
      </c>
      <c r="E405" s="17" t="str">
        <f>IF(B405="","",SUMIFS(D.2[Doanh thu],D.2[Phân nhóm
khách hàng],C405))</f>
        <v/>
      </c>
      <c r="F405" s="17" t="str">
        <f>IF(B405="","",SUMIFS(D.2[Lợi nhuận gộp],D.2[Phân nhóm
khách hàng],C405))</f>
        <v/>
      </c>
      <c r="G405" s="39" t="str">
        <f t="shared" si="8"/>
        <v/>
      </c>
      <c r="H405" s="39"/>
      <c r="I405" s="39"/>
      <c r="J405" s="39"/>
    </row>
    <row r="406" spans="2:10" ht="27.75" customHeight="1" x14ac:dyDescent="0.2">
      <c r="B406" s="7" t="str">
        <f>IF(COUNT(D.2[STT Phân nhóm KH])&gt;=(ROW(A406)-304),ROW(A406)-304,"")</f>
        <v/>
      </c>
      <c r="C406" s="11" t="str">
        <f>IF(B406="","",INDEX(D.2[Ds Phân nhóm KH],B406))</f>
        <v/>
      </c>
      <c r="D406" s="17" t="str">
        <f>IF(B406="","",SUMIFS(D.2[Nợ phải thu 
(Trong kỳ)],D.2[Phân nhóm
khách hàng],C406))</f>
        <v/>
      </c>
      <c r="E406" s="17" t="str">
        <f>IF(B406="","",SUMIFS(D.2[Doanh thu],D.2[Phân nhóm
khách hàng],C406))</f>
        <v/>
      </c>
      <c r="F406" s="17" t="str">
        <f>IF(B406="","",SUMIFS(D.2[Lợi nhuận gộp],D.2[Phân nhóm
khách hàng],C406))</f>
        <v/>
      </c>
      <c r="G406" s="39" t="str">
        <f t="shared" si="8"/>
        <v/>
      </c>
      <c r="H406" s="39"/>
      <c r="I406" s="39"/>
      <c r="J406" s="39"/>
    </row>
    <row r="407" spans="2:10" ht="27.75" customHeight="1" x14ac:dyDescent="0.2">
      <c r="B407" s="7" t="str">
        <f>IF(COUNT(D.2[STT Phân nhóm KH])&gt;=(ROW(A407)-304),ROW(A407)-304,"")</f>
        <v/>
      </c>
      <c r="C407" s="11" t="str">
        <f>IF(B407="","",INDEX(D.2[Ds Phân nhóm KH],B407))</f>
        <v/>
      </c>
      <c r="D407" s="17" t="str">
        <f>IF(B407="","",SUMIFS(D.2[Nợ phải thu 
(Trong kỳ)],D.2[Phân nhóm
khách hàng],C407))</f>
        <v/>
      </c>
      <c r="E407" s="17" t="str">
        <f>IF(B407="","",SUMIFS(D.2[Doanh thu],D.2[Phân nhóm
khách hàng],C407))</f>
        <v/>
      </c>
      <c r="F407" s="17" t="str">
        <f>IF(B407="","",SUMIFS(D.2[Lợi nhuận gộp],D.2[Phân nhóm
khách hàng],C407))</f>
        <v/>
      </c>
      <c r="G407" s="39" t="str">
        <f t="shared" si="8"/>
        <v/>
      </c>
      <c r="H407" s="39"/>
      <c r="I407" s="39"/>
      <c r="J407" s="39"/>
    </row>
    <row r="408" spans="2:10" ht="27.75" customHeight="1" x14ac:dyDescent="0.2">
      <c r="B408" s="7" t="str">
        <f>IF(COUNT(D.2[STT Phân nhóm KH])&gt;=(ROW(A408)-304),ROW(A408)-304,"")</f>
        <v/>
      </c>
      <c r="C408" s="11" t="str">
        <f>IF(B408="","",INDEX(D.2[Ds Phân nhóm KH],B408))</f>
        <v/>
      </c>
      <c r="D408" s="17" t="str">
        <f>IF(B408="","",SUMIFS(D.2[Nợ phải thu 
(Trong kỳ)],D.2[Phân nhóm
khách hàng],C408))</f>
        <v/>
      </c>
      <c r="E408" s="17" t="str">
        <f>IF(B408="","",SUMIFS(D.2[Doanh thu],D.2[Phân nhóm
khách hàng],C408))</f>
        <v/>
      </c>
      <c r="F408" s="17" t="str">
        <f>IF(B408="","",SUMIFS(D.2[Lợi nhuận gộp],D.2[Phân nhóm
khách hàng],C408))</f>
        <v/>
      </c>
      <c r="G408" s="39" t="str">
        <f t="shared" si="8"/>
        <v/>
      </c>
      <c r="H408" s="39"/>
      <c r="I408" s="39"/>
      <c r="J408" s="39"/>
    </row>
    <row r="409" spans="2:10" ht="27.75" customHeight="1" x14ac:dyDescent="0.2">
      <c r="B409" s="7" t="str">
        <f>IF(COUNT(D.2[STT Phân nhóm KH])&gt;=(ROW(A409)-304),ROW(A409)-304,"")</f>
        <v/>
      </c>
      <c r="C409" s="11" t="str">
        <f>IF(B409="","",INDEX(D.2[Ds Phân nhóm KH],B409))</f>
        <v/>
      </c>
      <c r="D409" s="17" t="str">
        <f>IF(B409="","",SUMIFS(D.2[Nợ phải thu 
(Trong kỳ)],D.2[Phân nhóm
khách hàng],C409))</f>
        <v/>
      </c>
      <c r="E409" s="17" t="str">
        <f>IF(B409="","",SUMIFS(D.2[Doanh thu],D.2[Phân nhóm
khách hàng],C409))</f>
        <v/>
      </c>
      <c r="F409" s="17" t="str">
        <f>IF(B409="","",SUMIFS(D.2[Lợi nhuận gộp],D.2[Phân nhóm
khách hàng],C409))</f>
        <v/>
      </c>
      <c r="G409" s="39" t="str">
        <f t="shared" si="8"/>
        <v/>
      </c>
      <c r="H409" s="39"/>
      <c r="I409" s="39"/>
      <c r="J409" s="39"/>
    </row>
    <row r="410" spans="2:10" ht="27.75" customHeight="1" x14ac:dyDescent="0.2">
      <c r="B410" s="7" t="str">
        <f>IF(COUNT(D.2[STT Phân nhóm KH])&gt;=(ROW(A410)-304),ROW(A410)-304,"")</f>
        <v/>
      </c>
      <c r="C410" s="11" t="str">
        <f>IF(B410="","",INDEX(D.2[Ds Phân nhóm KH],B410))</f>
        <v/>
      </c>
      <c r="D410" s="17" t="str">
        <f>IF(B410="","",SUMIFS(D.2[Nợ phải thu 
(Trong kỳ)],D.2[Phân nhóm
khách hàng],C410))</f>
        <v/>
      </c>
      <c r="E410" s="17" t="str">
        <f>IF(B410="","",SUMIFS(D.2[Doanh thu],D.2[Phân nhóm
khách hàng],C410))</f>
        <v/>
      </c>
      <c r="F410" s="17" t="str">
        <f>IF(B410="","",SUMIFS(D.2[Lợi nhuận gộp],D.2[Phân nhóm
khách hàng],C410))</f>
        <v/>
      </c>
      <c r="G410" s="39" t="str">
        <f t="shared" si="8"/>
        <v/>
      </c>
      <c r="H410" s="39"/>
      <c r="I410" s="39"/>
      <c r="J410" s="39"/>
    </row>
    <row r="411" spans="2:10" ht="27.75" customHeight="1" x14ac:dyDescent="0.2">
      <c r="B411" s="7" t="str">
        <f>IF(COUNT(D.2[STT Phân nhóm KH])&gt;=(ROW(A411)-304),ROW(A411)-304,"")</f>
        <v/>
      </c>
      <c r="C411" s="11" t="str">
        <f>IF(B411="","",INDEX(D.2[Ds Phân nhóm KH],B411))</f>
        <v/>
      </c>
      <c r="D411" s="17" t="str">
        <f>IF(B411="","",SUMIFS(D.2[Nợ phải thu 
(Trong kỳ)],D.2[Phân nhóm
khách hàng],C411))</f>
        <v/>
      </c>
      <c r="E411" s="17" t="str">
        <f>IF(B411="","",SUMIFS(D.2[Doanh thu],D.2[Phân nhóm
khách hàng],C411))</f>
        <v/>
      </c>
      <c r="F411" s="17" t="str">
        <f>IF(B411="","",SUMIFS(D.2[Lợi nhuận gộp],D.2[Phân nhóm
khách hàng],C411))</f>
        <v/>
      </c>
      <c r="G411" s="39" t="str">
        <f t="shared" si="8"/>
        <v/>
      </c>
      <c r="H411" s="39"/>
      <c r="I411" s="39"/>
      <c r="J411" s="39"/>
    </row>
    <row r="412" spans="2:10" ht="27.75" customHeight="1" x14ac:dyDescent="0.2">
      <c r="B412" s="7" t="str">
        <f>IF(COUNT(D.2[STT Phân nhóm KH])&gt;=(ROW(A412)-304),ROW(A412)-304,"")</f>
        <v/>
      </c>
      <c r="C412" s="11" t="str">
        <f>IF(B412="","",INDEX(D.2[Ds Phân nhóm KH],B412))</f>
        <v/>
      </c>
      <c r="D412" s="17" t="str">
        <f>IF(B412="","",SUMIFS(D.2[Nợ phải thu 
(Trong kỳ)],D.2[Phân nhóm
khách hàng],C412))</f>
        <v/>
      </c>
      <c r="E412" s="17" t="str">
        <f>IF(B412="","",SUMIFS(D.2[Doanh thu],D.2[Phân nhóm
khách hàng],C412))</f>
        <v/>
      </c>
      <c r="F412" s="17" t="str">
        <f>IF(B412="","",SUMIFS(D.2[Lợi nhuận gộp],D.2[Phân nhóm
khách hàng],C412))</f>
        <v/>
      </c>
      <c r="G412" s="39" t="str">
        <f t="shared" si="8"/>
        <v/>
      </c>
      <c r="H412" s="39"/>
      <c r="I412" s="39"/>
      <c r="J412" s="39"/>
    </row>
    <row r="413" spans="2:10" ht="27.75" customHeight="1" x14ac:dyDescent="0.2">
      <c r="B413" s="7" t="str">
        <f>IF(COUNT(D.2[STT Phân nhóm KH])&gt;=(ROW(A413)-304),ROW(A413)-304,"")</f>
        <v/>
      </c>
      <c r="C413" s="11" t="str">
        <f>IF(B413="","",INDEX(D.2[Ds Phân nhóm KH],B413))</f>
        <v/>
      </c>
      <c r="D413" s="17" t="str">
        <f>IF(B413="","",SUMIFS(D.2[Nợ phải thu 
(Trong kỳ)],D.2[Phân nhóm
khách hàng],C413))</f>
        <v/>
      </c>
      <c r="E413" s="17" t="str">
        <f>IF(B413="","",SUMIFS(D.2[Doanh thu],D.2[Phân nhóm
khách hàng],C413))</f>
        <v/>
      </c>
      <c r="F413" s="17" t="str">
        <f>IF(B413="","",SUMIFS(D.2[Lợi nhuận gộp],D.2[Phân nhóm
khách hàng],C413))</f>
        <v/>
      </c>
      <c r="G413" s="39" t="str">
        <f t="shared" si="8"/>
        <v/>
      </c>
      <c r="H413" s="39"/>
      <c r="I413" s="39"/>
      <c r="J413" s="39"/>
    </row>
    <row r="414" spans="2:10" ht="27.75" customHeight="1" x14ac:dyDescent="0.2">
      <c r="B414" s="7" t="str">
        <f>IF(COUNT(D.2[STT Phân nhóm KH])&gt;=(ROW(A414)-304),ROW(A414)-304,"")</f>
        <v/>
      </c>
      <c r="C414" s="11" t="str">
        <f>IF(B414="","",INDEX(D.2[Ds Phân nhóm KH],B414))</f>
        <v/>
      </c>
      <c r="D414" s="17" t="str">
        <f>IF(B414="","",SUMIFS(D.2[Nợ phải thu 
(Trong kỳ)],D.2[Phân nhóm
khách hàng],C414))</f>
        <v/>
      </c>
      <c r="E414" s="17" t="str">
        <f>IF(B414="","",SUMIFS(D.2[Doanh thu],D.2[Phân nhóm
khách hàng],C414))</f>
        <v/>
      </c>
      <c r="F414" s="17" t="str">
        <f>IF(B414="","",SUMIFS(D.2[Lợi nhuận gộp],D.2[Phân nhóm
khách hàng],C414))</f>
        <v/>
      </c>
      <c r="G414" s="39" t="str">
        <f t="shared" si="8"/>
        <v/>
      </c>
      <c r="H414" s="39"/>
      <c r="I414" s="39"/>
      <c r="J414" s="39"/>
    </row>
    <row r="415" spans="2:10" ht="27.75" customHeight="1" x14ac:dyDescent="0.2">
      <c r="B415" s="7" t="str">
        <f>IF(COUNT(D.2[STT Phân nhóm KH])&gt;=(ROW(A415)-304),ROW(A415)-304,"")</f>
        <v/>
      </c>
      <c r="C415" s="11" t="str">
        <f>IF(B415="","",INDEX(D.2[Ds Phân nhóm KH],B415))</f>
        <v/>
      </c>
      <c r="D415" s="17" t="str">
        <f>IF(B415="","",SUMIFS(D.2[Nợ phải thu 
(Trong kỳ)],D.2[Phân nhóm
khách hàng],C415))</f>
        <v/>
      </c>
      <c r="E415" s="17" t="str">
        <f>IF(B415="","",SUMIFS(D.2[Doanh thu],D.2[Phân nhóm
khách hàng],C415))</f>
        <v/>
      </c>
      <c r="F415" s="17" t="str">
        <f>IF(B415="","",SUMIFS(D.2[Lợi nhuận gộp],D.2[Phân nhóm
khách hàng],C415))</f>
        <v/>
      </c>
      <c r="G415" s="39" t="str">
        <f t="shared" si="8"/>
        <v/>
      </c>
      <c r="H415" s="39"/>
      <c r="I415" s="39"/>
      <c r="J415" s="39"/>
    </row>
    <row r="416" spans="2:10" ht="27.75" customHeight="1" x14ac:dyDescent="0.2">
      <c r="B416" s="7" t="str">
        <f>IF(COUNT(D.2[STT Phân nhóm KH])&gt;=(ROW(A416)-304),ROW(A416)-304,"")</f>
        <v/>
      </c>
      <c r="C416" s="11" t="str">
        <f>IF(B416="","",INDEX(D.2[Ds Phân nhóm KH],B416))</f>
        <v/>
      </c>
      <c r="D416" s="17" t="str">
        <f>IF(B416="","",SUMIFS(D.2[Nợ phải thu 
(Trong kỳ)],D.2[Phân nhóm
khách hàng],C416))</f>
        <v/>
      </c>
      <c r="E416" s="17" t="str">
        <f>IF(B416="","",SUMIFS(D.2[Doanh thu],D.2[Phân nhóm
khách hàng],C416))</f>
        <v/>
      </c>
      <c r="F416" s="17" t="str">
        <f>IF(B416="","",SUMIFS(D.2[Lợi nhuận gộp],D.2[Phân nhóm
khách hàng],C416))</f>
        <v/>
      </c>
      <c r="G416" s="39" t="str">
        <f t="shared" si="8"/>
        <v/>
      </c>
      <c r="H416" s="39"/>
      <c r="I416" s="39"/>
      <c r="J416" s="39"/>
    </row>
    <row r="417" spans="2:10" ht="27.75" customHeight="1" x14ac:dyDescent="0.2">
      <c r="B417" s="7" t="str">
        <f>IF(COUNT(D.2[STT Phân nhóm KH])&gt;=(ROW(A417)-304),ROW(A417)-304,"")</f>
        <v/>
      </c>
      <c r="C417" s="11" t="str">
        <f>IF(B417="","",INDEX(D.2[Ds Phân nhóm KH],B417))</f>
        <v/>
      </c>
      <c r="D417" s="17" t="str">
        <f>IF(B417="","",SUMIFS(D.2[Nợ phải thu 
(Trong kỳ)],D.2[Phân nhóm
khách hàng],C417))</f>
        <v/>
      </c>
      <c r="E417" s="17" t="str">
        <f>IF(B417="","",SUMIFS(D.2[Doanh thu],D.2[Phân nhóm
khách hàng],C417))</f>
        <v/>
      </c>
      <c r="F417" s="17" t="str">
        <f>IF(B417="","",SUMIFS(D.2[Lợi nhuận gộp],D.2[Phân nhóm
khách hàng],C417))</f>
        <v/>
      </c>
      <c r="G417" s="39" t="str">
        <f t="shared" si="8"/>
        <v/>
      </c>
      <c r="H417" s="39"/>
      <c r="I417" s="39"/>
      <c r="J417" s="39"/>
    </row>
    <row r="418" spans="2:10" ht="27.75" customHeight="1" x14ac:dyDescent="0.2">
      <c r="B418" s="7" t="str">
        <f>IF(COUNT(D.2[STT Phân nhóm KH])&gt;=(ROW(A418)-304),ROW(A418)-304,"")</f>
        <v/>
      </c>
      <c r="C418" s="11" t="str">
        <f>IF(B418="","",INDEX(D.2[Ds Phân nhóm KH],B418))</f>
        <v/>
      </c>
      <c r="D418" s="17" t="str">
        <f>IF(B418="","",SUMIFS(D.2[Nợ phải thu 
(Trong kỳ)],D.2[Phân nhóm
khách hàng],C418))</f>
        <v/>
      </c>
      <c r="E418" s="17" t="str">
        <f>IF(B418="","",SUMIFS(D.2[Doanh thu],D.2[Phân nhóm
khách hàng],C418))</f>
        <v/>
      </c>
      <c r="F418" s="17" t="str">
        <f>IF(B418="","",SUMIFS(D.2[Lợi nhuận gộp],D.2[Phân nhóm
khách hàng],C418))</f>
        <v/>
      </c>
      <c r="G418" s="39" t="str">
        <f t="shared" si="8"/>
        <v/>
      </c>
      <c r="H418" s="39"/>
      <c r="I418" s="39"/>
      <c r="J418" s="39"/>
    </row>
    <row r="419" spans="2:10" ht="27.75" customHeight="1" x14ac:dyDescent="0.2">
      <c r="B419" s="7" t="str">
        <f>IF(COUNT(D.2[STT Phân nhóm KH])&gt;=(ROW(A419)-304),ROW(A419)-304,"")</f>
        <v/>
      </c>
      <c r="C419" s="11" t="str">
        <f>IF(B419="","",INDEX(D.2[Ds Phân nhóm KH],B419))</f>
        <v/>
      </c>
      <c r="D419" s="17" t="str">
        <f>IF(B419="","",SUMIFS(D.2[Nợ phải thu 
(Trong kỳ)],D.2[Phân nhóm
khách hàng],C419))</f>
        <v/>
      </c>
      <c r="E419" s="17" t="str">
        <f>IF(B419="","",SUMIFS(D.2[Doanh thu],D.2[Phân nhóm
khách hàng],C419))</f>
        <v/>
      </c>
      <c r="F419" s="17" t="str">
        <f>IF(B419="","",SUMIFS(D.2[Lợi nhuận gộp],D.2[Phân nhóm
khách hàng],C419))</f>
        <v/>
      </c>
      <c r="G419" s="39" t="str">
        <f t="shared" si="8"/>
        <v/>
      </c>
      <c r="H419" s="39"/>
      <c r="I419" s="39"/>
      <c r="J419" s="39"/>
    </row>
    <row r="420" spans="2:10" ht="27.75" customHeight="1" x14ac:dyDescent="0.2">
      <c r="B420" s="7" t="str">
        <f>IF(COUNT(D.2[STT Phân nhóm KH])&gt;=(ROW(A420)-304),ROW(A420)-304,"")</f>
        <v/>
      </c>
      <c r="C420" s="11" t="str">
        <f>IF(B420="","",INDEX(D.2[Ds Phân nhóm KH],B420))</f>
        <v/>
      </c>
      <c r="D420" s="17" t="str">
        <f>IF(B420="","",SUMIFS(D.2[Nợ phải thu 
(Trong kỳ)],D.2[Phân nhóm
khách hàng],C420))</f>
        <v/>
      </c>
      <c r="E420" s="17" t="str">
        <f>IF(B420="","",SUMIFS(D.2[Doanh thu],D.2[Phân nhóm
khách hàng],C420))</f>
        <v/>
      </c>
      <c r="F420" s="17" t="str">
        <f>IF(B420="","",SUMIFS(D.2[Lợi nhuận gộp],D.2[Phân nhóm
khách hàng],C420))</f>
        <v/>
      </c>
      <c r="G420" s="39" t="str">
        <f t="shared" si="8"/>
        <v/>
      </c>
      <c r="H420" s="39"/>
      <c r="I420" s="39"/>
      <c r="J420" s="39"/>
    </row>
    <row r="421" spans="2:10" ht="27.75" customHeight="1" x14ac:dyDescent="0.2">
      <c r="B421" s="7" t="str">
        <f>IF(COUNT(D.2[STT Phân nhóm KH])&gt;=(ROW(A421)-304),ROW(A421)-304,"")</f>
        <v/>
      </c>
      <c r="C421" s="11" t="str">
        <f>IF(B421="","",INDEX(D.2[Ds Phân nhóm KH],B421))</f>
        <v/>
      </c>
      <c r="D421" s="17" t="str">
        <f>IF(B421="","",SUMIFS(D.2[Nợ phải thu 
(Trong kỳ)],D.2[Phân nhóm
khách hàng],C421))</f>
        <v/>
      </c>
      <c r="E421" s="17" t="str">
        <f>IF(B421="","",SUMIFS(D.2[Doanh thu],D.2[Phân nhóm
khách hàng],C421))</f>
        <v/>
      </c>
      <c r="F421" s="17" t="str">
        <f>IF(B421="","",SUMIFS(D.2[Lợi nhuận gộp],D.2[Phân nhóm
khách hàng],C421))</f>
        <v/>
      </c>
      <c r="G421" s="39" t="str">
        <f t="shared" si="8"/>
        <v/>
      </c>
      <c r="H421" s="39"/>
      <c r="I421" s="39"/>
      <c r="J421" s="39"/>
    </row>
    <row r="422" spans="2:10" ht="27.75" customHeight="1" x14ac:dyDescent="0.2">
      <c r="B422" s="7" t="str">
        <f>IF(COUNT(D.2[STT Phân nhóm KH])&gt;=(ROW(A422)-304),ROW(A422)-304,"")</f>
        <v/>
      </c>
      <c r="C422" s="11" t="str">
        <f>IF(B422="","",INDEX(D.2[Ds Phân nhóm KH],B422))</f>
        <v/>
      </c>
      <c r="D422" s="17" t="str">
        <f>IF(B422="","",SUMIFS(D.2[Nợ phải thu 
(Trong kỳ)],D.2[Phân nhóm
khách hàng],C422))</f>
        <v/>
      </c>
      <c r="E422" s="17" t="str">
        <f>IF(B422="","",SUMIFS(D.2[Doanh thu],D.2[Phân nhóm
khách hàng],C422))</f>
        <v/>
      </c>
      <c r="F422" s="17" t="str">
        <f>IF(B422="","",SUMIFS(D.2[Lợi nhuận gộp],D.2[Phân nhóm
khách hàng],C422))</f>
        <v/>
      </c>
      <c r="G422" s="39" t="str">
        <f t="shared" si="8"/>
        <v/>
      </c>
      <c r="H422" s="39"/>
      <c r="I422" s="39"/>
      <c r="J422" s="39"/>
    </row>
    <row r="423" spans="2:10" ht="27.75" customHeight="1" x14ac:dyDescent="0.2">
      <c r="B423" s="7" t="str">
        <f>IF(COUNT(D.2[STT Phân nhóm KH])&gt;=(ROW(A423)-304),ROW(A423)-304,"")</f>
        <v/>
      </c>
      <c r="C423" s="11" t="str">
        <f>IF(B423="","",INDEX(D.2[Ds Phân nhóm KH],B423))</f>
        <v/>
      </c>
      <c r="D423" s="17" t="str">
        <f>IF(B423="","",SUMIFS(D.2[Nợ phải thu 
(Trong kỳ)],D.2[Phân nhóm
khách hàng],C423))</f>
        <v/>
      </c>
      <c r="E423" s="17" t="str">
        <f>IF(B423="","",SUMIFS(D.2[Doanh thu],D.2[Phân nhóm
khách hàng],C423))</f>
        <v/>
      </c>
      <c r="F423" s="17" t="str">
        <f>IF(B423="","",SUMIFS(D.2[Lợi nhuận gộp],D.2[Phân nhóm
khách hàng],C423))</f>
        <v/>
      </c>
      <c r="G423" s="39" t="str">
        <f t="shared" si="8"/>
        <v/>
      </c>
      <c r="H423" s="39"/>
      <c r="I423" s="39"/>
      <c r="J423" s="39"/>
    </row>
    <row r="424" spans="2:10" ht="27.75" customHeight="1" x14ac:dyDescent="0.2">
      <c r="B424" s="7" t="str">
        <f>IF(COUNT(D.2[STT Phân nhóm KH])&gt;=(ROW(A424)-304),ROW(A424)-304,"")</f>
        <v/>
      </c>
      <c r="C424" s="11" t="str">
        <f>IF(B424="","",INDEX(D.2[Ds Phân nhóm KH],B424))</f>
        <v/>
      </c>
      <c r="D424" s="17" t="str">
        <f>IF(B424="","",SUMIFS(D.2[Nợ phải thu 
(Trong kỳ)],D.2[Phân nhóm
khách hàng],C424))</f>
        <v/>
      </c>
      <c r="E424" s="17" t="str">
        <f>IF(B424="","",SUMIFS(D.2[Doanh thu],D.2[Phân nhóm
khách hàng],C424))</f>
        <v/>
      </c>
      <c r="F424" s="17" t="str">
        <f>IF(B424="","",SUMIFS(D.2[Lợi nhuận gộp],D.2[Phân nhóm
khách hàng],C424))</f>
        <v/>
      </c>
      <c r="G424" s="39" t="str">
        <f t="shared" si="8"/>
        <v/>
      </c>
      <c r="H424" s="39"/>
      <c r="I424" s="39"/>
      <c r="J424" s="39"/>
    </row>
    <row r="425" spans="2:10" ht="27.75" customHeight="1" x14ac:dyDescent="0.2">
      <c r="B425" s="7" t="str">
        <f>IF(COUNT(D.2[STT Phân nhóm KH])&gt;=(ROW(A425)-304),ROW(A425)-304,"")</f>
        <v/>
      </c>
      <c r="C425" s="11" t="str">
        <f>IF(B425="","",INDEX(D.2[Ds Phân nhóm KH],B425))</f>
        <v/>
      </c>
      <c r="D425" s="17" t="str">
        <f>IF(B425="","",SUMIFS(D.2[Nợ phải thu 
(Trong kỳ)],D.2[Phân nhóm
khách hàng],C425))</f>
        <v/>
      </c>
      <c r="E425" s="17" t="str">
        <f>IF(B425="","",SUMIFS(D.2[Doanh thu],D.2[Phân nhóm
khách hàng],C425))</f>
        <v/>
      </c>
      <c r="F425" s="17" t="str">
        <f>IF(B425="","",SUMIFS(D.2[Lợi nhuận gộp],D.2[Phân nhóm
khách hàng],C425))</f>
        <v/>
      </c>
      <c r="G425" s="39" t="str">
        <f t="shared" si="8"/>
        <v/>
      </c>
      <c r="H425" s="39"/>
      <c r="I425" s="39"/>
      <c r="J425" s="39"/>
    </row>
    <row r="426" spans="2:10" ht="27.75" customHeight="1" x14ac:dyDescent="0.2">
      <c r="B426" s="7" t="str">
        <f>IF(COUNT(D.2[STT Phân nhóm KH])&gt;=(ROW(A426)-304),ROW(A426)-304,"")</f>
        <v/>
      </c>
      <c r="C426" s="11" t="str">
        <f>IF(B426="","",INDEX(D.2[Ds Phân nhóm KH],B426))</f>
        <v/>
      </c>
      <c r="D426" s="17" t="str">
        <f>IF(B426="","",SUMIFS(D.2[Nợ phải thu 
(Trong kỳ)],D.2[Phân nhóm
khách hàng],C426))</f>
        <v/>
      </c>
      <c r="E426" s="17" t="str">
        <f>IF(B426="","",SUMIFS(D.2[Doanh thu],D.2[Phân nhóm
khách hàng],C426))</f>
        <v/>
      </c>
      <c r="F426" s="17" t="str">
        <f>IF(B426="","",SUMIFS(D.2[Lợi nhuận gộp],D.2[Phân nhóm
khách hàng],C426))</f>
        <v/>
      </c>
      <c r="G426" s="39" t="str">
        <f t="shared" si="8"/>
        <v/>
      </c>
      <c r="H426" s="39"/>
      <c r="I426" s="39"/>
      <c r="J426" s="39"/>
    </row>
    <row r="427" spans="2:10" ht="27.75" customHeight="1" x14ac:dyDescent="0.2">
      <c r="B427" s="7" t="str">
        <f>IF(COUNT(D.2[STT Phân nhóm KH])&gt;=(ROW(A427)-304),ROW(A427)-304,"")</f>
        <v/>
      </c>
      <c r="C427" s="11" t="str">
        <f>IF(B427="","",INDEX(D.2[Ds Phân nhóm KH],B427))</f>
        <v/>
      </c>
      <c r="D427" s="17" t="str">
        <f>IF(B427="","",SUMIFS(D.2[Nợ phải thu 
(Trong kỳ)],D.2[Phân nhóm
khách hàng],C427))</f>
        <v/>
      </c>
      <c r="E427" s="17" t="str">
        <f>IF(B427="","",SUMIFS(D.2[Doanh thu],D.2[Phân nhóm
khách hàng],C427))</f>
        <v/>
      </c>
      <c r="F427" s="17" t="str">
        <f>IF(B427="","",SUMIFS(D.2[Lợi nhuận gộp],D.2[Phân nhóm
khách hàng],C427))</f>
        <v/>
      </c>
      <c r="G427" s="39" t="str">
        <f t="shared" si="8"/>
        <v/>
      </c>
      <c r="H427" s="39"/>
      <c r="I427" s="39"/>
      <c r="J427" s="39"/>
    </row>
    <row r="428" spans="2:10" ht="27.75" customHeight="1" x14ac:dyDescent="0.2">
      <c r="B428" s="7" t="str">
        <f>IF(COUNT(D.2[STT Phân nhóm KH])&gt;=(ROW(A428)-304),ROW(A428)-304,"")</f>
        <v/>
      </c>
      <c r="C428" s="11" t="str">
        <f>IF(B428="","",INDEX(D.2[Ds Phân nhóm KH],B428))</f>
        <v/>
      </c>
      <c r="D428" s="17" t="str">
        <f>IF(B428="","",SUMIFS(D.2[Nợ phải thu 
(Trong kỳ)],D.2[Phân nhóm
khách hàng],C428))</f>
        <v/>
      </c>
      <c r="E428" s="17" t="str">
        <f>IF(B428="","",SUMIFS(D.2[Doanh thu],D.2[Phân nhóm
khách hàng],C428))</f>
        <v/>
      </c>
      <c r="F428" s="17" t="str">
        <f>IF(B428="","",SUMIFS(D.2[Lợi nhuận gộp],D.2[Phân nhóm
khách hàng],C428))</f>
        <v/>
      </c>
      <c r="G428" s="39" t="str">
        <f t="shared" si="8"/>
        <v/>
      </c>
      <c r="H428" s="39"/>
      <c r="I428" s="39"/>
      <c r="J428" s="39"/>
    </row>
    <row r="429" spans="2:10" ht="27.75" customHeight="1" x14ac:dyDescent="0.2">
      <c r="B429" s="7" t="str">
        <f>IF(COUNT(D.2[STT Phân nhóm KH])&gt;=(ROW(A429)-304),ROW(A429)-304,"")</f>
        <v/>
      </c>
      <c r="C429" s="11" t="str">
        <f>IF(B429="","",INDEX(D.2[Ds Phân nhóm KH],B429))</f>
        <v/>
      </c>
      <c r="D429" s="17" t="str">
        <f>IF(B429="","",SUMIFS(D.2[Nợ phải thu 
(Trong kỳ)],D.2[Phân nhóm
khách hàng],C429))</f>
        <v/>
      </c>
      <c r="E429" s="17" t="str">
        <f>IF(B429="","",SUMIFS(D.2[Doanh thu],D.2[Phân nhóm
khách hàng],C429))</f>
        <v/>
      </c>
      <c r="F429" s="17" t="str">
        <f>IF(B429="","",SUMIFS(D.2[Lợi nhuận gộp],D.2[Phân nhóm
khách hàng],C429))</f>
        <v/>
      </c>
      <c r="G429" s="39" t="str">
        <f t="shared" si="8"/>
        <v/>
      </c>
      <c r="H429" s="39"/>
      <c r="I429" s="39"/>
      <c r="J429" s="39"/>
    </row>
    <row r="430" spans="2:10" ht="27.75" customHeight="1" x14ac:dyDescent="0.2">
      <c r="B430" s="7" t="str">
        <f>IF(COUNT(D.2[STT Phân nhóm KH])&gt;=(ROW(A430)-304),ROW(A430)-304,"")</f>
        <v/>
      </c>
      <c r="C430" s="11" t="str">
        <f>IF(B430="","",INDEX(D.2[Ds Phân nhóm KH],B430))</f>
        <v/>
      </c>
      <c r="D430" s="17" t="str">
        <f>IF(B430="","",SUMIFS(D.2[Nợ phải thu 
(Trong kỳ)],D.2[Phân nhóm
khách hàng],C430))</f>
        <v/>
      </c>
      <c r="E430" s="17" t="str">
        <f>IF(B430="","",SUMIFS(D.2[Doanh thu],D.2[Phân nhóm
khách hàng],C430))</f>
        <v/>
      </c>
      <c r="F430" s="17" t="str">
        <f>IF(B430="","",SUMIFS(D.2[Lợi nhuận gộp],D.2[Phân nhóm
khách hàng],C430))</f>
        <v/>
      </c>
      <c r="G430" s="39" t="str">
        <f t="shared" si="8"/>
        <v/>
      </c>
      <c r="H430" s="39"/>
      <c r="I430" s="39"/>
      <c r="J430" s="39"/>
    </row>
    <row r="431" spans="2:10" ht="27.75" customHeight="1" x14ac:dyDescent="0.2">
      <c r="B431" s="7" t="str">
        <f>IF(COUNT(D.2[STT Phân nhóm KH])&gt;=(ROW(A431)-304),ROW(A431)-304,"")</f>
        <v/>
      </c>
      <c r="C431" s="11" t="str">
        <f>IF(B431="","",INDEX(D.2[Ds Phân nhóm KH],B431))</f>
        <v/>
      </c>
      <c r="D431" s="17" t="str">
        <f>IF(B431="","",SUMIFS(D.2[Nợ phải thu 
(Trong kỳ)],D.2[Phân nhóm
khách hàng],C431))</f>
        <v/>
      </c>
      <c r="E431" s="17" t="str">
        <f>IF(B431="","",SUMIFS(D.2[Doanh thu],D.2[Phân nhóm
khách hàng],C431))</f>
        <v/>
      </c>
      <c r="F431" s="17" t="str">
        <f>IF(B431="","",SUMIFS(D.2[Lợi nhuận gộp],D.2[Phân nhóm
khách hàng],C431))</f>
        <v/>
      </c>
      <c r="G431" s="39" t="str">
        <f t="shared" si="8"/>
        <v/>
      </c>
      <c r="H431" s="39"/>
      <c r="I431" s="39"/>
      <c r="J431" s="39"/>
    </row>
    <row r="432" spans="2:10" ht="27.75" customHeight="1" x14ac:dyDescent="0.2">
      <c r="B432" s="7" t="str">
        <f>IF(COUNT(D.2[STT Phân nhóm KH])&gt;=(ROW(A432)-304),ROW(A432)-304,"")</f>
        <v/>
      </c>
      <c r="C432" s="11" t="str">
        <f>IF(B432="","",INDEX(D.2[Ds Phân nhóm KH],B432))</f>
        <v/>
      </c>
      <c r="D432" s="17" t="str">
        <f>IF(B432="","",SUMIFS(D.2[Nợ phải thu 
(Trong kỳ)],D.2[Phân nhóm
khách hàng],C432))</f>
        <v/>
      </c>
      <c r="E432" s="17" t="str">
        <f>IF(B432="","",SUMIFS(D.2[Doanh thu],D.2[Phân nhóm
khách hàng],C432))</f>
        <v/>
      </c>
      <c r="F432" s="17" t="str">
        <f>IF(B432="","",SUMIFS(D.2[Lợi nhuận gộp],D.2[Phân nhóm
khách hàng],C432))</f>
        <v/>
      </c>
      <c r="G432" s="39" t="str">
        <f t="shared" si="8"/>
        <v/>
      </c>
      <c r="H432" s="39"/>
      <c r="I432" s="39"/>
      <c r="J432" s="39"/>
    </row>
    <row r="433" spans="2:10" ht="27.75" customHeight="1" x14ac:dyDescent="0.2">
      <c r="B433" s="7" t="str">
        <f>IF(COUNT(D.2[STT Phân nhóm KH])&gt;=(ROW(A433)-304),ROW(A433)-304,"")</f>
        <v/>
      </c>
      <c r="C433" s="11" t="str">
        <f>IF(B433="","",INDEX(D.2[Ds Phân nhóm KH],B433))</f>
        <v/>
      </c>
      <c r="D433" s="17" t="str">
        <f>IF(B433="","",SUMIFS(D.2[Nợ phải thu 
(Trong kỳ)],D.2[Phân nhóm
khách hàng],C433))</f>
        <v/>
      </c>
      <c r="E433" s="17" t="str">
        <f>IF(B433="","",SUMIFS(D.2[Doanh thu],D.2[Phân nhóm
khách hàng],C433))</f>
        <v/>
      </c>
      <c r="F433" s="17" t="str">
        <f>IF(B433="","",SUMIFS(D.2[Lợi nhuận gộp],D.2[Phân nhóm
khách hàng],C433))</f>
        <v/>
      </c>
      <c r="G433" s="39" t="str">
        <f t="shared" ref="G433:G496" si="9">IF(OR(B433="",F433=0),"",RANK(F433,B6LoiNhuanKH))</f>
        <v/>
      </c>
      <c r="H433" s="39"/>
      <c r="I433" s="39"/>
      <c r="J433" s="39"/>
    </row>
    <row r="434" spans="2:10" ht="27.75" customHeight="1" x14ac:dyDescent="0.2">
      <c r="B434" s="7" t="str">
        <f>IF(COUNT(D.2[STT Phân nhóm KH])&gt;=(ROW(A434)-304),ROW(A434)-304,"")</f>
        <v/>
      </c>
      <c r="C434" s="11" t="str">
        <f>IF(B434="","",INDEX(D.2[Ds Phân nhóm KH],B434))</f>
        <v/>
      </c>
      <c r="D434" s="17" t="str">
        <f>IF(B434="","",SUMIFS(D.2[Nợ phải thu 
(Trong kỳ)],D.2[Phân nhóm
khách hàng],C434))</f>
        <v/>
      </c>
      <c r="E434" s="17" t="str">
        <f>IF(B434="","",SUMIFS(D.2[Doanh thu],D.2[Phân nhóm
khách hàng],C434))</f>
        <v/>
      </c>
      <c r="F434" s="17" t="str">
        <f>IF(B434="","",SUMIFS(D.2[Lợi nhuận gộp],D.2[Phân nhóm
khách hàng],C434))</f>
        <v/>
      </c>
      <c r="G434" s="39" t="str">
        <f t="shared" si="9"/>
        <v/>
      </c>
      <c r="H434" s="39"/>
      <c r="I434" s="39"/>
      <c r="J434" s="39"/>
    </row>
    <row r="435" spans="2:10" ht="27.75" customHeight="1" x14ac:dyDescent="0.2">
      <c r="B435" s="7" t="str">
        <f>IF(COUNT(D.2[STT Phân nhóm KH])&gt;=(ROW(A435)-304),ROW(A435)-304,"")</f>
        <v/>
      </c>
      <c r="C435" s="11" t="str">
        <f>IF(B435="","",INDEX(D.2[Ds Phân nhóm KH],B435))</f>
        <v/>
      </c>
      <c r="D435" s="17" t="str">
        <f>IF(B435="","",SUMIFS(D.2[Nợ phải thu 
(Trong kỳ)],D.2[Phân nhóm
khách hàng],C435))</f>
        <v/>
      </c>
      <c r="E435" s="17" t="str">
        <f>IF(B435="","",SUMIFS(D.2[Doanh thu],D.2[Phân nhóm
khách hàng],C435))</f>
        <v/>
      </c>
      <c r="F435" s="17" t="str">
        <f>IF(B435="","",SUMIFS(D.2[Lợi nhuận gộp],D.2[Phân nhóm
khách hàng],C435))</f>
        <v/>
      </c>
      <c r="G435" s="39" t="str">
        <f t="shared" si="9"/>
        <v/>
      </c>
      <c r="H435" s="39"/>
      <c r="I435" s="39"/>
      <c r="J435" s="39"/>
    </row>
    <row r="436" spans="2:10" ht="27.75" customHeight="1" x14ac:dyDescent="0.2">
      <c r="B436" s="7" t="str">
        <f>IF(COUNT(D.2[STT Phân nhóm KH])&gt;=(ROW(A436)-304),ROW(A436)-304,"")</f>
        <v/>
      </c>
      <c r="C436" s="11" t="str">
        <f>IF(B436="","",INDEX(D.2[Ds Phân nhóm KH],B436))</f>
        <v/>
      </c>
      <c r="D436" s="17" t="str">
        <f>IF(B436="","",SUMIFS(D.2[Nợ phải thu 
(Trong kỳ)],D.2[Phân nhóm
khách hàng],C436))</f>
        <v/>
      </c>
      <c r="E436" s="17" t="str">
        <f>IF(B436="","",SUMIFS(D.2[Doanh thu],D.2[Phân nhóm
khách hàng],C436))</f>
        <v/>
      </c>
      <c r="F436" s="17" t="str">
        <f>IF(B436="","",SUMIFS(D.2[Lợi nhuận gộp],D.2[Phân nhóm
khách hàng],C436))</f>
        <v/>
      </c>
      <c r="G436" s="39" t="str">
        <f t="shared" si="9"/>
        <v/>
      </c>
      <c r="H436" s="39"/>
      <c r="I436" s="39"/>
      <c r="J436" s="39"/>
    </row>
    <row r="437" spans="2:10" ht="27.75" customHeight="1" x14ac:dyDescent="0.2">
      <c r="B437" s="7" t="str">
        <f>IF(COUNT(D.2[STT Phân nhóm KH])&gt;=(ROW(A437)-304),ROW(A437)-304,"")</f>
        <v/>
      </c>
      <c r="C437" s="11" t="str">
        <f>IF(B437="","",INDEX(D.2[Ds Phân nhóm KH],B437))</f>
        <v/>
      </c>
      <c r="D437" s="17" t="str">
        <f>IF(B437="","",SUMIFS(D.2[Nợ phải thu 
(Trong kỳ)],D.2[Phân nhóm
khách hàng],C437))</f>
        <v/>
      </c>
      <c r="E437" s="17" t="str">
        <f>IF(B437="","",SUMIFS(D.2[Doanh thu],D.2[Phân nhóm
khách hàng],C437))</f>
        <v/>
      </c>
      <c r="F437" s="17" t="str">
        <f>IF(B437="","",SUMIFS(D.2[Lợi nhuận gộp],D.2[Phân nhóm
khách hàng],C437))</f>
        <v/>
      </c>
      <c r="G437" s="39" t="str">
        <f t="shared" si="9"/>
        <v/>
      </c>
      <c r="H437" s="39"/>
      <c r="I437" s="39"/>
      <c r="J437" s="39"/>
    </row>
    <row r="438" spans="2:10" ht="27.75" customHeight="1" x14ac:dyDescent="0.2">
      <c r="B438" s="7" t="str">
        <f>IF(COUNT(D.2[STT Phân nhóm KH])&gt;=(ROW(A438)-304),ROW(A438)-304,"")</f>
        <v/>
      </c>
      <c r="C438" s="11" t="str">
        <f>IF(B438="","",INDEX(D.2[Ds Phân nhóm KH],B438))</f>
        <v/>
      </c>
      <c r="D438" s="17" t="str">
        <f>IF(B438="","",SUMIFS(D.2[Nợ phải thu 
(Trong kỳ)],D.2[Phân nhóm
khách hàng],C438))</f>
        <v/>
      </c>
      <c r="E438" s="17" t="str">
        <f>IF(B438="","",SUMIFS(D.2[Doanh thu],D.2[Phân nhóm
khách hàng],C438))</f>
        <v/>
      </c>
      <c r="F438" s="17" t="str">
        <f>IF(B438="","",SUMIFS(D.2[Lợi nhuận gộp],D.2[Phân nhóm
khách hàng],C438))</f>
        <v/>
      </c>
      <c r="G438" s="39" t="str">
        <f t="shared" si="9"/>
        <v/>
      </c>
      <c r="H438" s="39"/>
      <c r="I438" s="39"/>
      <c r="J438" s="39"/>
    </row>
    <row r="439" spans="2:10" ht="27.75" customHeight="1" x14ac:dyDescent="0.2">
      <c r="B439" s="7" t="str">
        <f>IF(COUNT(D.2[STT Phân nhóm KH])&gt;=(ROW(A439)-304),ROW(A439)-304,"")</f>
        <v/>
      </c>
      <c r="C439" s="11" t="str">
        <f>IF(B439="","",INDEX(D.2[Ds Phân nhóm KH],B439))</f>
        <v/>
      </c>
      <c r="D439" s="17" t="str">
        <f>IF(B439="","",SUMIFS(D.2[Nợ phải thu 
(Trong kỳ)],D.2[Phân nhóm
khách hàng],C439))</f>
        <v/>
      </c>
      <c r="E439" s="17" t="str">
        <f>IF(B439="","",SUMIFS(D.2[Doanh thu],D.2[Phân nhóm
khách hàng],C439))</f>
        <v/>
      </c>
      <c r="F439" s="17" t="str">
        <f>IF(B439="","",SUMIFS(D.2[Lợi nhuận gộp],D.2[Phân nhóm
khách hàng],C439))</f>
        <v/>
      </c>
      <c r="G439" s="39" t="str">
        <f t="shared" si="9"/>
        <v/>
      </c>
      <c r="H439" s="39"/>
      <c r="I439" s="39"/>
      <c r="J439" s="39"/>
    </row>
    <row r="440" spans="2:10" ht="27.75" customHeight="1" x14ac:dyDescent="0.2">
      <c r="B440" s="7" t="str">
        <f>IF(COUNT(D.2[STT Phân nhóm KH])&gt;=(ROW(A440)-304),ROW(A440)-304,"")</f>
        <v/>
      </c>
      <c r="C440" s="11" t="str">
        <f>IF(B440="","",INDEX(D.2[Ds Phân nhóm KH],B440))</f>
        <v/>
      </c>
      <c r="D440" s="17" t="str">
        <f>IF(B440="","",SUMIFS(D.2[Nợ phải thu 
(Trong kỳ)],D.2[Phân nhóm
khách hàng],C440))</f>
        <v/>
      </c>
      <c r="E440" s="17" t="str">
        <f>IF(B440="","",SUMIFS(D.2[Doanh thu],D.2[Phân nhóm
khách hàng],C440))</f>
        <v/>
      </c>
      <c r="F440" s="17" t="str">
        <f>IF(B440="","",SUMIFS(D.2[Lợi nhuận gộp],D.2[Phân nhóm
khách hàng],C440))</f>
        <v/>
      </c>
      <c r="G440" s="39" t="str">
        <f t="shared" si="9"/>
        <v/>
      </c>
      <c r="H440" s="39"/>
      <c r="I440" s="39"/>
      <c r="J440" s="39"/>
    </row>
    <row r="441" spans="2:10" ht="27.75" customHeight="1" x14ac:dyDescent="0.2">
      <c r="B441" s="7" t="str">
        <f>IF(COUNT(D.2[STT Phân nhóm KH])&gt;=(ROW(A441)-304),ROW(A441)-304,"")</f>
        <v/>
      </c>
      <c r="C441" s="11" t="str">
        <f>IF(B441="","",INDEX(D.2[Ds Phân nhóm KH],B441))</f>
        <v/>
      </c>
      <c r="D441" s="17" t="str">
        <f>IF(B441="","",SUMIFS(D.2[Nợ phải thu 
(Trong kỳ)],D.2[Phân nhóm
khách hàng],C441))</f>
        <v/>
      </c>
      <c r="E441" s="17" t="str">
        <f>IF(B441="","",SUMIFS(D.2[Doanh thu],D.2[Phân nhóm
khách hàng],C441))</f>
        <v/>
      </c>
      <c r="F441" s="17" t="str">
        <f>IF(B441="","",SUMIFS(D.2[Lợi nhuận gộp],D.2[Phân nhóm
khách hàng],C441))</f>
        <v/>
      </c>
      <c r="G441" s="39" t="str">
        <f t="shared" si="9"/>
        <v/>
      </c>
      <c r="H441" s="39"/>
      <c r="I441" s="39"/>
      <c r="J441" s="39"/>
    </row>
    <row r="442" spans="2:10" ht="27.75" customHeight="1" x14ac:dyDescent="0.2">
      <c r="B442" s="7" t="str">
        <f>IF(COUNT(D.2[STT Phân nhóm KH])&gt;=(ROW(A442)-304),ROW(A442)-304,"")</f>
        <v/>
      </c>
      <c r="C442" s="11" t="str">
        <f>IF(B442="","",INDEX(D.2[Ds Phân nhóm KH],B442))</f>
        <v/>
      </c>
      <c r="D442" s="17" t="str">
        <f>IF(B442="","",SUMIFS(D.2[Nợ phải thu 
(Trong kỳ)],D.2[Phân nhóm
khách hàng],C442))</f>
        <v/>
      </c>
      <c r="E442" s="17" t="str">
        <f>IF(B442="","",SUMIFS(D.2[Doanh thu],D.2[Phân nhóm
khách hàng],C442))</f>
        <v/>
      </c>
      <c r="F442" s="17" t="str">
        <f>IF(B442="","",SUMIFS(D.2[Lợi nhuận gộp],D.2[Phân nhóm
khách hàng],C442))</f>
        <v/>
      </c>
      <c r="G442" s="39" t="str">
        <f t="shared" si="9"/>
        <v/>
      </c>
      <c r="H442" s="39"/>
      <c r="I442" s="39"/>
      <c r="J442" s="39"/>
    </row>
    <row r="443" spans="2:10" ht="27.75" customHeight="1" x14ac:dyDescent="0.2">
      <c r="B443" s="7" t="str">
        <f>IF(COUNT(D.2[STT Phân nhóm KH])&gt;=(ROW(A443)-304),ROW(A443)-304,"")</f>
        <v/>
      </c>
      <c r="C443" s="11" t="str">
        <f>IF(B443="","",INDEX(D.2[Ds Phân nhóm KH],B443))</f>
        <v/>
      </c>
      <c r="D443" s="17" t="str">
        <f>IF(B443="","",SUMIFS(D.2[Nợ phải thu 
(Trong kỳ)],D.2[Phân nhóm
khách hàng],C443))</f>
        <v/>
      </c>
      <c r="E443" s="17" t="str">
        <f>IF(B443="","",SUMIFS(D.2[Doanh thu],D.2[Phân nhóm
khách hàng],C443))</f>
        <v/>
      </c>
      <c r="F443" s="17" t="str">
        <f>IF(B443="","",SUMIFS(D.2[Lợi nhuận gộp],D.2[Phân nhóm
khách hàng],C443))</f>
        <v/>
      </c>
      <c r="G443" s="39" t="str">
        <f t="shared" si="9"/>
        <v/>
      </c>
      <c r="H443" s="39"/>
      <c r="I443" s="39"/>
      <c r="J443" s="39"/>
    </row>
    <row r="444" spans="2:10" ht="27.75" customHeight="1" x14ac:dyDescent="0.2">
      <c r="B444" s="7" t="str">
        <f>IF(COUNT(D.2[STT Phân nhóm KH])&gt;=(ROW(A444)-304),ROW(A444)-304,"")</f>
        <v/>
      </c>
      <c r="C444" s="11" t="str">
        <f>IF(B444="","",INDEX(D.2[Ds Phân nhóm KH],B444))</f>
        <v/>
      </c>
      <c r="D444" s="17" t="str">
        <f>IF(B444="","",SUMIFS(D.2[Nợ phải thu 
(Trong kỳ)],D.2[Phân nhóm
khách hàng],C444))</f>
        <v/>
      </c>
      <c r="E444" s="17" t="str">
        <f>IF(B444="","",SUMIFS(D.2[Doanh thu],D.2[Phân nhóm
khách hàng],C444))</f>
        <v/>
      </c>
      <c r="F444" s="17" t="str">
        <f>IF(B444="","",SUMIFS(D.2[Lợi nhuận gộp],D.2[Phân nhóm
khách hàng],C444))</f>
        <v/>
      </c>
      <c r="G444" s="39" t="str">
        <f t="shared" si="9"/>
        <v/>
      </c>
      <c r="H444" s="39"/>
      <c r="I444" s="39"/>
      <c r="J444" s="39"/>
    </row>
    <row r="445" spans="2:10" ht="27.75" customHeight="1" x14ac:dyDescent="0.2">
      <c r="B445" s="7" t="str">
        <f>IF(COUNT(D.2[STT Phân nhóm KH])&gt;=(ROW(A445)-304),ROW(A445)-304,"")</f>
        <v/>
      </c>
      <c r="C445" s="11" t="str">
        <f>IF(B445="","",INDEX(D.2[Ds Phân nhóm KH],B445))</f>
        <v/>
      </c>
      <c r="D445" s="17" t="str">
        <f>IF(B445="","",SUMIFS(D.2[Nợ phải thu 
(Trong kỳ)],D.2[Phân nhóm
khách hàng],C445))</f>
        <v/>
      </c>
      <c r="E445" s="17" t="str">
        <f>IF(B445="","",SUMIFS(D.2[Doanh thu],D.2[Phân nhóm
khách hàng],C445))</f>
        <v/>
      </c>
      <c r="F445" s="17" t="str">
        <f>IF(B445="","",SUMIFS(D.2[Lợi nhuận gộp],D.2[Phân nhóm
khách hàng],C445))</f>
        <v/>
      </c>
      <c r="G445" s="39" t="str">
        <f t="shared" si="9"/>
        <v/>
      </c>
      <c r="H445" s="39"/>
      <c r="I445" s="39"/>
      <c r="J445" s="39"/>
    </row>
    <row r="446" spans="2:10" ht="27.75" customHeight="1" x14ac:dyDescent="0.2">
      <c r="B446" s="7" t="str">
        <f>IF(COUNT(D.2[STT Phân nhóm KH])&gt;=(ROW(A446)-304),ROW(A446)-304,"")</f>
        <v/>
      </c>
      <c r="C446" s="11" t="str">
        <f>IF(B446="","",INDEX(D.2[Ds Phân nhóm KH],B446))</f>
        <v/>
      </c>
      <c r="D446" s="17" t="str">
        <f>IF(B446="","",SUMIFS(D.2[Nợ phải thu 
(Trong kỳ)],D.2[Phân nhóm
khách hàng],C446))</f>
        <v/>
      </c>
      <c r="E446" s="17" t="str">
        <f>IF(B446="","",SUMIFS(D.2[Doanh thu],D.2[Phân nhóm
khách hàng],C446))</f>
        <v/>
      </c>
      <c r="F446" s="17" t="str">
        <f>IF(B446="","",SUMIFS(D.2[Lợi nhuận gộp],D.2[Phân nhóm
khách hàng],C446))</f>
        <v/>
      </c>
      <c r="G446" s="39" t="str">
        <f t="shared" si="9"/>
        <v/>
      </c>
      <c r="H446" s="39"/>
      <c r="I446" s="39"/>
      <c r="J446" s="39"/>
    </row>
    <row r="447" spans="2:10" ht="27.75" customHeight="1" x14ac:dyDescent="0.2">
      <c r="B447" s="7" t="str">
        <f>IF(COUNT(D.2[STT Phân nhóm KH])&gt;=(ROW(A447)-304),ROW(A447)-304,"")</f>
        <v/>
      </c>
      <c r="C447" s="11" t="str">
        <f>IF(B447="","",INDEX(D.2[Ds Phân nhóm KH],B447))</f>
        <v/>
      </c>
      <c r="D447" s="17" t="str">
        <f>IF(B447="","",SUMIFS(D.2[Nợ phải thu 
(Trong kỳ)],D.2[Phân nhóm
khách hàng],C447))</f>
        <v/>
      </c>
      <c r="E447" s="17" t="str">
        <f>IF(B447="","",SUMIFS(D.2[Doanh thu],D.2[Phân nhóm
khách hàng],C447))</f>
        <v/>
      </c>
      <c r="F447" s="17" t="str">
        <f>IF(B447="","",SUMIFS(D.2[Lợi nhuận gộp],D.2[Phân nhóm
khách hàng],C447))</f>
        <v/>
      </c>
      <c r="G447" s="39" t="str">
        <f t="shared" si="9"/>
        <v/>
      </c>
      <c r="H447" s="39"/>
      <c r="I447" s="39"/>
      <c r="J447" s="39"/>
    </row>
    <row r="448" spans="2:10" ht="27.75" customHeight="1" x14ac:dyDescent="0.2">
      <c r="B448" s="7" t="str">
        <f>IF(COUNT(D.2[STT Phân nhóm KH])&gt;=(ROW(A448)-304),ROW(A448)-304,"")</f>
        <v/>
      </c>
      <c r="C448" s="11" t="str">
        <f>IF(B448="","",INDEX(D.2[Ds Phân nhóm KH],B448))</f>
        <v/>
      </c>
      <c r="D448" s="17" t="str">
        <f>IF(B448="","",SUMIFS(D.2[Nợ phải thu 
(Trong kỳ)],D.2[Phân nhóm
khách hàng],C448))</f>
        <v/>
      </c>
      <c r="E448" s="17" t="str">
        <f>IF(B448="","",SUMIFS(D.2[Doanh thu],D.2[Phân nhóm
khách hàng],C448))</f>
        <v/>
      </c>
      <c r="F448" s="17" t="str">
        <f>IF(B448="","",SUMIFS(D.2[Lợi nhuận gộp],D.2[Phân nhóm
khách hàng],C448))</f>
        <v/>
      </c>
      <c r="G448" s="39" t="str">
        <f t="shared" si="9"/>
        <v/>
      </c>
      <c r="H448" s="39"/>
      <c r="I448" s="39"/>
      <c r="J448" s="39"/>
    </row>
    <row r="449" spans="2:10" ht="27.75" customHeight="1" x14ac:dyDescent="0.2">
      <c r="B449" s="7" t="str">
        <f>IF(COUNT(D.2[STT Phân nhóm KH])&gt;=(ROW(A449)-304),ROW(A449)-304,"")</f>
        <v/>
      </c>
      <c r="C449" s="11" t="str">
        <f>IF(B449="","",INDEX(D.2[Ds Phân nhóm KH],B449))</f>
        <v/>
      </c>
      <c r="D449" s="17" t="str">
        <f>IF(B449="","",SUMIFS(D.2[Nợ phải thu 
(Trong kỳ)],D.2[Phân nhóm
khách hàng],C449))</f>
        <v/>
      </c>
      <c r="E449" s="17" t="str">
        <f>IF(B449="","",SUMIFS(D.2[Doanh thu],D.2[Phân nhóm
khách hàng],C449))</f>
        <v/>
      </c>
      <c r="F449" s="17" t="str">
        <f>IF(B449="","",SUMIFS(D.2[Lợi nhuận gộp],D.2[Phân nhóm
khách hàng],C449))</f>
        <v/>
      </c>
      <c r="G449" s="39" t="str">
        <f t="shared" si="9"/>
        <v/>
      </c>
      <c r="H449" s="39"/>
      <c r="I449" s="39"/>
      <c r="J449" s="39"/>
    </row>
    <row r="450" spans="2:10" ht="27.75" customHeight="1" x14ac:dyDescent="0.2">
      <c r="B450" s="7" t="str">
        <f>IF(COUNT(D.2[STT Phân nhóm KH])&gt;=(ROW(A450)-304),ROW(A450)-304,"")</f>
        <v/>
      </c>
      <c r="C450" s="11" t="str">
        <f>IF(B450="","",INDEX(D.2[Ds Phân nhóm KH],B450))</f>
        <v/>
      </c>
      <c r="D450" s="17" t="str">
        <f>IF(B450="","",SUMIFS(D.2[Nợ phải thu 
(Trong kỳ)],D.2[Phân nhóm
khách hàng],C450))</f>
        <v/>
      </c>
      <c r="E450" s="17" t="str">
        <f>IF(B450="","",SUMIFS(D.2[Doanh thu],D.2[Phân nhóm
khách hàng],C450))</f>
        <v/>
      </c>
      <c r="F450" s="17" t="str">
        <f>IF(B450="","",SUMIFS(D.2[Lợi nhuận gộp],D.2[Phân nhóm
khách hàng],C450))</f>
        <v/>
      </c>
      <c r="G450" s="39" t="str">
        <f t="shared" si="9"/>
        <v/>
      </c>
      <c r="H450" s="39"/>
      <c r="I450" s="39"/>
      <c r="J450" s="39"/>
    </row>
    <row r="451" spans="2:10" ht="27.75" customHeight="1" x14ac:dyDescent="0.2">
      <c r="B451" s="7" t="str">
        <f>IF(COUNT(D.2[STT Phân nhóm KH])&gt;=(ROW(A451)-304),ROW(A451)-304,"")</f>
        <v/>
      </c>
      <c r="C451" s="11" t="str">
        <f>IF(B451="","",INDEX(D.2[Ds Phân nhóm KH],B451))</f>
        <v/>
      </c>
      <c r="D451" s="17" t="str">
        <f>IF(B451="","",SUMIFS(D.2[Nợ phải thu 
(Trong kỳ)],D.2[Phân nhóm
khách hàng],C451))</f>
        <v/>
      </c>
      <c r="E451" s="17" t="str">
        <f>IF(B451="","",SUMIFS(D.2[Doanh thu],D.2[Phân nhóm
khách hàng],C451))</f>
        <v/>
      </c>
      <c r="F451" s="17" t="str">
        <f>IF(B451="","",SUMIFS(D.2[Lợi nhuận gộp],D.2[Phân nhóm
khách hàng],C451))</f>
        <v/>
      </c>
      <c r="G451" s="39" t="str">
        <f t="shared" si="9"/>
        <v/>
      </c>
      <c r="H451" s="39"/>
      <c r="I451" s="39"/>
      <c r="J451" s="39"/>
    </row>
    <row r="452" spans="2:10" ht="27.75" customHeight="1" x14ac:dyDescent="0.2">
      <c r="B452" s="7" t="str">
        <f>IF(COUNT(D.2[STT Phân nhóm KH])&gt;=(ROW(A452)-304),ROW(A452)-304,"")</f>
        <v/>
      </c>
      <c r="C452" s="11" t="str">
        <f>IF(B452="","",INDEX(D.2[Ds Phân nhóm KH],B452))</f>
        <v/>
      </c>
      <c r="D452" s="17" t="str">
        <f>IF(B452="","",SUMIFS(D.2[Nợ phải thu 
(Trong kỳ)],D.2[Phân nhóm
khách hàng],C452))</f>
        <v/>
      </c>
      <c r="E452" s="17" t="str">
        <f>IF(B452="","",SUMIFS(D.2[Doanh thu],D.2[Phân nhóm
khách hàng],C452))</f>
        <v/>
      </c>
      <c r="F452" s="17" t="str">
        <f>IF(B452="","",SUMIFS(D.2[Lợi nhuận gộp],D.2[Phân nhóm
khách hàng],C452))</f>
        <v/>
      </c>
      <c r="G452" s="39" t="str">
        <f t="shared" si="9"/>
        <v/>
      </c>
      <c r="H452" s="39"/>
      <c r="I452" s="39"/>
      <c r="J452" s="39"/>
    </row>
    <row r="453" spans="2:10" ht="27.75" customHeight="1" x14ac:dyDescent="0.2">
      <c r="B453" s="7" t="str">
        <f>IF(COUNT(D.2[STT Phân nhóm KH])&gt;=(ROW(A453)-304),ROW(A453)-304,"")</f>
        <v/>
      </c>
      <c r="C453" s="11" t="str">
        <f>IF(B453="","",INDEX(D.2[Ds Phân nhóm KH],B453))</f>
        <v/>
      </c>
      <c r="D453" s="17" t="str">
        <f>IF(B453="","",SUMIFS(D.2[Nợ phải thu 
(Trong kỳ)],D.2[Phân nhóm
khách hàng],C453))</f>
        <v/>
      </c>
      <c r="E453" s="17" t="str">
        <f>IF(B453="","",SUMIFS(D.2[Doanh thu],D.2[Phân nhóm
khách hàng],C453))</f>
        <v/>
      </c>
      <c r="F453" s="17" t="str">
        <f>IF(B453="","",SUMIFS(D.2[Lợi nhuận gộp],D.2[Phân nhóm
khách hàng],C453))</f>
        <v/>
      </c>
      <c r="G453" s="39" t="str">
        <f t="shared" si="9"/>
        <v/>
      </c>
      <c r="H453" s="39"/>
      <c r="I453" s="39"/>
      <c r="J453" s="39"/>
    </row>
    <row r="454" spans="2:10" ht="27.75" customHeight="1" x14ac:dyDescent="0.2">
      <c r="B454" s="7" t="str">
        <f>IF(COUNT(D.2[STT Phân nhóm KH])&gt;=(ROW(A454)-304),ROW(A454)-304,"")</f>
        <v/>
      </c>
      <c r="C454" s="11" t="str">
        <f>IF(B454="","",INDEX(D.2[Ds Phân nhóm KH],B454))</f>
        <v/>
      </c>
      <c r="D454" s="17" t="str">
        <f>IF(B454="","",SUMIFS(D.2[Nợ phải thu 
(Trong kỳ)],D.2[Phân nhóm
khách hàng],C454))</f>
        <v/>
      </c>
      <c r="E454" s="17" t="str">
        <f>IF(B454="","",SUMIFS(D.2[Doanh thu],D.2[Phân nhóm
khách hàng],C454))</f>
        <v/>
      </c>
      <c r="F454" s="17" t="str">
        <f>IF(B454="","",SUMIFS(D.2[Lợi nhuận gộp],D.2[Phân nhóm
khách hàng],C454))</f>
        <v/>
      </c>
      <c r="G454" s="39" t="str">
        <f t="shared" si="9"/>
        <v/>
      </c>
      <c r="H454" s="39"/>
      <c r="I454" s="39"/>
      <c r="J454" s="39"/>
    </row>
    <row r="455" spans="2:10" ht="27.75" customHeight="1" x14ac:dyDescent="0.2">
      <c r="B455" s="7" t="str">
        <f>IF(COUNT(D.2[STT Phân nhóm KH])&gt;=(ROW(A455)-304),ROW(A455)-304,"")</f>
        <v/>
      </c>
      <c r="C455" s="11" t="str">
        <f>IF(B455="","",INDEX(D.2[Ds Phân nhóm KH],B455))</f>
        <v/>
      </c>
      <c r="D455" s="17" t="str">
        <f>IF(B455="","",SUMIFS(D.2[Nợ phải thu 
(Trong kỳ)],D.2[Phân nhóm
khách hàng],C455))</f>
        <v/>
      </c>
      <c r="E455" s="17" t="str">
        <f>IF(B455="","",SUMIFS(D.2[Doanh thu],D.2[Phân nhóm
khách hàng],C455))</f>
        <v/>
      </c>
      <c r="F455" s="17" t="str">
        <f>IF(B455="","",SUMIFS(D.2[Lợi nhuận gộp],D.2[Phân nhóm
khách hàng],C455))</f>
        <v/>
      </c>
      <c r="G455" s="39" t="str">
        <f t="shared" si="9"/>
        <v/>
      </c>
      <c r="H455" s="39"/>
      <c r="I455" s="39"/>
      <c r="J455" s="39"/>
    </row>
    <row r="456" spans="2:10" ht="27.75" customHeight="1" x14ac:dyDescent="0.2">
      <c r="B456" s="7" t="str">
        <f>IF(COUNT(D.2[STT Phân nhóm KH])&gt;=(ROW(A456)-304),ROW(A456)-304,"")</f>
        <v/>
      </c>
      <c r="C456" s="11" t="str">
        <f>IF(B456="","",INDEX(D.2[Ds Phân nhóm KH],B456))</f>
        <v/>
      </c>
      <c r="D456" s="17" t="str">
        <f>IF(B456="","",SUMIFS(D.2[Nợ phải thu 
(Trong kỳ)],D.2[Phân nhóm
khách hàng],C456))</f>
        <v/>
      </c>
      <c r="E456" s="17" t="str">
        <f>IF(B456="","",SUMIFS(D.2[Doanh thu],D.2[Phân nhóm
khách hàng],C456))</f>
        <v/>
      </c>
      <c r="F456" s="17" t="str">
        <f>IF(B456="","",SUMIFS(D.2[Lợi nhuận gộp],D.2[Phân nhóm
khách hàng],C456))</f>
        <v/>
      </c>
      <c r="G456" s="39" t="str">
        <f t="shared" si="9"/>
        <v/>
      </c>
      <c r="H456" s="39"/>
      <c r="I456" s="39"/>
      <c r="J456" s="39"/>
    </row>
    <row r="457" spans="2:10" ht="27.75" customHeight="1" x14ac:dyDescent="0.2">
      <c r="B457" s="7" t="str">
        <f>IF(COUNT(D.2[STT Phân nhóm KH])&gt;=(ROW(A457)-304),ROW(A457)-304,"")</f>
        <v/>
      </c>
      <c r="C457" s="11" t="str">
        <f>IF(B457="","",INDEX(D.2[Ds Phân nhóm KH],B457))</f>
        <v/>
      </c>
      <c r="D457" s="17" t="str">
        <f>IF(B457="","",SUMIFS(D.2[Nợ phải thu 
(Trong kỳ)],D.2[Phân nhóm
khách hàng],C457))</f>
        <v/>
      </c>
      <c r="E457" s="17" t="str">
        <f>IF(B457="","",SUMIFS(D.2[Doanh thu],D.2[Phân nhóm
khách hàng],C457))</f>
        <v/>
      </c>
      <c r="F457" s="17" t="str">
        <f>IF(B457="","",SUMIFS(D.2[Lợi nhuận gộp],D.2[Phân nhóm
khách hàng],C457))</f>
        <v/>
      </c>
      <c r="G457" s="39" t="str">
        <f t="shared" si="9"/>
        <v/>
      </c>
      <c r="H457" s="39"/>
      <c r="I457" s="39"/>
      <c r="J457" s="39"/>
    </row>
    <row r="458" spans="2:10" ht="27.75" customHeight="1" x14ac:dyDescent="0.2">
      <c r="B458" s="7" t="str">
        <f>IF(COUNT(D.2[STT Phân nhóm KH])&gt;=(ROW(A458)-304),ROW(A458)-304,"")</f>
        <v/>
      </c>
      <c r="C458" s="11" t="str">
        <f>IF(B458="","",INDEX(D.2[Ds Phân nhóm KH],B458))</f>
        <v/>
      </c>
      <c r="D458" s="17" t="str">
        <f>IF(B458="","",SUMIFS(D.2[Nợ phải thu 
(Trong kỳ)],D.2[Phân nhóm
khách hàng],C458))</f>
        <v/>
      </c>
      <c r="E458" s="17" t="str">
        <f>IF(B458="","",SUMIFS(D.2[Doanh thu],D.2[Phân nhóm
khách hàng],C458))</f>
        <v/>
      </c>
      <c r="F458" s="17" t="str">
        <f>IF(B458="","",SUMIFS(D.2[Lợi nhuận gộp],D.2[Phân nhóm
khách hàng],C458))</f>
        <v/>
      </c>
      <c r="G458" s="39" t="str">
        <f t="shared" si="9"/>
        <v/>
      </c>
      <c r="H458" s="39"/>
      <c r="I458" s="39"/>
      <c r="J458" s="39"/>
    </row>
    <row r="459" spans="2:10" ht="27.75" customHeight="1" x14ac:dyDescent="0.2">
      <c r="B459" s="7" t="str">
        <f>IF(COUNT(D.2[STT Phân nhóm KH])&gt;=(ROW(A459)-304),ROW(A459)-304,"")</f>
        <v/>
      </c>
      <c r="C459" s="11" t="str">
        <f>IF(B459="","",INDEX(D.2[Ds Phân nhóm KH],B459))</f>
        <v/>
      </c>
      <c r="D459" s="17" t="str">
        <f>IF(B459="","",SUMIFS(D.2[Nợ phải thu 
(Trong kỳ)],D.2[Phân nhóm
khách hàng],C459))</f>
        <v/>
      </c>
      <c r="E459" s="17" t="str">
        <f>IF(B459="","",SUMIFS(D.2[Doanh thu],D.2[Phân nhóm
khách hàng],C459))</f>
        <v/>
      </c>
      <c r="F459" s="17" t="str">
        <f>IF(B459="","",SUMIFS(D.2[Lợi nhuận gộp],D.2[Phân nhóm
khách hàng],C459))</f>
        <v/>
      </c>
      <c r="G459" s="39" t="str">
        <f t="shared" si="9"/>
        <v/>
      </c>
      <c r="H459" s="39"/>
      <c r="I459" s="39"/>
      <c r="J459" s="39"/>
    </row>
    <row r="460" spans="2:10" ht="27.75" customHeight="1" x14ac:dyDescent="0.2">
      <c r="B460" s="7" t="str">
        <f>IF(COUNT(D.2[STT Phân nhóm KH])&gt;=(ROW(A460)-304),ROW(A460)-304,"")</f>
        <v/>
      </c>
      <c r="C460" s="11" t="str">
        <f>IF(B460="","",INDEX(D.2[Ds Phân nhóm KH],B460))</f>
        <v/>
      </c>
      <c r="D460" s="17" t="str">
        <f>IF(B460="","",SUMIFS(D.2[Nợ phải thu 
(Trong kỳ)],D.2[Phân nhóm
khách hàng],C460))</f>
        <v/>
      </c>
      <c r="E460" s="17" t="str">
        <f>IF(B460="","",SUMIFS(D.2[Doanh thu],D.2[Phân nhóm
khách hàng],C460))</f>
        <v/>
      </c>
      <c r="F460" s="17" t="str">
        <f>IF(B460="","",SUMIFS(D.2[Lợi nhuận gộp],D.2[Phân nhóm
khách hàng],C460))</f>
        <v/>
      </c>
      <c r="G460" s="39" t="str">
        <f t="shared" si="9"/>
        <v/>
      </c>
      <c r="H460" s="39"/>
      <c r="I460" s="39"/>
      <c r="J460" s="39"/>
    </row>
    <row r="461" spans="2:10" ht="27.75" customHeight="1" x14ac:dyDescent="0.2">
      <c r="B461" s="7" t="str">
        <f>IF(COUNT(D.2[STT Phân nhóm KH])&gt;=(ROW(A461)-304),ROW(A461)-304,"")</f>
        <v/>
      </c>
      <c r="C461" s="11" t="str">
        <f>IF(B461="","",INDEX(D.2[Ds Phân nhóm KH],B461))</f>
        <v/>
      </c>
      <c r="D461" s="17" t="str">
        <f>IF(B461="","",SUMIFS(D.2[Nợ phải thu 
(Trong kỳ)],D.2[Phân nhóm
khách hàng],C461))</f>
        <v/>
      </c>
      <c r="E461" s="17" t="str">
        <f>IF(B461="","",SUMIFS(D.2[Doanh thu],D.2[Phân nhóm
khách hàng],C461))</f>
        <v/>
      </c>
      <c r="F461" s="17" t="str">
        <f>IF(B461="","",SUMIFS(D.2[Lợi nhuận gộp],D.2[Phân nhóm
khách hàng],C461))</f>
        <v/>
      </c>
      <c r="G461" s="39" t="str">
        <f t="shared" si="9"/>
        <v/>
      </c>
      <c r="H461" s="39"/>
      <c r="I461" s="39"/>
      <c r="J461" s="39"/>
    </row>
    <row r="462" spans="2:10" ht="27.75" customHeight="1" x14ac:dyDescent="0.2">
      <c r="B462" s="7" t="str">
        <f>IF(COUNT(D.2[STT Phân nhóm KH])&gt;=(ROW(A462)-304),ROW(A462)-304,"")</f>
        <v/>
      </c>
      <c r="C462" s="11" t="str">
        <f>IF(B462="","",INDEX(D.2[Ds Phân nhóm KH],B462))</f>
        <v/>
      </c>
      <c r="D462" s="17" t="str">
        <f>IF(B462="","",SUMIFS(D.2[Nợ phải thu 
(Trong kỳ)],D.2[Phân nhóm
khách hàng],C462))</f>
        <v/>
      </c>
      <c r="E462" s="17" t="str">
        <f>IF(B462="","",SUMIFS(D.2[Doanh thu],D.2[Phân nhóm
khách hàng],C462))</f>
        <v/>
      </c>
      <c r="F462" s="17" t="str">
        <f>IF(B462="","",SUMIFS(D.2[Lợi nhuận gộp],D.2[Phân nhóm
khách hàng],C462))</f>
        <v/>
      </c>
      <c r="G462" s="39" t="str">
        <f t="shared" si="9"/>
        <v/>
      </c>
      <c r="H462" s="39"/>
      <c r="I462" s="39"/>
      <c r="J462" s="39"/>
    </row>
    <row r="463" spans="2:10" ht="27.75" customHeight="1" x14ac:dyDescent="0.2">
      <c r="B463" s="7" t="str">
        <f>IF(COUNT(D.2[STT Phân nhóm KH])&gt;=(ROW(A463)-304),ROW(A463)-304,"")</f>
        <v/>
      </c>
      <c r="C463" s="11" t="str">
        <f>IF(B463="","",INDEX(D.2[Ds Phân nhóm KH],B463))</f>
        <v/>
      </c>
      <c r="D463" s="17" t="str">
        <f>IF(B463="","",SUMIFS(D.2[Nợ phải thu 
(Trong kỳ)],D.2[Phân nhóm
khách hàng],C463))</f>
        <v/>
      </c>
      <c r="E463" s="17" t="str">
        <f>IF(B463="","",SUMIFS(D.2[Doanh thu],D.2[Phân nhóm
khách hàng],C463))</f>
        <v/>
      </c>
      <c r="F463" s="17" t="str">
        <f>IF(B463="","",SUMIFS(D.2[Lợi nhuận gộp],D.2[Phân nhóm
khách hàng],C463))</f>
        <v/>
      </c>
      <c r="G463" s="39" t="str">
        <f t="shared" si="9"/>
        <v/>
      </c>
      <c r="H463" s="39"/>
      <c r="I463" s="39"/>
      <c r="J463" s="39"/>
    </row>
    <row r="464" spans="2:10" ht="27.75" customHeight="1" x14ac:dyDescent="0.2">
      <c r="B464" s="7" t="str">
        <f>IF(COUNT(D.2[STT Phân nhóm KH])&gt;=(ROW(A464)-304),ROW(A464)-304,"")</f>
        <v/>
      </c>
      <c r="C464" s="11" t="str">
        <f>IF(B464="","",INDEX(D.2[Ds Phân nhóm KH],B464))</f>
        <v/>
      </c>
      <c r="D464" s="17" t="str">
        <f>IF(B464="","",SUMIFS(D.2[Nợ phải thu 
(Trong kỳ)],D.2[Phân nhóm
khách hàng],C464))</f>
        <v/>
      </c>
      <c r="E464" s="17" t="str">
        <f>IF(B464="","",SUMIFS(D.2[Doanh thu],D.2[Phân nhóm
khách hàng],C464))</f>
        <v/>
      </c>
      <c r="F464" s="17" t="str">
        <f>IF(B464="","",SUMIFS(D.2[Lợi nhuận gộp],D.2[Phân nhóm
khách hàng],C464))</f>
        <v/>
      </c>
      <c r="G464" s="39" t="str">
        <f t="shared" si="9"/>
        <v/>
      </c>
      <c r="H464" s="39"/>
      <c r="I464" s="39"/>
      <c r="J464" s="39"/>
    </row>
    <row r="465" spans="2:10" ht="27.75" customHeight="1" x14ac:dyDescent="0.2">
      <c r="B465" s="7" t="str">
        <f>IF(COUNT(D.2[STT Phân nhóm KH])&gt;=(ROW(A465)-304),ROW(A465)-304,"")</f>
        <v/>
      </c>
      <c r="C465" s="11" t="str">
        <f>IF(B465="","",INDEX(D.2[Ds Phân nhóm KH],B465))</f>
        <v/>
      </c>
      <c r="D465" s="17" t="str">
        <f>IF(B465="","",SUMIFS(D.2[Nợ phải thu 
(Trong kỳ)],D.2[Phân nhóm
khách hàng],C465))</f>
        <v/>
      </c>
      <c r="E465" s="17" t="str">
        <f>IF(B465="","",SUMIFS(D.2[Doanh thu],D.2[Phân nhóm
khách hàng],C465))</f>
        <v/>
      </c>
      <c r="F465" s="17" t="str">
        <f>IF(B465="","",SUMIFS(D.2[Lợi nhuận gộp],D.2[Phân nhóm
khách hàng],C465))</f>
        <v/>
      </c>
      <c r="G465" s="39" t="str">
        <f t="shared" si="9"/>
        <v/>
      </c>
      <c r="H465" s="39"/>
      <c r="I465" s="39"/>
      <c r="J465" s="39"/>
    </row>
    <row r="466" spans="2:10" ht="27.75" customHeight="1" x14ac:dyDescent="0.2">
      <c r="B466" s="7" t="str">
        <f>IF(COUNT(D.2[STT Phân nhóm KH])&gt;=(ROW(A466)-304),ROW(A466)-304,"")</f>
        <v/>
      </c>
      <c r="C466" s="11" t="str">
        <f>IF(B466="","",INDEX(D.2[Ds Phân nhóm KH],B466))</f>
        <v/>
      </c>
      <c r="D466" s="17" t="str">
        <f>IF(B466="","",SUMIFS(D.2[Nợ phải thu 
(Trong kỳ)],D.2[Phân nhóm
khách hàng],C466))</f>
        <v/>
      </c>
      <c r="E466" s="17" t="str">
        <f>IF(B466="","",SUMIFS(D.2[Doanh thu],D.2[Phân nhóm
khách hàng],C466))</f>
        <v/>
      </c>
      <c r="F466" s="17" t="str">
        <f>IF(B466="","",SUMIFS(D.2[Lợi nhuận gộp],D.2[Phân nhóm
khách hàng],C466))</f>
        <v/>
      </c>
      <c r="G466" s="39" t="str">
        <f t="shared" si="9"/>
        <v/>
      </c>
      <c r="H466" s="39"/>
      <c r="I466" s="39"/>
      <c r="J466" s="39"/>
    </row>
    <row r="467" spans="2:10" ht="27.75" customHeight="1" x14ac:dyDescent="0.2">
      <c r="B467" s="7" t="str">
        <f>IF(COUNT(D.2[STT Phân nhóm KH])&gt;=(ROW(A467)-304),ROW(A467)-304,"")</f>
        <v/>
      </c>
      <c r="C467" s="11" t="str">
        <f>IF(B467="","",INDEX(D.2[Ds Phân nhóm KH],B467))</f>
        <v/>
      </c>
      <c r="D467" s="17" t="str">
        <f>IF(B467="","",SUMIFS(D.2[Nợ phải thu 
(Trong kỳ)],D.2[Phân nhóm
khách hàng],C467))</f>
        <v/>
      </c>
      <c r="E467" s="17" t="str">
        <f>IF(B467="","",SUMIFS(D.2[Doanh thu],D.2[Phân nhóm
khách hàng],C467))</f>
        <v/>
      </c>
      <c r="F467" s="17" t="str">
        <f>IF(B467="","",SUMIFS(D.2[Lợi nhuận gộp],D.2[Phân nhóm
khách hàng],C467))</f>
        <v/>
      </c>
      <c r="G467" s="39" t="str">
        <f t="shared" si="9"/>
        <v/>
      </c>
      <c r="H467" s="39"/>
      <c r="I467" s="39"/>
      <c r="J467" s="39"/>
    </row>
    <row r="468" spans="2:10" ht="27.75" customHeight="1" x14ac:dyDescent="0.2">
      <c r="B468" s="7" t="str">
        <f>IF(COUNT(D.2[STT Phân nhóm KH])&gt;=(ROW(A468)-304),ROW(A468)-304,"")</f>
        <v/>
      </c>
      <c r="C468" s="11" t="str">
        <f>IF(B468="","",INDEX(D.2[Ds Phân nhóm KH],B468))</f>
        <v/>
      </c>
      <c r="D468" s="17" t="str">
        <f>IF(B468="","",SUMIFS(D.2[Nợ phải thu 
(Trong kỳ)],D.2[Phân nhóm
khách hàng],C468))</f>
        <v/>
      </c>
      <c r="E468" s="17" t="str">
        <f>IF(B468="","",SUMIFS(D.2[Doanh thu],D.2[Phân nhóm
khách hàng],C468))</f>
        <v/>
      </c>
      <c r="F468" s="17" t="str">
        <f>IF(B468="","",SUMIFS(D.2[Lợi nhuận gộp],D.2[Phân nhóm
khách hàng],C468))</f>
        <v/>
      </c>
      <c r="G468" s="39" t="str">
        <f t="shared" si="9"/>
        <v/>
      </c>
      <c r="H468" s="39"/>
      <c r="I468" s="39"/>
      <c r="J468" s="39"/>
    </row>
    <row r="469" spans="2:10" ht="27.75" customHeight="1" x14ac:dyDescent="0.2">
      <c r="B469" s="7" t="str">
        <f>IF(COUNT(D.2[STT Phân nhóm KH])&gt;=(ROW(A469)-304),ROW(A469)-304,"")</f>
        <v/>
      </c>
      <c r="C469" s="11" t="str">
        <f>IF(B469="","",INDEX(D.2[Ds Phân nhóm KH],B469))</f>
        <v/>
      </c>
      <c r="D469" s="17" t="str">
        <f>IF(B469="","",SUMIFS(D.2[Nợ phải thu 
(Trong kỳ)],D.2[Phân nhóm
khách hàng],C469))</f>
        <v/>
      </c>
      <c r="E469" s="17" t="str">
        <f>IF(B469="","",SUMIFS(D.2[Doanh thu],D.2[Phân nhóm
khách hàng],C469))</f>
        <v/>
      </c>
      <c r="F469" s="17" t="str">
        <f>IF(B469="","",SUMIFS(D.2[Lợi nhuận gộp],D.2[Phân nhóm
khách hàng],C469))</f>
        <v/>
      </c>
      <c r="G469" s="39" t="str">
        <f t="shared" si="9"/>
        <v/>
      </c>
      <c r="H469" s="39"/>
      <c r="I469" s="39"/>
      <c r="J469" s="39"/>
    </row>
    <row r="470" spans="2:10" ht="27.75" customHeight="1" x14ac:dyDescent="0.2">
      <c r="B470" s="7" t="str">
        <f>IF(COUNT(D.2[STT Phân nhóm KH])&gt;=(ROW(A470)-304),ROW(A470)-304,"")</f>
        <v/>
      </c>
      <c r="C470" s="11" t="str">
        <f>IF(B470="","",INDEX(D.2[Ds Phân nhóm KH],B470))</f>
        <v/>
      </c>
      <c r="D470" s="17" t="str">
        <f>IF(B470="","",SUMIFS(D.2[Nợ phải thu 
(Trong kỳ)],D.2[Phân nhóm
khách hàng],C470))</f>
        <v/>
      </c>
      <c r="E470" s="17" t="str">
        <f>IF(B470="","",SUMIFS(D.2[Doanh thu],D.2[Phân nhóm
khách hàng],C470))</f>
        <v/>
      </c>
      <c r="F470" s="17" t="str">
        <f>IF(B470="","",SUMIFS(D.2[Lợi nhuận gộp],D.2[Phân nhóm
khách hàng],C470))</f>
        <v/>
      </c>
      <c r="G470" s="39" t="str">
        <f t="shared" si="9"/>
        <v/>
      </c>
      <c r="H470" s="39"/>
      <c r="I470" s="39"/>
      <c r="J470" s="39"/>
    </row>
    <row r="471" spans="2:10" ht="27.75" customHeight="1" x14ac:dyDescent="0.2">
      <c r="B471" s="7" t="str">
        <f>IF(COUNT(D.2[STT Phân nhóm KH])&gt;=(ROW(A471)-304),ROW(A471)-304,"")</f>
        <v/>
      </c>
      <c r="C471" s="11" t="str">
        <f>IF(B471="","",INDEX(D.2[Ds Phân nhóm KH],B471))</f>
        <v/>
      </c>
      <c r="D471" s="17" t="str">
        <f>IF(B471="","",SUMIFS(D.2[Nợ phải thu 
(Trong kỳ)],D.2[Phân nhóm
khách hàng],C471))</f>
        <v/>
      </c>
      <c r="E471" s="17" t="str">
        <f>IF(B471="","",SUMIFS(D.2[Doanh thu],D.2[Phân nhóm
khách hàng],C471))</f>
        <v/>
      </c>
      <c r="F471" s="17" t="str">
        <f>IF(B471="","",SUMIFS(D.2[Lợi nhuận gộp],D.2[Phân nhóm
khách hàng],C471))</f>
        <v/>
      </c>
      <c r="G471" s="39" t="str">
        <f t="shared" si="9"/>
        <v/>
      </c>
      <c r="H471" s="39"/>
      <c r="I471" s="39"/>
      <c r="J471" s="39"/>
    </row>
    <row r="472" spans="2:10" ht="27.75" customHeight="1" x14ac:dyDescent="0.2">
      <c r="B472" s="7" t="str">
        <f>IF(COUNT(D.2[STT Phân nhóm KH])&gt;=(ROW(A472)-304),ROW(A472)-304,"")</f>
        <v/>
      </c>
      <c r="C472" s="11" t="str">
        <f>IF(B472="","",INDEX(D.2[Ds Phân nhóm KH],B472))</f>
        <v/>
      </c>
      <c r="D472" s="17" t="str">
        <f>IF(B472="","",SUMIFS(D.2[Nợ phải thu 
(Trong kỳ)],D.2[Phân nhóm
khách hàng],C472))</f>
        <v/>
      </c>
      <c r="E472" s="17" t="str">
        <f>IF(B472="","",SUMIFS(D.2[Doanh thu],D.2[Phân nhóm
khách hàng],C472))</f>
        <v/>
      </c>
      <c r="F472" s="17" t="str">
        <f>IF(B472="","",SUMIFS(D.2[Lợi nhuận gộp],D.2[Phân nhóm
khách hàng],C472))</f>
        <v/>
      </c>
      <c r="G472" s="39" t="str">
        <f t="shared" si="9"/>
        <v/>
      </c>
      <c r="H472" s="39"/>
      <c r="I472" s="39"/>
      <c r="J472" s="39"/>
    </row>
    <row r="473" spans="2:10" ht="27.75" customHeight="1" x14ac:dyDescent="0.2">
      <c r="B473" s="7" t="str">
        <f>IF(COUNT(D.2[STT Phân nhóm KH])&gt;=(ROW(A473)-304),ROW(A473)-304,"")</f>
        <v/>
      </c>
      <c r="C473" s="11" t="str">
        <f>IF(B473="","",INDEX(D.2[Ds Phân nhóm KH],B473))</f>
        <v/>
      </c>
      <c r="D473" s="17" t="str">
        <f>IF(B473="","",SUMIFS(D.2[Nợ phải thu 
(Trong kỳ)],D.2[Phân nhóm
khách hàng],C473))</f>
        <v/>
      </c>
      <c r="E473" s="17" t="str">
        <f>IF(B473="","",SUMIFS(D.2[Doanh thu],D.2[Phân nhóm
khách hàng],C473))</f>
        <v/>
      </c>
      <c r="F473" s="17" t="str">
        <f>IF(B473="","",SUMIFS(D.2[Lợi nhuận gộp],D.2[Phân nhóm
khách hàng],C473))</f>
        <v/>
      </c>
      <c r="G473" s="39" t="str">
        <f t="shared" si="9"/>
        <v/>
      </c>
      <c r="H473" s="39"/>
      <c r="I473" s="39"/>
      <c r="J473" s="39"/>
    </row>
    <row r="474" spans="2:10" ht="27.75" customHeight="1" x14ac:dyDescent="0.2">
      <c r="B474" s="7" t="str">
        <f>IF(COUNT(D.2[STT Phân nhóm KH])&gt;=(ROW(A474)-304),ROW(A474)-304,"")</f>
        <v/>
      </c>
      <c r="C474" s="11" t="str">
        <f>IF(B474="","",INDEX(D.2[Ds Phân nhóm KH],B474))</f>
        <v/>
      </c>
      <c r="D474" s="17" t="str">
        <f>IF(B474="","",SUMIFS(D.2[Nợ phải thu 
(Trong kỳ)],D.2[Phân nhóm
khách hàng],C474))</f>
        <v/>
      </c>
      <c r="E474" s="17" t="str">
        <f>IF(B474="","",SUMIFS(D.2[Doanh thu],D.2[Phân nhóm
khách hàng],C474))</f>
        <v/>
      </c>
      <c r="F474" s="17" t="str">
        <f>IF(B474="","",SUMIFS(D.2[Lợi nhuận gộp],D.2[Phân nhóm
khách hàng],C474))</f>
        <v/>
      </c>
      <c r="G474" s="39" t="str">
        <f t="shared" si="9"/>
        <v/>
      </c>
      <c r="H474" s="39"/>
      <c r="I474" s="39"/>
      <c r="J474" s="39"/>
    </row>
    <row r="475" spans="2:10" ht="27.75" customHeight="1" x14ac:dyDescent="0.2">
      <c r="B475" s="7" t="str">
        <f>IF(COUNT(D.2[STT Phân nhóm KH])&gt;=(ROW(A475)-304),ROW(A475)-304,"")</f>
        <v/>
      </c>
      <c r="C475" s="11" t="str">
        <f>IF(B475="","",INDEX(D.2[Ds Phân nhóm KH],B475))</f>
        <v/>
      </c>
      <c r="D475" s="17" t="str">
        <f>IF(B475="","",SUMIFS(D.2[Nợ phải thu 
(Trong kỳ)],D.2[Phân nhóm
khách hàng],C475))</f>
        <v/>
      </c>
      <c r="E475" s="17" t="str">
        <f>IF(B475="","",SUMIFS(D.2[Doanh thu],D.2[Phân nhóm
khách hàng],C475))</f>
        <v/>
      </c>
      <c r="F475" s="17" t="str">
        <f>IF(B475="","",SUMIFS(D.2[Lợi nhuận gộp],D.2[Phân nhóm
khách hàng],C475))</f>
        <v/>
      </c>
      <c r="G475" s="39" t="str">
        <f t="shared" si="9"/>
        <v/>
      </c>
      <c r="H475" s="39"/>
      <c r="I475" s="39"/>
      <c r="J475" s="39"/>
    </row>
    <row r="476" spans="2:10" ht="27.75" customHeight="1" x14ac:dyDescent="0.2">
      <c r="B476" s="7" t="str">
        <f>IF(COUNT(D.2[STT Phân nhóm KH])&gt;=(ROW(A476)-304),ROW(A476)-304,"")</f>
        <v/>
      </c>
      <c r="C476" s="11" t="str">
        <f>IF(B476="","",INDEX(D.2[Ds Phân nhóm KH],B476))</f>
        <v/>
      </c>
      <c r="D476" s="17" t="str">
        <f>IF(B476="","",SUMIFS(D.2[Nợ phải thu 
(Trong kỳ)],D.2[Phân nhóm
khách hàng],C476))</f>
        <v/>
      </c>
      <c r="E476" s="17" t="str">
        <f>IF(B476="","",SUMIFS(D.2[Doanh thu],D.2[Phân nhóm
khách hàng],C476))</f>
        <v/>
      </c>
      <c r="F476" s="17" t="str">
        <f>IF(B476="","",SUMIFS(D.2[Lợi nhuận gộp],D.2[Phân nhóm
khách hàng],C476))</f>
        <v/>
      </c>
      <c r="G476" s="39" t="str">
        <f t="shared" si="9"/>
        <v/>
      </c>
      <c r="H476" s="39"/>
      <c r="I476" s="39"/>
      <c r="J476" s="39"/>
    </row>
    <row r="477" spans="2:10" ht="27.75" customHeight="1" x14ac:dyDescent="0.2">
      <c r="B477" s="7" t="str">
        <f>IF(COUNT(D.2[STT Phân nhóm KH])&gt;=(ROW(A477)-304),ROW(A477)-304,"")</f>
        <v/>
      </c>
      <c r="C477" s="11" t="str">
        <f>IF(B477="","",INDEX(D.2[Ds Phân nhóm KH],B477))</f>
        <v/>
      </c>
      <c r="D477" s="17" t="str">
        <f>IF(B477="","",SUMIFS(D.2[Nợ phải thu 
(Trong kỳ)],D.2[Phân nhóm
khách hàng],C477))</f>
        <v/>
      </c>
      <c r="E477" s="17" t="str">
        <f>IF(B477="","",SUMIFS(D.2[Doanh thu],D.2[Phân nhóm
khách hàng],C477))</f>
        <v/>
      </c>
      <c r="F477" s="17" t="str">
        <f>IF(B477="","",SUMIFS(D.2[Lợi nhuận gộp],D.2[Phân nhóm
khách hàng],C477))</f>
        <v/>
      </c>
      <c r="G477" s="39" t="str">
        <f t="shared" si="9"/>
        <v/>
      </c>
      <c r="H477" s="39"/>
      <c r="I477" s="39"/>
      <c r="J477" s="39"/>
    </row>
    <row r="478" spans="2:10" ht="27.75" customHeight="1" x14ac:dyDescent="0.2">
      <c r="B478" s="7" t="str">
        <f>IF(COUNT(D.2[STT Phân nhóm KH])&gt;=(ROW(A478)-304),ROW(A478)-304,"")</f>
        <v/>
      </c>
      <c r="C478" s="11" t="str">
        <f>IF(B478="","",INDEX(D.2[Ds Phân nhóm KH],B478))</f>
        <v/>
      </c>
      <c r="D478" s="17" t="str">
        <f>IF(B478="","",SUMIFS(D.2[Nợ phải thu 
(Trong kỳ)],D.2[Phân nhóm
khách hàng],C478))</f>
        <v/>
      </c>
      <c r="E478" s="17" t="str">
        <f>IF(B478="","",SUMIFS(D.2[Doanh thu],D.2[Phân nhóm
khách hàng],C478))</f>
        <v/>
      </c>
      <c r="F478" s="17" t="str">
        <f>IF(B478="","",SUMIFS(D.2[Lợi nhuận gộp],D.2[Phân nhóm
khách hàng],C478))</f>
        <v/>
      </c>
      <c r="G478" s="39" t="str">
        <f t="shared" si="9"/>
        <v/>
      </c>
      <c r="H478" s="39"/>
      <c r="I478" s="39"/>
      <c r="J478" s="39"/>
    </row>
    <row r="479" spans="2:10" ht="27.75" customHeight="1" x14ac:dyDescent="0.2">
      <c r="B479" s="7" t="str">
        <f>IF(COUNT(D.2[STT Phân nhóm KH])&gt;=(ROW(A479)-304),ROW(A479)-304,"")</f>
        <v/>
      </c>
      <c r="C479" s="11" t="str">
        <f>IF(B479="","",INDEX(D.2[Ds Phân nhóm KH],B479))</f>
        <v/>
      </c>
      <c r="D479" s="17" t="str">
        <f>IF(B479="","",SUMIFS(D.2[Nợ phải thu 
(Trong kỳ)],D.2[Phân nhóm
khách hàng],C479))</f>
        <v/>
      </c>
      <c r="E479" s="17" t="str">
        <f>IF(B479="","",SUMIFS(D.2[Doanh thu],D.2[Phân nhóm
khách hàng],C479))</f>
        <v/>
      </c>
      <c r="F479" s="17" t="str">
        <f>IF(B479="","",SUMIFS(D.2[Lợi nhuận gộp],D.2[Phân nhóm
khách hàng],C479))</f>
        <v/>
      </c>
      <c r="G479" s="39" t="str">
        <f t="shared" si="9"/>
        <v/>
      </c>
      <c r="H479" s="39"/>
      <c r="I479" s="39"/>
      <c r="J479" s="39"/>
    </row>
    <row r="480" spans="2:10" ht="27.75" customHeight="1" x14ac:dyDescent="0.2">
      <c r="B480" s="7" t="str">
        <f>IF(COUNT(D.2[STT Phân nhóm KH])&gt;=(ROW(A480)-304),ROW(A480)-304,"")</f>
        <v/>
      </c>
      <c r="C480" s="11" t="str">
        <f>IF(B480="","",INDEX(D.2[Ds Phân nhóm KH],B480))</f>
        <v/>
      </c>
      <c r="D480" s="17" t="str">
        <f>IF(B480="","",SUMIFS(D.2[Nợ phải thu 
(Trong kỳ)],D.2[Phân nhóm
khách hàng],C480))</f>
        <v/>
      </c>
      <c r="E480" s="17" t="str">
        <f>IF(B480="","",SUMIFS(D.2[Doanh thu],D.2[Phân nhóm
khách hàng],C480))</f>
        <v/>
      </c>
      <c r="F480" s="17" t="str">
        <f>IF(B480="","",SUMIFS(D.2[Lợi nhuận gộp],D.2[Phân nhóm
khách hàng],C480))</f>
        <v/>
      </c>
      <c r="G480" s="39" t="str">
        <f t="shared" si="9"/>
        <v/>
      </c>
      <c r="H480" s="39"/>
      <c r="I480" s="39"/>
      <c r="J480" s="39"/>
    </row>
    <row r="481" spans="2:10" ht="27.75" customHeight="1" x14ac:dyDescent="0.2">
      <c r="B481" s="7" t="str">
        <f>IF(COUNT(D.2[STT Phân nhóm KH])&gt;=(ROW(A481)-304),ROW(A481)-304,"")</f>
        <v/>
      </c>
      <c r="C481" s="11" t="str">
        <f>IF(B481="","",INDEX(D.2[Ds Phân nhóm KH],B481))</f>
        <v/>
      </c>
      <c r="D481" s="17" t="str">
        <f>IF(B481="","",SUMIFS(D.2[Nợ phải thu 
(Trong kỳ)],D.2[Phân nhóm
khách hàng],C481))</f>
        <v/>
      </c>
      <c r="E481" s="17" t="str">
        <f>IF(B481="","",SUMIFS(D.2[Doanh thu],D.2[Phân nhóm
khách hàng],C481))</f>
        <v/>
      </c>
      <c r="F481" s="17" t="str">
        <f>IF(B481="","",SUMIFS(D.2[Lợi nhuận gộp],D.2[Phân nhóm
khách hàng],C481))</f>
        <v/>
      </c>
      <c r="G481" s="39" t="str">
        <f t="shared" si="9"/>
        <v/>
      </c>
      <c r="H481" s="39"/>
      <c r="I481" s="39"/>
      <c r="J481" s="39"/>
    </row>
    <row r="482" spans="2:10" ht="27.75" customHeight="1" x14ac:dyDescent="0.2">
      <c r="B482" s="7" t="str">
        <f>IF(COUNT(D.2[STT Phân nhóm KH])&gt;=(ROW(A482)-304),ROW(A482)-304,"")</f>
        <v/>
      </c>
      <c r="C482" s="11" t="str">
        <f>IF(B482="","",INDEX(D.2[Ds Phân nhóm KH],B482))</f>
        <v/>
      </c>
      <c r="D482" s="17" t="str">
        <f>IF(B482="","",SUMIFS(D.2[Nợ phải thu 
(Trong kỳ)],D.2[Phân nhóm
khách hàng],C482))</f>
        <v/>
      </c>
      <c r="E482" s="17" t="str">
        <f>IF(B482="","",SUMIFS(D.2[Doanh thu],D.2[Phân nhóm
khách hàng],C482))</f>
        <v/>
      </c>
      <c r="F482" s="17" t="str">
        <f>IF(B482="","",SUMIFS(D.2[Lợi nhuận gộp],D.2[Phân nhóm
khách hàng],C482))</f>
        <v/>
      </c>
      <c r="G482" s="39" t="str">
        <f t="shared" si="9"/>
        <v/>
      </c>
      <c r="H482" s="39"/>
      <c r="I482" s="39"/>
      <c r="J482" s="39"/>
    </row>
    <row r="483" spans="2:10" ht="27.75" customHeight="1" x14ac:dyDescent="0.2">
      <c r="B483" s="7" t="str">
        <f>IF(COUNT(D.2[STT Phân nhóm KH])&gt;=(ROW(A483)-304),ROW(A483)-304,"")</f>
        <v/>
      </c>
      <c r="C483" s="11" t="str">
        <f>IF(B483="","",INDEX(D.2[Ds Phân nhóm KH],B483))</f>
        <v/>
      </c>
      <c r="D483" s="17" t="str">
        <f>IF(B483="","",SUMIFS(D.2[Nợ phải thu 
(Trong kỳ)],D.2[Phân nhóm
khách hàng],C483))</f>
        <v/>
      </c>
      <c r="E483" s="17" t="str">
        <f>IF(B483="","",SUMIFS(D.2[Doanh thu],D.2[Phân nhóm
khách hàng],C483))</f>
        <v/>
      </c>
      <c r="F483" s="17" t="str">
        <f>IF(B483="","",SUMIFS(D.2[Lợi nhuận gộp],D.2[Phân nhóm
khách hàng],C483))</f>
        <v/>
      </c>
      <c r="G483" s="39" t="str">
        <f t="shared" si="9"/>
        <v/>
      </c>
      <c r="H483" s="39"/>
      <c r="I483" s="39"/>
      <c r="J483" s="39"/>
    </row>
    <row r="484" spans="2:10" ht="27.75" customHeight="1" x14ac:dyDescent="0.2">
      <c r="B484" s="7" t="str">
        <f>IF(COUNT(D.2[STT Phân nhóm KH])&gt;=(ROW(A484)-304),ROW(A484)-304,"")</f>
        <v/>
      </c>
      <c r="C484" s="11" t="str">
        <f>IF(B484="","",INDEX(D.2[Ds Phân nhóm KH],B484))</f>
        <v/>
      </c>
      <c r="D484" s="17" t="str">
        <f>IF(B484="","",SUMIFS(D.2[Nợ phải thu 
(Trong kỳ)],D.2[Phân nhóm
khách hàng],C484))</f>
        <v/>
      </c>
      <c r="E484" s="17" t="str">
        <f>IF(B484="","",SUMIFS(D.2[Doanh thu],D.2[Phân nhóm
khách hàng],C484))</f>
        <v/>
      </c>
      <c r="F484" s="17" t="str">
        <f>IF(B484="","",SUMIFS(D.2[Lợi nhuận gộp],D.2[Phân nhóm
khách hàng],C484))</f>
        <v/>
      </c>
      <c r="G484" s="39" t="str">
        <f t="shared" si="9"/>
        <v/>
      </c>
      <c r="H484" s="39"/>
      <c r="I484" s="39"/>
      <c r="J484" s="39"/>
    </row>
    <row r="485" spans="2:10" ht="27.75" customHeight="1" x14ac:dyDescent="0.2">
      <c r="B485" s="7" t="str">
        <f>IF(COUNT(D.2[STT Phân nhóm KH])&gt;=(ROW(A485)-304),ROW(A485)-304,"")</f>
        <v/>
      </c>
      <c r="C485" s="11" t="str">
        <f>IF(B485="","",INDEX(D.2[Ds Phân nhóm KH],B485))</f>
        <v/>
      </c>
      <c r="D485" s="17" t="str">
        <f>IF(B485="","",SUMIFS(D.2[Nợ phải thu 
(Trong kỳ)],D.2[Phân nhóm
khách hàng],C485))</f>
        <v/>
      </c>
      <c r="E485" s="17" t="str">
        <f>IF(B485="","",SUMIFS(D.2[Doanh thu],D.2[Phân nhóm
khách hàng],C485))</f>
        <v/>
      </c>
      <c r="F485" s="17" t="str">
        <f>IF(B485="","",SUMIFS(D.2[Lợi nhuận gộp],D.2[Phân nhóm
khách hàng],C485))</f>
        <v/>
      </c>
      <c r="G485" s="39" t="str">
        <f t="shared" si="9"/>
        <v/>
      </c>
      <c r="H485" s="39"/>
      <c r="I485" s="39"/>
      <c r="J485" s="39"/>
    </row>
    <row r="486" spans="2:10" ht="27.75" customHeight="1" x14ac:dyDescent="0.2">
      <c r="B486" s="7" t="str">
        <f>IF(COUNT(D.2[STT Phân nhóm KH])&gt;=(ROW(A486)-304),ROW(A486)-304,"")</f>
        <v/>
      </c>
      <c r="C486" s="11" t="str">
        <f>IF(B486="","",INDEX(D.2[Ds Phân nhóm KH],B486))</f>
        <v/>
      </c>
      <c r="D486" s="17" t="str">
        <f>IF(B486="","",SUMIFS(D.2[Nợ phải thu 
(Trong kỳ)],D.2[Phân nhóm
khách hàng],C486))</f>
        <v/>
      </c>
      <c r="E486" s="17" t="str">
        <f>IF(B486="","",SUMIFS(D.2[Doanh thu],D.2[Phân nhóm
khách hàng],C486))</f>
        <v/>
      </c>
      <c r="F486" s="17" t="str">
        <f>IF(B486="","",SUMIFS(D.2[Lợi nhuận gộp],D.2[Phân nhóm
khách hàng],C486))</f>
        <v/>
      </c>
      <c r="G486" s="39" t="str">
        <f t="shared" si="9"/>
        <v/>
      </c>
      <c r="H486" s="39"/>
      <c r="I486" s="39"/>
      <c r="J486" s="39"/>
    </row>
    <row r="487" spans="2:10" ht="27.75" customHeight="1" x14ac:dyDescent="0.2">
      <c r="B487" s="7" t="str">
        <f>IF(COUNT(D.2[STT Phân nhóm KH])&gt;=(ROW(A487)-304),ROW(A487)-304,"")</f>
        <v/>
      </c>
      <c r="C487" s="11" t="str">
        <f>IF(B487="","",INDEX(D.2[Ds Phân nhóm KH],B487))</f>
        <v/>
      </c>
      <c r="D487" s="17" t="str">
        <f>IF(B487="","",SUMIFS(D.2[Nợ phải thu 
(Trong kỳ)],D.2[Phân nhóm
khách hàng],C487))</f>
        <v/>
      </c>
      <c r="E487" s="17" t="str">
        <f>IF(B487="","",SUMIFS(D.2[Doanh thu],D.2[Phân nhóm
khách hàng],C487))</f>
        <v/>
      </c>
      <c r="F487" s="17" t="str">
        <f>IF(B487="","",SUMIFS(D.2[Lợi nhuận gộp],D.2[Phân nhóm
khách hàng],C487))</f>
        <v/>
      </c>
      <c r="G487" s="39" t="str">
        <f t="shared" si="9"/>
        <v/>
      </c>
      <c r="H487" s="39"/>
      <c r="I487" s="39"/>
      <c r="J487" s="39"/>
    </row>
    <row r="488" spans="2:10" ht="27.75" customHeight="1" x14ac:dyDescent="0.2">
      <c r="B488" s="7" t="str">
        <f>IF(COUNT(D.2[STT Phân nhóm KH])&gt;=(ROW(A488)-304),ROW(A488)-304,"")</f>
        <v/>
      </c>
      <c r="C488" s="11" t="str">
        <f>IF(B488="","",INDEX(D.2[Ds Phân nhóm KH],B488))</f>
        <v/>
      </c>
      <c r="D488" s="17" t="str">
        <f>IF(B488="","",SUMIFS(D.2[Nợ phải thu 
(Trong kỳ)],D.2[Phân nhóm
khách hàng],C488))</f>
        <v/>
      </c>
      <c r="E488" s="17" t="str">
        <f>IF(B488="","",SUMIFS(D.2[Doanh thu],D.2[Phân nhóm
khách hàng],C488))</f>
        <v/>
      </c>
      <c r="F488" s="17" t="str">
        <f>IF(B488="","",SUMIFS(D.2[Lợi nhuận gộp],D.2[Phân nhóm
khách hàng],C488))</f>
        <v/>
      </c>
      <c r="G488" s="39" t="str">
        <f t="shared" si="9"/>
        <v/>
      </c>
      <c r="H488" s="39"/>
      <c r="I488" s="39"/>
      <c r="J488" s="39"/>
    </row>
    <row r="489" spans="2:10" ht="27.75" customHeight="1" x14ac:dyDescent="0.2">
      <c r="B489" s="7" t="str">
        <f>IF(COUNT(D.2[STT Phân nhóm KH])&gt;=(ROW(A489)-304),ROW(A489)-304,"")</f>
        <v/>
      </c>
      <c r="C489" s="11" t="str">
        <f>IF(B489="","",INDEX(D.2[Ds Phân nhóm KH],B489))</f>
        <v/>
      </c>
      <c r="D489" s="17" t="str">
        <f>IF(B489="","",SUMIFS(D.2[Nợ phải thu 
(Trong kỳ)],D.2[Phân nhóm
khách hàng],C489))</f>
        <v/>
      </c>
      <c r="E489" s="17" t="str">
        <f>IF(B489="","",SUMIFS(D.2[Doanh thu],D.2[Phân nhóm
khách hàng],C489))</f>
        <v/>
      </c>
      <c r="F489" s="17" t="str">
        <f>IF(B489="","",SUMIFS(D.2[Lợi nhuận gộp],D.2[Phân nhóm
khách hàng],C489))</f>
        <v/>
      </c>
      <c r="G489" s="39" t="str">
        <f t="shared" si="9"/>
        <v/>
      </c>
      <c r="H489" s="39"/>
      <c r="I489" s="39"/>
      <c r="J489" s="39"/>
    </row>
    <row r="490" spans="2:10" ht="27.75" customHeight="1" x14ac:dyDescent="0.2">
      <c r="B490" s="7" t="str">
        <f>IF(COUNT(D.2[STT Phân nhóm KH])&gt;=(ROW(A490)-304),ROW(A490)-304,"")</f>
        <v/>
      </c>
      <c r="C490" s="11" t="str">
        <f>IF(B490="","",INDEX(D.2[Ds Phân nhóm KH],B490))</f>
        <v/>
      </c>
      <c r="D490" s="17" t="str">
        <f>IF(B490="","",SUMIFS(D.2[Nợ phải thu 
(Trong kỳ)],D.2[Phân nhóm
khách hàng],C490))</f>
        <v/>
      </c>
      <c r="E490" s="17" t="str">
        <f>IF(B490="","",SUMIFS(D.2[Doanh thu],D.2[Phân nhóm
khách hàng],C490))</f>
        <v/>
      </c>
      <c r="F490" s="17" t="str">
        <f>IF(B490="","",SUMIFS(D.2[Lợi nhuận gộp],D.2[Phân nhóm
khách hàng],C490))</f>
        <v/>
      </c>
      <c r="G490" s="39" t="str">
        <f t="shared" si="9"/>
        <v/>
      </c>
      <c r="H490" s="39"/>
      <c r="I490" s="39"/>
      <c r="J490" s="39"/>
    </row>
    <row r="491" spans="2:10" ht="27.75" customHeight="1" x14ac:dyDescent="0.2">
      <c r="B491" s="7" t="str">
        <f>IF(COUNT(D.2[STT Phân nhóm KH])&gt;=(ROW(A491)-304),ROW(A491)-304,"")</f>
        <v/>
      </c>
      <c r="C491" s="11" t="str">
        <f>IF(B491="","",INDEX(D.2[Ds Phân nhóm KH],B491))</f>
        <v/>
      </c>
      <c r="D491" s="17" t="str">
        <f>IF(B491="","",SUMIFS(D.2[Nợ phải thu 
(Trong kỳ)],D.2[Phân nhóm
khách hàng],C491))</f>
        <v/>
      </c>
      <c r="E491" s="17" t="str">
        <f>IF(B491="","",SUMIFS(D.2[Doanh thu],D.2[Phân nhóm
khách hàng],C491))</f>
        <v/>
      </c>
      <c r="F491" s="17" t="str">
        <f>IF(B491="","",SUMIFS(D.2[Lợi nhuận gộp],D.2[Phân nhóm
khách hàng],C491))</f>
        <v/>
      </c>
      <c r="G491" s="39" t="str">
        <f t="shared" si="9"/>
        <v/>
      </c>
      <c r="H491" s="39"/>
      <c r="I491" s="39"/>
      <c r="J491" s="39"/>
    </row>
    <row r="492" spans="2:10" ht="27.75" customHeight="1" x14ac:dyDescent="0.2">
      <c r="B492" s="7" t="str">
        <f>IF(COUNT(D.2[STT Phân nhóm KH])&gt;=(ROW(A492)-304),ROW(A492)-304,"")</f>
        <v/>
      </c>
      <c r="C492" s="11" t="str">
        <f>IF(B492="","",INDEX(D.2[Ds Phân nhóm KH],B492))</f>
        <v/>
      </c>
      <c r="D492" s="17" t="str">
        <f>IF(B492="","",SUMIFS(D.2[Nợ phải thu 
(Trong kỳ)],D.2[Phân nhóm
khách hàng],C492))</f>
        <v/>
      </c>
      <c r="E492" s="17" t="str">
        <f>IF(B492="","",SUMIFS(D.2[Doanh thu],D.2[Phân nhóm
khách hàng],C492))</f>
        <v/>
      </c>
      <c r="F492" s="17" t="str">
        <f>IF(B492="","",SUMIFS(D.2[Lợi nhuận gộp],D.2[Phân nhóm
khách hàng],C492))</f>
        <v/>
      </c>
      <c r="G492" s="39" t="str">
        <f t="shared" si="9"/>
        <v/>
      </c>
      <c r="H492" s="39"/>
      <c r="I492" s="39"/>
      <c r="J492" s="39"/>
    </row>
    <row r="493" spans="2:10" ht="27.75" customHeight="1" x14ac:dyDescent="0.2">
      <c r="B493" s="7" t="str">
        <f>IF(COUNT(D.2[STT Phân nhóm KH])&gt;=(ROW(A493)-304),ROW(A493)-304,"")</f>
        <v/>
      </c>
      <c r="C493" s="11" t="str">
        <f>IF(B493="","",INDEX(D.2[Ds Phân nhóm KH],B493))</f>
        <v/>
      </c>
      <c r="D493" s="17" t="str">
        <f>IF(B493="","",SUMIFS(D.2[Nợ phải thu 
(Trong kỳ)],D.2[Phân nhóm
khách hàng],C493))</f>
        <v/>
      </c>
      <c r="E493" s="17" t="str">
        <f>IF(B493="","",SUMIFS(D.2[Doanh thu],D.2[Phân nhóm
khách hàng],C493))</f>
        <v/>
      </c>
      <c r="F493" s="17" t="str">
        <f>IF(B493="","",SUMIFS(D.2[Lợi nhuận gộp],D.2[Phân nhóm
khách hàng],C493))</f>
        <v/>
      </c>
      <c r="G493" s="39" t="str">
        <f t="shared" si="9"/>
        <v/>
      </c>
      <c r="H493" s="39"/>
      <c r="I493" s="39"/>
      <c r="J493" s="39"/>
    </row>
    <row r="494" spans="2:10" ht="27.75" customHeight="1" x14ac:dyDescent="0.2">
      <c r="B494" s="7" t="str">
        <f>IF(COUNT(D.2[STT Phân nhóm KH])&gt;=(ROW(A494)-304),ROW(A494)-304,"")</f>
        <v/>
      </c>
      <c r="C494" s="11" t="str">
        <f>IF(B494="","",INDEX(D.2[Ds Phân nhóm KH],B494))</f>
        <v/>
      </c>
      <c r="D494" s="17" t="str">
        <f>IF(B494="","",SUMIFS(D.2[Nợ phải thu 
(Trong kỳ)],D.2[Phân nhóm
khách hàng],C494))</f>
        <v/>
      </c>
      <c r="E494" s="17" t="str">
        <f>IF(B494="","",SUMIFS(D.2[Doanh thu],D.2[Phân nhóm
khách hàng],C494))</f>
        <v/>
      </c>
      <c r="F494" s="17" t="str">
        <f>IF(B494="","",SUMIFS(D.2[Lợi nhuận gộp],D.2[Phân nhóm
khách hàng],C494))</f>
        <v/>
      </c>
      <c r="G494" s="39" t="str">
        <f t="shared" si="9"/>
        <v/>
      </c>
      <c r="H494" s="39"/>
      <c r="I494" s="39"/>
      <c r="J494" s="39"/>
    </row>
    <row r="495" spans="2:10" ht="27.75" customHeight="1" x14ac:dyDescent="0.2">
      <c r="B495" s="7" t="str">
        <f>IF(COUNT(D.2[STT Phân nhóm KH])&gt;=(ROW(A495)-304),ROW(A495)-304,"")</f>
        <v/>
      </c>
      <c r="C495" s="11" t="str">
        <f>IF(B495="","",INDEX(D.2[Ds Phân nhóm KH],B495))</f>
        <v/>
      </c>
      <c r="D495" s="17" t="str">
        <f>IF(B495="","",SUMIFS(D.2[Nợ phải thu 
(Trong kỳ)],D.2[Phân nhóm
khách hàng],C495))</f>
        <v/>
      </c>
      <c r="E495" s="17" t="str">
        <f>IF(B495="","",SUMIFS(D.2[Doanh thu],D.2[Phân nhóm
khách hàng],C495))</f>
        <v/>
      </c>
      <c r="F495" s="17" t="str">
        <f>IF(B495="","",SUMIFS(D.2[Lợi nhuận gộp],D.2[Phân nhóm
khách hàng],C495))</f>
        <v/>
      </c>
      <c r="G495" s="39" t="str">
        <f t="shared" si="9"/>
        <v/>
      </c>
      <c r="H495" s="39"/>
      <c r="I495" s="39"/>
      <c r="J495" s="39"/>
    </row>
    <row r="496" spans="2:10" ht="27.75" customHeight="1" x14ac:dyDescent="0.2">
      <c r="B496" s="7" t="str">
        <f>IF(COUNT(D.2[STT Phân nhóm KH])&gt;=(ROW(A496)-304),ROW(A496)-304,"")</f>
        <v/>
      </c>
      <c r="C496" s="11" t="str">
        <f>IF(B496="","",INDEX(D.2[Ds Phân nhóm KH],B496))</f>
        <v/>
      </c>
      <c r="D496" s="17" t="str">
        <f>IF(B496="","",SUMIFS(D.2[Nợ phải thu 
(Trong kỳ)],D.2[Phân nhóm
khách hàng],C496))</f>
        <v/>
      </c>
      <c r="E496" s="17" t="str">
        <f>IF(B496="","",SUMIFS(D.2[Doanh thu],D.2[Phân nhóm
khách hàng],C496))</f>
        <v/>
      </c>
      <c r="F496" s="17" t="str">
        <f>IF(B496="","",SUMIFS(D.2[Lợi nhuận gộp],D.2[Phân nhóm
khách hàng],C496))</f>
        <v/>
      </c>
      <c r="G496" s="39" t="str">
        <f t="shared" si="9"/>
        <v/>
      </c>
      <c r="H496" s="39"/>
      <c r="I496" s="39"/>
      <c r="J496" s="39"/>
    </row>
    <row r="497" spans="2:11" ht="27.75" customHeight="1" x14ac:dyDescent="0.2">
      <c r="B497" s="7" t="str">
        <f>IF(COUNT(D.2[STT Phân nhóm KH])&gt;=(ROW(A497)-304),ROW(A497)-304,"")</f>
        <v/>
      </c>
      <c r="C497" s="11" t="str">
        <f>IF(B497="","",INDEX(D.2[Ds Phân nhóm KH],B497))</f>
        <v/>
      </c>
      <c r="D497" s="17" t="str">
        <f>IF(B497="","",SUMIFS(D.2[Nợ phải thu 
(Trong kỳ)],D.2[Phân nhóm
khách hàng],C497))</f>
        <v/>
      </c>
      <c r="E497" s="17" t="str">
        <f>IF(B497="","",SUMIFS(D.2[Doanh thu],D.2[Phân nhóm
khách hàng],C497))</f>
        <v/>
      </c>
      <c r="F497" s="17" t="str">
        <f>IF(B497="","",SUMIFS(D.2[Lợi nhuận gộp],D.2[Phân nhóm
khách hàng],C497))</f>
        <v/>
      </c>
      <c r="G497" s="39" t="str">
        <f t="shared" ref="G497:G504" si="10">IF(OR(B497="",F497=0),"",RANK(F497,B6LoiNhuanKH))</f>
        <v/>
      </c>
      <c r="H497" s="39"/>
      <c r="I497" s="39"/>
      <c r="J497" s="39"/>
    </row>
    <row r="498" spans="2:11" ht="27.75" customHeight="1" x14ac:dyDescent="0.2">
      <c r="B498" s="7" t="str">
        <f>IF(COUNT(D.2[STT Phân nhóm KH])&gt;=(ROW(A498)-304),ROW(A498)-304,"")</f>
        <v/>
      </c>
      <c r="C498" s="11" t="str">
        <f>IF(B498="","",INDEX(D.2[Ds Phân nhóm KH],B498))</f>
        <v/>
      </c>
      <c r="D498" s="17" t="str">
        <f>IF(B498="","",SUMIFS(D.2[Nợ phải thu 
(Trong kỳ)],D.2[Phân nhóm
khách hàng],C498))</f>
        <v/>
      </c>
      <c r="E498" s="17" t="str">
        <f>IF(B498="","",SUMIFS(D.2[Doanh thu],D.2[Phân nhóm
khách hàng],C498))</f>
        <v/>
      </c>
      <c r="F498" s="17" t="str">
        <f>IF(B498="","",SUMIFS(D.2[Lợi nhuận gộp],D.2[Phân nhóm
khách hàng],C498))</f>
        <v/>
      </c>
      <c r="G498" s="39" t="str">
        <f t="shared" si="10"/>
        <v/>
      </c>
      <c r="H498" s="39"/>
      <c r="I498" s="39"/>
      <c r="J498" s="39"/>
    </row>
    <row r="499" spans="2:11" ht="27.75" customHeight="1" x14ac:dyDescent="0.2">
      <c r="B499" s="7" t="str">
        <f>IF(COUNT(D.2[STT Phân nhóm KH])&gt;=(ROW(A499)-304),ROW(A499)-304,"")</f>
        <v/>
      </c>
      <c r="C499" s="11" t="str">
        <f>IF(B499="","",INDEX(D.2[Ds Phân nhóm KH],B499))</f>
        <v/>
      </c>
      <c r="D499" s="17" t="str">
        <f>IF(B499="","",SUMIFS(D.2[Nợ phải thu 
(Trong kỳ)],D.2[Phân nhóm
khách hàng],C499))</f>
        <v/>
      </c>
      <c r="E499" s="17" t="str">
        <f>IF(B499="","",SUMIFS(D.2[Doanh thu],D.2[Phân nhóm
khách hàng],C499))</f>
        <v/>
      </c>
      <c r="F499" s="17" t="str">
        <f>IF(B499="","",SUMIFS(D.2[Lợi nhuận gộp],D.2[Phân nhóm
khách hàng],C499))</f>
        <v/>
      </c>
      <c r="G499" s="39" t="str">
        <f t="shared" si="10"/>
        <v/>
      </c>
      <c r="H499" s="39"/>
      <c r="I499" s="39"/>
      <c r="J499" s="39"/>
    </row>
    <row r="500" spans="2:11" ht="27.75" customHeight="1" x14ac:dyDescent="0.2">
      <c r="B500" s="7" t="str">
        <f>IF(COUNT(D.2[STT Phân nhóm KH])&gt;=(ROW(A500)-304),ROW(A500)-304,"")</f>
        <v/>
      </c>
      <c r="C500" s="11" t="str">
        <f>IF(B500="","",INDEX(D.2[Ds Phân nhóm KH],B500))</f>
        <v/>
      </c>
      <c r="D500" s="17" t="str">
        <f>IF(B500="","",SUMIFS(D.2[Nợ phải thu 
(Trong kỳ)],D.2[Phân nhóm
khách hàng],C500))</f>
        <v/>
      </c>
      <c r="E500" s="17" t="str">
        <f>IF(B500="","",SUMIFS(D.2[Doanh thu],D.2[Phân nhóm
khách hàng],C500))</f>
        <v/>
      </c>
      <c r="F500" s="17" t="str">
        <f>IF(B500="","",SUMIFS(D.2[Lợi nhuận gộp],D.2[Phân nhóm
khách hàng],C500))</f>
        <v/>
      </c>
      <c r="G500" s="39" t="str">
        <f t="shared" si="10"/>
        <v/>
      </c>
      <c r="H500" s="39"/>
      <c r="I500" s="39"/>
      <c r="J500" s="39"/>
    </row>
    <row r="501" spans="2:11" ht="27.75" customHeight="1" x14ac:dyDescent="0.2">
      <c r="B501" s="7" t="str">
        <f>IF(COUNT(D.2[STT Phân nhóm KH])&gt;=(ROW(A501)-304),ROW(A501)-304,"")</f>
        <v/>
      </c>
      <c r="C501" s="11" t="str">
        <f>IF(B501="","",INDEX(D.2[Ds Phân nhóm KH],B501))</f>
        <v/>
      </c>
      <c r="D501" s="17" t="str">
        <f>IF(B501="","",SUMIFS(D.2[Nợ phải thu 
(Trong kỳ)],D.2[Phân nhóm
khách hàng],C501))</f>
        <v/>
      </c>
      <c r="E501" s="17" t="str">
        <f>IF(B501="","",SUMIFS(D.2[Doanh thu],D.2[Phân nhóm
khách hàng],C501))</f>
        <v/>
      </c>
      <c r="F501" s="17" t="str">
        <f>IF(B501="","",SUMIFS(D.2[Lợi nhuận gộp],D.2[Phân nhóm
khách hàng],C501))</f>
        <v/>
      </c>
      <c r="G501" s="39" t="str">
        <f t="shared" si="10"/>
        <v/>
      </c>
      <c r="H501" s="39"/>
      <c r="I501" s="39"/>
      <c r="J501" s="39"/>
    </row>
    <row r="502" spans="2:11" ht="27.75" customHeight="1" x14ac:dyDescent="0.2">
      <c r="B502" s="7" t="str">
        <f>IF(COUNT(D.2[STT Phân nhóm KH])&gt;=(ROW(A502)-304),ROW(A502)-304,"")</f>
        <v/>
      </c>
      <c r="C502" s="11" t="str">
        <f>IF(B502="","",INDEX(D.2[Ds Phân nhóm KH],B502))</f>
        <v/>
      </c>
      <c r="D502" s="17" t="str">
        <f>IF(B502="","",SUMIFS(D.2[Nợ phải thu 
(Trong kỳ)],D.2[Phân nhóm
khách hàng],C502))</f>
        <v/>
      </c>
      <c r="E502" s="17" t="str">
        <f>IF(B502="","",SUMIFS(D.2[Doanh thu],D.2[Phân nhóm
khách hàng],C502))</f>
        <v/>
      </c>
      <c r="F502" s="17" t="str">
        <f>IF(B502="","",SUMIFS(D.2[Lợi nhuận gộp],D.2[Phân nhóm
khách hàng],C502))</f>
        <v/>
      </c>
      <c r="G502" s="39" t="str">
        <f t="shared" si="10"/>
        <v/>
      </c>
      <c r="H502" s="39"/>
      <c r="I502" s="39"/>
      <c r="J502" s="39"/>
    </row>
    <row r="503" spans="2:11" ht="27.75" customHeight="1" x14ac:dyDescent="0.2">
      <c r="B503" s="7" t="str">
        <f>IF(COUNT(D.2[STT Phân nhóm KH])&gt;=(ROW(A503)-304),ROW(A503)-304,"")</f>
        <v/>
      </c>
      <c r="C503" s="11" t="str">
        <f>IF(B503="","",INDEX(D.2[Ds Phân nhóm KH],B503))</f>
        <v/>
      </c>
      <c r="D503" s="17" t="str">
        <f>IF(B503="","",SUMIFS(D.2[Nợ phải thu 
(Trong kỳ)],D.2[Phân nhóm
khách hàng],C503))</f>
        <v/>
      </c>
      <c r="E503" s="17" t="str">
        <f>IF(B503="","",SUMIFS(D.2[Doanh thu],D.2[Phân nhóm
khách hàng],C503))</f>
        <v/>
      </c>
      <c r="F503" s="17" t="str">
        <f>IF(B503="","",SUMIFS(D.2[Lợi nhuận gộp],D.2[Phân nhóm
khách hàng],C503))</f>
        <v/>
      </c>
      <c r="G503" s="39" t="str">
        <f t="shared" si="10"/>
        <v/>
      </c>
      <c r="H503" s="39"/>
      <c r="I503" s="39"/>
      <c r="J503" s="39"/>
    </row>
    <row r="504" spans="2:11" ht="27.75" customHeight="1" x14ac:dyDescent="0.2">
      <c r="B504" s="7" t="str">
        <f>IF(COUNT(D.2[STT Phân nhóm KH])&gt;=(ROW(A504)-304),ROW(A504)-304,"")</f>
        <v/>
      </c>
      <c r="C504" s="11" t="str">
        <f>IF(B504="","",INDEX(D.2[Ds Phân nhóm KH],B504))</f>
        <v/>
      </c>
      <c r="D504" s="17" t="str">
        <f>IF(B504="","",SUMIFS(D.2[Nợ phải thu 
(Trong kỳ)],D.2[Phân nhóm
khách hàng],C504))</f>
        <v/>
      </c>
      <c r="E504" s="17" t="str">
        <f>IF(B504="","",SUMIFS(D.2[Doanh thu],D.2[Phân nhóm
khách hàng],C504))</f>
        <v/>
      </c>
      <c r="F504" s="17" t="str">
        <f>IF(B504="","",SUMIFS(D.2[Lợi nhuận gộp],D.2[Phân nhóm
khách hàng],C504))</f>
        <v/>
      </c>
      <c r="G504" s="39" t="str">
        <f t="shared" si="10"/>
        <v/>
      </c>
      <c r="H504" s="39"/>
      <c r="I504" s="39"/>
      <c r="J504" s="39"/>
    </row>
    <row r="508" spans="2:11" ht="27.75" customHeight="1" x14ac:dyDescent="0.2">
      <c r="B508" s="47" t="s">
        <v>210</v>
      </c>
      <c r="C508" s="17"/>
      <c r="D508" s="17"/>
      <c r="E508" s="17"/>
      <c r="F508" s="17"/>
    </row>
    <row r="509" spans="2:11" ht="27.75" customHeight="1" x14ac:dyDescent="0.2">
      <c r="B509" s="48" t="s">
        <v>7</v>
      </c>
      <c r="C509" s="84" t="s">
        <v>211</v>
      </c>
      <c r="D509" s="84" t="s">
        <v>206</v>
      </c>
      <c r="E509" s="84" t="s">
        <v>157</v>
      </c>
      <c r="F509" s="39"/>
      <c r="G509" s="39" t="s">
        <v>212</v>
      </c>
      <c r="H509" s="39" t="s">
        <v>213</v>
      </c>
      <c r="I509" s="39" t="s">
        <v>157</v>
      </c>
      <c r="J509" s="39" t="s">
        <v>111</v>
      </c>
      <c r="K509" s="39"/>
    </row>
    <row r="510" spans="2:11" ht="27.75" customHeight="1" x14ac:dyDescent="0.2">
      <c r="B510" s="7" t="str">
        <f>IF(COUNT(D.2[STT NVBH])&gt;=(ROW(A510)-509),ROW(A510)-509,"")</f>
        <v/>
      </c>
      <c r="C510" s="11" t="str">
        <f>IF(B510="","",INDEX(D.2[Ds NVBH],B510))</f>
        <v/>
      </c>
      <c r="D510" s="17" t="str">
        <f>IF(B510="","",SUMIFS(D.2[Doanh thu],D.2[Nhân viên
bán hàng],C510))</f>
        <v/>
      </c>
      <c r="E510" s="17" t="str">
        <f>IF(B510="","",SUMIFS(D.2[Lợi nhuận gộp],D.2[Nhân viên
bán hàng],C510))</f>
        <v/>
      </c>
      <c r="F510" s="39"/>
      <c r="G510" s="39" t="str">
        <f t="shared" ref="G510:G573" si="11">IF(OR(B510="",E510=0),"",RANK(E510,B6LoiNhuanGopNVBH))</f>
        <v/>
      </c>
      <c r="H510" s="39" t="str">
        <f>IF(B510="","",IF(COUNT($G$510:$G$709)&gt;=B510,INDEX(B6TenNVBH,MATCH(SMALL($G$510:$G$709,B510),$G$510:$G$709,0))," "))</f>
        <v/>
      </c>
      <c r="I510" s="39">
        <f>IF(OR(H510="",H510=" "),0,INDEX(B6LoiNhuanGopNVBH,MATCH(H510,B6TenNVBH,0)))</f>
        <v>0</v>
      </c>
      <c r="J510" s="39">
        <f>IF(OR(H510="",H510=" "),0,INDEX(B6DoanhThuNVBH,MATCH(H510,B6TenNVBH,0)))</f>
        <v>0</v>
      </c>
      <c r="K510" s="39"/>
    </row>
    <row r="511" spans="2:11" ht="27.75" customHeight="1" x14ac:dyDescent="0.2">
      <c r="B511" s="7" t="str">
        <f>IF(COUNT(D.2[STT NVBH])&gt;=(ROW(A511)-509),ROW(A511)-509,"")</f>
        <v/>
      </c>
      <c r="C511" s="11" t="str">
        <f>IF(B511="","",INDEX(D.2[Ds NVBH],B511))</f>
        <v/>
      </c>
      <c r="D511" s="17" t="str">
        <f>IF(B511="","",SUMIFS(D.2[Doanh thu],D.2[Nhân viên
bán hàng],C511))</f>
        <v/>
      </c>
      <c r="E511" s="17" t="str">
        <f>IF(B511="","",SUMIFS(D.2[Lợi nhuận gộp],D.2[Nhân viên
bán hàng],C511))</f>
        <v/>
      </c>
      <c r="F511" s="39"/>
      <c r="G511" s="39" t="str">
        <f t="shared" si="11"/>
        <v/>
      </c>
      <c r="H511" s="39" t="str">
        <f>IF(B511="","",IF(COUNT($G$510:$G$709)&gt;=B511,INDEX(B6TenNVBH,MATCH(SMALL($G$510:$G$709,B511),$G$510:$G$709,0))," "))</f>
        <v/>
      </c>
      <c r="I511" s="39">
        <f>IF(OR(H511="",H511=" "),0,INDEX(B6LoiNhuanGopNVBH,MATCH(H511,B6TenNVBH,0)))</f>
        <v>0</v>
      </c>
      <c r="J511" s="39">
        <f>IF(OR(H511="",H511=" "),0,INDEX(B6DoanhThuNVBH,MATCH(H511,B6TenNVBH,0)))</f>
        <v>0</v>
      </c>
      <c r="K511" s="39"/>
    </row>
    <row r="512" spans="2:11" ht="27.75" customHeight="1" x14ac:dyDescent="0.2">
      <c r="B512" s="7" t="str">
        <f>IF(COUNT(D.2[STT NVBH])&gt;=(ROW(A512)-509),ROW(A512)-509,"")</f>
        <v/>
      </c>
      <c r="C512" s="11" t="str">
        <f>IF(B512="","",INDEX(D.2[Ds NVBH],B512))</f>
        <v/>
      </c>
      <c r="D512" s="17" t="str">
        <f>IF(B512="","",SUMIFS(D.2[Doanh thu],D.2[Nhân viên
bán hàng],C512))</f>
        <v/>
      </c>
      <c r="E512" s="17" t="str">
        <f>IF(B512="","",SUMIFS(D.2[Lợi nhuận gộp],D.2[Nhân viên
bán hàng],C512))</f>
        <v/>
      </c>
      <c r="F512" s="39"/>
      <c r="G512" s="39" t="str">
        <f t="shared" si="11"/>
        <v/>
      </c>
      <c r="H512" s="39" t="str">
        <f>IF(B512="","",IF(COUNT($G$510:$G$709)&gt;=B512,INDEX(B6TenNVBH,MATCH(SMALL($G$510:$G$709,B512),$G$510:$G$709,0))," "))</f>
        <v/>
      </c>
      <c r="I512" s="39">
        <f>IF(OR(H512="",H512=" "),0,INDEX(B6LoiNhuanGopNVBH,MATCH(H512,B6TenNVBH,0)))</f>
        <v>0</v>
      </c>
      <c r="J512" s="39">
        <f>IF(OR(H512="",H512=" "),0,INDEX(B6DoanhThuNVBH,MATCH(H512,B6TenNVBH,0)))</f>
        <v>0</v>
      </c>
      <c r="K512" s="39"/>
    </row>
    <row r="513" spans="2:11" ht="27.75" customHeight="1" x14ac:dyDescent="0.2">
      <c r="B513" s="7" t="str">
        <f>IF(COUNT(D.2[STT NVBH])&gt;=(ROW(A513)-509),ROW(A513)-509,"")</f>
        <v/>
      </c>
      <c r="C513" s="11" t="str">
        <f>IF(B513="","",INDEX(D.2[Ds NVBH],B513))</f>
        <v/>
      </c>
      <c r="D513" s="17" t="str">
        <f>IF(B513="","",SUMIFS(D.2[Doanh thu],D.2[Nhân viên
bán hàng],C513))</f>
        <v/>
      </c>
      <c r="E513" s="17" t="str">
        <f>IF(B513="","",SUMIFS(D.2[Lợi nhuận gộp],D.2[Nhân viên
bán hàng],C513))</f>
        <v/>
      </c>
      <c r="F513" s="39"/>
      <c r="G513" s="39" t="str">
        <f t="shared" si="11"/>
        <v/>
      </c>
      <c r="H513" s="39" t="str">
        <f>IF(B513="","",IF(COUNT($G$510:$G$709)&gt;=B513,INDEX(B6TenNVBH,MATCH(SMALL($G$510:$G$709,B513),$G$510:$G$709,0))," "))</f>
        <v/>
      </c>
      <c r="I513" s="39">
        <f>IF(OR(H513="",H513=" "),0,INDEX(B6LoiNhuanGopNVBH,MATCH(H513,B6TenNVBH,0)))</f>
        <v>0</v>
      </c>
      <c r="J513" s="39">
        <f>IF(OR(H513="",H513=" "),0,INDEX(B6DoanhThuNVBH,MATCH(H513,B6TenNVBH,0)))</f>
        <v>0</v>
      </c>
      <c r="K513" s="39"/>
    </row>
    <row r="514" spans="2:11" ht="27.75" customHeight="1" x14ac:dyDescent="0.2">
      <c r="B514" s="7" t="str">
        <f>IF(COUNT(D.2[STT NVBH])&gt;=(ROW(A514)-509),ROW(A514)-509,"")</f>
        <v/>
      </c>
      <c r="C514" s="11" t="str">
        <f>IF(B514="","",INDEX(D.2[Ds NVBH],B514))</f>
        <v/>
      </c>
      <c r="D514" s="17" t="str">
        <f>IF(B514="","",SUMIFS(D.2[Doanh thu],D.2[Nhân viên
bán hàng],C514))</f>
        <v/>
      </c>
      <c r="E514" s="17" t="str">
        <f>IF(B514="","",SUMIFS(D.2[Lợi nhuận gộp],D.2[Nhân viên
bán hàng],C514))</f>
        <v/>
      </c>
      <c r="F514" s="39"/>
      <c r="G514" s="39" t="str">
        <f t="shared" si="11"/>
        <v/>
      </c>
      <c r="H514" s="39" t="str">
        <f>IF(B514="","",IF(COUNT($G$510:$G$709)&gt;=B514,INDEX(B6TenNVBH,MATCH(SMALL($G$510:$G$709,B514),$G$510:$G$709,0))," "))</f>
        <v/>
      </c>
      <c r="I514" s="39">
        <f>IF(OR(H514="",H514=" "),0,INDEX(B6LoiNhuanGopNVBH,MATCH(H514,B6TenNVBH,0)))</f>
        <v>0</v>
      </c>
      <c r="J514" s="39">
        <f>IF(OR(H514="",H514=" "),0,INDEX(B6DoanhThuNVBH,MATCH(H514,B6TenNVBH,0)))</f>
        <v>0</v>
      </c>
      <c r="K514" s="39"/>
    </row>
    <row r="515" spans="2:11" ht="27.75" customHeight="1" x14ac:dyDescent="0.2">
      <c r="B515" s="7" t="str">
        <f>IF(COUNT(D.2[STT NVBH])&gt;=(ROW(A515)-509),ROW(A515)-509,"")</f>
        <v/>
      </c>
      <c r="C515" s="11" t="str">
        <f>IF(B515="","",INDEX(D.2[Ds NVBH],B515))</f>
        <v/>
      </c>
      <c r="D515" s="17" t="str">
        <f>IF(B515="","",SUMIFS(D.2[Doanh thu],D.2[Nhân viên
bán hàng],C515))</f>
        <v/>
      </c>
      <c r="E515" s="17" t="str">
        <f>IF(B515="","",SUMIFS(D.2[Lợi nhuận gộp],D.2[Nhân viên
bán hàng],C515))</f>
        <v/>
      </c>
      <c r="F515" s="39"/>
      <c r="G515" s="39" t="str">
        <f t="shared" si="11"/>
        <v/>
      </c>
      <c r="H515" s="39"/>
      <c r="I515" s="39"/>
      <c r="J515" s="39"/>
      <c r="K515" s="39"/>
    </row>
    <row r="516" spans="2:11" ht="27.75" customHeight="1" x14ac:dyDescent="0.2">
      <c r="B516" s="7" t="str">
        <f>IF(COUNT(D.2[STT NVBH])&gt;=(ROW(A516)-509),ROW(A516)-509,"")</f>
        <v/>
      </c>
      <c r="C516" s="11" t="str">
        <f>IF(B516="","",INDEX(D.2[Ds NVBH],B516))</f>
        <v/>
      </c>
      <c r="D516" s="17" t="str">
        <f>IF(B516="","",SUMIFS(D.2[Doanh thu],D.2[Nhân viên
bán hàng],C516))</f>
        <v/>
      </c>
      <c r="E516" s="17" t="str">
        <f>IF(B516="","",SUMIFS(D.2[Lợi nhuận gộp],D.2[Nhân viên
bán hàng],C516))</f>
        <v/>
      </c>
      <c r="F516" s="39"/>
      <c r="G516" s="39" t="str">
        <f t="shared" si="11"/>
        <v/>
      </c>
      <c r="H516" s="39"/>
      <c r="I516" s="39"/>
      <c r="J516" s="39"/>
      <c r="K516" s="39"/>
    </row>
    <row r="517" spans="2:11" ht="27.75" customHeight="1" x14ac:dyDescent="0.2">
      <c r="B517" s="7" t="str">
        <f>IF(COUNT(D.2[STT NVBH])&gt;=(ROW(A517)-509),ROW(A517)-509,"")</f>
        <v/>
      </c>
      <c r="C517" s="11" t="str">
        <f>IF(B517="","",INDEX(D.2[Ds NVBH],B517))</f>
        <v/>
      </c>
      <c r="D517" s="17" t="str">
        <f>IF(B517="","",SUMIFS(D.2[Doanh thu],D.2[Nhân viên
bán hàng],C517))</f>
        <v/>
      </c>
      <c r="E517" s="17" t="str">
        <f>IF(B517="","",SUMIFS(D.2[Lợi nhuận gộp],D.2[Nhân viên
bán hàng],C517))</f>
        <v/>
      </c>
      <c r="F517" s="39"/>
      <c r="G517" s="39" t="str">
        <f t="shared" si="11"/>
        <v/>
      </c>
      <c r="H517" s="39"/>
      <c r="I517" s="39"/>
      <c r="J517" s="39"/>
      <c r="K517" s="39"/>
    </row>
    <row r="518" spans="2:11" ht="27.75" customHeight="1" x14ac:dyDescent="0.2">
      <c r="B518" s="7" t="str">
        <f>IF(COUNT(D.2[STT NVBH])&gt;=(ROW(A518)-509),ROW(A518)-509,"")</f>
        <v/>
      </c>
      <c r="C518" s="11" t="str">
        <f>IF(B518="","",INDEX(D.2[Ds NVBH],B518))</f>
        <v/>
      </c>
      <c r="D518" s="17" t="str">
        <f>IF(B518="","",SUMIFS(D.2[Doanh thu],D.2[Nhân viên
bán hàng],C518))</f>
        <v/>
      </c>
      <c r="E518" s="17" t="str">
        <f>IF(B518="","",SUMIFS(D.2[Lợi nhuận gộp],D.2[Nhân viên
bán hàng],C518))</f>
        <v/>
      </c>
      <c r="F518" s="39"/>
      <c r="G518" s="39" t="str">
        <f t="shared" si="11"/>
        <v/>
      </c>
      <c r="H518" s="39"/>
      <c r="I518" s="39"/>
      <c r="J518" s="39"/>
      <c r="K518" s="39"/>
    </row>
    <row r="519" spans="2:11" ht="27.75" customHeight="1" x14ac:dyDescent="0.2">
      <c r="B519" s="7" t="str">
        <f>IF(COUNT(D.2[STT NVBH])&gt;=(ROW(A519)-509),ROW(A519)-509,"")</f>
        <v/>
      </c>
      <c r="C519" s="11" t="str">
        <f>IF(B519="","",INDEX(D.2[Ds NVBH],B519))</f>
        <v/>
      </c>
      <c r="D519" s="17" t="str">
        <f>IF(B519="","",SUMIFS(D.2[Doanh thu],D.2[Nhân viên
bán hàng],C519))</f>
        <v/>
      </c>
      <c r="E519" s="17" t="str">
        <f>IF(B519="","",SUMIFS(D.2[Lợi nhuận gộp],D.2[Nhân viên
bán hàng],C519))</f>
        <v/>
      </c>
      <c r="F519" s="39"/>
      <c r="G519" s="39" t="str">
        <f t="shared" si="11"/>
        <v/>
      </c>
      <c r="H519" s="39"/>
      <c r="I519" s="39"/>
      <c r="J519" s="39"/>
      <c r="K519" s="39"/>
    </row>
    <row r="520" spans="2:11" ht="27.75" customHeight="1" x14ac:dyDescent="0.2">
      <c r="B520" s="7" t="str">
        <f>IF(COUNT(D.2[STT NVBH])&gt;=(ROW(A520)-509),ROW(A520)-509,"")</f>
        <v/>
      </c>
      <c r="C520" s="11" t="str">
        <f>IF(B520="","",INDEX(D.2[Ds NVBH],B520))</f>
        <v/>
      </c>
      <c r="D520" s="17" t="str">
        <f>IF(B520="","",SUMIFS(D.2[Doanh thu],D.2[Nhân viên
bán hàng],C520))</f>
        <v/>
      </c>
      <c r="E520" s="17" t="str">
        <f>IF(B520="","",SUMIFS(D.2[Lợi nhuận gộp],D.2[Nhân viên
bán hàng],C520))</f>
        <v/>
      </c>
      <c r="F520" s="39"/>
      <c r="G520" s="39" t="str">
        <f t="shared" si="11"/>
        <v/>
      </c>
      <c r="H520" s="39"/>
      <c r="I520" s="39"/>
      <c r="J520" s="39"/>
      <c r="K520" s="39"/>
    </row>
    <row r="521" spans="2:11" ht="27.75" customHeight="1" x14ac:dyDescent="0.2">
      <c r="B521" s="7" t="str">
        <f>IF(COUNT(D.2[STT NVBH])&gt;=(ROW(A521)-509),ROW(A521)-509,"")</f>
        <v/>
      </c>
      <c r="C521" s="11" t="str">
        <f>IF(B521="","",INDEX(D.2[Ds NVBH],B521))</f>
        <v/>
      </c>
      <c r="D521" s="17" t="str">
        <f>IF(B521="","",SUMIFS(D.2[Doanh thu],D.2[Nhân viên
bán hàng],C521))</f>
        <v/>
      </c>
      <c r="E521" s="17" t="str">
        <f>IF(B521="","",SUMIFS(D.2[Lợi nhuận gộp],D.2[Nhân viên
bán hàng],C521))</f>
        <v/>
      </c>
      <c r="F521" s="39"/>
      <c r="G521" s="39" t="str">
        <f t="shared" si="11"/>
        <v/>
      </c>
      <c r="H521" s="39"/>
      <c r="I521" s="39"/>
      <c r="J521" s="39"/>
      <c r="K521" s="39"/>
    </row>
    <row r="522" spans="2:11" ht="27.75" customHeight="1" x14ac:dyDescent="0.2">
      <c r="B522" s="7" t="str">
        <f>IF(COUNT(D.2[STT NVBH])&gt;=(ROW(A522)-509),ROW(A522)-509,"")</f>
        <v/>
      </c>
      <c r="C522" s="11" t="str">
        <f>IF(B522="","",INDEX(D.2[Ds NVBH],B522))</f>
        <v/>
      </c>
      <c r="D522" s="17" t="str">
        <f>IF(B522="","",SUMIFS(D.2[Doanh thu],D.2[Nhân viên
bán hàng],C522))</f>
        <v/>
      </c>
      <c r="E522" s="17" t="str">
        <f>IF(B522="","",SUMIFS(D.2[Lợi nhuận gộp],D.2[Nhân viên
bán hàng],C522))</f>
        <v/>
      </c>
      <c r="F522" s="39"/>
      <c r="G522" s="39" t="str">
        <f t="shared" si="11"/>
        <v/>
      </c>
      <c r="H522" s="39"/>
      <c r="I522" s="39"/>
      <c r="J522" s="39"/>
      <c r="K522" s="39"/>
    </row>
    <row r="523" spans="2:11" ht="27.75" customHeight="1" x14ac:dyDescent="0.2">
      <c r="B523" s="7" t="str">
        <f>IF(COUNT(D.2[STT NVBH])&gt;=(ROW(A523)-509),ROW(A523)-509,"")</f>
        <v/>
      </c>
      <c r="C523" s="11" t="str">
        <f>IF(B523="","",INDEX(D.2[Ds NVBH],B523))</f>
        <v/>
      </c>
      <c r="D523" s="17" t="str">
        <f>IF(B523="","",SUMIFS(D.2[Doanh thu],D.2[Nhân viên
bán hàng],C523))</f>
        <v/>
      </c>
      <c r="E523" s="17" t="str">
        <f>IF(B523="","",SUMIFS(D.2[Lợi nhuận gộp],D.2[Nhân viên
bán hàng],C523))</f>
        <v/>
      </c>
      <c r="F523" s="39"/>
      <c r="G523" s="39" t="str">
        <f t="shared" si="11"/>
        <v/>
      </c>
      <c r="H523" s="39"/>
      <c r="I523" s="39"/>
      <c r="J523" s="39"/>
      <c r="K523" s="39"/>
    </row>
    <row r="524" spans="2:11" ht="27.75" customHeight="1" x14ac:dyDescent="0.2">
      <c r="B524" s="7" t="str">
        <f>IF(COUNT(D.2[STT NVBH])&gt;=(ROW(A524)-509),ROW(A524)-509,"")</f>
        <v/>
      </c>
      <c r="C524" s="11" t="str">
        <f>IF(B524="","",INDEX(D.2[Ds NVBH],B524))</f>
        <v/>
      </c>
      <c r="D524" s="17" t="str">
        <f>IF(B524="","",SUMIFS(D.2[Doanh thu],D.2[Nhân viên
bán hàng],C524))</f>
        <v/>
      </c>
      <c r="E524" s="17" t="str">
        <f>IF(B524="","",SUMIFS(D.2[Lợi nhuận gộp],D.2[Nhân viên
bán hàng],C524))</f>
        <v/>
      </c>
      <c r="F524" s="39"/>
      <c r="G524" s="39" t="str">
        <f t="shared" si="11"/>
        <v/>
      </c>
      <c r="H524" s="39"/>
      <c r="I524" s="39"/>
      <c r="J524" s="39"/>
      <c r="K524" s="39"/>
    </row>
    <row r="525" spans="2:11" ht="27.75" customHeight="1" x14ac:dyDescent="0.2">
      <c r="B525" s="7" t="str">
        <f>IF(COUNT(D.2[STT NVBH])&gt;=(ROW(A525)-509),ROW(A525)-509,"")</f>
        <v/>
      </c>
      <c r="C525" s="11" t="str">
        <f>IF(B525="","",INDEX(D.2[Ds NVBH],B525))</f>
        <v/>
      </c>
      <c r="D525" s="17" t="str">
        <f>IF(B525="","",SUMIFS(D.2[Doanh thu],D.2[Nhân viên
bán hàng],C525))</f>
        <v/>
      </c>
      <c r="E525" s="17" t="str">
        <f>IF(B525="","",SUMIFS(D.2[Lợi nhuận gộp],D.2[Nhân viên
bán hàng],C525))</f>
        <v/>
      </c>
      <c r="F525" s="39"/>
      <c r="G525" s="39" t="str">
        <f t="shared" si="11"/>
        <v/>
      </c>
      <c r="H525" s="39"/>
      <c r="I525" s="39"/>
      <c r="J525" s="39"/>
      <c r="K525" s="39"/>
    </row>
    <row r="526" spans="2:11" ht="27.75" customHeight="1" x14ac:dyDescent="0.2">
      <c r="B526" s="7" t="str">
        <f>IF(COUNT(D.2[STT NVBH])&gt;=(ROW(A526)-509),ROW(A526)-509,"")</f>
        <v/>
      </c>
      <c r="C526" s="11" t="str">
        <f>IF(B526="","",INDEX(D.2[Ds NVBH],B526))</f>
        <v/>
      </c>
      <c r="D526" s="17" t="str">
        <f>IF(B526="","",SUMIFS(D.2[Doanh thu],D.2[Nhân viên
bán hàng],C526))</f>
        <v/>
      </c>
      <c r="E526" s="17" t="str">
        <f>IF(B526="","",SUMIFS(D.2[Lợi nhuận gộp],D.2[Nhân viên
bán hàng],C526))</f>
        <v/>
      </c>
      <c r="F526" s="39"/>
      <c r="G526" s="39" t="str">
        <f t="shared" si="11"/>
        <v/>
      </c>
      <c r="H526" s="39"/>
      <c r="I526" s="39"/>
      <c r="J526" s="39"/>
      <c r="K526" s="39"/>
    </row>
    <row r="527" spans="2:11" ht="27.75" customHeight="1" x14ac:dyDescent="0.2">
      <c r="B527" s="7" t="str">
        <f>IF(COUNT(D.2[STT NVBH])&gt;=(ROW(A527)-509),ROW(A527)-509,"")</f>
        <v/>
      </c>
      <c r="C527" s="11" t="str">
        <f>IF(B527="","",INDEX(D.2[Ds NVBH],B527))</f>
        <v/>
      </c>
      <c r="D527" s="17" t="str">
        <f>IF(B527="","",SUMIFS(D.2[Doanh thu],D.2[Nhân viên
bán hàng],C527))</f>
        <v/>
      </c>
      <c r="E527" s="17" t="str">
        <f>IF(B527="","",SUMIFS(D.2[Lợi nhuận gộp],D.2[Nhân viên
bán hàng],C527))</f>
        <v/>
      </c>
      <c r="F527" s="39"/>
      <c r="G527" s="39" t="str">
        <f t="shared" si="11"/>
        <v/>
      </c>
      <c r="H527" s="39"/>
      <c r="I527" s="39"/>
      <c r="J527" s="39"/>
      <c r="K527" s="39"/>
    </row>
    <row r="528" spans="2:11" ht="27.75" customHeight="1" x14ac:dyDescent="0.2">
      <c r="B528" s="7" t="str">
        <f>IF(COUNT(D.2[STT NVBH])&gt;=(ROW(A528)-509),ROW(A528)-509,"")</f>
        <v/>
      </c>
      <c r="C528" s="11" t="str">
        <f>IF(B528="","",INDEX(D.2[Ds NVBH],B528))</f>
        <v/>
      </c>
      <c r="D528" s="17" t="str">
        <f>IF(B528="","",SUMIFS(D.2[Doanh thu],D.2[Nhân viên
bán hàng],C528))</f>
        <v/>
      </c>
      <c r="E528" s="17" t="str">
        <f>IF(B528="","",SUMIFS(D.2[Lợi nhuận gộp],D.2[Nhân viên
bán hàng],C528))</f>
        <v/>
      </c>
      <c r="F528" s="39"/>
      <c r="G528" s="39" t="str">
        <f t="shared" si="11"/>
        <v/>
      </c>
      <c r="H528" s="39"/>
      <c r="I528" s="39"/>
      <c r="J528" s="39"/>
      <c r="K528" s="39"/>
    </row>
    <row r="529" spans="2:11" ht="27.75" customHeight="1" x14ac:dyDescent="0.2">
      <c r="B529" s="7" t="str">
        <f>IF(COUNT(D.2[STT NVBH])&gt;=(ROW(A529)-509),ROW(A529)-509,"")</f>
        <v/>
      </c>
      <c r="C529" s="11" t="str">
        <f>IF(B529="","",INDEX(D.2[Ds NVBH],B529))</f>
        <v/>
      </c>
      <c r="D529" s="17" t="str">
        <f>IF(B529="","",SUMIFS(D.2[Doanh thu],D.2[Nhân viên
bán hàng],C529))</f>
        <v/>
      </c>
      <c r="E529" s="17" t="str">
        <f>IF(B529="","",SUMIFS(D.2[Lợi nhuận gộp],D.2[Nhân viên
bán hàng],C529))</f>
        <v/>
      </c>
      <c r="F529" s="39"/>
      <c r="G529" s="39" t="str">
        <f t="shared" si="11"/>
        <v/>
      </c>
      <c r="H529" s="39"/>
      <c r="I529" s="39"/>
      <c r="J529" s="39"/>
      <c r="K529" s="39"/>
    </row>
    <row r="530" spans="2:11" ht="27.75" customHeight="1" x14ac:dyDescent="0.2">
      <c r="B530" s="7" t="str">
        <f>IF(COUNT(D.2[STT NVBH])&gt;=(ROW(A530)-509),ROW(A530)-509,"")</f>
        <v/>
      </c>
      <c r="C530" s="11" t="str">
        <f>IF(B530="","",INDEX(D.2[Ds NVBH],B530))</f>
        <v/>
      </c>
      <c r="D530" s="17" t="str">
        <f>IF(B530="","",SUMIFS(D.2[Doanh thu],D.2[Nhân viên
bán hàng],C530))</f>
        <v/>
      </c>
      <c r="E530" s="17" t="str">
        <f>IF(B530="","",SUMIFS(D.2[Lợi nhuận gộp],D.2[Nhân viên
bán hàng],C530))</f>
        <v/>
      </c>
      <c r="F530" s="39"/>
      <c r="G530" s="39" t="str">
        <f t="shared" si="11"/>
        <v/>
      </c>
      <c r="H530" s="39"/>
      <c r="I530" s="39"/>
      <c r="J530" s="39"/>
      <c r="K530" s="39"/>
    </row>
    <row r="531" spans="2:11" ht="27.75" customHeight="1" x14ac:dyDescent="0.2">
      <c r="B531" s="7" t="str">
        <f>IF(COUNT(D.2[STT NVBH])&gt;=(ROW(A531)-509),ROW(A531)-509,"")</f>
        <v/>
      </c>
      <c r="C531" s="11" t="str">
        <f>IF(B531="","",INDEX(D.2[Ds NVBH],B531))</f>
        <v/>
      </c>
      <c r="D531" s="17" t="str">
        <f>IF(B531="","",SUMIFS(D.2[Doanh thu],D.2[Nhân viên
bán hàng],C531))</f>
        <v/>
      </c>
      <c r="E531" s="17" t="str">
        <f>IF(B531="","",SUMIFS(D.2[Lợi nhuận gộp],D.2[Nhân viên
bán hàng],C531))</f>
        <v/>
      </c>
      <c r="F531" s="39"/>
      <c r="G531" s="39" t="str">
        <f t="shared" si="11"/>
        <v/>
      </c>
      <c r="H531" s="39"/>
      <c r="I531" s="39"/>
      <c r="J531" s="39"/>
      <c r="K531" s="39"/>
    </row>
    <row r="532" spans="2:11" ht="27.75" customHeight="1" x14ac:dyDescent="0.2">
      <c r="B532" s="7" t="str">
        <f>IF(COUNT(D.2[STT NVBH])&gt;=(ROW(A532)-509),ROW(A532)-509,"")</f>
        <v/>
      </c>
      <c r="C532" s="11" t="str">
        <f>IF(B532="","",INDEX(D.2[Ds NVBH],B532))</f>
        <v/>
      </c>
      <c r="D532" s="17" t="str">
        <f>IF(B532="","",SUMIFS(D.2[Doanh thu],D.2[Nhân viên
bán hàng],C532))</f>
        <v/>
      </c>
      <c r="E532" s="17" t="str">
        <f>IF(B532="","",SUMIFS(D.2[Lợi nhuận gộp],D.2[Nhân viên
bán hàng],C532))</f>
        <v/>
      </c>
      <c r="F532" s="39"/>
      <c r="G532" s="39" t="str">
        <f t="shared" si="11"/>
        <v/>
      </c>
      <c r="H532" s="39"/>
      <c r="I532" s="39"/>
      <c r="J532" s="39"/>
      <c r="K532" s="39"/>
    </row>
    <row r="533" spans="2:11" ht="27.75" customHeight="1" x14ac:dyDescent="0.2">
      <c r="B533" s="7" t="str">
        <f>IF(COUNT(D.2[STT NVBH])&gt;=(ROW(A533)-509),ROW(A533)-509,"")</f>
        <v/>
      </c>
      <c r="C533" s="11" t="str">
        <f>IF(B533="","",INDEX(D.2[Ds NVBH],B533))</f>
        <v/>
      </c>
      <c r="D533" s="17" t="str">
        <f>IF(B533="","",SUMIFS(D.2[Doanh thu],D.2[Nhân viên
bán hàng],C533))</f>
        <v/>
      </c>
      <c r="E533" s="17" t="str">
        <f>IF(B533="","",SUMIFS(D.2[Lợi nhuận gộp],D.2[Nhân viên
bán hàng],C533))</f>
        <v/>
      </c>
      <c r="F533" s="39"/>
      <c r="G533" s="39" t="str">
        <f t="shared" si="11"/>
        <v/>
      </c>
      <c r="H533" s="39"/>
      <c r="I533" s="39"/>
      <c r="J533" s="39"/>
      <c r="K533" s="39"/>
    </row>
    <row r="534" spans="2:11" ht="27.75" customHeight="1" x14ac:dyDescent="0.2">
      <c r="B534" s="7" t="str">
        <f>IF(COUNT(D.2[STT NVBH])&gt;=(ROW(A534)-509),ROW(A534)-509,"")</f>
        <v/>
      </c>
      <c r="C534" s="11" t="str">
        <f>IF(B534="","",INDEX(D.2[Ds NVBH],B534))</f>
        <v/>
      </c>
      <c r="D534" s="17" t="str">
        <f>IF(B534="","",SUMIFS(D.2[Doanh thu],D.2[Nhân viên
bán hàng],C534))</f>
        <v/>
      </c>
      <c r="E534" s="17" t="str">
        <f>IF(B534="","",SUMIFS(D.2[Lợi nhuận gộp],D.2[Nhân viên
bán hàng],C534))</f>
        <v/>
      </c>
      <c r="F534" s="39"/>
      <c r="G534" s="39" t="str">
        <f t="shared" si="11"/>
        <v/>
      </c>
      <c r="H534" s="39"/>
      <c r="I534" s="39"/>
      <c r="J534" s="39"/>
      <c r="K534" s="39"/>
    </row>
    <row r="535" spans="2:11" ht="27.75" customHeight="1" x14ac:dyDescent="0.2">
      <c r="B535" s="7" t="str">
        <f>IF(COUNT(D.2[STT NVBH])&gt;=(ROW(A535)-509),ROW(A535)-509,"")</f>
        <v/>
      </c>
      <c r="C535" s="11" t="str">
        <f>IF(B535="","",INDEX(D.2[Ds NVBH],B535))</f>
        <v/>
      </c>
      <c r="D535" s="17" t="str">
        <f>IF(B535="","",SUMIFS(D.2[Doanh thu],D.2[Nhân viên
bán hàng],C535))</f>
        <v/>
      </c>
      <c r="E535" s="17" t="str">
        <f>IF(B535="","",SUMIFS(D.2[Lợi nhuận gộp],D.2[Nhân viên
bán hàng],C535))</f>
        <v/>
      </c>
      <c r="F535" s="39"/>
      <c r="G535" s="39" t="str">
        <f t="shared" si="11"/>
        <v/>
      </c>
      <c r="H535" s="39"/>
      <c r="I535" s="39"/>
      <c r="J535" s="39"/>
      <c r="K535" s="39"/>
    </row>
    <row r="536" spans="2:11" ht="27.75" customHeight="1" x14ac:dyDescent="0.2">
      <c r="B536" s="7" t="str">
        <f>IF(COUNT(D.2[STT NVBH])&gt;=(ROW(A536)-509),ROW(A536)-509,"")</f>
        <v/>
      </c>
      <c r="C536" s="11" t="str">
        <f>IF(B536="","",INDEX(D.2[Ds NVBH],B536))</f>
        <v/>
      </c>
      <c r="D536" s="17" t="str">
        <f>IF(B536="","",SUMIFS(D.2[Doanh thu],D.2[Nhân viên
bán hàng],C536))</f>
        <v/>
      </c>
      <c r="E536" s="17" t="str">
        <f>IF(B536="","",SUMIFS(D.2[Lợi nhuận gộp],D.2[Nhân viên
bán hàng],C536))</f>
        <v/>
      </c>
      <c r="F536" s="39"/>
      <c r="G536" s="39" t="str">
        <f t="shared" si="11"/>
        <v/>
      </c>
      <c r="H536" s="39"/>
      <c r="I536" s="39"/>
      <c r="J536" s="39"/>
      <c r="K536" s="39"/>
    </row>
    <row r="537" spans="2:11" ht="27.75" customHeight="1" x14ac:dyDescent="0.2">
      <c r="B537" s="7" t="str">
        <f>IF(COUNT(D.2[STT NVBH])&gt;=(ROW(A537)-509),ROW(A537)-509,"")</f>
        <v/>
      </c>
      <c r="C537" s="11" t="str">
        <f>IF(B537="","",INDEX(D.2[Ds NVBH],B537))</f>
        <v/>
      </c>
      <c r="D537" s="17" t="str">
        <f>IF(B537="","",SUMIFS(D.2[Doanh thu],D.2[Nhân viên
bán hàng],C537))</f>
        <v/>
      </c>
      <c r="E537" s="17" t="str">
        <f>IF(B537="","",SUMIFS(D.2[Lợi nhuận gộp],D.2[Nhân viên
bán hàng],C537))</f>
        <v/>
      </c>
      <c r="F537" s="39"/>
      <c r="G537" s="39" t="str">
        <f t="shared" si="11"/>
        <v/>
      </c>
      <c r="H537" s="39"/>
      <c r="I537" s="39"/>
      <c r="J537" s="39"/>
      <c r="K537" s="39"/>
    </row>
    <row r="538" spans="2:11" ht="27.75" customHeight="1" x14ac:dyDescent="0.2">
      <c r="B538" s="7" t="str">
        <f>IF(COUNT(D.2[STT NVBH])&gt;=(ROW(A538)-509),ROW(A538)-509,"")</f>
        <v/>
      </c>
      <c r="C538" s="11" t="str">
        <f>IF(B538="","",INDEX(D.2[Ds NVBH],B538))</f>
        <v/>
      </c>
      <c r="D538" s="17" t="str">
        <f>IF(B538="","",SUMIFS(D.2[Doanh thu],D.2[Nhân viên
bán hàng],C538))</f>
        <v/>
      </c>
      <c r="E538" s="17" t="str">
        <f>IF(B538="","",SUMIFS(D.2[Lợi nhuận gộp],D.2[Nhân viên
bán hàng],C538))</f>
        <v/>
      </c>
      <c r="F538" s="39"/>
      <c r="G538" s="39" t="str">
        <f t="shared" si="11"/>
        <v/>
      </c>
      <c r="H538" s="39"/>
      <c r="I538" s="39"/>
      <c r="J538" s="39"/>
      <c r="K538" s="39"/>
    </row>
    <row r="539" spans="2:11" ht="27.75" customHeight="1" x14ac:dyDescent="0.2">
      <c r="B539" s="7" t="str">
        <f>IF(COUNT(D.2[STT NVBH])&gt;=(ROW(A539)-509),ROW(A539)-509,"")</f>
        <v/>
      </c>
      <c r="C539" s="11" t="str">
        <f>IF(B539="","",INDEX(D.2[Ds NVBH],B539))</f>
        <v/>
      </c>
      <c r="D539" s="17" t="str">
        <f>IF(B539="","",SUMIFS(D.2[Doanh thu],D.2[Nhân viên
bán hàng],C539))</f>
        <v/>
      </c>
      <c r="E539" s="17" t="str">
        <f>IF(B539="","",SUMIFS(D.2[Lợi nhuận gộp],D.2[Nhân viên
bán hàng],C539))</f>
        <v/>
      </c>
      <c r="F539" s="39"/>
      <c r="G539" s="39" t="str">
        <f t="shared" si="11"/>
        <v/>
      </c>
      <c r="H539" s="39"/>
      <c r="I539" s="39"/>
      <c r="J539" s="39"/>
      <c r="K539" s="39"/>
    </row>
    <row r="540" spans="2:11" ht="27.75" customHeight="1" x14ac:dyDescent="0.2">
      <c r="B540" s="7" t="str">
        <f>IF(COUNT(D.2[STT NVBH])&gt;=(ROW(A540)-509),ROW(A540)-509,"")</f>
        <v/>
      </c>
      <c r="C540" s="11" t="str">
        <f>IF(B540="","",INDEX(D.2[Ds NVBH],B540))</f>
        <v/>
      </c>
      <c r="D540" s="17" t="str">
        <f>IF(B540="","",SUMIFS(D.2[Doanh thu],D.2[Nhân viên
bán hàng],C540))</f>
        <v/>
      </c>
      <c r="E540" s="17" t="str">
        <f>IF(B540="","",SUMIFS(D.2[Lợi nhuận gộp],D.2[Nhân viên
bán hàng],C540))</f>
        <v/>
      </c>
      <c r="F540" s="39"/>
      <c r="G540" s="39" t="str">
        <f t="shared" si="11"/>
        <v/>
      </c>
      <c r="H540" s="39"/>
      <c r="I540" s="39"/>
      <c r="J540" s="39"/>
      <c r="K540" s="39"/>
    </row>
    <row r="541" spans="2:11" ht="27.75" customHeight="1" x14ac:dyDescent="0.2">
      <c r="B541" s="7" t="str">
        <f>IF(COUNT(D.2[STT NVBH])&gt;=(ROW(A541)-509),ROW(A541)-509,"")</f>
        <v/>
      </c>
      <c r="C541" s="11" t="str">
        <f>IF(B541="","",INDEX(D.2[Ds NVBH],B541))</f>
        <v/>
      </c>
      <c r="D541" s="17" t="str">
        <f>IF(B541="","",SUMIFS(D.2[Doanh thu],D.2[Nhân viên
bán hàng],C541))</f>
        <v/>
      </c>
      <c r="E541" s="17" t="str">
        <f>IF(B541="","",SUMIFS(D.2[Lợi nhuận gộp],D.2[Nhân viên
bán hàng],C541))</f>
        <v/>
      </c>
      <c r="F541" s="39"/>
      <c r="G541" s="39" t="str">
        <f t="shared" si="11"/>
        <v/>
      </c>
      <c r="H541" s="39"/>
      <c r="I541" s="39"/>
      <c r="J541" s="39"/>
      <c r="K541" s="39"/>
    </row>
    <row r="542" spans="2:11" ht="27.75" customHeight="1" x14ac:dyDescent="0.2">
      <c r="B542" s="7" t="str">
        <f>IF(COUNT(D.2[STT NVBH])&gt;=(ROW(A542)-509),ROW(A542)-509,"")</f>
        <v/>
      </c>
      <c r="C542" s="11" t="str">
        <f>IF(B542="","",INDEX(D.2[Ds NVBH],B542))</f>
        <v/>
      </c>
      <c r="D542" s="17" t="str">
        <f>IF(B542="","",SUMIFS(D.2[Doanh thu],D.2[Nhân viên
bán hàng],C542))</f>
        <v/>
      </c>
      <c r="E542" s="17" t="str">
        <f>IF(B542="","",SUMIFS(D.2[Lợi nhuận gộp],D.2[Nhân viên
bán hàng],C542))</f>
        <v/>
      </c>
      <c r="F542" s="39"/>
      <c r="G542" s="39" t="str">
        <f t="shared" si="11"/>
        <v/>
      </c>
      <c r="H542" s="39"/>
      <c r="I542" s="39"/>
      <c r="J542" s="39"/>
      <c r="K542" s="39"/>
    </row>
    <row r="543" spans="2:11" ht="27.75" customHeight="1" x14ac:dyDescent="0.2">
      <c r="B543" s="7" t="str">
        <f>IF(COUNT(D.2[STT NVBH])&gt;=(ROW(A543)-509),ROW(A543)-509,"")</f>
        <v/>
      </c>
      <c r="C543" s="11" t="str">
        <f>IF(B543="","",INDEX(D.2[Ds NVBH],B543))</f>
        <v/>
      </c>
      <c r="D543" s="17" t="str">
        <f>IF(B543="","",SUMIFS(D.2[Doanh thu],D.2[Nhân viên
bán hàng],C543))</f>
        <v/>
      </c>
      <c r="E543" s="17" t="str">
        <f>IF(B543="","",SUMIFS(D.2[Lợi nhuận gộp],D.2[Nhân viên
bán hàng],C543))</f>
        <v/>
      </c>
      <c r="F543" s="39"/>
      <c r="G543" s="39" t="str">
        <f t="shared" si="11"/>
        <v/>
      </c>
      <c r="H543" s="39"/>
      <c r="I543" s="39"/>
      <c r="J543" s="39"/>
      <c r="K543" s="39"/>
    </row>
    <row r="544" spans="2:11" ht="27.75" customHeight="1" x14ac:dyDescent="0.2">
      <c r="B544" s="7" t="str">
        <f>IF(COUNT(D.2[STT NVBH])&gt;=(ROW(A544)-509),ROW(A544)-509,"")</f>
        <v/>
      </c>
      <c r="C544" s="11" t="str">
        <f>IF(B544="","",INDEX(D.2[Ds NVBH],B544))</f>
        <v/>
      </c>
      <c r="D544" s="17" t="str">
        <f>IF(B544="","",SUMIFS(D.2[Doanh thu],D.2[Nhân viên
bán hàng],C544))</f>
        <v/>
      </c>
      <c r="E544" s="17" t="str">
        <f>IF(B544="","",SUMIFS(D.2[Lợi nhuận gộp],D.2[Nhân viên
bán hàng],C544))</f>
        <v/>
      </c>
      <c r="F544" s="39"/>
      <c r="G544" s="39" t="str">
        <f t="shared" si="11"/>
        <v/>
      </c>
      <c r="H544" s="39"/>
      <c r="I544" s="39"/>
      <c r="J544" s="39"/>
      <c r="K544" s="39"/>
    </row>
    <row r="545" spans="2:11" ht="27.75" customHeight="1" x14ac:dyDescent="0.2">
      <c r="B545" s="7" t="str">
        <f>IF(COUNT(D.2[STT NVBH])&gt;=(ROW(A545)-509),ROW(A545)-509,"")</f>
        <v/>
      </c>
      <c r="C545" s="11" t="str">
        <f>IF(B545="","",INDEX(D.2[Ds NVBH],B545))</f>
        <v/>
      </c>
      <c r="D545" s="17" t="str">
        <f>IF(B545="","",SUMIFS(D.2[Doanh thu],D.2[Nhân viên
bán hàng],C545))</f>
        <v/>
      </c>
      <c r="E545" s="17" t="str">
        <f>IF(B545="","",SUMIFS(D.2[Lợi nhuận gộp],D.2[Nhân viên
bán hàng],C545))</f>
        <v/>
      </c>
      <c r="F545" s="39"/>
      <c r="G545" s="39" t="str">
        <f t="shared" si="11"/>
        <v/>
      </c>
      <c r="H545" s="39"/>
      <c r="I545" s="39"/>
      <c r="J545" s="39"/>
      <c r="K545" s="39"/>
    </row>
    <row r="546" spans="2:11" ht="27.75" customHeight="1" x14ac:dyDescent="0.2">
      <c r="B546" s="7" t="str">
        <f>IF(COUNT(D.2[STT NVBH])&gt;=(ROW(A546)-509),ROW(A546)-509,"")</f>
        <v/>
      </c>
      <c r="C546" s="11" t="str">
        <f>IF(B546="","",INDEX(D.2[Ds NVBH],B546))</f>
        <v/>
      </c>
      <c r="D546" s="17" t="str">
        <f>IF(B546="","",SUMIFS(D.2[Doanh thu],D.2[Nhân viên
bán hàng],C546))</f>
        <v/>
      </c>
      <c r="E546" s="17" t="str">
        <f>IF(B546="","",SUMIFS(D.2[Lợi nhuận gộp],D.2[Nhân viên
bán hàng],C546))</f>
        <v/>
      </c>
      <c r="F546" s="39"/>
      <c r="G546" s="39" t="str">
        <f t="shared" si="11"/>
        <v/>
      </c>
      <c r="H546" s="39"/>
      <c r="I546" s="39"/>
      <c r="J546" s="39"/>
      <c r="K546" s="39"/>
    </row>
    <row r="547" spans="2:11" ht="27.75" customHeight="1" x14ac:dyDescent="0.2">
      <c r="B547" s="7" t="str">
        <f>IF(COUNT(D.2[STT NVBH])&gt;=(ROW(A547)-509),ROW(A547)-509,"")</f>
        <v/>
      </c>
      <c r="C547" s="11" t="str">
        <f>IF(B547="","",INDEX(D.2[Ds NVBH],B547))</f>
        <v/>
      </c>
      <c r="D547" s="17" t="str">
        <f>IF(B547="","",SUMIFS(D.2[Doanh thu],D.2[Nhân viên
bán hàng],C547))</f>
        <v/>
      </c>
      <c r="E547" s="17" t="str">
        <f>IF(B547="","",SUMIFS(D.2[Lợi nhuận gộp],D.2[Nhân viên
bán hàng],C547))</f>
        <v/>
      </c>
      <c r="F547" s="39"/>
      <c r="G547" s="39" t="str">
        <f t="shared" si="11"/>
        <v/>
      </c>
      <c r="H547" s="39"/>
      <c r="I547" s="39"/>
      <c r="J547" s="39"/>
      <c r="K547" s="39"/>
    </row>
    <row r="548" spans="2:11" ht="27.75" customHeight="1" x14ac:dyDescent="0.2">
      <c r="B548" s="7" t="str">
        <f>IF(COUNT(D.2[STT NVBH])&gt;=(ROW(A548)-509),ROW(A548)-509,"")</f>
        <v/>
      </c>
      <c r="C548" s="11" t="str">
        <f>IF(B548="","",INDEX(D.2[Ds NVBH],B548))</f>
        <v/>
      </c>
      <c r="D548" s="17" t="str">
        <f>IF(B548="","",SUMIFS(D.2[Doanh thu],D.2[Nhân viên
bán hàng],C548))</f>
        <v/>
      </c>
      <c r="E548" s="17" t="str">
        <f>IF(B548="","",SUMIFS(D.2[Lợi nhuận gộp],D.2[Nhân viên
bán hàng],C548))</f>
        <v/>
      </c>
      <c r="F548" s="39"/>
      <c r="G548" s="39" t="str">
        <f t="shared" si="11"/>
        <v/>
      </c>
      <c r="H548" s="39"/>
      <c r="I548" s="39"/>
      <c r="J548" s="39"/>
      <c r="K548" s="39"/>
    </row>
    <row r="549" spans="2:11" ht="27.75" customHeight="1" x14ac:dyDescent="0.2">
      <c r="B549" s="7" t="str">
        <f>IF(COUNT(D.2[STT NVBH])&gt;=(ROW(A549)-509),ROW(A549)-509,"")</f>
        <v/>
      </c>
      <c r="C549" s="11" t="str">
        <f>IF(B549="","",INDEX(D.2[Ds NVBH],B549))</f>
        <v/>
      </c>
      <c r="D549" s="17" t="str">
        <f>IF(B549="","",SUMIFS(D.2[Doanh thu],D.2[Nhân viên
bán hàng],C549))</f>
        <v/>
      </c>
      <c r="E549" s="17" t="str">
        <f>IF(B549="","",SUMIFS(D.2[Lợi nhuận gộp],D.2[Nhân viên
bán hàng],C549))</f>
        <v/>
      </c>
      <c r="F549" s="39"/>
      <c r="G549" s="39" t="str">
        <f t="shared" si="11"/>
        <v/>
      </c>
      <c r="H549" s="39"/>
      <c r="I549" s="39"/>
      <c r="J549" s="39"/>
      <c r="K549" s="39"/>
    </row>
    <row r="550" spans="2:11" ht="27.75" customHeight="1" x14ac:dyDescent="0.2">
      <c r="B550" s="7" t="str">
        <f>IF(COUNT(D.2[STT NVBH])&gt;=(ROW(A550)-509),ROW(A550)-509,"")</f>
        <v/>
      </c>
      <c r="C550" s="11" t="str">
        <f>IF(B550="","",INDEX(D.2[Ds NVBH],B550))</f>
        <v/>
      </c>
      <c r="D550" s="17" t="str">
        <f>IF(B550="","",SUMIFS(D.2[Doanh thu],D.2[Nhân viên
bán hàng],C550))</f>
        <v/>
      </c>
      <c r="E550" s="17" t="str">
        <f>IF(B550="","",SUMIFS(D.2[Lợi nhuận gộp],D.2[Nhân viên
bán hàng],C550))</f>
        <v/>
      </c>
      <c r="F550" s="39"/>
      <c r="G550" s="39" t="str">
        <f t="shared" si="11"/>
        <v/>
      </c>
      <c r="H550" s="39"/>
      <c r="I550" s="39"/>
      <c r="J550" s="39"/>
      <c r="K550" s="39"/>
    </row>
    <row r="551" spans="2:11" ht="27.75" customHeight="1" x14ac:dyDescent="0.2">
      <c r="B551" s="7" t="str">
        <f>IF(COUNT(D.2[STT NVBH])&gt;=(ROW(A551)-509),ROW(A551)-509,"")</f>
        <v/>
      </c>
      <c r="C551" s="11" t="str">
        <f>IF(B551="","",INDEX(D.2[Ds NVBH],B551))</f>
        <v/>
      </c>
      <c r="D551" s="17" t="str">
        <f>IF(B551="","",SUMIFS(D.2[Doanh thu],D.2[Nhân viên
bán hàng],C551))</f>
        <v/>
      </c>
      <c r="E551" s="17" t="str">
        <f>IF(B551="","",SUMIFS(D.2[Lợi nhuận gộp],D.2[Nhân viên
bán hàng],C551))</f>
        <v/>
      </c>
      <c r="F551" s="39"/>
      <c r="G551" s="39" t="str">
        <f t="shared" si="11"/>
        <v/>
      </c>
      <c r="H551" s="39"/>
      <c r="I551" s="39"/>
      <c r="J551" s="39"/>
      <c r="K551" s="39"/>
    </row>
    <row r="552" spans="2:11" ht="27.75" customHeight="1" x14ac:dyDescent="0.2">
      <c r="B552" s="7" t="str">
        <f>IF(COUNT(D.2[STT NVBH])&gt;=(ROW(A552)-509),ROW(A552)-509,"")</f>
        <v/>
      </c>
      <c r="C552" s="11" t="str">
        <f>IF(B552="","",INDEX(D.2[Ds NVBH],B552))</f>
        <v/>
      </c>
      <c r="D552" s="17" t="str">
        <f>IF(B552="","",SUMIFS(D.2[Doanh thu],D.2[Nhân viên
bán hàng],C552))</f>
        <v/>
      </c>
      <c r="E552" s="17" t="str">
        <f>IF(B552="","",SUMIFS(D.2[Lợi nhuận gộp],D.2[Nhân viên
bán hàng],C552))</f>
        <v/>
      </c>
      <c r="F552" s="39"/>
      <c r="G552" s="39" t="str">
        <f t="shared" si="11"/>
        <v/>
      </c>
      <c r="H552" s="39"/>
      <c r="I552" s="39"/>
      <c r="J552" s="39"/>
      <c r="K552" s="39"/>
    </row>
    <row r="553" spans="2:11" ht="27.75" customHeight="1" x14ac:dyDescent="0.2">
      <c r="B553" s="7" t="str">
        <f>IF(COUNT(D.2[STT NVBH])&gt;=(ROW(A553)-509),ROW(A553)-509,"")</f>
        <v/>
      </c>
      <c r="C553" s="11" t="str">
        <f>IF(B553="","",INDEX(D.2[Ds NVBH],B553))</f>
        <v/>
      </c>
      <c r="D553" s="17" t="str">
        <f>IF(B553="","",SUMIFS(D.2[Doanh thu],D.2[Nhân viên
bán hàng],C553))</f>
        <v/>
      </c>
      <c r="E553" s="17" t="str">
        <f>IF(B553="","",SUMIFS(D.2[Lợi nhuận gộp],D.2[Nhân viên
bán hàng],C553))</f>
        <v/>
      </c>
      <c r="F553" s="39"/>
      <c r="G553" s="39" t="str">
        <f t="shared" si="11"/>
        <v/>
      </c>
      <c r="H553" s="39"/>
      <c r="I553" s="39"/>
      <c r="J553" s="39"/>
      <c r="K553" s="39"/>
    </row>
    <row r="554" spans="2:11" ht="27.75" customHeight="1" x14ac:dyDescent="0.2">
      <c r="B554" s="7" t="str">
        <f>IF(COUNT(D.2[STT NVBH])&gt;=(ROW(A554)-509),ROW(A554)-509,"")</f>
        <v/>
      </c>
      <c r="C554" s="11" t="str">
        <f>IF(B554="","",INDEX(D.2[Ds NVBH],B554))</f>
        <v/>
      </c>
      <c r="D554" s="17" t="str">
        <f>IF(B554="","",SUMIFS(D.2[Doanh thu],D.2[Nhân viên
bán hàng],C554))</f>
        <v/>
      </c>
      <c r="E554" s="17" t="str">
        <f>IF(B554="","",SUMIFS(D.2[Lợi nhuận gộp],D.2[Nhân viên
bán hàng],C554))</f>
        <v/>
      </c>
      <c r="F554" s="39"/>
      <c r="G554" s="39" t="str">
        <f t="shared" si="11"/>
        <v/>
      </c>
      <c r="H554" s="39"/>
      <c r="I554" s="39"/>
      <c r="J554" s="39"/>
      <c r="K554" s="39"/>
    </row>
    <row r="555" spans="2:11" ht="27.75" customHeight="1" x14ac:dyDescent="0.2">
      <c r="B555" s="7" t="str">
        <f>IF(COUNT(D.2[STT NVBH])&gt;=(ROW(A555)-509),ROW(A555)-509,"")</f>
        <v/>
      </c>
      <c r="C555" s="11" t="str">
        <f>IF(B555="","",INDEX(D.2[Ds NVBH],B555))</f>
        <v/>
      </c>
      <c r="D555" s="17" t="str">
        <f>IF(B555="","",SUMIFS(D.2[Doanh thu],D.2[Nhân viên
bán hàng],C555))</f>
        <v/>
      </c>
      <c r="E555" s="17" t="str">
        <f>IF(B555="","",SUMIFS(D.2[Lợi nhuận gộp],D.2[Nhân viên
bán hàng],C555))</f>
        <v/>
      </c>
      <c r="F555" s="39"/>
      <c r="G555" s="39" t="str">
        <f t="shared" si="11"/>
        <v/>
      </c>
      <c r="H555" s="39"/>
      <c r="I555" s="39"/>
      <c r="J555" s="39"/>
      <c r="K555" s="39"/>
    </row>
    <row r="556" spans="2:11" ht="27.75" customHeight="1" x14ac:dyDescent="0.2">
      <c r="B556" s="7" t="str">
        <f>IF(COUNT(D.2[STT NVBH])&gt;=(ROW(A556)-509),ROW(A556)-509,"")</f>
        <v/>
      </c>
      <c r="C556" s="11" t="str">
        <f>IF(B556="","",INDEX(D.2[Ds NVBH],B556))</f>
        <v/>
      </c>
      <c r="D556" s="17" t="str">
        <f>IF(B556="","",SUMIFS(D.2[Doanh thu],D.2[Nhân viên
bán hàng],C556))</f>
        <v/>
      </c>
      <c r="E556" s="17" t="str">
        <f>IF(B556="","",SUMIFS(D.2[Lợi nhuận gộp],D.2[Nhân viên
bán hàng],C556))</f>
        <v/>
      </c>
      <c r="F556" s="39"/>
      <c r="G556" s="39" t="str">
        <f t="shared" si="11"/>
        <v/>
      </c>
      <c r="H556" s="39"/>
      <c r="I556" s="39"/>
      <c r="J556" s="39"/>
      <c r="K556" s="39"/>
    </row>
    <row r="557" spans="2:11" ht="27.75" customHeight="1" x14ac:dyDescent="0.2">
      <c r="B557" s="7" t="str">
        <f>IF(COUNT(D.2[STT NVBH])&gt;=(ROW(A557)-509),ROW(A557)-509,"")</f>
        <v/>
      </c>
      <c r="C557" s="11" t="str">
        <f>IF(B557="","",INDEX(D.2[Ds NVBH],B557))</f>
        <v/>
      </c>
      <c r="D557" s="17" t="str">
        <f>IF(B557="","",SUMIFS(D.2[Doanh thu],D.2[Nhân viên
bán hàng],C557))</f>
        <v/>
      </c>
      <c r="E557" s="17" t="str">
        <f>IF(B557="","",SUMIFS(D.2[Lợi nhuận gộp],D.2[Nhân viên
bán hàng],C557))</f>
        <v/>
      </c>
      <c r="F557" s="39"/>
      <c r="G557" s="39" t="str">
        <f t="shared" si="11"/>
        <v/>
      </c>
      <c r="H557" s="39"/>
      <c r="I557" s="39"/>
      <c r="J557" s="39"/>
      <c r="K557" s="39"/>
    </row>
    <row r="558" spans="2:11" ht="27.75" customHeight="1" x14ac:dyDescent="0.2">
      <c r="B558" s="7" t="str">
        <f>IF(COUNT(D.2[STT NVBH])&gt;=(ROW(A558)-509),ROW(A558)-509,"")</f>
        <v/>
      </c>
      <c r="C558" s="11" t="str">
        <f>IF(B558="","",INDEX(D.2[Ds NVBH],B558))</f>
        <v/>
      </c>
      <c r="D558" s="17" t="str">
        <f>IF(B558="","",SUMIFS(D.2[Doanh thu],D.2[Nhân viên
bán hàng],C558))</f>
        <v/>
      </c>
      <c r="E558" s="17" t="str">
        <f>IF(B558="","",SUMIFS(D.2[Lợi nhuận gộp],D.2[Nhân viên
bán hàng],C558))</f>
        <v/>
      </c>
      <c r="F558" s="39"/>
      <c r="G558" s="39" t="str">
        <f t="shared" si="11"/>
        <v/>
      </c>
      <c r="H558" s="39"/>
      <c r="I558" s="39"/>
      <c r="J558" s="39"/>
      <c r="K558" s="39"/>
    </row>
    <row r="559" spans="2:11" ht="27.75" customHeight="1" x14ac:dyDescent="0.2">
      <c r="B559" s="7" t="str">
        <f>IF(COUNT(D.2[STT NVBH])&gt;=(ROW(A559)-509),ROW(A559)-509,"")</f>
        <v/>
      </c>
      <c r="C559" s="11" t="str">
        <f>IF(B559="","",INDEX(D.2[Ds NVBH],B559))</f>
        <v/>
      </c>
      <c r="D559" s="17" t="str">
        <f>IF(B559="","",SUMIFS(D.2[Doanh thu],D.2[Nhân viên
bán hàng],C559))</f>
        <v/>
      </c>
      <c r="E559" s="17" t="str">
        <f>IF(B559="","",SUMIFS(D.2[Lợi nhuận gộp],D.2[Nhân viên
bán hàng],C559))</f>
        <v/>
      </c>
      <c r="F559" s="39"/>
      <c r="G559" s="39" t="str">
        <f t="shared" si="11"/>
        <v/>
      </c>
      <c r="H559" s="39"/>
      <c r="I559" s="39"/>
      <c r="J559" s="39"/>
      <c r="K559" s="39"/>
    </row>
    <row r="560" spans="2:11" ht="27.75" customHeight="1" x14ac:dyDescent="0.2">
      <c r="B560" s="7" t="str">
        <f>IF(COUNT(D.2[STT NVBH])&gt;=(ROW(A560)-509),ROW(A560)-509,"")</f>
        <v/>
      </c>
      <c r="C560" s="11" t="str">
        <f>IF(B560="","",INDEX(D.2[Ds NVBH],B560))</f>
        <v/>
      </c>
      <c r="D560" s="17" t="str">
        <f>IF(B560="","",SUMIFS(D.2[Doanh thu],D.2[Nhân viên
bán hàng],C560))</f>
        <v/>
      </c>
      <c r="E560" s="17" t="str">
        <f>IF(B560="","",SUMIFS(D.2[Lợi nhuận gộp],D.2[Nhân viên
bán hàng],C560))</f>
        <v/>
      </c>
      <c r="F560" s="39"/>
      <c r="G560" s="39" t="str">
        <f t="shared" si="11"/>
        <v/>
      </c>
      <c r="H560" s="39"/>
      <c r="I560" s="39"/>
      <c r="J560" s="39"/>
      <c r="K560" s="39"/>
    </row>
    <row r="561" spans="2:11" ht="27.75" customHeight="1" x14ac:dyDescent="0.2">
      <c r="B561" s="7" t="str">
        <f>IF(COUNT(D.2[STT NVBH])&gt;=(ROW(A561)-509),ROW(A561)-509,"")</f>
        <v/>
      </c>
      <c r="C561" s="11" t="str">
        <f>IF(B561="","",INDEX(D.2[Ds NVBH],B561))</f>
        <v/>
      </c>
      <c r="D561" s="17" t="str">
        <f>IF(B561="","",SUMIFS(D.2[Doanh thu],D.2[Nhân viên
bán hàng],C561))</f>
        <v/>
      </c>
      <c r="E561" s="17" t="str">
        <f>IF(B561="","",SUMIFS(D.2[Lợi nhuận gộp],D.2[Nhân viên
bán hàng],C561))</f>
        <v/>
      </c>
      <c r="F561" s="39"/>
      <c r="G561" s="39" t="str">
        <f t="shared" si="11"/>
        <v/>
      </c>
      <c r="H561" s="39"/>
      <c r="I561" s="39"/>
      <c r="J561" s="39"/>
      <c r="K561" s="39"/>
    </row>
    <row r="562" spans="2:11" ht="27.75" customHeight="1" x14ac:dyDescent="0.2">
      <c r="B562" s="7" t="str">
        <f>IF(COUNT(D.2[STT NVBH])&gt;=(ROW(A562)-509),ROW(A562)-509,"")</f>
        <v/>
      </c>
      <c r="C562" s="11" t="str">
        <f>IF(B562="","",INDEX(D.2[Ds NVBH],B562))</f>
        <v/>
      </c>
      <c r="D562" s="17" t="str">
        <f>IF(B562="","",SUMIFS(D.2[Doanh thu],D.2[Nhân viên
bán hàng],C562))</f>
        <v/>
      </c>
      <c r="E562" s="17" t="str">
        <f>IF(B562="","",SUMIFS(D.2[Lợi nhuận gộp],D.2[Nhân viên
bán hàng],C562))</f>
        <v/>
      </c>
      <c r="F562" s="39"/>
      <c r="G562" s="39" t="str">
        <f t="shared" si="11"/>
        <v/>
      </c>
      <c r="H562" s="39"/>
      <c r="I562" s="39"/>
      <c r="J562" s="39"/>
      <c r="K562" s="39"/>
    </row>
    <row r="563" spans="2:11" ht="27.75" customHeight="1" x14ac:dyDescent="0.2">
      <c r="B563" s="7" t="str">
        <f>IF(COUNT(D.2[STT NVBH])&gt;=(ROW(A563)-509),ROW(A563)-509,"")</f>
        <v/>
      </c>
      <c r="C563" s="11" t="str">
        <f>IF(B563="","",INDEX(D.2[Ds NVBH],B563))</f>
        <v/>
      </c>
      <c r="D563" s="17" t="str">
        <f>IF(B563="","",SUMIFS(D.2[Doanh thu],D.2[Nhân viên
bán hàng],C563))</f>
        <v/>
      </c>
      <c r="E563" s="17" t="str">
        <f>IF(B563="","",SUMIFS(D.2[Lợi nhuận gộp],D.2[Nhân viên
bán hàng],C563))</f>
        <v/>
      </c>
      <c r="F563" s="39"/>
      <c r="G563" s="39" t="str">
        <f t="shared" si="11"/>
        <v/>
      </c>
      <c r="H563" s="39"/>
      <c r="I563" s="39"/>
      <c r="J563" s="39"/>
      <c r="K563" s="39"/>
    </row>
    <row r="564" spans="2:11" ht="27.75" customHeight="1" x14ac:dyDescent="0.2">
      <c r="B564" s="7" t="str">
        <f>IF(COUNT(D.2[STT NVBH])&gt;=(ROW(A564)-509),ROW(A564)-509,"")</f>
        <v/>
      </c>
      <c r="C564" s="11" t="str">
        <f>IF(B564="","",INDEX(D.2[Ds NVBH],B564))</f>
        <v/>
      </c>
      <c r="D564" s="17" t="str">
        <f>IF(B564="","",SUMIFS(D.2[Doanh thu],D.2[Nhân viên
bán hàng],C564))</f>
        <v/>
      </c>
      <c r="E564" s="17" t="str">
        <f>IF(B564="","",SUMIFS(D.2[Lợi nhuận gộp],D.2[Nhân viên
bán hàng],C564))</f>
        <v/>
      </c>
      <c r="F564" s="39"/>
      <c r="G564" s="39" t="str">
        <f t="shared" si="11"/>
        <v/>
      </c>
      <c r="H564" s="39"/>
      <c r="I564" s="39"/>
      <c r="J564" s="39"/>
      <c r="K564" s="39"/>
    </row>
    <row r="565" spans="2:11" ht="27.75" customHeight="1" x14ac:dyDescent="0.2">
      <c r="B565" s="7" t="str">
        <f>IF(COUNT(D.2[STT NVBH])&gt;=(ROW(A565)-509),ROW(A565)-509,"")</f>
        <v/>
      </c>
      <c r="C565" s="11" t="str">
        <f>IF(B565="","",INDEX(D.2[Ds NVBH],B565))</f>
        <v/>
      </c>
      <c r="D565" s="17" t="str">
        <f>IF(B565="","",SUMIFS(D.2[Doanh thu],D.2[Nhân viên
bán hàng],C565))</f>
        <v/>
      </c>
      <c r="E565" s="17" t="str">
        <f>IF(B565="","",SUMIFS(D.2[Lợi nhuận gộp],D.2[Nhân viên
bán hàng],C565))</f>
        <v/>
      </c>
      <c r="F565" s="39"/>
      <c r="G565" s="39" t="str">
        <f t="shared" si="11"/>
        <v/>
      </c>
      <c r="H565" s="39"/>
      <c r="I565" s="39"/>
      <c r="J565" s="39"/>
      <c r="K565" s="39"/>
    </row>
    <row r="566" spans="2:11" ht="27.75" customHeight="1" x14ac:dyDescent="0.2">
      <c r="B566" s="7" t="str">
        <f>IF(COUNT(D.2[STT NVBH])&gt;=(ROW(A566)-509),ROW(A566)-509,"")</f>
        <v/>
      </c>
      <c r="C566" s="11" t="str">
        <f>IF(B566="","",INDEX(D.2[Ds NVBH],B566))</f>
        <v/>
      </c>
      <c r="D566" s="17" t="str">
        <f>IF(B566="","",SUMIFS(D.2[Doanh thu],D.2[Nhân viên
bán hàng],C566))</f>
        <v/>
      </c>
      <c r="E566" s="17" t="str">
        <f>IF(B566="","",SUMIFS(D.2[Lợi nhuận gộp],D.2[Nhân viên
bán hàng],C566))</f>
        <v/>
      </c>
      <c r="F566" s="39"/>
      <c r="G566" s="39" t="str">
        <f t="shared" si="11"/>
        <v/>
      </c>
      <c r="H566" s="39"/>
      <c r="I566" s="39"/>
      <c r="J566" s="39"/>
      <c r="K566" s="39"/>
    </row>
    <row r="567" spans="2:11" ht="27.75" customHeight="1" x14ac:dyDescent="0.2">
      <c r="B567" s="7" t="str">
        <f>IF(COUNT(D.2[STT NVBH])&gt;=(ROW(A567)-509),ROW(A567)-509,"")</f>
        <v/>
      </c>
      <c r="C567" s="11" t="str">
        <f>IF(B567="","",INDEX(D.2[Ds NVBH],B567))</f>
        <v/>
      </c>
      <c r="D567" s="17" t="str">
        <f>IF(B567="","",SUMIFS(D.2[Doanh thu],D.2[Nhân viên
bán hàng],C567))</f>
        <v/>
      </c>
      <c r="E567" s="17" t="str">
        <f>IF(B567="","",SUMIFS(D.2[Lợi nhuận gộp],D.2[Nhân viên
bán hàng],C567))</f>
        <v/>
      </c>
      <c r="F567" s="39"/>
      <c r="G567" s="39" t="str">
        <f t="shared" si="11"/>
        <v/>
      </c>
      <c r="H567" s="39"/>
      <c r="I567" s="39"/>
      <c r="J567" s="39"/>
      <c r="K567" s="39"/>
    </row>
    <row r="568" spans="2:11" ht="27.75" customHeight="1" x14ac:dyDescent="0.2">
      <c r="B568" s="7" t="str">
        <f>IF(COUNT(D.2[STT NVBH])&gt;=(ROW(A568)-509),ROW(A568)-509,"")</f>
        <v/>
      </c>
      <c r="C568" s="11" t="str">
        <f>IF(B568="","",INDEX(D.2[Ds NVBH],B568))</f>
        <v/>
      </c>
      <c r="D568" s="17" t="str">
        <f>IF(B568="","",SUMIFS(D.2[Doanh thu],D.2[Nhân viên
bán hàng],C568))</f>
        <v/>
      </c>
      <c r="E568" s="17" t="str">
        <f>IF(B568="","",SUMIFS(D.2[Lợi nhuận gộp],D.2[Nhân viên
bán hàng],C568))</f>
        <v/>
      </c>
      <c r="F568" s="39"/>
      <c r="G568" s="39" t="str">
        <f t="shared" si="11"/>
        <v/>
      </c>
      <c r="H568" s="39"/>
      <c r="I568" s="39"/>
      <c r="J568" s="39"/>
      <c r="K568" s="39"/>
    </row>
    <row r="569" spans="2:11" ht="27.75" customHeight="1" x14ac:dyDescent="0.2">
      <c r="B569" s="7" t="str">
        <f>IF(COUNT(D.2[STT NVBH])&gt;=(ROW(A569)-509),ROW(A569)-509,"")</f>
        <v/>
      </c>
      <c r="C569" s="11" t="str">
        <f>IF(B569="","",INDEX(D.2[Ds NVBH],B569))</f>
        <v/>
      </c>
      <c r="D569" s="17" t="str">
        <f>IF(B569="","",SUMIFS(D.2[Doanh thu],D.2[Nhân viên
bán hàng],C569))</f>
        <v/>
      </c>
      <c r="E569" s="17" t="str">
        <f>IF(B569="","",SUMIFS(D.2[Lợi nhuận gộp],D.2[Nhân viên
bán hàng],C569))</f>
        <v/>
      </c>
      <c r="F569" s="39"/>
      <c r="G569" s="39" t="str">
        <f t="shared" si="11"/>
        <v/>
      </c>
      <c r="H569" s="39"/>
      <c r="I569" s="39"/>
      <c r="J569" s="39"/>
      <c r="K569" s="39"/>
    </row>
    <row r="570" spans="2:11" ht="27.75" customHeight="1" x14ac:dyDescent="0.2">
      <c r="B570" s="7" t="str">
        <f>IF(COUNT(D.2[STT NVBH])&gt;=(ROW(A570)-509),ROW(A570)-509,"")</f>
        <v/>
      </c>
      <c r="C570" s="11" t="str">
        <f>IF(B570="","",INDEX(D.2[Ds NVBH],B570))</f>
        <v/>
      </c>
      <c r="D570" s="17" t="str">
        <f>IF(B570="","",SUMIFS(D.2[Doanh thu],D.2[Nhân viên
bán hàng],C570))</f>
        <v/>
      </c>
      <c r="E570" s="17" t="str">
        <f>IF(B570="","",SUMIFS(D.2[Lợi nhuận gộp],D.2[Nhân viên
bán hàng],C570))</f>
        <v/>
      </c>
      <c r="F570" s="39"/>
      <c r="G570" s="39" t="str">
        <f t="shared" si="11"/>
        <v/>
      </c>
      <c r="H570" s="39"/>
      <c r="I570" s="39"/>
      <c r="J570" s="39"/>
      <c r="K570" s="39"/>
    </row>
    <row r="571" spans="2:11" ht="27.75" customHeight="1" x14ac:dyDescent="0.2">
      <c r="B571" s="7" t="str">
        <f>IF(COUNT(D.2[STT NVBH])&gt;=(ROW(A571)-509),ROW(A571)-509,"")</f>
        <v/>
      </c>
      <c r="C571" s="11" t="str">
        <f>IF(B571="","",INDEX(D.2[Ds NVBH],B571))</f>
        <v/>
      </c>
      <c r="D571" s="17" t="str">
        <f>IF(B571="","",SUMIFS(D.2[Doanh thu],D.2[Nhân viên
bán hàng],C571))</f>
        <v/>
      </c>
      <c r="E571" s="17" t="str">
        <f>IF(B571="","",SUMIFS(D.2[Lợi nhuận gộp],D.2[Nhân viên
bán hàng],C571))</f>
        <v/>
      </c>
      <c r="F571" s="39"/>
      <c r="G571" s="39" t="str">
        <f t="shared" si="11"/>
        <v/>
      </c>
      <c r="H571" s="39"/>
      <c r="I571" s="39"/>
      <c r="J571" s="39"/>
      <c r="K571" s="39"/>
    </row>
    <row r="572" spans="2:11" ht="27.75" customHeight="1" x14ac:dyDescent="0.2">
      <c r="B572" s="7" t="str">
        <f>IF(COUNT(D.2[STT NVBH])&gt;=(ROW(A572)-509),ROW(A572)-509,"")</f>
        <v/>
      </c>
      <c r="C572" s="11" t="str">
        <f>IF(B572="","",INDEX(D.2[Ds NVBH],B572))</f>
        <v/>
      </c>
      <c r="D572" s="17" t="str">
        <f>IF(B572="","",SUMIFS(D.2[Doanh thu],D.2[Nhân viên
bán hàng],C572))</f>
        <v/>
      </c>
      <c r="E572" s="17" t="str">
        <f>IF(B572="","",SUMIFS(D.2[Lợi nhuận gộp],D.2[Nhân viên
bán hàng],C572))</f>
        <v/>
      </c>
      <c r="F572" s="39"/>
      <c r="G572" s="39" t="str">
        <f t="shared" si="11"/>
        <v/>
      </c>
      <c r="H572" s="39"/>
      <c r="I572" s="39"/>
      <c r="J572" s="39"/>
      <c r="K572" s="39"/>
    </row>
    <row r="573" spans="2:11" ht="27.75" customHeight="1" x14ac:dyDescent="0.2">
      <c r="B573" s="7" t="str">
        <f>IF(COUNT(D.2[STT NVBH])&gt;=(ROW(A573)-509),ROW(A573)-509,"")</f>
        <v/>
      </c>
      <c r="C573" s="11" t="str">
        <f>IF(B573="","",INDEX(D.2[Ds NVBH],B573))</f>
        <v/>
      </c>
      <c r="D573" s="17" t="str">
        <f>IF(B573="","",SUMIFS(D.2[Doanh thu],D.2[Nhân viên
bán hàng],C573))</f>
        <v/>
      </c>
      <c r="E573" s="17" t="str">
        <f>IF(B573="","",SUMIFS(D.2[Lợi nhuận gộp],D.2[Nhân viên
bán hàng],C573))</f>
        <v/>
      </c>
      <c r="F573" s="39"/>
      <c r="G573" s="39" t="str">
        <f t="shared" si="11"/>
        <v/>
      </c>
      <c r="H573" s="39"/>
      <c r="I573" s="39"/>
      <c r="J573" s="39"/>
      <c r="K573" s="39"/>
    </row>
    <row r="574" spans="2:11" ht="27.75" customHeight="1" x14ac:dyDescent="0.2">
      <c r="B574" s="7" t="str">
        <f>IF(COUNT(D.2[STT NVBH])&gt;=(ROW(A574)-509),ROW(A574)-509,"")</f>
        <v/>
      </c>
      <c r="C574" s="11" t="str">
        <f>IF(B574="","",INDEX(D.2[Ds NVBH],B574))</f>
        <v/>
      </c>
      <c r="D574" s="17" t="str">
        <f>IF(B574="","",SUMIFS(D.2[Doanh thu],D.2[Nhân viên
bán hàng],C574))</f>
        <v/>
      </c>
      <c r="E574" s="17" t="str">
        <f>IF(B574="","",SUMIFS(D.2[Lợi nhuận gộp],D.2[Nhân viên
bán hàng],C574))</f>
        <v/>
      </c>
      <c r="F574" s="39"/>
      <c r="G574" s="39" t="str">
        <f t="shared" ref="G574:G637" si="12">IF(OR(B574="",E574=0),"",RANK(E574,B6LoiNhuanGopNVBH))</f>
        <v/>
      </c>
      <c r="H574" s="39"/>
      <c r="I574" s="39"/>
      <c r="J574" s="39"/>
      <c r="K574" s="39"/>
    </row>
    <row r="575" spans="2:11" ht="27.75" customHeight="1" x14ac:dyDescent="0.2">
      <c r="B575" s="7" t="str">
        <f>IF(COUNT(D.2[STT NVBH])&gt;=(ROW(A575)-509),ROW(A575)-509,"")</f>
        <v/>
      </c>
      <c r="C575" s="11" t="str">
        <f>IF(B575="","",INDEX(D.2[Ds NVBH],B575))</f>
        <v/>
      </c>
      <c r="D575" s="17" t="str">
        <f>IF(B575="","",SUMIFS(D.2[Doanh thu],D.2[Nhân viên
bán hàng],C575))</f>
        <v/>
      </c>
      <c r="E575" s="17" t="str">
        <f>IF(B575="","",SUMIFS(D.2[Lợi nhuận gộp],D.2[Nhân viên
bán hàng],C575))</f>
        <v/>
      </c>
      <c r="F575" s="39"/>
      <c r="G575" s="39" t="str">
        <f t="shared" si="12"/>
        <v/>
      </c>
      <c r="H575" s="39"/>
      <c r="I575" s="39"/>
      <c r="J575" s="39"/>
      <c r="K575" s="39"/>
    </row>
    <row r="576" spans="2:11" ht="27.75" customHeight="1" x14ac:dyDescent="0.2">
      <c r="B576" s="7" t="str">
        <f>IF(COUNT(D.2[STT NVBH])&gt;=(ROW(A576)-509),ROW(A576)-509,"")</f>
        <v/>
      </c>
      <c r="C576" s="11" t="str">
        <f>IF(B576="","",INDEX(D.2[Ds NVBH],B576))</f>
        <v/>
      </c>
      <c r="D576" s="17" t="str">
        <f>IF(B576="","",SUMIFS(D.2[Doanh thu],D.2[Nhân viên
bán hàng],C576))</f>
        <v/>
      </c>
      <c r="E576" s="17" t="str">
        <f>IF(B576="","",SUMIFS(D.2[Lợi nhuận gộp],D.2[Nhân viên
bán hàng],C576))</f>
        <v/>
      </c>
      <c r="F576" s="39"/>
      <c r="G576" s="39" t="str">
        <f t="shared" si="12"/>
        <v/>
      </c>
      <c r="H576" s="39"/>
      <c r="I576" s="39"/>
      <c r="J576" s="39"/>
      <c r="K576" s="39"/>
    </row>
    <row r="577" spans="2:11" ht="27.75" customHeight="1" x14ac:dyDescent="0.2">
      <c r="B577" s="7" t="str">
        <f>IF(COUNT(D.2[STT NVBH])&gt;=(ROW(A577)-509),ROW(A577)-509,"")</f>
        <v/>
      </c>
      <c r="C577" s="11" t="str">
        <f>IF(B577="","",INDEX(D.2[Ds NVBH],B577))</f>
        <v/>
      </c>
      <c r="D577" s="17" t="str">
        <f>IF(B577="","",SUMIFS(D.2[Doanh thu],D.2[Nhân viên
bán hàng],C577))</f>
        <v/>
      </c>
      <c r="E577" s="17" t="str">
        <f>IF(B577="","",SUMIFS(D.2[Lợi nhuận gộp],D.2[Nhân viên
bán hàng],C577))</f>
        <v/>
      </c>
      <c r="F577" s="39"/>
      <c r="G577" s="39" t="str">
        <f t="shared" si="12"/>
        <v/>
      </c>
      <c r="H577" s="39"/>
      <c r="I577" s="39"/>
      <c r="J577" s="39"/>
      <c r="K577" s="39"/>
    </row>
    <row r="578" spans="2:11" ht="27.75" customHeight="1" x14ac:dyDescent="0.2">
      <c r="B578" s="7" t="str">
        <f>IF(COUNT(D.2[STT NVBH])&gt;=(ROW(A578)-509),ROW(A578)-509,"")</f>
        <v/>
      </c>
      <c r="C578" s="11" t="str">
        <f>IF(B578="","",INDEX(D.2[Ds NVBH],B578))</f>
        <v/>
      </c>
      <c r="D578" s="17" t="str">
        <f>IF(B578="","",SUMIFS(D.2[Doanh thu],D.2[Nhân viên
bán hàng],C578))</f>
        <v/>
      </c>
      <c r="E578" s="17" t="str">
        <f>IF(B578="","",SUMIFS(D.2[Lợi nhuận gộp],D.2[Nhân viên
bán hàng],C578))</f>
        <v/>
      </c>
      <c r="F578" s="39"/>
      <c r="G578" s="39" t="str">
        <f t="shared" si="12"/>
        <v/>
      </c>
      <c r="H578" s="39"/>
      <c r="I578" s="39"/>
      <c r="J578" s="39"/>
      <c r="K578" s="39"/>
    </row>
    <row r="579" spans="2:11" ht="27.75" customHeight="1" x14ac:dyDescent="0.2">
      <c r="B579" s="7" t="str">
        <f>IF(COUNT(D.2[STT NVBH])&gt;=(ROW(A579)-509),ROW(A579)-509,"")</f>
        <v/>
      </c>
      <c r="C579" s="11" t="str">
        <f>IF(B579="","",INDEX(D.2[Ds NVBH],B579))</f>
        <v/>
      </c>
      <c r="D579" s="17" t="str">
        <f>IF(B579="","",SUMIFS(D.2[Doanh thu],D.2[Nhân viên
bán hàng],C579))</f>
        <v/>
      </c>
      <c r="E579" s="17" t="str">
        <f>IF(B579="","",SUMIFS(D.2[Lợi nhuận gộp],D.2[Nhân viên
bán hàng],C579))</f>
        <v/>
      </c>
      <c r="F579" s="39"/>
      <c r="G579" s="39" t="str">
        <f t="shared" si="12"/>
        <v/>
      </c>
      <c r="H579" s="39"/>
      <c r="I579" s="39"/>
      <c r="J579" s="39"/>
      <c r="K579" s="39"/>
    </row>
    <row r="580" spans="2:11" ht="27.75" customHeight="1" x14ac:dyDescent="0.2">
      <c r="B580" s="7" t="str">
        <f>IF(COUNT(D.2[STT NVBH])&gt;=(ROW(A580)-509),ROW(A580)-509,"")</f>
        <v/>
      </c>
      <c r="C580" s="11" t="str">
        <f>IF(B580="","",INDEX(D.2[Ds NVBH],B580))</f>
        <v/>
      </c>
      <c r="D580" s="17" t="str">
        <f>IF(B580="","",SUMIFS(D.2[Doanh thu],D.2[Nhân viên
bán hàng],C580))</f>
        <v/>
      </c>
      <c r="E580" s="17" t="str">
        <f>IF(B580="","",SUMIFS(D.2[Lợi nhuận gộp],D.2[Nhân viên
bán hàng],C580))</f>
        <v/>
      </c>
      <c r="F580" s="39"/>
      <c r="G580" s="39" t="str">
        <f t="shared" si="12"/>
        <v/>
      </c>
      <c r="H580" s="39"/>
      <c r="I580" s="39"/>
      <c r="J580" s="39"/>
      <c r="K580" s="39"/>
    </row>
    <row r="581" spans="2:11" ht="27.75" customHeight="1" x14ac:dyDescent="0.2">
      <c r="B581" s="7" t="str">
        <f>IF(COUNT(D.2[STT NVBH])&gt;=(ROW(A581)-509),ROW(A581)-509,"")</f>
        <v/>
      </c>
      <c r="C581" s="11" t="str">
        <f>IF(B581="","",INDEX(D.2[Ds NVBH],B581))</f>
        <v/>
      </c>
      <c r="D581" s="17" t="str">
        <f>IF(B581="","",SUMIFS(D.2[Doanh thu],D.2[Nhân viên
bán hàng],C581))</f>
        <v/>
      </c>
      <c r="E581" s="17" t="str">
        <f>IF(B581="","",SUMIFS(D.2[Lợi nhuận gộp],D.2[Nhân viên
bán hàng],C581))</f>
        <v/>
      </c>
      <c r="F581" s="39"/>
      <c r="G581" s="39" t="str">
        <f t="shared" si="12"/>
        <v/>
      </c>
      <c r="H581" s="39"/>
      <c r="I581" s="39"/>
      <c r="J581" s="39"/>
      <c r="K581" s="39"/>
    </row>
    <row r="582" spans="2:11" ht="27.75" customHeight="1" x14ac:dyDescent="0.2">
      <c r="B582" s="7" t="str">
        <f>IF(COUNT(D.2[STT NVBH])&gt;=(ROW(A582)-509),ROW(A582)-509,"")</f>
        <v/>
      </c>
      <c r="C582" s="11" t="str">
        <f>IF(B582="","",INDEX(D.2[Ds NVBH],B582))</f>
        <v/>
      </c>
      <c r="D582" s="17" t="str">
        <f>IF(B582="","",SUMIFS(D.2[Doanh thu],D.2[Nhân viên
bán hàng],C582))</f>
        <v/>
      </c>
      <c r="E582" s="17" t="str">
        <f>IF(B582="","",SUMIFS(D.2[Lợi nhuận gộp],D.2[Nhân viên
bán hàng],C582))</f>
        <v/>
      </c>
      <c r="F582" s="39"/>
      <c r="G582" s="39" t="str">
        <f t="shared" si="12"/>
        <v/>
      </c>
      <c r="H582" s="39"/>
      <c r="I582" s="39"/>
      <c r="J582" s="39"/>
      <c r="K582" s="39"/>
    </row>
    <row r="583" spans="2:11" ht="27.75" customHeight="1" x14ac:dyDescent="0.2">
      <c r="B583" s="7" t="str">
        <f>IF(COUNT(D.2[STT NVBH])&gt;=(ROW(A583)-509),ROW(A583)-509,"")</f>
        <v/>
      </c>
      <c r="C583" s="11" t="str">
        <f>IF(B583="","",INDEX(D.2[Ds NVBH],B583))</f>
        <v/>
      </c>
      <c r="D583" s="17" t="str">
        <f>IF(B583="","",SUMIFS(D.2[Doanh thu],D.2[Nhân viên
bán hàng],C583))</f>
        <v/>
      </c>
      <c r="E583" s="17" t="str">
        <f>IF(B583="","",SUMIFS(D.2[Lợi nhuận gộp],D.2[Nhân viên
bán hàng],C583))</f>
        <v/>
      </c>
      <c r="F583" s="39"/>
      <c r="G583" s="39" t="str">
        <f t="shared" si="12"/>
        <v/>
      </c>
      <c r="H583" s="39"/>
      <c r="I583" s="39"/>
      <c r="J583" s="39"/>
      <c r="K583" s="39"/>
    </row>
    <row r="584" spans="2:11" ht="27.75" customHeight="1" x14ac:dyDescent="0.2">
      <c r="B584" s="7" t="str">
        <f>IF(COUNT(D.2[STT NVBH])&gt;=(ROW(A584)-509),ROW(A584)-509,"")</f>
        <v/>
      </c>
      <c r="C584" s="11" t="str">
        <f>IF(B584="","",INDEX(D.2[Ds NVBH],B584))</f>
        <v/>
      </c>
      <c r="D584" s="17" t="str">
        <f>IF(B584="","",SUMIFS(D.2[Doanh thu],D.2[Nhân viên
bán hàng],C584))</f>
        <v/>
      </c>
      <c r="E584" s="17" t="str">
        <f>IF(B584="","",SUMIFS(D.2[Lợi nhuận gộp],D.2[Nhân viên
bán hàng],C584))</f>
        <v/>
      </c>
      <c r="F584" s="39"/>
      <c r="G584" s="39" t="str">
        <f t="shared" si="12"/>
        <v/>
      </c>
      <c r="H584" s="39"/>
      <c r="I584" s="39"/>
      <c r="J584" s="39"/>
      <c r="K584" s="39"/>
    </row>
    <row r="585" spans="2:11" ht="27.75" customHeight="1" x14ac:dyDescent="0.2">
      <c r="B585" s="7" t="str">
        <f>IF(COUNT(D.2[STT NVBH])&gt;=(ROW(A585)-509),ROW(A585)-509,"")</f>
        <v/>
      </c>
      <c r="C585" s="11" t="str">
        <f>IF(B585="","",INDEX(D.2[Ds NVBH],B585))</f>
        <v/>
      </c>
      <c r="D585" s="17" t="str">
        <f>IF(B585="","",SUMIFS(D.2[Doanh thu],D.2[Nhân viên
bán hàng],C585))</f>
        <v/>
      </c>
      <c r="E585" s="17" t="str">
        <f>IF(B585="","",SUMIFS(D.2[Lợi nhuận gộp],D.2[Nhân viên
bán hàng],C585))</f>
        <v/>
      </c>
      <c r="F585" s="39"/>
      <c r="G585" s="39" t="str">
        <f t="shared" si="12"/>
        <v/>
      </c>
      <c r="H585" s="39"/>
      <c r="I585" s="39"/>
      <c r="J585" s="39"/>
      <c r="K585" s="39"/>
    </row>
    <row r="586" spans="2:11" ht="27.75" customHeight="1" x14ac:dyDescent="0.2">
      <c r="B586" s="7" t="str">
        <f>IF(COUNT(D.2[STT NVBH])&gt;=(ROW(A586)-509),ROW(A586)-509,"")</f>
        <v/>
      </c>
      <c r="C586" s="11" t="str">
        <f>IF(B586="","",INDEX(D.2[Ds NVBH],B586))</f>
        <v/>
      </c>
      <c r="D586" s="17" t="str">
        <f>IF(B586="","",SUMIFS(D.2[Doanh thu],D.2[Nhân viên
bán hàng],C586))</f>
        <v/>
      </c>
      <c r="E586" s="17" t="str">
        <f>IF(B586="","",SUMIFS(D.2[Lợi nhuận gộp],D.2[Nhân viên
bán hàng],C586))</f>
        <v/>
      </c>
      <c r="F586" s="39"/>
      <c r="G586" s="39" t="str">
        <f t="shared" si="12"/>
        <v/>
      </c>
      <c r="H586" s="39"/>
      <c r="I586" s="39"/>
      <c r="J586" s="39"/>
      <c r="K586" s="39"/>
    </row>
    <row r="587" spans="2:11" ht="27.75" customHeight="1" x14ac:dyDescent="0.2">
      <c r="B587" s="7" t="str">
        <f>IF(COUNT(D.2[STT NVBH])&gt;=(ROW(A587)-509),ROW(A587)-509,"")</f>
        <v/>
      </c>
      <c r="C587" s="11" t="str">
        <f>IF(B587="","",INDEX(D.2[Ds NVBH],B587))</f>
        <v/>
      </c>
      <c r="D587" s="17" t="str">
        <f>IF(B587="","",SUMIFS(D.2[Doanh thu],D.2[Nhân viên
bán hàng],C587))</f>
        <v/>
      </c>
      <c r="E587" s="17" t="str">
        <f>IF(B587="","",SUMIFS(D.2[Lợi nhuận gộp],D.2[Nhân viên
bán hàng],C587))</f>
        <v/>
      </c>
      <c r="F587" s="39"/>
      <c r="G587" s="39" t="str">
        <f t="shared" si="12"/>
        <v/>
      </c>
      <c r="H587" s="39"/>
      <c r="I587" s="39"/>
      <c r="J587" s="39"/>
      <c r="K587" s="39"/>
    </row>
    <row r="588" spans="2:11" ht="27.75" customHeight="1" x14ac:dyDescent="0.2">
      <c r="B588" s="7" t="str">
        <f>IF(COUNT(D.2[STT NVBH])&gt;=(ROW(A588)-509),ROW(A588)-509,"")</f>
        <v/>
      </c>
      <c r="C588" s="11" t="str">
        <f>IF(B588="","",INDEX(D.2[Ds NVBH],B588))</f>
        <v/>
      </c>
      <c r="D588" s="17" t="str">
        <f>IF(B588="","",SUMIFS(D.2[Doanh thu],D.2[Nhân viên
bán hàng],C588))</f>
        <v/>
      </c>
      <c r="E588" s="17" t="str">
        <f>IF(B588="","",SUMIFS(D.2[Lợi nhuận gộp],D.2[Nhân viên
bán hàng],C588))</f>
        <v/>
      </c>
      <c r="F588" s="39"/>
      <c r="G588" s="39" t="str">
        <f t="shared" si="12"/>
        <v/>
      </c>
      <c r="H588" s="39"/>
      <c r="I588" s="39"/>
      <c r="J588" s="39"/>
      <c r="K588" s="39"/>
    </row>
    <row r="589" spans="2:11" ht="27.75" customHeight="1" x14ac:dyDescent="0.2">
      <c r="B589" s="7" t="str">
        <f>IF(COUNT(D.2[STT NVBH])&gt;=(ROW(A589)-509),ROW(A589)-509,"")</f>
        <v/>
      </c>
      <c r="C589" s="11" t="str">
        <f>IF(B589="","",INDEX(D.2[Ds NVBH],B589))</f>
        <v/>
      </c>
      <c r="D589" s="17" t="str">
        <f>IF(B589="","",SUMIFS(D.2[Doanh thu],D.2[Nhân viên
bán hàng],C589))</f>
        <v/>
      </c>
      <c r="E589" s="17" t="str">
        <f>IF(B589="","",SUMIFS(D.2[Lợi nhuận gộp],D.2[Nhân viên
bán hàng],C589))</f>
        <v/>
      </c>
      <c r="F589" s="39"/>
      <c r="G589" s="39" t="str">
        <f t="shared" si="12"/>
        <v/>
      </c>
      <c r="H589" s="39"/>
      <c r="I589" s="39"/>
      <c r="J589" s="39"/>
      <c r="K589" s="39"/>
    </row>
    <row r="590" spans="2:11" ht="27.75" customHeight="1" x14ac:dyDescent="0.2">
      <c r="B590" s="7" t="str">
        <f>IF(COUNT(D.2[STT NVBH])&gt;=(ROW(A590)-509),ROW(A590)-509,"")</f>
        <v/>
      </c>
      <c r="C590" s="11" t="str">
        <f>IF(B590="","",INDEX(D.2[Ds NVBH],B590))</f>
        <v/>
      </c>
      <c r="D590" s="17" t="str">
        <f>IF(B590="","",SUMIFS(D.2[Doanh thu],D.2[Nhân viên
bán hàng],C590))</f>
        <v/>
      </c>
      <c r="E590" s="17" t="str">
        <f>IF(B590="","",SUMIFS(D.2[Lợi nhuận gộp],D.2[Nhân viên
bán hàng],C590))</f>
        <v/>
      </c>
      <c r="F590" s="39"/>
      <c r="G590" s="39" t="str">
        <f t="shared" si="12"/>
        <v/>
      </c>
      <c r="H590" s="39"/>
      <c r="I590" s="39"/>
      <c r="J590" s="39"/>
      <c r="K590" s="39"/>
    </row>
    <row r="591" spans="2:11" ht="27.75" customHeight="1" x14ac:dyDescent="0.2">
      <c r="B591" s="7" t="str">
        <f>IF(COUNT(D.2[STT NVBH])&gt;=(ROW(A591)-509),ROW(A591)-509,"")</f>
        <v/>
      </c>
      <c r="C591" s="11" t="str">
        <f>IF(B591="","",INDEX(D.2[Ds NVBH],B591))</f>
        <v/>
      </c>
      <c r="D591" s="17" t="str">
        <f>IF(B591="","",SUMIFS(D.2[Doanh thu],D.2[Nhân viên
bán hàng],C591))</f>
        <v/>
      </c>
      <c r="E591" s="17" t="str">
        <f>IF(B591="","",SUMIFS(D.2[Lợi nhuận gộp],D.2[Nhân viên
bán hàng],C591))</f>
        <v/>
      </c>
      <c r="F591" s="39"/>
      <c r="G591" s="39" t="str">
        <f t="shared" si="12"/>
        <v/>
      </c>
      <c r="H591" s="39"/>
      <c r="I591" s="39"/>
      <c r="J591" s="39"/>
      <c r="K591" s="39"/>
    </row>
    <row r="592" spans="2:11" ht="27.75" customHeight="1" x14ac:dyDescent="0.2">
      <c r="B592" s="7" t="str">
        <f>IF(COUNT(D.2[STT NVBH])&gt;=(ROW(A592)-509),ROW(A592)-509,"")</f>
        <v/>
      </c>
      <c r="C592" s="11" t="str">
        <f>IF(B592="","",INDEX(D.2[Ds NVBH],B592))</f>
        <v/>
      </c>
      <c r="D592" s="17" t="str">
        <f>IF(B592="","",SUMIFS(D.2[Doanh thu],D.2[Nhân viên
bán hàng],C592))</f>
        <v/>
      </c>
      <c r="E592" s="17" t="str">
        <f>IF(B592="","",SUMIFS(D.2[Lợi nhuận gộp],D.2[Nhân viên
bán hàng],C592))</f>
        <v/>
      </c>
      <c r="F592" s="39"/>
      <c r="G592" s="39" t="str">
        <f t="shared" si="12"/>
        <v/>
      </c>
      <c r="H592" s="39"/>
      <c r="I592" s="39"/>
      <c r="J592" s="39"/>
      <c r="K592" s="39"/>
    </row>
    <row r="593" spans="2:11" ht="27.75" customHeight="1" x14ac:dyDescent="0.2">
      <c r="B593" s="7" t="str">
        <f>IF(COUNT(D.2[STT NVBH])&gt;=(ROW(A593)-509),ROW(A593)-509,"")</f>
        <v/>
      </c>
      <c r="C593" s="11" t="str">
        <f>IF(B593="","",INDEX(D.2[Ds NVBH],B593))</f>
        <v/>
      </c>
      <c r="D593" s="17" t="str">
        <f>IF(B593="","",SUMIFS(D.2[Doanh thu],D.2[Nhân viên
bán hàng],C593))</f>
        <v/>
      </c>
      <c r="E593" s="17" t="str">
        <f>IF(B593="","",SUMIFS(D.2[Lợi nhuận gộp],D.2[Nhân viên
bán hàng],C593))</f>
        <v/>
      </c>
      <c r="F593" s="39"/>
      <c r="G593" s="39" t="str">
        <f t="shared" si="12"/>
        <v/>
      </c>
      <c r="H593" s="39"/>
      <c r="I593" s="39"/>
      <c r="J593" s="39"/>
      <c r="K593" s="39"/>
    </row>
    <row r="594" spans="2:11" ht="27.75" customHeight="1" x14ac:dyDescent="0.2">
      <c r="B594" s="7" t="str">
        <f>IF(COUNT(D.2[STT NVBH])&gt;=(ROW(A594)-509),ROW(A594)-509,"")</f>
        <v/>
      </c>
      <c r="C594" s="11" t="str">
        <f>IF(B594="","",INDEX(D.2[Ds NVBH],B594))</f>
        <v/>
      </c>
      <c r="D594" s="17" t="str">
        <f>IF(B594="","",SUMIFS(D.2[Doanh thu],D.2[Nhân viên
bán hàng],C594))</f>
        <v/>
      </c>
      <c r="E594" s="17" t="str">
        <f>IF(B594="","",SUMIFS(D.2[Lợi nhuận gộp],D.2[Nhân viên
bán hàng],C594))</f>
        <v/>
      </c>
      <c r="F594" s="39"/>
      <c r="G594" s="39" t="str">
        <f t="shared" si="12"/>
        <v/>
      </c>
      <c r="H594" s="39"/>
      <c r="I594" s="39"/>
      <c r="J594" s="39"/>
      <c r="K594" s="39"/>
    </row>
    <row r="595" spans="2:11" ht="27.75" customHeight="1" x14ac:dyDescent="0.2">
      <c r="B595" s="7" t="str">
        <f>IF(COUNT(D.2[STT NVBH])&gt;=(ROW(A595)-509),ROW(A595)-509,"")</f>
        <v/>
      </c>
      <c r="C595" s="11" t="str">
        <f>IF(B595="","",INDEX(D.2[Ds NVBH],B595))</f>
        <v/>
      </c>
      <c r="D595" s="17" t="str">
        <f>IF(B595="","",SUMIFS(D.2[Doanh thu],D.2[Nhân viên
bán hàng],C595))</f>
        <v/>
      </c>
      <c r="E595" s="17" t="str">
        <f>IF(B595="","",SUMIFS(D.2[Lợi nhuận gộp],D.2[Nhân viên
bán hàng],C595))</f>
        <v/>
      </c>
      <c r="F595" s="39"/>
      <c r="G595" s="39" t="str">
        <f t="shared" si="12"/>
        <v/>
      </c>
      <c r="H595" s="39"/>
      <c r="I595" s="39"/>
      <c r="J595" s="39"/>
      <c r="K595" s="39"/>
    </row>
    <row r="596" spans="2:11" ht="27.75" customHeight="1" x14ac:dyDescent="0.2">
      <c r="B596" s="7" t="str">
        <f>IF(COUNT(D.2[STT NVBH])&gt;=(ROW(A596)-509),ROW(A596)-509,"")</f>
        <v/>
      </c>
      <c r="C596" s="11" t="str">
        <f>IF(B596="","",INDEX(D.2[Ds NVBH],B596))</f>
        <v/>
      </c>
      <c r="D596" s="17" t="str">
        <f>IF(B596="","",SUMIFS(D.2[Doanh thu],D.2[Nhân viên
bán hàng],C596))</f>
        <v/>
      </c>
      <c r="E596" s="17" t="str">
        <f>IF(B596="","",SUMIFS(D.2[Lợi nhuận gộp],D.2[Nhân viên
bán hàng],C596))</f>
        <v/>
      </c>
      <c r="F596" s="39"/>
      <c r="G596" s="39" t="str">
        <f t="shared" si="12"/>
        <v/>
      </c>
      <c r="H596" s="39"/>
      <c r="I596" s="39"/>
      <c r="J596" s="39"/>
      <c r="K596" s="39"/>
    </row>
    <row r="597" spans="2:11" ht="27.75" customHeight="1" x14ac:dyDescent="0.2">
      <c r="B597" s="7" t="str">
        <f>IF(COUNT(D.2[STT NVBH])&gt;=(ROW(A597)-509),ROW(A597)-509,"")</f>
        <v/>
      </c>
      <c r="C597" s="11" t="str">
        <f>IF(B597="","",INDEX(D.2[Ds NVBH],B597))</f>
        <v/>
      </c>
      <c r="D597" s="17" t="str">
        <f>IF(B597="","",SUMIFS(D.2[Doanh thu],D.2[Nhân viên
bán hàng],C597))</f>
        <v/>
      </c>
      <c r="E597" s="17" t="str">
        <f>IF(B597="","",SUMIFS(D.2[Lợi nhuận gộp],D.2[Nhân viên
bán hàng],C597))</f>
        <v/>
      </c>
      <c r="F597" s="39"/>
      <c r="G597" s="39" t="str">
        <f t="shared" si="12"/>
        <v/>
      </c>
      <c r="H597" s="39"/>
      <c r="I597" s="39"/>
      <c r="J597" s="39"/>
      <c r="K597" s="39"/>
    </row>
    <row r="598" spans="2:11" ht="27.75" customHeight="1" x14ac:dyDescent="0.2">
      <c r="B598" s="7" t="str">
        <f>IF(COUNT(D.2[STT NVBH])&gt;=(ROW(A598)-509),ROW(A598)-509,"")</f>
        <v/>
      </c>
      <c r="C598" s="11" t="str">
        <f>IF(B598="","",INDEX(D.2[Ds NVBH],B598))</f>
        <v/>
      </c>
      <c r="D598" s="17" t="str">
        <f>IF(B598="","",SUMIFS(D.2[Doanh thu],D.2[Nhân viên
bán hàng],C598))</f>
        <v/>
      </c>
      <c r="E598" s="17" t="str">
        <f>IF(B598="","",SUMIFS(D.2[Lợi nhuận gộp],D.2[Nhân viên
bán hàng],C598))</f>
        <v/>
      </c>
      <c r="F598" s="39"/>
      <c r="G598" s="39" t="str">
        <f t="shared" si="12"/>
        <v/>
      </c>
      <c r="H598" s="39"/>
      <c r="I598" s="39"/>
      <c r="J598" s="39"/>
      <c r="K598" s="39"/>
    </row>
    <row r="599" spans="2:11" ht="27.75" customHeight="1" x14ac:dyDescent="0.2">
      <c r="B599" s="7" t="str">
        <f>IF(COUNT(D.2[STT NVBH])&gt;=(ROW(A599)-509),ROW(A599)-509,"")</f>
        <v/>
      </c>
      <c r="C599" s="11" t="str">
        <f>IF(B599="","",INDEX(D.2[Ds NVBH],B599))</f>
        <v/>
      </c>
      <c r="D599" s="17" t="str">
        <f>IF(B599="","",SUMIFS(D.2[Doanh thu],D.2[Nhân viên
bán hàng],C599))</f>
        <v/>
      </c>
      <c r="E599" s="17" t="str">
        <f>IF(B599="","",SUMIFS(D.2[Lợi nhuận gộp],D.2[Nhân viên
bán hàng],C599))</f>
        <v/>
      </c>
      <c r="F599" s="39"/>
      <c r="G599" s="39" t="str">
        <f t="shared" si="12"/>
        <v/>
      </c>
      <c r="H599" s="39"/>
      <c r="I599" s="39"/>
      <c r="J599" s="39"/>
      <c r="K599" s="39"/>
    </row>
    <row r="600" spans="2:11" ht="27.75" customHeight="1" x14ac:dyDescent="0.2">
      <c r="B600" s="7" t="str">
        <f>IF(COUNT(D.2[STT NVBH])&gt;=(ROW(A600)-509),ROW(A600)-509,"")</f>
        <v/>
      </c>
      <c r="C600" s="11" t="str">
        <f>IF(B600="","",INDEX(D.2[Ds NVBH],B600))</f>
        <v/>
      </c>
      <c r="D600" s="17" t="str">
        <f>IF(B600="","",SUMIFS(D.2[Doanh thu],D.2[Nhân viên
bán hàng],C600))</f>
        <v/>
      </c>
      <c r="E600" s="17" t="str">
        <f>IF(B600="","",SUMIFS(D.2[Lợi nhuận gộp],D.2[Nhân viên
bán hàng],C600))</f>
        <v/>
      </c>
      <c r="F600" s="39"/>
      <c r="G600" s="39" t="str">
        <f t="shared" si="12"/>
        <v/>
      </c>
      <c r="H600" s="39"/>
      <c r="I600" s="39"/>
      <c r="J600" s="39"/>
      <c r="K600" s="39"/>
    </row>
    <row r="601" spans="2:11" ht="27.75" customHeight="1" x14ac:dyDescent="0.2">
      <c r="B601" s="7" t="str">
        <f>IF(COUNT(D.2[STT NVBH])&gt;=(ROW(A601)-509),ROW(A601)-509,"")</f>
        <v/>
      </c>
      <c r="C601" s="11" t="str">
        <f>IF(B601="","",INDEX(D.2[Ds NVBH],B601))</f>
        <v/>
      </c>
      <c r="D601" s="17" t="str">
        <f>IF(B601="","",SUMIFS(D.2[Doanh thu],D.2[Nhân viên
bán hàng],C601))</f>
        <v/>
      </c>
      <c r="E601" s="17" t="str">
        <f>IF(B601="","",SUMIFS(D.2[Lợi nhuận gộp],D.2[Nhân viên
bán hàng],C601))</f>
        <v/>
      </c>
      <c r="F601" s="39"/>
      <c r="G601" s="39" t="str">
        <f t="shared" si="12"/>
        <v/>
      </c>
      <c r="H601" s="39"/>
      <c r="I601" s="39"/>
      <c r="J601" s="39"/>
      <c r="K601" s="39"/>
    </row>
    <row r="602" spans="2:11" ht="27.75" customHeight="1" x14ac:dyDescent="0.2">
      <c r="B602" s="7" t="str">
        <f>IF(COUNT(D.2[STT NVBH])&gt;=(ROW(A602)-509),ROW(A602)-509,"")</f>
        <v/>
      </c>
      <c r="C602" s="11" t="str">
        <f>IF(B602="","",INDEX(D.2[Ds NVBH],B602))</f>
        <v/>
      </c>
      <c r="D602" s="17" t="str">
        <f>IF(B602="","",SUMIFS(D.2[Doanh thu],D.2[Nhân viên
bán hàng],C602))</f>
        <v/>
      </c>
      <c r="E602" s="17" t="str">
        <f>IF(B602="","",SUMIFS(D.2[Lợi nhuận gộp],D.2[Nhân viên
bán hàng],C602))</f>
        <v/>
      </c>
      <c r="F602" s="39"/>
      <c r="G602" s="39" t="str">
        <f t="shared" si="12"/>
        <v/>
      </c>
      <c r="H602" s="39"/>
      <c r="I602" s="39"/>
      <c r="J602" s="39"/>
      <c r="K602" s="39"/>
    </row>
    <row r="603" spans="2:11" ht="27.75" customHeight="1" x14ac:dyDescent="0.2">
      <c r="B603" s="7" t="str">
        <f>IF(COUNT(D.2[STT NVBH])&gt;=(ROW(A603)-509),ROW(A603)-509,"")</f>
        <v/>
      </c>
      <c r="C603" s="11" t="str">
        <f>IF(B603="","",INDEX(D.2[Ds NVBH],B603))</f>
        <v/>
      </c>
      <c r="D603" s="17" t="str">
        <f>IF(B603="","",SUMIFS(D.2[Doanh thu],D.2[Nhân viên
bán hàng],C603))</f>
        <v/>
      </c>
      <c r="E603" s="17" t="str">
        <f>IF(B603="","",SUMIFS(D.2[Lợi nhuận gộp],D.2[Nhân viên
bán hàng],C603))</f>
        <v/>
      </c>
      <c r="F603" s="39"/>
      <c r="G603" s="39" t="str">
        <f t="shared" si="12"/>
        <v/>
      </c>
      <c r="H603" s="39"/>
      <c r="I603" s="39"/>
      <c r="J603" s="39"/>
      <c r="K603" s="39"/>
    </row>
    <row r="604" spans="2:11" ht="27.75" customHeight="1" x14ac:dyDescent="0.2">
      <c r="B604" s="7" t="str">
        <f>IF(COUNT(D.2[STT NVBH])&gt;=(ROW(A604)-509),ROW(A604)-509,"")</f>
        <v/>
      </c>
      <c r="C604" s="11" t="str">
        <f>IF(B604="","",INDEX(D.2[Ds NVBH],B604))</f>
        <v/>
      </c>
      <c r="D604" s="17" t="str">
        <f>IF(B604="","",SUMIFS(D.2[Doanh thu],D.2[Nhân viên
bán hàng],C604))</f>
        <v/>
      </c>
      <c r="E604" s="17" t="str">
        <f>IF(B604="","",SUMIFS(D.2[Lợi nhuận gộp],D.2[Nhân viên
bán hàng],C604))</f>
        <v/>
      </c>
      <c r="F604" s="39"/>
      <c r="G604" s="39" t="str">
        <f t="shared" si="12"/>
        <v/>
      </c>
      <c r="H604" s="39"/>
      <c r="I604" s="39"/>
      <c r="J604" s="39"/>
      <c r="K604" s="39"/>
    </row>
    <row r="605" spans="2:11" ht="27.75" customHeight="1" x14ac:dyDescent="0.2">
      <c r="B605" s="7" t="str">
        <f>IF(COUNT(D.2[STT NVBH])&gt;=(ROW(A605)-509),ROW(A605)-509,"")</f>
        <v/>
      </c>
      <c r="C605" s="11" t="str">
        <f>IF(B605="","",INDEX(D.2[Ds NVBH],B605))</f>
        <v/>
      </c>
      <c r="D605" s="17" t="str">
        <f>IF(B605="","",SUMIFS(D.2[Doanh thu],D.2[Nhân viên
bán hàng],C605))</f>
        <v/>
      </c>
      <c r="E605" s="17" t="str">
        <f>IF(B605="","",SUMIFS(D.2[Lợi nhuận gộp],D.2[Nhân viên
bán hàng],C605))</f>
        <v/>
      </c>
      <c r="F605" s="39"/>
      <c r="G605" s="39" t="str">
        <f t="shared" si="12"/>
        <v/>
      </c>
      <c r="H605" s="39"/>
      <c r="I605" s="39"/>
      <c r="J605" s="39"/>
      <c r="K605" s="39"/>
    </row>
    <row r="606" spans="2:11" ht="27.75" customHeight="1" x14ac:dyDescent="0.2">
      <c r="B606" s="7" t="str">
        <f>IF(COUNT(D.2[STT NVBH])&gt;=(ROW(A606)-509),ROW(A606)-509,"")</f>
        <v/>
      </c>
      <c r="C606" s="11" t="str">
        <f>IF(B606="","",INDEX(D.2[Ds NVBH],B606))</f>
        <v/>
      </c>
      <c r="D606" s="17" t="str">
        <f>IF(B606="","",SUMIFS(D.2[Doanh thu],D.2[Nhân viên
bán hàng],C606))</f>
        <v/>
      </c>
      <c r="E606" s="17" t="str">
        <f>IF(B606="","",SUMIFS(D.2[Lợi nhuận gộp],D.2[Nhân viên
bán hàng],C606))</f>
        <v/>
      </c>
      <c r="F606" s="39"/>
      <c r="G606" s="39" t="str">
        <f t="shared" si="12"/>
        <v/>
      </c>
      <c r="H606" s="39"/>
      <c r="I606" s="39"/>
      <c r="J606" s="39"/>
      <c r="K606" s="39"/>
    </row>
    <row r="607" spans="2:11" ht="27.75" customHeight="1" x14ac:dyDescent="0.2">
      <c r="B607" s="7" t="str">
        <f>IF(COUNT(D.2[STT NVBH])&gt;=(ROW(A607)-509),ROW(A607)-509,"")</f>
        <v/>
      </c>
      <c r="C607" s="11" t="str">
        <f>IF(B607="","",INDEX(D.2[Ds NVBH],B607))</f>
        <v/>
      </c>
      <c r="D607" s="17" t="str">
        <f>IF(B607="","",SUMIFS(D.2[Doanh thu],D.2[Nhân viên
bán hàng],C607))</f>
        <v/>
      </c>
      <c r="E607" s="17" t="str">
        <f>IF(B607="","",SUMIFS(D.2[Lợi nhuận gộp],D.2[Nhân viên
bán hàng],C607))</f>
        <v/>
      </c>
      <c r="F607" s="39"/>
      <c r="G607" s="39" t="str">
        <f t="shared" si="12"/>
        <v/>
      </c>
      <c r="H607" s="39"/>
      <c r="I607" s="39"/>
      <c r="J607" s="39"/>
      <c r="K607" s="39"/>
    </row>
    <row r="608" spans="2:11" ht="27.75" customHeight="1" x14ac:dyDescent="0.2">
      <c r="B608" s="7" t="str">
        <f>IF(COUNT(D.2[STT NVBH])&gt;=(ROW(A608)-509),ROW(A608)-509,"")</f>
        <v/>
      </c>
      <c r="C608" s="11" t="str">
        <f>IF(B608="","",INDEX(D.2[Ds NVBH],B608))</f>
        <v/>
      </c>
      <c r="D608" s="17" t="str">
        <f>IF(B608="","",SUMIFS(D.2[Doanh thu],D.2[Nhân viên
bán hàng],C608))</f>
        <v/>
      </c>
      <c r="E608" s="17" t="str">
        <f>IF(B608="","",SUMIFS(D.2[Lợi nhuận gộp],D.2[Nhân viên
bán hàng],C608))</f>
        <v/>
      </c>
      <c r="F608" s="39"/>
      <c r="G608" s="39" t="str">
        <f t="shared" si="12"/>
        <v/>
      </c>
      <c r="H608" s="39"/>
      <c r="I608" s="39"/>
      <c r="J608" s="39"/>
      <c r="K608" s="39"/>
    </row>
    <row r="609" spans="2:11" ht="27.75" customHeight="1" x14ac:dyDescent="0.2">
      <c r="B609" s="7" t="str">
        <f>IF(COUNT(D.2[STT NVBH])&gt;=(ROW(A609)-509),ROW(A609)-509,"")</f>
        <v/>
      </c>
      <c r="C609" s="11" t="str">
        <f>IF(B609="","",INDEX(D.2[Ds NVBH],B609))</f>
        <v/>
      </c>
      <c r="D609" s="17" t="str">
        <f>IF(B609="","",SUMIFS(D.2[Doanh thu],D.2[Nhân viên
bán hàng],C609))</f>
        <v/>
      </c>
      <c r="E609" s="17" t="str">
        <f>IF(B609="","",SUMIFS(D.2[Lợi nhuận gộp],D.2[Nhân viên
bán hàng],C609))</f>
        <v/>
      </c>
      <c r="F609" s="39"/>
      <c r="G609" s="39" t="str">
        <f t="shared" si="12"/>
        <v/>
      </c>
      <c r="H609" s="39"/>
      <c r="I609" s="39"/>
      <c r="J609" s="39"/>
      <c r="K609" s="39"/>
    </row>
    <row r="610" spans="2:11" ht="27.75" customHeight="1" x14ac:dyDescent="0.2">
      <c r="B610" s="7" t="str">
        <f>IF(COUNT(D.2[STT NVBH])&gt;=(ROW(A610)-509),ROW(A610)-509,"")</f>
        <v/>
      </c>
      <c r="C610" s="11" t="str">
        <f>IF(B610="","",INDEX(D.2[Ds NVBH],B610))</f>
        <v/>
      </c>
      <c r="D610" s="17" t="str">
        <f>IF(B610="","",SUMIFS(D.2[Doanh thu],D.2[Nhân viên
bán hàng],C610))</f>
        <v/>
      </c>
      <c r="E610" s="17" t="str">
        <f>IF(B610="","",SUMIFS(D.2[Lợi nhuận gộp],D.2[Nhân viên
bán hàng],C610))</f>
        <v/>
      </c>
      <c r="F610" s="39"/>
      <c r="G610" s="39" t="str">
        <f t="shared" si="12"/>
        <v/>
      </c>
      <c r="H610" s="39"/>
      <c r="I610" s="39"/>
      <c r="J610" s="39"/>
      <c r="K610" s="39"/>
    </row>
    <row r="611" spans="2:11" ht="27.75" customHeight="1" x14ac:dyDescent="0.2">
      <c r="B611" s="7" t="str">
        <f>IF(COUNT(D.2[STT NVBH])&gt;=(ROW(A611)-509),ROW(A611)-509,"")</f>
        <v/>
      </c>
      <c r="C611" s="11" t="str">
        <f>IF(B611="","",INDEX(D.2[Ds NVBH],B611))</f>
        <v/>
      </c>
      <c r="D611" s="17" t="str">
        <f>IF(B611="","",SUMIFS(D.2[Doanh thu],D.2[Nhân viên
bán hàng],C611))</f>
        <v/>
      </c>
      <c r="E611" s="17" t="str">
        <f>IF(B611="","",SUMIFS(D.2[Lợi nhuận gộp],D.2[Nhân viên
bán hàng],C611))</f>
        <v/>
      </c>
      <c r="F611" s="39"/>
      <c r="G611" s="39" t="str">
        <f t="shared" si="12"/>
        <v/>
      </c>
      <c r="H611" s="39"/>
      <c r="I611" s="39"/>
      <c r="J611" s="39"/>
      <c r="K611" s="39"/>
    </row>
    <row r="612" spans="2:11" ht="27.75" customHeight="1" x14ac:dyDescent="0.2">
      <c r="B612" s="7" t="str">
        <f>IF(COUNT(D.2[STT NVBH])&gt;=(ROW(A612)-509),ROW(A612)-509,"")</f>
        <v/>
      </c>
      <c r="C612" s="11" t="str">
        <f>IF(B612="","",INDEX(D.2[Ds NVBH],B612))</f>
        <v/>
      </c>
      <c r="D612" s="17" t="str">
        <f>IF(B612="","",SUMIFS(D.2[Doanh thu],D.2[Nhân viên
bán hàng],C612))</f>
        <v/>
      </c>
      <c r="E612" s="17" t="str">
        <f>IF(B612="","",SUMIFS(D.2[Lợi nhuận gộp],D.2[Nhân viên
bán hàng],C612))</f>
        <v/>
      </c>
      <c r="F612" s="39"/>
      <c r="G612" s="39" t="str">
        <f t="shared" si="12"/>
        <v/>
      </c>
      <c r="H612" s="39"/>
      <c r="I612" s="39"/>
      <c r="J612" s="39"/>
      <c r="K612" s="39"/>
    </row>
    <row r="613" spans="2:11" ht="27.75" customHeight="1" x14ac:dyDescent="0.2">
      <c r="B613" s="7" t="str">
        <f>IF(COUNT(D.2[STT NVBH])&gt;=(ROW(A613)-509),ROW(A613)-509,"")</f>
        <v/>
      </c>
      <c r="C613" s="11" t="str">
        <f>IF(B613="","",INDEX(D.2[Ds NVBH],B613))</f>
        <v/>
      </c>
      <c r="D613" s="17" t="str">
        <f>IF(B613="","",SUMIFS(D.2[Doanh thu],D.2[Nhân viên
bán hàng],C613))</f>
        <v/>
      </c>
      <c r="E613" s="17" t="str">
        <f>IF(B613="","",SUMIFS(D.2[Lợi nhuận gộp],D.2[Nhân viên
bán hàng],C613))</f>
        <v/>
      </c>
      <c r="F613" s="39"/>
      <c r="G613" s="39" t="str">
        <f t="shared" si="12"/>
        <v/>
      </c>
      <c r="H613" s="39"/>
      <c r="I613" s="39"/>
      <c r="J613" s="39"/>
      <c r="K613" s="39"/>
    </row>
    <row r="614" spans="2:11" ht="27.75" customHeight="1" x14ac:dyDescent="0.2">
      <c r="B614" s="7" t="str">
        <f>IF(COUNT(D.2[STT NVBH])&gt;=(ROW(A614)-509),ROW(A614)-509,"")</f>
        <v/>
      </c>
      <c r="C614" s="11" t="str">
        <f>IF(B614="","",INDEX(D.2[Ds NVBH],B614))</f>
        <v/>
      </c>
      <c r="D614" s="17" t="str">
        <f>IF(B614="","",SUMIFS(D.2[Doanh thu],D.2[Nhân viên
bán hàng],C614))</f>
        <v/>
      </c>
      <c r="E614" s="17" t="str">
        <f>IF(B614="","",SUMIFS(D.2[Lợi nhuận gộp],D.2[Nhân viên
bán hàng],C614))</f>
        <v/>
      </c>
      <c r="F614" s="39"/>
      <c r="G614" s="39" t="str">
        <f t="shared" si="12"/>
        <v/>
      </c>
      <c r="H614" s="39"/>
      <c r="I614" s="39"/>
      <c r="J614" s="39"/>
      <c r="K614" s="39"/>
    </row>
    <row r="615" spans="2:11" ht="27.75" customHeight="1" x14ac:dyDescent="0.2">
      <c r="B615" s="7" t="str">
        <f>IF(COUNT(D.2[STT NVBH])&gt;=(ROW(A615)-509),ROW(A615)-509,"")</f>
        <v/>
      </c>
      <c r="C615" s="11" t="str">
        <f>IF(B615="","",INDEX(D.2[Ds NVBH],B615))</f>
        <v/>
      </c>
      <c r="D615" s="17" t="str">
        <f>IF(B615="","",SUMIFS(D.2[Doanh thu],D.2[Nhân viên
bán hàng],C615))</f>
        <v/>
      </c>
      <c r="E615" s="17" t="str">
        <f>IF(B615="","",SUMIFS(D.2[Lợi nhuận gộp],D.2[Nhân viên
bán hàng],C615))</f>
        <v/>
      </c>
      <c r="F615" s="39"/>
      <c r="G615" s="39" t="str">
        <f t="shared" si="12"/>
        <v/>
      </c>
      <c r="H615" s="39"/>
      <c r="I615" s="39"/>
      <c r="J615" s="39"/>
      <c r="K615" s="39"/>
    </row>
    <row r="616" spans="2:11" ht="27.75" customHeight="1" x14ac:dyDescent="0.2">
      <c r="B616" s="7" t="str">
        <f>IF(COUNT(D.2[STT NVBH])&gt;=(ROW(A616)-509),ROW(A616)-509,"")</f>
        <v/>
      </c>
      <c r="C616" s="11" t="str">
        <f>IF(B616="","",INDEX(D.2[Ds NVBH],B616))</f>
        <v/>
      </c>
      <c r="D616" s="17" t="str">
        <f>IF(B616="","",SUMIFS(D.2[Doanh thu],D.2[Nhân viên
bán hàng],C616))</f>
        <v/>
      </c>
      <c r="E616" s="17" t="str">
        <f>IF(B616="","",SUMIFS(D.2[Lợi nhuận gộp],D.2[Nhân viên
bán hàng],C616))</f>
        <v/>
      </c>
      <c r="F616" s="39"/>
      <c r="G616" s="39" t="str">
        <f t="shared" si="12"/>
        <v/>
      </c>
      <c r="H616" s="39"/>
      <c r="I616" s="39"/>
      <c r="J616" s="39"/>
      <c r="K616" s="39"/>
    </row>
    <row r="617" spans="2:11" ht="27.75" customHeight="1" x14ac:dyDescent="0.2">
      <c r="B617" s="7" t="str">
        <f>IF(COUNT(D.2[STT NVBH])&gt;=(ROW(A617)-509),ROW(A617)-509,"")</f>
        <v/>
      </c>
      <c r="C617" s="11" t="str">
        <f>IF(B617="","",INDEX(D.2[Ds NVBH],B617))</f>
        <v/>
      </c>
      <c r="D617" s="17" t="str">
        <f>IF(B617="","",SUMIFS(D.2[Doanh thu],D.2[Nhân viên
bán hàng],C617))</f>
        <v/>
      </c>
      <c r="E617" s="17" t="str">
        <f>IF(B617="","",SUMIFS(D.2[Lợi nhuận gộp],D.2[Nhân viên
bán hàng],C617))</f>
        <v/>
      </c>
      <c r="F617" s="39"/>
      <c r="G617" s="39" t="str">
        <f t="shared" si="12"/>
        <v/>
      </c>
      <c r="H617" s="39"/>
      <c r="I617" s="39"/>
      <c r="J617" s="39"/>
      <c r="K617" s="39"/>
    </row>
    <row r="618" spans="2:11" ht="27.75" customHeight="1" x14ac:dyDescent="0.2">
      <c r="B618" s="7" t="str">
        <f>IF(COUNT(D.2[STT NVBH])&gt;=(ROW(A618)-509),ROW(A618)-509,"")</f>
        <v/>
      </c>
      <c r="C618" s="11" t="str">
        <f>IF(B618="","",INDEX(D.2[Ds NVBH],B618))</f>
        <v/>
      </c>
      <c r="D618" s="17" t="str">
        <f>IF(B618="","",SUMIFS(D.2[Doanh thu],D.2[Nhân viên
bán hàng],C618))</f>
        <v/>
      </c>
      <c r="E618" s="17" t="str">
        <f>IF(B618="","",SUMIFS(D.2[Lợi nhuận gộp],D.2[Nhân viên
bán hàng],C618))</f>
        <v/>
      </c>
      <c r="F618" s="39"/>
      <c r="G618" s="39" t="str">
        <f t="shared" si="12"/>
        <v/>
      </c>
      <c r="H618" s="39"/>
      <c r="I618" s="39"/>
      <c r="J618" s="39"/>
      <c r="K618" s="39"/>
    </row>
    <row r="619" spans="2:11" ht="27.75" customHeight="1" x14ac:dyDescent="0.2">
      <c r="B619" s="7" t="str">
        <f>IF(COUNT(D.2[STT NVBH])&gt;=(ROW(A619)-509),ROW(A619)-509,"")</f>
        <v/>
      </c>
      <c r="C619" s="11" t="str">
        <f>IF(B619="","",INDEX(D.2[Ds NVBH],B619))</f>
        <v/>
      </c>
      <c r="D619" s="17" t="str">
        <f>IF(B619="","",SUMIFS(D.2[Doanh thu],D.2[Nhân viên
bán hàng],C619))</f>
        <v/>
      </c>
      <c r="E619" s="17" t="str">
        <f>IF(B619="","",SUMIFS(D.2[Lợi nhuận gộp],D.2[Nhân viên
bán hàng],C619))</f>
        <v/>
      </c>
      <c r="F619" s="39"/>
      <c r="G619" s="39" t="str">
        <f t="shared" si="12"/>
        <v/>
      </c>
      <c r="H619" s="39"/>
      <c r="I619" s="39"/>
      <c r="J619" s="39"/>
      <c r="K619" s="39"/>
    </row>
    <row r="620" spans="2:11" ht="27.75" customHeight="1" x14ac:dyDescent="0.2">
      <c r="B620" s="7" t="str">
        <f>IF(COUNT(D.2[STT NVBH])&gt;=(ROW(A620)-509),ROW(A620)-509,"")</f>
        <v/>
      </c>
      <c r="C620" s="11" t="str">
        <f>IF(B620="","",INDEX(D.2[Ds NVBH],B620))</f>
        <v/>
      </c>
      <c r="D620" s="17" t="str">
        <f>IF(B620="","",SUMIFS(D.2[Doanh thu],D.2[Nhân viên
bán hàng],C620))</f>
        <v/>
      </c>
      <c r="E620" s="17" t="str">
        <f>IF(B620="","",SUMIFS(D.2[Lợi nhuận gộp],D.2[Nhân viên
bán hàng],C620))</f>
        <v/>
      </c>
      <c r="F620" s="39"/>
      <c r="G620" s="39" t="str">
        <f t="shared" si="12"/>
        <v/>
      </c>
      <c r="H620" s="39"/>
      <c r="I620" s="39"/>
      <c r="J620" s="39"/>
      <c r="K620" s="39"/>
    </row>
    <row r="621" spans="2:11" ht="27.75" customHeight="1" x14ac:dyDescent="0.2">
      <c r="B621" s="7" t="str">
        <f>IF(COUNT(D.2[STT NVBH])&gt;=(ROW(A621)-509),ROW(A621)-509,"")</f>
        <v/>
      </c>
      <c r="C621" s="11" t="str">
        <f>IF(B621="","",INDEX(D.2[Ds NVBH],B621))</f>
        <v/>
      </c>
      <c r="D621" s="17" t="str">
        <f>IF(B621="","",SUMIFS(D.2[Doanh thu],D.2[Nhân viên
bán hàng],C621))</f>
        <v/>
      </c>
      <c r="E621" s="17" t="str">
        <f>IF(B621="","",SUMIFS(D.2[Lợi nhuận gộp],D.2[Nhân viên
bán hàng],C621))</f>
        <v/>
      </c>
      <c r="F621" s="39"/>
      <c r="G621" s="39" t="str">
        <f t="shared" si="12"/>
        <v/>
      </c>
      <c r="H621" s="39"/>
      <c r="I621" s="39"/>
      <c r="J621" s="39"/>
      <c r="K621" s="39"/>
    </row>
    <row r="622" spans="2:11" ht="27.75" customHeight="1" x14ac:dyDescent="0.2">
      <c r="B622" s="7" t="str">
        <f>IF(COUNT(D.2[STT NVBH])&gt;=(ROW(A622)-509),ROW(A622)-509,"")</f>
        <v/>
      </c>
      <c r="C622" s="11" t="str">
        <f>IF(B622="","",INDEX(D.2[Ds NVBH],B622))</f>
        <v/>
      </c>
      <c r="D622" s="17" t="str">
        <f>IF(B622="","",SUMIFS(D.2[Doanh thu],D.2[Nhân viên
bán hàng],C622))</f>
        <v/>
      </c>
      <c r="E622" s="17" t="str">
        <f>IF(B622="","",SUMIFS(D.2[Lợi nhuận gộp],D.2[Nhân viên
bán hàng],C622))</f>
        <v/>
      </c>
      <c r="F622" s="39"/>
      <c r="G622" s="39" t="str">
        <f t="shared" si="12"/>
        <v/>
      </c>
      <c r="H622" s="39"/>
      <c r="I622" s="39"/>
      <c r="J622" s="39"/>
      <c r="K622" s="39"/>
    </row>
    <row r="623" spans="2:11" ht="27.75" customHeight="1" x14ac:dyDescent="0.2">
      <c r="B623" s="7" t="str">
        <f>IF(COUNT(D.2[STT NVBH])&gt;=(ROW(A623)-509),ROW(A623)-509,"")</f>
        <v/>
      </c>
      <c r="C623" s="11" t="str">
        <f>IF(B623="","",INDEX(D.2[Ds NVBH],B623))</f>
        <v/>
      </c>
      <c r="D623" s="17" t="str">
        <f>IF(B623="","",SUMIFS(D.2[Doanh thu],D.2[Nhân viên
bán hàng],C623))</f>
        <v/>
      </c>
      <c r="E623" s="17" t="str">
        <f>IF(B623="","",SUMIFS(D.2[Lợi nhuận gộp],D.2[Nhân viên
bán hàng],C623))</f>
        <v/>
      </c>
      <c r="F623" s="39"/>
      <c r="G623" s="39" t="str">
        <f t="shared" si="12"/>
        <v/>
      </c>
      <c r="H623" s="39"/>
      <c r="I623" s="39"/>
      <c r="J623" s="39"/>
      <c r="K623" s="39"/>
    </row>
    <row r="624" spans="2:11" ht="27.75" customHeight="1" x14ac:dyDescent="0.2">
      <c r="B624" s="7" t="str">
        <f>IF(COUNT(D.2[STT NVBH])&gt;=(ROW(A624)-509),ROW(A624)-509,"")</f>
        <v/>
      </c>
      <c r="C624" s="11" t="str">
        <f>IF(B624="","",INDEX(D.2[Ds NVBH],B624))</f>
        <v/>
      </c>
      <c r="D624" s="17" t="str">
        <f>IF(B624="","",SUMIFS(D.2[Doanh thu],D.2[Nhân viên
bán hàng],C624))</f>
        <v/>
      </c>
      <c r="E624" s="17" t="str">
        <f>IF(B624="","",SUMIFS(D.2[Lợi nhuận gộp],D.2[Nhân viên
bán hàng],C624))</f>
        <v/>
      </c>
      <c r="F624" s="39"/>
      <c r="G624" s="39" t="str">
        <f t="shared" si="12"/>
        <v/>
      </c>
      <c r="H624" s="39"/>
      <c r="I624" s="39"/>
      <c r="J624" s="39"/>
      <c r="K624" s="39"/>
    </row>
    <row r="625" spans="2:11" ht="27.75" customHeight="1" x14ac:dyDescent="0.2">
      <c r="B625" s="7" t="str">
        <f>IF(COUNT(D.2[STT NVBH])&gt;=(ROW(A625)-509),ROW(A625)-509,"")</f>
        <v/>
      </c>
      <c r="C625" s="11" t="str">
        <f>IF(B625="","",INDEX(D.2[Ds NVBH],B625))</f>
        <v/>
      </c>
      <c r="D625" s="17" t="str">
        <f>IF(B625="","",SUMIFS(D.2[Doanh thu],D.2[Nhân viên
bán hàng],C625))</f>
        <v/>
      </c>
      <c r="E625" s="17" t="str">
        <f>IF(B625="","",SUMIFS(D.2[Lợi nhuận gộp],D.2[Nhân viên
bán hàng],C625))</f>
        <v/>
      </c>
      <c r="F625" s="39"/>
      <c r="G625" s="39" t="str">
        <f t="shared" si="12"/>
        <v/>
      </c>
      <c r="H625" s="39"/>
      <c r="I625" s="39"/>
      <c r="J625" s="39"/>
      <c r="K625" s="39"/>
    </row>
    <row r="626" spans="2:11" ht="27.75" customHeight="1" x14ac:dyDescent="0.2">
      <c r="B626" s="7" t="str">
        <f>IF(COUNT(D.2[STT NVBH])&gt;=(ROW(A626)-509),ROW(A626)-509,"")</f>
        <v/>
      </c>
      <c r="C626" s="11" t="str">
        <f>IF(B626="","",INDEX(D.2[Ds NVBH],B626))</f>
        <v/>
      </c>
      <c r="D626" s="17" t="str">
        <f>IF(B626="","",SUMIFS(D.2[Doanh thu],D.2[Nhân viên
bán hàng],C626))</f>
        <v/>
      </c>
      <c r="E626" s="17" t="str">
        <f>IF(B626="","",SUMIFS(D.2[Lợi nhuận gộp],D.2[Nhân viên
bán hàng],C626))</f>
        <v/>
      </c>
      <c r="F626" s="39"/>
      <c r="G626" s="39" t="str">
        <f t="shared" si="12"/>
        <v/>
      </c>
      <c r="H626" s="39"/>
      <c r="I626" s="39"/>
      <c r="J626" s="39"/>
      <c r="K626" s="39"/>
    </row>
    <row r="627" spans="2:11" ht="27.75" customHeight="1" x14ac:dyDescent="0.2">
      <c r="B627" s="7" t="str">
        <f>IF(COUNT(D.2[STT NVBH])&gt;=(ROW(A627)-509),ROW(A627)-509,"")</f>
        <v/>
      </c>
      <c r="C627" s="11" t="str">
        <f>IF(B627="","",INDEX(D.2[Ds NVBH],B627))</f>
        <v/>
      </c>
      <c r="D627" s="17" t="str">
        <f>IF(B627="","",SUMIFS(D.2[Doanh thu],D.2[Nhân viên
bán hàng],C627))</f>
        <v/>
      </c>
      <c r="E627" s="17" t="str">
        <f>IF(B627="","",SUMIFS(D.2[Lợi nhuận gộp],D.2[Nhân viên
bán hàng],C627))</f>
        <v/>
      </c>
      <c r="F627" s="39"/>
      <c r="G627" s="39" t="str">
        <f t="shared" si="12"/>
        <v/>
      </c>
      <c r="H627" s="39"/>
      <c r="I627" s="39"/>
      <c r="J627" s="39"/>
      <c r="K627" s="39"/>
    </row>
    <row r="628" spans="2:11" ht="27.75" customHeight="1" x14ac:dyDescent="0.2">
      <c r="B628" s="7" t="str">
        <f>IF(COUNT(D.2[STT NVBH])&gt;=(ROW(A628)-509),ROW(A628)-509,"")</f>
        <v/>
      </c>
      <c r="C628" s="11" t="str">
        <f>IF(B628="","",INDEX(D.2[Ds NVBH],B628))</f>
        <v/>
      </c>
      <c r="D628" s="17" t="str">
        <f>IF(B628="","",SUMIFS(D.2[Doanh thu],D.2[Nhân viên
bán hàng],C628))</f>
        <v/>
      </c>
      <c r="E628" s="17" t="str">
        <f>IF(B628="","",SUMIFS(D.2[Lợi nhuận gộp],D.2[Nhân viên
bán hàng],C628))</f>
        <v/>
      </c>
      <c r="F628" s="39"/>
      <c r="G628" s="39" t="str">
        <f t="shared" si="12"/>
        <v/>
      </c>
      <c r="H628" s="39"/>
      <c r="I628" s="39"/>
      <c r="J628" s="39"/>
      <c r="K628" s="39"/>
    </row>
    <row r="629" spans="2:11" ht="27.75" customHeight="1" x14ac:dyDescent="0.2">
      <c r="B629" s="7" t="str">
        <f>IF(COUNT(D.2[STT NVBH])&gt;=(ROW(A629)-509),ROW(A629)-509,"")</f>
        <v/>
      </c>
      <c r="C629" s="11" t="str">
        <f>IF(B629="","",INDEX(D.2[Ds NVBH],B629))</f>
        <v/>
      </c>
      <c r="D629" s="17" t="str">
        <f>IF(B629="","",SUMIFS(D.2[Doanh thu],D.2[Nhân viên
bán hàng],C629))</f>
        <v/>
      </c>
      <c r="E629" s="17" t="str">
        <f>IF(B629="","",SUMIFS(D.2[Lợi nhuận gộp],D.2[Nhân viên
bán hàng],C629))</f>
        <v/>
      </c>
      <c r="F629" s="39"/>
      <c r="G629" s="39" t="str">
        <f t="shared" si="12"/>
        <v/>
      </c>
      <c r="H629" s="39"/>
      <c r="I629" s="39"/>
      <c r="J629" s="39"/>
      <c r="K629" s="39"/>
    </row>
    <row r="630" spans="2:11" ht="27.75" customHeight="1" x14ac:dyDescent="0.2">
      <c r="B630" s="7" t="str">
        <f>IF(COUNT(D.2[STT NVBH])&gt;=(ROW(A630)-509),ROW(A630)-509,"")</f>
        <v/>
      </c>
      <c r="C630" s="11" t="str">
        <f>IF(B630="","",INDEX(D.2[Ds NVBH],B630))</f>
        <v/>
      </c>
      <c r="D630" s="17" t="str">
        <f>IF(B630="","",SUMIFS(D.2[Doanh thu],D.2[Nhân viên
bán hàng],C630))</f>
        <v/>
      </c>
      <c r="E630" s="17" t="str">
        <f>IF(B630="","",SUMIFS(D.2[Lợi nhuận gộp],D.2[Nhân viên
bán hàng],C630))</f>
        <v/>
      </c>
      <c r="F630" s="39"/>
      <c r="G630" s="39" t="str">
        <f t="shared" si="12"/>
        <v/>
      </c>
      <c r="H630" s="39"/>
      <c r="I630" s="39"/>
      <c r="J630" s="39"/>
      <c r="K630" s="39"/>
    </row>
    <row r="631" spans="2:11" ht="27.75" customHeight="1" x14ac:dyDescent="0.2">
      <c r="B631" s="7" t="str">
        <f>IF(COUNT(D.2[STT NVBH])&gt;=(ROW(A631)-509),ROW(A631)-509,"")</f>
        <v/>
      </c>
      <c r="C631" s="11" t="str">
        <f>IF(B631="","",INDEX(D.2[Ds NVBH],B631))</f>
        <v/>
      </c>
      <c r="D631" s="17" t="str">
        <f>IF(B631="","",SUMIFS(D.2[Doanh thu],D.2[Nhân viên
bán hàng],C631))</f>
        <v/>
      </c>
      <c r="E631" s="17" t="str">
        <f>IF(B631="","",SUMIFS(D.2[Lợi nhuận gộp],D.2[Nhân viên
bán hàng],C631))</f>
        <v/>
      </c>
      <c r="F631" s="39"/>
      <c r="G631" s="39" t="str">
        <f t="shared" si="12"/>
        <v/>
      </c>
      <c r="H631" s="39"/>
      <c r="I631" s="39"/>
      <c r="J631" s="39"/>
      <c r="K631" s="39"/>
    </row>
    <row r="632" spans="2:11" ht="27.75" customHeight="1" x14ac:dyDescent="0.2">
      <c r="B632" s="7" t="str">
        <f>IF(COUNT(D.2[STT NVBH])&gt;=(ROW(A632)-509),ROW(A632)-509,"")</f>
        <v/>
      </c>
      <c r="C632" s="11" t="str">
        <f>IF(B632="","",INDEX(D.2[Ds NVBH],B632))</f>
        <v/>
      </c>
      <c r="D632" s="17" t="str">
        <f>IF(B632="","",SUMIFS(D.2[Doanh thu],D.2[Nhân viên
bán hàng],C632))</f>
        <v/>
      </c>
      <c r="E632" s="17" t="str">
        <f>IF(B632="","",SUMIFS(D.2[Lợi nhuận gộp],D.2[Nhân viên
bán hàng],C632))</f>
        <v/>
      </c>
      <c r="F632" s="39"/>
      <c r="G632" s="39" t="str">
        <f t="shared" si="12"/>
        <v/>
      </c>
      <c r="H632" s="39"/>
      <c r="I632" s="39"/>
      <c r="J632" s="39"/>
      <c r="K632" s="39"/>
    </row>
    <row r="633" spans="2:11" ht="27.75" customHeight="1" x14ac:dyDescent="0.2">
      <c r="B633" s="7" t="str">
        <f>IF(COUNT(D.2[STT NVBH])&gt;=(ROW(A633)-509),ROW(A633)-509,"")</f>
        <v/>
      </c>
      <c r="C633" s="11" t="str">
        <f>IF(B633="","",INDEX(D.2[Ds NVBH],B633))</f>
        <v/>
      </c>
      <c r="D633" s="17" t="str">
        <f>IF(B633="","",SUMIFS(D.2[Doanh thu],D.2[Nhân viên
bán hàng],C633))</f>
        <v/>
      </c>
      <c r="E633" s="17" t="str">
        <f>IF(B633="","",SUMIFS(D.2[Lợi nhuận gộp],D.2[Nhân viên
bán hàng],C633))</f>
        <v/>
      </c>
      <c r="F633" s="39"/>
      <c r="G633" s="39" t="str">
        <f t="shared" si="12"/>
        <v/>
      </c>
      <c r="H633" s="39"/>
      <c r="I633" s="39"/>
      <c r="J633" s="39"/>
      <c r="K633" s="39"/>
    </row>
    <row r="634" spans="2:11" ht="27.75" customHeight="1" x14ac:dyDescent="0.2">
      <c r="B634" s="7" t="str">
        <f>IF(COUNT(D.2[STT NVBH])&gt;=(ROW(A634)-509),ROW(A634)-509,"")</f>
        <v/>
      </c>
      <c r="C634" s="11" t="str">
        <f>IF(B634="","",INDEX(D.2[Ds NVBH],B634))</f>
        <v/>
      </c>
      <c r="D634" s="17" t="str">
        <f>IF(B634="","",SUMIFS(D.2[Doanh thu],D.2[Nhân viên
bán hàng],C634))</f>
        <v/>
      </c>
      <c r="E634" s="17" t="str">
        <f>IF(B634="","",SUMIFS(D.2[Lợi nhuận gộp],D.2[Nhân viên
bán hàng],C634))</f>
        <v/>
      </c>
      <c r="F634" s="39"/>
      <c r="G634" s="39" t="str">
        <f t="shared" si="12"/>
        <v/>
      </c>
      <c r="H634" s="39"/>
      <c r="I634" s="39"/>
      <c r="J634" s="39"/>
      <c r="K634" s="39"/>
    </row>
    <row r="635" spans="2:11" ht="27.75" customHeight="1" x14ac:dyDescent="0.2">
      <c r="B635" s="7" t="str">
        <f>IF(COUNT(D.2[STT NVBH])&gt;=(ROW(A635)-509),ROW(A635)-509,"")</f>
        <v/>
      </c>
      <c r="C635" s="11" t="str">
        <f>IF(B635="","",INDEX(D.2[Ds NVBH],B635))</f>
        <v/>
      </c>
      <c r="D635" s="17" t="str">
        <f>IF(B635="","",SUMIFS(D.2[Doanh thu],D.2[Nhân viên
bán hàng],C635))</f>
        <v/>
      </c>
      <c r="E635" s="17" t="str">
        <f>IF(B635="","",SUMIFS(D.2[Lợi nhuận gộp],D.2[Nhân viên
bán hàng],C635))</f>
        <v/>
      </c>
      <c r="F635" s="39"/>
      <c r="G635" s="39" t="str">
        <f t="shared" si="12"/>
        <v/>
      </c>
      <c r="H635" s="39"/>
      <c r="I635" s="39"/>
      <c r="J635" s="39"/>
      <c r="K635" s="39"/>
    </row>
    <row r="636" spans="2:11" ht="27.75" customHeight="1" x14ac:dyDescent="0.2">
      <c r="B636" s="7" t="str">
        <f>IF(COUNT(D.2[STT NVBH])&gt;=(ROW(A636)-509),ROW(A636)-509,"")</f>
        <v/>
      </c>
      <c r="C636" s="11" t="str">
        <f>IF(B636="","",INDEX(D.2[Ds NVBH],B636))</f>
        <v/>
      </c>
      <c r="D636" s="17" t="str">
        <f>IF(B636="","",SUMIFS(D.2[Doanh thu],D.2[Nhân viên
bán hàng],C636))</f>
        <v/>
      </c>
      <c r="E636" s="17" t="str">
        <f>IF(B636="","",SUMIFS(D.2[Lợi nhuận gộp],D.2[Nhân viên
bán hàng],C636))</f>
        <v/>
      </c>
      <c r="F636" s="39"/>
      <c r="G636" s="39" t="str">
        <f t="shared" si="12"/>
        <v/>
      </c>
      <c r="H636" s="39"/>
      <c r="I636" s="39"/>
      <c r="J636" s="39"/>
      <c r="K636" s="39"/>
    </row>
    <row r="637" spans="2:11" ht="27.75" customHeight="1" x14ac:dyDescent="0.2">
      <c r="B637" s="7" t="str">
        <f>IF(COUNT(D.2[STT NVBH])&gt;=(ROW(A637)-509),ROW(A637)-509,"")</f>
        <v/>
      </c>
      <c r="C637" s="11" t="str">
        <f>IF(B637="","",INDEX(D.2[Ds NVBH],B637))</f>
        <v/>
      </c>
      <c r="D637" s="17" t="str">
        <f>IF(B637="","",SUMIFS(D.2[Doanh thu],D.2[Nhân viên
bán hàng],C637))</f>
        <v/>
      </c>
      <c r="E637" s="17" t="str">
        <f>IF(B637="","",SUMIFS(D.2[Lợi nhuận gộp],D.2[Nhân viên
bán hàng],C637))</f>
        <v/>
      </c>
      <c r="F637" s="39"/>
      <c r="G637" s="39" t="str">
        <f t="shared" si="12"/>
        <v/>
      </c>
      <c r="H637" s="39"/>
      <c r="I637" s="39"/>
      <c r="J637" s="39"/>
      <c r="K637" s="39"/>
    </row>
    <row r="638" spans="2:11" ht="27.75" customHeight="1" x14ac:dyDescent="0.2">
      <c r="B638" s="7" t="str">
        <f>IF(COUNT(D.2[STT NVBH])&gt;=(ROW(A638)-509),ROW(A638)-509,"")</f>
        <v/>
      </c>
      <c r="C638" s="11" t="str">
        <f>IF(B638="","",INDEX(D.2[Ds NVBH],B638))</f>
        <v/>
      </c>
      <c r="D638" s="17" t="str">
        <f>IF(B638="","",SUMIFS(D.2[Doanh thu],D.2[Nhân viên
bán hàng],C638))</f>
        <v/>
      </c>
      <c r="E638" s="17" t="str">
        <f>IF(B638="","",SUMIFS(D.2[Lợi nhuận gộp],D.2[Nhân viên
bán hàng],C638))</f>
        <v/>
      </c>
      <c r="F638" s="39"/>
      <c r="G638" s="39" t="str">
        <f t="shared" ref="G638:G701" si="13">IF(OR(B638="",E638=0),"",RANK(E638,B6LoiNhuanGopNVBH))</f>
        <v/>
      </c>
      <c r="H638" s="39"/>
      <c r="I638" s="39"/>
      <c r="J638" s="39"/>
      <c r="K638" s="39"/>
    </row>
    <row r="639" spans="2:11" ht="27.75" customHeight="1" x14ac:dyDescent="0.2">
      <c r="B639" s="7" t="str">
        <f>IF(COUNT(D.2[STT NVBH])&gt;=(ROW(A639)-509),ROW(A639)-509,"")</f>
        <v/>
      </c>
      <c r="C639" s="11" t="str">
        <f>IF(B639="","",INDEX(D.2[Ds NVBH],B639))</f>
        <v/>
      </c>
      <c r="D639" s="17" t="str">
        <f>IF(B639="","",SUMIFS(D.2[Doanh thu],D.2[Nhân viên
bán hàng],C639))</f>
        <v/>
      </c>
      <c r="E639" s="17" t="str">
        <f>IF(B639="","",SUMIFS(D.2[Lợi nhuận gộp],D.2[Nhân viên
bán hàng],C639))</f>
        <v/>
      </c>
      <c r="F639" s="39"/>
      <c r="G639" s="39" t="str">
        <f t="shared" si="13"/>
        <v/>
      </c>
      <c r="H639" s="39"/>
      <c r="I639" s="39"/>
      <c r="J639" s="39"/>
      <c r="K639" s="39"/>
    </row>
    <row r="640" spans="2:11" ht="27.75" customHeight="1" x14ac:dyDescent="0.2">
      <c r="B640" s="7" t="str">
        <f>IF(COUNT(D.2[STT NVBH])&gt;=(ROW(A640)-509),ROW(A640)-509,"")</f>
        <v/>
      </c>
      <c r="C640" s="11" t="str">
        <f>IF(B640="","",INDEX(D.2[Ds NVBH],B640))</f>
        <v/>
      </c>
      <c r="D640" s="17" t="str">
        <f>IF(B640="","",SUMIFS(D.2[Doanh thu],D.2[Nhân viên
bán hàng],C640))</f>
        <v/>
      </c>
      <c r="E640" s="17" t="str">
        <f>IF(B640="","",SUMIFS(D.2[Lợi nhuận gộp],D.2[Nhân viên
bán hàng],C640))</f>
        <v/>
      </c>
      <c r="F640" s="39"/>
      <c r="G640" s="39" t="str">
        <f t="shared" si="13"/>
        <v/>
      </c>
      <c r="H640" s="39"/>
      <c r="I640" s="39"/>
      <c r="J640" s="39"/>
      <c r="K640" s="39"/>
    </row>
    <row r="641" spans="2:11" ht="27.75" customHeight="1" x14ac:dyDescent="0.2">
      <c r="B641" s="7" t="str">
        <f>IF(COUNT(D.2[STT NVBH])&gt;=(ROW(A641)-509),ROW(A641)-509,"")</f>
        <v/>
      </c>
      <c r="C641" s="11" t="str">
        <f>IF(B641="","",INDEX(D.2[Ds NVBH],B641))</f>
        <v/>
      </c>
      <c r="D641" s="17" t="str">
        <f>IF(B641="","",SUMIFS(D.2[Doanh thu],D.2[Nhân viên
bán hàng],C641))</f>
        <v/>
      </c>
      <c r="E641" s="17" t="str">
        <f>IF(B641="","",SUMIFS(D.2[Lợi nhuận gộp],D.2[Nhân viên
bán hàng],C641))</f>
        <v/>
      </c>
      <c r="F641" s="39"/>
      <c r="G641" s="39" t="str">
        <f t="shared" si="13"/>
        <v/>
      </c>
      <c r="H641" s="39"/>
      <c r="I641" s="39"/>
      <c r="J641" s="39"/>
      <c r="K641" s="39"/>
    </row>
    <row r="642" spans="2:11" ht="27.75" customHeight="1" x14ac:dyDescent="0.2">
      <c r="B642" s="7" t="str">
        <f>IF(COUNT(D.2[STT NVBH])&gt;=(ROW(A642)-509),ROW(A642)-509,"")</f>
        <v/>
      </c>
      <c r="C642" s="11" t="str">
        <f>IF(B642="","",INDEX(D.2[Ds NVBH],B642))</f>
        <v/>
      </c>
      <c r="D642" s="17" t="str">
        <f>IF(B642="","",SUMIFS(D.2[Doanh thu],D.2[Nhân viên
bán hàng],C642))</f>
        <v/>
      </c>
      <c r="E642" s="17" t="str">
        <f>IF(B642="","",SUMIFS(D.2[Lợi nhuận gộp],D.2[Nhân viên
bán hàng],C642))</f>
        <v/>
      </c>
      <c r="F642" s="39"/>
      <c r="G642" s="39" t="str">
        <f t="shared" si="13"/>
        <v/>
      </c>
      <c r="H642" s="39"/>
      <c r="I642" s="39"/>
      <c r="J642" s="39"/>
      <c r="K642" s="39"/>
    </row>
    <row r="643" spans="2:11" ht="27.75" customHeight="1" x14ac:dyDescent="0.2">
      <c r="B643" s="7" t="str">
        <f>IF(COUNT(D.2[STT NVBH])&gt;=(ROW(A643)-509),ROW(A643)-509,"")</f>
        <v/>
      </c>
      <c r="C643" s="11" t="str">
        <f>IF(B643="","",INDEX(D.2[Ds NVBH],B643))</f>
        <v/>
      </c>
      <c r="D643" s="17" t="str">
        <f>IF(B643="","",SUMIFS(D.2[Doanh thu],D.2[Nhân viên
bán hàng],C643))</f>
        <v/>
      </c>
      <c r="E643" s="17" t="str">
        <f>IF(B643="","",SUMIFS(D.2[Lợi nhuận gộp],D.2[Nhân viên
bán hàng],C643))</f>
        <v/>
      </c>
      <c r="F643" s="39"/>
      <c r="G643" s="39" t="str">
        <f t="shared" si="13"/>
        <v/>
      </c>
      <c r="H643" s="39"/>
      <c r="I643" s="39"/>
      <c r="J643" s="39"/>
      <c r="K643" s="39"/>
    </row>
    <row r="644" spans="2:11" ht="27.75" customHeight="1" x14ac:dyDescent="0.2">
      <c r="B644" s="7" t="str">
        <f>IF(COUNT(D.2[STT NVBH])&gt;=(ROW(A644)-509),ROW(A644)-509,"")</f>
        <v/>
      </c>
      <c r="C644" s="11" t="str">
        <f>IF(B644="","",INDEX(D.2[Ds NVBH],B644))</f>
        <v/>
      </c>
      <c r="D644" s="17" t="str">
        <f>IF(B644="","",SUMIFS(D.2[Doanh thu],D.2[Nhân viên
bán hàng],C644))</f>
        <v/>
      </c>
      <c r="E644" s="17" t="str">
        <f>IF(B644="","",SUMIFS(D.2[Lợi nhuận gộp],D.2[Nhân viên
bán hàng],C644))</f>
        <v/>
      </c>
      <c r="F644" s="39"/>
      <c r="G644" s="39" t="str">
        <f t="shared" si="13"/>
        <v/>
      </c>
      <c r="H644" s="39"/>
      <c r="I644" s="39"/>
      <c r="J644" s="39"/>
      <c r="K644" s="39"/>
    </row>
    <row r="645" spans="2:11" ht="27.75" customHeight="1" x14ac:dyDescent="0.2">
      <c r="B645" s="7" t="str">
        <f>IF(COUNT(D.2[STT NVBH])&gt;=(ROW(A645)-509),ROW(A645)-509,"")</f>
        <v/>
      </c>
      <c r="C645" s="11" t="str">
        <f>IF(B645="","",INDEX(D.2[Ds NVBH],B645))</f>
        <v/>
      </c>
      <c r="D645" s="17" t="str">
        <f>IF(B645="","",SUMIFS(D.2[Doanh thu],D.2[Nhân viên
bán hàng],C645))</f>
        <v/>
      </c>
      <c r="E645" s="17" t="str">
        <f>IF(B645="","",SUMIFS(D.2[Lợi nhuận gộp],D.2[Nhân viên
bán hàng],C645))</f>
        <v/>
      </c>
      <c r="F645" s="39"/>
      <c r="G645" s="39" t="str">
        <f t="shared" si="13"/>
        <v/>
      </c>
      <c r="H645" s="39"/>
      <c r="I645" s="39"/>
      <c r="J645" s="39"/>
      <c r="K645" s="39"/>
    </row>
    <row r="646" spans="2:11" ht="27.75" customHeight="1" x14ac:dyDescent="0.2">
      <c r="B646" s="7" t="str">
        <f>IF(COUNT(D.2[STT NVBH])&gt;=(ROW(A646)-509),ROW(A646)-509,"")</f>
        <v/>
      </c>
      <c r="C646" s="11" t="str">
        <f>IF(B646="","",INDEX(D.2[Ds NVBH],B646))</f>
        <v/>
      </c>
      <c r="D646" s="17" t="str">
        <f>IF(B646="","",SUMIFS(D.2[Doanh thu],D.2[Nhân viên
bán hàng],C646))</f>
        <v/>
      </c>
      <c r="E646" s="17" t="str">
        <f>IF(B646="","",SUMIFS(D.2[Lợi nhuận gộp],D.2[Nhân viên
bán hàng],C646))</f>
        <v/>
      </c>
      <c r="F646" s="39"/>
      <c r="G646" s="39" t="str">
        <f t="shared" si="13"/>
        <v/>
      </c>
      <c r="H646" s="39"/>
      <c r="I646" s="39"/>
      <c r="J646" s="39"/>
      <c r="K646" s="39"/>
    </row>
    <row r="647" spans="2:11" ht="27.75" customHeight="1" x14ac:dyDescent="0.2">
      <c r="B647" s="7" t="str">
        <f>IF(COUNT(D.2[STT NVBH])&gt;=(ROW(A647)-509),ROW(A647)-509,"")</f>
        <v/>
      </c>
      <c r="C647" s="11" t="str">
        <f>IF(B647="","",INDEX(D.2[Ds NVBH],B647))</f>
        <v/>
      </c>
      <c r="D647" s="17" t="str">
        <f>IF(B647="","",SUMIFS(D.2[Doanh thu],D.2[Nhân viên
bán hàng],C647))</f>
        <v/>
      </c>
      <c r="E647" s="17" t="str">
        <f>IF(B647="","",SUMIFS(D.2[Lợi nhuận gộp],D.2[Nhân viên
bán hàng],C647))</f>
        <v/>
      </c>
      <c r="F647" s="39"/>
      <c r="G647" s="39" t="str">
        <f t="shared" si="13"/>
        <v/>
      </c>
      <c r="H647" s="39"/>
      <c r="I647" s="39"/>
      <c r="J647" s="39"/>
      <c r="K647" s="39"/>
    </row>
    <row r="648" spans="2:11" ht="27.75" customHeight="1" x14ac:dyDescent="0.2">
      <c r="B648" s="7" t="str">
        <f>IF(COUNT(D.2[STT NVBH])&gt;=(ROW(A648)-509),ROW(A648)-509,"")</f>
        <v/>
      </c>
      <c r="C648" s="11" t="str">
        <f>IF(B648="","",INDEX(D.2[Ds NVBH],B648))</f>
        <v/>
      </c>
      <c r="D648" s="17" t="str">
        <f>IF(B648="","",SUMIFS(D.2[Doanh thu],D.2[Nhân viên
bán hàng],C648))</f>
        <v/>
      </c>
      <c r="E648" s="17" t="str">
        <f>IF(B648="","",SUMIFS(D.2[Lợi nhuận gộp],D.2[Nhân viên
bán hàng],C648))</f>
        <v/>
      </c>
      <c r="F648" s="39"/>
      <c r="G648" s="39" t="str">
        <f t="shared" si="13"/>
        <v/>
      </c>
      <c r="H648" s="39"/>
      <c r="I648" s="39"/>
      <c r="J648" s="39"/>
      <c r="K648" s="39"/>
    </row>
    <row r="649" spans="2:11" ht="27.75" customHeight="1" x14ac:dyDescent="0.2">
      <c r="B649" s="7" t="str">
        <f>IF(COUNT(D.2[STT NVBH])&gt;=(ROW(A649)-509),ROW(A649)-509,"")</f>
        <v/>
      </c>
      <c r="C649" s="11" t="str">
        <f>IF(B649="","",INDEX(D.2[Ds NVBH],B649))</f>
        <v/>
      </c>
      <c r="D649" s="17" t="str">
        <f>IF(B649="","",SUMIFS(D.2[Doanh thu],D.2[Nhân viên
bán hàng],C649))</f>
        <v/>
      </c>
      <c r="E649" s="17" t="str">
        <f>IF(B649="","",SUMIFS(D.2[Lợi nhuận gộp],D.2[Nhân viên
bán hàng],C649))</f>
        <v/>
      </c>
      <c r="F649" s="39"/>
      <c r="G649" s="39" t="str">
        <f t="shared" si="13"/>
        <v/>
      </c>
      <c r="H649" s="39"/>
      <c r="I649" s="39"/>
      <c r="J649" s="39"/>
      <c r="K649" s="39"/>
    </row>
    <row r="650" spans="2:11" ht="27.75" customHeight="1" x14ac:dyDescent="0.2">
      <c r="B650" s="7" t="str">
        <f>IF(COUNT(D.2[STT NVBH])&gt;=(ROW(A650)-509),ROW(A650)-509,"")</f>
        <v/>
      </c>
      <c r="C650" s="11" t="str">
        <f>IF(B650="","",INDEX(D.2[Ds NVBH],B650))</f>
        <v/>
      </c>
      <c r="D650" s="17" t="str">
        <f>IF(B650="","",SUMIFS(D.2[Doanh thu],D.2[Nhân viên
bán hàng],C650))</f>
        <v/>
      </c>
      <c r="E650" s="17" t="str">
        <f>IF(B650="","",SUMIFS(D.2[Lợi nhuận gộp],D.2[Nhân viên
bán hàng],C650))</f>
        <v/>
      </c>
      <c r="F650" s="39"/>
      <c r="G650" s="39" t="str">
        <f t="shared" si="13"/>
        <v/>
      </c>
      <c r="H650" s="39"/>
      <c r="I650" s="39"/>
      <c r="J650" s="39"/>
      <c r="K650" s="39"/>
    </row>
    <row r="651" spans="2:11" ht="27.75" customHeight="1" x14ac:dyDescent="0.2">
      <c r="B651" s="7" t="str">
        <f>IF(COUNT(D.2[STT NVBH])&gt;=(ROW(A651)-509),ROW(A651)-509,"")</f>
        <v/>
      </c>
      <c r="C651" s="11" t="str">
        <f>IF(B651="","",INDEX(D.2[Ds NVBH],B651))</f>
        <v/>
      </c>
      <c r="D651" s="17" t="str">
        <f>IF(B651="","",SUMIFS(D.2[Doanh thu],D.2[Nhân viên
bán hàng],C651))</f>
        <v/>
      </c>
      <c r="E651" s="17" t="str">
        <f>IF(B651="","",SUMIFS(D.2[Lợi nhuận gộp],D.2[Nhân viên
bán hàng],C651))</f>
        <v/>
      </c>
      <c r="F651" s="39"/>
      <c r="G651" s="39" t="str">
        <f t="shared" si="13"/>
        <v/>
      </c>
      <c r="H651" s="39"/>
      <c r="I651" s="39"/>
      <c r="J651" s="39"/>
      <c r="K651" s="39"/>
    </row>
    <row r="652" spans="2:11" ht="27.75" customHeight="1" x14ac:dyDescent="0.2">
      <c r="B652" s="7" t="str">
        <f>IF(COUNT(D.2[STT NVBH])&gt;=(ROW(A652)-509),ROW(A652)-509,"")</f>
        <v/>
      </c>
      <c r="C652" s="11" t="str">
        <f>IF(B652="","",INDEX(D.2[Ds NVBH],B652))</f>
        <v/>
      </c>
      <c r="D652" s="17" t="str">
        <f>IF(B652="","",SUMIFS(D.2[Doanh thu],D.2[Nhân viên
bán hàng],C652))</f>
        <v/>
      </c>
      <c r="E652" s="17" t="str">
        <f>IF(B652="","",SUMIFS(D.2[Lợi nhuận gộp],D.2[Nhân viên
bán hàng],C652))</f>
        <v/>
      </c>
      <c r="F652" s="39"/>
      <c r="G652" s="39" t="str">
        <f t="shared" si="13"/>
        <v/>
      </c>
      <c r="H652" s="39"/>
      <c r="I652" s="39"/>
      <c r="J652" s="39"/>
      <c r="K652" s="39"/>
    </row>
    <row r="653" spans="2:11" ht="27.75" customHeight="1" x14ac:dyDescent="0.2">
      <c r="B653" s="7" t="str">
        <f>IF(COUNT(D.2[STT NVBH])&gt;=(ROW(A653)-509),ROW(A653)-509,"")</f>
        <v/>
      </c>
      <c r="C653" s="11" t="str">
        <f>IF(B653="","",INDEX(D.2[Ds NVBH],B653))</f>
        <v/>
      </c>
      <c r="D653" s="17" t="str">
        <f>IF(B653="","",SUMIFS(D.2[Doanh thu],D.2[Nhân viên
bán hàng],C653))</f>
        <v/>
      </c>
      <c r="E653" s="17" t="str">
        <f>IF(B653="","",SUMIFS(D.2[Lợi nhuận gộp],D.2[Nhân viên
bán hàng],C653))</f>
        <v/>
      </c>
      <c r="F653" s="39"/>
      <c r="G653" s="39" t="str">
        <f t="shared" si="13"/>
        <v/>
      </c>
      <c r="H653" s="39"/>
      <c r="I653" s="39"/>
      <c r="J653" s="39"/>
      <c r="K653" s="39"/>
    </row>
    <row r="654" spans="2:11" ht="27.75" customHeight="1" x14ac:dyDescent="0.2">
      <c r="B654" s="7" t="str">
        <f>IF(COUNT(D.2[STT NVBH])&gt;=(ROW(A654)-509),ROW(A654)-509,"")</f>
        <v/>
      </c>
      <c r="C654" s="11" t="str">
        <f>IF(B654="","",INDEX(D.2[Ds NVBH],B654))</f>
        <v/>
      </c>
      <c r="D654" s="17" t="str">
        <f>IF(B654="","",SUMIFS(D.2[Doanh thu],D.2[Nhân viên
bán hàng],C654))</f>
        <v/>
      </c>
      <c r="E654" s="17" t="str">
        <f>IF(B654="","",SUMIFS(D.2[Lợi nhuận gộp],D.2[Nhân viên
bán hàng],C654))</f>
        <v/>
      </c>
      <c r="F654" s="39"/>
      <c r="G654" s="39" t="str">
        <f t="shared" si="13"/>
        <v/>
      </c>
      <c r="H654" s="39"/>
      <c r="I654" s="39"/>
      <c r="J654" s="39"/>
      <c r="K654" s="39"/>
    </row>
    <row r="655" spans="2:11" ht="27.75" customHeight="1" x14ac:dyDescent="0.2">
      <c r="B655" s="7" t="str">
        <f>IF(COUNT(D.2[STT NVBH])&gt;=(ROW(A655)-509),ROW(A655)-509,"")</f>
        <v/>
      </c>
      <c r="C655" s="11" t="str">
        <f>IF(B655="","",INDEX(D.2[Ds NVBH],B655))</f>
        <v/>
      </c>
      <c r="D655" s="17" t="str">
        <f>IF(B655="","",SUMIFS(D.2[Doanh thu],D.2[Nhân viên
bán hàng],C655))</f>
        <v/>
      </c>
      <c r="E655" s="17" t="str">
        <f>IF(B655="","",SUMIFS(D.2[Lợi nhuận gộp],D.2[Nhân viên
bán hàng],C655))</f>
        <v/>
      </c>
      <c r="F655" s="39"/>
      <c r="G655" s="39" t="str">
        <f t="shared" si="13"/>
        <v/>
      </c>
      <c r="H655" s="39"/>
      <c r="I655" s="39"/>
      <c r="J655" s="39"/>
      <c r="K655" s="39"/>
    </row>
    <row r="656" spans="2:11" ht="27.75" customHeight="1" x14ac:dyDescent="0.2">
      <c r="B656" s="7" t="str">
        <f>IF(COUNT(D.2[STT NVBH])&gt;=(ROW(A656)-509),ROW(A656)-509,"")</f>
        <v/>
      </c>
      <c r="C656" s="11" t="str">
        <f>IF(B656="","",INDEX(D.2[Ds NVBH],B656))</f>
        <v/>
      </c>
      <c r="D656" s="17" t="str">
        <f>IF(B656="","",SUMIFS(D.2[Doanh thu],D.2[Nhân viên
bán hàng],C656))</f>
        <v/>
      </c>
      <c r="E656" s="17" t="str">
        <f>IF(B656="","",SUMIFS(D.2[Lợi nhuận gộp],D.2[Nhân viên
bán hàng],C656))</f>
        <v/>
      </c>
      <c r="F656" s="39"/>
      <c r="G656" s="39" t="str">
        <f t="shared" si="13"/>
        <v/>
      </c>
      <c r="H656" s="39"/>
      <c r="I656" s="39"/>
      <c r="J656" s="39"/>
      <c r="K656" s="39"/>
    </row>
    <row r="657" spans="2:11" ht="27.75" customHeight="1" x14ac:dyDescent="0.2">
      <c r="B657" s="7" t="str">
        <f>IF(COUNT(D.2[STT NVBH])&gt;=(ROW(A657)-509),ROW(A657)-509,"")</f>
        <v/>
      </c>
      <c r="C657" s="11" t="str">
        <f>IF(B657="","",INDEX(D.2[Ds NVBH],B657))</f>
        <v/>
      </c>
      <c r="D657" s="17" t="str">
        <f>IF(B657="","",SUMIFS(D.2[Doanh thu],D.2[Nhân viên
bán hàng],C657))</f>
        <v/>
      </c>
      <c r="E657" s="17" t="str">
        <f>IF(B657="","",SUMIFS(D.2[Lợi nhuận gộp],D.2[Nhân viên
bán hàng],C657))</f>
        <v/>
      </c>
      <c r="F657" s="39"/>
      <c r="G657" s="39" t="str">
        <f t="shared" si="13"/>
        <v/>
      </c>
      <c r="H657" s="39"/>
      <c r="I657" s="39"/>
      <c r="J657" s="39"/>
      <c r="K657" s="39"/>
    </row>
    <row r="658" spans="2:11" ht="27.75" customHeight="1" x14ac:dyDescent="0.2">
      <c r="B658" s="7" t="str">
        <f>IF(COUNT(D.2[STT NVBH])&gt;=(ROW(A658)-509),ROW(A658)-509,"")</f>
        <v/>
      </c>
      <c r="C658" s="11" t="str">
        <f>IF(B658="","",INDEX(D.2[Ds NVBH],B658))</f>
        <v/>
      </c>
      <c r="D658" s="17" t="str">
        <f>IF(B658="","",SUMIFS(D.2[Doanh thu],D.2[Nhân viên
bán hàng],C658))</f>
        <v/>
      </c>
      <c r="E658" s="17" t="str">
        <f>IF(B658="","",SUMIFS(D.2[Lợi nhuận gộp],D.2[Nhân viên
bán hàng],C658))</f>
        <v/>
      </c>
      <c r="F658" s="39"/>
      <c r="G658" s="39" t="str">
        <f t="shared" si="13"/>
        <v/>
      </c>
      <c r="H658" s="39"/>
      <c r="I658" s="39"/>
      <c r="J658" s="39"/>
      <c r="K658" s="39"/>
    </row>
    <row r="659" spans="2:11" ht="27.75" customHeight="1" x14ac:dyDescent="0.2">
      <c r="B659" s="7" t="str">
        <f>IF(COUNT(D.2[STT NVBH])&gt;=(ROW(A659)-509),ROW(A659)-509,"")</f>
        <v/>
      </c>
      <c r="C659" s="11" t="str">
        <f>IF(B659="","",INDEX(D.2[Ds NVBH],B659))</f>
        <v/>
      </c>
      <c r="D659" s="17" t="str">
        <f>IF(B659="","",SUMIFS(D.2[Doanh thu],D.2[Nhân viên
bán hàng],C659))</f>
        <v/>
      </c>
      <c r="E659" s="17" t="str">
        <f>IF(B659="","",SUMIFS(D.2[Lợi nhuận gộp],D.2[Nhân viên
bán hàng],C659))</f>
        <v/>
      </c>
      <c r="F659" s="39"/>
      <c r="G659" s="39" t="str">
        <f t="shared" si="13"/>
        <v/>
      </c>
      <c r="H659" s="39"/>
      <c r="I659" s="39"/>
      <c r="J659" s="39"/>
      <c r="K659" s="39"/>
    </row>
    <row r="660" spans="2:11" ht="27.75" customHeight="1" x14ac:dyDescent="0.2">
      <c r="B660" s="7" t="str">
        <f>IF(COUNT(D.2[STT NVBH])&gt;=(ROW(A660)-509),ROW(A660)-509,"")</f>
        <v/>
      </c>
      <c r="C660" s="11" t="str">
        <f>IF(B660="","",INDEX(D.2[Ds NVBH],B660))</f>
        <v/>
      </c>
      <c r="D660" s="17" t="str">
        <f>IF(B660="","",SUMIFS(D.2[Doanh thu],D.2[Nhân viên
bán hàng],C660))</f>
        <v/>
      </c>
      <c r="E660" s="17" t="str">
        <f>IF(B660="","",SUMIFS(D.2[Lợi nhuận gộp],D.2[Nhân viên
bán hàng],C660))</f>
        <v/>
      </c>
      <c r="F660" s="39"/>
      <c r="G660" s="39" t="str">
        <f t="shared" si="13"/>
        <v/>
      </c>
      <c r="H660" s="39"/>
      <c r="I660" s="39"/>
      <c r="J660" s="39"/>
      <c r="K660" s="39"/>
    </row>
    <row r="661" spans="2:11" ht="27.75" customHeight="1" x14ac:dyDescent="0.2">
      <c r="B661" s="7" t="str">
        <f>IF(COUNT(D.2[STT NVBH])&gt;=(ROW(A661)-509),ROW(A661)-509,"")</f>
        <v/>
      </c>
      <c r="C661" s="11" t="str">
        <f>IF(B661="","",INDEX(D.2[Ds NVBH],B661))</f>
        <v/>
      </c>
      <c r="D661" s="17" t="str">
        <f>IF(B661="","",SUMIFS(D.2[Doanh thu],D.2[Nhân viên
bán hàng],C661))</f>
        <v/>
      </c>
      <c r="E661" s="17" t="str">
        <f>IF(B661="","",SUMIFS(D.2[Lợi nhuận gộp],D.2[Nhân viên
bán hàng],C661))</f>
        <v/>
      </c>
      <c r="F661" s="39"/>
      <c r="G661" s="39" t="str">
        <f t="shared" si="13"/>
        <v/>
      </c>
      <c r="H661" s="39"/>
      <c r="I661" s="39"/>
      <c r="J661" s="39"/>
      <c r="K661" s="39"/>
    </row>
    <row r="662" spans="2:11" ht="27.75" customHeight="1" x14ac:dyDescent="0.2">
      <c r="B662" s="7" t="str">
        <f>IF(COUNT(D.2[STT NVBH])&gt;=(ROW(A662)-509),ROW(A662)-509,"")</f>
        <v/>
      </c>
      <c r="C662" s="11" t="str">
        <f>IF(B662="","",INDEX(D.2[Ds NVBH],B662))</f>
        <v/>
      </c>
      <c r="D662" s="17" t="str">
        <f>IF(B662="","",SUMIFS(D.2[Doanh thu],D.2[Nhân viên
bán hàng],C662))</f>
        <v/>
      </c>
      <c r="E662" s="17" t="str">
        <f>IF(B662="","",SUMIFS(D.2[Lợi nhuận gộp],D.2[Nhân viên
bán hàng],C662))</f>
        <v/>
      </c>
      <c r="F662" s="39"/>
      <c r="G662" s="39" t="str">
        <f t="shared" si="13"/>
        <v/>
      </c>
      <c r="H662" s="39"/>
      <c r="I662" s="39"/>
      <c r="J662" s="39"/>
      <c r="K662" s="39"/>
    </row>
    <row r="663" spans="2:11" ht="27.75" customHeight="1" x14ac:dyDescent="0.2">
      <c r="B663" s="7" t="str">
        <f>IF(COUNT(D.2[STT NVBH])&gt;=(ROW(A663)-509),ROW(A663)-509,"")</f>
        <v/>
      </c>
      <c r="C663" s="11" t="str">
        <f>IF(B663="","",INDEX(D.2[Ds NVBH],B663))</f>
        <v/>
      </c>
      <c r="D663" s="17" t="str">
        <f>IF(B663="","",SUMIFS(D.2[Doanh thu],D.2[Nhân viên
bán hàng],C663))</f>
        <v/>
      </c>
      <c r="E663" s="17" t="str">
        <f>IF(B663="","",SUMIFS(D.2[Lợi nhuận gộp],D.2[Nhân viên
bán hàng],C663))</f>
        <v/>
      </c>
      <c r="F663" s="39"/>
      <c r="G663" s="39" t="str">
        <f t="shared" si="13"/>
        <v/>
      </c>
      <c r="H663" s="39"/>
      <c r="I663" s="39"/>
      <c r="J663" s="39"/>
      <c r="K663" s="39"/>
    </row>
    <row r="664" spans="2:11" ht="27.75" customHeight="1" x14ac:dyDescent="0.2">
      <c r="B664" s="7" t="str">
        <f>IF(COUNT(D.2[STT NVBH])&gt;=(ROW(A664)-509),ROW(A664)-509,"")</f>
        <v/>
      </c>
      <c r="C664" s="11" t="str">
        <f>IF(B664="","",INDEX(D.2[Ds NVBH],B664))</f>
        <v/>
      </c>
      <c r="D664" s="17" t="str">
        <f>IF(B664="","",SUMIFS(D.2[Doanh thu],D.2[Nhân viên
bán hàng],C664))</f>
        <v/>
      </c>
      <c r="E664" s="17" t="str">
        <f>IF(B664="","",SUMIFS(D.2[Lợi nhuận gộp],D.2[Nhân viên
bán hàng],C664))</f>
        <v/>
      </c>
      <c r="F664" s="39"/>
      <c r="G664" s="39" t="str">
        <f t="shared" si="13"/>
        <v/>
      </c>
      <c r="H664" s="39"/>
      <c r="I664" s="39"/>
      <c r="J664" s="39"/>
      <c r="K664" s="39"/>
    </row>
    <row r="665" spans="2:11" ht="27.75" customHeight="1" x14ac:dyDescent="0.2">
      <c r="B665" s="7" t="str">
        <f>IF(COUNT(D.2[STT NVBH])&gt;=(ROW(A665)-509),ROW(A665)-509,"")</f>
        <v/>
      </c>
      <c r="C665" s="11" t="str">
        <f>IF(B665="","",INDEX(D.2[Ds NVBH],B665))</f>
        <v/>
      </c>
      <c r="D665" s="17" t="str">
        <f>IF(B665="","",SUMIFS(D.2[Doanh thu],D.2[Nhân viên
bán hàng],C665))</f>
        <v/>
      </c>
      <c r="E665" s="17" t="str">
        <f>IF(B665="","",SUMIFS(D.2[Lợi nhuận gộp],D.2[Nhân viên
bán hàng],C665))</f>
        <v/>
      </c>
      <c r="F665" s="39"/>
      <c r="G665" s="39" t="str">
        <f t="shared" si="13"/>
        <v/>
      </c>
      <c r="H665" s="39"/>
      <c r="I665" s="39"/>
      <c r="J665" s="39"/>
      <c r="K665" s="39"/>
    </row>
    <row r="666" spans="2:11" ht="27.75" customHeight="1" x14ac:dyDescent="0.2">
      <c r="B666" s="7" t="str">
        <f>IF(COUNT(D.2[STT NVBH])&gt;=(ROW(A666)-509),ROW(A666)-509,"")</f>
        <v/>
      </c>
      <c r="C666" s="11" t="str">
        <f>IF(B666="","",INDEX(D.2[Ds NVBH],B666))</f>
        <v/>
      </c>
      <c r="D666" s="17" t="str">
        <f>IF(B666="","",SUMIFS(D.2[Doanh thu],D.2[Nhân viên
bán hàng],C666))</f>
        <v/>
      </c>
      <c r="E666" s="17" t="str">
        <f>IF(B666="","",SUMIFS(D.2[Lợi nhuận gộp],D.2[Nhân viên
bán hàng],C666))</f>
        <v/>
      </c>
      <c r="F666" s="39"/>
      <c r="G666" s="39" t="str">
        <f t="shared" si="13"/>
        <v/>
      </c>
      <c r="H666" s="39"/>
      <c r="I666" s="39"/>
      <c r="J666" s="39"/>
      <c r="K666" s="39"/>
    </row>
    <row r="667" spans="2:11" ht="27.75" customHeight="1" x14ac:dyDescent="0.2">
      <c r="B667" s="7" t="str">
        <f>IF(COUNT(D.2[STT NVBH])&gt;=(ROW(A667)-509),ROW(A667)-509,"")</f>
        <v/>
      </c>
      <c r="C667" s="11" t="str">
        <f>IF(B667="","",INDEX(D.2[Ds NVBH],B667))</f>
        <v/>
      </c>
      <c r="D667" s="17" t="str">
        <f>IF(B667="","",SUMIFS(D.2[Doanh thu],D.2[Nhân viên
bán hàng],C667))</f>
        <v/>
      </c>
      <c r="E667" s="17" t="str">
        <f>IF(B667="","",SUMIFS(D.2[Lợi nhuận gộp],D.2[Nhân viên
bán hàng],C667))</f>
        <v/>
      </c>
      <c r="F667" s="39"/>
      <c r="G667" s="39" t="str">
        <f t="shared" si="13"/>
        <v/>
      </c>
      <c r="H667" s="39"/>
      <c r="I667" s="39"/>
      <c r="J667" s="39"/>
      <c r="K667" s="39"/>
    </row>
    <row r="668" spans="2:11" ht="27.75" customHeight="1" x14ac:dyDescent="0.2">
      <c r="B668" s="7" t="str">
        <f>IF(COUNT(D.2[STT NVBH])&gt;=(ROW(A668)-509),ROW(A668)-509,"")</f>
        <v/>
      </c>
      <c r="C668" s="11" t="str">
        <f>IF(B668="","",INDEX(D.2[Ds NVBH],B668))</f>
        <v/>
      </c>
      <c r="D668" s="17" t="str">
        <f>IF(B668="","",SUMIFS(D.2[Doanh thu],D.2[Nhân viên
bán hàng],C668))</f>
        <v/>
      </c>
      <c r="E668" s="17" t="str">
        <f>IF(B668="","",SUMIFS(D.2[Lợi nhuận gộp],D.2[Nhân viên
bán hàng],C668))</f>
        <v/>
      </c>
      <c r="F668" s="39"/>
      <c r="G668" s="39" t="str">
        <f t="shared" si="13"/>
        <v/>
      </c>
      <c r="H668" s="39"/>
      <c r="I668" s="39"/>
      <c r="J668" s="39"/>
      <c r="K668" s="39"/>
    </row>
    <row r="669" spans="2:11" ht="27.75" customHeight="1" x14ac:dyDescent="0.2">
      <c r="B669" s="7" t="str">
        <f>IF(COUNT(D.2[STT NVBH])&gt;=(ROW(A669)-509),ROW(A669)-509,"")</f>
        <v/>
      </c>
      <c r="C669" s="11" t="str">
        <f>IF(B669="","",INDEX(D.2[Ds NVBH],B669))</f>
        <v/>
      </c>
      <c r="D669" s="17" t="str">
        <f>IF(B669="","",SUMIFS(D.2[Doanh thu],D.2[Nhân viên
bán hàng],C669))</f>
        <v/>
      </c>
      <c r="E669" s="17" t="str">
        <f>IF(B669="","",SUMIFS(D.2[Lợi nhuận gộp],D.2[Nhân viên
bán hàng],C669))</f>
        <v/>
      </c>
      <c r="F669" s="39"/>
      <c r="G669" s="39" t="str">
        <f t="shared" si="13"/>
        <v/>
      </c>
      <c r="H669" s="39"/>
      <c r="I669" s="39"/>
      <c r="J669" s="39"/>
      <c r="K669" s="39"/>
    </row>
    <row r="670" spans="2:11" ht="27.75" customHeight="1" x14ac:dyDescent="0.2">
      <c r="B670" s="7" t="str">
        <f>IF(COUNT(D.2[STT NVBH])&gt;=(ROW(A670)-509),ROW(A670)-509,"")</f>
        <v/>
      </c>
      <c r="C670" s="11" t="str">
        <f>IF(B670="","",INDEX(D.2[Ds NVBH],B670))</f>
        <v/>
      </c>
      <c r="D670" s="17" t="str">
        <f>IF(B670="","",SUMIFS(D.2[Doanh thu],D.2[Nhân viên
bán hàng],C670))</f>
        <v/>
      </c>
      <c r="E670" s="17" t="str">
        <f>IF(B670="","",SUMIFS(D.2[Lợi nhuận gộp],D.2[Nhân viên
bán hàng],C670))</f>
        <v/>
      </c>
      <c r="F670" s="39"/>
      <c r="G670" s="39" t="str">
        <f t="shared" si="13"/>
        <v/>
      </c>
      <c r="H670" s="39"/>
      <c r="I670" s="39"/>
      <c r="J670" s="39"/>
      <c r="K670" s="39"/>
    </row>
    <row r="671" spans="2:11" ht="27.75" customHeight="1" x14ac:dyDescent="0.2">
      <c r="B671" s="7" t="str">
        <f>IF(COUNT(D.2[STT NVBH])&gt;=(ROW(A671)-509),ROW(A671)-509,"")</f>
        <v/>
      </c>
      <c r="C671" s="11" t="str">
        <f>IF(B671="","",INDEX(D.2[Ds NVBH],B671))</f>
        <v/>
      </c>
      <c r="D671" s="17" t="str">
        <f>IF(B671="","",SUMIFS(D.2[Doanh thu],D.2[Nhân viên
bán hàng],C671))</f>
        <v/>
      </c>
      <c r="E671" s="17" t="str">
        <f>IF(B671="","",SUMIFS(D.2[Lợi nhuận gộp],D.2[Nhân viên
bán hàng],C671))</f>
        <v/>
      </c>
      <c r="F671" s="39"/>
      <c r="G671" s="39" t="str">
        <f t="shared" si="13"/>
        <v/>
      </c>
      <c r="H671" s="39"/>
      <c r="I671" s="39"/>
      <c r="J671" s="39"/>
      <c r="K671" s="39"/>
    </row>
    <row r="672" spans="2:11" ht="27.75" customHeight="1" x14ac:dyDescent="0.2">
      <c r="B672" s="7" t="str">
        <f>IF(COUNT(D.2[STT NVBH])&gt;=(ROW(A672)-509),ROW(A672)-509,"")</f>
        <v/>
      </c>
      <c r="C672" s="11" t="str">
        <f>IF(B672="","",INDEX(D.2[Ds NVBH],B672))</f>
        <v/>
      </c>
      <c r="D672" s="17" t="str">
        <f>IF(B672="","",SUMIFS(D.2[Doanh thu],D.2[Nhân viên
bán hàng],C672))</f>
        <v/>
      </c>
      <c r="E672" s="17" t="str">
        <f>IF(B672="","",SUMIFS(D.2[Lợi nhuận gộp],D.2[Nhân viên
bán hàng],C672))</f>
        <v/>
      </c>
      <c r="F672" s="39"/>
      <c r="G672" s="39" t="str">
        <f t="shared" si="13"/>
        <v/>
      </c>
      <c r="H672" s="39"/>
      <c r="I672" s="39"/>
      <c r="J672" s="39"/>
      <c r="K672" s="39"/>
    </row>
    <row r="673" spans="2:11" ht="27.75" customHeight="1" x14ac:dyDescent="0.2">
      <c r="B673" s="7" t="str">
        <f>IF(COUNT(D.2[STT NVBH])&gt;=(ROW(A673)-509),ROW(A673)-509,"")</f>
        <v/>
      </c>
      <c r="C673" s="11" t="str">
        <f>IF(B673="","",INDEX(D.2[Ds NVBH],B673))</f>
        <v/>
      </c>
      <c r="D673" s="17" t="str">
        <f>IF(B673="","",SUMIFS(D.2[Doanh thu],D.2[Nhân viên
bán hàng],C673))</f>
        <v/>
      </c>
      <c r="E673" s="17" t="str">
        <f>IF(B673="","",SUMIFS(D.2[Lợi nhuận gộp],D.2[Nhân viên
bán hàng],C673))</f>
        <v/>
      </c>
      <c r="F673" s="39"/>
      <c r="G673" s="39" t="str">
        <f t="shared" si="13"/>
        <v/>
      </c>
      <c r="H673" s="39"/>
      <c r="I673" s="39"/>
      <c r="J673" s="39"/>
      <c r="K673" s="39"/>
    </row>
    <row r="674" spans="2:11" ht="27.75" customHeight="1" x14ac:dyDescent="0.2">
      <c r="B674" s="7" t="str">
        <f>IF(COUNT(D.2[STT NVBH])&gt;=(ROW(A674)-509),ROW(A674)-509,"")</f>
        <v/>
      </c>
      <c r="C674" s="11" t="str">
        <f>IF(B674="","",INDEX(D.2[Ds NVBH],B674))</f>
        <v/>
      </c>
      <c r="D674" s="17" t="str">
        <f>IF(B674="","",SUMIFS(D.2[Doanh thu],D.2[Nhân viên
bán hàng],C674))</f>
        <v/>
      </c>
      <c r="E674" s="17" t="str">
        <f>IF(B674="","",SUMIFS(D.2[Lợi nhuận gộp],D.2[Nhân viên
bán hàng],C674))</f>
        <v/>
      </c>
      <c r="F674" s="39"/>
      <c r="G674" s="39" t="str">
        <f t="shared" si="13"/>
        <v/>
      </c>
      <c r="H674" s="39"/>
      <c r="I674" s="39"/>
      <c r="J674" s="39"/>
      <c r="K674" s="39"/>
    </row>
    <row r="675" spans="2:11" ht="27.75" customHeight="1" x14ac:dyDescent="0.2">
      <c r="B675" s="7" t="str">
        <f>IF(COUNT(D.2[STT NVBH])&gt;=(ROW(A675)-509),ROW(A675)-509,"")</f>
        <v/>
      </c>
      <c r="C675" s="11" t="str">
        <f>IF(B675="","",INDEX(D.2[Ds NVBH],B675))</f>
        <v/>
      </c>
      <c r="D675" s="17" t="str">
        <f>IF(B675="","",SUMIFS(D.2[Doanh thu],D.2[Nhân viên
bán hàng],C675))</f>
        <v/>
      </c>
      <c r="E675" s="17" t="str">
        <f>IF(B675="","",SUMIFS(D.2[Lợi nhuận gộp],D.2[Nhân viên
bán hàng],C675))</f>
        <v/>
      </c>
      <c r="F675" s="39"/>
      <c r="G675" s="39" t="str">
        <f t="shared" si="13"/>
        <v/>
      </c>
      <c r="H675" s="39"/>
      <c r="I675" s="39"/>
      <c r="J675" s="39"/>
      <c r="K675" s="39"/>
    </row>
    <row r="676" spans="2:11" ht="27.75" customHeight="1" x14ac:dyDescent="0.2">
      <c r="B676" s="7" t="str">
        <f>IF(COUNT(D.2[STT NVBH])&gt;=(ROW(A676)-509),ROW(A676)-509,"")</f>
        <v/>
      </c>
      <c r="C676" s="11" t="str">
        <f>IF(B676="","",INDEX(D.2[Ds NVBH],B676))</f>
        <v/>
      </c>
      <c r="D676" s="17" t="str">
        <f>IF(B676="","",SUMIFS(D.2[Doanh thu],D.2[Nhân viên
bán hàng],C676))</f>
        <v/>
      </c>
      <c r="E676" s="17" t="str">
        <f>IF(B676="","",SUMIFS(D.2[Lợi nhuận gộp],D.2[Nhân viên
bán hàng],C676))</f>
        <v/>
      </c>
      <c r="F676" s="39"/>
      <c r="G676" s="39" t="str">
        <f t="shared" si="13"/>
        <v/>
      </c>
      <c r="H676" s="39"/>
      <c r="I676" s="39"/>
      <c r="J676" s="39"/>
      <c r="K676" s="39"/>
    </row>
    <row r="677" spans="2:11" ht="27.75" customHeight="1" x14ac:dyDescent="0.2">
      <c r="B677" s="7" t="str">
        <f>IF(COUNT(D.2[STT NVBH])&gt;=(ROW(A677)-509),ROW(A677)-509,"")</f>
        <v/>
      </c>
      <c r="C677" s="11" t="str">
        <f>IF(B677="","",INDEX(D.2[Ds NVBH],B677))</f>
        <v/>
      </c>
      <c r="D677" s="17" t="str">
        <f>IF(B677="","",SUMIFS(D.2[Doanh thu],D.2[Nhân viên
bán hàng],C677))</f>
        <v/>
      </c>
      <c r="E677" s="17" t="str">
        <f>IF(B677="","",SUMIFS(D.2[Lợi nhuận gộp],D.2[Nhân viên
bán hàng],C677))</f>
        <v/>
      </c>
      <c r="F677" s="39"/>
      <c r="G677" s="39" t="str">
        <f t="shared" si="13"/>
        <v/>
      </c>
      <c r="H677" s="39"/>
      <c r="I677" s="39"/>
      <c r="J677" s="39"/>
      <c r="K677" s="39"/>
    </row>
    <row r="678" spans="2:11" ht="27.75" customHeight="1" x14ac:dyDescent="0.2">
      <c r="B678" s="7" t="str">
        <f>IF(COUNT(D.2[STT NVBH])&gt;=(ROW(A678)-509),ROW(A678)-509,"")</f>
        <v/>
      </c>
      <c r="C678" s="11" t="str">
        <f>IF(B678="","",INDEX(D.2[Ds NVBH],B678))</f>
        <v/>
      </c>
      <c r="D678" s="17" t="str">
        <f>IF(B678="","",SUMIFS(D.2[Doanh thu],D.2[Nhân viên
bán hàng],C678))</f>
        <v/>
      </c>
      <c r="E678" s="17" t="str">
        <f>IF(B678="","",SUMIFS(D.2[Lợi nhuận gộp],D.2[Nhân viên
bán hàng],C678))</f>
        <v/>
      </c>
      <c r="F678" s="39"/>
      <c r="G678" s="39" t="str">
        <f t="shared" si="13"/>
        <v/>
      </c>
      <c r="H678" s="39"/>
      <c r="I678" s="39"/>
      <c r="J678" s="39"/>
      <c r="K678" s="39"/>
    </row>
    <row r="679" spans="2:11" ht="27.75" customHeight="1" x14ac:dyDescent="0.2">
      <c r="B679" s="7" t="str">
        <f>IF(COUNT(D.2[STT NVBH])&gt;=(ROW(A679)-509),ROW(A679)-509,"")</f>
        <v/>
      </c>
      <c r="C679" s="11" t="str">
        <f>IF(B679="","",INDEX(D.2[Ds NVBH],B679))</f>
        <v/>
      </c>
      <c r="D679" s="17" t="str">
        <f>IF(B679="","",SUMIFS(D.2[Doanh thu],D.2[Nhân viên
bán hàng],C679))</f>
        <v/>
      </c>
      <c r="E679" s="17" t="str">
        <f>IF(B679="","",SUMIFS(D.2[Lợi nhuận gộp],D.2[Nhân viên
bán hàng],C679))</f>
        <v/>
      </c>
      <c r="F679" s="39"/>
      <c r="G679" s="39" t="str">
        <f t="shared" si="13"/>
        <v/>
      </c>
      <c r="H679" s="39"/>
      <c r="I679" s="39"/>
      <c r="J679" s="39"/>
      <c r="K679" s="39"/>
    </row>
    <row r="680" spans="2:11" ht="27.75" customHeight="1" x14ac:dyDescent="0.2">
      <c r="B680" s="7" t="str">
        <f>IF(COUNT(D.2[STT NVBH])&gt;=(ROW(A680)-509),ROW(A680)-509,"")</f>
        <v/>
      </c>
      <c r="C680" s="11" t="str">
        <f>IF(B680="","",INDEX(D.2[Ds NVBH],B680))</f>
        <v/>
      </c>
      <c r="D680" s="17" t="str">
        <f>IF(B680="","",SUMIFS(D.2[Doanh thu],D.2[Nhân viên
bán hàng],C680))</f>
        <v/>
      </c>
      <c r="E680" s="17" t="str">
        <f>IF(B680="","",SUMIFS(D.2[Lợi nhuận gộp],D.2[Nhân viên
bán hàng],C680))</f>
        <v/>
      </c>
      <c r="F680" s="39"/>
      <c r="G680" s="39" t="str">
        <f t="shared" si="13"/>
        <v/>
      </c>
      <c r="H680" s="39"/>
      <c r="I680" s="39"/>
      <c r="J680" s="39"/>
      <c r="K680" s="39"/>
    </row>
    <row r="681" spans="2:11" ht="27.75" customHeight="1" x14ac:dyDescent="0.2">
      <c r="B681" s="7" t="str">
        <f>IF(COUNT(D.2[STT NVBH])&gt;=(ROW(A681)-509),ROW(A681)-509,"")</f>
        <v/>
      </c>
      <c r="C681" s="11" t="str">
        <f>IF(B681="","",INDEX(D.2[Ds NVBH],B681))</f>
        <v/>
      </c>
      <c r="D681" s="17" t="str">
        <f>IF(B681="","",SUMIFS(D.2[Doanh thu],D.2[Nhân viên
bán hàng],C681))</f>
        <v/>
      </c>
      <c r="E681" s="17" t="str">
        <f>IF(B681="","",SUMIFS(D.2[Lợi nhuận gộp],D.2[Nhân viên
bán hàng],C681))</f>
        <v/>
      </c>
      <c r="F681" s="39"/>
      <c r="G681" s="39" t="str">
        <f t="shared" si="13"/>
        <v/>
      </c>
      <c r="H681" s="39"/>
      <c r="I681" s="39"/>
      <c r="J681" s="39"/>
      <c r="K681" s="39"/>
    </row>
    <row r="682" spans="2:11" ht="27.75" customHeight="1" x14ac:dyDescent="0.2">
      <c r="B682" s="7" t="str">
        <f>IF(COUNT(D.2[STT NVBH])&gt;=(ROW(A682)-509),ROW(A682)-509,"")</f>
        <v/>
      </c>
      <c r="C682" s="11" t="str">
        <f>IF(B682="","",INDEX(D.2[Ds NVBH],B682))</f>
        <v/>
      </c>
      <c r="D682" s="17" t="str">
        <f>IF(B682="","",SUMIFS(D.2[Doanh thu],D.2[Nhân viên
bán hàng],C682))</f>
        <v/>
      </c>
      <c r="E682" s="17" t="str">
        <f>IF(B682="","",SUMIFS(D.2[Lợi nhuận gộp],D.2[Nhân viên
bán hàng],C682))</f>
        <v/>
      </c>
      <c r="F682" s="39"/>
      <c r="G682" s="39" t="str">
        <f t="shared" si="13"/>
        <v/>
      </c>
      <c r="H682" s="39"/>
      <c r="I682" s="39"/>
      <c r="J682" s="39"/>
      <c r="K682" s="39"/>
    </row>
    <row r="683" spans="2:11" ht="27.75" customHeight="1" x14ac:dyDescent="0.2">
      <c r="B683" s="7" t="str">
        <f>IF(COUNT(D.2[STT NVBH])&gt;=(ROW(A683)-509),ROW(A683)-509,"")</f>
        <v/>
      </c>
      <c r="C683" s="11" t="str">
        <f>IF(B683="","",INDEX(D.2[Ds NVBH],B683))</f>
        <v/>
      </c>
      <c r="D683" s="17" t="str">
        <f>IF(B683="","",SUMIFS(D.2[Doanh thu],D.2[Nhân viên
bán hàng],C683))</f>
        <v/>
      </c>
      <c r="E683" s="17" t="str">
        <f>IF(B683="","",SUMIFS(D.2[Lợi nhuận gộp],D.2[Nhân viên
bán hàng],C683))</f>
        <v/>
      </c>
      <c r="F683" s="39"/>
      <c r="G683" s="39" t="str">
        <f t="shared" si="13"/>
        <v/>
      </c>
      <c r="H683" s="39"/>
      <c r="I683" s="39"/>
      <c r="J683" s="39"/>
      <c r="K683" s="39"/>
    </row>
    <row r="684" spans="2:11" ht="27.75" customHeight="1" x14ac:dyDescent="0.2">
      <c r="B684" s="7" t="str">
        <f>IF(COUNT(D.2[STT NVBH])&gt;=(ROW(A684)-509),ROW(A684)-509,"")</f>
        <v/>
      </c>
      <c r="C684" s="11" t="str">
        <f>IF(B684="","",INDEX(D.2[Ds NVBH],B684))</f>
        <v/>
      </c>
      <c r="D684" s="17" t="str">
        <f>IF(B684="","",SUMIFS(D.2[Doanh thu],D.2[Nhân viên
bán hàng],C684))</f>
        <v/>
      </c>
      <c r="E684" s="17" t="str">
        <f>IF(B684="","",SUMIFS(D.2[Lợi nhuận gộp],D.2[Nhân viên
bán hàng],C684))</f>
        <v/>
      </c>
      <c r="F684" s="39"/>
      <c r="G684" s="39" t="str">
        <f t="shared" si="13"/>
        <v/>
      </c>
      <c r="H684" s="39"/>
      <c r="I684" s="39"/>
      <c r="J684" s="39"/>
      <c r="K684" s="39"/>
    </row>
    <row r="685" spans="2:11" ht="27.75" customHeight="1" x14ac:dyDescent="0.2">
      <c r="B685" s="7" t="str">
        <f>IF(COUNT(D.2[STT NVBH])&gt;=(ROW(A685)-509),ROW(A685)-509,"")</f>
        <v/>
      </c>
      <c r="C685" s="11" t="str">
        <f>IF(B685="","",INDEX(D.2[Ds NVBH],B685))</f>
        <v/>
      </c>
      <c r="D685" s="17" t="str">
        <f>IF(B685="","",SUMIFS(D.2[Doanh thu],D.2[Nhân viên
bán hàng],C685))</f>
        <v/>
      </c>
      <c r="E685" s="17" t="str">
        <f>IF(B685="","",SUMIFS(D.2[Lợi nhuận gộp],D.2[Nhân viên
bán hàng],C685))</f>
        <v/>
      </c>
      <c r="F685" s="39"/>
      <c r="G685" s="39" t="str">
        <f t="shared" si="13"/>
        <v/>
      </c>
      <c r="H685" s="39"/>
      <c r="I685" s="39"/>
      <c r="J685" s="39"/>
      <c r="K685" s="39"/>
    </row>
    <row r="686" spans="2:11" ht="27.75" customHeight="1" x14ac:dyDescent="0.2">
      <c r="B686" s="7" t="str">
        <f>IF(COUNT(D.2[STT NVBH])&gt;=(ROW(A686)-509),ROW(A686)-509,"")</f>
        <v/>
      </c>
      <c r="C686" s="11" t="str">
        <f>IF(B686="","",INDEX(D.2[Ds NVBH],B686))</f>
        <v/>
      </c>
      <c r="D686" s="17" t="str">
        <f>IF(B686="","",SUMIFS(D.2[Doanh thu],D.2[Nhân viên
bán hàng],C686))</f>
        <v/>
      </c>
      <c r="E686" s="17" t="str">
        <f>IF(B686="","",SUMIFS(D.2[Lợi nhuận gộp],D.2[Nhân viên
bán hàng],C686))</f>
        <v/>
      </c>
      <c r="F686" s="39"/>
      <c r="G686" s="39" t="str">
        <f t="shared" si="13"/>
        <v/>
      </c>
      <c r="H686" s="39"/>
      <c r="I686" s="39"/>
      <c r="J686" s="39"/>
      <c r="K686" s="39"/>
    </row>
    <row r="687" spans="2:11" ht="27.75" customHeight="1" x14ac:dyDescent="0.2">
      <c r="B687" s="7" t="str">
        <f>IF(COUNT(D.2[STT NVBH])&gt;=(ROW(A687)-509),ROW(A687)-509,"")</f>
        <v/>
      </c>
      <c r="C687" s="11" t="str">
        <f>IF(B687="","",INDEX(D.2[Ds NVBH],B687))</f>
        <v/>
      </c>
      <c r="D687" s="17" t="str">
        <f>IF(B687="","",SUMIFS(D.2[Doanh thu],D.2[Nhân viên
bán hàng],C687))</f>
        <v/>
      </c>
      <c r="E687" s="17" t="str">
        <f>IF(B687="","",SUMIFS(D.2[Lợi nhuận gộp],D.2[Nhân viên
bán hàng],C687))</f>
        <v/>
      </c>
      <c r="F687" s="39"/>
      <c r="G687" s="39" t="str">
        <f t="shared" si="13"/>
        <v/>
      </c>
      <c r="H687" s="39"/>
      <c r="I687" s="39"/>
      <c r="J687" s="39"/>
      <c r="K687" s="39"/>
    </row>
    <row r="688" spans="2:11" ht="27.75" customHeight="1" x14ac:dyDescent="0.2">
      <c r="B688" s="7" t="str">
        <f>IF(COUNT(D.2[STT NVBH])&gt;=(ROW(A688)-509),ROW(A688)-509,"")</f>
        <v/>
      </c>
      <c r="C688" s="11" t="str">
        <f>IF(B688="","",INDEX(D.2[Ds NVBH],B688))</f>
        <v/>
      </c>
      <c r="D688" s="17" t="str">
        <f>IF(B688="","",SUMIFS(D.2[Doanh thu],D.2[Nhân viên
bán hàng],C688))</f>
        <v/>
      </c>
      <c r="E688" s="17" t="str">
        <f>IF(B688="","",SUMIFS(D.2[Lợi nhuận gộp],D.2[Nhân viên
bán hàng],C688))</f>
        <v/>
      </c>
      <c r="F688" s="39"/>
      <c r="G688" s="39" t="str">
        <f t="shared" si="13"/>
        <v/>
      </c>
      <c r="H688" s="39"/>
      <c r="I688" s="39"/>
      <c r="J688" s="39"/>
      <c r="K688" s="39"/>
    </row>
    <row r="689" spans="2:11" ht="27.75" customHeight="1" x14ac:dyDescent="0.2">
      <c r="B689" s="7" t="str">
        <f>IF(COUNT(D.2[STT NVBH])&gt;=(ROW(A689)-509),ROW(A689)-509,"")</f>
        <v/>
      </c>
      <c r="C689" s="11" t="str">
        <f>IF(B689="","",INDEX(D.2[Ds NVBH],B689))</f>
        <v/>
      </c>
      <c r="D689" s="17" t="str">
        <f>IF(B689="","",SUMIFS(D.2[Doanh thu],D.2[Nhân viên
bán hàng],C689))</f>
        <v/>
      </c>
      <c r="E689" s="17" t="str">
        <f>IF(B689="","",SUMIFS(D.2[Lợi nhuận gộp],D.2[Nhân viên
bán hàng],C689))</f>
        <v/>
      </c>
      <c r="F689" s="39"/>
      <c r="G689" s="39" t="str">
        <f t="shared" si="13"/>
        <v/>
      </c>
      <c r="H689" s="39"/>
      <c r="I689" s="39"/>
      <c r="J689" s="39"/>
      <c r="K689" s="39"/>
    </row>
    <row r="690" spans="2:11" ht="27.75" customHeight="1" x14ac:dyDescent="0.2">
      <c r="B690" s="7" t="str">
        <f>IF(COUNT(D.2[STT NVBH])&gt;=(ROW(A690)-509),ROW(A690)-509,"")</f>
        <v/>
      </c>
      <c r="C690" s="11" t="str">
        <f>IF(B690="","",INDEX(D.2[Ds NVBH],B690))</f>
        <v/>
      </c>
      <c r="D690" s="17" t="str">
        <f>IF(B690="","",SUMIFS(D.2[Doanh thu],D.2[Nhân viên
bán hàng],C690))</f>
        <v/>
      </c>
      <c r="E690" s="17" t="str">
        <f>IF(B690="","",SUMIFS(D.2[Lợi nhuận gộp],D.2[Nhân viên
bán hàng],C690))</f>
        <v/>
      </c>
      <c r="F690" s="39"/>
      <c r="G690" s="39" t="str">
        <f t="shared" si="13"/>
        <v/>
      </c>
      <c r="H690" s="39"/>
      <c r="I690" s="39"/>
      <c r="J690" s="39"/>
      <c r="K690" s="39"/>
    </row>
    <row r="691" spans="2:11" ht="27.75" customHeight="1" x14ac:dyDescent="0.2">
      <c r="B691" s="7" t="str">
        <f>IF(COUNT(D.2[STT NVBH])&gt;=(ROW(A691)-509),ROW(A691)-509,"")</f>
        <v/>
      </c>
      <c r="C691" s="11" t="str">
        <f>IF(B691="","",INDEX(D.2[Ds NVBH],B691))</f>
        <v/>
      </c>
      <c r="D691" s="17" t="str">
        <f>IF(B691="","",SUMIFS(D.2[Doanh thu],D.2[Nhân viên
bán hàng],C691))</f>
        <v/>
      </c>
      <c r="E691" s="17" t="str">
        <f>IF(B691="","",SUMIFS(D.2[Lợi nhuận gộp],D.2[Nhân viên
bán hàng],C691))</f>
        <v/>
      </c>
      <c r="F691" s="39"/>
      <c r="G691" s="39" t="str">
        <f t="shared" si="13"/>
        <v/>
      </c>
      <c r="H691" s="39"/>
      <c r="I691" s="39"/>
      <c r="J691" s="39"/>
      <c r="K691" s="39"/>
    </row>
    <row r="692" spans="2:11" ht="27.75" customHeight="1" x14ac:dyDescent="0.2">
      <c r="B692" s="7" t="str">
        <f>IF(COUNT(D.2[STT NVBH])&gt;=(ROW(A692)-509),ROW(A692)-509,"")</f>
        <v/>
      </c>
      <c r="C692" s="11" t="str">
        <f>IF(B692="","",INDEX(D.2[Ds NVBH],B692))</f>
        <v/>
      </c>
      <c r="D692" s="17" t="str">
        <f>IF(B692="","",SUMIFS(D.2[Doanh thu],D.2[Nhân viên
bán hàng],C692))</f>
        <v/>
      </c>
      <c r="E692" s="17" t="str">
        <f>IF(B692="","",SUMIFS(D.2[Lợi nhuận gộp],D.2[Nhân viên
bán hàng],C692))</f>
        <v/>
      </c>
      <c r="F692" s="39"/>
      <c r="G692" s="39" t="str">
        <f t="shared" si="13"/>
        <v/>
      </c>
      <c r="H692" s="39"/>
      <c r="I692" s="39"/>
      <c r="J692" s="39"/>
      <c r="K692" s="39"/>
    </row>
    <row r="693" spans="2:11" ht="27.75" customHeight="1" x14ac:dyDescent="0.2">
      <c r="B693" s="7" t="str">
        <f>IF(COUNT(D.2[STT NVBH])&gt;=(ROW(A693)-509),ROW(A693)-509,"")</f>
        <v/>
      </c>
      <c r="C693" s="11" t="str">
        <f>IF(B693="","",INDEX(D.2[Ds NVBH],B693))</f>
        <v/>
      </c>
      <c r="D693" s="17" t="str">
        <f>IF(B693="","",SUMIFS(D.2[Doanh thu],D.2[Nhân viên
bán hàng],C693))</f>
        <v/>
      </c>
      <c r="E693" s="17" t="str">
        <f>IF(B693="","",SUMIFS(D.2[Lợi nhuận gộp],D.2[Nhân viên
bán hàng],C693))</f>
        <v/>
      </c>
      <c r="F693" s="39"/>
      <c r="G693" s="39" t="str">
        <f t="shared" si="13"/>
        <v/>
      </c>
      <c r="H693" s="39"/>
      <c r="I693" s="39"/>
      <c r="J693" s="39"/>
      <c r="K693" s="39"/>
    </row>
    <row r="694" spans="2:11" ht="27.75" customHeight="1" x14ac:dyDescent="0.2">
      <c r="B694" s="7" t="str">
        <f>IF(COUNT(D.2[STT NVBH])&gt;=(ROW(A694)-509),ROW(A694)-509,"")</f>
        <v/>
      </c>
      <c r="C694" s="11" t="str">
        <f>IF(B694="","",INDEX(D.2[Ds NVBH],B694))</f>
        <v/>
      </c>
      <c r="D694" s="17" t="str">
        <f>IF(B694="","",SUMIFS(D.2[Doanh thu],D.2[Nhân viên
bán hàng],C694))</f>
        <v/>
      </c>
      <c r="E694" s="17" t="str">
        <f>IF(B694="","",SUMIFS(D.2[Lợi nhuận gộp],D.2[Nhân viên
bán hàng],C694))</f>
        <v/>
      </c>
      <c r="F694" s="39"/>
      <c r="G694" s="39" t="str">
        <f t="shared" si="13"/>
        <v/>
      </c>
      <c r="H694" s="39"/>
      <c r="I694" s="39"/>
      <c r="J694" s="39"/>
      <c r="K694" s="39"/>
    </row>
    <row r="695" spans="2:11" ht="27.75" customHeight="1" x14ac:dyDescent="0.2">
      <c r="B695" s="7" t="str">
        <f>IF(COUNT(D.2[STT NVBH])&gt;=(ROW(A695)-509),ROW(A695)-509,"")</f>
        <v/>
      </c>
      <c r="C695" s="11" t="str">
        <f>IF(B695="","",INDEX(D.2[Ds NVBH],B695))</f>
        <v/>
      </c>
      <c r="D695" s="17" t="str">
        <f>IF(B695="","",SUMIFS(D.2[Doanh thu],D.2[Nhân viên
bán hàng],C695))</f>
        <v/>
      </c>
      <c r="E695" s="17" t="str">
        <f>IF(B695="","",SUMIFS(D.2[Lợi nhuận gộp],D.2[Nhân viên
bán hàng],C695))</f>
        <v/>
      </c>
      <c r="F695" s="39"/>
      <c r="G695" s="39" t="str">
        <f t="shared" si="13"/>
        <v/>
      </c>
      <c r="H695" s="39"/>
      <c r="I695" s="39"/>
      <c r="J695" s="39"/>
      <c r="K695" s="39"/>
    </row>
    <row r="696" spans="2:11" ht="27.75" customHeight="1" x14ac:dyDescent="0.2">
      <c r="B696" s="7" t="str">
        <f>IF(COUNT(D.2[STT NVBH])&gt;=(ROW(A696)-509),ROW(A696)-509,"")</f>
        <v/>
      </c>
      <c r="C696" s="11" t="str">
        <f>IF(B696="","",INDEX(D.2[Ds NVBH],B696))</f>
        <v/>
      </c>
      <c r="D696" s="17" t="str">
        <f>IF(B696="","",SUMIFS(D.2[Doanh thu],D.2[Nhân viên
bán hàng],C696))</f>
        <v/>
      </c>
      <c r="E696" s="17" t="str">
        <f>IF(B696="","",SUMIFS(D.2[Lợi nhuận gộp],D.2[Nhân viên
bán hàng],C696))</f>
        <v/>
      </c>
      <c r="F696" s="39"/>
      <c r="G696" s="39" t="str">
        <f t="shared" si="13"/>
        <v/>
      </c>
      <c r="H696" s="39"/>
      <c r="I696" s="39"/>
      <c r="J696" s="39"/>
      <c r="K696" s="39"/>
    </row>
    <row r="697" spans="2:11" ht="27.75" customHeight="1" x14ac:dyDescent="0.2">
      <c r="B697" s="7" t="str">
        <f>IF(COUNT(D.2[STT NVBH])&gt;=(ROW(A697)-509),ROW(A697)-509,"")</f>
        <v/>
      </c>
      <c r="C697" s="11" t="str">
        <f>IF(B697="","",INDEX(D.2[Ds NVBH],B697))</f>
        <v/>
      </c>
      <c r="D697" s="17" t="str">
        <f>IF(B697="","",SUMIFS(D.2[Doanh thu],D.2[Nhân viên
bán hàng],C697))</f>
        <v/>
      </c>
      <c r="E697" s="17" t="str">
        <f>IF(B697="","",SUMIFS(D.2[Lợi nhuận gộp],D.2[Nhân viên
bán hàng],C697))</f>
        <v/>
      </c>
      <c r="F697" s="39"/>
      <c r="G697" s="39" t="str">
        <f t="shared" si="13"/>
        <v/>
      </c>
      <c r="H697" s="39"/>
      <c r="I697" s="39"/>
      <c r="J697" s="39"/>
      <c r="K697" s="39"/>
    </row>
    <row r="698" spans="2:11" ht="27.75" customHeight="1" x14ac:dyDescent="0.2">
      <c r="B698" s="7" t="str">
        <f>IF(COUNT(D.2[STT NVBH])&gt;=(ROW(A698)-509),ROW(A698)-509,"")</f>
        <v/>
      </c>
      <c r="C698" s="11" t="str">
        <f>IF(B698="","",INDEX(D.2[Ds NVBH],B698))</f>
        <v/>
      </c>
      <c r="D698" s="17" t="str">
        <f>IF(B698="","",SUMIFS(D.2[Doanh thu],D.2[Nhân viên
bán hàng],C698))</f>
        <v/>
      </c>
      <c r="E698" s="17" t="str">
        <f>IF(B698="","",SUMIFS(D.2[Lợi nhuận gộp],D.2[Nhân viên
bán hàng],C698))</f>
        <v/>
      </c>
      <c r="F698" s="39"/>
      <c r="G698" s="39" t="str">
        <f t="shared" si="13"/>
        <v/>
      </c>
      <c r="H698" s="39"/>
      <c r="I698" s="39"/>
      <c r="J698" s="39"/>
      <c r="K698" s="39"/>
    </row>
    <row r="699" spans="2:11" ht="27.75" customHeight="1" x14ac:dyDescent="0.2">
      <c r="B699" s="7" t="str">
        <f>IF(COUNT(D.2[STT NVBH])&gt;=(ROW(A699)-509),ROW(A699)-509,"")</f>
        <v/>
      </c>
      <c r="C699" s="11" t="str">
        <f>IF(B699="","",INDEX(D.2[Ds NVBH],B699))</f>
        <v/>
      </c>
      <c r="D699" s="17" t="str">
        <f>IF(B699="","",SUMIFS(D.2[Doanh thu],D.2[Nhân viên
bán hàng],C699))</f>
        <v/>
      </c>
      <c r="E699" s="17" t="str">
        <f>IF(B699="","",SUMIFS(D.2[Lợi nhuận gộp],D.2[Nhân viên
bán hàng],C699))</f>
        <v/>
      </c>
      <c r="F699" s="39"/>
      <c r="G699" s="39" t="str">
        <f t="shared" si="13"/>
        <v/>
      </c>
      <c r="H699" s="39"/>
      <c r="I699" s="39"/>
      <c r="J699" s="39"/>
      <c r="K699" s="39"/>
    </row>
    <row r="700" spans="2:11" ht="27.75" customHeight="1" x14ac:dyDescent="0.2">
      <c r="B700" s="7" t="str">
        <f>IF(COUNT(D.2[STT NVBH])&gt;=(ROW(A700)-509),ROW(A700)-509,"")</f>
        <v/>
      </c>
      <c r="C700" s="11" t="str">
        <f>IF(B700="","",INDEX(D.2[Ds NVBH],B700))</f>
        <v/>
      </c>
      <c r="D700" s="17" t="str">
        <f>IF(B700="","",SUMIFS(D.2[Doanh thu],D.2[Nhân viên
bán hàng],C700))</f>
        <v/>
      </c>
      <c r="E700" s="17" t="str">
        <f>IF(B700="","",SUMIFS(D.2[Lợi nhuận gộp],D.2[Nhân viên
bán hàng],C700))</f>
        <v/>
      </c>
      <c r="F700" s="39"/>
      <c r="G700" s="39" t="str">
        <f t="shared" si="13"/>
        <v/>
      </c>
      <c r="H700" s="39"/>
      <c r="I700" s="39"/>
      <c r="J700" s="39"/>
      <c r="K700" s="39"/>
    </row>
    <row r="701" spans="2:11" ht="27.75" customHeight="1" x14ac:dyDescent="0.2">
      <c r="B701" s="7" t="str">
        <f>IF(COUNT(D.2[STT NVBH])&gt;=(ROW(A701)-509),ROW(A701)-509,"")</f>
        <v/>
      </c>
      <c r="C701" s="11" t="str">
        <f>IF(B701="","",INDEX(D.2[Ds NVBH],B701))</f>
        <v/>
      </c>
      <c r="D701" s="17" t="str">
        <f>IF(B701="","",SUMIFS(D.2[Doanh thu],D.2[Nhân viên
bán hàng],C701))</f>
        <v/>
      </c>
      <c r="E701" s="17" t="str">
        <f>IF(B701="","",SUMIFS(D.2[Lợi nhuận gộp],D.2[Nhân viên
bán hàng],C701))</f>
        <v/>
      </c>
      <c r="F701" s="39"/>
      <c r="G701" s="39" t="str">
        <f t="shared" si="13"/>
        <v/>
      </c>
      <c r="H701" s="39"/>
      <c r="I701" s="39"/>
      <c r="J701" s="39"/>
      <c r="K701" s="39"/>
    </row>
    <row r="702" spans="2:11" ht="27.75" customHeight="1" x14ac:dyDescent="0.2">
      <c r="B702" s="7" t="str">
        <f>IF(COUNT(D.2[STT NVBH])&gt;=(ROW(A702)-509),ROW(A702)-509,"")</f>
        <v/>
      </c>
      <c r="C702" s="11" t="str">
        <f>IF(B702="","",INDEX(D.2[Ds NVBH],B702))</f>
        <v/>
      </c>
      <c r="D702" s="17" t="str">
        <f>IF(B702="","",SUMIFS(D.2[Doanh thu],D.2[Nhân viên
bán hàng],C702))</f>
        <v/>
      </c>
      <c r="E702" s="17" t="str">
        <f>IF(B702="","",SUMIFS(D.2[Lợi nhuận gộp],D.2[Nhân viên
bán hàng],C702))</f>
        <v/>
      </c>
      <c r="F702" s="39"/>
      <c r="G702" s="39" t="str">
        <f t="shared" ref="G702:G709" si="14">IF(OR(B702="",E702=0),"",RANK(E702,B6LoiNhuanGopNVBH))</f>
        <v/>
      </c>
      <c r="H702" s="39"/>
      <c r="I702" s="39"/>
      <c r="J702" s="39"/>
      <c r="K702" s="39"/>
    </row>
    <row r="703" spans="2:11" ht="27.75" customHeight="1" x14ac:dyDescent="0.2">
      <c r="B703" s="7" t="str">
        <f>IF(COUNT(D.2[STT NVBH])&gt;=(ROW(A703)-509),ROW(A703)-509,"")</f>
        <v/>
      </c>
      <c r="C703" s="11" t="str">
        <f>IF(B703="","",INDEX(D.2[Ds NVBH],B703))</f>
        <v/>
      </c>
      <c r="D703" s="17" t="str">
        <f>IF(B703="","",SUMIFS(D.2[Doanh thu],D.2[Nhân viên
bán hàng],C703))</f>
        <v/>
      </c>
      <c r="E703" s="17" t="str">
        <f>IF(B703="","",SUMIFS(D.2[Lợi nhuận gộp],D.2[Nhân viên
bán hàng],C703))</f>
        <v/>
      </c>
      <c r="F703" s="39"/>
      <c r="G703" s="39" t="str">
        <f t="shared" si="14"/>
        <v/>
      </c>
      <c r="H703" s="39"/>
      <c r="I703" s="39"/>
      <c r="J703" s="39"/>
      <c r="K703" s="39"/>
    </row>
    <row r="704" spans="2:11" ht="27.75" customHeight="1" x14ac:dyDescent="0.2">
      <c r="B704" s="7" t="str">
        <f>IF(COUNT(D.2[STT NVBH])&gt;=(ROW(A704)-509),ROW(A704)-509,"")</f>
        <v/>
      </c>
      <c r="C704" s="11" t="str">
        <f>IF(B704="","",INDEX(D.2[Ds NVBH],B704))</f>
        <v/>
      </c>
      <c r="D704" s="17" t="str">
        <f>IF(B704="","",SUMIFS(D.2[Doanh thu],D.2[Nhân viên
bán hàng],C704))</f>
        <v/>
      </c>
      <c r="E704" s="17" t="str">
        <f>IF(B704="","",SUMIFS(D.2[Lợi nhuận gộp],D.2[Nhân viên
bán hàng],C704))</f>
        <v/>
      </c>
      <c r="F704" s="39"/>
      <c r="G704" s="39" t="str">
        <f t="shared" si="14"/>
        <v/>
      </c>
      <c r="H704" s="39"/>
      <c r="I704" s="39"/>
      <c r="J704" s="39"/>
      <c r="K704" s="39"/>
    </row>
    <row r="705" spans="2:11" ht="27.75" customHeight="1" x14ac:dyDescent="0.2">
      <c r="B705" s="7" t="str">
        <f>IF(COUNT(D.2[STT NVBH])&gt;=(ROW(A705)-509),ROW(A705)-509,"")</f>
        <v/>
      </c>
      <c r="C705" s="11" t="str">
        <f>IF(B705="","",INDEX(D.2[Ds NVBH],B705))</f>
        <v/>
      </c>
      <c r="D705" s="17" t="str">
        <f>IF(B705="","",SUMIFS(D.2[Doanh thu],D.2[Nhân viên
bán hàng],C705))</f>
        <v/>
      </c>
      <c r="E705" s="17" t="str">
        <f>IF(B705="","",SUMIFS(D.2[Lợi nhuận gộp],D.2[Nhân viên
bán hàng],C705))</f>
        <v/>
      </c>
      <c r="F705" s="39"/>
      <c r="G705" s="39" t="str">
        <f t="shared" si="14"/>
        <v/>
      </c>
      <c r="H705" s="39"/>
      <c r="I705" s="39"/>
      <c r="J705" s="39"/>
      <c r="K705" s="39"/>
    </row>
    <row r="706" spans="2:11" ht="27.75" customHeight="1" x14ac:dyDescent="0.2">
      <c r="B706" s="7" t="str">
        <f>IF(COUNT(D.2[STT NVBH])&gt;=(ROW(A706)-509),ROW(A706)-509,"")</f>
        <v/>
      </c>
      <c r="C706" s="11" t="str">
        <f>IF(B706="","",INDEX(D.2[Ds NVBH],B706))</f>
        <v/>
      </c>
      <c r="D706" s="17" t="str">
        <f>IF(B706="","",SUMIFS(D.2[Doanh thu],D.2[Nhân viên
bán hàng],C706))</f>
        <v/>
      </c>
      <c r="E706" s="17" t="str">
        <f>IF(B706="","",SUMIFS(D.2[Lợi nhuận gộp],D.2[Nhân viên
bán hàng],C706))</f>
        <v/>
      </c>
      <c r="F706" s="39"/>
      <c r="G706" s="39" t="str">
        <f t="shared" si="14"/>
        <v/>
      </c>
      <c r="H706" s="39"/>
      <c r="I706" s="39"/>
      <c r="J706" s="39"/>
      <c r="K706" s="39"/>
    </row>
    <row r="707" spans="2:11" ht="27.75" customHeight="1" x14ac:dyDescent="0.2">
      <c r="B707" s="7" t="str">
        <f>IF(COUNT(D.2[STT NVBH])&gt;=(ROW(A707)-509),ROW(A707)-509,"")</f>
        <v/>
      </c>
      <c r="C707" s="11" t="str">
        <f>IF(B707="","",INDEX(D.2[Ds NVBH],B707))</f>
        <v/>
      </c>
      <c r="D707" s="17" t="str">
        <f>IF(B707="","",SUMIFS(D.2[Doanh thu],D.2[Nhân viên
bán hàng],C707))</f>
        <v/>
      </c>
      <c r="E707" s="17" t="str">
        <f>IF(B707="","",SUMIFS(D.2[Lợi nhuận gộp],D.2[Nhân viên
bán hàng],C707))</f>
        <v/>
      </c>
      <c r="F707" s="39"/>
      <c r="G707" s="39" t="str">
        <f t="shared" si="14"/>
        <v/>
      </c>
      <c r="H707" s="39"/>
      <c r="I707" s="39"/>
      <c r="J707" s="39"/>
      <c r="K707" s="39"/>
    </row>
    <row r="708" spans="2:11" ht="27.75" customHeight="1" x14ac:dyDescent="0.2">
      <c r="B708" s="7" t="str">
        <f>IF(COUNT(D.2[STT NVBH])&gt;=(ROW(A708)-509),ROW(A708)-509,"")</f>
        <v/>
      </c>
      <c r="C708" s="11" t="str">
        <f>IF(B708="","",INDEX(D.2[Ds NVBH],B708))</f>
        <v/>
      </c>
      <c r="D708" s="17" t="str">
        <f>IF(B708="","",SUMIFS(D.2[Doanh thu],D.2[Nhân viên
bán hàng],C708))</f>
        <v/>
      </c>
      <c r="E708" s="17" t="str">
        <f>IF(B708="","",SUMIFS(D.2[Lợi nhuận gộp],D.2[Nhân viên
bán hàng],C708))</f>
        <v/>
      </c>
      <c r="F708" s="39"/>
      <c r="G708" s="39" t="str">
        <f t="shared" si="14"/>
        <v/>
      </c>
      <c r="H708" s="39"/>
      <c r="I708" s="39"/>
      <c r="J708" s="39"/>
      <c r="K708" s="39"/>
    </row>
    <row r="709" spans="2:11" ht="27.75" customHeight="1" x14ac:dyDescent="0.2">
      <c r="B709" s="7" t="str">
        <f>IF(COUNT(D.2[STT NVBH])&gt;=(ROW(A709)-509),ROW(A709)-509,"")</f>
        <v/>
      </c>
      <c r="C709" s="11" t="str">
        <f>IF(B709="","",INDEX(D.2[Ds NVBH],B709))</f>
        <v/>
      </c>
      <c r="D709" s="17" t="str">
        <f>IF(B709="","",SUMIFS(D.2[Doanh thu],D.2[Nhân viên
bán hàng],C709))</f>
        <v/>
      </c>
      <c r="E709" s="17" t="str">
        <f>IF(B709="","",SUMIFS(D.2[Lợi nhuận gộp],D.2[Nhân viên
bán hàng],C709))</f>
        <v/>
      </c>
      <c r="F709" s="39"/>
      <c r="G709" s="39" t="str">
        <f t="shared" si="14"/>
        <v/>
      </c>
      <c r="H709" s="39"/>
      <c r="I709" s="39"/>
      <c r="J709" s="39"/>
      <c r="K709" s="39"/>
    </row>
  </sheetData>
  <conditionalFormatting sqref="B6:D26">
    <cfRule type="expression" dxfId="51" priority="13">
      <formula>$C6=$F$5</formula>
    </cfRule>
    <cfRule type="expression" dxfId="50" priority="14">
      <formula>MOD($B6,2)=0</formula>
    </cfRule>
    <cfRule type="expression" dxfId="49" priority="15">
      <formula>$B6&lt;&gt;""</formula>
    </cfRule>
  </conditionalFormatting>
  <conditionalFormatting sqref="B100:F299">
    <cfRule type="expression" dxfId="48" priority="5">
      <formula>MOD($B100,2)=0</formula>
    </cfRule>
    <cfRule type="expression" dxfId="47" priority="6">
      <formula>$B100&lt;&gt;""</formula>
    </cfRule>
  </conditionalFormatting>
  <conditionalFormatting sqref="B305:F504">
    <cfRule type="expression" dxfId="46" priority="3">
      <formula>MOD($B305,2)=0</formula>
    </cfRule>
    <cfRule type="expression" dxfId="45" priority="4">
      <formula>$B305&lt;&gt;""</formula>
    </cfRule>
  </conditionalFormatting>
  <conditionalFormatting sqref="B510:E709">
    <cfRule type="expression" dxfId="44" priority="1">
      <formula>MOD($B510,2)=0</formula>
    </cfRule>
    <cfRule type="expression" dxfId="43" priority="2">
      <formula>$B510&lt;&gt;""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33"/>
  <sheetViews>
    <sheetView showGridLines="0" workbookViewId="0">
      <selection activeCell="C5" sqref="C5"/>
    </sheetView>
  </sheetViews>
  <sheetFormatPr defaultColWidth="14.125" defaultRowHeight="27.75" customHeight="1" x14ac:dyDescent="0.2"/>
  <cols>
    <col min="1" max="1" width="1.625" style="86" customWidth="1"/>
    <col min="2" max="2" width="7.625" style="86" customWidth="1"/>
    <col min="3" max="3" width="17.625" style="86" customWidth="1"/>
    <col min="4" max="4" width="6.875" style="86" customWidth="1"/>
    <col min="5" max="5" width="12.625" style="86" customWidth="1"/>
    <col min="6" max="6" width="10.625" style="86" customWidth="1"/>
    <col min="7" max="7" width="14.125" style="86"/>
    <col min="8" max="8" width="20.625" style="86" customWidth="1"/>
    <col min="9" max="9" width="0" style="86" hidden="1" customWidth="1"/>
    <col min="10" max="16384" width="14.125" style="86"/>
  </cols>
  <sheetData>
    <row r="1" spans="1:9" ht="18.75" customHeight="1" x14ac:dyDescent="0.2">
      <c r="B1" s="111" t="str">
        <f>IF('Thông Tin Chung'!C3="","","Tên đơn vị: "&amp;'Thông Tin Chung'!C3)</f>
        <v/>
      </c>
    </row>
    <row r="2" spans="1:9" ht="18.75" customHeight="1" x14ac:dyDescent="0.2">
      <c r="B2" s="111" t="str">
        <f>IF('Thông Tin Chung'!C4="","","Địa chỉ: "&amp;'Thông Tin Chung'!C4)</f>
        <v/>
      </c>
    </row>
    <row r="3" spans="1:9" ht="18.75" customHeight="1" x14ac:dyDescent="0.2">
      <c r="B3" s="111" t="str">
        <f>IF('Thông Tin Chung'!C5="","","Điện thoại: "&amp;'Thông Tin Chung'!C5)</f>
        <v/>
      </c>
    </row>
    <row r="4" spans="1:9" ht="27.75" customHeight="1" x14ac:dyDescent="0.2">
      <c r="A4" s="199" t="s">
        <v>214</v>
      </c>
      <c r="B4" s="199"/>
      <c r="C4" s="199"/>
      <c r="D4" s="199"/>
      <c r="E4" s="199"/>
      <c r="F4" s="199"/>
      <c r="G4" s="199"/>
      <c r="H4" s="199"/>
    </row>
    <row r="5" spans="1:9" ht="22.5" customHeight="1" x14ac:dyDescent="0.2">
      <c r="B5" s="92" t="s">
        <v>219</v>
      </c>
      <c r="C5" s="91"/>
      <c r="D5" s="93"/>
      <c r="E5" s="94" t="s">
        <v>215</v>
      </c>
      <c r="F5" s="95" t="str">
        <f>IF(SoChungTuInPXK="","",INDEX(B.2[Ngày 
tháng],MATCH(SoChungTuInPXK,B.2[Số hóa đơn
bán hàng],0)))</f>
        <v/>
      </c>
      <c r="G5" s="93"/>
      <c r="H5" s="93"/>
    </row>
    <row r="6" spans="1:9" ht="22.5" customHeight="1" x14ac:dyDescent="0.2">
      <c r="B6" s="198" t="str">
        <f>IF(SoChungTuInPXK="","","Tên khách hàng:  "&amp;INDEX(B.2[Tên khách hàng],MATCH(SoChungTuInPXK,B.2[Số hóa đơn
bán hàng],0)))</f>
        <v/>
      </c>
      <c r="C6" s="198"/>
      <c r="D6" s="198"/>
      <c r="E6" s="198"/>
      <c r="F6" s="198"/>
      <c r="G6" s="198"/>
      <c r="H6" s="96" t="str">
        <f>IF(I6="","","Điện thoại: "&amp;INDEX(D.2[Điện thoại],MATCH(I6,D.2[Tên khách hàng],0)))</f>
        <v/>
      </c>
      <c r="I6" s="87" t="str">
        <f>IF(SoChungTuInPXK="","",INDEX(B.2[Tên khách hàng],MATCH(SoChungTuInPXK,B.2[Số hóa đơn
bán hàng],0)))</f>
        <v/>
      </c>
    </row>
    <row r="7" spans="1:9" ht="22.5" customHeight="1" x14ac:dyDescent="0.2">
      <c r="B7" s="198" t="str">
        <f>IF(I6="","","Địa chỉ: "&amp;INDEX(D.2[Địa chỉ],MATCH(I6,D.2[Tên khách hàng],0)))</f>
        <v/>
      </c>
      <c r="C7" s="198"/>
      <c r="D7" s="198"/>
      <c r="E7" s="198"/>
      <c r="F7" s="198"/>
      <c r="G7" s="198"/>
      <c r="H7" s="198"/>
    </row>
    <row r="8" spans="1:9" ht="5.0999999999999996" customHeight="1" x14ac:dyDescent="0.2">
      <c r="B8" s="87"/>
      <c r="C8" s="87"/>
      <c r="D8" s="87"/>
      <c r="E8" s="87"/>
      <c r="F8" s="87"/>
      <c r="G8" s="87"/>
      <c r="H8" s="87"/>
    </row>
    <row r="9" spans="1:9" ht="22.5" customHeight="1" x14ac:dyDescent="0.2">
      <c r="B9" s="97" t="s">
        <v>7</v>
      </c>
      <c r="C9" s="98" t="s">
        <v>8</v>
      </c>
      <c r="D9" s="98" t="s">
        <v>43</v>
      </c>
      <c r="E9" s="98" t="s">
        <v>216</v>
      </c>
      <c r="F9" s="98" t="s">
        <v>94</v>
      </c>
      <c r="G9" s="98" t="s">
        <v>217</v>
      </c>
      <c r="H9" s="99" t="s">
        <v>49</v>
      </c>
    </row>
    <row r="10" spans="1:9" ht="27.75" customHeight="1" x14ac:dyDescent="0.2">
      <c r="B10" s="100">
        <f t="shared" ref="B10:B29" si="0">ROW(A10)-9</f>
        <v>1</v>
      </c>
      <c r="C10" s="101" t="str">
        <f>IF(SoChungTuInPXK="","",IF(COUNTIF(B.2[Số hóa đơn
bán hàng],SoChungTuInPXK)&gt;=B10,INDEX(B.2[Tên sản phẩm],MATCH(SMALL(B.2[STT in phiếu xk],B10),B.2[STT in phiếu xk],0)),""))</f>
        <v/>
      </c>
      <c r="D10" s="102" t="str">
        <f>IF(SoChungTuInPXK="","",IF(COUNTIF(B.2[Số hóa đơn
bán hàng],SoChungTuInPXK)&gt;=B10,INDEX(B.2[ĐVT],MATCH(SMALL(B.2[STT in phiếu xk],B10),B.2[STT in phiếu xk],0)),""))</f>
        <v/>
      </c>
      <c r="E10" s="103" t="str">
        <f t="shared" ref="E10:E29" si="1">IF(AND(C10&lt;&gt;"",F10&lt;&gt;0,G10&lt;&gt;0),G10/F10,"")</f>
        <v/>
      </c>
      <c r="F10" s="103" t="str">
        <f>IF(OR(C10="",SoChungTuInPXK=""),"",IF(AND(COUNTIF(B.2[Số hóa đơn
bán hàng],SoChungTuInPXK)&gt;=B10,INDEX(B.2[SL khác],MATCH(SMALL(B.2[STT in phiếu xk],B10),B.2[STT in phiếu xk],0))&lt;&gt;""),INDEX(B.2[SL khác],MATCH(SMALL(B.2[STT in phiếu xk],B10),B.2[STT in phiếu xk],0))+INDEX(B.2[SL xuất tặng/KM],MATCH(SMALL(B.2[STT in phiếu xk],B10),B.2[STT in phiếu xk],0)),IF(COUNTIF(B.2[Số hóa đơn
bán hàng],SoChungTuInPXK)&gt;=B10,INDEX(B.2[Số lượng (ĐVT Chuẩn)],MATCH(SMALL(B.2[STT in phiếu xk],B10),B.2[STT in phiếu xk],0))+INDEX(B.2[SL xuất tặng/KM],MATCH(SMALL(B.2[STT in phiếu xk],B10),B.2[STT in phiếu xk],0)),"")))</f>
        <v/>
      </c>
      <c r="G10" s="103" t="str">
        <f>IF(SoChungTuInPXK="","",IF(COUNTIF(B.2[Số hóa đơn
bán hàng],SoChungTuInPXK)&gt;=B10,INDEX(B.2[Giá có thuế],MATCH(SMALL(B.2[STT in phiếu xk],B10),B.2[STT in phiếu xk],0)),""))</f>
        <v/>
      </c>
      <c r="H10" s="88"/>
    </row>
    <row r="11" spans="1:9" ht="27.75" customHeight="1" x14ac:dyDescent="0.2">
      <c r="B11" s="100">
        <f t="shared" si="0"/>
        <v>2</v>
      </c>
      <c r="C11" s="101" t="str">
        <f>IF(SoChungTuInPXK="","",IF(COUNTIF(B.2[Số hóa đơn
bán hàng],SoChungTuInPXK)&gt;=B11,INDEX(B.2[Tên sản phẩm],MATCH(SMALL(B.2[STT in phiếu xk],B11),B.2[STT in phiếu xk],0)),""))</f>
        <v/>
      </c>
      <c r="D11" s="102" t="str">
        <f>IF(SoChungTuInPXK="","",IF(COUNTIF(B.2[Số hóa đơn
bán hàng],SoChungTuInPXK)&gt;=B11,INDEX(B.2[ĐVT],MATCH(SMALL(B.2[STT in phiếu xk],B11),B.2[STT in phiếu xk],0)),""))</f>
        <v/>
      </c>
      <c r="E11" s="103" t="str">
        <f t="shared" si="1"/>
        <v/>
      </c>
      <c r="F11" s="103" t="str">
        <f>IF(OR(C11="",SoChungTuInPXK=""),"",IF(AND(COUNTIF(B.2[Số hóa đơn
bán hàng],SoChungTuInPXK)&gt;=B11,INDEX(B.2[SL khác],MATCH(SMALL(B.2[STT in phiếu xk],B11),B.2[STT in phiếu xk],0))&lt;&gt;""),INDEX(B.2[SL khác],MATCH(SMALL(B.2[STT in phiếu xk],B11),B.2[STT in phiếu xk],0))+INDEX(B.2[SL xuất tặng/KM],MATCH(SMALL(B.2[STT in phiếu xk],B11),B.2[STT in phiếu xk],0)),IF(COUNTIF(B.2[Số hóa đơn
bán hàng],SoChungTuInPXK)&gt;=B11,INDEX(B.2[Số lượng (ĐVT Chuẩn)],MATCH(SMALL(B.2[STT in phiếu xk],B11),B.2[STT in phiếu xk],0))+INDEX(B.2[SL xuất tặng/KM],MATCH(SMALL(B.2[STT in phiếu xk],B11),B.2[STT in phiếu xk],0)),"")))</f>
        <v/>
      </c>
      <c r="G11" s="103" t="str">
        <f>IF(SoChungTuInPXK="","",IF(COUNTIF(B.2[Số hóa đơn
bán hàng],SoChungTuInPXK)&gt;=B11,INDEX(B.2[Giá có thuế],MATCH(SMALL(B.2[STT in phiếu xk],B11),B.2[STT in phiếu xk],0)),""))</f>
        <v/>
      </c>
      <c r="H11" s="88"/>
    </row>
    <row r="12" spans="1:9" ht="27.75" customHeight="1" x14ac:dyDescent="0.2">
      <c r="B12" s="100">
        <f t="shared" si="0"/>
        <v>3</v>
      </c>
      <c r="C12" s="101" t="str">
        <f>IF(SoChungTuInPXK="","",IF(COUNTIF(B.2[Số hóa đơn
bán hàng],SoChungTuInPXK)&gt;=B12,INDEX(B.2[Tên sản phẩm],MATCH(SMALL(B.2[STT in phiếu xk],B12),B.2[STT in phiếu xk],0)),""))</f>
        <v/>
      </c>
      <c r="D12" s="102" t="str">
        <f>IF(SoChungTuInPXK="","",IF(COUNTIF(B.2[Số hóa đơn
bán hàng],SoChungTuInPXK)&gt;=B12,INDEX(B.2[ĐVT],MATCH(SMALL(B.2[STT in phiếu xk],B12),B.2[STT in phiếu xk],0)),""))</f>
        <v/>
      </c>
      <c r="E12" s="103" t="str">
        <f t="shared" si="1"/>
        <v/>
      </c>
      <c r="F12" s="103" t="str">
        <f>IF(OR(C12="",SoChungTuInPXK=""),"",IF(AND(COUNTIF(B.2[Số hóa đơn
bán hàng],SoChungTuInPXK)&gt;=B12,INDEX(B.2[SL khác],MATCH(SMALL(B.2[STT in phiếu xk],B12),B.2[STT in phiếu xk],0))&lt;&gt;""),INDEX(B.2[SL khác],MATCH(SMALL(B.2[STT in phiếu xk],B12),B.2[STT in phiếu xk],0))+INDEX(B.2[SL xuất tặng/KM],MATCH(SMALL(B.2[STT in phiếu xk],B12),B.2[STT in phiếu xk],0)),IF(COUNTIF(B.2[Số hóa đơn
bán hàng],SoChungTuInPXK)&gt;=B12,INDEX(B.2[Số lượng (ĐVT Chuẩn)],MATCH(SMALL(B.2[STT in phiếu xk],B12),B.2[STT in phiếu xk],0))+INDEX(B.2[SL xuất tặng/KM],MATCH(SMALL(B.2[STT in phiếu xk],B12),B.2[STT in phiếu xk],0)),"")))</f>
        <v/>
      </c>
      <c r="G12" s="103" t="str">
        <f>IF(SoChungTuInPXK="","",IF(COUNTIF(B.2[Số hóa đơn
bán hàng],SoChungTuInPXK)&gt;=B12,INDEX(B.2[Giá có thuế],MATCH(SMALL(B.2[STT in phiếu xk],B12),B.2[STT in phiếu xk],0)),""))</f>
        <v/>
      </c>
      <c r="H12" s="88"/>
    </row>
    <row r="13" spans="1:9" ht="27.75" customHeight="1" x14ac:dyDescent="0.2">
      <c r="B13" s="100">
        <f t="shared" si="0"/>
        <v>4</v>
      </c>
      <c r="C13" s="101" t="str">
        <f>IF(SoChungTuInPXK="","",IF(COUNTIF(B.2[Số hóa đơn
bán hàng],SoChungTuInPXK)&gt;=B13,INDEX(B.2[Tên sản phẩm],MATCH(SMALL(B.2[STT in phiếu xk],B13),B.2[STT in phiếu xk],0)),""))</f>
        <v/>
      </c>
      <c r="D13" s="102" t="str">
        <f>IF(SoChungTuInPXK="","",IF(COUNTIF(B.2[Số hóa đơn
bán hàng],SoChungTuInPXK)&gt;=B13,INDEX(B.2[ĐVT],MATCH(SMALL(B.2[STT in phiếu xk],B13),B.2[STT in phiếu xk],0)),""))</f>
        <v/>
      </c>
      <c r="E13" s="103" t="str">
        <f t="shared" si="1"/>
        <v/>
      </c>
      <c r="F13" s="103" t="str">
        <f>IF(OR(C13="",SoChungTuInPXK=""),"",IF(AND(COUNTIF(B.2[Số hóa đơn
bán hàng],SoChungTuInPXK)&gt;=B13,INDEX(B.2[SL khác],MATCH(SMALL(B.2[STT in phiếu xk],B13),B.2[STT in phiếu xk],0))&lt;&gt;""),INDEX(B.2[SL khác],MATCH(SMALL(B.2[STT in phiếu xk],B13),B.2[STT in phiếu xk],0))+INDEX(B.2[SL xuất tặng/KM],MATCH(SMALL(B.2[STT in phiếu xk],B13),B.2[STT in phiếu xk],0)),IF(COUNTIF(B.2[Số hóa đơn
bán hàng],SoChungTuInPXK)&gt;=B13,INDEX(B.2[Số lượng (ĐVT Chuẩn)],MATCH(SMALL(B.2[STT in phiếu xk],B13),B.2[STT in phiếu xk],0))+INDEX(B.2[SL xuất tặng/KM],MATCH(SMALL(B.2[STT in phiếu xk],B13),B.2[STT in phiếu xk],0)),"")))</f>
        <v/>
      </c>
      <c r="G13" s="103" t="str">
        <f>IF(SoChungTuInPXK="","",IF(COUNTIF(B.2[Số hóa đơn
bán hàng],SoChungTuInPXK)&gt;=B13,INDEX(B.2[Giá có thuế],MATCH(SMALL(B.2[STT in phiếu xk],B13),B.2[STT in phiếu xk],0)),""))</f>
        <v/>
      </c>
      <c r="H13" s="88"/>
    </row>
    <row r="14" spans="1:9" ht="27.75" customHeight="1" x14ac:dyDescent="0.2">
      <c r="B14" s="100">
        <f t="shared" si="0"/>
        <v>5</v>
      </c>
      <c r="C14" s="101" t="str">
        <f>IF(SoChungTuInPXK="","",IF(COUNTIF(B.2[Số hóa đơn
bán hàng],SoChungTuInPXK)&gt;=B14,INDEX(B.2[Tên sản phẩm],MATCH(SMALL(B.2[STT in phiếu xk],B14),B.2[STT in phiếu xk],0)),""))</f>
        <v/>
      </c>
      <c r="D14" s="102" t="str">
        <f>IF(SoChungTuInPXK="","",IF(COUNTIF(B.2[Số hóa đơn
bán hàng],SoChungTuInPXK)&gt;=B14,INDEX(B.2[ĐVT],MATCH(SMALL(B.2[STT in phiếu xk],B14),B.2[STT in phiếu xk],0)),""))</f>
        <v/>
      </c>
      <c r="E14" s="103" t="str">
        <f t="shared" si="1"/>
        <v/>
      </c>
      <c r="F14" s="103" t="str">
        <f>IF(OR(C14="",SoChungTuInPXK=""),"",IF(AND(COUNTIF(B.2[Số hóa đơn
bán hàng],SoChungTuInPXK)&gt;=B14,INDEX(B.2[SL khác],MATCH(SMALL(B.2[STT in phiếu xk],B14),B.2[STT in phiếu xk],0))&lt;&gt;""),INDEX(B.2[SL khác],MATCH(SMALL(B.2[STT in phiếu xk],B14),B.2[STT in phiếu xk],0))+INDEX(B.2[SL xuất tặng/KM],MATCH(SMALL(B.2[STT in phiếu xk],B14),B.2[STT in phiếu xk],0)),IF(COUNTIF(B.2[Số hóa đơn
bán hàng],SoChungTuInPXK)&gt;=B14,INDEX(B.2[Số lượng (ĐVT Chuẩn)],MATCH(SMALL(B.2[STT in phiếu xk],B14),B.2[STT in phiếu xk],0))+INDEX(B.2[SL xuất tặng/KM],MATCH(SMALL(B.2[STT in phiếu xk],B14),B.2[STT in phiếu xk],0)),"")))</f>
        <v/>
      </c>
      <c r="G14" s="103" t="str">
        <f>IF(SoChungTuInPXK="","",IF(COUNTIF(B.2[Số hóa đơn
bán hàng],SoChungTuInPXK)&gt;=B14,INDEX(B.2[Giá có thuế],MATCH(SMALL(B.2[STT in phiếu xk],B14),B.2[STT in phiếu xk],0)),""))</f>
        <v/>
      </c>
      <c r="H14" s="88"/>
    </row>
    <row r="15" spans="1:9" ht="27.75" customHeight="1" x14ac:dyDescent="0.2">
      <c r="B15" s="100">
        <f t="shared" si="0"/>
        <v>6</v>
      </c>
      <c r="C15" s="101" t="str">
        <f>IF(SoChungTuInPXK="","",IF(COUNTIF(B.2[Số hóa đơn
bán hàng],SoChungTuInPXK)&gt;=B15,INDEX(B.2[Tên sản phẩm],MATCH(SMALL(B.2[STT in phiếu xk],B15),B.2[STT in phiếu xk],0)),""))</f>
        <v/>
      </c>
      <c r="D15" s="102" t="str">
        <f>IF(SoChungTuInPXK="","",IF(COUNTIF(B.2[Số hóa đơn
bán hàng],SoChungTuInPXK)&gt;=B15,INDEX(B.2[ĐVT],MATCH(SMALL(B.2[STT in phiếu xk],B15),B.2[STT in phiếu xk],0)),""))</f>
        <v/>
      </c>
      <c r="E15" s="103" t="str">
        <f t="shared" si="1"/>
        <v/>
      </c>
      <c r="F15" s="103" t="str">
        <f>IF(OR(C15="",SoChungTuInPXK=""),"",IF(AND(COUNTIF(B.2[Số hóa đơn
bán hàng],SoChungTuInPXK)&gt;=B15,INDEX(B.2[SL khác],MATCH(SMALL(B.2[STT in phiếu xk],B15),B.2[STT in phiếu xk],0))&lt;&gt;""),INDEX(B.2[SL khác],MATCH(SMALL(B.2[STT in phiếu xk],B15),B.2[STT in phiếu xk],0))+INDEX(B.2[SL xuất tặng/KM],MATCH(SMALL(B.2[STT in phiếu xk],B15),B.2[STT in phiếu xk],0)),IF(COUNTIF(B.2[Số hóa đơn
bán hàng],SoChungTuInPXK)&gt;=B15,INDEX(B.2[Số lượng (ĐVT Chuẩn)],MATCH(SMALL(B.2[STT in phiếu xk],B15),B.2[STT in phiếu xk],0))+INDEX(B.2[SL xuất tặng/KM],MATCH(SMALL(B.2[STT in phiếu xk],B15),B.2[STT in phiếu xk],0)),"")))</f>
        <v/>
      </c>
      <c r="G15" s="103" t="str">
        <f>IF(SoChungTuInPXK="","",IF(COUNTIF(B.2[Số hóa đơn
bán hàng],SoChungTuInPXK)&gt;=B15,INDEX(B.2[Giá có thuế],MATCH(SMALL(B.2[STT in phiếu xk],B15),B.2[STT in phiếu xk],0)),""))</f>
        <v/>
      </c>
      <c r="H15" s="88"/>
    </row>
    <row r="16" spans="1:9" ht="27.75" customHeight="1" x14ac:dyDescent="0.2">
      <c r="B16" s="100">
        <f t="shared" si="0"/>
        <v>7</v>
      </c>
      <c r="C16" s="101" t="str">
        <f>IF(SoChungTuInPXK="","",IF(COUNTIF(B.2[Số hóa đơn
bán hàng],SoChungTuInPXK)&gt;=B16,INDEX(B.2[Tên sản phẩm],MATCH(SMALL(B.2[STT in phiếu xk],B16),B.2[STT in phiếu xk],0)),""))</f>
        <v/>
      </c>
      <c r="D16" s="102" t="str">
        <f>IF(SoChungTuInPXK="","",IF(COUNTIF(B.2[Số hóa đơn
bán hàng],SoChungTuInPXK)&gt;=B16,INDEX(B.2[ĐVT],MATCH(SMALL(B.2[STT in phiếu xk],B16),B.2[STT in phiếu xk],0)),""))</f>
        <v/>
      </c>
      <c r="E16" s="103" t="str">
        <f t="shared" si="1"/>
        <v/>
      </c>
      <c r="F16" s="103" t="str">
        <f>IF(OR(C16="",SoChungTuInPXK=""),"",IF(AND(COUNTIF(B.2[Số hóa đơn
bán hàng],SoChungTuInPXK)&gt;=B16,INDEX(B.2[SL khác],MATCH(SMALL(B.2[STT in phiếu xk],B16),B.2[STT in phiếu xk],0))&lt;&gt;""),INDEX(B.2[SL khác],MATCH(SMALL(B.2[STT in phiếu xk],B16),B.2[STT in phiếu xk],0))+INDEX(B.2[SL xuất tặng/KM],MATCH(SMALL(B.2[STT in phiếu xk],B16),B.2[STT in phiếu xk],0)),IF(COUNTIF(B.2[Số hóa đơn
bán hàng],SoChungTuInPXK)&gt;=B16,INDEX(B.2[Số lượng (ĐVT Chuẩn)],MATCH(SMALL(B.2[STT in phiếu xk],B16),B.2[STT in phiếu xk],0))+INDEX(B.2[SL xuất tặng/KM],MATCH(SMALL(B.2[STT in phiếu xk],B16),B.2[STT in phiếu xk],0)),"")))</f>
        <v/>
      </c>
      <c r="G16" s="103" t="str">
        <f>IF(SoChungTuInPXK="","",IF(COUNTIF(B.2[Số hóa đơn
bán hàng],SoChungTuInPXK)&gt;=B16,INDEX(B.2[Giá có thuế],MATCH(SMALL(B.2[STT in phiếu xk],B16),B.2[STT in phiếu xk],0)),""))</f>
        <v/>
      </c>
      <c r="H16" s="88"/>
    </row>
    <row r="17" spans="2:8" ht="27.75" customHeight="1" x14ac:dyDescent="0.2">
      <c r="B17" s="100">
        <f t="shared" si="0"/>
        <v>8</v>
      </c>
      <c r="C17" s="101" t="str">
        <f>IF(SoChungTuInPXK="","",IF(COUNTIF(B.2[Số hóa đơn
bán hàng],SoChungTuInPXK)&gt;=B17,INDEX(B.2[Tên sản phẩm],MATCH(SMALL(B.2[STT in phiếu xk],B17),B.2[STT in phiếu xk],0)),""))</f>
        <v/>
      </c>
      <c r="D17" s="102" t="str">
        <f>IF(SoChungTuInPXK="","",IF(COUNTIF(B.2[Số hóa đơn
bán hàng],SoChungTuInPXK)&gt;=B17,INDEX(B.2[ĐVT],MATCH(SMALL(B.2[STT in phiếu xk],B17),B.2[STT in phiếu xk],0)),""))</f>
        <v/>
      </c>
      <c r="E17" s="103" t="str">
        <f t="shared" si="1"/>
        <v/>
      </c>
      <c r="F17" s="103" t="str">
        <f>IF(OR(C17="",SoChungTuInPXK=""),"",IF(AND(COUNTIF(B.2[Số hóa đơn
bán hàng],SoChungTuInPXK)&gt;=B17,INDEX(B.2[SL khác],MATCH(SMALL(B.2[STT in phiếu xk],B17),B.2[STT in phiếu xk],0))&lt;&gt;""),INDEX(B.2[SL khác],MATCH(SMALL(B.2[STT in phiếu xk],B17),B.2[STT in phiếu xk],0))+INDEX(B.2[SL xuất tặng/KM],MATCH(SMALL(B.2[STT in phiếu xk],B17),B.2[STT in phiếu xk],0)),IF(COUNTIF(B.2[Số hóa đơn
bán hàng],SoChungTuInPXK)&gt;=B17,INDEX(B.2[Số lượng (ĐVT Chuẩn)],MATCH(SMALL(B.2[STT in phiếu xk],B17),B.2[STT in phiếu xk],0))+INDEX(B.2[SL xuất tặng/KM],MATCH(SMALL(B.2[STT in phiếu xk],B17),B.2[STT in phiếu xk],0)),"")))</f>
        <v/>
      </c>
      <c r="G17" s="103" t="str">
        <f>IF(SoChungTuInPXK="","",IF(COUNTIF(B.2[Số hóa đơn
bán hàng],SoChungTuInPXK)&gt;=B17,INDEX(B.2[Giá có thuế],MATCH(SMALL(B.2[STT in phiếu xk],B17),B.2[STT in phiếu xk],0)),""))</f>
        <v/>
      </c>
      <c r="H17" s="88"/>
    </row>
    <row r="18" spans="2:8" ht="27.75" customHeight="1" x14ac:dyDescent="0.2">
      <c r="B18" s="100">
        <f t="shared" si="0"/>
        <v>9</v>
      </c>
      <c r="C18" s="101" t="str">
        <f>IF(SoChungTuInPXK="","",IF(COUNTIF(B.2[Số hóa đơn
bán hàng],SoChungTuInPXK)&gt;=B18,INDEX(B.2[Tên sản phẩm],MATCH(SMALL(B.2[STT in phiếu xk],B18),B.2[STT in phiếu xk],0)),""))</f>
        <v/>
      </c>
      <c r="D18" s="102" t="str">
        <f>IF(SoChungTuInPXK="","",IF(COUNTIF(B.2[Số hóa đơn
bán hàng],SoChungTuInPXK)&gt;=B18,INDEX(B.2[ĐVT],MATCH(SMALL(B.2[STT in phiếu xk],B18),B.2[STT in phiếu xk],0)),""))</f>
        <v/>
      </c>
      <c r="E18" s="103" t="str">
        <f t="shared" si="1"/>
        <v/>
      </c>
      <c r="F18" s="103" t="str">
        <f>IF(OR(C18="",SoChungTuInPXK=""),"",IF(AND(COUNTIF(B.2[Số hóa đơn
bán hàng],SoChungTuInPXK)&gt;=B18,INDEX(B.2[SL khác],MATCH(SMALL(B.2[STT in phiếu xk],B18),B.2[STT in phiếu xk],0))&lt;&gt;""),INDEX(B.2[SL khác],MATCH(SMALL(B.2[STT in phiếu xk],B18),B.2[STT in phiếu xk],0))+INDEX(B.2[SL xuất tặng/KM],MATCH(SMALL(B.2[STT in phiếu xk],B18),B.2[STT in phiếu xk],0)),IF(COUNTIF(B.2[Số hóa đơn
bán hàng],SoChungTuInPXK)&gt;=B18,INDEX(B.2[Số lượng (ĐVT Chuẩn)],MATCH(SMALL(B.2[STT in phiếu xk],B18),B.2[STT in phiếu xk],0))+INDEX(B.2[SL xuất tặng/KM],MATCH(SMALL(B.2[STT in phiếu xk],B18),B.2[STT in phiếu xk],0)),"")))</f>
        <v/>
      </c>
      <c r="G18" s="103" t="str">
        <f>IF(SoChungTuInPXK="","",IF(COUNTIF(B.2[Số hóa đơn
bán hàng],SoChungTuInPXK)&gt;=B18,INDEX(B.2[Giá có thuế],MATCH(SMALL(B.2[STT in phiếu xk],B18),B.2[STT in phiếu xk],0)),""))</f>
        <v/>
      </c>
      <c r="H18" s="88"/>
    </row>
    <row r="19" spans="2:8" ht="27.75" customHeight="1" x14ac:dyDescent="0.2">
      <c r="B19" s="100">
        <f t="shared" si="0"/>
        <v>10</v>
      </c>
      <c r="C19" s="101" t="str">
        <f>IF(SoChungTuInPXK="","",IF(COUNTIF(B.2[Số hóa đơn
bán hàng],SoChungTuInPXK)&gt;=B19,INDEX(B.2[Tên sản phẩm],MATCH(SMALL(B.2[STT in phiếu xk],B19),B.2[STT in phiếu xk],0)),""))</f>
        <v/>
      </c>
      <c r="D19" s="102" t="str">
        <f>IF(SoChungTuInPXK="","",IF(COUNTIF(B.2[Số hóa đơn
bán hàng],SoChungTuInPXK)&gt;=B19,INDEX(B.2[ĐVT],MATCH(SMALL(B.2[STT in phiếu xk],B19),B.2[STT in phiếu xk],0)),""))</f>
        <v/>
      </c>
      <c r="E19" s="103" t="str">
        <f t="shared" si="1"/>
        <v/>
      </c>
      <c r="F19" s="103" t="str">
        <f>IF(OR(C19="",SoChungTuInPXK=""),"",IF(AND(COUNTIF(B.2[Số hóa đơn
bán hàng],SoChungTuInPXK)&gt;=B19,INDEX(B.2[SL khác],MATCH(SMALL(B.2[STT in phiếu xk],B19),B.2[STT in phiếu xk],0))&lt;&gt;""),INDEX(B.2[SL khác],MATCH(SMALL(B.2[STT in phiếu xk],B19),B.2[STT in phiếu xk],0))+INDEX(B.2[SL xuất tặng/KM],MATCH(SMALL(B.2[STT in phiếu xk],B19),B.2[STT in phiếu xk],0)),IF(COUNTIF(B.2[Số hóa đơn
bán hàng],SoChungTuInPXK)&gt;=B19,INDEX(B.2[Số lượng (ĐVT Chuẩn)],MATCH(SMALL(B.2[STT in phiếu xk],B19),B.2[STT in phiếu xk],0))+INDEX(B.2[SL xuất tặng/KM],MATCH(SMALL(B.2[STT in phiếu xk],B19),B.2[STT in phiếu xk],0)),"")))</f>
        <v/>
      </c>
      <c r="G19" s="103" t="str">
        <f>IF(SoChungTuInPXK="","",IF(COUNTIF(B.2[Số hóa đơn
bán hàng],SoChungTuInPXK)&gt;=B19,INDEX(B.2[Giá có thuế],MATCH(SMALL(B.2[STT in phiếu xk],B19),B.2[STT in phiếu xk],0)),""))</f>
        <v/>
      </c>
      <c r="H19" s="88"/>
    </row>
    <row r="20" spans="2:8" ht="27.75" customHeight="1" x14ac:dyDescent="0.2">
      <c r="B20" s="100">
        <f t="shared" si="0"/>
        <v>11</v>
      </c>
      <c r="C20" s="101" t="str">
        <f>IF(SoChungTuInPXK="","",IF(COUNTIF(B.2[Số hóa đơn
bán hàng],SoChungTuInPXK)&gt;=B20,INDEX(B.2[Tên sản phẩm],MATCH(SMALL(B.2[STT in phiếu xk],B20),B.2[STT in phiếu xk],0)),""))</f>
        <v/>
      </c>
      <c r="D20" s="102" t="str">
        <f>IF(SoChungTuInPXK="","",IF(COUNTIF(B.2[Số hóa đơn
bán hàng],SoChungTuInPXK)&gt;=B20,INDEX(B.2[ĐVT],MATCH(SMALL(B.2[STT in phiếu xk],B20),B.2[STT in phiếu xk],0)),""))</f>
        <v/>
      </c>
      <c r="E20" s="103" t="str">
        <f t="shared" si="1"/>
        <v/>
      </c>
      <c r="F20" s="103" t="str">
        <f>IF(OR(C20="",SoChungTuInPXK=""),"",IF(AND(COUNTIF(B.2[Số hóa đơn
bán hàng],SoChungTuInPXK)&gt;=B20,INDEX(B.2[SL khác],MATCH(SMALL(B.2[STT in phiếu xk],B20),B.2[STT in phiếu xk],0))&lt;&gt;""),INDEX(B.2[SL khác],MATCH(SMALL(B.2[STT in phiếu xk],B20),B.2[STT in phiếu xk],0))+INDEX(B.2[SL xuất tặng/KM],MATCH(SMALL(B.2[STT in phiếu xk],B20),B.2[STT in phiếu xk],0)),IF(COUNTIF(B.2[Số hóa đơn
bán hàng],SoChungTuInPXK)&gt;=B20,INDEX(B.2[Số lượng (ĐVT Chuẩn)],MATCH(SMALL(B.2[STT in phiếu xk],B20),B.2[STT in phiếu xk],0))+INDEX(B.2[SL xuất tặng/KM],MATCH(SMALL(B.2[STT in phiếu xk],B20),B.2[STT in phiếu xk],0)),"")))</f>
        <v/>
      </c>
      <c r="G20" s="103" t="str">
        <f>IF(SoChungTuInPXK="","",IF(COUNTIF(B.2[Số hóa đơn
bán hàng],SoChungTuInPXK)&gt;=B20,INDEX(B.2[Giá có thuế],MATCH(SMALL(B.2[STT in phiếu xk],B20),B.2[STT in phiếu xk],0)),""))</f>
        <v/>
      </c>
      <c r="H20" s="88"/>
    </row>
    <row r="21" spans="2:8" ht="27.75" customHeight="1" x14ac:dyDescent="0.2">
      <c r="B21" s="100">
        <f t="shared" si="0"/>
        <v>12</v>
      </c>
      <c r="C21" s="101" t="str">
        <f>IF(SoChungTuInPXK="","",IF(COUNTIF(B.2[Số hóa đơn
bán hàng],SoChungTuInPXK)&gt;=B21,INDEX(B.2[Tên sản phẩm],MATCH(SMALL(B.2[STT in phiếu xk],B21),B.2[STT in phiếu xk],0)),""))</f>
        <v/>
      </c>
      <c r="D21" s="102" t="str">
        <f>IF(SoChungTuInPXK="","",IF(COUNTIF(B.2[Số hóa đơn
bán hàng],SoChungTuInPXK)&gt;=B21,INDEX(B.2[ĐVT],MATCH(SMALL(B.2[STT in phiếu xk],B21),B.2[STT in phiếu xk],0)),""))</f>
        <v/>
      </c>
      <c r="E21" s="103" t="str">
        <f t="shared" si="1"/>
        <v/>
      </c>
      <c r="F21" s="103" t="str">
        <f>IF(OR(C21="",SoChungTuInPXK=""),"",IF(AND(COUNTIF(B.2[Số hóa đơn
bán hàng],SoChungTuInPXK)&gt;=B21,INDEX(B.2[SL khác],MATCH(SMALL(B.2[STT in phiếu xk],B21),B.2[STT in phiếu xk],0))&lt;&gt;""),INDEX(B.2[SL khác],MATCH(SMALL(B.2[STT in phiếu xk],B21),B.2[STT in phiếu xk],0))+INDEX(B.2[SL xuất tặng/KM],MATCH(SMALL(B.2[STT in phiếu xk],B21),B.2[STT in phiếu xk],0)),IF(COUNTIF(B.2[Số hóa đơn
bán hàng],SoChungTuInPXK)&gt;=B21,INDEX(B.2[Số lượng (ĐVT Chuẩn)],MATCH(SMALL(B.2[STT in phiếu xk],B21),B.2[STT in phiếu xk],0))+INDEX(B.2[SL xuất tặng/KM],MATCH(SMALL(B.2[STT in phiếu xk],B21),B.2[STT in phiếu xk],0)),"")))</f>
        <v/>
      </c>
      <c r="G21" s="103" t="str">
        <f>IF(SoChungTuInPXK="","",IF(COUNTIF(B.2[Số hóa đơn
bán hàng],SoChungTuInPXK)&gt;=B21,INDEX(B.2[Giá có thuế],MATCH(SMALL(B.2[STT in phiếu xk],B21),B.2[STT in phiếu xk],0)),""))</f>
        <v/>
      </c>
      <c r="H21" s="88"/>
    </row>
    <row r="22" spans="2:8" ht="27.75" customHeight="1" x14ac:dyDescent="0.2">
      <c r="B22" s="100">
        <f t="shared" si="0"/>
        <v>13</v>
      </c>
      <c r="C22" s="101" t="str">
        <f>IF(SoChungTuInPXK="","",IF(COUNTIF(B.2[Số hóa đơn
bán hàng],SoChungTuInPXK)&gt;=B22,INDEX(B.2[Tên sản phẩm],MATCH(SMALL(B.2[STT in phiếu xk],B22),B.2[STT in phiếu xk],0)),""))</f>
        <v/>
      </c>
      <c r="D22" s="102" t="str">
        <f>IF(SoChungTuInPXK="","",IF(COUNTIF(B.2[Số hóa đơn
bán hàng],SoChungTuInPXK)&gt;=B22,INDEX(B.2[ĐVT],MATCH(SMALL(B.2[STT in phiếu xk],B22),B.2[STT in phiếu xk],0)),""))</f>
        <v/>
      </c>
      <c r="E22" s="103" t="str">
        <f t="shared" si="1"/>
        <v/>
      </c>
      <c r="F22" s="103" t="str">
        <f>IF(OR(C22="",SoChungTuInPXK=""),"",IF(AND(COUNTIF(B.2[Số hóa đơn
bán hàng],SoChungTuInPXK)&gt;=B22,INDEX(B.2[SL khác],MATCH(SMALL(B.2[STT in phiếu xk],B22),B.2[STT in phiếu xk],0))&lt;&gt;""),INDEX(B.2[SL khác],MATCH(SMALL(B.2[STT in phiếu xk],B22),B.2[STT in phiếu xk],0))+INDEX(B.2[SL xuất tặng/KM],MATCH(SMALL(B.2[STT in phiếu xk],B22),B.2[STT in phiếu xk],0)),IF(COUNTIF(B.2[Số hóa đơn
bán hàng],SoChungTuInPXK)&gt;=B22,INDEX(B.2[Số lượng (ĐVT Chuẩn)],MATCH(SMALL(B.2[STT in phiếu xk],B22),B.2[STT in phiếu xk],0))+INDEX(B.2[SL xuất tặng/KM],MATCH(SMALL(B.2[STT in phiếu xk],B22),B.2[STT in phiếu xk],0)),"")))</f>
        <v/>
      </c>
      <c r="G22" s="103" t="str">
        <f>IF(SoChungTuInPXK="","",IF(COUNTIF(B.2[Số hóa đơn
bán hàng],SoChungTuInPXK)&gt;=B22,INDEX(B.2[Giá có thuế],MATCH(SMALL(B.2[STT in phiếu xk],B22),B.2[STT in phiếu xk],0)),""))</f>
        <v/>
      </c>
      <c r="H22" s="88"/>
    </row>
    <row r="23" spans="2:8" ht="27.75" customHeight="1" x14ac:dyDescent="0.2">
      <c r="B23" s="100">
        <f t="shared" si="0"/>
        <v>14</v>
      </c>
      <c r="C23" s="101" t="str">
        <f>IF(SoChungTuInPXK="","",IF(COUNTIF(B.2[Số hóa đơn
bán hàng],SoChungTuInPXK)&gt;=B23,INDEX(B.2[Tên sản phẩm],MATCH(SMALL(B.2[STT in phiếu xk],B23),B.2[STT in phiếu xk],0)),""))</f>
        <v/>
      </c>
      <c r="D23" s="102" t="str">
        <f>IF(SoChungTuInPXK="","",IF(COUNTIF(B.2[Số hóa đơn
bán hàng],SoChungTuInPXK)&gt;=B23,INDEX(B.2[ĐVT],MATCH(SMALL(B.2[STT in phiếu xk],B23),B.2[STT in phiếu xk],0)),""))</f>
        <v/>
      </c>
      <c r="E23" s="103" t="str">
        <f t="shared" si="1"/>
        <v/>
      </c>
      <c r="F23" s="103" t="str">
        <f>IF(OR(C23="",SoChungTuInPXK=""),"",IF(AND(COUNTIF(B.2[Số hóa đơn
bán hàng],SoChungTuInPXK)&gt;=B23,INDEX(B.2[SL khác],MATCH(SMALL(B.2[STT in phiếu xk],B23),B.2[STT in phiếu xk],0))&lt;&gt;""),INDEX(B.2[SL khác],MATCH(SMALL(B.2[STT in phiếu xk],B23),B.2[STT in phiếu xk],0))+INDEX(B.2[SL xuất tặng/KM],MATCH(SMALL(B.2[STT in phiếu xk],B23),B.2[STT in phiếu xk],0)),IF(COUNTIF(B.2[Số hóa đơn
bán hàng],SoChungTuInPXK)&gt;=B23,INDEX(B.2[Số lượng (ĐVT Chuẩn)],MATCH(SMALL(B.2[STT in phiếu xk],B23),B.2[STT in phiếu xk],0))+INDEX(B.2[SL xuất tặng/KM],MATCH(SMALL(B.2[STT in phiếu xk],B23),B.2[STT in phiếu xk],0)),"")))</f>
        <v/>
      </c>
      <c r="G23" s="103" t="str">
        <f>IF(SoChungTuInPXK="","",IF(COUNTIF(B.2[Số hóa đơn
bán hàng],SoChungTuInPXK)&gt;=B23,INDEX(B.2[Giá có thuế],MATCH(SMALL(B.2[STT in phiếu xk],B23),B.2[STT in phiếu xk],0)),""))</f>
        <v/>
      </c>
      <c r="H23" s="88"/>
    </row>
    <row r="24" spans="2:8" ht="27.75" customHeight="1" x14ac:dyDescent="0.2">
      <c r="B24" s="100">
        <f t="shared" si="0"/>
        <v>15</v>
      </c>
      <c r="C24" s="101" t="str">
        <f>IF(SoChungTuInPXK="","",IF(COUNTIF(B.2[Số hóa đơn
bán hàng],SoChungTuInPXK)&gt;=B24,INDEX(B.2[Tên sản phẩm],MATCH(SMALL(B.2[STT in phiếu xk],B24),B.2[STT in phiếu xk],0)),""))</f>
        <v/>
      </c>
      <c r="D24" s="102" t="str">
        <f>IF(SoChungTuInPXK="","",IF(COUNTIF(B.2[Số hóa đơn
bán hàng],SoChungTuInPXK)&gt;=B24,INDEX(B.2[ĐVT],MATCH(SMALL(B.2[STT in phiếu xk],B24),B.2[STT in phiếu xk],0)),""))</f>
        <v/>
      </c>
      <c r="E24" s="103" t="str">
        <f t="shared" si="1"/>
        <v/>
      </c>
      <c r="F24" s="103" t="str">
        <f>IF(OR(C24="",SoChungTuInPXK=""),"",IF(AND(COUNTIF(B.2[Số hóa đơn
bán hàng],SoChungTuInPXK)&gt;=B24,INDEX(B.2[SL khác],MATCH(SMALL(B.2[STT in phiếu xk],B24),B.2[STT in phiếu xk],0))&lt;&gt;""),INDEX(B.2[SL khác],MATCH(SMALL(B.2[STT in phiếu xk],B24),B.2[STT in phiếu xk],0))+INDEX(B.2[SL xuất tặng/KM],MATCH(SMALL(B.2[STT in phiếu xk],B24),B.2[STT in phiếu xk],0)),IF(COUNTIF(B.2[Số hóa đơn
bán hàng],SoChungTuInPXK)&gt;=B24,INDEX(B.2[Số lượng (ĐVT Chuẩn)],MATCH(SMALL(B.2[STT in phiếu xk],B24),B.2[STT in phiếu xk],0))+INDEX(B.2[SL xuất tặng/KM],MATCH(SMALL(B.2[STT in phiếu xk],B24),B.2[STT in phiếu xk],0)),"")))</f>
        <v/>
      </c>
      <c r="G24" s="103" t="str">
        <f>IF(SoChungTuInPXK="","",IF(COUNTIF(B.2[Số hóa đơn
bán hàng],SoChungTuInPXK)&gt;=B24,INDEX(B.2[Giá có thuế],MATCH(SMALL(B.2[STT in phiếu xk],B24),B.2[STT in phiếu xk],0)),""))</f>
        <v/>
      </c>
      <c r="H24" s="88"/>
    </row>
    <row r="25" spans="2:8" ht="27.75" customHeight="1" x14ac:dyDescent="0.2">
      <c r="B25" s="100">
        <f t="shared" si="0"/>
        <v>16</v>
      </c>
      <c r="C25" s="101" t="str">
        <f>IF(SoChungTuInPXK="","",IF(COUNTIF(B.2[Số hóa đơn
bán hàng],SoChungTuInPXK)&gt;=B25,INDEX(B.2[Tên sản phẩm],MATCH(SMALL(B.2[STT in phiếu xk],B25),B.2[STT in phiếu xk],0)),""))</f>
        <v/>
      </c>
      <c r="D25" s="102" t="str">
        <f>IF(SoChungTuInPXK="","",IF(COUNTIF(B.2[Số hóa đơn
bán hàng],SoChungTuInPXK)&gt;=B25,INDEX(B.2[ĐVT],MATCH(SMALL(B.2[STT in phiếu xk],B25),B.2[STT in phiếu xk],0)),""))</f>
        <v/>
      </c>
      <c r="E25" s="103" t="str">
        <f t="shared" si="1"/>
        <v/>
      </c>
      <c r="F25" s="103" t="str">
        <f>IF(OR(C25="",SoChungTuInPXK=""),"",IF(AND(COUNTIF(B.2[Số hóa đơn
bán hàng],SoChungTuInPXK)&gt;=B25,INDEX(B.2[SL khác],MATCH(SMALL(B.2[STT in phiếu xk],B25),B.2[STT in phiếu xk],0))&lt;&gt;""),INDEX(B.2[SL khác],MATCH(SMALL(B.2[STT in phiếu xk],B25),B.2[STT in phiếu xk],0))+INDEX(B.2[SL xuất tặng/KM],MATCH(SMALL(B.2[STT in phiếu xk],B25),B.2[STT in phiếu xk],0)),IF(COUNTIF(B.2[Số hóa đơn
bán hàng],SoChungTuInPXK)&gt;=B25,INDEX(B.2[Số lượng (ĐVT Chuẩn)],MATCH(SMALL(B.2[STT in phiếu xk],B25),B.2[STT in phiếu xk],0))+INDEX(B.2[SL xuất tặng/KM],MATCH(SMALL(B.2[STT in phiếu xk],B25),B.2[STT in phiếu xk],0)),"")))</f>
        <v/>
      </c>
      <c r="G25" s="103" t="str">
        <f>IF(SoChungTuInPXK="","",IF(COUNTIF(B.2[Số hóa đơn
bán hàng],SoChungTuInPXK)&gt;=B25,INDEX(B.2[Giá có thuế],MATCH(SMALL(B.2[STT in phiếu xk],B25),B.2[STT in phiếu xk],0)),""))</f>
        <v/>
      </c>
      <c r="H25" s="88"/>
    </row>
    <row r="26" spans="2:8" ht="27.75" customHeight="1" x14ac:dyDescent="0.2">
      <c r="B26" s="100">
        <f t="shared" si="0"/>
        <v>17</v>
      </c>
      <c r="C26" s="101" t="str">
        <f>IF(SoChungTuInPXK="","",IF(COUNTIF(B.2[Số hóa đơn
bán hàng],SoChungTuInPXK)&gt;=B26,INDEX(B.2[Tên sản phẩm],MATCH(SMALL(B.2[STT in phiếu xk],B26),B.2[STT in phiếu xk],0)),""))</f>
        <v/>
      </c>
      <c r="D26" s="102" t="str">
        <f>IF(SoChungTuInPXK="","",IF(COUNTIF(B.2[Số hóa đơn
bán hàng],SoChungTuInPXK)&gt;=B26,INDEX(B.2[ĐVT],MATCH(SMALL(B.2[STT in phiếu xk],B26),B.2[STT in phiếu xk],0)),""))</f>
        <v/>
      </c>
      <c r="E26" s="103" t="str">
        <f t="shared" si="1"/>
        <v/>
      </c>
      <c r="F26" s="103" t="str">
        <f>IF(OR(C26="",SoChungTuInPXK=""),"",IF(AND(COUNTIF(B.2[Số hóa đơn
bán hàng],SoChungTuInPXK)&gt;=B26,INDEX(B.2[SL khác],MATCH(SMALL(B.2[STT in phiếu xk],B26),B.2[STT in phiếu xk],0))&lt;&gt;""),INDEX(B.2[SL khác],MATCH(SMALL(B.2[STT in phiếu xk],B26),B.2[STT in phiếu xk],0))+INDEX(B.2[SL xuất tặng/KM],MATCH(SMALL(B.2[STT in phiếu xk],B26),B.2[STT in phiếu xk],0)),IF(COUNTIF(B.2[Số hóa đơn
bán hàng],SoChungTuInPXK)&gt;=B26,INDEX(B.2[Số lượng (ĐVT Chuẩn)],MATCH(SMALL(B.2[STT in phiếu xk],B26),B.2[STT in phiếu xk],0))+INDEX(B.2[SL xuất tặng/KM],MATCH(SMALL(B.2[STT in phiếu xk],B26),B.2[STT in phiếu xk],0)),"")))</f>
        <v/>
      </c>
      <c r="G26" s="103" t="str">
        <f>IF(SoChungTuInPXK="","",IF(COUNTIF(B.2[Số hóa đơn
bán hàng],SoChungTuInPXK)&gt;=B26,INDEX(B.2[Giá có thuế],MATCH(SMALL(B.2[STT in phiếu xk],B26),B.2[STT in phiếu xk],0)),""))</f>
        <v/>
      </c>
      <c r="H26" s="88"/>
    </row>
    <row r="27" spans="2:8" ht="27.75" customHeight="1" x14ac:dyDescent="0.2">
      <c r="B27" s="100">
        <f t="shared" si="0"/>
        <v>18</v>
      </c>
      <c r="C27" s="101" t="str">
        <f>IF(SoChungTuInPXK="","",IF(COUNTIF(B.2[Số hóa đơn
bán hàng],SoChungTuInPXK)&gt;=B27,INDEX(B.2[Tên sản phẩm],MATCH(SMALL(B.2[STT in phiếu xk],B27),B.2[STT in phiếu xk],0)),""))</f>
        <v/>
      </c>
      <c r="D27" s="102" t="str">
        <f>IF(SoChungTuInPXK="","",IF(COUNTIF(B.2[Số hóa đơn
bán hàng],SoChungTuInPXK)&gt;=B27,INDEX(B.2[ĐVT],MATCH(SMALL(B.2[STT in phiếu xk],B27),B.2[STT in phiếu xk],0)),""))</f>
        <v/>
      </c>
      <c r="E27" s="103" t="str">
        <f t="shared" si="1"/>
        <v/>
      </c>
      <c r="F27" s="103" t="str">
        <f>IF(OR(C27="",SoChungTuInPXK=""),"",IF(AND(COUNTIF(B.2[Số hóa đơn
bán hàng],SoChungTuInPXK)&gt;=B27,INDEX(B.2[SL khác],MATCH(SMALL(B.2[STT in phiếu xk],B27),B.2[STT in phiếu xk],0))&lt;&gt;""),INDEX(B.2[SL khác],MATCH(SMALL(B.2[STT in phiếu xk],B27),B.2[STT in phiếu xk],0))+INDEX(B.2[SL xuất tặng/KM],MATCH(SMALL(B.2[STT in phiếu xk],B27),B.2[STT in phiếu xk],0)),IF(COUNTIF(B.2[Số hóa đơn
bán hàng],SoChungTuInPXK)&gt;=B27,INDEX(B.2[Số lượng (ĐVT Chuẩn)],MATCH(SMALL(B.2[STT in phiếu xk],B27),B.2[STT in phiếu xk],0))+INDEX(B.2[SL xuất tặng/KM],MATCH(SMALL(B.2[STT in phiếu xk],B27),B.2[STT in phiếu xk],0)),"")))</f>
        <v/>
      </c>
      <c r="G27" s="103" t="str">
        <f>IF(SoChungTuInPXK="","",IF(COUNTIF(B.2[Số hóa đơn
bán hàng],SoChungTuInPXK)&gt;=B27,INDEX(B.2[Giá có thuế],MATCH(SMALL(B.2[STT in phiếu xk],B27),B.2[STT in phiếu xk],0)),""))</f>
        <v/>
      </c>
      <c r="H27" s="88"/>
    </row>
    <row r="28" spans="2:8" ht="27.75" customHeight="1" x14ac:dyDescent="0.2">
      <c r="B28" s="100">
        <f t="shared" si="0"/>
        <v>19</v>
      </c>
      <c r="C28" s="101" t="str">
        <f>IF(SoChungTuInPXK="","",IF(COUNTIF(B.2[Số hóa đơn
bán hàng],SoChungTuInPXK)&gt;=B28,INDEX(B.2[Tên sản phẩm],MATCH(SMALL(B.2[STT in phiếu xk],B28),B.2[STT in phiếu xk],0)),""))</f>
        <v/>
      </c>
      <c r="D28" s="102" t="str">
        <f>IF(SoChungTuInPXK="","",IF(COUNTIF(B.2[Số hóa đơn
bán hàng],SoChungTuInPXK)&gt;=B28,INDEX(B.2[ĐVT],MATCH(SMALL(B.2[STT in phiếu xk],B28),B.2[STT in phiếu xk],0)),""))</f>
        <v/>
      </c>
      <c r="E28" s="103" t="str">
        <f t="shared" si="1"/>
        <v/>
      </c>
      <c r="F28" s="103" t="str">
        <f>IF(OR(C28="",SoChungTuInPXK=""),"",IF(AND(COUNTIF(B.2[Số hóa đơn
bán hàng],SoChungTuInPXK)&gt;=B28,INDEX(B.2[SL khác],MATCH(SMALL(B.2[STT in phiếu xk],B28),B.2[STT in phiếu xk],0))&lt;&gt;""),INDEX(B.2[SL khác],MATCH(SMALL(B.2[STT in phiếu xk],B28),B.2[STT in phiếu xk],0))+INDEX(B.2[SL xuất tặng/KM],MATCH(SMALL(B.2[STT in phiếu xk],B28),B.2[STT in phiếu xk],0)),IF(COUNTIF(B.2[Số hóa đơn
bán hàng],SoChungTuInPXK)&gt;=B28,INDEX(B.2[Số lượng (ĐVT Chuẩn)],MATCH(SMALL(B.2[STT in phiếu xk],B28),B.2[STT in phiếu xk],0))+INDEX(B.2[SL xuất tặng/KM],MATCH(SMALL(B.2[STT in phiếu xk],B28),B.2[STT in phiếu xk],0)),"")))</f>
        <v/>
      </c>
      <c r="G28" s="103" t="str">
        <f>IF(SoChungTuInPXK="","",IF(COUNTIF(B.2[Số hóa đơn
bán hàng],SoChungTuInPXK)&gt;=B28,INDEX(B.2[Giá có thuế],MATCH(SMALL(B.2[STT in phiếu xk],B28),B.2[STT in phiếu xk],0)),""))</f>
        <v/>
      </c>
      <c r="H28" s="88"/>
    </row>
    <row r="29" spans="2:8" ht="27.75" customHeight="1" x14ac:dyDescent="0.2">
      <c r="B29" s="100">
        <f t="shared" si="0"/>
        <v>20</v>
      </c>
      <c r="C29" s="104" t="str">
        <f>IF(SoChungTuInPXK="","",IF(COUNTIF(B.2[Số hóa đơn
bán hàng],SoChungTuInPXK)&gt;=B29,INDEX(B.2[Tên sản phẩm],MATCH(SMALL(B.2[STT in phiếu xk],B29),B.2[STT in phiếu xk],0)),""))</f>
        <v/>
      </c>
      <c r="D29" s="105" t="str">
        <f>IF(SoChungTuInPXK="","",IF(COUNTIF(B.2[Số hóa đơn
bán hàng],SoChungTuInPXK)&gt;=B29,INDEX(B.2[ĐVT],MATCH(SMALL(B.2[STT in phiếu xk],B29),B.2[STT in phiếu xk],0)),""))</f>
        <v/>
      </c>
      <c r="E29" s="106" t="str">
        <f t="shared" si="1"/>
        <v/>
      </c>
      <c r="F29" s="106" t="str">
        <f>IF(OR(C29="",SoChungTuInPXK=""),"",IF(AND(COUNTIF(B.2[Số hóa đơn
bán hàng],SoChungTuInPXK)&gt;=B29,INDEX(B.2[SL khác],MATCH(SMALL(B.2[STT in phiếu xk],B29),B.2[STT in phiếu xk],0))&lt;&gt;""),INDEX(B.2[SL khác],MATCH(SMALL(B.2[STT in phiếu xk],B29),B.2[STT in phiếu xk],0))+INDEX(B.2[SL xuất tặng/KM],MATCH(SMALL(B.2[STT in phiếu xk],B29),B.2[STT in phiếu xk],0)),IF(COUNTIF(B.2[Số hóa đơn
bán hàng],SoChungTuInPXK)&gt;=B29,INDEX(B.2[Số lượng (ĐVT Chuẩn)],MATCH(SMALL(B.2[STT in phiếu xk],B29),B.2[STT in phiếu xk],0))+INDEX(B.2[SL xuất tặng/KM],MATCH(SMALL(B.2[STT in phiếu xk],B29),B.2[STT in phiếu xk],0)),"")))</f>
        <v/>
      </c>
      <c r="G29" s="106" t="str">
        <f>IF(SoChungTuInPXK="","",IF(COUNTIF(B.2[Số hóa đơn
bán hàng],SoChungTuInPXK)&gt;=B29,INDEX(B.2[Giá có thuế],MATCH(SMALL(B.2[STT in phiếu xk],B29),B.2[STT in phiếu xk],0)),""))</f>
        <v/>
      </c>
      <c r="H29" s="89"/>
    </row>
    <row r="30" spans="2:8" ht="21.75" customHeight="1" x14ac:dyDescent="0.2">
      <c r="B30" s="107" t="s">
        <v>143</v>
      </c>
      <c r="C30" s="108" t="s">
        <v>10</v>
      </c>
      <c r="D30" s="107" t="s">
        <v>143</v>
      </c>
      <c r="E30" s="107" t="s">
        <v>143</v>
      </c>
      <c r="F30" s="109">
        <f>SUBTOTAL(9,Table15[Số lượng])</f>
        <v>0</v>
      </c>
      <c r="G30" s="109">
        <f>SUBTOTAL(9,Table15[Thành Tiền])</f>
        <v>0</v>
      </c>
      <c r="H30" s="107" t="s">
        <v>143</v>
      </c>
    </row>
    <row r="31" spans="2:8" ht="21.75" customHeight="1" x14ac:dyDescent="0.2">
      <c r="B31" s="115" t="s">
        <v>9</v>
      </c>
      <c r="C31" s="116" t="s">
        <v>140</v>
      </c>
      <c r="D31" s="115" t="s">
        <v>9</v>
      </c>
      <c r="E31" s="115" t="s">
        <v>9</v>
      </c>
      <c r="F31" s="115" t="s">
        <v>9</v>
      </c>
      <c r="G31" s="117" t="str">
        <f>IF(SoChungTuInPXK="","",SUMIFS(B.2[Số tiền đã thu],B.2[Số hóa đơn
bán hàng],SoChungTuInPXK))</f>
        <v/>
      </c>
      <c r="H31" s="115"/>
    </row>
    <row r="32" spans="2:8" ht="21.75" customHeight="1" x14ac:dyDescent="0.2">
      <c r="B32" s="112" t="s">
        <v>9</v>
      </c>
      <c r="C32" s="113" t="s">
        <v>222</v>
      </c>
      <c r="D32" s="112" t="s">
        <v>9</v>
      </c>
      <c r="E32" s="112" t="s">
        <v>9</v>
      </c>
      <c r="F32" s="112" t="s">
        <v>9</v>
      </c>
      <c r="G32" s="114" t="str">
        <f>IF(SoChungTuInPXK="","",Table15[[#Totals],[Thành Tiền]]-G31)</f>
        <v/>
      </c>
      <c r="H32" s="112"/>
    </row>
    <row r="33" spans="3:8" ht="27.75" customHeight="1" x14ac:dyDescent="0.2">
      <c r="C33" s="110" t="s">
        <v>220</v>
      </c>
      <c r="F33" s="197" t="s">
        <v>221</v>
      </c>
      <c r="G33" s="197"/>
      <c r="H33" s="197"/>
    </row>
  </sheetData>
  <mergeCells count="4">
    <mergeCell ref="F33:H33"/>
    <mergeCell ref="B7:H7"/>
    <mergeCell ref="B6:G6"/>
    <mergeCell ref="A4:H4"/>
  </mergeCells>
  <dataValidations count="1">
    <dataValidation type="list" allowBlank="1" showInputMessage="1" showErrorMessage="1" sqref="C5">
      <formula1>B2SoHDBH</formula1>
    </dataValidation>
  </dataValidations>
  <printOptions horizontalCentered="1"/>
  <pageMargins left="0.19685039370078741" right="0.19685039370078741" top="0.19685039370078741" bottom="0.19685039370078741" header="0.31496062992125984" footer="0.31496062992125984"/>
  <pageSetup paperSize="9" orientation="portrait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208"/>
  <sheetViews>
    <sheetView showGridLines="0" topLeftCell="B1" workbookViewId="0">
      <selection activeCell="C5" sqref="C5"/>
    </sheetView>
  </sheetViews>
  <sheetFormatPr defaultColWidth="14.125" defaultRowHeight="19.5" customHeight="1" x14ac:dyDescent="0.2"/>
  <cols>
    <col min="1" max="1" width="1.625" style="86" hidden="1" customWidth="1"/>
    <col min="2" max="2" width="6.625" style="86" customWidth="1"/>
    <col min="3" max="3" width="25" style="86" customWidth="1"/>
    <col min="4" max="4" width="15.625" style="86" customWidth="1"/>
    <col min="5" max="5" width="10.625" style="86" customWidth="1"/>
    <col min="6" max="6" width="10.125" style="86" customWidth="1"/>
    <col min="7" max="7" width="10.625" style="86" customWidth="1"/>
    <col min="8" max="10" width="11.625" style="86" customWidth="1"/>
    <col min="11" max="11" width="15.625" style="86" customWidth="1"/>
    <col min="12" max="16384" width="14.125" style="86"/>
  </cols>
  <sheetData>
    <row r="1" spans="1:11" ht="19.5" customHeight="1" x14ac:dyDescent="0.2">
      <c r="B1" s="111"/>
    </row>
    <row r="2" spans="1:11" ht="19.5" customHeight="1" x14ac:dyDescent="0.2">
      <c r="B2" s="111"/>
    </row>
    <row r="3" spans="1:11" ht="19.5" customHeight="1" x14ac:dyDescent="0.2">
      <c r="B3" s="111"/>
    </row>
    <row r="4" spans="1:11" ht="27.75" customHeight="1" x14ac:dyDescent="0.2">
      <c r="A4" s="200"/>
      <c r="B4" s="200"/>
      <c r="C4" s="200"/>
      <c r="D4" s="200"/>
      <c r="E4" s="200"/>
      <c r="F4" s="200"/>
      <c r="G4" s="200"/>
      <c r="H4" s="200"/>
      <c r="I4" s="200"/>
      <c r="J4" s="200"/>
      <c r="K4" s="200"/>
    </row>
    <row r="5" spans="1:11" ht="19.5" customHeight="1" x14ac:dyDescent="0.2">
      <c r="E5" s="122"/>
      <c r="F5" s="201"/>
      <c r="G5" s="201"/>
    </row>
    <row r="6" spans="1:11" ht="7.5" customHeight="1" x14ac:dyDescent="0.2"/>
    <row r="7" spans="1:11" ht="19.5" customHeight="1" x14ac:dyDescent="0.2">
      <c r="B7" s="123"/>
      <c r="C7" s="124"/>
      <c r="D7" s="124"/>
      <c r="E7" s="124"/>
      <c r="F7" s="124"/>
      <c r="G7" s="124"/>
      <c r="H7" s="124"/>
      <c r="I7" s="124"/>
      <c r="J7" s="124"/>
      <c r="K7" s="125"/>
    </row>
    <row r="8" spans="1:11" ht="19.5" customHeight="1" x14ac:dyDescent="0.2">
      <c r="B8" s="126"/>
      <c r="C8" s="127"/>
      <c r="D8" s="128"/>
      <c r="E8" s="118"/>
      <c r="F8" s="128"/>
      <c r="G8" s="128"/>
      <c r="H8" s="128"/>
      <c r="I8" s="118"/>
      <c r="J8" s="118"/>
      <c r="K8" s="119"/>
    </row>
    <row r="9" spans="1:11" ht="19.5" customHeight="1" x14ac:dyDescent="0.2">
      <c r="B9" s="126"/>
      <c r="C9" s="127"/>
      <c r="D9" s="128"/>
      <c r="E9" s="118"/>
      <c r="F9" s="128"/>
      <c r="G9" s="128"/>
      <c r="H9" s="128"/>
      <c r="I9" s="118"/>
      <c r="J9" s="118"/>
      <c r="K9" s="119"/>
    </row>
    <row r="10" spans="1:11" ht="19.5" customHeight="1" x14ac:dyDescent="0.2">
      <c r="B10" s="126"/>
      <c r="C10" s="127"/>
      <c r="D10" s="128"/>
      <c r="E10" s="118"/>
      <c r="F10" s="128"/>
      <c r="G10" s="128"/>
      <c r="H10" s="128"/>
      <c r="I10" s="118"/>
      <c r="J10" s="118"/>
      <c r="K10" s="119"/>
    </row>
    <row r="11" spans="1:11" ht="19.5" customHeight="1" x14ac:dyDescent="0.2">
      <c r="B11" s="126"/>
      <c r="C11" s="127"/>
      <c r="D11" s="128"/>
      <c r="E11" s="118"/>
      <c r="F11" s="128"/>
      <c r="G11" s="128"/>
      <c r="H11" s="128"/>
      <c r="I11" s="118"/>
      <c r="J11" s="118"/>
      <c r="K11" s="119"/>
    </row>
    <row r="12" spans="1:11" ht="19.5" customHeight="1" x14ac:dyDescent="0.2">
      <c r="B12" s="126"/>
      <c r="C12" s="127"/>
      <c r="D12" s="128"/>
      <c r="E12" s="118"/>
      <c r="F12" s="128"/>
      <c r="G12" s="128"/>
      <c r="H12" s="128"/>
      <c r="I12" s="118"/>
      <c r="J12" s="118"/>
      <c r="K12" s="119"/>
    </row>
    <row r="13" spans="1:11" ht="19.5" customHeight="1" x14ac:dyDescent="0.2">
      <c r="B13" s="126"/>
      <c r="C13" s="127"/>
      <c r="D13" s="128"/>
      <c r="E13" s="118"/>
      <c r="F13" s="128"/>
      <c r="G13" s="128"/>
      <c r="H13" s="128"/>
      <c r="I13" s="118"/>
      <c r="J13" s="118"/>
      <c r="K13" s="119"/>
    </row>
    <row r="14" spans="1:11" ht="19.5" customHeight="1" x14ac:dyDescent="0.2">
      <c r="B14" s="126"/>
      <c r="C14" s="127"/>
      <c r="D14" s="128"/>
      <c r="E14" s="118"/>
      <c r="F14" s="128"/>
      <c r="G14" s="128"/>
      <c r="H14" s="128"/>
      <c r="I14" s="118"/>
      <c r="J14" s="118"/>
      <c r="K14" s="119"/>
    </row>
    <row r="15" spans="1:11" ht="19.5" customHeight="1" x14ac:dyDescent="0.2">
      <c r="B15" s="126"/>
      <c r="C15" s="127"/>
      <c r="D15" s="128"/>
      <c r="E15" s="118"/>
      <c r="F15" s="128"/>
      <c r="G15" s="128"/>
      <c r="H15" s="128"/>
      <c r="I15" s="118"/>
      <c r="J15" s="118"/>
      <c r="K15" s="119"/>
    </row>
    <row r="16" spans="1:11" ht="19.5" customHeight="1" x14ac:dyDescent="0.2">
      <c r="B16" s="126"/>
      <c r="C16" s="127"/>
      <c r="D16" s="128"/>
      <c r="E16" s="118"/>
      <c r="F16" s="128"/>
      <c r="G16" s="128"/>
      <c r="H16" s="128"/>
      <c r="I16" s="118"/>
      <c r="J16" s="118"/>
      <c r="K16" s="119"/>
    </row>
    <row r="17" spans="2:11" ht="19.5" customHeight="1" x14ac:dyDescent="0.2">
      <c r="B17" s="126"/>
      <c r="C17" s="127"/>
      <c r="D17" s="128"/>
      <c r="E17" s="118"/>
      <c r="F17" s="128"/>
      <c r="G17" s="128"/>
      <c r="H17" s="128"/>
      <c r="I17" s="118"/>
      <c r="J17" s="118"/>
      <c r="K17" s="119"/>
    </row>
    <row r="18" spans="2:11" ht="19.5" customHeight="1" x14ac:dyDescent="0.2">
      <c r="B18" s="126"/>
      <c r="C18" s="127"/>
      <c r="D18" s="128"/>
      <c r="E18" s="118"/>
      <c r="F18" s="128"/>
      <c r="G18" s="128"/>
      <c r="H18" s="128"/>
      <c r="I18" s="118"/>
      <c r="J18" s="118"/>
      <c r="K18" s="119"/>
    </row>
    <row r="19" spans="2:11" ht="19.5" customHeight="1" x14ac:dyDescent="0.2">
      <c r="B19" s="126"/>
      <c r="C19" s="127"/>
      <c r="D19" s="128"/>
      <c r="E19" s="118"/>
      <c r="F19" s="128"/>
      <c r="G19" s="128"/>
      <c r="H19" s="128"/>
      <c r="I19" s="118"/>
      <c r="J19" s="118"/>
      <c r="K19" s="119"/>
    </row>
    <row r="20" spans="2:11" ht="19.5" customHeight="1" x14ac:dyDescent="0.2">
      <c r="B20" s="126"/>
      <c r="C20" s="127"/>
      <c r="D20" s="128"/>
      <c r="E20" s="118"/>
      <c r="F20" s="128"/>
      <c r="G20" s="128"/>
      <c r="H20" s="128"/>
      <c r="I20" s="118"/>
      <c r="J20" s="118"/>
      <c r="K20" s="119"/>
    </row>
    <row r="21" spans="2:11" ht="19.5" customHeight="1" x14ac:dyDescent="0.2">
      <c r="B21" s="126"/>
      <c r="C21" s="127"/>
      <c r="D21" s="128"/>
      <c r="E21" s="118"/>
      <c r="F21" s="128"/>
      <c r="G21" s="128"/>
      <c r="H21" s="128"/>
      <c r="I21" s="118"/>
      <c r="J21" s="118"/>
      <c r="K21" s="119"/>
    </row>
    <row r="22" spans="2:11" ht="19.5" customHeight="1" x14ac:dyDescent="0.2">
      <c r="B22" s="126"/>
      <c r="C22" s="127"/>
      <c r="D22" s="128"/>
      <c r="E22" s="118"/>
      <c r="F22" s="128"/>
      <c r="G22" s="128"/>
      <c r="H22" s="128"/>
      <c r="I22" s="118"/>
      <c r="J22" s="118"/>
      <c r="K22" s="119"/>
    </row>
    <row r="23" spans="2:11" ht="19.5" customHeight="1" x14ac:dyDescent="0.2">
      <c r="B23" s="126"/>
      <c r="C23" s="127"/>
      <c r="D23" s="128"/>
      <c r="E23" s="118"/>
      <c r="F23" s="128"/>
      <c r="G23" s="128"/>
      <c r="H23" s="128"/>
      <c r="I23" s="118"/>
      <c r="J23" s="118"/>
      <c r="K23" s="119"/>
    </row>
    <row r="24" spans="2:11" ht="19.5" customHeight="1" x14ac:dyDescent="0.2">
      <c r="B24" s="126"/>
      <c r="C24" s="127"/>
      <c r="D24" s="128"/>
      <c r="E24" s="118"/>
      <c r="F24" s="128"/>
      <c r="G24" s="128"/>
      <c r="H24" s="128"/>
      <c r="I24" s="118"/>
      <c r="J24" s="118"/>
      <c r="K24" s="119"/>
    </row>
    <row r="25" spans="2:11" ht="19.5" customHeight="1" x14ac:dyDescent="0.2">
      <c r="B25" s="126"/>
      <c r="C25" s="127"/>
      <c r="D25" s="128"/>
      <c r="E25" s="118"/>
      <c r="F25" s="128"/>
      <c r="G25" s="128"/>
      <c r="H25" s="128"/>
      <c r="I25" s="118"/>
      <c r="J25" s="118"/>
      <c r="K25" s="119"/>
    </row>
    <row r="26" spans="2:11" ht="19.5" customHeight="1" x14ac:dyDescent="0.2">
      <c r="B26" s="126"/>
      <c r="C26" s="127"/>
      <c r="D26" s="128"/>
      <c r="E26" s="118"/>
      <c r="F26" s="128"/>
      <c r="G26" s="128"/>
      <c r="H26" s="128"/>
      <c r="I26" s="118"/>
      <c r="J26" s="118"/>
      <c r="K26" s="119"/>
    </row>
    <row r="27" spans="2:11" ht="19.5" customHeight="1" x14ac:dyDescent="0.2">
      <c r="B27" s="126"/>
      <c r="C27" s="127"/>
      <c r="D27" s="128"/>
      <c r="E27" s="118"/>
      <c r="F27" s="128"/>
      <c r="G27" s="128"/>
      <c r="H27" s="128"/>
      <c r="I27" s="118"/>
      <c r="J27" s="118"/>
      <c r="K27" s="119"/>
    </row>
    <row r="28" spans="2:11" ht="19.5" customHeight="1" x14ac:dyDescent="0.2">
      <c r="B28" s="126"/>
      <c r="C28" s="127"/>
      <c r="D28" s="128"/>
      <c r="E28" s="118"/>
      <c r="F28" s="128"/>
      <c r="G28" s="128"/>
      <c r="H28" s="128"/>
      <c r="I28" s="118"/>
      <c r="J28" s="118"/>
      <c r="K28" s="119"/>
    </row>
    <row r="29" spans="2:11" ht="19.5" customHeight="1" x14ac:dyDescent="0.2">
      <c r="B29" s="126"/>
      <c r="C29" s="127"/>
      <c r="D29" s="128"/>
      <c r="E29" s="118"/>
      <c r="F29" s="128"/>
      <c r="G29" s="128"/>
      <c r="H29" s="128"/>
      <c r="I29" s="118"/>
      <c r="J29" s="118"/>
      <c r="K29" s="119"/>
    </row>
    <row r="30" spans="2:11" ht="19.5" customHeight="1" x14ac:dyDescent="0.2">
      <c r="B30" s="126"/>
      <c r="C30" s="127"/>
      <c r="D30" s="128"/>
      <c r="E30" s="118"/>
      <c r="F30" s="128"/>
      <c r="G30" s="128"/>
      <c r="H30" s="128"/>
      <c r="I30" s="118"/>
      <c r="J30" s="118"/>
      <c r="K30" s="119"/>
    </row>
    <row r="31" spans="2:11" ht="19.5" customHeight="1" x14ac:dyDescent="0.2">
      <c r="B31" s="126"/>
      <c r="C31" s="127"/>
      <c r="D31" s="128"/>
      <c r="E31" s="118"/>
      <c r="F31" s="128"/>
      <c r="G31" s="128"/>
      <c r="H31" s="128"/>
      <c r="I31" s="118"/>
      <c r="J31" s="118"/>
      <c r="K31" s="119"/>
    </row>
    <row r="32" spans="2:11" ht="19.5" customHeight="1" x14ac:dyDescent="0.2">
      <c r="B32" s="126"/>
      <c r="C32" s="127"/>
      <c r="D32" s="128"/>
      <c r="E32" s="118"/>
      <c r="F32" s="128"/>
      <c r="G32" s="128"/>
      <c r="H32" s="128"/>
      <c r="I32" s="118"/>
      <c r="J32" s="118"/>
      <c r="K32" s="119"/>
    </row>
    <row r="33" spans="2:11" ht="19.5" customHeight="1" x14ac:dyDescent="0.2">
      <c r="B33" s="126"/>
      <c r="C33" s="127"/>
      <c r="D33" s="128"/>
      <c r="E33" s="118"/>
      <c r="F33" s="128"/>
      <c r="G33" s="128"/>
      <c r="H33" s="128"/>
      <c r="I33" s="118"/>
      <c r="J33" s="118"/>
      <c r="K33" s="119"/>
    </row>
    <row r="34" spans="2:11" ht="19.5" customHeight="1" x14ac:dyDescent="0.2">
      <c r="B34" s="126"/>
      <c r="C34" s="127"/>
      <c r="D34" s="128"/>
      <c r="E34" s="118"/>
      <c r="F34" s="128"/>
      <c r="G34" s="128"/>
      <c r="H34" s="128"/>
      <c r="I34" s="118"/>
      <c r="J34" s="118"/>
      <c r="K34" s="119"/>
    </row>
    <row r="35" spans="2:11" ht="19.5" customHeight="1" x14ac:dyDescent="0.2">
      <c r="B35" s="126"/>
      <c r="C35" s="127"/>
      <c r="D35" s="128"/>
      <c r="E35" s="118"/>
      <c r="F35" s="128"/>
      <c r="G35" s="128"/>
      <c r="H35" s="128"/>
      <c r="I35" s="118"/>
      <c r="J35" s="118"/>
      <c r="K35" s="119"/>
    </row>
    <row r="36" spans="2:11" ht="19.5" customHeight="1" x14ac:dyDescent="0.2">
      <c r="B36" s="126"/>
      <c r="C36" s="127"/>
      <c r="D36" s="128"/>
      <c r="E36" s="118"/>
      <c r="F36" s="128"/>
      <c r="G36" s="128"/>
      <c r="H36" s="128"/>
      <c r="I36" s="118"/>
      <c r="J36" s="118"/>
      <c r="K36" s="119"/>
    </row>
    <row r="37" spans="2:11" ht="19.5" customHeight="1" x14ac:dyDescent="0.2">
      <c r="B37" s="126"/>
      <c r="C37" s="127"/>
      <c r="D37" s="128"/>
      <c r="E37" s="118"/>
      <c r="F37" s="128"/>
      <c r="G37" s="128"/>
      <c r="H37" s="128"/>
      <c r="I37" s="118"/>
      <c r="J37" s="118"/>
      <c r="K37" s="119"/>
    </row>
    <row r="38" spans="2:11" ht="19.5" customHeight="1" x14ac:dyDescent="0.2">
      <c r="B38" s="126"/>
      <c r="C38" s="127"/>
      <c r="D38" s="128"/>
      <c r="E38" s="118"/>
      <c r="F38" s="128"/>
      <c r="G38" s="128"/>
      <c r="H38" s="128"/>
      <c r="I38" s="118"/>
      <c r="J38" s="118"/>
      <c r="K38" s="119"/>
    </row>
    <row r="39" spans="2:11" ht="19.5" customHeight="1" x14ac:dyDescent="0.2">
      <c r="B39" s="126"/>
      <c r="C39" s="127"/>
      <c r="D39" s="128"/>
      <c r="E39" s="118"/>
      <c r="F39" s="128"/>
      <c r="G39" s="128"/>
      <c r="H39" s="128"/>
      <c r="I39" s="118"/>
      <c r="J39" s="118"/>
      <c r="K39" s="119"/>
    </row>
    <row r="40" spans="2:11" ht="19.5" customHeight="1" x14ac:dyDescent="0.2">
      <c r="B40" s="126"/>
      <c r="C40" s="127"/>
      <c r="D40" s="128"/>
      <c r="E40" s="118"/>
      <c r="F40" s="128"/>
      <c r="G40" s="128"/>
      <c r="H40" s="128"/>
      <c r="I40" s="118"/>
      <c r="J40" s="118"/>
      <c r="K40" s="119"/>
    </row>
    <row r="41" spans="2:11" ht="19.5" customHeight="1" x14ac:dyDescent="0.2">
      <c r="B41" s="126"/>
      <c r="C41" s="127"/>
      <c r="D41" s="128"/>
      <c r="E41" s="118"/>
      <c r="F41" s="128"/>
      <c r="G41" s="128"/>
      <c r="H41" s="128"/>
      <c r="I41" s="118"/>
      <c r="J41" s="118"/>
      <c r="K41" s="119"/>
    </row>
    <row r="42" spans="2:11" ht="19.5" customHeight="1" x14ac:dyDescent="0.2">
      <c r="B42" s="126"/>
      <c r="C42" s="127"/>
      <c r="D42" s="128"/>
      <c r="E42" s="118"/>
      <c r="F42" s="128"/>
      <c r="G42" s="128"/>
      <c r="H42" s="128"/>
      <c r="I42" s="118"/>
      <c r="J42" s="118"/>
      <c r="K42" s="119"/>
    </row>
    <row r="43" spans="2:11" ht="19.5" customHeight="1" x14ac:dyDescent="0.2">
      <c r="B43" s="126"/>
      <c r="C43" s="127"/>
      <c r="D43" s="128"/>
      <c r="E43" s="118"/>
      <c r="F43" s="128"/>
      <c r="G43" s="128"/>
      <c r="H43" s="128"/>
      <c r="I43" s="118"/>
      <c r="J43" s="118"/>
      <c r="K43" s="119"/>
    </row>
    <row r="44" spans="2:11" ht="19.5" customHeight="1" x14ac:dyDescent="0.2">
      <c r="B44" s="126"/>
      <c r="C44" s="127"/>
      <c r="D44" s="128"/>
      <c r="E44" s="118"/>
      <c r="F44" s="128"/>
      <c r="G44" s="128"/>
      <c r="H44" s="128"/>
      <c r="I44" s="118"/>
      <c r="J44" s="118"/>
      <c r="K44" s="119"/>
    </row>
    <row r="45" spans="2:11" ht="19.5" customHeight="1" x14ac:dyDescent="0.2">
      <c r="B45" s="126"/>
      <c r="C45" s="127"/>
      <c r="D45" s="128"/>
      <c r="E45" s="118"/>
      <c r="F45" s="128"/>
      <c r="G45" s="128"/>
      <c r="H45" s="128"/>
      <c r="I45" s="118"/>
      <c r="J45" s="118"/>
      <c r="K45" s="119"/>
    </row>
    <row r="46" spans="2:11" ht="19.5" customHeight="1" x14ac:dyDescent="0.2">
      <c r="B46" s="126"/>
      <c r="C46" s="127"/>
      <c r="D46" s="128"/>
      <c r="E46" s="118"/>
      <c r="F46" s="128"/>
      <c r="G46" s="128"/>
      <c r="H46" s="128"/>
      <c r="I46" s="118"/>
      <c r="J46" s="118"/>
      <c r="K46" s="119"/>
    </row>
    <row r="47" spans="2:11" ht="19.5" customHeight="1" x14ac:dyDescent="0.2">
      <c r="B47" s="126"/>
      <c r="C47" s="127"/>
      <c r="D47" s="128"/>
      <c r="E47" s="118"/>
      <c r="F47" s="128"/>
      <c r="G47" s="128"/>
      <c r="H47" s="128"/>
      <c r="I47" s="118"/>
      <c r="J47" s="118"/>
      <c r="K47" s="119"/>
    </row>
    <row r="48" spans="2:11" ht="19.5" customHeight="1" x14ac:dyDescent="0.2">
      <c r="B48" s="126"/>
      <c r="C48" s="127"/>
      <c r="D48" s="128"/>
      <c r="E48" s="118"/>
      <c r="F48" s="128"/>
      <c r="G48" s="128"/>
      <c r="H48" s="128"/>
      <c r="I48" s="118"/>
      <c r="J48" s="118"/>
      <c r="K48" s="119"/>
    </row>
    <row r="49" spans="2:11" ht="19.5" customHeight="1" x14ac:dyDescent="0.2">
      <c r="B49" s="126"/>
      <c r="C49" s="127"/>
      <c r="D49" s="128"/>
      <c r="E49" s="118"/>
      <c r="F49" s="128"/>
      <c r="G49" s="128"/>
      <c r="H49" s="128"/>
      <c r="I49" s="118"/>
      <c r="J49" s="118"/>
      <c r="K49" s="119"/>
    </row>
    <row r="50" spans="2:11" ht="19.5" customHeight="1" x14ac:dyDescent="0.2">
      <c r="B50" s="126"/>
      <c r="C50" s="127"/>
      <c r="D50" s="128"/>
      <c r="E50" s="118"/>
      <c r="F50" s="128"/>
      <c r="G50" s="128"/>
      <c r="H50" s="128"/>
      <c r="I50" s="118"/>
      <c r="J50" s="118"/>
      <c r="K50" s="119"/>
    </row>
    <row r="51" spans="2:11" ht="19.5" customHeight="1" x14ac:dyDescent="0.2">
      <c r="B51" s="126"/>
      <c r="C51" s="127"/>
      <c r="D51" s="128"/>
      <c r="E51" s="118"/>
      <c r="F51" s="128"/>
      <c r="G51" s="128"/>
      <c r="H51" s="128"/>
      <c r="I51" s="118"/>
      <c r="J51" s="118"/>
      <c r="K51" s="119"/>
    </row>
    <row r="52" spans="2:11" ht="19.5" customHeight="1" x14ac:dyDescent="0.2">
      <c r="B52" s="126"/>
      <c r="C52" s="127"/>
      <c r="D52" s="128"/>
      <c r="E52" s="118"/>
      <c r="F52" s="128"/>
      <c r="G52" s="128"/>
      <c r="H52" s="128"/>
      <c r="I52" s="118"/>
      <c r="J52" s="118"/>
      <c r="K52" s="119"/>
    </row>
    <row r="53" spans="2:11" ht="19.5" customHeight="1" x14ac:dyDescent="0.2">
      <c r="B53" s="126"/>
      <c r="C53" s="127"/>
      <c r="D53" s="128"/>
      <c r="E53" s="118"/>
      <c r="F53" s="128"/>
      <c r="G53" s="128"/>
      <c r="H53" s="128"/>
      <c r="I53" s="118"/>
      <c r="J53" s="118"/>
      <c r="K53" s="119"/>
    </row>
    <row r="54" spans="2:11" ht="19.5" customHeight="1" x14ac:dyDescent="0.2">
      <c r="B54" s="126"/>
      <c r="C54" s="127"/>
      <c r="D54" s="128"/>
      <c r="E54" s="118"/>
      <c r="F54" s="128"/>
      <c r="G54" s="128"/>
      <c r="H54" s="128"/>
      <c r="I54" s="118"/>
      <c r="J54" s="118"/>
      <c r="K54" s="119"/>
    </row>
    <row r="55" spans="2:11" ht="19.5" customHeight="1" x14ac:dyDescent="0.2">
      <c r="B55" s="126"/>
      <c r="C55" s="127"/>
      <c r="D55" s="128"/>
      <c r="E55" s="118"/>
      <c r="F55" s="128"/>
      <c r="G55" s="128"/>
      <c r="H55" s="128"/>
      <c r="I55" s="118"/>
      <c r="J55" s="118"/>
      <c r="K55" s="119"/>
    </row>
    <row r="56" spans="2:11" ht="19.5" customHeight="1" x14ac:dyDescent="0.2">
      <c r="B56" s="126"/>
      <c r="C56" s="127"/>
      <c r="D56" s="128"/>
      <c r="E56" s="118"/>
      <c r="F56" s="128"/>
      <c r="G56" s="128"/>
      <c r="H56" s="128"/>
      <c r="I56" s="118"/>
      <c r="J56" s="118"/>
      <c r="K56" s="119"/>
    </row>
    <row r="57" spans="2:11" ht="19.5" customHeight="1" x14ac:dyDescent="0.2">
      <c r="B57" s="126"/>
      <c r="C57" s="127"/>
      <c r="D57" s="128"/>
      <c r="E57" s="118"/>
      <c r="F57" s="128"/>
      <c r="G57" s="128"/>
      <c r="H57" s="128"/>
      <c r="I57" s="118"/>
      <c r="J57" s="118"/>
      <c r="K57" s="119"/>
    </row>
    <row r="58" spans="2:11" ht="19.5" customHeight="1" x14ac:dyDescent="0.2">
      <c r="B58" s="126"/>
      <c r="C58" s="127"/>
      <c r="D58" s="128"/>
      <c r="E58" s="118"/>
      <c r="F58" s="128"/>
      <c r="G58" s="128"/>
      <c r="H58" s="128"/>
      <c r="I58" s="118"/>
      <c r="J58" s="118"/>
      <c r="K58" s="119"/>
    </row>
    <row r="59" spans="2:11" ht="19.5" customHeight="1" x14ac:dyDescent="0.2">
      <c r="B59" s="126"/>
      <c r="C59" s="127"/>
      <c r="D59" s="128"/>
      <c r="E59" s="118"/>
      <c r="F59" s="128"/>
      <c r="G59" s="128"/>
      <c r="H59" s="128"/>
      <c r="I59" s="118"/>
      <c r="J59" s="118"/>
      <c r="K59" s="119"/>
    </row>
    <row r="60" spans="2:11" ht="19.5" customHeight="1" x14ac:dyDescent="0.2">
      <c r="B60" s="126"/>
      <c r="C60" s="127"/>
      <c r="D60" s="128"/>
      <c r="E60" s="118"/>
      <c r="F60" s="128"/>
      <c r="G60" s="128"/>
      <c r="H60" s="128"/>
      <c r="I60" s="118"/>
      <c r="J60" s="118"/>
      <c r="K60" s="119"/>
    </row>
    <row r="61" spans="2:11" ht="19.5" customHeight="1" x14ac:dyDescent="0.2">
      <c r="B61" s="126"/>
      <c r="C61" s="127"/>
      <c r="D61" s="128"/>
      <c r="E61" s="118"/>
      <c r="F61" s="128"/>
      <c r="G61" s="128"/>
      <c r="H61" s="128"/>
      <c r="I61" s="118"/>
      <c r="J61" s="118"/>
      <c r="K61" s="119"/>
    </row>
    <row r="62" spans="2:11" ht="19.5" customHeight="1" x14ac:dyDescent="0.2">
      <c r="B62" s="126"/>
      <c r="C62" s="127"/>
      <c r="D62" s="128"/>
      <c r="E62" s="118"/>
      <c r="F62" s="128"/>
      <c r="G62" s="128"/>
      <c r="H62" s="128"/>
      <c r="I62" s="118"/>
      <c r="J62" s="118"/>
      <c r="K62" s="119"/>
    </row>
    <row r="63" spans="2:11" ht="19.5" customHeight="1" x14ac:dyDescent="0.2">
      <c r="B63" s="126"/>
      <c r="C63" s="127"/>
      <c r="D63" s="128"/>
      <c r="E63" s="118"/>
      <c r="F63" s="128"/>
      <c r="G63" s="128"/>
      <c r="H63" s="128"/>
      <c r="I63" s="118"/>
      <c r="J63" s="118"/>
      <c r="K63" s="119"/>
    </row>
    <row r="64" spans="2:11" ht="19.5" customHeight="1" x14ac:dyDescent="0.2">
      <c r="B64" s="126"/>
      <c r="C64" s="127"/>
      <c r="D64" s="128"/>
      <c r="E64" s="118"/>
      <c r="F64" s="128"/>
      <c r="G64" s="128"/>
      <c r="H64" s="128"/>
      <c r="I64" s="118"/>
      <c r="J64" s="118"/>
      <c r="K64" s="119"/>
    </row>
    <row r="65" spans="2:11" ht="19.5" customHeight="1" x14ac:dyDescent="0.2">
      <c r="B65" s="126"/>
      <c r="C65" s="127"/>
      <c r="D65" s="128"/>
      <c r="E65" s="118"/>
      <c r="F65" s="128"/>
      <c r="G65" s="128"/>
      <c r="H65" s="128"/>
      <c r="I65" s="118"/>
      <c r="J65" s="118"/>
      <c r="K65" s="119"/>
    </row>
    <row r="66" spans="2:11" ht="19.5" customHeight="1" x14ac:dyDescent="0.2">
      <c r="B66" s="126"/>
      <c r="C66" s="127"/>
      <c r="D66" s="128"/>
      <c r="E66" s="118"/>
      <c r="F66" s="128"/>
      <c r="G66" s="128"/>
      <c r="H66" s="128"/>
      <c r="I66" s="118"/>
      <c r="J66" s="118"/>
      <c r="K66" s="119"/>
    </row>
    <row r="67" spans="2:11" ht="19.5" customHeight="1" x14ac:dyDescent="0.2">
      <c r="B67" s="126"/>
      <c r="C67" s="127"/>
      <c r="D67" s="128"/>
      <c r="E67" s="118"/>
      <c r="F67" s="128"/>
      <c r="G67" s="128"/>
      <c r="H67" s="128"/>
      <c r="I67" s="118"/>
      <c r="J67" s="118"/>
      <c r="K67" s="119"/>
    </row>
    <row r="68" spans="2:11" ht="19.5" customHeight="1" x14ac:dyDescent="0.2">
      <c r="B68" s="126"/>
      <c r="C68" s="127"/>
      <c r="D68" s="128"/>
      <c r="E68" s="118"/>
      <c r="F68" s="128"/>
      <c r="G68" s="128"/>
      <c r="H68" s="128"/>
      <c r="I68" s="118"/>
      <c r="J68" s="118"/>
      <c r="K68" s="119"/>
    </row>
    <row r="69" spans="2:11" ht="19.5" customHeight="1" x14ac:dyDescent="0.2">
      <c r="B69" s="126"/>
      <c r="C69" s="127"/>
      <c r="D69" s="128"/>
      <c r="E69" s="118"/>
      <c r="F69" s="128"/>
      <c r="G69" s="128"/>
      <c r="H69" s="128"/>
      <c r="I69" s="118"/>
      <c r="J69" s="118"/>
      <c r="K69" s="119"/>
    </row>
    <row r="70" spans="2:11" ht="19.5" customHeight="1" x14ac:dyDescent="0.2">
      <c r="B70" s="126"/>
      <c r="C70" s="127"/>
      <c r="D70" s="128"/>
      <c r="E70" s="118"/>
      <c r="F70" s="128"/>
      <c r="G70" s="128"/>
      <c r="H70" s="128"/>
      <c r="I70" s="118"/>
      <c r="J70" s="118"/>
      <c r="K70" s="119"/>
    </row>
    <row r="71" spans="2:11" ht="19.5" customHeight="1" x14ac:dyDescent="0.2">
      <c r="B71" s="126"/>
      <c r="C71" s="127"/>
      <c r="D71" s="128"/>
      <c r="E71" s="118"/>
      <c r="F71" s="128"/>
      <c r="G71" s="128"/>
      <c r="H71" s="128"/>
      <c r="I71" s="118"/>
      <c r="J71" s="118"/>
      <c r="K71" s="119"/>
    </row>
    <row r="72" spans="2:11" ht="19.5" customHeight="1" x14ac:dyDescent="0.2">
      <c r="B72" s="126"/>
      <c r="C72" s="127"/>
      <c r="D72" s="128"/>
      <c r="E72" s="118"/>
      <c r="F72" s="128"/>
      <c r="G72" s="128"/>
      <c r="H72" s="128"/>
      <c r="I72" s="118"/>
      <c r="J72" s="118"/>
      <c r="K72" s="119"/>
    </row>
    <row r="73" spans="2:11" ht="19.5" customHeight="1" x14ac:dyDescent="0.2">
      <c r="B73" s="126"/>
      <c r="C73" s="127"/>
      <c r="D73" s="128"/>
      <c r="E73" s="118"/>
      <c r="F73" s="128"/>
      <c r="G73" s="128"/>
      <c r="H73" s="128"/>
      <c r="I73" s="118"/>
      <c r="J73" s="118"/>
      <c r="K73" s="119"/>
    </row>
    <row r="74" spans="2:11" ht="19.5" customHeight="1" x14ac:dyDescent="0.2">
      <c r="B74" s="126"/>
      <c r="C74" s="127"/>
      <c r="D74" s="128"/>
      <c r="E74" s="118"/>
      <c r="F74" s="128"/>
      <c r="G74" s="128"/>
      <c r="H74" s="128"/>
      <c r="I74" s="118"/>
      <c r="J74" s="118"/>
      <c r="K74" s="119"/>
    </row>
    <row r="75" spans="2:11" ht="19.5" customHeight="1" x14ac:dyDescent="0.2">
      <c r="B75" s="126"/>
      <c r="C75" s="127"/>
      <c r="D75" s="128"/>
      <c r="E75" s="118"/>
      <c r="F75" s="128"/>
      <c r="G75" s="128"/>
      <c r="H75" s="128"/>
      <c r="I75" s="118"/>
      <c r="J75" s="118"/>
      <c r="K75" s="119"/>
    </row>
    <row r="76" spans="2:11" ht="19.5" customHeight="1" x14ac:dyDescent="0.2">
      <c r="B76" s="126"/>
      <c r="C76" s="127"/>
      <c r="D76" s="128"/>
      <c r="E76" s="118"/>
      <c r="F76" s="128"/>
      <c r="G76" s="128"/>
      <c r="H76" s="128"/>
      <c r="I76" s="118"/>
      <c r="J76" s="118"/>
      <c r="K76" s="119"/>
    </row>
    <row r="77" spans="2:11" ht="19.5" customHeight="1" x14ac:dyDescent="0.2">
      <c r="B77" s="126"/>
      <c r="C77" s="127"/>
      <c r="D77" s="128"/>
      <c r="E77" s="118"/>
      <c r="F77" s="128"/>
      <c r="G77" s="128"/>
      <c r="H77" s="128"/>
      <c r="I77" s="118"/>
      <c r="J77" s="118"/>
      <c r="K77" s="119"/>
    </row>
    <row r="78" spans="2:11" ht="19.5" customHeight="1" x14ac:dyDescent="0.2">
      <c r="B78" s="126"/>
      <c r="C78" s="127"/>
      <c r="D78" s="128"/>
      <c r="E78" s="118"/>
      <c r="F78" s="128"/>
      <c r="G78" s="128"/>
      <c r="H78" s="128"/>
      <c r="I78" s="118"/>
      <c r="J78" s="118"/>
      <c r="K78" s="119"/>
    </row>
    <row r="79" spans="2:11" ht="19.5" customHeight="1" x14ac:dyDescent="0.2">
      <c r="B79" s="126"/>
      <c r="C79" s="127"/>
      <c r="D79" s="128"/>
      <c r="E79" s="118"/>
      <c r="F79" s="128"/>
      <c r="G79" s="128"/>
      <c r="H79" s="128"/>
      <c r="I79" s="118"/>
      <c r="J79" s="118"/>
      <c r="K79" s="119"/>
    </row>
    <row r="80" spans="2:11" ht="19.5" customHeight="1" x14ac:dyDescent="0.2">
      <c r="B80" s="126"/>
      <c r="C80" s="127"/>
      <c r="D80" s="128"/>
      <c r="E80" s="118"/>
      <c r="F80" s="128"/>
      <c r="G80" s="128"/>
      <c r="H80" s="128"/>
      <c r="I80" s="118"/>
      <c r="J80" s="118"/>
      <c r="K80" s="119"/>
    </row>
    <row r="81" spans="2:11" ht="19.5" customHeight="1" x14ac:dyDescent="0.2">
      <c r="B81" s="126"/>
      <c r="C81" s="127"/>
      <c r="D81" s="128"/>
      <c r="E81" s="118"/>
      <c r="F81" s="128"/>
      <c r="G81" s="128"/>
      <c r="H81" s="128"/>
      <c r="I81" s="118"/>
      <c r="J81" s="118"/>
      <c r="K81" s="119"/>
    </row>
    <row r="82" spans="2:11" ht="19.5" customHeight="1" x14ac:dyDescent="0.2">
      <c r="B82" s="126"/>
      <c r="C82" s="127"/>
      <c r="D82" s="128"/>
      <c r="E82" s="118"/>
      <c r="F82" s="128"/>
      <c r="G82" s="128"/>
      <c r="H82" s="128"/>
      <c r="I82" s="118"/>
      <c r="J82" s="118"/>
      <c r="K82" s="119"/>
    </row>
    <row r="83" spans="2:11" ht="19.5" customHeight="1" x14ac:dyDescent="0.2">
      <c r="B83" s="126"/>
      <c r="C83" s="127"/>
      <c r="D83" s="128"/>
      <c r="E83" s="118"/>
      <c r="F83" s="128"/>
      <c r="G83" s="128"/>
      <c r="H83" s="128"/>
      <c r="I83" s="118"/>
      <c r="J83" s="118"/>
      <c r="K83" s="119"/>
    </row>
    <row r="84" spans="2:11" ht="19.5" customHeight="1" x14ac:dyDescent="0.2">
      <c r="B84" s="126"/>
      <c r="C84" s="127"/>
      <c r="D84" s="128"/>
      <c r="E84" s="118"/>
      <c r="F84" s="128"/>
      <c r="G84" s="128"/>
      <c r="H84" s="128"/>
      <c r="I84" s="118"/>
      <c r="J84" s="118"/>
      <c r="K84" s="119"/>
    </row>
    <row r="85" spans="2:11" ht="19.5" customHeight="1" x14ac:dyDescent="0.2">
      <c r="B85" s="126"/>
      <c r="C85" s="127"/>
      <c r="D85" s="128"/>
      <c r="E85" s="118"/>
      <c r="F85" s="128"/>
      <c r="G85" s="128"/>
      <c r="H85" s="128"/>
      <c r="I85" s="118"/>
      <c r="J85" s="118"/>
      <c r="K85" s="119"/>
    </row>
    <row r="86" spans="2:11" ht="19.5" customHeight="1" x14ac:dyDescent="0.2">
      <c r="B86" s="126"/>
      <c r="C86" s="127"/>
      <c r="D86" s="128"/>
      <c r="E86" s="118"/>
      <c r="F86" s="128"/>
      <c r="G86" s="128"/>
      <c r="H86" s="128"/>
      <c r="I86" s="118"/>
      <c r="J86" s="118"/>
      <c r="K86" s="119"/>
    </row>
    <row r="87" spans="2:11" ht="19.5" customHeight="1" x14ac:dyDescent="0.2">
      <c r="B87" s="126"/>
      <c r="C87" s="127"/>
      <c r="D87" s="128"/>
      <c r="E87" s="118"/>
      <c r="F87" s="128"/>
      <c r="G87" s="128"/>
      <c r="H87" s="128"/>
      <c r="I87" s="118"/>
      <c r="J87" s="118"/>
      <c r="K87" s="119"/>
    </row>
    <row r="88" spans="2:11" ht="19.5" customHeight="1" x14ac:dyDescent="0.2">
      <c r="B88" s="126"/>
      <c r="C88" s="127"/>
      <c r="D88" s="128"/>
      <c r="E88" s="118"/>
      <c r="F88" s="128"/>
      <c r="G88" s="128"/>
      <c r="H88" s="128"/>
      <c r="I88" s="118"/>
      <c r="J88" s="118"/>
      <c r="K88" s="119"/>
    </row>
    <row r="89" spans="2:11" ht="19.5" customHeight="1" x14ac:dyDescent="0.2">
      <c r="B89" s="126"/>
      <c r="C89" s="127"/>
      <c r="D89" s="128"/>
      <c r="E89" s="118"/>
      <c r="F89" s="128"/>
      <c r="G89" s="128"/>
      <c r="H89" s="128"/>
      <c r="I89" s="118"/>
      <c r="J89" s="118"/>
      <c r="K89" s="119"/>
    </row>
    <row r="90" spans="2:11" ht="19.5" customHeight="1" x14ac:dyDescent="0.2">
      <c r="B90" s="126"/>
      <c r="C90" s="127"/>
      <c r="D90" s="128"/>
      <c r="E90" s="118"/>
      <c r="F90" s="128"/>
      <c r="G90" s="128"/>
      <c r="H90" s="128"/>
      <c r="I90" s="118"/>
      <c r="J90" s="118"/>
      <c r="K90" s="119"/>
    </row>
    <row r="91" spans="2:11" ht="19.5" customHeight="1" x14ac:dyDescent="0.2">
      <c r="B91" s="126"/>
      <c r="C91" s="127"/>
      <c r="D91" s="128"/>
      <c r="E91" s="118"/>
      <c r="F91" s="128"/>
      <c r="G91" s="128"/>
      <c r="H91" s="128"/>
      <c r="I91" s="118"/>
      <c r="J91" s="118"/>
      <c r="K91" s="119"/>
    </row>
    <row r="92" spans="2:11" ht="19.5" customHeight="1" x14ac:dyDescent="0.2">
      <c r="B92" s="126"/>
      <c r="C92" s="127"/>
      <c r="D92" s="128"/>
      <c r="E92" s="118"/>
      <c r="F92" s="128"/>
      <c r="G92" s="128"/>
      <c r="H92" s="128"/>
      <c r="I92" s="118"/>
      <c r="J92" s="118"/>
      <c r="K92" s="119"/>
    </row>
    <row r="93" spans="2:11" ht="19.5" customHeight="1" x14ac:dyDescent="0.2">
      <c r="B93" s="126"/>
      <c r="C93" s="127"/>
      <c r="D93" s="128"/>
      <c r="E93" s="118"/>
      <c r="F93" s="128"/>
      <c r="G93" s="128"/>
      <c r="H93" s="128"/>
      <c r="I93" s="118"/>
      <c r="J93" s="118"/>
      <c r="K93" s="119"/>
    </row>
    <row r="94" spans="2:11" ht="19.5" customHeight="1" x14ac:dyDescent="0.2">
      <c r="B94" s="126"/>
      <c r="C94" s="127"/>
      <c r="D94" s="128"/>
      <c r="E94" s="118"/>
      <c r="F94" s="128"/>
      <c r="G94" s="128"/>
      <c r="H94" s="128"/>
      <c r="I94" s="118"/>
      <c r="J94" s="118"/>
      <c r="K94" s="119"/>
    </row>
    <row r="95" spans="2:11" ht="19.5" customHeight="1" x14ac:dyDescent="0.2">
      <c r="B95" s="126"/>
      <c r="C95" s="127"/>
      <c r="D95" s="128"/>
      <c r="E95" s="118"/>
      <c r="F95" s="128"/>
      <c r="G95" s="128"/>
      <c r="H95" s="128"/>
      <c r="I95" s="118"/>
      <c r="J95" s="118"/>
      <c r="K95" s="119"/>
    </row>
    <row r="96" spans="2:11" ht="19.5" customHeight="1" x14ac:dyDescent="0.2">
      <c r="B96" s="126"/>
      <c r="C96" s="127"/>
      <c r="D96" s="128"/>
      <c r="E96" s="118"/>
      <c r="F96" s="128"/>
      <c r="G96" s="128"/>
      <c r="H96" s="128"/>
      <c r="I96" s="118"/>
      <c r="J96" s="118"/>
      <c r="K96" s="119"/>
    </row>
    <row r="97" spans="2:11" ht="19.5" customHeight="1" x14ac:dyDescent="0.2">
      <c r="B97" s="126"/>
      <c r="C97" s="127"/>
      <c r="D97" s="128"/>
      <c r="E97" s="118"/>
      <c r="F97" s="128"/>
      <c r="G97" s="128"/>
      <c r="H97" s="128"/>
      <c r="I97" s="118"/>
      <c r="J97" s="118"/>
      <c r="K97" s="119"/>
    </row>
    <row r="98" spans="2:11" ht="19.5" customHeight="1" x14ac:dyDescent="0.2">
      <c r="B98" s="126"/>
      <c r="C98" s="127"/>
      <c r="D98" s="128"/>
      <c r="E98" s="118"/>
      <c r="F98" s="128"/>
      <c r="G98" s="128"/>
      <c r="H98" s="128"/>
      <c r="I98" s="118"/>
      <c r="J98" s="118"/>
      <c r="K98" s="119"/>
    </row>
    <row r="99" spans="2:11" ht="19.5" customHeight="1" x14ac:dyDescent="0.2">
      <c r="B99" s="126"/>
      <c r="C99" s="127"/>
      <c r="D99" s="128"/>
      <c r="E99" s="118"/>
      <c r="F99" s="128"/>
      <c r="G99" s="128"/>
      <c r="H99" s="128"/>
      <c r="I99" s="118"/>
      <c r="J99" s="118"/>
      <c r="K99" s="119"/>
    </row>
    <row r="100" spans="2:11" ht="19.5" customHeight="1" x14ac:dyDescent="0.2">
      <c r="B100" s="126"/>
      <c r="C100" s="127"/>
      <c r="D100" s="128"/>
      <c r="E100" s="118"/>
      <c r="F100" s="128"/>
      <c r="G100" s="128"/>
      <c r="H100" s="128"/>
      <c r="I100" s="118"/>
      <c r="J100" s="118"/>
      <c r="K100" s="119"/>
    </row>
    <row r="101" spans="2:11" ht="19.5" customHeight="1" x14ac:dyDescent="0.2">
      <c r="B101" s="126"/>
      <c r="C101" s="127"/>
      <c r="D101" s="128"/>
      <c r="E101" s="118"/>
      <c r="F101" s="128"/>
      <c r="G101" s="128"/>
      <c r="H101" s="128"/>
      <c r="I101" s="118"/>
      <c r="J101" s="118"/>
      <c r="K101" s="119"/>
    </row>
    <row r="102" spans="2:11" ht="19.5" customHeight="1" x14ac:dyDescent="0.2">
      <c r="B102" s="126"/>
      <c r="C102" s="127"/>
      <c r="D102" s="128"/>
      <c r="E102" s="118"/>
      <c r="F102" s="128"/>
      <c r="G102" s="128"/>
      <c r="H102" s="128"/>
      <c r="I102" s="118"/>
      <c r="J102" s="118"/>
      <c r="K102" s="119"/>
    </row>
    <row r="103" spans="2:11" ht="19.5" customHeight="1" x14ac:dyDescent="0.2">
      <c r="B103" s="126"/>
      <c r="C103" s="127"/>
      <c r="D103" s="128"/>
      <c r="E103" s="118"/>
      <c r="F103" s="128"/>
      <c r="G103" s="128"/>
      <c r="H103" s="128"/>
      <c r="I103" s="118"/>
      <c r="J103" s="118"/>
      <c r="K103" s="119"/>
    </row>
    <row r="104" spans="2:11" ht="19.5" customHeight="1" x14ac:dyDescent="0.2">
      <c r="B104" s="126"/>
      <c r="C104" s="127"/>
      <c r="D104" s="128"/>
      <c r="E104" s="118"/>
      <c r="F104" s="128"/>
      <c r="G104" s="128"/>
      <c r="H104" s="128"/>
      <c r="I104" s="118"/>
      <c r="J104" s="118"/>
      <c r="K104" s="119"/>
    </row>
    <row r="105" spans="2:11" ht="19.5" customHeight="1" x14ac:dyDescent="0.2">
      <c r="B105" s="126"/>
      <c r="C105" s="127"/>
      <c r="D105" s="128"/>
      <c r="E105" s="118"/>
      <c r="F105" s="128"/>
      <c r="G105" s="128"/>
      <c r="H105" s="128"/>
      <c r="I105" s="118"/>
      <c r="J105" s="118"/>
      <c r="K105" s="119"/>
    </row>
    <row r="106" spans="2:11" ht="19.5" customHeight="1" x14ac:dyDescent="0.2">
      <c r="B106" s="126"/>
      <c r="C106" s="127"/>
      <c r="D106" s="128"/>
      <c r="E106" s="118"/>
      <c r="F106" s="128"/>
      <c r="G106" s="128"/>
      <c r="H106" s="128"/>
      <c r="I106" s="118"/>
      <c r="J106" s="118"/>
      <c r="K106" s="119"/>
    </row>
    <row r="107" spans="2:11" ht="19.5" customHeight="1" x14ac:dyDescent="0.2">
      <c r="B107" s="126"/>
      <c r="C107" s="127"/>
      <c r="D107" s="128"/>
      <c r="E107" s="118"/>
      <c r="F107" s="128"/>
      <c r="G107" s="128"/>
      <c r="H107" s="128"/>
      <c r="I107" s="118"/>
      <c r="J107" s="118"/>
      <c r="K107" s="119"/>
    </row>
    <row r="108" spans="2:11" ht="19.5" customHeight="1" x14ac:dyDescent="0.2">
      <c r="B108" s="126"/>
      <c r="C108" s="127"/>
      <c r="D108" s="128"/>
      <c r="E108" s="118"/>
      <c r="F108" s="128"/>
      <c r="G108" s="128"/>
      <c r="H108" s="128"/>
      <c r="I108" s="118"/>
      <c r="J108" s="118"/>
      <c r="K108" s="119"/>
    </row>
    <row r="109" spans="2:11" ht="19.5" customHeight="1" x14ac:dyDescent="0.2">
      <c r="B109" s="126"/>
      <c r="C109" s="127"/>
      <c r="D109" s="128"/>
      <c r="E109" s="118"/>
      <c r="F109" s="128"/>
      <c r="G109" s="128"/>
      <c r="H109" s="128"/>
      <c r="I109" s="118"/>
      <c r="J109" s="118"/>
      <c r="K109" s="119"/>
    </row>
    <row r="110" spans="2:11" ht="19.5" customHeight="1" x14ac:dyDescent="0.2">
      <c r="B110" s="126"/>
      <c r="C110" s="127"/>
      <c r="D110" s="128"/>
      <c r="E110" s="118"/>
      <c r="F110" s="128"/>
      <c r="G110" s="128"/>
      <c r="H110" s="128"/>
      <c r="I110" s="118"/>
      <c r="J110" s="118"/>
      <c r="K110" s="119"/>
    </row>
    <row r="111" spans="2:11" ht="19.5" customHeight="1" x14ac:dyDescent="0.2">
      <c r="B111" s="126"/>
      <c r="C111" s="127"/>
      <c r="D111" s="128"/>
      <c r="E111" s="118"/>
      <c r="F111" s="128"/>
      <c r="G111" s="128"/>
      <c r="H111" s="128"/>
      <c r="I111" s="118"/>
      <c r="J111" s="118"/>
      <c r="K111" s="119"/>
    </row>
    <row r="112" spans="2:11" ht="19.5" customHeight="1" x14ac:dyDescent="0.2">
      <c r="B112" s="126"/>
      <c r="C112" s="127"/>
      <c r="D112" s="128"/>
      <c r="E112" s="118"/>
      <c r="F112" s="128"/>
      <c r="G112" s="128"/>
      <c r="H112" s="128"/>
      <c r="I112" s="118"/>
      <c r="J112" s="118"/>
      <c r="K112" s="119"/>
    </row>
    <row r="113" spans="2:11" ht="19.5" customHeight="1" x14ac:dyDescent="0.2">
      <c r="B113" s="126"/>
      <c r="C113" s="127"/>
      <c r="D113" s="128"/>
      <c r="E113" s="118"/>
      <c r="F113" s="128"/>
      <c r="G113" s="128"/>
      <c r="H113" s="128"/>
      <c r="I113" s="118"/>
      <c r="J113" s="118"/>
      <c r="K113" s="119"/>
    </row>
    <row r="114" spans="2:11" ht="19.5" customHeight="1" x14ac:dyDescent="0.2">
      <c r="B114" s="126"/>
      <c r="C114" s="127"/>
      <c r="D114" s="128"/>
      <c r="E114" s="118"/>
      <c r="F114" s="128"/>
      <c r="G114" s="128"/>
      <c r="H114" s="128"/>
      <c r="I114" s="118"/>
      <c r="J114" s="118"/>
      <c r="K114" s="119"/>
    </row>
    <row r="115" spans="2:11" ht="19.5" customHeight="1" x14ac:dyDescent="0.2">
      <c r="B115" s="126"/>
      <c r="C115" s="127"/>
      <c r="D115" s="128"/>
      <c r="E115" s="118"/>
      <c r="F115" s="128"/>
      <c r="G115" s="128"/>
      <c r="H115" s="128"/>
      <c r="I115" s="118"/>
      <c r="J115" s="118"/>
      <c r="K115" s="119"/>
    </row>
    <row r="116" spans="2:11" ht="19.5" customHeight="1" x14ac:dyDescent="0.2">
      <c r="B116" s="126"/>
      <c r="C116" s="127"/>
      <c r="D116" s="128"/>
      <c r="E116" s="118"/>
      <c r="F116" s="128"/>
      <c r="G116" s="128"/>
      <c r="H116" s="128"/>
      <c r="I116" s="118"/>
      <c r="J116" s="118"/>
      <c r="K116" s="119"/>
    </row>
    <row r="117" spans="2:11" ht="19.5" customHeight="1" x14ac:dyDescent="0.2">
      <c r="B117" s="126"/>
      <c r="C117" s="127"/>
      <c r="D117" s="128"/>
      <c r="E117" s="118"/>
      <c r="F117" s="128"/>
      <c r="G117" s="128"/>
      <c r="H117" s="128"/>
      <c r="I117" s="118"/>
      <c r="J117" s="118"/>
      <c r="K117" s="119"/>
    </row>
    <row r="118" spans="2:11" ht="19.5" customHeight="1" x14ac:dyDescent="0.2">
      <c r="B118" s="126"/>
      <c r="C118" s="127"/>
      <c r="D118" s="128"/>
      <c r="E118" s="118"/>
      <c r="F118" s="128"/>
      <c r="G118" s="128"/>
      <c r="H118" s="128"/>
      <c r="I118" s="118"/>
      <c r="J118" s="118"/>
      <c r="K118" s="119"/>
    </row>
    <row r="119" spans="2:11" ht="19.5" customHeight="1" x14ac:dyDescent="0.2">
      <c r="B119" s="126"/>
      <c r="C119" s="127"/>
      <c r="D119" s="128"/>
      <c r="E119" s="118"/>
      <c r="F119" s="128"/>
      <c r="G119" s="128"/>
      <c r="H119" s="128"/>
      <c r="I119" s="118"/>
      <c r="J119" s="118"/>
      <c r="K119" s="119"/>
    </row>
    <row r="120" spans="2:11" ht="19.5" customHeight="1" x14ac:dyDescent="0.2">
      <c r="B120" s="126"/>
      <c r="C120" s="127"/>
      <c r="D120" s="128"/>
      <c r="E120" s="118"/>
      <c r="F120" s="128"/>
      <c r="G120" s="128"/>
      <c r="H120" s="128"/>
      <c r="I120" s="118"/>
      <c r="J120" s="118"/>
      <c r="K120" s="119"/>
    </row>
    <row r="121" spans="2:11" ht="19.5" customHeight="1" x14ac:dyDescent="0.2">
      <c r="B121" s="126"/>
      <c r="C121" s="127"/>
      <c r="D121" s="128"/>
      <c r="E121" s="118"/>
      <c r="F121" s="128"/>
      <c r="G121" s="128"/>
      <c r="H121" s="128"/>
      <c r="I121" s="118"/>
      <c r="J121" s="118"/>
      <c r="K121" s="119"/>
    </row>
    <row r="122" spans="2:11" ht="19.5" customHeight="1" x14ac:dyDescent="0.2">
      <c r="B122" s="126"/>
      <c r="C122" s="127"/>
      <c r="D122" s="128"/>
      <c r="E122" s="118"/>
      <c r="F122" s="128"/>
      <c r="G122" s="128"/>
      <c r="H122" s="128"/>
      <c r="I122" s="118"/>
      <c r="J122" s="118"/>
      <c r="K122" s="119"/>
    </row>
    <row r="123" spans="2:11" ht="19.5" customHeight="1" x14ac:dyDescent="0.2">
      <c r="B123" s="126"/>
      <c r="C123" s="127"/>
      <c r="D123" s="128"/>
      <c r="E123" s="118"/>
      <c r="F123" s="128"/>
      <c r="G123" s="128"/>
      <c r="H123" s="128"/>
      <c r="I123" s="118"/>
      <c r="J123" s="118"/>
      <c r="K123" s="119"/>
    </row>
    <row r="124" spans="2:11" ht="19.5" customHeight="1" x14ac:dyDescent="0.2">
      <c r="B124" s="126"/>
      <c r="C124" s="127"/>
      <c r="D124" s="128"/>
      <c r="E124" s="118"/>
      <c r="F124" s="128"/>
      <c r="G124" s="128"/>
      <c r="H124" s="128"/>
      <c r="I124" s="118"/>
      <c r="J124" s="118"/>
      <c r="K124" s="119"/>
    </row>
    <row r="125" spans="2:11" ht="19.5" customHeight="1" x14ac:dyDescent="0.2">
      <c r="B125" s="126"/>
      <c r="C125" s="127"/>
      <c r="D125" s="128"/>
      <c r="E125" s="118"/>
      <c r="F125" s="128"/>
      <c r="G125" s="128"/>
      <c r="H125" s="128"/>
      <c r="I125" s="118"/>
      <c r="J125" s="118"/>
      <c r="K125" s="119"/>
    </row>
    <row r="126" spans="2:11" ht="19.5" customHeight="1" x14ac:dyDescent="0.2">
      <c r="B126" s="126"/>
      <c r="C126" s="127"/>
      <c r="D126" s="128"/>
      <c r="E126" s="118"/>
      <c r="F126" s="128"/>
      <c r="G126" s="128"/>
      <c r="H126" s="128"/>
      <c r="I126" s="118"/>
      <c r="J126" s="118"/>
      <c r="K126" s="119"/>
    </row>
    <row r="127" spans="2:11" ht="19.5" customHeight="1" x14ac:dyDescent="0.2">
      <c r="B127" s="126"/>
      <c r="C127" s="127"/>
      <c r="D127" s="128"/>
      <c r="E127" s="118"/>
      <c r="F127" s="128"/>
      <c r="G127" s="128"/>
      <c r="H127" s="128"/>
      <c r="I127" s="118"/>
      <c r="J127" s="118"/>
      <c r="K127" s="119"/>
    </row>
    <row r="128" spans="2:11" ht="19.5" customHeight="1" x14ac:dyDescent="0.2">
      <c r="B128" s="126"/>
      <c r="C128" s="127"/>
      <c r="D128" s="128"/>
      <c r="E128" s="118"/>
      <c r="F128" s="128"/>
      <c r="G128" s="128"/>
      <c r="H128" s="128"/>
      <c r="I128" s="118"/>
      <c r="J128" s="118"/>
      <c r="K128" s="119"/>
    </row>
    <row r="129" spans="2:11" ht="19.5" customHeight="1" x14ac:dyDescent="0.2">
      <c r="B129" s="126"/>
      <c r="C129" s="127"/>
      <c r="D129" s="128"/>
      <c r="E129" s="118"/>
      <c r="F129" s="128"/>
      <c r="G129" s="128"/>
      <c r="H129" s="128"/>
      <c r="I129" s="118"/>
      <c r="J129" s="118"/>
      <c r="K129" s="119"/>
    </row>
    <row r="130" spans="2:11" ht="19.5" customHeight="1" x14ac:dyDescent="0.2">
      <c r="B130" s="126"/>
      <c r="C130" s="127"/>
      <c r="D130" s="128"/>
      <c r="E130" s="118"/>
      <c r="F130" s="128"/>
      <c r="G130" s="128"/>
      <c r="H130" s="128"/>
      <c r="I130" s="118"/>
      <c r="J130" s="118"/>
      <c r="K130" s="119"/>
    </row>
    <row r="131" spans="2:11" ht="19.5" customHeight="1" x14ac:dyDescent="0.2">
      <c r="B131" s="126"/>
      <c r="C131" s="127"/>
      <c r="D131" s="128"/>
      <c r="E131" s="118"/>
      <c r="F131" s="128"/>
      <c r="G131" s="128"/>
      <c r="H131" s="128"/>
      <c r="I131" s="118"/>
      <c r="J131" s="118"/>
      <c r="K131" s="119"/>
    </row>
    <row r="132" spans="2:11" ht="19.5" customHeight="1" x14ac:dyDescent="0.2">
      <c r="B132" s="126"/>
      <c r="C132" s="127"/>
      <c r="D132" s="128"/>
      <c r="E132" s="118"/>
      <c r="F132" s="128"/>
      <c r="G132" s="128"/>
      <c r="H132" s="128"/>
      <c r="I132" s="118"/>
      <c r="J132" s="118"/>
      <c r="K132" s="119"/>
    </row>
    <row r="133" spans="2:11" ht="19.5" customHeight="1" x14ac:dyDescent="0.2">
      <c r="B133" s="126"/>
      <c r="C133" s="127"/>
      <c r="D133" s="128"/>
      <c r="E133" s="118"/>
      <c r="F133" s="128"/>
      <c r="G133" s="128"/>
      <c r="H133" s="128"/>
      <c r="I133" s="118"/>
      <c r="J133" s="118"/>
      <c r="K133" s="119"/>
    </row>
    <row r="134" spans="2:11" ht="19.5" customHeight="1" x14ac:dyDescent="0.2">
      <c r="B134" s="126"/>
      <c r="C134" s="127"/>
      <c r="D134" s="128"/>
      <c r="E134" s="118"/>
      <c r="F134" s="128"/>
      <c r="G134" s="128"/>
      <c r="H134" s="128"/>
      <c r="I134" s="118"/>
      <c r="J134" s="118"/>
      <c r="K134" s="119"/>
    </row>
    <row r="135" spans="2:11" ht="19.5" customHeight="1" x14ac:dyDescent="0.2">
      <c r="B135" s="126"/>
      <c r="C135" s="127"/>
      <c r="D135" s="128"/>
      <c r="E135" s="118"/>
      <c r="F135" s="128"/>
      <c r="G135" s="128"/>
      <c r="H135" s="128"/>
      <c r="I135" s="118"/>
      <c r="J135" s="118"/>
      <c r="K135" s="119"/>
    </row>
    <row r="136" spans="2:11" ht="19.5" customHeight="1" x14ac:dyDescent="0.2">
      <c r="B136" s="126"/>
      <c r="C136" s="127"/>
      <c r="D136" s="128"/>
      <c r="E136" s="118"/>
      <c r="F136" s="128"/>
      <c r="G136" s="128"/>
      <c r="H136" s="128"/>
      <c r="I136" s="118"/>
      <c r="J136" s="118"/>
      <c r="K136" s="119"/>
    </row>
    <row r="137" spans="2:11" ht="19.5" customHeight="1" x14ac:dyDescent="0.2">
      <c r="B137" s="126"/>
      <c r="C137" s="127"/>
      <c r="D137" s="128"/>
      <c r="E137" s="118"/>
      <c r="F137" s="128"/>
      <c r="G137" s="128"/>
      <c r="H137" s="128"/>
      <c r="I137" s="118"/>
      <c r="J137" s="118"/>
      <c r="K137" s="119"/>
    </row>
    <row r="138" spans="2:11" ht="19.5" customHeight="1" x14ac:dyDescent="0.2">
      <c r="B138" s="126"/>
      <c r="C138" s="127"/>
      <c r="D138" s="128"/>
      <c r="E138" s="118"/>
      <c r="F138" s="128"/>
      <c r="G138" s="128"/>
      <c r="H138" s="128"/>
      <c r="I138" s="118"/>
      <c r="J138" s="118"/>
      <c r="K138" s="119"/>
    </row>
    <row r="139" spans="2:11" ht="19.5" customHeight="1" x14ac:dyDescent="0.2">
      <c r="B139" s="126"/>
      <c r="C139" s="127"/>
      <c r="D139" s="128"/>
      <c r="E139" s="118"/>
      <c r="F139" s="128"/>
      <c r="G139" s="128"/>
      <c r="H139" s="128"/>
      <c r="I139" s="118"/>
      <c r="J139" s="118"/>
      <c r="K139" s="119"/>
    </row>
    <row r="140" spans="2:11" ht="19.5" customHeight="1" x14ac:dyDescent="0.2">
      <c r="B140" s="126"/>
      <c r="C140" s="127"/>
      <c r="D140" s="128"/>
      <c r="E140" s="118"/>
      <c r="F140" s="128"/>
      <c r="G140" s="128"/>
      <c r="H140" s="128"/>
      <c r="I140" s="118"/>
      <c r="J140" s="118"/>
      <c r="K140" s="119"/>
    </row>
    <row r="141" spans="2:11" ht="19.5" customHeight="1" x14ac:dyDescent="0.2">
      <c r="B141" s="126"/>
      <c r="C141" s="127"/>
      <c r="D141" s="128"/>
      <c r="E141" s="118"/>
      <c r="F141" s="128"/>
      <c r="G141" s="128"/>
      <c r="H141" s="128"/>
      <c r="I141" s="118"/>
      <c r="J141" s="118"/>
      <c r="K141" s="119"/>
    </row>
    <row r="142" spans="2:11" ht="19.5" customHeight="1" x14ac:dyDescent="0.2">
      <c r="B142" s="126"/>
      <c r="C142" s="127"/>
      <c r="D142" s="128"/>
      <c r="E142" s="118"/>
      <c r="F142" s="128"/>
      <c r="G142" s="128"/>
      <c r="H142" s="128"/>
      <c r="I142" s="118"/>
      <c r="J142" s="118"/>
      <c r="K142" s="119"/>
    </row>
    <row r="143" spans="2:11" ht="19.5" customHeight="1" x14ac:dyDescent="0.2">
      <c r="B143" s="126"/>
      <c r="C143" s="127"/>
      <c r="D143" s="128"/>
      <c r="E143" s="118"/>
      <c r="F143" s="128"/>
      <c r="G143" s="128"/>
      <c r="H143" s="128"/>
      <c r="I143" s="118"/>
      <c r="J143" s="118"/>
      <c r="K143" s="119"/>
    </row>
    <row r="144" spans="2:11" ht="19.5" customHeight="1" x14ac:dyDescent="0.2">
      <c r="B144" s="126"/>
      <c r="C144" s="127"/>
      <c r="D144" s="128"/>
      <c r="E144" s="118"/>
      <c r="F144" s="128"/>
      <c r="G144" s="128"/>
      <c r="H144" s="128"/>
      <c r="I144" s="118"/>
      <c r="J144" s="118"/>
      <c r="K144" s="119"/>
    </row>
    <row r="145" spans="2:11" ht="19.5" customHeight="1" x14ac:dyDescent="0.2">
      <c r="B145" s="126"/>
      <c r="C145" s="127"/>
      <c r="D145" s="128"/>
      <c r="E145" s="118"/>
      <c r="F145" s="128"/>
      <c r="G145" s="128"/>
      <c r="H145" s="128"/>
      <c r="I145" s="118"/>
      <c r="J145" s="118"/>
      <c r="K145" s="119"/>
    </row>
    <row r="146" spans="2:11" ht="19.5" customHeight="1" x14ac:dyDescent="0.2">
      <c r="B146" s="126"/>
      <c r="C146" s="127"/>
      <c r="D146" s="128"/>
      <c r="E146" s="118"/>
      <c r="F146" s="128"/>
      <c r="G146" s="128"/>
      <c r="H146" s="128"/>
      <c r="I146" s="118"/>
      <c r="J146" s="118"/>
      <c r="K146" s="119"/>
    </row>
    <row r="147" spans="2:11" ht="19.5" customHeight="1" x14ac:dyDescent="0.2">
      <c r="B147" s="126"/>
      <c r="C147" s="127"/>
      <c r="D147" s="128"/>
      <c r="E147" s="118"/>
      <c r="F147" s="128"/>
      <c r="G147" s="128"/>
      <c r="H147" s="128"/>
      <c r="I147" s="118"/>
      <c r="J147" s="118"/>
      <c r="K147" s="119"/>
    </row>
    <row r="148" spans="2:11" ht="19.5" customHeight="1" x14ac:dyDescent="0.2">
      <c r="B148" s="126"/>
      <c r="C148" s="127"/>
      <c r="D148" s="128"/>
      <c r="E148" s="118"/>
      <c r="F148" s="128"/>
      <c r="G148" s="128"/>
      <c r="H148" s="128"/>
      <c r="I148" s="118"/>
      <c r="J148" s="118"/>
      <c r="K148" s="119"/>
    </row>
    <row r="149" spans="2:11" ht="19.5" customHeight="1" x14ac:dyDescent="0.2">
      <c r="B149" s="126"/>
      <c r="C149" s="127"/>
      <c r="D149" s="128"/>
      <c r="E149" s="118"/>
      <c r="F149" s="128"/>
      <c r="G149" s="128"/>
      <c r="H149" s="128"/>
      <c r="I149" s="118"/>
      <c r="J149" s="118"/>
      <c r="K149" s="119"/>
    </row>
    <row r="150" spans="2:11" ht="19.5" customHeight="1" x14ac:dyDescent="0.2">
      <c r="B150" s="126"/>
      <c r="C150" s="127"/>
      <c r="D150" s="128"/>
      <c r="E150" s="118"/>
      <c r="F150" s="128"/>
      <c r="G150" s="128"/>
      <c r="H150" s="128"/>
      <c r="I150" s="118"/>
      <c r="J150" s="118"/>
      <c r="K150" s="119"/>
    </row>
    <row r="151" spans="2:11" ht="19.5" customHeight="1" x14ac:dyDescent="0.2">
      <c r="B151" s="126"/>
      <c r="C151" s="127"/>
      <c r="D151" s="128"/>
      <c r="E151" s="118"/>
      <c r="F151" s="128"/>
      <c r="G151" s="128"/>
      <c r="H151" s="128"/>
      <c r="I151" s="118"/>
      <c r="J151" s="118"/>
      <c r="K151" s="119"/>
    </row>
    <row r="152" spans="2:11" ht="19.5" customHeight="1" x14ac:dyDescent="0.2">
      <c r="B152" s="126"/>
      <c r="C152" s="127"/>
      <c r="D152" s="128"/>
      <c r="E152" s="118"/>
      <c r="F152" s="128"/>
      <c r="G152" s="128"/>
      <c r="H152" s="128"/>
      <c r="I152" s="118"/>
      <c r="J152" s="118"/>
      <c r="K152" s="119"/>
    </row>
    <row r="153" spans="2:11" ht="19.5" customHeight="1" x14ac:dyDescent="0.2">
      <c r="B153" s="126"/>
      <c r="C153" s="127"/>
      <c r="D153" s="128"/>
      <c r="E153" s="118"/>
      <c r="F153" s="128"/>
      <c r="G153" s="128"/>
      <c r="H153" s="128"/>
      <c r="I153" s="118"/>
      <c r="J153" s="118"/>
      <c r="K153" s="119"/>
    </row>
    <row r="154" spans="2:11" ht="19.5" customHeight="1" x14ac:dyDescent="0.2">
      <c r="B154" s="126"/>
      <c r="C154" s="127"/>
      <c r="D154" s="128"/>
      <c r="E154" s="118"/>
      <c r="F154" s="128"/>
      <c r="G154" s="128"/>
      <c r="H154" s="128"/>
      <c r="I154" s="118"/>
      <c r="J154" s="118"/>
      <c r="K154" s="119"/>
    </row>
    <row r="155" spans="2:11" ht="19.5" customHeight="1" x14ac:dyDescent="0.2">
      <c r="B155" s="126"/>
      <c r="C155" s="127"/>
      <c r="D155" s="128"/>
      <c r="E155" s="118"/>
      <c r="F155" s="128"/>
      <c r="G155" s="128"/>
      <c r="H155" s="128"/>
      <c r="I155" s="118"/>
      <c r="J155" s="118"/>
      <c r="K155" s="119"/>
    </row>
    <row r="156" spans="2:11" ht="19.5" customHeight="1" x14ac:dyDescent="0.2">
      <c r="B156" s="126"/>
      <c r="C156" s="127"/>
      <c r="D156" s="128"/>
      <c r="E156" s="118"/>
      <c r="F156" s="128"/>
      <c r="G156" s="128"/>
      <c r="H156" s="128"/>
      <c r="I156" s="118"/>
      <c r="J156" s="118"/>
      <c r="K156" s="119"/>
    </row>
    <row r="157" spans="2:11" ht="19.5" customHeight="1" x14ac:dyDescent="0.2">
      <c r="B157" s="126"/>
      <c r="C157" s="127"/>
      <c r="D157" s="128"/>
      <c r="E157" s="118"/>
      <c r="F157" s="128"/>
      <c r="G157" s="128"/>
      <c r="H157" s="128"/>
      <c r="I157" s="118"/>
      <c r="J157" s="118"/>
      <c r="K157" s="119"/>
    </row>
    <row r="158" spans="2:11" ht="19.5" customHeight="1" x14ac:dyDescent="0.2">
      <c r="B158" s="126"/>
      <c r="C158" s="127"/>
      <c r="D158" s="128"/>
      <c r="E158" s="118"/>
      <c r="F158" s="128"/>
      <c r="G158" s="128"/>
      <c r="H158" s="128"/>
      <c r="I158" s="118"/>
      <c r="J158" s="118"/>
      <c r="K158" s="119"/>
    </row>
    <row r="159" spans="2:11" ht="19.5" customHeight="1" x14ac:dyDescent="0.2">
      <c r="B159" s="126"/>
      <c r="C159" s="127"/>
      <c r="D159" s="128"/>
      <c r="E159" s="118"/>
      <c r="F159" s="128"/>
      <c r="G159" s="128"/>
      <c r="H159" s="128"/>
      <c r="I159" s="118"/>
      <c r="J159" s="118"/>
      <c r="K159" s="119"/>
    </row>
    <row r="160" spans="2:11" ht="19.5" customHeight="1" x14ac:dyDescent="0.2">
      <c r="B160" s="126"/>
      <c r="C160" s="127"/>
      <c r="D160" s="128"/>
      <c r="E160" s="118"/>
      <c r="F160" s="128"/>
      <c r="G160" s="128"/>
      <c r="H160" s="128"/>
      <c r="I160" s="118"/>
      <c r="J160" s="118"/>
      <c r="K160" s="119"/>
    </row>
    <row r="161" spans="2:11" ht="19.5" customHeight="1" x14ac:dyDescent="0.2">
      <c r="B161" s="126"/>
      <c r="C161" s="127"/>
      <c r="D161" s="128"/>
      <c r="E161" s="118"/>
      <c r="F161" s="128"/>
      <c r="G161" s="128"/>
      <c r="H161" s="128"/>
      <c r="I161" s="118"/>
      <c r="J161" s="118"/>
      <c r="K161" s="119"/>
    </row>
    <row r="162" spans="2:11" ht="19.5" customHeight="1" x14ac:dyDescent="0.2">
      <c r="B162" s="126"/>
      <c r="C162" s="127"/>
      <c r="D162" s="128"/>
      <c r="E162" s="118"/>
      <c r="F162" s="128"/>
      <c r="G162" s="128"/>
      <c r="H162" s="128"/>
      <c r="I162" s="118"/>
      <c r="J162" s="118"/>
      <c r="K162" s="119"/>
    </row>
    <row r="163" spans="2:11" ht="19.5" customHeight="1" x14ac:dyDescent="0.2">
      <c r="B163" s="126"/>
      <c r="C163" s="127"/>
      <c r="D163" s="128"/>
      <c r="E163" s="118"/>
      <c r="F163" s="128"/>
      <c r="G163" s="128"/>
      <c r="H163" s="128"/>
      <c r="I163" s="118"/>
      <c r="J163" s="118"/>
      <c r="K163" s="119"/>
    </row>
    <row r="164" spans="2:11" ht="19.5" customHeight="1" x14ac:dyDescent="0.2">
      <c r="B164" s="126"/>
      <c r="C164" s="127"/>
      <c r="D164" s="128"/>
      <c r="E164" s="118"/>
      <c r="F164" s="128"/>
      <c r="G164" s="128"/>
      <c r="H164" s="128"/>
      <c r="I164" s="118"/>
      <c r="J164" s="118"/>
      <c r="K164" s="119"/>
    </row>
    <row r="165" spans="2:11" ht="19.5" customHeight="1" x14ac:dyDescent="0.2">
      <c r="B165" s="126"/>
      <c r="C165" s="127"/>
      <c r="D165" s="128"/>
      <c r="E165" s="118"/>
      <c r="F165" s="128"/>
      <c r="G165" s="128"/>
      <c r="H165" s="128"/>
      <c r="I165" s="118"/>
      <c r="J165" s="118"/>
      <c r="K165" s="119"/>
    </row>
    <row r="166" spans="2:11" ht="19.5" customHeight="1" x14ac:dyDescent="0.2">
      <c r="B166" s="126"/>
      <c r="C166" s="127"/>
      <c r="D166" s="128"/>
      <c r="E166" s="118"/>
      <c r="F166" s="128"/>
      <c r="G166" s="128"/>
      <c r="H166" s="128"/>
      <c r="I166" s="118"/>
      <c r="J166" s="118"/>
      <c r="K166" s="119"/>
    </row>
    <row r="167" spans="2:11" ht="19.5" customHeight="1" x14ac:dyDescent="0.2">
      <c r="B167" s="126"/>
      <c r="C167" s="127"/>
      <c r="D167" s="128"/>
      <c r="E167" s="118"/>
      <c r="F167" s="128"/>
      <c r="G167" s="128"/>
      <c r="H167" s="128"/>
      <c r="I167" s="118"/>
      <c r="J167" s="118"/>
      <c r="K167" s="119"/>
    </row>
    <row r="168" spans="2:11" ht="19.5" customHeight="1" x14ac:dyDescent="0.2">
      <c r="B168" s="126"/>
      <c r="C168" s="127"/>
      <c r="D168" s="128"/>
      <c r="E168" s="118"/>
      <c r="F168" s="128"/>
      <c r="G168" s="128"/>
      <c r="H168" s="128"/>
      <c r="I168" s="118"/>
      <c r="J168" s="118"/>
      <c r="K168" s="119"/>
    </row>
    <row r="169" spans="2:11" ht="19.5" customHeight="1" x14ac:dyDescent="0.2">
      <c r="B169" s="126"/>
      <c r="C169" s="127"/>
      <c r="D169" s="128"/>
      <c r="E169" s="118"/>
      <c r="F169" s="128"/>
      <c r="G169" s="128"/>
      <c r="H169" s="128"/>
      <c r="I169" s="118"/>
      <c r="J169" s="118"/>
      <c r="K169" s="119"/>
    </row>
    <row r="170" spans="2:11" ht="19.5" customHeight="1" x14ac:dyDescent="0.2">
      <c r="B170" s="126"/>
      <c r="C170" s="127"/>
      <c r="D170" s="128"/>
      <c r="E170" s="118"/>
      <c r="F170" s="128"/>
      <c r="G170" s="128"/>
      <c r="H170" s="128"/>
      <c r="I170" s="118"/>
      <c r="J170" s="118"/>
      <c r="K170" s="119"/>
    </row>
    <row r="171" spans="2:11" ht="19.5" customHeight="1" x14ac:dyDescent="0.2">
      <c r="B171" s="126"/>
      <c r="C171" s="127"/>
      <c r="D171" s="128"/>
      <c r="E171" s="118"/>
      <c r="F171" s="128"/>
      <c r="G171" s="128"/>
      <c r="H171" s="128"/>
      <c r="I171" s="118"/>
      <c r="J171" s="118"/>
      <c r="K171" s="119"/>
    </row>
    <row r="172" spans="2:11" ht="19.5" customHeight="1" x14ac:dyDescent="0.2">
      <c r="B172" s="126"/>
      <c r="C172" s="127"/>
      <c r="D172" s="128"/>
      <c r="E172" s="118"/>
      <c r="F172" s="128"/>
      <c r="G172" s="128"/>
      <c r="H172" s="128"/>
      <c r="I172" s="118"/>
      <c r="J172" s="118"/>
      <c r="K172" s="119"/>
    </row>
    <row r="173" spans="2:11" ht="19.5" customHeight="1" x14ac:dyDescent="0.2">
      <c r="B173" s="126"/>
      <c r="C173" s="127"/>
      <c r="D173" s="128"/>
      <c r="E173" s="118"/>
      <c r="F173" s="128"/>
      <c r="G173" s="128"/>
      <c r="H173" s="128"/>
      <c r="I173" s="118"/>
      <c r="J173" s="118"/>
      <c r="K173" s="119"/>
    </row>
    <row r="174" spans="2:11" ht="19.5" customHeight="1" x14ac:dyDescent="0.2">
      <c r="B174" s="126"/>
      <c r="C174" s="127"/>
      <c r="D174" s="128"/>
      <c r="E174" s="118"/>
      <c r="F174" s="128"/>
      <c r="G174" s="128"/>
      <c r="H174" s="128"/>
      <c r="I174" s="118"/>
      <c r="J174" s="118"/>
      <c r="K174" s="119"/>
    </row>
    <row r="175" spans="2:11" ht="19.5" customHeight="1" x14ac:dyDescent="0.2">
      <c r="B175" s="126"/>
      <c r="C175" s="127"/>
      <c r="D175" s="128"/>
      <c r="E175" s="118"/>
      <c r="F175" s="128"/>
      <c r="G175" s="128"/>
      <c r="H175" s="128"/>
      <c r="I175" s="118"/>
      <c r="J175" s="118"/>
      <c r="K175" s="119"/>
    </row>
    <row r="176" spans="2:11" ht="19.5" customHeight="1" x14ac:dyDescent="0.2">
      <c r="B176" s="126"/>
      <c r="C176" s="127"/>
      <c r="D176" s="128"/>
      <c r="E176" s="118"/>
      <c r="F176" s="128"/>
      <c r="G176" s="128"/>
      <c r="H176" s="128"/>
      <c r="I176" s="118"/>
      <c r="J176" s="118"/>
      <c r="K176" s="119"/>
    </row>
    <row r="177" spans="2:11" ht="19.5" customHeight="1" x14ac:dyDescent="0.2">
      <c r="B177" s="126"/>
      <c r="C177" s="127"/>
      <c r="D177" s="128"/>
      <c r="E177" s="118"/>
      <c r="F177" s="128"/>
      <c r="G177" s="128"/>
      <c r="H177" s="128"/>
      <c r="I177" s="118"/>
      <c r="J177" s="118"/>
      <c r="K177" s="119"/>
    </row>
    <row r="178" spans="2:11" ht="19.5" customHeight="1" x14ac:dyDescent="0.2">
      <c r="B178" s="126"/>
      <c r="C178" s="127"/>
      <c r="D178" s="128"/>
      <c r="E178" s="118"/>
      <c r="F178" s="128"/>
      <c r="G178" s="128"/>
      <c r="H178" s="128"/>
      <c r="I178" s="118"/>
      <c r="J178" s="118"/>
      <c r="K178" s="119"/>
    </row>
    <row r="179" spans="2:11" ht="19.5" customHeight="1" x14ac:dyDescent="0.2">
      <c r="B179" s="126"/>
      <c r="C179" s="127"/>
      <c r="D179" s="128"/>
      <c r="E179" s="118"/>
      <c r="F179" s="128"/>
      <c r="G179" s="128"/>
      <c r="H179" s="128"/>
      <c r="I179" s="118"/>
      <c r="J179" s="118"/>
      <c r="K179" s="119"/>
    </row>
    <row r="180" spans="2:11" ht="19.5" customHeight="1" x14ac:dyDescent="0.2">
      <c r="B180" s="126"/>
      <c r="C180" s="127"/>
      <c r="D180" s="128"/>
      <c r="E180" s="118"/>
      <c r="F180" s="128"/>
      <c r="G180" s="128"/>
      <c r="H180" s="128"/>
      <c r="I180" s="118"/>
      <c r="J180" s="118"/>
      <c r="K180" s="119"/>
    </row>
    <row r="181" spans="2:11" ht="19.5" customHeight="1" x14ac:dyDescent="0.2">
      <c r="B181" s="126"/>
      <c r="C181" s="127"/>
      <c r="D181" s="128"/>
      <c r="E181" s="118"/>
      <c r="F181" s="128"/>
      <c r="G181" s="128"/>
      <c r="H181" s="128"/>
      <c r="I181" s="118"/>
      <c r="J181" s="118"/>
      <c r="K181" s="119"/>
    </row>
    <row r="182" spans="2:11" ht="19.5" customHeight="1" x14ac:dyDescent="0.2">
      <c r="B182" s="126"/>
      <c r="C182" s="127"/>
      <c r="D182" s="128"/>
      <c r="E182" s="118"/>
      <c r="F182" s="128"/>
      <c r="G182" s="128"/>
      <c r="H182" s="128"/>
      <c r="I182" s="118"/>
      <c r="J182" s="118"/>
      <c r="K182" s="119"/>
    </row>
    <row r="183" spans="2:11" ht="19.5" customHeight="1" x14ac:dyDescent="0.2">
      <c r="B183" s="126"/>
      <c r="C183" s="127"/>
      <c r="D183" s="128"/>
      <c r="E183" s="118"/>
      <c r="F183" s="128"/>
      <c r="G183" s="128"/>
      <c r="H183" s="128"/>
      <c r="I183" s="118"/>
      <c r="J183" s="118"/>
      <c r="K183" s="119"/>
    </row>
    <row r="184" spans="2:11" ht="19.5" customHeight="1" x14ac:dyDescent="0.2">
      <c r="B184" s="126"/>
      <c r="C184" s="127"/>
      <c r="D184" s="128"/>
      <c r="E184" s="118"/>
      <c r="F184" s="128"/>
      <c r="G184" s="128"/>
      <c r="H184" s="128"/>
      <c r="I184" s="118"/>
      <c r="J184" s="118"/>
      <c r="K184" s="119"/>
    </row>
    <row r="185" spans="2:11" ht="19.5" customHeight="1" x14ac:dyDescent="0.2">
      <c r="B185" s="126"/>
      <c r="C185" s="127"/>
      <c r="D185" s="128"/>
      <c r="E185" s="118"/>
      <c r="F185" s="128"/>
      <c r="G185" s="128"/>
      <c r="H185" s="128"/>
      <c r="I185" s="118"/>
      <c r="J185" s="118"/>
      <c r="K185" s="119"/>
    </row>
    <row r="186" spans="2:11" ht="19.5" customHeight="1" x14ac:dyDescent="0.2">
      <c r="B186" s="126"/>
      <c r="C186" s="127"/>
      <c r="D186" s="128"/>
      <c r="E186" s="118"/>
      <c r="F186" s="128"/>
      <c r="G186" s="128"/>
      <c r="H186" s="128"/>
      <c r="I186" s="118"/>
      <c r="J186" s="118"/>
      <c r="K186" s="119"/>
    </row>
    <row r="187" spans="2:11" ht="19.5" customHeight="1" x14ac:dyDescent="0.2">
      <c r="B187" s="126"/>
      <c r="C187" s="127"/>
      <c r="D187" s="128"/>
      <c r="E187" s="118"/>
      <c r="F187" s="128"/>
      <c r="G187" s="128"/>
      <c r="H187" s="128"/>
      <c r="I187" s="118"/>
      <c r="J187" s="118"/>
      <c r="K187" s="119"/>
    </row>
    <row r="188" spans="2:11" ht="19.5" customHeight="1" x14ac:dyDescent="0.2">
      <c r="B188" s="126"/>
      <c r="C188" s="127"/>
      <c r="D188" s="128"/>
      <c r="E188" s="118"/>
      <c r="F188" s="128"/>
      <c r="G188" s="128"/>
      <c r="H188" s="128"/>
      <c r="I188" s="118"/>
      <c r="J188" s="118"/>
      <c r="K188" s="119"/>
    </row>
    <row r="189" spans="2:11" ht="19.5" customHeight="1" x14ac:dyDescent="0.2">
      <c r="B189" s="126"/>
      <c r="C189" s="127"/>
      <c r="D189" s="128"/>
      <c r="E189" s="118"/>
      <c r="F189" s="128"/>
      <c r="G189" s="128"/>
      <c r="H189" s="128"/>
      <c r="I189" s="118"/>
      <c r="J189" s="118"/>
      <c r="K189" s="119"/>
    </row>
    <row r="190" spans="2:11" ht="19.5" customHeight="1" x14ac:dyDescent="0.2">
      <c r="B190" s="126"/>
      <c r="C190" s="127"/>
      <c r="D190" s="128"/>
      <c r="E190" s="118"/>
      <c r="F190" s="128"/>
      <c r="G190" s="128"/>
      <c r="H190" s="128"/>
      <c r="I190" s="118"/>
      <c r="J190" s="118"/>
      <c r="K190" s="119"/>
    </row>
    <row r="191" spans="2:11" ht="19.5" customHeight="1" x14ac:dyDescent="0.2">
      <c r="B191" s="126"/>
      <c r="C191" s="127"/>
      <c r="D191" s="128"/>
      <c r="E191" s="118"/>
      <c r="F191" s="128"/>
      <c r="G191" s="128"/>
      <c r="H191" s="128"/>
      <c r="I191" s="118"/>
      <c r="J191" s="118"/>
      <c r="K191" s="119"/>
    </row>
    <row r="192" spans="2:11" ht="19.5" customHeight="1" x14ac:dyDescent="0.2">
      <c r="B192" s="126"/>
      <c r="C192" s="127"/>
      <c r="D192" s="128"/>
      <c r="E192" s="118"/>
      <c r="F192" s="128"/>
      <c r="G192" s="128"/>
      <c r="H192" s="128"/>
      <c r="I192" s="118"/>
      <c r="J192" s="118"/>
      <c r="K192" s="119"/>
    </row>
    <row r="193" spans="2:11" ht="19.5" customHeight="1" x14ac:dyDescent="0.2">
      <c r="B193" s="126"/>
      <c r="C193" s="127"/>
      <c r="D193" s="128"/>
      <c r="E193" s="118"/>
      <c r="F193" s="128"/>
      <c r="G193" s="128"/>
      <c r="H193" s="128"/>
      <c r="I193" s="118"/>
      <c r="J193" s="118"/>
      <c r="K193" s="119"/>
    </row>
    <row r="194" spans="2:11" ht="19.5" customHeight="1" x14ac:dyDescent="0.2">
      <c r="B194" s="126"/>
      <c r="C194" s="127"/>
      <c r="D194" s="128"/>
      <c r="E194" s="118"/>
      <c r="F194" s="128"/>
      <c r="G194" s="128"/>
      <c r="H194" s="128"/>
      <c r="I194" s="118"/>
      <c r="J194" s="118"/>
      <c r="K194" s="119"/>
    </row>
    <row r="195" spans="2:11" ht="19.5" customHeight="1" x14ac:dyDescent="0.2">
      <c r="B195" s="126"/>
      <c r="C195" s="127"/>
      <c r="D195" s="128"/>
      <c r="E195" s="118"/>
      <c r="F195" s="128"/>
      <c r="G195" s="128"/>
      <c r="H195" s="128"/>
      <c r="I195" s="118"/>
      <c r="J195" s="118"/>
      <c r="K195" s="119"/>
    </row>
    <row r="196" spans="2:11" ht="19.5" customHeight="1" x14ac:dyDescent="0.2">
      <c r="B196" s="126"/>
      <c r="C196" s="127"/>
      <c r="D196" s="128"/>
      <c r="E196" s="118"/>
      <c r="F196" s="128"/>
      <c r="G196" s="128"/>
      <c r="H196" s="128"/>
      <c r="I196" s="118"/>
      <c r="J196" s="118"/>
      <c r="K196" s="119"/>
    </row>
    <row r="197" spans="2:11" ht="19.5" customHeight="1" x14ac:dyDescent="0.2">
      <c r="B197" s="126"/>
      <c r="C197" s="127"/>
      <c r="D197" s="128"/>
      <c r="E197" s="118"/>
      <c r="F197" s="128"/>
      <c r="G197" s="128"/>
      <c r="H197" s="128"/>
      <c r="I197" s="118"/>
      <c r="J197" s="118"/>
      <c r="K197" s="119"/>
    </row>
    <row r="198" spans="2:11" ht="19.5" customHeight="1" x14ac:dyDescent="0.2">
      <c r="B198" s="126"/>
      <c r="C198" s="127"/>
      <c r="D198" s="128"/>
      <c r="E198" s="118"/>
      <c r="F198" s="128"/>
      <c r="G198" s="128"/>
      <c r="H198" s="128"/>
      <c r="I198" s="118"/>
      <c r="J198" s="118"/>
      <c r="K198" s="119"/>
    </row>
    <row r="199" spans="2:11" ht="19.5" customHeight="1" x14ac:dyDescent="0.2">
      <c r="B199" s="126"/>
      <c r="C199" s="127"/>
      <c r="D199" s="128"/>
      <c r="E199" s="118"/>
      <c r="F199" s="128"/>
      <c r="G199" s="128"/>
      <c r="H199" s="128"/>
      <c r="I199" s="118"/>
      <c r="J199" s="118"/>
      <c r="K199" s="119"/>
    </row>
    <row r="200" spans="2:11" ht="19.5" customHeight="1" x14ac:dyDescent="0.2">
      <c r="B200" s="126"/>
      <c r="C200" s="127"/>
      <c r="D200" s="128"/>
      <c r="E200" s="118"/>
      <c r="F200" s="128"/>
      <c r="G200" s="128"/>
      <c r="H200" s="128"/>
      <c r="I200" s="118"/>
      <c r="J200" s="118"/>
      <c r="K200" s="119"/>
    </row>
    <row r="201" spans="2:11" ht="19.5" customHeight="1" x14ac:dyDescent="0.2">
      <c r="B201" s="126"/>
      <c r="C201" s="127"/>
      <c r="D201" s="128"/>
      <c r="E201" s="118"/>
      <c r="F201" s="128"/>
      <c r="G201" s="128"/>
      <c r="H201" s="128"/>
      <c r="I201" s="118"/>
      <c r="J201" s="118"/>
      <c r="K201" s="119"/>
    </row>
    <row r="202" spans="2:11" ht="19.5" customHeight="1" x14ac:dyDescent="0.2">
      <c r="B202" s="126"/>
      <c r="C202" s="127"/>
      <c r="D202" s="128"/>
      <c r="E202" s="118"/>
      <c r="F202" s="128"/>
      <c r="G202" s="128"/>
      <c r="H202" s="128"/>
      <c r="I202" s="118"/>
      <c r="J202" s="118"/>
      <c r="K202" s="119"/>
    </row>
    <row r="203" spans="2:11" ht="19.5" customHeight="1" x14ac:dyDescent="0.2">
      <c r="B203" s="126"/>
      <c r="C203" s="127"/>
      <c r="D203" s="128"/>
      <c r="E203" s="118"/>
      <c r="F203" s="128"/>
      <c r="G203" s="128"/>
      <c r="H203" s="128"/>
      <c r="I203" s="118"/>
      <c r="J203" s="118"/>
      <c r="K203" s="119"/>
    </row>
    <row r="204" spans="2:11" ht="19.5" customHeight="1" x14ac:dyDescent="0.2">
      <c r="B204" s="126"/>
      <c r="C204" s="127"/>
      <c r="D204" s="128"/>
      <c r="E204" s="118"/>
      <c r="F204" s="128"/>
      <c r="G204" s="128"/>
      <c r="H204" s="128"/>
      <c r="I204" s="118"/>
      <c r="J204" s="118"/>
      <c r="K204" s="119"/>
    </row>
    <row r="205" spans="2:11" ht="19.5" customHeight="1" x14ac:dyDescent="0.2">
      <c r="B205" s="126"/>
      <c r="C205" s="127"/>
      <c r="D205" s="128"/>
      <c r="E205" s="118"/>
      <c r="F205" s="128"/>
      <c r="G205" s="128"/>
      <c r="H205" s="128"/>
      <c r="I205" s="118"/>
      <c r="J205" s="118"/>
      <c r="K205" s="119"/>
    </row>
    <row r="206" spans="2:11" ht="19.5" customHeight="1" x14ac:dyDescent="0.2">
      <c r="B206" s="129"/>
      <c r="C206" s="127"/>
      <c r="D206" s="130"/>
      <c r="E206" s="120"/>
      <c r="F206" s="130"/>
      <c r="G206" s="130"/>
      <c r="H206" s="130"/>
      <c r="I206" s="120"/>
      <c r="J206" s="120"/>
      <c r="K206" s="121"/>
    </row>
    <row r="207" spans="2:11" ht="19.5" customHeight="1" x14ac:dyDescent="0.2">
      <c r="B207" s="129"/>
      <c r="C207" s="127"/>
      <c r="D207" s="130"/>
      <c r="E207" s="120"/>
      <c r="F207" s="130"/>
      <c r="G207" s="130"/>
      <c r="H207" s="130"/>
      <c r="I207" s="120"/>
      <c r="J207" s="120"/>
      <c r="K207" s="121"/>
    </row>
    <row r="208" spans="2:11" ht="19.5" customHeight="1" x14ac:dyDescent="0.2">
      <c r="B208" s="131"/>
      <c r="C208" s="132"/>
      <c r="D208" s="131"/>
      <c r="E208" s="131"/>
      <c r="F208" s="131"/>
      <c r="G208" s="133"/>
      <c r="H208" s="133"/>
      <c r="I208" s="133"/>
      <c r="J208" s="133"/>
      <c r="K208" s="131"/>
    </row>
  </sheetData>
  <mergeCells count="2">
    <mergeCell ref="A4:K4"/>
    <mergeCell ref="F5:G5"/>
  </mergeCells>
  <dataValidations count="1">
    <dataValidation type="list" allowBlank="1" showInputMessage="1" showErrorMessage="1" sqref="F5">
      <formula1>B2MaTuyen</formula1>
    </dataValidation>
  </dataValidations>
  <printOptions horizontalCentered="1"/>
  <pageMargins left="0.19685039370078741" right="0.19685039370078741" top="0.19685039370078741" bottom="0.19685039370078741" header="0.11811023622047245" footer="0.11811023622047245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F5"/>
  <sheetViews>
    <sheetView showGridLines="0" workbookViewId="0">
      <selection activeCell="B4" sqref="B4"/>
    </sheetView>
  </sheetViews>
  <sheetFormatPr defaultColWidth="14.125" defaultRowHeight="27.75" customHeight="1" x14ac:dyDescent="0.2"/>
  <cols>
    <col min="1" max="1" width="1.625" style="1" customWidth="1"/>
    <col min="2" max="2" width="5.625" style="2" customWidth="1"/>
    <col min="3" max="3" width="15.625" style="1" customWidth="1"/>
    <col min="4" max="16384" width="14.125" style="1"/>
  </cols>
  <sheetData>
    <row r="1" spans="2:6" ht="52.5" customHeight="1" x14ac:dyDescent="0.2"/>
    <row r="2" spans="2:6" s="2" customFormat="1" ht="14.25" customHeight="1" x14ac:dyDescent="0.2">
      <c r="B2" s="191" t="s">
        <v>121</v>
      </c>
      <c r="C2" s="191"/>
      <c r="D2" s="46"/>
      <c r="E2" s="44" t="s">
        <v>123</v>
      </c>
      <c r="F2" s="46"/>
    </row>
    <row r="3" spans="2:6" s="2" customFormat="1" ht="3.75" customHeight="1" x14ac:dyDescent="0.2"/>
    <row r="4" spans="2:6" ht="27.75" customHeight="1" x14ac:dyDescent="0.2">
      <c r="B4" s="47" t="s">
        <v>122</v>
      </c>
    </row>
    <row r="5" spans="2:6" s="42" customFormat="1" ht="27.75" customHeight="1" x14ac:dyDescent="0.2">
      <c r="B5" s="48" t="s">
        <v>7</v>
      </c>
      <c r="C5" s="48"/>
      <c r="D5" s="48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K11"/>
  <sheetViews>
    <sheetView showGridLines="0" workbookViewId="0">
      <pane xSplit="1" ySplit="2" topLeftCell="B3" activePane="bottomRight" state="frozen"/>
      <selection activeCell="B4" sqref="B4"/>
      <selection pane="topRight" activeCell="B4" sqref="B4"/>
      <selection pane="bottomLeft" activeCell="B4" sqref="B4"/>
      <selection pane="bottomRight" activeCell="B4" sqref="B4"/>
    </sheetView>
  </sheetViews>
  <sheetFormatPr defaultColWidth="14.125" defaultRowHeight="27.75" customHeight="1" x14ac:dyDescent="0.2"/>
  <cols>
    <col min="1" max="1" width="1.625" style="1" customWidth="1"/>
    <col min="2" max="2" width="6.125" style="1" customWidth="1"/>
    <col min="3" max="16384" width="14.125" style="1"/>
  </cols>
  <sheetData>
    <row r="1" spans="2:11" ht="52.5" customHeight="1" x14ac:dyDescent="0.2"/>
    <row r="2" spans="2:11" s="2" customFormat="1" ht="27.75" customHeight="1" x14ac:dyDescent="0.2">
      <c r="B2" s="3" t="s">
        <v>7</v>
      </c>
      <c r="C2" s="3" t="s">
        <v>8</v>
      </c>
      <c r="D2" s="3" t="s">
        <v>17</v>
      </c>
      <c r="E2" s="3" t="s">
        <v>0</v>
      </c>
      <c r="F2" s="3" t="s">
        <v>1</v>
      </c>
      <c r="G2" s="3" t="s">
        <v>2</v>
      </c>
      <c r="H2" s="3" t="s">
        <v>3</v>
      </c>
      <c r="I2" s="3" t="s">
        <v>4</v>
      </c>
      <c r="J2" s="3" t="s">
        <v>5</v>
      </c>
      <c r="K2" s="3" t="s">
        <v>6</v>
      </c>
    </row>
    <row r="3" spans="2:11" s="2" customFormat="1" ht="27.75" customHeight="1" x14ac:dyDescent="0.2">
      <c r="B3" s="7">
        <f t="shared" ref="B3:B10" si="0">ROW(A3)-2</f>
        <v>1</v>
      </c>
      <c r="C3" s="2" t="s">
        <v>16</v>
      </c>
      <c r="D3" s="1"/>
      <c r="E3" s="1"/>
      <c r="F3" s="1"/>
      <c r="G3" s="1"/>
      <c r="H3" s="1"/>
      <c r="I3" s="1"/>
      <c r="J3" s="1"/>
      <c r="K3" s="1"/>
    </row>
    <row r="4" spans="2:11" ht="27.75" customHeight="1" x14ac:dyDescent="0.2">
      <c r="B4" s="7">
        <f t="shared" si="0"/>
        <v>2</v>
      </c>
      <c r="C4" s="2" t="s">
        <v>11</v>
      </c>
    </row>
    <row r="5" spans="2:11" ht="27.75" customHeight="1" x14ac:dyDescent="0.2">
      <c r="B5" s="7">
        <f t="shared" si="0"/>
        <v>3</v>
      </c>
      <c r="C5" s="2" t="s">
        <v>12</v>
      </c>
    </row>
    <row r="6" spans="2:11" ht="27.75" customHeight="1" x14ac:dyDescent="0.2">
      <c r="B6" s="7">
        <f t="shared" si="0"/>
        <v>4</v>
      </c>
      <c r="C6" s="2" t="s">
        <v>13</v>
      </c>
    </row>
    <row r="7" spans="2:11" ht="27.75" customHeight="1" x14ac:dyDescent="0.2">
      <c r="B7" s="8">
        <f t="shared" si="0"/>
        <v>5</v>
      </c>
      <c r="C7" s="9" t="s">
        <v>18</v>
      </c>
      <c r="D7" s="10"/>
      <c r="E7" s="10"/>
      <c r="F7" s="10"/>
      <c r="G7" s="10"/>
      <c r="H7" s="10"/>
      <c r="I7" s="10"/>
      <c r="J7" s="10"/>
      <c r="K7" s="10"/>
    </row>
    <row r="8" spans="2:11" ht="27.75" customHeight="1" x14ac:dyDescent="0.2">
      <c r="B8" s="7">
        <f t="shared" si="0"/>
        <v>6</v>
      </c>
      <c r="C8" s="2" t="s">
        <v>14</v>
      </c>
    </row>
    <row r="9" spans="2:11" ht="27.75" customHeight="1" x14ac:dyDescent="0.2">
      <c r="B9" s="7">
        <f t="shared" si="0"/>
        <v>7</v>
      </c>
      <c r="C9" s="2" t="s">
        <v>15</v>
      </c>
    </row>
    <row r="10" spans="2:11" ht="27.75" customHeight="1" x14ac:dyDescent="0.2">
      <c r="B10" s="7">
        <f t="shared" si="0"/>
        <v>8</v>
      </c>
      <c r="C10" s="2"/>
    </row>
    <row r="11" spans="2:11" ht="27.75" customHeight="1" x14ac:dyDescent="0.2">
      <c r="B11" s="6" t="s">
        <v>9</v>
      </c>
      <c r="C11" s="5" t="s">
        <v>10</v>
      </c>
      <c r="D11" s="4">
        <f>SUBTOTAL(9,Table13456789[Column1])</f>
        <v>0</v>
      </c>
      <c r="E11" s="4">
        <f>SUBTOTAL(9,Table13456789[Column4])</f>
        <v>0</v>
      </c>
      <c r="F11" s="4">
        <f>SUBTOTAL(9,Table13456789[Column5])</f>
        <v>0</v>
      </c>
      <c r="G11" s="4">
        <f>SUBTOTAL(9,Table13456789[Column6])</f>
        <v>0</v>
      </c>
      <c r="H11" s="4">
        <f>SUBTOTAL(9,Table13456789[Column7])</f>
        <v>0</v>
      </c>
      <c r="I11" s="4">
        <f>SUBTOTAL(9,Table13456789[Column8])</f>
        <v>0</v>
      </c>
      <c r="J11" s="4">
        <f>SUBTOTAL(9,Table13456789[Column9])</f>
        <v>0</v>
      </c>
      <c r="K11" s="4">
        <f>SUBTOTAL(9,Table13456789[Column10])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>
      <selection activeCell="B4" sqref="B4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AC205"/>
  <sheetViews>
    <sheetView showGridLines="0" tabSelected="1" zoomScaleNormal="10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C2" sqref="C2"/>
    </sheetView>
  </sheetViews>
  <sheetFormatPr defaultColWidth="14.125" defaultRowHeight="27.75" customHeight="1" x14ac:dyDescent="0.2"/>
  <cols>
    <col min="1" max="1" width="1.625" style="1" customWidth="1"/>
    <col min="2" max="2" width="6.125" style="1" customWidth="1"/>
    <col min="3" max="3" width="16.125" style="1" customWidth="1"/>
    <col min="4" max="4" width="14.125" style="1" hidden="1" customWidth="1"/>
    <col min="5" max="5" width="6.625" style="1" customWidth="1"/>
    <col min="6" max="6" width="0" style="1" hidden="1" customWidth="1"/>
    <col min="7" max="8" width="14.125" style="1"/>
    <col min="9" max="9" width="11.625" style="1" bestFit="1" customWidth="1"/>
    <col min="10" max="10" width="14.125" style="17"/>
    <col min="11" max="11" width="9.125" style="1" hidden="1" customWidth="1"/>
    <col min="12" max="12" width="15.625" style="17" customWidth="1"/>
    <col min="13" max="13" width="8.375" style="1" hidden="1" customWidth="1"/>
    <col min="14" max="14" width="14.125" style="1" hidden="1" customWidth="1"/>
    <col min="15" max="18" width="14.125" style="17" customWidth="1"/>
    <col min="19" max="20" width="14.125" style="17" hidden="1" customWidth="1"/>
    <col min="21" max="22" width="14.125" style="17" customWidth="1"/>
    <col min="23" max="28" width="14.125" style="1" hidden="1" customWidth="1"/>
    <col min="29" max="16384" width="14.125" style="1"/>
  </cols>
  <sheetData>
    <row r="1" spans="2:29" ht="52.5" customHeight="1" x14ac:dyDescent="0.2"/>
    <row r="2" spans="2:29" s="20" customFormat="1" ht="27.75" customHeight="1" x14ac:dyDescent="0.2">
      <c r="B2" s="19" t="s">
        <v>7</v>
      </c>
      <c r="C2" s="19" t="s">
        <v>8</v>
      </c>
      <c r="D2" s="19" t="s">
        <v>42</v>
      </c>
      <c r="E2" s="19" t="s">
        <v>43</v>
      </c>
      <c r="F2" s="19" t="s">
        <v>44</v>
      </c>
      <c r="G2" s="19" t="s">
        <v>45</v>
      </c>
      <c r="H2" s="19" t="s">
        <v>47</v>
      </c>
      <c r="I2" s="19" t="s">
        <v>46</v>
      </c>
      <c r="J2" s="33" t="s">
        <v>51</v>
      </c>
      <c r="K2" s="19" t="s">
        <v>48</v>
      </c>
      <c r="L2" s="33" t="s">
        <v>50</v>
      </c>
      <c r="M2" s="19" t="s">
        <v>65</v>
      </c>
      <c r="N2" s="19" t="s">
        <v>66</v>
      </c>
      <c r="O2" s="33" t="s">
        <v>159</v>
      </c>
      <c r="P2" s="33" t="s">
        <v>160</v>
      </c>
      <c r="Q2" s="33" t="s">
        <v>161</v>
      </c>
      <c r="R2" s="33" t="s">
        <v>233</v>
      </c>
      <c r="S2" s="33" t="s">
        <v>162</v>
      </c>
      <c r="T2" s="33" t="s">
        <v>163</v>
      </c>
      <c r="U2" s="33" t="s">
        <v>164</v>
      </c>
      <c r="V2" s="33" t="s">
        <v>165</v>
      </c>
      <c r="W2" s="19" t="s">
        <v>111</v>
      </c>
      <c r="X2" s="19" t="s">
        <v>157</v>
      </c>
      <c r="Y2" s="19" t="s">
        <v>166</v>
      </c>
      <c r="Z2" s="19" t="s">
        <v>168</v>
      </c>
      <c r="AA2" s="19" t="s">
        <v>167</v>
      </c>
      <c r="AB2" s="19" t="s">
        <v>169</v>
      </c>
      <c r="AC2" s="171" t="s">
        <v>234</v>
      </c>
    </row>
    <row r="3" spans="2:29" s="2" customFormat="1" ht="27.75" customHeight="1" x14ac:dyDescent="0.2">
      <c r="B3" s="7">
        <f t="shared" ref="B3" si="0">ROW(A3)-2</f>
        <v>1</v>
      </c>
      <c r="C3" s="2" t="s">
        <v>241</v>
      </c>
      <c r="D3" s="16"/>
      <c r="E3" s="16" t="s">
        <v>239</v>
      </c>
      <c r="F3" s="16"/>
      <c r="G3" s="1"/>
      <c r="H3" s="13"/>
      <c r="I3" s="13"/>
      <c r="J3" s="21">
        <f>IF(C3="","",SUM(H3)*SUM(I3))</f>
        <v>0</v>
      </c>
      <c r="K3" s="1"/>
      <c r="L3" s="22" t="str">
        <f>IF(AND(C3&lt;&gt;"",COUNTIF(D.1[Tên sản phẩm],C3)&gt;1),"Sản phẩm này đã khai báo nhiều lần","")</f>
        <v/>
      </c>
      <c r="M3" s="7" t="str">
        <f>IF(OR(C3="",F3=""),"",IF(MATCH(F3,D.1[Phân loại SP],0)=B3,B3,""))</f>
        <v/>
      </c>
      <c r="N3" s="7" t="str">
        <f>IF(B3&lt;=COUNT(D.1[STT Phân loại SP]),INDEX(D.1[Phân loại SP],MATCH(SMALL(D.1[STT Phân loại SP],B3),D.1[STT Phân loại SP],0)),"")</f>
        <v/>
      </c>
      <c r="O3" s="21">
        <f>IF(C3="","",SUMIFS(M.1[Số lượng],M.1[Tên sản phẩm],C3)+SUMIFS(M.1[SL được tặng/KM],M.1[Tên sản phẩm],C3))</f>
        <v>1</v>
      </c>
      <c r="P3" s="21">
        <f>IF(C3="","",SUMIFS(M.1[Giá nhập
thực tế],M.1[Tên sản phẩm],C3))</f>
        <v>20</v>
      </c>
      <c r="Q3" s="21">
        <f>IF(C3="","",SUMIFS(B.2[Số lượng (ĐVT Chuẩn)],B.2[Tên sản phẩm],C3)+SUMIFS(B.2[SL xuất tặng/KM],B.2[Tên sản phẩm],C3))</f>
        <v>0</v>
      </c>
      <c r="R3" s="21">
        <f>IF(C3="","",SUMIFS(B.2[Thành tiền],B.2[Tên sản phẩm],C3))</f>
        <v>0</v>
      </c>
      <c r="S3" s="21">
        <f t="shared" ref="S3" si="1">IF(C3="","",T3*Q3)</f>
        <v>0</v>
      </c>
      <c r="T3" s="21">
        <f t="shared" ref="T3" si="2">IF(C3="","",IF(OR(SUM(J3,P3)=0,SUM(I3,O3)=0),0,ROUND(SUM(J3,P3)/SUM(I3,O3),0)))</f>
        <v>20</v>
      </c>
      <c r="U3" s="21">
        <f t="shared" ref="U3" si="3">IF(C3="","",SUM(I3,O3)-SUM(Q3))</f>
        <v>1</v>
      </c>
      <c r="V3" s="21">
        <f t="shared" ref="V3" si="4">IF(C3="","",SUM(J3,P3)-SUM(S3))</f>
        <v>20</v>
      </c>
      <c r="W3" s="63">
        <f>IF(C3="","",SUMIFS(B.2[Doanh thu],B.2[Tên sản phẩm],C3))</f>
        <v>0</v>
      </c>
      <c r="X3" s="63">
        <f t="shared" ref="X3" si="5">IF(C3="","",W3-S3)</f>
        <v>0</v>
      </c>
      <c r="Y3" s="17">
        <f>IF(OR(C3="",V3=0),"",RANK(V3,D.1[Giá trị hàng tồn cuối kỳ]))</f>
        <v>1</v>
      </c>
      <c r="Z3" s="17" t="str">
        <f>IF(OR(C3="",W3=0),"",RANK(W3,D.1[Doanh thu]))</f>
        <v/>
      </c>
      <c r="AA3" s="17" t="str">
        <f>IF(OR(C3="",X3=0),"",RANK(X3,D.1[Lợi nhuận gộp]))</f>
        <v/>
      </c>
      <c r="AB3" s="17" t="str">
        <f t="shared" ref="AB3" si="6">IF(OR(C3="",K3=""),"",IF(K3&gt;U3,B3,""))</f>
        <v/>
      </c>
      <c r="AC3" s="150"/>
    </row>
    <row r="4" spans="2:29" ht="27.75" customHeight="1" x14ac:dyDescent="0.2">
      <c r="B4" s="7">
        <f t="shared" ref="B4:B69" si="7">ROW(A4)-2</f>
        <v>2</v>
      </c>
      <c r="C4" s="2"/>
      <c r="D4" s="16"/>
      <c r="E4" s="16"/>
      <c r="F4" s="16"/>
      <c r="H4" s="13"/>
      <c r="I4" s="13"/>
      <c r="J4" s="21" t="str">
        <f t="shared" ref="J4:J67" si="8">IF(C4="","",SUM(H4)*SUM(I4))</f>
        <v/>
      </c>
      <c r="L4" s="22" t="str">
        <f>IF(AND(C4&lt;&gt;"",COUNTIF(D.1[Tên sản phẩm],C4)&gt;1),"Sản phẩm này đã khai báo nhiều lần","")</f>
        <v/>
      </c>
      <c r="M4" s="7" t="str">
        <f>IF(OR(C4="",F4=""),"",IF(MATCH(F4,D.1[Phân loại SP],0)=B4,B4,""))</f>
        <v/>
      </c>
      <c r="N4" s="7" t="str">
        <f>IF(B4&lt;=COUNT(D.1[STT Phân loại SP]),INDEX(D.1[Phân loại SP],MATCH(SMALL(D.1[STT Phân loại SP],B4),D.1[STT Phân loại SP],0)),"")</f>
        <v/>
      </c>
      <c r="O4" s="21" t="str">
        <f>IF(C4="","",SUMIFS(M.1[Số lượng],M.1[Tên sản phẩm],C4)+SUMIFS(M.1[SL được tặng/KM],M.1[Tên sản phẩm],C4))</f>
        <v/>
      </c>
      <c r="P4" s="21" t="str">
        <f>IF(C4="","",SUMIFS(M.1[Giá nhập
thực tế],M.1[Tên sản phẩm],C4))</f>
        <v/>
      </c>
      <c r="Q4" s="21" t="str">
        <f>IF(C4="","",SUMIFS(B.2[Số lượng (ĐVT Chuẩn)],B.2[Tên sản phẩm],C4)+SUMIFS(B.2[SL xuất tặng/KM],B.2[Tên sản phẩm],C4))</f>
        <v/>
      </c>
      <c r="R4" s="21" t="str">
        <f>IF(C4="","",SUMIFS(B.2[Thành tiền],B.2[Tên sản phẩm],C4))</f>
        <v/>
      </c>
      <c r="S4" s="21" t="str">
        <f t="shared" ref="S4:S67" si="9">IF(C4="","",T4*Q4)</f>
        <v/>
      </c>
      <c r="T4" s="21" t="str">
        <f t="shared" ref="T4:T67" si="10">IF(C4="","",IF(OR(SUM(J4,P4)=0,SUM(I4,O4)=0),0,ROUND(SUM(J4,P4)/SUM(I4,O4),0)))</f>
        <v/>
      </c>
      <c r="U4" s="21" t="str">
        <f t="shared" ref="U4:U67" si="11">IF(C4="","",SUM(I4,O4)-SUM(Q4))</f>
        <v/>
      </c>
      <c r="V4" s="21" t="str">
        <f t="shared" ref="V4:V67" si="12">IF(C4="","",SUM(J4,P4)-SUM(S4))</f>
        <v/>
      </c>
      <c r="W4" s="63" t="str">
        <f>IF(C4="","",SUMIFS(B.2[Doanh thu],B.2[Tên sản phẩm],C4))</f>
        <v/>
      </c>
      <c r="X4" s="63" t="str">
        <f t="shared" ref="X4:X67" si="13">IF(C4="","",W4-S4)</f>
        <v/>
      </c>
      <c r="Y4" s="17" t="str">
        <f>IF(OR(C4="",V4=0),"",RANK(V4,D.1[Giá trị hàng tồn cuối kỳ]))</f>
        <v/>
      </c>
      <c r="Z4" s="17" t="str">
        <f>IF(OR(C4="",W4=0),"",RANK(W4,D.1[Doanh thu]))</f>
        <v/>
      </c>
      <c r="AA4" s="17" t="str">
        <f>IF(OR(C4="",X4=0),"",RANK(X4,D.1[Lợi nhuận gộp]))</f>
        <v/>
      </c>
      <c r="AB4" s="17" t="str">
        <f t="shared" ref="AB4:AB67" si="14">IF(OR(C4="",K4=""),"",IF(K4&gt;U4,B4,""))</f>
        <v/>
      </c>
      <c r="AC4" s="150"/>
    </row>
    <row r="5" spans="2:29" ht="27.75" customHeight="1" x14ac:dyDescent="0.2">
      <c r="B5" s="7">
        <f t="shared" si="7"/>
        <v>3</v>
      </c>
      <c r="C5" s="2"/>
      <c r="D5" s="16"/>
      <c r="E5" s="16"/>
      <c r="F5" s="16"/>
      <c r="H5" s="13"/>
      <c r="I5" s="13"/>
      <c r="J5" s="21" t="str">
        <f t="shared" si="8"/>
        <v/>
      </c>
      <c r="L5" s="22" t="str">
        <f>IF(AND(C5&lt;&gt;"",COUNTIF(D.1[Tên sản phẩm],C5)&gt;1),"Sản phẩm này đã khai báo nhiều lần","")</f>
        <v/>
      </c>
      <c r="M5" s="7" t="str">
        <f>IF(OR(C5="",F5=""),"",IF(MATCH(F5,D.1[Phân loại SP],0)=B5,B5,""))</f>
        <v/>
      </c>
      <c r="N5" s="7" t="str">
        <f>IF(B5&lt;=COUNT(D.1[STT Phân loại SP]),INDEX(D.1[Phân loại SP],MATCH(SMALL(D.1[STT Phân loại SP],B5),D.1[STT Phân loại SP],0)),"")</f>
        <v/>
      </c>
      <c r="O5" s="21" t="str">
        <f>IF(C5="","",SUMIFS(M.1[Số lượng],M.1[Tên sản phẩm],C5)+SUMIFS(M.1[SL được tặng/KM],M.1[Tên sản phẩm],C5))</f>
        <v/>
      </c>
      <c r="P5" s="21" t="str">
        <f>IF(C5="","",SUMIFS(M.1[Giá nhập
thực tế],M.1[Tên sản phẩm],C5))</f>
        <v/>
      </c>
      <c r="Q5" s="21" t="str">
        <f>IF(C5="","",SUMIFS(B.2[Số lượng (ĐVT Chuẩn)],B.2[Tên sản phẩm],C5)+SUMIFS(B.2[SL xuất tặng/KM],B.2[Tên sản phẩm],C5))</f>
        <v/>
      </c>
      <c r="R5" s="21" t="str">
        <f>IF(C5="","",SUMIFS(B.2[Thành tiền],B.2[Tên sản phẩm],C5))</f>
        <v/>
      </c>
      <c r="S5" s="21" t="str">
        <f t="shared" si="9"/>
        <v/>
      </c>
      <c r="T5" s="21" t="str">
        <f t="shared" si="10"/>
        <v/>
      </c>
      <c r="U5" s="21" t="str">
        <f t="shared" si="11"/>
        <v/>
      </c>
      <c r="V5" s="21" t="str">
        <f t="shared" si="12"/>
        <v/>
      </c>
      <c r="W5" s="63" t="str">
        <f>IF(C5="","",SUMIFS(B.2[Doanh thu],B.2[Tên sản phẩm],C5))</f>
        <v/>
      </c>
      <c r="X5" s="63" t="str">
        <f t="shared" si="13"/>
        <v/>
      </c>
      <c r="Y5" s="17" t="str">
        <f>IF(OR(C5="",V5=0),"",RANK(V5,D.1[Giá trị hàng tồn cuối kỳ]))</f>
        <v/>
      </c>
      <c r="Z5" s="17" t="str">
        <f>IF(OR(C5="",W5=0),"",RANK(W5,D.1[Doanh thu]))</f>
        <v/>
      </c>
      <c r="AA5" s="17" t="str">
        <f>IF(OR(C5="",X5=0),"",RANK(X5,D.1[Lợi nhuận gộp]))</f>
        <v/>
      </c>
      <c r="AB5" s="17" t="str">
        <f t="shared" si="14"/>
        <v/>
      </c>
      <c r="AC5" s="150"/>
    </row>
    <row r="6" spans="2:29" ht="27.75" customHeight="1" x14ac:dyDescent="0.2">
      <c r="B6" s="7">
        <f t="shared" si="7"/>
        <v>4</v>
      </c>
      <c r="C6" s="2"/>
      <c r="D6" s="16"/>
      <c r="E6" s="16"/>
      <c r="F6" s="16"/>
      <c r="H6" s="13"/>
      <c r="I6" s="13"/>
      <c r="J6" s="21" t="str">
        <f t="shared" si="8"/>
        <v/>
      </c>
      <c r="L6" s="22" t="str">
        <f>IF(AND(C6&lt;&gt;"",COUNTIF(D.1[Tên sản phẩm],C6)&gt;1),"Sản phẩm này đã khai báo nhiều lần","")</f>
        <v/>
      </c>
      <c r="M6" s="7" t="str">
        <f>IF(OR(C6="",F6=""),"",IF(MATCH(F6,D.1[Phân loại SP],0)=B6,B6,""))</f>
        <v/>
      </c>
      <c r="N6" s="7" t="str">
        <f>IF(B6&lt;=COUNT(D.1[STT Phân loại SP]),INDEX(D.1[Phân loại SP],MATCH(SMALL(D.1[STT Phân loại SP],B6),D.1[STT Phân loại SP],0)),"")</f>
        <v/>
      </c>
      <c r="O6" s="21" t="str">
        <f>IF(C6="","",SUMIFS(M.1[Số lượng],M.1[Tên sản phẩm],C6)+SUMIFS(M.1[SL được tặng/KM],M.1[Tên sản phẩm],C6))</f>
        <v/>
      </c>
      <c r="P6" s="21" t="str">
        <f>IF(C6="","",SUMIFS(M.1[Giá nhập
thực tế],M.1[Tên sản phẩm],C6))</f>
        <v/>
      </c>
      <c r="Q6" s="21" t="str">
        <f>IF(C6="","",SUMIFS(B.2[Số lượng (ĐVT Chuẩn)],B.2[Tên sản phẩm],C6)+SUMIFS(B.2[SL xuất tặng/KM],B.2[Tên sản phẩm],C6))</f>
        <v/>
      </c>
      <c r="R6" s="21" t="str">
        <f>IF(C6="","",SUMIFS(B.2[Thành tiền],B.2[Tên sản phẩm],C6))</f>
        <v/>
      </c>
      <c r="S6" s="21" t="str">
        <f t="shared" si="9"/>
        <v/>
      </c>
      <c r="T6" s="21" t="str">
        <f t="shared" si="10"/>
        <v/>
      </c>
      <c r="U6" s="21" t="str">
        <f t="shared" si="11"/>
        <v/>
      </c>
      <c r="V6" s="21" t="str">
        <f t="shared" si="12"/>
        <v/>
      </c>
      <c r="W6" s="63" t="str">
        <f>IF(C6="","",SUMIFS(B.2[Doanh thu],B.2[Tên sản phẩm],C6))</f>
        <v/>
      </c>
      <c r="X6" s="63" t="str">
        <f t="shared" si="13"/>
        <v/>
      </c>
      <c r="Y6" s="17" t="str">
        <f>IF(OR(C6="",V6=0),"",RANK(V6,D.1[Giá trị hàng tồn cuối kỳ]))</f>
        <v/>
      </c>
      <c r="Z6" s="17" t="str">
        <f>IF(OR(C6="",W6=0),"",RANK(W6,D.1[Doanh thu]))</f>
        <v/>
      </c>
      <c r="AA6" s="17" t="str">
        <f>IF(OR(C6="",X6=0),"",RANK(X6,D.1[Lợi nhuận gộp]))</f>
        <v/>
      </c>
      <c r="AB6" s="17" t="str">
        <f t="shared" si="14"/>
        <v/>
      </c>
      <c r="AC6" s="150"/>
    </row>
    <row r="7" spans="2:29" ht="27.75" customHeight="1" x14ac:dyDescent="0.2">
      <c r="B7" s="7">
        <f t="shared" si="7"/>
        <v>5</v>
      </c>
      <c r="C7" s="2"/>
      <c r="D7" s="16"/>
      <c r="E7" s="16"/>
      <c r="F7" s="16"/>
      <c r="H7" s="13"/>
      <c r="I7" s="13"/>
      <c r="J7" s="21" t="str">
        <f t="shared" si="8"/>
        <v/>
      </c>
      <c r="L7" s="22" t="str">
        <f>IF(AND(C7&lt;&gt;"",COUNTIF(D.1[Tên sản phẩm],C7)&gt;1),"Sản phẩm này đã khai báo nhiều lần","")</f>
        <v/>
      </c>
      <c r="M7" s="7" t="str">
        <f>IF(OR(C7="",F7=""),"",IF(MATCH(F7,D.1[Phân loại SP],0)=B7,B7,""))</f>
        <v/>
      </c>
      <c r="N7" s="7" t="str">
        <f>IF(B7&lt;=COUNT(D.1[STT Phân loại SP]),INDEX(D.1[Phân loại SP],MATCH(SMALL(D.1[STT Phân loại SP],B7),D.1[STT Phân loại SP],0)),"")</f>
        <v/>
      </c>
      <c r="O7" s="21" t="str">
        <f>IF(C7="","",SUMIFS(M.1[Số lượng],M.1[Tên sản phẩm],C7)+SUMIFS(M.1[SL được tặng/KM],M.1[Tên sản phẩm],C7))</f>
        <v/>
      </c>
      <c r="P7" s="21" t="str">
        <f>IF(C7="","",SUMIFS(M.1[Giá nhập
thực tế],M.1[Tên sản phẩm],C7))</f>
        <v/>
      </c>
      <c r="Q7" s="21" t="str">
        <f>IF(C7="","",SUMIFS(B.2[Số lượng (ĐVT Chuẩn)],B.2[Tên sản phẩm],C7)+SUMIFS(B.2[SL xuất tặng/KM],B.2[Tên sản phẩm],C7))</f>
        <v/>
      </c>
      <c r="R7" s="21" t="str">
        <f>IF(C7="","",SUMIFS(B.2[Thành tiền],B.2[Tên sản phẩm],C7))</f>
        <v/>
      </c>
      <c r="S7" s="21" t="str">
        <f t="shared" si="9"/>
        <v/>
      </c>
      <c r="T7" s="21" t="str">
        <f t="shared" si="10"/>
        <v/>
      </c>
      <c r="U7" s="21" t="str">
        <f t="shared" si="11"/>
        <v/>
      </c>
      <c r="V7" s="21" t="str">
        <f t="shared" si="12"/>
        <v/>
      </c>
      <c r="W7" s="63" t="str">
        <f>IF(C7="","",SUMIFS(B.2[Doanh thu],B.2[Tên sản phẩm],C7))</f>
        <v/>
      </c>
      <c r="X7" s="63" t="str">
        <f t="shared" si="13"/>
        <v/>
      </c>
      <c r="Y7" s="17" t="str">
        <f>IF(OR(C7="",V7=0),"",RANK(V7,D.1[Giá trị hàng tồn cuối kỳ]))</f>
        <v/>
      </c>
      <c r="Z7" s="17" t="str">
        <f>IF(OR(C7="",W7=0),"",RANK(W7,D.1[Doanh thu]))</f>
        <v/>
      </c>
      <c r="AA7" s="17" t="str">
        <f>IF(OR(C7="",X7=0),"",RANK(X7,D.1[Lợi nhuận gộp]))</f>
        <v/>
      </c>
      <c r="AB7" s="17" t="str">
        <f t="shared" si="14"/>
        <v/>
      </c>
      <c r="AC7" s="150"/>
    </row>
    <row r="8" spans="2:29" ht="27.75" customHeight="1" x14ac:dyDescent="0.2">
      <c r="B8" s="7">
        <f t="shared" si="7"/>
        <v>6</v>
      </c>
      <c r="C8" s="2"/>
      <c r="D8" s="16"/>
      <c r="E8" s="16"/>
      <c r="F8" s="16"/>
      <c r="H8" s="13"/>
      <c r="I8" s="13"/>
      <c r="J8" s="21" t="str">
        <f t="shared" si="8"/>
        <v/>
      </c>
      <c r="L8" s="22" t="str">
        <f>IF(AND(C8&lt;&gt;"",COUNTIF(D.1[Tên sản phẩm],C8)&gt;1),"Sản phẩm này đã khai báo nhiều lần","")</f>
        <v/>
      </c>
      <c r="M8" s="7" t="str">
        <f>IF(OR(C8="",F8=""),"",IF(MATCH(F8,D.1[Phân loại SP],0)=B8,B8,""))</f>
        <v/>
      </c>
      <c r="N8" s="7" t="str">
        <f>IF(B8&lt;=COUNT(D.1[STT Phân loại SP]),INDEX(D.1[Phân loại SP],MATCH(SMALL(D.1[STT Phân loại SP],B8),D.1[STT Phân loại SP],0)),"")</f>
        <v/>
      </c>
      <c r="O8" s="21" t="str">
        <f>IF(C8="","",SUMIFS(M.1[Số lượng],M.1[Tên sản phẩm],C8)+SUMIFS(M.1[SL được tặng/KM],M.1[Tên sản phẩm],C8))</f>
        <v/>
      </c>
      <c r="P8" s="21" t="str">
        <f>IF(C8="","",SUMIFS(M.1[Giá nhập
thực tế],M.1[Tên sản phẩm],C8))</f>
        <v/>
      </c>
      <c r="Q8" s="21" t="str">
        <f>IF(C8="","",SUMIFS(B.2[Số lượng (ĐVT Chuẩn)],B.2[Tên sản phẩm],C8)+SUMIFS(B.2[SL xuất tặng/KM],B.2[Tên sản phẩm],C8))</f>
        <v/>
      </c>
      <c r="R8" s="21" t="str">
        <f>IF(C8="","",SUMIFS(B.2[Thành tiền],B.2[Tên sản phẩm],C8))</f>
        <v/>
      </c>
      <c r="S8" s="21" t="str">
        <f t="shared" si="9"/>
        <v/>
      </c>
      <c r="T8" s="21" t="str">
        <f t="shared" si="10"/>
        <v/>
      </c>
      <c r="U8" s="21" t="str">
        <f t="shared" si="11"/>
        <v/>
      </c>
      <c r="V8" s="21" t="str">
        <f t="shared" si="12"/>
        <v/>
      </c>
      <c r="W8" s="63" t="str">
        <f>IF(C8="","",SUMIFS(B.2[Doanh thu],B.2[Tên sản phẩm],C8))</f>
        <v/>
      </c>
      <c r="X8" s="63" t="str">
        <f t="shared" si="13"/>
        <v/>
      </c>
      <c r="Y8" s="17" t="str">
        <f>IF(OR(C8="",V8=0),"",RANK(V8,D.1[Giá trị hàng tồn cuối kỳ]))</f>
        <v/>
      </c>
      <c r="Z8" s="17" t="str">
        <f>IF(OR(C8="",W8=0),"",RANK(W8,D.1[Doanh thu]))</f>
        <v/>
      </c>
      <c r="AA8" s="17" t="str">
        <f>IF(OR(C8="",X8=0),"",RANK(X8,D.1[Lợi nhuận gộp]))</f>
        <v/>
      </c>
      <c r="AB8" s="17" t="str">
        <f t="shared" si="14"/>
        <v/>
      </c>
      <c r="AC8" s="150"/>
    </row>
    <row r="9" spans="2:29" ht="27.75" customHeight="1" x14ac:dyDescent="0.2">
      <c r="B9" s="7">
        <f t="shared" si="7"/>
        <v>7</v>
      </c>
      <c r="C9" s="2"/>
      <c r="D9" s="16"/>
      <c r="E9" s="16"/>
      <c r="F9" s="16"/>
      <c r="H9" s="13"/>
      <c r="I9" s="13"/>
      <c r="J9" s="21" t="str">
        <f t="shared" si="8"/>
        <v/>
      </c>
      <c r="L9" s="22" t="str">
        <f>IF(AND(C9&lt;&gt;"",COUNTIF(D.1[Tên sản phẩm],C9)&gt;1),"Sản phẩm này đã khai báo nhiều lần","")</f>
        <v/>
      </c>
      <c r="M9" s="7" t="str">
        <f>IF(OR(C9="",F9=""),"",IF(MATCH(F9,D.1[Phân loại SP],0)=B9,B9,""))</f>
        <v/>
      </c>
      <c r="N9" s="7" t="str">
        <f>IF(B9&lt;=COUNT(D.1[STT Phân loại SP]),INDEX(D.1[Phân loại SP],MATCH(SMALL(D.1[STT Phân loại SP],B9),D.1[STT Phân loại SP],0)),"")</f>
        <v/>
      </c>
      <c r="O9" s="21" t="str">
        <f>IF(C9="","",SUMIFS(M.1[Số lượng],M.1[Tên sản phẩm],C9)+SUMIFS(M.1[SL được tặng/KM],M.1[Tên sản phẩm],C9))</f>
        <v/>
      </c>
      <c r="P9" s="21" t="str">
        <f>IF(C9="","",SUMIFS(M.1[Giá nhập
thực tế],M.1[Tên sản phẩm],C9))</f>
        <v/>
      </c>
      <c r="Q9" s="21" t="str">
        <f>IF(C9="","",SUMIFS(B.2[Số lượng (ĐVT Chuẩn)],B.2[Tên sản phẩm],C9)+SUMIFS(B.2[SL xuất tặng/KM],B.2[Tên sản phẩm],C9))</f>
        <v/>
      </c>
      <c r="R9" s="21" t="str">
        <f>IF(C9="","",SUMIFS(B.2[Thành tiền],B.2[Tên sản phẩm],C9))</f>
        <v/>
      </c>
      <c r="S9" s="21" t="str">
        <f t="shared" si="9"/>
        <v/>
      </c>
      <c r="T9" s="21" t="str">
        <f t="shared" si="10"/>
        <v/>
      </c>
      <c r="U9" s="21" t="str">
        <f t="shared" si="11"/>
        <v/>
      </c>
      <c r="V9" s="21" t="str">
        <f t="shared" si="12"/>
        <v/>
      </c>
      <c r="W9" s="63" t="str">
        <f>IF(C9="","",SUMIFS(B.2[Doanh thu],B.2[Tên sản phẩm],C9))</f>
        <v/>
      </c>
      <c r="X9" s="63" t="str">
        <f t="shared" si="13"/>
        <v/>
      </c>
      <c r="Y9" s="17" t="str">
        <f>IF(OR(C9="",V9=0),"",RANK(V9,D.1[Giá trị hàng tồn cuối kỳ]))</f>
        <v/>
      </c>
      <c r="Z9" s="17" t="str">
        <f>IF(OR(C9="",W9=0),"",RANK(W9,D.1[Doanh thu]))</f>
        <v/>
      </c>
      <c r="AA9" s="17" t="str">
        <f>IF(OR(C9="",X9=0),"",RANK(X9,D.1[Lợi nhuận gộp]))</f>
        <v/>
      </c>
      <c r="AB9" s="17" t="str">
        <f t="shared" si="14"/>
        <v/>
      </c>
      <c r="AC9" s="150"/>
    </row>
    <row r="10" spans="2:29" ht="27.75" customHeight="1" x14ac:dyDescent="0.2">
      <c r="B10" s="7">
        <f>ROW(A10)-2</f>
        <v>8</v>
      </c>
      <c r="C10" s="143"/>
      <c r="D10" s="16"/>
      <c r="E10" s="16"/>
      <c r="F10" s="16"/>
      <c r="H10" s="13"/>
      <c r="I10" s="144"/>
      <c r="J10" s="21" t="str">
        <f t="shared" si="8"/>
        <v/>
      </c>
      <c r="L10" s="22" t="str">
        <f>IF(AND(C10&lt;&gt;"",COUNTIF(D.1[Tên sản phẩm],C10)&gt;1),"Sản phẩm này đã khai báo nhiều lần","")</f>
        <v/>
      </c>
      <c r="M10" s="7" t="str">
        <f>IF(OR(C10="",F10=""),"",IF(MATCH(F10,D.1[Phân loại SP],0)=B10,B10,""))</f>
        <v/>
      </c>
      <c r="N10" s="7" t="str">
        <f>IF(B10&lt;=COUNT(D.1[STT Phân loại SP]),INDEX(D.1[Phân loại SP],MATCH(SMALL(D.1[STT Phân loại SP],B10),D.1[STT Phân loại SP],0)),"")</f>
        <v/>
      </c>
      <c r="O10" s="21" t="str">
        <f>IF(C10="","",SUMIFS(M.1[Số lượng],M.1[Tên sản phẩm],C10)+SUMIFS(M.1[SL được tặng/KM],M.1[Tên sản phẩm],C10))</f>
        <v/>
      </c>
      <c r="P10" s="21" t="str">
        <f>IF(C10="","",SUMIFS(M.1[Giá nhập
thực tế],M.1[Tên sản phẩm],C10))</f>
        <v/>
      </c>
      <c r="Q10" s="21" t="str">
        <f>IF(C10="","",SUMIFS(B.2[Số lượng (ĐVT Chuẩn)],B.2[Tên sản phẩm],C10)+SUMIFS(B.2[SL xuất tặng/KM],B.2[Tên sản phẩm],C10))</f>
        <v/>
      </c>
      <c r="R10" s="21" t="str">
        <f>IF(C10="","",SUMIFS(B.2[Thành tiền],B.2[Tên sản phẩm],C10))</f>
        <v/>
      </c>
      <c r="S10" s="21" t="str">
        <f t="shared" si="9"/>
        <v/>
      </c>
      <c r="T10" s="21" t="str">
        <f t="shared" si="10"/>
        <v/>
      </c>
      <c r="U10" s="21" t="str">
        <f t="shared" si="11"/>
        <v/>
      </c>
      <c r="V10" s="21" t="str">
        <f t="shared" si="12"/>
        <v/>
      </c>
      <c r="W10" s="63" t="str">
        <f>IF(C10="","",SUMIFS(B.2[Doanh thu],B.2[Tên sản phẩm],C10))</f>
        <v/>
      </c>
      <c r="X10" s="63" t="str">
        <f t="shared" si="13"/>
        <v/>
      </c>
      <c r="Y10" s="17" t="str">
        <f>IF(OR(C10="",V10=0),"",RANK(V10,D.1[Giá trị hàng tồn cuối kỳ]))</f>
        <v/>
      </c>
      <c r="Z10" s="17" t="str">
        <f>IF(OR(C10="",W10=0),"",RANK(W10,D.1[Doanh thu]))</f>
        <v/>
      </c>
      <c r="AA10" s="17" t="str">
        <f>IF(OR(C10="",X10=0),"",RANK(X10,D.1[Lợi nhuận gộp]))</f>
        <v/>
      </c>
      <c r="AB10" s="17" t="str">
        <f t="shared" si="14"/>
        <v/>
      </c>
      <c r="AC10" s="150"/>
    </row>
    <row r="11" spans="2:29" ht="27.75" customHeight="1" x14ac:dyDescent="0.2">
      <c r="B11" s="7">
        <f t="shared" si="7"/>
        <v>9</v>
      </c>
      <c r="C11" s="2"/>
      <c r="D11" s="16"/>
      <c r="E11" s="16"/>
      <c r="F11" s="16"/>
      <c r="H11" s="13"/>
      <c r="I11" s="13"/>
      <c r="J11" s="21" t="str">
        <f t="shared" si="8"/>
        <v/>
      </c>
      <c r="L11" s="22" t="str">
        <f>IF(AND(C11&lt;&gt;"",COUNTIF(D.1[Tên sản phẩm],C11)&gt;1),"Sản phẩm này đã khai báo nhiều lần","")</f>
        <v/>
      </c>
      <c r="M11" s="7" t="str">
        <f>IF(OR(C11="",F11=""),"",IF(MATCH(F11,D.1[Phân loại SP],0)=B11,B11,""))</f>
        <v/>
      </c>
      <c r="N11" s="7" t="str">
        <f>IF(B11&lt;=COUNT(D.1[STT Phân loại SP]),INDEX(D.1[Phân loại SP],MATCH(SMALL(D.1[STT Phân loại SP],B11),D.1[STT Phân loại SP],0)),"")</f>
        <v/>
      </c>
      <c r="O11" s="21" t="str">
        <f>IF(C11="","",SUMIFS(M.1[Số lượng],M.1[Tên sản phẩm],C11)+SUMIFS(M.1[SL được tặng/KM],M.1[Tên sản phẩm],C11))</f>
        <v/>
      </c>
      <c r="P11" s="21" t="str">
        <f>IF(C11="","",SUMIFS(M.1[Giá nhập
thực tế],M.1[Tên sản phẩm],C11))</f>
        <v/>
      </c>
      <c r="Q11" s="21" t="str">
        <f>IF(C11="","",SUMIFS(B.2[Số lượng (ĐVT Chuẩn)],B.2[Tên sản phẩm],C11)+SUMIFS(B.2[SL xuất tặng/KM],B.2[Tên sản phẩm],C11))</f>
        <v/>
      </c>
      <c r="R11" s="21" t="str">
        <f>IF(C11="","",SUMIFS(B.2[Thành tiền],B.2[Tên sản phẩm],C11))</f>
        <v/>
      </c>
      <c r="S11" s="21" t="str">
        <f t="shared" si="9"/>
        <v/>
      </c>
      <c r="T11" s="21" t="str">
        <f t="shared" si="10"/>
        <v/>
      </c>
      <c r="U11" s="21" t="str">
        <f t="shared" si="11"/>
        <v/>
      </c>
      <c r="V11" s="21" t="str">
        <f t="shared" si="12"/>
        <v/>
      </c>
      <c r="W11" s="63" t="str">
        <f>IF(C11="","",SUMIFS(B.2[Doanh thu],B.2[Tên sản phẩm],C11))</f>
        <v/>
      </c>
      <c r="X11" s="63" t="str">
        <f t="shared" si="13"/>
        <v/>
      </c>
      <c r="Y11" s="17" t="str">
        <f>IF(OR(C11="",V11=0),"",RANK(V11,D.1[Giá trị hàng tồn cuối kỳ]))</f>
        <v/>
      </c>
      <c r="Z11" s="17" t="str">
        <f>IF(OR(C11="",W11=0),"",RANK(W11,D.1[Doanh thu]))</f>
        <v/>
      </c>
      <c r="AA11" s="17" t="str">
        <f>IF(OR(C11="",X11=0),"",RANK(X11,D.1[Lợi nhuận gộp]))</f>
        <v/>
      </c>
      <c r="AB11" s="17" t="str">
        <f t="shared" si="14"/>
        <v/>
      </c>
      <c r="AC11" s="150"/>
    </row>
    <row r="12" spans="2:29" ht="27.75" customHeight="1" x14ac:dyDescent="0.2">
      <c r="B12" s="7">
        <f t="shared" si="7"/>
        <v>10</v>
      </c>
      <c r="C12" s="2"/>
      <c r="D12" s="16"/>
      <c r="E12" s="16"/>
      <c r="F12" s="16"/>
      <c r="H12" s="13"/>
      <c r="I12" s="13"/>
      <c r="J12" s="21" t="str">
        <f t="shared" si="8"/>
        <v/>
      </c>
      <c r="L12" s="22" t="str">
        <f>IF(AND(C12&lt;&gt;"",COUNTIF(D.1[Tên sản phẩm],C12)&gt;1),"Sản phẩm này đã khai báo nhiều lần","")</f>
        <v/>
      </c>
      <c r="M12" s="7" t="str">
        <f>IF(OR(C12="",F12=""),"",IF(MATCH(F12,D.1[Phân loại SP],0)=B12,B12,""))</f>
        <v/>
      </c>
      <c r="N12" s="7" t="str">
        <f>IF(B12&lt;=COUNT(D.1[STT Phân loại SP]),INDEX(D.1[Phân loại SP],MATCH(SMALL(D.1[STT Phân loại SP],B12),D.1[STT Phân loại SP],0)),"")</f>
        <v/>
      </c>
      <c r="O12" s="21" t="str">
        <f>IF(C12="","",SUMIFS(M.1[Số lượng],M.1[Tên sản phẩm],C12)+SUMIFS(M.1[SL được tặng/KM],M.1[Tên sản phẩm],C12))</f>
        <v/>
      </c>
      <c r="P12" s="21" t="str">
        <f>IF(C12="","",SUMIFS(M.1[Giá nhập
thực tế],M.1[Tên sản phẩm],C12))</f>
        <v/>
      </c>
      <c r="Q12" s="21" t="str">
        <f>IF(C12="","",SUMIFS(B.2[Số lượng (ĐVT Chuẩn)],B.2[Tên sản phẩm],C12)+SUMIFS(B.2[SL xuất tặng/KM],B.2[Tên sản phẩm],C12))</f>
        <v/>
      </c>
      <c r="R12" s="21" t="str">
        <f>IF(C12="","",SUMIFS(B.2[Thành tiền],B.2[Tên sản phẩm],C12))</f>
        <v/>
      </c>
      <c r="S12" s="21" t="str">
        <f t="shared" si="9"/>
        <v/>
      </c>
      <c r="T12" s="21" t="str">
        <f t="shared" si="10"/>
        <v/>
      </c>
      <c r="U12" s="21" t="str">
        <f t="shared" si="11"/>
        <v/>
      </c>
      <c r="V12" s="21" t="str">
        <f t="shared" si="12"/>
        <v/>
      </c>
      <c r="W12" s="63" t="str">
        <f>IF(C12="","",SUMIFS(B.2[Doanh thu],B.2[Tên sản phẩm],C12))</f>
        <v/>
      </c>
      <c r="X12" s="63" t="str">
        <f t="shared" si="13"/>
        <v/>
      </c>
      <c r="Y12" s="17" t="str">
        <f>IF(OR(C12="",V12=0),"",RANK(V12,D.1[Giá trị hàng tồn cuối kỳ]))</f>
        <v/>
      </c>
      <c r="Z12" s="17" t="str">
        <f>IF(OR(C12="",W12=0),"",RANK(W12,D.1[Doanh thu]))</f>
        <v/>
      </c>
      <c r="AA12" s="17" t="str">
        <f>IF(OR(C12="",X12=0),"",RANK(X12,D.1[Lợi nhuận gộp]))</f>
        <v/>
      </c>
      <c r="AB12" s="17" t="str">
        <f t="shared" si="14"/>
        <v/>
      </c>
      <c r="AC12" s="150"/>
    </row>
    <row r="13" spans="2:29" ht="27.75" customHeight="1" x14ac:dyDescent="0.2">
      <c r="B13" s="7">
        <f t="shared" si="7"/>
        <v>11</v>
      </c>
      <c r="C13" s="2"/>
      <c r="D13" s="16"/>
      <c r="E13" s="16"/>
      <c r="F13" s="16"/>
      <c r="H13" s="13"/>
      <c r="I13" s="13"/>
      <c r="J13" s="21" t="str">
        <f t="shared" si="8"/>
        <v/>
      </c>
      <c r="L13" s="22" t="str">
        <f>IF(AND(C13&lt;&gt;"",COUNTIF(D.1[Tên sản phẩm],C13)&gt;1),"Sản phẩm này đã khai báo nhiều lần","")</f>
        <v/>
      </c>
      <c r="M13" s="7" t="str">
        <f>IF(OR(C13="",F13=""),"",IF(MATCH(F13,D.1[Phân loại SP],0)=B13,B13,""))</f>
        <v/>
      </c>
      <c r="N13" s="7" t="str">
        <f>IF(B13&lt;=COUNT(D.1[STT Phân loại SP]),INDEX(D.1[Phân loại SP],MATCH(SMALL(D.1[STT Phân loại SP],B13),D.1[STT Phân loại SP],0)),"")</f>
        <v/>
      </c>
      <c r="O13" s="21" t="str">
        <f>IF(C13="","",SUMIFS(M.1[Số lượng],M.1[Tên sản phẩm],C13)+SUMIFS(M.1[SL được tặng/KM],M.1[Tên sản phẩm],C13))</f>
        <v/>
      </c>
      <c r="P13" s="21" t="str">
        <f>IF(C13="","",SUMIFS(M.1[Giá nhập
thực tế],M.1[Tên sản phẩm],C13))</f>
        <v/>
      </c>
      <c r="Q13" s="21" t="str">
        <f>IF(C13="","",SUMIFS(B.2[Số lượng (ĐVT Chuẩn)],B.2[Tên sản phẩm],C13)+SUMIFS(B.2[SL xuất tặng/KM],B.2[Tên sản phẩm],C13))</f>
        <v/>
      </c>
      <c r="R13" s="21" t="str">
        <f>IF(C13="","",SUMIFS(B.2[Thành tiền],B.2[Tên sản phẩm],C13))</f>
        <v/>
      </c>
      <c r="S13" s="21" t="str">
        <f t="shared" si="9"/>
        <v/>
      </c>
      <c r="T13" s="21" t="str">
        <f t="shared" si="10"/>
        <v/>
      </c>
      <c r="U13" s="21" t="str">
        <f t="shared" si="11"/>
        <v/>
      </c>
      <c r="V13" s="21" t="str">
        <f t="shared" si="12"/>
        <v/>
      </c>
      <c r="W13" s="63" t="str">
        <f>IF(C13="","",SUMIFS(B.2[Doanh thu],B.2[Tên sản phẩm],C13))</f>
        <v/>
      </c>
      <c r="X13" s="63" t="str">
        <f t="shared" si="13"/>
        <v/>
      </c>
      <c r="Y13" s="17" t="str">
        <f>IF(OR(C13="",V13=0),"",RANK(V13,D.1[Giá trị hàng tồn cuối kỳ]))</f>
        <v/>
      </c>
      <c r="Z13" s="17" t="str">
        <f>IF(OR(C13="",W13=0),"",RANK(W13,D.1[Doanh thu]))</f>
        <v/>
      </c>
      <c r="AA13" s="17" t="str">
        <f>IF(OR(C13="",X13=0),"",RANK(X13,D.1[Lợi nhuận gộp]))</f>
        <v/>
      </c>
      <c r="AB13" s="17" t="str">
        <f t="shared" si="14"/>
        <v/>
      </c>
      <c r="AC13" s="150"/>
    </row>
    <row r="14" spans="2:29" ht="27.75" customHeight="1" x14ac:dyDescent="0.2">
      <c r="B14" s="7">
        <f t="shared" si="7"/>
        <v>12</v>
      </c>
      <c r="C14" s="2"/>
      <c r="D14" s="16"/>
      <c r="E14" s="16"/>
      <c r="F14" s="16"/>
      <c r="H14" s="13"/>
      <c r="I14" s="13"/>
      <c r="J14" s="21" t="str">
        <f t="shared" si="8"/>
        <v/>
      </c>
      <c r="L14" s="22" t="str">
        <f>IF(AND(C14&lt;&gt;"",COUNTIF(D.1[Tên sản phẩm],C14)&gt;1),"Sản phẩm này đã khai báo nhiều lần","")</f>
        <v/>
      </c>
      <c r="M14" s="7" t="str">
        <f>IF(OR(C14="",F14=""),"",IF(MATCH(F14,D.1[Phân loại SP],0)=B14,B14,""))</f>
        <v/>
      </c>
      <c r="N14" s="7" t="str">
        <f>IF(B14&lt;=COUNT(D.1[STT Phân loại SP]),INDEX(D.1[Phân loại SP],MATCH(SMALL(D.1[STT Phân loại SP],B14),D.1[STT Phân loại SP],0)),"")</f>
        <v/>
      </c>
      <c r="O14" s="21" t="str">
        <f>IF(C14="","",SUMIFS(M.1[Số lượng],M.1[Tên sản phẩm],C14)+SUMIFS(M.1[SL được tặng/KM],M.1[Tên sản phẩm],C14))</f>
        <v/>
      </c>
      <c r="P14" s="21" t="str">
        <f>IF(C14="","",SUMIFS(M.1[Giá nhập
thực tế],M.1[Tên sản phẩm],C14))</f>
        <v/>
      </c>
      <c r="Q14" s="21" t="str">
        <f>IF(C14="","",SUMIFS(B.2[Số lượng (ĐVT Chuẩn)],B.2[Tên sản phẩm],C14)+SUMIFS(B.2[SL xuất tặng/KM],B.2[Tên sản phẩm],C14))</f>
        <v/>
      </c>
      <c r="R14" s="21" t="str">
        <f>IF(C14="","",SUMIFS(B.2[Thành tiền],B.2[Tên sản phẩm],C14))</f>
        <v/>
      </c>
      <c r="S14" s="21" t="str">
        <f t="shared" si="9"/>
        <v/>
      </c>
      <c r="T14" s="21" t="str">
        <f t="shared" si="10"/>
        <v/>
      </c>
      <c r="U14" s="21" t="str">
        <f t="shared" si="11"/>
        <v/>
      </c>
      <c r="V14" s="21" t="str">
        <f t="shared" si="12"/>
        <v/>
      </c>
      <c r="W14" s="63" t="str">
        <f>IF(C14="","",SUMIFS(B.2[Doanh thu],B.2[Tên sản phẩm],C14))</f>
        <v/>
      </c>
      <c r="X14" s="63" t="str">
        <f t="shared" si="13"/>
        <v/>
      </c>
      <c r="Y14" s="17" t="str">
        <f>IF(OR(C14="",V14=0),"",RANK(V14,D.1[Giá trị hàng tồn cuối kỳ]))</f>
        <v/>
      </c>
      <c r="Z14" s="17" t="str">
        <f>IF(OR(C14="",W14=0),"",RANK(W14,D.1[Doanh thu]))</f>
        <v/>
      </c>
      <c r="AA14" s="17" t="str">
        <f>IF(OR(C14="",X14=0),"",RANK(X14,D.1[Lợi nhuận gộp]))</f>
        <v/>
      </c>
      <c r="AB14" s="17" t="str">
        <f t="shared" si="14"/>
        <v/>
      </c>
      <c r="AC14" s="150"/>
    </row>
    <row r="15" spans="2:29" ht="27.75" customHeight="1" x14ac:dyDescent="0.2">
      <c r="B15" s="7">
        <f t="shared" si="7"/>
        <v>13</v>
      </c>
      <c r="C15" s="2"/>
      <c r="D15" s="16"/>
      <c r="E15" s="16"/>
      <c r="F15" s="16"/>
      <c r="H15" s="13"/>
      <c r="I15" s="13"/>
      <c r="J15" s="21" t="str">
        <f t="shared" si="8"/>
        <v/>
      </c>
      <c r="L15" s="22" t="str">
        <f>IF(AND(C15&lt;&gt;"",COUNTIF(D.1[Tên sản phẩm],C15)&gt;1),"Sản phẩm này đã khai báo nhiều lần","")</f>
        <v/>
      </c>
      <c r="M15" s="7" t="str">
        <f>IF(OR(C15="",F15=""),"",IF(MATCH(F15,D.1[Phân loại SP],0)=B15,B15,""))</f>
        <v/>
      </c>
      <c r="N15" s="7" t="str">
        <f>IF(B15&lt;=COUNT(D.1[STT Phân loại SP]),INDEX(D.1[Phân loại SP],MATCH(SMALL(D.1[STT Phân loại SP],B15),D.1[STT Phân loại SP],0)),"")</f>
        <v/>
      </c>
      <c r="O15" s="21" t="str">
        <f>IF(C15="","",SUMIFS(M.1[Số lượng],M.1[Tên sản phẩm],C15)+SUMIFS(M.1[SL được tặng/KM],M.1[Tên sản phẩm],C15))</f>
        <v/>
      </c>
      <c r="P15" s="21" t="str">
        <f>IF(C15="","",SUMIFS(M.1[Giá nhập
thực tế],M.1[Tên sản phẩm],C15))</f>
        <v/>
      </c>
      <c r="Q15" s="21" t="str">
        <f>IF(C15="","",SUMIFS(B.2[Số lượng (ĐVT Chuẩn)],B.2[Tên sản phẩm],C15)+SUMIFS(B.2[SL xuất tặng/KM],B.2[Tên sản phẩm],C15))</f>
        <v/>
      </c>
      <c r="R15" s="21" t="str">
        <f>IF(C15="","",SUMIFS(B.2[Thành tiền],B.2[Tên sản phẩm],C15))</f>
        <v/>
      </c>
      <c r="S15" s="21" t="str">
        <f t="shared" si="9"/>
        <v/>
      </c>
      <c r="T15" s="21" t="str">
        <f t="shared" si="10"/>
        <v/>
      </c>
      <c r="U15" s="21" t="str">
        <f t="shared" si="11"/>
        <v/>
      </c>
      <c r="V15" s="21" t="str">
        <f t="shared" si="12"/>
        <v/>
      </c>
      <c r="W15" s="63" t="str">
        <f>IF(C15="","",SUMIFS(B.2[Doanh thu],B.2[Tên sản phẩm],C15))</f>
        <v/>
      </c>
      <c r="X15" s="63" t="str">
        <f t="shared" si="13"/>
        <v/>
      </c>
      <c r="Y15" s="17" t="str">
        <f>IF(OR(C15="",V15=0),"",RANK(V15,D.1[Giá trị hàng tồn cuối kỳ]))</f>
        <v/>
      </c>
      <c r="Z15" s="17" t="str">
        <f>IF(OR(C15="",W15=0),"",RANK(W15,D.1[Doanh thu]))</f>
        <v/>
      </c>
      <c r="AA15" s="17" t="str">
        <f>IF(OR(C15="",X15=0),"",RANK(X15,D.1[Lợi nhuận gộp]))</f>
        <v/>
      </c>
      <c r="AB15" s="17" t="str">
        <f t="shared" si="14"/>
        <v/>
      </c>
      <c r="AC15" s="150"/>
    </row>
    <row r="16" spans="2:29" ht="27.75" customHeight="1" x14ac:dyDescent="0.2">
      <c r="B16" s="7">
        <f t="shared" si="7"/>
        <v>14</v>
      </c>
      <c r="C16" s="2"/>
      <c r="D16" s="16"/>
      <c r="E16" s="16"/>
      <c r="F16" s="16"/>
      <c r="H16" s="13"/>
      <c r="I16" s="13"/>
      <c r="J16" s="21" t="str">
        <f t="shared" si="8"/>
        <v/>
      </c>
      <c r="L16" s="22" t="str">
        <f>IF(AND(C16&lt;&gt;"",COUNTIF(D.1[Tên sản phẩm],C16)&gt;1),"Sản phẩm này đã khai báo nhiều lần","")</f>
        <v/>
      </c>
      <c r="M16" s="7" t="str">
        <f>IF(OR(C16="",F16=""),"",IF(MATCH(F16,D.1[Phân loại SP],0)=B16,B16,""))</f>
        <v/>
      </c>
      <c r="N16" s="7" t="str">
        <f>IF(B16&lt;=COUNT(D.1[STT Phân loại SP]),INDEX(D.1[Phân loại SP],MATCH(SMALL(D.1[STT Phân loại SP],B16),D.1[STT Phân loại SP],0)),"")</f>
        <v/>
      </c>
      <c r="O16" s="21" t="str">
        <f>IF(C16="","",SUMIFS(M.1[Số lượng],M.1[Tên sản phẩm],C16)+SUMIFS(M.1[SL được tặng/KM],M.1[Tên sản phẩm],C16))</f>
        <v/>
      </c>
      <c r="P16" s="21" t="str">
        <f>IF(C16="","",SUMIFS(M.1[Giá nhập
thực tế],M.1[Tên sản phẩm],C16))</f>
        <v/>
      </c>
      <c r="Q16" s="21" t="str">
        <f>IF(C16="","",SUMIFS(B.2[Số lượng (ĐVT Chuẩn)],B.2[Tên sản phẩm],C16)+SUMIFS(B.2[SL xuất tặng/KM],B.2[Tên sản phẩm],C16))</f>
        <v/>
      </c>
      <c r="R16" s="21" t="str">
        <f>IF(C16="","",SUMIFS(B.2[Thành tiền],B.2[Tên sản phẩm],C16))</f>
        <v/>
      </c>
      <c r="S16" s="21" t="str">
        <f t="shared" si="9"/>
        <v/>
      </c>
      <c r="T16" s="21" t="str">
        <f t="shared" si="10"/>
        <v/>
      </c>
      <c r="U16" s="21" t="str">
        <f t="shared" si="11"/>
        <v/>
      </c>
      <c r="V16" s="21" t="str">
        <f t="shared" si="12"/>
        <v/>
      </c>
      <c r="W16" s="63" t="str">
        <f>IF(C16="","",SUMIFS(B.2[Doanh thu],B.2[Tên sản phẩm],C16))</f>
        <v/>
      </c>
      <c r="X16" s="63" t="str">
        <f t="shared" si="13"/>
        <v/>
      </c>
      <c r="Y16" s="17" t="str">
        <f>IF(OR(C16="",V16=0),"",RANK(V16,D.1[Giá trị hàng tồn cuối kỳ]))</f>
        <v/>
      </c>
      <c r="Z16" s="17" t="str">
        <f>IF(OR(C16="",W16=0),"",RANK(W16,D.1[Doanh thu]))</f>
        <v/>
      </c>
      <c r="AA16" s="17" t="str">
        <f>IF(OR(C16="",X16=0),"",RANK(X16,D.1[Lợi nhuận gộp]))</f>
        <v/>
      </c>
      <c r="AB16" s="17" t="str">
        <f t="shared" si="14"/>
        <v/>
      </c>
      <c r="AC16" s="150"/>
    </row>
    <row r="17" spans="2:29" ht="27.75" customHeight="1" x14ac:dyDescent="0.2">
      <c r="B17" s="7">
        <f t="shared" si="7"/>
        <v>15</v>
      </c>
      <c r="C17" s="2"/>
      <c r="D17" s="16"/>
      <c r="E17" s="16"/>
      <c r="F17" s="16"/>
      <c r="H17" s="13"/>
      <c r="I17" s="13"/>
      <c r="J17" s="21" t="str">
        <f t="shared" si="8"/>
        <v/>
      </c>
      <c r="L17" s="22" t="str">
        <f>IF(AND(C17&lt;&gt;"",COUNTIF(D.1[Tên sản phẩm],C17)&gt;1),"Sản phẩm này đã khai báo nhiều lần","")</f>
        <v/>
      </c>
      <c r="M17" s="7" t="str">
        <f>IF(OR(C17="",F17=""),"",IF(MATCH(F17,D.1[Phân loại SP],0)=B17,B17,""))</f>
        <v/>
      </c>
      <c r="N17" s="7" t="str">
        <f>IF(B17&lt;=COUNT(D.1[STT Phân loại SP]),INDEX(D.1[Phân loại SP],MATCH(SMALL(D.1[STT Phân loại SP],B17),D.1[STT Phân loại SP],0)),"")</f>
        <v/>
      </c>
      <c r="O17" s="21" t="str">
        <f>IF(C17="","",SUMIFS(M.1[Số lượng],M.1[Tên sản phẩm],C17)+SUMIFS(M.1[SL được tặng/KM],M.1[Tên sản phẩm],C17))</f>
        <v/>
      </c>
      <c r="P17" s="21" t="str">
        <f>IF(C17="","",SUMIFS(M.1[Giá nhập
thực tế],M.1[Tên sản phẩm],C17))</f>
        <v/>
      </c>
      <c r="Q17" s="21" t="str">
        <f>IF(C17="","",SUMIFS(B.2[Số lượng (ĐVT Chuẩn)],B.2[Tên sản phẩm],C17)+SUMIFS(B.2[SL xuất tặng/KM],B.2[Tên sản phẩm],C17))</f>
        <v/>
      </c>
      <c r="R17" s="21" t="str">
        <f>IF(C17="","",SUMIFS(B.2[Thành tiền],B.2[Tên sản phẩm],C17))</f>
        <v/>
      </c>
      <c r="S17" s="21" t="str">
        <f t="shared" si="9"/>
        <v/>
      </c>
      <c r="T17" s="21" t="str">
        <f t="shared" si="10"/>
        <v/>
      </c>
      <c r="U17" s="21" t="str">
        <f t="shared" si="11"/>
        <v/>
      </c>
      <c r="V17" s="21" t="str">
        <f t="shared" si="12"/>
        <v/>
      </c>
      <c r="W17" s="63" t="str">
        <f>IF(C17="","",SUMIFS(B.2[Doanh thu],B.2[Tên sản phẩm],C17))</f>
        <v/>
      </c>
      <c r="X17" s="63" t="str">
        <f t="shared" si="13"/>
        <v/>
      </c>
      <c r="Y17" s="17" t="str">
        <f>IF(OR(C17="",V17=0),"",RANK(V17,D.1[Giá trị hàng tồn cuối kỳ]))</f>
        <v/>
      </c>
      <c r="Z17" s="17" t="str">
        <f>IF(OR(C17="",W17=0),"",RANK(W17,D.1[Doanh thu]))</f>
        <v/>
      </c>
      <c r="AA17" s="17" t="str">
        <f>IF(OR(C17="",X17=0),"",RANK(X17,D.1[Lợi nhuận gộp]))</f>
        <v/>
      </c>
      <c r="AB17" s="17" t="str">
        <f t="shared" si="14"/>
        <v/>
      </c>
      <c r="AC17" s="150"/>
    </row>
    <row r="18" spans="2:29" ht="27.75" customHeight="1" x14ac:dyDescent="0.2">
      <c r="B18" s="7">
        <f t="shared" si="7"/>
        <v>16</v>
      </c>
      <c r="C18" s="2"/>
      <c r="D18" s="16"/>
      <c r="E18" s="16"/>
      <c r="F18" s="16"/>
      <c r="H18" s="13"/>
      <c r="I18" s="13"/>
      <c r="J18" s="21" t="str">
        <f t="shared" si="8"/>
        <v/>
      </c>
      <c r="L18" s="22" t="str">
        <f>IF(AND(C18&lt;&gt;"",COUNTIF(D.1[Tên sản phẩm],C18)&gt;1),"Sản phẩm này đã khai báo nhiều lần","")</f>
        <v/>
      </c>
      <c r="M18" s="7" t="str">
        <f>IF(OR(C18="",F18=""),"",IF(MATCH(F18,D.1[Phân loại SP],0)=B18,B18,""))</f>
        <v/>
      </c>
      <c r="N18" s="7" t="str">
        <f>IF(B18&lt;=COUNT(D.1[STT Phân loại SP]),INDEX(D.1[Phân loại SP],MATCH(SMALL(D.1[STT Phân loại SP],B18),D.1[STT Phân loại SP],0)),"")</f>
        <v/>
      </c>
      <c r="O18" s="21" t="str">
        <f>IF(C18="","",SUMIFS(M.1[Số lượng],M.1[Tên sản phẩm],C18)+SUMIFS(M.1[SL được tặng/KM],M.1[Tên sản phẩm],C18))</f>
        <v/>
      </c>
      <c r="P18" s="21" t="str">
        <f>IF(C18="","",SUMIFS(M.1[Giá nhập
thực tế],M.1[Tên sản phẩm],C18))</f>
        <v/>
      </c>
      <c r="Q18" s="21" t="str">
        <f>IF(C18="","",SUMIFS(B.2[Số lượng (ĐVT Chuẩn)],B.2[Tên sản phẩm],C18)+SUMIFS(B.2[SL xuất tặng/KM],B.2[Tên sản phẩm],C18))</f>
        <v/>
      </c>
      <c r="R18" s="21" t="str">
        <f>IF(C18="","",SUMIFS(B.2[Thành tiền],B.2[Tên sản phẩm],C18))</f>
        <v/>
      </c>
      <c r="S18" s="21" t="str">
        <f t="shared" si="9"/>
        <v/>
      </c>
      <c r="T18" s="21" t="str">
        <f t="shared" si="10"/>
        <v/>
      </c>
      <c r="U18" s="21" t="str">
        <f t="shared" si="11"/>
        <v/>
      </c>
      <c r="V18" s="21" t="str">
        <f t="shared" si="12"/>
        <v/>
      </c>
      <c r="W18" s="63" t="str">
        <f>IF(C18="","",SUMIFS(B.2[Doanh thu],B.2[Tên sản phẩm],C18))</f>
        <v/>
      </c>
      <c r="X18" s="63" t="str">
        <f t="shared" si="13"/>
        <v/>
      </c>
      <c r="Y18" s="17" t="str">
        <f>IF(OR(C18="",V18=0),"",RANK(V18,D.1[Giá trị hàng tồn cuối kỳ]))</f>
        <v/>
      </c>
      <c r="Z18" s="17" t="str">
        <f>IF(OR(C18="",W18=0),"",RANK(W18,D.1[Doanh thu]))</f>
        <v/>
      </c>
      <c r="AA18" s="17" t="str">
        <f>IF(OR(C18="",X18=0),"",RANK(X18,D.1[Lợi nhuận gộp]))</f>
        <v/>
      </c>
      <c r="AB18" s="17" t="str">
        <f t="shared" si="14"/>
        <v/>
      </c>
      <c r="AC18" s="150"/>
    </row>
    <row r="19" spans="2:29" ht="27.75" customHeight="1" x14ac:dyDescent="0.2">
      <c r="B19" s="7">
        <f t="shared" si="7"/>
        <v>17</v>
      </c>
      <c r="C19" s="2"/>
      <c r="D19" s="16"/>
      <c r="E19" s="16"/>
      <c r="F19" s="16"/>
      <c r="H19" s="13"/>
      <c r="I19" s="13"/>
      <c r="J19" s="21" t="str">
        <f t="shared" si="8"/>
        <v/>
      </c>
      <c r="L19" s="22" t="str">
        <f>IF(AND(C19&lt;&gt;"",COUNTIF(D.1[Tên sản phẩm],C19)&gt;1),"Sản phẩm này đã khai báo nhiều lần","")</f>
        <v/>
      </c>
      <c r="M19" s="7" t="str">
        <f>IF(OR(C19="",F19=""),"",IF(MATCH(F19,D.1[Phân loại SP],0)=B19,B19,""))</f>
        <v/>
      </c>
      <c r="N19" s="7" t="str">
        <f>IF(B19&lt;=COUNT(D.1[STT Phân loại SP]),INDEX(D.1[Phân loại SP],MATCH(SMALL(D.1[STT Phân loại SP],B19),D.1[STT Phân loại SP],0)),"")</f>
        <v/>
      </c>
      <c r="O19" s="21" t="str">
        <f>IF(C19="","",SUMIFS(M.1[Số lượng],M.1[Tên sản phẩm],C19)+SUMIFS(M.1[SL được tặng/KM],M.1[Tên sản phẩm],C19))</f>
        <v/>
      </c>
      <c r="P19" s="21" t="str">
        <f>IF(C19="","",SUMIFS(M.1[Giá nhập
thực tế],M.1[Tên sản phẩm],C19))</f>
        <v/>
      </c>
      <c r="Q19" s="21" t="str">
        <f>IF(C19="","",SUMIFS(B.2[Số lượng (ĐVT Chuẩn)],B.2[Tên sản phẩm],C19)+SUMIFS(B.2[SL xuất tặng/KM],B.2[Tên sản phẩm],C19))</f>
        <v/>
      </c>
      <c r="R19" s="21" t="str">
        <f>IF(C19="","",SUMIFS(B.2[Thành tiền],B.2[Tên sản phẩm],C19))</f>
        <v/>
      </c>
      <c r="S19" s="21" t="str">
        <f t="shared" si="9"/>
        <v/>
      </c>
      <c r="T19" s="21" t="str">
        <f t="shared" si="10"/>
        <v/>
      </c>
      <c r="U19" s="21" t="str">
        <f t="shared" si="11"/>
        <v/>
      </c>
      <c r="V19" s="21" t="str">
        <f t="shared" si="12"/>
        <v/>
      </c>
      <c r="W19" s="63" t="str">
        <f>IF(C19="","",SUMIFS(B.2[Doanh thu],B.2[Tên sản phẩm],C19))</f>
        <v/>
      </c>
      <c r="X19" s="63" t="str">
        <f t="shared" si="13"/>
        <v/>
      </c>
      <c r="Y19" s="17" t="str">
        <f>IF(OR(C19="",V19=0),"",RANK(V19,D.1[Giá trị hàng tồn cuối kỳ]))</f>
        <v/>
      </c>
      <c r="Z19" s="17" t="str">
        <f>IF(OR(C19="",W19=0),"",RANK(W19,D.1[Doanh thu]))</f>
        <v/>
      </c>
      <c r="AA19" s="17" t="str">
        <f>IF(OR(C19="",X19=0),"",RANK(X19,D.1[Lợi nhuận gộp]))</f>
        <v/>
      </c>
      <c r="AB19" s="17" t="str">
        <f t="shared" si="14"/>
        <v/>
      </c>
      <c r="AC19" s="150"/>
    </row>
    <row r="20" spans="2:29" ht="27.75" customHeight="1" x14ac:dyDescent="0.2">
      <c r="B20" s="7">
        <f t="shared" si="7"/>
        <v>18</v>
      </c>
      <c r="C20" s="2"/>
      <c r="D20" s="16"/>
      <c r="E20" s="16"/>
      <c r="F20" s="16"/>
      <c r="H20" s="13"/>
      <c r="I20" s="13"/>
      <c r="J20" s="21" t="str">
        <f t="shared" si="8"/>
        <v/>
      </c>
      <c r="L20" s="22" t="str">
        <f>IF(AND(C20&lt;&gt;"",COUNTIF(D.1[Tên sản phẩm],C20)&gt;1),"Sản phẩm này đã khai báo nhiều lần","")</f>
        <v/>
      </c>
      <c r="M20" s="7" t="str">
        <f>IF(OR(C20="",F20=""),"",IF(MATCH(F20,D.1[Phân loại SP],0)=B20,B20,""))</f>
        <v/>
      </c>
      <c r="N20" s="7" t="str">
        <f>IF(B20&lt;=COUNT(D.1[STT Phân loại SP]),INDEX(D.1[Phân loại SP],MATCH(SMALL(D.1[STT Phân loại SP],B20),D.1[STT Phân loại SP],0)),"")</f>
        <v/>
      </c>
      <c r="O20" s="21" t="str">
        <f>IF(C20="","",SUMIFS(M.1[Số lượng],M.1[Tên sản phẩm],C20)+SUMIFS(M.1[SL được tặng/KM],M.1[Tên sản phẩm],C20))</f>
        <v/>
      </c>
      <c r="P20" s="21" t="str">
        <f>IF(C20="","",SUMIFS(M.1[Giá nhập
thực tế],M.1[Tên sản phẩm],C20))</f>
        <v/>
      </c>
      <c r="Q20" s="21" t="str">
        <f>IF(C20="","",SUMIFS(B.2[Số lượng (ĐVT Chuẩn)],B.2[Tên sản phẩm],C20)+SUMIFS(B.2[SL xuất tặng/KM],B.2[Tên sản phẩm],C20))</f>
        <v/>
      </c>
      <c r="R20" s="21" t="str">
        <f>IF(C20="","",SUMIFS(B.2[Thành tiền],B.2[Tên sản phẩm],C20))</f>
        <v/>
      </c>
      <c r="S20" s="21" t="str">
        <f t="shared" si="9"/>
        <v/>
      </c>
      <c r="T20" s="21" t="str">
        <f t="shared" si="10"/>
        <v/>
      </c>
      <c r="U20" s="21" t="str">
        <f t="shared" si="11"/>
        <v/>
      </c>
      <c r="V20" s="21" t="str">
        <f t="shared" si="12"/>
        <v/>
      </c>
      <c r="W20" s="63" t="str">
        <f>IF(C20="","",SUMIFS(B.2[Doanh thu],B.2[Tên sản phẩm],C20))</f>
        <v/>
      </c>
      <c r="X20" s="63" t="str">
        <f t="shared" si="13"/>
        <v/>
      </c>
      <c r="Y20" s="17" t="str">
        <f>IF(OR(C20="",V20=0),"",RANK(V20,D.1[Giá trị hàng tồn cuối kỳ]))</f>
        <v/>
      </c>
      <c r="Z20" s="17" t="str">
        <f>IF(OR(C20="",W20=0),"",RANK(W20,D.1[Doanh thu]))</f>
        <v/>
      </c>
      <c r="AA20" s="17" t="str">
        <f>IF(OR(C20="",X20=0),"",RANK(X20,D.1[Lợi nhuận gộp]))</f>
        <v/>
      </c>
      <c r="AB20" s="17" t="str">
        <f t="shared" si="14"/>
        <v/>
      </c>
      <c r="AC20" s="150"/>
    </row>
    <row r="21" spans="2:29" ht="27.75" customHeight="1" x14ac:dyDescent="0.2">
      <c r="B21" s="7">
        <f t="shared" si="7"/>
        <v>19</v>
      </c>
      <c r="C21" s="2"/>
      <c r="D21" s="16"/>
      <c r="E21" s="16"/>
      <c r="F21" s="16"/>
      <c r="H21" s="13"/>
      <c r="I21" s="13"/>
      <c r="J21" s="21" t="str">
        <f t="shared" si="8"/>
        <v/>
      </c>
      <c r="L21" s="22" t="str">
        <f>IF(AND(C21&lt;&gt;"",COUNTIF(D.1[Tên sản phẩm],C21)&gt;1),"Sản phẩm này đã khai báo nhiều lần","")</f>
        <v/>
      </c>
      <c r="M21" s="7" t="str">
        <f>IF(OR(C21="",F21=""),"",IF(MATCH(F21,D.1[Phân loại SP],0)=B21,B21,""))</f>
        <v/>
      </c>
      <c r="N21" s="7" t="str">
        <f>IF(B21&lt;=COUNT(D.1[STT Phân loại SP]),INDEX(D.1[Phân loại SP],MATCH(SMALL(D.1[STT Phân loại SP],B21),D.1[STT Phân loại SP],0)),"")</f>
        <v/>
      </c>
      <c r="O21" s="21" t="str">
        <f>IF(C21="","",SUMIFS(M.1[Số lượng],M.1[Tên sản phẩm],C21)+SUMIFS(M.1[SL được tặng/KM],M.1[Tên sản phẩm],C21))</f>
        <v/>
      </c>
      <c r="P21" s="21" t="str">
        <f>IF(C21="","",SUMIFS(M.1[Giá nhập
thực tế],M.1[Tên sản phẩm],C21))</f>
        <v/>
      </c>
      <c r="Q21" s="21" t="str">
        <f>IF(C21="","",SUMIFS(B.2[Số lượng (ĐVT Chuẩn)],B.2[Tên sản phẩm],C21)+SUMIFS(B.2[SL xuất tặng/KM],B.2[Tên sản phẩm],C21))</f>
        <v/>
      </c>
      <c r="R21" s="21" t="str">
        <f>IF(C21="","",SUMIFS(B.2[Thành tiền],B.2[Tên sản phẩm],C21))</f>
        <v/>
      </c>
      <c r="S21" s="21" t="str">
        <f t="shared" si="9"/>
        <v/>
      </c>
      <c r="T21" s="21" t="str">
        <f t="shared" si="10"/>
        <v/>
      </c>
      <c r="U21" s="21" t="str">
        <f t="shared" si="11"/>
        <v/>
      </c>
      <c r="V21" s="21" t="str">
        <f t="shared" si="12"/>
        <v/>
      </c>
      <c r="W21" s="63" t="str">
        <f>IF(C21="","",SUMIFS(B.2[Doanh thu],B.2[Tên sản phẩm],C21))</f>
        <v/>
      </c>
      <c r="X21" s="63" t="str">
        <f t="shared" si="13"/>
        <v/>
      </c>
      <c r="Y21" s="17" t="str">
        <f>IF(OR(C21="",V21=0),"",RANK(V21,D.1[Giá trị hàng tồn cuối kỳ]))</f>
        <v/>
      </c>
      <c r="Z21" s="17" t="str">
        <f>IF(OR(C21="",W21=0),"",RANK(W21,D.1[Doanh thu]))</f>
        <v/>
      </c>
      <c r="AA21" s="17" t="str">
        <f>IF(OR(C21="",X21=0),"",RANK(X21,D.1[Lợi nhuận gộp]))</f>
        <v/>
      </c>
      <c r="AB21" s="17" t="str">
        <f t="shared" si="14"/>
        <v/>
      </c>
      <c r="AC21" s="150"/>
    </row>
    <row r="22" spans="2:29" ht="27.75" customHeight="1" x14ac:dyDescent="0.2">
      <c r="B22" s="7">
        <f t="shared" si="7"/>
        <v>20</v>
      </c>
      <c r="C22" s="2"/>
      <c r="D22" s="16"/>
      <c r="E22" s="16"/>
      <c r="F22" s="16"/>
      <c r="H22" s="13"/>
      <c r="I22" s="13"/>
      <c r="J22" s="21" t="str">
        <f t="shared" si="8"/>
        <v/>
      </c>
      <c r="L22" s="22" t="str">
        <f>IF(AND(C22&lt;&gt;"",COUNTIF(D.1[Tên sản phẩm],C22)&gt;1),"Sản phẩm này đã khai báo nhiều lần","")</f>
        <v/>
      </c>
      <c r="M22" s="7" t="str">
        <f>IF(OR(C22="",F22=""),"",IF(MATCH(F22,D.1[Phân loại SP],0)=B22,B22,""))</f>
        <v/>
      </c>
      <c r="N22" s="7" t="str">
        <f>IF(B22&lt;=COUNT(D.1[STT Phân loại SP]),INDEX(D.1[Phân loại SP],MATCH(SMALL(D.1[STT Phân loại SP],B22),D.1[STT Phân loại SP],0)),"")</f>
        <v/>
      </c>
      <c r="O22" s="21" t="str">
        <f>IF(C22="","",SUMIFS(M.1[Số lượng],M.1[Tên sản phẩm],C22)+SUMIFS(M.1[SL được tặng/KM],M.1[Tên sản phẩm],C22))</f>
        <v/>
      </c>
      <c r="P22" s="21" t="str">
        <f>IF(C22="","",SUMIFS(M.1[Giá nhập
thực tế],M.1[Tên sản phẩm],C22))</f>
        <v/>
      </c>
      <c r="Q22" s="21" t="str">
        <f>IF(C22="","",SUMIFS(B.2[Số lượng (ĐVT Chuẩn)],B.2[Tên sản phẩm],C22)+SUMIFS(B.2[SL xuất tặng/KM],B.2[Tên sản phẩm],C22))</f>
        <v/>
      </c>
      <c r="R22" s="21" t="str">
        <f>IF(C22="","",SUMIFS(B.2[Thành tiền],B.2[Tên sản phẩm],C22))</f>
        <v/>
      </c>
      <c r="S22" s="21" t="str">
        <f t="shared" si="9"/>
        <v/>
      </c>
      <c r="T22" s="21" t="str">
        <f t="shared" si="10"/>
        <v/>
      </c>
      <c r="U22" s="21" t="str">
        <f t="shared" si="11"/>
        <v/>
      </c>
      <c r="V22" s="21" t="str">
        <f t="shared" si="12"/>
        <v/>
      </c>
      <c r="W22" s="63" t="str">
        <f>IF(C22="","",SUMIFS(B.2[Doanh thu],B.2[Tên sản phẩm],C22))</f>
        <v/>
      </c>
      <c r="X22" s="63" t="str">
        <f t="shared" si="13"/>
        <v/>
      </c>
      <c r="Y22" s="17" t="str">
        <f>IF(OR(C22="",V22=0),"",RANK(V22,D.1[Giá trị hàng tồn cuối kỳ]))</f>
        <v/>
      </c>
      <c r="Z22" s="17" t="str">
        <f>IF(OR(C22="",W22=0),"",RANK(W22,D.1[Doanh thu]))</f>
        <v/>
      </c>
      <c r="AA22" s="17" t="str">
        <f>IF(OR(C22="",X22=0),"",RANK(X22,D.1[Lợi nhuận gộp]))</f>
        <v/>
      </c>
      <c r="AB22" s="17" t="str">
        <f t="shared" si="14"/>
        <v/>
      </c>
      <c r="AC22" s="150"/>
    </row>
    <row r="23" spans="2:29" ht="27.75" customHeight="1" x14ac:dyDescent="0.2">
      <c r="B23" s="7">
        <f t="shared" si="7"/>
        <v>21</v>
      </c>
      <c r="C23" s="2"/>
      <c r="D23" s="16"/>
      <c r="E23" s="16"/>
      <c r="F23" s="16"/>
      <c r="H23" s="13"/>
      <c r="I23" s="13"/>
      <c r="J23" s="21" t="str">
        <f t="shared" si="8"/>
        <v/>
      </c>
      <c r="L23" s="22" t="str">
        <f>IF(AND(C23&lt;&gt;"",COUNTIF(D.1[Tên sản phẩm],C23)&gt;1),"Sản phẩm này đã khai báo nhiều lần","")</f>
        <v/>
      </c>
      <c r="M23" s="7" t="str">
        <f>IF(OR(C23="",F23=""),"",IF(MATCH(F23,D.1[Phân loại SP],0)=B23,B23,""))</f>
        <v/>
      </c>
      <c r="N23" s="7" t="str">
        <f>IF(B23&lt;=COUNT(D.1[STT Phân loại SP]),INDEX(D.1[Phân loại SP],MATCH(SMALL(D.1[STT Phân loại SP],B23),D.1[STT Phân loại SP],0)),"")</f>
        <v/>
      </c>
      <c r="O23" s="21" t="str">
        <f>IF(C23="","",SUMIFS(M.1[Số lượng],M.1[Tên sản phẩm],C23)+SUMIFS(M.1[SL được tặng/KM],M.1[Tên sản phẩm],C23))</f>
        <v/>
      </c>
      <c r="P23" s="21" t="str">
        <f>IF(C23="","",SUMIFS(M.1[Giá nhập
thực tế],M.1[Tên sản phẩm],C23))</f>
        <v/>
      </c>
      <c r="Q23" s="21" t="str">
        <f>IF(C23="","",SUMIFS(B.2[Số lượng (ĐVT Chuẩn)],B.2[Tên sản phẩm],C23)+SUMIFS(B.2[SL xuất tặng/KM],B.2[Tên sản phẩm],C23))</f>
        <v/>
      </c>
      <c r="R23" s="21" t="str">
        <f>IF(C23="","",SUMIFS(B.2[Thành tiền],B.2[Tên sản phẩm],C23))</f>
        <v/>
      </c>
      <c r="S23" s="21" t="str">
        <f t="shared" si="9"/>
        <v/>
      </c>
      <c r="T23" s="21" t="str">
        <f t="shared" si="10"/>
        <v/>
      </c>
      <c r="U23" s="21" t="str">
        <f t="shared" si="11"/>
        <v/>
      </c>
      <c r="V23" s="21" t="str">
        <f t="shared" si="12"/>
        <v/>
      </c>
      <c r="W23" s="63" t="str">
        <f>IF(C23="","",SUMIFS(B.2[Doanh thu],B.2[Tên sản phẩm],C23))</f>
        <v/>
      </c>
      <c r="X23" s="63" t="str">
        <f t="shared" si="13"/>
        <v/>
      </c>
      <c r="Y23" s="17" t="str">
        <f>IF(OR(C23="",V23=0),"",RANK(V23,D.1[Giá trị hàng tồn cuối kỳ]))</f>
        <v/>
      </c>
      <c r="Z23" s="17" t="str">
        <f>IF(OR(C23="",W23=0),"",RANK(W23,D.1[Doanh thu]))</f>
        <v/>
      </c>
      <c r="AA23" s="17" t="str">
        <f>IF(OR(C23="",X23=0),"",RANK(X23,D.1[Lợi nhuận gộp]))</f>
        <v/>
      </c>
      <c r="AB23" s="17" t="str">
        <f t="shared" si="14"/>
        <v/>
      </c>
      <c r="AC23" s="150"/>
    </row>
    <row r="24" spans="2:29" ht="27.75" customHeight="1" x14ac:dyDescent="0.2">
      <c r="B24" s="7">
        <f t="shared" si="7"/>
        <v>22</v>
      </c>
      <c r="C24" s="2"/>
      <c r="D24" s="16"/>
      <c r="E24" s="16"/>
      <c r="F24" s="16"/>
      <c r="H24" s="13"/>
      <c r="I24" s="13"/>
      <c r="J24" s="21" t="str">
        <f t="shared" si="8"/>
        <v/>
      </c>
      <c r="L24" s="22" t="str">
        <f>IF(AND(C24&lt;&gt;"",COUNTIF(D.1[Tên sản phẩm],C24)&gt;1),"Sản phẩm này đã khai báo nhiều lần","")</f>
        <v/>
      </c>
      <c r="M24" s="7" t="str">
        <f>IF(OR(C24="",F24=""),"",IF(MATCH(F24,D.1[Phân loại SP],0)=B24,B24,""))</f>
        <v/>
      </c>
      <c r="N24" s="7" t="str">
        <f>IF(B24&lt;=COUNT(D.1[STT Phân loại SP]),INDEX(D.1[Phân loại SP],MATCH(SMALL(D.1[STT Phân loại SP],B24),D.1[STT Phân loại SP],0)),"")</f>
        <v/>
      </c>
      <c r="O24" s="21" t="str">
        <f>IF(C24="","",SUMIFS(M.1[Số lượng],M.1[Tên sản phẩm],C24)+SUMIFS(M.1[SL được tặng/KM],M.1[Tên sản phẩm],C24))</f>
        <v/>
      </c>
      <c r="P24" s="21" t="str">
        <f>IF(C24="","",SUMIFS(M.1[Giá nhập
thực tế],M.1[Tên sản phẩm],C24))</f>
        <v/>
      </c>
      <c r="Q24" s="21" t="str">
        <f>IF(C24="","",SUMIFS(B.2[Số lượng (ĐVT Chuẩn)],B.2[Tên sản phẩm],C24)+SUMIFS(B.2[SL xuất tặng/KM],B.2[Tên sản phẩm],C24))</f>
        <v/>
      </c>
      <c r="R24" s="21" t="str">
        <f>IF(C24="","",SUMIFS(B.2[Thành tiền],B.2[Tên sản phẩm],C24))</f>
        <v/>
      </c>
      <c r="S24" s="21" t="str">
        <f t="shared" si="9"/>
        <v/>
      </c>
      <c r="T24" s="21" t="str">
        <f t="shared" si="10"/>
        <v/>
      </c>
      <c r="U24" s="21" t="str">
        <f t="shared" si="11"/>
        <v/>
      </c>
      <c r="V24" s="21" t="str">
        <f t="shared" si="12"/>
        <v/>
      </c>
      <c r="W24" s="63" t="str">
        <f>IF(C24="","",SUMIFS(B.2[Doanh thu],B.2[Tên sản phẩm],C24))</f>
        <v/>
      </c>
      <c r="X24" s="63" t="str">
        <f t="shared" si="13"/>
        <v/>
      </c>
      <c r="Y24" s="17" t="str">
        <f>IF(OR(C24="",V24=0),"",RANK(V24,D.1[Giá trị hàng tồn cuối kỳ]))</f>
        <v/>
      </c>
      <c r="Z24" s="17" t="str">
        <f>IF(OR(C24="",W24=0),"",RANK(W24,D.1[Doanh thu]))</f>
        <v/>
      </c>
      <c r="AA24" s="17" t="str">
        <f>IF(OR(C24="",X24=0),"",RANK(X24,D.1[Lợi nhuận gộp]))</f>
        <v/>
      </c>
      <c r="AB24" s="17" t="str">
        <f t="shared" si="14"/>
        <v/>
      </c>
      <c r="AC24" s="150"/>
    </row>
    <row r="25" spans="2:29" ht="27.75" customHeight="1" x14ac:dyDescent="0.2">
      <c r="B25" s="7">
        <f t="shared" si="7"/>
        <v>23</v>
      </c>
      <c r="C25" s="2"/>
      <c r="D25" s="16"/>
      <c r="E25" s="16"/>
      <c r="F25" s="16"/>
      <c r="H25" s="13"/>
      <c r="I25" s="13"/>
      <c r="J25" s="21" t="str">
        <f t="shared" si="8"/>
        <v/>
      </c>
      <c r="L25" s="22" t="str">
        <f>IF(AND(C25&lt;&gt;"",COUNTIF(D.1[Tên sản phẩm],C25)&gt;1),"Sản phẩm này đã khai báo nhiều lần","")</f>
        <v/>
      </c>
      <c r="M25" s="7" t="str">
        <f>IF(OR(C25="",F25=""),"",IF(MATCH(F25,D.1[Phân loại SP],0)=B25,B25,""))</f>
        <v/>
      </c>
      <c r="N25" s="7" t="str">
        <f>IF(B25&lt;=COUNT(D.1[STT Phân loại SP]),INDEX(D.1[Phân loại SP],MATCH(SMALL(D.1[STT Phân loại SP],B25),D.1[STT Phân loại SP],0)),"")</f>
        <v/>
      </c>
      <c r="O25" s="21" t="str">
        <f>IF(C25="","",SUMIFS(M.1[Số lượng],M.1[Tên sản phẩm],C25)+SUMIFS(M.1[SL được tặng/KM],M.1[Tên sản phẩm],C25))</f>
        <v/>
      </c>
      <c r="P25" s="21" t="str">
        <f>IF(C25="","",SUMIFS(M.1[Giá nhập
thực tế],M.1[Tên sản phẩm],C25))</f>
        <v/>
      </c>
      <c r="Q25" s="21" t="str">
        <f>IF(C25="","",SUMIFS(B.2[Số lượng (ĐVT Chuẩn)],B.2[Tên sản phẩm],C25)+SUMIFS(B.2[SL xuất tặng/KM],B.2[Tên sản phẩm],C25))</f>
        <v/>
      </c>
      <c r="R25" s="21" t="str">
        <f>IF(C25="","",SUMIFS(B.2[Thành tiền],B.2[Tên sản phẩm],C25))</f>
        <v/>
      </c>
      <c r="S25" s="21" t="str">
        <f t="shared" si="9"/>
        <v/>
      </c>
      <c r="T25" s="21" t="str">
        <f t="shared" si="10"/>
        <v/>
      </c>
      <c r="U25" s="21" t="str">
        <f t="shared" si="11"/>
        <v/>
      </c>
      <c r="V25" s="21" t="str">
        <f t="shared" si="12"/>
        <v/>
      </c>
      <c r="W25" s="63" t="str">
        <f>IF(C25="","",SUMIFS(B.2[Doanh thu],B.2[Tên sản phẩm],C25))</f>
        <v/>
      </c>
      <c r="X25" s="63" t="str">
        <f t="shared" si="13"/>
        <v/>
      </c>
      <c r="Y25" s="17" t="str">
        <f>IF(OR(C25="",V25=0),"",RANK(V25,D.1[Giá trị hàng tồn cuối kỳ]))</f>
        <v/>
      </c>
      <c r="Z25" s="17" t="str">
        <f>IF(OR(C25="",W25=0),"",RANK(W25,D.1[Doanh thu]))</f>
        <v/>
      </c>
      <c r="AA25" s="17" t="str">
        <f>IF(OR(C25="",X25=0),"",RANK(X25,D.1[Lợi nhuận gộp]))</f>
        <v/>
      </c>
      <c r="AB25" s="17" t="str">
        <f t="shared" si="14"/>
        <v/>
      </c>
      <c r="AC25" s="150"/>
    </row>
    <row r="26" spans="2:29" ht="27.75" customHeight="1" x14ac:dyDescent="0.2">
      <c r="B26" s="7">
        <f>ROW(A26)-2</f>
        <v>24</v>
      </c>
      <c r="C26" s="143"/>
      <c r="D26" s="16"/>
      <c r="E26" s="16"/>
      <c r="F26" s="16"/>
      <c r="H26" s="13"/>
      <c r="I26" s="144"/>
      <c r="J26" s="21" t="str">
        <f t="shared" si="8"/>
        <v/>
      </c>
      <c r="L26" s="22" t="str">
        <f>IF(AND(C26&lt;&gt;"",COUNTIF(D.1[Tên sản phẩm],C26)&gt;1),"Sản phẩm này đã khai báo nhiều lần","")</f>
        <v/>
      </c>
      <c r="M26" s="7" t="str">
        <f>IF(OR(C26="",F26=""),"",IF(MATCH(F26,D.1[Phân loại SP],0)=B26,B26,""))</f>
        <v/>
      </c>
      <c r="N26" s="7" t="str">
        <f>IF(B26&lt;=COUNT(D.1[STT Phân loại SP]),INDEX(D.1[Phân loại SP],MATCH(SMALL(D.1[STT Phân loại SP],B26),D.1[STT Phân loại SP],0)),"")</f>
        <v/>
      </c>
      <c r="O26" s="21" t="str">
        <f>IF(C26="","",SUMIFS(M.1[Số lượng],M.1[Tên sản phẩm],C26)+SUMIFS(M.1[SL được tặng/KM],M.1[Tên sản phẩm],C26))</f>
        <v/>
      </c>
      <c r="P26" s="21" t="str">
        <f>IF(C26="","",SUMIFS(M.1[Giá nhập
thực tế],M.1[Tên sản phẩm],C26))</f>
        <v/>
      </c>
      <c r="Q26" s="21" t="str">
        <f>IF(C26="","",SUMIFS(B.2[Số lượng (ĐVT Chuẩn)],B.2[Tên sản phẩm],C26)+SUMIFS(B.2[SL xuất tặng/KM],B.2[Tên sản phẩm],C26))</f>
        <v/>
      </c>
      <c r="R26" s="21" t="str">
        <f>IF(C26="","",SUMIFS(B.2[Thành tiền],B.2[Tên sản phẩm],C26))</f>
        <v/>
      </c>
      <c r="S26" s="21" t="str">
        <f t="shared" si="9"/>
        <v/>
      </c>
      <c r="T26" s="21" t="str">
        <f t="shared" si="10"/>
        <v/>
      </c>
      <c r="U26" s="21" t="str">
        <f t="shared" si="11"/>
        <v/>
      </c>
      <c r="V26" s="21" t="str">
        <f t="shared" si="12"/>
        <v/>
      </c>
      <c r="W26" s="63" t="str">
        <f>IF(C26="","",SUMIFS(B.2[Doanh thu],B.2[Tên sản phẩm],C26))</f>
        <v/>
      </c>
      <c r="X26" s="63" t="str">
        <f t="shared" si="13"/>
        <v/>
      </c>
      <c r="Y26" s="17" t="str">
        <f>IF(OR(C26="",V26=0),"",RANK(V26,D.1[Giá trị hàng tồn cuối kỳ]))</f>
        <v/>
      </c>
      <c r="Z26" s="17" t="str">
        <f>IF(OR(C26="",W26=0),"",RANK(W26,D.1[Doanh thu]))</f>
        <v/>
      </c>
      <c r="AA26" s="17" t="str">
        <f>IF(OR(C26="",X26=0),"",RANK(X26,D.1[Lợi nhuận gộp]))</f>
        <v/>
      </c>
      <c r="AB26" s="17" t="str">
        <f t="shared" si="14"/>
        <v/>
      </c>
      <c r="AC26" s="150"/>
    </row>
    <row r="27" spans="2:29" ht="27.75" customHeight="1" x14ac:dyDescent="0.2">
      <c r="B27" s="7">
        <f t="shared" si="7"/>
        <v>25</v>
      </c>
      <c r="C27" s="2"/>
      <c r="D27" s="16"/>
      <c r="E27" s="16"/>
      <c r="F27" s="16"/>
      <c r="H27" s="13"/>
      <c r="I27" s="13"/>
      <c r="J27" s="21" t="str">
        <f t="shared" si="8"/>
        <v/>
      </c>
      <c r="L27" s="22" t="str">
        <f>IF(AND(C27&lt;&gt;"",COUNTIF(D.1[Tên sản phẩm],C27)&gt;1),"Sản phẩm này đã khai báo nhiều lần","")</f>
        <v/>
      </c>
      <c r="M27" s="7" t="str">
        <f>IF(OR(C27="",F27=""),"",IF(MATCH(F27,D.1[Phân loại SP],0)=B27,B27,""))</f>
        <v/>
      </c>
      <c r="N27" s="7" t="str">
        <f>IF(B27&lt;=COUNT(D.1[STT Phân loại SP]),INDEX(D.1[Phân loại SP],MATCH(SMALL(D.1[STT Phân loại SP],B27),D.1[STT Phân loại SP],0)),"")</f>
        <v/>
      </c>
      <c r="O27" s="21" t="str">
        <f>IF(C27="","",SUMIFS(M.1[Số lượng],M.1[Tên sản phẩm],C27)+SUMIFS(M.1[SL được tặng/KM],M.1[Tên sản phẩm],C27))</f>
        <v/>
      </c>
      <c r="P27" s="21" t="str">
        <f>IF(C27="","",SUMIFS(M.1[Giá nhập
thực tế],M.1[Tên sản phẩm],C27))</f>
        <v/>
      </c>
      <c r="Q27" s="21" t="str">
        <f>IF(C27="","",SUMIFS(B.2[Số lượng (ĐVT Chuẩn)],B.2[Tên sản phẩm],C27)+SUMIFS(B.2[SL xuất tặng/KM],B.2[Tên sản phẩm],C27))</f>
        <v/>
      </c>
      <c r="R27" s="21" t="str">
        <f>IF(C27="","",SUMIFS(B.2[Thành tiền],B.2[Tên sản phẩm],C27))</f>
        <v/>
      </c>
      <c r="S27" s="21" t="str">
        <f t="shared" si="9"/>
        <v/>
      </c>
      <c r="T27" s="21" t="str">
        <f t="shared" si="10"/>
        <v/>
      </c>
      <c r="U27" s="21" t="str">
        <f t="shared" si="11"/>
        <v/>
      </c>
      <c r="V27" s="21" t="str">
        <f t="shared" si="12"/>
        <v/>
      </c>
      <c r="W27" s="63" t="str">
        <f>IF(C27="","",SUMIFS(B.2[Doanh thu],B.2[Tên sản phẩm],C27))</f>
        <v/>
      </c>
      <c r="X27" s="63" t="str">
        <f t="shared" si="13"/>
        <v/>
      </c>
      <c r="Y27" s="17" t="str">
        <f>IF(OR(C27="",V27=0),"",RANK(V27,D.1[Giá trị hàng tồn cuối kỳ]))</f>
        <v/>
      </c>
      <c r="Z27" s="17" t="str">
        <f>IF(OR(C27="",W27=0),"",RANK(W27,D.1[Doanh thu]))</f>
        <v/>
      </c>
      <c r="AA27" s="17" t="str">
        <f>IF(OR(C27="",X27=0),"",RANK(X27,D.1[Lợi nhuận gộp]))</f>
        <v/>
      </c>
      <c r="AB27" s="17" t="str">
        <f t="shared" si="14"/>
        <v/>
      </c>
      <c r="AC27" s="150"/>
    </row>
    <row r="28" spans="2:29" ht="27.75" customHeight="1" x14ac:dyDescent="0.2">
      <c r="B28" s="7">
        <f t="shared" si="7"/>
        <v>26</v>
      </c>
      <c r="C28" s="2"/>
      <c r="D28" s="16"/>
      <c r="E28" s="16"/>
      <c r="F28" s="16"/>
      <c r="H28" s="13"/>
      <c r="I28" s="13"/>
      <c r="J28" s="21" t="str">
        <f t="shared" si="8"/>
        <v/>
      </c>
      <c r="L28" s="22" t="str">
        <f>IF(AND(C28&lt;&gt;"",COUNTIF(D.1[Tên sản phẩm],C28)&gt;1),"Sản phẩm này đã khai báo nhiều lần","")</f>
        <v/>
      </c>
      <c r="M28" s="7" t="str">
        <f>IF(OR(C28="",F28=""),"",IF(MATCH(F28,D.1[Phân loại SP],0)=B28,B28,""))</f>
        <v/>
      </c>
      <c r="N28" s="7" t="str">
        <f>IF(B28&lt;=COUNT(D.1[STT Phân loại SP]),INDEX(D.1[Phân loại SP],MATCH(SMALL(D.1[STT Phân loại SP],B28),D.1[STT Phân loại SP],0)),"")</f>
        <v/>
      </c>
      <c r="O28" s="21" t="str">
        <f>IF(C28="","",SUMIFS(M.1[Số lượng],M.1[Tên sản phẩm],C28)+SUMIFS(M.1[SL được tặng/KM],M.1[Tên sản phẩm],C28))</f>
        <v/>
      </c>
      <c r="P28" s="21" t="str">
        <f>IF(C28="","",SUMIFS(M.1[Giá nhập
thực tế],M.1[Tên sản phẩm],C28))</f>
        <v/>
      </c>
      <c r="Q28" s="21" t="str">
        <f>IF(C28="","",SUMIFS(B.2[Số lượng (ĐVT Chuẩn)],B.2[Tên sản phẩm],C28)+SUMIFS(B.2[SL xuất tặng/KM],B.2[Tên sản phẩm],C28))</f>
        <v/>
      </c>
      <c r="R28" s="21" t="str">
        <f>IF(C28="","",SUMIFS(B.2[Thành tiền],B.2[Tên sản phẩm],C28))</f>
        <v/>
      </c>
      <c r="S28" s="21" t="str">
        <f t="shared" si="9"/>
        <v/>
      </c>
      <c r="T28" s="21" t="str">
        <f t="shared" si="10"/>
        <v/>
      </c>
      <c r="U28" s="21" t="str">
        <f t="shared" si="11"/>
        <v/>
      </c>
      <c r="V28" s="21" t="str">
        <f t="shared" si="12"/>
        <v/>
      </c>
      <c r="W28" s="63" t="str">
        <f>IF(C28="","",SUMIFS(B.2[Doanh thu],B.2[Tên sản phẩm],C28))</f>
        <v/>
      </c>
      <c r="X28" s="63" t="str">
        <f t="shared" si="13"/>
        <v/>
      </c>
      <c r="Y28" s="17" t="str">
        <f>IF(OR(C28="",V28=0),"",RANK(V28,D.1[Giá trị hàng tồn cuối kỳ]))</f>
        <v/>
      </c>
      <c r="Z28" s="17" t="str">
        <f>IF(OR(C28="",W28=0),"",RANK(W28,D.1[Doanh thu]))</f>
        <v/>
      </c>
      <c r="AA28" s="17" t="str">
        <f>IF(OR(C28="",X28=0),"",RANK(X28,D.1[Lợi nhuận gộp]))</f>
        <v/>
      </c>
      <c r="AB28" s="17" t="str">
        <f t="shared" si="14"/>
        <v/>
      </c>
      <c r="AC28" s="150"/>
    </row>
    <row r="29" spans="2:29" ht="27.75" customHeight="1" x14ac:dyDescent="0.2">
      <c r="B29" s="7">
        <f t="shared" si="7"/>
        <v>27</v>
      </c>
      <c r="C29" s="2"/>
      <c r="D29" s="16"/>
      <c r="E29" s="16"/>
      <c r="F29" s="16"/>
      <c r="H29" s="13"/>
      <c r="I29" s="13"/>
      <c r="J29" s="21" t="str">
        <f t="shared" si="8"/>
        <v/>
      </c>
      <c r="L29" s="22" t="str">
        <f>IF(AND(C29&lt;&gt;"",COUNTIF(D.1[Tên sản phẩm],C29)&gt;1),"Sản phẩm này đã khai báo nhiều lần","")</f>
        <v/>
      </c>
      <c r="M29" s="7" t="str">
        <f>IF(OR(C29="",F29=""),"",IF(MATCH(F29,D.1[Phân loại SP],0)=B29,B29,""))</f>
        <v/>
      </c>
      <c r="N29" s="7" t="str">
        <f>IF(B29&lt;=COUNT(D.1[STT Phân loại SP]),INDEX(D.1[Phân loại SP],MATCH(SMALL(D.1[STT Phân loại SP],B29),D.1[STT Phân loại SP],0)),"")</f>
        <v/>
      </c>
      <c r="O29" s="21" t="str">
        <f>IF(C29="","",SUMIFS(M.1[Số lượng],M.1[Tên sản phẩm],C29)+SUMIFS(M.1[SL được tặng/KM],M.1[Tên sản phẩm],C29))</f>
        <v/>
      </c>
      <c r="P29" s="21" t="str">
        <f>IF(C29="","",SUMIFS(M.1[Giá nhập
thực tế],M.1[Tên sản phẩm],C29))</f>
        <v/>
      </c>
      <c r="Q29" s="21" t="str">
        <f>IF(C29="","",SUMIFS(B.2[Số lượng (ĐVT Chuẩn)],B.2[Tên sản phẩm],C29)+SUMIFS(B.2[SL xuất tặng/KM],B.2[Tên sản phẩm],C29))</f>
        <v/>
      </c>
      <c r="R29" s="21" t="str">
        <f>IF(C29="","",SUMIFS(B.2[Thành tiền],B.2[Tên sản phẩm],C29))</f>
        <v/>
      </c>
      <c r="S29" s="21" t="str">
        <f t="shared" si="9"/>
        <v/>
      </c>
      <c r="T29" s="21" t="str">
        <f t="shared" si="10"/>
        <v/>
      </c>
      <c r="U29" s="21" t="str">
        <f t="shared" si="11"/>
        <v/>
      </c>
      <c r="V29" s="21" t="str">
        <f t="shared" si="12"/>
        <v/>
      </c>
      <c r="W29" s="63" t="str">
        <f>IF(C29="","",SUMIFS(B.2[Doanh thu],B.2[Tên sản phẩm],C29))</f>
        <v/>
      </c>
      <c r="X29" s="63" t="str">
        <f t="shared" si="13"/>
        <v/>
      </c>
      <c r="Y29" s="17" t="str">
        <f>IF(OR(C29="",V29=0),"",RANK(V29,D.1[Giá trị hàng tồn cuối kỳ]))</f>
        <v/>
      </c>
      <c r="Z29" s="17" t="str">
        <f>IF(OR(C29="",W29=0),"",RANK(W29,D.1[Doanh thu]))</f>
        <v/>
      </c>
      <c r="AA29" s="17" t="str">
        <f>IF(OR(C29="",X29=0),"",RANK(X29,D.1[Lợi nhuận gộp]))</f>
        <v/>
      </c>
      <c r="AB29" s="17" t="str">
        <f t="shared" si="14"/>
        <v/>
      </c>
      <c r="AC29" s="150"/>
    </row>
    <row r="30" spans="2:29" ht="27.75" customHeight="1" x14ac:dyDescent="0.2">
      <c r="B30" s="7">
        <f t="shared" si="7"/>
        <v>28</v>
      </c>
      <c r="C30" s="2"/>
      <c r="D30" s="16"/>
      <c r="E30" s="16"/>
      <c r="F30" s="16"/>
      <c r="H30" s="13"/>
      <c r="I30" s="13"/>
      <c r="J30" s="21" t="str">
        <f t="shared" si="8"/>
        <v/>
      </c>
      <c r="L30" s="22" t="str">
        <f>IF(AND(C30&lt;&gt;"",COUNTIF(D.1[Tên sản phẩm],C30)&gt;1),"Sản phẩm này đã khai báo nhiều lần","")</f>
        <v/>
      </c>
      <c r="M30" s="7" t="str">
        <f>IF(OR(C30="",F30=""),"",IF(MATCH(F30,D.1[Phân loại SP],0)=B30,B30,""))</f>
        <v/>
      </c>
      <c r="N30" s="7" t="str">
        <f>IF(B30&lt;=COUNT(D.1[STT Phân loại SP]),INDEX(D.1[Phân loại SP],MATCH(SMALL(D.1[STT Phân loại SP],B30),D.1[STT Phân loại SP],0)),"")</f>
        <v/>
      </c>
      <c r="O30" s="21" t="str">
        <f>IF(C30="","",SUMIFS(M.1[Số lượng],M.1[Tên sản phẩm],C30)+SUMIFS(M.1[SL được tặng/KM],M.1[Tên sản phẩm],C30))</f>
        <v/>
      </c>
      <c r="P30" s="21" t="str">
        <f>IF(C30="","",SUMIFS(M.1[Giá nhập
thực tế],M.1[Tên sản phẩm],C30))</f>
        <v/>
      </c>
      <c r="Q30" s="21" t="str">
        <f>IF(C30="","",SUMIFS(B.2[Số lượng (ĐVT Chuẩn)],B.2[Tên sản phẩm],C30)+SUMIFS(B.2[SL xuất tặng/KM],B.2[Tên sản phẩm],C30))</f>
        <v/>
      </c>
      <c r="R30" s="21" t="str">
        <f>IF(C30="","",SUMIFS(B.2[Thành tiền],B.2[Tên sản phẩm],C30))</f>
        <v/>
      </c>
      <c r="S30" s="21" t="str">
        <f t="shared" si="9"/>
        <v/>
      </c>
      <c r="T30" s="21" t="str">
        <f t="shared" si="10"/>
        <v/>
      </c>
      <c r="U30" s="21" t="str">
        <f t="shared" si="11"/>
        <v/>
      </c>
      <c r="V30" s="21" t="str">
        <f t="shared" si="12"/>
        <v/>
      </c>
      <c r="W30" s="63" t="str">
        <f>IF(C30="","",SUMIFS(B.2[Doanh thu],B.2[Tên sản phẩm],C30))</f>
        <v/>
      </c>
      <c r="X30" s="63" t="str">
        <f t="shared" si="13"/>
        <v/>
      </c>
      <c r="Y30" s="17" t="str">
        <f>IF(OR(C30="",V30=0),"",RANK(V30,D.1[Giá trị hàng tồn cuối kỳ]))</f>
        <v/>
      </c>
      <c r="Z30" s="17" t="str">
        <f>IF(OR(C30="",W30=0),"",RANK(W30,D.1[Doanh thu]))</f>
        <v/>
      </c>
      <c r="AA30" s="17" t="str">
        <f>IF(OR(C30="",X30=0),"",RANK(X30,D.1[Lợi nhuận gộp]))</f>
        <v/>
      </c>
      <c r="AB30" s="17" t="str">
        <f t="shared" si="14"/>
        <v/>
      </c>
      <c r="AC30" s="150"/>
    </row>
    <row r="31" spans="2:29" ht="27.75" customHeight="1" x14ac:dyDescent="0.2">
      <c r="B31" s="7">
        <f t="shared" si="7"/>
        <v>29</v>
      </c>
      <c r="C31" s="2"/>
      <c r="D31" s="16"/>
      <c r="E31" s="16"/>
      <c r="F31" s="16"/>
      <c r="H31" s="13"/>
      <c r="I31" s="13"/>
      <c r="J31" s="21" t="str">
        <f t="shared" si="8"/>
        <v/>
      </c>
      <c r="L31" s="22" t="str">
        <f>IF(AND(C31&lt;&gt;"",COUNTIF(D.1[Tên sản phẩm],C31)&gt;1),"Sản phẩm này đã khai báo nhiều lần","")</f>
        <v/>
      </c>
      <c r="M31" s="7" t="str">
        <f>IF(OR(C31="",F31=""),"",IF(MATCH(F31,D.1[Phân loại SP],0)=B31,B31,""))</f>
        <v/>
      </c>
      <c r="N31" s="7" t="str">
        <f>IF(B31&lt;=COUNT(D.1[STT Phân loại SP]),INDEX(D.1[Phân loại SP],MATCH(SMALL(D.1[STT Phân loại SP],B31),D.1[STT Phân loại SP],0)),"")</f>
        <v/>
      </c>
      <c r="O31" s="21" t="str">
        <f>IF(C31="","",SUMIFS(M.1[Số lượng],M.1[Tên sản phẩm],C31)+SUMIFS(M.1[SL được tặng/KM],M.1[Tên sản phẩm],C31))</f>
        <v/>
      </c>
      <c r="P31" s="21" t="str">
        <f>IF(C31="","",SUMIFS(M.1[Giá nhập
thực tế],M.1[Tên sản phẩm],C31))</f>
        <v/>
      </c>
      <c r="Q31" s="21" t="str">
        <f>IF(C31="","",SUMIFS(B.2[Số lượng (ĐVT Chuẩn)],B.2[Tên sản phẩm],C31)+SUMIFS(B.2[SL xuất tặng/KM],B.2[Tên sản phẩm],C31))</f>
        <v/>
      </c>
      <c r="R31" s="21" t="str">
        <f>IF(C31="","",SUMIFS(B.2[Thành tiền],B.2[Tên sản phẩm],C31))</f>
        <v/>
      </c>
      <c r="S31" s="21" t="str">
        <f t="shared" si="9"/>
        <v/>
      </c>
      <c r="T31" s="21" t="str">
        <f t="shared" si="10"/>
        <v/>
      </c>
      <c r="U31" s="21" t="str">
        <f t="shared" si="11"/>
        <v/>
      </c>
      <c r="V31" s="21" t="str">
        <f t="shared" si="12"/>
        <v/>
      </c>
      <c r="W31" s="63" t="str">
        <f>IF(C31="","",SUMIFS(B.2[Doanh thu],B.2[Tên sản phẩm],C31))</f>
        <v/>
      </c>
      <c r="X31" s="63" t="str">
        <f t="shared" si="13"/>
        <v/>
      </c>
      <c r="Y31" s="17" t="str">
        <f>IF(OR(C31="",V31=0),"",RANK(V31,D.1[Giá trị hàng tồn cuối kỳ]))</f>
        <v/>
      </c>
      <c r="Z31" s="17" t="str">
        <f>IF(OR(C31="",W31=0),"",RANK(W31,D.1[Doanh thu]))</f>
        <v/>
      </c>
      <c r="AA31" s="17" t="str">
        <f>IF(OR(C31="",X31=0),"",RANK(X31,D.1[Lợi nhuận gộp]))</f>
        <v/>
      </c>
      <c r="AB31" s="17" t="str">
        <f t="shared" si="14"/>
        <v/>
      </c>
      <c r="AC31" s="150"/>
    </row>
    <row r="32" spans="2:29" ht="27.75" customHeight="1" x14ac:dyDescent="0.2">
      <c r="B32" s="7">
        <f t="shared" si="7"/>
        <v>30</v>
      </c>
      <c r="C32" s="2"/>
      <c r="D32" s="16"/>
      <c r="E32" s="16"/>
      <c r="F32" s="16"/>
      <c r="H32" s="13"/>
      <c r="I32" s="13"/>
      <c r="J32" s="21" t="str">
        <f t="shared" si="8"/>
        <v/>
      </c>
      <c r="L32" s="22" t="str">
        <f>IF(AND(C32&lt;&gt;"",COUNTIF(D.1[Tên sản phẩm],C32)&gt;1),"Sản phẩm này đã khai báo nhiều lần","")</f>
        <v/>
      </c>
      <c r="M32" s="7" t="str">
        <f>IF(OR(C32="",F32=""),"",IF(MATCH(F32,D.1[Phân loại SP],0)=B32,B32,""))</f>
        <v/>
      </c>
      <c r="N32" s="7" t="str">
        <f>IF(B32&lt;=COUNT(D.1[STT Phân loại SP]),INDEX(D.1[Phân loại SP],MATCH(SMALL(D.1[STT Phân loại SP],B32),D.1[STT Phân loại SP],0)),"")</f>
        <v/>
      </c>
      <c r="O32" s="21" t="str">
        <f>IF(C32="","",SUMIFS(M.1[Số lượng],M.1[Tên sản phẩm],C32)+SUMIFS(M.1[SL được tặng/KM],M.1[Tên sản phẩm],C32))</f>
        <v/>
      </c>
      <c r="P32" s="21" t="str">
        <f>IF(C32="","",SUMIFS(M.1[Giá nhập
thực tế],M.1[Tên sản phẩm],C32))</f>
        <v/>
      </c>
      <c r="Q32" s="21" t="str">
        <f>IF(C32="","",SUMIFS(B.2[Số lượng (ĐVT Chuẩn)],B.2[Tên sản phẩm],C32)+SUMIFS(B.2[SL xuất tặng/KM],B.2[Tên sản phẩm],C32))</f>
        <v/>
      </c>
      <c r="R32" s="21" t="str">
        <f>IF(C32="","",SUMIFS(B.2[Thành tiền],B.2[Tên sản phẩm],C32))</f>
        <v/>
      </c>
      <c r="S32" s="21" t="str">
        <f t="shared" si="9"/>
        <v/>
      </c>
      <c r="T32" s="21" t="str">
        <f t="shared" si="10"/>
        <v/>
      </c>
      <c r="U32" s="21" t="str">
        <f t="shared" si="11"/>
        <v/>
      </c>
      <c r="V32" s="21" t="str">
        <f t="shared" si="12"/>
        <v/>
      </c>
      <c r="W32" s="63" t="str">
        <f>IF(C32="","",SUMIFS(B.2[Doanh thu],B.2[Tên sản phẩm],C32))</f>
        <v/>
      </c>
      <c r="X32" s="63" t="str">
        <f t="shared" si="13"/>
        <v/>
      </c>
      <c r="Y32" s="17" t="str">
        <f>IF(OR(C32="",V32=0),"",RANK(V32,D.1[Giá trị hàng tồn cuối kỳ]))</f>
        <v/>
      </c>
      <c r="Z32" s="17" t="str">
        <f>IF(OR(C32="",W32=0),"",RANK(W32,D.1[Doanh thu]))</f>
        <v/>
      </c>
      <c r="AA32" s="17" t="str">
        <f>IF(OR(C32="",X32=0),"",RANK(X32,D.1[Lợi nhuận gộp]))</f>
        <v/>
      </c>
      <c r="AB32" s="17" t="str">
        <f t="shared" si="14"/>
        <v/>
      </c>
      <c r="AC32" s="150"/>
    </row>
    <row r="33" spans="2:29" ht="27.75" customHeight="1" x14ac:dyDescent="0.2">
      <c r="B33" s="7">
        <f t="shared" si="7"/>
        <v>31</v>
      </c>
      <c r="C33" s="2"/>
      <c r="D33" s="16"/>
      <c r="E33" s="16"/>
      <c r="F33" s="16"/>
      <c r="H33" s="13"/>
      <c r="I33" s="13"/>
      <c r="J33" s="21" t="str">
        <f t="shared" si="8"/>
        <v/>
      </c>
      <c r="L33" s="22" t="str">
        <f>IF(AND(C33&lt;&gt;"",COUNTIF(D.1[Tên sản phẩm],C33)&gt;1),"Sản phẩm này đã khai báo nhiều lần","")</f>
        <v/>
      </c>
      <c r="M33" s="7" t="str">
        <f>IF(OR(C33="",F33=""),"",IF(MATCH(F33,D.1[Phân loại SP],0)=B33,B33,""))</f>
        <v/>
      </c>
      <c r="N33" s="7" t="str">
        <f>IF(B33&lt;=COUNT(D.1[STT Phân loại SP]),INDEX(D.1[Phân loại SP],MATCH(SMALL(D.1[STT Phân loại SP],B33),D.1[STT Phân loại SP],0)),"")</f>
        <v/>
      </c>
      <c r="O33" s="21" t="str">
        <f>IF(C33="","",SUMIFS(M.1[Số lượng],M.1[Tên sản phẩm],C33)+SUMIFS(M.1[SL được tặng/KM],M.1[Tên sản phẩm],C33))</f>
        <v/>
      </c>
      <c r="P33" s="21" t="str">
        <f>IF(C33="","",SUMIFS(M.1[Giá nhập
thực tế],M.1[Tên sản phẩm],C33))</f>
        <v/>
      </c>
      <c r="Q33" s="21" t="str">
        <f>IF(C33="","",SUMIFS(B.2[Số lượng (ĐVT Chuẩn)],B.2[Tên sản phẩm],C33)+SUMIFS(B.2[SL xuất tặng/KM],B.2[Tên sản phẩm],C33))</f>
        <v/>
      </c>
      <c r="R33" s="21" t="str">
        <f>IF(C33="","",SUMIFS(B.2[Thành tiền],B.2[Tên sản phẩm],C33))</f>
        <v/>
      </c>
      <c r="S33" s="21" t="str">
        <f t="shared" si="9"/>
        <v/>
      </c>
      <c r="T33" s="21" t="str">
        <f t="shared" si="10"/>
        <v/>
      </c>
      <c r="U33" s="21" t="str">
        <f t="shared" si="11"/>
        <v/>
      </c>
      <c r="V33" s="21" t="str">
        <f t="shared" si="12"/>
        <v/>
      </c>
      <c r="W33" s="63" t="str">
        <f>IF(C33="","",SUMIFS(B.2[Doanh thu],B.2[Tên sản phẩm],C33))</f>
        <v/>
      </c>
      <c r="X33" s="63" t="str">
        <f t="shared" si="13"/>
        <v/>
      </c>
      <c r="Y33" s="17" t="str">
        <f>IF(OR(C33="",V33=0),"",RANK(V33,D.1[Giá trị hàng tồn cuối kỳ]))</f>
        <v/>
      </c>
      <c r="Z33" s="17" t="str">
        <f>IF(OR(C33="",W33=0),"",RANK(W33,D.1[Doanh thu]))</f>
        <v/>
      </c>
      <c r="AA33" s="17" t="str">
        <f>IF(OR(C33="",X33=0),"",RANK(X33,D.1[Lợi nhuận gộp]))</f>
        <v/>
      </c>
      <c r="AB33" s="17" t="str">
        <f t="shared" si="14"/>
        <v/>
      </c>
      <c r="AC33" s="150"/>
    </row>
    <row r="34" spans="2:29" ht="27.75" customHeight="1" x14ac:dyDescent="0.2">
      <c r="B34" s="7">
        <f t="shared" si="7"/>
        <v>32</v>
      </c>
      <c r="C34" s="2"/>
      <c r="D34" s="16"/>
      <c r="E34" s="16"/>
      <c r="F34" s="16"/>
      <c r="H34" s="13"/>
      <c r="I34" s="13"/>
      <c r="J34" s="21" t="str">
        <f t="shared" si="8"/>
        <v/>
      </c>
      <c r="L34" s="22" t="str">
        <f>IF(AND(C34&lt;&gt;"",COUNTIF(D.1[Tên sản phẩm],C34)&gt;1),"Sản phẩm này đã khai báo nhiều lần","")</f>
        <v/>
      </c>
      <c r="M34" s="7" t="str">
        <f>IF(OR(C34="",F34=""),"",IF(MATCH(F34,D.1[Phân loại SP],0)=B34,B34,""))</f>
        <v/>
      </c>
      <c r="N34" s="7" t="str">
        <f>IF(B34&lt;=COUNT(D.1[STT Phân loại SP]),INDEX(D.1[Phân loại SP],MATCH(SMALL(D.1[STT Phân loại SP],B34),D.1[STT Phân loại SP],0)),"")</f>
        <v/>
      </c>
      <c r="O34" s="21" t="str">
        <f>IF(C34="","",SUMIFS(M.1[Số lượng],M.1[Tên sản phẩm],C34)+SUMIFS(M.1[SL được tặng/KM],M.1[Tên sản phẩm],C34))</f>
        <v/>
      </c>
      <c r="P34" s="21" t="str">
        <f>IF(C34="","",SUMIFS(M.1[Giá nhập
thực tế],M.1[Tên sản phẩm],C34))</f>
        <v/>
      </c>
      <c r="Q34" s="21" t="str">
        <f>IF(C34="","",SUMIFS(B.2[Số lượng (ĐVT Chuẩn)],B.2[Tên sản phẩm],C34)+SUMIFS(B.2[SL xuất tặng/KM],B.2[Tên sản phẩm],C34))</f>
        <v/>
      </c>
      <c r="R34" s="21" t="str">
        <f>IF(C34="","",SUMIFS(B.2[Thành tiền],B.2[Tên sản phẩm],C34))</f>
        <v/>
      </c>
      <c r="S34" s="21" t="str">
        <f t="shared" si="9"/>
        <v/>
      </c>
      <c r="T34" s="21" t="str">
        <f t="shared" si="10"/>
        <v/>
      </c>
      <c r="U34" s="21" t="str">
        <f t="shared" si="11"/>
        <v/>
      </c>
      <c r="V34" s="21" t="str">
        <f t="shared" si="12"/>
        <v/>
      </c>
      <c r="W34" s="63" t="str">
        <f>IF(C34="","",SUMIFS(B.2[Doanh thu],B.2[Tên sản phẩm],C34))</f>
        <v/>
      </c>
      <c r="X34" s="63" t="str">
        <f t="shared" si="13"/>
        <v/>
      </c>
      <c r="Y34" s="17" t="str">
        <f>IF(OR(C34="",V34=0),"",RANK(V34,D.1[Giá trị hàng tồn cuối kỳ]))</f>
        <v/>
      </c>
      <c r="Z34" s="17" t="str">
        <f>IF(OR(C34="",W34=0),"",RANK(W34,D.1[Doanh thu]))</f>
        <v/>
      </c>
      <c r="AA34" s="17" t="str">
        <f>IF(OR(C34="",X34=0),"",RANK(X34,D.1[Lợi nhuận gộp]))</f>
        <v/>
      </c>
      <c r="AB34" s="17" t="str">
        <f t="shared" si="14"/>
        <v/>
      </c>
      <c r="AC34" s="150"/>
    </row>
    <row r="35" spans="2:29" ht="27.75" customHeight="1" x14ac:dyDescent="0.2">
      <c r="B35" s="7">
        <f t="shared" si="7"/>
        <v>33</v>
      </c>
      <c r="C35" s="2"/>
      <c r="D35" s="16"/>
      <c r="E35" s="16"/>
      <c r="F35" s="16"/>
      <c r="H35" s="13"/>
      <c r="I35" s="13"/>
      <c r="J35" s="21" t="str">
        <f t="shared" si="8"/>
        <v/>
      </c>
      <c r="L35" s="22" t="str">
        <f>IF(AND(C35&lt;&gt;"",COUNTIF(D.1[Tên sản phẩm],C35)&gt;1),"Sản phẩm này đã khai báo nhiều lần","")</f>
        <v/>
      </c>
      <c r="M35" s="7" t="str">
        <f>IF(OR(C35="",F35=""),"",IF(MATCH(F35,D.1[Phân loại SP],0)=B35,B35,""))</f>
        <v/>
      </c>
      <c r="N35" s="7" t="str">
        <f>IF(B35&lt;=COUNT(D.1[STT Phân loại SP]),INDEX(D.1[Phân loại SP],MATCH(SMALL(D.1[STT Phân loại SP],B35),D.1[STT Phân loại SP],0)),"")</f>
        <v/>
      </c>
      <c r="O35" s="21" t="str">
        <f>IF(C35="","",SUMIFS(M.1[Số lượng],M.1[Tên sản phẩm],C35)+SUMIFS(M.1[SL được tặng/KM],M.1[Tên sản phẩm],C35))</f>
        <v/>
      </c>
      <c r="P35" s="21" t="str">
        <f>IF(C35="","",SUMIFS(M.1[Giá nhập
thực tế],M.1[Tên sản phẩm],C35))</f>
        <v/>
      </c>
      <c r="Q35" s="21" t="str">
        <f>IF(C35="","",SUMIFS(B.2[Số lượng (ĐVT Chuẩn)],B.2[Tên sản phẩm],C35)+SUMIFS(B.2[SL xuất tặng/KM],B.2[Tên sản phẩm],C35))</f>
        <v/>
      </c>
      <c r="R35" s="21" t="str">
        <f>IF(C35="","",SUMIFS(B.2[Thành tiền],B.2[Tên sản phẩm],C35))</f>
        <v/>
      </c>
      <c r="S35" s="21" t="str">
        <f t="shared" si="9"/>
        <v/>
      </c>
      <c r="T35" s="21" t="str">
        <f t="shared" si="10"/>
        <v/>
      </c>
      <c r="U35" s="21" t="str">
        <f t="shared" si="11"/>
        <v/>
      </c>
      <c r="V35" s="21" t="str">
        <f t="shared" si="12"/>
        <v/>
      </c>
      <c r="W35" s="63" t="str">
        <f>IF(C35="","",SUMIFS(B.2[Doanh thu],B.2[Tên sản phẩm],C35))</f>
        <v/>
      </c>
      <c r="X35" s="63" t="str">
        <f t="shared" si="13"/>
        <v/>
      </c>
      <c r="Y35" s="17" t="str">
        <f>IF(OR(C35="",V35=0),"",RANK(V35,D.1[Giá trị hàng tồn cuối kỳ]))</f>
        <v/>
      </c>
      <c r="Z35" s="17" t="str">
        <f>IF(OR(C35="",W35=0),"",RANK(W35,D.1[Doanh thu]))</f>
        <v/>
      </c>
      <c r="AA35" s="17" t="str">
        <f>IF(OR(C35="",X35=0),"",RANK(X35,D.1[Lợi nhuận gộp]))</f>
        <v/>
      </c>
      <c r="AB35" s="17" t="str">
        <f t="shared" si="14"/>
        <v/>
      </c>
      <c r="AC35" s="150"/>
    </row>
    <row r="36" spans="2:29" ht="27.75" customHeight="1" x14ac:dyDescent="0.2">
      <c r="B36" s="7">
        <f t="shared" si="7"/>
        <v>34</v>
      </c>
      <c r="C36" s="2"/>
      <c r="D36" s="16"/>
      <c r="E36" s="16"/>
      <c r="F36" s="16"/>
      <c r="H36" s="13"/>
      <c r="I36" s="13"/>
      <c r="J36" s="21" t="str">
        <f t="shared" si="8"/>
        <v/>
      </c>
      <c r="L36" s="22" t="str">
        <f>IF(AND(C36&lt;&gt;"",COUNTIF(D.1[Tên sản phẩm],C36)&gt;1),"Sản phẩm này đã khai báo nhiều lần","")</f>
        <v/>
      </c>
      <c r="M36" s="7" t="str">
        <f>IF(OR(C36="",F36=""),"",IF(MATCH(F36,D.1[Phân loại SP],0)=B36,B36,""))</f>
        <v/>
      </c>
      <c r="N36" s="7" t="str">
        <f>IF(B36&lt;=COUNT(D.1[STT Phân loại SP]),INDEX(D.1[Phân loại SP],MATCH(SMALL(D.1[STT Phân loại SP],B36),D.1[STT Phân loại SP],0)),"")</f>
        <v/>
      </c>
      <c r="O36" s="21" t="str">
        <f>IF(C36="","",SUMIFS(M.1[Số lượng],M.1[Tên sản phẩm],C36)+SUMIFS(M.1[SL được tặng/KM],M.1[Tên sản phẩm],C36))</f>
        <v/>
      </c>
      <c r="P36" s="21" t="str">
        <f>IF(C36="","",SUMIFS(M.1[Giá nhập
thực tế],M.1[Tên sản phẩm],C36))</f>
        <v/>
      </c>
      <c r="Q36" s="21" t="str">
        <f>IF(C36="","",SUMIFS(B.2[Số lượng (ĐVT Chuẩn)],B.2[Tên sản phẩm],C36)+SUMIFS(B.2[SL xuất tặng/KM],B.2[Tên sản phẩm],C36))</f>
        <v/>
      </c>
      <c r="R36" s="21" t="str">
        <f>IF(C36="","",SUMIFS(B.2[Thành tiền],B.2[Tên sản phẩm],C36))</f>
        <v/>
      </c>
      <c r="S36" s="21" t="str">
        <f t="shared" si="9"/>
        <v/>
      </c>
      <c r="T36" s="21" t="str">
        <f t="shared" si="10"/>
        <v/>
      </c>
      <c r="U36" s="21" t="str">
        <f t="shared" si="11"/>
        <v/>
      </c>
      <c r="V36" s="21" t="str">
        <f t="shared" si="12"/>
        <v/>
      </c>
      <c r="W36" s="63" t="str">
        <f>IF(C36="","",SUMIFS(B.2[Doanh thu],B.2[Tên sản phẩm],C36))</f>
        <v/>
      </c>
      <c r="X36" s="63" t="str">
        <f t="shared" si="13"/>
        <v/>
      </c>
      <c r="Y36" s="17" t="str">
        <f>IF(OR(C36="",V36=0),"",RANK(V36,D.1[Giá trị hàng tồn cuối kỳ]))</f>
        <v/>
      </c>
      <c r="Z36" s="17" t="str">
        <f>IF(OR(C36="",W36=0),"",RANK(W36,D.1[Doanh thu]))</f>
        <v/>
      </c>
      <c r="AA36" s="17" t="str">
        <f>IF(OR(C36="",X36=0),"",RANK(X36,D.1[Lợi nhuận gộp]))</f>
        <v/>
      </c>
      <c r="AB36" s="17" t="str">
        <f t="shared" si="14"/>
        <v/>
      </c>
      <c r="AC36" s="150"/>
    </row>
    <row r="37" spans="2:29" ht="27.75" customHeight="1" x14ac:dyDescent="0.2">
      <c r="B37" s="7">
        <f t="shared" si="7"/>
        <v>35</v>
      </c>
      <c r="C37" s="2"/>
      <c r="D37" s="16"/>
      <c r="E37" s="16"/>
      <c r="F37" s="16"/>
      <c r="H37" s="13"/>
      <c r="I37" s="13"/>
      <c r="J37" s="21" t="str">
        <f t="shared" si="8"/>
        <v/>
      </c>
      <c r="L37" s="22" t="str">
        <f>IF(AND(C37&lt;&gt;"",COUNTIF(D.1[Tên sản phẩm],C37)&gt;1),"Sản phẩm này đã khai báo nhiều lần","")</f>
        <v/>
      </c>
      <c r="M37" s="7" t="str">
        <f>IF(OR(C37="",F37=""),"",IF(MATCH(F37,D.1[Phân loại SP],0)=B37,B37,""))</f>
        <v/>
      </c>
      <c r="N37" s="7" t="str">
        <f>IF(B37&lt;=COUNT(D.1[STT Phân loại SP]),INDEX(D.1[Phân loại SP],MATCH(SMALL(D.1[STT Phân loại SP],B37),D.1[STT Phân loại SP],0)),"")</f>
        <v/>
      </c>
      <c r="O37" s="21" t="str">
        <f>IF(C37="","",SUMIFS(M.1[Số lượng],M.1[Tên sản phẩm],C37)+SUMIFS(M.1[SL được tặng/KM],M.1[Tên sản phẩm],C37))</f>
        <v/>
      </c>
      <c r="P37" s="21" t="str">
        <f>IF(C37="","",SUMIFS(M.1[Giá nhập
thực tế],M.1[Tên sản phẩm],C37))</f>
        <v/>
      </c>
      <c r="Q37" s="21" t="str">
        <f>IF(C37="","",SUMIFS(B.2[Số lượng (ĐVT Chuẩn)],B.2[Tên sản phẩm],C37)+SUMIFS(B.2[SL xuất tặng/KM],B.2[Tên sản phẩm],C37))</f>
        <v/>
      </c>
      <c r="R37" s="21" t="str">
        <f>IF(C37="","",SUMIFS(B.2[Thành tiền],B.2[Tên sản phẩm],C37))</f>
        <v/>
      </c>
      <c r="S37" s="21" t="str">
        <f t="shared" si="9"/>
        <v/>
      </c>
      <c r="T37" s="21" t="str">
        <f t="shared" si="10"/>
        <v/>
      </c>
      <c r="U37" s="21" t="str">
        <f t="shared" si="11"/>
        <v/>
      </c>
      <c r="V37" s="21" t="str">
        <f t="shared" si="12"/>
        <v/>
      </c>
      <c r="W37" s="63" t="str">
        <f>IF(C37="","",SUMIFS(B.2[Doanh thu],B.2[Tên sản phẩm],C37))</f>
        <v/>
      </c>
      <c r="X37" s="63" t="str">
        <f t="shared" si="13"/>
        <v/>
      </c>
      <c r="Y37" s="17" t="str">
        <f>IF(OR(C37="",V37=0),"",RANK(V37,D.1[Giá trị hàng tồn cuối kỳ]))</f>
        <v/>
      </c>
      <c r="Z37" s="17" t="str">
        <f>IF(OR(C37="",W37=0),"",RANK(W37,D.1[Doanh thu]))</f>
        <v/>
      </c>
      <c r="AA37" s="17" t="str">
        <f>IF(OR(C37="",X37=0),"",RANK(X37,D.1[Lợi nhuận gộp]))</f>
        <v/>
      </c>
      <c r="AB37" s="17" t="str">
        <f t="shared" si="14"/>
        <v/>
      </c>
      <c r="AC37" s="150"/>
    </row>
    <row r="38" spans="2:29" ht="27.75" customHeight="1" x14ac:dyDescent="0.2">
      <c r="B38" s="7">
        <f t="shared" si="7"/>
        <v>36</v>
      </c>
      <c r="C38" s="2"/>
      <c r="D38" s="16"/>
      <c r="E38" s="16"/>
      <c r="F38" s="16"/>
      <c r="H38" s="13"/>
      <c r="I38" s="13"/>
      <c r="J38" s="21" t="str">
        <f t="shared" si="8"/>
        <v/>
      </c>
      <c r="L38" s="22" t="str">
        <f>IF(AND(C38&lt;&gt;"",COUNTIF(D.1[Tên sản phẩm],C38)&gt;1),"Sản phẩm này đã khai báo nhiều lần","")</f>
        <v/>
      </c>
      <c r="M38" s="7" t="str">
        <f>IF(OR(C38="",F38=""),"",IF(MATCH(F38,D.1[Phân loại SP],0)=B38,B38,""))</f>
        <v/>
      </c>
      <c r="N38" s="7" t="str">
        <f>IF(B38&lt;=COUNT(D.1[STT Phân loại SP]),INDEX(D.1[Phân loại SP],MATCH(SMALL(D.1[STT Phân loại SP],B38),D.1[STT Phân loại SP],0)),"")</f>
        <v/>
      </c>
      <c r="O38" s="21" t="str">
        <f>IF(C38="","",SUMIFS(M.1[Số lượng],M.1[Tên sản phẩm],C38)+SUMIFS(M.1[SL được tặng/KM],M.1[Tên sản phẩm],C38))</f>
        <v/>
      </c>
      <c r="P38" s="21" t="str">
        <f>IF(C38="","",SUMIFS(M.1[Giá nhập
thực tế],M.1[Tên sản phẩm],C38))</f>
        <v/>
      </c>
      <c r="Q38" s="21" t="str">
        <f>IF(C38="","",SUMIFS(B.2[Số lượng (ĐVT Chuẩn)],B.2[Tên sản phẩm],C38)+SUMIFS(B.2[SL xuất tặng/KM],B.2[Tên sản phẩm],C38))</f>
        <v/>
      </c>
      <c r="R38" s="21" t="str">
        <f>IF(C38="","",SUMIFS(B.2[Thành tiền],B.2[Tên sản phẩm],C38))</f>
        <v/>
      </c>
      <c r="S38" s="21" t="str">
        <f t="shared" si="9"/>
        <v/>
      </c>
      <c r="T38" s="21" t="str">
        <f t="shared" si="10"/>
        <v/>
      </c>
      <c r="U38" s="21" t="str">
        <f t="shared" si="11"/>
        <v/>
      </c>
      <c r="V38" s="21" t="str">
        <f t="shared" si="12"/>
        <v/>
      </c>
      <c r="W38" s="63" t="str">
        <f>IF(C38="","",SUMIFS(B.2[Doanh thu],B.2[Tên sản phẩm],C38))</f>
        <v/>
      </c>
      <c r="X38" s="63" t="str">
        <f t="shared" si="13"/>
        <v/>
      </c>
      <c r="Y38" s="17" t="str">
        <f>IF(OR(C38="",V38=0),"",RANK(V38,D.1[Giá trị hàng tồn cuối kỳ]))</f>
        <v/>
      </c>
      <c r="Z38" s="17" t="str">
        <f>IF(OR(C38="",W38=0),"",RANK(W38,D.1[Doanh thu]))</f>
        <v/>
      </c>
      <c r="AA38" s="17" t="str">
        <f>IF(OR(C38="",X38=0),"",RANK(X38,D.1[Lợi nhuận gộp]))</f>
        <v/>
      </c>
      <c r="AB38" s="17" t="str">
        <f t="shared" si="14"/>
        <v/>
      </c>
      <c r="AC38" s="150"/>
    </row>
    <row r="39" spans="2:29" ht="27.75" customHeight="1" x14ac:dyDescent="0.2">
      <c r="B39" s="7">
        <f t="shared" si="7"/>
        <v>37</v>
      </c>
      <c r="C39" s="2"/>
      <c r="D39" s="16"/>
      <c r="E39" s="16"/>
      <c r="F39" s="16"/>
      <c r="H39" s="13"/>
      <c r="I39" s="13"/>
      <c r="J39" s="21" t="str">
        <f t="shared" si="8"/>
        <v/>
      </c>
      <c r="L39" s="22" t="str">
        <f>IF(AND(C39&lt;&gt;"",COUNTIF(D.1[Tên sản phẩm],C39)&gt;1),"Sản phẩm này đã khai báo nhiều lần","")</f>
        <v/>
      </c>
      <c r="M39" s="7" t="str">
        <f>IF(OR(C39="",F39=""),"",IF(MATCH(F39,D.1[Phân loại SP],0)=B39,B39,""))</f>
        <v/>
      </c>
      <c r="N39" s="7" t="str">
        <f>IF(B39&lt;=COUNT(D.1[STT Phân loại SP]),INDEX(D.1[Phân loại SP],MATCH(SMALL(D.1[STT Phân loại SP],B39),D.1[STT Phân loại SP],0)),"")</f>
        <v/>
      </c>
      <c r="O39" s="21" t="str">
        <f>IF(C39="","",SUMIFS(M.1[Số lượng],M.1[Tên sản phẩm],C39)+SUMIFS(M.1[SL được tặng/KM],M.1[Tên sản phẩm],C39))</f>
        <v/>
      </c>
      <c r="P39" s="21" t="str">
        <f>IF(C39="","",SUMIFS(M.1[Giá nhập
thực tế],M.1[Tên sản phẩm],C39))</f>
        <v/>
      </c>
      <c r="Q39" s="21" t="str">
        <f>IF(C39="","",SUMIFS(B.2[Số lượng (ĐVT Chuẩn)],B.2[Tên sản phẩm],C39)+SUMIFS(B.2[SL xuất tặng/KM],B.2[Tên sản phẩm],C39))</f>
        <v/>
      </c>
      <c r="R39" s="21" t="str">
        <f>IF(C39="","",SUMIFS(B.2[Thành tiền],B.2[Tên sản phẩm],C39))</f>
        <v/>
      </c>
      <c r="S39" s="21" t="str">
        <f t="shared" si="9"/>
        <v/>
      </c>
      <c r="T39" s="21" t="str">
        <f t="shared" si="10"/>
        <v/>
      </c>
      <c r="U39" s="21" t="str">
        <f t="shared" si="11"/>
        <v/>
      </c>
      <c r="V39" s="21" t="str">
        <f t="shared" si="12"/>
        <v/>
      </c>
      <c r="W39" s="63" t="str">
        <f>IF(C39="","",SUMIFS(B.2[Doanh thu],B.2[Tên sản phẩm],C39))</f>
        <v/>
      </c>
      <c r="X39" s="63" t="str">
        <f t="shared" si="13"/>
        <v/>
      </c>
      <c r="Y39" s="17" t="str">
        <f>IF(OR(C39="",V39=0),"",RANK(V39,D.1[Giá trị hàng tồn cuối kỳ]))</f>
        <v/>
      </c>
      <c r="Z39" s="17" t="str">
        <f>IF(OR(C39="",W39=0),"",RANK(W39,D.1[Doanh thu]))</f>
        <v/>
      </c>
      <c r="AA39" s="17" t="str">
        <f>IF(OR(C39="",X39=0),"",RANK(X39,D.1[Lợi nhuận gộp]))</f>
        <v/>
      </c>
      <c r="AB39" s="17" t="str">
        <f t="shared" si="14"/>
        <v/>
      </c>
      <c r="AC39" s="150"/>
    </row>
    <row r="40" spans="2:29" ht="27.75" customHeight="1" x14ac:dyDescent="0.2">
      <c r="B40" s="7">
        <f t="shared" si="7"/>
        <v>38</v>
      </c>
      <c r="C40" s="2"/>
      <c r="D40" s="16"/>
      <c r="E40" s="16"/>
      <c r="F40" s="16"/>
      <c r="H40" s="13"/>
      <c r="I40" s="13"/>
      <c r="J40" s="21" t="str">
        <f t="shared" si="8"/>
        <v/>
      </c>
      <c r="L40" s="22" t="str">
        <f>IF(AND(C40&lt;&gt;"",COUNTIF(D.1[Tên sản phẩm],C40)&gt;1),"Sản phẩm này đã khai báo nhiều lần","")</f>
        <v/>
      </c>
      <c r="M40" s="7" t="str">
        <f>IF(OR(C40="",F40=""),"",IF(MATCH(F40,D.1[Phân loại SP],0)=B40,B40,""))</f>
        <v/>
      </c>
      <c r="N40" s="7" t="str">
        <f>IF(B40&lt;=COUNT(D.1[STT Phân loại SP]),INDEX(D.1[Phân loại SP],MATCH(SMALL(D.1[STT Phân loại SP],B40),D.1[STT Phân loại SP],0)),"")</f>
        <v/>
      </c>
      <c r="O40" s="21" t="str">
        <f>IF(C40="","",SUMIFS(M.1[Số lượng],M.1[Tên sản phẩm],C40)+SUMIFS(M.1[SL được tặng/KM],M.1[Tên sản phẩm],C40))</f>
        <v/>
      </c>
      <c r="P40" s="21" t="str">
        <f>IF(C40="","",SUMIFS(M.1[Giá nhập
thực tế],M.1[Tên sản phẩm],C40))</f>
        <v/>
      </c>
      <c r="Q40" s="21" t="str">
        <f>IF(C40="","",SUMIFS(B.2[Số lượng (ĐVT Chuẩn)],B.2[Tên sản phẩm],C40)+SUMIFS(B.2[SL xuất tặng/KM],B.2[Tên sản phẩm],C40))</f>
        <v/>
      </c>
      <c r="R40" s="21" t="str">
        <f>IF(C40="","",SUMIFS(B.2[Thành tiền],B.2[Tên sản phẩm],C40))</f>
        <v/>
      </c>
      <c r="S40" s="21" t="str">
        <f t="shared" si="9"/>
        <v/>
      </c>
      <c r="T40" s="21" t="str">
        <f t="shared" si="10"/>
        <v/>
      </c>
      <c r="U40" s="21" t="str">
        <f t="shared" si="11"/>
        <v/>
      </c>
      <c r="V40" s="21" t="str">
        <f t="shared" si="12"/>
        <v/>
      </c>
      <c r="W40" s="63" t="str">
        <f>IF(C40="","",SUMIFS(B.2[Doanh thu],B.2[Tên sản phẩm],C40))</f>
        <v/>
      </c>
      <c r="X40" s="63" t="str">
        <f t="shared" si="13"/>
        <v/>
      </c>
      <c r="Y40" s="17" t="str">
        <f>IF(OR(C40="",V40=0),"",RANK(V40,D.1[Giá trị hàng tồn cuối kỳ]))</f>
        <v/>
      </c>
      <c r="Z40" s="17" t="str">
        <f>IF(OR(C40="",W40=0),"",RANK(W40,D.1[Doanh thu]))</f>
        <v/>
      </c>
      <c r="AA40" s="17" t="str">
        <f>IF(OR(C40="",X40=0),"",RANK(X40,D.1[Lợi nhuận gộp]))</f>
        <v/>
      </c>
      <c r="AB40" s="17" t="str">
        <f t="shared" si="14"/>
        <v/>
      </c>
      <c r="AC40" s="150"/>
    </row>
    <row r="41" spans="2:29" ht="27.75" customHeight="1" x14ac:dyDescent="0.2">
      <c r="B41" s="7">
        <f t="shared" si="7"/>
        <v>39</v>
      </c>
      <c r="C41" s="2"/>
      <c r="D41" s="16"/>
      <c r="E41" s="16"/>
      <c r="F41" s="16"/>
      <c r="H41" s="13"/>
      <c r="I41" s="13"/>
      <c r="J41" s="21" t="str">
        <f t="shared" si="8"/>
        <v/>
      </c>
      <c r="L41" s="22" t="str">
        <f>IF(AND(C41&lt;&gt;"",COUNTIF(D.1[Tên sản phẩm],C41)&gt;1),"Sản phẩm này đã khai báo nhiều lần","")</f>
        <v/>
      </c>
      <c r="M41" s="7" t="str">
        <f>IF(OR(C41="",F41=""),"",IF(MATCH(F41,D.1[Phân loại SP],0)=B41,B41,""))</f>
        <v/>
      </c>
      <c r="N41" s="7" t="str">
        <f>IF(B41&lt;=COUNT(D.1[STT Phân loại SP]),INDEX(D.1[Phân loại SP],MATCH(SMALL(D.1[STT Phân loại SP],B41),D.1[STT Phân loại SP],0)),"")</f>
        <v/>
      </c>
      <c r="O41" s="21" t="str">
        <f>IF(C41="","",SUMIFS(M.1[Số lượng],M.1[Tên sản phẩm],C41)+SUMIFS(M.1[SL được tặng/KM],M.1[Tên sản phẩm],C41))</f>
        <v/>
      </c>
      <c r="P41" s="21" t="str">
        <f>IF(C41="","",SUMIFS(M.1[Giá nhập
thực tế],M.1[Tên sản phẩm],C41))</f>
        <v/>
      </c>
      <c r="Q41" s="21" t="str">
        <f>IF(C41="","",SUMIFS(B.2[Số lượng (ĐVT Chuẩn)],B.2[Tên sản phẩm],C41)+SUMIFS(B.2[SL xuất tặng/KM],B.2[Tên sản phẩm],C41))</f>
        <v/>
      </c>
      <c r="R41" s="21" t="str">
        <f>IF(C41="","",SUMIFS(B.2[Thành tiền],B.2[Tên sản phẩm],C41))</f>
        <v/>
      </c>
      <c r="S41" s="21" t="str">
        <f t="shared" si="9"/>
        <v/>
      </c>
      <c r="T41" s="21" t="str">
        <f t="shared" si="10"/>
        <v/>
      </c>
      <c r="U41" s="21" t="str">
        <f t="shared" si="11"/>
        <v/>
      </c>
      <c r="V41" s="21" t="str">
        <f t="shared" si="12"/>
        <v/>
      </c>
      <c r="W41" s="63" t="str">
        <f>IF(C41="","",SUMIFS(B.2[Doanh thu],B.2[Tên sản phẩm],C41))</f>
        <v/>
      </c>
      <c r="X41" s="63" t="str">
        <f t="shared" si="13"/>
        <v/>
      </c>
      <c r="Y41" s="17" t="str">
        <f>IF(OR(C41="",V41=0),"",RANK(V41,D.1[Giá trị hàng tồn cuối kỳ]))</f>
        <v/>
      </c>
      <c r="Z41" s="17" t="str">
        <f>IF(OR(C41="",W41=0),"",RANK(W41,D.1[Doanh thu]))</f>
        <v/>
      </c>
      <c r="AA41" s="17" t="str">
        <f>IF(OR(C41="",X41=0),"",RANK(X41,D.1[Lợi nhuận gộp]))</f>
        <v/>
      </c>
      <c r="AB41" s="17" t="str">
        <f t="shared" si="14"/>
        <v/>
      </c>
      <c r="AC41" s="150"/>
    </row>
    <row r="42" spans="2:29" ht="27.75" customHeight="1" x14ac:dyDescent="0.2">
      <c r="B42" s="7">
        <f t="shared" si="7"/>
        <v>40</v>
      </c>
      <c r="C42" s="2"/>
      <c r="D42" s="16"/>
      <c r="E42" s="16"/>
      <c r="F42" s="16"/>
      <c r="H42" s="13"/>
      <c r="I42" s="13"/>
      <c r="J42" s="21" t="str">
        <f t="shared" si="8"/>
        <v/>
      </c>
      <c r="L42" s="22" t="str">
        <f>IF(AND(C42&lt;&gt;"",COUNTIF(D.1[Tên sản phẩm],C42)&gt;1),"Sản phẩm này đã khai báo nhiều lần","")</f>
        <v/>
      </c>
      <c r="M42" s="7" t="str">
        <f>IF(OR(C42="",F42=""),"",IF(MATCH(F42,D.1[Phân loại SP],0)=B42,B42,""))</f>
        <v/>
      </c>
      <c r="N42" s="7" t="str">
        <f>IF(B42&lt;=COUNT(D.1[STT Phân loại SP]),INDEX(D.1[Phân loại SP],MATCH(SMALL(D.1[STT Phân loại SP],B42),D.1[STT Phân loại SP],0)),"")</f>
        <v/>
      </c>
      <c r="O42" s="21" t="str">
        <f>IF(C42="","",SUMIFS(M.1[Số lượng],M.1[Tên sản phẩm],C42)+SUMIFS(M.1[SL được tặng/KM],M.1[Tên sản phẩm],C42))</f>
        <v/>
      </c>
      <c r="P42" s="21" t="str">
        <f>IF(C42="","",SUMIFS(M.1[Giá nhập
thực tế],M.1[Tên sản phẩm],C42))</f>
        <v/>
      </c>
      <c r="Q42" s="21" t="str">
        <f>IF(C42="","",SUMIFS(B.2[Số lượng (ĐVT Chuẩn)],B.2[Tên sản phẩm],C42)+SUMIFS(B.2[SL xuất tặng/KM],B.2[Tên sản phẩm],C42))</f>
        <v/>
      </c>
      <c r="R42" s="21" t="str">
        <f>IF(C42="","",SUMIFS(B.2[Thành tiền],B.2[Tên sản phẩm],C42))</f>
        <v/>
      </c>
      <c r="S42" s="21" t="str">
        <f t="shared" si="9"/>
        <v/>
      </c>
      <c r="T42" s="21" t="str">
        <f t="shared" si="10"/>
        <v/>
      </c>
      <c r="U42" s="21" t="str">
        <f t="shared" si="11"/>
        <v/>
      </c>
      <c r="V42" s="21" t="str">
        <f t="shared" si="12"/>
        <v/>
      </c>
      <c r="W42" s="63" t="str">
        <f>IF(C42="","",SUMIFS(B.2[Doanh thu],B.2[Tên sản phẩm],C42))</f>
        <v/>
      </c>
      <c r="X42" s="63" t="str">
        <f t="shared" si="13"/>
        <v/>
      </c>
      <c r="Y42" s="17" t="str">
        <f>IF(OR(C42="",V42=0),"",RANK(V42,D.1[Giá trị hàng tồn cuối kỳ]))</f>
        <v/>
      </c>
      <c r="Z42" s="17" t="str">
        <f>IF(OR(C42="",W42=0),"",RANK(W42,D.1[Doanh thu]))</f>
        <v/>
      </c>
      <c r="AA42" s="17" t="str">
        <f>IF(OR(C42="",X42=0),"",RANK(X42,D.1[Lợi nhuận gộp]))</f>
        <v/>
      </c>
      <c r="AB42" s="17" t="str">
        <f t="shared" si="14"/>
        <v/>
      </c>
      <c r="AC42" s="150"/>
    </row>
    <row r="43" spans="2:29" ht="27.75" customHeight="1" x14ac:dyDescent="0.2">
      <c r="B43" s="7">
        <f t="shared" si="7"/>
        <v>41</v>
      </c>
      <c r="C43" s="2"/>
      <c r="D43" s="16"/>
      <c r="E43" s="16"/>
      <c r="F43" s="16"/>
      <c r="H43" s="13"/>
      <c r="I43" s="13"/>
      <c r="J43" s="21" t="str">
        <f t="shared" si="8"/>
        <v/>
      </c>
      <c r="L43" s="22" t="str">
        <f>IF(AND(C43&lt;&gt;"",COUNTIF(D.1[Tên sản phẩm],C43)&gt;1),"Sản phẩm này đã khai báo nhiều lần","")</f>
        <v/>
      </c>
      <c r="M43" s="7" t="str">
        <f>IF(OR(C43="",F43=""),"",IF(MATCH(F43,D.1[Phân loại SP],0)=B43,B43,""))</f>
        <v/>
      </c>
      <c r="N43" s="7" t="str">
        <f>IF(B43&lt;=COUNT(D.1[STT Phân loại SP]),INDEX(D.1[Phân loại SP],MATCH(SMALL(D.1[STT Phân loại SP],B43),D.1[STT Phân loại SP],0)),"")</f>
        <v/>
      </c>
      <c r="O43" s="21" t="str">
        <f>IF(C43="","",SUMIFS(M.1[Số lượng],M.1[Tên sản phẩm],C43)+SUMIFS(M.1[SL được tặng/KM],M.1[Tên sản phẩm],C43))</f>
        <v/>
      </c>
      <c r="P43" s="21" t="str">
        <f>IF(C43="","",SUMIFS(M.1[Giá nhập
thực tế],M.1[Tên sản phẩm],C43))</f>
        <v/>
      </c>
      <c r="Q43" s="21" t="str">
        <f>IF(C43="","",SUMIFS(B.2[Số lượng (ĐVT Chuẩn)],B.2[Tên sản phẩm],C43)+SUMIFS(B.2[SL xuất tặng/KM],B.2[Tên sản phẩm],C43))</f>
        <v/>
      </c>
      <c r="R43" s="21" t="str">
        <f>IF(C43="","",SUMIFS(B.2[Thành tiền],B.2[Tên sản phẩm],C43))</f>
        <v/>
      </c>
      <c r="S43" s="21" t="str">
        <f t="shared" si="9"/>
        <v/>
      </c>
      <c r="T43" s="21" t="str">
        <f t="shared" si="10"/>
        <v/>
      </c>
      <c r="U43" s="21" t="str">
        <f t="shared" si="11"/>
        <v/>
      </c>
      <c r="V43" s="21" t="str">
        <f t="shared" si="12"/>
        <v/>
      </c>
      <c r="W43" s="63" t="str">
        <f>IF(C43="","",SUMIFS(B.2[Doanh thu],B.2[Tên sản phẩm],C43))</f>
        <v/>
      </c>
      <c r="X43" s="63" t="str">
        <f t="shared" si="13"/>
        <v/>
      </c>
      <c r="Y43" s="17" t="str">
        <f>IF(OR(C43="",V43=0),"",RANK(V43,D.1[Giá trị hàng tồn cuối kỳ]))</f>
        <v/>
      </c>
      <c r="Z43" s="17" t="str">
        <f>IF(OR(C43="",W43=0),"",RANK(W43,D.1[Doanh thu]))</f>
        <v/>
      </c>
      <c r="AA43" s="17" t="str">
        <f>IF(OR(C43="",X43=0),"",RANK(X43,D.1[Lợi nhuận gộp]))</f>
        <v/>
      </c>
      <c r="AB43" s="17" t="str">
        <f t="shared" si="14"/>
        <v/>
      </c>
      <c r="AC43" s="150"/>
    </row>
    <row r="44" spans="2:29" ht="27.75" customHeight="1" x14ac:dyDescent="0.2">
      <c r="B44" s="7">
        <f t="shared" si="7"/>
        <v>42</v>
      </c>
      <c r="C44" s="2"/>
      <c r="D44" s="16"/>
      <c r="E44" s="16"/>
      <c r="F44" s="16"/>
      <c r="H44" s="13"/>
      <c r="I44" s="13"/>
      <c r="J44" s="21" t="str">
        <f t="shared" si="8"/>
        <v/>
      </c>
      <c r="L44" s="22" t="str">
        <f>IF(AND(C44&lt;&gt;"",COUNTIF(D.1[Tên sản phẩm],C44)&gt;1),"Sản phẩm này đã khai báo nhiều lần","")</f>
        <v/>
      </c>
      <c r="M44" s="7" t="str">
        <f>IF(OR(C44="",F44=""),"",IF(MATCH(F44,D.1[Phân loại SP],0)=B44,B44,""))</f>
        <v/>
      </c>
      <c r="N44" s="7" t="str">
        <f>IF(B44&lt;=COUNT(D.1[STT Phân loại SP]),INDEX(D.1[Phân loại SP],MATCH(SMALL(D.1[STT Phân loại SP],B44),D.1[STT Phân loại SP],0)),"")</f>
        <v/>
      </c>
      <c r="O44" s="21" t="str">
        <f>IF(C44="","",SUMIFS(M.1[Số lượng],M.1[Tên sản phẩm],C44)+SUMIFS(M.1[SL được tặng/KM],M.1[Tên sản phẩm],C44))</f>
        <v/>
      </c>
      <c r="P44" s="21" t="str">
        <f>IF(C44="","",SUMIFS(M.1[Giá nhập
thực tế],M.1[Tên sản phẩm],C44))</f>
        <v/>
      </c>
      <c r="Q44" s="21" t="str">
        <f>IF(C44="","",SUMIFS(B.2[Số lượng (ĐVT Chuẩn)],B.2[Tên sản phẩm],C44)+SUMIFS(B.2[SL xuất tặng/KM],B.2[Tên sản phẩm],C44))</f>
        <v/>
      </c>
      <c r="R44" s="21" t="str">
        <f>IF(C44="","",SUMIFS(B.2[Thành tiền],B.2[Tên sản phẩm],C44))</f>
        <v/>
      </c>
      <c r="S44" s="21" t="str">
        <f t="shared" si="9"/>
        <v/>
      </c>
      <c r="T44" s="21" t="str">
        <f t="shared" si="10"/>
        <v/>
      </c>
      <c r="U44" s="21" t="str">
        <f t="shared" si="11"/>
        <v/>
      </c>
      <c r="V44" s="21" t="str">
        <f t="shared" si="12"/>
        <v/>
      </c>
      <c r="W44" s="63" t="str">
        <f>IF(C44="","",SUMIFS(B.2[Doanh thu],B.2[Tên sản phẩm],C44))</f>
        <v/>
      </c>
      <c r="X44" s="63" t="str">
        <f t="shared" si="13"/>
        <v/>
      </c>
      <c r="Y44" s="17" t="str">
        <f>IF(OR(C44="",V44=0),"",RANK(V44,D.1[Giá trị hàng tồn cuối kỳ]))</f>
        <v/>
      </c>
      <c r="Z44" s="17" t="str">
        <f>IF(OR(C44="",W44=0),"",RANK(W44,D.1[Doanh thu]))</f>
        <v/>
      </c>
      <c r="AA44" s="17" t="str">
        <f>IF(OR(C44="",X44=0),"",RANK(X44,D.1[Lợi nhuận gộp]))</f>
        <v/>
      </c>
      <c r="AB44" s="17" t="str">
        <f t="shared" si="14"/>
        <v/>
      </c>
      <c r="AC44" s="150"/>
    </row>
    <row r="45" spans="2:29" ht="27.75" customHeight="1" x14ac:dyDescent="0.2">
      <c r="B45" s="7">
        <f t="shared" si="7"/>
        <v>43</v>
      </c>
      <c r="C45" s="2"/>
      <c r="D45" s="16"/>
      <c r="E45" s="16"/>
      <c r="F45" s="16"/>
      <c r="H45" s="13"/>
      <c r="I45" s="13"/>
      <c r="J45" s="21" t="str">
        <f t="shared" si="8"/>
        <v/>
      </c>
      <c r="L45" s="22" t="str">
        <f>IF(AND(C45&lt;&gt;"",COUNTIF(D.1[Tên sản phẩm],C45)&gt;1),"Sản phẩm này đã khai báo nhiều lần","")</f>
        <v/>
      </c>
      <c r="M45" s="7" t="str">
        <f>IF(OR(C45="",F45=""),"",IF(MATCH(F45,D.1[Phân loại SP],0)=B45,B45,""))</f>
        <v/>
      </c>
      <c r="N45" s="7" t="str">
        <f>IF(B45&lt;=COUNT(D.1[STT Phân loại SP]),INDEX(D.1[Phân loại SP],MATCH(SMALL(D.1[STT Phân loại SP],B45),D.1[STT Phân loại SP],0)),"")</f>
        <v/>
      </c>
      <c r="O45" s="21" t="str">
        <f>IF(C45="","",SUMIFS(M.1[Số lượng],M.1[Tên sản phẩm],C45)+SUMIFS(M.1[SL được tặng/KM],M.1[Tên sản phẩm],C45))</f>
        <v/>
      </c>
      <c r="P45" s="21" t="str">
        <f>IF(C45="","",SUMIFS(M.1[Giá nhập
thực tế],M.1[Tên sản phẩm],C45))</f>
        <v/>
      </c>
      <c r="Q45" s="21" t="str">
        <f>IF(C45="","",SUMIFS(B.2[Số lượng (ĐVT Chuẩn)],B.2[Tên sản phẩm],C45)+SUMIFS(B.2[SL xuất tặng/KM],B.2[Tên sản phẩm],C45))</f>
        <v/>
      </c>
      <c r="R45" s="21" t="str">
        <f>IF(C45="","",SUMIFS(B.2[Thành tiền],B.2[Tên sản phẩm],C45))</f>
        <v/>
      </c>
      <c r="S45" s="21" t="str">
        <f t="shared" si="9"/>
        <v/>
      </c>
      <c r="T45" s="21" t="str">
        <f t="shared" si="10"/>
        <v/>
      </c>
      <c r="U45" s="21" t="str">
        <f t="shared" si="11"/>
        <v/>
      </c>
      <c r="V45" s="21" t="str">
        <f t="shared" si="12"/>
        <v/>
      </c>
      <c r="W45" s="63" t="str">
        <f>IF(C45="","",SUMIFS(B.2[Doanh thu],B.2[Tên sản phẩm],C45))</f>
        <v/>
      </c>
      <c r="X45" s="63" t="str">
        <f t="shared" si="13"/>
        <v/>
      </c>
      <c r="Y45" s="17" t="str">
        <f>IF(OR(C45="",V45=0),"",RANK(V45,D.1[Giá trị hàng tồn cuối kỳ]))</f>
        <v/>
      </c>
      <c r="Z45" s="17" t="str">
        <f>IF(OR(C45="",W45=0),"",RANK(W45,D.1[Doanh thu]))</f>
        <v/>
      </c>
      <c r="AA45" s="17" t="str">
        <f>IF(OR(C45="",X45=0),"",RANK(X45,D.1[Lợi nhuận gộp]))</f>
        <v/>
      </c>
      <c r="AB45" s="17" t="str">
        <f t="shared" si="14"/>
        <v/>
      </c>
      <c r="AC45" s="150"/>
    </row>
    <row r="46" spans="2:29" ht="27.75" customHeight="1" x14ac:dyDescent="0.2">
      <c r="B46" s="7">
        <f t="shared" si="7"/>
        <v>44</v>
      </c>
      <c r="C46" s="2"/>
      <c r="D46" s="16"/>
      <c r="E46" s="16"/>
      <c r="F46" s="16"/>
      <c r="H46" s="13"/>
      <c r="I46" s="13"/>
      <c r="J46" s="21" t="str">
        <f t="shared" si="8"/>
        <v/>
      </c>
      <c r="L46" s="22" t="str">
        <f>IF(AND(C46&lt;&gt;"",COUNTIF(D.1[Tên sản phẩm],C46)&gt;1),"Sản phẩm này đã khai báo nhiều lần","")</f>
        <v/>
      </c>
      <c r="M46" s="7" t="str">
        <f>IF(OR(C46="",F46=""),"",IF(MATCH(F46,D.1[Phân loại SP],0)=B46,B46,""))</f>
        <v/>
      </c>
      <c r="N46" s="7" t="str">
        <f>IF(B46&lt;=COUNT(D.1[STT Phân loại SP]),INDEX(D.1[Phân loại SP],MATCH(SMALL(D.1[STT Phân loại SP],B46),D.1[STT Phân loại SP],0)),"")</f>
        <v/>
      </c>
      <c r="O46" s="21" t="str">
        <f>IF(C46="","",SUMIFS(M.1[Số lượng],M.1[Tên sản phẩm],C46)+SUMIFS(M.1[SL được tặng/KM],M.1[Tên sản phẩm],C46))</f>
        <v/>
      </c>
      <c r="P46" s="21" t="str">
        <f>IF(C46="","",SUMIFS(M.1[Giá nhập
thực tế],M.1[Tên sản phẩm],C46))</f>
        <v/>
      </c>
      <c r="Q46" s="21" t="str">
        <f>IF(C46="","",SUMIFS(B.2[Số lượng (ĐVT Chuẩn)],B.2[Tên sản phẩm],C46)+SUMIFS(B.2[SL xuất tặng/KM],B.2[Tên sản phẩm],C46))</f>
        <v/>
      </c>
      <c r="R46" s="21" t="str">
        <f>IF(C46="","",SUMIFS(B.2[Thành tiền],B.2[Tên sản phẩm],C46))</f>
        <v/>
      </c>
      <c r="S46" s="21" t="str">
        <f t="shared" si="9"/>
        <v/>
      </c>
      <c r="T46" s="21" t="str">
        <f t="shared" si="10"/>
        <v/>
      </c>
      <c r="U46" s="21" t="str">
        <f t="shared" si="11"/>
        <v/>
      </c>
      <c r="V46" s="21" t="str">
        <f t="shared" si="12"/>
        <v/>
      </c>
      <c r="W46" s="63" t="str">
        <f>IF(C46="","",SUMIFS(B.2[Doanh thu],B.2[Tên sản phẩm],C46))</f>
        <v/>
      </c>
      <c r="X46" s="63" t="str">
        <f t="shared" si="13"/>
        <v/>
      </c>
      <c r="Y46" s="17" t="str">
        <f>IF(OR(C46="",V46=0),"",RANK(V46,D.1[Giá trị hàng tồn cuối kỳ]))</f>
        <v/>
      </c>
      <c r="Z46" s="17" t="str">
        <f>IF(OR(C46="",W46=0),"",RANK(W46,D.1[Doanh thu]))</f>
        <v/>
      </c>
      <c r="AA46" s="17" t="str">
        <f>IF(OR(C46="",X46=0),"",RANK(X46,D.1[Lợi nhuận gộp]))</f>
        <v/>
      </c>
      <c r="AB46" s="17" t="str">
        <f t="shared" si="14"/>
        <v/>
      </c>
      <c r="AC46" s="150"/>
    </row>
    <row r="47" spans="2:29" ht="27.75" customHeight="1" x14ac:dyDescent="0.2">
      <c r="B47" s="7">
        <f t="shared" si="7"/>
        <v>45</v>
      </c>
      <c r="C47" s="2"/>
      <c r="D47" s="16"/>
      <c r="E47" s="16"/>
      <c r="F47" s="16"/>
      <c r="H47" s="13"/>
      <c r="I47" s="13"/>
      <c r="J47" s="21" t="str">
        <f t="shared" si="8"/>
        <v/>
      </c>
      <c r="L47" s="22" t="str">
        <f>IF(AND(C47&lt;&gt;"",COUNTIF(D.1[Tên sản phẩm],C47)&gt;1),"Sản phẩm này đã khai báo nhiều lần","")</f>
        <v/>
      </c>
      <c r="M47" s="7" t="str">
        <f>IF(OR(C47="",F47=""),"",IF(MATCH(F47,D.1[Phân loại SP],0)=B47,B47,""))</f>
        <v/>
      </c>
      <c r="N47" s="7" t="str">
        <f>IF(B47&lt;=COUNT(D.1[STT Phân loại SP]),INDEX(D.1[Phân loại SP],MATCH(SMALL(D.1[STT Phân loại SP],B47),D.1[STT Phân loại SP],0)),"")</f>
        <v/>
      </c>
      <c r="O47" s="21" t="str">
        <f>IF(C47="","",SUMIFS(M.1[Số lượng],M.1[Tên sản phẩm],C47)+SUMIFS(M.1[SL được tặng/KM],M.1[Tên sản phẩm],C47))</f>
        <v/>
      </c>
      <c r="P47" s="21" t="str">
        <f>IF(C47="","",SUMIFS(M.1[Giá nhập
thực tế],M.1[Tên sản phẩm],C47))</f>
        <v/>
      </c>
      <c r="Q47" s="21" t="str">
        <f>IF(C47="","",SUMIFS(B.2[Số lượng (ĐVT Chuẩn)],B.2[Tên sản phẩm],C47)+SUMIFS(B.2[SL xuất tặng/KM],B.2[Tên sản phẩm],C47))</f>
        <v/>
      </c>
      <c r="R47" s="21" t="str">
        <f>IF(C47="","",SUMIFS(B.2[Thành tiền],B.2[Tên sản phẩm],C47))</f>
        <v/>
      </c>
      <c r="S47" s="21" t="str">
        <f t="shared" si="9"/>
        <v/>
      </c>
      <c r="T47" s="21" t="str">
        <f t="shared" si="10"/>
        <v/>
      </c>
      <c r="U47" s="21" t="str">
        <f t="shared" si="11"/>
        <v/>
      </c>
      <c r="V47" s="21" t="str">
        <f t="shared" si="12"/>
        <v/>
      </c>
      <c r="W47" s="63" t="str">
        <f>IF(C47="","",SUMIFS(B.2[Doanh thu],B.2[Tên sản phẩm],C47))</f>
        <v/>
      </c>
      <c r="X47" s="63" t="str">
        <f t="shared" si="13"/>
        <v/>
      </c>
      <c r="Y47" s="17" t="str">
        <f>IF(OR(C47="",V47=0),"",RANK(V47,D.1[Giá trị hàng tồn cuối kỳ]))</f>
        <v/>
      </c>
      <c r="Z47" s="17" t="str">
        <f>IF(OR(C47="",W47=0),"",RANK(W47,D.1[Doanh thu]))</f>
        <v/>
      </c>
      <c r="AA47" s="17" t="str">
        <f>IF(OR(C47="",X47=0),"",RANK(X47,D.1[Lợi nhuận gộp]))</f>
        <v/>
      </c>
      <c r="AB47" s="17" t="str">
        <f t="shared" si="14"/>
        <v/>
      </c>
      <c r="AC47" s="150"/>
    </row>
    <row r="48" spans="2:29" ht="27.75" customHeight="1" x14ac:dyDescent="0.2">
      <c r="B48" s="7">
        <f t="shared" si="7"/>
        <v>46</v>
      </c>
      <c r="C48" s="2"/>
      <c r="D48" s="16"/>
      <c r="E48" s="16"/>
      <c r="F48" s="16"/>
      <c r="H48" s="13"/>
      <c r="I48" s="13"/>
      <c r="J48" s="21" t="str">
        <f t="shared" si="8"/>
        <v/>
      </c>
      <c r="L48" s="22" t="str">
        <f>IF(AND(C48&lt;&gt;"",COUNTIF(D.1[Tên sản phẩm],C48)&gt;1),"Sản phẩm này đã khai báo nhiều lần","")</f>
        <v/>
      </c>
      <c r="M48" s="7" t="str">
        <f>IF(OR(C48="",F48=""),"",IF(MATCH(F48,D.1[Phân loại SP],0)=B48,B48,""))</f>
        <v/>
      </c>
      <c r="N48" s="7" t="str">
        <f>IF(B48&lt;=COUNT(D.1[STT Phân loại SP]),INDEX(D.1[Phân loại SP],MATCH(SMALL(D.1[STT Phân loại SP],B48),D.1[STT Phân loại SP],0)),"")</f>
        <v/>
      </c>
      <c r="O48" s="21" t="str">
        <f>IF(C48="","",SUMIFS(M.1[Số lượng],M.1[Tên sản phẩm],C48)+SUMIFS(M.1[SL được tặng/KM],M.1[Tên sản phẩm],C48))</f>
        <v/>
      </c>
      <c r="P48" s="21" t="str">
        <f>IF(C48="","",SUMIFS(M.1[Giá nhập
thực tế],M.1[Tên sản phẩm],C48))</f>
        <v/>
      </c>
      <c r="Q48" s="21" t="str">
        <f>IF(C48="","",SUMIFS(B.2[Số lượng (ĐVT Chuẩn)],B.2[Tên sản phẩm],C48)+SUMIFS(B.2[SL xuất tặng/KM],B.2[Tên sản phẩm],C48))</f>
        <v/>
      </c>
      <c r="R48" s="21" t="str">
        <f>IF(C48="","",SUMIFS(B.2[Thành tiền],B.2[Tên sản phẩm],C48))</f>
        <v/>
      </c>
      <c r="S48" s="21" t="str">
        <f t="shared" si="9"/>
        <v/>
      </c>
      <c r="T48" s="21" t="str">
        <f t="shared" si="10"/>
        <v/>
      </c>
      <c r="U48" s="21" t="str">
        <f t="shared" si="11"/>
        <v/>
      </c>
      <c r="V48" s="21" t="str">
        <f t="shared" si="12"/>
        <v/>
      </c>
      <c r="W48" s="63" t="str">
        <f>IF(C48="","",SUMIFS(B.2[Doanh thu],B.2[Tên sản phẩm],C48))</f>
        <v/>
      </c>
      <c r="X48" s="63" t="str">
        <f t="shared" si="13"/>
        <v/>
      </c>
      <c r="Y48" s="17" t="str">
        <f>IF(OR(C48="",V48=0),"",RANK(V48,D.1[Giá trị hàng tồn cuối kỳ]))</f>
        <v/>
      </c>
      <c r="Z48" s="17" t="str">
        <f>IF(OR(C48="",W48=0),"",RANK(W48,D.1[Doanh thu]))</f>
        <v/>
      </c>
      <c r="AA48" s="17" t="str">
        <f>IF(OR(C48="",X48=0),"",RANK(X48,D.1[Lợi nhuận gộp]))</f>
        <v/>
      </c>
      <c r="AB48" s="17" t="str">
        <f t="shared" si="14"/>
        <v/>
      </c>
      <c r="AC48" s="150"/>
    </row>
    <row r="49" spans="2:29" ht="27.75" customHeight="1" x14ac:dyDescent="0.2">
      <c r="B49" s="7">
        <f t="shared" si="7"/>
        <v>47</v>
      </c>
      <c r="C49" s="2"/>
      <c r="D49" s="16"/>
      <c r="E49" s="16"/>
      <c r="F49" s="16"/>
      <c r="H49" s="13"/>
      <c r="I49" s="13"/>
      <c r="J49" s="21" t="str">
        <f t="shared" si="8"/>
        <v/>
      </c>
      <c r="L49" s="22" t="str">
        <f>IF(AND(C49&lt;&gt;"",COUNTIF(D.1[Tên sản phẩm],C49)&gt;1),"Sản phẩm này đã khai báo nhiều lần","")</f>
        <v/>
      </c>
      <c r="M49" s="7" t="str">
        <f>IF(OR(C49="",F49=""),"",IF(MATCH(F49,D.1[Phân loại SP],0)=B49,B49,""))</f>
        <v/>
      </c>
      <c r="N49" s="7" t="str">
        <f>IF(B49&lt;=COUNT(D.1[STT Phân loại SP]),INDEX(D.1[Phân loại SP],MATCH(SMALL(D.1[STT Phân loại SP],B49),D.1[STT Phân loại SP],0)),"")</f>
        <v/>
      </c>
      <c r="O49" s="21" t="str">
        <f>IF(C49="","",SUMIFS(M.1[Số lượng],M.1[Tên sản phẩm],C49)+SUMIFS(M.1[SL được tặng/KM],M.1[Tên sản phẩm],C49))</f>
        <v/>
      </c>
      <c r="P49" s="21" t="str">
        <f>IF(C49="","",SUMIFS(M.1[Giá nhập
thực tế],M.1[Tên sản phẩm],C49))</f>
        <v/>
      </c>
      <c r="Q49" s="21" t="str">
        <f>IF(C49="","",SUMIFS(B.2[Số lượng (ĐVT Chuẩn)],B.2[Tên sản phẩm],C49)+SUMIFS(B.2[SL xuất tặng/KM],B.2[Tên sản phẩm],C49))</f>
        <v/>
      </c>
      <c r="R49" s="21" t="str">
        <f>IF(C49="","",SUMIFS(B.2[Thành tiền],B.2[Tên sản phẩm],C49))</f>
        <v/>
      </c>
      <c r="S49" s="21" t="str">
        <f t="shared" si="9"/>
        <v/>
      </c>
      <c r="T49" s="21" t="str">
        <f t="shared" si="10"/>
        <v/>
      </c>
      <c r="U49" s="21" t="str">
        <f t="shared" si="11"/>
        <v/>
      </c>
      <c r="V49" s="21" t="str">
        <f t="shared" si="12"/>
        <v/>
      </c>
      <c r="W49" s="63" t="str">
        <f>IF(C49="","",SUMIFS(B.2[Doanh thu],B.2[Tên sản phẩm],C49))</f>
        <v/>
      </c>
      <c r="X49" s="63" t="str">
        <f t="shared" si="13"/>
        <v/>
      </c>
      <c r="Y49" s="17" t="str">
        <f>IF(OR(C49="",V49=0),"",RANK(V49,D.1[Giá trị hàng tồn cuối kỳ]))</f>
        <v/>
      </c>
      <c r="Z49" s="17" t="str">
        <f>IF(OR(C49="",W49=0),"",RANK(W49,D.1[Doanh thu]))</f>
        <v/>
      </c>
      <c r="AA49" s="17" t="str">
        <f>IF(OR(C49="",X49=0),"",RANK(X49,D.1[Lợi nhuận gộp]))</f>
        <v/>
      </c>
      <c r="AB49" s="17" t="str">
        <f t="shared" si="14"/>
        <v/>
      </c>
      <c r="AC49" s="150"/>
    </row>
    <row r="50" spans="2:29" ht="27.75" customHeight="1" x14ac:dyDescent="0.2">
      <c r="B50" s="7">
        <f t="shared" si="7"/>
        <v>48</v>
      </c>
      <c r="C50" s="2"/>
      <c r="D50" s="16"/>
      <c r="E50" s="16"/>
      <c r="F50" s="16"/>
      <c r="H50" s="13"/>
      <c r="I50" s="13"/>
      <c r="J50" s="21" t="str">
        <f t="shared" si="8"/>
        <v/>
      </c>
      <c r="L50" s="22" t="str">
        <f>IF(AND(C50&lt;&gt;"",COUNTIF(D.1[Tên sản phẩm],C50)&gt;1),"Sản phẩm này đã khai báo nhiều lần","")</f>
        <v/>
      </c>
      <c r="M50" s="7" t="str">
        <f>IF(OR(C50="",F50=""),"",IF(MATCH(F50,D.1[Phân loại SP],0)=B50,B50,""))</f>
        <v/>
      </c>
      <c r="N50" s="7" t="str">
        <f>IF(B50&lt;=COUNT(D.1[STT Phân loại SP]),INDEX(D.1[Phân loại SP],MATCH(SMALL(D.1[STT Phân loại SP],B50),D.1[STT Phân loại SP],0)),"")</f>
        <v/>
      </c>
      <c r="O50" s="21" t="str">
        <f>IF(C50="","",SUMIFS(M.1[Số lượng],M.1[Tên sản phẩm],C50)+SUMIFS(M.1[SL được tặng/KM],M.1[Tên sản phẩm],C50))</f>
        <v/>
      </c>
      <c r="P50" s="21" t="str">
        <f>IF(C50="","",SUMIFS(M.1[Giá nhập
thực tế],M.1[Tên sản phẩm],C50))</f>
        <v/>
      </c>
      <c r="Q50" s="21" t="str">
        <f>IF(C50="","",SUMIFS(B.2[Số lượng (ĐVT Chuẩn)],B.2[Tên sản phẩm],C50)+SUMIFS(B.2[SL xuất tặng/KM],B.2[Tên sản phẩm],C50))</f>
        <v/>
      </c>
      <c r="R50" s="21" t="str">
        <f>IF(C50="","",SUMIFS(B.2[Thành tiền],B.2[Tên sản phẩm],C50))</f>
        <v/>
      </c>
      <c r="S50" s="21" t="str">
        <f t="shared" si="9"/>
        <v/>
      </c>
      <c r="T50" s="21" t="str">
        <f t="shared" si="10"/>
        <v/>
      </c>
      <c r="U50" s="21" t="str">
        <f t="shared" si="11"/>
        <v/>
      </c>
      <c r="V50" s="21" t="str">
        <f t="shared" si="12"/>
        <v/>
      </c>
      <c r="W50" s="63" t="str">
        <f>IF(C50="","",SUMIFS(B.2[Doanh thu],B.2[Tên sản phẩm],C50))</f>
        <v/>
      </c>
      <c r="X50" s="63" t="str">
        <f t="shared" si="13"/>
        <v/>
      </c>
      <c r="Y50" s="17" t="str">
        <f>IF(OR(C50="",V50=0),"",RANK(V50,D.1[Giá trị hàng tồn cuối kỳ]))</f>
        <v/>
      </c>
      <c r="Z50" s="17" t="str">
        <f>IF(OR(C50="",W50=0),"",RANK(W50,D.1[Doanh thu]))</f>
        <v/>
      </c>
      <c r="AA50" s="17" t="str">
        <f>IF(OR(C50="",X50=0),"",RANK(X50,D.1[Lợi nhuận gộp]))</f>
        <v/>
      </c>
      <c r="AB50" s="17" t="str">
        <f t="shared" si="14"/>
        <v/>
      </c>
      <c r="AC50" s="150"/>
    </row>
    <row r="51" spans="2:29" ht="27.75" customHeight="1" x14ac:dyDescent="0.2">
      <c r="B51" s="7">
        <f t="shared" si="7"/>
        <v>49</v>
      </c>
      <c r="C51" s="2"/>
      <c r="D51" s="16"/>
      <c r="E51" s="16"/>
      <c r="F51" s="16"/>
      <c r="H51" s="13"/>
      <c r="I51" s="13"/>
      <c r="J51" s="21" t="str">
        <f t="shared" si="8"/>
        <v/>
      </c>
      <c r="L51" s="22" t="str">
        <f>IF(AND(C51&lt;&gt;"",COUNTIF(D.1[Tên sản phẩm],C51)&gt;1),"Sản phẩm này đã khai báo nhiều lần","")</f>
        <v/>
      </c>
      <c r="M51" s="7" t="str">
        <f>IF(OR(C51="",F51=""),"",IF(MATCH(F51,D.1[Phân loại SP],0)=B51,B51,""))</f>
        <v/>
      </c>
      <c r="N51" s="7" t="str">
        <f>IF(B51&lt;=COUNT(D.1[STT Phân loại SP]),INDEX(D.1[Phân loại SP],MATCH(SMALL(D.1[STT Phân loại SP],B51),D.1[STT Phân loại SP],0)),"")</f>
        <v/>
      </c>
      <c r="O51" s="21" t="str">
        <f>IF(C51="","",SUMIFS(M.1[Số lượng],M.1[Tên sản phẩm],C51)+SUMIFS(M.1[SL được tặng/KM],M.1[Tên sản phẩm],C51))</f>
        <v/>
      </c>
      <c r="P51" s="21" t="str">
        <f>IF(C51="","",SUMIFS(M.1[Giá nhập
thực tế],M.1[Tên sản phẩm],C51))</f>
        <v/>
      </c>
      <c r="Q51" s="21" t="str">
        <f>IF(C51="","",SUMIFS(B.2[Số lượng (ĐVT Chuẩn)],B.2[Tên sản phẩm],C51)+SUMIFS(B.2[SL xuất tặng/KM],B.2[Tên sản phẩm],C51))</f>
        <v/>
      </c>
      <c r="R51" s="21" t="str">
        <f>IF(C51="","",SUMIFS(B.2[Thành tiền],B.2[Tên sản phẩm],C51))</f>
        <v/>
      </c>
      <c r="S51" s="21" t="str">
        <f t="shared" si="9"/>
        <v/>
      </c>
      <c r="T51" s="21" t="str">
        <f t="shared" si="10"/>
        <v/>
      </c>
      <c r="U51" s="21" t="str">
        <f t="shared" si="11"/>
        <v/>
      </c>
      <c r="V51" s="21" t="str">
        <f t="shared" si="12"/>
        <v/>
      </c>
      <c r="W51" s="63" t="str">
        <f>IF(C51="","",SUMIFS(B.2[Doanh thu],B.2[Tên sản phẩm],C51))</f>
        <v/>
      </c>
      <c r="X51" s="63" t="str">
        <f t="shared" si="13"/>
        <v/>
      </c>
      <c r="Y51" s="17" t="str">
        <f>IF(OR(C51="",V51=0),"",RANK(V51,D.1[Giá trị hàng tồn cuối kỳ]))</f>
        <v/>
      </c>
      <c r="Z51" s="17" t="str">
        <f>IF(OR(C51="",W51=0),"",RANK(W51,D.1[Doanh thu]))</f>
        <v/>
      </c>
      <c r="AA51" s="17" t="str">
        <f>IF(OR(C51="",X51=0),"",RANK(X51,D.1[Lợi nhuận gộp]))</f>
        <v/>
      </c>
      <c r="AB51" s="17" t="str">
        <f t="shared" si="14"/>
        <v/>
      </c>
      <c r="AC51" s="150"/>
    </row>
    <row r="52" spans="2:29" ht="27.75" customHeight="1" x14ac:dyDescent="0.2">
      <c r="B52" s="7">
        <f t="shared" si="7"/>
        <v>50</v>
      </c>
      <c r="C52" s="2"/>
      <c r="D52" s="16"/>
      <c r="E52" s="16"/>
      <c r="F52" s="16"/>
      <c r="H52" s="13"/>
      <c r="I52" s="13"/>
      <c r="J52" s="21" t="str">
        <f t="shared" si="8"/>
        <v/>
      </c>
      <c r="L52" s="22" t="str">
        <f>IF(AND(C52&lt;&gt;"",COUNTIF(D.1[Tên sản phẩm],C52)&gt;1),"Sản phẩm này đã khai báo nhiều lần","")</f>
        <v/>
      </c>
      <c r="M52" s="7" t="str">
        <f>IF(OR(C52="",F52=""),"",IF(MATCH(F52,D.1[Phân loại SP],0)=B52,B52,""))</f>
        <v/>
      </c>
      <c r="N52" s="7" t="str">
        <f>IF(B52&lt;=COUNT(D.1[STT Phân loại SP]),INDEX(D.1[Phân loại SP],MATCH(SMALL(D.1[STT Phân loại SP],B52),D.1[STT Phân loại SP],0)),"")</f>
        <v/>
      </c>
      <c r="O52" s="21" t="str">
        <f>IF(C52="","",SUMIFS(M.1[Số lượng],M.1[Tên sản phẩm],C52)+SUMIFS(M.1[SL được tặng/KM],M.1[Tên sản phẩm],C52))</f>
        <v/>
      </c>
      <c r="P52" s="21" t="str">
        <f>IF(C52="","",SUMIFS(M.1[Giá nhập
thực tế],M.1[Tên sản phẩm],C52))</f>
        <v/>
      </c>
      <c r="Q52" s="21" t="str">
        <f>IF(C52="","",SUMIFS(B.2[Số lượng (ĐVT Chuẩn)],B.2[Tên sản phẩm],C52)+SUMIFS(B.2[SL xuất tặng/KM],B.2[Tên sản phẩm],C52))</f>
        <v/>
      </c>
      <c r="R52" s="21" t="str">
        <f>IF(C52="","",SUMIFS(B.2[Thành tiền],B.2[Tên sản phẩm],C52))</f>
        <v/>
      </c>
      <c r="S52" s="21" t="str">
        <f t="shared" si="9"/>
        <v/>
      </c>
      <c r="T52" s="21" t="str">
        <f t="shared" si="10"/>
        <v/>
      </c>
      <c r="U52" s="21" t="str">
        <f t="shared" si="11"/>
        <v/>
      </c>
      <c r="V52" s="21" t="str">
        <f t="shared" si="12"/>
        <v/>
      </c>
      <c r="W52" s="63" t="str">
        <f>IF(C52="","",SUMIFS(B.2[Doanh thu],B.2[Tên sản phẩm],C52))</f>
        <v/>
      </c>
      <c r="X52" s="63" t="str">
        <f t="shared" si="13"/>
        <v/>
      </c>
      <c r="Y52" s="17" t="str">
        <f>IF(OR(C52="",V52=0),"",RANK(V52,D.1[Giá trị hàng tồn cuối kỳ]))</f>
        <v/>
      </c>
      <c r="Z52" s="17" t="str">
        <f>IF(OR(C52="",W52=0),"",RANK(W52,D.1[Doanh thu]))</f>
        <v/>
      </c>
      <c r="AA52" s="17" t="str">
        <f>IF(OR(C52="",X52=0),"",RANK(X52,D.1[Lợi nhuận gộp]))</f>
        <v/>
      </c>
      <c r="AB52" s="17" t="str">
        <f t="shared" si="14"/>
        <v/>
      </c>
      <c r="AC52" s="150"/>
    </row>
    <row r="53" spans="2:29" ht="27.75" customHeight="1" x14ac:dyDescent="0.2">
      <c r="B53" s="7">
        <f t="shared" si="7"/>
        <v>51</v>
      </c>
      <c r="C53" s="2"/>
      <c r="D53" s="16"/>
      <c r="E53" s="16"/>
      <c r="F53" s="16"/>
      <c r="H53" s="13"/>
      <c r="I53" s="13"/>
      <c r="J53" s="21" t="str">
        <f t="shared" si="8"/>
        <v/>
      </c>
      <c r="L53" s="22" t="str">
        <f>IF(AND(C53&lt;&gt;"",COUNTIF(D.1[Tên sản phẩm],C53)&gt;1),"Sản phẩm này đã khai báo nhiều lần","")</f>
        <v/>
      </c>
      <c r="M53" s="7" t="str">
        <f>IF(OR(C53="",F53=""),"",IF(MATCH(F53,D.1[Phân loại SP],0)=B53,B53,""))</f>
        <v/>
      </c>
      <c r="N53" s="7" t="str">
        <f>IF(B53&lt;=COUNT(D.1[STT Phân loại SP]),INDEX(D.1[Phân loại SP],MATCH(SMALL(D.1[STT Phân loại SP],B53),D.1[STT Phân loại SP],0)),"")</f>
        <v/>
      </c>
      <c r="O53" s="21" t="str">
        <f>IF(C53="","",SUMIFS(M.1[Số lượng],M.1[Tên sản phẩm],C53)+SUMIFS(M.1[SL được tặng/KM],M.1[Tên sản phẩm],C53))</f>
        <v/>
      </c>
      <c r="P53" s="21" t="str">
        <f>IF(C53="","",SUMIFS(M.1[Giá nhập
thực tế],M.1[Tên sản phẩm],C53))</f>
        <v/>
      </c>
      <c r="Q53" s="21" t="str">
        <f>IF(C53="","",SUMIFS(B.2[Số lượng (ĐVT Chuẩn)],B.2[Tên sản phẩm],C53)+SUMIFS(B.2[SL xuất tặng/KM],B.2[Tên sản phẩm],C53))</f>
        <v/>
      </c>
      <c r="R53" s="21" t="str">
        <f>IF(C53="","",SUMIFS(B.2[Thành tiền],B.2[Tên sản phẩm],C53))</f>
        <v/>
      </c>
      <c r="S53" s="21" t="str">
        <f t="shared" si="9"/>
        <v/>
      </c>
      <c r="T53" s="21" t="str">
        <f t="shared" si="10"/>
        <v/>
      </c>
      <c r="U53" s="21" t="str">
        <f t="shared" si="11"/>
        <v/>
      </c>
      <c r="V53" s="21" t="str">
        <f t="shared" si="12"/>
        <v/>
      </c>
      <c r="W53" s="63" t="str">
        <f>IF(C53="","",SUMIFS(B.2[Doanh thu],B.2[Tên sản phẩm],C53))</f>
        <v/>
      </c>
      <c r="X53" s="63" t="str">
        <f t="shared" si="13"/>
        <v/>
      </c>
      <c r="Y53" s="17" t="str">
        <f>IF(OR(C53="",V53=0),"",RANK(V53,D.1[Giá trị hàng tồn cuối kỳ]))</f>
        <v/>
      </c>
      <c r="Z53" s="17" t="str">
        <f>IF(OR(C53="",W53=0),"",RANK(W53,D.1[Doanh thu]))</f>
        <v/>
      </c>
      <c r="AA53" s="17" t="str">
        <f>IF(OR(C53="",X53=0),"",RANK(X53,D.1[Lợi nhuận gộp]))</f>
        <v/>
      </c>
      <c r="AB53" s="17" t="str">
        <f t="shared" si="14"/>
        <v/>
      </c>
      <c r="AC53" s="150"/>
    </row>
    <row r="54" spans="2:29" ht="27.75" customHeight="1" x14ac:dyDescent="0.2">
      <c r="B54" s="7">
        <f t="shared" si="7"/>
        <v>52</v>
      </c>
      <c r="C54" s="2"/>
      <c r="D54" s="16"/>
      <c r="E54" s="16"/>
      <c r="F54" s="16"/>
      <c r="H54" s="13"/>
      <c r="I54" s="13"/>
      <c r="J54" s="21" t="str">
        <f t="shared" si="8"/>
        <v/>
      </c>
      <c r="L54" s="22" t="str">
        <f>IF(AND(C54&lt;&gt;"",COUNTIF(D.1[Tên sản phẩm],C54)&gt;1),"Sản phẩm này đã khai báo nhiều lần","")</f>
        <v/>
      </c>
      <c r="M54" s="7" t="str">
        <f>IF(OR(C54="",F54=""),"",IF(MATCH(F54,D.1[Phân loại SP],0)=B54,B54,""))</f>
        <v/>
      </c>
      <c r="N54" s="7" t="str">
        <f>IF(B54&lt;=COUNT(D.1[STT Phân loại SP]),INDEX(D.1[Phân loại SP],MATCH(SMALL(D.1[STT Phân loại SP],B54),D.1[STT Phân loại SP],0)),"")</f>
        <v/>
      </c>
      <c r="O54" s="21" t="str">
        <f>IF(C54="","",SUMIFS(M.1[Số lượng],M.1[Tên sản phẩm],C54)+SUMIFS(M.1[SL được tặng/KM],M.1[Tên sản phẩm],C54))</f>
        <v/>
      </c>
      <c r="P54" s="21" t="str">
        <f>IF(C54="","",SUMIFS(M.1[Giá nhập
thực tế],M.1[Tên sản phẩm],C54))</f>
        <v/>
      </c>
      <c r="Q54" s="21" t="str">
        <f>IF(C54="","",SUMIFS(B.2[Số lượng (ĐVT Chuẩn)],B.2[Tên sản phẩm],C54)+SUMIFS(B.2[SL xuất tặng/KM],B.2[Tên sản phẩm],C54))</f>
        <v/>
      </c>
      <c r="R54" s="21" t="str">
        <f>IF(C54="","",SUMIFS(B.2[Thành tiền],B.2[Tên sản phẩm],C54))</f>
        <v/>
      </c>
      <c r="S54" s="21" t="str">
        <f t="shared" si="9"/>
        <v/>
      </c>
      <c r="T54" s="21" t="str">
        <f t="shared" si="10"/>
        <v/>
      </c>
      <c r="U54" s="21" t="str">
        <f t="shared" si="11"/>
        <v/>
      </c>
      <c r="V54" s="21" t="str">
        <f t="shared" si="12"/>
        <v/>
      </c>
      <c r="W54" s="63" t="str">
        <f>IF(C54="","",SUMIFS(B.2[Doanh thu],B.2[Tên sản phẩm],C54))</f>
        <v/>
      </c>
      <c r="X54" s="63" t="str">
        <f t="shared" si="13"/>
        <v/>
      </c>
      <c r="Y54" s="17" t="str">
        <f>IF(OR(C54="",V54=0),"",RANK(V54,D.1[Giá trị hàng tồn cuối kỳ]))</f>
        <v/>
      </c>
      <c r="Z54" s="17" t="str">
        <f>IF(OR(C54="",W54=0),"",RANK(W54,D.1[Doanh thu]))</f>
        <v/>
      </c>
      <c r="AA54" s="17" t="str">
        <f>IF(OR(C54="",X54=0),"",RANK(X54,D.1[Lợi nhuận gộp]))</f>
        <v/>
      </c>
      <c r="AB54" s="17" t="str">
        <f t="shared" si="14"/>
        <v/>
      </c>
      <c r="AC54" s="150"/>
    </row>
    <row r="55" spans="2:29" ht="27.75" customHeight="1" x14ac:dyDescent="0.2">
      <c r="B55" s="7">
        <f t="shared" si="7"/>
        <v>53</v>
      </c>
      <c r="C55" s="2"/>
      <c r="D55" s="16"/>
      <c r="E55" s="16"/>
      <c r="F55" s="16"/>
      <c r="H55" s="13"/>
      <c r="I55" s="13"/>
      <c r="J55" s="21" t="str">
        <f t="shared" si="8"/>
        <v/>
      </c>
      <c r="L55" s="22" t="str">
        <f>IF(AND(C55&lt;&gt;"",COUNTIF(D.1[Tên sản phẩm],C55)&gt;1),"Sản phẩm này đã khai báo nhiều lần","")</f>
        <v/>
      </c>
      <c r="M55" s="7" t="str">
        <f>IF(OR(C55="",F55=""),"",IF(MATCH(F55,D.1[Phân loại SP],0)=B55,B55,""))</f>
        <v/>
      </c>
      <c r="N55" s="7" t="str">
        <f>IF(B55&lt;=COUNT(D.1[STT Phân loại SP]),INDEX(D.1[Phân loại SP],MATCH(SMALL(D.1[STT Phân loại SP],B55),D.1[STT Phân loại SP],0)),"")</f>
        <v/>
      </c>
      <c r="O55" s="21" t="str">
        <f>IF(C55="","",SUMIFS(M.1[Số lượng],M.1[Tên sản phẩm],C55)+SUMIFS(M.1[SL được tặng/KM],M.1[Tên sản phẩm],C55))</f>
        <v/>
      </c>
      <c r="P55" s="21" t="str">
        <f>IF(C55="","",SUMIFS(M.1[Giá nhập
thực tế],M.1[Tên sản phẩm],C55))</f>
        <v/>
      </c>
      <c r="Q55" s="21" t="str">
        <f>IF(C55="","",SUMIFS(B.2[Số lượng (ĐVT Chuẩn)],B.2[Tên sản phẩm],C55)+SUMIFS(B.2[SL xuất tặng/KM],B.2[Tên sản phẩm],C55))</f>
        <v/>
      </c>
      <c r="R55" s="21" t="str">
        <f>IF(C55="","",SUMIFS(B.2[Thành tiền],B.2[Tên sản phẩm],C55))</f>
        <v/>
      </c>
      <c r="S55" s="21" t="str">
        <f t="shared" si="9"/>
        <v/>
      </c>
      <c r="T55" s="21" t="str">
        <f t="shared" si="10"/>
        <v/>
      </c>
      <c r="U55" s="21" t="str">
        <f t="shared" si="11"/>
        <v/>
      </c>
      <c r="V55" s="21" t="str">
        <f t="shared" si="12"/>
        <v/>
      </c>
      <c r="W55" s="63" t="str">
        <f>IF(C55="","",SUMIFS(B.2[Doanh thu],B.2[Tên sản phẩm],C55))</f>
        <v/>
      </c>
      <c r="X55" s="63" t="str">
        <f t="shared" si="13"/>
        <v/>
      </c>
      <c r="Y55" s="17" t="str">
        <f>IF(OR(C55="",V55=0),"",RANK(V55,D.1[Giá trị hàng tồn cuối kỳ]))</f>
        <v/>
      </c>
      <c r="Z55" s="17" t="str">
        <f>IF(OR(C55="",W55=0),"",RANK(W55,D.1[Doanh thu]))</f>
        <v/>
      </c>
      <c r="AA55" s="17" t="str">
        <f>IF(OR(C55="",X55=0),"",RANK(X55,D.1[Lợi nhuận gộp]))</f>
        <v/>
      </c>
      <c r="AB55" s="17" t="str">
        <f t="shared" si="14"/>
        <v/>
      </c>
      <c r="AC55" s="150"/>
    </row>
    <row r="56" spans="2:29" ht="27.75" customHeight="1" x14ac:dyDescent="0.2">
      <c r="B56" s="7">
        <f t="shared" si="7"/>
        <v>54</v>
      </c>
      <c r="C56" s="2"/>
      <c r="D56" s="16"/>
      <c r="E56" s="16"/>
      <c r="F56" s="16"/>
      <c r="H56" s="13"/>
      <c r="I56" s="13"/>
      <c r="J56" s="21" t="str">
        <f t="shared" si="8"/>
        <v/>
      </c>
      <c r="L56" s="22" t="str">
        <f>IF(AND(C56&lt;&gt;"",COUNTIF(D.1[Tên sản phẩm],C56)&gt;1),"Sản phẩm này đã khai báo nhiều lần","")</f>
        <v/>
      </c>
      <c r="M56" s="7" t="str">
        <f>IF(OR(C56="",F56=""),"",IF(MATCH(F56,D.1[Phân loại SP],0)=B56,B56,""))</f>
        <v/>
      </c>
      <c r="N56" s="7" t="str">
        <f>IF(B56&lt;=COUNT(D.1[STT Phân loại SP]),INDEX(D.1[Phân loại SP],MATCH(SMALL(D.1[STT Phân loại SP],B56),D.1[STT Phân loại SP],0)),"")</f>
        <v/>
      </c>
      <c r="O56" s="21" t="str">
        <f>IF(C56="","",SUMIFS(M.1[Số lượng],M.1[Tên sản phẩm],C56)+SUMIFS(M.1[SL được tặng/KM],M.1[Tên sản phẩm],C56))</f>
        <v/>
      </c>
      <c r="P56" s="21" t="str">
        <f>IF(C56="","",SUMIFS(M.1[Giá nhập
thực tế],M.1[Tên sản phẩm],C56))</f>
        <v/>
      </c>
      <c r="Q56" s="21" t="str">
        <f>IF(C56="","",SUMIFS(B.2[Số lượng (ĐVT Chuẩn)],B.2[Tên sản phẩm],C56)+SUMIFS(B.2[SL xuất tặng/KM],B.2[Tên sản phẩm],C56))</f>
        <v/>
      </c>
      <c r="R56" s="21" t="str">
        <f>IF(C56="","",SUMIFS(B.2[Thành tiền],B.2[Tên sản phẩm],C56))</f>
        <v/>
      </c>
      <c r="S56" s="21" t="str">
        <f t="shared" si="9"/>
        <v/>
      </c>
      <c r="T56" s="21" t="str">
        <f t="shared" si="10"/>
        <v/>
      </c>
      <c r="U56" s="21" t="str">
        <f t="shared" si="11"/>
        <v/>
      </c>
      <c r="V56" s="21" t="str">
        <f t="shared" si="12"/>
        <v/>
      </c>
      <c r="W56" s="63" t="str">
        <f>IF(C56="","",SUMIFS(B.2[Doanh thu],B.2[Tên sản phẩm],C56))</f>
        <v/>
      </c>
      <c r="X56" s="63" t="str">
        <f t="shared" si="13"/>
        <v/>
      </c>
      <c r="Y56" s="17" t="str">
        <f>IF(OR(C56="",V56=0),"",RANK(V56,D.1[Giá trị hàng tồn cuối kỳ]))</f>
        <v/>
      </c>
      <c r="Z56" s="17" t="str">
        <f>IF(OR(C56="",W56=0),"",RANK(W56,D.1[Doanh thu]))</f>
        <v/>
      </c>
      <c r="AA56" s="17" t="str">
        <f>IF(OR(C56="",X56=0),"",RANK(X56,D.1[Lợi nhuận gộp]))</f>
        <v/>
      </c>
      <c r="AB56" s="17" t="str">
        <f t="shared" si="14"/>
        <v/>
      </c>
      <c r="AC56" s="150"/>
    </row>
    <row r="57" spans="2:29" ht="27.75" customHeight="1" x14ac:dyDescent="0.2">
      <c r="B57" s="7">
        <f t="shared" si="7"/>
        <v>55</v>
      </c>
      <c r="C57" s="2"/>
      <c r="D57" s="16"/>
      <c r="E57" s="16"/>
      <c r="F57" s="16"/>
      <c r="H57" s="13"/>
      <c r="I57" s="13"/>
      <c r="J57" s="21" t="str">
        <f t="shared" si="8"/>
        <v/>
      </c>
      <c r="L57" s="22" t="str">
        <f>IF(AND(C57&lt;&gt;"",COUNTIF(D.1[Tên sản phẩm],C57)&gt;1),"Sản phẩm này đã khai báo nhiều lần","")</f>
        <v/>
      </c>
      <c r="M57" s="7" t="str">
        <f>IF(OR(C57="",F57=""),"",IF(MATCH(F57,D.1[Phân loại SP],0)=B57,B57,""))</f>
        <v/>
      </c>
      <c r="N57" s="7" t="str">
        <f>IF(B57&lt;=COUNT(D.1[STT Phân loại SP]),INDEX(D.1[Phân loại SP],MATCH(SMALL(D.1[STT Phân loại SP],B57),D.1[STT Phân loại SP],0)),"")</f>
        <v/>
      </c>
      <c r="O57" s="21" t="str">
        <f>IF(C57="","",SUMIFS(M.1[Số lượng],M.1[Tên sản phẩm],C57)+SUMIFS(M.1[SL được tặng/KM],M.1[Tên sản phẩm],C57))</f>
        <v/>
      </c>
      <c r="P57" s="21" t="str">
        <f>IF(C57="","",SUMIFS(M.1[Giá nhập
thực tế],M.1[Tên sản phẩm],C57))</f>
        <v/>
      </c>
      <c r="Q57" s="21" t="str">
        <f>IF(C57="","",SUMIFS(B.2[Số lượng (ĐVT Chuẩn)],B.2[Tên sản phẩm],C57)+SUMIFS(B.2[SL xuất tặng/KM],B.2[Tên sản phẩm],C57))</f>
        <v/>
      </c>
      <c r="R57" s="21" t="str">
        <f>IF(C57="","",SUMIFS(B.2[Thành tiền],B.2[Tên sản phẩm],C57))</f>
        <v/>
      </c>
      <c r="S57" s="21" t="str">
        <f t="shared" si="9"/>
        <v/>
      </c>
      <c r="T57" s="21" t="str">
        <f t="shared" si="10"/>
        <v/>
      </c>
      <c r="U57" s="21" t="str">
        <f t="shared" si="11"/>
        <v/>
      </c>
      <c r="V57" s="21" t="str">
        <f t="shared" si="12"/>
        <v/>
      </c>
      <c r="W57" s="63" t="str">
        <f>IF(C57="","",SUMIFS(B.2[Doanh thu],B.2[Tên sản phẩm],C57))</f>
        <v/>
      </c>
      <c r="X57" s="63" t="str">
        <f t="shared" si="13"/>
        <v/>
      </c>
      <c r="Y57" s="17" t="str">
        <f>IF(OR(C57="",V57=0),"",RANK(V57,D.1[Giá trị hàng tồn cuối kỳ]))</f>
        <v/>
      </c>
      <c r="Z57" s="17" t="str">
        <f>IF(OR(C57="",W57=0),"",RANK(W57,D.1[Doanh thu]))</f>
        <v/>
      </c>
      <c r="AA57" s="17" t="str">
        <f>IF(OR(C57="",X57=0),"",RANK(X57,D.1[Lợi nhuận gộp]))</f>
        <v/>
      </c>
      <c r="AB57" s="17" t="str">
        <f t="shared" si="14"/>
        <v/>
      </c>
      <c r="AC57" s="150"/>
    </row>
    <row r="58" spans="2:29" ht="27.75" customHeight="1" x14ac:dyDescent="0.2">
      <c r="B58" s="7">
        <f t="shared" si="7"/>
        <v>56</v>
      </c>
      <c r="C58" s="2"/>
      <c r="D58" s="16"/>
      <c r="E58" s="16"/>
      <c r="F58" s="16"/>
      <c r="H58" s="13"/>
      <c r="I58" s="13"/>
      <c r="J58" s="21" t="str">
        <f t="shared" si="8"/>
        <v/>
      </c>
      <c r="L58" s="22" t="str">
        <f>IF(AND(C58&lt;&gt;"",COUNTIF(D.1[Tên sản phẩm],C58)&gt;1),"Sản phẩm này đã khai báo nhiều lần","")</f>
        <v/>
      </c>
      <c r="M58" s="7" t="str">
        <f>IF(OR(C58="",F58=""),"",IF(MATCH(F58,D.1[Phân loại SP],0)=B58,B58,""))</f>
        <v/>
      </c>
      <c r="N58" s="7" t="str">
        <f>IF(B58&lt;=COUNT(D.1[STT Phân loại SP]),INDEX(D.1[Phân loại SP],MATCH(SMALL(D.1[STT Phân loại SP],B58),D.1[STT Phân loại SP],0)),"")</f>
        <v/>
      </c>
      <c r="O58" s="21" t="str">
        <f>IF(C58="","",SUMIFS(M.1[Số lượng],M.1[Tên sản phẩm],C58)+SUMIFS(M.1[SL được tặng/KM],M.1[Tên sản phẩm],C58))</f>
        <v/>
      </c>
      <c r="P58" s="21" t="str">
        <f>IF(C58="","",SUMIFS(M.1[Giá nhập
thực tế],M.1[Tên sản phẩm],C58))</f>
        <v/>
      </c>
      <c r="Q58" s="21" t="str">
        <f>IF(C58="","",SUMIFS(B.2[Số lượng (ĐVT Chuẩn)],B.2[Tên sản phẩm],C58)+SUMIFS(B.2[SL xuất tặng/KM],B.2[Tên sản phẩm],C58))</f>
        <v/>
      </c>
      <c r="R58" s="21" t="str">
        <f>IF(C58="","",SUMIFS(B.2[Thành tiền],B.2[Tên sản phẩm],C58))</f>
        <v/>
      </c>
      <c r="S58" s="21" t="str">
        <f t="shared" si="9"/>
        <v/>
      </c>
      <c r="T58" s="21" t="str">
        <f t="shared" si="10"/>
        <v/>
      </c>
      <c r="U58" s="21" t="str">
        <f t="shared" si="11"/>
        <v/>
      </c>
      <c r="V58" s="21" t="str">
        <f t="shared" si="12"/>
        <v/>
      </c>
      <c r="W58" s="63" t="str">
        <f>IF(C58="","",SUMIFS(B.2[Doanh thu],B.2[Tên sản phẩm],C58))</f>
        <v/>
      </c>
      <c r="X58" s="63" t="str">
        <f t="shared" si="13"/>
        <v/>
      </c>
      <c r="Y58" s="17" t="str">
        <f>IF(OR(C58="",V58=0),"",RANK(V58,D.1[Giá trị hàng tồn cuối kỳ]))</f>
        <v/>
      </c>
      <c r="Z58" s="17" t="str">
        <f>IF(OR(C58="",W58=0),"",RANK(W58,D.1[Doanh thu]))</f>
        <v/>
      </c>
      <c r="AA58" s="17" t="str">
        <f>IF(OR(C58="",X58=0),"",RANK(X58,D.1[Lợi nhuận gộp]))</f>
        <v/>
      </c>
      <c r="AB58" s="17" t="str">
        <f t="shared" si="14"/>
        <v/>
      </c>
      <c r="AC58" s="150"/>
    </row>
    <row r="59" spans="2:29" ht="27.75" customHeight="1" x14ac:dyDescent="0.2">
      <c r="B59" s="7">
        <f t="shared" si="7"/>
        <v>57</v>
      </c>
      <c r="C59" s="2"/>
      <c r="D59" s="16"/>
      <c r="E59" s="16"/>
      <c r="F59" s="16"/>
      <c r="H59" s="13"/>
      <c r="I59" s="13"/>
      <c r="J59" s="21" t="str">
        <f t="shared" si="8"/>
        <v/>
      </c>
      <c r="L59" s="22" t="str">
        <f>IF(AND(C59&lt;&gt;"",COUNTIF(D.1[Tên sản phẩm],C59)&gt;1),"Sản phẩm này đã khai báo nhiều lần","")</f>
        <v/>
      </c>
      <c r="M59" s="7" t="str">
        <f>IF(OR(C59="",F59=""),"",IF(MATCH(F59,D.1[Phân loại SP],0)=B59,B59,""))</f>
        <v/>
      </c>
      <c r="N59" s="7" t="str">
        <f>IF(B59&lt;=COUNT(D.1[STT Phân loại SP]),INDEX(D.1[Phân loại SP],MATCH(SMALL(D.1[STT Phân loại SP],B59),D.1[STT Phân loại SP],0)),"")</f>
        <v/>
      </c>
      <c r="O59" s="21" t="str">
        <f>IF(C59="","",SUMIFS(M.1[Số lượng],M.1[Tên sản phẩm],C59)+SUMIFS(M.1[SL được tặng/KM],M.1[Tên sản phẩm],C59))</f>
        <v/>
      </c>
      <c r="P59" s="21" t="str">
        <f>IF(C59="","",SUMIFS(M.1[Giá nhập
thực tế],M.1[Tên sản phẩm],C59))</f>
        <v/>
      </c>
      <c r="Q59" s="21" t="str">
        <f>IF(C59="","",SUMIFS(B.2[Số lượng (ĐVT Chuẩn)],B.2[Tên sản phẩm],C59)+SUMIFS(B.2[SL xuất tặng/KM],B.2[Tên sản phẩm],C59))</f>
        <v/>
      </c>
      <c r="R59" s="21" t="str">
        <f>IF(C59="","",SUMIFS(B.2[Thành tiền],B.2[Tên sản phẩm],C59))</f>
        <v/>
      </c>
      <c r="S59" s="21" t="str">
        <f t="shared" si="9"/>
        <v/>
      </c>
      <c r="T59" s="21" t="str">
        <f t="shared" si="10"/>
        <v/>
      </c>
      <c r="U59" s="21" t="str">
        <f t="shared" si="11"/>
        <v/>
      </c>
      <c r="V59" s="21" t="str">
        <f t="shared" si="12"/>
        <v/>
      </c>
      <c r="W59" s="63" t="str">
        <f>IF(C59="","",SUMIFS(B.2[Doanh thu],B.2[Tên sản phẩm],C59))</f>
        <v/>
      </c>
      <c r="X59" s="63" t="str">
        <f t="shared" si="13"/>
        <v/>
      </c>
      <c r="Y59" s="17" t="str">
        <f>IF(OR(C59="",V59=0),"",RANK(V59,D.1[Giá trị hàng tồn cuối kỳ]))</f>
        <v/>
      </c>
      <c r="Z59" s="17" t="str">
        <f>IF(OR(C59="",W59=0),"",RANK(W59,D.1[Doanh thu]))</f>
        <v/>
      </c>
      <c r="AA59" s="17" t="str">
        <f>IF(OR(C59="",X59=0),"",RANK(X59,D.1[Lợi nhuận gộp]))</f>
        <v/>
      </c>
      <c r="AB59" s="17" t="str">
        <f t="shared" si="14"/>
        <v/>
      </c>
      <c r="AC59" s="150"/>
    </row>
    <row r="60" spans="2:29" ht="27.75" customHeight="1" x14ac:dyDescent="0.2">
      <c r="B60" s="7">
        <f t="shared" si="7"/>
        <v>58</v>
      </c>
      <c r="C60" s="2"/>
      <c r="D60" s="16"/>
      <c r="E60" s="16"/>
      <c r="F60" s="16"/>
      <c r="H60" s="13"/>
      <c r="I60" s="13"/>
      <c r="J60" s="21" t="str">
        <f t="shared" si="8"/>
        <v/>
      </c>
      <c r="L60" s="22" t="str">
        <f>IF(AND(C60&lt;&gt;"",COUNTIF(D.1[Tên sản phẩm],C60)&gt;1),"Sản phẩm này đã khai báo nhiều lần","")</f>
        <v/>
      </c>
      <c r="M60" s="7" t="str">
        <f>IF(OR(C60="",F60=""),"",IF(MATCH(F60,D.1[Phân loại SP],0)=B60,B60,""))</f>
        <v/>
      </c>
      <c r="N60" s="7" t="str">
        <f>IF(B60&lt;=COUNT(D.1[STT Phân loại SP]),INDEX(D.1[Phân loại SP],MATCH(SMALL(D.1[STT Phân loại SP],B60),D.1[STT Phân loại SP],0)),"")</f>
        <v/>
      </c>
      <c r="O60" s="21" t="str">
        <f>IF(C60="","",SUMIFS(M.1[Số lượng],M.1[Tên sản phẩm],C60)+SUMIFS(M.1[SL được tặng/KM],M.1[Tên sản phẩm],C60))</f>
        <v/>
      </c>
      <c r="P60" s="21" t="str">
        <f>IF(C60="","",SUMIFS(M.1[Giá nhập
thực tế],M.1[Tên sản phẩm],C60))</f>
        <v/>
      </c>
      <c r="Q60" s="21" t="str">
        <f>IF(C60="","",SUMIFS(B.2[Số lượng (ĐVT Chuẩn)],B.2[Tên sản phẩm],C60)+SUMIFS(B.2[SL xuất tặng/KM],B.2[Tên sản phẩm],C60))</f>
        <v/>
      </c>
      <c r="R60" s="21" t="str">
        <f>IF(C60="","",SUMIFS(B.2[Thành tiền],B.2[Tên sản phẩm],C60))</f>
        <v/>
      </c>
      <c r="S60" s="21" t="str">
        <f t="shared" si="9"/>
        <v/>
      </c>
      <c r="T60" s="21" t="str">
        <f t="shared" si="10"/>
        <v/>
      </c>
      <c r="U60" s="21" t="str">
        <f t="shared" si="11"/>
        <v/>
      </c>
      <c r="V60" s="21" t="str">
        <f t="shared" si="12"/>
        <v/>
      </c>
      <c r="W60" s="63" t="str">
        <f>IF(C60="","",SUMIFS(B.2[Doanh thu],B.2[Tên sản phẩm],C60))</f>
        <v/>
      </c>
      <c r="X60" s="63" t="str">
        <f t="shared" si="13"/>
        <v/>
      </c>
      <c r="Y60" s="17" t="str">
        <f>IF(OR(C60="",V60=0),"",RANK(V60,D.1[Giá trị hàng tồn cuối kỳ]))</f>
        <v/>
      </c>
      <c r="Z60" s="17" t="str">
        <f>IF(OR(C60="",W60=0),"",RANK(W60,D.1[Doanh thu]))</f>
        <v/>
      </c>
      <c r="AA60" s="17" t="str">
        <f>IF(OR(C60="",X60=0),"",RANK(X60,D.1[Lợi nhuận gộp]))</f>
        <v/>
      </c>
      <c r="AB60" s="17" t="str">
        <f t="shared" si="14"/>
        <v/>
      </c>
      <c r="AC60" s="150"/>
    </row>
    <row r="61" spans="2:29" ht="27.75" customHeight="1" x14ac:dyDescent="0.2">
      <c r="B61" s="7">
        <f t="shared" si="7"/>
        <v>59</v>
      </c>
      <c r="C61" s="2"/>
      <c r="D61" s="16"/>
      <c r="E61" s="16"/>
      <c r="F61" s="16"/>
      <c r="H61" s="13"/>
      <c r="I61" s="13"/>
      <c r="J61" s="21" t="str">
        <f t="shared" si="8"/>
        <v/>
      </c>
      <c r="L61" s="22" t="str">
        <f>IF(AND(C61&lt;&gt;"",COUNTIF(D.1[Tên sản phẩm],C61)&gt;1),"Sản phẩm này đã khai báo nhiều lần","")</f>
        <v/>
      </c>
      <c r="M61" s="7" t="str">
        <f>IF(OR(C61="",F61=""),"",IF(MATCH(F61,D.1[Phân loại SP],0)=B61,B61,""))</f>
        <v/>
      </c>
      <c r="N61" s="7" t="str">
        <f>IF(B61&lt;=COUNT(D.1[STT Phân loại SP]),INDEX(D.1[Phân loại SP],MATCH(SMALL(D.1[STT Phân loại SP],B61),D.1[STT Phân loại SP],0)),"")</f>
        <v/>
      </c>
      <c r="O61" s="21" t="str">
        <f>IF(C61="","",SUMIFS(M.1[Số lượng],M.1[Tên sản phẩm],C61)+SUMIFS(M.1[SL được tặng/KM],M.1[Tên sản phẩm],C61))</f>
        <v/>
      </c>
      <c r="P61" s="21" t="str">
        <f>IF(C61="","",SUMIFS(M.1[Giá nhập
thực tế],M.1[Tên sản phẩm],C61))</f>
        <v/>
      </c>
      <c r="Q61" s="21" t="str">
        <f>IF(C61="","",SUMIFS(B.2[Số lượng (ĐVT Chuẩn)],B.2[Tên sản phẩm],C61)+SUMIFS(B.2[SL xuất tặng/KM],B.2[Tên sản phẩm],C61))</f>
        <v/>
      </c>
      <c r="R61" s="21" t="str">
        <f>IF(C61="","",SUMIFS(B.2[Thành tiền],B.2[Tên sản phẩm],C61))</f>
        <v/>
      </c>
      <c r="S61" s="21" t="str">
        <f t="shared" si="9"/>
        <v/>
      </c>
      <c r="T61" s="21" t="str">
        <f t="shared" si="10"/>
        <v/>
      </c>
      <c r="U61" s="21" t="str">
        <f t="shared" si="11"/>
        <v/>
      </c>
      <c r="V61" s="21" t="str">
        <f t="shared" si="12"/>
        <v/>
      </c>
      <c r="W61" s="63" t="str">
        <f>IF(C61="","",SUMIFS(B.2[Doanh thu],B.2[Tên sản phẩm],C61))</f>
        <v/>
      </c>
      <c r="X61" s="63" t="str">
        <f t="shared" si="13"/>
        <v/>
      </c>
      <c r="Y61" s="17" t="str">
        <f>IF(OR(C61="",V61=0),"",RANK(V61,D.1[Giá trị hàng tồn cuối kỳ]))</f>
        <v/>
      </c>
      <c r="Z61" s="17" t="str">
        <f>IF(OR(C61="",W61=0),"",RANK(W61,D.1[Doanh thu]))</f>
        <v/>
      </c>
      <c r="AA61" s="17" t="str">
        <f>IF(OR(C61="",X61=0),"",RANK(X61,D.1[Lợi nhuận gộp]))</f>
        <v/>
      </c>
      <c r="AB61" s="17" t="str">
        <f t="shared" si="14"/>
        <v/>
      </c>
      <c r="AC61" s="150"/>
    </row>
    <row r="62" spans="2:29" ht="27.75" customHeight="1" x14ac:dyDescent="0.2">
      <c r="B62" s="7">
        <f t="shared" si="7"/>
        <v>60</v>
      </c>
      <c r="C62" s="2"/>
      <c r="D62" s="16"/>
      <c r="E62" s="16"/>
      <c r="F62" s="16"/>
      <c r="H62" s="13"/>
      <c r="I62" s="13"/>
      <c r="J62" s="21" t="str">
        <f t="shared" si="8"/>
        <v/>
      </c>
      <c r="L62" s="22" t="str">
        <f>IF(AND(C62&lt;&gt;"",COUNTIF(D.1[Tên sản phẩm],C62)&gt;1),"Sản phẩm này đã khai báo nhiều lần","")</f>
        <v/>
      </c>
      <c r="M62" s="7" t="str">
        <f>IF(OR(C62="",F62=""),"",IF(MATCH(F62,D.1[Phân loại SP],0)=B62,B62,""))</f>
        <v/>
      </c>
      <c r="N62" s="7" t="str">
        <f>IF(B62&lt;=COUNT(D.1[STT Phân loại SP]),INDEX(D.1[Phân loại SP],MATCH(SMALL(D.1[STT Phân loại SP],B62),D.1[STT Phân loại SP],0)),"")</f>
        <v/>
      </c>
      <c r="O62" s="21" t="str">
        <f>IF(C62="","",SUMIFS(M.1[Số lượng],M.1[Tên sản phẩm],C62)+SUMIFS(M.1[SL được tặng/KM],M.1[Tên sản phẩm],C62))</f>
        <v/>
      </c>
      <c r="P62" s="21" t="str">
        <f>IF(C62="","",SUMIFS(M.1[Giá nhập
thực tế],M.1[Tên sản phẩm],C62))</f>
        <v/>
      </c>
      <c r="Q62" s="21" t="str">
        <f>IF(C62="","",SUMIFS(B.2[Số lượng (ĐVT Chuẩn)],B.2[Tên sản phẩm],C62)+SUMIFS(B.2[SL xuất tặng/KM],B.2[Tên sản phẩm],C62))</f>
        <v/>
      </c>
      <c r="R62" s="21" t="str">
        <f>IF(C62="","",SUMIFS(B.2[Thành tiền],B.2[Tên sản phẩm],C62))</f>
        <v/>
      </c>
      <c r="S62" s="21" t="str">
        <f t="shared" si="9"/>
        <v/>
      </c>
      <c r="T62" s="21" t="str">
        <f t="shared" si="10"/>
        <v/>
      </c>
      <c r="U62" s="21" t="str">
        <f t="shared" si="11"/>
        <v/>
      </c>
      <c r="V62" s="21" t="str">
        <f t="shared" si="12"/>
        <v/>
      </c>
      <c r="W62" s="63" t="str">
        <f>IF(C62="","",SUMIFS(B.2[Doanh thu],B.2[Tên sản phẩm],C62))</f>
        <v/>
      </c>
      <c r="X62" s="63" t="str">
        <f t="shared" si="13"/>
        <v/>
      </c>
      <c r="Y62" s="17" t="str">
        <f>IF(OR(C62="",V62=0),"",RANK(V62,D.1[Giá trị hàng tồn cuối kỳ]))</f>
        <v/>
      </c>
      <c r="Z62" s="17" t="str">
        <f>IF(OR(C62="",W62=0),"",RANK(W62,D.1[Doanh thu]))</f>
        <v/>
      </c>
      <c r="AA62" s="17" t="str">
        <f>IF(OR(C62="",X62=0),"",RANK(X62,D.1[Lợi nhuận gộp]))</f>
        <v/>
      </c>
      <c r="AB62" s="17" t="str">
        <f t="shared" si="14"/>
        <v/>
      </c>
      <c r="AC62" s="150"/>
    </row>
    <row r="63" spans="2:29" ht="27.75" customHeight="1" x14ac:dyDescent="0.2">
      <c r="B63" s="7">
        <f t="shared" si="7"/>
        <v>61</v>
      </c>
      <c r="C63" s="2"/>
      <c r="D63" s="16"/>
      <c r="E63" s="16"/>
      <c r="F63" s="16"/>
      <c r="H63" s="13"/>
      <c r="I63" s="13"/>
      <c r="J63" s="21" t="str">
        <f t="shared" si="8"/>
        <v/>
      </c>
      <c r="L63" s="22" t="str">
        <f>IF(AND(C63&lt;&gt;"",COUNTIF(D.1[Tên sản phẩm],C63)&gt;1),"Sản phẩm này đã khai báo nhiều lần","")</f>
        <v/>
      </c>
      <c r="M63" s="7" t="str">
        <f>IF(OR(C63="",F63=""),"",IF(MATCH(F63,D.1[Phân loại SP],0)=B63,B63,""))</f>
        <v/>
      </c>
      <c r="N63" s="7" t="str">
        <f>IF(B63&lt;=COUNT(D.1[STT Phân loại SP]),INDEX(D.1[Phân loại SP],MATCH(SMALL(D.1[STT Phân loại SP],B63),D.1[STT Phân loại SP],0)),"")</f>
        <v/>
      </c>
      <c r="O63" s="21" t="str">
        <f>IF(C63="","",SUMIFS(M.1[Số lượng],M.1[Tên sản phẩm],C63)+SUMIFS(M.1[SL được tặng/KM],M.1[Tên sản phẩm],C63))</f>
        <v/>
      </c>
      <c r="P63" s="21" t="str">
        <f>IF(C63="","",SUMIFS(M.1[Giá nhập
thực tế],M.1[Tên sản phẩm],C63))</f>
        <v/>
      </c>
      <c r="Q63" s="21" t="str">
        <f>IF(C63="","",SUMIFS(B.2[Số lượng (ĐVT Chuẩn)],B.2[Tên sản phẩm],C63)+SUMIFS(B.2[SL xuất tặng/KM],B.2[Tên sản phẩm],C63))</f>
        <v/>
      </c>
      <c r="R63" s="21" t="str">
        <f>IF(C63="","",SUMIFS(B.2[Thành tiền],B.2[Tên sản phẩm],C63))</f>
        <v/>
      </c>
      <c r="S63" s="21" t="str">
        <f t="shared" si="9"/>
        <v/>
      </c>
      <c r="T63" s="21" t="str">
        <f t="shared" si="10"/>
        <v/>
      </c>
      <c r="U63" s="21" t="str">
        <f t="shared" si="11"/>
        <v/>
      </c>
      <c r="V63" s="21" t="str">
        <f t="shared" si="12"/>
        <v/>
      </c>
      <c r="W63" s="63" t="str">
        <f>IF(C63="","",SUMIFS(B.2[Doanh thu],B.2[Tên sản phẩm],C63))</f>
        <v/>
      </c>
      <c r="X63" s="63" t="str">
        <f t="shared" si="13"/>
        <v/>
      </c>
      <c r="Y63" s="17" t="str">
        <f>IF(OR(C63="",V63=0),"",RANK(V63,D.1[Giá trị hàng tồn cuối kỳ]))</f>
        <v/>
      </c>
      <c r="Z63" s="17" t="str">
        <f>IF(OR(C63="",W63=0),"",RANK(W63,D.1[Doanh thu]))</f>
        <v/>
      </c>
      <c r="AA63" s="17" t="str">
        <f>IF(OR(C63="",X63=0),"",RANK(X63,D.1[Lợi nhuận gộp]))</f>
        <v/>
      </c>
      <c r="AB63" s="17" t="str">
        <f t="shared" si="14"/>
        <v/>
      </c>
      <c r="AC63" s="150"/>
    </row>
    <row r="64" spans="2:29" ht="27.75" customHeight="1" x14ac:dyDescent="0.2">
      <c r="B64" s="7">
        <f t="shared" si="7"/>
        <v>62</v>
      </c>
      <c r="C64" s="2"/>
      <c r="D64" s="16"/>
      <c r="E64" s="16"/>
      <c r="F64" s="16"/>
      <c r="H64" s="13"/>
      <c r="I64" s="13"/>
      <c r="J64" s="21" t="str">
        <f t="shared" si="8"/>
        <v/>
      </c>
      <c r="L64" s="22" t="str">
        <f>IF(AND(C64&lt;&gt;"",COUNTIF(D.1[Tên sản phẩm],C64)&gt;1),"Sản phẩm này đã khai báo nhiều lần","")</f>
        <v/>
      </c>
      <c r="M64" s="7" t="str">
        <f>IF(OR(C64="",F64=""),"",IF(MATCH(F64,D.1[Phân loại SP],0)=B64,B64,""))</f>
        <v/>
      </c>
      <c r="N64" s="7" t="str">
        <f>IF(B64&lt;=COUNT(D.1[STT Phân loại SP]),INDEX(D.1[Phân loại SP],MATCH(SMALL(D.1[STT Phân loại SP],B64),D.1[STT Phân loại SP],0)),"")</f>
        <v/>
      </c>
      <c r="O64" s="21" t="str">
        <f>IF(C64="","",SUMIFS(M.1[Số lượng],M.1[Tên sản phẩm],C64)+SUMIFS(M.1[SL được tặng/KM],M.1[Tên sản phẩm],C64))</f>
        <v/>
      </c>
      <c r="P64" s="21" t="str">
        <f>IF(C64="","",SUMIFS(M.1[Giá nhập
thực tế],M.1[Tên sản phẩm],C64))</f>
        <v/>
      </c>
      <c r="Q64" s="21" t="str">
        <f>IF(C64="","",SUMIFS(B.2[Số lượng (ĐVT Chuẩn)],B.2[Tên sản phẩm],C64)+SUMIFS(B.2[SL xuất tặng/KM],B.2[Tên sản phẩm],C64))</f>
        <v/>
      </c>
      <c r="R64" s="21" t="str">
        <f>IF(C64="","",SUMIFS(B.2[Thành tiền],B.2[Tên sản phẩm],C64))</f>
        <v/>
      </c>
      <c r="S64" s="21" t="str">
        <f t="shared" si="9"/>
        <v/>
      </c>
      <c r="T64" s="21" t="str">
        <f t="shared" si="10"/>
        <v/>
      </c>
      <c r="U64" s="21" t="str">
        <f t="shared" si="11"/>
        <v/>
      </c>
      <c r="V64" s="21" t="str">
        <f t="shared" si="12"/>
        <v/>
      </c>
      <c r="W64" s="63" t="str">
        <f>IF(C64="","",SUMIFS(B.2[Doanh thu],B.2[Tên sản phẩm],C64))</f>
        <v/>
      </c>
      <c r="X64" s="63" t="str">
        <f t="shared" si="13"/>
        <v/>
      </c>
      <c r="Y64" s="17" t="str">
        <f>IF(OR(C64="",V64=0),"",RANK(V64,D.1[Giá trị hàng tồn cuối kỳ]))</f>
        <v/>
      </c>
      <c r="Z64" s="17" t="str">
        <f>IF(OR(C64="",W64=0),"",RANK(W64,D.1[Doanh thu]))</f>
        <v/>
      </c>
      <c r="AA64" s="17" t="str">
        <f>IF(OR(C64="",X64=0),"",RANK(X64,D.1[Lợi nhuận gộp]))</f>
        <v/>
      </c>
      <c r="AB64" s="17" t="str">
        <f t="shared" si="14"/>
        <v/>
      </c>
      <c r="AC64" s="150"/>
    </row>
    <row r="65" spans="2:29" ht="27.75" customHeight="1" x14ac:dyDescent="0.2">
      <c r="B65" s="7">
        <f t="shared" si="7"/>
        <v>63</v>
      </c>
      <c r="C65" s="2"/>
      <c r="D65" s="16"/>
      <c r="E65" s="16"/>
      <c r="F65" s="16"/>
      <c r="H65" s="13"/>
      <c r="I65" s="13"/>
      <c r="J65" s="21" t="str">
        <f t="shared" si="8"/>
        <v/>
      </c>
      <c r="L65" s="22" t="str">
        <f>IF(AND(C65&lt;&gt;"",COUNTIF(D.1[Tên sản phẩm],C65)&gt;1),"Sản phẩm này đã khai báo nhiều lần","")</f>
        <v/>
      </c>
      <c r="M65" s="7" t="str">
        <f>IF(OR(C65="",F65=""),"",IF(MATCH(F65,D.1[Phân loại SP],0)=B65,B65,""))</f>
        <v/>
      </c>
      <c r="N65" s="7" t="str">
        <f>IF(B65&lt;=COUNT(D.1[STT Phân loại SP]),INDEX(D.1[Phân loại SP],MATCH(SMALL(D.1[STT Phân loại SP],B65),D.1[STT Phân loại SP],0)),"")</f>
        <v/>
      </c>
      <c r="O65" s="21" t="str">
        <f>IF(C65="","",SUMIFS(M.1[Số lượng],M.1[Tên sản phẩm],C65)+SUMIFS(M.1[SL được tặng/KM],M.1[Tên sản phẩm],C65))</f>
        <v/>
      </c>
      <c r="P65" s="21" t="str">
        <f>IF(C65="","",SUMIFS(M.1[Giá nhập
thực tế],M.1[Tên sản phẩm],C65))</f>
        <v/>
      </c>
      <c r="Q65" s="21" t="str">
        <f>IF(C65="","",SUMIFS(B.2[Số lượng (ĐVT Chuẩn)],B.2[Tên sản phẩm],C65)+SUMIFS(B.2[SL xuất tặng/KM],B.2[Tên sản phẩm],C65))</f>
        <v/>
      </c>
      <c r="R65" s="21" t="str">
        <f>IF(C65="","",SUMIFS(B.2[Thành tiền],B.2[Tên sản phẩm],C65))</f>
        <v/>
      </c>
      <c r="S65" s="21" t="str">
        <f t="shared" si="9"/>
        <v/>
      </c>
      <c r="T65" s="21" t="str">
        <f t="shared" si="10"/>
        <v/>
      </c>
      <c r="U65" s="21" t="str">
        <f t="shared" si="11"/>
        <v/>
      </c>
      <c r="V65" s="21" t="str">
        <f t="shared" si="12"/>
        <v/>
      </c>
      <c r="W65" s="63" t="str">
        <f>IF(C65="","",SUMIFS(B.2[Doanh thu],B.2[Tên sản phẩm],C65))</f>
        <v/>
      </c>
      <c r="X65" s="63" t="str">
        <f t="shared" si="13"/>
        <v/>
      </c>
      <c r="Y65" s="17" t="str">
        <f>IF(OR(C65="",V65=0),"",RANK(V65,D.1[Giá trị hàng tồn cuối kỳ]))</f>
        <v/>
      </c>
      <c r="Z65" s="17" t="str">
        <f>IF(OR(C65="",W65=0),"",RANK(W65,D.1[Doanh thu]))</f>
        <v/>
      </c>
      <c r="AA65" s="17" t="str">
        <f>IF(OR(C65="",X65=0),"",RANK(X65,D.1[Lợi nhuận gộp]))</f>
        <v/>
      </c>
      <c r="AB65" s="17" t="str">
        <f t="shared" si="14"/>
        <v/>
      </c>
      <c r="AC65" s="150"/>
    </row>
    <row r="66" spans="2:29" ht="27.75" customHeight="1" x14ac:dyDescent="0.2">
      <c r="B66" s="7">
        <f t="shared" si="7"/>
        <v>64</v>
      </c>
      <c r="C66" s="2"/>
      <c r="D66" s="16"/>
      <c r="E66" s="16"/>
      <c r="F66" s="16"/>
      <c r="H66" s="13"/>
      <c r="I66" s="13"/>
      <c r="J66" s="21" t="str">
        <f t="shared" si="8"/>
        <v/>
      </c>
      <c r="L66" s="22" t="str">
        <f>IF(AND(C66&lt;&gt;"",COUNTIF(D.1[Tên sản phẩm],C66)&gt;1),"Sản phẩm này đã khai báo nhiều lần","")</f>
        <v/>
      </c>
      <c r="M66" s="7" t="str">
        <f>IF(OR(C66="",F66=""),"",IF(MATCH(F66,D.1[Phân loại SP],0)=B66,B66,""))</f>
        <v/>
      </c>
      <c r="N66" s="7" t="str">
        <f>IF(B66&lt;=COUNT(D.1[STT Phân loại SP]),INDEX(D.1[Phân loại SP],MATCH(SMALL(D.1[STT Phân loại SP],B66),D.1[STT Phân loại SP],0)),"")</f>
        <v/>
      </c>
      <c r="O66" s="21" t="str">
        <f>IF(C66="","",SUMIFS(M.1[Số lượng],M.1[Tên sản phẩm],C66)+SUMIFS(M.1[SL được tặng/KM],M.1[Tên sản phẩm],C66))</f>
        <v/>
      </c>
      <c r="P66" s="21" t="str">
        <f>IF(C66="","",SUMIFS(M.1[Giá nhập
thực tế],M.1[Tên sản phẩm],C66))</f>
        <v/>
      </c>
      <c r="Q66" s="21" t="str">
        <f>IF(C66="","",SUMIFS(B.2[Số lượng (ĐVT Chuẩn)],B.2[Tên sản phẩm],C66)+SUMIFS(B.2[SL xuất tặng/KM],B.2[Tên sản phẩm],C66))</f>
        <v/>
      </c>
      <c r="R66" s="21" t="str">
        <f>IF(C66="","",SUMIFS(B.2[Thành tiền],B.2[Tên sản phẩm],C66))</f>
        <v/>
      </c>
      <c r="S66" s="21" t="str">
        <f t="shared" si="9"/>
        <v/>
      </c>
      <c r="T66" s="21" t="str">
        <f t="shared" si="10"/>
        <v/>
      </c>
      <c r="U66" s="21" t="str">
        <f t="shared" si="11"/>
        <v/>
      </c>
      <c r="V66" s="21" t="str">
        <f t="shared" si="12"/>
        <v/>
      </c>
      <c r="W66" s="63" t="str">
        <f>IF(C66="","",SUMIFS(B.2[Doanh thu],B.2[Tên sản phẩm],C66))</f>
        <v/>
      </c>
      <c r="X66" s="63" t="str">
        <f t="shared" si="13"/>
        <v/>
      </c>
      <c r="Y66" s="17" t="str">
        <f>IF(OR(C66="",V66=0),"",RANK(V66,D.1[Giá trị hàng tồn cuối kỳ]))</f>
        <v/>
      </c>
      <c r="Z66" s="17" t="str">
        <f>IF(OR(C66="",W66=0),"",RANK(W66,D.1[Doanh thu]))</f>
        <v/>
      </c>
      <c r="AA66" s="17" t="str">
        <f>IF(OR(C66="",X66=0),"",RANK(X66,D.1[Lợi nhuận gộp]))</f>
        <v/>
      </c>
      <c r="AB66" s="17" t="str">
        <f t="shared" si="14"/>
        <v/>
      </c>
      <c r="AC66" s="150"/>
    </row>
    <row r="67" spans="2:29" ht="27.75" customHeight="1" x14ac:dyDescent="0.2">
      <c r="B67" s="7">
        <f t="shared" si="7"/>
        <v>65</v>
      </c>
      <c r="C67" s="2"/>
      <c r="D67" s="16"/>
      <c r="E67" s="16"/>
      <c r="F67" s="16"/>
      <c r="H67" s="13"/>
      <c r="I67" s="13"/>
      <c r="J67" s="21" t="str">
        <f t="shared" si="8"/>
        <v/>
      </c>
      <c r="L67" s="22" t="str">
        <f>IF(AND(C67&lt;&gt;"",COUNTIF(D.1[Tên sản phẩm],C67)&gt;1),"Sản phẩm này đã khai báo nhiều lần","")</f>
        <v/>
      </c>
      <c r="M67" s="7" t="str">
        <f>IF(OR(C67="",F67=""),"",IF(MATCH(F67,D.1[Phân loại SP],0)=B67,B67,""))</f>
        <v/>
      </c>
      <c r="N67" s="7" t="str">
        <f>IF(B67&lt;=COUNT(D.1[STT Phân loại SP]),INDEX(D.1[Phân loại SP],MATCH(SMALL(D.1[STT Phân loại SP],B67),D.1[STT Phân loại SP],0)),"")</f>
        <v/>
      </c>
      <c r="O67" s="21" t="str">
        <f>IF(C67="","",SUMIFS(M.1[Số lượng],M.1[Tên sản phẩm],C67)+SUMIFS(M.1[SL được tặng/KM],M.1[Tên sản phẩm],C67))</f>
        <v/>
      </c>
      <c r="P67" s="21" t="str">
        <f>IF(C67="","",SUMIFS(M.1[Giá nhập
thực tế],M.1[Tên sản phẩm],C67))</f>
        <v/>
      </c>
      <c r="Q67" s="21" t="str">
        <f>IF(C67="","",SUMIFS(B.2[Số lượng (ĐVT Chuẩn)],B.2[Tên sản phẩm],C67)+SUMIFS(B.2[SL xuất tặng/KM],B.2[Tên sản phẩm],C67))</f>
        <v/>
      </c>
      <c r="R67" s="21" t="str">
        <f>IF(C67="","",SUMIFS(B.2[Thành tiền],B.2[Tên sản phẩm],C67))</f>
        <v/>
      </c>
      <c r="S67" s="21" t="str">
        <f t="shared" si="9"/>
        <v/>
      </c>
      <c r="T67" s="21" t="str">
        <f t="shared" si="10"/>
        <v/>
      </c>
      <c r="U67" s="21" t="str">
        <f t="shared" si="11"/>
        <v/>
      </c>
      <c r="V67" s="21" t="str">
        <f t="shared" si="12"/>
        <v/>
      </c>
      <c r="W67" s="63" t="str">
        <f>IF(C67="","",SUMIFS(B.2[Doanh thu],B.2[Tên sản phẩm],C67))</f>
        <v/>
      </c>
      <c r="X67" s="63" t="str">
        <f t="shared" si="13"/>
        <v/>
      </c>
      <c r="Y67" s="17" t="str">
        <f>IF(OR(C67="",V67=0),"",RANK(V67,D.1[Giá trị hàng tồn cuối kỳ]))</f>
        <v/>
      </c>
      <c r="Z67" s="17" t="str">
        <f>IF(OR(C67="",W67=0),"",RANK(W67,D.1[Doanh thu]))</f>
        <v/>
      </c>
      <c r="AA67" s="17" t="str">
        <f>IF(OR(C67="",X67=0),"",RANK(X67,D.1[Lợi nhuận gộp]))</f>
        <v/>
      </c>
      <c r="AB67" s="17" t="str">
        <f t="shared" si="14"/>
        <v/>
      </c>
      <c r="AC67" s="150"/>
    </row>
    <row r="68" spans="2:29" ht="27.75" customHeight="1" x14ac:dyDescent="0.2">
      <c r="B68" s="7">
        <f t="shared" si="7"/>
        <v>66</v>
      </c>
      <c r="C68" s="2"/>
      <c r="D68" s="16"/>
      <c r="E68" s="16"/>
      <c r="F68" s="16"/>
      <c r="H68" s="13"/>
      <c r="I68" s="13"/>
      <c r="J68" s="21" t="str">
        <f t="shared" ref="J68:J131" si="15">IF(C68="","",SUM(H68)*SUM(I68))</f>
        <v/>
      </c>
      <c r="L68" s="22" t="str">
        <f>IF(AND(C68&lt;&gt;"",COUNTIF(D.1[Tên sản phẩm],C68)&gt;1),"Sản phẩm này đã khai báo nhiều lần","")</f>
        <v/>
      </c>
      <c r="M68" s="7" t="str">
        <f>IF(OR(C68="",F68=""),"",IF(MATCH(F68,D.1[Phân loại SP],0)=B68,B68,""))</f>
        <v/>
      </c>
      <c r="N68" s="7" t="str">
        <f>IF(B68&lt;=COUNT(D.1[STT Phân loại SP]),INDEX(D.1[Phân loại SP],MATCH(SMALL(D.1[STT Phân loại SP],B68),D.1[STT Phân loại SP],0)),"")</f>
        <v/>
      </c>
      <c r="O68" s="21" t="str">
        <f>IF(C68="","",SUMIFS(M.1[Số lượng],M.1[Tên sản phẩm],C68)+SUMIFS(M.1[SL được tặng/KM],M.1[Tên sản phẩm],C68))</f>
        <v/>
      </c>
      <c r="P68" s="21" t="str">
        <f>IF(C68="","",SUMIFS(M.1[Giá nhập
thực tế],M.1[Tên sản phẩm],C68))</f>
        <v/>
      </c>
      <c r="Q68" s="21" t="str">
        <f>IF(C68="","",SUMIFS(B.2[Số lượng (ĐVT Chuẩn)],B.2[Tên sản phẩm],C68)+SUMIFS(B.2[SL xuất tặng/KM],B.2[Tên sản phẩm],C68))</f>
        <v/>
      </c>
      <c r="R68" s="21" t="str">
        <f>IF(C68="","",SUMIFS(B.2[Thành tiền],B.2[Tên sản phẩm],C68))</f>
        <v/>
      </c>
      <c r="S68" s="21" t="str">
        <f t="shared" ref="S68:S131" si="16">IF(C68="","",T68*Q68)</f>
        <v/>
      </c>
      <c r="T68" s="21" t="str">
        <f t="shared" ref="T68:T131" si="17">IF(C68="","",IF(OR(SUM(J68,P68)=0,SUM(I68,O68)=0),0,ROUND(SUM(J68,P68)/SUM(I68,O68),0)))</f>
        <v/>
      </c>
      <c r="U68" s="21" t="str">
        <f t="shared" ref="U68:U131" si="18">IF(C68="","",SUM(I68,O68)-SUM(Q68))</f>
        <v/>
      </c>
      <c r="V68" s="21" t="str">
        <f t="shared" ref="V68:V131" si="19">IF(C68="","",SUM(J68,P68)-SUM(S68))</f>
        <v/>
      </c>
      <c r="W68" s="63" t="str">
        <f>IF(C68="","",SUMIFS(B.2[Doanh thu],B.2[Tên sản phẩm],C68))</f>
        <v/>
      </c>
      <c r="X68" s="63" t="str">
        <f t="shared" ref="X68:X131" si="20">IF(C68="","",W68-S68)</f>
        <v/>
      </c>
      <c r="Y68" s="17" t="str">
        <f>IF(OR(C68="",V68=0),"",RANK(V68,D.1[Giá trị hàng tồn cuối kỳ]))</f>
        <v/>
      </c>
      <c r="Z68" s="17" t="str">
        <f>IF(OR(C68="",W68=0),"",RANK(W68,D.1[Doanh thu]))</f>
        <v/>
      </c>
      <c r="AA68" s="17" t="str">
        <f>IF(OR(C68="",X68=0),"",RANK(X68,D.1[Lợi nhuận gộp]))</f>
        <v/>
      </c>
      <c r="AB68" s="17" t="str">
        <f t="shared" ref="AB68:AB131" si="21">IF(OR(C68="",K68=""),"",IF(K68&gt;U68,B68,""))</f>
        <v/>
      </c>
      <c r="AC68" s="150"/>
    </row>
    <row r="69" spans="2:29" ht="27.75" customHeight="1" x14ac:dyDescent="0.2">
      <c r="B69" s="7">
        <f t="shared" si="7"/>
        <v>67</v>
      </c>
      <c r="C69" s="2"/>
      <c r="D69" s="16"/>
      <c r="E69" s="16"/>
      <c r="F69" s="16"/>
      <c r="H69" s="13"/>
      <c r="I69" s="13"/>
      <c r="J69" s="21" t="str">
        <f t="shared" si="15"/>
        <v/>
      </c>
      <c r="L69" s="22" t="str">
        <f>IF(AND(C69&lt;&gt;"",COUNTIF(D.1[Tên sản phẩm],C69)&gt;1),"Sản phẩm này đã khai báo nhiều lần","")</f>
        <v/>
      </c>
      <c r="M69" s="7" t="str">
        <f>IF(OR(C69="",F69=""),"",IF(MATCH(F69,D.1[Phân loại SP],0)=B69,B69,""))</f>
        <v/>
      </c>
      <c r="N69" s="7" t="str">
        <f>IF(B69&lt;=COUNT(D.1[STT Phân loại SP]),INDEX(D.1[Phân loại SP],MATCH(SMALL(D.1[STT Phân loại SP],B69),D.1[STT Phân loại SP],0)),"")</f>
        <v/>
      </c>
      <c r="O69" s="21" t="str">
        <f>IF(C69="","",SUMIFS(M.1[Số lượng],M.1[Tên sản phẩm],C69)+SUMIFS(M.1[SL được tặng/KM],M.1[Tên sản phẩm],C69))</f>
        <v/>
      </c>
      <c r="P69" s="21" t="str">
        <f>IF(C69="","",SUMIFS(M.1[Giá nhập
thực tế],M.1[Tên sản phẩm],C69))</f>
        <v/>
      </c>
      <c r="Q69" s="21" t="str">
        <f>IF(C69="","",SUMIFS(B.2[Số lượng (ĐVT Chuẩn)],B.2[Tên sản phẩm],C69)+SUMIFS(B.2[SL xuất tặng/KM],B.2[Tên sản phẩm],C69))</f>
        <v/>
      </c>
      <c r="R69" s="21" t="str">
        <f>IF(C69="","",SUMIFS(B.2[Thành tiền],B.2[Tên sản phẩm],C69))</f>
        <v/>
      </c>
      <c r="S69" s="21" t="str">
        <f t="shared" si="16"/>
        <v/>
      </c>
      <c r="T69" s="21" t="str">
        <f t="shared" si="17"/>
        <v/>
      </c>
      <c r="U69" s="21" t="str">
        <f t="shared" si="18"/>
        <v/>
      </c>
      <c r="V69" s="21" t="str">
        <f t="shared" si="19"/>
        <v/>
      </c>
      <c r="W69" s="63" t="str">
        <f>IF(C69="","",SUMIFS(B.2[Doanh thu],B.2[Tên sản phẩm],C69))</f>
        <v/>
      </c>
      <c r="X69" s="63" t="str">
        <f t="shared" si="20"/>
        <v/>
      </c>
      <c r="Y69" s="17" t="str">
        <f>IF(OR(C69="",V69=0),"",RANK(V69,D.1[Giá trị hàng tồn cuối kỳ]))</f>
        <v/>
      </c>
      <c r="Z69" s="17" t="str">
        <f>IF(OR(C69="",W69=0),"",RANK(W69,D.1[Doanh thu]))</f>
        <v/>
      </c>
      <c r="AA69" s="17" t="str">
        <f>IF(OR(C69="",X69=0),"",RANK(X69,D.1[Lợi nhuận gộp]))</f>
        <v/>
      </c>
      <c r="AB69" s="17" t="str">
        <f t="shared" si="21"/>
        <v/>
      </c>
      <c r="AC69" s="150"/>
    </row>
    <row r="70" spans="2:29" ht="27.75" customHeight="1" x14ac:dyDescent="0.2">
      <c r="B70" s="7">
        <f t="shared" ref="B70:B133" si="22">ROW(A70)-2</f>
        <v>68</v>
      </c>
      <c r="C70" s="2"/>
      <c r="D70" s="16"/>
      <c r="E70" s="16"/>
      <c r="F70" s="16"/>
      <c r="H70" s="13"/>
      <c r="I70" s="13"/>
      <c r="J70" s="21" t="str">
        <f t="shared" si="15"/>
        <v/>
      </c>
      <c r="L70" s="22" t="str">
        <f>IF(AND(C70&lt;&gt;"",COUNTIF(D.1[Tên sản phẩm],C70)&gt;1),"Sản phẩm này đã khai báo nhiều lần","")</f>
        <v/>
      </c>
      <c r="M70" s="7" t="str">
        <f>IF(OR(C70="",F70=""),"",IF(MATCH(F70,D.1[Phân loại SP],0)=B70,B70,""))</f>
        <v/>
      </c>
      <c r="N70" s="7" t="str">
        <f>IF(B70&lt;=COUNT(D.1[STT Phân loại SP]),INDEX(D.1[Phân loại SP],MATCH(SMALL(D.1[STT Phân loại SP],B70),D.1[STT Phân loại SP],0)),"")</f>
        <v/>
      </c>
      <c r="O70" s="21" t="str">
        <f>IF(C70="","",SUMIFS(M.1[Số lượng],M.1[Tên sản phẩm],C70)+SUMIFS(M.1[SL được tặng/KM],M.1[Tên sản phẩm],C70))</f>
        <v/>
      </c>
      <c r="P70" s="21" t="str">
        <f>IF(C70="","",SUMIFS(M.1[Giá nhập
thực tế],M.1[Tên sản phẩm],C70))</f>
        <v/>
      </c>
      <c r="Q70" s="21" t="str">
        <f>IF(C70="","",SUMIFS(B.2[Số lượng (ĐVT Chuẩn)],B.2[Tên sản phẩm],C70)+SUMIFS(B.2[SL xuất tặng/KM],B.2[Tên sản phẩm],C70))</f>
        <v/>
      </c>
      <c r="R70" s="21" t="str">
        <f>IF(C70="","",SUMIFS(B.2[Thành tiền],B.2[Tên sản phẩm],C70))</f>
        <v/>
      </c>
      <c r="S70" s="21" t="str">
        <f t="shared" si="16"/>
        <v/>
      </c>
      <c r="T70" s="21" t="str">
        <f t="shared" si="17"/>
        <v/>
      </c>
      <c r="U70" s="21" t="str">
        <f t="shared" si="18"/>
        <v/>
      </c>
      <c r="V70" s="21" t="str">
        <f t="shared" si="19"/>
        <v/>
      </c>
      <c r="W70" s="63" t="str">
        <f>IF(C70="","",SUMIFS(B.2[Doanh thu],B.2[Tên sản phẩm],C70))</f>
        <v/>
      </c>
      <c r="X70" s="63" t="str">
        <f t="shared" si="20"/>
        <v/>
      </c>
      <c r="Y70" s="17" t="str">
        <f>IF(OR(C70="",V70=0),"",RANK(V70,D.1[Giá trị hàng tồn cuối kỳ]))</f>
        <v/>
      </c>
      <c r="Z70" s="17" t="str">
        <f>IF(OR(C70="",W70=0),"",RANK(W70,D.1[Doanh thu]))</f>
        <v/>
      </c>
      <c r="AA70" s="17" t="str">
        <f>IF(OR(C70="",X70=0),"",RANK(X70,D.1[Lợi nhuận gộp]))</f>
        <v/>
      </c>
      <c r="AB70" s="17" t="str">
        <f t="shared" si="21"/>
        <v/>
      </c>
      <c r="AC70" s="150"/>
    </row>
    <row r="71" spans="2:29" ht="27.75" customHeight="1" x14ac:dyDescent="0.2">
      <c r="B71" s="7">
        <f t="shared" si="22"/>
        <v>69</v>
      </c>
      <c r="C71" s="2"/>
      <c r="D71" s="16"/>
      <c r="E71" s="16"/>
      <c r="F71" s="16"/>
      <c r="H71" s="13"/>
      <c r="I71" s="13"/>
      <c r="J71" s="21" t="str">
        <f t="shared" si="15"/>
        <v/>
      </c>
      <c r="L71" s="22" t="str">
        <f>IF(AND(C71&lt;&gt;"",COUNTIF(D.1[Tên sản phẩm],C71)&gt;1),"Sản phẩm này đã khai báo nhiều lần","")</f>
        <v/>
      </c>
      <c r="M71" s="7" t="str">
        <f>IF(OR(C71="",F71=""),"",IF(MATCH(F71,D.1[Phân loại SP],0)=B71,B71,""))</f>
        <v/>
      </c>
      <c r="N71" s="7" t="str">
        <f>IF(B71&lt;=COUNT(D.1[STT Phân loại SP]),INDEX(D.1[Phân loại SP],MATCH(SMALL(D.1[STT Phân loại SP],B71),D.1[STT Phân loại SP],0)),"")</f>
        <v/>
      </c>
      <c r="O71" s="21" t="str">
        <f>IF(C71="","",SUMIFS(M.1[Số lượng],M.1[Tên sản phẩm],C71)+SUMIFS(M.1[SL được tặng/KM],M.1[Tên sản phẩm],C71))</f>
        <v/>
      </c>
      <c r="P71" s="21" t="str">
        <f>IF(C71="","",SUMIFS(M.1[Giá nhập
thực tế],M.1[Tên sản phẩm],C71))</f>
        <v/>
      </c>
      <c r="Q71" s="21" t="str">
        <f>IF(C71="","",SUMIFS(B.2[Số lượng (ĐVT Chuẩn)],B.2[Tên sản phẩm],C71)+SUMIFS(B.2[SL xuất tặng/KM],B.2[Tên sản phẩm],C71))</f>
        <v/>
      </c>
      <c r="R71" s="21" t="str">
        <f>IF(C71="","",SUMIFS(B.2[Thành tiền],B.2[Tên sản phẩm],C71))</f>
        <v/>
      </c>
      <c r="S71" s="21" t="str">
        <f t="shared" si="16"/>
        <v/>
      </c>
      <c r="T71" s="21" t="str">
        <f t="shared" si="17"/>
        <v/>
      </c>
      <c r="U71" s="21" t="str">
        <f t="shared" si="18"/>
        <v/>
      </c>
      <c r="V71" s="21" t="str">
        <f t="shared" si="19"/>
        <v/>
      </c>
      <c r="W71" s="63" t="str">
        <f>IF(C71="","",SUMIFS(B.2[Doanh thu],B.2[Tên sản phẩm],C71))</f>
        <v/>
      </c>
      <c r="X71" s="63" t="str">
        <f t="shared" si="20"/>
        <v/>
      </c>
      <c r="Y71" s="17" t="str">
        <f>IF(OR(C71="",V71=0),"",RANK(V71,D.1[Giá trị hàng tồn cuối kỳ]))</f>
        <v/>
      </c>
      <c r="Z71" s="17" t="str">
        <f>IF(OR(C71="",W71=0),"",RANK(W71,D.1[Doanh thu]))</f>
        <v/>
      </c>
      <c r="AA71" s="17" t="str">
        <f>IF(OR(C71="",X71=0),"",RANK(X71,D.1[Lợi nhuận gộp]))</f>
        <v/>
      </c>
      <c r="AB71" s="17" t="str">
        <f t="shared" si="21"/>
        <v/>
      </c>
      <c r="AC71" s="150"/>
    </row>
    <row r="72" spans="2:29" ht="27.75" customHeight="1" x14ac:dyDescent="0.2">
      <c r="B72" s="7">
        <f t="shared" si="22"/>
        <v>70</v>
      </c>
      <c r="C72" s="2"/>
      <c r="D72" s="16"/>
      <c r="E72" s="16"/>
      <c r="F72" s="16"/>
      <c r="H72" s="13"/>
      <c r="I72" s="13"/>
      <c r="J72" s="21" t="str">
        <f t="shared" si="15"/>
        <v/>
      </c>
      <c r="L72" s="22" t="str">
        <f>IF(AND(C72&lt;&gt;"",COUNTIF(D.1[Tên sản phẩm],C72)&gt;1),"Sản phẩm này đã khai báo nhiều lần","")</f>
        <v/>
      </c>
      <c r="M72" s="7" t="str">
        <f>IF(OR(C72="",F72=""),"",IF(MATCH(F72,D.1[Phân loại SP],0)=B72,B72,""))</f>
        <v/>
      </c>
      <c r="N72" s="7" t="str">
        <f>IF(B72&lt;=COUNT(D.1[STT Phân loại SP]),INDEX(D.1[Phân loại SP],MATCH(SMALL(D.1[STT Phân loại SP],B72),D.1[STT Phân loại SP],0)),"")</f>
        <v/>
      </c>
      <c r="O72" s="21" t="str">
        <f>IF(C72="","",SUMIFS(M.1[Số lượng],M.1[Tên sản phẩm],C72)+SUMIFS(M.1[SL được tặng/KM],M.1[Tên sản phẩm],C72))</f>
        <v/>
      </c>
      <c r="P72" s="21" t="str">
        <f>IF(C72="","",SUMIFS(M.1[Giá nhập
thực tế],M.1[Tên sản phẩm],C72))</f>
        <v/>
      </c>
      <c r="Q72" s="21" t="str">
        <f>IF(C72="","",SUMIFS(B.2[Số lượng (ĐVT Chuẩn)],B.2[Tên sản phẩm],C72)+SUMIFS(B.2[SL xuất tặng/KM],B.2[Tên sản phẩm],C72))</f>
        <v/>
      </c>
      <c r="R72" s="21" t="str">
        <f>IF(C72="","",SUMIFS(B.2[Thành tiền],B.2[Tên sản phẩm],C72))</f>
        <v/>
      </c>
      <c r="S72" s="21" t="str">
        <f t="shared" si="16"/>
        <v/>
      </c>
      <c r="T72" s="21" t="str">
        <f t="shared" si="17"/>
        <v/>
      </c>
      <c r="U72" s="21" t="str">
        <f t="shared" si="18"/>
        <v/>
      </c>
      <c r="V72" s="21" t="str">
        <f t="shared" si="19"/>
        <v/>
      </c>
      <c r="W72" s="63" t="str">
        <f>IF(C72="","",SUMIFS(B.2[Doanh thu],B.2[Tên sản phẩm],C72))</f>
        <v/>
      </c>
      <c r="X72" s="63" t="str">
        <f t="shared" si="20"/>
        <v/>
      </c>
      <c r="Y72" s="17" t="str">
        <f>IF(OR(C72="",V72=0),"",RANK(V72,D.1[Giá trị hàng tồn cuối kỳ]))</f>
        <v/>
      </c>
      <c r="Z72" s="17" t="str">
        <f>IF(OR(C72="",W72=0),"",RANK(W72,D.1[Doanh thu]))</f>
        <v/>
      </c>
      <c r="AA72" s="17" t="str">
        <f>IF(OR(C72="",X72=0),"",RANK(X72,D.1[Lợi nhuận gộp]))</f>
        <v/>
      </c>
      <c r="AB72" s="17" t="str">
        <f t="shared" si="21"/>
        <v/>
      </c>
      <c r="AC72" s="150"/>
    </row>
    <row r="73" spans="2:29" ht="27.75" customHeight="1" x14ac:dyDescent="0.2">
      <c r="B73" s="7">
        <f t="shared" si="22"/>
        <v>71</v>
      </c>
      <c r="C73" s="2"/>
      <c r="D73" s="16"/>
      <c r="E73" s="16"/>
      <c r="F73" s="16"/>
      <c r="H73" s="13"/>
      <c r="I73" s="13"/>
      <c r="J73" s="21" t="str">
        <f t="shared" si="15"/>
        <v/>
      </c>
      <c r="L73" s="22" t="str">
        <f>IF(AND(C73&lt;&gt;"",COUNTIF(D.1[Tên sản phẩm],C73)&gt;1),"Sản phẩm này đã khai báo nhiều lần","")</f>
        <v/>
      </c>
      <c r="M73" s="7" t="str">
        <f>IF(OR(C73="",F73=""),"",IF(MATCH(F73,D.1[Phân loại SP],0)=B73,B73,""))</f>
        <v/>
      </c>
      <c r="N73" s="7" t="str">
        <f>IF(B73&lt;=COUNT(D.1[STT Phân loại SP]),INDEX(D.1[Phân loại SP],MATCH(SMALL(D.1[STT Phân loại SP],B73),D.1[STT Phân loại SP],0)),"")</f>
        <v/>
      </c>
      <c r="O73" s="21" t="str">
        <f>IF(C73="","",SUMIFS(M.1[Số lượng],M.1[Tên sản phẩm],C73)+SUMIFS(M.1[SL được tặng/KM],M.1[Tên sản phẩm],C73))</f>
        <v/>
      </c>
      <c r="P73" s="21" t="str">
        <f>IF(C73="","",SUMIFS(M.1[Giá nhập
thực tế],M.1[Tên sản phẩm],C73))</f>
        <v/>
      </c>
      <c r="Q73" s="21" t="str">
        <f>IF(C73="","",SUMIFS(B.2[Số lượng (ĐVT Chuẩn)],B.2[Tên sản phẩm],C73)+SUMIFS(B.2[SL xuất tặng/KM],B.2[Tên sản phẩm],C73))</f>
        <v/>
      </c>
      <c r="R73" s="21" t="str">
        <f>IF(C73="","",SUMIFS(B.2[Thành tiền],B.2[Tên sản phẩm],C73))</f>
        <v/>
      </c>
      <c r="S73" s="21" t="str">
        <f t="shared" si="16"/>
        <v/>
      </c>
      <c r="T73" s="21" t="str">
        <f t="shared" si="17"/>
        <v/>
      </c>
      <c r="U73" s="21" t="str">
        <f t="shared" si="18"/>
        <v/>
      </c>
      <c r="V73" s="21" t="str">
        <f t="shared" si="19"/>
        <v/>
      </c>
      <c r="W73" s="63" t="str">
        <f>IF(C73="","",SUMIFS(B.2[Doanh thu],B.2[Tên sản phẩm],C73))</f>
        <v/>
      </c>
      <c r="X73" s="63" t="str">
        <f t="shared" si="20"/>
        <v/>
      </c>
      <c r="Y73" s="17" t="str">
        <f>IF(OR(C73="",V73=0),"",RANK(V73,D.1[Giá trị hàng tồn cuối kỳ]))</f>
        <v/>
      </c>
      <c r="Z73" s="17" t="str">
        <f>IF(OR(C73="",W73=0),"",RANK(W73,D.1[Doanh thu]))</f>
        <v/>
      </c>
      <c r="AA73" s="17" t="str">
        <f>IF(OR(C73="",X73=0),"",RANK(X73,D.1[Lợi nhuận gộp]))</f>
        <v/>
      </c>
      <c r="AB73" s="17" t="str">
        <f t="shared" si="21"/>
        <v/>
      </c>
      <c r="AC73" s="150"/>
    </row>
    <row r="74" spans="2:29" ht="27.75" customHeight="1" x14ac:dyDescent="0.2">
      <c r="B74" s="7">
        <f t="shared" si="22"/>
        <v>72</v>
      </c>
      <c r="C74" s="2"/>
      <c r="D74" s="16"/>
      <c r="E74" s="16"/>
      <c r="F74" s="16"/>
      <c r="H74" s="13"/>
      <c r="I74" s="13"/>
      <c r="J74" s="21" t="str">
        <f t="shared" si="15"/>
        <v/>
      </c>
      <c r="L74" s="22" t="str">
        <f>IF(AND(C74&lt;&gt;"",COUNTIF(D.1[Tên sản phẩm],C74)&gt;1),"Sản phẩm này đã khai báo nhiều lần","")</f>
        <v/>
      </c>
      <c r="M74" s="7" t="str">
        <f>IF(OR(C74="",F74=""),"",IF(MATCH(F74,D.1[Phân loại SP],0)=B74,B74,""))</f>
        <v/>
      </c>
      <c r="N74" s="7" t="str">
        <f>IF(B74&lt;=COUNT(D.1[STT Phân loại SP]),INDEX(D.1[Phân loại SP],MATCH(SMALL(D.1[STT Phân loại SP],B74),D.1[STT Phân loại SP],0)),"")</f>
        <v/>
      </c>
      <c r="O74" s="21" t="str">
        <f>IF(C74="","",SUMIFS(M.1[Số lượng],M.1[Tên sản phẩm],C74)+SUMIFS(M.1[SL được tặng/KM],M.1[Tên sản phẩm],C74))</f>
        <v/>
      </c>
      <c r="P74" s="21" t="str">
        <f>IF(C74="","",SUMIFS(M.1[Giá nhập
thực tế],M.1[Tên sản phẩm],C74))</f>
        <v/>
      </c>
      <c r="Q74" s="21" t="str">
        <f>IF(C74="","",SUMIFS(B.2[Số lượng (ĐVT Chuẩn)],B.2[Tên sản phẩm],C74)+SUMIFS(B.2[SL xuất tặng/KM],B.2[Tên sản phẩm],C74))</f>
        <v/>
      </c>
      <c r="R74" s="21" t="str">
        <f>IF(C74="","",SUMIFS(B.2[Thành tiền],B.2[Tên sản phẩm],C74))</f>
        <v/>
      </c>
      <c r="S74" s="21" t="str">
        <f t="shared" si="16"/>
        <v/>
      </c>
      <c r="T74" s="21" t="str">
        <f t="shared" si="17"/>
        <v/>
      </c>
      <c r="U74" s="21" t="str">
        <f t="shared" si="18"/>
        <v/>
      </c>
      <c r="V74" s="21" t="str">
        <f t="shared" si="19"/>
        <v/>
      </c>
      <c r="W74" s="63" t="str">
        <f>IF(C74="","",SUMIFS(B.2[Doanh thu],B.2[Tên sản phẩm],C74))</f>
        <v/>
      </c>
      <c r="X74" s="63" t="str">
        <f t="shared" si="20"/>
        <v/>
      </c>
      <c r="Y74" s="17" t="str">
        <f>IF(OR(C74="",V74=0),"",RANK(V74,D.1[Giá trị hàng tồn cuối kỳ]))</f>
        <v/>
      </c>
      <c r="Z74" s="17" t="str">
        <f>IF(OR(C74="",W74=0),"",RANK(W74,D.1[Doanh thu]))</f>
        <v/>
      </c>
      <c r="AA74" s="17" t="str">
        <f>IF(OR(C74="",X74=0),"",RANK(X74,D.1[Lợi nhuận gộp]))</f>
        <v/>
      </c>
      <c r="AB74" s="17" t="str">
        <f t="shared" si="21"/>
        <v/>
      </c>
      <c r="AC74" s="150"/>
    </row>
    <row r="75" spans="2:29" ht="27.75" customHeight="1" x14ac:dyDescent="0.2">
      <c r="B75" s="7">
        <f t="shared" si="22"/>
        <v>73</v>
      </c>
      <c r="C75" s="2"/>
      <c r="D75" s="16"/>
      <c r="E75" s="16"/>
      <c r="F75" s="16"/>
      <c r="H75" s="13"/>
      <c r="I75" s="13"/>
      <c r="J75" s="21" t="str">
        <f t="shared" si="15"/>
        <v/>
      </c>
      <c r="L75" s="22" t="str">
        <f>IF(AND(C75&lt;&gt;"",COUNTIF(D.1[Tên sản phẩm],C75)&gt;1),"Sản phẩm này đã khai báo nhiều lần","")</f>
        <v/>
      </c>
      <c r="M75" s="7" t="str">
        <f>IF(OR(C75="",F75=""),"",IF(MATCH(F75,D.1[Phân loại SP],0)=B75,B75,""))</f>
        <v/>
      </c>
      <c r="N75" s="7" t="str">
        <f>IF(B75&lt;=COUNT(D.1[STT Phân loại SP]),INDEX(D.1[Phân loại SP],MATCH(SMALL(D.1[STT Phân loại SP],B75),D.1[STT Phân loại SP],0)),"")</f>
        <v/>
      </c>
      <c r="O75" s="21" t="str">
        <f>IF(C75="","",SUMIFS(M.1[Số lượng],M.1[Tên sản phẩm],C75)+SUMIFS(M.1[SL được tặng/KM],M.1[Tên sản phẩm],C75))</f>
        <v/>
      </c>
      <c r="P75" s="21" t="str">
        <f>IF(C75="","",SUMIFS(M.1[Giá nhập
thực tế],M.1[Tên sản phẩm],C75))</f>
        <v/>
      </c>
      <c r="Q75" s="21" t="str">
        <f>IF(C75="","",SUMIFS(B.2[Số lượng (ĐVT Chuẩn)],B.2[Tên sản phẩm],C75)+SUMIFS(B.2[SL xuất tặng/KM],B.2[Tên sản phẩm],C75))</f>
        <v/>
      </c>
      <c r="R75" s="21" t="str">
        <f>IF(C75="","",SUMIFS(B.2[Thành tiền],B.2[Tên sản phẩm],C75))</f>
        <v/>
      </c>
      <c r="S75" s="21" t="str">
        <f t="shared" si="16"/>
        <v/>
      </c>
      <c r="T75" s="21" t="str">
        <f t="shared" si="17"/>
        <v/>
      </c>
      <c r="U75" s="21" t="str">
        <f t="shared" si="18"/>
        <v/>
      </c>
      <c r="V75" s="21" t="str">
        <f t="shared" si="19"/>
        <v/>
      </c>
      <c r="W75" s="63" t="str">
        <f>IF(C75="","",SUMIFS(B.2[Doanh thu],B.2[Tên sản phẩm],C75))</f>
        <v/>
      </c>
      <c r="X75" s="63" t="str">
        <f t="shared" si="20"/>
        <v/>
      </c>
      <c r="Y75" s="17" t="str">
        <f>IF(OR(C75="",V75=0),"",RANK(V75,D.1[Giá trị hàng tồn cuối kỳ]))</f>
        <v/>
      </c>
      <c r="Z75" s="17" t="str">
        <f>IF(OR(C75="",W75=0),"",RANK(W75,D.1[Doanh thu]))</f>
        <v/>
      </c>
      <c r="AA75" s="17" t="str">
        <f>IF(OR(C75="",X75=0),"",RANK(X75,D.1[Lợi nhuận gộp]))</f>
        <v/>
      </c>
      <c r="AB75" s="17" t="str">
        <f t="shared" si="21"/>
        <v/>
      </c>
      <c r="AC75" s="150"/>
    </row>
    <row r="76" spans="2:29" ht="27.75" customHeight="1" x14ac:dyDescent="0.2">
      <c r="B76" s="7">
        <f t="shared" si="22"/>
        <v>74</v>
      </c>
      <c r="C76" s="2"/>
      <c r="D76" s="16"/>
      <c r="E76" s="16"/>
      <c r="F76" s="16"/>
      <c r="H76" s="13"/>
      <c r="I76" s="13"/>
      <c r="J76" s="21" t="str">
        <f t="shared" si="15"/>
        <v/>
      </c>
      <c r="L76" s="22" t="str">
        <f>IF(AND(C76&lt;&gt;"",COUNTIF(D.1[Tên sản phẩm],C76)&gt;1),"Sản phẩm này đã khai báo nhiều lần","")</f>
        <v/>
      </c>
      <c r="M76" s="7" t="str">
        <f>IF(OR(C76="",F76=""),"",IF(MATCH(F76,D.1[Phân loại SP],0)=B76,B76,""))</f>
        <v/>
      </c>
      <c r="N76" s="7" t="str">
        <f>IF(B76&lt;=COUNT(D.1[STT Phân loại SP]),INDEX(D.1[Phân loại SP],MATCH(SMALL(D.1[STT Phân loại SP],B76),D.1[STT Phân loại SP],0)),"")</f>
        <v/>
      </c>
      <c r="O76" s="21" t="str">
        <f>IF(C76="","",SUMIFS(M.1[Số lượng],M.1[Tên sản phẩm],C76)+SUMIFS(M.1[SL được tặng/KM],M.1[Tên sản phẩm],C76))</f>
        <v/>
      </c>
      <c r="P76" s="21" t="str">
        <f>IF(C76="","",SUMIFS(M.1[Giá nhập
thực tế],M.1[Tên sản phẩm],C76))</f>
        <v/>
      </c>
      <c r="Q76" s="21" t="str">
        <f>IF(C76="","",SUMIFS(B.2[Số lượng (ĐVT Chuẩn)],B.2[Tên sản phẩm],C76)+SUMIFS(B.2[SL xuất tặng/KM],B.2[Tên sản phẩm],C76))</f>
        <v/>
      </c>
      <c r="R76" s="21" t="str">
        <f>IF(C76="","",SUMIFS(B.2[Thành tiền],B.2[Tên sản phẩm],C76))</f>
        <v/>
      </c>
      <c r="S76" s="21" t="str">
        <f t="shared" si="16"/>
        <v/>
      </c>
      <c r="T76" s="21" t="str">
        <f t="shared" si="17"/>
        <v/>
      </c>
      <c r="U76" s="21" t="str">
        <f t="shared" si="18"/>
        <v/>
      </c>
      <c r="V76" s="21" t="str">
        <f t="shared" si="19"/>
        <v/>
      </c>
      <c r="W76" s="63" t="str">
        <f>IF(C76="","",SUMIFS(B.2[Doanh thu],B.2[Tên sản phẩm],C76))</f>
        <v/>
      </c>
      <c r="X76" s="63" t="str">
        <f t="shared" si="20"/>
        <v/>
      </c>
      <c r="Y76" s="17" t="str">
        <f>IF(OR(C76="",V76=0),"",RANK(V76,D.1[Giá trị hàng tồn cuối kỳ]))</f>
        <v/>
      </c>
      <c r="Z76" s="17" t="str">
        <f>IF(OR(C76="",W76=0),"",RANK(W76,D.1[Doanh thu]))</f>
        <v/>
      </c>
      <c r="AA76" s="17" t="str">
        <f>IF(OR(C76="",X76=0),"",RANK(X76,D.1[Lợi nhuận gộp]))</f>
        <v/>
      </c>
      <c r="AB76" s="17" t="str">
        <f t="shared" si="21"/>
        <v/>
      </c>
      <c r="AC76" s="150"/>
    </row>
    <row r="77" spans="2:29" ht="27.75" customHeight="1" x14ac:dyDescent="0.2">
      <c r="B77" s="7">
        <f t="shared" si="22"/>
        <v>75</v>
      </c>
      <c r="C77" s="2"/>
      <c r="D77" s="16"/>
      <c r="E77" s="16"/>
      <c r="F77" s="16"/>
      <c r="H77" s="13"/>
      <c r="I77" s="13"/>
      <c r="J77" s="21" t="str">
        <f t="shared" si="15"/>
        <v/>
      </c>
      <c r="L77" s="22" t="str">
        <f>IF(AND(C77&lt;&gt;"",COUNTIF(D.1[Tên sản phẩm],C77)&gt;1),"Sản phẩm này đã khai báo nhiều lần","")</f>
        <v/>
      </c>
      <c r="M77" s="7" t="str">
        <f>IF(OR(C77="",F77=""),"",IF(MATCH(F77,D.1[Phân loại SP],0)=B77,B77,""))</f>
        <v/>
      </c>
      <c r="N77" s="7" t="str">
        <f>IF(B77&lt;=COUNT(D.1[STT Phân loại SP]),INDEX(D.1[Phân loại SP],MATCH(SMALL(D.1[STT Phân loại SP],B77),D.1[STT Phân loại SP],0)),"")</f>
        <v/>
      </c>
      <c r="O77" s="21" t="str">
        <f>IF(C77="","",SUMIFS(M.1[Số lượng],M.1[Tên sản phẩm],C77)+SUMIFS(M.1[SL được tặng/KM],M.1[Tên sản phẩm],C77))</f>
        <v/>
      </c>
      <c r="P77" s="21" t="str">
        <f>IF(C77="","",SUMIFS(M.1[Giá nhập
thực tế],M.1[Tên sản phẩm],C77))</f>
        <v/>
      </c>
      <c r="Q77" s="21" t="str">
        <f>IF(C77="","",SUMIFS(B.2[Số lượng (ĐVT Chuẩn)],B.2[Tên sản phẩm],C77)+SUMIFS(B.2[SL xuất tặng/KM],B.2[Tên sản phẩm],C77))</f>
        <v/>
      </c>
      <c r="R77" s="21" t="str">
        <f>IF(C77="","",SUMIFS(B.2[Thành tiền],B.2[Tên sản phẩm],C77))</f>
        <v/>
      </c>
      <c r="S77" s="21" t="str">
        <f t="shared" si="16"/>
        <v/>
      </c>
      <c r="T77" s="21" t="str">
        <f t="shared" si="17"/>
        <v/>
      </c>
      <c r="U77" s="21" t="str">
        <f t="shared" si="18"/>
        <v/>
      </c>
      <c r="V77" s="21" t="str">
        <f t="shared" si="19"/>
        <v/>
      </c>
      <c r="W77" s="63" t="str">
        <f>IF(C77="","",SUMIFS(B.2[Doanh thu],B.2[Tên sản phẩm],C77))</f>
        <v/>
      </c>
      <c r="X77" s="63" t="str">
        <f t="shared" si="20"/>
        <v/>
      </c>
      <c r="Y77" s="17" t="str">
        <f>IF(OR(C77="",V77=0),"",RANK(V77,D.1[Giá trị hàng tồn cuối kỳ]))</f>
        <v/>
      </c>
      <c r="Z77" s="17" t="str">
        <f>IF(OR(C77="",W77=0),"",RANK(W77,D.1[Doanh thu]))</f>
        <v/>
      </c>
      <c r="AA77" s="17" t="str">
        <f>IF(OR(C77="",X77=0),"",RANK(X77,D.1[Lợi nhuận gộp]))</f>
        <v/>
      </c>
      <c r="AB77" s="17" t="str">
        <f t="shared" si="21"/>
        <v/>
      </c>
      <c r="AC77" s="150"/>
    </row>
    <row r="78" spans="2:29" ht="27.75" customHeight="1" x14ac:dyDescent="0.2">
      <c r="B78" s="7">
        <f t="shared" si="22"/>
        <v>76</v>
      </c>
      <c r="C78" s="2"/>
      <c r="D78" s="16"/>
      <c r="E78" s="16"/>
      <c r="F78" s="16"/>
      <c r="H78" s="13"/>
      <c r="I78" s="13"/>
      <c r="J78" s="21" t="str">
        <f t="shared" si="15"/>
        <v/>
      </c>
      <c r="L78" s="22" t="str">
        <f>IF(AND(C78&lt;&gt;"",COUNTIF(D.1[Tên sản phẩm],C78)&gt;1),"Sản phẩm này đã khai báo nhiều lần","")</f>
        <v/>
      </c>
      <c r="M78" s="7" t="str">
        <f>IF(OR(C78="",F78=""),"",IF(MATCH(F78,D.1[Phân loại SP],0)=B78,B78,""))</f>
        <v/>
      </c>
      <c r="N78" s="7" t="str">
        <f>IF(B78&lt;=COUNT(D.1[STT Phân loại SP]),INDEX(D.1[Phân loại SP],MATCH(SMALL(D.1[STT Phân loại SP],B78),D.1[STT Phân loại SP],0)),"")</f>
        <v/>
      </c>
      <c r="O78" s="21" t="str">
        <f>IF(C78="","",SUMIFS(M.1[Số lượng],M.1[Tên sản phẩm],C78)+SUMIFS(M.1[SL được tặng/KM],M.1[Tên sản phẩm],C78))</f>
        <v/>
      </c>
      <c r="P78" s="21" t="str">
        <f>IF(C78="","",SUMIFS(M.1[Giá nhập
thực tế],M.1[Tên sản phẩm],C78))</f>
        <v/>
      </c>
      <c r="Q78" s="21" t="str">
        <f>IF(C78="","",SUMIFS(B.2[Số lượng (ĐVT Chuẩn)],B.2[Tên sản phẩm],C78)+SUMIFS(B.2[SL xuất tặng/KM],B.2[Tên sản phẩm],C78))</f>
        <v/>
      </c>
      <c r="R78" s="21" t="str">
        <f>IF(C78="","",SUMIFS(B.2[Thành tiền],B.2[Tên sản phẩm],C78))</f>
        <v/>
      </c>
      <c r="S78" s="21" t="str">
        <f t="shared" si="16"/>
        <v/>
      </c>
      <c r="T78" s="21" t="str">
        <f t="shared" si="17"/>
        <v/>
      </c>
      <c r="U78" s="21" t="str">
        <f t="shared" si="18"/>
        <v/>
      </c>
      <c r="V78" s="21" t="str">
        <f t="shared" si="19"/>
        <v/>
      </c>
      <c r="W78" s="63" t="str">
        <f>IF(C78="","",SUMIFS(B.2[Doanh thu],B.2[Tên sản phẩm],C78))</f>
        <v/>
      </c>
      <c r="X78" s="63" t="str">
        <f t="shared" si="20"/>
        <v/>
      </c>
      <c r="Y78" s="17" t="str">
        <f>IF(OR(C78="",V78=0),"",RANK(V78,D.1[Giá trị hàng tồn cuối kỳ]))</f>
        <v/>
      </c>
      <c r="Z78" s="17" t="str">
        <f>IF(OR(C78="",W78=0),"",RANK(W78,D.1[Doanh thu]))</f>
        <v/>
      </c>
      <c r="AA78" s="17" t="str">
        <f>IF(OR(C78="",X78=0),"",RANK(X78,D.1[Lợi nhuận gộp]))</f>
        <v/>
      </c>
      <c r="AB78" s="17" t="str">
        <f t="shared" si="21"/>
        <v/>
      </c>
      <c r="AC78" s="150"/>
    </row>
    <row r="79" spans="2:29" ht="27.75" customHeight="1" x14ac:dyDescent="0.2">
      <c r="B79" s="7">
        <f t="shared" si="22"/>
        <v>77</v>
      </c>
      <c r="C79" s="2"/>
      <c r="D79" s="16"/>
      <c r="E79" s="16"/>
      <c r="F79" s="16"/>
      <c r="H79" s="13"/>
      <c r="I79" s="13"/>
      <c r="J79" s="21" t="str">
        <f t="shared" si="15"/>
        <v/>
      </c>
      <c r="L79" s="22" t="str">
        <f>IF(AND(C79&lt;&gt;"",COUNTIF(D.1[Tên sản phẩm],C79)&gt;1),"Sản phẩm này đã khai báo nhiều lần","")</f>
        <v/>
      </c>
      <c r="M79" s="7" t="str">
        <f>IF(OR(C79="",F79=""),"",IF(MATCH(F79,D.1[Phân loại SP],0)=B79,B79,""))</f>
        <v/>
      </c>
      <c r="N79" s="7" t="str">
        <f>IF(B79&lt;=COUNT(D.1[STT Phân loại SP]),INDEX(D.1[Phân loại SP],MATCH(SMALL(D.1[STT Phân loại SP],B79),D.1[STT Phân loại SP],0)),"")</f>
        <v/>
      </c>
      <c r="O79" s="21" t="str">
        <f>IF(C79="","",SUMIFS(M.1[Số lượng],M.1[Tên sản phẩm],C79)+SUMIFS(M.1[SL được tặng/KM],M.1[Tên sản phẩm],C79))</f>
        <v/>
      </c>
      <c r="P79" s="21" t="str">
        <f>IF(C79="","",SUMIFS(M.1[Giá nhập
thực tế],M.1[Tên sản phẩm],C79))</f>
        <v/>
      </c>
      <c r="Q79" s="21" t="str">
        <f>IF(C79="","",SUMIFS(B.2[Số lượng (ĐVT Chuẩn)],B.2[Tên sản phẩm],C79)+SUMIFS(B.2[SL xuất tặng/KM],B.2[Tên sản phẩm],C79))</f>
        <v/>
      </c>
      <c r="R79" s="21" t="str">
        <f>IF(C79="","",SUMIFS(B.2[Thành tiền],B.2[Tên sản phẩm],C79))</f>
        <v/>
      </c>
      <c r="S79" s="21" t="str">
        <f t="shared" si="16"/>
        <v/>
      </c>
      <c r="T79" s="21" t="str">
        <f t="shared" si="17"/>
        <v/>
      </c>
      <c r="U79" s="21" t="str">
        <f t="shared" si="18"/>
        <v/>
      </c>
      <c r="V79" s="21" t="str">
        <f t="shared" si="19"/>
        <v/>
      </c>
      <c r="W79" s="63" t="str">
        <f>IF(C79="","",SUMIFS(B.2[Doanh thu],B.2[Tên sản phẩm],C79))</f>
        <v/>
      </c>
      <c r="X79" s="63" t="str">
        <f t="shared" si="20"/>
        <v/>
      </c>
      <c r="Y79" s="17" t="str">
        <f>IF(OR(C79="",V79=0),"",RANK(V79,D.1[Giá trị hàng tồn cuối kỳ]))</f>
        <v/>
      </c>
      <c r="Z79" s="17" t="str">
        <f>IF(OR(C79="",W79=0),"",RANK(W79,D.1[Doanh thu]))</f>
        <v/>
      </c>
      <c r="AA79" s="17" t="str">
        <f>IF(OR(C79="",X79=0),"",RANK(X79,D.1[Lợi nhuận gộp]))</f>
        <v/>
      </c>
      <c r="AB79" s="17" t="str">
        <f t="shared" si="21"/>
        <v/>
      </c>
      <c r="AC79" s="150"/>
    </row>
    <row r="80" spans="2:29" ht="27.75" customHeight="1" x14ac:dyDescent="0.2">
      <c r="B80" s="7">
        <f t="shared" si="22"/>
        <v>78</v>
      </c>
      <c r="C80" s="2"/>
      <c r="D80" s="16"/>
      <c r="E80" s="16"/>
      <c r="F80" s="16"/>
      <c r="H80" s="13"/>
      <c r="I80" s="13"/>
      <c r="J80" s="21" t="str">
        <f t="shared" si="15"/>
        <v/>
      </c>
      <c r="L80" s="22" t="str">
        <f>IF(AND(C80&lt;&gt;"",COUNTIF(D.1[Tên sản phẩm],C80)&gt;1),"Sản phẩm này đã khai báo nhiều lần","")</f>
        <v/>
      </c>
      <c r="M80" s="7" t="str">
        <f>IF(OR(C80="",F80=""),"",IF(MATCH(F80,D.1[Phân loại SP],0)=B80,B80,""))</f>
        <v/>
      </c>
      <c r="N80" s="7" t="str">
        <f>IF(B80&lt;=COUNT(D.1[STT Phân loại SP]),INDEX(D.1[Phân loại SP],MATCH(SMALL(D.1[STT Phân loại SP],B80),D.1[STT Phân loại SP],0)),"")</f>
        <v/>
      </c>
      <c r="O80" s="21" t="str">
        <f>IF(C80="","",SUMIFS(M.1[Số lượng],M.1[Tên sản phẩm],C80)+SUMIFS(M.1[SL được tặng/KM],M.1[Tên sản phẩm],C80))</f>
        <v/>
      </c>
      <c r="P80" s="21" t="str">
        <f>IF(C80="","",SUMIFS(M.1[Giá nhập
thực tế],M.1[Tên sản phẩm],C80))</f>
        <v/>
      </c>
      <c r="Q80" s="21" t="str">
        <f>IF(C80="","",SUMIFS(B.2[Số lượng (ĐVT Chuẩn)],B.2[Tên sản phẩm],C80)+SUMIFS(B.2[SL xuất tặng/KM],B.2[Tên sản phẩm],C80))</f>
        <v/>
      </c>
      <c r="R80" s="21" t="str">
        <f>IF(C80="","",SUMIFS(B.2[Thành tiền],B.2[Tên sản phẩm],C80))</f>
        <v/>
      </c>
      <c r="S80" s="21" t="str">
        <f t="shared" si="16"/>
        <v/>
      </c>
      <c r="T80" s="21" t="str">
        <f t="shared" si="17"/>
        <v/>
      </c>
      <c r="U80" s="21" t="str">
        <f t="shared" si="18"/>
        <v/>
      </c>
      <c r="V80" s="21" t="str">
        <f t="shared" si="19"/>
        <v/>
      </c>
      <c r="W80" s="63" t="str">
        <f>IF(C80="","",SUMIFS(B.2[Doanh thu],B.2[Tên sản phẩm],C80))</f>
        <v/>
      </c>
      <c r="X80" s="63" t="str">
        <f t="shared" si="20"/>
        <v/>
      </c>
      <c r="Y80" s="17" t="str">
        <f>IF(OR(C80="",V80=0),"",RANK(V80,D.1[Giá trị hàng tồn cuối kỳ]))</f>
        <v/>
      </c>
      <c r="Z80" s="17" t="str">
        <f>IF(OR(C80="",W80=0),"",RANK(W80,D.1[Doanh thu]))</f>
        <v/>
      </c>
      <c r="AA80" s="17" t="str">
        <f>IF(OR(C80="",X80=0),"",RANK(X80,D.1[Lợi nhuận gộp]))</f>
        <v/>
      </c>
      <c r="AB80" s="17" t="str">
        <f t="shared" si="21"/>
        <v/>
      </c>
      <c r="AC80" s="150"/>
    </row>
    <row r="81" spans="2:29" ht="27.75" customHeight="1" x14ac:dyDescent="0.2">
      <c r="B81" s="7">
        <f t="shared" si="22"/>
        <v>79</v>
      </c>
      <c r="C81" s="2"/>
      <c r="D81" s="16"/>
      <c r="E81" s="16"/>
      <c r="F81" s="16"/>
      <c r="H81" s="13"/>
      <c r="I81" s="13"/>
      <c r="J81" s="21" t="str">
        <f t="shared" si="15"/>
        <v/>
      </c>
      <c r="L81" s="22" t="str">
        <f>IF(AND(C81&lt;&gt;"",COUNTIF(D.1[Tên sản phẩm],C81)&gt;1),"Sản phẩm này đã khai báo nhiều lần","")</f>
        <v/>
      </c>
      <c r="M81" s="7" t="str">
        <f>IF(OR(C81="",F81=""),"",IF(MATCH(F81,D.1[Phân loại SP],0)=B81,B81,""))</f>
        <v/>
      </c>
      <c r="N81" s="7" t="str">
        <f>IF(B81&lt;=COUNT(D.1[STT Phân loại SP]),INDEX(D.1[Phân loại SP],MATCH(SMALL(D.1[STT Phân loại SP],B81),D.1[STT Phân loại SP],0)),"")</f>
        <v/>
      </c>
      <c r="O81" s="21" t="str">
        <f>IF(C81="","",SUMIFS(M.1[Số lượng],M.1[Tên sản phẩm],C81)+SUMIFS(M.1[SL được tặng/KM],M.1[Tên sản phẩm],C81))</f>
        <v/>
      </c>
      <c r="P81" s="21" t="str">
        <f>IF(C81="","",SUMIFS(M.1[Giá nhập
thực tế],M.1[Tên sản phẩm],C81))</f>
        <v/>
      </c>
      <c r="Q81" s="21" t="str">
        <f>IF(C81="","",SUMIFS(B.2[Số lượng (ĐVT Chuẩn)],B.2[Tên sản phẩm],C81)+SUMIFS(B.2[SL xuất tặng/KM],B.2[Tên sản phẩm],C81))</f>
        <v/>
      </c>
      <c r="R81" s="21" t="str">
        <f>IF(C81="","",SUMIFS(B.2[Thành tiền],B.2[Tên sản phẩm],C81))</f>
        <v/>
      </c>
      <c r="S81" s="21" t="str">
        <f t="shared" si="16"/>
        <v/>
      </c>
      <c r="T81" s="21" t="str">
        <f t="shared" si="17"/>
        <v/>
      </c>
      <c r="U81" s="21" t="str">
        <f t="shared" si="18"/>
        <v/>
      </c>
      <c r="V81" s="21" t="str">
        <f t="shared" si="19"/>
        <v/>
      </c>
      <c r="W81" s="63" t="str">
        <f>IF(C81="","",SUMIFS(B.2[Doanh thu],B.2[Tên sản phẩm],C81))</f>
        <v/>
      </c>
      <c r="X81" s="63" t="str">
        <f t="shared" si="20"/>
        <v/>
      </c>
      <c r="Y81" s="17" t="str">
        <f>IF(OR(C81="",V81=0),"",RANK(V81,D.1[Giá trị hàng tồn cuối kỳ]))</f>
        <v/>
      </c>
      <c r="Z81" s="17" t="str">
        <f>IF(OR(C81="",W81=0),"",RANK(W81,D.1[Doanh thu]))</f>
        <v/>
      </c>
      <c r="AA81" s="17" t="str">
        <f>IF(OR(C81="",X81=0),"",RANK(X81,D.1[Lợi nhuận gộp]))</f>
        <v/>
      </c>
      <c r="AB81" s="17" t="str">
        <f t="shared" si="21"/>
        <v/>
      </c>
      <c r="AC81" s="150"/>
    </row>
    <row r="82" spans="2:29" ht="27.75" customHeight="1" x14ac:dyDescent="0.2">
      <c r="B82" s="7">
        <f t="shared" si="22"/>
        <v>80</v>
      </c>
      <c r="C82" s="2"/>
      <c r="D82" s="16"/>
      <c r="E82" s="16"/>
      <c r="F82" s="16"/>
      <c r="H82" s="13"/>
      <c r="I82" s="13"/>
      <c r="J82" s="21" t="str">
        <f t="shared" si="15"/>
        <v/>
      </c>
      <c r="L82" s="22" t="str">
        <f>IF(AND(C82&lt;&gt;"",COUNTIF(D.1[Tên sản phẩm],C82)&gt;1),"Sản phẩm này đã khai báo nhiều lần","")</f>
        <v/>
      </c>
      <c r="M82" s="7" t="str">
        <f>IF(OR(C82="",F82=""),"",IF(MATCH(F82,D.1[Phân loại SP],0)=B82,B82,""))</f>
        <v/>
      </c>
      <c r="N82" s="7" t="str">
        <f>IF(B82&lt;=COUNT(D.1[STT Phân loại SP]),INDEX(D.1[Phân loại SP],MATCH(SMALL(D.1[STT Phân loại SP],B82),D.1[STT Phân loại SP],0)),"")</f>
        <v/>
      </c>
      <c r="O82" s="21" t="str">
        <f>IF(C82="","",SUMIFS(M.1[Số lượng],M.1[Tên sản phẩm],C82)+SUMIFS(M.1[SL được tặng/KM],M.1[Tên sản phẩm],C82))</f>
        <v/>
      </c>
      <c r="P82" s="21" t="str">
        <f>IF(C82="","",SUMIFS(M.1[Giá nhập
thực tế],M.1[Tên sản phẩm],C82))</f>
        <v/>
      </c>
      <c r="Q82" s="21" t="str">
        <f>IF(C82="","",SUMIFS(B.2[Số lượng (ĐVT Chuẩn)],B.2[Tên sản phẩm],C82)+SUMIFS(B.2[SL xuất tặng/KM],B.2[Tên sản phẩm],C82))</f>
        <v/>
      </c>
      <c r="R82" s="21" t="str">
        <f>IF(C82="","",SUMIFS(B.2[Thành tiền],B.2[Tên sản phẩm],C82))</f>
        <v/>
      </c>
      <c r="S82" s="21" t="str">
        <f t="shared" si="16"/>
        <v/>
      </c>
      <c r="T82" s="21" t="str">
        <f t="shared" si="17"/>
        <v/>
      </c>
      <c r="U82" s="21" t="str">
        <f t="shared" si="18"/>
        <v/>
      </c>
      <c r="V82" s="21" t="str">
        <f t="shared" si="19"/>
        <v/>
      </c>
      <c r="W82" s="63" t="str">
        <f>IF(C82="","",SUMIFS(B.2[Doanh thu],B.2[Tên sản phẩm],C82))</f>
        <v/>
      </c>
      <c r="X82" s="63" t="str">
        <f t="shared" si="20"/>
        <v/>
      </c>
      <c r="Y82" s="17" t="str">
        <f>IF(OR(C82="",V82=0),"",RANK(V82,D.1[Giá trị hàng tồn cuối kỳ]))</f>
        <v/>
      </c>
      <c r="Z82" s="17" t="str">
        <f>IF(OR(C82="",W82=0),"",RANK(W82,D.1[Doanh thu]))</f>
        <v/>
      </c>
      <c r="AA82" s="17" t="str">
        <f>IF(OR(C82="",X82=0),"",RANK(X82,D.1[Lợi nhuận gộp]))</f>
        <v/>
      </c>
      <c r="AB82" s="17" t="str">
        <f t="shared" si="21"/>
        <v/>
      </c>
      <c r="AC82" s="150"/>
    </row>
    <row r="83" spans="2:29" ht="27.75" customHeight="1" x14ac:dyDescent="0.2">
      <c r="B83" s="7">
        <f t="shared" si="22"/>
        <v>81</v>
      </c>
      <c r="C83" s="2"/>
      <c r="D83" s="16"/>
      <c r="E83" s="16"/>
      <c r="F83" s="16"/>
      <c r="H83" s="13"/>
      <c r="I83" s="13"/>
      <c r="J83" s="21" t="str">
        <f t="shared" si="15"/>
        <v/>
      </c>
      <c r="L83" s="22" t="str">
        <f>IF(AND(C83&lt;&gt;"",COUNTIF(D.1[Tên sản phẩm],C83)&gt;1),"Sản phẩm này đã khai báo nhiều lần","")</f>
        <v/>
      </c>
      <c r="M83" s="7" t="str">
        <f>IF(OR(C83="",F83=""),"",IF(MATCH(F83,D.1[Phân loại SP],0)=B83,B83,""))</f>
        <v/>
      </c>
      <c r="N83" s="7" t="str">
        <f>IF(B83&lt;=COUNT(D.1[STT Phân loại SP]),INDEX(D.1[Phân loại SP],MATCH(SMALL(D.1[STT Phân loại SP],B83),D.1[STT Phân loại SP],0)),"")</f>
        <v/>
      </c>
      <c r="O83" s="21" t="str">
        <f>IF(C83="","",SUMIFS(M.1[Số lượng],M.1[Tên sản phẩm],C83)+SUMIFS(M.1[SL được tặng/KM],M.1[Tên sản phẩm],C83))</f>
        <v/>
      </c>
      <c r="P83" s="21" t="str">
        <f>IF(C83="","",SUMIFS(M.1[Giá nhập
thực tế],M.1[Tên sản phẩm],C83))</f>
        <v/>
      </c>
      <c r="Q83" s="21" t="str">
        <f>IF(C83="","",SUMIFS(B.2[Số lượng (ĐVT Chuẩn)],B.2[Tên sản phẩm],C83)+SUMIFS(B.2[SL xuất tặng/KM],B.2[Tên sản phẩm],C83))</f>
        <v/>
      </c>
      <c r="R83" s="21" t="str">
        <f>IF(C83="","",SUMIFS(B.2[Thành tiền],B.2[Tên sản phẩm],C83))</f>
        <v/>
      </c>
      <c r="S83" s="21" t="str">
        <f t="shared" si="16"/>
        <v/>
      </c>
      <c r="T83" s="21" t="str">
        <f t="shared" si="17"/>
        <v/>
      </c>
      <c r="U83" s="21" t="str">
        <f t="shared" si="18"/>
        <v/>
      </c>
      <c r="V83" s="21" t="str">
        <f t="shared" si="19"/>
        <v/>
      </c>
      <c r="W83" s="63" t="str">
        <f>IF(C83="","",SUMIFS(B.2[Doanh thu],B.2[Tên sản phẩm],C83))</f>
        <v/>
      </c>
      <c r="X83" s="63" t="str">
        <f t="shared" si="20"/>
        <v/>
      </c>
      <c r="Y83" s="17" t="str">
        <f>IF(OR(C83="",V83=0),"",RANK(V83,D.1[Giá trị hàng tồn cuối kỳ]))</f>
        <v/>
      </c>
      <c r="Z83" s="17" t="str">
        <f>IF(OR(C83="",W83=0),"",RANK(W83,D.1[Doanh thu]))</f>
        <v/>
      </c>
      <c r="AA83" s="17" t="str">
        <f>IF(OR(C83="",X83=0),"",RANK(X83,D.1[Lợi nhuận gộp]))</f>
        <v/>
      </c>
      <c r="AB83" s="17" t="str">
        <f t="shared" si="21"/>
        <v/>
      </c>
      <c r="AC83" s="150"/>
    </row>
    <row r="84" spans="2:29" ht="27.75" customHeight="1" x14ac:dyDescent="0.2">
      <c r="B84" s="7">
        <f t="shared" si="22"/>
        <v>82</v>
      </c>
      <c r="C84" s="2"/>
      <c r="D84" s="16"/>
      <c r="E84" s="16"/>
      <c r="F84" s="16"/>
      <c r="H84" s="13"/>
      <c r="I84" s="13"/>
      <c r="J84" s="21" t="str">
        <f t="shared" si="15"/>
        <v/>
      </c>
      <c r="L84" s="22" t="str">
        <f>IF(AND(C84&lt;&gt;"",COUNTIF(D.1[Tên sản phẩm],C84)&gt;1),"Sản phẩm này đã khai báo nhiều lần","")</f>
        <v/>
      </c>
      <c r="M84" s="7" t="str">
        <f>IF(OR(C84="",F84=""),"",IF(MATCH(F84,D.1[Phân loại SP],0)=B84,B84,""))</f>
        <v/>
      </c>
      <c r="N84" s="7" t="str">
        <f>IF(B84&lt;=COUNT(D.1[STT Phân loại SP]),INDEX(D.1[Phân loại SP],MATCH(SMALL(D.1[STT Phân loại SP],B84),D.1[STT Phân loại SP],0)),"")</f>
        <v/>
      </c>
      <c r="O84" s="21" t="str">
        <f>IF(C84="","",SUMIFS(M.1[Số lượng],M.1[Tên sản phẩm],C84)+SUMIFS(M.1[SL được tặng/KM],M.1[Tên sản phẩm],C84))</f>
        <v/>
      </c>
      <c r="P84" s="21" t="str">
        <f>IF(C84="","",SUMIFS(M.1[Giá nhập
thực tế],M.1[Tên sản phẩm],C84))</f>
        <v/>
      </c>
      <c r="Q84" s="21" t="str">
        <f>IF(C84="","",SUMIFS(B.2[Số lượng (ĐVT Chuẩn)],B.2[Tên sản phẩm],C84)+SUMIFS(B.2[SL xuất tặng/KM],B.2[Tên sản phẩm],C84))</f>
        <v/>
      </c>
      <c r="R84" s="21" t="str">
        <f>IF(C84="","",SUMIFS(B.2[Thành tiền],B.2[Tên sản phẩm],C84))</f>
        <v/>
      </c>
      <c r="S84" s="21" t="str">
        <f t="shared" si="16"/>
        <v/>
      </c>
      <c r="T84" s="21" t="str">
        <f t="shared" si="17"/>
        <v/>
      </c>
      <c r="U84" s="21" t="str">
        <f t="shared" si="18"/>
        <v/>
      </c>
      <c r="V84" s="21" t="str">
        <f t="shared" si="19"/>
        <v/>
      </c>
      <c r="W84" s="63" t="str">
        <f>IF(C84="","",SUMIFS(B.2[Doanh thu],B.2[Tên sản phẩm],C84))</f>
        <v/>
      </c>
      <c r="X84" s="63" t="str">
        <f t="shared" si="20"/>
        <v/>
      </c>
      <c r="Y84" s="17" t="str">
        <f>IF(OR(C84="",V84=0),"",RANK(V84,D.1[Giá trị hàng tồn cuối kỳ]))</f>
        <v/>
      </c>
      <c r="Z84" s="17" t="str">
        <f>IF(OR(C84="",W84=0),"",RANK(W84,D.1[Doanh thu]))</f>
        <v/>
      </c>
      <c r="AA84" s="17" t="str">
        <f>IF(OR(C84="",X84=0),"",RANK(X84,D.1[Lợi nhuận gộp]))</f>
        <v/>
      </c>
      <c r="AB84" s="17" t="str">
        <f t="shared" si="21"/>
        <v/>
      </c>
      <c r="AC84" s="150"/>
    </row>
    <row r="85" spans="2:29" ht="27.75" customHeight="1" x14ac:dyDescent="0.2">
      <c r="B85" s="7">
        <f t="shared" si="22"/>
        <v>83</v>
      </c>
      <c r="C85" s="2"/>
      <c r="D85" s="16"/>
      <c r="E85" s="16"/>
      <c r="F85" s="16"/>
      <c r="H85" s="13"/>
      <c r="I85" s="13"/>
      <c r="J85" s="21" t="str">
        <f t="shared" si="15"/>
        <v/>
      </c>
      <c r="L85" s="22" t="str">
        <f>IF(AND(C85&lt;&gt;"",COUNTIF(D.1[Tên sản phẩm],C85)&gt;1),"Sản phẩm này đã khai báo nhiều lần","")</f>
        <v/>
      </c>
      <c r="M85" s="7" t="str">
        <f>IF(OR(C85="",F85=""),"",IF(MATCH(F85,D.1[Phân loại SP],0)=B85,B85,""))</f>
        <v/>
      </c>
      <c r="N85" s="7" t="str">
        <f>IF(B85&lt;=COUNT(D.1[STT Phân loại SP]),INDEX(D.1[Phân loại SP],MATCH(SMALL(D.1[STT Phân loại SP],B85),D.1[STT Phân loại SP],0)),"")</f>
        <v/>
      </c>
      <c r="O85" s="21" t="str">
        <f>IF(C85="","",SUMIFS(M.1[Số lượng],M.1[Tên sản phẩm],C85)+SUMIFS(M.1[SL được tặng/KM],M.1[Tên sản phẩm],C85))</f>
        <v/>
      </c>
      <c r="P85" s="21" t="str">
        <f>IF(C85="","",SUMIFS(M.1[Giá nhập
thực tế],M.1[Tên sản phẩm],C85))</f>
        <v/>
      </c>
      <c r="Q85" s="21" t="str">
        <f>IF(C85="","",SUMIFS(B.2[Số lượng (ĐVT Chuẩn)],B.2[Tên sản phẩm],C85)+SUMIFS(B.2[SL xuất tặng/KM],B.2[Tên sản phẩm],C85))</f>
        <v/>
      </c>
      <c r="R85" s="21" t="str">
        <f>IF(C85="","",SUMIFS(B.2[Thành tiền],B.2[Tên sản phẩm],C85))</f>
        <v/>
      </c>
      <c r="S85" s="21" t="str">
        <f t="shared" si="16"/>
        <v/>
      </c>
      <c r="T85" s="21" t="str">
        <f t="shared" si="17"/>
        <v/>
      </c>
      <c r="U85" s="21" t="str">
        <f t="shared" si="18"/>
        <v/>
      </c>
      <c r="V85" s="21" t="str">
        <f t="shared" si="19"/>
        <v/>
      </c>
      <c r="W85" s="63" t="str">
        <f>IF(C85="","",SUMIFS(B.2[Doanh thu],B.2[Tên sản phẩm],C85))</f>
        <v/>
      </c>
      <c r="X85" s="63" t="str">
        <f t="shared" si="20"/>
        <v/>
      </c>
      <c r="Y85" s="17" t="str">
        <f>IF(OR(C85="",V85=0),"",RANK(V85,D.1[Giá trị hàng tồn cuối kỳ]))</f>
        <v/>
      </c>
      <c r="Z85" s="17" t="str">
        <f>IF(OR(C85="",W85=0),"",RANK(W85,D.1[Doanh thu]))</f>
        <v/>
      </c>
      <c r="AA85" s="17" t="str">
        <f>IF(OR(C85="",X85=0),"",RANK(X85,D.1[Lợi nhuận gộp]))</f>
        <v/>
      </c>
      <c r="AB85" s="17" t="str">
        <f t="shared" si="21"/>
        <v/>
      </c>
      <c r="AC85" s="150"/>
    </row>
    <row r="86" spans="2:29" ht="27.75" customHeight="1" x14ac:dyDescent="0.2">
      <c r="B86" s="7">
        <f t="shared" si="22"/>
        <v>84</v>
      </c>
      <c r="C86" s="2"/>
      <c r="D86" s="16"/>
      <c r="E86" s="16"/>
      <c r="F86" s="16"/>
      <c r="H86" s="13"/>
      <c r="I86" s="13"/>
      <c r="J86" s="21" t="str">
        <f t="shared" si="15"/>
        <v/>
      </c>
      <c r="L86" s="22" t="str">
        <f>IF(AND(C86&lt;&gt;"",COUNTIF(D.1[Tên sản phẩm],C86)&gt;1),"Sản phẩm này đã khai báo nhiều lần","")</f>
        <v/>
      </c>
      <c r="M86" s="7" t="str">
        <f>IF(OR(C86="",F86=""),"",IF(MATCH(F86,D.1[Phân loại SP],0)=B86,B86,""))</f>
        <v/>
      </c>
      <c r="N86" s="7" t="str">
        <f>IF(B86&lt;=COUNT(D.1[STT Phân loại SP]),INDEX(D.1[Phân loại SP],MATCH(SMALL(D.1[STT Phân loại SP],B86),D.1[STT Phân loại SP],0)),"")</f>
        <v/>
      </c>
      <c r="O86" s="21" t="str">
        <f>IF(C86="","",SUMIFS(M.1[Số lượng],M.1[Tên sản phẩm],C86)+SUMIFS(M.1[SL được tặng/KM],M.1[Tên sản phẩm],C86))</f>
        <v/>
      </c>
      <c r="P86" s="21" t="str">
        <f>IF(C86="","",SUMIFS(M.1[Giá nhập
thực tế],M.1[Tên sản phẩm],C86))</f>
        <v/>
      </c>
      <c r="Q86" s="21" t="str">
        <f>IF(C86="","",SUMIFS(B.2[Số lượng (ĐVT Chuẩn)],B.2[Tên sản phẩm],C86)+SUMIFS(B.2[SL xuất tặng/KM],B.2[Tên sản phẩm],C86))</f>
        <v/>
      </c>
      <c r="R86" s="21" t="str">
        <f>IF(C86="","",SUMIFS(B.2[Thành tiền],B.2[Tên sản phẩm],C86))</f>
        <v/>
      </c>
      <c r="S86" s="21" t="str">
        <f t="shared" si="16"/>
        <v/>
      </c>
      <c r="T86" s="21" t="str">
        <f t="shared" si="17"/>
        <v/>
      </c>
      <c r="U86" s="21" t="str">
        <f t="shared" si="18"/>
        <v/>
      </c>
      <c r="V86" s="21" t="str">
        <f t="shared" si="19"/>
        <v/>
      </c>
      <c r="W86" s="63" t="str">
        <f>IF(C86="","",SUMIFS(B.2[Doanh thu],B.2[Tên sản phẩm],C86))</f>
        <v/>
      </c>
      <c r="X86" s="63" t="str">
        <f t="shared" si="20"/>
        <v/>
      </c>
      <c r="Y86" s="17" t="str">
        <f>IF(OR(C86="",V86=0),"",RANK(V86,D.1[Giá trị hàng tồn cuối kỳ]))</f>
        <v/>
      </c>
      <c r="Z86" s="17" t="str">
        <f>IF(OR(C86="",W86=0),"",RANK(W86,D.1[Doanh thu]))</f>
        <v/>
      </c>
      <c r="AA86" s="17" t="str">
        <f>IF(OR(C86="",X86=0),"",RANK(X86,D.1[Lợi nhuận gộp]))</f>
        <v/>
      </c>
      <c r="AB86" s="17" t="str">
        <f t="shared" si="21"/>
        <v/>
      </c>
      <c r="AC86" s="150"/>
    </row>
    <row r="87" spans="2:29" ht="27.75" customHeight="1" x14ac:dyDescent="0.2">
      <c r="B87" s="7">
        <f t="shared" si="22"/>
        <v>85</v>
      </c>
      <c r="C87" s="2"/>
      <c r="D87" s="16"/>
      <c r="E87" s="16"/>
      <c r="F87" s="16"/>
      <c r="H87" s="13"/>
      <c r="I87" s="13"/>
      <c r="J87" s="21" t="str">
        <f t="shared" si="15"/>
        <v/>
      </c>
      <c r="L87" s="22" t="str">
        <f>IF(AND(C87&lt;&gt;"",COUNTIF(D.1[Tên sản phẩm],C87)&gt;1),"Sản phẩm này đã khai báo nhiều lần","")</f>
        <v/>
      </c>
      <c r="M87" s="7" t="str">
        <f>IF(OR(C87="",F87=""),"",IF(MATCH(F87,D.1[Phân loại SP],0)=B87,B87,""))</f>
        <v/>
      </c>
      <c r="N87" s="7" t="str">
        <f>IF(B87&lt;=COUNT(D.1[STT Phân loại SP]),INDEX(D.1[Phân loại SP],MATCH(SMALL(D.1[STT Phân loại SP],B87),D.1[STT Phân loại SP],0)),"")</f>
        <v/>
      </c>
      <c r="O87" s="21" t="str">
        <f>IF(C87="","",SUMIFS(M.1[Số lượng],M.1[Tên sản phẩm],C87)+SUMIFS(M.1[SL được tặng/KM],M.1[Tên sản phẩm],C87))</f>
        <v/>
      </c>
      <c r="P87" s="21" t="str">
        <f>IF(C87="","",SUMIFS(M.1[Giá nhập
thực tế],M.1[Tên sản phẩm],C87))</f>
        <v/>
      </c>
      <c r="Q87" s="21" t="str">
        <f>IF(C87="","",SUMIFS(B.2[Số lượng (ĐVT Chuẩn)],B.2[Tên sản phẩm],C87)+SUMIFS(B.2[SL xuất tặng/KM],B.2[Tên sản phẩm],C87))</f>
        <v/>
      </c>
      <c r="R87" s="21" t="str">
        <f>IF(C87="","",SUMIFS(B.2[Thành tiền],B.2[Tên sản phẩm],C87))</f>
        <v/>
      </c>
      <c r="S87" s="21" t="str">
        <f t="shared" si="16"/>
        <v/>
      </c>
      <c r="T87" s="21" t="str">
        <f t="shared" si="17"/>
        <v/>
      </c>
      <c r="U87" s="21" t="str">
        <f t="shared" si="18"/>
        <v/>
      </c>
      <c r="V87" s="21" t="str">
        <f t="shared" si="19"/>
        <v/>
      </c>
      <c r="W87" s="63" t="str">
        <f>IF(C87="","",SUMIFS(B.2[Doanh thu],B.2[Tên sản phẩm],C87))</f>
        <v/>
      </c>
      <c r="X87" s="63" t="str">
        <f t="shared" si="20"/>
        <v/>
      </c>
      <c r="Y87" s="17" t="str">
        <f>IF(OR(C87="",V87=0),"",RANK(V87,D.1[Giá trị hàng tồn cuối kỳ]))</f>
        <v/>
      </c>
      <c r="Z87" s="17" t="str">
        <f>IF(OR(C87="",W87=0),"",RANK(W87,D.1[Doanh thu]))</f>
        <v/>
      </c>
      <c r="AA87" s="17" t="str">
        <f>IF(OR(C87="",X87=0),"",RANK(X87,D.1[Lợi nhuận gộp]))</f>
        <v/>
      </c>
      <c r="AB87" s="17" t="str">
        <f t="shared" si="21"/>
        <v/>
      </c>
      <c r="AC87" s="150"/>
    </row>
    <row r="88" spans="2:29" ht="27.75" customHeight="1" x14ac:dyDescent="0.2">
      <c r="B88" s="7">
        <f t="shared" si="22"/>
        <v>86</v>
      </c>
      <c r="C88" s="2"/>
      <c r="D88" s="16"/>
      <c r="E88" s="16"/>
      <c r="F88" s="16"/>
      <c r="H88" s="13"/>
      <c r="I88" s="13"/>
      <c r="J88" s="21" t="str">
        <f t="shared" si="15"/>
        <v/>
      </c>
      <c r="L88" s="22" t="str">
        <f>IF(AND(C88&lt;&gt;"",COUNTIF(D.1[Tên sản phẩm],C88)&gt;1),"Sản phẩm này đã khai báo nhiều lần","")</f>
        <v/>
      </c>
      <c r="M88" s="7" t="str">
        <f>IF(OR(C88="",F88=""),"",IF(MATCH(F88,D.1[Phân loại SP],0)=B88,B88,""))</f>
        <v/>
      </c>
      <c r="N88" s="7" t="str">
        <f>IF(B88&lt;=COUNT(D.1[STT Phân loại SP]),INDEX(D.1[Phân loại SP],MATCH(SMALL(D.1[STT Phân loại SP],B88),D.1[STT Phân loại SP],0)),"")</f>
        <v/>
      </c>
      <c r="O88" s="21" t="str">
        <f>IF(C88="","",SUMIFS(M.1[Số lượng],M.1[Tên sản phẩm],C88)+SUMIFS(M.1[SL được tặng/KM],M.1[Tên sản phẩm],C88))</f>
        <v/>
      </c>
      <c r="P88" s="21" t="str">
        <f>IF(C88="","",SUMIFS(M.1[Giá nhập
thực tế],M.1[Tên sản phẩm],C88))</f>
        <v/>
      </c>
      <c r="Q88" s="21" t="str">
        <f>IF(C88="","",SUMIFS(B.2[Số lượng (ĐVT Chuẩn)],B.2[Tên sản phẩm],C88)+SUMIFS(B.2[SL xuất tặng/KM],B.2[Tên sản phẩm],C88))</f>
        <v/>
      </c>
      <c r="R88" s="21" t="str">
        <f>IF(C88="","",SUMIFS(B.2[Thành tiền],B.2[Tên sản phẩm],C88))</f>
        <v/>
      </c>
      <c r="S88" s="21" t="str">
        <f t="shared" si="16"/>
        <v/>
      </c>
      <c r="T88" s="21" t="str">
        <f t="shared" si="17"/>
        <v/>
      </c>
      <c r="U88" s="21" t="str">
        <f t="shared" si="18"/>
        <v/>
      </c>
      <c r="V88" s="21" t="str">
        <f t="shared" si="19"/>
        <v/>
      </c>
      <c r="W88" s="63" t="str">
        <f>IF(C88="","",SUMIFS(B.2[Doanh thu],B.2[Tên sản phẩm],C88))</f>
        <v/>
      </c>
      <c r="X88" s="63" t="str">
        <f t="shared" si="20"/>
        <v/>
      </c>
      <c r="Y88" s="17" t="str">
        <f>IF(OR(C88="",V88=0),"",RANK(V88,D.1[Giá trị hàng tồn cuối kỳ]))</f>
        <v/>
      </c>
      <c r="Z88" s="17" t="str">
        <f>IF(OR(C88="",W88=0),"",RANK(W88,D.1[Doanh thu]))</f>
        <v/>
      </c>
      <c r="AA88" s="17" t="str">
        <f>IF(OR(C88="",X88=0),"",RANK(X88,D.1[Lợi nhuận gộp]))</f>
        <v/>
      </c>
      <c r="AB88" s="17" t="str">
        <f t="shared" si="21"/>
        <v/>
      </c>
      <c r="AC88" s="150"/>
    </row>
    <row r="89" spans="2:29" ht="27.75" customHeight="1" x14ac:dyDescent="0.2">
      <c r="B89" s="7">
        <f t="shared" si="22"/>
        <v>87</v>
      </c>
      <c r="C89" s="2"/>
      <c r="D89" s="16"/>
      <c r="E89" s="16"/>
      <c r="F89" s="16"/>
      <c r="H89" s="13"/>
      <c r="I89" s="13"/>
      <c r="J89" s="21" t="str">
        <f t="shared" si="15"/>
        <v/>
      </c>
      <c r="L89" s="22" t="str">
        <f>IF(AND(C89&lt;&gt;"",COUNTIF(D.1[Tên sản phẩm],C89)&gt;1),"Sản phẩm này đã khai báo nhiều lần","")</f>
        <v/>
      </c>
      <c r="M89" s="7" t="str">
        <f>IF(OR(C89="",F89=""),"",IF(MATCH(F89,D.1[Phân loại SP],0)=B89,B89,""))</f>
        <v/>
      </c>
      <c r="N89" s="7" t="str">
        <f>IF(B89&lt;=COUNT(D.1[STT Phân loại SP]),INDEX(D.1[Phân loại SP],MATCH(SMALL(D.1[STT Phân loại SP],B89),D.1[STT Phân loại SP],0)),"")</f>
        <v/>
      </c>
      <c r="O89" s="21" t="str">
        <f>IF(C89="","",SUMIFS(M.1[Số lượng],M.1[Tên sản phẩm],C89)+SUMIFS(M.1[SL được tặng/KM],M.1[Tên sản phẩm],C89))</f>
        <v/>
      </c>
      <c r="P89" s="21" t="str">
        <f>IF(C89="","",SUMIFS(M.1[Giá nhập
thực tế],M.1[Tên sản phẩm],C89))</f>
        <v/>
      </c>
      <c r="Q89" s="21" t="str">
        <f>IF(C89="","",SUMIFS(B.2[Số lượng (ĐVT Chuẩn)],B.2[Tên sản phẩm],C89)+SUMIFS(B.2[SL xuất tặng/KM],B.2[Tên sản phẩm],C89))</f>
        <v/>
      </c>
      <c r="R89" s="21" t="str">
        <f>IF(C89="","",SUMIFS(B.2[Thành tiền],B.2[Tên sản phẩm],C89))</f>
        <v/>
      </c>
      <c r="S89" s="21" t="str">
        <f t="shared" si="16"/>
        <v/>
      </c>
      <c r="T89" s="21" t="str">
        <f t="shared" si="17"/>
        <v/>
      </c>
      <c r="U89" s="21" t="str">
        <f t="shared" si="18"/>
        <v/>
      </c>
      <c r="V89" s="21" t="str">
        <f t="shared" si="19"/>
        <v/>
      </c>
      <c r="W89" s="63" t="str">
        <f>IF(C89="","",SUMIFS(B.2[Doanh thu],B.2[Tên sản phẩm],C89))</f>
        <v/>
      </c>
      <c r="X89" s="63" t="str">
        <f t="shared" si="20"/>
        <v/>
      </c>
      <c r="Y89" s="17" t="str">
        <f>IF(OR(C89="",V89=0),"",RANK(V89,D.1[Giá trị hàng tồn cuối kỳ]))</f>
        <v/>
      </c>
      <c r="Z89" s="17" t="str">
        <f>IF(OR(C89="",W89=0),"",RANK(W89,D.1[Doanh thu]))</f>
        <v/>
      </c>
      <c r="AA89" s="17" t="str">
        <f>IF(OR(C89="",X89=0),"",RANK(X89,D.1[Lợi nhuận gộp]))</f>
        <v/>
      </c>
      <c r="AB89" s="17" t="str">
        <f t="shared" si="21"/>
        <v/>
      </c>
      <c r="AC89" s="150"/>
    </row>
    <row r="90" spans="2:29" ht="27.75" customHeight="1" x14ac:dyDescent="0.2">
      <c r="B90" s="7">
        <f t="shared" si="22"/>
        <v>88</v>
      </c>
      <c r="C90" s="2"/>
      <c r="D90" s="16"/>
      <c r="E90" s="16"/>
      <c r="F90" s="16"/>
      <c r="H90" s="13"/>
      <c r="I90" s="13"/>
      <c r="J90" s="21" t="str">
        <f t="shared" si="15"/>
        <v/>
      </c>
      <c r="L90" s="22" t="str">
        <f>IF(AND(C90&lt;&gt;"",COUNTIF(D.1[Tên sản phẩm],C90)&gt;1),"Sản phẩm này đã khai báo nhiều lần","")</f>
        <v/>
      </c>
      <c r="M90" s="7" t="str">
        <f>IF(OR(C90="",F90=""),"",IF(MATCH(F90,D.1[Phân loại SP],0)=B90,B90,""))</f>
        <v/>
      </c>
      <c r="N90" s="7" t="str">
        <f>IF(B90&lt;=COUNT(D.1[STT Phân loại SP]),INDEX(D.1[Phân loại SP],MATCH(SMALL(D.1[STT Phân loại SP],B90),D.1[STT Phân loại SP],0)),"")</f>
        <v/>
      </c>
      <c r="O90" s="21" t="str">
        <f>IF(C90="","",SUMIFS(M.1[Số lượng],M.1[Tên sản phẩm],C90)+SUMIFS(M.1[SL được tặng/KM],M.1[Tên sản phẩm],C90))</f>
        <v/>
      </c>
      <c r="P90" s="21" t="str">
        <f>IF(C90="","",SUMIFS(M.1[Giá nhập
thực tế],M.1[Tên sản phẩm],C90))</f>
        <v/>
      </c>
      <c r="Q90" s="21" t="str">
        <f>IF(C90="","",SUMIFS(B.2[Số lượng (ĐVT Chuẩn)],B.2[Tên sản phẩm],C90)+SUMIFS(B.2[SL xuất tặng/KM],B.2[Tên sản phẩm],C90))</f>
        <v/>
      </c>
      <c r="R90" s="21" t="str">
        <f>IF(C90="","",SUMIFS(B.2[Thành tiền],B.2[Tên sản phẩm],C90))</f>
        <v/>
      </c>
      <c r="S90" s="21" t="str">
        <f t="shared" si="16"/>
        <v/>
      </c>
      <c r="T90" s="21" t="str">
        <f t="shared" si="17"/>
        <v/>
      </c>
      <c r="U90" s="21" t="str">
        <f t="shared" si="18"/>
        <v/>
      </c>
      <c r="V90" s="21" t="str">
        <f t="shared" si="19"/>
        <v/>
      </c>
      <c r="W90" s="63" t="str">
        <f>IF(C90="","",SUMIFS(B.2[Doanh thu],B.2[Tên sản phẩm],C90))</f>
        <v/>
      </c>
      <c r="X90" s="63" t="str">
        <f t="shared" si="20"/>
        <v/>
      </c>
      <c r="Y90" s="17" t="str">
        <f>IF(OR(C90="",V90=0),"",RANK(V90,D.1[Giá trị hàng tồn cuối kỳ]))</f>
        <v/>
      </c>
      <c r="Z90" s="17" t="str">
        <f>IF(OR(C90="",W90=0),"",RANK(W90,D.1[Doanh thu]))</f>
        <v/>
      </c>
      <c r="AA90" s="17" t="str">
        <f>IF(OR(C90="",X90=0),"",RANK(X90,D.1[Lợi nhuận gộp]))</f>
        <v/>
      </c>
      <c r="AB90" s="17" t="str">
        <f t="shared" si="21"/>
        <v/>
      </c>
      <c r="AC90" s="150"/>
    </row>
    <row r="91" spans="2:29" ht="27.75" customHeight="1" x14ac:dyDescent="0.2">
      <c r="B91" s="7">
        <f t="shared" si="22"/>
        <v>89</v>
      </c>
      <c r="C91" s="2"/>
      <c r="D91" s="16"/>
      <c r="E91" s="16"/>
      <c r="F91" s="16"/>
      <c r="H91" s="13"/>
      <c r="I91" s="13"/>
      <c r="J91" s="21" t="str">
        <f t="shared" si="15"/>
        <v/>
      </c>
      <c r="L91" s="22" t="str">
        <f>IF(AND(C91&lt;&gt;"",COUNTIF(D.1[Tên sản phẩm],C91)&gt;1),"Sản phẩm này đã khai báo nhiều lần","")</f>
        <v/>
      </c>
      <c r="M91" s="7" t="str">
        <f>IF(OR(C91="",F91=""),"",IF(MATCH(F91,D.1[Phân loại SP],0)=B91,B91,""))</f>
        <v/>
      </c>
      <c r="N91" s="7" t="str">
        <f>IF(B91&lt;=COUNT(D.1[STT Phân loại SP]),INDEX(D.1[Phân loại SP],MATCH(SMALL(D.1[STT Phân loại SP],B91),D.1[STT Phân loại SP],0)),"")</f>
        <v/>
      </c>
      <c r="O91" s="21" t="str">
        <f>IF(C91="","",SUMIFS(M.1[Số lượng],M.1[Tên sản phẩm],C91)+SUMIFS(M.1[SL được tặng/KM],M.1[Tên sản phẩm],C91))</f>
        <v/>
      </c>
      <c r="P91" s="21" t="str">
        <f>IF(C91="","",SUMIFS(M.1[Giá nhập
thực tế],M.1[Tên sản phẩm],C91))</f>
        <v/>
      </c>
      <c r="Q91" s="21" t="str">
        <f>IF(C91="","",SUMIFS(B.2[Số lượng (ĐVT Chuẩn)],B.2[Tên sản phẩm],C91)+SUMIFS(B.2[SL xuất tặng/KM],B.2[Tên sản phẩm],C91))</f>
        <v/>
      </c>
      <c r="R91" s="21" t="str">
        <f>IF(C91="","",SUMIFS(B.2[Thành tiền],B.2[Tên sản phẩm],C91))</f>
        <v/>
      </c>
      <c r="S91" s="21" t="str">
        <f t="shared" si="16"/>
        <v/>
      </c>
      <c r="T91" s="21" t="str">
        <f t="shared" si="17"/>
        <v/>
      </c>
      <c r="U91" s="21" t="str">
        <f t="shared" si="18"/>
        <v/>
      </c>
      <c r="V91" s="21" t="str">
        <f t="shared" si="19"/>
        <v/>
      </c>
      <c r="W91" s="63" t="str">
        <f>IF(C91="","",SUMIFS(B.2[Doanh thu],B.2[Tên sản phẩm],C91))</f>
        <v/>
      </c>
      <c r="X91" s="63" t="str">
        <f t="shared" si="20"/>
        <v/>
      </c>
      <c r="Y91" s="17" t="str">
        <f>IF(OR(C91="",V91=0),"",RANK(V91,D.1[Giá trị hàng tồn cuối kỳ]))</f>
        <v/>
      </c>
      <c r="Z91" s="17" t="str">
        <f>IF(OR(C91="",W91=0),"",RANK(W91,D.1[Doanh thu]))</f>
        <v/>
      </c>
      <c r="AA91" s="17" t="str">
        <f>IF(OR(C91="",X91=0),"",RANK(X91,D.1[Lợi nhuận gộp]))</f>
        <v/>
      </c>
      <c r="AB91" s="17" t="str">
        <f t="shared" si="21"/>
        <v/>
      </c>
      <c r="AC91" s="150"/>
    </row>
    <row r="92" spans="2:29" ht="27.75" customHeight="1" x14ac:dyDescent="0.2">
      <c r="B92" s="7">
        <f t="shared" si="22"/>
        <v>90</v>
      </c>
      <c r="C92" s="2"/>
      <c r="D92" s="16"/>
      <c r="E92" s="16"/>
      <c r="F92" s="16"/>
      <c r="H92" s="13"/>
      <c r="I92" s="13"/>
      <c r="J92" s="21" t="str">
        <f t="shared" si="15"/>
        <v/>
      </c>
      <c r="L92" s="22" t="str">
        <f>IF(AND(C92&lt;&gt;"",COUNTIF(D.1[Tên sản phẩm],C92)&gt;1),"Sản phẩm này đã khai báo nhiều lần","")</f>
        <v/>
      </c>
      <c r="M92" s="7" t="str">
        <f>IF(OR(C92="",F92=""),"",IF(MATCH(F92,D.1[Phân loại SP],0)=B92,B92,""))</f>
        <v/>
      </c>
      <c r="N92" s="7" t="str">
        <f>IF(B92&lt;=COUNT(D.1[STT Phân loại SP]),INDEX(D.1[Phân loại SP],MATCH(SMALL(D.1[STT Phân loại SP],B92),D.1[STT Phân loại SP],0)),"")</f>
        <v/>
      </c>
      <c r="O92" s="21" t="str">
        <f>IF(C92="","",SUMIFS(M.1[Số lượng],M.1[Tên sản phẩm],C92)+SUMIFS(M.1[SL được tặng/KM],M.1[Tên sản phẩm],C92))</f>
        <v/>
      </c>
      <c r="P92" s="21" t="str">
        <f>IF(C92="","",SUMIFS(M.1[Giá nhập
thực tế],M.1[Tên sản phẩm],C92))</f>
        <v/>
      </c>
      <c r="Q92" s="21" t="str">
        <f>IF(C92="","",SUMIFS(B.2[Số lượng (ĐVT Chuẩn)],B.2[Tên sản phẩm],C92)+SUMIFS(B.2[SL xuất tặng/KM],B.2[Tên sản phẩm],C92))</f>
        <v/>
      </c>
      <c r="R92" s="21" t="str">
        <f>IF(C92="","",SUMIFS(B.2[Thành tiền],B.2[Tên sản phẩm],C92))</f>
        <v/>
      </c>
      <c r="S92" s="21" t="str">
        <f t="shared" si="16"/>
        <v/>
      </c>
      <c r="T92" s="21" t="str">
        <f t="shared" si="17"/>
        <v/>
      </c>
      <c r="U92" s="21" t="str">
        <f t="shared" si="18"/>
        <v/>
      </c>
      <c r="V92" s="21" t="str">
        <f t="shared" si="19"/>
        <v/>
      </c>
      <c r="W92" s="63" t="str">
        <f>IF(C92="","",SUMIFS(B.2[Doanh thu],B.2[Tên sản phẩm],C92))</f>
        <v/>
      </c>
      <c r="X92" s="63" t="str">
        <f t="shared" si="20"/>
        <v/>
      </c>
      <c r="Y92" s="17" t="str">
        <f>IF(OR(C92="",V92=0),"",RANK(V92,D.1[Giá trị hàng tồn cuối kỳ]))</f>
        <v/>
      </c>
      <c r="Z92" s="17" t="str">
        <f>IF(OR(C92="",W92=0),"",RANK(W92,D.1[Doanh thu]))</f>
        <v/>
      </c>
      <c r="AA92" s="17" t="str">
        <f>IF(OR(C92="",X92=0),"",RANK(X92,D.1[Lợi nhuận gộp]))</f>
        <v/>
      </c>
      <c r="AB92" s="17" t="str">
        <f t="shared" si="21"/>
        <v/>
      </c>
      <c r="AC92" s="150"/>
    </row>
    <row r="93" spans="2:29" ht="27.75" customHeight="1" x14ac:dyDescent="0.2">
      <c r="B93" s="7">
        <f t="shared" si="22"/>
        <v>91</v>
      </c>
      <c r="C93" s="2"/>
      <c r="D93" s="16"/>
      <c r="E93" s="16"/>
      <c r="F93" s="16"/>
      <c r="H93" s="13"/>
      <c r="I93" s="13"/>
      <c r="J93" s="21" t="str">
        <f t="shared" si="15"/>
        <v/>
      </c>
      <c r="L93" s="22" t="str">
        <f>IF(AND(C93&lt;&gt;"",COUNTIF(D.1[Tên sản phẩm],C93)&gt;1),"Sản phẩm này đã khai báo nhiều lần","")</f>
        <v/>
      </c>
      <c r="M93" s="7" t="str">
        <f>IF(OR(C93="",F93=""),"",IF(MATCH(F93,D.1[Phân loại SP],0)=B93,B93,""))</f>
        <v/>
      </c>
      <c r="N93" s="7" t="str">
        <f>IF(B93&lt;=COUNT(D.1[STT Phân loại SP]),INDEX(D.1[Phân loại SP],MATCH(SMALL(D.1[STT Phân loại SP],B93),D.1[STT Phân loại SP],0)),"")</f>
        <v/>
      </c>
      <c r="O93" s="21" t="str">
        <f>IF(C93="","",SUMIFS(M.1[Số lượng],M.1[Tên sản phẩm],C93)+SUMIFS(M.1[SL được tặng/KM],M.1[Tên sản phẩm],C93))</f>
        <v/>
      </c>
      <c r="P93" s="21" t="str">
        <f>IF(C93="","",SUMIFS(M.1[Giá nhập
thực tế],M.1[Tên sản phẩm],C93))</f>
        <v/>
      </c>
      <c r="Q93" s="21" t="str">
        <f>IF(C93="","",SUMIFS(B.2[Số lượng (ĐVT Chuẩn)],B.2[Tên sản phẩm],C93)+SUMIFS(B.2[SL xuất tặng/KM],B.2[Tên sản phẩm],C93))</f>
        <v/>
      </c>
      <c r="R93" s="21" t="str">
        <f>IF(C93="","",SUMIFS(B.2[Thành tiền],B.2[Tên sản phẩm],C93))</f>
        <v/>
      </c>
      <c r="S93" s="21" t="str">
        <f t="shared" si="16"/>
        <v/>
      </c>
      <c r="T93" s="21" t="str">
        <f t="shared" si="17"/>
        <v/>
      </c>
      <c r="U93" s="21" t="str">
        <f t="shared" si="18"/>
        <v/>
      </c>
      <c r="V93" s="21" t="str">
        <f t="shared" si="19"/>
        <v/>
      </c>
      <c r="W93" s="63" t="str">
        <f>IF(C93="","",SUMIFS(B.2[Doanh thu],B.2[Tên sản phẩm],C93))</f>
        <v/>
      </c>
      <c r="X93" s="63" t="str">
        <f t="shared" si="20"/>
        <v/>
      </c>
      <c r="Y93" s="17" t="str">
        <f>IF(OR(C93="",V93=0),"",RANK(V93,D.1[Giá trị hàng tồn cuối kỳ]))</f>
        <v/>
      </c>
      <c r="Z93" s="17" t="str">
        <f>IF(OR(C93="",W93=0),"",RANK(W93,D.1[Doanh thu]))</f>
        <v/>
      </c>
      <c r="AA93" s="17" t="str">
        <f>IF(OR(C93="",X93=0),"",RANK(X93,D.1[Lợi nhuận gộp]))</f>
        <v/>
      </c>
      <c r="AB93" s="17" t="str">
        <f t="shared" si="21"/>
        <v/>
      </c>
      <c r="AC93" s="150"/>
    </row>
    <row r="94" spans="2:29" ht="27.75" customHeight="1" x14ac:dyDescent="0.2">
      <c r="B94" s="7">
        <f t="shared" si="22"/>
        <v>92</v>
      </c>
      <c r="C94" s="2"/>
      <c r="D94" s="16"/>
      <c r="E94" s="16"/>
      <c r="F94" s="16"/>
      <c r="H94" s="13"/>
      <c r="I94" s="13"/>
      <c r="J94" s="21" t="str">
        <f t="shared" si="15"/>
        <v/>
      </c>
      <c r="L94" s="22" t="str">
        <f>IF(AND(C94&lt;&gt;"",COUNTIF(D.1[Tên sản phẩm],C94)&gt;1),"Sản phẩm này đã khai báo nhiều lần","")</f>
        <v/>
      </c>
      <c r="M94" s="7" t="str">
        <f>IF(OR(C94="",F94=""),"",IF(MATCH(F94,D.1[Phân loại SP],0)=B94,B94,""))</f>
        <v/>
      </c>
      <c r="N94" s="7" t="str">
        <f>IF(B94&lt;=COUNT(D.1[STT Phân loại SP]),INDEX(D.1[Phân loại SP],MATCH(SMALL(D.1[STT Phân loại SP],B94),D.1[STT Phân loại SP],0)),"")</f>
        <v/>
      </c>
      <c r="O94" s="21" t="str">
        <f>IF(C94="","",SUMIFS(M.1[Số lượng],M.1[Tên sản phẩm],C94)+SUMIFS(M.1[SL được tặng/KM],M.1[Tên sản phẩm],C94))</f>
        <v/>
      </c>
      <c r="P94" s="21" t="str">
        <f>IF(C94="","",SUMIFS(M.1[Giá nhập
thực tế],M.1[Tên sản phẩm],C94))</f>
        <v/>
      </c>
      <c r="Q94" s="21" t="str">
        <f>IF(C94="","",SUMIFS(B.2[Số lượng (ĐVT Chuẩn)],B.2[Tên sản phẩm],C94)+SUMIFS(B.2[SL xuất tặng/KM],B.2[Tên sản phẩm],C94))</f>
        <v/>
      </c>
      <c r="R94" s="21" t="str">
        <f>IF(C94="","",SUMIFS(B.2[Thành tiền],B.2[Tên sản phẩm],C94))</f>
        <v/>
      </c>
      <c r="S94" s="21" t="str">
        <f t="shared" si="16"/>
        <v/>
      </c>
      <c r="T94" s="21" t="str">
        <f t="shared" si="17"/>
        <v/>
      </c>
      <c r="U94" s="21" t="str">
        <f t="shared" si="18"/>
        <v/>
      </c>
      <c r="V94" s="21" t="str">
        <f t="shared" si="19"/>
        <v/>
      </c>
      <c r="W94" s="63" t="str">
        <f>IF(C94="","",SUMIFS(B.2[Doanh thu],B.2[Tên sản phẩm],C94))</f>
        <v/>
      </c>
      <c r="X94" s="63" t="str">
        <f t="shared" si="20"/>
        <v/>
      </c>
      <c r="Y94" s="17" t="str">
        <f>IF(OR(C94="",V94=0),"",RANK(V94,D.1[Giá trị hàng tồn cuối kỳ]))</f>
        <v/>
      </c>
      <c r="Z94" s="17" t="str">
        <f>IF(OR(C94="",W94=0),"",RANK(W94,D.1[Doanh thu]))</f>
        <v/>
      </c>
      <c r="AA94" s="17" t="str">
        <f>IF(OR(C94="",X94=0),"",RANK(X94,D.1[Lợi nhuận gộp]))</f>
        <v/>
      </c>
      <c r="AB94" s="17" t="str">
        <f t="shared" si="21"/>
        <v/>
      </c>
      <c r="AC94" s="150"/>
    </row>
    <row r="95" spans="2:29" ht="27.75" customHeight="1" x14ac:dyDescent="0.2">
      <c r="B95" s="7">
        <f t="shared" si="22"/>
        <v>93</v>
      </c>
      <c r="C95" s="2"/>
      <c r="D95" s="16"/>
      <c r="E95" s="16"/>
      <c r="F95" s="16"/>
      <c r="H95" s="13"/>
      <c r="I95" s="13"/>
      <c r="J95" s="21" t="str">
        <f t="shared" si="15"/>
        <v/>
      </c>
      <c r="L95" s="22" t="str">
        <f>IF(AND(C95&lt;&gt;"",COUNTIF(D.1[Tên sản phẩm],C95)&gt;1),"Sản phẩm này đã khai báo nhiều lần","")</f>
        <v/>
      </c>
      <c r="M95" s="7" t="str">
        <f>IF(OR(C95="",F95=""),"",IF(MATCH(F95,D.1[Phân loại SP],0)=B95,B95,""))</f>
        <v/>
      </c>
      <c r="N95" s="7" t="str">
        <f>IF(B95&lt;=COUNT(D.1[STT Phân loại SP]),INDEX(D.1[Phân loại SP],MATCH(SMALL(D.1[STT Phân loại SP],B95),D.1[STT Phân loại SP],0)),"")</f>
        <v/>
      </c>
      <c r="O95" s="21" t="str">
        <f>IF(C95="","",SUMIFS(M.1[Số lượng],M.1[Tên sản phẩm],C95)+SUMIFS(M.1[SL được tặng/KM],M.1[Tên sản phẩm],C95))</f>
        <v/>
      </c>
      <c r="P95" s="21" t="str">
        <f>IF(C95="","",SUMIFS(M.1[Giá nhập
thực tế],M.1[Tên sản phẩm],C95))</f>
        <v/>
      </c>
      <c r="Q95" s="21" t="str">
        <f>IF(C95="","",SUMIFS(B.2[Số lượng (ĐVT Chuẩn)],B.2[Tên sản phẩm],C95)+SUMIFS(B.2[SL xuất tặng/KM],B.2[Tên sản phẩm],C95))</f>
        <v/>
      </c>
      <c r="R95" s="21" t="str">
        <f>IF(C95="","",SUMIFS(B.2[Thành tiền],B.2[Tên sản phẩm],C95))</f>
        <v/>
      </c>
      <c r="S95" s="21" t="str">
        <f t="shared" si="16"/>
        <v/>
      </c>
      <c r="T95" s="21" t="str">
        <f t="shared" si="17"/>
        <v/>
      </c>
      <c r="U95" s="21" t="str">
        <f t="shared" si="18"/>
        <v/>
      </c>
      <c r="V95" s="21" t="str">
        <f t="shared" si="19"/>
        <v/>
      </c>
      <c r="W95" s="63" t="str">
        <f>IF(C95="","",SUMIFS(B.2[Doanh thu],B.2[Tên sản phẩm],C95))</f>
        <v/>
      </c>
      <c r="X95" s="63" t="str">
        <f t="shared" si="20"/>
        <v/>
      </c>
      <c r="Y95" s="17" t="str">
        <f>IF(OR(C95="",V95=0),"",RANK(V95,D.1[Giá trị hàng tồn cuối kỳ]))</f>
        <v/>
      </c>
      <c r="Z95" s="17" t="str">
        <f>IF(OR(C95="",W95=0),"",RANK(W95,D.1[Doanh thu]))</f>
        <v/>
      </c>
      <c r="AA95" s="17" t="str">
        <f>IF(OR(C95="",X95=0),"",RANK(X95,D.1[Lợi nhuận gộp]))</f>
        <v/>
      </c>
      <c r="AB95" s="17" t="str">
        <f t="shared" si="21"/>
        <v/>
      </c>
      <c r="AC95" s="150"/>
    </row>
    <row r="96" spans="2:29" ht="27.75" customHeight="1" x14ac:dyDescent="0.2">
      <c r="B96" s="7">
        <f t="shared" si="22"/>
        <v>94</v>
      </c>
      <c r="C96" s="2"/>
      <c r="D96" s="16"/>
      <c r="E96" s="16"/>
      <c r="F96" s="16"/>
      <c r="H96" s="13"/>
      <c r="I96" s="13"/>
      <c r="J96" s="21" t="str">
        <f t="shared" si="15"/>
        <v/>
      </c>
      <c r="L96" s="22" t="str">
        <f>IF(AND(C96&lt;&gt;"",COUNTIF(D.1[Tên sản phẩm],C96)&gt;1),"Sản phẩm này đã khai báo nhiều lần","")</f>
        <v/>
      </c>
      <c r="M96" s="7" t="str">
        <f>IF(OR(C96="",F96=""),"",IF(MATCH(F96,D.1[Phân loại SP],0)=B96,B96,""))</f>
        <v/>
      </c>
      <c r="N96" s="7" t="str">
        <f>IF(B96&lt;=COUNT(D.1[STT Phân loại SP]),INDEX(D.1[Phân loại SP],MATCH(SMALL(D.1[STT Phân loại SP],B96),D.1[STT Phân loại SP],0)),"")</f>
        <v/>
      </c>
      <c r="O96" s="21" t="str">
        <f>IF(C96="","",SUMIFS(M.1[Số lượng],M.1[Tên sản phẩm],C96)+SUMIFS(M.1[SL được tặng/KM],M.1[Tên sản phẩm],C96))</f>
        <v/>
      </c>
      <c r="P96" s="21" t="str">
        <f>IF(C96="","",SUMIFS(M.1[Giá nhập
thực tế],M.1[Tên sản phẩm],C96))</f>
        <v/>
      </c>
      <c r="Q96" s="21" t="str">
        <f>IF(C96="","",SUMIFS(B.2[Số lượng (ĐVT Chuẩn)],B.2[Tên sản phẩm],C96)+SUMIFS(B.2[SL xuất tặng/KM],B.2[Tên sản phẩm],C96))</f>
        <v/>
      </c>
      <c r="R96" s="21" t="str">
        <f>IF(C96="","",SUMIFS(B.2[Thành tiền],B.2[Tên sản phẩm],C96))</f>
        <v/>
      </c>
      <c r="S96" s="21" t="str">
        <f t="shared" si="16"/>
        <v/>
      </c>
      <c r="T96" s="21" t="str">
        <f t="shared" si="17"/>
        <v/>
      </c>
      <c r="U96" s="21" t="str">
        <f t="shared" si="18"/>
        <v/>
      </c>
      <c r="V96" s="21" t="str">
        <f t="shared" si="19"/>
        <v/>
      </c>
      <c r="W96" s="63" t="str">
        <f>IF(C96="","",SUMIFS(B.2[Doanh thu],B.2[Tên sản phẩm],C96))</f>
        <v/>
      </c>
      <c r="X96" s="63" t="str">
        <f t="shared" si="20"/>
        <v/>
      </c>
      <c r="Y96" s="17" t="str">
        <f>IF(OR(C96="",V96=0),"",RANK(V96,D.1[Giá trị hàng tồn cuối kỳ]))</f>
        <v/>
      </c>
      <c r="Z96" s="17" t="str">
        <f>IF(OR(C96="",W96=0),"",RANK(W96,D.1[Doanh thu]))</f>
        <v/>
      </c>
      <c r="AA96" s="17" t="str">
        <f>IF(OR(C96="",X96=0),"",RANK(X96,D.1[Lợi nhuận gộp]))</f>
        <v/>
      </c>
      <c r="AB96" s="17" t="str">
        <f t="shared" si="21"/>
        <v/>
      </c>
      <c r="AC96" s="150"/>
    </row>
    <row r="97" spans="2:29" ht="27.75" customHeight="1" x14ac:dyDescent="0.2">
      <c r="B97" s="7">
        <f t="shared" si="22"/>
        <v>95</v>
      </c>
      <c r="C97" s="2"/>
      <c r="D97" s="16"/>
      <c r="E97" s="16"/>
      <c r="F97" s="16"/>
      <c r="H97" s="13"/>
      <c r="I97" s="13"/>
      <c r="J97" s="21" t="str">
        <f t="shared" si="15"/>
        <v/>
      </c>
      <c r="L97" s="22" t="str">
        <f>IF(AND(C97&lt;&gt;"",COUNTIF(D.1[Tên sản phẩm],C97)&gt;1),"Sản phẩm này đã khai báo nhiều lần","")</f>
        <v/>
      </c>
      <c r="M97" s="7" t="str">
        <f>IF(OR(C97="",F97=""),"",IF(MATCH(F97,D.1[Phân loại SP],0)=B97,B97,""))</f>
        <v/>
      </c>
      <c r="N97" s="7" t="str">
        <f>IF(B97&lt;=COUNT(D.1[STT Phân loại SP]),INDEX(D.1[Phân loại SP],MATCH(SMALL(D.1[STT Phân loại SP],B97),D.1[STT Phân loại SP],0)),"")</f>
        <v/>
      </c>
      <c r="O97" s="21" t="str">
        <f>IF(C97="","",SUMIFS(M.1[Số lượng],M.1[Tên sản phẩm],C97)+SUMIFS(M.1[SL được tặng/KM],M.1[Tên sản phẩm],C97))</f>
        <v/>
      </c>
      <c r="P97" s="21" t="str">
        <f>IF(C97="","",SUMIFS(M.1[Giá nhập
thực tế],M.1[Tên sản phẩm],C97))</f>
        <v/>
      </c>
      <c r="Q97" s="21" t="str">
        <f>IF(C97="","",SUMIFS(B.2[Số lượng (ĐVT Chuẩn)],B.2[Tên sản phẩm],C97)+SUMIFS(B.2[SL xuất tặng/KM],B.2[Tên sản phẩm],C97))</f>
        <v/>
      </c>
      <c r="R97" s="21" t="str">
        <f>IF(C97="","",SUMIFS(B.2[Thành tiền],B.2[Tên sản phẩm],C97))</f>
        <v/>
      </c>
      <c r="S97" s="21" t="str">
        <f t="shared" si="16"/>
        <v/>
      </c>
      <c r="T97" s="21" t="str">
        <f t="shared" si="17"/>
        <v/>
      </c>
      <c r="U97" s="21" t="str">
        <f t="shared" si="18"/>
        <v/>
      </c>
      <c r="V97" s="21" t="str">
        <f t="shared" si="19"/>
        <v/>
      </c>
      <c r="W97" s="63" t="str">
        <f>IF(C97="","",SUMIFS(B.2[Doanh thu],B.2[Tên sản phẩm],C97))</f>
        <v/>
      </c>
      <c r="X97" s="63" t="str">
        <f t="shared" si="20"/>
        <v/>
      </c>
      <c r="Y97" s="17" t="str">
        <f>IF(OR(C97="",V97=0),"",RANK(V97,D.1[Giá trị hàng tồn cuối kỳ]))</f>
        <v/>
      </c>
      <c r="Z97" s="17" t="str">
        <f>IF(OR(C97="",W97=0),"",RANK(W97,D.1[Doanh thu]))</f>
        <v/>
      </c>
      <c r="AA97" s="17" t="str">
        <f>IF(OR(C97="",X97=0),"",RANK(X97,D.1[Lợi nhuận gộp]))</f>
        <v/>
      </c>
      <c r="AB97" s="17" t="str">
        <f t="shared" si="21"/>
        <v/>
      </c>
      <c r="AC97" s="150"/>
    </row>
    <row r="98" spans="2:29" ht="27.75" customHeight="1" x14ac:dyDescent="0.2">
      <c r="B98" s="7">
        <f t="shared" si="22"/>
        <v>96</v>
      </c>
      <c r="C98" s="2"/>
      <c r="D98" s="16"/>
      <c r="E98" s="16"/>
      <c r="F98" s="16"/>
      <c r="H98" s="13"/>
      <c r="I98" s="13"/>
      <c r="J98" s="21" t="str">
        <f t="shared" si="15"/>
        <v/>
      </c>
      <c r="L98" s="22" t="str">
        <f>IF(AND(C98&lt;&gt;"",COUNTIF(D.1[Tên sản phẩm],C98)&gt;1),"Sản phẩm này đã khai báo nhiều lần","")</f>
        <v/>
      </c>
      <c r="M98" s="7" t="str">
        <f>IF(OR(C98="",F98=""),"",IF(MATCH(F98,D.1[Phân loại SP],0)=B98,B98,""))</f>
        <v/>
      </c>
      <c r="N98" s="7" t="str">
        <f>IF(B98&lt;=COUNT(D.1[STT Phân loại SP]),INDEX(D.1[Phân loại SP],MATCH(SMALL(D.1[STT Phân loại SP],B98),D.1[STT Phân loại SP],0)),"")</f>
        <v/>
      </c>
      <c r="O98" s="21" t="str">
        <f>IF(C98="","",SUMIFS(M.1[Số lượng],M.1[Tên sản phẩm],C98)+SUMIFS(M.1[SL được tặng/KM],M.1[Tên sản phẩm],C98))</f>
        <v/>
      </c>
      <c r="P98" s="21" t="str">
        <f>IF(C98="","",SUMIFS(M.1[Giá nhập
thực tế],M.1[Tên sản phẩm],C98))</f>
        <v/>
      </c>
      <c r="Q98" s="21" t="str">
        <f>IF(C98="","",SUMIFS(B.2[Số lượng (ĐVT Chuẩn)],B.2[Tên sản phẩm],C98)+SUMIFS(B.2[SL xuất tặng/KM],B.2[Tên sản phẩm],C98))</f>
        <v/>
      </c>
      <c r="R98" s="21" t="str">
        <f>IF(C98="","",SUMIFS(B.2[Thành tiền],B.2[Tên sản phẩm],C98))</f>
        <v/>
      </c>
      <c r="S98" s="21" t="str">
        <f t="shared" si="16"/>
        <v/>
      </c>
      <c r="T98" s="21" t="str">
        <f t="shared" si="17"/>
        <v/>
      </c>
      <c r="U98" s="21" t="str">
        <f t="shared" si="18"/>
        <v/>
      </c>
      <c r="V98" s="21" t="str">
        <f t="shared" si="19"/>
        <v/>
      </c>
      <c r="W98" s="63" t="str">
        <f>IF(C98="","",SUMIFS(B.2[Doanh thu],B.2[Tên sản phẩm],C98))</f>
        <v/>
      </c>
      <c r="X98" s="63" t="str">
        <f t="shared" si="20"/>
        <v/>
      </c>
      <c r="Y98" s="17" t="str">
        <f>IF(OR(C98="",V98=0),"",RANK(V98,D.1[Giá trị hàng tồn cuối kỳ]))</f>
        <v/>
      </c>
      <c r="Z98" s="17" t="str">
        <f>IF(OR(C98="",W98=0),"",RANK(W98,D.1[Doanh thu]))</f>
        <v/>
      </c>
      <c r="AA98" s="17" t="str">
        <f>IF(OR(C98="",X98=0),"",RANK(X98,D.1[Lợi nhuận gộp]))</f>
        <v/>
      </c>
      <c r="AB98" s="17" t="str">
        <f t="shared" si="21"/>
        <v/>
      </c>
      <c r="AC98" s="150"/>
    </row>
    <row r="99" spans="2:29" ht="27.75" customHeight="1" x14ac:dyDescent="0.2">
      <c r="B99" s="7">
        <f t="shared" si="22"/>
        <v>97</v>
      </c>
      <c r="C99" s="2"/>
      <c r="D99" s="16"/>
      <c r="E99" s="16"/>
      <c r="F99" s="16"/>
      <c r="H99" s="13"/>
      <c r="I99" s="13"/>
      <c r="J99" s="21" t="str">
        <f t="shared" si="15"/>
        <v/>
      </c>
      <c r="L99" s="22" t="str">
        <f>IF(AND(C99&lt;&gt;"",COUNTIF(D.1[Tên sản phẩm],C99)&gt;1),"Sản phẩm này đã khai báo nhiều lần","")</f>
        <v/>
      </c>
      <c r="M99" s="7" t="str">
        <f>IF(OR(C99="",F99=""),"",IF(MATCH(F99,D.1[Phân loại SP],0)=B99,B99,""))</f>
        <v/>
      </c>
      <c r="N99" s="7" t="str">
        <f>IF(B99&lt;=COUNT(D.1[STT Phân loại SP]),INDEX(D.1[Phân loại SP],MATCH(SMALL(D.1[STT Phân loại SP],B99),D.1[STT Phân loại SP],0)),"")</f>
        <v/>
      </c>
      <c r="O99" s="21" t="str">
        <f>IF(C99="","",SUMIFS(M.1[Số lượng],M.1[Tên sản phẩm],C99)+SUMIFS(M.1[SL được tặng/KM],M.1[Tên sản phẩm],C99))</f>
        <v/>
      </c>
      <c r="P99" s="21" t="str">
        <f>IF(C99="","",SUMIFS(M.1[Giá nhập
thực tế],M.1[Tên sản phẩm],C99))</f>
        <v/>
      </c>
      <c r="Q99" s="21" t="str">
        <f>IF(C99="","",SUMIFS(B.2[Số lượng (ĐVT Chuẩn)],B.2[Tên sản phẩm],C99)+SUMIFS(B.2[SL xuất tặng/KM],B.2[Tên sản phẩm],C99))</f>
        <v/>
      </c>
      <c r="R99" s="21" t="str">
        <f>IF(C99="","",SUMIFS(B.2[Thành tiền],B.2[Tên sản phẩm],C99))</f>
        <v/>
      </c>
      <c r="S99" s="21" t="str">
        <f t="shared" si="16"/>
        <v/>
      </c>
      <c r="T99" s="21" t="str">
        <f t="shared" si="17"/>
        <v/>
      </c>
      <c r="U99" s="21" t="str">
        <f t="shared" si="18"/>
        <v/>
      </c>
      <c r="V99" s="21" t="str">
        <f t="shared" si="19"/>
        <v/>
      </c>
      <c r="W99" s="63" t="str">
        <f>IF(C99="","",SUMIFS(B.2[Doanh thu],B.2[Tên sản phẩm],C99))</f>
        <v/>
      </c>
      <c r="X99" s="63" t="str">
        <f t="shared" si="20"/>
        <v/>
      </c>
      <c r="Y99" s="17" t="str">
        <f>IF(OR(C99="",V99=0),"",RANK(V99,D.1[Giá trị hàng tồn cuối kỳ]))</f>
        <v/>
      </c>
      <c r="Z99" s="17" t="str">
        <f>IF(OR(C99="",W99=0),"",RANK(W99,D.1[Doanh thu]))</f>
        <v/>
      </c>
      <c r="AA99" s="17" t="str">
        <f>IF(OR(C99="",X99=0),"",RANK(X99,D.1[Lợi nhuận gộp]))</f>
        <v/>
      </c>
      <c r="AB99" s="17" t="str">
        <f t="shared" si="21"/>
        <v/>
      </c>
      <c r="AC99" s="150"/>
    </row>
    <row r="100" spans="2:29" ht="27.75" customHeight="1" x14ac:dyDescent="0.2">
      <c r="B100" s="7">
        <f t="shared" si="22"/>
        <v>98</v>
      </c>
      <c r="C100" s="2"/>
      <c r="D100" s="16"/>
      <c r="E100" s="16"/>
      <c r="F100" s="16"/>
      <c r="H100" s="13"/>
      <c r="I100" s="13"/>
      <c r="J100" s="21" t="str">
        <f t="shared" si="15"/>
        <v/>
      </c>
      <c r="L100" s="22" t="str">
        <f>IF(AND(C100&lt;&gt;"",COUNTIF(D.1[Tên sản phẩm],C100)&gt;1),"Sản phẩm này đã khai báo nhiều lần","")</f>
        <v/>
      </c>
      <c r="M100" s="7" t="str">
        <f>IF(OR(C100="",F100=""),"",IF(MATCH(F100,D.1[Phân loại SP],0)=B100,B100,""))</f>
        <v/>
      </c>
      <c r="N100" s="7" t="str">
        <f>IF(B100&lt;=COUNT(D.1[STT Phân loại SP]),INDEX(D.1[Phân loại SP],MATCH(SMALL(D.1[STT Phân loại SP],B100),D.1[STT Phân loại SP],0)),"")</f>
        <v/>
      </c>
      <c r="O100" s="21" t="str">
        <f>IF(C100="","",SUMIFS(M.1[Số lượng],M.1[Tên sản phẩm],C100)+SUMIFS(M.1[SL được tặng/KM],M.1[Tên sản phẩm],C100))</f>
        <v/>
      </c>
      <c r="P100" s="21" t="str">
        <f>IF(C100="","",SUMIFS(M.1[Giá nhập
thực tế],M.1[Tên sản phẩm],C100))</f>
        <v/>
      </c>
      <c r="Q100" s="21" t="str">
        <f>IF(C100="","",SUMIFS(B.2[Số lượng (ĐVT Chuẩn)],B.2[Tên sản phẩm],C100)+SUMIFS(B.2[SL xuất tặng/KM],B.2[Tên sản phẩm],C100))</f>
        <v/>
      </c>
      <c r="R100" s="21" t="str">
        <f>IF(C100="","",SUMIFS(B.2[Thành tiền],B.2[Tên sản phẩm],C100))</f>
        <v/>
      </c>
      <c r="S100" s="21" t="str">
        <f t="shared" si="16"/>
        <v/>
      </c>
      <c r="T100" s="21" t="str">
        <f t="shared" si="17"/>
        <v/>
      </c>
      <c r="U100" s="21" t="str">
        <f t="shared" si="18"/>
        <v/>
      </c>
      <c r="V100" s="21" t="str">
        <f t="shared" si="19"/>
        <v/>
      </c>
      <c r="W100" s="63" t="str">
        <f>IF(C100="","",SUMIFS(B.2[Doanh thu],B.2[Tên sản phẩm],C100))</f>
        <v/>
      </c>
      <c r="X100" s="63" t="str">
        <f t="shared" si="20"/>
        <v/>
      </c>
      <c r="Y100" s="17" t="str">
        <f>IF(OR(C100="",V100=0),"",RANK(V100,D.1[Giá trị hàng tồn cuối kỳ]))</f>
        <v/>
      </c>
      <c r="Z100" s="17" t="str">
        <f>IF(OR(C100="",W100=0),"",RANK(W100,D.1[Doanh thu]))</f>
        <v/>
      </c>
      <c r="AA100" s="17" t="str">
        <f>IF(OR(C100="",X100=0),"",RANK(X100,D.1[Lợi nhuận gộp]))</f>
        <v/>
      </c>
      <c r="AB100" s="17" t="str">
        <f t="shared" si="21"/>
        <v/>
      </c>
      <c r="AC100" s="150"/>
    </row>
    <row r="101" spans="2:29" ht="27.75" customHeight="1" x14ac:dyDescent="0.2">
      <c r="B101" s="7">
        <f t="shared" si="22"/>
        <v>99</v>
      </c>
      <c r="C101" s="2"/>
      <c r="D101" s="16"/>
      <c r="E101" s="16"/>
      <c r="F101" s="16"/>
      <c r="H101" s="13"/>
      <c r="I101" s="13"/>
      <c r="J101" s="21" t="str">
        <f t="shared" si="15"/>
        <v/>
      </c>
      <c r="L101" s="22" t="str">
        <f>IF(AND(C101&lt;&gt;"",COUNTIF(D.1[Tên sản phẩm],C101)&gt;1),"Sản phẩm này đã khai báo nhiều lần","")</f>
        <v/>
      </c>
      <c r="M101" s="7" t="str">
        <f>IF(OR(C101="",F101=""),"",IF(MATCH(F101,D.1[Phân loại SP],0)=B101,B101,""))</f>
        <v/>
      </c>
      <c r="N101" s="7" t="str">
        <f>IF(B101&lt;=COUNT(D.1[STT Phân loại SP]),INDEX(D.1[Phân loại SP],MATCH(SMALL(D.1[STT Phân loại SP],B101),D.1[STT Phân loại SP],0)),"")</f>
        <v/>
      </c>
      <c r="O101" s="21" t="str">
        <f>IF(C101="","",SUMIFS(M.1[Số lượng],M.1[Tên sản phẩm],C101)+SUMIFS(M.1[SL được tặng/KM],M.1[Tên sản phẩm],C101))</f>
        <v/>
      </c>
      <c r="P101" s="21" t="str">
        <f>IF(C101="","",SUMIFS(M.1[Giá nhập
thực tế],M.1[Tên sản phẩm],C101))</f>
        <v/>
      </c>
      <c r="Q101" s="21" t="str">
        <f>IF(C101="","",SUMIFS(B.2[Số lượng (ĐVT Chuẩn)],B.2[Tên sản phẩm],C101)+SUMIFS(B.2[SL xuất tặng/KM],B.2[Tên sản phẩm],C101))</f>
        <v/>
      </c>
      <c r="R101" s="21" t="str">
        <f>IF(C101="","",SUMIFS(B.2[Thành tiền],B.2[Tên sản phẩm],C101))</f>
        <v/>
      </c>
      <c r="S101" s="21" t="str">
        <f t="shared" si="16"/>
        <v/>
      </c>
      <c r="T101" s="21" t="str">
        <f t="shared" si="17"/>
        <v/>
      </c>
      <c r="U101" s="21" t="str">
        <f t="shared" si="18"/>
        <v/>
      </c>
      <c r="V101" s="21" t="str">
        <f t="shared" si="19"/>
        <v/>
      </c>
      <c r="W101" s="63" t="str">
        <f>IF(C101="","",SUMIFS(B.2[Doanh thu],B.2[Tên sản phẩm],C101))</f>
        <v/>
      </c>
      <c r="X101" s="63" t="str">
        <f t="shared" si="20"/>
        <v/>
      </c>
      <c r="Y101" s="17" t="str">
        <f>IF(OR(C101="",V101=0),"",RANK(V101,D.1[Giá trị hàng tồn cuối kỳ]))</f>
        <v/>
      </c>
      <c r="Z101" s="17" t="str">
        <f>IF(OR(C101="",W101=0),"",RANK(W101,D.1[Doanh thu]))</f>
        <v/>
      </c>
      <c r="AA101" s="17" t="str">
        <f>IF(OR(C101="",X101=0),"",RANK(X101,D.1[Lợi nhuận gộp]))</f>
        <v/>
      </c>
      <c r="AB101" s="17" t="str">
        <f t="shared" si="21"/>
        <v/>
      </c>
      <c r="AC101" s="150"/>
    </row>
    <row r="102" spans="2:29" ht="27.75" customHeight="1" x14ac:dyDescent="0.2">
      <c r="B102" s="7">
        <f t="shared" si="22"/>
        <v>100</v>
      </c>
      <c r="C102" s="2"/>
      <c r="D102" s="16"/>
      <c r="E102" s="16"/>
      <c r="F102" s="16"/>
      <c r="H102" s="13"/>
      <c r="I102" s="13"/>
      <c r="J102" s="21" t="str">
        <f t="shared" si="15"/>
        <v/>
      </c>
      <c r="L102" s="22" t="str">
        <f>IF(AND(C102&lt;&gt;"",COUNTIF(D.1[Tên sản phẩm],C102)&gt;1),"Sản phẩm này đã khai báo nhiều lần","")</f>
        <v/>
      </c>
      <c r="M102" s="7" t="str">
        <f>IF(OR(C102="",F102=""),"",IF(MATCH(F102,D.1[Phân loại SP],0)=B102,B102,""))</f>
        <v/>
      </c>
      <c r="N102" s="7" t="str">
        <f>IF(B102&lt;=COUNT(D.1[STT Phân loại SP]),INDEX(D.1[Phân loại SP],MATCH(SMALL(D.1[STT Phân loại SP],B102),D.1[STT Phân loại SP],0)),"")</f>
        <v/>
      </c>
      <c r="O102" s="21" t="str">
        <f>IF(C102="","",SUMIFS(M.1[Số lượng],M.1[Tên sản phẩm],C102)+SUMIFS(M.1[SL được tặng/KM],M.1[Tên sản phẩm],C102))</f>
        <v/>
      </c>
      <c r="P102" s="21" t="str">
        <f>IF(C102="","",SUMIFS(M.1[Giá nhập
thực tế],M.1[Tên sản phẩm],C102))</f>
        <v/>
      </c>
      <c r="Q102" s="21" t="str">
        <f>IF(C102="","",SUMIFS(B.2[Số lượng (ĐVT Chuẩn)],B.2[Tên sản phẩm],C102)+SUMIFS(B.2[SL xuất tặng/KM],B.2[Tên sản phẩm],C102))</f>
        <v/>
      </c>
      <c r="R102" s="21" t="str">
        <f>IF(C102="","",SUMIFS(B.2[Thành tiền],B.2[Tên sản phẩm],C102))</f>
        <v/>
      </c>
      <c r="S102" s="21" t="str">
        <f t="shared" si="16"/>
        <v/>
      </c>
      <c r="T102" s="21" t="str">
        <f t="shared" si="17"/>
        <v/>
      </c>
      <c r="U102" s="21" t="str">
        <f t="shared" si="18"/>
        <v/>
      </c>
      <c r="V102" s="21" t="str">
        <f t="shared" si="19"/>
        <v/>
      </c>
      <c r="W102" s="63" t="str">
        <f>IF(C102="","",SUMIFS(B.2[Doanh thu],B.2[Tên sản phẩm],C102))</f>
        <v/>
      </c>
      <c r="X102" s="63" t="str">
        <f t="shared" si="20"/>
        <v/>
      </c>
      <c r="Y102" s="17" t="str">
        <f>IF(OR(C102="",V102=0),"",RANK(V102,D.1[Giá trị hàng tồn cuối kỳ]))</f>
        <v/>
      </c>
      <c r="Z102" s="17" t="str">
        <f>IF(OR(C102="",W102=0),"",RANK(W102,D.1[Doanh thu]))</f>
        <v/>
      </c>
      <c r="AA102" s="17" t="str">
        <f>IF(OR(C102="",X102=0),"",RANK(X102,D.1[Lợi nhuận gộp]))</f>
        <v/>
      </c>
      <c r="AB102" s="17" t="str">
        <f t="shared" si="21"/>
        <v/>
      </c>
      <c r="AC102" s="150"/>
    </row>
    <row r="103" spans="2:29" ht="27.75" customHeight="1" x14ac:dyDescent="0.2">
      <c r="B103" s="7">
        <f t="shared" si="22"/>
        <v>101</v>
      </c>
      <c r="C103" s="2"/>
      <c r="D103" s="16"/>
      <c r="E103" s="16"/>
      <c r="F103" s="16"/>
      <c r="H103" s="13"/>
      <c r="I103" s="13"/>
      <c r="J103" s="21" t="str">
        <f t="shared" si="15"/>
        <v/>
      </c>
      <c r="L103" s="22" t="str">
        <f>IF(AND(C103&lt;&gt;"",COUNTIF(D.1[Tên sản phẩm],C103)&gt;1),"Sản phẩm này đã khai báo nhiều lần","")</f>
        <v/>
      </c>
      <c r="M103" s="7" t="str">
        <f>IF(OR(C103="",F103=""),"",IF(MATCH(F103,D.1[Phân loại SP],0)=B103,B103,""))</f>
        <v/>
      </c>
      <c r="N103" s="7" t="str">
        <f>IF(B103&lt;=COUNT(D.1[STT Phân loại SP]),INDEX(D.1[Phân loại SP],MATCH(SMALL(D.1[STT Phân loại SP],B103),D.1[STT Phân loại SP],0)),"")</f>
        <v/>
      </c>
      <c r="O103" s="21" t="str">
        <f>IF(C103="","",SUMIFS(M.1[Số lượng],M.1[Tên sản phẩm],C103)+SUMIFS(M.1[SL được tặng/KM],M.1[Tên sản phẩm],C103))</f>
        <v/>
      </c>
      <c r="P103" s="21" t="str">
        <f>IF(C103="","",SUMIFS(M.1[Giá nhập
thực tế],M.1[Tên sản phẩm],C103))</f>
        <v/>
      </c>
      <c r="Q103" s="21" t="str">
        <f>IF(C103="","",SUMIFS(B.2[Số lượng (ĐVT Chuẩn)],B.2[Tên sản phẩm],C103)+SUMIFS(B.2[SL xuất tặng/KM],B.2[Tên sản phẩm],C103))</f>
        <v/>
      </c>
      <c r="R103" s="21" t="str">
        <f>IF(C103="","",SUMIFS(B.2[Thành tiền],B.2[Tên sản phẩm],C103))</f>
        <v/>
      </c>
      <c r="S103" s="21" t="str">
        <f t="shared" si="16"/>
        <v/>
      </c>
      <c r="T103" s="21" t="str">
        <f t="shared" si="17"/>
        <v/>
      </c>
      <c r="U103" s="21" t="str">
        <f t="shared" si="18"/>
        <v/>
      </c>
      <c r="V103" s="21" t="str">
        <f t="shared" si="19"/>
        <v/>
      </c>
      <c r="W103" s="63" t="str">
        <f>IF(C103="","",SUMIFS(B.2[Doanh thu],B.2[Tên sản phẩm],C103))</f>
        <v/>
      </c>
      <c r="X103" s="63" t="str">
        <f t="shared" si="20"/>
        <v/>
      </c>
      <c r="Y103" s="17" t="str">
        <f>IF(OR(C103="",V103=0),"",RANK(V103,D.1[Giá trị hàng tồn cuối kỳ]))</f>
        <v/>
      </c>
      <c r="Z103" s="17" t="str">
        <f>IF(OR(C103="",W103=0),"",RANK(W103,D.1[Doanh thu]))</f>
        <v/>
      </c>
      <c r="AA103" s="17" t="str">
        <f>IF(OR(C103="",X103=0),"",RANK(X103,D.1[Lợi nhuận gộp]))</f>
        <v/>
      </c>
      <c r="AB103" s="17" t="str">
        <f t="shared" si="21"/>
        <v/>
      </c>
      <c r="AC103" s="150"/>
    </row>
    <row r="104" spans="2:29" ht="27.75" customHeight="1" x14ac:dyDescent="0.2">
      <c r="B104" s="7">
        <f t="shared" si="22"/>
        <v>102</v>
      </c>
      <c r="C104" s="2"/>
      <c r="D104" s="16"/>
      <c r="E104" s="16"/>
      <c r="F104" s="16"/>
      <c r="H104" s="13"/>
      <c r="I104" s="13"/>
      <c r="J104" s="21" t="str">
        <f t="shared" si="15"/>
        <v/>
      </c>
      <c r="L104" s="22" t="str">
        <f>IF(AND(C104&lt;&gt;"",COUNTIF(D.1[Tên sản phẩm],C104)&gt;1),"Sản phẩm này đã khai báo nhiều lần","")</f>
        <v/>
      </c>
      <c r="M104" s="7" t="str">
        <f>IF(OR(C104="",F104=""),"",IF(MATCH(F104,D.1[Phân loại SP],0)=B104,B104,""))</f>
        <v/>
      </c>
      <c r="N104" s="7" t="str">
        <f>IF(B104&lt;=COUNT(D.1[STT Phân loại SP]),INDEX(D.1[Phân loại SP],MATCH(SMALL(D.1[STT Phân loại SP],B104),D.1[STT Phân loại SP],0)),"")</f>
        <v/>
      </c>
      <c r="O104" s="21" t="str">
        <f>IF(C104="","",SUMIFS(M.1[Số lượng],M.1[Tên sản phẩm],C104)+SUMIFS(M.1[SL được tặng/KM],M.1[Tên sản phẩm],C104))</f>
        <v/>
      </c>
      <c r="P104" s="21" t="str">
        <f>IF(C104="","",SUMIFS(M.1[Giá nhập
thực tế],M.1[Tên sản phẩm],C104))</f>
        <v/>
      </c>
      <c r="Q104" s="21" t="str">
        <f>IF(C104="","",SUMIFS(B.2[Số lượng (ĐVT Chuẩn)],B.2[Tên sản phẩm],C104)+SUMIFS(B.2[SL xuất tặng/KM],B.2[Tên sản phẩm],C104))</f>
        <v/>
      </c>
      <c r="R104" s="21" t="str">
        <f>IF(C104="","",SUMIFS(B.2[Thành tiền],B.2[Tên sản phẩm],C104))</f>
        <v/>
      </c>
      <c r="S104" s="21" t="str">
        <f t="shared" si="16"/>
        <v/>
      </c>
      <c r="T104" s="21" t="str">
        <f t="shared" si="17"/>
        <v/>
      </c>
      <c r="U104" s="21" t="str">
        <f t="shared" si="18"/>
        <v/>
      </c>
      <c r="V104" s="21" t="str">
        <f t="shared" si="19"/>
        <v/>
      </c>
      <c r="W104" s="63" t="str">
        <f>IF(C104="","",SUMIFS(B.2[Doanh thu],B.2[Tên sản phẩm],C104))</f>
        <v/>
      </c>
      <c r="X104" s="63" t="str">
        <f t="shared" si="20"/>
        <v/>
      </c>
      <c r="Y104" s="17" t="str">
        <f>IF(OR(C104="",V104=0),"",RANK(V104,D.1[Giá trị hàng tồn cuối kỳ]))</f>
        <v/>
      </c>
      <c r="Z104" s="17" t="str">
        <f>IF(OR(C104="",W104=0),"",RANK(W104,D.1[Doanh thu]))</f>
        <v/>
      </c>
      <c r="AA104" s="17" t="str">
        <f>IF(OR(C104="",X104=0),"",RANK(X104,D.1[Lợi nhuận gộp]))</f>
        <v/>
      </c>
      <c r="AB104" s="17" t="str">
        <f t="shared" si="21"/>
        <v/>
      </c>
      <c r="AC104" s="150"/>
    </row>
    <row r="105" spans="2:29" ht="27.75" customHeight="1" x14ac:dyDescent="0.2">
      <c r="B105" s="7">
        <f t="shared" si="22"/>
        <v>103</v>
      </c>
      <c r="C105" s="2"/>
      <c r="D105" s="16"/>
      <c r="E105" s="16"/>
      <c r="F105" s="16"/>
      <c r="H105" s="13"/>
      <c r="I105" s="13"/>
      <c r="J105" s="21" t="str">
        <f t="shared" si="15"/>
        <v/>
      </c>
      <c r="L105" s="22" t="str">
        <f>IF(AND(C105&lt;&gt;"",COUNTIF(D.1[Tên sản phẩm],C105)&gt;1),"Sản phẩm này đã khai báo nhiều lần","")</f>
        <v/>
      </c>
      <c r="M105" s="7" t="str">
        <f>IF(OR(C105="",F105=""),"",IF(MATCH(F105,D.1[Phân loại SP],0)=B105,B105,""))</f>
        <v/>
      </c>
      <c r="N105" s="7" t="str">
        <f>IF(B105&lt;=COUNT(D.1[STT Phân loại SP]),INDEX(D.1[Phân loại SP],MATCH(SMALL(D.1[STT Phân loại SP],B105),D.1[STT Phân loại SP],0)),"")</f>
        <v/>
      </c>
      <c r="O105" s="21" t="str">
        <f>IF(C105="","",SUMIFS(M.1[Số lượng],M.1[Tên sản phẩm],C105)+SUMIFS(M.1[SL được tặng/KM],M.1[Tên sản phẩm],C105))</f>
        <v/>
      </c>
      <c r="P105" s="21" t="str">
        <f>IF(C105="","",SUMIFS(M.1[Giá nhập
thực tế],M.1[Tên sản phẩm],C105))</f>
        <v/>
      </c>
      <c r="Q105" s="21" t="str">
        <f>IF(C105="","",SUMIFS(B.2[Số lượng (ĐVT Chuẩn)],B.2[Tên sản phẩm],C105)+SUMIFS(B.2[SL xuất tặng/KM],B.2[Tên sản phẩm],C105))</f>
        <v/>
      </c>
      <c r="R105" s="21" t="str">
        <f>IF(C105="","",SUMIFS(B.2[Thành tiền],B.2[Tên sản phẩm],C105))</f>
        <v/>
      </c>
      <c r="S105" s="21" t="str">
        <f t="shared" si="16"/>
        <v/>
      </c>
      <c r="T105" s="21" t="str">
        <f t="shared" si="17"/>
        <v/>
      </c>
      <c r="U105" s="21" t="str">
        <f t="shared" si="18"/>
        <v/>
      </c>
      <c r="V105" s="21" t="str">
        <f t="shared" si="19"/>
        <v/>
      </c>
      <c r="W105" s="63" t="str">
        <f>IF(C105="","",SUMIFS(B.2[Doanh thu],B.2[Tên sản phẩm],C105))</f>
        <v/>
      </c>
      <c r="X105" s="63" t="str">
        <f t="shared" si="20"/>
        <v/>
      </c>
      <c r="Y105" s="17" t="str">
        <f>IF(OR(C105="",V105=0),"",RANK(V105,D.1[Giá trị hàng tồn cuối kỳ]))</f>
        <v/>
      </c>
      <c r="Z105" s="17" t="str">
        <f>IF(OR(C105="",W105=0),"",RANK(W105,D.1[Doanh thu]))</f>
        <v/>
      </c>
      <c r="AA105" s="17" t="str">
        <f>IF(OR(C105="",X105=0),"",RANK(X105,D.1[Lợi nhuận gộp]))</f>
        <v/>
      </c>
      <c r="AB105" s="17" t="str">
        <f t="shared" si="21"/>
        <v/>
      </c>
      <c r="AC105" s="150"/>
    </row>
    <row r="106" spans="2:29" ht="27.75" customHeight="1" x14ac:dyDescent="0.2">
      <c r="B106" s="7">
        <f t="shared" si="22"/>
        <v>104</v>
      </c>
      <c r="C106" s="2"/>
      <c r="D106" s="16"/>
      <c r="E106" s="16"/>
      <c r="F106" s="16"/>
      <c r="H106" s="13"/>
      <c r="I106" s="13"/>
      <c r="J106" s="21" t="str">
        <f t="shared" si="15"/>
        <v/>
      </c>
      <c r="L106" s="22" t="str">
        <f>IF(AND(C106&lt;&gt;"",COUNTIF(D.1[Tên sản phẩm],C106)&gt;1),"Sản phẩm này đã khai báo nhiều lần","")</f>
        <v/>
      </c>
      <c r="M106" s="7" t="str">
        <f>IF(OR(C106="",F106=""),"",IF(MATCH(F106,D.1[Phân loại SP],0)=B106,B106,""))</f>
        <v/>
      </c>
      <c r="N106" s="7" t="str">
        <f>IF(B106&lt;=COUNT(D.1[STT Phân loại SP]),INDEX(D.1[Phân loại SP],MATCH(SMALL(D.1[STT Phân loại SP],B106),D.1[STT Phân loại SP],0)),"")</f>
        <v/>
      </c>
      <c r="O106" s="21" t="str">
        <f>IF(C106="","",SUMIFS(M.1[Số lượng],M.1[Tên sản phẩm],C106)+SUMIFS(M.1[SL được tặng/KM],M.1[Tên sản phẩm],C106))</f>
        <v/>
      </c>
      <c r="P106" s="21" t="str">
        <f>IF(C106="","",SUMIFS(M.1[Giá nhập
thực tế],M.1[Tên sản phẩm],C106))</f>
        <v/>
      </c>
      <c r="Q106" s="21" t="str">
        <f>IF(C106="","",SUMIFS(B.2[Số lượng (ĐVT Chuẩn)],B.2[Tên sản phẩm],C106)+SUMIFS(B.2[SL xuất tặng/KM],B.2[Tên sản phẩm],C106))</f>
        <v/>
      </c>
      <c r="R106" s="21" t="str">
        <f>IF(C106="","",SUMIFS(B.2[Thành tiền],B.2[Tên sản phẩm],C106))</f>
        <v/>
      </c>
      <c r="S106" s="21" t="str">
        <f t="shared" si="16"/>
        <v/>
      </c>
      <c r="T106" s="21" t="str">
        <f t="shared" si="17"/>
        <v/>
      </c>
      <c r="U106" s="21" t="str">
        <f t="shared" si="18"/>
        <v/>
      </c>
      <c r="V106" s="21" t="str">
        <f t="shared" si="19"/>
        <v/>
      </c>
      <c r="W106" s="63" t="str">
        <f>IF(C106="","",SUMIFS(B.2[Doanh thu],B.2[Tên sản phẩm],C106))</f>
        <v/>
      </c>
      <c r="X106" s="63" t="str">
        <f t="shared" si="20"/>
        <v/>
      </c>
      <c r="Y106" s="17" t="str">
        <f>IF(OR(C106="",V106=0),"",RANK(V106,D.1[Giá trị hàng tồn cuối kỳ]))</f>
        <v/>
      </c>
      <c r="Z106" s="17" t="str">
        <f>IF(OR(C106="",W106=0),"",RANK(W106,D.1[Doanh thu]))</f>
        <v/>
      </c>
      <c r="AA106" s="17" t="str">
        <f>IF(OR(C106="",X106=0),"",RANK(X106,D.1[Lợi nhuận gộp]))</f>
        <v/>
      </c>
      <c r="AB106" s="17" t="str">
        <f t="shared" si="21"/>
        <v/>
      </c>
      <c r="AC106" s="150"/>
    </row>
    <row r="107" spans="2:29" ht="27.75" customHeight="1" x14ac:dyDescent="0.2">
      <c r="B107" s="7">
        <f t="shared" si="22"/>
        <v>105</v>
      </c>
      <c r="C107" s="2"/>
      <c r="D107" s="16"/>
      <c r="E107" s="16"/>
      <c r="F107" s="16"/>
      <c r="H107" s="13"/>
      <c r="I107" s="13"/>
      <c r="J107" s="21" t="str">
        <f t="shared" si="15"/>
        <v/>
      </c>
      <c r="L107" s="22" t="str">
        <f>IF(AND(C107&lt;&gt;"",COUNTIF(D.1[Tên sản phẩm],C107)&gt;1),"Sản phẩm này đã khai báo nhiều lần","")</f>
        <v/>
      </c>
      <c r="M107" s="7" t="str">
        <f>IF(OR(C107="",F107=""),"",IF(MATCH(F107,D.1[Phân loại SP],0)=B107,B107,""))</f>
        <v/>
      </c>
      <c r="N107" s="7" t="str">
        <f>IF(B107&lt;=COUNT(D.1[STT Phân loại SP]),INDEX(D.1[Phân loại SP],MATCH(SMALL(D.1[STT Phân loại SP],B107),D.1[STT Phân loại SP],0)),"")</f>
        <v/>
      </c>
      <c r="O107" s="21" t="str">
        <f>IF(C107="","",SUMIFS(M.1[Số lượng],M.1[Tên sản phẩm],C107)+SUMIFS(M.1[SL được tặng/KM],M.1[Tên sản phẩm],C107))</f>
        <v/>
      </c>
      <c r="P107" s="21" t="str">
        <f>IF(C107="","",SUMIFS(M.1[Giá nhập
thực tế],M.1[Tên sản phẩm],C107))</f>
        <v/>
      </c>
      <c r="Q107" s="21" t="str">
        <f>IF(C107="","",SUMIFS(B.2[Số lượng (ĐVT Chuẩn)],B.2[Tên sản phẩm],C107)+SUMIFS(B.2[SL xuất tặng/KM],B.2[Tên sản phẩm],C107))</f>
        <v/>
      </c>
      <c r="R107" s="21" t="str">
        <f>IF(C107="","",SUMIFS(B.2[Thành tiền],B.2[Tên sản phẩm],C107))</f>
        <v/>
      </c>
      <c r="S107" s="21" t="str">
        <f t="shared" si="16"/>
        <v/>
      </c>
      <c r="T107" s="21" t="str">
        <f t="shared" si="17"/>
        <v/>
      </c>
      <c r="U107" s="21" t="str">
        <f t="shared" si="18"/>
        <v/>
      </c>
      <c r="V107" s="21" t="str">
        <f t="shared" si="19"/>
        <v/>
      </c>
      <c r="W107" s="63" t="str">
        <f>IF(C107="","",SUMIFS(B.2[Doanh thu],B.2[Tên sản phẩm],C107))</f>
        <v/>
      </c>
      <c r="X107" s="63" t="str">
        <f t="shared" si="20"/>
        <v/>
      </c>
      <c r="Y107" s="17" t="str">
        <f>IF(OR(C107="",V107=0),"",RANK(V107,D.1[Giá trị hàng tồn cuối kỳ]))</f>
        <v/>
      </c>
      <c r="Z107" s="17" t="str">
        <f>IF(OR(C107="",W107=0),"",RANK(W107,D.1[Doanh thu]))</f>
        <v/>
      </c>
      <c r="AA107" s="17" t="str">
        <f>IF(OR(C107="",X107=0),"",RANK(X107,D.1[Lợi nhuận gộp]))</f>
        <v/>
      </c>
      <c r="AB107" s="17" t="str">
        <f t="shared" si="21"/>
        <v/>
      </c>
      <c r="AC107" s="150"/>
    </row>
    <row r="108" spans="2:29" ht="27.75" customHeight="1" x14ac:dyDescent="0.2">
      <c r="B108" s="7">
        <f t="shared" si="22"/>
        <v>106</v>
      </c>
      <c r="C108" s="2"/>
      <c r="D108" s="16"/>
      <c r="E108" s="16"/>
      <c r="F108" s="16"/>
      <c r="H108" s="13"/>
      <c r="I108" s="13"/>
      <c r="J108" s="21" t="str">
        <f t="shared" si="15"/>
        <v/>
      </c>
      <c r="L108" s="22" t="str">
        <f>IF(AND(C108&lt;&gt;"",COUNTIF(D.1[Tên sản phẩm],C108)&gt;1),"Sản phẩm này đã khai báo nhiều lần","")</f>
        <v/>
      </c>
      <c r="M108" s="7" t="str">
        <f>IF(OR(C108="",F108=""),"",IF(MATCH(F108,D.1[Phân loại SP],0)=B108,B108,""))</f>
        <v/>
      </c>
      <c r="N108" s="7" t="str">
        <f>IF(B108&lt;=COUNT(D.1[STT Phân loại SP]),INDEX(D.1[Phân loại SP],MATCH(SMALL(D.1[STT Phân loại SP],B108),D.1[STT Phân loại SP],0)),"")</f>
        <v/>
      </c>
      <c r="O108" s="21" t="str">
        <f>IF(C108="","",SUMIFS(M.1[Số lượng],M.1[Tên sản phẩm],C108)+SUMIFS(M.1[SL được tặng/KM],M.1[Tên sản phẩm],C108))</f>
        <v/>
      </c>
      <c r="P108" s="21" t="str">
        <f>IF(C108="","",SUMIFS(M.1[Giá nhập
thực tế],M.1[Tên sản phẩm],C108))</f>
        <v/>
      </c>
      <c r="Q108" s="21" t="str">
        <f>IF(C108="","",SUMIFS(B.2[Số lượng (ĐVT Chuẩn)],B.2[Tên sản phẩm],C108)+SUMIFS(B.2[SL xuất tặng/KM],B.2[Tên sản phẩm],C108))</f>
        <v/>
      </c>
      <c r="R108" s="21" t="str">
        <f>IF(C108="","",SUMIFS(B.2[Thành tiền],B.2[Tên sản phẩm],C108))</f>
        <v/>
      </c>
      <c r="S108" s="21" t="str">
        <f t="shared" si="16"/>
        <v/>
      </c>
      <c r="T108" s="21" t="str">
        <f t="shared" si="17"/>
        <v/>
      </c>
      <c r="U108" s="21" t="str">
        <f t="shared" si="18"/>
        <v/>
      </c>
      <c r="V108" s="21" t="str">
        <f t="shared" si="19"/>
        <v/>
      </c>
      <c r="W108" s="63" t="str">
        <f>IF(C108="","",SUMIFS(B.2[Doanh thu],B.2[Tên sản phẩm],C108))</f>
        <v/>
      </c>
      <c r="X108" s="63" t="str">
        <f t="shared" si="20"/>
        <v/>
      </c>
      <c r="Y108" s="17" t="str">
        <f>IF(OR(C108="",V108=0),"",RANK(V108,D.1[Giá trị hàng tồn cuối kỳ]))</f>
        <v/>
      </c>
      <c r="Z108" s="17" t="str">
        <f>IF(OR(C108="",W108=0),"",RANK(W108,D.1[Doanh thu]))</f>
        <v/>
      </c>
      <c r="AA108" s="17" t="str">
        <f>IF(OR(C108="",X108=0),"",RANK(X108,D.1[Lợi nhuận gộp]))</f>
        <v/>
      </c>
      <c r="AB108" s="17" t="str">
        <f t="shared" si="21"/>
        <v/>
      </c>
      <c r="AC108" s="150"/>
    </row>
    <row r="109" spans="2:29" ht="27.75" customHeight="1" x14ac:dyDescent="0.2">
      <c r="B109" s="7">
        <f t="shared" si="22"/>
        <v>107</v>
      </c>
      <c r="C109" s="2"/>
      <c r="D109" s="16"/>
      <c r="E109" s="16"/>
      <c r="F109" s="16"/>
      <c r="H109" s="13"/>
      <c r="I109" s="13"/>
      <c r="J109" s="21" t="str">
        <f t="shared" si="15"/>
        <v/>
      </c>
      <c r="L109" s="22" t="str">
        <f>IF(AND(C109&lt;&gt;"",COUNTIF(D.1[Tên sản phẩm],C109)&gt;1),"Sản phẩm này đã khai báo nhiều lần","")</f>
        <v/>
      </c>
      <c r="M109" s="7" t="str">
        <f>IF(OR(C109="",F109=""),"",IF(MATCH(F109,D.1[Phân loại SP],0)=B109,B109,""))</f>
        <v/>
      </c>
      <c r="N109" s="7" t="str">
        <f>IF(B109&lt;=COUNT(D.1[STT Phân loại SP]),INDEX(D.1[Phân loại SP],MATCH(SMALL(D.1[STT Phân loại SP],B109),D.1[STT Phân loại SP],0)),"")</f>
        <v/>
      </c>
      <c r="O109" s="21" t="str">
        <f>IF(C109="","",SUMIFS(M.1[Số lượng],M.1[Tên sản phẩm],C109)+SUMIFS(M.1[SL được tặng/KM],M.1[Tên sản phẩm],C109))</f>
        <v/>
      </c>
      <c r="P109" s="21" t="str">
        <f>IF(C109="","",SUMIFS(M.1[Giá nhập
thực tế],M.1[Tên sản phẩm],C109))</f>
        <v/>
      </c>
      <c r="Q109" s="21" t="str">
        <f>IF(C109="","",SUMIFS(B.2[Số lượng (ĐVT Chuẩn)],B.2[Tên sản phẩm],C109)+SUMIFS(B.2[SL xuất tặng/KM],B.2[Tên sản phẩm],C109))</f>
        <v/>
      </c>
      <c r="R109" s="21" t="str">
        <f>IF(C109="","",SUMIFS(B.2[Thành tiền],B.2[Tên sản phẩm],C109))</f>
        <v/>
      </c>
      <c r="S109" s="21" t="str">
        <f t="shared" si="16"/>
        <v/>
      </c>
      <c r="T109" s="21" t="str">
        <f t="shared" si="17"/>
        <v/>
      </c>
      <c r="U109" s="21" t="str">
        <f t="shared" si="18"/>
        <v/>
      </c>
      <c r="V109" s="21" t="str">
        <f t="shared" si="19"/>
        <v/>
      </c>
      <c r="W109" s="63" t="str">
        <f>IF(C109="","",SUMIFS(B.2[Doanh thu],B.2[Tên sản phẩm],C109))</f>
        <v/>
      </c>
      <c r="X109" s="63" t="str">
        <f t="shared" si="20"/>
        <v/>
      </c>
      <c r="Y109" s="17" t="str">
        <f>IF(OR(C109="",V109=0),"",RANK(V109,D.1[Giá trị hàng tồn cuối kỳ]))</f>
        <v/>
      </c>
      <c r="Z109" s="17" t="str">
        <f>IF(OR(C109="",W109=0),"",RANK(W109,D.1[Doanh thu]))</f>
        <v/>
      </c>
      <c r="AA109" s="17" t="str">
        <f>IF(OR(C109="",X109=0),"",RANK(X109,D.1[Lợi nhuận gộp]))</f>
        <v/>
      </c>
      <c r="AB109" s="17" t="str">
        <f t="shared" si="21"/>
        <v/>
      </c>
      <c r="AC109" s="150"/>
    </row>
    <row r="110" spans="2:29" ht="27.75" customHeight="1" x14ac:dyDescent="0.2">
      <c r="B110" s="7">
        <f t="shared" si="22"/>
        <v>108</v>
      </c>
      <c r="C110" s="2"/>
      <c r="D110" s="16"/>
      <c r="E110" s="16"/>
      <c r="F110" s="16"/>
      <c r="H110" s="13"/>
      <c r="I110" s="13"/>
      <c r="J110" s="21" t="str">
        <f t="shared" si="15"/>
        <v/>
      </c>
      <c r="L110" s="22" t="str">
        <f>IF(AND(C110&lt;&gt;"",COUNTIF(D.1[Tên sản phẩm],C110)&gt;1),"Sản phẩm này đã khai báo nhiều lần","")</f>
        <v/>
      </c>
      <c r="M110" s="7" t="str">
        <f>IF(OR(C110="",F110=""),"",IF(MATCH(F110,D.1[Phân loại SP],0)=B110,B110,""))</f>
        <v/>
      </c>
      <c r="N110" s="7" t="str">
        <f>IF(B110&lt;=COUNT(D.1[STT Phân loại SP]),INDEX(D.1[Phân loại SP],MATCH(SMALL(D.1[STT Phân loại SP],B110),D.1[STT Phân loại SP],0)),"")</f>
        <v/>
      </c>
      <c r="O110" s="21" t="str">
        <f>IF(C110="","",SUMIFS(M.1[Số lượng],M.1[Tên sản phẩm],C110)+SUMIFS(M.1[SL được tặng/KM],M.1[Tên sản phẩm],C110))</f>
        <v/>
      </c>
      <c r="P110" s="21" t="str">
        <f>IF(C110="","",SUMIFS(M.1[Giá nhập
thực tế],M.1[Tên sản phẩm],C110))</f>
        <v/>
      </c>
      <c r="Q110" s="21" t="str">
        <f>IF(C110="","",SUMIFS(B.2[Số lượng (ĐVT Chuẩn)],B.2[Tên sản phẩm],C110)+SUMIFS(B.2[SL xuất tặng/KM],B.2[Tên sản phẩm],C110))</f>
        <v/>
      </c>
      <c r="R110" s="21" t="str">
        <f>IF(C110="","",SUMIFS(B.2[Thành tiền],B.2[Tên sản phẩm],C110))</f>
        <v/>
      </c>
      <c r="S110" s="21" t="str">
        <f t="shared" si="16"/>
        <v/>
      </c>
      <c r="T110" s="21" t="str">
        <f t="shared" si="17"/>
        <v/>
      </c>
      <c r="U110" s="21" t="str">
        <f t="shared" si="18"/>
        <v/>
      </c>
      <c r="V110" s="21" t="str">
        <f t="shared" si="19"/>
        <v/>
      </c>
      <c r="W110" s="63" t="str">
        <f>IF(C110="","",SUMIFS(B.2[Doanh thu],B.2[Tên sản phẩm],C110))</f>
        <v/>
      </c>
      <c r="X110" s="63" t="str">
        <f t="shared" si="20"/>
        <v/>
      </c>
      <c r="Y110" s="17" t="str">
        <f>IF(OR(C110="",V110=0),"",RANK(V110,D.1[Giá trị hàng tồn cuối kỳ]))</f>
        <v/>
      </c>
      <c r="Z110" s="17" t="str">
        <f>IF(OR(C110="",W110=0),"",RANK(W110,D.1[Doanh thu]))</f>
        <v/>
      </c>
      <c r="AA110" s="17" t="str">
        <f>IF(OR(C110="",X110=0),"",RANK(X110,D.1[Lợi nhuận gộp]))</f>
        <v/>
      </c>
      <c r="AB110" s="17" t="str">
        <f t="shared" si="21"/>
        <v/>
      </c>
      <c r="AC110" s="150"/>
    </row>
    <row r="111" spans="2:29" ht="27.75" customHeight="1" x14ac:dyDescent="0.2">
      <c r="B111" s="7">
        <f t="shared" si="22"/>
        <v>109</v>
      </c>
      <c r="C111" s="2"/>
      <c r="D111" s="16"/>
      <c r="E111" s="16"/>
      <c r="F111" s="16"/>
      <c r="H111" s="13"/>
      <c r="I111" s="13"/>
      <c r="J111" s="21" t="str">
        <f t="shared" si="15"/>
        <v/>
      </c>
      <c r="L111" s="22" t="str">
        <f>IF(AND(C111&lt;&gt;"",COUNTIF(D.1[Tên sản phẩm],C111)&gt;1),"Sản phẩm này đã khai báo nhiều lần","")</f>
        <v/>
      </c>
      <c r="M111" s="7" t="str">
        <f>IF(OR(C111="",F111=""),"",IF(MATCH(F111,D.1[Phân loại SP],0)=B111,B111,""))</f>
        <v/>
      </c>
      <c r="N111" s="7" t="str">
        <f>IF(B111&lt;=COUNT(D.1[STT Phân loại SP]),INDEX(D.1[Phân loại SP],MATCH(SMALL(D.1[STT Phân loại SP],B111),D.1[STT Phân loại SP],0)),"")</f>
        <v/>
      </c>
      <c r="O111" s="21" t="str">
        <f>IF(C111="","",SUMIFS(M.1[Số lượng],M.1[Tên sản phẩm],C111)+SUMIFS(M.1[SL được tặng/KM],M.1[Tên sản phẩm],C111))</f>
        <v/>
      </c>
      <c r="P111" s="21" t="str">
        <f>IF(C111="","",SUMIFS(M.1[Giá nhập
thực tế],M.1[Tên sản phẩm],C111))</f>
        <v/>
      </c>
      <c r="Q111" s="21" t="str">
        <f>IF(C111="","",SUMIFS(B.2[Số lượng (ĐVT Chuẩn)],B.2[Tên sản phẩm],C111)+SUMIFS(B.2[SL xuất tặng/KM],B.2[Tên sản phẩm],C111))</f>
        <v/>
      </c>
      <c r="R111" s="21" t="str">
        <f>IF(C111="","",SUMIFS(B.2[Thành tiền],B.2[Tên sản phẩm],C111))</f>
        <v/>
      </c>
      <c r="S111" s="21" t="str">
        <f t="shared" si="16"/>
        <v/>
      </c>
      <c r="T111" s="21" t="str">
        <f t="shared" si="17"/>
        <v/>
      </c>
      <c r="U111" s="21" t="str">
        <f t="shared" si="18"/>
        <v/>
      </c>
      <c r="V111" s="21" t="str">
        <f t="shared" si="19"/>
        <v/>
      </c>
      <c r="W111" s="63" t="str">
        <f>IF(C111="","",SUMIFS(B.2[Doanh thu],B.2[Tên sản phẩm],C111))</f>
        <v/>
      </c>
      <c r="X111" s="63" t="str">
        <f t="shared" si="20"/>
        <v/>
      </c>
      <c r="Y111" s="17" t="str">
        <f>IF(OR(C111="",V111=0),"",RANK(V111,D.1[Giá trị hàng tồn cuối kỳ]))</f>
        <v/>
      </c>
      <c r="Z111" s="17" t="str">
        <f>IF(OR(C111="",W111=0),"",RANK(W111,D.1[Doanh thu]))</f>
        <v/>
      </c>
      <c r="AA111" s="17" t="str">
        <f>IF(OR(C111="",X111=0),"",RANK(X111,D.1[Lợi nhuận gộp]))</f>
        <v/>
      </c>
      <c r="AB111" s="17" t="str">
        <f t="shared" si="21"/>
        <v/>
      </c>
      <c r="AC111" s="150"/>
    </row>
    <row r="112" spans="2:29" ht="27.75" customHeight="1" x14ac:dyDescent="0.2">
      <c r="B112" s="7">
        <f t="shared" si="22"/>
        <v>110</v>
      </c>
      <c r="C112" s="2"/>
      <c r="D112" s="16"/>
      <c r="E112" s="16"/>
      <c r="F112" s="16"/>
      <c r="H112" s="13"/>
      <c r="I112" s="13"/>
      <c r="J112" s="21" t="str">
        <f t="shared" si="15"/>
        <v/>
      </c>
      <c r="L112" s="22" t="str">
        <f>IF(AND(C112&lt;&gt;"",COUNTIF(D.1[Tên sản phẩm],C112)&gt;1),"Sản phẩm này đã khai báo nhiều lần","")</f>
        <v/>
      </c>
      <c r="M112" s="7" t="str">
        <f>IF(OR(C112="",F112=""),"",IF(MATCH(F112,D.1[Phân loại SP],0)=B112,B112,""))</f>
        <v/>
      </c>
      <c r="N112" s="7" t="str">
        <f>IF(B112&lt;=COUNT(D.1[STT Phân loại SP]),INDEX(D.1[Phân loại SP],MATCH(SMALL(D.1[STT Phân loại SP],B112),D.1[STT Phân loại SP],0)),"")</f>
        <v/>
      </c>
      <c r="O112" s="21" t="str">
        <f>IF(C112="","",SUMIFS(M.1[Số lượng],M.1[Tên sản phẩm],C112)+SUMIFS(M.1[SL được tặng/KM],M.1[Tên sản phẩm],C112))</f>
        <v/>
      </c>
      <c r="P112" s="21" t="str">
        <f>IF(C112="","",SUMIFS(M.1[Giá nhập
thực tế],M.1[Tên sản phẩm],C112))</f>
        <v/>
      </c>
      <c r="Q112" s="21" t="str">
        <f>IF(C112="","",SUMIFS(B.2[Số lượng (ĐVT Chuẩn)],B.2[Tên sản phẩm],C112)+SUMIFS(B.2[SL xuất tặng/KM],B.2[Tên sản phẩm],C112))</f>
        <v/>
      </c>
      <c r="R112" s="21" t="str">
        <f>IF(C112="","",SUMIFS(B.2[Thành tiền],B.2[Tên sản phẩm],C112))</f>
        <v/>
      </c>
      <c r="S112" s="21" t="str">
        <f t="shared" si="16"/>
        <v/>
      </c>
      <c r="T112" s="21" t="str">
        <f t="shared" si="17"/>
        <v/>
      </c>
      <c r="U112" s="21" t="str">
        <f t="shared" si="18"/>
        <v/>
      </c>
      <c r="V112" s="21" t="str">
        <f t="shared" si="19"/>
        <v/>
      </c>
      <c r="W112" s="63" t="str">
        <f>IF(C112="","",SUMIFS(B.2[Doanh thu],B.2[Tên sản phẩm],C112))</f>
        <v/>
      </c>
      <c r="X112" s="63" t="str">
        <f t="shared" si="20"/>
        <v/>
      </c>
      <c r="Y112" s="17" t="str">
        <f>IF(OR(C112="",V112=0),"",RANK(V112,D.1[Giá trị hàng tồn cuối kỳ]))</f>
        <v/>
      </c>
      <c r="Z112" s="17" t="str">
        <f>IF(OR(C112="",W112=0),"",RANK(W112,D.1[Doanh thu]))</f>
        <v/>
      </c>
      <c r="AA112" s="17" t="str">
        <f>IF(OR(C112="",X112=0),"",RANK(X112,D.1[Lợi nhuận gộp]))</f>
        <v/>
      </c>
      <c r="AB112" s="17" t="str">
        <f t="shared" si="21"/>
        <v/>
      </c>
      <c r="AC112" s="150"/>
    </row>
    <row r="113" spans="2:29" ht="27.75" customHeight="1" x14ac:dyDescent="0.2">
      <c r="B113" s="7">
        <f t="shared" si="22"/>
        <v>111</v>
      </c>
      <c r="C113" s="2"/>
      <c r="D113" s="16"/>
      <c r="E113" s="16"/>
      <c r="F113" s="16"/>
      <c r="H113" s="13"/>
      <c r="I113" s="13"/>
      <c r="J113" s="21" t="str">
        <f t="shared" si="15"/>
        <v/>
      </c>
      <c r="L113" s="22" t="str">
        <f>IF(AND(C113&lt;&gt;"",COUNTIF(D.1[Tên sản phẩm],C113)&gt;1),"Sản phẩm này đã khai báo nhiều lần","")</f>
        <v/>
      </c>
      <c r="M113" s="7" t="str">
        <f>IF(OR(C113="",F113=""),"",IF(MATCH(F113,D.1[Phân loại SP],0)=B113,B113,""))</f>
        <v/>
      </c>
      <c r="N113" s="7" t="str">
        <f>IF(B113&lt;=COUNT(D.1[STT Phân loại SP]),INDEX(D.1[Phân loại SP],MATCH(SMALL(D.1[STT Phân loại SP],B113),D.1[STT Phân loại SP],0)),"")</f>
        <v/>
      </c>
      <c r="O113" s="21" t="str">
        <f>IF(C113="","",SUMIFS(M.1[Số lượng],M.1[Tên sản phẩm],C113)+SUMIFS(M.1[SL được tặng/KM],M.1[Tên sản phẩm],C113))</f>
        <v/>
      </c>
      <c r="P113" s="21" t="str">
        <f>IF(C113="","",SUMIFS(M.1[Giá nhập
thực tế],M.1[Tên sản phẩm],C113))</f>
        <v/>
      </c>
      <c r="Q113" s="21" t="str">
        <f>IF(C113="","",SUMIFS(B.2[Số lượng (ĐVT Chuẩn)],B.2[Tên sản phẩm],C113)+SUMIFS(B.2[SL xuất tặng/KM],B.2[Tên sản phẩm],C113))</f>
        <v/>
      </c>
      <c r="R113" s="21" t="str">
        <f>IF(C113="","",SUMIFS(B.2[Thành tiền],B.2[Tên sản phẩm],C113))</f>
        <v/>
      </c>
      <c r="S113" s="21" t="str">
        <f t="shared" si="16"/>
        <v/>
      </c>
      <c r="T113" s="21" t="str">
        <f t="shared" si="17"/>
        <v/>
      </c>
      <c r="U113" s="21" t="str">
        <f t="shared" si="18"/>
        <v/>
      </c>
      <c r="V113" s="21" t="str">
        <f t="shared" si="19"/>
        <v/>
      </c>
      <c r="W113" s="63" t="str">
        <f>IF(C113="","",SUMIFS(B.2[Doanh thu],B.2[Tên sản phẩm],C113))</f>
        <v/>
      </c>
      <c r="X113" s="63" t="str">
        <f t="shared" si="20"/>
        <v/>
      </c>
      <c r="Y113" s="17" t="str">
        <f>IF(OR(C113="",V113=0),"",RANK(V113,D.1[Giá trị hàng tồn cuối kỳ]))</f>
        <v/>
      </c>
      <c r="Z113" s="17" t="str">
        <f>IF(OR(C113="",W113=0),"",RANK(W113,D.1[Doanh thu]))</f>
        <v/>
      </c>
      <c r="AA113" s="17" t="str">
        <f>IF(OR(C113="",X113=0),"",RANK(X113,D.1[Lợi nhuận gộp]))</f>
        <v/>
      </c>
      <c r="AB113" s="17" t="str">
        <f t="shared" si="21"/>
        <v/>
      </c>
      <c r="AC113" s="150"/>
    </row>
    <row r="114" spans="2:29" ht="27.75" customHeight="1" x14ac:dyDescent="0.2">
      <c r="B114" s="7">
        <f t="shared" si="22"/>
        <v>112</v>
      </c>
      <c r="C114" s="2"/>
      <c r="D114" s="16"/>
      <c r="E114" s="16"/>
      <c r="F114" s="16"/>
      <c r="H114" s="13"/>
      <c r="I114" s="13"/>
      <c r="J114" s="21" t="str">
        <f t="shared" si="15"/>
        <v/>
      </c>
      <c r="L114" s="22" t="str">
        <f>IF(AND(C114&lt;&gt;"",COUNTIF(D.1[Tên sản phẩm],C114)&gt;1),"Sản phẩm này đã khai báo nhiều lần","")</f>
        <v/>
      </c>
      <c r="M114" s="7" t="str">
        <f>IF(OR(C114="",F114=""),"",IF(MATCH(F114,D.1[Phân loại SP],0)=B114,B114,""))</f>
        <v/>
      </c>
      <c r="N114" s="7" t="str">
        <f>IF(B114&lt;=COUNT(D.1[STT Phân loại SP]),INDEX(D.1[Phân loại SP],MATCH(SMALL(D.1[STT Phân loại SP],B114),D.1[STT Phân loại SP],0)),"")</f>
        <v/>
      </c>
      <c r="O114" s="21" t="str">
        <f>IF(C114="","",SUMIFS(M.1[Số lượng],M.1[Tên sản phẩm],C114)+SUMIFS(M.1[SL được tặng/KM],M.1[Tên sản phẩm],C114))</f>
        <v/>
      </c>
      <c r="P114" s="21" t="str">
        <f>IF(C114="","",SUMIFS(M.1[Giá nhập
thực tế],M.1[Tên sản phẩm],C114))</f>
        <v/>
      </c>
      <c r="Q114" s="21" t="str">
        <f>IF(C114="","",SUMIFS(B.2[Số lượng (ĐVT Chuẩn)],B.2[Tên sản phẩm],C114)+SUMIFS(B.2[SL xuất tặng/KM],B.2[Tên sản phẩm],C114))</f>
        <v/>
      </c>
      <c r="R114" s="21" t="str">
        <f>IF(C114="","",SUMIFS(B.2[Thành tiền],B.2[Tên sản phẩm],C114))</f>
        <v/>
      </c>
      <c r="S114" s="21" t="str">
        <f t="shared" si="16"/>
        <v/>
      </c>
      <c r="T114" s="21" t="str">
        <f t="shared" si="17"/>
        <v/>
      </c>
      <c r="U114" s="21" t="str">
        <f t="shared" si="18"/>
        <v/>
      </c>
      <c r="V114" s="21" t="str">
        <f t="shared" si="19"/>
        <v/>
      </c>
      <c r="W114" s="63" t="str">
        <f>IF(C114="","",SUMIFS(B.2[Doanh thu],B.2[Tên sản phẩm],C114))</f>
        <v/>
      </c>
      <c r="X114" s="63" t="str">
        <f t="shared" si="20"/>
        <v/>
      </c>
      <c r="Y114" s="17" t="str">
        <f>IF(OR(C114="",V114=0),"",RANK(V114,D.1[Giá trị hàng tồn cuối kỳ]))</f>
        <v/>
      </c>
      <c r="Z114" s="17" t="str">
        <f>IF(OR(C114="",W114=0),"",RANK(W114,D.1[Doanh thu]))</f>
        <v/>
      </c>
      <c r="AA114" s="17" t="str">
        <f>IF(OR(C114="",X114=0),"",RANK(X114,D.1[Lợi nhuận gộp]))</f>
        <v/>
      </c>
      <c r="AB114" s="17" t="str">
        <f t="shared" si="21"/>
        <v/>
      </c>
      <c r="AC114" s="150"/>
    </row>
    <row r="115" spans="2:29" ht="27.75" customHeight="1" x14ac:dyDescent="0.2">
      <c r="B115" s="7">
        <f t="shared" si="22"/>
        <v>113</v>
      </c>
      <c r="C115" s="2"/>
      <c r="D115" s="16"/>
      <c r="E115" s="16"/>
      <c r="F115" s="16"/>
      <c r="H115" s="13"/>
      <c r="I115" s="13"/>
      <c r="J115" s="21" t="str">
        <f t="shared" si="15"/>
        <v/>
      </c>
      <c r="L115" s="22" t="str">
        <f>IF(AND(C115&lt;&gt;"",COUNTIF(D.1[Tên sản phẩm],C115)&gt;1),"Sản phẩm này đã khai báo nhiều lần","")</f>
        <v/>
      </c>
      <c r="M115" s="7" t="str">
        <f>IF(OR(C115="",F115=""),"",IF(MATCH(F115,D.1[Phân loại SP],0)=B115,B115,""))</f>
        <v/>
      </c>
      <c r="N115" s="7" t="str">
        <f>IF(B115&lt;=COUNT(D.1[STT Phân loại SP]),INDEX(D.1[Phân loại SP],MATCH(SMALL(D.1[STT Phân loại SP],B115),D.1[STT Phân loại SP],0)),"")</f>
        <v/>
      </c>
      <c r="O115" s="21" t="str">
        <f>IF(C115="","",SUMIFS(M.1[Số lượng],M.1[Tên sản phẩm],C115)+SUMIFS(M.1[SL được tặng/KM],M.1[Tên sản phẩm],C115))</f>
        <v/>
      </c>
      <c r="P115" s="21" t="str">
        <f>IF(C115="","",SUMIFS(M.1[Giá nhập
thực tế],M.1[Tên sản phẩm],C115))</f>
        <v/>
      </c>
      <c r="Q115" s="21" t="str">
        <f>IF(C115="","",SUMIFS(B.2[Số lượng (ĐVT Chuẩn)],B.2[Tên sản phẩm],C115)+SUMIFS(B.2[SL xuất tặng/KM],B.2[Tên sản phẩm],C115))</f>
        <v/>
      </c>
      <c r="R115" s="21" t="str">
        <f>IF(C115="","",SUMIFS(B.2[Thành tiền],B.2[Tên sản phẩm],C115))</f>
        <v/>
      </c>
      <c r="S115" s="21" t="str">
        <f t="shared" si="16"/>
        <v/>
      </c>
      <c r="T115" s="21" t="str">
        <f t="shared" si="17"/>
        <v/>
      </c>
      <c r="U115" s="21" t="str">
        <f t="shared" si="18"/>
        <v/>
      </c>
      <c r="V115" s="21" t="str">
        <f t="shared" si="19"/>
        <v/>
      </c>
      <c r="W115" s="63" t="str">
        <f>IF(C115="","",SUMIFS(B.2[Doanh thu],B.2[Tên sản phẩm],C115))</f>
        <v/>
      </c>
      <c r="X115" s="63" t="str">
        <f t="shared" si="20"/>
        <v/>
      </c>
      <c r="Y115" s="17" t="str">
        <f>IF(OR(C115="",V115=0),"",RANK(V115,D.1[Giá trị hàng tồn cuối kỳ]))</f>
        <v/>
      </c>
      <c r="Z115" s="17" t="str">
        <f>IF(OR(C115="",W115=0),"",RANK(W115,D.1[Doanh thu]))</f>
        <v/>
      </c>
      <c r="AA115" s="17" t="str">
        <f>IF(OR(C115="",X115=0),"",RANK(X115,D.1[Lợi nhuận gộp]))</f>
        <v/>
      </c>
      <c r="AB115" s="17" t="str">
        <f t="shared" si="21"/>
        <v/>
      </c>
      <c r="AC115" s="150"/>
    </row>
    <row r="116" spans="2:29" ht="27.75" customHeight="1" x14ac:dyDescent="0.2">
      <c r="B116" s="7">
        <f t="shared" si="22"/>
        <v>114</v>
      </c>
      <c r="C116" s="2"/>
      <c r="D116" s="16"/>
      <c r="E116" s="16"/>
      <c r="F116" s="16"/>
      <c r="H116" s="13"/>
      <c r="I116" s="13"/>
      <c r="J116" s="21" t="str">
        <f t="shared" si="15"/>
        <v/>
      </c>
      <c r="L116" s="22" t="str">
        <f>IF(AND(C116&lt;&gt;"",COUNTIF(D.1[Tên sản phẩm],C116)&gt;1),"Sản phẩm này đã khai báo nhiều lần","")</f>
        <v/>
      </c>
      <c r="M116" s="7" t="str">
        <f>IF(OR(C116="",F116=""),"",IF(MATCH(F116,D.1[Phân loại SP],0)=B116,B116,""))</f>
        <v/>
      </c>
      <c r="N116" s="7" t="str">
        <f>IF(B116&lt;=COUNT(D.1[STT Phân loại SP]),INDEX(D.1[Phân loại SP],MATCH(SMALL(D.1[STT Phân loại SP],B116),D.1[STT Phân loại SP],0)),"")</f>
        <v/>
      </c>
      <c r="O116" s="21" t="str">
        <f>IF(C116="","",SUMIFS(M.1[Số lượng],M.1[Tên sản phẩm],C116)+SUMIFS(M.1[SL được tặng/KM],M.1[Tên sản phẩm],C116))</f>
        <v/>
      </c>
      <c r="P116" s="21" t="str">
        <f>IF(C116="","",SUMIFS(M.1[Giá nhập
thực tế],M.1[Tên sản phẩm],C116))</f>
        <v/>
      </c>
      <c r="Q116" s="21" t="str">
        <f>IF(C116="","",SUMIFS(B.2[Số lượng (ĐVT Chuẩn)],B.2[Tên sản phẩm],C116)+SUMIFS(B.2[SL xuất tặng/KM],B.2[Tên sản phẩm],C116))</f>
        <v/>
      </c>
      <c r="R116" s="21" t="str">
        <f>IF(C116="","",SUMIFS(B.2[Thành tiền],B.2[Tên sản phẩm],C116))</f>
        <v/>
      </c>
      <c r="S116" s="21" t="str">
        <f t="shared" si="16"/>
        <v/>
      </c>
      <c r="T116" s="21" t="str">
        <f t="shared" si="17"/>
        <v/>
      </c>
      <c r="U116" s="21" t="str">
        <f t="shared" si="18"/>
        <v/>
      </c>
      <c r="V116" s="21" t="str">
        <f t="shared" si="19"/>
        <v/>
      </c>
      <c r="W116" s="63" t="str">
        <f>IF(C116="","",SUMIFS(B.2[Doanh thu],B.2[Tên sản phẩm],C116))</f>
        <v/>
      </c>
      <c r="X116" s="63" t="str">
        <f t="shared" si="20"/>
        <v/>
      </c>
      <c r="Y116" s="17" t="str">
        <f>IF(OR(C116="",V116=0),"",RANK(V116,D.1[Giá trị hàng tồn cuối kỳ]))</f>
        <v/>
      </c>
      <c r="Z116" s="17" t="str">
        <f>IF(OR(C116="",W116=0),"",RANK(W116,D.1[Doanh thu]))</f>
        <v/>
      </c>
      <c r="AA116" s="17" t="str">
        <f>IF(OR(C116="",X116=0),"",RANK(X116,D.1[Lợi nhuận gộp]))</f>
        <v/>
      </c>
      <c r="AB116" s="17" t="str">
        <f t="shared" si="21"/>
        <v/>
      </c>
      <c r="AC116" s="150"/>
    </row>
    <row r="117" spans="2:29" ht="27.75" customHeight="1" x14ac:dyDescent="0.2">
      <c r="B117" s="7">
        <f t="shared" si="22"/>
        <v>115</v>
      </c>
      <c r="C117" s="2"/>
      <c r="D117" s="16"/>
      <c r="E117" s="16"/>
      <c r="F117" s="16"/>
      <c r="H117" s="13"/>
      <c r="I117" s="13"/>
      <c r="J117" s="21" t="str">
        <f t="shared" si="15"/>
        <v/>
      </c>
      <c r="L117" s="22" t="str">
        <f>IF(AND(C117&lt;&gt;"",COUNTIF(D.1[Tên sản phẩm],C117)&gt;1),"Sản phẩm này đã khai báo nhiều lần","")</f>
        <v/>
      </c>
      <c r="M117" s="7" t="str">
        <f>IF(OR(C117="",F117=""),"",IF(MATCH(F117,D.1[Phân loại SP],0)=B117,B117,""))</f>
        <v/>
      </c>
      <c r="N117" s="7" t="str">
        <f>IF(B117&lt;=COUNT(D.1[STT Phân loại SP]),INDEX(D.1[Phân loại SP],MATCH(SMALL(D.1[STT Phân loại SP],B117),D.1[STT Phân loại SP],0)),"")</f>
        <v/>
      </c>
      <c r="O117" s="21" t="str">
        <f>IF(C117="","",SUMIFS(M.1[Số lượng],M.1[Tên sản phẩm],C117)+SUMIFS(M.1[SL được tặng/KM],M.1[Tên sản phẩm],C117))</f>
        <v/>
      </c>
      <c r="P117" s="21" t="str">
        <f>IF(C117="","",SUMIFS(M.1[Giá nhập
thực tế],M.1[Tên sản phẩm],C117))</f>
        <v/>
      </c>
      <c r="Q117" s="21" t="str">
        <f>IF(C117="","",SUMIFS(B.2[Số lượng (ĐVT Chuẩn)],B.2[Tên sản phẩm],C117)+SUMIFS(B.2[SL xuất tặng/KM],B.2[Tên sản phẩm],C117))</f>
        <v/>
      </c>
      <c r="R117" s="21" t="str">
        <f>IF(C117="","",SUMIFS(B.2[Thành tiền],B.2[Tên sản phẩm],C117))</f>
        <v/>
      </c>
      <c r="S117" s="21" t="str">
        <f t="shared" si="16"/>
        <v/>
      </c>
      <c r="T117" s="21" t="str">
        <f t="shared" si="17"/>
        <v/>
      </c>
      <c r="U117" s="21" t="str">
        <f t="shared" si="18"/>
        <v/>
      </c>
      <c r="V117" s="21" t="str">
        <f t="shared" si="19"/>
        <v/>
      </c>
      <c r="W117" s="63" t="str">
        <f>IF(C117="","",SUMIFS(B.2[Doanh thu],B.2[Tên sản phẩm],C117))</f>
        <v/>
      </c>
      <c r="X117" s="63" t="str">
        <f t="shared" si="20"/>
        <v/>
      </c>
      <c r="Y117" s="17" t="str">
        <f>IF(OR(C117="",V117=0),"",RANK(V117,D.1[Giá trị hàng tồn cuối kỳ]))</f>
        <v/>
      </c>
      <c r="Z117" s="17" t="str">
        <f>IF(OR(C117="",W117=0),"",RANK(W117,D.1[Doanh thu]))</f>
        <v/>
      </c>
      <c r="AA117" s="17" t="str">
        <f>IF(OR(C117="",X117=0),"",RANK(X117,D.1[Lợi nhuận gộp]))</f>
        <v/>
      </c>
      <c r="AB117" s="17" t="str">
        <f t="shared" si="21"/>
        <v/>
      </c>
      <c r="AC117" s="150"/>
    </row>
    <row r="118" spans="2:29" ht="27.75" customHeight="1" x14ac:dyDescent="0.2">
      <c r="B118" s="7">
        <f t="shared" si="22"/>
        <v>116</v>
      </c>
      <c r="C118" s="2"/>
      <c r="D118" s="16"/>
      <c r="E118" s="16"/>
      <c r="F118" s="16"/>
      <c r="H118" s="13"/>
      <c r="I118" s="13"/>
      <c r="J118" s="21" t="str">
        <f t="shared" si="15"/>
        <v/>
      </c>
      <c r="L118" s="22" t="str">
        <f>IF(AND(C118&lt;&gt;"",COUNTIF(D.1[Tên sản phẩm],C118)&gt;1),"Sản phẩm này đã khai báo nhiều lần","")</f>
        <v/>
      </c>
      <c r="M118" s="7" t="str">
        <f>IF(OR(C118="",F118=""),"",IF(MATCH(F118,D.1[Phân loại SP],0)=B118,B118,""))</f>
        <v/>
      </c>
      <c r="N118" s="7" t="str">
        <f>IF(B118&lt;=COUNT(D.1[STT Phân loại SP]),INDEX(D.1[Phân loại SP],MATCH(SMALL(D.1[STT Phân loại SP],B118),D.1[STT Phân loại SP],0)),"")</f>
        <v/>
      </c>
      <c r="O118" s="21" t="str">
        <f>IF(C118="","",SUMIFS(M.1[Số lượng],M.1[Tên sản phẩm],C118)+SUMIFS(M.1[SL được tặng/KM],M.1[Tên sản phẩm],C118))</f>
        <v/>
      </c>
      <c r="P118" s="21" t="str">
        <f>IF(C118="","",SUMIFS(M.1[Giá nhập
thực tế],M.1[Tên sản phẩm],C118))</f>
        <v/>
      </c>
      <c r="Q118" s="21" t="str">
        <f>IF(C118="","",SUMIFS(B.2[Số lượng (ĐVT Chuẩn)],B.2[Tên sản phẩm],C118)+SUMIFS(B.2[SL xuất tặng/KM],B.2[Tên sản phẩm],C118))</f>
        <v/>
      </c>
      <c r="R118" s="21" t="str">
        <f>IF(C118="","",SUMIFS(B.2[Thành tiền],B.2[Tên sản phẩm],C118))</f>
        <v/>
      </c>
      <c r="S118" s="21" t="str">
        <f t="shared" si="16"/>
        <v/>
      </c>
      <c r="T118" s="21" t="str">
        <f t="shared" si="17"/>
        <v/>
      </c>
      <c r="U118" s="21" t="str">
        <f t="shared" si="18"/>
        <v/>
      </c>
      <c r="V118" s="21" t="str">
        <f t="shared" si="19"/>
        <v/>
      </c>
      <c r="W118" s="63" t="str">
        <f>IF(C118="","",SUMIFS(B.2[Doanh thu],B.2[Tên sản phẩm],C118))</f>
        <v/>
      </c>
      <c r="X118" s="63" t="str">
        <f t="shared" si="20"/>
        <v/>
      </c>
      <c r="Y118" s="17" t="str">
        <f>IF(OR(C118="",V118=0),"",RANK(V118,D.1[Giá trị hàng tồn cuối kỳ]))</f>
        <v/>
      </c>
      <c r="Z118" s="17" t="str">
        <f>IF(OR(C118="",W118=0),"",RANK(W118,D.1[Doanh thu]))</f>
        <v/>
      </c>
      <c r="AA118" s="17" t="str">
        <f>IF(OR(C118="",X118=0),"",RANK(X118,D.1[Lợi nhuận gộp]))</f>
        <v/>
      </c>
      <c r="AB118" s="17" t="str">
        <f t="shared" si="21"/>
        <v/>
      </c>
      <c r="AC118" s="150"/>
    </row>
    <row r="119" spans="2:29" ht="27.75" customHeight="1" x14ac:dyDescent="0.2">
      <c r="B119" s="7">
        <f t="shared" si="22"/>
        <v>117</v>
      </c>
      <c r="C119" s="2"/>
      <c r="D119" s="16"/>
      <c r="E119" s="16"/>
      <c r="F119" s="16"/>
      <c r="H119" s="13"/>
      <c r="I119" s="13"/>
      <c r="J119" s="21" t="str">
        <f t="shared" si="15"/>
        <v/>
      </c>
      <c r="L119" s="22" t="str">
        <f>IF(AND(C119&lt;&gt;"",COUNTIF(D.1[Tên sản phẩm],C119)&gt;1),"Sản phẩm này đã khai báo nhiều lần","")</f>
        <v/>
      </c>
      <c r="M119" s="7" t="str">
        <f>IF(OR(C119="",F119=""),"",IF(MATCH(F119,D.1[Phân loại SP],0)=B119,B119,""))</f>
        <v/>
      </c>
      <c r="N119" s="7" t="str">
        <f>IF(B119&lt;=COUNT(D.1[STT Phân loại SP]),INDEX(D.1[Phân loại SP],MATCH(SMALL(D.1[STT Phân loại SP],B119),D.1[STT Phân loại SP],0)),"")</f>
        <v/>
      </c>
      <c r="O119" s="21" t="str">
        <f>IF(C119="","",SUMIFS(M.1[Số lượng],M.1[Tên sản phẩm],C119)+SUMIFS(M.1[SL được tặng/KM],M.1[Tên sản phẩm],C119))</f>
        <v/>
      </c>
      <c r="P119" s="21" t="str">
        <f>IF(C119="","",SUMIFS(M.1[Giá nhập
thực tế],M.1[Tên sản phẩm],C119))</f>
        <v/>
      </c>
      <c r="Q119" s="21" t="str">
        <f>IF(C119="","",SUMIFS(B.2[Số lượng (ĐVT Chuẩn)],B.2[Tên sản phẩm],C119)+SUMIFS(B.2[SL xuất tặng/KM],B.2[Tên sản phẩm],C119))</f>
        <v/>
      </c>
      <c r="R119" s="21" t="str">
        <f>IF(C119="","",SUMIFS(B.2[Thành tiền],B.2[Tên sản phẩm],C119))</f>
        <v/>
      </c>
      <c r="S119" s="21" t="str">
        <f t="shared" si="16"/>
        <v/>
      </c>
      <c r="T119" s="21" t="str">
        <f t="shared" si="17"/>
        <v/>
      </c>
      <c r="U119" s="21" t="str">
        <f t="shared" si="18"/>
        <v/>
      </c>
      <c r="V119" s="21" t="str">
        <f t="shared" si="19"/>
        <v/>
      </c>
      <c r="W119" s="63" t="str">
        <f>IF(C119="","",SUMIFS(B.2[Doanh thu],B.2[Tên sản phẩm],C119))</f>
        <v/>
      </c>
      <c r="X119" s="63" t="str">
        <f t="shared" si="20"/>
        <v/>
      </c>
      <c r="Y119" s="17" t="str">
        <f>IF(OR(C119="",V119=0),"",RANK(V119,D.1[Giá trị hàng tồn cuối kỳ]))</f>
        <v/>
      </c>
      <c r="Z119" s="17" t="str">
        <f>IF(OR(C119="",W119=0),"",RANK(W119,D.1[Doanh thu]))</f>
        <v/>
      </c>
      <c r="AA119" s="17" t="str">
        <f>IF(OR(C119="",X119=0),"",RANK(X119,D.1[Lợi nhuận gộp]))</f>
        <v/>
      </c>
      <c r="AB119" s="17" t="str">
        <f t="shared" si="21"/>
        <v/>
      </c>
      <c r="AC119" s="150"/>
    </row>
    <row r="120" spans="2:29" ht="27.75" customHeight="1" x14ac:dyDescent="0.2">
      <c r="B120" s="7">
        <f t="shared" si="22"/>
        <v>118</v>
      </c>
      <c r="C120" s="2"/>
      <c r="D120" s="16"/>
      <c r="E120" s="16"/>
      <c r="F120" s="16"/>
      <c r="H120" s="13"/>
      <c r="I120" s="13"/>
      <c r="J120" s="21" t="str">
        <f t="shared" si="15"/>
        <v/>
      </c>
      <c r="L120" s="22" t="str">
        <f>IF(AND(C120&lt;&gt;"",COUNTIF(D.1[Tên sản phẩm],C120)&gt;1),"Sản phẩm này đã khai báo nhiều lần","")</f>
        <v/>
      </c>
      <c r="M120" s="7" t="str">
        <f>IF(OR(C120="",F120=""),"",IF(MATCH(F120,D.1[Phân loại SP],0)=B120,B120,""))</f>
        <v/>
      </c>
      <c r="N120" s="7" t="str">
        <f>IF(B120&lt;=COUNT(D.1[STT Phân loại SP]),INDEX(D.1[Phân loại SP],MATCH(SMALL(D.1[STT Phân loại SP],B120),D.1[STT Phân loại SP],0)),"")</f>
        <v/>
      </c>
      <c r="O120" s="21" t="str">
        <f>IF(C120="","",SUMIFS(M.1[Số lượng],M.1[Tên sản phẩm],C120)+SUMIFS(M.1[SL được tặng/KM],M.1[Tên sản phẩm],C120))</f>
        <v/>
      </c>
      <c r="P120" s="21" t="str">
        <f>IF(C120="","",SUMIFS(M.1[Giá nhập
thực tế],M.1[Tên sản phẩm],C120))</f>
        <v/>
      </c>
      <c r="Q120" s="21" t="str">
        <f>IF(C120="","",SUMIFS(B.2[Số lượng (ĐVT Chuẩn)],B.2[Tên sản phẩm],C120)+SUMIFS(B.2[SL xuất tặng/KM],B.2[Tên sản phẩm],C120))</f>
        <v/>
      </c>
      <c r="R120" s="21" t="str">
        <f>IF(C120="","",SUMIFS(B.2[Thành tiền],B.2[Tên sản phẩm],C120))</f>
        <v/>
      </c>
      <c r="S120" s="21" t="str">
        <f t="shared" si="16"/>
        <v/>
      </c>
      <c r="T120" s="21" t="str">
        <f t="shared" si="17"/>
        <v/>
      </c>
      <c r="U120" s="21" t="str">
        <f t="shared" si="18"/>
        <v/>
      </c>
      <c r="V120" s="21" t="str">
        <f t="shared" si="19"/>
        <v/>
      </c>
      <c r="W120" s="63" t="str">
        <f>IF(C120="","",SUMIFS(B.2[Doanh thu],B.2[Tên sản phẩm],C120))</f>
        <v/>
      </c>
      <c r="X120" s="63" t="str">
        <f t="shared" si="20"/>
        <v/>
      </c>
      <c r="Y120" s="17" t="str">
        <f>IF(OR(C120="",V120=0),"",RANK(V120,D.1[Giá trị hàng tồn cuối kỳ]))</f>
        <v/>
      </c>
      <c r="Z120" s="17" t="str">
        <f>IF(OR(C120="",W120=0),"",RANK(W120,D.1[Doanh thu]))</f>
        <v/>
      </c>
      <c r="AA120" s="17" t="str">
        <f>IF(OR(C120="",X120=0),"",RANK(X120,D.1[Lợi nhuận gộp]))</f>
        <v/>
      </c>
      <c r="AB120" s="17" t="str">
        <f t="shared" si="21"/>
        <v/>
      </c>
      <c r="AC120" s="150"/>
    </row>
    <row r="121" spans="2:29" ht="27.75" customHeight="1" x14ac:dyDescent="0.2">
      <c r="B121" s="7">
        <f t="shared" si="22"/>
        <v>119</v>
      </c>
      <c r="C121" s="2"/>
      <c r="D121" s="16"/>
      <c r="E121" s="16"/>
      <c r="F121" s="16"/>
      <c r="H121" s="13"/>
      <c r="I121" s="13"/>
      <c r="J121" s="21" t="str">
        <f t="shared" si="15"/>
        <v/>
      </c>
      <c r="L121" s="22" t="str">
        <f>IF(AND(C121&lt;&gt;"",COUNTIF(D.1[Tên sản phẩm],C121)&gt;1),"Sản phẩm này đã khai báo nhiều lần","")</f>
        <v/>
      </c>
      <c r="M121" s="7" t="str">
        <f>IF(OR(C121="",F121=""),"",IF(MATCH(F121,D.1[Phân loại SP],0)=B121,B121,""))</f>
        <v/>
      </c>
      <c r="N121" s="7" t="str">
        <f>IF(B121&lt;=COUNT(D.1[STT Phân loại SP]),INDEX(D.1[Phân loại SP],MATCH(SMALL(D.1[STT Phân loại SP],B121),D.1[STT Phân loại SP],0)),"")</f>
        <v/>
      </c>
      <c r="O121" s="21" t="str">
        <f>IF(C121="","",SUMIFS(M.1[Số lượng],M.1[Tên sản phẩm],C121)+SUMIFS(M.1[SL được tặng/KM],M.1[Tên sản phẩm],C121))</f>
        <v/>
      </c>
      <c r="P121" s="21" t="str">
        <f>IF(C121="","",SUMIFS(M.1[Giá nhập
thực tế],M.1[Tên sản phẩm],C121))</f>
        <v/>
      </c>
      <c r="Q121" s="21" t="str">
        <f>IF(C121="","",SUMIFS(B.2[Số lượng (ĐVT Chuẩn)],B.2[Tên sản phẩm],C121)+SUMIFS(B.2[SL xuất tặng/KM],B.2[Tên sản phẩm],C121))</f>
        <v/>
      </c>
      <c r="R121" s="21" t="str">
        <f>IF(C121="","",SUMIFS(B.2[Thành tiền],B.2[Tên sản phẩm],C121))</f>
        <v/>
      </c>
      <c r="S121" s="21" t="str">
        <f t="shared" si="16"/>
        <v/>
      </c>
      <c r="T121" s="21" t="str">
        <f t="shared" si="17"/>
        <v/>
      </c>
      <c r="U121" s="21" t="str">
        <f t="shared" si="18"/>
        <v/>
      </c>
      <c r="V121" s="21" t="str">
        <f t="shared" si="19"/>
        <v/>
      </c>
      <c r="W121" s="63" t="str">
        <f>IF(C121="","",SUMIFS(B.2[Doanh thu],B.2[Tên sản phẩm],C121))</f>
        <v/>
      </c>
      <c r="X121" s="63" t="str">
        <f t="shared" si="20"/>
        <v/>
      </c>
      <c r="Y121" s="17" t="str">
        <f>IF(OR(C121="",V121=0),"",RANK(V121,D.1[Giá trị hàng tồn cuối kỳ]))</f>
        <v/>
      </c>
      <c r="Z121" s="17" t="str">
        <f>IF(OR(C121="",W121=0),"",RANK(W121,D.1[Doanh thu]))</f>
        <v/>
      </c>
      <c r="AA121" s="17" t="str">
        <f>IF(OR(C121="",X121=0),"",RANK(X121,D.1[Lợi nhuận gộp]))</f>
        <v/>
      </c>
      <c r="AB121" s="17" t="str">
        <f t="shared" si="21"/>
        <v/>
      </c>
      <c r="AC121" s="150"/>
    </row>
    <row r="122" spans="2:29" ht="27.75" customHeight="1" x14ac:dyDescent="0.2">
      <c r="B122" s="7">
        <f t="shared" si="22"/>
        <v>120</v>
      </c>
      <c r="C122" s="2"/>
      <c r="D122" s="16"/>
      <c r="E122" s="16"/>
      <c r="F122" s="16"/>
      <c r="H122" s="13"/>
      <c r="I122" s="13"/>
      <c r="J122" s="21" t="str">
        <f t="shared" si="15"/>
        <v/>
      </c>
      <c r="L122" s="22" t="str">
        <f>IF(AND(C122&lt;&gt;"",COUNTIF(D.1[Tên sản phẩm],C122)&gt;1),"Sản phẩm này đã khai báo nhiều lần","")</f>
        <v/>
      </c>
      <c r="M122" s="7" t="str">
        <f>IF(OR(C122="",F122=""),"",IF(MATCH(F122,D.1[Phân loại SP],0)=B122,B122,""))</f>
        <v/>
      </c>
      <c r="N122" s="7" t="str">
        <f>IF(B122&lt;=COUNT(D.1[STT Phân loại SP]),INDEX(D.1[Phân loại SP],MATCH(SMALL(D.1[STT Phân loại SP],B122),D.1[STT Phân loại SP],0)),"")</f>
        <v/>
      </c>
      <c r="O122" s="21" t="str">
        <f>IF(C122="","",SUMIFS(M.1[Số lượng],M.1[Tên sản phẩm],C122)+SUMIFS(M.1[SL được tặng/KM],M.1[Tên sản phẩm],C122))</f>
        <v/>
      </c>
      <c r="P122" s="21" t="str">
        <f>IF(C122="","",SUMIFS(M.1[Giá nhập
thực tế],M.1[Tên sản phẩm],C122))</f>
        <v/>
      </c>
      <c r="Q122" s="21" t="str">
        <f>IF(C122="","",SUMIFS(B.2[Số lượng (ĐVT Chuẩn)],B.2[Tên sản phẩm],C122)+SUMIFS(B.2[SL xuất tặng/KM],B.2[Tên sản phẩm],C122))</f>
        <v/>
      </c>
      <c r="R122" s="21" t="str">
        <f>IF(C122="","",SUMIFS(B.2[Thành tiền],B.2[Tên sản phẩm],C122))</f>
        <v/>
      </c>
      <c r="S122" s="21" t="str">
        <f t="shared" si="16"/>
        <v/>
      </c>
      <c r="T122" s="21" t="str">
        <f t="shared" si="17"/>
        <v/>
      </c>
      <c r="U122" s="21" t="str">
        <f t="shared" si="18"/>
        <v/>
      </c>
      <c r="V122" s="21" t="str">
        <f t="shared" si="19"/>
        <v/>
      </c>
      <c r="W122" s="63" t="str">
        <f>IF(C122="","",SUMIFS(B.2[Doanh thu],B.2[Tên sản phẩm],C122))</f>
        <v/>
      </c>
      <c r="X122" s="63" t="str">
        <f t="shared" si="20"/>
        <v/>
      </c>
      <c r="Y122" s="17" t="str">
        <f>IF(OR(C122="",V122=0),"",RANK(V122,D.1[Giá trị hàng tồn cuối kỳ]))</f>
        <v/>
      </c>
      <c r="Z122" s="17" t="str">
        <f>IF(OR(C122="",W122=0),"",RANK(W122,D.1[Doanh thu]))</f>
        <v/>
      </c>
      <c r="AA122" s="17" t="str">
        <f>IF(OR(C122="",X122=0),"",RANK(X122,D.1[Lợi nhuận gộp]))</f>
        <v/>
      </c>
      <c r="AB122" s="17" t="str">
        <f t="shared" si="21"/>
        <v/>
      </c>
      <c r="AC122" s="150"/>
    </row>
    <row r="123" spans="2:29" ht="27.75" customHeight="1" x14ac:dyDescent="0.2">
      <c r="B123" s="7">
        <f t="shared" si="22"/>
        <v>121</v>
      </c>
      <c r="C123" s="2"/>
      <c r="D123" s="16"/>
      <c r="E123" s="16"/>
      <c r="F123" s="16"/>
      <c r="H123" s="13"/>
      <c r="I123" s="13"/>
      <c r="J123" s="21" t="str">
        <f t="shared" si="15"/>
        <v/>
      </c>
      <c r="L123" s="22" t="str">
        <f>IF(AND(C123&lt;&gt;"",COUNTIF(D.1[Tên sản phẩm],C123)&gt;1),"Sản phẩm này đã khai báo nhiều lần","")</f>
        <v/>
      </c>
      <c r="M123" s="7" t="str">
        <f>IF(OR(C123="",F123=""),"",IF(MATCH(F123,D.1[Phân loại SP],0)=B123,B123,""))</f>
        <v/>
      </c>
      <c r="N123" s="7" t="str">
        <f>IF(B123&lt;=COUNT(D.1[STT Phân loại SP]),INDEX(D.1[Phân loại SP],MATCH(SMALL(D.1[STT Phân loại SP],B123),D.1[STT Phân loại SP],0)),"")</f>
        <v/>
      </c>
      <c r="O123" s="21" t="str">
        <f>IF(C123="","",SUMIFS(M.1[Số lượng],M.1[Tên sản phẩm],C123)+SUMIFS(M.1[SL được tặng/KM],M.1[Tên sản phẩm],C123))</f>
        <v/>
      </c>
      <c r="P123" s="21" t="str">
        <f>IF(C123="","",SUMIFS(M.1[Giá nhập
thực tế],M.1[Tên sản phẩm],C123))</f>
        <v/>
      </c>
      <c r="Q123" s="21" t="str">
        <f>IF(C123="","",SUMIFS(B.2[Số lượng (ĐVT Chuẩn)],B.2[Tên sản phẩm],C123)+SUMIFS(B.2[SL xuất tặng/KM],B.2[Tên sản phẩm],C123))</f>
        <v/>
      </c>
      <c r="R123" s="21" t="str">
        <f>IF(C123="","",SUMIFS(B.2[Thành tiền],B.2[Tên sản phẩm],C123))</f>
        <v/>
      </c>
      <c r="S123" s="21" t="str">
        <f t="shared" si="16"/>
        <v/>
      </c>
      <c r="T123" s="21" t="str">
        <f t="shared" si="17"/>
        <v/>
      </c>
      <c r="U123" s="21" t="str">
        <f t="shared" si="18"/>
        <v/>
      </c>
      <c r="V123" s="21" t="str">
        <f t="shared" si="19"/>
        <v/>
      </c>
      <c r="W123" s="63" t="str">
        <f>IF(C123="","",SUMIFS(B.2[Doanh thu],B.2[Tên sản phẩm],C123))</f>
        <v/>
      </c>
      <c r="X123" s="63" t="str">
        <f t="shared" si="20"/>
        <v/>
      </c>
      <c r="Y123" s="17" t="str">
        <f>IF(OR(C123="",V123=0),"",RANK(V123,D.1[Giá trị hàng tồn cuối kỳ]))</f>
        <v/>
      </c>
      <c r="Z123" s="17" t="str">
        <f>IF(OR(C123="",W123=0),"",RANK(W123,D.1[Doanh thu]))</f>
        <v/>
      </c>
      <c r="AA123" s="17" t="str">
        <f>IF(OR(C123="",X123=0),"",RANK(X123,D.1[Lợi nhuận gộp]))</f>
        <v/>
      </c>
      <c r="AB123" s="17" t="str">
        <f t="shared" si="21"/>
        <v/>
      </c>
      <c r="AC123" s="150"/>
    </row>
    <row r="124" spans="2:29" ht="27.75" customHeight="1" x14ac:dyDescent="0.2">
      <c r="B124" s="7">
        <f t="shared" si="22"/>
        <v>122</v>
      </c>
      <c r="C124" s="2"/>
      <c r="D124" s="16"/>
      <c r="E124" s="16"/>
      <c r="F124" s="16"/>
      <c r="H124" s="13"/>
      <c r="I124" s="13"/>
      <c r="J124" s="21" t="str">
        <f t="shared" si="15"/>
        <v/>
      </c>
      <c r="L124" s="22" t="str">
        <f>IF(AND(C124&lt;&gt;"",COUNTIF(D.1[Tên sản phẩm],C124)&gt;1),"Sản phẩm này đã khai báo nhiều lần","")</f>
        <v/>
      </c>
      <c r="M124" s="7" t="str">
        <f>IF(OR(C124="",F124=""),"",IF(MATCH(F124,D.1[Phân loại SP],0)=B124,B124,""))</f>
        <v/>
      </c>
      <c r="N124" s="7" t="str">
        <f>IF(B124&lt;=COUNT(D.1[STT Phân loại SP]),INDEX(D.1[Phân loại SP],MATCH(SMALL(D.1[STT Phân loại SP],B124),D.1[STT Phân loại SP],0)),"")</f>
        <v/>
      </c>
      <c r="O124" s="21" t="str">
        <f>IF(C124="","",SUMIFS(M.1[Số lượng],M.1[Tên sản phẩm],C124)+SUMIFS(M.1[SL được tặng/KM],M.1[Tên sản phẩm],C124))</f>
        <v/>
      </c>
      <c r="P124" s="21" t="str">
        <f>IF(C124="","",SUMIFS(M.1[Giá nhập
thực tế],M.1[Tên sản phẩm],C124))</f>
        <v/>
      </c>
      <c r="Q124" s="21" t="str">
        <f>IF(C124="","",SUMIFS(B.2[Số lượng (ĐVT Chuẩn)],B.2[Tên sản phẩm],C124)+SUMIFS(B.2[SL xuất tặng/KM],B.2[Tên sản phẩm],C124))</f>
        <v/>
      </c>
      <c r="R124" s="21" t="str">
        <f>IF(C124="","",SUMIFS(B.2[Thành tiền],B.2[Tên sản phẩm],C124))</f>
        <v/>
      </c>
      <c r="S124" s="21" t="str">
        <f t="shared" si="16"/>
        <v/>
      </c>
      <c r="T124" s="21" t="str">
        <f t="shared" si="17"/>
        <v/>
      </c>
      <c r="U124" s="21" t="str">
        <f t="shared" si="18"/>
        <v/>
      </c>
      <c r="V124" s="21" t="str">
        <f t="shared" si="19"/>
        <v/>
      </c>
      <c r="W124" s="63" t="str">
        <f>IF(C124="","",SUMIFS(B.2[Doanh thu],B.2[Tên sản phẩm],C124))</f>
        <v/>
      </c>
      <c r="X124" s="63" t="str">
        <f t="shared" si="20"/>
        <v/>
      </c>
      <c r="Y124" s="17" t="str">
        <f>IF(OR(C124="",V124=0),"",RANK(V124,D.1[Giá trị hàng tồn cuối kỳ]))</f>
        <v/>
      </c>
      <c r="Z124" s="17" t="str">
        <f>IF(OR(C124="",W124=0),"",RANK(W124,D.1[Doanh thu]))</f>
        <v/>
      </c>
      <c r="AA124" s="17" t="str">
        <f>IF(OR(C124="",X124=0),"",RANK(X124,D.1[Lợi nhuận gộp]))</f>
        <v/>
      </c>
      <c r="AB124" s="17" t="str">
        <f t="shared" si="21"/>
        <v/>
      </c>
      <c r="AC124" s="150"/>
    </row>
    <row r="125" spans="2:29" ht="27.75" customHeight="1" x14ac:dyDescent="0.2">
      <c r="B125" s="7">
        <f t="shared" si="22"/>
        <v>123</v>
      </c>
      <c r="C125" s="2"/>
      <c r="D125" s="16"/>
      <c r="E125" s="16"/>
      <c r="F125" s="16"/>
      <c r="H125" s="13"/>
      <c r="I125" s="13"/>
      <c r="J125" s="21" t="str">
        <f t="shared" si="15"/>
        <v/>
      </c>
      <c r="L125" s="22" t="str">
        <f>IF(AND(C125&lt;&gt;"",COUNTIF(D.1[Tên sản phẩm],C125)&gt;1),"Sản phẩm này đã khai báo nhiều lần","")</f>
        <v/>
      </c>
      <c r="M125" s="7" t="str">
        <f>IF(OR(C125="",F125=""),"",IF(MATCH(F125,D.1[Phân loại SP],0)=B125,B125,""))</f>
        <v/>
      </c>
      <c r="N125" s="7" t="str">
        <f>IF(B125&lt;=COUNT(D.1[STT Phân loại SP]),INDEX(D.1[Phân loại SP],MATCH(SMALL(D.1[STT Phân loại SP],B125),D.1[STT Phân loại SP],0)),"")</f>
        <v/>
      </c>
      <c r="O125" s="21" t="str">
        <f>IF(C125="","",SUMIFS(M.1[Số lượng],M.1[Tên sản phẩm],C125)+SUMIFS(M.1[SL được tặng/KM],M.1[Tên sản phẩm],C125))</f>
        <v/>
      </c>
      <c r="P125" s="21" t="str">
        <f>IF(C125="","",SUMIFS(M.1[Giá nhập
thực tế],M.1[Tên sản phẩm],C125))</f>
        <v/>
      </c>
      <c r="Q125" s="21" t="str">
        <f>IF(C125="","",SUMIFS(B.2[Số lượng (ĐVT Chuẩn)],B.2[Tên sản phẩm],C125)+SUMIFS(B.2[SL xuất tặng/KM],B.2[Tên sản phẩm],C125))</f>
        <v/>
      </c>
      <c r="R125" s="21" t="str">
        <f>IF(C125="","",SUMIFS(B.2[Thành tiền],B.2[Tên sản phẩm],C125))</f>
        <v/>
      </c>
      <c r="S125" s="21" t="str">
        <f t="shared" si="16"/>
        <v/>
      </c>
      <c r="T125" s="21" t="str">
        <f t="shared" si="17"/>
        <v/>
      </c>
      <c r="U125" s="21" t="str">
        <f t="shared" si="18"/>
        <v/>
      </c>
      <c r="V125" s="21" t="str">
        <f t="shared" si="19"/>
        <v/>
      </c>
      <c r="W125" s="63" t="str">
        <f>IF(C125="","",SUMIFS(B.2[Doanh thu],B.2[Tên sản phẩm],C125))</f>
        <v/>
      </c>
      <c r="X125" s="63" t="str">
        <f t="shared" si="20"/>
        <v/>
      </c>
      <c r="Y125" s="17" t="str">
        <f>IF(OR(C125="",V125=0),"",RANK(V125,D.1[Giá trị hàng tồn cuối kỳ]))</f>
        <v/>
      </c>
      <c r="Z125" s="17" t="str">
        <f>IF(OR(C125="",W125=0),"",RANK(W125,D.1[Doanh thu]))</f>
        <v/>
      </c>
      <c r="AA125" s="17" t="str">
        <f>IF(OR(C125="",X125=0),"",RANK(X125,D.1[Lợi nhuận gộp]))</f>
        <v/>
      </c>
      <c r="AB125" s="17" t="str">
        <f t="shared" si="21"/>
        <v/>
      </c>
      <c r="AC125" s="150"/>
    </row>
    <row r="126" spans="2:29" ht="27.75" customHeight="1" x14ac:dyDescent="0.2">
      <c r="B126" s="7">
        <f t="shared" si="22"/>
        <v>124</v>
      </c>
      <c r="C126" s="2"/>
      <c r="D126" s="16"/>
      <c r="E126" s="16"/>
      <c r="F126" s="16"/>
      <c r="H126" s="13"/>
      <c r="I126" s="13"/>
      <c r="J126" s="21" t="str">
        <f t="shared" si="15"/>
        <v/>
      </c>
      <c r="L126" s="22" t="str">
        <f>IF(AND(C126&lt;&gt;"",COUNTIF(D.1[Tên sản phẩm],C126)&gt;1),"Sản phẩm này đã khai báo nhiều lần","")</f>
        <v/>
      </c>
      <c r="M126" s="7" t="str">
        <f>IF(OR(C126="",F126=""),"",IF(MATCH(F126,D.1[Phân loại SP],0)=B126,B126,""))</f>
        <v/>
      </c>
      <c r="N126" s="7" t="str">
        <f>IF(B126&lt;=COUNT(D.1[STT Phân loại SP]),INDEX(D.1[Phân loại SP],MATCH(SMALL(D.1[STT Phân loại SP],B126),D.1[STT Phân loại SP],0)),"")</f>
        <v/>
      </c>
      <c r="O126" s="21" t="str">
        <f>IF(C126="","",SUMIFS(M.1[Số lượng],M.1[Tên sản phẩm],C126)+SUMIFS(M.1[SL được tặng/KM],M.1[Tên sản phẩm],C126))</f>
        <v/>
      </c>
      <c r="P126" s="21" t="str">
        <f>IF(C126="","",SUMIFS(M.1[Giá nhập
thực tế],M.1[Tên sản phẩm],C126))</f>
        <v/>
      </c>
      <c r="Q126" s="21" t="str">
        <f>IF(C126="","",SUMIFS(B.2[Số lượng (ĐVT Chuẩn)],B.2[Tên sản phẩm],C126)+SUMIFS(B.2[SL xuất tặng/KM],B.2[Tên sản phẩm],C126))</f>
        <v/>
      </c>
      <c r="R126" s="21" t="str">
        <f>IF(C126="","",SUMIFS(B.2[Thành tiền],B.2[Tên sản phẩm],C126))</f>
        <v/>
      </c>
      <c r="S126" s="21" t="str">
        <f t="shared" si="16"/>
        <v/>
      </c>
      <c r="T126" s="21" t="str">
        <f t="shared" si="17"/>
        <v/>
      </c>
      <c r="U126" s="21" t="str">
        <f t="shared" si="18"/>
        <v/>
      </c>
      <c r="V126" s="21" t="str">
        <f t="shared" si="19"/>
        <v/>
      </c>
      <c r="W126" s="63" t="str">
        <f>IF(C126="","",SUMIFS(B.2[Doanh thu],B.2[Tên sản phẩm],C126))</f>
        <v/>
      </c>
      <c r="X126" s="63" t="str">
        <f t="shared" si="20"/>
        <v/>
      </c>
      <c r="Y126" s="17" t="str">
        <f>IF(OR(C126="",V126=0),"",RANK(V126,D.1[Giá trị hàng tồn cuối kỳ]))</f>
        <v/>
      </c>
      <c r="Z126" s="17" t="str">
        <f>IF(OR(C126="",W126=0),"",RANK(W126,D.1[Doanh thu]))</f>
        <v/>
      </c>
      <c r="AA126" s="17" t="str">
        <f>IF(OR(C126="",X126=0),"",RANK(X126,D.1[Lợi nhuận gộp]))</f>
        <v/>
      </c>
      <c r="AB126" s="17" t="str">
        <f t="shared" si="21"/>
        <v/>
      </c>
      <c r="AC126" s="150"/>
    </row>
    <row r="127" spans="2:29" ht="27.75" customHeight="1" x14ac:dyDescent="0.2">
      <c r="B127" s="7">
        <f t="shared" si="22"/>
        <v>125</v>
      </c>
      <c r="C127" s="2"/>
      <c r="D127" s="16"/>
      <c r="E127" s="16"/>
      <c r="F127" s="16"/>
      <c r="H127" s="13"/>
      <c r="I127" s="13"/>
      <c r="J127" s="21" t="str">
        <f t="shared" si="15"/>
        <v/>
      </c>
      <c r="L127" s="22" t="str">
        <f>IF(AND(C127&lt;&gt;"",COUNTIF(D.1[Tên sản phẩm],C127)&gt;1),"Sản phẩm này đã khai báo nhiều lần","")</f>
        <v/>
      </c>
      <c r="M127" s="7" t="str">
        <f>IF(OR(C127="",F127=""),"",IF(MATCH(F127,D.1[Phân loại SP],0)=B127,B127,""))</f>
        <v/>
      </c>
      <c r="N127" s="7" t="str">
        <f>IF(B127&lt;=COUNT(D.1[STT Phân loại SP]),INDEX(D.1[Phân loại SP],MATCH(SMALL(D.1[STT Phân loại SP],B127),D.1[STT Phân loại SP],0)),"")</f>
        <v/>
      </c>
      <c r="O127" s="21" t="str">
        <f>IF(C127="","",SUMIFS(M.1[Số lượng],M.1[Tên sản phẩm],C127)+SUMIFS(M.1[SL được tặng/KM],M.1[Tên sản phẩm],C127))</f>
        <v/>
      </c>
      <c r="P127" s="21" t="str">
        <f>IF(C127="","",SUMIFS(M.1[Giá nhập
thực tế],M.1[Tên sản phẩm],C127))</f>
        <v/>
      </c>
      <c r="Q127" s="21" t="str">
        <f>IF(C127="","",SUMIFS(B.2[Số lượng (ĐVT Chuẩn)],B.2[Tên sản phẩm],C127)+SUMIFS(B.2[SL xuất tặng/KM],B.2[Tên sản phẩm],C127))</f>
        <v/>
      </c>
      <c r="R127" s="21" t="str">
        <f>IF(C127="","",SUMIFS(B.2[Thành tiền],B.2[Tên sản phẩm],C127))</f>
        <v/>
      </c>
      <c r="S127" s="21" t="str">
        <f t="shared" si="16"/>
        <v/>
      </c>
      <c r="T127" s="21" t="str">
        <f t="shared" si="17"/>
        <v/>
      </c>
      <c r="U127" s="21" t="str">
        <f t="shared" si="18"/>
        <v/>
      </c>
      <c r="V127" s="21" t="str">
        <f t="shared" si="19"/>
        <v/>
      </c>
      <c r="W127" s="63" t="str">
        <f>IF(C127="","",SUMIFS(B.2[Doanh thu],B.2[Tên sản phẩm],C127))</f>
        <v/>
      </c>
      <c r="X127" s="63" t="str">
        <f t="shared" si="20"/>
        <v/>
      </c>
      <c r="Y127" s="17" t="str">
        <f>IF(OR(C127="",V127=0),"",RANK(V127,D.1[Giá trị hàng tồn cuối kỳ]))</f>
        <v/>
      </c>
      <c r="Z127" s="17" t="str">
        <f>IF(OR(C127="",W127=0),"",RANK(W127,D.1[Doanh thu]))</f>
        <v/>
      </c>
      <c r="AA127" s="17" t="str">
        <f>IF(OR(C127="",X127=0),"",RANK(X127,D.1[Lợi nhuận gộp]))</f>
        <v/>
      </c>
      <c r="AB127" s="17" t="str">
        <f t="shared" si="21"/>
        <v/>
      </c>
      <c r="AC127" s="150"/>
    </row>
    <row r="128" spans="2:29" ht="27.75" customHeight="1" x14ac:dyDescent="0.2">
      <c r="B128" s="7">
        <f t="shared" si="22"/>
        <v>126</v>
      </c>
      <c r="C128" s="2"/>
      <c r="D128" s="16"/>
      <c r="E128" s="16"/>
      <c r="F128" s="16"/>
      <c r="H128" s="13"/>
      <c r="I128" s="13"/>
      <c r="J128" s="21" t="str">
        <f t="shared" si="15"/>
        <v/>
      </c>
      <c r="L128" s="22" t="str">
        <f>IF(AND(C128&lt;&gt;"",COUNTIF(D.1[Tên sản phẩm],C128)&gt;1),"Sản phẩm này đã khai báo nhiều lần","")</f>
        <v/>
      </c>
      <c r="M128" s="7" t="str">
        <f>IF(OR(C128="",F128=""),"",IF(MATCH(F128,D.1[Phân loại SP],0)=B128,B128,""))</f>
        <v/>
      </c>
      <c r="N128" s="7" t="str">
        <f>IF(B128&lt;=COUNT(D.1[STT Phân loại SP]),INDEX(D.1[Phân loại SP],MATCH(SMALL(D.1[STT Phân loại SP],B128),D.1[STT Phân loại SP],0)),"")</f>
        <v/>
      </c>
      <c r="O128" s="21" t="str">
        <f>IF(C128="","",SUMIFS(M.1[Số lượng],M.1[Tên sản phẩm],C128)+SUMIFS(M.1[SL được tặng/KM],M.1[Tên sản phẩm],C128))</f>
        <v/>
      </c>
      <c r="P128" s="21" t="str">
        <f>IF(C128="","",SUMIFS(M.1[Giá nhập
thực tế],M.1[Tên sản phẩm],C128))</f>
        <v/>
      </c>
      <c r="Q128" s="21" t="str">
        <f>IF(C128="","",SUMIFS(B.2[Số lượng (ĐVT Chuẩn)],B.2[Tên sản phẩm],C128)+SUMIFS(B.2[SL xuất tặng/KM],B.2[Tên sản phẩm],C128))</f>
        <v/>
      </c>
      <c r="R128" s="21" t="str">
        <f>IF(C128="","",SUMIFS(B.2[Thành tiền],B.2[Tên sản phẩm],C128))</f>
        <v/>
      </c>
      <c r="S128" s="21" t="str">
        <f t="shared" si="16"/>
        <v/>
      </c>
      <c r="T128" s="21" t="str">
        <f t="shared" si="17"/>
        <v/>
      </c>
      <c r="U128" s="21" t="str">
        <f t="shared" si="18"/>
        <v/>
      </c>
      <c r="V128" s="21" t="str">
        <f t="shared" si="19"/>
        <v/>
      </c>
      <c r="W128" s="63" t="str">
        <f>IF(C128="","",SUMIFS(B.2[Doanh thu],B.2[Tên sản phẩm],C128))</f>
        <v/>
      </c>
      <c r="X128" s="63" t="str">
        <f t="shared" si="20"/>
        <v/>
      </c>
      <c r="Y128" s="17" t="str">
        <f>IF(OR(C128="",V128=0),"",RANK(V128,D.1[Giá trị hàng tồn cuối kỳ]))</f>
        <v/>
      </c>
      <c r="Z128" s="17" t="str">
        <f>IF(OR(C128="",W128=0),"",RANK(W128,D.1[Doanh thu]))</f>
        <v/>
      </c>
      <c r="AA128" s="17" t="str">
        <f>IF(OR(C128="",X128=0),"",RANK(X128,D.1[Lợi nhuận gộp]))</f>
        <v/>
      </c>
      <c r="AB128" s="17" t="str">
        <f t="shared" si="21"/>
        <v/>
      </c>
      <c r="AC128" s="150"/>
    </row>
    <row r="129" spans="2:29" ht="27.75" customHeight="1" x14ac:dyDescent="0.2">
      <c r="B129" s="7">
        <f t="shared" si="22"/>
        <v>127</v>
      </c>
      <c r="C129" s="2"/>
      <c r="D129" s="16"/>
      <c r="E129" s="16"/>
      <c r="F129" s="16"/>
      <c r="H129" s="13"/>
      <c r="I129" s="13"/>
      <c r="J129" s="21" t="str">
        <f t="shared" si="15"/>
        <v/>
      </c>
      <c r="L129" s="22" t="str">
        <f>IF(AND(C129&lt;&gt;"",COUNTIF(D.1[Tên sản phẩm],C129)&gt;1),"Sản phẩm này đã khai báo nhiều lần","")</f>
        <v/>
      </c>
      <c r="M129" s="7" t="str">
        <f>IF(OR(C129="",F129=""),"",IF(MATCH(F129,D.1[Phân loại SP],0)=B129,B129,""))</f>
        <v/>
      </c>
      <c r="N129" s="7" t="str">
        <f>IF(B129&lt;=COUNT(D.1[STT Phân loại SP]),INDEX(D.1[Phân loại SP],MATCH(SMALL(D.1[STT Phân loại SP],B129),D.1[STT Phân loại SP],0)),"")</f>
        <v/>
      </c>
      <c r="O129" s="21" t="str">
        <f>IF(C129="","",SUMIFS(M.1[Số lượng],M.1[Tên sản phẩm],C129)+SUMIFS(M.1[SL được tặng/KM],M.1[Tên sản phẩm],C129))</f>
        <v/>
      </c>
      <c r="P129" s="21" t="str">
        <f>IF(C129="","",SUMIFS(M.1[Giá nhập
thực tế],M.1[Tên sản phẩm],C129))</f>
        <v/>
      </c>
      <c r="Q129" s="21" t="str">
        <f>IF(C129="","",SUMIFS(B.2[Số lượng (ĐVT Chuẩn)],B.2[Tên sản phẩm],C129)+SUMIFS(B.2[SL xuất tặng/KM],B.2[Tên sản phẩm],C129))</f>
        <v/>
      </c>
      <c r="R129" s="21" t="str">
        <f>IF(C129="","",SUMIFS(B.2[Thành tiền],B.2[Tên sản phẩm],C129))</f>
        <v/>
      </c>
      <c r="S129" s="21" t="str">
        <f t="shared" si="16"/>
        <v/>
      </c>
      <c r="T129" s="21" t="str">
        <f t="shared" si="17"/>
        <v/>
      </c>
      <c r="U129" s="21" t="str">
        <f t="shared" si="18"/>
        <v/>
      </c>
      <c r="V129" s="21" t="str">
        <f t="shared" si="19"/>
        <v/>
      </c>
      <c r="W129" s="63" t="str">
        <f>IF(C129="","",SUMIFS(B.2[Doanh thu],B.2[Tên sản phẩm],C129))</f>
        <v/>
      </c>
      <c r="X129" s="63" t="str">
        <f t="shared" si="20"/>
        <v/>
      </c>
      <c r="Y129" s="17" t="str">
        <f>IF(OR(C129="",V129=0),"",RANK(V129,D.1[Giá trị hàng tồn cuối kỳ]))</f>
        <v/>
      </c>
      <c r="Z129" s="17" t="str">
        <f>IF(OR(C129="",W129=0),"",RANK(W129,D.1[Doanh thu]))</f>
        <v/>
      </c>
      <c r="AA129" s="17" t="str">
        <f>IF(OR(C129="",X129=0),"",RANK(X129,D.1[Lợi nhuận gộp]))</f>
        <v/>
      </c>
      <c r="AB129" s="17" t="str">
        <f t="shared" si="21"/>
        <v/>
      </c>
      <c r="AC129" s="150"/>
    </row>
    <row r="130" spans="2:29" ht="27.75" customHeight="1" x14ac:dyDescent="0.2">
      <c r="B130" s="7">
        <f t="shared" si="22"/>
        <v>128</v>
      </c>
      <c r="C130" s="2"/>
      <c r="D130" s="16"/>
      <c r="E130" s="16"/>
      <c r="F130" s="16"/>
      <c r="H130" s="13"/>
      <c r="I130" s="13"/>
      <c r="J130" s="21" t="str">
        <f t="shared" si="15"/>
        <v/>
      </c>
      <c r="L130" s="22" t="str">
        <f>IF(AND(C130&lt;&gt;"",COUNTIF(D.1[Tên sản phẩm],C130)&gt;1),"Sản phẩm này đã khai báo nhiều lần","")</f>
        <v/>
      </c>
      <c r="M130" s="7" t="str">
        <f>IF(OR(C130="",F130=""),"",IF(MATCH(F130,D.1[Phân loại SP],0)=B130,B130,""))</f>
        <v/>
      </c>
      <c r="N130" s="7" t="str">
        <f>IF(B130&lt;=COUNT(D.1[STT Phân loại SP]),INDEX(D.1[Phân loại SP],MATCH(SMALL(D.1[STT Phân loại SP],B130),D.1[STT Phân loại SP],0)),"")</f>
        <v/>
      </c>
      <c r="O130" s="21" t="str">
        <f>IF(C130="","",SUMIFS(M.1[Số lượng],M.1[Tên sản phẩm],C130)+SUMIFS(M.1[SL được tặng/KM],M.1[Tên sản phẩm],C130))</f>
        <v/>
      </c>
      <c r="P130" s="21" t="str">
        <f>IF(C130="","",SUMIFS(M.1[Giá nhập
thực tế],M.1[Tên sản phẩm],C130))</f>
        <v/>
      </c>
      <c r="Q130" s="21" t="str">
        <f>IF(C130="","",SUMIFS(B.2[Số lượng (ĐVT Chuẩn)],B.2[Tên sản phẩm],C130)+SUMIFS(B.2[SL xuất tặng/KM],B.2[Tên sản phẩm],C130))</f>
        <v/>
      </c>
      <c r="R130" s="21" t="str">
        <f>IF(C130="","",SUMIFS(B.2[Thành tiền],B.2[Tên sản phẩm],C130))</f>
        <v/>
      </c>
      <c r="S130" s="21" t="str">
        <f t="shared" si="16"/>
        <v/>
      </c>
      <c r="T130" s="21" t="str">
        <f t="shared" si="17"/>
        <v/>
      </c>
      <c r="U130" s="21" t="str">
        <f t="shared" si="18"/>
        <v/>
      </c>
      <c r="V130" s="21" t="str">
        <f t="shared" si="19"/>
        <v/>
      </c>
      <c r="W130" s="63" t="str">
        <f>IF(C130="","",SUMIFS(B.2[Doanh thu],B.2[Tên sản phẩm],C130))</f>
        <v/>
      </c>
      <c r="X130" s="63" t="str">
        <f t="shared" si="20"/>
        <v/>
      </c>
      <c r="Y130" s="17" t="str">
        <f>IF(OR(C130="",V130=0),"",RANK(V130,D.1[Giá trị hàng tồn cuối kỳ]))</f>
        <v/>
      </c>
      <c r="Z130" s="17" t="str">
        <f>IF(OR(C130="",W130=0),"",RANK(W130,D.1[Doanh thu]))</f>
        <v/>
      </c>
      <c r="AA130" s="17" t="str">
        <f>IF(OR(C130="",X130=0),"",RANK(X130,D.1[Lợi nhuận gộp]))</f>
        <v/>
      </c>
      <c r="AB130" s="17" t="str">
        <f t="shared" si="21"/>
        <v/>
      </c>
      <c r="AC130" s="150"/>
    </row>
    <row r="131" spans="2:29" ht="27.75" customHeight="1" x14ac:dyDescent="0.2">
      <c r="B131" s="7">
        <f t="shared" si="22"/>
        <v>129</v>
      </c>
      <c r="C131" s="2"/>
      <c r="D131" s="16"/>
      <c r="E131" s="16"/>
      <c r="F131" s="16"/>
      <c r="H131" s="13"/>
      <c r="I131" s="13"/>
      <c r="J131" s="21" t="str">
        <f t="shared" si="15"/>
        <v/>
      </c>
      <c r="L131" s="22" t="str">
        <f>IF(AND(C131&lt;&gt;"",COUNTIF(D.1[Tên sản phẩm],C131)&gt;1),"Sản phẩm này đã khai báo nhiều lần","")</f>
        <v/>
      </c>
      <c r="M131" s="7" t="str">
        <f>IF(OR(C131="",F131=""),"",IF(MATCH(F131,D.1[Phân loại SP],0)=B131,B131,""))</f>
        <v/>
      </c>
      <c r="N131" s="7" t="str">
        <f>IF(B131&lt;=COUNT(D.1[STT Phân loại SP]),INDEX(D.1[Phân loại SP],MATCH(SMALL(D.1[STT Phân loại SP],B131),D.1[STT Phân loại SP],0)),"")</f>
        <v/>
      </c>
      <c r="O131" s="21" t="str">
        <f>IF(C131="","",SUMIFS(M.1[Số lượng],M.1[Tên sản phẩm],C131)+SUMIFS(M.1[SL được tặng/KM],M.1[Tên sản phẩm],C131))</f>
        <v/>
      </c>
      <c r="P131" s="21" t="str">
        <f>IF(C131="","",SUMIFS(M.1[Giá nhập
thực tế],M.1[Tên sản phẩm],C131))</f>
        <v/>
      </c>
      <c r="Q131" s="21" t="str">
        <f>IF(C131="","",SUMIFS(B.2[Số lượng (ĐVT Chuẩn)],B.2[Tên sản phẩm],C131)+SUMIFS(B.2[SL xuất tặng/KM],B.2[Tên sản phẩm],C131))</f>
        <v/>
      </c>
      <c r="R131" s="21" t="str">
        <f>IF(C131="","",SUMIFS(B.2[Thành tiền],B.2[Tên sản phẩm],C131))</f>
        <v/>
      </c>
      <c r="S131" s="21" t="str">
        <f t="shared" si="16"/>
        <v/>
      </c>
      <c r="T131" s="21" t="str">
        <f t="shared" si="17"/>
        <v/>
      </c>
      <c r="U131" s="21" t="str">
        <f t="shared" si="18"/>
        <v/>
      </c>
      <c r="V131" s="21" t="str">
        <f t="shared" si="19"/>
        <v/>
      </c>
      <c r="W131" s="63" t="str">
        <f>IF(C131="","",SUMIFS(B.2[Doanh thu],B.2[Tên sản phẩm],C131))</f>
        <v/>
      </c>
      <c r="X131" s="63" t="str">
        <f t="shared" si="20"/>
        <v/>
      </c>
      <c r="Y131" s="17" t="str">
        <f>IF(OR(C131="",V131=0),"",RANK(V131,D.1[Giá trị hàng tồn cuối kỳ]))</f>
        <v/>
      </c>
      <c r="Z131" s="17" t="str">
        <f>IF(OR(C131="",W131=0),"",RANK(W131,D.1[Doanh thu]))</f>
        <v/>
      </c>
      <c r="AA131" s="17" t="str">
        <f>IF(OR(C131="",X131=0),"",RANK(X131,D.1[Lợi nhuận gộp]))</f>
        <v/>
      </c>
      <c r="AB131" s="17" t="str">
        <f t="shared" si="21"/>
        <v/>
      </c>
      <c r="AC131" s="150"/>
    </row>
    <row r="132" spans="2:29" ht="27.75" customHeight="1" x14ac:dyDescent="0.2">
      <c r="B132" s="7">
        <f t="shared" si="22"/>
        <v>130</v>
      </c>
      <c r="C132" s="2"/>
      <c r="D132" s="16"/>
      <c r="E132" s="16"/>
      <c r="F132" s="16"/>
      <c r="H132" s="13"/>
      <c r="I132" s="13"/>
      <c r="J132" s="21" t="str">
        <f t="shared" ref="J132:J195" si="23">IF(C132="","",SUM(H132)*SUM(I132))</f>
        <v/>
      </c>
      <c r="L132" s="22" t="str">
        <f>IF(AND(C132&lt;&gt;"",COUNTIF(D.1[Tên sản phẩm],C132)&gt;1),"Sản phẩm này đã khai báo nhiều lần","")</f>
        <v/>
      </c>
      <c r="M132" s="7" t="str">
        <f>IF(OR(C132="",F132=""),"",IF(MATCH(F132,D.1[Phân loại SP],0)=B132,B132,""))</f>
        <v/>
      </c>
      <c r="N132" s="7" t="str">
        <f>IF(B132&lt;=COUNT(D.1[STT Phân loại SP]),INDEX(D.1[Phân loại SP],MATCH(SMALL(D.1[STT Phân loại SP],B132),D.1[STT Phân loại SP],0)),"")</f>
        <v/>
      </c>
      <c r="O132" s="21" t="str">
        <f>IF(C132="","",SUMIFS(M.1[Số lượng],M.1[Tên sản phẩm],C132)+SUMIFS(M.1[SL được tặng/KM],M.1[Tên sản phẩm],C132))</f>
        <v/>
      </c>
      <c r="P132" s="21" t="str">
        <f>IF(C132="","",SUMIFS(M.1[Giá nhập
thực tế],M.1[Tên sản phẩm],C132))</f>
        <v/>
      </c>
      <c r="Q132" s="21" t="str">
        <f>IF(C132="","",SUMIFS(B.2[Số lượng (ĐVT Chuẩn)],B.2[Tên sản phẩm],C132)+SUMIFS(B.2[SL xuất tặng/KM],B.2[Tên sản phẩm],C132))</f>
        <v/>
      </c>
      <c r="R132" s="21" t="str">
        <f>IF(C132="","",SUMIFS(B.2[Thành tiền],B.2[Tên sản phẩm],C132))</f>
        <v/>
      </c>
      <c r="S132" s="21" t="str">
        <f t="shared" ref="S132:S195" si="24">IF(C132="","",T132*Q132)</f>
        <v/>
      </c>
      <c r="T132" s="21" t="str">
        <f t="shared" ref="T132:T195" si="25">IF(C132="","",IF(OR(SUM(J132,P132)=0,SUM(I132,O132)=0),0,ROUND(SUM(J132,P132)/SUM(I132,O132),0)))</f>
        <v/>
      </c>
      <c r="U132" s="21" t="str">
        <f t="shared" ref="U132:U195" si="26">IF(C132="","",SUM(I132,O132)-SUM(Q132))</f>
        <v/>
      </c>
      <c r="V132" s="21" t="str">
        <f t="shared" ref="V132:V195" si="27">IF(C132="","",SUM(J132,P132)-SUM(S132))</f>
        <v/>
      </c>
      <c r="W132" s="63" t="str">
        <f>IF(C132="","",SUMIFS(B.2[Doanh thu],B.2[Tên sản phẩm],C132))</f>
        <v/>
      </c>
      <c r="X132" s="63" t="str">
        <f t="shared" ref="X132:X195" si="28">IF(C132="","",W132-S132)</f>
        <v/>
      </c>
      <c r="Y132" s="17" t="str">
        <f>IF(OR(C132="",V132=0),"",RANK(V132,D.1[Giá trị hàng tồn cuối kỳ]))</f>
        <v/>
      </c>
      <c r="Z132" s="17" t="str">
        <f>IF(OR(C132="",W132=0),"",RANK(W132,D.1[Doanh thu]))</f>
        <v/>
      </c>
      <c r="AA132" s="17" t="str">
        <f>IF(OR(C132="",X132=0),"",RANK(X132,D.1[Lợi nhuận gộp]))</f>
        <v/>
      </c>
      <c r="AB132" s="17" t="str">
        <f t="shared" ref="AB132:AB195" si="29">IF(OR(C132="",K132=""),"",IF(K132&gt;U132,B132,""))</f>
        <v/>
      </c>
      <c r="AC132" s="150"/>
    </row>
    <row r="133" spans="2:29" ht="27.75" customHeight="1" x14ac:dyDescent="0.2">
      <c r="B133" s="7">
        <f t="shared" si="22"/>
        <v>131</v>
      </c>
      <c r="C133" s="2"/>
      <c r="D133" s="16"/>
      <c r="E133" s="16"/>
      <c r="F133" s="16"/>
      <c r="H133" s="13"/>
      <c r="I133" s="13"/>
      <c r="J133" s="21" t="str">
        <f t="shared" si="23"/>
        <v/>
      </c>
      <c r="L133" s="22" t="str">
        <f>IF(AND(C133&lt;&gt;"",COUNTIF(D.1[Tên sản phẩm],C133)&gt;1),"Sản phẩm này đã khai báo nhiều lần","")</f>
        <v/>
      </c>
      <c r="M133" s="7" t="str">
        <f>IF(OR(C133="",F133=""),"",IF(MATCH(F133,D.1[Phân loại SP],0)=B133,B133,""))</f>
        <v/>
      </c>
      <c r="N133" s="7" t="str">
        <f>IF(B133&lt;=COUNT(D.1[STT Phân loại SP]),INDEX(D.1[Phân loại SP],MATCH(SMALL(D.1[STT Phân loại SP],B133),D.1[STT Phân loại SP],0)),"")</f>
        <v/>
      </c>
      <c r="O133" s="21" t="str">
        <f>IF(C133="","",SUMIFS(M.1[Số lượng],M.1[Tên sản phẩm],C133)+SUMIFS(M.1[SL được tặng/KM],M.1[Tên sản phẩm],C133))</f>
        <v/>
      </c>
      <c r="P133" s="21" t="str">
        <f>IF(C133="","",SUMIFS(M.1[Giá nhập
thực tế],M.1[Tên sản phẩm],C133))</f>
        <v/>
      </c>
      <c r="Q133" s="21" t="str">
        <f>IF(C133="","",SUMIFS(B.2[Số lượng (ĐVT Chuẩn)],B.2[Tên sản phẩm],C133)+SUMIFS(B.2[SL xuất tặng/KM],B.2[Tên sản phẩm],C133))</f>
        <v/>
      </c>
      <c r="R133" s="21" t="str">
        <f>IF(C133="","",SUMIFS(B.2[Thành tiền],B.2[Tên sản phẩm],C133))</f>
        <v/>
      </c>
      <c r="S133" s="21" t="str">
        <f t="shared" si="24"/>
        <v/>
      </c>
      <c r="T133" s="21" t="str">
        <f t="shared" si="25"/>
        <v/>
      </c>
      <c r="U133" s="21" t="str">
        <f t="shared" si="26"/>
        <v/>
      </c>
      <c r="V133" s="21" t="str">
        <f t="shared" si="27"/>
        <v/>
      </c>
      <c r="W133" s="63" t="str">
        <f>IF(C133="","",SUMIFS(B.2[Doanh thu],B.2[Tên sản phẩm],C133))</f>
        <v/>
      </c>
      <c r="X133" s="63" t="str">
        <f t="shared" si="28"/>
        <v/>
      </c>
      <c r="Y133" s="17" t="str">
        <f>IF(OR(C133="",V133=0),"",RANK(V133,D.1[Giá trị hàng tồn cuối kỳ]))</f>
        <v/>
      </c>
      <c r="Z133" s="17" t="str">
        <f>IF(OR(C133="",W133=0),"",RANK(W133,D.1[Doanh thu]))</f>
        <v/>
      </c>
      <c r="AA133" s="17" t="str">
        <f>IF(OR(C133="",X133=0),"",RANK(X133,D.1[Lợi nhuận gộp]))</f>
        <v/>
      </c>
      <c r="AB133" s="17" t="str">
        <f t="shared" si="29"/>
        <v/>
      </c>
      <c r="AC133" s="150"/>
    </row>
    <row r="134" spans="2:29" ht="27.75" customHeight="1" x14ac:dyDescent="0.2">
      <c r="B134" s="7">
        <f t="shared" ref="B134:B197" si="30">ROW(A134)-2</f>
        <v>132</v>
      </c>
      <c r="C134" s="2"/>
      <c r="D134" s="16"/>
      <c r="E134" s="16"/>
      <c r="F134" s="16"/>
      <c r="H134" s="13"/>
      <c r="I134" s="13"/>
      <c r="J134" s="21" t="str">
        <f t="shared" si="23"/>
        <v/>
      </c>
      <c r="L134" s="22" t="str">
        <f>IF(AND(C134&lt;&gt;"",COUNTIF(D.1[Tên sản phẩm],C134)&gt;1),"Sản phẩm này đã khai báo nhiều lần","")</f>
        <v/>
      </c>
      <c r="M134" s="7" t="str">
        <f>IF(OR(C134="",F134=""),"",IF(MATCH(F134,D.1[Phân loại SP],0)=B134,B134,""))</f>
        <v/>
      </c>
      <c r="N134" s="7" t="str">
        <f>IF(B134&lt;=COUNT(D.1[STT Phân loại SP]),INDEX(D.1[Phân loại SP],MATCH(SMALL(D.1[STT Phân loại SP],B134),D.1[STT Phân loại SP],0)),"")</f>
        <v/>
      </c>
      <c r="O134" s="21" t="str">
        <f>IF(C134="","",SUMIFS(M.1[Số lượng],M.1[Tên sản phẩm],C134)+SUMIFS(M.1[SL được tặng/KM],M.1[Tên sản phẩm],C134))</f>
        <v/>
      </c>
      <c r="P134" s="21" t="str">
        <f>IF(C134="","",SUMIFS(M.1[Giá nhập
thực tế],M.1[Tên sản phẩm],C134))</f>
        <v/>
      </c>
      <c r="Q134" s="21" t="str">
        <f>IF(C134="","",SUMIFS(B.2[Số lượng (ĐVT Chuẩn)],B.2[Tên sản phẩm],C134)+SUMIFS(B.2[SL xuất tặng/KM],B.2[Tên sản phẩm],C134))</f>
        <v/>
      </c>
      <c r="R134" s="21" t="str">
        <f>IF(C134="","",SUMIFS(B.2[Thành tiền],B.2[Tên sản phẩm],C134))</f>
        <v/>
      </c>
      <c r="S134" s="21" t="str">
        <f t="shared" si="24"/>
        <v/>
      </c>
      <c r="T134" s="21" t="str">
        <f t="shared" si="25"/>
        <v/>
      </c>
      <c r="U134" s="21" t="str">
        <f t="shared" si="26"/>
        <v/>
      </c>
      <c r="V134" s="21" t="str">
        <f t="shared" si="27"/>
        <v/>
      </c>
      <c r="W134" s="63" t="str">
        <f>IF(C134="","",SUMIFS(B.2[Doanh thu],B.2[Tên sản phẩm],C134))</f>
        <v/>
      </c>
      <c r="X134" s="63" t="str">
        <f t="shared" si="28"/>
        <v/>
      </c>
      <c r="Y134" s="17" t="str">
        <f>IF(OR(C134="",V134=0),"",RANK(V134,D.1[Giá trị hàng tồn cuối kỳ]))</f>
        <v/>
      </c>
      <c r="Z134" s="17" t="str">
        <f>IF(OR(C134="",W134=0),"",RANK(W134,D.1[Doanh thu]))</f>
        <v/>
      </c>
      <c r="AA134" s="17" t="str">
        <f>IF(OR(C134="",X134=0),"",RANK(X134,D.1[Lợi nhuận gộp]))</f>
        <v/>
      </c>
      <c r="AB134" s="17" t="str">
        <f t="shared" si="29"/>
        <v/>
      </c>
      <c r="AC134" s="150"/>
    </row>
    <row r="135" spans="2:29" ht="27.75" customHeight="1" x14ac:dyDescent="0.2">
      <c r="B135" s="7">
        <f t="shared" si="30"/>
        <v>133</v>
      </c>
      <c r="C135" s="2"/>
      <c r="D135" s="16"/>
      <c r="E135" s="16"/>
      <c r="F135" s="16"/>
      <c r="H135" s="13"/>
      <c r="I135" s="13"/>
      <c r="J135" s="21" t="str">
        <f t="shared" si="23"/>
        <v/>
      </c>
      <c r="L135" s="22" t="str">
        <f>IF(AND(C135&lt;&gt;"",COUNTIF(D.1[Tên sản phẩm],C135)&gt;1),"Sản phẩm này đã khai báo nhiều lần","")</f>
        <v/>
      </c>
      <c r="M135" s="7" t="str">
        <f>IF(OR(C135="",F135=""),"",IF(MATCH(F135,D.1[Phân loại SP],0)=B135,B135,""))</f>
        <v/>
      </c>
      <c r="N135" s="7" t="str">
        <f>IF(B135&lt;=COUNT(D.1[STT Phân loại SP]),INDEX(D.1[Phân loại SP],MATCH(SMALL(D.1[STT Phân loại SP],B135),D.1[STT Phân loại SP],0)),"")</f>
        <v/>
      </c>
      <c r="O135" s="21" t="str">
        <f>IF(C135="","",SUMIFS(M.1[Số lượng],M.1[Tên sản phẩm],C135)+SUMIFS(M.1[SL được tặng/KM],M.1[Tên sản phẩm],C135))</f>
        <v/>
      </c>
      <c r="P135" s="21" t="str">
        <f>IF(C135="","",SUMIFS(M.1[Giá nhập
thực tế],M.1[Tên sản phẩm],C135))</f>
        <v/>
      </c>
      <c r="Q135" s="21" t="str">
        <f>IF(C135="","",SUMIFS(B.2[Số lượng (ĐVT Chuẩn)],B.2[Tên sản phẩm],C135)+SUMIFS(B.2[SL xuất tặng/KM],B.2[Tên sản phẩm],C135))</f>
        <v/>
      </c>
      <c r="R135" s="21" t="str">
        <f>IF(C135="","",SUMIFS(B.2[Thành tiền],B.2[Tên sản phẩm],C135))</f>
        <v/>
      </c>
      <c r="S135" s="21" t="str">
        <f t="shared" si="24"/>
        <v/>
      </c>
      <c r="T135" s="21" t="str">
        <f t="shared" si="25"/>
        <v/>
      </c>
      <c r="U135" s="21" t="str">
        <f t="shared" si="26"/>
        <v/>
      </c>
      <c r="V135" s="21" t="str">
        <f t="shared" si="27"/>
        <v/>
      </c>
      <c r="W135" s="63" t="str">
        <f>IF(C135="","",SUMIFS(B.2[Doanh thu],B.2[Tên sản phẩm],C135))</f>
        <v/>
      </c>
      <c r="X135" s="63" t="str">
        <f t="shared" si="28"/>
        <v/>
      </c>
      <c r="Y135" s="17" t="str">
        <f>IF(OR(C135="",V135=0),"",RANK(V135,D.1[Giá trị hàng tồn cuối kỳ]))</f>
        <v/>
      </c>
      <c r="Z135" s="17" t="str">
        <f>IF(OR(C135="",W135=0),"",RANK(W135,D.1[Doanh thu]))</f>
        <v/>
      </c>
      <c r="AA135" s="17" t="str">
        <f>IF(OR(C135="",X135=0),"",RANK(X135,D.1[Lợi nhuận gộp]))</f>
        <v/>
      </c>
      <c r="AB135" s="17" t="str">
        <f t="shared" si="29"/>
        <v/>
      </c>
      <c r="AC135" s="150"/>
    </row>
    <row r="136" spans="2:29" ht="27.75" customHeight="1" x14ac:dyDescent="0.2">
      <c r="B136" s="7">
        <f t="shared" si="30"/>
        <v>134</v>
      </c>
      <c r="C136" s="2"/>
      <c r="D136" s="16"/>
      <c r="E136" s="16"/>
      <c r="F136" s="16"/>
      <c r="H136" s="13"/>
      <c r="I136" s="13"/>
      <c r="J136" s="21" t="str">
        <f t="shared" si="23"/>
        <v/>
      </c>
      <c r="L136" s="22" t="str">
        <f>IF(AND(C136&lt;&gt;"",COUNTIF(D.1[Tên sản phẩm],C136)&gt;1),"Sản phẩm này đã khai báo nhiều lần","")</f>
        <v/>
      </c>
      <c r="M136" s="7" t="str">
        <f>IF(OR(C136="",F136=""),"",IF(MATCH(F136,D.1[Phân loại SP],0)=B136,B136,""))</f>
        <v/>
      </c>
      <c r="N136" s="7" t="str">
        <f>IF(B136&lt;=COUNT(D.1[STT Phân loại SP]),INDEX(D.1[Phân loại SP],MATCH(SMALL(D.1[STT Phân loại SP],B136),D.1[STT Phân loại SP],0)),"")</f>
        <v/>
      </c>
      <c r="O136" s="21" t="str">
        <f>IF(C136="","",SUMIFS(M.1[Số lượng],M.1[Tên sản phẩm],C136)+SUMIFS(M.1[SL được tặng/KM],M.1[Tên sản phẩm],C136))</f>
        <v/>
      </c>
      <c r="P136" s="21" t="str">
        <f>IF(C136="","",SUMIFS(M.1[Giá nhập
thực tế],M.1[Tên sản phẩm],C136))</f>
        <v/>
      </c>
      <c r="Q136" s="21" t="str">
        <f>IF(C136="","",SUMIFS(B.2[Số lượng (ĐVT Chuẩn)],B.2[Tên sản phẩm],C136)+SUMIFS(B.2[SL xuất tặng/KM],B.2[Tên sản phẩm],C136))</f>
        <v/>
      </c>
      <c r="R136" s="21" t="str">
        <f>IF(C136="","",SUMIFS(B.2[Thành tiền],B.2[Tên sản phẩm],C136))</f>
        <v/>
      </c>
      <c r="S136" s="21" t="str">
        <f t="shared" si="24"/>
        <v/>
      </c>
      <c r="T136" s="21" t="str">
        <f t="shared" si="25"/>
        <v/>
      </c>
      <c r="U136" s="21" t="str">
        <f t="shared" si="26"/>
        <v/>
      </c>
      <c r="V136" s="21" t="str">
        <f t="shared" si="27"/>
        <v/>
      </c>
      <c r="W136" s="63" t="str">
        <f>IF(C136="","",SUMIFS(B.2[Doanh thu],B.2[Tên sản phẩm],C136))</f>
        <v/>
      </c>
      <c r="X136" s="63" t="str">
        <f t="shared" si="28"/>
        <v/>
      </c>
      <c r="Y136" s="17" t="str">
        <f>IF(OR(C136="",V136=0),"",RANK(V136,D.1[Giá trị hàng tồn cuối kỳ]))</f>
        <v/>
      </c>
      <c r="Z136" s="17" t="str">
        <f>IF(OR(C136="",W136=0),"",RANK(W136,D.1[Doanh thu]))</f>
        <v/>
      </c>
      <c r="AA136" s="17" t="str">
        <f>IF(OR(C136="",X136=0),"",RANK(X136,D.1[Lợi nhuận gộp]))</f>
        <v/>
      </c>
      <c r="AB136" s="17" t="str">
        <f t="shared" si="29"/>
        <v/>
      </c>
      <c r="AC136" s="150"/>
    </row>
    <row r="137" spans="2:29" ht="27.75" customHeight="1" x14ac:dyDescent="0.2">
      <c r="B137" s="7">
        <f t="shared" si="30"/>
        <v>135</v>
      </c>
      <c r="C137" s="2"/>
      <c r="D137" s="16"/>
      <c r="E137" s="16"/>
      <c r="F137" s="16"/>
      <c r="H137" s="13"/>
      <c r="I137" s="13"/>
      <c r="J137" s="21" t="str">
        <f t="shared" si="23"/>
        <v/>
      </c>
      <c r="L137" s="22" t="str">
        <f>IF(AND(C137&lt;&gt;"",COUNTIF(D.1[Tên sản phẩm],C137)&gt;1),"Sản phẩm này đã khai báo nhiều lần","")</f>
        <v/>
      </c>
      <c r="M137" s="7" t="str">
        <f>IF(OR(C137="",F137=""),"",IF(MATCH(F137,D.1[Phân loại SP],0)=B137,B137,""))</f>
        <v/>
      </c>
      <c r="N137" s="7" t="str">
        <f>IF(B137&lt;=COUNT(D.1[STT Phân loại SP]),INDEX(D.1[Phân loại SP],MATCH(SMALL(D.1[STT Phân loại SP],B137),D.1[STT Phân loại SP],0)),"")</f>
        <v/>
      </c>
      <c r="O137" s="21" t="str">
        <f>IF(C137="","",SUMIFS(M.1[Số lượng],M.1[Tên sản phẩm],C137)+SUMIFS(M.1[SL được tặng/KM],M.1[Tên sản phẩm],C137))</f>
        <v/>
      </c>
      <c r="P137" s="21" t="str">
        <f>IF(C137="","",SUMIFS(M.1[Giá nhập
thực tế],M.1[Tên sản phẩm],C137))</f>
        <v/>
      </c>
      <c r="Q137" s="21" t="str">
        <f>IF(C137="","",SUMIFS(B.2[Số lượng (ĐVT Chuẩn)],B.2[Tên sản phẩm],C137)+SUMIFS(B.2[SL xuất tặng/KM],B.2[Tên sản phẩm],C137))</f>
        <v/>
      </c>
      <c r="R137" s="21" t="str">
        <f>IF(C137="","",SUMIFS(B.2[Thành tiền],B.2[Tên sản phẩm],C137))</f>
        <v/>
      </c>
      <c r="S137" s="21" t="str">
        <f t="shared" si="24"/>
        <v/>
      </c>
      <c r="T137" s="21" t="str">
        <f t="shared" si="25"/>
        <v/>
      </c>
      <c r="U137" s="21" t="str">
        <f t="shared" si="26"/>
        <v/>
      </c>
      <c r="V137" s="21" t="str">
        <f t="shared" si="27"/>
        <v/>
      </c>
      <c r="W137" s="63" t="str">
        <f>IF(C137="","",SUMIFS(B.2[Doanh thu],B.2[Tên sản phẩm],C137))</f>
        <v/>
      </c>
      <c r="X137" s="63" t="str">
        <f t="shared" si="28"/>
        <v/>
      </c>
      <c r="Y137" s="17" t="str">
        <f>IF(OR(C137="",V137=0),"",RANK(V137,D.1[Giá trị hàng tồn cuối kỳ]))</f>
        <v/>
      </c>
      <c r="Z137" s="17" t="str">
        <f>IF(OR(C137="",W137=0),"",RANK(W137,D.1[Doanh thu]))</f>
        <v/>
      </c>
      <c r="AA137" s="17" t="str">
        <f>IF(OR(C137="",X137=0),"",RANK(X137,D.1[Lợi nhuận gộp]))</f>
        <v/>
      </c>
      <c r="AB137" s="17" t="str">
        <f t="shared" si="29"/>
        <v/>
      </c>
      <c r="AC137" s="150"/>
    </row>
    <row r="138" spans="2:29" ht="27.75" customHeight="1" x14ac:dyDescent="0.2">
      <c r="B138" s="7">
        <f t="shared" si="30"/>
        <v>136</v>
      </c>
      <c r="C138" s="2"/>
      <c r="D138" s="16"/>
      <c r="E138" s="16"/>
      <c r="F138" s="16"/>
      <c r="H138" s="13"/>
      <c r="I138" s="13"/>
      <c r="J138" s="21" t="str">
        <f t="shared" si="23"/>
        <v/>
      </c>
      <c r="L138" s="22" t="str">
        <f>IF(AND(C138&lt;&gt;"",COUNTIF(D.1[Tên sản phẩm],C138)&gt;1),"Sản phẩm này đã khai báo nhiều lần","")</f>
        <v/>
      </c>
      <c r="M138" s="7" t="str">
        <f>IF(OR(C138="",F138=""),"",IF(MATCH(F138,D.1[Phân loại SP],0)=B138,B138,""))</f>
        <v/>
      </c>
      <c r="N138" s="7" t="str">
        <f>IF(B138&lt;=COUNT(D.1[STT Phân loại SP]),INDEX(D.1[Phân loại SP],MATCH(SMALL(D.1[STT Phân loại SP],B138),D.1[STT Phân loại SP],0)),"")</f>
        <v/>
      </c>
      <c r="O138" s="21" t="str">
        <f>IF(C138="","",SUMIFS(M.1[Số lượng],M.1[Tên sản phẩm],C138)+SUMIFS(M.1[SL được tặng/KM],M.1[Tên sản phẩm],C138))</f>
        <v/>
      </c>
      <c r="P138" s="21" t="str">
        <f>IF(C138="","",SUMIFS(M.1[Giá nhập
thực tế],M.1[Tên sản phẩm],C138))</f>
        <v/>
      </c>
      <c r="Q138" s="21" t="str">
        <f>IF(C138="","",SUMIFS(B.2[Số lượng (ĐVT Chuẩn)],B.2[Tên sản phẩm],C138)+SUMIFS(B.2[SL xuất tặng/KM],B.2[Tên sản phẩm],C138))</f>
        <v/>
      </c>
      <c r="R138" s="21" t="str">
        <f>IF(C138="","",SUMIFS(B.2[Thành tiền],B.2[Tên sản phẩm],C138))</f>
        <v/>
      </c>
      <c r="S138" s="21" t="str">
        <f t="shared" si="24"/>
        <v/>
      </c>
      <c r="T138" s="21" t="str">
        <f t="shared" si="25"/>
        <v/>
      </c>
      <c r="U138" s="21" t="str">
        <f t="shared" si="26"/>
        <v/>
      </c>
      <c r="V138" s="21" t="str">
        <f t="shared" si="27"/>
        <v/>
      </c>
      <c r="W138" s="63" t="str">
        <f>IF(C138="","",SUMIFS(B.2[Doanh thu],B.2[Tên sản phẩm],C138))</f>
        <v/>
      </c>
      <c r="X138" s="63" t="str">
        <f t="shared" si="28"/>
        <v/>
      </c>
      <c r="Y138" s="17" t="str">
        <f>IF(OR(C138="",V138=0),"",RANK(V138,D.1[Giá trị hàng tồn cuối kỳ]))</f>
        <v/>
      </c>
      <c r="Z138" s="17" t="str">
        <f>IF(OR(C138="",W138=0),"",RANK(W138,D.1[Doanh thu]))</f>
        <v/>
      </c>
      <c r="AA138" s="17" t="str">
        <f>IF(OR(C138="",X138=0),"",RANK(X138,D.1[Lợi nhuận gộp]))</f>
        <v/>
      </c>
      <c r="AB138" s="17" t="str">
        <f t="shared" si="29"/>
        <v/>
      </c>
      <c r="AC138" s="150"/>
    </row>
    <row r="139" spans="2:29" ht="27.75" customHeight="1" x14ac:dyDescent="0.2">
      <c r="B139" s="7">
        <f t="shared" si="30"/>
        <v>137</v>
      </c>
      <c r="C139" s="2"/>
      <c r="D139" s="16"/>
      <c r="E139" s="16"/>
      <c r="F139" s="16"/>
      <c r="H139" s="13"/>
      <c r="I139" s="13"/>
      <c r="J139" s="21" t="str">
        <f t="shared" si="23"/>
        <v/>
      </c>
      <c r="L139" s="22" t="str">
        <f>IF(AND(C139&lt;&gt;"",COUNTIF(D.1[Tên sản phẩm],C139)&gt;1),"Sản phẩm này đã khai báo nhiều lần","")</f>
        <v/>
      </c>
      <c r="M139" s="7" t="str">
        <f>IF(OR(C139="",F139=""),"",IF(MATCH(F139,D.1[Phân loại SP],0)=B139,B139,""))</f>
        <v/>
      </c>
      <c r="N139" s="7" t="str">
        <f>IF(B139&lt;=COUNT(D.1[STT Phân loại SP]),INDEX(D.1[Phân loại SP],MATCH(SMALL(D.1[STT Phân loại SP],B139),D.1[STT Phân loại SP],0)),"")</f>
        <v/>
      </c>
      <c r="O139" s="21" t="str">
        <f>IF(C139="","",SUMIFS(M.1[Số lượng],M.1[Tên sản phẩm],C139)+SUMIFS(M.1[SL được tặng/KM],M.1[Tên sản phẩm],C139))</f>
        <v/>
      </c>
      <c r="P139" s="21" t="str">
        <f>IF(C139="","",SUMIFS(M.1[Giá nhập
thực tế],M.1[Tên sản phẩm],C139))</f>
        <v/>
      </c>
      <c r="Q139" s="21" t="str">
        <f>IF(C139="","",SUMIFS(B.2[Số lượng (ĐVT Chuẩn)],B.2[Tên sản phẩm],C139)+SUMIFS(B.2[SL xuất tặng/KM],B.2[Tên sản phẩm],C139))</f>
        <v/>
      </c>
      <c r="R139" s="21" t="str">
        <f>IF(C139="","",SUMIFS(B.2[Thành tiền],B.2[Tên sản phẩm],C139))</f>
        <v/>
      </c>
      <c r="S139" s="21" t="str">
        <f t="shared" si="24"/>
        <v/>
      </c>
      <c r="T139" s="21" t="str">
        <f t="shared" si="25"/>
        <v/>
      </c>
      <c r="U139" s="21" t="str">
        <f t="shared" si="26"/>
        <v/>
      </c>
      <c r="V139" s="21" t="str">
        <f t="shared" si="27"/>
        <v/>
      </c>
      <c r="W139" s="63" t="str">
        <f>IF(C139="","",SUMIFS(B.2[Doanh thu],B.2[Tên sản phẩm],C139))</f>
        <v/>
      </c>
      <c r="X139" s="63" t="str">
        <f t="shared" si="28"/>
        <v/>
      </c>
      <c r="Y139" s="17" t="str">
        <f>IF(OR(C139="",V139=0),"",RANK(V139,D.1[Giá trị hàng tồn cuối kỳ]))</f>
        <v/>
      </c>
      <c r="Z139" s="17" t="str">
        <f>IF(OR(C139="",W139=0),"",RANK(W139,D.1[Doanh thu]))</f>
        <v/>
      </c>
      <c r="AA139" s="17" t="str">
        <f>IF(OR(C139="",X139=0),"",RANK(X139,D.1[Lợi nhuận gộp]))</f>
        <v/>
      </c>
      <c r="AB139" s="17" t="str">
        <f t="shared" si="29"/>
        <v/>
      </c>
      <c r="AC139" s="150"/>
    </row>
    <row r="140" spans="2:29" ht="27.75" customHeight="1" x14ac:dyDescent="0.2">
      <c r="B140" s="7">
        <f t="shared" si="30"/>
        <v>138</v>
      </c>
      <c r="C140" s="2"/>
      <c r="D140" s="16"/>
      <c r="E140" s="16"/>
      <c r="F140" s="16"/>
      <c r="H140" s="13"/>
      <c r="I140" s="13"/>
      <c r="J140" s="21" t="str">
        <f t="shared" si="23"/>
        <v/>
      </c>
      <c r="L140" s="22" t="str">
        <f>IF(AND(C140&lt;&gt;"",COUNTIF(D.1[Tên sản phẩm],C140)&gt;1),"Sản phẩm này đã khai báo nhiều lần","")</f>
        <v/>
      </c>
      <c r="M140" s="7" t="str">
        <f>IF(OR(C140="",F140=""),"",IF(MATCH(F140,D.1[Phân loại SP],0)=B140,B140,""))</f>
        <v/>
      </c>
      <c r="N140" s="7" t="str">
        <f>IF(B140&lt;=COUNT(D.1[STT Phân loại SP]),INDEX(D.1[Phân loại SP],MATCH(SMALL(D.1[STT Phân loại SP],B140),D.1[STT Phân loại SP],0)),"")</f>
        <v/>
      </c>
      <c r="O140" s="21" t="str">
        <f>IF(C140="","",SUMIFS(M.1[Số lượng],M.1[Tên sản phẩm],C140)+SUMIFS(M.1[SL được tặng/KM],M.1[Tên sản phẩm],C140))</f>
        <v/>
      </c>
      <c r="P140" s="21" t="str">
        <f>IF(C140="","",SUMIFS(M.1[Giá nhập
thực tế],M.1[Tên sản phẩm],C140))</f>
        <v/>
      </c>
      <c r="Q140" s="21" t="str">
        <f>IF(C140="","",SUMIFS(B.2[Số lượng (ĐVT Chuẩn)],B.2[Tên sản phẩm],C140)+SUMIFS(B.2[SL xuất tặng/KM],B.2[Tên sản phẩm],C140))</f>
        <v/>
      </c>
      <c r="R140" s="21" t="str">
        <f>IF(C140="","",SUMIFS(B.2[Thành tiền],B.2[Tên sản phẩm],C140))</f>
        <v/>
      </c>
      <c r="S140" s="21" t="str">
        <f t="shared" si="24"/>
        <v/>
      </c>
      <c r="T140" s="21" t="str">
        <f t="shared" si="25"/>
        <v/>
      </c>
      <c r="U140" s="21" t="str">
        <f t="shared" si="26"/>
        <v/>
      </c>
      <c r="V140" s="21" t="str">
        <f t="shared" si="27"/>
        <v/>
      </c>
      <c r="W140" s="63" t="str">
        <f>IF(C140="","",SUMIFS(B.2[Doanh thu],B.2[Tên sản phẩm],C140))</f>
        <v/>
      </c>
      <c r="X140" s="63" t="str">
        <f t="shared" si="28"/>
        <v/>
      </c>
      <c r="Y140" s="17" t="str">
        <f>IF(OR(C140="",V140=0),"",RANK(V140,D.1[Giá trị hàng tồn cuối kỳ]))</f>
        <v/>
      </c>
      <c r="Z140" s="17" t="str">
        <f>IF(OR(C140="",W140=0),"",RANK(W140,D.1[Doanh thu]))</f>
        <v/>
      </c>
      <c r="AA140" s="17" t="str">
        <f>IF(OR(C140="",X140=0),"",RANK(X140,D.1[Lợi nhuận gộp]))</f>
        <v/>
      </c>
      <c r="AB140" s="17" t="str">
        <f t="shared" si="29"/>
        <v/>
      </c>
      <c r="AC140" s="150"/>
    </row>
    <row r="141" spans="2:29" ht="27.75" customHeight="1" x14ac:dyDescent="0.2">
      <c r="B141" s="7">
        <f t="shared" si="30"/>
        <v>139</v>
      </c>
      <c r="C141" s="2"/>
      <c r="D141" s="16"/>
      <c r="E141" s="16"/>
      <c r="F141" s="16"/>
      <c r="H141" s="13"/>
      <c r="I141" s="13"/>
      <c r="J141" s="21" t="str">
        <f t="shared" si="23"/>
        <v/>
      </c>
      <c r="L141" s="22" t="str">
        <f>IF(AND(C141&lt;&gt;"",COUNTIF(D.1[Tên sản phẩm],C141)&gt;1),"Sản phẩm này đã khai báo nhiều lần","")</f>
        <v/>
      </c>
      <c r="M141" s="7" t="str">
        <f>IF(OR(C141="",F141=""),"",IF(MATCH(F141,D.1[Phân loại SP],0)=B141,B141,""))</f>
        <v/>
      </c>
      <c r="N141" s="7" t="str">
        <f>IF(B141&lt;=COUNT(D.1[STT Phân loại SP]),INDEX(D.1[Phân loại SP],MATCH(SMALL(D.1[STT Phân loại SP],B141),D.1[STT Phân loại SP],0)),"")</f>
        <v/>
      </c>
      <c r="O141" s="21" t="str">
        <f>IF(C141="","",SUMIFS(M.1[Số lượng],M.1[Tên sản phẩm],C141)+SUMIFS(M.1[SL được tặng/KM],M.1[Tên sản phẩm],C141))</f>
        <v/>
      </c>
      <c r="P141" s="21" t="str">
        <f>IF(C141="","",SUMIFS(M.1[Giá nhập
thực tế],M.1[Tên sản phẩm],C141))</f>
        <v/>
      </c>
      <c r="Q141" s="21" t="str">
        <f>IF(C141="","",SUMIFS(B.2[Số lượng (ĐVT Chuẩn)],B.2[Tên sản phẩm],C141)+SUMIFS(B.2[SL xuất tặng/KM],B.2[Tên sản phẩm],C141))</f>
        <v/>
      </c>
      <c r="R141" s="21" t="str">
        <f>IF(C141="","",SUMIFS(B.2[Thành tiền],B.2[Tên sản phẩm],C141))</f>
        <v/>
      </c>
      <c r="S141" s="21" t="str">
        <f t="shared" si="24"/>
        <v/>
      </c>
      <c r="T141" s="21" t="str">
        <f t="shared" si="25"/>
        <v/>
      </c>
      <c r="U141" s="21" t="str">
        <f t="shared" si="26"/>
        <v/>
      </c>
      <c r="V141" s="21" t="str">
        <f t="shared" si="27"/>
        <v/>
      </c>
      <c r="W141" s="63" t="str">
        <f>IF(C141="","",SUMIFS(B.2[Doanh thu],B.2[Tên sản phẩm],C141))</f>
        <v/>
      </c>
      <c r="X141" s="63" t="str">
        <f t="shared" si="28"/>
        <v/>
      </c>
      <c r="Y141" s="17" t="str">
        <f>IF(OR(C141="",V141=0),"",RANK(V141,D.1[Giá trị hàng tồn cuối kỳ]))</f>
        <v/>
      </c>
      <c r="Z141" s="17" t="str">
        <f>IF(OR(C141="",W141=0),"",RANK(W141,D.1[Doanh thu]))</f>
        <v/>
      </c>
      <c r="AA141" s="17" t="str">
        <f>IF(OR(C141="",X141=0),"",RANK(X141,D.1[Lợi nhuận gộp]))</f>
        <v/>
      </c>
      <c r="AB141" s="17" t="str">
        <f t="shared" si="29"/>
        <v/>
      </c>
      <c r="AC141" s="150"/>
    </row>
    <row r="142" spans="2:29" ht="27.75" customHeight="1" x14ac:dyDescent="0.2">
      <c r="B142" s="7">
        <f t="shared" si="30"/>
        <v>140</v>
      </c>
      <c r="C142" s="2"/>
      <c r="D142" s="16"/>
      <c r="E142" s="16"/>
      <c r="F142" s="16"/>
      <c r="H142" s="13"/>
      <c r="I142" s="13"/>
      <c r="J142" s="21" t="str">
        <f t="shared" si="23"/>
        <v/>
      </c>
      <c r="L142" s="22" t="str">
        <f>IF(AND(C142&lt;&gt;"",COUNTIF(D.1[Tên sản phẩm],C142)&gt;1),"Sản phẩm này đã khai báo nhiều lần","")</f>
        <v/>
      </c>
      <c r="M142" s="7" t="str">
        <f>IF(OR(C142="",F142=""),"",IF(MATCH(F142,D.1[Phân loại SP],0)=B142,B142,""))</f>
        <v/>
      </c>
      <c r="N142" s="7" t="str">
        <f>IF(B142&lt;=COUNT(D.1[STT Phân loại SP]),INDEX(D.1[Phân loại SP],MATCH(SMALL(D.1[STT Phân loại SP],B142),D.1[STT Phân loại SP],0)),"")</f>
        <v/>
      </c>
      <c r="O142" s="21" t="str">
        <f>IF(C142="","",SUMIFS(M.1[Số lượng],M.1[Tên sản phẩm],C142)+SUMIFS(M.1[SL được tặng/KM],M.1[Tên sản phẩm],C142))</f>
        <v/>
      </c>
      <c r="P142" s="21" t="str">
        <f>IF(C142="","",SUMIFS(M.1[Giá nhập
thực tế],M.1[Tên sản phẩm],C142))</f>
        <v/>
      </c>
      <c r="Q142" s="21" t="str">
        <f>IF(C142="","",SUMIFS(B.2[Số lượng (ĐVT Chuẩn)],B.2[Tên sản phẩm],C142)+SUMIFS(B.2[SL xuất tặng/KM],B.2[Tên sản phẩm],C142))</f>
        <v/>
      </c>
      <c r="R142" s="21" t="str">
        <f>IF(C142="","",SUMIFS(B.2[Thành tiền],B.2[Tên sản phẩm],C142))</f>
        <v/>
      </c>
      <c r="S142" s="21" t="str">
        <f t="shared" si="24"/>
        <v/>
      </c>
      <c r="T142" s="21" t="str">
        <f t="shared" si="25"/>
        <v/>
      </c>
      <c r="U142" s="21" t="str">
        <f t="shared" si="26"/>
        <v/>
      </c>
      <c r="V142" s="21" t="str">
        <f t="shared" si="27"/>
        <v/>
      </c>
      <c r="W142" s="63" t="str">
        <f>IF(C142="","",SUMIFS(B.2[Doanh thu],B.2[Tên sản phẩm],C142))</f>
        <v/>
      </c>
      <c r="X142" s="63" t="str">
        <f t="shared" si="28"/>
        <v/>
      </c>
      <c r="Y142" s="17" t="str">
        <f>IF(OR(C142="",V142=0),"",RANK(V142,D.1[Giá trị hàng tồn cuối kỳ]))</f>
        <v/>
      </c>
      <c r="Z142" s="17" t="str">
        <f>IF(OR(C142="",W142=0),"",RANK(W142,D.1[Doanh thu]))</f>
        <v/>
      </c>
      <c r="AA142" s="17" t="str">
        <f>IF(OR(C142="",X142=0),"",RANK(X142,D.1[Lợi nhuận gộp]))</f>
        <v/>
      </c>
      <c r="AB142" s="17" t="str">
        <f t="shared" si="29"/>
        <v/>
      </c>
      <c r="AC142" s="150"/>
    </row>
    <row r="143" spans="2:29" ht="27.75" customHeight="1" x14ac:dyDescent="0.2">
      <c r="B143" s="7">
        <f t="shared" si="30"/>
        <v>141</v>
      </c>
      <c r="C143" s="2"/>
      <c r="D143" s="16"/>
      <c r="E143" s="16"/>
      <c r="F143" s="16"/>
      <c r="H143" s="13"/>
      <c r="I143" s="13"/>
      <c r="J143" s="21" t="str">
        <f t="shared" si="23"/>
        <v/>
      </c>
      <c r="L143" s="22" t="str">
        <f>IF(AND(C143&lt;&gt;"",COUNTIF(D.1[Tên sản phẩm],C143)&gt;1),"Sản phẩm này đã khai báo nhiều lần","")</f>
        <v/>
      </c>
      <c r="M143" s="7" t="str">
        <f>IF(OR(C143="",F143=""),"",IF(MATCH(F143,D.1[Phân loại SP],0)=B143,B143,""))</f>
        <v/>
      </c>
      <c r="N143" s="7" t="str">
        <f>IF(B143&lt;=COUNT(D.1[STT Phân loại SP]),INDEX(D.1[Phân loại SP],MATCH(SMALL(D.1[STT Phân loại SP],B143),D.1[STT Phân loại SP],0)),"")</f>
        <v/>
      </c>
      <c r="O143" s="21" t="str">
        <f>IF(C143="","",SUMIFS(M.1[Số lượng],M.1[Tên sản phẩm],C143)+SUMIFS(M.1[SL được tặng/KM],M.1[Tên sản phẩm],C143))</f>
        <v/>
      </c>
      <c r="P143" s="21" t="str">
        <f>IF(C143="","",SUMIFS(M.1[Giá nhập
thực tế],M.1[Tên sản phẩm],C143))</f>
        <v/>
      </c>
      <c r="Q143" s="21" t="str">
        <f>IF(C143="","",SUMIFS(B.2[Số lượng (ĐVT Chuẩn)],B.2[Tên sản phẩm],C143)+SUMIFS(B.2[SL xuất tặng/KM],B.2[Tên sản phẩm],C143))</f>
        <v/>
      </c>
      <c r="R143" s="21" t="str">
        <f>IF(C143="","",SUMIFS(B.2[Thành tiền],B.2[Tên sản phẩm],C143))</f>
        <v/>
      </c>
      <c r="S143" s="21" t="str">
        <f t="shared" si="24"/>
        <v/>
      </c>
      <c r="T143" s="21" t="str">
        <f t="shared" si="25"/>
        <v/>
      </c>
      <c r="U143" s="21" t="str">
        <f t="shared" si="26"/>
        <v/>
      </c>
      <c r="V143" s="21" t="str">
        <f t="shared" si="27"/>
        <v/>
      </c>
      <c r="W143" s="63" t="str">
        <f>IF(C143="","",SUMIFS(B.2[Doanh thu],B.2[Tên sản phẩm],C143))</f>
        <v/>
      </c>
      <c r="X143" s="63" t="str">
        <f t="shared" si="28"/>
        <v/>
      </c>
      <c r="Y143" s="17" t="str">
        <f>IF(OR(C143="",V143=0),"",RANK(V143,D.1[Giá trị hàng tồn cuối kỳ]))</f>
        <v/>
      </c>
      <c r="Z143" s="17" t="str">
        <f>IF(OR(C143="",W143=0),"",RANK(W143,D.1[Doanh thu]))</f>
        <v/>
      </c>
      <c r="AA143" s="17" t="str">
        <f>IF(OR(C143="",X143=0),"",RANK(X143,D.1[Lợi nhuận gộp]))</f>
        <v/>
      </c>
      <c r="AB143" s="17" t="str">
        <f t="shared" si="29"/>
        <v/>
      </c>
      <c r="AC143" s="150"/>
    </row>
    <row r="144" spans="2:29" ht="27.75" customHeight="1" x14ac:dyDescent="0.2">
      <c r="B144" s="7">
        <f t="shared" si="30"/>
        <v>142</v>
      </c>
      <c r="C144" s="2"/>
      <c r="D144" s="16"/>
      <c r="E144" s="16"/>
      <c r="F144" s="16"/>
      <c r="H144" s="13"/>
      <c r="I144" s="13"/>
      <c r="J144" s="21" t="str">
        <f t="shared" si="23"/>
        <v/>
      </c>
      <c r="L144" s="22" t="str">
        <f>IF(AND(C144&lt;&gt;"",COUNTIF(D.1[Tên sản phẩm],C144)&gt;1),"Sản phẩm này đã khai báo nhiều lần","")</f>
        <v/>
      </c>
      <c r="M144" s="7" t="str">
        <f>IF(OR(C144="",F144=""),"",IF(MATCH(F144,D.1[Phân loại SP],0)=B144,B144,""))</f>
        <v/>
      </c>
      <c r="N144" s="7" t="str">
        <f>IF(B144&lt;=COUNT(D.1[STT Phân loại SP]),INDEX(D.1[Phân loại SP],MATCH(SMALL(D.1[STT Phân loại SP],B144),D.1[STT Phân loại SP],0)),"")</f>
        <v/>
      </c>
      <c r="O144" s="21" t="str">
        <f>IF(C144="","",SUMIFS(M.1[Số lượng],M.1[Tên sản phẩm],C144)+SUMIFS(M.1[SL được tặng/KM],M.1[Tên sản phẩm],C144))</f>
        <v/>
      </c>
      <c r="P144" s="21" t="str">
        <f>IF(C144="","",SUMIFS(M.1[Giá nhập
thực tế],M.1[Tên sản phẩm],C144))</f>
        <v/>
      </c>
      <c r="Q144" s="21" t="str">
        <f>IF(C144="","",SUMIFS(B.2[Số lượng (ĐVT Chuẩn)],B.2[Tên sản phẩm],C144)+SUMIFS(B.2[SL xuất tặng/KM],B.2[Tên sản phẩm],C144))</f>
        <v/>
      </c>
      <c r="R144" s="21" t="str">
        <f>IF(C144="","",SUMIFS(B.2[Thành tiền],B.2[Tên sản phẩm],C144))</f>
        <v/>
      </c>
      <c r="S144" s="21" t="str">
        <f t="shared" si="24"/>
        <v/>
      </c>
      <c r="T144" s="21" t="str">
        <f t="shared" si="25"/>
        <v/>
      </c>
      <c r="U144" s="21" t="str">
        <f t="shared" si="26"/>
        <v/>
      </c>
      <c r="V144" s="21" t="str">
        <f t="shared" si="27"/>
        <v/>
      </c>
      <c r="W144" s="63" t="str">
        <f>IF(C144="","",SUMIFS(B.2[Doanh thu],B.2[Tên sản phẩm],C144))</f>
        <v/>
      </c>
      <c r="X144" s="63" t="str">
        <f t="shared" si="28"/>
        <v/>
      </c>
      <c r="Y144" s="17" t="str">
        <f>IF(OR(C144="",V144=0),"",RANK(V144,D.1[Giá trị hàng tồn cuối kỳ]))</f>
        <v/>
      </c>
      <c r="Z144" s="17" t="str">
        <f>IF(OR(C144="",W144=0),"",RANK(W144,D.1[Doanh thu]))</f>
        <v/>
      </c>
      <c r="AA144" s="17" t="str">
        <f>IF(OR(C144="",X144=0),"",RANK(X144,D.1[Lợi nhuận gộp]))</f>
        <v/>
      </c>
      <c r="AB144" s="17" t="str">
        <f t="shared" si="29"/>
        <v/>
      </c>
      <c r="AC144" s="150"/>
    </row>
    <row r="145" spans="2:29" ht="27.75" customHeight="1" x14ac:dyDescent="0.2">
      <c r="B145" s="7">
        <f t="shared" si="30"/>
        <v>143</v>
      </c>
      <c r="C145" s="2"/>
      <c r="D145" s="16"/>
      <c r="E145" s="16"/>
      <c r="F145" s="16"/>
      <c r="H145" s="13"/>
      <c r="I145" s="13"/>
      <c r="J145" s="21" t="str">
        <f t="shared" si="23"/>
        <v/>
      </c>
      <c r="L145" s="22" t="str">
        <f>IF(AND(C145&lt;&gt;"",COUNTIF(D.1[Tên sản phẩm],C145)&gt;1),"Sản phẩm này đã khai báo nhiều lần","")</f>
        <v/>
      </c>
      <c r="M145" s="7" t="str">
        <f>IF(OR(C145="",F145=""),"",IF(MATCH(F145,D.1[Phân loại SP],0)=B145,B145,""))</f>
        <v/>
      </c>
      <c r="N145" s="7" t="str">
        <f>IF(B145&lt;=COUNT(D.1[STT Phân loại SP]),INDEX(D.1[Phân loại SP],MATCH(SMALL(D.1[STT Phân loại SP],B145),D.1[STT Phân loại SP],0)),"")</f>
        <v/>
      </c>
      <c r="O145" s="21" t="str">
        <f>IF(C145="","",SUMIFS(M.1[Số lượng],M.1[Tên sản phẩm],C145)+SUMIFS(M.1[SL được tặng/KM],M.1[Tên sản phẩm],C145))</f>
        <v/>
      </c>
      <c r="P145" s="21" t="str">
        <f>IF(C145="","",SUMIFS(M.1[Giá nhập
thực tế],M.1[Tên sản phẩm],C145))</f>
        <v/>
      </c>
      <c r="Q145" s="21" t="str">
        <f>IF(C145="","",SUMIFS(B.2[Số lượng (ĐVT Chuẩn)],B.2[Tên sản phẩm],C145)+SUMIFS(B.2[SL xuất tặng/KM],B.2[Tên sản phẩm],C145))</f>
        <v/>
      </c>
      <c r="R145" s="21" t="str">
        <f>IF(C145="","",SUMIFS(B.2[Thành tiền],B.2[Tên sản phẩm],C145))</f>
        <v/>
      </c>
      <c r="S145" s="21" t="str">
        <f t="shared" si="24"/>
        <v/>
      </c>
      <c r="T145" s="21" t="str">
        <f t="shared" si="25"/>
        <v/>
      </c>
      <c r="U145" s="21" t="str">
        <f t="shared" si="26"/>
        <v/>
      </c>
      <c r="V145" s="21" t="str">
        <f t="shared" si="27"/>
        <v/>
      </c>
      <c r="W145" s="63" t="str">
        <f>IF(C145="","",SUMIFS(B.2[Doanh thu],B.2[Tên sản phẩm],C145))</f>
        <v/>
      </c>
      <c r="X145" s="63" t="str">
        <f t="shared" si="28"/>
        <v/>
      </c>
      <c r="Y145" s="17" t="str">
        <f>IF(OR(C145="",V145=0),"",RANK(V145,D.1[Giá trị hàng tồn cuối kỳ]))</f>
        <v/>
      </c>
      <c r="Z145" s="17" t="str">
        <f>IF(OR(C145="",W145=0),"",RANK(W145,D.1[Doanh thu]))</f>
        <v/>
      </c>
      <c r="AA145" s="17" t="str">
        <f>IF(OR(C145="",X145=0),"",RANK(X145,D.1[Lợi nhuận gộp]))</f>
        <v/>
      </c>
      <c r="AB145" s="17" t="str">
        <f t="shared" si="29"/>
        <v/>
      </c>
      <c r="AC145" s="150"/>
    </row>
    <row r="146" spans="2:29" ht="27.75" customHeight="1" x14ac:dyDescent="0.2">
      <c r="B146" s="7">
        <f t="shared" si="30"/>
        <v>144</v>
      </c>
      <c r="C146" s="2"/>
      <c r="D146" s="16"/>
      <c r="E146" s="16"/>
      <c r="F146" s="16"/>
      <c r="H146" s="13"/>
      <c r="I146" s="13"/>
      <c r="J146" s="21" t="str">
        <f t="shared" si="23"/>
        <v/>
      </c>
      <c r="L146" s="22" t="str">
        <f>IF(AND(C146&lt;&gt;"",COUNTIF(D.1[Tên sản phẩm],C146)&gt;1),"Sản phẩm này đã khai báo nhiều lần","")</f>
        <v/>
      </c>
      <c r="M146" s="7" t="str">
        <f>IF(OR(C146="",F146=""),"",IF(MATCH(F146,D.1[Phân loại SP],0)=B146,B146,""))</f>
        <v/>
      </c>
      <c r="N146" s="7" t="str">
        <f>IF(B146&lt;=COUNT(D.1[STT Phân loại SP]),INDEX(D.1[Phân loại SP],MATCH(SMALL(D.1[STT Phân loại SP],B146),D.1[STT Phân loại SP],0)),"")</f>
        <v/>
      </c>
      <c r="O146" s="21" t="str">
        <f>IF(C146="","",SUMIFS(M.1[Số lượng],M.1[Tên sản phẩm],C146)+SUMIFS(M.1[SL được tặng/KM],M.1[Tên sản phẩm],C146))</f>
        <v/>
      </c>
      <c r="P146" s="21" t="str">
        <f>IF(C146="","",SUMIFS(M.1[Giá nhập
thực tế],M.1[Tên sản phẩm],C146))</f>
        <v/>
      </c>
      <c r="Q146" s="21" t="str">
        <f>IF(C146="","",SUMIFS(B.2[Số lượng (ĐVT Chuẩn)],B.2[Tên sản phẩm],C146)+SUMIFS(B.2[SL xuất tặng/KM],B.2[Tên sản phẩm],C146))</f>
        <v/>
      </c>
      <c r="R146" s="21" t="str">
        <f>IF(C146="","",SUMIFS(B.2[Thành tiền],B.2[Tên sản phẩm],C146))</f>
        <v/>
      </c>
      <c r="S146" s="21" t="str">
        <f t="shared" si="24"/>
        <v/>
      </c>
      <c r="T146" s="21" t="str">
        <f t="shared" si="25"/>
        <v/>
      </c>
      <c r="U146" s="21" t="str">
        <f t="shared" si="26"/>
        <v/>
      </c>
      <c r="V146" s="21" t="str">
        <f t="shared" si="27"/>
        <v/>
      </c>
      <c r="W146" s="63" t="str">
        <f>IF(C146="","",SUMIFS(B.2[Doanh thu],B.2[Tên sản phẩm],C146))</f>
        <v/>
      </c>
      <c r="X146" s="63" t="str">
        <f t="shared" si="28"/>
        <v/>
      </c>
      <c r="Y146" s="17" t="str">
        <f>IF(OR(C146="",V146=0),"",RANK(V146,D.1[Giá trị hàng tồn cuối kỳ]))</f>
        <v/>
      </c>
      <c r="Z146" s="17" t="str">
        <f>IF(OR(C146="",W146=0),"",RANK(W146,D.1[Doanh thu]))</f>
        <v/>
      </c>
      <c r="AA146" s="17" t="str">
        <f>IF(OR(C146="",X146=0),"",RANK(X146,D.1[Lợi nhuận gộp]))</f>
        <v/>
      </c>
      <c r="AB146" s="17" t="str">
        <f t="shared" si="29"/>
        <v/>
      </c>
      <c r="AC146" s="150"/>
    </row>
    <row r="147" spans="2:29" ht="27.75" customHeight="1" x14ac:dyDescent="0.2">
      <c r="B147" s="7">
        <f t="shared" si="30"/>
        <v>145</v>
      </c>
      <c r="C147" s="2"/>
      <c r="D147" s="16"/>
      <c r="E147" s="16"/>
      <c r="F147" s="16"/>
      <c r="H147" s="13"/>
      <c r="I147" s="13"/>
      <c r="J147" s="21" t="str">
        <f t="shared" si="23"/>
        <v/>
      </c>
      <c r="L147" s="22" t="str">
        <f>IF(AND(C147&lt;&gt;"",COUNTIF(D.1[Tên sản phẩm],C147)&gt;1),"Sản phẩm này đã khai báo nhiều lần","")</f>
        <v/>
      </c>
      <c r="M147" s="7" t="str">
        <f>IF(OR(C147="",F147=""),"",IF(MATCH(F147,D.1[Phân loại SP],0)=B147,B147,""))</f>
        <v/>
      </c>
      <c r="N147" s="7" t="str">
        <f>IF(B147&lt;=COUNT(D.1[STT Phân loại SP]),INDEX(D.1[Phân loại SP],MATCH(SMALL(D.1[STT Phân loại SP],B147),D.1[STT Phân loại SP],0)),"")</f>
        <v/>
      </c>
      <c r="O147" s="21" t="str">
        <f>IF(C147="","",SUMIFS(M.1[Số lượng],M.1[Tên sản phẩm],C147)+SUMIFS(M.1[SL được tặng/KM],M.1[Tên sản phẩm],C147))</f>
        <v/>
      </c>
      <c r="P147" s="21" t="str">
        <f>IF(C147="","",SUMIFS(M.1[Giá nhập
thực tế],M.1[Tên sản phẩm],C147))</f>
        <v/>
      </c>
      <c r="Q147" s="21" t="str">
        <f>IF(C147="","",SUMIFS(B.2[Số lượng (ĐVT Chuẩn)],B.2[Tên sản phẩm],C147)+SUMIFS(B.2[SL xuất tặng/KM],B.2[Tên sản phẩm],C147))</f>
        <v/>
      </c>
      <c r="R147" s="21" t="str">
        <f>IF(C147="","",SUMIFS(B.2[Thành tiền],B.2[Tên sản phẩm],C147))</f>
        <v/>
      </c>
      <c r="S147" s="21" t="str">
        <f t="shared" si="24"/>
        <v/>
      </c>
      <c r="T147" s="21" t="str">
        <f t="shared" si="25"/>
        <v/>
      </c>
      <c r="U147" s="21" t="str">
        <f t="shared" si="26"/>
        <v/>
      </c>
      <c r="V147" s="21" t="str">
        <f t="shared" si="27"/>
        <v/>
      </c>
      <c r="W147" s="63" t="str">
        <f>IF(C147="","",SUMIFS(B.2[Doanh thu],B.2[Tên sản phẩm],C147))</f>
        <v/>
      </c>
      <c r="X147" s="63" t="str">
        <f t="shared" si="28"/>
        <v/>
      </c>
      <c r="Y147" s="17" t="str">
        <f>IF(OR(C147="",V147=0),"",RANK(V147,D.1[Giá trị hàng tồn cuối kỳ]))</f>
        <v/>
      </c>
      <c r="Z147" s="17" t="str">
        <f>IF(OR(C147="",W147=0),"",RANK(W147,D.1[Doanh thu]))</f>
        <v/>
      </c>
      <c r="AA147" s="17" t="str">
        <f>IF(OR(C147="",X147=0),"",RANK(X147,D.1[Lợi nhuận gộp]))</f>
        <v/>
      </c>
      <c r="AB147" s="17" t="str">
        <f t="shared" si="29"/>
        <v/>
      </c>
      <c r="AC147" s="150"/>
    </row>
    <row r="148" spans="2:29" ht="27.75" customHeight="1" x14ac:dyDescent="0.2">
      <c r="B148" s="7">
        <f t="shared" si="30"/>
        <v>146</v>
      </c>
      <c r="C148" s="2"/>
      <c r="D148" s="16"/>
      <c r="E148" s="16"/>
      <c r="F148" s="16"/>
      <c r="H148" s="13"/>
      <c r="I148" s="13"/>
      <c r="J148" s="21" t="str">
        <f t="shared" si="23"/>
        <v/>
      </c>
      <c r="L148" s="22" t="str">
        <f>IF(AND(C148&lt;&gt;"",COUNTIF(D.1[Tên sản phẩm],C148)&gt;1),"Sản phẩm này đã khai báo nhiều lần","")</f>
        <v/>
      </c>
      <c r="M148" s="7" t="str">
        <f>IF(OR(C148="",F148=""),"",IF(MATCH(F148,D.1[Phân loại SP],0)=B148,B148,""))</f>
        <v/>
      </c>
      <c r="N148" s="7" t="str">
        <f>IF(B148&lt;=COUNT(D.1[STT Phân loại SP]),INDEX(D.1[Phân loại SP],MATCH(SMALL(D.1[STT Phân loại SP],B148),D.1[STT Phân loại SP],0)),"")</f>
        <v/>
      </c>
      <c r="O148" s="21" t="str">
        <f>IF(C148="","",SUMIFS(M.1[Số lượng],M.1[Tên sản phẩm],C148)+SUMIFS(M.1[SL được tặng/KM],M.1[Tên sản phẩm],C148))</f>
        <v/>
      </c>
      <c r="P148" s="21" t="str">
        <f>IF(C148="","",SUMIFS(M.1[Giá nhập
thực tế],M.1[Tên sản phẩm],C148))</f>
        <v/>
      </c>
      <c r="Q148" s="21" t="str">
        <f>IF(C148="","",SUMIFS(B.2[Số lượng (ĐVT Chuẩn)],B.2[Tên sản phẩm],C148)+SUMIFS(B.2[SL xuất tặng/KM],B.2[Tên sản phẩm],C148))</f>
        <v/>
      </c>
      <c r="R148" s="21" t="str">
        <f>IF(C148="","",SUMIFS(B.2[Thành tiền],B.2[Tên sản phẩm],C148))</f>
        <v/>
      </c>
      <c r="S148" s="21" t="str">
        <f t="shared" si="24"/>
        <v/>
      </c>
      <c r="T148" s="21" t="str">
        <f t="shared" si="25"/>
        <v/>
      </c>
      <c r="U148" s="21" t="str">
        <f t="shared" si="26"/>
        <v/>
      </c>
      <c r="V148" s="21" t="str">
        <f t="shared" si="27"/>
        <v/>
      </c>
      <c r="W148" s="63" t="str">
        <f>IF(C148="","",SUMIFS(B.2[Doanh thu],B.2[Tên sản phẩm],C148))</f>
        <v/>
      </c>
      <c r="X148" s="63" t="str">
        <f t="shared" si="28"/>
        <v/>
      </c>
      <c r="Y148" s="17" t="str">
        <f>IF(OR(C148="",V148=0),"",RANK(V148,D.1[Giá trị hàng tồn cuối kỳ]))</f>
        <v/>
      </c>
      <c r="Z148" s="17" t="str">
        <f>IF(OR(C148="",W148=0),"",RANK(W148,D.1[Doanh thu]))</f>
        <v/>
      </c>
      <c r="AA148" s="17" t="str">
        <f>IF(OR(C148="",X148=0),"",RANK(X148,D.1[Lợi nhuận gộp]))</f>
        <v/>
      </c>
      <c r="AB148" s="17" t="str">
        <f t="shared" si="29"/>
        <v/>
      </c>
      <c r="AC148" s="150"/>
    </row>
    <row r="149" spans="2:29" ht="27.75" customHeight="1" x14ac:dyDescent="0.2">
      <c r="B149" s="7">
        <f t="shared" si="30"/>
        <v>147</v>
      </c>
      <c r="C149" s="2"/>
      <c r="D149" s="16"/>
      <c r="E149" s="16"/>
      <c r="F149" s="16"/>
      <c r="H149" s="13"/>
      <c r="I149" s="13"/>
      <c r="J149" s="21" t="str">
        <f t="shared" si="23"/>
        <v/>
      </c>
      <c r="L149" s="22" t="str">
        <f>IF(AND(C149&lt;&gt;"",COUNTIF(D.1[Tên sản phẩm],C149)&gt;1),"Sản phẩm này đã khai báo nhiều lần","")</f>
        <v/>
      </c>
      <c r="M149" s="7" t="str">
        <f>IF(OR(C149="",F149=""),"",IF(MATCH(F149,D.1[Phân loại SP],0)=B149,B149,""))</f>
        <v/>
      </c>
      <c r="N149" s="7" t="str">
        <f>IF(B149&lt;=COUNT(D.1[STT Phân loại SP]),INDEX(D.1[Phân loại SP],MATCH(SMALL(D.1[STT Phân loại SP],B149),D.1[STT Phân loại SP],0)),"")</f>
        <v/>
      </c>
      <c r="O149" s="21" t="str">
        <f>IF(C149="","",SUMIFS(M.1[Số lượng],M.1[Tên sản phẩm],C149)+SUMIFS(M.1[SL được tặng/KM],M.1[Tên sản phẩm],C149))</f>
        <v/>
      </c>
      <c r="P149" s="21" t="str">
        <f>IF(C149="","",SUMIFS(M.1[Giá nhập
thực tế],M.1[Tên sản phẩm],C149))</f>
        <v/>
      </c>
      <c r="Q149" s="21" t="str">
        <f>IF(C149="","",SUMIFS(B.2[Số lượng (ĐVT Chuẩn)],B.2[Tên sản phẩm],C149)+SUMIFS(B.2[SL xuất tặng/KM],B.2[Tên sản phẩm],C149))</f>
        <v/>
      </c>
      <c r="R149" s="21" t="str">
        <f>IF(C149="","",SUMIFS(B.2[Thành tiền],B.2[Tên sản phẩm],C149))</f>
        <v/>
      </c>
      <c r="S149" s="21" t="str">
        <f t="shared" si="24"/>
        <v/>
      </c>
      <c r="T149" s="21" t="str">
        <f t="shared" si="25"/>
        <v/>
      </c>
      <c r="U149" s="21" t="str">
        <f t="shared" si="26"/>
        <v/>
      </c>
      <c r="V149" s="21" t="str">
        <f t="shared" si="27"/>
        <v/>
      </c>
      <c r="W149" s="63" t="str">
        <f>IF(C149="","",SUMIFS(B.2[Doanh thu],B.2[Tên sản phẩm],C149))</f>
        <v/>
      </c>
      <c r="X149" s="63" t="str">
        <f t="shared" si="28"/>
        <v/>
      </c>
      <c r="Y149" s="17" t="str">
        <f>IF(OR(C149="",V149=0),"",RANK(V149,D.1[Giá trị hàng tồn cuối kỳ]))</f>
        <v/>
      </c>
      <c r="Z149" s="17" t="str">
        <f>IF(OR(C149="",W149=0),"",RANK(W149,D.1[Doanh thu]))</f>
        <v/>
      </c>
      <c r="AA149" s="17" t="str">
        <f>IF(OR(C149="",X149=0),"",RANK(X149,D.1[Lợi nhuận gộp]))</f>
        <v/>
      </c>
      <c r="AB149" s="17" t="str">
        <f t="shared" si="29"/>
        <v/>
      </c>
      <c r="AC149" s="150"/>
    </row>
    <row r="150" spans="2:29" ht="27.75" customHeight="1" x14ac:dyDescent="0.2">
      <c r="B150" s="7">
        <f t="shared" si="30"/>
        <v>148</v>
      </c>
      <c r="C150" s="2"/>
      <c r="D150" s="16"/>
      <c r="E150" s="16"/>
      <c r="F150" s="16"/>
      <c r="H150" s="13"/>
      <c r="I150" s="13"/>
      <c r="J150" s="21" t="str">
        <f t="shared" si="23"/>
        <v/>
      </c>
      <c r="L150" s="22" t="str">
        <f>IF(AND(C150&lt;&gt;"",COUNTIF(D.1[Tên sản phẩm],C150)&gt;1),"Sản phẩm này đã khai báo nhiều lần","")</f>
        <v/>
      </c>
      <c r="M150" s="7" t="str">
        <f>IF(OR(C150="",F150=""),"",IF(MATCH(F150,D.1[Phân loại SP],0)=B150,B150,""))</f>
        <v/>
      </c>
      <c r="N150" s="7" t="str">
        <f>IF(B150&lt;=COUNT(D.1[STT Phân loại SP]),INDEX(D.1[Phân loại SP],MATCH(SMALL(D.1[STT Phân loại SP],B150),D.1[STT Phân loại SP],0)),"")</f>
        <v/>
      </c>
      <c r="O150" s="21" t="str">
        <f>IF(C150="","",SUMIFS(M.1[Số lượng],M.1[Tên sản phẩm],C150)+SUMIFS(M.1[SL được tặng/KM],M.1[Tên sản phẩm],C150))</f>
        <v/>
      </c>
      <c r="P150" s="21" t="str">
        <f>IF(C150="","",SUMIFS(M.1[Giá nhập
thực tế],M.1[Tên sản phẩm],C150))</f>
        <v/>
      </c>
      <c r="Q150" s="21" t="str">
        <f>IF(C150="","",SUMIFS(B.2[Số lượng (ĐVT Chuẩn)],B.2[Tên sản phẩm],C150)+SUMIFS(B.2[SL xuất tặng/KM],B.2[Tên sản phẩm],C150))</f>
        <v/>
      </c>
      <c r="R150" s="21" t="str">
        <f>IF(C150="","",SUMIFS(B.2[Thành tiền],B.2[Tên sản phẩm],C150))</f>
        <v/>
      </c>
      <c r="S150" s="21" t="str">
        <f t="shared" si="24"/>
        <v/>
      </c>
      <c r="T150" s="21" t="str">
        <f t="shared" si="25"/>
        <v/>
      </c>
      <c r="U150" s="21" t="str">
        <f t="shared" si="26"/>
        <v/>
      </c>
      <c r="V150" s="21" t="str">
        <f t="shared" si="27"/>
        <v/>
      </c>
      <c r="W150" s="63" t="str">
        <f>IF(C150="","",SUMIFS(B.2[Doanh thu],B.2[Tên sản phẩm],C150))</f>
        <v/>
      </c>
      <c r="X150" s="63" t="str">
        <f t="shared" si="28"/>
        <v/>
      </c>
      <c r="Y150" s="17" t="str">
        <f>IF(OR(C150="",V150=0),"",RANK(V150,D.1[Giá trị hàng tồn cuối kỳ]))</f>
        <v/>
      </c>
      <c r="Z150" s="17" t="str">
        <f>IF(OR(C150="",W150=0),"",RANK(W150,D.1[Doanh thu]))</f>
        <v/>
      </c>
      <c r="AA150" s="17" t="str">
        <f>IF(OR(C150="",X150=0),"",RANK(X150,D.1[Lợi nhuận gộp]))</f>
        <v/>
      </c>
      <c r="AB150" s="17" t="str">
        <f t="shared" si="29"/>
        <v/>
      </c>
      <c r="AC150" s="150"/>
    </row>
    <row r="151" spans="2:29" ht="27.75" customHeight="1" x14ac:dyDescent="0.2">
      <c r="B151" s="7">
        <f t="shared" si="30"/>
        <v>149</v>
      </c>
      <c r="C151" s="2"/>
      <c r="D151" s="16"/>
      <c r="E151" s="16"/>
      <c r="F151" s="16"/>
      <c r="H151" s="13"/>
      <c r="I151" s="13"/>
      <c r="J151" s="21" t="str">
        <f t="shared" si="23"/>
        <v/>
      </c>
      <c r="L151" s="22" t="str">
        <f>IF(AND(C151&lt;&gt;"",COUNTIF(D.1[Tên sản phẩm],C151)&gt;1),"Sản phẩm này đã khai báo nhiều lần","")</f>
        <v/>
      </c>
      <c r="M151" s="7" t="str">
        <f>IF(OR(C151="",F151=""),"",IF(MATCH(F151,D.1[Phân loại SP],0)=B151,B151,""))</f>
        <v/>
      </c>
      <c r="N151" s="7" t="str">
        <f>IF(B151&lt;=COUNT(D.1[STT Phân loại SP]),INDEX(D.1[Phân loại SP],MATCH(SMALL(D.1[STT Phân loại SP],B151),D.1[STT Phân loại SP],0)),"")</f>
        <v/>
      </c>
      <c r="O151" s="21" t="str">
        <f>IF(C151="","",SUMIFS(M.1[Số lượng],M.1[Tên sản phẩm],C151)+SUMIFS(M.1[SL được tặng/KM],M.1[Tên sản phẩm],C151))</f>
        <v/>
      </c>
      <c r="P151" s="21" t="str">
        <f>IF(C151="","",SUMIFS(M.1[Giá nhập
thực tế],M.1[Tên sản phẩm],C151))</f>
        <v/>
      </c>
      <c r="Q151" s="21" t="str">
        <f>IF(C151="","",SUMIFS(B.2[Số lượng (ĐVT Chuẩn)],B.2[Tên sản phẩm],C151)+SUMIFS(B.2[SL xuất tặng/KM],B.2[Tên sản phẩm],C151))</f>
        <v/>
      </c>
      <c r="R151" s="21" t="str">
        <f>IF(C151="","",SUMIFS(B.2[Thành tiền],B.2[Tên sản phẩm],C151))</f>
        <v/>
      </c>
      <c r="S151" s="21" t="str">
        <f t="shared" si="24"/>
        <v/>
      </c>
      <c r="T151" s="21" t="str">
        <f t="shared" si="25"/>
        <v/>
      </c>
      <c r="U151" s="21" t="str">
        <f t="shared" si="26"/>
        <v/>
      </c>
      <c r="V151" s="21" t="str">
        <f t="shared" si="27"/>
        <v/>
      </c>
      <c r="W151" s="63" t="str">
        <f>IF(C151="","",SUMIFS(B.2[Doanh thu],B.2[Tên sản phẩm],C151))</f>
        <v/>
      </c>
      <c r="X151" s="63" t="str">
        <f t="shared" si="28"/>
        <v/>
      </c>
      <c r="Y151" s="17" t="str">
        <f>IF(OR(C151="",V151=0),"",RANK(V151,D.1[Giá trị hàng tồn cuối kỳ]))</f>
        <v/>
      </c>
      <c r="Z151" s="17" t="str">
        <f>IF(OR(C151="",W151=0),"",RANK(W151,D.1[Doanh thu]))</f>
        <v/>
      </c>
      <c r="AA151" s="17" t="str">
        <f>IF(OR(C151="",X151=0),"",RANK(X151,D.1[Lợi nhuận gộp]))</f>
        <v/>
      </c>
      <c r="AB151" s="17" t="str">
        <f t="shared" si="29"/>
        <v/>
      </c>
      <c r="AC151" s="150"/>
    </row>
    <row r="152" spans="2:29" ht="27.75" customHeight="1" x14ac:dyDescent="0.2">
      <c r="B152" s="7">
        <f t="shared" si="30"/>
        <v>150</v>
      </c>
      <c r="C152" s="2"/>
      <c r="D152" s="16"/>
      <c r="E152" s="16"/>
      <c r="F152" s="16"/>
      <c r="H152" s="13"/>
      <c r="I152" s="13"/>
      <c r="J152" s="21" t="str">
        <f t="shared" si="23"/>
        <v/>
      </c>
      <c r="L152" s="22" t="str">
        <f>IF(AND(C152&lt;&gt;"",COUNTIF(D.1[Tên sản phẩm],C152)&gt;1),"Sản phẩm này đã khai báo nhiều lần","")</f>
        <v/>
      </c>
      <c r="M152" s="7" t="str">
        <f>IF(OR(C152="",F152=""),"",IF(MATCH(F152,D.1[Phân loại SP],0)=B152,B152,""))</f>
        <v/>
      </c>
      <c r="N152" s="7" t="str">
        <f>IF(B152&lt;=COUNT(D.1[STT Phân loại SP]),INDEX(D.1[Phân loại SP],MATCH(SMALL(D.1[STT Phân loại SP],B152),D.1[STT Phân loại SP],0)),"")</f>
        <v/>
      </c>
      <c r="O152" s="21" t="str">
        <f>IF(C152="","",SUMIFS(M.1[Số lượng],M.1[Tên sản phẩm],C152)+SUMIFS(M.1[SL được tặng/KM],M.1[Tên sản phẩm],C152))</f>
        <v/>
      </c>
      <c r="P152" s="21" t="str">
        <f>IF(C152="","",SUMIFS(M.1[Giá nhập
thực tế],M.1[Tên sản phẩm],C152))</f>
        <v/>
      </c>
      <c r="Q152" s="21" t="str">
        <f>IF(C152="","",SUMIFS(B.2[Số lượng (ĐVT Chuẩn)],B.2[Tên sản phẩm],C152)+SUMIFS(B.2[SL xuất tặng/KM],B.2[Tên sản phẩm],C152))</f>
        <v/>
      </c>
      <c r="R152" s="21" t="str">
        <f>IF(C152="","",SUMIFS(B.2[Thành tiền],B.2[Tên sản phẩm],C152))</f>
        <v/>
      </c>
      <c r="S152" s="21" t="str">
        <f t="shared" si="24"/>
        <v/>
      </c>
      <c r="T152" s="21" t="str">
        <f t="shared" si="25"/>
        <v/>
      </c>
      <c r="U152" s="21" t="str">
        <f t="shared" si="26"/>
        <v/>
      </c>
      <c r="V152" s="21" t="str">
        <f t="shared" si="27"/>
        <v/>
      </c>
      <c r="W152" s="63" t="str">
        <f>IF(C152="","",SUMIFS(B.2[Doanh thu],B.2[Tên sản phẩm],C152))</f>
        <v/>
      </c>
      <c r="X152" s="63" t="str">
        <f t="shared" si="28"/>
        <v/>
      </c>
      <c r="Y152" s="17" t="str">
        <f>IF(OR(C152="",V152=0),"",RANK(V152,D.1[Giá trị hàng tồn cuối kỳ]))</f>
        <v/>
      </c>
      <c r="Z152" s="17" t="str">
        <f>IF(OR(C152="",W152=0),"",RANK(W152,D.1[Doanh thu]))</f>
        <v/>
      </c>
      <c r="AA152" s="17" t="str">
        <f>IF(OR(C152="",X152=0),"",RANK(X152,D.1[Lợi nhuận gộp]))</f>
        <v/>
      </c>
      <c r="AB152" s="17" t="str">
        <f t="shared" si="29"/>
        <v/>
      </c>
      <c r="AC152" s="150"/>
    </row>
    <row r="153" spans="2:29" ht="27.75" customHeight="1" x14ac:dyDescent="0.2">
      <c r="B153" s="7">
        <f t="shared" si="30"/>
        <v>151</v>
      </c>
      <c r="C153" s="2"/>
      <c r="D153" s="16"/>
      <c r="E153" s="16"/>
      <c r="F153" s="16"/>
      <c r="H153" s="13"/>
      <c r="I153" s="13"/>
      <c r="J153" s="21" t="str">
        <f t="shared" si="23"/>
        <v/>
      </c>
      <c r="L153" s="22" t="str">
        <f>IF(AND(C153&lt;&gt;"",COUNTIF(D.1[Tên sản phẩm],C153)&gt;1),"Sản phẩm này đã khai báo nhiều lần","")</f>
        <v/>
      </c>
      <c r="M153" s="7" t="str">
        <f>IF(OR(C153="",F153=""),"",IF(MATCH(F153,D.1[Phân loại SP],0)=B153,B153,""))</f>
        <v/>
      </c>
      <c r="N153" s="7" t="str">
        <f>IF(B153&lt;=COUNT(D.1[STT Phân loại SP]),INDEX(D.1[Phân loại SP],MATCH(SMALL(D.1[STT Phân loại SP],B153),D.1[STT Phân loại SP],0)),"")</f>
        <v/>
      </c>
      <c r="O153" s="21" t="str">
        <f>IF(C153="","",SUMIFS(M.1[Số lượng],M.1[Tên sản phẩm],C153)+SUMIFS(M.1[SL được tặng/KM],M.1[Tên sản phẩm],C153))</f>
        <v/>
      </c>
      <c r="P153" s="21" t="str">
        <f>IF(C153="","",SUMIFS(M.1[Giá nhập
thực tế],M.1[Tên sản phẩm],C153))</f>
        <v/>
      </c>
      <c r="Q153" s="21" t="str">
        <f>IF(C153="","",SUMIFS(B.2[Số lượng (ĐVT Chuẩn)],B.2[Tên sản phẩm],C153)+SUMIFS(B.2[SL xuất tặng/KM],B.2[Tên sản phẩm],C153))</f>
        <v/>
      </c>
      <c r="R153" s="21" t="str">
        <f>IF(C153="","",SUMIFS(B.2[Thành tiền],B.2[Tên sản phẩm],C153))</f>
        <v/>
      </c>
      <c r="S153" s="21" t="str">
        <f t="shared" si="24"/>
        <v/>
      </c>
      <c r="T153" s="21" t="str">
        <f t="shared" si="25"/>
        <v/>
      </c>
      <c r="U153" s="21" t="str">
        <f t="shared" si="26"/>
        <v/>
      </c>
      <c r="V153" s="21" t="str">
        <f t="shared" si="27"/>
        <v/>
      </c>
      <c r="W153" s="63" t="str">
        <f>IF(C153="","",SUMIFS(B.2[Doanh thu],B.2[Tên sản phẩm],C153))</f>
        <v/>
      </c>
      <c r="X153" s="63" t="str">
        <f t="shared" si="28"/>
        <v/>
      </c>
      <c r="Y153" s="17" t="str">
        <f>IF(OR(C153="",V153=0),"",RANK(V153,D.1[Giá trị hàng tồn cuối kỳ]))</f>
        <v/>
      </c>
      <c r="Z153" s="17" t="str">
        <f>IF(OR(C153="",W153=0),"",RANK(W153,D.1[Doanh thu]))</f>
        <v/>
      </c>
      <c r="AA153" s="17" t="str">
        <f>IF(OR(C153="",X153=0),"",RANK(X153,D.1[Lợi nhuận gộp]))</f>
        <v/>
      </c>
      <c r="AB153" s="17" t="str">
        <f t="shared" si="29"/>
        <v/>
      </c>
      <c r="AC153" s="150"/>
    </row>
    <row r="154" spans="2:29" ht="27.75" customHeight="1" x14ac:dyDescent="0.2">
      <c r="B154" s="7">
        <f t="shared" si="30"/>
        <v>152</v>
      </c>
      <c r="C154" s="2"/>
      <c r="D154" s="16"/>
      <c r="E154" s="16"/>
      <c r="F154" s="16"/>
      <c r="H154" s="13"/>
      <c r="I154" s="13"/>
      <c r="J154" s="21" t="str">
        <f t="shared" si="23"/>
        <v/>
      </c>
      <c r="L154" s="22" t="str">
        <f>IF(AND(C154&lt;&gt;"",COUNTIF(D.1[Tên sản phẩm],C154)&gt;1),"Sản phẩm này đã khai báo nhiều lần","")</f>
        <v/>
      </c>
      <c r="M154" s="7" t="str">
        <f>IF(OR(C154="",F154=""),"",IF(MATCH(F154,D.1[Phân loại SP],0)=B154,B154,""))</f>
        <v/>
      </c>
      <c r="N154" s="7" t="str">
        <f>IF(B154&lt;=COUNT(D.1[STT Phân loại SP]),INDEX(D.1[Phân loại SP],MATCH(SMALL(D.1[STT Phân loại SP],B154),D.1[STT Phân loại SP],0)),"")</f>
        <v/>
      </c>
      <c r="O154" s="21" t="str">
        <f>IF(C154="","",SUMIFS(M.1[Số lượng],M.1[Tên sản phẩm],C154)+SUMIFS(M.1[SL được tặng/KM],M.1[Tên sản phẩm],C154))</f>
        <v/>
      </c>
      <c r="P154" s="21" t="str">
        <f>IF(C154="","",SUMIFS(M.1[Giá nhập
thực tế],M.1[Tên sản phẩm],C154))</f>
        <v/>
      </c>
      <c r="Q154" s="21" t="str">
        <f>IF(C154="","",SUMIFS(B.2[Số lượng (ĐVT Chuẩn)],B.2[Tên sản phẩm],C154)+SUMIFS(B.2[SL xuất tặng/KM],B.2[Tên sản phẩm],C154))</f>
        <v/>
      </c>
      <c r="R154" s="21" t="str">
        <f>IF(C154="","",SUMIFS(B.2[Thành tiền],B.2[Tên sản phẩm],C154))</f>
        <v/>
      </c>
      <c r="S154" s="21" t="str">
        <f t="shared" si="24"/>
        <v/>
      </c>
      <c r="T154" s="21" t="str">
        <f t="shared" si="25"/>
        <v/>
      </c>
      <c r="U154" s="21" t="str">
        <f t="shared" si="26"/>
        <v/>
      </c>
      <c r="V154" s="21" t="str">
        <f t="shared" si="27"/>
        <v/>
      </c>
      <c r="W154" s="63" t="str">
        <f>IF(C154="","",SUMIFS(B.2[Doanh thu],B.2[Tên sản phẩm],C154))</f>
        <v/>
      </c>
      <c r="X154" s="63" t="str">
        <f t="shared" si="28"/>
        <v/>
      </c>
      <c r="Y154" s="17" t="str">
        <f>IF(OR(C154="",V154=0),"",RANK(V154,D.1[Giá trị hàng tồn cuối kỳ]))</f>
        <v/>
      </c>
      <c r="Z154" s="17" t="str">
        <f>IF(OR(C154="",W154=0),"",RANK(W154,D.1[Doanh thu]))</f>
        <v/>
      </c>
      <c r="AA154" s="17" t="str">
        <f>IF(OR(C154="",X154=0),"",RANK(X154,D.1[Lợi nhuận gộp]))</f>
        <v/>
      </c>
      <c r="AB154" s="17" t="str">
        <f t="shared" si="29"/>
        <v/>
      </c>
      <c r="AC154" s="150"/>
    </row>
    <row r="155" spans="2:29" ht="27.75" customHeight="1" x14ac:dyDescent="0.2">
      <c r="B155" s="7">
        <f t="shared" si="30"/>
        <v>153</v>
      </c>
      <c r="C155" s="2"/>
      <c r="D155" s="16"/>
      <c r="E155" s="16"/>
      <c r="F155" s="16"/>
      <c r="H155" s="13"/>
      <c r="I155" s="13"/>
      <c r="J155" s="21" t="str">
        <f t="shared" si="23"/>
        <v/>
      </c>
      <c r="L155" s="22" t="str">
        <f>IF(AND(C155&lt;&gt;"",COUNTIF(D.1[Tên sản phẩm],C155)&gt;1),"Sản phẩm này đã khai báo nhiều lần","")</f>
        <v/>
      </c>
      <c r="M155" s="7" t="str">
        <f>IF(OR(C155="",F155=""),"",IF(MATCH(F155,D.1[Phân loại SP],0)=B155,B155,""))</f>
        <v/>
      </c>
      <c r="N155" s="7" t="str">
        <f>IF(B155&lt;=COUNT(D.1[STT Phân loại SP]),INDEX(D.1[Phân loại SP],MATCH(SMALL(D.1[STT Phân loại SP],B155),D.1[STT Phân loại SP],0)),"")</f>
        <v/>
      </c>
      <c r="O155" s="21" t="str">
        <f>IF(C155="","",SUMIFS(M.1[Số lượng],M.1[Tên sản phẩm],C155)+SUMIFS(M.1[SL được tặng/KM],M.1[Tên sản phẩm],C155))</f>
        <v/>
      </c>
      <c r="P155" s="21" t="str">
        <f>IF(C155="","",SUMIFS(M.1[Giá nhập
thực tế],M.1[Tên sản phẩm],C155))</f>
        <v/>
      </c>
      <c r="Q155" s="21" t="str">
        <f>IF(C155="","",SUMIFS(B.2[Số lượng (ĐVT Chuẩn)],B.2[Tên sản phẩm],C155)+SUMIFS(B.2[SL xuất tặng/KM],B.2[Tên sản phẩm],C155))</f>
        <v/>
      </c>
      <c r="R155" s="21" t="str">
        <f>IF(C155="","",SUMIFS(B.2[Thành tiền],B.2[Tên sản phẩm],C155))</f>
        <v/>
      </c>
      <c r="S155" s="21" t="str">
        <f t="shared" si="24"/>
        <v/>
      </c>
      <c r="T155" s="21" t="str">
        <f t="shared" si="25"/>
        <v/>
      </c>
      <c r="U155" s="21" t="str">
        <f t="shared" si="26"/>
        <v/>
      </c>
      <c r="V155" s="21" t="str">
        <f t="shared" si="27"/>
        <v/>
      </c>
      <c r="W155" s="63" t="str">
        <f>IF(C155="","",SUMIFS(B.2[Doanh thu],B.2[Tên sản phẩm],C155))</f>
        <v/>
      </c>
      <c r="X155" s="63" t="str">
        <f t="shared" si="28"/>
        <v/>
      </c>
      <c r="Y155" s="17" t="str">
        <f>IF(OR(C155="",V155=0),"",RANK(V155,D.1[Giá trị hàng tồn cuối kỳ]))</f>
        <v/>
      </c>
      <c r="Z155" s="17" t="str">
        <f>IF(OR(C155="",W155=0),"",RANK(W155,D.1[Doanh thu]))</f>
        <v/>
      </c>
      <c r="AA155" s="17" t="str">
        <f>IF(OR(C155="",X155=0),"",RANK(X155,D.1[Lợi nhuận gộp]))</f>
        <v/>
      </c>
      <c r="AB155" s="17" t="str">
        <f t="shared" si="29"/>
        <v/>
      </c>
      <c r="AC155" s="150"/>
    </row>
    <row r="156" spans="2:29" ht="27.75" customHeight="1" x14ac:dyDescent="0.2">
      <c r="B156" s="7">
        <f t="shared" si="30"/>
        <v>154</v>
      </c>
      <c r="C156" s="2"/>
      <c r="D156" s="16"/>
      <c r="E156" s="16"/>
      <c r="F156" s="16"/>
      <c r="H156" s="13"/>
      <c r="I156" s="13"/>
      <c r="J156" s="21" t="str">
        <f t="shared" si="23"/>
        <v/>
      </c>
      <c r="L156" s="22" t="str">
        <f>IF(AND(C156&lt;&gt;"",COUNTIF(D.1[Tên sản phẩm],C156)&gt;1),"Sản phẩm này đã khai báo nhiều lần","")</f>
        <v/>
      </c>
      <c r="M156" s="7" t="str">
        <f>IF(OR(C156="",F156=""),"",IF(MATCH(F156,D.1[Phân loại SP],0)=B156,B156,""))</f>
        <v/>
      </c>
      <c r="N156" s="7" t="str">
        <f>IF(B156&lt;=COUNT(D.1[STT Phân loại SP]),INDEX(D.1[Phân loại SP],MATCH(SMALL(D.1[STT Phân loại SP],B156),D.1[STT Phân loại SP],0)),"")</f>
        <v/>
      </c>
      <c r="O156" s="21" t="str">
        <f>IF(C156="","",SUMIFS(M.1[Số lượng],M.1[Tên sản phẩm],C156)+SUMIFS(M.1[SL được tặng/KM],M.1[Tên sản phẩm],C156))</f>
        <v/>
      </c>
      <c r="P156" s="21" t="str">
        <f>IF(C156="","",SUMIFS(M.1[Giá nhập
thực tế],M.1[Tên sản phẩm],C156))</f>
        <v/>
      </c>
      <c r="Q156" s="21" t="str">
        <f>IF(C156="","",SUMIFS(B.2[Số lượng (ĐVT Chuẩn)],B.2[Tên sản phẩm],C156)+SUMIFS(B.2[SL xuất tặng/KM],B.2[Tên sản phẩm],C156))</f>
        <v/>
      </c>
      <c r="R156" s="21" t="str">
        <f>IF(C156="","",SUMIFS(B.2[Thành tiền],B.2[Tên sản phẩm],C156))</f>
        <v/>
      </c>
      <c r="S156" s="21" t="str">
        <f t="shared" si="24"/>
        <v/>
      </c>
      <c r="T156" s="21" t="str">
        <f t="shared" si="25"/>
        <v/>
      </c>
      <c r="U156" s="21" t="str">
        <f t="shared" si="26"/>
        <v/>
      </c>
      <c r="V156" s="21" t="str">
        <f t="shared" si="27"/>
        <v/>
      </c>
      <c r="W156" s="63" t="str">
        <f>IF(C156="","",SUMIFS(B.2[Doanh thu],B.2[Tên sản phẩm],C156))</f>
        <v/>
      </c>
      <c r="X156" s="63" t="str">
        <f t="shared" si="28"/>
        <v/>
      </c>
      <c r="Y156" s="17" t="str">
        <f>IF(OR(C156="",V156=0),"",RANK(V156,D.1[Giá trị hàng tồn cuối kỳ]))</f>
        <v/>
      </c>
      <c r="Z156" s="17" t="str">
        <f>IF(OR(C156="",W156=0),"",RANK(W156,D.1[Doanh thu]))</f>
        <v/>
      </c>
      <c r="AA156" s="17" t="str">
        <f>IF(OR(C156="",X156=0),"",RANK(X156,D.1[Lợi nhuận gộp]))</f>
        <v/>
      </c>
      <c r="AB156" s="17" t="str">
        <f t="shared" si="29"/>
        <v/>
      </c>
      <c r="AC156" s="150"/>
    </row>
    <row r="157" spans="2:29" ht="27.75" customHeight="1" x14ac:dyDescent="0.2">
      <c r="B157" s="7">
        <f t="shared" si="30"/>
        <v>155</v>
      </c>
      <c r="C157" s="2"/>
      <c r="D157" s="16"/>
      <c r="E157" s="16"/>
      <c r="F157" s="16"/>
      <c r="H157" s="13"/>
      <c r="I157" s="13"/>
      <c r="J157" s="21" t="str">
        <f t="shared" si="23"/>
        <v/>
      </c>
      <c r="L157" s="22" t="str">
        <f>IF(AND(C157&lt;&gt;"",COUNTIF(D.1[Tên sản phẩm],C157)&gt;1),"Sản phẩm này đã khai báo nhiều lần","")</f>
        <v/>
      </c>
      <c r="M157" s="7" t="str">
        <f>IF(OR(C157="",F157=""),"",IF(MATCH(F157,D.1[Phân loại SP],0)=B157,B157,""))</f>
        <v/>
      </c>
      <c r="N157" s="7" t="str">
        <f>IF(B157&lt;=COUNT(D.1[STT Phân loại SP]),INDEX(D.1[Phân loại SP],MATCH(SMALL(D.1[STT Phân loại SP],B157),D.1[STT Phân loại SP],0)),"")</f>
        <v/>
      </c>
      <c r="O157" s="21" t="str">
        <f>IF(C157="","",SUMIFS(M.1[Số lượng],M.1[Tên sản phẩm],C157)+SUMIFS(M.1[SL được tặng/KM],M.1[Tên sản phẩm],C157))</f>
        <v/>
      </c>
      <c r="P157" s="21" t="str">
        <f>IF(C157="","",SUMIFS(M.1[Giá nhập
thực tế],M.1[Tên sản phẩm],C157))</f>
        <v/>
      </c>
      <c r="Q157" s="21" t="str">
        <f>IF(C157="","",SUMIFS(B.2[Số lượng (ĐVT Chuẩn)],B.2[Tên sản phẩm],C157)+SUMIFS(B.2[SL xuất tặng/KM],B.2[Tên sản phẩm],C157))</f>
        <v/>
      </c>
      <c r="R157" s="21" t="str">
        <f>IF(C157="","",SUMIFS(B.2[Thành tiền],B.2[Tên sản phẩm],C157))</f>
        <v/>
      </c>
      <c r="S157" s="21" t="str">
        <f t="shared" si="24"/>
        <v/>
      </c>
      <c r="T157" s="21" t="str">
        <f t="shared" si="25"/>
        <v/>
      </c>
      <c r="U157" s="21" t="str">
        <f t="shared" si="26"/>
        <v/>
      </c>
      <c r="V157" s="21" t="str">
        <f t="shared" si="27"/>
        <v/>
      </c>
      <c r="W157" s="63" t="str">
        <f>IF(C157="","",SUMIFS(B.2[Doanh thu],B.2[Tên sản phẩm],C157))</f>
        <v/>
      </c>
      <c r="X157" s="63" t="str">
        <f t="shared" si="28"/>
        <v/>
      </c>
      <c r="Y157" s="17" t="str">
        <f>IF(OR(C157="",V157=0),"",RANK(V157,D.1[Giá trị hàng tồn cuối kỳ]))</f>
        <v/>
      </c>
      <c r="Z157" s="17" t="str">
        <f>IF(OR(C157="",W157=0),"",RANK(W157,D.1[Doanh thu]))</f>
        <v/>
      </c>
      <c r="AA157" s="17" t="str">
        <f>IF(OR(C157="",X157=0),"",RANK(X157,D.1[Lợi nhuận gộp]))</f>
        <v/>
      </c>
      <c r="AB157" s="17" t="str">
        <f t="shared" si="29"/>
        <v/>
      </c>
      <c r="AC157" s="150"/>
    </row>
    <row r="158" spans="2:29" ht="27.75" customHeight="1" x14ac:dyDescent="0.2">
      <c r="B158" s="7">
        <f t="shared" si="30"/>
        <v>156</v>
      </c>
      <c r="C158" s="2"/>
      <c r="D158" s="16"/>
      <c r="E158" s="16"/>
      <c r="F158" s="16"/>
      <c r="H158" s="13"/>
      <c r="I158" s="13"/>
      <c r="J158" s="21" t="str">
        <f t="shared" si="23"/>
        <v/>
      </c>
      <c r="L158" s="22" t="str">
        <f>IF(AND(C158&lt;&gt;"",COUNTIF(D.1[Tên sản phẩm],C158)&gt;1),"Sản phẩm này đã khai báo nhiều lần","")</f>
        <v/>
      </c>
      <c r="M158" s="7" t="str">
        <f>IF(OR(C158="",F158=""),"",IF(MATCH(F158,D.1[Phân loại SP],0)=B158,B158,""))</f>
        <v/>
      </c>
      <c r="N158" s="7" t="str">
        <f>IF(B158&lt;=COUNT(D.1[STT Phân loại SP]),INDEX(D.1[Phân loại SP],MATCH(SMALL(D.1[STT Phân loại SP],B158),D.1[STT Phân loại SP],0)),"")</f>
        <v/>
      </c>
      <c r="O158" s="21" t="str">
        <f>IF(C158="","",SUMIFS(M.1[Số lượng],M.1[Tên sản phẩm],C158)+SUMIFS(M.1[SL được tặng/KM],M.1[Tên sản phẩm],C158))</f>
        <v/>
      </c>
      <c r="P158" s="21" t="str">
        <f>IF(C158="","",SUMIFS(M.1[Giá nhập
thực tế],M.1[Tên sản phẩm],C158))</f>
        <v/>
      </c>
      <c r="Q158" s="21" t="str">
        <f>IF(C158="","",SUMIFS(B.2[Số lượng (ĐVT Chuẩn)],B.2[Tên sản phẩm],C158)+SUMIFS(B.2[SL xuất tặng/KM],B.2[Tên sản phẩm],C158))</f>
        <v/>
      </c>
      <c r="R158" s="21" t="str">
        <f>IF(C158="","",SUMIFS(B.2[Thành tiền],B.2[Tên sản phẩm],C158))</f>
        <v/>
      </c>
      <c r="S158" s="21" t="str">
        <f t="shared" si="24"/>
        <v/>
      </c>
      <c r="T158" s="21" t="str">
        <f t="shared" si="25"/>
        <v/>
      </c>
      <c r="U158" s="21" t="str">
        <f t="shared" si="26"/>
        <v/>
      </c>
      <c r="V158" s="21" t="str">
        <f t="shared" si="27"/>
        <v/>
      </c>
      <c r="W158" s="63" t="str">
        <f>IF(C158="","",SUMIFS(B.2[Doanh thu],B.2[Tên sản phẩm],C158))</f>
        <v/>
      </c>
      <c r="X158" s="63" t="str">
        <f t="shared" si="28"/>
        <v/>
      </c>
      <c r="Y158" s="17" t="str">
        <f>IF(OR(C158="",V158=0),"",RANK(V158,D.1[Giá trị hàng tồn cuối kỳ]))</f>
        <v/>
      </c>
      <c r="Z158" s="17" t="str">
        <f>IF(OR(C158="",W158=0),"",RANK(W158,D.1[Doanh thu]))</f>
        <v/>
      </c>
      <c r="AA158" s="17" t="str">
        <f>IF(OR(C158="",X158=0),"",RANK(X158,D.1[Lợi nhuận gộp]))</f>
        <v/>
      </c>
      <c r="AB158" s="17" t="str">
        <f t="shared" si="29"/>
        <v/>
      </c>
      <c r="AC158" s="150"/>
    </row>
    <row r="159" spans="2:29" ht="27.75" customHeight="1" x14ac:dyDescent="0.2">
      <c r="B159" s="7">
        <f t="shared" si="30"/>
        <v>157</v>
      </c>
      <c r="C159" s="2"/>
      <c r="D159" s="16"/>
      <c r="E159" s="16"/>
      <c r="F159" s="16"/>
      <c r="H159" s="13"/>
      <c r="I159" s="13"/>
      <c r="J159" s="21" t="str">
        <f t="shared" si="23"/>
        <v/>
      </c>
      <c r="L159" s="22" t="str">
        <f>IF(AND(C159&lt;&gt;"",COUNTIF(D.1[Tên sản phẩm],C159)&gt;1),"Sản phẩm này đã khai báo nhiều lần","")</f>
        <v/>
      </c>
      <c r="M159" s="7" t="str">
        <f>IF(OR(C159="",F159=""),"",IF(MATCH(F159,D.1[Phân loại SP],0)=B159,B159,""))</f>
        <v/>
      </c>
      <c r="N159" s="7" t="str">
        <f>IF(B159&lt;=COUNT(D.1[STT Phân loại SP]),INDEX(D.1[Phân loại SP],MATCH(SMALL(D.1[STT Phân loại SP],B159),D.1[STT Phân loại SP],0)),"")</f>
        <v/>
      </c>
      <c r="O159" s="21" t="str">
        <f>IF(C159="","",SUMIFS(M.1[Số lượng],M.1[Tên sản phẩm],C159)+SUMIFS(M.1[SL được tặng/KM],M.1[Tên sản phẩm],C159))</f>
        <v/>
      </c>
      <c r="P159" s="21" t="str">
        <f>IF(C159="","",SUMIFS(M.1[Giá nhập
thực tế],M.1[Tên sản phẩm],C159))</f>
        <v/>
      </c>
      <c r="Q159" s="21" t="str">
        <f>IF(C159="","",SUMIFS(B.2[Số lượng (ĐVT Chuẩn)],B.2[Tên sản phẩm],C159)+SUMIFS(B.2[SL xuất tặng/KM],B.2[Tên sản phẩm],C159))</f>
        <v/>
      </c>
      <c r="R159" s="21" t="str">
        <f>IF(C159="","",SUMIFS(B.2[Thành tiền],B.2[Tên sản phẩm],C159))</f>
        <v/>
      </c>
      <c r="S159" s="21" t="str">
        <f t="shared" si="24"/>
        <v/>
      </c>
      <c r="T159" s="21" t="str">
        <f t="shared" si="25"/>
        <v/>
      </c>
      <c r="U159" s="21" t="str">
        <f t="shared" si="26"/>
        <v/>
      </c>
      <c r="V159" s="21" t="str">
        <f t="shared" si="27"/>
        <v/>
      </c>
      <c r="W159" s="63" t="str">
        <f>IF(C159="","",SUMIFS(B.2[Doanh thu],B.2[Tên sản phẩm],C159))</f>
        <v/>
      </c>
      <c r="X159" s="63" t="str">
        <f t="shared" si="28"/>
        <v/>
      </c>
      <c r="Y159" s="17" t="str">
        <f>IF(OR(C159="",V159=0),"",RANK(V159,D.1[Giá trị hàng tồn cuối kỳ]))</f>
        <v/>
      </c>
      <c r="Z159" s="17" t="str">
        <f>IF(OR(C159="",W159=0),"",RANK(W159,D.1[Doanh thu]))</f>
        <v/>
      </c>
      <c r="AA159" s="17" t="str">
        <f>IF(OR(C159="",X159=0),"",RANK(X159,D.1[Lợi nhuận gộp]))</f>
        <v/>
      </c>
      <c r="AB159" s="17" t="str">
        <f t="shared" si="29"/>
        <v/>
      </c>
      <c r="AC159" s="150"/>
    </row>
    <row r="160" spans="2:29" ht="27.75" customHeight="1" x14ac:dyDescent="0.2">
      <c r="B160" s="7">
        <f t="shared" si="30"/>
        <v>158</v>
      </c>
      <c r="C160" s="2"/>
      <c r="D160" s="16"/>
      <c r="E160" s="16"/>
      <c r="F160" s="16"/>
      <c r="H160" s="13"/>
      <c r="I160" s="13"/>
      <c r="J160" s="21" t="str">
        <f t="shared" si="23"/>
        <v/>
      </c>
      <c r="L160" s="22" t="str">
        <f>IF(AND(C160&lt;&gt;"",COUNTIF(D.1[Tên sản phẩm],C160)&gt;1),"Sản phẩm này đã khai báo nhiều lần","")</f>
        <v/>
      </c>
      <c r="M160" s="7" t="str">
        <f>IF(OR(C160="",F160=""),"",IF(MATCH(F160,D.1[Phân loại SP],0)=B160,B160,""))</f>
        <v/>
      </c>
      <c r="N160" s="7" t="str">
        <f>IF(B160&lt;=COUNT(D.1[STT Phân loại SP]),INDEX(D.1[Phân loại SP],MATCH(SMALL(D.1[STT Phân loại SP],B160),D.1[STT Phân loại SP],0)),"")</f>
        <v/>
      </c>
      <c r="O160" s="21" t="str">
        <f>IF(C160="","",SUMIFS(M.1[Số lượng],M.1[Tên sản phẩm],C160)+SUMIFS(M.1[SL được tặng/KM],M.1[Tên sản phẩm],C160))</f>
        <v/>
      </c>
      <c r="P160" s="21" t="str">
        <f>IF(C160="","",SUMIFS(M.1[Giá nhập
thực tế],M.1[Tên sản phẩm],C160))</f>
        <v/>
      </c>
      <c r="Q160" s="21" t="str">
        <f>IF(C160="","",SUMIFS(B.2[Số lượng (ĐVT Chuẩn)],B.2[Tên sản phẩm],C160)+SUMIFS(B.2[SL xuất tặng/KM],B.2[Tên sản phẩm],C160))</f>
        <v/>
      </c>
      <c r="R160" s="21" t="str">
        <f>IF(C160="","",SUMIFS(B.2[Thành tiền],B.2[Tên sản phẩm],C160))</f>
        <v/>
      </c>
      <c r="S160" s="21" t="str">
        <f t="shared" si="24"/>
        <v/>
      </c>
      <c r="T160" s="21" t="str">
        <f t="shared" si="25"/>
        <v/>
      </c>
      <c r="U160" s="21" t="str">
        <f t="shared" si="26"/>
        <v/>
      </c>
      <c r="V160" s="21" t="str">
        <f t="shared" si="27"/>
        <v/>
      </c>
      <c r="W160" s="63" t="str">
        <f>IF(C160="","",SUMIFS(B.2[Doanh thu],B.2[Tên sản phẩm],C160))</f>
        <v/>
      </c>
      <c r="X160" s="63" t="str">
        <f t="shared" si="28"/>
        <v/>
      </c>
      <c r="Y160" s="17" t="str">
        <f>IF(OR(C160="",V160=0),"",RANK(V160,D.1[Giá trị hàng tồn cuối kỳ]))</f>
        <v/>
      </c>
      <c r="Z160" s="17" t="str">
        <f>IF(OR(C160="",W160=0),"",RANK(W160,D.1[Doanh thu]))</f>
        <v/>
      </c>
      <c r="AA160" s="17" t="str">
        <f>IF(OR(C160="",X160=0),"",RANK(X160,D.1[Lợi nhuận gộp]))</f>
        <v/>
      </c>
      <c r="AB160" s="17" t="str">
        <f t="shared" si="29"/>
        <v/>
      </c>
      <c r="AC160" s="150"/>
    </row>
    <row r="161" spans="2:29" ht="27.75" customHeight="1" x14ac:dyDescent="0.2">
      <c r="B161" s="7">
        <f t="shared" si="30"/>
        <v>159</v>
      </c>
      <c r="C161" s="2"/>
      <c r="D161" s="16"/>
      <c r="E161" s="16"/>
      <c r="F161" s="16"/>
      <c r="H161" s="13"/>
      <c r="I161" s="13"/>
      <c r="J161" s="21" t="str">
        <f t="shared" si="23"/>
        <v/>
      </c>
      <c r="L161" s="22" t="str">
        <f>IF(AND(C161&lt;&gt;"",COUNTIF(D.1[Tên sản phẩm],C161)&gt;1),"Sản phẩm này đã khai báo nhiều lần","")</f>
        <v/>
      </c>
      <c r="M161" s="7" t="str">
        <f>IF(OR(C161="",F161=""),"",IF(MATCH(F161,D.1[Phân loại SP],0)=B161,B161,""))</f>
        <v/>
      </c>
      <c r="N161" s="7" t="str">
        <f>IF(B161&lt;=COUNT(D.1[STT Phân loại SP]),INDEX(D.1[Phân loại SP],MATCH(SMALL(D.1[STT Phân loại SP],B161),D.1[STT Phân loại SP],0)),"")</f>
        <v/>
      </c>
      <c r="O161" s="21" t="str">
        <f>IF(C161="","",SUMIFS(M.1[Số lượng],M.1[Tên sản phẩm],C161)+SUMIFS(M.1[SL được tặng/KM],M.1[Tên sản phẩm],C161))</f>
        <v/>
      </c>
      <c r="P161" s="21" t="str">
        <f>IF(C161="","",SUMIFS(M.1[Giá nhập
thực tế],M.1[Tên sản phẩm],C161))</f>
        <v/>
      </c>
      <c r="Q161" s="21" t="str">
        <f>IF(C161="","",SUMIFS(B.2[Số lượng (ĐVT Chuẩn)],B.2[Tên sản phẩm],C161)+SUMIFS(B.2[SL xuất tặng/KM],B.2[Tên sản phẩm],C161))</f>
        <v/>
      </c>
      <c r="R161" s="21" t="str">
        <f>IF(C161="","",SUMIFS(B.2[Thành tiền],B.2[Tên sản phẩm],C161))</f>
        <v/>
      </c>
      <c r="S161" s="21" t="str">
        <f t="shared" si="24"/>
        <v/>
      </c>
      <c r="T161" s="21" t="str">
        <f t="shared" si="25"/>
        <v/>
      </c>
      <c r="U161" s="21" t="str">
        <f t="shared" si="26"/>
        <v/>
      </c>
      <c r="V161" s="21" t="str">
        <f t="shared" si="27"/>
        <v/>
      </c>
      <c r="W161" s="63" t="str">
        <f>IF(C161="","",SUMIFS(B.2[Doanh thu],B.2[Tên sản phẩm],C161))</f>
        <v/>
      </c>
      <c r="X161" s="63" t="str">
        <f t="shared" si="28"/>
        <v/>
      </c>
      <c r="Y161" s="17" t="str">
        <f>IF(OR(C161="",V161=0),"",RANK(V161,D.1[Giá trị hàng tồn cuối kỳ]))</f>
        <v/>
      </c>
      <c r="Z161" s="17" t="str">
        <f>IF(OR(C161="",W161=0),"",RANK(W161,D.1[Doanh thu]))</f>
        <v/>
      </c>
      <c r="AA161" s="17" t="str">
        <f>IF(OR(C161="",X161=0),"",RANK(X161,D.1[Lợi nhuận gộp]))</f>
        <v/>
      </c>
      <c r="AB161" s="17" t="str">
        <f t="shared" si="29"/>
        <v/>
      </c>
      <c r="AC161" s="150"/>
    </row>
    <row r="162" spans="2:29" ht="27.75" customHeight="1" x14ac:dyDescent="0.2">
      <c r="B162" s="7">
        <f t="shared" si="30"/>
        <v>160</v>
      </c>
      <c r="C162" s="2"/>
      <c r="D162" s="16"/>
      <c r="E162" s="16"/>
      <c r="F162" s="16"/>
      <c r="H162" s="13"/>
      <c r="I162" s="13"/>
      <c r="J162" s="21" t="str">
        <f t="shared" si="23"/>
        <v/>
      </c>
      <c r="L162" s="22" t="str">
        <f>IF(AND(C162&lt;&gt;"",COUNTIF(D.1[Tên sản phẩm],C162)&gt;1),"Sản phẩm này đã khai báo nhiều lần","")</f>
        <v/>
      </c>
      <c r="M162" s="7" t="str">
        <f>IF(OR(C162="",F162=""),"",IF(MATCH(F162,D.1[Phân loại SP],0)=B162,B162,""))</f>
        <v/>
      </c>
      <c r="N162" s="7" t="str">
        <f>IF(B162&lt;=COUNT(D.1[STT Phân loại SP]),INDEX(D.1[Phân loại SP],MATCH(SMALL(D.1[STT Phân loại SP],B162),D.1[STT Phân loại SP],0)),"")</f>
        <v/>
      </c>
      <c r="O162" s="21" t="str">
        <f>IF(C162="","",SUMIFS(M.1[Số lượng],M.1[Tên sản phẩm],C162)+SUMIFS(M.1[SL được tặng/KM],M.1[Tên sản phẩm],C162))</f>
        <v/>
      </c>
      <c r="P162" s="21" t="str">
        <f>IF(C162="","",SUMIFS(M.1[Giá nhập
thực tế],M.1[Tên sản phẩm],C162))</f>
        <v/>
      </c>
      <c r="Q162" s="21" t="str">
        <f>IF(C162="","",SUMIFS(B.2[Số lượng (ĐVT Chuẩn)],B.2[Tên sản phẩm],C162)+SUMIFS(B.2[SL xuất tặng/KM],B.2[Tên sản phẩm],C162))</f>
        <v/>
      </c>
      <c r="R162" s="21" t="str">
        <f>IF(C162="","",SUMIFS(B.2[Thành tiền],B.2[Tên sản phẩm],C162))</f>
        <v/>
      </c>
      <c r="S162" s="21" t="str">
        <f t="shared" si="24"/>
        <v/>
      </c>
      <c r="T162" s="21" t="str">
        <f t="shared" si="25"/>
        <v/>
      </c>
      <c r="U162" s="21" t="str">
        <f t="shared" si="26"/>
        <v/>
      </c>
      <c r="V162" s="21" t="str">
        <f t="shared" si="27"/>
        <v/>
      </c>
      <c r="W162" s="63" t="str">
        <f>IF(C162="","",SUMIFS(B.2[Doanh thu],B.2[Tên sản phẩm],C162))</f>
        <v/>
      </c>
      <c r="X162" s="63" t="str">
        <f t="shared" si="28"/>
        <v/>
      </c>
      <c r="Y162" s="17" t="str">
        <f>IF(OR(C162="",V162=0),"",RANK(V162,D.1[Giá trị hàng tồn cuối kỳ]))</f>
        <v/>
      </c>
      <c r="Z162" s="17" t="str">
        <f>IF(OR(C162="",W162=0),"",RANK(W162,D.1[Doanh thu]))</f>
        <v/>
      </c>
      <c r="AA162" s="17" t="str">
        <f>IF(OR(C162="",X162=0),"",RANK(X162,D.1[Lợi nhuận gộp]))</f>
        <v/>
      </c>
      <c r="AB162" s="17" t="str">
        <f t="shared" si="29"/>
        <v/>
      </c>
      <c r="AC162" s="150"/>
    </row>
    <row r="163" spans="2:29" ht="27.75" customHeight="1" x14ac:dyDescent="0.2">
      <c r="B163" s="7">
        <f t="shared" si="30"/>
        <v>161</v>
      </c>
      <c r="C163" s="2"/>
      <c r="D163" s="16"/>
      <c r="E163" s="16"/>
      <c r="F163" s="16"/>
      <c r="H163" s="13"/>
      <c r="I163" s="13"/>
      <c r="J163" s="21" t="str">
        <f t="shared" si="23"/>
        <v/>
      </c>
      <c r="L163" s="22" t="str">
        <f>IF(AND(C163&lt;&gt;"",COUNTIF(D.1[Tên sản phẩm],C163)&gt;1),"Sản phẩm này đã khai báo nhiều lần","")</f>
        <v/>
      </c>
      <c r="M163" s="7" t="str">
        <f>IF(OR(C163="",F163=""),"",IF(MATCH(F163,D.1[Phân loại SP],0)=B163,B163,""))</f>
        <v/>
      </c>
      <c r="N163" s="7" t="str">
        <f>IF(B163&lt;=COUNT(D.1[STT Phân loại SP]),INDEX(D.1[Phân loại SP],MATCH(SMALL(D.1[STT Phân loại SP],B163),D.1[STT Phân loại SP],0)),"")</f>
        <v/>
      </c>
      <c r="O163" s="21" t="str">
        <f>IF(C163="","",SUMIFS(M.1[Số lượng],M.1[Tên sản phẩm],C163)+SUMIFS(M.1[SL được tặng/KM],M.1[Tên sản phẩm],C163))</f>
        <v/>
      </c>
      <c r="P163" s="21" t="str">
        <f>IF(C163="","",SUMIFS(M.1[Giá nhập
thực tế],M.1[Tên sản phẩm],C163))</f>
        <v/>
      </c>
      <c r="Q163" s="21" t="str">
        <f>IF(C163="","",SUMIFS(B.2[Số lượng (ĐVT Chuẩn)],B.2[Tên sản phẩm],C163)+SUMIFS(B.2[SL xuất tặng/KM],B.2[Tên sản phẩm],C163))</f>
        <v/>
      </c>
      <c r="R163" s="21" t="str">
        <f>IF(C163="","",SUMIFS(B.2[Thành tiền],B.2[Tên sản phẩm],C163))</f>
        <v/>
      </c>
      <c r="S163" s="21" t="str">
        <f t="shared" si="24"/>
        <v/>
      </c>
      <c r="T163" s="21" t="str">
        <f t="shared" si="25"/>
        <v/>
      </c>
      <c r="U163" s="21" t="str">
        <f t="shared" si="26"/>
        <v/>
      </c>
      <c r="V163" s="21" t="str">
        <f t="shared" si="27"/>
        <v/>
      </c>
      <c r="W163" s="63" t="str">
        <f>IF(C163="","",SUMIFS(B.2[Doanh thu],B.2[Tên sản phẩm],C163))</f>
        <v/>
      </c>
      <c r="X163" s="63" t="str">
        <f t="shared" si="28"/>
        <v/>
      </c>
      <c r="Y163" s="17" t="str">
        <f>IF(OR(C163="",V163=0),"",RANK(V163,D.1[Giá trị hàng tồn cuối kỳ]))</f>
        <v/>
      </c>
      <c r="Z163" s="17" t="str">
        <f>IF(OR(C163="",W163=0),"",RANK(W163,D.1[Doanh thu]))</f>
        <v/>
      </c>
      <c r="AA163" s="17" t="str">
        <f>IF(OR(C163="",X163=0),"",RANK(X163,D.1[Lợi nhuận gộp]))</f>
        <v/>
      </c>
      <c r="AB163" s="17" t="str">
        <f t="shared" si="29"/>
        <v/>
      </c>
      <c r="AC163" s="150"/>
    </row>
    <row r="164" spans="2:29" ht="27.75" customHeight="1" x14ac:dyDescent="0.2">
      <c r="B164" s="7">
        <f t="shared" si="30"/>
        <v>162</v>
      </c>
      <c r="C164" s="2"/>
      <c r="D164" s="16"/>
      <c r="E164" s="16"/>
      <c r="F164" s="16"/>
      <c r="H164" s="13"/>
      <c r="I164" s="13"/>
      <c r="J164" s="21" t="str">
        <f t="shared" si="23"/>
        <v/>
      </c>
      <c r="L164" s="22" t="str">
        <f>IF(AND(C164&lt;&gt;"",COUNTIF(D.1[Tên sản phẩm],C164)&gt;1),"Sản phẩm này đã khai báo nhiều lần","")</f>
        <v/>
      </c>
      <c r="M164" s="7" t="str">
        <f>IF(OR(C164="",F164=""),"",IF(MATCH(F164,D.1[Phân loại SP],0)=B164,B164,""))</f>
        <v/>
      </c>
      <c r="N164" s="7" t="str">
        <f>IF(B164&lt;=COUNT(D.1[STT Phân loại SP]),INDEX(D.1[Phân loại SP],MATCH(SMALL(D.1[STT Phân loại SP],B164),D.1[STT Phân loại SP],0)),"")</f>
        <v/>
      </c>
      <c r="O164" s="21" t="str">
        <f>IF(C164="","",SUMIFS(M.1[Số lượng],M.1[Tên sản phẩm],C164)+SUMIFS(M.1[SL được tặng/KM],M.1[Tên sản phẩm],C164))</f>
        <v/>
      </c>
      <c r="P164" s="21" t="str">
        <f>IF(C164="","",SUMIFS(M.1[Giá nhập
thực tế],M.1[Tên sản phẩm],C164))</f>
        <v/>
      </c>
      <c r="Q164" s="21" t="str">
        <f>IF(C164="","",SUMIFS(B.2[Số lượng (ĐVT Chuẩn)],B.2[Tên sản phẩm],C164)+SUMIFS(B.2[SL xuất tặng/KM],B.2[Tên sản phẩm],C164))</f>
        <v/>
      </c>
      <c r="R164" s="21" t="str">
        <f>IF(C164="","",SUMIFS(B.2[Thành tiền],B.2[Tên sản phẩm],C164))</f>
        <v/>
      </c>
      <c r="S164" s="21" t="str">
        <f t="shared" si="24"/>
        <v/>
      </c>
      <c r="T164" s="21" t="str">
        <f t="shared" si="25"/>
        <v/>
      </c>
      <c r="U164" s="21" t="str">
        <f t="shared" si="26"/>
        <v/>
      </c>
      <c r="V164" s="21" t="str">
        <f t="shared" si="27"/>
        <v/>
      </c>
      <c r="W164" s="63" t="str">
        <f>IF(C164="","",SUMIFS(B.2[Doanh thu],B.2[Tên sản phẩm],C164))</f>
        <v/>
      </c>
      <c r="X164" s="63" t="str">
        <f t="shared" si="28"/>
        <v/>
      </c>
      <c r="Y164" s="17" t="str">
        <f>IF(OR(C164="",V164=0),"",RANK(V164,D.1[Giá trị hàng tồn cuối kỳ]))</f>
        <v/>
      </c>
      <c r="Z164" s="17" t="str">
        <f>IF(OR(C164="",W164=0),"",RANK(W164,D.1[Doanh thu]))</f>
        <v/>
      </c>
      <c r="AA164" s="17" t="str">
        <f>IF(OR(C164="",X164=0),"",RANK(X164,D.1[Lợi nhuận gộp]))</f>
        <v/>
      </c>
      <c r="AB164" s="17" t="str">
        <f t="shared" si="29"/>
        <v/>
      </c>
      <c r="AC164" s="150"/>
    </row>
    <row r="165" spans="2:29" ht="27.75" customHeight="1" x14ac:dyDescent="0.2">
      <c r="B165" s="7">
        <f t="shared" si="30"/>
        <v>163</v>
      </c>
      <c r="C165" s="2"/>
      <c r="D165" s="16"/>
      <c r="E165" s="16"/>
      <c r="F165" s="16"/>
      <c r="H165" s="13"/>
      <c r="I165" s="13"/>
      <c r="J165" s="21" t="str">
        <f t="shared" si="23"/>
        <v/>
      </c>
      <c r="L165" s="22" t="str">
        <f>IF(AND(C165&lt;&gt;"",COUNTIF(D.1[Tên sản phẩm],C165)&gt;1),"Sản phẩm này đã khai báo nhiều lần","")</f>
        <v/>
      </c>
      <c r="M165" s="7" t="str">
        <f>IF(OR(C165="",F165=""),"",IF(MATCH(F165,D.1[Phân loại SP],0)=B165,B165,""))</f>
        <v/>
      </c>
      <c r="N165" s="7" t="str">
        <f>IF(B165&lt;=COUNT(D.1[STT Phân loại SP]),INDEX(D.1[Phân loại SP],MATCH(SMALL(D.1[STT Phân loại SP],B165),D.1[STT Phân loại SP],0)),"")</f>
        <v/>
      </c>
      <c r="O165" s="21" t="str">
        <f>IF(C165="","",SUMIFS(M.1[Số lượng],M.1[Tên sản phẩm],C165)+SUMIFS(M.1[SL được tặng/KM],M.1[Tên sản phẩm],C165))</f>
        <v/>
      </c>
      <c r="P165" s="21" t="str">
        <f>IF(C165="","",SUMIFS(M.1[Giá nhập
thực tế],M.1[Tên sản phẩm],C165))</f>
        <v/>
      </c>
      <c r="Q165" s="21" t="str">
        <f>IF(C165="","",SUMIFS(B.2[Số lượng (ĐVT Chuẩn)],B.2[Tên sản phẩm],C165)+SUMIFS(B.2[SL xuất tặng/KM],B.2[Tên sản phẩm],C165))</f>
        <v/>
      </c>
      <c r="R165" s="21" t="str">
        <f>IF(C165="","",SUMIFS(B.2[Thành tiền],B.2[Tên sản phẩm],C165))</f>
        <v/>
      </c>
      <c r="S165" s="21" t="str">
        <f t="shared" si="24"/>
        <v/>
      </c>
      <c r="T165" s="21" t="str">
        <f t="shared" si="25"/>
        <v/>
      </c>
      <c r="U165" s="21" t="str">
        <f t="shared" si="26"/>
        <v/>
      </c>
      <c r="V165" s="21" t="str">
        <f t="shared" si="27"/>
        <v/>
      </c>
      <c r="W165" s="63" t="str">
        <f>IF(C165="","",SUMIFS(B.2[Doanh thu],B.2[Tên sản phẩm],C165))</f>
        <v/>
      </c>
      <c r="X165" s="63" t="str">
        <f t="shared" si="28"/>
        <v/>
      </c>
      <c r="Y165" s="17" t="str">
        <f>IF(OR(C165="",V165=0),"",RANK(V165,D.1[Giá trị hàng tồn cuối kỳ]))</f>
        <v/>
      </c>
      <c r="Z165" s="17" t="str">
        <f>IF(OR(C165="",W165=0),"",RANK(W165,D.1[Doanh thu]))</f>
        <v/>
      </c>
      <c r="AA165" s="17" t="str">
        <f>IF(OR(C165="",X165=0),"",RANK(X165,D.1[Lợi nhuận gộp]))</f>
        <v/>
      </c>
      <c r="AB165" s="17" t="str">
        <f t="shared" si="29"/>
        <v/>
      </c>
      <c r="AC165" s="150"/>
    </row>
    <row r="166" spans="2:29" ht="27.75" customHeight="1" x14ac:dyDescent="0.2">
      <c r="B166" s="7">
        <f t="shared" si="30"/>
        <v>164</v>
      </c>
      <c r="C166" s="2"/>
      <c r="D166" s="16"/>
      <c r="E166" s="16"/>
      <c r="F166" s="16"/>
      <c r="H166" s="13"/>
      <c r="I166" s="13"/>
      <c r="J166" s="21" t="str">
        <f t="shared" si="23"/>
        <v/>
      </c>
      <c r="L166" s="22" t="str">
        <f>IF(AND(C166&lt;&gt;"",COUNTIF(D.1[Tên sản phẩm],C166)&gt;1),"Sản phẩm này đã khai báo nhiều lần","")</f>
        <v/>
      </c>
      <c r="M166" s="7" t="str">
        <f>IF(OR(C166="",F166=""),"",IF(MATCH(F166,D.1[Phân loại SP],0)=B166,B166,""))</f>
        <v/>
      </c>
      <c r="N166" s="7" t="str">
        <f>IF(B166&lt;=COUNT(D.1[STT Phân loại SP]),INDEX(D.1[Phân loại SP],MATCH(SMALL(D.1[STT Phân loại SP],B166),D.1[STT Phân loại SP],0)),"")</f>
        <v/>
      </c>
      <c r="O166" s="21" t="str">
        <f>IF(C166="","",SUMIFS(M.1[Số lượng],M.1[Tên sản phẩm],C166)+SUMIFS(M.1[SL được tặng/KM],M.1[Tên sản phẩm],C166))</f>
        <v/>
      </c>
      <c r="P166" s="21" t="str">
        <f>IF(C166="","",SUMIFS(M.1[Giá nhập
thực tế],M.1[Tên sản phẩm],C166))</f>
        <v/>
      </c>
      <c r="Q166" s="21" t="str">
        <f>IF(C166="","",SUMIFS(B.2[Số lượng (ĐVT Chuẩn)],B.2[Tên sản phẩm],C166)+SUMIFS(B.2[SL xuất tặng/KM],B.2[Tên sản phẩm],C166))</f>
        <v/>
      </c>
      <c r="R166" s="21" t="str">
        <f>IF(C166="","",SUMIFS(B.2[Thành tiền],B.2[Tên sản phẩm],C166))</f>
        <v/>
      </c>
      <c r="S166" s="21" t="str">
        <f t="shared" si="24"/>
        <v/>
      </c>
      <c r="T166" s="21" t="str">
        <f t="shared" si="25"/>
        <v/>
      </c>
      <c r="U166" s="21" t="str">
        <f t="shared" si="26"/>
        <v/>
      </c>
      <c r="V166" s="21" t="str">
        <f t="shared" si="27"/>
        <v/>
      </c>
      <c r="W166" s="63" t="str">
        <f>IF(C166="","",SUMIFS(B.2[Doanh thu],B.2[Tên sản phẩm],C166))</f>
        <v/>
      </c>
      <c r="X166" s="63" t="str">
        <f t="shared" si="28"/>
        <v/>
      </c>
      <c r="Y166" s="17" t="str">
        <f>IF(OR(C166="",V166=0),"",RANK(V166,D.1[Giá trị hàng tồn cuối kỳ]))</f>
        <v/>
      </c>
      <c r="Z166" s="17" t="str">
        <f>IF(OR(C166="",W166=0),"",RANK(W166,D.1[Doanh thu]))</f>
        <v/>
      </c>
      <c r="AA166" s="17" t="str">
        <f>IF(OR(C166="",X166=0),"",RANK(X166,D.1[Lợi nhuận gộp]))</f>
        <v/>
      </c>
      <c r="AB166" s="17" t="str">
        <f t="shared" si="29"/>
        <v/>
      </c>
      <c r="AC166" s="150"/>
    </row>
    <row r="167" spans="2:29" ht="27.75" customHeight="1" x14ac:dyDescent="0.2">
      <c r="B167" s="7">
        <f t="shared" si="30"/>
        <v>165</v>
      </c>
      <c r="C167" s="2"/>
      <c r="D167" s="16"/>
      <c r="E167" s="16"/>
      <c r="F167" s="16"/>
      <c r="H167" s="13"/>
      <c r="I167" s="13"/>
      <c r="J167" s="21" t="str">
        <f t="shared" si="23"/>
        <v/>
      </c>
      <c r="L167" s="22" t="str">
        <f>IF(AND(C167&lt;&gt;"",COUNTIF(D.1[Tên sản phẩm],C167)&gt;1),"Sản phẩm này đã khai báo nhiều lần","")</f>
        <v/>
      </c>
      <c r="M167" s="7" t="str">
        <f>IF(OR(C167="",F167=""),"",IF(MATCH(F167,D.1[Phân loại SP],0)=B167,B167,""))</f>
        <v/>
      </c>
      <c r="N167" s="7" t="str">
        <f>IF(B167&lt;=COUNT(D.1[STT Phân loại SP]),INDEX(D.1[Phân loại SP],MATCH(SMALL(D.1[STT Phân loại SP],B167),D.1[STT Phân loại SP],0)),"")</f>
        <v/>
      </c>
      <c r="O167" s="21" t="str">
        <f>IF(C167="","",SUMIFS(M.1[Số lượng],M.1[Tên sản phẩm],C167)+SUMIFS(M.1[SL được tặng/KM],M.1[Tên sản phẩm],C167))</f>
        <v/>
      </c>
      <c r="P167" s="21" t="str">
        <f>IF(C167="","",SUMIFS(M.1[Giá nhập
thực tế],M.1[Tên sản phẩm],C167))</f>
        <v/>
      </c>
      <c r="Q167" s="21" t="str">
        <f>IF(C167="","",SUMIFS(B.2[Số lượng (ĐVT Chuẩn)],B.2[Tên sản phẩm],C167)+SUMIFS(B.2[SL xuất tặng/KM],B.2[Tên sản phẩm],C167))</f>
        <v/>
      </c>
      <c r="R167" s="21" t="str">
        <f>IF(C167="","",SUMIFS(B.2[Thành tiền],B.2[Tên sản phẩm],C167))</f>
        <v/>
      </c>
      <c r="S167" s="21" t="str">
        <f t="shared" si="24"/>
        <v/>
      </c>
      <c r="T167" s="21" t="str">
        <f t="shared" si="25"/>
        <v/>
      </c>
      <c r="U167" s="21" t="str">
        <f t="shared" si="26"/>
        <v/>
      </c>
      <c r="V167" s="21" t="str">
        <f t="shared" si="27"/>
        <v/>
      </c>
      <c r="W167" s="63" t="str">
        <f>IF(C167="","",SUMIFS(B.2[Doanh thu],B.2[Tên sản phẩm],C167))</f>
        <v/>
      </c>
      <c r="X167" s="63" t="str">
        <f t="shared" si="28"/>
        <v/>
      </c>
      <c r="Y167" s="17" t="str">
        <f>IF(OR(C167="",V167=0),"",RANK(V167,D.1[Giá trị hàng tồn cuối kỳ]))</f>
        <v/>
      </c>
      <c r="Z167" s="17" t="str">
        <f>IF(OR(C167="",W167=0),"",RANK(W167,D.1[Doanh thu]))</f>
        <v/>
      </c>
      <c r="AA167" s="17" t="str">
        <f>IF(OR(C167="",X167=0),"",RANK(X167,D.1[Lợi nhuận gộp]))</f>
        <v/>
      </c>
      <c r="AB167" s="17" t="str">
        <f t="shared" si="29"/>
        <v/>
      </c>
      <c r="AC167" s="150"/>
    </row>
    <row r="168" spans="2:29" ht="27.75" customHeight="1" x14ac:dyDescent="0.2">
      <c r="B168" s="7">
        <f t="shared" si="30"/>
        <v>166</v>
      </c>
      <c r="C168" s="2"/>
      <c r="D168" s="16"/>
      <c r="E168" s="16"/>
      <c r="F168" s="16"/>
      <c r="H168" s="13"/>
      <c r="I168" s="13"/>
      <c r="J168" s="21" t="str">
        <f t="shared" si="23"/>
        <v/>
      </c>
      <c r="L168" s="22" t="str">
        <f>IF(AND(C168&lt;&gt;"",COUNTIF(D.1[Tên sản phẩm],C168)&gt;1),"Sản phẩm này đã khai báo nhiều lần","")</f>
        <v/>
      </c>
      <c r="M168" s="7" t="str">
        <f>IF(OR(C168="",F168=""),"",IF(MATCH(F168,D.1[Phân loại SP],0)=B168,B168,""))</f>
        <v/>
      </c>
      <c r="N168" s="7" t="str">
        <f>IF(B168&lt;=COUNT(D.1[STT Phân loại SP]),INDEX(D.1[Phân loại SP],MATCH(SMALL(D.1[STT Phân loại SP],B168),D.1[STT Phân loại SP],0)),"")</f>
        <v/>
      </c>
      <c r="O168" s="21" t="str">
        <f>IF(C168="","",SUMIFS(M.1[Số lượng],M.1[Tên sản phẩm],C168)+SUMIFS(M.1[SL được tặng/KM],M.1[Tên sản phẩm],C168))</f>
        <v/>
      </c>
      <c r="P168" s="21" t="str">
        <f>IF(C168="","",SUMIFS(M.1[Giá nhập
thực tế],M.1[Tên sản phẩm],C168))</f>
        <v/>
      </c>
      <c r="Q168" s="21" t="str">
        <f>IF(C168="","",SUMIFS(B.2[Số lượng (ĐVT Chuẩn)],B.2[Tên sản phẩm],C168)+SUMIFS(B.2[SL xuất tặng/KM],B.2[Tên sản phẩm],C168))</f>
        <v/>
      </c>
      <c r="R168" s="21" t="str">
        <f>IF(C168="","",SUMIFS(B.2[Thành tiền],B.2[Tên sản phẩm],C168))</f>
        <v/>
      </c>
      <c r="S168" s="21" t="str">
        <f t="shared" si="24"/>
        <v/>
      </c>
      <c r="T168" s="21" t="str">
        <f t="shared" si="25"/>
        <v/>
      </c>
      <c r="U168" s="21" t="str">
        <f t="shared" si="26"/>
        <v/>
      </c>
      <c r="V168" s="21" t="str">
        <f t="shared" si="27"/>
        <v/>
      </c>
      <c r="W168" s="63" t="str">
        <f>IF(C168="","",SUMIFS(B.2[Doanh thu],B.2[Tên sản phẩm],C168))</f>
        <v/>
      </c>
      <c r="X168" s="63" t="str">
        <f t="shared" si="28"/>
        <v/>
      </c>
      <c r="Y168" s="17" t="str">
        <f>IF(OR(C168="",V168=0),"",RANK(V168,D.1[Giá trị hàng tồn cuối kỳ]))</f>
        <v/>
      </c>
      <c r="Z168" s="17" t="str">
        <f>IF(OR(C168="",W168=0),"",RANK(W168,D.1[Doanh thu]))</f>
        <v/>
      </c>
      <c r="AA168" s="17" t="str">
        <f>IF(OR(C168="",X168=0),"",RANK(X168,D.1[Lợi nhuận gộp]))</f>
        <v/>
      </c>
      <c r="AB168" s="17" t="str">
        <f t="shared" si="29"/>
        <v/>
      </c>
      <c r="AC168" s="150"/>
    </row>
    <row r="169" spans="2:29" ht="27.75" customHeight="1" x14ac:dyDescent="0.2">
      <c r="B169" s="7">
        <f t="shared" si="30"/>
        <v>167</v>
      </c>
      <c r="C169" s="2"/>
      <c r="D169" s="16"/>
      <c r="E169" s="16"/>
      <c r="F169" s="16"/>
      <c r="H169" s="13"/>
      <c r="I169" s="13"/>
      <c r="J169" s="21" t="str">
        <f t="shared" si="23"/>
        <v/>
      </c>
      <c r="L169" s="22" t="str">
        <f>IF(AND(C169&lt;&gt;"",COUNTIF(D.1[Tên sản phẩm],C169)&gt;1),"Sản phẩm này đã khai báo nhiều lần","")</f>
        <v/>
      </c>
      <c r="M169" s="7" t="str">
        <f>IF(OR(C169="",F169=""),"",IF(MATCH(F169,D.1[Phân loại SP],0)=B169,B169,""))</f>
        <v/>
      </c>
      <c r="N169" s="7" t="str">
        <f>IF(B169&lt;=COUNT(D.1[STT Phân loại SP]),INDEX(D.1[Phân loại SP],MATCH(SMALL(D.1[STT Phân loại SP],B169),D.1[STT Phân loại SP],0)),"")</f>
        <v/>
      </c>
      <c r="O169" s="21" t="str">
        <f>IF(C169="","",SUMIFS(M.1[Số lượng],M.1[Tên sản phẩm],C169)+SUMIFS(M.1[SL được tặng/KM],M.1[Tên sản phẩm],C169))</f>
        <v/>
      </c>
      <c r="P169" s="21" t="str">
        <f>IF(C169="","",SUMIFS(M.1[Giá nhập
thực tế],M.1[Tên sản phẩm],C169))</f>
        <v/>
      </c>
      <c r="Q169" s="21" t="str">
        <f>IF(C169="","",SUMIFS(B.2[Số lượng (ĐVT Chuẩn)],B.2[Tên sản phẩm],C169)+SUMIFS(B.2[SL xuất tặng/KM],B.2[Tên sản phẩm],C169))</f>
        <v/>
      </c>
      <c r="R169" s="21" t="str">
        <f>IF(C169="","",SUMIFS(B.2[Thành tiền],B.2[Tên sản phẩm],C169))</f>
        <v/>
      </c>
      <c r="S169" s="21" t="str">
        <f t="shared" si="24"/>
        <v/>
      </c>
      <c r="T169" s="21" t="str">
        <f t="shared" si="25"/>
        <v/>
      </c>
      <c r="U169" s="21" t="str">
        <f t="shared" si="26"/>
        <v/>
      </c>
      <c r="V169" s="21" t="str">
        <f t="shared" si="27"/>
        <v/>
      </c>
      <c r="W169" s="63" t="str">
        <f>IF(C169="","",SUMIFS(B.2[Doanh thu],B.2[Tên sản phẩm],C169))</f>
        <v/>
      </c>
      <c r="X169" s="63" t="str">
        <f t="shared" si="28"/>
        <v/>
      </c>
      <c r="Y169" s="17" t="str">
        <f>IF(OR(C169="",V169=0),"",RANK(V169,D.1[Giá trị hàng tồn cuối kỳ]))</f>
        <v/>
      </c>
      <c r="Z169" s="17" t="str">
        <f>IF(OR(C169="",W169=0),"",RANK(W169,D.1[Doanh thu]))</f>
        <v/>
      </c>
      <c r="AA169" s="17" t="str">
        <f>IF(OR(C169="",X169=0),"",RANK(X169,D.1[Lợi nhuận gộp]))</f>
        <v/>
      </c>
      <c r="AB169" s="17" t="str">
        <f t="shared" si="29"/>
        <v/>
      </c>
      <c r="AC169" s="150"/>
    </row>
    <row r="170" spans="2:29" ht="27.75" customHeight="1" x14ac:dyDescent="0.2">
      <c r="B170" s="7">
        <f t="shared" si="30"/>
        <v>168</v>
      </c>
      <c r="C170" s="2"/>
      <c r="D170" s="16"/>
      <c r="E170" s="16"/>
      <c r="F170" s="16"/>
      <c r="H170" s="13"/>
      <c r="I170" s="13"/>
      <c r="J170" s="21" t="str">
        <f t="shared" si="23"/>
        <v/>
      </c>
      <c r="L170" s="22" t="str">
        <f>IF(AND(C170&lt;&gt;"",COUNTIF(D.1[Tên sản phẩm],C170)&gt;1),"Sản phẩm này đã khai báo nhiều lần","")</f>
        <v/>
      </c>
      <c r="M170" s="7" t="str">
        <f>IF(OR(C170="",F170=""),"",IF(MATCH(F170,D.1[Phân loại SP],0)=B170,B170,""))</f>
        <v/>
      </c>
      <c r="N170" s="7" t="str">
        <f>IF(B170&lt;=COUNT(D.1[STT Phân loại SP]),INDEX(D.1[Phân loại SP],MATCH(SMALL(D.1[STT Phân loại SP],B170),D.1[STT Phân loại SP],0)),"")</f>
        <v/>
      </c>
      <c r="O170" s="21" t="str">
        <f>IF(C170="","",SUMIFS(M.1[Số lượng],M.1[Tên sản phẩm],C170)+SUMIFS(M.1[SL được tặng/KM],M.1[Tên sản phẩm],C170))</f>
        <v/>
      </c>
      <c r="P170" s="21" t="str">
        <f>IF(C170="","",SUMIFS(M.1[Giá nhập
thực tế],M.1[Tên sản phẩm],C170))</f>
        <v/>
      </c>
      <c r="Q170" s="21" t="str">
        <f>IF(C170="","",SUMIFS(B.2[Số lượng (ĐVT Chuẩn)],B.2[Tên sản phẩm],C170)+SUMIFS(B.2[SL xuất tặng/KM],B.2[Tên sản phẩm],C170))</f>
        <v/>
      </c>
      <c r="R170" s="21" t="str">
        <f>IF(C170="","",SUMIFS(B.2[Thành tiền],B.2[Tên sản phẩm],C170))</f>
        <v/>
      </c>
      <c r="S170" s="21" t="str">
        <f t="shared" si="24"/>
        <v/>
      </c>
      <c r="T170" s="21" t="str">
        <f t="shared" si="25"/>
        <v/>
      </c>
      <c r="U170" s="21" t="str">
        <f t="shared" si="26"/>
        <v/>
      </c>
      <c r="V170" s="21" t="str">
        <f t="shared" si="27"/>
        <v/>
      </c>
      <c r="W170" s="63" t="str">
        <f>IF(C170="","",SUMIFS(B.2[Doanh thu],B.2[Tên sản phẩm],C170))</f>
        <v/>
      </c>
      <c r="X170" s="63" t="str">
        <f t="shared" si="28"/>
        <v/>
      </c>
      <c r="Y170" s="17" t="str">
        <f>IF(OR(C170="",V170=0),"",RANK(V170,D.1[Giá trị hàng tồn cuối kỳ]))</f>
        <v/>
      </c>
      <c r="Z170" s="17" t="str">
        <f>IF(OR(C170="",W170=0),"",RANK(W170,D.1[Doanh thu]))</f>
        <v/>
      </c>
      <c r="AA170" s="17" t="str">
        <f>IF(OR(C170="",X170=0),"",RANK(X170,D.1[Lợi nhuận gộp]))</f>
        <v/>
      </c>
      <c r="AB170" s="17" t="str">
        <f t="shared" si="29"/>
        <v/>
      </c>
      <c r="AC170" s="150"/>
    </row>
    <row r="171" spans="2:29" ht="27.75" customHeight="1" x14ac:dyDescent="0.2">
      <c r="B171" s="7">
        <f t="shared" si="30"/>
        <v>169</v>
      </c>
      <c r="C171" s="2"/>
      <c r="D171" s="16"/>
      <c r="E171" s="16"/>
      <c r="F171" s="16"/>
      <c r="H171" s="13"/>
      <c r="I171" s="13"/>
      <c r="J171" s="21" t="str">
        <f t="shared" si="23"/>
        <v/>
      </c>
      <c r="L171" s="22" t="str">
        <f>IF(AND(C171&lt;&gt;"",COUNTIF(D.1[Tên sản phẩm],C171)&gt;1),"Sản phẩm này đã khai báo nhiều lần","")</f>
        <v/>
      </c>
      <c r="M171" s="7" t="str">
        <f>IF(OR(C171="",F171=""),"",IF(MATCH(F171,D.1[Phân loại SP],0)=B171,B171,""))</f>
        <v/>
      </c>
      <c r="N171" s="7" t="str">
        <f>IF(B171&lt;=COUNT(D.1[STT Phân loại SP]),INDEX(D.1[Phân loại SP],MATCH(SMALL(D.1[STT Phân loại SP],B171),D.1[STT Phân loại SP],0)),"")</f>
        <v/>
      </c>
      <c r="O171" s="21" t="str">
        <f>IF(C171="","",SUMIFS(M.1[Số lượng],M.1[Tên sản phẩm],C171)+SUMIFS(M.1[SL được tặng/KM],M.1[Tên sản phẩm],C171))</f>
        <v/>
      </c>
      <c r="P171" s="21" t="str">
        <f>IF(C171="","",SUMIFS(M.1[Giá nhập
thực tế],M.1[Tên sản phẩm],C171))</f>
        <v/>
      </c>
      <c r="Q171" s="21" t="str">
        <f>IF(C171="","",SUMIFS(B.2[Số lượng (ĐVT Chuẩn)],B.2[Tên sản phẩm],C171)+SUMIFS(B.2[SL xuất tặng/KM],B.2[Tên sản phẩm],C171))</f>
        <v/>
      </c>
      <c r="R171" s="21" t="str">
        <f>IF(C171="","",SUMIFS(B.2[Thành tiền],B.2[Tên sản phẩm],C171))</f>
        <v/>
      </c>
      <c r="S171" s="21" t="str">
        <f t="shared" si="24"/>
        <v/>
      </c>
      <c r="T171" s="21" t="str">
        <f t="shared" si="25"/>
        <v/>
      </c>
      <c r="U171" s="21" t="str">
        <f t="shared" si="26"/>
        <v/>
      </c>
      <c r="V171" s="21" t="str">
        <f t="shared" si="27"/>
        <v/>
      </c>
      <c r="W171" s="63" t="str">
        <f>IF(C171="","",SUMIFS(B.2[Doanh thu],B.2[Tên sản phẩm],C171))</f>
        <v/>
      </c>
      <c r="X171" s="63" t="str">
        <f t="shared" si="28"/>
        <v/>
      </c>
      <c r="Y171" s="17" t="str">
        <f>IF(OR(C171="",V171=0),"",RANK(V171,D.1[Giá trị hàng tồn cuối kỳ]))</f>
        <v/>
      </c>
      <c r="Z171" s="17" t="str">
        <f>IF(OR(C171="",W171=0),"",RANK(W171,D.1[Doanh thu]))</f>
        <v/>
      </c>
      <c r="AA171" s="17" t="str">
        <f>IF(OR(C171="",X171=0),"",RANK(X171,D.1[Lợi nhuận gộp]))</f>
        <v/>
      </c>
      <c r="AB171" s="17" t="str">
        <f t="shared" si="29"/>
        <v/>
      </c>
      <c r="AC171" s="150"/>
    </row>
    <row r="172" spans="2:29" ht="27.75" customHeight="1" x14ac:dyDescent="0.2">
      <c r="B172" s="7">
        <f t="shared" si="30"/>
        <v>170</v>
      </c>
      <c r="C172" s="2"/>
      <c r="D172" s="16"/>
      <c r="E172" s="16"/>
      <c r="F172" s="16"/>
      <c r="H172" s="13"/>
      <c r="I172" s="13"/>
      <c r="J172" s="21" t="str">
        <f t="shared" si="23"/>
        <v/>
      </c>
      <c r="L172" s="22" t="str">
        <f>IF(AND(C172&lt;&gt;"",COUNTIF(D.1[Tên sản phẩm],C172)&gt;1),"Sản phẩm này đã khai báo nhiều lần","")</f>
        <v/>
      </c>
      <c r="M172" s="7" t="str">
        <f>IF(OR(C172="",F172=""),"",IF(MATCH(F172,D.1[Phân loại SP],0)=B172,B172,""))</f>
        <v/>
      </c>
      <c r="N172" s="7" t="str">
        <f>IF(B172&lt;=COUNT(D.1[STT Phân loại SP]),INDEX(D.1[Phân loại SP],MATCH(SMALL(D.1[STT Phân loại SP],B172),D.1[STT Phân loại SP],0)),"")</f>
        <v/>
      </c>
      <c r="O172" s="21" t="str">
        <f>IF(C172="","",SUMIFS(M.1[Số lượng],M.1[Tên sản phẩm],C172)+SUMIFS(M.1[SL được tặng/KM],M.1[Tên sản phẩm],C172))</f>
        <v/>
      </c>
      <c r="P172" s="21" t="str">
        <f>IF(C172="","",SUMIFS(M.1[Giá nhập
thực tế],M.1[Tên sản phẩm],C172))</f>
        <v/>
      </c>
      <c r="Q172" s="21" t="str">
        <f>IF(C172="","",SUMIFS(B.2[Số lượng (ĐVT Chuẩn)],B.2[Tên sản phẩm],C172)+SUMIFS(B.2[SL xuất tặng/KM],B.2[Tên sản phẩm],C172))</f>
        <v/>
      </c>
      <c r="R172" s="21" t="str">
        <f>IF(C172="","",SUMIFS(B.2[Thành tiền],B.2[Tên sản phẩm],C172))</f>
        <v/>
      </c>
      <c r="S172" s="21" t="str">
        <f t="shared" si="24"/>
        <v/>
      </c>
      <c r="T172" s="21" t="str">
        <f t="shared" si="25"/>
        <v/>
      </c>
      <c r="U172" s="21" t="str">
        <f t="shared" si="26"/>
        <v/>
      </c>
      <c r="V172" s="21" t="str">
        <f t="shared" si="27"/>
        <v/>
      </c>
      <c r="W172" s="63" t="str">
        <f>IF(C172="","",SUMIFS(B.2[Doanh thu],B.2[Tên sản phẩm],C172))</f>
        <v/>
      </c>
      <c r="X172" s="63" t="str">
        <f t="shared" si="28"/>
        <v/>
      </c>
      <c r="Y172" s="17" t="str">
        <f>IF(OR(C172="",V172=0),"",RANK(V172,D.1[Giá trị hàng tồn cuối kỳ]))</f>
        <v/>
      </c>
      <c r="Z172" s="17" t="str">
        <f>IF(OR(C172="",W172=0),"",RANK(W172,D.1[Doanh thu]))</f>
        <v/>
      </c>
      <c r="AA172" s="17" t="str">
        <f>IF(OR(C172="",X172=0),"",RANK(X172,D.1[Lợi nhuận gộp]))</f>
        <v/>
      </c>
      <c r="AB172" s="17" t="str">
        <f t="shared" si="29"/>
        <v/>
      </c>
      <c r="AC172" s="150"/>
    </row>
    <row r="173" spans="2:29" ht="27.75" customHeight="1" x14ac:dyDescent="0.2">
      <c r="B173" s="7">
        <f t="shared" si="30"/>
        <v>171</v>
      </c>
      <c r="C173" s="2"/>
      <c r="D173" s="16"/>
      <c r="E173" s="16"/>
      <c r="F173" s="16"/>
      <c r="H173" s="13"/>
      <c r="I173" s="13"/>
      <c r="J173" s="21" t="str">
        <f t="shared" si="23"/>
        <v/>
      </c>
      <c r="L173" s="22" t="str">
        <f>IF(AND(C173&lt;&gt;"",COUNTIF(D.1[Tên sản phẩm],C173)&gt;1),"Sản phẩm này đã khai báo nhiều lần","")</f>
        <v/>
      </c>
      <c r="M173" s="7" t="str">
        <f>IF(OR(C173="",F173=""),"",IF(MATCH(F173,D.1[Phân loại SP],0)=B173,B173,""))</f>
        <v/>
      </c>
      <c r="N173" s="7" t="str">
        <f>IF(B173&lt;=COUNT(D.1[STT Phân loại SP]),INDEX(D.1[Phân loại SP],MATCH(SMALL(D.1[STT Phân loại SP],B173),D.1[STT Phân loại SP],0)),"")</f>
        <v/>
      </c>
      <c r="O173" s="21" t="str">
        <f>IF(C173="","",SUMIFS(M.1[Số lượng],M.1[Tên sản phẩm],C173)+SUMIFS(M.1[SL được tặng/KM],M.1[Tên sản phẩm],C173))</f>
        <v/>
      </c>
      <c r="P173" s="21" t="str">
        <f>IF(C173="","",SUMIFS(M.1[Giá nhập
thực tế],M.1[Tên sản phẩm],C173))</f>
        <v/>
      </c>
      <c r="Q173" s="21" t="str">
        <f>IF(C173="","",SUMIFS(B.2[Số lượng (ĐVT Chuẩn)],B.2[Tên sản phẩm],C173)+SUMIFS(B.2[SL xuất tặng/KM],B.2[Tên sản phẩm],C173))</f>
        <v/>
      </c>
      <c r="R173" s="21" t="str">
        <f>IF(C173="","",SUMIFS(B.2[Thành tiền],B.2[Tên sản phẩm],C173))</f>
        <v/>
      </c>
      <c r="S173" s="21" t="str">
        <f t="shared" si="24"/>
        <v/>
      </c>
      <c r="T173" s="21" t="str">
        <f t="shared" si="25"/>
        <v/>
      </c>
      <c r="U173" s="21" t="str">
        <f t="shared" si="26"/>
        <v/>
      </c>
      <c r="V173" s="21" t="str">
        <f t="shared" si="27"/>
        <v/>
      </c>
      <c r="W173" s="63" t="str">
        <f>IF(C173="","",SUMIFS(B.2[Doanh thu],B.2[Tên sản phẩm],C173))</f>
        <v/>
      </c>
      <c r="X173" s="63" t="str">
        <f t="shared" si="28"/>
        <v/>
      </c>
      <c r="Y173" s="17" t="str">
        <f>IF(OR(C173="",V173=0),"",RANK(V173,D.1[Giá trị hàng tồn cuối kỳ]))</f>
        <v/>
      </c>
      <c r="Z173" s="17" t="str">
        <f>IF(OR(C173="",W173=0),"",RANK(W173,D.1[Doanh thu]))</f>
        <v/>
      </c>
      <c r="AA173" s="17" t="str">
        <f>IF(OR(C173="",X173=0),"",RANK(X173,D.1[Lợi nhuận gộp]))</f>
        <v/>
      </c>
      <c r="AB173" s="17" t="str">
        <f t="shared" si="29"/>
        <v/>
      </c>
      <c r="AC173" s="150"/>
    </row>
    <row r="174" spans="2:29" ht="27.75" customHeight="1" x14ac:dyDescent="0.2">
      <c r="B174" s="7">
        <f t="shared" si="30"/>
        <v>172</v>
      </c>
      <c r="C174" s="2"/>
      <c r="D174" s="16"/>
      <c r="E174" s="16"/>
      <c r="F174" s="16"/>
      <c r="H174" s="13"/>
      <c r="I174" s="13"/>
      <c r="J174" s="21" t="str">
        <f t="shared" si="23"/>
        <v/>
      </c>
      <c r="L174" s="22" t="str">
        <f>IF(AND(C174&lt;&gt;"",COUNTIF(D.1[Tên sản phẩm],C174)&gt;1),"Sản phẩm này đã khai báo nhiều lần","")</f>
        <v/>
      </c>
      <c r="M174" s="7" t="str">
        <f>IF(OR(C174="",F174=""),"",IF(MATCH(F174,D.1[Phân loại SP],0)=B174,B174,""))</f>
        <v/>
      </c>
      <c r="N174" s="7" t="str">
        <f>IF(B174&lt;=COUNT(D.1[STT Phân loại SP]),INDEX(D.1[Phân loại SP],MATCH(SMALL(D.1[STT Phân loại SP],B174),D.1[STT Phân loại SP],0)),"")</f>
        <v/>
      </c>
      <c r="O174" s="21" t="str">
        <f>IF(C174="","",SUMIFS(M.1[Số lượng],M.1[Tên sản phẩm],C174)+SUMIFS(M.1[SL được tặng/KM],M.1[Tên sản phẩm],C174))</f>
        <v/>
      </c>
      <c r="P174" s="21" t="str">
        <f>IF(C174="","",SUMIFS(M.1[Giá nhập
thực tế],M.1[Tên sản phẩm],C174))</f>
        <v/>
      </c>
      <c r="Q174" s="21" t="str">
        <f>IF(C174="","",SUMIFS(B.2[Số lượng (ĐVT Chuẩn)],B.2[Tên sản phẩm],C174)+SUMIFS(B.2[SL xuất tặng/KM],B.2[Tên sản phẩm],C174))</f>
        <v/>
      </c>
      <c r="R174" s="21" t="str">
        <f>IF(C174="","",SUMIFS(B.2[Thành tiền],B.2[Tên sản phẩm],C174))</f>
        <v/>
      </c>
      <c r="S174" s="21" t="str">
        <f t="shared" si="24"/>
        <v/>
      </c>
      <c r="T174" s="21" t="str">
        <f t="shared" si="25"/>
        <v/>
      </c>
      <c r="U174" s="21" t="str">
        <f t="shared" si="26"/>
        <v/>
      </c>
      <c r="V174" s="21" t="str">
        <f t="shared" si="27"/>
        <v/>
      </c>
      <c r="W174" s="63" t="str">
        <f>IF(C174="","",SUMIFS(B.2[Doanh thu],B.2[Tên sản phẩm],C174))</f>
        <v/>
      </c>
      <c r="X174" s="63" t="str">
        <f t="shared" si="28"/>
        <v/>
      </c>
      <c r="Y174" s="17" t="str">
        <f>IF(OR(C174="",V174=0),"",RANK(V174,D.1[Giá trị hàng tồn cuối kỳ]))</f>
        <v/>
      </c>
      <c r="Z174" s="17" t="str">
        <f>IF(OR(C174="",W174=0),"",RANK(W174,D.1[Doanh thu]))</f>
        <v/>
      </c>
      <c r="AA174" s="17" t="str">
        <f>IF(OR(C174="",X174=0),"",RANK(X174,D.1[Lợi nhuận gộp]))</f>
        <v/>
      </c>
      <c r="AB174" s="17" t="str">
        <f t="shared" si="29"/>
        <v/>
      </c>
      <c r="AC174" s="150"/>
    </row>
    <row r="175" spans="2:29" ht="27.75" customHeight="1" x14ac:dyDescent="0.2">
      <c r="B175" s="7">
        <f t="shared" si="30"/>
        <v>173</v>
      </c>
      <c r="C175" s="2"/>
      <c r="D175" s="16"/>
      <c r="E175" s="16"/>
      <c r="F175" s="16"/>
      <c r="H175" s="13"/>
      <c r="I175" s="13"/>
      <c r="J175" s="21" t="str">
        <f t="shared" si="23"/>
        <v/>
      </c>
      <c r="L175" s="22" t="str">
        <f>IF(AND(C175&lt;&gt;"",COUNTIF(D.1[Tên sản phẩm],C175)&gt;1),"Sản phẩm này đã khai báo nhiều lần","")</f>
        <v/>
      </c>
      <c r="M175" s="7" t="str">
        <f>IF(OR(C175="",F175=""),"",IF(MATCH(F175,D.1[Phân loại SP],0)=B175,B175,""))</f>
        <v/>
      </c>
      <c r="N175" s="7" t="str">
        <f>IF(B175&lt;=COUNT(D.1[STT Phân loại SP]),INDEX(D.1[Phân loại SP],MATCH(SMALL(D.1[STT Phân loại SP],B175),D.1[STT Phân loại SP],0)),"")</f>
        <v/>
      </c>
      <c r="O175" s="21" t="str">
        <f>IF(C175="","",SUMIFS(M.1[Số lượng],M.1[Tên sản phẩm],C175)+SUMIFS(M.1[SL được tặng/KM],M.1[Tên sản phẩm],C175))</f>
        <v/>
      </c>
      <c r="P175" s="21" t="str">
        <f>IF(C175="","",SUMIFS(M.1[Giá nhập
thực tế],M.1[Tên sản phẩm],C175))</f>
        <v/>
      </c>
      <c r="Q175" s="21" t="str">
        <f>IF(C175="","",SUMIFS(B.2[Số lượng (ĐVT Chuẩn)],B.2[Tên sản phẩm],C175)+SUMIFS(B.2[SL xuất tặng/KM],B.2[Tên sản phẩm],C175))</f>
        <v/>
      </c>
      <c r="R175" s="21" t="str">
        <f>IF(C175="","",SUMIFS(B.2[Thành tiền],B.2[Tên sản phẩm],C175))</f>
        <v/>
      </c>
      <c r="S175" s="21" t="str">
        <f t="shared" si="24"/>
        <v/>
      </c>
      <c r="T175" s="21" t="str">
        <f t="shared" si="25"/>
        <v/>
      </c>
      <c r="U175" s="21" t="str">
        <f t="shared" si="26"/>
        <v/>
      </c>
      <c r="V175" s="21" t="str">
        <f t="shared" si="27"/>
        <v/>
      </c>
      <c r="W175" s="63" t="str">
        <f>IF(C175="","",SUMIFS(B.2[Doanh thu],B.2[Tên sản phẩm],C175))</f>
        <v/>
      </c>
      <c r="X175" s="63" t="str">
        <f t="shared" si="28"/>
        <v/>
      </c>
      <c r="Y175" s="17" t="str">
        <f>IF(OR(C175="",V175=0),"",RANK(V175,D.1[Giá trị hàng tồn cuối kỳ]))</f>
        <v/>
      </c>
      <c r="Z175" s="17" t="str">
        <f>IF(OR(C175="",W175=0),"",RANK(W175,D.1[Doanh thu]))</f>
        <v/>
      </c>
      <c r="AA175" s="17" t="str">
        <f>IF(OR(C175="",X175=0),"",RANK(X175,D.1[Lợi nhuận gộp]))</f>
        <v/>
      </c>
      <c r="AB175" s="17" t="str">
        <f t="shared" si="29"/>
        <v/>
      </c>
      <c r="AC175" s="150"/>
    </row>
    <row r="176" spans="2:29" ht="27.75" customHeight="1" x14ac:dyDescent="0.2">
      <c r="B176" s="7">
        <f t="shared" si="30"/>
        <v>174</v>
      </c>
      <c r="C176" s="2"/>
      <c r="D176" s="16"/>
      <c r="E176" s="16"/>
      <c r="F176" s="16"/>
      <c r="H176" s="13"/>
      <c r="I176" s="13"/>
      <c r="J176" s="21" t="str">
        <f t="shared" si="23"/>
        <v/>
      </c>
      <c r="L176" s="22" t="str">
        <f>IF(AND(C176&lt;&gt;"",COUNTIF(D.1[Tên sản phẩm],C176)&gt;1),"Sản phẩm này đã khai báo nhiều lần","")</f>
        <v/>
      </c>
      <c r="M176" s="7" t="str">
        <f>IF(OR(C176="",F176=""),"",IF(MATCH(F176,D.1[Phân loại SP],0)=B176,B176,""))</f>
        <v/>
      </c>
      <c r="N176" s="7" t="str">
        <f>IF(B176&lt;=COUNT(D.1[STT Phân loại SP]),INDEX(D.1[Phân loại SP],MATCH(SMALL(D.1[STT Phân loại SP],B176),D.1[STT Phân loại SP],0)),"")</f>
        <v/>
      </c>
      <c r="O176" s="21" t="str">
        <f>IF(C176="","",SUMIFS(M.1[Số lượng],M.1[Tên sản phẩm],C176)+SUMIFS(M.1[SL được tặng/KM],M.1[Tên sản phẩm],C176))</f>
        <v/>
      </c>
      <c r="P176" s="21" t="str">
        <f>IF(C176="","",SUMIFS(M.1[Giá nhập
thực tế],M.1[Tên sản phẩm],C176))</f>
        <v/>
      </c>
      <c r="Q176" s="21" t="str">
        <f>IF(C176="","",SUMIFS(B.2[Số lượng (ĐVT Chuẩn)],B.2[Tên sản phẩm],C176)+SUMIFS(B.2[SL xuất tặng/KM],B.2[Tên sản phẩm],C176))</f>
        <v/>
      </c>
      <c r="R176" s="21" t="str">
        <f>IF(C176="","",SUMIFS(B.2[Thành tiền],B.2[Tên sản phẩm],C176))</f>
        <v/>
      </c>
      <c r="S176" s="21" t="str">
        <f t="shared" si="24"/>
        <v/>
      </c>
      <c r="T176" s="21" t="str">
        <f t="shared" si="25"/>
        <v/>
      </c>
      <c r="U176" s="21" t="str">
        <f t="shared" si="26"/>
        <v/>
      </c>
      <c r="V176" s="21" t="str">
        <f t="shared" si="27"/>
        <v/>
      </c>
      <c r="W176" s="63" t="str">
        <f>IF(C176="","",SUMIFS(B.2[Doanh thu],B.2[Tên sản phẩm],C176))</f>
        <v/>
      </c>
      <c r="X176" s="63" t="str">
        <f t="shared" si="28"/>
        <v/>
      </c>
      <c r="Y176" s="17" t="str">
        <f>IF(OR(C176="",V176=0),"",RANK(V176,D.1[Giá trị hàng tồn cuối kỳ]))</f>
        <v/>
      </c>
      <c r="Z176" s="17" t="str">
        <f>IF(OR(C176="",W176=0),"",RANK(W176,D.1[Doanh thu]))</f>
        <v/>
      </c>
      <c r="AA176" s="17" t="str">
        <f>IF(OR(C176="",X176=0),"",RANK(X176,D.1[Lợi nhuận gộp]))</f>
        <v/>
      </c>
      <c r="AB176" s="17" t="str">
        <f t="shared" si="29"/>
        <v/>
      </c>
      <c r="AC176" s="150"/>
    </row>
    <row r="177" spans="2:29" ht="27.75" customHeight="1" x14ac:dyDescent="0.2">
      <c r="B177" s="7">
        <f t="shared" si="30"/>
        <v>175</v>
      </c>
      <c r="C177" s="2"/>
      <c r="D177" s="16"/>
      <c r="E177" s="16"/>
      <c r="F177" s="16"/>
      <c r="H177" s="13"/>
      <c r="I177" s="13"/>
      <c r="J177" s="21" t="str">
        <f t="shared" si="23"/>
        <v/>
      </c>
      <c r="L177" s="22" t="str">
        <f>IF(AND(C177&lt;&gt;"",COUNTIF(D.1[Tên sản phẩm],C177)&gt;1),"Sản phẩm này đã khai báo nhiều lần","")</f>
        <v/>
      </c>
      <c r="M177" s="7" t="str">
        <f>IF(OR(C177="",F177=""),"",IF(MATCH(F177,D.1[Phân loại SP],0)=B177,B177,""))</f>
        <v/>
      </c>
      <c r="N177" s="7" t="str">
        <f>IF(B177&lt;=COUNT(D.1[STT Phân loại SP]),INDEX(D.1[Phân loại SP],MATCH(SMALL(D.1[STT Phân loại SP],B177),D.1[STT Phân loại SP],0)),"")</f>
        <v/>
      </c>
      <c r="O177" s="21" t="str">
        <f>IF(C177="","",SUMIFS(M.1[Số lượng],M.1[Tên sản phẩm],C177)+SUMIFS(M.1[SL được tặng/KM],M.1[Tên sản phẩm],C177))</f>
        <v/>
      </c>
      <c r="P177" s="21" t="str">
        <f>IF(C177="","",SUMIFS(M.1[Giá nhập
thực tế],M.1[Tên sản phẩm],C177))</f>
        <v/>
      </c>
      <c r="Q177" s="21" t="str">
        <f>IF(C177="","",SUMIFS(B.2[Số lượng (ĐVT Chuẩn)],B.2[Tên sản phẩm],C177)+SUMIFS(B.2[SL xuất tặng/KM],B.2[Tên sản phẩm],C177))</f>
        <v/>
      </c>
      <c r="R177" s="21" t="str">
        <f>IF(C177="","",SUMIFS(B.2[Thành tiền],B.2[Tên sản phẩm],C177))</f>
        <v/>
      </c>
      <c r="S177" s="21" t="str">
        <f t="shared" si="24"/>
        <v/>
      </c>
      <c r="T177" s="21" t="str">
        <f t="shared" si="25"/>
        <v/>
      </c>
      <c r="U177" s="21" t="str">
        <f t="shared" si="26"/>
        <v/>
      </c>
      <c r="V177" s="21" t="str">
        <f t="shared" si="27"/>
        <v/>
      </c>
      <c r="W177" s="63" t="str">
        <f>IF(C177="","",SUMIFS(B.2[Doanh thu],B.2[Tên sản phẩm],C177))</f>
        <v/>
      </c>
      <c r="X177" s="63" t="str">
        <f t="shared" si="28"/>
        <v/>
      </c>
      <c r="Y177" s="17" t="str">
        <f>IF(OR(C177="",V177=0),"",RANK(V177,D.1[Giá trị hàng tồn cuối kỳ]))</f>
        <v/>
      </c>
      <c r="Z177" s="17" t="str">
        <f>IF(OR(C177="",W177=0),"",RANK(W177,D.1[Doanh thu]))</f>
        <v/>
      </c>
      <c r="AA177" s="17" t="str">
        <f>IF(OR(C177="",X177=0),"",RANK(X177,D.1[Lợi nhuận gộp]))</f>
        <v/>
      </c>
      <c r="AB177" s="17" t="str">
        <f t="shared" si="29"/>
        <v/>
      </c>
      <c r="AC177" s="150"/>
    </row>
    <row r="178" spans="2:29" ht="27.75" customHeight="1" x14ac:dyDescent="0.2">
      <c r="B178" s="7">
        <f t="shared" si="30"/>
        <v>176</v>
      </c>
      <c r="C178" s="2"/>
      <c r="D178" s="16"/>
      <c r="E178" s="16"/>
      <c r="F178" s="16"/>
      <c r="H178" s="13"/>
      <c r="I178" s="13"/>
      <c r="J178" s="21" t="str">
        <f t="shared" si="23"/>
        <v/>
      </c>
      <c r="L178" s="22" t="str">
        <f>IF(AND(C178&lt;&gt;"",COUNTIF(D.1[Tên sản phẩm],C178)&gt;1),"Sản phẩm này đã khai báo nhiều lần","")</f>
        <v/>
      </c>
      <c r="M178" s="7" t="str">
        <f>IF(OR(C178="",F178=""),"",IF(MATCH(F178,D.1[Phân loại SP],0)=B178,B178,""))</f>
        <v/>
      </c>
      <c r="N178" s="7" t="str">
        <f>IF(B178&lt;=COUNT(D.1[STT Phân loại SP]),INDEX(D.1[Phân loại SP],MATCH(SMALL(D.1[STT Phân loại SP],B178),D.1[STT Phân loại SP],0)),"")</f>
        <v/>
      </c>
      <c r="O178" s="21" t="str">
        <f>IF(C178="","",SUMIFS(M.1[Số lượng],M.1[Tên sản phẩm],C178)+SUMIFS(M.1[SL được tặng/KM],M.1[Tên sản phẩm],C178))</f>
        <v/>
      </c>
      <c r="P178" s="21" t="str">
        <f>IF(C178="","",SUMIFS(M.1[Giá nhập
thực tế],M.1[Tên sản phẩm],C178))</f>
        <v/>
      </c>
      <c r="Q178" s="21" t="str">
        <f>IF(C178="","",SUMIFS(B.2[Số lượng (ĐVT Chuẩn)],B.2[Tên sản phẩm],C178)+SUMIFS(B.2[SL xuất tặng/KM],B.2[Tên sản phẩm],C178))</f>
        <v/>
      </c>
      <c r="R178" s="21" t="str">
        <f>IF(C178="","",SUMIFS(B.2[Thành tiền],B.2[Tên sản phẩm],C178))</f>
        <v/>
      </c>
      <c r="S178" s="21" t="str">
        <f t="shared" si="24"/>
        <v/>
      </c>
      <c r="T178" s="21" t="str">
        <f t="shared" si="25"/>
        <v/>
      </c>
      <c r="U178" s="21" t="str">
        <f t="shared" si="26"/>
        <v/>
      </c>
      <c r="V178" s="21" t="str">
        <f t="shared" si="27"/>
        <v/>
      </c>
      <c r="W178" s="63" t="str">
        <f>IF(C178="","",SUMIFS(B.2[Doanh thu],B.2[Tên sản phẩm],C178))</f>
        <v/>
      </c>
      <c r="X178" s="63" t="str">
        <f t="shared" si="28"/>
        <v/>
      </c>
      <c r="Y178" s="17" t="str">
        <f>IF(OR(C178="",V178=0),"",RANK(V178,D.1[Giá trị hàng tồn cuối kỳ]))</f>
        <v/>
      </c>
      <c r="Z178" s="17" t="str">
        <f>IF(OR(C178="",W178=0),"",RANK(W178,D.1[Doanh thu]))</f>
        <v/>
      </c>
      <c r="AA178" s="17" t="str">
        <f>IF(OR(C178="",X178=0),"",RANK(X178,D.1[Lợi nhuận gộp]))</f>
        <v/>
      </c>
      <c r="AB178" s="17" t="str">
        <f t="shared" si="29"/>
        <v/>
      </c>
      <c r="AC178" s="150"/>
    </row>
    <row r="179" spans="2:29" ht="27.75" customHeight="1" x14ac:dyDescent="0.2">
      <c r="B179" s="7">
        <f t="shared" si="30"/>
        <v>177</v>
      </c>
      <c r="C179" s="2"/>
      <c r="D179" s="16"/>
      <c r="E179" s="16"/>
      <c r="F179" s="16"/>
      <c r="H179" s="13"/>
      <c r="I179" s="13"/>
      <c r="J179" s="21" t="str">
        <f t="shared" si="23"/>
        <v/>
      </c>
      <c r="L179" s="22" t="str">
        <f>IF(AND(C179&lt;&gt;"",COUNTIF(D.1[Tên sản phẩm],C179)&gt;1),"Sản phẩm này đã khai báo nhiều lần","")</f>
        <v/>
      </c>
      <c r="M179" s="7" t="str">
        <f>IF(OR(C179="",F179=""),"",IF(MATCH(F179,D.1[Phân loại SP],0)=B179,B179,""))</f>
        <v/>
      </c>
      <c r="N179" s="7" t="str">
        <f>IF(B179&lt;=COUNT(D.1[STT Phân loại SP]),INDEX(D.1[Phân loại SP],MATCH(SMALL(D.1[STT Phân loại SP],B179),D.1[STT Phân loại SP],0)),"")</f>
        <v/>
      </c>
      <c r="O179" s="21" t="str">
        <f>IF(C179="","",SUMIFS(M.1[Số lượng],M.1[Tên sản phẩm],C179)+SUMIFS(M.1[SL được tặng/KM],M.1[Tên sản phẩm],C179))</f>
        <v/>
      </c>
      <c r="P179" s="21" t="str">
        <f>IF(C179="","",SUMIFS(M.1[Giá nhập
thực tế],M.1[Tên sản phẩm],C179))</f>
        <v/>
      </c>
      <c r="Q179" s="21" t="str">
        <f>IF(C179="","",SUMIFS(B.2[Số lượng (ĐVT Chuẩn)],B.2[Tên sản phẩm],C179)+SUMIFS(B.2[SL xuất tặng/KM],B.2[Tên sản phẩm],C179))</f>
        <v/>
      </c>
      <c r="R179" s="21" t="str">
        <f>IF(C179="","",SUMIFS(B.2[Thành tiền],B.2[Tên sản phẩm],C179))</f>
        <v/>
      </c>
      <c r="S179" s="21" t="str">
        <f t="shared" si="24"/>
        <v/>
      </c>
      <c r="T179" s="21" t="str">
        <f t="shared" si="25"/>
        <v/>
      </c>
      <c r="U179" s="21" t="str">
        <f t="shared" si="26"/>
        <v/>
      </c>
      <c r="V179" s="21" t="str">
        <f t="shared" si="27"/>
        <v/>
      </c>
      <c r="W179" s="63" t="str">
        <f>IF(C179="","",SUMIFS(B.2[Doanh thu],B.2[Tên sản phẩm],C179))</f>
        <v/>
      </c>
      <c r="X179" s="63" t="str">
        <f t="shared" si="28"/>
        <v/>
      </c>
      <c r="Y179" s="17" t="str">
        <f>IF(OR(C179="",V179=0),"",RANK(V179,D.1[Giá trị hàng tồn cuối kỳ]))</f>
        <v/>
      </c>
      <c r="Z179" s="17" t="str">
        <f>IF(OR(C179="",W179=0),"",RANK(W179,D.1[Doanh thu]))</f>
        <v/>
      </c>
      <c r="AA179" s="17" t="str">
        <f>IF(OR(C179="",X179=0),"",RANK(X179,D.1[Lợi nhuận gộp]))</f>
        <v/>
      </c>
      <c r="AB179" s="17" t="str">
        <f t="shared" si="29"/>
        <v/>
      </c>
      <c r="AC179" s="150"/>
    </row>
    <row r="180" spans="2:29" ht="27.75" customHeight="1" x14ac:dyDescent="0.2">
      <c r="B180" s="7">
        <f t="shared" si="30"/>
        <v>178</v>
      </c>
      <c r="C180" s="2"/>
      <c r="D180" s="16"/>
      <c r="E180" s="16"/>
      <c r="F180" s="16"/>
      <c r="H180" s="13"/>
      <c r="I180" s="13"/>
      <c r="J180" s="21" t="str">
        <f t="shared" si="23"/>
        <v/>
      </c>
      <c r="L180" s="22" t="str">
        <f>IF(AND(C180&lt;&gt;"",COUNTIF(D.1[Tên sản phẩm],C180)&gt;1),"Sản phẩm này đã khai báo nhiều lần","")</f>
        <v/>
      </c>
      <c r="M180" s="7" t="str">
        <f>IF(OR(C180="",F180=""),"",IF(MATCH(F180,D.1[Phân loại SP],0)=B180,B180,""))</f>
        <v/>
      </c>
      <c r="N180" s="7" t="str">
        <f>IF(B180&lt;=COUNT(D.1[STT Phân loại SP]),INDEX(D.1[Phân loại SP],MATCH(SMALL(D.1[STT Phân loại SP],B180),D.1[STT Phân loại SP],0)),"")</f>
        <v/>
      </c>
      <c r="O180" s="21" t="str">
        <f>IF(C180="","",SUMIFS(M.1[Số lượng],M.1[Tên sản phẩm],C180)+SUMIFS(M.1[SL được tặng/KM],M.1[Tên sản phẩm],C180))</f>
        <v/>
      </c>
      <c r="P180" s="21" t="str">
        <f>IF(C180="","",SUMIFS(M.1[Giá nhập
thực tế],M.1[Tên sản phẩm],C180))</f>
        <v/>
      </c>
      <c r="Q180" s="21" t="str">
        <f>IF(C180="","",SUMIFS(B.2[Số lượng (ĐVT Chuẩn)],B.2[Tên sản phẩm],C180)+SUMIFS(B.2[SL xuất tặng/KM],B.2[Tên sản phẩm],C180))</f>
        <v/>
      </c>
      <c r="R180" s="21" t="str">
        <f>IF(C180="","",SUMIFS(B.2[Thành tiền],B.2[Tên sản phẩm],C180))</f>
        <v/>
      </c>
      <c r="S180" s="21" t="str">
        <f t="shared" si="24"/>
        <v/>
      </c>
      <c r="T180" s="21" t="str">
        <f t="shared" si="25"/>
        <v/>
      </c>
      <c r="U180" s="21" t="str">
        <f t="shared" si="26"/>
        <v/>
      </c>
      <c r="V180" s="21" t="str">
        <f t="shared" si="27"/>
        <v/>
      </c>
      <c r="W180" s="63" t="str">
        <f>IF(C180="","",SUMIFS(B.2[Doanh thu],B.2[Tên sản phẩm],C180))</f>
        <v/>
      </c>
      <c r="X180" s="63" t="str">
        <f t="shared" si="28"/>
        <v/>
      </c>
      <c r="Y180" s="17" t="str">
        <f>IF(OR(C180="",V180=0),"",RANK(V180,D.1[Giá trị hàng tồn cuối kỳ]))</f>
        <v/>
      </c>
      <c r="Z180" s="17" t="str">
        <f>IF(OR(C180="",W180=0),"",RANK(W180,D.1[Doanh thu]))</f>
        <v/>
      </c>
      <c r="AA180" s="17" t="str">
        <f>IF(OR(C180="",X180=0),"",RANK(X180,D.1[Lợi nhuận gộp]))</f>
        <v/>
      </c>
      <c r="AB180" s="17" t="str">
        <f t="shared" si="29"/>
        <v/>
      </c>
      <c r="AC180" s="150"/>
    </row>
    <row r="181" spans="2:29" ht="27.75" customHeight="1" x14ac:dyDescent="0.2">
      <c r="B181" s="7">
        <f t="shared" si="30"/>
        <v>179</v>
      </c>
      <c r="C181" s="2"/>
      <c r="D181" s="16"/>
      <c r="E181" s="16"/>
      <c r="F181" s="16"/>
      <c r="H181" s="13"/>
      <c r="I181" s="13"/>
      <c r="J181" s="21" t="str">
        <f t="shared" si="23"/>
        <v/>
      </c>
      <c r="L181" s="22" t="str">
        <f>IF(AND(C181&lt;&gt;"",COUNTIF(D.1[Tên sản phẩm],C181)&gt;1),"Sản phẩm này đã khai báo nhiều lần","")</f>
        <v/>
      </c>
      <c r="M181" s="7" t="str">
        <f>IF(OR(C181="",F181=""),"",IF(MATCH(F181,D.1[Phân loại SP],0)=B181,B181,""))</f>
        <v/>
      </c>
      <c r="N181" s="7" t="str">
        <f>IF(B181&lt;=COUNT(D.1[STT Phân loại SP]),INDEX(D.1[Phân loại SP],MATCH(SMALL(D.1[STT Phân loại SP],B181),D.1[STT Phân loại SP],0)),"")</f>
        <v/>
      </c>
      <c r="O181" s="21" t="str">
        <f>IF(C181="","",SUMIFS(M.1[Số lượng],M.1[Tên sản phẩm],C181)+SUMIFS(M.1[SL được tặng/KM],M.1[Tên sản phẩm],C181))</f>
        <v/>
      </c>
      <c r="P181" s="21" t="str">
        <f>IF(C181="","",SUMIFS(M.1[Giá nhập
thực tế],M.1[Tên sản phẩm],C181))</f>
        <v/>
      </c>
      <c r="Q181" s="21" t="str">
        <f>IF(C181="","",SUMIFS(B.2[Số lượng (ĐVT Chuẩn)],B.2[Tên sản phẩm],C181)+SUMIFS(B.2[SL xuất tặng/KM],B.2[Tên sản phẩm],C181))</f>
        <v/>
      </c>
      <c r="R181" s="21" t="str">
        <f>IF(C181="","",SUMIFS(B.2[Thành tiền],B.2[Tên sản phẩm],C181))</f>
        <v/>
      </c>
      <c r="S181" s="21" t="str">
        <f t="shared" si="24"/>
        <v/>
      </c>
      <c r="T181" s="21" t="str">
        <f t="shared" si="25"/>
        <v/>
      </c>
      <c r="U181" s="21" t="str">
        <f t="shared" si="26"/>
        <v/>
      </c>
      <c r="V181" s="21" t="str">
        <f t="shared" si="27"/>
        <v/>
      </c>
      <c r="W181" s="63" t="str">
        <f>IF(C181="","",SUMIFS(B.2[Doanh thu],B.2[Tên sản phẩm],C181))</f>
        <v/>
      </c>
      <c r="X181" s="63" t="str">
        <f t="shared" si="28"/>
        <v/>
      </c>
      <c r="Y181" s="17" t="str">
        <f>IF(OR(C181="",V181=0),"",RANK(V181,D.1[Giá trị hàng tồn cuối kỳ]))</f>
        <v/>
      </c>
      <c r="Z181" s="17" t="str">
        <f>IF(OR(C181="",W181=0),"",RANK(W181,D.1[Doanh thu]))</f>
        <v/>
      </c>
      <c r="AA181" s="17" t="str">
        <f>IF(OR(C181="",X181=0),"",RANK(X181,D.1[Lợi nhuận gộp]))</f>
        <v/>
      </c>
      <c r="AB181" s="17" t="str">
        <f t="shared" si="29"/>
        <v/>
      </c>
      <c r="AC181" s="150"/>
    </row>
    <row r="182" spans="2:29" ht="27.75" customHeight="1" x14ac:dyDescent="0.2">
      <c r="B182" s="7">
        <f t="shared" si="30"/>
        <v>180</v>
      </c>
      <c r="C182" s="2"/>
      <c r="D182" s="16"/>
      <c r="E182" s="16"/>
      <c r="F182" s="16"/>
      <c r="H182" s="13"/>
      <c r="I182" s="13"/>
      <c r="J182" s="21" t="str">
        <f t="shared" si="23"/>
        <v/>
      </c>
      <c r="L182" s="22" t="str">
        <f>IF(AND(C182&lt;&gt;"",COUNTIF(D.1[Tên sản phẩm],C182)&gt;1),"Sản phẩm này đã khai báo nhiều lần","")</f>
        <v/>
      </c>
      <c r="M182" s="7" t="str">
        <f>IF(OR(C182="",F182=""),"",IF(MATCH(F182,D.1[Phân loại SP],0)=B182,B182,""))</f>
        <v/>
      </c>
      <c r="N182" s="7" t="str">
        <f>IF(B182&lt;=COUNT(D.1[STT Phân loại SP]),INDEX(D.1[Phân loại SP],MATCH(SMALL(D.1[STT Phân loại SP],B182),D.1[STT Phân loại SP],0)),"")</f>
        <v/>
      </c>
      <c r="O182" s="21" t="str">
        <f>IF(C182="","",SUMIFS(M.1[Số lượng],M.1[Tên sản phẩm],C182)+SUMIFS(M.1[SL được tặng/KM],M.1[Tên sản phẩm],C182))</f>
        <v/>
      </c>
      <c r="P182" s="21" t="str">
        <f>IF(C182="","",SUMIFS(M.1[Giá nhập
thực tế],M.1[Tên sản phẩm],C182))</f>
        <v/>
      </c>
      <c r="Q182" s="21" t="str">
        <f>IF(C182="","",SUMIFS(B.2[Số lượng (ĐVT Chuẩn)],B.2[Tên sản phẩm],C182)+SUMIFS(B.2[SL xuất tặng/KM],B.2[Tên sản phẩm],C182))</f>
        <v/>
      </c>
      <c r="R182" s="21" t="str">
        <f>IF(C182="","",SUMIFS(B.2[Thành tiền],B.2[Tên sản phẩm],C182))</f>
        <v/>
      </c>
      <c r="S182" s="21" t="str">
        <f t="shared" si="24"/>
        <v/>
      </c>
      <c r="T182" s="21" t="str">
        <f t="shared" si="25"/>
        <v/>
      </c>
      <c r="U182" s="21" t="str">
        <f t="shared" si="26"/>
        <v/>
      </c>
      <c r="V182" s="21" t="str">
        <f t="shared" si="27"/>
        <v/>
      </c>
      <c r="W182" s="63" t="str">
        <f>IF(C182="","",SUMIFS(B.2[Doanh thu],B.2[Tên sản phẩm],C182))</f>
        <v/>
      </c>
      <c r="X182" s="63" t="str">
        <f t="shared" si="28"/>
        <v/>
      </c>
      <c r="Y182" s="17" t="str">
        <f>IF(OR(C182="",V182=0),"",RANK(V182,D.1[Giá trị hàng tồn cuối kỳ]))</f>
        <v/>
      </c>
      <c r="Z182" s="17" t="str">
        <f>IF(OR(C182="",W182=0),"",RANK(W182,D.1[Doanh thu]))</f>
        <v/>
      </c>
      <c r="AA182" s="17" t="str">
        <f>IF(OR(C182="",X182=0),"",RANK(X182,D.1[Lợi nhuận gộp]))</f>
        <v/>
      </c>
      <c r="AB182" s="17" t="str">
        <f t="shared" si="29"/>
        <v/>
      </c>
      <c r="AC182" s="150"/>
    </row>
    <row r="183" spans="2:29" ht="27.75" customHeight="1" x14ac:dyDescent="0.2">
      <c r="B183" s="7">
        <f t="shared" si="30"/>
        <v>181</v>
      </c>
      <c r="C183" s="2"/>
      <c r="D183" s="16"/>
      <c r="E183" s="16"/>
      <c r="F183" s="16"/>
      <c r="H183" s="13"/>
      <c r="I183" s="13"/>
      <c r="J183" s="21" t="str">
        <f t="shared" si="23"/>
        <v/>
      </c>
      <c r="L183" s="22" t="str">
        <f>IF(AND(C183&lt;&gt;"",COUNTIF(D.1[Tên sản phẩm],C183)&gt;1),"Sản phẩm này đã khai báo nhiều lần","")</f>
        <v/>
      </c>
      <c r="M183" s="7" t="str">
        <f>IF(OR(C183="",F183=""),"",IF(MATCH(F183,D.1[Phân loại SP],0)=B183,B183,""))</f>
        <v/>
      </c>
      <c r="N183" s="7" t="str">
        <f>IF(B183&lt;=COUNT(D.1[STT Phân loại SP]),INDEX(D.1[Phân loại SP],MATCH(SMALL(D.1[STT Phân loại SP],B183),D.1[STT Phân loại SP],0)),"")</f>
        <v/>
      </c>
      <c r="O183" s="21" t="str">
        <f>IF(C183="","",SUMIFS(M.1[Số lượng],M.1[Tên sản phẩm],C183)+SUMIFS(M.1[SL được tặng/KM],M.1[Tên sản phẩm],C183))</f>
        <v/>
      </c>
      <c r="P183" s="21" t="str">
        <f>IF(C183="","",SUMIFS(M.1[Giá nhập
thực tế],M.1[Tên sản phẩm],C183))</f>
        <v/>
      </c>
      <c r="Q183" s="21" t="str">
        <f>IF(C183="","",SUMIFS(B.2[Số lượng (ĐVT Chuẩn)],B.2[Tên sản phẩm],C183)+SUMIFS(B.2[SL xuất tặng/KM],B.2[Tên sản phẩm],C183))</f>
        <v/>
      </c>
      <c r="R183" s="21" t="str">
        <f>IF(C183="","",SUMIFS(B.2[Thành tiền],B.2[Tên sản phẩm],C183))</f>
        <v/>
      </c>
      <c r="S183" s="21" t="str">
        <f t="shared" si="24"/>
        <v/>
      </c>
      <c r="T183" s="21" t="str">
        <f t="shared" si="25"/>
        <v/>
      </c>
      <c r="U183" s="21" t="str">
        <f t="shared" si="26"/>
        <v/>
      </c>
      <c r="V183" s="21" t="str">
        <f t="shared" si="27"/>
        <v/>
      </c>
      <c r="W183" s="63" t="str">
        <f>IF(C183="","",SUMIFS(B.2[Doanh thu],B.2[Tên sản phẩm],C183))</f>
        <v/>
      </c>
      <c r="X183" s="63" t="str">
        <f t="shared" si="28"/>
        <v/>
      </c>
      <c r="Y183" s="17" t="str">
        <f>IF(OR(C183="",V183=0),"",RANK(V183,D.1[Giá trị hàng tồn cuối kỳ]))</f>
        <v/>
      </c>
      <c r="Z183" s="17" t="str">
        <f>IF(OR(C183="",W183=0),"",RANK(W183,D.1[Doanh thu]))</f>
        <v/>
      </c>
      <c r="AA183" s="17" t="str">
        <f>IF(OR(C183="",X183=0),"",RANK(X183,D.1[Lợi nhuận gộp]))</f>
        <v/>
      </c>
      <c r="AB183" s="17" t="str">
        <f t="shared" si="29"/>
        <v/>
      </c>
      <c r="AC183" s="150"/>
    </row>
    <row r="184" spans="2:29" ht="27.75" customHeight="1" x14ac:dyDescent="0.2">
      <c r="B184" s="7">
        <f t="shared" si="30"/>
        <v>182</v>
      </c>
      <c r="C184" s="2"/>
      <c r="D184" s="16"/>
      <c r="E184" s="16"/>
      <c r="F184" s="16"/>
      <c r="H184" s="13"/>
      <c r="I184" s="13"/>
      <c r="J184" s="21" t="str">
        <f t="shared" si="23"/>
        <v/>
      </c>
      <c r="L184" s="22" t="str">
        <f>IF(AND(C184&lt;&gt;"",COUNTIF(D.1[Tên sản phẩm],C184)&gt;1),"Sản phẩm này đã khai báo nhiều lần","")</f>
        <v/>
      </c>
      <c r="M184" s="7" t="str">
        <f>IF(OR(C184="",F184=""),"",IF(MATCH(F184,D.1[Phân loại SP],0)=B184,B184,""))</f>
        <v/>
      </c>
      <c r="N184" s="7" t="str">
        <f>IF(B184&lt;=COUNT(D.1[STT Phân loại SP]),INDEX(D.1[Phân loại SP],MATCH(SMALL(D.1[STT Phân loại SP],B184),D.1[STT Phân loại SP],0)),"")</f>
        <v/>
      </c>
      <c r="O184" s="21" t="str">
        <f>IF(C184="","",SUMIFS(M.1[Số lượng],M.1[Tên sản phẩm],C184)+SUMIFS(M.1[SL được tặng/KM],M.1[Tên sản phẩm],C184))</f>
        <v/>
      </c>
      <c r="P184" s="21" t="str">
        <f>IF(C184="","",SUMIFS(M.1[Giá nhập
thực tế],M.1[Tên sản phẩm],C184))</f>
        <v/>
      </c>
      <c r="Q184" s="21" t="str">
        <f>IF(C184="","",SUMIFS(B.2[Số lượng (ĐVT Chuẩn)],B.2[Tên sản phẩm],C184)+SUMIFS(B.2[SL xuất tặng/KM],B.2[Tên sản phẩm],C184))</f>
        <v/>
      </c>
      <c r="R184" s="21" t="str">
        <f>IF(C184="","",SUMIFS(B.2[Thành tiền],B.2[Tên sản phẩm],C184))</f>
        <v/>
      </c>
      <c r="S184" s="21" t="str">
        <f t="shared" si="24"/>
        <v/>
      </c>
      <c r="T184" s="21" t="str">
        <f t="shared" si="25"/>
        <v/>
      </c>
      <c r="U184" s="21" t="str">
        <f t="shared" si="26"/>
        <v/>
      </c>
      <c r="V184" s="21" t="str">
        <f t="shared" si="27"/>
        <v/>
      </c>
      <c r="W184" s="63" t="str">
        <f>IF(C184="","",SUMIFS(B.2[Doanh thu],B.2[Tên sản phẩm],C184))</f>
        <v/>
      </c>
      <c r="X184" s="63" t="str">
        <f t="shared" si="28"/>
        <v/>
      </c>
      <c r="Y184" s="17" t="str">
        <f>IF(OR(C184="",V184=0),"",RANK(V184,D.1[Giá trị hàng tồn cuối kỳ]))</f>
        <v/>
      </c>
      <c r="Z184" s="17" t="str">
        <f>IF(OR(C184="",W184=0),"",RANK(W184,D.1[Doanh thu]))</f>
        <v/>
      </c>
      <c r="AA184" s="17" t="str">
        <f>IF(OR(C184="",X184=0),"",RANK(X184,D.1[Lợi nhuận gộp]))</f>
        <v/>
      </c>
      <c r="AB184" s="17" t="str">
        <f t="shared" si="29"/>
        <v/>
      </c>
      <c r="AC184" s="150"/>
    </row>
    <row r="185" spans="2:29" ht="27.75" customHeight="1" x14ac:dyDescent="0.2">
      <c r="B185" s="7">
        <f t="shared" si="30"/>
        <v>183</v>
      </c>
      <c r="C185" s="2"/>
      <c r="D185" s="16"/>
      <c r="E185" s="16"/>
      <c r="F185" s="16"/>
      <c r="H185" s="13"/>
      <c r="I185" s="13"/>
      <c r="J185" s="21" t="str">
        <f t="shared" si="23"/>
        <v/>
      </c>
      <c r="L185" s="22" t="str">
        <f>IF(AND(C185&lt;&gt;"",COUNTIF(D.1[Tên sản phẩm],C185)&gt;1),"Sản phẩm này đã khai báo nhiều lần","")</f>
        <v/>
      </c>
      <c r="M185" s="7" t="str">
        <f>IF(OR(C185="",F185=""),"",IF(MATCH(F185,D.1[Phân loại SP],0)=B185,B185,""))</f>
        <v/>
      </c>
      <c r="N185" s="7" t="str">
        <f>IF(B185&lt;=COUNT(D.1[STT Phân loại SP]),INDEX(D.1[Phân loại SP],MATCH(SMALL(D.1[STT Phân loại SP],B185),D.1[STT Phân loại SP],0)),"")</f>
        <v/>
      </c>
      <c r="O185" s="21" t="str">
        <f>IF(C185="","",SUMIFS(M.1[Số lượng],M.1[Tên sản phẩm],C185)+SUMIFS(M.1[SL được tặng/KM],M.1[Tên sản phẩm],C185))</f>
        <v/>
      </c>
      <c r="P185" s="21" t="str">
        <f>IF(C185="","",SUMIFS(M.1[Giá nhập
thực tế],M.1[Tên sản phẩm],C185))</f>
        <v/>
      </c>
      <c r="Q185" s="21" t="str">
        <f>IF(C185="","",SUMIFS(B.2[Số lượng (ĐVT Chuẩn)],B.2[Tên sản phẩm],C185)+SUMIFS(B.2[SL xuất tặng/KM],B.2[Tên sản phẩm],C185))</f>
        <v/>
      </c>
      <c r="R185" s="21" t="str">
        <f>IF(C185="","",SUMIFS(B.2[Thành tiền],B.2[Tên sản phẩm],C185))</f>
        <v/>
      </c>
      <c r="S185" s="21" t="str">
        <f t="shared" si="24"/>
        <v/>
      </c>
      <c r="T185" s="21" t="str">
        <f t="shared" si="25"/>
        <v/>
      </c>
      <c r="U185" s="21" t="str">
        <f t="shared" si="26"/>
        <v/>
      </c>
      <c r="V185" s="21" t="str">
        <f t="shared" si="27"/>
        <v/>
      </c>
      <c r="W185" s="63" t="str">
        <f>IF(C185="","",SUMIFS(B.2[Doanh thu],B.2[Tên sản phẩm],C185))</f>
        <v/>
      </c>
      <c r="X185" s="63" t="str">
        <f t="shared" si="28"/>
        <v/>
      </c>
      <c r="Y185" s="17" t="str">
        <f>IF(OR(C185="",V185=0),"",RANK(V185,D.1[Giá trị hàng tồn cuối kỳ]))</f>
        <v/>
      </c>
      <c r="Z185" s="17" t="str">
        <f>IF(OR(C185="",W185=0),"",RANK(W185,D.1[Doanh thu]))</f>
        <v/>
      </c>
      <c r="AA185" s="17" t="str">
        <f>IF(OR(C185="",X185=0),"",RANK(X185,D.1[Lợi nhuận gộp]))</f>
        <v/>
      </c>
      <c r="AB185" s="17" t="str">
        <f t="shared" si="29"/>
        <v/>
      </c>
      <c r="AC185" s="150"/>
    </row>
    <row r="186" spans="2:29" ht="27.75" customHeight="1" x14ac:dyDescent="0.2">
      <c r="B186" s="7">
        <f t="shared" si="30"/>
        <v>184</v>
      </c>
      <c r="C186" s="2"/>
      <c r="D186" s="16"/>
      <c r="E186" s="16"/>
      <c r="F186" s="16"/>
      <c r="H186" s="13"/>
      <c r="I186" s="13"/>
      <c r="J186" s="21" t="str">
        <f t="shared" si="23"/>
        <v/>
      </c>
      <c r="L186" s="22" t="str">
        <f>IF(AND(C186&lt;&gt;"",COUNTIF(D.1[Tên sản phẩm],C186)&gt;1),"Sản phẩm này đã khai báo nhiều lần","")</f>
        <v/>
      </c>
      <c r="M186" s="7" t="str">
        <f>IF(OR(C186="",F186=""),"",IF(MATCH(F186,D.1[Phân loại SP],0)=B186,B186,""))</f>
        <v/>
      </c>
      <c r="N186" s="7" t="str">
        <f>IF(B186&lt;=COUNT(D.1[STT Phân loại SP]),INDEX(D.1[Phân loại SP],MATCH(SMALL(D.1[STT Phân loại SP],B186),D.1[STT Phân loại SP],0)),"")</f>
        <v/>
      </c>
      <c r="O186" s="21" t="str">
        <f>IF(C186="","",SUMIFS(M.1[Số lượng],M.1[Tên sản phẩm],C186)+SUMIFS(M.1[SL được tặng/KM],M.1[Tên sản phẩm],C186))</f>
        <v/>
      </c>
      <c r="P186" s="21" t="str">
        <f>IF(C186="","",SUMIFS(M.1[Giá nhập
thực tế],M.1[Tên sản phẩm],C186))</f>
        <v/>
      </c>
      <c r="Q186" s="21" t="str">
        <f>IF(C186="","",SUMIFS(B.2[Số lượng (ĐVT Chuẩn)],B.2[Tên sản phẩm],C186)+SUMIFS(B.2[SL xuất tặng/KM],B.2[Tên sản phẩm],C186))</f>
        <v/>
      </c>
      <c r="R186" s="21" t="str">
        <f>IF(C186="","",SUMIFS(B.2[Thành tiền],B.2[Tên sản phẩm],C186))</f>
        <v/>
      </c>
      <c r="S186" s="21" t="str">
        <f t="shared" si="24"/>
        <v/>
      </c>
      <c r="T186" s="21" t="str">
        <f t="shared" si="25"/>
        <v/>
      </c>
      <c r="U186" s="21" t="str">
        <f t="shared" si="26"/>
        <v/>
      </c>
      <c r="V186" s="21" t="str">
        <f t="shared" si="27"/>
        <v/>
      </c>
      <c r="W186" s="63" t="str">
        <f>IF(C186="","",SUMIFS(B.2[Doanh thu],B.2[Tên sản phẩm],C186))</f>
        <v/>
      </c>
      <c r="X186" s="63" t="str">
        <f t="shared" si="28"/>
        <v/>
      </c>
      <c r="Y186" s="17" t="str">
        <f>IF(OR(C186="",V186=0),"",RANK(V186,D.1[Giá trị hàng tồn cuối kỳ]))</f>
        <v/>
      </c>
      <c r="Z186" s="17" t="str">
        <f>IF(OR(C186="",W186=0),"",RANK(W186,D.1[Doanh thu]))</f>
        <v/>
      </c>
      <c r="AA186" s="17" t="str">
        <f>IF(OR(C186="",X186=0),"",RANK(X186,D.1[Lợi nhuận gộp]))</f>
        <v/>
      </c>
      <c r="AB186" s="17" t="str">
        <f t="shared" si="29"/>
        <v/>
      </c>
      <c r="AC186" s="150"/>
    </row>
    <row r="187" spans="2:29" ht="27.75" customHeight="1" x14ac:dyDescent="0.2">
      <c r="B187" s="7">
        <f t="shared" si="30"/>
        <v>185</v>
      </c>
      <c r="C187" s="2"/>
      <c r="D187" s="16"/>
      <c r="E187" s="16"/>
      <c r="F187" s="16"/>
      <c r="H187" s="13"/>
      <c r="I187" s="13"/>
      <c r="J187" s="21" t="str">
        <f t="shared" si="23"/>
        <v/>
      </c>
      <c r="L187" s="22" t="str">
        <f>IF(AND(C187&lt;&gt;"",COUNTIF(D.1[Tên sản phẩm],C187)&gt;1),"Sản phẩm này đã khai báo nhiều lần","")</f>
        <v/>
      </c>
      <c r="M187" s="7" t="str">
        <f>IF(OR(C187="",F187=""),"",IF(MATCH(F187,D.1[Phân loại SP],0)=B187,B187,""))</f>
        <v/>
      </c>
      <c r="N187" s="7" t="str">
        <f>IF(B187&lt;=COUNT(D.1[STT Phân loại SP]),INDEX(D.1[Phân loại SP],MATCH(SMALL(D.1[STT Phân loại SP],B187),D.1[STT Phân loại SP],0)),"")</f>
        <v/>
      </c>
      <c r="O187" s="21" t="str">
        <f>IF(C187="","",SUMIFS(M.1[Số lượng],M.1[Tên sản phẩm],C187)+SUMIFS(M.1[SL được tặng/KM],M.1[Tên sản phẩm],C187))</f>
        <v/>
      </c>
      <c r="P187" s="21" t="str">
        <f>IF(C187="","",SUMIFS(M.1[Giá nhập
thực tế],M.1[Tên sản phẩm],C187))</f>
        <v/>
      </c>
      <c r="Q187" s="21" t="str">
        <f>IF(C187="","",SUMIFS(B.2[Số lượng (ĐVT Chuẩn)],B.2[Tên sản phẩm],C187)+SUMIFS(B.2[SL xuất tặng/KM],B.2[Tên sản phẩm],C187))</f>
        <v/>
      </c>
      <c r="R187" s="21" t="str">
        <f>IF(C187="","",SUMIFS(B.2[Thành tiền],B.2[Tên sản phẩm],C187))</f>
        <v/>
      </c>
      <c r="S187" s="21" t="str">
        <f t="shared" si="24"/>
        <v/>
      </c>
      <c r="T187" s="21" t="str">
        <f t="shared" si="25"/>
        <v/>
      </c>
      <c r="U187" s="21" t="str">
        <f t="shared" si="26"/>
        <v/>
      </c>
      <c r="V187" s="21" t="str">
        <f t="shared" si="27"/>
        <v/>
      </c>
      <c r="W187" s="63" t="str">
        <f>IF(C187="","",SUMIFS(B.2[Doanh thu],B.2[Tên sản phẩm],C187))</f>
        <v/>
      </c>
      <c r="X187" s="63" t="str">
        <f t="shared" si="28"/>
        <v/>
      </c>
      <c r="Y187" s="17" t="str">
        <f>IF(OR(C187="",V187=0),"",RANK(V187,D.1[Giá trị hàng tồn cuối kỳ]))</f>
        <v/>
      </c>
      <c r="Z187" s="17" t="str">
        <f>IF(OR(C187="",W187=0),"",RANK(W187,D.1[Doanh thu]))</f>
        <v/>
      </c>
      <c r="AA187" s="17" t="str">
        <f>IF(OR(C187="",X187=0),"",RANK(X187,D.1[Lợi nhuận gộp]))</f>
        <v/>
      </c>
      <c r="AB187" s="17" t="str">
        <f t="shared" si="29"/>
        <v/>
      </c>
      <c r="AC187" s="150"/>
    </row>
    <row r="188" spans="2:29" ht="27.75" customHeight="1" x14ac:dyDescent="0.2">
      <c r="B188" s="7">
        <f t="shared" si="30"/>
        <v>186</v>
      </c>
      <c r="C188" s="2"/>
      <c r="D188" s="16"/>
      <c r="E188" s="16"/>
      <c r="F188" s="16"/>
      <c r="H188" s="13"/>
      <c r="I188" s="13"/>
      <c r="J188" s="21" t="str">
        <f t="shared" si="23"/>
        <v/>
      </c>
      <c r="L188" s="22" t="str">
        <f>IF(AND(C188&lt;&gt;"",COUNTIF(D.1[Tên sản phẩm],C188)&gt;1),"Sản phẩm này đã khai báo nhiều lần","")</f>
        <v/>
      </c>
      <c r="M188" s="7" t="str">
        <f>IF(OR(C188="",F188=""),"",IF(MATCH(F188,D.1[Phân loại SP],0)=B188,B188,""))</f>
        <v/>
      </c>
      <c r="N188" s="7" t="str">
        <f>IF(B188&lt;=COUNT(D.1[STT Phân loại SP]),INDEX(D.1[Phân loại SP],MATCH(SMALL(D.1[STT Phân loại SP],B188),D.1[STT Phân loại SP],0)),"")</f>
        <v/>
      </c>
      <c r="O188" s="21" t="str">
        <f>IF(C188="","",SUMIFS(M.1[Số lượng],M.1[Tên sản phẩm],C188)+SUMIFS(M.1[SL được tặng/KM],M.1[Tên sản phẩm],C188))</f>
        <v/>
      </c>
      <c r="P188" s="21" t="str">
        <f>IF(C188="","",SUMIFS(M.1[Giá nhập
thực tế],M.1[Tên sản phẩm],C188))</f>
        <v/>
      </c>
      <c r="Q188" s="21" t="str">
        <f>IF(C188="","",SUMIFS(B.2[Số lượng (ĐVT Chuẩn)],B.2[Tên sản phẩm],C188)+SUMIFS(B.2[SL xuất tặng/KM],B.2[Tên sản phẩm],C188))</f>
        <v/>
      </c>
      <c r="R188" s="21" t="str">
        <f>IF(C188="","",SUMIFS(B.2[Thành tiền],B.2[Tên sản phẩm],C188))</f>
        <v/>
      </c>
      <c r="S188" s="21" t="str">
        <f t="shared" si="24"/>
        <v/>
      </c>
      <c r="T188" s="21" t="str">
        <f t="shared" si="25"/>
        <v/>
      </c>
      <c r="U188" s="21" t="str">
        <f t="shared" si="26"/>
        <v/>
      </c>
      <c r="V188" s="21" t="str">
        <f t="shared" si="27"/>
        <v/>
      </c>
      <c r="W188" s="63" t="str">
        <f>IF(C188="","",SUMIFS(B.2[Doanh thu],B.2[Tên sản phẩm],C188))</f>
        <v/>
      </c>
      <c r="X188" s="63" t="str">
        <f t="shared" si="28"/>
        <v/>
      </c>
      <c r="Y188" s="17" t="str">
        <f>IF(OR(C188="",V188=0),"",RANK(V188,D.1[Giá trị hàng tồn cuối kỳ]))</f>
        <v/>
      </c>
      <c r="Z188" s="17" t="str">
        <f>IF(OR(C188="",W188=0),"",RANK(W188,D.1[Doanh thu]))</f>
        <v/>
      </c>
      <c r="AA188" s="17" t="str">
        <f>IF(OR(C188="",X188=0),"",RANK(X188,D.1[Lợi nhuận gộp]))</f>
        <v/>
      </c>
      <c r="AB188" s="17" t="str">
        <f t="shared" si="29"/>
        <v/>
      </c>
      <c r="AC188" s="150"/>
    </row>
    <row r="189" spans="2:29" ht="27.75" customHeight="1" x14ac:dyDescent="0.2">
      <c r="B189" s="7">
        <f t="shared" si="30"/>
        <v>187</v>
      </c>
      <c r="C189" s="2"/>
      <c r="D189" s="16"/>
      <c r="E189" s="16"/>
      <c r="F189" s="16"/>
      <c r="H189" s="13"/>
      <c r="I189" s="13"/>
      <c r="J189" s="21" t="str">
        <f t="shared" si="23"/>
        <v/>
      </c>
      <c r="L189" s="22" t="str">
        <f>IF(AND(C189&lt;&gt;"",COUNTIF(D.1[Tên sản phẩm],C189)&gt;1),"Sản phẩm này đã khai báo nhiều lần","")</f>
        <v/>
      </c>
      <c r="M189" s="7" t="str">
        <f>IF(OR(C189="",F189=""),"",IF(MATCH(F189,D.1[Phân loại SP],0)=B189,B189,""))</f>
        <v/>
      </c>
      <c r="N189" s="7" t="str">
        <f>IF(B189&lt;=COUNT(D.1[STT Phân loại SP]),INDEX(D.1[Phân loại SP],MATCH(SMALL(D.1[STT Phân loại SP],B189),D.1[STT Phân loại SP],0)),"")</f>
        <v/>
      </c>
      <c r="O189" s="21" t="str">
        <f>IF(C189="","",SUMIFS(M.1[Số lượng],M.1[Tên sản phẩm],C189)+SUMIFS(M.1[SL được tặng/KM],M.1[Tên sản phẩm],C189))</f>
        <v/>
      </c>
      <c r="P189" s="21" t="str">
        <f>IF(C189="","",SUMIFS(M.1[Giá nhập
thực tế],M.1[Tên sản phẩm],C189))</f>
        <v/>
      </c>
      <c r="Q189" s="21" t="str">
        <f>IF(C189="","",SUMIFS(B.2[Số lượng (ĐVT Chuẩn)],B.2[Tên sản phẩm],C189)+SUMIFS(B.2[SL xuất tặng/KM],B.2[Tên sản phẩm],C189))</f>
        <v/>
      </c>
      <c r="R189" s="21" t="str">
        <f>IF(C189="","",SUMIFS(B.2[Thành tiền],B.2[Tên sản phẩm],C189))</f>
        <v/>
      </c>
      <c r="S189" s="21" t="str">
        <f t="shared" si="24"/>
        <v/>
      </c>
      <c r="T189" s="21" t="str">
        <f t="shared" si="25"/>
        <v/>
      </c>
      <c r="U189" s="21" t="str">
        <f t="shared" si="26"/>
        <v/>
      </c>
      <c r="V189" s="21" t="str">
        <f t="shared" si="27"/>
        <v/>
      </c>
      <c r="W189" s="63" t="str">
        <f>IF(C189="","",SUMIFS(B.2[Doanh thu],B.2[Tên sản phẩm],C189))</f>
        <v/>
      </c>
      <c r="X189" s="63" t="str">
        <f t="shared" si="28"/>
        <v/>
      </c>
      <c r="Y189" s="17" t="str">
        <f>IF(OR(C189="",V189=0),"",RANK(V189,D.1[Giá trị hàng tồn cuối kỳ]))</f>
        <v/>
      </c>
      <c r="Z189" s="17" t="str">
        <f>IF(OR(C189="",W189=0),"",RANK(W189,D.1[Doanh thu]))</f>
        <v/>
      </c>
      <c r="AA189" s="17" t="str">
        <f>IF(OR(C189="",X189=0),"",RANK(X189,D.1[Lợi nhuận gộp]))</f>
        <v/>
      </c>
      <c r="AB189" s="17" t="str">
        <f t="shared" si="29"/>
        <v/>
      </c>
      <c r="AC189" s="150"/>
    </row>
    <row r="190" spans="2:29" ht="27.75" customHeight="1" x14ac:dyDescent="0.2">
      <c r="B190" s="7">
        <f t="shared" si="30"/>
        <v>188</v>
      </c>
      <c r="C190" s="2"/>
      <c r="D190" s="16"/>
      <c r="E190" s="16"/>
      <c r="F190" s="16"/>
      <c r="H190" s="13"/>
      <c r="I190" s="13"/>
      <c r="J190" s="21" t="str">
        <f t="shared" si="23"/>
        <v/>
      </c>
      <c r="L190" s="22" t="str">
        <f>IF(AND(C190&lt;&gt;"",COUNTIF(D.1[Tên sản phẩm],C190)&gt;1),"Sản phẩm này đã khai báo nhiều lần","")</f>
        <v/>
      </c>
      <c r="M190" s="7" t="str">
        <f>IF(OR(C190="",F190=""),"",IF(MATCH(F190,D.1[Phân loại SP],0)=B190,B190,""))</f>
        <v/>
      </c>
      <c r="N190" s="7" t="str">
        <f>IF(B190&lt;=COUNT(D.1[STT Phân loại SP]),INDEX(D.1[Phân loại SP],MATCH(SMALL(D.1[STT Phân loại SP],B190),D.1[STT Phân loại SP],0)),"")</f>
        <v/>
      </c>
      <c r="O190" s="21" t="str">
        <f>IF(C190="","",SUMIFS(M.1[Số lượng],M.1[Tên sản phẩm],C190)+SUMIFS(M.1[SL được tặng/KM],M.1[Tên sản phẩm],C190))</f>
        <v/>
      </c>
      <c r="P190" s="21" t="str">
        <f>IF(C190="","",SUMIFS(M.1[Giá nhập
thực tế],M.1[Tên sản phẩm],C190))</f>
        <v/>
      </c>
      <c r="Q190" s="21" t="str">
        <f>IF(C190="","",SUMIFS(B.2[Số lượng (ĐVT Chuẩn)],B.2[Tên sản phẩm],C190)+SUMIFS(B.2[SL xuất tặng/KM],B.2[Tên sản phẩm],C190))</f>
        <v/>
      </c>
      <c r="R190" s="21" t="str">
        <f>IF(C190="","",SUMIFS(B.2[Thành tiền],B.2[Tên sản phẩm],C190))</f>
        <v/>
      </c>
      <c r="S190" s="21" t="str">
        <f t="shared" si="24"/>
        <v/>
      </c>
      <c r="T190" s="21" t="str">
        <f t="shared" si="25"/>
        <v/>
      </c>
      <c r="U190" s="21" t="str">
        <f t="shared" si="26"/>
        <v/>
      </c>
      <c r="V190" s="21" t="str">
        <f t="shared" si="27"/>
        <v/>
      </c>
      <c r="W190" s="63" t="str">
        <f>IF(C190="","",SUMIFS(B.2[Doanh thu],B.2[Tên sản phẩm],C190))</f>
        <v/>
      </c>
      <c r="X190" s="63" t="str">
        <f t="shared" si="28"/>
        <v/>
      </c>
      <c r="Y190" s="17" t="str">
        <f>IF(OR(C190="",V190=0),"",RANK(V190,D.1[Giá trị hàng tồn cuối kỳ]))</f>
        <v/>
      </c>
      <c r="Z190" s="17" t="str">
        <f>IF(OR(C190="",W190=0),"",RANK(W190,D.1[Doanh thu]))</f>
        <v/>
      </c>
      <c r="AA190" s="17" t="str">
        <f>IF(OR(C190="",X190=0),"",RANK(X190,D.1[Lợi nhuận gộp]))</f>
        <v/>
      </c>
      <c r="AB190" s="17" t="str">
        <f t="shared" si="29"/>
        <v/>
      </c>
      <c r="AC190" s="150"/>
    </row>
    <row r="191" spans="2:29" ht="27.75" customHeight="1" x14ac:dyDescent="0.2">
      <c r="B191" s="7">
        <f t="shared" si="30"/>
        <v>189</v>
      </c>
      <c r="C191" s="2"/>
      <c r="D191" s="16"/>
      <c r="E191" s="16"/>
      <c r="F191" s="16"/>
      <c r="H191" s="13"/>
      <c r="I191" s="13"/>
      <c r="J191" s="21" t="str">
        <f t="shared" si="23"/>
        <v/>
      </c>
      <c r="L191" s="22" t="str">
        <f>IF(AND(C191&lt;&gt;"",COUNTIF(D.1[Tên sản phẩm],C191)&gt;1),"Sản phẩm này đã khai báo nhiều lần","")</f>
        <v/>
      </c>
      <c r="M191" s="7" t="str">
        <f>IF(OR(C191="",F191=""),"",IF(MATCH(F191,D.1[Phân loại SP],0)=B191,B191,""))</f>
        <v/>
      </c>
      <c r="N191" s="7" t="str">
        <f>IF(B191&lt;=COUNT(D.1[STT Phân loại SP]),INDEX(D.1[Phân loại SP],MATCH(SMALL(D.1[STT Phân loại SP],B191),D.1[STT Phân loại SP],0)),"")</f>
        <v/>
      </c>
      <c r="O191" s="21" t="str">
        <f>IF(C191="","",SUMIFS(M.1[Số lượng],M.1[Tên sản phẩm],C191)+SUMIFS(M.1[SL được tặng/KM],M.1[Tên sản phẩm],C191))</f>
        <v/>
      </c>
      <c r="P191" s="21" t="str">
        <f>IF(C191="","",SUMIFS(M.1[Giá nhập
thực tế],M.1[Tên sản phẩm],C191))</f>
        <v/>
      </c>
      <c r="Q191" s="21" t="str">
        <f>IF(C191="","",SUMIFS(B.2[Số lượng (ĐVT Chuẩn)],B.2[Tên sản phẩm],C191)+SUMIFS(B.2[SL xuất tặng/KM],B.2[Tên sản phẩm],C191))</f>
        <v/>
      </c>
      <c r="R191" s="21" t="str">
        <f>IF(C191="","",SUMIFS(B.2[Thành tiền],B.2[Tên sản phẩm],C191))</f>
        <v/>
      </c>
      <c r="S191" s="21" t="str">
        <f t="shared" si="24"/>
        <v/>
      </c>
      <c r="T191" s="21" t="str">
        <f t="shared" si="25"/>
        <v/>
      </c>
      <c r="U191" s="21" t="str">
        <f t="shared" si="26"/>
        <v/>
      </c>
      <c r="V191" s="21" t="str">
        <f t="shared" si="27"/>
        <v/>
      </c>
      <c r="W191" s="63" t="str">
        <f>IF(C191="","",SUMIFS(B.2[Doanh thu],B.2[Tên sản phẩm],C191))</f>
        <v/>
      </c>
      <c r="X191" s="63" t="str">
        <f t="shared" si="28"/>
        <v/>
      </c>
      <c r="Y191" s="17" t="str">
        <f>IF(OR(C191="",V191=0),"",RANK(V191,D.1[Giá trị hàng tồn cuối kỳ]))</f>
        <v/>
      </c>
      <c r="Z191" s="17" t="str">
        <f>IF(OR(C191="",W191=0),"",RANK(W191,D.1[Doanh thu]))</f>
        <v/>
      </c>
      <c r="AA191" s="17" t="str">
        <f>IF(OR(C191="",X191=0),"",RANK(X191,D.1[Lợi nhuận gộp]))</f>
        <v/>
      </c>
      <c r="AB191" s="17" t="str">
        <f t="shared" si="29"/>
        <v/>
      </c>
      <c r="AC191" s="150"/>
    </row>
    <row r="192" spans="2:29" ht="27.75" customHeight="1" x14ac:dyDescent="0.2">
      <c r="B192" s="7">
        <f t="shared" si="30"/>
        <v>190</v>
      </c>
      <c r="C192" s="2"/>
      <c r="D192" s="16"/>
      <c r="E192" s="16"/>
      <c r="F192" s="16"/>
      <c r="H192" s="13"/>
      <c r="I192" s="13"/>
      <c r="J192" s="21" t="str">
        <f t="shared" si="23"/>
        <v/>
      </c>
      <c r="L192" s="22" t="str">
        <f>IF(AND(C192&lt;&gt;"",COUNTIF(D.1[Tên sản phẩm],C192)&gt;1),"Sản phẩm này đã khai báo nhiều lần","")</f>
        <v/>
      </c>
      <c r="M192" s="7" t="str">
        <f>IF(OR(C192="",F192=""),"",IF(MATCH(F192,D.1[Phân loại SP],0)=B192,B192,""))</f>
        <v/>
      </c>
      <c r="N192" s="7" t="str">
        <f>IF(B192&lt;=COUNT(D.1[STT Phân loại SP]),INDEX(D.1[Phân loại SP],MATCH(SMALL(D.1[STT Phân loại SP],B192),D.1[STT Phân loại SP],0)),"")</f>
        <v/>
      </c>
      <c r="O192" s="21" t="str">
        <f>IF(C192="","",SUMIFS(M.1[Số lượng],M.1[Tên sản phẩm],C192)+SUMIFS(M.1[SL được tặng/KM],M.1[Tên sản phẩm],C192))</f>
        <v/>
      </c>
      <c r="P192" s="21" t="str">
        <f>IF(C192="","",SUMIFS(M.1[Giá nhập
thực tế],M.1[Tên sản phẩm],C192))</f>
        <v/>
      </c>
      <c r="Q192" s="21" t="str">
        <f>IF(C192="","",SUMIFS(B.2[Số lượng (ĐVT Chuẩn)],B.2[Tên sản phẩm],C192)+SUMIFS(B.2[SL xuất tặng/KM],B.2[Tên sản phẩm],C192))</f>
        <v/>
      </c>
      <c r="R192" s="21" t="str">
        <f>IF(C192="","",SUMIFS(B.2[Thành tiền],B.2[Tên sản phẩm],C192))</f>
        <v/>
      </c>
      <c r="S192" s="21" t="str">
        <f t="shared" si="24"/>
        <v/>
      </c>
      <c r="T192" s="21" t="str">
        <f t="shared" si="25"/>
        <v/>
      </c>
      <c r="U192" s="21" t="str">
        <f t="shared" si="26"/>
        <v/>
      </c>
      <c r="V192" s="21" t="str">
        <f t="shared" si="27"/>
        <v/>
      </c>
      <c r="W192" s="63" t="str">
        <f>IF(C192="","",SUMIFS(B.2[Doanh thu],B.2[Tên sản phẩm],C192))</f>
        <v/>
      </c>
      <c r="X192" s="63" t="str">
        <f t="shared" si="28"/>
        <v/>
      </c>
      <c r="Y192" s="17" t="str">
        <f>IF(OR(C192="",V192=0),"",RANK(V192,D.1[Giá trị hàng tồn cuối kỳ]))</f>
        <v/>
      </c>
      <c r="Z192" s="17" t="str">
        <f>IF(OR(C192="",W192=0),"",RANK(W192,D.1[Doanh thu]))</f>
        <v/>
      </c>
      <c r="AA192" s="17" t="str">
        <f>IF(OR(C192="",X192=0),"",RANK(X192,D.1[Lợi nhuận gộp]))</f>
        <v/>
      </c>
      <c r="AB192" s="17" t="str">
        <f t="shared" si="29"/>
        <v/>
      </c>
      <c r="AC192" s="150"/>
    </row>
    <row r="193" spans="2:29" ht="27.75" customHeight="1" x14ac:dyDescent="0.2">
      <c r="B193" s="7">
        <f t="shared" si="30"/>
        <v>191</v>
      </c>
      <c r="C193" s="2"/>
      <c r="D193" s="16"/>
      <c r="E193" s="16"/>
      <c r="F193" s="16"/>
      <c r="H193" s="13"/>
      <c r="I193" s="13"/>
      <c r="J193" s="21" t="str">
        <f t="shared" si="23"/>
        <v/>
      </c>
      <c r="L193" s="22" t="str">
        <f>IF(AND(C193&lt;&gt;"",COUNTIF(D.1[Tên sản phẩm],C193)&gt;1),"Sản phẩm này đã khai báo nhiều lần","")</f>
        <v/>
      </c>
      <c r="M193" s="7" t="str">
        <f>IF(OR(C193="",F193=""),"",IF(MATCH(F193,D.1[Phân loại SP],0)=B193,B193,""))</f>
        <v/>
      </c>
      <c r="N193" s="7" t="str">
        <f>IF(B193&lt;=COUNT(D.1[STT Phân loại SP]),INDEX(D.1[Phân loại SP],MATCH(SMALL(D.1[STT Phân loại SP],B193),D.1[STT Phân loại SP],0)),"")</f>
        <v/>
      </c>
      <c r="O193" s="21" t="str">
        <f>IF(C193="","",SUMIFS(M.1[Số lượng],M.1[Tên sản phẩm],C193)+SUMIFS(M.1[SL được tặng/KM],M.1[Tên sản phẩm],C193))</f>
        <v/>
      </c>
      <c r="P193" s="21" t="str">
        <f>IF(C193="","",SUMIFS(M.1[Giá nhập
thực tế],M.1[Tên sản phẩm],C193))</f>
        <v/>
      </c>
      <c r="Q193" s="21" t="str">
        <f>IF(C193="","",SUMIFS(B.2[Số lượng (ĐVT Chuẩn)],B.2[Tên sản phẩm],C193)+SUMIFS(B.2[SL xuất tặng/KM],B.2[Tên sản phẩm],C193))</f>
        <v/>
      </c>
      <c r="R193" s="21" t="str">
        <f>IF(C193="","",SUMIFS(B.2[Thành tiền],B.2[Tên sản phẩm],C193))</f>
        <v/>
      </c>
      <c r="S193" s="21" t="str">
        <f t="shared" si="24"/>
        <v/>
      </c>
      <c r="T193" s="21" t="str">
        <f t="shared" si="25"/>
        <v/>
      </c>
      <c r="U193" s="21" t="str">
        <f t="shared" si="26"/>
        <v/>
      </c>
      <c r="V193" s="21" t="str">
        <f t="shared" si="27"/>
        <v/>
      </c>
      <c r="W193" s="63" t="str">
        <f>IF(C193="","",SUMIFS(B.2[Doanh thu],B.2[Tên sản phẩm],C193))</f>
        <v/>
      </c>
      <c r="X193" s="63" t="str">
        <f t="shared" si="28"/>
        <v/>
      </c>
      <c r="Y193" s="17" t="str">
        <f>IF(OR(C193="",V193=0),"",RANK(V193,D.1[Giá trị hàng tồn cuối kỳ]))</f>
        <v/>
      </c>
      <c r="Z193" s="17" t="str">
        <f>IF(OR(C193="",W193=0),"",RANK(W193,D.1[Doanh thu]))</f>
        <v/>
      </c>
      <c r="AA193" s="17" t="str">
        <f>IF(OR(C193="",X193=0),"",RANK(X193,D.1[Lợi nhuận gộp]))</f>
        <v/>
      </c>
      <c r="AB193" s="17" t="str">
        <f t="shared" si="29"/>
        <v/>
      </c>
      <c r="AC193" s="150"/>
    </row>
    <row r="194" spans="2:29" ht="27.75" customHeight="1" x14ac:dyDescent="0.2">
      <c r="B194" s="7">
        <f t="shared" si="30"/>
        <v>192</v>
      </c>
      <c r="C194" s="2"/>
      <c r="D194" s="16"/>
      <c r="E194" s="16"/>
      <c r="F194" s="16"/>
      <c r="H194" s="13"/>
      <c r="I194" s="13"/>
      <c r="J194" s="21" t="str">
        <f t="shared" si="23"/>
        <v/>
      </c>
      <c r="L194" s="22" t="str">
        <f>IF(AND(C194&lt;&gt;"",COUNTIF(D.1[Tên sản phẩm],C194)&gt;1),"Sản phẩm này đã khai báo nhiều lần","")</f>
        <v/>
      </c>
      <c r="M194" s="7" t="str">
        <f>IF(OR(C194="",F194=""),"",IF(MATCH(F194,D.1[Phân loại SP],0)=B194,B194,""))</f>
        <v/>
      </c>
      <c r="N194" s="7" t="str">
        <f>IF(B194&lt;=COUNT(D.1[STT Phân loại SP]),INDEX(D.1[Phân loại SP],MATCH(SMALL(D.1[STT Phân loại SP],B194),D.1[STT Phân loại SP],0)),"")</f>
        <v/>
      </c>
      <c r="O194" s="21" t="str">
        <f>IF(C194="","",SUMIFS(M.1[Số lượng],M.1[Tên sản phẩm],C194)+SUMIFS(M.1[SL được tặng/KM],M.1[Tên sản phẩm],C194))</f>
        <v/>
      </c>
      <c r="P194" s="21" t="str">
        <f>IF(C194="","",SUMIFS(M.1[Giá nhập
thực tế],M.1[Tên sản phẩm],C194))</f>
        <v/>
      </c>
      <c r="Q194" s="21" t="str">
        <f>IF(C194="","",SUMIFS(B.2[Số lượng (ĐVT Chuẩn)],B.2[Tên sản phẩm],C194)+SUMIFS(B.2[SL xuất tặng/KM],B.2[Tên sản phẩm],C194))</f>
        <v/>
      </c>
      <c r="R194" s="21" t="str">
        <f>IF(C194="","",SUMIFS(B.2[Thành tiền],B.2[Tên sản phẩm],C194))</f>
        <v/>
      </c>
      <c r="S194" s="21" t="str">
        <f t="shared" si="24"/>
        <v/>
      </c>
      <c r="T194" s="21" t="str">
        <f t="shared" si="25"/>
        <v/>
      </c>
      <c r="U194" s="21" t="str">
        <f t="shared" si="26"/>
        <v/>
      </c>
      <c r="V194" s="21" t="str">
        <f t="shared" si="27"/>
        <v/>
      </c>
      <c r="W194" s="63" t="str">
        <f>IF(C194="","",SUMIFS(B.2[Doanh thu],B.2[Tên sản phẩm],C194))</f>
        <v/>
      </c>
      <c r="X194" s="63" t="str">
        <f t="shared" si="28"/>
        <v/>
      </c>
      <c r="Y194" s="17" t="str">
        <f>IF(OR(C194="",V194=0),"",RANK(V194,D.1[Giá trị hàng tồn cuối kỳ]))</f>
        <v/>
      </c>
      <c r="Z194" s="17" t="str">
        <f>IF(OR(C194="",W194=0),"",RANK(W194,D.1[Doanh thu]))</f>
        <v/>
      </c>
      <c r="AA194" s="17" t="str">
        <f>IF(OR(C194="",X194=0),"",RANK(X194,D.1[Lợi nhuận gộp]))</f>
        <v/>
      </c>
      <c r="AB194" s="17" t="str">
        <f t="shared" si="29"/>
        <v/>
      </c>
      <c r="AC194" s="150"/>
    </row>
    <row r="195" spans="2:29" ht="27.75" customHeight="1" x14ac:dyDescent="0.2">
      <c r="B195" s="7">
        <f t="shared" si="30"/>
        <v>193</v>
      </c>
      <c r="C195" s="2"/>
      <c r="D195" s="16"/>
      <c r="E195" s="16"/>
      <c r="F195" s="16"/>
      <c r="H195" s="13"/>
      <c r="I195" s="13"/>
      <c r="J195" s="21" t="str">
        <f t="shared" si="23"/>
        <v/>
      </c>
      <c r="L195" s="22" t="str">
        <f>IF(AND(C195&lt;&gt;"",COUNTIF(D.1[Tên sản phẩm],C195)&gt;1),"Sản phẩm này đã khai báo nhiều lần","")</f>
        <v/>
      </c>
      <c r="M195" s="7" t="str">
        <f>IF(OR(C195="",F195=""),"",IF(MATCH(F195,D.1[Phân loại SP],0)=B195,B195,""))</f>
        <v/>
      </c>
      <c r="N195" s="7" t="str">
        <f>IF(B195&lt;=COUNT(D.1[STT Phân loại SP]),INDEX(D.1[Phân loại SP],MATCH(SMALL(D.1[STT Phân loại SP],B195),D.1[STT Phân loại SP],0)),"")</f>
        <v/>
      </c>
      <c r="O195" s="21" t="str">
        <f>IF(C195="","",SUMIFS(M.1[Số lượng],M.1[Tên sản phẩm],C195)+SUMIFS(M.1[SL được tặng/KM],M.1[Tên sản phẩm],C195))</f>
        <v/>
      </c>
      <c r="P195" s="21" t="str">
        <f>IF(C195="","",SUMIFS(M.1[Giá nhập
thực tế],M.1[Tên sản phẩm],C195))</f>
        <v/>
      </c>
      <c r="Q195" s="21" t="str">
        <f>IF(C195="","",SUMIFS(B.2[Số lượng (ĐVT Chuẩn)],B.2[Tên sản phẩm],C195)+SUMIFS(B.2[SL xuất tặng/KM],B.2[Tên sản phẩm],C195))</f>
        <v/>
      </c>
      <c r="R195" s="21" t="str">
        <f>IF(C195="","",SUMIFS(B.2[Thành tiền],B.2[Tên sản phẩm],C195))</f>
        <v/>
      </c>
      <c r="S195" s="21" t="str">
        <f t="shared" si="24"/>
        <v/>
      </c>
      <c r="T195" s="21" t="str">
        <f t="shared" si="25"/>
        <v/>
      </c>
      <c r="U195" s="21" t="str">
        <f t="shared" si="26"/>
        <v/>
      </c>
      <c r="V195" s="21" t="str">
        <f t="shared" si="27"/>
        <v/>
      </c>
      <c r="W195" s="63" t="str">
        <f>IF(C195="","",SUMIFS(B.2[Doanh thu],B.2[Tên sản phẩm],C195))</f>
        <v/>
      </c>
      <c r="X195" s="63" t="str">
        <f t="shared" si="28"/>
        <v/>
      </c>
      <c r="Y195" s="17" t="str">
        <f>IF(OR(C195="",V195=0),"",RANK(V195,D.1[Giá trị hàng tồn cuối kỳ]))</f>
        <v/>
      </c>
      <c r="Z195" s="17" t="str">
        <f>IF(OR(C195="",W195=0),"",RANK(W195,D.1[Doanh thu]))</f>
        <v/>
      </c>
      <c r="AA195" s="17" t="str">
        <f>IF(OR(C195="",X195=0),"",RANK(X195,D.1[Lợi nhuận gộp]))</f>
        <v/>
      </c>
      <c r="AB195" s="17" t="str">
        <f t="shared" si="29"/>
        <v/>
      </c>
      <c r="AC195" s="150"/>
    </row>
    <row r="196" spans="2:29" ht="27.75" customHeight="1" x14ac:dyDescent="0.2">
      <c r="B196" s="7">
        <f t="shared" si="30"/>
        <v>194</v>
      </c>
      <c r="C196" s="2"/>
      <c r="D196" s="16"/>
      <c r="E196" s="16"/>
      <c r="F196" s="16"/>
      <c r="H196" s="13"/>
      <c r="I196" s="13"/>
      <c r="J196" s="21" t="str">
        <f t="shared" ref="J196:J204" si="31">IF(C196="","",SUM(H196)*SUM(I196))</f>
        <v/>
      </c>
      <c r="L196" s="22" t="str">
        <f>IF(AND(C196&lt;&gt;"",COUNTIF(D.1[Tên sản phẩm],C196)&gt;1),"Sản phẩm này đã khai báo nhiều lần","")</f>
        <v/>
      </c>
      <c r="M196" s="7" t="str">
        <f>IF(OR(C196="",F196=""),"",IF(MATCH(F196,D.1[Phân loại SP],0)=B196,B196,""))</f>
        <v/>
      </c>
      <c r="N196" s="7" t="str">
        <f>IF(B196&lt;=COUNT(D.1[STT Phân loại SP]),INDEX(D.1[Phân loại SP],MATCH(SMALL(D.1[STT Phân loại SP],B196),D.1[STT Phân loại SP],0)),"")</f>
        <v/>
      </c>
      <c r="O196" s="21" t="str">
        <f>IF(C196="","",SUMIFS(M.1[Số lượng],M.1[Tên sản phẩm],C196)+SUMIFS(M.1[SL được tặng/KM],M.1[Tên sản phẩm],C196))</f>
        <v/>
      </c>
      <c r="P196" s="21" t="str">
        <f>IF(C196="","",SUMIFS(M.1[Giá nhập
thực tế],M.1[Tên sản phẩm],C196))</f>
        <v/>
      </c>
      <c r="Q196" s="21" t="str">
        <f>IF(C196="","",SUMIFS(B.2[Số lượng (ĐVT Chuẩn)],B.2[Tên sản phẩm],C196)+SUMIFS(B.2[SL xuất tặng/KM],B.2[Tên sản phẩm],C196))</f>
        <v/>
      </c>
      <c r="R196" s="21" t="str">
        <f>IF(C196="","",SUMIFS(B.2[Thành tiền],B.2[Tên sản phẩm],C196))</f>
        <v/>
      </c>
      <c r="S196" s="21" t="str">
        <f t="shared" ref="S196:S204" si="32">IF(C196="","",T196*Q196)</f>
        <v/>
      </c>
      <c r="T196" s="21" t="str">
        <f t="shared" ref="T196:T204" si="33">IF(C196="","",IF(OR(SUM(J196,P196)=0,SUM(I196,O196)=0),0,ROUND(SUM(J196,P196)/SUM(I196,O196),0)))</f>
        <v/>
      </c>
      <c r="U196" s="21" t="str">
        <f t="shared" ref="U196:U204" si="34">IF(C196="","",SUM(I196,O196)-SUM(Q196))</f>
        <v/>
      </c>
      <c r="V196" s="21" t="str">
        <f t="shared" ref="V196:V204" si="35">IF(C196="","",SUM(J196,P196)-SUM(S196))</f>
        <v/>
      </c>
      <c r="W196" s="63" t="str">
        <f>IF(C196="","",SUMIFS(B.2[Doanh thu],B.2[Tên sản phẩm],C196))</f>
        <v/>
      </c>
      <c r="X196" s="63" t="str">
        <f t="shared" ref="X196:X204" si="36">IF(C196="","",W196-S196)</f>
        <v/>
      </c>
      <c r="Y196" s="17" t="str">
        <f>IF(OR(C196="",V196=0),"",RANK(V196,D.1[Giá trị hàng tồn cuối kỳ]))</f>
        <v/>
      </c>
      <c r="Z196" s="17" t="str">
        <f>IF(OR(C196="",W196=0),"",RANK(W196,D.1[Doanh thu]))</f>
        <v/>
      </c>
      <c r="AA196" s="17" t="str">
        <f>IF(OR(C196="",X196=0),"",RANK(X196,D.1[Lợi nhuận gộp]))</f>
        <v/>
      </c>
      <c r="AB196" s="17" t="str">
        <f t="shared" ref="AB196:AB204" si="37">IF(OR(C196="",K196=""),"",IF(K196&gt;U196,B196,""))</f>
        <v/>
      </c>
      <c r="AC196" s="150"/>
    </row>
    <row r="197" spans="2:29" ht="27.75" customHeight="1" x14ac:dyDescent="0.2">
      <c r="B197" s="7">
        <f t="shared" si="30"/>
        <v>195</v>
      </c>
      <c r="C197" s="2"/>
      <c r="D197" s="16"/>
      <c r="E197" s="16"/>
      <c r="F197" s="16"/>
      <c r="H197" s="13"/>
      <c r="I197" s="13"/>
      <c r="J197" s="21" t="str">
        <f t="shared" si="31"/>
        <v/>
      </c>
      <c r="L197" s="22" t="str">
        <f>IF(AND(C197&lt;&gt;"",COUNTIF(D.1[Tên sản phẩm],C197)&gt;1),"Sản phẩm này đã khai báo nhiều lần","")</f>
        <v/>
      </c>
      <c r="M197" s="7" t="str">
        <f>IF(OR(C197="",F197=""),"",IF(MATCH(F197,D.1[Phân loại SP],0)=B197,B197,""))</f>
        <v/>
      </c>
      <c r="N197" s="7" t="str">
        <f>IF(B197&lt;=COUNT(D.1[STT Phân loại SP]),INDEX(D.1[Phân loại SP],MATCH(SMALL(D.1[STT Phân loại SP],B197),D.1[STT Phân loại SP],0)),"")</f>
        <v/>
      </c>
      <c r="O197" s="21" t="str">
        <f>IF(C197="","",SUMIFS(M.1[Số lượng],M.1[Tên sản phẩm],C197)+SUMIFS(M.1[SL được tặng/KM],M.1[Tên sản phẩm],C197))</f>
        <v/>
      </c>
      <c r="P197" s="21" t="str">
        <f>IF(C197="","",SUMIFS(M.1[Giá nhập
thực tế],M.1[Tên sản phẩm],C197))</f>
        <v/>
      </c>
      <c r="Q197" s="21" t="str">
        <f>IF(C197="","",SUMIFS(B.2[Số lượng (ĐVT Chuẩn)],B.2[Tên sản phẩm],C197)+SUMIFS(B.2[SL xuất tặng/KM],B.2[Tên sản phẩm],C197))</f>
        <v/>
      </c>
      <c r="R197" s="21" t="str">
        <f>IF(C197="","",SUMIFS(B.2[Thành tiền],B.2[Tên sản phẩm],C197))</f>
        <v/>
      </c>
      <c r="S197" s="21" t="str">
        <f t="shared" si="32"/>
        <v/>
      </c>
      <c r="T197" s="21" t="str">
        <f t="shared" si="33"/>
        <v/>
      </c>
      <c r="U197" s="21" t="str">
        <f t="shared" si="34"/>
        <v/>
      </c>
      <c r="V197" s="21" t="str">
        <f t="shared" si="35"/>
        <v/>
      </c>
      <c r="W197" s="63" t="str">
        <f>IF(C197="","",SUMIFS(B.2[Doanh thu],B.2[Tên sản phẩm],C197))</f>
        <v/>
      </c>
      <c r="X197" s="63" t="str">
        <f t="shared" si="36"/>
        <v/>
      </c>
      <c r="Y197" s="17" t="str">
        <f>IF(OR(C197="",V197=0),"",RANK(V197,D.1[Giá trị hàng tồn cuối kỳ]))</f>
        <v/>
      </c>
      <c r="Z197" s="17" t="str">
        <f>IF(OR(C197="",W197=0),"",RANK(W197,D.1[Doanh thu]))</f>
        <v/>
      </c>
      <c r="AA197" s="17" t="str">
        <f>IF(OR(C197="",X197=0),"",RANK(X197,D.1[Lợi nhuận gộp]))</f>
        <v/>
      </c>
      <c r="AB197" s="17" t="str">
        <f t="shared" si="37"/>
        <v/>
      </c>
      <c r="AC197" s="150"/>
    </row>
    <row r="198" spans="2:29" ht="27.75" customHeight="1" x14ac:dyDescent="0.2">
      <c r="B198" s="7">
        <f t="shared" ref="B198:B204" si="38">ROW(A198)-2</f>
        <v>196</v>
      </c>
      <c r="C198" s="2"/>
      <c r="D198" s="16"/>
      <c r="E198" s="16"/>
      <c r="F198" s="16"/>
      <c r="H198" s="13"/>
      <c r="I198" s="13"/>
      <c r="J198" s="21" t="str">
        <f t="shared" si="31"/>
        <v/>
      </c>
      <c r="L198" s="22" t="str">
        <f>IF(AND(C198&lt;&gt;"",COUNTIF(D.1[Tên sản phẩm],C198)&gt;1),"Sản phẩm này đã khai báo nhiều lần","")</f>
        <v/>
      </c>
      <c r="M198" s="7" t="str">
        <f>IF(OR(C198="",F198=""),"",IF(MATCH(F198,D.1[Phân loại SP],0)=B198,B198,""))</f>
        <v/>
      </c>
      <c r="N198" s="7" t="str">
        <f>IF(B198&lt;=COUNT(D.1[STT Phân loại SP]),INDEX(D.1[Phân loại SP],MATCH(SMALL(D.1[STT Phân loại SP],B198),D.1[STT Phân loại SP],0)),"")</f>
        <v/>
      </c>
      <c r="O198" s="21" t="str">
        <f>IF(C198="","",SUMIFS(M.1[Số lượng],M.1[Tên sản phẩm],C198)+SUMIFS(M.1[SL được tặng/KM],M.1[Tên sản phẩm],C198))</f>
        <v/>
      </c>
      <c r="P198" s="21" t="str">
        <f>IF(C198="","",SUMIFS(M.1[Giá nhập
thực tế],M.1[Tên sản phẩm],C198))</f>
        <v/>
      </c>
      <c r="Q198" s="21" t="str">
        <f>IF(C198="","",SUMIFS(B.2[Số lượng (ĐVT Chuẩn)],B.2[Tên sản phẩm],C198)+SUMIFS(B.2[SL xuất tặng/KM],B.2[Tên sản phẩm],C198))</f>
        <v/>
      </c>
      <c r="R198" s="21" t="str">
        <f>IF(C198="","",SUMIFS(B.2[Thành tiền],B.2[Tên sản phẩm],C198))</f>
        <v/>
      </c>
      <c r="S198" s="21" t="str">
        <f t="shared" si="32"/>
        <v/>
      </c>
      <c r="T198" s="21" t="str">
        <f t="shared" si="33"/>
        <v/>
      </c>
      <c r="U198" s="21" t="str">
        <f t="shared" si="34"/>
        <v/>
      </c>
      <c r="V198" s="21" t="str">
        <f t="shared" si="35"/>
        <v/>
      </c>
      <c r="W198" s="63" t="str">
        <f>IF(C198="","",SUMIFS(B.2[Doanh thu],B.2[Tên sản phẩm],C198))</f>
        <v/>
      </c>
      <c r="X198" s="63" t="str">
        <f t="shared" si="36"/>
        <v/>
      </c>
      <c r="Y198" s="17" t="str">
        <f>IF(OR(C198="",V198=0),"",RANK(V198,D.1[Giá trị hàng tồn cuối kỳ]))</f>
        <v/>
      </c>
      <c r="Z198" s="17" t="str">
        <f>IF(OR(C198="",W198=0),"",RANK(W198,D.1[Doanh thu]))</f>
        <v/>
      </c>
      <c r="AA198" s="17" t="str">
        <f>IF(OR(C198="",X198=0),"",RANK(X198,D.1[Lợi nhuận gộp]))</f>
        <v/>
      </c>
      <c r="AB198" s="17" t="str">
        <f t="shared" si="37"/>
        <v/>
      </c>
      <c r="AC198" s="150"/>
    </row>
    <row r="199" spans="2:29" ht="27.75" customHeight="1" x14ac:dyDescent="0.2">
      <c r="B199" s="7">
        <f t="shared" si="38"/>
        <v>197</v>
      </c>
      <c r="C199" s="2"/>
      <c r="D199" s="16"/>
      <c r="E199" s="16"/>
      <c r="F199" s="16"/>
      <c r="H199" s="13"/>
      <c r="I199" s="13"/>
      <c r="J199" s="21" t="str">
        <f t="shared" si="31"/>
        <v/>
      </c>
      <c r="L199" s="22" t="str">
        <f>IF(AND(C199&lt;&gt;"",COUNTIF(D.1[Tên sản phẩm],C199)&gt;1),"Sản phẩm này đã khai báo nhiều lần","")</f>
        <v/>
      </c>
      <c r="M199" s="7" t="str">
        <f>IF(OR(C199="",F199=""),"",IF(MATCH(F199,D.1[Phân loại SP],0)=B199,B199,""))</f>
        <v/>
      </c>
      <c r="N199" s="7" t="str">
        <f>IF(B199&lt;=COUNT(D.1[STT Phân loại SP]),INDEX(D.1[Phân loại SP],MATCH(SMALL(D.1[STT Phân loại SP],B199),D.1[STT Phân loại SP],0)),"")</f>
        <v/>
      </c>
      <c r="O199" s="21" t="str">
        <f>IF(C199="","",SUMIFS(M.1[Số lượng],M.1[Tên sản phẩm],C199)+SUMIFS(M.1[SL được tặng/KM],M.1[Tên sản phẩm],C199))</f>
        <v/>
      </c>
      <c r="P199" s="21" t="str">
        <f>IF(C199="","",SUMIFS(M.1[Giá nhập
thực tế],M.1[Tên sản phẩm],C199))</f>
        <v/>
      </c>
      <c r="Q199" s="21" t="str">
        <f>IF(C199="","",SUMIFS(B.2[Số lượng (ĐVT Chuẩn)],B.2[Tên sản phẩm],C199)+SUMIFS(B.2[SL xuất tặng/KM],B.2[Tên sản phẩm],C199))</f>
        <v/>
      </c>
      <c r="R199" s="21" t="str">
        <f>IF(C199="","",SUMIFS(B.2[Thành tiền],B.2[Tên sản phẩm],C199))</f>
        <v/>
      </c>
      <c r="S199" s="21" t="str">
        <f t="shared" si="32"/>
        <v/>
      </c>
      <c r="T199" s="21" t="str">
        <f t="shared" si="33"/>
        <v/>
      </c>
      <c r="U199" s="21" t="str">
        <f t="shared" si="34"/>
        <v/>
      </c>
      <c r="V199" s="21" t="str">
        <f t="shared" si="35"/>
        <v/>
      </c>
      <c r="W199" s="63" t="str">
        <f>IF(C199="","",SUMIFS(B.2[Doanh thu],B.2[Tên sản phẩm],C199))</f>
        <v/>
      </c>
      <c r="X199" s="63" t="str">
        <f t="shared" si="36"/>
        <v/>
      </c>
      <c r="Y199" s="17" t="str">
        <f>IF(OR(C199="",V199=0),"",RANK(V199,D.1[Giá trị hàng tồn cuối kỳ]))</f>
        <v/>
      </c>
      <c r="Z199" s="17" t="str">
        <f>IF(OR(C199="",W199=0),"",RANK(W199,D.1[Doanh thu]))</f>
        <v/>
      </c>
      <c r="AA199" s="17" t="str">
        <f>IF(OR(C199="",X199=0),"",RANK(X199,D.1[Lợi nhuận gộp]))</f>
        <v/>
      </c>
      <c r="AB199" s="17" t="str">
        <f t="shared" si="37"/>
        <v/>
      </c>
      <c r="AC199" s="150"/>
    </row>
    <row r="200" spans="2:29" ht="27.75" customHeight="1" x14ac:dyDescent="0.2">
      <c r="B200" s="7">
        <f t="shared" si="38"/>
        <v>198</v>
      </c>
      <c r="C200" s="2"/>
      <c r="D200" s="16"/>
      <c r="E200" s="16"/>
      <c r="F200" s="16"/>
      <c r="H200" s="13"/>
      <c r="I200" s="13"/>
      <c r="J200" s="21" t="str">
        <f t="shared" si="31"/>
        <v/>
      </c>
      <c r="L200" s="22" t="str">
        <f>IF(AND(C200&lt;&gt;"",COUNTIF(D.1[Tên sản phẩm],C200)&gt;1),"Sản phẩm này đã khai báo nhiều lần","")</f>
        <v/>
      </c>
      <c r="M200" s="7" t="str">
        <f>IF(OR(C200="",F200=""),"",IF(MATCH(F200,D.1[Phân loại SP],0)=B200,B200,""))</f>
        <v/>
      </c>
      <c r="N200" s="7" t="str">
        <f>IF(B200&lt;=COUNT(D.1[STT Phân loại SP]),INDEX(D.1[Phân loại SP],MATCH(SMALL(D.1[STT Phân loại SP],B200),D.1[STT Phân loại SP],0)),"")</f>
        <v/>
      </c>
      <c r="O200" s="21" t="str">
        <f>IF(C200="","",SUMIFS(M.1[Số lượng],M.1[Tên sản phẩm],C200)+SUMIFS(M.1[SL được tặng/KM],M.1[Tên sản phẩm],C200))</f>
        <v/>
      </c>
      <c r="P200" s="21" t="str">
        <f>IF(C200="","",SUMIFS(M.1[Giá nhập
thực tế],M.1[Tên sản phẩm],C200))</f>
        <v/>
      </c>
      <c r="Q200" s="21" t="str">
        <f>IF(C200="","",SUMIFS(B.2[Số lượng (ĐVT Chuẩn)],B.2[Tên sản phẩm],C200)+SUMIFS(B.2[SL xuất tặng/KM],B.2[Tên sản phẩm],C200))</f>
        <v/>
      </c>
      <c r="R200" s="21" t="str">
        <f>IF(C200="","",SUMIFS(B.2[Thành tiền],B.2[Tên sản phẩm],C200))</f>
        <v/>
      </c>
      <c r="S200" s="21" t="str">
        <f t="shared" si="32"/>
        <v/>
      </c>
      <c r="T200" s="21" t="str">
        <f t="shared" si="33"/>
        <v/>
      </c>
      <c r="U200" s="21" t="str">
        <f t="shared" si="34"/>
        <v/>
      </c>
      <c r="V200" s="21" t="str">
        <f t="shared" si="35"/>
        <v/>
      </c>
      <c r="W200" s="63" t="str">
        <f>IF(C200="","",SUMIFS(B.2[Doanh thu],B.2[Tên sản phẩm],C200))</f>
        <v/>
      </c>
      <c r="X200" s="63" t="str">
        <f t="shared" si="36"/>
        <v/>
      </c>
      <c r="Y200" s="17" t="str">
        <f>IF(OR(C200="",V200=0),"",RANK(V200,D.1[Giá trị hàng tồn cuối kỳ]))</f>
        <v/>
      </c>
      <c r="Z200" s="17" t="str">
        <f>IF(OR(C200="",W200=0),"",RANK(W200,D.1[Doanh thu]))</f>
        <v/>
      </c>
      <c r="AA200" s="17" t="str">
        <f>IF(OR(C200="",X200=0),"",RANK(X200,D.1[Lợi nhuận gộp]))</f>
        <v/>
      </c>
      <c r="AB200" s="17" t="str">
        <f t="shared" si="37"/>
        <v/>
      </c>
      <c r="AC200" s="150"/>
    </row>
    <row r="201" spans="2:29" ht="27.75" customHeight="1" x14ac:dyDescent="0.2">
      <c r="B201" s="7">
        <f t="shared" si="38"/>
        <v>199</v>
      </c>
      <c r="C201" s="2"/>
      <c r="D201" s="16"/>
      <c r="E201" s="16"/>
      <c r="F201" s="16"/>
      <c r="H201" s="13"/>
      <c r="I201" s="13"/>
      <c r="J201" s="21" t="str">
        <f t="shared" si="31"/>
        <v/>
      </c>
      <c r="L201" s="22" t="str">
        <f>IF(AND(C201&lt;&gt;"",COUNTIF(D.1[Tên sản phẩm],C201)&gt;1),"Sản phẩm này đã khai báo nhiều lần","")</f>
        <v/>
      </c>
      <c r="M201" s="7" t="str">
        <f>IF(OR(C201="",F201=""),"",IF(MATCH(F201,D.1[Phân loại SP],0)=B201,B201,""))</f>
        <v/>
      </c>
      <c r="N201" s="7" t="str">
        <f>IF(B201&lt;=COUNT(D.1[STT Phân loại SP]),INDEX(D.1[Phân loại SP],MATCH(SMALL(D.1[STT Phân loại SP],B201),D.1[STT Phân loại SP],0)),"")</f>
        <v/>
      </c>
      <c r="O201" s="21" t="str">
        <f>IF(C201="","",SUMIFS(M.1[Số lượng],M.1[Tên sản phẩm],C201)+SUMIFS(M.1[SL được tặng/KM],M.1[Tên sản phẩm],C201))</f>
        <v/>
      </c>
      <c r="P201" s="21" t="str">
        <f>IF(C201="","",SUMIFS(M.1[Giá nhập
thực tế],M.1[Tên sản phẩm],C201))</f>
        <v/>
      </c>
      <c r="Q201" s="21" t="str">
        <f>IF(C201="","",SUMIFS(B.2[Số lượng (ĐVT Chuẩn)],B.2[Tên sản phẩm],C201)+SUMIFS(B.2[SL xuất tặng/KM],B.2[Tên sản phẩm],C201))</f>
        <v/>
      </c>
      <c r="R201" s="21" t="str">
        <f>IF(C201="","",SUMIFS(B.2[Thành tiền],B.2[Tên sản phẩm],C201))</f>
        <v/>
      </c>
      <c r="S201" s="21" t="str">
        <f t="shared" si="32"/>
        <v/>
      </c>
      <c r="T201" s="21" t="str">
        <f t="shared" si="33"/>
        <v/>
      </c>
      <c r="U201" s="21" t="str">
        <f t="shared" si="34"/>
        <v/>
      </c>
      <c r="V201" s="21" t="str">
        <f t="shared" si="35"/>
        <v/>
      </c>
      <c r="W201" s="63" t="str">
        <f>IF(C201="","",SUMIFS(B.2[Doanh thu],B.2[Tên sản phẩm],C201))</f>
        <v/>
      </c>
      <c r="X201" s="63" t="str">
        <f t="shared" si="36"/>
        <v/>
      </c>
      <c r="Y201" s="17" t="str">
        <f>IF(OR(C201="",V201=0),"",RANK(V201,D.1[Giá trị hàng tồn cuối kỳ]))</f>
        <v/>
      </c>
      <c r="Z201" s="17" t="str">
        <f>IF(OR(C201="",W201=0),"",RANK(W201,D.1[Doanh thu]))</f>
        <v/>
      </c>
      <c r="AA201" s="17" t="str">
        <f>IF(OR(C201="",X201=0),"",RANK(X201,D.1[Lợi nhuận gộp]))</f>
        <v/>
      </c>
      <c r="AB201" s="17" t="str">
        <f t="shared" si="37"/>
        <v/>
      </c>
      <c r="AC201" s="150"/>
    </row>
    <row r="202" spans="2:29" ht="27.75" customHeight="1" x14ac:dyDescent="0.2">
      <c r="B202" s="7">
        <f t="shared" si="38"/>
        <v>200</v>
      </c>
      <c r="C202" s="2"/>
      <c r="D202" s="16"/>
      <c r="E202" s="16"/>
      <c r="F202" s="16"/>
      <c r="H202" s="13"/>
      <c r="I202" s="13"/>
      <c r="J202" s="21" t="str">
        <f t="shared" si="31"/>
        <v/>
      </c>
      <c r="L202" s="22" t="str">
        <f>IF(AND(C202&lt;&gt;"",COUNTIF(D.1[Tên sản phẩm],C202)&gt;1),"Sản phẩm này đã khai báo nhiều lần","")</f>
        <v/>
      </c>
      <c r="M202" s="7" t="str">
        <f>IF(OR(C202="",F202=""),"",IF(MATCH(F202,D.1[Phân loại SP],0)=B202,B202,""))</f>
        <v/>
      </c>
      <c r="N202" s="7" t="str">
        <f>IF(B202&lt;=COUNT(D.1[STT Phân loại SP]),INDEX(D.1[Phân loại SP],MATCH(SMALL(D.1[STT Phân loại SP],B202),D.1[STT Phân loại SP],0)),"")</f>
        <v/>
      </c>
      <c r="O202" s="21" t="str">
        <f>IF(C202="","",SUMIFS(M.1[Số lượng],M.1[Tên sản phẩm],C202)+SUMIFS(M.1[SL được tặng/KM],M.1[Tên sản phẩm],C202))</f>
        <v/>
      </c>
      <c r="P202" s="21" t="str">
        <f>IF(C202="","",SUMIFS(M.1[Giá nhập
thực tế],M.1[Tên sản phẩm],C202))</f>
        <v/>
      </c>
      <c r="Q202" s="21" t="str">
        <f>IF(C202="","",SUMIFS(B.2[Số lượng (ĐVT Chuẩn)],B.2[Tên sản phẩm],C202)+SUMIFS(B.2[SL xuất tặng/KM],B.2[Tên sản phẩm],C202))</f>
        <v/>
      </c>
      <c r="R202" s="21" t="str">
        <f>IF(C202="","",SUMIFS(B.2[Thành tiền],B.2[Tên sản phẩm],C202))</f>
        <v/>
      </c>
      <c r="S202" s="21" t="str">
        <f t="shared" si="32"/>
        <v/>
      </c>
      <c r="T202" s="21" t="str">
        <f t="shared" si="33"/>
        <v/>
      </c>
      <c r="U202" s="21" t="str">
        <f t="shared" si="34"/>
        <v/>
      </c>
      <c r="V202" s="21" t="str">
        <f t="shared" si="35"/>
        <v/>
      </c>
      <c r="W202" s="63" t="str">
        <f>IF(C202="","",SUMIFS(B.2[Doanh thu],B.2[Tên sản phẩm],C202))</f>
        <v/>
      </c>
      <c r="X202" s="63" t="str">
        <f t="shared" si="36"/>
        <v/>
      </c>
      <c r="Y202" s="17" t="str">
        <f>IF(OR(C202="",V202=0),"",RANK(V202,D.1[Giá trị hàng tồn cuối kỳ]))</f>
        <v/>
      </c>
      <c r="Z202" s="17" t="str">
        <f>IF(OR(C202="",W202=0),"",RANK(W202,D.1[Doanh thu]))</f>
        <v/>
      </c>
      <c r="AA202" s="17" t="str">
        <f>IF(OR(C202="",X202=0),"",RANK(X202,D.1[Lợi nhuận gộp]))</f>
        <v/>
      </c>
      <c r="AB202" s="17" t="str">
        <f t="shared" si="37"/>
        <v/>
      </c>
      <c r="AC202" s="150"/>
    </row>
    <row r="203" spans="2:29" ht="27.75" customHeight="1" x14ac:dyDescent="0.2">
      <c r="B203" s="7">
        <f t="shared" si="38"/>
        <v>201</v>
      </c>
      <c r="C203" s="2"/>
      <c r="D203" s="16"/>
      <c r="E203" s="16"/>
      <c r="F203" s="16"/>
      <c r="H203" s="13"/>
      <c r="I203" s="13"/>
      <c r="J203" s="21" t="str">
        <f t="shared" si="31"/>
        <v/>
      </c>
      <c r="L203" s="22" t="str">
        <f>IF(AND(C203&lt;&gt;"",COUNTIF(D.1[Tên sản phẩm],C203)&gt;1),"Sản phẩm này đã khai báo nhiều lần","")</f>
        <v/>
      </c>
      <c r="M203" s="7" t="str">
        <f>IF(OR(C203="",F203=""),"",IF(MATCH(F203,D.1[Phân loại SP],0)=B203,B203,""))</f>
        <v/>
      </c>
      <c r="N203" s="7" t="str">
        <f>IF(B203&lt;=COUNT(D.1[STT Phân loại SP]),INDEX(D.1[Phân loại SP],MATCH(SMALL(D.1[STT Phân loại SP],B203),D.1[STT Phân loại SP],0)),"")</f>
        <v/>
      </c>
      <c r="O203" s="21" t="str">
        <f>IF(C203="","",SUMIFS(M.1[Số lượng],M.1[Tên sản phẩm],C203)+SUMIFS(M.1[SL được tặng/KM],M.1[Tên sản phẩm],C203))</f>
        <v/>
      </c>
      <c r="P203" s="21" t="str">
        <f>IF(C203="","",SUMIFS(M.1[Giá nhập
thực tế],M.1[Tên sản phẩm],C203))</f>
        <v/>
      </c>
      <c r="Q203" s="21" t="str">
        <f>IF(C203="","",SUMIFS(B.2[Số lượng (ĐVT Chuẩn)],B.2[Tên sản phẩm],C203)+SUMIFS(B.2[SL xuất tặng/KM],B.2[Tên sản phẩm],C203))</f>
        <v/>
      </c>
      <c r="R203" s="21" t="str">
        <f>IF(C203="","",SUMIFS(B.2[Thành tiền],B.2[Tên sản phẩm],C203))</f>
        <v/>
      </c>
      <c r="S203" s="21" t="str">
        <f t="shared" si="32"/>
        <v/>
      </c>
      <c r="T203" s="21" t="str">
        <f t="shared" si="33"/>
        <v/>
      </c>
      <c r="U203" s="21" t="str">
        <f t="shared" si="34"/>
        <v/>
      </c>
      <c r="V203" s="21" t="str">
        <f t="shared" si="35"/>
        <v/>
      </c>
      <c r="W203" s="63" t="str">
        <f>IF(C203="","",SUMIFS(B.2[Doanh thu],B.2[Tên sản phẩm],C203))</f>
        <v/>
      </c>
      <c r="X203" s="63" t="str">
        <f t="shared" si="36"/>
        <v/>
      </c>
      <c r="Y203" s="17" t="str">
        <f>IF(OR(C203="",V203=0),"",RANK(V203,D.1[Giá trị hàng tồn cuối kỳ]))</f>
        <v/>
      </c>
      <c r="Z203" s="17" t="str">
        <f>IF(OR(C203="",W203=0),"",RANK(W203,D.1[Doanh thu]))</f>
        <v/>
      </c>
      <c r="AA203" s="17" t="str">
        <f>IF(OR(C203="",X203=0),"",RANK(X203,D.1[Lợi nhuận gộp]))</f>
        <v/>
      </c>
      <c r="AB203" s="17" t="str">
        <f t="shared" si="37"/>
        <v/>
      </c>
      <c r="AC203" s="150"/>
    </row>
    <row r="204" spans="2:29" ht="27.75" customHeight="1" x14ac:dyDescent="0.2">
      <c r="B204" s="7">
        <f t="shared" si="38"/>
        <v>202</v>
      </c>
      <c r="C204" s="2"/>
      <c r="D204" s="16"/>
      <c r="E204" s="16"/>
      <c r="F204" s="16"/>
      <c r="H204" s="13"/>
      <c r="I204" s="13"/>
      <c r="J204" s="21" t="str">
        <f t="shared" si="31"/>
        <v/>
      </c>
      <c r="L204" s="22" t="str">
        <f>IF(AND(C204&lt;&gt;"",COUNTIF(D.1[Tên sản phẩm],C204)&gt;1),"Sản phẩm này đã khai báo nhiều lần","")</f>
        <v/>
      </c>
      <c r="M204" s="7" t="str">
        <f>IF(OR(C204="",F204=""),"",IF(MATCH(F204,D.1[Phân loại SP],0)=B204,B204,""))</f>
        <v/>
      </c>
      <c r="N204" s="7" t="str">
        <f>IF(B204&lt;=COUNT(D.1[STT Phân loại SP]),INDEX(D.1[Phân loại SP],MATCH(SMALL(D.1[STT Phân loại SP],B204),D.1[STT Phân loại SP],0)),"")</f>
        <v/>
      </c>
      <c r="O204" s="21" t="str">
        <f>IF(C204="","",SUMIFS(M.1[Số lượng],M.1[Tên sản phẩm],C204)+SUMIFS(M.1[SL được tặng/KM],M.1[Tên sản phẩm],C204))</f>
        <v/>
      </c>
      <c r="P204" s="21" t="str">
        <f>IF(C204="","",SUMIFS(M.1[Giá nhập
thực tế],M.1[Tên sản phẩm],C204))</f>
        <v/>
      </c>
      <c r="Q204" s="21" t="str">
        <f>IF(C204="","",SUMIFS(B.2[Số lượng (ĐVT Chuẩn)],B.2[Tên sản phẩm],C204)+SUMIFS(B.2[SL xuất tặng/KM],B.2[Tên sản phẩm],C204))</f>
        <v/>
      </c>
      <c r="R204" s="21" t="str">
        <f>IF(C204="","",SUMIFS(B.2[Thành tiền],B.2[Tên sản phẩm],C204))</f>
        <v/>
      </c>
      <c r="S204" s="21" t="str">
        <f t="shared" si="32"/>
        <v/>
      </c>
      <c r="T204" s="21" t="str">
        <f t="shared" si="33"/>
        <v/>
      </c>
      <c r="U204" s="21" t="str">
        <f t="shared" si="34"/>
        <v/>
      </c>
      <c r="V204" s="21" t="str">
        <f t="shared" si="35"/>
        <v/>
      </c>
      <c r="W204" s="63" t="str">
        <f>IF(C204="","",SUMIFS(B.2[Doanh thu],B.2[Tên sản phẩm],C204))</f>
        <v/>
      </c>
      <c r="X204" s="63" t="str">
        <f t="shared" si="36"/>
        <v/>
      </c>
      <c r="Y204" s="17" t="str">
        <f>IF(OR(C204="",V204=0),"",RANK(V204,D.1[Giá trị hàng tồn cuối kỳ]))</f>
        <v/>
      </c>
      <c r="Z204" s="17" t="str">
        <f>IF(OR(C204="",W204=0),"",RANK(W204,D.1[Doanh thu]))</f>
        <v/>
      </c>
      <c r="AA204" s="17" t="str">
        <f>IF(OR(C204="",X204=0),"",RANK(X204,D.1[Lợi nhuận gộp]))</f>
        <v/>
      </c>
      <c r="AB204" s="17" t="str">
        <f t="shared" si="37"/>
        <v/>
      </c>
      <c r="AC204" s="150"/>
    </row>
    <row r="205" spans="2:29" s="17" customFormat="1" ht="27.75" customHeight="1" x14ac:dyDescent="0.2">
      <c r="B205" s="153" t="s">
        <v>9</v>
      </c>
      <c r="C205" s="169" t="s">
        <v>10</v>
      </c>
      <c r="D205" s="153" t="s">
        <v>9</v>
      </c>
      <c r="E205" s="153" t="s">
        <v>9</v>
      </c>
      <c r="F205" s="153" t="s">
        <v>9</v>
      </c>
      <c r="G205" s="153" t="s">
        <v>9</v>
      </c>
      <c r="H205" s="153" t="s">
        <v>9</v>
      </c>
      <c r="I205" s="170">
        <f>SUBTOTAL(9,D.1[Số lượng
(Hàng tồn đầu kỳ)])</f>
        <v>0</v>
      </c>
      <c r="J205" s="170">
        <f>SUBTOTAL(9,D.1[Giá trị
(Hàng tồn đầu kỳ)])</f>
        <v>0</v>
      </c>
      <c r="K205" s="153" t="s">
        <v>9</v>
      </c>
      <c r="L205" s="153" t="s">
        <v>9</v>
      </c>
      <c r="M205" s="153" t="s">
        <v>9</v>
      </c>
      <c r="N205" s="153" t="s">
        <v>9</v>
      </c>
      <c r="O205" s="153" t="s">
        <v>9</v>
      </c>
      <c r="P205" s="153" t="s">
        <v>9</v>
      </c>
      <c r="Q205" s="153" t="s">
        <v>9</v>
      </c>
      <c r="R205" s="153"/>
      <c r="S205" s="153" t="s">
        <v>9</v>
      </c>
      <c r="T205" s="153" t="s">
        <v>9</v>
      </c>
      <c r="U205" s="153" t="s">
        <v>9</v>
      </c>
      <c r="V205" s="153" t="s">
        <v>9</v>
      </c>
      <c r="W205" s="177">
        <f>SUBTOTAL(9,D.1[Doanh thu])</f>
        <v>0</v>
      </c>
      <c r="X205" s="177">
        <f>SUBTOTAL(9,D.1[Lợi nhuận gộp])</f>
        <v>0</v>
      </c>
      <c r="Y205" s="153" t="s">
        <v>9</v>
      </c>
      <c r="Z205" s="153" t="s">
        <v>9</v>
      </c>
      <c r="AA205" s="153" t="s">
        <v>9</v>
      </c>
      <c r="AB205" s="153" t="s">
        <v>9</v>
      </c>
      <c r="AC205" s="178"/>
    </row>
  </sheetData>
  <conditionalFormatting sqref="O3:V204 B3:L204">
    <cfRule type="expression" dxfId="501" priority="1">
      <formula>$L3&lt;&gt;""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X208"/>
  <sheetViews>
    <sheetView showGridLines="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C2" sqref="C2"/>
    </sheetView>
  </sheetViews>
  <sheetFormatPr defaultColWidth="14.125" defaultRowHeight="27.75" customHeight="1" x14ac:dyDescent="0.2"/>
  <cols>
    <col min="1" max="1" width="1.625" style="1" customWidth="1"/>
    <col min="2" max="2" width="6.125" style="1" customWidth="1"/>
    <col min="3" max="3" width="16.125" style="1" customWidth="1"/>
    <col min="4" max="4" width="10.625" style="1" customWidth="1"/>
    <col min="5" max="5" width="20.625" style="1" customWidth="1"/>
    <col min="6" max="7" width="10.625" style="1" customWidth="1"/>
    <col min="8" max="8" width="14.125" style="1"/>
    <col min="9" max="9" width="12.625" style="1" hidden="1" customWidth="1"/>
    <col min="10" max="10" width="14.125" style="1" hidden="1" customWidth="1"/>
    <col min="11" max="11" width="15.625" style="17" customWidth="1"/>
    <col min="12" max="12" width="9.125" style="17" hidden="1" customWidth="1"/>
    <col min="13" max="13" width="14.125" style="17" hidden="1" customWidth="1"/>
    <col min="14" max="14" width="11.125" style="17" hidden="1" customWidth="1"/>
    <col min="15" max="15" width="11.625" style="17" hidden="1" customWidth="1"/>
    <col min="16" max="16" width="14.125" style="17" hidden="1" customWidth="1"/>
    <col min="17" max="18" width="14.125" style="17" customWidth="1"/>
    <col min="19" max="23" width="14.125" style="1" hidden="1" customWidth="1"/>
    <col min="24" max="16384" width="14.125" style="1"/>
  </cols>
  <sheetData>
    <row r="1" spans="2:24" ht="52.5" customHeight="1" x14ac:dyDescent="0.2"/>
    <row r="2" spans="2:24" s="2" customFormat="1" ht="27.75" customHeight="1" x14ac:dyDescent="0.2">
      <c r="B2" s="3" t="s">
        <v>7</v>
      </c>
      <c r="C2" s="3" t="s">
        <v>52</v>
      </c>
      <c r="D2" s="3" t="s">
        <v>53</v>
      </c>
      <c r="E2" s="3" t="s">
        <v>54</v>
      </c>
      <c r="F2" s="3" t="s">
        <v>55</v>
      </c>
      <c r="G2" s="3" t="s">
        <v>56</v>
      </c>
      <c r="H2" s="3" t="s">
        <v>57</v>
      </c>
      <c r="I2" s="3" t="s">
        <v>59</v>
      </c>
      <c r="J2" s="3" t="s">
        <v>58</v>
      </c>
      <c r="K2" s="33" t="s">
        <v>50</v>
      </c>
      <c r="L2" s="33" t="s">
        <v>70</v>
      </c>
      <c r="M2" s="33" t="s">
        <v>64</v>
      </c>
      <c r="N2" s="179" t="s">
        <v>67</v>
      </c>
      <c r="O2" s="179" t="s">
        <v>68</v>
      </c>
      <c r="P2" s="67" t="s">
        <v>170</v>
      </c>
      <c r="Q2" s="67" t="s">
        <v>140</v>
      </c>
      <c r="R2" s="33" t="s">
        <v>237</v>
      </c>
      <c r="S2" s="66" t="s">
        <v>111</v>
      </c>
      <c r="T2" s="66" t="s">
        <v>157</v>
      </c>
      <c r="U2" s="66" t="s">
        <v>171</v>
      </c>
      <c r="V2" s="66" t="s">
        <v>168</v>
      </c>
      <c r="W2" s="3" t="s">
        <v>167</v>
      </c>
      <c r="X2" s="176" t="s">
        <v>49</v>
      </c>
    </row>
    <row r="3" spans="2:24" s="2" customFormat="1" ht="27.75" customHeight="1" x14ac:dyDescent="0.2">
      <c r="B3" s="7">
        <f t="shared" ref="B3" si="0">ROW(A3)-2</f>
        <v>1</v>
      </c>
      <c r="D3" s="16"/>
      <c r="H3" s="13"/>
      <c r="I3" s="13"/>
      <c r="J3" s="13"/>
      <c r="K3" s="21" t="str">
        <f>IF(AND(C3&lt;&gt;"",COUNTIF(D.2[Tên khách hàng],C3)&gt;1),"Khách hàng này đã khai báo nhiều lần","")</f>
        <v/>
      </c>
      <c r="L3" s="21" t="str">
        <f>IF(OR(C3="",I3=""),"",IF(MATCH(I3,D.2[Nhân viên
bán hàng],0)=B3,B3,""))</f>
        <v/>
      </c>
      <c r="M3" s="21" t="str">
        <f>IF(B3&lt;=COUNT(D.2[STT NVBH]),INDEX(D.2[Nhân viên
bán hàng],MATCH(SMALL(D.2[STT NVBH],B3),D.2[STT NVBH],0)),"")</f>
        <v/>
      </c>
      <c r="N3" s="21" t="str">
        <f>IF(OR(C3="",J3=""),"",IF(MATCH(J3,D.2[Phân nhóm
khách hàng],0)=B3,B3,""))</f>
        <v/>
      </c>
      <c r="O3" s="21" t="str">
        <f>IF(B3&lt;=COUNT(D.2[STT Phân nhóm KH]),INDEX(D.2[Phân nhóm
khách hàng],MATCH(SMALL(D.2[STT Phân nhóm KH],B3),D.2[STT Phân nhóm KH],0)),"")</f>
        <v/>
      </c>
      <c r="P3" s="21" t="str">
        <f>IF(C3="","",SUMIFS(B.2[Giá có thuế],B.2[Tên khách hàng],C3))</f>
        <v/>
      </c>
      <c r="Q3" s="21" t="str">
        <f>IF(C3="","",SUMIFS(B.2[Số tiền đã thu],B.2[Tên khách hàng],C3))</f>
        <v/>
      </c>
      <c r="R3" s="21" t="str">
        <f t="shared" ref="R3:R66" si="1">IF(C3="","",SUM(H3,P3)-SUM(Q3))</f>
        <v/>
      </c>
      <c r="S3" s="70" t="str">
        <f>IF(C3="","",SUMIFS(B.2[Doanh thu],B.2[Tên khách hàng],C3))</f>
        <v/>
      </c>
      <c r="T3" s="70" t="str">
        <f>IF(C3="","",SUMIFS(B.2[Lợi nhuận gộp],B.2[Tên khách hàng],C3))</f>
        <v/>
      </c>
      <c r="U3" s="68" t="str">
        <f>IF(OR(C3="",R3=0),"",RANK(R3,D.2[Nợ phải thu 
(Trong kỳ)]))</f>
        <v/>
      </c>
      <c r="V3" s="68" t="str">
        <f>IF(OR(C3="",S3=0),"",RANK(S3,D.2[Doanh thu]))</f>
        <v/>
      </c>
      <c r="W3" s="68" t="str">
        <f>IF(OR(C3="",T3=0),"",RANK(T3,D.2[Lợi nhuận gộp]))</f>
        <v/>
      </c>
      <c r="X3" s="175"/>
    </row>
    <row r="4" spans="2:24" ht="27.75" customHeight="1" x14ac:dyDescent="0.2">
      <c r="B4" s="7">
        <f t="shared" ref="B4:B72" si="2">ROW(A4)-2</f>
        <v>2</v>
      </c>
      <c r="C4" s="2"/>
      <c r="D4" s="16"/>
      <c r="E4" s="2"/>
      <c r="F4" s="2"/>
      <c r="G4" s="2"/>
      <c r="H4" s="13"/>
      <c r="I4" s="13"/>
      <c r="J4" s="13"/>
      <c r="K4" s="21" t="str">
        <f>IF(AND(C4&lt;&gt;"",COUNTIF(D.2[Tên khách hàng],C4)&gt;1),"Khách hàng này đã khai báo nhiều lần","")</f>
        <v/>
      </c>
      <c r="L4" s="21" t="str">
        <f>IF(OR(C4="",I4=""),"",IF(MATCH(I4,D.2[Nhân viên
bán hàng],0)=B4,B4,""))</f>
        <v/>
      </c>
      <c r="M4" s="21" t="str">
        <f>IF(B4&lt;=COUNT(D.2[STT NVBH]),INDEX(D.2[Nhân viên
bán hàng],MATCH(SMALL(D.2[STT NVBH],B4),D.2[STT NVBH],0)),"")</f>
        <v/>
      </c>
      <c r="N4" s="21" t="str">
        <f>IF(OR(C4="",J4=""),"",IF(MATCH(J4,D.2[Phân nhóm
khách hàng],0)=B4,B4,""))</f>
        <v/>
      </c>
      <c r="O4" s="21" t="str">
        <f>IF(B4&lt;=COUNT(D.2[STT Phân nhóm KH]),INDEX(D.2[Phân nhóm
khách hàng],MATCH(SMALL(D.2[STT Phân nhóm KH],B4),D.2[STT Phân nhóm KH],0)),"")</f>
        <v/>
      </c>
      <c r="P4" s="21" t="str">
        <f>IF(C4="","",SUMIFS(B.2[Giá có thuế],B.2[Tên khách hàng],C4))</f>
        <v/>
      </c>
      <c r="Q4" s="21" t="str">
        <f>IF(C4="","",SUMIFS(B.2[Số tiền đã thu],B.2[Tên khách hàng],C4))</f>
        <v/>
      </c>
      <c r="R4" s="21" t="str">
        <f t="shared" si="1"/>
        <v/>
      </c>
      <c r="S4" s="70" t="str">
        <f>IF(C4="","",SUMIFS(B.2[Doanh thu],B.2[Tên khách hàng],C4))</f>
        <v/>
      </c>
      <c r="T4" s="70" t="str">
        <f>IF(C4="","",SUMIFS(B.2[Lợi nhuận gộp],B.2[Tên khách hàng],C4))</f>
        <v/>
      </c>
      <c r="U4" s="68" t="str">
        <f>IF(OR(C4="",R4=0),"",RANK(R4,D.2[Nợ phải thu 
(Trong kỳ)]))</f>
        <v/>
      </c>
      <c r="V4" s="68" t="str">
        <f>IF(OR(C4="",S4=0),"",RANK(S4,D.2[Doanh thu]))</f>
        <v/>
      </c>
      <c r="W4" s="68" t="str">
        <f>IF(OR(C4="",T4=0),"",RANK(T4,D.2[Lợi nhuận gộp]))</f>
        <v/>
      </c>
      <c r="X4" s="175"/>
    </row>
    <row r="5" spans="2:24" ht="27.75" customHeight="1" x14ac:dyDescent="0.2">
      <c r="B5" s="7">
        <f t="shared" si="2"/>
        <v>3</v>
      </c>
      <c r="C5" s="2"/>
      <c r="D5" s="16"/>
      <c r="E5" s="2"/>
      <c r="F5" s="2"/>
      <c r="G5" s="2"/>
      <c r="H5" s="13"/>
      <c r="I5" s="13"/>
      <c r="J5" s="13"/>
      <c r="K5" s="21" t="str">
        <f>IF(AND(C5&lt;&gt;"",COUNTIF(D.2[Tên khách hàng],C5)&gt;1),"Khách hàng này đã khai báo nhiều lần","")</f>
        <v/>
      </c>
      <c r="L5" s="21" t="str">
        <f>IF(OR(C5="",I5=""),"",IF(MATCH(I5,D.2[Nhân viên
bán hàng],0)=B5,B5,""))</f>
        <v/>
      </c>
      <c r="M5" s="21" t="str">
        <f>IF(B5&lt;=COUNT(D.2[STT NVBH]),INDEX(D.2[Nhân viên
bán hàng],MATCH(SMALL(D.2[STT NVBH],B5),D.2[STT NVBH],0)),"")</f>
        <v/>
      </c>
      <c r="N5" s="21" t="str">
        <f>IF(OR(C5="",J5=""),"",IF(MATCH(J5,D.2[Phân nhóm
khách hàng],0)=B5,B5,""))</f>
        <v/>
      </c>
      <c r="O5" s="21" t="str">
        <f>IF(B5&lt;=COUNT(D.2[STT Phân nhóm KH]),INDEX(D.2[Phân nhóm
khách hàng],MATCH(SMALL(D.2[STT Phân nhóm KH],B5),D.2[STT Phân nhóm KH],0)),"")</f>
        <v/>
      </c>
      <c r="P5" s="21" t="str">
        <f>IF(C5="","",SUMIFS(B.2[Giá có thuế],B.2[Tên khách hàng],C5))</f>
        <v/>
      </c>
      <c r="Q5" s="21" t="str">
        <f>IF(C5="","",SUMIFS(B.2[Số tiền đã thu],B.2[Tên khách hàng],C5))</f>
        <v/>
      </c>
      <c r="R5" s="21" t="str">
        <f t="shared" si="1"/>
        <v/>
      </c>
      <c r="S5" s="70" t="str">
        <f>IF(C5="","",SUMIFS(B.2[Doanh thu],B.2[Tên khách hàng],C5))</f>
        <v/>
      </c>
      <c r="T5" s="70" t="str">
        <f>IF(C5="","",SUMIFS(B.2[Lợi nhuận gộp],B.2[Tên khách hàng],C5))</f>
        <v/>
      </c>
      <c r="U5" s="68" t="str">
        <f>IF(OR(C5="",R5=0),"",RANK(R5,D.2[Nợ phải thu 
(Trong kỳ)]))</f>
        <v/>
      </c>
      <c r="V5" s="68" t="str">
        <f>IF(OR(C5="",S5=0),"",RANK(S5,D.2[Doanh thu]))</f>
        <v/>
      </c>
      <c r="W5" s="68" t="str">
        <f>IF(OR(C5="",T5=0),"",RANK(T5,D.2[Lợi nhuận gộp]))</f>
        <v/>
      </c>
      <c r="X5" s="175"/>
    </row>
    <row r="6" spans="2:24" ht="27.75" customHeight="1" x14ac:dyDescent="0.2">
      <c r="B6" s="7">
        <f t="shared" si="2"/>
        <v>4</v>
      </c>
      <c r="C6" s="2"/>
      <c r="D6" s="16"/>
      <c r="E6" s="2"/>
      <c r="F6" s="2"/>
      <c r="G6" s="2"/>
      <c r="H6" s="13"/>
      <c r="I6" s="13"/>
      <c r="J6" s="13"/>
      <c r="K6" s="21" t="str">
        <f>IF(AND(C6&lt;&gt;"",COUNTIF(D.2[Tên khách hàng],C6)&gt;1),"Khách hàng này đã khai báo nhiều lần","")</f>
        <v/>
      </c>
      <c r="L6" s="21" t="str">
        <f>IF(OR(C6="",I6=""),"",IF(MATCH(I6,D.2[Nhân viên
bán hàng],0)=B6,B6,""))</f>
        <v/>
      </c>
      <c r="M6" s="21" t="str">
        <f>IF(B6&lt;=COUNT(D.2[STT NVBH]),INDEX(D.2[Nhân viên
bán hàng],MATCH(SMALL(D.2[STT NVBH],B6),D.2[STT NVBH],0)),"")</f>
        <v/>
      </c>
      <c r="N6" s="21" t="str">
        <f>IF(OR(C6="",J6=""),"",IF(MATCH(J6,D.2[Phân nhóm
khách hàng],0)=B6,B6,""))</f>
        <v/>
      </c>
      <c r="O6" s="21" t="str">
        <f>IF(B6&lt;=COUNT(D.2[STT Phân nhóm KH]),INDEX(D.2[Phân nhóm
khách hàng],MATCH(SMALL(D.2[STT Phân nhóm KH],B6),D.2[STT Phân nhóm KH],0)),"")</f>
        <v/>
      </c>
      <c r="P6" s="21" t="str">
        <f>IF(C6="","",SUMIFS(B.2[Giá có thuế],B.2[Tên khách hàng],C6))</f>
        <v/>
      </c>
      <c r="Q6" s="21" t="str">
        <f>IF(C6="","",SUMIFS(B.2[Số tiền đã thu],B.2[Tên khách hàng],C6))</f>
        <v/>
      </c>
      <c r="R6" s="21" t="str">
        <f t="shared" si="1"/>
        <v/>
      </c>
      <c r="S6" s="70" t="str">
        <f>IF(C6="","",SUMIFS(B.2[Doanh thu],B.2[Tên khách hàng],C6))</f>
        <v/>
      </c>
      <c r="T6" s="70" t="str">
        <f>IF(C6="","",SUMIFS(B.2[Lợi nhuận gộp],B.2[Tên khách hàng],C6))</f>
        <v/>
      </c>
      <c r="U6" s="68" t="str">
        <f>IF(OR(C6="",R6=0),"",RANK(R6,D.2[Nợ phải thu 
(Trong kỳ)]))</f>
        <v/>
      </c>
      <c r="V6" s="68" t="str">
        <f>IF(OR(C6="",S6=0),"",RANK(S6,D.2[Doanh thu]))</f>
        <v/>
      </c>
      <c r="W6" s="68" t="str">
        <f>IF(OR(C6="",T6=0),"",RANK(T6,D.2[Lợi nhuận gộp]))</f>
        <v/>
      </c>
      <c r="X6" s="175"/>
    </row>
    <row r="7" spans="2:24" ht="27.75" customHeight="1" x14ac:dyDescent="0.2">
      <c r="B7" s="7">
        <f t="shared" si="2"/>
        <v>5</v>
      </c>
      <c r="C7" s="2"/>
      <c r="D7" s="16"/>
      <c r="E7" s="2"/>
      <c r="F7" s="2"/>
      <c r="G7" s="2"/>
      <c r="H7" s="13"/>
      <c r="I7" s="13"/>
      <c r="J7" s="13"/>
      <c r="K7" s="21" t="str">
        <f>IF(AND(C7&lt;&gt;"",COUNTIF(D.2[Tên khách hàng],C7)&gt;1),"Khách hàng này đã khai báo nhiều lần","")</f>
        <v/>
      </c>
      <c r="L7" s="21" t="str">
        <f>IF(OR(C7="",I7=""),"",IF(MATCH(I7,D.2[Nhân viên
bán hàng],0)=B7,B7,""))</f>
        <v/>
      </c>
      <c r="M7" s="21" t="str">
        <f>IF(B7&lt;=COUNT(D.2[STT NVBH]),INDEX(D.2[Nhân viên
bán hàng],MATCH(SMALL(D.2[STT NVBH],B7),D.2[STT NVBH],0)),"")</f>
        <v/>
      </c>
      <c r="N7" s="21" t="str">
        <f>IF(OR(C7="",J7=""),"",IF(MATCH(J7,D.2[Phân nhóm
khách hàng],0)=B7,B7,""))</f>
        <v/>
      </c>
      <c r="O7" s="21" t="str">
        <f>IF(B7&lt;=COUNT(D.2[STT Phân nhóm KH]),INDEX(D.2[Phân nhóm
khách hàng],MATCH(SMALL(D.2[STT Phân nhóm KH],B7),D.2[STT Phân nhóm KH],0)),"")</f>
        <v/>
      </c>
      <c r="P7" s="21" t="str">
        <f>IF(C7="","",SUMIFS(B.2[Giá có thuế],B.2[Tên khách hàng],C7))</f>
        <v/>
      </c>
      <c r="Q7" s="21" t="str">
        <f>IF(C7="","",SUMIFS(B.2[Số tiền đã thu],B.2[Tên khách hàng],C7))</f>
        <v/>
      </c>
      <c r="R7" s="21" t="str">
        <f t="shared" si="1"/>
        <v/>
      </c>
      <c r="S7" s="70" t="str">
        <f>IF(C7="","",SUMIFS(B.2[Doanh thu],B.2[Tên khách hàng],C7))</f>
        <v/>
      </c>
      <c r="T7" s="70" t="str">
        <f>IF(C7="","",SUMIFS(B.2[Lợi nhuận gộp],B.2[Tên khách hàng],C7))</f>
        <v/>
      </c>
      <c r="U7" s="68" t="str">
        <f>IF(OR(C7="",R7=0),"",RANK(R7,D.2[Nợ phải thu 
(Trong kỳ)]))</f>
        <v/>
      </c>
      <c r="V7" s="68" t="str">
        <f>IF(OR(C7="",S7=0),"",RANK(S7,D.2[Doanh thu]))</f>
        <v/>
      </c>
      <c r="W7" s="68" t="str">
        <f>IF(OR(C7="",T7=0),"",RANK(T7,D.2[Lợi nhuận gộp]))</f>
        <v/>
      </c>
      <c r="X7" s="175"/>
    </row>
    <row r="8" spans="2:24" ht="27.75" customHeight="1" x14ac:dyDescent="0.2">
      <c r="B8" s="7">
        <f t="shared" si="2"/>
        <v>6</v>
      </c>
      <c r="C8" s="2"/>
      <c r="D8" s="16"/>
      <c r="E8" s="2"/>
      <c r="F8" s="2"/>
      <c r="G8" s="2"/>
      <c r="H8" s="13"/>
      <c r="I8" s="13"/>
      <c r="J8" s="13"/>
      <c r="K8" s="21" t="str">
        <f>IF(AND(C8&lt;&gt;"",COUNTIF(D.2[Tên khách hàng],C8)&gt;1),"Khách hàng này đã khai báo nhiều lần","")</f>
        <v/>
      </c>
      <c r="L8" s="21" t="str">
        <f>IF(OR(C8="",I8=""),"",IF(MATCH(I8,D.2[Nhân viên
bán hàng],0)=B8,B8,""))</f>
        <v/>
      </c>
      <c r="M8" s="21" t="str">
        <f>IF(B8&lt;=COUNT(D.2[STT NVBH]),INDEX(D.2[Nhân viên
bán hàng],MATCH(SMALL(D.2[STT NVBH],B8),D.2[STT NVBH],0)),"")</f>
        <v/>
      </c>
      <c r="N8" s="21" t="str">
        <f>IF(OR(C8="",J8=""),"",IF(MATCH(J8,D.2[Phân nhóm
khách hàng],0)=B8,B8,""))</f>
        <v/>
      </c>
      <c r="O8" s="21" t="str">
        <f>IF(B8&lt;=COUNT(D.2[STT Phân nhóm KH]),INDEX(D.2[Phân nhóm
khách hàng],MATCH(SMALL(D.2[STT Phân nhóm KH],B8),D.2[STT Phân nhóm KH],0)),"")</f>
        <v/>
      </c>
      <c r="P8" s="21" t="str">
        <f>IF(C8="","",SUMIFS(B.2[Giá có thuế],B.2[Tên khách hàng],C8))</f>
        <v/>
      </c>
      <c r="Q8" s="21" t="str">
        <f>IF(C8="","",SUMIFS(B.2[Số tiền đã thu],B.2[Tên khách hàng],C8))</f>
        <v/>
      </c>
      <c r="R8" s="21" t="str">
        <f t="shared" si="1"/>
        <v/>
      </c>
      <c r="S8" s="70" t="str">
        <f>IF(C8="","",SUMIFS(B.2[Doanh thu],B.2[Tên khách hàng],C8))</f>
        <v/>
      </c>
      <c r="T8" s="70" t="str">
        <f>IF(C8="","",SUMIFS(B.2[Lợi nhuận gộp],B.2[Tên khách hàng],C8))</f>
        <v/>
      </c>
      <c r="U8" s="68" t="str">
        <f>IF(OR(C8="",R8=0),"",RANK(R8,D.2[Nợ phải thu 
(Trong kỳ)]))</f>
        <v/>
      </c>
      <c r="V8" s="68" t="str">
        <f>IF(OR(C8="",S8=0),"",RANK(S8,D.2[Doanh thu]))</f>
        <v/>
      </c>
      <c r="W8" s="68" t="str">
        <f>IF(OR(C8="",T8=0),"",RANK(T8,D.2[Lợi nhuận gộp]))</f>
        <v/>
      </c>
      <c r="X8" s="175"/>
    </row>
    <row r="9" spans="2:24" ht="27.75" customHeight="1" x14ac:dyDescent="0.2">
      <c r="B9" s="142">
        <f>ROW(A9)-2</f>
        <v>7</v>
      </c>
      <c r="C9" s="143"/>
      <c r="D9" s="149"/>
      <c r="E9" s="143"/>
      <c r="F9" s="143"/>
      <c r="G9" s="143"/>
      <c r="H9" s="13"/>
      <c r="I9" s="13"/>
      <c r="J9" s="13"/>
      <c r="K9" s="21" t="str">
        <f>IF(AND(C9&lt;&gt;"",COUNTIF(D.2[Tên khách hàng],C9)&gt;1),"Khách hàng này đã khai báo nhiều lần","")</f>
        <v/>
      </c>
      <c r="L9" s="21" t="str">
        <f>IF(OR(C9="",I9=""),"",IF(MATCH(I9,D.2[Nhân viên
bán hàng],0)=B9,B9,""))</f>
        <v/>
      </c>
      <c r="M9" s="21" t="str">
        <f>IF(B9&lt;=COUNT(D.2[STT NVBH]),INDEX(D.2[Nhân viên
bán hàng],MATCH(SMALL(D.2[STT NVBH],B9),D.2[STT NVBH],0)),"")</f>
        <v/>
      </c>
      <c r="N9" s="21" t="str">
        <f>IF(OR(C9="",J9=""),"",IF(MATCH(J9,D.2[Phân nhóm
khách hàng],0)=B9,B9,""))</f>
        <v/>
      </c>
      <c r="O9" s="21" t="str">
        <f>IF(B9&lt;=COUNT(D.2[STT Phân nhóm KH]),INDEX(D.2[Phân nhóm
khách hàng],MATCH(SMALL(D.2[STT Phân nhóm KH],B9),D.2[STT Phân nhóm KH],0)),"")</f>
        <v/>
      </c>
      <c r="P9" s="21" t="str">
        <f>IF(C9="","",SUMIFS(B.2[Giá có thuế],B.2[Tên khách hàng],C9))</f>
        <v/>
      </c>
      <c r="Q9" s="21" t="str">
        <f>IF(C9="","",SUMIFS(B.2[Số tiền đã thu],B.2[Tên khách hàng],C9))</f>
        <v/>
      </c>
      <c r="R9" s="21" t="str">
        <f t="shared" si="1"/>
        <v/>
      </c>
      <c r="S9" s="152" t="str">
        <f>IF(C9="","",SUMIFS(B.2[Doanh thu],B.2[Tên khách hàng],C9))</f>
        <v/>
      </c>
      <c r="T9" s="152" t="str">
        <f>IF(C9="","",SUMIFS(B.2[Lợi nhuận gộp],B.2[Tên khách hàng],C9))</f>
        <v/>
      </c>
      <c r="U9" s="151" t="str">
        <f>IF(OR(C9="",R9=0),"",RANK(R9,D.2[Nợ phải thu 
(Trong kỳ)]))</f>
        <v/>
      </c>
      <c r="V9" s="151" t="str">
        <f>IF(OR(C9="",S9=0),"",RANK(S9,D.2[Doanh thu]))</f>
        <v/>
      </c>
      <c r="W9" s="151" t="str">
        <f>IF(OR(C9="",T9=0),"",RANK(T9,D.2[Lợi nhuận gộp]))</f>
        <v/>
      </c>
      <c r="X9" s="175"/>
    </row>
    <row r="10" spans="2:24" ht="27.75" customHeight="1" x14ac:dyDescent="0.2">
      <c r="B10" s="142">
        <f>ROW(A10)-2</f>
        <v>8</v>
      </c>
      <c r="C10" s="143"/>
      <c r="D10" s="149"/>
      <c r="E10" s="143"/>
      <c r="F10" s="143"/>
      <c r="G10" s="143"/>
      <c r="H10" s="13"/>
      <c r="I10" s="13"/>
      <c r="J10" s="13"/>
      <c r="K10" s="21" t="str">
        <f>IF(AND(C10&lt;&gt;"",COUNTIF(D.2[Tên khách hàng],C10)&gt;1),"Khách hàng này đã khai báo nhiều lần","")</f>
        <v/>
      </c>
      <c r="L10" s="21" t="str">
        <f>IF(OR(C10="",I10=""),"",IF(MATCH(I10,D.2[Nhân viên
bán hàng],0)=B10,B10,""))</f>
        <v/>
      </c>
      <c r="M10" s="21" t="str">
        <f>IF(B10&lt;=COUNT(D.2[STT NVBH]),INDEX(D.2[Nhân viên
bán hàng],MATCH(SMALL(D.2[STT NVBH],B10),D.2[STT NVBH],0)),"")</f>
        <v/>
      </c>
      <c r="N10" s="21" t="str">
        <f>IF(OR(C10="",J10=""),"",IF(MATCH(J10,D.2[Phân nhóm
khách hàng],0)=B10,B10,""))</f>
        <v/>
      </c>
      <c r="O10" s="21" t="str">
        <f>IF(B10&lt;=COUNT(D.2[STT Phân nhóm KH]),INDEX(D.2[Phân nhóm
khách hàng],MATCH(SMALL(D.2[STT Phân nhóm KH],B10),D.2[STT Phân nhóm KH],0)),"")</f>
        <v/>
      </c>
      <c r="P10" s="21" t="str">
        <f>IF(C10="","",SUMIFS(B.2[Giá có thuế],B.2[Tên khách hàng],C10))</f>
        <v/>
      </c>
      <c r="Q10" s="21" t="str">
        <f>IF(C10="","",SUMIFS(B.2[Số tiền đã thu],B.2[Tên khách hàng],C10))</f>
        <v/>
      </c>
      <c r="R10" s="21" t="str">
        <f t="shared" si="1"/>
        <v/>
      </c>
      <c r="S10" s="152" t="str">
        <f>IF(C10="","",SUMIFS(B.2[Doanh thu],B.2[Tên khách hàng],C10))</f>
        <v/>
      </c>
      <c r="T10" s="152" t="str">
        <f>IF(C10="","",SUMIFS(B.2[Lợi nhuận gộp],B.2[Tên khách hàng],C10))</f>
        <v/>
      </c>
      <c r="U10" s="151" t="str">
        <f>IF(OR(C10="",R10=0),"",RANK(R10,D.2[Nợ phải thu 
(Trong kỳ)]))</f>
        <v/>
      </c>
      <c r="V10" s="151" t="str">
        <f>IF(OR(C10="",S10=0),"",RANK(S10,D.2[Doanh thu]))</f>
        <v/>
      </c>
      <c r="W10" s="151" t="str">
        <f>IF(OR(C10="",T10=0),"",RANK(T10,D.2[Lợi nhuận gộp]))</f>
        <v/>
      </c>
      <c r="X10" s="175"/>
    </row>
    <row r="11" spans="2:24" ht="27.75" customHeight="1" x14ac:dyDescent="0.2">
      <c r="B11" s="142">
        <f>ROW(A11)-2</f>
        <v>9</v>
      </c>
      <c r="C11" s="143"/>
      <c r="D11" s="149"/>
      <c r="E11" s="143"/>
      <c r="F11" s="143"/>
      <c r="G11" s="143"/>
      <c r="H11" s="13"/>
      <c r="I11" s="13"/>
      <c r="J11" s="13"/>
      <c r="K11" s="21" t="str">
        <f>IF(AND(C11&lt;&gt;"",COUNTIF(D.2[Tên khách hàng],C11)&gt;1),"Khách hàng này đã khai báo nhiều lần","")</f>
        <v/>
      </c>
      <c r="L11" s="21" t="str">
        <f>IF(OR(C11="",I11=""),"",IF(MATCH(I11,D.2[Nhân viên
bán hàng],0)=B11,B11,""))</f>
        <v/>
      </c>
      <c r="M11" s="21" t="str">
        <f>IF(B11&lt;=COUNT(D.2[STT NVBH]),INDEX(D.2[Nhân viên
bán hàng],MATCH(SMALL(D.2[STT NVBH],B11),D.2[STT NVBH],0)),"")</f>
        <v/>
      </c>
      <c r="N11" s="21" t="str">
        <f>IF(OR(C11="",J11=""),"",IF(MATCH(J11,D.2[Phân nhóm
khách hàng],0)=B11,B11,""))</f>
        <v/>
      </c>
      <c r="O11" s="21" t="str">
        <f>IF(B11&lt;=COUNT(D.2[STT Phân nhóm KH]),INDEX(D.2[Phân nhóm
khách hàng],MATCH(SMALL(D.2[STT Phân nhóm KH],B11),D.2[STT Phân nhóm KH],0)),"")</f>
        <v/>
      </c>
      <c r="P11" s="21" t="str">
        <f>IF(C11="","",SUMIFS(B.2[Giá có thuế],B.2[Tên khách hàng],C11))</f>
        <v/>
      </c>
      <c r="Q11" s="21" t="str">
        <f>IF(C11="","",SUMIFS(B.2[Số tiền đã thu],B.2[Tên khách hàng],C11))</f>
        <v/>
      </c>
      <c r="R11" s="21" t="str">
        <f t="shared" si="1"/>
        <v/>
      </c>
      <c r="S11" s="152" t="str">
        <f>IF(C11="","",SUMIFS(B.2[Doanh thu],B.2[Tên khách hàng],C11))</f>
        <v/>
      </c>
      <c r="T11" s="152" t="str">
        <f>IF(C11="","",SUMIFS(B.2[Lợi nhuận gộp],B.2[Tên khách hàng],C11))</f>
        <v/>
      </c>
      <c r="U11" s="151" t="str">
        <f>IF(OR(C11="",R11=0),"",RANK(R11,D.2[Nợ phải thu 
(Trong kỳ)]))</f>
        <v/>
      </c>
      <c r="V11" s="151" t="str">
        <f>IF(OR(C11="",S11=0),"",RANK(S11,D.2[Doanh thu]))</f>
        <v/>
      </c>
      <c r="W11" s="151" t="str">
        <f>IF(OR(C11="",T11=0),"",RANK(T11,D.2[Lợi nhuận gộp]))</f>
        <v/>
      </c>
      <c r="X11" s="175"/>
    </row>
    <row r="12" spans="2:24" ht="27.75" customHeight="1" x14ac:dyDescent="0.2">
      <c r="B12" s="142">
        <f>ROW(A12)-2</f>
        <v>10</v>
      </c>
      <c r="C12" s="143"/>
      <c r="D12" s="149"/>
      <c r="E12" s="143"/>
      <c r="F12" s="143"/>
      <c r="G12" s="143"/>
      <c r="H12" s="13"/>
      <c r="I12" s="13"/>
      <c r="J12" s="13"/>
      <c r="K12" s="21" t="str">
        <f>IF(AND(C12&lt;&gt;"",COUNTIF(D.2[Tên khách hàng],C12)&gt;1),"Khách hàng này đã khai báo nhiều lần","")</f>
        <v/>
      </c>
      <c r="L12" s="21" t="str">
        <f>IF(OR(C12="",I12=""),"",IF(MATCH(I12,D.2[Nhân viên
bán hàng],0)=B12,B12,""))</f>
        <v/>
      </c>
      <c r="M12" s="21" t="str">
        <f>IF(B12&lt;=COUNT(D.2[STT NVBH]),INDEX(D.2[Nhân viên
bán hàng],MATCH(SMALL(D.2[STT NVBH],B12),D.2[STT NVBH],0)),"")</f>
        <v/>
      </c>
      <c r="N12" s="21" t="str">
        <f>IF(OR(C12="",J12=""),"",IF(MATCH(J12,D.2[Phân nhóm
khách hàng],0)=B12,B12,""))</f>
        <v/>
      </c>
      <c r="O12" s="21" t="str">
        <f>IF(B12&lt;=COUNT(D.2[STT Phân nhóm KH]),INDEX(D.2[Phân nhóm
khách hàng],MATCH(SMALL(D.2[STT Phân nhóm KH],B12),D.2[STT Phân nhóm KH],0)),"")</f>
        <v/>
      </c>
      <c r="P12" s="21" t="str">
        <f>IF(C12="","",SUMIFS(B.2[Giá có thuế],B.2[Tên khách hàng],C12))</f>
        <v/>
      </c>
      <c r="Q12" s="21" t="str">
        <f>IF(C12="","",SUMIFS(B.2[Số tiền đã thu],B.2[Tên khách hàng],C12))</f>
        <v/>
      </c>
      <c r="R12" s="21" t="str">
        <f t="shared" si="1"/>
        <v/>
      </c>
      <c r="S12" s="152" t="str">
        <f>IF(C12="","",SUMIFS(B.2[Doanh thu],B.2[Tên khách hàng],C12))</f>
        <v/>
      </c>
      <c r="T12" s="152" t="str">
        <f>IF(C12="","",SUMIFS(B.2[Lợi nhuận gộp],B.2[Tên khách hàng],C12))</f>
        <v/>
      </c>
      <c r="U12" s="151" t="str">
        <f>IF(OR(C12="",R12=0),"",RANK(R12,D.2[Nợ phải thu 
(Trong kỳ)]))</f>
        <v/>
      </c>
      <c r="V12" s="151" t="str">
        <f>IF(OR(C12="",S12=0),"",RANK(S12,D.2[Doanh thu]))</f>
        <v/>
      </c>
      <c r="W12" s="151" t="str">
        <f>IF(OR(C12="",T12=0),"",RANK(T12,D.2[Lợi nhuận gộp]))</f>
        <v/>
      </c>
      <c r="X12" s="175"/>
    </row>
    <row r="13" spans="2:24" ht="27.75" customHeight="1" x14ac:dyDescent="0.2">
      <c r="B13" s="142">
        <f>ROW(A13)-2</f>
        <v>11</v>
      </c>
      <c r="C13" s="143"/>
      <c r="D13" s="149"/>
      <c r="E13" s="143"/>
      <c r="F13" s="143"/>
      <c r="G13" s="143"/>
      <c r="H13" s="13"/>
      <c r="I13" s="13"/>
      <c r="J13" s="13"/>
      <c r="K13" s="21" t="str">
        <f>IF(AND(C13&lt;&gt;"",COUNTIF(D.2[Tên khách hàng],C13)&gt;1),"Khách hàng này đã khai báo nhiều lần","")</f>
        <v/>
      </c>
      <c r="L13" s="21" t="str">
        <f>IF(OR(C13="",I13=""),"",IF(MATCH(I13,D.2[Nhân viên
bán hàng],0)=B13,B13,""))</f>
        <v/>
      </c>
      <c r="M13" s="21" t="str">
        <f>IF(B13&lt;=COUNT(D.2[STT NVBH]),INDEX(D.2[Nhân viên
bán hàng],MATCH(SMALL(D.2[STT NVBH],B13),D.2[STT NVBH],0)),"")</f>
        <v/>
      </c>
      <c r="N13" s="21" t="str">
        <f>IF(OR(C13="",J13=""),"",IF(MATCH(J13,D.2[Phân nhóm
khách hàng],0)=B13,B13,""))</f>
        <v/>
      </c>
      <c r="O13" s="21" t="str">
        <f>IF(B13&lt;=COUNT(D.2[STT Phân nhóm KH]),INDEX(D.2[Phân nhóm
khách hàng],MATCH(SMALL(D.2[STT Phân nhóm KH],B13),D.2[STT Phân nhóm KH],0)),"")</f>
        <v/>
      </c>
      <c r="P13" s="21" t="str">
        <f>IF(C13="","",SUMIFS(B.2[Giá có thuế],B.2[Tên khách hàng],C13))</f>
        <v/>
      </c>
      <c r="Q13" s="21" t="str">
        <f>IF(C13="","",SUMIFS(B.2[Số tiền đã thu],B.2[Tên khách hàng],C13))</f>
        <v/>
      </c>
      <c r="R13" s="21" t="str">
        <f t="shared" si="1"/>
        <v/>
      </c>
      <c r="S13" s="152" t="str">
        <f>IF(C13="","",SUMIFS(B.2[Doanh thu],B.2[Tên khách hàng],C13))</f>
        <v/>
      </c>
      <c r="T13" s="152" t="str">
        <f>IF(C13="","",SUMIFS(B.2[Lợi nhuận gộp],B.2[Tên khách hàng],C13))</f>
        <v/>
      </c>
      <c r="U13" s="151" t="str">
        <f>IF(OR(C13="",R13=0),"",RANK(R13,D.2[Nợ phải thu 
(Trong kỳ)]))</f>
        <v/>
      </c>
      <c r="V13" s="151" t="str">
        <f>IF(OR(C13="",S13=0),"",RANK(S13,D.2[Doanh thu]))</f>
        <v/>
      </c>
      <c r="W13" s="151" t="str">
        <f>IF(OR(C13="",T13=0),"",RANK(T13,D.2[Lợi nhuận gộp]))</f>
        <v/>
      </c>
      <c r="X13" s="175"/>
    </row>
    <row r="14" spans="2:24" ht="27.75" customHeight="1" x14ac:dyDescent="0.2">
      <c r="B14" s="7">
        <f t="shared" si="2"/>
        <v>12</v>
      </c>
      <c r="C14" s="2"/>
      <c r="D14" s="16"/>
      <c r="E14" s="2"/>
      <c r="F14" s="2"/>
      <c r="G14" s="2"/>
      <c r="H14" s="13"/>
      <c r="I14" s="13"/>
      <c r="J14" s="13"/>
      <c r="K14" s="21" t="str">
        <f>IF(AND(C14&lt;&gt;"",COUNTIF(D.2[Tên khách hàng],C14)&gt;1),"Khách hàng này đã khai báo nhiều lần","")</f>
        <v/>
      </c>
      <c r="L14" s="21" t="str">
        <f>IF(OR(C14="",I14=""),"",IF(MATCH(I14,D.2[Nhân viên
bán hàng],0)=B14,B14,""))</f>
        <v/>
      </c>
      <c r="M14" s="21" t="str">
        <f>IF(B14&lt;=COUNT(D.2[STT NVBH]),INDEX(D.2[Nhân viên
bán hàng],MATCH(SMALL(D.2[STT NVBH],B14),D.2[STT NVBH],0)),"")</f>
        <v/>
      </c>
      <c r="N14" s="21" t="str">
        <f>IF(OR(C14="",J14=""),"",IF(MATCH(J14,D.2[Phân nhóm
khách hàng],0)=B14,B14,""))</f>
        <v/>
      </c>
      <c r="O14" s="21" t="str">
        <f>IF(B14&lt;=COUNT(D.2[STT Phân nhóm KH]),INDEX(D.2[Phân nhóm
khách hàng],MATCH(SMALL(D.2[STT Phân nhóm KH],B14),D.2[STT Phân nhóm KH],0)),"")</f>
        <v/>
      </c>
      <c r="P14" s="21" t="str">
        <f>IF(C14="","",SUMIFS(B.2[Giá có thuế],B.2[Tên khách hàng],C14))</f>
        <v/>
      </c>
      <c r="Q14" s="21" t="str">
        <f>IF(C14="","",SUMIFS(B.2[Số tiền đã thu],B.2[Tên khách hàng],C14))</f>
        <v/>
      </c>
      <c r="R14" s="21" t="str">
        <f t="shared" si="1"/>
        <v/>
      </c>
      <c r="S14" s="70" t="str">
        <f>IF(C14="","",SUMIFS(B.2[Doanh thu],B.2[Tên khách hàng],C14))</f>
        <v/>
      </c>
      <c r="T14" s="70" t="str">
        <f>IF(C14="","",SUMIFS(B.2[Lợi nhuận gộp],B.2[Tên khách hàng],C14))</f>
        <v/>
      </c>
      <c r="U14" s="68" t="str">
        <f>IF(OR(C14="",R14=0),"",RANK(R14,D.2[Nợ phải thu 
(Trong kỳ)]))</f>
        <v/>
      </c>
      <c r="V14" s="68" t="str">
        <f>IF(OR(C14="",S14=0),"",RANK(S14,D.2[Doanh thu]))</f>
        <v/>
      </c>
      <c r="W14" s="68" t="str">
        <f>IF(OR(C14="",T14=0),"",RANK(T14,D.2[Lợi nhuận gộp]))</f>
        <v/>
      </c>
      <c r="X14" s="175"/>
    </row>
    <row r="15" spans="2:24" ht="27.75" customHeight="1" x14ac:dyDescent="0.2">
      <c r="B15" s="7">
        <f t="shared" si="2"/>
        <v>13</v>
      </c>
      <c r="C15" s="2"/>
      <c r="D15" s="16"/>
      <c r="E15" s="2"/>
      <c r="F15" s="2"/>
      <c r="G15" s="2"/>
      <c r="H15" s="13"/>
      <c r="I15" s="13"/>
      <c r="J15" s="13"/>
      <c r="K15" s="21" t="str">
        <f>IF(AND(C15&lt;&gt;"",COUNTIF(D.2[Tên khách hàng],C15)&gt;1),"Khách hàng này đã khai báo nhiều lần","")</f>
        <v/>
      </c>
      <c r="L15" s="21" t="str">
        <f>IF(OR(C15="",I15=""),"",IF(MATCH(I15,D.2[Nhân viên
bán hàng],0)=B15,B15,""))</f>
        <v/>
      </c>
      <c r="M15" s="21" t="str">
        <f>IF(B15&lt;=COUNT(D.2[STT NVBH]),INDEX(D.2[Nhân viên
bán hàng],MATCH(SMALL(D.2[STT NVBH],B15),D.2[STT NVBH],0)),"")</f>
        <v/>
      </c>
      <c r="N15" s="21" t="str">
        <f>IF(OR(C15="",J15=""),"",IF(MATCH(J15,D.2[Phân nhóm
khách hàng],0)=B15,B15,""))</f>
        <v/>
      </c>
      <c r="O15" s="21" t="str">
        <f>IF(B15&lt;=COUNT(D.2[STT Phân nhóm KH]),INDEX(D.2[Phân nhóm
khách hàng],MATCH(SMALL(D.2[STT Phân nhóm KH],B15),D.2[STT Phân nhóm KH],0)),"")</f>
        <v/>
      </c>
      <c r="P15" s="21" t="str">
        <f>IF(C15="","",SUMIFS(B.2[Giá có thuế],B.2[Tên khách hàng],C15))</f>
        <v/>
      </c>
      <c r="Q15" s="21" t="str">
        <f>IF(C15="","",SUMIFS(B.2[Số tiền đã thu],B.2[Tên khách hàng],C15))</f>
        <v/>
      </c>
      <c r="R15" s="21" t="str">
        <f t="shared" si="1"/>
        <v/>
      </c>
      <c r="S15" s="70" t="str">
        <f>IF(C15="","",SUMIFS(B.2[Doanh thu],B.2[Tên khách hàng],C15))</f>
        <v/>
      </c>
      <c r="T15" s="70" t="str">
        <f>IF(C15="","",SUMIFS(B.2[Lợi nhuận gộp],B.2[Tên khách hàng],C15))</f>
        <v/>
      </c>
      <c r="U15" s="68" t="str">
        <f>IF(OR(C15="",R15=0),"",RANK(R15,D.2[Nợ phải thu 
(Trong kỳ)]))</f>
        <v/>
      </c>
      <c r="V15" s="68" t="str">
        <f>IF(OR(C15="",S15=0),"",RANK(S15,D.2[Doanh thu]))</f>
        <v/>
      </c>
      <c r="W15" s="68" t="str">
        <f>IF(OR(C15="",T15=0),"",RANK(T15,D.2[Lợi nhuận gộp]))</f>
        <v/>
      </c>
      <c r="X15" s="175"/>
    </row>
    <row r="16" spans="2:24" ht="27.75" customHeight="1" x14ac:dyDescent="0.2">
      <c r="B16" s="7">
        <f t="shared" si="2"/>
        <v>14</v>
      </c>
      <c r="C16" s="2"/>
      <c r="D16" s="16"/>
      <c r="E16" s="2"/>
      <c r="F16" s="2"/>
      <c r="G16" s="2"/>
      <c r="H16" s="13"/>
      <c r="I16" s="13"/>
      <c r="J16" s="13"/>
      <c r="K16" s="21" t="str">
        <f>IF(AND(C16&lt;&gt;"",COUNTIF(D.2[Tên khách hàng],C16)&gt;1),"Khách hàng này đã khai báo nhiều lần","")</f>
        <v/>
      </c>
      <c r="L16" s="21" t="str">
        <f>IF(OR(C16="",I16=""),"",IF(MATCH(I16,D.2[Nhân viên
bán hàng],0)=B16,B16,""))</f>
        <v/>
      </c>
      <c r="M16" s="21" t="str">
        <f>IF(B16&lt;=COUNT(D.2[STT NVBH]),INDEX(D.2[Nhân viên
bán hàng],MATCH(SMALL(D.2[STT NVBH],B16),D.2[STT NVBH],0)),"")</f>
        <v/>
      </c>
      <c r="N16" s="21" t="str">
        <f>IF(OR(C16="",J16=""),"",IF(MATCH(J16,D.2[Phân nhóm
khách hàng],0)=B16,B16,""))</f>
        <v/>
      </c>
      <c r="O16" s="21" t="str">
        <f>IF(B16&lt;=COUNT(D.2[STT Phân nhóm KH]),INDEX(D.2[Phân nhóm
khách hàng],MATCH(SMALL(D.2[STT Phân nhóm KH],B16),D.2[STT Phân nhóm KH],0)),"")</f>
        <v/>
      </c>
      <c r="P16" s="21" t="str">
        <f>IF(C16="","",SUMIFS(B.2[Giá có thuế],B.2[Tên khách hàng],C16))</f>
        <v/>
      </c>
      <c r="Q16" s="21" t="str">
        <f>IF(C16="","",SUMIFS(B.2[Số tiền đã thu],B.2[Tên khách hàng],C16))</f>
        <v/>
      </c>
      <c r="R16" s="21" t="str">
        <f t="shared" si="1"/>
        <v/>
      </c>
      <c r="S16" s="70" t="str">
        <f>IF(C16="","",SUMIFS(B.2[Doanh thu],B.2[Tên khách hàng],C16))</f>
        <v/>
      </c>
      <c r="T16" s="70" t="str">
        <f>IF(C16="","",SUMIFS(B.2[Lợi nhuận gộp],B.2[Tên khách hàng],C16))</f>
        <v/>
      </c>
      <c r="U16" s="68" t="str">
        <f>IF(OR(C16="",R16=0),"",RANK(R16,D.2[Nợ phải thu 
(Trong kỳ)]))</f>
        <v/>
      </c>
      <c r="V16" s="68" t="str">
        <f>IF(OR(C16="",S16=0),"",RANK(S16,D.2[Doanh thu]))</f>
        <v/>
      </c>
      <c r="W16" s="68" t="str">
        <f>IF(OR(C16="",T16=0),"",RANK(T16,D.2[Lợi nhuận gộp]))</f>
        <v/>
      </c>
      <c r="X16" s="175"/>
    </row>
    <row r="17" spans="2:24" ht="27.75" customHeight="1" x14ac:dyDescent="0.2">
      <c r="B17" s="7">
        <f t="shared" si="2"/>
        <v>15</v>
      </c>
      <c r="C17" s="2"/>
      <c r="D17" s="16"/>
      <c r="E17" s="2"/>
      <c r="F17" s="2"/>
      <c r="G17" s="2"/>
      <c r="H17" s="13"/>
      <c r="I17" s="13"/>
      <c r="J17" s="13"/>
      <c r="K17" s="21" t="str">
        <f>IF(AND(C17&lt;&gt;"",COUNTIF(D.2[Tên khách hàng],C17)&gt;1),"Khách hàng này đã khai báo nhiều lần","")</f>
        <v/>
      </c>
      <c r="L17" s="21" t="str">
        <f>IF(OR(C17="",I17=""),"",IF(MATCH(I17,D.2[Nhân viên
bán hàng],0)=B17,B17,""))</f>
        <v/>
      </c>
      <c r="M17" s="21" t="str">
        <f>IF(B17&lt;=COUNT(D.2[STT NVBH]),INDEX(D.2[Nhân viên
bán hàng],MATCH(SMALL(D.2[STT NVBH],B17),D.2[STT NVBH],0)),"")</f>
        <v/>
      </c>
      <c r="N17" s="21" t="str">
        <f>IF(OR(C17="",J17=""),"",IF(MATCH(J17,D.2[Phân nhóm
khách hàng],0)=B17,B17,""))</f>
        <v/>
      </c>
      <c r="O17" s="21" t="str">
        <f>IF(B17&lt;=COUNT(D.2[STT Phân nhóm KH]),INDEX(D.2[Phân nhóm
khách hàng],MATCH(SMALL(D.2[STT Phân nhóm KH],B17),D.2[STT Phân nhóm KH],0)),"")</f>
        <v/>
      </c>
      <c r="P17" s="21" t="str">
        <f>IF(C17="","",SUMIFS(B.2[Giá có thuế],B.2[Tên khách hàng],C17))</f>
        <v/>
      </c>
      <c r="Q17" s="21" t="str">
        <f>IF(C17="","",SUMIFS(B.2[Số tiền đã thu],B.2[Tên khách hàng],C17))</f>
        <v/>
      </c>
      <c r="R17" s="21" t="str">
        <f t="shared" si="1"/>
        <v/>
      </c>
      <c r="S17" s="70" t="str">
        <f>IF(C17="","",SUMIFS(B.2[Doanh thu],B.2[Tên khách hàng],C17))</f>
        <v/>
      </c>
      <c r="T17" s="70" t="str">
        <f>IF(C17="","",SUMIFS(B.2[Lợi nhuận gộp],B.2[Tên khách hàng],C17))</f>
        <v/>
      </c>
      <c r="U17" s="68" t="str">
        <f>IF(OR(C17="",R17=0),"",RANK(R17,D.2[Nợ phải thu 
(Trong kỳ)]))</f>
        <v/>
      </c>
      <c r="V17" s="68" t="str">
        <f>IF(OR(C17="",S17=0),"",RANK(S17,D.2[Doanh thu]))</f>
        <v/>
      </c>
      <c r="W17" s="68" t="str">
        <f>IF(OR(C17="",T17=0),"",RANK(T17,D.2[Lợi nhuận gộp]))</f>
        <v/>
      </c>
      <c r="X17" s="175"/>
    </row>
    <row r="18" spans="2:24" ht="27.75" customHeight="1" x14ac:dyDescent="0.2">
      <c r="B18" s="7">
        <f t="shared" si="2"/>
        <v>16</v>
      </c>
      <c r="C18" s="2"/>
      <c r="D18" s="16"/>
      <c r="E18" s="2"/>
      <c r="F18" s="2"/>
      <c r="G18" s="2"/>
      <c r="H18" s="13"/>
      <c r="I18" s="13"/>
      <c r="J18" s="13"/>
      <c r="K18" s="21" t="str">
        <f>IF(AND(C18&lt;&gt;"",COUNTIF(D.2[Tên khách hàng],C18)&gt;1),"Khách hàng này đã khai báo nhiều lần","")</f>
        <v/>
      </c>
      <c r="L18" s="21" t="str">
        <f>IF(OR(C18="",I18=""),"",IF(MATCH(I18,D.2[Nhân viên
bán hàng],0)=B18,B18,""))</f>
        <v/>
      </c>
      <c r="M18" s="21" t="str">
        <f>IF(B18&lt;=COUNT(D.2[STT NVBH]),INDEX(D.2[Nhân viên
bán hàng],MATCH(SMALL(D.2[STT NVBH],B18),D.2[STT NVBH],0)),"")</f>
        <v/>
      </c>
      <c r="N18" s="21" t="str">
        <f>IF(OR(C18="",J18=""),"",IF(MATCH(J18,D.2[Phân nhóm
khách hàng],0)=B18,B18,""))</f>
        <v/>
      </c>
      <c r="O18" s="21" t="str">
        <f>IF(B18&lt;=COUNT(D.2[STT Phân nhóm KH]),INDEX(D.2[Phân nhóm
khách hàng],MATCH(SMALL(D.2[STT Phân nhóm KH],B18),D.2[STT Phân nhóm KH],0)),"")</f>
        <v/>
      </c>
      <c r="P18" s="21" t="str">
        <f>IF(C18="","",SUMIFS(B.2[Giá có thuế],B.2[Tên khách hàng],C18))</f>
        <v/>
      </c>
      <c r="Q18" s="21" t="str">
        <f>IF(C18="","",SUMIFS(B.2[Số tiền đã thu],B.2[Tên khách hàng],C18))</f>
        <v/>
      </c>
      <c r="R18" s="21" t="str">
        <f t="shared" si="1"/>
        <v/>
      </c>
      <c r="S18" s="70" t="str">
        <f>IF(C18="","",SUMIFS(B.2[Doanh thu],B.2[Tên khách hàng],C18))</f>
        <v/>
      </c>
      <c r="T18" s="70" t="str">
        <f>IF(C18="","",SUMIFS(B.2[Lợi nhuận gộp],B.2[Tên khách hàng],C18))</f>
        <v/>
      </c>
      <c r="U18" s="68" t="str">
        <f>IF(OR(C18="",R18=0),"",RANK(R18,D.2[Nợ phải thu 
(Trong kỳ)]))</f>
        <v/>
      </c>
      <c r="V18" s="68" t="str">
        <f>IF(OR(C18="",S18=0),"",RANK(S18,D.2[Doanh thu]))</f>
        <v/>
      </c>
      <c r="W18" s="68" t="str">
        <f>IF(OR(C18="",T18=0),"",RANK(T18,D.2[Lợi nhuận gộp]))</f>
        <v/>
      </c>
      <c r="X18" s="175"/>
    </row>
    <row r="19" spans="2:24" ht="27.75" customHeight="1" x14ac:dyDescent="0.2">
      <c r="B19" s="7">
        <f t="shared" si="2"/>
        <v>17</v>
      </c>
      <c r="C19" s="2"/>
      <c r="D19" s="16"/>
      <c r="E19" s="2"/>
      <c r="F19" s="2"/>
      <c r="G19" s="2"/>
      <c r="H19" s="13"/>
      <c r="I19" s="13"/>
      <c r="J19" s="13"/>
      <c r="K19" s="21" t="str">
        <f>IF(AND(C19&lt;&gt;"",COUNTIF(D.2[Tên khách hàng],C19)&gt;1),"Khách hàng này đã khai báo nhiều lần","")</f>
        <v/>
      </c>
      <c r="L19" s="21" t="str">
        <f>IF(OR(C19="",I19=""),"",IF(MATCH(I19,D.2[Nhân viên
bán hàng],0)=B19,B19,""))</f>
        <v/>
      </c>
      <c r="M19" s="21" t="str">
        <f>IF(B19&lt;=COUNT(D.2[STT NVBH]),INDEX(D.2[Nhân viên
bán hàng],MATCH(SMALL(D.2[STT NVBH],B19),D.2[STT NVBH],0)),"")</f>
        <v/>
      </c>
      <c r="N19" s="21" t="str">
        <f>IF(OR(C19="",J19=""),"",IF(MATCH(J19,D.2[Phân nhóm
khách hàng],0)=B19,B19,""))</f>
        <v/>
      </c>
      <c r="O19" s="21" t="str">
        <f>IF(B19&lt;=COUNT(D.2[STT Phân nhóm KH]),INDEX(D.2[Phân nhóm
khách hàng],MATCH(SMALL(D.2[STT Phân nhóm KH],B19),D.2[STT Phân nhóm KH],0)),"")</f>
        <v/>
      </c>
      <c r="P19" s="21" t="str">
        <f>IF(C19="","",SUMIFS(B.2[Giá có thuế],B.2[Tên khách hàng],C19))</f>
        <v/>
      </c>
      <c r="Q19" s="21" t="str">
        <f>IF(C19="","",SUMIFS(B.2[Số tiền đã thu],B.2[Tên khách hàng],C19))</f>
        <v/>
      </c>
      <c r="R19" s="21" t="str">
        <f t="shared" si="1"/>
        <v/>
      </c>
      <c r="S19" s="70" t="str">
        <f>IF(C19="","",SUMIFS(B.2[Doanh thu],B.2[Tên khách hàng],C19))</f>
        <v/>
      </c>
      <c r="T19" s="70" t="str">
        <f>IF(C19="","",SUMIFS(B.2[Lợi nhuận gộp],B.2[Tên khách hàng],C19))</f>
        <v/>
      </c>
      <c r="U19" s="68" t="str">
        <f>IF(OR(C19="",R19=0),"",RANK(R19,D.2[Nợ phải thu 
(Trong kỳ)]))</f>
        <v/>
      </c>
      <c r="V19" s="68" t="str">
        <f>IF(OR(C19="",S19=0),"",RANK(S19,D.2[Doanh thu]))</f>
        <v/>
      </c>
      <c r="W19" s="68" t="str">
        <f>IF(OR(C19="",T19=0),"",RANK(T19,D.2[Lợi nhuận gộp]))</f>
        <v/>
      </c>
      <c r="X19" s="175"/>
    </row>
    <row r="20" spans="2:24" ht="27.75" customHeight="1" x14ac:dyDescent="0.2">
      <c r="B20" s="7">
        <f t="shared" si="2"/>
        <v>18</v>
      </c>
      <c r="C20" s="2"/>
      <c r="D20" s="16"/>
      <c r="E20" s="2"/>
      <c r="F20" s="2"/>
      <c r="G20" s="2"/>
      <c r="H20" s="13"/>
      <c r="I20" s="13"/>
      <c r="J20" s="13"/>
      <c r="K20" s="21" t="str">
        <f>IF(AND(C20&lt;&gt;"",COUNTIF(D.2[Tên khách hàng],C20)&gt;1),"Khách hàng này đã khai báo nhiều lần","")</f>
        <v/>
      </c>
      <c r="L20" s="21" t="str">
        <f>IF(OR(C20="",I20=""),"",IF(MATCH(I20,D.2[Nhân viên
bán hàng],0)=B20,B20,""))</f>
        <v/>
      </c>
      <c r="M20" s="21" t="str">
        <f>IF(B20&lt;=COUNT(D.2[STT NVBH]),INDEX(D.2[Nhân viên
bán hàng],MATCH(SMALL(D.2[STT NVBH],B20),D.2[STT NVBH],0)),"")</f>
        <v/>
      </c>
      <c r="N20" s="21" t="str">
        <f>IF(OR(C20="",J20=""),"",IF(MATCH(J20,D.2[Phân nhóm
khách hàng],0)=B20,B20,""))</f>
        <v/>
      </c>
      <c r="O20" s="21" t="str">
        <f>IF(B20&lt;=COUNT(D.2[STT Phân nhóm KH]),INDEX(D.2[Phân nhóm
khách hàng],MATCH(SMALL(D.2[STT Phân nhóm KH],B20),D.2[STT Phân nhóm KH],0)),"")</f>
        <v/>
      </c>
      <c r="P20" s="21" t="str">
        <f>IF(C20="","",SUMIFS(B.2[Giá có thuế],B.2[Tên khách hàng],C20))</f>
        <v/>
      </c>
      <c r="Q20" s="21" t="str">
        <f>IF(C20="","",SUMIFS(B.2[Số tiền đã thu],B.2[Tên khách hàng],C20))</f>
        <v/>
      </c>
      <c r="R20" s="21" t="str">
        <f t="shared" si="1"/>
        <v/>
      </c>
      <c r="S20" s="70" t="str">
        <f>IF(C20="","",SUMIFS(B.2[Doanh thu],B.2[Tên khách hàng],C20))</f>
        <v/>
      </c>
      <c r="T20" s="70" t="str">
        <f>IF(C20="","",SUMIFS(B.2[Lợi nhuận gộp],B.2[Tên khách hàng],C20))</f>
        <v/>
      </c>
      <c r="U20" s="68" t="str">
        <f>IF(OR(C20="",R20=0),"",RANK(R20,D.2[Nợ phải thu 
(Trong kỳ)]))</f>
        <v/>
      </c>
      <c r="V20" s="68" t="str">
        <f>IF(OR(C20="",S20=0),"",RANK(S20,D.2[Doanh thu]))</f>
        <v/>
      </c>
      <c r="W20" s="68" t="str">
        <f>IF(OR(C20="",T20=0),"",RANK(T20,D.2[Lợi nhuận gộp]))</f>
        <v/>
      </c>
      <c r="X20" s="175"/>
    </row>
    <row r="21" spans="2:24" ht="27.75" customHeight="1" x14ac:dyDescent="0.2">
      <c r="B21" s="7">
        <f t="shared" si="2"/>
        <v>19</v>
      </c>
      <c r="C21" s="2"/>
      <c r="D21" s="16"/>
      <c r="E21" s="2"/>
      <c r="F21" s="2"/>
      <c r="G21" s="2"/>
      <c r="H21" s="13"/>
      <c r="I21" s="13"/>
      <c r="J21" s="13"/>
      <c r="K21" s="21" t="str">
        <f>IF(AND(C21&lt;&gt;"",COUNTIF(D.2[Tên khách hàng],C21)&gt;1),"Khách hàng này đã khai báo nhiều lần","")</f>
        <v/>
      </c>
      <c r="L21" s="21" t="str">
        <f>IF(OR(C21="",I21=""),"",IF(MATCH(I21,D.2[Nhân viên
bán hàng],0)=B21,B21,""))</f>
        <v/>
      </c>
      <c r="M21" s="21" t="str">
        <f>IF(B21&lt;=COUNT(D.2[STT NVBH]),INDEX(D.2[Nhân viên
bán hàng],MATCH(SMALL(D.2[STT NVBH],B21),D.2[STT NVBH],0)),"")</f>
        <v/>
      </c>
      <c r="N21" s="21" t="str">
        <f>IF(OR(C21="",J21=""),"",IF(MATCH(J21,D.2[Phân nhóm
khách hàng],0)=B21,B21,""))</f>
        <v/>
      </c>
      <c r="O21" s="21" t="str">
        <f>IF(B21&lt;=COUNT(D.2[STT Phân nhóm KH]),INDEX(D.2[Phân nhóm
khách hàng],MATCH(SMALL(D.2[STT Phân nhóm KH],B21),D.2[STT Phân nhóm KH],0)),"")</f>
        <v/>
      </c>
      <c r="P21" s="21" t="str">
        <f>IF(C21="","",SUMIFS(B.2[Giá có thuế],B.2[Tên khách hàng],C21))</f>
        <v/>
      </c>
      <c r="Q21" s="21" t="str">
        <f>IF(C21="","",SUMIFS(B.2[Số tiền đã thu],B.2[Tên khách hàng],C21))</f>
        <v/>
      </c>
      <c r="R21" s="21" t="str">
        <f t="shared" si="1"/>
        <v/>
      </c>
      <c r="S21" s="70" t="str">
        <f>IF(C21="","",SUMIFS(B.2[Doanh thu],B.2[Tên khách hàng],C21))</f>
        <v/>
      </c>
      <c r="T21" s="70" t="str">
        <f>IF(C21="","",SUMIFS(B.2[Lợi nhuận gộp],B.2[Tên khách hàng],C21))</f>
        <v/>
      </c>
      <c r="U21" s="68" t="str">
        <f>IF(OR(C21="",R21=0),"",RANK(R21,D.2[Nợ phải thu 
(Trong kỳ)]))</f>
        <v/>
      </c>
      <c r="V21" s="68" t="str">
        <f>IF(OR(C21="",S21=0),"",RANK(S21,D.2[Doanh thu]))</f>
        <v/>
      </c>
      <c r="W21" s="68" t="str">
        <f>IF(OR(C21="",T21=0),"",RANK(T21,D.2[Lợi nhuận gộp]))</f>
        <v/>
      </c>
      <c r="X21" s="175"/>
    </row>
    <row r="22" spans="2:24" ht="27.75" customHeight="1" x14ac:dyDescent="0.2">
      <c r="B22" s="7">
        <f t="shared" si="2"/>
        <v>20</v>
      </c>
      <c r="C22" s="2"/>
      <c r="D22" s="16"/>
      <c r="E22" s="2"/>
      <c r="F22" s="2"/>
      <c r="G22" s="2"/>
      <c r="H22" s="13"/>
      <c r="I22" s="13"/>
      <c r="J22" s="13"/>
      <c r="K22" s="21" t="str">
        <f>IF(AND(C22&lt;&gt;"",COUNTIF(D.2[Tên khách hàng],C22)&gt;1),"Khách hàng này đã khai báo nhiều lần","")</f>
        <v/>
      </c>
      <c r="L22" s="21" t="str">
        <f>IF(OR(C22="",I22=""),"",IF(MATCH(I22,D.2[Nhân viên
bán hàng],0)=B22,B22,""))</f>
        <v/>
      </c>
      <c r="M22" s="21" t="str">
        <f>IF(B22&lt;=COUNT(D.2[STT NVBH]),INDEX(D.2[Nhân viên
bán hàng],MATCH(SMALL(D.2[STT NVBH],B22),D.2[STT NVBH],0)),"")</f>
        <v/>
      </c>
      <c r="N22" s="21" t="str">
        <f>IF(OR(C22="",J22=""),"",IF(MATCH(J22,D.2[Phân nhóm
khách hàng],0)=B22,B22,""))</f>
        <v/>
      </c>
      <c r="O22" s="21" t="str">
        <f>IF(B22&lt;=COUNT(D.2[STT Phân nhóm KH]),INDEX(D.2[Phân nhóm
khách hàng],MATCH(SMALL(D.2[STT Phân nhóm KH],B22),D.2[STT Phân nhóm KH],0)),"")</f>
        <v/>
      </c>
      <c r="P22" s="21" t="str">
        <f>IF(C22="","",SUMIFS(B.2[Giá có thuế],B.2[Tên khách hàng],C22))</f>
        <v/>
      </c>
      <c r="Q22" s="21" t="str">
        <f>IF(C22="","",SUMIFS(B.2[Số tiền đã thu],B.2[Tên khách hàng],C22))</f>
        <v/>
      </c>
      <c r="R22" s="21" t="str">
        <f t="shared" si="1"/>
        <v/>
      </c>
      <c r="S22" s="70" t="str">
        <f>IF(C22="","",SUMIFS(B.2[Doanh thu],B.2[Tên khách hàng],C22))</f>
        <v/>
      </c>
      <c r="T22" s="70" t="str">
        <f>IF(C22="","",SUMIFS(B.2[Lợi nhuận gộp],B.2[Tên khách hàng],C22))</f>
        <v/>
      </c>
      <c r="U22" s="68" t="str">
        <f>IF(OR(C22="",R22=0),"",RANK(R22,D.2[Nợ phải thu 
(Trong kỳ)]))</f>
        <v/>
      </c>
      <c r="V22" s="68" t="str">
        <f>IF(OR(C22="",S22=0),"",RANK(S22,D.2[Doanh thu]))</f>
        <v/>
      </c>
      <c r="W22" s="68" t="str">
        <f>IF(OR(C22="",T22=0),"",RANK(T22,D.2[Lợi nhuận gộp]))</f>
        <v/>
      </c>
      <c r="X22" s="175"/>
    </row>
    <row r="23" spans="2:24" ht="27.75" customHeight="1" x14ac:dyDescent="0.2">
      <c r="B23" s="7">
        <f t="shared" si="2"/>
        <v>21</v>
      </c>
      <c r="C23" s="2"/>
      <c r="D23" s="16"/>
      <c r="E23" s="2"/>
      <c r="F23" s="2"/>
      <c r="G23" s="2"/>
      <c r="H23" s="13"/>
      <c r="I23" s="13"/>
      <c r="J23" s="13"/>
      <c r="K23" s="21" t="str">
        <f>IF(AND(C23&lt;&gt;"",COUNTIF(D.2[Tên khách hàng],C23)&gt;1),"Khách hàng này đã khai báo nhiều lần","")</f>
        <v/>
      </c>
      <c r="L23" s="21" t="str">
        <f>IF(OR(C23="",I23=""),"",IF(MATCH(I23,D.2[Nhân viên
bán hàng],0)=B23,B23,""))</f>
        <v/>
      </c>
      <c r="M23" s="21" t="str">
        <f>IF(B23&lt;=COUNT(D.2[STT NVBH]),INDEX(D.2[Nhân viên
bán hàng],MATCH(SMALL(D.2[STT NVBH],B23),D.2[STT NVBH],0)),"")</f>
        <v/>
      </c>
      <c r="N23" s="21" t="str">
        <f>IF(OR(C23="",J23=""),"",IF(MATCH(J23,D.2[Phân nhóm
khách hàng],0)=B23,B23,""))</f>
        <v/>
      </c>
      <c r="O23" s="21" t="str">
        <f>IF(B23&lt;=COUNT(D.2[STT Phân nhóm KH]),INDEX(D.2[Phân nhóm
khách hàng],MATCH(SMALL(D.2[STT Phân nhóm KH],B23),D.2[STT Phân nhóm KH],0)),"")</f>
        <v/>
      </c>
      <c r="P23" s="21" t="str">
        <f>IF(C23="","",SUMIFS(B.2[Giá có thuế],B.2[Tên khách hàng],C23))</f>
        <v/>
      </c>
      <c r="Q23" s="21" t="str">
        <f>IF(C23="","",SUMIFS(B.2[Số tiền đã thu],B.2[Tên khách hàng],C23))</f>
        <v/>
      </c>
      <c r="R23" s="21" t="str">
        <f t="shared" si="1"/>
        <v/>
      </c>
      <c r="S23" s="70" t="str">
        <f>IF(C23="","",SUMIFS(B.2[Doanh thu],B.2[Tên khách hàng],C23))</f>
        <v/>
      </c>
      <c r="T23" s="70" t="str">
        <f>IF(C23="","",SUMIFS(B.2[Lợi nhuận gộp],B.2[Tên khách hàng],C23))</f>
        <v/>
      </c>
      <c r="U23" s="68" t="str">
        <f>IF(OR(C23="",R23=0),"",RANK(R23,D.2[Nợ phải thu 
(Trong kỳ)]))</f>
        <v/>
      </c>
      <c r="V23" s="68" t="str">
        <f>IF(OR(C23="",S23=0),"",RANK(S23,D.2[Doanh thu]))</f>
        <v/>
      </c>
      <c r="W23" s="68" t="str">
        <f>IF(OR(C23="",T23=0),"",RANK(T23,D.2[Lợi nhuận gộp]))</f>
        <v/>
      </c>
      <c r="X23" s="175"/>
    </row>
    <row r="24" spans="2:24" ht="27.75" customHeight="1" x14ac:dyDescent="0.2">
      <c r="B24" s="7">
        <f t="shared" si="2"/>
        <v>22</v>
      </c>
      <c r="C24" s="2"/>
      <c r="D24" s="16"/>
      <c r="E24" s="2"/>
      <c r="F24" s="2"/>
      <c r="G24" s="2"/>
      <c r="H24" s="13"/>
      <c r="I24" s="13"/>
      <c r="J24" s="13"/>
      <c r="K24" s="21" t="str">
        <f>IF(AND(C24&lt;&gt;"",COUNTIF(D.2[Tên khách hàng],C24)&gt;1),"Khách hàng này đã khai báo nhiều lần","")</f>
        <v/>
      </c>
      <c r="L24" s="21" t="str">
        <f>IF(OR(C24="",I24=""),"",IF(MATCH(I24,D.2[Nhân viên
bán hàng],0)=B24,B24,""))</f>
        <v/>
      </c>
      <c r="M24" s="21" t="str">
        <f>IF(B24&lt;=COUNT(D.2[STT NVBH]),INDEX(D.2[Nhân viên
bán hàng],MATCH(SMALL(D.2[STT NVBH],B24),D.2[STT NVBH],0)),"")</f>
        <v/>
      </c>
      <c r="N24" s="21" t="str">
        <f>IF(OR(C24="",J24=""),"",IF(MATCH(J24,D.2[Phân nhóm
khách hàng],0)=B24,B24,""))</f>
        <v/>
      </c>
      <c r="O24" s="21" t="str">
        <f>IF(B24&lt;=COUNT(D.2[STT Phân nhóm KH]),INDEX(D.2[Phân nhóm
khách hàng],MATCH(SMALL(D.2[STT Phân nhóm KH],B24),D.2[STT Phân nhóm KH],0)),"")</f>
        <v/>
      </c>
      <c r="P24" s="21" t="str">
        <f>IF(C24="","",SUMIFS(B.2[Giá có thuế],B.2[Tên khách hàng],C24))</f>
        <v/>
      </c>
      <c r="Q24" s="21" t="str">
        <f>IF(C24="","",SUMIFS(B.2[Số tiền đã thu],B.2[Tên khách hàng],C24))</f>
        <v/>
      </c>
      <c r="R24" s="21" t="str">
        <f t="shared" si="1"/>
        <v/>
      </c>
      <c r="S24" s="70" t="str">
        <f>IF(C24="","",SUMIFS(B.2[Doanh thu],B.2[Tên khách hàng],C24))</f>
        <v/>
      </c>
      <c r="T24" s="70" t="str">
        <f>IF(C24="","",SUMIFS(B.2[Lợi nhuận gộp],B.2[Tên khách hàng],C24))</f>
        <v/>
      </c>
      <c r="U24" s="68" t="str">
        <f>IF(OR(C24="",R24=0),"",RANK(R24,D.2[Nợ phải thu 
(Trong kỳ)]))</f>
        <v/>
      </c>
      <c r="V24" s="68" t="str">
        <f>IF(OR(C24="",S24=0),"",RANK(S24,D.2[Doanh thu]))</f>
        <v/>
      </c>
      <c r="W24" s="68" t="str">
        <f>IF(OR(C24="",T24=0),"",RANK(T24,D.2[Lợi nhuận gộp]))</f>
        <v/>
      </c>
      <c r="X24" s="175"/>
    </row>
    <row r="25" spans="2:24" ht="27.75" customHeight="1" x14ac:dyDescent="0.2">
      <c r="B25" s="7">
        <f t="shared" si="2"/>
        <v>23</v>
      </c>
      <c r="C25" s="2"/>
      <c r="D25" s="16"/>
      <c r="E25" s="2"/>
      <c r="F25" s="2"/>
      <c r="G25" s="2"/>
      <c r="H25" s="13"/>
      <c r="I25" s="13"/>
      <c r="J25" s="13"/>
      <c r="K25" s="21" t="str">
        <f>IF(AND(C25&lt;&gt;"",COUNTIF(D.2[Tên khách hàng],C25)&gt;1),"Khách hàng này đã khai báo nhiều lần","")</f>
        <v/>
      </c>
      <c r="L25" s="21" t="str">
        <f>IF(OR(C25="",I25=""),"",IF(MATCH(I25,D.2[Nhân viên
bán hàng],0)=B25,B25,""))</f>
        <v/>
      </c>
      <c r="M25" s="21" t="str">
        <f>IF(B25&lt;=COUNT(D.2[STT NVBH]),INDEX(D.2[Nhân viên
bán hàng],MATCH(SMALL(D.2[STT NVBH],B25),D.2[STT NVBH],0)),"")</f>
        <v/>
      </c>
      <c r="N25" s="21" t="str">
        <f>IF(OR(C25="",J25=""),"",IF(MATCH(J25,D.2[Phân nhóm
khách hàng],0)=B25,B25,""))</f>
        <v/>
      </c>
      <c r="O25" s="21" t="str">
        <f>IF(B25&lt;=COUNT(D.2[STT Phân nhóm KH]),INDEX(D.2[Phân nhóm
khách hàng],MATCH(SMALL(D.2[STT Phân nhóm KH],B25),D.2[STT Phân nhóm KH],0)),"")</f>
        <v/>
      </c>
      <c r="P25" s="21" t="str">
        <f>IF(C25="","",SUMIFS(B.2[Giá có thuế],B.2[Tên khách hàng],C25))</f>
        <v/>
      </c>
      <c r="Q25" s="21" t="str">
        <f>IF(C25="","",SUMIFS(B.2[Số tiền đã thu],B.2[Tên khách hàng],C25))</f>
        <v/>
      </c>
      <c r="R25" s="21" t="str">
        <f t="shared" si="1"/>
        <v/>
      </c>
      <c r="S25" s="70" t="str">
        <f>IF(C25="","",SUMIFS(B.2[Doanh thu],B.2[Tên khách hàng],C25))</f>
        <v/>
      </c>
      <c r="T25" s="70" t="str">
        <f>IF(C25="","",SUMIFS(B.2[Lợi nhuận gộp],B.2[Tên khách hàng],C25))</f>
        <v/>
      </c>
      <c r="U25" s="68" t="str">
        <f>IF(OR(C25="",R25=0),"",RANK(R25,D.2[Nợ phải thu 
(Trong kỳ)]))</f>
        <v/>
      </c>
      <c r="V25" s="68" t="str">
        <f>IF(OR(C25="",S25=0),"",RANK(S25,D.2[Doanh thu]))</f>
        <v/>
      </c>
      <c r="W25" s="68" t="str">
        <f>IF(OR(C25="",T25=0),"",RANK(T25,D.2[Lợi nhuận gộp]))</f>
        <v/>
      </c>
      <c r="X25" s="175"/>
    </row>
    <row r="26" spans="2:24" ht="27.75" customHeight="1" x14ac:dyDescent="0.2">
      <c r="B26" s="7">
        <f t="shared" si="2"/>
        <v>24</v>
      </c>
      <c r="C26" s="2"/>
      <c r="D26" s="16"/>
      <c r="E26" s="2"/>
      <c r="F26" s="2"/>
      <c r="G26" s="2"/>
      <c r="H26" s="13"/>
      <c r="I26" s="13"/>
      <c r="J26" s="13"/>
      <c r="K26" s="21" t="str">
        <f>IF(AND(C26&lt;&gt;"",COUNTIF(D.2[Tên khách hàng],C26)&gt;1),"Khách hàng này đã khai báo nhiều lần","")</f>
        <v/>
      </c>
      <c r="L26" s="21" t="str">
        <f>IF(OR(C26="",I26=""),"",IF(MATCH(I26,D.2[Nhân viên
bán hàng],0)=B26,B26,""))</f>
        <v/>
      </c>
      <c r="M26" s="21" t="str">
        <f>IF(B26&lt;=COUNT(D.2[STT NVBH]),INDEX(D.2[Nhân viên
bán hàng],MATCH(SMALL(D.2[STT NVBH],B26),D.2[STT NVBH],0)),"")</f>
        <v/>
      </c>
      <c r="N26" s="21" t="str">
        <f>IF(OR(C26="",J26=""),"",IF(MATCH(J26,D.2[Phân nhóm
khách hàng],0)=B26,B26,""))</f>
        <v/>
      </c>
      <c r="O26" s="21" t="str">
        <f>IF(B26&lt;=COUNT(D.2[STT Phân nhóm KH]),INDEX(D.2[Phân nhóm
khách hàng],MATCH(SMALL(D.2[STT Phân nhóm KH],B26),D.2[STT Phân nhóm KH],0)),"")</f>
        <v/>
      </c>
      <c r="P26" s="21" t="str">
        <f>IF(C26="","",SUMIFS(B.2[Giá có thuế],B.2[Tên khách hàng],C26))</f>
        <v/>
      </c>
      <c r="Q26" s="21" t="str">
        <f>IF(C26="","",SUMIFS(B.2[Số tiền đã thu],B.2[Tên khách hàng],C26))</f>
        <v/>
      </c>
      <c r="R26" s="21" t="str">
        <f t="shared" si="1"/>
        <v/>
      </c>
      <c r="S26" s="70" t="str">
        <f>IF(C26="","",SUMIFS(B.2[Doanh thu],B.2[Tên khách hàng],C26))</f>
        <v/>
      </c>
      <c r="T26" s="70" t="str">
        <f>IF(C26="","",SUMIFS(B.2[Lợi nhuận gộp],B.2[Tên khách hàng],C26))</f>
        <v/>
      </c>
      <c r="U26" s="68" t="str">
        <f>IF(OR(C26="",R26=0),"",RANK(R26,D.2[Nợ phải thu 
(Trong kỳ)]))</f>
        <v/>
      </c>
      <c r="V26" s="68" t="str">
        <f>IF(OR(C26="",S26=0),"",RANK(S26,D.2[Doanh thu]))</f>
        <v/>
      </c>
      <c r="W26" s="68" t="str">
        <f>IF(OR(C26="",T26=0),"",RANK(T26,D.2[Lợi nhuận gộp]))</f>
        <v/>
      </c>
      <c r="X26" s="175"/>
    </row>
    <row r="27" spans="2:24" ht="27.75" customHeight="1" x14ac:dyDescent="0.2">
      <c r="B27" s="7">
        <f t="shared" si="2"/>
        <v>25</v>
      </c>
      <c r="C27" s="2"/>
      <c r="D27" s="16"/>
      <c r="E27" s="2"/>
      <c r="F27" s="2"/>
      <c r="G27" s="2"/>
      <c r="H27" s="13"/>
      <c r="I27" s="13"/>
      <c r="J27" s="13"/>
      <c r="K27" s="21" t="str">
        <f>IF(AND(C27&lt;&gt;"",COUNTIF(D.2[Tên khách hàng],C27)&gt;1),"Khách hàng này đã khai báo nhiều lần","")</f>
        <v/>
      </c>
      <c r="L27" s="21" t="str">
        <f>IF(OR(C27="",I27=""),"",IF(MATCH(I27,D.2[Nhân viên
bán hàng],0)=B27,B27,""))</f>
        <v/>
      </c>
      <c r="M27" s="21" t="str">
        <f>IF(B27&lt;=COUNT(D.2[STT NVBH]),INDEX(D.2[Nhân viên
bán hàng],MATCH(SMALL(D.2[STT NVBH],B27),D.2[STT NVBH],0)),"")</f>
        <v/>
      </c>
      <c r="N27" s="21" t="str">
        <f>IF(OR(C27="",J27=""),"",IF(MATCH(J27,D.2[Phân nhóm
khách hàng],0)=B27,B27,""))</f>
        <v/>
      </c>
      <c r="O27" s="21" t="str">
        <f>IF(B27&lt;=COUNT(D.2[STT Phân nhóm KH]),INDEX(D.2[Phân nhóm
khách hàng],MATCH(SMALL(D.2[STT Phân nhóm KH],B27),D.2[STT Phân nhóm KH],0)),"")</f>
        <v/>
      </c>
      <c r="P27" s="21" t="str">
        <f>IF(C27="","",SUMIFS(B.2[Giá có thuế],B.2[Tên khách hàng],C27))</f>
        <v/>
      </c>
      <c r="Q27" s="21" t="str">
        <f>IF(C27="","",SUMIFS(B.2[Số tiền đã thu],B.2[Tên khách hàng],C27))</f>
        <v/>
      </c>
      <c r="R27" s="21" t="str">
        <f t="shared" si="1"/>
        <v/>
      </c>
      <c r="S27" s="70" t="str">
        <f>IF(C27="","",SUMIFS(B.2[Doanh thu],B.2[Tên khách hàng],C27))</f>
        <v/>
      </c>
      <c r="T27" s="70" t="str">
        <f>IF(C27="","",SUMIFS(B.2[Lợi nhuận gộp],B.2[Tên khách hàng],C27))</f>
        <v/>
      </c>
      <c r="U27" s="68" t="str">
        <f>IF(OR(C27="",R27=0),"",RANK(R27,D.2[Nợ phải thu 
(Trong kỳ)]))</f>
        <v/>
      </c>
      <c r="V27" s="68" t="str">
        <f>IF(OR(C27="",S27=0),"",RANK(S27,D.2[Doanh thu]))</f>
        <v/>
      </c>
      <c r="W27" s="68" t="str">
        <f>IF(OR(C27="",T27=0),"",RANK(T27,D.2[Lợi nhuận gộp]))</f>
        <v/>
      </c>
      <c r="X27" s="175"/>
    </row>
    <row r="28" spans="2:24" ht="27.75" customHeight="1" x14ac:dyDescent="0.2">
      <c r="B28" s="7">
        <f t="shared" si="2"/>
        <v>26</v>
      </c>
      <c r="C28" s="2"/>
      <c r="D28" s="16"/>
      <c r="E28" s="2"/>
      <c r="F28" s="2"/>
      <c r="G28" s="2"/>
      <c r="H28" s="13"/>
      <c r="I28" s="13"/>
      <c r="J28" s="13"/>
      <c r="K28" s="21" t="str">
        <f>IF(AND(C28&lt;&gt;"",COUNTIF(D.2[Tên khách hàng],C28)&gt;1),"Khách hàng này đã khai báo nhiều lần","")</f>
        <v/>
      </c>
      <c r="L28" s="21" t="str">
        <f>IF(OR(C28="",I28=""),"",IF(MATCH(I28,D.2[Nhân viên
bán hàng],0)=B28,B28,""))</f>
        <v/>
      </c>
      <c r="M28" s="21" t="str">
        <f>IF(B28&lt;=COUNT(D.2[STT NVBH]),INDEX(D.2[Nhân viên
bán hàng],MATCH(SMALL(D.2[STT NVBH],B28),D.2[STT NVBH],0)),"")</f>
        <v/>
      </c>
      <c r="N28" s="21" t="str">
        <f>IF(OR(C28="",J28=""),"",IF(MATCH(J28,D.2[Phân nhóm
khách hàng],0)=B28,B28,""))</f>
        <v/>
      </c>
      <c r="O28" s="21" t="str">
        <f>IF(B28&lt;=COUNT(D.2[STT Phân nhóm KH]),INDEX(D.2[Phân nhóm
khách hàng],MATCH(SMALL(D.2[STT Phân nhóm KH],B28),D.2[STT Phân nhóm KH],0)),"")</f>
        <v/>
      </c>
      <c r="P28" s="21" t="str">
        <f>IF(C28="","",SUMIFS(B.2[Giá có thuế],B.2[Tên khách hàng],C28))</f>
        <v/>
      </c>
      <c r="Q28" s="21" t="str">
        <f>IF(C28="","",SUMIFS(B.2[Số tiền đã thu],B.2[Tên khách hàng],C28))</f>
        <v/>
      </c>
      <c r="R28" s="21" t="str">
        <f t="shared" si="1"/>
        <v/>
      </c>
      <c r="S28" s="70" t="str">
        <f>IF(C28="","",SUMIFS(B.2[Doanh thu],B.2[Tên khách hàng],C28))</f>
        <v/>
      </c>
      <c r="T28" s="70" t="str">
        <f>IF(C28="","",SUMIFS(B.2[Lợi nhuận gộp],B.2[Tên khách hàng],C28))</f>
        <v/>
      </c>
      <c r="U28" s="68" t="str">
        <f>IF(OR(C28="",R28=0),"",RANK(R28,D.2[Nợ phải thu 
(Trong kỳ)]))</f>
        <v/>
      </c>
      <c r="V28" s="68" t="str">
        <f>IF(OR(C28="",S28=0),"",RANK(S28,D.2[Doanh thu]))</f>
        <v/>
      </c>
      <c r="W28" s="68" t="str">
        <f>IF(OR(C28="",T28=0),"",RANK(T28,D.2[Lợi nhuận gộp]))</f>
        <v/>
      </c>
      <c r="X28" s="175"/>
    </row>
    <row r="29" spans="2:24" ht="27.75" customHeight="1" x14ac:dyDescent="0.2">
      <c r="B29" s="7">
        <f t="shared" si="2"/>
        <v>27</v>
      </c>
      <c r="C29" s="2"/>
      <c r="D29" s="16"/>
      <c r="E29" s="2"/>
      <c r="F29" s="2"/>
      <c r="G29" s="2"/>
      <c r="H29" s="13"/>
      <c r="I29" s="13"/>
      <c r="J29" s="13"/>
      <c r="K29" s="21" t="str">
        <f>IF(AND(C29&lt;&gt;"",COUNTIF(D.2[Tên khách hàng],C29)&gt;1),"Khách hàng này đã khai báo nhiều lần","")</f>
        <v/>
      </c>
      <c r="L29" s="21" t="str">
        <f>IF(OR(C29="",I29=""),"",IF(MATCH(I29,D.2[Nhân viên
bán hàng],0)=B29,B29,""))</f>
        <v/>
      </c>
      <c r="M29" s="21" t="str">
        <f>IF(B29&lt;=COUNT(D.2[STT NVBH]),INDEX(D.2[Nhân viên
bán hàng],MATCH(SMALL(D.2[STT NVBH],B29),D.2[STT NVBH],0)),"")</f>
        <v/>
      </c>
      <c r="N29" s="21" t="str">
        <f>IF(OR(C29="",J29=""),"",IF(MATCH(J29,D.2[Phân nhóm
khách hàng],0)=B29,B29,""))</f>
        <v/>
      </c>
      <c r="O29" s="21" t="str">
        <f>IF(B29&lt;=COUNT(D.2[STT Phân nhóm KH]),INDEX(D.2[Phân nhóm
khách hàng],MATCH(SMALL(D.2[STT Phân nhóm KH],B29),D.2[STT Phân nhóm KH],0)),"")</f>
        <v/>
      </c>
      <c r="P29" s="21" t="str">
        <f>IF(C29="","",SUMIFS(B.2[Giá có thuế],B.2[Tên khách hàng],C29))</f>
        <v/>
      </c>
      <c r="Q29" s="21" t="str">
        <f>IF(C29="","",SUMIFS(B.2[Số tiền đã thu],B.2[Tên khách hàng],C29))</f>
        <v/>
      </c>
      <c r="R29" s="21" t="str">
        <f t="shared" si="1"/>
        <v/>
      </c>
      <c r="S29" s="70" t="str">
        <f>IF(C29="","",SUMIFS(B.2[Doanh thu],B.2[Tên khách hàng],C29))</f>
        <v/>
      </c>
      <c r="T29" s="70" t="str">
        <f>IF(C29="","",SUMIFS(B.2[Lợi nhuận gộp],B.2[Tên khách hàng],C29))</f>
        <v/>
      </c>
      <c r="U29" s="68" t="str">
        <f>IF(OR(C29="",R29=0),"",RANK(R29,D.2[Nợ phải thu 
(Trong kỳ)]))</f>
        <v/>
      </c>
      <c r="V29" s="68" t="str">
        <f>IF(OR(C29="",S29=0),"",RANK(S29,D.2[Doanh thu]))</f>
        <v/>
      </c>
      <c r="W29" s="68" t="str">
        <f>IF(OR(C29="",T29=0),"",RANK(T29,D.2[Lợi nhuận gộp]))</f>
        <v/>
      </c>
      <c r="X29" s="175"/>
    </row>
    <row r="30" spans="2:24" ht="27.75" customHeight="1" x14ac:dyDescent="0.2">
      <c r="B30" s="7">
        <f t="shared" si="2"/>
        <v>28</v>
      </c>
      <c r="C30" s="2"/>
      <c r="D30" s="16"/>
      <c r="E30" s="2"/>
      <c r="F30" s="2"/>
      <c r="G30" s="2"/>
      <c r="H30" s="13"/>
      <c r="I30" s="13"/>
      <c r="J30" s="13"/>
      <c r="K30" s="21" t="str">
        <f>IF(AND(C30&lt;&gt;"",COUNTIF(D.2[Tên khách hàng],C30)&gt;1),"Khách hàng này đã khai báo nhiều lần","")</f>
        <v/>
      </c>
      <c r="L30" s="21" t="str">
        <f>IF(OR(C30="",I30=""),"",IF(MATCH(I30,D.2[Nhân viên
bán hàng],0)=B30,B30,""))</f>
        <v/>
      </c>
      <c r="M30" s="21" t="str">
        <f>IF(B30&lt;=COUNT(D.2[STT NVBH]),INDEX(D.2[Nhân viên
bán hàng],MATCH(SMALL(D.2[STT NVBH],B30),D.2[STT NVBH],0)),"")</f>
        <v/>
      </c>
      <c r="N30" s="21" t="str">
        <f>IF(OR(C30="",J30=""),"",IF(MATCH(J30,D.2[Phân nhóm
khách hàng],0)=B30,B30,""))</f>
        <v/>
      </c>
      <c r="O30" s="21" t="str">
        <f>IF(B30&lt;=COUNT(D.2[STT Phân nhóm KH]),INDEX(D.2[Phân nhóm
khách hàng],MATCH(SMALL(D.2[STT Phân nhóm KH],B30),D.2[STT Phân nhóm KH],0)),"")</f>
        <v/>
      </c>
      <c r="P30" s="21" t="str">
        <f>IF(C30="","",SUMIFS(B.2[Giá có thuế],B.2[Tên khách hàng],C30))</f>
        <v/>
      </c>
      <c r="Q30" s="21" t="str">
        <f>IF(C30="","",SUMIFS(B.2[Số tiền đã thu],B.2[Tên khách hàng],C30))</f>
        <v/>
      </c>
      <c r="R30" s="21" t="str">
        <f t="shared" si="1"/>
        <v/>
      </c>
      <c r="S30" s="70" t="str">
        <f>IF(C30="","",SUMIFS(B.2[Doanh thu],B.2[Tên khách hàng],C30))</f>
        <v/>
      </c>
      <c r="T30" s="70" t="str">
        <f>IF(C30="","",SUMIFS(B.2[Lợi nhuận gộp],B.2[Tên khách hàng],C30))</f>
        <v/>
      </c>
      <c r="U30" s="68" t="str">
        <f>IF(OR(C30="",R30=0),"",RANK(R30,D.2[Nợ phải thu 
(Trong kỳ)]))</f>
        <v/>
      </c>
      <c r="V30" s="68" t="str">
        <f>IF(OR(C30="",S30=0),"",RANK(S30,D.2[Doanh thu]))</f>
        <v/>
      </c>
      <c r="W30" s="68" t="str">
        <f>IF(OR(C30="",T30=0),"",RANK(T30,D.2[Lợi nhuận gộp]))</f>
        <v/>
      </c>
      <c r="X30" s="175"/>
    </row>
    <row r="31" spans="2:24" ht="27.75" customHeight="1" x14ac:dyDescent="0.2">
      <c r="B31" s="7">
        <f t="shared" si="2"/>
        <v>29</v>
      </c>
      <c r="C31" s="2"/>
      <c r="D31" s="16"/>
      <c r="E31" s="2"/>
      <c r="F31" s="2"/>
      <c r="G31" s="2"/>
      <c r="H31" s="13"/>
      <c r="I31" s="13"/>
      <c r="J31" s="13"/>
      <c r="K31" s="21" t="str">
        <f>IF(AND(C31&lt;&gt;"",COUNTIF(D.2[Tên khách hàng],C31)&gt;1),"Khách hàng này đã khai báo nhiều lần","")</f>
        <v/>
      </c>
      <c r="L31" s="21" t="str">
        <f>IF(OR(C31="",I31=""),"",IF(MATCH(I31,D.2[Nhân viên
bán hàng],0)=B31,B31,""))</f>
        <v/>
      </c>
      <c r="M31" s="21" t="str">
        <f>IF(B31&lt;=COUNT(D.2[STT NVBH]),INDEX(D.2[Nhân viên
bán hàng],MATCH(SMALL(D.2[STT NVBH],B31),D.2[STT NVBH],0)),"")</f>
        <v/>
      </c>
      <c r="N31" s="21" t="str">
        <f>IF(OR(C31="",J31=""),"",IF(MATCH(J31,D.2[Phân nhóm
khách hàng],0)=B31,B31,""))</f>
        <v/>
      </c>
      <c r="O31" s="21" t="str">
        <f>IF(B31&lt;=COUNT(D.2[STT Phân nhóm KH]),INDEX(D.2[Phân nhóm
khách hàng],MATCH(SMALL(D.2[STT Phân nhóm KH],B31),D.2[STT Phân nhóm KH],0)),"")</f>
        <v/>
      </c>
      <c r="P31" s="21" t="str">
        <f>IF(C31="","",SUMIFS(B.2[Giá có thuế],B.2[Tên khách hàng],C31))</f>
        <v/>
      </c>
      <c r="Q31" s="21" t="str">
        <f>IF(C31="","",SUMIFS(B.2[Số tiền đã thu],B.2[Tên khách hàng],C31))</f>
        <v/>
      </c>
      <c r="R31" s="21" t="str">
        <f t="shared" si="1"/>
        <v/>
      </c>
      <c r="S31" s="70" t="str">
        <f>IF(C31="","",SUMIFS(B.2[Doanh thu],B.2[Tên khách hàng],C31))</f>
        <v/>
      </c>
      <c r="T31" s="70" t="str">
        <f>IF(C31="","",SUMIFS(B.2[Lợi nhuận gộp],B.2[Tên khách hàng],C31))</f>
        <v/>
      </c>
      <c r="U31" s="68" t="str">
        <f>IF(OR(C31="",R31=0),"",RANK(R31,D.2[Nợ phải thu 
(Trong kỳ)]))</f>
        <v/>
      </c>
      <c r="V31" s="68" t="str">
        <f>IF(OR(C31="",S31=0),"",RANK(S31,D.2[Doanh thu]))</f>
        <v/>
      </c>
      <c r="W31" s="68" t="str">
        <f>IF(OR(C31="",T31=0),"",RANK(T31,D.2[Lợi nhuận gộp]))</f>
        <v/>
      </c>
      <c r="X31" s="175"/>
    </row>
    <row r="32" spans="2:24" ht="27.75" customHeight="1" x14ac:dyDescent="0.2">
      <c r="B32" s="7">
        <f t="shared" si="2"/>
        <v>30</v>
      </c>
      <c r="C32" s="2"/>
      <c r="D32" s="16"/>
      <c r="E32" s="2"/>
      <c r="F32" s="2"/>
      <c r="G32" s="2"/>
      <c r="H32" s="13"/>
      <c r="I32" s="13"/>
      <c r="J32" s="13"/>
      <c r="K32" s="21" t="str">
        <f>IF(AND(C32&lt;&gt;"",COUNTIF(D.2[Tên khách hàng],C32)&gt;1),"Khách hàng này đã khai báo nhiều lần","")</f>
        <v/>
      </c>
      <c r="L32" s="21" t="str">
        <f>IF(OR(C32="",I32=""),"",IF(MATCH(I32,D.2[Nhân viên
bán hàng],0)=B32,B32,""))</f>
        <v/>
      </c>
      <c r="M32" s="21" t="str">
        <f>IF(B32&lt;=COUNT(D.2[STT NVBH]),INDEX(D.2[Nhân viên
bán hàng],MATCH(SMALL(D.2[STT NVBH],B32),D.2[STT NVBH],0)),"")</f>
        <v/>
      </c>
      <c r="N32" s="21" t="str">
        <f>IF(OR(C32="",J32=""),"",IF(MATCH(J32,D.2[Phân nhóm
khách hàng],0)=B32,B32,""))</f>
        <v/>
      </c>
      <c r="O32" s="21" t="str">
        <f>IF(B32&lt;=COUNT(D.2[STT Phân nhóm KH]),INDEX(D.2[Phân nhóm
khách hàng],MATCH(SMALL(D.2[STT Phân nhóm KH],B32),D.2[STT Phân nhóm KH],0)),"")</f>
        <v/>
      </c>
      <c r="P32" s="21" t="str">
        <f>IF(C32="","",SUMIFS(B.2[Giá có thuế],B.2[Tên khách hàng],C32))</f>
        <v/>
      </c>
      <c r="Q32" s="21" t="str">
        <f>IF(C32="","",SUMIFS(B.2[Số tiền đã thu],B.2[Tên khách hàng],C32))</f>
        <v/>
      </c>
      <c r="R32" s="21" t="str">
        <f t="shared" si="1"/>
        <v/>
      </c>
      <c r="S32" s="70" t="str">
        <f>IF(C32="","",SUMIFS(B.2[Doanh thu],B.2[Tên khách hàng],C32))</f>
        <v/>
      </c>
      <c r="T32" s="70" t="str">
        <f>IF(C32="","",SUMIFS(B.2[Lợi nhuận gộp],B.2[Tên khách hàng],C32))</f>
        <v/>
      </c>
      <c r="U32" s="68" t="str">
        <f>IF(OR(C32="",R32=0),"",RANK(R32,D.2[Nợ phải thu 
(Trong kỳ)]))</f>
        <v/>
      </c>
      <c r="V32" s="68" t="str">
        <f>IF(OR(C32="",S32=0),"",RANK(S32,D.2[Doanh thu]))</f>
        <v/>
      </c>
      <c r="W32" s="68" t="str">
        <f>IF(OR(C32="",T32=0),"",RANK(T32,D.2[Lợi nhuận gộp]))</f>
        <v/>
      </c>
      <c r="X32" s="175"/>
    </row>
    <row r="33" spans="2:24" ht="27.75" customHeight="1" x14ac:dyDescent="0.2">
      <c r="B33" s="7">
        <f t="shared" si="2"/>
        <v>31</v>
      </c>
      <c r="C33" s="2"/>
      <c r="D33" s="16"/>
      <c r="E33" s="2"/>
      <c r="F33" s="2"/>
      <c r="G33" s="2"/>
      <c r="H33" s="13"/>
      <c r="I33" s="13"/>
      <c r="J33" s="13"/>
      <c r="K33" s="21" t="str">
        <f>IF(AND(C33&lt;&gt;"",COUNTIF(D.2[Tên khách hàng],C33)&gt;1),"Khách hàng này đã khai báo nhiều lần","")</f>
        <v/>
      </c>
      <c r="L33" s="21" t="str">
        <f>IF(OR(C33="",I33=""),"",IF(MATCH(I33,D.2[Nhân viên
bán hàng],0)=B33,B33,""))</f>
        <v/>
      </c>
      <c r="M33" s="21" t="str">
        <f>IF(B33&lt;=COUNT(D.2[STT NVBH]),INDEX(D.2[Nhân viên
bán hàng],MATCH(SMALL(D.2[STT NVBH],B33),D.2[STT NVBH],0)),"")</f>
        <v/>
      </c>
      <c r="N33" s="21" t="str">
        <f>IF(OR(C33="",J33=""),"",IF(MATCH(J33,D.2[Phân nhóm
khách hàng],0)=B33,B33,""))</f>
        <v/>
      </c>
      <c r="O33" s="21" t="str">
        <f>IF(B33&lt;=COUNT(D.2[STT Phân nhóm KH]),INDEX(D.2[Phân nhóm
khách hàng],MATCH(SMALL(D.2[STT Phân nhóm KH],B33),D.2[STT Phân nhóm KH],0)),"")</f>
        <v/>
      </c>
      <c r="P33" s="21" t="str">
        <f>IF(C33="","",SUMIFS(B.2[Giá có thuế],B.2[Tên khách hàng],C33))</f>
        <v/>
      </c>
      <c r="Q33" s="21" t="str">
        <f>IF(C33="","",SUMIFS(B.2[Số tiền đã thu],B.2[Tên khách hàng],C33))</f>
        <v/>
      </c>
      <c r="R33" s="21" t="str">
        <f t="shared" si="1"/>
        <v/>
      </c>
      <c r="S33" s="70" t="str">
        <f>IF(C33="","",SUMIFS(B.2[Doanh thu],B.2[Tên khách hàng],C33))</f>
        <v/>
      </c>
      <c r="T33" s="70" t="str">
        <f>IF(C33="","",SUMIFS(B.2[Lợi nhuận gộp],B.2[Tên khách hàng],C33))</f>
        <v/>
      </c>
      <c r="U33" s="68" t="str">
        <f>IF(OR(C33="",R33=0),"",RANK(R33,D.2[Nợ phải thu 
(Trong kỳ)]))</f>
        <v/>
      </c>
      <c r="V33" s="68" t="str">
        <f>IF(OR(C33="",S33=0),"",RANK(S33,D.2[Doanh thu]))</f>
        <v/>
      </c>
      <c r="W33" s="68" t="str">
        <f>IF(OR(C33="",T33=0),"",RANK(T33,D.2[Lợi nhuận gộp]))</f>
        <v/>
      </c>
      <c r="X33" s="175"/>
    </row>
    <row r="34" spans="2:24" ht="27.75" customHeight="1" x14ac:dyDescent="0.2">
      <c r="B34" s="7">
        <f t="shared" si="2"/>
        <v>32</v>
      </c>
      <c r="C34" s="2"/>
      <c r="D34" s="16"/>
      <c r="E34" s="2"/>
      <c r="F34" s="2"/>
      <c r="G34" s="2"/>
      <c r="H34" s="13"/>
      <c r="I34" s="13"/>
      <c r="J34" s="13"/>
      <c r="K34" s="21" t="str">
        <f>IF(AND(C34&lt;&gt;"",COUNTIF(D.2[Tên khách hàng],C34)&gt;1),"Khách hàng này đã khai báo nhiều lần","")</f>
        <v/>
      </c>
      <c r="L34" s="21" t="str">
        <f>IF(OR(C34="",I34=""),"",IF(MATCH(I34,D.2[Nhân viên
bán hàng],0)=B34,B34,""))</f>
        <v/>
      </c>
      <c r="M34" s="21" t="str">
        <f>IF(B34&lt;=COUNT(D.2[STT NVBH]),INDEX(D.2[Nhân viên
bán hàng],MATCH(SMALL(D.2[STT NVBH],B34),D.2[STT NVBH],0)),"")</f>
        <v/>
      </c>
      <c r="N34" s="21" t="str">
        <f>IF(OR(C34="",J34=""),"",IF(MATCH(J34,D.2[Phân nhóm
khách hàng],0)=B34,B34,""))</f>
        <v/>
      </c>
      <c r="O34" s="21" t="str">
        <f>IF(B34&lt;=COUNT(D.2[STT Phân nhóm KH]),INDEX(D.2[Phân nhóm
khách hàng],MATCH(SMALL(D.2[STT Phân nhóm KH],B34),D.2[STT Phân nhóm KH],0)),"")</f>
        <v/>
      </c>
      <c r="P34" s="21" t="str">
        <f>IF(C34="","",SUMIFS(B.2[Giá có thuế],B.2[Tên khách hàng],C34))</f>
        <v/>
      </c>
      <c r="Q34" s="21" t="str">
        <f>IF(C34="","",SUMIFS(B.2[Số tiền đã thu],B.2[Tên khách hàng],C34))</f>
        <v/>
      </c>
      <c r="R34" s="21" t="str">
        <f t="shared" si="1"/>
        <v/>
      </c>
      <c r="S34" s="70" t="str">
        <f>IF(C34="","",SUMIFS(B.2[Doanh thu],B.2[Tên khách hàng],C34))</f>
        <v/>
      </c>
      <c r="T34" s="70" t="str">
        <f>IF(C34="","",SUMIFS(B.2[Lợi nhuận gộp],B.2[Tên khách hàng],C34))</f>
        <v/>
      </c>
      <c r="U34" s="68" t="str">
        <f>IF(OR(C34="",R34=0),"",RANK(R34,D.2[Nợ phải thu 
(Trong kỳ)]))</f>
        <v/>
      </c>
      <c r="V34" s="68" t="str">
        <f>IF(OR(C34="",S34=0),"",RANK(S34,D.2[Doanh thu]))</f>
        <v/>
      </c>
      <c r="W34" s="68" t="str">
        <f>IF(OR(C34="",T34=0),"",RANK(T34,D.2[Lợi nhuận gộp]))</f>
        <v/>
      </c>
      <c r="X34" s="175"/>
    </row>
    <row r="35" spans="2:24" ht="27.75" customHeight="1" x14ac:dyDescent="0.2">
      <c r="B35" s="7">
        <f t="shared" si="2"/>
        <v>33</v>
      </c>
      <c r="C35" s="2"/>
      <c r="D35" s="16"/>
      <c r="E35" s="2"/>
      <c r="F35" s="2"/>
      <c r="G35" s="2"/>
      <c r="H35" s="13"/>
      <c r="I35" s="13"/>
      <c r="J35" s="13"/>
      <c r="K35" s="21" t="str">
        <f>IF(AND(C35&lt;&gt;"",COUNTIF(D.2[Tên khách hàng],C35)&gt;1),"Khách hàng này đã khai báo nhiều lần","")</f>
        <v/>
      </c>
      <c r="L35" s="21" t="str">
        <f>IF(OR(C35="",I35=""),"",IF(MATCH(I35,D.2[Nhân viên
bán hàng],0)=B35,B35,""))</f>
        <v/>
      </c>
      <c r="M35" s="21" t="str">
        <f>IF(B35&lt;=COUNT(D.2[STT NVBH]),INDEX(D.2[Nhân viên
bán hàng],MATCH(SMALL(D.2[STT NVBH],B35),D.2[STT NVBH],0)),"")</f>
        <v/>
      </c>
      <c r="N35" s="21" t="str">
        <f>IF(OR(C35="",J35=""),"",IF(MATCH(J35,D.2[Phân nhóm
khách hàng],0)=B35,B35,""))</f>
        <v/>
      </c>
      <c r="O35" s="21" t="str">
        <f>IF(B35&lt;=COUNT(D.2[STT Phân nhóm KH]),INDEX(D.2[Phân nhóm
khách hàng],MATCH(SMALL(D.2[STT Phân nhóm KH],B35),D.2[STT Phân nhóm KH],0)),"")</f>
        <v/>
      </c>
      <c r="P35" s="21" t="str">
        <f>IF(C35="","",SUMIFS(B.2[Giá có thuế],B.2[Tên khách hàng],C35))</f>
        <v/>
      </c>
      <c r="Q35" s="21" t="str">
        <f>IF(C35="","",SUMIFS(B.2[Số tiền đã thu],B.2[Tên khách hàng],C35))</f>
        <v/>
      </c>
      <c r="R35" s="21" t="str">
        <f t="shared" si="1"/>
        <v/>
      </c>
      <c r="S35" s="70" t="str">
        <f>IF(C35="","",SUMIFS(B.2[Doanh thu],B.2[Tên khách hàng],C35))</f>
        <v/>
      </c>
      <c r="T35" s="70" t="str">
        <f>IF(C35="","",SUMIFS(B.2[Lợi nhuận gộp],B.2[Tên khách hàng],C35))</f>
        <v/>
      </c>
      <c r="U35" s="68" t="str">
        <f>IF(OR(C35="",R35=0),"",RANK(R35,D.2[Nợ phải thu 
(Trong kỳ)]))</f>
        <v/>
      </c>
      <c r="V35" s="68" t="str">
        <f>IF(OR(C35="",S35=0),"",RANK(S35,D.2[Doanh thu]))</f>
        <v/>
      </c>
      <c r="W35" s="68" t="str">
        <f>IF(OR(C35="",T35=0),"",RANK(T35,D.2[Lợi nhuận gộp]))</f>
        <v/>
      </c>
      <c r="X35" s="175"/>
    </row>
    <row r="36" spans="2:24" ht="27.75" customHeight="1" x14ac:dyDescent="0.2">
      <c r="B36" s="7">
        <f t="shared" si="2"/>
        <v>34</v>
      </c>
      <c r="C36" s="2"/>
      <c r="D36" s="16"/>
      <c r="E36" s="2"/>
      <c r="F36" s="2"/>
      <c r="G36" s="2"/>
      <c r="H36" s="13"/>
      <c r="I36" s="13"/>
      <c r="J36" s="13"/>
      <c r="K36" s="21" t="str">
        <f>IF(AND(C36&lt;&gt;"",COUNTIF(D.2[Tên khách hàng],C36)&gt;1),"Khách hàng này đã khai báo nhiều lần","")</f>
        <v/>
      </c>
      <c r="L36" s="21" t="str">
        <f>IF(OR(C36="",I36=""),"",IF(MATCH(I36,D.2[Nhân viên
bán hàng],0)=B36,B36,""))</f>
        <v/>
      </c>
      <c r="M36" s="21" t="str">
        <f>IF(B36&lt;=COUNT(D.2[STT NVBH]),INDEX(D.2[Nhân viên
bán hàng],MATCH(SMALL(D.2[STT NVBH],B36),D.2[STT NVBH],0)),"")</f>
        <v/>
      </c>
      <c r="N36" s="21" t="str">
        <f>IF(OR(C36="",J36=""),"",IF(MATCH(J36,D.2[Phân nhóm
khách hàng],0)=B36,B36,""))</f>
        <v/>
      </c>
      <c r="O36" s="21" t="str">
        <f>IF(B36&lt;=COUNT(D.2[STT Phân nhóm KH]),INDEX(D.2[Phân nhóm
khách hàng],MATCH(SMALL(D.2[STT Phân nhóm KH],B36),D.2[STT Phân nhóm KH],0)),"")</f>
        <v/>
      </c>
      <c r="P36" s="21" t="str">
        <f>IF(C36="","",SUMIFS(B.2[Giá có thuế],B.2[Tên khách hàng],C36))</f>
        <v/>
      </c>
      <c r="Q36" s="21" t="str">
        <f>IF(C36="","",SUMIFS(B.2[Số tiền đã thu],B.2[Tên khách hàng],C36))</f>
        <v/>
      </c>
      <c r="R36" s="21" t="str">
        <f t="shared" si="1"/>
        <v/>
      </c>
      <c r="S36" s="70" t="str">
        <f>IF(C36="","",SUMIFS(B.2[Doanh thu],B.2[Tên khách hàng],C36))</f>
        <v/>
      </c>
      <c r="T36" s="70" t="str">
        <f>IF(C36="","",SUMIFS(B.2[Lợi nhuận gộp],B.2[Tên khách hàng],C36))</f>
        <v/>
      </c>
      <c r="U36" s="68" t="str">
        <f>IF(OR(C36="",R36=0),"",RANK(R36,D.2[Nợ phải thu 
(Trong kỳ)]))</f>
        <v/>
      </c>
      <c r="V36" s="68" t="str">
        <f>IF(OR(C36="",S36=0),"",RANK(S36,D.2[Doanh thu]))</f>
        <v/>
      </c>
      <c r="W36" s="68" t="str">
        <f>IF(OR(C36="",T36=0),"",RANK(T36,D.2[Lợi nhuận gộp]))</f>
        <v/>
      </c>
      <c r="X36" s="175"/>
    </row>
    <row r="37" spans="2:24" ht="27.75" customHeight="1" x14ac:dyDescent="0.2">
      <c r="B37" s="7">
        <f t="shared" si="2"/>
        <v>35</v>
      </c>
      <c r="C37" s="2"/>
      <c r="D37" s="16"/>
      <c r="E37" s="2"/>
      <c r="F37" s="2"/>
      <c r="G37" s="2"/>
      <c r="H37" s="13"/>
      <c r="I37" s="13"/>
      <c r="J37" s="13"/>
      <c r="K37" s="21" t="str">
        <f>IF(AND(C37&lt;&gt;"",COUNTIF(D.2[Tên khách hàng],C37)&gt;1),"Khách hàng này đã khai báo nhiều lần","")</f>
        <v/>
      </c>
      <c r="L37" s="21" t="str">
        <f>IF(OR(C37="",I37=""),"",IF(MATCH(I37,D.2[Nhân viên
bán hàng],0)=B37,B37,""))</f>
        <v/>
      </c>
      <c r="M37" s="21" t="str">
        <f>IF(B37&lt;=COUNT(D.2[STT NVBH]),INDEX(D.2[Nhân viên
bán hàng],MATCH(SMALL(D.2[STT NVBH],B37),D.2[STT NVBH],0)),"")</f>
        <v/>
      </c>
      <c r="N37" s="21" t="str">
        <f>IF(OR(C37="",J37=""),"",IF(MATCH(J37,D.2[Phân nhóm
khách hàng],0)=B37,B37,""))</f>
        <v/>
      </c>
      <c r="O37" s="21" t="str">
        <f>IF(B37&lt;=COUNT(D.2[STT Phân nhóm KH]),INDEX(D.2[Phân nhóm
khách hàng],MATCH(SMALL(D.2[STT Phân nhóm KH],B37),D.2[STT Phân nhóm KH],0)),"")</f>
        <v/>
      </c>
      <c r="P37" s="21" t="str">
        <f>IF(C37="","",SUMIFS(B.2[Giá có thuế],B.2[Tên khách hàng],C37))</f>
        <v/>
      </c>
      <c r="Q37" s="21" t="str">
        <f>IF(C37="","",SUMIFS(B.2[Số tiền đã thu],B.2[Tên khách hàng],C37))</f>
        <v/>
      </c>
      <c r="R37" s="21" t="str">
        <f t="shared" si="1"/>
        <v/>
      </c>
      <c r="S37" s="70" t="str">
        <f>IF(C37="","",SUMIFS(B.2[Doanh thu],B.2[Tên khách hàng],C37))</f>
        <v/>
      </c>
      <c r="T37" s="70" t="str">
        <f>IF(C37="","",SUMIFS(B.2[Lợi nhuận gộp],B.2[Tên khách hàng],C37))</f>
        <v/>
      </c>
      <c r="U37" s="68" t="str">
        <f>IF(OR(C37="",R37=0),"",RANK(R37,D.2[Nợ phải thu 
(Trong kỳ)]))</f>
        <v/>
      </c>
      <c r="V37" s="68" t="str">
        <f>IF(OR(C37="",S37=0),"",RANK(S37,D.2[Doanh thu]))</f>
        <v/>
      </c>
      <c r="W37" s="68" t="str">
        <f>IF(OR(C37="",T37=0),"",RANK(T37,D.2[Lợi nhuận gộp]))</f>
        <v/>
      </c>
      <c r="X37" s="175"/>
    </row>
    <row r="38" spans="2:24" ht="27.75" customHeight="1" x14ac:dyDescent="0.2">
      <c r="B38" s="7">
        <f t="shared" si="2"/>
        <v>36</v>
      </c>
      <c r="C38" s="2"/>
      <c r="D38" s="16"/>
      <c r="E38" s="2"/>
      <c r="F38" s="2"/>
      <c r="G38" s="2"/>
      <c r="H38" s="13"/>
      <c r="I38" s="13"/>
      <c r="J38" s="13"/>
      <c r="K38" s="21" t="str">
        <f>IF(AND(C38&lt;&gt;"",COUNTIF(D.2[Tên khách hàng],C38)&gt;1),"Khách hàng này đã khai báo nhiều lần","")</f>
        <v/>
      </c>
      <c r="L38" s="21" t="str">
        <f>IF(OR(C38="",I38=""),"",IF(MATCH(I38,D.2[Nhân viên
bán hàng],0)=B38,B38,""))</f>
        <v/>
      </c>
      <c r="M38" s="21" t="str">
        <f>IF(B38&lt;=COUNT(D.2[STT NVBH]),INDEX(D.2[Nhân viên
bán hàng],MATCH(SMALL(D.2[STT NVBH],B38),D.2[STT NVBH],0)),"")</f>
        <v/>
      </c>
      <c r="N38" s="21" t="str">
        <f>IF(OR(C38="",J38=""),"",IF(MATCH(J38,D.2[Phân nhóm
khách hàng],0)=B38,B38,""))</f>
        <v/>
      </c>
      <c r="O38" s="21" t="str">
        <f>IF(B38&lt;=COUNT(D.2[STT Phân nhóm KH]),INDEX(D.2[Phân nhóm
khách hàng],MATCH(SMALL(D.2[STT Phân nhóm KH],B38),D.2[STT Phân nhóm KH],0)),"")</f>
        <v/>
      </c>
      <c r="P38" s="21" t="str">
        <f>IF(C38="","",SUMIFS(B.2[Giá có thuế],B.2[Tên khách hàng],C38))</f>
        <v/>
      </c>
      <c r="Q38" s="21" t="str">
        <f>IF(C38="","",SUMIFS(B.2[Số tiền đã thu],B.2[Tên khách hàng],C38))</f>
        <v/>
      </c>
      <c r="R38" s="21" t="str">
        <f t="shared" si="1"/>
        <v/>
      </c>
      <c r="S38" s="70" t="str">
        <f>IF(C38="","",SUMIFS(B.2[Doanh thu],B.2[Tên khách hàng],C38))</f>
        <v/>
      </c>
      <c r="T38" s="70" t="str">
        <f>IF(C38="","",SUMIFS(B.2[Lợi nhuận gộp],B.2[Tên khách hàng],C38))</f>
        <v/>
      </c>
      <c r="U38" s="68" t="str">
        <f>IF(OR(C38="",R38=0),"",RANK(R38,D.2[Nợ phải thu 
(Trong kỳ)]))</f>
        <v/>
      </c>
      <c r="V38" s="68" t="str">
        <f>IF(OR(C38="",S38=0),"",RANK(S38,D.2[Doanh thu]))</f>
        <v/>
      </c>
      <c r="W38" s="68" t="str">
        <f>IF(OR(C38="",T38=0),"",RANK(T38,D.2[Lợi nhuận gộp]))</f>
        <v/>
      </c>
      <c r="X38" s="175"/>
    </row>
    <row r="39" spans="2:24" ht="27.75" customHeight="1" x14ac:dyDescent="0.2">
      <c r="B39" s="7">
        <f t="shared" si="2"/>
        <v>37</v>
      </c>
      <c r="C39" s="2"/>
      <c r="D39" s="16"/>
      <c r="E39" s="2"/>
      <c r="F39" s="2"/>
      <c r="G39" s="2"/>
      <c r="H39" s="13"/>
      <c r="I39" s="13"/>
      <c r="J39" s="13"/>
      <c r="K39" s="21" t="str">
        <f>IF(AND(C39&lt;&gt;"",COUNTIF(D.2[Tên khách hàng],C39)&gt;1),"Khách hàng này đã khai báo nhiều lần","")</f>
        <v/>
      </c>
      <c r="L39" s="21" t="str">
        <f>IF(OR(C39="",I39=""),"",IF(MATCH(I39,D.2[Nhân viên
bán hàng],0)=B39,B39,""))</f>
        <v/>
      </c>
      <c r="M39" s="21" t="str">
        <f>IF(B39&lt;=COUNT(D.2[STT NVBH]),INDEX(D.2[Nhân viên
bán hàng],MATCH(SMALL(D.2[STT NVBH],B39),D.2[STT NVBH],0)),"")</f>
        <v/>
      </c>
      <c r="N39" s="21" t="str">
        <f>IF(OR(C39="",J39=""),"",IF(MATCH(J39,D.2[Phân nhóm
khách hàng],0)=B39,B39,""))</f>
        <v/>
      </c>
      <c r="O39" s="21" t="str">
        <f>IF(B39&lt;=COUNT(D.2[STT Phân nhóm KH]),INDEX(D.2[Phân nhóm
khách hàng],MATCH(SMALL(D.2[STT Phân nhóm KH],B39),D.2[STT Phân nhóm KH],0)),"")</f>
        <v/>
      </c>
      <c r="P39" s="21" t="str">
        <f>IF(C39="","",SUMIFS(B.2[Giá có thuế],B.2[Tên khách hàng],C39))</f>
        <v/>
      </c>
      <c r="Q39" s="21" t="str">
        <f>IF(C39="","",SUMIFS(B.2[Số tiền đã thu],B.2[Tên khách hàng],C39))</f>
        <v/>
      </c>
      <c r="R39" s="21" t="str">
        <f t="shared" si="1"/>
        <v/>
      </c>
      <c r="S39" s="70" t="str">
        <f>IF(C39="","",SUMIFS(B.2[Doanh thu],B.2[Tên khách hàng],C39))</f>
        <v/>
      </c>
      <c r="T39" s="70" t="str">
        <f>IF(C39="","",SUMIFS(B.2[Lợi nhuận gộp],B.2[Tên khách hàng],C39))</f>
        <v/>
      </c>
      <c r="U39" s="68" t="str">
        <f>IF(OR(C39="",R39=0),"",RANK(R39,D.2[Nợ phải thu 
(Trong kỳ)]))</f>
        <v/>
      </c>
      <c r="V39" s="68" t="str">
        <f>IF(OR(C39="",S39=0),"",RANK(S39,D.2[Doanh thu]))</f>
        <v/>
      </c>
      <c r="W39" s="68" t="str">
        <f>IF(OR(C39="",T39=0),"",RANK(T39,D.2[Lợi nhuận gộp]))</f>
        <v/>
      </c>
      <c r="X39" s="175"/>
    </row>
    <row r="40" spans="2:24" ht="27.75" customHeight="1" x14ac:dyDescent="0.2">
      <c r="B40" s="7">
        <f t="shared" si="2"/>
        <v>38</v>
      </c>
      <c r="C40" s="2"/>
      <c r="D40" s="16"/>
      <c r="E40" s="2"/>
      <c r="F40" s="2"/>
      <c r="G40" s="2"/>
      <c r="H40" s="13"/>
      <c r="I40" s="13"/>
      <c r="J40" s="13"/>
      <c r="K40" s="21" t="str">
        <f>IF(AND(C40&lt;&gt;"",COUNTIF(D.2[Tên khách hàng],C40)&gt;1),"Khách hàng này đã khai báo nhiều lần","")</f>
        <v/>
      </c>
      <c r="L40" s="21" t="str">
        <f>IF(OR(C40="",I40=""),"",IF(MATCH(I40,D.2[Nhân viên
bán hàng],0)=B40,B40,""))</f>
        <v/>
      </c>
      <c r="M40" s="21" t="str">
        <f>IF(B40&lt;=COUNT(D.2[STT NVBH]),INDEX(D.2[Nhân viên
bán hàng],MATCH(SMALL(D.2[STT NVBH],B40),D.2[STT NVBH],0)),"")</f>
        <v/>
      </c>
      <c r="N40" s="21" t="str">
        <f>IF(OR(C40="",J40=""),"",IF(MATCH(J40,D.2[Phân nhóm
khách hàng],0)=B40,B40,""))</f>
        <v/>
      </c>
      <c r="O40" s="21" t="str">
        <f>IF(B40&lt;=COUNT(D.2[STT Phân nhóm KH]),INDEX(D.2[Phân nhóm
khách hàng],MATCH(SMALL(D.2[STT Phân nhóm KH],B40),D.2[STT Phân nhóm KH],0)),"")</f>
        <v/>
      </c>
      <c r="P40" s="21" t="str">
        <f>IF(C40="","",SUMIFS(B.2[Giá có thuế],B.2[Tên khách hàng],C40))</f>
        <v/>
      </c>
      <c r="Q40" s="21" t="str">
        <f>IF(C40="","",SUMIFS(B.2[Số tiền đã thu],B.2[Tên khách hàng],C40))</f>
        <v/>
      </c>
      <c r="R40" s="21" t="str">
        <f t="shared" si="1"/>
        <v/>
      </c>
      <c r="S40" s="70" t="str">
        <f>IF(C40="","",SUMIFS(B.2[Doanh thu],B.2[Tên khách hàng],C40))</f>
        <v/>
      </c>
      <c r="T40" s="70" t="str">
        <f>IF(C40="","",SUMIFS(B.2[Lợi nhuận gộp],B.2[Tên khách hàng],C40))</f>
        <v/>
      </c>
      <c r="U40" s="68" t="str">
        <f>IF(OR(C40="",R40=0),"",RANK(R40,D.2[Nợ phải thu 
(Trong kỳ)]))</f>
        <v/>
      </c>
      <c r="V40" s="68" t="str">
        <f>IF(OR(C40="",S40=0),"",RANK(S40,D.2[Doanh thu]))</f>
        <v/>
      </c>
      <c r="W40" s="68" t="str">
        <f>IF(OR(C40="",T40=0),"",RANK(T40,D.2[Lợi nhuận gộp]))</f>
        <v/>
      </c>
      <c r="X40" s="175"/>
    </row>
    <row r="41" spans="2:24" ht="27.75" customHeight="1" x14ac:dyDescent="0.2">
      <c r="B41" s="7">
        <f t="shared" si="2"/>
        <v>39</v>
      </c>
      <c r="C41" s="2"/>
      <c r="D41" s="16"/>
      <c r="E41" s="2"/>
      <c r="F41" s="2"/>
      <c r="G41" s="2"/>
      <c r="H41" s="13"/>
      <c r="I41" s="13"/>
      <c r="J41" s="13"/>
      <c r="K41" s="21" t="str">
        <f>IF(AND(C41&lt;&gt;"",COUNTIF(D.2[Tên khách hàng],C41)&gt;1),"Khách hàng này đã khai báo nhiều lần","")</f>
        <v/>
      </c>
      <c r="L41" s="21" t="str">
        <f>IF(OR(C41="",I41=""),"",IF(MATCH(I41,D.2[Nhân viên
bán hàng],0)=B41,B41,""))</f>
        <v/>
      </c>
      <c r="M41" s="21" t="str">
        <f>IF(B41&lt;=COUNT(D.2[STT NVBH]),INDEX(D.2[Nhân viên
bán hàng],MATCH(SMALL(D.2[STT NVBH],B41),D.2[STT NVBH],0)),"")</f>
        <v/>
      </c>
      <c r="N41" s="21" t="str">
        <f>IF(OR(C41="",J41=""),"",IF(MATCH(J41,D.2[Phân nhóm
khách hàng],0)=B41,B41,""))</f>
        <v/>
      </c>
      <c r="O41" s="21" t="str">
        <f>IF(B41&lt;=COUNT(D.2[STT Phân nhóm KH]),INDEX(D.2[Phân nhóm
khách hàng],MATCH(SMALL(D.2[STT Phân nhóm KH],B41),D.2[STT Phân nhóm KH],0)),"")</f>
        <v/>
      </c>
      <c r="P41" s="21" t="str">
        <f>IF(C41="","",SUMIFS(B.2[Giá có thuế],B.2[Tên khách hàng],C41))</f>
        <v/>
      </c>
      <c r="Q41" s="21" t="str">
        <f>IF(C41="","",SUMIFS(B.2[Số tiền đã thu],B.2[Tên khách hàng],C41))</f>
        <v/>
      </c>
      <c r="R41" s="21" t="str">
        <f t="shared" si="1"/>
        <v/>
      </c>
      <c r="S41" s="70" t="str">
        <f>IF(C41="","",SUMIFS(B.2[Doanh thu],B.2[Tên khách hàng],C41))</f>
        <v/>
      </c>
      <c r="T41" s="70" t="str">
        <f>IF(C41="","",SUMIFS(B.2[Lợi nhuận gộp],B.2[Tên khách hàng],C41))</f>
        <v/>
      </c>
      <c r="U41" s="68" t="str">
        <f>IF(OR(C41="",R41=0),"",RANK(R41,D.2[Nợ phải thu 
(Trong kỳ)]))</f>
        <v/>
      </c>
      <c r="V41" s="68" t="str">
        <f>IF(OR(C41="",S41=0),"",RANK(S41,D.2[Doanh thu]))</f>
        <v/>
      </c>
      <c r="W41" s="68" t="str">
        <f>IF(OR(C41="",T41=0),"",RANK(T41,D.2[Lợi nhuận gộp]))</f>
        <v/>
      </c>
      <c r="X41" s="175"/>
    </row>
    <row r="42" spans="2:24" ht="27.75" customHeight="1" x14ac:dyDescent="0.2">
      <c r="B42" s="7">
        <f t="shared" si="2"/>
        <v>40</v>
      </c>
      <c r="C42" s="2"/>
      <c r="D42" s="16"/>
      <c r="E42" s="2"/>
      <c r="F42" s="2"/>
      <c r="G42" s="2"/>
      <c r="H42" s="13"/>
      <c r="I42" s="13"/>
      <c r="J42" s="13"/>
      <c r="K42" s="21" t="str">
        <f>IF(AND(C42&lt;&gt;"",COUNTIF(D.2[Tên khách hàng],C42)&gt;1),"Khách hàng này đã khai báo nhiều lần","")</f>
        <v/>
      </c>
      <c r="L42" s="21" t="str">
        <f>IF(OR(C42="",I42=""),"",IF(MATCH(I42,D.2[Nhân viên
bán hàng],0)=B42,B42,""))</f>
        <v/>
      </c>
      <c r="M42" s="21" t="str">
        <f>IF(B42&lt;=COUNT(D.2[STT NVBH]),INDEX(D.2[Nhân viên
bán hàng],MATCH(SMALL(D.2[STT NVBH],B42),D.2[STT NVBH],0)),"")</f>
        <v/>
      </c>
      <c r="N42" s="21" t="str">
        <f>IF(OR(C42="",J42=""),"",IF(MATCH(J42,D.2[Phân nhóm
khách hàng],0)=B42,B42,""))</f>
        <v/>
      </c>
      <c r="O42" s="21" t="str">
        <f>IF(B42&lt;=COUNT(D.2[STT Phân nhóm KH]),INDEX(D.2[Phân nhóm
khách hàng],MATCH(SMALL(D.2[STT Phân nhóm KH],B42),D.2[STT Phân nhóm KH],0)),"")</f>
        <v/>
      </c>
      <c r="P42" s="21" t="str">
        <f>IF(C42="","",SUMIFS(B.2[Giá có thuế],B.2[Tên khách hàng],C42))</f>
        <v/>
      </c>
      <c r="Q42" s="21" t="str">
        <f>IF(C42="","",SUMIFS(B.2[Số tiền đã thu],B.2[Tên khách hàng],C42))</f>
        <v/>
      </c>
      <c r="R42" s="21" t="str">
        <f t="shared" si="1"/>
        <v/>
      </c>
      <c r="S42" s="70" t="str">
        <f>IF(C42="","",SUMIFS(B.2[Doanh thu],B.2[Tên khách hàng],C42))</f>
        <v/>
      </c>
      <c r="T42" s="70" t="str">
        <f>IF(C42="","",SUMIFS(B.2[Lợi nhuận gộp],B.2[Tên khách hàng],C42))</f>
        <v/>
      </c>
      <c r="U42" s="68" t="str">
        <f>IF(OR(C42="",R42=0),"",RANK(R42,D.2[Nợ phải thu 
(Trong kỳ)]))</f>
        <v/>
      </c>
      <c r="V42" s="68" t="str">
        <f>IF(OR(C42="",S42=0),"",RANK(S42,D.2[Doanh thu]))</f>
        <v/>
      </c>
      <c r="W42" s="68" t="str">
        <f>IF(OR(C42="",T42=0),"",RANK(T42,D.2[Lợi nhuận gộp]))</f>
        <v/>
      </c>
      <c r="X42" s="175"/>
    </row>
    <row r="43" spans="2:24" ht="27.75" customHeight="1" x14ac:dyDescent="0.2">
      <c r="B43" s="7">
        <f t="shared" si="2"/>
        <v>41</v>
      </c>
      <c r="C43" s="2"/>
      <c r="D43" s="16"/>
      <c r="E43" s="2"/>
      <c r="F43" s="2"/>
      <c r="G43" s="2"/>
      <c r="H43" s="13"/>
      <c r="I43" s="13"/>
      <c r="J43" s="13"/>
      <c r="K43" s="21" t="str">
        <f>IF(AND(C43&lt;&gt;"",COUNTIF(D.2[Tên khách hàng],C43)&gt;1),"Khách hàng này đã khai báo nhiều lần","")</f>
        <v/>
      </c>
      <c r="L43" s="21" t="str">
        <f>IF(OR(C43="",I43=""),"",IF(MATCH(I43,D.2[Nhân viên
bán hàng],0)=B43,B43,""))</f>
        <v/>
      </c>
      <c r="M43" s="21" t="str">
        <f>IF(B43&lt;=COUNT(D.2[STT NVBH]),INDEX(D.2[Nhân viên
bán hàng],MATCH(SMALL(D.2[STT NVBH],B43),D.2[STT NVBH],0)),"")</f>
        <v/>
      </c>
      <c r="N43" s="21" t="str">
        <f>IF(OR(C43="",J43=""),"",IF(MATCH(J43,D.2[Phân nhóm
khách hàng],0)=B43,B43,""))</f>
        <v/>
      </c>
      <c r="O43" s="21" t="str">
        <f>IF(B43&lt;=COUNT(D.2[STT Phân nhóm KH]),INDEX(D.2[Phân nhóm
khách hàng],MATCH(SMALL(D.2[STT Phân nhóm KH],B43),D.2[STT Phân nhóm KH],0)),"")</f>
        <v/>
      </c>
      <c r="P43" s="21" t="str">
        <f>IF(C43="","",SUMIFS(B.2[Giá có thuế],B.2[Tên khách hàng],C43))</f>
        <v/>
      </c>
      <c r="Q43" s="21" t="str">
        <f>IF(C43="","",SUMIFS(B.2[Số tiền đã thu],B.2[Tên khách hàng],C43))</f>
        <v/>
      </c>
      <c r="R43" s="21" t="str">
        <f t="shared" si="1"/>
        <v/>
      </c>
      <c r="S43" s="70" t="str">
        <f>IF(C43="","",SUMIFS(B.2[Doanh thu],B.2[Tên khách hàng],C43))</f>
        <v/>
      </c>
      <c r="T43" s="70" t="str">
        <f>IF(C43="","",SUMIFS(B.2[Lợi nhuận gộp],B.2[Tên khách hàng],C43))</f>
        <v/>
      </c>
      <c r="U43" s="68" t="str">
        <f>IF(OR(C43="",R43=0),"",RANK(R43,D.2[Nợ phải thu 
(Trong kỳ)]))</f>
        <v/>
      </c>
      <c r="V43" s="68" t="str">
        <f>IF(OR(C43="",S43=0),"",RANK(S43,D.2[Doanh thu]))</f>
        <v/>
      </c>
      <c r="W43" s="68" t="str">
        <f>IF(OR(C43="",T43=0),"",RANK(T43,D.2[Lợi nhuận gộp]))</f>
        <v/>
      </c>
      <c r="X43" s="175"/>
    </row>
    <row r="44" spans="2:24" ht="27.75" customHeight="1" x14ac:dyDescent="0.2">
      <c r="B44" s="7">
        <f t="shared" si="2"/>
        <v>42</v>
      </c>
      <c r="C44" s="2"/>
      <c r="D44" s="16"/>
      <c r="E44" s="2"/>
      <c r="F44" s="2"/>
      <c r="G44" s="2"/>
      <c r="H44" s="13"/>
      <c r="I44" s="13"/>
      <c r="J44" s="13"/>
      <c r="K44" s="21" t="str">
        <f>IF(AND(C44&lt;&gt;"",COUNTIF(D.2[Tên khách hàng],C44)&gt;1),"Khách hàng này đã khai báo nhiều lần","")</f>
        <v/>
      </c>
      <c r="L44" s="21" t="str">
        <f>IF(OR(C44="",I44=""),"",IF(MATCH(I44,D.2[Nhân viên
bán hàng],0)=B44,B44,""))</f>
        <v/>
      </c>
      <c r="M44" s="21" t="str">
        <f>IF(B44&lt;=COUNT(D.2[STT NVBH]),INDEX(D.2[Nhân viên
bán hàng],MATCH(SMALL(D.2[STT NVBH],B44),D.2[STT NVBH],0)),"")</f>
        <v/>
      </c>
      <c r="N44" s="21" t="str">
        <f>IF(OR(C44="",J44=""),"",IF(MATCH(J44,D.2[Phân nhóm
khách hàng],0)=B44,B44,""))</f>
        <v/>
      </c>
      <c r="O44" s="21" t="str">
        <f>IF(B44&lt;=COUNT(D.2[STT Phân nhóm KH]),INDEX(D.2[Phân nhóm
khách hàng],MATCH(SMALL(D.2[STT Phân nhóm KH],B44),D.2[STT Phân nhóm KH],0)),"")</f>
        <v/>
      </c>
      <c r="P44" s="21" t="str">
        <f>IF(C44="","",SUMIFS(B.2[Giá có thuế],B.2[Tên khách hàng],C44))</f>
        <v/>
      </c>
      <c r="Q44" s="21" t="str">
        <f>IF(C44="","",SUMIFS(B.2[Số tiền đã thu],B.2[Tên khách hàng],C44))</f>
        <v/>
      </c>
      <c r="R44" s="21" t="str">
        <f t="shared" si="1"/>
        <v/>
      </c>
      <c r="S44" s="70" t="str">
        <f>IF(C44="","",SUMIFS(B.2[Doanh thu],B.2[Tên khách hàng],C44))</f>
        <v/>
      </c>
      <c r="T44" s="70" t="str">
        <f>IF(C44="","",SUMIFS(B.2[Lợi nhuận gộp],B.2[Tên khách hàng],C44))</f>
        <v/>
      </c>
      <c r="U44" s="68" t="str">
        <f>IF(OR(C44="",R44=0),"",RANK(R44,D.2[Nợ phải thu 
(Trong kỳ)]))</f>
        <v/>
      </c>
      <c r="V44" s="68" t="str">
        <f>IF(OR(C44="",S44=0),"",RANK(S44,D.2[Doanh thu]))</f>
        <v/>
      </c>
      <c r="W44" s="68" t="str">
        <f>IF(OR(C44="",T44=0),"",RANK(T44,D.2[Lợi nhuận gộp]))</f>
        <v/>
      </c>
      <c r="X44" s="175"/>
    </row>
    <row r="45" spans="2:24" ht="27.75" customHeight="1" x14ac:dyDescent="0.2">
      <c r="B45" s="7">
        <f t="shared" si="2"/>
        <v>43</v>
      </c>
      <c r="C45" s="2"/>
      <c r="D45" s="16"/>
      <c r="E45" s="2"/>
      <c r="F45" s="2"/>
      <c r="G45" s="2"/>
      <c r="H45" s="13"/>
      <c r="I45" s="13"/>
      <c r="J45" s="13"/>
      <c r="K45" s="21" t="str">
        <f>IF(AND(C45&lt;&gt;"",COUNTIF(D.2[Tên khách hàng],C45)&gt;1),"Khách hàng này đã khai báo nhiều lần","")</f>
        <v/>
      </c>
      <c r="L45" s="21" t="str">
        <f>IF(OR(C45="",I45=""),"",IF(MATCH(I45,D.2[Nhân viên
bán hàng],0)=B45,B45,""))</f>
        <v/>
      </c>
      <c r="M45" s="21" t="str">
        <f>IF(B45&lt;=COUNT(D.2[STT NVBH]),INDEX(D.2[Nhân viên
bán hàng],MATCH(SMALL(D.2[STT NVBH],B45),D.2[STT NVBH],0)),"")</f>
        <v/>
      </c>
      <c r="N45" s="21" t="str">
        <f>IF(OR(C45="",J45=""),"",IF(MATCH(J45,D.2[Phân nhóm
khách hàng],0)=B45,B45,""))</f>
        <v/>
      </c>
      <c r="O45" s="21" t="str">
        <f>IF(B45&lt;=COUNT(D.2[STT Phân nhóm KH]),INDEX(D.2[Phân nhóm
khách hàng],MATCH(SMALL(D.2[STT Phân nhóm KH],B45),D.2[STT Phân nhóm KH],0)),"")</f>
        <v/>
      </c>
      <c r="P45" s="21" t="str">
        <f>IF(C45="","",SUMIFS(B.2[Giá có thuế],B.2[Tên khách hàng],C45))</f>
        <v/>
      </c>
      <c r="Q45" s="21" t="str">
        <f>IF(C45="","",SUMIFS(B.2[Số tiền đã thu],B.2[Tên khách hàng],C45))</f>
        <v/>
      </c>
      <c r="R45" s="21" t="str">
        <f t="shared" si="1"/>
        <v/>
      </c>
      <c r="S45" s="70" t="str">
        <f>IF(C45="","",SUMIFS(B.2[Doanh thu],B.2[Tên khách hàng],C45))</f>
        <v/>
      </c>
      <c r="T45" s="70" t="str">
        <f>IF(C45="","",SUMIFS(B.2[Lợi nhuận gộp],B.2[Tên khách hàng],C45))</f>
        <v/>
      </c>
      <c r="U45" s="68" t="str">
        <f>IF(OR(C45="",R45=0),"",RANK(R45,D.2[Nợ phải thu 
(Trong kỳ)]))</f>
        <v/>
      </c>
      <c r="V45" s="68" t="str">
        <f>IF(OR(C45="",S45=0),"",RANK(S45,D.2[Doanh thu]))</f>
        <v/>
      </c>
      <c r="W45" s="68" t="str">
        <f>IF(OR(C45="",T45=0),"",RANK(T45,D.2[Lợi nhuận gộp]))</f>
        <v/>
      </c>
      <c r="X45" s="175"/>
    </row>
    <row r="46" spans="2:24" ht="27.75" customHeight="1" x14ac:dyDescent="0.2">
      <c r="B46" s="7">
        <f t="shared" si="2"/>
        <v>44</v>
      </c>
      <c r="C46" s="2"/>
      <c r="D46" s="16"/>
      <c r="E46" s="2"/>
      <c r="F46" s="2"/>
      <c r="G46" s="2"/>
      <c r="H46" s="13"/>
      <c r="I46" s="13"/>
      <c r="J46" s="13"/>
      <c r="K46" s="21" t="str">
        <f>IF(AND(C46&lt;&gt;"",COUNTIF(D.2[Tên khách hàng],C46)&gt;1),"Khách hàng này đã khai báo nhiều lần","")</f>
        <v/>
      </c>
      <c r="L46" s="21" t="str">
        <f>IF(OR(C46="",I46=""),"",IF(MATCH(I46,D.2[Nhân viên
bán hàng],0)=B46,B46,""))</f>
        <v/>
      </c>
      <c r="M46" s="21" t="str">
        <f>IF(B46&lt;=COUNT(D.2[STT NVBH]),INDEX(D.2[Nhân viên
bán hàng],MATCH(SMALL(D.2[STT NVBH],B46),D.2[STT NVBH],0)),"")</f>
        <v/>
      </c>
      <c r="N46" s="21" t="str">
        <f>IF(OR(C46="",J46=""),"",IF(MATCH(J46,D.2[Phân nhóm
khách hàng],0)=B46,B46,""))</f>
        <v/>
      </c>
      <c r="O46" s="21" t="str">
        <f>IF(B46&lt;=COUNT(D.2[STT Phân nhóm KH]),INDEX(D.2[Phân nhóm
khách hàng],MATCH(SMALL(D.2[STT Phân nhóm KH],B46),D.2[STT Phân nhóm KH],0)),"")</f>
        <v/>
      </c>
      <c r="P46" s="21" t="str">
        <f>IF(C46="","",SUMIFS(B.2[Giá có thuế],B.2[Tên khách hàng],C46))</f>
        <v/>
      </c>
      <c r="Q46" s="21" t="str">
        <f>IF(C46="","",SUMIFS(B.2[Số tiền đã thu],B.2[Tên khách hàng],C46))</f>
        <v/>
      </c>
      <c r="R46" s="21" t="str">
        <f t="shared" si="1"/>
        <v/>
      </c>
      <c r="S46" s="70" t="str">
        <f>IF(C46="","",SUMIFS(B.2[Doanh thu],B.2[Tên khách hàng],C46))</f>
        <v/>
      </c>
      <c r="T46" s="70" t="str">
        <f>IF(C46="","",SUMIFS(B.2[Lợi nhuận gộp],B.2[Tên khách hàng],C46))</f>
        <v/>
      </c>
      <c r="U46" s="68" t="str">
        <f>IF(OR(C46="",R46=0),"",RANK(R46,D.2[Nợ phải thu 
(Trong kỳ)]))</f>
        <v/>
      </c>
      <c r="V46" s="68" t="str">
        <f>IF(OR(C46="",S46=0),"",RANK(S46,D.2[Doanh thu]))</f>
        <v/>
      </c>
      <c r="W46" s="68" t="str">
        <f>IF(OR(C46="",T46=0),"",RANK(T46,D.2[Lợi nhuận gộp]))</f>
        <v/>
      </c>
      <c r="X46" s="175"/>
    </row>
    <row r="47" spans="2:24" ht="27.75" customHeight="1" x14ac:dyDescent="0.2">
      <c r="B47" s="7">
        <f t="shared" si="2"/>
        <v>45</v>
      </c>
      <c r="C47" s="2"/>
      <c r="D47" s="16"/>
      <c r="E47" s="2"/>
      <c r="F47" s="2"/>
      <c r="G47" s="2"/>
      <c r="H47" s="13"/>
      <c r="I47" s="13"/>
      <c r="J47" s="13"/>
      <c r="K47" s="21" t="str">
        <f>IF(AND(C47&lt;&gt;"",COUNTIF(D.2[Tên khách hàng],C47)&gt;1),"Khách hàng này đã khai báo nhiều lần","")</f>
        <v/>
      </c>
      <c r="L47" s="21" t="str">
        <f>IF(OR(C47="",I47=""),"",IF(MATCH(I47,D.2[Nhân viên
bán hàng],0)=B47,B47,""))</f>
        <v/>
      </c>
      <c r="M47" s="21" t="str">
        <f>IF(B47&lt;=COUNT(D.2[STT NVBH]),INDEX(D.2[Nhân viên
bán hàng],MATCH(SMALL(D.2[STT NVBH],B47),D.2[STT NVBH],0)),"")</f>
        <v/>
      </c>
      <c r="N47" s="21" t="str">
        <f>IF(OR(C47="",J47=""),"",IF(MATCH(J47,D.2[Phân nhóm
khách hàng],0)=B47,B47,""))</f>
        <v/>
      </c>
      <c r="O47" s="21" t="str">
        <f>IF(B47&lt;=COUNT(D.2[STT Phân nhóm KH]),INDEX(D.2[Phân nhóm
khách hàng],MATCH(SMALL(D.2[STT Phân nhóm KH],B47),D.2[STT Phân nhóm KH],0)),"")</f>
        <v/>
      </c>
      <c r="P47" s="21" t="str">
        <f>IF(C47="","",SUMIFS(B.2[Giá có thuế],B.2[Tên khách hàng],C47))</f>
        <v/>
      </c>
      <c r="Q47" s="21" t="str">
        <f>IF(C47="","",SUMIFS(B.2[Số tiền đã thu],B.2[Tên khách hàng],C47))</f>
        <v/>
      </c>
      <c r="R47" s="21" t="str">
        <f t="shared" si="1"/>
        <v/>
      </c>
      <c r="S47" s="70" t="str">
        <f>IF(C47="","",SUMIFS(B.2[Doanh thu],B.2[Tên khách hàng],C47))</f>
        <v/>
      </c>
      <c r="T47" s="70" t="str">
        <f>IF(C47="","",SUMIFS(B.2[Lợi nhuận gộp],B.2[Tên khách hàng],C47))</f>
        <v/>
      </c>
      <c r="U47" s="68" t="str">
        <f>IF(OR(C47="",R47=0),"",RANK(R47,D.2[Nợ phải thu 
(Trong kỳ)]))</f>
        <v/>
      </c>
      <c r="V47" s="68" t="str">
        <f>IF(OR(C47="",S47=0),"",RANK(S47,D.2[Doanh thu]))</f>
        <v/>
      </c>
      <c r="W47" s="68" t="str">
        <f>IF(OR(C47="",T47=0),"",RANK(T47,D.2[Lợi nhuận gộp]))</f>
        <v/>
      </c>
      <c r="X47" s="175"/>
    </row>
    <row r="48" spans="2:24" ht="27.75" customHeight="1" x14ac:dyDescent="0.2">
      <c r="B48" s="7">
        <f t="shared" si="2"/>
        <v>46</v>
      </c>
      <c r="C48" s="2"/>
      <c r="D48" s="16"/>
      <c r="E48" s="2"/>
      <c r="F48" s="2"/>
      <c r="G48" s="2"/>
      <c r="H48" s="13"/>
      <c r="I48" s="13"/>
      <c r="J48" s="13"/>
      <c r="K48" s="21" t="str">
        <f>IF(AND(C48&lt;&gt;"",COUNTIF(D.2[Tên khách hàng],C48)&gt;1),"Khách hàng này đã khai báo nhiều lần","")</f>
        <v/>
      </c>
      <c r="L48" s="21" t="str">
        <f>IF(OR(C48="",I48=""),"",IF(MATCH(I48,D.2[Nhân viên
bán hàng],0)=B48,B48,""))</f>
        <v/>
      </c>
      <c r="M48" s="21" t="str">
        <f>IF(B48&lt;=COUNT(D.2[STT NVBH]),INDEX(D.2[Nhân viên
bán hàng],MATCH(SMALL(D.2[STT NVBH],B48),D.2[STT NVBH],0)),"")</f>
        <v/>
      </c>
      <c r="N48" s="21" t="str">
        <f>IF(OR(C48="",J48=""),"",IF(MATCH(J48,D.2[Phân nhóm
khách hàng],0)=B48,B48,""))</f>
        <v/>
      </c>
      <c r="O48" s="21" t="str">
        <f>IF(B48&lt;=COUNT(D.2[STT Phân nhóm KH]),INDEX(D.2[Phân nhóm
khách hàng],MATCH(SMALL(D.2[STT Phân nhóm KH],B48),D.2[STT Phân nhóm KH],0)),"")</f>
        <v/>
      </c>
      <c r="P48" s="21" t="str">
        <f>IF(C48="","",SUMIFS(B.2[Giá có thuế],B.2[Tên khách hàng],C48))</f>
        <v/>
      </c>
      <c r="Q48" s="21" t="str">
        <f>IF(C48="","",SUMIFS(B.2[Số tiền đã thu],B.2[Tên khách hàng],C48))</f>
        <v/>
      </c>
      <c r="R48" s="21" t="str">
        <f t="shared" si="1"/>
        <v/>
      </c>
      <c r="S48" s="70" t="str">
        <f>IF(C48="","",SUMIFS(B.2[Doanh thu],B.2[Tên khách hàng],C48))</f>
        <v/>
      </c>
      <c r="T48" s="70" t="str">
        <f>IF(C48="","",SUMIFS(B.2[Lợi nhuận gộp],B.2[Tên khách hàng],C48))</f>
        <v/>
      </c>
      <c r="U48" s="68" t="str">
        <f>IF(OR(C48="",R48=0),"",RANK(R48,D.2[Nợ phải thu 
(Trong kỳ)]))</f>
        <v/>
      </c>
      <c r="V48" s="68" t="str">
        <f>IF(OR(C48="",S48=0),"",RANK(S48,D.2[Doanh thu]))</f>
        <v/>
      </c>
      <c r="W48" s="68" t="str">
        <f>IF(OR(C48="",T48=0),"",RANK(T48,D.2[Lợi nhuận gộp]))</f>
        <v/>
      </c>
      <c r="X48" s="175"/>
    </row>
    <row r="49" spans="2:24" ht="27.75" customHeight="1" x14ac:dyDescent="0.2">
      <c r="B49" s="7">
        <f t="shared" si="2"/>
        <v>47</v>
      </c>
      <c r="C49" s="2"/>
      <c r="D49" s="16"/>
      <c r="E49" s="2"/>
      <c r="F49" s="2"/>
      <c r="G49" s="2"/>
      <c r="H49" s="13"/>
      <c r="I49" s="13"/>
      <c r="J49" s="13"/>
      <c r="K49" s="21" t="str">
        <f>IF(AND(C49&lt;&gt;"",COUNTIF(D.2[Tên khách hàng],C49)&gt;1),"Khách hàng này đã khai báo nhiều lần","")</f>
        <v/>
      </c>
      <c r="L49" s="21" t="str">
        <f>IF(OR(C49="",I49=""),"",IF(MATCH(I49,D.2[Nhân viên
bán hàng],0)=B49,B49,""))</f>
        <v/>
      </c>
      <c r="M49" s="21" t="str">
        <f>IF(B49&lt;=COUNT(D.2[STT NVBH]),INDEX(D.2[Nhân viên
bán hàng],MATCH(SMALL(D.2[STT NVBH],B49),D.2[STT NVBH],0)),"")</f>
        <v/>
      </c>
      <c r="N49" s="21" t="str">
        <f>IF(OR(C49="",J49=""),"",IF(MATCH(J49,D.2[Phân nhóm
khách hàng],0)=B49,B49,""))</f>
        <v/>
      </c>
      <c r="O49" s="21" t="str">
        <f>IF(B49&lt;=COUNT(D.2[STT Phân nhóm KH]),INDEX(D.2[Phân nhóm
khách hàng],MATCH(SMALL(D.2[STT Phân nhóm KH],B49),D.2[STT Phân nhóm KH],0)),"")</f>
        <v/>
      </c>
      <c r="P49" s="21" t="str">
        <f>IF(C49="","",SUMIFS(B.2[Giá có thuế],B.2[Tên khách hàng],C49))</f>
        <v/>
      </c>
      <c r="Q49" s="21" t="str">
        <f>IF(C49="","",SUMIFS(B.2[Số tiền đã thu],B.2[Tên khách hàng],C49))</f>
        <v/>
      </c>
      <c r="R49" s="21" t="str">
        <f t="shared" si="1"/>
        <v/>
      </c>
      <c r="S49" s="70" t="str">
        <f>IF(C49="","",SUMIFS(B.2[Doanh thu],B.2[Tên khách hàng],C49))</f>
        <v/>
      </c>
      <c r="T49" s="70" t="str">
        <f>IF(C49="","",SUMIFS(B.2[Lợi nhuận gộp],B.2[Tên khách hàng],C49))</f>
        <v/>
      </c>
      <c r="U49" s="68" t="str">
        <f>IF(OR(C49="",R49=0),"",RANK(R49,D.2[Nợ phải thu 
(Trong kỳ)]))</f>
        <v/>
      </c>
      <c r="V49" s="68" t="str">
        <f>IF(OR(C49="",S49=0),"",RANK(S49,D.2[Doanh thu]))</f>
        <v/>
      </c>
      <c r="W49" s="68" t="str">
        <f>IF(OR(C49="",T49=0),"",RANK(T49,D.2[Lợi nhuận gộp]))</f>
        <v/>
      </c>
      <c r="X49" s="175"/>
    </row>
    <row r="50" spans="2:24" ht="27.75" customHeight="1" x14ac:dyDescent="0.2">
      <c r="B50" s="7">
        <f t="shared" si="2"/>
        <v>48</v>
      </c>
      <c r="C50" s="2"/>
      <c r="D50" s="16"/>
      <c r="E50" s="2"/>
      <c r="F50" s="2"/>
      <c r="G50" s="2"/>
      <c r="H50" s="13"/>
      <c r="I50" s="13"/>
      <c r="J50" s="13"/>
      <c r="K50" s="21" t="str">
        <f>IF(AND(C50&lt;&gt;"",COUNTIF(D.2[Tên khách hàng],C50)&gt;1),"Khách hàng này đã khai báo nhiều lần","")</f>
        <v/>
      </c>
      <c r="L50" s="21" t="str">
        <f>IF(OR(C50="",I50=""),"",IF(MATCH(I50,D.2[Nhân viên
bán hàng],0)=B50,B50,""))</f>
        <v/>
      </c>
      <c r="M50" s="21" t="str">
        <f>IF(B50&lt;=COUNT(D.2[STT NVBH]),INDEX(D.2[Nhân viên
bán hàng],MATCH(SMALL(D.2[STT NVBH],B50),D.2[STT NVBH],0)),"")</f>
        <v/>
      </c>
      <c r="N50" s="21" t="str">
        <f>IF(OR(C50="",J50=""),"",IF(MATCH(J50,D.2[Phân nhóm
khách hàng],0)=B50,B50,""))</f>
        <v/>
      </c>
      <c r="O50" s="21" t="str">
        <f>IF(B50&lt;=COUNT(D.2[STT Phân nhóm KH]),INDEX(D.2[Phân nhóm
khách hàng],MATCH(SMALL(D.2[STT Phân nhóm KH],B50),D.2[STT Phân nhóm KH],0)),"")</f>
        <v/>
      </c>
      <c r="P50" s="21" t="str">
        <f>IF(C50="","",SUMIFS(B.2[Giá có thuế],B.2[Tên khách hàng],C50))</f>
        <v/>
      </c>
      <c r="Q50" s="21" t="str">
        <f>IF(C50="","",SUMIFS(B.2[Số tiền đã thu],B.2[Tên khách hàng],C50))</f>
        <v/>
      </c>
      <c r="R50" s="21" t="str">
        <f t="shared" si="1"/>
        <v/>
      </c>
      <c r="S50" s="70" t="str">
        <f>IF(C50="","",SUMIFS(B.2[Doanh thu],B.2[Tên khách hàng],C50))</f>
        <v/>
      </c>
      <c r="T50" s="70" t="str">
        <f>IF(C50="","",SUMIFS(B.2[Lợi nhuận gộp],B.2[Tên khách hàng],C50))</f>
        <v/>
      </c>
      <c r="U50" s="68" t="str">
        <f>IF(OR(C50="",R50=0),"",RANK(R50,D.2[Nợ phải thu 
(Trong kỳ)]))</f>
        <v/>
      </c>
      <c r="V50" s="68" t="str">
        <f>IF(OR(C50="",S50=0),"",RANK(S50,D.2[Doanh thu]))</f>
        <v/>
      </c>
      <c r="W50" s="68" t="str">
        <f>IF(OR(C50="",T50=0),"",RANK(T50,D.2[Lợi nhuận gộp]))</f>
        <v/>
      </c>
      <c r="X50" s="175"/>
    </row>
    <row r="51" spans="2:24" ht="27.75" customHeight="1" x14ac:dyDescent="0.2">
      <c r="B51" s="7">
        <f t="shared" si="2"/>
        <v>49</v>
      </c>
      <c r="C51" s="2"/>
      <c r="D51" s="16"/>
      <c r="E51" s="2"/>
      <c r="F51" s="2"/>
      <c r="G51" s="2"/>
      <c r="H51" s="13"/>
      <c r="I51" s="13"/>
      <c r="J51" s="13"/>
      <c r="K51" s="21" t="str">
        <f>IF(AND(C51&lt;&gt;"",COUNTIF(D.2[Tên khách hàng],C51)&gt;1),"Khách hàng này đã khai báo nhiều lần","")</f>
        <v/>
      </c>
      <c r="L51" s="21" t="str">
        <f>IF(OR(C51="",I51=""),"",IF(MATCH(I51,D.2[Nhân viên
bán hàng],0)=B51,B51,""))</f>
        <v/>
      </c>
      <c r="M51" s="21" t="str">
        <f>IF(B51&lt;=COUNT(D.2[STT NVBH]),INDEX(D.2[Nhân viên
bán hàng],MATCH(SMALL(D.2[STT NVBH],B51),D.2[STT NVBH],0)),"")</f>
        <v/>
      </c>
      <c r="N51" s="21" t="str">
        <f>IF(OR(C51="",J51=""),"",IF(MATCH(J51,D.2[Phân nhóm
khách hàng],0)=B51,B51,""))</f>
        <v/>
      </c>
      <c r="O51" s="21" t="str">
        <f>IF(B51&lt;=COUNT(D.2[STT Phân nhóm KH]),INDEX(D.2[Phân nhóm
khách hàng],MATCH(SMALL(D.2[STT Phân nhóm KH],B51),D.2[STT Phân nhóm KH],0)),"")</f>
        <v/>
      </c>
      <c r="P51" s="21" t="str">
        <f>IF(C51="","",SUMIFS(B.2[Giá có thuế],B.2[Tên khách hàng],C51))</f>
        <v/>
      </c>
      <c r="Q51" s="21" t="str">
        <f>IF(C51="","",SUMIFS(B.2[Số tiền đã thu],B.2[Tên khách hàng],C51))</f>
        <v/>
      </c>
      <c r="R51" s="21" t="str">
        <f t="shared" si="1"/>
        <v/>
      </c>
      <c r="S51" s="70" t="str">
        <f>IF(C51="","",SUMIFS(B.2[Doanh thu],B.2[Tên khách hàng],C51))</f>
        <v/>
      </c>
      <c r="T51" s="70" t="str">
        <f>IF(C51="","",SUMIFS(B.2[Lợi nhuận gộp],B.2[Tên khách hàng],C51))</f>
        <v/>
      </c>
      <c r="U51" s="68" t="str">
        <f>IF(OR(C51="",R51=0),"",RANK(R51,D.2[Nợ phải thu 
(Trong kỳ)]))</f>
        <v/>
      </c>
      <c r="V51" s="68" t="str">
        <f>IF(OR(C51="",S51=0),"",RANK(S51,D.2[Doanh thu]))</f>
        <v/>
      </c>
      <c r="W51" s="68" t="str">
        <f>IF(OR(C51="",T51=0),"",RANK(T51,D.2[Lợi nhuận gộp]))</f>
        <v/>
      </c>
      <c r="X51" s="175"/>
    </row>
    <row r="52" spans="2:24" ht="27.75" customHeight="1" x14ac:dyDescent="0.2">
      <c r="B52" s="7">
        <f t="shared" si="2"/>
        <v>50</v>
      </c>
      <c r="C52" s="2"/>
      <c r="D52" s="16"/>
      <c r="E52" s="2"/>
      <c r="F52" s="2"/>
      <c r="G52" s="2"/>
      <c r="H52" s="13"/>
      <c r="I52" s="13"/>
      <c r="J52" s="13"/>
      <c r="K52" s="21" t="str">
        <f>IF(AND(C52&lt;&gt;"",COUNTIF(D.2[Tên khách hàng],C52)&gt;1),"Khách hàng này đã khai báo nhiều lần","")</f>
        <v/>
      </c>
      <c r="L52" s="21" t="str">
        <f>IF(OR(C52="",I52=""),"",IF(MATCH(I52,D.2[Nhân viên
bán hàng],0)=B52,B52,""))</f>
        <v/>
      </c>
      <c r="M52" s="21" t="str">
        <f>IF(B52&lt;=COUNT(D.2[STT NVBH]),INDEX(D.2[Nhân viên
bán hàng],MATCH(SMALL(D.2[STT NVBH],B52),D.2[STT NVBH],0)),"")</f>
        <v/>
      </c>
      <c r="N52" s="21" t="str">
        <f>IF(OR(C52="",J52=""),"",IF(MATCH(J52,D.2[Phân nhóm
khách hàng],0)=B52,B52,""))</f>
        <v/>
      </c>
      <c r="O52" s="21" t="str">
        <f>IF(B52&lt;=COUNT(D.2[STT Phân nhóm KH]),INDEX(D.2[Phân nhóm
khách hàng],MATCH(SMALL(D.2[STT Phân nhóm KH],B52),D.2[STT Phân nhóm KH],0)),"")</f>
        <v/>
      </c>
      <c r="P52" s="21" t="str">
        <f>IF(C52="","",SUMIFS(B.2[Giá có thuế],B.2[Tên khách hàng],C52))</f>
        <v/>
      </c>
      <c r="Q52" s="21" t="str">
        <f>IF(C52="","",SUMIFS(B.2[Số tiền đã thu],B.2[Tên khách hàng],C52))</f>
        <v/>
      </c>
      <c r="R52" s="21" t="str">
        <f t="shared" si="1"/>
        <v/>
      </c>
      <c r="S52" s="70" t="str">
        <f>IF(C52="","",SUMIFS(B.2[Doanh thu],B.2[Tên khách hàng],C52))</f>
        <v/>
      </c>
      <c r="T52" s="70" t="str">
        <f>IF(C52="","",SUMIFS(B.2[Lợi nhuận gộp],B.2[Tên khách hàng],C52))</f>
        <v/>
      </c>
      <c r="U52" s="68" t="str">
        <f>IF(OR(C52="",R52=0),"",RANK(R52,D.2[Nợ phải thu 
(Trong kỳ)]))</f>
        <v/>
      </c>
      <c r="V52" s="68" t="str">
        <f>IF(OR(C52="",S52=0),"",RANK(S52,D.2[Doanh thu]))</f>
        <v/>
      </c>
      <c r="W52" s="68" t="str">
        <f>IF(OR(C52="",T52=0),"",RANK(T52,D.2[Lợi nhuận gộp]))</f>
        <v/>
      </c>
      <c r="X52" s="175"/>
    </row>
    <row r="53" spans="2:24" ht="27.75" customHeight="1" x14ac:dyDescent="0.2">
      <c r="B53" s="7">
        <f t="shared" si="2"/>
        <v>51</v>
      </c>
      <c r="C53" s="2"/>
      <c r="D53" s="16"/>
      <c r="E53" s="2"/>
      <c r="F53" s="2"/>
      <c r="G53" s="2"/>
      <c r="H53" s="13"/>
      <c r="I53" s="13"/>
      <c r="J53" s="13"/>
      <c r="K53" s="21" t="str">
        <f>IF(AND(C53&lt;&gt;"",COUNTIF(D.2[Tên khách hàng],C53)&gt;1),"Khách hàng này đã khai báo nhiều lần","")</f>
        <v/>
      </c>
      <c r="L53" s="21" t="str">
        <f>IF(OR(C53="",I53=""),"",IF(MATCH(I53,D.2[Nhân viên
bán hàng],0)=B53,B53,""))</f>
        <v/>
      </c>
      <c r="M53" s="21" t="str">
        <f>IF(B53&lt;=COUNT(D.2[STT NVBH]),INDEX(D.2[Nhân viên
bán hàng],MATCH(SMALL(D.2[STT NVBH],B53),D.2[STT NVBH],0)),"")</f>
        <v/>
      </c>
      <c r="N53" s="21" t="str">
        <f>IF(OR(C53="",J53=""),"",IF(MATCH(J53,D.2[Phân nhóm
khách hàng],0)=B53,B53,""))</f>
        <v/>
      </c>
      <c r="O53" s="21" t="str">
        <f>IF(B53&lt;=COUNT(D.2[STT Phân nhóm KH]),INDEX(D.2[Phân nhóm
khách hàng],MATCH(SMALL(D.2[STT Phân nhóm KH],B53),D.2[STT Phân nhóm KH],0)),"")</f>
        <v/>
      </c>
      <c r="P53" s="21" t="str">
        <f>IF(C53="","",SUMIFS(B.2[Giá có thuế],B.2[Tên khách hàng],C53))</f>
        <v/>
      </c>
      <c r="Q53" s="21" t="str">
        <f>IF(C53="","",SUMIFS(B.2[Số tiền đã thu],B.2[Tên khách hàng],C53))</f>
        <v/>
      </c>
      <c r="R53" s="21" t="str">
        <f t="shared" si="1"/>
        <v/>
      </c>
      <c r="S53" s="70" t="str">
        <f>IF(C53="","",SUMIFS(B.2[Doanh thu],B.2[Tên khách hàng],C53))</f>
        <v/>
      </c>
      <c r="T53" s="70" t="str">
        <f>IF(C53="","",SUMIFS(B.2[Lợi nhuận gộp],B.2[Tên khách hàng],C53))</f>
        <v/>
      </c>
      <c r="U53" s="68" t="str">
        <f>IF(OR(C53="",R53=0),"",RANK(R53,D.2[Nợ phải thu 
(Trong kỳ)]))</f>
        <v/>
      </c>
      <c r="V53" s="68" t="str">
        <f>IF(OR(C53="",S53=0),"",RANK(S53,D.2[Doanh thu]))</f>
        <v/>
      </c>
      <c r="W53" s="68" t="str">
        <f>IF(OR(C53="",T53=0),"",RANK(T53,D.2[Lợi nhuận gộp]))</f>
        <v/>
      </c>
      <c r="X53" s="175"/>
    </row>
    <row r="54" spans="2:24" ht="27.75" customHeight="1" x14ac:dyDescent="0.2">
      <c r="B54" s="7">
        <f t="shared" si="2"/>
        <v>52</v>
      </c>
      <c r="C54" s="2"/>
      <c r="D54" s="16"/>
      <c r="E54" s="2"/>
      <c r="F54" s="2"/>
      <c r="G54" s="2"/>
      <c r="H54" s="13"/>
      <c r="I54" s="13"/>
      <c r="J54" s="13"/>
      <c r="K54" s="21" t="str">
        <f>IF(AND(C54&lt;&gt;"",COUNTIF(D.2[Tên khách hàng],C54)&gt;1),"Khách hàng này đã khai báo nhiều lần","")</f>
        <v/>
      </c>
      <c r="L54" s="21" t="str">
        <f>IF(OR(C54="",I54=""),"",IF(MATCH(I54,D.2[Nhân viên
bán hàng],0)=B54,B54,""))</f>
        <v/>
      </c>
      <c r="M54" s="21" t="str">
        <f>IF(B54&lt;=COUNT(D.2[STT NVBH]),INDEX(D.2[Nhân viên
bán hàng],MATCH(SMALL(D.2[STT NVBH],B54),D.2[STT NVBH],0)),"")</f>
        <v/>
      </c>
      <c r="N54" s="21" t="str">
        <f>IF(OR(C54="",J54=""),"",IF(MATCH(J54,D.2[Phân nhóm
khách hàng],0)=B54,B54,""))</f>
        <v/>
      </c>
      <c r="O54" s="21" t="str">
        <f>IF(B54&lt;=COUNT(D.2[STT Phân nhóm KH]),INDEX(D.2[Phân nhóm
khách hàng],MATCH(SMALL(D.2[STT Phân nhóm KH],B54),D.2[STT Phân nhóm KH],0)),"")</f>
        <v/>
      </c>
      <c r="P54" s="21" t="str">
        <f>IF(C54="","",SUMIFS(B.2[Giá có thuế],B.2[Tên khách hàng],C54))</f>
        <v/>
      </c>
      <c r="Q54" s="21" t="str">
        <f>IF(C54="","",SUMIFS(B.2[Số tiền đã thu],B.2[Tên khách hàng],C54))</f>
        <v/>
      </c>
      <c r="R54" s="21" t="str">
        <f t="shared" si="1"/>
        <v/>
      </c>
      <c r="S54" s="70" t="str">
        <f>IF(C54="","",SUMIFS(B.2[Doanh thu],B.2[Tên khách hàng],C54))</f>
        <v/>
      </c>
      <c r="T54" s="70" t="str">
        <f>IF(C54="","",SUMIFS(B.2[Lợi nhuận gộp],B.2[Tên khách hàng],C54))</f>
        <v/>
      </c>
      <c r="U54" s="68" t="str">
        <f>IF(OR(C54="",R54=0),"",RANK(R54,D.2[Nợ phải thu 
(Trong kỳ)]))</f>
        <v/>
      </c>
      <c r="V54" s="68" t="str">
        <f>IF(OR(C54="",S54=0),"",RANK(S54,D.2[Doanh thu]))</f>
        <v/>
      </c>
      <c r="W54" s="68" t="str">
        <f>IF(OR(C54="",T54=0),"",RANK(T54,D.2[Lợi nhuận gộp]))</f>
        <v/>
      </c>
      <c r="X54" s="175"/>
    </row>
    <row r="55" spans="2:24" ht="27.75" customHeight="1" x14ac:dyDescent="0.2">
      <c r="B55" s="7">
        <f t="shared" si="2"/>
        <v>53</v>
      </c>
      <c r="C55" s="2"/>
      <c r="D55" s="16"/>
      <c r="E55" s="2"/>
      <c r="F55" s="2"/>
      <c r="G55" s="2"/>
      <c r="H55" s="13"/>
      <c r="I55" s="13"/>
      <c r="J55" s="13"/>
      <c r="K55" s="21" t="str">
        <f>IF(AND(C55&lt;&gt;"",COUNTIF(D.2[Tên khách hàng],C55)&gt;1),"Khách hàng này đã khai báo nhiều lần","")</f>
        <v/>
      </c>
      <c r="L55" s="21" t="str">
        <f>IF(OR(C55="",I55=""),"",IF(MATCH(I55,D.2[Nhân viên
bán hàng],0)=B55,B55,""))</f>
        <v/>
      </c>
      <c r="M55" s="21" t="str">
        <f>IF(B55&lt;=COUNT(D.2[STT NVBH]),INDEX(D.2[Nhân viên
bán hàng],MATCH(SMALL(D.2[STT NVBH],B55),D.2[STT NVBH],0)),"")</f>
        <v/>
      </c>
      <c r="N55" s="21" t="str">
        <f>IF(OR(C55="",J55=""),"",IF(MATCH(J55,D.2[Phân nhóm
khách hàng],0)=B55,B55,""))</f>
        <v/>
      </c>
      <c r="O55" s="21" t="str">
        <f>IF(B55&lt;=COUNT(D.2[STT Phân nhóm KH]),INDEX(D.2[Phân nhóm
khách hàng],MATCH(SMALL(D.2[STT Phân nhóm KH],B55),D.2[STT Phân nhóm KH],0)),"")</f>
        <v/>
      </c>
      <c r="P55" s="21" t="str">
        <f>IF(C55="","",SUMIFS(B.2[Giá có thuế],B.2[Tên khách hàng],C55))</f>
        <v/>
      </c>
      <c r="Q55" s="21" t="str">
        <f>IF(C55="","",SUMIFS(B.2[Số tiền đã thu],B.2[Tên khách hàng],C55))</f>
        <v/>
      </c>
      <c r="R55" s="21" t="str">
        <f t="shared" si="1"/>
        <v/>
      </c>
      <c r="S55" s="70" t="str">
        <f>IF(C55="","",SUMIFS(B.2[Doanh thu],B.2[Tên khách hàng],C55))</f>
        <v/>
      </c>
      <c r="T55" s="70" t="str">
        <f>IF(C55="","",SUMIFS(B.2[Lợi nhuận gộp],B.2[Tên khách hàng],C55))</f>
        <v/>
      </c>
      <c r="U55" s="68" t="str">
        <f>IF(OR(C55="",R55=0),"",RANK(R55,D.2[Nợ phải thu 
(Trong kỳ)]))</f>
        <v/>
      </c>
      <c r="V55" s="68" t="str">
        <f>IF(OR(C55="",S55=0),"",RANK(S55,D.2[Doanh thu]))</f>
        <v/>
      </c>
      <c r="W55" s="68" t="str">
        <f>IF(OR(C55="",T55=0),"",RANK(T55,D.2[Lợi nhuận gộp]))</f>
        <v/>
      </c>
      <c r="X55" s="175"/>
    </row>
    <row r="56" spans="2:24" ht="27.75" customHeight="1" x14ac:dyDescent="0.2">
      <c r="B56" s="7">
        <f t="shared" si="2"/>
        <v>54</v>
      </c>
      <c r="C56" s="2"/>
      <c r="D56" s="16"/>
      <c r="E56" s="2"/>
      <c r="F56" s="2"/>
      <c r="G56" s="2"/>
      <c r="H56" s="13"/>
      <c r="I56" s="13"/>
      <c r="J56" s="13"/>
      <c r="K56" s="21" t="str">
        <f>IF(AND(C56&lt;&gt;"",COUNTIF(D.2[Tên khách hàng],C56)&gt;1),"Khách hàng này đã khai báo nhiều lần","")</f>
        <v/>
      </c>
      <c r="L56" s="21" t="str">
        <f>IF(OR(C56="",I56=""),"",IF(MATCH(I56,D.2[Nhân viên
bán hàng],0)=B56,B56,""))</f>
        <v/>
      </c>
      <c r="M56" s="21" t="str">
        <f>IF(B56&lt;=COUNT(D.2[STT NVBH]),INDEX(D.2[Nhân viên
bán hàng],MATCH(SMALL(D.2[STT NVBH],B56),D.2[STT NVBH],0)),"")</f>
        <v/>
      </c>
      <c r="N56" s="21" t="str">
        <f>IF(OR(C56="",J56=""),"",IF(MATCH(J56,D.2[Phân nhóm
khách hàng],0)=B56,B56,""))</f>
        <v/>
      </c>
      <c r="O56" s="21" t="str">
        <f>IF(B56&lt;=COUNT(D.2[STT Phân nhóm KH]),INDEX(D.2[Phân nhóm
khách hàng],MATCH(SMALL(D.2[STT Phân nhóm KH],B56),D.2[STT Phân nhóm KH],0)),"")</f>
        <v/>
      </c>
      <c r="P56" s="21" t="str">
        <f>IF(C56="","",SUMIFS(B.2[Giá có thuế],B.2[Tên khách hàng],C56))</f>
        <v/>
      </c>
      <c r="Q56" s="21" t="str">
        <f>IF(C56="","",SUMIFS(B.2[Số tiền đã thu],B.2[Tên khách hàng],C56))</f>
        <v/>
      </c>
      <c r="R56" s="21" t="str">
        <f t="shared" si="1"/>
        <v/>
      </c>
      <c r="S56" s="70" t="str">
        <f>IF(C56="","",SUMIFS(B.2[Doanh thu],B.2[Tên khách hàng],C56))</f>
        <v/>
      </c>
      <c r="T56" s="70" t="str">
        <f>IF(C56="","",SUMIFS(B.2[Lợi nhuận gộp],B.2[Tên khách hàng],C56))</f>
        <v/>
      </c>
      <c r="U56" s="68" t="str">
        <f>IF(OR(C56="",R56=0),"",RANK(R56,D.2[Nợ phải thu 
(Trong kỳ)]))</f>
        <v/>
      </c>
      <c r="V56" s="68" t="str">
        <f>IF(OR(C56="",S56=0),"",RANK(S56,D.2[Doanh thu]))</f>
        <v/>
      </c>
      <c r="W56" s="68" t="str">
        <f>IF(OR(C56="",T56=0),"",RANK(T56,D.2[Lợi nhuận gộp]))</f>
        <v/>
      </c>
      <c r="X56" s="175"/>
    </row>
    <row r="57" spans="2:24" ht="27.75" customHeight="1" x14ac:dyDescent="0.2">
      <c r="B57" s="7">
        <f t="shared" si="2"/>
        <v>55</v>
      </c>
      <c r="C57" s="2"/>
      <c r="D57" s="16"/>
      <c r="E57" s="2"/>
      <c r="F57" s="2"/>
      <c r="G57" s="2"/>
      <c r="H57" s="13"/>
      <c r="I57" s="13"/>
      <c r="J57" s="13"/>
      <c r="K57" s="21" t="str">
        <f>IF(AND(C57&lt;&gt;"",COUNTIF(D.2[Tên khách hàng],C57)&gt;1),"Khách hàng này đã khai báo nhiều lần","")</f>
        <v/>
      </c>
      <c r="L57" s="21" t="str">
        <f>IF(OR(C57="",I57=""),"",IF(MATCH(I57,D.2[Nhân viên
bán hàng],0)=B57,B57,""))</f>
        <v/>
      </c>
      <c r="M57" s="21" t="str">
        <f>IF(B57&lt;=COUNT(D.2[STT NVBH]),INDEX(D.2[Nhân viên
bán hàng],MATCH(SMALL(D.2[STT NVBH],B57),D.2[STT NVBH],0)),"")</f>
        <v/>
      </c>
      <c r="N57" s="21" t="str">
        <f>IF(OR(C57="",J57=""),"",IF(MATCH(J57,D.2[Phân nhóm
khách hàng],0)=B57,B57,""))</f>
        <v/>
      </c>
      <c r="O57" s="21" t="str">
        <f>IF(B57&lt;=COUNT(D.2[STT Phân nhóm KH]),INDEX(D.2[Phân nhóm
khách hàng],MATCH(SMALL(D.2[STT Phân nhóm KH],B57),D.2[STT Phân nhóm KH],0)),"")</f>
        <v/>
      </c>
      <c r="P57" s="21" t="str">
        <f>IF(C57="","",SUMIFS(B.2[Giá có thuế],B.2[Tên khách hàng],C57))</f>
        <v/>
      </c>
      <c r="Q57" s="21" t="str">
        <f>IF(C57="","",SUMIFS(B.2[Số tiền đã thu],B.2[Tên khách hàng],C57))</f>
        <v/>
      </c>
      <c r="R57" s="21" t="str">
        <f t="shared" si="1"/>
        <v/>
      </c>
      <c r="S57" s="70" t="str">
        <f>IF(C57="","",SUMIFS(B.2[Doanh thu],B.2[Tên khách hàng],C57))</f>
        <v/>
      </c>
      <c r="T57" s="70" t="str">
        <f>IF(C57="","",SUMIFS(B.2[Lợi nhuận gộp],B.2[Tên khách hàng],C57))</f>
        <v/>
      </c>
      <c r="U57" s="68" t="str">
        <f>IF(OR(C57="",R57=0),"",RANK(R57,D.2[Nợ phải thu 
(Trong kỳ)]))</f>
        <v/>
      </c>
      <c r="V57" s="68" t="str">
        <f>IF(OR(C57="",S57=0),"",RANK(S57,D.2[Doanh thu]))</f>
        <v/>
      </c>
      <c r="W57" s="68" t="str">
        <f>IF(OR(C57="",T57=0),"",RANK(T57,D.2[Lợi nhuận gộp]))</f>
        <v/>
      </c>
      <c r="X57" s="175"/>
    </row>
    <row r="58" spans="2:24" ht="27.75" customHeight="1" x14ac:dyDescent="0.2">
      <c r="B58" s="7">
        <f t="shared" si="2"/>
        <v>56</v>
      </c>
      <c r="C58" s="2"/>
      <c r="D58" s="16"/>
      <c r="E58" s="2"/>
      <c r="F58" s="2"/>
      <c r="G58" s="2"/>
      <c r="H58" s="13"/>
      <c r="I58" s="13"/>
      <c r="J58" s="13"/>
      <c r="K58" s="21" t="str">
        <f>IF(AND(C58&lt;&gt;"",COUNTIF(D.2[Tên khách hàng],C58)&gt;1),"Khách hàng này đã khai báo nhiều lần","")</f>
        <v/>
      </c>
      <c r="L58" s="21" t="str">
        <f>IF(OR(C58="",I58=""),"",IF(MATCH(I58,D.2[Nhân viên
bán hàng],0)=B58,B58,""))</f>
        <v/>
      </c>
      <c r="M58" s="21" t="str">
        <f>IF(B58&lt;=COUNT(D.2[STT NVBH]),INDEX(D.2[Nhân viên
bán hàng],MATCH(SMALL(D.2[STT NVBH],B58),D.2[STT NVBH],0)),"")</f>
        <v/>
      </c>
      <c r="N58" s="21" t="str">
        <f>IF(OR(C58="",J58=""),"",IF(MATCH(J58,D.2[Phân nhóm
khách hàng],0)=B58,B58,""))</f>
        <v/>
      </c>
      <c r="O58" s="21" t="str">
        <f>IF(B58&lt;=COUNT(D.2[STT Phân nhóm KH]),INDEX(D.2[Phân nhóm
khách hàng],MATCH(SMALL(D.2[STT Phân nhóm KH],B58),D.2[STT Phân nhóm KH],0)),"")</f>
        <v/>
      </c>
      <c r="P58" s="21" t="str">
        <f>IF(C58="","",SUMIFS(B.2[Giá có thuế],B.2[Tên khách hàng],C58))</f>
        <v/>
      </c>
      <c r="Q58" s="21" t="str">
        <f>IF(C58="","",SUMIFS(B.2[Số tiền đã thu],B.2[Tên khách hàng],C58))</f>
        <v/>
      </c>
      <c r="R58" s="21" t="str">
        <f t="shared" si="1"/>
        <v/>
      </c>
      <c r="S58" s="70" t="str">
        <f>IF(C58="","",SUMIFS(B.2[Doanh thu],B.2[Tên khách hàng],C58))</f>
        <v/>
      </c>
      <c r="T58" s="70" t="str">
        <f>IF(C58="","",SUMIFS(B.2[Lợi nhuận gộp],B.2[Tên khách hàng],C58))</f>
        <v/>
      </c>
      <c r="U58" s="68" t="str">
        <f>IF(OR(C58="",R58=0),"",RANK(R58,D.2[Nợ phải thu 
(Trong kỳ)]))</f>
        <v/>
      </c>
      <c r="V58" s="68" t="str">
        <f>IF(OR(C58="",S58=0),"",RANK(S58,D.2[Doanh thu]))</f>
        <v/>
      </c>
      <c r="W58" s="68" t="str">
        <f>IF(OR(C58="",T58=0),"",RANK(T58,D.2[Lợi nhuận gộp]))</f>
        <v/>
      </c>
      <c r="X58" s="175"/>
    </row>
    <row r="59" spans="2:24" ht="27.75" customHeight="1" x14ac:dyDescent="0.2">
      <c r="B59" s="7">
        <f t="shared" si="2"/>
        <v>57</v>
      </c>
      <c r="C59" s="2"/>
      <c r="D59" s="16"/>
      <c r="E59" s="2"/>
      <c r="F59" s="2"/>
      <c r="G59" s="2"/>
      <c r="H59" s="13"/>
      <c r="I59" s="13"/>
      <c r="J59" s="13"/>
      <c r="K59" s="21" t="str">
        <f>IF(AND(C59&lt;&gt;"",COUNTIF(D.2[Tên khách hàng],C59)&gt;1),"Khách hàng này đã khai báo nhiều lần","")</f>
        <v/>
      </c>
      <c r="L59" s="21" t="str">
        <f>IF(OR(C59="",I59=""),"",IF(MATCH(I59,D.2[Nhân viên
bán hàng],0)=B59,B59,""))</f>
        <v/>
      </c>
      <c r="M59" s="21" t="str">
        <f>IF(B59&lt;=COUNT(D.2[STT NVBH]),INDEX(D.2[Nhân viên
bán hàng],MATCH(SMALL(D.2[STT NVBH],B59),D.2[STT NVBH],0)),"")</f>
        <v/>
      </c>
      <c r="N59" s="21" t="str">
        <f>IF(OR(C59="",J59=""),"",IF(MATCH(J59,D.2[Phân nhóm
khách hàng],0)=B59,B59,""))</f>
        <v/>
      </c>
      <c r="O59" s="21" t="str">
        <f>IF(B59&lt;=COUNT(D.2[STT Phân nhóm KH]),INDEX(D.2[Phân nhóm
khách hàng],MATCH(SMALL(D.2[STT Phân nhóm KH],B59),D.2[STT Phân nhóm KH],0)),"")</f>
        <v/>
      </c>
      <c r="P59" s="21" t="str">
        <f>IF(C59="","",SUMIFS(B.2[Giá có thuế],B.2[Tên khách hàng],C59))</f>
        <v/>
      </c>
      <c r="Q59" s="21" t="str">
        <f>IF(C59="","",SUMIFS(B.2[Số tiền đã thu],B.2[Tên khách hàng],C59))</f>
        <v/>
      </c>
      <c r="R59" s="21" t="str">
        <f t="shared" si="1"/>
        <v/>
      </c>
      <c r="S59" s="70" t="str">
        <f>IF(C59="","",SUMIFS(B.2[Doanh thu],B.2[Tên khách hàng],C59))</f>
        <v/>
      </c>
      <c r="T59" s="70" t="str">
        <f>IF(C59="","",SUMIFS(B.2[Lợi nhuận gộp],B.2[Tên khách hàng],C59))</f>
        <v/>
      </c>
      <c r="U59" s="68" t="str">
        <f>IF(OR(C59="",R59=0),"",RANK(R59,D.2[Nợ phải thu 
(Trong kỳ)]))</f>
        <v/>
      </c>
      <c r="V59" s="68" t="str">
        <f>IF(OR(C59="",S59=0),"",RANK(S59,D.2[Doanh thu]))</f>
        <v/>
      </c>
      <c r="W59" s="68" t="str">
        <f>IF(OR(C59="",T59=0),"",RANK(T59,D.2[Lợi nhuận gộp]))</f>
        <v/>
      </c>
      <c r="X59" s="175"/>
    </row>
    <row r="60" spans="2:24" ht="27.75" customHeight="1" x14ac:dyDescent="0.2">
      <c r="B60" s="7">
        <f t="shared" si="2"/>
        <v>58</v>
      </c>
      <c r="C60" s="2"/>
      <c r="D60" s="16"/>
      <c r="E60" s="2"/>
      <c r="F60" s="2"/>
      <c r="G60" s="2"/>
      <c r="H60" s="13"/>
      <c r="I60" s="13"/>
      <c r="J60" s="13"/>
      <c r="K60" s="21" t="str">
        <f>IF(AND(C60&lt;&gt;"",COUNTIF(D.2[Tên khách hàng],C60)&gt;1),"Khách hàng này đã khai báo nhiều lần","")</f>
        <v/>
      </c>
      <c r="L60" s="21" t="str">
        <f>IF(OR(C60="",I60=""),"",IF(MATCH(I60,D.2[Nhân viên
bán hàng],0)=B60,B60,""))</f>
        <v/>
      </c>
      <c r="M60" s="21" t="str">
        <f>IF(B60&lt;=COUNT(D.2[STT NVBH]),INDEX(D.2[Nhân viên
bán hàng],MATCH(SMALL(D.2[STT NVBH],B60),D.2[STT NVBH],0)),"")</f>
        <v/>
      </c>
      <c r="N60" s="21" t="str">
        <f>IF(OR(C60="",J60=""),"",IF(MATCH(J60,D.2[Phân nhóm
khách hàng],0)=B60,B60,""))</f>
        <v/>
      </c>
      <c r="O60" s="21" t="str">
        <f>IF(B60&lt;=COUNT(D.2[STT Phân nhóm KH]),INDEX(D.2[Phân nhóm
khách hàng],MATCH(SMALL(D.2[STT Phân nhóm KH],B60),D.2[STT Phân nhóm KH],0)),"")</f>
        <v/>
      </c>
      <c r="P60" s="21" t="str">
        <f>IF(C60="","",SUMIFS(B.2[Giá có thuế],B.2[Tên khách hàng],C60))</f>
        <v/>
      </c>
      <c r="Q60" s="21" t="str">
        <f>IF(C60="","",SUMIFS(B.2[Số tiền đã thu],B.2[Tên khách hàng],C60))</f>
        <v/>
      </c>
      <c r="R60" s="21" t="str">
        <f t="shared" si="1"/>
        <v/>
      </c>
      <c r="S60" s="70" t="str">
        <f>IF(C60="","",SUMIFS(B.2[Doanh thu],B.2[Tên khách hàng],C60))</f>
        <v/>
      </c>
      <c r="T60" s="70" t="str">
        <f>IF(C60="","",SUMIFS(B.2[Lợi nhuận gộp],B.2[Tên khách hàng],C60))</f>
        <v/>
      </c>
      <c r="U60" s="68" t="str">
        <f>IF(OR(C60="",R60=0),"",RANK(R60,D.2[Nợ phải thu 
(Trong kỳ)]))</f>
        <v/>
      </c>
      <c r="V60" s="68" t="str">
        <f>IF(OR(C60="",S60=0),"",RANK(S60,D.2[Doanh thu]))</f>
        <v/>
      </c>
      <c r="W60" s="68" t="str">
        <f>IF(OR(C60="",T60=0),"",RANK(T60,D.2[Lợi nhuận gộp]))</f>
        <v/>
      </c>
      <c r="X60" s="175"/>
    </row>
    <row r="61" spans="2:24" ht="27.75" customHeight="1" x14ac:dyDescent="0.2">
      <c r="B61" s="7">
        <f t="shared" si="2"/>
        <v>59</v>
      </c>
      <c r="C61" s="2"/>
      <c r="D61" s="16"/>
      <c r="E61" s="2"/>
      <c r="F61" s="2"/>
      <c r="G61" s="2"/>
      <c r="H61" s="13"/>
      <c r="I61" s="13"/>
      <c r="J61" s="13"/>
      <c r="K61" s="21" t="str">
        <f>IF(AND(C61&lt;&gt;"",COUNTIF(D.2[Tên khách hàng],C61)&gt;1),"Khách hàng này đã khai báo nhiều lần","")</f>
        <v/>
      </c>
      <c r="L61" s="21" t="str">
        <f>IF(OR(C61="",I61=""),"",IF(MATCH(I61,D.2[Nhân viên
bán hàng],0)=B61,B61,""))</f>
        <v/>
      </c>
      <c r="M61" s="21" t="str">
        <f>IF(B61&lt;=COUNT(D.2[STT NVBH]),INDEX(D.2[Nhân viên
bán hàng],MATCH(SMALL(D.2[STT NVBH],B61),D.2[STT NVBH],0)),"")</f>
        <v/>
      </c>
      <c r="N61" s="21" t="str">
        <f>IF(OR(C61="",J61=""),"",IF(MATCH(J61,D.2[Phân nhóm
khách hàng],0)=B61,B61,""))</f>
        <v/>
      </c>
      <c r="O61" s="21" t="str">
        <f>IF(B61&lt;=COUNT(D.2[STT Phân nhóm KH]),INDEX(D.2[Phân nhóm
khách hàng],MATCH(SMALL(D.2[STT Phân nhóm KH],B61),D.2[STT Phân nhóm KH],0)),"")</f>
        <v/>
      </c>
      <c r="P61" s="21" t="str">
        <f>IF(C61="","",SUMIFS(B.2[Giá có thuế],B.2[Tên khách hàng],C61))</f>
        <v/>
      </c>
      <c r="Q61" s="21" t="str">
        <f>IF(C61="","",SUMIFS(B.2[Số tiền đã thu],B.2[Tên khách hàng],C61))</f>
        <v/>
      </c>
      <c r="R61" s="21" t="str">
        <f t="shared" si="1"/>
        <v/>
      </c>
      <c r="S61" s="70" t="str">
        <f>IF(C61="","",SUMIFS(B.2[Doanh thu],B.2[Tên khách hàng],C61))</f>
        <v/>
      </c>
      <c r="T61" s="70" t="str">
        <f>IF(C61="","",SUMIFS(B.2[Lợi nhuận gộp],B.2[Tên khách hàng],C61))</f>
        <v/>
      </c>
      <c r="U61" s="68" t="str">
        <f>IF(OR(C61="",R61=0),"",RANK(R61,D.2[Nợ phải thu 
(Trong kỳ)]))</f>
        <v/>
      </c>
      <c r="V61" s="68" t="str">
        <f>IF(OR(C61="",S61=0),"",RANK(S61,D.2[Doanh thu]))</f>
        <v/>
      </c>
      <c r="W61" s="68" t="str">
        <f>IF(OR(C61="",T61=0),"",RANK(T61,D.2[Lợi nhuận gộp]))</f>
        <v/>
      </c>
      <c r="X61" s="175"/>
    </row>
    <row r="62" spans="2:24" ht="27.75" customHeight="1" x14ac:dyDescent="0.2">
      <c r="B62" s="7">
        <f t="shared" si="2"/>
        <v>60</v>
      </c>
      <c r="C62" s="2"/>
      <c r="D62" s="16"/>
      <c r="E62" s="2"/>
      <c r="F62" s="2"/>
      <c r="G62" s="2"/>
      <c r="H62" s="13"/>
      <c r="I62" s="13"/>
      <c r="J62" s="13"/>
      <c r="K62" s="21" t="str">
        <f>IF(AND(C62&lt;&gt;"",COUNTIF(D.2[Tên khách hàng],C62)&gt;1),"Khách hàng này đã khai báo nhiều lần","")</f>
        <v/>
      </c>
      <c r="L62" s="21" t="str">
        <f>IF(OR(C62="",I62=""),"",IF(MATCH(I62,D.2[Nhân viên
bán hàng],0)=B62,B62,""))</f>
        <v/>
      </c>
      <c r="M62" s="21" t="str">
        <f>IF(B62&lt;=COUNT(D.2[STT NVBH]),INDEX(D.2[Nhân viên
bán hàng],MATCH(SMALL(D.2[STT NVBH],B62),D.2[STT NVBH],0)),"")</f>
        <v/>
      </c>
      <c r="N62" s="21" t="str">
        <f>IF(OR(C62="",J62=""),"",IF(MATCH(J62,D.2[Phân nhóm
khách hàng],0)=B62,B62,""))</f>
        <v/>
      </c>
      <c r="O62" s="21" t="str">
        <f>IF(B62&lt;=COUNT(D.2[STT Phân nhóm KH]),INDEX(D.2[Phân nhóm
khách hàng],MATCH(SMALL(D.2[STT Phân nhóm KH],B62),D.2[STT Phân nhóm KH],0)),"")</f>
        <v/>
      </c>
      <c r="P62" s="21" t="str">
        <f>IF(C62="","",SUMIFS(B.2[Giá có thuế],B.2[Tên khách hàng],C62))</f>
        <v/>
      </c>
      <c r="Q62" s="21" t="str">
        <f>IF(C62="","",SUMIFS(B.2[Số tiền đã thu],B.2[Tên khách hàng],C62))</f>
        <v/>
      </c>
      <c r="R62" s="21" t="str">
        <f t="shared" si="1"/>
        <v/>
      </c>
      <c r="S62" s="70" t="str">
        <f>IF(C62="","",SUMIFS(B.2[Doanh thu],B.2[Tên khách hàng],C62))</f>
        <v/>
      </c>
      <c r="T62" s="70" t="str">
        <f>IF(C62="","",SUMIFS(B.2[Lợi nhuận gộp],B.2[Tên khách hàng],C62))</f>
        <v/>
      </c>
      <c r="U62" s="68" t="str">
        <f>IF(OR(C62="",R62=0),"",RANK(R62,D.2[Nợ phải thu 
(Trong kỳ)]))</f>
        <v/>
      </c>
      <c r="V62" s="68" t="str">
        <f>IF(OR(C62="",S62=0),"",RANK(S62,D.2[Doanh thu]))</f>
        <v/>
      </c>
      <c r="W62" s="68" t="str">
        <f>IF(OR(C62="",T62=0),"",RANK(T62,D.2[Lợi nhuận gộp]))</f>
        <v/>
      </c>
      <c r="X62" s="175"/>
    </row>
    <row r="63" spans="2:24" ht="27.75" customHeight="1" x14ac:dyDescent="0.2">
      <c r="B63" s="7">
        <f t="shared" si="2"/>
        <v>61</v>
      </c>
      <c r="C63" s="2"/>
      <c r="D63" s="16"/>
      <c r="E63" s="2"/>
      <c r="F63" s="2"/>
      <c r="G63" s="2"/>
      <c r="H63" s="13"/>
      <c r="I63" s="13"/>
      <c r="J63" s="13"/>
      <c r="K63" s="21" t="str">
        <f>IF(AND(C63&lt;&gt;"",COUNTIF(D.2[Tên khách hàng],C63)&gt;1),"Khách hàng này đã khai báo nhiều lần","")</f>
        <v/>
      </c>
      <c r="L63" s="21" t="str">
        <f>IF(OR(C63="",I63=""),"",IF(MATCH(I63,D.2[Nhân viên
bán hàng],0)=B63,B63,""))</f>
        <v/>
      </c>
      <c r="M63" s="21" t="str">
        <f>IF(B63&lt;=COUNT(D.2[STT NVBH]),INDEX(D.2[Nhân viên
bán hàng],MATCH(SMALL(D.2[STT NVBH],B63),D.2[STT NVBH],0)),"")</f>
        <v/>
      </c>
      <c r="N63" s="21" t="str">
        <f>IF(OR(C63="",J63=""),"",IF(MATCH(J63,D.2[Phân nhóm
khách hàng],0)=B63,B63,""))</f>
        <v/>
      </c>
      <c r="O63" s="21" t="str">
        <f>IF(B63&lt;=COUNT(D.2[STT Phân nhóm KH]),INDEX(D.2[Phân nhóm
khách hàng],MATCH(SMALL(D.2[STT Phân nhóm KH],B63),D.2[STT Phân nhóm KH],0)),"")</f>
        <v/>
      </c>
      <c r="P63" s="21" t="str">
        <f>IF(C63="","",SUMIFS(B.2[Giá có thuế],B.2[Tên khách hàng],C63))</f>
        <v/>
      </c>
      <c r="Q63" s="21" t="str">
        <f>IF(C63="","",SUMIFS(B.2[Số tiền đã thu],B.2[Tên khách hàng],C63))</f>
        <v/>
      </c>
      <c r="R63" s="21" t="str">
        <f t="shared" si="1"/>
        <v/>
      </c>
      <c r="S63" s="70" t="str">
        <f>IF(C63="","",SUMIFS(B.2[Doanh thu],B.2[Tên khách hàng],C63))</f>
        <v/>
      </c>
      <c r="T63" s="70" t="str">
        <f>IF(C63="","",SUMIFS(B.2[Lợi nhuận gộp],B.2[Tên khách hàng],C63))</f>
        <v/>
      </c>
      <c r="U63" s="68" t="str">
        <f>IF(OR(C63="",R63=0),"",RANK(R63,D.2[Nợ phải thu 
(Trong kỳ)]))</f>
        <v/>
      </c>
      <c r="V63" s="68" t="str">
        <f>IF(OR(C63="",S63=0),"",RANK(S63,D.2[Doanh thu]))</f>
        <v/>
      </c>
      <c r="W63" s="68" t="str">
        <f>IF(OR(C63="",T63=0),"",RANK(T63,D.2[Lợi nhuận gộp]))</f>
        <v/>
      </c>
      <c r="X63" s="175"/>
    </row>
    <row r="64" spans="2:24" ht="27.75" customHeight="1" x14ac:dyDescent="0.2">
      <c r="B64" s="7">
        <f t="shared" si="2"/>
        <v>62</v>
      </c>
      <c r="C64" s="2"/>
      <c r="D64" s="16"/>
      <c r="E64" s="2"/>
      <c r="F64" s="2"/>
      <c r="G64" s="2"/>
      <c r="H64" s="13"/>
      <c r="I64" s="13"/>
      <c r="J64" s="13"/>
      <c r="K64" s="21" t="str">
        <f>IF(AND(C64&lt;&gt;"",COUNTIF(D.2[Tên khách hàng],C64)&gt;1),"Khách hàng này đã khai báo nhiều lần","")</f>
        <v/>
      </c>
      <c r="L64" s="21" t="str">
        <f>IF(OR(C64="",I64=""),"",IF(MATCH(I64,D.2[Nhân viên
bán hàng],0)=B64,B64,""))</f>
        <v/>
      </c>
      <c r="M64" s="21" t="str">
        <f>IF(B64&lt;=COUNT(D.2[STT NVBH]),INDEX(D.2[Nhân viên
bán hàng],MATCH(SMALL(D.2[STT NVBH],B64),D.2[STT NVBH],0)),"")</f>
        <v/>
      </c>
      <c r="N64" s="21" t="str">
        <f>IF(OR(C64="",J64=""),"",IF(MATCH(J64,D.2[Phân nhóm
khách hàng],0)=B64,B64,""))</f>
        <v/>
      </c>
      <c r="O64" s="21" t="str">
        <f>IF(B64&lt;=COUNT(D.2[STT Phân nhóm KH]),INDEX(D.2[Phân nhóm
khách hàng],MATCH(SMALL(D.2[STT Phân nhóm KH],B64),D.2[STT Phân nhóm KH],0)),"")</f>
        <v/>
      </c>
      <c r="P64" s="21" t="str">
        <f>IF(C64="","",SUMIFS(B.2[Giá có thuế],B.2[Tên khách hàng],C64))</f>
        <v/>
      </c>
      <c r="Q64" s="21" t="str">
        <f>IF(C64="","",SUMIFS(B.2[Số tiền đã thu],B.2[Tên khách hàng],C64))</f>
        <v/>
      </c>
      <c r="R64" s="21" t="str">
        <f t="shared" si="1"/>
        <v/>
      </c>
      <c r="S64" s="70" t="str">
        <f>IF(C64="","",SUMIFS(B.2[Doanh thu],B.2[Tên khách hàng],C64))</f>
        <v/>
      </c>
      <c r="T64" s="70" t="str">
        <f>IF(C64="","",SUMIFS(B.2[Lợi nhuận gộp],B.2[Tên khách hàng],C64))</f>
        <v/>
      </c>
      <c r="U64" s="68" t="str">
        <f>IF(OR(C64="",R64=0),"",RANK(R64,D.2[Nợ phải thu 
(Trong kỳ)]))</f>
        <v/>
      </c>
      <c r="V64" s="68" t="str">
        <f>IF(OR(C64="",S64=0),"",RANK(S64,D.2[Doanh thu]))</f>
        <v/>
      </c>
      <c r="W64" s="68" t="str">
        <f>IF(OR(C64="",T64=0),"",RANK(T64,D.2[Lợi nhuận gộp]))</f>
        <v/>
      </c>
      <c r="X64" s="175"/>
    </row>
    <row r="65" spans="2:24" ht="27.75" customHeight="1" x14ac:dyDescent="0.2">
      <c r="B65" s="7">
        <f t="shared" si="2"/>
        <v>63</v>
      </c>
      <c r="C65" s="2"/>
      <c r="D65" s="16"/>
      <c r="E65" s="2"/>
      <c r="F65" s="2"/>
      <c r="G65" s="2"/>
      <c r="H65" s="13"/>
      <c r="I65" s="13"/>
      <c r="J65" s="13"/>
      <c r="K65" s="21" t="str">
        <f>IF(AND(C65&lt;&gt;"",COUNTIF(D.2[Tên khách hàng],C65)&gt;1),"Khách hàng này đã khai báo nhiều lần","")</f>
        <v/>
      </c>
      <c r="L65" s="21" t="str">
        <f>IF(OR(C65="",I65=""),"",IF(MATCH(I65,D.2[Nhân viên
bán hàng],0)=B65,B65,""))</f>
        <v/>
      </c>
      <c r="M65" s="21" t="str">
        <f>IF(B65&lt;=COUNT(D.2[STT NVBH]),INDEX(D.2[Nhân viên
bán hàng],MATCH(SMALL(D.2[STT NVBH],B65),D.2[STT NVBH],0)),"")</f>
        <v/>
      </c>
      <c r="N65" s="21" t="str">
        <f>IF(OR(C65="",J65=""),"",IF(MATCH(J65,D.2[Phân nhóm
khách hàng],0)=B65,B65,""))</f>
        <v/>
      </c>
      <c r="O65" s="21" t="str">
        <f>IF(B65&lt;=COUNT(D.2[STT Phân nhóm KH]),INDEX(D.2[Phân nhóm
khách hàng],MATCH(SMALL(D.2[STT Phân nhóm KH],B65),D.2[STT Phân nhóm KH],0)),"")</f>
        <v/>
      </c>
      <c r="P65" s="21" t="str">
        <f>IF(C65="","",SUMIFS(B.2[Giá có thuế],B.2[Tên khách hàng],C65))</f>
        <v/>
      </c>
      <c r="Q65" s="21" t="str">
        <f>IF(C65="","",SUMIFS(B.2[Số tiền đã thu],B.2[Tên khách hàng],C65))</f>
        <v/>
      </c>
      <c r="R65" s="21" t="str">
        <f t="shared" si="1"/>
        <v/>
      </c>
      <c r="S65" s="70" t="str">
        <f>IF(C65="","",SUMIFS(B.2[Doanh thu],B.2[Tên khách hàng],C65))</f>
        <v/>
      </c>
      <c r="T65" s="70" t="str">
        <f>IF(C65="","",SUMIFS(B.2[Lợi nhuận gộp],B.2[Tên khách hàng],C65))</f>
        <v/>
      </c>
      <c r="U65" s="68" t="str">
        <f>IF(OR(C65="",R65=0),"",RANK(R65,D.2[Nợ phải thu 
(Trong kỳ)]))</f>
        <v/>
      </c>
      <c r="V65" s="68" t="str">
        <f>IF(OR(C65="",S65=0),"",RANK(S65,D.2[Doanh thu]))</f>
        <v/>
      </c>
      <c r="W65" s="68" t="str">
        <f>IF(OR(C65="",T65=0),"",RANK(T65,D.2[Lợi nhuận gộp]))</f>
        <v/>
      </c>
      <c r="X65" s="175"/>
    </row>
    <row r="66" spans="2:24" ht="27.75" customHeight="1" x14ac:dyDescent="0.2">
      <c r="B66" s="7">
        <f t="shared" si="2"/>
        <v>64</v>
      </c>
      <c r="C66" s="2"/>
      <c r="D66" s="16"/>
      <c r="E66" s="2"/>
      <c r="F66" s="2"/>
      <c r="G66" s="2"/>
      <c r="H66" s="13"/>
      <c r="I66" s="13"/>
      <c r="J66" s="13"/>
      <c r="K66" s="21" t="str">
        <f>IF(AND(C66&lt;&gt;"",COUNTIF(D.2[Tên khách hàng],C66)&gt;1),"Khách hàng này đã khai báo nhiều lần","")</f>
        <v/>
      </c>
      <c r="L66" s="21" t="str">
        <f>IF(OR(C66="",I66=""),"",IF(MATCH(I66,D.2[Nhân viên
bán hàng],0)=B66,B66,""))</f>
        <v/>
      </c>
      <c r="M66" s="21" t="str">
        <f>IF(B66&lt;=COUNT(D.2[STT NVBH]),INDEX(D.2[Nhân viên
bán hàng],MATCH(SMALL(D.2[STT NVBH],B66),D.2[STT NVBH],0)),"")</f>
        <v/>
      </c>
      <c r="N66" s="21" t="str">
        <f>IF(OR(C66="",J66=""),"",IF(MATCH(J66,D.2[Phân nhóm
khách hàng],0)=B66,B66,""))</f>
        <v/>
      </c>
      <c r="O66" s="21" t="str">
        <f>IF(B66&lt;=COUNT(D.2[STT Phân nhóm KH]),INDEX(D.2[Phân nhóm
khách hàng],MATCH(SMALL(D.2[STT Phân nhóm KH],B66),D.2[STT Phân nhóm KH],0)),"")</f>
        <v/>
      </c>
      <c r="P66" s="21" t="str">
        <f>IF(C66="","",SUMIFS(B.2[Giá có thuế],B.2[Tên khách hàng],C66))</f>
        <v/>
      </c>
      <c r="Q66" s="21" t="str">
        <f>IF(C66="","",SUMIFS(B.2[Số tiền đã thu],B.2[Tên khách hàng],C66))</f>
        <v/>
      </c>
      <c r="R66" s="21" t="str">
        <f t="shared" si="1"/>
        <v/>
      </c>
      <c r="S66" s="70" t="str">
        <f>IF(C66="","",SUMIFS(B.2[Doanh thu],B.2[Tên khách hàng],C66))</f>
        <v/>
      </c>
      <c r="T66" s="70" t="str">
        <f>IF(C66="","",SUMIFS(B.2[Lợi nhuận gộp],B.2[Tên khách hàng],C66))</f>
        <v/>
      </c>
      <c r="U66" s="68" t="str">
        <f>IF(OR(C66="",R66=0),"",RANK(R66,D.2[Nợ phải thu 
(Trong kỳ)]))</f>
        <v/>
      </c>
      <c r="V66" s="68" t="str">
        <f>IF(OR(C66="",S66=0),"",RANK(S66,D.2[Doanh thu]))</f>
        <v/>
      </c>
      <c r="W66" s="68" t="str">
        <f>IF(OR(C66="",T66=0),"",RANK(T66,D.2[Lợi nhuận gộp]))</f>
        <v/>
      </c>
      <c r="X66" s="175"/>
    </row>
    <row r="67" spans="2:24" ht="27.75" customHeight="1" x14ac:dyDescent="0.2">
      <c r="B67" s="7">
        <f t="shared" si="2"/>
        <v>65</v>
      </c>
      <c r="C67" s="2"/>
      <c r="D67" s="16"/>
      <c r="E67" s="2"/>
      <c r="F67" s="2"/>
      <c r="G67" s="2"/>
      <c r="H67" s="13"/>
      <c r="I67" s="13"/>
      <c r="J67" s="13"/>
      <c r="K67" s="21" t="str">
        <f>IF(AND(C67&lt;&gt;"",COUNTIF(D.2[Tên khách hàng],C67)&gt;1),"Khách hàng này đã khai báo nhiều lần","")</f>
        <v/>
      </c>
      <c r="L67" s="21" t="str">
        <f>IF(OR(C67="",I67=""),"",IF(MATCH(I67,D.2[Nhân viên
bán hàng],0)=B67,B67,""))</f>
        <v/>
      </c>
      <c r="M67" s="21" t="str">
        <f>IF(B67&lt;=COUNT(D.2[STT NVBH]),INDEX(D.2[Nhân viên
bán hàng],MATCH(SMALL(D.2[STT NVBH],B67),D.2[STT NVBH],0)),"")</f>
        <v/>
      </c>
      <c r="N67" s="21" t="str">
        <f>IF(OR(C67="",J67=""),"",IF(MATCH(J67,D.2[Phân nhóm
khách hàng],0)=B67,B67,""))</f>
        <v/>
      </c>
      <c r="O67" s="21" t="str">
        <f>IF(B67&lt;=COUNT(D.2[STT Phân nhóm KH]),INDEX(D.2[Phân nhóm
khách hàng],MATCH(SMALL(D.2[STT Phân nhóm KH],B67),D.2[STT Phân nhóm KH],0)),"")</f>
        <v/>
      </c>
      <c r="P67" s="21" t="str">
        <f>IF(C67="","",SUMIFS(B.2[Giá có thuế],B.2[Tên khách hàng],C67))</f>
        <v/>
      </c>
      <c r="Q67" s="21" t="str">
        <f>IF(C67="","",SUMIFS(B.2[Số tiền đã thu],B.2[Tên khách hàng],C67))</f>
        <v/>
      </c>
      <c r="R67" s="21" t="str">
        <f t="shared" ref="R67:R130" si="3">IF(C67="","",SUM(H67,P67)-SUM(Q67))</f>
        <v/>
      </c>
      <c r="S67" s="70" t="str">
        <f>IF(C67="","",SUMIFS(B.2[Doanh thu],B.2[Tên khách hàng],C67))</f>
        <v/>
      </c>
      <c r="T67" s="70" t="str">
        <f>IF(C67="","",SUMIFS(B.2[Lợi nhuận gộp],B.2[Tên khách hàng],C67))</f>
        <v/>
      </c>
      <c r="U67" s="68" t="str">
        <f>IF(OR(C67="",R67=0),"",RANK(R67,D.2[Nợ phải thu 
(Trong kỳ)]))</f>
        <v/>
      </c>
      <c r="V67" s="68" t="str">
        <f>IF(OR(C67="",S67=0),"",RANK(S67,D.2[Doanh thu]))</f>
        <v/>
      </c>
      <c r="W67" s="68" t="str">
        <f>IF(OR(C67="",T67=0),"",RANK(T67,D.2[Lợi nhuận gộp]))</f>
        <v/>
      </c>
      <c r="X67" s="175"/>
    </row>
    <row r="68" spans="2:24" ht="27.75" customHeight="1" x14ac:dyDescent="0.2">
      <c r="B68" s="7">
        <f t="shared" si="2"/>
        <v>66</v>
      </c>
      <c r="C68" s="2"/>
      <c r="D68" s="16"/>
      <c r="E68" s="2"/>
      <c r="F68" s="2"/>
      <c r="G68" s="2"/>
      <c r="H68" s="13"/>
      <c r="I68" s="13"/>
      <c r="J68" s="13"/>
      <c r="K68" s="21" t="str">
        <f>IF(AND(C68&lt;&gt;"",COUNTIF(D.2[Tên khách hàng],C68)&gt;1),"Khách hàng này đã khai báo nhiều lần","")</f>
        <v/>
      </c>
      <c r="L68" s="21" t="str">
        <f>IF(OR(C68="",I68=""),"",IF(MATCH(I68,D.2[Nhân viên
bán hàng],0)=B68,B68,""))</f>
        <v/>
      </c>
      <c r="M68" s="21" t="str">
        <f>IF(B68&lt;=COUNT(D.2[STT NVBH]),INDEX(D.2[Nhân viên
bán hàng],MATCH(SMALL(D.2[STT NVBH],B68),D.2[STT NVBH],0)),"")</f>
        <v/>
      </c>
      <c r="N68" s="21" t="str">
        <f>IF(OR(C68="",J68=""),"",IF(MATCH(J68,D.2[Phân nhóm
khách hàng],0)=B68,B68,""))</f>
        <v/>
      </c>
      <c r="O68" s="21" t="str">
        <f>IF(B68&lt;=COUNT(D.2[STT Phân nhóm KH]),INDEX(D.2[Phân nhóm
khách hàng],MATCH(SMALL(D.2[STT Phân nhóm KH],B68),D.2[STT Phân nhóm KH],0)),"")</f>
        <v/>
      </c>
      <c r="P68" s="21" t="str">
        <f>IF(C68="","",SUMIFS(B.2[Giá có thuế],B.2[Tên khách hàng],C68))</f>
        <v/>
      </c>
      <c r="Q68" s="21" t="str">
        <f>IF(C68="","",SUMIFS(B.2[Số tiền đã thu],B.2[Tên khách hàng],C68))</f>
        <v/>
      </c>
      <c r="R68" s="21" t="str">
        <f t="shared" si="3"/>
        <v/>
      </c>
      <c r="S68" s="70" t="str">
        <f>IF(C68="","",SUMIFS(B.2[Doanh thu],B.2[Tên khách hàng],C68))</f>
        <v/>
      </c>
      <c r="T68" s="70" t="str">
        <f>IF(C68="","",SUMIFS(B.2[Lợi nhuận gộp],B.2[Tên khách hàng],C68))</f>
        <v/>
      </c>
      <c r="U68" s="68" t="str">
        <f>IF(OR(C68="",R68=0),"",RANK(R68,D.2[Nợ phải thu 
(Trong kỳ)]))</f>
        <v/>
      </c>
      <c r="V68" s="68" t="str">
        <f>IF(OR(C68="",S68=0),"",RANK(S68,D.2[Doanh thu]))</f>
        <v/>
      </c>
      <c r="W68" s="68" t="str">
        <f>IF(OR(C68="",T68=0),"",RANK(T68,D.2[Lợi nhuận gộp]))</f>
        <v/>
      </c>
      <c r="X68" s="175"/>
    </row>
    <row r="69" spans="2:24" ht="27.75" customHeight="1" x14ac:dyDescent="0.2">
      <c r="B69" s="7">
        <f t="shared" si="2"/>
        <v>67</v>
      </c>
      <c r="C69" s="2"/>
      <c r="D69" s="16"/>
      <c r="E69" s="2"/>
      <c r="F69" s="2"/>
      <c r="G69" s="2"/>
      <c r="H69" s="13"/>
      <c r="I69" s="13"/>
      <c r="J69" s="13"/>
      <c r="K69" s="21" t="str">
        <f>IF(AND(C69&lt;&gt;"",COUNTIF(D.2[Tên khách hàng],C69)&gt;1),"Khách hàng này đã khai báo nhiều lần","")</f>
        <v/>
      </c>
      <c r="L69" s="21" t="str">
        <f>IF(OR(C69="",I69=""),"",IF(MATCH(I69,D.2[Nhân viên
bán hàng],0)=B69,B69,""))</f>
        <v/>
      </c>
      <c r="M69" s="21" t="str">
        <f>IF(B69&lt;=COUNT(D.2[STT NVBH]),INDEX(D.2[Nhân viên
bán hàng],MATCH(SMALL(D.2[STT NVBH],B69),D.2[STT NVBH],0)),"")</f>
        <v/>
      </c>
      <c r="N69" s="21" t="str">
        <f>IF(OR(C69="",J69=""),"",IF(MATCH(J69,D.2[Phân nhóm
khách hàng],0)=B69,B69,""))</f>
        <v/>
      </c>
      <c r="O69" s="21" t="str">
        <f>IF(B69&lt;=COUNT(D.2[STT Phân nhóm KH]),INDEX(D.2[Phân nhóm
khách hàng],MATCH(SMALL(D.2[STT Phân nhóm KH],B69),D.2[STT Phân nhóm KH],0)),"")</f>
        <v/>
      </c>
      <c r="P69" s="21" t="str">
        <f>IF(C69="","",SUMIFS(B.2[Giá có thuế],B.2[Tên khách hàng],C69))</f>
        <v/>
      </c>
      <c r="Q69" s="21" t="str">
        <f>IF(C69="","",SUMIFS(B.2[Số tiền đã thu],B.2[Tên khách hàng],C69))</f>
        <v/>
      </c>
      <c r="R69" s="21" t="str">
        <f t="shared" si="3"/>
        <v/>
      </c>
      <c r="S69" s="70" t="str">
        <f>IF(C69="","",SUMIFS(B.2[Doanh thu],B.2[Tên khách hàng],C69))</f>
        <v/>
      </c>
      <c r="T69" s="70" t="str">
        <f>IF(C69="","",SUMIFS(B.2[Lợi nhuận gộp],B.2[Tên khách hàng],C69))</f>
        <v/>
      </c>
      <c r="U69" s="68" t="str">
        <f>IF(OR(C69="",R69=0),"",RANK(R69,D.2[Nợ phải thu 
(Trong kỳ)]))</f>
        <v/>
      </c>
      <c r="V69" s="68" t="str">
        <f>IF(OR(C69="",S69=0),"",RANK(S69,D.2[Doanh thu]))</f>
        <v/>
      </c>
      <c r="W69" s="68" t="str">
        <f>IF(OR(C69="",T69=0),"",RANK(T69,D.2[Lợi nhuận gộp]))</f>
        <v/>
      </c>
      <c r="X69" s="175"/>
    </row>
    <row r="70" spans="2:24" ht="27.75" customHeight="1" x14ac:dyDescent="0.2">
      <c r="B70" s="7">
        <f t="shared" si="2"/>
        <v>68</v>
      </c>
      <c r="C70" s="2"/>
      <c r="D70" s="16"/>
      <c r="E70" s="2"/>
      <c r="F70" s="2"/>
      <c r="G70" s="2"/>
      <c r="H70" s="13"/>
      <c r="I70" s="13"/>
      <c r="J70" s="13"/>
      <c r="K70" s="21" t="str">
        <f>IF(AND(C70&lt;&gt;"",COUNTIF(D.2[Tên khách hàng],C70)&gt;1),"Khách hàng này đã khai báo nhiều lần","")</f>
        <v/>
      </c>
      <c r="L70" s="21" t="str">
        <f>IF(OR(C70="",I70=""),"",IF(MATCH(I70,D.2[Nhân viên
bán hàng],0)=B70,B70,""))</f>
        <v/>
      </c>
      <c r="M70" s="21" t="str">
        <f>IF(B70&lt;=COUNT(D.2[STT NVBH]),INDEX(D.2[Nhân viên
bán hàng],MATCH(SMALL(D.2[STT NVBH],B70),D.2[STT NVBH],0)),"")</f>
        <v/>
      </c>
      <c r="N70" s="21" t="str">
        <f>IF(OR(C70="",J70=""),"",IF(MATCH(J70,D.2[Phân nhóm
khách hàng],0)=B70,B70,""))</f>
        <v/>
      </c>
      <c r="O70" s="21" t="str">
        <f>IF(B70&lt;=COUNT(D.2[STT Phân nhóm KH]),INDEX(D.2[Phân nhóm
khách hàng],MATCH(SMALL(D.2[STT Phân nhóm KH],B70),D.2[STT Phân nhóm KH],0)),"")</f>
        <v/>
      </c>
      <c r="P70" s="21" t="str">
        <f>IF(C70="","",SUMIFS(B.2[Giá có thuế],B.2[Tên khách hàng],C70))</f>
        <v/>
      </c>
      <c r="Q70" s="21" t="str">
        <f>IF(C70="","",SUMIFS(B.2[Số tiền đã thu],B.2[Tên khách hàng],C70))</f>
        <v/>
      </c>
      <c r="R70" s="21" t="str">
        <f t="shared" si="3"/>
        <v/>
      </c>
      <c r="S70" s="70" t="str">
        <f>IF(C70="","",SUMIFS(B.2[Doanh thu],B.2[Tên khách hàng],C70))</f>
        <v/>
      </c>
      <c r="T70" s="70" t="str">
        <f>IF(C70="","",SUMIFS(B.2[Lợi nhuận gộp],B.2[Tên khách hàng],C70))</f>
        <v/>
      </c>
      <c r="U70" s="68" t="str">
        <f>IF(OR(C70="",R70=0),"",RANK(R70,D.2[Nợ phải thu 
(Trong kỳ)]))</f>
        <v/>
      </c>
      <c r="V70" s="68" t="str">
        <f>IF(OR(C70="",S70=0),"",RANK(S70,D.2[Doanh thu]))</f>
        <v/>
      </c>
      <c r="W70" s="68" t="str">
        <f>IF(OR(C70="",T70=0),"",RANK(T70,D.2[Lợi nhuận gộp]))</f>
        <v/>
      </c>
      <c r="X70" s="175"/>
    </row>
    <row r="71" spans="2:24" ht="27.75" customHeight="1" x14ac:dyDescent="0.2">
      <c r="B71" s="7">
        <f t="shared" si="2"/>
        <v>69</v>
      </c>
      <c r="C71" s="2"/>
      <c r="D71" s="16"/>
      <c r="E71" s="2"/>
      <c r="F71" s="2"/>
      <c r="G71" s="2"/>
      <c r="H71" s="13"/>
      <c r="I71" s="13"/>
      <c r="J71" s="13"/>
      <c r="K71" s="21" t="str">
        <f>IF(AND(C71&lt;&gt;"",COUNTIF(D.2[Tên khách hàng],C71)&gt;1),"Khách hàng này đã khai báo nhiều lần","")</f>
        <v/>
      </c>
      <c r="L71" s="21" t="str">
        <f>IF(OR(C71="",I71=""),"",IF(MATCH(I71,D.2[Nhân viên
bán hàng],0)=B71,B71,""))</f>
        <v/>
      </c>
      <c r="M71" s="21" t="str">
        <f>IF(B71&lt;=COUNT(D.2[STT NVBH]),INDEX(D.2[Nhân viên
bán hàng],MATCH(SMALL(D.2[STT NVBH],B71),D.2[STT NVBH],0)),"")</f>
        <v/>
      </c>
      <c r="N71" s="21" t="str">
        <f>IF(OR(C71="",J71=""),"",IF(MATCH(J71,D.2[Phân nhóm
khách hàng],0)=B71,B71,""))</f>
        <v/>
      </c>
      <c r="O71" s="21" t="str">
        <f>IF(B71&lt;=COUNT(D.2[STT Phân nhóm KH]),INDEX(D.2[Phân nhóm
khách hàng],MATCH(SMALL(D.2[STT Phân nhóm KH],B71),D.2[STT Phân nhóm KH],0)),"")</f>
        <v/>
      </c>
      <c r="P71" s="21" t="str">
        <f>IF(C71="","",SUMIFS(B.2[Giá có thuế],B.2[Tên khách hàng],C71))</f>
        <v/>
      </c>
      <c r="Q71" s="21" t="str">
        <f>IF(C71="","",SUMIFS(B.2[Số tiền đã thu],B.2[Tên khách hàng],C71))</f>
        <v/>
      </c>
      <c r="R71" s="21" t="str">
        <f t="shared" si="3"/>
        <v/>
      </c>
      <c r="S71" s="70" t="str">
        <f>IF(C71="","",SUMIFS(B.2[Doanh thu],B.2[Tên khách hàng],C71))</f>
        <v/>
      </c>
      <c r="T71" s="70" t="str">
        <f>IF(C71="","",SUMIFS(B.2[Lợi nhuận gộp],B.2[Tên khách hàng],C71))</f>
        <v/>
      </c>
      <c r="U71" s="68" t="str">
        <f>IF(OR(C71="",R71=0),"",RANK(R71,D.2[Nợ phải thu 
(Trong kỳ)]))</f>
        <v/>
      </c>
      <c r="V71" s="68" t="str">
        <f>IF(OR(C71="",S71=0),"",RANK(S71,D.2[Doanh thu]))</f>
        <v/>
      </c>
      <c r="W71" s="68" t="str">
        <f>IF(OR(C71="",T71=0),"",RANK(T71,D.2[Lợi nhuận gộp]))</f>
        <v/>
      </c>
      <c r="X71" s="175"/>
    </row>
    <row r="72" spans="2:24" ht="27.75" customHeight="1" x14ac:dyDescent="0.2">
      <c r="B72" s="7">
        <f t="shared" si="2"/>
        <v>70</v>
      </c>
      <c r="C72" s="2"/>
      <c r="D72" s="16"/>
      <c r="E72" s="2"/>
      <c r="F72" s="2"/>
      <c r="G72" s="2"/>
      <c r="H72" s="13"/>
      <c r="I72" s="13"/>
      <c r="J72" s="13"/>
      <c r="K72" s="21" t="str">
        <f>IF(AND(C72&lt;&gt;"",COUNTIF(D.2[Tên khách hàng],C72)&gt;1),"Khách hàng này đã khai báo nhiều lần","")</f>
        <v/>
      </c>
      <c r="L72" s="21" t="str">
        <f>IF(OR(C72="",I72=""),"",IF(MATCH(I72,D.2[Nhân viên
bán hàng],0)=B72,B72,""))</f>
        <v/>
      </c>
      <c r="M72" s="21" t="str">
        <f>IF(B72&lt;=COUNT(D.2[STT NVBH]),INDEX(D.2[Nhân viên
bán hàng],MATCH(SMALL(D.2[STT NVBH],B72),D.2[STT NVBH],0)),"")</f>
        <v/>
      </c>
      <c r="N72" s="21" t="str">
        <f>IF(OR(C72="",J72=""),"",IF(MATCH(J72,D.2[Phân nhóm
khách hàng],0)=B72,B72,""))</f>
        <v/>
      </c>
      <c r="O72" s="21" t="str">
        <f>IF(B72&lt;=COUNT(D.2[STT Phân nhóm KH]),INDEX(D.2[Phân nhóm
khách hàng],MATCH(SMALL(D.2[STT Phân nhóm KH],B72),D.2[STT Phân nhóm KH],0)),"")</f>
        <v/>
      </c>
      <c r="P72" s="21" t="str">
        <f>IF(C72="","",SUMIFS(B.2[Giá có thuế],B.2[Tên khách hàng],C72))</f>
        <v/>
      </c>
      <c r="Q72" s="21" t="str">
        <f>IF(C72="","",SUMIFS(B.2[Số tiền đã thu],B.2[Tên khách hàng],C72))</f>
        <v/>
      </c>
      <c r="R72" s="21" t="str">
        <f t="shared" si="3"/>
        <v/>
      </c>
      <c r="S72" s="70" t="str">
        <f>IF(C72="","",SUMIFS(B.2[Doanh thu],B.2[Tên khách hàng],C72))</f>
        <v/>
      </c>
      <c r="T72" s="70" t="str">
        <f>IF(C72="","",SUMIFS(B.2[Lợi nhuận gộp],B.2[Tên khách hàng],C72))</f>
        <v/>
      </c>
      <c r="U72" s="68" t="str">
        <f>IF(OR(C72="",R72=0),"",RANK(R72,D.2[Nợ phải thu 
(Trong kỳ)]))</f>
        <v/>
      </c>
      <c r="V72" s="68" t="str">
        <f>IF(OR(C72="",S72=0),"",RANK(S72,D.2[Doanh thu]))</f>
        <v/>
      </c>
      <c r="W72" s="68" t="str">
        <f>IF(OR(C72="",T72=0),"",RANK(T72,D.2[Lợi nhuận gộp]))</f>
        <v/>
      </c>
      <c r="X72" s="175"/>
    </row>
    <row r="73" spans="2:24" ht="27.75" customHeight="1" x14ac:dyDescent="0.2">
      <c r="B73" s="7">
        <f t="shared" ref="B73:B136" si="4">ROW(A73)-2</f>
        <v>71</v>
      </c>
      <c r="C73" s="2"/>
      <c r="D73" s="16"/>
      <c r="E73" s="2"/>
      <c r="F73" s="2"/>
      <c r="G73" s="2"/>
      <c r="H73" s="13"/>
      <c r="I73" s="13"/>
      <c r="J73" s="13"/>
      <c r="K73" s="21" t="str">
        <f>IF(AND(C73&lt;&gt;"",COUNTIF(D.2[Tên khách hàng],C73)&gt;1),"Khách hàng này đã khai báo nhiều lần","")</f>
        <v/>
      </c>
      <c r="L73" s="21" t="str">
        <f>IF(OR(C73="",I73=""),"",IF(MATCH(I73,D.2[Nhân viên
bán hàng],0)=B73,B73,""))</f>
        <v/>
      </c>
      <c r="M73" s="21" t="str">
        <f>IF(B73&lt;=COUNT(D.2[STT NVBH]),INDEX(D.2[Nhân viên
bán hàng],MATCH(SMALL(D.2[STT NVBH],B73),D.2[STT NVBH],0)),"")</f>
        <v/>
      </c>
      <c r="N73" s="21" t="str">
        <f>IF(OR(C73="",J73=""),"",IF(MATCH(J73,D.2[Phân nhóm
khách hàng],0)=B73,B73,""))</f>
        <v/>
      </c>
      <c r="O73" s="21" t="str">
        <f>IF(B73&lt;=COUNT(D.2[STT Phân nhóm KH]),INDEX(D.2[Phân nhóm
khách hàng],MATCH(SMALL(D.2[STT Phân nhóm KH],B73),D.2[STT Phân nhóm KH],0)),"")</f>
        <v/>
      </c>
      <c r="P73" s="21" t="str">
        <f>IF(C73="","",SUMIFS(B.2[Giá có thuế],B.2[Tên khách hàng],C73))</f>
        <v/>
      </c>
      <c r="Q73" s="21" t="str">
        <f>IF(C73="","",SUMIFS(B.2[Số tiền đã thu],B.2[Tên khách hàng],C73))</f>
        <v/>
      </c>
      <c r="R73" s="21" t="str">
        <f t="shared" si="3"/>
        <v/>
      </c>
      <c r="S73" s="70" t="str">
        <f>IF(C73="","",SUMIFS(B.2[Doanh thu],B.2[Tên khách hàng],C73))</f>
        <v/>
      </c>
      <c r="T73" s="70" t="str">
        <f>IF(C73="","",SUMIFS(B.2[Lợi nhuận gộp],B.2[Tên khách hàng],C73))</f>
        <v/>
      </c>
      <c r="U73" s="68" t="str">
        <f>IF(OR(C73="",R73=0),"",RANK(R73,D.2[Nợ phải thu 
(Trong kỳ)]))</f>
        <v/>
      </c>
      <c r="V73" s="68" t="str">
        <f>IF(OR(C73="",S73=0),"",RANK(S73,D.2[Doanh thu]))</f>
        <v/>
      </c>
      <c r="W73" s="68" t="str">
        <f>IF(OR(C73="",T73=0),"",RANK(T73,D.2[Lợi nhuận gộp]))</f>
        <v/>
      </c>
      <c r="X73" s="175"/>
    </row>
    <row r="74" spans="2:24" ht="27.75" customHeight="1" x14ac:dyDescent="0.2">
      <c r="B74" s="7">
        <f t="shared" si="4"/>
        <v>72</v>
      </c>
      <c r="C74" s="2"/>
      <c r="D74" s="16"/>
      <c r="E74" s="2"/>
      <c r="F74" s="2"/>
      <c r="G74" s="2"/>
      <c r="H74" s="13"/>
      <c r="I74" s="13"/>
      <c r="J74" s="13"/>
      <c r="K74" s="21" t="str">
        <f>IF(AND(C74&lt;&gt;"",COUNTIF(D.2[Tên khách hàng],C74)&gt;1),"Khách hàng này đã khai báo nhiều lần","")</f>
        <v/>
      </c>
      <c r="L74" s="21" t="str">
        <f>IF(OR(C74="",I74=""),"",IF(MATCH(I74,D.2[Nhân viên
bán hàng],0)=B74,B74,""))</f>
        <v/>
      </c>
      <c r="M74" s="21" t="str">
        <f>IF(B74&lt;=COUNT(D.2[STT NVBH]),INDEX(D.2[Nhân viên
bán hàng],MATCH(SMALL(D.2[STT NVBH],B74),D.2[STT NVBH],0)),"")</f>
        <v/>
      </c>
      <c r="N74" s="21" t="str">
        <f>IF(OR(C74="",J74=""),"",IF(MATCH(J74,D.2[Phân nhóm
khách hàng],0)=B74,B74,""))</f>
        <v/>
      </c>
      <c r="O74" s="21" t="str">
        <f>IF(B74&lt;=COUNT(D.2[STT Phân nhóm KH]),INDEX(D.2[Phân nhóm
khách hàng],MATCH(SMALL(D.2[STT Phân nhóm KH],B74),D.2[STT Phân nhóm KH],0)),"")</f>
        <v/>
      </c>
      <c r="P74" s="21" t="str">
        <f>IF(C74="","",SUMIFS(B.2[Giá có thuế],B.2[Tên khách hàng],C74))</f>
        <v/>
      </c>
      <c r="Q74" s="21" t="str">
        <f>IF(C74="","",SUMIFS(B.2[Số tiền đã thu],B.2[Tên khách hàng],C74))</f>
        <v/>
      </c>
      <c r="R74" s="21" t="str">
        <f t="shared" si="3"/>
        <v/>
      </c>
      <c r="S74" s="70" t="str">
        <f>IF(C74="","",SUMIFS(B.2[Doanh thu],B.2[Tên khách hàng],C74))</f>
        <v/>
      </c>
      <c r="T74" s="70" t="str">
        <f>IF(C74="","",SUMIFS(B.2[Lợi nhuận gộp],B.2[Tên khách hàng],C74))</f>
        <v/>
      </c>
      <c r="U74" s="68" t="str">
        <f>IF(OR(C74="",R74=0),"",RANK(R74,D.2[Nợ phải thu 
(Trong kỳ)]))</f>
        <v/>
      </c>
      <c r="V74" s="68" t="str">
        <f>IF(OR(C74="",S74=0),"",RANK(S74,D.2[Doanh thu]))</f>
        <v/>
      </c>
      <c r="W74" s="68" t="str">
        <f>IF(OR(C74="",T74=0),"",RANK(T74,D.2[Lợi nhuận gộp]))</f>
        <v/>
      </c>
      <c r="X74" s="175"/>
    </row>
    <row r="75" spans="2:24" ht="27.75" customHeight="1" x14ac:dyDescent="0.2">
      <c r="B75" s="7">
        <f t="shared" si="4"/>
        <v>73</v>
      </c>
      <c r="C75" s="2"/>
      <c r="D75" s="16"/>
      <c r="E75" s="2"/>
      <c r="F75" s="2"/>
      <c r="G75" s="2"/>
      <c r="H75" s="13"/>
      <c r="I75" s="13"/>
      <c r="J75" s="13"/>
      <c r="K75" s="21" t="str">
        <f>IF(AND(C75&lt;&gt;"",COUNTIF(D.2[Tên khách hàng],C75)&gt;1),"Khách hàng này đã khai báo nhiều lần","")</f>
        <v/>
      </c>
      <c r="L75" s="21" t="str">
        <f>IF(OR(C75="",I75=""),"",IF(MATCH(I75,D.2[Nhân viên
bán hàng],0)=B75,B75,""))</f>
        <v/>
      </c>
      <c r="M75" s="21" t="str">
        <f>IF(B75&lt;=COUNT(D.2[STT NVBH]),INDEX(D.2[Nhân viên
bán hàng],MATCH(SMALL(D.2[STT NVBH],B75),D.2[STT NVBH],0)),"")</f>
        <v/>
      </c>
      <c r="N75" s="21" t="str">
        <f>IF(OR(C75="",J75=""),"",IF(MATCH(J75,D.2[Phân nhóm
khách hàng],0)=B75,B75,""))</f>
        <v/>
      </c>
      <c r="O75" s="21" t="str">
        <f>IF(B75&lt;=COUNT(D.2[STT Phân nhóm KH]),INDEX(D.2[Phân nhóm
khách hàng],MATCH(SMALL(D.2[STT Phân nhóm KH],B75),D.2[STT Phân nhóm KH],0)),"")</f>
        <v/>
      </c>
      <c r="P75" s="21" t="str">
        <f>IF(C75="","",SUMIFS(B.2[Giá có thuế],B.2[Tên khách hàng],C75))</f>
        <v/>
      </c>
      <c r="Q75" s="21" t="str">
        <f>IF(C75="","",SUMIFS(B.2[Số tiền đã thu],B.2[Tên khách hàng],C75))</f>
        <v/>
      </c>
      <c r="R75" s="21" t="str">
        <f t="shared" si="3"/>
        <v/>
      </c>
      <c r="S75" s="70" t="str">
        <f>IF(C75="","",SUMIFS(B.2[Doanh thu],B.2[Tên khách hàng],C75))</f>
        <v/>
      </c>
      <c r="T75" s="70" t="str">
        <f>IF(C75="","",SUMIFS(B.2[Lợi nhuận gộp],B.2[Tên khách hàng],C75))</f>
        <v/>
      </c>
      <c r="U75" s="68" t="str">
        <f>IF(OR(C75="",R75=0),"",RANK(R75,D.2[Nợ phải thu 
(Trong kỳ)]))</f>
        <v/>
      </c>
      <c r="V75" s="68" t="str">
        <f>IF(OR(C75="",S75=0),"",RANK(S75,D.2[Doanh thu]))</f>
        <v/>
      </c>
      <c r="W75" s="68" t="str">
        <f>IF(OR(C75="",T75=0),"",RANK(T75,D.2[Lợi nhuận gộp]))</f>
        <v/>
      </c>
      <c r="X75" s="175"/>
    </row>
    <row r="76" spans="2:24" ht="27.75" customHeight="1" x14ac:dyDescent="0.2">
      <c r="B76" s="7">
        <f t="shared" si="4"/>
        <v>74</v>
      </c>
      <c r="C76" s="2"/>
      <c r="D76" s="16"/>
      <c r="E76" s="2"/>
      <c r="F76" s="2"/>
      <c r="G76" s="2"/>
      <c r="H76" s="13"/>
      <c r="I76" s="13"/>
      <c r="J76" s="13"/>
      <c r="K76" s="21" t="str">
        <f>IF(AND(C76&lt;&gt;"",COUNTIF(D.2[Tên khách hàng],C76)&gt;1),"Khách hàng này đã khai báo nhiều lần","")</f>
        <v/>
      </c>
      <c r="L76" s="21" t="str">
        <f>IF(OR(C76="",I76=""),"",IF(MATCH(I76,D.2[Nhân viên
bán hàng],0)=B76,B76,""))</f>
        <v/>
      </c>
      <c r="M76" s="21" t="str">
        <f>IF(B76&lt;=COUNT(D.2[STT NVBH]),INDEX(D.2[Nhân viên
bán hàng],MATCH(SMALL(D.2[STT NVBH],B76),D.2[STT NVBH],0)),"")</f>
        <v/>
      </c>
      <c r="N76" s="21" t="str">
        <f>IF(OR(C76="",J76=""),"",IF(MATCH(J76,D.2[Phân nhóm
khách hàng],0)=B76,B76,""))</f>
        <v/>
      </c>
      <c r="O76" s="21" t="str">
        <f>IF(B76&lt;=COUNT(D.2[STT Phân nhóm KH]),INDEX(D.2[Phân nhóm
khách hàng],MATCH(SMALL(D.2[STT Phân nhóm KH],B76),D.2[STT Phân nhóm KH],0)),"")</f>
        <v/>
      </c>
      <c r="P76" s="21" t="str">
        <f>IF(C76="","",SUMIFS(B.2[Giá có thuế],B.2[Tên khách hàng],C76))</f>
        <v/>
      </c>
      <c r="Q76" s="21" t="str">
        <f>IF(C76="","",SUMIFS(B.2[Số tiền đã thu],B.2[Tên khách hàng],C76))</f>
        <v/>
      </c>
      <c r="R76" s="21" t="str">
        <f t="shared" si="3"/>
        <v/>
      </c>
      <c r="S76" s="70" t="str">
        <f>IF(C76="","",SUMIFS(B.2[Doanh thu],B.2[Tên khách hàng],C76))</f>
        <v/>
      </c>
      <c r="T76" s="70" t="str">
        <f>IF(C76="","",SUMIFS(B.2[Lợi nhuận gộp],B.2[Tên khách hàng],C76))</f>
        <v/>
      </c>
      <c r="U76" s="68" t="str">
        <f>IF(OR(C76="",R76=0),"",RANK(R76,D.2[Nợ phải thu 
(Trong kỳ)]))</f>
        <v/>
      </c>
      <c r="V76" s="68" t="str">
        <f>IF(OR(C76="",S76=0),"",RANK(S76,D.2[Doanh thu]))</f>
        <v/>
      </c>
      <c r="W76" s="68" t="str">
        <f>IF(OR(C76="",T76=0),"",RANK(T76,D.2[Lợi nhuận gộp]))</f>
        <v/>
      </c>
      <c r="X76" s="175"/>
    </row>
    <row r="77" spans="2:24" ht="27.75" customHeight="1" x14ac:dyDescent="0.2">
      <c r="B77" s="7">
        <f t="shared" si="4"/>
        <v>75</v>
      </c>
      <c r="C77" s="2"/>
      <c r="D77" s="16"/>
      <c r="E77" s="2"/>
      <c r="F77" s="2"/>
      <c r="G77" s="2"/>
      <c r="H77" s="13"/>
      <c r="I77" s="13"/>
      <c r="J77" s="13"/>
      <c r="K77" s="21" t="str">
        <f>IF(AND(C77&lt;&gt;"",COUNTIF(D.2[Tên khách hàng],C77)&gt;1),"Khách hàng này đã khai báo nhiều lần","")</f>
        <v/>
      </c>
      <c r="L77" s="21" t="str">
        <f>IF(OR(C77="",I77=""),"",IF(MATCH(I77,D.2[Nhân viên
bán hàng],0)=B77,B77,""))</f>
        <v/>
      </c>
      <c r="M77" s="21" t="str">
        <f>IF(B77&lt;=COUNT(D.2[STT NVBH]),INDEX(D.2[Nhân viên
bán hàng],MATCH(SMALL(D.2[STT NVBH],B77),D.2[STT NVBH],0)),"")</f>
        <v/>
      </c>
      <c r="N77" s="21" t="str">
        <f>IF(OR(C77="",J77=""),"",IF(MATCH(J77,D.2[Phân nhóm
khách hàng],0)=B77,B77,""))</f>
        <v/>
      </c>
      <c r="O77" s="21" t="str">
        <f>IF(B77&lt;=COUNT(D.2[STT Phân nhóm KH]),INDEX(D.2[Phân nhóm
khách hàng],MATCH(SMALL(D.2[STT Phân nhóm KH],B77),D.2[STT Phân nhóm KH],0)),"")</f>
        <v/>
      </c>
      <c r="P77" s="21" t="str">
        <f>IF(C77="","",SUMIFS(B.2[Giá có thuế],B.2[Tên khách hàng],C77))</f>
        <v/>
      </c>
      <c r="Q77" s="21" t="str">
        <f>IF(C77="","",SUMIFS(B.2[Số tiền đã thu],B.2[Tên khách hàng],C77))</f>
        <v/>
      </c>
      <c r="R77" s="21" t="str">
        <f t="shared" si="3"/>
        <v/>
      </c>
      <c r="S77" s="70" t="str">
        <f>IF(C77="","",SUMIFS(B.2[Doanh thu],B.2[Tên khách hàng],C77))</f>
        <v/>
      </c>
      <c r="T77" s="70" t="str">
        <f>IF(C77="","",SUMIFS(B.2[Lợi nhuận gộp],B.2[Tên khách hàng],C77))</f>
        <v/>
      </c>
      <c r="U77" s="68" t="str">
        <f>IF(OR(C77="",R77=0),"",RANK(R77,D.2[Nợ phải thu 
(Trong kỳ)]))</f>
        <v/>
      </c>
      <c r="V77" s="68" t="str">
        <f>IF(OR(C77="",S77=0),"",RANK(S77,D.2[Doanh thu]))</f>
        <v/>
      </c>
      <c r="W77" s="68" t="str">
        <f>IF(OR(C77="",T77=0),"",RANK(T77,D.2[Lợi nhuận gộp]))</f>
        <v/>
      </c>
      <c r="X77" s="175"/>
    </row>
    <row r="78" spans="2:24" ht="27.75" customHeight="1" x14ac:dyDescent="0.2">
      <c r="B78" s="7">
        <f t="shared" si="4"/>
        <v>76</v>
      </c>
      <c r="C78" s="2"/>
      <c r="D78" s="16"/>
      <c r="E78" s="2"/>
      <c r="F78" s="2"/>
      <c r="G78" s="2"/>
      <c r="H78" s="13"/>
      <c r="I78" s="13"/>
      <c r="J78" s="13"/>
      <c r="K78" s="21" t="str">
        <f>IF(AND(C78&lt;&gt;"",COUNTIF(D.2[Tên khách hàng],C78)&gt;1),"Khách hàng này đã khai báo nhiều lần","")</f>
        <v/>
      </c>
      <c r="L78" s="21" t="str">
        <f>IF(OR(C78="",I78=""),"",IF(MATCH(I78,D.2[Nhân viên
bán hàng],0)=B78,B78,""))</f>
        <v/>
      </c>
      <c r="M78" s="21" t="str">
        <f>IF(B78&lt;=COUNT(D.2[STT NVBH]),INDEX(D.2[Nhân viên
bán hàng],MATCH(SMALL(D.2[STT NVBH],B78),D.2[STT NVBH],0)),"")</f>
        <v/>
      </c>
      <c r="N78" s="21" t="str">
        <f>IF(OR(C78="",J78=""),"",IF(MATCH(J78,D.2[Phân nhóm
khách hàng],0)=B78,B78,""))</f>
        <v/>
      </c>
      <c r="O78" s="21" t="str">
        <f>IF(B78&lt;=COUNT(D.2[STT Phân nhóm KH]),INDEX(D.2[Phân nhóm
khách hàng],MATCH(SMALL(D.2[STT Phân nhóm KH],B78),D.2[STT Phân nhóm KH],0)),"")</f>
        <v/>
      </c>
      <c r="P78" s="21" t="str">
        <f>IF(C78="","",SUMIFS(B.2[Giá có thuế],B.2[Tên khách hàng],C78))</f>
        <v/>
      </c>
      <c r="Q78" s="21" t="str">
        <f>IF(C78="","",SUMIFS(B.2[Số tiền đã thu],B.2[Tên khách hàng],C78))</f>
        <v/>
      </c>
      <c r="R78" s="21" t="str">
        <f t="shared" si="3"/>
        <v/>
      </c>
      <c r="S78" s="70" t="str">
        <f>IF(C78="","",SUMIFS(B.2[Doanh thu],B.2[Tên khách hàng],C78))</f>
        <v/>
      </c>
      <c r="T78" s="70" t="str">
        <f>IF(C78="","",SUMIFS(B.2[Lợi nhuận gộp],B.2[Tên khách hàng],C78))</f>
        <v/>
      </c>
      <c r="U78" s="68" t="str">
        <f>IF(OR(C78="",R78=0),"",RANK(R78,D.2[Nợ phải thu 
(Trong kỳ)]))</f>
        <v/>
      </c>
      <c r="V78" s="68" t="str">
        <f>IF(OR(C78="",S78=0),"",RANK(S78,D.2[Doanh thu]))</f>
        <v/>
      </c>
      <c r="W78" s="68" t="str">
        <f>IF(OR(C78="",T78=0),"",RANK(T78,D.2[Lợi nhuận gộp]))</f>
        <v/>
      </c>
      <c r="X78" s="175"/>
    </row>
    <row r="79" spans="2:24" ht="27.75" customHeight="1" x14ac:dyDescent="0.2">
      <c r="B79" s="7">
        <f t="shared" si="4"/>
        <v>77</v>
      </c>
      <c r="C79" s="2"/>
      <c r="D79" s="16"/>
      <c r="E79" s="2"/>
      <c r="F79" s="2"/>
      <c r="G79" s="2"/>
      <c r="H79" s="13"/>
      <c r="I79" s="13"/>
      <c r="J79" s="13"/>
      <c r="K79" s="21" t="str">
        <f>IF(AND(C79&lt;&gt;"",COUNTIF(D.2[Tên khách hàng],C79)&gt;1),"Khách hàng này đã khai báo nhiều lần","")</f>
        <v/>
      </c>
      <c r="L79" s="21" t="str">
        <f>IF(OR(C79="",I79=""),"",IF(MATCH(I79,D.2[Nhân viên
bán hàng],0)=B79,B79,""))</f>
        <v/>
      </c>
      <c r="M79" s="21" t="str">
        <f>IF(B79&lt;=COUNT(D.2[STT NVBH]),INDEX(D.2[Nhân viên
bán hàng],MATCH(SMALL(D.2[STT NVBH],B79),D.2[STT NVBH],0)),"")</f>
        <v/>
      </c>
      <c r="N79" s="21" t="str">
        <f>IF(OR(C79="",J79=""),"",IF(MATCH(J79,D.2[Phân nhóm
khách hàng],0)=B79,B79,""))</f>
        <v/>
      </c>
      <c r="O79" s="21" t="str">
        <f>IF(B79&lt;=COUNT(D.2[STT Phân nhóm KH]),INDEX(D.2[Phân nhóm
khách hàng],MATCH(SMALL(D.2[STT Phân nhóm KH],B79),D.2[STT Phân nhóm KH],0)),"")</f>
        <v/>
      </c>
      <c r="P79" s="21" t="str">
        <f>IF(C79="","",SUMIFS(B.2[Giá có thuế],B.2[Tên khách hàng],C79))</f>
        <v/>
      </c>
      <c r="Q79" s="21" t="str">
        <f>IF(C79="","",SUMIFS(B.2[Số tiền đã thu],B.2[Tên khách hàng],C79))</f>
        <v/>
      </c>
      <c r="R79" s="21" t="str">
        <f t="shared" si="3"/>
        <v/>
      </c>
      <c r="S79" s="70" t="str">
        <f>IF(C79="","",SUMIFS(B.2[Doanh thu],B.2[Tên khách hàng],C79))</f>
        <v/>
      </c>
      <c r="T79" s="70" t="str">
        <f>IF(C79="","",SUMIFS(B.2[Lợi nhuận gộp],B.2[Tên khách hàng],C79))</f>
        <v/>
      </c>
      <c r="U79" s="68" t="str">
        <f>IF(OR(C79="",R79=0),"",RANK(R79,D.2[Nợ phải thu 
(Trong kỳ)]))</f>
        <v/>
      </c>
      <c r="V79" s="68" t="str">
        <f>IF(OR(C79="",S79=0),"",RANK(S79,D.2[Doanh thu]))</f>
        <v/>
      </c>
      <c r="W79" s="68" t="str">
        <f>IF(OR(C79="",T79=0),"",RANK(T79,D.2[Lợi nhuận gộp]))</f>
        <v/>
      </c>
      <c r="X79" s="175"/>
    </row>
    <row r="80" spans="2:24" ht="27.75" customHeight="1" x14ac:dyDescent="0.2">
      <c r="B80" s="7">
        <f t="shared" si="4"/>
        <v>78</v>
      </c>
      <c r="C80" s="2"/>
      <c r="D80" s="16"/>
      <c r="E80" s="2"/>
      <c r="F80" s="2"/>
      <c r="G80" s="2"/>
      <c r="H80" s="13"/>
      <c r="I80" s="13"/>
      <c r="J80" s="13"/>
      <c r="K80" s="21" t="str">
        <f>IF(AND(C80&lt;&gt;"",COUNTIF(D.2[Tên khách hàng],C80)&gt;1),"Khách hàng này đã khai báo nhiều lần","")</f>
        <v/>
      </c>
      <c r="L80" s="21" t="str">
        <f>IF(OR(C80="",I80=""),"",IF(MATCH(I80,D.2[Nhân viên
bán hàng],0)=B80,B80,""))</f>
        <v/>
      </c>
      <c r="M80" s="21" t="str">
        <f>IF(B80&lt;=COUNT(D.2[STT NVBH]),INDEX(D.2[Nhân viên
bán hàng],MATCH(SMALL(D.2[STT NVBH],B80),D.2[STT NVBH],0)),"")</f>
        <v/>
      </c>
      <c r="N80" s="21" t="str">
        <f>IF(OR(C80="",J80=""),"",IF(MATCH(J80,D.2[Phân nhóm
khách hàng],0)=B80,B80,""))</f>
        <v/>
      </c>
      <c r="O80" s="21" t="str">
        <f>IF(B80&lt;=COUNT(D.2[STT Phân nhóm KH]),INDEX(D.2[Phân nhóm
khách hàng],MATCH(SMALL(D.2[STT Phân nhóm KH],B80),D.2[STT Phân nhóm KH],0)),"")</f>
        <v/>
      </c>
      <c r="P80" s="21" t="str">
        <f>IF(C80="","",SUMIFS(B.2[Giá có thuế],B.2[Tên khách hàng],C80))</f>
        <v/>
      </c>
      <c r="Q80" s="21" t="str">
        <f>IF(C80="","",SUMIFS(B.2[Số tiền đã thu],B.2[Tên khách hàng],C80))</f>
        <v/>
      </c>
      <c r="R80" s="21" t="str">
        <f t="shared" si="3"/>
        <v/>
      </c>
      <c r="S80" s="70" t="str">
        <f>IF(C80="","",SUMIFS(B.2[Doanh thu],B.2[Tên khách hàng],C80))</f>
        <v/>
      </c>
      <c r="T80" s="70" t="str">
        <f>IF(C80="","",SUMIFS(B.2[Lợi nhuận gộp],B.2[Tên khách hàng],C80))</f>
        <v/>
      </c>
      <c r="U80" s="68" t="str">
        <f>IF(OR(C80="",R80=0),"",RANK(R80,D.2[Nợ phải thu 
(Trong kỳ)]))</f>
        <v/>
      </c>
      <c r="V80" s="68" t="str">
        <f>IF(OR(C80="",S80=0),"",RANK(S80,D.2[Doanh thu]))</f>
        <v/>
      </c>
      <c r="W80" s="68" t="str">
        <f>IF(OR(C80="",T80=0),"",RANK(T80,D.2[Lợi nhuận gộp]))</f>
        <v/>
      </c>
      <c r="X80" s="175"/>
    </row>
    <row r="81" spans="2:24" ht="27.75" customHeight="1" x14ac:dyDescent="0.2">
      <c r="B81" s="7">
        <f t="shared" si="4"/>
        <v>79</v>
      </c>
      <c r="C81" s="2"/>
      <c r="D81" s="16"/>
      <c r="E81" s="2"/>
      <c r="F81" s="2"/>
      <c r="G81" s="2"/>
      <c r="H81" s="13"/>
      <c r="I81" s="13"/>
      <c r="J81" s="13"/>
      <c r="K81" s="21" t="str">
        <f>IF(AND(C81&lt;&gt;"",COUNTIF(D.2[Tên khách hàng],C81)&gt;1),"Khách hàng này đã khai báo nhiều lần","")</f>
        <v/>
      </c>
      <c r="L81" s="21" t="str">
        <f>IF(OR(C81="",I81=""),"",IF(MATCH(I81,D.2[Nhân viên
bán hàng],0)=B81,B81,""))</f>
        <v/>
      </c>
      <c r="M81" s="21" t="str">
        <f>IF(B81&lt;=COUNT(D.2[STT NVBH]),INDEX(D.2[Nhân viên
bán hàng],MATCH(SMALL(D.2[STT NVBH],B81),D.2[STT NVBH],0)),"")</f>
        <v/>
      </c>
      <c r="N81" s="21" t="str">
        <f>IF(OR(C81="",J81=""),"",IF(MATCH(J81,D.2[Phân nhóm
khách hàng],0)=B81,B81,""))</f>
        <v/>
      </c>
      <c r="O81" s="21" t="str">
        <f>IF(B81&lt;=COUNT(D.2[STT Phân nhóm KH]),INDEX(D.2[Phân nhóm
khách hàng],MATCH(SMALL(D.2[STT Phân nhóm KH],B81),D.2[STT Phân nhóm KH],0)),"")</f>
        <v/>
      </c>
      <c r="P81" s="21" t="str">
        <f>IF(C81="","",SUMIFS(B.2[Giá có thuế],B.2[Tên khách hàng],C81))</f>
        <v/>
      </c>
      <c r="Q81" s="21" t="str">
        <f>IF(C81="","",SUMIFS(B.2[Số tiền đã thu],B.2[Tên khách hàng],C81))</f>
        <v/>
      </c>
      <c r="R81" s="21" t="str">
        <f t="shared" si="3"/>
        <v/>
      </c>
      <c r="S81" s="70" t="str">
        <f>IF(C81="","",SUMIFS(B.2[Doanh thu],B.2[Tên khách hàng],C81))</f>
        <v/>
      </c>
      <c r="T81" s="70" t="str">
        <f>IF(C81="","",SUMIFS(B.2[Lợi nhuận gộp],B.2[Tên khách hàng],C81))</f>
        <v/>
      </c>
      <c r="U81" s="68" t="str">
        <f>IF(OR(C81="",R81=0),"",RANK(R81,D.2[Nợ phải thu 
(Trong kỳ)]))</f>
        <v/>
      </c>
      <c r="V81" s="68" t="str">
        <f>IF(OR(C81="",S81=0),"",RANK(S81,D.2[Doanh thu]))</f>
        <v/>
      </c>
      <c r="W81" s="68" t="str">
        <f>IF(OR(C81="",T81=0),"",RANK(T81,D.2[Lợi nhuận gộp]))</f>
        <v/>
      </c>
      <c r="X81" s="175"/>
    </row>
    <row r="82" spans="2:24" ht="27.75" customHeight="1" x14ac:dyDescent="0.2">
      <c r="B82" s="7">
        <f t="shared" si="4"/>
        <v>80</v>
      </c>
      <c r="C82" s="2"/>
      <c r="D82" s="16"/>
      <c r="E82" s="2"/>
      <c r="F82" s="2"/>
      <c r="G82" s="2"/>
      <c r="H82" s="13"/>
      <c r="I82" s="13"/>
      <c r="J82" s="13"/>
      <c r="K82" s="21" t="str">
        <f>IF(AND(C82&lt;&gt;"",COUNTIF(D.2[Tên khách hàng],C82)&gt;1),"Khách hàng này đã khai báo nhiều lần","")</f>
        <v/>
      </c>
      <c r="L82" s="21" t="str">
        <f>IF(OR(C82="",I82=""),"",IF(MATCH(I82,D.2[Nhân viên
bán hàng],0)=B82,B82,""))</f>
        <v/>
      </c>
      <c r="M82" s="21" t="str">
        <f>IF(B82&lt;=COUNT(D.2[STT NVBH]),INDEX(D.2[Nhân viên
bán hàng],MATCH(SMALL(D.2[STT NVBH],B82),D.2[STT NVBH],0)),"")</f>
        <v/>
      </c>
      <c r="N82" s="21" t="str">
        <f>IF(OR(C82="",J82=""),"",IF(MATCH(J82,D.2[Phân nhóm
khách hàng],0)=B82,B82,""))</f>
        <v/>
      </c>
      <c r="O82" s="21" t="str">
        <f>IF(B82&lt;=COUNT(D.2[STT Phân nhóm KH]),INDEX(D.2[Phân nhóm
khách hàng],MATCH(SMALL(D.2[STT Phân nhóm KH],B82),D.2[STT Phân nhóm KH],0)),"")</f>
        <v/>
      </c>
      <c r="P82" s="21" t="str">
        <f>IF(C82="","",SUMIFS(B.2[Giá có thuế],B.2[Tên khách hàng],C82))</f>
        <v/>
      </c>
      <c r="Q82" s="21" t="str">
        <f>IF(C82="","",SUMIFS(B.2[Số tiền đã thu],B.2[Tên khách hàng],C82))</f>
        <v/>
      </c>
      <c r="R82" s="21" t="str">
        <f t="shared" si="3"/>
        <v/>
      </c>
      <c r="S82" s="70" t="str">
        <f>IF(C82="","",SUMIFS(B.2[Doanh thu],B.2[Tên khách hàng],C82))</f>
        <v/>
      </c>
      <c r="T82" s="70" t="str">
        <f>IF(C82="","",SUMIFS(B.2[Lợi nhuận gộp],B.2[Tên khách hàng],C82))</f>
        <v/>
      </c>
      <c r="U82" s="68" t="str">
        <f>IF(OR(C82="",R82=0),"",RANK(R82,D.2[Nợ phải thu 
(Trong kỳ)]))</f>
        <v/>
      </c>
      <c r="V82" s="68" t="str">
        <f>IF(OR(C82="",S82=0),"",RANK(S82,D.2[Doanh thu]))</f>
        <v/>
      </c>
      <c r="W82" s="68" t="str">
        <f>IF(OR(C82="",T82=0),"",RANK(T82,D.2[Lợi nhuận gộp]))</f>
        <v/>
      </c>
      <c r="X82" s="175"/>
    </row>
    <row r="83" spans="2:24" ht="27.75" customHeight="1" x14ac:dyDescent="0.2">
      <c r="B83" s="7">
        <f t="shared" si="4"/>
        <v>81</v>
      </c>
      <c r="C83" s="2"/>
      <c r="D83" s="16"/>
      <c r="E83" s="2"/>
      <c r="F83" s="2"/>
      <c r="G83" s="2"/>
      <c r="H83" s="13"/>
      <c r="I83" s="13"/>
      <c r="J83" s="13"/>
      <c r="K83" s="21" t="str">
        <f>IF(AND(C83&lt;&gt;"",COUNTIF(D.2[Tên khách hàng],C83)&gt;1),"Khách hàng này đã khai báo nhiều lần","")</f>
        <v/>
      </c>
      <c r="L83" s="21" t="str">
        <f>IF(OR(C83="",I83=""),"",IF(MATCH(I83,D.2[Nhân viên
bán hàng],0)=B83,B83,""))</f>
        <v/>
      </c>
      <c r="M83" s="21" t="str">
        <f>IF(B83&lt;=COUNT(D.2[STT NVBH]),INDEX(D.2[Nhân viên
bán hàng],MATCH(SMALL(D.2[STT NVBH],B83),D.2[STT NVBH],0)),"")</f>
        <v/>
      </c>
      <c r="N83" s="21" t="str">
        <f>IF(OR(C83="",J83=""),"",IF(MATCH(J83,D.2[Phân nhóm
khách hàng],0)=B83,B83,""))</f>
        <v/>
      </c>
      <c r="O83" s="21" t="str">
        <f>IF(B83&lt;=COUNT(D.2[STT Phân nhóm KH]),INDEX(D.2[Phân nhóm
khách hàng],MATCH(SMALL(D.2[STT Phân nhóm KH],B83),D.2[STT Phân nhóm KH],0)),"")</f>
        <v/>
      </c>
      <c r="P83" s="21" t="str">
        <f>IF(C83="","",SUMIFS(B.2[Giá có thuế],B.2[Tên khách hàng],C83))</f>
        <v/>
      </c>
      <c r="Q83" s="21" t="str">
        <f>IF(C83="","",SUMIFS(B.2[Số tiền đã thu],B.2[Tên khách hàng],C83))</f>
        <v/>
      </c>
      <c r="R83" s="21" t="str">
        <f t="shared" si="3"/>
        <v/>
      </c>
      <c r="S83" s="70" t="str">
        <f>IF(C83="","",SUMIFS(B.2[Doanh thu],B.2[Tên khách hàng],C83))</f>
        <v/>
      </c>
      <c r="T83" s="70" t="str">
        <f>IF(C83="","",SUMIFS(B.2[Lợi nhuận gộp],B.2[Tên khách hàng],C83))</f>
        <v/>
      </c>
      <c r="U83" s="68" t="str">
        <f>IF(OR(C83="",R83=0),"",RANK(R83,D.2[Nợ phải thu 
(Trong kỳ)]))</f>
        <v/>
      </c>
      <c r="V83" s="68" t="str">
        <f>IF(OR(C83="",S83=0),"",RANK(S83,D.2[Doanh thu]))</f>
        <v/>
      </c>
      <c r="W83" s="68" t="str">
        <f>IF(OR(C83="",T83=0),"",RANK(T83,D.2[Lợi nhuận gộp]))</f>
        <v/>
      </c>
      <c r="X83" s="175"/>
    </row>
    <row r="84" spans="2:24" ht="27.75" customHeight="1" x14ac:dyDescent="0.2">
      <c r="B84" s="7">
        <f t="shared" si="4"/>
        <v>82</v>
      </c>
      <c r="C84" s="2"/>
      <c r="D84" s="16"/>
      <c r="E84" s="2"/>
      <c r="F84" s="2"/>
      <c r="G84" s="2"/>
      <c r="H84" s="13"/>
      <c r="I84" s="13"/>
      <c r="J84" s="13"/>
      <c r="K84" s="21" t="str">
        <f>IF(AND(C84&lt;&gt;"",COUNTIF(D.2[Tên khách hàng],C84)&gt;1),"Khách hàng này đã khai báo nhiều lần","")</f>
        <v/>
      </c>
      <c r="L84" s="21" t="str">
        <f>IF(OR(C84="",I84=""),"",IF(MATCH(I84,D.2[Nhân viên
bán hàng],0)=B84,B84,""))</f>
        <v/>
      </c>
      <c r="M84" s="21" t="str">
        <f>IF(B84&lt;=COUNT(D.2[STT NVBH]),INDEX(D.2[Nhân viên
bán hàng],MATCH(SMALL(D.2[STT NVBH],B84),D.2[STT NVBH],0)),"")</f>
        <v/>
      </c>
      <c r="N84" s="21" t="str">
        <f>IF(OR(C84="",J84=""),"",IF(MATCH(J84,D.2[Phân nhóm
khách hàng],0)=B84,B84,""))</f>
        <v/>
      </c>
      <c r="O84" s="21" t="str">
        <f>IF(B84&lt;=COUNT(D.2[STT Phân nhóm KH]),INDEX(D.2[Phân nhóm
khách hàng],MATCH(SMALL(D.2[STT Phân nhóm KH],B84),D.2[STT Phân nhóm KH],0)),"")</f>
        <v/>
      </c>
      <c r="P84" s="21" t="str">
        <f>IF(C84="","",SUMIFS(B.2[Giá có thuế],B.2[Tên khách hàng],C84))</f>
        <v/>
      </c>
      <c r="Q84" s="21" t="str">
        <f>IF(C84="","",SUMIFS(B.2[Số tiền đã thu],B.2[Tên khách hàng],C84))</f>
        <v/>
      </c>
      <c r="R84" s="21" t="str">
        <f t="shared" si="3"/>
        <v/>
      </c>
      <c r="S84" s="70" t="str">
        <f>IF(C84="","",SUMIFS(B.2[Doanh thu],B.2[Tên khách hàng],C84))</f>
        <v/>
      </c>
      <c r="T84" s="70" t="str">
        <f>IF(C84="","",SUMIFS(B.2[Lợi nhuận gộp],B.2[Tên khách hàng],C84))</f>
        <v/>
      </c>
      <c r="U84" s="68" t="str">
        <f>IF(OR(C84="",R84=0),"",RANK(R84,D.2[Nợ phải thu 
(Trong kỳ)]))</f>
        <v/>
      </c>
      <c r="V84" s="68" t="str">
        <f>IF(OR(C84="",S84=0),"",RANK(S84,D.2[Doanh thu]))</f>
        <v/>
      </c>
      <c r="W84" s="68" t="str">
        <f>IF(OR(C84="",T84=0),"",RANK(T84,D.2[Lợi nhuận gộp]))</f>
        <v/>
      </c>
      <c r="X84" s="175"/>
    </row>
    <row r="85" spans="2:24" ht="27.75" customHeight="1" x14ac:dyDescent="0.2">
      <c r="B85" s="7">
        <f t="shared" si="4"/>
        <v>83</v>
      </c>
      <c r="C85" s="2"/>
      <c r="D85" s="16"/>
      <c r="E85" s="2"/>
      <c r="F85" s="2"/>
      <c r="G85" s="2"/>
      <c r="H85" s="13"/>
      <c r="I85" s="13"/>
      <c r="J85" s="13"/>
      <c r="K85" s="21" t="str">
        <f>IF(AND(C85&lt;&gt;"",COUNTIF(D.2[Tên khách hàng],C85)&gt;1),"Khách hàng này đã khai báo nhiều lần","")</f>
        <v/>
      </c>
      <c r="L85" s="21" t="str">
        <f>IF(OR(C85="",I85=""),"",IF(MATCH(I85,D.2[Nhân viên
bán hàng],0)=B85,B85,""))</f>
        <v/>
      </c>
      <c r="M85" s="21" t="str">
        <f>IF(B85&lt;=COUNT(D.2[STT NVBH]),INDEX(D.2[Nhân viên
bán hàng],MATCH(SMALL(D.2[STT NVBH],B85),D.2[STT NVBH],0)),"")</f>
        <v/>
      </c>
      <c r="N85" s="21" t="str">
        <f>IF(OR(C85="",J85=""),"",IF(MATCH(J85,D.2[Phân nhóm
khách hàng],0)=B85,B85,""))</f>
        <v/>
      </c>
      <c r="O85" s="21" t="str">
        <f>IF(B85&lt;=COUNT(D.2[STT Phân nhóm KH]),INDEX(D.2[Phân nhóm
khách hàng],MATCH(SMALL(D.2[STT Phân nhóm KH],B85),D.2[STT Phân nhóm KH],0)),"")</f>
        <v/>
      </c>
      <c r="P85" s="21" t="str">
        <f>IF(C85="","",SUMIFS(B.2[Giá có thuế],B.2[Tên khách hàng],C85))</f>
        <v/>
      </c>
      <c r="Q85" s="21" t="str">
        <f>IF(C85="","",SUMIFS(B.2[Số tiền đã thu],B.2[Tên khách hàng],C85))</f>
        <v/>
      </c>
      <c r="R85" s="21" t="str">
        <f t="shared" si="3"/>
        <v/>
      </c>
      <c r="S85" s="70" t="str">
        <f>IF(C85="","",SUMIFS(B.2[Doanh thu],B.2[Tên khách hàng],C85))</f>
        <v/>
      </c>
      <c r="T85" s="70" t="str">
        <f>IF(C85="","",SUMIFS(B.2[Lợi nhuận gộp],B.2[Tên khách hàng],C85))</f>
        <v/>
      </c>
      <c r="U85" s="68" t="str">
        <f>IF(OR(C85="",R85=0),"",RANK(R85,D.2[Nợ phải thu 
(Trong kỳ)]))</f>
        <v/>
      </c>
      <c r="V85" s="68" t="str">
        <f>IF(OR(C85="",S85=0),"",RANK(S85,D.2[Doanh thu]))</f>
        <v/>
      </c>
      <c r="W85" s="68" t="str">
        <f>IF(OR(C85="",T85=0),"",RANK(T85,D.2[Lợi nhuận gộp]))</f>
        <v/>
      </c>
      <c r="X85" s="175"/>
    </row>
    <row r="86" spans="2:24" ht="27.75" customHeight="1" x14ac:dyDescent="0.2">
      <c r="B86" s="7">
        <f t="shared" si="4"/>
        <v>84</v>
      </c>
      <c r="C86" s="2"/>
      <c r="D86" s="16"/>
      <c r="E86" s="2"/>
      <c r="F86" s="2"/>
      <c r="G86" s="2"/>
      <c r="H86" s="13"/>
      <c r="I86" s="13"/>
      <c r="J86" s="13"/>
      <c r="K86" s="21" t="str">
        <f>IF(AND(C86&lt;&gt;"",COUNTIF(D.2[Tên khách hàng],C86)&gt;1),"Khách hàng này đã khai báo nhiều lần","")</f>
        <v/>
      </c>
      <c r="L86" s="21" t="str">
        <f>IF(OR(C86="",I86=""),"",IF(MATCH(I86,D.2[Nhân viên
bán hàng],0)=B86,B86,""))</f>
        <v/>
      </c>
      <c r="M86" s="21" t="str">
        <f>IF(B86&lt;=COUNT(D.2[STT NVBH]),INDEX(D.2[Nhân viên
bán hàng],MATCH(SMALL(D.2[STT NVBH],B86),D.2[STT NVBH],0)),"")</f>
        <v/>
      </c>
      <c r="N86" s="21" t="str">
        <f>IF(OR(C86="",J86=""),"",IF(MATCH(J86,D.2[Phân nhóm
khách hàng],0)=B86,B86,""))</f>
        <v/>
      </c>
      <c r="O86" s="21" t="str">
        <f>IF(B86&lt;=COUNT(D.2[STT Phân nhóm KH]),INDEX(D.2[Phân nhóm
khách hàng],MATCH(SMALL(D.2[STT Phân nhóm KH],B86),D.2[STT Phân nhóm KH],0)),"")</f>
        <v/>
      </c>
      <c r="P86" s="21" t="str">
        <f>IF(C86="","",SUMIFS(B.2[Giá có thuế],B.2[Tên khách hàng],C86))</f>
        <v/>
      </c>
      <c r="Q86" s="21" t="str">
        <f>IF(C86="","",SUMIFS(B.2[Số tiền đã thu],B.2[Tên khách hàng],C86))</f>
        <v/>
      </c>
      <c r="R86" s="21" t="str">
        <f t="shared" si="3"/>
        <v/>
      </c>
      <c r="S86" s="70" t="str">
        <f>IF(C86="","",SUMIFS(B.2[Doanh thu],B.2[Tên khách hàng],C86))</f>
        <v/>
      </c>
      <c r="T86" s="70" t="str">
        <f>IF(C86="","",SUMIFS(B.2[Lợi nhuận gộp],B.2[Tên khách hàng],C86))</f>
        <v/>
      </c>
      <c r="U86" s="68" t="str">
        <f>IF(OR(C86="",R86=0),"",RANK(R86,D.2[Nợ phải thu 
(Trong kỳ)]))</f>
        <v/>
      </c>
      <c r="V86" s="68" t="str">
        <f>IF(OR(C86="",S86=0),"",RANK(S86,D.2[Doanh thu]))</f>
        <v/>
      </c>
      <c r="W86" s="68" t="str">
        <f>IF(OR(C86="",T86=0),"",RANK(T86,D.2[Lợi nhuận gộp]))</f>
        <v/>
      </c>
      <c r="X86" s="175"/>
    </row>
    <row r="87" spans="2:24" ht="27.75" customHeight="1" x14ac:dyDescent="0.2">
      <c r="B87" s="7">
        <f t="shared" si="4"/>
        <v>85</v>
      </c>
      <c r="C87" s="2"/>
      <c r="D87" s="16"/>
      <c r="E87" s="2"/>
      <c r="F87" s="2"/>
      <c r="G87" s="2"/>
      <c r="H87" s="13"/>
      <c r="I87" s="13"/>
      <c r="J87" s="13"/>
      <c r="K87" s="21" t="str">
        <f>IF(AND(C87&lt;&gt;"",COUNTIF(D.2[Tên khách hàng],C87)&gt;1),"Khách hàng này đã khai báo nhiều lần","")</f>
        <v/>
      </c>
      <c r="L87" s="21" t="str">
        <f>IF(OR(C87="",I87=""),"",IF(MATCH(I87,D.2[Nhân viên
bán hàng],0)=B87,B87,""))</f>
        <v/>
      </c>
      <c r="M87" s="21" t="str">
        <f>IF(B87&lt;=COUNT(D.2[STT NVBH]),INDEX(D.2[Nhân viên
bán hàng],MATCH(SMALL(D.2[STT NVBH],B87),D.2[STT NVBH],0)),"")</f>
        <v/>
      </c>
      <c r="N87" s="21" t="str">
        <f>IF(OR(C87="",J87=""),"",IF(MATCH(J87,D.2[Phân nhóm
khách hàng],0)=B87,B87,""))</f>
        <v/>
      </c>
      <c r="O87" s="21" t="str">
        <f>IF(B87&lt;=COUNT(D.2[STT Phân nhóm KH]),INDEX(D.2[Phân nhóm
khách hàng],MATCH(SMALL(D.2[STT Phân nhóm KH],B87),D.2[STT Phân nhóm KH],0)),"")</f>
        <v/>
      </c>
      <c r="P87" s="21" t="str">
        <f>IF(C87="","",SUMIFS(B.2[Giá có thuế],B.2[Tên khách hàng],C87))</f>
        <v/>
      </c>
      <c r="Q87" s="21" t="str">
        <f>IF(C87="","",SUMIFS(B.2[Số tiền đã thu],B.2[Tên khách hàng],C87))</f>
        <v/>
      </c>
      <c r="R87" s="21" t="str">
        <f t="shared" si="3"/>
        <v/>
      </c>
      <c r="S87" s="70" t="str">
        <f>IF(C87="","",SUMIFS(B.2[Doanh thu],B.2[Tên khách hàng],C87))</f>
        <v/>
      </c>
      <c r="T87" s="70" t="str">
        <f>IF(C87="","",SUMIFS(B.2[Lợi nhuận gộp],B.2[Tên khách hàng],C87))</f>
        <v/>
      </c>
      <c r="U87" s="68" t="str">
        <f>IF(OR(C87="",R87=0),"",RANK(R87,D.2[Nợ phải thu 
(Trong kỳ)]))</f>
        <v/>
      </c>
      <c r="V87" s="68" t="str">
        <f>IF(OR(C87="",S87=0),"",RANK(S87,D.2[Doanh thu]))</f>
        <v/>
      </c>
      <c r="W87" s="68" t="str">
        <f>IF(OR(C87="",T87=0),"",RANK(T87,D.2[Lợi nhuận gộp]))</f>
        <v/>
      </c>
      <c r="X87" s="175"/>
    </row>
    <row r="88" spans="2:24" ht="27.75" customHeight="1" x14ac:dyDescent="0.2">
      <c r="B88" s="7">
        <f t="shared" si="4"/>
        <v>86</v>
      </c>
      <c r="C88" s="2"/>
      <c r="D88" s="16"/>
      <c r="E88" s="2"/>
      <c r="F88" s="2"/>
      <c r="G88" s="2"/>
      <c r="H88" s="13"/>
      <c r="I88" s="13"/>
      <c r="J88" s="13"/>
      <c r="K88" s="21" t="str">
        <f>IF(AND(C88&lt;&gt;"",COUNTIF(D.2[Tên khách hàng],C88)&gt;1),"Khách hàng này đã khai báo nhiều lần","")</f>
        <v/>
      </c>
      <c r="L88" s="21" t="str">
        <f>IF(OR(C88="",I88=""),"",IF(MATCH(I88,D.2[Nhân viên
bán hàng],0)=B88,B88,""))</f>
        <v/>
      </c>
      <c r="M88" s="21" t="str">
        <f>IF(B88&lt;=COUNT(D.2[STT NVBH]),INDEX(D.2[Nhân viên
bán hàng],MATCH(SMALL(D.2[STT NVBH],B88),D.2[STT NVBH],0)),"")</f>
        <v/>
      </c>
      <c r="N88" s="21" t="str">
        <f>IF(OR(C88="",J88=""),"",IF(MATCH(J88,D.2[Phân nhóm
khách hàng],0)=B88,B88,""))</f>
        <v/>
      </c>
      <c r="O88" s="21" t="str">
        <f>IF(B88&lt;=COUNT(D.2[STT Phân nhóm KH]),INDEX(D.2[Phân nhóm
khách hàng],MATCH(SMALL(D.2[STT Phân nhóm KH],B88),D.2[STT Phân nhóm KH],0)),"")</f>
        <v/>
      </c>
      <c r="P88" s="21" t="str">
        <f>IF(C88="","",SUMIFS(B.2[Giá có thuế],B.2[Tên khách hàng],C88))</f>
        <v/>
      </c>
      <c r="Q88" s="21" t="str">
        <f>IF(C88="","",SUMIFS(B.2[Số tiền đã thu],B.2[Tên khách hàng],C88))</f>
        <v/>
      </c>
      <c r="R88" s="21" t="str">
        <f t="shared" si="3"/>
        <v/>
      </c>
      <c r="S88" s="70" t="str">
        <f>IF(C88="","",SUMIFS(B.2[Doanh thu],B.2[Tên khách hàng],C88))</f>
        <v/>
      </c>
      <c r="T88" s="70" t="str">
        <f>IF(C88="","",SUMIFS(B.2[Lợi nhuận gộp],B.2[Tên khách hàng],C88))</f>
        <v/>
      </c>
      <c r="U88" s="68" t="str">
        <f>IF(OR(C88="",R88=0),"",RANK(R88,D.2[Nợ phải thu 
(Trong kỳ)]))</f>
        <v/>
      </c>
      <c r="V88" s="68" t="str">
        <f>IF(OR(C88="",S88=0),"",RANK(S88,D.2[Doanh thu]))</f>
        <v/>
      </c>
      <c r="W88" s="68" t="str">
        <f>IF(OR(C88="",T88=0),"",RANK(T88,D.2[Lợi nhuận gộp]))</f>
        <v/>
      </c>
      <c r="X88" s="175"/>
    </row>
    <row r="89" spans="2:24" ht="27.75" customHeight="1" x14ac:dyDescent="0.2">
      <c r="B89" s="7">
        <f t="shared" si="4"/>
        <v>87</v>
      </c>
      <c r="C89" s="2"/>
      <c r="D89" s="16"/>
      <c r="E89" s="2"/>
      <c r="F89" s="2"/>
      <c r="G89" s="2"/>
      <c r="H89" s="13"/>
      <c r="I89" s="13"/>
      <c r="J89" s="13"/>
      <c r="K89" s="21" t="str">
        <f>IF(AND(C89&lt;&gt;"",COUNTIF(D.2[Tên khách hàng],C89)&gt;1),"Khách hàng này đã khai báo nhiều lần","")</f>
        <v/>
      </c>
      <c r="L89" s="21" t="str">
        <f>IF(OR(C89="",I89=""),"",IF(MATCH(I89,D.2[Nhân viên
bán hàng],0)=B89,B89,""))</f>
        <v/>
      </c>
      <c r="M89" s="21" t="str">
        <f>IF(B89&lt;=COUNT(D.2[STT NVBH]),INDEX(D.2[Nhân viên
bán hàng],MATCH(SMALL(D.2[STT NVBH],B89),D.2[STT NVBH],0)),"")</f>
        <v/>
      </c>
      <c r="N89" s="21" t="str">
        <f>IF(OR(C89="",J89=""),"",IF(MATCH(J89,D.2[Phân nhóm
khách hàng],0)=B89,B89,""))</f>
        <v/>
      </c>
      <c r="O89" s="21" t="str">
        <f>IF(B89&lt;=COUNT(D.2[STT Phân nhóm KH]),INDEX(D.2[Phân nhóm
khách hàng],MATCH(SMALL(D.2[STT Phân nhóm KH],B89),D.2[STT Phân nhóm KH],0)),"")</f>
        <v/>
      </c>
      <c r="P89" s="21" t="str">
        <f>IF(C89="","",SUMIFS(B.2[Giá có thuế],B.2[Tên khách hàng],C89))</f>
        <v/>
      </c>
      <c r="Q89" s="21" t="str">
        <f>IF(C89="","",SUMIFS(B.2[Số tiền đã thu],B.2[Tên khách hàng],C89))</f>
        <v/>
      </c>
      <c r="R89" s="21" t="str">
        <f t="shared" si="3"/>
        <v/>
      </c>
      <c r="S89" s="70" t="str">
        <f>IF(C89="","",SUMIFS(B.2[Doanh thu],B.2[Tên khách hàng],C89))</f>
        <v/>
      </c>
      <c r="T89" s="70" t="str">
        <f>IF(C89="","",SUMIFS(B.2[Lợi nhuận gộp],B.2[Tên khách hàng],C89))</f>
        <v/>
      </c>
      <c r="U89" s="68" t="str">
        <f>IF(OR(C89="",R89=0),"",RANK(R89,D.2[Nợ phải thu 
(Trong kỳ)]))</f>
        <v/>
      </c>
      <c r="V89" s="68" t="str">
        <f>IF(OR(C89="",S89=0),"",RANK(S89,D.2[Doanh thu]))</f>
        <v/>
      </c>
      <c r="W89" s="68" t="str">
        <f>IF(OR(C89="",T89=0),"",RANK(T89,D.2[Lợi nhuận gộp]))</f>
        <v/>
      </c>
      <c r="X89" s="175"/>
    </row>
    <row r="90" spans="2:24" ht="27.75" customHeight="1" x14ac:dyDescent="0.2">
      <c r="B90" s="7">
        <f t="shared" si="4"/>
        <v>88</v>
      </c>
      <c r="C90" s="2"/>
      <c r="D90" s="16"/>
      <c r="E90" s="2"/>
      <c r="F90" s="2"/>
      <c r="G90" s="2"/>
      <c r="H90" s="13"/>
      <c r="I90" s="13"/>
      <c r="J90" s="13"/>
      <c r="K90" s="21" t="str">
        <f>IF(AND(C90&lt;&gt;"",COUNTIF(D.2[Tên khách hàng],C90)&gt;1),"Khách hàng này đã khai báo nhiều lần","")</f>
        <v/>
      </c>
      <c r="L90" s="21" t="str">
        <f>IF(OR(C90="",I90=""),"",IF(MATCH(I90,D.2[Nhân viên
bán hàng],0)=B90,B90,""))</f>
        <v/>
      </c>
      <c r="M90" s="21" t="str">
        <f>IF(B90&lt;=COUNT(D.2[STT NVBH]),INDEX(D.2[Nhân viên
bán hàng],MATCH(SMALL(D.2[STT NVBH],B90),D.2[STT NVBH],0)),"")</f>
        <v/>
      </c>
      <c r="N90" s="21" t="str">
        <f>IF(OR(C90="",J90=""),"",IF(MATCH(J90,D.2[Phân nhóm
khách hàng],0)=B90,B90,""))</f>
        <v/>
      </c>
      <c r="O90" s="21" t="str">
        <f>IF(B90&lt;=COUNT(D.2[STT Phân nhóm KH]),INDEX(D.2[Phân nhóm
khách hàng],MATCH(SMALL(D.2[STT Phân nhóm KH],B90),D.2[STT Phân nhóm KH],0)),"")</f>
        <v/>
      </c>
      <c r="P90" s="21" t="str">
        <f>IF(C90="","",SUMIFS(B.2[Giá có thuế],B.2[Tên khách hàng],C90))</f>
        <v/>
      </c>
      <c r="Q90" s="21" t="str">
        <f>IF(C90="","",SUMIFS(B.2[Số tiền đã thu],B.2[Tên khách hàng],C90))</f>
        <v/>
      </c>
      <c r="R90" s="21" t="str">
        <f t="shared" si="3"/>
        <v/>
      </c>
      <c r="S90" s="70" t="str">
        <f>IF(C90="","",SUMIFS(B.2[Doanh thu],B.2[Tên khách hàng],C90))</f>
        <v/>
      </c>
      <c r="T90" s="70" t="str">
        <f>IF(C90="","",SUMIFS(B.2[Lợi nhuận gộp],B.2[Tên khách hàng],C90))</f>
        <v/>
      </c>
      <c r="U90" s="68" t="str">
        <f>IF(OR(C90="",R90=0),"",RANK(R90,D.2[Nợ phải thu 
(Trong kỳ)]))</f>
        <v/>
      </c>
      <c r="V90" s="68" t="str">
        <f>IF(OR(C90="",S90=0),"",RANK(S90,D.2[Doanh thu]))</f>
        <v/>
      </c>
      <c r="W90" s="68" t="str">
        <f>IF(OR(C90="",T90=0),"",RANK(T90,D.2[Lợi nhuận gộp]))</f>
        <v/>
      </c>
      <c r="X90" s="175"/>
    </row>
    <row r="91" spans="2:24" ht="27.75" customHeight="1" x14ac:dyDescent="0.2">
      <c r="B91" s="7">
        <f t="shared" si="4"/>
        <v>89</v>
      </c>
      <c r="C91" s="2"/>
      <c r="D91" s="16"/>
      <c r="E91" s="2"/>
      <c r="F91" s="2"/>
      <c r="G91" s="2"/>
      <c r="H91" s="13"/>
      <c r="I91" s="13"/>
      <c r="J91" s="13"/>
      <c r="K91" s="21" t="str">
        <f>IF(AND(C91&lt;&gt;"",COUNTIF(D.2[Tên khách hàng],C91)&gt;1),"Khách hàng này đã khai báo nhiều lần","")</f>
        <v/>
      </c>
      <c r="L91" s="21" t="str">
        <f>IF(OR(C91="",I91=""),"",IF(MATCH(I91,D.2[Nhân viên
bán hàng],0)=B91,B91,""))</f>
        <v/>
      </c>
      <c r="M91" s="21" t="str">
        <f>IF(B91&lt;=COUNT(D.2[STT NVBH]),INDEX(D.2[Nhân viên
bán hàng],MATCH(SMALL(D.2[STT NVBH],B91),D.2[STT NVBH],0)),"")</f>
        <v/>
      </c>
      <c r="N91" s="21" t="str">
        <f>IF(OR(C91="",J91=""),"",IF(MATCH(J91,D.2[Phân nhóm
khách hàng],0)=B91,B91,""))</f>
        <v/>
      </c>
      <c r="O91" s="21" t="str">
        <f>IF(B91&lt;=COUNT(D.2[STT Phân nhóm KH]),INDEX(D.2[Phân nhóm
khách hàng],MATCH(SMALL(D.2[STT Phân nhóm KH],B91),D.2[STT Phân nhóm KH],0)),"")</f>
        <v/>
      </c>
      <c r="P91" s="21" t="str">
        <f>IF(C91="","",SUMIFS(B.2[Giá có thuế],B.2[Tên khách hàng],C91))</f>
        <v/>
      </c>
      <c r="Q91" s="21" t="str">
        <f>IF(C91="","",SUMIFS(B.2[Số tiền đã thu],B.2[Tên khách hàng],C91))</f>
        <v/>
      </c>
      <c r="R91" s="21" t="str">
        <f t="shared" si="3"/>
        <v/>
      </c>
      <c r="S91" s="70" t="str">
        <f>IF(C91="","",SUMIFS(B.2[Doanh thu],B.2[Tên khách hàng],C91))</f>
        <v/>
      </c>
      <c r="T91" s="70" t="str">
        <f>IF(C91="","",SUMIFS(B.2[Lợi nhuận gộp],B.2[Tên khách hàng],C91))</f>
        <v/>
      </c>
      <c r="U91" s="68" t="str">
        <f>IF(OR(C91="",R91=0),"",RANK(R91,D.2[Nợ phải thu 
(Trong kỳ)]))</f>
        <v/>
      </c>
      <c r="V91" s="68" t="str">
        <f>IF(OR(C91="",S91=0),"",RANK(S91,D.2[Doanh thu]))</f>
        <v/>
      </c>
      <c r="W91" s="68" t="str">
        <f>IF(OR(C91="",T91=0),"",RANK(T91,D.2[Lợi nhuận gộp]))</f>
        <v/>
      </c>
      <c r="X91" s="175"/>
    </row>
    <row r="92" spans="2:24" ht="27.75" customHeight="1" x14ac:dyDescent="0.2">
      <c r="B92" s="7">
        <f t="shared" si="4"/>
        <v>90</v>
      </c>
      <c r="C92" s="2"/>
      <c r="D92" s="16"/>
      <c r="E92" s="2"/>
      <c r="F92" s="2"/>
      <c r="G92" s="2"/>
      <c r="H92" s="13"/>
      <c r="I92" s="13"/>
      <c r="J92" s="13"/>
      <c r="K92" s="21" t="str">
        <f>IF(AND(C92&lt;&gt;"",COUNTIF(D.2[Tên khách hàng],C92)&gt;1),"Khách hàng này đã khai báo nhiều lần","")</f>
        <v/>
      </c>
      <c r="L92" s="21" t="str">
        <f>IF(OR(C92="",I92=""),"",IF(MATCH(I92,D.2[Nhân viên
bán hàng],0)=B92,B92,""))</f>
        <v/>
      </c>
      <c r="M92" s="21" t="str">
        <f>IF(B92&lt;=COUNT(D.2[STT NVBH]),INDEX(D.2[Nhân viên
bán hàng],MATCH(SMALL(D.2[STT NVBH],B92),D.2[STT NVBH],0)),"")</f>
        <v/>
      </c>
      <c r="N92" s="21" t="str">
        <f>IF(OR(C92="",J92=""),"",IF(MATCH(J92,D.2[Phân nhóm
khách hàng],0)=B92,B92,""))</f>
        <v/>
      </c>
      <c r="O92" s="21" t="str">
        <f>IF(B92&lt;=COUNT(D.2[STT Phân nhóm KH]),INDEX(D.2[Phân nhóm
khách hàng],MATCH(SMALL(D.2[STT Phân nhóm KH],B92),D.2[STT Phân nhóm KH],0)),"")</f>
        <v/>
      </c>
      <c r="P92" s="21" t="str">
        <f>IF(C92="","",SUMIFS(B.2[Giá có thuế],B.2[Tên khách hàng],C92))</f>
        <v/>
      </c>
      <c r="Q92" s="21" t="str">
        <f>IF(C92="","",SUMIFS(B.2[Số tiền đã thu],B.2[Tên khách hàng],C92))</f>
        <v/>
      </c>
      <c r="R92" s="21" t="str">
        <f t="shared" si="3"/>
        <v/>
      </c>
      <c r="S92" s="70" t="str">
        <f>IF(C92="","",SUMIFS(B.2[Doanh thu],B.2[Tên khách hàng],C92))</f>
        <v/>
      </c>
      <c r="T92" s="70" t="str">
        <f>IF(C92="","",SUMIFS(B.2[Lợi nhuận gộp],B.2[Tên khách hàng],C92))</f>
        <v/>
      </c>
      <c r="U92" s="68" t="str">
        <f>IF(OR(C92="",R92=0),"",RANK(R92,D.2[Nợ phải thu 
(Trong kỳ)]))</f>
        <v/>
      </c>
      <c r="V92" s="68" t="str">
        <f>IF(OR(C92="",S92=0),"",RANK(S92,D.2[Doanh thu]))</f>
        <v/>
      </c>
      <c r="W92" s="68" t="str">
        <f>IF(OR(C92="",T92=0),"",RANK(T92,D.2[Lợi nhuận gộp]))</f>
        <v/>
      </c>
      <c r="X92" s="175"/>
    </row>
    <row r="93" spans="2:24" ht="27.75" customHeight="1" x14ac:dyDescent="0.2">
      <c r="B93" s="7">
        <f t="shared" si="4"/>
        <v>91</v>
      </c>
      <c r="C93" s="2"/>
      <c r="D93" s="16"/>
      <c r="E93" s="2"/>
      <c r="F93" s="2"/>
      <c r="G93" s="2"/>
      <c r="H93" s="13"/>
      <c r="I93" s="13"/>
      <c r="J93" s="13"/>
      <c r="K93" s="21" t="str">
        <f>IF(AND(C93&lt;&gt;"",COUNTIF(D.2[Tên khách hàng],C93)&gt;1),"Khách hàng này đã khai báo nhiều lần","")</f>
        <v/>
      </c>
      <c r="L93" s="21" t="str">
        <f>IF(OR(C93="",I93=""),"",IF(MATCH(I93,D.2[Nhân viên
bán hàng],0)=B93,B93,""))</f>
        <v/>
      </c>
      <c r="M93" s="21" t="str">
        <f>IF(B93&lt;=COUNT(D.2[STT NVBH]),INDEX(D.2[Nhân viên
bán hàng],MATCH(SMALL(D.2[STT NVBH],B93),D.2[STT NVBH],0)),"")</f>
        <v/>
      </c>
      <c r="N93" s="21" t="str">
        <f>IF(OR(C93="",J93=""),"",IF(MATCH(J93,D.2[Phân nhóm
khách hàng],0)=B93,B93,""))</f>
        <v/>
      </c>
      <c r="O93" s="21" t="str">
        <f>IF(B93&lt;=COUNT(D.2[STT Phân nhóm KH]),INDEX(D.2[Phân nhóm
khách hàng],MATCH(SMALL(D.2[STT Phân nhóm KH],B93),D.2[STT Phân nhóm KH],0)),"")</f>
        <v/>
      </c>
      <c r="P93" s="21" t="str">
        <f>IF(C93="","",SUMIFS(B.2[Giá có thuế],B.2[Tên khách hàng],C93))</f>
        <v/>
      </c>
      <c r="Q93" s="21" t="str">
        <f>IF(C93="","",SUMIFS(B.2[Số tiền đã thu],B.2[Tên khách hàng],C93))</f>
        <v/>
      </c>
      <c r="R93" s="21" t="str">
        <f t="shared" si="3"/>
        <v/>
      </c>
      <c r="S93" s="70" t="str">
        <f>IF(C93="","",SUMIFS(B.2[Doanh thu],B.2[Tên khách hàng],C93))</f>
        <v/>
      </c>
      <c r="T93" s="70" t="str">
        <f>IF(C93="","",SUMIFS(B.2[Lợi nhuận gộp],B.2[Tên khách hàng],C93))</f>
        <v/>
      </c>
      <c r="U93" s="68" t="str">
        <f>IF(OR(C93="",R93=0),"",RANK(R93,D.2[Nợ phải thu 
(Trong kỳ)]))</f>
        <v/>
      </c>
      <c r="V93" s="68" t="str">
        <f>IF(OR(C93="",S93=0),"",RANK(S93,D.2[Doanh thu]))</f>
        <v/>
      </c>
      <c r="W93" s="68" t="str">
        <f>IF(OR(C93="",T93=0),"",RANK(T93,D.2[Lợi nhuận gộp]))</f>
        <v/>
      </c>
      <c r="X93" s="175"/>
    </row>
    <row r="94" spans="2:24" ht="27.75" customHeight="1" x14ac:dyDescent="0.2">
      <c r="B94" s="7">
        <f t="shared" si="4"/>
        <v>92</v>
      </c>
      <c r="C94" s="2"/>
      <c r="D94" s="16"/>
      <c r="E94" s="2"/>
      <c r="F94" s="2"/>
      <c r="G94" s="2"/>
      <c r="H94" s="13"/>
      <c r="I94" s="13"/>
      <c r="J94" s="13"/>
      <c r="K94" s="21" t="str">
        <f>IF(AND(C94&lt;&gt;"",COUNTIF(D.2[Tên khách hàng],C94)&gt;1),"Khách hàng này đã khai báo nhiều lần","")</f>
        <v/>
      </c>
      <c r="L94" s="21" t="str">
        <f>IF(OR(C94="",I94=""),"",IF(MATCH(I94,D.2[Nhân viên
bán hàng],0)=B94,B94,""))</f>
        <v/>
      </c>
      <c r="M94" s="21" t="str">
        <f>IF(B94&lt;=COUNT(D.2[STT NVBH]),INDEX(D.2[Nhân viên
bán hàng],MATCH(SMALL(D.2[STT NVBH],B94),D.2[STT NVBH],0)),"")</f>
        <v/>
      </c>
      <c r="N94" s="21" t="str">
        <f>IF(OR(C94="",J94=""),"",IF(MATCH(J94,D.2[Phân nhóm
khách hàng],0)=B94,B94,""))</f>
        <v/>
      </c>
      <c r="O94" s="21" t="str">
        <f>IF(B94&lt;=COUNT(D.2[STT Phân nhóm KH]),INDEX(D.2[Phân nhóm
khách hàng],MATCH(SMALL(D.2[STT Phân nhóm KH],B94),D.2[STT Phân nhóm KH],0)),"")</f>
        <v/>
      </c>
      <c r="P94" s="21" t="str">
        <f>IF(C94="","",SUMIFS(B.2[Giá có thuế],B.2[Tên khách hàng],C94))</f>
        <v/>
      </c>
      <c r="Q94" s="21" t="str">
        <f>IF(C94="","",SUMIFS(B.2[Số tiền đã thu],B.2[Tên khách hàng],C94))</f>
        <v/>
      </c>
      <c r="R94" s="21" t="str">
        <f t="shared" si="3"/>
        <v/>
      </c>
      <c r="S94" s="70" t="str">
        <f>IF(C94="","",SUMIFS(B.2[Doanh thu],B.2[Tên khách hàng],C94))</f>
        <v/>
      </c>
      <c r="T94" s="70" t="str">
        <f>IF(C94="","",SUMIFS(B.2[Lợi nhuận gộp],B.2[Tên khách hàng],C94))</f>
        <v/>
      </c>
      <c r="U94" s="68" t="str">
        <f>IF(OR(C94="",R94=0),"",RANK(R94,D.2[Nợ phải thu 
(Trong kỳ)]))</f>
        <v/>
      </c>
      <c r="V94" s="68" t="str">
        <f>IF(OR(C94="",S94=0),"",RANK(S94,D.2[Doanh thu]))</f>
        <v/>
      </c>
      <c r="W94" s="68" t="str">
        <f>IF(OR(C94="",T94=0),"",RANK(T94,D.2[Lợi nhuận gộp]))</f>
        <v/>
      </c>
      <c r="X94" s="175"/>
    </row>
    <row r="95" spans="2:24" ht="27.75" customHeight="1" x14ac:dyDescent="0.2">
      <c r="B95" s="7">
        <f t="shared" si="4"/>
        <v>93</v>
      </c>
      <c r="C95" s="2"/>
      <c r="D95" s="16"/>
      <c r="E95" s="2"/>
      <c r="F95" s="2"/>
      <c r="G95" s="2"/>
      <c r="H95" s="13"/>
      <c r="I95" s="13"/>
      <c r="J95" s="13"/>
      <c r="K95" s="21" t="str">
        <f>IF(AND(C95&lt;&gt;"",COUNTIF(D.2[Tên khách hàng],C95)&gt;1),"Khách hàng này đã khai báo nhiều lần","")</f>
        <v/>
      </c>
      <c r="L95" s="21" t="str">
        <f>IF(OR(C95="",I95=""),"",IF(MATCH(I95,D.2[Nhân viên
bán hàng],0)=B95,B95,""))</f>
        <v/>
      </c>
      <c r="M95" s="21" t="str">
        <f>IF(B95&lt;=COUNT(D.2[STT NVBH]),INDEX(D.2[Nhân viên
bán hàng],MATCH(SMALL(D.2[STT NVBH],B95),D.2[STT NVBH],0)),"")</f>
        <v/>
      </c>
      <c r="N95" s="21" t="str">
        <f>IF(OR(C95="",J95=""),"",IF(MATCH(J95,D.2[Phân nhóm
khách hàng],0)=B95,B95,""))</f>
        <v/>
      </c>
      <c r="O95" s="21" t="str">
        <f>IF(B95&lt;=COUNT(D.2[STT Phân nhóm KH]),INDEX(D.2[Phân nhóm
khách hàng],MATCH(SMALL(D.2[STT Phân nhóm KH],B95),D.2[STT Phân nhóm KH],0)),"")</f>
        <v/>
      </c>
      <c r="P95" s="21" t="str">
        <f>IF(C95="","",SUMIFS(B.2[Giá có thuế],B.2[Tên khách hàng],C95))</f>
        <v/>
      </c>
      <c r="Q95" s="21" t="str">
        <f>IF(C95="","",SUMIFS(B.2[Số tiền đã thu],B.2[Tên khách hàng],C95))</f>
        <v/>
      </c>
      <c r="R95" s="21" t="str">
        <f t="shared" si="3"/>
        <v/>
      </c>
      <c r="S95" s="70" t="str">
        <f>IF(C95="","",SUMIFS(B.2[Doanh thu],B.2[Tên khách hàng],C95))</f>
        <v/>
      </c>
      <c r="T95" s="70" t="str">
        <f>IF(C95="","",SUMIFS(B.2[Lợi nhuận gộp],B.2[Tên khách hàng],C95))</f>
        <v/>
      </c>
      <c r="U95" s="68" t="str">
        <f>IF(OR(C95="",R95=0),"",RANK(R95,D.2[Nợ phải thu 
(Trong kỳ)]))</f>
        <v/>
      </c>
      <c r="V95" s="68" t="str">
        <f>IF(OR(C95="",S95=0),"",RANK(S95,D.2[Doanh thu]))</f>
        <v/>
      </c>
      <c r="W95" s="68" t="str">
        <f>IF(OR(C95="",T95=0),"",RANK(T95,D.2[Lợi nhuận gộp]))</f>
        <v/>
      </c>
      <c r="X95" s="175"/>
    </row>
    <row r="96" spans="2:24" ht="27.75" customHeight="1" x14ac:dyDescent="0.2">
      <c r="B96" s="7">
        <f t="shared" si="4"/>
        <v>94</v>
      </c>
      <c r="C96" s="2"/>
      <c r="D96" s="16"/>
      <c r="E96" s="2"/>
      <c r="F96" s="2"/>
      <c r="G96" s="2"/>
      <c r="H96" s="13"/>
      <c r="I96" s="13"/>
      <c r="J96" s="13"/>
      <c r="K96" s="21" t="str">
        <f>IF(AND(C96&lt;&gt;"",COUNTIF(D.2[Tên khách hàng],C96)&gt;1),"Khách hàng này đã khai báo nhiều lần","")</f>
        <v/>
      </c>
      <c r="L96" s="21" t="str">
        <f>IF(OR(C96="",I96=""),"",IF(MATCH(I96,D.2[Nhân viên
bán hàng],0)=B96,B96,""))</f>
        <v/>
      </c>
      <c r="M96" s="21" t="str">
        <f>IF(B96&lt;=COUNT(D.2[STT NVBH]),INDEX(D.2[Nhân viên
bán hàng],MATCH(SMALL(D.2[STT NVBH],B96),D.2[STT NVBH],0)),"")</f>
        <v/>
      </c>
      <c r="N96" s="21" t="str">
        <f>IF(OR(C96="",J96=""),"",IF(MATCH(J96,D.2[Phân nhóm
khách hàng],0)=B96,B96,""))</f>
        <v/>
      </c>
      <c r="O96" s="21" t="str">
        <f>IF(B96&lt;=COUNT(D.2[STT Phân nhóm KH]),INDEX(D.2[Phân nhóm
khách hàng],MATCH(SMALL(D.2[STT Phân nhóm KH],B96),D.2[STT Phân nhóm KH],0)),"")</f>
        <v/>
      </c>
      <c r="P96" s="21" t="str">
        <f>IF(C96="","",SUMIFS(B.2[Giá có thuế],B.2[Tên khách hàng],C96))</f>
        <v/>
      </c>
      <c r="Q96" s="21" t="str">
        <f>IF(C96="","",SUMIFS(B.2[Số tiền đã thu],B.2[Tên khách hàng],C96))</f>
        <v/>
      </c>
      <c r="R96" s="21" t="str">
        <f t="shared" si="3"/>
        <v/>
      </c>
      <c r="S96" s="70" t="str">
        <f>IF(C96="","",SUMIFS(B.2[Doanh thu],B.2[Tên khách hàng],C96))</f>
        <v/>
      </c>
      <c r="T96" s="70" t="str">
        <f>IF(C96="","",SUMIFS(B.2[Lợi nhuận gộp],B.2[Tên khách hàng],C96))</f>
        <v/>
      </c>
      <c r="U96" s="68" t="str">
        <f>IF(OR(C96="",R96=0),"",RANK(R96,D.2[Nợ phải thu 
(Trong kỳ)]))</f>
        <v/>
      </c>
      <c r="V96" s="68" t="str">
        <f>IF(OR(C96="",S96=0),"",RANK(S96,D.2[Doanh thu]))</f>
        <v/>
      </c>
      <c r="W96" s="68" t="str">
        <f>IF(OR(C96="",T96=0),"",RANK(T96,D.2[Lợi nhuận gộp]))</f>
        <v/>
      </c>
      <c r="X96" s="175"/>
    </row>
    <row r="97" spans="2:24" ht="27.75" customHeight="1" x14ac:dyDescent="0.2">
      <c r="B97" s="7">
        <f t="shared" si="4"/>
        <v>95</v>
      </c>
      <c r="C97" s="2"/>
      <c r="D97" s="16"/>
      <c r="E97" s="2"/>
      <c r="F97" s="2"/>
      <c r="G97" s="2"/>
      <c r="H97" s="13"/>
      <c r="I97" s="13"/>
      <c r="J97" s="13"/>
      <c r="K97" s="21" t="str">
        <f>IF(AND(C97&lt;&gt;"",COUNTIF(D.2[Tên khách hàng],C97)&gt;1),"Khách hàng này đã khai báo nhiều lần","")</f>
        <v/>
      </c>
      <c r="L97" s="21" t="str">
        <f>IF(OR(C97="",I97=""),"",IF(MATCH(I97,D.2[Nhân viên
bán hàng],0)=B97,B97,""))</f>
        <v/>
      </c>
      <c r="M97" s="21" t="str">
        <f>IF(B97&lt;=COUNT(D.2[STT NVBH]),INDEX(D.2[Nhân viên
bán hàng],MATCH(SMALL(D.2[STT NVBH],B97),D.2[STT NVBH],0)),"")</f>
        <v/>
      </c>
      <c r="N97" s="21" t="str">
        <f>IF(OR(C97="",J97=""),"",IF(MATCH(J97,D.2[Phân nhóm
khách hàng],0)=B97,B97,""))</f>
        <v/>
      </c>
      <c r="O97" s="21" t="str">
        <f>IF(B97&lt;=COUNT(D.2[STT Phân nhóm KH]),INDEX(D.2[Phân nhóm
khách hàng],MATCH(SMALL(D.2[STT Phân nhóm KH],B97),D.2[STT Phân nhóm KH],0)),"")</f>
        <v/>
      </c>
      <c r="P97" s="21" t="str">
        <f>IF(C97="","",SUMIFS(B.2[Giá có thuế],B.2[Tên khách hàng],C97))</f>
        <v/>
      </c>
      <c r="Q97" s="21" t="str">
        <f>IF(C97="","",SUMIFS(B.2[Số tiền đã thu],B.2[Tên khách hàng],C97))</f>
        <v/>
      </c>
      <c r="R97" s="21" t="str">
        <f t="shared" si="3"/>
        <v/>
      </c>
      <c r="S97" s="70" t="str">
        <f>IF(C97="","",SUMIFS(B.2[Doanh thu],B.2[Tên khách hàng],C97))</f>
        <v/>
      </c>
      <c r="T97" s="70" t="str">
        <f>IF(C97="","",SUMIFS(B.2[Lợi nhuận gộp],B.2[Tên khách hàng],C97))</f>
        <v/>
      </c>
      <c r="U97" s="68" t="str">
        <f>IF(OR(C97="",R97=0),"",RANK(R97,D.2[Nợ phải thu 
(Trong kỳ)]))</f>
        <v/>
      </c>
      <c r="V97" s="68" t="str">
        <f>IF(OR(C97="",S97=0),"",RANK(S97,D.2[Doanh thu]))</f>
        <v/>
      </c>
      <c r="W97" s="68" t="str">
        <f>IF(OR(C97="",T97=0),"",RANK(T97,D.2[Lợi nhuận gộp]))</f>
        <v/>
      </c>
      <c r="X97" s="175"/>
    </row>
    <row r="98" spans="2:24" ht="27.75" customHeight="1" x14ac:dyDescent="0.2">
      <c r="B98" s="7">
        <f t="shared" si="4"/>
        <v>96</v>
      </c>
      <c r="C98" s="2"/>
      <c r="D98" s="16"/>
      <c r="E98" s="2"/>
      <c r="F98" s="2"/>
      <c r="G98" s="2"/>
      <c r="H98" s="13"/>
      <c r="I98" s="13"/>
      <c r="J98" s="13"/>
      <c r="K98" s="21" t="str">
        <f>IF(AND(C98&lt;&gt;"",COUNTIF(D.2[Tên khách hàng],C98)&gt;1),"Khách hàng này đã khai báo nhiều lần","")</f>
        <v/>
      </c>
      <c r="L98" s="21" t="str">
        <f>IF(OR(C98="",I98=""),"",IF(MATCH(I98,D.2[Nhân viên
bán hàng],0)=B98,B98,""))</f>
        <v/>
      </c>
      <c r="M98" s="21" t="str">
        <f>IF(B98&lt;=COUNT(D.2[STT NVBH]),INDEX(D.2[Nhân viên
bán hàng],MATCH(SMALL(D.2[STT NVBH],B98),D.2[STT NVBH],0)),"")</f>
        <v/>
      </c>
      <c r="N98" s="21" t="str">
        <f>IF(OR(C98="",J98=""),"",IF(MATCH(J98,D.2[Phân nhóm
khách hàng],0)=B98,B98,""))</f>
        <v/>
      </c>
      <c r="O98" s="21" t="str">
        <f>IF(B98&lt;=COUNT(D.2[STT Phân nhóm KH]),INDEX(D.2[Phân nhóm
khách hàng],MATCH(SMALL(D.2[STT Phân nhóm KH],B98),D.2[STT Phân nhóm KH],0)),"")</f>
        <v/>
      </c>
      <c r="P98" s="21" t="str">
        <f>IF(C98="","",SUMIFS(B.2[Giá có thuế],B.2[Tên khách hàng],C98))</f>
        <v/>
      </c>
      <c r="Q98" s="21" t="str">
        <f>IF(C98="","",SUMIFS(B.2[Số tiền đã thu],B.2[Tên khách hàng],C98))</f>
        <v/>
      </c>
      <c r="R98" s="21" t="str">
        <f t="shared" si="3"/>
        <v/>
      </c>
      <c r="S98" s="70" t="str">
        <f>IF(C98="","",SUMIFS(B.2[Doanh thu],B.2[Tên khách hàng],C98))</f>
        <v/>
      </c>
      <c r="T98" s="70" t="str">
        <f>IF(C98="","",SUMIFS(B.2[Lợi nhuận gộp],B.2[Tên khách hàng],C98))</f>
        <v/>
      </c>
      <c r="U98" s="68" t="str">
        <f>IF(OR(C98="",R98=0),"",RANK(R98,D.2[Nợ phải thu 
(Trong kỳ)]))</f>
        <v/>
      </c>
      <c r="V98" s="68" t="str">
        <f>IF(OR(C98="",S98=0),"",RANK(S98,D.2[Doanh thu]))</f>
        <v/>
      </c>
      <c r="W98" s="68" t="str">
        <f>IF(OR(C98="",T98=0),"",RANK(T98,D.2[Lợi nhuận gộp]))</f>
        <v/>
      </c>
      <c r="X98" s="175"/>
    </row>
    <row r="99" spans="2:24" ht="27.75" customHeight="1" x14ac:dyDescent="0.2">
      <c r="B99" s="7">
        <f t="shared" si="4"/>
        <v>97</v>
      </c>
      <c r="C99" s="2"/>
      <c r="D99" s="16"/>
      <c r="E99" s="2"/>
      <c r="F99" s="2"/>
      <c r="G99" s="2"/>
      <c r="H99" s="13"/>
      <c r="I99" s="13"/>
      <c r="J99" s="13"/>
      <c r="K99" s="21" t="str">
        <f>IF(AND(C99&lt;&gt;"",COUNTIF(D.2[Tên khách hàng],C99)&gt;1),"Khách hàng này đã khai báo nhiều lần","")</f>
        <v/>
      </c>
      <c r="L99" s="21" t="str">
        <f>IF(OR(C99="",I99=""),"",IF(MATCH(I99,D.2[Nhân viên
bán hàng],0)=B99,B99,""))</f>
        <v/>
      </c>
      <c r="M99" s="21" t="str">
        <f>IF(B99&lt;=COUNT(D.2[STT NVBH]),INDEX(D.2[Nhân viên
bán hàng],MATCH(SMALL(D.2[STT NVBH],B99),D.2[STT NVBH],0)),"")</f>
        <v/>
      </c>
      <c r="N99" s="21" t="str">
        <f>IF(OR(C99="",J99=""),"",IF(MATCH(J99,D.2[Phân nhóm
khách hàng],0)=B99,B99,""))</f>
        <v/>
      </c>
      <c r="O99" s="21" t="str">
        <f>IF(B99&lt;=COUNT(D.2[STT Phân nhóm KH]),INDEX(D.2[Phân nhóm
khách hàng],MATCH(SMALL(D.2[STT Phân nhóm KH],B99),D.2[STT Phân nhóm KH],0)),"")</f>
        <v/>
      </c>
      <c r="P99" s="21" t="str">
        <f>IF(C99="","",SUMIFS(B.2[Giá có thuế],B.2[Tên khách hàng],C99))</f>
        <v/>
      </c>
      <c r="Q99" s="21" t="str">
        <f>IF(C99="","",SUMIFS(B.2[Số tiền đã thu],B.2[Tên khách hàng],C99))</f>
        <v/>
      </c>
      <c r="R99" s="21" t="str">
        <f t="shared" si="3"/>
        <v/>
      </c>
      <c r="S99" s="70" t="str">
        <f>IF(C99="","",SUMIFS(B.2[Doanh thu],B.2[Tên khách hàng],C99))</f>
        <v/>
      </c>
      <c r="T99" s="70" t="str">
        <f>IF(C99="","",SUMIFS(B.2[Lợi nhuận gộp],B.2[Tên khách hàng],C99))</f>
        <v/>
      </c>
      <c r="U99" s="68" t="str">
        <f>IF(OR(C99="",R99=0),"",RANK(R99,D.2[Nợ phải thu 
(Trong kỳ)]))</f>
        <v/>
      </c>
      <c r="V99" s="68" t="str">
        <f>IF(OR(C99="",S99=0),"",RANK(S99,D.2[Doanh thu]))</f>
        <v/>
      </c>
      <c r="W99" s="68" t="str">
        <f>IF(OR(C99="",T99=0),"",RANK(T99,D.2[Lợi nhuận gộp]))</f>
        <v/>
      </c>
      <c r="X99" s="175"/>
    </row>
    <row r="100" spans="2:24" ht="27.75" customHeight="1" x14ac:dyDescent="0.2">
      <c r="B100" s="7">
        <f t="shared" si="4"/>
        <v>98</v>
      </c>
      <c r="C100" s="2"/>
      <c r="D100" s="16"/>
      <c r="E100" s="2"/>
      <c r="F100" s="2"/>
      <c r="G100" s="2"/>
      <c r="H100" s="13"/>
      <c r="I100" s="13"/>
      <c r="J100" s="13"/>
      <c r="K100" s="21" t="str">
        <f>IF(AND(C100&lt;&gt;"",COUNTIF(D.2[Tên khách hàng],C100)&gt;1),"Khách hàng này đã khai báo nhiều lần","")</f>
        <v/>
      </c>
      <c r="L100" s="21" t="str">
        <f>IF(OR(C100="",I100=""),"",IF(MATCH(I100,D.2[Nhân viên
bán hàng],0)=B100,B100,""))</f>
        <v/>
      </c>
      <c r="M100" s="21" t="str">
        <f>IF(B100&lt;=COUNT(D.2[STT NVBH]),INDEX(D.2[Nhân viên
bán hàng],MATCH(SMALL(D.2[STT NVBH],B100),D.2[STT NVBH],0)),"")</f>
        <v/>
      </c>
      <c r="N100" s="21" t="str">
        <f>IF(OR(C100="",J100=""),"",IF(MATCH(J100,D.2[Phân nhóm
khách hàng],0)=B100,B100,""))</f>
        <v/>
      </c>
      <c r="O100" s="21" t="str">
        <f>IF(B100&lt;=COUNT(D.2[STT Phân nhóm KH]),INDEX(D.2[Phân nhóm
khách hàng],MATCH(SMALL(D.2[STT Phân nhóm KH],B100),D.2[STT Phân nhóm KH],0)),"")</f>
        <v/>
      </c>
      <c r="P100" s="21" t="str">
        <f>IF(C100="","",SUMIFS(B.2[Giá có thuế],B.2[Tên khách hàng],C100))</f>
        <v/>
      </c>
      <c r="Q100" s="21" t="str">
        <f>IF(C100="","",SUMIFS(B.2[Số tiền đã thu],B.2[Tên khách hàng],C100))</f>
        <v/>
      </c>
      <c r="R100" s="21" t="str">
        <f t="shared" si="3"/>
        <v/>
      </c>
      <c r="S100" s="70" t="str">
        <f>IF(C100="","",SUMIFS(B.2[Doanh thu],B.2[Tên khách hàng],C100))</f>
        <v/>
      </c>
      <c r="T100" s="70" t="str">
        <f>IF(C100="","",SUMIFS(B.2[Lợi nhuận gộp],B.2[Tên khách hàng],C100))</f>
        <v/>
      </c>
      <c r="U100" s="68" t="str">
        <f>IF(OR(C100="",R100=0),"",RANK(R100,D.2[Nợ phải thu 
(Trong kỳ)]))</f>
        <v/>
      </c>
      <c r="V100" s="68" t="str">
        <f>IF(OR(C100="",S100=0),"",RANK(S100,D.2[Doanh thu]))</f>
        <v/>
      </c>
      <c r="W100" s="68" t="str">
        <f>IF(OR(C100="",T100=0),"",RANK(T100,D.2[Lợi nhuận gộp]))</f>
        <v/>
      </c>
      <c r="X100" s="175"/>
    </row>
    <row r="101" spans="2:24" ht="27.75" customHeight="1" x14ac:dyDescent="0.2">
      <c r="B101" s="7">
        <f t="shared" si="4"/>
        <v>99</v>
      </c>
      <c r="C101" s="2"/>
      <c r="D101" s="16"/>
      <c r="E101" s="2"/>
      <c r="F101" s="2"/>
      <c r="G101" s="2"/>
      <c r="H101" s="13"/>
      <c r="I101" s="13"/>
      <c r="J101" s="13"/>
      <c r="K101" s="21" t="str">
        <f>IF(AND(C101&lt;&gt;"",COUNTIF(D.2[Tên khách hàng],C101)&gt;1),"Khách hàng này đã khai báo nhiều lần","")</f>
        <v/>
      </c>
      <c r="L101" s="21" t="str">
        <f>IF(OR(C101="",I101=""),"",IF(MATCH(I101,D.2[Nhân viên
bán hàng],0)=B101,B101,""))</f>
        <v/>
      </c>
      <c r="M101" s="21" t="str">
        <f>IF(B101&lt;=COUNT(D.2[STT NVBH]),INDEX(D.2[Nhân viên
bán hàng],MATCH(SMALL(D.2[STT NVBH],B101),D.2[STT NVBH],0)),"")</f>
        <v/>
      </c>
      <c r="N101" s="21" t="str">
        <f>IF(OR(C101="",J101=""),"",IF(MATCH(J101,D.2[Phân nhóm
khách hàng],0)=B101,B101,""))</f>
        <v/>
      </c>
      <c r="O101" s="21" t="str">
        <f>IF(B101&lt;=COUNT(D.2[STT Phân nhóm KH]),INDEX(D.2[Phân nhóm
khách hàng],MATCH(SMALL(D.2[STT Phân nhóm KH],B101),D.2[STT Phân nhóm KH],0)),"")</f>
        <v/>
      </c>
      <c r="P101" s="21" t="str">
        <f>IF(C101="","",SUMIFS(B.2[Giá có thuế],B.2[Tên khách hàng],C101))</f>
        <v/>
      </c>
      <c r="Q101" s="21" t="str">
        <f>IF(C101="","",SUMIFS(B.2[Số tiền đã thu],B.2[Tên khách hàng],C101))</f>
        <v/>
      </c>
      <c r="R101" s="21" t="str">
        <f t="shared" si="3"/>
        <v/>
      </c>
      <c r="S101" s="70" t="str">
        <f>IF(C101="","",SUMIFS(B.2[Doanh thu],B.2[Tên khách hàng],C101))</f>
        <v/>
      </c>
      <c r="T101" s="70" t="str">
        <f>IF(C101="","",SUMIFS(B.2[Lợi nhuận gộp],B.2[Tên khách hàng],C101))</f>
        <v/>
      </c>
      <c r="U101" s="68" t="str">
        <f>IF(OR(C101="",R101=0),"",RANK(R101,D.2[Nợ phải thu 
(Trong kỳ)]))</f>
        <v/>
      </c>
      <c r="V101" s="68" t="str">
        <f>IF(OR(C101="",S101=0),"",RANK(S101,D.2[Doanh thu]))</f>
        <v/>
      </c>
      <c r="W101" s="68" t="str">
        <f>IF(OR(C101="",T101=0),"",RANK(T101,D.2[Lợi nhuận gộp]))</f>
        <v/>
      </c>
      <c r="X101" s="175"/>
    </row>
    <row r="102" spans="2:24" ht="27.75" customHeight="1" x14ac:dyDescent="0.2">
      <c r="B102" s="7">
        <f t="shared" si="4"/>
        <v>100</v>
      </c>
      <c r="C102" s="2"/>
      <c r="D102" s="16"/>
      <c r="E102" s="2"/>
      <c r="F102" s="2"/>
      <c r="G102" s="2"/>
      <c r="H102" s="13"/>
      <c r="I102" s="13"/>
      <c r="J102" s="13"/>
      <c r="K102" s="21" t="str">
        <f>IF(AND(C102&lt;&gt;"",COUNTIF(D.2[Tên khách hàng],C102)&gt;1),"Khách hàng này đã khai báo nhiều lần","")</f>
        <v/>
      </c>
      <c r="L102" s="21" t="str">
        <f>IF(OR(C102="",I102=""),"",IF(MATCH(I102,D.2[Nhân viên
bán hàng],0)=B102,B102,""))</f>
        <v/>
      </c>
      <c r="M102" s="21" t="str">
        <f>IF(B102&lt;=COUNT(D.2[STT NVBH]),INDEX(D.2[Nhân viên
bán hàng],MATCH(SMALL(D.2[STT NVBH],B102),D.2[STT NVBH],0)),"")</f>
        <v/>
      </c>
      <c r="N102" s="21" t="str">
        <f>IF(OR(C102="",J102=""),"",IF(MATCH(J102,D.2[Phân nhóm
khách hàng],0)=B102,B102,""))</f>
        <v/>
      </c>
      <c r="O102" s="21" t="str">
        <f>IF(B102&lt;=COUNT(D.2[STT Phân nhóm KH]),INDEX(D.2[Phân nhóm
khách hàng],MATCH(SMALL(D.2[STT Phân nhóm KH],B102),D.2[STT Phân nhóm KH],0)),"")</f>
        <v/>
      </c>
      <c r="P102" s="21" t="str">
        <f>IF(C102="","",SUMIFS(B.2[Giá có thuế],B.2[Tên khách hàng],C102))</f>
        <v/>
      </c>
      <c r="Q102" s="21" t="str">
        <f>IF(C102="","",SUMIFS(B.2[Số tiền đã thu],B.2[Tên khách hàng],C102))</f>
        <v/>
      </c>
      <c r="R102" s="21" t="str">
        <f t="shared" si="3"/>
        <v/>
      </c>
      <c r="S102" s="70" t="str">
        <f>IF(C102="","",SUMIFS(B.2[Doanh thu],B.2[Tên khách hàng],C102))</f>
        <v/>
      </c>
      <c r="T102" s="70" t="str">
        <f>IF(C102="","",SUMIFS(B.2[Lợi nhuận gộp],B.2[Tên khách hàng],C102))</f>
        <v/>
      </c>
      <c r="U102" s="68" t="str">
        <f>IF(OR(C102="",R102=0),"",RANK(R102,D.2[Nợ phải thu 
(Trong kỳ)]))</f>
        <v/>
      </c>
      <c r="V102" s="68" t="str">
        <f>IF(OR(C102="",S102=0),"",RANK(S102,D.2[Doanh thu]))</f>
        <v/>
      </c>
      <c r="W102" s="68" t="str">
        <f>IF(OR(C102="",T102=0),"",RANK(T102,D.2[Lợi nhuận gộp]))</f>
        <v/>
      </c>
      <c r="X102" s="175"/>
    </row>
    <row r="103" spans="2:24" ht="27.75" customHeight="1" x14ac:dyDescent="0.2">
      <c r="B103" s="7">
        <f t="shared" si="4"/>
        <v>101</v>
      </c>
      <c r="C103" s="2"/>
      <c r="D103" s="16"/>
      <c r="E103" s="2"/>
      <c r="F103" s="2"/>
      <c r="G103" s="2"/>
      <c r="H103" s="13"/>
      <c r="I103" s="13"/>
      <c r="J103" s="13"/>
      <c r="K103" s="21" t="str">
        <f>IF(AND(C103&lt;&gt;"",COUNTIF(D.2[Tên khách hàng],C103)&gt;1),"Khách hàng này đã khai báo nhiều lần","")</f>
        <v/>
      </c>
      <c r="L103" s="21" t="str">
        <f>IF(OR(C103="",I103=""),"",IF(MATCH(I103,D.2[Nhân viên
bán hàng],0)=B103,B103,""))</f>
        <v/>
      </c>
      <c r="M103" s="21" t="str">
        <f>IF(B103&lt;=COUNT(D.2[STT NVBH]),INDEX(D.2[Nhân viên
bán hàng],MATCH(SMALL(D.2[STT NVBH],B103),D.2[STT NVBH],0)),"")</f>
        <v/>
      </c>
      <c r="N103" s="21" t="str">
        <f>IF(OR(C103="",J103=""),"",IF(MATCH(J103,D.2[Phân nhóm
khách hàng],0)=B103,B103,""))</f>
        <v/>
      </c>
      <c r="O103" s="21" t="str">
        <f>IF(B103&lt;=COUNT(D.2[STT Phân nhóm KH]),INDEX(D.2[Phân nhóm
khách hàng],MATCH(SMALL(D.2[STT Phân nhóm KH],B103),D.2[STT Phân nhóm KH],0)),"")</f>
        <v/>
      </c>
      <c r="P103" s="21" t="str">
        <f>IF(C103="","",SUMIFS(B.2[Giá có thuế],B.2[Tên khách hàng],C103))</f>
        <v/>
      </c>
      <c r="Q103" s="21" t="str">
        <f>IF(C103="","",SUMIFS(B.2[Số tiền đã thu],B.2[Tên khách hàng],C103))</f>
        <v/>
      </c>
      <c r="R103" s="21" t="str">
        <f t="shared" si="3"/>
        <v/>
      </c>
      <c r="S103" s="70" t="str">
        <f>IF(C103="","",SUMIFS(B.2[Doanh thu],B.2[Tên khách hàng],C103))</f>
        <v/>
      </c>
      <c r="T103" s="70" t="str">
        <f>IF(C103="","",SUMIFS(B.2[Lợi nhuận gộp],B.2[Tên khách hàng],C103))</f>
        <v/>
      </c>
      <c r="U103" s="68" t="str">
        <f>IF(OR(C103="",R103=0),"",RANK(R103,D.2[Nợ phải thu 
(Trong kỳ)]))</f>
        <v/>
      </c>
      <c r="V103" s="68" t="str">
        <f>IF(OR(C103="",S103=0),"",RANK(S103,D.2[Doanh thu]))</f>
        <v/>
      </c>
      <c r="W103" s="68" t="str">
        <f>IF(OR(C103="",T103=0),"",RANK(T103,D.2[Lợi nhuận gộp]))</f>
        <v/>
      </c>
      <c r="X103" s="175"/>
    </row>
    <row r="104" spans="2:24" ht="27.75" customHeight="1" x14ac:dyDescent="0.2">
      <c r="B104" s="7">
        <f t="shared" si="4"/>
        <v>102</v>
      </c>
      <c r="C104" s="2"/>
      <c r="D104" s="16"/>
      <c r="E104" s="2"/>
      <c r="F104" s="2"/>
      <c r="G104" s="2"/>
      <c r="H104" s="13"/>
      <c r="I104" s="13"/>
      <c r="J104" s="13"/>
      <c r="K104" s="21" t="str">
        <f>IF(AND(C104&lt;&gt;"",COUNTIF(D.2[Tên khách hàng],C104)&gt;1),"Khách hàng này đã khai báo nhiều lần","")</f>
        <v/>
      </c>
      <c r="L104" s="21" t="str">
        <f>IF(OR(C104="",I104=""),"",IF(MATCH(I104,D.2[Nhân viên
bán hàng],0)=B104,B104,""))</f>
        <v/>
      </c>
      <c r="M104" s="21" t="str">
        <f>IF(B104&lt;=COUNT(D.2[STT NVBH]),INDEX(D.2[Nhân viên
bán hàng],MATCH(SMALL(D.2[STT NVBH],B104),D.2[STT NVBH],0)),"")</f>
        <v/>
      </c>
      <c r="N104" s="21" t="str">
        <f>IF(OR(C104="",J104=""),"",IF(MATCH(J104,D.2[Phân nhóm
khách hàng],0)=B104,B104,""))</f>
        <v/>
      </c>
      <c r="O104" s="21" t="str">
        <f>IF(B104&lt;=COUNT(D.2[STT Phân nhóm KH]),INDEX(D.2[Phân nhóm
khách hàng],MATCH(SMALL(D.2[STT Phân nhóm KH],B104),D.2[STT Phân nhóm KH],0)),"")</f>
        <v/>
      </c>
      <c r="P104" s="21" t="str">
        <f>IF(C104="","",SUMIFS(B.2[Giá có thuế],B.2[Tên khách hàng],C104))</f>
        <v/>
      </c>
      <c r="Q104" s="21" t="str">
        <f>IF(C104="","",SUMIFS(B.2[Số tiền đã thu],B.2[Tên khách hàng],C104))</f>
        <v/>
      </c>
      <c r="R104" s="21" t="str">
        <f t="shared" si="3"/>
        <v/>
      </c>
      <c r="S104" s="70" t="str">
        <f>IF(C104="","",SUMIFS(B.2[Doanh thu],B.2[Tên khách hàng],C104))</f>
        <v/>
      </c>
      <c r="T104" s="70" t="str">
        <f>IF(C104="","",SUMIFS(B.2[Lợi nhuận gộp],B.2[Tên khách hàng],C104))</f>
        <v/>
      </c>
      <c r="U104" s="68" t="str">
        <f>IF(OR(C104="",R104=0),"",RANK(R104,D.2[Nợ phải thu 
(Trong kỳ)]))</f>
        <v/>
      </c>
      <c r="V104" s="68" t="str">
        <f>IF(OR(C104="",S104=0),"",RANK(S104,D.2[Doanh thu]))</f>
        <v/>
      </c>
      <c r="W104" s="68" t="str">
        <f>IF(OR(C104="",T104=0),"",RANK(T104,D.2[Lợi nhuận gộp]))</f>
        <v/>
      </c>
      <c r="X104" s="175"/>
    </row>
    <row r="105" spans="2:24" ht="27.75" customHeight="1" x14ac:dyDescent="0.2">
      <c r="B105" s="7">
        <f t="shared" si="4"/>
        <v>103</v>
      </c>
      <c r="C105" s="2"/>
      <c r="D105" s="16"/>
      <c r="E105" s="2"/>
      <c r="F105" s="2"/>
      <c r="G105" s="2"/>
      <c r="H105" s="13"/>
      <c r="I105" s="13"/>
      <c r="J105" s="13"/>
      <c r="K105" s="21" t="str">
        <f>IF(AND(C105&lt;&gt;"",COUNTIF(D.2[Tên khách hàng],C105)&gt;1),"Khách hàng này đã khai báo nhiều lần","")</f>
        <v/>
      </c>
      <c r="L105" s="21" t="str">
        <f>IF(OR(C105="",I105=""),"",IF(MATCH(I105,D.2[Nhân viên
bán hàng],0)=B105,B105,""))</f>
        <v/>
      </c>
      <c r="M105" s="21" t="str">
        <f>IF(B105&lt;=COUNT(D.2[STT NVBH]),INDEX(D.2[Nhân viên
bán hàng],MATCH(SMALL(D.2[STT NVBH],B105),D.2[STT NVBH],0)),"")</f>
        <v/>
      </c>
      <c r="N105" s="21" t="str">
        <f>IF(OR(C105="",J105=""),"",IF(MATCH(J105,D.2[Phân nhóm
khách hàng],0)=B105,B105,""))</f>
        <v/>
      </c>
      <c r="O105" s="21" t="str">
        <f>IF(B105&lt;=COUNT(D.2[STT Phân nhóm KH]),INDEX(D.2[Phân nhóm
khách hàng],MATCH(SMALL(D.2[STT Phân nhóm KH],B105),D.2[STT Phân nhóm KH],0)),"")</f>
        <v/>
      </c>
      <c r="P105" s="21" t="str">
        <f>IF(C105="","",SUMIFS(B.2[Giá có thuế],B.2[Tên khách hàng],C105))</f>
        <v/>
      </c>
      <c r="Q105" s="21" t="str">
        <f>IF(C105="","",SUMIFS(B.2[Số tiền đã thu],B.2[Tên khách hàng],C105))</f>
        <v/>
      </c>
      <c r="R105" s="21" t="str">
        <f t="shared" si="3"/>
        <v/>
      </c>
      <c r="S105" s="70" t="str">
        <f>IF(C105="","",SUMIFS(B.2[Doanh thu],B.2[Tên khách hàng],C105))</f>
        <v/>
      </c>
      <c r="T105" s="70" t="str">
        <f>IF(C105="","",SUMIFS(B.2[Lợi nhuận gộp],B.2[Tên khách hàng],C105))</f>
        <v/>
      </c>
      <c r="U105" s="68" t="str">
        <f>IF(OR(C105="",R105=0),"",RANK(R105,D.2[Nợ phải thu 
(Trong kỳ)]))</f>
        <v/>
      </c>
      <c r="V105" s="68" t="str">
        <f>IF(OR(C105="",S105=0),"",RANK(S105,D.2[Doanh thu]))</f>
        <v/>
      </c>
      <c r="W105" s="68" t="str">
        <f>IF(OR(C105="",T105=0),"",RANK(T105,D.2[Lợi nhuận gộp]))</f>
        <v/>
      </c>
      <c r="X105" s="175"/>
    </row>
    <row r="106" spans="2:24" ht="27.75" customHeight="1" x14ac:dyDescent="0.2">
      <c r="B106" s="7">
        <f t="shared" si="4"/>
        <v>104</v>
      </c>
      <c r="C106" s="2"/>
      <c r="D106" s="16"/>
      <c r="E106" s="2"/>
      <c r="F106" s="2"/>
      <c r="G106" s="2"/>
      <c r="H106" s="13"/>
      <c r="I106" s="13"/>
      <c r="J106" s="13"/>
      <c r="K106" s="21" t="str">
        <f>IF(AND(C106&lt;&gt;"",COUNTIF(D.2[Tên khách hàng],C106)&gt;1),"Khách hàng này đã khai báo nhiều lần","")</f>
        <v/>
      </c>
      <c r="L106" s="21" t="str">
        <f>IF(OR(C106="",I106=""),"",IF(MATCH(I106,D.2[Nhân viên
bán hàng],0)=B106,B106,""))</f>
        <v/>
      </c>
      <c r="M106" s="21" t="str">
        <f>IF(B106&lt;=COUNT(D.2[STT NVBH]),INDEX(D.2[Nhân viên
bán hàng],MATCH(SMALL(D.2[STT NVBH],B106),D.2[STT NVBH],0)),"")</f>
        <v/>
      </c>
      <c r="N106" s="21" t="str">
        <f>IF(OR(C106="",J106=""),"",IF(MATCH(J106,D.2[Phân nhóm
khách hàng],0)=B106,B106,""))</f>
        <v/>
      </c>
      <c r="O106" s="21" t="str">
        <f>IF(B106&lt;=COUNT(D.2[STT Phân nhóm KH]),INDEX(D.2[Phân nhóm
khách hàng],MATCH(SMALL(D.2[STT Phân nhóm KH],B106),D.2[STT Phân nhóm KH],0)),"")</f>
        <v/>
      </c>
      <c r="P106" s="21" t="str">
        <f>IF(C106="","",SUMIFS(B.2[Giá có thuế],B.2[Tên khách hàng],C106))</f>
        <v/>
      </c>
      <c r="Q106" s="21" t="str">
        <f>IF(C106="","",SUMIFS(B.2[Số tiền đã thu],B.2[Tên khách hàng],C106))</f>
        <v/>
      </c>
      <c r="R106" s="21" t="str">
        <f t="shared" si="3"/>
        <v/>
      </c>
      <c r="S106" s="70" t="str">
        <f>IF(C106="","",SUMIFS(B.2[Doanh thu],B.2[Tên khách hàng],C106))</f>
        <v/>
      </c>
      <c r="T106" s="70" t="str">
        <f>IF(C106="","",SUMIFS(B.2[Lợi nhuận gộp],B.2[Tên khách hàng],C106))</f>
        <v/>
      </c>
      <c r="U106" s="68" t="str">
        <f>IF(OR(C106="",R106=0),"",RANK(R106,D.2[Nợ phải thu 
(Trong kỳ)]))</f>
        <v/>
      </c>
      <c r="V106" s="68" t="str">
        <f>IF(OR(C106="",S106=0),"",RANK(S106,D.2[Doanh thu]))</f>
        <v/>
      </c>
      <c r="W106" s="68" t="str">
        <f>IF(OR(C106="",T106=0),"",RANK(T106,D.2[Lợi nhuận gộp]))</f>
        <v/>
      </c>
      <c r="X106" s="175"/>
    </row>
    <row r="107" spans="2:24" ht="27.75" customHeight="1" x14ac:dyDescent="0.2">
      <c r="B107" s="7">
        <f t="shared" si="4"/>
        <v>105</v>
      </c>
      <c r="C107" s="2"/>
      <c r="D107" s="16"/>
      <c r="E107" s="2"/>
      <c r="F107" s="2"/>
      <c r="G107" s="2"/>
      <c r="H107" s="13"/>
      <c r="I107" s="13"/>
      <c r="J107" s="13"/>
      <c r="K107" s="21" t="str">
        <f>IF(AND(C107&lt;&gt;"",COUNTIF(D.2[Tên khách hàng],C107)&gt;1),"Khách hàng này đã khai báo nhiều lần","")</f>
        <v/>
      </c>
      <c r="L107" s="21" t="str">
        <f>IF(OR(C107="",I107=""),"",IF(MATCH(I107,D.2[Nhân viên
bán hàng],0)=B107,B107,""))</f>
        <v/>
      </c>
      <c r="M107" s="21" t="str">
        <f>IF(B107&lt;=COUNT(D.2[STT NVBH]),INDEX(D.2[Nhân viên
bán hàng],MATCH(SMALL(D.2[STT NVBH],B107),D.2[STT NVBH],0)),"")</f>
        <v/>
      </c>
      <c r="N107" s="21" t="str">
        <f>IF(OR(C107="",J107=""),"",IF(MATCH(J107,D.2[Phân nhóm
khách hàng],0)=B107,B107,""))</f>
        <v/>
      </c>
      <c r="O107" s="21" t="str">
        <f>IF(B107&lt;=COUNT(D.2[STT Phân nhóm KH]),INDEX(D.2[Phân nhóm
khách hàng],MATCH(SMALL(D.2[STT Phân nhóm KH],B107),D.2[STT Phân nhóm KH],0)),"")</f>
        <v/>
      </c>
      <c r="P107" s="21" t="str">
        <f>IF(C107="","",SUMIFS(B.2[Giá có thuế],B.2[Tên khách hàng],C107))</f>
        <v/>
      </c>
      <c r="Q107" s="21" t="str">
        <f>IF(C107="","",SUMIFS(B.2[Số tiền đã thu],B.2[Tên khách hàng],C107))</f>
        <v/>
      </c>
      <c r="R107" s="21" t="str">
        <f t="shared" si="3"/>
        <v/>
      </c>
      <c r="S107" s="70" t="str">
        <f>IF(C107="","",SUMIFS(B.2[Doanh thu],B.2[Tên khách hàng],C107))</f>
        <v/>
      </c>
      <c r="T107" s="70" t="str">
        <f>IF(C107="","",SUMIFS(B.2[Lợi nhuận gộp],B.2[Tên khách hàng],C107))</f>
        <v/>
      </c>
      <c r="U107" s="68" t="str">
        <f>IF(OR(C107="",R107=0),"",RANK(R107,D.2[Nợ phải thu 
(Trong kỳ)]))</f>
        <v/>
      </c>
      <c r="V107" s="68" t="str">
        <f>IF(OR(C107="",S107=0),"",RANK(S107,D.2[Doanh thu]))</f>
        <v/>
      </c>
      <c r="W107" s="68" t="str">
        <f>IF(OR(C107="",T107=0),"",RANK(T107,D.2[Lợi nhuận gộp]))</f>
        <v/>
      </c>
      <c r="X107" s="175"/>
    </row>
    <row r="108" spans="2:24" ht="27.75" customHeight="1" x14ac:dyDescent="0.2">
      <c r="B108" s="7">
        <f t="shared" si="4"/>
        <v>106</v>
      </c>
      <c r="C108" s="2"/>
      <c r="D108" s="16"/>
      <c r="E108" s="2"/>
      <c r="F108" s="2"/>
      <c r="G108" s="2"/>
      <c r="H108" s="13"/>
      <c r="I108" s="13"/>
      <c r="J108" s="13"/>
      <c r="K108" s="21" t="str">
        <f>IF(AND(C108&lt;&gt;"",COUNTIF(D.2[Tên khách hàng],C108)&gt;1),"Khách hàng này đã khai báo nhiều lần","")</f>
        <v/>
      </c>
      <c r="L108" s="21" t="str">
        <f>IF(OR(C108="",I108=""),"",IF(MATCH(I108,D.2[Nhân viên
bán hàng],0)=B108,B108,""))</f>
        <v/>
      </c>
      <c r="M108" s="21" t="str">
        <f>IF(B108&lt;=COUNT(D.2[STT NVBH]),INDEX(D.2[Nhân viên
bán hàng],MATCH(SMALL(D.2[STT NVBH],B108),D.2[STT NVBH],0)),"")</f>
        <v/>
      </c>
      <c r="N108" s="21" t="str">
        <f>IF(OR(C108="",J108=""),"",IF(MATCH(J108,D.2[Phân nhóm
khách hàng],0)=B108,B108,""))</f>
        <v/>
      </c>
      <c r="O108" s="21" t="str">
        <f>IF(B108&lt;=COUNT(D.2[STT Phân nhóm KH]),INDEX(D.2[Phân nhóm
khách hàng],MATCH(SMALL(D.2[STT Phân nhóm KH],B108),D.2[STT Phân nhóm KH],0)),"")</f>
        <v/>
      </c>
      <c r="P108" s="21" t="str">
        <f>IF(C108="","",SUMIFS(B.2[Giá có thuế],B.2[Tên khách hàng],C108))</f>
        <v/>
      </c>
      <c r="Q108" s="21" t="str">
        <f>IF(C108="","",SUMIFS(B.2[Số tiền đã thu],B.2[Tên khách hàng],C108))</f>
        <v/>
      </c>
      <c r="R108" s="21" t="str">
        <f t="shared" si="3"/>
        <v/>
      </c>
      <c r="S108" s="70" t="str">
        <f>IF(C108="","",SUMIFS(B.2[Doanh thu],B.2[Tên khách hàng],C108))</f>
        <v/>
      </c>
      <c r="T108" s="70" t="str">
        <f>IF(C108="","",SUMIFS(B.2[Lợi nhuận gộp],B.2[Tên khách hàng],C108))</f>
        <v/>
      </c>
      <c r="U108" s="68" t="str">
        <f>IF(OR(C108="",R108=0),"",RANK(R108,D.2[Nợ phải thu 
(Trong kỳ)]))</f>
        <v/>
      </c>
      <c r="V108" s="68" t="str">
        <f>IF(OR(C108="",S108=0),"",RANK(S108,D.2[Doanh thu]))</f>
        <v/>
      </c>
      <c r="W108" s="68" t="str">
        <f>IF(OR(C108="",T108=0),"",RANK(T108,D.2[Lợi nhuận gộp]))</f>
        <v/>
      </c>
      <c r="X108" s="175"/>
    </row>
    <row r="109" spans="2:24" ht="27.75" customHeight="1" x14ac:dyDescent="0.2">
      <c r="B109" s="7">
        <f t="shared" si="4"/>
        <v>107</v>
      </c>
      <c r="C109" s="2"/>
      <c r="D109" s="16"/>
      <c r="E109" s="2"/>
      <c r="F109" s="2"/>
      <c r="G109" s="2"/>
      <c r="H109" s="13"/>
      <c r="I109" s="13"/>
      <c r="J109" s="13"/>
      <c r="K109" s="21" t="str">
        <f>IF(AND(C109&lt;&gt;"",COUNTIF(D.2[Tên khách hàng],C109)&gt;1),"Khách hàng này đã khai báo nhiều lần","")</f>
        <v/>
      </c>
      <c r="L109" s="21" t="str">
        <f>IF(OR(C109="",I109=""),"",IF(MATCH(I109,D.2[Nhân viên
bán hàng],0)=B109,B109,""))</f>
        <v/>
      </c>
      <c r="M109" s="21" t="str">
        <f>IF(B109&lt;=COUNT(D.2[STT NVBH]),INDEX(D.2[Nhân viên
bán hàng],MATCH(SMALL(D.2[STT NVBH],B109),D.2[STT NVBH],0)),"")</f>
        <v/>
      </c>
      <c r="N109" s="21" t="str">
        <f>IF(OR(C109="",J109=""),"",IF(MATCH(J109,D.2[Phân nhóm
khách hàng],0)=B109,B109,""))</f>
        <v/>
      </c>
      <c r="O109" s="21" t="str">
        <f>IF(B109&lt;=COUNT(D.2[STT Phân nhóm KH]),INDEX(D.2[Phân nhóm
khách hàng],MATCH(SMALL(D.2[STT Phân nhóm KH],B109),D.2[STT Phân nhóm KH],0)),"")</f>
        <v/>
      </c>
      <c r="P109" s="21" t="str">
        <f>IF(C109="","",SUMIFS(B.2[Giá có thuế],B.2[Tên khách hàng],C109))</f>
        <v/>
      </c>
      <c r="Q109" s="21" t="str">
        <f>IF(C109="","",SUMIFS(B.2[Số tiền đã thu],B.2[Tên khách hàng],C109))</f>
        <v/>
      </c>
      <c r="R109" s="21" t="str">
        <f t="shared" si="3"/>
        <v/>
      </c>
      <c r="S109" s="70" t="str">
        <f>IF(C109="","",SUMIFS(B.2[Doanh thu],B.2[Tên khách hàng],C109))</f>
        <v/>
      </c>
      <c r="T109" s="70" t="str">
        <f>IF(C109="","",SUMIFS(B.2[Lợi nhuận gộp],B.2[Tên khách hàng],C109))</f>
        <v/>
      </c>
      <c r="U109" s="68" t="str">
        <f>IF(OR(C109="",R109=0),"",RANK(R109,D.2[Nợ phải thu 
(Trong kỳ)]))</f>
        <v/>
      </c>
      <c r="V109" s="68" t="str">
        <f>IF(OR(C109="",S109=0),"",RANK(S109,D.2[Doanh thu]))</f>
        <v/>
      </c>
      <c r="W109" s="68" t="str">
        <f>IF(OR(C109="",T109=0),"",RANK(T109,D.2[Lợi nhuận gộp]))</f>
        <v/>
      </c>
      <c r="X109" s="175"/>
    </row>
    <row r="110" spans="2:24" ht="27.75" customHeight="1" x14ac:dyDescent="0.2">
      <c r="B110" s="7">
        <f t="shared" si="4"/>
        <v>108</v>
      </c>
      <c r="C110" s="2"/>
      <c r="D110" s="16"/>
      <c r="E110" s="2"/>
      <c r="F110" s="2"/>
      <c r="G110" s="2"/>
      <c r="H110" s="13"/>
      <c r="I110" s="13"/>
      <c r="J110" s="13"/>
      <c r="K110" s="21" t="str">
        <f>IF(AND(C110&lt;&gt;"",COUNTIF(D.2[Tên khách hàng],C110)&gt;1),"Khách hàng này đã khai báo nhiều lần","")</f>
        <v/>
      </c>
      <c r="L110" s="21" t="str">
        <f>IF(OR(C110="",I110=""),"",IF(MATCH(I110,D.2[Nhân viên
bán hàng],0)=B110,B110,""))</f>
        <v/>
      </c>
      <c r="M110" s="21" t="str">
        <f>IF(B110&lt;=COUNT(D.2[STT NVBH]),INDEX(D.2[Nhân viên
bán hàng],MATCH(SMALL(D.2[STT NVBH],B110),D.2[STT NVBH],0)),"")</f>
        <v/>
      </c>
      <c r="N110" s="21" t="str">
        <f>IF(OR(C110="",J110=""),"",IF(MATCH(J110,D.2[Phân nhóm
khách hàng],0)=B110,B110,""))</f>
        <v/>
      </c>
      <c r="O110" s="21" t="str">
        <f>IF(B110&lt;=COUNT(D.2[STT Phân nhóm KH]),INDEX(D.2[Phân nhóm
khách hàng],MATCH(SMALL(D.2[STT Phân nhóm KH],B110),D.2[STT Phân nhóm KH],0)),"")</f>
        <v/>
      </c>
      <c r="P110" s="21" t="str">
        <f>IF(C110="","",SUMIFS(B.2[Giá có thuế],B.2[Tên khách hàng],C110))</f>
        <v/>
      </c>
      <c r="Q110" s="21" t="str">
        <f>IF(C110="","",SUMIFS(B.2[Số tiền đã thu],B.2[Tên khách hàng],C110))</f>
        <v/>
      </c>
      <c r="R110" s="21" t="str">
        <f t="shared" si="3"/>
        <v/>
      </c>
      <c r="S110" s="70" t="str">
        <f>IF(C110="","",SUMIFS(B.2[Doanh thu],B.2[Tên khách hàng],C110))</f>
        <v/>
      </c>
      <c r="T110" s="70" t="str">
        <f>IF(C110="","",SUMIFS(B.2[Lợi nhuận gộp],B.2[Tên khách hàng],C110))</f>
        <v/>
      </c>
      <c r="U110" s="68" t="str">
        <f>IF(OR(C110="",R110=0),"",RANK(R110,D.2[Nợ phải thu 
(Trong kỳ)]))</f>
        <v/>
      </c>
      <c r="V110" s="68" t="str">
        <f>IF(OR(C110="",S110=0),"",RANK(S110,D.2[Doanh thu]))</f>
        <v/>
      </c>
      <c r="W110" s="68" t="str">
        <f>IF(OR(C110="",T110=0),"",RANK(T110,D.2[Lợi nhuận gộp]))</f>
        <v/>
      </c>
      <c r="X110" s="175"/>
    </row>
    <row r="111" spans="2:24" ht="27.75" customHeight="1" x14ac:dyDescent="0.2">
      <c r="B111" s="7">
        <f t="shared" si="4"/>
        <v>109</v>
      </c>
      <c r="C111" s="2"/>
      <c r="D111" s="16"/>
      <c r="E111" s="2"/>
      <c r="F111" s="2"/>
      <c r="G111" s="2"/>
      <c r="H111" s="13"/>
      <c r="I111" s="13"/>
      <c r="J111" s="13"/>
      <c r="K111" s="21" t="str">
        <f>IF(AND(C111&lt;&gt;"",COUNTIF(D.2[Tên khách hàng],C111)&gt;1),"Khách hàng này đã khai báo nhiều lần","")</f>
        <v/>
      </c>
      <c r="L111" s="21" t="str">
        <f>IF(OR(C111="",I111=""),"",IF(MATCH(I111,D.2[Nhân viên
bán hàng],0)=B111,B111,""))</f>
        <v/>
      </c>
      <c r="M111" s="21" t="str">
        <f>IF(B111&lt;=COUNT(D.2[STT NVBH]),INDEX(D.2[Nhân viên
bán hàng],MATCH(SMALL(D.2[STT NVBH],B111),D.2[STT NVBH],0)),"")</f>
        <v/>
      </c>
      <c r="N111" s="21" t="str">
        <f>IF(OR(C111="",J111=""),"",IF(MATCH(J111,D.2[Phân nhóm
khách hàng],0)=B111,B111,""))</f>
        <v/>
      </c>
      <c r="O111" s="21" t="str">
        <f>IF(B111&lt;=COUNT(D.2[STT Phân nhóm KH]),INDEX(D.2[Phân nhóm
khách hàng],MATCH(SMALL(D.2[STT Phân nhóm KH],B111),D.2[STT Phân nhóm KH],0)),"")</f>
        <v/>
      </c>
      <c r="P111" s="21" t="str">
        <f>IF(C111="","",SUMIFS(B.2[Giá có thuế],B.2[Tên khách hàng],C111))</f>
        <v/>
      </c>
      <c r="Q111" s="21" t="str">
        <f>IF(C111="","",SUMIFS(B.2[Số tiền đã thu],B.2[Tên khách hàng],C111))</f>
        <v/>
      </c>
      <c r="R111" s="21" t="str">
        <f t="shared" si="3"/>
        <v/>
      </c>
      <c r="S111" s="70" t="str">
        <f>IF(C111="","",SUMIFS(B.2[Doanh thu],B.2[Tên khách hàng],C111))</f>
        <v/>
      </c>
      <c r="T111" s="70" t="str">
        <f>IF(C111="","",SUMIFS(B.2[Lợi nhuận gộp],B.2[Tên khách hàng],C111))</f>
        <v/>
      </c>
      <c r="U111" s="68" t="str">
        <f>IF(OR(C111="",R111=0),"",RANK(R111,D.2[Nợ phải thu 
(Trong kỳ)]))</f>
        <v/>
      </c>
      <c r="V111" s="68" t="str">
        <f>IF(OR(C111="",S111=0),"",RANK(S111,D.2[Doanh thu]))</f>
        <v/>
      </c>
      <c r="W111" s="68" t="str">
        <f>IF(OR(C111="",T111=0),"",RANK(T111,D.2[Lợi nhuận gộp]))</f>
        <v/>
      </c>
      <c r="X111" s="175"/>
    </row>
    <row r="112" spans="2:24" ht="27.75" customHeight="1" x14ac:dyDescent="0.2">
      <c r="B112" s="7">
        <f t="shared" si="4"/>
        <v>110</v>
      </c>
      <c r="C112" s="2"/>
      <c r="D112" s="16"/>
      <c r="E112" s="2"/>
      <c r="F112" s="2"/>
      <c r="G112" s="2"/>
      <c r="H112" s="13"/>
      <c r="I112" s="13"/>
      <c r="J112" s="13"/>
      <c r="K112" s="21" t="str">
        <f>IF(AND(C112&lt;&gt;"",COUNTIF(D.2[Tên khách hàng],C112)&gt;1),"Khách hàng này đã khai báo nhiều lần","")</f>
        <v/>
      </c>
      <c r="L112" s="21" t="str">
        <f>IF(OR(C112="",I112=""),"",IF(MATCH(I112,D.2[Nhân viên
bán hàng],0)=B112,B112,""))</f>
        <v/>
      </c>
      <c r="M112" s="21" t="str">
        <f>IF(B112&lt;=COUNT(D.2[STT NVBH]),INDEX(D.2[Nhân viên
bán hàng],MATCH(SMALL(D.2[STT NVBH],B112),D.2[STT NVBH],0)),"")</f>
        <v/>
      </c>
      <c r="N112" s="21" t="str">
        <f>IF(OR(C112="",J112=""),"",IF(MATCH(J112,D.2[Phân nhóm
khách hàng],0)=B112,B112,""))</f>
        <v/>
      </c>
      <c r="O112" s="21" t="str">
        <f>IF(B112&lt;=COUNT(D.2[STT Phân nhóm KH]),INDEX(D.2[Phân nhóm
khách hàng],MATCH(SMALL(D.2[STT Phân nhóm KH],B112),D.2[STT Phân nhóm KH],0)),"")</f>
        <v/>
      </c>
      <c r="P112" s="21" t="str">
        <f>IF(C112="","",SUMIFS(B.2[Giá có thuế],B.2[Tên khách hàng],C112))</f>
        <v/>
      </c>
      <c r="Q112" s="21" t="str">
        <f>IF(C112="","",SUMIFS(B.2[Số tiền đã thu],B.2[Tên khách hàng],C112))</f>
        <v/>
      </c>
      <c r="R112" s="21" t="str">
        <f t="shared" si="3"/>
        <v/>
      </c>
      <c r="S112" s="70" t="str">
        <f>IF(C112="","",SUMIFS(B.2[Doanh thu],B.2[Tên khách hàng],C112))</f>
        <v/>
      </c>
      <c r="T112" s="70" t="str">
        <f>IF(C112="","",SUMIFS(B.2[Lợi nhuận gộp],B.2[Tên khách hàng],C112))</f>
        <v/>
      </c>
      <c r="U112" s="68" t="str">
        <f>IF(OR(C112="",R112=0),"",RANK(R112,D.2[Nợ phải thu 
(Trong kỳ)]))</f>
        <v/>
      </c>
      <c r="V112" s="68" t="str">
        <f>IF(OR(C112="",S112=0),"",RANK(S112,D.2[Doanh thu]))</f>
        <v/>
      </c>
      <c r="W112" s="68" t="str">
        <f>IF(OR(C112="",T112=0),"",RANK(T112,D.2[Lợi nhuận gộp]))</f>
        <v/>
      </c>
      <c r="X112" s="175"/>
    </row>
    <row r="113" spans="2:24" ht="27.75" customHeight="1" x14ac:dyDescent="0.2">
      <c r="B113" s="7">
        <f t="shared" si="4"/>
        <v>111</v>
      </c>
      <c r="C113" s="2"/>
      <c r="D113" s="16"/>
      <c r="E113" s="2"/>
      <c r="F113" s="2"/>
      <c r="G113" s="2"/>
      <c r="H113" s="13"/>
      <c r="I113" s="13"/>
      <c r="J113" s="13"/>
      <c r="K113" s="21" t="str">
        <f>IF(AND(C113&lt;&gt;"",COUNTIF(D.2[Tên khách hàng],C113)&gt;1),"Khách hàng này đã khai báo nhiều lần","")</f>
        <v/>
      </c>
      <c r="L113" s="21" t="str">
        <f>IF(OR(C113="",I113=""),"",IF(MATCH(I113,D.2[Nhân viên
bán hàng],0)=B113,B113,""))</f>
        <v/>
      </c>
      <c r="M113" s="21" t="str">
        <f>IF(B113&lt;=COUNT(D.2[STT NVBH]),INDEX(D.2[Nhân viên
bán hàng],MATCH(SMALL(D.2[STT NVBH],B113),D.2[STT NVBH],0)),"")</f>
        <v/>
      </c>
      <c r="N113" s="21" t="str">
        <f>IF(OR(C113="",J113=""),"",IF(MATCH(J113,D.2[Phân nhóm
khách hàng],0)=B113,B113,""))</f>
        <v/>
      </c>
      <c r="O113" s="21" t="str">
        <f>IF(B113&lt;=COUNT(D.2[STT Phân nhóm KH]),INDEX(D.2[Phân nhóm
khách hàng],MATCH(SMALL(D.2[STT Phân nhóm KH],B113),D.2[STT Phân nhóm KH],0)),"")</f>
        <v/>
      </c>
      <c r="P113" s="21" t="str">
        <f>IF(C113="","",SUMIFS(B.2[Giá có thuế],B.2[Tên khách hàng],C113))</f>
        <v/>
      </c>
      <c r="Q113" s="21" t="str">
        <f>IF(C113="","",SUMIFS(B.2[Số tiền đã thu],B.2[Tên khách hàng],C113))</f>
        <v/>
      </c>
      <c r="R113" s="21" t="str">
        <f t="shared" si="3"/>
        <v/>
      </c>
      <c r="S113" s="70" t="str">
        <f>IF(C113="","",SUMIFS(B.2[Doanh thu],B.2[Tên khách hàng],C113))</f>
        <v/>
      </c>
      <c r="T113" s="70" t="str">
        <f>IF(C113="","",SUMIFS(B.2[Lợi nhuận gộp],B.2[Tên khách hàng],C113))</f>
        <v/>
      </c>
      <c r="U113" s="68" t="str">
        <f>IF(OR(C113="",R113=0),"",RANK(R113,D.2[Nợ phải thu 
(Trong kỳ)]))</f>
        <v/>
      </c>
      <c r="V113" s="68" t="str">
        <f>IF(OR(C113="",S113=0),"",RANK(S113,D.2[Doanh thu]))</f>
        <v/>
      </c>
      <c r="W113" s="68" t="str">
        <f>IF(OR(C113="",T113=0),"",RANK(T113,D.2[Lợi nhuận gộp]))</f>
        <v/>
      </c>
      <c r="X113" s="175"/>
    </row>
    <row r="114" spans="2:24" ht="27.75" customHeight="1" x14ac:dyDescent="0.2">
      <c r="B114" s="7">
        <f t="shared" si="4"/>
        <v>112</v>
      </c>
      <c r="C114" s="2"/>
      <c r="D114" s="16"/>
      <c r="E114" s="2"/>
      <c r="F114" s="2"/>
      <c r="G114" s="2"/>
      <c r="H114" s="13"/>
      <c r="I114" s="13"/>
      <c r="J114" s="13"/>
      <c r="K114" s="21" t="str">
        <f>IF(AND(C114&lt;&gt;"",COUNTIF(D.2[Tên khách hàng],C114)&gt;1),"Khách hàng này đã khai báo nhiều lần","")</f>
        <v/>
      </c>
      <c r="L114" s="21" t="str">
        <f>IF(OR(C114="",I114=""),"",IF(MATCH(I114,D.2[Nhân viên
bán hàng],0)=B114,B114,""))</f>
        <v/>
      </c>
      <c r="M114" s="21" t="str">
        <f>IF(B114&lt;=COUNT(D.2[STT NVBH]),INDEX(D.2[Nhân viên
bán hàng],MATCH(SMALL(D.2[STT NVBH],B114),D.2[STT NVBH],0)),"")</f>
        <v/>
      </c>
      <c r="N114" s="21" t="str">
        <f>IF(OR(C114="",J114=""),"",IF(MATCH(J114,D.2[Phân nhóm
khách hàng],0)=B114,B114,""))</f>
        <v/>
      </c>
      <c r="O114" s="21" t="str">
        <f>IF(B114&lt;=COUNT(D.2[STT Phân nhóm KH]),INDEX(D.2[Phân nhóm
khách hàng],MATCH(SMALL(D.2[STT Phân nhóm KH],B114),D.2[STT Phân nhóm KH],0)),"")</f>
        <v/>
      </c>
      <c r="P114" s="21" t="str">
        <f>IF(C114="","",SUMIFS(B.2[Giá có thuế],B.2[Tên khách hàng],C114))</f>
        <v/>
      </c>
      <c r="Q114" s="21" t="str">
        <f>IF(C114="","",SUMIFS(B.2[Số tiền đã thu],B.2[Tên khách hàng],C114))</f>
        <v/>
      </c>
      <c r="R114" s="21" t="str">
        <f t="shared" si="3"/>
        <v/>
      </c>
      <c r="S114" s="70" t="str">
        <f>IF(C114="","",SUMIFS(B.2[Doanh thu],B.2[Tên khách hàng],C114))</f>
        <v/>
      </c>
      <c r="T114" s="70" t="str">
        <f>IF(C114="","",SUMIFS(B.2[Lợi nhuận gộp],B.2[Tên khách hàng],C114))</f>
        <v/>
      </c>
      <c r="U114" s="68" t="str">
        <f>IF(OR(C114="",R114=0),"",RANK(R114,D.2[Nợ phải thu 
(Trong kỳ)]))</f>
        <v/>
      </c>
      <c r="V114" s="68" t="str">
        <f>IF(OR(C114="",S114=0),"",RANK(S114,D.2[Doanh thu]))</f>
        <v/>
      </c>
      <c r="W114" s="68" t="str">
        <f>IF(OR(C114="",T114=0),"",RANK(T114,D.2[Lợi nhuận gộp]))</f>
        <v/>
      </c>
      <c r="X114" s="175"/>
    </row>
    <row r="115" spans="2:24" ht="27.75" customHeight="1" x14ac:dyDescent="0.2">
      <c r="B115" s="7">
        <f t="shared" si="4"/>
        <v>113</v>
      </c>
      <c r="C115" s="2"/>
      <c r="D115" s="16"/>
      <c r="E115" s="2"/>
      <c r="F115" s="2"/>
      <c r="G115" s="2"/>
      <c r="H115" s="13"/>
      <c r="I115" s="13"/>
      <c r="J115" s="13"/>
      <c r="K115" s="21" t="str">
        <f>IF(AND(C115&lt;&gt;"",COUNTIF(D.2[Tên khách hàng],C115)&gt;1),"Khách hàng này đã khai báo nhiều lần","")</f>
        <v/>
      </c>
      <c r="L115" s="21" t="str">
        <f>IF(OR(C115="",I115=""),"",IF(MATCH(I115,D.2[Nhân viên
bán hàng],0)=B115,B115,""))</f>
        <v/>
      </c>
      <c r="M115" s="21" t="str">
        <f>IF(B115&lt;=COUNT(D.2[STT NVBH]),INDEX(D.2[Nhân viên
bán hàng],MATCH(SMALL(D.2[STT NVBH],B115),D.2[STT NVBH],0)),"")</f>
        <v/>
      </c>
      <c r="N115" s="21" t="str">
        <f>IF(OR(C115="",J115=""),"",IF(MATCH(J115,D.2[Phân nhóm
khách hàng],0)=B115,B115,""))</f>
        <v/>
      </c>
      <c r="O115" s="21" t="str">
        <f>IF(B115&lt;=COUNT(D.2[STT Phân nhóm KH]),INDEX(D.2[Phân nhóm
khách hàng],MATCH(SMALL(D.2[STT Phân nhóm KH],B115),D.2[STT Phân nhóm KH],0)),"")</f>
        <v/>
      </c>
      <c r="P115" s="21" t="str">
        <f>IF(C115="","",SUMIFS(B.2[Giá có thuế],B.2[Tên khách hàng],C115))</f>
        <v/>
      </c>
      <c r="Q115" s="21" t="str">
        <f>IF(C115="","",SUMIFS(B.2[Số tiền đã thu],B.2[Tên khách hàng],C115))</f>
        <v/>
      </c>
      <c r="R115" s="21" t="str">
        <f t="shared" si="3"/>
        <v/>
      </c>
      <c r="S115" s="70" t="str">
        <f>IF(C115="","",SUMIFS(B.2[Doanh thu],B.2[Tên khách hàng],C115))</f>
        <v/>
      </c>
      <c r="T115" s="70" t="str">
        <f>IF(C115="","",SUMIFS(B.2[Lợi nhuận gộp],B.2[Tên khách hàng],C115))</f>
        <v/>
      </c>
      <c r="U115" s="68" t="str">
        <f>IF(OR(C115="",R115=0),"",RANK(R115,D.2[Nợ phải thu 
(Trong kỳ)]))</f>
        <v/>
      </c>
      <c r="V115" s="68" t="str">
        <f>IF(OR(C115="",S115=0),"",RANK(S115,D.2[Doanh thu]))</f>
        <v/>
      </c>
      <c r="W115" s="68" t="str">
        <f>IF(OR(C115="",T115=0),"",RANK(T115,D.2[Lợi nhuận gộp]))</f>
        <v/>
      </c>
      <c r="X115" s="175"/>
    </row>
    <row r="116" spans="2:24" ht="27.75" customHeight="1" x14ac:dyDescent="0.2">
      <c r="B116" s="7">
        <f t="shared" si="4"/>
        <v>114</v>
      </c>
      <c r="C116" s="2"/>
      <c r="D116" s="16"/>
      <c r="E116" s="2"/>
      <c r="F116" s="2"/>
      <c r="G116" s="2"/>
      <c r="H116" s="13"/>
      <c r="I116" s="13"/>
      <c r="J116" s="13"/>
      <c r="K116" s="21" t="str">
        <f>IF(AND(C116&lt;&gt;"",COUNTIF(D.2[Tên khách hàng],C116)&gt;1),"Khách hàng này đã khai báo nhiều lần","")</f>
        <v/>
      </c>
      <c r="L116" s="21" t="str">
        <f>IF(OR(C116="",I116=""),"",IF(MATCH(I116,D.2[Nhân viên
bán hàng],0)=B116,B116,""))</f>
        <v/>
      </c>
      <c r="M116" s="21" t="str">
        <f>IF(B116&lt;=COUNT(D.2[STT NVBH]),INDEX(D.2[Nhân viên
bán hàng],MATCH(SMALL(D.2[STT NVBH],B116),D.2[STT NVBH],0)),"")</f>
        <v/>
      </c>
      <c r="N116" s="21" t="str">
        <f>IF(OR(C116="",J116=""),"",IF(MATCH(J116,D.2[Phân nhóm
khách hàng],0)=B116,B116,""))</f>
        <v/>
      </c>
      <c r="O116" s="21" t="str">
        <f>IF(B116&lt;=COUNT(D.2[STT Phân nhóm KH]),INDEX(D.2[Phân nhóm
khách hàng],MATCH(SMALL(D.2[STT Phân nhóm KH],B116),D.2[STT Phân nhóm KH],0)),"")</f>
        <v/>
      </c>
      <c r="P116" s="21" t="str">
        <f>IF(C116="","",SUMIFS(B.2[Giá có thuế],B.2[Tên khách hàng],C116))</f>
        <v/>
      </c>
      <c r="Q116" s="21" t="str">
        <f>IF(C116="","",SUMIFS(B.2[Số tiền đã thu],B.2[Tên khách hàng],C116))</f>
        <v/>
      </c>
      <c r="R116" s="21" t="str">
        <f t="shared" si="3"/>
        <v/>
      </c>
      <c r="S116" s="70" t="str">
        <f>IF(C116="","",SUMIFS(B.2[Doanh thu],B.2[Tên khách hàng],C116))</f>
        <v/>
      </c>
      <c r="T116" s="70" t="str">
        <f>IF(C116="","",SUMIFS(B.2[Lợi nhuận gộp],B.2[Tên khách hàng],C116))</f>
        <v/>
      </c>
      <c r="U116" s="68" t="str">
        <f>IF(OR(C116="",R116=0),"",RANK(R116,D.2[Nợ phải thu 
(Trong kỳ)]))</f>
        <v/>
      </c>
      <c r="V116" s="68" t="str">
        <f>IF(OR(C116="",S116=0),"",RANK(S116,D.2[Doanh thu]))</f>
        <v/>
      </c>
      <c r="W116" s="68" t="str">
        <f>IF(OR(C116="",T116=0),"",RANK(T116,D.2[Lợi nhuận gộp]))</f>
        <v/>
      </c>
      <c r="X116" s="175"/>
    </row>
    <row r="117" spans="2:24" ht="27.75" customHeight="1" x14ac:dyDescent="0.2">
      <c r="B117" s="7">
        <f t="shared" si="4"/>
        <v>115</v>
      </c>
      <c r="C117" s="2"/>
      <c r="D117" s="16"/>
      <c r="E117" s="2"/>
      <c r="F117" s="2"/>
      <c r="G117" s="2"/>
      <c r="H117" s="13"/>
      <c r="I117" s="13"/>
      <c r="J117" s="13"/>
      <c r="K117" s="21" t="str">
        <f>IF(AND(C117&lt;&gt;"",COUNTIF(D.2[Tên khách hàng],C117)&gt;1),"Khách hàng này đã khai báo nhiều lần","")</f>
        <v/>
      </c>
      <c r="L117" s="21" t="str">
        <f>IF(OR(C117="",I117=""),"",IF(MATCH(I117,D.2[Nhân viên
bán hàng],0)=B117,B117,""))</f>
        <v/>
      </c>
      <c r="M117" s="21" t="str">
        <f>IF(B117&lt;=COUNT(D.2[STT NVBH]),INDEX(D.2[Nhân viên
bán hàng],MATCH(SMALL(D.2[STT NVBH],B117),D.2[STT NVBH],0)),"")</f>
        <v/>
      </c>
      <c r="N117" s="21" t="str">
        <f>IF(OR(C117="",J117=""),"",IF(MATCH(J117,D.2[Phân nhóm
khách hàng],0)=B117,B117,""))</f>
        <v/>
      </c>
      <c r="O117" s="21" t="str">
        <f>IF(B117&lt;=COUNT(D.2[STT Phân nhóm KH]),INDEX(D.2[Phân nhóm
khách hàng],MATCH(SMALL(D.2[STT Phân nhóm KH],B117),D.2[STT Phân nhóm KH],0)),"")</f>
        <v/>
      </c>
      <c r="P117" s="21" t="str">
        <f>IF(C117="","",SUMIFS(B.2[Giá có thuế],B.2[Tên khách hàng],C117))</f>
        <v/>
      </c>
      <c r="Q117" s="21" t="str">
        <f>IF(C117="","",SUMIFS(B.2[Số tiền đã thu],B.2[Tên khách hàng],C117))</f>
        <v/>
      </c>
      <c r="R117" s="21" t="str">
        <f t="shared" si="3"/>
        <v/>
      </c>
      <c r="S117" s="70" t="str">
        <f>IF(C117="","",SUMIFS(B.2[Doanh thu],B.2[Tên khách hàng],C117))</f>
        <v/>
      </c>
      <c r="T117" s="70" t="str">
        <f>IF(C117="","",SUMIFS(B.2[Lợi nhuận gộp],B.2[Tên khách hàng],C117))</f>
        <v/>
      </c>
      <c r="U117" s="68" t="str">
        <f>IF(OR(C117="",R117=0),"",RANK(R117,D.2[Nợ phải thu 
(Trong kỳ)]))</f>
        <v/>
      </c>
      <c r="V117" s="68" t="str">
        <f>IF(OR(C117="",S117=0),"",RANK(S117,D.2[Doanh thu]))</f>
        <v/>
      </c>
      <c r="W117" s="68" t="str">
        <f>IF(OR(C117="",T117=0),"",RANK(T117,D.2[Lợi nhuận gộp]))</f>
        <v/>
      </c>
      <c r="X117" s="175"/>
    </row>
    <row r="118" spans="2:24" ht="27.75" customHeight="1" x14ac:dyDescent="0.2">
      <c r="B118" s="7">
        <f t="shared" si="4"/>
        <v>116</v>
      </c>
      <c r="C118" s="2"/>
      <c r="D118" s="16"/>
      <c r="E118" s="2"/>
      <c r="F118" s="2"/>
      <c r="G118" s="2"/>
      <c r="H118" s="13"/>
      <c r="I118" s="13"/>
      <c r="J118" s="13"/>
      <c r="K118" s="21" t="str">
        <f>IF(AND(C118&lt;&gt;"",COUNTIF(D.2[Tên khách hàng],C118)&gt;1),"Khách hàng này đã khai báo nhiều lần","")</f>
        <v/>
      </c>
      <c r="L118" s="21" t="str">
        <f>IF(OR(C118="",I118=""),"",IF(MATCH(I118,D.2[Nhân viên
bán hàng],0)=B118,B118,""))</f>
        <v/>
      </c>
      <c r="M118" s="21" t="str">
        <f>IF(B118&lt;=COUNT(D.2[STT NVBH]),INDEX(D.2[Nhân viên
bán hàng],MATCH(SMALL(D.2[STT NVBH],B118),D.2[STT NVBH],0)),"")</f>
        <v/>
      </c>
      <c r="N118" s="21" t="str">
        <f>IF(OR(C118="",J118=""),"",IF(MATCH(J118,D.2[Phân nhóm
khách hàng],0)=B118,B118,""))</f>
        <v/>
      </c>
      <c r="O118" s="21" t="str">
        <f>IF(B118&lt;=COUNT(D.2[STT Phân nhóm KH]),INDEX(D.2[Phân nhóm
khách hàng],MATCH(SMALL(D.2[STT Phân nhóm KH],B118),D.2[STT Phân nhóm KH],0)),"")</f>
        <v/>
      </c>
      <c r="P118" s="21" t="str">
        <f>IF(C118="","",SUMIFS(B.2[Giá có thuế],B.2[Tên khách hàng],C118))</f>
        <v/>
      </c>
      <c r="Q118" s="21" t="str">
        <f>IF(C118="","",SUMIFS(B.2[Số tiền đã thu],B.2[Tên khách hàng],C118))</f>
        <v/>
      </c>
      <c r="R118" s="21" t="str">
        <f t="shared" si="3"/>
        <v/>
      </c>
      <c r="S118" s="70" t="str">
        <f>IF(C118="","",SUMIFS(B.2[Doanh thu],B.2[Tên khách hàng],C118))</f>
        <v/>
      </c>
      <c r="T118" s="70" t="str">
        <f>IF(C118="","",SUMIFS(B.2[Lợi nhuận gộp],B.2[Tên khách hàng],C118))</f>
        <v/>
      </c>
      <c r="U118" s="68" t="str">
        <f>IF(OR(C118="",R118=0),"",RANK(R118,D.2[Nợ phải thu 
(Trong kỳ)]))</f>
        <v/>
      </c>
      <c r="V118" s="68" t="str">
        <f>IF(OR(C118="",S118=0),"",RANK(S118,D.2[Doanh thu]))</f>
        <v/>
      </c>
      <c r="W118" s="68" t="str">
        <f>IF(OR(C118="",T118=0),"",RANK(T118,D.2[Lợi nhuận gộp]))</f>
        <v/>
      </c>
      <c r="X118" s="175"/>
    </row>
    <row r="119" spans="2:24" ht="27.75" customHeight="1" x14ac:dyDescent="0.2">
      <c r="B119" s="7">
        <f t="shared" si="4"/>
        <v>117</v>
      </c>
      <c r="C119" s="2"/>
      <c r="D119" s="16"/>
      <c r="E119" s="2"/>
      <c r="F119" s="2"/>
      <c r="G119" s="2"/>
      <c r="H119" s="13"/>
      <c r="I119" s="13"/>
      <c r="J119" s="13"/>
      <c r="K119" s="21" t="str">
        <f>IF(AND(C119&lt;&gt;"",COUNTIF(D.2[Tên khách hàng],C119)&gt;1),"Khách hàng này đã khai báo nhiều lần","")</f>
        <v/>
      </c>
      <c r="L119" s="21" t="str">
        <f>IF(OR(C119="",I119=""),"",IF(MATCH(I119,D.2[Nhân viên
bán hàng],0)=B119,B119,""))</f>
        <v/>
      </c>
      <c r="M119" s="21" t="str">
        <f>IF(B119&lt;=COUNT(D.2[STT NVBH]),INDEX(D.2[Nhân viên
bán hàng],MATCH(SMALL(D.2[STT NVBH],B119),D.2[STT NVBH],0)),"")</f>
        <v/>
      </c>
      <c r="N119" s="21" t="str">
        <f>IF(OR(C119="",J119=""),"",IF(MATCH(J119,D.2[Phân nhóm
khách hàng],0)=B119,B119,""))</f>
        <v/>
      </c>
      <c r="O119" s="21" t="str">
        <f>IF(B119&lt;=COUNT(D.2[STT Phân nhóm KH]),INDEX(D.2[Phân nhóm
khách hàng],MATCH(SMALL(D.2[STT Phân nhóm KH],B119),D.2[STT Phân nhóm KH],0)),"")</f>
        <v/>
      </c>
      <c r="P119" s="21" t="str">
        <f>IF(C119="","",SUMIFS(B.2[Giá có thuế],B.2[Tên khách hàng],C119))</f>
        <v/>
      </c>
      <c r="Q119" s="21" t="str">
        <f>IF(C119="","",SUMIFS(B.2[Số tiền đã thu],B.2[Tên khách hàng],C119))</f>
        <v/>
      </c>
      <c r="R119" s="21" t="str">
        <f t="shared" si="3"/>
        <v/>
      </c>
      <c r="S119" s="70" t="str">
        <f>IF(C119="","",SUMIFS(B.2[Doanh thu],B.2[Tên khách hàng],C119))</f>
        <v/>
      </c>
      <c r="T119" s="70" t="str">
        <f>IF(C119="","",SUMIFS(B.2[Lợi nhuận gộp],B.2[Tên khách hàng],C119))</f>
        <v/>
      </c>
      <c r="U119" s="68" t="str">
        <f>IF(OR(C119="",R119=0),"",RANK(R119,D.2[Nợ phải thu 
(Trong kỳ)]))</f>
        <v/>
      </c>
      <c r="V119" s="68" t="str">
        <f>IF(OR(C119="",S119=0),"",RANK(S119,D.2[Doanh thu]))</f>
        <v/>
      </c>
      <c r="W119" s="68" t="str">
        <f>IF(OR(C119="",T119=0),"",RANK(T119,D.2[Lợi nhuận gộp]))</f>
        <v/>
      </c>
      <c r="X119" s="175"/>
    </row>
    <row r="120" spans="2:24" ht="27.75" customHeight="1" x14ac:dyDescent="0.2">
      <c r="B120" s="7">
        <f t="shared" si="4"/>
        <v>118</v>
      </c>
      <c r="C120" s="2"/>
      <c r="D120" s="16"/>
      <c r="E120" s="2"/>
      <c r="F120" s="2"/>
      <c r="G120" s="2"/>
      <c r="H120" s="13"/>
      <c r="I120" s="13"/>
      <c r="J120" s="13"/>
      <c r="K120" s="21" t="str">
        <f>IF(AND(C120&lt;&gt;"",COUNTIF(D.2[Tên khách hàng],C120)&gt;1),"Khách hàng này đã khai báo nhiều lần","")</f>
        <v/>
      </c>
      <c r="L120" s="21" t="str">
        <f>IF(OR(C120="",I120=""),"",IF(MATCH(I120,D.2[Nhân viên
bán hàng],0)=B120,B120,""))</f>
        <v/>
      </c>
      <c r="M120" s="21" t="str">
        <f>IF(B120&lt;=COUNT(D.2[STT NVBH]),INDEX(D.2[Nhân viên
bán hàng],MATCH(SMALL(D.2[STT NVBH],B120),D.2[STT NVBH],0)),"")</f>
        <v/>
      </c>
      <c r="N120" s="21" t="str">
        <f>IF(OR(C120="",J120=""),"",IF(MATCH(J120,D.2[Phân nhóm
khách hàng],0)=B120,B120,""))</f>
        <v/>
      </c>
      <c r="O120" s="21" t="str">
        <f>IF(B120&lt;=COUNT(D.2[STT Phân nhóm KH]),INDEX(D.2[Phân nhóm
khách hàng],MATCH(SMALL(D.2[STT Phân nhóm KH],B120),D.2[STT Phân nhóm KH],0)),"")</f>
        <v/>
      </c>
      <c r="P120" s="21" t="str">
        <f>IF(C120="","",SUMIFS(B.2[Giá có thuế],B.2[Tên khách hàng],C120))</f>
        <v/>
      </c>
      <c r="Q120" s="21" t="str">
        <f>IF(C120="","",SUMIFS(B.2[Số tiền đã thu],B.2[Tên khách hàng],C120))</f>
        <v/>
      </c>
      <c r="R120" s="21" t="str">
        <f t="shared" si="3"/>
        <v/>
      </c>
      <c r="S120" s="70" t="str">
        <f>IF(C120="","",SUMIFS(B.2[Doanh thu],B.2[Tên khách hàng],C120))</f>
        <v/>
      </c>
      <c r="T120" s="70" t="str">
        <f>IF(C120="","",SUMIFS(B.2[Lợi nhuận gộp],B.2[Tên khách hàng],C120))</f>
        <v/>
      </c>
      <c r="U120" s="68" t="str">
        <f>IF(OR(C120="",R120=0),"",RANK(R120,D.2[Nợ phải thu 
(Trong kỳ)]))</f>
        <v/>
      </c>
      <c r="V120" s="68" t="str">
        <f>IF(OR(C120="",S120=0),"",RANK(S120,D.2[Doanh thu]))</f>
        <v/>
      </c>
      <c r="W120" s="68" t="str">
        <f>IF(OR(C120="",T120=0),"",RANK(T120,D.2[Lợi nhuận gộp]))</f>
        <v/>
      </c>
      <c r="X120" s="175"/>
    </row>
    <row r="121" spans="2:24" ht="27.75" customHeight="1" x14ac:dyDescent="0.2">
      <c r="B121" s="7">
        <f t="shared" si="4"/>
        <v>119</v>
      </c>
      <c r="C121" s="2"/>
      <c r="D121" s="16"/>
      <c r="E121" s="2"/>
      <c r="F121" s="2"/>
      <c r="G121" s="2"/>
      <c r="H121" s="13"/>
      <c r="I121" s="13"/>
      <c r="J121" s="13"/>
      <c r="K121" s="21" t="str">
        <f>IF(AND(C121&lt;&gt;"",COUNTIF(D.2[Tên khách hàng],C121)&gt;1),"Khách hàng này đã khai báo nhiều lần","")</f>
        <v/>
      </c>
      <c r="L121" s="21" t="str">
        <f>IF(OR(C121="",I121=""),"",IF(MATCH(I121,D.2[Nhân viên
bán hàng],0)=B121,B121,""))</f>
        <v/>
      </c>
      <c r="M121" s="21" t="str">
        <f>IF(B121&lt;=COUNT(D.2[STT NVBH]),INDEX(D.2[Nhân viên
bán hàng],MATCH(SMALL(D.2[STT NVBH],B121),D.2[STT NVBH],0)),"")</f>
        <v/>
      </c>
      <c r="N121" s="21" t="str">
        <f>IF(OR(C121="",J121=""),"",IF(MATCH(J121,D.2[Phân nhóm
khách hàng],0)=B121,B121,""))</f>
        <v/>
      </c>
      <c r="O121" s="21" t="str">
        <f>IF(B121&lt;=COUNT(D.2[STT Phân nhóm KH]),INDEX(D.2[Phân nhóm
khách hàng],MATCH(SMALL(D.2[STT Phân nhóm KH],B121),D.2[STT Phân nhóm KH],0)),"")</f>
        <v/>
      </c>
      <c r="P121" s="21" t="str">
        <f>IF(C121="","",SUMIFS(B.2[Giá có thuế],B.2[Tên khách hàng],C121))</f>
        <v/>
      </c>
      <c r="Q121" s="21" t="str">
        <f>IF(C121="","",SUMIFS(B.2[Số tiền đã thu],B.2[Tên khách hàng],C121))</f>
        <v/>
      </c>
      <c r="R121" s="21" t="str">
        <f t="shared" si="3"/>
        <v/>
      </c>
      <c r="S121" s="70" t="str">
        <f>IF(C121="","",SUMIFS(B.2[Doanh thu],B.2[Tên khách hàng],C121))</f>
        <v/>
      </c>
      <c r="T121" s="70" t="str">
        <f>IF(C121="","",SUMIFS(B.2[Lợi nhuận gộp],B.2[Tên khách hàng],C121))</f>
        <v/>
      </c>
      <c r="U121" s="68" t="str">
        <f>IF(OR(C121="",R121=0),"",RANK(R121,D.2[Nợ phải thu 
(Trong kỳ)]))</f>
        <v/>
      </c>
      <c r="V121" s="68" t="str">
        <f>IF(OR(C121="",S121=0),"",RANK(S121,D.2[Doanh thu]))</f>
        <v/>
      </c>
      <c r="W121" s="68" t="str">
        <f>IF(OR(C121="",T121=0),"",RANK(T121,D.2[Lợi nhuận gộp]))</f>
        <v/>
      </c>
      <c r="X121" s="175"/>
    </row>
    <row r="122" spans="2:24" ht="27.75" customHeight="1" x14ac:dyDescent="0.2">
      <c r="B122" s="7">
        <f t="shared" si="4"/>
        <v>120</v>
      </c>
      <c r="C122" s="2"/>
      <c r="D122" s="16"/>
      <c r="E122" s="2"/>
      <c r="F122" s="2"/>
      <c r="G122" s="2"/>
      <c r="H122" s="13"/>
      <c r="I122" s="13"/>
      <c r="J122" s="13"/>
      <c r="K122" s="21" t="str">
        <f>IF(AND(C122&lt;&gt;"",COUNTIF(D.2[Tên khách hàng],C122)&gt;1),"Khách hàng này đã khai báo nhiều lần","")</f>
        <v/>
      </c>
      <c r="L122" s="21" t="str">
        <f>IF(OR(C122="",I122=""),"",IF(MATCH(I122,D.2[Nhân viên
bán hàng],0)=B122,B122,""))</f>
        <v/>
      </c>
      <c r="M122" s="21" t="str">
        <f>IF(B122&lt;=COUNT(D.2[STT NVBH]),INDEX(D.2[Nhân viên
bán hàng],MATCH(SMALL(D.2[STT NVBH],B122),D.2[STT NVBH],0)),"")</f>
        <v/>
      </c>
      <c r="N122" s="21" t="str">
        <f>IF(OR(C122="",J122=""),"",IF(MATCH(J122,D.2[Phân nhóm
khách hàng],0)=B122,B122,""))</f>
        <v/>
      </c>
      <c r="O122" s="21" t="str">
        <f>IF(B122&lt;=COUNT(D.2[STT Phân nhóm KH]),INDEX(D.2[Phân nhóm
khách hàng],MATCH(SMALL(D.2[STT Phân nhóm KH],B122),D.2[STT Phân nhóm KH],0)),"")</f>
        <v/>
      </c>
      <c r="P122" s="21" t="str">
        <f>IF(C122="","",SUMIFS(B.2[Giá có thuế],B.2[Tên khách hàng],C122))</f>
        <v/>
      </c>
      <c r="Q122" s="21" t="str">
        <f>IF(C122="","",SUMIFS(B.2[Số tiền đã thu],B.2[Tên khách hàng],C122))</f>
        <v/>
      </c>
      <c r="R122" s="21" t="str">
        <f t="shared" si="3"/>
        <v/>
      </c>
      <c r="S122" s="70" t="str">
        <f>IF(C122="","",SUMIFS(B.2[Doanh thu],B.2[Tên khách hàng],C122))</f>
        <v/>
      </c>
      <c r="T122" s="70" t="str">
        <f>IF(C122="","",SUMIFS(B.2[Lợi nhuận gộp],B.2[Tên khách hàng],C122))</f>
        <v/>
      </c>
      <c r="U122" s="68" t="str">
        <f>IF(OR(C122="",R122=0),"",RANK(R122,D.2[Nợ phải thu 
(Trong kỳ)]))</f>
        <v/>
      </c>
      <c r="V122" s="68" t="str">
        <f>IF(OR(C122="",S122=0),"",RANK(S122,D.2[Doanh thu]))</f>
        <v/>
      </c>
      <c r="W122" s="68" t="str">
        <f>IF(OR(C122="",T122=0),"",RANK(T122,D.2[Lợi nhuận gộp]))</f>
        <v/>
      </c>
      <c r="X122" s="175"/>
    </row>
    <row r="123" spans="2:24" ht="27.75" customHeight="1" x14ac:dyDescent="0.2">
      <c r="B123" s="7">
        <f t="shared" si="4"/>
        <v>121</v>
      </c>
      <c r="C123" s="2"/>
      <c r="D123" s="16"/>
      <c r="E123" s="2"/>
      <c r="F123" s="2"/>
      <c r="G123" s="2"/>
      <c r="H123" s="13"/>
      <c r="I123" s="13"/>
      <c r="J123" s="13"/>
      <c r="K123" s="21" t="str">
        <f>IF(AND(C123&lt;&gt;"",COUNTIF(D.2[Tên khách hàng],C123)&gt;1),"Khách hàng này đã khai báo nhiều lần","")</f>
        <v/>
      </c>
      <c r="L123" s="21" t="str">
        <f>IF(OR(C123="",I123=""),"",IF(MATCH(I123,D.2[Nhân viên
bán hàng],0)=B123,B123,""))</f>
        <v/>
      </c>
      <c r="M123" s="21" t="str">
        <f>IF(B123&lt;=COUNT(D.2[STT NVBH]),INDEX(D.2[Nhân viên
bán hàng],MATCH(SMALL(D.2[STT NVBH],B123),D.2[STT NVBH],0)),"")</f>
        <v/>
      </c>
      <c r="N123" s="21" t="str">
        <f>IF(OR(C123="",J123=""),"",IF(MATCH(J123,D.2[Phân nhóm
khách hàng],0)=B123,B123,""))</f>
        <v/>
      </c>
      <c r="O123" s="21" t="str">
        <f>IF(B123&lt;=COUNT(D.2[STT Phân nhóm KH]),INDEX(D.2[Phân nhóm
khách hàng],MATCH(SMALL(D.2[STT Phân nhóm KH],B123),D.2[STT Phân nhóm KH],0)),"")</f>
        <v/>
      </c>
      <c r="P123" s="21" t="str">
        <f>IF(C123="","",SUMIFS(B.2[Giá có thuế],B.2[Tên khách hàng],C123))</f>
        <v/>
      </c>
      <c r="Q123" s="21" t="str">
        <f>IF(C123="","",SUMIFS(B.2[Số tiền đã thu],B.2[Tên khách hàng],C123))</f>
        <v/>
      </c>
      <c r="R123" s="21" t="str">
        <f t="shared" si="3"/>
        <v/>
      </c>
      <c r="S123" s="70" t="str">
        <f>IF(C123="","",SUMIFS(B.2[Doanh thu],B.2[Tên khách hàng],C123))</f>
        <v/>
      </c>
      <c r="T123" s="70" t="str">
        <f>IF(C123="","",SUMIFS(B.2[Lợi nhuận gộp],B.2[Tên khách hàng],C123))</f>
        <v/>
      </c>
      <c r="U123" s="68" t="str">
        <f>IF(OR(C123="",R123=0),"",RANK(R123,D.2[Nợ phải thu 
(Trong kỳ)]))</f>
        <v/>
      </c>
      <c r="V123" s="68" t="str">
        <f>IF(OR(C123="",S123=0),"",RANK(S123,D.2[Doanh thu]))</f>
        <v/>
      </c>
      <c r="W123" s="68" t="str">
        <f>IF(OR(C123="",T123=0),"",RANK(T123,D.2[Lợi nhuận gộp]))</f>
        <v/>
      </c>
      <c r="X123" s="175"/>
    </row>
    <row r="124" spans="2:24" ht="27.75" customHeight="1" x14ac:dyDescent="0.2">
      <c r="B124" s="7">
        <f t="shared" si="4"/>
        <v>122</v>
      </c>
      <c r="C124" s="2"/>
      <c r="D124" s="16"/>
      <c r="E124" s="2"/>
      <c r="F124" s="2"/>
      <c r="G124" s="2"/>
      <c r="H124" s="13"/>
      <c r="I124" s="13"/>
      <c r="J124" s="13"/>
      <c r="K124" s="21" t="str">
        <f>IF(AND(C124&lt;&gt;"",COUNTIF(D.2[Tên khách hàng],C124)&gt;1),"Khách hàng này đã khai báo nhiều lần","")</f>
        <v/>
      </c>
      <c r="L124" s="21" t="str">
        <f>IF(OR(C124="",I124=""),"",IF(MATCH(I124,D.2[Nhân viên
bán hàng],0)=B124,B124,""))</f>
        <v/>
      </c>
      <c r="M124" s="21" t="str">
        <f>IF(B124&lt;=COUNT(D.2[STT NVBH]),INDEX(D.2[Nhân viên
bán hàng],MATCH(SMALL(D.2[STT NVBH],B124),D.2[STT NVBH],0)),"")</f>
        <v/>
      </c>
      <c r="N124" s="21" t="str">
        <f>IF(OR(C124="",J124=""),"",IF(MATCH(J124,D.2[Phân nhóm
khách hàng],0)=B124,B124,""))</f>
        <v/>
      </c>
      <c r="O124" s="21" t="str">
        <f>IF(B124&lt;=COUNT(D.2[STT Phân nhóm KH]),INDEX(D.2[Phân nhóm
khách hàng],MATCH(SMALL(D.2[STT Phân nhóm KH],B124),D.2[STT Phân nhóm KH],0)),"")</f>
        <v/>
      </c>
      <c r="P124" s="21" t="str">
        <f>IF(C124="","",SUMIFS(B.2[Giá có thuế],B.2[Tên khách hàng],C124))</f>
        <v/>
      </c>
      <c r="Q124" s="21" t="str">
        <f>IF(C124="","",SUMIFS(B.2[Số tiền đã thu],B.2[Tên khách hàng],C124))</f>
        <v/>
      </c>
      <c r="R124" s="21" t="str">
        <f t="shared" si="3"/>
        <v/>
      </c>
      <c r="S124" s="70" t="str">
        <f>IF(C124="","",SUMIFS(B.2[Doanh thu],B.2[Tên khách hàng],C124))</f>
        <v/>
      </c>
      <c r="T124" s="70" t="str">
        <f>IF(C124="","",SUMIFS(B.2[Lợi nhuận gộp],B.2[Tên khách hàng],C124))</f>
        <v/>
      </c>
      <c r="U124" s="68" t="str">
        <f>IF(OR(C124="",R124=0),"",RANK(R124,D.2[Nợ phải thu 
(Trong kỳ)]))</f>
        <v/>
      </c>
      <c r="V124" s="68" t="str">
        <f>IF(OR(C124="",S124=0),"",RANK(S124,D.2[Doanh thu]))</f>
        <v/>
      </c>
      <c r="W124" s="68" t="str">
        <f>IF(OR(C124="",T124=0),"",RANK(T124,D.2[Lợi nhuận gộp]))</f>
        <v/>
      </c>
      <c r="X124" s="175"/>
    </row>
    <row r="125" spans="2:24" ht="27.75" customHeight="1" x14ac:dyDescent="0.2">
      <c r="B125" s="7">
        <f t="shared" si="4"/>
        <v>123</v>
      </c>
      <c r="C125" s="2"/>
      <c r="D125" s="16"/>
      <c r="E125" s="2"/>
      <c r="F125" s="2"/>
      <c r="G125" s="2"/>
      <c r="H125" s="13"/>
      <c r="I125" s="13"/>
      <c r="J125" s="13"/>
      <c r="K125" s="21" t="str">
        <f>IF(AND(C125&lt;&gt;"",COUNTIF(D.2[Tên khách hàng],C125)&gt;1),"Khách hàng này đã khai báo nhiều lần","")</f>
        <v/>
      </c>
      <c r="L125" s="21" t="str">
        <f>IF(OR(C125="",I125=""),"",IF(MATCH(I125,D.2[Nhân viên
bán hàng],0)=B125,B125,""))</f>
        <v/>
      </c>
      <c r="M125" s="21" t="str">
        <f>IF(B125&lt;=COUNT(D.2[STT NVBH]),INDEX(D.2[Nhân viên
bán hàng],MATCH(SMALL(D.2[STT NVBH],B125),D.2[STT NVBH],0)),"")</f>
        <v/>
      </c>
      <c r="N125" s="21" t="str">
        <f>IF(OR(C125="",J125=""),"",IF(MATCH(J125,D.2[Phân nhóm
khách hàng],0)=B125,B125,""))</f>
        <v/>
      </c>
      <c r="O125" s="21" t="str">
        <f>IF(B125&lt;=COUNT(D.2[STT Phân nhóm KH]),INDEX(D.2[Phân nhóm
khách hàng],MATCH(SMALL(D.2[STT Phân nhóm KH],B125),D.2[STT Phân nhóm KH],0)),"")</f>
        <v/>
      </c>
      <c r="P125" s="21" t="str">
        <f>IF(C125="","",SUMIFS(B.2[Giá có thuế],B.2[Tên khách hàng],C125))</f>
        <v/>
      </c>
      <c r="Q125" s="21" t="str">
        <f>IF(C125="","",SUMIFS(B.2[Số tiền đã thu],B.2[Tên khách hàng],C125))</f>
        <v/>
      </c>
      <c r="R125" s="21" t="str">
        <f t="shared" si="3"/>
        <v/>
      </c>
      <c r="S125" s="70" t="str">
        <f>IF(C125="","",SUMIFS(B.2[Doanh thu],B.2[Tên khách hàng],C125))</f>
        <v/>
      </c>
      <c r="T125" s="70" t="str">
        <f>IF(C125="","",SUMIFS(B.2[Lợi nhuận gộp],B.2[Tên khách hàng],C125))</f>
        <v/>
      </c>
      <c r="U125" s="68" t="str">
        <f>IF(OR(C125="",R125=0),"",RANK(R125,D.2[Nợ phải thu 
(Trong kỳ)]))</f>
        <v/>
      </c>
      <c r="V125" s="68" t="str">
        <f>IF(OR(C125="",S125=0),"",RANK(S125,D.2[Doanh thu]))</f>
        <v/>
      </c>
      <c r="W125" s="68" t="str">
        <f>IF(OR(C125="",T125=0),"",RANK(T125,D.2[Lợi nhuận gộp]))</f>
        <v/>
      </c>
      <c r="X125" s="175"/>
    </row>
    <row r="126" spans="2:24" ht="27.75" customHeight="1" x14ac:dyDescent="0.2">
      <c r="B126" s="7">
        <f t="shared" si="4"/>
        <v>124</v>
      </c>
      <c r="C126" s="2"/>
      <c r="D126" s="16"/>
      <c r="E126" s="2"/>
      <c r="F126" s="2"/>
      <c r="G126" s="2"/>
      <c r="H126" s="13"/>
      <c r="I126" s="13"/>
      <c r="J126" s="13"/>
      <c r="K126" s="21" t="str">
        <f>IF(AND(C126&lt;&gt;"",COUNTIF(D.2[Tên khách hàng],C126)&gt;1),"Khách hàng này đã khai báo nhiều lần","")</f>
        <v/>
      </c>
      <c r="L126" s="21" t="str">
        <f>IF(OR(C126="",I126=""),"",IF(MATCH(I126,D.2[Nhân viên
bán hàng],0)=B126,B126,""))</f>
        <v/>
      </c>
      <c r="M126" s="21" t="str">
        <f>IF(B126&lt;=COUNT(D.2[STT NVBH]),INDEX(D.2[Nhân viên
bán hàng],MATCH(SMALL(D.2[STT NVBH],B126),D.2[STT NVBH],0)),"")</f>
        <v/>
      </c>
      <c r="N126" s="21" t="str">
        <f>IF(OR(C126="",J126=""),"",IF(MATCH(J126,D.2[Phân nhóm
khách hàng],0)=B126,B126,""))</f>
        <v/>
      </c>
      <c r="O126" s="21" t="str">
        <f>IF(B126&lt;=COUNT(D.2[STT Phân nhóm KH]),INDEX(D.2[Phân nhóm
khách hàng],MATCH(SMALL(D.2[STT Phân nhóm KH],B126),D.2[STT Phân nhóm KH],0)),"")</f>
        <v/>
      </c>
      <c r="P126" s="21" t="str">
        <f>IF(C126="","",SUMIFS(B.2[Giá có thuế],B.2[Tên khách hàng],C126))</f>
        <v/>
      </c>
      <c r="Q126" s="21" t="str">
        <f>IF(C126="","",SUMIFS(B.2[Số tiền đã thu],B.2[Tên khách hàng],C126))</f>
        <v/>
      </c>
      <c r="R126" s="21" t="str">
        <f t="shared" si="3"/>
        <v/>
      </c>
      <c r="S126" s="70" t="str">
        <f>IF(C126="","",SUMIFS(B.2[Doanh thu],B.2[Tên khách hàng],C126))</f>
        <v/>
      </c>
      <c r="T126" s="70" t="str">
        <f>IF(C126="","",SUMIFS(B.2[Lợi nhuận gộp],B.2[Tên khách hàng],C126))</f>
        <v/>
      </c>
      <c r="U126" s="68" t="str">
        <f>IF(OR(C126="",R126=0),"",RANK(R126,D.2[Nợ phải thu 
(Trong kỳ)]))</f>
        <v/>
      </c>
      <c r="V126" s="68" t="str">
        <f>IF(OR(C126="",S126=0),"",RANK(S126,D.2[Doanh thu]))</f>
        <v/>
      </c>
      <c r="W126" s="68" t="str">
        <f>IF(OR(C126="",T126=0),"",RANK(T126,D.2[Lợi nhuận gộp]))</f>
        <v/>
      </c>
      <c r="X126" s="175"/>
    </row>
    <row r="127" spans="2:24" ht="27.75" customHeight="1" x14ac:dyDescent="0.2">
      <c r="B127" s="7">
        <f t="shared" si="4"/>
        <v>125</v>
      </c>
      <c r="C127" s="2"/>
      <c r="D127" s="16"/>
      <c r="E127" s="2"/>
      <c r="F127" s="2"/>
      <c r="G127" s="2"/>
      <c r="H127" s="13"/>
      <c r="I127" s="13"/>
      <c r="J127" s="13"/>
      <c r="K127" s="21" t="str">
        <f>IF(AND(C127&lt;&gt;"",COUNTIF(D.2[Tên khách hàng],C127)&gt;1),"Khách hàng này đã khai báo nhiều lần","")</f>
        <v/>
      </c>
      <c r="L127" s="21" t="str">
        <f>IF(OR(C127="",I127=""),"",IF(MATCH(I127,D.2[Nhân viên
bán hàng],0)=B127,B127,""))</f>
        <v/>
      </c>
      <c r="M127" s="21" t="str">
        <f>IF(B127&lt;=COUNT(D.2[STT NVBH]),INDEX(D.2[Nhân viên
bán hàng],MATCH(SMALL(D.2[STT NVBH],B127),D.2[STT NVBH],0)),"")</f>
        <v/>
      </c>
      <c r="N127" s="21" t="str">
        <f>IF(OR(C127="",J127=""),"",IF(MATCH(J127,D.2[Phân nhóm
khách hàng],0)=B127,B127,""))</f>
        <v/>
      </c>
      <c r="O127" s="21" t="str">
        <f>IF(B127&lt;=COUNT(D.2[STT Phân nhóm KH]),INDEX(D.2[Phân nhóm
khách hàng],MATCH(SMALL(D.2[STT Phân nhóm KH],B127),D.2[STT Phân nhóm KH],0)),"")</f>
        <v/>
      </c>
      <c r="P127" s="21" t="str">
        <f>IF(C127="","",SUMIFS(B.2[Giá có thuế],B.2[Tên khách hàng],C127))</f>
        <v/>
      </c>
      <c r="Q127" s="21" t="str">
        <f>IF(C127="","",SUMIFS(B.2[Số tiền đã thu],B.2[Tên khách hàng],C127))</f>
        <v/>
      </c>
      <c r="R127" s="21" t="str">
        <f t="shared" si="3"/>
        <v/>
      </c>
      <c r="S127" s="70" t="str">
        <f>IF(C127="","",SUMIFS(B.2[Doanh thu],B.2[Tên khách hàng],C127))</f>
        <v/>
      </c>
      <c r="T127" s="70" t="str">
        <f>IF(C127="","",SUMIFS(B.2[Lợi nhuận gộp],B.2[Tên khách hàng],C127))</f>
        <v/>
      </c>
      <c r="U127" s="68" t="str">
        <f>IF(OR(C127="",R127=0),"",RANK(R127,D.2[Nợ phải thu 
(Trong kỳ)]))</f>
        <v/>
      </c>
      <c r="V127" s="68" t="str">
        <f>IF(OR(C127="",S127=0),"",RANK(S127,D.2[Doanh thu]))</f>
        <v/>
      </c>
      <c r="W127" s="68" t="str">
        <f>IF(OR(C127="",T127=0),"",RANK(T127,D.2[Lợi nhuận gộp]))</f>
        <v/>
      </c>
      <c r="X127" s="175"/>
    </row>
    <row r="128" spans="2:24" ht="27.75" customHeight="1" x14ac:dyDescent="0.2">
      <c r="B128" s="7">
        <f t="shared" si="4"/>
        <v>126</v>
      </c>
      <c r="C128" s="2"/>
      <c r="D128" s="16"/>
      <c r="E128" s="2"/>
      <c r="F128" s="2"/>
      <c r="G128" s="2"/>
      <c r="H128" s="13"/>
      <c r="I128" s="13"/>
      <c r="J128" s="13"/>
      <c r="K128" s="21" t="str">
        <f>IF(AND(C128&lt;&gt;"",COUNTIF(D.2[Tên khách hàng],C128)&gt;1),"Khách hàng này đã khai báo nhiều lần","")</f>
        <v/>
      </c>
      <c r="L128" s="21" t="str">
        <f>IF(OR(C128="",I128=""),"",IF(MATCH(I128,D.2[Nhân viên
bán hàng],0)=B128,B128,""))</f>
        <v/>
      </c>
      <c r="M128" s="21" t="str">
        <f>IF(B128&lt;=COUNT(D.2[STT NVBH]),INDEX(D.2[Nhân viên
bán hàng],MATCH(SMALL(D.2[STT NVBH],B128),D.2[STT NVBH],0)),"")</f>
        <v/>
      </c>
      <c r="N128" s="21" t="str">
        <f>IF(OR(C128="",J128=""),"",IF(MATCH(J128,D.2[Phân nhóm
khách hàng],0)=B128,B128,""))</f>
        <v/>
      </c>
      <c r="O128" s="21" t="str">
        <f>IF(B128&lt;=COUNT(D.2[STT Phân nhóm KH]),INDEX(D.2[Phân nhóm
khách hàng],MATCH(SMALL(D.2[STT Phân nhóm KH],B128),D.2[STT Phân nhóm KH],0)),"")</f>
        <v/>
      </c>
      <c r="P128" s="21" t="str">
        <f>IF(C128="","",SUMIFS(B.2[Giá có thuế],B.2[Tên khách hàng],C128))</f>
        <v/>
      </c>
      <c r="Q128" s="21" t="str">
        <f>IF(C128="","",SUMIFS(B.2[Số tiền đã thu],B.2[Tên khách hàng],C128))</f>
        <v/>
      </c>
      <c r="R128" s="21" t="str">
        <f t="shared" si="3"/>
        <v/>
      </c>
      <c r="S128" s="70" t="str">
        <f>IF(C128="","",SUMIFS(B.2[Doanh thu],B.2[Tên khách hàng],C128))</f>
        <v/>
      </c>
      <c r="T128" s="70" t="str">
        <f>IF(C128="","",SUMIFS(B.2[Lợi nhuận gộp],B.2[Tên khách hàng],C128))</f>
        <v/>
      </c>
      <c r="U128" s="68" t="str">
        <f>IF(OR(C128="",R128=0),"",RANK(R128,D.2[Nợ phải thu 
(Trong kỳ)]))</f>
        <v/>
      </c>
      <c r="V128" s="68" t="str">
        <f>IF(OR(C128="",S128=0),"",RANK(S128,D.2[Doanh thu]))</f>
        <v/>
      </c>
      <c r="W128" s="68" t="str">
        <f>IF(OR(C128="",T128=0),"",RANK(T128,D.2[Lợi nhuận gộp]))</f>
        <v/>
      </c>
      <c r="X128" s="175"/>
    </row>
    <row r="129" spans="2:24" ht="27.75" customHeight="1" x14ac:dyDescent="0.2">
      <c r="B129" s="7">
        <f t="shared" si="4"/>
        <v>127</v>
      </c>
      <c r="C129" s="2"/>
      <c r="D129" s="16"/>
      <c r="E129" s="2"/>
      <c r="F129" s="2"/>
      <c r="G129" s="2"/>
      <c r="H129" s="13"/>
      <c r="I129" s="13"/>
      <c r="J129" s="13"/>
      <c r="K129" s="21" t="str">
        <f>IF(AND(C129&lt;&gt;"",COUNTIF(D.2[Tên khách hàng],C129)&gt;1),"Khách hàng này đã khai báo nhiều lần","")</f>
        <v/>
      </c>
      <c r="L129" s="21" t="str">
        <f>IF(OR(C129="",I129=""),"",IF(MATCH(I129,D.2[Nhân viên
bán hàng],0)=B129,B129,""))</f>
        <v/>
      </c>
      <c r="M129" s="21" t="str">
        <f>IF(B129&lt;=COUNT(D.2[STT NVBH]),INDEX(D.2[Nhân viên
bán hàng],MATCH(SMALL(D.2[STT NVBH],B129),D.2[STT NVBH],0)),"")</f>
        <v/>
      </c>
      <c r="N129" s="21" t="str">
        <f>IF(OR(C129="",J129=""),"",IF(MATCH(J129,D.2[Phân nhóm
khách hàng],0)=B129,B129,""))</f>
        <v/>
      </c>
      <c r="O129" s="21" t="str">
        <f>IF(B129&lt;=COUNT(D.2[STT Phân nhóm KH]),INDEX(D.2[Phân nhóm
khách hàng],MATCH(SMALL(D.2[STT Phân nhóm KH],B129),D.2[STT Phân nhóm KH],0)),"")</f>
        <v/>
      </c>
      <c r="P129" s="21" t="str">
        <f>IF(C129="","",SUMIFS(B.2[Giá có thuế],B.2[Tên khách hàng],C129))</f>
        <v/>
      </c>
      <c r="Q129" s="21" t="str">
        <f>IF(C129="","",SUMIFS(B.2[Số tiền đã thu],B.2[Tên khách hàng],C129))</f>
        <v/>
      </c>
      <c r="R129" s="21" t="str">
        <f t="shared" si="3"/>
        <v/>
      </c>
      <c r="S129" s="70" t="str">
        <f>IF(C129="","",SUMIFS(B.2[Doanh thu],B.2[Tên khách hàng],C129))</f>
        <v/>
      </c>
      <c r="T129" s="70" t="str">
        <f>IF(C129="","",SUMIFS(B.2[Lợi nhuận gộp],B.2[Tên khách hàng],C129))</f>
        <v/>
      </c>
      <c r="U129" s="68" t="str">
        <f>IF(OR(C129="",R129=0),"",RANK(R129,D.2[Nợ phải thu 
(Trong kỳ)]))</f>
        <v/>
      </c>
      <c r="V129" s="68" t="str">
        <f>IF(OR(C129="",S129=0),"",RANK(S129,D.2[Doanh thu]))</f>
        <v/>
      </c>
      <c r="W129" s="68" t="str">
        <f>IF(OR(C129="",T129=0),"",RANK(T129,D.2[Lợi nhuận gộp]))</f>
        <v/>
      </c>
      <c r="X129" s="175"/>
    </row>
    <row r="130" spans="2:24" ht="27.75" customHeight="1" x14ac:dyDescent="0.2">
      <c r="B130" s="7">
        <f t="shared" si="4"/>
        <v>128</v>
      </c>
      <c r="C130" s="2"/>
      <c r="D130" s="16"/>
      <c r="E130" s="2"/>
      <c r="F130" s="2"/>
      <c r="G130" s="2"/>
      <c r="H130" s="13"/>
      <c r="I130" s="13"/>
      <c r="J130" s="13"/>
      <c r="K130" s="21" t="str">
        <f>IF(AND(C130&lt;&gt;"",COUNTIF(D.2[Tên khách hàng],C130)&gt;1),"Khách hàng này đã khai báo nhiều lần","")</f>
        <v/>
      </c>
      <c r="L130" s="21" t="str">
        <f>IF(OR(C130="",I130=""),"",IF(MATCH(I130,D.2[Nhân viên
bán hàng],0)=B130,B130,""))</f>
        <v/>
      </c>
      <c r="M130" s="21" t="str">
        <f>IF(B130&lt;=COUNT(D.2[STT NVBH]),INDEX(D.2[Nhân viên
bán hàng],MATCH(SMALL(D.2[STT NVBH],B130),D.2[STT NVBH],0)),"")</f>
        <v/>
      </c>
      <c r="N130" s="21" t="str">
        <f>IF(OR(C130="",J130=""),"",IF(MATCH(J130,D.2[Phân nhóm
khách hàng],0)=B130,B130,""))</f>
        <v/>
      </c>
      <c r="O130" s="21" t="str">
        <f>IF(B130&lt;=COUNT(D.2[STT Phân nhóm KH]),INDEX(D.2[Phân nhóm
khách hàng],MATCH(SMALL(D.2[STT Phân nhóm KH],B130),D.2[STT Phân nhóm KH],0)),"")</f>
        <v/>
      </c>
      <c r="P130" s="21" t="str">
        <f>IF(C130="","",SUMIFS(B.2[Giá có thuế],B.2[Tên khách hàng],C130))</f>
        <v/>
      </c>
      <c r="Q130" s="21" t="str">
        <f>IF(C130="","",SUMIFS(B.2[Số tiền đã thu],B.2[Tên khách hàng],C130))</f>
        <v/>
      </c>
      <c r="R130" s="21" t="str">
        <f t="shared" si="3"/>
        <v/>
      </c>
      <c r="S130" s="70" t="str">
        <f>IF(C130="","",SUMIFS(B.2[Doanh thu],B.2[Tên khách hàng],C130))</f>
        <v/>
      </c>
      <c r="T130" s="70" t="str">
        <f>IF(C130="","",SUMIFS(B.2[Lợi nhuận gộp],B.2[Tên khách hàng],C130))</f>
        <v/>
      </c>
      <c r="U130" s="68" t="str">
        <f>IF(OR(C130="",R130=0),"",RANK(R130,D.2[Nợ phải thu 
(Trong kỳ)]))</f>
        <v/>
      </c>
      <c r="V130" s="68" t="str">
        <f>IF(OR(C130="",S130=0),"",RANK(S130,D.2[Doanh thu]))</f>
        <v/>
      </c>
      <c r="W130" s="68" t="str">
        <f>IF(OR(C130="",T130=0),"",RANK(T130,D.2[Lợi nhuận gộp]))</f>
        <v/>
      </c>
      <c r="X130" s="175"/>
    </row>
    <row r="131" spans="2:24" ht="27.75" customHeight="1" x14ac:dyDescent="0.2">
      <c r="B131" s="7">
        <f t="shared" si="4"/>
        <v>129</v>
      </c>
      <c r="C131" s="2"/>
      <c r="D131" s="16"/>
      <c r="E131" s="2"/>
      <c r="F131" s="2"/>
      <c r="G131" s="2"/>
      <c r="H131" s="13"/>
      <c r="I131" s="13"/>
      <c r="J131" s="13"/>
      <c r="K131" s="21" t="str">
        <f>IF(AND(C131&lt;&gt;"",COUNTIF(D.2[Tên khách hàng],C131)&gt;1),"Khách hàng này đã khai báo nhiều lần","")</f>
        <v/>
      </c>
      <c r="L131" s="21" t="str">
        <f>IF(OR(C131="",I131=""),"",IF(MATCH(I131,D.2[Nhân viên
bán hàng],0)=B131,B131,""))</f>
        <v/>
      </c>
      <c r="M131" s="21" t="str">
        <f>IF(B131&lt;=COUNT(D.2[STT NVBH]),INDEX(D.2[Nhân viên
bán hàng],MATCH(SMALL(D.2[STT NVBH],B131),D.2[STT NVBH],0)),"")</f>
        <v/>
      </c>
      <c r="N131" s="21" t="str">
        <f>IF(OR(C131="",J131=""),"",IF(MATCH(J131,D.2[Phân nhóm
khách hàng],0)=B131,B131,""))</f>
        <v/>
      </c>
      <c r="O131" s="21" t="str">
        <f>IF(B131&lt;=COUNT(D.2[STT Phân nhóm KH]),INDEX(D.2[Phân nhóm
khách hàng],MATCH(SMALL(D.2[STT Phân nhóm KH],B131),D.2[STT Phân nhóm KH],0)),"")</f>
        <v/>
      </c>
      <c r="P131" s="21" t="str">
        <f>IF(C131="","",SUMIFS(B.2[Giá có thuế],B.2[Tên khách hàng],C131))</f>
        <v/>
      </c>
      <c r="Q131" s="21" t="str">
        <f>IF(C131="","",SUMIFS(B.2[Số tiền đã thu],B.2[Tên khách hàng],C131))</f>
        <v/>
      </c>
      <c r="R131" s="21" t="str">
        <f t="shared" ref="R131:R194" si="5">IF(C131="","",SUM(H131,P131)-SUM(Q131))</f>
        <v/>
      </c>
      <c r="S131" s="70" t="str">
        <f>IF(C131="","",SUMIFS(B.2[Doanh thu],B.2[Tên khách hàng],C131))</f>
        <v/>
      </c>
      <c r="T131" s="70" t="str">
        <f>IF(C131="","",SUMIFS(B.2[Lợi nhuận gộp],B.2[Tên khách hàng],C131))</f>
        <v/>
      </c>
      <c r="U131" s="68" t="str">
        <f>IF(OR(C131="",R131=0),"",RANK(R131,D.2[Nợ phải thu 
(Trong kỳ)]))</f>
        <v/>
      </c>
      <c r="V131" s="68" t="str">
        <f>IF(OR(C131="",S131=0),"",RANK(S131,D.2[Doanh thu]))</f>
        <v/>
      </c>
      <c r="W131" s="68" t="str">
        <f>IF(OR(C131="",T131=0),"",RANK(T131,D.2[Lợi nhuận gộp]))</f>
        <v/>
      </c>
      <c r="X131" s="175"/>
    </row>
    <row r="132" spans="2:24" ht="27.75" customHeight="1" x14ac:dyDescent="0.2">
      <c r="B132" s="7">
        <f t="shared" si="4"/>
        <v>130</v>
      </c>
      <c r="C132" s="2"/>
      <c r="D132" s="16"/>
      <c r="E132" s="2"/>
      <c r="F132" s="2"/>
      <c r="G132" s="2"/>
      <c r="H132" s="13"/>
      <c r="I132" s="13"/>
      <c r="J132" s="13"/>
      <c r="K132" s="21" t="str">
        <f>IF(AND(C132&lt;&gt;"",COUNTIF(D.2[Tên khách hàng],C132)&gt;1),"Khách hàng này đã khai báo nhiều lần","")</f>
        <v/>
      </c>
      <c r="L132" s="21" t="str">
        <f>IF(OR(C132="",I132=""),"",IF(MATCH(I132,D.2[Nhân viên
bán hàng],0)=B132,B132,""))</f>
        <v/>
      </c>
      <c r="M132" s="21" t="str">
        <f>IF(B132&lt;=COUNT(D.2[STT NVBH]),INDEX(D.2[Nhân viên
bán hàng],MATCH(SMALL(D.2[STT NVBH],B132),D.2[STT NVBH],0)),"")</f>
        <v/>
      </c>
      <c r="N132" s="21" t="str">
        <f>IF(OR(C132="",J132=""),"",IF(MATCH(J132,D.2[Phân nhóm
khách hàng],0)=B132,B132,""))</f>
        <v/>
      </c>
      <c r="O132" s="21" t="str">
        <f>IF(B132&lt;=COUNT(D.2[STT Phân nhóm KH]),INDEX(D.2[Phân nhóm
khách hàng],MATCH(SMALL(D.2[STT Phân nhóm KH],B132),D.2[STT Phân nhóm KH],0)),"")</f>
        <v/>
      </c>
      <c r="P132" s="21" t="str">
        <f>IF(C132="","",SUMIFS(B.2[Giá có thuế],B.2[Tên khách hàng],C132))</f>
        <v/>
      </c>
      <c r="Q132" s="21" t="str">
        <f>IF(C132="","",SUMIFS(B.2[Số tiền đã thu],B.2[Tên khách hàng],C132))</f>
        <v/>
      </c>
      <c r="R132" s="21" t="str">
        <f t="shared" si="5"/>
        <v/>
      </c>
      <c r="S132" s="70" t="str">
        <f>IF(C132="","",SUMIFS(B.2[Doanh thu],B.2[Tên khách hàng],C132))</f>
        <v/>
      </c>
      <c r="T132" s="70" t="str">
        <f>IF(C132="","",SUMIFS(B.2[Lợi nhuận gộp],B.2[Tên khách hàng],C132))</f>
        <v/>
      </c>
      <c r="U132" s="68" t="str">
        <f>IF(OR(C132="",R132=0),"",RANK(R132,D.2[Nợ phải thu 
(Trong kỳ)]))</f>
        <v/>
      </c>
      <c r="V132" s="68" t="str">
        <f>IF(OR(C132="",S132=0),"",RANK(S132,D.2[Doanh thu]))</f>
        <v/>
      </c>
      <c r="W132" s="68" t="str">
        <f>IF(OR(C132="",T132=0),"",RANK(T132,D.2[Lợi nhuận gộp]))</f>
        <v/>
      </c>
      <c r="X132" s="175"/>
    </row>
    <row r="133" spans="2:24" ht="27.75" customHeight="1" x14ac:dyDescent="0.2">
      <c r="B133" s="7">
        <f t="shared" si="4"/>
        <v>131</v>
      </c>
      <c r="C133" s="2"/>
      <c r="D133" s="16"/>
      <c r="E133" s="2"/>
      <c r="F133" s="2"/>
      <c r="G133" s="2"/>
      <c r="H133" s="13"/>
      <c r="I133" s="13"/>
      <c r="J133" s="13"/>
      <c r="K133" s="21" t="str">
        <f>IF(AND(C133&lt;&gt;"",COUNTIF(D.2[Tên khách hàng],C133)&gt;1),"Khách hàng này đã khai báo nhiều lần","")</f>
        <v/>
      </c>
      <c r="L133" s="21" t="str">
        <f>IF(OR(C133="",I133=""),"",IF(MATCH(I133,D.2[Nhân viên
bán hàng],0)=B133,B133,""))</f>
        <v/>
      </c>
      <c r="M133" s="21" t="str">
        <f>IF(B133&lt;=COUNT(D.2[STT NVBH]),INDEX(D.2[Nhân viên
bán hàng],MATCH(SMALL(D.2[STT NVBH],B133),D.2[STT NVBH],0)),"")</f>
        <v/>
      </c>
      <c r="N133" s="21" t="str">
        <f>IF(OR(C133="",J133=""),"",IF(MATCH(J133,D.2[Phân nhóm
khách hàng],0)=B133,B133,""))</f>
        <v/>
      </c>
      <c r="O133" s="21" t="str">
        <f>IF(B133&lt;=COUNT(D.2[STT Phân nhóm KH]),INDEX(D.2[Phân nhóm
khách hàng],MATCH(SMALL(D.2[STT Phân nhóm KH],B133),D.2[STT Phân nhóm KH],0)),"")</f>
        <v/>
      </c>
      <c r="P133" s="21" t="str">
        <f>IF(C133="","",SUMIFS(B.2[Giá có thuế],B.2[Tên khách hàng],C133))</f>
        <v/>
      </c>
      <c r="Q133" s="21" t="str">
        <f>IF(C133="","",SUMIFS(B.2[Số tiền đã thu],B.2[Tên khách hàng],C133))</f>
        <v/>
      </c>
      <c r="R133" s="21" t="str">
        <f t="shared" si="5"/>
        <v/>
      </c>
      <c r="S133" s="70" t="str">
        <f>IF(C133="","",SUMIFS(B.2[Doanh thu],B.2[Tên khách hàng],C133))</f>
        <v/>
      </c>
      <c r="T133" s="70" t="str">
        <f>IF(C133="","",SUMIFS(B.2[Lợi nhuận gộp],B.2[Tên khách hàng],C133))</f>
        <v/>
      </c>
      <c r="U133" s="68" t="str">
        <f>IF(OR(C133="",R133=0),"",RANK(R133,D.2[Nợ phải thu 
(Trong kỳ)]))</f>
        <v/>
      </c>
      <c r="V133" s="68" t="str">
        <f>IF(OR(C133="",S133=0),"",RANK(S133,D.2[Doanh thu]))</f>
        <v/>
      </c>
      <c r="W133" s="68" t="str">
        <f>IF(OR(C133="",T133=0),"",RANK(T133,D.2[Lợi nhuận gộp]))</f>
        <v/>
      </c>
      <c r="X133" s="175"/>
    </row>
    <row r="134" spans="2:24" ht="27.75" customHeight="1" x14ac:dyDescent="0.2">
      <c r="B134" s="7">
        <f t="shared" si="4"/>
        <v>132</v>
      </c>
      <c r="C134" s="2"/>
      <c r="D134" s="16"/>
      <c r="E134" s="2"/>
      <c r="F134" s="2"/>
      <c r="G134" s="2"/>
      <c r="H134" s="13"/>
      <c r="I134" s="13"/>
      <c r="J134" s="13"/>
      <c r="K134" s="21" t="str">
        <f>IF(AND(C134&lt;&gt;"",COUNTIF(D.2[Tên khách hàng],C134)&gt;1),"Khách hàng này đã khai báo nhiều lần","")</f>
        <v/>
      </c>
      <c r="L134" s="21" t="str">
        <f>IF(OR(C134="",I134=""),"",IF(MATCH(I134,D.2[Nhân viên
bán hàng],0)=B134,B134,""))</f>
        <v/>
      </c>
      <c r="M134" s="21" t="str">
        <f>IF(B134&lt;=COUNT(D.2[STT NVBH]),INDEX(D.2[Nhân viên
bán hàng],MATCH(SMALL(D.2[STT NVBH],B134),D.2[STT NVBH],0)),"")</f>
        <v/>
      </c>
      <c r="N134" s="21" t="str">
        <f>IF(OR(C134="",J134=""),"",IF(MATCH(J134,D.2[Phân nhóm
khách hàng],0)=B134,B134,""))</f>
        <v/>
      </c>
      <c r="O134" s="21" t="str">
        <f>IF(B134&lt;=COUNT(D.2[STT Phân nhóm KH]),INDEX(D.2[Phân nhóm
khách hàng],MATCH(SMALL(D.2[STT Phân nhóm KH],B134),D.2[STT Phân nhóm KH],0)),"")</f>
        <v/>
      </c>
      <c r="P134" s="21" t="str">
        <f>IF(C134="","",SUMIFS(B.2[Giá có thuế],B.2[Tên khách hàng],C134))</f>
        <v/>
      </c>
      <c r="Q134" s="21" t="str">
        <f>IF(C134="","",SUMIFS(B.2[Số tiền đã thu],B.2[Tên khách hàng],C134))</f>
        <v/>
      </c>
      <c r="R134" s="21" t="str">
        <f t="shared" si="5"/>
        <v/>
      </c>
      <c r="S134" s="70" t="str">
        <f>IF(C134="","",SUMIFS(B.2[Doanh thu],B.2[Tên khách hàng],C134))</f>
        <v/>
      </c>
      <c r="T134" s="70" t="str">
        <f>IF(C134="","",SUMIFS(B.2[Lợi nhuận gộp],B.2[Tên khách hàng],C134))</f>
        <v/>
      </c>
      <c r="U134" s="68" t="str">
        <f>IF(OR(C134="",R134=0),"",RANK(R134,D.2[Nợ phải thu 
(Trong kỳ)]))</f>
        <v/>
      </c>
      <c r="V134" s="68" t="str">
        <f>IF(OR(C134="",S134=0),"",RANK(S134,D.2[Doanh thu]))</f>
        <v/>
      </c>
      <c r="W134" s="68" t="str">
        <f>IF(OR(C134="",T134=0),"",RANK(T134,D.2[Lợi nhuận gộp]))</f>
        <v/>
      </c>
      <c r="X134" s="175"/>
    </row>
    <row r="135" spans="2:24" ht="27.75" customHeight="1" x14ac:dyDescent="0.2">
      <c r="B135" s="7">
        <f t="shared" si="4"/>
        <v>133</v>
      </c>
      <c r="C135" s="2"/>
      <c r="D135" s="16"/>
      <c r="E135" s="2"/>
      <c r="F135" s="2"/>
      <c r="G135" s="2"/>
      <c r="H135" s="13"/>
      <c r="I135" s="13"/>
      <c r="J135" s="13"/>
      <c r="K135" s="21" t="str">
        <f>IF(AND(C135&lt;&gt;"",COUNTIF(D.2[Tên khách hàng],C135)&gt;1),"Khách hàng này đã khai báo nhiều lần","")</f>
        <v/>
      </c>
      <c r="L135" s="21" t="str">
        <f>IF(OR(C135="",I135=""),"",IF(MATCH(I135,D.2[Nhân viên
bán hàng],0)=B135,B135,""))</f>
        <v/>
      </c>
      <c r="M135" s="21" t="str">
        <f>IF(B135&lt;=COUNT(D.2[STT NVBH]),INDEX(D.2[Nhân viên
bán hàng],MATCH(SMALL(D.2[STT NVBH],B135),D.2[STT NVBH],0)),"")</f>
        <v/>
      </c>
      <c r="N135" s="21" t="str">
        <f>IF(OR(C135="",J135=""),"",IF(MATCH(J135,D.2[Phân nhóm
khách hàng],0)=B135,B135,""))</f>
        <v/>
      </c>
      <c r="O135" s="21" t="str">
        <f>IF(B135&lt;=COUNT(D.2[STT Phân nhóm KH]),INDEX(D.2[Phân nhóm
khách hàng],MATCH(SMALL(D.2[STT Phân nhóm KH],B135),D.2[STT Phân nhóm KH],0)),"")</f>
        <v/>
      </c>
      <c r="P135" s="21" t="str">
        <f>IF(C135="","",SUMIFS(B.2[Giá có thuế],B.2[Tên khách hàng],C135))</f>
        <v/>
      </c>
      <c r="Q135" s="21" t="str">
        <f>IF(C135="","",SUMIFS(B.2[Số tiền đã thu],B.2[Tên khách hàng],C135))</f>
        <v/>
      </c>
      <c r="R135" s="21" t="str">
        <f t="shared" si="5"/>
        <v/>
      </c>
      <c r="S135" s="70" t="str">
        <f>IF(C135="","",SUMIFS(B.2[Doanh thu],B.2[Tên khách hàng],C135))</f>
        <v/>
      </c>
      <c r="T135" s="70" t="str">
        <f>IF(C135="","",SUMIFS(B.2[Lợi nhuận gộp],B.2[Tên khách hàng],C135))</f>
        <v/>
      </c>
      <c r="U135" s="68" t="str">
        <f>IF(OR(C135="",R135=0),"",RANK(R135,D.2[Nợ phải thu 
(Trong kỳ)]))</f>
        <v/>
      </c>
      <c r="V135" s="68" t="str">
        <f>IF(OR(C135="",S135=0),"",RANK(S135,D.2[Doanh thu]))</f>
        <v/>
      </c>
      <c r="W135" s="68" t="str">
        <f>IF(OR(C135="",T135=0),"",RANK(T135,D.2[Lợi nhuận gộp]))</f>
        <v/>
      </c>
      <c r="X135" s="175"/>
    </row>
    <row r="136" spans="2:24" ht="27.75" customHeight="1" x14ac:dyDescent="0.2">
      <c r="B136" s="7">
        <f t="shared" si="4"/>
        <v>134</v>
      </c>
      <c r="C136" s="2"/>
      <c r="D136" s="16"/>
      <c r="E136" s="2"/>
      <c r="F136" s="2"/>
      <c r="G136" s="2"/>
      <c r="H136" s="13"/>
      <c r="I136" s="13"/>
      <c r="J136" s="13"/>
      <c r="K136" s="21" t="str">
        <f>IF(AND(C136&lt;&gt;"",COUNTIF(D.2[Tên khách hàng],C136)&gt;1),"Khách hàng này đã khai báo nhiều lần","")</f>
        <v/>
      </c>
      <c r="L136" s="21" t="str">
        <f>IF(OR(C136="",I136=""),"",IF(MATCH(I136,D.2[Nhân viên
bán hàng],0)=B136,B136,""))</f>
        <v/>
      </c>
      <c r="M136" s="21" t="str">
        <f>IF(B136&lt;=COUNT(D.2[STT NVBH]),INDEX(D.2[Nhân viên
bán hàng],MATCH(SMALL(D.2[STT NVBH],B136),D.2[STT NVBH],0)),"")</f>
        <v/>
      </c>
      <c r="N136" s="21" t="str">
        <f>IF(OR(C136="",J136=""),"",IF(MATCH(J136,D.2[Phân nhóm
khách hàng],0)=B136,B136,""))</f>
        <v/>
      </c>
      <c r="O136" s="21" t="str">
        <f>IF(B136&lt;=COUNT(D.2[STT Phân nhóm KH]),INDEX(D.2[Phân nhóm
khách hàng],MATCH(SMALL(D.2[STT Phân nhóm KH],B136),D.2[STT Phân nhóm KH],0)),"")</f>
        <v/>
      </c>
      <c r="P136" s="21" t="str">
        <f>IF(C136="","",SUMIFS(B.2[Giá có thuế],B.2[Tên khách hàng],C136))</f>
        <v/>
      </c>
      <c r="Q136" s="21" t="str">
        <f>IF(C136="","",SUMIFS(B.2[Số tiền đã thu],B.2[Tên khách hàng],C136))</f>
        <v/>
      </c>
      <c r="R136" s="21" t="str">
        <f t="shared" si="5"/>
        <v/>
      </c>
      <c r="S136" s="70" t="str">
        <f>IF(C136="","",SUMIFS(B.2[Doanh thu],B.2[Tên khách hàng],C136))</f>
        <v/>
      </c>
      <c r="T136" s="70" t="str">
        <f>IF(C136="","",SUMIFS(B.2[Lợi nhuận gộp],B.2[Tên khách hàng],C136))</f>
        <v/>
      </c>
      <c r="U136" s="68" t="str">
        <f>IF(OR(C136="",R136=0),"",RANK(R136,D.2[Nợ phải thu 
(Trong kỳ)]))</f>
        <v/>
      </c>
      <c r="V136" s="68" t="str">
        <f>IF(OR(C136="",S136=0),"",RANK(S136,D.2[Doanh thu]))</f>
        <v/>
      </c>
      <c r="W136" s="68" t="str">
        <f>IF(OR(C136="",T136=0),"",RANK(T136,D.2[Lợi nhuận gộp]))</f>
        <v/>
      </c>
      <c r="X136" s="175"/>
    </row>
    <row r="137" spans="2:24" ht="27.75" customHeight="1" x14ac:dyDescent="0.2">
      <c r="B137" s="7">
        <f t="shared" ref="B137:B200" si="6">ROW(A137)-2</f>
        <v>135</v>
      </c>
      <c r="C137" s="2"/>
      <c r="D137" s="16"/>
      <c r="E137" s="2"/>
      <c r="F137" s="2"/>
      <c r="G137" s="2"/>
      <c r="H137" s="13"/>
      <c r="I137" s="13"/>
      <c r="J137" s="13"/>
      <c r="K137" s="21" t="str">
        <f>IF(AND(C137&lt;&gt;"",COUNTIF(D.2[Tên khách hàng],C137)&gt;1),"Khách hàng này đã khai báo nhiều lần","")</f>
        <v/>
      </c>
      <c r="L137" s="21" t="str">
        <f>IF(OR(C137="",I137=""),"",IF(MATCH(I137,D.2[Nhân viên
bán hàng],0)=B137,B137,""))</f>
        <v/>
      </c>
      <c r="M137" s="21" t="str">
        <f>IF(B137&lt;=COUNT(D.2[STT NVBH]),INDEX(D.2[Nhân viên
bán hàng],MATCH(SMALL(D.2[STT NVBH],B137),D.2[STT NVBH],0)),"")</f>
        <v/>
      </c>
      <c r="N137" s="21" t="str">
        <f>IF(OR(C137="",J137=""),"",IF(MATCH(J137,D.2[Phân nhóm
khách hàng],0)=B137,B137,""))</f>
        <v/>
      </c>
      <c r="O137" s="21" t="str">
        <f>IF(B137&lt;=COUNT(D.2[STT Phân nhóm KH]),INDEX(D.2[Phân nhóm
khách hàng],MATCH(SMALL(D.2[STT Phân nhóm KH],B137),D.2[STT Phân nhóm KH],0)),"")</f>
        <v/>
      </c>
      <c r="P137" s="21" t="str">
        <f>IF(C137="","",SUMIFS(B.2[Giá có thuế],B.2[Tên khách hàng],C137))</f>
        <v/>
      </c>
      <c r="Q137" s="21" t="str">
        <f>IF(C137="","",SUMIFS(B.2[Số tiền đã thu],B.2[Tên khách hàng],C137))</f>
        <v/>
      </c>
      <c r="R137" s="21" t="str">
        <f t="shared" si="5"/>
        <v/>
      </c>
      <c r="S137" s="70" t="str">
        <f>IF(C137="","",SUMIFS(B.2[Doanh thu],B.2[Tên khách hàng],C137))</f>
        <v/>
      </c>
      <c r="T137" s="70" t="str">
        <f>IF(C137="","",SUMIFS(B.2[Lợi nhuận gộp],B.2[Tên khách hàng],C137))</f>
        <v/>
      </c>
      <c r="U137" s="68" t="str">
        <f>IF(OR(C137="",R137=0),"",RANK(R137,D.2[Nợ phải thu 
(Trong kỳ)]))</f>
        <v/>
      </c>
      <c r="V137" s="68" t="str">
        <f>IF(OR(C137="",S137=0),"",RANK(S137,D.2[Doanh thu]))</f>
        <v/>
      </c>
      <c r="W137" s="68" t="str">
        <f>IF(OR(C137="",T137=0),"",RANK(T137,D.2[Lợi nhuận gộp]))</f>
        <v/>
      </c>
      <c r="X137" s="175"/>
    </row>
    <row r="138" spans="2:24" ht="27.75" customHeight="1" x14ac:dyDescent="0.2">
      <c r="B138" s="7">
        <f t="shared" si="6"/>
        <v>136</v>
      </c>
      <c r="C138" s="2"/>
      <c r="D138" s="16"/>
      <c r="E138" s="2"/>
      <c r="F138" s="2"/>
      <c r="G138" s="2"/>
      <c r="H138" s="13"/>
      <c r="I138" s="13"/>
      <c r="J138" s="13"/>
      <c r="K138" s="21" t="str">
        <f>IF(AND(C138&lt;&gt;"",COUNTIF(D.2[Tên khách hàng],C138)&gt;1),"Khách hàng này đã khai báo nhiều lần","")</f>
        <v/>
      </c>
      <c r="L138" s="21" t="str">
        <f>IF(OR(C138="",I138=""),"",IF(MATCH(I138,D.2[Nhân viên
bán hàng],0)=B138,B138,""))</f>
        <v/>
      </c>
      <c r="M138" s="21" t="str">
        <f>IF(B138&lt;=COUNT(D.2[STT NVBH]),INDEX(D.2[Nhân viên
bán hàng],MATCH(SMALL(D.2[STT NVBH],B138),D.2[STT NVBH],0)),"")</f>
        <v/>
      </c>
      <c r="N138" s="21" t="str">
        <f>IF(OR(C138="",J138=""),"",IF(MATCH(J138,D.2[Phân nhóm
khách hàng],0)=B138,B138,""))</f>
        <v/>
      </c>
      <c r="O138" s="21" t="str">
        <f>IF(B138&lt;=COUNT(D.2[STT Phân nhóm KH]),INDEX(D.2[Phân nhóm
khách hàng],MATCH(SMALL(D.2[STT Phân nhóm KH],B138),D.2[STT Phân nhóm KH],0)),"")</f>
        <v/>
      </c>
      <c r="P138" s="21" t="str">
        <f>IF(C138="","",SUMIFS(B.2[Giá có thuế],B.2[Tên khách hàng],C138))</f>
        <v/>
      </c>
      <c r="Q138" s="21" t="str">
        <f>IF(C138="","",SUMIFS(B.2[Số tiền đã thu],B.2[Tên khách hàng],C138))</f>
        <v/>
      </c>
      <c r="R138" s="21" t="str">
        <f t="shared" si="5"/>
        <v/>
      </c>
      <c r="S138" s="70" t="str">
        <f>IF(C138="","",SUMIFS(B.2[Doanh thu],B.2[Tên khách hàng],C138))</f>
        <v/>
      </c>
      <c r="T138" s="70" t="str">
        <f>IF(C138="","",SUMIFS(B.2[Lợi nhuận gộp],B.2[Tên khách hàng],C138))</f>
        <v/>
      </c>
      <c r="U138" s="68" t="str">
        <f>IF(OR(C138="",R138=0),"",RANK(R138,D.2[Nợ phải thu 
(Trong kỳ)]))</f>
        <v/>
      </c>
      <c r="V138" s="68" t="str">
        <f>IF(OR(C138="",S138=0),"",RANK(S138,D.2[Doanh thu]))</f>
        <v/>
      </c>
      <c r="W138" s="68" t="str">
        <f>IF(OR(C138="",T138=0),"",RANK(T138,D.2[Lợi nhuận gộp]))</f>
        <v/>
      </c>
      <c r="X138" s="175"/>
    </row>
    <row r="139" spans="2:24" ht="27.75" customHeight="1" x14ac:dyDescent="0.2">
      <c r="B139" s="7">
        <f t="shared" si="6"/>
        <v>137</v>
      </c>
      <c r="C139" s="2"/>
      <c r="D139" s="16"/>
      <c r="E139" s="2"/>
      <c r="F139" s="2"/>
      <c r="G139" s="2"/>
      <c r="H139" s="13"/>
      <c r="I139" s="13"/>
      <c r="J139" s="13"/>
      <c r="K139" s="21" t="str">
        <f>IF(AND(C139&lt;&gt;"",COUNTIF(D.2[Tên khách hàng],C139)&gt;1),"Khách hàng này đã khai báo nhiều lần","")</f>
        <v/>
      </c>
      <c r="L139" s="21" t="str">
        <f>IF(OR(C139="",I139=""),"",IF(MATCH(I139,D.2[Nhân viên
bán hàng],0)=B139,B139,""))</f>
        <v/>
      </c>
      <c r="M139" s="21" t="str">
        <f>IF(B139&lt;=COUNT(D.2[STT NVBH]),INDEX(D.2[Nhân viên
bán hàng],MATCH(SMALL(D.2[STT NVBH],B139),D.2[STT NVBH],0)),"")</f>
        <v/>
      </c>
      <c r="N139" s="21" t="str">
        <f>IF(OR(C139="",J139=""),"",IF(MATCH(J139,D.2[Phân nhóm
khách hàng],0)=B139,B139,""))</f>
        <v/>
      </c>
      <c r="O139" s="21" t="str">
        <f>IF(B139&lt;=COUNT(D.2[STT Phân nhóm KH]),INDEX(D.2[Phân nhóm
khách hàng],MATCH(SMALL(D.2[STT Phân nhóm KH],B139),D.2[STT Phân nhóm KH],0)),"")</f>
        <v/>
      </c>
      <c r="P139" s="21" t="str">
        <f>IF(C139="","",SUMIFS(B.2[Giá có thuế],B.2[Tên khách hàng],C139))</f>
        <v/>
      </c>
      <c r="Q139" s="21" t="str">
        <f>IF(C139="","",SUMIFS(B.2[Số tiền đã thu],B.2[Tên khách hàng],C139))</f>
        <v/>
      </c>
      <c r="R139" s="21" t="str">
        <f t="shared" si="5"/>
        <v/>
      </c>
      <c r="S139" s="70" t="str">
        <f>IF(C139="","",SUMIFS(B.2[Doanh thu],B.2[Tên khách hàng],C139))</f>
        <v/>
      </c>
      <c r="T139" s="70" t="str">
        <f>IF(C139="","",SUMIFS(B.2[Lợi nhuận gộp],B.2[Tên khách hàng],C139))</f>
        <v/>
      </c>
      <c r="U139" s="68" t="str">
        <f>IF(OR(C139="",R139=0),"",RANK(R139,D.2[Nợ phải thu 
(Trong kỳ)]))</f>
        <v/>
      </c>
      <c r="V139" s="68" t="str">
        <f>IF(OR(C139="",S139=0),"",RANK(S139,D.2[Doanh thu]))</f>
        <v/>
      </c>
      <c r="W139" s="68" t="str">
        <f>IF(OR(C139="",T139=0),"",RANK(T139,D.2[Lợi nhuận gộp]))</f>
        <v/>
      </c>
      <c r="X139" s="175"/>
    </row>
    <row r="140" spans="2:24" ht="27.75" customHeight="1" x14ac:dyDescent="0.2">
      <c r="B140" s="7">
        <f t="shared" si="6"/>
        <v>138</v>
      </c>
      <c r="C140" s="2"/>
      <c r="D140" s="16"/>
      <c r="E140" s="2"/>
      <c r="F140" s="2"/>
      <c r="G140" s="2"/>
      <c r="H140" s="13"/>
      <c r="I140" s="13"/>
      <c r="J140" s="13"/>
      <c r="K140" s="21" t="str">
        <f>IF(AND(C140&lt;&gt;"",COUNTIF(D.2[Tên khách hàng],C140)&gt;1),"Khách hàng này đã khai báo nhiều lần","")</f>
        <v/>
      </c>
      <c r="L140" s="21" t="str">
        <f>IF(OR(C140="",I140=""),"",IF(MATCH(I140,D.2[Nhân viên
bán hàng],0)=B140,B140,""))</f>
        <v/>
      </c>
      <c r="M140" s="21" t="str">
        <f>IF(B140&lt;=COUNT(D.2[STT NVBH]),INDEX(D.2[Nhân viên
bán hàng],MATCH(SMALL(D.2[STT NVBH],B140),D.2[STT NVBH],0)),"")</f>
        <v/>
      </c>
      <c r="N140" s="21" t="str">
        <f>IF(OR(C140="",J140=""),"",IF(MATCH(J140,D.2[Phân nhóm
khách hàng],0)=B140,B140,""))</f>
        <v/>
      </c>
      <c r="O140" s="21" t="str">
        <f>IF(B140&lt;=COUNT(D.2[STT Phân nhóm KH]),INDEX(D.2[Phân nhóm
khách hàng],MATCH(SMALL(D.2[STT Phân nhóm KH],B140),D.2[STT Phân nhóm KH],0)),"")</f>
        <v/>
      </c>
      <c r="P140" s="21" t="str">
        <f>IF(C140="","",SUMIFS(B.2[Giá có thuế],B.2[Tên khách hàng],C140))</f>
        <v/>
      </c>
      <c r="Q140" s="21" t="str">
        <f>IF(C140="","",SUMIFS(B.2[Số tiền đã thu],B.2[Tên khách hàng],C140))</f>
        <v/>
      </c>
      <c r="R140" s="21" t="str">
        <f t="shared" si="5"/>
        <v/>
      </c>
      <c r="S140" s="70" t="str">
        <f>IF(C140="","",SUMIFS(B.2[Doanh thu],B.2[Tên khách hàng],C140))</f>
        <v/>
      </c>
      <c r="T140" s="70" t="str">
        <f>IF(C140="","",SUMIFS(B.2[Lợi nhuận gộp],B.2[Tên khách hàng],C140))</f>
        <v/>
      </c>
      <c r="U140" s="68" t="str">
        <f>IF(OR(C140="",R140=0),"",RANK(R140,D.2[Nợ phải thu 
(Trong kỳ)]))</f>
        <v/>
      </c>
      <c r="V140" s="68" t="str">
        <f>IF(OR(C140="",S140=0),"",RANK(S140,D.2[Doanh thu]))</f>
        <v/>
      </c>
      <c r="W140" s="68" t="str">
        <f>IF(OR(C140="",T140=0),"",RANK(T140,D.2[Lợi nhuận gộp]))</f>
        <v/>
      </c>
      <c r="X140" s="175"/>
    </row>
    <row r="141" spans="2:24" ht="27.75" customHeight="1" x14ac:dyDescent="0.2">
      <c r="B141" s="7">
        <f t="shared" si="6"/>
        <v>139</v>
      </c>
      <c r="C141" s="2"/>
      <c r="D141" s="16"/>
      <c r="E141" s="2"/>
      <c r="F141" s="2"/>
      <c r="G141" s="2"/>
      <c r="H141" s="13"/>
      <c r="I141" s="13"/>
      <c r="J141" s="13"/>
      <c r="K141" s="21" t="str">
        <f>IF(AND(C141&lt;&gt;"",COUNTIF(D.2[Tên khách hàng],C141)&gt;1),"Khách hàng này đã khai báo nhiều lần","")</f>
        <v/>
      </c>
      <c r="L141" s="21" t="str">
        <f>IF(OR(C141="",I141=""),"",IF(MATCH(I141,D.2[Nhân viên
bán hàng],0)=B141,B141,""))</f>
        <v/>
      </c>
      <c r="M141" s="21" t="str">
        <f>IF(B141&lt;=COUNT(D.2[STT NVBH]),INDEX(D.2[Nhân viên
bán hàng],MATCH(SMALL(D.2[STT NVBH],B141),D.2[STT NVBH],0)),"")</f>
        <v/>
      </c>
      <c r="N141" s="21" t="str">
        <f>IF(OR(C141="",J141=""),"",IF(MATCH(J141,D.2[Phân nhóm
khách hàng],0)=B141,B141,""))</f>
        <v/>
      </c>
      <c r="O141" s="21" t="str">
        <f>IF(B141&lt;=COUNT(D.2[STT Phân nhóm KH]),INDEX(D.2[Phân nhóm
khách hàng],MATCH(SMALL(D.2[STT Phân nhóm KH],B141),D.2[STT Phân nhóm KH],0)),"")</f>
        <v/>
      </c>
      <c r="P141" s="21" t="str">
        <f>IF(C141="","",SUMIFS(B.2[Giá có thuế],B.2[Tên khách hàng],C141))</f>
        <v/>
      </c>
      <c r="Q141" s="21" t="str">
        <f>IF(C141="","",SUMIFS(B.2[Số tiền đã thu],B.2[Tên khách hàng],C141))</f>
        <v/>
      </c>
      <c r="R141" s="21" t="str">
        <f t="shared" si="5"/>
        <v/>
      </c>
      <c r="S141" s="70" t="str">
        <f>IF(C141="","",SUMIFS(B.2[Doanh thu],B.2[Tên khách hàng],C141))</f>
        <v/>
      </c>
      <c r="T141" s="70" t="str">
        <f>IF(C141="","",SUMIFS(B.2[Lợi nhuận gộp],B.2[Tên khách hàng],C141))</f>
        <v/>
      </c>
      <c r="U141" s="68" t="str">
        <f>IF(OR(C141="",R141=0),"",RANK(R141,D.2[Nợ phải thu 
(Trong kỳ)]))</f>
        <v/>
      </c>
      <c r="V141" s="68" t="str">
        <f>IF(OR(C141="",S141=0),"",RANK(S141,D.2[Doanh thu]))</f>
        <v/>
      </c>
      <c r="W141" s="68" t="str">
        <f>IF(OR(C141="",T141=0),"",RANK(T141,D.2[Lợi nhuận gộp]))</f>
        <v/>
      </c>
      <c r="X141" s="175"/>
    </row>
    <row r="142" spans="2:24" ht="27.75" customHeight="1" x14ac:dyDescent="0.2">
      <c r="B142" s="7">
        <f t="shared" si="6"/>
        <v>140</v>
      </c>
      <c r="C142" s="2"/>
      <c r="D142" s="16"/>
      <c r="E142" s="2"/>
      <c r="F142" s="2"/>
      <c r="G142" s="2"/>
      <c r="H142" s="13"/>
      <c r="I142" s="13"/>
      <c r="J142" s="13"/>
      <c r="K142" s="21" t="str">
        <f>IF(AND(C142&lt;&gt;"",COUNTIF(D.2[Tên khách hàng],C142)&gt;1),"Khách hàng này đã khai báo nhiều lần","")</f>
        <v/>
      </c>
      <c r="L142" s="21" t="str">
        <f>IF(OR(C142="",I142=""),"",IF(MATCH(I142,D.2[Nhân viên
bán hàng],0)=B142,B142,""))</f>
        <v/>
      </c>
      <c r="M142" s="21" t="str">
        <f>IF(B142&lt;=COUNT(D.2[STT NVBH]),INDEX(D.2[Nhân viên
bán hàng],MATCH(SMALL(D.2[STT NVBH],B142),D.2[STT NVBH],0)),"")</f>
        <v/>
      </c>
      <c r="N142" s="21" t="str">
        <f>IF(OR(C142="",J142=""),"",IF(MATCH(J142,D.2[Phân nhóm
khách hàng],0)=B142,B142,""))</f>
        <v/>
      </c>
      <c r="O142" s="21" t="str">
        <f>IF(B142&lt;=COUNT(D.2[STT Phân nhóm KH]),INDEX(D.2[Phân nhóm
khách hàng],MATCH(SMALL(D.2[STT Phân nhóm KH],B142),D.2[STT Phân nhóm KH],0)),"")</f>
        <v/>
      </c>
      <c r="P142" s="21" t="str">
        <f>IF(C142="","",SUMIFS(B.2[Giá có thuế],B.2[Tên khách hàng],C142))</f>
        <v/>
      </c>
      <c r="Q142" s="21" t="str">
        <f>IF(C142="","",SUMIFS(B.2[Số tiền đã thu],B.2[Tên khách hàng],C142))</f>
        <v/>
      </c>
      <c r="R142" s="21" t="str">
        <f t="shared" si="5"/>
        <v/>
      </c>
      <c r="S142" s="70" t="str">
        <f>IF(C142="","",SUMIFS(B.2[Doanh thu],B.2[Tên khách hàng],C142))</f>
        <v/>
      </c>
      <c r="T142" s="70" t="str">
        <f>IF(C142="","",SUMIFS(B.2[Lợi nhuận gộp],B.2[Tên khách hàng],C142))</f>
        <v/>
      </c>
      <c r="U142" s="68" t="str">
        <f>IF(OR(C142="",R142=0),"",RANK(R142,D.2[Nợ phải thu 
(Trong kỳ)]))</f>
        <v/>
      </c>
      <c r="V142" s="68" t="str">
        <f>IF(OR(C142="",S142=0),"",RANK(S142,D.2[Doanh thu]))</f>
        <v/>
      </c>
      <c r="W142" s="68" t="str">
        <f>IF(OR(C142="",T142=0),"",RANK(T142,D.2[Lợi nhuận gộp]))</f>
        <v/>
      </c>
      <c r="X142" s="175"/>
    </row>
    <row r="143" spans="2:24" ht="27.75" customHeight="1" x14ac:dyDescent="0.2">
      <c r="B143" s="7">
        <f t="shared" si="6"/>
        <v>141</v>
      </c>
      <c r="C143" s="2"/>
      <c r="D143" s="16"/>
      <c r="E143" s="2"/>
      <c r="F143" s="2"/>
      <c r="G143" s="2"/>
      <c r="H143" s="13"/>
      <c r="I143" s="13"/>
      <c r="J143" s="13"/>
      <c r="K143" s="21" t="str">
        <f>IF(AND(C143&lt;&gt;"",COUNTIF(D.2[Tên khách hàng],C143)&gt;1),"Khách hàng này đã khai báo nhiều lần","")</f>
        <v/>
      </c>
      <c r="L143" s="21" t="str">
        <f>IF(OR(C143="",I143=""),"",IF(MATCH(I143,D.2[Nhân viên
bán hàng],0)=B143,B143,""))</f>
        <v/>
      </c>
      <c r="M143" s="21" t="str">
        <f>IF(B143&lt;=COUNT(D.2[STT NVBH]),INDEX(D.2[Nhân viên
bán hàng],MATCH(SMALL(D.2[STT NVBH],B143),D.2[STT NVBH],0)),"")</f>
        <v/>
      </c>
      <c r="N143" s="21" t="str">
        <f>IF(OR(C143="",J143=""),"",IF(MATCH(J143,D.2[Phân nhóm
khách hàng],0)=B143,B143,""))</f>
        <v/>
      </c>
      <c r="O143" s="21" t="str">
        <f>IF(B143&lt;=COUNT(D.2[STT Phân nhóm KH]),INDEX(D.2[Phân nhóm
khách hàng],MATCH(SMALL(D.2[STT Phân nhóm KH],B143),D.2[STT Phân nhóm KH],0)),"")</f>
        <v/>
      </c>
      <c r="P143" s="21" t="str">
        <f>IF(C143="","",SUMIFS(B.2[Giá có thuế],B.2[Tên khách hàng],C143))</f>
        <v/>
      </c>
      <c r="Q143" s="21" t="str">
        <f>IF(C143="","",SUMIFS(B.2[Số tiền đã thu],B.2[Tên khách hàng],C143))</f>
        <v/>
      </c>
      <c r="R143" s="21" t="str">
        <f t="shared" si="5"/>
        <v/>
      </c>
      <c r="S143" s="70" t="str">
        <f>IF(C143="","",SUMIFS(B.2[Doanh thu],B.2[Tên khách hàng],C143))</f>
        <v/>
      </c>
      <c r="T143" s="70" t="str">
        <f>IF(C143="","",SUMIFS(B.2[Lợi nhuận gộp],B.2[Tên khách hàng],C143))</f>
        <v/>
      </c>
      <c r="U143" s="68" t="str">
        <f>IF(OR(C143="",R143=0),"",RANK(R143,D.2[Nợ phải thu 
(Trong kỳ)]))</f>
        <v/>
      </c>
      <c r="V143" s="68" t="str">
        <f>IF(OR(C143="",S143=0),"",RANK(S143,D.2[Doanh thu]))</f>
        <v/>
      </c>
      <c r="W143" s="68" t="str">
        <f>IF(OR(C143="",T143=0),"",RANK(T143,D.2[Lợi nhuận gộp]))</f>
        <v/>
      </c>
      <c r="X143" s="175"/>
    </row>
    <row r="144" spans="2:24" ht="27.75" customHeight="1" x14ac:dyDescent="0.2">
      <c r="B144" s="7">
        <f t="shared" si="6"/>
        <v>142</v>
      </c>
      <c r="C144" s="2"/>
      <c r="D144" s="16"/>
      <c r="E144" s="2"/>
      <c r="F144" s="2"/>
      <c r="G144" s="2"/>
      <c r="H144" s="13"/>
      <c r="I144" s="13"/>
      <c r="J144" s="13"/>
      <c r="K144" s="21" t="str">
        <f>IF(AND(C144&lt;&gt;"",COUNTIF(D.2[Tên khách hàng],C144)&gt;1),"Khách hàng này đã khai báo nhiều lần","")</f>
        <v/>
      </c>
      <c r="L144" s="21" t="str">
        <f>IF(OR(C144="",I144=""),"",IF(MATCH(I144,D.2[Nhân viên
bán hàng],0)=B144,B144,""))</f>
        <v/>
      </c>
      <c r="M144" s="21" t="str">
        <f>IF(B144&lt;=COUNT(D.2[STT NVBH]),INDEX(D.2[Nhân viên
bán hàng],MATCH(SMALL(D.2[STT NVBH],B144),D.2[STT NVBH],0)),"")</f>
        <v/>
      </c>
      <c r="N144" s="21" t="str">
        <f>IF(OR(C144="",J144=""),"",IF(MATCH(J144,D.2[Phân nhóm
khách hàng],0)=B144,B144,""))</f>
        <v/>
      </c>
      <c r="O144" s="21" t="str">
        <f>IF(B144&lt;=COUNT(D.2[STT Phân nhóm KH]),INDEX(D.2[Phân nhóm
khách hàng],MATCH(SMALL(D.2[STT Phân nhóm KH],B144),D.2[STT Phân nhóm KH],0)),"")</f>
        <v/>
      </c>
      <c r="P144" s="21" t="str">
        <f>IF(C144="","",SUMIFS(B.2[Giá có thuế],B.2[Tên khách hàng],C144))</f>
        <v/>
      </c>
      <c r="Q144" s="21" t="str">
        <f>IF(C144="","",SUMIFS(B.2[Số tiền đã thu],B.2[Tên khách hàng],C144))</f>
        <v/>
      </c>
      <c r="R144" s="21" t="str">
        <f t="shared" si="5"/>
        <v/>
      </c>
      <c r="S144" s="70" t="str">
        <f>IF(C144="","",SUMIFS(B.2[Doanh thu],B.2[Tên khách hàng],C144))</f>
        <v/>
      </c>
      <c r="T144" s="70" t="str">
        <f>IF(C144="","",SUMIFS(B.2[Lợi nhuận gộp],B.2[Tên khách hàng],C144))</f>
        <v/>
      </c>
      <c r="U144" s="68" t="str">
        <f>IF(OR(C144="",R144=0),"",RANK(R144,D.2[Nợ phải thu 
(Trong kỳ)]))</f>
        <v/>
      </c>
      <c r="V144" s="68" t="str">
        <f>IF(OR(C144="",S144=0),"",RANK(S144,D.2[Doanh thu]))</f>
        <v/>
      </c>
      <c r="W144" s="68" t="str">
        <f>IF(OR(C144="",T144=0),"",RANK(T144,D.2[Lợi nhuận gộp]))</f>
        <v/>
      </c>
      <c r="X144" s="175"/>
    </row>
    <row r="145" spans="2:24" ht="27.75" customHeight="1" x14ac:dyDescent="0.2">
      <c r="B145" s="7">
        <f t="shared" si="6"/>
        <v>143</v>
      </c>
      <c r="C145" s="2"/>
      <c r="D145" s="16"/>
      <c r="E145" s="2"/>
      <c r="F145" s="2"/>
      <c r="G145" s="2"/>
      <c r="H145" s="13"/>
      <c r="I145" s="13"/>
      <c r="J145" s="13"/>
      <c r="K145" s="21" t="str">
        <f>IF(AND(C145&lt;&gt;"",COUNTIF(D.2[Tên khách hàng],C145)&gt;1),"Khách hàng này đã khai báo nhiều lần","")</f>
        <v/>
      </c>
      <c r="L145" s="21" t="str">
        <f>IF(OR(C145="",I145=""),"",IF(MATCH(I145,D.2[Nhân viên
bán hàng],0)=B145,B145,""))</f>
        <v/>
      </c>
      <c r="M145" s="21" t="str">
        <f>IF(B145&lt;=COUNT(D.2[STT NVBH]),INDEX(D.2[Nhân viên
bán hàng],MATCH(SMALL(D.2[STT NVBH],B145),D.2[STT NVBH],0)),"")</f>
        <v/>
      </c>
      <c r="N145" s="21" t="str">
        <f>IF(OR(C145="",J145=""),"",IF(MATCH(J145,D.2[Phân nhóm
khách hàng],0)=B145,B145,""))</f>
        <v/>
      </c>
      <c r="O145" s="21" t="str">
        <f>IF(B145&lt;=COUNT(D.2[STT Phân nhóm KH]),INDEX(D.2[Phân nhóm
khách hàng],MATCH(SMALL(D.2[STT Phân nhóm KH],B145),D.2[STT Phân nhóm KH],0)),"")</f>
        <v/>
      </c>
      <c r="P145" s="21" t="str">
        <f>IF(C145="","",SUMIFS(B.2[Giá có thuế],B.2[Tên khách hàng],C145))</f>
        <v/>
      </c>
      <c r="Q145" s="21" t="str">
        <f>IF(C145="","",SUMIFS(B.2[Số tiền đã thu],B.2[Tên khách hàng],C145))</f>
        <v/>
      </c>
      <c r="R145" s="21" t="str">
        <f t="shared" si="5"/>
        <v/>
      </c>
      <c r="S145" s="70" t="str">
        <f>IF(C145="","",SUMIFS(B.2[Doanh thu],B.2[Tên khách hàng],C145))</f>
        <v/>
      </c>
      <c r="T145" s="70" t="str">
        <f>IF(C145="","",SUMIFS(B.2[Lợi nhuận gộp],B.2[Tên khách hàng],C145))</f>
        <v/>
      </c>
      <c r="U145" s="68" t="str">
        <f>IF(OR(C145="",R145=0),"",RANK(R145,D.2[Nợ phải thu 
(Trong kỳ)]))</f>
        <v/>
      </c>
      <c r="V145" s="68" t="str">
        <f>IF(OR(C145="",S145=0),"",RANK(S145,D.2[Doanh thu]))</f>
        <v/>
      </c>
      <c r="W145" s="68" t="str">
        <f>IF(OR(C145="",T145=0),"",RANK(T145,D.2[Lợi nhuận gộp]))</f>
        <v/>
      </c>
      <c r="X145" s="175"/>
    </row>
    <row r="146" spans="2:24" ht="27.75" customHeight="1" x14ac:dyDescent="0.2">
      <c r="B146" s="7">
        <f t="shared" si="6"/>
        <v>144</v>
      </c>
      <c r="C146" s="2"/>
      <c r="D146" s="16"/>
      <c r="E146" s="2"/>
      <c r="F146" s="2"/>
      <c r="G146" s="2"/>
      <c r="H146" s="13"/>
      <c r="I146" s="13"/>
      <c r="J146" s="13"/>
      <c r="K146" s="21" t="str">
        <f>IF(AND(C146&lt;&gt;"",COUNTIF(D.2[Tên khách hàng],C146)&gt;1),"Khách hàng này đã khai báo nhiều lần","")</f>
        <v/>
      </c>
      <c r="L146" s="21" t="str">
        <f>IF(OR(C146="",I146=""),"",IF(MATCH(I146,D.2[Nhân viên
bán hàng],0)=B146,B146,""))</f>
        <v/>
      </c>
      <c r="M146" s="21" t="str">
        <f>IF(B146&lt;=COUNT(D.2[STT NVBH]),INDEX(D.2[Nhân viên
bán hàng],MATCH(SMALL(D.2[STT NVBH],B146),D.2[STT NVBH],0)),"")</f>
        <v/>
      </c>
      <c r="N146" s="21" t="str">
        <f>IF(OR(C146="",J146=""),"",IF(MATCH(J146,D.2[Phân nhóm
khách hàng],0)=B146,B146,""))</f>
        <v/>
      </c>
      <c r="O146" s="21" t="str">
        <f>IF(B146&lt;=COUNT(D.2[STT Phân nhóm KH]),INDEX(D.2[Phân nhóm
khách hàng],MATCH(SMALL(D.2[STT Phân nhóm KH],B146),D.2[STT Phân nhóm KH],0)),"")</f>
        <v/>
      </c>
      <c r="P146" s="21" t="str">
        <f>IF(C146="","",SUMIFS(B.2[Giá có thuế],B.2[Tên khách hàng],C146))</f>
        <v/>
      </c>
      <c r="Q146" s="21" t="str">
        <f>IF(C146="","",SUMIFS(B.2[Số tiền đã thu],B.2[Tên khách hàng],C146))</f>
        <v/>
      </c>
      <c r="R146" s="21" t="str">
        <f t="shared" si="5"/>
        <v/>
      </c>
      <c r="S146" s="70" t="str">
        <f>IF(C146="","",SUMIFS(B.2[Doanh thu],B.2[Tên khách hàng],C146))</f>
        <v/>
      </c>
      <c r="T146" s="70" t="str">
        <f>IF(C146="","",SUMIFS(B.2[Lợi nhuận gộp],B.2[Tên khách hàng],C146))</f>
        <v/>
      </c>
      <c r="U146" s="68" t="str">
        <f>IF(OR(C146="",R146=0),"",RANK(R146,D.2[Nợ phải thu 
(Trong kỳ)]))</f>
        <v/>
      </c>
      <c r="V146" s="68" t="str">
        <f>IF(OR(C146="",S146=0),"",RANK(S146,D.2[Doanh thu]))</f>
        <v/>
      </c>
      <c r="W146" s="68" t="str">
        <f>IF(OR(C146="",T146=0),"",RANK(T146,D.2[Lợi nhuận gộp]))</f>
        <v/>
      </c>
      <c r="X146" s="175"/>
    </row>
    <row r="147" spans="2:24" ht="27.75" customHeight="1" x14ac:dyDescent="0.2">
      <c r="B147" s="7">
        <f t="shared" si="6"/>
        <v>145</v>
      </c>
      <c r="C147" s="2"/>
      <c r="D147" s="16"/>
      <c r="E147" s="2"/>
      <c r="F147" s="2"/>
      <c r="G147" s="2"/>
      <c r="H147" s="13"/>
      <c r="I147" s="13"/>
      <c r="J147" s="13"/>
      <c r="K147" s="21" t="str">
        <f>IF(AND(C147&lt;&gt;"",COUNTIF(D.2[Tên khách hàng],C147)&gt;1),"Khách hàng này đã khai báo nhiều lần","")</f>
        <v/>
      </c>
      <c r="L147" s="21" t="str">
        <f>IF(OR(C147="",I147=""),"",IF(MATCH(I147,D.2[Nhân viên
bán hàng],0)=B147,B147,""))</f>
        <v/>
      </c>
      <c r="M147" s="21" t="str">
        <f>IF(B147&lt;=COUNT(D.2[STT NVBH]),INDEX(D.2[Nhân viên
bán hàng],MATCH(SMALL(D.2[STT NVBH],B147),D.2[STT NVBH],0)),"")</f>
        <v/>
      </c>
      <c r="N147" s="21" t="str">
        <f>IF(OR(C147="",J147=""),"",IF(MATCH(J147,D.2[Phân nhóm
khách hàng],0)=B147,B147,""))</f>
        <v/>
      </c>
      <c r="O147" s="21" t="str">
        <f>IF(B147&lt;=COUNT(D.2[STT Phân nhóm KH]),INDEX(D.2[Phân nhóm
khách hàng],MATCH(SMALL(D.2[STT Phân nhóm KH],B147),D.2[STT Phân nhóm KH],0)),"")</f>
        <v/>
      </c>
      <c r="P147" s="21" t="str">
        <f>IF(C147="","",SUMIFS(B.2[Giá có thuế],B.2[Tên khách hàng],C147))</f>
        <v/>
      </c>
      <c r="Q147" s="21" t="str">
        <f>IF(C147="","",SUMIFS(B.2[Số tiền đã thu],B.2[Tên khách hàng],C147))</f>
        <v/>
      </c>
      <c r="R147" s="21" t="str">
        <f t="shared" si="5"/>
        <v/>
      </c>
      <c r="S147" s="70" t="str">
        <f>IF(C147="","",SUMIFS(B.2[Doanh thu],B.2[Tên khách hàng],C147))</f>
        <v/>
      </c>
      <c r="T147" s="70" t="str">
        <f>IF(C147="","",SUMIFS(B.2[Lợi nhuận gộp],B.2[Tên khách hàng],C147))</f>
        <v/>
      </c>
      <c r="U147" s="68" t="str">
        <f>IF(OR(C147="",R147=0),"",RANK(R147,D.2[Nợ phải thu 
(Trong kỳ)]))</f>
        <v/>
      </c>
      <c r="V147" s="68" t="str">
        <f>IF(OR(C147="",S147=0),"",RANK(S147,D.2[Doanh thu]))</f>
        <v/>
      </c>
      <c r="W147" s="68" t="str">
        <f>IF(OR(C147="",T147=0),"",RANK(T147,D.2[Lợi nhuận gộp]))</f>
        <v/>
      </c>
      <c r="X147" s="175"/>
    </row>
    <row r="148" spans="2:24" ht="27.75" customHeight="1" x14ac:dyDescent="0.2">
      <c r="B148" s="7">
        <f t="shared" si="6"/>
        <v>146</v>
      </c>
      <c r="C148" s="2"/>
      <c r="D148" s="16"/>
      <c r="E148" s="2"/>
      <c r="F148" s="2"/>
      <c r="G148" s="2"/>
      <c r="H148" s="13"/>
      <c r="I148" s="13"/>
      <c r="J148" s="13"/>
      <c r="K148" s="21" t="str">
        <f>IF(AND(C148&lt;&gt;"",COUNTIF(D.2[Tên khách hàng],C148)&gt;1),"Khách hàng này đã khai báo nhiều lần","")</f>
        <v/>
      </c>
      <c r="L148" s="21" t="str">
        <f>IF(OR(C148="",I148=""),"",IF(MATCH(I148,D.2[Nhân viên
bán hàng],0)=B148,B148,""))</f>
        <v/>
      </c>
      <c r="M148" s="21" t="str">
        <f>IF(B148&lt;=COUNT(D.2[STT NVBH]),INDEX(D.2[Nhân viên
bán hàng],MATCH(SMALL(D.2[STT NVBH],B148),D.2[STT NVBH],0)),"")</f>
        <v/>
      </c>
      <c r="N148" s="21" t="str">
        <f>IF(OR(C148="",J148=""),"",IF(MATCH(J148,D.2[Phân nhóm
khách hàng],0)=B148,B148,""))</f>
        <v/>
      </c>
      <c r="O148" s="21" t="str">
        <f>IF(B148&lt;=COUNT(D.2[STT Phân nhóm KH]),INDEX(D.2[Phân nhóm
khách hàng],MATCH(SMALL(D.2[STT Phân nhóm KH],B148),D.2[STT Phân nhóm KH],0)),"")</f>
        <v/>
      </c>
      <c r="P148" s="21" t="str">
        <f>IF(C148="","",SUMIFS(B.2[Giá có thuế],B.2[Tên khách hàng],C148))</f>
        <v/>
      </c>
      <c r="Q148" s="21" t="str">
        <f>IF(C148="","",SUMIFS(B.2[Số tiền đã thu],B.2[Tên khách hàng],C148))</f>
        <v/>
      </c>
      <c r="R148" s="21" t="str">
        <f t="shared" si="5"/>
        <v/>
      </c>
      <c r="S148" s="70" t="str">
        <f>IF(C148="","",SUMIFS(B.2[Doanh thu],B.2[Tên khách hàng],C148))</f>
        <v/>
      </c>
      <c r="T148" s="70" t="str">
        <f>IF(C148="","",SUMIFS(B.2[Lợi nhuận gộp],B.2[Tên khách hàng],C148))</f>
        <v/>
      </c>
      <c r="U148" s="68" t="str">
        <f>IF(OR(C148="",R148=0),"",RANK(R148,D.2[Nợ phải thu 
(Trong kỳ)]))</f>
        <v/>
      </c>
      <c r="V148" s="68" t="str">
        <f>IF(OR(C148="",S148=0),"",RANK(S148,D.2[Doanh thu]))</f>
        <v/>
      </c>
      <c r="W148" s="68" t="str">
        <f>IF(OR(C148="",T148=0),"",RANK(T148,D.2[Lợi nhuận gộp]))</f>
        <v/>
      </c>
      <c r="X148" s="175"/>
    </row>
    <row r="149" spans="2:24" ht="27.75" customHeight="1" x14ac:dyDescent="0.2">
      <c r="B149" s="7">
        <f t="shared" si="6"/>
        <v>147</v>
      </c>
      <c r="C149" s="2"/>
      <c r="D149" s="16"/>
      <c r="E149" s="2"/>
      <c r="F149" s="2"/>
      <c r="G149" s="2"/>
      <c r="H149" s="13"/>
      <c r="I149" s="13"/>
      <c r="J149" s="13"/>
      <c r="K149" s="21" t="str">
        <f>IF(AND(C149&lt;&gt;"",COUNTIF(D.2[Tên khách hàng],C149)&gt;1),"Khách hàng này đã khai báo nhiều lần","")</f>
        <v/>
      </c>
      <c r="L149" s="21" t="str">
        <f>IF(OR(C149="",I149=""),"",IF(MATCH(I149,D.2[Nhân viên
bán hàng],0)=B149,B149,""))</f>
        <v/>
      </c>
      <c r="M149" s="21" t="str">
        <f>IF(B149&lt;=COUNT(D.2[STT NVBH]),INDEX(D.2[Nhân viên
bán hàng],MATCH(SMALL(D.2[STT NVBH],B149),D.2[STT NVBH],0)),"")</f>
        <v/>
      </c>
      <c r="N149" s="21" t="str">
        <f>IF(OR(C149="",J149=""),"",IF(MATCH(J149,D.2[Phân nhóm
khách hàng],0)=B149,B149,""))</f>
        <v/>
      </c>
      <c r="O149" s="21" t="str">
        <f>IF(B149&lt;=COUNT(D.2[STT Phân nhóm KH]),INDEX(D.2[Phân nhóm
khách hàng],MATCH(SMALL(D.2[STT Phân nhóm KH],B149),D.2[STT Phân nhóm KH],0)),"")</f>
        <v/>
      </c>
      <c r="P149" s="21" t="str">
        <f>IF(C149="","",SUMIFS(B.2[Giá có thuế],B.2[Tên khách hàng],C149))</f>
        <v/>
      </c>
      <c r="Q149" s="21" t="str">
        <f>IF(C149="","",SUMIFS(B.2[Số tiền đã thu],B.2[Tên khách hàng],C149))</f>
        <v/>
      </c>
      <c r="R149" s="21" t="str">
        <f t="shared" si="5"/>
        <v/>
      </c>
      <c r="S149" s="70" t="str">
        <f>IF(C149="","",SUMIFS(B.2[Doanh thu],B.2[Tên khách hàng],C149))</f>
        <v/>
      </c>
      <c r="T149" s="70" t="str">
        <f>IF(C149="","",SUMIFS(B.2[Lợi nhuận gộp],B.2[Tên khách hàng],C149))</f>
        <v/>
      </c>
      <c r="U149" s="68" t="str">
        <f>IF(OR(C149="",R149=0),"",RANK(R149,D.2[Nợ phải thu 
(Trong kỳ)]))</f>
        <v/>
      </c>
      <c r="V149" s="68" t="str">
        <f>IF(OR(C149="",S149=0),"",RANK(S149,D.2[Doanh thu]))</f>
        <v/>
      </c>
      <c r="W149" s="68" t="str">
        <f>IF(OR(C149="",T149=0),"",RANK(T149,D.2[Lợi nhuận gộp]))</f>
        <v/>
      </c>
      <c r="X149" s="175"/>
    </row>
    <row r="150" spans="2:24" ht="27.75" customHeight="1" x14ac:dyDescent="0.2">
      <c r="B150" s="7">
        <f t="shared" si="6"/>
        <v>148</v>
      </c>
      <c r="C150" s="2"/>
      <c r="D150" s="16"/>
      <c r="E150" s="2"/>
      <c r="F150" s="2"/>
      <c r="G150" s="2"/>
      <c r="H150" s="13"/>
      <c r="I150" s="13"/>
      <c r="J150" s="13"/>
      <c r="K150" s="21" t="str">
        <f>IF(AND(C150&lt;&gt;"",COUNTIF(D.2[Tên khách hàng],C150)&gt;1),"Khách hàng này đã khai báo nhiều lần","")</f>
        <v/>
      </c>
      <c r="L150" s="21" t="str">
        <f>IF(OR(C150="",I150=""),"",IF(MATCH(I150,D.2[Nhân viên
bán hàng],0)=B150,B150,""))</f>
        <v/>
      </c>
      <c r="M150" s="21" t="str">
        <f>IF(B150&lt;=COUNT(D.2[STT NVBH]),INDEX(D.2[Nhân viên
bán hàng],MATCH(SMALL(D.2[STT NVBH],B150),D.2[STT NVBH],0)),"")</f>
        <v/>
      </c>
      <c r="N150" s="21" t="str">
        <f>IF(OR(C150="",J150=""),"",IF(MATCH(J150,D.2[Phân nhóm
khách hàng],0)=B150,B150,""))</f>
        <v/>
      </c>
      <c r="O150" s="21" t="str">
        <f>IF(B150&lt;=COUNT(D.2[STT Phân nhóm KH]),INDEX(D.2[Phân nhóm
khách hàng],MATCH(SMALL(D.2[STT Phân nhóm KH],B150),D.2[STT Phân nhóm KH],0)),"")</f>
        <v/>
      </c>
      <c r="P150" s="21" t="str">
        <f>IF(C150="","",SUMIFS(B.2[Giá có thuế],B.2[Tên khách hàng],C150))</f>
        <v/>
      </c>
      <c r="Q150" s="21" t="str">
        <f>IF(C150="","",SUMIFS(B.2[Số tiền đã thu],B.2[Tên khách hàng],C150))</f>
        <v/>
      </c>
      <c r="R150" s="21" t="str">
        <f t="shared" si="5"/>
        <v/>
      </c>
      <c r="S150" s="70" t="str">
        <f>IF(C150="","",SUMIFS(B.2[Doanh thu],B.2[Tên khách hàng],C150))</f>
        <v/>
      </c>
      <c r="T150" s="70" t="str">
        <f>IF(C150="","",SUMIFS(B.2[Lợi nhuận gộp],B.2[Tên khách hàng],C150))</f>
        <v/>
      </c>
      <c r="U150" s="68" t="str">
        <f>IF(OR(C150="",R150=0),"",RANK(R150,D.2[Nợ phải thu 
(Trong kỳ)]))</f>
        <v/>
      </c>
      <c r="V150" s="68" t="str">
        <f>IF(OR(C150="",S150=0),"",RANK(S150,D.2[Doanh thu]))</f>
        <v/>
      </c>
      <c r="W150" s="68" t="str">
        <f>IF(OR(C150="",T150=0),"",RANK(T150,D.2[Lợi nhuận gộp]))</f>
        <v/>
      </c>
      <c r="X150" s="175"/>
    </row>
    <row r="151" spans="2:24" ht="27.75" customHeight="1" x14ac:dyDescent="0.2">
      <c r="B151" s="7">
        <f t="shared" si="6"/>
        <v>149</v>
      </c>
      <c r="C151" s="2"/>
      <c r="D151" s="16"/>
      <c r="E151" s="2"/>
      <c r="F151" s="2"/>
      <c r="G151" s="2"/>
      <c r="H151" s="13"/>
      <c r="I151" s="13"/>
      <c r="J151" s="13"/>
      <c r="K151" s="21" t="str">
        <f>IF(AND(C151&lt;&gt;"",COUNTIF(D.2[Tên khách hàng],C151)&gt;1),"Khách hàng này đã khai báo nhiều lần","")</f>
        <v/>
      </c>
      <c r="L151" s="21" t="str">
        <f>IF(OR(C151="",I151=""),"",IF(MATCH(I151,D.2[Nhân viên
bán hàng],0)=B151,B151,""))</f>
        <v/>
      </c>
      <c r="M151" s="21" t="str">
        <f>IF(B151&lt;=COUNT(D.2[STT NVBH]),INDEX(D.2[Nhân viên
bán hàng],MATCH(SMALL(D.2[STT NVBH],B151),D.2[STT NVBH],0)),"")</f>
        <v/>
      </c>
      <c r="N151" s="21" t="str">
        <f>IF(OR(C151="",J151=""),"",IF(MATCH(J151,D.2[Phân nhóm
khách hàng],0)=B151,B151,""))</f>
        <v/>
      </c>
      <c r="O151" s="21" t="str">
        <f>IF(B151&lt;=COUNT(D.2[STT Phân nhóm KH]),INDEX(D.2[Phân nhóm
khách hàng],MATCH(SMALL(D.2[STT Phân nhóm KH],B151),D.2[STT Phân nhóm KH],0)),"")</f>
        <v/>
      </c>
      <c r="P151" s="21" t="str">
        <f>IF(C151="","",SUMIFS(B.2[Giá có thuế],B.2[Tên khách hàng],C151))</f>
        <v/>
      </c>
      <c r="Q151" s="21" t="str">
        <f>IF(C151="","",SUMIFS(B.2[Số tiền đã thu],B.2[Tên khách hàng],C151))</f>
        <v/>
      </c>
      <c r="R151" s="21" t="str">
        <f t="shared" si="5"/>
        <v/>
      </c>
      <c r="S151" s="70" t="str">
        <f>IF(C151="","",SUMIFS(B.2[Doanh thu],B.2[Tên khách hàng],C151))</f>
        <v/>
      </c>
      <c r="T151" s="70" t="str">
        <f>IF(C151="","",SUMIFS(B.2[Lợi nhuận gộp],B.2[Tên khách hàng],C151))</f>
        <v/>
      </c>
      <c r="U151" s="68" t="str">
        <f>IF(OR(C151="",R151=0),"",RANK(R151,D.2[Nợ phải thu 
(Trong kỳ)]))</f>
        <v/>
      </c>
      <c r="V151" s="68" t="str">
        <f>IF(OR(C151="",S151=0),"",RANK(S151,D.2[Doanh thu]))</f>
        <v/>
      </c>
      <c r="W151" s="68" t="str">
        <f>IF(OR(C151="",T151=0),"",RANK(T151,D.2[Lợi nhuận gộp]))</f>
        <v/>
      </c>
      <c r="X151" s="175"/>
    </row>
    <row r="152" spans="2:24" ht="27.75" customHeight="1" x14ac:dyDescent="0.2">
      <c r="B152" s="7">
        <f t="shared" si="6"/>
        <v>150</v>
      </c>
      <c r="C152" s="2"/>
      <c r="D152" s="16"/>
      <c r="E152" s="2"/>
      <c r="F152" s="2"/>
      <c r="G152" s="2"/>
      <c r="H152" s="13"/>
      <c r="I152" s="13"/>
      <c r="J152" s="13"/>
      <c r="K152" s="21" t="str">
        <f>IF(AND(C152&lt;&gt;"",COUNTIF(D.2[Tên khách hàng],C152)&gt;1),"Khách hàng này đã khai báo nhiều lần","")</f>
        <v/>
      </c>
      <c r="L152" s="21" t="str">
        <f>IF(OR(C152="",I152=""),"",IF(MATCH(I152,D.2[Nhân viên
bán hàng],0)=B152,B152,""))</f>
        <v/>
      </c>
      <c r="M152" s="21" t="str">
        <f>IF(B152&lt;=COUNT(D.2[STT NVBH]),INDEX(D.2[Nhân viên
bán hàng],MATCH(SMALL(D.2[STT NVBH],B152),D.2[STT NVBH],0)),"")</f>
        <v/>
      </c>
      <c r="N152" s="21" t="str">
        <f>IF(OR(C152="",J152=""),"",IF(MATCH(J152,D.2[Phân nhóm
khách hàng],0)=B152,B152,""))</f>
        <v/>
      </c>
      <c r="O152" s="21" t="str">
        <f>IF(B152&lt;=COUNT(D.2[STT Phân nhóm KH]),INDEX(D.2[Phân nhóm
khách hàng],MATCH(SMALL(D.2[STT Phân nhóm KH],B152),D.2[STT Phân nhóm KH],0)),"")</f>
        <v/>
      </c>
      <c r="P152" s="21" t="str">
        <f>IF(C152="","",SUMIFS(B.2[Giá có thuế],B.2[Tên khách hàng],C152))</f>
        <v/>
      </c>
      <c r="Q152" s="21" t="str">
        <f>IF(C152="","",SUMIFS(B.2[Số tiền đã thu],B.2[Tên khách hàng],C152))</f>
        <v/>
      </c>
      <c r="R152" s="21" t="str">
        <f t="shared" si="5"/>
        <v/>
      </c>
      <c r="S152" s="70" t="str">
        <f>IF(C152="","",SUMIFS(B.2[Doanh thu],B.2[Tên khách hàng],C152))</f>
        <v/>
      </c>
      <c r="T152" s="70" t="str">
        <f>IF(C152="","",SUMIFS(B.2[Lợi nhuận gộp],B.2[Tên khách hàng],C152))</f>
        <v/>
      </c>
      <c r="U152" s="68" t="str">
        <f>IF(OR(C152="",R152=0),"",RANK(R152,D.2[Nợ phải thu 
(Trong kỳ)]))</f>
        <v/>
      </c>
      <c r="V152" s="68" t="str">
        <f>IF(OR(C152="",S152=0),"",RANK(S152,D.2[Doanh thu]))</f>
        <v/>
      </c>
      <c r="W152" s="68" t="str">
        <f>IF(OR(C152="",T152=0),"",RANK(T152,D.2[Lợi nhuận gộp]))</f>
        <v/>
      </c>
      <c r="X152" s="175"/>
    </row>
    <row r="153" spans="2:24" ht="27.75" customHeight="1" x14ac:dyDescent="0.2">
      <c r="B153" s="7">
        <f t="shared" si="6"/>
        <v>151</v>
      </c>
      <c r="C153" s="2"/>
      <c r="D153" s="16"/>
      <c r="E153" s="2"/>
      <c r="F153" s="2"/>
      <c r="G153" s="2"/>
      <c r="H153" s="13"/>
      <c r="I153" s="13"/>
      <c r="J153" s="13"/>
      <c r="K153" s="21" t="str">
        <f>IF(AND(C153&lt;&gt;"",COUNTIF(D.2[Tên khách hàng],C153)&gt;1),"Khách hàng này đã khai báo nhiều lần","")</f>
        <v/>
      </c>
      <c r="L153" s="21" t="str">
        <f>IF(OR(C153="",I153=""),"",IF(MATCH(I153,D.2[Nhân viên
bán hàng],0)=B153,B153,""))</f>
        <v/>
      </c>
      <c r="M153" s="21" t="str">
        <f>IF(B153&lt;=COUNT(D.2[STT NVBH]),INDEX(D.2[Nhân viên
bán hàng],MATCH(SMALL(D.2[STT NVBH],B153),D.2[STT NVBH],0)),"")</f>
        <v/>
      </c>
      <c r="N153" s="21" t="str">
        <f>IF(OR(C153="",J153=""),"",IF(MATCH(J153,D.2[Phân nhóm
khách hàng],0)=B153,B153,""))</f>
        <v/>
      </c>
      <c r="O153" s="21" t="str">
        <f>IF(B153&lt;=COUNT(D.2[STT Phân nhóm KH]),INDEX(D.2[Phân nhóm
khách hàng],MATCH(SMALL(D.2[STT Phân nhóm KH],B153),D.2[STT Phân nhóm KH],0)),"")</f>
        <v/>
      </c>
      <c r="P153" s="21" t="str">
        <f>IF(C153="","",SUMIFS(B.2[Giá có thuế],B.2[Tên khách hàng],C153))</f>
        <v/>
      </c>
      <c r="Q153" s="21" t="str">
        <f>IF(C153="","",SUMIFS(B.2[Số tiền đã thu],B.2[Tên khách hàng],C153))</f>
        <v/>
      </c>
      <c r="R153" s="21" t="str">
        <f t="shared" si="5"/>
        <v/>
      </c>
      <c r="S153" s="70" t="str">
        <f>IF(C153="","",SUMIFS(B.2[Doanh thu],B.2[Tên khách hàng],C153))</f>
        <v/>
      </c>
      <c r="T153" s="70" t="str">
        <f>IF(C153="","",SUMIFS(B.2[Lợi nhuận gộp],B.2[Tên khách hàng],C153))</f>
        <v/>
      </c>
      <c r="U153" s="68" t="str">
        <f>IF(OR(C153="",R153=0),"",RANK(R153,D.2[Nợ phải thu 
(Trong kỳ)]))</f>
        <v/>
      </c>
      <c r="V153" s="68" t="str">
        <f>IF(OR(C153="",S153=0),"",RANK(S153,D.2[Doanh thu]))</f>
        <v/>
      </c>
      <c r="W153" s="68" t="str">
        <f>IF(OR(C153="",T153=0),"",RANK(T153,D.2[Lợi nhuận gộp]))</f>
        <v/>
      </c>
      <c r="X153" s="175"/>
    </row>
    <row r="154" spans="2:24" ht="27.75" customHeight="1" x14ac:dyDescent="0.2">
      <c r="B154" s="7">
        <f t="shared" si="6"/>
        <v>152</v>
      </c>
      <c r="C154" s="2"/>
      <c r="D154" s="16"/>
      <c r="E154" s="2"/>
      <c r="F154" s="2"/>
      <c r="G154" s="2"/>
      <c r="H154" s="13"/>
      <c r="I154" s="13"/>
      <c r="J154" s="13"/>
      <c r="K154" s="21" t="str">
        <f>IF(AND(C154&lt;&gt;"",COUNTIF(D.2[Tên khách hàng],C154)&gt;1),"Khách hàng này đã khai báo nhiều lần","")</f>
        <v/>
      </c>
      <c r="L154" s="21" t="str">
        <f>IF(OR(C154="",I154=""),"",IF(MATCH(I154,D.2[Nhân viên
bán hàng],0)=B154,B154,""))</f>
        <v/>
      </c>
      <c r="M154" s="21" t="str">
        <f>IF(B154&lt;=COUNT(D.2[STT NVBH]),INDEX(D.2[Nhân viên
bán hàng],MATCH(SMALL(D.2[STT NVBH],B154),D.2[STT NVBH],0)),"")</f>
        <v/>
      </c>
      <c r="N154" s="21" t="str">
        <f>IF(OR(C154="",J154=""),"",IF(MATCH(J154,D.2[Phân nhóm
khách hàng],0)=B154,B154,""))</f>
        <v/>
      </c>
      <c r="O154" s="21" t="str">
        <f>IF(B154&lt;=COUNT(D.2[STT Phân nhóm KH]),INDEX(D.2[Phân nhóm
khách hàng],MATCH(SMALL(D.2[STT Phân nhóm KH],B154),D.2[STT Phân nhóm KH],0)),"")</f>
        <v/>
      </c>
      <c r="P154" s="21" t="str">
        <f>IF(C154="","",SUMIFS(B.2[Giá có thuế],B.2[Tên khách hàng],C154))</f>
        <v/>
      </c>
      <c r="Q154" s="21" t="str">
        <f>IF(C154="","",SUMIFS(B.2[Số tiền đã thu],B.2[Tên khách hàng],C154))</f>
        <v/>
      </c>
      <c r="R154" s="21" t="str">
        <f t="shared" si="5"/>
        <v/>
      </c>
      <c r="S154" s="70" t="str">
        <f>IF(C154="","",SUMIFS(B.2[Doanh thu],B.2[Tên khách hàng],C154))</f>
        <v/>
      </c>
      <c r="T154" s="70" t="str">
        <f>IF(C154="","",SUMIFS(B.2[Lợi nhuận gộp],B.2[Tên khách hàng],C154))</f>
        <v/>
      </c>
      <c r="U154" s="68" t="str">
        <f>IF(OR(C154="",R154=0),"",RANK(R154,D.2[Nợ phải thu 
(Trong kỳ)]))</f>
        <v/>
      </c>
      <c r="V154" s="68" t="str">
        <f>IF(OR(C154="",S154=0),"",RANK(S154,D.2[Doanh thu]))</f>
        <v/>
      </c>
      <c r="W154" s="68" t="str">
        <f>IF(OR(C154="",T154=0),"",RANK(T154,D.2[Lợi nhuận gộp]))</f>
        <v/>
      </c>
      <c r="X154" s="175"/>
    </row>
    <row r="155" spans="2:24" ht="27.75" customHeight="1" x14ac:dyDescent="0.2">
      <c r="B155" s="7">
        <f t="shared" si="6"/>
        <v>153</v>
      </c>
      <c r="C155" s="2"/>
      <c r="D155" s="16"/>
      <c r="E155" s="2"/>
      <c r="F155" s="2"/>
      <c r="G155" s="2"/>
      <c r="H155" s="13"/>
      <c r="I155" s="13"/>
      <c r="J155" s="13"/>
      <c r="K155" s="21" t="str">
        <f>IF(AND(C155&lt;&gt;"",COUNTIF(D.2[Tên khách hàng],C155)&gt;1),"Khách hàng này đã khai báo nhiều lần","")</f>
        <v/>
      </c>
      <c r="L155" s="21" t="str">
        <f>IF(OR(C155="",I155=""),"",IF(MATCH(I155,D.2[Nhân viên
bán hàng],0)=B155,B155,""))</f>
        <v/>
      </c>
      <c r="M155" s="21" t="str">
        <f>IF(B155&lt;=COUNT(D.2[STT NVBH]),INDEX(D.2[Nhân viên
bán hàng],MATCH(SMALL(D.2[STT NVBH],B155),D.2[STT NVBH],0)),"")</f>
        <v/>
      </c>
      <c r="N155" s="21" t="str">
        <f>IF(OR(C155="",J155=""),"",IF(MATCH(J155,D.2[Phân nhóm
khách hàng],0)=B155,B155,""))</f>
        <v/>
      </c>
      <c r="O155" s="21" t="str">
        <f>IF(B155&lt;=COUNT(D.2[STT Phân nhóm KH]),INDEX(D.2[Phân nhóm
khách hàng],MATCH(SMALL(D.2[STT Phân nhóm KH],B155),D.2[STT Phân nhóm KH],0)),"")</f>
        <v/>
      </c>
      <c r="P155" s="21" t="str">
        <f>IF(C155="","",SUMIFS(B.2[Giá có thuế],B.2[Tên khách hàng],C155))</f>
        <v/>
      </c>
      <c r="Q155" s="21" t="str">
        <f>IF(C155="","",SUMIFS(B.2[Số tiền đã thu],B.2[Tên khách hàng],C155))</f>
        <v/>
      </c>
      <c r="R155" s="21" t="str">
        <f t="shared" si="5"/>
        <v/>
      </c>
      <c r="S155" s="70" t="str">
        <f>IF(C155="","",SUMIFS(B.2[Doanh thu],B.2[Tên khách hàng],C155))</f>
        <v/>
      </c>
      <c r="T155" s="70" t="str">
        <f>IF(C155="","",SUMIFS(B.2[Lợi nhuận gộp],B.2[Tên khách hàng],C155))</f>
        <v/>
      </c>
      <c r="U155" s="68" t="str">
        <f>IF(OR(C155="",R155=0),"",RANK(R155,D.2[Nợ phải thu 
(Trong kỳ)]))</f>
        <v/>
      </c>
      <c r="V155" s="68" t="str">
        <f>IF(OR(C155="",S155=0),"",RANK(S155,D.2[Doanh thu]))</f>
        <v/>
      </c>
      <c r="W155" s="68" t="str">
        <f>IF(OR(C155="",T155=0),"",RANK(T155,D.2[Lợi nhuận gộp]))</f>
        <v/>
      </c>
      <c r="X155" s="175"/>
    </row>
    <row r="156" spans="2:24" ht="27.75" customHeight="1" x14ac:dyDescent="0.2">
      <c r="B156" s="7">
        <f t="shared" si="6"/>
        <v>154</v>
      </c>
      <c r="C156" s="2"/>
      <c r="D156" s="16"/>
      <c r="E156" s="2"/>
      <c r="F156" s="2"/>
      <c r="G156" s="2"/>
      <c r="H156" s="13"/>
      <c r="I156" s="13"/>
      <c r="J156" s="13"/>
      <c r="K156" s="21" t="str">
        <f>IF(AND(C156&lt;&gt;"",COUNTIF(D.2[Tên khách hàng],C156)&gt;1),"Khách hàng này đã khai báo nhiều lần","")</f>
        <v/>
      </c>
      <c r="L156" s="21" t="str">
        <f>IF(OR(C156="",I156=""),"",IF(MATCH(I156,D.2[Nhân viên
bán hàng],0)=B156,B156,""))</f>
        <v/>
      </c>
      <c r="M156" s="21" t="str">
        <f>IF(B156&lt;=COUNT(D.2[STT NVBH]),INDEX(D.2[Nhân viên
bán hàng],MATCH(SMALL(D.2[STT NVBH],B156),D.2[STT NVBH],0)),"")</f>
        <v/>
      </c>
      <c r="N156" s="21" t="str">
        <f>IF(OR(C156="",J156=""),"",IF(MATCH(J156,D.2[Phân nhóm
khách hàng],0)=B156,B156,""))</f>
        <v/>
      </c>
      <c r="O156" s="21" t="str">
        <f>IF(B156&lt;=COUNT(D.2[STT Phân nhóm KH]),INDEX(D.2[Phân nhóm
khách hàng],MATCH(SMALL(D.2[STT Phân nhóm KH],B156),D.2[STT Phân nhóm KH],0)),"")</f>
        <v/>
      </c>
      <c r="P156" s="21" t="str">
        <f>IF(C156="","",SUMIFS(B.2[Giá có thuế],B.2[Tên khách hàng],C156))</f>
        <v/>
      </c>
      <c r="Q156" s="21" t="str">
        <f>IF(C156="","",SUMIFS(B.2[Số tiền đã thu],B.2[Tên khách hàng],C156))</f>
        <v/>
      </c>
      <c r="R156" s="21" t="str">
        <f t="shared" si="5"/>
        <v/>
      </c>
      <c r="S156" s="70" t="str">
        <f>IF(C156="","",SUMIFS(B.2[Doanh thu],B.2[Tên khách hàng],C156))</f>
        <v/>
      </c>
      <c r="T156" s="70" t="str">
        <f>IF(C156="","",SUMIFS(B.2[Lợi nhuận gộp],B.2[Tên khách hàng],C156))</f>
        <v/>
      </c>
      <c r="U156" s="68" t="str">
        <f>IF(OR(C156="",R156=0),"",RANK(R156,D.2[Nợ phải thu 
(Trong kỳ)]))</f>
        <v/>
      </c>
      <c r="V156" s="68" t="str">
        <f>IF(OR(C156="",S156=0),"",RANK(S156,D.2[Doanh thu]))</f>
        <v/>
      </c>
      <c r="W156" s="68" t="str">
        <f>IF(OR(C156="",T156=0),"",RANK(T156,D.2[Lợi nhuận gộp]))</f>
        <v/>
      </c>
      <c r="X156" s="175"/>
    </row>
    <row r="157" spans="2:24" ht="27.75" customHeight="1" x14ac:dyDescent="0.2">
      <c r="B157" s="7">
        <f t="shared" si="6"/>
        <v>155</v>
      </c>
      <c r="C157" s="2"/>
      <c r="D157" s="16"/>
      <c r="E157" s="2"/>
      <c r="F157" s="2"/>
      <c r="G157" s="2"/>
      <c r="H157" s="13"/>
      <c r="I157" s="13"/>
      <c r="J157" s="13"/>
      <c r="K157" s="21" t="str">
        <f>IF(AND(C157&lt;&gt;"",COUNTIF(D.2[Tên khách hàng],C157)&gt;1),"Khách hàng này đã khai báo nhiều lần","")</f>
        <v/>
      </c>
      <c r="L157" s="21" t="str">
        <f>IF(OR(C157="",I157=""),"",IF(MATCH(I157,D.2[Nhân viên
bán hàng],0)=B157,B157,""))</f>
        <v/>
      </c>
      <c r="M157" s="21" t="str">
        <f>IF(B157&lt;=COUNT(D.2[STT NVBH]),INDEX(D.2[Nhân viên
bán hàng],MATCH(SMALL(D.2[STT NVBH],B157),D.2[STT NVBH],0)),"")</f>
        <v/>
      </c>
      <c r="N157" s="21" t="str">
        <f>IF(OR(C157="",J157=""),"",IF(MATCH(J157,D.2[Phân nhóm
khách hàng],0)=B157,B157,""))</f>
        <v/>
      </c>
      <c r="O157" s="21" t="str">
        <f>IF(B157&lt;=COUNT(D.2[STT Phân nhóm KH]),INDEX(D.2[Phân nhóm
khách hàng],MATCH(SMALL(D.2[STT Phân nhóm KH],B157),D.2[STT Phân nhóm KH],0)),"")</f>
        <v/>
      </c>
      <c r="P157" s="21" t="str">
        <f>IF(C157="","",SUMIFS(B.2[Giá có thuế],B.2[Tên khách hàng],C157))</f>
        <v/>
      </c>
      <c r="Q157" s="21" t="str">
        <f>IF(C157="","",SUMIFS(B.2[Số tiền đã thu],B.2[Tên khách hàng],C157))</f>
        <v/>
      </c>
      <c r="R157" s="21" t="str">
        <f t="shared" si="5"/>
        <v/>
      </c>
      <c r="S157" s="70" t="str">
        <f>IF(C157="","",SUMIFS(B.2[Doanh thu],B.2[Tên khách hàng],C157))</f>
        <v/>
      </c>
      <c r="T157" s="70" t="str">
        <f>IF(C157="","",SUMIFS(B.2[Lợi nhuận gộp],B.2[Tên khách hàng],C157))</f>
        <v/>
      </c>
      <c r="U157" s="68" t="str">
        <f>IF(OR(C157="",R157=0),"",RANK(R157,D.2[Nợ phải thu 
(Trong kỳ)]))</f>
        <v/>
      </c>
      <c r="V157" s="68" t="str">
        <f>IF(OR(C157="",S157=0),"",RANK(S157,D.2[Doanh thu]))</f>
        <v/>
      </c>
      <c r="W157" s="68" t="str">
        <f>IF(OR(C157="",T157=0),"",RANK(T157,D.2[Lợi nhuận gộp]))</f>
        <v/>
      </c>
      <c r="X157" s="175"/>
    </row>
    <row r="158" spans="2:24" ht="27.75" customHeight="1" x14ac:dyDescent="0.2">
      <c r="B158" s="7">
        <f t="shared" si="6"/>
        <v>156</v>
      </c>
      <c r="C158" s="2"/>
      <c r="D158" s="16"/>
      <c r="E158" s="2"/>
      <c r="F158" s="2"/>
      <c r="G158" s="2"/>
      <c r="H158" s="13"/>
      <c r="I158" s="13"/>
      <c r="J158" s="13"/>
      <c r="K158" s="21" t="str">
        <f>IF(AND(C158&lt;&gt;"",COUNTIF(D.2[Tên khách hàng],C158)&gt;1),"Khách hàng này đã khai báo nhiều lần","")</f>
        <v/>
      </c>
      <c r="L158" s="21" t="str">
        <f>IF(OR(C158="",I158=""),"",IF(MATCH(I158,D.2[Nhân viên
bán hàng],0)=B158,B158,""))</f>
        <v/>
      </c>
      <c r="M158" s="21" t="str">
        <f>IF(B158&lt;=COUNT(D.2[STT NVBH]),INDEX(D.2[Nhân viên
bán hàng],MATCH(SMALL(D.2[STT NVBH],B158),D.2[STT NVBH],0)),"")</f>
        <v/>
      </c>
      <c r="N158" s="21" t="str">
        <f>IF(OR(C158="",J158=""),"",IF(MATCH(J158,D.2[Phân nhóm
khách hàng],0)=B158,B158,""))</f>
        <v/>
      </c>
      <c r="O158" s="21" t="str">
        <f>IF(B158&lt;=COUNT(D.2[STT Phân nhóm KH]),INDEX(D.2[Phân nhóm
khách hàng],MATCH(SMALL(D.2[STT Phân nhóm KH],B158),D.2[STT Phân nhóm KH],0)),"")</f>
        <v/>
      </c>
      <c r="P158" s="21" t="str">
        <f>IF(C158="","",SUMIFS(B.2[Giá có thuế],B.2[Tên khách hàng],C158))</f>
        <v/>
      </c>
      <c r="Q158" s="21" t="str">
        <f>IF(C158="","",SUMIFS(B.2[Số tiền đã thu],B.2[Tên khách hàng],C158))</f>
        <v/>
      </c>
      <c r="R158" s="21" t="str">
        <f t="shared" si="5"/>
        <v/>
      </c>
      <c r="S158" s="70" t="str">
        <f>IF(C158="","",SUMIFS(B.2[Doanh thu],B.2[Tên khách hàng],C158))</f>
        <v/>
      </c>
      <c r="T158" s="70" t="str">
        <f>IF(C158="","",SUMIFS(B.2[Lợi nhuận gộp],B.2[Tên khách hàng],C158))</f>
        <v/>
      </c>
      <c r="U158" s="68" t="str">
        <f>IF(OR(C158="",R158=0),"",RANK(R158,D.2[Nợ phải thu 
(Trong kỳ)]))</f>
        <v/>
      </c>
      <c r="V158" s="68" t="str">
        <f>IF(OR(C158="",S158=0),"",RANK(S158,D.2[Doanh thu]))</f>
        <v/>
      </c>
      <c r="W158" s="68" t="str">
        <f>IF(OR(C158="",T158=0),"",RANK(T158,D.2[Lợi nhuận gộp]))</f>
        <v/>
      </c>
      <c r="X158" s="175"/>
    </row>
    <row r="159" spans="2:24" ht="27.75" customHeight="1" x14ac:dyDescent="0.2">
      <c r="B159" s="7">
        <f t="shared" si="6"/>
        <v>157</v>
      </c>
      <c r="C159" s="2"/>
      <c r="D159" s="16"/>
      <c r="E159" s="2"/>
      <c r="F159" s="2"/>
      <c r="G159" s="2"/>
      <c r="H159" s="13"/>
      <c r="I159" s="13"/>
      <c r="J159" s="13"/>
      <c r="K159" s="21" t="str">
        <f>IF(AND(C159&lt;&gt;"",COUNTIF(D.2[Tên khách hàng],C159)&gt;1),"Khách hàng này đã khai báo nhiều lần","")</f>
        <v/>
      </c>
      <c r="L159" s="21" t="str">
        <f>IF(OR(C159="",I159=""),"",IF(MATCH(I159,D.2[Nhân viên
bán hàng],0)=B159,B159,""))</f>
        <v/>
      </c>
      <c r="M159" s="21" t="str">
        <f>IF(B159&lt;=COUNT(D.2[STT NVBH]),INDEX(D.2[Nhân viên
bán hàng],MATCH(SMALL(D.2[STT NVBH],B159),D.2[STT NVBH],0)),"")</f>
        <v/>
      </c>
      <c r="N159" s="21" t="str">
        <f>IF(OR(C159="",J159=""),"",IF(MATCH(J159,D.2[Phân nhóm
khách hàng],0)=B159,B159,""))</f>
        <v/>
      </c>
      <c r="O159" s="21" t="str">
        <f>IF(B159&lt;=COUNT(D.2[STT Phân nhóm KH]),INDEX(D.2[Phân nhóm
khách hàng],MATCH(SMALL(D.2[STT Phân nhóm KH],B159),D.2[STT Phân nhóm KH],0)),"")</f>
        <v/>
      </c>
      <c r="P159" s="21" t="str">
        <f>IF(C159="","",SUMIFS(B.2[Giá có thuế],B.2[Tên khách hàng],C159))</f>
        <v/>
      </c>
      <c r="Q159" s="21" t="str">
        <f>IF(C159="","",SUMIFS(B.2[Số tiền đã thu],B.2[Tên khách hàng],C159))</f>
        <v/>
      </c>
      <c r="R159" s="21" t="str">
        <f t="shared" si="5"/>
        <v/>
      </c>
      <c r="S159" s="70" t="str">
        <f>IF(C159="","",SUMIFS(B.2[Doanh thu],B.2[Tên khách hàng],C159))</f>
        <v/>
      </c>
      <c r="T159" s="70" t="str">
        <f>IF(C159="","",SUMIFS(B.2[Lợi nhuận gộp],B.2[Tên khách hàng],C159))</f>
        <v/>
      </c>
      <c r="U159" s="68" t="str">
        <f>IF(OR(C159="",R159=0),"",RANK(R159,D.2[Nợ phải thu 
(Trong kỳ)]))</f>
        <v/>
      </c>
      <c r="V159" s="68" t="str">
        <f>IF(OR(C159="",S159=0),"",RANK(S159,D.2[Doanh thu]))</f>
        <v/>
      </c>
      <c r="W159" s="68" t="str">
        <f>IF(OR(C159="",T159=0),"",RANK(T159,D.2[Lợi nhuận gộp]))</f>
        <v/>
      </c>
      <c r="X159" s="175"/>
    </row>
    <row r="160" spans="2:24" ht="27.75" customHeight="1" x14ac:dyDescent="0.2">
      <c r="B160" s="7">
        <f t="shared" si="6"/>
        <v>158</v>
      </c>
      <c r="C160" s="2"/>
      <c r="D160" s="16"/>
      <c r="E160" s="2"/>
      <c r="F160" s="2"/>
      <c r="G160" s="2"/>
      <c r="H160" s="13"/>
      <c r="I160" s="13"/>
      <c r="J160" s="13"/>
      <c r="K160" s="21" t="str">
        <f>IF(AND(C160&lt;&gt;"",COUNTIF(D.2[Tên khách hàng],C160)&gt;1),"Khách hàng này đã khai báo nhiều lần","")</f>
        <v/>
      </c>
      <c r="L160" s="21" t="str">
        <f>IF(OR(C160="",I160=""),"",IF(MATCH(I160,D.2[Nhân viên
bán hàng],0)=B160,B160,""))</f>
        <v/>
      </c>
      <c r="M160" s="21" t="str">
        <f>IF(B160&lt;=COUNT(D.2[STT NVBH]),INDEX(D.2[Nhân viên
bán hàng],MATCH(SMALL(D.2[STT NVBH],B160),D.2[STT NVBH],0)),"")</f>
        <v/>
      </c>
      <c r="N160" s="21" t="str">
        <f>IF(OR(C160="",J160=""),"",IF(MATCH(J160,D.2[Phân nhóm
khách hàng],0)=B160,B160,""))</f>
        <v/>
      </c>
      <c r="O160" s="21" t="str">
        <f>IF(B160&lt;=COUNT(D.2[STT Phân nhóm KH]),INDEX(D.2[Phân nhóm
khách hàng],MATCH(SMALL(D.2[STT Phân nhóm KH],B160),D.2[STT Phân nhóm KH],0)),"")</f>
        <v/>
      </c>
      <c r="P160" s="21" t="str">
        <f>IF(C160="","",SUMIFS(B.2[Giá có thuế],B.2[Tên khách hàng],C160))</f>
        <v/>
      </c>
      <c r="Q160" s="21" t="str">
        <f>IF(C160="","",SUMIFS(B.2[Số tiền đã thu],B.2[Tên khách hàng],C160))</f>
        <v/>
      </c>
      <c r="R160" s="21" t="str">
        <f t="shared" si="5"/>
        <v/>
      </c>
      <c r="S160" s="70" t="str">
        <f>IF(C160="","",SUMIFS(B.2[Doanh thu],B.2[Tên khách hàng],C160))</f>
        <v/>
      </c>
      <c r="T160" s="70" t="str">
        <f>IF(C160="","",SUMIFS(B.2[Lợi nhuận gộp],B.2[Tên khách hàng],C160))</f>
        <v/>
      </c>
      <c r="U160" s="68" t="str">
        <f>IF(OR(C160="",R160=0),"",RANK(R160,D.2[Nợ phải thu 
(Trong kỳ)]))</f>
        <v/>
      </c>
      <c r="V160" s="68" t="str">
        <f>IF(OR(C160="",S160=0),"",RANK(S160,D.2[Doanh thu]))</f>
        <v/>
      </c>
      <c r="W160" s="68" t="str">
        <f>IF(OR(C160="",T160=0),"",RANK(T160,D.2[Lợi nhuận gộp]))</f>
        <v/>
      </c>
      <c r="X160" s="175"/>
    </row>
    <row r="161" spans="2:24" ht="27.75" customHeight="1" x14ac:dyDescent="0.2">
      <c r="B161" s="7">
        <f t="shared" si="6"/>
        <v>159</v>
      </c>
      <c r="C161" s="2"/>
      <c r="D161" s="16"/>
      <c r="E161" s="2"/>
      <c r="F161" s="2"/>
      <c r="G161" s="2"/>
      <c r="H161" s="13"/>
      <c r="I161" s="13"/>
      <c r="J161" s="13"/>
      <c r="K161" s="21" t="str">
        <f>IF(AND(C161&lt;&gt;"",COUNTIF(D.2[Tên khách hàng],C161)&gt;1),"Khách hàng này đã khai báo nhiều lần","")</f>
        <v/>
      </c>
      <c r="L161" s="21" t="str">
        <f>IF(OR(C161="",I161=""),"",IF(MATCH(I161,D.2[Nhân viên
bán hàng],0)=B161,B161,""))</f>
        <v/>
      </c>
      <c r="M161" s="21" t="str">
        <f>IF(B161&lt;=COUNT(D.2[STT NVBH]),INDEX(D.2[Nhân viên
bán hàng],MATCH(SMALL(D.2[STT NVBH],B161),D.2[STT NVBH],0)),"")</f>
        <v/>
      </c>
      <c r="N161" s="21" t="str">
        <f>IF(OR(C161="",J161=""),"",IF(MATCH(J161,D.2[Phân nhóm
khách hàng],0)=B161,B161,""))</f>
        <v/>
      </c>
      <c r="O161" s="21" t="str">
        <f>IF(B161&lt;=COUNT(D.2[STT Phân nhóm KH]),INDEX(D.2[Phân nhóm
khách hàng],MATCH(SMALL(D.2[STT Phân nhóm KH],B161),D.2[STT Phân nhóm KH],0)),"")</f>
        <v/>
      </c>
      <c r="P161" s="21" t="str">
        <f>IF(C161="","",SUMIFS(B.2[Giá có thuế],B.2[Tên khách hàng],C161))</f>
        <v/>
      </c>
      <c r="Q161" s="21" t="str">
        <f>IF(C161="","",SUMIFS(B.2[Số tiền đã thu],B.2[Tên khách hàng],C161))</f>
        <v/>
      </c>
      <c r="R161" s="21" t="str">
        <f t="shared" si="5"/>
        <v/>
      </c>
      <c r="S161" s="70" t="str">
        <f>IF(C161="","",SUMIFS(B.2[Doanh thu],B.2[Tên khách hàng],C161))</f>
        <v/>
      </c>
      <c r="T161" s="70" t="str">
        <f>IF(C161="","",SUMIFS(B.2[Lợi nhuận gộp],B.2[Tên khách hàng],C161))</f>
        <v/>
      </c>
      <c r="U161" s="68" t="str">
        <f>IF(OR(C161="",R161=0),"",RANK(R161,D.2[Nợ phải thu 
(Trong kỳ)]))</f>
        <v/>
      </c>
      <c r="V161" s="68" t="str">
        <f>IF(OR(C161="",S161=0),"",RANK(S161,D.2[Doanh thu]))</f>
        <v/>
      </c>
      <c r="W161" s="68" t="str">
        <f>IF(OR(C161="",T161=0),"",RANK(T161,D.2[Lợi nhuận gộp]))</f>
        <v/>
      </c>
      <c r="X161" s="175"/>
    </row>
    <row r="162" spans="2:24" ht="27.75" customHeight="1" x14ac:dyDescent="0.2">
      <c r="B162" s="7">
        <f t="shared" si="6"/>
        <v>160</v>
      </c>
      <c r="C162" s="2"/>
      <c r="D162" s="16"/>
      <c r="E162" s="2"/>
      <c r="F162" s="2"/>
      <c r="G162" s="2"/>
      <c r="H162" s="13"/>
      <c r="I162" s="13"/>
      <c r="J162" s="13"/>
      <c r="K162" s="21" t="str">
        <f>IF(AND(C162&lt;&gt;"",COUNTIF(D.2[Tên khách hàng],C162)&gt;1),"Khách hàng này đã khai báo nhiều lần","")</f>
        <v/>
      </c>
      <c r="L162" s="21" t="str">
        <f>IF(OR(C162="",I162=""),"",IF(MATCH(I162,D.2[Nhân viên
bán hàng],0)=B162,B162,""))</f>
        <v/>
      </c>
      <c r="M162" s="21" t="str">
        <f>IF(B162&lt;=COUNT(D.2[STT NVBH]),INDEX(D.2[Nhân viên
bán hàng],MATCH(SMALL(D.2[STT NVBH],B162),D.2[STT NVBH],0)),"")</f>
        <v/>
      </c>
      <c r="N162" s="21" t="str">
        <f>IF(OR(C162="",J162=""),"",IF(MATCH(J162,D.2[Phân nhóm
khách hàng],0)=B162,B162,""))</f>
        <v/>
      </c>
      <c r="O162" s="21" t="str">
        <f>IF(B162&lt;=COUNT(D.2[STT Phân nhóm KH]),INDEX(D.2[Phân nhóm
khách hàng],MATCH(SMALL(D.2[STT Phân nhóm KH],B162),D.2[STT Phân nhóm KH],0)),"")</f>
        <v/>
      </c>
      <c r="P162" s="21" t="str">
        <f>IF(C162="","",SUMIFS(B.2[Giá có thuế],B.2[Tên khách hàng],C162))</f>
        <v/>
      </c>
      <c r="Q162" s="21" t="str">
        <f>IF(C162="","",SUMIFS(B.2[Số tiền đã thu],B.2[Tên khách hàng],C162))</f>
        <v/>
      </c>
      <c r="R162" s="21" t="str">
        <f t="shared" si="5"/>
        <v/>
      </c>
      <c r="S162" s="70" t="str">
        <f>IF(C162="","",SUMIFS(B.2[Doanh thu],B.2[Tên khách hàng],C162))</f>
        <v/>
      </c>
      <c r="T162" s="70" t="str">
        <f>IF(C162="","",SUMIFS(B.2[Lợi nhuận gộp],B.2[Tên khách hàng],C162))</f>
        <v/>
      </c>
      <c r="U162" s="68" t="str">
        <f>IF(OR(C162="",R162=0),"",RANK(R162,D.2[Nợ phải thu 
(Trong kỳ)]))</f>
        <v/>
      </c>
      <c r="V162" s="68" t="str">
        <f>IF(OR(C162="",S162=0),"",RANK(S162,D.2[Doanh thu]))</f>
        <v/>
      </c>
      <c r="W162" s="68" t="str">
        <f>IF(OR(C162="",T162=0),"",RANK(T162,D.2[Lợi nhuận gộp]))</f>
        <v/>
      </c>
      <c r="X162" s="175"/>
    </row>
    <row r="163" spans="2:24" ht="27.75" customHeight="1" x14ac:dyDescent="0.2">
      <c r="B163" s="7">
        <f t="shared" si="6"/>
        <v>161</v>
      </c>
      <c r="C163" s="2"/>
      <c r="D163" s="16"/>
      <c r="E163" s="2"/>
      <c r="F163" s="2"/>
      <c r="G163" s="2"/>
      <c r="H163" s="13"/>
      <c r="I163" s="13"/>
      <c r="J163" s="13"/>
      <c r="K163" s="21" t="str">
        <f>IF(AND(C163&lt;&gt;"",COUNTIF(D.2[Tên khách hàng],C163)&gt;1),"Khách hàng này đã khai báo nhiều lần","")</f>
        <v/>
      </c>
      <c r="L163" s="21" t="str">
        <f>IF(OR(C163="",I163=""),"",IF(MATCH(I163,D.2[Nhân viên
bán hàng],0)=B163,B163,""))</f>
        <v/>
      </c>
      <c r="M163" s="21" t="str">
        <f>IF(B163&lt;=COUNT(D.2[STT NVBH]),INDEX(D.2[Nhân viên
bán hàng],MATCH(SMALL(D.2[STT NVBH],B163),D.2[STT NVBH],0)),"")</f>
        <v/>
      </c>
      <c r="N163" s="21" t="str">
        <f>IF(OR(C163="",J163=""),"",IF(MATCH(J163,D.2[Phân nhóm
khách hàng],0)=B163,B163,""))</f>
        <v/>
      </c>
      <c r="O163" s="21" t="str">
        <f>IF(B163&lt;=COUNT(D.2[STT Phân nhóm KH]),INDEX(D.2[Phân nhóm
khách hàng],MATCH(SMALL(D.2[STT Phân nhóm KH],B163),D.2[STT Phân nhóm KH],0)),"")</f>
        <v/>
      </c>
      <c r="P163" s="21" t="str">
        <f>IF(C163="","",SUMIFS(B.2[Giá có thuế],B.2[Tên khách hàng],C163))</f>
        <v/>
      </c>
      <c r="Q163" s="21" t="str">
        <f>IF(C163="","",SUMIFS(B.2[Số tiền đã thu],B.2[Tên khách hàng],C163))</f>
        <v/>
      </c>
      <c r="R163" s="21" t="str">
        <f t="shared" si="5"/>
        <v/>
      </c>
      <c r="S163" s="70" t="str">
        <f>IF(C163="","",SUMIFS(B.2[Doanh thu],B.2[Tên khách hàng],C163))</f>
        <v/>
      </c>
      <c r="T163" s="70" t="str">
        <f>IF(C163="","",SUMIFS(B.2[Lợi nhuận gộp],B.2[Tên khách hàng],C163))</f>
        <v/>
      </c>
      <c r="U163" s="68" t="str">
        <f>IF(OR(C163="",R163=0),"",RANK(R163,D.2[Nợ phải thu 
(Trong kỳ)]))</f>
        <v/>
      </c>
      <c r="V163" s="68" t="str">
        <f>IF(OR(C163="",S163=0),"",RANK(S163,D.2[Doanh thu]))</f>
        <v/>
      </c>
      <c r="W163" s="68" t="str">
        <f>IF(OR(C163="",T163=0),"",RANK(T163,D.2[Lợi nhuận gộp]))</f>
        <v/>
      </c>
      <c r="X163" s="175"/>
    </row>
    <row r="164" spans="2:24" ht="27.75" customHeight="1" x14ac:dyDescent="0.2">
      <c r="B164" s="7">
        <f t="shared" si="6"/>
        <v>162</v>
      </c>
      <c r="C164" s="2"/>
      <c r="D164" s="16"/>
      <c r="E164" s="2"/>
      <c r="F164" s="2"/>
      <c r="G164" s="2"/>
      <c r="H164" s="13"/>
      <c r="I164" s="13"/>
      <c r="J164" s="13"/>
      <c r="K164" s="21" t="str">
        <f>IF(AND(C164&lt;&gt;"",COUNTIF(D.2[Tên khách hàng],C164)&gt;1),"Khách hàng này đã khai báo nhiều lần","")</f>
        <v/>
      </c>
      <c r="L164" s="21" t="str">
        <f>IF(OR(C164="",I164=""),"",IF(MATCH(I164,D.2[Nhân viên
bán hàng],0)=B164,B164,""))</f>
        <v/>
      </c>
      <c r="M164" s="21" t="str">
        <f>IF(B164&lt;=COUNT(D.2[STT NVBH]),INDEX(D.2[Nhân viên
bán hàng],MATCH(SMALL(D.2[STT NVBH],B164),D.2[STT NVBH],0)),"")</f>
        <v/>
      </c>
      <c r="N164" s="21" t="str">
        <f>IF(OR(C164="",J164=""),"",IF(MATCH(J164,D.2[Phân nhóm
khách hàng],0)=B164,B164,""))</f>
        <v/>
      </c>
      <c r="O164" s="21" t="str">
        <f>IF(B164&lt;=COUNT(D.2[STT Phân nhóm KH]),INDEX(D.2[Phân nhóm
khách hàng],MATCH(SMALL(D.2[STT Phân nhóm KH],B164),D.2[STT Phân nhóm KH],0)),"")</f>
        <v/>
      </c>
      <c r="P164" s="21" t="str">
        <f>IF(C164="","",SUMIFS(B.2[Giá có thuế],B.2[Tên khách hàng],C164))</f>
        <v/>
      </c>
      <c r="Q164" s="21" t="str">
        <f>IF(C164="","",SUMIFS(B.2[Số tiền đã thu],B.2[Tên khách hàng],C164))</f>
        <v/>
      </c>
      <c r="R164" s="21" t="str">
        <f t="shared" si="5"/>
        <v/>
      </c>
      <c r="S164" s="70" t="str">
        <f>IF(C164="","",SUMIFS(B.2[Doanh thu],B.2[Tên khách hàng],C164))</f>
        <v/>
      </c>
      <c r="T164" s="70" t="str">
        <f>IF(C164="","",SUMIFS(B.2[Lợi nhuận gộp],B.2[Tên khách hàng],C164))</f>
        <v/>
      </c>
      <c r="U164" s="68" t="str">
        <f>IF(OR(C164="",R164=0),"",RANK(R164,D.2[Nợ phải thu 
(Trong kỳ)]))</f>
        <v/>
      </c>
      <c r="V164" s="68" t="str">
        <f>IF(OR(C164="",S164=0),"",RANK(S164,D.2[Doanh thu]))</f>
        <v/>
      </c>
      <c r="W164" s="68" t="str">
        <f>IF(OR(C164="",T164=0),"",RANK(T164,D.2[Lợi nhuận gộp]))</f>
        <v/>
      </c>
      <c r="X164" s="175"/>
    </row>
    <row r="165" spans="2:24" ht="27.75" customHeight="1" x14ac:dyDescent="0.2">
      <c r="B165" s="7">
        <f t="shared" si="6"/>
        <v>163</v>
      </c>
      <c r="C165" s="2"/>
      <c r="D165" s="16"/>
      <c r="E165" s="2"/>
      <c r="F165" s="2"/>
      <c r="G165" s="2"/>
      <c r="H165" s="13"/>
      <c r="I165" s="13"/>
      <c r="J165" s="13"/>
      <c r="K165" s="21" t="str">
        <f>IF(AND(C165&lt;&gt;"",COUNTIF(D.2[Tên khách hàng],C165)&gt;1),"Khách hàng này đã khai báo nhiều lần","")</f>
        <v/>
      </c>
      <c r="L165" s="21" t="str">
        <f>IF(OR(C165="",I165=""),"",IF(MATCH(I165,D.2[Nhân viên
bán hàng],0)=B165,B165,""))</f>
        <v/>
      </c>
      <c r="M165" s="21" t="str">
        <f>IF(B165&lt;=COUNT(D.2[STT NVBH]),INDEX(D.2[Nhân viên
bán hàng],MATCH(SMALL(D.2[STT NVBH],B165),D.2[STT NVBH],0)),"")</f>
        <v/>
      </c>
      <c r="N165" s="21" t="str">
        <f>IF(OR(C165="",J165=""),"",IF(MATCH(J165,D.2[Phân nhóm
khách hàng],0)=B165,B165,""))</f>
        <v/>
      </c>
      <c r="O165" s="21" t="str">
        <f>IF(B165&lt;=COUNT(D.2[STT Phân nhóm KH]),INDEX(D.2[Phân nhóm
khách hàng],MATCH(SMALL(D.2[STT Phân nhóm KH],B165),D.2[STT Phân nhóm KH],0)),"")</f>
        <v/>
      </c>
      <c r="P165" s="21" t="str">
        <f>IF(C165="","",SUMIFS(B.2[Giá có thuế],B.2[Tên khách hàng],C165))</f>
        <v/>
      </c>
      <c r="Q165" s="21" t="str">
        <f>IF(C165="","",SUMIFS(B.2[Số tiền đã thu],B.2[Tên khách hàng],C165))</f>
        <v/>
      </c>
      <c r="R165" s="21" t="str">
        <f t="shared" si="5"/>
        <v/>
      </c>
      <c r="S165" s="70" t="str">
        <f>IF(C165="","",SUMIFS(B.2[Doanh thu],B.2[Tên khách hàng],C165))</f>
        <v/>
      </c>
      <c r="T165" s="70" t="str">
        <f>IF(C165="","",SUMIFS(B.2[Lợi nhuận gộp],B.2[Tên khách hàng],C165))</f>
        <v/>
      </c>
      <c r="U165" s="68" t="str">
        <f>IF(OR(C165="",R165=0),"",RANK(R165,D.2[Nợ phải thu 
(Trong kỳ)]))</f>
        <v/>
      </c>
      <c r="V165" s="68" t="str">
        <f>IF(OR(C165="",S165=0),"",RANK(S165,D.2[Doanh thu]))</f>
        <v/>
      </c>
      <c r="W165" s="68" t="str">
        <f>IF(OR(C165="",T165=0),"",RANK(T165,D.2[Lợi nhuận gộp]))</f>
        <v/>
      </c>
      <c r="X165" s="175"/>
    </row>
    <row r="166" spans="2:24" ht="27.75" customHeight="1" x14ac:dyDescent="0.2">
      <c r="B166" s="7">
        <f t="shared" si="6"/>
        <v>164</v>
      </c>
      <c r="C166" s="2"/>
      <c r="D166" s="16"/>
      <c r="E166" s="2"/>
      <c r="F166" s="2"/>
      <c r="G166" s="2"/>
      <c r="H166" s="13"/>
      <c r="I166" s="13"/>
      <c r="J166" s="13"/>
      <c r="K166" s="21" t="str">
        <f>IF(AND(C166&lt;&gt;"",COUNTIF(D.2[Tên khách hàng],C166)&gt;1),"Khách hàng này đã khai báo nhiều lần","")</f>
        <v/>
      </c>
      <c r="L166" s="21" t="str">
        <f>IF(OR(C166="",I166=""),"",IF(MATCH(I166,D.2[Nhân viên
bán hàng],0)=B166,B166,""))</f>
        <v/>
      </c>
      <c r="M166" s="21" t="str">
        <f>IF(B166&lt;=COUNT(D.2[STT NVBH]),INDEX(D.2[Nhân viên
bán hàng],MATCH(SMALL(D.2[STT NVBH],B166),D.2[STT NVBH],0)),"")</f>
        <v/>
      </c>
      <c r="N166" s="21" t="str">
        <f>IF(OR(C166="",J166=""),"",IF(MATCH(J166,D.2[Phân nhóm
khách hàng],0)=B166,B166,""))</f>
        <v/>
      </c>
      <c r="O166" s="21" t="str">
        <f>IF(B166&lt;=COUNT(D.2[STT Phân nhóm KH]),INDEX(D.2[Phân nhóm
khách hàng],MATCH(SMALL(D.2[STT Phân nhóm KH],B166),D.2[STT Phân nhóm KH],0)),"")</f>
        <v/>
      </c>
      <c r="P166" s="21" t="str">
        <f>IF(C166="","",SUMIFS(B.2[Giá có thuế],B.2[Tên khách hàng],C166))</f>
        <v/>
      </c>
      <c r="Q166" s="21" t="str">
        <f>IF(C166="","",SUMIFS(B.2[Số tiền đã thu],B.2[Tên khách hàng],C166))</f>
        <v/>
      </c>
      <c r="R166" s="21" t="str">
        <f t="shared" si="5"/>
        <v/>
      </c>
      <c r="S166" s="70" t="str">
        <f>IF(C166="","",SUMIFS(B.2[Doanh thu],B.2[Tên khách hàng],C166))</f>
        <v/>
      </c>
      <c r="T166" s="70" t="str">
        <f>IF(C166="","",SUMIFS(B.2[Lợi nhuận gộp],B.2[Tên khách hàng],C166))</f>
        <v/>
      </c>
      <c r="U166" s="68" t="str">
        <f>IF(OR(C166="",R166=0),"",RANK(R166,D.2[Nợ phải thu 
(Trong kỳ)]))</f>
        <v/>
      </c>
      <c r="V166" s="68" t="str">
        <f>IF(OR(C166="",S166=0),"",RANK(S166,D.2[Doanh thu]))</f>
        <v/>
      </c>
      <c r="W166" s="68" t="str">
        <f>IF(OR(C166="",T166=0),"",RANK(T166,D.2[Lợi nhuận gộp]))</f>
        <v/>
      </c>
      <c r="X166" s="175"/>
    </row>
    <row r="167" spans="2:24" ht="27.75" customHeight="1" x14ac:dyDescent="0.2">
      <c r="B167" s="7">
        <f t="shared" si="6"/>
        <v>165</v>
      </c>
      <c r="C167" s="2"/>
      <c r="D167" s="16"/>
      <c r="E167" s="2"/>
      <c r="F167" s="2"/>
      <c r="G167" s="2"/>
      <c r="H167" s="13"/>
      <c r="I167" s="13"/>
      <c r="J167" s="13"/>
      <c r="K167" s="21" t="str">
        <f>IF(AND(C167&lt;&gt;"",COUNTIF(D.2[Tên khách hàng],C167)&gt;1),"Khách hàng này đã khai báo nhiều lần","")</f>
        <v/>
      </c>
      <c r="L167" s="21" t="str">
        <f>IF(OR(C167="",I167=""),"",IF(MATCH(I167,D.2[Nhân viên
bán hàng],0)=B167,B167,""))</f>
        <v/>
      </c>
      <c r="M167" s="21" t="str">
        <f>IF(B167&lt;=COUNT(D.2[STT NVBH]),INDEX(D.2[Nhân viên
bán hàng],MATCH(SMALL(D.2[STT NVBH],B167),D.2[STT NVBH],0)),"")</f>
        <v/>
      </c>
      <c r="N167" s="21" t="str">
        <f>IF(OR(C167="",J167=""),"",IF(MATCH(J167,D.2[Phân nhóm
khách hàng],0)=B167,B167,""))</f>
        <v/>
      </c>
      <c r="O167" s="21" t="str">
        <f>IF(B167&lt;=COUNT(D.2[STT Phân nhóm KH]),INDEX(D.2[Phân nhóm
khách hàng],MATCH(SMALL(D.2[STT Phân nhóm KH],B167),D.2[STT Phân nhóm KH],0)),"")</f>
        <v/>
      </c>
      <c r="P167" s="21" t="str">
        <f>IF(C167="","",SUMIFS(B.2[Giá có thuế],B.2[Tên khách hàng],C167))</f>
        <v/>
      </c>
      <c r="Q167" s="21" t="str">
        <f>IF(C167="","",SUMIFS(B.2[Số tiền đã thu],B.2[Tên khách hàng],C167))</f>
        <v/>
      </c>
      <c r="R167" s="21" t="str">
        <f t="shared" si="5"/>
        <v/>
      </c>
      <c r="S167" s="70" t="str">
        <f>IF(C167="","",SUMIFS(B.2[Doanh thu],B.2[Tên khách hàng],C167))</f>
        <v/>
      </c>
      <c r="T167" s="70" t="str">
        <f>IF(C167="","",SUMIFS(B.2[Lợi nhuận gộp],B.2[Tên khách hàng],C167))</f>
        <v/>
      </c>
      <c r="U167" s="68" t="str">
        <f>IF(OR(C167="",R167=0),"",RANK(R167,D.2[Nợ phải thu 
(Trong kỳ)]))</f>
        <v/>
      </c>
      <c r="V167" s="68" t="str">
        <f>IF(OR(C167="",S167=0),"",RANK(S167,D.2[Doanh thu]))</f>
        <v/>
      </c>
      <c r="W167" s="68" t="str">
        <f>IF(OR(C167="",T167=0),"",RANK(T167,D.2[Lợi nhuận gộp]))</f>
        <v/>
      </c>
      <c r="X167" s="175"/>
    </row>
    <row r="168" spans="2:24" ht="27.75" customHeight="1" x14ac:dyDescent="0.2">
      <c r="B168" s="7">
        <f t="shared" si="6"/>
        <v>166</v>
      </c>
      <c r="C168" s="2"/>
      <c r="D168" s="16"/>
      <c r="E168" s="2"/>
      <c r="F168" s="2"/>
      <c r="G168" s="2"/>
      <c r="H168" s="13"/>
      <c r="I168" s="13"/>
      <c r="J168" s="13"/>
      <c r="K168" s="21" t="str">
        <f>IF(AND(C168&lt;&gt;"",COUNTIF(D.2[Tên khách hàng],C168)&gt;1),"Khách hàng này đã khai báo nhiều lần","")</f>
        <v/>
      </c>
      <c r="L168" s="21" t="str">
        <f>IF(OR(C168="",I168=""),"",IF(MATCH(I168,D.2[Nhân viên
bán hàng],0)=B168,B168,""))</f>
        <v/>
      </c>
      <c r="M168" s="21" t="str">
        <f>IF(B168&lt;=COUNT(D.2[STT NVBH]),INDEX(D.2[Nhân viên
bán hàng],MATCH(SMALL(D.2[STT NVBH],B168),D.2[STT NVBH],0)),"")</f>
        <v/>
      </c>
      <c r="N168" s="21" t="str">
        <f>IF(OR(C168="",J168=""),"",IF(MATCH(J168,D.2[Phân nhóm
khách hàng],0)=B168,B168,""))</f>
        <v/>
      </c>
      <c r="O168" s="21" t="str">
        <f>IF(B168&lt;=COUNT(D.2[STT Phân nhóm KH]),INDEX(D.2[Phân nhóm
khách hàng],MATCH(SMALL(D.2[STT Phân nhóm KH],B168),D.2[STT Phân nhóm KH],0)),"")</f>
        <v/>
      </c>
      <c r="P168" s="21" t="str">
        <f>IF(C168="","",SUMIFS(B.2[Giá có thuế],B.2[Tên khách hàng],C168))</f>
        <v/>
      </c>
      <c r="Q168" s="21" t="str">
        <f>IF(C168="","",SUMIFS(B.2[Số tiền đã thu],B.2[Tên khách hàng],C168))</f>
        <v/>
      </c>
      <c r="R168" s="21" t="str">
        <f t="shared" si="5"/>
        <v/>
      </c>
      <c r="S168" s="70" t="str">
        <f>IF(C168="","",SUMIFS(B.2[Doanh thu],B.2[Tên khách hàng],C168))</f>
        <v/>
      </c>
      <c r="T168" s="70" t="str">
        <f>IF(C168="","",SUMIFS(B.2[Lợi nhuận gộp],B.2[Tên khách hàng],C168))</f>
        <v/>
      </c>
      <c r="U168" s="68" t="str">
        <f>IF(OR(C168="",R168=0),"",RANK(R168,D.2[Nợ phải thu 
(Trong kỳ)]))</f>
        <v/>
      </c>
      <c r="V168" s="68" t="str">
        <f>IF(OR(C168="",S168=0),"",RANK(S168,D.2[Doanh thu]))</f>
        <v/>
      </c>
      <c r="W168" s="68" t="str">
        <f>IF(OR(C168="",T168=0),"",RANK(T168,D.2[Lợi nhuận gộp]))</f>
        <v/>
      </c>
      <c r="X168" s="175"/>
    </row>
    <row r="169" spans="2:24" ht="27.75" customHeight="1" x14ac:dyDescent="0.2">
      <c r="B169" s="7">
        <f t="shared" si="6"/>
        <v>167</v>
      </c>
      <c r="C169" s="2"/>
      <c r="D169" s="16"/>
      <c r="E169" s="2"/>
      <c r="F169" s="2"/>
      <c r="G169" s="2"/>
      <c r="H169" s="13"/>
      <c r="I169" s="13"/>
      <c r="J169" s="13"/>
      <c r="K169" s="21" t="str">
        <f>IF(AND(C169&lt;&gt;"",COUNTIF(D.2[Tên khách hàng],C169)&gt;1),"Khách hàng này đã khai báo nhiều lần","")</f>
        <v/>
      </c>
      <c r="L169" s="21" t="str">
        <f>IF(OR(C169="",I169=""),"",IF(MATCH(I169,D.2[Nhân viên
bán hàng],0)=B169,B169,""))</f>
        <v/>
      </c>
      <c r="M169" s="21" t="str">
        <f>IF(B169&lt;=COUNT(D.2[STT NVBH]),INDEX(D.2[Nhân viên
bán hàng],MATCH(SMALL(D.2[STT NVBH],B169),D.2[STT NVBH],0)),"")</f>
        <v/>
      </c>
      <c r="N169" s="21" t="str">
        <f>IF(OR(C169="",J169=""),"",IF(MATCH(J169,D.2[Phân nhóm
khách hàng],0)=B169,B169,""))</f>
        <v/>
      </c>
      <c r="O169" s="21" t="str">
        <f>IF(B169&lt;=COUNT(D.2[STT Phân nhóm KH]),INDEX(D.2[Phân nhóm
khách hàng],MATCH(SMALL(D.2[STT Phân nhóm KH],B169),D.2[STT Phân nhóm KH],0)),"")</f>
        <v/>
      </c>
      <c r="P169" s="21" t="str">
        <f>IF(C169="","",SUMIFS(B.2[Giá có thuế],B.2[Tên khách hàng],C169))</f>
        <v/>
      </c>
      <c r="Q169" s="21" t="str">
        <f>IF(C169="","",SUMIFS(B.2[Số tiền đã thu],B.2[Tên khách hàng],C169))</f>
        <v/>
      </c>
      <c r="R169" s="21" t="str">
        <f t="shared" si="5"/>
        <v/>
      </c>
      <c r="S169" s="70" t="str">
        <f>IF(C169="","",SUMIFS(B.2[Doanh thu],B.2[Tên khách hàng],C169))</f>
        <v/>
      </c>
      <c r="T169" s="70" t="str">
        <f>IF(C169="","",SUMIFS(B.2[Lợi nhuận gộp],B.2[Tên khách hàng],C169))</f>
        <v/>
      </c>
      <c r="U169" s="68" t="str">
        <f>IF(OR(C169="",R169=0),"",RANK(R169,D.2[Nợ phải thu 
(Trong kỳ)]))</f>
        <v/>
      </c>
      <c r="V169" s="68" t="str">
        <f>IF(OR(C169="",S169=0),"",RANK(S169,D.2[Doanh thu]))</f>
        <v/>
      </c>
      <c r="W169" s="68" t="str">
        <f>IF(OR(C169="",T169=0),"",RANK(T169,D.2[Lợi nhuận gộp]))</f>
        <v/>
      </c>
      <c r="X169" s="175"/>
    </row>
    <row r="170" spans="2:24" ht="27.75" customHeight="1" x14ac:dyDescent="0.2">
      <c r="B170" s="7">
        <f t="shared" si="6"/>
        <v>168</v>
      </c>
      <c r="C170" s="2"/>
      <c r="D170" s="16"/>
      <c r="E170" s="2"/>
      <c r="F170" s="2"/>
      <c r="G170" s="2"/>
      <c r="H170" s="13"/>
      <c r="I170" s="13"/>
      <c r="J170" s="13"/>
      <c r="K170" s="21" t="str">
        <f>IF(AND(C170&lt;&gt;"",COUNTIF(D.2[Tên khách hàng],C170)&gt;1),"Khách hàng này đã khai báo nhiều lần","")</f>
        <v/>
      </c>
      <c r="L170" s="21" t="str">
        <f>IF(OR(C170="",I170=""),"",IF(MATCH(I170,D.2[Nhân viên
bán hàng],0)=B170,B170,""))</f>
        <v/>
      </c>
      <c r="M170" s="21" t="str">
        <f>IF(B170&lt;=COUNT(D.2[STT NVBH]),INDEX(D.2[Nhân viên
bán hàng],MATCH(SMALL(D.2[STT NVBH],B170),D.2[STT NVBH],0)),"")</f>
        <v/>
      </c>
      <c r="N170" s="21" t="str">
        <f>IF(OR(C170="",J170=""),"",IF(MATCH(J170,D.2[Phân nhóm
khách hàng],0)=B170,B170,""))</f>
        <v/>
      </c>
      <c r="O170" s="21" t="str">
        <f>IF(B170&lt;=COUNT(D.2[STT Phân nhóm KH]),INDEX(D.2[Phân nhóm
khách hàng],MATCH(SMALL(D.2[STT Phân nhóm KH],B170),D.2[STT Phân nhóm KH],0)),"")</f>
        <v/>
      </c>
      <c r="P170" s="21" t="str">
        <f>IF(C170="","",SUMIFS(B.2[Giá có thuế],B.2[Tên khách hàng],C170))</f>
        <v/>
      </c>
      <c r="Q170" s="21" t="str">
        <f>IF(C170="","",SUMIFS(B.2[Số tiền đã thu],B.2[Tên khách hàng],C170))</f>
        <v/>
      </c>
      <c r="R170" s="21" t="str">
        <f t="shared" si="5"/>
        <v/>
      </c>
      <c r="S170" s="70" t="str">
        <f>IF(C170="","",SUMIFS(B.2[Doanh thu],B.2[Tên khách hàng],C170))</f>
        <v/>
      </c>
      <c r="T170" s="70" t="str">
        <f>IF(C170="","",SUMIFS(B.2[Lợi nhuận gộp],B.2[Tên khách hàng],C170))</f>
        <v/>
      </c>
      <c r="U170" s="68" t="str">
        <f>IF(OR(C170="",R170=0),"",RANK(R170,D.2[Nợ phải thu 
(Trong kỳ)]))</f>
        <v/>
      </c>
      <c r="V170" s="68" t="str">
        <f>IF(OR(C170="",S170=0),"",RANK(S170,D.2[Doanh thu]))</f>
        <v/>
      </c>
      <c r="W170" s="68" t="str">
        <f>IF(OR(C170="",T170=0),"",RANK(T170,D.2[Lợi nhuận gộp]))</f>
        <v/>
      </c>
      <c r="X170" s="175"/>
    </row>
    <row r="171" spans="2:24" ht="27.75" customHeight="1" x14ac:dyDescent="0.2">
      <c r="B171" s="7">
        <f t="shared" si="6"/>
        <v>169</v>
      </c>
      <c r="C171" s="2"/>
      <c r="D171" s="16"/>
      <c r="E171" s="2"/>
      <c r="F171" s="2"/>
      <c r="G171" s="2"/>
      <c r="H171" s="13"/>
      <c r="I171" s="13"/>
      <c r="J171" s="13"/>
      <c r="K171" s="21" t="str">
        <f>IF(AND(C171&lt;&gt;"",COUNTIF(D.2[Tên khách hàng],C171)&gt;1),"Khách hàng này đã khai báo nhiều lần","")</f>
        <v/>
      </c>
      <c r="L171" s="21" t="str">
        <f>IF(OR(C171="",I171=""),"",IF(MATCH(I171,D.2[Nhân viên
bán hàng],0)=B171,B171,""))</f>
        <v/>
      </c>
      <c r="M171" s="21" t="str">
        <f>IF(B171&lt;=COUNT(D.2[STT NVBH]),INDEX(D.2[Nhân viên
bán hàng],MATCH(SMALL(D.2[STT NVBH],B171),D.2[STT NVBH],0)),"")</f>
        <v/>
      </c>
      <c r="N171" s="21" t="str">
        <f>IF(OR(C171="",J171=""),"",IF(MATCH(J171,D.2[Phân nhóm
khách hàng],0)=B171,B171,""))</f>
        <v/>
      </c>
      <c r="O171" s="21" t="str">
        <f>IF(B171&lt;=COUNT(D.2[STT Phân nhóm KH]),INDEX(D.2[Phân nhóm
khách hàng],MATCH(SMALL(D.2[STT Phân nhóm KH],B171),D.2[STT Phân nhóm KH],0)),"")</f>
        <v/>
      </c>
      <c r="P171" s="21" t="str">
        <f>IF(C171="","",SUMIFS(B.2[Giá có thuế],B.2[Tên khách hàng],C171))</f>
        <v/>
      </c>
      <c r="Q171" s="21" t="str">
        <f>IF(C171="","",SUMIFS(B.2[Số tiền đã thu],B.2[Tên khách hàng],C171))</f>
        <v/>
      </c>
      <c r="R171" s="21" t="str">
        <f t="shared" si="5"/>
        <v/>
      </c>
      <c r="S171" s="70" t="str">
        <f>IF(C171="","",SUMIFS(B.2[Doanh thu],B.2[Tên khách hàng],C171))</f>
        <v/>
      </c>
      <c r="T171" s="70" t="str">
        <f>IF(C171="","",SUMIFS(B.2[Lợi nhuận gộp],B.2[Tên khách hàng],C171))</f>
        <v/>
      </c>
      <c r="U171" s="68" t="str">
        <f>IF(OR(C171="",R171=0),"",RANK(R171,D.2[Nợ phải thu 
(Trong kỳ)]))</f>
        <v/>
      </c>
      <c r="V171" s="68" t="str">
        <f>IF(OR(C171="",S171=0),"",RANK(S171,D.2[Doanh thu]))</f>
        <v/>
      </c>
      <c r="W171" s="68" t="str">
        <f>IF(OR(C171="",T171=0),"",RANK(T171,D.2[Lợi nhuận gộp]))</f>
        <v/>
      </c>
      <c r="X171" s="175"/>
    </row>
    <row r="172" spans="2:24" ht="27.75" customHeight="1" x14ac:dyDescent="0.2">
      <c r="B172" s="7">
        <f t="shared" si="6"/>
        <v>170</v>
      </c>
      <c r="C172" s="2"/>
      <c r="D172" s="16"/>
      <c r="E172" s="2"/>
      <c r="F172" s="2"/>
      <c r="G172" s="2"/>
      <c r="H172" s="13"/>
      <c r="I172" s="13"/>
      <c r="J172" s="13"/>
      <c r="K172" s="21" t="str">
        <f>IF(AND(C172&lt;&gt;"",COUNTIF(D.2[Tên khách hàng],C172)&gt;1),"Khách hàng này đã khai báo nhiều lần","")</f>
        <v/>
      </c>
      <c r="L172" s="21" t="str">
        <f>IF(OR(C172="",I172=""),"",IF(MATCH(I172,D.2[Nhân viên
bán hàng],0)=B172,B172,""))</f>
        <v/>
      </c>
      <c r="M172" s="21" t="str">
        <f>IF(B172&lt;=COUNT(D.2[STT NVBH]),INDEX(D.2[Nhân viên
bán hàng],MATCH(SMALL(D.2[STT NVBH],B172),D.2[STT NVBH],0)),"")</f>
        <v/>
      </c>
      <c r="N172" s="21" t="str">
        <f>IF(OR(C172="",J172=""),"",IF(MATCH(J172,D.2[Phân nhóm
khách hàng],0)=B172,B172,""))</f>
        <v/>
      </c>
      <c r="O172" s="21" t="str">
        <f>IF(B172&lt;=COUNT(D.2[STT Phân nhóm KH]),INDEX(D.2[Phân nhóm
khách hàng],MATCH(SMALL(D.2[STT Phân nhóm KH],B172),D.2[STT Phân nhóm KH],0)),"")</f>
        <v/>
      </c>
      <c r="P172" s="21" t="str">
        <f>IF(C172="","",SUMIFS(B.2[Giá có thuế],B.2[Tên khách hàng],C172))</f>
        <v/>
      </c>
      <c r="Q172" s="21" t="str">
        <f>IF(C172="","",SUMIFS(B.2[Số tiền đã thu],B.2[Tên khách hàng],C172))</f>
        <v/>
      </c>
      <c r="R172" s="21" t="str">
        <f t="shared" si="5"/>
        <v/>
      </c>
      <c r="S172" s="70" t="str">
        <f>IF(C172="","",SUMIFS(B.2[Doanh thu],B.2[Tên khách hàng],C172))</f>
        <v/>
      </c>
      <c r="T172" s="70" t="str">
        <f>IF(C172="","",SUMIFS(B.2[Lợi nhuận gộp],B.2[Tên khách hàng],C172))</f>
        <v/>
      </c>
      <c r="U172" s="68" t="str">
        <f>IF(OR(C172="",R172=0),"",RANK(R172,D.2[Nợ phải thu 
(Trong kỳ)]))</f>
        <v/>
      </c>
      <c r="V172" s="68" t="str">
        <f>IF(OR(C172="",S172=0),"",RANK(S172,D.2[Doanh thu]))</f>
        <v/>
      </c>
      <c r="W172" s="68" t="str">
        <f>IF(OR(C172="",T172=0),"",RANK(T172,D.2[Lợi nhuận gộp]))</f>
        <v/>
      </c>
      <c r="X172" s="175"/>
    </row>
    <row r="173" spans="2:24" ht="27.75" customHeight="1" x14ac:dyDescent="0.2">
      <c r="B173" s="7">
        <f t="shared" si="6"/>
        <v>171</v>
      </c>
      <c r="C173" s="2"/>
      <c r="D173" s="16"/>
      <c r="E173" s="2"/>
      <c r="F173" s="2"/>
      <c r="G173" s="2"/>
      <c r="H173" s="13"/>
      <c r="I173" s="13"/>
      <c r="J173" s="13"/>
      <c r="K173" s="21" t="str">
        <f>IF(AND(C173&lt;&gt;"",COUNTIF(D.2[Tên khách hàng],C173)&gt;1),"Khách hàng này đã khai báo nhiều lần","")</f>
        <v/>
      </c>
      <c r="L173" s="21" t="str">
        <f>IF(OR(C173="",I173=""),"",IF(MATCH(I173,D.2[Nhân viên
bán hàng],0)=B173,B173,""))</f>
        <v/>
      </c>
      <c r="M173" s="21" t="str">
        <f>IF(B173&lt;=COUNT(D.2[STT NVBH]),INDEX(D.2[Nhân viên
bán hàng],MATCH(SMALL(D.2[STT NVBH],B173),D.2[STT NVBH],0)),"")</f>
        <v/>
      </c>
      <c r="N173" s="21" t="str">
        <f>IF(OR(C173="",J173=""),"",IF(MATCH(J173,D.2[Phân nhóm
khách hàng],0)=B173,B173,""))</f>
        <v/>
      </c>
      <c r="O173" s="21" t="str">
        <f>IF(B173&lt;=COUNT(D.2[STT Phân nhóm KH]),INDEX(D.2[Phân nhóm
khách hàng],MATCH(SMALL(D.2[STT Phân nhóm KH],B173),D.2[STT Phân nhóm KH],0)),"")</f>
        <v/>
      </c>
      <c r="P173" s="21" t="str">
        <f>IF(C173="","",SUMIFS(B.2[Giá có thuế],B.2[Tên khách hàng],C173))</f>
        <v/>
      </c>
      <c r="Q173" s="21" t="str">
        <f>IF(C173="","",SUMIFS(B.2[Số tiền đã thu],B.2[Tên khách hàng],C173))</f>
        <v/>
      </c>
      <c r="R173" s="21" t="str">
        <f t="shared" si="5"/>
        <v/>
      </c>
      <c r="S173" s="70" t="str">
        <f>IF(C173="","",SUMIFS(B.2[Doanh thu],B.2[Tên khách hàng],C173))</f>
        <v/>
      </c>
      <c r="T173" s="70" t="str">
        <f>IF(C173="","",SUMIFS(B.2[Lợi nhuận gộp],B.2[Tên khách hàng],C173))</f>
        <v/>
      </c>
      <c r="U173" s="68" t="str">
        <f>IF(OR(C173="",R173=0),"",RANK(R173,D.2[Nợ phải thu 
(Trong kỳ)]))</f>
        <v/>
      </c>
      <c r="V173" s="68" t="str">
        <f>IF(OR(C173="",S173=0),"",RANK(S173,D.2[Doanh thu]))</f>
        <v/>
      </c>
      <c r="W173" s="68" t="str">
        <f>IF(OR(C173="",T173=0),"",RANK(T173,D.2[Lợi nhuận gộp]))</f>
        <v/>
      </c>
      <c r="X173" s="175"/>
    </row>
    <row r="174" spans="2:24" ht="27.75" customHeight="1" x14ac:dyDescent="0.2">
      <c r="B174" s="7">
        <f t="shared" si="6"/>
        <v>172</v>
      </c>
      <c r="C174" s="2"/>
      <c r="D174" s="16"/>
      <c r="E174" s="2"/>
      <c r="F174" s="2"/>
      <c r="G174" s="2"/>
      <c r="H174" s="13"/>
      <c r="I174" s="13"/>
      <c r="J174" s="13"/>
      <c r="K174" s="21" t="str">
        <f>IF(AND(C174&lt;&gt;"",COUNTIF(D.2[Tên khách hàng],C174)&gt;1),"Khách hàng này đã khai báo nhiều lần","")</f>
        <v/>
      </c>
      <c r="L174" s="21" t="str">
        <f>IF(OR(C174="",I174=""),"",IF(MATCH(I174,D.2[Nhân viên
bán hàng],0)=B174,B174,""))</f>
        <v/>
      </c>
      <c r="M174" s="21" t="str">
        <f>IF(B174&lt;=COUNT(D.2[STT NVBH]),INDEX(D.2[Nhân viên
bán hàng],MATCH(SMALL(D.2[STT NVBH],B174),D.2[STT NVBH],0)),"")</f>
        <v/>
      </c>
      <c r="N174" s="21" t="str">
        <f>IF(OR(C174="",J174=""),"",IF(MATCH(J174,D.2[Phân nhóm
khách hàng],0)=B174,B174,""))</f>
        <v/>
      </c>
      <c r="O174" s="21" t="str">
        <f>IF(B174&lt;=COUNT(D.2[STT Phân nhóm KH]),INDEX(D.2[Phân nhóm
khách hàng],MATCH(SMALL(D.2[STT Phân nhóm KH],B174),D.2[STT Phân nhóm KH],0)),"")</f>
        <v/>
      </c>
      <c r="P174" s="21" t="str">
        <f>IF(C174="","",SUMIFS(B.2[Giá có thuế],B.2[Tên khách hàng],C174))</f>
        <v/>
      </c>
      <c r="Q174" s="21" t="str">
        <f>IF(C174="","",SUMIFS(B.2[Số tiền đã thu],B.2[Tên khách hàng],C174))</f>
        <v/>
      </c>
      <c r="R174" s="21" t="str">
        <f t="shared" si="5"/>
        <v/>
      </c>
      <c r="S174" s="70" t="str">
        <f>IF(C174="","",SUMIFS(B.2[Doanh thu],B.2[Tên khách hàng],C174))</f>
        <v/>
      </c>
      <c r="T174" s="70" t="str">
        <f>IF(C174="","",SUMIFS(B.2[Lợi nhuận gộp],B.2[Tên khách hàng],C174))</f>
        <v/>
      </c>
      <c r="U174" s="68" t="str">
        <f>IF(OR(C174="",R174=0),"",RANK(R174,D.2[Nợ phải thu 
(Trong kỳ)]))</f>
        <v/>
      </c>
      <c r="V174" s="68" t="str">
        <f>IF(OR(C174="",S174=0),"",RANK(S174,D.2[Doanh thu]))</f>
        <v/>
      </c>
      <c r="W174" s="68" t="str">
        <f>IF(OR(C174="",T174=0),"",RANK(T174,D.2[Lợi nhuận gộp]))</f>
        <v/>
      </c>
      <c r="X174" s="175"/>
    </row>
    <row r="175" spans="2:24" ht="27.75" customHeight="1" x14ac:dyDescent="0.2">
      <c r="B175" s="7">
        <f t="shared" si="6"/>
        <v>173</v>
      </c>
      <c r="C175" s="2"/>
      <c r="D175" s="16"/>
      <c r="E175" s="2"/>
      <c r="F175" s="2"/>
      <c r="G175" s="2"/>
      <c r="H175" s="13"/>
      <c r="I175" s="13"/>
      <c r="J175" s="13"/>
      <c r="K175" s="21" t="str">
        <f>IF(AND(C175&lt;&gt;"",COUNTIF(D.2[Tên khách hàng],C175)&gt;1),"Khách hàng này đã khai báo nhiều lần","")</f>
        <v/>
      </c>
      <c r="L175" s="21" t="str">
        <f>IF(OR(C175="",I175=""),"",IF(MATCH(I175,D.2[Nhân viên
bán hàng],0)=B175,B175,""))</f>
        <v/>
      </c>
      <c r="M175" s="21" t="str">
        <f>IF(B175&lt;=COUNT(D.2[STT NVBH]),INDEX(D.2[Nhân viên
bán hàng],MATCH(SMALL(D.2[STT NVBH],B175),D.2[STT NVBH],0)),"")</f>
        <v/>
      </c>
      <c r="N175" s="21" t="str">
        <f>IF(OR(C175="",J175=""),"",IF(MATCH(J175,D.2[Phân nhóm
khách hàng],0)=B175,B175,""))</f>
        <v/>
      </c>
      <c r="O175" s="21" t="str">
        <f>IF(B175&lt;=COUNT(D.2[STT Phân nhóm KH]),INDEX(D.2[Phân nhóm
khách hàng],MATCH(SMALL(D.2[STT Phân nhóm KH],B175),D.2[STT Phân nhóm KH],0)),"")</f>
        <v/>
      </c>
      <c r="P175" s="21" t="str">
        <f>IF(C175="","",SUMIFS(B.2[Giá có thuế],B.2[Tên khách hàng],C175))</f>
        <v/>
      </c>
      <c r="Q175" s="21" t="str">
        <f>IF(C175="","",SUMIFS(B.2[Số tiền đã thu],B.2[Tên khách hàng],C175))</f>
        <v/>
      </c>
      <c r="R175" s="21" t="str">
        <f t="shared" si="5"/>
        <v/>
      </c>
      <c r="S175" s="70" t="str">
        <f>IF(C175="","",SUMIFS(B.2[Doanh thu],B.2[Tên khách hàng],C175))</f>
        <v/>
      </c>
      <c r="T175" s="70" t="str">
        <f>IF(C175="","",SUMIFS(B.2[Lợi nhuận gộp],B.2[Tên khách hàng],C175))</f>
        <v/>
      </c>
      <c r="U175" s="68" t="str">
        <f>IF(OR(C175="",R175=0),"",RANK(R175,D.2[Nợ phải thu 
(Trong kỳ)]))</f>
        <v/>
      </c>
      <c r="V175" s="68" t="str">
        <f>IF(OR(C175="",S175=0),"",RANK(S175,D.2[Doanh thu]))</f>
        <v/>
      </c>
      <c r="W175" s="68" t="str">
        <f>IF(OR(C175="",T175=0),"",RANK(T175,D.2[Lợi nhuận gộp]))</f>
        <v/>
      </c>
      <c r="X175" s="175"/>
    </row>
    <row r="176" spans="2:24" ht="27.75" customHeight="1" x14ac:dyDescent="0.2">
      <c r="B176" s="7">
        <f t="shared" si="6"/>
        <v>174</v>
      </c>
      <c r="C176" s="2"/>
      <c r="D176" s="16"/>
      <c r="E176" s="2"/>
      <c r="F176" s="2"/>
      <c r="G176" s="2"/>
      <c r="H176" s="13"/>
      <c r="I176" s="13"/>
      <c r="J176" s="13"/>
      <c r="K176" s="21" t="str">
        <f>IF(AND(C176&lt;&gt;"",COUNTIF(D.2[Tên khách hàng],C176)&gt;1),"Khách hàng này đã khai báo nhiều lần","")</f>
        <v/>
      </c>
      <c r="L176" s="21" t="str">
        <f>IF(OR(C176="",I176=""),"",IF(MATCH(I176,D.2[Nhân viên
bán hàng],0)=B176,B176,""))</f>
        <v/>
      </c>
      <c r="M176" s="21" t="str">
        <f>IF(B176&lt;=COUNT(D.2[STT NVBH]),INDEX(D.2[Nhân viên
bán hàng],MATCH(SMALL(D.2[STT NVBH],B176),D.2[STT NVBH],0)),"")</f>
        <v/>
      </c>
      <c r="N176" s="21" t="str">
        <f>IF(OR(C176="",J176=""),"",IF(MATCH(J176,D.2[Phân nhóm
khách hàng],0)=B176,B176,""))</f>
        <v/>
      </c>
      <c r="O176" s="21" t="str">
        <f>IF(B176&lt;=COUNT(D.2[STT Phân nhóm KH]),INDEX(D.2[Phân nhóm
khách hàng],MATCH(SMALL(D.2[STT Phân nhóm KH],B176),D.2[STT Phân nhóm KH],0)),"")</f>
        <v/>
      </c>
      <c r="P176" s="21" t="str">
        <f>IF(C176="","",SUMIFS(B.2[Giá có thuế],B.2[Tên khách hàng],C176))</f>
        <v/>
      </c>
      <c r="Q176" s="21" t="str">
        <f>IF(C176="","",SUMIFS(B.2[Số tiền đã thu],B.2[Tên khách hàng],C176))</f>
        <v/>
      </c>
      <c r="R176" s="21" t="str">
        <f t="shared" si="5"/>
        <v/>
      </c>
      <c r="S176" s="70" t="str">
        <f>IF(C176="","",SUMIFS(B.2[Doanh thu],B.2[Tên khách hàng],C176))</f>
        <v/>
      </c>
      <c r="T176" s="70" t="str">
        <f>IF(C176="","",SUMIFS(B.2[Lợi nhuận gộp],B.2[Tên khách hàng],C176))</f>
        <v/>
      </c>
      <c r="U176" s="68" t="str">
        <f>IF(OR(C176="",R176=0),"",RANK(R176,D.2[Nợ phải thu 
(Trong kỳ)]))</f>
        <v/>
      </c>
      <c r="V176" s="68" t="str">
        <f>IF(OR(C176="",S176=0),"",RANK(S176,D.2[Doanh thu]))</f>
        <v/>
      </c>
      <c r="W176" s="68" t="str">
        <f>IF(OR(C176="",T176=0),"",RANK(T176,D.2[Lợi nhuận gộp]))</f>
        <v/>
      </c>
      <c r="X176" s="175"/>
    </row>
    <row r="177" spans="2:24" ht="27.75" customHeight="1" x14ac:dyDescent="0.2">
      <c r="B177" s="7">
        <f t="shared" si="6"/>
        <v>175</v>
      </c>
      <c r="C177" s="2"/>
      <c r="D177" s="16"/>
      <c r="E177" s="2"/>
      <c r="F177" s="2"/>
      <c r="G177" s="2"/>
      <c r="H177" s="13"/>
      <c r="I177" s="13"/>
      <c r="J177" s="13"/>
      <c r="K177" s="21" t="str">
        <f>IF(AND(C177&lt;&gt;"",COUNTIF(D.2[Tên khách hàng],C177)&gt;1),"Khách hàng này đã khai báo nhiều lần","")</f>
        <v/>
      </c>
      <c r="L177" s="21" t="str">
        <f>IF(OR(C177="",I177=""),"",IF(MATCH(I177,D.2[Nhân viên
bán hàng],0)=B177,B177,""))</f>
        <v/>
      </c>
      <c r="M177" s="21" t="str">
        <f>IF(B177&lt;=COUNT(D.2[STT NVBH]),INDEX(D.2[Nhân viên
bán hàng],MATCH(SMALL(D.2[STT NVBH],B177),D.2[STT NVBH],0)),"")</f>
        <v/>
      </c>
      <c r="N177" s="21" t="str">
        <f>IF(OR(C177="",J177=""),"",IF(MATCH(J177,D.2[Phân nhóm
khách hàng],0)=B177,B177,""))</f>
        <v/>
      </c>
      <c r="O177" s="21" t="str">
        <f>IF(B177&lt;=COUNT(D.2[STT Phân nhóm KH]),INDEX(D.2[Phân nhóm
khách hàng],MATCH(SMALL(D.2[STT Phân nhóm KH],B177),D.2[STT Phân nhóm KH],0)),"")</f>
        <v/>
      </c>
      <c r="P177" s="21" t="str">
        <f>IF(C177="","",SUMIFS(B.2[Giá có thuế],B.2[Tên khách hàng],C177))</f>
        <v/>
      </c>
      <c r="Q177" s="21" t="str">
        <f>IF(C177="","",SUMIFS(B.2[Số tiền đã thu],B.2[Tên khách hàng],C177))</f>
        <v/>
      </c>
      <c r="R177" s="21" t="str">
        <f t="shared" si="5"/>
        <v/>
      </c>
      <c r="S177" s="70" t="str">
        <f>IF(C177="","",SUMIFS(B.2[Doanh thu],B.2[Tên khách hàng],C177))</f>
        <v/>
      </c>
      <c r="T177" s="70" t="str">
        <f>IF(C177="","",SUMIFS(B.2[Lợi nhuận gộp],B.2[Tên khách hàng],C177))</f>
        <v/>
      </c>
      <c r="U177" s="68" t="str">
        <f>IF(OR(C177="",R177=0),"",RANK(R177,D.2[Nợ phải thu 
(Trong kỳ)]))</f>
        <v/>
      </c>
      <c r="V177" s="68" t="str">
        <f>IF(OR(C177="",S177=0),"",RANK(S177,D.2[Doanh thu]))</f>
        <v/>
      </c>
      <c r="W177" s="68" t="str">
        <f>IF(OR(C177="",T177=0),"",RANK(T177,D.2[Lợi nhuận gộp]))</f>
        <v/>
      </c>
      <c r="X177" s="175"/>
    </row>
    <row r="178" spans="2:24" ht="27.75" customHeight="1" x14ac:dyDescent="0.2">
      <c r="B178" s="7">
        <f t="shared" si="6"/>
        <v>176</v>
      </c>
      <c r="C178" s="2"/>
      <c r="D178" s="16"/>
      <c r="E178" s="2"/>
      <c r="F178" s="2"/>
      <c r="G178" s="2"/>
      <c r="H178" s="13"/>
      <c r="I178" s="13"/>
      <c r="J178" s="13"/>
      <c r="K178" s="21" t="str">
        <f>IF(AND(C178&lt;&gt;"",COUNTIF(D.2[Tên khách hàng],C178)&gt;1),"Khách hàng này đã khai báo nhiều lần","")</f>
        <v/>
      </c>
      <c r="L178" s="21" t="str">
        <f>IF(OR(C178="",I178=""),"",IF(MATCH(I178,D.2[Nhân viên
bán hàng],0)=B178,B178,""))</f>
        <v/>
      </c>
      <c r="M178" s="21" t="str">
        <f>IF(B178&lt;=COUNT(D.2[STT NVBH]),INDEX(D.2[Nhân viên
bán hàng],MATCH(SMALL(D.2[STT NVBH],B178),D.2[STT NVBH],0)),"")</f>
        <v/>
      </c>
      <c r="N178" s="21" t="str">
        <f>IF(OR(C178="",J178=""),"",IF(MATCH(J178,D.2[Phân nhóm
khách hàng],0)=B178,B178,""))</f>
        <v/>
      </c>
      <c r="O178" s="21" t="str">
        <f>IF(B178&lt;=COUNT(D.2[STT Phân nhóm KH]),INDEX(D.2[Phân nhóm
khách hàng],MATCH(SMALL(D.2[STT Phân nhóm KH],B178),D.2[STT Phân nhóm KH],0)),"")</f>
        <v/>
      </c>
      <c r="P178" s="21" t="str">
        <f>IF(C178="","",SUMIFS(B.2[Giá có thuế],B.2[Tên khách hàng],C178))</f>
        <v/>
      </c>
      <c r="Q178" s="21" t="str">
        <f>IF(C178="","",SUMIFS(B.2[Số tiền đã thu],B.2[Tên khách hàng],C178))</f>
        <v/>
      </c>
      <c r="R178" s="21" t="str">
        <f t="shared" si="5"/>
        <v/>
      </c>
      <c r="S178" s="70" t="str">
        <f>IF(C178="","",SUMIFS(B.2[Doanh thu],B.2[Tên khách hàng],C178))</f>
        <v/>
      </c>
      <c r="T178" s="70" t="str">
        <f>IF(C178="","",SUMIFS(B.2[Lợi nhuận gộp],B.2[Tên khách hàng],C178))</f>
        <v/>
      </c>
      <c r="U178" s="68" t="str">
        <f>IF(OR(C178="",R178=0),"",RANK(R178,D.2[Nợ phải thu 
(Trong kỳ)]))</f>
        <v/>
      </c>
      <c r="V178" s="68" t="str">
        <f>IF(OR(C178="",S178=0),"",RANK(S178,D.2[Doanh thu]))</f>
        <v/>
      </c>
      <c r="W178" s="68" t="str">
        <f>IF(OR(C178="",T178=0),"",RANK(T178,D.2[Lợi nhuận gộp]))</f>
        <v/>
      </c>
      <c r="X178" s="175"/>
    </row>
    <row r="179" spans="2:24" ht="27.75" customHeight="1" x14ac:dyDescent="0.2">
      <c r="B179" s="7">
        <f t="shared" si="6"/>
        <v>177</v>
      </c>
      <c r="C179" s="2"/>
      <c r="D179" s="16"/>
      <c r="E179" s="2"/>
      <c r="F179" s="2"/>
      <c r="G179" s="2"/>
      <c r="H179" s="13"/>
      <c r="I179" s="13"/>
      <c r="J179" s="13"/>
      <c r="K179" s="21" t="str">
        <f>IF(AND(C179&lt;&gt;"",COUNTIF(D.2[Tên khách hàng],C179)&gt;1),"Khách hàng này đã khai báo nhiều lần","")</f>
        <v/>
      </c>
      <c r="L179" s="21" t="str">
        <f>IF(OR(C179="",I179=""),"",IF(MATCH(I179,D.2[Nhân viên
bán hàng],0)=B179,B179,""))</f>
        <v/>
      </c>
      <c r="M179" s="21" t="str">
        <f>IF(B179&lt;=COUNT(D.2[STT NVBH]),INDEX(D.2[Nhân viên
bán hàng],MATCH(SMALL(D.2[STT NVBH],B179),D.2[STT NVBH],0)),"")</f>
        <v/>
      </c>
      <c r="N179" s="21" t="str">
        <f>IF(OR(C179="",J179=""),"",IF(MATCH(J179,D.2[Phân nhóm
khách hàng],0)=B179,B179,""))</f>
        <v/>
      </c>
      <c r="O179" s="21" t="str">
        <f>IF(B179&lt;=COUNT(D.2[STT Phân nhóm KH]),INDEX(D.2[Phân nhóm
khách hàng],MATCH(SMALL(D.2[STT Phân nhóm KH],B179),D.2[STT Phân nhóm KH],0)),"")</f>
        <v/>
      </c>
      <c r="P179" s="21" t="str">
        <f>IF(C179="","",SUMIFS(B.2[Giá có thuế],B.2[Tên khách hàng],C179))</f>
        <v/>
      </c>
      <c r="Q179" s="21" t="str">
        <f>IF(C179="","",SUMIFS(B.2[Số tiền đã thu],B.2[Tên khách hàng],C179))</f>
        <v/>
      </c>
      <c r="R179" s="21" t="str">
        <f t="shared" si="5"/>
        <v/>
      </c>
      <c r="S179" s="70" t="str">
        <f>IF(C179="","",SUMIFS(B.2[Doanh thu],B.2[Tên khách hàng],C179))</f>
        <v/>
      </c>
      <c r="T179" s="70" t="str">
        <f>IF(C179="","",SUMIFS(B.2[Lợi nhuận gộp],B.2[Tên khách hàng],C179))</f>
        <v/>
      </c>
      <c r="U179" s="68" t="str">
        <f>IF(OR(C179="",R179=0),"",RANK(R179,D.2[Nợ phải thu 
(Trong kỳ)]))</f>
        <v/>
      </c>
      <c r="V179" s="68" t="str">
        <f>IF(OR(C179="",S179=0),"",RANK(S179,D.2[Doanh thu]))</f>
        <v/>
      </c>
      <c r="W179" s="68" t="str">
        <f>IF(OR(C179="",T179=0),"",RANK(T179,D.2[Lợi nhuận gộp]))</f>
        <v/>
      </c>
      <c r="X179" s="175"/>
    </row>
    <row r="180" spans="2:24" ht="27.75" customHeight="1" x14ac:dyDescent="0.2">
      <c r="B180" s="7">
        <f t="shared" si="6"/>
        <v>178</v>
      </c>
      <c r="C180" s="2"/>
      <c r="D180" s="16"/>
      <c r="E180" s="2"/>
      <c r="F180" s="2"/>
      <c r="G180" s="2"/>
      <c r="H180" s="13"/>
      <c r="I180" s="13"/>
      <c r="J180" s="13"/>
      <c r="K180" s="21" t="str">
        <f>IF(AND(C180&lt;&gt;"",COUNTIF(D.2[Tên khách hàng],C180)&gt;1),"Khách hàng này đã khai báo nhiều lần","")</f>
        <v/>
      </c>
      <c r="L180" s="21" t="str">
        <f>IF(OR(C180="",I180=""),"",IF(MATCH(I180,D.2[Nhân viên
bán hàng],0)=B180,B180,""))</f>
        <v/>
      </c>
      <c r="M180" s="21" t="str">
        <f>IF(B180&lt;=COUNT(D.2[STT NVBH]),INDEX(D.2[Nhân viên
bán hàng],MATCH(SMALL(D.2[STT NVBH],B180),D.2[STT NVBH],0)),"")</f>
        <v/>
      </c>
      <c r="N180" s="21" t="str">
        <f>IF(OR(C180="",J180=""),"",IF(MATCH(J180,D.2[Phân nhóm
khách hàng],0)=B180,B180,""))</f>
        <v/>
      </c>
      <c r="O180" s="21" t="str">
        <f>IF(B180&lt;=COUNT(D.2[STT Phân nhóm KH]),INDEX(D.2[Phân nhóm
khách hàng],MATCH(SMALL(D.2[STT Phân nhóm KH],B180),D.2[STT Phân nhóm KH],0)),"")</f>
        <v/>
      </c>
      <c r="P180" s="21" t="str">
        <f>IF(C180="","",SUMIFS(B.2[Giá có thuế],B.2[Tên khách hàng],C180))</f>
        <v/>
      </c>
      <c r="Q180" s="21" t="str">
        <f>IF(C180="","",SUMIFS(B.2[Số tiền đã thu],B.2[Tên khách hàng],C180))</f>
        <v/>
      </c>
      <c r="R180" s="21" t="str">
        <f t="shared" si="5"/>
        <v/>
      </c>
      <c r="S180" s="70" t="str">
        <f>IF(C180="","",SUMIFS(B.2[Doanh thu],B.2[Tên khách hàng],C180))</f>
        <v/>
      </c>
      <c r="T180" s="70" t="str">
        <f>IF(C180="","",SUMIFS(B.2[Lợi nhuận gộp],B.2[Tên khách hàng],C180))</f>
        <v/>
      </c>
      <c r="U180" s="68" t="str">
        <f>IF(OR(C180="",R180=0),"",RANK(R180,D.2[Nợ phải thu 
(Trong kỳ)]))</f>
        <v/>
      </c>
      <c r="V180" s="68" t="str">
        <f>IF(OR(C180="",S180=0),"",RANK(S180,D.2[Doanh thu]))</f>
        <v/>
      </c>
      <c r="W180" s="68" t="str">
        <f>IF(OR(C180="",T180=0),"",RANK(T180,D.2[Lợi nhuận gộp]))</f>
        <v/>
      </c>
      <c r="X180" s="175"/>
    </row>
    <row r="181" spans="2:24" ht="27.75" customHeight="1" x14ac:dyDescent="0.2">
      <c r="B181" s="7">
        <f t="shared" si="6"/>
        <v>179</v>
      </c>
      <c r="C181" s="2"/>
      <c r="D181" s="16"/>
      <c r="E181" s="2"/>
      <c r="F181" s="2"/>
      <c r="G181" s="2"/>
      <c r="H181" s="13"/>
      <c r="I181" s="13"/>
      <c r="J181" s="13"/>
      <c r="K181" s="21" t="str">
        <f>IF(AND(C181&lt;&gt;"",COUNTIF(D.2[Tên khách hàng],C181)&gt;1),"Khách hàng này đã khai báo nhiều lần","")</f>
        <v/>
      </c>
      <c r="L181" s="21" t="str">
        <f>IF(OR(C181="",I181=""),"",IF(MATCH(I181,D.2[Nhân viên
bán hàng],0)=B181,B181,""))</f>
        <v/>
      </c>
      <c r="M181" s="21" t="str">
        <f>IF(B181&lt;=COUNT(D.2[STT NVBH]),INDEX(D.2[Nhân viên
bán hàng],MATCH(SMALL(D.2[STT NVBH],B181),D.2[STT NVBH],0)),"")</f>
        <v/>
      </c>
      <c r="N181" s="21" t="str">
        <f>IF(OR(C181="",J181=""),"",IF(MATCH(J181,D.2[Phân nhóm
khách hàng],0)=B181,B181,""))</f>
        <v/>
      </c>
      <c r="O181" s="21" t="str">
        <f>IF(B181&lt;=COUNT(D.2[STT Phân nhóm KH]),INDEX(D.2[Phân nhóm
khách hàng],MATCH(SMALL(D.2[STT Phân nhóm KH],B181),D.2[STT Phân nhóm KH],0)),"")</f>
        <v/>
      </c>
      <c r="P181" s="21" t="str">
        <f>IF(C181="","",SUMIFS(B.2[Giá có thuế],B.2[Tên khách hàng],C181))</f>
        <v/>
      </c>
      <c r="Q181" s="21" t="str">
        <f>IF(C181="","",SUMIFS(B.2[Số tiền đã thu],B.2[Tên khách hàng],C181))</f>
        <v/>
      </c>
      <c r="R181" s="21" t="str">
        <f t="shared" si="5"/>
        <v/>
      </c>
      <c r="S181" s="70" t="str">
        <f>IF(C181="","",SUMIFS(B.2[Doanh thu],B.2[Tên khách hàng],C181))</f>
        <v/>
      </c>
      <c r="T181" s="70" t="str">
        <f>IF(C181="","",SUMIFS(B.2[Lợi nhuận gộp],B.2[Tên khách hàng],C181))</f>
        <v/>
      </c>
      <c r="U181" s="68" t="str">
        <f>IF(OR(C181="",R181=0),"",RANK(R181,D.2[Nợ phải thu 
(Trong kỳ)]))</f>
        <v/>
      </c>
      <c r="V181" s="68" t="str">
        <f>IF(OR(C181="",S181=0),"",RANK(S181,D.2[Doanh thu]))</f>
        <v/>
      </c>
      <c r="W181" s="68" t="str">
        <f>IF(OR(C181="",T181=0),"",RANK(T181,D.2[Lợi nhuận gộp]))</f>
        <v/>
      </c>
      <c r="X181" s="175"/>
    </row>
    <row r="182" spans="2:24" ht="27.75" customHeight="1" x14ac:dyDescent="0.2">
      <c r="B182" s="7">
        <f t="shared" si="6"/>
        <v>180</v>
      </c>
      <c r="C182" s="2"/>
      <c r="D182" s="16"/>
      <c r="E182" s="2"/>
      <c r="F182" s="2"/>
      <c r="G182" s="2"/>
      <c r="H182" s="13"/>
      <c r="I182" s="13"/>
      <c r="J182" s="13"/>
      <c r="K182" s="21" t="str">
        <f>IF(AND(C182&lt;&gt;"",COUNTIF(D.2[Tên khách hàng],C182)&gt;1),"Khách hàng này đã khai báo nhiều lần","")</f>
        <v/>
      </c>
      <c r="L182" s="21" t="str">
        <f>IF(OR(C182="",I182=""),"",IF(MATCH(I182,D.2[Nhân viên
bán hàng],0)=B182,B182,""))</f>
        <v/>
      </c>
      <c r="M182" s="21" t="str">
        <f>IF(B182&lt;=COUNT(D.2[STT NVBH]),INDEX(D.2[Nhân viên
bán hàng],MATCH(SMALL(D.2[STT NVBH],B182),D.2[STT NVBH],0)),"")</f>
        <v/>
      </c>
      <c r="N182" s="21" t="str">
        <f>IF(OR(C182="",J182=""),"",IF(MATCH(J182,D.2[Phân nhóm
khách hàng],0)=B182,B182,""))</f>
        <v/>
      </c>
      <c r="O182" s="21" t="str">
        <f>IF(B182&lt;=COUNT(D.2[STT Phân nhóm KH]),INDEX(D.2[Phân nhóm
khách hàng],MATCH(SMALL(D.2[STT Phân nhóm KH],B182),D.2[STT Phân nhóm KH],0)),"")</f>
        <v/>
      </c>
      <c r="P182" s="21" t="str">
        <f>IF(C182="","",SUMIFS(B.2[Giá có thuế],B.2[Tên khách hàng],C182))</f>
        <v/>
      </c>
      <c r="Q182" s="21" t="str">
        <f>IF(C182="","",SUMIFS(B.2[Số tiền đã thu],B.2[Tên khách hàng],C182))</f>
        <v/>
      </c>
      <c r="R182" s="21" t="str">
        <f t="shared" si="5"/>
        <v/>
      </c>
      <c r="S182" s="70" t="str">
        <f>IF(C182="","",SUMIFS(B.2[Doanh thu],B.2[Tên khách hàng],C182))</f>
        <v/>
      </c>
      <c r="T182" s="70" t="str">
        <f>IF(C182="","",SUMIFS(B.2[Lợi nhuận gộp],B.2[Tên khách hàng],C182))</f>
        <v/>
      </c>
      <c r="U182" s="68" t="str">
        <f>IF(OR(C182="",R182=0),"",RANK(R182,D.2[Nợ phải thu 
(Trong kỳ)]))</f>
        <v/>
      </c>
      <c r="V182" s="68" t="str">
        <f>IF(OR(C182="",S182=0),"",RANK(S182,D.2[Doanh thu]))</f>
        <v/>
      </c>
      <c r="W182" s="68" t="str">
        <f>IF(OR(C182="",T182=0),"",RANK(T182,D.2[Lợi nhuận gộp]))</f>
        <v/>
      </c>
      <c r="X182" s="175"/>
    </row>
    <row r="183" spans="2:24" ht="27.75" customHeight="1" x14ac:dyDescent="0.2">
      <c r="B183" s="7">
        <f t="shared" si="6"/>
        <v>181</v>
      </c>
      <c r="C183" s="2"/>
      <c r="D183" s="16"/>
      <c r="E183" s="2"/>
      <c r="F183" s="2"/>
      <c r="G183" s="2"/>
      <c r="H183" s="13"/>
      <c r="I183" s="13"/>
      <c r="J183" s="13"/>
      <c r="K183" s="21" t="str">
        <f>IF(AND(C183&lt;&gt;"",COUNTIF(D.2[Tên khách hàng],C183)&gt;1),"Khách hàng này đã khai báo nhiều lần","")</f>
        <v/>
      </c>
      <c r="L183" s="21" t="str">
        <f>IF(OR(C183="",I183=""),"",IF(MATCH(I183,D.2[Nhân viên
bán hàng],0)=B183,B183,""))</f>
        <v/>
      </c>
      <c r="M183" s="21" t="str">
        <f>IF(B183&lt;=COUNT(D.2[STT NVBH]),INDEX(D.2[Nhân viên
bán hàng],MATCH(SMALL(D.2[STT NVBH],B183),D.2[STT NVBH],0)),"")</f>
        <v/>
      </c>
      <c r="N183" s="21" t="str">
        <f>IF(OR(C183="",J183=""),"",IF(MATCH(J183,D.2[Phân nhóm
khách hàng],0)=B183,B183,""))</f>
        <v/>
      </c>
      <c r="O183" s="21" t="str">
        <f>IF(B183&lt;=COUNT(D.2[STT Phân nhóm KH]),INDEX(D.2[Phân nhóm
khách hàng],MATCH(SMALL(D.2[STT Phân nhóm KH],B183),D.2[STT Phân nhóm KH],0)),"")</f>
        <v/>
      </c>
      <c r="P183" s="21" t="str">
        <f>IF(C183="","",SUMIFS(B.2[Giá có thuế],B.2[Tên khách hàng],C183))</f>
        <v/>
      </c>
      <c r="Q183" s="21" t="str">
        <f>IF(C183="","",SUMIFS(B.2[Số tiền đã thu],B.2[Tên khách hàng],C183))</f>
        <v/>
      </c>
      <c r="R183" s="21" t="str">
        <f t="shared" si="5"/>
        <v/>
      </c>
      <c r="S183" s="70" t="str">
        <f>IF(C183="","",SUMIFS(B.2[Doanh thu],B.2[Tên khách hàng],C183))</f>
        <v/>
      </c>
      <c r="T183" s="70" t="str">
        <f>IF(C183="","",SUMIFS(B.2[Lợi nhuận gộp],B.2[Tên khách hàng],C183))</f>
        <v/>
      </c>
      <c r="U183" s="68" t="str">
        <f>IF(OR(C183="",R183=0),"",RANK(R183,D.2[Nợ phải thu 
(Trong kỳ)]))</f>
        <v/>
      </c>
      <c r="V183" s="68" t="str">
        <f>IF(OR(C183="",S183=0),"",RANK(S183,D.2[Doanh thu]))</f>
        <v/>
      </c>
      <c r="W183" s="68" t="str">
        <f>IF(OR(C183="",T183=0),"",RANK(T183,D.2[Lợi nhuận gộp]))</f>
        <v/>
      </c>
      <c r="X183" s="175"/>
    </row>
    <row r="184" spans="2:24" ht="27.75" customHeight="1" x14ac:dyDescent="0.2">
      <c r="B184" s="7">
        <f t="shared" si="6"/>
        <v>182</v>
      </c>
      <c r="C184" s="2"/>
      <c r="D184" s="16"/>
      <c r="E184" s="2"/>
      <c r="F184" s="2"/>
      <c r="G184" s="2"/>
      <c r="H184" s="13"/>
      <c r="I184" s="13"/>
      <c r="J184" s="13"/>
      <c r="K184" s="21" t="str">
        <f>IF(AND(C184&lt;&gt;"",COUNTIF(D.2[Tên khách hàng],C184)&gt;1),"Khách hàng này đã khai báo nhiều lần","")</f>
        <v/>
      </c>
      <c r="L184" s="21" t="str">
        <f>IF(OR(C184="",I184=""),"",IF(MATCH(I184,D.2[Nhân viên
bán hàng],0)=B184,B184,""))</f>
        <v/>
      </c>
      <c r="M184" s="21" t="str">
        <f>IF(B184&lt;=COUNT(D.2[STT NVBH]),INDEX(D.2[Nhân viên
bán hàng],MATCH(SMALL(D.2[STT NVBH],B184),D.2[STT NVBH],0)),"")</f>
        <v/>
      </c>
      <c r="N184" s="21" t="str">
        <f>IF(OR(C184="",J184=""),"",IF(MATCH(J184,D.2[Phân nhóm
khách hàng],0)=B184,B184,""))</f>
        <v/>
      </c>
      <c r="O184" s="21" t="str">
        <f>IF(B184&lt;=COUNT(D.2[STT Phân nhóm KH]),INDEX(D.2[Phân nhóm
khách hàng],MATCH(SMALL(D.2[STT Phân nhóm KH],B184),D.2[STT Phân nhóm KH],0)),"")</f>
        <v/>
      </c>
      <c r="P184" s="21" t="str">
        <f>IF(C184="","",SUMIFS(B.2[Giá có thuế],B.2[Tên khách hàng],C184))</f>
        <v/>
      </c>
      <c r="Q184" s="21" t="str">
        <f>IF(C184="","",SUMIFS(B.2[Số tiền đã thu],B.2[Tên khách hàng],C184))</f>
        <v/>
      </c>
      <c r="R184" s="21" t="str">
        <f t="shared" si="5"/>
        <v/>
      </c>
      <c r="S184" s="70" t="str">
        <f>IF(C184="","",SUMIFS(B.2[Doanh thu],B.2[Tên khách hàng],C184))</f>
        <v/>
      </c>
      <c r="T184" s="70" t="str">
        <f>IF(C184="","",SUMIFS(B.2[Lợi nhuận gộp],B.2[Tên khách hàng],C184))</f>
        <v/>
      </c>
      <c r="U184" s="68" t="str">
        <f>IF(OR(C184="",R184=0),"",RANK(R184,D.2[Nợ phải thu 
(Trong kỳ)]))</f>
        <v/>
      </c>
      <c r="V184" s="68" t="str">
        <f>IF(OR(C184="",S184=0),"",RANK(S184,D.2[Doanh thu]))</f>
        <v/>
      </c>
      <c r="W184" s="68" t="str">
        <f>IF(OR(C184="",T184=0),"",RANK(T184,D.2[Lợi nhuận gộp]))</f>
        <v/>
      </c>
      <c r="X184" s="175"/>
    </row>
    <row r="185" spans="2:24" ht="27.75" customHeight="1" x14ac:dyDescent="0.2">
      <c r="B185" s="7">
        <f t="shared" si="6"/>
        <v>183</v>
      </c>
      <c r="C185" s="2"/>
      <c r="D185" s="16"/>
      <c r="E185" s="2"/>
      <c r="F185" s="2"/>
      <c r="G185" s="2"/>
      <c r="H185" s="13"/>
      <c r="I185" s="13"/>
      <c r="J185" s="13"/>
      <c r="K185" s="21" t="str">
        <f>IF(AND(C185&lt;&gt;"",COUNTIF(D.2[Tên khách hàng],C185)&gt;1),"Khách hàng này đã khai báo nhiều lần","")</f>
        <v/>
      </c>
      <c r="L185" s="21" t="str">
        <f>IF(OR(C185="",I185=""),"",IF(MATCH(I185,D.2[Nhân viên
bán hàng],0)=B185,B185,""))</f>
        <v/>
      </c>
      <c r="M185" s="21" t="str">
        <f>IF(B185&lt;=COUNT(D.2[STT NVBH]),INDEX(D.2[Nhân viên
bán hàng],MATCH(SMALL(D.2[STT NVBH],B185),D.2[STT NVBH],0)),"")</f>
        <v/>
      </c>
      <c r="N185" s="21" t="str">
        <f>IF(OR(C185="",J185=""),"",IF(MATCH(J185,D.2[Phân nhóm
khách hàng],0)=B185,B185,""))</f>
        <v/>
      </c>
      <c r="O185" s="21" t="str">
        <f>IF(B185&lt;=COUNT(D.2[STT Phân nhóm KH]),INDEX(D.2[Phân nhóm
khách hàng],MATCH(SMALL(D.2[STT Phân nhóm KH],B185),D.2[STT Phân nhóm KH],0)),"")</f>
        <v/>
      </c>
      <c r="P185" s="21" t="str">
        <f>IF(C185="","",SUMIFS(B.2[Giá có thuế],B.2[Tên khách hàng],C185))</f>
        <v/>
      </c>
      <c r="Q185" s="21" t="str">
        <f>IF(C185="","",SUMIFS(B.2[Số tiền đã thu],B.2[Tên khách hàng],C185))</f>
        <v/>
      </c>
      <c r="R185" s="21" t="str">
        <f t="shared" si="5"/>
        <v/>
      </c>
      <c r="S185" s="70" t="str">
        <f>IF(C185="","",SUMIFS(B.2[Doanh thu],B.2[Tên khách hàng],C185))</f>
        <v/>
      </c>
      <c r="T185" s="70" t="str">
        <f>IF(C185="","",SUMIFS(B.2[Lợi nhuận gộp],B.2[Tên khách hàng],C185))</f>
        <v/>
      </c>
      <c r="U185" s="68" t="str">
        <f>IF(OR(C185="",R185=0),"",RANK(R185,D.2[Nợ phải thu 
(Trong kỳ)]))</f>
        <v/>
      </c>
      <c r="V185" s="68" t="str">
        <f>IF(OR(C185="",S185=0),"",RANK(S185,D.2[Doanh thu]))</f>
        <v/>
      </c>
      <c r="W185" s="68" t="str">
        <f>IF(OR(C185="",T185=0),"",RANK(T185,D.2[Lợi nhuận gộp]))</f>
        <v/>
      </c>
      <c r="X185" s="175"/>
    </row>
    <row r="186" spans="2:24" ht="27.75" customHeight="1" x14ac:dyDescent="0.2">
      <c r="B186" s="7">
        <f t="shared" si="6"/>
        <v>184</v>
      </c>
      <c r="C186" s="2"/>
      <c r="D186" s="16"/>
      <c r="E186" s="2"/>
      <c r="F186" s="2"/>
      <c r="G186" s="2"/>
      <c r="H186" s="13"/>
      <c r="I186" s="13"/>
      <c r="J186" s="13"/>
      <c r="K186" s="21" t="str">
        <f>IF(AND(C186&lt;&gt;"",COUNTIF(D.2[Tên khách hàng],C186)&gt;1),"Khách hàng này đã khai báo nhiều lần","")</f>
        <v/>
      </c>
      <c r="L186" s="21" t="str">
        <f>IF(OR(C186="",I186=""),"",IF(MATCH(I186,D.2[Nhân viên
bán hàng],0)=B186,B186,""))</f>
        <v/>
      </c>
      <c r="M186" s="21" t="str">
        <f>IF(B186&lt;=COUNT(D.2[STT NVBH]),INDEX(D.2[Nhân viên
bán hàng],MATCH(SMALL(D.2[STT NVBH],B186),D.2[STT NVBH],0)),"")</f>
        <v/>
      </c>
      <c r="N186" s="21" t="str">
        <f>IF(OR(C186="",J186=""),"",IF(MATCH(J186,D.2[Phân nhóm
khách hàng],0)=B186,B186,""))</f>
        <v/>
      </c>
      <c r="O186" s="21" t="str">
        <f>IF(B186&lt;=COUNT(D.2[STT Phân nhóm KH]),INDEX(D.2[Phân nhóm
khách hàng],MATCH(SMALL(D.2[STT Phân nhóm KH],B186),D.2[STT Phân nhóm KH],0)),"")</f>
        <v/>
      </c>
      <c r="P186" s="21" t="str">
        <f>IF(C186="","",SUMIFS(B.2[Giá có thuế],B.2[Tên khách hàng],C186))</f>
        <v/>
      </c>
      <c r="Q186" s="21" t="str">
        <f>IF(C186="","",SUMIFS(B.2[Số tiền đã thu],B.2[Tên khách hàng],C186))</f>
        <v/>
      </c>
      <c r="R186" s="21" t="str">
        <f t="shared" si="5"/>
        <v/>
      </c>
      <c r="S186" s="70" t="str">
        <f>IF(C186="","",SUMIFS(B.2[Doanh thu],B.2[Tên khách hàng],C186))</f>
        <v/>
      </c>
      <c r="T186" s="70" t="str">
        <f>IF(C186="","",SUMIFS(B.2[Lợi nhuận gộp],B.2[Tên khách hàng],C186))</f>
        <v/>
      </c>
      <c r="U186" s="68" t="str">
        <f>IF(OR(C186="",R186=0),"",RANK(R186,D.2[Nợ phải thu 
(Trong kỳ)]))</f>
        <v/>
      </c>
      <c r="V186" s="68" t="str">
        <f>IF(OR(C186="",S186=0),"",RANK(S186,D.2[Doanh thu]))</f>
        <v/>
      </c>
      <c r="W186" s="68" t="str">
        <f>IF(OR(C186="",T186=0),"",RANK(T186,D.2[Lợi nhuận gộp]))</f>
        <v/>
      </c>
      <c r="X186" s="175"/>
    </row>
    <row r="187" spans="2:24" ht="27.75" customHeight="1" x14ac:dyDescent="0.2">
      <c r="B187" s="7">
        <f t="shared" si="6"/>
        <v>185</v>
      </c>
      <c r="C187" s="2"/>
      <c r="D187" s="16"/>
      <c r="E187" s="2"/>
      <c r="F187" s="2"/>
      <c r="G187" s="2"/>
      <c r="H187" s="13"/>
      <c r="I187" s="13"/>
      <c r="J187" s="13"/>
      <c r="K187" s="21" t="str">
        <f>IF(AND(C187&lt;&gt;"",COUNTIF(D.2[Tên khách hàng],C187)&gt;1),"Khách hàng này đã khai báo nhiều lần","")</f>
        <v/>
      </c>
      <c r="L187" s="21" t="str">
        <f>IF(OR(C187="",I187=""),"",IF(MATCH(I187,D.2[Nhân viên
bán hàng],0)=B187,B187,""))</f>
        <v/>
      </c>
      <c r="M187" s="21" t="str">
        <f>IF(B187&lt;=COUNT(D.2[STT NVBH]),INDEX(D.2[Nhân viên
bán hàng],MATCH(SMALL(D.2[STT NVBH],B187),D.2[STT NVBH],0)),"")</f>
        <v/>
      </c>
      <c r="N187" s="21" t="str">
        <f>IF(OR(C187="",J187=""),"",IF(MATCH(J187,D.2[Phân nhóm
khách hàng],0)=B187,B187,""))</f>
        <v/>
      </c>
      <c r="O187" s="21" t="str">
        <f>IF(B187&lt;=COUNT(D.2[STT Phân nhóm KH]),INDEX(D.2[Phân nhóm
khách hàng],MATCH(SMALL(D.2[STT Phân nhóm KH],B187),D.2[STT Phân nhóm KH],0)),"")</f>
        <v/>
      </c>
      <c r="P187" s="21" t="str">
        <f>IF(C187="","",SUMIFS(B.2[Giá có thuế],B.2[Tên khách hàng],C187))</f>
        <v/>
      </c>
      <c r="Q187" s="21" t="str">
        <f>IF(C187="","",SUMIFS(B.2[Số tiền đã thu],B.2[Tên khách hàng],C187))</f>
        <v/>
      </c>
      <c r="R187" s="21" t="str">
        <f t="shared" si="5"/>
        <v/>
      </c>
      <c r="S187" s="70" t="str">
        <f>IF(C187="","",SUMIFS(B.2[Doanh thu],B.2[Tên khách hàng],C187))</f>
        <v/>
      </c>
      <c r="T187" s="70" t="str">
        <f>IF(C187="","",SUMIFS(B.2[Lợi nhuận gộp],B.2[Tên khách hàng],C187))</f>
        <v/>
      </c>
      <c r="U187" s="68" t="str">
        <f>IF(OR(C187="",R187=0),"",RANK(R187,D.2[Nợ phải thu 
(Trong kỳ)]))</f>
        <v/>
      </c>
      <c r="V187" s="68" t="str">
        <f>IF(OR(C187="",S187=0),"",RANK(S187,D.2[Doanh thu]))</f>
        <v/>
      </c>
      <c r="W187" s="68" t="str">
        <f>IF(OR(C187="",T187=0),"",RANK(T187,D.2[Lợi nhuận gộp]))</f>
        <v/>
      </c>
      <c r="X187" s="175"/>
    </row>
    <row r="188" spans="2:24" ht="27.75" customHeight="1" x14ac:dyDescent="0.2">
      <c r="B188" s="7">
        <f t="shared" si="6"/>
        <v>186</v>
      </c>
      <c r="C188" s="2"/>
      <c r="D188" s="16"/>
      <c r="E188" s="2"/>
      <c r="F188" s="2"/>
      <c r="G188" s="2"/>
      <c r="H188" s="13"/>
      <c r="I188" s="13"/>
      <c r="J188" s="13"/>
      <c r="K188" s="21" t="str">
        <f>IF(AND(C188&lt;&gt;"",COUNTIF(D.2[Tên khách hàng],C188)&gt;1),"Khách hàng này đã khai báo nhiều lần","")</f>
        <v/>
      </c>
      <c r="L188" s="21" t="str">
        <f>IF(OR(C188="",I188=""),"",IF(MATCH(I188,D.2[Nhân viên
bán hàng],0)=B188,B188,""))</f>
        <v/>
      </c>
      <c r="M188" s="21" t="str">
        <f>IF(B188&lt;=COUNT(D.2[STT NVBH]),INDEX(D.2[Nhân viên
bán hàng],MATCH(SMALL(D.2[STT NVBH],B188),D.2[STT NVBH],0)),"")</f>
        <v/>
      </c>
      <c r="N188" s="21" t="str">
        <f>IF(OR(C188="",J188=""),"",IF(MATCH(J188,D.2[Phân nhóm
khách hàng],0)=B188,B188,""))</f>
        <v/>
      </c>
      <c r="O188" s="21" t="str">
        <f>IF(B188&lt;=COUNT(D.2[STT Phân nhóm KH]),INDEX(D.2[Phân nhóm
khách hàng],MATCH(SMALL(D.2[STT Phân nhóm KH],B188),D.2[STT Phân nhóm KH],0)),"")</f>
        <v/>
      </c>
      <c r="P188" s="21" t="str">
        <f>IF(C188="","",SUMIFS(B.2[Giá có thuế],B.2[Tên khách hàng],C188))</f>
        <v/>
      </c>
      <c r="Q188" s="21" t="str">
        <f>IF(C188="","",SUMIFS(B.2[Số tiền đã thu],B.2[Tên khách hàng],C188))</f>
        <v/>
      </c>
      <c r="R188" s="21" t="str">
        <f t="shared" si="5"/>
        <v/>
      </c>
      <c r="S188" s="70" t="str">
        <f>IF(C188="","",SUMIFS(B.2[Doanh thu],B.2[Tên khách hàng],C188))</f>
        <v/>
      </c>
      <c r="T188" s="70" t="str">
        <f>IF(C188="","",SUMIFS(B.2[Lợi nhuận gộp],B.2[Tên khách hàng],C188))</f>
        <v/>
      </c>
      <c r="U188" s="68" t="str">
        <f>IF(OR(C188="",R188=0),"",RANK(R188,D.2[Nợ phải thu 
(Trong kỳ)]))</f>
        <v/>
      </c>
      <c r="V188" s="68" t="str">
        <f>IF(OR(C188="",S188=0),"",RANK(S188,D.2[Doanh thu]))</f>
        <v/>
      </c>
      <c r="W188" s="68" t="str">
        <f>IF(OR(C188="",T188=0),"",RANK(T188,D.2[Lợi nhuận gộp]))</f>
        <v/>
      </c>
      <c r="X188" s="175"/>
    </row>
    <row r="189" spans="2:24" ht="27.75" customHeight="1" x14ac:dyDescent="0.2">
      <c r="B189" s="7">
        <f t="shared" si="6"/>
        <v>187</v>
      </c>
      <c r="C189" s="2"/>
      <c r="D189" s="16"/>
      <c r="E189" s="2"/>
      <c r="F189" s="2"/>
      <c r="G189" s="2"/>
      <c r="H189" s="13"/>
      <c r="I189" s="13"/>
      <c r="J189" s="13"/>
      <c r="K189" s="21" t="str">
        <f>IF(AND(C189&lt;&gt;"",COUNTIF(D.2[Tên khách hàng],C189)&gt;1),"Khách hàng này đã khai báo nhiều lần","")</f>
        <v/>
      </c>
      <c r="L189" s="21" t="str">
        <f>IF(OR(C189="",I189=""),"",IF(MATCH(I189,D.2[Nhân viên
bán hàng],0)=B189,B189,""))</f>
        <v/>
      </c>
      <c r="M189" s="21" t="str">
        <f>IF(B189&lt;=COUNT(D.2[STT NVBH]),INDEX(D.2[Nhân viên
bán hàng],MATCH(SMALL(D.2[STT NVBH],B189),D.2[STT NVBH],0)),"")</f>
        <v/>
      </c>
      <c r="N189" s="21" t="str">
        <f>IF(OR(C189="",J189=""),"",IF(MATCH(J189,D.2[Phân nhóm
khách hàng],0)=B189,B189,""))</f>
        <v/>
      </c>
      <c r="O189" s="21" t="str">
        <f>IF(B189&lt;=COUNT(D.2[STT Phân nhóm KH]),INDEX(D.2[Phân nhóm
khách hàng],MATCH(SMALL(D.2[STT Phân nhóm KH],B189),D.2[STT Phân nhóm KH],0)),"")</f>
        <v/>
      </c>
      <c r="P189" s="21" t="str">
        <f>IF(C189="","",SUMIFS(B.2[Giá có thuế],B.2[Tên khách hàng],C189))</f>
        <v/>
      </c>
      <c r="Q189" s="21" t="str">
        <f>IF(C189="","",SUMIFS(B.2[Số tiền đã thu],B.2[Tên khách hàng],C189))</f>
        <v/>
      </c>
      <c r="R189" s="21" t="str">
        <f t="shared" si="5"/>
        <v/>
      </c>
      <c r="S189" s="70" t="str">
        <f>IF(C189="","",SUMIFS(B.2[Doanh thu],B.2[Tên khách hàng],C189))</f>
        <v/>
      </c>
      <c r="T189" s="70" t="str">
        <f>IF(C189="","",SUMIFS(B.2[Lợi nhuận gộp],B.2[Tên khách hàng],C189))</f>
        <v/>
      </c>
      <c r="U189" s="68" t="str">
        <f>IF(OR(C189="",R189=0),"",RANK(R189,D.2[Nợ phải thu 
(Trong kỳ)]))</f>
        <v/>
      </c>
      <c r="V189" s="68" t="str">
        <f>IF(OR(C189="",S189=0),"",RANK(S189,D.2[Doanh thu]))</f>
        <v/>
      </c>
      <c r="W189" s="68" t="str">
        <f>IF(OR(C189="",T189=0),"",RANK(T189,D.2[Lợi nhuận gộp]))</f>
        <v/>
      </c>
      <c r="X189" s="175"/>
    </row>
    <row r="190" spans="2:24" ht="27.75" customHeight="1" x14ac:dyDescent="0.2">
      <c r="B190" s="7">
        <f t="shared" si="6"/>
        <v>188</v>
      </c>
      <c r="C190" s="2"/>
      <c r="D190" s="16"/>
      <c r="E190" s="2"/>
      <c r="F190" s="2"/>
      <c r="G190" s="2"/>
      <c r="H190" s="13"/>
      <c r="I190" s="13"/>
      <c r="J190" s="13"/>
      <c r="K190" s="21" t="str">
        <f>IF(AND(C190&lt;&gt;"",COUNTIF(D.2[Tên khách hàng],C190)&gt;1),"Khách hàng này đã khai báo nhiều lần","")</f>
        <v/>
      </c>
      <c r="L190" s="21" t="str">
        <f>IF(OR(C190="",I190=""),"",IF(MATCH(I190,D.2[Nhân viên
bán hàng],0)=B190,B190,""))</f>
        <v/>
      </c>
      <c r="M190" s="21" t="str">
        <f>IF(B190&lt;=COUNT(D.2[STT NVBH]),INDEX(D.2[Nhân viên
bán hàng],MATCH(SMALL(D.2[STT NVBH],B190),D.2[STT NVBH],0)),"")</f>
        <v/>
      </c>
      <c r="N190" s="21" t="str">
        <f>IF(OR(C190="",J190=""),"",IF(MATCH(J190,D.2[Phân nhóm
khách hàng],0)=B190,B190,""))</f>
        <v/>
      </c>
      <c r="O190" s="21" t="str">
        <f>IF(B190&lt;=COUNT(D.2[STT Phân nhóm KH]),INDEX(D.2[Phân nhóm
khách hàng],MATCH(SMALL(D.2[STT Phân nhóm KH],B190),D.2[STT Phân nhóm KH],0)),"")</f>
        <v/>
      </c>
      <c r="P190" s="21" t="str">
        <f>IF(C190="","",SUMIFS(B.2[Giá có thuế],B.2[Tên khách hàng],C190))</f>
        <v/>
      </c>
      <c r="Q190" s="21" t="str">
        <f>IF(C190="","",SUMIFS(B.2[Số tiền đã thu],B.2[Tên khách hàng],C190))</f>
        <v/>
      </c>
      <c r="R190" s="21" t="str">
        <f t="shared" si="5"/>
        <v/>
      </c>
      <c r="S190" s="70" t="str">
        <f>IF(C190="","",SUMIFS(B.2[Doanh thu],B.2[Tên khách hàng],C190))</f>
        <v/>
      </c>
      <c r="T190" s="70" t="str">
        <f>IF(C190="","",SUMIFS(B.2[Lợi nhuận gộp],B.2[Tên khách hàng],C190))</f>
        <v/>
      </c>
      <c r="U190" s="68" t="str">
        <f>IF(OR(C190="",R190=0),"",RANK(R190,D.2[Nợ phải thu 
(Trong kỳ)]))</f>
        <v/>
      </c>
      <c r="V190" s="68" t="str">
        <f>IF(OR(C190="",S190=0),"",RANK(S190,D.2[Doanh thu]))</f>
        <v/>
      </c>
      <c r="W190" s="68" t="str">
        <f>IF(OR(C190="",T190=0),"",RANK(T190,D.2[Lợi nhuận gộp]))</f>
        <v/>
      </c>
      <c r="X190" s="175"/>
    </row>
    <row r="191" spans="2:24" ht="27.75" customHeight="1" x14ac:dyDescent="0.2">
      <c r="B191" s="7">
        <f t="shared" si="6"/>
        <v>189</v>
      </c>
      <c r="C191" s="2"/>
      <c r="D191" s="16"/>
      <c r="E191" s="2"/>
      <c r="F191" s="2"/>
      <c r="G191" s="2"/>
      <c r="H191" s="13"/>
      <c r="I191" s="13"/>
      <c r="J191" s="13"/>
      <c r="K191" s="21" t="str">
        <f>IF(AND(C191&lt;&gt;"",COUNTIF(D.2[Tên khách hàng],C191)&gt;1),"Khách hàng này đã khai báo nhiều lần","")</f>
        <v/>
      </c>
      <c r="L191" s="21" t="str">
        <f>IF(OR(C191="",I191=""),"",IF(MATCH(I191,D.2[Nhân viên
bán hàng],0)=B191,B191,""))</f>
        <v/>
      </c>
      <c r="M191" s="21" t="str">
        <f>IF(B191&lt;=COUNT(D.2[STT NVBH]),INDEX(D.2[Nhân viên
bán hàng],MATCH(SMALL(D.2[STT NVBH],B191),D.2[STT NVBH],0)),"")</f>
        <v/>
      </c>
      <c r="N191" s="21" t="str">
        <f>IF(OR(C191="",J191=""),"",IF(MATCH(J191,D.2[Phân nhóm
khách hàng],0)=B191,B191,""))</f>
        <v/>
      </c>
      <c r="O191" s="21" t="str">
        <f>IF(B191&lt;=COUNT(D.2[STT Phân nhóm KH]),INDEX(D.2[Phân nhóm
khách hàng],MATCH(SMALL(D.2[STT Phân nhóm KH],B191),D.2[STT Phân nhóm KH],0)),"")</f>
        <v/>
      </c>
      <c r="P191" s="21" t="str">
        <f>IF(C191="","",SUMIFS(B.2[Giá có thuế],B.2[Tên khách hàng],C191))</f>
        <v/>
      </c>
      <c r="Q191" s="21" t="str">
        <f>IF(C191="","",SUMIFS(B.2[Số tiền đã thu],B.2[Tên khách hàng],C191))</f>
        <v/>
      </c>
      <c r="R191" s="21" t="str">
        <f t="shared" si="5"/>
        <v/>
      </c>
      <c r="S191" s="70" t="str">
        <f>IF(C191="","",SUMIFS(B.2[Doanh thu],B.2[Tên khách hàng],C191))</f>
        <v/>
      </c>
      <c r="T191" s="70" t="str">
        <f>IF(C191="","",SUMIFS(B.2[Lợi nhuận gộp],B.2[Tên khách hàng],C191))</f>
        <v/>
      </c>
      <c r="U191" s="68" t="str">
        <f>IF(OR(C191="",R191=0),"",RANK(R191,D.2[Nợ phải thu 
(Trong kỳ)]))</f>
        <v/>
      </c>
      <c r="V191" s="68" t="str">
        <f>IF(OR(C191="",S191=0),"",RANK(S191,D.2[Doanh thu]))</f>
        <v/>
      </c>
      <c r="W191" s="68" t="str">
        <f>IF(OR(C191="",T191=0),"",RANK(T191,D.2[Lợi nhuận gộp]))</f>
        <v/>
      </c>
      <c r="X191" s="175"/>
    </row>
    <row r="192" spans="2:24" ht="27.75" customHeight="1" x14ac:dyDescent="0.2">
      <c r="B192" s="7">
        <f t="shared" si="6"/>
        <v>190</v>
      </c>
      <c r="C192" s="2"/>
      <c r="D192" s="16"/>
      <c r="E192" s="2"/>
      <c r="F192" s="2"/>
      <c r="G192" s="2"/>
      <c r="H192" s="13"/>
      <c r="I192" s="13"/>
      <c r="J192" s="13"/>
      <c r="K192" s="21" t="str">
        <f>IF(AND(C192&lt;&gt;"",COUNTIF(D.2[Tên khách hàng],C192)&gt;1),"Khách hàng này đã khai báo nhiều lần","")</f>
        <v/>
      </c>
      <c r="L192" s="21" t="str">
        <f>IF(OR(C192="",I192=""),"",IF(MATCH(I192,D.2[Nhân viên
bán hàng],0)=B192,B192,""))</f>
        <v/>
      </c>
      <c r="M192" s="21" t="str">
        <f>IF(B192&lt;=COUNT(D.2[STT NVBH]),INDEX(D.2[Nhân viên
bán hàng],MATCH(SMALL(D.2[STT NVBH],B192),D.2[STT NVBH],0)),"")</f>
        <v/>
      </c>
      <c r="N192" s="21" t="str">
        <f>IF(OR(C192="",J192=""),"",IF(MATCH(J192,D.2[Phân nhóm
khách hàng],0)=B192,B192,""))</f>
        <v/>
      </c>
      <c r="O192" s="21" t="str">
        <f>IF(B192&lt;=COUNT(D.2[STT Phân nhóm KH]),INDEX(D.2[Phân nhóm
khách hàng],MATCH(SMALL(D.2[STT Phân nhóm KH],B192),D.2[STT Phân nhóm KH],0)),"")</f>
        <v/>
      </c>
      <c r="P192" s="21" t="str">
        <f>IF(C192="","",SUMIFS(B.2[Giá có thuế],B.2[Tên khách hàng],C192))</f>
        <v/>
      </c>
      <c r="Q192" s="21" t="str">
        <f>IF(C192="","",SUMIFS(B.2[Số tiền đã thu],B.2[Tên khách hàng],C192))</f>
        <v/>
      </c>
      <c r="R192" s="21" t="str">
        <f t="shared" si="5"/>
        <v/>
      </c>
      <c r="S192" s="70" t="str">
        <f>IF(C192="","",SUMIFS(B.2[Doanh thu],B.2[Tên khách hàng],C192))</f>
        <v/>
      </c>
      <c r="T192" s="70" t="str">
        <f>IF(C192="","",SUMIFS(B.2[Lợi nhuận gộp],B.2[Tên khách hàng],C192))</f>
        <v/>
      </c>
      <c r="U192" s="68" t="str">
        <f>IF(OR(C192="",R192=0),"",RANK(R192,D.2[Nợ phải thu 
(Trong kỳ)]))</f>
        <v/>
      </c>
      <c r="V192" s="68" t="str">
        <f>IF(OR(C192="",S192=0),"",RANK(S192,D.2[Doanh thu]))</f>
        <v/>
      </c>
      <c r="W192" s="68" t="str">
        <f>IF(OR(C192="",T192=0),"",RANK(T192,D.2[Lợi nhuận gộp]))</f>
        <v/>
      </c>
      <c r="X192" s="175"/>
    </row>
    <row r="193" spans="2:24" ht="27.75" customHeight="1" x14ac:dyDescent="0.2">
      <c r="B193" s="7">
        <f t="shared" si="6"/>
        <v>191</v>
      </c>
      <c r="C193" s="2"/>
      <c r="D193" s="16"/>
      <c r="E193" s="2"/>
      <c r="F193" s="2"/>
      <c r="G193" s="2"/>
      <c r="H193" s="13"/>
      <c r="I193" s="13"/>
      <c r="J193" s="13"/>
      <c r="K193" s="21" t="str">
        <f>IF(AND(C193&lt;&gt;"",COUNTIF(D.2[Tên khách hàng],C193)&gt;1),"Khách hàng này đã khai báo nhiều lần","")</f>
        <v/>
      </c>
      <c r="L193" s="21" t="str">
        <f>IF(OR(C193="",I193=""),"",IF(MATCH(I193,D.2[Nhân viên
bán hàng],0)=B193,B193,""))</f>
        <v/>
      </c>
      <c r="M193" s="21" t="str">
        <f>IF(B193&lt;=COUNT(D.2[STT NVBH]),INDEX(D.2[Nhân viên
bán hàng],MATCH(SMALL(D.2[STT NVBH],B193),D.2[STT NVBH],0)),"")</f>
        <v/>
      </c>
      <c r="N193" s="21" t="str">
        <f>IF(OR(C193="",J193=""),"",IF(MATCH(J193,D.2[Phân nhóm
khách hàng],0)=B193,B193,""))</f>
        <v/>
      </c>
      <c r="O193" s="21" t="str">
        <f>IF(B193&lt;=COUNT(D.2[STT Phân nhóm KH]),INDEX(D.2[Phân nhóm
khách hàng],MATCH(SMALL(D.2[STT Phân nhóm KH],B193),D.2[STT Phân nhóm KH],0)),"")</f>
        <v/>
      </c>
      <c r="P193" s="21" t="str">
        <f>IF(C193="","",SUMIFS(B.2[Giá có thuế],B.2[Tên khách hàng],C193))</f>
        <v/>
      </c>
      <c r="Q193" s="21" t="str">
        <f>IF(C193="","",SUMIFS(B.2[Số tiền đã thu],B.2[Tên khách hàng],C193))</f>
        <v/>
      </c>
      <c r="R193" s="21" t="str">
        <f t="shared" si="5"/>
        <v/>
      </c>
      <c r="S193" s="70" t="str">
        <f>IF(C193="","",SUMIFS(B.2[Doanh thu],B.2[Tên khách hàng],C193))</f>
        <v/>
      </c>
      <c r="T193" s="70" t="str">
        <f>IF(C193="","",SUMIFS(B.2[Lợi nhuận gộp],B.2[Tên khách hàng],C193))</f>
        <v/>
      </c>
      <c r="U193" s="68" t="str">
        <f>IF(OR(C193="",R193=0),"",RANK(R193,D.2[Nợ phải thu 
(Trong kỳ)]))</f>
        <v/>
      </c>
      <c r="V193" s="68" t="str">
        <f>IF(OR(C193="",S193=0),"",RANK(S193,D.2[Doanh thu]))</f>
        <v/>
      </c>
      <c r="W193" s="68" t="str">
        <f>IF(OR(C193="",T193=0),"",RANK(T193,D.2[Lợi nhuận gộp]))</f>
        <v/>
      </c>
      <c r="X193" s="175"/>
    </row>
    <row r="194" spans="2:24" ht="27.75" customHeight="1" x14ac:dyDescent="0.2">
      <c r="B194" s="7">
        <f t="shared" si="6"/>
        <v>192</v>
      </c>
      <c r="C194" s="2"/>
      <c r="D194" s="16"/>
      <c r="E194" s="2"/>
      <c r="F194" s="2"/>
      <c r="G194" s="2"/>
      <c r="H194" s="13"/>
      <c r="I194" s="13"/>
      <c r="J194" s="13"/>
      <c r="K194" s="21" t="str">
        <f>IF(AND(C194&lt;&gt;"",COUNTIF(D.2[Tên khách hàng],C194)&gt;1),"Khách hàng này đã khai báo nhiều lần","")</f>
        <v/>
      </c>
      <c r="L194" s="21" t="str">
        <f>IF(OR(C194="",I194=""),"",IF(MATCH(I194,D.2[Nhân viên
bán hàng],0)=B194,B194,""))</f>
        <v/>
      </c>
      <c r="M194" s="21" t="str">
        <f>IF(B194&lt;=COUNT(D.2[STT NVBH]),INDEX(D.2[Nhân viên
bán hàng],MATCH(SMALL(D.2[STT NVBH],B194),D.2[STT NVBH],0)),"")</f>
        <v/>
      </c>
      <c r="N194" s="21" t="str">
        <f>IF(OR(C194="",J194=""),"",IF(MATCH(J194,D.2[Phân nhóm
khách hàng],0)=B194,B194,""))</f>
        <v/>
      </c>
      <c r="O194" s="21" t="str">
        <f>IF(B194&lt;=COUNT(D.2[STT Phân nhóm KH]),INDEX(D.2[Phân nhóm
khách hàng],MATCH(SMALL(D.2[STT Phân nhóm KH],B194),D.2[STT Phân nhóm KH],0)),"")</f>
        <v/>
      </c>
      <c r="P194" s="21" t="str">
        <f>IF(C194="","",SUMIFS(B.2[Giá có thuế],B.2[Tên khách hàng],C194))</f>
        <v/>
      </c>
      <c r="Q194" s="21" t="str">
        <f>IF(C194="","",SUMIFS(B.2[Số tiền đã thu],B.2[Tên khách hàng],C194))</f>
        <v/>
      </c>
      <c r="R194" s="21" t="str">
        <f t="shared" si="5"/>
        <v/>
      </c>
      <c r="S194" s="70" t="str">
        <f>IF(C194="","",SUMIFS(B.2[Doanh thu],B.2[Tên khách hàng],C194))</f>
        <v/>
      </c>
      <c r="T194" s="70" t="str">
        <f>IF(C194="","",SUMIFS(B.2[Lợi nhuận gộp],B.2[Tên khách hàng],C194))</f>
        <v/>
      </c>
      <c r="U194" s="68" t="str">
        <f>IF(OR(C194="",R194=0),"",RANK(R194,D.2[Nợ phải thu 
(Trong kỳ)]))</f>
        <v/>
      </c>
      <c r="V194" s="68" t="str">
        <f>IF(OR(C194="",S194=0),"",RANK(S194,D.2[Doanh thu]))</f>
        <v/>
      </c>
      <c r="W194" s="68" t="str">
        <f>IF(OR(C194="",T194=0),"",RANK(T194,D.2[Lợi nhuận gộp]))</f>
        <v/>
      </c>
      <c r="X194" s="175"/>
    </row>
    <row r="195" spans="2:24" ht="27.75" customHeight="1" x14ac:dyDescent="0.2">
      <c r="B195" s="7">
        <f t="shared" si="6"/>
        <v>193</v>
      </c>
      <c r="C195" s="2"/>
      <c r="D195" s="16"/>
      <c r="E195" s="2"/>
      <c r="F195" s="2"/>
      <c r="G195" s="2"/>
      <c r="H195" s="13"/>
      <c r="I195" s="13"/>
      <c r="J195" s="13"/>
      <c r="K195" s="21" t="str">
        <f>IF(AND(C195&lt;&gt;"",COUNTIF(D.2[Tên khách hàng],C195)&gt;1),"Khách hàng này đã khai báo nhiều lần","")</f>
        <v/>
      </c>
      <c r="L195" s="21" t="str">
        <f>IF(OR(C195="",I195=""),"",IF(MATCH(I195,D.2[Nhân viên
bán hàng],0)=B195,B195,""))</f>
        <v/>
      </c>
      <c r="M195" s="21" t="str">
        <f>IF(B195&lt;=COUNT(D.2[STT NVBH]),INDEX(D.2[Nhân viên
bán hàng],MATCH(SMALL(D.2[STT NVBH],B195),D.2[STT NVBH],0)),"")</f>
        <v/>
      </c>
      <c r="N195" s="21" t="str">
        <f>IF(OR(C195="",J195=""),"",IF(MATCH(J195,D.2[Phân nhóm
khách hàng],0)=B195,B195,""))</f>
        <v/>
      </c>
      <c r="O195" s="21" t="str">
        <f>IF(B195&lt;=COUNT(D.2[STT Phân nhóm KH]),INDEX(D.2[Phân nhóm
khách hàng],MATCH(SMALL(D.2[STT Phân nhóm KH],B195),D.2[STT Phân nhóm KH],0)),"")</f>
        <v/>
      </c>
      <c r="P195" s="21" t="str">
        <f>IF(C195="","",SUMIFS(B.2[Giá có thuế],B.2[Tên khách hàng],C195))</f>
        <v/>
      </c>
      <c r="Q195" s="21" t="str">
        <f>IF(C195="","",SUMIFS(B.2[Số tiền đã thu],B.2[Tên khách hàng],C195))</f>
        <v/>
      </c>
      <c r="R195" s="21" t="str">
        <f t="shared" ref="R195:R207" si="7">IF(C195="","",SUM(H195,P195)-SUM(Q195))</f>
        <v/>
      </c>
      <c r="S195" s="70" t="str">
        <f>IF(C195="","",SUMIFS(B.2[Doanh thu],B.2[Tên khách hàng],C195))</f>
        <v/>
      </c>
      <c r="T195" s="70" t="str">
        <f>IF(C195="","",SUMIFS(B.2[Lợi nhuận gộp],B.2[Tên khách hàng],C195))</f>
        <v/>
      </c>
      <c r="U195" s="68" t="str">
        <f>IF(OR(C195="",R195=0),"",RANK(R195,D.2[Nợ phải thu 
(Trong kỳ)]))</f>
        <v/>
      </c>
      <c r="V195" s="68" t="str">
        <f>IF(OR(C195="",S195=0),"",RANK(S195,D.2[Doanh thu]))</f>
        <v/>
      </c>
      <c r="W195" s="68" t="str">
        <f>IF(OR(C195="",T195=0),"",RANK(T195,D.2[Lợi nhuận gộp]))</f>
        <v/>
      </c>
      <c r="X195" s="175"/>
    </row>
    <row r="196" spans="2:24" ht="27.75" customHeight="1" x14ac:dyDescent="0.2">
      <c r="B196" s="7">
        <f t="shared" si="6"/>
        <v>194</v>
      </c>
      <c r="C196" s="2"/>
      <c r="D196" s="16"/>
      <c r="E196" s="2"/>
      <c r="F196" s="2"/>
      <c r="G196" s="2"/>
      <c r="H196" s="13"/>
      <c r="I196" s="13"/>
      <c r="J196" s="13"/>
      <c r="K196" s="21" t="str">
        <f>IF(AND(C196&lt;&gt;"",COUNTIF(D.2[Tên khách hàng],C196)&gt;1),"Khách hàng này đã khai báo nhiều lần","")</f>
        <v/>
      </c>
      <c r="L196" s="21" t="str">
        <f>IF(OR(C196="",I196=""),"",IF(MATCH(I196,D.2[Nhân viên
bán hàng],0)=B196,B196,""))</f>
        <v/>
      </c>
      <c r="M196" s="21" t="str">
        <f>IF(B196&lt;=COUNT(D.2[STT NVBH]),INDEX(D.2[Nhân viên
bán hàng],MATCH(SMALL(D.2[STT NVBH],B196),D.2[STT NVBH],0)),"")</f>
        <v/>
      </c>
      <c r="N196" s="21" t="str">
        <f>IF(OR(C196="",J196=""),"",IF(MATCH(J196,D.2[Phân nhóm
khách hàng],0)=B196,B196,""))</f>
        <v/>
      </c>
      <c r="O196" s="21" t="str">
        <f>IF(B196&lt;=COUNT(D.2[STT Phân nhóm KH]),INDEX(D.2[Phân nhóm
khách hàng],MATCH(SMALL(D.2[STT Phân nhóm KH],B196),D.2[STT Phân nhóm KH],0)),"")</f>
        <v/>
      </c>
      <c r="P196" s="21" t="str">
        <f>IF(C196="","",SUMIFS(B.2[Giá có thuế],B.2[Tên khách hàng],C196))</f>
        <v/>
      </c>
      <c r="Q196" s="21" t="str">
        <f>IF(C196="","",SUMIFS(B.2[Số tiền đã thu],B.2[Tên khách hàng],C196))</f>
        <v/>
      </c>
      <c r="R196" s="21" t="str">
        <f t="shared" si="7"/>
        <v/>
      </c>
      <c r="S196" s="70" t="str">
        <f>IF(C196="","",SUMIFS(B.2[Doanh thu],B.2[Tên khách hàng],C196))</f>
        <v/>
      </c>
      <c r="T196" s="70" t="str">
        <f>IF(C196="","",SUMIFS(B.2[Lợi nhuận gộp],B.2[Tên khách hàng],C196))</f>
        <v/>
      </c>
      <c r="U196" s="68" t="str">
        <f>IF(OR(C196="",R196=0),"",RANK(R196,D.2[Nợ phải thu 
(Trong kỳ)]))</f>
        <v/>
      </c>
      <c r="V196" s="68" t="str">
        <f>IF(OR(C196="",S196=0),"",RANK(S196,D.2[Doanh thu]))</f>
        <v/>
      </c>
      <c r="W196" s="68" t="str">
        <f>IF(OR(C196="",T196=0),"",RANK(T196,D.2[Lợi nhuận gộp]))</f>
        <v/>
      </c>
      <c r="X196" s="175"/>
    </row>
    <row r="197" spans="2:24" ht="27.75" customHeight="1" x14ac:dyDescent="0.2">
      <c r="B197" s="7">
        <f t="shared" si="6"/>
        <v>195</v>
      </c>
      <c r="C197" s="2"/>
      <c r="D197" s="16"/>
      <c r="E197" s="2"/>
      <c r="F197" s="2"/>
      <c r="G197" s="2"/>
      <c r="H197" s="13"/>
      <c r="I197" s="13"/>
      <c r="J197" s="13"/>
      <c r="K197" s="21" t="str">
        <f>IF(AND(C197&lt;&gt;"",COUNTIF(D.2[Tên khách hàng],C197)&gt;1),"Khách hàng này đã khai báo nhiều lần","")</f>
        <v/>
      </c>
      <c r="L197" s="21" t="str">
        <f>IF(OR(C197="",I197=""),"",IF(MATCH(I197,D.2[Nhân viên
bán hàng],0)=B197,B197,""))</f>
        <v/>
      </c>
      <c r="M197" s="21" t="str">
        <f>IF(B197&lt;=COUNT(D.2[STT NVBH]),INDEX(D.2[Nhân viên
bán hàng],MATCH(SMALL(D.2[STT NVBH],B197),D.2[STT NVBH],0)),"")</f>
        <v/>
      </c>
      <c r="N197" s="21" t="str">
        <f>IF(OR(C197="",J197=""),"",IF(MATCH(J197,D.2[Phân nhóm
khách hàng],0)=B197,B197,""))</f>
        <v/>
      </c>
      <c r="O197" s="21" t="str">
        <f>IF(B197&lt;=COUNT(D.2[STT Phân nhóm KH]),INDEX(D.2[Phân nhóm
khách hàng],MATCH(SMALL(D.2[STT Phân nhóm KH],B197),D.2[STT Phân nhóm KH],0)),"")</f>
        <v/>
      </c>
      <c r="P197" s="21" t="str">
        <f>IF(C197="","",SUMIFS(B.2[Giá có thuế],B.2[Tên khách hàng],C197))</f>
        <v/>
      </c>
      <c r="Q197" s="21" t="str">
        <f>IF(C197="","",SUMIFS(B.2[Số tiền đã thu],B.2[Tên khách hàng],C197))</f>
        <v/>
      </c>
      <c r="R197" s="21" t="str">
        <f t="shared" si="7"/>
        <v/>
      </c>
      <c r="S197" s="70" t="str">
        <f>IF(C197="","",SUMIFS(B.2[Doanh thu],B.2[Tên khách hàng],C197))</f>
        <v/>
      </c>
      <c r="T197" s="70" t="str">
        <f>IF(C197="","",SUMIFS(B.2[Lợi nhuận gộp],B.2[Tên khách hàng],C197))</f>
        <v/>
      </c>
      <c r="U197" s="68" t="str">
        <f>IF(OR(C197="",R197=0),"",RANK(R197,D.2[Nợ phải thu 
(Trong kỳ)]))</f>
        <v/>
      </c>
      <c r="V197" s="68" t="str">
        <f>IF(OR(C197="",S197=0),"",RANK(S197,D.2[Doanh thu]))</f>
        <v/>
      </c>
      <c r="W197" s="68" t="str">
        <f>IF(OR(C197="",T197=0),"",RANK(T197,D.2[Lợi nhuận gộp]))</f>
        <v/>
      </c>
      <c r="X197" s="175"/>
    </row>
    <row r="198" spans="2:24" ht="27.75" customHeight="1" x14ac:dyDescent="0.2">
      <c r="B198" s="7">
        <f t="shared" si="6"/>
        <v>196</v>
      </c>
      <c r="C198" s="2"/>
      <c r="D198" s="16"/>
      <c r="E198" s="2"/>
      <c r="F198" s="2"/>
      <c r="G198" s="2"/>
      <c r="H198" s="13"/>
      <c r="I198" s="13"/>
      <c r="J198" s="13"/>
      <c r="K198" s="21" t="str">
        <f>IF(AND(C198&lt;&gt;"",COUNTIF(D.2[Tên khách hàng],C198)&gt;1),"Khách hàng này đã khai báo nhiều lần","")</f>
        <v/>
      </c>
      <c r="L198" s="21" t="str">
        <f>IF(OR(C198="",I198=""),"",IF(MATCH(I198,D.2[Nhân viên
bán hàng],0)=B198,B198,""))</f>
        <v/>
      </c>
      <c r="M198" s="21" t="str">
        <f>IF(B198&lt;=COUNT(D.2[STT NVBH]),INDEX(D.2[Nhân viên
bán hàng],MATCH(SMALL(D.2[STT NVBH],B198),D.2[STT NVBH],0)),"")</f>
        <v/>
      </c>
      <c r="N198" s="21" t="str">
        <f>IF(OR(C198="",J198=""),"",IF(MATCH(J198,D.2[Phân nhóm
khách hàng],0)=B198,B198,""))</f>
        <v/>
      </c>
      <c r="O198" s="21" t="str">
        <f>IF(B198&lt;=COUNT(D.2[STT Phân nhóm KH]),INDEX(D.2[Phân nhóm
khách hàng],MATCH(SMALL(D.2[STT Phân nhóm KH],B198),D.2[STT Phân nhóm KH],0)),"")</f>
        <v/>
      </c>
      <c r="P198" s="21" t="str">
        <f>IF(C198="","",SUMIFS(B.2[Giá có thuế],B.2[Tên khách hàng],C198))</f>
        <v/>
      </c>
      <c r="Q198" s="21" t="str">
        <f>IF(C198="","",SUMIFS(B.2[Số tiền đã thu],B.2[Tên khách hàng],C198))</f>
        <v/>
      </c>
      <c r="R198" s="21" t="str">
        <f t="shared" si="7"/>
        <v/>
      </c>
      <c r="S198" s="70" t="str">
        <f>IF(C198="","",SUMIFS(B.2[Doanh thu],B.2[Tên khách hàng],C198))</f>
        <v/>
      </c>
      <c r="T198" s="70" t="str">
        <f>IF(C198="","",SUMIFS(B.2[Lợi nhuận gộp],B.2[Tên khách hàng],C198))</f>
        <v/>
      </c>
      <c r="U198" s="68" t="str">
        <f>IF(OR(C198="",R198=0),"",RANK(R198,D.2[Nợ phải thu 
(Trong kỳ)]))</f>
        <v/>
      </c>
      <c r="V198" s="68" t="str">
        <f>IF(OR(C198="",S198=0),"",RANK(S198,D.2[Doanh thu]))</f>
        <v/>
      </c>
      <c r="W198" s="68" t="str">
        <f>IF(OR(C198="",T198=0),"",RANK(T198,D.2[Lợi nhuận gộp]))</f>
        <v/>
      </c>
      <c r="X198" s="175"/>
    </row>
    <row r="199" spans="2:24" ht="27.75" customHeight="1" x14ac:dyDescent="0.2">
      <c r="B199" s="7">
        <f t="shared" si="6"/>
        <v>197</v>
      </c>
      <c r="C199" s="2"/>
      <c r="D199" s="16"/>
      <c r="E199" s="2"/>
      <c r="F199" s="2"/>
      <c r="G199" s="2"/>
      <c r="H199" s="13"/>
      <c r="I199" s="13"/>
      <c r="J199" s="13"/>
      <c r="K199" s="21" t="str">
        <f>IF(AND(C199&lt;&gt;"",COUNTIF(D.2[Tên khách hàng],C199)&gt;1),"Khách hàng này đã khai báo nhiều lần","")</f>
        <v/>
      </c>
      <c r="L199" s="21" t="str">
        <f>IF(OR(C199="",I199=""),"",IF(MATCH(I199,D.2[Nhân viên
bán hàng],0)=B199,B199,""))</f>
        <v/>
      </c>
      <c r="M199" s="21" t="str">
        <f>IF(B199&lt;=COUNT(D.2[STT NVBH]),INDEX(D.2[Nhân viên
bán hàng],MATCH(SMALL(D.2[STT NVBH],B199),D.2[STT NVBH],0)),"")</f>
        <v/>
      </c>
      <c r="N199" s="21" t="str">
        <f>IF(OR(C199="",J199=""),"",IF(MATCH(J199,D.2[Phân nhóm
khách hàng],0)=B199,B199,""))</f>
        <v/>
      </c>
      <c r="O199" s="21" t="str">
        <f>IF(B199&lt;=COUNT(D.2[STT Phân nhóm KH]),INDEX(D.2[Phân nhóm
khách hàng],MATCH(SMALL(D.2[STT Phân nhóm KH],B199),D.2[STT Phân nhóm KH],0)),"")</f>
        <v/>
      </c>
      <c r="P199" s="21" t="str">
        <f>IF(C199="","",SUMIFS(B.2[Giá có thuế],B.2[Tên khách hàng],C199))</f>
        <v/>
      </c>
      <c r="Q199" s="21" t="str">
        <f>IF(C199="","",SUMIFS(B.2[Số tiền đã thu],B.2[Tên khách hàng],C199))</f>
        <v/>
      </c>
      <c r="R199" s="21" t="str">
        <f t="shared" si="7"/>
        <v/>
      </c>
      <c r="S199" s="70" t="str">
        <f>IF(C199="","",SUMIFS(B.2[Doanh thu],B.2[Tên khách hàng],C199))</f>
        <v/>
      </c>
      <c r="T199" s="70" t="str">
        <f>IF(C199="","",SUMIFS(B.2[Lợi nhuận gộp],B.2[Tên khách hàng],C199))</f>
        <v/>
      </c>
      <c r="U199" s="68" t="str">
        <f>IF(OR(C199="",R199=0),"",RANK(R199,D.2[Nợ phải thu 
(Trong kỳ)]))</f>
        <v/>
      </c>
      <c r="V199" s="68" t="str">
        <f>IF(OR(C199="",S199=0),"",RANK(S199,D.2[Doanh thu]))</f>
        <v/>
      </c>
      <c r="W199" s="68" t="str">
        <f>IF(OR(C199="",T199=0),"",RANK(T199,D.2[Lợi nhuận gộp]))</f>
        <v/>
      </c>
      <c r="X199" s="175"/>
    </row>
    <row r="200" spans="2:24" ht="27.75" customHeight="1" x14ac:dyDescent="0.2">
      <c r="B200" s="7">
        <f t="shared" si="6"/>
        <v>198</v>
      </c>
      <c r="C200" s="2"/>
      <c r="D200" s="16"/>
      <c r="E200" s="2"/>
      <c r="F200" s="2"/>
      <c r="G200" s="2"/>
      <c r="H200" s="13"/>
      <c r="I200" s="13"/>
      <c r="J200" s="13"/>
      <c r="K200" s="21" t="str">
        <f>IF(AND(C200&lt;&gt;"",COUNTIF(D.2[Tên khách hàng],C200)&gt;1),"Khách hàng này đã khai báo nhiều lần","")</f>
        <v/>
      </c>
      <c r="L200" s="21" t="str">
        <f>IF(OR(C200="",I200=""),"",IF(MATCH(I200,D.2[Nhân viên
bán hàng],0)=B200,B200,""))</f>
        <v/>
      </c>
      <c r="M200" s="21" t="str">
        <f>IF(B200&lt;=COUNT(D.2[STT NVBH]),INDEX(D.2[Nhân viên
bán hàng],MATCH(SMALL(D.2[STT NVBH],B200),D.2[STT NVBH],0)),"")</f>
        <v/>
      </c>
      <c r="N200" s="21" t="str">
        <f>IF(OR(C200="",J200=""),"",IF(MATCH(J200,D.2[Phân nhóm
khách hàng],0)=B200,B200,""))</f>
        <v/>
      </c>
      <c r="O200" s="21" t="str">
        <f>IF(B200&lt;=COUNT(D.2[STT Phân nhóm KH]),INDEX(D.2[Phân nhóm
khách hàng],MATCH(SMALL(D.2[STT Phân nhóm KH],B200),D.2[STT Phân nhóm KH],0)),"")</f>
        <v/>
      </c>
      <c r="P200" s="21" t="str">
        <f>IF(C200="","",SUMIFS(B.2[Giá có thuế],B.2[Tên khách hàng],C200))</f>
        <v/>
      </c>
      <c r="Q200" s="21" t="str">
        <f>IF(C200="","",SUMIFS(B.2[Số tiền đã thu],B.2[Tên khách hàng],C200))</f>
        <v/>
      </c>
      <c r="R200" s="21" t="str">
        <f t="shared" si="7"/>
        <v/>
      </c>
      <c r="S200" s="70" t="str">
        <f>IF(C200="","",SUMIFS(B.2[Doanh thu],B.2[Tên khách hàng],C200))</f>
        <v/>
      </c>
      <c r="T200" s="70" t="str">
        <f>IF(C200="","",SUMIFS(B.2[Lợi nhuận gộp],B.2[Tên khách hàng],C200))</f>
        <v/>
      </c>
      <c r="U200" s="68" t="str">
        <f>IF(OR(C200="",R200=0),"",RANK(R200,D.2[Nợ phải thu 
(Trong kỳ)]))</f>
        <v/>
      </c>
      <c r="V200" s="68" t="str">
        <f>IF(OR(C200="",S200=0),"",RANK(S200,D.2[Doanh thu]))</f>
        <v/>
      </c>
      <c r="W200" s="68" t="str">
        <f>IF(OR(C200="",T200=0),"",RANK(T200,D.2[Lợi nhuận gộp]))</f>
        <v/>
      </c>
      <c r="X200" s="175"/>
    </row>
    <row r="201" spans="2:24" ht="27.75" customHeight="1" x14ac:dyDescent="0.2">
      <c r="B201" s="7">
        <f t="shared" ref="B201:B207" si="8">ROW(A201)-2</f>
        <v>199</v>
      </c>
      <c r="C201" s="2"/>
      <c r="D201" s="16"/>
      <c r="E201" s="2"/>
      <c r="F201" s="2"/>
      <c r="G201" s="2"/>
      <c r="H201" s="13"/>
      <c r="I201" s="13"/>
      <c r="J201" s="13"/>
      <c r="K201" s="21" t="str">
        <f>IF(AND(C201&lt;&gt;"",COUNTIF(D.2[Tên khách hàng],C201)&gt;1),"Khách hàng này đã khai báo nhiều lần","")</f>
        <v/>
      </c>
      <c r="L201" s="21" t="str">
        <f>IF(OR(C201="",I201=""),"",IF(MATCH(I201,D.2[Nhân viên
bán hàng],0)=B201,B201,""))</f>
        <v/>
      </c>
      <c r="M201" s="21" t="str">
        <f>IF(B201&lt;=COUNT(D.2[STT NVBH]),INDEX(D.2[Nhân viên
bán hàng],MATCH(SMALL(D.2[STT NVBH],B201),D.2[STT NVBH],0)),"")</f>
        <v/>
      </c>
      <c r="N201" s="21" t="str">
        <f>IF(OR(C201="",J201=""),"",IF(MATCH(J201,D.2[Phân nhóm
khách hàng],0)=B201,B201,""))</f>
        <v/>
      </c>
      <c r="O201" s="21" t="str">
        <f>IF(B201&lt;=COUNT(D.2[STT Phân nhóm KH]),INDEX(D.2[Phân nhóm
khách hàng],MATCH(SMALL(D.2[STT Phân nhóm KH],B201),D.2[STT Phân nhóm KH],0)),"")</f>
        <v/>
      </c>
      <c r="P201" s="21" t="str">
        <f>IF(C201="","",SUMIFS(B.2[Giá có thuế],B.2[Tên khách hàng],C201))</f>
        <v/>
      </c>
      <c r="Q201" s="21" t="str">
        <f>IF(C201="","",SUMIFS(B.2[Số tiền đã thu],B.2[Tên khách hàng],C201))</f>
        <v/>
      </c>
      <c r="R201" s="21" t="str">
        <f t="shared" si="7"/>
        <v/>
      </c>
      <c r="S201" s="70" t="str">
        <f>IF(C201="","",SUMIFS(B.2[Doanh thu],B.2[Tên khách hàng],C201))</f>
        <v/>
      </c>
      <c r="T201" s="70" t="str">
        <f>IF(C201="","",SUMIFS(B.2[Lợi nhuận gộp],B.2[Tên khách hàng],C201))</f>
        <v/>
      </c>
      <c r="U201" s="68" t="str">
        <f>IF(OR(C201="",R201=0),"",RANK(R201,D.2[Nợ phải thu 
(Trong kỳ)]))</f>
        <v/>
      </c>
      <c r="V201" s="68" t="str">
        <f>IF(OR(C201="",S201=0),"",RANK(S201,D.2[Doanh thu]))</f>
        <v/>
      </c>
      <c r="W201" s="68" t="str">
        <f>IF(OR(C201="",T201=0),"",RANK(T201,D.2[Lợi nhuận gộp]))</f>
        <v/>
      </c>
      <c r="X201" s="175"/>
    </row>
    <row r="202" spans="2:24" ht="27.75" customHeight="1" x14ac:dyDescent="0.2">
      <c r="B202" s="7">
        <f t="shared" si="8"/>
        <v>200</v>
      </c>
      <c r="C202" s="2"/>
      <c r="D202" s="16"/>
      <c r="E202" s="2"/>
      <c r="F202" s="2"/>
      <c r="G202" s="2"/>
      <c r="H202" s="13"/>
      <c r="I202" s="13"/>
      <c r="J202" s="13"/>
      <c r="K202" s="21" t="str">
        <f>IF(AND(C202&lt;&gt;"",COUNTIF(D.2[Tên khách hàng],C202)&gt;1),"Khách hàng này đã khai báo nhiều lần","")</f>
        <v/>
      </c>
      <c r="L202" s="21" t="str">
        <f>IF(OR(C202="",I202=""),"",IF(MATCH(I202,D.2[Nhân viên
bán hàng],0)=B202,B202,""))</f>
        <v/>
      </c>
      <c r="M202" s="21" t="str">
        <f>IF(B202&lt;=COUNT(D.2[STT NVBH]),INDEX(D.2[Nhân viên
bán hàng],MATCH(SMALL(D.2[STT NVBH],B202),D.2[STT NVBH],0)),"")</f>
        <v/>
      </c>
      <c r="N202" s="21" t="str">
        <f>IF(OR(C202="",J202=""),"",IF(MATCH(J202,D.2[Phân nhóm
khách hàng],0)=B202,B202,""))</f>
        <v/>
      </c>
      <c r="O202" s="21" t="str">
        <f>IF(B202&lt;=COUNT(D.2[STT Phân nhóm KH]),INDEX(D.2[Phân nhóm
khách hàng],MATCH(SMALL(D.2[STT Phân nhóm KH],B202),D.2[STT Phân nhóm KH],0)),"")</f>
        <v/>
      </c>
      <c r="P202" s="21" t="str">
        <f>IF(C202="","",SUMIFS(B.2[Giá có thuế],B.2[Tên khách hàng],C202))</f>
        <v/>
      </c>
      <c r="Q202" s="21" t="str">
        <f>IF(C202="","",SUMIFS(B.2[Số tiền đã thu],B.2[Tên khách hàng],C202))</f>
        <v/>
      </c>
      <c r="R202" s="21" t="str">
        <f t="shared" si="7"/>
        <v/>
      </c>
      <c r="S202" s="70" t="str">
        <f>IF(C202="","",SUMIFS(B.2[Doanh thu],B.2[Tên khách hàng],C202))</f>
        <v/>
      </c>
      <c r="T202" s="70" t="str">
        <f>IF(C202="","",SUMIFS(B.2[Lợi nhuận gộp],B.2[Tên khách hàng],C202))</f>
        <v/>
      </c>
      <c r="U202" s="68" t="str">
        <f>IF(OR(C202="",R202=0),"",RANK(R202,D.2[Nợ phải thu 
(Trong kỳ)]))</f>
        <v/>
      </c>
      <c r="V202" s="68" t="str">
        <f>IF(OR(C202="",S202=0),"",RANK(S202,D.2[Doanh thu]))</f>
        <v/>
      </c>
      <c r="W202" s="68" t="str">
        <f>IF(OR(C202="",T202=0),"",RANK(T202,D.2[Lợi nhuận gộp]))</f>
        <v/>
      </c>
      <c r="X202" s="175"/>
    </row>
    <row r="203" spans="2:24" ht="27.75" customHeight="1" x14ac:dyDescent="0.2">
      <c r="B203" s="7">
        <f t="shared" si="8"/>
        <v>201</v>
      </c>
      <c r="C203" s="2"/>
      <c r="D203" s="16"/>
      <c r="E203" s="2"/>
      <c r="F203" s="2"/>
      <c r="G203" s="2"/>
      <c r="H203" s="13"/>
      <c r="I203" s="13"/>
      <c r="J203" s="13"/>
      <c r="K203" s="21" t="str">
        <f>IF(AND(C203&lt;&gt;"",COUNTIF(D.2[Tên khách hàng],C203)&gt;1),"Khách hàng này đã khai báo nhiều lần","")</f>
        <v/>
      </c>
      <c r="L203" s="21" t="str">
        <f>IF(OR(C203="",I203=""),"",IF(MATCH(I203,D.2[Nhân viên
bán hàng],0)=B203,B203,""))</f>
        <v/>
      </c>
      <c r="M203" s="21" t="str">
        <f>IF(B203&lt;=COUNT(D.2[STT NVBH]),INDEX(D.2[Nhân viên
bán hàng],MATCH(SMALL(D.2[STT NVBH],B203),D.2[STT NVBH],0)),"")</f>
        <v/>
      </c>
      <c r="N203" s="21" t="str">
        <f>IF(OR(C203="",J203=""),"",IF(MATCH(J203,D.2[Phân nhóm
khách hàng],0)=B203,B203,""))</f>
        <v/>
      </c>
      <c r="O203" s="21" t="str">
        <f>IF(B203&lt;=COUNT(D.2[STT Phân nhóm KH]),INDEX(D.2[Phân nhóm
khách hàng],MATCH(SMALL(D.2[STT Phân nhóm KH],B203),D.2[STT Phân nhóm KH],0)),"")</f>
        <v/>
      </c>
      <c r="P203" s="21" t="str">
        <f>IF(C203="","",SUMIFS(B.2[Giá có thuế],B.2[Tên khách hàng],C203))</f>
        <v/>
      </c>
      <c r="Q203" s="21" t="str">
        <f>IF(C203="","",SUMIFS(B.2[Số tiền đã thu],B.2[Tên khách hàng],C203))</f>
        <v/>
      </c>
      <c r="R203" s="21" t="str">
        <f t="shared" si="7"/>
        <v/>
      </c>
      <c r="S203" s="70" t="str">
        <f>IF(C203="","",SUMIFS(B.2[Doanh thu],B.2[Tên khách hàng],C203))</f>
        <v/>
      </c>
      <c r="T203" s="70" t="str">
        <f>IF(C203="","",SUMIFS(B.2[Lợi nhuận gộp],B.2[Tên khách hàng],C203))</f>
        <v/>
      </c>
      <c r="U203" s="68" t="str">
        <f>IF(OR(C203="",R203=0),"",RANK(R203,D.2[Nợ phải thu 
(Trong kỳ)]))</f>
        <v/>
      </c>
      <c r="V203" s="68" t="str">
        <f>IF(OR(C203="",S203=0),"",RANK(S203,D.2[Doanh thu]))</f>
        <v/>
      </c>
      <c r="W203" s="68" t="str">
        <f>IF(OR(C203="",T203=0),"",RANK(T203,D.2[Lợi nhuận gộp]))</f>
        <v/>
      </c>
      <c r="X203" s="175"/>
    </row>
    <row r="204" spans="2:24" ht="27.75" customHeight="1" x14ac:dyDescent="0.2">
      <c r="B204" s="7">
        <f t="shared" si="8"/>
        <v>202</v>
      </c>
      <c r="C204" s="2"/>
      <c r="D204" s="16"/>
      <c r="E204" s="2"/>
      <c r="F204" s="2"/>
      <c r="G204" s="2"/>
      <c r="H204" s="13"/>
      <c r="I204" s="13"/>
      <c r="J204" s="13"/>
      <c r="K204" s="21" t="str">
        <f>IF(AND(C204&lt;&gt;"",COUNTIF(D.2[Tên khách hàng],C204)&gt;1),"Khách hàng này đã khai báo nhiều lần","")</f>
        <v/>
      </c>
      <c r="L204" s="21" t="str">
        <f>IF(OR(C204="",I204=""),"",IF(MATCH(I204,D.2[Nhân viên
bán hàng],0)=B204,B204,""))</f>
        <v/>
      </c>
      <c r="M204" s="21" t="str">
        <f>IF(B204&lt;=COUNT(D.2[STT NVBH]),INDEX(D.2[Nhân viên
bán hàng],MATCH(SMALL(D.2[STT NVBH],B204),D.2[STT NVBH],0)),"")</f>
        <v/>
      </c>
      <c r="N204" s="21" t="str">
        <f>IF(OR(C204="",J204=""),"",IF(MATCH(J204,D.2[Phân nhóm
khách hàng],0)=B204,B204,""))</f>
        <v/>
      </c>
      <c r="O204" s="21" t="str">
        <f>IF(B204&lt;=COUNT(D.2[STT Phân nhóm KH]),INDEX(D.2[Phân nhóm
khách hàng],MATCH(SMALL(D.2[STT Phân nhóm KH],B204),D.2[STT Phân nhóm KH],0)),"")</f>
        <v/>
      </c>
      <c r="P204" s="21" t="str">
        <f>IF(C204="","",SUMIFS(B.2[Giá có thuế],B.2[Tên khách hàng],C204))</f>
        <v/>
      </c>
      <c r="Q204" s="21" t="str">
        <f>IF(C204="","",SUMIFS(B.2[Số tiền đã thu],B.2[Tên khách hàng],C204))</f>
        <v/>
      </c>
      <c r="R204" s="21" t="str">
        <f t="shared" si="7"/>
        <v/>
      </c>
      <c r="S204" s="70" t="str">
        <f>IF(C204="","",SUMIFS(B.2[Doanh thu],B.2[Tên khách hàng],C204))</f>
        <v/>
      </c>
      <c r="T204" s="70" t="str">
        <f>IF(C204="","",SUMIFS(B.2[Lợi nhuận gộp],B.2[Tên khách hàng],C204))</f>
        <v/>
      </c>
      <c r="U204" s="68" t="str">
        <f>IF(OR(C204="",R204=0),"",RANK(R204,D.2[Nợ phải thu 
(Trong kỳ)]))</f>
        <v/>
      </c>
      <c r="V204" s="68" t="str">
        <f>IF(OR(C204="",S204=0),"",RANK(S204,D.2[Doanh thu]))</f>
        <v/>
      </c>
      <c r="W204" s="68" t="str">
        <f>IF(OR(C204="",T204=0),"",RANK(T204,D.2[Lợi nhuận gộp]))</f>
        <v/>
      </c>
      <c r="X204" s="175"/>
    </row>
    <row r="205" spans="2:24" ht="27.75" customHeight="1" x14ac:dyDescent="0.2">
      <c r="B205" s="7">
        <f t="shared" si="8"/>
        <v>203</v>
      </c>
      <c r="C205" s="2"/>
      <c r="D205" s="16"/>
      <c r="E205" s="2"/>
      <c r="F205" s="2"/>
      <c r="G205" s="2"/>
      <c r="H205" s="13"/>
      <c r="I205" s="13"/>
      <c r="J205" s="13"/>
      <c r="K205" s="21" t="str">
        <f>IF(AND(C205&lt;&gt;"",COUNTIF(D.2[Tên khách hàng],C205)&gt;1),"Khách hàng này đã khai báo nhiều lần","")</f>
        <v/>
      </c>
      <c r="L205" s="21" t="str">
        <f>IF(OR(C205="",I205=""),"",IF(MATCH(I205,D.2[Nhân viên
bán hàng],0)=B205,B205,""))</f>
        <v/>
      </c>
      <c r="M205" s="21" t="str">
        <f>IF(B205&lt;=COUNT(D.2[STT NVBH]),INDEX(D.2[Nhân viên
bán hàng],MATCH(SMALL(D.2[STT NVBH],B205),D.2[STT NVBH],0)),"")</f>
        <v/>
      </c>
      <c r="N205" s="21" t="str">
        <f>IF(OR(C205="",J205=""),"",IF(MATCH(J205,D.2[Phân nhóm
khách hàng],0)=B205,B205,""))</f>
        <v/>
      </c>
      <c r="O205" s="21" t="str">
        <f>IF(B205&lt;=COUNT(D.2[STT Phân nhóm KH]),INDEX(D.2[Phân nhóm
khách hàng],MATCH(SMALL(D.2[STT Phân nhóm KH],B205),D.2[STT Phân nhóm KH],0)),"")</f>
        <v/>
      </c>
      <c r="P205" s="21" t="str">
        <f>IF(C205="","",SUMIFS(B.2[Giá có thuế],B.2[Tên khách hàng],C205))</f>
        <v/>
      </c>
      <c r="Q205" s="21" t="str">
        <f>IF(C205="","",SUMIFS(B.2[Số tiền đã thu],B.2[Tên khách hàng],C205))</f>
        <v/>
      </c>
      <c r="R205" s="21" t="str">
        <f t="shared" si="7"/>
        <v/>
      </c>
      <c r="S205" s="70" t="str">
        <f>IF(C205="","",SUMIFS(B.2[Doanh thu],B.2[Tên khách hàng],C205))</f>
        <v/>
      </c>
      <c r="T205" s="70" t="str">
        <f>IF(C205="","",SUMIFS(B.2[Lợi nhuận gộp],B.2[Tên khách hàng],C205))</f>
        <v/>
      </c>
      <c r="U205" s="68" t="str">
        <f>IF(OR(C205="",R205=0),"",RANK(R205,D.2[Nợ phải thu 
(Trong kỳ)]))</f>
        <v/>
      </c>
      <c r="V205" s="68" t="str">
        <f>IF(OR(C205="",S205=0),"",RANK(S205,D.2[Doanh thu]))</f>
        <v/>
      </c>
      <c r="W205" s="68" t="str">
        <f>IF(OR(C205="",T205=0),"",RANK(T205,D.2[Lợi nhuận gộp]))</f>
        <v/>
      </c>
      <c r="X205" s="175"/>
    </row>
    <row r="206" spans="2:24" ht="27.75" customHeight="1" x14ac:dyDescent="0.2">
      <c r="B206" s="7">
        <f t="shared" si="8"/>
        <v>204</v>
      </c>
      <c r="C206" s="2"/>
      <c r="D206" s="16"/>
      <c r="E206" s="2"/>
      <c r="F206" s="2"/>
      <c r="G206" s="2"/>
      <c r="H206" s="13"/>
      <c r="I206" s="13"/>
      <c r="J206" s="13"/>
      <c r="K206" s="21" t="str">
        <f>IF(AND(C206&lt;&gt;"",COUNTIF(D.2[Tên khách hàng],C206)&gt;1),"Khách hàng này đã khai báo nhiều lần","")</f>
        <v/>
      </c>
      <c r="L206" s="21" t="str">
        <f>IF(OR(C206="",I206=""),"",IF(MATCH(I206,D.2[Nhân viên
bán hàng],0)=B206,B206,""))</f>
        <v/>
      </c>
      <c r="M206" s="21" t="str">
        <f>IF(B206&lt;=COUNT(D.2[STT NVBH]),INDEX(D.2[Nhân viên
bán hàng],MATCH(SMALL(D.2[STT NVBH],B206),D.2[STT NVBH],0)),"")</f>
        <v/>
      </c>
      <c r="N206" s="21" t="str">
        <f>IF(OR(C206="",J206=""),"",IF(MATCH(J206,D.2[Phân nhóm
khách hàng],0)=B206,B206,""))</f>
        <v/>
      </c>
      <c r="O206" s="21" t="str">
        <f>IF(B206&lt;=COUNT(D.2[STT Phân nhóm KH]),INDEX(D.2[Phân nhóm
khách hàng],MATCH(SMALL(D.2[STT Phân nhóm KH],B206),D.2[STT Phân nhóm KH],0)),"")</f>
        <v/>
      </c>
      <c r="P206" s="21" t="str">
        <f>IF(C206="","",SUMIFS(B.2[Giá có thuế],B.2[Tên khách hàng],C206))</f>
        <v/>
      </c>
      <c r="Q206" s="21" t="str">
        <f>IF(C206="","",SUMIFS(B.2[Số tiền đã thu],B.2[Tên khách hàng],C206))</f>
        <v/>
      </c>
      <c r="R206" s="21" t="str">
        <f t="shared" si="7"/>
        <v/>
      </c>
      <c r="S206" s="70" t="str">
        <f>IF(C206="","",SUMIFS(B.2[Doanh thu],B.2[Tên khách hàng],C206))</f>
        <v/>
      </c>
      <c r="T206" s="70" t="str">
        <f>IF(C206="","",SUMIFS(B.2[Lợi nhuận gộp],B.2[Tên khách hàng],C206))</f>
        <v/>
      </c>
      <c r="U206" s="68" t="str">
        <f>IF(OR(C206="",R206=0),"",RANK(R206,D.2[Nợ phải thu 
(Trong kỳ)]))</f>
        <v/>
      </c>
      <c r="V206" s="68" t="str">
        <f>IF(OR(C206="",S206=0),"",RANK(S206,D.2[Doanh thu]))</f>
        <v/>
      </c>
      <c r="W206" s="68" t="str">
        <f>IF(OR(C206="",T206=0),"",RANK(T206,D.2[Lợi nhuận gộp]))</f>
        <v/>
      </c>
      <c r="X206" s="175"/>
    </row>
    <row r="207" spans="2:24" ht="27.75" customHeight="1" x14ac:dyDescent="0.2">
      <c r="B207" s="7">
        <f t="shared" si="8"/>
        <v>205</v>
      </c>
      <c r="C207" s="2"/>
      <c r="D207" s="16"/>
      <c r="E207" s="2"/>
      <c r="F207" s="2"/>
      <c r="G207" s="2"/>
      <c r="H207" s="13"/>
      <c r="I207" s="13"/>
      <c r="J207" s="13"/>
      <c r="K207" s="21" t="str">
        <f>IF(AND(C207&lt;&gt;"",COUNTIF(D.2[Tên khách hàng],C207)&gt;1),"Khách hàng này đã khai báo nhiều lần","")</f>
        <v/>
      </c>
      <c r="L207" s="21" t="str">
        <f>IF(OR(C207="",I207=""),"",IF(MATCH(I207,D.2[Nhân viên
bán hàng],0)=B207,B207,""))</f>
        <v/>
      </c>
      <c r="M207" s="21" t="str">
        <f>IF(B207&lt;=COUNT(D.2[STT NVBH]),INDEX(D.2[Nhân viên
bán hàng],MATCH(SMALL(D.2[STT NVBH],B207),D.2[STT NVBH],0)),"")</f>
        <v/>
      </c>
      <c r="N207" s="21" t="str">
        <f>IF(OR(C207="",J207=""),"",IF(MATCH(J207,D.2[Phân nhóm
khách hàng],0)=B207,B207,""))</f>
        <v/>
      </c>
      <c r="O207" s="21" t="str">
        <f>IF(B207&lt;=COUNT(D.2[STT Phân nhóm KH]),INDEX(D.2[Phân nhóm
khách hàng],MATCH(SMALL(D.2[STT Phân nhóm KH],B207),D.2[STT Phân nhóm KH],0)),"")</f>
        <v/>
      </c>
      <c r="P207" s="21" t="str">
        <f>IF(C207="","",SUMIFS(B.2[Giá có thuế],B.2[Tên khách hàng],C207))</f>
        <v/>
      </c>
      <c r="Q207" s="21" t="str">
        <f>IF(C207="","",SUMIFS(B.2[Số tiền đã thu],B.2[Tên khách hàng],C207))</f>
        <v/>
      </c>
      <c r="R207" s="21" t="str">
        <f t="shared" si="7"/>
        <v/>
      </c>
      <c r="S207" s="70" t="str">
        <f>IF(C207="","",SUMIFS(B.2[Doanh thu],B.2[Tên khách hàng],C207))</f>
        <v/>
      </c>
      <c r="T207" s="70" t="str">
        <f>IF(C207="","",SUMIFS(B.2[Lợi nhuận gộp],B.2[Tên khách hàng],C207))</f>
        <v/>
      </c>
      <c r="U207" s="68" t="str">
        <f>IF(OR(C207="",R207=0),"",RANK(R207,D.2[Nợ phải thu 
(Trong kỳ)]))</f>
        <v/>
      </c>
      <c r="V207" s="68" t="str">
        <f>IF(OR(C207="",S207=0),"",RANK(S207,D.2[Doanh thu]))</f>
        <v/>
      </c>
      <c r="W207" s="68" t="str">
        <f>IF(OR(C207="",T207=0),"",RANK(T207,D.2[Lợi nhuận gộp]))</f>
        <v/>
      </c>
      <c r="X207" s="175"/>
    </row>
    <row r="208" spans="2:24" s="17" customFormat="1" ht="27.75" customHeight="1" x14ac:dyDescent="0.2">
      <c r="B208" s="137" t="s">
        <v>9</v>
      </c>
      <c r="C208" s="138" t="s">
        <v>10</v>
      </c>
      <c r="D208" s="137" t="s">
        <v>9</v>
      </c>
      <c r="E208" s="137" t="s">
        <v>9</v>
      </c>
      <c r="F208" s="137" t="s">
        <v>9</v>
      </c>
      <c r="G208" s="137" t="s">
        <v>9</v>
      </c>
      <c r="H208" s="139">
        <f>SUBTOTAL(9,D.2[Nợ phải thu
(Số dư đầu kỳ)])</f>
        <v>0</v>
      </c>
      <c r="I208" s="137" t="s">
        <v>9</v>
      </c>
      <c r="J208" s="137" t="s">
        <v>9</v>
      </c>
      <c r="K208" s="137" t="s">
        <v>9</v>
      </c>
      <c r="L208" s="137" t="s">
        <v>9</v>
      </c>
      <c r="M208" s="137" t="s">
        <v>9</v>
      </c>
      <c r="N208" s="137" t="s">
        <v>9</v>
      </c>
      <c r="O208" s="137" t="s">
        <v>9</v>
      </c>
      <c r="P208" s="140">
        <f>SUBTOTAL(9,D.2[Tổng tiền hàng đã bán])</f>
        <v>0</v>
      </c>
      <c r="Q208" s="140">
        <f>SUBTOTAL(9,D.2[Đã thu])</f>
        <v>0</v>
      </c>
      <c r="R208" s="140">
        <f>SUBTOTAL(9,D.2[Nợ phải thu 
(Trong kỳ)])</f>
        <v>0</v>
      </c>
      <c r="S208" s="140">
        <f>SUBTOTAL(9,D.2[Doanh thu])</f>
        <v>0</v>
      </c>
      <c r="T208" s="140">
        <f>SUBTOTAL(9,D.2[Lợi nhuận gộp])</f>
        <v>0</v>
      </c>
      <c r="U208" s="137" t="s">
        <v>9</v>
      </c>
      <c r="V208" s="137" t="s">
        <v>9</v>
      </c>
      <c r="W208" s="137" t="s">
        <v>9</v>
      </c>
      <c r="X208" s="141"/>
    </row>
  </sheetData>
  <conditionalFormatting sqref="B3:G207">
    <cfRule type="expression" dxfId="441" priority="18">
      <formula>$K3&lt;&gt;""</formula>
    </cfRule>
  </conditionalFormatting>
  <conditionalFormatting sqref="H3:R207">
    <cfRule type="expression" dxfId="440" priority="1">
      <formula>$L3&lt;&gt;""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R203"/>
  <sheetViews>
    <sheetView showGridLines="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C2" sqref="C2"/>
    </sheetView>
  </sheetViews>
  <sheetFormatPr defaultColWidth="14.125" defaultRowHeight="27.75" customHeight="1" x14ac:dyDescent="0.2"/>
  <cols>
    <col min="1" max="1" width="1.625" style="1" customWidth="1"/>
    <col min="2" max="2" width="6.125" style="1" customWidth="1"/>
    <col min="3" max="3" width="16.125" style="1" customWidth="1"/>
    <col min="4" max="4" width="10.625" style="1" customWidth="1"/>
    <col min="5" max="5" width="20.625" style="1" customWidth="1"/>
    <col min="6" max="7" width="10.625" style="1" customWidth="1"/>
    <col min="8" max="8" width="14.125" style="1"/>
    <col min="9" max="9" width="12.625" style="17" hidden="1" customWidth="1"/>
    <col min="10" max="10" width="0" style="17" hidden="1" customWidth="1"/>
    <col min="11" max="11" width="15.625" style="17" customWidth="1"/>
    <col min="12" max="15" width="14.125" style="17" hidden="1" customWidth="1"/>
    <col min="16" max="16" width="14.125" style="17" customWidth="1"/>
    <col min="17" max="17" width="14.125" style="1" hidden="1" customWidth="1"/>
    <col min="18" max="16384" width="14.125" style="1"/>
  </cols>
  <sheetData>
    <row r="1" spans="2:18" ht="52.5" customHeight="1" x14ac:dyDescent="0.2"/>
    <row r="2" spans="2:18" s="2" customFormat="1" ht="27.75" customHeight="1" x14ac:dyDescent="0.2">
      <c r="B2" s="3" t="s">
        <v>7</v>
      </c>
      <c r="C2" s="3" t="s">
        <v>60</v>
      </c>
      <c r="D2" s="3" t="s">
        <v>53</v>
      </c>
      <c r="E2" s="3" t="s">
        <v>54</v>
      </c>
      <c r="F2" s="3" t="s">
        <v>55</v>
      </c>
      <c r="G2" s="3" t="s">
        <v>56</v>
      </c>
      <c r="H2" s="3" t="s">
        <v>61</v>
      </c>
      <c r="I2" s="33" t="s">
        <v>63</v>
      </c>
      <c r="J2" s="33" t="s">
        <v>62</v>
      </c>
      <c r="K2" s="33" t="s">
        <v>235</v>
      </c>
      <c r="L2" s="33" t="s">
        <v>69</v>
      </c>
      <c r="M2" s="33" t="s">
        <v>71</v>
      </c>
      <c r="N2" s="33" t="s">
        <v>182</v>
      </c>
      <c r="O2" s="33" t="s">
        <v>146</v>
      </c>
      <c r="P2" s="33" t="s">
        <v>236</v>
      </c>
      <c r="Q2" s="3" t="s">
        <v>183</v>
      </c>
      <c r="R2" s="174" t="s">
        <v>234</v>
      </c>
    </row>
    <row r="3" spans="2:18" s="2" customFormat="1" ht="27.75" customHeight="1" x14ac:dyDescent="0.2">
      <c r="B3" s="7">
        <f t="shared" ref="B3" si="0">ROW(A3)-2</f>
        <v>1</v>
      </c>
      <c r="C3" s="2" t="s">
        <v>240</v>
      </c>
      <c r="D3" s="16"/>
      <c r="G3" s="16"/>
      <c r="H3" s="13"/>
      <c r="I3" s="21"/>
      <c r="J3" s="21"/>
      <c r="K3" s="21" t="str">
        <f>IF(AND(C3&lt;&gt;"",COUNTIF(D.3[Tên nhà cung cấp],C3)&gt;1),"Nhà cung cấp này đã khai báo nhiều lần","")</f>
        <v/>
      </c>
      <c r="L3" s="21" t="str">
        <f>IF(OR(C3="",J3=""),"",IF(MATCH(J3,D.3[Phân nhóm
nhà cung cấp],0)=B3,B3,""))</f>
        <v/>
      </c>
      <c r="M3" s="21" t="str">
        <f>IF(B3&lt;=COUNT(D.3[STT Phân nhóm NCC]),INDEX(D.3[Phân nhóm
nhà cung cấp],MATCH(SMALL(D.3[STT Phân nhóm NCC],B3),D.3[STT Phân nhóm NCC],0)),"")</f>
        <v/>
      </c>
      <c r="N3" s="21">
        <f ca="1">IF(C3="","",SUMIFS(M.1[Giá có thuế],M.1[Tên nhà cung cấp],C3))</f>
        <v>20</v>
      </c>
      <c r="O3" s="21">
        <f ca="1">IF(C3="","",SUMIFS(M.1[Số tiền đã trả],M.1[Tên nhà cung cấp],C3))</f>
        <v>0</v>
      </c>
      <c r="P3" s="21">
        <f t="shared" ref="P3:P34" ca="1" si="1">IF(C3="","",SUM(H3,N3)-SUM(O3))</f>
        <v>20</v>
      </c>
      <c r="Q3" s="23">
        <f ca="1">IF(OR(C3="",P3=0),"",RANK(P3,D.3[Nợ phải trả 
(Số dư trong kỳ)]))</f>
        <v>1</v>
      </c>
      <c r="R3" s="173"/>
    </row>
    <row r="4" spans="2:18" ht="27.75" customHeight="1" x14ac:dyDescent="0.2">
      <c r="B4" s="7">
        <f t="shared" ref="B4:B67" si="2">ROW(A4)-2</f>
        <v>2</v>
      </c>
      <c r="C4" s="2"/>
      <c r="D4" s="16"/>
      <c r="E4" s="2"/>
      <c r="F4" s="2"/>
      <c r="G4" s="16"/>
      <c r="H4" s="13"/>
      <c r="I4" s="21"/>
      <c r="J4" s="21"/>
      <c r="K4" s="21" t="str">
        <f>IF(AND(C4&lt;&gt;"",COUNTIF(D.3[Tên nhà cung cấp],C4)&gt;1),"Nhà cung cấp này đã khai báo nhiều lần","")</f>
        <v/>
      </c>
      <c r="L4" s="21" t="str">
        <f>IF(OR(C4="",J4=""),"",IF(MATCH(J4,D.3[Phân nhóm
nhà cung cấp],0)=B4,B4,""))</f>
        <v/>
      </c>
      <c r="M4" s="21" t="str">
        <f>IF(B4&lt;=COUNT(D.3[STT Phân nhóm NCC]),INDEX(D.3[Phân nhóm
nhà cung cấp],MATCH(SMALL(D.3[STT Phân nhóm NCC],B4),D.3[STT Phân nhóm NCC],0)),"")</f>
        <v/>
      </c>
      <c r="N4" s="21" t="str">
        <f>IF(C4="","",SUMIFS(M.1[Giá có thuế],M.1[Tên nhà cung cấp],C4))</f>
        <v/>
      </c>
      <c r="O4" s="21" t="str">
        <f>IF(C4="","",SUMIFS(M.1[Số tiền đã trả],M.1[Tên nhà cung cấp],C4))</f>
        <v/>
      </c>
      <c r="P4" s="21" t="str">
        <f t="shared" si="1"/>
        <v/>
      </c>
      <c r="Q4" s="23" t="str">
        <f>IF(OR(C4="",P4=0),"",RANK(P4,D.3[Nợ phải trả 
(Số dư trong kỳ)]))</f>
        <v/>
      </c>
      <c r="R4" s="173"/>
    </row>
    <row r="5" spans="2:18" ht="27.75" customHeight="1" x14ac:dyDescent="0.2">
      <c r="B5" s="7">
        <f t="shared" si="2"/>
        <v>3</v>
      </c>
      <c r="C5" s="2"/>
      <c r="D5" s="16"/>
      <c r="E5" s="2"/>
      <c r="F5" s="2"/>
      <c r="G5" s="16"/>
      <c r="H5" s="13"/>
      <c r="I5" s="21"/>
      <c r="J5" s="21"/>
      <c r="K5" s="21" t="str">
        <f>IF(AND(C5&lt;&gt;"",COUNTIF(D.3[Tên nhà cung cấp],C5)&gt;1),"Nhà cung cấp này đã khai báo nhiều lần","")</f>
        <v/>
      </c>
      <c r="L5" s="21" t="str">
        <f>IF(OR(C5="",J5=""),"",IF(MATCH(J5,D.3[Phân nhóm
nhà cung cấp],0)=B5,B5,""))</f>
        <v/>
      </c>
      <c r="M5" s="21" t="str">
        <f>IF(B5&lt;=COUNT(D.3[STT Phân nhóm NCC]),INDEX(D.3[Phân nhóm
nhà cung cấp],MATCH(SMALL(D.3[STT Phân nhóm NCC],B5),D.3[STT Phân nhóm NCC],0)),"")</f>
        <v/>
      </c>
      <c r="N5" s="21" t="str">
        <f>IF(C5="","",SUMIFS(M.1[Giá có thuế],M.1[Tên nhà cung cấp],C5))</f>
        <v/>
      </c>
      <c r="O5" s="21" t="str">
        <f>IF(C5="","",SUMIFS(M.1[Số tiền đã trả],M.1[Tên nhà cung cấp],C5))</f>
        <v/>
      </c>
      <c r="P5" s="21" t="str">
        <f t="shared" si="1"/>
        <v/>
      </c>
      <c r="Q5" s="23" t="str">
        <f>IF(OR(C5="",P5=0),"",RANK(P5,D.3[Nợ phải trả 
(Số dư trong kỳ)]))</f>
        <v/>
      </c>
      <c r="R5" s="173"/>
    </row>
    <row r="6" spans="2:18" ht="27.75" customHeight="1" x14ac:dyDescent="0.2">
      <c r="B6" s="7">
        <f t="shared" si="2"/>
        <v>4</v>
      </c>
      <c r="C6" s="2"/>
      <c r="D6" s="16"/>
      <c r="E6" s="2"/>
      <c r="F6" s="2"/>
      <c r="G6" s="16"/>
      <c r="H6" s="13"/>
      <c r="I6" s="21"/>
      <c r="J6" s="21"/>
      <c r="K6" s="21" t="str">
        <f>IF(AND(C6&lt;&gt;"",COUNTIF(D.3[Tên nhà cung cấp],C6)&gt;1),"Nhà cung cấp này đã khai báo nhiều lần","")</f>
        <v/>
      </c>
      <c r="L6" s="21" t="str">
        <f>IF(OR(C6="",J6=""),"",IF(MATCH(J6,D.3[Phân nhóm
nhà cung cấp],0)=B6,B6,""))</f>
        <v/>
      </c>
      <c r="M6" s="21" t="str">
        <f>IF(B6&lt;=COUNT(D.3[STT Phân nhóm NCC]),INDEX(D.3[Phân nhóm
nhà cung cấp],MATCH(SMALL(D.3[STT Phân nhóm NCC],B6),D.3[STT Phân nhóm NCC],0)),"")</f>
        <v/>
      </c>
      <c r="N6" s="21" t="str">
        <f>IF(C6="","",SUMIFS(M.1[Giá có thuế],M.1[Tên nhà cung cấp],C6))</f>
        <v/>
      </c>
      <c r="O6" s="21" t="str">
        <f>IF(C6="","",SUMIFS(M.1[Số tiền đã trả],M.1[Tên nhà cung cấp],C6))</f>
        <v/>
      </c>
      <c r="P6" s="21" t="str">
        <f t="shared" si="1"/>
        <v/>
      </c>
      <c r="Q6" s="23" t="str">
        <f>IF(OR(C6="",P6=0),"",RANK(P6,D.3[Nợ phải trả 
(Số dư trong kỳ)]))</f>
        <v/>
      </c>
      <c r="R6" s="173"/>
    </row>
    <row r="7" spans="2:18" ht="27.75" customHeight="1" x14ac:dyDescent="0.2">
      <c r="B7" s="7">
        <f t="shared" si="2"/>
        <v>5</v>
      </c>
      <c r="C7" s="2"/>
      <c r="D7" s="16"/>
      <c r="E7" s="2"/>
      <c r="F7" s="2"/>
      <c r="G7" s="16"/>
      <c r="H7" s="13"/>
      <c r="I7" s="21"/>
      <c r="J7" s="21"/>
      <c r="K7" s="21" t="str">
        <f>IF(AND(C7&lt;&gt;"",COUNTIF(D.3[Tên nhà cung cấp],C7)&gt;1),"Nhà cung cấp này đã khai báo nhiều lần","")</f>
        <v/>
      </c>
      <c r="L7" s="21" t="str">
        <f>IF(OR(C7="",J7=""),"",IF(MATCH(J7,D.3[Phân nhóm
nhà cung cấp],0)=B7,B7,""))</f>
        <v/>
      </c>
      <c r="M7" s="21" t="str">
        <f>IF(B7&lt;=COUNT(D.3[STT Phân nhóm NCC]),INDEX(D.3[Phân nhóm
nhà cung cấp],MATCH(SMALL(D.3[STT Phân nhóm NCC],B7),D.3[STT Phân nhóm NCC],0)),"")</f>
        <v/>
      </c>
      <c r="N7" s="21" t="str">
        <f>IF(C7="","",SUMIFS(M.1[Giá có thuế],M.1[Tên nhà cung cấp],C7))</f>
        <v/>
      </c>
      <c r="O7" s="21" t="str">
        <f>IF(C7="","",SUMIFS(M.1[Số tiền đã trả],M.1[Tên nhà cung cấp],C7))</f>
        <v/>
      </c>
      <c r="P7" s="21" t="str">
        <f t="shared" si="1"/>
        <v/>
      </c>
      <c r="Q7" s="23" t="str">
        <f>IF(OR(C7="",P7=0),"",RANK(P7,D.3[Nợ phải trả 
(Số dư trong kỳ)]))</f>
        <v/>
      </c>
      <c r="R7" s="173"/>
    </row>
    <row r="8" spans="2:18" ht="27.75" customHeight="1" x14ac:dyDescent="0.2">
      <c r="B8" s="7">
        <f t="shared" si="2"/>
        <v>6</v>
      </c>
      <c r="C8" s="2"/>
      <c r="D8" s="16"/>
      <c r="E8" s="2"/>
      <c r="F8" s="2"/>
      <c r="G8" s="16"/>
      <c r="H8" s="13"/>
      <c r="I8" s="21"/>
      <c r="J8" s="21"/>
      <c r="K8" s="21" t="str">
        <f>IF(AND(C8&lt;&gt;"",COUNTIF(D.3[Tên nhà cung cấp],C8)&gt;1),"Nhà cung cấp này đã khai báo nhiều lần","")</f>
        <v/>
      </c>
      <c r="L8" s="21" t="str">
        <f>IF(OR(C8="",J8=""),"",IF(MATCH(J8,D.3[Phân nhóm
nhà cung cấp],0)=B8,B8,""))</f>
        <v/>
      </c>
      <c r="M8" s="21" t="str">
        <f>IF(B8&lt;=COUNT(D.3[STT Phân nhóm NCC]),INDEX(D.3[Phân nhóm
nhà cung cấp],MATCH(SMALL(D.3[STT Phân nhóm NCC],B8),D.3[STT Phân nhóm NCC],0)),"")</f>
        <v/>
      </c>
      <c r="N8" s="21" t="str">
        <f>IF(C8="","",SUMIFS(M.1[Giá có thuế],M.1[Tên nhà cung cấp],C8))</f>
        <v/>
      </c>
      <c r="O8" s="21" t="str">
        <f>IF(C8="","",SUMIFS(M.1[Số tiền đã trả],M.1[Tên nhà cung cấp],C8))</f>
        <v/>
      </c>
      <c r="P8" s="21" t="str">
        <f t="shared" si="1"/>
        <v/>
      </c>
      <c r="Q8" s="23" t="str">
        <f>IF(OR(C8="",P8=0),"",RANK(P8,D.3[Nợ phải trả 
(Số dư trong kỳ)]))</f>
        <v/>
      </c>
      <c r="R8" s="173"/>
    </row>
    <row r="9" spans="2:18" ht="27.75" customHeight="1" x14ac:dyDescent="0.2">
      <c r="B9" s="7">
        <f t="shared" si="2"/>
        <v>7</v>
      </c>
      <c r="C9" s="2"/>
      <c r="D9" s="16"/>
      <c r="E9" s="2"/>
      <c r="F9" s="2"/>
      <c r="G9" s="16"/>
      <c r="H9" s="13"/>
      <c r="I9" s="21"/>
      <c r="J9" s="21"/>
      <c r="K9" s="21" t="str">
        <f>IF(AND(C9&lt;&gt;"",COUNTIF(D.3[Tên nhà cung cấp],C9)&gt;1),"Nhà cung cấp này đã khai báo nhiều lần","")</f>
        <v/>
      </c>
      <c r="L9" s="21" t="str">
        <f>IF(OR(C9="",J9=""),"",IF(MATCH(J9,D.3[Phân nhóm
nhà cung cấp],0)=B9,B9,""))</f>
        <v/>
      </c>
      <c r="M9" s="21" t="str">
        <f>IF(B9&lt;=COUNT(D.3[STT Phân nhóm NCC]),INDEX(D.3[Phân nhóm
nhà cung cấp],MATCH(SMALL(D.3[STT Phân nhóm NCC],B9),D.3[STT Phân nhóm NCC],0)),"")</f>
        <v/>
      </c>
      <c r="N9" s="21" t="str">
        <f>IF(C9="","",SUMIFS(M.1[Giá có thuế],M.1[Tên nhà cung cấp],C9))</f>
        <v/>
      </c>
      <c r="O9" s="21" t="str">
        <f>IF(C9="","",SUMIFS(M.1[Số tiền đã trả],M.1[Tên nhà cung cấp],C9))</f>
        <v/>
      </c>
      <c r="P9" s="21" t="str">
        <f t="shared" si="1"/>
        <v/>
      </c>
      <c r="Q9" s="23" t="str">
        <f>IF(OR(C9="",P9=0),"",RANK(P9,D.3[Nợ phải trả 
(Số dư trong kỳ)]))</f>
        <v/>
      </c>
      <c r="R9" s="173"/>
    </row>
    <row r="10" spans="2:18" ht="27.75" customHeight="1" x14ac:dyDescent="0.2">
      <c r="B10" s="7">
        <f t="shared" si="2"/>
        <v>8</v>
      </c>
      <c r="C10" s="2"/>
      <c r="D10" s="16"/>
      <c r="E10" s="2"/>
      <c r="F10" s="2"/>
      <c r="G10" s="16"/>
      <c r="H10" s="13"/>
      <c r="I10" s="21"/>
      <c r="J10" s="21"/>
      <c r="K10" s="21" t="str">
        <f>IF(AND(C10&lt;&gt;"",COUNTIF(D.3[Tên nhà cung cấp],C10)&gt;1),"Nhà cung cấp này đã khai báo nhiều lần","")</f>
        <v/>
      </c>
      <c r="L10" s="21" t="str">
        <f>IF(OR(C10="",J10=""),"",IF(MATCH(J10,D.3[Phân nhóm
nhà cung cấp],0)=B10,B10,""))</f>
        <v/>
      </c>
      <c r="M10" s="21" t="str">
        <f>IF(B10&lt;=COUNT(D.3[STT Phân nhóm NCC]),INDEX(D.3[Phân nhóm
nhà cung cấp],MATCH(SMALL(D.3[STT Phân nhóm NCC],B10),D.3[STT Phân nhóm NCC],0)),"")</f>
        <v/>
      </c>
      <c r="N10" s="21" t="str">
        <f>IF(C10="","",SUMIFS(M.1[Giá có thuế],M.1[Tên nhà cung cấp],C10))</f>
        <v/>
      </c>
      <c r="O10" s="21" t="str">
        <f>IF(C10="","",SUMIFS(M.1[Số tiền đã trả],M.1[Tên nhà cung cấp],C10))</f>
        <v/>
      </c>
      <c r="P10" s="21" t="str">
        <f t="shared" si="1"/>
        <v/>
      </c>
      <c r="Q10" s="23" t="str">
        <f>IF(OR(C10="",P10=0),"",RANK(P10,D.3[Nợ phải trả 
(Số dư trong kỳ)]))</f>
        <v/>
      </c>
      <c r="R10" s="173"/>
    </row>
    <row r="11" spans="2:18" ht="27.75" customHeight="1" x14ac:dyDescent="0.2">
      <c r="B11" s="7">
        <f t="shared" si="2"/>
        <v>9</v>
      </c>
      <c r="C11" s="2"/>
      <c r="D11" s="16"/>
      <c r="E11" s="2"/>
      <c r="F11" s="2"/>
      <c r="G11" s="16"/>
      <c r="H11" s="13"/>
      <c r="I11" s="21"/>
      <c r="J11" s="21"/>
      <c r="K11" s="21" t="str">
        <f>IF(AND(C11&lt;&gt;"",COUNTIF(D.3[Tên nhà cung cấp],C11)&gt;1),"Nhà cung cấp này đã khai báo nhiều lần","")</f>
        <v/>
      </c>
      <c r="L11" s="21" t="str">
        <f>IF(OR(C11="",J11=""),"",IF(MATCH(J11,D.3[Phân nhóm
nhà cung cấp],0)=B11,B11,""))</f>
        <v/>
      </c>
      <c r="M11" s="21" t="str">
        <f>IF(B11&lt;=COUNT(D.3[STT Phân nhóm NCC]),INDEX(D.3[Phân nhóm
nhà cung cấp],MATCH(SMALL(D.3[STT Phân nhóm NCC],B11),D.3[STT Phân nhóm NCC],0)),"")</f>
        <v/>
      </c>
      <c r="N11" s="21" t="str">
        <f>IF(C11="","",SUMIFS(M.1[Giá có thuế],M.1[Tên nhà cung cấp],C11))</f>
        <v/>
      </c>
      <c r="O11" s="21" t="str">
        <f>IF(C11="","",SUMIFS(M.1[Số tiền đã trả],M.1[Tên nhà cung cấp],C11))</f>
        <v/>
      </c>
      <c r="P11" s="21" t="str">
        <f t="shared" si="1"/>
        <v/>
      </c>
      <c r="Q11" s="23" t="str">
        <f>IF(OR(C11="",P11=0),"",RANK(P11,D.3[Nợ phải trả 
(Số dư trong kỳ)]))</f>
        <v/>
      </c>
      <c r="R11" s="173"/>
    </row>
    <row r="12" spans="2:18" ht="27.75" customHeight="1" x14ac:dyDescent="0.2">
      <c r="B12" s="7">
        <f t="shared" si="2"/>
        <v>10</v>
      </c>
      <c r="C12" s="2"/>
      <c r="D12" s="16"/>
      <c r="E12" s="2"/>
      <c r="F12" s="2"/>
      <c r="G12" s="16"/>
      <c r="H12" s="13"/>
      <c r="I12" s="21"/>
      <c r="J12" s="21"/>
      <c r="K12" s="21" t="str">
        <f>IF(AND(C12&lt;&gt;"",COUNTIF(D.3[Tên nhà cung cấp],C12)&gt;1),"Nhà cung cấp này đã khai báo nhiều lần","")</f>
        <v/>
      </c>
      <c r="L12" s="21" t="str">
        <f>IF(OR(C12="",J12=""),"",IF(MATCH(J12,D.3[Phân nhóm
nhà cung cấp],0)=B12,B12,""))</f>
        <v/>
      </c>
      <c r="M12" s="21" t="str">
        <f>IF(B12&lt;=COUNT(D.3[STT Phân nhóm NCC]),INDEX(D.3[Phân nhóm
nhà cung cấp],MATCH(SMALL(D.3[STT Phân nhóm NCC],B12),D.3[STT Phân nhóm NCC],0)),"")</f>
        <v/>
      </c>
      <c r="N12" s="21" t="str">
        <f>IF(C12="","",SUMIFS(M.1[Giá có thuế],M.1[Tên nhà cung cấp],C12))</f>
        <v/>
      </c>
      <c r="O12" s="21" t="str">
        <f>IF(C12="","",SUMIFS(M.1[Số tiền đã trả],M.1[Tên nhà cung cấp],C12))</f>
        <v/>
      </c>
      <c r="P12" s="21" t="str">
        <f t="shared" si="1"/>
        <v/>
      </c>
      <c r="Q12" s="23" t="str">
        <f>IF(OR(C12="",P12=0),"",RANK(P12,D.3[Nợ phải trả 
(Số dư trong kỳ)]))</f>
        <v/>
      </c>
      <c r="R12" s="173"/>
    </row>
    <row r="13" spans="2:18" ht="27.75" customHeight="1" x14ac:dyDescent="0.2">
      <c r="B13" s="7">
        <f t="shared" si="2"/>
        <v>11</v>
      </c>
      <c r="C13" s="2"/>
      <c r="D13" s="16"/>
      <c r="E13" s="2"/>
      <c r="F13" s="2"/>
      <c r="G13" s="16"/>
      <c r="H13" s="13"/>
      <c r="I13" s="21"/>
      <c r="J13" s="21"/>
      <c r="K13" s="21" t="str">
        <f>IF(AND(C13&lt;&gt;"",COUNTIF(D.3[Tên nhà cung cấp],C13)&gt;1),"Nhà cung cấp này đã khai báo nhiều lần","")</f>
        <v/>
      </c>
      <c r="L13" s="21" t="str">
        <f>IF(OR(C13="",J13=""),"",IF(MATCH(J13,D.3[Phân nhóm
nhà cung cấp],0)=B13,B13,""))</f>
        <v/>
      </c>
      <c r="M13" s="21" t="str">
        <f>IF(B13&lt;=COUNT(D.3[STT Phân nhóm NCC]),INDEX(D.3[Phân nhóm
nhà cung cấp],MATCH(SMALL(D.3[STT Phân nhóm NCC],B13),D.3[STT Phân nhóm NCC],0)),"")</f>
        <v/>
      </c>
      <c r="N13" s="21" t="str">
        <f>IF(C13="","",SUMIFS(M.1[Giá có thuế],M.1[Tên nhà cung cấp],C13))</f>
        <v/>
      </c>
      <c r="O13" s="21" t="str">
        <f>IF(C13="","",SUMIFS(M.1[Số tiền đã trả],M.1[Tên nhà cung cấp],C13))</f>
        <v/>
      </c>
      <c r="P13" s="21" t="str">
        <f t="shared" si="1"/>
        <v/>
      </c>
      <c r="Q13" s="23" t="str">
        <f>IF(OR(C13="",P13=0),"",RANK(P13,D.3[Nợ phải trả 
(Số dư trong kỳ)]))</f>
        <v/>
      </c>
      <c r="R13" s="173"/>
    </row>
    <row r="14" spans="2:18" ht="27.75" customHeight="1" x14ac:dyDescent="0.2">
      <c r="B14" s="7">
        <f t="shared" si="2"/>
        <v>12</v>
      </c>
      <c r="C14" s="2"/>
      <c r="D14" s="16"/>
      <c r="E14" s="2"/>
      <c r="F14" s="2"/>
      <c r="G14" s="16"/>
      <c r="H14" s="13"/>
      <c r="I14" s="21"/>
      <c r="J14" s="21"/>
      <c r="K14" s="21" t="str">
        <f>IF(AND(C14&lt;&gt;"",COUNTIF(D.3[Tên nhà cung cấp],C14)&gt;1),"Nhà cung cấp này đã khai báo nhiều lần","")</f>
        <v/>
      </c>
      <c r="L14" s="21" t="str">
        <f>IF(OR(C14="",J14=""),"",IF(MATCH(J14,D.3[Phân nhóm
nhà cung cấp],0)=B14,B14,""))</f>
        <v/>
      </c>
      <c r="M14" s="21" t="str">
        <f>IF(B14&lt;=COUNT(D.3[STT Phân nhóm NCC]),INDEX(D.3[Phân nhóm
nhà cung cấp],MATCH(SMALL(D.3[STT Phân nhóm NCC],B14),D.3[STT Phân nhóm NCC],0)),"")</f>
        <v/>
      </c>
      <c r="N14" s="21" t="str">
        <f>IF(C14="","",SUMIFS(M.1[Giá có thuế],M.1[Tên nhà cung cấp],C14))</f>
        <v/>
      </c>
      <c r="O14" s="21" t="str">
        <f>IF(C14="","",SUMIFS(M.1[Số tiền đã trả],M.1[Tên nhà cung cấp],C14))</f>
        <v/>
      </c>
      <c r="P14" s="21" t="str">
        <f t="shared" si="1"/>
        <v/>
      </c>
      <c r="Q14" s="23" t="str">
        <f>IF(OR(C14="",P14=0),"",RANK(P14,D.3[Nợ phải trả 
(Số dư trong kỳ)]))</f>
        <v/>
      </c>
      <c r="R14" s="173"/>
    </row>
    <row r="15" spans="2:18" ht="27.75" customHeight="1" x14ac:dyDescent="0.2">
      <c r="B15" s="7">
        <f t="shared" si="2"/>
        <v>13</v>
      </c>
      <c r="C15" s="2"/>
      <c r="D15" s="16"/>
      <c r="E15" s="2"/>
      <c r="F15" s="2"/>
      <c r="G15" s="16"/>
      <c r="H15" s="13"/>
      <c r="I15" s="21"/>
      <c r="J15" s="21"/>
      <c r="K15" s="21" t="str">
        <f>IF(AND(C15&lt;&gt;"",COUNTIF(D.3[Tên nhà cung cấp],C15)&gt;1),"Nhà cung cấp này đã khai báo nhiều lần","")</f>
        <v/>
      </c>
      <c r="L15" s="21" t="str">
        <f>IF(OR(C15="",J15=""),"",IF(MATCH(J15,D.3[Phân nhóm
nhà cung cấp],0)=B15,B15,""))</f>
        <v/>
      </c>
      <c r="M15" s="21" t="str">
        <f>IF(B15&lt;=COUNT(D.3[STT Phân nhóm NCC]),INDEX(D.3[Phân nhóm
nhà cung cấp],MATCH(SMALL(D.3[STT Phân nhóm NCC],B15),D.3[STT Phân nhóm NCC],0)),"")</f>
        <v/>
      </c>
      <c r="N15" s="21" t="str">
        <f>IF(C15="","",SUMIFS(M.1[Giá có thuế],M.1[Tên nhà cung cấp],C15))</f>
        <v/>
      </c>
      <c r="O15" s="21" t="str">
        <f>IF(C15="","",SUMIFS(M.1[Số tiền đã trả],M.1[Tên nhà cung cấp],C15))</f>
        <v/>
      </c>
      <c r="P15" s="21" t="str">
        <f t="shared" si="1"/>
        <v/>
      </c>
      <c r="Q15" s="23" t="str">
        <f>IF(OR(C15="",P15=0),"",RANK(P15,D.3[Nợ phải trả 
(Số dư trong kỳ)]))</f>
        <v/>
      </c>
      <c r="R15" s="173"/>
    </row>
    <row r="16" spans="2:18" ht="27.75" customHeight="1" x14ac:dyDescent="0.2">
      <c r="B16" s="7">
        <f t="shared" si="2"/>
        <v>14</v>
      </c>
      <c r="C16" s="2"/>
      <c r="D16" s="16"/>
      <c r="E16" s="2"/>
      <c r="F16" s="2"/>
      <c r="G16" s="16"/>
      <c r="H16" s="13"/>
      <c r="I16" s="21"/>
      <c r="J16" s="21"/>
      <c r="K16" s="21" t="str">
        <f>IF(AND(C16&lt;&gt;"",COUNTIF(D.3[Tên nhà cung cấp],C16)&gt;1),"Nhà cung cấp này đã khai báo nhiều lần","")</f>
        <v/>
      </c>
      <c r="L16" s="21" t="str">
        <f>IF(OR(C16="",J16=""),"",IF(MATCH(J16,D.3[Phân nhóm
nhà cung cấp],0)=B16,B16,""))</f>
        <v/>
      </c>
      <c r="M16" s="21" t="str">
        <f>IF(B16&lt;=COUNT(D.3[STT Phân nhóm NCC]),INDEX(D.3[Phân nhóm
nhà cung cấp],MATCH(SMALL(D.3[STT Phân nhóm NCC],B16),D.3[STT Phân nhóm NCC],0)),"")</f>
        <v/>
      </c>
      <c r="N16" s="21" t="str">
        <f>IF(C16="","",SUMIFS(M.1[Giá có thuế],M.1[Tên nhà cung cấp],C16))</f>
        <v/>
      </c>
      <c r="O16" s="21" t="str">
        <f>IF(C16="","",SUMIFS(M.1[Số tiền đã trả],M.1[Tên nhà cung cấp],C16))</f>
        <v/>
      </c>
      <c r="P16" s="21" t="str">
        <f t="shared" si="1"/>
        <v/>
      </c>
      <c r="Q16" s="23" t="str">
        <f>IF(OR(C16="",P16=0),"",RANK(P16,D.3[Nợ phải trả 
(Số dư trong kỳ)]))</f>
        <v/>
      </c>
      <c r="R16" s="173"/>
    </row>
    <row r="17" spans="2:18" ht="27.75" customHeight="1" x14ac:dyDescent="0.2">
      <c r="B17" s="7">
        <f t="shared" si="2"/>
        <v>15</v>
      </c>
      <c r="C17" s="2"/>
      <c r="D17" s="16"/>
      <c r="E17" s="2"/>
      <c r="F17" s="2"/>
      <c r="G17" s="16"/>
      <c r="H17" s="13"/>
      <c r="I17" s="21"/>
      <c r="J17" s="21"/>
      <c r="K17" s="21" t="str">
        <f>IF(AND(C17&lt;&gt;"",COUNTIF(D.3[Tên nhà cung cấp],C17)&gt;1),"Nhà cung cấp này đã khai báo nhiều lần","")</f>
        <v/>
      </c>
      <c r="L17" s="21" t="str">
        <f>IF(OR(C17="",J17=""),"",IF(MATCH(J17,D.3[Phân nhóm
nhà cung cấp],0)=B17,B17,""))</f>
        <v/>
      </c>
      <c r="M17" s="21" t="str">
        <f>IF(B17&lt;=COUNT(D.3[STT Phân nhóm NCC]),INDEX(D.3[Phân nhóm
nhà cung cấp],MATCH(SMALL(D.3[STT Phân nhóm NCC],B17),D.3[STT Phân nhóm NCC],0)),"")</f>
        <v/>
      </c>
      <c r="N17" s="21" t="str">
        <f>IF(C17="","",SUMIFS(M.1[Giá có thuế],M.1[Tên nhà cung cấp],C17))</f>
        <v/>
      </c>
      <c r="O17" s="21" t="str">
        <f>IF(C17="","",SUMIFS(M.1[Số tiền đã trả],M.1[Tên nhà cung cấp],C17))</f>
        <v/>
      </c>
      <c r="P17" s="21" t="str">
        <f t="shared" si="1"/>
        <v/>
      </c>
      <c r="Q17" s="23" t="str">
        <f>IF(OR(C17="",P17=0),"",RANK(P17,D.3[Nợ phải trả 
(Số dư trong kỳ)]))</f>
        <v/>
      </c>
      <c r="R17" s="173"/>
    </row>
    <row r="18" spans="2:18" ht="27.75" customHeight="1" x14ac:dyDescent="0.2">
      <c r="B18" s="7">
        <f t="shared" si="2"/>
        <v>16</v>
      </c>
      <c r="C18" s="2"/>
      <c r="D18" s="16"/>
      <c r="E18" s="2"/>
      <c r="F18" s="2"/>
      <c r="G18" s="16"/>
      <c r="H18" s="13"/>
      <c r="I18" s="21"/>
      <c r="J18" s="21"/>
      <c r="K18" s="21" t="str">
        <f>IF(AND(C18&lt;&gt;"",COUNTIF(D.3[Tên nhà cung cấp],C18)&gt;1),"Nhà cung cấp này đã khai báo nhiều lần","")</f>
        <v/>
      </c>
      <c r="L18" s="21" t="str">
        <f>IF(OR(C18="",J18=""),"",IF(MATCH(J18,D.3[Phân nhóm
nhà cung cấp],0)=B18,B18,""))</f>
        <v/>
      </c>
      <c r="M18" s="21" t="str">
        <f>IF(B18&lt;=COUNT(D.3[STT Phân nhóm NCC]),INDEX(D.3[Phân nhóm
nhà cung cấp],MATCH(SMALL(D.3[STT Phân nhóm NCC],B18),D.3[STT Phân nhóm NCC],0)),"")</f>
        <v/>
      </c>
      <c r="N18" s="21" t="str">
        <f>IF(C18="","",SUMIFS(M.1[Giá có thuế],M.1[Tên nhà cung cấp],C18))</f>
        <v/>
      </c>
      <c r="O18" s="21" t="str">
        <f>IF(C18="","",SUMIFS(M.1[Số tiền đã trả],M.1[Tên nhà cung cấp],C18))</f>
        <v/>
      </c>
      <c r="P18" s="21" t="str">
        <f t="shared" si="1"/>
        <v/>
      </c>
      <c r="Q18" s="23" t="str">
        <f>IF(OR(C18="",P18=0),"",RANK(P18,D.3[Nợ phải trả 
(Số dư trong kỳ)]))</f>
        <v/>
      </c>
      <c r="R18" s="173"/>
    </row>
    <row r="19" spans="2:18" ht="27.75" customHeight="1" x14ac:dyDescent="0.2">
      <c r="B19" s="7">
        <f t="shared" si="2"/>
        <v>17</v>
      </c>
      <c r="C19" s="2"/>
      <c r="D19" s="16"/>
      <c r="E19" s="2"/>
      <c r="F19" s="2"/>
      <c r="G19" s="16"/>
      <c r="H19" s="13"/>
      <c r="I19" s="21"/>
      <c r="J19" s="21"/>
      <c r="K19" s="21" t="str">
        <f>IF(AND(C19&lt;&gt;"",COUNTIF(D.3[Tên nhà cung cấp],C19)&gt;1),"Nhà cung cấp này đã khai báo nhiều lần","")</f>
        <v/>
      </c>
      <c r="L19" s="21" t="str">
        <f>IF(OR(C19="",J19=""),"",IF(MATCH(J19,D.3[Phân nhóm
nhà cung cấp],0)=B19,B19,""))</f>
        <v/>
      </c>
      <c r="M19" s="21" t="str">
        <f>IF(B19&lt;=COUNT(D.3[STT Phân nhóm NCC]),INDEX(D.3[Phân nhóm
nhà cung cấp],MATCH(SMALL(D.3[STT Phân nhóm NCC],B19),D.3[STT Phân nhóm NCC],0)),"")</f>
        <v/>
      </c>
      <c r="N19" s="21" t="str">
        <f>IF(C19="","",SUMIFS(M.1[Giá có thuế],M.1[Tên nhà cung cấp],C19))</f>
        <v/>
      </c>
      <c r="O19" s="21" t="str">
        <f>IF(C19="","",SUMIFS(M.1[Số tiền đã trả],M.1[Tên nhà cung cấp],C19))</f>
        <v/>
      </c>
      <c r="P19" s="21" t="str">
        <f t="shared" si="1"/>
        <v/>
      </c>
      <c r="Q19" s="23" t="str">
        <f>IF(OR(C19="",P19=0),"",RANK(P19,D.3[Nợ phải trả 
(Số dư trong kỳ)]))</f>
        <v/>
      </c>
      <c r="R19" s="173"/>
    </row>
    <row r="20" spans="2:18" ht="27.75" customHeight="1" x14ac:dyDescent="0.2">
      <c r="B20" s="7">
        <f t="shared" si="2"/>
        <v>18</v>
      </c>
      <c r="C20" s="2"/>
      <c r="D20" s="16"/>
      <c r="E20" s="2"/>
      <c r="F20" s="2"/>
      <c r="G20" s="16"/>
      <c r="H20" s="13"/>
      <c r="I20" s="21"/>
      <c r="J20" s="21"/>
      <c r="K20" s="21" t="str">
        <f>IF(AND(C20&lt;&gt;"",COUNTIF(D.3[Tên nhà cung cấp],C20)&gt;1),"Nhà cung cấp này đã khai báo nhiều lần","")</f>
        <v/>
      </c>
      <c r="L20" s="21" t="str">
        <f>IF(OR(C20="",J20=""),"",IF(MATCH(J20,D.3[Phân nhóm
nhà cung cấp],0)=B20,B20,""))</f>
        <v/>
      </c>
      <c r="M20" s="21" t="str">
        <f>IF(B20&lt;=COUNT(D.3[STT Phân nhóm NCC]),INDEX(D.3[Phân nhóm
nhà cung cấp],MATCH(SMALL(D.3[STT Phân nhóm NCC],B20),D.3[STT Phân nhóm NCC],0)),"")</f>
        <v/>
      </c>
      <c r="N20" s="21" t="str">
        <f>IF(C20="","",SUMIFS(M.1[Giá có thuế],M.1[Tên nhà cung cấp],C20))</f>
        <v/>
      </c>
      <c r="O20" s="21" t="str">
        <f>IF(C20="","",SUMIFS(M.1[Số tiền đã trả],M.1[Tên nhà cung cấp],C20))</f>
        <v/>
      </c>
      <c r="P20" s="21" t="str">
        <f t="shared" si="1"/>
        <v/>
      </c>
      <c r="Q20" s="23" t="str">
        <f>IF(OR(C20="",P20=0),"",RANK(P20,D.3[Nợ phải trả 
(Số dư trong kỳ)]))</f>
        <v/>
      </c>
      <c r="R20" s="173"/>
    </row>
    <row r="21" spans="2:18" ht="27.75" customHeight="1" x14ac:dyDescent="0.2">
      <c r="B21" s="7">
        <f t="shared" si="2"/>
        <v>19</v>
      </c>
      <c r="C21" s="2"/>
      <c r="D21" s="16"/>
      <c r="E21" s="2"/>
      <c r="F21" s="2"/>
      <c r="G21" s="16"/>
      <c r="H21" s="13"/>
      <c r="I21" s="21"/>
      <c r="J21" s="21"/>
      <c r="K21" s="21" t="str">
        <f>IF(AND(C21&lt;&gt;"",COUNTIF(D.3[Tên nhà cung cấp],C21)&gt;1),"Nhà cung cấp này đã khai báo nhiều lần","")</f>
        <v/>
      </c>
      <c r="L21" s="21" t="str">
        <f>IF(OR(C21="",J21=""),"",IF(MATCH(J21,D.3[Phân nhóm
nhà cung cấp],0)=B21,B21,""))</f>
        <v/>
      </c>
      <c r="M21" s="21" t="str">
        <f>IF(B21&lt;=COUNT(D.3[STT Phân nhóm NCC]),INDEX(D.3[Phân nhóm
nhà cung cấp],MATCH(SMALL(D.3[STT Phân nhóm NCC],B21),D.3[STT Phân nhóm NCC],0)),"")</f>
        <v/>
      </c>
      <c r="N21" s="21" t="str">
        <f>IF(C21="","",SUMIFS(M.1[Giá có thuế],M.1[Tên nhà cung cấp],C21))</f>
        <v/>
      </c>
      <c r="O21" s="21" t="str">
        <f>IF(C21="","",SUMIFS(M.1[Số tiền đã trả],M.1[Tên nhà cung cấp],C21))</f>
        <v/>
      </c>
      <c r="P21" s="21" t="str">
        <f t="shared" si="1"/>
        <v/>
      </c>
      <c r="Q21" s="23" t="str">
        <f>IF(OR(C21="",P21=0),"",RANK(P21,D.3[Nợ phải trả 
(Số dư trong kỳ)]))</f>
        <v/>
      </c>
      <c r="R21" s="173"/>
    </row>
    <row r="22" spans="2:18" ht="27.75" customHeight="1" x14ac:dyDescent="0.2">
      <c r="B22" s="7">
        <f t="shared" si="2"/>
        <v>20</v>
      </c>
      <c r="C22" s="2"/>
      <c r="D22" s="16"/>
      <c r="E22" s="2"/>
      <c r="F22" s="2"/>
      <c r="G22" s="16"/>
      <c r="H22" s="13"/>
      <c r="I22" s="21"/>
      <c r="J22" s="21"/>
      <c r="K22" s="21" t="str">
        <f>IF(AND(C22&lt;&gt;"",COUNTIF(D.3[Tên nhà cung cấp],C22)&gt;1),"Nhà cung cấp này đã khai báo nhiều lần","")</f>
        <v/>
      </c>
      <c r="L22" s="21" t="str">
        <f>IF(OR(C22="",J22=""),"",IF(MATCH(J22,D.3[Phân nhóm
nhà cung cấp],0)=B22,B22,""))</f>
        <v/>
      </c>
      <c r="M22" s="21" t="str">
        <f>IF(B22&lt;=COUNT(D.3[STT Phân nhóm NCC]),INDEX(D.3[Phân nhóm
nhà cung cấp],MATCH(SMALL(D.3[STT Phân nhóm NCC],B22),D.3[STT Phân nhóm NCC],0)),"")</f>
        <v/>
      </c>
      <c r="N22" s="21" t="str">
        <f>IF(C22="","",SUMIFS(M.1[Giá có thuế],M.1[Tên nhà cung cấp],C22))</f>
        <v/>
      </c>
      <c r="O22" s="21" t="str">
        <f>IF(C22="","",SUMIFS(M.1[Số tiền đã trả],M.1[Tên nhà cung cấp],C22))</f>
        <v/>
      </c>
      <c r="P22" s="21" t="str">
        <f t="shared" si="1"/>
        <v/>
      </c>
      <c r="Q22" s="23" t="str">
        <f>IF(OR(C22="",P22=0),"",RANK(P22,D.3[Nợ phải trả 
(Số dư trong kỳ)]))</f>
        <v/>
      </c>
      <c r="R22" s="173"/>
    </row>
    <row r="23" spans="2:18" ht="27.75" customHeight="1" x14ac:dyDescent="0.2">
      <c r="B23" s="7">
        <f t="shared" si="2"/>
        <v>21</v>
      </c>
      <c r="C23" s="2"/>
      <c r="D23" s="16"/>
      <c r="E23" s="2"/>
      <c r="F23" s="2"/>
      <c r="G23" s="16"/>
      <c r="H23" s="13"/>
      <c r="I23" s="21"/>
      <c r="J23" s="21"/>
      <c r="K23" s="21" t="str">
        <f>IF(AND(C23&lt;&gt;"",COUNTIF(D.3[Tên nhà cung cấp],C23)&gt;1),"Nhà cung cấp này đã khai báo nhiều lần","")</f>
        <v/>
      </c>
      <c r="L23" s="21" t="str">
        <f>IF(OR(C23="",J23=""),"",IF(MATCH(J23,D.3[Phân nhóm
nhà cung cấp],0)=B23,B23,""))</f>
        <v/>
      </c>
      <c r="M23" s="21" t="str">
        <f>IF(B23&lt;=COUNT(D.3[STT Phân nhóm NCC]),INDEX(D.3[Phân nhóm
nhà cung cấp],MATCH(SMALL(D.3[STT Phân nhóm NCC],B23),D.3[STT Phân nhóm NCC],0)),"")</f>
        <v/>
      </c>
      <c r="N23" s="21" t="str">
        <f>IF(C23="","",SUMIFS(M.1[Giá có thuế],M.1[Tên nhà cung cấp],C23))</f>
        <v/>
      </c>
      <c r="O23" s="21" t="str">
        <f>IF(C23="","",SUMIFS(M.1[Số tiền đã trả],M.1[Tên nhà cung cấp],C23))</f>
        <v/>
      </c>
      <c r="P23" s="21" t="str">
        <f t="shared" si="1"/>
        <v/>
      </c>
      <c r="Q23" s="23" t="str">
        <f>IF(OR(C23="",P23=0),"",RANK(P23,D.3[Nợ phải trả 
(Số dư trong kỳ)]))</f>
        <v/>
      </c>
      <c r="R23" s="173"/>
    </row>
    <row r="24" spans="2:18" ht="27.75" customHeight="1" x14ac:dyDescent="0.2">
      <c r="B24" s="7">
        <f t="shared" si="2"/>
        <v>22</v>
      </c>
      <c r="C24" s="2"/>
      <c r="D24" s="16"/>
      <c r="E24" s="2"/>
      <c r="F24" s="2"/>
      <c r="G24" s="16"/>
      <c r="H24" s="13"/>
      <c r="I24" s="21"/>
      <c r="J24" s="21"/>
      <c r="K24" s="21" t="str">
        <f>IF(AND(C24&lt;&gt;"",COUNTIF(D.3[Tên nhà cung cấp],C24)&gt;1),"Nhà cung cấp này đã khai báo nhiều lần","")</f>
        <v/>
      </c>
      <c r="L24" s="21" t="str">
        <f>IF(OR(C24="",J24=""),"",IF(MATCH(J24,D.3[Phân nhóm
nhà cung cấp],0)=B24,B24,""))</f>
        <v/>
      </c>
      <c r="M24" s="21" t="str">
        <f>IF(B24&lt;=COUNT(D.3[STT Phân nhóm NCC]),INDEX(D.3[Phân nhóm
nhà cung cấp],MATCH(SMALL(D.3[STT Phân nhóm NCC],B24),D.3[STT Phân nhóm NCC],0)),"")</f>
        <v/>
      </c>
      <c r="N24" s="21" t="str">
        <f>IF(C24="","",SUMIFS(M.1[Giá có thuế],M.1[Tên nhà cung cấp],C24))</f>
        <v/>
      </c>
      <c r="O24" s="21" t="str">
        <f>IF(C24="","",SUMIFS(M.1[Số tiền đã trả],M.1[Tên nhà cung cấp],C24))</f>
        <v/>
      </c>
      <c r="P24" s="21" t="str">
        <f t="shared" si="1"/>
        <v/>
      </c>
      <c r="Q24" s="23" t="str">
        <f>IF(OR(C24="",P24=0),"",RANK(P24,D.3[Nợ phải trả 
(Số dư trong kỳ)]))</f>
        <v/>
      </c>
      <c r="R24" s="173"/>
    </row>
    <row r="25" spans="2:18" ht="27.75" customHeight="1" x14ac:dyDescent="0.2">
      <c r="B25" s="7">
        <f t="shared" si="2"/>
        <v>23</v>
      </c>
      <c r="C25" s="2"/>
      <c r="D25" s="16"/>
      <c r="E25" s="2"/>
      <c r="F25" s="2"/>
      <c r="G25" s="16"/>
      <c r="H25" s="13"/>
      <c r="I25" s="21"/>
      <c r="J25" s="21"/>
      <c r="K25" s="21" t="str">
        <f>IF(AND(C25&lt;&gt;"",COUNTIF(D.3[Tên nhà cung cấp],C25)&gt;1),"Nhà cung cấp này đã khai báo nhiều lần","")</f>
        <v/>
      </c>
      <c r="L25" s="21" t="str">
        <f>IF(OR(C25="",J25=""),"",IF(MATCH(J25,D.3[Phân nhóm
nhà cung cấp],0)=B25,B25,""))</f>
        <v/>
      </c>
      <c r="M25" s="21" t="str">
        <f>IF(B25&lt;=COUNT(D.3[STT Phân nhóm NCC]),INDEX(D.3[Phân nhóm
nhà cung cấp],MATCH(SMALL(D.3[STT Phân nhóm NCC],B25),D.3[STT Phân nhóm NCC],0)),"")</f>
        <v/>
      </c>
      <c r="N25" s="21" t="str">
        <f>IF(C25="","",SUMIFS(M.1[Giá có thuế],M.1[Tên nhà cung cấp],C25))</f>
        <v/>
      </c>
      <c r="O25" s="21" t="str">
        <f>IF(C25="","",SUMIFS(M.1[Số tiền đã trả],M.1[Tên nhà cung cấp],C25))</f>
        <v/>
      </c>
      <c r="P25" s="21" t="str">
        <f t="shared" si="1"/>
        <v/>
      </c>
      <c r="Q25" s="23" t="str">
        <f>IF(OR(C25="",P25=0),"",RANK(P25,D.3[Nợ phải trả 
(Số dư trong kỳ)]))</f>
        <v/>
      </c>
      <c r="R25" s="173"/>
    </row>
    <row r="26" spans="2:18" ht="27.75" customHeight="1" x14ac:dyDescent="0.2">
      <c r="B26" s="7">
        <f t="shared" si="2"/>
        <v>24</v>
      </c>
      <c r="C26" s="2"/>
      <c r="D26" s="16"/>
      <c r="E26" s="2"/>
      <c r="F26" s="2"/>
      <c r="G26" s="16"/>
      <c r="H26" s="13"/>
      <c r="I26" s="21"/>
      <c r="J26" s="21"/>
      <c r="K26" s="21" t="str">
        <f>IF(AND(C26&lt;&gt;"",COUNTIF(D.3[Tên nhà cung cấp],C26)&gt;1),"Nhà cung cấp này đã khai báo nhiều lần","")</f>
        <v/>
      </c>
      <c r="L26" s="21" t="str">
        <f>IF(OR(C26="",J26=""),"",IF(MATCH(J26,D.3[Phân nhóm
nhà cung cấp],0)=B26,B26,""))</f>
        <v/>
      </c>
      <c r="M26" s="21" t="str">
        <f>IF(B26&lt;=COUNT(D.3[STT Phân nhóm NCC]),INDEX(D.3[Phân nhóm
nhà cung cấp],MATCH(SMALL(D.3[STT Phân nhóm NCC],B26),D.3[STT Phân nhóm NCC],0)),"")</f>
        <v/>
      </c>
      <c r="N26" s="21" t="str">
        <f>IF(C26="","",SUMIFS(M.1[Giá có thuế],M.1[Tên nhà cung cấp],C26))</f>
        <v/>
      </c>
      <c r="O26" s="21" t="str">
        <f>IF(C26="","",SUMIFS(M.1[Số tiền đã trả],M.1[Tên nhà cung cấp],C26))</f>
        <v/>
      </c>
      <c r="P26" s="21" t="str">
        <f t="shared" si="1"/>
        <v/>
      </c>
      <c r="Q26" s="23" t="str">
        <f>IF(OR(C26="",P26=0),"",RANK(P26,D.3[Nợ phải trả 
(Số dư trong kỳ)]))</f>
        <v/>
      </c>
      <c r="R26" s="173"/>
    </row>
    <row r="27" spans="2:18" ht="27.75" customHeight="1" x14ac:dyDescent="0.2">
      <c r="B27" s="7">
        <f t="shared" si="2"/>
        <v>25</v>
      </c>
      <c r="C27" s="2"/>
      <c r="D27" s="16"/>
      <c r="E27" s="2"/>
      <c r="F27" s="2"/>
      <c r="G27" s="16"/>
      <c r="H27" s="13"/>
      <c r="I27" s="21"/>
      <c r="J27" s="21"/>
      <c r="K27" s="21" t="str">
        <f>IF(AND(C27&lt;&gt;"",COUNTIF(D.3[Tên nhà cung cấp],C27)&gt;1),"Nhà cung cấp này đã khai báo nhiều lần","")</f>
        <v/>
      </c>
      <c r="L27" s="21" t="str">
        <f>IF(OR(C27="",J27=""),"",IF(MATCH(J27,D.3[Phân nhóm
nhà cung cấp],0)=B27,B27,""))</f>
        <v/>
      </c>
      <c r="M27" s="21" t="str">
        <f>IF(B27&lt;=COUNT(D.3[STT Phân nhóm NCC]),INDEX(D.3[Phân nhóm
nhà cung cấp],MATCH(SMALL(D.3[STT Phân nhóm NCC],B27),D.3[STT Phân nhóm NCC],0)),"")</f>
        <v/>
      </c>
      <c r="N27" s="21" t="str">
        <f>IF(C27="","",SUMIFS(M.1[Giá có thuế],M.1[Tên nhà cung cấp],C27))</f>
        <v/>
      </c>
      <c r="O27" s="21" t="str">
        <f>IF(C27="","",SUMIFS(M.1[Số tiền đã trả],M.1[Tên nhà cung cấp],C27))</f>
        <v/>
      </c>
      <c r="P27" s="21" t="str">
        <f t="shared" si="1"/>
        <v/>
      </c>
      <c r="Q27" s="23" t="str">
        <f>IF(OR(C27="",P27=0),"",RANK(P27,D.3[Nợ phải trả 
(Số dư trong kỳ)]))</f>
        <v/>
      </c>
      <c r="R27" s="173"/>
    </row>
    <row r="28" spans="2:18" ht="27.75" customHeight="1" x14ac:dyDescent="0.2">
      <c r="B28" s="7">
        <f t="shared" si="2"/>
        <v>26</v>
      </c>
      <c r="C28" s="2"/>
      <c r="D28" s="16"/>
      <c r="E28" s="2"/>
      <c r="F28" s="2"/>
      <c r="G28" s="16"/>
      <c r="H28" s="13"/>
      <c r="I28" s="21"/>
      <c r="J28" s="21"/>
      <c r="K28" s="21" t="str">
        <f>IF(AND(C28&lt;&gt;"",COUNTIF(D.3[Tên nhà cung cấp],C28)&gt;1),"Nhà cung cấp này đã khai báo nhiều lần","")</f>
        <v/>
      </c>
      <c r="L28" s="21" t="str">
        <f>IF(OR(C28="",J28=""),"",IF(MATCH(J28,D.3[Phân nhóm
nhà cung cấp],0)=B28,B28,""))</f>
        <v/>
      </c>
      <c r="M28" s="21" t="str">
        <f>IF(B28&lt;=COUNT(D.3[STT Phân nhóm NCC]),INDEX(D.3[Phân nhóm
nhà cung cấp],MATCH(SMALL(D.3[STT Phân nhóm NCC],B28),D.3[STT Phân nhóm NCC],0)),"")</f>
        <v/>
      </c>
      <c r="N28" s="21" t="str">
        <f>IF(C28="","",SUMIFS(M.1[Giá có thuế],M.1[Tên nhà cung cấp],C28))</f>
        <v/>
      </c>
      <c r="O28" s="21" t="str">
        <f>IF(C28="","",SUMIFS(M.1[Số tiền đã trả],M.1[Tên nhà cung cấp],C28))</f>
        <v/>
      </c>
      <c r="P28" s="21" t="str">
        <f t="shared" si="1"/>
        <v/>
      </c>
      <c r="Q28" s="23" t="str">
        <f>IF(OR(C28="",P28=0),"",RANK(P28,D.3[Nợ phải trả 
(Số dư trong kỳ)]))</f>
        <v/>
      </c>
      <c r="R28" s="173"/>
    </row>
    <row r="29" spans="2:18" ht="27.75" customHeight="1" x14ac:dyDescent="0.2">
      <c r="B29" s="7">
        <f t="shared" si="2"/>
        <v>27</v>
      </c>
      <c r="C29" s="2"/>
      <c r="D29" s="16"/>
      <c r="E29" s="2"/>
      <c r="F29" s="2"/>
      <c r="G29" s="16"/>
      <c r="H29" s="13"/>
      <c r="I29" s="21"/>
      <c r="J29" s="21"/>
      <c r="K29" s="21" t="str">
        <f>IF(AND(C29&lt;&gt;"",COUNTIF(D.3[Tên nhà cung cấp],C29)&gt;1),"Nhà cung cấp này đã khai báo nhiều lần","")</f>
        <v/>
      </c>
      <c r="L29" s="21" t="str">
        <f>IF(OR(C29="",J29=""),"",IF(MATCH(J29,D.3[Phân nhóm
nhà cung cấp],0)=B29,B29,""))</f>
        <v/>
      </c>
      <c r="M29" s="21" t="str">
        <f>IF(B29&lt;=COUNT(D.3[STT Phân nhóm NCC]),INDEX(D.3[Phân nhóm
nhà cung cấp],MATCH(SMALL(D.3[STT Phân nhóm NCC],B29),D.3[STT Phân nhóm NCC],0)),"")</f>
        <v/>
      </c>
      <c r="N29" s="21" t="str">
        <f>IF(C29="","",SUMIFS(M.1[Giá có thuế],M.1[Tên nhà cung cấp],C29))</f>
        <v/>
      </c>
      <c r="O29" s="21" t="str">
        <f>IF(C29="","",SUMIFS(M.1[Số tiền đã trả],M.1[Tên nhà cung cấp],C29))</f>
        <v/>
      </c>
      <c r="P29" s="21" t="str">
        <f t="shared" si="1"/>
        <v/>
      </c>
      <c r="Q29" s="23" t="str">
        <f>IF(OR(C29="",P29=0),"",RANK(P29,D.3[Nợ phải trả 
(Số dư trong kỳ)]))</f>
        <v/>
      </c>
      <c r="R29" s="173"/>
    </row>
    <row r="30" spans="2:18" ht="27.75" customHeight="1" x14ac:dyDescent="0.2">
      <c r="B30" s="7">
        <f t="shared" si="2"/>
        <v>28</v>
      </c>
      <c r="C30" s="2"/>
      <c r="D30" s="16"/>
      <c r="E30" s="2"/>
      <c r="F30" s="2"/>
      <c r="G30" s="16"/>
      <c r="H30" s="13"/>
      <c r="I30" s="21"/>
      <c r="J30" s="21"/>
      <c r="K30" s="21" t="str">
        <f>IF(AND(C30&lt;&gt;"",COUNTIF(D.3[Tên nhà cung cấp],C30)&gt;1),"Nhà cung cấp này đã khai báo nhiều lần","")</f>
        <v/>
      </c>
      <c r="L30" s="21" t="str">
        <f>IF(OR(C30="",J30=""),"",IF(MATCH(J30,D.3[Phân nhóm
nhà cung cấp],0)=B30,B30,""))</f>
        <v/>
      </c>
      <c r="M30" s="21" t="str">
        <f>IF(B30&lt;=COUNT(D.3[STT Phân nhóm NCC]),INDEX(D.3[Phân nhóm
nhà cung cấp],MATCH(SMALL(D.3[STT Phân nhóm NCC],B30),D.3[STT Phân nhóm NCC],0)),"")</f>
        <v/>
      </c>
      <c r="N30" s="21" t="str">
        <f>IF(C30="","",SUMIFS(M.1[Giá có thuế],M.1[Tên nhà cung cấp],C30))</f>
        <v/>
      </c>
      <c r="O30" s="21" t="str">
        <f>IF(C30="","",SUMIFS(M.1[Số tiền đã trả],M.1[Tên nhà cung cấp],C30))</f>
        <v/>
      </c>
      <c r="P30" s="21" t="str">
        <f t="shared" si="1"/>
        <v/>
      </c>
      <c r="Q30" s="23" t="str">
        <f>IF(OR(C30="",P30=0),"",RANK(P30,D.3[Nợ phải trả 
(Số dư trong kỳ)]))</f>
        <v/>
      </c>
      <c r="R30" s="173"/>
    </row>
    <row r="31" spans="2:18" ht="27.75" customHeight="1" x14ac:dyDescent="0.2">
      <c r="B31" s="7">
        <f t="shared" si="2"/>
        <v>29</v>
      </c>
      <c r="C31" s="2"/>
      <c r="D31" s="16"/>
      <c r="E31" s="2"/>
      <c r="F31" s="2"/>
      <c r="G31" s="16"/>
      <c r="H31" s="13"/>
      <c r="I31" s="21"/>
      <c r="J31" s="21"/>
      <c r="K31" s="21" t="str">
        <f>IF(AND(C31&lt;&gt;"",COUNTIF(D.3[Tên nhà cung cấp],C31)&gt;1),"Nhà cung cấp này đã khai báo nhiều lần","")</f>
        <v/>
      </c>
      <c r="L31" s="21" t="str">
        <f>IF(OR(C31="",J31=""),"",IF(MATCH(J31,D.3[Phân nhóm
nhà cung cấp],0)=B31,B31,""))</f>
        <v/>
      </c>
      <c r="M31" s="21" t="str">
        <f>IF(B31&lt;=COUNT(D.3[STT Phân nhóm NCC]),INDEX(D.3[Phân nhóm
nhà cung cấp],MATCH(SMALL(D.3[STT Phân nhóm NCC],B31),D.3[STT Phân nhóm NCC],0)),"")</f>
        <v/>
      </c>
      <c r="N31" s="21" t="str">
        <f>IF(C31="","",SUMIFS(M.1[Giá có thuế],M.1[Tên nhà cung cấp],C31))</f>
        <v/>
      </c>
      <c r="O31" s="21" t="str">
        <f>IF(C31="","",SUMIFS(M.1[Số tiền đã trả],M.1[Tên nhà cung cấp],C31))</f>
        <v/>
      </c>
      <c r="P31" s="21" t="str">
        <f t="shared" si="1"/>
        <v/>
      </c>
      <c r="Q31" s="23" t="str">
        <f>IF(OR(C31="",P31=0),"",RANK(P31,D.3[Nợ phải trả 
(Số dư trong kỳ)]))</f>
        <v/>
      </c>
      <c r="R31" s="173"/>
    </row>
    <row r="32" spans="2:18" ht="27.75" customHeight="1" x14ac:dyDescent="0.2">
      <c r="B32" s="7">
        <f t="shared" si="2"/>
        <v>30</v>
      </c>
      <c r="C32" s="2"/>
      <c r="D32" s="16"/>
      <c r="E32" s="2"/>
      <c r="F32" s="2"/>
      <c r="G32" s="16"/>
      <c r="H32" s="13"/>
      <c r="I32" s="21"/>
      <c r="J32" s="21"/>
      <c r="K32" s="21" t="str">
        <f>IF(AND(C32&lt;&gt;"",COUNTIF(D.3[Tên nhà cung cấp],C32)&gt;1),"Nhà cung cấp này đã khai báo nhiều lần","")</f>
        <v/>
      </c>
      <c r="L32" s="21" t="str">
        <f>IF(OR(C32="",J32=""),"",IF(MATCH(J32,D.3[Phân nhóm
nhà cung cấp],0)=B32,B32,""))</f>
        <v/>
      </c>
      <c r="M32" s="21" t="str">
        <f>IF(B32&lt;=COUNT(D.3[STT Phân nhóm NCC]),INDEX(D.3[Phân nhóm
nhà cung cấp],MATCH(SMALL(D.3[STT Phân nhóm NCC],B32),D.3[STT Phân nhóm NCC],0)),"")</f>
        <v/>
      </c>
      <c r="N32" s="21" t="str">
        <f>IF(C32="","",SUMIFS(M.1[Giá có thuế],M.1[Tên nhà cung cấp],C32))</f>
        <v/>
      </c>
      <c r="O32" s="21" t="str">
        <f>IF(C32="","",SUMIFS(M.1[Số tiền đã trả],M.1[Tên nhà cung cấp],C32))</f>
        <v/>
      </c>
      <c r="P32" s="21" t="str">
        <f t="shared" si="1"/>
        <v/>
      </c>
      <c r="Q32" s="23" t="str">
        <f>IF(OR(C32="",P32=0),"",RANK(P32,D.3[Nợ phải trả 
(Số dư trong kỳ)]))</f>
        <v/>
      </c>
      <c r="R32" s="173"/>
    </row>
    <row r="33" spans="2:18" ht="27.75" customHeight="1" x14ac:dyDescent="0.2">
      <c r="B33" s="7">
        <f t="shared" si="2"/>
        <v>31</v>
      </c>
      <c r="C33" s="2"/>
      <c r="D33" s="16"/>
      <c r="E33" s="2"/>
      <c r="F33" s="2"/>
      <c r="G33" s="16"/>
      <c r="H33" s="13"/>
      <c r="I33" s="21"/>
      <c r="J33" s="21"/>
      <c r="K33" s="21" t="str">
        <f>IF(AND(C33&lt;&gt;"",COUNTIF(D.3[Tên nhà cung cấp],C33)&gt;1),"Nhà cung cấp này đã khai báo nhiều lần","")</f>
        <v/>
      </c>
      <c r="L33" s="21" t="str">
        <f>IF(OR(C33="",J33=""),"",IF(MATCH(J33,D.3[Phân nhóm
nhà cung cấp],0)=B33,B33,""))</f>
        <v/>
      </c>
      <c r="M33" s="21" t="str">
        <f>IF(B33&lt;=COUNT(D.3[STT Phân nhóm NCC]),INDEX(D.3[Phân nhóm
nhà cung cấp],MATCH(SMALL(D.3[STT Phân nhóm NCC],B33),D.3[STT Phân nhóm NCC],0)),"")</f>
        <v/>
      </c>
      <c r="N33" s="21" t="str">
        <f>IF(C33="","",SUMIFS(M.1[Giá có thuế],M.1[Tên nhà cung cấp],C33))</f>
        <v/>
      </c>
      <c r="O33" s="21" t="str">
        <f>IF(C33="","",SUMIFS(M.1[Số tiền đã trả],M.1[Tên nhà cung cấp],C33))</f>
        <v/>
      </c>
      <c r="P33" s="21" t="str">
        <f t="shared" si="1"/>
        <v/>
      </c>
      <c r="Q33" s="23" t="str">
        <f>IF(OR(C33="",P33=0),"",RANK(P33,D.3[Nợ phải trả 
(Số dư trong kỳ)]))</f>
        <v/>
      </c>
      <c r="R33" s="173"/>
    </row>
    <row r="34" spans="2:18" ht="27.75" customHeight="1" x14ac:dyDescent="0.2">
      <c r="B34" s="7">
        <f t="shared" si="2"/>
        <v>32</v>
      </c>
      <c r="C34" s="2"/>
      <c r="D34" s="16"/>
      <c r="E34" s="2"/>
      <c r="F34" s="2"/>
      <c r="G34" s="16"/>
      <c r="H34" s="13"/>
      <c r="I34" s="21"/>
      <c r="J34" s="21"/>
      <c r="K34" s="21" t="str">
        <f>IF(AND(C34&lt;&gt;"",COUNTIF(D.3[Tên nhà cung cấp],C34)&gt;1),"Nhà cung cấp này đã khai báo nhiều lần","")</f>
        <v/>
      </c>
      <c r="L34" s="21" t="str">
        <f>IF(OR(C34="",J34=""),"",IF(MATCH(J34,D.3[Phân nhóm
nhà cung cấp],0)=B34,B34,""))</f>
        <v/>
      </c>
      <c r="M34" s="21" t="str">
        <f>IF(B34&lt;=COUNT(D.3[STT Phân nhóm NCC]),INDEX(D.3[Phân nhóm
nhà cung cấp],MATCH(SMALL(D.3[STT Phân nhóm NCC],B34),D.3[STT Phân nhóm NCC],0)),"")</f>
        <v/>
      </c>
      <c r="N34" s="21" t="str">
        <f>IF(C34="","",SUMIFS(M.1[Giá có thuế],M.1[Tên nhà cung cấp],C34))</f>
        <v/>
      </c>
      <c r="O34" s="21" t="str">
        <f>IF(C34="","",SUMIFS(M.1[Số tiền đã trả],M.1[Tên nhà cung cấp],C34))</f>
        <v/>
      </c>
      <c r="P34" s="21" t="str">
        <f t="shared" si="1"/>
        <v/>
      </c>
      <c r="Q34" s="23" t="str">
        <f>IF(OR(C34="",P34=0),"",RANK(P34,D.3[Nợ phải trả 
(Số dư trong kỳ)]))</f>
        <v/>
      </c>
      <c r="R34" s="173"/>
    </row>
    <row r="35" spans="2:18" ht="27.75" customHeight="1" x14ac:dyDescent="0.2">
      <c r="B35" s="7">
        <f t="shared" si="2"/>
        <v>33</v>
      </c>
      <c r="C35" s="2"/>
      <c r="D35" s="16"/>
      <c r="E35" s="2"/>
      <c r="F35" s="2"/>
      <c r="G35" s="16"/>
      <c r="H35" s="13"/>
      <c r="I35" s="21"/>
      <c r="J35" s="21"/>
      <c r="K35" s="21" t="str">
        <f>IF(AND(C35&lt;&gt;"",COUNTIF(D.3[Tên nhà cung cấp],C35)&gt;1),"Nhà cung cấp này đã khai báo nhiều lần","")</f>
        <v/>
      </c>
      <c r="L35" s="21" t="str">
        <f>IF(OR(C35="",J35=""),"",IF(MATCH(J35,D.3[Phân nhóm
nhà cung cấp],0)=B35,B35,""))</f>
        <v/>
      </c>
      <c r="M35" s="21" t="str">
        <f>IF(B35&lt;=COUNT(D.3[STT Phân nhóm NCC]),INDEX(D.3[Phân nhóm
nhà cung cấp],MATCH(SMALL(D.3[STT Phân nhóm NCC],B35),D.3[STT Phân nhóm NCC],0)),"")</f>
        <v/>
      </c>
      <c r="N35" s="21" t="str">
        <f>IF(C35="","",SUMIFS(M.1[Giá có thuế],M.1[Tên nhà cung cấp],C35))</f>
        <v/>
      </c>
      <c r="O35" s="21" t="str">
        <f>IF(C35="","",SUMIFS(M.1[Số tiền đã trả],M.1[Tên nhà cung cấp],C35))</f>
        <v/>
      </c>
      <c r="P35" s="21" t="str">
        <f t="shared" ref="P35:P66" si="3">IF(C35="","",SUM(H35,N35)-SUM(O35))</f>
        <v/>
      </c>
      <c r="Q35" s="23" t="str">
        <f>IF(OR(C35="",P35=0),"",RANK(P35,D.3[Nợ phải trả 
(Số dư trong kỳ)]))</f>
        <v/>
      </c>
      <c r="R35" s="173"/>
    </row>
    <row r="36" spans="2:18" ht="27.75" customHeight="1" x14ac:dyDescent="0.2">
      <c r="B36" s="7">
        <f t="shared" si="2"/>
        <v>34</v>
      </c>
      <c r="C36" s="2"/>
      <c r="D36" s="16"/>
      <c r="E36" s="2"/>
      <c r="F36" s="2"/>
      <c r="G36" s="16"/>
      <c r="H36" s="13"/>
      <c r="I36" s="21"/>
      <c r="J36" s="21"/>
      <c r="K36" s="21" t="str">
        <f>IF(AND(C36&lt;&gt;"",COUNTIF(D.3[Tên nhà cung cấp],C36)&gt;1),"Nhà cung cấp này đã khai báo nhiều lần","")</f>
        <v/>
      </c>
      <c r="L36" s="21" t="str">
        <f>IF(OR(C36="",J36=""),"",IF(MATCH(J36,D.3[Phân nhóm
nhà cung cấp],0)=B36,B36,""))</f>
        <v/>
      </c>
      <c r="M36" s="21" t="str">
        <f>IF(B36&lt;=COUNT(D.3[STT Phân nhóm NCC]),INDEX(D.3[Phân nhóm
nhà cung cấp],MATCH(SMALL(D.3[STT Phân nhóm NCC],B36),D.3[STT Phân nhóm NCC],0)),"")</f>
        <v/>
      </c>
      <c r="N36" s="21" t="str">
        <f>IF(C36="","",SUMIFS(M.1[Giá có thuế],M.1[Tên nhà cung cấp],C36))</f>
        <v/>
      </c>
      <c r="O36" s="21" t="str">
        <f>IF(C36="","",SUMIFS(M.1[Số tiền đã trả],M.1[Tên nhà cung cấp],C36))</f>
        <v/>
      </c>
      <c r="P36" s="21" t="str">
        <f t="shared" si="3"/>
        <v/>
      </c>
      <c r="Q36" s="23" t="str">
        <f>IF(OR(C36="",P36=0),"",RANK(P36,D.3[Nợ phải trả 
(Số dư trong kỳ)]))</f>
        <v/>
      </c>
      <c r="R36" s="173"/>
    </row>
    <row r="37" spans="2:18" ht="27.75" customHeight="1" x14ac:dyDescent="0.2">
      <c r="B37" s="7">
        <f t="shared" si="2"/>
        <v>35</v>
      </c>
      <c r="C37" s="2"/>
      <c r="D37" s="16"/>
      <c r="E37" s="2"/>
      <c r="F37" s="2"/>
      <c r="G37" s="16"/>
      <c r="H37" s="13"/>
      <c r="I37" s="21"/>
      <c r="J37" s="21"/>
      <c r="K37" s="21" t="str">
        <f>IF(AND(C37&lt;&gt;"",COUNTIF(D.3[Tên nhà cung cấp],C37)&gt;1),"Nhà cung cấp này đã khai báo nhiều lần","")</f>
        <v/>
      </c>
      <c r="L37" s="21" t="str">
        <f>IF(OR(C37="",J37=""),"",IF(MATCH(J37,D.3[Phân nhóm
nhà cung cấp],0)=B37,B37,""))</f>
        <v/>
      </c>
      <c r="M37" s="21" t="str">
        <f>IF(B37&lt;=COUNT(D.3[STT Phân nhóm NCC]),INDEX(D.3[Phân nhóm
nhà cung cấp],MATCH(SMALL(D.3[STT Phân nhóm NCC],B37),D.3[STT Phân nhóm NCC],0)),"")</f>
        <v/>
      </c>
      <c r="N37" s="21" t="str">
        <f>IF(C37="","",SUMIFS(M.1[Giá có thuế],M.1[Tên nhà cung cấp],C37))</f>
        <v/>
      </c>
      <c r="O37" s="21" t="str">
        <f>IF(C37="","",SUMIFS(M.1[Số tiền đã trả],M.1[Tên nhà cung cấp],C37))</f>
        <v/>
      </c>
      <c r="P37" s="21" t="str">
        <f t="shared" si="3"/>
        <v/>
      </c>
      <c r="Q37" s="23" t="str">
        <f>IF(OR(C37="",P37=0),"",RANK(P37,D.3[Nợ phải trả 
(Số dư trong kỳ)]))</f>
        <v/>
      </c>
      <c r="R37" s="173"/>
    </row>
    <row r="38" spans="2:18" ht="27.75" customHeight="1" x14ac:dyDescent="0.2">
      <c r="B38" s="7">
        <f t="shared" si="2"/>
        <v>36</v>
      </c>
      <c r="C38" s="2"/>
      <c r="D38" s="16"/>
      <c r="E38" s="2"/>
      <c r="F38" s="2"/>
      <c r="G38" s="16"/>
      <c r="H38" s="13"/>
      <c r="I38" s="21"/>
      <c r="J38" s="21"/>
      <c r="K38" s="21" t="str">
        <f>IF(AND(C38&lt;&gt;"",COUNTIF(D.3[Tên nhà cung cấp],C38)&gt;1),"Nhà cung cấp này đã khai báo nhiều lần","")</f>
        <v/>
      </c>
      <c r="L38" s="21" t="str">
        <f>IF(OR(C38="",J38=""),"",IF(MATCH(J38,D.3[Phân nhóm
nhà cung cấp],0)=B38,B38,""))</f>
        <v/>
      </c>
      <c r="M38" s="21" t="str">
        <f>IF(B38&lt;=COUNT(D.3[STT Phân nhóm NCC]),INDEX(D.3[Phân nhóm
nhà cung cấp],MATCH(SMALL(D.3[STT Phân nhóm NCC],B38),D.3[STT Phân nhóm NCC],0)),"")</f>
        <v/>
      </c>
      <c r="N38" s="21" t="str">
        <f>IF(C38="","",SUMIFS(M.1[Giá có thuế],M.1[Tên nhà cung cấp],C38))</f>
        <v/>
      </c>
      <c r="O38" s="21" t="str">
        <f>IF(C38="","",SUMIFS(M.1[Số tiền đã trả],M.1[Tên nhà cung cấp],C38))</f>
        <v/>
      </c>
      <c r="P38" s="21" t="str">
        <f t="shared" si="3"/>
        <v/>
      </c>
      <c r="Q38" s="23" t="str">
        <f>IF(OR(C38="",P38=0),"",RANK(P38,D.3[Nợ phải trả 
(Số dư trong kỳ)]))</f>
        <v/>
      </c>
      <c r="R38" s="173"/>
    </row>
    <row r="39" spans="2:18" ht="27.75" customHeight="1" x14ac:dyDescent="0.2">
      <c r="B39" s="7">
        <f t="shared" si="2"/>
        <v>37</v>
      </c>
      <c r="C39" s="2"/>
      <c r="D39" s="16"/>
      <c r="E39" s="2"/>
      <c r="F39" s="2"/>
      <c r="G39" s="16"/>
      <c r="H39" s="13"/>
      <c r="I39" s="21"/>
      <c r="J39" s="21"/>
      <c r="K39" s="21" t="str">
        <f>IF(AND(C39&lt;&gt;"",COUNTIF(D.3[Tên nhà cung cấp],C39)&gt;1),"Nhà cung cấp này đã khai báo nhiều lần","")</f>
        <v/>
      </c>
      <c r="L39" s="21" t="str">
        <f>IF(OR(C39="",J39=""),"",IF(MATCH(J39,D.3[Phân nhóm
nhà cung cấp],0)=B39,B39,""))</f>
        <v/>
      </c>
      <c r="M39" s="21" t="str">
        <f>IF(B39&lt;=COUNT(D.3[STT Phân nhóm NCC]),INDEX(D.3[Phân nhóm
nhà cung cấp],MATCH(SMALL(D.3[STT Phân nhóm NCC],B39),D.3[STT Phân nhóm NCC],0)),"")</f>
        <v/>
      </c>
      <c r="N39" s="21" t="str">
        <f>IF(C39="","",SUMIFS(M.1[Giá có thuế],M.1[Tên nhà cung cấp],C39))</f>
        <v/>
      </c>
      <c r="O39" s="21" t="str">
        <f>IF(C39="","",SUMIFS(M.1[Số tiền đã trả],M.1[Tên nhà cung cấp],C39))</f>
        <v/>
      </c>
      <c r="P39" s="21" t="str">
        <f t="shared" si="3"/>
        <v/>
      </c>
      <c r="Q39" s="23" t="str">
        <f>IF(OR(C39="",P39=0),"",RANK(P39,D.3[Nợ phải trả 
(Số dư trong kỳ)]))</f>
        <v/>
      </c>
      <c r="R39" s="173"/>
    </row>
    <row r="40" spans="2:18" ht="27.75" customHeight="1" x14ac:dyDescent="0.2">
      <c r="B40" s="7">
        <f t="shared" si="2"/>
        <v>38</v>
      </c>
      <c r="C40" s="2"/>
      <c r="D40" s="16"/>
      <c r="E40" s="2"/>
      <c r="F40" s="2"/>
      <c r="G40" s="16"/>
      <c r="H40" s="13"/>
      <c r="I40" s="21"/>
      <c r="J40" s="21"/>
      <c r="K40" s="21" t="str">
        <f>IF(AND(C40&lt;&gt;"",COUNTIF(D.3[Tên nhà cung cấp],C40)&gt;1),"Nhà cung cấp này đã khai báo nhiều lần","")</f>
        <v/>
      </c>
      <c r="L40" s="21" t="str">
        <f>IF(OR(C40="",J40=""),"",IF(MATCH(J40,D.3[Phân nhóm
nhà cung cấp],0)=B40,B40,""))</f>
        <v/>
      </c>
      <c r="M40" s="21" t="str">
        <f>IF(B40&lt;=COUNT(D.3[STT Phân nhóm NCC]),INDEX(D.3[Phân nhóm
nhà cung cấp],MATCH(SMALL(D.3[STT Phân nhóm NCC],B40),D.3[STT Phân nhóm NCC],0)),"")</f>
        <v/>
      </c>
      <c r="N40" s="21" t="str">
        <f>IF(C40="","",SUMIFS(M.1[Giá có thuế],M.1[Tên nhà cung cấp],C40))</f>
        <v/>
      </c>
      <c r="O40" s="21" t="str">
        <f>IF(C40="","",SUMIFS(M.1[Số tiền đã trả],M.1[Tên nhà cung cấp],C40))</f>
        <v/>
      </c>
      <c r="P40" s="21" t="str">
        <f t="shared" si="3"/>
        <v/>
      </c>
      <c r="Q40" s="23" t="str">
        <f>IF(OR(C40="",P40=0),"",RANK(P40,D.3[Nợ phải trả 
(Số dư trong kỳ)]))</f>
        <v/>
      </c>
      <c r="R40" s="173"/>
    </row>
    <row r="41" spans="2:18" ht="27.75" customHeight="1" x14ac:dyDescent="0.2">
      <c r="B41" s="7">
        <f t="shared" si="2"/>
        <v>39</v>
      </c>
      <c r="C41" s="2"/>
      <c r="D41" s="16"/>
      <c r="E41" s="2"/>
      <c r="F41" s="2"/>
      <c r="G41" s="16"/>
      <c r="H41" s="13"/>
      <c r="I41" s="21"/>
      <c r="J41" s="21"/>
      <c r="K41" s="21" t="str">
        <f>IF(AND(C41&lt;&gt;"",COUNTIF(D.3[Tên nhà cung cấp],C41)&gt;1),"Nhà cung cấp này đã khai báo nhiều lần","")</f>
        <v/>
      </c>
      <c r="L41" s="21" t="str">
        <f>IF(OR(C41="",J41=""),"",IF(MATCH(J41,D.3[Phân nhóm
nhà cung cấp],0)=B41,B41,""))</f>
        <v/>
      </c>
      <c r="M41" s="21" t="str">
        <f>IF(B41&lt;=COUNT(D.3[STT Phân nhóm NCC]),INDEX(D.3[Phân nhóm
nhà cung cấp],MATCH(SMALL(D.3[STT Phân nhóm NCC],B41),D.3[STT Phân nhóm NCC],0)),"")</f>
        <v/>
      </c>
      <c r="N41" s="21" t="str">
        <f>IF(C41="","",SUMIFS(M.1[Giá có thuế],M.1[Tên nhà cung cấp],C41))</f>
        <v/>
      </c>
      <c r="O41" s="21" t="str">
        <f>IF(C41="","",SUMIFS(M.1[Số tiền đã trả],M.1[Tên nhà cung cấp],C41))</f>
        <v/>
      </c>
      <c r="P41" s="21" t="str">
        <f t="shared" si="3"/>
        <v/>
      </c>
      <c r="Q41" s="23" t="str">
        <f>IF(OR(C41="",P41=0),"",RANK(P41,D.3[Nợ phải trả 
(Số dư trong kỳ)]))</f>
        <v/>
      </c>
      <c r="R41" s="173"/>
    </row>
    <row r="42" spans="2:18" ht="27.75" customHeight="1" x14ac:dyDescent="0.2">
      <c r="B42" s="7">
        <f t="shared" si="2"/>
        <v>40</v>
      </c>
      <c r="C42" s="2"/>
      <c r="D42" s="16"/>
      <c r="E42" s="2"/>
      <c r="F42" s="2"/>
      <c r="G42" s="16"/>
      <c r="H42" s="13"/>
      <c r="I42" s="21"/>
      <c r="J42" s="21"/>
      <c r="K42" s="21" t="str">
        <f>IF(AND(C42&lt;&gt;"",COUNTIF(D.3[Tên nhà cung cấp],C42)&gt;1),"Nhà cung cấp này đã khai báo nhiều lần","")</f>
        <v/>
      </c>
      <c r="L42" s="21" t="str">
        <f>IF(OR(C42="",J42=""),"",IF(MATCH(J42,D.3[Phân nhóm
nhà cung cấp],0)=B42,B42,""))</f>
        <v/>
      </c>
      <c r="M42" s="21" t="str">
        <f>IF(B42&lt;=COUNT(D.3[STT Phân nhóm NCC]),INDEX(D.3[Phân nhóm
nhà cung cấp],MATCH(SMALL(D.3[STT Phân nhóm NCC],B42),D.3[STT Phân nhóm NCC],0)),"")</f>
        <v/>
      </c>
      <c r="N42" s="21" t="str">
        <f>IF(C42="","",SUMIFS(M.1[Giá có thuế],M.1[Tên nhà cung cấp],C42))</f>
        <v/>
      </c>
      <c r="O42" s="21" t="str">
        <f>IF(C42="","",SUMIFS(M.1[Số tiền đã trả],M.1[Tên nhà cung cấp],C42))</f>
        <v/>
      </c>
      <c r="P42" s="21" t="str">
        <f t="shared" si="3"/>
        <v/>
      </c>
      <c r="Q42" s="23" t="str">
        <f>IF(OR(C42="",P42=0),"",RANK(P42,D.3[Nợ phải trả 
(Số dư trong kỳ)]))</f>
        <v/>
      </c>
      <c r="R42" s="173"/>
    </row>
    <row r="43" spans="2:18" ht="27.75" customHeight="1" x14ac:dyDescent="0.2">
      <c r="B43" s="7">
        <f t="shared" si="2"/>
        <v>41</v>
      </c>
      <c r="C43" s="2"/>
      <c r="D43" s="16"/>
      <c r="E43" s="2"/>
      <c r="F43" s="2"/>
      <c r="G43" s="16"/>
      <c r="H43" s="13"/>
      <c r="I43" s="21"/>
      <c r="J43" s="21"/>
      <c r="K43" s="21" t="str">
        <f>IF(AND(C43&lt;&gt;"",COUNTIF(D.3[Tên nhà cung cấp],C43)&gt;1),"Nhà cung cấp này đã khai báo nhiều lần","")</f>
        <v/>
      </c>
      <c r="L43" s="21" t="str">
        <f>IF(OR(C43="",J43=""),"",IF(MATCH(J43,D.3[Phân nhóm
nhà cung cấp],0)=B43,B43,""))</f>
        <v/>
      </c>
      <c r="M43" s="21" t="str">
        <f>IF(B43&lt;=COUNT(D.3[STT Phân nhóm NCC]),INDEX(D.3[Phân nhóm
nhà cung cấp],MATCH(SMALL(D.3[STT Phân nhóm NCC],B43),D.3[STT Phân nhóm NCC],0)),"")</f>
        <v/>
      </c>
      <c r="N43" s="21" t="str">
        <f>IF(C43="","",SUMIFS(M.1[Giá có thuế],M.1[Tên nhà cung cấp],C43))</f>
        <v/>
      </c>
      <c r="O43" s="21" t="str">
        <f>IF(C43="","",SUMIFS(M.1[Số tiền đã trả],M.1[Tên nhà cung cấp],C43))</f>
        <v/>
      </c>
      <c r="P43" s="21" t="str">
        <f t="shared" si="3"/>
        <v/>
      </c>
      <c r="Q43" s="23" t="str">
        <f>IF(OR(C43="",P43=0),"",RANK(P43,D.3[Nợ phải trả 
(Số dư trong kỳ)]))</f>
        <v/>
      </c>
      <c r="R43" s="173"/>
    </row>
    <row r="44" spans="2:18" ht="27.75" customHeight="1" x14ac:dyDescent="0.2">
      <c r="B44" s="7">
        <f t="shared" si="2"/>
        <v>42</v>
      </c>
      <c r="C44" s="2"/>
      <c r="D44" s="16"/>
      <c r="E44" s="2"/>
      <c r="F44" s="2"/>
      <c r="G44" s="16"/>
      <c r="H44" s="13"/>
      <c r="I44" s="21"/>
      <c r="J44" s="21"/>
      <c r="K44" s="21" t="str">
        <f>IF(AND(C44&lt;&gt;"",COUNTIF(D.3[Tên nhà cung cấp],C44)&gt;1),"Nhà cung cấp này đã khai báo nhiều lần","")</f>
        <v/>
      </c>
      <c r="L44" s="21" t="str">
        <f>IF(OR(C44="",J44=""),"",IF(MATCH(J44,D.3[Phân nhóm
nhà cung cấp],0)=B44,B44,""))</f>
        <v/>
      </c>
      <c r="M44" s="21" t="str">
        <f>IF(B44&lt;=COUNT(D.3[STT Phân nhóm NCC]),INDEX(D.3[Phân nhóm
nhà cung cấp],MATCH(SMALL(D.3[STT Phân nhóm NCC],B44),D.3[STT Phân nhóm NCC],0)),"")</f>
        <v/>
      </c>
      <c r="N44" s="21" t="str">
        <f>IF(C44="","",SUMIFS(M.1[Giá có thuế],M.1[Tên nhà cung cấp],C44))</f>
        <v/>
      </c>
      <c r="O44" s="21" t="str">
        <f>IF(C44="","",SUMIFS(M.1[Số tiền đã trả],M.1[Tên nhà cung cấp],C44))</f>
        <v/>
      </c>
      <c r="P44" s="21" t="str">
        <f t="shared" si="3"/>
        <v/>
      </c>
      <c r="Q44" s="23" t="str">
        <f>IF(OR(C44="",P44=0),"",RANK(P44,D.3[Nợ phải trả 
(Số dư trong kỳ)]))</f>
        <v/>
      </c>
      <c r="R44" s="173"/>
    </row>
    <row r="45" spans="2:18" ht="27.75" customHeight="1" x14ac:dyDescent="0.2">
      <c r="B45" s="7">
        <f t="shared" si="2"/>
        <v>43</v>
      </c>
      <c r="C45" s="2"/>
      <c r="D45" s="16"/>
      <c r="E45" s="2"/>
      <c r="F45" s="2"/>
      <c r="G45" s="16"/>
      <c r="H45" s="13"/>
      <c r="I45" s="21"/>
      <c r="J45" s="21"/>
      <c r="K45" s="21" t="str">
        <f>IF(AND(C45&lt;&gt;"",COUNTIF(D.3[Tên nhà cung cấp],C45)&gt;1),"Nhà cung cấp này đã khai báo nhiều lần","")</f>
        <v/>
      </c>
      <c r="L45" s="21" t="str">
        <f>IF(OR(C45="",J45=""),"",IF(MATCH(J45,D.3[Phân nhóm
nhà cung cấp],0)=B45,B45,""))</f>
        <v/>
      </c>
      <c r="M45" s="21" t="str">
        <f>IF(B45&lt;=COUNT(D.3[STT Phân nhóm NCC]),INDEX(D.3[Phân nhóm
nhà cung cấp],MATCH(SMALL(D.3[STT Phân nhóm NCC],B45),D.3[STT Phân nhóm NCC],0)),"")</f>
        <v/>
      </c>
      <c r="N45" s="21" t="str">
        <f>IF(C45="","",SUMIFS(M.1[Giá có thuế],M.1[Tên nhà cung cấp],C45))</f>
        <v/>
      </c>
      <c r="O45" s="21" t="str">
        <f>IF(C45="","",SUMIFS(M.1[Số tiền đã trả],M.1[Tên nhà cung cấp],C45))</f>
        <v/>
      </c>
      <c r="P45" s="21" t="str">
        <f t="shared" si="3"/>
        <v/>
      </c>
      <c r="Q45" s="23" t="str">
        <f>IF(OR(C45="",P45=0),"",RANK(P45,D.3[Nợ phải trả 
(Số dư trong kỳ)]))</f>
        <v/>
      </c>
      <c r="R45" s="173"/>
    </row>
    <row r="46" spans="2:18" ht="27.75" customHeight="1" x14ac:dyDescent="0.2">
      <c r="B46" s="7">
        <f t="shared" si="2"/>
        <v>44</v>
      </c>
      <c r="C46" s="2"/>
      <c r="D46" s="16"/>
      <c r="E46" s="2"/>
      <c r="F46" s="2"/>
      <c r="G46" s="16"/>
      <c r="H46" s="13"/>
      <c r="I46" s="21"/>
      <c r="J46" s="21"/>
      <c r="K46" s="21" t="str">
        <f>IF(AND(C46&lt;&gt;"",COUNTIF(D.3[Tên nhà cung cấp],C46)&gt;1),"Nhà cung cấp này đã khai báo nhiều lần","")</f>
        <v/>
      </c>
      <c r="L46" s="21" t="str">
        <f>IF(OR(C46="",J46=""),"",IF(MATCH(J46,D.3[Phân nhóm
nhà cung cấp],0)=B46,B46,""))</f>
        <v/>
      </c>
      <c r="M46" s="21" t="str">
        <f>IF(B46&lt;=COUNT(D.3[STT Phân nhóm NCC]),INDEX(D.3[Phân nhóm
nhà cung cấp],MATCH(SMALL(D.3[STT Phân nhóm NCC],B46),D.3[STT Phân nhóm NCC],0)),"")</f>
        <v/>
      </c>
      <c r="N46" s="21" t="str">
        <f>IF(C46="","",SUMIFS(M.1[Giá có thuế],M.1[Tên nhà cung cấp],C46))</f>
        <v/>
      </c>
      <c r="O46" s="21" t="str">
        <f>IF(C46="","",SUMIFS(M.1[Số tiền đã trả],M.1[Tên nhà cung cấp],C46))</f>
        <v/>
      </c>
      <c r="P46" s="21" t="str">
        <f t="shared" si="3"/>
        <v/>
      </c>
      <c r="Q46" s="23" t="str">
        <f>IF(OR(C46="",P46=0),"",RANK(P46,D.3[Nợ phải trả 
(Số dư trong kỳ)]))</f>
        <v/>
      </c>
      <c r="R46" s="173"/>
    </row>
    <row r="47" spans="2:18" ht="27.75" customHeight="1" x14ac:dyDescent="0.2">
      <c r="B47" s="7">
        <f t="shared" si="2"/>
        <v>45</v>
      </c>
      <c r="C47" s="2"/>
      <c r="D47" s="16"/>
      <c r="E47" s="2"/>
      <c r="F47" s="2"/>
      <c r="G47" s="16"/>
      <c r="H47" s="13"/>
      <c r="I47" s="21"/>
      <c r="J47" s="21"/>
      <c r="K47" s="21" t="str">
        <f>IF(AND(C47&lt;&gt;"",COUNTIF(D.3[Tên nhà cung cấp],C47)&gt;1),"Nhà cung cấp này đã khai báo nhiều lần","")</f>
        <v/>
      </c>
      <c r="L47" s="21" t="str">
        <f>IF(OR(C47="",J47=""),"",IF(MATCH(J47,D.3[Phân nhóm
nhà cung cấp],0)=B47,B47,""))</f>
        <v/>
      </c>
      <c r="M47" s="21" t="str">
        <f>IF(B47&lt;=COUNT(D.3[STT Phân nhóm NCC]),INDEX(D.3[Phân nhóm
nhà cung cấp],MATCH(SMALL(D.3[STT Phân nhóm NCC],B47),D.3[STT Phân nhóm NCC],0)),"")</f>
        <v/>
      </c>
      <c r="N47" s="21" t="str">
        <f>IF(C47="","",SUMIFS(M.1[Giá có thuế],M.1[Tên nhà cung cấp],C47))</f>
        <v/>
      </c>
      <c r="O47" s="21" t="str">
        <f>IF(C47="","",SUMIFS(M.1[Số tiền đã trả],M.1[Tên nhà cung cấp],C47))</f>
        <v/>
      </c>
      <c r="P47" s="21" t="str">
        <f t="shared" si="3"/>
        <v/>
      </c>
      <c r="Q47" s="23" t="str">
        <f>IF(OR(C47="",P47=0),"",RANK(P47,D.3[Nợ phải trả 
(Số dư trong kỳ)]))</f>
        <v/>
      </c>
      <c r="R47" s="173"/>
    </row>
    <row r="48" spans="2:18" ht="27.75" customHeight="1" x14ac:dyDescent="0.2">
      <c r="B48" s="7">
        <f t="shared" si="2"/>
        <v>46</v>
      </c>
      <c r="C48" s="2"/>
      <c r="D48" s="16"/>
      <c r="E48" s="2"/>
      <c r="F48" s="2"/>
      <c r="G48" s="16"/>
      <c r="H48" s="13"/>
      <c r="I48" s="21"/>
      <c r="J48" s="21"/>
      <c r="K48" s="21" t="str">
        <f>IF(AND(C48&lt;&gt;"",COUNTIF(D.3[Tên nhà cung cấp],C48)&gt;1),"Nhà cung cấp này đã khai báo nhiều lần","")</f>
        <v/>
      </c>
      <c r="L48" s="21" t="str">
        <f>IF(OR(C48="",J48=""),"",IF(MATCH(J48,D.3[Phân nhóm
nhà cung cấp],0)=B48,B48,""))</f>
        <v/>
      </c>
      <c r="M48" s="21" t="str">
        <f>IF(B48&lt;=COUNT(D.3[STT Phân nhóm NCC]),INDEX(D.3[Phân nhóm
nhà cung cấp],MATCH(SMALL(D.3[STT Phân nhóm NCC],B48),D.3[STT Phân nhóm NCC],0)),"")</f>
        <v/>
      </c>
      <c r="N48" s="21" t="str">
        <f>IF(C48="","",SUMIFS(M.1[Giá có thuế],M.1[Tên nhà cung cấp],C48))</f>
        <v/>
      </c>
      <c r="O48" s="21" t="str">
        <f>IF(C48="","",SUMIFS(M.1[Số tiền đã trả],M.1[Tên nhà cung cấp],C48))</f>
        <v/>
      </c>
      <c r="P48" s="21" t="str">
        <f t="shared" si="3"/>
        <v/>
      </c>
      <c r="Q48" s="23" t="str">
        <f>IF(OR(C48="",P48=0),"",RANK(P48,D.3[Nợ phải trả 
(Số dư trong kỳ)]))</f>
        <v/>
      </c>
      <c r="R48" s="173"/>
    </row>
    <row r="49" spans="2:18" ht="27.75" customHeight="1" x14ac:dyDescent="0.2">
      <c r="B49" s="7">
        <f t="shared" si="2"/>
        <v>47</v>
      </c>
      <c r="C49" s="2"/>
      <c r="D49" s="16"/>
      <c r="E49" s="2"/>
      <c r="F49" s="2"/>
      <c r="G49" s="16"/>
      <c r="H49" s="13"/>
      <c r="I49" s="21"/>
      <c r="J49" s="21"/>
      <c r="K49" s="21" t="str">
        <f>IF(AND(C49&lt;&gt;"",COUNTIF(D.3[Tên nhà cung cấp],C49)&gt;1),"Nhà cung cấp này đã khai báo nhiều lần","")</f>
        <v/>
      </c>
      <c r="L49" s="21" t="str">
        <f>IF(OR(C49="",J49=""),"",IF(MATCH(J49,D.3[Phân nhóm
nhà cung cấp],0)=B49,B49,""))</f>
        <v/>
      </c>
      <c r="M49" s="21" t="str">
        <f>IF(B49&lt;=COUNT(D.3[STT Phân nhóm NCC]),INDEX(D.3[Phân nhóm
nhà cung cấp],MATCH(SMALL(D.3[STT Phân nhóm NCC],B49),D.3[STT Phân nhóm NCC],0)),"")</f>
        <v/>
      </c>
      <c r="N49" s="21" t="str">
        <f>IF(C49="","",SUMIFS(M.1[Giá có thuế],M.1[Tên nhà cung cấp],C49))</f>
        <v/>
      </c>
      <c r="O49" s="21" t="str">
        <f>IF(C49="","",SUMIFS(M.1[Số tiền đã trả],M.1[Tên nhà cung cấp],C49))</f>
        <v/>
      </c>
      <c r="P49" s="21" t="str">
        <f t="shared" si="3"/>
        <v/>
      </c>
      <c r="Q49" s="23" t="str">
        <f>IF(OR(C49="",P49=0),"",RANK(P49,D.3[Nợ phải trả 
(Số dư trong kỳ)]))</f>
        <v/>
      </c>
      <c r="R49" s="173"/>
    </row>
    <row r="50" spans="2:18" ht="27.75" customHeight="1" x14ac:dyDescent="0.2">
      <c r="B50" s="7">
        <f t="shared" si="2"/>
        <v>48</v>
      </c>
      <c r="C50" s="2"/>
      <c r="D50" s="16"/>
      <c r="E50" s="2"/>
      <c r="F50" s="2"/>
      <c r="G50" s="16"/>
      <c r="H50" s="13"/>
      <c r="I50" s="21"/>
      <c r="J50" s="21"/>
      <c r="K50" s="21" t="str">
        <f>IF(AND(C50&lt;&gt;"",COUNTIF(D.3[Tên nhà cung cấp],C50)&gt;1),"Nhà cung cấp này đã khai báo nhiều lần","")</f>
        <v/>
      </c>
      <c r="L50" s="21" t="str">
        <f>IF(OR(C50="",J50=""),"",IF(MATCH(J50,D.3[Phân nhóm
nhà cung cấp],0)=B50,B50,""))</f>
        <v/>
      </c>
      <c r="M50" s="21" t="str">
        <f>IF(B50&lt;=COUNT(D.3[STT Phân nhóm NCC]),INDEX(D.3[Phân nhóm
nhà cung cấp],MATCH(SMALL(D.3[STT Phân nhóm NCC],B50),D.3[STT Phân nhóm NCC],0)),"")</f>
        <v/>
      </c>
      <c r="N50" s="21" t="str">
        <f>IF(C50="","",SUMIFS(M.1[Giá có thuế],M.1[Tên nhà cung cấp],C50))</f>
        <v/>
      </c>
      <c r="O50" s="21" t="str">
        <f>IF(C50="","",SUMIFS(M.1[Số tiền đã trả],M.1[Tên nhà cung cấp],C50))</f>
        <v/>
      </c>
      <c r="P50" s="21" t="str">
        <f t="shared" si="3"/>
        <v/>
      </c>
      <c r="Q50" s="23" t="str">
        <f>IF(OR(C50="",P50=0),"",RANK(P50,D.3[Nợ phải trả 
(Số dư trong kỳ)]))</f>
        <v/>
      </c>
      <c r="R50" s="173"/>
    </row>
    <row r="51" spans="2:18" ht="27.75" customHeight="1" x14ac:dyDescent="0.2">
      <c r="B51" s="7">
        <f t="shared" si="2"/>
        <v>49</v>
      </c>
      <c r="C51" s="2"/>
      <c r="D51" s="16"/>
      <c r="E51" s="2"/>
      <c r="F51" s="2"/>
      <c r="G51" s="16"/>
      <c r="H51" s="13"/>
      <c r="I51" s="21"/>
      <c r="J51" s="21"/>
      <c r="K51" s="21" t="str">
        <f>IF(AND(C51&lt;&gt;"",COUNTIF(D.3[Tên nhà cung cấp],C51)&gt;1),"Nhà cung cấp này đã khai báo nhiều lần","")</f>
        <v/>
      </c>
      <c r="L51" s="21" t="str">
        <f>IF(OR(C51="",J51=""),"",IF(MATCH(J51,D.3[Phân nhóm
nhà cung cấp],0)=B51,B51,""))</f>
        <v/>
      </c>
      <c r="M51" s="21" t="str">
        <f>IF(B51&lt;=COUNT(D.3[STT Phân nhóm NCC]),INDEX(D.3[Phân nhóm
nhà cung cấp],MATCH(SMALL(D.3[STT Phân nhóm NCC],B51),D.3[STT Phân nhóm NCC],0)),"")</f>
        <v/>
      </c>
      <c r="N51" s="21" t="str">
        <f>IF(C51="","",SUMIFS(M.1[Giá có thuế],M.1[Tên nhà cung cấp],C51))</f>
        <v/>
      </c>
      <c r="O51" s="21" t="str">
        <f>IF(C51="","",SUMIFS(M.1[Số tiền đã trả],M.1[Tên nhà cung cấp],C51))</f>
        <v/>
      </c>
      <c r="P51" s="21" t="str">
        <f t="shared" si="3"/>
        <v/>
      </c>
      <c r="Q51" s="23" t="str">
        <f>IF(OR(C51="",P51=0),"",RANK(P51,D.3[Nợ phải trả 
(Số dư trong kỳ)]))</f>
        <v/>
      </c>
      <c r="R51" s="173"/>
    </row>
    <row r="52" spans="2:18" ht="27.75" customHeight="1" x14ac:dyDescent="0.2">
      <c r="B52" s="7">
        <f t="shared" si="2"/>
        <v>50</v>
      </c>
      <c r="C52" s="2"/>
      <c r="D52" s="16"/>
      <c r="E52" s="2"/>
      <c r="F52" s="2"/>
      <c r="G52" s="16"/>
      <c r="H52" s="13"/>
      <c r="I52" s="21"/>
      <c r="J52" s="21"/>
      <c r="K52" s="21" t="str">
        <f>IF(AND(C52&lt;&gt;"",COUNTIF(D.3[Tên nhà cung cấp],C52)&gt;1),"Nhà cung cấp này đã khai báo nhiều lần","")</f>
        <v/>
      </c>
      <c r="L52" s="21" t="str">
        <f>IF(OR(C52="",J52=""),"",IF(MATCH(J52,D.3[Phân nhóm
nhà cung cấp],0)=B52,B52,""))</f>
        <v/>
      </c>
      <c r="M52" s="21" t="str">
        <f>IF(B52&lt;=COUNT(D.3[STT Phân nhóm NCC]),INDEX(D.3[Phân nhóm
nhà cung cấp],MATCH(SMALL(D.3[STT Phân nhóm NCC],B52),D.3[STT Phân nhóm NCC],0)),"")</f>
        <v/>
      </c>
      <c r="N52" s="21" t="str">
        <f>IF(C52="","",SUMIFS(M.1[Giá có thuế],M.1[Tên nhà cung cấp],C52))</f>
        <v/>
      </c>
      <c r="O52" s="21" t="str">
        <f>IF(C52="","",SUMIFS(M.1[Số tiền đã trả],M.1[Tên nhà cung cấp],C52))</f>
        <v/>
      </c>
      <c r="P52" s="21" t="str">
        <f t="shared" si="3"/>
        <v/>
      </c>
      <c r="Q52" s="23" t="str">
        <f>IF(OR(C52="",P52=0),"",RANK(P52,D.3[Nợ phải trả 
(Số dư trong kỳ)]))</f>
        <v/>
      </c>
      <c r="R52" s="173"/>
    </row>
    <row r="53" spans="2:18" ht="27.75" customHeight="1" x14ac:dyDescent="0.2">
      <c r="B53" s="7">
        <f t="shared" si="2"/>
        <v>51</v>
      </c>
      <c r="C53" s="2"/>
      <c r="D53" s="16"/>
      <c r="E53" s="2"/>
      <c r="F53" s="2"/>
      <c r="G53" s="16"/>
      <c r="H53" s="13"/>
      <c r="I53" s="21"/>
      <c r="J53" s="21"/>
      <c r="K53" s="21" t="str">
        <f>IF(AND(C53&lt;&gt;"",COUNTIF(D.3[Tên nhà cung cấp],C53)&gt;1),"Nhà cung cấp này đã khai báo nhiều lần","")</f>
        <v/>
      </c>
      <c r="L53" s="21" t="str">
        <f>IF(OR(C53="",J53=""),"",IF(MATCH(J53,D.3[Phân nhóm
nhà cung cấp],0)=B53,B53,""))</f>
        <v/>
      </c>
      <c r="M53" s="21" t="str">
        <f>IF(B53&lt;=COUNT(D.3[STT Phân nhóm NCC]),INDEX(D.3[Phân nhóm
nhà cung cấp],MATCH(SMALL(D.3[STT Phân nhóm NCC],B53),D.3[STT Phân nhóm NCC],0)),"")</f>
        <v/>
      </c>
      <c r="N53" s="21" t="str">
        <f>IF(C53="","",SUMIFS(M.1[Giá có thuế],M.1[Tên nhà cung cấp],C53))</f>
        <v/>
      </c>
      <c r="O53" s="21" t="str">
        <f>IF(C53="","",SUMIFS(M.1[Số tiền đã trả],M.1[Tên nhà cung cấp],C53))</f>
        <v/>
      </c>
      <c r="P53" s="21" t="str">
        <f t="shared" si="3"/>
        <v/>
      </c>
      <c r="Q53" s="23" t="str">
        <f>IF(OR(C53="",P53=0),"",RANK(P53,D.3[Nợ phải trả 
(Số dư trong kỳ)]))</f>
        <v/>
      </c>
      <c r="R53" s="173"/>
    </row>
    <row r="54" spans="2:18" ht="27.75" customHeight="1" x14ac:dyDescent="0.2">
      <c r="B54" s="7">
        <f t="shared" si="2"/>
        <v>52</v>
      </c>
      <c r="C54" s="2"/>
      <c r="D54" s="16"/>
      <c r="E54" s="2"/>
      <c r="F54" s="2"/>
      <c r="G54" s="16"/>
      <c r="H54" s="13"/>
      <c r="I54" s="21"/>
      <c r="J54" s="21"/>
      <c r="K54" s="21" t="str">
        <f>IF(AND(C54&lt;&gt;"",COUNTIF(D.3[Tên nhà cung cấp],C54)&gt;1),"Nhà cung cấp này đã khai báo nhiều lần","")</f>
        <v/>
      </c>
      <c r="L54" s="21" t="str">
        <f>IF(OR(C54="",J54=""),"",IF(MATCH(J54,D.3[Phân nhóm
nhà cung cấp],0)=B54,B54,""))</f>
        <v/>
      </c>
      <c r="M54" s="21" t="str">
        <f>IF(B54&lt;=COUNT(D.3[STT Phân nhóm NCC]),INDEX(D.3[Phân nhóm
nhà cung cấp],MATCH(SMALL(D.3[STT Phân nhóm NCC],B54),D.3[STT Phân nhóm NCC],0)),"")</f>
        <v/>
      </c>
      <c r="N54" s="21" t="str">
        <f>IF(C54="","",SUMIFS(M.1[Giá có thuế],M.1[Tên nhà cung cấp],C54))</f>
        <v/>
      </c>
      <c r="O54" s="21" t="str">
        <f>IF(C54="","",SUMIFS(M.1[Số tiền đã trả],M.1[Tên nhà cung cấp],C54))</f>
        <v/>
      </c>
      <c r="P54" s="21" t="str">
        <f t="shared" si="3"/>
        <v/>
      </c>
      <c r="Q54" s="23" t="str">
        <f>IF(OR(C54="",P54=0),"",RANK(P54,D.3[Nợ phải trả 
(Số dư trong kỳ)]))</f>
        <v/>
      </c>
      <c r="R54" s="173"/>
    </row>
    <row r="55" spans="2:18" ht="27.75" customHeight="1" x14ac:dyDescent="0.2">
      <c r="B55" s="7">
        <f t="shared" si="2"/>
        <v>53</v>
      </c>
      <c r="C55" s="2"/>
      <c r="D55" s="16"/>
      <c r="E55" s="2"/>
      <c r="F55" s="2"/>
      <c r="G55" s="16"/>
      <c r="H55" s="13"/>
      <c r="I55" s="21"/>
      <c r="J55" s="21"/>
      <c r="K55" s="21" t="str">
        <f>IF(AND(C55&lt;&gt;"",COUNTIF(D.3[Tên nhà cung cấp],C55)&gt;1),"Nhà cung cấp này đã khai báo nhiều lần","")</f>
        <v/>
      </c>
      <c r="L55" s="21" t="str">
        <f>IF(OR(C55="",J55=""),"",IF(MATCH(J55,D.3[Phân nhóm
nhà cung cấp],0)=B55,B55,""))</f>
        <v/>
      </c>
      <c r="M55" s="21" t="str">
        <f>IF(B55&lt;=COUNT(D.3[STT Phân nhóm NCC]),INDEX(D.3[Phân nhóm
nhà cung cấp],MATCH(SMALL(D.3[STT Phân nhóm NCC],B55),D.3[STT Phân nhóm NCC],0)),"")</f>
        <v/>
      </c>
      <c r="N55" s="21" t="str">
        <f>IF(C55="","",SUMIFS(M.1[Giá có thuế],M.1[Tên nhà cung cấp],C55))</f>
        <v/>
      </c>
      <c r="O55" s="21" t="str">
        <f>IF(C55="","",SUMIFS(M.1[Số tiền đã trả],M.1[Tên nhà cung cấp],C55))</f>
        <v/>
      </c>
      <c r="P55" s="21" t="str">
        <f t="shared" si="3"/>
        <v/>
      </c>
      <c r="Q55" s="23" t="str">
        <f>IF(OR(C55="",P55=0),"",RANK(P55,D.3[Nợ phải trả 
(Số dư trong kỳ)]))</f>
        <v/>
      </c>
      <c r="R55" s="173"/>
    </row>
    <row r="56" spans="2:18" ht="27.75" customHeight="1" x14ac:dyDescent="0.2">
      <c r="B56" s="7">
        <f t="shared" si="2"/>
        <v>54</v>
      </c>
      <c r="C56" s="2"/>
      <c r="D56" s="16"/>
      <c r="E56" s="2"/>
      <c r="F56" s="2"/>
      <c r="G56" s="16"/>
      <c r="H56" s="13"/>
      <c r="I56" s="21"/>
      <c r="J56" s="21"/>
      <c r="K56" s="21" t="str">
        <f>IF(AND(C56&lt;&gt;"",COUNTIF(D.3[Tên nhà cung cấp],C56)&gt;1),"Nhà cung cấp này đã khai báo nhiều lần","")</f>
        <v/>
      </c>
      <c r="L56" s="21" t="str">
        <f>IF(OR(C56="",J56=""),"",IF(MATCH(J56,D.3[Phân nhóm
nhà cung cấp],0)=B56,B56,""))</f>
        <v/>
      </c>
      <c r="M56" s="21" t="str">
        <f>IF(B56&lt;=COUNT(D.3[STT Phân nhóm NCC]),INDEX(D.3[Phân nhóm
nhà cung cấp],MATCH(SMALL(D.3[STT Phân nhóm NCC],B56),D.3[STT Phân nhóm NCC],0)),"")</f>
        <v/>
      </c>
      <c r="N56" s="21" t="str">
        <f>IF(C56="","",SUMIFS(M.1[Giá có thuế],M.1[Tên nhà cung cấp],C56))</f>
        <v/>
      </c>
      <c r="O56" s="21" t="str">
        <f>IF(C56="","",SUMIFS(M.1[Số tiền đã trả],M.1[Tên nhà cung cấp],C56))</f>
        <v/>
      </c>
      <c r="P56" s="21" t="str">
        <f t="shared" si="3"/>
        <v/>
      </c>
      <c r="Q56" s="23" t="str">
        <f>IF(OR(C56="",P56=0),"",RANK(P56,D.3[Nợ phải trả 
(Số dư trong kỳ)]))</f>
        <v/>
      </c>
      <c r="R56" s="173"/>
    </row>
    <row r="57" spans="2:18" ht="27.75" customHeight="1" x14ac:dyDescent="0.2">
      <c r="B57" s="7">
        <f t="shared" si="2"/>
        <v>55</v>
      </c>
      <c r="C57" s="2"/>
      <c r="D57" s="16"/>
      <c r="E57" s="2"/>
      <c r="F57" s="2"/>
      <c r="G57" s="16"/>
      <c r="H57" s="13"/>
      <c r="I57" s="21"/>
      <c r="J57" s="21"/>
      <c r="K57" s="21" t="str">
        <f>IF(AND(C57&lt;&gt;"",COUNTIF(D.3[Tên nhà cung cấp],C57)&gt;1),"Nhà cung cấp này đã khai báo nhiều lần","")</f>
        <v/>
      </c>
      <c r="L57" s="21" t="str">
        <f>IF(OR(C57="",J57=""),"",IF(MATCH(J57,D.3[Phân nhóm
nhà cung cấp],0)=B57,B57,""))</f>
        <v/>
      </c>
      <c r="M57" s="21" t="str">
        <f>IF(B57&lt;=COUNT(D.3[STT Phân nhóm NCC]),INDEX(D.3[Phân nhóm
nhà cung cấp],MATCH(SMALL(D.3[STT Phân nhóm NCC],B57),D.3[STT Phân nhóm NCC],0)),"")</f>
        <v/>
      </c>
      <c r="N57" s="21" t="str">
        <f>IF(C57="","",SUMIFS(M.1[Giá có thuế],M.1[Tên nhà cung cấp],C57))</f>
        <v/>
      </c>
      <c r="O57" s="21" t="str">
        <f>IF(C57="","",SUMIFS(M.1[Số tiền đã trả],M.1[Tên nhà cung cấp],C57))</f>
        <v/>
      </c>
      <c r="P57" s="21" t="str">
        <f t="shared" si="3"/>
        <v/>
      </c>
      <c r="Q57" s="23" t="str">
        <f>IF(OR(C57="",P57=0),"",RANK(P57,D.3[Nợ phải trả 
(Số dư trong kỳ)]))</f>
        <v/>
      </c>
      <c r="R57" s="173"/>
    </row>
    <row r="58" spans="2:18" ht="27.75" customHeight="1" x14ac:dyDescent="0.2">
      <c r="B58" s="7">
        <f t="shared" si="2"/>
        <v>56</v>
      </c>
      <c r="C58" s="2"/>
      <c r="D58" s="16"/>
      <c r="E58" s="2"/>
      <c r="F58" s="2"/>
      <c r="G58" s="16"/>
      <c r="H58" s="13"/>
      <c r="I58" s="21"/>
      <c r="J58" s="21"/>
      <c r="K58" s="21" t="str">
        <f>IF(AND(C58&lt;&gt;"",COUNTIF(D.3[Tên nhà cung cấp],C58)&gt;1),"Nhà cung cấp này đã khai báo nhiều lần","")</f>
        <v/>
      </c>
      <c r="L58" s="21" t="str">
        <f>IF(OR(C58="",J58=""),"",IF(MATCH(J58,D.3[Phân nhóm
nhà cung cấp],0)=B58,B58,""))</f>
        <v/>
      </c>
      <c r="M58" s="21" t="str">
        <f>IF(B58&lt;=COUNT(D.3[STT Phân nhóm NCC]),INDEX(D.3[Phân nhóm
nhà cung cấp],MATCH(SMALL(D.3[STT Phân nhóm NCC],B58),D.3[STT Phân nhóm NCC],0)),"")</f>
        <v/>
      </c>
      <c r="N58" s="21" t="str">
        <f>IF(C58="","",SUMIFS(M.1[Giá có thuế],M.1[Tên nhà cung cấp],C58))</f>
        <v/>
      </c>
      <c r="O58" s="21" t="str">
        <f>IF(C58="","",SUMIFS(M.1[Số tiền đã trả],M.1[Tên nhà cung cấp],C58))</f>
        <v/>
      </c>
      <c r="P58" s="21" t="str">
        <f t="shared" si="3"/>
        <v/>
      </c>
      <c r="Q58" s="23" t="str">
        <f>IF(OR(C58="",P58=0),"",RANK(P58,D.3[Nợ phải trả 
(Số dư trong kỳ)]))</f>
        <v/>
      </c>
      <c r="R58" s="173"/>
    </row>
    <row r="59" spans="2:18" ht="27.75" customHeight="1" x14ac:dyDescent="0.2">
      <c r="B59" s="7">
        <f t="shared" si="2"/>
        <v>57</v>
      </c>
      <c r="C59" s="2"/>
      <c r="D59" s="16"/>
      <c r="E59" s="2"/>
      <c r="F59" s="2"/>
      <c r="G59" s="16"/>
      <c r="H59" s="13"/>
      <c r="I59" s="21"/>
      <c r="J59" s="21"/>
      <c r="K59" s="21" t="str">
        <f>IF(AND(C59&lt;&gt;"",COUNTIF(D.3[Tên nhà cung cấp],C59)&gt;1),"Nhà cung cấp này đã khai báo nhiều lần","")</f>
        <v/>
      </c>
      <c r="L59" s="21" t="str">
        <f>IF(OR(C59="",J59=""),"",IF(MATCH(J59,D.3[Phân nhóm
nhà cung cấp],0)=B59,B59,""))</f>
        <v/>
      </c>
      <c r="M59" s="21" t="str">
        <f>IF(B59&lt;=COUNT(D.3[STT Phân nhóm NCC]),INDEX(D.3[Phân nhóm
nhà cung cấp],MATCH(SMALL(D.3[STT Phân nhóm NCC],B59),D.3[STT Phân nhóm NCC],0)),"")</f>
        <v/>
      </c>
      <c r="N59" s="21" t="str">
        <f>IF(C59="","",SUMIFS(M.1[Giá có thuế],M.1[Tên nhà cung cấp],C59))</f>
        <v/>
      </c>
      <c r="O59" s="21" t="str">
        <f>IF(C59="","",SUMIFS(M.1[Số tiền đã trả],M.1[Tên nhà cung cấp],C59))</f>
        <v/>
      </c>
      <c r="P59" s="21" t="str">
        <f t="shared" si="3"/>
        <v/>
      </c>
      <c r="Q59" s="23" t="str">
        <f>IF(OR(C59="",P59=0),"",RANK(P59,D.3[Nợ phải trả 
(Số dư trong kỳ)]))</f>
        <v/>
      </c>
      <c r="R59" s="173"/>
    </row>
    <row r="60" spans="2:18" ht="27.75" customHeight="1" x14ac:dyDescent="0.2">
      <c r="B60" s="7">
        <f t="shared" si="2"/>
        <v>58</v>
      </c>
      <c r="C60" s="2"/>
      <c r="D60" s="16"/>
      <c r="E60" s="2"/>
      <c r="F60" s="2"/>
      <c r="G60" s="16"/>
      <c r="H60" s="13"/>
      <c r="I60" s="21"/>
      <c r="J60" s="21"/>
      <c r="K60" s="21" t="str">
        <f>IF(AND(C60&lt;&gt;"",COUNTIF(D.3[Tên nhà cung cấp],C60)&gt;1),"Nhà cung cấp này đã khai báo nhiều lần","")</f>
        <v/>
      </c>
      <c r="L60" s="21" t="str">
        <f>IF(OR(C60="",J60=""),"",IF(MATCH(J60,D.3[Phân nhóm
nhà cung cấp],0)=B60,B60,""))</f>
        <v/>
      </c>
      <c r="M60" s="21" t="str">
        <f>IF(B60&lt;=COUNT(D.3[STT Phân nhóm NCC]),INDEX(D.3[Phân nhóm
nhà cung cấp],MATCH(SMALL(D.3[STT Phân nhóm NCC],B60),D.3[STT Phân nhóm NCC],0)),"")</f>
        <v/>
      </c>
      <c r="N60" s="21" t="str">
        <f>IF(C60="","",SUMIFS(M.1[Giá có thuế],M.1[Tên nhà cung cấp],C60))</f>
        <v/>
      </c>
      <c r="O60" s="21" t="str">
        <f>IF(C60="","",SUMIFS(M.1[Số tiền đã trả],M.1[Tên nhà cung cấp],C60))</f>
        <v/>
      </c>
      <c r="P60" s="21" t="str">
        <f t="shared" si="3"/>
        <v/>
      </c>
      <c r="Q60" s="23" t="str">
        <f>IF(OR(C60="",P60=0),"",RANK(P60,D.3[Nợ phải trả 
(Số dư trong kỳ)]))</f>
        <v/>
      </c>
      <c r="R60" s="173"/>
    </row>
    <row r="61" spans="2:18" ht="27.75" customHeight="1" x14ac:dyDescent="0.2">
      <c r="B61" s="7">
        <f t="shared" si="2"/>
        <v>59</v>
      </c>
      <c r="C61" s="2"/>
      <c r="D61" s="16"/>
      <c r="E61" s="2"/>
      <c r="F61" s="2"/>
      <c r="G61" s="16"/>
      <c r="H61" s="13"/>
      <c r="I61" s="21"/>
      <c r="J61" s="21"/>
      <c r="K61" s="21" t="str">
        <f>IF(AND(C61&lt;&gt;"",COUNTIF(D.3[Tên nhà cung cấp],C61)&gt;1),"Nhà cung cấp này đã khai báo nhiều lần","")</f>
        <v/>
      </c>
      <c r="L61" s="21" t="str">
        <f>IF(OR(C61="",J61=""),"",IF(MATCH(J61,D.3[Phân nhóm
nhà cung cấp],0)=B61,B61,""))</f>
        <v/>
      </c>
      <c r="M61" s="21" t="str">
        <f>IF(B61&lt;=COUNT(D.3[STT Phân nhóm NCC]),INDEX(D.3[Phân nhóm
nhà cung cấp],MATCH(SMALL(D.3[STT Phân nhóm NCC],B61),D.3[STT Phân nhóm NCC],0)),"")</f>
        <v/>
      </c>
      <c r="N61" s="21" t="str">
        <f>IF(C61="","",SUMIFS(M.1[Giá có thuế],M.1[Tên nhà cung cấp],C61))</f>
        <v/>
      </c>
      <c r="O61" s="21" t="str">
        <f>IF(C61="","",SUMIFS(M.1[Số tiền đã trả],M.1[Tên nhà cung cấp],C61))</f>
        <v/>
      </c>
      <c r="P61" s="21" t="str">
        <f t="shared" si="3"/>
        <v/>
      </c>
      <c r="Q61" s="23" t="str">
        <f>IF(OR(C61="",P61=0),"",RANK(P61,D.3[Nợ phải trả 
(Số dư trong kỳ)]))</f>
        <v/>
      </c>
      <c r="R61" s="173"/>
    </row>
    <row r="62" spans="2:18" ht="27.75" customHeight="1" x14ac:dyDescent="0.2">
      <c r="B62" s="7">
        <f t="shared" si="2"/>
        <v>60</v>
      </c>
      <c r="C62" s="2"/>
      <c r="D62" s="16"/>
      <c r="E62" s="2"/>
      <c r="F62" s="2"/>
      <c r="G62" s="16"/>
      <c r="H62" s="13"/>
      <c r="I62" s="21"/>
      <c r="J62" s="21"/>
      <c r="K62" s="21" t="str">
        <f>IF(AND(C62&lt;&gt;"",COUNTIF(D.3[Tên nhà cung cấp],C62)&gt;1),"Nhà cung cấp này đã khai báo nhiều lần","")</f>
        <v/>
      </c>
      <c r="L62" s="21" t="str">
        <f>IF(OR(C62="",J62=""),"",IF(MATCH(J62,D.3[Phân nhóm
nhà cung cấp],0)=B62,B62,""))</f>
        <v/>
      </c>
      <c r="M62" s="21" t="str">
        <f>IF(B62&lt;=COUNT(D.3[STT Phân nhóm NCC]),INDEX(D.3[Phân nhóm
nhà cung cấp],MATCH(SMALL(D.3[STT Phân nhóm NCC],B62),D.3[STT Phân nhóm NCC],0)),"")</f>
        <v/>
      </c>
      <c r="N62" s="21" t="str">
        <f>IF(C62="","",SUMIFS(M.1[Giá có thuế],M.1[Tên nhà cung cấp],C62))</f>
        <v/>
      </c>
      <c r="O62" s="21" t="str">
        <f>IF(C62="","",SUMIFS(M.1[Số tiền đã trả],M.1[Tên nhà cung cấp],C62))</f>
        <v/>
      </c>
      <c r="P62" s="21" t="str">
        <f t="shared" si="3"/>
        <v/>
      </c>
      <c r="Q62" s="23" t="str">
        <f>IF(OR(C62="",P62=0),"",RANK(P62,D.3[Nợ phải trả 
(Số dư trong kỳ)]))</f>
        <v/>
      </c>
      <c r="R62" s="173"/>
    </row>
    <row r="63" spans="2:18" ht="27.75" customHeight="1" x14ac:dyDescent="0.2">
      <c r="B63" s="7">
        <f t="shared" si="2"/>
        <v>61</v>
      </c>
      <c r="C63" s="2"/>
      <c r="D63" s="16"/>
      <c r="E63" s="2"/>
      <c r="F63" s="2"/>
      <c r="G63" s="16"/>
      <c r="H63" s="13"/>
      <c r="I63" s="21"/>
      <c r="J63" s="21"/>
      <c r="K63" s="21" t="str">
        <f>IF(AND(C63&lt;&gt;"",COUNTIF(D.3[Tên nhà cung cấp],C63)&gt;1),"Nhà cung cấp này đã khai báo nhiều lần","")</f>
        <v/>
      </c>
      <c r="L63" s="21" t="str">
        <f>IF(OR(C63="",J63=""),"",IF(MATCH(J63,D.3[Phân nhóm
nhà cung cấp],0)=B63,B63,""))</f>
        <v/>
      </c>
      <c r="M63" s="21" t="str">
        <f>IF(B63&lt;=COUNT(D.3[STT Phân nhóm NCC]),INDEX(D.3[Phân nhóm
nhà cung cấp],MATCH(SMALL(D.3[STT Phân nhóm NCC],B63),D.3[STT Phân nhóm NCC],0)),"")</f>
        <v/>
      </c>
      <c r="N63" s="21" t="str">
        <f>IF(C63="","",SUMIFS(M.1[Giá có thuế],M.1[Tên nhà cung cấp],C63))</f>
        <v/>
      </c>
      <c r="O63" s="21" t="str">
        <f>IF(C63="","",SUMIFS(M.1[Số tiền đã trả],M.1[Tên nhà cung cấp],C63))</f>
        <v/>
      </c>
      <c r="P63" s="21" t="str">
        <f t="shared" si="3"/>
        <v/>
      </c>
      <c r="Q63" s="23" t="str">
        <f>IF(OR(C63="",P63=0),"",RANK(P63,D.3[Nợ phải trả 
(Số dư trong kỳ)]))</f>
        <v/>
      </c>
      <c r="R63" s="173"/>
    </row>
    <row r="64" spans="2:18" ht="27.75" customHeight="1" x14ac:dyDescent="0.2">
      <c r="B64" s="7">
        <f t="shared" si="2"/>
        <v>62</v>
      </c>
      <c r="C64" s="2"/>
      <c r="D64" s="16"/>
      <c r="E64" s="2"/>
      <c r="F64" s="2"/>
      <c r="G64" s="16"/>
      <c r="H64" s="13"/>
      <c r="I64" s="21"/>
      <c r="J64" s="21"/>
      <c r="K64" s="21" t="str">
        <f>IF(AND(C64&lt;&gt;"",COUNTIF(D.3[Tên nhà cung cấp],C64)&gt;1),"Nhà cung cấp này đã khai báo nhiều lần","")</f>
        <v/>
      </c>
      <c r="L64" s="21" t="str">
        <f>IF(OR(C64="",J64=""),"",IF(MATCH(J64,D.3[Phân nhóm
nhà cung cấp],0)=B64,B64,""))</f>
        <v/>
      </c>
      <c r="M64" s="21" t="str">
        <f>IF(B64&lt;=COUNT(D.3[STT Phân nhóm NCC]),INDEX(D.3[Phân nhóm
nhà cung cấp],MATCH(SMALL(D.3[STT Phân nhóm NCC],B64),D.3[STT Phân nhóm NCC],0)),"")</f>
        <v/>
      </c>
      <c r="N64" s="21" t="str">
        <f>IF(C64="","",SUMIFS(M.1[Giá có thuế],M.1[Tên nhà cung cấp],C64))</f>
        <v/>
      </c>
      <c r="O64" s="21" t="str">
        <f>IF(C64="","",SUMIFS(M.1[Số tiền đã trả],M.1[Tên nhà cung cấp],C64))</f>
        <v/>
      </c>
      <c r="P64" s="21" t="str">
        <f t="shared" si="3"/>
        <v/>
      </c>
      <c r="Q64" s="23" t="str">
        <f>IF(OR(C64="",P64=0),"",RANK(P64,D.3[Nợ phải trả 
(Số dư trong kỳ)]))</f>
        <v/>
      </c>
      <c r="R64" s="173"/>
    </row>
    <row r="65" spans="2:18" ht="27.75" customHeight="1" x14ac:dyDescent="0.2">
      <c r="B65" s="7">
        <f t="shared" si="2"/>
        <v>63</v>
      </c>
      <c r="C65" s="2"/>
      <c r="D65" s="16"/>
      <c r="E65" s="2"/>
      <c r="F65" s="2"/>
      <c r="G65" s="16"/>
      <c r="H65" s="13"/>
      <c r="I65" s="21"/>
      <c r="J65" s="21"/>
      <c r="K65" s="21" t="str">
        <f>IF(AND(C65&lt;&gt;"",COUNTIF(D.3[Tên nhà cung cấp],C65)&gt;1),"Nhà cung cấp này đã khai báo nhiều lần","")</f>
        <v/>
      </c>
      <c r="L65" s="21" t="str">
        <f>IF(OR(C65="",J65=""),"",IF(MATCH(J65,D.3[Phân nhóm
nhà cung cấp],0)=B65,B65,""))</f>
        <v/>
      </c>
      <c r="M65" s="21" t="str">
        <f>IF(B65&lt;=COUNT(D.3[STT Phân nhóm NCC]),INDEX(D.3[Phân nhóm
nhà cung cấp],MATCH(SMALL(D.3[STT Phân nhóm NCC],B65),D.3[STT Phân nhóm NCC],0)),"")</f>
        <v/>
      </c>
      <c r="N65" s="21" t="str">
        <f>IF(C65="","",SUMIFS(M.1[Giá có thuế],M.1[Tên nhà cung cấp],C65))</f>
        <v/>
      </c>
      <c r="O65" s="21" t="str">
        <f>IF(C65="","",SUMIFS(M.1[Số tiền đã trả],M.1[Tên nhà cung cấp],C65))</f>
        <v/>
      </c>
      <c r="P65" s="21" t="str">
        <f t="shared" si="3"/>
        <v/>
      </c>
      <c r="Q65" s="23" t="str">
        <f>IF(OR(C65="",P65=0),"",RANK(P65,D.3[Nợ phải trả 
(Số dư trong kỳ)]))</f>
        <v/>
      </c>
      <c r="R65" s="173"/>
    </row>
    <row r="66" spans="2:18" ht="27.75" customHeight="1" x14ac:dyDescent="0.2">
      <c r="B66" s="7">
        <f t="shared" si="2"/>
        <v>64</v>
      </c>
      <c r="C66" s="2"/>
      <c r="D66" s="16"/>
      <c r="E66" s="2"/>
      <c r="F66" s="2"/>
      <c r="G66" s="16"/>
      <c r="H66" s="13"/>
      <c r="I66" s="21"/>
      <c r="J66" s="21"/>
      <c r="K66" s="21" t="str">
        <f>IF(AND(C66&lt;&gt;"",COUNTIF(D.3[Tên nhà cung cấp],C66)&gt;1),"Nhà cung cấp này đã khai báo nhiều lần","")</f>
        <v/>
      </c>
      <c r="L66" s="21" t="str">
        <f>IF(OR(C66="",J66=""),"",IF(MATCH(J66,D.3[Phân nhóm
nhà cung cấp],0)=B66,B66,""))</f>
        <v/>
      </c>
      <c r="M66" s="21" t="str">
        <f>IF(B66&lt;=COUNT(D.3[STT Phân nhóm NCC]),INDEX(D.3[Phân nhóm
nhà cung cấp],MATCH(SMALL(D.3[STT Phân nhóm NCC],B66),D.3[STT Phân nhóm NCC],0)),"")</f>
        <v/>
      </c>
      <c r="N66" s="21" t="str">
        <f>IF(C66="","",SUMIFS(M.1[Giá có thuế],M.1[Tên nhà cung cấp],C66))</f>
        <v/>
      </c>
      <c r="O66" s="21" t="str">
        <f>IF(C66="","",SUMIFS(M.1[Số tiền đã trả],M.1[Tên nhà cung cấp],C66))</f>
        <v/>
      </c>
      <c r="P66" s="21" t="str">
        <f t="shared" si="3"/>
        <v/>
      </c>
      <c r="Q66" s="23" t="str">
        <f>IF(OR(C66="",P66=0),"",RANK(P66,D.3[Nợ phải trả 
(Số dư trong kỳ)]))</f>
        <v/>
      </c>
      <c r="R66" s="173"/>
    </row>
    <row r="67" spans="2:18" ht="27.75" customHeight="1" x14ac:dyDescent="0.2">
      <c r="B67" s="7">
        <f t="shared" si="2"/>
        <v>65</v>
      </c>
      <c r="C67" s="2"/>
      <c r="D67" s="16"/>
      <c r="E67" s="2"/>
      <c r="F67" s="2"/>
      <c r="G67" s="16"/>
      <c r="H67" s="13"/>
      <c r="I67" s="21"/>
      <c r="J67" s="21"/>
      <c r="K67" s="21" t="str">
        <f>IF(AND(C67&lt;&gt;"",COUNTIF(D.3[Tên nhà cung cấp],C67)&gt;1),"Nhà cung cấp này đã khai báo nhiều lần","")</f>
        <v/>
      </c>
      <c r="L67" s="21" t="str">
        <f>IF(OR(C67="",J67=""),"",IF(MATCH(J67,D.3[Phân nhóm
nhà cung cấp],0)=B67,B67,""))</f>
        <v/>
      </c>
      <c r="M67" s="21" t="str">
        <f>IF(B67&lt;=COUNT(D.3[STT Phân nhóm NCC]),INDEX(D.3[Phân nhóm
nhà cung cấp],MATCH(SMALL(D.3[STT Phân nhóm NCC],B67),D.3[STT Phân nhóm NCC],0)),"")</f>
        <v/>
      </c>
      <c r="N67" s="21" t="str">
        <f>IF(C67="","",SUMIFS(M.1[Giá có thuế],M.1[Tên nhà cung cấp],C67))</f>
        <v/>
      </c>
      <c r="O67" s="21" t="str">
        <f>IF(C67="","",SUMIFS(M.1[Số tiền đã trả],M.1[Tên nhà cung cấp],C67))</f>
        <v/>
      </c>
      <c r="P67" s="21" t="str">
        <f t="shared" ref="P67:P98" si="4">IF(C67="","",SUM(H67,N67)-SUM(O67))</f>
        <v/>
      </c>
      <c r="Q67" s="23" t="str">
        <f>IF(OR(C67="",P67=0),"",RANK(P67,D.3[Nợ phải trả 
(Số dư trong kỳ)]))</f>
        <v/>
      </c>
      <c r="R67" s="173"/>
    </row>
    <row r="68" spans="2:18" ht="27.75" customHeight="1" x14ac:dyDescent="0.2">
      <c r="B68" s="7">
        <f t="shared" ref="B68:B131" si="5">ROW(A68)-2</f>
        <v>66</v>
      </c>
      <c r="C68" s="2"/>
      <c r="D68" s="16"/>
      <c r="E68" s="2"/>
      <c r="F68" s="2"/>
      <c r="G68" s="16"/>
      <c r="H68" s="13"/>
      <c r="I68" s="21"/>
      <c r="J68" s="21"/>
      <c r="K68" s="21" t="str">
        <f>IF(AND(C68&lt;&gt;"",COUNTIF(D.3[Tên nhà cung cấp],C68)&gt;1),"Nhà cung cấp này đã khai báo nhiều lần","")</f>
        <v/>
      </c>
      <c r="L68" s="21" t="str">
        <f>IF(OR(C68="",J68=""),"",IF(MATCH(J68,D.3[Phân nhóm
nhà cung cấp],0)=B68,B68,""))</f>
        <v/>
      </c>
      <c r="M68" s="21" t="str">
        <f>IF(B68&lt;=COUNT(D.3[STT Phân nhóm NCC]),INDEX(D.3[Phân nhóm
nhà cung cấp],MATCH(SMALL(D.3[STT Phân nhóm NCC],B68),D.3[STT Phân nhóm NCC],0)),"")</f>
        <v/>
      </c>
      <c r="N68" s="21" t="str">
        <f>IF(C68="","",SUMIFS(M.1[Giá có thuế],M.1[Tên nhà cung cấp],C68))</f>
        <v/>
      </c>
      <c r="O68" s="21" t="str">
        <f>IF(C68="","",SUMIFS(M.1[Số tiền đã trả],M.1[Tên nhà cung cấp],C68))</f>
        <v/>
      </c>
      <c r="P68" s="21" t="str">
        <f t="shared" si="4"/>
        <v/>
      </c>
      <c r="Q68" s="23" t="str">
        <f>IF(OR(C68="",P68=0),"",RANK(P68,D.3[Nợ phải trả 
(Số dư trong kỳ)]))</f>
        <v/>
      </c>
      <c r="R68" s="173"/>
    </row>
    <row r="69" spans="2:18" ht="27.75" customHeight="1" x14ac:dyDescent="0.2">
      <c r="B69" s="7">
        <f t="shared" si="5"/>
        <v>67</v>
      </c>
      <c r="C69" s="2"/>
      <c r="D69" s="16"/>
      <c r="E69" s="2"/>
      <c r="F69" s="2"/>
      <c r="G69" s="16"/>
      <c r="H69" s="13"/>
      <c r="I69" s="21"/>
      <c r="J69" s="21"/>
      <c r="K69" s="21" t="str">
        <f>IF(AND(C69&lt;&gt;"",COUNTIF(D.3[Tên nhà cung cấp],C69)&gt;1),"Nhà cung cấp này đã khai báo nhiều lần","")</f>
        <v/>
      </c>
      <c r="L69" s="21" t="str">
        <f>IF(OR(C69="",J69=""),"",IF(MATCH(J69,D.3[Phân nhóm
nhà cung cấp],0)=B69,B69,""))</f>
        <v/>
      </c>
      <c r="M69" s="21" t="str">
        <f>IF(B69&lt;=COUNT(D.3[STT Phân nhóm NCC]),INDEX(D.3[Phân nhóm
nhà cung cấp],MATCH(SMALL(D.3[STT Phân nhóm NCC],B69),D.3[STT Phân nhóm NCC],0)),"")</f>
        <v/>
      </c>
      <c r="N69" s="21" t="str">
        <f>IF(C69="","",SUMIFS(M.1[Giá có thuế],M.1[Tên nhà cung cấp],C69))</f>
        <v/>
      </c>
      <c r="O69" s="21" t="str">
        <f>IF(C69="","",SUMIFS(M.1[Số tiền đã trả],M.1[Tên nhà cung cấp],C69))</f>
        <v/>
      </c>
      <c r="P69" s="21" t="str">
        <f t="shared" si="4"/>
        <v/>
      </c>
      <c r="Q69" s="23" t="str">
        <f>IF(OR(C69="",P69=0),"",RANK(P69,D.3[Nợ phải trả 
(Số dư trong kỳ)]))</f>
        <v/>
      </c>
      <c r="R69" s="173"/>
    </row>
    <row r="70" spans="2:18" ht="27.75" customHeight="1" x14ac:dyDescent="0.2">
      <c r="B70" s="7">
        <f t="shared" si="5"/>
        <v>68</v>
      </c>
      <c r="C70" s="2"/>
      <c r="D70" s="16"/>
      <c r="E70" s="2"/>
      <c r="F70" s="2"/>
      <c r="G70" s="16"/>
      <c r="H70" s="13"/>
      <c r="I70" s="21"/>
      <c r="J70" s="21"/>
      <c r="K70" s="21" t="str">
        <f>IF(AND(C70&lt;&gt;"",COUNTIF(D.3[Tên nhà cung cấp],C70)&gt;1),"Nhà cung cấp này đã khai báo nhiều lần","")</f>
        <v/>
      </c>
      <c r="L70" s="21" t="str">
        <f>IF(OR(C70="",J70=""),"",IF(MATCH(J70,D.3[Phân nhóm
nhà cung cấp],0)=B70,B70,""))</f>
        <v/>
      </c>
      <c r="M70" s="21" t="str">
        <f>IF(B70&lt;=COUNT(D.3[STT Phân nhóm NCC]),INDEX(D.3[Phân nhóm
nhà cung cấp],MATCH(SMALL(D.3[STT Phân nhóm NCC],B70),D.3[STT Phân nhóm NCC],0)),"")</f>
        <v/>
      </c>
      <c r="N70" s="21" t="str">
        <f>IF(C70="","",SUMIFS(M.1[Giá có thuế],M.1[Tên nhà cung cấp],C70))</f>
        <v/>
      </c>
      <c r="O70" s="21" t="str">
        <f>IF(C70="","",SUMIFS(M.1[Số tiền đã trả],M.1[Tên nhà cung cấp],C70))</f>
        <v/>
      </c>
      <c r="P70" s="21" t="str">
        <f t="shared" si="4"/>
        <v/>
      </c>
      <c r="Q70" s="23" t="str">
        <f>IF(OR(C70="",P70=0),"",RANK(P70,D.3[Nợ phải trả 
(Số dư trong kỳ)]))</f>
        <v/>
      </c>
      <c r="R70" s="173"/>
    </row>
    <row r="71" spans="2:18" ht="27.75" customHeight="1" x14ac:dyDescent="0.2">
      <c r="B71" s="7">
        <f t="shared" si="5"/>
        <v>69</v>
      </c>
      <c r="C71" s="2"/>
      <c r="D71" s="16"/>
      <c r="E71" s="2"/>
      <c r="F71" s="2"/>
      <c r="G71" s="16"/>
      <c r="H71" s="13"/>
      <c r="I71" s="21"/>
      <c r="J71" s="21"/>
      <c r="K71" s="21" t="str">
        <f>IF(AND(C71&lt;&gt;"",COUNTIF(D.3[Tên nhà cung cấp],C71)&gt;1),"Nhà cung cấp này đã khai báo nhiều lần","")</f>
        <v/>
      </c>
      <c r="L71" s="21" t="str">
        <f>IF(OR(C71="",J71=""),"",IF(MATCH(J71,D.3[Phân nhóm
nhà cung cấp],0)=B71,B71,""))</f>
        <v/>
      </c>
      <c r="M71" s="21" t="str">
        <f>IF(B71&lt;=COUNT(D.3[STT Phân nhóm NCC]),INDEX(D.3[Phân nhóm
nhà cung cấp],MATCH(SMALL(D.3[STT Phân nhóm NCC],B71),D.3[STT Phân nhóm NCC],0)),"")</f>
        <v/>
      </c>
      <c r="N71" s="21" t="str">
        <f>IF(C71="","",SUMIFS(M.1[Giá có thuế],M.1[Tên nhà cung cấp],C71))</f>
        <v/>
      </c>
      <c r="O71" s="21" t="str">
        <f>IF(C71="","",SUMIFS(M.1[Số tiền đã trả],M.1[Tên nhà cung cấp],C71))</f>
        <v/>
      </c>
      <c r="P71" s="21" t="str">
        <f t="shared" si="4"/>
        <v/>
      </c>
      <c r="Q71" s="23" t="str">
        <f>IF(OR(C71="",P71=0),"",RANK(P71,D.3[Nợ phải trả 
(Số dư trong kỳ)]))</f>
        <v/>
      </c>
      <c r="R71" s="173"/>
    </row>
    <row r="72" spans="2:18" ht="27.75" customHeight="1" x14ac:dyDescent="0.2">
      <c r="B72" s="7">
        <f t="shared" si="5"/>
        <v>70</v>
      </c>
      <c r="C72" s="2"/>
      <c r="D72" s="16"/>
      <c r="E72" s="2"/>
      <c r="F72" s="2"/>
      <c r="G72" s="16"/>
      <c r="H72" s="13"/>
      <c r="I72" s="21"/>
      <c r="J72" s="21"/>
      <c r="K72" s="21" t="str">
        <f>IF(AND(C72&lt;&gt;"",COUNTIF(D.3[Tên nhà cung cấp],C72)&gt;1),"Nhà cung cấp này đã khai báo nhiều lần","")</f>
        <v/>
      </c>
      <c r="L72" s="21" t="str">
        <f>IF(OR(C72="",J72=""),"",IF(MATCH(J72,D.3[Phân nhóm
nhà cung cấp],0)=B72,B72,""))</f>
        <v/>
      </c>
      <c r="M72" s="21" t="str">
        <f>IF(B72&lt;=COUNT(D.3[STT Phân nhóm NCC]),INDEX(D.3[Phân nhóm
nhà cung cấp],MATCH(SMALL(D.3[STT Phân nhóm NCC],B72),D.3[STT Phân nhóm NCC],0)),"")</f>
        <v/>
      </c>
      <c r="N72" s="21" t="str">
        <f>IF(C72="","",SUMIFS(M.1[Giá có thuế],M.1[Tên nhà cung cấp],C72))</f>
        <v/>
      </c>
      <c r="O72" s="21" t="str">
        <f>IF(C72="","",SUMIFS(M.1[Số tiền đã trả],M.1[Tên nhà cung cấp],C72))</f>
        <v/>
      </c>
      <c r="P72" s="21" t="str">
        <f t="shared" si="4"/>
        <v/>
      </c>
      <c r="Q72" s="23" t="str">
        <f>IF(OR(C72="",P72=0),"",RANK(P72,D.3[Nợ phải trả 
(Số dư trong kỳ)]))</f>
        <v/>
      </c>
      <c r="R72" s="173"/>
    </row>
    <row r="73" spans="2:18" ht="27.75" customHeight="1" x14ac:dyDescent="0.2">
      <c r="B73" s="7">
        <f t="shared" si="5"/>
        <v>71</v>
      </c>
      <c r="C73" s="2"/>
      <c r="D73" s="16"/>
      <c r="E73" s="2"/>
      <c r="F73" s="2"/>
      <c r="G73" s="16"/>
      <c r="H73" s="13"/>
      <c r="I73" s="21"/>
      <c r="J73" s="21"/>
      <c r="K73" s="21" t="str">
        <f>IF(AND(C73&lt;&gt;"",COUNTIF(D.3[Tên nhà cung cấp],C73)&gt;1),"Nhà cung cấp này đã khai báo nhiều lần","")</f>
        <v/>
      </c>
      <c r="L73" s="21" t="str">
        <f>IF(OR(C73="",J73=""),"",IF(MATCH(J73,D.3[Phân nhóm
nhà cung cấp],0)=B73,B73,""))</f>
        <v/>
      </c>
      <c r="M73" s="21" t="str">
        <f>IF(B73&lt;=COUNT(D.3[STT Phân nhóm NCC]),INDEX(D.3[Phân nhóm
nhà cung cấp],MATCH(SMALL(D.3[STT Phân nhóm NCC],B73),D.3[STT Phân nhóm NCC],0)),"")</f>
        <v/>
      </c>
      <c r="N73" s="21" t="str">
        <f>IF(C73="","",SUMIFS(M.1[Giá có thuế],M.1[Tên nhà cung cấp],C73))</f>
        <v/>
      </c>
      <c r="O73" s="21" t="str">
        <f>IF(C73="","",SUMIFS(M.1[Số tiền đã trả],M.1[Tên nhà cung cấp],C73))</f>
        <v/>
      </c>
      <c r="P73" s="21" t="str">
        <f t="shared" si="4"/>
        <v/>
      </c>
      <c r="Q73" s="23" t="str">
        <f>IF(OR(C73="",P73=0),"",RANK(P73,D.3[Nợ phải trả 
(Số dư trong kỳ)]))</f>
        <v/>
      </c>
      <c r="R73" s="173"/>
    </row>
    <row r="74" spans="2:18" ht="27.75" customHeight="1" x14ac:dyDescent="0.2">
      <c r="B74" s="7">
        <f t="shared" si="5"/>
        <v>72</v>
      </c>
      <c r="C74" s="2"/>
      <c r="D74" s="16"/>
      <c r="E74" s="2"/>
      <c r="F74" s="2"/>
      <c r="G74" s="16"/>
      <c r="H74" s="13"/>
      <c r="I74" s="21"/>
      <c r="J74" s="21"/>
      <c r="K74" s="21" t="str">
        <f>IF(AND(C74&lt;&gt;"",COUNTIF(D.3[Tên nhà cung cấp],C74)&gt;1),"Nhà cung cấp này đã khai báo nhiều lần","")</f>
        <v/>
      </c>
      <c r="L74" s="21" t="str">
        <f>IF(OR(C74="",J74=""),"",IF(MATCH(J74,D.3[Phân nhóm
nhà cung cấp],0)=B74,B74,""))</f>
        <v/>
      </c>
      <c r="M74" s="21" t="str">
        <f>IF(B74&lt;=COUNT(D.3[STT Phân nhóm NCC]),INDEX(D.3[Phân nhóm
nhà cung cấp],MATCH(SMALL(D.3[STT Phân nhóm NCC],B74),D.3[STT Phân nhóm NCC],0)),"")</f>
        <v/>
      </c>
      <c r="N74" s="21" t="str">
        <f>IF(C74="","",SUMIFS(M.1[Giá có thuế],M.1[Tên nhà cung cấp],C74))</f>
        <v/>
      </c>
      <c r="O74" s="21" t="str">
        <f>IF(C74="","",SUMIFS(M.1[Số tiền đã trả],M.1[Tên nhà cung cấp],C74))</f>
        <v/>
      </c>
      <c r="P74" s="21" t="str">
        <f t="shared" si="4"/>
        <v/>
      </c>
      <c r="Q74" s="23" t="str">
        <f>IF(OR(C74="",P74=0),"",RANK(P74,D.3[Nợ phải trả 
(Số dư trong kỳ)]))</f>
        <v/>
      </c>
      <c r="R74" s="173"/>
    </row>
    <row r="75" spans="2:18" ht="27.75" customHeight="1" x14ac:dyDescent="0.2">
      <c r="B75" s="7">
        <f t="shared" si="5"/>
        <v>73</v>
      </c>
      <c r="C75" s="2"/>
      <c r="D75" s="16"/>
      <c r="E75" s="2"/>
      <c r="F75" s="2"/>
      <c r="G75" s="16"/>
      <c r="H75" s="13"/>
      <c r="I75" s="21"/>
      <c r="J75" s="21"/>
      <c r="K75" s="21" t="str">
        <f>IF(AND(C75&lt;&gt;"",COUNTIF(D.3[Tên nhà cung cấp],C75)&gt;1),"Nhà cung cấp này đã khai báo nhiều lần","")</f>
        <v/>
      </c>
      <c r="L75" s="21" t="str">
        <f>IF(OR(C75="",J75=""),"",IF(MATCH(J75,D.3[Phân nhóm
nhà cung cấp],0)=B75,B75,""))</f>
        <v/>
      </c>
      <c r="M75" s="21" t="str">
        <f>IF(B75&lt;=COUNT(D.3[STT Phân nhóm NCC]),INDEX(D.3[Phân nhóm
nhà cung cấp],MATCH(SMALL(D.3[STT Phân nhóm NCC],B75),D.3[STT Phân nhóm NCC],0)),"")</f>
        <v/>
      </c>
      <c r="N75" s="21" t="str">
        <f>IF(C75="","",SUMIFS(M.1[Giá có thuế],M.1[Tên nhà cung cấp],C75))</f>
        <v/>
      </c>
      <c r="O75" s="21" t="str">
        <f>IF(C75="","",SUMIFS(M.1[Số tiền đã trả],M.1[Tên nhà cung cấp],C75))</f>
        <v/>
      </c>
      <c r="P75" s="21" t="str">
        <f t="shared" si="4"/>
        <v/>
      </c>
      <c r="Q75" s="23" t="str">
        <f>IF(OR(C75="",P75=0),"",RANK(P75,D.3[Nợ phải trả 
(Số dư trong kỳ)]))</f>
        <v/>
      </c>
      <c r="R75" s="173"/>
    </row>
    <row r="76" spans="2:18" ht="27.75" customHeight="1" x14ac:dyDescent="0.2">
      <c r="B76" s="7">
        <f t="shared" si="5"/>
        <v>74</v>
      </c>
      <c r="C76" s="2"/>
      <c r="D76" s="16"/>
      <c r="E76" s="2"/>
      <c r="F76" s="2"/>
      <c r="G76" s="16"/>
      <c r="H76" s="13"/>
      <c r="I76" s="21"/>
      <c r="J76" s="21"/>
      <c r="K76" s="21" t="str">
        <f>IF(AND(C76&lt;&gt;"",COUNTIF(D.3[Tên nhà cung cấp],C76)&gt;1),"Nhà cung cấp này đã khai báo nhiều lần","")</f>
        <v/>
      </c>
      <c r="L76" s="21" t="str">
        <f>IF(OR(C76="",J76=""),"",IF(MATCH(J76,D.3[Phân nhóm
nhà cung cấp],0)=B76,B76,""))</f>
        <v/>
      </c>
      <c r="M76" s="21" t="str">
        <f>IF(B76&lt;=COUNT(D.3[STT Phân nhóm NCC]),INDEX(D.3[Phân nhóm
nhà cung cấp],MATCH(SMALL(D.3[STT Phân nhóm NCC],B76),D.3[STT Phân nhóm NCC],0)),"")</f>
        <v/>
      </c>
      <c r="N76" s="21" t="str">
        <f>IF(C76="","",SUMIFS(M.1[Giá có thuế],M.1[Tên nhà cung cấp],C76))</f>
        <v/>
      </c>
      <c r="O76" s="21" t="str">
        <f>IF(C76="","",SUMIFS(M.1[Số tiền đã trả],M.1[Tên nhà cung cấp],C76))</f>
        <v/>
      </c>
      <c r="P76" s="21" t="str">
        <f t="shared" si="4"/>
        <v/>
      </c>
      <c r="Q76" s="23" t="str">
        <f>IF(OR(C76="",P76=0),"",RANK(P76,D.3[Nợ phải trả 
(Số dư trong kỳ)]))</f>
        <v/>
      </c>
      <c r="R76" s="173"/>
    </row>
    <row r="77" spans="2:18" ht="27.75" customHeight="1" x14ac:dyDescent="0.2">
      <c r="B77" s="7">
        <f t="shared" si="5"/>
        <v>75</v>
      </c>
      <c r="C77" s="2"/>
      <c r="D77" s="16"/>
      <c r="E77" s="2"/>
      <c r="F77" s="2"/>
      <c r="G77" s="16"/>
      <c r="H77" s="13"/>
      <c r="I77" s="21"/>
      <c r="J77" s="21"/>
      <c r="K77" s="21" t="str">
        <f>IF(AND(C77&lt;&gt;"",COUNTIF(D.3[Tên nhà cung cấp],C77)&gt;1),"Nhà cung cấp này đã khai báo nhiều lần","")</f>
        <v/>
      </c>
      <c r="L77" s="21" t="str">
        <f>IF(OR(C77="",J77=""),"",IF(MATCH(J77,D.3[Phân nhóm
nhà cung cấp],0)=B77,B77,""))</f>
        <v/>
      </c>
      <c r="M77" s="21" t="str">
        <f>IF(B77&lt;=COUNT(D.3[STT Phân nhóm NCC]),INDEX(D.3[Phân nhóm
nhà cung cấp],MATCH(SMALL(D.3[STT Phân nhóm NCC],B77),D.3[STT Phân nhóm NCC],0)),"")</f>
        <v/>
      </c>
      <c r="N77" s="21" t="str">
        <f>IF(C77="","",SUMIFS(M.1[Giá có thuế],M.1[Tên nhà cung cấp],C77))</f>
        <v/>
      </c>
      <c r="O77" s="21" t="str">
        <f>IF(C77="","",SUMIFS(M.1[Số tiền đã trả],M.1[Tên nhà cung cấp],C77))</f>
        <v/>
      </c>
      <c r="P77" s="21" t="str">
        <f t="shared" si="4"/>
        <v/>
      </c>
      <c r="Q77" s="23" t="str">
        <f>IF(OR(C77="",P77=0),"",RANK(P77,D.3[Nợ phải trả 
(Số dư trong kỳ)]))</f>
        <v/>
      </c>
      <c r="R77" s="173"/>
    </row>
    <row r="78" spans="2:18" ht="27.75" customHeight="1" x14ac:dyDescent="0.2">
      <c r="B78" s="7">
        <f t="shared" si="5"/>
        <v>76</v>
      </c>
      <c r="C78" s="2"/>
      <c r="D78" s="16"/>
      <c r="E78" s="2"/>
      <c r="F78" s="2"/>
      <c r="G78" s="16"/>
      <c r="H78" s="13"/>
      <c r="I78" s="21"/>
      <c r="J78" s="21"/>
      <c r="K78" s="21" t="str">
        <f>IF(AND(C78&lt;&gt;"",COUNTIF(D.3[Tên nhà cung cấp],C78)&gt;1),"Nhà cung cấp này đã khai báo nhiều lần","")</f>
        <v/>
      </c>
      <c r="L78" s="21" t="str">
        <f>IF(OR(C78="",J78=""),"",IF(MATCH(J78,D.3[Phân nhóm
nhà cung cấp],0)=B78,B78,""))</f>
        <v/>
      </c>
      <c r="M78" s="21" t="str">
        <f>IF(B78&lt;=COUNT(D.3[STT Phân nhóm NCC]),INDEX(D.3[Phân nhóm
nhà cung cấp],MATCH(SMALL(D.3[STT Phân nhóm NCC],B78),D.3[STT Phân nhóm NCC],0)),"")</f>
        <v/>
      </c>
      <c r="N78" s="21" t="str">
        <f>IF(C78="","",SUMIFS(M.1[Giá có thuế],M.1[Tên nhà cung cấp],C78))</f>
        <v/>
      </c>
      <c r="O78" s="21" t="str">
        <f>IF(C78="","",SUMIFS(M.1[Số tiền đã trả],M.1[Tên nhà cung cấp],C78))</f>
        <v/>
      </c>
      <c r="P78" s="21" t="str">
        <f t="shared" si="4"/>
        <v/>
      </c>
      <c r="Q78" s="23" t="str">
        <f>IF(OR(C78="",P78=0),"",RANK(P78,D.3[Nợ phải trả 
(Số dư trong kỳ)]))</f>
        <v/>
      </c>
      <c r="R78" s="173"/>
    </row>
    <row r="79" spans="2:18" ht="27.75" customHeight="1" x14ac:dyDescent="0.2">
      <c r="B79" s="7">
        <f t="shared" si="5"/>
        <v>77</v>
      </c>
      <c r="C79" s="2"/>
      <c r="D79" s="16"/>
      <c r="E79" s="2"/>
      <c r="F79" s="2"/>
      <c r="G79" s="16"/>
      <c r="H79" s="13"/>
      <c r="I79" s="21"/>
      <c r="J79" s="21"/>
      <c r="K79" s="21" t="str">
        <f>IF(AND(C79&lt;&gt;"",COUNTIF(D.3[Tên nhà cung cấp],C79)&gt;1),"Nhà cung cấp này đã khai báo nhiều lần","")</f>
        <v/>
      </c>
      <c r="L79" s="21" t="str">
        <f>IF(OR(C79="",J79=""),"",IF(MATCH(J79,D.3[Phân nhóm
nhà cung cấp],0)=B79,B79,""))</f>
        <v/>
      </c>
      <c r="M79" s="21" t="str">
        <f>IF(B79&lt;=COUNT(D.3[STT Phân nhóm NCC]),INDEX(D.3[Phân nhóm
nhà cung cấp],MATCH(SMALL(D.3[STT Phân nhóm NCC],B79),D.3[STT Phân nhóm NCC],0)),"")</f>
        <v/>
      </c>
      <c r="N79" s="21" t="str">
        <f>IF(C79="","",SUMIFS(M.1[Giá có thuế],M.1[Tên nhà cung cấp],C79))</f>
        <v/>
      </c>
      <c r="O79" s="21" t="str">
        <f>IF(C79="","",SUMIFS(M.1[Số tiền đã trả],M.1[Tên nhà cung cấp],C79))</f>
        <v/>
      </c>
      <c r="P79" s="21" t="str">
        <f t="shared" si="4"/>
        <v/>
      </c>
      <c r="Q79" s="23" t="str">
        <f>IF(OR(C79="",P79=0),"",RANK(P79,D.3[Nợ phải trả 
(Số dư trong kỳ)]))</f>
        <v/>
      </c>
      <c r="R79" s="173"/>
    </row>
    <row r="80" spans="2:18" ht="27.75" customHeight="1" x14ac:dyDescent="0.2">
      <c r="B80" s="7">
        <f t="shared" si="5"/>
        <v>78</v>
      </c>
      <c r="C80" s="2"/>
      <c r="D80" s="16"/>
      <c r="E80" s="2"/>
      <c r="F80" s="2"/>
      <c r="G80" s="16"/>
      <c r="H80" s="13"/>
      <c r="I80" s="21"/>
      <c r="J80" s="21"/>
      <c r="K80" s="21" t="str">
        <f>IF(AND(C80&lt;&gt;"",COUNTIF(D.3[Tên nhà cung cấp],C80)&gt;1),"Nhà cung cấp này đã khai báo nhiều lần","")</f>
        <v/>
      </c>
      <c r="L80" s="21" t="str">
        <f>IF(OR(C80="",J80=""),"",IF(MATCH(J80,D.3[Phân nhóm
nhà cung cấp],0)=B80,B80,""))</f>
        <v/>
      </c>
      <c r="M80" s="21" t="str">
        <f>IF(B80&lt;=COUNT(D.3[STT Phân nhóm NCC]),INDEX(D.3[Phân nhóm
nhà cung cấp],MATCH(SMALL(D.3[STT Phân nhóm NCC],B80),D.3[STT Phân nhóm NCC],0)),"")</f>
        <v/>
      </c>
      <c r="N80" s="21" t="str">
        <f>IF(C80="","",SUMIFS(M.1[Giá có thuế],M.1[Tên nhà cung cấp],C80))</f>
        <v/>
      </c>
      <c r="O80" s="21" t="str">
        <f>IF(C80="","",SUMIFS(M.1[Số tiền đã trả],M.1[Tên nhà cung cấp],C80))</f>
        <v/>
      </c>
      <c r="P80" s="21" t="str">
        <f t="shared" si="4"/>
        <v/>
      </c>
      <c r="Q80" s="23" t="str">
        <f>IF(OR(C80="",P80=0),"",RANK(P80,D.3[Nợ phải trả 
(Số dư trong kỳ)]))</f>
        <v/>
      </c>
      <c r="R80" s="173"/>
    </row>
    <row r="81" spans="2:18" ht="27.75" customHeight="1" x14ac:dyDescent="0.2">
      <c r="B81" s="7">
        <f t="shared" si="5"/>
        <v>79</v>
      </c>
      <c r="C81" s="2"/>
      <c r="D81" s="16"/>
      <c r="E81" s="2"/>
      <c r="F81" s="2"/>
      <c r="G81" s="16"/>
      <c r="H81" s="13"/>
      <c r="I81" s="21"/>
      <c r="J81" s="21"/>
      <c r="K81" s="21" t="str">
        <f>IF(AND(C81&lt;&gt;"",COUNTIF(D.3[Tên nhà cung cấp],C81)&gt;1),"Nhà cung cấp này đã khai báo nhiều lần","")</f>
        <v/>
      </c>
      <c r="L81" s="21" t="str">
        <f>IF(OR(C81="",J81=""),"",IF(MATCH(J81,D.3[Phân nhóm
nhà cung cấp],0)=B81,B81,""))</f>
        <v/>
      </c>
      <c r="M81" s="21" t="str">
        <f>IF(B81&lt;=COUNT(D.3[STT Phân nhóm NCC]),INDEX(D.3[Phân nhóm
nhà cung cấp],MATCH(SMALL(D.3[STT Phân nhóm NCC],B81),D.3[STT Phân nhóm NCC],0)),"")</f>
        <v/>
      </c>
      <c r="N81" s="21" t="str">
        <f>IF(C81="","",SUMIFS(M.1[Giá có thuế],M.1[Tên nhà cung cấp],C81))</f>
        <v/>
      </c>
      <c r="O81" s="21" t="str">
        <f>IF(C81="","",SUMIFS(M.1[Số tiền đã trả],M.1[Tên nhà cung cấp],C81))</f>
        <v/>
      </c>
      <c r="P81" s="21" t="str">
        <f t="shared" si="4"/>
        <v/>
      </c>
      <c r="Q81" s="23" t="str">
        <f>IF(OR(C81="",P81=0),"",RANK(P81,D.3[Nợ phải trả 
(Số dư trong kỳ)]))</f>
        <v/>
      </c>
      <c r="R81" s="173"/>
    </row>
    <row r="82" spans="2:18" ht="27.75" customHeight="1" x14ac:dyDescent="0.2">
      <c r="B82" s="7">
        <f t="shared" si="5"/>
        <v>80</v>
      </c>
      <c r="C82" s="2"/>
      <c r="D82" s="16"/>
      <c r="E82" s="2"/>
      <c r="F82" s="2"/>
      <c r="G82" s="16"/>
      <c r="H82" s="13"/>
      <c r="I82" s="21"/>
      <c r="J82" s="21"/>
      <c r="K82" s="21" t="str">
        <f>IF(AND(C82&lt;&gt;"",COUNTIF(D.3[Tên nhà cung cấp],C82)&gt;1),"Nhà cung cấp này đã khai báo nhiều lần","")</f>
        <v/>
      </c>
      <c r="L82" s="21" t="str">
        <f>IF(OR(C82="",J82=""),"",IF(MATCH(J82,D.3[Phân nhóm
nhà cung cấp],0)=B82,B82,""))</f>
        <v/>
      </c>
      <c r="M82" s="21" t="str">
        <f>IF(B82&lt;=COUNT(D.3[STT Phân nhóm NCC]),INDEX(D.3[Phân nhóm
nhà cung cấp],MATCH(SMALL(D.3[STT Phân nhóm NCC],B82),D.3[STT Phân nhóm NCC],0)),"")</f>
        <v/>
      </c>
      <c r="N82" s="21" t="str">
        <f>IF(C82="","",SUMIFS(M.1[Giá có thuế],M.1[Tên nhà cung cấp],C82))</f>
        <v/>
      </c>
      <c r="O82" s="21" t="str">
        <f>IF(C82="","",SUMIFS(M.1[Số tiền đã trả],M.1[Tên nhà cung cấp],C82))</f>
        <v/>
      </c>
      <c r="P82" s="21" t="str">
        <f t="shared" si="4"/>
        <v/>
      </c>
      <c r="Q82" s="23" t="str">
        <f>IF(OR(C82="",P82=0),"",RANK(P82,D.3[Nợ phải trả 
(Số dư trong kỳ)]))</f>
        <v/>
      </c>
      <c r="R82" s="173"/>
    </row>
    <row r="83" spans="2:18" ht="27.75" customHeight="1" x14ac:dyDescent="0.2">
      <c r="B83" s="7">
        <f t="shared" si="5"/>
        <v>81</v>
      </c>
      <c r="C83" s="2"/>
      <c r="D83" s="16"/>
      <c r="E83" s="2"/>
      <c r="F83" s="2"/>
      <c r="G83" s="16"/>
      <c r="H83" s="13"/>
      <c r="I83" s="21"/>
      <c r="J83" s="21"/>
      <c r="K83" s="21" t="str">
        <f>IF(AND(C83&lt;&gt;"",COUNTIF(D.3[Tên nhà cung cấp],C83)&gt;1),"Nhà cung cấp này đã khai báo nhiều lần","")</f>
        <v/>
      </c>
      <c r="L83" s="21" t="str">
        <f>IF(OR(C83="",J83=""),"",IF(MATCH(J83,D.3[Phân nhóm
nhà cung cấp],0)=B83,B83,""))</f>
        <v/>
      </c>
      <c r="M83" s="21" t="str">
        <f>IF(B83&lt;=COUNT(D.3[STT Phân nhóm NCC]),INDEX(D.3[Phân nhóm
nhà cung cấp],MATCH(SMALL(D.3[STT Phân nhóm NCC],B83),D.3[STT Phân nhóm NCC],0)),"")</f>
        <v/>
      </c>
      <c r="N83" s="21" t="str">
        <f>IF(C83="","",SUMIFS(M.1[Giá có thuế],M.1[Tên nhà cung cấp],C83))</f>
        <v/>
      </c>
      <c r="O83" s="21" t="str">
        <f>IF(C83="","",SUMIFS(M.1[Số tiền đã trả],M.1[Tên nhà cung cấp],C83))</f>
        <v/>
      </c>
      <c r="P83" s="21" t="str">
        <f t="shared" si="4"/>
        <v/>
      </c>
      <c r="Q83" s="23" t="str">
        <f>IF(OR(C83="",P83=0),"",RANK(P83,D.3[Nợ phải trả 
(Số dư trong kỳ)]))</f>
        <v/>
      </c>
      <c r="R83" s="173"/>
    </row>
    <row r="84" spans="2:18" ht="27.75" customHeight="1" x14ac:dyDescent="0.2">
      <c r="B84" s="7">
        <f t="shared" si="5"/>
        <v>82</v>
      </c>
      <c r="C84" s="2"/>
      <c r="D84" s="16"/>
      <c r="E84" s="2"/>
      <c r="F84" s="2"/>
      <c r="G84" s="16"/>
      <c r="H84" s="13"/>
      <c r="I84" s="21"/>
      <c r="J84" s="21"/>
      <c r="K84" s="21" t="str">
        <f>IF(AND(C84&lt;&gt;"",COUNTIF(D.3[Tên nhà cung cấp],C84)&gt;1),"Nhà cung cấp này đã khai báo nhiều lần","")</f>
        <v/>
      </c>
      <c r="L84" s="21" t="str">
        <f>IF(OR(C84="",J84=""),"",IF(MATCH(J84,D.3[Phân nhóm
nhà cung cấp],0)=B84,B84,""))</f>
        <v/>
      </c>
      <c r="M84" s="21" t="str">
        <f>IF(B84&lt;=COUNT(D.3[STT Phân nhóm NCC]),INDEX(D.3[Phân nhóm
nhà cung cấp],MATCH(SMALL(D.3[STT Phân nhóm NCC],B84),D.3[STT Phân nhóm NCC],0)),"")</f>
        <v/>
      </c>
      <c r="N84" s="21" t="str">
        <f>IF(C84="","",SUMIFS(M.1[Giá có thuế],M.1[Tên nhà cung cấp],C84))</f>
        <v/>
      </c>
      <c r="O84" s="21" t="str">
        <f>IF(C84="","",SUMIFS(M.1[Số tiền đã trả],M.1[Tên nhà cung cấp],C84))</f>
        <v/>
      </c>
      <c r="P84" s="21" t="str">
        <f t="shared" si="4"/>
        <v/>
      </c>
      <c r="Q84" s="23" t="str">
        <f>IF(OR(C84="",P84=0),"",RANK(P84,D.3[Nợ phải trả 
(Số dư trong kỳ)]))</f>
        <v/>
      </c>
      <c r="R84" s="173"/>
    </row>
    <row r="85" spans="2:18" ht="27.75" customHeight="1" x14ac:dyDescent="0.2">
      <c r="B85" s="7">
        <f t="shared" si="5"/>
        <v>83</v>
      </c>
      <c r="C85" s="2"/>
      <c r="D85" s="16"/>
      <c r="E85" s="2"/>
      <c r="F85" s="2"/>
      <c r="G85" s="16"/>
      <c r="H85" s="13"/>
      <c r="I85" s="21"/>
      <c r="J85" s="21"/>
      <c r="K85" s="21" t="str">
        <f>IF(AND(C85&lt;&gt;"",COUNTIF(D.3[Tên nhà cung cấp],C85)&gt;1),"Nhà cung cấp này đã khai báo nhiều lần","")</f>
        <v/>
      </c>
      <c r="L85" s="21" t="str">
        <f>IF(OR(C85="",J85=""),"",IF(MATCH(J85,D.3[Phân nhóm
nhà cung cấp],0)=B85,B85,""))</f>
        <v/>
      </c>
      <c r="M85" s="21" t="str">
        <f>IF(B85&lt;=COUNT(D.3[STT Phân nhóm NCC]),INDEX(D.3[Phân nhóm
nhà cung cấp],MATCH(SMALL(D.3[STT Phân nhóm NCC],B85),D.3[STT Phân nhóm NCC],0)),"")</f>
        <v/>
      </c>
      <c r="N85" s="21" t="str">
        <f>IF(C85="","",SUMIFS(M.1[Giá có thuế],M.1[Tên nhà cung cấp],C85))</f>
        <v/>
      </c>
      <c r="O85" s="21" t="str">
        <f>IF(C85="","",SUMIFS(M.1[Số tiền đã trả],M.1[Tên nhà cung cấp],C85))</f>
        <v/>
      </c>
      <c r="P85" s="21" t="str">
        <f t="shared" si="4"/>
        <v/>
      </c>
      <c r="Q85" s="23" t="str">
        <f>IF(OR(C85="",P85=0),"",RANK(P85,D.3[Nợ phải trả 
(Số dư trong kỳ)]))</f>
        <v/>
      </c>
      <c r="R85" s="173"/>
    </row>
    <row r="86" spans="2:18" ht="27.75" customHeight="1" x14ac:dyDescent="0.2">
      <c r="B86" s="7">
        <f t="shared" si="5"/>
        <v>84</v>
      </c>
      <c r="C86" s="2"/>
      <c r="D86" s="16"/>
      <c r="E86" s="2"/>
      <c r="F86" s="2"/>
      <c r="G86" s="16"/>
      <c r="H86" s="13"/>
      <c r="I86" s="21"/>
      <c r="J86" s="21"/>
      <c r="K86" s="21" t="str">
        <f>IF(AND(C86&lt;&gt;"",COUNTIF(D.3[Tên nhà cung cấp],C86)&gt;1),"Nhà cung cấp này đã khai báo nhiều lần","")</f>
        <v/>
      </c>
      <c r="L86" s="21" t="str">
        <f>IF(OR(C86="",J86=""),"",IF(MATCH(J86,D.3[Phân nhóm
nhà cung cấp],0)=B86,B86,""))</f>
        <v/>
      </c>
      <c r="M86" s="21" t="str">
        <f>IF(B86&lt;=COUNT(D.3[STT Phân nhóm NCC]),INDEX(D.3[Phân nhóm
nhà cung cấp],MATCH(SMALL(D.3[STT Phân nhóm NCC],B86),D.3[STT Phân nhóm NCC],0)),"")</f>
        <v/>
      </c>
      <c r="N86" s="21" t="str">
        <f>IF(C86="","",SUMIFS(M.1[Giá có thuế],M.1[Tên nhà cung cấp],C86))</f>
        <v/>
      </c>
      <c r="O86" s="21" t="str">
        <f>IF(C86="","",SUMIFS(M.1[Số tiền đã trả],M.1[Tên nhà cung cấp],C86))</f>
        <v/>
      </c>
      <c r="P86" s="21" t="str">
        <f t="shared" si="4"/>
        <v/>
      </c>
      <c r="Q86" s="23" t="str">
        <f>IF(OR(C86="",P86=0),"",RANK(P86,D.3[Nợ phải trả 
(Số dư trong kỳ)]))</f>
        <v/>
      </c>
      <c r="R86" s="173"/>
    </row>
    <row r="87" spans="2:18" ht="27.75" customHeight="1" x14ac:dyDescent="0.2">
      <c r="B87" s="7">
        <f t="shared" si="5"/>
        <v>85</v>
      </c>
      <c r="C87" s="2"/>
      <c r="D87" s="16"/>
      <c r="E87" s="2"/>
      <c r="F87" s="2"/>
      <c r="G87" s="16"/>
      <c r="H87" s="13"/>
      <c r="I87" s="21"/>
      <c r="J87" s="21"/>
      <c r="K87" s="21" t="str">
        <f>IF(AND(C87&lt;&gt;"",COUNTIF(D.3[Tên nhà cung cấp],C87)&gt;1),"Nhà cung cấp này đã khai báo nhiều lần","")</f>
        <v/>
      </c>
      <c r="L87" s="21" t="str">
        <f>IF(OR(C87="",J87=""),"",IF(MATCH(J87,D.3[Phân nhóm
nhà cung cấp],0)=B87,B87,""))</f>
        <v/>
      </c>
      <c r="M87" s="21" t="str">
        <f>IF(B87&lt;=COUNT(D.3[STT Phân nhóm NCC]),INDEX(D.3[Phân nhóm
nhà cung cấp],MATCH(SMALL(D.3[STT Phân nhóm NCC],B87),D.3[STT Phân nhóm NCC],0)),"")</f>
        <v/>
      </c>
      <c r="N87" s="21" t="str">
        <f>IF(C87="","",SUMIFS(M.1[Giá có thuế],M.1[Tên nhà cung cấp],C87))</f>
        <v/>
      </c>
      <c r="O87" s="21" t="str">
        <f>IF(C87="","",SUMIFS(M.1[Số tiền đã trả],M.1[Tên nhà cung cấp],C87))</f>
        <v/>
      </c>
      <c r="P87" s="21" t="str">
        <f t="shared" si="4"/>
        <v/>
      </c>
      <c r="Q87" s="23" t="str">
        <f>IF(OR(C87="",P87=0),"",RANK(P87,D.3[Nợ phải trả 
(Số dư trong kỳ)]))</f>
        <v/>
      </c>
      <c r="R87" s="173"/>
    </row>
    <row r="88" spans="2:18" ht="27.75" customHeight="1" x14ac:dyDescent="0.2">
      <c r="B88" s="7">
        <f t="shared" si="5"/>
        <v>86</v>
      </c>
      <c r="C88" s="2"/>
      <c r="D88" s="16"/>
      <c r="E88" s="2"/>
      <c r="F88" s="2"/>
      <c r="G88" s="16"/>
      <c r="H88" s="13"/>
      <c r="I88" s="21"/>
      <c r="J88" s="21"/>
      <c r="K88" s="21" t="str">
        <f>IF(AND(C88&lt;&gt;"",COUNTIF(D.3[Tên nhà cung cấp],C88)&gt;1),"Nhà cung cấp này đã khai báo nhiều lần","")</f>
        <v/>
      </c>
      <c r="L88" s="21" t="str">
        <f>IF(OR(C88="",J88=""),"",IF(MATCH(J88,D.3[Phân nhóm
nhà cung cấp],0)=B88,B88,""))</f>
        <v/>
      </c>
      <c r="M88" s="21" t="str">
        <f>IF(B88&lt;=COUNT(D.3[STT Phân nhóm NCC]),INDEX(D.3[Phân nhóm
nhà cung cấp],MATCH(SMALL(D.3[STT Phân nhóm NCC],B88),D.3[STT Phân nhóm NCC],0)),"")</f>
        <v/>
      </c>
      <c r="N88" s="21" t="str">
        <f>IF(C88="","",SUMIFS(M.1[Giá có thuế],M.1[Tên nhà cung cấp],C88))</f>
        <v/>
      </c>
      <c r="O88" s="21" t="str">
        <f>IF(C88="","",SUMIFS(M.1[Số tiền đã trả],M.1[Tên nhà cung cấp],C88))</f>
        <v/>
      </c>
      <c r="P88" s="21" t="str">
        <f t="shared" si="4"/>
        <v/>
      </c>
      <c r="Q88" s="23" t="str">
        <f>IF(OR(C88="",P88=0),"",RANK(P88,D.3[Nợ phải trả 
(Số dư trong kỳ)]))</f>
        <v/>
      </c>
      <c r="R88" s="173"/>
    </row>
    <row r="89" spans="2:18" ht="27.75" customHeight="1" x14ac:dyDescent="0.2">
      <c r="B89" s="7">
        <f t="shared" si="5"/>
        <v>87</v>
      </c>
      <c r="C89" s="2"/>
      <c r="D89" s="16"/>
      <c r="E89" s="2"/>
      <c r="F89" s="2"/>
      <c r="G89" s="16"/>
      <c r="H89" s="13"/>
      <c r="I89" s="21"/>
      <c r="J89" s="21"/>
      <c r="K89" s="21" t="str">
        <f>IF(AND(C89&lt;&gt;"",COUNTIF(D.3[Tên nhà cung cấp],C89)&gt;1),"Nhà cung cấp này đã khai báo nhiều lần","")</f>
        <v/>
      </c>
      <c r="L89" s="21" t="str">
        <f>IF(OR(C89="",J89=""),"",IF(MATCH(J89,D.3[Phân nhóm
nhà cung cấp],0)=B89,B89,""))</f>
        <v/>
      </c>
      <c r="M89" s="21" t="str">
        <f>IF(B89&lt;=COUNT(D.3[STT Phân nhóm NCC]),INDEX(D.3[Phân nhóm
nhà cung cấp],MATCH(SMALL(D.3[STT Phân nhóm NCC],B89),D.3[STT Phân nhóm NCC],0)),"")</f>
        <v/>
      </c>
      <c r="N89" s="21" t="str">
        <f>IF(C89="","",SUMIFS(M.1[Giá có thuế],M.1[Tên nhà cung cấp],C89))</f>
        <v/>
      </c>
      <c r="O89" s="21" t="str">
        <f>IF(C89="","",SUMIFS(M.1[Số tiền đã trả],M.1[Tên nhà cung cấp],C89))</f>
        <v/>
      </c>
      <c r="P89" s="21" t="str">
        <f t="shared" si="4"/>
        <v/>
      </c>
      <c r="Q89" s="23" t="str">
        <f>IF(OR(C89="",P89=0),"",RANK(P89,D.3[Nợ phải trả 
(Số dư trong kỳ)]))</f>
        <v/>
      </c>
      <c r="R89" s="173"/>
    </row>
    <row r="90" spans="2:18" ht="27.75" customHeight="1" x14ac:dyDescent="0.2">
      <c r="B90" s="7">
        <f t="shared" si="5"/>
        <v>88</v>
      </c>
      <c r="C90" s="2"/>
      <c r="D90" s="16"/>
      <c r="E90" s="2"/>
      <c r="F90" s="2"/>
      <c r="G90" s="16"/>
      <c r="H90" s="13"/>
      <c r="I90" s="21"/>
      <c r="J90" s="21"/>
      <c r="K90" s="21" t="str">
        <f>IF(AND(C90&lt;&gt;"",COUNTIF(D.3[Tên nhà cung cấp],C90)&gt;1),"Nhà cung cấp này đã khai báo nhiều lần","")</f>
        <v/>
      </c>
      <c r="L90" s="21" t="str">
        <f>IF(OR(C90="",J90=""),"",IF(MATCH(J90,D.3[Phân nhóm
nhà cung cấp],0)=B90,B90,""))</f>
        <v/>
      </c>
      <c r="M90" s="21" t="str">
        <f>IF(B90&lt;=COUNT(D.3[STT Phân nhóm NCC]),INDEX(D.3[Phân nhóm
nhà cung cấp],MATCH(SMALL(D.3[STT Phân nhóm NCC],B90),D.3[STT Phân nhóm NCC],0)),"")</f>
        <v/>
      </c>
      <c r="N90" s="21" t="str">
        <f>IF(C90="","",SUMIFS(M.1[Giá có thuế],M.1[Tên nhà cung cấp],C90))</f>
        <v/>
      </c>
      <c r="O90" s="21" t="str">
        <f>IF(C90="","",SUMIFS(M.1[Số tiền đã trả],M.1[Tên nhà cung cấp],C90))</f>
        <v/>
      </c>
      <c r="P90" s="21" t="str">
        <f t="shared" si="4"/>
        <v/>
      </c>
      <c r="Q90" s="23" t="str">
        <f>IF(OR(C90="",P90=0),"",RANK(P90,D.3[Nợ phải trả 
(Số dư trong kỳ)]))</f>
        <v/>
      </c>
      <c r="R90" s="173"/>
    </row>
    <row r="91" spans="2:18" ht="27.75" customHeight="1" x14ac:dyDescent="0.2">
      <c r="B91" s="7">
        <f t="shared" si="5"/>
        <v>89</v>
      </c>
      <c r="C91" s="2"/>
      <c r="D91" s="16"/>
      <c r="E91" s="2"/>
      <c r="F91" s="2"/>
      <c r="G91" s="16"/>
      <c r="H91" s="13"/>
      <c r="I91" s="21"/>
      <c r="J91" s="21"/>
      <c r="K91" s="21" t="str">
        <f>IF(AND(C91&lt;&gt;"",COUNTIF(D.3[Tên nhà cung cấp],C91)&gt;1),"Nhà cung cấp này đã khai báo nhiều lần","")</f>
        <v/>
      </c>
      <c r="L91" s="21" t="str">
        <f>IF(OR(C91="",J91=""),"",IF(MATCH(J91,D.3[Phân nhóm
nhà cung cấp],0)=B91,B91,""))</f>
        <v/>
      </c>
      <c r="M91" s="21" t="str">
        <f>IF(B91&lt;=COUNT(D.3[STT Phân nhóm NCC]),INDEX(D.3[Phân nhóm
nhà cung cấp],MATCH(SMALL(D.3[STT Phân nhóm NCC],B91),D.3[STT Phân nhóm NCC],0)),"")</f>
        <v/>
      </c>
      <c r="N91" s="21" t="str">
        <f>IF(C91="","",SUMIFS(M.1[Giá có thuế],M.1[Tên nhà cung cấp],C91))</f>
        <v/>
      </c>
      <c r="O91" s="21" t="str">
        <f>IF(C91="","",SUMIFS(M.1[Số tiền đã trả],M.1[Tên nhà cung cấp],C91))</f>
        <v/>
      </c>
      <c r="P91" s="21" t="str">
        <f t="shared" si="4"/>
        <v/>
      </c>
      <c r="Q91" s="23" t="str">
        <f>IF(OR(C91="",P91=0),"",RANK(P91,D.3[Nợ phải trả 
(Số dư trong kỳ)]))</f>
        <v/>
      </c>
      <c r="R91" s="173"/>
    </row>
    <row r="92" spans="2:18" ht="27.75" customHeight="1" x14ac:dyDescent="0.2">
      <c r="B92" s="7">
        <f t="shared" si="5"/>
        <v>90</v>
      </c>
      <c r="C92" s="2"/>
      <c r="D92" s="16"/>
      <c r="E92" s="2"/>
      <c r="F92" s="2"/>
      <c r="G92" s="16"/>
      <c r="H92" s="13"/>
      <c r="I92" s="21"/>
      <c r="J92" s="21"/>
      <c r="K92" s="21" t="str">
        <f>IF(AND(C92&lt;&gt;"",COUNTIF(D.3[Tên nhà cung cấp],C92)&gt;1),"Nhà cung cấp này đã khai báo nhiều lần","")</f>
        <v/>
      </c>
      <c r="L92" s="21" t="str">
        <f>IF(OR(C92="",J92=""),"",IF(MATCH(J92,D.3[Phân nhóm
nhà cung cấp],0)=B92,B92,""))</f>
        <v/>
      </c>
      <c r="M92" s="21" t="str">
        <f>IF(B92&lt;=COUNT(D.3[STT Phân nhóm NCC]),INDEX(D.3[Phân nhóm
nhà cung cấp],MATCH(SMALL(D.3[STT Phân nhóm NCC],B92),D.3[STT Phân nhóm NCC],0)),"")</f>
        <v/>
      </c>
      <c r="N92" s="21" t="str">
        <f>IF(C92="","",SUMIFS(M.1[Giá có thuế],M.1[Tên nhà cung cấp],C92))</f>
        <v/>
      </c>
      <c r="O92" s="21" t="str">
        <f>IF(C92="","",SUMIFS(M.1[Số tiền đã trả],M.1[Tên nhà cung cấp],C92))</f>
        <v/>
      </c>
      <c r="P92" s="21" t="str">
        <f t="shared" si="4"/>
        <v/>
      </c>
      <c r="Q92" s="23" t="str">
        <f>IF(OR(C92="",P92=0),"",RANK(P92,D.3[Nợ phải trả 
(Số dư trong kỳ)]))</f>
        <v/>
      </c>
      <c r="R92" s="173"/>
    </row>
    <row r="93" spans="2:18" ht="27.75" customHeight="1" x14ac:dyDescent="0.2">
      <c r="B93" s="7">
        <f t="shared" si="5"/>
        <v>91</v>
      </c>
      <c r="C93" s="2"/>
      <c r="D93" s="16"/>
      <c r="E93" s="2"/>
      <c r="F93" s="2"/>
      <c r="G93" s="16"/>
      <c r="H93" s="13"/>
      <c r="I93" s="21"/>
      <c r="J93" s="21"/>
      <c r="K93" s="21" t="str">
        <f>IF(AND(C93&lt;&gt;"",COUNTIF(D.3[Tên nhà cung cấp],C93)&gt;1),"Nhà cung cấp này đã khai báo nhiều lần","")</f>
        <v/>
      </c>
      <c r="L93" s="21" t="str">
        <f>IF(OR(C93="",J93=""),"",IF(MATCH(J93,D.3[Phân nhóm
nhà cung cấp],0)=B93,B93,""))</f>
        <v/>
      </c>
      <c r="M93" s="21" t="str">
        <f>IF(B93&lt;=COUNT(D.3[STT Phân nhóm NCC]),INDEX(D.3[Phân nhóm
nhà cung cấp],MATCH(SMALL(D.3[STT Phân nhóm NCC],B93),D.3[STT Phân nhóm NCC],0)),"")</f>
        <v/>
      </c>
      <c r="N93" s="21" t="str">
        <f>IF(C93="","",SUMIFS(M.1[Giá có thuế],M.1[Tên nhà cung cấp],C93))</f>
        <v/>
      </c>
      <c r="O93" s="21" t="str">
        <f>IF(C93="","",SUMIFS(M.1[Số tiền đã trả],M.1[Tên nhà cung cấp],C93))</f>
        <v/>
      </c>
      <c r="P93" s="21" t="str">
        <f t="shared" si="4"/>
        <v/>
      </c>
      <c r="Q93" s="23" t="str">
        <f>IF(OR(C93="",P93=0),"",RANK(P93,D.3[Nợ phải trả 
(Số dư trong kỳ)]))</f>
        <v/>
      </c>
      <c r="R93" s="173"/>
    </row>
    <row r="94" spans="2:18" ht="27.75" customHeight="1" x14ac:dyDescent="0.2">
      <c r="B94" s="7">
        <f t="shared" si="5"/>
        <v>92</v>
      </c>
      <c r="C94" s="2"/>
      <c r="D94" s="16"/>
      <c r="E94" s="2"/>
      <c r="F94" s="2"/>
      <c r="G94" s="16"/>
      <c r="H94" s="13"/>
      <c r="I94" s="21"/>
      <c r="J94" s="21"/>
      <c r="K94" s="21" t="str">
        <f>IF(AND(C94&lt;&gt;"",COUNTIF(D.3[Tên nhà cung cấp],C94)&gt;1),"Nhà cung cấp này đã khai báo nhiều lần","")</f>
        <v/>
      </c>
      <c r="L94" s="21" t="str">
        <f>IF(OR(C94="",J94=""),"",IF(MATCH(J94,D.3[Phân nhóm
nhà cung cấp],0)=B94,B94,""))</f>
        <v/>
      </c>
      <c r="M94" s="21" t="str">
        <f>IF(B94&lt;=COUNT(D.3[STT Phân nhóm NCC]),INDEX(D.3[Phân nhóm
nhà cung cấp],MATCH(SMALL(D.3[STT Phân nhóm NCC],B94),D.3[STT Phân nhóm NCC],0)),"")</f>
        <v/>
      </c>
      <c r="N94" s="21" t="str">
        <f>IF(C94="","",SUMIFS(M.1[Giá có thuế],M.1[Tên nhà cung cấp],C94))</f>
        <v/>
      </c>
      <c r="O94" s="21" t="str">
        <f>IF(C94="","",SUMIFS(M.1[Số tiền đã trả],M.1[Tên nhà cung cấp],C94))</f>
        <v/>
      </c>
      <c r="P94" s="21" t="str">
        <f t="shared" si="4"/>
        <v/>
      </c>
      <c r="Q94" s="23" t="str">
        <f>IF(OR(C94="",P94=0),"",RANK(P94,D.3[Nợ phải trả 
(Số dư trong kỳ)]))</f>
        <v/>
      </c>
      <c r="R94" s="173"/>
    </row>
    <row r="95" spans="2:18" ht="27.75" customHeight="1" x14ac:dyDescent="0.2">
      <c r="B95" s="7">
        <f t="shared" si="5"/>
        <v>93</v>
      </c>
      <c r="C95" s="2"/>
      <c r="D95" s="16"/>
      <c r="E95" s="2"/>
      <c r="F95" s="2"/>
      <c r="G95" s="16"/>
      <c r="H95" s="13"/>
      <c r="I95" s="21"/>
      <c r="J95" s="21"/>
      <c r="K95" s="21" t="str">
        <f>IF(AND(C95&lt;&gt;"",COUNTIF(D.3[Tên nhà cung cấp],C95)&gt;1),"Nhà cung cấp này đã khai báo nhiều lần","")</f>
        <v/>
      </c>
      <c r="L95" s="21" t="str">
        <f>IF(OR(C95="",J95=""),"",IF(MATCH(J95,D.3[Phân nhóm
nhà cung cấp],0)=B95,B95,""))</f>
        <v/>
      </c>
      <c r="M95" s="21" t="str">
        <f>IF(B95&lt;=COUNT(D.3[STT Phân nhóm NCC]),INDEX(D.3[Phân nhóm
nhà cung cấp],MATCH(SMALL(D.3[STT Phân nhóm NCC],B95),D.3[STT Phân nhóm NCC],0)),"")</f>
        <v/>
      </c>
      <c r="N95" s="21" t="str">
        <f>IF(C95="","",SUMIFS(M.1[Giá có thuế],M.1[Tên nhà cung cấp],C95))</f>
        <v/>
      </c>
      <c r="O95" s="21" t="str">
        <f>IF(C95="","",SUMIFS(M.1[Số tiền đã trả],M.1[Tên nhà cung cấp],C95))</f>
        <v/>
      </c>
      <c r="P95" s="21" t="str">
        <f t="shared" si="4"/>
        <v/>
      </c>
      <c r="Q95" s="23" t="str">
        <f>IF(OR(C95="",P95=0),"",RANK(P95,D.3[Nợ phải trả 
(Số dư trong kỳ)]))</f>
        <v/>
      </c>
      <c r="R95" s="173"/>
    </row>
    <row r="96" spans="2:18" ht="27.75" customHeight="1" x14ac:dyDescent="0.2">
      <c r="B96" s="7">
        <f t="shared" si="5"/>
        <v>94</v>
      </c>
      <c r="C96" s="2"/>
      <c r="D96" s="16"/>
      <c r="E96" s="2"/>
      <c r="F96" s="2"/>
      <c r="G96" s="16"/>
      <c r="H96" s="13"/>
      <c r="I96" s="21"/>
      <c r="J96" s="21"/>
      <c r="K96" s="21" t="str">
        <f>IF(AND(C96&lt;&gt;"",COUNTIF(D.3[Tên nhà cung cấp],C96)&gt;1),"Nhà cung cấp này đã khai báo nhiều lần","")</f>
        <v/>
      </c>
      <c r="L96" s="21" t="str">
        <f>IF(OR(C96="",J96=""),"",IF(MATCH(J96,D.3[Phân nhóm
nhà cung cấp],0)=B96,B96,""))</f>
        <v/>
      </c>
      <c r="M96" s="21" t="str">
        <f>IF(B96&lt;=COUNT(D.3[STT Phân nhóm NCC]),INDEX(D.3[Phân nhóm
nhà cung cấp],MATCH(SMALL(D.3[STT Phân nhóm NCC],B96),D.3[STT Phân nhóm NCC],0)),"")</f>
        <v/>
      </c>
      <c r="N96" s="21" t="str">
        <f>IF(C96="","",SUMIFS(M.1[Giá có thuế],M.1[Tên nhà cung cấp],C96))</f>
        <v/>
      </c>
      <c r="O96" s="21" t="str">
        <f>IF(C96="","",SUMIFS(M.1[Số tiền đã trả],M.1[Tên nhà cung cấp],C96))</f>
        <v/>
      </c>
      <c r="P96" s="21" t="str">
        <f t="shared" si="4"/>
        <v/>
      </c>
      <c r="Q96" s="23" t="str">
        <f>IF(OR(C96="",P96=0),"",RANK(P96,D.3[Nợ phải trả 
(Số dư trong kỳ)]))</f>
        <v/>
      </c>
      <c r="R96" s="173"/>
    </row>
    <row r="97" spans="2:18" ht="27.75" customHeight="1" x14ac:dyDescent="0.2">
      <c r="B97" s="7">
        <f t="shared" si="5"/>
        <v>95</v>
      </c>
      <c r="C97" s="2"/>
      <c r="D97" s="16"/>
      <c r="E97" s="2"/>
      <c r="F97" s="2"/>
      <c r="G97" s="16"/>
      <c r="H97" s="13"/>
      <c r="I97" s="21"/>
      <c r="J97" s="21"/>
      <c r="K97" s="21" t="str">
        <f>IF(AND(C97&lt;&gt;"",COUNTIF(D.3[Tên nhà cung cấp],C97)&gt;1),"Nhà cung cấp này đã khai báo nhiều lần","")</f>
        <v/>
      </c>
      <c r="L97" s="21" t="str">
        <f>IF(OR(C97="",J97=""),"",IF(MATCH(J97,D.3[Phân nhóm
nhà cung cấp],0)=B97,B97,""))</f>
        <v/>
      </c>
      <c r="M97" s="21" t="str">
        <f>IF(B97&lt;=COUNT(D.3[STT Phân nhóm NCC]),INDEX(D.3[Phân nhóm
nhà cung cấp],MATCH(SMALL(D.3[STT Phân nhóm NCC],B97),D.3[STT Phân nhóm NCC],0)),"")</f>
        <v/>
      </c>
      <c r="N97" s="21" t="str">
        <f>IF(C97="","",SUMIFS(M.1[Giá có thuế],M.1[Tên nhà cung cấp],C97))</f>
        <v/>
      </c>
      <c r="O97" s="21" t="str">
        <f>IF(C97="","",SUMIFS(M.1[Số tiền đã trả],M.1[Tên nhà cung cấp],C97))</f>
        <v/>
      </c>
      <c r="P97" s="21" t="str">
        <f t="shared" si="4"/>
        <v/>
      </c>
      <c r="Q97" s="23" t="str">
        <f>IF(OR(C97="",P97=0),"",RANK(P97,D.3[Nợ phải trả 
(Số dư trong kỳ)]))</f>
        <v/>
      </c>
      <c r="R97" s="173"/>
    </row>
    <row r="98" spans="2:18" ht="27.75" customHeight="1" x14ac:dyDescent="0.2">
      <c r="B98" s="7">
        <f t="shared" si="5"/>
        <v>96</v>
      </c>
      <c r="C98" s="2"/>
      <c r="D98" s="16"/>
      <c r="E98" s="2"/>
      <c r="F98" s="2"/>
      <c r="G98" s="16"/>
      <c r="H98" s="13"/>
      <c r="I98" s="21"/>
      <c r="J98" s="21"/>
      <c r="K98" s="21" t="str">
        <f>IF(AND(C98&lt;&gt;"",COUNTIF(D.3[Tên nhà cung cấp],C98)&gt;1),"Nhà cung cấp này đã khai báo nhiều lần","")</f>
        <v/>
      </c>
      <c r="L98" s="21" t="str">
        <f>IF(OR(C98="",J98=""),"",IF(MATCH(J98,D.3[Phân nhóm
nhà cung cấp],0)=B98,B98,""))</f>
        <v/>
      </c>
      <c r="M98" s="21" t="str">
        <f>IF(B98&lt;=COUNT(D.3[STT Phân nhóm NCC]),INDEX(D.3[Phân nhóm
nhà cung cấp],MATCH(SMALL(D.3[STT Phân nhóm NCC],B98),D.3[STT Phân nhóm NCC],0)),"")</f>
        <v/>
      </c>
      <c r="N98" s="21" t="str">
        <f>IF(C98="","",SUMIFS(M.1[Giá có thuế],M.1[Tên nhà cung cấp],C98))</f>
        <v/>
      </c>
      <c r="O98" s="21" t="str">
        <f>IF(C98="","",SUMIFS(M.1[Số tiền đã trả],M.1[Tên nhà cung cấp],C98))</f>
        <v/>
      </c>
      <c r="P98" s="21" t="str">
        <f t="shared" si="4"/>
        <v/>
      </c>
      <c r="Q98" s="23" t="str">
        <f>IF(OR(C98="",P98=0),"",RANK(P98,D.3[Nợ phải trả 
(Số dư trong kỳ)]))</f>
        <v/>
      </c>
      <c r="R98" s="173"/>
    </row>
    <row r="99" spans="2:18" ht="27.75" customHeight="1" x14ac:dyDescent="0.2">
      <c r="B99" s="7">
        <f t="shared" si="5"/>
        <v>97</v>
      </c>
      <c r="C99" s="2"/>
      <c r="D99" s="16"/>
      <c r="E99" s="2"/>
      <c r="F99" s="2"/>
      <c r="G99" s="16"/>
      <c r="H99" s="13"/>
      <c r="I99" s="21"/>
      <c r="J99" s="21"/>
      <c r="K99" s="21" t="str">
        <f>IF(AND(C99&lt;&gt;"",COUNTIF(D.3[Tên nhà cung cấp],C99)&gt;1),"Nhà cung cấp này đã khai báo nhiều lần","")</f>
        <v/>
      </c>
      <c r="L99" s="21" t="str">
        <f>IF(OR(C99="",J99=""),"",IF(MATCH(J99,D.3[Phân nhóm
nhà cung cấp],0)=B99,B99,""))</f>
        <v/>
      </c>
      <c r="M99" s="21" t="str">
        <f>IF(B99&lt;=COUNT(D.3[STT Phân nhóm NCC]),INDEX(D.3[Phân nhóm
nhà cung cấp],MATCH(SMALL(D.3[STT Phân nhóm NCC],B99),D.3[STT Phân nhóm NCC],0)),"")</f>
        <v/>
      </c>
      <c r="N99" s="21" t="str">
        <f>IF(C99="","",SUMIFS(M.1[Giá có thuế],M.1[Tên nhà cung cấp],C99))</f>
        <v/>
      </c>
      <c r="O99" s="21" t="str">
        <f>IF(C99="","",SUMIFS(M.1[Số tiền đã trả],M.1[Tên nhà cung cấp],C99))</f>
        <v/>
      </c>
      <c r="P99" s="21" t="str">
        <f t="shared" ref="P99:P130" si="6">IF(C99="","",SUM(H99,N99)-SUM(O99))</f>
        <v/>
      </c>
      <c r="Q99" s="23" t="str">
        <f>IF(OR(C99="",P99=0),"",RANK(P99,D.3[Nợ phải trả 
(Số dư trong kỳ)]))</f>
        <v/>
      </c>
      <c r="R99" s="173"/>
    </row>
    <row r="100" spans="2:18" ht="27.75" customHeight="1" x14ac:dyDescent="0.2">
      <c r="B100" s="7">
        <f t="shared" si="5"/>
        <v>98</v>
      </c>
      <c r="C100" s="2"/>
      <c r="D100" s="16"/>
      <c r="E100" s="2"/>
      <c r="F100" s="2"/>
      <c r="G100" s="16"/>
      <c r="H100" s="13"/>
      <c r="I100" s="21"/>
      <c r="J100" s="21"/>
      <c r="K100" s="21" t="str">
        <f>IF(AND(C100&lt;&gt;"",COUNTIF(D.3[Tên nhà cung cấp],C100)&gt;1),"Nhà cung cấp này đã khai báo nhiều lần","")</f>
        <v/>
      </c>
      <c r="L100" s="21" t="str">
        <f>IF(OR(C100="",J100=""),"",IF(MATCH(J100,D.3[Phân nhóm
nhà cung cấp],0)=B100,B100,""))</f>
        <v/>
      </c>
      <c r="M100" s="21" t="str">
        <f>IF(B100&lt;=COUNT(D.3[STT Phân nhóm NCC]),INDEX(D.3[Phân nhóm
nhà cung cấp],MATCH(SMALL(D.3[STT Phân nhóm NCC],B100),D.3[STT Phân nhóm NCC],0)),"")</f>
        <v/>
      </c>
      <c r="N100" s="21" t="str">
        <f>IF(C100="","",SUMIFS(M.1[Giá có thuế],M.1[Tên nhà cung cấp],C100))</f>
        <v/>
      </c>
      <c r="O100" s="21" t="str">
        <f>IF(C100="","",SUMIFS(M.1[Số tiền đã trả],M.1[Tên nhà cung cấp],C100))</f>
        <v/>
      </c>
      <c r="P100" s="21" t="str">
        <f t="shared" si="6"/>
        <v/>
      </c>
      <c r="Q100" s="23" t="str">
        <f>IF(OR(C100="",P100=0),"",RANK(P100,D.3[Nợ phải trả 
(Số dư trong kỳ)]))</f>
        <v/>
      </c>
      <c r="R100" s="173"/>
    </row>
    <row r="101" spans="2:18" ht="27.75" customHeight="1" x14ac:dyDescent="0.2">
      <c r="B101" s="7">
        <f t="shared" si="5"/>
        <v>99</v>
      </c>
      <c r="C101" s="2"/>
      <c r="D101" s="16"/>
      <c r="E101" s="2"/>
      <c r="F101" s="2"/>
      <c r="G101" s="16"/>
      <c r="H101" s="13"/>
      <c r="I101" s="21"/>
      <c r="J101" s="21"/>
      <c r="K101" s="21" t="str">
        <f>IF(AND(C101&lt;&gt;"",COUNTIF(D.3[Tên nhà cung cấp],C101)&gt;1),"Nhà cung cấp này đã khai báo nhiều lần","")</f>
        <v/>
      </c>
      <c r="L101" s="21" t="str">
        <f>IF(OR(C101="",J101=""),"",IF(MATCH(J101,D.3[Phân nhóm
nhà cung cấp],0)=B101,B101,""))</f>
        <v/>
      </c>
      <c r="M101" s="21" t="str">
        <f>IF(B101&lt;=COUNT(D.3[STT Phân nhóm NCC]),INDEX(D.3[Phân nhóm
nhà cung cấp],MATCH(SMALL(D.3[STT Phân nhóm NCC],B101),D.3[STT Phân nhóm NCC],0)),"")</f>
        <v/>
      </c>
      <c r="N101" s="21" t="str">
        <f>IF(C101="","",SUMIFS(M.1[Giá có thuế],M.1[Tên nhà cung cấp],C101))</f>
        <v/>
      </c>
      <c r="O101" s="21" t="str">
        <f>IF(C101="","",SUMIFS(M.1[Số tiền đã trả],M.1[Tên nhà cung cấp],C101))</f>
        <v/>
      </c>
      <c r="P101" s="21" t="str">
        <f t="shared" si="6"/>
        <v/>
      </c>
      <c r="Q101" s="23" t="str">
        <f>IF(OR(C101="",P101=0),"",RANK(P101,D.3[Nợ phải trả 
(Số dư trong kỳ)]))</f>
        <v/>
      </c>
      <c r="R101" s="173"/>
    </row>
    <row r="102" spans="2:18" ht="27.75" customHeight="1" x14ac:dyDescent="0.2">
      <c r="B102" s="7">
        <f t="shared" si="5"/>
        <v>100</v>
      </c>
      <c r="C102" s="2"/>
      <c r="D102" s="16"/>
      <c r="E102" s="2"/>
      <c r="F102" s="2"/>
      <c r="G102" s="16"/>
      <c r="H102" s="13"/>
      <c r="I102" s="21"/>
      <c r="J102" s="21"/>
      <c r="K102" s="21" t="str">
        <f>IF(AND(C102&lt;&gt;"",COUNTIF(D.3[Tên nhà cung cấp],C102)&gt;1),"Nhà cung cấp này đã khai báo nhiều lần","")</f>
        <v/>
      </c>
      <c r="L102" s="21" t="str">
        <f>IF(OR(C102="",J102=""),"",IF(MATCH(J102,D.3[Phân nhóm
nhà cung cấp],0)=B102,B102,""))</f>
        <v/>
      </c>
      <c r="M102" s="21" t="str">
        <f>IF(B102&lt;=COUNT(D.3[STT Phân nhóm NCC]),INDEX(D.3[Phân nhóm
nhà cung cấp],MATCH(SMALL(D.3[STT Phân nhóm NCC],B102),D.3[STT Phân nhóm NCC],0)),"")</f>
        <v/>
      </c>
      <c r="N102" s="21" t="str">
        <f>IF(C102="","",SUMIFS(M.1[Giá có thuế],M.1[Tên nhà cung cấp],C102))</f>
        <v/>
      </c>
      <c r="O102" s="21" t="str">
        <f>IF(C102="","",SUMIFS(M.1[Số tiền đã trả],M.1[Tên nhà cung cấp],C102))</f>
        <v/>
      </c>
      <c r="P102" s="21" t="str">
        <f t="shared" si="6"/>
        <v/>
      </c>
      <c r="Q102" s="23" t="str">
        <f>IF(OR(C102="",P102=0),"",RANK(P102,D.3[Nợ phải trả 
(Số dư trong kỳ)]))</f>
        <v/>
      </c>
      <c r="R102" s="173"/>
    </row>
    <row r="103" spans="2:18" ht="27.75" customHeight="1" x14ac:dyDescent="0.2">
      <c r="B103" s="7">
        <f t="shared" si="5"/>
        <v>101</v>
      </c>
      <c r="C103" s="2"/>
      <c r="D103" s="16"/>
      <c r="E103" s="2"/>
      <c r="F103" s="2"/>
      <c r="G103" s="16"/>
      <c r="H103" s="13"/>
      <c r="I103" s="21"/>
      <c r="J103" s="21"/>
      <c r="K103" s="21" t="str">
        <f>IF(AND(C103&lt;&gt;"",COUNTIF(D.3[Tên nhà cung cấp],C103)&gt;1),"Nhà cung cấp này đã khai báo nhiều lần","")</f>
        <v/>
      </c>
      <c r="L103" s="21" t="str">
        <f>IF(OR(C103="",J103=""),"",IF(MATCH(J103,D.3[Phân nhóm
nhà cung cấp],0)=B103,B103,""))</f>
        <v/>
      </c>
      <c r="M103" s="21" t="str">
        <f>IF(B103&lt;=COUNT(D.3[STT Phân nhóm NCC]),INDEX(D.3[Phân nhóm
nhà cung cấp],MATCH(SMALL(D.3[STT Phân nhóm NCC],B103),D.3[STT Phân nhóm NCC],0)),"")</f>
        <v/>
      </c>
      <c r="N103" s="21" t="str">
        <f>IF(C103="","",SUMIFS(M.1[Giá có thuế],M.1[Tên nhà cung cấp],C103))</f>
        <v/>
      </c>
      <c r="O103" s="21" t="str">
        <f>IF(C103="","",SUMIFS(M.1[Số tiền đã trả],M.1[Tên nhà cung cấp],C103))</f>
        <v/>
      </c>
      <c r="P103" s="21" t="str">
        <f t="shared" si="6"/>
        <v/>
      </c>
      <c r="Q103" s="23" t="str">
        <f>IF(OR(C103="",P103=0),"",RANK(P103,D.3[Nợ phải trả 
(Số dư trong kỳ)]))</f>
        <v/>
      </c>
      <c r="R103" s="173"/>
    </row>
    <row r="104" spans="2:18" ht="27.75" customHeight="1" x14ac:dyDescent="0.2">
      <c r="B104" s="7">
        <f t="shared" si="5"/>
        <v>102</v>
      </c>
      <c r="C104" s="2"/>
      <c r="D104" s="16"/>
      <c r="E104" s="2"/>
      <c r="F104" s="2"/>
      <c r="G104" s="16"/>
      <c r="H104" s="13"/>
      <c r="I104" s="21"/>
      <c r="J104" s="21"/>
      <c r="K104" s="21" t="str">
        <f>IF(AND(C104&lt;&gt;"",COUNTIF(D.3[Tên nhà cung cấp],C104)&gt;1),"Nhà cung cấp này đã khai báo nhiều lần","")</f>
        <v/>
      </c>
      <c r="L104" s="21" t="str">
        <f>IF(OR(C104="",J104=""),"",IF(MATCH(J104,D.3[Phân nhóm
nhà cung cấp],0)=B104,B104,""))</f>
        <v/>
      </c>
      <c r="M104" s="21" t="str">
        <f>IF(B104&lt;=COUNT(D.3[STT Phân nhóm NCC]),INDEX(D.3[Phân nhóm
nhà cung cấp],MATCH(SMALL(D.3[STT Phân nhóm NCC],B104),D.3[STT Phân nhóm NCC],0)),"")</f>
        <v/>
      </c>
      <c r="N104" s="21" t="str">
        <f>IF(C104="","",SUMIFS(M.1[Giá có thuế],M.1[Tên nhà cung cấp],C104))</f>
        <v/>
      </c>
      <c r="O104" s="21" t="str">
        <f>IF(C104="","",SUMIFS(M.1[Số tiền đã trả],M.1[Tên nhà cung cấp],C104))</f>
        <v/>
      </c>
      <c r="P104" s="21" t="str">
        <f t="shared" si="6"/>
        <v/>
      </c>
      <c r="Q104" s="23" t="str">
        <f>IF(OR(C104="",P104=0),"",RANK(P104,D.3[Nợ phải trả 
(Số dư trong kỳ)]))</f>
        <v/>
      </c>
      <c r="R104" s="173"/>
    </row>
    <row r="105" spans="2:18" ht="27.75" customHeight="1" x14ac:dyDescent="0.2">
      <c r="B105" s="7">
        <f t="shared" si="5"/>
        <v>103</v>
      </c>
      <c r="C105" s="2"/>
      <c r="D105" s="16"/>
      <c r="E105" s="2"/>
      <c r="F105" s="2"/>
      <c r="G105" s="16"/>
      <c r="H105" s="13"/>
      <c r="I105" s="21"/>
      <c r="J105" s="21"/>
      <c r="K105" s="21" t="str">
        <f>IF(AND(C105&lt;&gt;"",COUNTIF(D.3[Tên nhà cung cấp],C105)&gt;1),"Nhà cung cấp này đã khai báo nhiều lần","")</f>
        <v/>
      </c>
      <c r="L105" s="21" t="str">
        <f>IF(OR(C105="",J105=""),"",IF(MATCH(J105,D.3[Phân nhóm
nhà cung cấp],0)=B105,B105,""))</f>
        <v/>
      </c>
      <c r="M105" s="21" t="str">
        <f>IF(B105&lt;=COUNT(D.3[STT Phân nhóm NCC]),INDEX(D.3[Phân nhóm
nhà cung cấp],MATCH(SMALL(D.3[STT Phân nhóm NCC],B105),D.3[STT Phân nhóm NCC],0)),"")</f>
        <v/>
      </c>
      <c r="N105" s="21" t="str">
        <f>IF(C105="","",SUMIFS(M.1[Giá có thuế],M.1[Tên nhà cung cấp],C105))</f>
        <v/>
      </c>
      <c r="O105" s="21" t="str">
        <f>IF(C105="","",SUMIFS(M.1[Số tiền đã trả],M.1[Tên nhà cung cấp],C105))</f>
        <v/>
      </c>
      <c r="P105" s="21" t="str">
        <f t="shared" si="6"/>
        <v/>
      </c>
      <c r="Q105" s="23" t="str">
        <f>IF(OR(C105="",P105=0),"",RANK(P105,D.3[Nợ phải trả 
(Số dư trong kỳ)]))</f>
        <v/>
      </c>
      <c r="R105" s="173"/>
    </row>
    <row r="106" spans="2:18" ht="27.75" customHeight="1" x14ac:dyDescent="0.2">
      <c r="B106" s="7">
        <f t="shared" si="5"/>
        <v>104</v>
      </c>
      <c r="C106" s="2"/>
      <c r="D106" s="16"/>
      <c r="E106" s="2"/>
      <c r="F106" s="2"/>
      <c r="G106" s="16"/>
      <c r="H106" s="13"/>
      <c r="I106" s="21"/>
      <c r="J106" s="21"/>
      <c r="K106" s="21" t="str">
        <f>IF(AND(C106&lt;&gt;"",COUNTIF(D.3[Tên nhà cung cấp],C106)&gt;1),"Nhà cung cấp này đã khai báo nhiều lần","")</f>
        <v/>
      </c>
      <c r="L106" s="21" t="str">
        <f>IF(OR(C106="",J106=""),"",IF(MATCH(J106,D.3[Phân nhóm
nhà cung cấp],0)=B106,B106,""))</f>
        <v/>
      </c>
      <c r="M106" s="21" t="str">
        <f>IF(B106&lt;=COUNT(D.3[STT Phân nhóm NCC]),INDEX(D.3[Phân nhóm
nhà cung cấp],MATCH(SMALL(D.3[STT Phân nhóm NCC],B106),D.3[STT Phân nhóm NCC],0)),"")</f>
        <v/>
      </c>
      <c r="N106" s="21" t="str">
        <f>IF(C106="","",SUMIFS(M.1[Giá có thuế],M.1[Tên nhà cung cấp],C106))</f>
        <v/>
      </c>
      <c r="O106" s="21" t="str">
        <f>IF(C106="","",SUMIFS(M.1[Số tiền đã trả],M.1[Tên nhà cung cấp],C106))</f>
        <v/>
      </c>
      <c r="P106" s="21" t="str">
        <f t="shared" si="6"/>
        <v/>
      </c>
      <c r="Q106" s="23" t="str">
        <f>IF(OR(C106="",P106=0),"",RANK(P106,D.3[Nợ phải trả 
(Số dư trong kỳ)]))</f>
        <v/>
      </c>
      <c r="R106" s="173"/>
    </row>
    <row r="107" spans="2:18" ht="27.75" customHeight="1" x14ac:dyDescent="0.2">
      <c r="B107" s="7">
        <f t="shared" si="5"/>
        <v>105</v>
      </c>
      <c r="C107" s="2"/>
      <c r="D107" s="16"/>
      <c r="E107" s="2"/>
      <c r="F107" s="2"/>
      <c r="G107" s="16"/>
      <c r="H107" s="13"/>
      <c r="I107" s="21"/>
      <c r="J107" s="21"/>
      <c r="K107" s="21" t="str">
        <f>IF(AND(C107&lt;&gt;"",COUNTIF(D.3[Tên nhà cung cấp],C107)&gt;1),"Nhà cung cấp này đã khai báo nhiều lần","")</f>
        <v/>
      </c>
      <c r="L107" s="21" t="str">
        <f>IF(OR(C107="",J107=""),"",IF(MATCH(J107,D.3[Phân nhóm
nhà cung cấp],0)=B107,B107,""))</f>
        <v/>
      </c>
      <c r="M107" s="21" t="str">
        <f>IF(B107&lt;=COUNT(D.3[STT Phân nhóm NCC]),INDEX(D.3[Phân nhóm
nhà cung cấp],MATCH(SMALL(D.3[STT Phân nhóm NCC],B107),D.3[STT Phân nhóm NCC],0)),"")</f>
        <v/>
      </c>
      <c r="N107" s="21" t="str">
        <f>IF(C107="","",SUMIFS(M.1[Giá có thuế],M.1[Tên nhà cung cấp],C107))</f>
        <v/>
      </c>
      <c r="O107" s="21" t="str">
        <f>IF(C107="","",SUMIFS(M.1[Số tiền đã trả],M.1[Tên nhà cung cấp],C107))</f>
        <v/>
      </c>
      <c r="P107" s="21" t="str">
        <f t="shared" si="6"/>
        <v/>
      </c>
      <c r="Q107" s="23" t="str">
        <f>IF(OR(C107="",P107=0),"",RANK(P107,D.3[Nợ phải trả 
(Số dư trong kỳ)]))</f>
        <v/>
      </c>
      <c r="R107" s="173"/>
    </row>
    <row r="108" spans="2:18" ht="27.75" customHeight="1" x14ac:dyDescent="0.2">
      <c r="B108" s="7">
        <f t="shared" si="5"/>
        <v>106</v>
      </c>
      <c r="C108" s="2"/>
      <c r="D108" s="16"/>
      <c r="E108" s="2"/>
      <c r="F108" s="2"/>
      <c r="G108" s="16"/>
      <c r="H108" s="13"/>
      <c r="I108" s="21"/>
      <c r="J108" s="21"/>
      <c r="K108" s="21" t="str">
        <f>IF(AND(C108&lt;&gt;"",COUNTIF(D.3[Tên nhà cung cấp],C108)&gt;1),"Nhà cung cấp này đã khai báo nhiều lần","")</f>
        <v/>
      </c>
      <c r="L108" s="21" t="str">
        <f>IF(OR(C108="",J108=""),"",IF(MATCH(J108,D.3[Phân nhóm
nhà cung cấp],0)=B108,B108,""))</f>
        <v/>
      </c>
      <c r="M108" s="21" t="str">
        <f>IF(B108&lt;=COUNT(D.3[STT Phân nhóm NCC]),INDEX(D.3[Phân nhóm
nhà cung cấp],MATCH(SMALL(D.3[STT Phân nhóm NCC],B108),D.3[STT Phân nhóm NCC],0)),"")</f>
        <v/>
      </c>
      <c r="N108" s="21" t="str">
        <f>IF(C108="","",SUMIFS(M.1[Giá có thuế],M.1[Tên nhà cung cấp],C108))</f>
        <v/>
      </c>
      <c r="O108" s="21" t="str">
        <f>IF(C108="","",SUMIFS(M.1[Số tiền đã trả],M.1[Tên nhà cung cấp],C108))</f>
        <v/>
      </c>
      <c r="P108" s="21" t="str">
        <f t="shared" si="6"/>
        <v/>
      </c>
      <c r="Q108" s="23" t="str">
        <f>IF(OR(C108="",P108=0),"",RANK(P108,D.3[Nợ phải trả 
(Số dư trong kỳ)]))</f>
        <v/>
      </c>
      <c r="R108" s="173"/>
    </row>
    <row r="109" spans="2:18" ht="27.75" customHeight="1" x14ac:dyDescent="0.2">
      <c r="B109" s="7">
        <f t="shared" si="5"/>
        <v>107</v>
      </c>
      <c r="C109" s="2"/>
      <c r="D109" s="16"/>
      <c r="E109" s="2"/>
      <c r="F109" s="2"/>
      <c r="G109" s="16"/>
      <c r="H109" s="13"/>
      <c r="I109" s="21"/>
      <c r="J109" s="21"/>
      <c r="K109" s="21" t="str">
        <f>IF(AND(C109&lt;&gt;"",COUNTIF(D.3[Tên nhà cung cấp],C109)&gt;1),"Nhà cung cấp này đã khai báo nhiều lần","")</f>
        <v/>
      </c>
      <c r="L109" s="21" t="str">
        <f>IF(OR(C109="",J109=""),"",IF(MATCH(J109,D.3[Phân nhóm
nhà cung cấp],0)=B109,B109,""))</f>
        <v/>
      </c>
      <c r="M109" s="21" t="str">
        <f>IF(B109&lt;=COUNT(D.3[STT Phân nhóm NCC]),INDEX(D.3[Phân nhóm
nhà cung cấp],MATCH(SMALL(D.3[STT Phân nhóm NCC],B109),D.3[STT Phân nhóm NCC],0)),"")</f>
        <v/>
      </c>
      <c r="N109" s="21" t="str">
        <f>IF(C109="","",SUMIFS(M.1[Giá có thuế],M.1[Tên nhà cung cấp],C109))</f>
        <v/>
      </c>
      <c r="O109" s="21" t="str">
        <f>IF(C109="","",SUMIFS(M.1[Số tiền đã trả],M.1[Tên nhà cung cấp],C109))</f>
        <v/>
      </c>
      <c r="P109" s="21" t="str">
        <f t="shared" si="6"/>
        <v/>
      </c>
      <c r="Q109" s="23" t="str">
        <f>IF(OR(C109="",P109=0),"",RANK(P109,D.3[Nợ phải trả 
(Số dư trong kỳ)]))</f>
        <v/>
      </c>
      <c r="R109" s="173"/>
    </row>
    <row r="110" spans="2:18" ht="27.75" customHeight="1" x14ac:dyDescent="0.2">
      <c r="B110" s="7">
        <f t="shared" si="5"/>
        <v>108</v>
      </c>
      <c r="C110" s="2"/>
      <c r="D110" s="16"/>
      <c r="E110" s="2"/>
      <c r="F110" s="2"/>
      <c r="G110" s="16"/>
      <c r="H110" s="13"/>
      <c r="I110" s="21"/>
      <c r="J110" s="21"/>
      <c r="K110" s="21" t="str">
        <f>IF(AND(C110&lt;&gt;"",COUNTIF(D.3[Tên nhà cung cấp],C110)&gt;1),"Nhà cung cấp này đã khai báo nhiều lần","")</f>
        <v/>
      </c>
      <c r="L110" s="21" t="str">
        <f>IF(OR(C110="",J110=""),"",IF(MATCH(J110,D.3[Phân nhóm
nhà cung cấp],0)=B110,B110,""))</f>
        <v/>
      </c>
      <c r="M110" s="21" t="str">
        <f>IF(B110&lt;=COUNT(D.3[STT Phân nhóm NCC]),INDEX(D.3[Phân nhóm
nhà cung cấp],MATCH(SMALL(D.3[STT Phân nhóm NCC],B110),D.3[STT Phân nhóm NCC],0)),"")</f>
        <v/>
      </c>
      <c r="N110" s="21" t="str">
        <f>IF(C110="","",SUMIFS(M.1[Giá có thuế],M.1[Tên nhà cung cấp],C110))</f>
        <v/>
      </c>
      <c r="O110" s="21" t="str">
        <f>IF(C110="","",SUMIFS(M.1[Số tiền đã trả],M.1[Tên nhà cung cấp],C110))</f>
        <v/>
      </c>
      <c r="P110" s="21" t="str">
        <f t="shared" si="6"/>
        <v/>
      </c>
      <c r="Q110" s="23" t="str">
        <f>IF(OR(C110="",P110=0),"",RANK(P110,D.3[Nợ phải trả 
(Số dư trong kỳ)]))</f>
        <v/>
      </c>
      <c r="R110" s="173"/>
    </row>
    <row r="111" spans="2:18" ht="27.75" customHeight="1" x14ac:dyDescent="0.2">
      <c r="B111" s="7">
        <f t="shared" si="5"/>
        <v>109</v>
      </c>
      <c r="C111" s="2"/>
      <c r="D111" s="16"/>
      <c r="E111" s="2"/>
      <c r="F111" s="2"/>
      <c r="G111" s="16"/>
      <c r="H111" s="13"/>
      <c r="I111" s="21"/>
      <c r="J111" s="21"/>
      <c r="K111" s="21" t="str">
        <f>IF(AND(C111&lt;&gt;"",COUNTIF(D.3[Tên nhà cung cấp],C111)&gt;1),"Nhà cung cấp này đã khai báo nhiều lần","")</f>
        <v/>
      </c>
      <c r="L111" s="21" t="str">
        <f>IF(OR(C111="",J111=""),"",IF(MATCH(J111,D.3[Phân nhóm
nhà cung cấp],0)=B111,B111,""))</f>
        <v/>
      </c>
      <c r="M111" s="21" t="str">
        <f>IF(B111&lt;=COUNT(D.3[STT Phân nhóm NCC]),INDEX(D.3[Phân nhóm
nhà cung cấp],MATCH(SMALL(D.3[STT Phân nhóm NCC],B111),D.3[STT Phân nhóm NCC],0)),"")</f>
        <v/>
      </c>
      <c r="N111" s="21" t="str">
        <f>IF(C111="","",SUMIFS(M.1[Giá có thuế],M.1[Tên nhà cung cấp],C111))</f>
        <v/>
      </c>
      <c r="O111" s="21" t="str">
        <f>IF(C111="","",SUMIFS(M.1[Số tiền đã trả],M.1[Tên nhà cung cấp],C111))</f>
        <v/>
      </c>
      <c r="P111" s="21" t="str">
        <f t="shared" si="6"/>
        <v/>
      </c>
      <c r="Q111" s="23" t="str">
        <f>IF(OR(C111="",P111=0),"",RANK(P111,D.3[Nợ phải trả 
(Số dư trong kỳ)]))</f>
        <v/>
      </c>
      <c r="R111" s="173"/>
    </row>
    <row r="112" spans="2:18" ht="27.75" customHeight="1" x14ac:dyDescent="0.2">
      <c r="B112" s="7">
        <f t="shared" si="5"/>
        <v>110</v>
      </c>
      <c r="C112" s="2"/>
      <c r="D112" s="16"/>
      <c r="E112" s="2"/>
      <c r="F112" s="2"/>
      <c r="G112" s="16"/>
      <c r="H112" s="13"/>
      <c r="I112" s="21"/>
      <c r="J112" s="21"/>
      <c r="K112" s="21" t="str">
        <f>IF(AND(C112&lt;&gt;"",COUNTIF(D.3[Tên nhà cung cấp],C112)&gt;1),"Nhà cung cấp này đã khai báo nhiều lần","")</f>
        <v/>
      </c>
      <c r="L112" s="21" t="str">
        <f>IF(OR(C112="",J112=""),"",IF(MATCH(J112,D.3[Phân nhóm
nhà cung cấp],0)=B112,B112,""))</f>
        <v/>
      </c>
      <c r="M112" s="21" t="str">
        <f>IF(B112&lt;=COUNT(D.3[STT Phân nhóm NCC]),INDEX(D.3[Phân nhóm
nhà cung cấp],MATCH(SMALL(D.3[STT Phân nhóm NCC],B112),D.3[STT Phân nhóm NCC],0)),"")</f>
        <v/>
      </c>
      <c r="N112" s="21" t="str">
        <f>IF(C112="","",SUMIFS(M.1[Giá có thuế],M.1[Tên nhà cung cấp],C112))</f>
        <v/>
      </c>
      <c r="O112" s="21" t="str">
        <f>IF(C112="","",SUMIFS(M.1[Số tiền đã trả],M.1[Tên nhà cung cấp],C112))</f>
        <v/>
      </c>
      <c r="P112" s="21" t="str">
        <f t="shared" si="6"/>
        <v/>
      </c>
      <c r="Q112" s="23" t="str">
        <f>IF(OR(C112="",P112=0),"",RANK(P112,D.3[Nợ phải trả 
(Số dư trong kỳ)]))</f>
        <v/>
      </c>
      <c r="R112" s="173"/>
    </row>
    <row r="113" spans="2:18" ht="27.75" customHeight="1" x14ac:dyDescent="0.2">
      <c r="B113" s="7">
        <f t="shared" si="5"/>
        <v>111</v>
      </c>
      <c r="C113" s="2"/>
      <c r="D113" s="16"/>
      <c r="E113" s="2"/>
      <c r="F113" s="2"/>
      <c r="G113" s="16"/>
      <c r="H113" s="13"/>
      <c r="I113" s="21"/>
      <c r="J113" s="21"/>
      <c r="K113" s="21" t="str">
        <f>IF(AND(C113&lt;&gt;"",COUNTIF(D.3[Tên nhà cung cấp],C113)&gt;1),"Nhà cung cấp này đã khai báo nhiều lần","")</f>
        <v/>
      </c>
      <c r="L113" s="21" t="str">
        <f>IF(OR(C113="",J113=""),"",IF(MATCH(J113,D.3[Phân nhóm
nhà cung cấp],0)=B113,B113,""))</f>
        <v/>
      </c>
      <c r="M113" s="21" t="str">
        <f>IF(B113&lt;=COUNT(D.3[STT Phân nhóm NCC]),INDEX(D.3[Phân nhóm
nhà cung cấp],MATCH(SMALL(D.3[STT Phân nhóm NCC],B113),D.3[STT Phân nhóm NCC],0)),"")</f>
        <v/>
      </c>
      <c r="N113" s="21" t="str">
        <f>IF(C113="","",SUMIFS(M.1[Giá có thuế],M.1[Tên nhà cung cấp],C113))</f>
        <v/>
      </c>
      <c r="O113" s="21" t="str">
        <f>IF(C113="","",SUMIFS(M.1[Số tiền đã trả],M.1[Tên nhà cung cấp],C113))</f>
        <v/>
      </c>
      <c r="P113" s="21" t="str">
        <f t="shared" si="6"/>
        <v/>
      </c>
      <c r="Q113" s="23" t="str">
        <f>IF(OR(C113="",P113=0),"",RANK(P113,D.3[Nợ phải trả 
(Số dư trong kỳ)]))</f>
        <v/>
      </c>
      <c r="R113" s="173"/>
    </row>
    <row r="114" spans="2:18" ht="27.75" customHeight="1" x14ac:dyDescent="0.2">
      <c r="B114" s="7">
        <f t="shared" si="5"/>
        <v>112</v>
      </c>
      <c r="C114" s="2"/>
      <c r="D114" s="16"/>
      <c r="E114" s="2"/>
      <c r="F114" s="2"/>
      <c r="G114" s="16"/>
      <c r="H114" s="13"/>
      <c r="I114" s="21"/>
      <c r="J114" s="21"/>
      <c r="K114" s="21" t="str">
        <f>IF(AND(C114&lt;&gt;"",COUNTIF(D.3[Tên nhà cung cấp],C114)&gt;1),"Nhà cung cấp này đã khai báo nhiều lần","")</f>
        <v/>
      </c>
      <c r="L114" s="21" t="str">
        <f>IF(OR(C114="",J114=""),"",IF(MATCH(J114,D.3[Phân nhóm
nhà cung cấp],0)=B114,B114,""))</f>
        <v/>
      </c>
      <c r="M114" s="21" t="str">
        <f>IF(B114&lt;=COUNT(D.3[STT Phân nhóm NCC]),INDEX(D.3[Phân nhóm
nhà cung cấp],MATCH(SMALL(D.3[STT Phân nhóm NCC],B114),D.3[STT Phân nhóm NCC],0)),"")</f>
        <v/>
      </c>
      <c r="N114" s="21" t="str">
        <f>IF(C114="","",SUMIFS(M.1[Giá có thuế],M.1[Tên nhà cung cấp],C114))</f>
        <v/>
      </c>
      <c r="O114" s="21" t="str">
        <f>IF(C114="","",SUMIFS(M.1[Số tiền đã trả],M.1[Tên nhà cung cấp],C114))</f>
        <v/>
      </c>
      <c r="P114" s="21" t="str">
        <f t="shared" si="6"/>
        <v/>
      </c>
      <c r="Q114" s="23" t="str">
        <f>IF(OR(C114="",P114=0),"",RANK(P114,D.3[Nợ phải trả 
(Số dư trong kỳ)]))</f>
        <v/>
      </c>
      <c r="R114" s="173"/>
    </row>
    <row r="115" spans="2:18" ht="27.75" customHeight="1" x14ac:dyDescent="0.2">
      <c r="B115" s="7">
        <f t="shared" si="5"/>
        <v>113</v>
      </c>
      <c r="C115" s="2"/>
      <c r="D115" s="16"/>
      <c r="E115" s="2"/>
      <c r="F115" s="2"/>
      <c r="G115" s="16"/>
      <c r="H115" s="13"/>
      <c r="I115" s="21"/>
      <c r="J115" s="21"/>
      <c r="K115" s="21" t="str">
        <f>IF(AND(C115&lt;&gt;"",COUNTIF(D.3[Tên nhà cung cấp],C115)&gt;1),"Nhà cung cấp này đã khai báo nhiều lần","")</f>
        <v/>
      </c>
      <c r="L115" s="21" t="str">
        <f>IF(OR(C115="",J115=""),"",IF(MATCH(J115,D.3[Phân nhóm
nhà cung cấp],0)=B115,B115,""))</f>
        <v/>
      </c>
      <c r="M115" s="21" t="str">
        <f>IF(B115&lt;=COUNT(D.3[STT Phân nhóm NCC]),INDEX(D.3[Phân nhóm
nhà cung cấp],MATCH(SMALL(D.3[STT Phân nhóm NCC],B115),D.3[STT Phân nhóm NCC],0)),"")</f>
        <v/>
      </c>
      <c r="N115" s="21" t="str">
        <f>IF(C115="","",SUMIFS(M.1[Giá có thuế],M.1[Tên nhà cung cấp],C115))</f>
        <v/>
      </c>
      <c r="O115" s="21" t="str">
        <f>IF(C115="","",SUMIFS(M.1[Số tiền đã trả],M.1[Tên nhà cung cấp],C115))</f>
        <v/>
      </c>
      <c r="P115" s="21" t="str">
        <f t="shared" si="6"/>
        <v/>
      </c>
      <c r="Q115" s="23" t="str">
        <f>IF(OR(C115="",P115=0),"",RANK(P115,D.3[Nợ phải trả 
(Số dư trong kỳ)]))</f>
        <v/>
      </c>
      <c r="R115" s="173"/>
    </row>
    <row r="116" spans="2:18" ht="27.75" customHeight="1" x14ac:dyDescent="0.2">
      <c r="B116" s="7">
        <f t="shared" si="5"/>
        <v>114</v>
      </c>
      <c r="C116" s="2"/>
      <c r="D116" s="16"/>
      <c r="E116" s="2"/>
      <c r="F116" s="2"/>
      <c r="G116" s="16"/>
      <c r="H116" s="13"/>
      <c r="I116" s="21"/>
      <c r="J116" s="21"/>
      <c r="K116" s="21" t="str">
        <f>IF(AND(C116&lt;&gt;"",COUNTIF(D.3[Tên nhà cung cấp],C116)&gt;1),"Nhà cung cấp này đã khai báo nhiều lần","")</f>
        <v/>
      </c>
      <c r="L116" s="21" t="str">
        <f>IF(OR(C116="",J116=""),"",IF(MATCH(J116,D.3[Phân nhóm
nhà cung cấp],0)=B116,B116,""))</f>
        <v/>
      </c>
      <c r="M116" s="21" t="str">
        <f>IF(B116&lt;=COUNT(D.3[STT Phân nhóm NCC]),INDEX(D.3[Phân nhóm
nhà cung cấp],MATCH(SMALL(D.3[STT Phân nhóm NCC],B116),D.3[STT Phân nhóm NCC],0)),"")</f>
        <v/>
      </c>
      <c r="N116" s="21" t="str">
        <f>IF(C116="","",SUMIFS(M.1[Giá có thuế],M.1[Tên nhà cung cấp],C116))</f>
        <v/>
      </c>
      <c r="O116" s="21" t="str">
        <f>IF(C116="","",SUMIFS(M.1[Số tiền đã trả],M.1[Tên nhà cung cấp],C116))</f>
        <v/>
      </c>
      <c r="P116" s="21" t="str">
        <f t="shared" si="6"/>
        <v/>
      </c>
      <c r="Q116" s="23" t="str">
        <f>IF(OR(C116="",P116=0),"",RANK(P116,D.3[Nợ phải trả 
(Số dư trong kỳ)]))</f>
        <v/>
      </c>
      <c r="R116" s="173"/>
    </row>
    <row r="117" spans="2:18" ht="27.75" customHeight="1" x14ac:dyDescent="0.2">
      <c r="B117" s="7">
        <f t="shared" si="5"/>
        <v>115</v>
      </c>
      <c r="C117" s="2"/>
      <c r="D117" s="16"/>
      <c r="E117" s="2"/>
      <c r="F117" s="2"/>
      <c r="G117" s="16"/>
      <c r="H117" s="13"/>
      <c r="I117" s="21"/>
      <c r="J117" s="21"/>
      <c r="K117" s="21" t="str">
        <f>IF(AND(C117&lt;&gt;"",COUNTIF(D.3[Tên nhà cung cấp],C117)&gt;1),"Nhà cung cấp này đã khai báo nhiều lần","")</f>
        <v/>
      </c>
      <c r="L117" s="21" t="str">
        <f>IF(OR(C117="",J117=""),"",IF(MATCH(J117,D.3[Phân nhóm
nhà cung cấp],0)=B117,B117,""))</f>
        <v/>
      </c>
      <c r="M117" s="21" t="str">
        <f>IF(B117&lt;=COUNT(D.3[STT Phân nhóm NCC]),INDEX(D.3[Phân nhóm
nhà cung cấp],MATCH(SMALL(D.3[STT Phân nhóm NCC],B117),D.3[STT Phân nhóm NCC],0)),"")</f>
        <v/>
      </c>
      <c r="N117" s="21" t="str">
        <f>IF(C117="","",SUMIFS(M.1[Giá có thuế],M.1[Tên nhà cung cấp],C117))</f>
        <v/>
      </c>
      <c r="O117" s="21" t="str">
        <f>IF(C117="","",SUMIFS(M.1[Số tiền đã trả],M.1[Tên nhà cung cấp],C117))</f>
        <v/>
      </c>
      <c r="P117" s="21" t="str">
        <f t="shared" si="6"/>
        <v/>
      </c>
      <c r="Q117" s="23" t="str">
        <f>IF(OR(C117="",P117=0),"",RANK(P117,D.3[Nợ phải trả 
(Số dư trong kỳ)]))</f>
        <v/>
      </c>
      <c r="R117" s="173"/>
    </row>
    <row r="118" spans="2:18" ht="27.75" customHeight="1" x14ac:dyDescent="0.2">
      <c r="B118" s="7">
        <f t="shared" si="5"/>
        <v>116</v>
      </c>
      <c r="C118" s="2"/>
      <c r="D118" s="16"/>
      <c r="E118" s="2"/>
      <c r="F118" s="2"/>
      <c r="G118" s="16"/>
      <c r="H118" s="13"/>
      <c r="I118" s="21"/>
      <c r="J118" s="21"/>
      <c r="K118" s="21" t="str">
        <f>IF(AND(C118&lt;&gt;"",COUNTIF(D.3[Tên nhà cung cấp],C118)&gt;1),"Nhà cung cấp này đã khai báo nhiều lần","")</f>
        <v/>
      </c>
      <c r="L118" s="21" t="str">
        <f>IF(OR(C118="",J118=""),"",IF(MATCH(J118,D.3[Phân nhóm
nhà cung cấp],0)=B118,B118,""))</f>
        <v/>
      </c>
      <c r="M118" s="21" t="str">
        <f>IF(B118&lt;=COUNT(D.3[STT Phân nhóm NCC]),INDEX(D.3[Phân nhóm
nhà cung cấp],MATCH(SMALL(D.3[STT Phân nhóm NCC],B118),D.3[STT Phân nhóm NCC],0)),"")</f>
        <v/>
      </c>
      <c r="N118" s="21" t="str">
        <f>IF(C118="","",SUMIFS(M.1[Giá có thuế],M.1[Tên nhà cung cấp],C118))</f>
        <v/>
      </c>
      <c r="O118" s="21" t="str">
        <f>IF(C118="","",SUMIFS(M.1[Số tiền đã trả],M.1[Tên nhà cung cấp],C118))</f>
        <v/>
      </c>
      <c r="P118" s="21" t="str">
        <f t="shared" si="6"/>
        <v/>
      </c>
      <c r="Q118" s="23" t="str">
        <f>IF(OR(C118="",P118=0),"",RANK(P118,D.3[Nợ phải trả 
(Số dư trong kỳ)]))</f>
        <v/>
      </c>
      <c r="R118" s="173"/>
    </row>
    <row r="119" spans="2:18" ht="27.75" customHeight="1" x14ac:dyDescent="0.2">
      <c r="B119" s="7">
        <f t="shared" si="5"/>
        <v>117</v>
      </c>
      <c r="C119" s="2"/>
      <c r="D119" s="16"/>
      <c r="E119" s="2"/>
      <c r="F119" s="2"/>
      <c r="G119" s="16"/>
      <c r="H119" s="13"/>
      <c r="I119" s="21"/>
      <c r="J119" s="21"/>
      <c r="K119" s="21" t="str">
        <f>IF(AND(C119&lt;&gt;"",COUNTIF(D.3[Tên nhà cung cấp],C119)&gt;1),"Nhà cung cấp này đã khai báo nhiều lần","")</f>
        <v/>
      </c>
      <c r="L119" s="21" t="str">
        <f>IF(OR(C119="",J119=""),"",IF(MATCH(J119,D.3[Phân nhóm
nhà cung cấp],0)=B119,B119,""))</f>
        <v/>
      </c>
      <c r="M119" s="21" t="str">
        <f>IF(B119&lt;=COUNT(D.3[STT Phân nhóm NCC]),INDEX(D.3[Phân nhóm
nhà cung cấp],MATCH(SMALL(D.3[STT Phân nhóm NCC],B119),D.3[STT Phân nhóm NCC],0)),"")</f>
        <v/>
      </c>
      <c r="N119" s="21" t="str">
        <f>IF(C119="","",SUMIFS(M.1[Giá có thuế],M.1[Tên nhà cung cấp],C119))</f>
        <v/>
      </c>
      <c r="O119" s="21" t="str">
        <f>IF(C119="","",SUMIFS(M.1[Số tiền đã trả],M.1[Tên nhà cung cấp],C119))</f>
        <v/>
      </c>
      <c r="P119" s="21" t="str">
        <f t="shared" si="6"/>
        <v/>
      </c>
      <c r="Q119" s="23" t="str">
        <f>IF(OR(C119="",P119=0),"",RANK(P119,D.3[Nợ phải trả 
(Số dư trong kỳ)]))</f>
        <v/>
      </c>
      <c r="R119" s="173"/>
    </row>
    <row r="120" spans="2:18" ht="27.75" customHeight="1" x14ac:dyDescent="0.2">
      <c r="B120" s="7">
        <f t="shared" si="5"/>
        <v>118</v>
      </c>
      <c r="C120" s="2"/>
      <c r="D120" s="16"/>
      <c r="E120" s="2"/>
      <c r="F120" s="2"/>
      <c r="G120" s="16"/>
      <c r="H120" s="13"/>
      <c r="I120" s="21"/>
      <c r="J120" s="21"/>
      <c r="K120" s="21" t="str">
        <f>IF(AND(C120&lt;&gt;"",COUNTIF(D.3[Tên nhà cung cấp],C120)&gt;1),"Nhà cung cấp này đã khai báo nhiều lần","")</f>
        <v/>
      </c>
      <c r="L120" s="21" t="str">
        <f>IF(OR(C120="",J120=""),"",IF(MATCH(J120,D.3[Phân nhóm
nhà cung cấp],0)=B120,B120,""))</f>
        <v/>
      </c>
      <c r="M120" s="21" t="str">
        <f>IF(B120&lt;=COUNT(D.3[STT Phân nhóm NCC]),INDEX(D.3[Phân nhóm
nhà cung cấp],MATCH(SMALL(D.3[STT Phân nhóm NCC],B120),D.3[STT Phân nhóm NCC],0)),"")</f>
        <v/>
      </c>
      <c r="N120" s="21" t="str">
        <f>IF(C120="","",SUMIFS(M.1[Giá có thuế],M.1[Tên nhà cung cấp],C120))</f>
        <v/>
      </c>
      <c r="O120" s="21" t="str">
        <f>IF(C120="","",SUMIFS(M.1[Số tiền đã trả],M.1[Tên nhà cung cấp],C120))</f>
        <v/>
      </c>
      <c r="P120" s="21" t="str">
        <f t="shared" si="6"/>
        <v/>
      </c>
      <c r="Q120" s="23" t="str">
        <f>IF(OR(C120="",P120=0),"",RANK(P120,D.3[Nợ phải trả 
(Số dư trong kỳ)]))</f>
        <v/>
      </c>
      <c r="R120" s="173"/>
    </row>
    <row r="121" spans="2:18" ht="27.75" customHeight="1" x14ac:dyDescent="0.2">
      <c r="B121" s="7">
        <f t="shared" si="5"/>
        <v>119</v>
      </c>
      <c r="C121" s="2"/>
      <c r="D121" s="16"/>
      <c r="E121" s="2"/>
      <c r="F121" s="2"/>
      <c r="G121" s="16"/>
      <c r="H121" s="13"/>
      <c r="I121" s="21"/>
      <c r="J121" s="21"/>
      <c r="K121" s="21" t="str">
        <f>IF(AND(C121&lt;&gt;"",COUNTIF(D.3[Tên nhà cung cấp],C121)&gt;1),"Nhà cung cấp này đã khai báo nhiều lần","")</f>
        <v/>
      </c>
      <c r="L121" s="21" t="str">
        <f>IF(OR(C121="",J121=""),"",IF(MATCH(J121,D.3[Phân nhóm
nhà cung cấp],0)=B121,B121,""))</f>
        <v/>
      </c>
      <c r="M121" s="21" t="str">
        <f>IF(B121&lt;=COUNT(D.3[STT Phân nhóm NCC]),INDEX(D.3[Phân nhóm
nhà cung cấp],MATCH(SMALL(D.3[STT Phân nhóm NCC],B121),D.3[STT Phân nhóm NCC],0)),"")</f>
        <v/>
      </c>
      <c r="N121" s="21" t="str">
        <f>IF(C121="","",SUMIFS(M.1[Giá có thuế],M.1[Tên nhà cung cấp],C121))</f>
        <v/>
      </c>
      <c r="O121" s="21" t="str">
        <f>IF(C121="","",SUMIFS(M.1[Số tiền đã trả],M.1[Tên nhà cung cấp],C121))</f>
        <v/>
      </c>
      <c r="P121" s="21" t="str">
        <f t="shared" si="6"/>
        <v/>
      </c>
      <c r="Q121" s="23" t="str">
        <f>IF(OR(C121="",P121=0),"",RANK(P121,D.3[Nợ phải trả 
(Số dư trong kỳ)]))</f>
        <v/>
      </c>
      <c r="R121" s="173"/>
    </row>
    <row r="122" spans="2:18" ht="27.75" customHeight="1" x14ac:dyDescent="0.2">
      <c r="B122" s="7">
        <f t="shared" si="5"/>
        <v>120</v>
      </c>
      <c r="C122" s="2"/>
      <c r="D122" s="16"/>
      <c r="E122" s="2"/>
      <c r="F122" s="2"/>
      <c r="G122" s="16"/>
      <c r="H122" s="13"/>
      <c r="I122" s="21"/>
      <c r="J122" s="21"/>
      <c r="K122" s="21" t="str">
        <f>IF(AND(C122&lt;&gt;"",COUNTIF(D.3[Tên nhà cung cấp],C122)&gt;1),"Nhà cung cấp này đã khai báo nhiều lần","")</f>
        <v/>
      </c>
      <c r="L122" s="21" t="str">
        <f>IF(OR(C122="",J122=""),"",IF(MATCH(J122,D.3[Phân nhóm
nhà cung cấp],0)=B122,B122,""))</f>
        <v/>
      </c>
      <c r="M122" s="21" t="str">
        <f>IF(B122&lt;=COUNT(D.3[STT Phân nhóm NCC]),INDEX(D.3[Phân nhóm
nhà cung cấp],MATCH(SMALL(D.3[STT Phân nhóm NCC],B122),D.3[STT Phân nhóm NCC],0)),"")</f>
        <v/>
      </c>
      <c r="N122" s="21" t="str">
        <f>IF(C122="","",SUMIFS(M.1[Giá có thuế],M.1[Tên nhà cung cấp],C122))</f>
        <v/>
      </c>
      <c r="O122" s="21" t="str">
        <f>IF(C122="","",SUMIFS(M.1[Số tiền đã trả],M.1[Tên nhà cung cấp],C122))</f>
        <v/>
      </c>
      <c r="P122" s="21" t="str">
        <f t="shared" si="6"/>
        <v/>
      </c>
      <c r="Q122" s="23" t="str">
        <f>IF(OR(C122="",P122=0),"",RANK(P122,D.3[Nợ phải trả 
(Số dư trong kỳ)]))</f>
        <v/>
      </c>
      <c r="R122" s="173"/>
    </row>
    <row r="123" spans="2:18" ht="27.75" customHeight="1" x14ac:dyDescent="0.2">
      <c r="B123" s="7">
        <f t="shared" si="5"/>
        <v>121</v>
      </c>
      <c r="C123" s="2"/>
      <c r="D123" s="16"/>
      <c r="E123" s="2"/>
      <c r="F123" s="2"/>
      <c r="G123" s="16"/>
      <c r="H123" s="13"/>
      <c r="I123" s="21"/>
      <c r="J123" s="21"/>
      <c r="K123" s="21" t="str">
        <f>IF(AND(C123&lt;&gt;"",COUNTIF(D.3[Tên nhà cung cấp],C123)&gt;1),"Nhà cung cấp này đã khai báo nhiều lần","")</f>
        <v/>
      </c>
      <c r="L123" s="21" t="str">
        <f>IF(OR(C123="",J123=""),"",IF(MATCH(J123,D.3[Phân nhóm
nhà cung cấp],0)=B123,B123,""))</f>
        <v/>
      </c>
      <c r="M123" s="21" t="str">
        <f>IF(B123&lt;=COUNT(D.3[STT Phân nhóm NCC]),INDEX(D.3[Phân nhóm
nhà cung cấp],MATCH(SMALL(D.3[STT Phân nhóm NCC],B123),D.3[STT Phân nhóm NCC],0)),"")</f>
        <v/>
      </c>
      <c r="N123" s="21" t="str">
        <f>IF(C123="","",SUMIFS(M.1[Giá có thuế],M.1[Tên nhà cung cấp],C123))</f>
        <v/>
      </c>
      <c r="O123" s="21" t="str">
        <f>IF(C123="","",SUMIFS(M.1[Số tiền đã trả],M.1[Tên nhà cung cấp],C123))</f>
        <v/>
      </c>
      <c r="P123" s="21" t="str">
        <f t="shared" si="6"/>
        <v/>
      </c>
      <c r="Q123" s="23" t="str">
        <f>IF(OR(C123="",P123=0),"",RANK(P123,D.3[Nợ phải trả 
(Số dư trong kỳ)]))</f>
        <v/>
      </c>
      <c r="R123" s="173"/>
    </row>
    <row r="124" spans="2:18" ht="27.75" customHeight="1" x14ac:dyDescent="0.2">
      <c r="B124" s="7">
        <f t="shared" si="5"/>
        <v>122</v>
      </c>
      <c r="C124" s="2"/>
      <c r="D124" s="16"/>
      <c r="E124" s="2"/>
      <c r="F124" s="2"/>
      <c r="G124" s="16"/>
      <c r="H124" s="13"/>
      <c r="I124" s="21"/>
      <c r="J124" s="21"/>
      <c r="K124" s="21" t="str">
        <f>IF(AND(C124&lt;&gt;"",COUNTIF(D.3[Tên nhà cung cấp],C124)&gt;1),"Nhà cung cấp này đã khai báo nhiều lần","")</f>
        <v/>
      </c>
      <c r="L124" s="21" t="str">
        <f>IF(OR(C124="",J124=""),"",IF(MATCH(J124,D.3[Phân nhóm
nhà cung cấp],0)=B124,B124,""))</f>
        <v/>
      </c>
      <c r="M124" s="21" t="str">
        <f>IF(B124&lt;=COUNT(D.3[STT Phân nhóm NCC]),INDEX(D.3[Phân nhóm
nhà cung cấp],MATCH(SMALL(D.3[STT Phân nhóm NCC],B124),D.3[STT Phân nhóm NCC],0)),"")</f>
        <v/>
      </c>
      <c r="N124" s="21" t="str">
        <f>IF(C124="","",SUMIFS(M.1[Giá có thuế],M.1[Tên nhà cung cấp],C124))</f>
        <v/>
      </c>
      <c r="O124" s="21" t="str">
        <f>IF(C124="","",SUMIFS(M.1[Số tiền đã trả],M.1[Tên nhà cung cấp],C124))</f>
        <v/>
      </c>
      <c r="P124" s="21" t="str">
        <f t="shared" si="6"/>
        <v/>
      </c>
      <c r="Q124" s="23" t="str">
        <f>IF(OR(C124="",P124=0),"",RANK(P124,D.3[Nợ phải trả 
(Số dư trong kỳ)]))</f>
        <v/>
      </c>
      <c r="R124" s="173"/>
    </row>
    <row r="125" spans="2:18" ht="27.75" customHeight="1" x14ac:dyDescent="0.2">
      <c r="B125" s="7">
        <f t="shared" si="5"/>
        <v>123</v>
      </c>
      <c r="C125" s="2"/>
      <c r="D125" s="16"/>
      <c r="E125" s="2"/>
      <c r="F125" s="2"/>
      <c r="G125" s="16"/>
      <c r="H125" s="13"/>
      <c r="I125" s="21"/>
      <c r="J125" s="21"/>
      <c r="K125" s="21" t="str">
        <f>IF(AND(C125&lt;&gt;"",COUNTIF(D.3[Tên nhà cung cấp],C125)&gt;1),"Nhà cung cấp này đã khai báo nhiều lần","")</f>
        <v/>
      </c>
      <c r="L125" s="21" t="str">
        <f>IF(OR(C125="",J125=""),"",IF(MATCH(J125,D.3[Phân nhóm
nhà cung cấp],0)=B125,B125,""))</f>
        <v/>
      </c>
      <c r="M125" s="21" t="str">
        <f>IF(B125&lt;=COUNT(D.3[STT Phân nhóm NCC]),INDEX(D.3[Phân nhóm
nhà cung cấp],MATCH(SMALL(D.3[STT Phân nhóm NCC],B125),D.3[STT Phân nhóm NCC],0)),"")</f>
        <v/>
      </c>
      <c r="N125" s="21" t="str">
        <f>IF(C125="","",SUMIFS(M.1[Giá có thuế],M.1[Tên nhà cung cấp],C125))</f>
        <v/>
      </c>
      <c r="O125" s="21" t="str">
        <f>IF(C125="","",SUMIFS(M.1[Số tiền đã trả],M.1[Tên nhà cung cấp],C125))</f>
        <v/>
      </c>
      <c r="P125" s="21" t="str">
        <f t="shared" si="6"/>
        <v/>
      </c>
      <c r="Q125" s="23" t="str">
        <f>IF(OR(C125="",P125=0),"",RANK(P125,D.3[Nợ phải trả 
(Số dư trong kỳ)]))</f>
        <v/>
      </c>
      <c r="R125" s="173"/>
    </row>
    <row r="126" spans="2:18" ht="27.75" customHeight="1" x14ac:dyDescent="0.2">
      <c r="B126" s="7">
        <f t="shared" si="5"/>
        <v>124</v>
      </c>
      <c r="C126" s="2"/>
      <c r="D126" s="16"/>
      <c r="E126" s="2"/>
      <c r="F126" s="2"/>
      <c r="G126" s="16"/>
      <c r="H126" s="13"/>
      <c r="I126" s="21"/>
      <c r="J126" s="21"/>
      <c r="K126" s="21" t="str">
        <f>IF(AND(C126&lt;&gt;"",COUNTIF(D.3[Tên nhà cung cấp],C126)&gt;1),"Nhà cung cấp này đã khai báo nhiều lần","")</f>
        <v/>
      </c>
      <c r="L126" s="21" t="str">
        <f>IF(OR(C126="",J126=""),"",IF(MATCH(J126,D.3[Phân nhóm
nhà cung cấp],0)=B126,B126,""))</f>
        <v/>
      </c>
      <c r="M126" s="21" t="str">
        <f>IF(B126&lt;=COUNT(D.3[STT Phân nhóm NCC]),INDEX(D.3[Phân nhóm
nhà cung cấp],MATCH(SMALL(D.3[STT Phân nhóm NCC],B126),D.3[STT Phân nhóm NCC],0)),"")</f>
        <v/>
      </c>
      <c r="N126" s="21" t="str">
        <f>IF(C126="","",SUMIFS(M.1[Giá có thuế],M.1[Tên nhà cung cấp],C126))</f>
        <v/>
      </c>
      <c r="O126" s="21" t="str">
        <f>IF(C126="","",SUMIFS(M.1[Số tiền đã trả],M.1[Tên nhà cung cấp],C126))</f>
        <v/>
      </c>
      <c r="P126" s="21" t="str">
        <f t="shared" si="6"/>
        <v/>
      </c>
      <c r="Q126" s="23" t="str">
        <f>IF(OR(C126="",P126=0),"",RANK(P126,D.3[Nợ phải trả 
(Số dư trong kỳ)]))</f>
        <v/>
      </c>
      <c r="R126" s="173"/>
    </row>
    <row r="127" spans="2:18" ht="27.75" customHeight="1" x14ac:dyDescent="0.2">
      <c r="B127" s="7">
        <f t="shared" si="5"/>
        <v>125</v>
      </c>
      <c r="C127" s="2"/>
      <c r="D127" s="16"/>
      <c r="E127" s="2"/>
      <c r="F127" s="2"/>
      <c r="G127" s="16"/>
      <c r="H127" s="13"/>
      <c r="I127" s="21"/>
      <c r="J127" s="21"/>
      <c r="K127" s="21" t="str">
        <f>IF(AND(C127&lt;&gt;"",COUNTIF(D.3[Tên nhà cung cấp],C127)&gt;1),"Nhà cung cấp này đã khai báo nhiều lần","")</f>
        <v/>
      </c>
      <c r="L127" s="21" t="str">
        <f>IF(OR(C127="",J127=""),"",IF(MATCH(J127,D.3[Phân nhóm
nhà cung cấp],0)=B127,B127,""))</f>
        <v/>
      </c>
      <c r="M127" s="21" t="str">
        <f>IF(B127&lt;=COUNT(D.3[STT Phân nhóm NCC]),INDEX(D.3[Phân nhóm
nhà cung cấp],MATCH(SMALL(D.3[STT Phân nhóm NCC],B127),D.3[STT Phân nhóm NCC],0)),"")</f>
        <v/>
      </c>
      <c r="N127" s="21" t="str">
        <f>IF(C127="","",SUMIFS(M.1[Giá có thuế],M.1[Tên nhà cung cấp],C127))</f>
        <v/>
      </c>
      <c r="O127" s="21" t="str">
        <f>IF(C127="","",SUMIFS(M.1[Số tiền đã trả],M.1[Tên nhà cung cấp],C127))</f>
        <v/>
      </c>
      <c r="P127" s="21" t="str">
        <f t="shared" si="6"/>
        <v/>
      </c>
      <c r="Q127" s="23" t="str">
        <f>IF(OR(C127="",P127=0),"",RANK(P127,D.3[Nợ phải trả 
(Số dư trong kỳ)]))</f>
        <v/>
      </c>
      <c r="R127" s="173"/>
    </row>
    <row r="128" spans="2:18" ht="27.75" customHeight="1" x14ac:dyDescent="0.2">
      <c r="B128" s="7">
        <f t="shared" si="5"/>
        <v>126</v>
      </c>
      <c r="C128" s="2"/>
      <c r="D128" s="16"/>
      <c r="E128" s="2"/>
      <c r="F128" s="2"/>
      <c r="G128" s="16"/>
      <c r="H128" s="13"/>
      <c r="I128" s="21"/>
      <c r="J128" s="21"/>
      <c r="K128" s="21" t="str">
        <f>IF(AND(C128&lt;&gt;"",COUNTIF(D.3[Tên nhà cung cấp],C128)&gt;1),"Nhà cung cấp này đã khai báo nhiều lần","")</f>
        <v/>
      </c>
      <c r="L128" s="21" t="str">
        <f>IF(OR(C128="",J128=""),"",IF(MATCH(J128,D.3[Phân nhóm
nhà cung cấp],0)=B128,B128,""))</f>
        <v/>
      </c>
      <c r="M128" s="21" t="str">
        <f>IF(B128&lt;=COUNT(D.3[STT Phân nhóm NCC]),INDEX(D.3[Phân nhóm
nhà cung cấp],MATCH(SMALL(D.3[STT Phân nhóm NCC],B128),D.3[STT Phân nhóm NCC],0)),"")</f>
        <v/>
      </c>
      <c r="N128" s="21" t="str">
        <f>IF(C128="","",SUMIFS(M.1[Giá có thuế],M.1[Tên nhà cung cấp],C128))</f>
        <v/>
      </c>
      <c r="O128" s="21" t="str">
        <f>IF(C128="","",SUMIFS(M.1[Số tiền đã trả],M.1[Tên nhà cung cấp],C128))</f>
        <v/>
      </c>
      <c r="P128" s="21" t="str">
        <f t="shared" si="6"/>
        <v/>
      </c>
      <c r="Q128" s="23" t="str">
        <f>IF(OR(C128="",P128=0),"",RANK(P128,D.3[Nợ phải trả 
(Số dư trong kỳ)]))</f>
        <v/>
      </c>
      <c r="R128" s="173"/>
    </row>
    <row r="129" spans="2:18" ht="27.75" customHeight="1" x14ac:dyDescent="0.2">
      <c r="B129" s="7">
        <f t="shared" si="5"/>
        <v>127</v>
      </c>
      <c r="C129" s="2"/>
      <c r="D129" s="16"/>
      <c r="E129" s="2"/>
      <c r="F129" s="2"/>
      <c r="G129" s="16"/>
      <c r="H129" s="13"/>
      <c r="I129" s="21"/>
      <c r="J129" s="21"/>
      <c r="K129" s="21" t="str">
        <f>IF(AND(C129&lt;&gt;"",COUNTIF(D.3[Tên nhà cung cấp],C129)&gt;1),"Nhà cung cấp này đã khai báo nhiều lần","")</f>
        <v/>
      </c>
      <c r="L129" s="21" t="str">
        <f>IF(OR(C129="",J129=""),"",IF(MATCH(J129,D.3[Phân nhóm
nhà cung cấp],0)=B129,B129,""))</f>
        <v/>
      </c>
      <c r="M129" s="21" t="str">
        <f>IF(B129&lt;=COUNT(D.3[STT Phân nhóm NCC]),INDEX(D.3[Phân nhóm
nhà cung cấp],MATCH(SMALL(D.3[STT Phân nhóm NCC],B129),D.3[STT Phân nhóm NCC],0)),"")</f>
        <v/>
      </c>
      <c r="N129" s="21" t="str">
        <f>IF(C129="","",SUMIFS(M.1[Giá có thuế],M.1[Tên nhà cung cấp],C129))</f>
        <v/>
      </c>
      <c r="O129" s="21" t="str">
        <f>IF(C129="","",SUMIFS(M.1[Số tiền đã trả],M.1[Tên nhà cung cấp],C129))</f>
        <v/>
      </c>
      <c r="P129" s="21" t="str">
        <f t="shared" si="6"/>
        <v/>
      </c>
      <c r="Q129" s="23" t="str">
        <f>IF(OR(C129="",P129=0),"",RANK(P129,D.3[Nợ phải trả 
(Số dư trong kỳ)]))</f>
        <v/>
      </c>
      <c r="R129" s="173"/>
    </row>
    <row r="130" spans="2:18" ht="27.75" customHeight="1" x14ac:dyDescent="0.2">
      <c r="B130" s="7">
        <f t="shared" si="5"/>
        <v>128</v>
      </c>
      <c r="C130" s="2"/>
      <c r="D130" s="16"/>
      <c r="E130" s="2"/>
      <c r="F130" s="2"/>
      <c r="G130" s="16"/>
      <c r="H130" s="13"/>
      <c r="I130" s="21"/>
      <c r="J130" s="21"/>
      <c r="K130" s="21" t="str">
        <f>IF(AND(C130&lt;&gt;"",COUNTIF(D.3[Tên nhà cung cấp],C130)&gt;1),"Nhà cung cấp này đã khai báo nhiều lần","")</f>
        <v/>
      </c>
      <c r="L130" s="21" t="str">
        <f>IF(OR(C130="",J130=""),"",IF(MATCH(J130,D.3[Phân nhóm
nhà cung cấp],0)=B130,B130,""))</f>
        <v/>
      </c>
      <c r="M130" s="21" t="str">
        <f>IF(B130&lt;=COUNT(D.3[STT Phân nhóm NCC]),INDEX(D.3[Phân nhóm
nhà cung cấp],MATCH(SMALL(D.3[STT Phân nhóm NCC],B130),D.3[STT Phân nhóm NCC],0)),"")</f>
        <v/>
      </c>
      <c r="N130" s="21" t="str">
        <f>IF(C130="","",SUMIFS(M.1[Giá có thuế],M.1[Tên nhà cung cấp],C130))</f>
        <v/>
      </c>
      <c r="O130" s="21" t="str">
        <f>IF(C130="","",SUMIFS(M.1[Số tiền đã trả],M.1[Tên nhà cung cấp],C130))</f>
        <v/>
      </c>
      <c r="P130" s="21" t="str">
        <f t="shared" si="6"/>
        <v/>
      </c>
      <c r="Q130" s="23" t="str">
        <f>IF(OR(C130="",P130=0),"",RANK(P130,D.3[Nợ phải trả 
(Số dư trong kỳ)]))</f>
        <v/>
      </c>
      <c r="R130" s="173"/>
    </row>
    <row r="131" spans="2:18" ht="27.75" customHeight="1" x14ac:dyDescent="0.2">
      <c r="B131" s="7">
        <f t="shared" si="5"/>
        <v>129</v>
      </c>
      <c r="C131" s="2"/>
      <c r="D131" s="16"/>
      <c r="E131" s="2"/>
      <c r="F131" s="2"/>
      <c r="G131" s="16"/>
      <c r="H131" s="13"/>
      <c r="I131" s="21"/>
      <c r="J131" s="21"/>
      <c r="K131" s="21" t="str">
        <f>IF(AND(C131&lt;&gt;"",COUNTIF(D.3[Tên nhà cung cấp],C131)&gt;1),"Nhà cung cấp này đã khai báo nhiều lần","")</f>
        <v/>
      </c>
      <c r="L131" s="21" t="str">
        <f>IF(OR(C131="",J131=""),"",IF(MATCH(J131,D.3[Phân nhóm
nhà cung cấp],0)=B131,B131,""))</f>
        <v/>
      </c>
      <c r="M131" s="21" t="str">
        <f>IF(B131&lt;=COUNT(D.3[STT Phân nhóm NCC]),INDEX(D.3[Phân nhóm
nhà cung cấp],MATCH(SMALL(D.3[STT Phân nhóm NCC],B131),D.3[STT Phân nhóm NCC],0)),"")</f>
        <v/>
      </c>
      <c r="N131" s="21" t="str">
        <f>IF(C131="","",SUMIFS(M.1[Giá có thuế],M.1[Tên nhà cung cấp],C131))</f>
        <v/>
      </c>
      <c r="O131" s="21" t="str">
        <f>IF(C131="","",SUMIFS(M.1[Số tiền đã trả],M.1[Tên nhà cung cấp],C131))</f>
        <v/>
      </c>
      <c r="P131" s="21" t="str">
        <f t="shared" ref="P131:P162" si="7">IF(C131="","",SUM(H131,N131)-SUM(O131))</f>
        <v/>
      </c>
      <c r="Q131" s="23" t="str">
        <f>IF(OR(C131="",P131=0),"",RANK(P131,D.3[Nợ phải trả 
(Số dư trong kỳ)]))</f>
        <v/>
      </c>
      <c r="R131" s="173"/>
    </row>
    <row r="132" spans="2:18" ht="27.75" customHeight="1" x14ac:dyDescent="0.2">
      <c r="B132" s="7">
        <f t="shared" ref="B132:B195" si="8">ROW(A132)-2</f>
        <v>130</v>
      </c>
      <c r="C132" s="2"/>
      <c r="D132" s="16"/>
      <c r="E132" s="2"/>
      <c r="F132" s="2"/>
      <c r="G132" s="16"/>
      <c r="H132" s="13"/>
      <c r="I132" s="21"/>
      <c r="J132" s="21"/>
      <c r="K132" s="21" t="str">
        <f>IF(AND(C132&lt;&gt;"",COUNTIF(D.3[Tên nhà cung cấp],C132)&gt;1),"Nhà cung cấp này đã khai báo nhiều lần","")</f>
        <v/>
      </c>
      <c r="L132" s="21" t="str">
        <f>IF(OR(C132="",J132=""),"",IF(MATCH(J132,D.3[Phân nhóm
nhà cung cấp],0)=B132,B132,""))</f>
        <v/>
      </c>
      <c r="M132" s="21" t="str">
        <f>IF(B132&lt;=COUNT(D.3[STT Phân nhóm NCC]),INDEX(D.3[Phân nhóm
nhà cung cấp],MATCH(SMALL(D.3[STT Phân nhóm NCC],B132),D.3[STT Phân nhóm NCC],0)),"")</f>
        <v/>
      </c>
      <c r="N132" s="21" t="str">
        <f>IF(C132="","",SUMIFS(M.1[Giá có thuế],M.1[Tên nhà cung cấp],C132))</f>
        <v/>
      </c>
      <c r="O132" s="21" t="str">
        <f>IF(C132="","",SUMIFS(M.1[Số tiền đã trả],M.1[Tên nhà cung cấp],C132))</f>
        <v/>
      </c>
      <c r="P132" s="21" t="str">
        <f t="shared" si="7"/>
        <v/>
      </c>
      <c r="Q132" s="23" t="str">
        <f>IF(OR(C132="",P132=0),"",RANK(P132,D.3[Nợ phải trả 
(Số dư trong kỳ)]))</f>
        <v/>
      </c>
      <c r="R132" s="173"/>
    </row>
    <row r="133" spans="2:18" ht="27.75" customHeight="1" x14ac:dyDescent="0.2">
      <c r="B133" s="7">
        <f t="shared" si="8"/>
        <v>131</v>
      </c>
      <c r="C133" s="2"/>
      <c r="D133" s="16"/>
      <c r="E133" s="2"/>
      <c r="F133" s="2"/>
      <c r="G133" s="16"/>
      <c r="H133" s="13"/>
      <c r="I133" s="21"/>
      <c r="J133" s="21"/>
      <c r="K133" s="21" t="str">
        <f>IF(AND(C133&lt;&gt;"",COUNTIF(D.3[Tên nhà cung cấp],C133)&gt;1),"Nhà cung cấp này đã khai báo nhiều lần","")</f>
        <v/>
      </c>
      <c r="L133" s="21" t="str">
        <f>IF(OR(C133="",J133=""),"",IF(MATCH(J133,D.3[Phân nhóm
nhà cung cấp],0)=B133,B133,""))</f>
        <v/>
      </c>
      <c r="M133" s="21" t="str">
        <f>IF(B133&lt;=COUNT(D.3[STT Phân nhóm NCC]),INDEX(D.3[Phân nhóm
nhà cung cấp],MATCH(SMALL(D.3[STT Phân nhóm NCC],B133),D.3[STT Phân nhóm NCC],0)),"")</f>
        <v/>
      </c>
      <c r="N133" s="21" t="str">
        <f>IF(C133="","",SUMIFS(M.1[Giá có thuế],M.1[Tên nhà cung cấp],C133))</f>
        <v/>
      </c>
      <c r="O133" s="21" t="str">
        <f>IF(C133="","",SUMIFS(M.1[Số tiền đã trả],M.1[Tên nhà cung cấp],C133))</f>
        <v/>
      </c>
      <c r="P133" s="21" t="str">
        <f t="shared" si="7"/>
        <v/>
      </c>
      <c r="Q133" s="23" t="str">
        <f>IF(OR(C133="",P133=0),"",RANK(P133,D.3[Nợ phải trả 
(Số dư trong kỳ)]))</f>
        <v/>
      </c>
      <c r="R133" s="173"/>
    </row>
    <row r="134" spans="2:18" ht="27.75" customHeight="1" x14ac:dyDescent="0.2">
      <c r="B134" s="7">
        <f t="shared" si="8"/>
        <v>132</v>
      </c>
      <c r="C134" s="2"/>
      <c r="D134" s="16"/>
      <c r="E134" s="2"/>
      <c r="F134" s="2"/>
      <c r="G134" s="16"/>
      <c r="H134" s="13"/>
      <c r="I134" s="21"/>
      <c r="J134" s="21"/>
      <c r="K134" s="21" t="str">
        <f>IF(AND(C134&lt;&gt;"",COUNTIF(D.3[Tên nhà cung cấp],C134)&gt;1),"Nhà cung cấp này đã khai báo nhiều lần","")</f>
        <v/>
      </c>
      <c r="L134" s="21" t="str">
        <f>IF(OR(C134="",J134=""),"",IF(MATCH(J134,D.3[Phân nhóm
nhà cung cấp],0)=B134,B134,""))</f>
        <v/>
      </c>
      <c r="M134" s="21" t="str">
        <f>IF(B134&lt;=COUNT(D.3[STT Phân nhóm NCC]),INDEX(D.3[Phân nhóm
nhà cung cấp],MATCH(SMALL(D.3[STT Phân nhóm NCC],B134),D.3[STT Phân nhóm NCC],0)),"")</f>
        <v/>
      </c>
      <c r="N134" s="21" t="str">
        <f>IF(C134="","",SUMIFS(M.1[Giá có thuế],M.1[Tên nhà cung cấp],C134))</f>
        <v/>
      </c>
      <c r="O134" s="21" t="str">
        <f>IF(C134="","",SUMIFS(M.1[Số tiền đã trả],M.1[Tên nhà cung cấp],C134))</f>
        <v/>
      </c>
      <c r="P134" s="21" t="str">
        <f t="shared" si="7"/>
        <v/>
      </c>
      <c r="Q134" s="23" t="str">
        <f>IF(OR(C134="",P134=0),"",RANK(P134,D.3[Nợ phải trả 
(Số dư trong kỳ)]))</f>
        <v/>
      </c>
      <c r="R134" s="173"/>
    </row>
    <row r="135" spans="2:18" ht="27.75" customHeight="1" x14ac:dyDescent="0.2">
      <c r="B135" s="7">
        <f t="shared" si="8"/>
        <v>133</v>
      </c>
      <c r="C135" s="2"/>
      <c r="D135" s="16"/>
      <c r="E135" s="2"/>
      <c r="F135" s="2"/>
      <c r="G135" s="16"/>
      <c r="H135" s="13"/>
      <c r="I135" s="21"/>
      <c r="J135" s="21"/>
      <c r="K135" s="21" t="str">
        <f>IF(AND(C135&lt;&gt;"",COUNTIF(D.3[Tên nhà cung cấp],C135)&gt;1),"Nhà cung cấp này đã khai báo nhiều lần","")</f>
        <v/>
      </c>
      <c r="L135" s="21" t="str">
        <f>IF(OR(C135="",J135=""),"",IF(MATCH(J135,D.3[Phân nhóm
nhà cung cấp],0)=B135,B135,""))</f>
        <v/>
      </c>
      <c r="M135" s="21" t="str">
        <f>IF(B135&lt;=COUNT(D.3[STT Phân nhóm NCC]),INDEX(D.3[Phân nhóm
nhà cung cấp],MATCH(SMALL(D.3[STT Phân nhóm NCC],B135),D.3[STT Phân nhóm NCC],0)),"")</f>
        <v/>
      </c>
      <c r="N135" s="21" t="str">
        <f>IF(C135="","",SUMIFS(M.1[Giá có thuế],M.1[Tên nhà cung cấp],C135))</f>
        <v/>
      </c>
      <c r="O135" s="21" t="str">
        <f>IF(C135="","",SUMIFS(M.1[Số tiền đã trả],M.1[Tên nhà cung cấp],C135))</f>
        <v/>
      </c>
      <c r="P135" s="21" t="str">
        <f t="shared" si="7"/>
        <v/>
      </c>
      <c r="Q135" s="23" t="str">
        <f>IF(OR(C135="",P135=0),"",RANK(P135,D.3[Nợ phải trả 
(Số dư trong kỳ)]))</f>
        <v/>
      </c>
      <c r="R135" s="173"/>
    </row>
    <row r="136" spans="2:18" ht="27.75" customHeight="1" x14ac:dyDescent="0.2">
      <c r="B136" s="7">
        <f t="shared" si="8"/>
        <v>134</v>
      </c>
      <c r="C136" s="2"/>
      <c r="D136" s="16"/>
      <c r="E136" s="2"/>
      <c r="F136" s="2"/>
      <c r="G136" s="16"/>
      <c r="H136" s="13"/>
      <c r="I136" s="21"/>
      <c r="J136" s="21"/>
      <c r="K136" s="21" t="str">
        <f>IF(AND(C136&lt;&gt;"",COUNTIF(D.3[Tên nhà cung cấp],C136)&gt;1),"Nhà cung cấp này đã khai báo nhiều lần","")</f>
        <v/>
      </c>
      <c r="L136" s="21" t="str">
        <f>IF(OR(C136="",J136=""),"",IF(MATCH(J136,D.3[Phân nhóm
nhà cung cấp],0)=B136,B136,""))</f>
        <v/>
      </c>
      <c r="M136" s="21" t="str">
        <f>IF(B136&lt;=COUNT(D.3[STT Phân nhóm NCC]),INDEX(D.3[Phân nhóm
nhà cung cấp],MATCH(SMALL(D.3[STT Phân nhóm NCC],B136),D.3[STT Phân nhóm NCC],0)),"")</f>
        <v/>
      </c>
      <c r="N136" s="21" t="str">
        <f>IF(C136="","",SUMIFS(M.1[Giá có thuế],M.1[Tên nhà cung cấp],C136))</f>
        <v/>
      </c>
      <c r="O136" s="21" t="str">
        <f>IF(C136="","",SUMIFS(M.1[Số tiền đã trả],M.1[Tên nhà cung cấp],C136))</f>
        <v/>
      </c>
      <c r="P136" s="21" t="str">
        <f t="shared" si="7"/>
        <v/>
      </c>
      <c r="Q136" s="23" t="str">
        <f>IF(OR(C136="",P136=0),"",RANK(P136,D.3[Nợ phải trả 
(Số dư trong kỳ)]))</f>
        <v/>
      </c>
      <c r="R136" s="173"/>
    </row>
    <row r="137" spans="2:18" ht="27.75" customHeight="1" x14ac:dyDescent="0.2">
      <c r="B137" s="7">
        <f t="shared" si="8"/>
        <v>135</v>
      </c>
      <c r="C137" s="2"/>
      <c r="D137" s="16"/>
      <c r="E137" s="2"/>
      <c r="F137" s="2"/>
      <c r="G137" s="16"/>
      <c r="H137" s="13"/>
      <c r="I137" s="21"/>
      <c r="J137" s="21"/>
      <c r="K137" s="21" t="str">
        <f>IF(AND(C137&lt;&gt;"",COUNTIF(D.3[Tên nhà cung cấp],C137)&gt;1),"Nhà cung cấp này đã khai báo nhiều lần","")</f>
        <v/>
      </c>
      <c r="L137" s="21" t="str">
        <f>IF(OR(C137="",J137=""),"",IF(MATCH(J137,D.3[Phân nhóm
nhà cung cấp],0)=B137,B137,""))</f>
        <v/>
      </c>
      <c r="M137" s="21" t="str">
        <f>IF(B137&lt;=COUNT(D.3[STT Phân nhóm NCC]),INDEX(D.3[Phân nhóm
nhà cung cấp],MATCH(SMALL(D.3[STT Phân nhóm NCC],B137),D.3[STT Phân nhóm NCC],0)),"")</f>
        <v/>
      </c>
      <c r="N137" s="21" t="str">
        <f>IF(C137="","",SUMIFS(M.1[Giá có thuế],M.1[Tên nhà cung cấp],C137))</f>
        <v/>
      </c>
      <c r="O137" s="21" t="str">
        <f>IF(C137="","",SUMIFS(M.1[Số tiền đã trả],M.1[Tên nhà cung cấp],C137))</f>
        <v/>
      </c>
      <c r="P137" s="21" t="str">
        <f t="shared" si="7"/>
        <v/>
      </c>
      <c r="Q137" s="23" t="str">
        <f>IF(OR(C137="",P137=0),"",RANK(P137,D.3[Nợ phải trả 
(Số dư trong kỳ)]))</f>
        <v/>
      </c>
      <c r="R137" s="173"/>
    </row>
    <row r="138" spans="2:18" ht="27.75" customHeight="1" x14ac:dyDescent="0.2">
      <c r="B138" s="7">
        <f t="shared" si="8"/>
        <v>136</v>
      </c>
      <c r="C138" s="2"/>
      <c r="D138" s="16"/>
      <c r="E138" s="2"/>
      <c r="F138" s="2"/>
      <c r="G138" s="16"/>
      <c r="H138" s="13"/>
      <c r="I138" s="21"/>
      <c r="J138" s="21"/>
      <c r="K138" s="21" t="str">
        <f>IF(AND(C138&lt;&gt;"",COUNTIF(D.3[Tên nhà cung cấp],C138)&gt;1),"Nhà cung cấp này đã khai báo nhiều lần","")</f>
        <v/>
      </c>
      <c r="L138" s="21" t="str">
        <f>IF(OR(C138="",J138=""),"",IF(MATCH(J138,D.3[Phân nhóm
nhà cung cấp],0)=B138,B138,""))</f>
        <v/>
      </c>
      <c r="M138" s="21" t="str">
        <f>IF(B138&lt;=COUNT(D.3[STT Phân nhóm NCC]),INDEX(D.3[Phân nhóm
nhà cung cấp],MATCH(SMALL(D.3[STT Phân nhóm NCC],B138),D.3[STT Phân nhóm NCC],0)),"")</f>
        <v/>
      </c>
      <c r="N138" s="21" t="str">
        <f>IF(C138="","",SUMIFS(M.1[Giá có thuế],M.1[Tên nhà cung cấp],C138))</f>
        <v/>
      </c>
      <c r="O138" s="21" t="str">
        <f>IF(C138="","",SUMIFS(M.1[Số tiền đã trả],M.1[Tên nhà cung cấp],C138))</f>
        <v/>
      </c>
      <c r="P138" s="21" t="str">
        <f t="shared" si="7"/>
        <v/>
      </c>
      <c r="Q138" s="23" t="str">
        <f>IF(OR(C138="",P138=0),"",RANK(P138,D.3[Nợ phải trả 
(Số dư trong kỳ)]))</f>
        <v/>
      </c>
      <c r="R138" s="173"/>
    </row>
    <row r="139" spans="2:18" ht="27.75" customHeight="1" x14ac:dyDescent="0.2">
      <c r="B139" s="7">
        <f t="shared" si="8"/>
        <v>137</v>
      </c>
      <c r="C139" s="2"/>
      <c r="D139" s="16"/>
      <c r="E139" s="2"/>
      <c r="F139" s="2"/>
      <c r="G139" s="16"/>
      <c r="H139" s="13"/>
      <c r="I139" s="21"/>
      <c r="J139" s="21"/>
      <c r="K139" s="21" t="str">
        <f>IF(AND(C139&lt;&gt;"",COUNTIF(D.3[Tên nhà cung cấp],C139)&gt;1),"Nhà cung cấp này đã khai báo nhiều lần","")</f>
        <v/>
      </c>
      <c r="L139" s="21" t="str">
        <f>IF(OR(C139="",J139=""),"",IF(MATCH(J139,D.3[Phân nhóm
nhà cung cấp],0)=B139,B139,""))</f>
        <v/>
      </c>
      <c r="M139" s="21" t="str">
        <f>IF(B139&lt;=COUNT(D.3[STT Phân nhóm NCC]),INDEX(D.3[Phân nhóm
nhà cung cấp],MATCH(SMALL(D.3[STT Phân nhóm NCC],B139),D.3[STT Phân nhóm NCC],0)),"")</f>
        <v/>
      </c>
      <c r="N139" s="21" t="str">
        <f>IF(C139="","",SUMIFS(M.1[Giá có thuế],M.1[Tên nhà cung cấp],C139))</f>
        <v/>
      </c>
      <c r="O139" s="21" t="str">
        <f>IF(C139="","",SUMIFS(M.1[Số tiền đã trả],M.1[Tên nhà cung cấp],C139))</f>
        <v/>
      </c>
      <c r="P139" s="21" t="str">
        <f t="shared" si="7"/>
        <v/>
      </c>
      <c r="Q139" s="23" t="str">
        <f>IF(OR(C139="",P139=0),"",RANK(P139,D.3[Nợ phải trả 
(Số dư trong kỳ)]))</f>
        <v/>
      </c>
      <c r="R139" s="173"/>
    </row>
    <row r="140" spans="2:18" ht="27.75" customHeight="1" x14ac:dyDescent="0.2">
      <c r="B140" s="7">
        <f t="shared" si="8"/>
        <v>138</v>
      </c>
      <c r="C140" s="2"/>
      <c r="D140" s="16"/>
      <c r="E140" s="2"/>
      <c r="F140" s="2"/>
      <c r="G140" s="16"/>
      <c r="H140" s="13"/>
      <c r="I140" s="21"/>
      <c r="J140" s="21"/>
      <c r="K140" s="21" t="str">
        <f>IF(AND(C140&lt;&gt;"",COUNTIF(D.3[Tên nhà cung cấp],C140)&gt;1),"Nhà cung cấp này đã khai báo nhiều lần","")</f>
        <v/>
      </c>
      <c r="L140" s="21" t="str">
        <f>IF(OR(C140="",J140=""),"",IF(MATCH(J140,D.3[Phân nhóm
nhà cung cấp],0)=B140,B140,""))</f>
        <v/>
      </c>
      <c r="M140" s="21" t="str">
        <f>IF(B140&lt;=COUNT(D.3[STT Phân nhóm NCC]),INDEX(D.3[Phân nhóm
nhà cung cấp],MATCH(SMALL(D.3[STT Phân nhóm NCC],B140),D.3[STT Phân nhóm NCC],0)),"")</f>
        <v/>
      </c>
      <c r="N140" s="21" t="str">
        <f>IF(C140="","",SUMIFS(M.1[Giá có thuế],M.1[Tên nhà cung cấp],C140))</f>
        <v/>
      </c>
      <c r="O140" s="21" t="str">
        <f>IF(C140="","",SUMIFS(M.1[Số tiền đã trả],M.1[Tên nhà cung cấp],C140))</f>
        <v/>
      </c>
      <c r="P140" s="21" t="str">
        <f t="shared" si="7"/>
        <v/>
      </c>
      <c r="Q140" s="23" t="str">
        <f>IF(OR(C140="",P140=0),"",RANK(P140,D.3[Nợ phải trả 
(Số dư trong kỳ)]))</f>
        <v/>
      </c>
      <c r="R140" s="173"/>
    </row>
    <row r="141" spans="2:18" ht="27.75" customHeight="1" x14ac:dyDescent="0.2">
      <c r="B141" s="7">
        <f t="shared" si="8"/>
        <v>139</v>
      </c>
      <c r="C141" s="2"/>
      <c r="D141" s="16"/>
      <c r="E141" s="2"/>
      <c r="F141" s="2"/>
      <c r="G141" s="16"/>
      <c r="H141" s="13"/>
      <c r="I141" s="21"/>
      <c r="J141" s="21"/>
      <c r="K141" s="21" t="str">
        <f>IF(AND(C141&lt;&gt;"",COUNTIF(D.3[Tên nhà cung cấp],C141)&gt;1),"Nhà cung cấp này đã khai báo nhiều lần","")</f>
        <v/>
      </c>
      <c r="L141" s="21" t="str">
        <f>IF(OR(C141="",J141=""),"",IF(MATCH(J141,D.3[Phân nhóm
nhà cung cấp],0)=B141,B141,""))</f>
        <v/>
      </c>
      <c r="M141" s="21" t="str">
        <f>IF(B141&lt;=COUNT(D.3[STT Phân nhóm NCC]),INDEX(D.3[Phân nhóm
nhà cung cấp],MATCH(SMALL(D.3[STT Phân nhóm NCC],B141),D.3[STT Phân nhóm NCC],0)),"")</f>
        <v/>
      </c>
      <c r="N141" s="21" t="str">
        <f>IF(C141="","",SUMIFS(M.1[Giá có thuế],M.1[Tên nhà cung cấp],C141))</f>
        <v/>
      </c>
      <c r="O141" s="21" t="str">
        <f>IF(C141="","",SUMIFS(M.1[Số tiền đã trả],M.1[Tên nhà cung cấp],C141))</f>
        <v/>
      </c>
      <c r="P141" s="21" t="str">
        <f t="shared" si="7"/>
        <v/>
      </c>
      <c r="Q141" s="23" t="str">
        <f>IF(OR(C141="",P141=0),"",RANK(P141,D.3[Nợ phải trả 
(Số dư trong kỳ)]))</f>
        <v/>
      </c>
      <c r="R141" s="173"/>
    </row>
    <row r="142" spans="2:18" ht="27.75" customHeight="1" x14ac:dyDescent="0.2">
      <c r="B142" s="7">
        <f t="shared" si="8"/>
        <v>140</v>
      </c>
      <c r="C142" s="2"/>
      <c r="D142" s="16"/>
      <c r="E142" s="2"/>
      <c r="F142" s="2"/>
      <c r="G142" s="16"/>
      <c r="H142" s="13"/>
      <c r="I142" s="21"/>
      <c r="J142" s="21"/>
      <c r="K142" s="21" t="str">
        <f>IF(AND(C142&lt;&gt;"",COUNTIF(D.3[Tên nhà cung cấp],C142)&gt;1),"Nhà cung cấp này đã khai báo nhiều lần","")</f>
        <v/>
      </c>
      <c r="L142" s="21" t="str">
        <f>IF(OR(C142="",J142=""),"",IF(MATCH(J142,D.3[Phân nhóm
nhà cung cấp],0)=B142,B142,""))</f>
        <v/>
      </c>
      <c r="M142" s="21" t="str">
        <f>IF(B142&lt;=COUNT(D.3[STT Phân nhóm NCC]),INDEX(D.3[Phân nhóm
nhà cung cấp],MATCH(SMALL(D.3[STT Phân nhóm NCC],B142),D.3[STT Phân nhóm NCC],0)),"")</f>
        <v/>
      </c>
      <c r="N142" s="21" t="str">
        <f>IF(C142="","",SUMIFS(M.1[Giá có thuế],M.1[Tên nhà cung cấp],C142))</f>
        <v/>
      </c>
      <c r="O142" s="21" t="str">
        <f>IF(C142="","",SUMIFS(M.1[Số tiền đã trả],M.1[Tên nhà cung cấp],C142))</f>
        <v/>
      </c>
      <c r="P142" s="21" t="str">
        <f t="shared" si="7"/>
        <v/>
      </c>
      <c r="Q142" s="23" t="str">
        <f>IF(OR(C142="",P142=0),"",RANK(P142,D.3[Nợ phải trả 
(Số dư trong kỳ)]))</f>
        <v/>
      </c>
      <c r="R142" s="173"/>
    </row>
    <row r="143" spans="2:18" ht="27.75" customHeight="1" x14ac:dyDescent="0.2">
      <c r="B143" s="7">
        <f t="shared" si="8"/>
        <v>141</v>
      </c>
      <c r="C143" s="2"/>
      <c r="D143" s="16"/>
      <c r="E143" s="2"/>
      <c r="F143" s="2"/>
      <c r="G143" s="16"/>
      <c r="H143" s="13"/>
      <c r="I143" s="21"/>
      <c r="J143" s="21"/>
      <c r="K143" s="21" t="str">
        <f>IF(AND(C143&lt;&gt;"",COUNTIF(D.3[Tên nhà cung cấp],C143)&gt;1),"Nhà cung cấp này đã khai báo nhiều lần","")</f>
        <v/>
      </c>
      <c r="L143" s="21" t="str">
        <f>IF(OR(C143="",J143=""),"",IF(MATCH(J143,D.3[Phân nhóm
nhà cung cấp],0)=B143,B143,""))</f>
        <v/>
      </c>
      <c r="M143" s="21" t="str">
        <f>IF(B143&lt;=COUNT(D.3[STT Phân nhóm NCC]),INDEX(D.3[Phân nhóm
nhà cung cấp],MATCH(SMALL(D.3[STT Phân nhóm NCC],B143),D.3[STT Phân nhóm NCC],0)),"")</f>
        <v/>
      </c>
      <c r="N143" s="21" t="str">
        <f>IF(C143="","",SUMIFS(M.1[Giá có thuế],M.1[Tên nhà cung cấp],C143))</f>
        <v/>
      </c>
      <c r="O143" s="21" t="str">
        <f>IF(C143="","",SUMIFS(M.1[Số tiền đã trả],M.1[Tên nhà cung cấp],C143))</f>
        <v/>
      </c>
      <c r="P143" s="21" t="str">
        <f t="shared" si="7"/>
        <v/>
      </c>
      <c r="Q143" s="23" t="str">
        <f>IF(OR(C143="",P143=0),"",RANK(P143,D.3[Nợ phải trả 
(Số dư trong kỳ)]))</f>
        <v/>
      </c>
      <c r="R143" s="173"/>
    </row>
    <row r="144" spans="2:18" ht="27.75" customHeight="1" x14ac:dyDescent="0.2">
      <c r="B144" s="7">
        <f t="shared" si="8"/>
        <v>142</v>
      </c>
      <c r="C144" s="2"/>
      <c r="D144" s="16"/>
      <c r="E144" s="2"/>
      <c r="F144" s="2"/>
      <c r="G144" s="16"/>
      <c r="H144" s="13"/>
      <c r="I144" s="21"/>
      <c r="J144" s="21"/>
      <c r="K144" s="21" t="str">
        <f>IF(AND(C144&lt;&gt;"",COUNTIF(D.3[Tên nhà cung cấp],C144)&gt;1),"Nhà cung cấp này đã khai báo nhiều lần","")</f>
        <v/>
      </c>
      <c r="L144" s="21" t="str">
        <f>IF(OR(C144="",J144=""),"",IF(MATCH(J144,D.3[Phân nhóm
nhà cung cấp],0)=B144,B144,""))</f>
        <v/>
      </c>
      <c r="M144" s="21" t="str">
        <f>IF(B144&lt;=COUNT(D.3[STT Phân nhóm NCC]),INDEX(D.3[Phân nhóm
nhà cung cấp],MATCH(SMALL(D.3[STT Phân nhóm NCC],B144),D.3[STT Phân nhóm NCC],0)),"")</f>
        <v/>
      </c>
      <c r="N144" s="21" t="str">
        <f>IF(C144="","",SUMIFS(M.1[Giá có thuế],M.1[Tên nhà cung cấp],C144))</f>
        <v/>
      </c>
      <c r="O144" s="21" t="str">
        <f>IF(C144="","",SUMIFS(M.1[Số tiền đã trả],M.1[Tên nhà cung cấp],C144))</f>
        <v/>
      </c>
      <c r="P144" s="21" t="str">
        <f t="shared" si="7"/>
        <v/>
      </c>
      <c r="Q144" s="23" t="str">
        <f>IF(OR(C144="",P144=0),"",RANK(P144,D.3[Nợ phải trả 
(Số dư trong kỳ)]))</f>
        <v/>
      </c>
      <c r="R144" s="173"/>
    </row>
    <row r="145" spans="2:18" ht="27.75" customHeight="1" x14ac:dyDescent="0.2">
      <c r="B145" s="7">
        <f t="shared" si="8"/>
        <v>143</v>
      </c>
      <c r="C145" s="2"/>
      <c r="D145" s="16"/>
      <c r="E145" s="2"/>
      <c r="F145" s="2"/>
      <c r="G145" s="16"/>
      <c r="H145" s="13"/>
      <c r="I145" s="21"/>
      <c r="J145" s="21"/>
      <c r="K145" s="21" t="str">
        <f>IF(AND(C145&lt;&gt;"",COUNTIF(D.3[Tên nhà cung cấp],C145)&gt;1),"Nhà cung cấp này đã khai báo nhiều lần","")</f>
        <v/>
      </c>
      <c r="L145" s="21" t="str">
        <f>IF(OR(C145="",J145=""),"",IF(MATCH(J145,D.3[Phân nhóm
nhà cung cấp],0)=B145,B145,""))</f>
        <v/>
      </c>
      <c r="M145" s="21" t="str">
        <f>IF(B145&lt;=COUNT(D.3[STT Phân nhóm NCC]),INDEX(D.3[Phân nhóm
nhà cung cấp],MATCH(SMALL(D.3[STT Phân nhóm NCC],B145),D.3[STT Phân nhóm NCC],0)),"")</f>
        <v/>
      </c>
      <c r="N145" s="21" t="str">
        <f>IF(C145="","",SUMIFS(M.1[Giá có thuế],M.1[Tên nhà cung cấp],C145))</f>
        <v/>
      </c>
      <c r="O145" s="21" t="str">
        <f>IF(C145="","",SUMIFS(M.1[Số tiền đã trả],M.1[Tên nhà cung cấp],C145))</f>
        <v/>
      </c>
      <c r="P145" s="21" t="str">
        <f t="shared" si="7"/>
        <v/>
      </c>
      <c r="Q145" s="23" t="str">
        <f>IF(OR(C145="",P145=0),"",RANK(P145,D.3[Nợ phải trả 
(Số dư trong kỳ)]))</f>
        <v/>
      </c>
      <c r="R145" s="173"/>
    </row>
    <row r="146" spans="2:18" ht="27.75" customHeight="1" x14ac:dyDescent="0.2">
      <c r="B146" s="7">
        <f t="shared" si="8"/>
        <v>144</v>
      </c>
      <c r="C146" s="2"/>
      <c r="D146" s="16"/>
      <c r="E146" s="2"/>
      <c r="F146" s="2"/>
      <c r="G146" s="16"/>
      <c r="H146" s="13"/>
      <c r="I146" s="21"/>
      <c r="J146" s="21"/>
      <c r="K146" s="21" t="str">
        <f>IF(AND(C146&lt;&gt;"",COUNTIF(D.3[Tên nhà cung cấp],C146)&gt;1),"Nhà cung cấp này đã khai báo nhiều lần","")</f>
        <v/>
      </c>
      <c r="L146" s="21" t="str">
        <f>IF(OR(C146="",J146=""),"",IF(MATCH(J146,D.3[Phân nhóm
nhà cung cấp],0)=B146,B146,""))</f>
        <v/>
      </c>
      <c r="M146" s="21" t="str">
        <f>IF(B146&lt;=COUNT(D.3[STT Phân nhóm NCC]),INDEX(D.3[Phân nhóm
nhà cung cấp],MATCH(SMALL(D.3[STT Phân nhóm NCC],B146),D.3[STT Phân nhóm NCC],0)),"")</f>
        <v/>
      </c>
      <c r="N146" s="21" t="str">
        <f>IF(C146="","",SUMIFS(M.1[Giá có thuế],M.1[Tên nhà cung cấp],C146))</f>
        <v/>
      </c>
      <c r="O146" s="21" t="str">
        <f>IF(C146="","",SUMIFS(M.1[Số tiền đã trả],M.1[Tên nhà cung cấp],C146))</f>
        <v/>
      </c>
      <c r="P146" s="21" t="str">
        <f t="shared" si="7"/>
        <v/>
      </c>
      <c r="Q146" s="23" t="str">
        <f>IF(OR(C146="",P146=0),"",RANK(P146,D.3[Nợ phải trả 
(Số dư trong kỳ)]))</f>
        <v/>
      </c>
      <c r="R146" s="173"/>
    </row>
    <row r="147" spans="2:18" ht="27.75" customHeight="1" x14ac:dyDescent="0.2">
      <c r="B147" s="7">
        <f t="shared" si="8"/>
        <v>145</v>
      </c>
      <c r="C147" s="2"/>
      <c r="D147" s="16"/>
      <c r="E147" s="2"/>
      <c r="F147" s="2"/>
      <c r="G147" s="16"/>
      <c r="H147" s="13"/>
      <c r="I147" s="21"/>
      <c r="J147" s="21"/>
      <c r="K147" s="21" t="str">
        <f>IF(AND(C147&lt;&gt;"",COUNTIF(D.3[Tên nhà cung cấp],C147)&gt;1),"Nhà cung cấp này đã khai báo nhiều lần","")</f>
        <v/>
      </c>
      <c r="L147" s="21" t="str">
        <f>IF(OR(C147="",J147=""),"",IF(MATCH(J147,D.3[Phân nhóm
nhà cung cấp],0)=B147,B147,""))</f>
        <v/>
      </c>
      <c r="M147" s="21" t="str">
        <f>IF(B147&lt;=COUNT(D.3[STT Phân nhóm NCC]),INDEX(D.3[Phân nhóm
nhà cung cấp],MATCH(SMALL(D.3[STT Phân nhóm NCC],B147),D.3[STT Phân nhóm NCC],0)),"")</f>
        <v/>
      </c>
      <c r="N147" s="21" t="str">
        <f>IF(C147="","",SUMIFS(M.1[Giá có thuế],M.1[Tên nhà cung cấp],C147))</f>
        <v/>
      </c>
      <c r="O147" s="21" t="str">
        <f>IF(C147="","",SUMIFS(M.1[Số tiền đã trả],M.1[Tên nhà cung cấp],C147))</f>
        <v/>
      </c>
      <c r="P147" s="21" t="str">
        <f t="shared" si="7"/>
        <v/>
      </c>
      <c r="Q147" s="23" t="str">
        <f>IF(OR(C147="",P147=0),"",RANK(P147,D.3[Nợ phải trả 
(Số dư trong kỳ)]))</f>
        <v/>
      </c>
      <c r="R147" s="173"/>
    </row>
    <row r="148" spans="2:18" ht="27.75" customHeight="1" x14ac:dyDescent="0.2">
      <c r="B148" s="7">
        <f t="shared" si="8"/>
        <v>146</v>
      </c>
      <c r="C148" s="2"/>
      <c r="D148" s="16"/>
      <c r="E148" s="2"/>
      <c r="F148" s="2"/>
      <c r="G148" s="16"/>
      <c r="H148" s="13"/>
      <c r="I148" s="21"/>
      <c r="J148" s="21"/>
      <c r="K148" s="21" t="str">
        <f>IF(AND(C148&lt;&gt;"",COUNTIF(D.3[Tên nhà cung cấp],C148)&gt;1),"Nhà cung cấp này đã khai báo nhiều lần","")</f>
        <v/>
      </c>
      <c r="L148" s="21" t="str">
        <f>IF(OR(C148="",J148=""),"",IF(MATCH(J148,D.3[Phân nhóm
nhà cung cấp],0)=B148,B148,""))</f>
        <v/>
      </c>
      <c r="M148" s="21" t="str">
        <f>IF(B148&lt;=COUNT(D.3[STT Phân nhóm NCC]),INDEX(D.3[Phân nhóm
nhà cung cấp],MATCH(SMALL(D.3[STT Phân nhóm NCC],B148),D.3[STT Phân nhóm NCC],0)),"")</f>
        <v/>
      </c>
      <c r="N148" s="21" t="str">
        <f>IF(C148="","",SUMIFS(M.1[Giá có thuế],M.1[Tên nhà cung cấp],C148))</f>
        <v/>
      </c>
      <c r="O148" s="21" t="str">
        <f>IF(C148="","",SUMIFS(M.1[Số tiền đã trả],M.1[Tên nhà cung cấp],C148))</f>
        <v/>
      </c>
      <c r="P148" s="21" t="str">
        <f t="shared" si="7"/>
        <v/>
      </c>
      <c r="Q148" s="23" t="str">
        <f>IF(OR(C148="",P148=0),"",RANK(P148,D.3[Nợ phải trả 
(Số dư trong kỳ)]))</f>
        <v/>
      </c>
      <c r="R148" s="173"/>
    </row>
    <row r="149" spans="2:18" ht="27.75" customHeight="1" x14ac:dyDescent="0.2">
      <c r="B149" s="7">
        <f t="shared" si="8"/>
        <v>147</v>
      </c>
      <c r="C149" s="2"/>
      <c r="D149" s="16"/>
      <c r="E149" s="2"/>
      <c r="F149" s="2"/>
      <c r="G149" s="16"/>
      <c r="H149" s="13"/>
      <c r="I149" s="21"/>
      <c r="J149" s="21"/>
      <c r="K149" s="21" t="str">
        <f>IF(AND(C149&lt;&gt;"",COUNTIF(D.3[Tên nhà cung cấp],C149)&gt;1),"Nhà cung cấp này đã khai báo nhiều lần","")</f>
        <v/>
      </c>
      <c r="L149" s="21" t="str">
        <f>IF(OR(C149="",J149=""),"",IF(MATCH(J149,D.3[Phân nhóm
nhà cung cấp],0)=B149,B149,""))</f>
        <v/>
      </c>
      <c r="M149" s="21" t="str">
        <f>IF(B149&lt;=COUNT(D.3[STT Phân nhóm NCC]),INDEX(D.3[Phân nhóm
nhà cung cấp],MATCH(SMALL(D.3[STT Phân nhóm NCC],B149),D.3[STT Phân nhóm NCC],0)),"")</f>
        <v/>
      </c>
      <c r="N149" s="21" t="str">
        <f>IF(C149="","",SUMIFS(M.1[Giá có thuế],M.1[Tên nhà cung cấp],C149))</f>
        <v/>
      </c>
      <c r="O149" s="21" t="str">
        <f>IF(C149="","",SUMIFS(M.1[Số tiền đã trả],M.1[Tên nhà cung cấp],C149))</f>
        <v/>
      </c>
      <c r="P149" s="21" t="str">
        <f t="shared" si="7"/>
        <v/>
      </c>
      <c r="Q149" s="23" t="str">
        <f>IF(OR(C149="",P149=0),"",RANK(P149,D.3[Nợ phải trả 
(Số dư trong kỳ)]))</f>
        <v/>
      </c>
      <c r="R149" s="173"/>
    </row>
    <row r="150" spans="2:18" ht="27.75" customHeight="1" x14ac:dyDescent="0.2">
      <c r="B150" s="7">
        <f t="shared" si="8"/>
        <v>148</v>
      </c>
      <c r="C150" s="2"/>
      <c r="D150" s="16"/>
      <c r="E150" s="2"/>
      <c r="F150" s="2"/>
      <c r="G150" s="16"/>
      <c r="H150" s="13"/>
      <c r="I150" s="21"/>
      <c r="J150" s="21"/>
      <c r="K150" s="21" t="str">
        <f>IF(AND(C150&lt;&gt;"",COUNTIF(D.3[Tên nhà cung cấp],C150)&gt;1),"Nhà cung cấp này đã khai báo nhiều lần","")</f>
        <v/>
      </c>
      <c r="L150" s="21" t="str">
        <f>IF(OR(C150="",J150=""),"",IF(MATCH(J150,D.3[Phân nhóm
nhà cung cấp],0)=B150,B150,""))</f>
        <v/>
      </c>
      <c r="M150" s="21" t="str">
        <f>IF(B150&lt;=COUNT(D.3[STT Phân nhóm NCC]),INDEX(D.3[Phân nhóm
nhà cung cấp],MATCH(SMALL(D.3[STT Phân nhóm NCC],B150),D.3[STT Phân nhóm NCC],0)),"")</f>
        <v/>
      </c>
      <c r="N150" s="21" t="str">
        <f>IF(C150="","",SUMIFS(M.1[Giá có thuế],M.1[Tên nhà cung cấp],C150))</f>
        <v/>
      </c>
      <c r="O150" s="21" t="str">
        <f>IF(C150="","",SUMIFS(M.1[Số tiền đã trả],M.1[Tên nhà cung cấp],C150))</f>
        <v/>
      </c>
      <c r="P150" s="21" t="str">
        <f t="shared" si="7"/>
        <v/>
      </c>
      <c r="Q150" s="23" t="str">
        <f>IF(OR(C150="",P150=0),"",RANK(P150,D.3[Nợ phải trả 
(Số dư trong kỳ)]))</f>
        <v/>
      </c>
      <c r="R150" s="173"/>
    </row>
    <row r="151" spans="2:18" ht="27.75" customHeight="1" x14ac:dyDescent="0.2">
      <c r="B151" s="7">
        <f t="shared" si="8"/>
        <v>149</v>
      </c>
      <c r="C151" s="2"/>
      <c r="D151" s="16"/>
      <c r="E151" s="2"/>
      <c r="F151" s="2"/>
      <c r="G151" s="16"/>
      <c r="H151" s="13"/>
      <c r="I151" s="21"/>
      <c r="J151" s="21"/>
      <c r="K151" s="21" t="str">
        <f>IF(AND(C151&lt;&gt;"",COUNTIF(D.3[Tên nhà cung cấp],C151)&gt;1),"Nhà cung cấp này đã khai báo nhiều lần","")</f>
        <v/>
      </c>
      <c r="L151" s="21" t="str">
        <f>IF(OR(C151="",J151=""),"",IF(MATCH(J151,D.3[Phân nhóm
nhà cung cấp],0)=B151,B151,""))</f>
        <v/>
      </c>
      <c r="M151" s="21" t="str">
        <f>IF(B151&lt;=COUNT(D.3[STT Phân nhóm NCC]),INDEX(D.3[Phân nhóm
nhà cung cấp],MATCH(SMALL(D.3[STT Phân nhóm NCC],B151),D.3[STT Phân nhóm NCC],0)),"")</f>
        <v/>
      </c>
      <c r="N151" s="21" t="str">
        <f>IF(C151="","",SUMIFS(M.1[Giá có thuế],M.1[Tên nhà cung cấp],C151))</f>
        <v/>
      </c>
      <c r="O151" s="21" t="str">
        <f>IF(C151="","",SUMIFS(M.1[Số tiền đã trả],M.1[Tên nhà cung cấp],C151))</f>
        <v/>
      </c>
      <c r="P151" s="21" t="str">
        <f t="shared" si="7"/>
        <v/>
      </c>
      <c r="Q151" s="23" t="str">
        <f>IF(OR(C151="",P151=0),"",RANK(P151,D.3[Nợ phải trả 
(Số dư trong kỳ)]))</f>
        <v/>
      </c>
      <c r="R151" s="173"/>
    </row>
    <row r="152" spans="2:18" ht="27.75" customHeight="1" x14ac:dyDescent="0.2">
      <c r="B152" s="7">
        <f t="shared" si="8"/>
        <v>150</v>
      </c>
      <c r="C152" s="2"/>
      <c r="D152" s="16"/>
      <c r="E152" s="2"/>
      <c r="F152" s="2"/>
      <c r="G152" s="16"/>
      <c r="H152" s="13"/>
      <c r="I152" s="21"/>
      <c r="J152" s="21"/>
      <c r="K152" s="21" t="str">
        <f>IF(AND(C152&lt;&gt;"",COUNTIF(D.3[Tên nhà cung cấp],C152)&gt;1),"Nhà cung cấp này đã khai báo nhiều lần","")</f>
        <v/>
      </c>
      <c r="L152" s="21" t="str">
        <f>IF(OR(C152="",J152=""),"",IF(MATCH(J152,D.3[Phân nhóm
nhà cung cấp],0)=B152,B152,""))</f>
        <v/>
      </c>
      <c r="M152" s="21" t="str">
        <f>IF(B152&lt;=COUNT(D.3[STT Phân nhóm NCC]),INDEX(D.3[Phân nhóm
nhà cung cấp],MATCH(SMALL(D.3[STT Phân nhóm NCC],B152),D.3[STT Phân nhóm NCC],0)),"")</f>
        <v/>
      </c>
      <c r="N152" s="21" t="str">
        <f>IF(C152="","",SUMIFS(M.1[Giá có thuế],M.1[Tên nhà cung cấp],C152))</f>
        <v/>
      </c>
      <c r="O152" s="21" t="str">
        <f>IF(C152="","",SUMIFS(M.1[Số tiền đã trả],M.1[Tên nhà cung cấp],C152))</f>
        <v/>
      </c>
      <c r="P152" s="21" t="str">
        <f t="shared" si="7"/>
        <v/>
      </c>
      <c r="Q152" s="23" t="str">
        <f>IF(OR(C152="",P152=0),"",RANK(P152,D.3[Nợ phải trả 
(Số dư trong kỳ)]))</f>
        <v/>
      </c>
      <c r="R152" s="173"/>
    </row>
    <row r="153" spans="2:18" ht="27.75" customHeight="1" x14ac:dyDescent="0.2">
      <c r="B153" s="7">
        <f t="shared" si="8"/>
        <v>151</v>
      </c>
      <c r="C153" s="2"/>
      <c r="D153" s="16"/>
      <c r="E153" s="2"/>
      <c r="F153" s="2"/>
      <c r="G153" s="16"/>
      <c r="H153" s="13"/>
      <c r="I153" s="21"/>
      <c r="J153" s="21"/>
      <c r="K153" s="21" t="str">
        <f>IF(AND(C153&lt;&gt;"",COUNTIF(D.3[Tên nhà cung cấp],C153)&gt;1),"Nhà cung cấp này đã khai báo nhiều lần","")</f>
        <v/>
      </c>
      <c r="L153" s="21" t="str">
        <f>IF(OR(C153="",J153=""),"",IF(MATCH(J153,D.3[Phân nhóm
nhà cung cấp],0)=B153,B153,""))</f>
        <v/>
      </c>
      <c r="M153" s="21" t="str">
        <f>IF(B153&lt;=COUNT(D.3[STT Phân nhóm NCC]),INDEX(D.3[Phân nhóm
nhà cung cấp],MATCH(SMALL(D.3[STT Phân nhóm NCC],B153),D.3[STT Phân nhóm NCC],0)),"")</f>
        <v/>
      </c>
      <c r="N153" s="21" t="str">
        <f>IF(C153="","",SUMIFS(M.1[Giá có thuế],M.1[Tên nhà cung cấp],C153))</f>
        <v/>
      </c>
      <c r="O153" s="21" t="str">
        <f>IF(C153="","",SUMIFS(M.1[Số tiền đã trả],M.1[Tên nhà cung cấp],C153))</f>
        <v/>
      </c>
      <c r="P153" s="21" t="str">
        <f t="shared" si="7"/>
        <v/>
      </c>
      <c r="Q153" s="23" t="str">
        <f>IF(OR(C153="",P153=0),"",RANK(P153,D.3[Nợ phải trả 
(Số dư trong kỳ)]))</f>
        <v/>
      </c>
      <c r="R153" s="173"/>
    </row>
    <row r="154" spans="2:18" ht="27.75" customHeight="1" x14ac:dyDescent="0.2">
      <c r="B154" s="7">
        <f t="shared" si="8"/>
        <v>152</v>
      </c>
      <c r="C154" s="2"/>
      <c r="D154" s="16"/>
      <c r="E154" s="2"/>
      <c r="F154" s="2"/>
      <c r="G154" s="16"/>
      <c r="H154" s="13"/>
      <c r="I154" s="21"/>
      <c r="J154" s="21"/>
      <c r="K154" s="21" t="str">
        <f>IF(AND(C154&lt;&gt;"",COUNTIF(D.3[Tên nhà cung cấp],C154)&gt;1),"Nhà cung cấp này đã khai báo nhiều lần","")</f>
        <v/>
      </c>
      <c r="L154" s="21" t="str">
        <f>IF(OR(C154="",J154=""),"",IF(MATCH(J154,D.3[Phân nhóm
nhà cung cấp],0)=B154,B154,""))</f>
        <v/>
      </c>
      <c r="M154" s="21" t="str">
        <f>IF(B154&lt;=COUNT(D.3[STT Phân nhóm NCC]),INDEX(D.3[Phân nhóm
nhà cung cấp],MATCH(SMALL(D.3[STT Phân nhóm NCC],B154),D.3[STT Phân nhóm NCC],0)),"")</f>
        <v/>
      </c>
      <c r="N154" s="21" t="str">
        <f>IF(C154="","",SUMIFS(M.1[Giá có thuế],M.1[Tên nhà cung cấp],C154))</f>
        <v/>
      </c>
      <c r="O154" s="21" t="str">
        <f>IF(C154="","",SUMIFS(M.1[Số tiền đã trả],M.1[Tên nhà cung cấp],C154))</f>
        <v/>
      </c>
      <c r="P154" s="21" t="str">
        <f t="shared" si="7"/>
        <v/>
      </c>
      <c r="Q154" s="23" t="str">
        <f>IF(OR(C154="",P154=0),"",RANK(P154,D.3[Nợ phải trả 
(Số dư trong kỳ)]))</f>
        <v/>
      </c>
      <c r="R154" s="173"/>
    </row>
    <row r="155" spans="2:18" ht="27.75" customHeight="1" x14ac:dyDescent="0.2">
      <c r="B155" s="7">
        <f t="shared" si="8"/>
        <v>153</v>
      </c>
      <c r="C155" s="2"/>
      <c r="D155" s="16"/>
      <c r="E155" s="2"/>
      <c r="F155" s="2"/>
      <c r="G155" s="16"/>
      <c r="H155" s="13"/>
      <c r="I155" s="21"/>
      <c r="J155" s="21"/>
      <c r="K155" s="21" t="str">
        <f>IF(AND(C155&lt;&gt;"",COUNTIF(D.3[Tên nhà cung cấp],C155)&gt;1),"Nhà cung cấp này đã khai báo nhiều lần","")</f>
        <v/>
      </c>
      <c r="L155" s="21" t="str">
        <f>IF(OR(C155="",J155=""),"",IF(MATCH(J155,D.3[Phân nhóm
nhà cung cấp],0)=B155,B155,""))</f>
        <v/>
      </c>
      <c r="M155" s="21" t="str">
        <f>IF(B155&lt;=COUNT(D.3[STT Phân nhóm NCC]),INDEX(D.3[Phân nhóm
nhà cung cấp],MATCH(SMALL(D.3[STT Phân nhóm NCC],B155),D.3[STT Phân nhóm NCC],0)),"")</f>
        <v/>
      </c>
      <c r="N155" s="21" t="str">
        <f>IF(C155="","",SUMIFS(M.1[Giá có thuế],M.1[Tên nhà cung cấp],C155))</f>
        <v/>
      </c>
      <c r="O155" s="21" t="str">
        <f>IF(C155="","",SUMIFS(M.1[Số tiền đã trả],M.1[Tên nhà cung cấp],C155))</f>
        <v/>
      </c>
      <c r="P155" s="21" t="str">
        <f t="shared" si="7"/>
        <v/>
      </c>
      <c r="Q155" s="23" t="str">
        <f>IF(OR(C155="",P155=0),"",RANK(P155,D.3[Nợ phải trả 
(Số dư trong kỳ)]))</f>
        <v/>
      </c>
      <c r="R155" s="173"/>
    </row>
    <row r="156" spans="2:18" ht="27.75" customHeight="1" x14ac:dyDescent="0.2">
      <c r="B156" s="7">
        <f t="shared" si="8"/>
        <v>154</v>
      </c>
      <c r="C156" s="2"/>
      <c r="D156" s="16"/>
      <c r="E156" s="2"/>
      <c r="F156" s="2"/>
      <c r="G156" s="16"/>
      <c r="H156" s="13"/>
      <c r="I156" s="21"/>
      <c r="J156" s="21"/>
      <c r="K156" s="21" t="str">
        <f>IF(AND(C156&lt;&gt;"",COUNTIF(D.3[Tên nhà cung cấp],C156)&gt;1),"Nhà cung cấp này đã khai báo nhiều lần","")</f>
        <v/>
      </c>
      <c r="L156" s="21" t="str">
        <f>IF(OR(C156="",J156=""),"",IF(MATCH(J156,D.3[Phân nhóm
nhà cung cấp],0)=B156,B156,""))</f>
        <v/>
      </c>
      <c r="M156" s="21" t="str">
        <f>IF(B156&lt;=COUNT(D.3[STT Phân nhóm NCC]),INDEX(D.3[Phân nhóm
nhà cung cấp],MATCH(SMALL(D.3[STT Phân nhóm NCC],B156),D.3[STT Phân nhóm NCC],0)),"")</f>
        <v/>
      </c>
      <c r="N156" s="21" t="str">
        <f>IF(C156="","",SUMIFS(M.1[Giá có thuế],M.1[Tên nhà cung cấp],C156))</f>
        <v/>
      </c>
      <c r="O156" s="21" t="str">
        <f>IF(C156="","",SUMIFS(M.1[Số tiền đã trả],M.1[Tên nhà cung cấp],C156))</f>
        <v/>
      </c>
      <c r="P156" s="21" t="str">
        <f t="shared" si="7"/>
        <v/>
      </c>
      <c r="Q156" s="23" t="str">
        <f>IF(OR(C156="",P156=0),"",RANK(P156,D.3[Nợ phải trả 
(Số dư trong kỳ)]))</f>
        <v/>
      </c>
      <c r="R156" s="173"/>
    </row>
    <row r="157" spans="2:18" ht="27.75" customHeight="1" x14ac:dyDescent="0.2">
      <c r="B157" s="7">
        <f t="shared" si="8"/>
        <v>155</v>
      </c>
      <c r="C157" s="2"/>
      <c r="D157" s="16"/>
      <c r="E157" s="2"/>
      <c r="F157" s="2"/>
      <c r="G157" s="16"/>
      <c r="H157" s="13"/>
      <c r="I157" s="21"/>
      <c r="J157" s="21"/>
      <c r="K157" s="21" t="str">
        <f>IF(AND(C157&lt;&gt;"",COUNTIF(D.3[Tên nhà cung cấp],C157)&gt;1),"Nhà cung cấp này đã khai báo nhiều lần","")</f>
        <v/>
      </c>
      <c r="L157" s="21" t="str">
        <f>IF(OR(C157="",J157=""),"",IF(MATCH(J157,D.3[Phân nhóm
nhà cung cấp],0)=B157,B157,""))</f>
        <v/>
      </c>
      <c r="M157" s="21" t="str">
        <f>IF(B157&lt;=COUNT(D.3[STT Phân nhóm NCC]),INDEX(D.3[Phân nhóm
nhà cung cấp],MATCH(SMALL(D.3[STT Phân nhóm NCC],B157),D.3[STT Phân nhóm NCC],0)),"")</f>
        <v/>
      </c>
      <c r="N157" s="21" t="str">
        <f>IF(C157="","",SUMIFS(M.1[Giá có thuế],M.1[Tên nhà cung cấp],C157))</f>
        <v/>
      </c>
      <c r="O157" s="21" t="str">
        <f>IF(C157="","",SUMIFS(M.1[Số tiền đã trả],M.1[Tên nhà cung cấp],C157))</f>
        <v/>
      </c>
      <c r="P157" s="21" t="str">
        <f t="shared" si="7"/>
        <v/>
      </c>
      <c r="Q157" s="23" t="str">
        <f>IF(OR(C157="",P157=0),"",RANK(P157,D.3[Nợ phải trả 
(Số dư trong kỳ)]))</f>
        <v/>
      </c>
      <c r="R157" s="173"/>
    </row>
    <row r="158" spans="2:18" ht="27.75" customHeight="1" x14ac:dyDescent="0.2">
      <c r="B158" s="7">
        <f t="shared" si="8"/>
        <v>156</v>
      </c>
      <c r="C158" s="2"/>
      <c r="D158" s="16"/>
      <c r="E158" s="2"/>
      <c r="F158" s="2"/>
      <c r="G158" s="16"/>
      <c r="H158" s="13"/>
      <c r="I158" s="21"/>
      <c r="J158" s="21"/>
      <c r="K158" s="21" t="str">
        <f>IF(AND(C158&lt;&gt;"",COUNTIF(D.3[Tên nhà cung cấp],C158)&gt;1),"Nhà cung cấp này đã khai báo nhiều lần","")</f>
        <v/>
      </c>
      <c r="L158" s="21" t="str">
        <f>IF(OR(C158="",J158=""),"",IF(MATCH(J158,D.3[Phân nhóm
nhà cung cấp],0)=B158,B158,""))</f>
        <v/>
      </c>
      <c r="M158" s="21" t="str">
        <f>IF(B158&lt;=COUNT(D.3[STT Phân nhóm NCC]),INDEX(D.3[Phân nhóm
nhà cung cấp],MATCH(SMALL(D.3[STT Phân nhóm NCC],B158),D.3[STT Phân nhóm NCC],0)),"")</f>
        <v/>
      </c>
      <c r="N158" s="21" t="str">
        <f>IF(C158="","",SUMIFS(M.1[Giá có thuế],M.1[Tên nhà cung cấp],C158))</f>
        <v/>
      </c>
      <c r="O158" s="21" t="str">
        <f>IF(C158="","",SUMIFS(M.1[Số tiền đã trả],M.1[Tên nhà cung cấp],C158))</f>
        <v/>
      </c>
      <c r="P158" s="21" t="str">
        <f t="shared" si="7"/>
        <v/>
      </c>
      <c r="Q158" s="23" t="str">
        <f>IF(OR(C158="",P158=0),"",RANK(P158,D.3[Nợ phải trả 
(Số dư trong kỳ)]))</f>
        <v/>
      </c>
      <c r="R158" s="173"/>
    </row>
    <row r="159" spans="2:18" ht="27.75" customHeight="1" x14ac:dyDescent="0.2">
      <c r="B159" s="7">
        <f t="shared" si="8"/>
        <v>157</v>
      </c>
      <c r="C159" s="2"/>
      <c r="D159" s="16"/>
      <c r="E159" s="2"/>
      <c r="F159" s="2"/>
      <c r="G159" s="16"/>
      <c r="H159" s="13"/>
      <c r="I159" s="21"/>
      <c r="J159" s="21"/>
      <c r="K159" s="21" t="str">
        <f>IF(AND(C159&lt;&gt;"",COUNTIF(D.3[Tên nhà cung cấp],C159)&gt;1),"Nhà cung cấp này đã khai báo nhiều lần","")</f>
        <v/>
      </c>
      <c r="L159" s="21" t="str">
        <f>IF(OR(C159="",J159=""),"",IF(MATCH(J159,D.3[Phân nhóm
nhà cung cấp],0)=B159,B159,""))</f>
        <v/>
      </c>
      <c r="M159" s="21" t="str">
        <f>IF(B159&lt;=COUNT(D.3[STT Phân nhóm NCC]),INDEX(D.3[Phân nhóm
nhà cung cấp],MATCH(SMALL(D.3[STT Phân nhóm NCC],B159),D.3[STT Phân nhóm NCC],0)),"")</f>
        <v/>
      </c>
      <c r="N159" s="21" t="str">
        <f>IF(C159="","",SUMIFS(M.1[Giá có thuế],M.1[Tên nhà cung cấp],C159))</f>
        <v/>
      </c>
      <c r="O159" s="21" t="str">
        <f>IF(C159="","",SUMIFS(M.1[Số tiền đã trả],M.1[Tên nhà cung cấp],C159))</f>
        <v/>
      </c>
      <c r="P159" s="21" t="str">
        <f t="shared" si="7"/>
        <v/>
      </c>
      <c r="Q159" s="23" t="str">
        <f>IF(OR(C159="",P159=0),"",RANK(P159,D.3[Nợ phải trả 
(Số dư trong kỳ)]))</f>
        <v/>
      </c>
      <c r="R159" s="173"/>
    </row>
    <row r="160" spans="2:18" ht="27.75" customHeight="1" x14ac:dyDescent="0.2">
      <c r="B160" s="7">
        <f t="shared" si="8"/>
        <v>158</v>
      </c>
      <c r="C160" s="2"/>
      <c r="D160" s="16"/>
      <c r="E160" s="2"/>
      <c r="F160" s="2"/>
      <c r="G160" s="16"/>
      <c r="H160" s="13"/>
      <c r="I160" s="21"/>
      <c r="J160" s="21"/>
      <c r="K160" s="21" t="str">
        <f>IF(AND(C160&lt;&gt;"",COUNTIF(D.3[Tên nhà cung cấp],C160)&gt;1),"Nhà cung cấp này đã khai báo nhiều lần","")</f>
        <v/>
      </c>
      <c r="L160" s="21" t="str">
        <f>IF(OR(C160="",J160=""),"",IF(MATCH(J160,D.3[Phân nhóm
nhà cung cấp],0)=B160,B160,""))</f>
        <v/>
      </c>
      <c r="M160" s="21" t="str">
        <f>IF(B160&lt;=COUNT(D.3[STT Phân nhóm NCC]),INDEX(D.3[Phân nhóm
nhà cung cấp],MATCH(SMALL(D.3[STT Phân nhóm NCC],B160),D.3[STT Phân nhóm NCC],0)),"")</f>
        <v/>
      </c>
      <c r="N160" s="21" t="str">
        <f>IF(C160="","",SUMIFS(M.1[Giá có thuế],M.1[Tên nhà cung cấp],C160))</f>
        <v/>
      </c>
      <c r="O160" s="21" t="str">
        <f>IF(C160="","",SUMIFS(M.1[Số tiền đã trả],M.1[Tên nhà cung cấp],C160))</f>
        <v/>
      </c>
      <c r="P160" s="21" t="str">
        <f t="shared" si="7"/>
        <v/>
      </c>
      <c r="Q160" s="23" t="str">
        <f>IF(OR(C160="",P160=0),"",RANK(P160,D.3[Nợ phải trả 
(Số dư trong kỳ)]))</f>
        <v/>
      </c>
      <c r="R160" s="173"/>
    </row>
    <row r="161" spans="2:18" ht="27.75" customHeight="1" x14ac:dyDescent="0.2">
      <c r="B161" s="7">
        <f t="shared" si="8"/>
        <v>159</v>
      </c>
      <c r="C161" s="2"/>
      <c r="D161" s="16"/>
      <c r="E161" s="2"/>
      <c r="F161" s="2"/>
      <c r="G161" s="16"/>
      <c r="H161" s="13"/>
      <c r="I161" s="21"/>
      <c r="J161" s="21"/>
      <c r="K161" s="21" t="str">
        <f>IF(AND(C161&lt;&gt;"",COUNTIF(D.3[Tên nhà cung cấp],C161)&gt;1),"Nhà cung cấp này đã khai báo nhiều lần","")</f>
        <v/>
      </c>
      <c r="L161" s="21" t="str">
        <f>IF(OR(C161="",J161=""),"",IF(MATCH(J161,D.3[Phân nhóm
nhà cung cấp],0)=B161,B161,""))</f>
        <v/>
      </c>
      <c r="M161" s="21" t="str">
        <f>IF(B161&lt;=COUNT(D.3[STT Phân nhóm NCC]),INDEX(D.3[Phân nhóm
nhà cung cấp],MATCH(SMALL(D.3[STT Phân nhóm NCC],B161),D.3[STT Phân nhóm NCC],0)),"")</f>
        <v/>
      </c>
      <c r="N161" s="21" t="str">
        <f>IF(C161="","",SUMIFS(M.1[Giá có thuế],M.1[Tên nhà cung cấp],C161))</f>
        <v/>
      </c>
      <c r="O161" s="21" t="str">
        <f>IF(C161="","",SUMIFS(M.1[Số tiền đã trả],M.1[Tên nhà cung cấp],C161))</f>
        <v/>
      </c>
      <c r="P161" s="21" t="str">
        <f t="shared" si="7"/>
        <v/>
      </c>
      <c r="Q161" s="23" t="str">
        <f>IF(OR(C161="",P161=0),"",RANK(P161,D.3[Nợ phải trả 
(Số dư trong kỳ)]))</f>
        <v/>
      </c>
      <c r="R161" s="173"/>
    </row>
    <row r="162" spans="2:18" ht="27.75" customHeight="1" x14ac:dyDescent="0.2">
      <c r="B162" s="7">
        <f t="shared" si="8"/>
        <v>160</v>
      </c>
      <c r="C162" s="2"/>
      <c r="D162" s="16"/>
      <c r="E162" s="2"/>
      <c r="F162" s="2"/>
      <c r="G162" s="16"/>
      <c r="H162" s="13"/>
      <c r="I162" s="21"/>
      <c r="J162" s="21"/>
      <c r="K162" s="21" t="str">
        <f>IF(AND(C162&lt;&gt;"",COUNTIF(D.3[Tên nhà cung cấp],C162)&gt;1),"Nhà cung cấp này đã khai báo nhiều lần","")</f>
        <v/>
      </c>
      <c r="L162" s="21" t="str">
        <f>IF(OR(C162="",J162=""),"",IF(MATCH(J162,D.3[Phân nhóm
nhà cung cấp],0)=B162,B162,""))</f>
        <v/>
      </c>
      <c r="M162" s="21" t="str">
        <f>IF(B162&lt;=COUNT(D.3[STT Phân nhóm NCC]),INDEX(D.3[Phân nhóm
nhà cung cấp],MATCH(SMALL(D.3[STT Phân nhóm NCC],B162),D.3[STT Phân nhóm NCC],0)),"")</f>
        <v/>
      </c>
      <c r="N162" s="21" t="str">
        <f>IF(C162="","",SUMIFS(M.1[Giá có thuế],M.1[Tên nhà cung cấp],C162))</f>
        <v/>
      </c>
      <c r="O162" s="21" t="str">
        <f>IF(C162="","",SUMIFS(M.1[Số tiền đã trả],M.1[Tên nhà cung cấp],C162))</f>
        <v/>
      </c>
      <c r="P162" s="21" t="str">
        <f t="shared" si="7"/>
        <v/>
      </c>
      <c r="Q162" s="23" t="str">
        <f>IF(OR(C162="",P162=0),"",RANK(P162,D.3[Nợ phải trả 
(Số dư trong kỳ)]))</f>
        <v/>
      </c>
      <c r="R162" s="173"/>
    </row>
    <row r="163" spans="2:18" ht="27.75" customHeight="1" x14ac:dyDescent="0.2">
      <c r="B163" s="7">
        <f t="shared" si="8"/>
        <v>161</v>
      </c>
      <c r="C163" s="2"/>
      <c r="D163" s="16"/>
      <c r="E163" s="2"/>
      <c r="F163" s="2"/>
      <c r="G163" s="16"/>
      <c r="H163" s="13"/>
      <c r="I163" s="21"/>
      <c r="J163" s="21"/>
      <c r="K163" s="21" t="str">
        <f>IF(AND(C163&lt;&gt;"",COUNTIF(D.3[Tên nhà cung cấp],C163)&gt;1),"Nhà cung cấp này đã khai báo nhiều lần","")</f>
        <v/>
      </c>
      <c r="L163" s="21" t="str">
        <f>IF(OR(C163="",J163=""),"",IF(MATCH(J163,D.3[Phân nhóm
nhà cung cấp],0)=B163,B163,""))</f>
        <v/>
      </c>
      <c r="M163" s="21" t="str">
        <f>IF(B163&lt;=COUNT(D.3[STT Phân nhóm NCC]),INDEX(D.3[Phân nhóm
nhà cung cấp],MATCH(SMALL(D.3[STT Phân nhóm NCC],B163),D.3[STT Phân nhóm NCC],0)),"")</f>
        <v/>
      </c>
      <c r="N163" s="21" t="str">
        <f>IF(C163="","",SUMIFS(M.1[Giá có thuế],M.1[Tên nhà cung cấp],C163))</f>
        <v/>
      </c>
      <c r="O163" s="21" t="str">
        <f>IF(C163="","",SUMIFS(M.1[Số tiền đã trả],M.1[Tên nhà cung cấp],C163))</f>
        <v/>
      </c>
      <c r="P163" s="21" t="str">
        <f t="shared" ref="P163:P194" si="9">IF(C163="","",SUM(H163,N163)-SUM(O163))</f>
        <v/>
      </c>
      <c r="Q163" s="23" t="str">
        <f>IF(OR(C163="",P163=0),"",RANK(P163,D.3[Nợ phải trả 
(Số dư trong kỳ)]))</f>
        <v/>
      </c>
      <c r="R163" s="173"/>
    </row>
    <row r="164" spans="2:18" ht="27.75" customHeight="1" x14ac:dyDescent="0.2">
      <c r="B164" s="7">
        <f t="shared" si="8"/>
        <v>162</v>
      </c>
      <c r="C164" s="2"/>
      <c r="D164" s="16"/>
      <c r="E164" s="2"/>
      <c r="F164" s="2"/>
      <c r="G164" s="16"/>
      <c r="H164" s="13"/>
      <c r="I164" s="21"/>
      <c r="J164" s="21"/>
      <c r="K164" s="21" t="str">
        <f>IF(AND(C164&lt;&gt;"",COUNTIF(D.3[Tên nhà cung cấp],C164)&gt;1),"Nhà cung cấp này đã khai báo nhiều lần","")</f>
        <v/>
      </c>
      <c r="L164" s="21" t="str">
        <f>IF(OR(C164="",J164=""),"",IF(MATCH(J164,D.3[Phân nhóm
nhà cung cấp],0)=B164,B164,""))</f>
        <v/>
      </c>
      <c r="M164" s="21" t="str">
        <f>IF(B164&lt;=COUNT(D.3[STT Phân nhóm NCC]),INDEX(D.3[Phân nhóm
nhà cung cấp],MATCH(SMALL(D.3[STT Phân nhóm NCC],B164),D.3[STT Phân nhóm NCC],0)),"")</f>
        <v/>
      </c>
      <c r="N164" s="21" t="str">
        <f>IF(C164="","",SUMIFS(M.1[Giá có thuế],M.1[Tên nhà cung cấp],C164))</f>
        <v/>
      </c>
      <c r="O164" s="21" t="str">
        <f>IF(C164="","",SUMIFS(M.1[Số tiền đã trả],M.1[Tên nhà cung cấp],C164))</f>
        <v/>
      </c>
      <c r="P164" s="21" t="str">
        <f t="shared" si="9"/>
        <v/>
      </c>
      <c r="Q164" s="23" t="str">
        <f>IF(OR(C164="",P164=0),"",RANK(P164,D.3[Nợ phải trả 
(Số dư trong kỳ)]))</f>
        <v/>
      </c>
      <c r="R164" s="173"/>
    </row>
    <row r="165" spans="2:18" ht="27.75" customHeight="1" x14ac:dyDescent="0.2">
      <c r="B165" s="7">
        <f t="shared" si="8"/>
        <v>163</v>
      </c>
      <c r="C165" s="2"/>
      <c r="D165" s="16"/>
      <c r="E165" s="2"/>
      <c r="F165" s="2"/>
      <c r="G165" s="16"/>
      <c r="H165" s="13"/>
      <c r="I165" s="21"/>
      <c r="J165" s="21"/>
      <c r="K165" s="21" t="str">
        <f>IF(AND(C165&lt;&gt;"",COUNTIF(D.3[Tên nhà cung cấp],C165)&gt;1),"Nhà cung cấp này đã khai báo nhiều lần","")</f>
        <v/>
      </c>
      <c r="L165" s="21" t="str">
        <f>IF(OR(C165="",J165=""),"",IF(MATCH(J165,D.3[Phân nhóm
nhà cung cấp],0)=B165,B165,""))</f>
        <v/>
      </c>
      <c r="M165" s="21" t="str">
        <f>IF(B165&lt;=COUNT(D.3[STT Phân nhóm NCC]),INDEX(D.3[Phân nhóm
nhà cung cấp],MATCH(SMALL(D.3[STT Phân nhóm NCC],B165),D.3[STT Phân nhóm NCC],0)),"")</f>
        <v/>
      </c>
      <c r="N165" s="21" t="str">
        <f>IF(C165="","",SUMIFS(M.1[Giá có thuế],M.1[Tên nhà cung cấp],C165))</f>
        <v/>
      </c>
      <c r="O165" s="21" t="str">
        <f>IF(C165="","",SUMIFS(M.1[Số tiền đã trả],M.1[Tên nhà cung cấp],C165))</f>
        <v/>
      </c>
      <c r="P165" s="21" t="str">
        <f t="shared" si="9"/>
        <v/>
      </c>
      <c r="Q165" s="23" t="str">
        <f>IF(OR(C165="",P165=0),"",RANK(P165,D.3[Nợ phải trả 
(Số dư trong kỳ)]))</f>
        <v/>
      </c>
      <c r="R165" s="173"/>
    </row>
    <row r="166" spans="2:18" ht="27.75" customHeight="1" x14ac:dyDescent="0.2">
      <c r="B166" s="7">
        <f t="shared" si="8"/>
        <v>164</v>
      </c>
      <c r="C166" s="2"/>
      <c r="D166" s="16"/>
      <c r="E166" s="2"/>
      <c r="F166" s="2"/>
      <c r="G166" s="16"/>
      <c r="H166" s="13"/>
      <c r="I166" s="21"/>
      <c r="J166" s="21"/>
      <c r="K166" s="21" t="str">
        <f>IF(AND(C166&lt;&gt;"",COUNTIF(D.3[Tên nhà cung cấp],C166)&gt;1),"Nhà cung cấp này đã khai báo nhiều lần","")</f>
        <v/>
      </c>
      <c r="L166" s="21" t="str">
        <f>IF(OR(C166="",J166=""),"",IF(MATCH(J166,D.3[Phân nhóm
nhà cung cấp],0)=B166,B166,""))</f>
        <v/>
      </c>
      <c r="M166" s="21" t="str">
        <f>IF(B166&lt;=COUNT(D.3[STT Phân nhóm NCC]),INDEX(D.3[Phân nhóm
nhà cung cấp],MATCH(SMALL(D.3[STT Phân nhóm NCC],B166),D.3[STT Phân nhóm NCC],0)),"")</f>
        <v/>
      </c>
      <c r="N166" s="21" t="str">
        <f>IF(C166="","",SUMIFS(M.1[Giá có thuế],M.1[Tên nhà cung cấp],C166))</f>
        <v/>
      </c>
      <c r="O166" s="21" t="str">
        <f>IF(C166="","",SUMIFS(M.1[Số tiền đã trả],M.1[Tên nhà cung cấp],C166))</f>
        <v/>
      </c>
      <c r="P166" s="21" t="str">
        <f t="shared" si="9"/>
        <v/>
      </c>
      <c r="Q166" s="23" t="str">
        <f>IF(OR(C166="",P166=0),"",RANK(P166,D.3[Nợ phải trả 
(Số dư trong kỳ)]))</f>
        <v/>
      </c>
      <c r="R166" s="173"/>
    </row>
    <row r="167" spans="2:18" ht="27.75" customHeight="1" x14ac:dyDescent="0.2">
      <c r="B167" s="7">
        <f t="shared" si="8"/>
        <v>165</v>
      </c>
      <c r="C167" s="2"/>
      <c r="D167" s="16"/>
      <c r="E167" s="2"/>
      <c r="F167" s="2"/>
      <c r="G167" s="16"/>
      <c r="H167" s="13"/>
      <c r="I167" s="21"/>
      <c r="J167" s="21"/>
      <c r="K167" s="21" t="str">
        <f>IF(AND(C167&lt;&gt;"",COUNTIF(D.3[Tên nhà cung cấp],C167)&gt;1),"Nhà cung cấp này đã khai báo nhiều lần","")</f>
        <v/>
      </c>
      <c r="L167" s="21" t="str">
        <f>IF(OR(C167="",J167=""),"",IF(MATCH(J167,D.3[Phân nhóm
nhà cung cấp],0)=B167,B167,""))</f>
        <v/>
      </c>
      <c r="M167" s="21" t="str">
        <f>IF(B167&lt;=COUNT(D.3[STT Phân nhóm NCC]),INDEX(D.3[Phân nhóm
nhà cung cấp],MATCH(SMALL(D.3[STT Phân nhóm NCC],B167),D.3[STT Phân nhóm NCC],0)),"")</f>
        <v/>
      </c>
      <c r="N167" s="21" t="str">
        <f>IF(C167="","",SUMIFS(M.1[Giá có thuế],M.1[Tên nhà cung cấp],C167))</f>
        <v/>
      </c>
      <c r="O167" s="21" t="str">
        <f>IF(C167="","",SUMIFS(M.1[Số tiền đã trả],M.1[Tên nhà cung cấp],C167))</f>
        <v/>
      </c>
      <c r="P167" s="21" t="str">
        <f t="shared" si="9"/>
        <v/>
      </c>
      <c r="Q167" s="23" t="str">
        <f>IF(OR(C167="",P167=0),"",RANK(P167,D.3[Nợ phải trả 
(Số dư trong kỳ)]))</f>
        <v/>
      </c>
      <c r="R167" s="173"/>
    </row>
    <row r="168" spans="2:18" ht="27.75" customHeight="1" x14ac:dyDescent="0.2">
      <c r="B168" s="7">
        <f t="shared" si="8"/>
        <v>166</v>
      </c>
      <c r="C168" s="2"/>
      <c r="D168" s="16"/>
      <c r="E168" s="2"/>
      <c r="F168" s="2"/>
      <c r="G168" s="16"/>
      <c r="H168" s="13"/>
      <c r="I168" s="21"/>
      <c r="J168" s="21"/>
      <c r="K168" s="21" t="str">
        <f>IF(AND(C168&lt;&gt;"",COUNTIF(D.3[Tên nhà cung cấp],C168)&gt;1),"Nhà cung cấp này đã khai báo nhiều lần","")</f>
        <v/>
      </c>
      <c r="L168" s="21" t="str">
        <f>IF(OR(C168="",J168=""),"",IF(MATCH(J168,D.3[Phân nhóm
nhà cung cấp],0)=B168,B168,""))</f>
        <v/>
      </c>
      <c r="M168" s="21" t="str">
        <f>IF(B168&lt;=COUNT(D.3[STT Phân nhóm NCC]),INDEX(D.3[Phân nhóm
nhà cung cấp],MATCH(SMALL(D.3[STT Phân nhóm NCC],B168),D.3[STT Phân nhóm NCC],0)),"")</f>
        <v/>
      </c>
      <c r="N168" s="21" t="str">
        <f>IF(C168="","",SUMIFS(M.1[Giá có thuế],M.1[Tên nhà cung cấp],C168))</f>
        <v/>
      </c>
      <c r="O168" s="21" t="str">
        <f>IF(C168="","",SUMIFS(M.1[Số tiền đã trả],M.1[Tên nhà cung cấp],C168))</f>
        <v/>
      </c>
      <c r="P168" s="21" t="str">
        <f t="shared" si="9"/>
        <v/>
      </c>
      <c r="Q168" s="23" t="str">
        <f>IF(OR(C168="",P168=0),"",RANK(P168,D.3[Nợ phải trả 
(Số dư trong kỳ)]))</f>
        <v/>
      </c>
      <c r="R168" s="173"/>
    </row>
    <row r="169" spans="2:18" ht="27.75" customHeight="1" x14ac:dyDescent="0.2">
      <c r="B169" s="7">
        <f t="shared" si="8"/>
        <v>167</v>
      </c>
      <c r="C169" s="2"/>
      <c r="D169" s="16"/>
      <c r="E169" s="2"/>
      <c r="F169" s="2"/>
      <c r="G169" s="16"/>
      <c r="H169" s="13"/>
      <c r="I169" s="21"/>
      <c r="J169" s="21"/>
      <c r="K169" s="21" t="str">
        <f>IF(AND(C169&lt;&gt;"",COUNTIF(D.3[Tên nhà cung cấp],C169)&gt;1),"Nhà cung cấp này đã khai báo nhiều lần","")</f>
        <v/>
      </c>
      <c r="L169" s="21" t="str">
        <f>IF(OR(C169="",J169=""),"",IF(MATCH(J169,D.3[Phân nhóm
nhà cung cấp],0)=B169,B169,""))</f>
        <v/>
      </c>
      <c r="M169" s="21" t="str">
        <f>IF(B169&lt;=COUNT(D.3[STT Phân nhóm NCC]),INDEX(D.3[Phân nhóm
nhà cung cấp],MATCH(SMALL(D.3[STT Phân nhóm NCC],B169),D.3[STT Phân nhóm NCC],0)),"")</f>
        <v/>
      </c>
      <c r="N169" s="21" t="str">
        <f>IF(C169="","",SUMIFS(M.1[Giá có thuế],M.1[Tên nhà cung cấp],C169))</f>
        <v/>
      </c>
      <c r="O169" s="21" t="str">
        <f>IF(C169="","",SUMIFS(M.1[Số tiền đã trả],M.1[Tên nhà cung cấp],C169))</f>
        <v/>
      </c>
      <c r="P169" s="21" t="str">
        <f t="shared" si="9"/>
        <v/>
      </c>
      <c r="Q169" s="23" t="str">
        <f>IF(OR(C169="",P169=0),"",RANK(P169,D.3[Nợ phải trả 
(Số dư trong kỳ)]))</f>
        <v/>
      </c>
      <c r="R169" s="173"/>
    </row>
    <row r="170" spans="2:18" ht="27.75" customHeight="1" x14ac:dyDescent="0.2">
      <c r="B170" s="7">
        <f t="shared" si="8"/>
        <v>168</v>
      </c>
      <c r="C170" s="2"/>
      <c r="D170" s="16"/>
      <c r="E170" s="2"/>
      <c r="F170" s="2"/>
      <c r="G170" s="16"/>
      <c r="H170" s="13"/>
      <c r="I170" s="21"/>
      <c r="J170" s="21"/>
      <c r="K170" s="21" t="str">
        <f>IF(AND(C170&lt;&gt;"",COUNTIF(D.3[Tên nhà cung cấp],C170)&gt;1),"Nhà cung cấp này đã khai báo nhiều lần","")</f>
        <v/>
      </c>
      <c r="L170" s="21" t="str">
        <f>IF(OR(C170="",J170=""),"",IF(MATCH(J170,D.3[Phân nhóm
nhà cung cấp],0)=B170,B170,""))</f>
        <v/>
      </c>
      <c r="M170" s="21" t="str">
        <f>IF(B170&lt;=COUNT(D.3[STT Phân nhóm NCC]),INDEX(D.3[Phân nhóm
nhà cung cấp],MATCH(SMALL(D.3[STT Phân nhóm NCC],B170),D.3[STT Phân nhóm NCC],0)),"")</f>
        <v/>
      </c>
      <c r="N170" s="21" t="str">
        <f>IF(C170="","",SUMIFS(M.1[Giá có thuế],M.1[Tên nhà cung cấp],C170))</f>
        <v/>
      </c>
      <c r="O170" s="21" t="str">
        <f>IF(C170="","",SUMIFS(M.1[Số tiền đã trả],M.1[Tên nhà cung cấp],C170))</f>
        <v/>
      </c>
      <c r="P170" s="21" t="str">
        <f t="shared" si="9"/>
        <v/>
      </c>
      <c r="Q170" s="23" t="str">
        <f>IF(OR(C170="",P170=0),"",RANK(P170,D.3[Nợ phải trả 
(Số dư trong kỳ)]))</f>
        <v/>
      </c>
      <c r="R170" s="173"/>
    </row>
    <row r="171" spans="2:18" ht="27.75" customHeight="1" x14ac:dyDescent="0.2">
      <c r="B171" s="7">
        <f t="shared" si="8"/>
        <v>169</v>
      </c>
      <c r="C171" s="2"/>
      <c r="D171" s="16"/>
      <c r="E171" s="2"/>
      <c r="F171" s="2"/>
      <c r="G171" s="16"/>
      <c r="H171" s="13"/>
      <c r="I171" s="21"/>
      <c r="J171" s="21"/>
      <c r="K171" s="21" t="str">
        <f>IF(AND(C171&lt;&gt;"",COUNTIF(D.3[Tên nhà cung cấp],C171)&gt;1),"Nhà cung cấp này đã khai báo nhiều lần","")</f>
        <v/>
      </c>
      <c r="L171" s="21" t="str">
        <f>IF(OR(C171="",J171=""),"",IF(MATCH(J171,D.3[Phân nhóm
nhà cung cấp],0)=B171,B171,""))</f>
        <v/>
      </c>
      <c r="M171" s="21" t="str">
        <f>IF(B171&lt;=COUNT(D.3[STT Phân nhóm NCC]),INDEX(D.3[Phân nhóm
nhà cung cấp],MATCH(SMALL(D.3[STT Phân nhóm NCC],B171),D.3[STT Phân nhóm NCC],0)),"")</f>
        <v/>
      </c>
      <c r="N171" s="21" t="str">
        <f>IF(C171="","",SUMIFS(M.1[Giá có thuế],M.1[Tên nhà cung cấp],C171))</f>
        <v/>
      </c>
      <c r="O171" s="21" t="str">
        <f>IF(C171="","",SUMIFS(M.1[Số tiền đã trả],M.1[Tên nhà cung cấp],C171))</f>
        <v/>
      </c>
      <c r="P171" s="21" t="str">
        <f t="shared" si="9"/>
        <v/>
      </c>
      <c r="Q171" s="23" t="str">
        <f>IF(OR(C171="",P171=0),"",RANK(P171,D.3[Nợ phải trả 
(Số dư trong kỳ)]))</f>
        <v/>
      </c>
      <c r="R171" s="173"/>
    </row>
    <row r="172" spans="2:18" ht="27.75" customHeight="1" x14ac:dyDescent="0.2">
      <c r="B172" s="7">
        <f t="shared" si="8"/>
        <v>170</v>
      </c>
      <c r="C172" s="2"/>
      <c r="D172" s="16"/>
      <c r="E172" s="2"/>
      <c r="F172" s="2"/>
      <c r="G172" s="16"/>
      <c r="H172" s="13"/>
      <c r="I172" s="21"/>
      <c r="J172" s="21"/>
      <c r="K172" s="21" t="str">
        <f>IF(AND(C172&lt;&gt;"",COUNTIF(D.3[Tên nhà cung cấp],C172)&gt;1),"Nhà cung cấp này đã khai báo nhiều lần","")</f>
        <v/>
      </c>
      <c r="L172" s="21" t="str">
        <f>IF(OR(C172="",J172=""),"",IF(MATCH(J172,D.3[Phân nhóm
nhà cung cấp],0)=B172,B172,""))</f>
        <v/>
      </c>
      <c r="M172" s="21" t="str">
        <f>IF(B172&lt;=COUNT(D.3[STT Phân nhóm NCC]),INDEX(D.3[Phân nhóm
nhà cung cấp],MATCH(SMALL(D.3[STT Phân nhóm NCC],B172),D.3[STT Phân nhóm NCC],0)),"")</f>
        <v/>
      </c>
      <c r="N172" s="21" t="str">
        <f>IF(C172="","",SUMIFS(M.1[Giá có thuế],M.1[Tên nhà cung cấp],C172))</f>
        <v/>
      </c>
      <c r="O172" s="21" t="str">
        <f>IF(C172="","",SUMIFS(M.1[Số tiền đã trả],M.1[Tên nhà cung cấp],C172))</f>
        <v/>
      </c>
      <c r="P172" s="21" t="str">
        <f t="shared" si="9"/>
        <v/>
      </c>
      <c r="Q172" s="23" t="str">
        <f>IF(OR(C172="",P172=0),"",RANK(P172,D.3[Nợ phải trả 
(Số dư trong kỳ)]))</f>
        <v/>
      </c>
      <c r="R172" s="173"/>
    </row>
    <row r="173" spans="2:18" ht="27.75" customHeight="1" x14ac:dyDescent="0.2">
      <c r="B173" s="7">
        <f t="shared" si="8"/>
        <v>171</v>
      </c>
      <c r="C173" s="2"/>
      <c r="D173" s="16"/>
      <c r="E173" s="2"/>
      <c r="F173" s="2"/>
      <c r="G173" s="16"/>
      <c r="H173" s="13"/>
      <c r="I173" s="21"/>
      <c r="J173" s="21"/>
      <c r="K173" s="21" t="str">
        <f>IF(AND(C173&lt;&gt;"",COUNTIF(D.3[Tên nhà cung cấp],C173)&gt;1),"Nhà cung cấp này đã khai báo nhiều lần","")</f>
        <v/>
      </c>
      <c r="L173" s="21" t="str">
        <f>IF(OR(C173="",J173=""),"",IF(MATCH(J173,D.3[Phân nhóm
nhà cung cấp],0)=B173,B173,""))</f>
        <v/>
      </c>
      <c r="M173" s="21" t="str">
        <f>IF(B173&lt;=COUNT(D.3[STT Phân nhóm NCC]),INDEX(D.3[Phân nhóm
nhà cung cấp],MATCH(SMALL(D.3[STT Phân nhóm NCC],B173),D.3[STT Phân nhóm NCC],0)),"")</f>
        <v/>
      </c>
      <c r="N173" s="21" t="str">
        <f>IF(C173="","",SUMIFS(M.1[Giá có thuế],M.1[Tên nhà cung cấp],C173))</f>
        <v/>
      </c>
      <c r="O173" s="21" t="str">
        <f>IF(C173="","",SUMIFS(M.1[Số tiền đã trả],M.1[Tên nhà cung cấp],C173))</f>
        <v/>
      </c>
      <c r="P173" s="21" t="str">
        <f t="shared" si="9"/>
        <v/>
      </c>
      <c r="Q173" s="23" t="str">
        <f>IF(OR(C173="",P173=0),"",RANK(P173,D.3[Nợ phải trả 
(Số dư trong kỳ)]))</f>
        <v/>
      </c>
      <c r="R173" s="173"/>
    </row>
    <row r="174" spans="2:18" ht="27.75" customHeight="1" x14ac:dyDescent="0.2">
      <c r="B174" s="7">
        <f t="shared" si="8"/>
        <v>172</v>
      </c>
      <c r="C174" s="2"/>
      <c r="D174" s="16"/>
      <c r="E174" s="2"/>
      <c r="F174" s="2"/>
      <c r="G174" s="16"/>
      <c r="H174" s="13"/>
      <c r="I174" s="21"/>
      <c r="J174" s="21"/>
      <c r="K174" s="21" t="str">
        <f>IF(AND(C174&lt;&gt;"",COUNTIF(D.3[Tên nhà cung cấp],C174)&gt;1),"Nhà cung cấp này đã khai báo nhiều lần","")</f>
        <v/>
      </c>
      <c r="L174" s="21" t="str">
        <f>IF(OR(C174="",J174=""),"",IF(MATCH(J174,D.3[Phân nhóm
nhà cung cấp],0)=B174,B174,""))</f>
        <v/>
      </c>
      <c r="M174" s="21" t="str">
        <f>IF(B174&lt;=COUNT(D.3[STT Phân nhóm NCC]),INDEX(D.3[Phân nhóm
nhà cung cấp],MATCH(SMALL(D.3[STT Phân nhóm NCC],B174),D.3[STT Phân nhóm NCC],0)),"")</f>
        <v/>
      </c>
      <c r="N174" s="21" t="str">
        <f>IF(C174="","",SUMIFS(M.1[Giá có thuế],M.1[Tên nhà cung cấp],C174))</f>
        <v/>
      </c>
      <c r="O174" s="21" t="str">
        <f>IF(C174="","",SUMIFS(M.1[Số tiền đã trả],M.1[Tên nhà cung cấp],C174))</f>
        <v/>
      </c>
      <c r="P174" s="21" t="str">
        <f t="shared" si="9"/>
        <v/>
      </c>
      <c r="Q174" s="23" t="str">
        <f>IF(OR(C174="",P174=0),"",RANK(P174,D.3[Nợ phải trả 
(Số dư trong kỳ)]))</f>
        <v/>
      </c>
      <c r="R174" s="173"/>
    </row>
    <row r="175" spans="2:18" ht="27.75" customHeight="1" x14ac:dyDescent="0.2">
      <c r="B175" s="7">
        <f t="shared" si="8"/>
        <v>173</v>
      </c>
      <c r="C175" s="2"/>
      <c r="D175" s="16"/>
      <c r="E175" s="2"/>
      <c r="F175" s="2"/>
      <c r="G175" s="16"/>
      <c r="H175" s="13"/>
      <c r="I175" s="21"/>
      <c r="J175" s="21"/>
      <c r="K175" s="21" t="str">
        <f>IF(AND(C175&lt;&gt;"",COUNTIF(D.3[Tên nhà cung cấp],C175)&gt;1),"Nhà cung cấp này đã khai báo nhiều lần","")</f>
        <v/>
      </c>
      <c r="L175" s="21" t="str">
        <f>IF(OR(C175="",J175=""),"",IF(MATCH(J175,D.3[Phân nhóm
nhà cung cấp],0)=B175,B175,""))</f>
        <v/>
      </c>
      <c r="M175" s="21" t="str">
        <f>IF(B175&lt;=COUNT(D.3[STT Phân nhóm NCC]),INDEX(D.3[Phân nhóm
nhà cung cấp],MATCH(SMALL(D.3[STT Phân nhóm NCC],B175),D.3[STT Phân nhóm NCC],0)),"")</f>
        <v/>
      </c>
      <c r="N175" s="21" t="str">
        <f>IF(C175="","",SUMIFS(M.1[Giá có thuế],M.1[Tên nhà cung cấp],C175))</f>
        <v/>
      </c>
      <c r="O175" s="21" t="str">
        <f>IF(C175="","",SUMIFS(M.1[Số tiền đã trả],M.1[Tên nhà cung cấp],C175))</f>
        <v/>
      </c>
      <c r="P175" s="21" t="str">
        <f t="shared" si="9"/>
        <v/>
      </c>
      <c r="Q175" s="23" t="str">
        <f>IF(OR(C175="",P175=0),"",RANK(P175,D.3[Nợ phải trả 
(Số dư trong kỳ)]))</f>
        <v/>
      </c>
      <c r="R175" s="173"/>
    </row>
    <row r="176" spans="2:18" ht="27.75" customHeight="1" x14ac:dyDescent="0.2">
      <c r="B176" s="7">
        <f t="shared" si="8"/>
        <v>174</v>
      </c>
      <c r="C176" s="2"/>
      <c r="D176" s="16"/>
      <c r="E176" s="2"/>
      <c r="F176" s="2"/>
      <c r="G176" s="16"/>
      <c r="H176" s="13"/>
      <c r="I176" s="21"/>
      <c r="J176" s="21"/>
      <c r="K176" s="21" t="str">
        <f>IF(AND(C176&lt;&gt;"",COUNTIF(D.3[Tên nhà cung cấp],C176)&gt;1),"Nhà cung cấp này đã khai báo nhiều lần","")</f>
        <v/>
      </c>
      <c r="L176" s="21" t="str">
        <f>IF(OR(C176="",J176=""),"",IF(MATCH(J176,D.3[Phân nhóm
nhà cung cấp],0)=B176,B176,""))</f>
        <v/>
      </c>
      <c r="M176" s="21" t="str">
        <f>IF(B176&lt;=COUNT(D.3[STT Phân nhóm NCC]),INDEX(D.3[Phân nhóm
nhà cung cấp],MATCH(SMALL(D.3[STT Phân nhóm NCC],B176),D.3[STT Phân nhóm NCC],0)),"")</f>
        <v/>
      </c>
      <c r="N176" s="21" t="str">
        <f>IF(C176="","",SUMIFS(M.1[Giá có thuế],M.1[Tên nhà cung cấp],C176))</f>
        <v/>
      </c>
      <c r="O176" s="21" t="str">
        <f>IF(C176="","",SUMIFS(M.1[Số tiền đã trả],M.1[Tên nhà cung cấp],C176))</f>
        <v/>
      </c>
      <c r="P176" s="21" t="str">
        <f t="shared" si="9"/>
        <v/>
      </c>
      <c r="Q176" s="23" t="str">
        <f>IF(OR(C176="",P176=0),"",RANK(P176,D.3[Nợ phải trả 
(Số dư trong kỳ)]))</f>
        <v/>
      </c>
      <c r="R176" s="173"/>
    </row>
    <row r="177" spans="2:18" ht="27.75" customHeight="1" x14ac:dyDescent="0.2">
      <c r="B177" s="7">
        <f t="shared" si="8"/>
        <v>175</v>
      </c>
      <c r="C177" s="2"/>
      <c r="D177" s="16"/>
      <c r="E177" s="2"/>
      <c r="F177" s="2"/>
      <c r="G177" s="16"/>
      <c r="H177" s="13"/>
      <c r="I177" s="21"/>
      <c r="J177" s="21"/>
      <c r="K177" s="21" t="str">
        <f>IF(AND(C177&lt;&gt;"",COUNTIF(D.3[Tên nhà cung cấp],C177)&gt;1),"Nhà cung cấp này đã khai báo nhiều lần","")</f>
        <v/>
      </c>
      <c r="L177" s="21" t="str">
        <f>IF(OR(C177="",J177=""),"",IF(MATCH(J177,D.3[Phân nhóm
nhà cung cấp],0)=B177,B177,""))</f>
        <v/>
      </c>
      <c r="M177" s="21" t="str">
        <f>IF(B177&lt;=COUNT(D.3[STT Phân nhóm NCC]),INDEX(D.3[Phân nhóm
nhà cung cấp],MATCH(SMALL(D.3[STT Phân nhóm NCC],B177),D.3[STT Phân nhóm NCC],0)),"")</f>
        <v/>
      </c>
      <c r="N177" s="21" t="str">
        <f>IF(C177="","",SUMIFS(M.1[Giá có thuế],M.1[Tên nhà cung cấp],C177))</f>
        <v/>
      </c>
      <c r="O177" s="21" t="str">
        <f>IF(C177="","",SUMIFS(M.1[Số tiền đã trả],M.1[Tên nhà cung cấp],C177))</f>
        <v/>
      </c>
      <c r="P177" s="21" t="str">
        <f t="shared" si="9"/>
        <v/>
      </c>
      <c r="Q177" s="23" t="str">
        <f>IF(OR(C177="",P177=0),"",RANK(P177,D.3[Nợ phải trả 
(Số dư trong kỳ)]))</f>
        <v/>
      </c>
      <c r="R177" s="173"/>
    </row>
    <row r="178" spans="2:18" ht="27.75" customHeight="1" x14ac:dyDescent="0.2">
      <c r="B178" s="7">
        <f t="shared" si="8"/>
        <v>176</v>
      </c>
      <c r="C178" s="2"/>
      <c r="D178" s="16"/>
      <c r="E178" s="2"/>
      <c r="F178" s="2"/>
      <c r="G178" s="16"/>
      <c r="H178" s="13"/>
      <c r="I178" s="21"/>
      <c r="J178" s="21"/>
      <c r="K178" s="21" t="str">
        <f>IF(AND(C178&lt;&gt;"",COUNTIF(D.3[Tên nhà cung cấp],C178)&gt;1),"Nhà cung cấp này đã khai báo nhiều lần","")</f>
        <v/>
      </c>
      <c r="L178" s="21" t="str">
        <f>IF(OR(C178="",J178=""),"",IF(MATCH(J178,D.3[Phân nhóm
nhà cung cấp],0)=B178,B178,""))</f>
        <v/>
      </c>
      <c r="M178" s="21" t="str">
        <f>IF(B178&lt;=COUNT(D.3[STT Phân nhóm NCC]),INDEX(D.3[Phân nhóm
nhà cung cấp],MATCH(SMALL(D.3[STT Phân nhóm NCC],B178),D.3[STT Phân nhóm NCC],0)),"")</f>
        <v/>
      </c>
      <c r="N178" s="21" t="str">
        <f>IF(C178="","",SUMIFS(M.1[Giá có thuế],M.1[Tên nhà cung cấp],C178))</f>
        <v/>
      </c>
      <c r="O178" s="21" t="str">
        <f>IF(C178="","",SUMIFS(M.1[Số tiền đã trả],M.1[Tên nhà cung cấp],C178))</f>
        <v/>
      </c>
      <c r="P178" s="21" t="str">
        <f t="shared" si="9"/>
        <v/>
      </c>
      <c r="Q178" s="23" t="str">
        <f>IF(OR(C178="",P178=0),"",RANK(P178,D.3[Nợ phải trả 
(Số dư trong kỳ)]))</f>
        <v/>
      </c>
      <c r="R178" s="173"/>
    </row>
    <row r="179" spans="2:18" ht="27.75" customHeight="1" x14ac:dyDescent="0.2">
      <c r="B179" s="7">
        <f t="shared" si="8"/>
        <v>177</v>
      </c>
      <c r="C179" s="2"/>
      <c r="D179" s="16"/>
      <c r="E179" s="2"/>
      <c r="F179" s="2"/>
      <c r="G179" s="16"/>
      <c r="H179" s="13"/>
      <c r="I179" s="21"/>
      <c r="J179" s="21"/>
      <c r="K179" s="21" t="str">
        <f>IF(AND(C179&lt;&gt;"",COUNTIF(D.3[Tên nhà cung cấp],C179)&gt;1),"Nhà cung cấp này đã khai báo nhiều lần","")</f>
        <v/>
      </c>
      <c r="L179" s="21" t="str">
        <f>IF(OR(C179="",J179=""),"",IF(MATCH(J179,D.3[Phân nhóm
nhà cung cấp],0)=B179,B179,""))</f>
        <v/>
      </c>
      <c r="M179" s="21" t="str">
        <f>IF(B179&lt;=COUNT(D.3[STT Phân nhóm NCC]),INDEX(D.3[Phân nhóm
nhà cung cấp],MATCH(SMALL(D.3[STT Phân nhóm NCC],B179),D.3[STT Phân nhóm NCC],0)),"")</f>
        <v/>
      </c>
      <c r="N179" s="21" t="str">
        <f>IF(C179="","",SUMIFS(M.1[Giá có thuế],M.1[Tên nhà cung cấp],C179))</f>
        <v/>
      </c>
      <c r="O179" s="21" t="str">
        <f>IF(C179="","",SUMIFS(M.1[Số tiền đã trả],M.1[Tên nhà cung cấp],C179))</f>
        <v/>
      </c>
      <c r="P179" s="21" t="str">
        <f t="shared" si="9"/>
        <v/>
      </c>
      <c r="Q179" s="23" t="str">
        <f>IF(OR(C179="",P179=0),"",RANK(P179,D.3[Nợ phải trả 
(Số dư trong kỳ)]))</f>
        <v/>
      </c>
      <c r="R179" s="173"/>
    </row>
    <row r="180" spans="2:18" ht="27.75" customHeight="1" x14ac:dyDescent="0.2">
      <c r="B180" s="7">
        <f t="shared" si="8"/>
        <v>178</v>
      </c>
      <c r="C180" s="2"/>
      <c r="D180" s="16"/>
      <c r="E180" s="2"/>
      <c r="F180" s="2"/>
      <c r="G180" s="16"/>
      <c r="H180" s="13"/>
      <c r="I180" s="21"/>
      <c r="J180" s="21"/>
      <c r="K180" s="21" t="str">
        <f>IF(AND(C180&lt;&gt;"",COUNTIF(D.3[Tên nhà cung cấp],C180)&gt;1),"Nhà cung cấp này đã khai báo nhiều lần","")</f>
        <v/>
      </c>
      <c r="L180" s="21" t="str">
        <f>IF(OR(C180="",J180=""),"",IF(MATCH(J180,D.3[Phân nhóm
nhà cung cấp],0)=B180,B180,""))</f>
        <v/>
      </c>
      <c r="M180" s="21" t="str">
        <f>IF(B180&lt;=COUNT(D.3[STT Phân nhóm NCC]),INDEX(D.3[Phân nhóm
nhà cung cấp],MATCH(SMALL(D.3[STT Phân nhóm NCC],B180),D.3[STT Phân nhóm NCC],0)),"")</f>
        <v/>
      </c>
      <c r="N180" s="21" t="str">
        <f>IF(C180="","",SUMIFS(M.1[Giá có thuế],M.1[Tên nhà cung cấp],C180))</f>
        <v/>
      </c>
      <c r="O180" s="21" t="str">
        <f>IF(C180="","",SUMIFS(M.1[Số tiền đã trả],M.1[Tên nhà cung cấp],C180))</f>
        <v/>
      </c>
      <c r="P180" s="21" t="str">
        <f t="shared" si="9"/>
        <v/>
      </c>
      <c r="Q180" s="23" t="str">
        <f>IF(OR(C180="",P180=0),"",RANK(P180,D.3[Nợ phải trả 
(Số dư trong kỳ)]))</f>
        <v/>
      </c>
      <c r="R180" s="173"/>
    </row>
    <row r="181" spans="2:18" ht="27.75" customHeight="1" x14ac:dyDescent="0.2">
      <c r="B181" s="7">
        <f t="shared" si="8"/>
        <v>179</v>
      </c>
      <c r="C181" s="2"/>
      <c r="D181" s="16"/>
      <c r="E181" s="2"/>
      <c r="F181" s="2"/>
      <c r="G181" s="16"/>
      <c r="H181" s="13"/>
      <c r="I181" s="21"/>
      <c r="J181" s="21"/>
      <c r="K181" s="21" t="str">
        <f>IF(AND(C181&lt;&gt;"",COUNTIF(D.3[Tên nhà cung cấp],C181)&gt;1),"Nhà cung cấp này đã khai báo nhiều lần","")</f>
        <v/>
      </c>
      <c r="L181" s="21" t="str">
        <f>IF(OR(C181="",J181=""),"",IF(MATCH(J181,D.3[Phân nhóm
nhà cung cấp],0)=B181,B181,""))</f>
        <v/>
      </c>
      <c r="M181" s="21" t="str">
        <f>IF(B181&lt;=COUNT(D.3[STT Phân nhóm NCC]),INDEX(D.3[Phân nhóm
nhà cung cấp],MATCH(SMALL(D.3[STT Phân nhóm NCC],B181),D.3[STT Phân nhóm NCC],0)),"")</f>
        <v/>
      </c>
      <c r="N181" s="21" t="str">
        <f>IF(C181="","",SUMIFS(M.1[Giá có thuế],M.1[Tên nhà cung cấp],C181))</f>
        <v/>
      </c>
      <c r="O181" s="21" t="str">
        <f>IF(C181="","",SUMIFS(M.1[Số tiền đã trả],M.1[Tên nhà cung cấp],C181))</f>
        <v/>
      </c>
      <c r="P181" s="21" t="str">
        <f t="shared" si="9"/>
        <v/>
      </c>
      <c r="Q181" s="23" t="str">
        <f>IF(OR(C181="",P181=0),"",RANK(P181,D.3[Nợ phải trả 
(Số dư trong kỳ)]))</f>
        <v/>
      </c>
      <c r="R181" s="173"/>
    </row>
    <row r="182" spans="2:18" ht="27.75" customHeight="1" x14ac:dyDescent="0.2">
      <c r="B182" s="7">
        <f t="shared" si="8"/>
        <v>180</v>
      </c>
      <c r="C182" s="2"/>
      <c r="D182" s="16"/>
      <c r="E182" s="2"/>
      <c r="F182" s="2"/>
      <c r="G182" s="16"/>
      <c r="H182" s="13"/>
      <c r="I182" s="21"/>
      <c r="J182" s="21"/>
      <c r="K182" s="21" t="str">
        <f>IF(AND(C182&lt;&gt;"",COUNTIF(D.3[Tên nhà cung cấp],C182)&gt;1),"Nhà cung cấp này đã khai báo nhiều lần","")</f>
        <v/>
      </c>
      <c r="L182" s="21" t="str">
        <f>IF(OR(C182="",J182=""),"",IF(MATCH(J182,D.3[Phân nhóm
nhà cung cấp],0)=B182,B182,""))</f>
        <v/>
      </c>
      <c r="M182" s="21" t="str">
        <f>IF(B182&lt;=COUNT(D.3[STT Phân nhóm NCC]),INDEX(D.3[Phân nhóm
nhà cung cấp],MATCH(SMALL(D.3[STT Phân nhóm NCC],B182),D.3[STT Phân nhóm NCC],0)),"")</f>
        <v/>
      </c>
      <c r="N182" s="21" t="str">
        <f>IF(C182="","",SUMIFS(M.1[Giá có thuế],M.1[Tên nhà cung cấp],C182))</f>
        <v/>
      </c>
      <c r="O182" s="21" t="str">
        <f>IF(C182="","",SUMIFS(M.1[Số tiền đã trả],M.1[Tên nhà cung cấp],C182))</f>
        <v/>
      </c>
      <c r="P182" s="21" t="str">
        <f t="shared" si="9"/>
        <v/>
      </c>
      <c r="Q182" s="23" t="str">
        <f>IF(OR(C182="",P182=0),"",RANK(P182,D.3[Nợ phải trả 
(Số dư trong kỳ)]))</f>
        <v/>
      </c>
      <c r="R182" s="173"/>
    </row>
    <row r="183" spans="2:18" ht="27.75" customHeight="1" x14ac:dyDescent="0.2">
      <c r="B183" s="7">
        <f t="shared" si="8"/>
        <v>181</v>
      </c>
      <c r="C183" s="2"/>
      <c r="D183" s="16"/>
      <c r="E183" s="2"/>
      <c r="F183" s="2"/>
      <c r="G183" s="16"/>
      <c r="H183" s="13"/>
      <c r="I183" s="21"/>
      <c r="J183" s="21"/>
      <c r="K183" s="21" t="str">
        <f>IF(AND(C183&lt;&gt;"",COUNTIF(D.3[Tên nhà cung cấp],C183)&gt;1),"Nhà cung cấp này đã khai báo nhiều lần","")</f>
        <v/>
      </c>
      <c r="L183" s="21" t="str">
        <f>IF(OR(C183="",J183=""),"",IF(MATCH(J183,D.3[Phân nhóm
nhà cung cấp],0)=B183,B183,""))</f>
        <v/>
      </c>
      <c r="M183" s="21" t="str">
        <f>IF(B183&lt;=COUNT(D.3[STT Phân nhóm NCC]),INDEX(D.3[Phân nhóm
nhà cung cấp],MATCH(SMALL(D.3[STT Phân nhóm NCC],B183),D.3[STT Phân nhóm NCC],0)),"")</f>
        <v/>
      </c>
      <c r="N183" s="21" t="str">
        <f>IF(C183="","",SUMIFS(M.1[Giá có thuế],M.1[Tên nhà cung cấp],C183))</f>
        <v/>
      </c>
      <c r="O183" s="21" t="str">
        <f>IF(C183="","",SUMIFS(M.1[Số tiền đã trả],M.1[Tên nhà cung cấp],C183))</f>
        <v/>
      </c>
      <c r="P183" s="21" t="str">
        <f t="shared" si="9"/>
        <v/>
      </c>
      <c r="Q183" s="23" t="str">
        <f>IF(OR(C183="",P183=0),"",RANK(P183,D.3[Nợ phải trả 
(Số dư trong kỳ)]))</f>
        <v/>
      </c>
      <c r="R183" s="173"/>
    </row>
    <row r="184" spans="2:18" ht="27.75" customHeight="1" x14ac:dyDescent="0.2">
      <c r="B184" s="7">
        <f t="shared" si="8"/>
        <v>182</v>
      </c>
      <c r="C184" s="2"/>
      <c r="D184" s="16"/>
      <c r="E184" s="2"/>
      <c r="F184" s="2"/>
      <c r="G184" s="16"/>
      <c r="H184" s="13"/>
      <c r="I184" s="21"/>
      <c r="J184" s="21"/>
      <c r="K184" s="21" t="str">
        <f>IF(AND(C184&lt;&gt;"",COUNTIF(D.3[Tên nhà cung cấp],C184)&gt;1),"Nhà cung cấp này đã khai báo nhiều lần","")</f>
        <v/>
      </c>
      <c r="L184" s="21" t="str">
        <f>IF(OR(C184="",J184=""),"",IF(MATCH(J184,D.3[Phân nhóm
nhà cung cấp],0)=B184,B184,""))</f>
        <v/>
      </c>
      <c r="M184" s="21" t="str">
        <f>IF(B184&lt;=COUNT(D.3[STT Phân nhóm NCC]),INDEX(D.3[Phân nhóm
nhà cung cấp],MATCH(SMALL(D.3[STT Phân nhóm NCC],B184),D.3[STT Phân nhóm NCC],0)),"")</f>
        <v/>
      </c>
      <c r="N184" s="21" t="str">
        <f>IF(C184="","",SUMIFS(M.1[Giá có thuế],M.1[Tên nhà cung cấp],C184))</f>
        <v/>
      </c>
      <c r="O184" s="21" t="str">
        <f>IF(C184="","",SUMIFS(M.1[Số tiền đã trả],M.1[Tên nhà cung cấp],C184))</f>
        <v/>
      </c>
      <c r="P184" s="21" t="str">
        <f t="shared" si="9"/>
        <v/>
      </c>
      <c r="Q184" s="23" t="str">
        <f>IF(OR(C184="",P184=0),"",RANK(P184,D.3[Nợ phải trả 
(Số dư trong kỳ)]))</f>
        <v/>
      </c>
      <c r="R184" s="173"/>
    </row>
    <row r="185" spans="2:18" ht="27.75" customHeight="1" x14ac:dyDescent="0.2">
      <c r="B185" s="7">
        <f t="shared" si="8"/>
        <v>183</v>
      </c>
      <c r="C185" s="2"/>
      <c r="D185" s="16"/>
      <c r="E185" s="2"/>
      <c r="F185" s="2"/>
      <c r="G185" s="16"/>
      <c r="H185" s="13"/>
      <c r="I185" s="21"/>
      <c r="J185" s="21"/>
      <c r="K185" s="21" t="str">
        <f>IF(AND(C185&lt;&gt;"",COUNTIF(D.3[Tên nhà cung cấp],C185)&gt;1),"Nhà cung cấp này đã khai báo nhiều lần","")</f>
        <v/>
      </c>
      <c r="L185" s="21" t="str">
        <f>IF(OR(C185="",J185=""),"",IF(MATCH(J185,D.3[Phân nhóm
nhà cung cấp],0)=B185,B185,""))</f>
        <v/>
      </c>
      <c r="M185" s="21" t="str">
        <f>IF(B185&lt;=COUNT(D.3[STT Phân nhóm NCC]),INDEX(D.3[Phân nhóm
nhà cung cấp],MATCH(SMALL(D.3[STT Phân nhóm NCC],B185),D.3[STT Phân nhóm NCC],0)),"")</f>
        <v/>
      </c>
      <c r="N185" s="21" t="str">
        <f>IF(C185="","",SUMIFS(M.1[Giá có thuế],M.1[Tên nhà cung cấp],C185))</f>
        <v/>
      </c>
      <c r="O185" s="21" t="str">
        <f>IF(C185="","",SUMIFS(M.1[Số tiền đã trả],M.1[Tên nhà cung cấp],C185))</f>
        <v/>
      </c>
      <c r="P185" s="21" t="str">
        <f t="shared" si="9"/>
        <v/>
      </c>
      <c r="Q185" s="23" t="str">
        <f>IF(OR(C185="",P185=0),"",RANK(P185,D.3[Nợ phải trả 
(Số dư trong kỳ)]))</f>
        <v/>
      </c>
      <c r="R185" s="173"/>
    </row>
    <row r="186" spans="2:18" ht="27.75" customHeight="1" x14ac:dyDescent="0.2">
      <c r="B186" s="7">
        <f t="shared" si="8"/>
        <v>184</v>
      </c>
      <c r="C186" s="2"/>
      <c r="D186" s="16"/>
      <c r="E186" s="2"/>
      <c r="F186" s="2"/>
      <c r="G186" s="16"/>
      <c r="H186" s="13"/>
      <c r="I186" s="21"/>
      <c r="J186" s="21"/>
      <c r="K186" s="21" t="str">
        <f>IF(AND(C186&lt;&gt;"",COUNTIF(D.3[Tên nhà cung cấp],C186)&gt;1),"Nhà cung cấp này đã khai báo nhiều lần","")</f>
        <v/>
      </c>
      <c r="L186" s="21" t="str">
        <f>IF(OR(C186="",J186=""),"",IF(MATCH(J186,D.3[Phân nhóm
nhà cung cấp],0)=B186,B186,""))</f>
        <v/>
      </c>
      <c r="M186" s="21" t="str">
        <f>IF(B186&lt;=COUNT(D.3[STT Phân nhóm NCC]),INDEX(D.3[Phân nhóm
nhà cung cấp],MATCH(SMALL(D.3[STT Phân nhóm NCC],B186),D.3[STT Phân nhóm NCC],0)),"")</f>
        <v/>
      </c>
      <c r="N186" s="21" t="str">
        <f>IF(C186="","",SUMIFS(M.1[Giá có thuế],M.1[Tên nhà cung cấp],C186))</f>
        <v/>
      </c>
      <c r="O186" s="21" t="str">
        <f>IF(C186="","",SUMIFS(M.1[Số tiền đã trả],M.1[Tên nhà cung cấp],C186))</f>
        <v/>
      </c>
      <c r="P186" s="21" t="str">
        <f t="shared" si="9"/>
        <v/>
      </c>
      <c r="Q186" s="23" t="str">
        <f>IF(OR(C186="",P186=0),"",RANK(P186,D.3[Nợ phải trả 
(Số dư trong kỳ)]))</f>
        <v/>
      </c>
      <c r="R186" s="173"/>
    </row>
    <row r="187" spans="2:18" ht="27.75" customHeight="1" x14ac:dyDescent="0.2">
      <c r="B187" s="7">
        <f t="shared" si="8"/>
        <v>185</v>
      </c>
      <c r="C187" s="2"/>
      <c r="D187" s="16"/>
      <c r="E187" s="2"/>
      <c r="F187" s="2"/>
      <c r="G187" s="16"/>
      <c r="H187" s="13"/>
      <c r="I187" s="21"/>
      <c r="J187" s="21"/>
      <c r="K187" s="21" t="str">
        <f>IF(AND(C187&lt;&gt;"",COUNTIF(D.3[Tên nhà cung cấp],C187)&gt;1),"Nhà cung cấp này đã khai báo nhiều lần","")</f>
        <v/>
      </c>
      <c r="L187" s="21" t="str">
        <f>IF(OR(C187="",J187=""),"",IF(MATCH(J187,D.3[Phân nhóm
nhà cung cấp],0)=B187,B187,""))</f>
        <v/>
      </c>
      <c r="M187" s="21" t="str">
        <f>IF(B187&lt;=COUNT(D.3[STT Phân nhóm NCC]),INDEX(D.3[Phân nhóm
nhà cung cấp],MATCH(SMALL(D.3[STT Phân nhóm NCC],B187),D.3[STT Phân nhóm NCC],0)),"")</f>
        <v/>
      </c>
      <c r="N187" s="21" t="str">
        <f>IF(C187="","",SUMIFS(M.1[Giá có thuế],M.1[Tên nhà cung cấp],C187))</f>
        <v/>
      </c>
      <c r="O187" s="21" t="str">
        <f>IF(C187="","",SUMIFS(M.1[Số tiền đã trả],M.1[Tên nhà cung cấp],C187))</f>
        <v/>
      </c>
      <c r="P187" s="21" t="str">
        <f t="shared" si="9"/>
        <v/>
      </c>
      <c r="Q187" s="23" t="str">
        <f>IF(OR(C187="",P187=0),"",RANK(P187,D.3[Nợ phải trả 
(Số dư trong kỳ)]))</f>
        <v/>
      </c>
      <c r="R187" s="173"/>
    </row>
    <row r="188" spans="2:18" ht="27.75" customHeight="1" x14ac:dyDescent="0.2">
      <c r="B188" s="7">
        <f t="shared" si="8"/>
        <v>186</v>
      </c>
      <c r="C188" s="2"/>
      <c r="D188" s="16"/>
      <c r="E188" s="2"/>
      <c r="F188" s="2"/>
      <c r="G188" s="16"/>
      <c r="H188" s="13"/>
      <c r="I188" s="21"/>
      <c r="J188" s="21"/>
      <c r="K188" s="21" t="str">
        <f>IF(AND(C188&lt;&gt;"",COUNTIF(D.3[Tên nhà cung cấp],C188)&gt;1),"Nhà cung cấp này đã khai báo nhiều lần","")</f>
        <v/>
      </c>
      <c r="L188" s="21" t="str">
        <f>IF(OR(C188="",J188=""),"",IF(MATCH(J188,D.3[Phân nhóm
nhà cung cấp],0)=B188,B188,""))</f>
        <v/>
      </c>
      <c r="M188" s="21" t="str">
        <f>IF(B188&lt;=COUNT(D.3[STT Phân nhóm NCC]),INDEX(D.3[Phân nhóm
nhà cung cấp],MATCH(SMALL(D.3[STT Phân nhóm NCC],B188),D.3[STT Phân nhóm NCC],0)),"")</f>
        <v/>
      </c>
      <c r="N188" s="21" t="str">
        <f>IF(C188="","",SUMIFS(M.1[Giá có thuế],M.1[Tên nhà cung cấp],C188))</f>
        <v/>
      </c>
      <c r="O188" s="21" t="str">
        <f>IF(C188="","",SUMIFS(M.1[Số tiền đã trả],M.1[Tên nhà cung cấp],C188))</f>
        <v/>
      </c>
      <c r="P188" s="21" t="str">
        <f t="shared" si="9"/>
        <v/>
      </c>
      <c r="Q188" s="23" t="str">
        <f>IF(OR(C188="",P188=0),"",RANK(P188,D.3[Nợ phải trả 
(Số dư trong kỳ)]))</f>
        <v/>
      </c>
      <c r="R188" s="173"/>
    </row>
    <row r="189" spans="2:18" ht="27.75" customHeight="1" x14ac:dyDescent="0.2">
      <c r="B189" s="7">
        <f t="shared" si="8"/>
        <v>187</v>
      </c>
      <c r="C189" s="2"/>
      <c r="D189" s="16"/>
      <c r="E189" s="2"/>
      <c r="F189" s="2"/>
      <c r="G189" s="16"/>
      <c r="H189" s="13"/>
      <c r="I189" s="21"/>
      <c r="J189" s="21"/>
      <c r="K189" s="21" t="str">
        <f>IF(AND(C189&lt;&gt;"",COUNTIF(D.3[Tên nhà cung cấp],C189)&gt;1),"Nhà cung cấp này đã khai báo nhiều lần","")</f>
        <v/>
      </c>
      <c r="L189" s="21" t="str">
        <f>IF(OR(C189="",J189=""),"",IF(MATCH(J189,D.3[Phân nhóm
nhà cung cấp],0)=B189,B189,""))</f>
        <v/>
      </c>
      <c r="M189" s="21" t="str">
        <f>IF(B189&lt;=COUNT(D.3[STT Phân nhóm NCC]),INDEX(D.3[Phân nhóm
nhà cung cấp],MATCH(SMALL(D.3[STT Phân nhóm NCC],B189),D.3[STT Phân nhóm NCC],0)),"")</f>
        <v/>
      </c>
      <c r="N189" s="21" t="str">
        <f>IF(C189="","",SUMIFS(M.1[Giá có thuế],M.1[Tên nhà cung cấp],C189))</f>
        <v/>
      </c>
      <c r="O189" s="21" t="str">
        <f>IF(C189="","",SUMIFS(M.1[Số tiền đã trả],M.1[Tên nhà cung cấp],C189))</f>
        <v/>
      </c>
      <c r="P189" s="21" t="str">
        <f t="shared" si="9"/>
        <v/>
      </c>
      <c r="Q189" s="23" t="str">
        <f>IF(OR(C189="",P189=0),"",RANK(P189,D.3[Nợ phải trả 
(Số dư trong kỳ)]))</f>
        <v/>
      </c>
      <c r="R189" s="173"/>
    </row>
    <row r="190" spans="2:18" ht="27.75" customHeight="1" x14ac:dyDescent="0.2">
      <c r="B190" s="7">
        <f t="shared" si="8"/>
        <v>188</v>
      </c>
      <c r="C190" s="2"/>
      <c r="D190" s="16"/>
      <c r="E190" s="2"/>
      <c r="F190" s="2"/>
      <c r="G190" s="16"/>
      <c r="H190" s="13"/>
      <c r="I190" s="21"/>
      <c r="J190" s="21"/>
      <c r="K190" s="21" t="str">
        <f>IF(AND(C190&lt;&gt;"",COUNTIF(D.3[Tên nhà cung cấp],C190)&gt;1),"Nhà cung cấp này đã khai báo nhiều lần","")</f>
        <v/>
      </c>
      <c r="L190" s="21" t="str">
        <f>IF(OR(C190="",J190=""),"",IF(MATCH(J190,D.3[Phân nhóm
nhà cung cấp],0)=B190,B190,""))</f>
        <v/>
      </c>
      <c r="M190" s="21" t="str">
        <f>IF(B190&lt;=COUNT(D.3[STT Phân nhóm NCC]),INDEX(D.3[Phân nhóm
nhà cung cấp],MATCH(SMALL(D.3[STT Phân nhóm NCC],B190),D.3[STT Phân nhóm NCC],0)),"")</f>
        <v/>
      </c>
      <c r="N190" s="21" t="str">
        <f>IF(C190="","",SUMIFS(M.1[Giá có thuế],M.1[Tên nhà cung cấp],C190))</f>
        <v/>
      </c>
      <c r="O190" s="21" t="str">
        <f>IF(C190="","",SUMIFS(M.1[Số tiền đã trả],M.1[Tên nhà cung cấp],C190))</f>
        <v/>
      </c>
      <c r="P190" s="21" t="str">
        <f t="shared" si="9"/>
        <v/>
      </c>
      <c r="Q190" s="23" t="str">
        <f>IF(OR(C190="",P190=0),"",RANK(P190,D.3[Nợ phải trả 
(Số dư trong kỳ)]))</f>
        <v/>
      </c>
      <c r="R190" s="173"/>
    </row>
    <row r="191" spans="2:18" ht="27.75" customHeight="1" x14ac:dyDescent="0.2">
      <c r="B191" s="7">
        <f t="shared" si="8"/>
        <v>189</v>
      </c>
      <c r="C191" s="2"/>
      <c r="D191" s="16"/>
      <c r="E191" s="2"/>
      <c r="F191" s="2"/>
      <c r="G191" s="16"/>
      <c r="H191" s="13"/>
      <c r="I191" s="21"/>
      <c r="J191" s="21"/>
      <c r="K191" s="21" t="str">
        <f>IF(AND(C191&lt;&gt;"",COUNTIF(D.3[Tên nhà cung cấp],C191)&gt;1),"Nhà cung cấp này đã khai báo nhiều lần","")</f>
        <v/>
      </c>
      <c r="L191" s="21" t="str">
        <f>IF(OR(C191="",J191=""),"",IF(MATCH(J191,D.3[Phân nhóm
nhà cung cấp],0)=B191,B191,""))</f>
        <v/>
      </c>
      <c r="M191" s="21" t="str">
        <f>IF(B191&lt;=COUNT(D.3[STT Phân nhóm NCC]),INDEX(D.3[Phân nhóm
nhà cung cấp],MATCH(SMALL(D.3[STT Phân nhóm NCC],B191),D.3[STT Phân nhóm NCC],0)),"")</f>
        <v/>
      </c>
      <c r="N191" s="21" t="str">
        <f>IF(C191="","",SUMIFS(M.1[Giá có thuế],M.1[Tên nhà cung cấp],C191))</f>
        <v/>
      </c>
      <c r="O191" s="21" t="str">
        <f>IF(C191="","",SUMIFS(M.1[Số tiền đã trả],M.1[Tên nhà cung cấp],C191))</f>
        <v/>
      </c>
      <c r="P191" s="21" t="str">
        <f t="shared" si="9"/>
        <v/>
      </c>
      <c r="Q191" s="23" t="str">
        <f>IF(OR(C191="",P191=0),"",RANK(P191,D.3[Nợ phải trả 
(Số dư trong kỳ)]))</f>
        <v/>
      </c>
      <c r="R191" s="173"/>
    </row>
    <row r="192" spans="2:18" ht="27.75" customHeight="1" x14ac:dyDescent="0.2">
      <c r="B192" s="7">
        <f t="shared" si="8"/>
        <v>190</v>
      </c>
      <c r="C192" s="2"/>
      <c r="D192" s="16"/>
      <c r="E192" s="2"/>
      <c r="F192" s="2"/>
      <c r="G192" s="16"/>
      <c r="H192" s="13"/>
      <c r="I192" s="21"/>
      <c r="J192" s="21"/>
      <c r="K192" s="21" t="str">
        <f>IF(AND(C192&lt;&gt;"",COUNTIF(D.3[Tên nhà cung cấp],C192)&gt;1),"Nhà cung cấp này đã khai báo nhiều lần","")</f>
        <v/>
      </c>
      <c r="L192" s="21" t="str">
        <f>IF(OR(C192="",J192=""),"",IF(MATCH(J192,D.3[Phân nhóm
nhà cung cấp],0)=B192,B192,""))</f>
        <v/>
      </c>
      <c r="M192" s="21" t="str">
        <f>IF(B192&lt;=COUNT(D.3[STT Phân nhóm NCC]),INDEX(D.3[Phân nhóm
nhà cung cấp],MATCH(SMALL(D.3[STT Phân nhóm NCC],B192),D.3[STT Phân nhóm NCC],0)),"")</f>
        <v/>
      </c>
      <c r="N192" s="21" t="str">
        <f>IF(C192="","",SUMIFS(M.1[Giá có thuế],M.1[Tên nhà cung cấp],C192))</f>
        <v/>
      </c>
      <c r="O192" s="21" t="str">
        <f>IF(C192="","",SUMIFS(M.1[Số tiền đã trả],M.1[Tên nhà cung cấp],C192))</f>
        <v/>
      </c>
      <c r="P192" s="21" t="str">
        <f t="shared" si="9"/>
        <v/>
      </c>
      <c r="Q192" s="23" t="str">
        <f>IF(OR(C192="",P192=0),"",RANK(P192,D.3[Nợ phải trả 
(Số dư trong kỳ)]))</f>
        <v/>
      </c>
      <c r="R192" s="173"/>
    </row>
    <row r="193" spans="2:18" ht="27.75" customHeight="1" x14ac:dyDescent="0.2">
      <c r="B193" s="7">
        <f t="shared" si="8"/>
        <v>191</v>
      </c>
      <c r="C193" s="2"/>
      <c r="D193" s="16"/>
      <c r="E193" s="2"/>
      <c r="F193" s="2"/>
      <c r="G193" s="16"/>
      <c r="H193" s="13"/>
      <c r="I193" s="21"/>
      <c r="J193" s="21"/>
      <c r="K193" s="21" t="str">
        <f>IF(AND(C193&lt;&gt;"",COUNTIF(D.3[Tên nhà cung cấp],C193)&gt;1),"Nhà cung cấp này đã khai báo nhiều lần","")</f>
        <v/>
      </c>
      <c r="L193" s="21" t="str">
        <f>IF(OR(C193="",J193=""),"",IF(MATCH(J193,D.3[Phân nhóm
nhà cung cấp],0)=B193,B193,""))</f>
        <v/>
      </c>
      <c r="M193" s="21" t="str">
        <f>IF(B193&lt;=COUNT(D.3[STT Phân nhóm NCC]),INDEX(D.3[Phân nhóm
nhà cung cấp],MATCH(SMALL(D.3[STT Phân nhóm NCC],B193),D.3[STT Phân nhóm NCC],0)),"")</f>
        <v/>
      </c>
      <c r="N193" s="21" t="str">
        <f>IF(C193="","",SUMIFS(M.1[Giá có thuế],M.1[Tên nhà cung cấp],C193))</f>
        <v/>
      </c>
      <c r="O193" s="21" t="str">
        <f>IF(C193="","",SUMIFS(M.1[Số tiền đã trả],M.1[Tên nhà cung cấp],C193))</f>
        <v/>
      </c>
      <c r="P193" s="21" t="str">
        <f t="shared" si="9"/>
        <v/>
      </c>
      <c r="Q193" s="23" t="str">
        <f>IF(OR(C193="",P193=0),"",RANK(P193,D.3[Nợ phải trả 
(Số dư trong kỳ)]))</f>
        <v/>
      </c>
      <c r="R193" s="173"/>
    </row>
    <row r="194" spans="2:18" ht="27.75" customHeight="1" x14ac:dyDescent="0.2">
      <c r="B194" s="7">
        <f t="shared" si="8"/>
        <v>192</v>
      </c>
      <c r="C194" s="2"/>
      <c r="D194" s="16"/>
      <c r="E194" s="2"/>
      <c r="F194" s="2"/>
      <c r="G194" s="16"/>
      <c r="H194" s="13"/>
      <c r="I194" s="21"/>
      <c r="J194" s="21"/>
      <c r="K194" s="21" t="str">
        <f>IF(AND(C194&lt;&gt;"",COUNTIF(D.3[Tên nhà cung cấp],C194)&gt;1),"Nhà cung cấp này đã khai báo nhiều lần","")</f>
        <v/>
      </c>
      <c r="L194" s="21" t="str">
        <f>IF(OR(C194="",J194=""),"",IF(MATCH(J194,D.3[Phân nhóm
nhà cung cấp],0)=B194,B194,""))</f>
        <v/>
      </c>
      <c r="M194" s="21" t="str">
        <f>IF(B194&lt;=COUNT(D.3[STT Phân nhóm NCC]),INDEX(D.3[Phân nhóm
nhà cung cấp],MATCH(SMALL(D.3[STT Phân nhóm NCC],B194),D.3[STT Phân nhóm NCC],0)),"")</f>
        <v/>
      </c>
      <c r="N194" s="21" t="str">
        <f>IF(C194="","",SUMIFS(M.1[Giá có thuế],M.1[Tên nhà cung cấp],C194))</f>
        <v/>
      </c>
      <c r="O194" s="21" t="str">
        <f>IF(C194="","",SUMIFS(M.1[Số tiền đã trả],M.1[Tên nhà cung cấp],C194))</f>
        <v/>
      </c>
      <c r="P194" s="21" t="str">
        <f t="shared" si="9"/>
        <v/>
      </c>
      <c r="Q194" s="23" t="str">
        <f>IF(OR(C194="",P194=0),"",RANK(P194,D.3[Nợ phải trả 
(Số dư trong kỳ)]))</f>
        <v/>
      </c>
      <c r="R194" s="173"/>
    </row>
    <row r="195" spans="2:18" ht="27.75" customHeight="1" x14ac:dyDescent="0.2">
      <c r="B195" s="7">
        <f t="shared" si="8"/>
        <v>193</v>
      </c>
      <c r="C195" s="2"/>
      <c r="D195" s="16"/>
      <c r="E195" s="2"/>
      <c r="F195" s="2"/>
      <c r="G195" s="16"/>
      <c r="H195" s="13"/>
      <c r="I195" s="21"/>
      <c r="J195" s="21"/>
      <c r="K195" s="21" t="str">
        <f>IF(AND(C195&lt;&gt;"",COUNTIF(D.3[Tên nhà cung cấp],C195)&gt;1),"Nhà cung cấp này đã khai báo nhiều lần","")</f>
        <v/>
      </c>
      <c r="L195" s="21" t="str">
        <f>IF(OR(C195="",J195=""),"",IF(MATCH(J195,D.3[Phân nhóm
nhà cung cấp],0)=B195,B195,""))</f>
        <v/>
      </c>
      <c r="M195" s="21" t="str">
        <f>IF(B195&lt;=COUNT(D.3[STT Phân nhóm NCC]),INDEX(D.3[Phân nhóm
nhà cung cấp],MATCH(SMALL(D.3[STT Phân nhóm NCC],B195),D.3[STT Phân nhóm NCC],0)),"")</f>
        <v/>
      </c>
      <c r="N195" s="21" t="str">
        <f>IF(C195="","",SUMIFS(M.1[Giá có thuế],M.1[Tên nhà cung cấp],C195))</f>
        <v/>
      </c>
      <c r="O195" s="21" t="str">
        <f>IF(C195="","",SUMIFS(M.1[Số tiền đã trả],M.1[Tên nhà cung cấp],C195))</f>
        <v/>
      </c>
      <c r="P195" s="21" t="str">
        <f t="shared" ref="P195:P202" si="10">IF(C195="","",SUM(H195,N195)-SUM(O195))</f>
        <v/>
      </c>
      <c r="Q195" s="23" t="str">
        <f>IF(OR(C195="",P195=0),"",RANK(P195,D.3[Nợ phải trả 
(Số dư trong kỳ)]))</f>
        <v/>
      </c>
      <c r="R195" s="173"/>
    </row>
    <row r="196" spans="2:18" ht="27.75" customHeight="1" x14ac:dyDescent="0.2">
      <c r="B196" s="7">
        <f t="shared" ref="B196:B202" si="11">ROW(A196)-2</f>
        <v>194</v>
      </c>
      <c r="C196" s="2"/>
      <c r="D196" s="16"/>
      <c r="E196" s="2"/>
      <c r="F196" s="2"/>
      <c r="G196" s="16"/>
      <c r="H196" s="13"/>
      <c r="I196" s="21"/>
      <c r="J196" s="21"/>
      <c r="K196" s="21" t="str">
        <f>IF(AND(C196&lt;&gt;"",COUNTIF(D.3[Tên nhà cung cấp],C196)&gt;1),"Nhà cung cấp này đã khai báo nhiều lần","")</f>
        <v/>
      </c>
      <c r="L196" s="21" t="str">
        <f>IF(OR(C196="",J196=""),"",IF(MATCH(J196,D.3[Phân nhóm
nhà cung cấp],0)=B196,B196,""))</f>
        <v/>
      </c>
      <c r="M196" s="21" t="str">
        <f>IF(B196&lt;=COUNT(D.3[STT Phân nhóm NCC]),INDEX(D.3[Phân nhóm
nhà cung cấp],MATCH(SMALL(D.3[STT Phân nhóm NCC],B196),D.3[STT Phân nhóm NCC],0)),"")</f>
        <v/>
      </c>
      <c r="N196" s="21" t="str">
        <f>IF(C196="","",SUMIFS(M.1[Giá có thuế],M.1[Tên nhà cung cấp],C196))</f>
        <v/>
      </c>
      <c r="O196" s="21" t="str">
        <f>IF(C196="","",SUMIFS(M.1[Số tiền đã trả],M.1[Tên nhà cung cấp],C196))</f>
        <v/>
      </c>
      <c r="P196" s="21" t="str">
        <f t="shared" si="10"/>
        <v/>
      </c>
      <c r="Q196" s="23" t="str">
        <f>IF(OR(C196="",P196=0),"",RANK(P196,D.3[Nợ phải trả 
(Số dư trong kỳ)]))</f>
        <v/>
      </c>
      <c r="R196" s="173"/>
    </row>
    <row r="197" spans="2:18" ht="27.75" customHeight="1" x14ac:dyDescent="0.2">
      <c r="B197" s="7">
        <f t="shared" si="11"/>
        <v>195</v>
      </c>
      <c r="C197" s="2"/>
      <c r="D197" s="16"/>
      <c r="E197" s="2"/>
      <c r="F197" s="2"/>
      <c r="G197" s="16"/>
      <c r="H197" s="13"/>
      <c r="I197" s="21"/>
      <c r="J197" s="21"/>
      <c r="K197" s="21" t="str">
        <f>IF(AND(C197&lt;&gt;"",COUNTIF(D.3[Tên nhà cung cấp],C197)&gt;1),"Nhà cung cấp này đã khai báo nhiều lần","")</f>
        <v/>
      </c>
      <c r="L197" s="21" t="str">
        <f>IF(OR(C197="",J197=""),"",IF(MATCH(J197,D.3[Phân nhóm
nhà cung cấp],0)=B197,B197,""))</f>
        <v/>
      </c>
      <c r="M197" s="21" t="str">
        <f>IF(B197&lt;=COUNT(D.3[STT Phân nhóm NCC]),INDEX(D.3[Phân nhóm
nhà cung cấp],MATCH(SMALL(D.3[STT Phân nhóm NCC],B197),D.3[STT Phân nhóm NCC],0)),"")</f>
        <v/>
      </c>
      <c r="N197" s="21" t="str">
        <f>IF(C197="","",SUMIFS(M.1[Giá có thuế],M.1[Tên nhà cung cấp],C197))</f>
        <v/>
      </c>
      <c r="O197" s="21" t="str">
        <f>IF(C197="","",SUMIFS(M.1[Số tiền đã trả],M.1[Tên nhà cung cấp],C197))</f>
        <v/>
      </c>
      <c r="P197" s="21" t="str">
        <f t="shared" si="10"/>
        <v/>
      </c>
      <c r="Q197" s="23" t="str">
        <f>IF(OR(C197="",P197=0),"",RANK(P197,D.3[Nợ phải trả 
(Số dư trong kỳ)]))</f>
        <v/>
      </c>
      <c r="R197" s="173"/>
    </row>
    <row r="198" spans="2:18" ht="27.75" customHeight="1" x14ac:dyDescent="0.2">
      <c r="B198" s="7">
        <f t="shared" si="11"/>
        <v>196</v>
      </c>
      <c r="C198" s="2"/>
      <c r="D198" s="16"/>
      <c r="E198" s="2"/>
      <c r="F198" s="2"/>
      <c r="G198" s="16"/>
      <c r="H198" s="13"/>
      <c r="I198" s="21"/>
      <c r="J198" s="21"/>
      <c r="K198" s="21" t="str">
        <f>IF(AND(C198&lt;&gt;"",COUNTIF(D.3[Tên nhà cung cấp],C198)&gt;1),"Nhà cung cấp này đã khai báo nhiều lần","")</f>
        <v/>
      </c>
      <c r="L198" s="21" t="str">
        <f>IF(OR(C198="",J198=""),"",IF(MATCH(J198,D.3[Phân nhóm
nhà cung cấp],0)=B198,B198,""))</f>
        <v/>
      </c>
      <c r="M198" s="21" t="str">
        <f>IF(B198&lt;=COUNT(D.3[STT Phân nhóm NCC]),INDEX(D.3[Phân nhóm
nhà cung cấp],MATCH(SMALL(D.3[STT Phân nhóm NCC],B198),D.3[STT Phân nhóm NCC],0)),"")</f>
        <v/>
      </c>
      <c r="N198" s="21" t="str">
        <f>IF(C198="","",SUMIFS(M.1[Giá có thuế],M.1[Tên nhà cung cấp],C198))</f>
        <v/>
      </c>
      <c r="O198" s="21" t="str">
        <f>IF(C198="","",SUMIFS(M.1[Số tiền đã trả],M.1[Tên nhà cung cấp],C198))</f>
        <v/>
      </c>
      <c r="P198" s="21" t="str">
        <f t="shared" si="10"/>
        <v/>
      </c>
      <c r="Q198" s="23" t="str">
        <f>IF(OR(C198="",P198=0),"",RANK(P198,D.3[Nợ phải trả 
(Số dư trong kỳ)]))</f>
        <v/>
      </c>
      <c r="R198" s="173"/>
    </row>
    <row r="199" spans="2:18" ht="27.75" customHeight="1" x14ac:dyDescent="0.2">
      <c r="B199" s="7">
        <f t="shared" si="11"/>
        <v>197</v>
      </c>
      <c r="C199" s="2"/>
      <c r="D199" s="16"/>
      <c r="E199" s="2"/>
      <c r="F199" s="2"/>
      <c r="G199" s="16"/>
      <c r="H199" s="13"/>
      <c r="I199" s="21"/>
      <c r="J199" s="21"/>
      <c r="K199" s="21" t="str">
        <f>IF(AND(C199&lt;&gt;"",COUNTIF(D.3[Tên nhà cung cấp],C199)&gt;1),"Nhà cung cấp này đã khai báo nhiều lần","")</f>
        <v/>
      </c>
      <c r="L199" s="21" t="str">
        <f>IF(OR(C199="",J199=""),"",IF(MATCH(J199,D.3[Phân nhóm
nhà cung cấp],0)=B199,B199,""))</f>
        <v/>
      </c>
      <c r="M199" s="21" t="str">
        <f>IF(B199&lt;=COUNT(D.3[STT Phân nhóm NCC]),INDEX(D.3[Phân nhóm
nhà cung cấp],MATCH(SMALL(D.3[STT Phân nhóm NCC],B199),D.3[STT Phân nhóm NCC],0)),"")</f>
        <v/>
      </c>
      <c r="N199" s="21" t="str">
        <f>IF(C199="","",SUMIFS(M.1[Giá có thuế],M.1[Tên nhà cung cấp],C199))</f>
        <v/>
      </c>
      <c r="O199" s="21" t="str">
        <f>IF(C199="","",SUMIFS(M.1[Số tiền đã trả],M.1[Tên nhà cung cấp],C199))</f>
        <v/>
      </c>
      <c r="P199" s="21" t="str">
        <f t="shared" si="10"/>
        <v/>
      </c>
      <c r="Q199" s="23" t="str">
        <f>IF(OR(C199="",P199=0),"",RANK(P199,D.3[Nợ phải trả 
(Số dư trong kỳ)]))</f>
        <v/>
      </c>
      <c r="R199" s="173"/>
    </row>
    <row r="200" spans="2:18" ht="27.75" customHeight="1" x14ac:dyDescent="0.2">
      <c r="B200" s="7">
        <f t="shared" si="11"/>
        <v>198</v>
      </c>
      <c r="C200" s="2"/>
      <c r="D200" s="16"/>
      <c r="E200" s="2"/>
      <c r="F200" s="2"/>
      <c r="G200" s="16"/>
      <c r="H200" s="13"/>
      <c r="I200" s="21"/>
      <c r="J200" s="21"/>
      <c r="K200" s="21" t="str">
        <f>IF(AND(C200&lt;&gt;"",COUNTIF(D.3[Tên nhà cung cấp],C200)&gt;1),"Nhà cung cấp này đã khai báo nhiều lần","")</f>
        <v/>
      </c>
      <c r="L200" s="21" t="str">
        <f>IF(OR(C200="",J200=""),"",IF(MATCH(J200,D.3[Phân nhóm
nhà cung cấp],0)=B200,B200,""))</f>
        <v/>
      </c>
      <c r="M200" s="21" t="str">
        <f>IF(B200&lt;=COUNT(D.3[STT Phân nhóm NCC]),INDEX(D.3[Phân nhóm
nhà cung cấp],MATCH(SMALL(D.3[STT Phân nhóm NCC],B200),D.3[STT Phân nhóm NCC],0)),"")</f>
        <v/>
      </c>
      <c r="N200" s="21" t="str">
        <f>IF(C200="","",SUMIFS(M.1[Giá có thuế],M.1[Tên nhà cung cấp],C200))</f>
        <v/>
      </c>
      <c r="O200" s="21" t="str">
        <f>IF(C200="","",SUMIFS(M.1[Số tiền đã trả],M.1[Tên nhà cung cấp],C200))</f>
        <v/>
      </c>
      <c r="P200" s="21" t="str">
        <f t="shared" si="10"/>
        <v/>
      </c>
      <c r="Q200" s="23" t="str">
        <f>IF(OR(C200="",P200=0),"",RANK(P200,D.3[Nợ phải trả 
(Số dư trong kỳ)]))</f>
        <v/>
      </c>
      <c r="R200" s="173"/>
    </row>
    <row r="201" spans="2:18" ht="27.75" customHeight="1" x14ac:dyDescent="0.2">
      <c r="B201" s="7">
        <f t="shared" si="11"/>
        <v>199</v>
      </c>
      <c r="C201" s="2"/>
      <c r="D201" s="16"/>
      <c r="E201" s="2"/>
      <c r="F201" s="2"/>
      <c r="G201" s="16"/>
      <c r="H201" s="13"/>
      <c r="I201" s="21"/>
      <c r="J201" s="21"/>
      <c r="K201" s="21" t="str">
        <f>IF(AND(C201&lt;&gt;"",COUNTIF(D.3[Tên nhà cung cấp],C201)&gt;1),"Nhà cung cấp này đã khai báo nhiều lần","")</f>
        <v/>
      </c>
      <c r="L201" s="21" t="str">
        <f>IF(OR(C201="",J201=""),"",IF(MATCH(J201,D.3[Phân nhóm
nhà cung cấp],0)=B201,B201,""))</f>
        <v/>
      </c>
      <c r="M201" s="21" t="str">
        <f>IF(B201&lt;=COUNT(D.3[STT Phân nhóm NCC]),INDEX(D.3[Phân nhóm
nhà cung cấp],MATCH(SMALL(D.3[STT Phân nhóm NCC],B201),D.3[STT Phân nhóm NCC],0)),"")</f>
        <v/>
      </c>
      <c r="N201" s="21" t="str">
        <f>IF(C201="","",SUMIFS(M.1[Giá có thuế],M.1[Tên nhà cung cấp],C201))</f>
        <v/>
      </c>
      <c r="O201" s="21" t="str">
        <f>IF(C201="","",SUMIFS(M.1[Số tiền đã trả],M.1[Tên nhà cung cấp],C201))</f>
        <v/>
      </c>
      <c r="P201" s="21" t="str">
        <f t="shared" si="10"/>
        <v/>
      </c>
      <c r="Q201" s="23" t="str">
        <f>IF(OR(C201="",P201=0),"",RANK(P201,D.3[Nợ phải trả 
(Số dư trong kỳ)]))</f>
        <v/>
      </c>
      <c r="R201" s="173"/>
    </row>
    <row r="202" spans="2:18" ht="27.75" customHeight="1" x14ac:dyDescent="0.2">
      <c r="B202" s="7">
        <f t="shared" si="11"/>
        <v>200</v>
      </c>
      <c r="C202" s="2"/>
      <c r="D202" s="16"/>
      <c r="E202" s="2"/>
      <c r="F202" s="2"/>
      <c r="G202" s="16"/>
      <c r="H202" s="13"/>
      <c r="I202" s="21"/>
      <c r="J202" s="21"/>
      <c r="K202" s="21" t="str">
        <f>IF(AND(C202&lt;&gt;"",COUNTIF(D.3[Tên nhà cung cấp],C202)&gt;1),"Nhà cung cấp này đã khai báo nhiều lần","")</f>
        <v/>
      </c>
      <c r="L202" s="21" t="str">
        <f>IF(OR(C202="",J202=""),"",IF(MATCH(J202,D.3[Phân nhóm
nhà cung cấp],0)=B202,B202,""))</f>
        <v/>
      </c>
      <c r="M202" s="21" t="str">
        <f>IF(B202&lt;=COUNT(D.3[STT Phân nhóm NCC]),INDEX(D.3[Phân nhóm
nhà cung cấp],MATCH(SMALL(D.3[STT Phân nhóm NCC],B202),D.3[STT Phân nhóm NCC],0)),"")</f>
        <v/>
      </c>
      <c r="N202" s="21" t="str">
        <f>IF(C202="","",SUMIFS(M.1[Giá có thuế],M.1[Tên nhà cung cấp],C202))</f>
        <v/>
      </c>
      <c r="O202" s="21" t="str">
        <f>IF(C202="","",SUMIFS(M.1[Số tiền đã trả],M.1[Tên nhà cung cấp],C202))</f>
        <v/>
      </c>
      <c r="P202" s="21" t="str">
        <f t="shared" si="10"/>
        <v/>
      </c>
      <c r="Q202" s="23" t="str">
        <f>IF(OR(C202="",P202=0),"",RANK(P202,D.3[Nợ phải trả 
(Số dư trong kỳ)]))</f>
        <v/>
      </c>
      <c r="R202" s="173"/>
    </row>
    <row r="203" spans="2:18" s="17" customFormat="1" ht="27.75" customHeight="1" x14ac:dyDescent="0.2">
      <c r="B203" s="137" t="s">
        <v>9</v>
      </c>
      <c r="C203" s="138" t="s">
        <v>10</v>
      </c>
      <c r="D203" s="137" t="s">
        <v>9</v>
      </c>
      <c r="E203" s="137" t="s">
        <v>9</v>
      </c>
      <c r="F203" s="137" t="s">
        <v>9</v>
      </c>
      <c r="G203" s="137" t="s">
        <v>9</v>
      </c>
      <c r="H203" s="180">
        <f>SUBTOTAL(9,D.3[Nợ phải trả
(Số dư đầu kỳ)])</f>
        <v>0</v>
      </c>
      <c r="I203" s="137" t="s">
        <v>9</v>
      </c>
      <c r="J203" s="137" t="s">
        <v>9</v>
      </c>
      <c r="K203" s="137" t="s">
        <v>9</v>
      </c>
      <c r="L203" s="141"/>
      <c r="M203" s="141"/>
      <c r="N203" s="141"/>
      <c r="O203" s="141"/>
      <c r="P203" s="141"/>
      <c r="Q203" s="141"/>
      <c r="R203" s="172"/>
    </row>
  </sheetData>
  <conditionalFormatting sqref="B3:G202">
    <cfRule type="expression" dxfId="390" priority="17">
      <formula>$K3&lt;&gt;""</formula>
    </cfRule>
  </conditionalFormatting>
  <conditionalFormatting sqref="H3:P202">
    <cfRule type="expression" dxfId="389" priority="1">
      <formula>$L3&lt;&gt;""</formula>
    </cfRule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M103"/>
  <sheetViews>
    <sheetView showGridLines="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H4" sqref="H4"/>
    </sheetView>
  </sheetViews>
  <sheetFormatPr defaultColWidth="14.125" defaultRowHeight="27.75" customHeight="1" x14ac:dyDescent="0.2"/>
  <cols>
    <col min="1" max="1" width="1.625" style="1" customWidth="1"/>
    <col min="2" max="2" width="6.125" style="1" customWidth="1"/>
    <col min="3" max="3" width="15.625" style="1" customWidth="1"/>
    <col min="4" max="4" width="14.125" style="1"/>
    <col min="5" max="5" width="10.625" style="1" customWidth="1"/>
    <col min="6" max="6" width="9.625" style="1" customWidth="1"/>
    <col min="7" max="7" width="10.625" style="1" customWidth="1"/>
    <col min="8" max="9" width="14.125" style="1"/>
    <col min="10" max="10" width="10.625" style="1" customWidth="1"/>
    <col min="11" max="12" width="14.125" style="1"/>
    <col min="13" max="13" width="15.625" style="1" customWidth="1"/>
    <col min="14" max="16384" width="14.125" style="1"/>
  </cols>
  <sheetData>
    <row r="1" spans="2:13" ht="52.5" customHeight="1" x14ac:dyDescent="0.2"/>
    <row r="2" spans="2:13" s="2" customFormat="1" ht="27.75" customHeight="1" x14ac:dyDescent="0.2">
      <c r="B2" s="3" t="s">
        <v>7</v>
      </c>
      <c r="C2" s="3" t="s">
        <v>75</v>
      </c>
      <c r="D2" s="3" t="s">
        <v>76</v>
      </c>
      <c r="E2" s="3" t="s">
        <v>77</v>
      </c>
      <c r="F2" s="3" t="s">
        <v>78</v>
      </c>
      <c r="G2" s="3" t="s">
        <v>79</v>
      </c>
      <c r="H2" s="3" t="s">
        <v>80</v>
      </c>
      <c r="I2" s="3" t="s">
        <v>72</v>
      </c>
      <c r="J2" s="25" t="s">
        <v>81</v>
      </c>
      <c r="K2" s="3" t="s">
        <v>73</v>
      </c>
      <c r="L2" s="3" t="s">
        <v>74</v>
      </c>
      <c r="M2" s="3" t="s">
        <v>49</v>
      </c>
    </row>
    <row r="3" spans="2:13" s="2" customFormat="1" ht="27.75" customHeight="1" x14ac:dyDescent="0.2">
      <c r="B3" s="7"/>
      <c r="D3" s="1"/>
      <c r="E3" s="24"/>
      <c r="F3" s="26"/>
      <c r="G3" s="27"/>
      <c r="H3" s="17"/>
      <c r="I3" s="17"/>
      <c r="J3" s="24"/>
      <c r="K3" s="1"/>
      <c r="L3" s="17"/>
    </row>
    <row r="4" spans="2:13" ht="27.75" customHeight="1" x14ac:dyDescent="0.2">
      <c r="B4" s="7"/>
      <c r="C4" s="2"/>
      <c r="E4" s="24"/>
      <c r="F4" s="26"/>
      <c r="G4" s="27"/>
      <c r="H4" s="17"/>
      <c r="I4" s="17"/>
      <c r="J4" s="24"/>
      <c r="L4" s="17"/>
      <c r="M4" s="2"/>
    </row>
    <row r="5" spans="2:13" ht="27.75" customHeight="1" x14ac:dyDescent="0.2">
      <c r="B5" s="7"/>
      <c r="C5" s="2"/>
      <c r="E5" s="24"/>
      <c r="F5" s="26"/>
      <c r="G5" s="27"/>
      <c r="H5" s="17"/>
      <c r="I5" s="17"/>
      <c r="J5" s="24"/>
      <c r="L5" s="17"/>
      <c r="M5" s="2"/>
    </row>
    <row r="6" spans="2:13" ht="27.75" customHeight="1" x14ac:dyDescent="0.2">
      <c r="B6" s="7"/>
      <c r="C6" s="2"/>
      <c r="E6" s="24"/>
      <c r="F6" s="26"/>
      <c r="G6" s="27"/>
      <c r="H6" s="17"/>
      <c r="I6" s="17"/>
      <c r="J6" s="24"/>
      <c r="L6" s="17"/>
      <c r="M6" s="2"/>
    </row>
    <row r="7" spans="2:13" ht="27.75" customHeight="1" x14ac:dyDescent="0.2">
      <c r="B7" s="7"/>
      <c r="C7" s="2"/>
      <c r="E7" s="24"/>
      <c r="F7" s="26"/>
      <c r="G7" s="27"/>
      <c r="H7" s="17"/>
      <c r="I7" s="17"/>
      <c r="J7" s="24"/>
      <c r="L7" s="17"/>
      <c r="M7" s="2"/>
    </row>
    <row r="8" spans="2:13" ht="27.75" customHeight="1" x14ac:dyDescent="0.2">
      <c r="B8" s="7"/>
      <c r="C8" s="2"/>
      <c r="E8" s="24"/>
      <c r="F8" s="26"/>
      <c r="G8" s="27"/>
      <c r="H8" s="17"/>
      <c r="I8" s="17"/>
      <c r="J8" s="24"/>
      <c r="L8" s="17"/>
      <c r="M8" s="2"/>
    </row>
    <row r="9" spans="2:13" ht="27.75" customHeight="1" x14ac:dyDescent="0.2">
      <c r="B9" s="7"/>
      <c r="C9" s="2"/>
      <c r="E9" s="24"/>
      <c r="F9" s="26"/>
      <c r="G9" s="27"/>
      <c r="H9" s="17"/>
      <c r="I9" s="17"/>
      <c r="J9" s="24"/>
      <c r="L9" s="17"/>
      <c r="M9" s="2"/>
    </row>
    <row r="10" spans="2:13" ht="27.75" customHeight="1" x14ac:dyDescent="0.2">
      <c r="B10" s="7"/>
      <c r="C10" s="2"/>
      <c r="E10" s="24"/>
      <c r="F10" s="26"/>
      <c r="G10" s="27"/>
      <c r="H10" s="17"/>
      <c r="I10" s="17"/>
      <c r="J10" s="24"/>
      <c r="L10" s="17"/>
      <c r="M10" s="2"/>
    </row>
    <row r="11" spans="2:13" ht="27.75" customHeight="1" x14ac:dyDescent="0.2">
      <c r="B11" s="7"/>
      <c r="C11" s="2"/>
      <c r="E11" s="24"/>
      <c r="F11" s="26"/>
      <c r="G11" s="27"/>
      <c r="H11" s="17"/>
      <c r="I11" s="17"/>
      <c r="J11" s="24"/>
      <c r="L11" s="17"/>
      <c r="M11" s="2"/>
    </row>
    <row r="12" spans="2:13" ht="27.75" customHeight="1" x14ac:dyDescent="0.2">
      <c r="B12" s="7"/>
      <c r="C12" s="2"/>
      <c r="E12" s="24"/>
      <c r="F12" s="26"/>
      <c r="G12" s="27"/>
      <c r="H12" s="17"/>
      <c r="I12" s="17"/>
      <c r="J12" s="24"/>
      <c r="L12" s="17"/>
      <c r="M12" s="2"/>
    </row>
    <row r="13" spans="2:13" ht="27.75" customHeight="1" x14ac:dyDescent="0.2">
      <c r="B13" s="7"/>
      <c r="C13" s="2"/>
      <c r="E13" s="24"/>
      <c r="F13" s="26"/>
      <c r="G13" s="27"/>
      <c r="H13" s="17"/>
      <c r="I13" s="17"/>
      <c r="J13" s="24"/>
      <c r="L13" s="17"/>
      <c r="M13" s="2"/>
    </row>
    <row r="14" spans="2:13" ht="27.75" customHeight="1" x14ac:dyDescent="0.2">
      <c r="B14" s="7"/>
      <c r="C14" s="2"/>
      <c r="E14" s="24"/>
      <c r="F14" s="26"/>
      <c r="G14" s="27"/>
      <c r="H14" s="17"/>
      <c r="I14" s="17"/>
      <c r="J14" s="24"/>
      <c r="L14" s="17"/>
      <c r="M14" s="2"/>
    </row>
    <row r="15" spans="2:13" ht="27.75" customHeight="1" x14ac:dyDescent="0.2">
      <c r="B15" s="7"/>
      <c r="C15" s="2"/>
      <c r="E15" s="24"/>
      <c r="F15" s="26"/>
      <c r="G15" s="27"/>
      <c r="H15" s="17"/>
      <c r="I15" s="17"/>
      <c r="J15" s="24"/>
      <c r="L15" s="17"/>
      <c r="M15" s="2"/>
    </row>
    <row r="16" spans="2:13" ht="27.75" customHeight="1" x14ac:dyDescent="0.2">
      <c r="B16" s="7"/>
      <c r="C16" s="2"/>
      <c r="E16" s="24"/>
      <c r="F16" s="26"/>
      <c r="G16" s="27"/>
      <c r="H16" s="17"/>
      <c r="I16" s="17"/>
      <c r="J16" s="24"/>
      <c r="L16" s="17"/>
      <c r="M16" s="2"/>
    </row>
    <row r="17" spans="2:13" ht="27.75" customHeight="1" x14ac:dyDescent="0.2">
      <c r="B17" s="7"/>
      <c r="C17" s="2"/>
      <c r="E17" s="24"/>
      <c r="F17" s="26"/>
      <c r="G17" s="27"/>
      <c r="H17" s="17"/>
      <c r="I17" s="17"/>
      <c r="J17" s="24"/>
      <c r="L17" s="17"/>
      <c r="M17" s="2"/>
    </row>
    <row r="18" spans="2:13" ht="27.75" customHeight="1" x14ac:dyDescent="0.2">
      <c r="B18" s="7"/>
      <c r="C18" s="2"/>
      <c r="E18" s="24"/>
      <c r="F18" s="26"/>
      <c r="G18" s="27"/>
      <c r="H18" s="17"/>
      <c r="I18" s="17"/>
      <c r="J18" s="24"/>
      <c r="L18" s="17"/>
      <c r="M18" s="2"/>
    </row>
    <row r="19" spans="2:13" ht="27.75" customHeight="1" x14ac:dyDescent="0.2">
      <c r="B19" s="7"/>
      <c r="C19" s="2"/>
      <c r="E19" s="24"/>
      <c r="F19" s="26"/>
      <c r="G19" s="27"/>
      <c r="H19" s="17"/>
      <c r="I19" s="17"/>
      <c r="J19" s="24"/>
      <c r="L19" s="17"/>
      <c r="M19" s="2"/>
    </row>
    <row r="20" spans="2:13" ht="27.75" customHeight="1" x14ac:dyDescent="0.2">
      <c r="B20" s="7"/>
      <c r="C20" s="2"/>
      <c r="E20" s="24"/>
      <c r="F20" s="26"/>
      <c r="G20" s="27"/>
      <c r="H20" s="17"/>
      <c r="I20" s="17"/>
      <c r="J20" s="24"/>
      <c r="L20" s="17"/>
      <c r="M20" s="2"/>
    </row>
    <row r="21" spans="2:13" ht="27.75" customHeight="1" x14ac:dyDescent="0.2">
      <c r="B21" s="7"/>
      <c r="C21" s="2"/>
      <c r="E21" s="24"/>
      <c r="F21" s="26"/>
      <c r="G21" s="27"/>
      <c r="H21" s="17"/>
      <c r="I21" s="17"/>
      <c r="J21" s="24"/>
      <c r="L21" s="17"/>
      <c r="M21" s="2"/>
    </row>
    <row r="22" spans="2:13" ht="27.75" customHeight="1" x14ac:dyDescent="0.2">
      <c r="B22" s="7"/>
      <c r="C22" s="2"/>
      <c r="E22" s="24"/>
      <c r="F22" s="26"/>
      <c r="G22" s="27"/>
      <c r="H22" s="17"/>
      <c r="I22" s="17"/>
      <c r="J22" s="24"/>
      <c r="L22" s="17"/>
      <c r="M22" s="2"/>
    </row>
    <row r="23" spans="2:13" ht="27.75" customHeight="1" x14ac:dyDescent="0.2">
      <c r="B23" s="7"/>
      <c r="C23" s="2"/>
      <c r="E23" s="24"/>
      <c r="F23" s="26"/>
      <c r="G23" s="27"/>
      <c r="H23" s="17"/>
      <c r="I23" s="17"/>
      <c r="J23" s="24"/>
      <c r="L23" s="17"/>
      <c r="M23" s="2"/>
    </row>
    <row r="24" spans="2:13" ht="27.75" customHeight="1" x14ac:dyDescent="0.2">
      <c r="B24" s="7"/>
      <c r="C24" s="2"/>
      <c r="E24" s="24"/>
      <c r="F24" s="26"/>
      <c r="G24" s="27"/>
      <c r="H24" s="17"/>
      <c r="I24" s="17"/>
      <c r="J24" s="24"/>
      <c r="L24" s="17"/>
      <c r="M24" s="2"/>
    </row>
    <row r="25" spans="2:13" ht="27.75" customHeight="1" x14ac:dyDescent="0.2">
      <c r="B25" s="7"/>
      <c r="C25" s="2"/>
      <c r="E25" s="24"/>
      <c r="F25" s="26"/>
      <c r="G25" s="27"/>
      <c r="H25" s="17"/>
      <c r="I25" s="17"/>
      <c r="J25" s="24"/>
      <c r="L25" s="17"/>
      <c r="M25" s="2"/>
    </row>
    <row r="26" spans="2:13" ht="27.75" customHeight="1" x14ac:dyDescent="0.2">
      <c r="B26" s="7"/>
      <c r="C26" s="2"/>
      <c r="E26" s="24"/>
      <c r="F26" s="26"/>
      <c r="G26" s="27"/>
      <c r="H26" s="17"/>
      <c r="I26" s="17"/>
      <c r="J26" s="24"/>
      <c r="L26" s="17"/>
      <c r="M26" s="2"/>
    </row>
    <row r="27" spans="2:13" ht="27.75" customHeight="1" x14ac:dyDescent="0.2">
      <c r="B27" s="7"/>
      <c r="C27" s="2"/>
      <c r="E27" s="24"/>
      <c r="F27" s="26"/>
      <c r="G27" s="27"/>
      <c r="H27" s="17"/>
      <c r="I27" s="17"/>
      <c r="J27" s="24"/>
      <c r="L27" s="17"/>
      <c r="M27" s="2"/>
    </row>
    <row r="28" spans="2:13" ht="27.75" customHeight="1" x14ac:dyDescent="0.2">
      <c r="B28" s="7"/>
      <c r="C28" s="2"/>
      <c r="E28" s="24"/>
      <c r="F28" s="26"/>
      <c r="G28" s="27"/>
      <c r="H28" s="17"/>
      <c r="I28" s="17"/>
      <c r="J28" s="24"/>
      <c r="L28" s="17"/>
      <c r="M28" s="2"/>
    </row>
    <row r="29" spans="2:13" ht="27.75" customHeight="1" x14ac:dyDescent="0.2">
      <c r="B29" s="7"/>
      <c r="C29" s="2"/>
      <c r="E29" s="24"/>
      <c r="F29" s="26"/>
      <c r="G29" s="27"/>
      <c r="H29" s="17"/>
      <c r="I29" s="17"/>
      <c r="J29" s="24"/>
      <c r="L29" s="17"/>
      <c r="M29" s="2"/>
    </row>
    <row r="30" spans="2:13" ht="27.75" customHeight="1" x14ac:dyDescent="0.2">
      <c r="B30" s="7"/>
      <c r="C30" s="2"/>
      <c r="E30" s="24"/>
      <c r="F30" s="26"/>
      <c r="G30" s="27"/>
      <c r="H30" s="17"/>
      <c r="I30" s="17"/>
      <c r="J30" s="24"/>
      <c r="L30" s="17"/>
      <c r="M30" s="2"/>
    </row>
    <row r="31" spans="2:13" ht="27.75" customHeight="1" x14ac:dyDescent="0.2">
      <c r="B31" s="7"/>
      <c r="C31" s="2"/>
      <c r="E31" s="24"/>
      <c r="F31" s="26"/>
      <c r="G31" s="27"/>
      <c r="H31" s="17"/>
      <c r="I31" s="17"/>
      <c r="J31" s="24"/>
      <c r="L31" s="17"/>
      <c r="M31" s="2"/>
    </row>
    <row r="32" spans="2:13" ht="27.75" customHeight="1" x14ac:dyDescent="0.2">
      <c r="B32" s="7"/>
      <c r="C32" s="2"/>
      <c r="E32" s="24"/>
      <c r="F32" s="26"/>
      <c r="G32" s="27"/>
      <c r="H32" s="17"/>
      <c r="I32" s="17"/>
      <c r="J32" s="24"/>
      <c r="L32" s="17"/>
      <c r="M32" s="2"/>
    </row>
    <row r="33" spans="2:13" ht="27.75" customHeight="1" x14ac:dyDescent="0.2">
      <c r="B33" s="7"/>
      <c r="C33" s="2"/>
      <c r="E33" s="24"/>
      <c r="F33" s="26"/>
      <c r="G33" s="27"/>
      <c r="H33" s="17"/>
      <c r="I33" s="17"/>
      <c r="J33" s="24"/>
      <c r="L33" s="17"/>
      <c r="M33" s="2"/>
    </row>
    <row r="34" spans="2:13" ht="27.75" customHeight="1" x14ac:dyDescent="0.2">
      <c r="B34" s="7"/>
      <c r="C34" s="2"/>
      <c r="E34" s="24"/>
      <c r="F34" s="26"/>
      <c r="G34" s="27"/>
      <c r="H34" s="17"/>
      <c r="I34" s="17"/>
      <c r="J34" s="24"/>
      <c r="L34" s="17"/>
      <c r="M34" s="2"/>
    </row>
    <row r="35" spans="2:13" ht="27.75" customHeight="1" x14ac:dyDescent="0.2">
      <c r="B35" s="7"/>
      <c r="C35" s="2"/>
      <c r="E35" s="24"/>
      <c r="F35" s="26"/>
      <c r="G35" s="27"/>
      <c r="H35" s="17"/>
      <c r="I35" s="17"/>
      <c r="J35" s="24"/>
      <c r="L35" s="17"/>
      <c r="M35" s="2"/>
    </row>
    <row r="36" spans="2:13" ht="27.75" customHeight="1" x14ac:dyDescent="0.2">
      <c r="B36" s="7"/>
      <c r="C36" s="2"/>
      <c r="E36" s="24"/>
      <c r="F36" s="26"/>
      <c r="G36" s="27"/>
      <c r="H36" s="17"/>
      <c r="I36" s="17"/>
      <c r="J36" s="24"/>
      <c r="L36" s="17"/>
      <c r="M36" s="2"/>
    </row>
    <row r="37" spans="2:13" ht="27.75" customHeight="1" x14ac:dyDescent="0.2">
      <c r="B37" s="7"/>
      <c r="C37" s="2"/>
      <c r="E37" s="24"/>
      <c r="F37" s="26"/>
      <c r="G37" s="27"/>
      <c r="H37" s="17"/>
      <c r="I37" s="17"/>
      <c r="J37" s="24"/>
      <c r="L37" s="17"/>
      <c r="M37" s="2"/>
    </row>
    <row r="38" spans="2:13" ht="27.75" customHeight="1" x14ac:dyDescent="0.2">
      <c r="B38" s="7"/>
      <c r="C38" s="2"/>
      <c r="E38" s="24"/>
      <c r="F38" s="26"/>
      <c r="G38" s="27"/>
      <c r="H38" s="17"/>
      <c r="I38" s="17"/>
      <c r="J38" s="24"/>
      <c r="L38" s="17"/>
      <c r="M38" s="2"/>
    </row>
    <row r="39" spans="2:13" ht="27.75" customHeight="1" x14ac:dyDescent="0.2">
      <c r="B39" s="7"/>
      <c r="C39" s="2"/>
      <c r="E39" s="24"/>
      <c r="F39" s="26"/>
      <c r="G39" s="27"/>
      <c r="H39" s="17"/>
      <c r="I39" s="17"/>
      <c r="J39" s="24"/>
      <c r="L39" s="17"/>
      <c r="M39" s="2"/>
    </row>
    <row r="40" spans="2:13" ht="27.75" customHeight="1" x14ac:dyDescent="0.2">
      <c r="B40" s="7"/>
      <c r="C40" s="2"/>
      <c r="E40" s="24"/>
      <c r="F40" s="26"/>
      <c r="G40" s="27"/>
      <c r="H40" s="17"/>
      <c r="I40" s="17"/>
      <c r="J40" s="24"/>
      <c r="L40" s="17"/>
      <c r="M40" s="2"/>
    </row>
    <row r="41" spans="2:13" ht="27.75" customHeight="1" x14ac:dyDescent="0.2">
      <c r="B41" s="7"/>
      <c r="C41" s="2"/>
      <c r="E41" s="24"/>
      <c r="F41" s="26"/>
      <c r="G41" s="27"/>
      <c r="H41" s="17"/>
      <c r="I41" s="17"/>
      <c r="J41" s="24"/>
      <c r="L41" s="17"/>
      <c r="M41" s="2"/>
    </row>
    <row r="42" spans="2:13" ht="27.75" customHeight="1" x14ac:dyDescent="0.2">
      <c r="B42" s="7"/>
      <c r="C42" s="2"/>
      <c r="E42" s="24"/>
      <c r="F42" s="26"/>
      <c r="G42" s="27"/>
      <c r="H42" s="17"/>
      <c r="I42" s="17"/>
      <c r="J42" s="24"/>
      <c r="L42" s="17"/>
      <c r="M42" s="2"/>
    </row>
    <row r="43" spans="2:13" ht="27.75" customHeight="1" x14ac:dyDescent="0.2">
      <c r="B43" s="7"/>
      <c r="C43" s="2"/>
      <c r="E43" s="24"/>
      <c r="F43" s="26"/>
      <c r="G43" s="27"/>
      <c r="H43" s="17"/>
      <c r="I43" s="17"/>
      <c r="J43" s="24"/>
      <c r="L43" s="17"/>
      <c r="M43" s="2"/>
    </row>
    <row r="44" spans="2:13" ht="27.75" customHeight="1" x14ac:dyDescent="0.2">
      <c r="B44" s="7"/>
      <c r="C44" s="2"/>
      <c r="E44" s="24"/>
      <c r="F44" s="26"/>
      <c r="G44" s="27"/>
      <c r="H44" s="17"/>
      <c r="I44" s="17"/>
      <c r="J44" s="24"/>
      <c r="L44" s="17"/>
      <c r="M44" s="2"/>
    </row>
    <row r="45" spans="2:13" ht="27.75" customHeight="1" x14ac:dyDescent="0.2">
      <c r="B45" s="7"/>
      <c r="C45" s="2"/>
      <c r="E45" s="24"/>
      <c r="F45" s="26"/>
      <c r="G45" s="27"/>
      <c r="H45" s="17"/>
      <c r="I45" s="17"/>
      <c r="J45" s="24"/>
      <c r="L45" s="17"/>
      <c r="M45" s="2"/>
    </row>
    <row r="46" spans="2:13" ht="27.75" customHeight="1" x14ac:dyDescent="0.2">
      <c r="B46" s="7"/>
      <c r="C46" s="2"/>
      <c r="E46" s="24"/>
      <c r="F46" s="26"/>
      <c r="G46" s="27"/>
      <c r="H46" s="17"/>
      <c r="I46" s="17"/>
      <c r="J46" s="24"/>
      <c r="L46" s="17"/>
      <c r="M46" s="2"/>
    </row>
    <row r="47" spans="2:13" ht="27.75" customHeight="1" x14ac:dyDescent="0.2">
      <c r="B47" s="7"/>
      <c r="C47" s="2"/>
      <c r="E47" s="24"/>
      <c r="F47" s="26"/>
      <c r="G47" s="27"/>
      <c r="H47" s="17"/>
      <c r="I47" s="17"/>
      <c r="J47" s="24"/>
      <c r="L47" s="17"/>
      <c r="M47" s="2"/>
    </row>
    <row r="48" spans="2:13" ht="27.75" customHeight="1" x14ac:dyDescent="0.2">
      <c r="B48" s="7"/>
      <c r="C48" s="2"/>
      <c r="E48" s="24"/>
      <c r="F48" s="26"/>
      <c r="G48" s="27"/>
      <c r="H48" s="17"/>
      <c r="I48" s="17"/>
      <c r="J48" s="24"/>
      <c r="L48" s="17"/>
      <c r="M48" s="2"/>
    </row>
    <row r="49" spans="2:13" ht="27.75" customHeight="1" x14ac:dyDescent="0.2">
      <c r="B49" s="7"/>
      <c r="C49" s="2"/>
      <c r="E49" s="24"/>
      <c r="F49" s="26"/>
      <c r="G49" s="27"/>
      <c r="H49" s="17"/>
      <c r="I49" s="17"/>
      <c r="J49" s="24"/>
      <c r="L49" s="17"/>
      <c r="M49" s="2"/>
    </row>
    <row r="50" spans="2:13" ht="27.75" customHeight="1" x14ac:dyDescent="0.2">
      <c r="B50" s="7"/>
      <c r="C50" s="2"/>
      <c r="E50" s="24"/>
      <c r="F50" s="26"/>
      <c r="G50" s="27"/>
      <c r="H50" s="17"/>
      <c r="I50" s="17"/>
      <c r="J50" s="24"/>
      <c r="L50" s="17"/>
      <c r="M50" s="2"/>
    </row>
    <row r="51" spans="2:13" ht="27.75" customHeight="1" x14ac:dyDescent="0.2">
      <c r="B51" s="7"/>
      <c r="C51" s="2"/>
      <c r="E51" s="24"/>
      <c r="F51" s="26"/>
      <c r="G51" s="27"/>
      <c r="H51" s="17"/>
      <c r="I51" s="17"/>
      <c r="J51" s="24"/>
      <c r="L51" s="17"/>
      <c r="M51" s="2"/>
    </row>
    <row r="52" spans="2:13" ht="27.75" customHeight="1" x14ac:dyDescent="0.2">
      <c r="B52" s="7"/>
      <c r="C52" s="2"/>
      <c r="E52" s="24"/>
      <c r="F52" s="26"/>
      <c r="G52" s="27"/>
      <c r="H52" s="17"/>
      <c r="I52" s="17"/>
      <c r="J52" s="24"/>
      <c r="L52" s="17"/>
      <c r="M52" s="2"/>
    </row>
    <row r="53" spans="2:13" ht="27.75" customHeight="1" x14ac:dyDescent="0.2">
      <c r="B53" s="7"/>
      <c r="C53" s="2"/>
      <c r="E53" s="24"/>
      <c r="F53" s="26"/>
      <c r="G53" s="27"/>
      <c r="H53" s="17"/>
      <c r="I53" s="17"/>
      <c r="J53" s="24"/>
      <c r="L53" s="17"/>
      <c r="M53" s="2"/>
    </row>
    <row r="54" spans="2:13" ht="27.75" customHeight="1" x14ac:dyDescent="0.2">
      <c r="B54" s="7"/>
      <c r="C54" s="2"/>
      <c r="E54" s="24"/>
      <c r="F54" s="26"/>
      <c r="G54" s="27"/>
      <c r="H54" s="17"/>
      <c r="I54" s="17"/>
      <c r="J54" s="24"/>
      <c r="L54" s="17"/>
      <c r="M54" s="2"/>
    </row>
    <row r="55" spans="2:13" ht="27.75" customHeight="1" x14ac:dyDescent="0.2">
      <c r="B55" s="7"/>
      <c r="C55" s="2"/>
      <c r="E55" s="24"/>
      <c r="F55" s="26"/>
      <c r="G55" s="27"/>
      <c r="H55" s="17"/>
      <c r="I55" s="17"/>
      <c r="J55" s="24"/>
      <c r="L55" s="17"/>
      <c r="M55" s="2"/>
    </row>
    <row r="56" spans="2:13" ht="27.75" customHeight="1" x14ac:dyDescent="0.2">
      <c r="B56" s="7"/>
      <c r="C56" s="2"/>
      <c r="E56" s="24"/>
      <c r="F56" s="26"/>
      <c r="G56" s="27"/>
      <c r="H56" s="17"/>
      <c r="I56" s="17"/>
      <c r="J56" s="24"/>
      <c r="L56" s="17"/>
      <c r="M56" s="2"/>
    </row>
    <row r="57" spans="2:13" ht="27.75" customHeight="1" x14ac:dyDescent="0.2">
      <c r="B57" s="7"/>
      <c r="C57" s="2"/>
      <c r="E57" s="24"/>
      <c r="F57" s="26"/>
      <c r="G57" s="27"/>
      <c r="H57" s="17"/>
      <c r="I57" s="17"/>
      <c r="J57" s="24"/>
      <c r="L57" s="17"/>
      <c r="M57" s="2"/>
    </row>
    <row r="58" spans="2:13" ht="27.75" customHeight="1" x14ac:dyDescent="0.2">
      <c r="B58" s="7"/>
      <c r="C58" s="2"/>
      <c r="E58" s="24"/>
      <c r="F58" s="26"/>
      <c r="G58" s="27"/>
      <c r="H58" s="17"/>
      <c r="I58" s="17"/>
      <c r="J58" s="24"/>
      <c r="L58" s="17"/>
      <c r="M58" s="2"/>
    </row>
    <row r="59" spans="2:13" ht="27.75" customHeight="1" x14ac:dyDescent="0.2">
      <c r="B59" s="7"/>
      <c r="C59" s="2"/>
      <c r="E59" s="24"/>
      <c r="F59" s="26"/>
      <c r="G59" s="27"/>
      <c r="H59" s="17"/>
      <c r="I59" s="17"/>
      <c r="J59" s="24"/>
      <c r="L59" s="17"/>
      <c r="M59" s="2"/>
    </row>
    <row r="60" spans="2:13" ht="27.75" customHeight="1" x14ac:dyDescent="0.2">
      <c r="B60" s="7"/>
      <c r="C60" s="2"/>
      <c r="E60" s="24"/>
      <c r="F60" s="26"/>
      <c r="G60" s="27"/>
      <c r="H60" s="17"/>
      <c r="I60" s="17"/>
      <c r="J60" s="24"/>
      <c r="L60" s="17"/>
      <c r="M60" s="2"/>
    </row>
    <row r="61" spans="2:13" ht="27.75" customHeight="1" x14ac:dyDescent="0.2">
      <c r="B61" s="7"/>
      <c r="C61" s="2"/>
      <c r="E61" s="24"/>
      <c r="F61" s="26"/>
      <c r="G61" s="27"/>
      <c r="H61" s="17"/>
      <c r="I61" s="17"/>
      <c r="J61" s="24"/>
      <c r="L61" s="17"/>
      <c r="M61" s="2"/>
    </row>
    <row r="62" spans="2:13" ht="27.75" customHeight="1" x14ac:dyDescent="0.2">
      <c r="B62" s="7"/>
      <c r="C62" s="2"/>
      <c r="E62" s="24"/>
      <c r="F62" s="26"/>
      <c r="G62" s="27"/>
      <c r="H62" s="17"/>
      <c r="I62" s="17"/>
      <c r="J62" s="24"/>
      <c r="L62" s="17"/>
      <c r="M62" s="2"/>
    </row>
    <row r="63" spans="2:13" ht="27.75" customHeight="1" x14ac:dyDescent="0.2">
      <c r="B63" s="7"/>
      <c r="C63" s="2"/>
      <c r="E63" s="24"/>
      <c r="F63" s="26"/>
      <c r="G63" s="27"/>
      <c r="H63" s="17"/>
      <c r="I63" s="17"/>
      <c r="J63" s="24"/>
      <c r="L63" s="17"/>
      <c r="M63" s="2"/>
    </row>
    <row r="64" spans="2:13" ht="27.75" customHeight="1" x14ac:dyDescent="0.2">
      <c r="B64" s="7"/>
      <c r="C64" s="2"/>
      <c r="E64" s="24"/>
      <c r="F64" s="26"/>
      <c r="G64" s="27"/>
      <c r="H64" s="17"/>
      <c r="I64" s="17"/>
      <c r="J64" s="24"/>
      <c r="L64" s="17"/>
      <c r="M64" s="2"/>
    </row>
    <row r="65" spans="2:13" ht="27.75" customHeight="1" x14ac:dyDescent="0.2">
      <c r="B65" s="7"/>
      <c r="C65" s="2"/>
      <c r="E65" s="24"/>
      <c r="F65" s="26"/>
      <c r="G65" s="27"/>
      <c r="H65" s="17"/>
      <c r="I65" s="17"/>
      <c r="J65" s="24"/>
      <c r="L65" s="17"/>
      <c r="M65" s="2"/>
    </row>
    <row r="66" spans="2:13" ht="27.75" customHeight="1" x14ac:dyDescent="0.2">
      <c r="B66" s="7"/>
      <c r="C66" s="2"/>
      <c r="E66" s="24"/>
      <c r="F66" s="26"/>
      <c r="G66" s="27"/>
      <c r="H66" s="17"/>
      <c r="I66" s="17"/>
      <c r="J66" s="24"/>
      <c r="L66" s="17"/>
      <c r="M66" s="2"/>
    </row>
    <row r="67" spans="2:13" ht="27.75" customHeight="1" x14ac:dyDescent="0.2">
      <c r="B67" s="7"/>
      <c r="C67" s="2"/>
      <c r="E67" s="24"/>
      <c r="F67" s="26"/>
      <c r="G67" s="27"/>
      <c r="H67" s="17"/>
      <c r="I67" s="17"/>
      <c r="J67" s="24"/>
      <c r="L67" s="17"/>
      <c r="M67" s="2"/>
    </row>
    <row r="68" spans="2:13" ht="27.75" customHeight="1" x14ac:dyDescent="0.2">
      <c r="B68" s="7"/>
      <c r="C68" s="2"/>
      <c r="E68" s="24"/>
      <c r="F68" s="26"/>
      <c r="G68" s="27"/>
      <c r="H68" s="17"/>
      <c r="I68" s="17"/>
      <c r="J68" s="24"/>
      <c r="L68" s="17"/>
      <c r="M68" s="2"/>
    </row>
    <row r="69" spans="2:13" ht="27.75" customHeight="1" x14ac:dyDescent="0.2">
      <c r="B69" s="7"/>
      <c r="C69" s="2"/>
      <c r="E69" s="24"/>
      <c r="F69" s="26"/>
      <c r="G69" s="27"/>
      <c r="H69" s="17"/>
      <c r="I69" s="17"/>
      <c r="J69" s="24"/>
      <c r="L69" s="17"/>
      <c r="M69" s="2"/>
    </row>
    <row r="70" spans="2:13" ht="27.75" customHeight="1" x14ac:dyDescent="0.2">
      <c r="B70" s="7"/>
      <c r="C70" s="2"/>
      <c r="E70" s="24"/>
      <c r="F70" s="26"/>
      <c r="G70" s="27"/>
      <c r="H70" s="17"/>
      <c r="I70" s="17"/>
      <c r="J70" s="24"/>
      <c r="L70" s="17"/>
      <c r="M70" s="2"/>
    </row>
    <row r="71" spans="2:13" ht="27.75" customHeight="1" x14ac:dyDescent="0.2">
      <c r="B71" s="7"/>
      <c r="C71" s="2"/>
      <c r="E71" s="24"/>
      <c r="F71" s="26"/>
      <c r="G71" s="27"/>
      <c r="H71" s="17"/>
      <c r="I71" s="17"/>
      <c r="J71" s="24"/>
      <c r="L71" s="17"/>
      <c r="M71" s="2"/>
    </row>
    <row r="72" spans="2:13" ht="27.75" customHeight="1" x14ac:dyDescent="0.2">
      <c r="B72" s="7"/>
      <c r="C72" s="2"/>
      <c r="E72" s="24"/>
      <c r="F72" s="26"/>
      <c r="G72" s="27"/>
      <c r="H72" s="17"/>
      <c r="I72" s="17"/>
      <c r="J72" s="24"/>
      <c r="L72" s="17"/>
      <c r="M72" s="2"/>
    </row>
    <row r="73" spans="2:13" ht="27.75" customHeight="1" x14ac:dyDescent="0.2">
      <c r="B73" s="7"/>
      <c r="C73" s="2"/>
      <c r="E73" s="24"/>
      <c r="F73" s="26"/>
      <c r="G73" s="27"/>
      <c r="H73" s="17"/>
      <c r="I73" s="17"/>
      <c r="J73" s="24"/>
      <c r="L73" s="17"/>
      <c r="M73" s="2"/>
    </row>
    <row r="74" spans="2:13" ht="27.75" customHeight="1" x14ac:dyDescent="0.2">
      <c r="B74" s="7"/>
      <c r="C74" s="2"/>
      <c r="E74" s="24"/>
      <c r="F74" s="26"/>
      <c r="G74" s="27"/>
      <c r="H74" s="17"/>
      <c r="I74" s="17"/>
      <c r="J74" s="24"/>
      <c r="L74" s="17"/>
      <c r="M74" s="2"/>
    </row>
    <row r="75" spans="2:13" ht="27.75" customHeight="1" x14ac:dyDescent="0.2">
      <c r="B75" s="7"/>
      <c r="C75" s="2"/>
      <c r="E75" s="24"/>
      <c r="F75" s="26"/>
      <c r="G75" s="27"/>
      <c r="H75" s="17"/>
      <c r="I75" s="17"/>
      <c r="J75" s="24"/>
      <c r="L75" s="17"/>
      <c r="M75" s="2"/>
    </row>
    <row r="76" spans="2:13" ht="27.75" customHeight="1" x14ac:dyDescent="0.2">
      <c r="B76" s="7"/>
      <c r="C76" s="2"/>
      <c r="E76" s="24"/>
      <c r="F76" s="26"/>
      <c r="G76" s="27"/>
      <c r="H76" s="17"/>
      <c r="I76" s="17"/>
      <c r="J76" s="24"/>
      <c r="L76" s="17"/>
      <c r="M76" s="2"/>
    </row>
    <row r="77" spans="2:13" ht="27.75" customHeight="1" x14ac:dyDescent="0.2">
      <c r="B77" s="7"/>
      <c r="C77" s="2"/>
      <c r="E77" s="24"/>
      <c r="F77" s="26"/>
      <c r="G77" s="27"/>
      <c r="H77" s="17"/>
      <c r="I77" s="17"/>
      <c r="J77" s="24"/>
      <c r="L77" s="17"/>
      <c r="M77" s="2"/>
    </row>
    <row r="78" spans="2:13" ht="27.75" customHeight="1" x14ac:dyDescent="0.2">
      <c r="B78" s="7"/>
      <c r="C78" s="2"/>
      <c r="E78" s="24"/>
      <c r="F78" s="26"/>
      <c r="G78" s="27"/>
      <c r="H78" s="17"/>
      <c r="I78" s="17"/>
      <c r="J78" s="24"/>
      <c r="L78" s="17"/>
      <c r="M78" s="2"/>
    </row>
    <row r="79" spans="2:13" ht="27.75" customHeight="1" x14ac:dyDescent="0.2">
      <c r="B79" s="7"/>
      <c r="C79" s="2"/>
      <c r="E79" s="24"/>
      <c r="F79" s="26"/>
      <c r="G79" s="27"/>
      <c r="H79" s="17"/>
      <c r="I79" s="17"/>
      <c r="J79" s="24"/>
      <c r="L79" s="17"/>
      <c r="M79" s="2"/>
    </row>
    <row r="80" spans="2:13" ht="27.75" customHeight="1" x14ac:dyDescent="0.2">
      <c r="B80" s="7"/>
      <c r="C80" s="2"/>
      <c r="E80" s="24"/>
      <c r="F80" s="26"/>
      <c r="G80" s="27"/>
      <c r="H80" s="17"/>
      <c r="I80" s="17"/>
      <c r="J80" s="24"/>
      <c r="L80" s="17"/>
      <c r="M80" s="2"/>
    </row>
    <row r="81" spans="2:13" ht="27.75" customHeight="1" x14ac:dyDescent="0.2">
      <c r="B81" s="7"/>
      <c r="C81" s="2"/>
      <c r="E81" s="24"/>
      <c r="F81" s="26"/>
      <c r="G81" s="27"/>
      <c r="H81" s="17"/>
      <c r="I81" s="17"/>
      <c r="J81" s="24"/>
      <c r="L81" s="17"/>
      <c r="M81" s="2"/>
    </row>
    <row r="82" spans="2:13" ht="27.75" customHeight="1" x14ac:dyDescent="0.2">
      <c r="B82" s="7"/>
      <c r="C82" s="2"/>
      <c r="E82" s="24"/>
      <c r="F82" s="26"/>
      <c r="G82" s="27"/>
      <c r="H82" s="17"/>
      <c r="I82" s="17"/>
      <c r="J82" s="24"/>
      <c r="L82" s="17"/>
      <c r="M82" s="2"/>
    </row>
    <row r="83" spans="2:13" ht="27.75" customHeight="1" x14ac:dyDescent="0.2">
      <c r="B83" s="7"/>
      <c r="C83" s="2"/>
      <c r="E83" s="24"/>
      <c r="F83" s="26"/>
      <c r="G83" s="27"/>
      <c r="H83" s="17"/>
      <c r="I83" s="17"/>
      <c r="J83" s="24"/>
      <c r="L83" s="17"/>
      <c r="M83" s="2"/>
    </row>
    <row r="84" spans="2:13" ht="27.75" customHeight="1" x14ac:dyDescent="0.2">
      <c r="B84" s="7"/>
      <c r="C84" s="2"/>
      <c r="E84" s="24"/>
      <c r="F84" s="26"/>
      <c r="G84" s="27"/>
      <c r="H84" s="17"/>
      <c r="I84" s="17"/>
      <c r="J84" s="24"/>
      <c r="L84" s="17"/>
      <c r="M84" s="2"/>
    </row>
    <row r="85" spans="2:13" ht="27.75" customHeight="1" x14ac:dyDescent="0.2">
      <c r="B85" s="7"/>
      <c r="C85" s="2"/>
      <c r="E85" s="24"/>
      <c r="F85" s="26"/>
      <c r="G85" s="27"/>
      <c r="H85" s="17"/>
      <c r="I85" s="17"/>
      <c r="J85" s="24"/>
      <c r="L85" s="17"/>
      <c r="M85" s="2"/>
    </row>
    <row r="86" spans="2:13" ht="27.75" customHeight="1" x14ac:dyDescent="0.2">
      <c r="B86" s="7"/>
      <c r="C86" s="2"/>
      <c r="E86" s="24"/>
      <c r="F86" s="26"/>
      <c r="G86" s="27"/>
      <c r="H86" s="17"/>
      <c r="I86" s="17"/>
      <c r="J86" s="24"/>
      <c r="L86" s="17"/>
      <c r="M86" s="2"/>
    </row>
    <row r="87" spans="2:13" ht="27.75" customHeight="1" x14ac:dyDescent="0.2">
      <c r="B87" s="7"/>
      <c r="C87" s="2"/>
      <c r="E87" s="24"/>
      <c r="F87" s="26"/>
      <c r="G87" s="27"/>
      <c r="H87" s="17"/>
      <c r="I87" s="17"/>
      <c r="J87" s="24"/>
      <c r="L87" s="17"/>
      <c r="M87" s="2"/>
    </row>
    <row r="88" spans="2:13" ht="27.75" customHeight="1" x14ac:dyDescent="0.2">
      <c r="B88" s="7"/>
      <c r="C88" s="2"/>
      <c r="E88" s="24"/>
      <c r="F88" s="26"/>
      <c r="G88" s="27"/>
      <c r="H88" s="17"/>
      <c r="I88" s="17"/>
      <c r="J88" s="24"/>
      <c r="L88" s="17"/>
      <c r="M88" s="2"/>
    </row>
    <row r="89" spans="2:13" ht="27.75" customHeight="1" x14ac:dyDescent="0.2">
      <c r="B89" s="7"/>
      <c r="C89" s="2"/>
      <c r="E89" s="24"/>
      <c r="F89" s="26"/>
      <c r="G89" s="27"/>
      <c r="H89" s="17"/>
      <c r="I89" s="17"/>
      <c r="J89" s="24"/>
      <c r="L89" s="17"/>
      <c r="M89" s="2"/>
    </row>
    <row r="90" spans="2:13" ht="27.75" customHeight="1" x14ac:dyDescent="0.2">
      <c r="B90" s="7"/>
      <c r="C90" s="2"/>
      <c r="E90" s="24"/>
      <c r="F90" s="26"/>
      <c r="G90" s="27"/>
      <c r="H90" s="17"/>
      <c r="I90" s="17"/>
      <c r="J90" s="24"/>
      <c r="L90" s="17"/>
      <c r="M90" s="2"/>
    </row>
    <row r="91" spans="2:13" ht="27.75" customHeight="1" x14ac:dyDescent="0.2">
      <c r="B91" s="7"/>
      <c r="C91" s="2"/>
      <c r="E91" s="24"/>
      <c r="F91" s="26"/>
      <c r="G91" s="27"/>
      <c r="H91" s="17"/>
      <c r="I91" s="17"/>
      <c r="J91" s="24"/>
      <c r="L91" s="17"/>
      <c r="M91" s="2"/>
    </row>
    <row r="92" spans="2:13" ht="27.75" customHeight="1" x14ac:dyDescent="0.2">
      <c r="B92" s="7"/>
      <c r="C92" s="2"/>
      <c r="E92" s="24"/>
      <c r="F92" s="26"/>
      <c r="G92" s="27"/>
      <c r="H92" s="17"/>
      <c r="I92" s="17"/>
      <c r="J92" s="24"/>
      <c r="L92" s="17"/>
      <c r="M92" s="2"/>
    </row>
    <row r="93" spans="2:13" ht="27.75" customHeight="1" x14ac:dyDescent="0.2">
      <c r="B93" s="7"/>
      <c r="C93" s="2"/>
      <c r="E93" s="24"/>
      <c r="F93" s="26"/>
      <c r="G93" s="27"/>
      <c r="H93" s="17"/>
      <c r="I93" s="17"/>
      <c r="J93" s="24"/>
      <c r="L93" s="17"/>
      <c r="M93" s="2"/>
    </row>
    <row r="94" spans="2:13" ht="27.75" customHeight="1" x14ac:dyDescent="0.2">
      <c r="B94" s="7"/>
      <c r="C94" s="2"/>
      <c r="E94" s="24"/>
      <c r="F94" s="26"/>
      <c r="G94" s="27"/>
      <c r="H94" s="17"/>
      <c r="I94" s="17"/>
      <c r="J94" s="24"/>
      <c r="L94" s="17"/>
      <c r="M94" s="2"/>
    </row>
    <row r="95" spans="2:13" ht="27.75" customHeight="1" x14ac:dyDescent="0.2">
      <c r="B95" s="7"/>
      <c r="C95" s="2"/>
      <c r="E95" s="24"/>
      <c r="F95" s="26"/>
      <c r="G95" s="27"/>
      <c r="H95" s="17"/>
      <c r="I95" s="17"/>
      <c r="J95" s="24"/>
      <c r="L95" s="17"/>
      <c r="M95" s="2"/>
    </row>
    <row r="96" spans="2:13" ht="27.75" customHeight="1" x14ac:dyDescent="0.2">
      <c r="B96" s="7"/>
      <c r="C96" s="2"/>
      <c r="E96" s="24"/>
      <c r="F96" s="26"/>
      <c r="G96" s="27"/>
      <c r="H96" s="17"/>
      <c r="I96" s="17"/>
      <c r="J96" s="24"/>
      <c r="L96" s="17"/>
      <c r="M96" s="2"/>
    </row>
    <row r="97" spans="2:13" ht="27.75" customHeight="1" x14ac:dyDescent="0.2">
      <c r="B97" s="7"/>
      <c r="C97" s="2"/>
      <c r="E97" s="24"/>
      <c r="F97" s="26"/>
      <c r="G97" s="27"/>
      <c r="H97" s="17"/>
      <c r="I97" s="17"/>
      <c r="J97" s="24"/>
      <c r="L97" s="17"/>
      <c r="M97" s="2"/>
    </row>
    <row r="98" spans="2:13" ht="27.75" customHeight="1" x14ac:dyDescent="0.2">
      <c r="B98" s="7"/>
      <c r="C98" s="2"/>
      <c r="E98" s="24"/>
      <c r="F98" s="26"/>
      <c r="G98" s="27"/>
      <c r="H98" s="17"/>
      <c r="I98" s="17"/>
      <c r="J98" s="24"/>
      <c r="L98" s="17"/>
      <c r="M98" s="2"/>
    </row>
    <row r="99" spans="2:13" ht="27.75" customHeight="1" x14ac:dyDescent="0.2">
      <c r="B99" s="7"/>
      <c r="C99" s="2"/>
      <c r="E99" s="24"/>
      <c r="F99" s="26"/>
      <c r="G99" s="27"/>
      <c r="H99" s="17"/>
      <c r="I99" s="17"/>
      <c r="J99" s="24"/>
      <c r="L99" s="17"/>
      <c r="M99" s="2"/>
    </row>
    <row r="100" spans="2:13" ht="27.75" customHeight="1" x14ac:dyDescent="0.2">
      <c r="B100" s="7"/>
      <c r="C100" s="2"/>
      <c r="E100" s="24"/>
      <c r="F100" s="26"/>
      <c r="G100" s="27"/>
      <c r="H100" s="17"/>
      <c r="I100" s="17"/>
      <c r="J100" s="24"/>
      <c r="L100" s="17"/>
      <c r="M100" s="2"/>
    </row>
    <row r="101" spans="2:13" ht="27.75" customHeight="1" x14ac:dyDescent="0.2">
      <c r="B101" s="7"/>
      <c r="C101" s="2"/>
      <c r="E101" s="24"/>
      <c r="F101" s="26"/>
      <c r="G101" s="27"/>
      <c r="H101" s="17"/>
      <c r="I101" s="17"/>
      <c r="J101" s="24"/>
      <c r="L101" s="17"/>
      <c r="M101" s="2"/>
    </row>
    <row r="102" spans="2:13" ht="27.75" customHeight="1" x14ac:dyDescent="0.2">
      <c r="B102" s="7"/>
      <c r="C102" s="2"/>
      <c r="E102" s="24"/>
      <c r="F102" s="26"/>
      <c r="G102" s="27"/>
      <c r="H102" s="17"/>
      <c r="I102" s="17"/>
      <c r="J102" s="24"/>
      <c r="L102" s="17"/>
      <c r="M102" s="2"/>
    </row>
    <row r="103" spans="2:13" ht="27.75" customHeight="1" x14ac:dyDescent="0.2">
      <c r="B103" s="74" t="s">
        <v>9</v>
      </c>
      <c r="C103" s="75" t="s">
        <v>10</v>
      </c>
      <c r="D103" s="76">
        <f>SUBTOTAL(9,T.4[Tổng giá trị
(Nguyên giá)])</f>
        <v>0</v>
      </c>
      <c r="E103" s="74" t="s">
        <v>9</v>
      </c>
      <c r="F103" s="74" t="s">
        <v>9</v>
      </c>
      <c r="G103" s="74" t="s">
        <v>9</v>
      </c>
      <c r="H103" s="76">
        <f>SUBTOTAL(9,T.4[Số tiền đã trích KH
(Trong kỳ này)])</f>
        <v>0</v>
      </c>
      <c r="I103" s="76">
        <f>SUBTOTAL(9,T.4[Giá trị còn lại])</f>
        <v>0</v>
      </c>
      <c r="J103" s="74" t="s">
        <v>9</v>
      </c>
      <c r="K103" s="76">
        <f>SUBTOTAL(9,T.4[Giá thanh lý])</f>
        <v>0</v>
      </c>
      <c r="L103" s="76">
        <f>SUBTOTAL(9,T.4[Lãi / Lỗ])</f>
        <v>0</v>
      </c>
      <c r="M103" s="74" t="s">
        <v>9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N1003"/>
  <sheetViews>
    <sheetView showGridLines="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C4" sqref="C4"/>
    </sheetView>
  </sheetViews>
  <sheetFormatPr defaultColWidth="14.125" defaultRowHeight="27.75" customHeight="1" x14ac:dyDescent="0.2"/>
  <cols>
    <col min="1" max="1" width="1.625" style="1" customWidth="1"/>
    <col min="2" max="2" width="6.125" style="1" customWidth="1"/>
    <col min="3" max="3" width="15.625" style="1" customWidth="1"/>
    <col min="4" max="4" width="8.125" style="1" customWidth="1"/>
    <col min="5" max="5" width="11.625" style="1" customWidth="1"/>
    <col min="6" max="9" width="14.125" style="1"/>
    <col min="10" max="10" width="13.125" style="1" customWidth="1"/>
    <col min="11" max="11" width="10.625" style="1" customWidth="1"/>
    <col min="12" max="12" width="14.125" style="1"/>
    <col min="13" max="13" width="15.625" style="1" customWidth="1"/>
    <col min="14" max="14" width="0" style="1" hidden="1" customWidth="1"/>
    <col min="15" max="16384" width="14.125" style="1"/>
  </cols>
  <sheetData>
    <row r="1" spans="2:14" ht="52.5" customHeight="1" x14ac:dyDescent="0.2"/>
    <row r="2" spans="2:14" s="20" customFormat="1" ht="27.75" customHeight="1" x14ac:dyDescent="0.2">
      <c r="B2" s="19" t="s">
        <v>7</v>
      </c>
      <c r="C2" s="19" t="s">
        <v>84</v>
      </c>
      <c r="D2" s="19" t="s">
        <v>85</v>
      </c>
      <c r="E2" s="19" t="s">
        <v>86</v>
      </c>
      <c r="F2" s="19" t="s">
        <v>82</v>
      </c>
      <c r="G2" s="19" t="s">
        <v>87</v>
      </c>
      <c r="H2" s="19" t="s">
        <v>83</v>
      </c>
      <c r="I2" s="19" t="s">
        <v>88</v>
      </c>
      <c r="J2" s="19" t="s">
        <v>89</v>
      </c>
      <c r="K2" s="19" t="s">
        <v>91</v>
      </c>
      <c r="L2" s="19" t="s">
        <v>90</v>
      </c>
      <c r="M2" s="19" t="s">
        <v>49</v>
      </c>
      <c r="N2" s="19" t="s">
        <v>128</v>
      </c>
    </row>
    <row r="3" spans="2:14" s="2" customFormat="1" ht="27.75" customHeight="1" x14ac:dyDescent="0.2">
      <c r="B3" s="7"/>
      <c r="D3" s="28"/>
      <c r="E3" s="28"/>
      <c r="F3" s="1"/>
      <c r="G3" s="1"/>
      <c r="H3" s="17"/>
      <c r="I3" s="1"/>
      <c r="J3" s="30"/>
      <c r="K3" s="31"/>
      <c r="L3" s="17"/>
      <c r="N3" s="23"/>
    </row>
    <row r="4" spans="2:14" ht="27.75" customHeight="1" x14ac:dyDescent="0.2">
      <c r="B4" s="7"/>
      <c r="C4" s="2"/>
      <c r="D4" s="28"/>
      <c r="E4" s="28"/>
      <c r="H4" s="17"/>
      <c r="J4" s="30"/>
      <c r="K4" s="31"/>
      <c r="L4" s="17"/>
      <c r="M4" s="2"/>
      <c r="N4" s="23"/>
    </row>
    <row r="5" spans="2:14" ht="27.75" customHeight="1" x14ac:dyDescent="0.2">
      <c r="B5" s="7"/>
      <c r="C5" s="2"/>
      <c r="D5" s="28"/>
      <c r="E5" s="28"/>
      <c r="H5" s="17"/>
      <c r="J5" s="30"/>
      <c r="K5" s="31"/>
      <c r="L5" s="17"/>
      <c r="M5" s="2"/>
      <c r="N5" s="23"/>
    </row>
    <row r="6" spans="2:14" ht="27.75" customHeight="1" x14ac:dyDescent="0.2">
      <c r="B6" s="7"/>
      <c r="C6" s="2"/>
      <c r="D6" s="28"/>
      <c r="E6" s="28"/>
      <c r="H6" s="17"/>
      <c r="J6" s="30"/>
      <c r="K6" s="31"/>
      <c r="L6" s="17"/>
      <c r="M6" s="2"/>
      <c r="N6" s="23"/>
    </row>
    <row r="7" spans="2:14" ht="27.75" customHeight="1" x14ac:dyDescent="0.2">
      <c r="B7" s="7"/>
      <c r="C7" s="2"/>
      <c r="D7" s="28"/>
      <c r="E7" s="28"/>
      <c r="H7" s="17"/>
      <c r="J7" s="30"/>
      <c r="K7" s="31"/>
      <c r="L7" s="17"/>
      <c r="M7" s="2"/>
      <c r="N7" s="23"/>
    </row>
    <row r="8" spans="2:14" ht="27.75" customHeight="1" x14ac:dyDescent="0.2">
      <c r="B8" s="7"/>
      <c r="C8" s="2"/>
      <c r="D8" s="28"/>
      <c r="E8" s="28"/>
      <c r="H8" s="17"/>
      <c r="J8" s="30"/>
      <c r="K8" s="31"/>
      <c r="L8" s="17"/>
      <c r="M8" s="2"/>
      <c r="N8" s="23"/>
    </row>
    <row r="9" spans="2:14" ht="27.75" customHeight="1" x14ac:dyDescent="0.2">
      <c r="B9" s="7"/>
      <c r="C9" s="2"/>
      <c r="D9" s="28"/>
      <c r="E9" s="28"/>
      <c r="H9" s="17"/>
      <c r="J9" s="30"/>
      <c r="K9" s="31"/>
      <c r="L9" s="17"/>
      <c r="M9" s="2"/>
      <c r="N9" s="23"/>
    </row>
    <row r="10" spans="2:14" ht="27.75" customHeight="1" x14ac:dyDescent="0.2">
      <c r="B10" s="7"/>
      <c r="C10" s="2"/>
      <c r="D10" s="28"/>
      <c r="E10" s="28"/>
      <c r="H10" s="17"/>
      <c r="J10" s="30"/>
      <c r="K10" s="31"/>
      <c r="L10" s="17"/>
      <c r="M10" s="2"/>
      <c r="N10" s="23"/>
    </row>
    <row r="11" spans="2:14" ht="27.75" customHeight="1" x14ac:dyDescent="0.2">
      <c r="B11" s="7"/>
      <c r="C11" s="2"/>
      <c r="D11" s="28"/>
      <c r="E11" s="28"/>
      <c r="H11" s="17"/>
      <c r="J11" s="30"/>
      <c r="K11" s="31"/>
      <c r="L11" s="17"/>
      <c r="M11" s="2"/>
      <c r="N11" s="23"/>
    </row>
    <row r="12" spans="2:14" ht="27.75" customHeight="1" x14ac:dyDescent="0.2">
      <c r="B12" s="7"/>
      <c r="C12" s="2"/>
      <c r="D12" s="28"/>
      <c r="E12" s="28"/>
      <c r="H12" s="17"/>
      <c r="J12" s="30"/>
      <c r="K12" s="31"/>
      <c r="L12" s="17"/>
      <c r="M12" s="2"/>
      <c r="N12" s="23"/>
    </row>
    <row r="13" spans="2:14" ht="27.75" customHeight="1" x14ac:dyDescent="0.2">
      <c r="B13" s="7"/>
      <c r="C13" s="2"/>
      <c r="D13" s="28"/>
      <c r="E13" s="28"/>
      <c r="H13" s="17"/>
      <c r="J13" s="30"/>
      <c r="K13" s="31"/>
      <c r="L13" s="17"/>
      <c r="M13" s="2"/>
      <c r="N13" s="23"/>
    </row>
    <row r="14" spans="2:14" ht="27.75" customHeight="1" x14ac:dyDescent="0.2">
      <c r="B14" s="7"/>
      <c r="C14" s="2"/>
      <c r="D14" s="28"/>
      <c r="E14" s="28"/>
      <c r="H14" s="17"/>
      <c r="J14" s="30"/>
      <c r="K14" s="31"/>
      <c r="L14" s="17"/>
      <c r="M14" s="2"/>
      <c r="N14" s="23"/>
    </row>
    <row r="15" spans="2:14" ht="27.75" customHeight="1" x14ac:dyDescent="0.2">
      <c r="B15" s="7"/>
      <c r="C15" s="2"/>
      <c r="D15" s="28"/>
      <c r="E15" s="28"/>
      <c r="H15" s="17"/>
      <c r="J15" s="30"/>
      <c r="K15" s="31"/>
      <c r="L15" s="17"/>
      <c r="M15" s="2"/>
      <c r="N15" s="23"/>
    </row>
    <row r="16" spans="2:14" ht="27.75" customHeight="1" x14ac:dyDescent="0.2">
      <c r="B16" s="7"/>
      <c r="C16" s="2"/>
      <c r="D16" s="28"/>
      <c r="E16" s="28"/>
      <c r="H16" s="17"/>
      <c r="J16" s="30"/>
      <c r="K16" s="31"/>
      <c r="L16" s="17"/>
      <c r="M16" s="2"/>
      <c r="N16" s="23"/>
    </row>
    <row r="17" spans="2:14" ht="27.75" customHeight="1" x14ac:dyDescent="0.2">
      <c r="B17" s="7"/>
      <c r="C17" s="2"/>
      <c r="D17" s="28"/>
      <c r="E17" s="28"/>
      <c r="H17" s="17"/>
      <c r="J17" s="30"/>
      <c r="K17" s="31"/>
      <c r="L17" s="17"/>
      <c r="M17" s="2"/>
      <c r="N17" s="23"/>
    </row>
    <row r="18" spans="2:14" ht="27.75" customHeight="1" x14ac:dyDescent="0.2">
      <c r="B18" s="7"/>
      <c r="C18" s="2"/>
      <c r="D18" s="28"/>
      <c r="E18" s="28"/>
      <c r="H18" s="17"/>
      <c r="J18" s="30"/>
      <c r="K18" s="31"/>
      <c r="L18" s="17"/>
      <c r="M18" s="2"/>
      <c r="N18" s="23"/>
    </row>
    <row r="19" spans="2:14" ht="27.75" customHeight="1" x14ac:dyDescent="0.2">
      <c r="B19" s="7"/>
      <c r="C19" s="2"/>
      <c r="D19" s="28"/>
      <c r="E19" s="28"/>
      <c r="H19" s="17"/>
      <c r="J19" s="30"/>
      <c r="K19" s="31"/>
      <c r="L19" s="17"/>
      <c r="M19" s="2"/>
      <c r="N19" s="23"/>
    </row>
    <row r="20" spans="2:14" ht="27.75" customHeight="1" x14ac:dyDescent="0.2">
      <c r="B20" s="7"/>
      <c r="C20" s="2"/>
      <c r="D20" s="28"/>
      <c r="E20" s="28"/>
      <c r="H20" s="17"/>
      <c r="J20" s="30"/>
      <c r="K20" s="31"/>
      <c r="L20" s="17"/>
      <c r="M20" s="2"/>
      <c r="N20" s="23"/>
    </row>
    <row r="21" spans="2:14" ht="27.75" customHeight="1" x14ac:dyDescent="0.2">
      <c r="B21" s="7"/>
      <c r="C21" s="2"/>
      <c r="D21" s="28"/>
      <c r="E21" s="28"/>
      <c r="H21" s="17"/>
      <c r="J21" s="30"/>
      <c r="K21" s="31"/>
      <c r="L21" s="17"/>
      <c r="M21" s="2"/>
      <c r="N21" s="23"/>
    </row>
    <row r="22" spans="2:14" ht="27.75" customHeight="1" x14ac:dyDescent="0.2">
      <c r="B22" s="7"/>
      <c r="C22" s="2"/>
      <c r="D22" s="28"/>
      <c r="E22" s="28"/>
      <c r="H22" s="17"/>
      <c r="J22" s="30"/>
      <c r="K22" s="31"/>
      <c r="L22" s="17"/>
      <c r="M22" s="2"/>
      <c r="N22" s="23"/>
    </row>
    <row r="23" spans="2:14" ht="27.75" customHeight="1" x14ac:dyDescent="0.2">
      <c r="B23" s="7"/>
      <c r="C23" s="2"/>
      <c r="D23" s="28"/>
      <c r="E23" s="28"/>
      <c r="H23" s="17"/>
      <c r="J23" s="30"/>
      <c r="K23" s="31"/>
      <c r="L23" s="17"/>
      <c r="M23" s="2"/>
      <c r="N23" s="23"/>
    </row>
    <row r="24" spans="2:14" ht="27.75" customHeight="1" x14ac:dyDescent="0.2">
      <c r="B24" s="7"/>
      <c r="C24" s="2"/>
      <c r="D24" s="28"/>
      <c r="E24" s="28"/>
      <c r="H24" s="17"/>
      <c r="J24" s="30"/>
      <c r="K24" s="31"/>
      <c r="L24" s="17"/>
      <c r="M24" s="2"/>
      <c r="N24" s="23"/>
    </row>
    <row r="25" spans="2:14" ht="27.75" customHeight="1" x14ac:dyDescent="0.2">
      <c r="B25" s="7"/>
      <c r="C25" s="2"/>
      <c r="D25" s="28"/>
      <c r="E25" s="28"/>
      <c r="H25" s="17"/>
      <c r="J25" s="30"/>
      <c r="K25" s="31"/>
      <c r="L25" s="17"/>
      <c r="M25" s="2"/>
      <c r="N25" s="23"/>
    </row>
    <row r="26" spans="2:14" ht="27.75" customHeight="1" x14ac:dyDescent="0.2">
      <c r="B26" s="7"/>
      <c r="C26" s="2"/>
      <c r="D26" s="28"/>
      <c r="E26" s="28"/>
      <c r="H26" s="17"/>
      <c r="J26" s="30"/>
      <c r="K26" s="31"/>
      <c r="L26" s="17"/>
      <c r="M26" s="2"/>
      <c r="N26" s="23"/>
    </row>
    <row r="27" spans="2:14" ht="27.75" customHeight="1" x14ac:dyDescent="0.2">
      <c r="B27" s="7"/>
      <c r="C27" s="2"/>
      <c r="D27" s="28"/>
      <c r="E27" s="28"/>
      <c r="H27" s="17"/>
      <c r="J27" s="30"/>
      <c r="K27" s="31"/>
      <c r="L27" s="17"/>
      <c r="M27" s="2"/>
      <c r="N27" s="23"/>
    </row>
    <row r="28" spans="2:14" ht="27.75" customHeight="1" x14ac:dyDescent="0.2">
      <c r="B28" s="7"/>
      <c r="C28" s="2"/>
      <c r="D28" s="28"/>
      <c r="E28" s="28"/>
      <c r="H28" s="17"/>
      <c r="J28" s="30"/>
      <c r="K28" s="31"/>
      <c r="L28" s="17"/>
      <c r="M28" s="2"/>
      <c r="N28" s="23"/>
    </row>
    <row r="29" spans="2:14" ht="27.75" customHeight="1" x14ac:dyDescent="0.2">
      <c r="B29" s="7"/>
      <c r="C29" s="2"/>
      <c r="D29" s="28"/>
      <c r="E29" s="28"/>
      <c r="H29" s="17"/>
      <c r="J29" s="30"/>
      <c r="K29" s="31"/>
      <c r="L29" s="17"/>
      <c r="M29" s="2"/>
      <c r="N29" s="23"/>
    </row>
    <row r="30" spans="2:14" ht="27.75" customHeight="1" x14ac:dyDescent="0.2">
      <c r="B30" s="7"/>
      <c r="C30" s="2"/>
      <c r="D30" s="28"/>
      <c r="E30" s="28"/>
      <c r="H30" s="17"/>
      <c r="J30" s="30"/>
      <c r="K30" s="31"/>
      <c r="L30" s="17"/>
      <c r="M30" s="2"/>
      <c r="N30" s="23"/>
    </row>
    <row r="31" spans="2:14" ht="27.75" customHeight="1" x14ac:dyDescent="0.2">
      <c r="B31" s="7"/>
      <c r="C31" s="2"/>
      <c r="D31" s="28"/>
      <c r="E31" s="28"/>
      <c r="H31" s="17"/>
      <c r="J31" s="30"/>
      <c r="K31" s="31"/>
      <c r="L31" s="17"/>
      <c r="M31" s="2"/>
      <c r="N31" s="23"/>
    </row>
    <row r="32" spans="2:14" ht="27.75" customHeight="1" x14ac:dyDescent="0.2">
      <c r="B32" s="7"/>
      <c r="C32" s="2"/>
      <c r="D32" s="28"/>
      <c r="E32" s="28"/>
      <c r="H32" s="17"/>
      <c r="J32" s="30"/>
      <c r="K32" s="31"/>
      <c r="L32" s="17"/>
      <c r="M32" s="2"/>
      <c r="N32" s="23"/>
    </row>
    <row r="33" spans="2:14" ht="27.75" customHeight="1" x14ac:dyDescent="0.2">
      <c r="B33" s="7"/>
      <c r="C33" s="2"/>
      <c r="D33" s="28"/>
      <c r="E33" s="28"/>
      <c r="H33" s="17"/>
      <c r="J33" s="30"/>
      <c r="K33" s="31"/>
      <c r="L33" s="17"/>
      <c r="M33" s="2"/>
      <c r="N33" s="23"/>
    </row>
    <row r="34" spans="2:14" ht="27.75" customHeight="1" x14ac:dyDescent="0.2">
      <c r="B34" s="7"/>
      <c r="C34" s="2"/>
      <c r="D34" s="28"/>
      <c r="E34" s="28"/>
      <c r="H34" s="17"/>
      <c r="J34" s="30"/>
      <c r="K34" s="31"/>
      <c r="L34" s="17"/>
      <c r="M34" s="2"/>
      <c r="N34" s="23"/>
    </row>
    <row r="35" spans="2:14" ht="27.75" customHeight="1" x14ac:dyDescent="0.2">
      <c r="B35" s="7"/>
      <c r="C35" s="2"/>
      <c r="D35" s="28"/>
      <c r="E35" s="28"/>
      <c r="H35" s="17"/>
      <c r="J35" s="30"/>
      <c r="K35" s="31"/>
      <c r="L35" s="17"/>
      <c r="M35" s="2"/>
      <c r="N35" s="23"/>
    </row>
    <row r="36" spans="2:14" ht="27.75" customHeight="1" x14ac:dyDescent="0.2">
      <c r="B36" s="7"/>
      <c r="C36" s="2"/>
      <c r="D36" s="28"/>
      <c r="E36" s="28"/>
      <c r="H36" s="17"/>
      <c r="J36" s="30"/>
      <c r="K36" s="31"/>
      <c r="L36" s="17"/>
      <c r="M36" s="2"/>
      <c r="N36" s="23"/>
    </row>
    <row r="37" spans="2:14" ht="27.75" customHeight="1" x14ac:dyDescent="0.2">
      <c r="B37" s="7"/>
      <c r="C37" s="2"/>
      <c r="D37" s="28"/>
      <c r="E37" s="28"/>
      <c r="H37" s="17"/>
      <c r="J37" s="30"/>
      <c r="K37" s="31"/>
      <c r="L37" s="17"/>
      <c r="M37" s="2"/>
      <c r="N37" s="23"/>
    </row>
    <row r="38" spans="2:14" ht="27.75" customHeight="1" x14ac:dyDescent="0.2">
      <c r="B38" s="7"/>
      <c r="C38" s="2"/>
      <c r="D38" s="28"/>
      <c r="E38" s="28"/>
      <c r="H38" s="17"/>
      <c r="J38" s="30"/>
      <c r="K38" s="31"/>
      <c r="L38" s="17"/>
      <c r="M38" s="2"/>
      <c r="N38" s="23"/>
    </row>
    <row r="39" spans="2:14" ht="27.75" customHeight="1" x14ac:dyDescent="0.2">
      <c r="B39" s="7"/>
      <c r="C39" s="2"/>
      <c r="D39" s="28"/>
      <c r="E39" s="28"/>
      <c r="H39" s="17"/>
      <c r="J39" s="30"/>
      <c r="K39" s="31"/>
      <c r="L39" s="17"/>
      <c r="M39" s="2"/>
      <c r="N39" s="23"/>
    </row>
    <row r="40" spans="2:14" ht="27.75" customHeight="1" x14ac:dyDescent="0.2">
      <c r="B40" s="7"/>
      <c r="C40" s="2"/>
      <c r="D40" s="28"/>
      <c r="E40" s="28"/>
      <c r="H40" s="17"/>
      <c r="J40" s="30"/>
      <c r="K40" s="31"/>
      <c r="L40" s="17"/>
      <c r="M40" s="2"/>
      <c r="N40" s="23"/>
    </row>
    <row r="41" spans="2:14" ht="27.75" customHeight="1" x14ac:dyDescent="0.2">
      <c r="B41" s="7"/>
      <c r="C41" s="2"/>
      <c r="D41" s="28"/>
      <c r="E41" s="28"/>
      <c r="H41" s="17"/>
      <c r="J41" s="30"/>
      <c r="K41" s="31"/>
      <c r="L41" s="17"/>
      <c r="M41" s="2"/>
      <c r="N41" s="23"/>
    </row>
    <row r="42" spans="2:14" ht="27.75" customHeight="1" x14ac:dyDescent="0.2">
      <c r="B42" s="7"/>
      <c r="C42" s="2"/>
      <c r="D42" s="28"/>
      <c r="E42" s="28"/>
      <c r="H42" s="17"/>
      <c r="J42" s="30"/>
      <c r="K42" s="31"/>
      <c r="L42" s="17"/>
      <c r="M42" s="2"/>
      <c r="N42" s="23"/>
    </row>
    <row r="43" spans="2:14" ht="27.75" customHeight="1" x14ac:dyDescent="0.2">
      <c r="B43" s="7"/>
      <c r="C43" s="2"/>
      <c r="D43" s="28"/>
      <c r="E43" s="28"/>
      <c r="H43" s="17"/>
      <c r="J43" s="30"/>
      <c r="K43" s="31"/>
      <c r="L43" s="17"/>
      <c r="M43" s="2"/>
      <c r="N43" s="23"/>
    </row>
    <row r="44" spans="2:14" ht="27.75" customHeight="1" x14ac:dyDescent="0.2">
      <c r="B44" s="7"/>
      <c r="C44" s="2"/>
      <c r="D44" s="28"/>
      <c r="E44" s="28"/>
      <c r="H44" s="17"/>
      <c r="J44" s="30"/>
      <c r="K44" s="31"/>
      <c r="L44" s="17"/>
      <c r="M44" s="2"/>
      <c r="N44" s="23"/>
    </row>
    <row r="45" spans="2:14" ht="27.75" customHeight="1" x14ac:dyDescent="0.2">
      <c r="B45" s="7"/>
      <c r="C45" s="2"/>
      <c r="D45" s="28"/>
      <c r="E45" s="28"/>
      <c r="H45" s="17"/>
      <c r="J45" s="30"/>
      <c r="K45" s="31"/>
      <c r="L45" s="17"/>
      <c r="M45" s="2"/>
      <c r="N45" s="23"/>
    </row>
    <row r="46" spans="2:14" ht="27.75" customHeight="1" x14ac:dyDescent="0.2">
      <c r="B46" s="7"/>
      <c r="C46" s="2"/>
      <c r="D46" s="28"/>
      <c r="E46" s="28"/>
      <c r="H46" s="17"/>
      <c r="J46" s="30"/>
      <c r="K46" s="31"/>
      <c r="L46" s="17"/>
      <c r="M46" s="2"/>
      <c r="N46" s="23"/>
    </row>
    <row r="47" spans="2:14" ht="27.75" customHeight="1" x14ac:dyDescent="0.2">
      <c r="B47" s="7"/>
      <c r="C47" s="2"/>
      <c r="D47" s="28"/>
      <c r="E47" s="28"/>
      <c r="H47" s="17"/>
      <c r="J47" s="30"/>
      <c r="K47" s="31"/>
      <c r="L47" s="17"/>
      <c r="M47" s="2"/>
      <c r="N47" s="23"/>
    </row>
    <row r="48" spans="2:14" ht="27.75" customHeight="1" x14ac:dyDescent="0.2">
      <c r="B48" s="7"/>
      <c r="C48" s="2"/>
      <c r="D48" s="28"/>
      <c r="E48" s="28"/>
      <c r="H48" s="17"/>
      <c r="J48" s="30"/>
      <c r="K48" s="31"/>
      <c r="L48" s="17"/>
      <c r="M48" s="2"/>
      <c r="N48" s="23"/>
    </row>
    <row r="49" spans="2:14" ht="27.75" customHeight="1" x14ac:dyDescent="0.2">
      <c r="B49" s="7"/>
      <c r="C49" s="2"/>
      <c r="D49" s="28"/>
      <c r="E49" s="28"/>
      <c r="H49" s="17"/>
      <c r="J49" s="30"/>
      <c r="K49" s="31"/>
      <c r="L49" s="17"/>
      <c r="M49" s="2"/>
      <c r="N49" s="23"/>
    </row>
    <row r="50" spans="2:14" ht="27.75" customHeight="1" x14ac:dyDescent="0.2">
      <c r="B50" s="7"/>
      <c r="C50" s="2"/>
      <c r="D50" s="28"/>
      <c r="E50" s="28"/>
      <c r="H50" s="17"/>
      <c r="J50" s="30"/>
      <c r="K50" s="31"/>
      <c r="L50" s="17"/>
      <c r="M50" s="2"/>
      <c r="N50" s="23"/>
    </row>
    <row r="51" spans="2:14" ht="27.75" customHeight="1" x14ac:dyDescent="0.2">
      <c r="B51" s="7"/>
      <c r="C51" s="2"/>
      <c r="D51" s="28"/>
      <c r="E51" s="28"/>
      <c r="H51" s="17"/>
      <c r="J51" s="30"/>
      <c r="K51" s="31"/>
      <c r="L51" s="17"/>
      <c r="M51" s="2"/>
      <c r="N51" s="23"/>
    </row>
    <row r="52" spans="2:14" ht="27.75" customHeight="1" x14ac:dyDescent="0.2">
      <c r="B52" s="7"/>
      <c r="C52" s="2"/>
      <c r="D52" s="28"/>
      <c r="E52" s="28"/>
      <c r="H52" s="17"/>
      <c r="J52" s="30"/>
      <c r="K52" s="31"/>
      <c r="L52" s="17"/>
      <c r="M52" s="2"/>
      <c r="N52" s="23"/>
    </row>
    <row r="53" spans="2:14" ht="27.75" customHeight="1" x14ac:dyDescent="0.2">
      <c r="B53" s="7"/>
      <c r="C53" s="2"/>
      <c r="D53" s="28"/>
      <c r="E53" s="28"/>
      <c r="H53" s="17"/>
      <c r="J53" s="30"/>
      <c r="K53" s="31"/>
      <c r="L53" s="17"/>
      <c r="M53" s="2"/>
      <c r="N53" s="23"/>
    </row>
    <row r="54" spans="2:14" ht="27.75" customHeight="1" x14ac:dyDescent="0.2">
      <c r="B54" s="7"/>
      <c r="C54" s="2"/>
      <c r="D54" s="28"/>
      <c r="E54" s="28"/>
      <c r="H54" s="17"/>
      <c r="J54" s="30"/>
      <c r="K54" s="31"/>
      <c r="L54" s="17"/>
      <c r="M54" s="2"/>
      <c r="N54" s="23"/>
    </row>
    <row r="55" spans="2:14" ht="27.75" customHeight="1" x14ac:dyDescent="0.2">
      <c r="B55" s="7"/>
      <c r="C55" s="2"/>
      <c r="D55" s="28"/>
      <c r="E55" s="28"/>
      <c r="H55" s="17"/>
      <c r="J55" s="30"/>
      <c r="K55" s="31"/>
      <c r="L55" s="17"/>
      <c r="M55" s="2"/>
      <c r="N55" s="23"/>
    </row>
    <row r="56" spans="2:14" ht="27.75" customHeight="1" x14ac:dyDescent="0.2">
      <c r="B56" s="7"/>
      <c r="C56" s="2"/>
      <c r="D56" s="28"/>
      <c r="E56" s="28"/>
      <c r="H56" s="17"/>
      <c r="J56" s="30"/>
      <c r="K56" s="31"/>
      <c r="L56" s="17"/>
      <c r="M56" s="2"/>
      <c r="N56" s="23"/>
    </row>
    <row r="57" spans="2:14" ht="27.75" customHeight="1" x14ac:dyDescent="0.2">
      <c r="B57" s="7"/>
      <c r="C57" s="2"/>
      <c r="D57" s="28"/>
      <c r="E57" s="28"/>
      <c r="H57" s="17"/>
      <c r="J57" s="30"/>
      <c r="K57" s="31"/>
      <c r="L57" s="17"/>
      <c r="M57" s="2"/>
      <c r="N57" s="23"/>
    </row>
    <row r="58" spans="2:14" ht="27.75" customHeight="1" x14ac:dyDescent="0.2">
      <c r="B58" s="7"/>
      <c r="C58" s="2"/>
      <c r="D58" s="28"/>
      <c r="E58" s="28"/>
      <c r="H58" s="17"/>
      <c r="J58" s="30"/>
      <c r="K58" s="31"/>
      <c r="L58" s="17"/>
      <c r="M58" s="2"/>
      <c r="N58" s="23"/>
    </row>
    <row r="59" spans="2:14" ht="27.75" customHeight="1" x14ac:dyDescent="0.2">
      <c r="B59" s="7"/>
      <c r="C59" s="2"/>
      <c r="D59" s="28"/>
      <c r="E59" s="28"/>
      <c r="H59" s="17"/>
      <c r="J59" s="30"/>
      <c r="K59" s="31"/>
      <c r="L59" s="17"/>
      <c r="M59" s="2"/>
      <c r="N59" s="23"/>
    </row>
    <row r="60" spans="2:14" ht="27.75" customHeight="1" x14ac:dyDescent="0.2">
      <c r="B60" s="7"/>
      <c r="C60" s="2"/>
      <c r="D60" s="28"/>
      <c r="E60" s="28"/>
      <c r="H60" s="17"/>
      <c r="J60" s="30"/>
      <c r="K60" s="31"/>
      <c r="L60" s="17"/>
      <c r="M60" s="2"/>
      <c r="N60" s="23"/>
    </row>
    <row r="61" spans="2:14" ht="27.75" customHeight="1" x14ac:dyDescent="0.2">
      <c r="B61" s="7"/>
      <c r="C61" s="2"/>
      <c r="D61" s="28"/>
      <c r="E61" s="28"/>
      <c r="H61" s="17"/>
      <c r="J61" s="30"/>
      <c r="K61" s="31"/>
      <c r="L61" s="17"/>
      <c r="M61" s="2"/>
      <c r="N61" s="23"/>
    </row>
    <row r="62" spans="2:14" ht="27.75" customHeight="1" x14ac:dyDescent="0.2">
      <c r="B62" s="7"/>
      <c r="C62" s="2"/>
      <c r="D62" s="28"/>
      <c r="E62" s="28"/>
      <c r="H62" s="17"/>
      <c r="J62" s="30"/>
      <c r="K62" s="31"/>
      <c r="L62" s="17"/>
      <c r="M62" s="2"/>
      <c r="N62" s="23"/>
    </row>
    <row r="63" spans="2:14" ht="27.75" customHeight="1" x14ac:dyDescent="0.2">
      <c r="B63" s="7"/>
      <c r="C63" s="2"/>
      <c r="D63" s="28"/>
      <c r="E63" s="28"/>
      <c r="H63" s="17"/>
      <c r="J63" s="30"/>
      <c r="K63" s="31"/>
      <c r="L63" s="17"/>
      <c r="M63" s="2"/>
      <c r="N63" s="23"/>
    </row>
    <row r="64" spans="2:14" ht="27.75" customHeight="1" x14ac:dyDescent="0.2">
      <c r="B64" s="7"/>
      <c r="C64" s="2"/>
      <c r="D64" s="28"/>
      <c r="E64" s="28"/>
      <c r="H64" s="17"/>
      <c r="J64" s="30"/>
      <c r="K64" s="31"/>
      <c r="L64" s="17"/>
      <c r="M64" s="2"/>
      <c r="N64" s="23"/>
    </row>
    <row r="65" spans="2:14" ht="27.75" customHeight="1" x14ac:dyDescent="0.2">
      <c r="B65" s="7"/>
      <c r="C65" s="2"/>
      <c r="D65" s="28"/>
      <c r="E65" s="28"/>
      <c r="H65" s="17"/>
      <c r="J65" s="30"/>
      <c r="K65" s="31"/>
      <c r="L65" s="17"/>
      <c r="M65" s="2"/>
      <c r="N65" s="23"/>
    </row>
    <row r="66" spans="2:14" ht="27.75" customHeight="1" x14ac:dyDescent="0.2">
      <c r="B66" s="7"/>
      <c r="C66" s="2"/>
      <c r="D66" s="28"/>
      <c r="E66" s="28"/>
      <c r="H66" s="17"/>
      <c r="J66" s="30"/>
      <c r="K66" s="31"/>
      <c r="L66" s="17"/>
      <c r="M66" s="2"/>
      <c r="N66" s="23"/>
    </row>
    <row r="67" spans="2:14" ht="27.75" customHeight="1" x14ac:dyDescent="0.2">
      <c r="B67" s="7"/>
      <c r="C67" s="2"/>
      <c r="D67" s="28"/>
      <c r="E67" s="28"/>
      <c r="H67" s="17"/>
      <c r="J67" s="30"/>
      <c r="K67" s="31"/>
      <c r="L67" s="17"/>
      <c r="M67" s="2"/>
      <c r="N67" s="23"/>
    </row>
    <row r="68" spans="2:14" ht="27.75" customHeight="1" x14ac:dyDescent="0.2">
      <c r="B68" s="7"/>
      <c r="C68" s="2"/>
      <c r="D68" s="28"/>
      <c r="E68" s="28"/>
      <c r="H68" s="17"/>
      <c r="J68" s="30"/>
      <c r="K68" s="31"/>
      <c r="L68" s="17"/>
      <c r="M68" s="2"/>
      <c r="N68" s="23"/>
    </row>
    <row r="69" spans="2:14" ht="27.75" customHeight="1" x14ac:dyDescent="0.2">
      <c r="B69" s="7"/>
      <c r="C69" s="2"/>
      <c r="D69" s="28"/>
      <c r="E69" s="28"/>
      <c r="H69" s="17"/>
      <c r="J69" s="30"/>
      <c r="K69" s="31"/>
      <c r="L69" s="17"/>
      <c r="M69" s="2"/>
      <c r="N69" s="23"/>
    </row>
    <row r="70" spans="2:14" ht="27.75" customHeight="1" x14ac:dyDescent="0.2">
      <c r="B70" s="7"/>
      <c r="C70" s="2"/>
      <c r="D70" s="28"/>
      <c r="E70" s="28"/>
      <c r="H70" s="17"/>
      <c r="J70" s="30"/>
      <c r="K70" s="31"/>
      <c r="L70" s="17"/>
      <c r="M70" s="2"/>
      <c r="N70" s="23"/>
    </row>
    <row r="71" spans="2:14" ht="27.75" customHeight="1" x14ac:dyDescent="0.2">
      <c r="B71" s="7"/>
      <c r="C71" s="2"/>
      <c r="D71" s="28"/>
      <c r="E71" s="28"/>
      <c r="H71" s="17"/>
      <c r="J71" s="30"/>
      <c r="K71" s="31"/>
      <c r="L71" s="17"/>
      <c r="M71" s="2"/>
      <c r="N71" s="23"/>
    </row>
    <row r="72" spans="2:14" ht="27.75" customHeight="1" x14ac:dyDescent="0.2">
      <c r="B72" s="7"/>
      <c r="C72" s="2"/>
      <c r="D72" s="28"/>
      <c r="E72" s="28"/>
      <c r="H72" s="17"/>
      <c r="J72" s="30"/>
      <c r="K72" s="31"/>
      <c r="L72" s="17"/>
      <c r="M72" s="2"/>
      <c r="N72" s="23"/>
    </row>
    <row r="73" spans="2:14" ht="27.75" customHeight="1" x14ac:dyDescent="0.2">
      <c r="B73" s="7"/>
      <c r="C73" s="2"/>
      <c r="D73" s="28"/>
      <c r="E73" s="28"/>
      <c r="H73" s="17"/>
      <c r="J73" s="30"/>
      <c r="K73" s="31"/>
      <c r="L73" s="17"/>
      <c r="M73" s="2"/>
      <c r="N73" s="23"/>
    </row>
    <row r="74" spans="2:14" ht="27.75" customHeight="1" x14ac:dyDescent="0.2">
      <c r="B74" s="7"/>
      <c r="C74" s="2"/>
      <c r="D74" s="28"/>
      <c r="E74" s="28"/>
      <c r="H74" s="17"/>
      <c r="J74" s="30"/>
      <c r="K74" s="31"/>
      <c r="L74" s="17"/>
      <c r="M74" s="2"/>
      <c r="N74" s="23"/>
    </row>
    <row r="75" spans="2:14" ht="27.75" customHeight="1" x14ac:dyDescent="0.2">
      <c r="B75" s="7"/>
      <c r="C75" s="2"/>
      <c r="D75" s="28"/>
      <c r="E75" s="28"/>
      <c r="H75" s="17"/>
      <c r="J75" s="30"/>
      <c r="K75" s="31"/>
      <c r="L75" s="17"/>
      <c r="M75" s="2"/>
      <c r="N75" s="23"/>
    </row>
    <row r="76" spans="2:14" ht="27.75" customHeight="1" x14ac:dyDescent="0.2">
      <c r="B76" s="7"/>
      <c r="C76" s="2"/>
      <c r="D76" s="28"/>
      <c r="E76" s="28"/>
      <c r="H76" s="17"/>
      <c r="J76" s="30"/>
      <c r="K76" s="31"/>
      <c r="L76" s="17"/>
      <c r="M76" s="2"/>
      <c r="N76" s="23"/>
    </row>
    <row r="77" spans="2:14" ht="27.75" customHeight="1" x14ac:dyDescent="0.2">
      <c r="B77" s="7"/>
      <c r="C77" s="2"/>
      <c r="D77" s="28"/>
      <c r="E77" s="28"/>
      <c r="H77" s="17"/>
      <c r="J77" s="30"/>
      <c r="K77" s="31"/>
      <c r="L77" s="17"/>
      <c r="M77" s="2"/>
      <c r="N77" s="23"/>
    </row>
    <row r="78" spans="2:14" ht="27.75" customHeight="1" x14ac:dyDescent="0.2">
      <c r="B78" s="7"/>
      <c r="C78" s="2"/>
      <c r="D78" s="28"/>
      <c r="E78" s="28"/>
      <c r="H78" s="17"/>
      <c r="J78" s="30"/>
      <c r="K78" s="31"/>
      <c r="L78" s="17"/>
      <c r="M78" s="2"/>
      <c r="N78" s="23"/>
    </row>
    <row r="79" spans="2:14" ht="27.75" customHeight="1" x14ac:dyDescent="0.2">
      <c r="B79" s="7"/>
      <c r="C79" s="2"/>
      <c r="D79" s="28"/>
      <c r="E79" s="28"/>
      <c r="H79" s="17"/>
      <c r="J79" s="30"/>
      <c r="K79" s="31"/>
      <c r="L79" s="17"/>
      <c r="M79" s="2"/>
      <c r="N79" s="23"/>
    </row>
    <row r="80" spans="2:14" ht="27.75" customHeight="1" x14ac:dyDescent="0.2">
      <c r="B80" s="7"/>
      <c r="C80" s="2"/>
      <c r="D80" s="28"/>
      <c r="E80" s="28"/>
      <c r="H80" s="17"/>
      <c r="J80" s="30"/>
      <c r="K80" s="31"/>
      <c r="L80" s="17"/>
      <c r="M80" s="2"/>
      <c r="N80" s="23"/>
    </row>
    <row r="81" spans="2:14" ht="27.75" customHeight="1" x14ac:dyDescent="0.2">
      <c r="B81" s="7"/>
      <c r="C81" s="2"/>
      <c r="D81" s="28"/>
      <c r="E81" s="28"/>
      <c r="H81" s="17"/>
      <c r="J81" s="30"/>
      <c r="K81" s="31"/>
      <c r="L81" s="17"/>
      <c r="M81" s="2"/>
      <c r="N81" s="23"/>
    </row>
    <row r="82" spans="2:14" ht="27.75" customHeight="1" x14ac:dyDescent="0.2">
      <c r="B82" s="7"/>
      <c r="C82" s="2"/>
      <c r="D82" s="28"/>
      <c r="E82" s="28"/>
      <c r="H82" s="17"/>
      <c r="J82" s="30"/>
      <c r="K82" s="31"/>
      <c r="L82" s="17"/>
      <c r="M82" s="2"/>
      <c r="N82" s="23"/>
    </row>
    <row r="83" spans="2:14" ht="27.75" customHeight="1" x14ac:dyDescent="0.2">
      <c r="B83" s="7"/>
      <c r="C83" s="2"/>
      <c r="D83" s="28"/>
      <c r="E83" s="28"/>
      <c r="H83" s="17"/>
      <c r="J83" s="30"/>
      <c r="K83" s="31"/>
      <c r="L83" s="17"/>
      <c r="M83" s="2"/>
      <c r="N83" s="23"/>
    </row>
    <row r="84" spans="2:14" ht="27.75" customHeight="1" x14ac:dyDescent="0.2">
      <c r="B84" s="7"/>
      <c r="C84" s="2"/>
      <c r="D84" s="28"/>
      <c r="E84" s="28"/>
      <c r="H84" s="17"/>
      <c r="J84" s="30"/>
      <c r="K84" s="31"/>
      <c r="L84" s="17"/>
      <c r="M84" s="2"/>
      <c r="N84" s="23"/>
    </row>
    <row r="85" spans="2:14" ht="27.75" customHeight="1" x14ac:dyDescent="0.2">
      <c r="B85" s="7"/>
      <c r="C85" s="2"/>
      <c r="D85" s="28"/>
      <c r="E85" s="28"/>
      <c r="H85" s="17"/>
      <c r="J85" s="30"/>
      <c r="K85" s="31"/>
      <c r="L85" s="17"/>
      <c r="M85" s="2"/>
      <c r="N85" s="23"/>
    </row>
    <row r="86" spans="2:14" ht="27.75" customHeight="1" x14ac:dyDescent="0.2">
      <c r="B86" s="7"/>
      <c r="C86" s="2"/>
      <c r="D86" s="28"/>
      <c r="E86" s="28"/>
      <c r="H86" s="17"/>
      <c r="J86" s="30"/>
      <c r="K86" s="31"/>
      <c r="L86" s="17"/>
      <c r="M86" s="2"/>
      <c r="N86" s="23"/>
    </row>
    <row r="87" spans="2:14" ht="27.75" customHeight="1" x14ac:dyDescent="0.2">
      <c r="B87" s="7"/>
      <c r="C87" s="2"/>
      <c r="D87" s="28"/>
      <c r="E87" s="28"/>
      <c r="H87" s="17"/>
      <c r="J87" s="30"/>
      <c r="K87" s="31"/>
      <c r="L87" s="17"/>
      <c r="M87" s="2"/>
      <c r="N87" s="23"/>
    </row>
    <row r="88" spans="2:14" ht="27.75" customHeight="1" x14ac:dyDescent="0.2">
      <c r="B88" s="7"/>
      <c r="C88" s="2"/>
      <c r="D88" s="28"/>
      <c r="E88" s="28"/>
      <c r="H88" s="17"/>
      <c r="J88" s="30"/>
      <c r="K88" s="31"/>
      <c r="L88" s="17"/>
      <c r="M88" s="2"/>
      <c r="N88" s="23"/>
    </row>
    <row r="89" spans="2:14" ht="27.75" customHeight="1" x14ac:dyDescent="0.2">
      <c r="B89" s="7"/>
      <c r="C89" s="2"/>
      <c r="D89" s="28"/>
      <c r="E89" s="28"/>
      <c r="H89" s="17"/>
      <c r="J89" s="30"/>
      <c r="K89" s="31"/>
      <c r="L89" s="17"/>
      <c r="M89" s="2"/>
      <c r="N89" s="23"/>
    </row>
    <row r="90" spans="2:14" ht="27.75" customHeight="1" x14ac:dyDescent="0.2">
      <c r="B90" s="7"/>
      <c r="C90" s="2"/>
      <c r="D90" s="28"/>
      <c r="E90" s="28"/>
      <c r="H90" s="17"/>
      <c r="J90" s="30"/>
      <c r="K90" s="31"/>
      <c r="L90" s="17"/>
      <c r="M90" s="2"/>
      <c r="N90" s="23"/>
    </row>
    <row r="91" spans="2:14" ht="27.75" customHeight="1" x14ac:dyDescent="0.2">
      <c r="B91" s="7"/>
      <c r="C91" s="2"/>
      <c r="D91" s="28"/>
      <c r="E91" s="28"/>
      <c r="H91" s="17"/>
      <c r="J91" s="30"/>
      <c r="K91" s="31"/>
      <c r="L91" s="17"/>
      <c r="M91" s="2"/>
      <c r="N91" s="23"/>
    </row>
    <row r="92" spans="2:14" ht="27.75" customHeight="1" x14ac:dyDescent="0.2">
      <c r="B92" s="7"/>
      <c r="C92" s="2"/>
      <c r="D92" s="28"/>
      <c r="E92" s="28"/>
      <c r="H92" s="17"/>
      <c r="J92" s="30"/>
      <c r="K92" s="31"/>
      <c r="L92" s="17"/>
      <c r="M92" s="2"/>
      <c r="N92" s="23"/>
    </row>
    <row r="93" spans="2:14" ht="27.75" customHeight="1" x14ac:dyDescent="0.2">
      <c r="B93" s="7"/>
      <c r="C93" s="2"/>
      <c r="D93" s="28"/>
      <c r="E93" s="28"/>
      <c r="H93" s="17"/>
      <c r="J93" s="30"/>
      <c r="K93" s="31"/>
      <c r="L93" s="17"/>
      <c r="M93" s="2"/>
      <c r="N93" s="23"/>
    </row>
    <row r="94" spans="2:14" ht="27.75" customHeight="1" x14ac:dyDescent="0.2">
      <c r="B94" s="7"/>
      <c r="C94" s="2"/>
      <c r="D94" s="28"/>
      <c r="E94" s="28"/>
      <c r="H94" s="17"/>
      <c r="J94" s="30"/>
      <c r="K94" s="31"/>
      <c r="L94" s="17"/>
      <c r="M94" s="2"/>
      <c r="N94" s="23"/>
    </row>
    <row r="95" spans="2:14" ht="27.75" customHeight="1" x14ac:dyDescent="0.2">
      <c r="B95" s="7"/>
      <c r="C95" s="2"/>
      <c r="D95" s="28"/>
      <c r="E95" s="28"/>
      <c r="H95" s="17"/>
      <c r="J95" s="30"/>
      <c r="K95" s="31"/>
      <c r="L95" s="17"/>
      <c r="M95" s="2"/>
      <c r="N95" s="23"/>
    </row>
    <row r="96" spans="2:14" ht="27.75" customHeight="1" x14ac:dyDescent="0.2">
      <c r="B96" s="7"/>
      <c r="C96" s="2"/>
      <c r="D96" s="28"/>
      <c r="E96" s="28"/>
      <c r="H96" s="17"/>
      <c r="J96" s="30"/>
      <c r="K96" s="31"/>
      <c r="L96" s="17"/>
      <c r="M96" s="2"/>
      <c r="N96" s="23"/>
    </row>
    <row r="97" spans="2:14" ht="27.75" customHeight="1" x14ac:dyDescent="0.2">
      <c r="B97" s="7"/>
      <c r="C97" s="2"/>
      <c r="D97" s="28"/>
      <c r="E97" s="28"/>
      <c r="H97" s="17"/>
      <c r="J97" s="30"/>
      <c r="K97" s="31"/>
      <c r="L97" s="17"/>
      <c r="M97" s="2"/>
      <c r="N97" s="23"/>
    </row>
    <row r="98" spans="2:14" ht="27.75" customHeight="1" x14ac:dyDescent="0.2">
      <c r="B98" s="7"/>
      <c r="C98" s="2"/>
      <c r="D98" s="28"/>
      <c r="E98" s="28"/>
      <c r="H98" s="17"/>
      <c r="J98" s="30"/>
      <c r="K98" s="31"/>
      <c r="L98" s="17"/>
      <c r="M98" s="2"/>
      <c r="N98" s="23"/>
    </row>
    <row r="99" spans="2:14" ht="27.75" customHeight="1" x14ac:dyDescent="0.2">
      <c r="B99" s="7"/>
      <c r="C99" s="2"/>
      <c r="D99" s="28"/>
      <c r="E99" s="28"/>
      <c r="H99" s="17"/>
      <c r="J99" s="30"/>
      <c r="K99" s="31"/>
      <c r="L99" s="17"/>
      <c r="M99" s="2"/>
      <c r="N99" s="23"/>
    </row>
    <row r="100" spans="2:14" ht="27.75" customHeight="1" x14ac:dyDescent="0.2">
      <c r="B100" s="7"/>
      <c r="C100" s="2"/>
      <c r="D100" s="28"/>
      <c r="E100" s="28"/>
      <c r="H100" s="17"/>
      <c r="J100" s="30"/>
      <c r="K100" s="31"/>
      <c r="L100" s="17"/>
      <c r="M100" s="2"/>
      <c r="N100" s="23"/>
    </row>
    <row r="101" spans="2:14" ht="27.75" customHeight="1" x14ac:dyDescent="0.2">
      <c r="B101" s="7"/>
      <c r="C101" s="2"/>
      <c r="D101" s="28"/>
      <c r="E101" s="28"/>
      <c r="H101" s="17"/>
      <c r="J101" s="30"/>
      <c r="K101" s="31"/>
      <c r="L101" s="17"/>
      <c r="M101" s="2"/>
      <c r="N101" s="23"/>
    </row>
    <row r="102" spans="2:14" ht="27.75" customHeight="1" x14ac:dyDescent="0.2">
      <c r="B102" s="7"/>
      <c r="C102" s="2"/>
      <c r="D102" s="28"/>
      <c r="E102" s="28"/>
      <c r="H102" s="17"/>
      <c r="J102" s="30"/>
      <c r="K102" s="31"/>
      <c r="L102" s="17"/>
      <c r="M102" s="2"/>
      <c r="N102" s="23"/>
    </row>
    <row r="103" spans="2:14" ht="27.75" customHeight="1" x14ac:dyDescent="0.2">
      <c r="B103" s="7"/>
      <c r="C103" s="2"/>
      <c r="D103" s="28"/>
      <c r="E103" s="28"/>
      <c r="H103" s="17"/>
      <c r="J103" s="30"/>
      <c r="K103" s="31"/>
      <c r="L103" s="17"/>
      <c r="M103" s="2"/>
      <c r="N103" s="23"/>
    </row>
    <row r="104" spans="2:14" ht="27.75" customHeight="1" x14ac:dyDescent="0.2">
      <c r="B104" s="7"/>
      <c r="C104" s="2"/>
      <c r="D104" s="28"/>
      <c r="E104" s="28"/>
      <c r="H104" s="17"/>
      <c r="J104" s="30"/>
      <c r="K104" s="31"/>
      <c r="L104" s="17"/>
      <c r="M104" s="2"/>
      <c r="N104" s="23"/>
    </row>
    <row r="105" spans="2:14" ht="27.75" customHeight="1" x14ac:dyDescent="0.2">
      <c r="B105" s="7"/>
      <c r="C105" s="2"/>
      <c r="D105" s="28"/>
      <c r="E105" s="28"/>
      <c r="H105" s="17"/>
      <c r="J105" s="30"/>
      <c r="K105" s="31"/>
      <c r="L105" s="17"/>
      <c r="M105" s="2"/>
      <c r="N105" s="23"/>
    </row>
    <row r="106" spans="2:14" ht="27.75" customHeight="1" x14ac:dyDescent="0.2">
      <c r="B106" s="7"/>
      <c r="C106" s="2"/>
      <c r="D106" s="28"/>
      <c r="E106" s="28"/>
      <c r="H106" s="17"/>
      <c r="J106" s="30"/>
      <c r="K106" s="31"/>
      <c r="L106" s="17"/>
      <c r="M106" s="2"/>
      <c r="N106" s="23"/>
    </row>
    <row r="107" spans="2:14" ht="27.75" customHeight="1" x14ac:dyDescent="0.2">
      <c r="B107" s="7"/>
      <c r="C107" s="2"/>
      <c r="D107" s="28"/>
      <c r="E107" s="28"/>
      <c r="H107" s="17"/>
      <c r="J107" s="30"/>
      <c r="K107" s="31"/>
      <c r="L107" s="17"/>
      <c r="M107" s="2"/>
      <c r="N107" s="23"/>
    </row>
    <row r="108" spans="2:14" ht="27.75" customHeight="1" x14ac:dyDescent="0.2">
      <c r="B108" s="7"/>
      <c r="C108" s="2"/>
      <c r="D108" s="28"/>
      <c r="E108" s="28"/>
      <c r="H108" s="17"/>
      <c r="J108" s="30"/>
      <c r="K108" s="31"/>
      <c r="L108" s="17"/>
      <c r="M108" s="2"/>
      <c r="N108" s="23"/>
    </row>
    <row r="109" spans="2:14" ht="27.75" customHeight="1" x14ac:dyDescent="0.2">
      <c r="B109" s="7"/>
      <c r="C109" s="2"/>
      <c r="D109" s="28"/>
      <c r="E109" s="28"/>
      <c r="H109" s="17"/>
      <c r="J109" s="30"/>
      <c r="K109" s="31"/>
      <c r="L109" s="17"/>
      <c r="M109" s="2"/>
      <c r="N109" s="23"/>
    </row>
    <row r="110" spans="2:14" ht="27.75" customHeight="1" x14ac:dyDescent="0.2">
      <c r="B110" s="7"/>
      <c r="C110" s="2"/>
      <c r="D110" s="28"/>
      <c r="E110" s="28"/>
      <c r="H110" s="17"/>
      <c r="J110" s="30"/>
      <c r="K110" s="31"/>
      <c r="L110" s="17"/>
      <c r="M110" s="2"/>
      <c r="N110" s="23"/>
    </row>
    <row r="111" spans="2:14" ht="27.75" customHeight="1" x14ac:dyDescent="0.2">
      <c r="B111" s="7"/>
      <c r="C111" s="2"/>
      <c r="D111" s="28"/>
      <c r="E111" s="28"/>
      <c r="H111" s="17"/>
      <c r="J111" s="30"/>
      <c r="K111" s="31"/>
      <c r="L111" s="17"/>
      <c r="M111" s="2"/>
      <c r="N111" s="23"/>
    </row>
    <row r="112" spans="2:14" ht="27.75" customHeight="1" x14ac:dyDescent="0.2">
      <c r="B112" s="7"/>
      <c r="C112" s="2"/>
      <c r="D112" s="28"/>
      <c r="E112" s="28"/>
      <c r="H112" s="17"/>
      <c r="J112" s="30"/>
      <c r="K112" s="31"/>
      <c r="L112" s="17"/>
      <c r="M112" s="2"/>
      <c r="N112" s="23"/>
    </row>
    <row r="113" spans="2:14" ht="27.75" customHeight="1" x14ac:dyDescent="0.2">
      <c r="B113" s="7"/>
      <c r="C113" s="2"/>
      <c r="D113" s="28"/>
      <c r="E113" s="28"/>
      <c r="H113" s="17"/>
      <c r="J113" s="30"/>
      <c r="K113" s="31"/>
      <c r="L113" s="17"/>
      <c r="M113" s="2"/>
      <c r="N113" s="23"/>
    </row>
    <row r="114" spans="2:14" ht="27.75" customHeight="1" x14ac:dyDescent="0.2">
      <c r="B114" s="7"/>
      <c r="C114" s="2"/>
      <c r="D114" s="28"/>
      <c r="E114" s="28"/>
      <c r="H114" s="17"/>
      <c r="J114" s="30"/>
      <c r="K114" s="31"/>
      <c r="L114" s="17"/>
      <c r="M114" s="2"/>
      <c r="N114" s="23"/>
    </row>
    <row r="115" spans="2:14" ht="27.75" customHeight="1" x14ac:dyDescent="0.2">
      <c r="B115" s="7"/>
      <c r="C115" s="2"/>
      <c r="D115" s="28"/>
      <c r="E115" s="28"/>
      <c r="H115" s="17"/>
      <c r="J115" s="30"/>
      <c r="K115" s="31"/>
      <c r="L115" s="17"/>
      <c r="M115" s="2"/>
      <c r="N115" s="23"/>
    </row>
    <row r="116" spans="2:14" ht="27.75" customHeight="1" x14ac:dyDescent="0.2">
      <c r="B116" s="7"/>
      <c r="C116" s="2"/>
      <c r="D116" s="28"/>
      <c r="E116" s="28"/>
      <c r="H116" s="17"/>
      <c r="J116" s="30"/>
      <c r="K116" s="31"/>
      <c r="L116" s="17"/>
      <c r="M116" s="2"/>
      <c r="N116" s="23"/>
    </row>
    <row r="117" spans="2:14" ht="27.75" customHeight="1" x14ac:dyDescent="0.2">
      <c r="B117" s="7"/>
      <c r="C117" s="2"/>
      <c r="D117" s="28"/>
      <c r="E117" s="28"/>
      <c r="H117" s="17"/>
      <c r="J117" s="30"/>
      <c r="K117" s="31"/>
      <c r="L117" s="17"/>
      <c r="M117" s="2"/>
      <c r="N117" s="23"/>
    </row>
    <row r="118" spans="2:14" ht="27.75" customHeight="1" x14ac:dyDescent="0.2">
      <c r="B118" s="7"/>
      <c r="C118" s="2"/>
      <c r="D118" s="28"/>
      <c r="E118" s="28"/>
      <c r="H118" s="17"/>
      <c r="J118" s="30"/>
      <c r="K118" s="31"/>
      <c r="L118" s="17"/>
      <c r="M118" s="2"/>
      <c r="N118" s="23"/>
    </row>
    <row r="119" spans="2:14" ht="27.75" customHeight="1" x14ac:dyDescent="0.2">
      <c r="B119" s="7"/>
      <c r="C119" s="2"/>
      <c r="D119" s="28"/>
      <c r="E119" s="28"/>
      <c r="H119" s="17"/>
      <c r="J119" s="30"/>
      <c r="K119" s="31"/>
      <c r="L119" s="17"/>
      <c r="M119" s="2"/>
      <c r="N119" s="23"/>
    </row>
    <row r="120" spans="2:14" ht="27.75" customHeight="1" x14ac:dyDescent="0.2">
      <c r="B120" s="7"/>
      <c r="C120" s="2"/>
      <c r="D120" s="28"/>
      <c r="E120" s="28"/>
      <c r="H120" s="17"/>
      <c r="J120" s="30"/>
      <c r="K120" s="31"/>
      <c r="L120" s="17"/>
      <c r="M120" s="2"/>
      <c r="N120" s="23"/>
    </row>
    <row r="121" spans="2:14" ht="27.75" customHeight="1" x14ac:dyDescent="0.2">
      <c r="B121" s="7"/>
      <c r="C121" s="2"/>
      <c r="D121" s="28"/>
      <c r="E121" s="28"/>
      <c r="H121" s="17"/>
      <c r="J121" s="30"/>
      <c r="K121" s="31"/>
      <c r="L121" s="17"/>
      <c r="M121" s="2"/>
      <c r="N121" s="23"/>
    </row>
    <row r="122" spans="2:14" ht="27.75" customHeight="1" x14ac:dyDescent="0.2">
      <c r="B122" s="7"/>
      <c r="C122" s="2"/>
      <c r="D122" s="28"/>
      <c r="E122" s="28"/>
      <c r="H122" s="17"/>
      <c r="J122" s="30"/>
      <c r="K122" s="31"/>
      <c r="L122" s="17"/>
      <c r="M122" s="2"/>
      <c r="N122" s="23"/>
    </row>
    <row r="123" spans="2:14" ht="27.75" customHeight="1" x14ac:dyDescent="0.2">
      <c r="B123" s="7"/>
      <c r="C123" s="2"/>
      <c r="D123" s="28"/>
      <c r="E123" s="28"/>
      <c r="H123" s="17"/>
      <c r="J123" s="30"/>
      <c r="K123" s="31"/>
      <c r="L123" s="17"/>
      <c r="M123" s="2"/>
      <c r="N123" s="23"/>
    </row>
    <row r="124" spans="2:14" ht="27.75" customHeight="1" x14ac:dyDescent="0.2">
      <c r="B124" s="7"/>
      <c r="C124" s="2"/>
      <c r="D124" s="28"/>
      <c r="E124" s="28"/>
      <c r="H124" s="17"/>
      <c r="J124" s="30"/>
      <c r="K124" s="31"/>
      <c r="L124" s="17"/>
      <c r="M124" s="2"/>
      <c r="N124" s="23"/>
    </row>
    <row r="125" spans="2:14" ht="27.75" customHeight="1" x14ac:dyDescent="0.2">
      <c r="B125" s="7"/>
      <c r="C125" s="2"/>
      <c r="D125" s="28"/>
      <c r="E125" s="28"/>
      <c r="H125" s="17"/>
      <c r="J125" s="30"/>
      <c r="K125" s="31"/>
      <c r="L125" s="17"/>
      <c r="M125" s="2"/>
      <c r="N125" s="23"/>
    </row>
    <row r="126" spans="2:14" ht="27.75" customHeight="1" x14ac:dyDescent="0.2">
      <c r="B126" s="7"/>
      <c r="C126" s="2"/>
      <c r="D126" s="28"/>
      <c r="E126" s="28"/>
      <c r="H126" s="17"/>
      <c r="J126" s="30"/>
      <c r="K126" s="31"/>
      <c r="L126" s="17"/>
      <c r="M126" s="2"/>
      <c r="N126" s="23"/>
    </row>
    <row r="127" spans="2:14" ht="27.75" customHeight="1" x14ac:dyDescent="0.2">
      <c r="B127" s="7"/>
      <c r="C127" s="2"/>
      <c r="D127" s="28"/>
      <c r="E127" s="28"/>
      <c r="H127" s="17"/>
      <c r="J127" s="30"/>
      <c r="K127" s="31"/>
      <c r="L127" s="17"/>
      <c r="M127" s="2"/>
      <c r="N127" s="23"/>
    </row>
    <row r="128" spans="2:14" ht="27.75" customHeight="1" x14ac:dyDescent="0.2">
      <c r="B128" s="7"/>
      <c r="C128" s="2"/>
      <c r="D128" s="28"/>
      <c r="E128" s="28"/>
      <c r="H128" s="17"/>
      <c r="J128" s="30"/>
      <c r="K128" s="31"/>
      <c r="L128" s="17"/>
      <c r="M128" s="2"/>
      <c r="N128" s="23"/>
    </row>
    <row r="129" spans="2:14" ht="27.75" customHeight="1" x14ac:dyDescent="0.2">
      <c r="B129" s="7"/>
      <c r="C129" s="2"/>
      <c r="D129" s="28"/>
      <c r="E129" s="28"/>
      <c r="H129" s="17"/>
      <c r="J129" s="30"/>
      <c r="K129" s="31"/>
      <c r="L129" s="17"/>
      <c r="M129" s="2"/>
      <c r="N129" s="23"/>
    </row>
    <row r="130" spans="2:14" ht="27.75" customHeight="1" x14ac:dyDescent="0.2">
      <c r="B130" s="7"/>
      <c r="C130" s="2"/>
      <c r="D130" s="28"/>
      <c r="E130" s="28"/>
      <c r="H130" s="17"/>
      <c r="J130" s="30"/>
      <c r="K130" s="31"/>
      <c r="L130" s="17"/>
      <c r="M130" s="2"/>
      <c r="N130" s="23"/>
    </row>
    <row r="131" spans="2:14" ht="27.75" customHeight="1" x14ac:dyDescent="0.2">
      <c r="B131" s="7"/>
      <c r="C131" s="2"/>
      <c r="D131" s="28"/>
      <c r="E131" s="28"/>
      <c r="H131" s="17"/>
      <c r="J131" s="30"/>
      <c r="K131" s="31"/>
      <c r="L131" s="17"/>
      <c r="M131" s="2"/>
      <c r="N131" s="23"/>
    </row>
    <row r="132" spans="2:14" ht="27.75" customHeight="1" x14ac:dyDescent="0.2">
      <c r="B132" s="7"/>
      <c r="C132" s="2"/>
      <c r="D132" s="28"/>
      <c r="E132" s="28"/>
      <c r="H132" s="17"/>
      <c r="J132" s="30"/>
      <c r="K132" s="31"/>
      <c r="L132" s="17"/>
      <c r="M132" s="2"/>
      <c r="N132" s="23"/>
    </row>
    <row r="133" spans="2:14" ht="27.75" customHeight="1" x14ac:dyDescent="0.2">
      <c r="B133" s="7"/>
      <c r="C133" s="2"/>
      <c r="D133" s="28"/>
      <c r="E133" s="28"/>
      <c r="H133" s="17"/>
      <c r="J133" s="30"/>
      <c r="K133" s="31"/>
      <c r="L133" s="17"/>
      <c r="M133" s="2"/>
      <c r="N133" s="23"/>
    </row>
    <row r="134" spans="2:14" ht="27.75" customHeight="1" x14ac:dyDescent="0.2">
      <c r="B134" s="7"/>
      <c r="C134" s="2"/>
      <c r="D134" s="28"/>
      <c r="E134" s="28"/>
      <c r="H134" s="17"/>
      <c r="J134" s="30"/>
      <c r="K134" s="31"/>
      <c r="L134" s="17"/>
      <c r="M134" s="2"/>
      <c r="N134" s="23"/>
    </row>
    <row r="135" spans="2:14" ht="27.75" customHeight="1" x14ac:dyDescent="0.2">
      <c r="B135" s="7"/>
      <c r="C135" s="2"/>
      <c r="D135" s="28"/>
      <c r="E135" s="28"/>
      <c r="H135" s="17"/>
      <c r="J135" s="30"/>
      <c r="K135" s="31"/>
      <c r="L135" s="17"/>
      <c r="M135" s="2"/>
      <c r="N135" s="23"/>
    </row>
    <row r="136" spans="2:14" ht="27.75" customHeight="1" x14ac:dyDescent="0.2">
      <c r="B136" s="7"/>
      <c r="C136" s="2"/>
      <c r="D136" s="28"/>
      <c r="E136" s="28"/>
      <c r="H136" s="17"/>
      <c r="J136" s="30"/>
      <c r="K136" s="31"/>
      <c r="L136" s="17"/>
      <c r="M136" s="2"/>
      <c r="N136" s="23"/>
    </row>
    <row r="137" spans="2:14" ht="27.75" customHeight="1" x14ac:dyDescent="0.2">
      <c r="B137" s="7"/>
      <c r="C137" s="2"/>
      <c r="D137" s="28"/>
      <c r="E137" s="28"/>
      <c r="H137" s="17"/>
      <c r="J137" s="30"/>
      <c r="K137" s="31"/>
      <c r="L137" s="17"/>
      <c r="M137" s="2"/>
      <c r="N137" s="23"/>
    </row>
    <row r="138" spans="2:14" ht="27.75" customHeight="1" x14ac:dyDescent="0.2">
      <c r="B138" s="7"/>
      <c r="C138" s="2"/>
      <c r="D138" s="28"/>
      <c r="E138" s="28"/>
      <c r="H138" s="17"/>
      <c r="J138" s="30"/>
      <c r="K138" s="31"/>
      <c r="L138" s="17"/>
      <c r="M138" s="2"/>
      <c r="N138" s="23"/>
    </row>
    <row r="139" spans="2:14" ht="27.75" customHeight="1" x14ac:dyDescent="0.2">
      <c r="B139" s="7"/>
      <c r="C139" s="2"/>
      <c r="D139" s="28"/>
      <c r="E139" s="28"/>
      <c r="H139" s="17"/>
      <c r="J139" s="30"/>
      <c r="K139" s="31"/>
      <c r="L139" s="17"/>
      <c r="M139" s="2"/>
      <c r="N139" s="23"/>
    </row>
    <row r="140" spans="2:14" ht="27.75" customHeight="1" x14ac:dyDescent="0.2">
      <c r="B140" s="7"/>
      <c r="C140" s="2"/>
      <c r="D140" s="28"/>
      <c r="E140" s="28"/>
      <c r="H140" s="17"/>
      <c r="J140" s="30"/>
      <c r="K140" s="31"/>
      <c r="L140" s="17"/>
      <c r="M140" s="2"/>
      <c r="N140" s="23"/>
    </row>
    <row r="141" spans="2:14" ht="27.75" customHeight="1" x14ac:dyDescent="0.2">
      <c r="B141" s="7"/>
      <c r="C141" s="2"/>
      <c r="D141" s="28"/>
      <c r="E141" s="28"/>
      <c r="H141" s="17"/>
      <c r="J141" s="30"/>
      <c r="K141" s="31"/>
      <c r="L141" s="17"/>
      <c r="M141" s="2"/>
      <c r="N141" s="23"/>
    </row>
    <row r="142" spans="2:14" ht="27.75" customHeight="1" x14ac:dyDescent="0.2">
      <c r="B142" s="7"/>
      <c r="C142" s="2"/>
      <c r="D142" s="28"/>
      <c r="E142" s="28"/>
      <c r="H142" s="17"/>
      <c r="J142" s="30"/>
      <c r="K142" s="31"/>
      <c r="L142" s="17"/>
      <c r="M142" s="2"/>
      <c r="N142" s="23"/>
    </row>
    <row r="143" spans="2:14" ht="27.75" customHeight="1" x14ac:dyDescent="0.2">
      <c r="B143" s="7"/>
      <c r="C143" s="2"/>
      <c r="D143" s="28"/>
      <c r="E143" s="28"/>
      <c r="H143" s="17"/>
      <c r="J143" s="30"/>
      <c r="K143" s="31"/>
      <c r="L143" s="17"/>
      <c r="M143" s="2"/>
      <c r="N143" s="23"/>
    </row>
    <row r="144" spans="2:14" ht="27.75" customHeight="1" x14ac:dyDescent="0.2">
      <c r="B144" s="7"/>
      <c r="C144" s="2"/>
      <c r="D144" s="28"/>
      <c r="E144" s="28"/>
      <c r="H144" s="17"/>
      <c r="J144" s="30"/>
      <c r="K144" s="31"/>
      <c r="L144" s="17"/>
      <c r="M144" s="2"/>
      <c r="N144" s="23"/>
    </row>
    <row r="145" spans="2:14" ht="27.75" customHeight="1" x14ac:dyDescent="0.2">
      <c r="B145" s="7"/>
      <c r="C145" s="2"/>
      <c r="D145" s="28"/>
      <c r="E145" s="28"/>
      <c r="H145" s="17"/>
      <c r="J145" s="30"/>
      <c r="K145" s="31"/>
      <c r="L145" s="17"/>
      <c r="M145" s="2"/>
      <c r="N145" s="23"/>
    </row>
    <row r="146" spans="2:14" ht="27.75" customHeight="1" x14ac:dyDescent="0.2">
      <c r="B146" s="7"/>
      <c r="C146" s="2"/>
      <c r="D146" s="28"/>
      <c r="E146" s="28"/>
      <c r="H146" s="17"/>
      <c r="J146" s="30"/>
      <c r="K146" s="31"/>
      <c r="L146" s="17"/>
      <c r="M146" s="2"/>
      <c r="N146" s="23"/>
    </row>
    <row r="147" spans="2:14" ht="27.75" customHeight="1" x14ac:dyDescent="0.2">
      <c r="B147" s="7"/>
      <c r="C147" s="2"/>
      <c r="D147" s="28"/>
      <c r="E147" s="28"/>
      <c r="H147" s="17"/>
      <c r="J147" s="30"/>
      <c r="K147" s="31"/>
      <c r="L147" s="17"/>
      <c r="M147" s="2"/>
      <c r="N147" s="23"/>
    </row>
    <row r="148" spans="2:14" ht="27.75" customHeight="1" x14ac:dyDescent="0.2">
      <c r="B148" s="7"/>
      <c r="C148" s="2"/>
      <c r="D148" s="28"/>
      <c r="E148" s="28"/>
      <c r="H148" s="17"/>
      <c r="J148" s="30"/>
      <c r="K148" s="31"/>
      <c r="L148" s="17"/>
      <c r="M148" s="2"/>
      <c r="N148" s="23"/>
    </row>
    <row r="149" spans="2:14" ht="27.75" customHeight="1" x14ac:dyDescent="0.2">
      <c r="B149" s="7"/>
      <c r="C149" s="2"/>
      <c r="D149" s="28"/>
      <c r="E149" s="28"/>
      <c r="H149" s="17"/>
      <c r="J149" s="30"/>
      <c r="K149" s="31"/>
      <c r="L149" s="17"/>
      <c r="M149" s="2"/>
      <c r="N149" s="23"/>
    </row>
    <row r="150" spans="2:14" ht="27.75" customHeight="1" x14ac:dyDescent="0.2">
      <c r="B150" s="7"/>
      <c r="C150" s="2"/>
      <c r="D150" s="28"/>
      <c r="E150" s="28"/>
      <c r="H150" s="17"/>
      <c r="J150" s="30"/>
      <c r="K150" s="31"/>
      <c r="L150" s="17"/>
      <c r="M150" s="2"/>
      <c r="N150" s="23"/>
    </row>
    <row r="151" spans="2:14" ht="27.75" customHeight="1" x14ac:dyDescent="0.2">
      <c r="B151" s="7"/>
      <c r="C151" s="2"/>
      <c r="D151" s="28"/>
      <c r="E151" s="28"/>
      <c r="H151" s="17"/>
      <c r="J151" s="30"/>
      <c r="K151" s="31"/>
      <c r="L151" s="17"/>
      <c r="M151" s="2"/>
      <c r="N151" s="23"/>
    </row>
    <row r="152" spans="2:14" ht="27.75" customHeight="1" x14ac:dyDescent="0.2">
      <c r="B152" s="7"/>
      <c r="C152" s="2"/>
      <c r="D152" s="28"/>
      <c r="E152" s="28"/>
      <c r="H152" s="17"/>
      <c r="J152" s="30"/>
      <c r="K152" s="31"/>
      <c r="L152" s="17"/>
      <c r="M152" s="2"/>
      <c r="N152" s="23"/>
    </row>
    <row r="153" spans="2:14" ht="27.75" customHeight="1" x14ac:dyDescent="0.2">
      <c r="B153" s="7"/>
      <c r="C153" s="2"/>
      <c r="D153" s="28"/>
      <c r="E153" s="28"/>
      <c r="H153" s="17"/>
      <c r="J153" s="30"/>
      <c r="K153" s="31"/>
      <c r="L153" s="17"/>
      <c r="M153" s="2"/>
      <c r="N153" s="23"/>
    </row>
    <row r="154" spans="2:14" ht="27.75" customHeight="1" x14ac:dyDescent="0.2">
      <c r="B154" s="7"/>
      <c r="C154" s="2"/>
      <c r="D154" s="28"/>
      <c r="E154" s="28"/>
      <c r="H154" s="17"/>
      <c r="J154" s="30"/>
      <c r="K154" s="31"/>
      <c r="L154" s="17"/>
      <c r="M154" s="2"/>
      <c r="N154" s="23"/>
    </row>
    <row r="155" spans="2:14" ht="27.75" customHeight="1" x14ac:dyDescent="0.2">
      <c r="B155" s="7"/>
      <c r="C155" s="2"/>
      <c r="D155" s="28"/>
      <c r="E155" s="28"/>
      <c r="H155" s="17"/>
      <c r="J155" s="30"/>
      <c r="K155" s="31"/>
      <c r="L155" s="17"/>
      <c r="M155" s="2"/>
      <c r="N155" s="23"/>
    </row>
    <row r="156" spans="2:14" ht="27.75" customHeight="1" x14ac:dyDescent="0.2">
      <c r="B156" s="7"/>
      <c r="C156" s="2"/>
      <c r="D156" s="28"/>
      <c r="E156" s="28"/>
      <c r="H156" s="17"/>
      <c r="J156" s="30"/>
      <c r="K156" s="31"/>
      <c r="L156" s="17"/>
      <c r="M156" s="2"/>
      <c r="N156" s="23"/>
    </row>
    <row r="157" spans="2:14" ht="27.75" customHeight="1" x14ac:dyDescent="0.2">
      <c r="B157" s="7"/>
      <c r="C157" s="2"/>
      <c r="D157" s="28"/>
      <c r="E157" s="28"/>
      <c r="H157" s="17"/>
      <c r="J157" s="30"/>
      <c r="K157" s="31"/>
      <c r="L157" s="17"/>
      <c r="M157" s="2"/>
      <c r="N157" s="23"/>
    </row>
    <row r="158" spans="2:14" ht="27.75" customHeight="1" x14ac:dyDescent="0.2">
      <c r="B158" s="7"/>
      <c r="C158" s="2"/>
      <c r="D158" s="28"/>
      <c r="E158" s="28"/>
      <c r="H158" s="17"/>
      <c r="J158" s="30"/>
      <c r="K158" s="31"/>
      <c r="L158" s="17"/>
      <c r="M158" s="2"/>
      <c r="N158" s="23"/>
    </row>
    <row r="159" spans="2:14" ht="27.75" customHeight="1" x14ac:dyDescent="0.2">
      <c r="B159" s="7"/>
      <c r="C159" s="2"/>
      <c r="D159" s="28"/>
      <c r="E159" s="28"/>
      <c r="H159" s="17"/>
      <c r="J159" s="30"/>
      <c r="K159" s="31"/>
      <c r="L159" s="17"/>
      <c r="M159" s="2"/>
      <c r="N159" s="23"/>
    </row>
    <row r="160" spans="2:14" ht="27.75" customHeight="1" x14ac:dyDescent="0.2">
      <c r="B160" s="7"/>
      <c r="C160" s="2"/>
      <c r="D160" s="28"/>
      <c r="E160" s="28"/>
      <c r="H160" s="17"/>
      <c r="J160" s="30"/>
      <c r="K160" s="31"/>
      <c r="L160" s="17"/>
      <c r="M160" s="2"/>
      <c r="N160" s="23"/>
    </row>
    <row r="161" spans="2:14" ht="27.75" customHeight="1" x14ac:dyDescent="0.2">
      <c r="B161" s="7"/>
      <c r="C161" s="2"/>
      <c r="D161" s="28"/>
      <c r="E161" s="28"/>
      <c r="H161" s="17"/>
      <c r="J161" s="30"/>
      <c r="K161" s="31"/>
      <c r="L161" s="17"/>
      <c r="M161" s="2"/>
      <c r="N161" s="23"/>
    </row>
    <row r="162" spans="2:14" ht="27.75" customHeight="1" x14ac:dyDescent="0.2">
      <c r="B162" s="7"/>
      <c r="C162" s="2"/>
      <c r="D162" s="28"/>
      <c r="E162" s="28"/>
      <c r="H162" s="17"/>
      <c r="J162" s="30"/>
      <c r="K162" s="31"/>
      <c r="L162" s="17"/>
      <c r="M162" s="2"/>
      <c r="N162" s="23"/>
    </row>
    <row r="163" spans="2:14" ht="27.75" customHeight="1" x14ac:dyDescent="0.2">
      <c r="B163" s="7"/>
      <c r="C163" s="2"/>
      <c r="D163" s="28"/>
      <c r="E163" s="28"/>
      <c r="H163" s="17"/>
      <c r="J163" s="30"/>
      <c r="K163" s="31"/>
      <c r="L163" s="17"/>
      <c r="M163" s="2"/>
      <c r="N163" s="23"/>
    </row>
    <row r="164" spans="2:14" ht="27.75" customHeight="1" x14ac:dyDescent="0.2">
      <c r="B164" s="7"/>
      <c r="C164" s="2"/>
      <c r="D164" s="28"/>
      <c r="E164" s="28"/>
      <c r="H164" s="17"/>
      <c r="J164" s="30"/>
      <c r="K164" s="31"/>
      <c r="L164" s="17"/>
      <c r="M164" s="2"/>
      <c r="N164" s="23"/>
    </row>
    <row r="165" spans="2:14" ht="27.75" customHeight="1" x14ac:dyDescent="0.2">
      <c r="B165" s="7"/>
      <c r="C165" s="2"/>
      <c r="D165" s="28"/>
      <c r="E165" s="28"/>
      <c r="H165" s="17"/>
      <c r="J165" s="30"/>
      <c r="K165" s="31"/>
      <c r="L165" s="17"/>
      <c r="M165" s="2"/>
      <c r="N165" s="23"/>
    </row>
    <row r="166" spans="2:14" ht="27.75" customHeight="1" x14ac:dyDescent="0.2">
      <c r="B166" s="7"/>
      <c r="C166" s="2"/>
      <c r="D166" s="28"/>
      <c r="E166" s="28"/>
      <c r="H166" s="17"/>
      <c r="J166" s="30"/>
      <c r="K166" s="31"/>
      <c r="L166" s="17"/>
      <c r="M166" s="2"/>
      <c r="N166" s="23"/>
    </row>
    <row r="167" spans="2:14" ht="27.75" customHeight="1" x14ac:dyDescent="0.2">
      <c r="B167" s="7"/>
      <c r="C167" s="2"/>
      <c r="D167" s="28"/>
      <c r="E167" s="28"/>
      <c r="H167" s="17"/>
      <c r="J167" s="30"/>
      <c r="K167" s="31"/>
      <c r="L167" s="17"/>
      <c r="M167" s="2"/>
      <c r="N167" s="23"/>
    </row>
    <row r="168" spans="2:14" ht="27.75" customHeight="1" x14ac:dyDescent="0.2">
      <c r="B168" s="7"/>
      <c r="C168" s="2"/>
      <c r="D168" s="28"/>
      <c r="E168" s="28"/>
      <c r="H168" s="17"/>
      <c r="J168" s="30"/>
      <c r="K168" s="31"/>
      <c r="L168" s="17"/>
      <c r="M168" s="2"/>
      <c r="N168" s="23"/>
    </row>
    <row r="169" spans="2:14" ht="27.75" customHeight="1" x14ac:dyDescent="0.2">
      <c r="B169" s="7"/>
      <c r="C169" s="2"/>
      <c r="D169" s="28"/>
      <c r="E169" s="28"/>
      <c r="H169" s="17"/>
      <c r="J169" s="30"/>
      <c r="K169" s="31"/>
      <c r="L169" s="17"/>
      <c r="M169" s="2"/>
      <c r="N169" s="23"/>
    </row>
    <row r="170" spans="2:14" ht="27.75" customHeight="1" x14ac:dyDescent="0.2">
      <c r="B170" s="7"/>
      <c r="C170" s="2"/>
      <c r="D170" s="28"/>
      <c r="E170" s="28"/>
      <c r="H170" s="17"/>
      <c r="J170" s="30"/>
      <c r="K170" s="31"/>
      <c r="L170" s="17"/>
      <c r="M170" s="2"/>
      <c r="N170" s="23"/>
    </row>
    <row r="171" spans="2:14" ht="27.75" customHeight="1" x14ac:dyDescent="0.2">
      <c r="B171" s="7"/>
      <c r="C171" s="2"/>
      <c r="D171" s="28"/>
      <c r="E171" s="28"/>
      <c r="H171" s="17"/>
      <c r="J171" s="30"/>
      <c r="K171" s="31"/>
      <c r="L171" s="17"/>
      <c r="M171" s="2"/>
      <c r="N171" s="23"/>
    </row>
    <row r="172" spans="2:14" ht="27.75" customHeight="1" x14ac:dyDescent="0.2">
      <c r="B172" s="7"/>
      <c r="C172" s="2"/>
      <c r="D172" s="28"/>
      <c r="E172" s="28"/>
      <c r="H172" s="17"/>
      <c r="J172" s="30"/>
      <c r="K172" s="31"/>
      <c r="L172" s="17"/>
      <c r="M172" s="2"/>
      <c r="N172" s="23"/>
    </row>
    <row r="173" spans="2:14" ht="27.75" customHeight="1" x14ac:dyDescent="0.2">
      <c r="B173" s="7"/>
      <c r="C173" s="2"/>
      <c r="D173" s="28"/>
      <c r="E173" s="28"/>
      <c r="H173" s="17"/>
      <c r="J173" s="30"/>
      <c r="K173" s="31"/>
      <c r="L173" s="17"/>
      <c r="M173" s="2"/>
      <c r="N173" s="23"/>
    </row>
    <row r="174" spans="2:14" ht="27.75" customHeight="1" x14ac:dyDescent="0.2">
      <c r="B174" s="7"/>
      <c r="C174" s="2"/>
      <c r="D174" s="28"/>
      <c r="E174" s="28"/>
      <c r="H174" s="17"/>
      <c r="J174" s="30"/>
      <c r="K174" s="31"/>
      <c r="L174" s="17"/>
      <c r="M174" s="2"/>
      <c r="N174" s="23"/>
    </row>
    <row r="175" spans="2:14" ht="27.75" customHeight="1" x14ac:dyDescent="0.2">
      <c r="B175" s="7"/>
      <c r="C175" s="2"/>
      <c r="D175" s="28"/>
      <c r="E175" s="28"/>
      <c r="H175" s="17"/>
      <c r="J175" s="30"/>
      <c r="K175" s="31"/>
      <c r="L175" s="17"/>
      <c r="M175" s="2"/>
      <c r="N175" s="23"/>
    </row>
    <row r="176" spans="2:14" ht="27.75" customHeight="1" x14ac:dyDescent="0.2">
      <c r="B176" s="7"/>
      <c r="C176" s="2"/>
      <c r="D176" s="28"/>
      <c r="E176" s="28"/>
      <c r="H176" s="17"/>
      <c r="J176" s="30"/>
      <c r="K176" s="31"/>
      <c r="L176" s="17"/>
      <c r="M176" s="2"/>
      <c r="N176" s="23"/>
    </row>
    <row r="177" spans="2:14" ht="27.75" customHeight="1" x14ac:dyDescent="0.2">
      <c r="B177" s="7"/>
      <c r="C177" s="2"/>
      <c r="D177" s="28"/>
      <c r="E177" s="28"/>
      <c r="H177" s="17"/>
      <c r="J177" s="30"/>
      <c r="K177" s="31"/>
      <c r="L177" s="17"/>
      <c r="M177" s="2"/>
      <c r="N177" s="23"/>
    </row>
    <row r="178" spans="2:14" ht="27.75" customHeight="1" x14ac:dyDescent="0.2">
      <c r="B178" s="7"/>
      <c r="C178" s="2"/>
      <c r="D178" s="28"/>
      <c r="E178" s="28"/>
      <c r="H178" s="17"/>
      <c r="J178" s="30"/>
      <c r="K178" s="31"/>
      <c r="L178" s="17"/>
      <c r="M178" s="2"/>
      <c r="N178" s="23"/>
    </row>
    <row r="179" spans="2:14" ht="27.75" customHeight="1" x14ac:dyDescent="0.2">
      <c r="B179" s="7"/>
      <c r="C179" s="2"/>
      <c r="D179" s="28"/>
      <c r="E179" s="28"/>
      <c r="H179" s="17"/>
      <c r="J179" s="30"/>
      <c r="K179" s="31"/>
      <c r="L179" s="17"/>
      <c r="M179" s="2"/>
      <c r="N179" s="23"/>
    </row>
    <row r="180" spans="2:14" ht="27.75" customHeight="1" x14ac:dyDescent="0.2">
      <c r="B180" s="7"/>
      <c r="C180" s="2"/>
      <c r="D180" s="28"/>
      <c r="E180" s="28"/>
      <c r="H180" s="17"/>
      <c r="J180" s="30"/>
      <c r="K180" s="31"/>
      <c r="L180" s="17"/>
      <c r="M180" s="2"/>
      <c r="N180" s="23"/>
    </row>
    <row r="181" spans="2:14" ht="27.75" customHeight="1" x14ac:dyDescent="0.2">
      <c r="B181" s="7"/>
      <c r="C181" s="2"/>
      <c r="D181" s="28"/>
      <c r="E181" s="28"/>
      <c r="H181" s="17"/>
      <c r="J181" s="30"/>
      <c r="K181" s="31"/>
      <c r="L181" s="17"/>
      <c r="M181" s="2"/>
      <c r="N181" s="23"/>
    </row>
    <row r="182" spans="2:14" ht="27.75" customHeight="1" x14ac:dyDescent="0.2">
      <c r="B182" s="7"/>
      <c r="C182" s="2"/>
      <c r="D182" s="28"/>
      <c r="E182" s="28"/>
      <c r="H182" s="17"/>
      <c r="J182" s="30"/>
      <c r="K182" s="31"/>
      <c r="L182" s="17"/>
      <c r="M182" s="2"/>
      <c r="N182" s="23"/>
    </row>
    <row r="183" spans="2:14" ht="27.75" customHeight="1" x14ac:dyDescent="0.2">
      <c r="B183" s="7"/>
      <c r="C183" s="2"/>
      <c r="D183" s="28"/>
      <c r="E183" s="28"/>
      <c r="H183" s="17"/>
      <c r="J183" s="30"/>
      <c r="K183" s="31"/>
      <c r="L183" s="17"/>
      <c r="M183" s="2"/>
      <c r="N183" s="23"/>
    </row>
    <row r="184" spans="2:14" ht="27.75" customHeight="1" x14ac:dyDescent="0.2">
      <c r="B184" s="7"/>
      <c r="C184" s="2"/>
      <c r="D184" s="28"/>
      <c r="E184" s="28"/>
      <c r="H184" s="17"/>
      <c r="J184" s="30"/>
      <c r="K184" s="31"/>
      <c r="L184" s="17"/>
      <c r="M184" s="2"/>
      <c r="N184" s="23"/>
    </row>
    <row r="185" spans="2:14" ht="27.75" customHeight="1" x14ac:dyDescent="0.2">
      <c r="B185" s="7"/>
      <c r="C185" s="2"/>
      <c r="D185" s="28"/>
      <c r="E185" s="28"/>
      <c r="H185" s="17"/>
      <c r="J185" s="30"/>
      <c r="K185" s="31"/>
      <c r="L185" s="17"/>
      <c r="M185" s="2"/>
      <c r="N185" s="23"/>
    </row>
    <row r="186" spans="2:14" ht="27.75" customHeight="1" x14ac:dyDescent="0.2">
      <c r="B186" s="7"/>
      <c r="C186" s="2"/>
      <c r="D186" s="28"/>
      <c r="E186" s="28"/>
      <c r="H186" s="17"/>
      <c r="J186" s="30"/>
      <c r="K186" s="31"/>
      <c r="L186" s="17"/>
      <c r="M186" s="2"/>
      <c r="N186" s="23"/>
    </row>
    <row r="187" spans="2:14" ht="27.75" customHeight="1" x14ac:dyDescent="0.2">
      <c r="B187" s="7"/>
      <c r="C187" s="2"/>
      <c r="D187" s="28"/>
      <c r="E187" s="28"/>
      <c r="H187" s="17"/>
      <c r="J187" s="30"/>
      <c r="K187" s="31"/>
      <c r="L187" s="17"/>
      <c r="M187" s="2"/>
      <c r="N187" s="23"/>
    </row>
    <row r="188" spans="2:14" ht="27.75" customHeight="1" x14ac:dyDescent="0.2">
      <c r="B188" s="7"/>
      <c r="C188" s="2"/>
      <c r="D188" s="28"/>
      <c r="E188" s="28"/>
      <c r="H188" s="17"/>
      <c r="J188" s="30"/>
      <c r="K188" s="31"/>
      <c r="L188" s="17"/>
      <c r="M188" s="2"/>
      <c r="N188" s="23"/>
    </row>
    <row r="189" spans="2:14" ht="27.75" customHeight="1" x14ac:dyDescent="0.2">
      <c r="B189" s="7"/>
      <c r="C189" s="2"/>
      <c r="D189" s="28"/>
      <c r="E189" s="28"/>
      <c r="H189" s="17"/>
      <c r="J189" s="30"/>
      <c r="K189" s="31"/>
      <c r="L189" s="17"/>
      <c r="M189" s="2"/>
      <c r="N189" s="23"/>
    </row>
    <row r="190" spans="2:14" ht="27.75" customHeight="1" x14ac:dyDescent="0.2">
      <c r="B190" s="7"/>
      <c r="C190" s="2"/>
      <c r="D190" s="28"/>
      <c r="E190" s="28"/>
      <c r="H190" s="17"/>
      <c r="J190" s="30"/>
      <c r="K190" s="31"/>
      <c r="L190" s="17"/>
      <c r="M190" s="2"/>
      <c r="N190" s="23"/>
    </row>
    <row r="191" spans="2:14" ht="27.75" customHeight="1" x14ac:dyDescent="0.2">
      <c r="B191" s="7"/>
      <c r="C191" s="2"/>
      <c r="D191" s="28"/>
      <c r="E191" s="28"/>
      <c r="H191" s="17"/>
      <c r="J191" s="30"/>
      <c r="K191" s="31"/>
      <c r="L191" s="17"/>
      <c r="M191" s="2"/>
      <c r="N191" s="23"/>
    </row>
    <row r="192" spans="2:14" ht="27.75" customHeight="1" x14ac:dyDescent="0.2">
      <c r="B192" s="7"/>
      <c r="C192" s="2"/>
      <c r="D192" s="28"/>
      <c r="E192" s="28"/>
      <c r="H192" s="17"/>
      <c r="J192" s="30"/>
      <c r="K192" s="31"/>
      <c r="L192" s="17"/>
      <c r="M192" s="2"/>
      <c r="N192" s="23"/>
    </row>
    <row r="193" spans="2:14" ht="27.75" customHeight="1" x14ac:dyDescent="0.2">
      <c r="B193" s="7"/>
      <c r="C193" s="2"/>
      <c r="D193" s="28"/>
      <c r="E193" s="28"/>
      <c r="H193" s="17"/>
      <c r="J193" s="30"/>
      <c r="K193" s="31"/>
      <c r="L193" s="17"/>
      <c r="M193" s="2"/>
      <c r="N193" s="23"/>
    </row>
    <row r="194" spans="2:14" ht="27.75" customHeight="1" x14ac:dyDescent="0.2">
      <c r="B194" s="7"/>
      <c r="C194" s="2"/>
      <c r="D194" s="28"/>
      <c r="E194" s="28"/>
      <c r="H194" s="17"/>
      <c r="J194" s="30"/>
      <c r="K194" s="31"/>
      <c r="L194" s="17"/>
      <c r="M194" s="2"/>
      <c r="N194" s="23"/>
    </row>
    <row r="195" spans="2:14" ht="27.75" customHeight="1" x14ac:dyDescent="0.2">
      <c r="B195" s="7"/>
      <c r="C195" s="2"/>
      <c r="D195" s="28"/>
      <c r="E195" s="28"/>
      <c r="H195" s="17"/>
      <c r="J195" s="30"/>
      <c r="K195" s="31"/>
      <c r="L195" s="17"/>
      <c r="M195" s="2"/>
      <c r="N195" s="23"/>
    </row>
    <row r="196" spans="2:14" ht="27.75" customHeight="1" x14ac:dyDescent="0.2">
      <c r="B196" s="7"/>
      <c r="C196" s="2"/>
      <c r="D196" s="28"/>
      <c r="E196" s="28"/>
      <c r="H196" s="17"/>
      <c r="J196" s="30"/>
      <c r="K196" s="31"/>
      <c r="L196" s="17"/>
      <c r="M196" s="2"/>
      <c r="N196" s="23"/>
    </row>
    <row r="197" spans="2:14" ht="27.75" customHeight="1" x14ac:dyDescent="0.2">
      <c r="B197" s="7"/>
      <c r="C197" s="2"/>
      <c r="D197" s="28"/>
      <c r="E197" s="28"/>
      <c r="H197" s="17"/>
      <c r="J197" s="30"/>
      <c r="K197" s="31"/>
      <c r="L197" s="17"/>
      <c r="M197" s="2"/>
      <c r="N197" s="23"/>
    </row>
    <row r="198" spans="2:14" ht="27.75" customHeight="1" x14ac:dyDescent="0.2">
      <c r="B198" s="7"/>
      <c r="C198" s="2"/>
      <c r="D198" s="28"/>
      <c r="E198" s="28"/>
      <c r="H198" s="17"/>
      <c r="J198" s="30"/>
      <c r="K198" s="31"/>
      <c r="L198" s="17"/>
      <c r="M198" s="2"/>
      <c r="N198" s="23"/>
    </row>
    <row r="199" spans="2:14" ht="27.75" customHeight="1" x14ac:dyDescent="0.2">
      <c r="B199" s="7"/>
      <c r="C199" s="2"/>
      <c r="D199" s="28"/>
      <c r="E199" s="28"/>
      <c r="H199" s="17"/>
      <c r="J199" s="30"/>
      <c r="K199" s="31"/>
      <c r="L199" s="17"/>
      <c r="M199" s="2"/>
      <c r="N199" s="23"/>
    </row>
    <row r="200" spans="2:14" ht="27.75" customHeight="1" x14ac:dyDescent="0.2">
      <c r="B200" s="7"/>
      <c r="C200" s="2"/>
      <c r="D200" s="28"/>
      <c r="E200" s="28"/>
      <c r="H200" s="17"/>
      <c r="J200" s="30"/>
      <c r="K200" s="31"/>
      <c r="L200" s="17"/>
      <c r="M200" s="2"/>
      <c r="N200" s="23"/>
    </row>
    <row r="201" spans="2:14" ht="27.75" customHeight="1" x14ac:dyDescent="0.2">
      <c r="B201" s="7"/>
      <c r="C201" s="2"/>
      <c r="D201" s="28"/>
      <c r="E201" s="28"/>
      <c r="H201" s="17"/>
      <c r="J201" s="30"/>
      <c r="K201" s="31"/>
      <c r="L201" s="17"/>
      <c r="M201" s="2"/>
      <c r="N201" s="23"/>
    </row>
    <row r="202" spans="2:14" ht="27.75" customHeight="1" x14ac:dyDescent="0.2">
      <c r="B202" s="7"/>
      <c r="C202" s="2"/>
      <c r="D202" s="28"/>
      <c r="E202" s="28"/>
      <c r="H202" s="17"/>
      <c r="J202" s="30"/>
      <c r="K202" s="31"/>
      <c r="L202" s="17"/>
      <c r="M202" s="2"/>
      <c r="N202" s="23"/>
    </row>
    <row r="203" spans="2:14" ht="27.75" customHeight="1" x14ac:dyDescent="0.2">
      <c r="B203" s="7"/>
      <c r="C203" s="2"/>
      <c r="D203" s="28"/>
      <c r="E203" s="28"/>
      <c r="H203" s="17"/>
      <c r="J203" s="30"/>
      <c r="K203" s="31"/>
      <c r="L203" s="17"/>
      <c r="M203" s="2"/>
      <c r="N203" s="23"/>
    </row>
    <row r="204" spans="2:14" ht="27.75" customHeight="1" x14ac:dyDescent="0.2">
      <c r="B204" s="7"/>
      <c r="C204" s="2"/>
      <c r="D204" s="28"/>
      <c r="E204" s="28"/>
      <c r="H204" s="17"/>
      <c r="J204" s="30"/>
      <c r="K204" s="31"/>
      <c r="L204" s="17"/>
      <c r="M204" s="2"/>
      <c r="N204" s="23"/>
    </row>
    <row r="205" spans="2:14" ht="27.75" customHeight="1" x14ac:dyDescent="0.2">
      <c r="B205" s="7"/>
      <c r="C205" s="2"/>
      <c r="D205" s="28"/>
      <c r="E205" s="28"/>
      <c r="H205" s="17"/>
      <c r="J205" s="30"/>
      <c r="K205" s="31"/>
      <c r="L205" s="17"/>
      <c r="M205" s="2"/>
      <c r="N205" s="23"/>
    </row>
    <row r="206" spans="2:14" ht="27.75" customHeight="1" x14ac:dyDescent="0.2">
      <c r="B206" s="7"/>
      <c r="C206" s="2"/>
      <c r="D206" s="28"/>
      <c r="E206" s="28"/>
      <c r="H206" s="17"/>
      <c r="J206" s="30"/>
      <c r="K206" s="31"/>
      <c r="L206" s="17"/>
      <c r="M206" s="2"/>
      <c r="N206" s="23"/>
    </row>
    <row r="207" spans="2:14" ht="27.75" customHeight="1" x14ac:dyDescent="0.2">
      <c r="B207" s="7"/>
      <c r="C207" s="2"/>
      <c r="D207" s="28"/>
      <c r="E207" s="28"/>
      <c r="H207" s="17"/>
      <c r="J207" s="30"/>
      <c r="K207" s="31"/>
      <c r="L207" s="17"/>
      <c r="M207" s="2"/>
      <c r="N207" s="23"/>
    </row>
    <row r="208" spans="2:14" ht="27.75" customHeight="1" x14ac:dyDescent="0.2">
      <c r="B208" s="7"/>
      <c r="C208" s="2"/>
      <c r="D208" s="28"/>
      <c r="E208" s="28"/>
      <c r="H208" s="17"/>
      <c r="J208" s="30"/>
      <c r="K208" s="31"/>
      <c r="L208" s="17"/>
      <c r="M208" s="2"/>
      <c r="N208" s="23"/>
    </row>
    <row r="209" spans="2:14" ht="27.75" customHeight="1" x14ac:dyDescent="0.2">
      <c r="B209" s="7"/>
      <c r="C209" s="2"/>
      <c r="D209" s="28"/>
      <c r="E209" s="28"/>
      <c r="H209" s="17"/>
      <c r="J209" s="30"/>
      <c r="K209" s="31"/>
      <c r="L209" s="17"/>
      <c r="M209" s="2"/>
      <c r="N209" s="23"/>
    </row>
    <row r="210" spans="2:14" ht="27.75" customHeight="1" x14ac:dyDescent="0.2">
      <c r="B210" s="7"/>
      <c r="C210" s="2"/>
      <c r="D210" s="28"/>
      <c r="E210" s="28"/>
      <c r="H210" s="17"/>
      <c r="J210" s="30"/>
      <c r="K210" s="31"/>
      <c r="L210" s="17"/>
      <c r="M210" s="2"/>
      <c r="N210" s="23"/>
    </row>
    <row r="211" spans="2:14" ht="27.75" customHeight="1" x14ac:dyDescent="0.2">
      <c r="B211" s="7"/>
      <c r="C211" s="2"/>
      <c r="D211" s="28"/>
      <c r="E211" s="28"/>
      <c r="H211" s="17"/>
      <c r="J211" s="30"/>
      <c r="K211" s="31"/>
      <c r="L211" s="17"/>
      <c r="M211" s="2"/>
      <c r="N211" s="23"/>
    </row>
    <row r="212" spans="2:14" ht="27.75" customHeight="1" x14ac:dyDescent="0.2">
      <c r="B212" s="7"/>
      <c r="C212" s="2"/>
      <c r="D212" s="28"/>
      <c r="E212" s="28"/>
      <c r="H212" s="17"/>
      <c r="J212" s="30"/>
      <c r="K212" s="31"/>
      <c r="L212" s="17"/>
      <c r="M212" s="2"/>
      <c r="N212" s="23"/>
    </row>
    <row r="213" spans="2:14" ht="27.75" customHeight="1" x14ac:dyDescent="0.2">
      <c r="B213" s="7"/>
      <c r="C213" s="2"/>
      <c r="D213" s="28"/>
      <c r="E213" s="28"/>
      <c r="H213" s="17"/>
      <c r="J213" s="30"/>
      <c r="K213" s="31"/>
      <c r="L213" s="17"/>
      <c r="M213" s="2"/>
      <c r="N213" s="23"/>
    </row>
    <row r="214" spans="2:14" ht="27.75" customHeight="1" x14ac:dyDescent="0.2">
      <c r="B214" s="7"/>
      <c r="C214" s="2"/>
      <c r="D214" s="28"/>
      <c r="E214" s="28"/>
      <c r="H214" s="17"/>
      <c r="J214" s="30"/>
      <c r="K214" s="31"/>
      <c r="L214" s="17"/>
      <c r="M214" s="2"/>
      <c r="N214" s="23"/>
    </row>
    <row r="215" spans="2:14" ht="27.75" customHeight="1" x14ac:dyDescent="0.2">
      <c r="B215" s="7"/>
      <c r="C215" s="2"/>
      <c r="D215" s="28"/>
      <c r="E215" s="28"/>
      <c r="H215" s="17"/>
      <c r="J215" s="30"/>
      <c r="K215" s="31"/>
      <c r="L215" s="17"/>
      <c r="M215" s="2"/>
      <c r="N215" s="23"/>
    </row>
    <row r="216" spans="2:14" ht="27.75" customHeight="1" x14ac:dyDescent="0.2">
      <c r="B216" s="7"/>
      <c r="C216" s="2"/>
      <c r="D216" s="28"/>
      <c r="E216" s="28"/>
      <c r="H216" s="17"/>
      <c r="J216" s="30"/>
      <c r="K216" s="31"/>
      <c r="L216" s="17"/>
      <c r="M216" s="2"/>
      <c r="N216" s="23"/>
    </row>
    <row r="217" spans="2:14" ht="27.75" customHeight="1" x14ac:dyDescent="0.2">
      <c r="B217" s="7"/>
      <c r="C217" s="2"/>
      <c r="D217" s="28"/>
      <c r="E217" s="28"/>
      <c r="H217" s="17"/>
      <c r="J217" s="30"/>
      <c r="K217" s="31"/>
      <c r="L217" s="17"/>
      <c r="M217" s="2"/>
      <c r="N217" s="23"/>
    </row>
    <row r="218" spans="2:14" ht="27.75" customHeight="1" x14ac:dyDescent="0.2">
      <c r="B218" s="7"/>
      <c r="C218" s="2"/>
      <c r="D218" s="28"/>
      <c r="E218" s="28"/>
      <c r="H218" s="17"/>
      <c r="J218" s="30"/>
      <c r="K218" s="31"/>
      <c r="L218" s="17"/>
      <c r="M218" s="2"/>
      <c r="N218" s="23"/>
    </row>
    <row r="219" spans="2:14" ht="27.75" customHeight="1" x14ac:dyDescent="0.2">
      <c r="B219" s="7"/>
      <c r="C219" s="2"/>
      <c r="D219" s="28"/>
      <c r="E219" s="28"/>
      <c r="H219" s="17"/>
      <c r="J219" s="30"/>
      <c r="K219" s="31"/>
      <c r="L219" s="17"/>
      <c r="M219" s="2"/>
      <c r="N219" s="23"/>
    </row>
    <row r="220" spans="2:14" ht="27.75" customHeight="1" x14ac:dyDescent="0.2">
      <c r="B220" s="7"/>
      <c r="C220" s="2"/>
      <c r="D220" s="28"/>
      <c r="E220" s="28"/>
      <c r="H220" s="17"/>
      <c r="J220" s="30"/>
      <c r="K220" s="31"/>
      <c r="L220" s="17"/>
      <c r="M220" s="2"/>
      <c r="N220" s="23"/>
    </row>
    <row r="221" spans="2:14" ht="27.75" customHeight="1" x14ac:dyDescent="0.2">
      <c r="B221" s="7"/>
      <c r="C221" s="2"/>
      <c r="D221" s="28"/>
      <c r="E221" s="28"/>
      <c r="H221" s="17"/>
      <c r="J221" s="30"/>
      <c r="K221" s="31"/>
      <c r="L221" s="17"/>
      <c r="M221" s="2"/>
      <c r="N221" s="23"/>
    </row>
    <row r="222" spans="2:14" ht="27.75" customHeight="1" x14ac:dyDescent="0.2">
      <c r="B222" s="7"/>
      <c r="C222" s="2"/>
      <c r="D222" s="28"/>
      <c r="E222" s="28"/>
      <c r="H222" s="17"/>
      <c r="J222" s="30"/>
      <c r="K222" s="31"/>
      <c r="L222" s="17"/>
      <c r="M222" s="2"/>
      <c r="N222" s="23"/>
    </row>
    <row r="223" spans="2:14" ht="27.75" customHeight="1" x14ac:dyDescent="0.2">
      <c r="B223" s="7"/>
      <c r="C223" s="2"/>
      <c r="D223" s="28"/>
      <c r="E223" s="28"/>
      <c r="H223" s="17"/>
      <c r="J223" s="30"/>
      <c r="K223" s="31"/>
      <c r="L223" s="17"/>
      <c r="M223" s="2"/>
      <c r="N223" s="23"/>
    </row>
    <row r="224" spans="2:14" ht="27.75" customHeight="1" x14ac:dyDescent="0.2">
      <c r="B224" s="7"/>
      <c r="C224" s="2"/>
      <c r="D224" s="28"/>
      <c r="E224" s="28"/>
      <c r="H224" s="17"/>
      <c r="J224" s="30"/>
      <c r="K224" s="31"/>
      <c r="L224" s="17"/>
      <c r="M224" s="2"/>
      <c r="N224" s="23"/>
    </row>
    <row r="225" spans="2:14" ht="27.75" customHeight="1" x14ac:dyDescent="0.2">
      <c r="B225" s="7"/>
      <c r="C225" s="2"/>
      <c r="D225" s="28"/>
      <c r="E225" s="28"/>
      <c r="H225" s="17"/>
      <c r="J225" s="30"/>
      <c r="K225" s="31"/>
      <c r="L225" s="17"/>
      <c r="M225" s="2"/>
      <c r="N225" s="23"/>
    </row>
    <row r="226" spans="2:14" ht="27.75" customHeight="1" x14ac:dyDescent="0.2">
      <c r="B226" s="7"/>
      <c r="C226" s="2"/>
      <c r="D226" s="28"/>
      <c r="E226" s="28"/>
      <c r="H226" s="17"/>
      <c r="J226" s="30"/>
      <c r="K226" s="31"/>
      <c r="L226" s="17"/>
      <c r="M226" s="2"/>
      <c r="N226" s="23"/>
    </row>
    <row r="227" spans="2:14" ht="27.75" customHeight="1" x14ac:dyDescent="0.2">
      <c r="B227" s="7"/>
      <c r="C227" s="2"/>
      <c r="D227" s="28"/>
      <c r="E227" s="28"/>
      <c r="H227" s="17"/>
      <c r="J227" s="30"/>
      <c r="K227" s="31"/>
      <c r="L227" s="17"/>
      <c r="M227" s="2"/>
      <c r="N227" s="23"/>
    </row>
    <row r="228" spans="2:14" ht="27.75" customHeight="1" x14ac:dyDescent="0.2">
      <c r="B228" s="7"/>
      <c r="C228" s="2"/>
      <c r="D228" s="28"/>
      <c r="E228" s="28"/>
      <c r="H228" s="17"/>
      <c r="J228" s="30"/>
      <c r="K228" s="31"/>
      <c r="L228" s="17"/>
      <c r="M228" s="2"/>
      <c r="N228" s="23"/>
    </row>
    <row r="229" spans="2:14" ht="27.75" customHeight="1" x14ac:dyDescent="0.2">
      <c r="B229" s="7"/>
      <c r="C229" s="2"/>
      <c r="D229" s="28"/>
      <c r="E229" s="28"/>
      <c r="H229" s="17"/>
      <c r="J229" s="30"/>
      <c r="K229" s="31"/>
      <c r="L229" s="17"/>
      <c r="M229" s="2"/>
      <c r="N229" s="23"/>
    </row>
    <row r="230" spans="2:14" ht="27.75" customHeight="1" x14ac:dyDescent="0.2">
      <c r="B230" s="7"/>
      <c r="C230" s="2"/>
      <c r="D230" s="28"/>
      <c r="E230" s="28"/>
      <c r="H230" s="17"/>
      <c r="J230" s="30"/>
      <c r="K230" s="31"/>
      <c r="L230" s="17"/>
      <c r="M230" s="2"/>
      <c r="N230" s="23"/>
    </row>
    <row r="231" spans="2:14" ht="27.75" customHeight="1" x14ac:dyDescent="0.2">
      <c r="B231" s="7"/>
      <c r="C231" s="2"/>
      <c r="D231" s="28"/>
      <c r="E231" s="28"/>
      <c r="H231" s="17"/>
      <c r="J231" s="30"/>
      <c r="K231" s="31"/>
      <c r="L231" s="17"/>
      <c r="M231" s="2"/>
      <c r="N231" s="23"/>
    </row>
    <row r="232" spans="2:14" ht="27.75" customHeight="1" x14ac:dyDescent="0.2">
      <c r="B232" s="7"/>
      <c r="C232" s="2"/>
      <c r="D232" s="28"/>
      <c r="E232" s="28"/>
      <c r="H232" s="17"/>
      <c r="J232" s="30"/>
      <c r="K232" s="31"/>
      <c r="L232" s="17"/>
      <c r="M232" s="2"/>
      <c r="N232" s="23"/>
    </row>
    <row r="233" spans="2:14" ht="27.75" customHeight="1" x14ac:dyDescent="0.2">
      <c r="B233" s="7"/>
      <c r="C233" s="2"/>
      <c r="D233" s="28"/>
      <c r="E233" s="28"/>
      <c r="H233" s="17"/>
      <c r="J233" s="30"/>
      <c r="K233" s="31"/>
      <c r="L233" s="17"/>
      <c r="M233" s="2"/>
      <c r="N233" s="23"/>
    </row>
    <row r="234" spans="2:14" ht="27.75" customHeight="1" x14ac:dyDescent="0.2">
      <c r="B234" s="7"/>
      <c r="C234" s="2"/>
      <c r="D234" s="28"/>
      <c r="E234" s="28"/>
      <c r="H234" s="17"/>
      <c r="J234" s="30"/>
      <c r="K234" s="31"/>
      <c r="L234" s="17"/>
      <c r="M234" s="2"/>
      <c r="N234" s="23"/>
    </row>
    <row r="235" spans="2:14" ht="27.75" customHeight="1" x14ac:dyDescent="0.2">
      <c r="B235" s="7"/>
      <c r="C235" s="2"/>
      <c r="D235" s="28"/>
      <c r="E235" s="28"/>
      <c r="H235" s="17"/>
      <c r="J235" s="30"/>
      <c r="K235" s="31"/>
      <c r="L235" s="17"/>
      <c r="M235" s="2"/>
      <c r="N235" s="23"/>
    </row>
    <row r="236" spans="2:14" ht="27.75" customHeight="1" x14ac:dyDescent="0.2">
      <c r="B236" s="7"/>
      <c r="C236" s="2"/>
      <c r="D236" s="28"/>
      <c r="E236" s="28"/>
      <c r="H236" s="17"/>
      <c r="J236" s="30"/>
      <c r="K236" s="31"/>
      <c r="L236" s="17"/>
      <c r="M236" s="2"/>
      <c r="N236" s="23"/>
    </row>
    <row r="237" spans="2:14" ht="27.75" customHeight="1" x14ac:dyDescent="0.2">
      <c r="B237" s="7"/>
      <c r="C237" s="2"/>
      <c r="D237" s="28"/>
      <c r="E237" s="28"/>
      <c r="H237" s="17"/>
      <c r="J237" s="30"/>
      <c r="K237" s="31"/>
      <c r="L237" s="17"/>
      <c r="M237" s="2"/>
      <c r="N237" s="23"/>
    </row>
    <row r="238" spans="2:14" ht="27.75" customHeight="1" x14ac:dyDescent="0.2">
      <c r="B238" s="7"/>
      <c r="C238" s="2"/>
      <c r="D238" s="28"/>
      <c r="E238" s="28"/>
      <c r="H238" s="17"/>
      <c r="J238" s="30"/>
      <c r="K238" s="31"/>
      <c r="L238" s="17"/>
      <c r="M238" s="2"/>
      <c r="N238" s="23"/>
    </row>
    <row r="239" spans="2:14" ht="27.75" customHeight="1" x14ac:dyDescent="0.2">
      <c r="B239" s="7"/>
      <c r="C239" s="2"/>
      <c r="D239" s="28"/>
      <c r="E239" s="28"/>
      <c r="H239" s="17"/>
      <c r="J239" s="30"/>
      <c r="K239" s="31"/>
      <c r="L239" s="17"/>
      <c r="M239" s="2"/>
      <c r="N239" s="23"/>
    </row>
    <row r="240" spans="2:14" ht="27.75" customHeight="1" x14ac:dyDescent="0.2">
      <c r="B240" s="7"/>
      <c r="C240" s="2"/>
      <c r="D240" s="28"/>
      <c r="E240" s="28"/>
      <c r="H240" s="17"/>
      <c r="J240" s="30"/>
      <c r="K240" s="31"/>
      <c r="L240" s="17"/>
      <c r="M240" s="2"/>
      <c r="N240" s="23"/>
    </row>
    <row r="241" spans="2:14" ht="27.75" customHeight="1" x14ac:dyDescent="0.2">
      <c r="B241" s="7"/>
      <c r="C241" s="2"/>
      <c r="D241" s="28"/>
      <c r="E241" s="28"/>
      <c r="H241" s="17"/>
      <c r="J241" s="30"/>
      <c r="K241" s="31"/>
      <c r="L241" s="17"/>
      <c r="M241" s="2"/>
      <c r="N241" s="23"/>
    </row>
    <row r="242" spans="2:14" ht="27.75" customHeight="1" x14ac:dyDescent="0.2">
      <c r="B242" s="7"/>
      <c r="C242" s="2"/>
      <c r="D242" s="28"/>
      <c r="E242" s="28"/>
      <c r="H242" s="17"/>
      <c r="J242" s="30"/>
      <c r="K242" s="31"/>
      <c r="L242" s="17"/>
      <c r="M242" s="2"/>
      <c r="N242" s="23"/>
    </row>
    <row r="243" spans="2:14" ht="27.75" customHeight="1" x14ac:dyDescent="0.2">
      <c r="B243" s="7"/>
      <c r="C243" s="2"/>
      <c r="D243" s="28"/>
      <c r="E243" s="28"/>
      <c r="H243" s="17"/>
      <c r="J243" s="30"/>
      <c r="K243" s="31"/>
      <c r="L243" s="17"/>
      <c r="M243" s="2"/>
      <c r="N243" s="23"/>
    </row>
    <row r="244" spans="2:14" ht="27.75" customHeight="1" x14ac:dyDescent="0.2">
      <c r="B244" s="7"/>
      <c r="C244" s="2"/>
      <c r="D244" s="28"/>
      <c r="E244" s="28"/>
      <c r="H244" s="17"/>
      <c r="J244" s="30"/>
      <c r="K244" s="31"/>
      <c r="L244" s="17"/>
      <c r="M244" s="2"/>
      <c r="N244" s="23"/>
    </row>
    <row r="245" spans="2:14" ht="27.75" customHeight="1" x14ac:dyDescent="0.2">
      <c r="B245" s="7"/>
      <c r="C245" s="2"/>
      <c r="D245" s="28"/>
      <c r="E245" s="28"/>
      <c r="H245" s="17"/>
      <c r="J245" s="30"/>
      <c r="K245" s="31"/>
      <c r="L245" s="17"/>
      <c r="M245" s="2"/>
      <c r="N245" s="23"/>
    </row>
    <row r="246" spans="2:14" ht="27.75" customHeight="1" x14ac:dyDescent="0.2">
      <c r="B246" s="7"/>
      <c r="C246" s="2"/>
      <c r="D246" s="28"/>
      <c r="E246" s="28"/>
      <c r="H246" s="17"/>
      <c r="J246" s="30"/>
      <c r="K246" s="31"/>
      <c r="L246" s="17"/>
      <c r="M246" s="2"/>
      <c r="N246" s="23"/>
    </row>
    <row r="247" spans="2:14" ht="27.75" customHeight="1" x14ac:dyDescent="0.2">
      <c r="B247" s="7"/>
      <c r="C247" s="2"/>
      <c r="D247" s="28"/>
      <c r="E247" s="28"/>
      <c r="H247" s="17"/>
      <c r="J247" s="30"/>
      <c r="K247" s="31"/>
      <c r="L247" s="17"/>
      <c r="M247" s="2"/>
      <c r="N247" s="23"/>
    </row>
    <row r="248" spans="2:14" ht="27.75" customHeight="1" x14ac:dyDescent="0.2">
      <c r="B248" s="7"/>
      <c r="C248" s="2"/>
      <c r="D248" s="28"/>
      <c r="E248" s="28"/>
      <c r="H248" s="17"/>
      <c r="J248" s="30"/>
      <c r="K248" s="31"/>
      <c r="L248" s="17"/>
      <c r="M248" s="2"/>
      <c r="N248" s="23"/>
    </row>
    <row r="249" spans="2:14" ht="27.75" customHeight="1" x14ac:dyDescent="0.2">
      <c r="B249" s="7"/>
      <c r="C249" s="2"/>
      <c r="D249" s="28"/>
      <c r="E249" s="28"/>
      <c r="H249" s="17"/>
      <c r="J249" s="30"/>
      <c r="K249" s="31"/>
      <c r="L249" s="17"/>
      <c r="M249" s="2"/>
      <c r="N249" s="23"/>
    </row>
    <row r="250" spans="2:14" ht="27.75" customHeight="1" x14ac:dyDescent="0.2">
      <c r="B250" s="7"/>
      <c r="C250" s="2"/>
      <c r="D250" s="28"/>
      <c r="E250" s="28"/>
      <c r="H250" s="17"/>
      <c r="J250" s="30"/>
      <c r="K250" s="31"/>
      <c r="L250" s="17"/>
      <c r="M250" s="2"/>
      <c r="N250" s="23"/>
    </row>
    <row r="251" spans="2:14" ht="27.75" customHeight="1" x14ac:dyDescent="0.2">
      <c r="B251" s="7"/>
      <c r="C251" s="2"/>
      <c r="D251" s="28"/>
      <c r="E251" s="28"/>
      <c r="H251" s="17"/>
      <c r="J251" s="30"/>
      <c r="K251" s="31"/>
      <c r="L251" s="17"/>
      <c r="M251" s="2"/>
      <c r="N251" s="23"/>
    </row>
    <row r="252" spans="2:14" ht="27.75" customHeight="1" x14ac:dyDescent="0.2">
      <c r="B252" s="7"/>
      <c r="C252" s="2"/>
      <c r="D252" s="28"/>
      <c r="E252" s="28"/>
      <c r="H252" s="17"/>
      <c r="J252" s="30"/>
      <c r="K252" s="31"/>
      <c r="L252" s="17"/>
      <c r="M252" s="2"/>
      <c r="N252" s="23"/>
    </row>
    <row r="253" spans="2:14" ht="27.75" customHeight="1" x14ac:dyDescent="0.2">
      <c r="B253" s="7"/>
      <c r="C253" s="2"/>
      <c r="D253" s="28"/>
      <c r="E253" s="28"/>
      <c r="H253" s="17"/>
      <c r="J253" s="30"/>
      <c r="K253" s="31"/>
      <c r="L253" s="17"/>
      <c r="M253" s="2"/>
      <c r="N253" s="23"/>
    </row>
    <row r="254" spans="2:14" ht="27.75" customHeight="1" x14ac:dyDescent="0.2">
      <c r="B254" s="7"/>
      <c r="C254" s="2"/>
      <c r="D254" s="28"/>
      <c r="E254" s="28"/>
      <c r="H254" s="17"/>
      <c r="J254" s="30"/>
      <c r="K254" s="31"/>
      <c r="L254" s="17"/>
      <c r="M254" s="2"/>
      <c r="N254" s="23"/>
    </row>
    <row r="255" spans="2:14" ht="27.75" customHeight="1" x14ac:dyDescent="0.2">
      <c r="B255" s="7"/>
      <c r="C255" s="2"/>
      <c r="D255" s="28"/>
      <c r="E255" s="28"/>
      <c r="H255" s="17"/>
      <c r="J255" s="30"/>
      <c r="K255" s="31"/>
      <c r="L255" s="17"/>
      <c r="M255" s="2"/>
      <c r="N255" s="23"/>
    </row>
    <row r="256" spans="2:14" ht="27.75" customHeight="1" x14ac:dyDescent="0.2">
      <c r="B256" s="7"/>
      <c r="C256" s="2"/>
      <c r="D256" s="28"/>
      <c r="E256" s="28"/>
      <c r="H256" s="17"/>
      <c r="J256" s="30"/>
      <c r="K256" s="31"/>
      <c r="L256" s="17"/>
      <c r="M256" s="2"/>
      <c r="N256" s="23"/>
    </row>
    <row r="257" spans="2:14" ht="27.75" customHeight="1" x14ac:dyDescent="0.2">
      <c r="B257" s="7"/>
      <c r="C257" s="2"/>
      <c r="D257" s="28"/>
      <c r="E257" s="28"/>
      <c r="H257" s="17"/>
      <c r="J257" s="30"/>
      <c r="K257" s="31"/>
      <c r="L257" s="17"/>
      <c r="M257" s="2"/>
      <c r="N257" s="23"/>
    </row>
    <row r="258" spans="2:14" ht="27.75" customHeight="1" x14ac:dyDescent="0.2">
      <c r="B258" s="7"/>
      <c r="C258" s="2"/>
      <c r="D258" s="28"/>
      <c r="E258" s="28"/>
      <c r="H258" s="17"/>
      <c r="J258" s="30"/>
      <c r="K258" s="31"/>
      <c r="L258" s="17"/>
      <c r="M258" s="2"/>
      <c r="N258" s="23"/>
    </row>
    <row r="259" spans="2:14" ht="27.75" customHeight="1" x14ac:dyDescent="0.2">
      <c r="B259" s="7"/>
      <c r="C259" s="2"/>
      <c r="D259" s="28"/>
      <c r="E259" s="28"/>
      <c r="H259" s="17"/>
      <c r="J259" s="30"/>
      <c r="K259" s="31"/>
      <c r="L259" s="17"/>
      <c r="M259" s="2"/>
      <c r="N259" s="23"/>
    </row>
    <row r="260" spans="2:14" ht="27.75" customHeight="1" x14ac:dyDescent="0.2">
      <c r="B260" s="7"/>
      <c r="C260" s="2"/>
      <c r="D260" s="28"/>
      <c r="E260" s="28"/>
      <c r="H260" s="17"/>
      <c r="J260" s="30"/>
      <c r="K260" s="31"/>
      <c r="L260" s="17"/>
      <c r="M260" s="2"/>
      <c r="N260" s="23"/>
    </row>
    <row r="261" spans="2:14" ht="27.75" customHeight="1" x14ac:dyDescent="0.2">
      <c r="B261" s="7"/>
      <c r="C261" s="2"/>
      <c r="D261" s="28"/>
      <c r="E261" s="28"/>
      <c r="H261" s="17"/>
      <c r="J261" s="30"/>
      <c r="K261" s="31"/>
      <c r="L261" s="17"/>
      <c r="M261" s="2"/>
      <c r="N261" s="23"/>
    </row>
    <row r="262" spans="2:14" ht="27.75" customHeight="1" x14ac:dyDescent="0.2">
      <c r="B262" s="7"/>
      <c r="C262" s="2"/>
      <c r="D262" s="28"/>
      <c r="E262" s="28"/>
      <c r="H262" s="17"/>
      <c r="J262" s="30"/>
      <c r="K262" s="31"/>
      <c r="L262" s="17"/>
      <c r="M262" s="2"/>
      <c r="N262" s="23"/>
    </row>
    <row r="263" spans="2:14" ht="27.75" customHeight="1" x14ac:dyDescent="0.2">
      <c r="B263" s="7"/>
      <c r="C263" s="2"/>
      <c r="D263" s="28"/>
      <c r="E263" s="28"/>
      <c r="H263" s="17"/>
      <c r="J263" s="30"/>
      <c r="K263" s="31"/>
      <c r="L263" s="17"/>
      <c r="M263" s="2"/>
      <c r="N263" s="23"/>
    </row>
    <row r="264" spans="2:14" ht="27.75" customHeight="1" x14ac:dyDescent="0.2">
      <c r="B264" s="7"/>
      <c r="C264" s="2"/>
      <c r="D264" s="28"/>
      <c r="E264" s="28"/>
      <c r="H264" s="17"/>
      <c r="J264" s="30"/>
      <c r="K264" s="31"/>
      <c r="L264" s="17"/>
      <c r="M264" s="2"/>
      <c r="N264" s="23"/>
    </row>
    <row r="265" spans="2:14" ht="27.75" customHeight="1" x14ac:dyDescent="0.2">
      <c r="B265" s="7"/>
      <c r="C265" s="2"/>
      <c r="D265" s="28"/>
      <c r="E265" s="28"/>
      <c r="H265" s="17"/>
      <c r="J265" s="30"/>
      <c r="K265" s="31"/>
      <c r="L265" s="17"/>
      <c r="M265" s="2"/>
      <c r="N265" s="23"/>
    </row>
    <row r="266" spans="2:14" ht="27.75" customHeight="1" x14ac:dyDescent="0.2">
      <c r="B266" s="7"/>
      <c r="C266" s="2"/>
      <c r="D266" s="28"/>
      <c r="E266" s="28"/>
      <c r="H266" s="17"/>
      <c r="J266" s="30"/>
      <c r="K266" s="31"/>
      <c r="L266" s="17"/>
      <c r="M266" s="2"/>
      <c r="N266" s="23"/>
    </row>
    <row r="267" spans="2:14" ht="27.75" customHeight="1" x14ac:dyDescent="0.2">
      <c r="B267" s="7"/>
      <c r="C267" s="2"/>
      <c r="D267" s="28"/>
      <c r="E267" s="28"/>
      <c r="H267" s="17"/>
      <c r="J267" s="30"/>
      <c r="K267" s="31"/>
      <c r="L267" s="17"/>
      <c r="M267" s="2"/>
      <c r="N267" s="23"/>
    </row>
    <row r="268" spans="2:14" ht="27.75" customHeight="1" x14ac:dyDescent="0.2">
      <c r="B268" s="7"/>
      <c r="C268" s="2"/>
      <c r="D268" s="28"/>
      <c r="E268" s="28"/>
      <c r="H268" s="17"/>
      <c r="J268" s="30"/>
      <c r="K268" s="31"/>
      <c r="L268" s="17"/>
      <c r="M268" s="2"/>
      <c r="N268" s="23"/>
    </row>
    <row r="269" spans="2:14" ht="27.75" customHeight="1" x14ac:dyDescent="0.2">
      <c r="B269" s="7"/>
      <c r="C269" s="2"/>
      <c r="D269" s="28"/>
      <c r="E269" s="28"/>
      <c r="H269" s="17"/>
      <c r="J269" s="30"/>
      <c r="K269" s="31"/>
      <c r="L269" s="17"/>
      <c r="M269" s="2"/>
      <c r="N269" s="23"/>
    </row>
    <row r="270" spans="2:14" ht="27.75" customHeight="1" x14ac:dyDescent="0.2">
      <c r="B270" s="7"/>
      <c r="C270" s="2"/>
      <c r="D270" s="28"/>
      <c r="E270" s="28"/>
      <c r="H270" s="17"/>
      <c r="J270" s="30"/>
      <c r="K270" s="31"/>
      <c r="L270" s="17"/>
      <c r="M270" s="2"/>
      <c r="N270" s="23"/>
    </row>
    <row r="271" spans="2:14" ht="27.75" customHeight="1" x14ac:dyDescent="0.2">
      <c r="B271" s="7"/>
      <c r="C271" s="2"/>
      <c r="D271" s="28"/>
      <c r="E271" s="28"/>
      <c r="H271" s="17"/>
      <c r="J271" s="30"/>
      <c r="K271" s="31"/>
      <c r="L271" s="17"/>
      <c r="M271" s="2"/>
      <c r="N271" s="23"/>
    </row>
    <row r="272" spans="2:14" ht="27.75" customHeight="1" x14ac:dyDescent="0.2">
      <c r="B272" s="7"/>
      <c r="C272" s="2"/>
      <c r="D272" s="28"/>
      <c r="E272" s="28"/>
      <c r="H272" s="17"/>
      <c r="J272" s="30"/>
      <c r="K272" s="31"/>
      <c r="L272" s="17"/>
      <c r="M272" s="2"/>
      <c r="N272" s="23"/>
    </row>
    <row r="273" spans="2:14" ht="27.75" customHeight="1" x14ac:dyDescent="0.2">
      <c r="B273" s="7"/>
      <c r="C273" s="2"/>
      <c r="D273" s="28"/>
      <c r="E273" s="28"/>
      <c r="H273" s="17"/>
      <c r="J273" s="30"/>
      <c r="K273" s="31"/>
      <c r="L273" s="17"/>
      <c r="M273" s="2"/>
      <c r="N273" s="23"/>
    </row>
    <row r="274" spans="2:14" ht="27.75" customHeight="1" x14ac:dyDescent="0.2">
      <c r="B274" s="7"/>
      <c r="C274" s="2"/>
      <c r="D274" s="28"/>
      <c r="E274" s="28"/>
      <c r="H274" s="17"/>
      <c r="J274" s="30"/>
      <c r="K274" s="31"/>
      <c r="L274" s="17"/>
      <c r="M274" s="2"/>
      <c r="N274" s="23"/>
    </row>
    <row r="275" spans="2:14" ht="27.75" customHeight="1" x14ac:dyDescent="0.2">
      <c r="B275" s="7"/>
      <c r="C275" s="2"/>
      <c r="D275" s="28"/>
      <c r="E275" s="28"/>
      <c r="H275" s="17"/>
      <c r="J275" s="30"/>
      <c r="K275" s="31"/>
      <c r="L275" s="17"/>
      <c r="M275" s="2"/>
      <c r="N275" s="23"/>
    </row>
    <row r="276" spans="2:14" ht="27.75" customHeight="1" x14ac:dyDescent="0.2">
      <c r="B276" s="7"/>
      <c r="C276" s="2"/>
      <c r="D276" s="28"/>
      <c r="E276" s="28"/>
      <c r="H276" s="17"/>
      <c r="J276" s="30"/>
      <c r="K276" s="31"/>
      <c r="L276" s="17"/>
      <c r="M276" s="2"/>
      <c r="N276" s="23"/>
    </row>
    <row r="277" spans="2:14" ht="27.75" customHeight="1" x14ac:dyDescent="0.2">
      <c r="B277" s="7"/>
      <c r="C277" s="2"/>
      <c r="D277" s="28"/>
      <c r="E277" s="28"/>
      <c r="H277" s="17"/>
      <c r="J277" s="30"/>
      <c r="K277" s="31"/>
      <c r="L277" s="17"/>
      <c r="M277" s="2"/>
      <c r="N277" s="23"/>
    </row>
    <row r="278" spans="2:14" ht="27.75" customHeight="1" x14ac:dyDescent="0.2">
      <c r="B278" s="7"/>
      <c r="C278" s="2"/>
      <c r="D278" s="28"/>
      <c r="E278" s="28"/>
      <c r="H278" s="17"/>
      <c r="J278" s="30"/>
      <c r="K278" s="31"/>
      <c r="L278" s="17"/>
      <c r="M278" s="2"/>
      <c r="N278" s="23"/>
    </row>
    <row r="279" spans="2:14" ht="27.75" customHeight="1" x14ac:dyDescent="0.2">
      <c r="B279" s="7"/>
      <c r="C279" s="2"/>
      <c r="D279" s="28"/>
      <c r="E279" s="28"/>
      <c r="H279" s="17"/>
      <c r="J279" s="30"/>
      <c r="K279" s="31"/>
      <c r="L279" s="17"/>
      <c r="M279" s="2"/>
      <c r="N279" s="23"/>
    </row>
    <row r="280" spans="2:14" ht="27.75" customHeight="1" x14ac:dyDescent="0.2">
      <c r="B280" s="7"/>
      <c r="C280" s="2"/>
      <c r="D280" s="28"/>
      <c r="E280" s="28"/>
      <c r="H280" s="17"/>
      <c r="J280" s="30"/>
      <c r="K280" s="31"/>
      <c r="L280" s="17"/>
      <c r="M280" s="2"/>
      <c r="N280" s="23"/>
    </row>
    <row r="281" spans="2:14" ht="27.75" customHeight="1" x14ac:dyDescent="0.2">
      <c r="B281" s="7"/>
      <c r="C281" s="2"/>
      <c r="D281" s="28"/>
      <c r="E281" s="28"/>
      <c r="H281" s="17"/>
      <c r="J281" s="30"/>
      <c r="K281" s="31"/>
      <c r="L281" s="17"/>
      <c r="M281" s="2"/>
      <c r="N281" s="23"/>
    </row>
    <row r="282" spans="2:14" ht="27.75" customHeight="1" x14ac:dyDescent="0.2">
      <c r="B282" s="7"/>
      <c r="C282" s="2"/>
      <c r="D282" s="28"/>
      <c r="E282" s="28"/>
      <c r="H282" s="17"/>
      <c r="J282" s="30"/>
      <c r="K282" s="31"/>
      <c r="L282" s="17"/>
      <c r="M282" s="2"/>
      <c r="N282" s="23"/>
    </row>
    <row r="283" spans="2:14" ht="27.75" customHeight="1" x14ac:dyDescent="0.2">
      <c r="B283" s="7"/>
      <c r="C283" s="2"/>
      <c r="D283" s="28"/>
      <c r="E283" s="28"/>
      <c r="H283" s="17"/>
      <c r="J283" s="30"/>
      <c r="K283" s="31"/>
      <c r="L283" s="17"/>
      <c r="M283" s="2"/>
      <c r="N283" s="23"/>
    </row>
    <row r="284" spans="2:14" ht="27.75" customHeight="1" x14ac:dyDescent="0.2">
      <c r="B284" s="7"/>
      <c r="C284" s="2"/>
      <c r="D284" s="28"/>
      <c r="E284" s="28"/>
      <c r="H284" s="17"/>
      <c r="J284" s="30"/>
      <c r="K284" s="31"/>
      <c r="L284" s="17"/>
      <c r="M284" s="2"/>
      <c r="N284" s="23"/>
    </row>
    <row r="285" spans="2:14" ht="27.75" customHeight="1" x14ac:dyDescent="0.2">
      <c r="B285" s="7"/>
      <c r="C285" s="2"/>
      <c r="D285" s="28"/>
      <c r="E285" s="28"/>
      <c r="H285" s="17"/>
      <c r="J285" s="30"/>
      <c r="K285" s="31"/>
      <c r="L285" s="17"/>
      <c r="M285" s="2"/>
      <c r="N285" s="23"/>
    </row>
    <row r="286" spans="2:14" ht="27.75" customHeight="1" x14ac:dyDescent="0.2">
      <c r="B286" s="7"/>
      <c r="C286" s="2"/>
      <c r="D286" s="28"/>
      <c r="E286" s="28"/>
      <c r="H286" s="17"/>
      <c r="J286" s="30"/>
      <c r="K286" s="31"/>
      <c r="L286" s="17"/>
      <c r="M286" s="2"/>
      <c r="N286" s="23"/>
    </row>
    <row r="287" spans="2:14" ht="27.75" customHeight="1" x14ac:dyDescent="0.2">
      <c r="B287" s="7"/>
      <c r="C287" s="2"/>
      <c r="D287" s="28"/>
      <c r="E287" s="28"/>
      <c r="H287" s="17"/>
      <c r="J287" s="30"/>
      <c r="K287" s="31"/>
      <c r="L287" s="17"/>
      <c r="M287" s="2"/>
      <c r="N287" s="23"/>
    </row>
    <row r="288" spans="2:14" ht="27.75" customHeight="1" x14ac:dyDescent="0.2">
      <c r="B288" s="7"/>
      <c r="C288" s="2"/>
      <c r="D288" s="28"/>
      <c r="E288" s="28"/>
      <c r="H288" s="17"/>
      <c r="J288" s="30"/>
      <c r="K288" s="31"/>
      <c r="L288" s="17"/>
      <c r="M288" s="2"/>
      <c r="N288" s="23"/>
    </row>
    <row r="289" spans="2:14" ht="27.75" customHeight="1" x14ac:dyDescent="0.2">
      <c r="B289" s="7"/>
      <c r="C289" s="2"/>
      <c r="D289" s="28"/>
      <c r="E289" s="28"/>
      <c r="H289" s="17"/>
      <c r="J289" s="30"/>
      <c r="K289" s="31"/>
      <c r="L289" s="17"/>
      <c r="M289" s="2"/>
      <c r="N289" s="23"/>
    </row>
    <row r="290" spans="2:14" ht="27.75" customHeight="1" x14ac:dyDescent="0.2">
      <c r="B290" s="7"/>
      <c r="C290" s="2"/>
      <c r="D290" s="28"/>
      <c r="E290" s="28"/>
      <c r="H290" s="17"/>
      <c r="J290" s="30"/>
      <c r="K290" s="31"/>
      <c r="L290" s="17"/>
      <c r="M290" s="2"/>
      <c r="N290" s="23"/>
    </row>
    <row r="291" spans="2:14" ht="27.75" customHeight="1" x14ac:dyDescent="0.2">
      <c r="B291" s="7"/>
      <c r="C291" s="2"/>
      <c r="D291" s="28"/>
      <c r="E291" s="28"/>
      <c r="H291" s="17"/>
      <c r="J291" s="30"/>
      <c r="K291" s="31"/>
      <c r="L291" s="17"/>
      <c r="M291" s="2"/>
      <c r="N291" s="23"/>
    </row>
    <row r="292" spans="2:14" ht="27.75" customHeight="1" x14ac:dyDescent="0.2">
      <c r="B292" s="7"/>
      <c r="C292" s="2"/>
      <c r="D292" s="28"/>
      <c r="E292" s="28"/>
      <c r="H292" s="17"/>
      <c r="J292" s="30"/>
      <c r="K292" s="31"/>
      <c r="L292" s="17"/>
      <c r="M292" s="2"/>
      <c r="N292" s="23"/>
    </row>
    <row r="293" spans="2:14" ht="27.75" customHeight="1" x14ac:dyDescent="0.2">
      <c r="B293" s="7"/>
      <c r="C293" s="2"/>
      <c r="D293" s="28"/>
      <c r="E293" s="28"/>
      <c r="H293" s="17"/>
      <c r="J293" s="30"/>
      <c r="K293" s="31"/>
      <c r="L293" s="17"/>
      <c r="M293" s="2"/>
      <c r="N293" s="23"/>
    </row>
    <row r="294" spans="2:14" ht="27.75" customHeight="1" x14ac:dyDescent="0.2">
      <c r="B294" s="7"/>
      <c r="C294" s="2"/>
      <c r="D294" s="28"/>
      <c r="E294" s="28"/>
      <c r="H294" s="17"/>
      <c r="J294" s="30"/>
      <c r="K294" s="31"/>
      <c r="L294" s="17"/>
      <c r="M294" s="2"/>
      <c r="N294" s="23"/>
    </row>
    <row r="295" spans="2:14" ht="27.75" customHeight="1" x14ac:dyDescent="0.2">
      <c r="B295" s="7"/>
      <c r="C295" s="2"/>
      <c r="D295" s="28"/>
      <c r="E295" s="28"/>
      <c r="H295" s="17"/>
      <c r="J295" s="30"/>
      <c r="K295" s="31"/>
      <c r="L295" s="17"/>
      <c r="M295" s="2"/>
      <c r="N295" s="23"/>
    </row>
    <row r="296" spans="2:14" ht="27.75" customHeight="1" x14ac:dyDescent="0.2">
      <c r="B296" s="7"/>
      <c r="C296" s="2"/>
      <c r="D296" s="28"/>
      <c r="E296" s="28"/>
      <c r="H296" s="17"/>
      <c r="J296" s="30"/>
      <c r="K296" s="31"/>
      <c r="L296" s="17"/>
      <c r="M296" s="2"/>
      <c r="N296" s="23"/>
    </row>
    <row r="297" spans="2:14" ht="27.75" customHeight="1" x14ac:dyDescent="0.2">
      <c r="B297" s="7"/>
      <c r="C297" s="2"/>
      <c r="D297" s="28"/>
      <c r="E297" s="28"/>
      <c r="H297" s="17"/>
      <c r="J297" s="30"/>
      <c r="K297" s="31"/>
      <c r="L297" s="17"/>
      <c r="M297" s="2"/>
      <c r="N297" s="23"/>
    </row>
    <row r="298" spans="2:14" ht="27.75" customHeight="1" x14ac:dyDescent="0.2">
      <c r="B298" s="7"/>
      <c r="C298" s="2"/>
      <c r="D298" s="28"/>
      <c r="E298" s="28"/>
      <c r="H298" s="17"/>
      <c r="J298" s="30"/>
      <c r="K298" s="31"/>
      <c r="L298" s="17"/>
      <c r="M298" s="2"/>
      <c r="N298" s="23"/>
    </row>
    <row r="299" spans="2:14" ht="27.75" customHeight="1" x14ac:dyDescent="0.2">
      <c r="B299" s="7"/>
      <c r="C299" s="2"/>
      <c r="D299" s="28"/>
      <c r="E299" s="28"/>
      <c r="H299" s="17"/>
      <c r="J299" s="30"/>
      <c r="K299" s="31"/>
      <c r="L299" s="17"/>
      <c r="M299" s="2"/>
      <c r="N299" s="23"/>
    </row>
    <row r="300" spans="2:14" ht="27.75" customHeight="1" x14ac:dyDescent="0.2">
      <c r="B300" s="7"/>
      <c r="C300" s="2"/>
      <c r="D300" s="28"/>
      <c r="E300" s="28"/>
      <c r="H300" s="17"/>
      <c r="J300" s="30"/>
      <c r="K300" s="31"/>
      <c r="L300" s="17"/>
      <c r="M300" s="2"/>
      <c r="N300" s="23"/>
    </row>
    <row r="301" spans="2:14" ht="27.75" customHeight="1" x14ac:dyDescent="0.2">
      <c r="B301" s="7"/>
      <c r="C301" s="2"/>
      <c r="D301" s="28"/>
      <c r="E301" s="28"/>
      <c r="H301" s="17"/>
      <c r="J301" s="30"/>
      <c r="K301" s="31"/>
      <c r="L301" s="17"/>
      <c r="M301" s="2"/>
      <c r="N301" s="23"/>
    </row>
    <row r="302" spans="2:14" ht="27.75" customHeight="1" x14ac:dyDescent="0.2">
      <c r="B302" s="7"/>
      <c r="C302" s="2"/>
      <c r="D302" s="28"/>
      <c r="E302" s="28"/>
      <c r="H302" s="17"/>
      <c r="J302" s="30"/>
      <c r="K302" s="31"/>
      <c r="L302" s="17"/>
      <c r="M302" s="2"/>
      <c r="N302" s="23"/>
    </row>
    <row r="303" spans="2:14" ht="27.75" customHeight="1" x14ac:dyDescent="0.2">
      <c r="B303" s="7"/>
      <c r="C303" s="2"/>
      <c r="D303" s="28"/>
      <c r="E303" s="28"/>
      <c r="H303" s="17"/>
      <c r="J303" s="30"/>
      <c r="K303" s="31"/>
      <c r="L303" s="17"/>
      <c r="M303" s="2"/>
      <c r="N303" s="23"/>
    </row>
    <row r="304" spans="2:14" ht="27.75" customHeight="1" x14ac:dyDescent="0.2">
      <c r="B304" s="7"/>
      <c r="C304" s="2"/>
      <c r="D304" s="28"/>
      <c r="E304" s="28"/>
      <c r="H304" s="17"/>
      <c r="J304" s="30"/>
      <c r="K304" s="31"/>
      <c r="L304" s="17"/>
      <c r="M304" s="2"/>
      <c r="N304" s="23"/>
    </row>
    <row r="305" spans="2:14" ht="27.75" customHeight="1" x14ac:dyDescent="0.2">
      <c r="B305" s="7"/>
      <c r="C305" s="2"/>
      <c r="D305" s="28"/>
      <c r="E305" s="28"/>
      <c r="H305" s="17"/>
      <c r="J305" s="30"/>
      <c r="K305" s="31"/>
      <c r="L305" s="17"/>
      <c r="M305" s="2"/>
      <c r="N305" s="23"/>
    </row>
    <row r="306" spans="2:14" ht="27.75" customHeight="1" x14ac:dyDescent="0.2">
      <c r="B306" s="7"/>
      <c r="C306" s="2"/>
      <c r="D306" s="28"/>
      <c r="E306" s="28"/>
      <c r="H306" s="17"/>
      <c r="J306" s="30"/>
      <c r="K306" s="31"/>
      <c r="L306" s="17"/>
      <c r="M306" s="2"/>
      <c r="N306" s="23"/>
    </row>
    <row r="307" spans="2:14" ht="27.75" customHeight="1" x14ac:dyDescent="0.2">
      <c r="B307" s="7"/>
      <c r="C307" s="2"/>
      <c r="D307" s="28"/>
      <c r="E307" s="28"/>
      <c r="H307" s="17"/>
      <c r="J307" s="30"/>
      <c r="K307" s="31"/>
      <c r="L307" s="17"/>
      <c r="M307" s="2"/>
      <c r="N307" s="23"/>
    </row>
    <row r="308" spans="2:14" ht="27.75" customHeight="1" x14ac:dyDescent="0.2">
      <c r="B308" s="7"/>
      <c r="C308" s="2"/>
      <c r="D308" s="28"/>
      <c r="E308" s="28"/>
      <c r="H308" s="17"/>
      <c r="J308" s="30"/>
      <c r="K308" s="31"/>
      <c r="L308" s="17"/>
      <c r="M308" s="2"/>
      <c r="N308" s="23"/>
    </row>
    <row r="309" spans="2:14" ht="27.75" customHeight="1" x14ac:dyDescent="0.2">
      <c r="B309" s="7"/>
      <c r="C309" s="2"/>
      <c r="D309" s="28"/>
      <c r="E309" s="28"/>
      <c r="H309" s="17"/>
      <c r="J309" s="30"/>
      <c r="K309" s="31"/>
      <c r="L309" s="17"/>
      <c r="M309" s="2"/>
      <c r="N309" s="23"/>
    </row>
    <row r="310" spans="2:14" ht="27.75" customHeight="1" x14ac:dyDescent="0.2">
      <c r="B310" s="7"/>
      <c r="C310" s="2"/>
      <c r="D310" s="28"/>
      <c r="E310" s="28"/>
      <c r="H310" s="17"/>
      <c r="J310" s="30"/>
      <c r="K310" s="31"/>
      <c r="L310" s="17"/>
      <c r="M310" s="2"/>
      <c r="N310" s="23"/>
    </row>
    <row r="311" spans="2:14" ht="27.75" customHeight="1" x14ac:dyDescent="0.2">
      <c r="B311" s="7"/>
      <c r="C311" s="2"/>
      <c r="D311" s="28"/>
      <c r="E311" s="28"/>
      <c r="H311" s="17"/>
      <c r="J311" s="30"/>
      <c r="K311" s="31"/>
      <c r="L311" s="17"/>
      <c r="M311" s="2"/>
      <c r="N311" s="23"/>
    </row>
    <row r="312" spans="2:14" ht="27.75" customHeight="1" x14ac:dyDescent="0.2">
      <c r="B312" s="7"/>
      <c r="C312" s="2"/>
      <c r="D312" s="28"/>
      <c r="E312" s="28"/>
      <c r="H312" s="17"/>
      <c r="J312" s="30"/>
      <c r="K312" s="31"/>
      <c r="L312" s="17"/>
      <c r="M312" s="2"/>
      <c r="N312" s="23"/>
    </row>
    <row r="313" spans="2:14" ht="27.75" customHeight="1" x14ac:dyDescent="0.2">
      <c r="B313" s="7"/>
      <c r="C313" s="2"/>
      <c r="D313" s="28"/>
      <c r="E313" s="28"/>
      <c r="H313" s="17"/>
      <c r="J313" s="30"/>
      <c r="K313" s="31"/>
      <c r="L313" s="17"/>
      <c r="M313" s="2"/>
      <c r="N313" s="23"/>
    </row>
    <row r="314" spans="2:14" ht="27.75" customHeight="1" x14ac:dyDescent="0.2">
      <c r="B314" s="7"/>
      <c r="C314" s="2"/>
      <c r="D314" s="28"/>
      <c r="E314" s="28"/>
      <c r="H314" s="17"/>
      <c r="J314" s="30"/>
      <c r="K314" s="31"/>
      <c r="L314" s="17"/>
      <c r="M314" s="2"/>
      <c r="N314" s="23"/>
    </row>
    <row r="315" spans="2:14" ht="27.75" customHeight="1" x14ac:dyDescent="0.2">
      <c r="B315" s="7"/>
      <c r="C315" s="2"/>
      <c r="D315" s="28"/>
      <c r="E315" s="28"/>
      <c r="H315" s="17"/>
      <c r="J315" s="30"/>
      <c r="K315" s="31"/>
      <c r="L315" s="17"/>
      <c r="M315" s="2"/>
      <c r="N315" s="23"/>
    </row>
    <row r="316" spans="2:14" ht="27.75" customHeight="1" x14ac:dyDescent="0.2">
      <c r="B316" s="7"/>
      <c r="C316" s="2"/>
      <c r="D316" s="28"/>
      <c r="E316" s="28"/>
      <c r="H316" s="17"/>
      <c r="J316" s="30"/>
      <c r="K316" s="31"/>
      <c r="L316" s="17"/>
      <c r="M316" s="2"/>
      <c r="N316" s="23"/>
    </row>
    <row r="317" spans="2:14" ht="27.75" customHeight="1" x14ac:dyDescent="0.2">
      <c r="B317" s="7"/>
      <c r="C317" s="2"/>
      <c r="D317" s="28"/>
      <c r="E317" s="28"/>
      <c r="H317" s="17"/>
      <c r="J317" s="30"/>
      <c r="K317" s="31"/>
      <c r="L317" s="17"/>
      <c r="M317" s="2"/>
      <c r="N317" s="23"/>
    </row>
    <row r="318" spans="2:14" ht="27.75" customHeight="1" x14ac:dyDescent="0.2">
      <c r="B318" s="7"/>
      <c r="C318" s="2"/>
      <c r="D318" s="28"/>
      <c r="E318" s="28"/>
      <c r="H318" s="17"/>
      <c r="J318" s="30"/>
      <c r="K318" s="31"/>
      <c r="L318" s="17"/>
      <c r="M318" s="2"/>
      <c r="N318" s="23"/>
    </row>
    <row r="319" spans="2:14" ht="27.75" customHeight="1" x14ac:dyDescent="0.2">
      <c r="B319" s="7"/>
      <c r="C319" s="2"/>
      <c r="D319" s="28"/>
      <c r="E319" s="28"/>
      <c r="H319" s="17"/>
      <c r="J319" s="30"/>
      <c r="K319" s="31"/>
      <c r="L319" s="17"/>
      <c r="M319" s="2"/>
      <c r="N319" s="23"/>
    </row>
    <row r="320" spans="2:14" ht="27.75" customHeight="1" x14ac:dyDescent="0.2">
      <c r="B320" s="7"/>
      <c r="C320" s="2"/>
      <c r="D320" s="28"/>
      <c r="E320" s="28"/>
      <c r="H320" s="17"/>
      <c r="J320" s="30"/>
      <c r="K320" s="31"/>
      <c r="L320" s="17"/>
      <c r="M320" s="2"/>
      <c r="N320" s="23"/>
    </row>
    <row r="321" spans="2:14" ht="27.75" customHeight="1" x14ac:dyDescent="0.2">
      <c r="B321" s="7"/>
      <c r="C321" s="2"/>
      <c r="D321" s="28"/>
      <c r="E321" s="28"/>
      <c r="H321" s="17"/>
      <c r="J321" s="30"/>
      <c r="K321" s="31"/>
      <c r="L321" s="17"/>
      <c r="M321" s="2"/>
      <c r="N321" s="23"/>
    </row>
    <row r="322" spans="2:14" ht="27.75" customHeight="1" x14ac:dyDescent="0.2">
      <c r="B322" s="7"/>
      <c r="C322" s="2"/>
      <c r="D322" s="28"/>
      <c r="E322" s="28"/>
      <c r="H322" s="17"/>
      <c r="J322" s="30"/>
      <c r="K322" s="31"/>
      <c r="L322" s="17"/>
      <c r="M322" s="2"/>
      <c r="N322" s="23"/>
    </row>
    <row r="323" spans="2:14" ht="27.75" customHeight="1" x14ac:dyDescent="0.2">
      <c r="B323" s="7"/>
      <c r="C323" s="2"/>
      <c r="D323" s="28"/>
      <c r="E323" s="28"/>
      <c r="H323" s="17"/>
      <c r="J323" s="30"/>
      <c r="K323" s="31"/>
      <c r="L323" s="17"/>
      <c r="M323" s="2"/>
      <c r="N323" s="23"/>
    </row>
    <row r="324" spans="2:14" ht="27.75" customHeight="1" x14ac:dyDescent="0.2">
      <c r="B324" s="7"/>
      <c r="C324" s="2"/>
      <c r="D324" s="28"/>
      <c r="E324" s="28"/>
      <c r="H324" s="17"/>
      <c r="J324" s="30"/>
      <c r="K324" s="31"/>
      <c r="L324" s="17"/>
      <c r="M324" s="2"/>
      <c r="N324" s="23"/>
    </row>
    <row r="325" spans="2:14" ht="27.75" customHeight="1" x14ac:dyDescent="0.2">
      <c r="B325" s="7"/>
      <c r="C325" s="2"/>
      <c r="D325" s="28"/>
      <c r="E325" s="28"/>
      <c r="H325" s="17"/>
      <c r="J325" s="30"/>
      <c r="K325" s="31"/>
      <c r="L325" s="17"/>
      <c r="M325" s="2"/>
      <c r="N325" s="23"/>
    </row>
    <row r="326" spans="2:14" ht="27.75" customHeight="1" x14ac:dyDescent="0.2">
      <c r="B326" s="7"/>
      <c r="C326" s="2"/>
      <c r="D326" s="28"/>
      <c r="E326" s="28"/>
      <c r="H326" s="17"/>
      <c r="J326" s="30"/>
      <c r="K326" s="31"/>
      <c r="L326" s="17"/>
      <c r="M326" s="2"/>
      <c r="N326" s="23"/>
    </row>
    <row r="327" spans="2:14" ht="27.75" customHeight="1" x14ac:dyDescent="0.2">
      <c r="B327" s="7"/>
      <c r="C327" s="2"/>
      <c r="D327" s="28"/>
      <c r="E327" s="28"/>
      <c r="H327" s="17"/>
      <c r="J327" s="30"/>
      <c r="K327" s="31"/>
      <c r="L327" s="17"/>
      <c r="M327" s="2"/>
      <c r="N327" s="23"/>
    </row>
    <row r="328" spans="2:14" ht="27.75" customHeight="1" x14ac:dyDescent="0.2">
      <c r="B328" s="7"/>
      <c r="C328" s="2"/>
      <c r="D328" s="28"/>
      <c r="E328" s="28"/>
      <c r="H328" s="17"/>
      <c r="J328" s="30"/>
      <c r="K328" s="31"/>
      <c r="L328" s="17"/>
      <c r="M328" s="2"/>
      <c r="N328" s="23"/>
    </row>
    <row r="329" spans="2:14" ht="27.75" customHeight="1" x14ac:dyDescent="0.2">
      <c r="B329" s="7"/>
      <c r="C329" s="2"/>
      <c r="D329" s="28"/>
      <c r="E329" s="28"/>
      <c r="H329" s="17"/>
      <c r="J329" s="30"/>
      <c r="K329" s="31"/>
      <c r="L329" s="17"/>
      <c r="M329" s="2"/>
      <c r="N329" s="23"/>
    </row>
    <row r="330" spans="2:14" ht="27.75" customHeight="1" x14ac:dyDescent="0.2">
      <c r="B330" s="7"/>
      <c r="C330" s="2"/>
      <c r="D330" s="28"/>
      <c r="E330" s="28"/>
      <c r="H330" s="17"/>
      <c r="J330" s="30"/>
      <c r="K330" s="31"/>
      <c r="L330" s="17"/>
      <c r="M330" s="2"/>
      <c r="N330" s="23"/>
    </row>
    <row r="331" spans="2:14" ht="27.75" customHeight="1" x14ac:dyDescent="0.2">
      <c r="B331" s="7"/>
      <c r="C331" s="2"/>
      <c r="D331" s="28"/>
      <c r="E331" s="28"/>
      <c r="H331" s="17"/>
      <c r="J331" s="30"/>
      <c r="K331" s="31"/>
      <c r="L331" s="17"/>
      <c r="M331" s="2"/>
      <c r="N331" s="23"/>
    </row>
    <row r="332" spans="2:14" ht="27.75" customHeight="1" x14ac:dyDescent="0.2">
      <c r="B332" s="7"/>
      <c r="C332" s="2"/>
      <c r="D332" s="28"/>
      <c r="E332" s="28"/>
      <c r="H332" s="17"/>
      <c r="J332" s="30"/>
      <c r="K332" s="31"/>
      <c r="L332" s="17"/>
      <c r="M332" s="2"/>
      <c r="N332" s="23"/>
    </row>
    <row r="333" spans="2:14" ht="27.75" customHeight="1" x14ac:dyDescent="0.2">
      <c r="B333" s="7"/>
      <c r="C333" s="2"/>
      <c r="D333" s="28"/>
      <c r="E333" s="28"/>
      <c r="H333" s="17"/>
      <c r="J333" s="30"/>
      <c r="K333" s="31"/>
      <c r="L333" s="17"/>
      <c r="M333" s="2"/>
      <c r="N333" s="23"/>
    </row>
    <row r="334" spans="2:14" ht="27.75" customHeight="1" x14ac:dyDescent="0.2">
      <c r="B334" s="7"/>
      <c r="C334" s="2"/>
      <c r="D334" s="28"/>
      <c r="E334" s="28"/>
      <c r="H334" s="17"/>
      <c r="J334" s="30"/>
      <c r="K334" s="31"/>
      <c r="L334" s="17"/>
      <c r="M334" s="2"/>
      <c r="N334" s="23"/>
    </row>
    <row r="335" spans="2:14" ht="27.75" customHeight="1" x14ac:dyDescent="0.2">
      <c r="B335" s="7"/>
      <c r="C335" s="2"/>
      <c r="D335" s="28"/>
      <c r="E335" s="28"/>
      <c r="H335" s="17"/>
      <c r="J335" s="30"/>
      <c r="K335" s="31"/>
      <c r="L335" s="17"/>
      <c r="M335" s="2"/>
      <c r="N335" s="23"/>
    </row>
    <row r="336" spans="2:14" ht="27.75" customHeight="1" x14ac:dyDescent="0.2">
      <c r="B336" s="7"/>
      <c r="C336" s="2"/>
      <c r="D336" s="28"/>
      <c r="E336" s="28"/>
      <c r="H336" s="17"/>
      <c r="J336" s="30"/>
      <c r="K336" s="31"/>
      <c r="L336" s="17"/>
      <c r="M336" s="2"/>
      <c r="N336" s="23"/>
    </row>
    <row r="337" spans="2:14" ht="27.75" customHeight="1" x14ac:dyDescent="0.2">
      <c r="B337" s="7"/>
      <c r="C337" s="2"/>
      <c r="D337" s="28"/>
      <c r="E337" s="28"/>
      <c r="H337" s="17"/>
      <c r="J337" s="30"/>
      <c r="K337" s="31"/>
      <c r="L337" s="17"/>
      <c r="M337" s="2"/>
      <c r="N337" s="23"/>
    </row>
    <row r="338" spans="2:14" ht="27.75" customHeight="1" x14ac:dyDescent="0.2">
      <c r="B338" s="7"/>
      <c r="C338" s="2"/>
      <c r="D338" s="28"/>
      <c r="E338" s="28"/>
      <c r="H338" s="17"/>
      <c r="J338" s="30"/>
      <c r="K338" s="31"/>
      <c r="L338" s="17"/>
      <c r="M338" s="2"/>
      <c r="N338" s="23"/>
    </row>
    <row r="339" spans="2:14" ht="27.75" customHeight="1" x14ac:dyDescent="0.2">
      <c r="B339" s="7"/>
      <c r="C339" s="2"/>
      <c r="D339" s="28"/>
      <c r="E339" s="28"/>
      <c r="H339" s="17"/>
      <c r="J339" s="30"/>
      <c r="K339" s="31"/>
      <c r="L339" s="17"/>
      <c r="M339" s="2"/>
      <c r="N339" s="23"/>
    </row>
    <row r="340" spans="2:14" ht="27.75" customHeight="1" x14ac:dyDescent="0.2">
      <c r="B340" s="7"/>
      <c r="C340" s="2"/>
      <c r="D340" s="28"/>
      <c r="E340" s="28"/>
      <c r="H340" s="17"/>
      <c r="J340" s="30"/>
      <c r="K340" s="31"/>
      <c r="L340" s="17"/>
      <c r="M340" s="2"/>
      <c r="N340" s="23"/>
    </row>
    <row r="341" spans="2:14" ht="27.75" customHeight="1" x14ac:dyDescent="0.2">
      <c r="B341" s="7"/>
      <c r="C341" s="2"/>
      <c r="D341" s="28"/>
      <c r="E341" s="28"/>
      <c r="H341" s="17"/>
      <c r="J341" s="30"/>
      <c r="K341" s="31"/>
      <c r="L341" s="17"/>
      <c r="M341" s="2"/>
      <c r="N341" s="23"/>
    </row>
    <row r="342" spans="2:14" ht="27.75" customHeight="1" x14ac:dyDescent="0.2">
      <c r="B342" s="7"/>
      <c r="C342" s="2"/>
      <c r="D342" s="28"/>
      <c r="E342" s="28"/>
      <c r="H342" s="17"/>
      <c r="J342" s="30"/>
      <c r="K342" s="31"/>
      <c r="L342" s="17"/>
      <c r="M342" s="2"/>
      <c r="N342" s="23"/>
    </row>
    <row r="343" spans="2:14" ht="27.75" customHeight="1" x14ac:dyDescent="0.2">
      <c r="B343" s="7"/>
      <c r="C343" s="2"/>
      <c r="D343" s="28"/>
      <c r="E343" s="28"/>
      <c r="H343" s="17"/>
      <c r="J343" s="30"/>
      <c r="K343" s="31"/>
      <c r="L343" s="17"/>
      <c r="M343" s="2"/>
      <c r="N343" s="23"/>
    </row>
    <row r="344" spans="2:14" ht="27.75" customHeight="1" x14ac:dyDescent="0.2">
      <c r="B344" s="7"/>
      <c r="C344" s="2"/>
      <c r="D344" s="28"/>
      <c r="E344" s="28"/>
      <c r="H344" s="17"/>
      <c r="J344" s="30"/>
      <c r="K344" s="31"/>
      <c r="L344" s="17"/>
      <c r="M344" s="2"/>
      <c r="N344" s="23"/>
    </row>
    <row r="345" spans="2:14" ht="27.75" customHeight="1" x14ac:dyDescent="0.2">
      <c r="B345" s="7"/>
      <c r="C345" s="2"/>
      <c r="D345" s="28"/>
      <c r="E345" s="28"/>
      <c r="H345" s="17"/>
      <c r="J345" s="30"/>
      <c r="K345" s="31"/>
      <c r="L345" s="17"/>
      <c r="M345" s="2"/>
      <c r="N345" s="23"/>
    </row>
    <row r="346" spans="2:14" ht="27.75" customHeight="1" x14ac:dyDescent="0.2">
      <c r="B346" s="7"/>
      <c r="C346" s="2"/>
      <c r="D346" s="28"/>
      <c r="E346" s="28"/>
      <c r="H346" s="17"/>
      <c r="J346" s="30"/>
      <c r="K346" s="31"/>
      <c r="L346" s="17"/>
      <c r="M346" s="2"/>
      <c r="N346" s="23"/>
    </row>
    <row r="347" spans="2:14" ht="27.75" customHeight="1" x14ac:dyDescent="0.2">
      <c r="B347" s="7"/>
      <c r="C347" s="2"/>
      <c r="D347" s="28"/>
      <c r="E347" s="28"/>
      <c r="H347" s="17"/>
      <c r="J347" s="30"/>
      <c r="K347" s="31"/>
      <c r="L347" s="17"/>
      <c r="M347" s="2"/>
      <c r="N347" s="23"/>
    </row>
    <row r="348" spans="2:14" ht="27.75" customHeight="1" x14ac:dyDescent="0.2">
      <c r="B348" s="7"/>
      <c r="C348" s="2"/>
      <c r="D348" s="28"/>
      <c r="E348" s="28"/>
      <c r="H348" s="17"/>
      <c r="J348" s="30"/>
      <c r="K348" s="31"/>
      <c r="L348" s="17"/>
      <c r="M348" s="2"/>
      <c r="N348" s="23"/>
    </row>
    <row r="349" spans="2:14" ht="27.75" customHeight="1" x14ac:dyDescent="0.2">
      <c r="B349" s="7"/>
      <c r="C349" s="2"/>
      <c r="D349" s="28"/>
      <c r="E349" s="28"/>
      <c r="H349" s="17"/>
      <c r="J349" s="30"/>
      <c r="K349" s="31"/>
      <c r="L349" s="17"/>
      <c r="M349" s="2"/>
      <c r="N349" s="23"/>
    </row>
    <row r="350" spans="2:14" ht="27.75" customHeight="1" x14ac:dyDescent="0.2">
      <c r="B350" s="7"/>
      <c r="C350" s="2"/>
      <c r="D350" s="28"/>
      <c r="E350" s="28"/>
      <c r="H350" s="17"/>
      <c r="J350" s="30"/>
      <c r="K350" s="31"/>
      <c r="L350" s="17"/>
      <c r="M350" s="2"/>
      <c r="N350" s="23"/>
    </row>
    <row r="351" spans="2:14" ht="27.75" customHeight="1" x14ac:dyDescent="0.2">
      <c r="B351" s="7"/>
      <c r="C351" s="2"/>
      <c r="D351" s="28"/>
      <c r="E351" s="28"/>
      <c r="H351" s="17"/>
      <c r="J351" s="30"/>
      <c r="K351" s="31"/>
      <c r="L351" s="17"/>
      <c r="M351" s="2"/>
      <c r="N351" s="23"/>
    </row>
    <row r="352" spans="2:14" ht="27.75" customHeight="1" x14ac:dyDescent="0.2">
      <c r="B352" s="7"/>
      <c r="C352" s="2"/>
      <c r="D352" s="28"/>
      <c r="E352" s="28"/>
      <c r="H352" s="17"/>
      <c r="J352" s="30"/>
      <c r="K352" s="31"/>
      <c r="L352" s="17"/>
      <c r="M352" s="2"/>
      <c r="N352" s="23"/>
    </row>
    <row r="353" spans="2:14" ht="27.75" customHeight="1" x14ac:dyDescent="0.2">
      <c r="B353" s="7"/>
      <c r="C353" s="2"/>
      <c r="D353" s="28"/>
      <c r="E353" s="28"/>
      <c r="H353" s="17"/>
      <c r="J353" s="30"/>
      <c r="K353" s="31"/>
      <c r="L353" s="17"/>
      <c r="M353" s="2"/>
      <c r="N353" s="23"/>
    </row>
    <row r="354" spans="2:14" ht="27.75" customHeight="1" x14ac:dyDescent="0.2">
      <c r="B354" s="7"/>
      <c r="C354" s="2"/>
      <c r="D354" s="28"/>
      <c r="E354" s="28"/>
      <c r="H354" s="17"/>
      <c r="J354" s="30"/>
      <c r="K354" s="31"/>
      <c r="L354" s="17"/>
      <c r="M354" s="2"/>
      <c r="N354" s="23"/>
    </row>
    <row r="355" spans="2:14" ht="27.75" customHeight="1" x14ac:dyDescent="0.2">
      <c r="B355" s="7"/>
      <c r="C355" s="2"/>
      <c r="D355" s="28"/>
      <c r="E355" s="28"/>
      <c r="H355" s="17"/>
      <c r="J355" s="30"/>
      <c r="K355" s="31"/>
      <c r="L355" s="17"/>
      <c r="M355" s="2"/>
      <c r="N355" s="23"/>
    </row>
    <row r="356" spans="2:14" ht="27.75" customHeight="1" x14ac:dyDescent="0.2">
      <c r="B356" s="7"/>
      <c r="C356" s="2"/>
      <c r="D356" s="28"/>
      <c r="E356" s="28"/>
      <c r="H356" s="17"/>
      <c r="J356" s="30"/>
      <c r="K356" s="31"/>
      <c r="L356" s="17"/>
      <c r="M356" s="2"/>
      <c r="N356" s="23"/>
    </row>
    <row r="357" spans="2:14" ht="27.75" customHeight="1" x14ac:dyDescent="0.2">
      <c r="B357" s="7"/>
      <c r="C357" s="2"/>
      <c r="D357" s="28"/>
      <c r="E357" s="28"/>
      <c r="H357" s="17"/>
      <c r="J357" s="30"/>
      <c r="K357" s="31"/>
      <c r="L357" s="17"/>
      <c r="M357" s="2"/>
      <c r="N357" s="23"/>
    </row>
    <row r="358" spans="2:14" ht="27.75" customHeight="1" x14ac:dyDescent="0.2">
      <c r="B358" s="7"/>
      <c r="C358" s="2"/>
      <c r="D358" s="28"/>
      <c r="E358" s="28"/>
      <c r="H358" s="17"/>
      <c r="J358" s="30"/>
      <c r="K358" s="31"/>
      <c r="L358" s="17"/>
      <c r="M358" s="2"/>
      <c r="N358" s="23"/>
    </row>
    <row r="359" spans="2:14" ht="27.75" customHeight="1" x14ac:dyDescent="0.2">
      <c r="B359" s="7"/>
      <c r="C359" s="2"/>
      <c r="D359" s="28"/>
      <c r="E359" s="28"/>
      <c r="H359" s="17"/>
      <c r="J359" s="30"/>
      <c r="K359" s="31"/>
      <c r="L359" s="17"/>
      <c r="M359" s="2"/>
      <c r="N359" s="23"/>
    </row>
    <row r="360" spans="2:14" ht="27.75" customHeight="1" x14ac:dyDescent="0.2">
      <c r="B360" s="7"/>
      <c r="C360" s="2"/>
      <c r="D360" s="28"/>
      <c r="E360" s="28"/>
      <c r="H360" s="17"/>
      <c r="J360" s="30"/>
      <c r="K360" s="31"/>
      <c r="L360" s="17"/>
      <c r="M360" s="2"/>
      <c r="N360" s="23"/>
    </row>
    <row r="361" spans="2:14" ht="27.75" customHeight="1" x14ac:dyDescent="0.2">
      <c r="B361" s="7"/>
      <c r="C361" s="2"/>
      <c r="D361" s="28"/>
      <c r="E361" s="28"/>
      <c r="H361" s="17"/>
      <c r="J361" s="30"/>
      <c r="K361" s="31"/>
      <c r="L361" s="17"/>
      <c r="M361" s="2"/>
      <c r="N361" s="23"/>
    </row>
    <row r="362" spans="2:14" ht="27.75" customHeight="1" x14ac:dyDescent="0.2">
      <c r="B362" s="7"/>
      <c r="C362" s="2"/>
      <c r="D362" s="28"/>
      <c r="E362" s="28"/>
      <c r="H362" s="17"/>
      <c r="J362" s="30"/>
      <c r="K362" s="31"/>
      <c r="L362" s="17"/>
      <c r="M362" s="2"/>
      <c r="N362" s="23"/>
    </row>
    <row r="363" spans="2:14" ht="27.75" customHeight="1" x14ac:dyDescent="0.2">
      <c r="B363" s="7"/>
      <c r="C363" s="2"/>
      <c r="D363" s="28"/>
      <c r="E363" s="28"/>
      <c r="H363" s="17"/>
      <c r="J363" s="30"/>
      <c r="K363" s="31"/>
      <c r="L363" s="17"/>
      <c r="M363" s="2"/>
      <c r="N363" s="23"/>
    </row>
    <row r="364" spans="2:14" ht="27.75" customHeight="1" x14ac:dyDescent="0.2">
      <c r="B364" s="7"/>
      <c r="C364" s="2"/>
      <c r="D364" s="28"/>
      <c r="E364" s="28"/>
      <c r="H364" s="17"/>
      <c r="J364" s="30"/>
      <c r="K364" s="31"/>
      <c r="L364" s="17"/>
      <c r="M364" s="2"/>
      <c r="N364" s="23"/>
    </row>
    <row r="365" spans="2:14" ht="27.75" customHeight="1" x14ac:dyDescent="0.2">
      <c r="B365" s="7"/>
      <c r="C365" s="2"/>
      <c r="D365" s="28"/>
      <c r="E365" s="28"/>
      <c r="H365" s="17"/>
      <c r="J365" s="30"/>
      <c r="K365" s="31"/>
      <c r="L365" s="17"/>
      <c r="M365" s="2"/>
      <c r="N365" s="23"/>
    </row>
    <row r="366" spans="2:14" ht="27.75" customHeight="1" x14ac:dyDescent="0.2">
      <c r="B366" s="7"/>
      <c r="C366" s="2"/>
      <c r="D366" s="28"/>
      <c r="E366" s="28"/>
      <c r="H366" s="17"/>
      <c r="J366" s="30"/>
      <c r="K366" s="31"/>
      <c r="L366" s="17"/>
      <c r="M366" s="2"/>
      <c r="N366" s="23"/>
    </row>
    <row r="367" spans="2:14" ht="27.75" customHeight="1" x14ac:dyDescent="0.2">
      <c r="B367" s="7"/>
      <c r="C367" s="2"/>
      <c r="D367" s="28"/>
      <c r="E367" s="28"/>
      <c r="H367" s="17"/>
      <c r="J367" s="30"/>
      <c r="K367" s="31"/>
      <c r="L367" s="17"/>
      <c r="M367" s="2"/>
      <c r="N367" s="23"/>
    </row>
    <row r="368" spans="2:14" ht="27.75" customHeight="1" x14ac:dyDescent="0.2">
      <c r="B368" s="7"/>
      <c r="C368" s="2"/>
      <c r="D368" s="28"/>
      <c r="E368" s="28"/>
      <c r="H368" s="17"/>
      <c r="J368" s="30"/>
      <c r="K368" s="31"/>
      <c r="L368" s="17"/>
      <c r="M368" s="2"/>
      <c r="N368" s="23"/>
    </row>
    <row r="369" spans="2:14" ht="27.75" customHeight="1" x14ac:dyDescent="0.2">
      <c r="B369" s="7"/>
      <c r="C369" s="2"/>
      <c r="D369" s="28"/>
      <c r="E369" s="28"/>
      <c r="H369" s="17"/>
      <c r="J369" s="30"/>
      <c r="K369" s="31"/>
      <c r="L369" s="17"/>
      <c r="M369" s="2"/>
      <c r="N369" s="23"/>
    </row>
    <row r="370" spans="2:14" ht="27.75" customHeight="1" x14ac:dyDescent="0.2">
      <c r="B370" s="7"/>
      <c r="C370" s="2"/>
      <c r="D370" s="28"/>
      <c r="E370" s="28"/>
      <c r="H370" s="17"/>
      <c r="J370" s="30"/>
      <c r="K370" s="31"/>
      <c r="L370" s="17"/>
      <c r="M370" s="2"/>
      <c r="N370" s="23"/>
    </row>
    <row r="371" spans="2:14" ht="27.75" customHeight="1" x14ac:dyDescent="0.2">
      <c r="B371" s="7"/>
      <c r="C371" s="2"/>
      <c r="D371" s="28"/>
      <c r="E371" s="28"/>
      <c r="H371" s="17"/>
      <c r="J371" s="30"/>
      <c r="K371" s="31"/>
      <c r="L371" s="17"/>
      <c r="M371" s="2"/>
      <c r="N371" s="23"/>
    </row>
    <row r="372" spans="2:14" ht="27.75" customHeight="1" x14ac:dyDescent="0.2">
      <c r="B372" s="7"/>
      <c r="C372" s="2"/>
      <c r="D372" s="28"/>
      <c r="E372" s="28"/>
      <c r="H372" s="17"/>
      <c r="J372" s="30"/>
      <c r="K372" s="31"/>
      <c r="L372" s="17"/>
      <c r="M372" s="2"/>
      <c r="N372" s="23"/>
    </row>
    <row r="373" spans="2:14" ht="27.75" customHeight="1" x14ac:dyDescent="0.2">
      <c r="B373" s="7"/>
      <c r="C373" s="2"/>
      <c r="D373" s="28"/>
      <c r="E373" s="28"/>
      <c r="H373" s="17"/>
      <c r="J373" s="30"/>
      <c r="K373" s="31"/>
      <c r="L373" s="17"/>
      <c r="M373" s="2"/>
      <c r="N373" s="23"/>
    </row>
    <row r="374" spans="2:14" ht="27.75" customHeight="1" x14ac:dyDescent="0.2">
      <c r="B374" s="7"/>
      <c r="C374" s="2"/>
      <c r="D374" s="28"/>
      <c r="E374" s="28"/>
      <c r="H374" s="17"/>
      <c r="J374" s="30"/>
      <c r="K374" s="31"/>
      <c r="L374" s="17"/>
      <c r="M374" s="2"/>
      <c r="N374" s="23"/>
    </row>
    <row r="375" spans="2:14" ht="27.75" customHeight="1" x14ac:dyDescent="0.2">
      <c r="B375" s="7"/>
      <c r="C375" s="2"/>
      <c r="D375" s="28"/>
      <c r="E375" s="28"/>
      <c r="H375" s="17"/>
      <c r="J375" s="30"/>
      <c r="K375" s="31"/>
      <c r="L375" s="17"/>
      <c r="M375" s="2"/>
      <c r="N375" s="23"/>
    </row>
    <row r="376" spans="2:14" ht="27.75" customHeight="1" x14ac:dyDescent="0.2">
      <c r="B376" s="7"/>
      <c r="C376" s="2"/>
      <c r="D376" s="28"/>
      <c r="E376" s="28"/>
      <c r="H376" s="17"/>
      <c r="J376" s="30"/>
      <c r="K376" s="31"/>
      <c r="L376" s="17"/>
      <c r="M376" s="2"/>
      <c r="N376" s="23"/>
    </row>
    <row r="377" spans="2:14" ht="27.75" customHeight="1" x14ac:dyDescent="0.2">
      <c r="B377" s="7"/>
      <c r="C377" s="2"/>
      <c r="D377" s="28"/>
      <c r="E377" s="28"/>
      <c r="H377" s="17"/>
      <c r="J377" s="30"/>
      <c r="K377" s="31"/>
      <c r="L377" s="17"/>
      <c r="M377" s="2"/>
      <c r="N377" s="23"/>
    </row>
    <row r="378" spans="2:14" ht="27.75" customHeight="1" x14ac:dyDescent="0.2">
      <c r="B378" s="7"/>
      <c r="C378" s="2"/>
      <c r="D378" s="28"/>
      <c r="E378" s="28"/>
      <c r="H378" s="17"/>
      <c r="J378" s="30"/>
      <c r="K378" s="31"/>
      <c r="L378" s="17"/>
      <c r="M378" s="2"/>
      <c r="N378" s="23"/>
    </row>
    <row r="379" spans="2:14" ht="27.75" customHeight="1" x14ac:dyDescent="0.2">
      <c r="B379" s="7"/>
      <c r="C379" s="2"/>
      <c r="D379" s="28"/>
      <c r="E379" s="28"/>
      <c r="H379" s="17"/>
      <c r="J379" s="30"/>
      <c r="K379" s="31"/>
      <c r="L379" s="17"/>
      <c r="M379" s="2"/>
      <c r="N379" s="23"/>
    </row>
    <row r="380" spans="2:14" ht="27.75" customHeight="1" x14ac:dyDescent="0.2">
      <c r="B380" s="7"/>
      <c r="C380" s="2"/>
      <c r="D380" s="28"/>
      <c r="E380" s="28"/>
      <c r="H380" s="17"/>
      <c r="J380" s="30"/>
      <c r="K380" s="31"/>
      <c r="L380" s="17"/>
      <c r="M380" s="2"/>
      <c r="N380" s="23"/>
    </row>
    <row r="381" spans="2:14" ht="27.75" customHeight="1" x14ac:dyDescent="0.2">
      <c r="B381" s="7"/>
      <c r="C381" s="2"/>
      <c r="D381" s="28"/>
      <c r="E381" s="28"/>
      <c r="H381" s="17"/>
      <c r="J381" s="30"/>
      <c r="K381" s="31"/>
      <c r="L381" s="17"/>
      <c r="M381" s="2"/>
      <c r="N381" s="23"/>
    </row>
    <row r="382" spans="2:14" ht="27.75" customHeight="1" x14ac:dyDescent="0.2">
      <c r="B382" s="7"/>
      <c r="C382" s="2"/>
      <c r="D382" s="28"/>
      <c r="E382" s="28"/>
      <c r="H382" s="17"/>
      <c r="J382" s="30"/>
      <c r="K382" s="31"/>
      <c r="L382" s="17"/>
      <c r="M382" s="2"/>
      <c r="N382" s="23"/>
    </row>
    <row r="383" spans="2:14" ht="27.75" customHeight="1" x14ac:dyDescent="0.2">
      <c r="B383" s="7"/>
      <c r="C383" s="2"/>
      <c r="D383" s="28"/>
      <c r="E383" s="28"/>
      <c r="H383" s="17"/>
      <c r="J383" s="30"/>
      <c r="K383" s="31"/>
      <c r="L383" s="17"/>
      <c r="M383" s="2"/>
      <c r="N383" s="23"/>
    </row>
    <row r="384" spans="2:14" ht="27.75" customHeight="1" x14ac:dyDescent="0.2">
      <c r="B384" s="7"/>
      <c r="C384" s="2"/>
      <c r="D384" s="28"/>
      <c r="E384" s="28"/>
      <c r="H384" s="17"/>
      <c r="J384" s="30"/>
      <c r="K384" s="31"/>
      <c r="L384" s="17"/>
      <c r="M384" s="2"/>
      <c r="N384" s="23"/>
    </row>
    <row r="385" spans="2:14" ht="27.75" customHeight="1" x14ac:dyDescent="0.2">
      <c r="B385" s="7"/>
      <c r="C385" s="2"/>
      <c r="D385" s="28"/>
      <c r="E385" s="28"/>
      <c r="H385" s="17"/>
      <c r="J385" s="30"/>
      <c r="K385" s="31"/>
      <c r="L385" s="17"/>
      <c r="M385" s="2"/>
      <c r="N385" s="23"/>
    </row>
    <row r="386" spans="2:14" ht="27.75" customHeight="1" x14ac:dyDescent="0.2">
      <c r="B386" s="7"/>
      <c r="C386" s="2"/>
      <c r="D386" s="28"/>
      <c r="E386" s="28"/>
      <c r="H386" s="17"/>
      <c r="J386" s="30"/>
      <c r="K386" s="31"/>
      <c r="L386" s="17"/>
      <c r="M386" s="2"/>
      <c r="N386" s="23"/>
    </row>
    <row r="387" spans="2:14" ht="27.75" customHeight="1" x14ac:dyDescent="0.2">
      <c r="B387" s="7"/>
      <c r="C387" s="2"/>
      <c r="D387" s="28"/>
      <c r="E387" s="28"/>
      <c r="H387" s="17"/>
      <c r="J387" s="30"/>
      <c r="K387" s="31"/>
      <c r="L387" s="17"/>
      <c r="M387" s="2"/>
      <c r="N387" s="23"/>
    </row>
    <row r="388" spans="2:14" ht="27.75" customHeight="1" x14ac:dyDescent="0.2">
      <c r="B388" s="7"/>
      <c r="C388" s="2"/>
      <c r="D388" s="28"/>
      <c r="E388" s="28"/>
      <c r="H388" s="17"/>
      <c r="J388" s="30"/>
      <c r="K388" s="31"/>
      <c r="L388" s="17"/>
      <c r="M388" s="2"/>
      <c r="N388" s="23"/>
    </row>
    <row r="389" spans="2:14" ht="27.75" customHeight="1" x14ac:dyDescent="0.2">
      <c r="B389" s="7"/>
      <c r="C389" s="2"/>
      <c r="D389" s="28"/>
      <c r="E389" s="28"/>
      <c r="H389" s="17"/>
      <c r="J389" s="30"/>
      <c r="K389" s="31"/>
      <c r="L389" s="17"/>
      <c r="M389" s="2"/>
      <c r="N389" s="23"/>
    </row>
    <row r="390" spans="2:14" ht="27.75" customHeight="1" x14ac:dyDescent="0.2">
      <c r="B390" s="7"/>
      <c r="C390" s="2"/>
      <c r="D390" s="28"/>
      <c r="E390" s="28"/>
      <c r="H390" s="17"/>
      <c r="J390" s="30"/>
      <c r="K390" s="31"/>
      <c r="L390" s="17"/>
      <c r="M390" s="2"/>
      <c r="N390" s="23"/>
    </row>
    <row r="391" spans="2:14" ht="27.75" customHeight="1" x14ac:dyDescent="0.2">
      <c r="B391" s="7"/>
      <c r="C391" s="2"/>
      <c r="D391" s="28"/>
      <c r="E391" s="28"/>
      <c r="H391" s="17"/>
      <c r="J391" s="30"/>
      <c r="K391" s="31"/>
      <c r="L391" s="17"/>
      <c r="M391" s="2"/>
      <c r="N391" s="23"/>
    </row>
    <row r="392" spans="2:14" ht="27.75" customHeight="1" x14ac:dyDescent="0.2">
      <c r="B392" s="7"/>
      <c r="C392" s="2"/>
      <c r="D392" s="28"/>
      <c r="E392" s="28"/>
      <c r="H392" s="17"/>
      <c r="J392" s="30"/>
      <c r="K392" s="31"/>
      <c r="L392" s="17"/>
      <c r="M392" s="2"/>
      <c r="N392" s="23"/>
    </row>
    <row r="393" spans="2:14" ht="27.75" customHeight="1" x14ac:dyDescent="0.2">
      <c r="B393" s="7"/>
      <c r="C393" s="2"/>
      <c r="D393" s="28"/>
      <c r="E393" s="28"/>
      <c r="H393" s="17"/>
      <c r="J393" s="30"/>
      <c r="K393" s="31"/>
      <c r="L393" s="17"/>
      <c r="M393" s="2"/>
      <c r="N393" s="23"/>
    </row>
    <row r="394" spans="2:14" ht="27.75" customHeight="1" x14ac:dyDescent="0.2">
      <c r="B394" s="7"/>
      <c r="C394" s="2"/>
      <c r="D394" s="28"/>
      <c r="E394" s="28"/>
      <c r="H394" s="17"/>
      <c r="J394" s="30"/>
      <c r="K394" s="31"/>
      <c r="L394" s="17"/>
      <c r="M394" s="2"/>
      <c r="N394" s="23"/>
    </row>
    <row r="395" spans="2:14" ht="27.75" customHeight="1" x14ac:dyDescent="0.2">
      <c r="B395" s="7"/>
      <c r="C395" s="2"/>
      <c r="D395" s="28"/>
      <c r="E395" s="28"/>
      <c r="H395" s="17"/>
      <c r="J395" s="30"/>
      <c r="K395" s="31"/>
      <c r="L395" s="17"/>
      <c r="M395" s="2"/>
      <c r="N395" s="23"/>
    </row>
    <row r="396" spans="2:14" ht="27.75" customHeight="1" x14ac:dyDescent="0.2">
      <c r="B396" s="7"/>
      <c r="C396" s="2"/>
      <c r="D396" s="28"/>
      <c r="E396" s="28"/>
      <c r="H396" s="17"/>
      <c r="J396" s="30"/>
      <c r="K396" s="31"/>
      <c r="L396" s="17"/>
      <c r="M396" s="2"/>
      <c r="N396" s="23"/>
    </row>
    <row r="397" spans="2:14" ht="27.75" customHeight="1" x14ac:dyDescent="0.2">
      <c r="B397" s="7"/>
      <c r="C397" s="2"/>
      <c r="D397" s="28"/>
      <c r="E397" s="28"/>
      <c r="H397" s="17"/>
      <c r="J397" s="30"/>
      <c r="K397" s="31"/>
      <c r="L397" s="17"/>
      <c r="M397" s="2"/>
      <c r="N397" s="23"/>
    </row>
    <row r="398" spans="2:14" ht="27.75" customHeight="1" x14ac:dyDescent="0.2">
      <c r="B398" s="7"/>
      <c r="C398" s="2"/>
      <c r="D398" s="28"/>
      <c r="E398" s="28"/>
      <c r="H398" s="17"/>
      <c r="J398" s="30"/>
      <c r="K398" s="31"/>
      <c r="L398" s="17"/>
      <c r="M398" s="2"/>
      <c r="N398" s="23"/>
    </row>
    <row r="399" spans="2:14" ht="27.75" customHeight="1" x14ac:dyDescent="0.2">
      <c r="B399" s="7"/>
      <c r="C399" s="2"/>
      <c r="D399" s="28"/>
      <c r="E399" s="28"/>
      <c r="H399" s="17"/>
      <c r="J399" s="30"/>
      <c r="K399" s="31"/>
      <c r="L399" s="17"/>
      <c r="M399" s="2"/>
      <c r="N399" s="23"/>
    </row>
    <row r="400" spans="2:14" ht="27.75" customHeight="1" x14ac:dyDescent="0.2">
      <c r="B400" s="7"/>
      <c r="C400" s="2"/>
      <c r="D400" s="28"/>
      <c r="E400" s="28"/>
      <c r="H400" s="17"/>
      <c r="J400" s="30"/>
      <c r="K400" s="31"/>
      <c r="L400" s="17"/>
      <c r="M400" s="2"/>
      <c r="N400" s="23"/>
    </row>
    <row r="401" spans="2:14" ht="27.75" customHeight="1" x14ac:dyDescent="0.2">
      <c r="B401" s="7"/>
      <c r="C401" s="2"/>
      <c r="D401" s="28"/>
      <c r="E401" s="28"/>
      <c r="H401" s="17"/>
      <c r="J401" s="30"/>
      <c r="K401" s="31"/>
      <c r="L401" s="17"/>
      <c r="M401" s="2"/>
      <c r="N401" s="23"/>
    </row>
    <row r="402" spans="2:14" ht="27.75" customHeight="1" x14ac:dyDescent="0.2">
      <c r="B402" s="7"/>
      <c r="C402" s="2"/>
      <c r="D402" s="28"/>
      <c r="E402" s="28"/>
      <c r="H402" s="17"/>
      <c r="J402" s="30"/>
      <c r="K402" s="31"/>
      <c r="L402" s="17"/>
      <c r="M402" s="2"/>
      <c r="N402" s="23"/>
    </row>
    <row r="403" spans="2:14" ht="27.75" customHeight="1" x14ac:dyDescent="0.2">
      <c r="B403" s="7"/>
      <c r="C403" s="2"/>
      <c r="D403" s="28"/>
      <c r="E403" s="28"/>
      <c r="H403" s="17"/>
      <c r="J403" s="30"/>
      <c r="K403" s="31"/>
      <c r="L403" s="17"/>
      <c r="M403" s="2"/>
      <c r="N403" s="23"/>
    </row>
    <row r="404" spans="2:14" ht="27.75" customHeight="1" x14ac:dyDescent="0.2">
      <c r="B404" s="7"/>
      <c r="C404" s="2"/>
      <c r="D404" s="28"/>
      <c r="E404" s="28"/>
      <c r="H404" s="17"/>
      <c r="J404" s="30"/>
      <c r="K404" s="31"/>
      <c r="L404" s="17"/>
      <c r="M404" s="2"/>
      <c r="N404" s="23"/>
    </row>
    <row r="405" spans="2:14" ht="27.75" customHeight="1" x14ac:dyDescent="0.2">
      <c r="B405" s="7"/>
      <c r="C405" s="2"/>
      <c r="D405" s="28"/>
      <c r="E405" s="28"/>
      <c r="H405" s="17"/>
      <c r="J405" s="30"/>
      <c r="K405" s="31"/>
      <c r="L405" s="17"/>
      <c r="M405" s="2"/>
      <c r="N405" s="23"/>
    </row>
    <row r="406" spans="2:14" ht="27.75" customHeight="1" x14ac:dyDescent="0.2">
      <c r="B406" s="7"/>
      <c r="C406" s="2"/>
      <c r="D406" s="28"/>
      <c r="E406" s="28"/>
      <c r="H406" s="17"/>
      <c r="J406" s="30"/>
      <c r="K406" s="31"/>
      <c r="L406" s="17"/>
      <c r="M406" s="2"/>
      <c r="N406" s="23"/>
    </row>
    <row r="407" spans="2:14" ht="27.75" customHeight="1" x14ac:dyDescent="0.2">
      <c r="B407" s="7"/>
      <c r="C407" s="2"/>
      <c r="D407" s="28"/>
      <c r="E407" s="28"/>
      <c r="H407" s="17"/>
      <c r="J407" s="30"/>
      <c r="K407" s="31"/>
      <c r="L407" s="17"/>
      <c r="M407" s="2"/>
      <c r="N407" s="23"/>
    </row>
    <row r="408" spans="2:14" ht="27.75" customHeight="1" x14ac:dyDescent="0.2">
      <c r="B408" s="7"/>
      <c r="C408" s="2"/>
      <c r="D408" s="28"/>
      <c r="E408" s="28"/>
      <c r="H408" s="17"/>
      <c r="J408" s="30"/>
      <c r="K408" s="31"/>
      <c r="L408" s="17"/>
      <c r="M408" s="2"/>
      <c r="N408" s="23"/>
    </row>
    <row r="409" spans="2:14" ht="27.75" customHeight="1" x14ac:dyDescent="0.2">
      <c r="B409" s="7"/>
      <c r="C409" s="2"/>
      <c r="D409" s="28"/>
      <c r="E409" s="28"/>
      <c r="H409" s="17"/>
      <c r="J409" s="30"/>
      <c r="K409" s="31"/>
      <c r="L409" s="17"/>
      <c r="M409" s="2"/>
      <c r="N409" s="23"/>
    </row>
    <row r="410" spans="2:14" ht="27.75" customHeight="1" x14ac:dyDescent="0.2">
      <c r="B410" s="7"/>
      <c r="C410" s="2"/>
      <c r="D410" s="28"/>
      <c r="E410" s="28"/>
      <c r="H410" s="17"/>
      <c r="J410" s="30"/>
      <c r="K410" s="31"/>
      <c r="L410" s="17"/>
      <c r="M410" s="2"/>
      <c r="N410" s="23"/>
    </row>
    <row r="411" spans="2:14" ht="27.75" customHeight="1" x14ac:dyDescent="0.2">
      <c r="B411" s="7"/>
      <c r="C411" s="2"/>
      <c r="D411" s="28"/>
      <c r="E411" s="28"/>
      <c r="H411" s="17"/>
      <c r="J411" s="30"/>
      <c r="K411" s="31"/>
      <c r="L411" s="17"/>
      <c r="M411" s="2"/>
      <c r="N411" s="23"/>
    </row>
    <row r="412" spans="2:14" ht="27.75" customHeight="1" x14ac:dyDescent="0.2">
      <c r="B412" s="7"/>
      <c r="C412" s="2"/>
      <c r="D412" s="28"/>
      <c r="E412" s="28"/>
      <c r="H412" s="17"/>
      <c r="J412" s="30"/>
      <c r="K412" s="31"/>
      <c r="L412" s="17"/>
      <c r="M412" s="2"/>
      <c r="N412" s="23"/>
    </row>
    <row r="413" spans="2:14" ht="27.75" customHeight="1" x14ac:dyDescent="0.2">
      <c r="B413" s="7"/>
      <c r="C413" s="2"/>
      <c r="D413" s="28"/>
      <c r="E413" s="28"/>
      <c r="H413" s="17"/>
      <c r="J413" s="30"/>
      <c r="K413" s="31"/>
      <c r="L413" s="17"/>
      <c r="M413" s="2"/>
      <c r="N413" s="23"/>
    </row>
    <row r="414" spans="2:14" ht="27.75" customHeight="1" x14ac:dyDescent="0.2">
      <c r="B414" s="7"/>
      <c r="C414" s="2"/>
      <c r="D414" s="28"/>
      <c r="E414" s="28"/>
      <c r="H414" s="17"/>
      <c r="J414" s="30"/>
      <c r="K414" s="31"/>
      <c r="L414" s="17"/>
      <c r="M414" s="2"/>
      <c r="N414" s="23"/>
    </row>
    <row r="415" spans="2:14" ht="27.75" customHeight="1" x14ac:dyDescent="0.2">
      <c r="B415" s="7"/>
      <c r="C415" s="2"/>
      <c r="D415" s="28"/>
      <c r="E415" s="28"/>
      <c r="H415" s="17"/>
      <c r="J415" s="30"/>
      <c r="K415" s="31"/>
      <c r="L415" s="17"/>
      <c r="M415" s="2"/>
      <c r="N415" s="23"/>
    </row>
    <row r="416" spans="2:14" ht="27.75" customHeight="1" x14ac:dyDescent="0.2">
      <c r="B416" s="7"/>
      <c r="C416" s="2"/>
      <c r="D416" s="28"/>
      <c r="E416" s="28"/>
      <c r="H416" s="17"/>
      <c r="J416" s="30"/>
      <c r="K416" s="31"/>
      <c r="L416" s="17"/>
      <c r="M416" s="2"/>
      <c r="N416" s="23"/>
    </row>
    <row r="417" spans="2:14" ht="27.75" customHeight="1" x14ac:dyDescent="0.2">
      <c r="B417" s="7"/>
      <c r="C417" s="2"/>
      <c r="D417" s="28"/>
      <c r="E417" s="28"/>
      <c r="H417" s="17"/>
      <c r="J417" s="30"/>
      <c r="K417" s="31"/>
      <c r="L417" s="17"/>
      <c r="M417" s="2"/>
      <c r="N417" s="23"/>
    </row>
    <row r="418" spans="2:14" ht="27.75" customHeight="1" x14ac:dyDescent="0.2">
      <c r="B418" s="7"/>
      <c r="C418" s="2"/>
      <c r="D418" s="28"/>
      <c r="E418" s="28"/>
      <c r="H418" s="17"/>
      <c r="J418" s="30"/>
      <c r="K418" s="31"/>
      <c r="L418" s="17"/>
      <c r="M418" s="2"/>
      <c r="N418" s="23"/>
    </row>
    <row r="419" spans="2:14" ht="27.75" customHeight="1" x14ac:dyDescent="0.2">
      <c r="B419" s="7"/>
      <c r="C419" s="2"/>
      <c r="D419" s="28"/>
      <c r="E419" s="28"/>
      <c r="H419" s="17"/>
      <c r="J419" s="30"/>
      <c r="K419" s="31"/>
      <c r="L419" s="17"/>
      <c r="M419" s="2"/>
      <c r="N419" s="23"/>
    </row>
    <row r="420" spans="2:14" ht="27.75" customHeight="1" x14ac:dyDescent="0.2">
      <c r="B420" s="7"/>
      <c r="C420" s="2"/>
      <c r="D420" s="28"/>
      <c r="E420" s="28"/>
      <c r="H420" s="17"/>
      <c r="J420" s="30"/>
      <c r="K420" s="31"/>
      <c r="L420" s="17"/>
      <c r="M420" s="2"/>
      <c r="N420" s="23"/>
    </row>
    <row r="421" spans="2:14" ht="27.75" customHeight="1" x14ac:dyDescent="0.2">
      <c r="B421" s="7"/>
      <c r="C421" s="2"/>
      <c r="D421" s="28"/>
      <c r="E421" s="28"/>
      <c r="H421" s="17"/>
      <c r="J421" s="30"/>
      <c r="K421" s="31"/>
      <c r="L421" s="17"/>
      <c r="M421" s="2"/>
      <c r="N421" s="23"/>
    </row>
    <row r="422" spans="2:14" ht="27.75" customHeight="1" x14ac:dyDescent="0.2">
      <c r="B422" s="7"/>
      <c r="C422" s="2"/>
      <c r="D422" s="28"/>
      <c r="E422" s="28"/>
      <c r="H422" s="17"/>
      <c r="J422" s="30"/>
      <c r="K422" s="31"/>
      <c r="L422" s="17"/>
      <c r="M422" s="2"/>
      <c r="N422" s="23"/>
    </row>
    <row r="423" spans="2:14" ht="27.75" customHeight="1" x14ac:dyDescent="0.2">
      <c r="B423" s="7"/>
      <c r="C423" s="2"/>
      <c r="D423" s="28"/>
      <c r="E423" s="28"/>
      <c r="H423" s="17"/>
      <c r="J423" s="30"/>
      <c r="K423" s="31"/>
      <c r="L423" s="17"/>
      <c r="M423" s="2"/>
      <c r="N423" s="23"/>
    </row>
    <row r="424" spans="2:14" ht="27.75" customHeight="1" x14ac:dyDescent="0.2">
      <c r="B424" s="7"/>
      <c r="C424" s="2"/>
      <c r="D424" s="28"/>
      <c r="E424" s="28"/>
      <c r="H424" s="17"/>
      <c r="J424" s="30"/>
      <c r="K424" s="31"/>
      <c r="L424" s="17"/>
      <c r="M424" s="2"/>
      <c r="N424" s="23"/>
    </row>
    <row r="425" spans="2:14" ht="27.75" customHeight="1" x14ac:dyDescent="0.2">
      <c r="B425" s="7"/>
      <c r="C425" s="2"/>
      <c r="D425" s="28"/>
      <c r="E425" s="28"/>
      <c r="H425" s="17"/>
      <c r="J425" s="30"/>
      <c r="K425" s="31"/>
      <c r="L425" s="17"/>
      <c r="M425" s="2"/>
      <c r="N425" s="23"/>
    </row>
    <row r="426" spans="2:14" ht="27.75" customHeight="1" x14ac:dyDescent="0.2">
      <c r="B426" s="7"/>
      <c r="C426" s="2"/>
      <c r="D426" s="28"/>
      <c r="E426" s="28"/>
      <c r="H426" s="17"/>
      <c r="J426" s="30"/>
      <c r="K426" s="31"/>
      <c r="L426" s="17"/>
      <c r="M426" s="2"/>
      <c r="N426" s="23"/>
    </row>
    <row r="427" spans="2:14" ht="27.75" customHeight="1" x14ac:dyDescent="0.2">
      <c r="B427" s="7"/>
      <c r="C427" s="2"/>
      <c r="D427" s="28"/>
      <c r="E427" s="28"/>
      <c r="H427" s="17"/>
      <c r="J427" s="30"/>
      <c r="K427" s="31"/>
      <c r="L427" s="17"/>
      <c r="M427" s="2"/>
      <c r="N427" s="23"/>
    </row>
    <row r="428" spans="2:14" ht="27.75" customHeight="1" x14ac:dyDescent="0.2">
      <c r="B428" s="7"/>
      <c r="C428" s="2"/>
      <c r="D428" s="28"/>
      <c r="E428" s="28"/>
      <c r="H428" s="17"/>
      <c r="J428" s="30"/>
      <c r="K428" s="31"/>
      <c r="L428" s="17"/>
      <c r="M428" s="2"/>
      <c r="N428" s="23"/>
    </row>
    <row r="429" spans="2:14" ht="27.75" customHeight="1" x14ac:dyDescent="0.2">
      <c r="B429" s="7"/>
      <c r="C429" s="2"/>
      <c r="D429" s="28"/>
      <c r="E429" s="28"/>
      <c r="H429" s="17"/>
      <c r="J429" s="30"/>
      <c r="K429" s="31"/>
      <c r="L429" s="17"/>
      <c r="M429" s="2"/>
      <c r="N429" s="23"/>
    </row>
    <row r="430" spans="2:14" ht="27.75" customHeight="1" x14ac:dyDescent="0.2">
      <c r="B430" s="7"/>
      <c r="C430" s="2"/>
      <c r="D430" s="28"/>
      <c r="E430" s="28"/>
      <c r="H430" s="17"/>
      <c r="J430" s="30"/>
      <c r="K430" s="31"/>
      <c r="L430" s="17"/>
      <c r="M430" s="2"/>
      <c r="N430" s="23"/>
    </row>
    <row r="431" spans="2:14" ht="27.75" customHeight="1" x14ac:dyDescent="0.2">
      <c r="B431" s="7"/>
      <c r="C431" s="2"/>
      <c r="D431" s="28"/>
      <c r="E431" s="28"/>
      <c r="H431" s="17"/>
      <c r="J431" s="30"/>
      <c r="K431" s="31"/>
      <c r="L431" s="17"/>
      <c r="M431" s="2"/>
      <c r="N431" s="23"/>
    </row>
    <row r="432" spans="2:14" ht="27.75" customHeight="1" x14ac:dyDescent="0.2">
      <c r="B432" s="7"/>
      <c r="C432" s="2"/>
      <c r="D432" s="28"/>
      <c r="E432" s="28"/>
      <c r="H432" s="17"/>
      <c r="J432" s="30"/>
      <c r="K432" s="31"/>
      <c r="L432" s="17"/>
      <c r="M432" s="2"/>
      <c r="N432" s="23"/>
    </row>
    <row r="433" spans="2:14" ht="27.75" customHeight="1" x14ac:dyDescent="0.2">
      <c r="B433" s="7"/>
      <c r="C433" s="2"/>
      <c r="D433" s="28"/>
      <c r="E433" s="28"/>
      <c r="H433" s="17"/>
      <c r="J433" s="30"/>
      <c r="K433" s="31"/>
      <c r="L433" s="17"/>
      <c r="M433" s="2"/>
      <c r="N433" s="23"/>
    </row>
    <row r="434" spans="2:14" ht="27.75" customHeight="1" x14ac:dyDescent="0.2">
      <c r="B434" s="7"/>
      <c r="C434" s="2"/>
      <c r="D434" s="28"/>
      <c r="E434" s="28"/>
      <c r="H434" s="17"/>
      <c r="J434" s="30"/>
      <c r="K434" s="31"/>
      <c r="L434" s="17"/>
      <c r="M434" s="2"/>
      <c r="N434" s="23"/>
    </row>
    <row r="435" spans="2:14" ht="27.75" customHeight="1" x14ac:dyDescent="0.2">
      <c r="B435" s="7"/>
      <c r="C435" s="2"/>
      <c r="D435" s="28"/>
      <c r="E435" s="28"/>
      <c r="H435" s="17"/>
      <c r="J435" s="30"/>
      <c r="K435" s="31"/>
      <c r="L435" s="17"/>
      <c r="M435" s="2"/>
      <c r="N435" s="23"/>
    </row>
    <row r="436" spans="2:14" ht="27.75" customHeight="1" x14ac:dyDescent="0.2">
      <c r="B436" s="7"/>
      <c r="C436" s="2"/>
      <c r="D436" s="28"/>
      <c r="E436" s="28"/>
      <c r="H436" s="17"/>
      <c r="J436" s="30"/>
      <c r="K436" s="31"/>
      <c r="L436" s="17"/>
      <c r="M436" s="2"/>
      <c r="N436" s="23"/>
    </row>
    <row r="437" spans="2:14" ht="27.75" customHeight="1" x14ac:dyDescent="0.2">
      <c r="B437" s="7"/>
      <c r="C437" s="2"/>
      <c r="D437" s="28"/>
      <c r="E437" s="28"/>
      <c r="H437" s="17"/>
      <c r="J437" s="30"/>
      <c r="K437" s="31"/>
      <c r="L437" s="17"/>
      <c r="M437" s="2"/>
      <c r="N437" s="23"/>
    </row>
    <row r="438" spans="2:14" ht="27.75" customHeight="1" x14ac:dyDescent="0.2">
      <c r="B438" s="7"/>
      <c r="C438" s="2"/>
      <c r="D438" s="28"/>
      <c r="E438" s="28"/>
      <c r="H438" s="17"/>
      <c r="J438" s="30"/>
      <c r="K438" s="31"/>
      <c r="L438" s="17"/>
      <c r="M438" s="2"/>
      <c r="N438" s="23"/>
    </row>
    <row r="439" spans="2:14" ht="27.75" customHeight="1" x14ac:dyDescent="0.2">
      <c r="B439" s="7"/>
      <c r="C439" s="2"/>
      <c r="D439" s="28"/>
      <c r="E439" s="28"/>
      <c r="H439" s="17"/>
      <c r="J439" s="30"/>
      <c r="K439" s="31"/>
      <c r="L439" s="17"/>
      <c r="M439" s="2"/>
      <c r="N439" s="23"/>
    </row>
    <row r="440" spans="2:14" ht="27.75" customHeight="1" x14ac:dyDescent="0.2">
      <c r="B440" s="7"/>
      <c r="C440" s="2"/>
      <c r="D440" s="28"/>
      <c r="E440" s="28"/>
      <c r="H440" s="17"/>
      <c r="J440" s="30"/>
      <c r="K440" s="31"/>
      <c r="L440" s="17"/>
      <c r="M440" s="2"/>
      <c r="N440" s="23"/>
    </row>
    <row r="441" spans="2:14" ht="27.75" customHeight="1" x14ac:dyDescent="0.2">
      <c r="B441" s="7"/>
      <c r="C441" s="2"/>
      <c r="D441" s="28"/>
      <c r="E441" s="28"/>
      <c r="H441" s="17"/>
      <c r="J441" s="30"/>
      <c r="K441" s="31"/>
      <c r="L441" s="17"/>
      <c r="M441" s="2"/>
      <c r="N441" s="23"/>
    </row>
    <row r="442" spans="2:14" ht="27.75" customHeight="1" x14ac:dyDescent="0.2">
      <c r="B442" s="7"/>
      <c r="C442" s="2"/>
      <c r="D442" s="28"/>
      <c r="E442" s="28"/>
      <c r="H442" s="17"/>
      <c r="J442" s="30"/>
      <c r="K442" s="31"/>
      <c r="L442" s="17"/>
      <c r="M442" s="2"/>
      <c r="N442" s="23"/>
    </row>
    <row r="443" spans="2:14" ht="27.75" customHeight="1" x14ac:dyDescent="0.2">
      <c r="B443" s="7"/>
      <c r="C443" s="2"/>
      <c r="D443" s="28"/>
      <c r="E443" s="28"/>
      <c r="H443" s="17"/>
      <c r="J443" s="30"/>
      <c r="K443" s="31"/>
      <c r="L443" s="17"/>
      <c r="M443" s="2"/>
      <c r="N443" s="23"/>
    </row>
    <row r="444" spans="2:14" ht="27.75" customHeight="1" x14ac:dyDescent="0.2">
      <c r="B444" s="7"/>
      <c r="C444" s="2"/>
      <c r="D444" s="28"/>
      <c r="E444" s="28"/>
      <c r="H444" s="17"/>
      <c r="J444" s="30"/>
      <c r="K444" s="31"/>
      <c r="L444" s="17"/>
      <c r="M444" s="2"/>
      <c r="N444" s="23"/>
    </row>
    <row r="445" spans="2:14" ht="27.75" customHeight="1" x14ac:dyDescent="0.2">
      <c r="B445" s="7"/>
      <c r="C445" s="2"/>
      <c r="D445" s="28"/>
      <c r="E445" s="28"/>
      <c r="H445" s="17"/>
      <c r="J445" s="30"/>
      <c r="K445" s="31"/>
      <c r="L445" s="17"/>
      <c r="M445" s="2"/>
      <c r="N445" s="23"/>
    </row>
    <row r="446" spans="2:14" ht="27.75" customHeight="1" x14ac:dyDescent="0.2">
      <c r="B446" s="7"/>
      <c r="C446" s="2"/>
      <c r="D446" s="28"/>
      <c r="E446" s="28"/>
      <c r="H446" s="17"/>
      <c r="J446" s="30"/>
      <c r="K446" s="31"/>
      <c r="L446" s="17"/>
      <c r="M446" s="2"/>
      <c r="N446" s="23"/>
    </row>
    <row r="447" spans="2:14" ht="27.75" customHeight="1" x14ac:dyDescent="0.2">
      <c r="B447" s="7"/>
      <c r="C447" s="2"/>
      <c r="D447" s="28"/>
      <c r="E447" s="28"/>
      <c r="H447" s="17"/>
      <c r="J447" s="30"/>
      <c r="K447" s="31"/>
      <c r="L447" s="17"/>
      <c r="M447" s="2"/>
      <c r="N447" s="23"/>
    </row>
    <row r="448" spans="2:14" ht="27.75" customHeight="1" x14ac:dyDescent="0.2">
      <c r="B448" s="7"/>
      <c r="C448" s="2"/>
      <c r="D448" s="28"/>
      <c r="E448" s="28"/>
      <c r="H448" s="17"/>
      <c r="J448" s="30"/>
      <c r="K448" s="31"/>
      <c r="L448" s="17"/>
      <c r="M448" s="2"/>
      <c r="N448" s="23"/>
    </row>
    <row r="449" spans="2:14" ht="27.75" customHeight="1" x14ac:dyDescent="0.2">
      <c r="B449" s="7"/>
      <c r="C449" s="2"/>
      <c r="D449" s="28"/>
      <c r="E449" s="28"/>
      <c r="H449" s="17"/>
      <c r="J449" s="30"/>
      <c r="K449" s="31"/>
      <c r="L449" s="17"/>
      <c r="M449" s="2"/>
      <c r="N449" s="23"/>
    </row>
    <row r="450" spans="2:14" ht="27.75" customHeight="1" x14ac:dyDescent="0.2">
      <c r="B450" s="7"/>
      <c r="C450" s="2"/>
      <c r="D450" s="28"/>
      <c r="E450" s="28"/>
      <c r="H450" s="17"/>
      <c r="J450" s="30"/>
      <c r="K450" s="31"/>
      <c r="L450" s="17"/>
      <c r="M450" s="2"/>
      <c r="N450" s="23"/>
    </row>
    <row r="451" spans="2:14" ht="27.75" customHeight="1" x14ac:dyDescent="0.2">
      <c r="B451" s="7"/>
      <c r="C451" s="2"/>
      <c r="D451" s="28"/>
      <c r="E451" s="28"/>
      <c r="H451" s="17"/>
      <c r="J451" s="30"/>
      <c r="K451" s="31"/>
      <c r="L451" s="17"/>
      <c r="M451" s="2"/>
      <c r="N451" s="23"/>
    </row>
    <row r="452" spans="2:14" ht="27.75" customHeight="1" x14ac:dyDescent="0.2">
      <c r="B452" s="7"/>
      <c r="C452" s="2"/>
      <c r="D452" s="28"/>
      <c r="E452" s="28"/>
      <c r="H452" s="17"/>
      <c r="J452" s="30"/>
      <c r="K452" s="31"/>
      <c r="L452" s="17"/>
      <c r="M452" s="2"/>
      <c r="N452" s="23"/>
    </row>
    <row r="453" spans="2:14" ht="27.75" customHeight="1" x14ac:dyDescent="0.2">
      <c r="B453" s="7"/>
      <c r="C453" s="2"/>
      <c r="D453" s="28"/>
      <c r="E453" s="28"/>
      <c r="H453" s="17"/>
      <c r="J453" s="30"/>
      <c r="K453" s="31"/>
      <c r="L453" s="17"/>
      <c r="M453" s="2"/>
      <c r="N453" s="23"/>
    </row>
    <row r="454" spans="2:14" ht="27.75" customHeight="1" x14ac:dyDescent="0.2">
      <c r="B454" s="7"/>
      <c r="C454" s="2"/>
      <c r="D454" s="28"/>
      <c r="E454" s="28"/>
      <c r="H454" s="17"/>
      <c r="J454" s="30"/>
      <c r="K454" s="31"/>
      <c r="L454" s="17"/>
      <c r="M454" s="2"/>
      <c r="N454" s="23"/>
    </row>
    <row r="455" spans="2:14" ht="27.75" customHeight="1" x14ac:dyDescent="0.2">
      <c r="B455" s="7"/>
      <c r="C455" s="2"/>
      <c r="D455" s="28"/>
      <c r="E455" s="28"/>
      <c r="H455" s="17"/>
      <c r="J455" s="30"/>
      <c r="K455" s="31"/>
      <c r="L455" s="17"/>
      <c r="M455" s="2"/>
      <c r="N455" s="23"/>
    </row>
    <row r="456" spans="2:14" ht="27.75" customHeight="1" x14ac:dyDescent="0.2">
      <c r="B456" s="7"/>
      <c r="C456" s="2"/>
      <c r="D456" s="28"/>
      <c r="E456" s="28"/>
      <c r="H456" s="17"/>
      <c r="J456" s="30"/>
      <c r="K456" s="31"/>
      <c r="L456" s="17"/>
      <c r="M456" s="2"/>
      <c r="N456" s="23"/>
    </row>
    <row r="457" spans="2:14" ht="27.75" customHeight="1" x14ac:dyDescent="0.2">
      <c r="B457" s="7"/>
      <c r="C457" s="2"/>
      <c r="D457" s="28"/>
      <c r="E457" s="28"/>
      <c r="H457" s="17"/>
      <c r="J457" s="30"/>
      <c r="K457" s="31"/>
      <c r="L457" s="17"/>
      <c r="M457" s="2"/>
      <c r="N457" s="23"/>
    </row>
    <row r="458" spans="2:14" ht="27.75" customHeight="1" x14ac:dyDescent="0.2">
      <c r="B458" s="7"/>
      <c r="C458" s="2"/>
      <c r="D458" s="28"/>
      <c r="E458" s="28"/>
      <c r="H458" s="17"/>
      <c r="J458" s="30"/>
      <c r="K458" s="31"/>
      <c r="L458" s="17"/>
      <c r="M458" s="2"/>
      <c r="N458" s="23"/>
    </row>
    <row r="459" spans="2:14" ht="27.75" customHeight="1" x14ac:dyDescent="0.2">
      <c r="B459" s="7"/>
      <c r="C459" s="2"/>
      <c r="D459" s="28"/>
      <c r="E459" s="28"/>
      <c r="H459" s="17"/>
      <c r="J459" s="30"/>
      <c r="K459" s="31"/>
      <c r="L459" s="17"/>
      <c r="M459" s="2"/>
      <c r="N459" s="23"/>
    </row>
    <row r="460" spans="2:14" ht="27.75" customHeight="1" x14ac:dyDescent="0.2">
      <c r="B460" s="7"/>
      <c r="C460" s="2"/>
      <c r="D460" s="28"/>
      <c r="E460" s="28"/>
      <c r="H460" s="17"/>
      <c r="J460" s="30"/>
      <c r="K460" s="31"/>
      <c r="L460" s="17"/>
      <c r="M460" s="2"/>
      <c r="N460" s="23"/>
    </row>
    <row r="461" spans="2:14" ht="27.75" customHeight="1" x14ac:dyDescent="0.2">
      <c r="B461" s="7"/>
      <c r="C461" s="2"/>
      <c r="D461" s="28"/>
      <c r="E461" s="28"/>
      <c r="H461" s="17"/>
      <c r="J461" s="30"/>
      <c r="K461" s="31"/>
      <c r="L461" s="17"/>
      <c r="M461" s="2"/>
      <c r="N461" s="23"/>
    </row>
    <row r="462" spans="2:14" ht="27.75" customHeight="1" x14ac:dyDescent="0.2">
      <c r="B462" s="7"/>
      <c r="C462" s="2"/>
      <c r="D462" s="28"/>
      <c r="E462" s="28"/>
      <c r="H462" s="17"/>
      <c r="J462" s="30"/>
      <c r="K462" s="31"/>
      <c r="L462" s="17"/>
      <c r="M462" s="2"/>
      <c r="N462" s="23"/>
    </row>
    <row r="463" spans="2:14" ht="27.75" customHeight="1" x14ac:dyDescent="0.2">
      <c r="B463" s="7"/>
      <c r="C463" s="2"/>
      <c r="D463" s="28"/>
      <c r="E463" s="28"/>
      <c r="H463" s="17"/>
      <c r="J463" s="30"/>
      <c r="K463" s="31"/>
      <c r="L463" s="17"/>
      <c r="M463" s="2"/>
      <c r="N463" s="23"/>
    </row>
    <row r="464" spans="2:14" ht="27.75" customHeight="1" x14ac:dyDescent="0.2">
      <c r="B464" s="7"/>
      <c r="C464" s="2"/>
      <c r="D464" s="28"/>
      <c r="E464" s="28"/>
      <c r="H464" s="17"/>
      <c r="J464" s="30"/>
      <c r="K464" s="31"/>
      <c r="L464" s="17"/>
      <c r="M464" s="2"/>
      <c r="N464" s="23"/>
    </row>
    <row r="465" spans="2:14" ht="27.75" customHeight="1" x14ac:dyDescent="0.2">
      <c r="B465" s="7"/>
      <c r="C465" s="2"/>
      <c r="D465" s="28"/>
      <c r="E465" s="28"/>
      <c r="H465" s="17"/>
      <c r="J465" s="30"/>
      <c r="K465" s="31"/>
      <c r="L465" s="17"/>
      <c r="M465" s="2"/>
      <c r="N465" s="23"/>
    </row>
    <row r="466" spans="2:14" ht="27.75" customHeight="1" x14ac:dyDescent="0.2">
      <c r="B466" s="7"/>
      <c r="C466" s="2"/>
      <c r="D466" s="28"/>
      <c r="E466" s="28"/>
      <c r="H466" s="17"/>
      <c r="J466" s="30"/>
      <c r="K466" s="31"/>
      <c r="L466" s="17"/>
      <c r="M466" s="2"/>
      <c r="N466" s="23"/>
    </row>
    <row r="467" spans="2:14" ht="27.75" customHeight="1" x14ac:dyDescent="0.2">
      <c r="B467" s="7"/>
      <c r="C467" s="2"/>
      <c r="D467" s="28"/>
      <c r="E467" s="28"/>
      <c r="H467" s="17"/>
      <c r="J467" s="30"/>
      <c r="K467" s="31"/>
      <c r="L467" s="17"/>
      <c r="M467" s="2"/>
      <c r="N467" s="23"/>
    </row>
    <row r="468" spans="2:14" ht="27.75" customHeight="1" x14ac:dyDescent="0.2">
      <c r="B468" s="7"/>
      <c r="C468" s="2"/>
      <c r="D468" s="28"/>
      <c r="E468" s="28"/>
      <c r="H468" s="17"/>
      <c r="J468" s="30"/>
      <c r="K468" s="31"/>
      <c r="L468" s="17"/>
      <c r="M468" s="2"/>
      <c r="N468" s="23"/>
    </row>
    <row r="469" spans="2:14" ht="27.75" customHeight="1" x14ac:dyDescent="0.2">
      <c r="B469" s="7"/>
      <c r="C469" s="2"/>
      <c r="D469" s="28"/>
      <c r="E469" s="28"/>
      <c r="H469" s="17"/>
      <c r="J469" s="30"/>
      <c r="K469" s="31"/>
      <c r="L469" s="17"/>
      <c r="M469" s="2"/>
      <c r="N469" s="23"/>
    </row>
    <row r="470" spans="2:14" ht="27.75" customHeight="1" x14ac:dyDescent="0.2">
      <c r="B470" s="7"/>
      <c r="C470" s="2"/>
      <c r="D470" s="28"/>
      <c r="E470" s="28"/>
      <c r="H470" s="17"/>
      <c r="J470" s="30"/>
      <c r="K470" s="31"/>
      <c r="L470" s="17"/>
      <c r="M470" s="2"/>
      <c r="N470" s="23"/>
    </row>
    <row r="471" spans="2:14" ht="27.75" customHeight="1" x14ac:dyDescent="0.2">
      <c r="B471" s="7"/>
      <c r="C471" s="2"/>
      <c r="D471" s="28"/>
      <c r="E471" s="28"/>
      <c r="H471" s="17"/>
      <c r="J471" s="30"/>
      <c r="K471" s="31"/>
      <c r="L471" s="17"/>
      <c r="M471" s="2"/>
      <c r="N471" s="23"/>
    </row>
    <row r="472" spans="2:14" ht="27.75" customHeight="1" x14ac:dyDescent="0.2">
      <c r="B472" s="7"/>
      <c r="C472" s="2"/>
      <c r="D472" s="28"/>
      <c r="E472" s="28"/>
      <c r="H472" s="17"/>
      <c r="J472" s="30"/>
      <c r="K472" s="31"/>
      <c r="L472" s="17"/>
      <c r="M472" s="2"/>
      <c r="N472" s="23"/>
    </row>
    <row r="473" spans="2:14" ht="27.75" customHeight="1" x14ac:dyDescent="0.2">
      <c r="B473" s="7"/>
      <c r="C473" s="2"/>
      <c r="D473" s="28"/>
      <c r="E473" s="28"/>
      <c r="H473" s="17"/>
      <c r="J473" s="30"/>
      <c r="K473" s="31"/>
      <c r="L473" s="17"/>
      <c r="M473" s="2"/>
      <c r="N473" s="23"/>
    </row>
    <row r="474" spans="2:14" ht="27.75" customHeight="1" x14ac:dyDescent="0.2">
      <c r="B474" s="7"/>
      <c r="C474" s="2"/>
      <c r="D474" s="28"/>
      <c r="E474" s="28"/>
      <c r="H474" s="17"/>
      <c r="J474" s="30"/>
      <c r="K474" s="31"/>
      <c r="L474" s="17"/>
      <c r="M474" s="2"/>
      <c r="N474" s="23"/>
    </row>
    <row r="475" spans="2:14" ht="27.75" customHeight="1" x14ac:dyDescent="0.2">
      <c r="B475" s="7"/>
      <c r="C475" s="2"/>
      <c r="D475" s="28"/>
      <c r="E475" s="28"/>
      <c r="H475" s="17"/>
      <c r="J475" s="30"/>
      <c r="K475" s="31"/>
      <c r="L475" s="17"/>
      <c r="M475" s="2"/>
      <c r="N475" s="23"/>
    </row>
    <row r="476" spans="2:14" ht="27.75" customHeight="1" x14ac:dyDescent="0.2">
      <c r="B476" s="7"/>
      <c r="C476" s="2"/>
      <c r="D476" s="28"/>
      <c r="E476" s="28"/>
      <c r="H476" s="17"/>
      <c r="J476" s="30"/>
      <c r="K476" s="31"/>
      <c r="L476" s="17"/>
      <c r="M476" s="2"/>
      <c r="N476" s="23"/>
    </row>
    <row r="477" spans="2:14" ht="27.75" customHeight="1" x14ac:dyDescent="0.2">
      <c r="B477" s="7"/>
      <c r="C477" s="2"/>
      <c r="D477" s="28"/>
      <c r="E477" s="28"/>
      <c r="H477" s="17"/>
      <c r="J477" s="30"/>
      <c r="K477" s="31"/>
      <c r="L477" s="17"/>
      <c r="M477" s="2"/>
      <c r="N477" s="23"/>
    </row>
    <row r="478" spans="2:14" ht="27.75" customHeight="1" x14ac:dyDescent="0.2">
      <c r="B478" s="7"/>
      <c r="C478" s="2"/>
      <c r="D478" s="28"/>
      <c r="E478" s="28"/>
      <c r="H478" s="17"/>
      <c r="J478" s="30"/>
      <c r="K478" s="31"/>
      <c r="L478" s="17"/>
      <c r="M478" s="2"/>
      <c r="N478" s="23"/>
    </row>
    <row r="479" spans="2:14" ht="27.75" customHeight="1" x14ac:dyDescent="0.2">
      <c r="B479" s="7"/>
      <c r="C479" s="2"/>
      <c r="D479" s="28"/>
      <c r="E479" s="28"/>
      <c r="H479" s="17"/>
      <c r="J479" s="30"/>
      <c r="K479" s="31"/>
      <c r="L479" s="17"/>
      <c r="M479" s="2"/>
      <c r="N479" s="23"/>
    </row>
    <row r="480" spans="2:14" ht="27.75" customHeight="1" x14ac:dyDescent="0.2">
      <c r="B480" s="7"/>
      <c r="C480" s="2"/>
      <c r="D480" s="28"/>
      <c r="E480" s="28"/>
      <c r="H480" s="17"/>
      <c r="J480" s="30"/>
      <c r="K480" s="31"/>
      <c r="L480" s="17"/>
      <c r="M480" s="2"/>
      <c r="N480" s="23"/>
    </row>
    <row r="481" spans="2:14" ht="27.75" customHeight="1" x14ac:dyDescent="0.2">
      <c r="B481" s="7"/>
      <c r="C481" s="2"/>
      <c r="D481" s="28"/>
      <c r="E481" s="28"/>
      <c r="H481" s="17"/>
      <c r="J481" s="30"/>
      <c r="K481" s="31"/>
      <c r="L481" s="17"/>
      <c r="M481" s="2"/>
      <c r="N481" s="23"/>
    </row>
    <row r="482" spans="2:14" ht="27.75" customHeight="1" x14ac:dyDescent="0.2">
      <c r="B482" s="7"/>
      <c r="C482" s="2"/>
      <c r="D482" s="28"/>
      <c r="E482" s="28"/>
      <c r="H482" s="17"/>
      <c r="J482" s="30"/>
      <c r="K482" s="31"/>
      <c r="L482" s="17"/>
      <c r="M482" s="2"/>
      <c r="N482" s="23"/>
    </row>
    <row r="483" spans="2:14" ht="27.75" customHeight="1" x14ac:dyDescent="0.2">
      <c r="B483" s="7"/>
      <c r="C483" s="2"/>
      <c r="D483" s="28"/>
      <c r="E483" s="28"/>
      <c r="H483" s="17"/>
      <c r="J483" s="30"/>
      <c r="K483" s="31"/>
      <c r="L483" s="17"/>
      <c r="M483" s="2"/>
      <c r="N483" s="23"/>
    </row>
    <row r="484" spans="2:14" ht="27.75" customHeight="1" x14ac:dyDescent="0.2">
      <c r="B484" s="7"/>
      <c r="C484" s="2"/>
      <c r="D484" s="28"/>
      <c r="E484" s="28"/>
      <c r="H484" s="17"/>
      <c r="J484" s="30"/>
      <c r="K484" s="31"/>
      <c r="L484" s="17"/>
      <c r="M484" s="2"/>
      <c r="N484" s="23"/>
    </row>
    <row r="485" spans="2:14" ht="27.75" customHeight="1" x14ac:dyDescent="0.2">
      <c r="B485" s="7"/>
      <c r="C485" s="2"/>
      <c r="D485" s="28"/>
      <c r="E485" s="28"/>
      <c r="H485" s="17"/>
      <c r="J485" s="30"/>
      <c r="K485" s="31"/>
      <c r="L485" s="17"/>
      <c r="M485" s="2"/>
      <c r="N485" s="23"/>
    </row>
    <row r="486" spans="2:14" ht="27.75" customHeight="1" x14ac:dyDescent="0.2">
      <c r="B486" s="7"/>
      <c r="C486" s="2"/>
      <c r="D486" s="28"/>
      <c r="E486" s="28"/>
      <c r="H486" s="17"/>
      <c r="J486" s="30"/>
      <c r="K486" s="31"/>
      <c r="L486" s="17"/>
      <c r="M486" s="2"/>
      <c r="N486" s="23"/>
    </row>
    <row r="487" spans="2:14" ht="27.75" customHeight="1" x14ac:dyDescent="0.2">
      <c r="B487" s="7"/>
      <c r="C487" s="2"/>
      <c r="D487" s="28"/>
      <c r="E487" s="28"/>
      <c r="H487" s="17"/>
      <c r="J487" s="30"/>
      <c r="K487" s="31"/>
      <c r="L487" s="17"/>
      <c r="M487" s="2"/>
      <c r="N487" s="23"/>
    </row>
    <row r="488" spans="2:14" ht="27.75" customHeight="1" x14ac:dyDescent="0.2">
      <c r="B488" s="7"/>
      <c r="C488" s="2"/>
      <c r="D488" s="28"/>
      <c r="E488" s="28"/>
      <c r="H488" s="17"/>
      <c r="J488" s="30"/>
      <c r="K488" s="31"/>
      <c r="L488" s="17"/>
      <c r="M488" s="2"/>
      <c r="N488" s="23"/>
    </row>
    <row r="489" spans="2:14" ht="27.75" customHeight="1" x14ac:dyDescent="0.2">
      <c r="B489" s="7"/>
      <c r="C489" s="2"/>
      <c r="D489" s="28"/>
      <c r="E489" s="28"/>
      <c r="H489" s="17"/>
      <c r="J489" s="30"/>
      <c r="K489" s="31"/>
      <c r="L489" s="17"/>
      <c r="M489" s="2"/>
      <c r="N489" s="23"/>
    </row>
    <row r="490" spans="2:14" ht="27.75" customHeight="1" x14ac:dyDescent="0.2">
      <c r="B490" s="7"/>
      <c r="C490" s="2"/>
      <c r="D490" s="28"/>
      <c r="E490" s="28"/>
      <c r="H490" s="17"/>
      <c r="J490" s="30"/>
      <c r="K490" s="31"/>
      <c r="L490" s="17"/>
      <c r="M490" s="2"/>
      <c r="N490" s="23"/>
    </row>
    <row r="491" spans="2:14" ht="27.75" customHeight="1" x14ac:dyDescent="0.2">
      <c r="B491" s="7"/>
      <c r="C491" s="2"/>
      <c r="D491" s="28"/>
      <c r="E491" s="28"/>
      <c r="H491" s="17"/>
      <c r="J491" s="30"/>
      <c r="K491" s="31"/>
      <c r="L491" s="17"/>
      <c r="M491" s="2"/>
      <c r="N491" s="23"/>
    </row>
    <row r="492" spans="2:14" ht="27.75" customHeight="1" x14ac:dyDescent="0.2">
      <c r="B492" s="7"/>
      <c r="C492" s="2"/>
      <c r="D492" s="28"/>
      <c r="E492" s="28"/>
      <c r="H492" s="17"/>
      <c r="J492" s="30"/>
      <c r="K492" s="31"/>
      <c r="L492" s="17"/>
      <c r="M492" s="2"/>
      <c r="N492" s="23"/>
    </row>
    <row r="493" spans="2:14" ht="27.75" customHeight="1" x14ac:dyDescent="0.2">
      <c r="B493" s="7"/>
      <c r="C493" s="2"/>
      <c r="D493" s="28"/>
      <c r="E493" s="28"/>
      <c r="H493" s="17"/>
      <c r="J493" s="30"/>
      <c r="K493" s="31"/>
      <c r="L493" s="17"/>
      <c r="M493" s="2"/>
      <c r="N493" s="23"/>
    </row>
    <row r="494" spans="2:14" ht="27.75" customHeight="1" x14ac:dyDescent="0.2">
      <c r="B494" s="7"/>
      <c r="C494" s="2"/>
      <c r="D494" s="28"/>
      <c r="E494" s="28"/>
      <c r="H494" s="17"/>
      <c r="J494" s="30"/>
      <c r="K494" s="31"/>
      <c r="L494" s="17"/>
      <c r="M494" s="2"/>
      <c r="N494" s="23"/>
    </row>
    <row r="495" spans="2:14" ht="27.75" customHeight="1" x14ac:dyDescent="0.2">
      <c r="B495" s="7"/>
      <c r="C495" s="2"/>
      <c r="D495" s="28"/>
      <c r="E495" s="28"/>
      <c r="H495" s="17"/>
      <c r="J495" s="30"/>
      <c r="K495" s="31"/>
      <c r="L495" s="17"/>
      <c r="M495" s="2"/>
      <c r="N495" s="23"/>
    </row>
    <row r="496" spans="2:14" ht="27.75" customHeight="1" x14ac:dyDescent="0.2">
      <c r="B496" s="7"/>
      <c r="C496" s="2"/>
      <c r="D496" s="28"/>
      <c r="E496" s="28"/>
      <c r="H496" s="17"/>
      <c r="J496" s="30"/>
      <c r="K496" s="31"/>
      <c r="L496" s="17"/>
      <c r="M496" s="2"/>
      <c r="N496" s="23"/>
    </row>
    <row r="497" spans="2:14" ht="27.75" customHeight="1" x14ac:dyDescent="0.2">
      <c r="B497" s="7"/>
      <c r="C497" s="2"/>
      <c r="D497" s="28"/>
      <c r="E497" s="28"/>
      <c r="H497" s="17"/>
      <c r="J497" s="30"/>
      <c r="K497" s="31"/>
      <c r="L497" s="17"/>
      <c r="M497" s="2"/>
      <c r="N497" s="23"/>
    </row>
    <row r="498" spans="2:14" ht="27.75" customHeight="1" x14ac:dyDescent="0.2">
      <c r="B498" s="7"/>
      <c r="C498" s="2"/>
      <c r="D498" s="28"/>
      <c r="E498" s="28"/>
      <c r="H498" s="17"/>
      <c r="J498" s="30"/>
      <c r="K498" s="31"/>
      <c r="L498" s="17"/>
      <c r="M498" s="2"/>
      <c r="N498" s="23"/>
    </row>
    <row r="499" spans="2:14" ht="27.75" customHeight="1" x14ac:dyDescent="0.2">
      <c r="B499" s="7"/>
      <c r="C499" s="2"/>
      <c r="D499" s="28"/>
      <c r="E499" s="28"/>
      <c r="H499" s="17"/>
      <c r="J499" s="30"/>
      <c r="K499" s="31"/>
      <c r="L499" s="17"/>
      <c r="M499" s="2"/>
      <c r="N499" s="23"/>
    </row>
    <row r="500" spans="2:14" ht="27.75" customHeight="1" x14ac:dyDescent="0.2">
      <c r="B500" s="7"/>
      <c r="C500" s="2"/>
      <c r="D500" s="28"/>
      <c r="E500" s="28"/>
      <c r="H500" s="17"/>
      <c r="J500" s="30"/>
      <c r="K500" s="31"/>
      <c r="L500" s="17"/>
      <c r="M500" s="2"/>
      <c r="N500" s="23"/>
    </row>
    <row r="501" spans="2:14" ht="27.75" customHeight="1" x14ac:dyDescent="0.2">
      <c r="B501" s="7"/>
      <c r="C501" s="2"/>
      <c r="D501" s="28"/>
      <c r="E501" s="28"/>
      <c r="H501" s="17"/>
      <c r="J501" s="30"/>
      <c r="K501" s="31"/>
      <c r="L501" s="17"/>
      <c r="M501" s="2"/>
      <c r="N501" s="23"/>
    </row>
    <row r="502" spans="2:14" ht="27.75" customHeight="1" x14ac:dyDescent="0.2">
      <c r="B502" s="7"/>
      <c r="C502" s="2"/>
      <c r="D502" s="28"/>
      <c r="E502" s="28"/>
      <c r="H502" s="17"/>
      <c r="J502" s="30"/>
      <c r="K502" s="31"/>
      <c r="L502" s="17"/>
      <c r="M502" s="2"/>
      <c r="N502" s="23"/>
    </row>
    <row r="503" spans="2:14" ht="27.75" customHeight="1" x14ac:dyDescent="0.2">
      <c r="B503" s="7"/>
      <c r="C503" s="2"/>
      <c r="D503" s="28"/>
      <c r="E503" s="28"/>
      <c r="H503" s="17"/>
      <c r="J503" s="30"/>
      <c r="K503" s="31"/>
      <c r="L503" s="17"/>
      <c r="M503" s="2"/>
      <c r="N503" s="23"/>
    </row>
    <row r="504" spans="2:14" ht="27.75" customHeight="1" x14ac:dyDescent="0.2">
      <c r="B504" s="7"/>
      <c r="C504" s="2"/>
      <c r="D504" s="28"/>
      <c r="E504" s="28"/>
      <c r="H504" s="17"/>
      <c r="J504" s="30"/>
      <c r="K504" s="31"/>
      <c r="L504" s="17"/>
      <c r="M504" s="2"/>
      <c r="N504" s="23"/>
    </row>
    <row r="505" spans="2:14" ht="27.75" customHeight="1" x14ac:dyDescent="0.2">
      <c r="B505" s="7"/>
      <c r="C505" s="2"/>
      <c r="D505" s="28"/>
      <c r="E505" s="28"/>
      <c r="H505" s="17"/>
      <c r="J505" s="30"/>
      <c r="K505" s="31"/>
      <c r="L505" s="17"/>
      <c r="M505" s="2"/>
      <c r="N505" s="23"/>
    </row>
    <row r="506" spans="2:14" ht="27.75" customHeight="1" x14ac:dyDescent="0.2">
      <c r="B506" s="7"/>
      <c r="C506" s="2"/>
      <c r="D506" s="28"/>
      <c r="E506" s="28"/>
      <c r="H506" s="17"/>
      <c r="J506" s="30"/>
      <c r="K506" s="31"/>
      <c r="L506" s="17"/>
      <c r="M506" s="2"/>
      <c r="N506" s="23"/>
    </row>
    <row r="507" spans="2:14" ht="27.75" customHeight="1" x14ac:dyDescent="0.2">
      <c r="B507" s="7"/>
      <c r="C507" s="2"/>
      <c r="D507" s="28"/>
      <c r="E507" s="28"/>
      <c r="H507" s="17"/>
      <c r="J507" s="30"/>
      <c r="K507" s="31"/>
      <c r="L507" s="17"/>
      <c r="M507" s="2"/>
      <c r="N507" s="23"/>
    </row>
    <row r="508" spans="2:14" ht="27.75" customHeight="1" x14ac:dyDescent="0.2">
      <c r="B508" s="7"/>
      <c r="C508" s="2"/>
      <c r="D508" s="28"/>
      <c r="E508" s="28"/>
      <c r="H508" s="17"/>
      <c r="J508" s="30"/>
      <c r="K508" s="31"/>
      <c r="L508" s="17"/>
      <c r="M508" s="2"/>
      <c r="N508" s="23"/>
    </row>
    <row r="509" spans="2:14" ht="27.75" customHeight="1" x14ac:dyDescent="0.2">
      <c r="B509" s="7"/>
      <c r="C509" s="2"/>
      <c r="D509" s="28"/>
      <c r="E509" s="28"/>
      <c r="H509" s="17"/>
      <c r="J509" s="30"/>
      <c r="K509" s="31"/>
      <c r="L509" s="17"/>
      <c r="M509" s="2"/>
      <c r="N509" s="23"/>
    </row>
    <row r="510" spans="2:14" ht="27.75" customHeight="1" x14ac:dyDescent="0.2">
      <c r="B510" s="7"/>
      <c r="C510" s="2"/>
      <c r="D510" s="28"/>
      <c r="E510" s="28"/>
      <c r="H510" s="17"/>
      <c r="J510" s="30"/>
      <c r="K510" s="31"/>
      <c r="L510" s="17"/>
      <c r="M510" s="2"/>
      <c r="N510" s="23"/>
    </row>
    <row r="511" spans="2:14" ht="27.75" customHeight="1" x14ac:dyDescent="0.2">
      <c r="B511" s="7"/>
      <c r="C511" s="2"/>
      <c r="D511" s="28"/>
      <c r="E511" s="28"/>
      <c r="H511" s="17"/>
      <c r="J511" s="30"/>
      <c r="K511" s="31"/>
      <c r="L511" s="17"/>
      <c r="M511" s="2"/>
      <c r="N511" s="23"/>
    </row>
    <row r="512" spans="2:14" ht="27.75" customHeight="1" x14ac:dyDescent="0.2">
      <c r="B512" s="7"/>
      <c r="C512" s="2"/>
      <c r="D512" s="28"/>
      <c r="E512" s="28"/>
      <c r="H512" s="17"/>
      <c r="J512" s="30"/>
      <c r="K512" s="31"/>
      <c r="L512" s="17"/>
      <c r="M512" s="2"/>
      <c r="N512" s="23"/>
    </row>
    <row r="513" spans="2:14" ht="27.75" customHeight="1" x14ac:dyDescent="0.2">
      <c r="B513" s="7"/>
      <c r="C513" s="2"/>
      <c r="D513" s="28"/>
      <c r="E513" s="28"/>
      <c r="H513" s="17"/>
      <c r="J513" s="30"/>
      <c r="K513" s="31"/>
      <c r="L513" s="17"/>
      <c r="M513" s="2"/>
      <c r="N513" s="23"/>
    </row>
    <row r="514" spans="2:14" ht="27.75" customHeight="1" x14ac:dyDescent="0.2">
      <c r="B514" s="7"/>
      <c r="C514" s="2"/>
      <c r="D514" s="28"/>
      <c r="E514" s="28"/>
      <c r="H514" s="17"/>
      <c r="J514" s="30"/>
      <c r="K514" s="31"/>
      <c r="L514" s="17"/>
      <c r="M514" s="2"/>
      <c r="N514" s="23"/>
    </row>
    <row r="515" spans="2:14" ht="27.75" customHeight="1" x14ac:dyDescent="0.2">
      <c r="B515" s="7"/>
      <c r="C515" s="2"/>
      <c r="D515" s="28"/>
      <c r="E515" s="28"/>
      <c r="H515" s="17"/>
      <c r="J515" s="30"/>
      <c r="K515" s="31"/>
      <c r="L515" s="17"/>
      <c r="M515" s="2"/>
      <c r="N515" s="23"/>
    </row>
    <row r="516" spans="2:14" ht="27.75" customHeight="1" x14ac:dyDescent="0.2">
      <c r="B516" s="7"/>
      <c r="C516" s="2"/>
      <c r="D516" s="28"/>
      <c r="E516" s="28"/>
      <c r="H516" s="17"/>
      <c r="J516" s="30"/>
      <c r="K516" s="31"/>
      <c r="L516" s="17"/>
      <c r="M516" s="2"/>
      <c r="N516" s="23"/>
    </row>
    <row r="517" spans="2:14" ht="27.75" customHeight="1" x14ac:dyDescent="0.2">
      <c r="B517" s="7"/>
      <c r="C517" s="2"/>
      <c r="D517" s="28"/>
      <c r="E517" s="28"/>
      <c r="H517" s="17"/>
      <c r="J517" s="30"/>
      <c r="K517" s="31"/>
      <c r="L517" s="17"/>
      <c r="M517" s="2"/>
      <c r="N517" s="23"/>
    </row>
    <row r="518" spans="2:14" ht="27.75" customHeight="1" x14ac:dyDescent="0.2">
      <c r="B518" s="7"/>
      <c r="C518" s="2"/>
      <c r="D518" s="28"/>
      <c r="E518" s="28"/>
      <c r="H518" s="17"/>
      <c r="J518" s="30"/>
      <c r="K518" s="31"/>
      <c r="L518" s="17"/>
      <c r="M518" s="2"/>
      <c r="N518" s="23"/>
    </row>
    <row r="519" spans="2:14" ht="27.75" customHeight="1" x14ac:dyDescent="0.2">
      <c r="B519" s="7"/>
      <c r="C519" s="2"/>
      <c r="D519" s="28"/>
      <c r="E519" s="28"/>
      <c r="H519" s="17"/>
      <c r="J519" s="30"/>
      <c r="K519" s="31"/>
      <c r="L519" s="17"/>
      <c r="M519" s="2"/>
      <c r="N519" s="23"/>
    </row>
    <row r="520" spans="2:14" ht="27.75" customHeight="1" x14ac:dyDescent="0.2">
      <c r="B520" s="7"/>
      <c r="C520" s="2"/>
      <c r="D520" s="28"/>
      <c r="E520" s="28"/>
      <c r="H520" s="17"/>
      <c r="J520" s="30"/>
      <c r="K520" s="31"/>
      <c r="L520" s="17"/>
      <c r="M520" s="2"/>
      <c r="N520" s="23"/>
    </row>
    <row r="521" spans="2:14" ht="27.75" customHeight="1" x14ac:dyDescent="0.2">
      <c r="B521" s="7"/>
      <c r="C521" s="2"/>
      <c r="D521" s="28"/>
      <c r="E521" s="28"/>
      <c r="H521" s="17"/>
      <c r="J521" s="30"/>
      <c r="K521" s="31"/>
      <c r="L521" s="17"/>
      <c r="M521" s="2"/>
      <c r="N521" s="23"/>
    </row>
    <row r="522" spans="2:14" ht="27.75" customHeight="1" x14ac:dyDescent="0.2">
      <c r="B522" s="7"/>
      <c r="C522" s="2"/>
      <c r="D522" s="28"/>
      <c r="E522" s="28"/>
      <c r="H522" s="17"/>
      <c r="J522" s="30"/>
      <c r="K522" s="31"/>
      <c r="L522" s="17"/>
      <c r="M522" s="2"/>
      <c r="N522" s="23"/>
    </row>
    <row r="523" spans="2:14" ht="27.75" customHeight="1" x14ac:dyDescent="0.2">
      <c r="B523" s="7"/>
      <c r="C523" s="2"/>
      <c r="D523" s="28"/>
      <c r="E523" s="28"/>
      <c r="H523" s="17"/>
      <c r="J523" s="30"/>
      <c r="K523" s="31"/>
      <c r="L523" s="17"/>
      <c r="M523" s="2"/>
      <c r="N523" s="23"/>
    </row>
    <row r="524" spans="2:14" ht="27.75" customHeight="1" x14ac:dyDescent="0.2">
      <c r="B524" s="7"/>
      <c r="C524" s="2"/>
      <c r="D524" s="28"/>
      <c r="E524" s="28"/>
      <c r="H524" s="17"/>
      <c r="J524" s="30"/>
      <c r="K524" s="31"/>
      <c r="L524" s="17"/>
      <c r="M524" s="2"/>
      <c r="N524" s="23"/>
    </row>
    <row r="525" spans="2:14" ht="27.75" customHeight="1" x14ac:dyDescent="0.2">
      <c r="B525" s="7"/>
      <c r="C525" s="2"/>
      <c r="D525" s="28"/>
      <c r="E525" s="28"/>
      <c r="H525" s="17"/>
      <c r="J525" s="30"/>
      <c r="K525" s="31"/>
      <c r="L525" s="17"/>
      <c r="M525" s="2"/>
      <c r="N525" s="23"/>
    </row>
    <row r="526" spans="2:14" ht="27.75" customHeight="1" x14ac:dyDescent="0.2">
      <c r="B526" s="7"/>
      <c r="C526" s="2"/>
      <c r="D526" s="28"/>
      <c r="E526" s="28"/>
      <c r="H526" s="17"/>
      <c r="J526" s="30"/>
      <c r="K526" s="31"/>
      <c r="L526" s="17"/>
      <c r="M526" s="2"/>
      <c r="N526" s="23"/>
    </row>
    <row r="527" spans="2:14" ht="27.75" customHeight="1" x14ac:dyDescent="0.2">
      <c r="B527" s="7"/>
      <c r="C527" s="2"/>
      <c r="D527" s="28"/>
      <c r="E527" s="28"/>
      <c r="H527" s="17"/>
      <c r="J527" s="30"/>
      <c r="K527" s="31"/>
      <c r="L527" s="17"/>
      <c r="M527" s="2"/>
      <c r="N527" s="23"/>
    </row>
    <row r="528" spans="2:14" ht="27.75" customHeight="1" x14ac:dyDescent="0.2">
      <c r="B528" s="7"/>
      <c r="C528" s="2"/>
      <c r="D528" s="28"/>
      <c r="E528" s="28"/>
      <c r="H528" s="17"/>
      <c r="J528" s="30"/>
      <c r="K528" s="31"/>
      <c r="L528" s="17"/>
      <c r="M528" s="2"/>
      <c r="N528" s="23"/>
    </row>
    <row r="529" spans="2:14" ht="27.75" customHeight="1" x14ac:dyDescent="0.2">
      <c r="B529" s="7"/>
      <c r="C529" s="2"/>
      <c r="D529" s="28"/>
      <c r="E529" s="28"/>
      <c r="H529" s="17"/>
      <c r="J529" s="30"/>
      <c r="K529" s="31"/>
      <c r="L529" s="17"/>
      <c r="M529" s="2"/>
      <c r="N529" s="23"/>
    </row>
    <row r="530" spans="2:14" ht="27.75" customHeight="1" x14ac:dyDescent="0.2">
      <c r="B530" s="7"/>
      <c r="C530" s="2"/>
      <c r="D530" s="28"/>
      <c r="E530" s="28"/>
      <c r="H530" s="17"/>
      <c r="J530" s="30"/>
      <c r="K530" s="31"/>
      <c r="L530" s="17"/>
      <c r="M530" s="2"/>
      <c r="N530" s="23"/>
    </row>
    <row r="531" spans="2:14" ht="27.75" customHeight="1" x14ac:dyDescent="0.2">
      <c r="B531" s="7"/>
      <c r="C531" s="2"/>
      <c r="D531" s="28"/>
      <c r="E531" s="28"/>
      <c r="H531" s="17"/>
      <c r="J531" s="30"/>
      <c r="K531" s="31"/>
      <c r="L531" s="17"/>
      <c r="M531" s="2"/>
      <c r="N531" s="23"/>
    </row>
    <row r="532" spans="2:14" ht="27.75" customHeight="1" x14ac:dyDescent="0.2">
      <c r="B532" s="7"/>
      <c r="C532" s="2"/>
      <c r="D532" s="28"/>
      <c r="E532" s="28"/>
      <c r="H532" s="17"/>
      <c r="J532" s="30"/>
      <c r="K532" s="31"/>
      <c r="L532" s="17"/>
      <c r="M532" s="2"/>
      <c r="N532" s="23"/>
    </row>
    <row r="533" spans="2:14" ht="27.75" customHeight="1" x14ac:dyDescent="0.2">
      <c r="B533" s="7"/>
      <c r="C533" s="2"/>
      <c r="D533" s="28"/>
      <c r="E533" s="28"/>
      <c r="H533" s="17"/>
      <c r="J533" s="30"/>
      <c r="K533" s="31"/>
      <c r="L533" s="17"/>
      <c r="M533" s="2"/>
      <c r="N533" s="23"/>
    </row>
    <row r="534" spans="2:14" ht="27.75" customHeight="1" x14ac:dyDescent="0.2">
      <c r="B534" s="7"/>
      <c r="C534" s="2"/>
      <c r="D534" s="28"/>
      <c r="E534" s="28"/>
      <c r="H534" s="17"/>
      <c r="J534" s="30"/>
      <c r="K534" s="31"/>
      <c r="L534" s="17"/>
      <c r="M534" s="2"/>
      <c r="N534" s="23"/>
    </row>
    <row r="535" spans="2:14" ht="27.75" customHeight="1" x14ac:dyDescent="0.2">
      <c r="B535" s="7"/>
      <c r="C535" s="2"/>
      <c r="D535" s="28"/>
      <c r="E535" s="28"/>
      <c r="H535" s="17"/>
      <c r="J535" s="30"/>
      <c r="K535" s="31"/>
      <c r="L535" s="17"/>
      <c r="M535" s="2"/>
      <c r="N535" s="23"/>
    </row>
    <row r="536" spans="2:14" ht="27.75" customHeight="1" x14ac:dyDescent="0.2">
      <c r="B536" s="7"/>
      <c r="C536" s="2"/>
      <c r="D536" s="28"/>
      <c r="E536" s="28"/>
      <c r="H536" s="17"/>
      <c r="J536" s="30"/>
      <c r="K536" s="31"/>
      <c r="L536" s="17"/>
      <c r="M536" s="2"/>
      <c r="N536" s="23"/>
    </row>
    <row r="537" spans="2:14" ht="27.75" customHeight="1" x14ac:dyDescent="0.2">
      <c r="B537" s="7"/>
      <c r="C537" s="2"/>
      <c r="D537" s="28"/>
      <c r="E537" s="28"/>
      <c r="H537" s="17"/>
      <c r="J537" s="30"/>
      <c r="K537" s="31"/>
      <c r="L537" s="17"/>
      <c r="M537" s="2"/>
      <c r="N537" s="23"/>
    </row>
    <row r="538" spans="2:14" ht="27.75" customHeight="1" x14ac:dyDescent="0.2">
      <c r="B538" s="7"/>
      <c r="C538" s="2"/>
      <c r="D538" s="28"/>
      <c r="E538" s="28"/>
      <c r="H538" s="17"/>
      <c r="J538" s="30"/>
      <c r="K538" s="31"/>
      <c r="L538" s="17"/>
      <c r="M538" s="2"/>
      <c r="N538" s="23"/>
    </row>
    <row r="539" spans="2:14" ht="27.75" customHeight="1" x14ac:dyDescent="0.2">
      <c r="B539" s="7"/>
      <c r="C539" s="2"/>
      <c r="D539" s="28"/>
      <c r="E539" s="28"/>
      <c r="H539" s="17"/>
      <c r="J539" s="30"/>
      <c r="K539" s="31"/>
      <c r="L539" s="17"/>
      <c r="M539" s="2"/>
      <c r="N539" s="23"/>
    </row>
    <row r="540" spans="2:14" ht="27.75" customHeight="1" x14ac:dyDescent="0.2">
      <c r="B540" s="7"/>
      <c r="C540" s="2"/>
      <c r="D540" s="28"/>
      <c r="E540" s="28"/>
      <c r="H540" s="17"/>
      <c r="J540" s="30"/>
      <c r="K540" s="31"/>
      <c r="L540" s="17"/>
      <c r="M540" s="2"/>
      <c r="N540" s="23"/>
    </row>
    <row r="541" spans="2:14" ht="27.75" customHeight="1" x14ac:dyDescent="0.2">
      <c r="B541" s="7"/>
      <c r="C541" s="2"/>
      <c r="D541" s="28"/>
      <c r="E541" s="28"/>
      <c r="H541" s="17"/>
      <c r="J541" s="30"/>
      <c r="K541" s="31"/>
      <c r="L541" s="17"/>
      <c r="M541" s="2"/>
      <c r="N541" s="23"/>
    </row>
    <row r="542" spans="2:14" ht="27.75" customHeight="1" x14ac:dyDescent="0.2">
      <c r="B542" s="7"/>
      <c r="C542" s="2"/>
      <c r="D542" s="28"/>
      <c r="E542" s="28"/>
      <c r="H542" s="17"/>
      <c r="J542" s="30"/>
      <c r="K542" s="31"/>
      <c r="L542" s="17"/>
      <c r="M542" s="2"/>
      <c r="N542" s="23"/>
    </row>
    <row r="543" spans="2:14" ht="27.75" customHeight="1" x14ac:dyDescent="0.2">
      <c r="B543" s="7"/>
      <c r="C543" s="2"/>
      <c r="D543" s="28"/>
      <c r="E543" s="28"/>
      <c r="H543" s="17"/>
      <c r="J543" s="30"/>
      <c r="K543" s="31"/>
      <c r="L543" s="17"/>
      <c r="M543" s="2"/>
      <c r="N543" s="23"/>
    </row>
    <row r="544" spans="2:14" ht="27.75" customHeight="1" x14ac:dyDescent="0.2">
      <c r="B544" s="7"/>
      <c r="C544" s="2"/>
      <c r="D544" s="28"/>
      <c r="E544" s="28"/>
      <c r="H544" s="17"/>
      <c r="J544" s="30"/>
      <c r="K544" s="31"/>
      <c r="L544" s="17"/>
      <c r="M544" s="2"/>
      <c r="N544" s="23"/>
    </row>
    <row r="545" spans="2:14" ht="27.75" customHeight="1" x14ac:dyDescent="0.2">
      <c r="B545" s="7"/>
      <c r="C545" s="2"/>
      <c r="D545" s="28"/>
      <c r="E545" s="28"/>
      <c r="H545" s="17"/>
      <c r="J545" s="30"/>
      <c r="K545" s="31"/>
      <c r="L545" s="17"/>
      <c r="M545" s="2"/>
      <c r="N545" s="23"/>
    </row>
    <row r="546" spans="2:14" ht="27.75" customHeight="1" x14ac:dyDescent="0.2">
      <c r="B546" s="7"/>
      <c r="C546" s="2"/>
      <c r="D546" s="28"/>
      <c r="E546" s="28"/>
      <c r="H546" s="17"/>
      <c r="J546" s="30"/>
      <c r="K546" s="31"/>
      <c r="L546" s="17"/>
      <c r="M546" s="2"/>
      <c r="N546" s="23"/>
    </row>
    <row r="547" spans="2:14" ht="27.75" customHeight="1" x14ac:dyDescent="0.2">
      <c r="B547" s="7"/>
      <c r="C547" s="2"/>
      <c r="D547" s="28"/>
      <c r="E547" s="28"/>
      <c r="H547" s="17"/>
      <c r="J547" s="30"/>
      <c r="K547" s="31"/>
      <c r="L547" s="17"/>
      <c r="M547" s="2"/>
      <c r="N547" s="23"/>
    </row>
    <row r="548" spans="2:14" ht="27.75" customHeight="1" x14ac:dyDescent="0.2">
      <c r="B548" s="7"/>
      <c r="C548" s="2"/>
      <c r="D548" s="28"/>
      <c r="E548" s="28"/>
      <c r="H548" s="17"/>
      <c r="J548" s="30"/>
      <c r="K548" s="31"/>
      <c r="L548" s="17"/>
      <c r="M548" s="2"/>
      <c r="N548" s="23"/>
    </row>
    <row r="549" spans="2:14" ht="27.75" customHeight="1" x14ac:dyDescent="0.2">
      <c r="B549" s="7"/>
      <c r="C549" s="2"/>
      <c r="D549" s="28"/>
      <c r="E549" s="28"/>
      <c r="H549" s="17"/>
      <c r="J549" s="30"/>
      <c r="K549" s="31"/>
      <c r="L549" s="17"/>
      <c r="M549" s="2"/>
      <c r="N549" s="23"/>
    </row>
    <row r="550" spans="2:14" ht="27.75" customHeight="1" x14ac:dyDescent="0.2">
      <c r="B550" s="7"/>
      <c r="C550" s="2"/>
      <c r="D550" s="28"/>
      <c r="E550" s="28"/>
      <c r="H550" s="17"/>
      <c r="J550" s="30"/>
      <c r="K550" s="31"/>
      <c r="L550" s="17"/>
      <c r="M550" s="2"/>
      <c r="N550" s="23"/>
    </row>
    <row r="551" spans="2:14" ht="27.75" customHeight="1" x14ac:dyDescent="0.2">
      <c r="B551" s="7"/>
      <c r="C551" s="2"/>
      <c r="D551" s="28"/>
      <c r="E551" s="28"/>
      <c r="H551" s="17"/>
      <c r="J551" s="30"/>
      <c r="K551" s="31"/>
      <c r="L551" s="17"/>
      <c r="M551" s="2"/>
      <c r="N551" s="23"/>
    </row>
    <row r="552" spans="2:14" ht="27.75" customHeight="1" x14ac:dyDescent="0.2">
      <c r="B552" s="7"/>
      <c r="C552" s="2"/>
      <c r="D552" s="28"/>
      <c r="E552" s="28"/>
      <c r="H552" s="17"/>
      <c r="J552" s="30"/>
      <c r="K552" s="31"/>
      <c r="L552" s="17"/>
      <c r="M552" s="2"/>
      <c r="N552" s="23"/>
    </row>
    <row r="553" spans="2:14" ht="27.75" customHeight="1" x14ac:dyDescent="0.2">
      <c r="B553" s="7"/>
      <c r="C553" s="2"/>
      <c r="D553" s="28"/>
      <c r="E553" s="28"/>
      <c r="H553" s="17"/>
      <c r="J553" s="30"/>
      <c r="K553" s="31"/>
      <c r="L553" s="17"/>
      <c r="M553" s="2"/>
      <c r="N553" s="23"/>
    </row>
    <row r="554" spans="2:14" ht="27.75" customHeight="1" x14ac:dyDescent="0.2">
      <c r="B554" s="7"/>
      <c r="C554" s="2"/>
      <c r="D554" s="28"/>
      <c r="E554" s="28"/>
      <c r="H554" s="17"/>
      <c r="J554" s="30"/>
      <c r="K554" s="31"/>
      <c r="L554" s="17"/>
      <c r="M554" s="2"/>
      <c r="N554" s="23"/>
    </row>
    <row r="555" spans="2:14" ht="27.75" customHeight="1" x14ac:dyDescent="0.2">
      <c r="B555" s="7"/>
      <c r="C555" s="2"/>
      <c r="D555" s="28"/>
      <c r="E555" s="28"/>
      <c r="H555" s="17"/>
      <c r="J555" s="30"/>
      <c r="K555" s="31"/>
      <c r="L555" s="17"/>
      <c r="M555" s="2"/>
      <c r="N555" s="23"/>
    </row>
    <row r="556" spans="2:14" ht="27.75" customHeight="1" x14ac:dyDescent="0.2">
      <c r="B556" s="7"/>
      <c r="C556" s="2"/>
      <c r="D556" s="28"/>
      <c r="E556" s="28"/>
      <c r="H556" s="17"/>
      <c r="J556" s="30"/>
      <c r="K556" s="31"/>
      <c r="L556" s="17"/>
      <c r="M556" s="2"/>
      <c r="N556" s="23"/>
    </row>
    <row r="557" spans="2:14" ht="27.75" customHeight="1" x14ac:dyDescent="0.2">
      <c r="B557" s="7"/>
      <c r="C557" s="2"/>
      <c r="D557" s="28"/>
      <c r="E557" s="28"/>
      <c r="H557" s="17"/>
      <c r="J557" s="30"/>
      <c r="K557" s="31"/>
      <c r="L557" s="17"/>
      <c r="M557" s="2"/>
      <c r="N557" s="23"/>
    </row>
    <row r="558" spans="2:14" ht="27.75" customHeight="1" x14ac:dyDescent="0.2">
      <c r="B558" s="7"/>
      <c r="C558" s="2"/>
      <c r="D558" s="28"/>
      <c r="E558" s="28"/>
      <c r="H558" s="17"/>
      <c r="J558" s="30"/>
      <c r="K558" s="31"/>
      <c r="L558" s="17"/>
      <c r="M558" s="2"/>
      <c r="N558" s="23"/>
    </row>
    <row r="559" spans="2:14" ht="27.75" customHeight="1" x14ac:dyDescent="0.2">
      <c r="B559" s="7"/>
      <c r="C559" s="2"/>
      <c r="D559" s="28"/>
      <c r="E559" s="28"/>
      <c r="H559" s="17"/>
      <c r="J559" s="30"/>
      <c r="K559" s="31"/>
      <c r="L559" s="17"/>
      <c r="M559" s="2"/>
      <c r="N559" s="23"/>
    </row>
    <row r="560" spans="2:14" ht="27.75" customHeight="1" x14ac:dyDescent="0.2">
      <c r="B560" s="7"/>
      <c r="C560" s="2"/>
      <c r="D560" s="28"/>
      <c r="E560" s="28"/>
      <c r="H560" s="17"/>
      <c r="J560" s="30"/>
      <c r="K560" s="31"/>
      <c r="L560" s="17"/>
      <c r="M560" s="2"/>
      <c r="N560" s="23"/>
    </row>
    <row r="561" spans="2:14" ht="27.75" customHeight="1" x14ac:dyDescent="0.2">
      <c r="B561" s="7"/>
      <c r="C561" s="2"/>
      <c r="D561" s="28"/>
      <c r="E561" s="28"/>
      <c r="H561" s="17"/>
      <c r="J561" s="30"/>
      <c r="K561" s="31"/>
      <c r="L561" s="17"/>
      <c r="M561" s="2"/>
      <c r="N561" s="23"/>
    </row>
    <row r="562" spans="2:14" ht="27.75" customHeight="1" x14ac:dyDescent="0.2">
      <c r="B562" s="7"/>
      <c r="C562" s="2"/>
      <c r="D562" s="28"/>
      <c r="E562" s="28"/>
      <c r="H562" s="17"/>
      <c r="J562" s="30"/>
      <c r="K562" s="31"/>
      <c r="L562" s="17"/>
      <c r="M562" s="2"/>
      <c r="N562" s="23"/>
    </row>
    <row r="563" spans="2:14" ht="27.75" customHeight="1" x14ac:dyDescent="0.2">
      <c r="B563" s="7"/>
      <c r="C563" s="2"/>
      <c r="D563" s="28"/>
      <c r="E563" s="28"/>
      <c r="H563" s="17"/>
      <c r="J563" s="30"/>
      <c r="K563" s="31"/>
      <c r="L563" s="17"/>
      <c r="M563" s="2"/>
      <c r="N563" s="23"/>
    </row>
    <row r="564" spans="2:14" ht="27.75" customHeight="1" x14ac:dyDescent="0.2">
      <c r="B564" s="7"/>
      <c r="C564" s="2"/>
      <c r="D564" s="28"/>
      <c r="E564" s="28"/>
      <c r="H564" s="17"/>
      <c r="J564" s="30"/>
      <c r="K564" s="31"/>
      <c r="L564" s="17"/>
      <c r="M564" s="2"/>
      <c r="N564" s="23"/>
    </row>
    <row r="565" spans="2:14" ht="27.75" customHeight="1" x14ac:dyDescent="0.2">
      <c r="B565" s="7"/>
      <c r="C565" s="2"/>
      <c r="D565" s="28"/>
      <c r="E565" s="28"/>
      <c r="H565" s="17"/>
      <c r="J565" s="30"/>
      <c r="K565" s="31"/>
      <c r="L565" s="17"/>
      <c r="M565" s="2"/>
      <c r="N565" s="23"/>
    </row>
    <row r="566" spans="2:14" ht="27.75" customHeight="1" x14ac:dyDescent="0.2">
      <c r="B566" s="7"/>
      <c r="C566" s="2"/>
      <c r="D566" s="28"/>
      <c r="E566" s="28"/>
      <c r="H566" s="17"/>
      <c r="J566" s="30"/>
      <c r="K566" s="31"/>
      <c r="L566" s="17"/>
      <c r="M566" s="2"/>
      <c r="N566" s="23"/>
    </row>
    <row r="567" spans="2:14" ht="27.75" customHeight="1" x14ac:dyDescent="0.2">
      <c r="B567" s="7"/>
      <c r="C567" s="2"/>
      <c r="D567" s="28"/>
      <c r="E567" s="28"/>
      <c r="H567" s="17"/>
      <c r="J567" s="30"/>
      <c r="K567" s="31"/>
      <c r="L567" s="17"/>
      <c r="M567" s="2"/>
      <c r="N567" s="23"/>
    </row>
    <row r="568" spans="2:14" ht="27.75" customHeight="1" x14ac:dyDescent="0.2">
      <c r="B568" s="7"/>
      <c r="C568" s="2"/>
      <c r="D568" s="28"/>
      <c r="E568" s="28"/>
      <c r="H568" s="17"/>
      <c r="J568" s="30"/>
      <c r="K568" s="31"/>
      <c r="L568" s="17"/>
      <c r="M568" s="2"/>
      <c r="N568" s="23"/>
    </row>
    <row r="569" spans="2:14" ht="27.75" customHeight="1" x14ac:dyDescent="0.2">
      <c r="B569" s="7"/>
      <c r="C569" s="2"/>
      <c r="D569" s="28"/>
      <c r="E569" s="28"/>
      <c r="H569" s="17"/>
      <c r="J569" s="30"/>
      <c r="K569" s="31"/>
      <c r="L569" s="17"/>
      <c r="M569" s="2"/>
      <c r="N569" s="23"/>
    </row>
    <row r="570" spans="2:14" ht="27.75" customHeight="1" x14ac:dyDescent="0.2">
      <c r="B570" s="7"/>
      <c r="C570" s="2"/>
      <c r="D570" s="28"/>
      <c r="E570" s="28"/>
      <c r="H570" s="17"/>
      <c r="J570" s="30"/>
      <c r="K570" s="31"/>
      <c r="L570" s="17"/>
      <c r="M570" s="2"/>
      <c r="N570" s="23"/>
    </row>
    <row r="571" spans="2:14" ht="27.75" customHeight="1" x14ac:dyDescent="0.2">
      <c r="B571" s="7"/>
      <c r="C571" s="2"/>
      <c r="D571" s="28"/>
      <c r="E571" s="28"/>
      <c r="H571" s="17"/>
      <c r="J571" s="30"/>
      <c r="K571" s="31"/>
      <c r="L571" s="17"/>
      <c r="M571" s="2"/>
      <c r="N571" s="23"/>
    </row>
    <row r="572" spans="2:14" ht="27.75" customHeight="1" x14ac:dyDescent="0.2">
      <c r="B572" s="7"/>
      <c r="C572" s="2"/>
      <c r="D572" s="28"/>
      <c r="E572" s="28"/>
      <c r="H572" s="17"/>
      <c r="J572" s="30"/>
      <c r="K572" s="31"/>
      <c r="L572" s="17"/>
      <c r="M572" s="2"/>
      <c r="N572" s="23"/>
    </row>
    <row r="573" spans="2:14" ht="27.75" customHeight="1" x14ac:dyDescent="0.2">
      <c r="B573" s="7"/>
      <c r="C573" s="2"/>
      <c r="D573" s="28"/>
      <c r="E573" s="28"/>
      <c r="H573" s="17"/>
      <c r="J573" s="30"/>
      <c r="K573" s="31"/>
      <c r="L573" s="17"/>
      <c r="M573" s="2"/>
      <c r="N573" s="23"/>
    </row>
    <row r="574" spans="2:14" ht="27.75" customHeight="1" x14ac:dyDescent="0.2">
      <c r="B574" s="7"/>
      <c r="C574" s="2"/>
      <c r="D574" s="28"/>
      <c r="E574" s="28"/>
      <c r="H574" s="17"/>
      <c r="J574" s="30"/>
      <c r="K574" s="31"/>
      <c r="L574" s="17"/>
      <c r="M574" s="2"/>
      <c r="N574" s="23"/>
    </row>
    <row r="575" spans="2:14" ht="27.75" customHeight="1" x14ac:dyDescent="0.2">
      <c r="B575" s="7"/>
      <c r="C575" s="2"/>
      <c r="D575" s="28"/>
      <c r="E575" s="28"/>
      <c r="H575" s="17"/>
      <c r="J575" s="30"/>
      <c r="K575" s="31"/>
      <c r="L575" s="17"/>
      <c r="M575" s="2"/>
      <c r="N575" s="23"/>
    </row>
    <row r="576" spans="2:14" ht="27.75" customHeight="1" x14ac:dyDescent="0.2">
      <c r="B576" s="7"/>
      <c r="C576" s="2"/>
      <c r="D576" s="28"/>
      <c r="E576" s="28"/>
      <c r="H576" s="17"/>
      <c r="J576" s="30"/>
      <c r="K576" s="31"/>
      <c r="L576" s="17"/>
      <c r="M576" s="2"/>
      <c r="N576" s="23"/>
    </row>
    <row r="577" spans="2:14" ht="27.75" customHeight="1" x14ac:dyDescent="0.2">
      <c r="B577" s="7"/>
      <c r="C577" s="2"/>
      <c r="D577" s="28"/>
      <c r="E577" s="28"/>
      <c r="H577" s="17"/>
      <c r="J577" s="30"/>
      <c r="K577" s="31"/>
      <c r="L577" s="17"/>
      <c r="M577" s="2"/>
      <c r="N577" s="23"/>
    </row>
    <row r="578" spans="2:14" ht="27.75" customHeight="1" x14ac:dyDescent="0.2">
      <c r="B578" s="7"/>
      <c r="C578" s="2"/>
      <c r="D578" s="28"/>
      <c r="E578" s="28"/>
      <c r="H578" s="17"/>
      <c r="J578" s="30"/>
      <c r="K578" s="31"/>
      <c r="L578" s="17"/>
      <c r="M578" s="2"/>
      <c r="N578" s="23"/>
    </row>
    <row r="579" spans="2:14" ht="27.75" customHeight="1" x14ac:dyDescent="0.2">
      <c r="B579" s="7"/>
      <c r="C579" s="2"/>
      <c r="D579" s="28"/>
      <c r="E579" s="28"/>
      <c r="H579" s="17"/>
      <c r="J579" s="30"/>
      <c r="K579" s="31"/>
      <c r="L579" s="17"/>
      <c r="M579" s="2"/>
      <c r="N579" s="23"/>
    </row>
    <row r="580" spans="2:14" ht="27.75" customHeight="1" x14ac:dyDescent="0.2">
      <c r="B580" s="7"/>
      <c r="C580" s="2"/>
      <c r="D580" s="28"/>
      <c r="E580" s="28"/>
      <c r="H580" s="17"/>
      <c r="J580" s="30"/>
      <c r="K580" s="31"/>
      <c r="L580" s="17"/>
      <c r="M580" s="2"/>
      <c r="N580" s="23"/>
    </row>
    <row r="581" spans="2:14" ht="27.75" customHeight="1" x14ac:dyDescent="0.2">
      <c r="B581" s="7"/>
      <c r="C581" s="2"/>
      <c r="D581" s="28"/>
      <c r="E581" s="28"/>
      <c r="H581" s="17"/>
      <c r="J581" s="30"/>
      <c r="K581" s="31"/>
      <c r="L581" s="17"/>
      <c r="M581" s="2"/>
      <c r="N581" s="23"/>
    </row>
    <row r="582" spans="2:14" ht="27.75" customHeight="1" x14ac:dyDescent="0.2">
      <c r="B582" s="7"/>
      <c r="C582" s="2"/>
      <c r="D582" s="28"/>
      <c r="E582" s="28"/>
      <c r="H582" s="17"/>
      <c r="J582" s="30"/>
      <c r="K582" s="31"/>
      <c r="L582" s="17"/>
      <c r="M582" s="2"/>
      <c r="N582" s="23"/>
    </row>
    <row r="583" spans="2:14" ht="27.75" customHeight="1" x14ac:dyDescent="0.2">
      <c r="B583" s="7"/>
      <c r="C583" s="2"/>
      <c r="D583" s="28"/>
      <c r="E583" s="28"/>
      <c r="H583" s="17"/>
      <c r="J583" s="30"/>
      <c r="K583" s="31"/>
      <c r="L583" s="17"/>
      <c r="M583" s="2"/>
      <c r="N583" s="23"/>
    </row>
    <row r="584" spans="2:14" ht="27.75" customHeight="1" x14ac:dyDescent="0.2">
      <c r="B584" s="7"/>
      <c r="C584" s="2"/>
      <c r="D584" s="28"/>
      <c r="E584" s="28"/>
      <c r="H584" s="17"/>
      <c r="J584" s="30"/>
      <c r="K584" s="31"/>
      <c r="L584" s="17"/>
      <c r="M584" s="2"/>
      <c r="N584" s="23"/>
    </row>
    <row r="585" spans="2:14" ht="27.75" customHeight="1" x14ac:dyDescent="0.2">
      <c r="B585" s="7"/>
      <c r="C585" s="2"/>
      <c r="D585" s="28"/>
      <c r="E585" s="28"/>
      <c r="H585" s="17"/>
      <c r="J585" s="30"/>
      <c r="K585" s="31"/>
      <c r="L585" s="17"/>
      <c r="M585" s="2"/>
      <c r="N585" s="23"/>
    </row>
    <row r="586" spans="2:14" ht="27.75" customHeight="1" x14ac:dyDescent="0.2">
      <c r="B586" s="7"/>
      <c r="C586" s="2"/>
      <c r="D586" s="28"/>
      <c r="E586" s="28"/>
      <c r="H586" s="17"/>
      <c r="J586" s="30"/>
      <c r="K586" s="31"/>
      <c r="L586" s="17"/>
      <c r="M586" s="2"/>
      <c r="N586" s="23"/>
    </row>
    <row r="587" spans="2:14" ht="27.75" customHeight="1" x14ac:dyDescent="0.2">
      <c r="B587" s="7"/>
      <c r="C587" s="2"/>
      <c r="D587" s="28"/>
      <c r="E587" s="28"/>
      <c r="H587" s="17"/>
      <c r="J587" s="30"/>
      <c r="K587" s="31"/>
      <c r="L587" s="17"/>
      <c r="M587" s="2"/>
      <c r="N587" s="23"/>
    </row>
    <row r="588" spans="2:14" ht="27.75" customHeight="1" x14ac:dyDescent="0.2">
      <c r="B588" s="7"/>
      <c r="C588" s="2"/>
      <c r="D588" s="28"/>
      <c r="E588" s="28"/>
      <c r="H588" s="17"/>
      <c r="J588" s="30"/>
      <c r="K588" s="31"/>
      <c r="L588" s="17"/>
      <c r="M588" s="2"/>
      <c r="N588" s="23"/>
    </row>
    <row r="589" spans="2:14" ht="27.75" customHeight="1" x14ac:dyDescent="0.2">
      <c r="B589" s="7"/>
      <c r="C589" s="2"/>
      <c r="D589" s="28"/>
      <c r="E589" s="28"/>
      <c r="H589" s="17"/>
      <c r="J589" s="30"/>
      <c r="K589" s="31"/>
      <c r="L589" s="17"/>
      <c r="M589" s="2"/>
      <c r="N589" s="23"/>
    </row>
    <row r="590" spans="2:14" ht="27.75" customHeight="1" x14ac:dyDescent="0.2">
      <c r="B590" s="7"/>
      <c r="C590" s="2"/>
      <c r="D590" s="28"/>
      <c r="E590" s="28"/>
      <c r="H590" s="17"/>
      <c r="J590" s="30"/>
      <c r="K590" s="31"/>
      <c r="L590" s="17"/>
      <c r="M590" s="2"/>
      <c r="N590" s="23"/>
    </row>
    <row r="591" spans="2:14" ht="27.75" customHeight="1" x14ac:dyDescent="0.2">
      <c r="B591" s="7"/>
      <c r="C591" s="2"/>
      <c r="D591" s="28"/>
      <c r="E591" s="28"/>
      <c r="H591" s="17"/>
      <c r="J591" s="30"/>
      <c r="K591" s="31"/>
      <c r="L591" s="17"/>
      <c r="M591" s="2"/>
      <c r="N591" s="23"/>
    </row>
    <row r="592" spans="2:14" ht="27.75" customHeight="1" x14ac:dyDescent="0.2">
      <c r="B592" s="7"/>
      <c r="C592" s="2"/>
      <c r="D592" s="28"/>
      <c r="E592" s="28"/>
      <c r="H592" s="17"/>
      <c r="J592" s="30"/>
      <c r="K592" s="31"/>
      <c r="L592" s="17"/>
      <c r="M592" s="2"/>
      <c r="N592" s="23"/>
    </row>
    <row r="593" spans="2:14" ht="27.75" customHeight="1" x14ac:dyDescent="0.2">
      <c r="B593" s="7"/>
      <c r="C593" s="2"/>
      <c r="D593" s="28"/>
      <c r="E593" s="28"/>
      <c r="H593" s="17"/>
      <c r="J593" s="30"/>
      <c r="K593" s="31"/>
      <c r="L593" s="17"/>
      <c r="M593" s="2"/>
      <c r="N593" s="23"/>
    </row>
    <row r="594" spans="2:14" ht="27.75" customHeight="1" x14ac:dyDescent="0.2">
      <c r="B594" s="7"/>
      <c r="C594" s="2"/>
      <c r="D594" s="28"/>
      <c r="E594" s="28"/>
      <c r="H594" s="17"/>
      <c r="J594" s="30"/>
      <c r="K594" s="31"/>
      <c r="L594" s="17"/>
      <c r="M594" s="2"/>
      <c r="N594" s="23"/>
    </row>
    <row r="595" spans="2:14" ht="27.75" customHeight="1" x14ac:dyDescent="0.2">
      <c r="B595" s="7"/>
      <c r="C595" s="2"/>
      <c r="D595" s="28"/>
      <c r="E595" s="28"/>
      <c r="H595" s="17"/>
      <c r="J595" s="30"/>
      <c r="K595" s="31"/>
      <c r="L595" s="17"/>
      <c r="M595" s="2"/>
      <c r="N595" s="23"/>
    </row>
    <row r="596" spans="2:14" ht="27.75" customHeight="1" x14ac:dyDescent="0.2">
      <c r="B596" s="7"/>
      <c r="C596" s="2"/>
      <c r="D596" s="28"/>
      <c r="E596" s="28"/>
      <c r="H596" s="17"/>
      <c r="J596" s="30"/>
      <c r="K596" s="31"/>
      <c r="L596" s="17"/>
      <c r="M596" s="2"/>
      <c r="N596" s="23"/>
    </row>
    <row r="597" spans="2:14" ht="27.75" customHeight="1" x14ac:dyDescent="0.2">
      <c r="B597" s="7"/>
      <c r="C597" s="2"/>
      <c r="D597" s="28"/>
      <c r="E597" s="28"/>
      <c r="H597" s="17"/>
      <c r="J597" s="30"/>
      <c r="K597" s="31"/>
      <c r="L597" s="17"/>
      <c r="M597" s="2"/>
      <c r="N597" s="23"/>
    </row>
    <row r="598" spans="2:14" ht="27.75" customHeight="1" x14ac:dyDescent="0.2">
      <c r="B598" s="7"/>
      <c r="C598" s="2"/>
      <c r="D598" s="28"/>
      <c r="E598" s="28"/>
      <c r="H598" s="17"/>
      <c r="J598" s="30"/>
      <c r="K598" s="31"/>
      <c r="L598" s="17"/>
      <c r="M598" s="2"/>
      <c r="N598" s="23"/>
    </row>
    <row r="599" spans="2:14" ht="27.75" customHeight="1" x14ac:dyDescent="0.2">
      <c r="B599" s="7"/>
      <c r="C599" s="2"/>
      <c r="D599" s="28"/>
      <c r="E599" s="28"/>
      <c r="H599" s="17"/>
      <c r="J599" s="30"/>
      <c r="K599" s="31"/>
      <c r="L599" s="17"/>
      <c r="M599" s="2"/>
      <c r="N599" s="23"/>
    </row>
    <row r="600" spans="2:14" ht="27.75" customHeight="1" x14ac:dyDescent="0.2">
      <c r="B600" s="7"/>
      <c r="C600" s="2"/>
      <c r="D600" s="28"/>
      <c r="E600" s="28"/>
      <c r="H600" s="17"/>
      <c r="J600" s="30"/>
      <c r="K600" s="31"/>
      <c r="L600" s="17"/>
      <c r="M600" s="2"/>
      <c r="N600" s="23"/>
    </row>
    <row r="601" spans="2:14" ht="27.75" customHeight="1" x14ac:dyDescent="0.2">
      <c r="B601" s="7"/>
      <c r="C601" s="2"/>
      <c r="D601" s="28"/>
      <c r="E601" s="28"/>
      <c r="H601" s="17"/>
      <c r="J601" s="30"/>
      <c r="K601" s="31"/>
      <c r="L601" s="17"/>
      <c r="M601" s="2"/>
      <c r="N601" s="23"/>
    </row>
    <row r="602" spans="2:14" ht="27.75" customHeight="1" x14ac:dyDescent="0.2">
      <c r="B602" s="7"/>
      <c r="C602" s="2"/>
      <c r="D602" s="28"/>
      <c r="E602" s="28"/>
      <c r="H602" s="17"/>
      <c r="J602" s="30"/>
      <c r="K602" s="31"/>
      <c r="L602" s="17"/>
      <c r="M602" s="2"/>
      <c r="N602" s="23"/>
    </row>
    <row r="603" spans="2:14" ht="27.75" customHeight="1" x14ac:dyDescent="0.2">
      <c r="B603" s="7"/>
      <c r="C603" s="2"/>
      <c r="D603" s="28"/>
      <c r="E603" s="28"/>
      <c r="H603" s="17"/>
      <c r="J603" s="30"/>
      <c r="K603" s="31"/>
      <c r="L603" s="17"/>
      <c r="M603" s="2"/>
      <c r="N603" s="23"/>
    </row>
    <row r="604" spans="2:14" ht="27.75" customHeight="1" x14ac:dyDescent="0.2">
      <c r="B604" s="7"/>
      <c r="C604" s="2"/>
      <c r="D604" s="28"/>
      <c r="E604" s="28"/>
      <c r="H604" s="17"/>
      <c r="J604" s="30"/>
      <c r="K604" s="31"/>
      <c r="L604" s="17"/>
      <c r="M604" s="2"/>
      <c r="N604" s="23"/>
    </row>
    <row r="605" spans="2:14" ht="27.75" customHeight="1" x14ac:dyDescent="0.2">
      <c r="B605" s="7"/>
      <c r="C605" s="2"/>
      <c r="D605" s="28"/>
      <c r="E605" s="28"/>
      <c r="H605" s="17"/>
      <c r="J605" s="30"/>
      <c r="K605" s="31"/>
      <c r="L605" s="17"/>
      <c r="M605" s="2"/>
      <c r="N605" s="23"/>
    </row>
    <row r="606" spans="2:14" ht="27.75" customHeight="1" x14ac:dyDescent="0.2">
      <c r="B606" s="7"/>
      <c r="C606" s="2"/>
      <c r="D606" s="28"/>
      <c r="E606" s="28"/>
      <c r="H606" s="17"/>
      <c r="J606" s="30"/>
      <c r="K606" s="31"/>
      <c r="L606" s="17"/>
      <c r="M606" s="2"/>
      <c r="N606" s="23"/>
    </row>
    <row r="607" spans="2:14" ht="27.75" customHeight="1" x14ac:dyDescent="0.2">
      <c r="B607" s="7"/>
      <c r="C607" s="2"/>
      <c r="D607" s="28"/>
      <c r="E607" s="28"/>
      <c r="H607" s="17"/>
      <c r="J607" s="30"/>
      <c r="K607" s="31"/>
      <c r="L607" s="17"/>
      <c r="M607" s="2"/>
      <c r="N607" s="23"/>
    </row>
    <row r="608" spans="2:14" ht="27.75" customHeight="1" x14ac:dyDescent="0.2">
      <c r="B608" s="7"/>
      <c r="C608" s="2"/>
      <c r="D608" s="28"/>
      <c r="E608" s="28"/>
      <c r="H608" s="17"/>
      <c r="J608" s="30"/>
      <c r="K608" s="31"/>
      <c r="L608" s="17"/>
      <c r="M608" s="2"/>
      <c r="N608" s="23"/>
    </row>
    <row r="609" spans="2:14" ht="27.75" customHeight="1" x14ac:dyDescent="0.2">
      <c r="B609" s="7"/>
      <c r="C609" s="2"/>
      <c r="D609" s="28"/>
      <c r="E609" s="28"/>
      <c r="H609" s="17"/>
      <c r="J609" s="30"/>
      <c r="K609" s="31"/>
      <c r="L609" s="17"/>
      <c r="M609" s="2"/>
      <c r="N609" s="23"/>
    </row>
    <row r="610" spans="2:14" ht="27.75" customHeight="1" x14ac:dyDescent="0.2">
      <c r="B610" s="7"/>
      <c r="C610" s="2"/>
      <c r="D610" s="28"/>
      <c r="E610" s="28"/>
      <c r="H610" s="17"/>
      <c r="J610" s="30"/>
      <c r="K610" s="31"/>
      <c r="L610" s="17"/>
      <c r="M610" s="2"/>
      <c r="N610" s="23"/>
    </row>
    <row r="611" spans="2:14" ht="27.75" customHeight="1" x14ac:dyDescent="0.2">
      <c r="B611" s="7"/>
      <c r="C611" s="2"/>
      <c r="D611" s="28"/>
      <c r="E611" s="28"/>
      <c r="H611" s="17"/>
      <c r="J611" s="30"/>
      <c r="K611" s="31"/>
      <c r="L611" s="17"/>
      <c r="M611" s="2"/>
      <c r="N611" s="23"/>
    </row>
    <row r="612" spans="2:14" ht="27.75" customHeight="1" x14ac:dyDescent="0.2">
      <c r="B612" s="7"/>
      <c r="C612" s="2"/>
      <c r="D612" s="28"/>
      <c r="E612" s="28"/>
      <c r="H612" s="17"/>
      <c r="J612" s="30"/>
      <c r="K612" s="31"/>
      <c r="L612" s="17"/>
      <c r="M612" s="2"/>
      <c r="N612" s="23"/>
    </row>
    <row r="613" spans="2:14" ht="27.75" customHeight="1" x14ac:dyDescent="0.2">
      <c r="B613" s="7"/>
      <c r="C613" s="2"/>
      <c r="D613" s="28"/>
      <c r="E613" s="28"/>
      <c r="H613" s="17"/>
      <c r="J613" s="30"/>
      <c r="K613" s="31"/>
      <c r="L613" s="17"/>
      <c r="M613" s="2"/>
      <c r="N613" s="23"/>
    </row>
    <row r="614" spans="2:14" ht="27.75" customHeight="1" x14ac:dyDescent="0.2">
      <c r="B614" s="7"/>
      <c r="C614" s="2"/>
      <c r="D614" s="28"/>
      <c r="E614" s="28"/>
      <c r="H614" s="17"/>
      <c r="J614" s="30"/>
      <c r="K614" s="31"/>
      <c r="L614" s="17"/>
      <c r="M614" s="2"/>
      <c r="N614" s="23"/>
    </row>
    <row r="615" spans="2:14" ht="27.75" customHeight="1" x14ac:dyDescent="0.2">
      <c r="B615" s="7"/>
      <c r="C615" s="2"/>
      <c r="D615" s="28"/>
      <c r="E615" s="28"/>
      <c r="H615" s="17"/>
      <c r="J615" s="30"/>
      <c r="K615" s="31"/>
      <c r="L615" s="17"/>
      <c r="M615" s="2"/>
      <c r="N615" s="23"/>
    </row>
    <row r="616" spans="2:14" ht="27.75" customHeight="1" x14ac:dyDescent="0.2">
      <c r="B616" s="7"/>
      <c r="C616" s="2"/>
      <c r="D616" s="28"/>
      <c r="E616" s="28"/>
      <c r="H616" s="17"/>
      <c r="J616" s="30"/>
      <c r="K616" s="31"/>
      <c r="L616" s="17"/>
      <c r="M616" s="2"/>
      <c r="N616" s="23"/>
    </row>
    <row r="617" spans="2:14" ht="27.75" customHeight="1" x14ac:dyDescent="0.2">
      <c r="B617" s="7"/>
      <c r="C617" s="2"/>
      <c r="D617" s="28"/>
      <c r="E617" s="28"/>
      <c r="H617" s="17"/>
      <c r="J617" s="30"/>
      <c r="K617" s="31"/>
      <c r="L617" s="17"/>
      <c r="M617" s="2"/>
      <c r="N617" s="23"/>
    </row>
    <row r="618" spans="2:14" ht="27.75" customHeight="1" x14ac:dyDescent="0.2">
      <c r="B618" s="7"/>
      <c r="C618" s="2"/>
      <c r="D618" s="28"/>
      <c r="E618" s="28"/>
      <c r="H618" s="17"/>
      <c r="J618" s="30"/>
      <c r="K618" s="31"/>
      <c r="L618" s="17"/>
      <c r="M618" s="2"/>
      <c r="N618" s="23"/>
    </row>
    <row r="619" spans="2:14" ht="27.75" customHeight="1" x14ac:dyDescent="0.2">
      <c r="B619" s="7"/>
      <c r="C619" s="2"/>
      <c r="D619" s="28"/>
      <c r="E619" s="28"/>
      <c r="H619" s="17"/>
      <c r="J619" s="30"/>
      <c r="K619" s="31"/>
      <c r="L619" s="17"/>
      <c r="M619" s="2"/>
      <c r="N619" s="23"/>
    </row>
    <row r="620" spans="2:14" ht="27.75" customHeight="1" x14ac:dyDescent="0.2">
      <c r="B620" s="7"/>
      <c r="C620" s="2"/>
      <c r="D620" s="28"/>
      <c r="E620" s="28"/>
      <c r="H620" s="17"/>
      <c r="J620" s="30"/>
      <c r="K620" s="31"/>
      <c r="L620" s="17"/>
      <c r="M620" s="2"/>
      <c r="N620" s="23"/>
    </row>
    <row r="621" spans="2:14" ht="27.75" customHeight="1" x14ac:dyDescent="0.2">
      <c r="B621" s="7"/>
      <c r="C621" s="2"/>
      <c r="D621" s="28"/>
      <c r="E621" s="28"/>
      <c r="H621" s="17"/>
      <c r="J621" s="30"/>
      <c r="K621" s="31"/>
      <c r="L621" s="17"/>
      <c r="M621" s="2"/>
      <c r="N621" s="23"/>
    </row>
    <row r="622" spans="2:14" ht="27.75" customHeight="1" x14ac:dyDescent="0.2">
      <c r="B622" s="7"/>
      <c r="C622" s="2"/>
      <c r="D622" s="28"/>
      <c r="E622" s="28"/>
      <c r="H622" s="17"/>
      <c r="J622" s="30"/>
      <c r="K622" s="31"/>
      <c r="L622" s="17"/>
      <c r="M622" s="2"/>
      <c r="N622" s="23"/>
    </row>
    <row r="623" spans="2:14" ht="27.75" customHeight="1" x14ac:dyDescent="0.2">
      <c r="B623" s="7"/>
      <c r="C623" s="2"/>
      <c r="D623" s="28"/>
      <c r="E623" s="28"/>
      <c r="H623" s="17"/>
      <c r="J623" s="30"/>
      <c r="K623" s="31"/>
      <c r="L623" s="17"/>
      <c r="M623" s="2"/>
      <c r="N623" s="23"/>
    </row>
    <row r="624" spans="2:14" ht="27.75" customHeight="1" x14ac:dyDescent="0.2">
      <c r="B624" s="7"/>
      <c r="C624" s="2"/>
      <c r="D624" s="28"/>
      <c r="E624" s="28"/>
      <c r="H624" s="17"/>
      <c r="J624" s="30"/>
      <c r="K624" s="31"/>
      <c r="L624" s="17"/>
      <c r="M624" s="2"/>
      <c r="N624" s="23"/>
    </row>
    <row r="625" spans="2:14" ht="27.75" customHeight="1" x14ac:dyDescent="0.2">
      <c r="B625" s="7"/>
      <c r="C625" s="2"/>
      <c r="D625" s="28"/>
      <c r="E625" s="28"/>
      <c r="H625" s="17"/>
      <c r="J625" s="30"/>
      <c r="K625" s="31"/>
      <c r="L625" s="17"/>
      <c r="M625" s="2"/>
      <c r="N625" s="23"/>
    </row>
    <row r="626" spans="2:14" ht="27.75" customHeight="1" x14ac:dyDescent="0.2">
      <c r="B626" s="7"/>
      <c r="C626" s="2"/>
      <c r="D626" s="28"/>
      <c r="E626" s="28"/>
      <c r="H626" s="17"/>
      <c r="J626" s="30"/>
      <c r="K626" s="31"/>
      <c r="L626" s="17"/>
      <c r="M626" s="2"/>
      <c r="N626" s="23"/>
    </row>
    <row r="627" spans="2:14" ht="27.75" customHeight="1" x14ac:dyDescent="0.2">
      <c r="B627" s="7"/>
      <c r="C627" s="2"/>
      <c r="D627" s="28"/>
      <c r="E627" s="28"/>
      <c r="H627" s="17"/>
      <c r="J627" s="30"/>
      <c r="K627" s="31"/>
      <c r="L627" s="17"/>
      <c r="M627" s="2"/>
      <c r="N627" s="23"/>
    </row>
    <row r="628" spans="2:14" ht="27.75" customHeight="1" x14ac:dyDescent="0.2">
      <c r="B628" s="7"/>
      <c r="C628" s="2"/>
      <c r="D628" s="28"/>
      <c r="E628" s="28"/>
      <c r="H628" s="17"/>
      <c r="J628" s="30"/>
      <c r="K628" s="31"/>
      <c r="L628" s="17"/>
      <c r="M628" s="2"/>
      <c r="N628" s="23"/>
    </row>
    <row r="629" spans="2:14" ht="27.75" customHeight="1" x14ac:dyDescent="0.2">
      <c r="B629" s="7"/>
      <c r="C629" s="2"/>
      <c r="D629" s="28"/>
      <c r="E629" s="28"/>
      <c r="H629" s="17"/>
      <c r="J629" s="30"/>
      <c r="K629" s="31"/>
      <c r="L629" s="17"/>
      <c r="M629" s="2"/>
      <c r="N629" s="23"/>
    </row>
    <row r="630" spans="2:14" ht="27.75" customHeight="1" x14ac:dyDescent="0.2">
      <c r="B630" s="7"/>
      <c r="C630" s="2"/>
      <c r="D630" s="28"/>
      <c r="E630" s="28"/>
      <c r="H630" s="17"/>
      <c r="J630" s="30"/>
      <c r="K630" s="31"/>
      <c r="L630" s="17"/>
      <c r="M630" s="2"/>
      <c r="N630" s="23"/>
    </row>
    <row r="631" spans="2:14" ht="27.75" customHeight="1" x14ac:dyDescent="0.2">
      <c r="B631" s="7"/>
      <c r="C631" s="2"/>
      <c r="D631" s="28"/>
      <c r="E631" s="28"/>
      <c r="H631" s="17"/>
      <c r="J631" s="30"/>
      <c r="K631" s="31"/>
      <c r="L631" s="17"/>
      <c r="M631" s="2"/>
      <c r="N631" s="23"/>
    </row>
    <row r="632" spans="2:14" ht="27.75" customHeight="1" x14ac:dyDescent="0.2">
      <c r="B632" s="7"/>
      <c r="C632" s="2"/>
      <c r="D632" s="28"/>
      <c r="E632" s="28"/>
      <c r="H632" s="17"/>
      <c r="J632" s="30"/>
      <c r="K632" s="31"/>
      <c r="L632" s="17"/>
      <c r="M632" s="2"/>
      <c r="N632" s="23"/>
    </row>
    <row r="633" spans="2:14" ht="27.75" customHeight="1" x14ac:dyDescent="0.2">
      <c r="B633" s="7"/>
      <c r="C633" s="2"/>
      <c r="D633" s="28"/>
      <c r="E633" s="28"/>
      <c r="H633" s="17"/>
      <c r="J633" s="30"/>
      <c r="K633" s="31"/>
      <c r="L633" s="17"/>
      <c r="M633" s="2"/>
      <c r="N633" s="23"/>
    </row>
    <row r="634" spans="2:14" ht="27.75" customHeight="1" x14ac:dyDescent="0.2">
      <c r="B634" s="7"/>
      <c r="C634" s="2"/>
      <c r="D634" s="28"/>
      <c r="E634" s="28"/>
      <c r="H634" s="17"/>
      <c r="J634" s="30"/>
      <c r="K634" s="31"/>
      <c r="L634" s="17"/>
      <c r="M634" s="2"/>
      <c r="N634" s="23"/>
    </row>
    <row r="635" spans="2:14" ht="27.75" customHeight="1" x14ac:dyDescent="0.2">
      <c r="B635" s="7"/>
      <c r="C635" s="2"/>
      <c r="D635" s="28"/>
      <c r="E635" s="28"/>
      <c r="H635" s="17"/>
      <c r="J635" s="30"/>
      <c r="K635" s="31"/>
      <c r="L635" s="17"/>
      <c r="M635" s="2"/>
      <c r="N635" s="23"/>
    </row>
    <row r="636" spans="2:14" ht="27.75" customHeight="1" x14ac:dyDescent="0.2">
      <c r="B636" s="7"/>
      <c r="C636" s="2"/>
      <c r="D636" s="28"/>
      <c r="E636" s="28"/>
      <c r="H636" s="17"/>
      <c r="J636" s="30"/>
      <c r="K636" s="31"/>
      <c r="L636" s="17"/>
      <c r="M636" s="2"/>
      <c r="N636" s="23"/>
    </row>
    <row r="637" spans="2:14" ht="27.75" customHeight="1" x14ac:dyDescent="0.2">
      <c r="B637" s="7"/>
      <c r="C637" s="2"/>
      <c r="D637" s="28"/>
      <c r="E637" s="28"/>
      <c r="H637" s="17"/>
      <c r="J637" s="30"/>
      <c r="K637" s="31"/>
      <c r="L637" s="17"/>
      <c r="M637" s="2"/>
      <c r="N637" s="23"/>
    </row>
    <row r="638" spans="2:14" ht="27.75" customHeight="1" x14ac:dyDescent="0.2">
      <c r="B638" s="7"/>
      <c r="C638" s="2"/>
      <c r="D638" s="28"/>
      <c r="E638" s="28"/>
      <c r="H638" s="17"/>
      <c r="J638" s="30"/>
      <c r="K638" s="31"/>
      <c r="L638" s="17"/>
      <c r="M638" s="2"/>
      <c r="N638" s="23"/>
    </row>
    <row r="639" spans="2:14" ht="27.75" customHeight="1" x14ac:dyDescent="0.2">
      <c r="B639" s="7"/>
      <c r="C639" s="2"/>
      <c r="D639" s="28"/>
      <c r="E639" s="28"/>
      <c r="H639" s="17"/>
      <c r="J639" s="30"/>
      <c r="K639" s="31"/>
      <c r="L639" s="17"/>
      <c r="M639" s="2"/>
      <c r="N639" s="23"/>
    </row>
    <row r="640" spans="2:14" ht="27.75" customHeight="1" x14ac:dyDescent="0.2">
      <c r="B640" s="7"/>
      <c r="C640" s="2"/>
      <c r="D640" s="28"/>
      <c r="E640" s="28"/>
      <c r="H640" s="17"/>
      <c r="J640" s="30"/>
      <c r="K640" s="31"/>
      <c r="L640" s="17"/>
      <c r="M640" s="2"/>
      <c r="N640" s="23"/>
    </row>
    <row r="641" spans="2:14" ht="27.75" customHeight="1" x14ac:dyDescent="0.2">
      <c r="B641" s="7"/>
      <c r="C641" s="2"/>
      <c r="D641" s="28"/>
      <c r="E641" s="28"/>
      <c r="H641" s="17"/>
      <c r="J641" s="30"/>
      <c r="K641" s="31"/>
      <c r="L641" s="17"/>
      <c r="M641" s="2"/>
      <c r="N641" s="23"/>
    </row>
    <row r="642" spans="2:14" ht="27.75" customHeight="1" x14ac:dyDescent="0.2">
      <c r="B642" s="7"/>
      <c r="C642" s="2"/>
      <c r="D642" s="28"/>
      <c r="E642" s="28"/>
      <c r="H642" s="17"/>
      <c r="J642" s="30"/>
      <c r="K642" s="31"/>
      <c r="L642" s="17"/>
      <c r="M642" s="2"/>
      <c r="N642" s="23"/>
    </row>
    <row r="643" spans="2:14" ht="27.75" customHeight="1" x14ac:dyDescent="0.2">
      <c r="B643" s="7"/>
      <c r="C643" s="2"/>
      <c r="D643" s="28"/>
      <c r="E643" s="28"/>
      <c r="H643" s="17"/>
      <c r="J643" s="30"/>
      <c r="K643" s="31"/>
      <c r="L643" s="17"/>
      <c r="M643" s="2"/>
      <c r="N643" s="23"/>
    </row>
    <row r="644" spans="2:14" ht="27.75" customHeight="1" x14ac:dyDescent="0.2">
      <c r="B644" s="7"/>
      <c r="C644" s="2"/>
      <c r="D644" s="28"/>
      <c r="E644" s="28"/>
      <c r="H644" s="17"/>
      <c r="J644" s="30"/>
      <c r="K644" s="31"/>
      <c r="L644" s="17"/>
      <c r="M644" s="2"/>
      <c r="N644" s="23"/>
    </row>
    <row r="645" spans="2:14" ht="27.75" customHeight="1" x14ac:dyDescent="0.2">
      <c r="B645" s="7"/>
      <c r="C645" s="2"/>
      <c r="D645" s="28"/>
      <c r="E645" s="28"/>
      <c r="H645" s="17"/>
      <c r="J645" s="30"/>
      <c r="K645" s="31"/>
      <c r="L645" s="17"/>
      <c r="M645" s="2"/>
      <c r="N645" s="23"/>
    </row>
    <row r="646" spans="2:14" ht="27.75" customHeight="1" x14ac:dyDescent="0.2">
      <c r="B646" s="7"/>
      <c r="C646" s="2"/>
      <c r="D646" s="28"/>
      <c r="E646" s="28"/>
      <c r="H646" s="17"/>
      <c r="J646" s="30"/>
      <c r="K646" s="31"/>
      <c r="L646" s="17"/>
      <c r="M646" s="2"/>
      <c r="N646" s="23"/>
    </row>
    <row r="647" spans="2:14" ht="27.75" customHeight="1" x14ac:dyDescent="0.2">
      <c r="B647" s="7"/>
      <c r="C647" s="2"/>
      <c r="D647" s="28"/>
      <c r="E647" s="28"/>
      <c r="H647" s="17"/>
      <c r="J647" s="30"/>
      <c r="K647" s="31"/>
      <c r="L647" s="17"/>
      <c r="M647" s="2"/>
      <c r="N647" s="23"/>
    </row>
    <row r="648" spans="2:14" ht="27.75" customHeight="1" x14ac:dyDescent="0.2">
      <c r="B648" s="7"/>
      <c r="C648" s="2"/>
      <c r="D648" s="28"/>
      <c r="E648" s="28"/>
      <c r="H648" s="17"/>
      <c r="J648" s="30"/>
      <c r="K648" s="31"/>
      <c r="L648" s="17"/>
      <c r="M648" s="2"/>
      <c r="N648" s="23"/>
    </row>
    <row r="649" spans="2:14" ht="27.75" customHeight="1" x14ac:dyDescent="0.2">
      <c r="B649" s="7"/>
      <c r="C649" s="2"/>
      <c r="D649" s="28"/>
      <c r="E649" s="28"/>
      <c r="H649" s="17"/>
      <c r="J649" s="30"/>
      <c r="K649" s="31"/>
      <c r="L649" s="17"/>
      <c r="M649" s="2"/>
      <c r="N649" s="23"/>
    </row>
    <row r="650" spans="2:14" ht="27.75" customHeight="1" x14ac:dyDescent="0.2">
      <c r="B650" s="7"/>
      <c r="C650" s="2"/>
      <c r="D650" s="28"/>
      <c r="E650" s="28"/>
      <c r="H650" s="17"/>
      <c r="J650" s="30"/>
      <c r="K650" s="31"/>
      <c r="L650" s="17"/>
      <c r="M650" s="2"/>
      <c r="N650" s="23"/>
    </row>
    <row r="651" spans="2:14" ht="27.75" customHeight="1" x14ac:dyDescent="0.2">
      <c r="B651" s="7"/>
      <c r="C651" s="2"/>
      <c r="D651" s="28"/>
      <c r="E651" s="28"/>
      <c r="H651" s="17"/>
      <c r="J651" s="30"/>
      <c r="K651" s="31"/>
      <c r="L651" s="17"/>
      <c r="M651" s="2"/>
      <c r="N651" s="23"/>
    </row>
    <row r="652" spans="2:14" ht="27.75" customHeight="1" x14ac:dyDescent="0.2">
      <c r="B652" s="7"/>
      <c r="C652" s="2"/>
      <c r="D652" s="28"/>
      <c r="E652" s="28"/>
      <c r="H652" s="17"/>
      <c r="J652" s="30"/>
      <c r="K652" s="31"/>
      <c r="L652" s="17"/>
      <c r="M652" s="2"/>
      <c r="N652" s="23"/>
    </row>
    <row r="653" spans="2:14" ht="27.75" customHeight="1" x14ac:dyDescent="0.2">
      <c r="B653" s="7"/>
      <c r="C653" s="2"/>
      <c r="D653" s="28"/>
      <c r="E653" s="28"/>
      <c r="H653" s="17"/>
      <c r="J653" s="30"/>
      <c r="K653" s="31"/>
      <c r="L653" s="17"/>
      <c r="M653" s="2"/>
      <c r="N653" s="23"/>
    </row>
    <row r="654" spans="2:14" ht="27.75" customHeight="1" x14ac:dyDescent="0.2">
      <c r="B654" s="7"/>
      <c r="C654" s="2"/>
      <c r="D654" s="28"/>
      <c r="E654" s="28"/>
      <c r="H654" s="17"/>
      <c r="J654" s="30"/>
      <c r="K654" s="31"/>
      <c r="L654" s="17"/>
      <c r="M654" s="2"/>
      <c r="N654" s="23"/>
    </row>
    <row r="655" spans="2:14" ht="27.75" customHeight="1" x14ac:dyDescent="0.2">
      <c r="B655" s="7"/>
      <c r="C655" s="2"/>
      <c r="D655" s="28"/>
      <c r="E655" s="28"/>
      <c r="H655" s="17"/>
      <c r="J655" s="30"/>
      <c r="K655" s="31"/>
      <c r="L655" s="17"/>
      <c r="M655" s="2"/>
      <c r="N655" s="23"/>
    </row>
    <row r="656" spans="2:14" ht="27.75" customHeight="1" x14ac:dyDescent="0.2">
      <c r="B656" s="7"/>
      <c r="C656" s="2"/>
      <c r="D656" s="28"/>
      <c r="E656" s="28"/>
      <c r="H656" s="17"/>
      <c r="J656" s="30"/>
      <c r="K656" s="31"/>
      <c r="L656" s="17"/>
      <c r="M656" s="2"/>
      <c r="N656" s="23"/>
    </row>
    <row r="657" spans="2:14" ht="27.75" customHeight="1" x14ac:dyDescent="0.2">
      <c r="B657" s="7"/>
      <c r="C657" s="2"/>
      <c r="D657" s="28"/>
      <c r="E657" s="28"/>
      <c r="H657" s="17"/>
      <c r="J657" s="30"/>
      <c r="K657" s="31"/>
      <c r="L657" s="17"/>
      <c r="M657" s="2"/>
      <c r="N657" s="23"/>
    </row>
    <row r="658" spans="2:14" ht="27.75" customHeight="1" x14ac:dyDescent="0.2">
      <c r="B658" s="7"/>
      <c r="C658" s="2"/>
      <c r="D658" s="28"/>
      <c r="E658" s="28"/>
      <c r="H658" s="17"/>
      <c r="J658" s="30"/>
      <c r="K658" s="31"/>
      <c r="L658" s="17"/>
      <c r="M658" s="2"/>
      <c r="N658" s="23"/>
    </row>
    <row r="659" spans="2:14" ht="27.75" customHeight="1" x14ac:dyDescent="0.2">
      <c r="B659" s="7"/>
      <c r="C659" s="2"/>
      <c r="D659" s="28"/>
      <c r="E659" s="28"/>
      <c r="H659" s="17"/>
      <c r="J659" s="30"/>
      <c r="K659" s="31"/>
      <c r="L659" s="17"/>
      <c r="M659" s="2"/>
      <c r="N659" s="23"/>
    </row>
    <row r="660" spans="2:14" ht="27.75" customHeight="1" x14ac:dyDescent="0.2">
      <c r="B660" s="7"/>
      <c r="C660" s="2"/>
      <c r="D660" s="28"/>
      <c r="E660" s="28"/>
      <c r="H660" s="17"/>
      <c r="J660" s="30"/>
      <c r="K660" s="31"/>
      <c r="L660" s="17"/>
      <c r="M660" s="2"/>
      <c r="N660" s="23"/>
    </row>
    <row r="661" spans="2:14" ht="27.75" customHeight="1" x14ac:dyDescent="0.2">
      <c r="B661" s="7"/>
      <c r="C661" s="2"/>
      <c r="D661" s="28"/>
      <c r="E661" s="28"/>
      <c r="H661" s="17"/>
      <c r="J661" s="30"/>
      <c r="K661" s="31"/>
      <c r="L661" s="17"/>
      <c r="M661" s="2"/>
      <c r="N661" s="23"/>
    </row>
    <row r="662" spans="2:14" ht="27.75" customHeight="1" x14ac:dyDescent="0.2">
      <c r="B662" s="7"/>
      <c r="C662" s="2"/>
      <c r="D662" s="28"/>
      <c r="E662" s="28"/>
      <c r="H662" s="17"/>
      <c r="J662" s="30"/>
      <c r="K662" s="31"/>
      <c r="L662" s="17"/>
      <c r="M662" s="2"/>
      <c r="N662" s="23"/>
    </row>
    <row r="663" spans="2:14" ht="27.75" customHeight="1" x14ac:dyDescent="0.2">
      <c r="B663" s="7"/>
      <c r="C663" s="2"/>
      <c r="D663" s="28"/>
      <c r="E663" s="28"/>
      <c r="H663" s="17"/>
      <c r="J663" s="30"/>
      <c r="K663" s="31"/>
      <c r="L663" s="17"/>
      <c r="M663" s="2"/>
      <c r="N663" s="23"/>
    </row>
    <row r="664" spans="2:14" ht="27.75" customHeight="1" x14ac:dyDescent="0.2">
      <c r="B664" s="7"/>
      <c r="C664" s="2"/>
      <c r="D664" s="28"/>
      <c r="E664" s="28"/>
      <c r="H664" s="17"/>
      <c r="J664" s="30"/>
      <c r="K664" s="31"/>
      <c r="L664" s="17"/>
      <c r="M664" s="2"/>
      <c r="N664" s="23"/>
    </row>
    <row r="665" spans="2:14" ht="27.75" customHeight="1" x14ac:dyDescent="0.2">
      <c r="B665" s="7"/>
      <c r="C665" s="2"/>
      <c r="D665" s="28"/>
      <c r="E665" s="28"/>
      <c r="H665" s="17"/>
      <c r="J665" s="30"/>
      <c r="K665" s="31"/>
      <c r="L665" s="17"/>
      <c r="M665" s="2"/>
      <c r="N665" s="23"/>
    </row>
    <row r="666" spans="2:14" ht="27.75" customHeight="1" x14ac:dyDescent="0.2">
      <c r="B666" s="7"/>
      <c r="C666" s="2"/>
      <c r="D666" s="28"/>
      <c r="E666" s="28"/>
      <c r="H666" s="17"/>
      <c r="J666" s="30"/>
      <c r="K666" s="31"/>
      <c r="L666" s="17"/>
      <c r="M666" s="2"/>
      <c r="N666" s="23"/>
    </row>
    <row r="667" spans="2:14" ht="27.75" customHeight="1" x14ac:dyDescent="0.2">
      <c r="B667" s="7"/>
      <c r="C667" s="2"/>
      <c r="D667" s="28"/>
      <c r="E667" s="28"/>
      <c r="H667" s="17"/>
      <c r="J667" s="30"/>
      <c r="K667" s="31"/>
      <c r="L667" s="17"/>
      <c r="M667" s="2"/>
      <c r="N667" s="23"/>
    </row>
    <row r="668" spans="2:14" ht="27.75" customHeight="1" x14ac:dyDescent="0.2">
      <c r="B668" s="7"/>
      <c r="C668" s="2"/>
      <c r="D668" s="28"/>
      <c r="E668" s="28"/>
      <c r="H668" s="17"/>
      <c r="J668" s="30"/>
      <c r="K668" s="31"/>
      <c r="L668" s="17"/>
      <c r="M668" s="2"/>
      <c r="N668" s="23"/>
    </row>
    <row r="669" spans="2:14" ht="27.75" customHeight="1" x14ac:dyDescent="0.2">
      <c r="B669" s="7"/>
      <c r="C669" s="2"/>
      <c r="D669" s="28"/>
      <c r="E669" s="28"/>
      <c r="H669" s="17"/>
      <c r="J669" s="30"/>
      <c r="K669" s="31"/>
      <c r="L669" s="17"/>
      <c r="M669" s="2"/>
      <c r="N669" s="23"/>
    </row>
    <row r="670" spans="2:14" ht="27.75" customHeight="1" x14ac:dyDescent="0.2">
      <c r="B670" s="7"/>
      <c r="C670" s="2"/>
      <c r="D670" s="28"/>
      <c r="E670" s="28"/>
      <c r="H670" s="17"/>
      <c r="J670" s="30"/>
      <c r="K670" s="31"/>
      <c r="L670" s="17"/>
      <c r="M670" s="2"/>
      <c r="N670" s="23"/>
    </row>
    <row r="671" spans="2:14" ht="27.75" customHeight="1" x14ac:dyDescent="0.2">
      <c r="B671" s="7"/>
      <c r="C671" s="2"/>
      <c r="D671" s="28"/>
      <c r="E671" s="28"/>
      <c r="H671" s="17"/>
      <c r="J671" s="30"/>
      <c r="K671" s="31"/>
      <c r="L671" s="17"/>
      <c r="M671" s="2"/>
      <c r="N671" s="23"/>
    </row>
    <row r="672" spans="2:14" ht="27.75" customHeight="1" x14ac:dyDescent="0.2">
      <c r="B672" s="7"/>
      <c r="C672" s="2"/>
      <c r="D672" s="28"/>
      <c r="E672" s="28"/>
      <c r="H672" s="17"/>
      <c r="J672" s="30"/>
      <c r="K672" s="31"/>
      <c r="L672" s="17"/>
      <c r="M672" s="2"/>
      <c r="N672" s="23"/>
    </row>
    <row r="673" spans="2:14" ht="27.75" customHeight="1" x14ac:dyDescent="0.2">
      <c r="B673" s="7"/>
      <c r="C673" s="2"/>
      <c r="D673" s="28"/>
      <c r="E673" s="28"/>
      <c r="H673" s="17"/>
      <c r="J673" s="30"/>
      <c r="K673" s="31"/>
      <c r="L673" s="17"/>
      <c r="M673" s="2"/>
      <c r="N673" s="23"/>
    </row>
    <row r="674" spans="2:14" ht="27.75" customHeight="1" x14ac:dyDescent="0.2">
      <c r="B674" s="7"/>
      <c r="C674" s="2"/>
      <c r="D674" s="28"/>
      <c r="E674" s="28"/>
      <c r="H674" s="17"/>
      <c r="J674" s="30"/>
      <c r="K674" s="31"/>
      <c r="L674" s="17"/>
      <c r="M674" s="2"/>
      <c r="N674" s="23"/>
    </row>
    <row r="675" spans="2:14" ht="27.75" customHeight="1" x14ac:dyDescent="0.2">
      <c r="B675" s="7"/>
      <c r="C675" s="2"/>
      <c r="D675" s="28"/>
      <c r="E675" s="28"/>
      <c r="H675" s="17"/>
      <c r="J675" s="30"/>
      <c r="K675" s="31"/>
      <c r="L675" s="17"/>
      <c r="M675" s="2"/>
      <c r="N675" s="23"/>
    </row>
    <row r="676" spans="2:14" ht="27.75" customHeight="1" x14ac:dyDescent="0.2">
      <c r="B676" s="7"/>
      <c r="C676" s="2"/>
      <c r="D676" s="28"/>
      <c r="E676" s="28"/>
      <c r="H676" s="17"/>
      <c r="J676" s="30"/>
      <c r="K676" s="31"/>
      <c r="L676" s="17"/>
      <c r="M676" s="2"/>
      <c r="N676" s="23"/>
    </row>
    <row r="677" spans="2:14" ht="27.75" customHeight="1" x14ac:dyDescent="0.2">
      <c r="B677" s="7"/>
      <c r="C677" s="2"/>
      <c r="D677" s="28"/>
      <c r="E677" s="28"/>
      <c r="H677" s="17"/>
      <c r="J677" s="30"/>
      <c r="K677" s="31"/>
      <c r="L677" s="17"/>
      <c r="M677" s="2"/>
      <c r="N677" s="23"/>
    </row>
    <row r="678" spans="2:14" ht="27.75" customHeight="1" x14ac:dyDescent="0.2">
      <c r="B678" s="7"/>
      <c r="C678" s="2"/>
      <c r="D678" s="28"/>
      <c r="E678" s="28"/>
      <c r="H678" s="17"/>
      <c r="J678" s="30"/>
      <c r="K678" s="31"/>
      <c r="L678" s="17"/>
      <c r="M678" s="2"/>
      <c r="N678" s="23"/>
    </row>
    <row r="679" spans="2:14" ht="27.75" customHeight="1" x14ac:dyDescent="0.2">
      <c r="B679" s="7"/>
      <c r="C679" s="2"/>
      <c r="D679" s="28"/>
      <c r="E679" s="28"/>
      <c r="H679" s="17"/>
      <c r="J679" s="30"/>
      <c r="K679" s="31"/>
      <c r="L679" s="17"/>
      <c r="M679" s="2"/>
      <c r="N679" s="23"/>
    </row>
    <row r="680" spans="2:14" ht="27.75" customHeight="1" x14ac:dyDescent="0.2">
      <c r="B680" s="7"/>
      <c r="C680" s="2"/>
      <c r="D680" s="28"/>
      <c r="E680" s="28"/>
      <c r="H680" s="17"/>
      <c r="J680" s="30"/>
      <c r="K680" s="31"/>
      <c r="L680" s="17"/>
      <c r="M680" s="2"/>
      <c r="N680" s="23"/>
    </row>
    <row r="681" spans="2:14" ht="27.75" customHeight="1" x14ac:dyDescent="0.2">
      <c r="B681" s="7"/>
      <c r="C681" s="2"/>
      <c r="D681" s="28"/>
      <c r="E681" s="28"/>
      <c r="H681" s="17"/>
      <c r="J681" s="30"/>
      <c r="K681" s="31"/>
      <c r="L681" s="17"/>
      <c r="M681" s="2"/>
      <c r="N681" s="23"/>
    </row>
    <row r="682" spans="2:14" ht="27.75" customHeight="1" x14ac:dyDescent="0.2">
      <c r="B682" s="7"/>
      <c r="C682" s="2"/>
      <c r="D682" s="28"/>
      <c r="E682" s="28"/>
      <c r="H682" s="17"/>
      <c r="J682" s="30"/>
      <c r="K682" s="31"/>
      <c r="L682" s="17"/>
      <c r="M682" s="2"/>
      <c r="N682" s="23"/>
    </row>
    <row r="683" spans="2:14" ht="27.75" customHeight="1" x14ac:dyDescent="0.2">
      <c r="B683" s="7"/>
      <c r="C683" s="2"/>
      <c r="D683" s="28"/>
      <c r="E683" s="28"/>
      <c r="H683" s="17"/>
      <c r="J683" s="30"/>
      <c r="K683" s="31"/>
      <c r="L683" s="17"/>
      <c r="M683" s="2"/>
      <c r="N683" s="23"/>
    </row>
    <row r="684" spans="2:14" ht="27.75" customHeight="1" x14ac:dyDescent="0.2">
      <c r="B684" s="7"/>
      <c r="C684" s="2"/>
      <c r="D684" s="28"/>
      <c r="E684" s="28"/>
      <c r="H684" s="17"/>
      <c r="J684" s="30"/>
      <c r="K684" s="31"/>
      <c r="L684" s="17"/>
      <c r="M684" s="2"/>
      <c r="N684" s="23"/>
    </row>
    <row r="685" spans="2:14" ht="27.75" customHeight="1" x14ac:dyDescent="0.2">
      <c r="B685" s="7"/>
      <c r="C685" s="2"/>
      <c r="D685" s="28"/>
      <c r="E685" s="28"/>
      <c r="H685" s="17"/>
      <c r="J685" s="30"/>
      <c r="K685" s="31"/>
      <c r="L685" s="17"/>
      <c r="M685" s="2"/>
      <c r="N685" s="23"/>
    </row>
    <row r="686" spans="2:14" ht="27.75" customHeight="1" x14ac:dyDescent="0.2">
      <c r="B686" s="7"/>
      <c r="C686" s="2"/>
      <c r="D686" s="28"/>
      <c r="E686" s="28"/>
      <c r="H686" s="17"/>
      <c r="J686" s="30"/>
      <c r="K686" s="31"/>
      <c r="L686" s="17"/>
      <c r="M686" s="2"/>
      <c r="N686" s="23"/>
    </row>
    <row r="687" spans="2:14" ht="27.75" customHeight="1" x14ac:dyDescent="0.2">
      <c r="B687" s="7"/>
      <c r="C687" s="2"/>
      <c r="D687" s="28"/>
      <c r="E687" s="28"/>
      <c r="H687" s="17"/>
      <c r="J687" s="30"/>
      <c r="K687" s="31"/>
      <c r="L687" s="17"/>
      <c r="M687" s="2"/>
      <c r="N687" s="23"/>
    </row>
    <row r="688" spans="2:14" ht="27.75" customHeight="1" x14ac:dyDescent="0.2">
      <c r="B688" s="7"/>
      <c r="C688" s="2"/>
      <c r="D688" s="28"/>
      <c r="E688" s="28"/>
      <c r="H688" s="17"/>
      <c r="J688" s="30"/>
      <c r="K688" s="31"/>
      <c r="L688" s="17"/>
      <c r="M688" s="2"/>
      <c r="N688" s="23"/>
    </row>
    <row r="689" spans="2:14" ht="27.75" customHeight="1" x14ac:dyDescent="0.2">
      <c r="B689" s="7"/>
      <c r="C689" s="2"/>
      <c r="D689" s="28"/>
      <c r="E689" s="28"/>
      <c r="H689" s="17"/>
      <c r="J689" s="30"/>
      <c r="K689" s="31"/>
      <c r="L689" s="17"/>
      <c r="M689" s="2"/>
      <c r="N689" s="23"/>
    </row>
    <row r="690" spans="2:14" ht="27.75" customHeight="1" x14ac:dyDescent="0.2">
      <c r="B690" s="7"/>
      <c r="C690" s="2"/>
      <c r="D690" s="28"/>
      <c r="E690" s="28"/>
      <c r="H690" s="17"/>
      <c r="J690" s="30"/>
      <c r="K690" s="31"/>
      <c r="L690" s="17"/>
      <c r="M690" s="2"/>
      <c r="N690" s="23"/>
    </row>
    <row r="691" spans="2:14" ht="27.75" customHeight="1" x14ac:dyDescent="0.2">
      <c r="B691" s="7"/>
      <c r="C691" s="2"/>
      <c r="D691" s="28"/>
      <c r="E691" s="28"/>
      <c r="H691" s="17"/>
      <c r="J691" s="30"/>
      <c r="K691" s="31"/>
      <c r="L691" s="17"/>
      <c r="M691" s="2"/>
      <c r="N691" s="23"/>
    </row>
    <row r="692" spans="2:14" ht="27.75" customHeight="1" x14ac:dyDescent="0.2">
      <c r="B692" s="7"/>
      <c r="C692" s="2"/>
      <c r="D692" s="28"/>
      <c r="E692" s="28"/>
      <c r="H692" s="17"/>
      <c r="J692" s="30"/>
      <c r="K692" s="31"/>
      <c r="L692" s="17"/>
      <c r="M692" s="2"/>
      <c r="N692" s="23"/>
    </row>
    <row r="693" spans="2:14" ht="27.75" customHeight="1" x14ac:dyDescent="0.2">
      <c r="B693" s="7"/>
      <c r="C693" s="2"/>
      <c r="D693" s="28"/>
      <c r="E693" s="28"/>
      <c r="H693" s="17"/>
      <c r="J693" s="30"/>
      <c r="K693" s="31"/>
      <c r="L693" s="17"/>
      <c r="M693" s="2"/>
      <c r="N693" s="23"/>
    </row>
    <row r="694" spans="2:14" ht="27.75" customHeight="1" x14ac:dyDescent="0.2">
      <c r="B694" s="7"/>
      <c r="C694" s="2"/>
      <c r="D694" s="28"/>
      <c r="E694" s="28"/>
      <c r="H694" s="17"/>
      <c r="J694" s="30"/>
      <c r="K694" s="31"/>
      <c r="L694" s="17"/>
      <c r="M694" s="2"/>
      <c r="N694" s="23"/>
    </row>
    <row r="695" spans="2:14" ht="27.75" customHeight="1" x14ac:dyDescent="0.2">
      <c r="B695" s="7"/>
      <c r="C695" s="2"/>
      <c r="D695" s="28"/>
      <c r="E695" s="28"/>
      <c r="H695" s="17"/>
      <c r="J695" s="30"/>
      <c r="K695" s="31"/>
      <c r="L695" s="17"/>
      <c r="M695" s="2"/>
      <c r="N695" s="23"/>
    </row>
    <row r="696" spans="2:14" ht="27.75" customHeight="1" x14ac:dyDescent="0.2">
      <c r="B696" s="7"/>
      <c r="C696" s="2"/>
      <c r="D696" s="28"/>
      <c r="E696" s="28"/>
      <c r="H696" s="17"/>
      <c r="J696" s="30"/>
      <c r="K696" s="31"/>
      <c r="L696" s="17"/>
      <c r="M696" s="2"/>
      <c r="N696" s="23"/>
    </row>
    <row r="697" spans="2:14" ht="27.75" customHeight="1" x14ac:dyDescent="0.2">
      <c r="B697" s="7"/>
      <c r="C697" s="2"/>
      <c r="D697" s="28"/>
      <c r="E697" s="28"/>
      <c r="H697" s="17"/>
      <c r="J697" s="30"/>
      <c r="K697" s="31"/>
      <c r="L697" s="17"/>
      <c r="M697" s="2"/>
      <c r="N697" s="23"/>
    </row>
    <row r="698" spans="2:14" ht="27.75" customHeight="1" x14ac:dyDescent="0.2">
      <c r="B698" s="7"/>
      <c r="C698" s="2"/>
      <c r="D698" s="28"/>
      <c r="E698" s="28"/>
      <c r="H698" s="17"/>
      <c r="J698" s="30"/>
      <c r="K698" s="31"/>
      <c r="L698" s="17"/>
      <c r="M698" s="2"/>
      <c r="N698" s="23"/>
    </row>
    <row r="699" spans="2:14" ht="27.75" customHeight="1" x14ac:dyDescent="0.2">
      <c r="B699" s="7"/>
      <c r="C699" s="2"/>
      <c r="D699" s="28"/>
      <c r="E699" s="28"/>
      <c r="H699" s="17"/>
      <c r="J699" s="30"/>
      <c r="K699" s="31"/>
      <c r="L699" s="17"/>
      <c r="M699" s="2"/>
      <c r="N699" s="23"/>
    </row>
    <row r="700" spans="2:14" ht="27.75" customHeight="1" x14ac:dyDescent="0.2">
      <c r="B700" s="7"/>
      <c r="C700" s="2"/>
      <c r="D700" s="28"/>
      <c r="E700" s="28"/>
      <c r="H700" s="17"/>
      <c r="J700" s="30"/>
      <c r="K700" s="31"/>
      <c r="L700" s="17"/>
      <c r="M700" s="2"/>
      <c r="N700" s="23"/>
    </row>
    <row r="701" spans="2:14" ht="27.75" customHeight="1" x14ac:dyDescent="0.2">
      <c r="B701" s="7"/>
      <c r="C701" s="2"/>
      <c r="D701" s="28"/>
      <c r="E701" s="28"/>
      <c r="H701" s="17"/>
      <c r="J701" s="30"/>
      <c r="K701" s="31"/>
      <c r="L701" s="17"/>
      <c r="M701" s="2"/>
      <c r="N701" s="23"/>
    </row>
    <row r="702" spans="2:14" ht="27.75" customHeight="1" x14ac:dyDescent="0.2">
      <c r="B702" s="7"/>
      <c r="C702" s="2"/>
      <c r="D702" s="28"/>
      <c r="E702" s="28"/>
      <c r="H702" s="17"/>
      <c r="J702" s="30"/>
      <c r="K702" s="31"/>
      <c r="L702" s="17"/>
      <c r="M702" s="2"/>
      <c r="N702" s="23"/>
    </row>
    <row r="703" spans="2:14" ht="27.75" customHeight="1" x14ac:dyDescent="0.2">
      <c r="B703" s="7"/>
      <c r="C703" s="2"/>
      <c r="D703" s="28"/>
      <c r="E703" s="28"/>
      <c r="H703" s="17"/>
      <c r="J703" s="30"/>
      <c r="K703" s="31"/>
      <c r="L703" s="17"/>
      <c r="M703" s="2"/>
      <c r="N703" s="23"/>
    </row>
    <row r="704" spans="2:14" ht="27.75" customHeight="1" x14ac:dyDescent="0.2">
      <c r="B704" s="7"/>
      <c r="C704" s="2"/>
      <c r="D704" s="28"/>
      <c r="E704" s="28"/>
      <c r="H704" s="17"/>
      <c r="J704" s="30"/>
      <c r="K704" s="31"/>
      <c r="L704" s="17"/>
      <c r="M704" s="2"/>
      <c r="N704" s="23"/>
    </row>
    <row r="705" spans="2:14" ht="27.75" customHeight="1" x14ac:dyDescent="0.2">
      <c r="B705" s="7"/>
      <c r="C705" s="2"/>
      <c r="D705" s="28"/>
      <c r="E705" s="28"/>
      <c r="H705" s="17"/>
      <c r="J705" s="30"/>
      <c r="K705" s="31"/>
      <c r="L705" s="17"/>
      <c r="M705" s="2"/>
      <c r="N705" s="23"/>
    </row>
    <row r="706" spans="2:14" ht="27.75" customHeight="1" x14ac:dyDescent="0.2">
      <c r="B706" s="7"/>
      <c r="C706" s="2"/>
      <c r="D706" s="28"/>
      <c r="E706" s="28"/>
      <c r="H706" s="17"/>
      <c r="J706" s="30"/>
      <c r="K706" s="31"/>
      <c r="L706" s="17"/>
      <c r="M706" s="2"/>
      <c r="N706" s="23"/>
    </row>
    <row r="707" spans="2:14" ht="27.75" customHeight="1" x14ac:dyDescent="0.2">
      <c r="B707" s="7"/>
      <c r="C707" s="2"/>
      <c r="D707" s="28"/>
      <c r="E707" s="28"/>
      <c r="H707" s="17"/>
      <c r="J707" s="30"/>
      <c r="K707" s="31"/>
      <c r="L707" s="17"/>
      <c r="M707" s="2"/>
      <c r="N707" s="23"/>
    </row>
    <row r="708" spans="2:14" ht="27.75" customHeight="1" x14ac:dyDescent="0.2">
      <c r="B708" s="7"/>
      <c r="C708" s="2"/>
      <c r="D708" s="28"/>
      <c r="E708" s="28"/>
      <c r="H708" s="17"/>
      <c r="J708" s="30"/>
      <c r="K708" s="31"/>
      <c r="L708" s="17"/>
      <c r="M708" s="2"/>
      <c r="N708" s="23"/>
    </row>
    <row r="709" spans="2:14" ht="27.75" customHeight="1" x14ac:dyDescent="0.2">
      <c r="B709" s="7"/>
      <c r="C709" s="2"/>
      <c r="D709" s="28"/>
      <c r="E709" s="28"/>
      <c r="H709" s="17"/>
      <c r="J709" s="30"/>
      <c r="K709" s="31"/>
      <c r="L709" s="17"/>
      <c r="M709" s="2"/>
      <c r="N709" s="23"/>
    </row>
    <row r="710" spans="2:14" ht="27.75" customHeight="1" x14ac:dyDescent="0.2">
      <c r="B710" s="7"/>
      <c r="C710" s="2"/>
      <c r="D710" s="28"/>
      <c r="E710" s="28"/>
      <c r="H710" s="17"/>
      <c r="J710" s="30"/>
      <c r="K710" s="31"/>
      <c r="L710" s="17"/>
      <c r="M710" s="2"/>
      <c r="N710" s="23"/>
    </row>
    <row r="711" spans="2:14" ht="27.75" customHeight="1" x14ac:dyDescent="0.2">
      <c r="B711" s="7"/>
      <c r="C711" s="2"/>
      <c r="D711" s="28"/>
      <c r="E711" s="28"/>
      <c r="H711" s="17"/>
      <c r="J711" s="30"/>
      <c r="K711" s="31"/>
      <c r="L711" s="17"/>
      <c r="M711" s="2"/>
      <c r="N711" s="23"/>
    </row>
    <row r="712" spans="2:14" ht="27.75" customHeight="1" x14ac:dyDescent="0.2">
      <c r="B712" s="7"/>
      <c r="C712" s="2"/>
      <c r="D712" s="28"/>
      <c r="E712" s="28"/>
      <c r="H712" s="17"/>
      <c r="J712" s="30"/>
      <c r="K712" s="31"/>
      <c r="L712" s="17"/>
      <c r="M712" s="2"/>
      <c r="N712" s="23"/>
    </row>
    <row r="713" spans="2:14" ht="27.75" customHeight="1" x14ac:dyDescent="0.2">
      <c r="B713" s="7"/>
      <c r="C713" s="2"/>
      <c r="D713" s="28"/>
      <c r="E713" s="28"/>
      <c r="H713" s="17"/>
      <c r="J713" s="30"/>
      <c r="K713" s="31"/>
      <c r="L713" s="17"/>
      <c r="M713" s="2"/>
      <c r="N713" s="23"/>
    </row>
    <row r="714" spans="2:14" ht="27.75" customHeight="1" x14ac:dyDescent="0.2">
      <c r="B714" s="7"/>
      <c r="C714" s="2"/>
      <c r="D714" s="28"/>
      <c r="E714" s="28"/>
      <c r="H714" s="17"/>
      <c r="J714" s="30"/>
      <c r="K714" s="31"/>
      <c r="L714" s="17"/>
      <c r="M714" s="2"/>
      <c r="N714" s="23"/>
    </row>
    <row r="715" spans="2:14" ht="27.75" customHeight="1" x14ac:dyDescent="0.2">
      <c r="B715" s="7"/>
      <c r="C715" s="2"/>
      <c r="D715" s="28"/>
      <c r="E715" s="28"/>
      <c r="H715" s="17"/>
      <c r="J715" s="30"/>
      <c r="K715" s="31"/>
      <c r="L715" s="17"/>
      <c r="M715" s="2"/>
      <c r="N715" s="23"/>
    </row>
    <row r="716" spans="2:14" ht="27.75" customHeight="1" x14ac:dyDescent="0.2">
      <c r="B716" s="7"/>
      <c r="C716" s="2"/>
      <c r="D716" s="28"/>
      <c r="E716" s="28"/>
      <c r="H716" s="17"/>
      <c r="J716" s="30"/>
      <c r="K716" s="31"/>
      <c r="L716" s="17"/>
      <c r="M716" s="2"/>
      <c r="N716" s="23"/>
    </row>
    <row r="717" spans="2:14" ht="27.75" customHeight="1" x14ac:dyDescent="0.2">
      <c r="B717" s="7"/>
      <c r="C717" s="2"/>
      <c r="D717" s="28"/>
      <c r="E717" s="28"/>
      <c r="H717" s="17"/>
      <c r="J717" s="30"/>
      <c r="K717" s="31"/>
      <c r="L717" s="17"/>
      <c r="M717" s="2"/>
      <c r="N717" s="23"/>
    </row>
    <row r="718" spans="2:14" ht="27.75" customHeight="1" x14ac:dyDescent="0.2">
      <c r="B718" s="7"/>
      <c r="C718" s="2"/>
      <c r="D718" s="28"/>
      <c r="E718" s="28"/>
      <c r="H718" s="17"/>
      <c r="J718" s="30"/>
      <c r="K718" s="31"/>
      <c r="L718" s="17"/>
      <c r="M718" s="2"/>
      <c r="N718" s="23"/>
    </row>
    <row r="719" spans="2:14" ht="27.75" customHeight="1" x14ac:dyDescent="0.2">
      <c r="B719" s="7"/>
      <c r="C719" s="2"/>
      <c r="D719" s="28"/>
      <c r="E719" s="28"/>
      <c r="H719" s="17"/>
      <c r="J719" s="30"/>
      <c r="K719" s="31"/>
      <c r="L719" s="17"/>
      <c r="M719" s="2"/>
      <c r="N719" s="23"/>
    </row>
    <row r="720" spans="2:14" ht="27.75" customHeight="1" x14ac:dyDescent="0.2">
      <c r="B720" s="7"/>
      <c r="C720" s="2"/>
      <c r="D720" s="28"/>
      <c r="E720" s="28"/>
      <c r="H720" s="17"/>
      <c r="J720" s="30"/>
      <c r="K720" s="31"/>
      <c r="L720" s="17"/>
      <c r="M720" s="2"/>
      <c r="N720" s="23"/>
    </row>
    <row r="721" spans="2:14" ht="27.75" customHeight="1" x14ac:dyDescent="0.2">
      <c r="B721" s="7"/>
      <c r="C721" s="2"/>
      <c r="D721" s="28"/>
      <c r="E721" s="28"/>
      <c r="H721" s="17"/>
      <c r="J721" s="30"/>
      <c r="K721" s="31"/>
      <c r="L721" s="17"/>
      <c r="M721" s="2"/>
      <c r="N721" s="23"/>
    </row>
    <row r="722" spans="2:14" ht="27.75" customHeight="1" x14ac:dyDescent="0.2">
      <c r="B722" s="7"/>
      <c r="C722" s="2"/>
      <c r="D722" s="28"/>
      <c r="E722" s="28"/>
      <c r="H722" s="17"/>
      <c r="J722" s="30"/>
      <c r="K722" s="31"/>
      <c r="L722" s="17"/>
      <c r="M722" s="2"/>
      <c r="N722" s="23"/>
    </row>
    <row r="723" spans="2:14" ht="27.75" customHeight="1" x14ac:dyDescent="0.2">
      <c r="B723" s="7"/>
      <c r="C723" s="2"/>
      <c r="D723" s="28"/>
      <c r="E723" s="28"/>
      <c r="H723" s="17"/>
      <c r="J723" s="30"/>
      <c r="K723" s="31"/>
      <c r="L723" s="17"/>
      <c r="M723" s="2"/>
      <c r="N723" s="23"/>
    </row>
    <row r="724" spans="2:14" ht="27.75" customHeight="1" x14ac:dyDescent="0.2">
      <c r="B724" s="7"/>
      <c r="C724" s="2"/>
      <c r="D724" s="28"/>
      <c r="E724" s="28"/>
      <c r="H724" s="17"/>
      <c r="J724" s="30"/>
      <c r="K724" s="31"/>
      <c r="L724" s="17"/>
      <c r="M724" s="2"/>
      <c r="N724" s="23"/>
    </row>
    <row r="725" spans="2:14" ht="27.75" customHeight="1" x14ac:dyDescent="0.2">
      <c r="B725" s="7"/>
      <c r="C725" s="2"/>
      <c r="D725" s="28"/>
      <c r="E725" s="28"/>
      <c r="H725" s="17"/>
      <c r="J725" s="30"/>
      <c r="K725" s="31"/>
      <c r="L725" s="17"/>
      <c r="M725" s="2"/>
      <c r="N725" s="23"/>
    </row>
    <row r="726" spans="2:14" ht="27.75" customHeight="1" x14ac:dyDescent="0.2">
      <c r="B726" s="7"/>
      <c r="C726" s="2"/>
      <c r="D726" s="28"/>
      <c r="E726" s="28"/>
      <c r="H726" s="17"/>
      <c r="J726" s="30"/>
      <c r="K726" s="31"/>
      <c r="L726" s="17"/>
      <c r="M726" s="2"/>
      <c r="N726" s="23"/>
    </row>
    <row r="727" spans="2:14" ht="27.75" customHeight="1" x14ac:dyDescent="0.2">
      <c r="B727" s="7"/>
      <c r="C727" s="2"/>
      <c r="D727" s="28"/>
      <c r="E727" s="28"/>
      <c r="H727" s="17"/>
      <c r="J727" s="30"/>
      <c r="K727" s="31"/>
      <c r="L727" s="17"/>
      <c r="M727" s="2"/>
      <c r="N727" s="23"/>
    </row>
    <row r="728" spans="2:14" ht="27.75" customHeight="1" x14ac:dyDescent="0.2">
      <c r="B728" s="7"/>
      <c r="C728" s="2"/>
      <c r="D728" s="28"/>
      <c r="E728" s="28"/>
      <c r="H728" s="17"/>
      <c r="J728" s="30"/>
      <c r="K728" s="31"/>
      <c r="L728" s="17"/>
      <c r="M728" s="2"/>
      <c r="N728" s="23"/>
    </row>
    <row r="729" spans="2:14" ht="27.75" customHeight="1" x14ac:dyDescent="0.2">
      <c r="B729" s="7"/>
      <c r="C729" s="2"/>
      <c r="D729" s="28"/>
      <c r="E729" s="28"/>
      <c r="H729" s="17"/>
      <c r="J729" s="30"/>
      <c r="K729" s="31"/>
      <c r="L729" s="17"/>
      <c r="M729" s="2"/>
      <c r="N729" s="23"/>
    </row>
    <row r="730" spans="2:14" ht="27.75" customHeight="1" x14ac:dyDescent="0.2">
      <c r="B730" s="7"/>
      <c r="C730" s="2"/>
      <c r="D730" s="28"/>
      <c r="E730" s="28"/>
      <c r="H730" s="17"/>
      <c r="J730" s="30"/>
      <c r="K730" s="31"/>
      <c r="L730" s="17"/>
      <c r="M730" s="2"/>
      <c r="N730" s="23"/>
    </row>
    <row r="731" spans="2:14" ht="27.75" customHeight="1" x14ac:dyDescent="0.2">
      <c r="B731" s="7"/>
      <c r="C731" s="2"/>
      <c r="D731" s="28"/>
      <c r="E731" s="28"/>
      <c r="H731" s="17"/>
      <c r="J731" s="30"/>
      <c r="K731" s="31"/>
      <c r="L731" s="17"/>
      <c r="M731" s="2"/>
      <c r="N731" s="23"/>
    </row>
    <row r="732" spans="2:14" ht="27.75" customHeight="1" x14ac:dyDescent="0.2">
      <c r="B732" s="7"/>
      <c r="C732" s="2"/>
      <c r="D732" s="28"/>
      <c r="E732" s="28"/>
      <c r="H732" s="17"/>
      <c r="J732" s="30"/>
      <c r="K732" s="31"/>
      <c r="L732" s="17"/>
      <c r="M732" s="2"/>
      <c r="N732" s="23"/>
    </row>
    <row r="733" spans="2:14" ht="27.75" customHeight="1" x14ac:dyDescent="0.2">
      <c r="B733" s="7"/>
      <c r="C733" s="2"/>
      <c r="D733" s="28"/>
      <c r="E733" s="28"/>
      <c r="H733" s="17"/>
      <c r="J733" s="30"/>
      <c r="K733" s="31"/>
      <c r="L733" s="17"/>
      <c r="M733" s="2"/>
      <c r="N733" s="23"/>
    </row>
    <row r="734" spans="2:14" ht="27.75" customHeight="1" x14ac:dyDescent="0.2">
      <c r="B734" s="7"/>
      <c r="C734" s="2"/>
      <c r="D734" s="28"/>
      <c r="E734" s="28"/>
      <c r="H734" s="17"/>
      <c r="J734" s="30"/>
      <c r="K734" s="31"/>
      <c r="L734" s="17"/>
      <c r="M734" s="2"/>
      <c r="N734" s="23"/>
    </row>
    <row r="735" spans="2:14" ht="27.75" customHeight="1" x14ac:dyDescent="0.2">
      <c r="B735" s="7"/>
      <c r="C735" s="2"/>
      <c r="D735" s="28"/>
      <c r="E735" s="28"/>
      <c r="H735" s="17"/>
      <c r="J735" s="30"/>
      <c r="K735" s="31"/>
      <c r="L735" s="17"/>
      <c r="M735" s="2"/>
      <c r="N735" s="23"/>
    </row>
    <row r="736" spans="2:14" ht="27.75" customHeight="1" x14ac:dyDescent="0.2">
      <c r="B736" s="7"/>
      <c r="C736" s="2"/>
      <c r="D736" s="28"/>
      <c r="E736" s="28"/>
      <c r="H736" s="17"/>
      <c r="J736" s="30"/>
      <c r="K736" s="31"/>
      <c r="L736" s="17"/>
      <c r="M736" s="2"/>
      <c r="N736" s="23"/>
    </row>
    <row r="737" spans="2:14" ht="27.75" customHeight="1" x14ac:dyDescent="0.2">
      <c r="B737" s="7"/>
      <c r="C737" s="2"/>
      <c r="D737" s="28"/>
      <c r="E737" s="28"/>
      <c r="H737" s="17"/>
      <c r="J737" s="30"/>
      <c r="K737" s="31"/>
      <c r="L737" s="17"/>
      <c r="M737" s="2"/>
      <c r="N737" s="23"/>
    </row>
    <row r="738" spans="2:14" ht="27.75" customHeight="1" x14ac:dyDescent="0.2">
      <c r="B738" s="7"/>
      <c r="C738" s="2"/>
      <c r="D738" s="28"/>
      <c r="E738" s="28"/>
      <c r="H738" s="17"/>
      <c r="J738" s="30"/>
      <c r="K738" s="31"/>
      <c r="L738" s="17"/>
      <c r="M738" s="2"/>
      <c r="N738" s="23"/>
    </row>
    <row r="739" spans="2:14" ht="27.75" customHeight="1" x14ac:dyDescent="0.2">
      <c r="B739" s="7"/>
      <c r="C739" s="2"/>
      <c r="D739" s="28"/>
      <c r="E739" s="28"/>
      <c r="H739" s="17"/>
      <c r="J739" s="30"/>
      <c r="K739" s="31"/>
      <c r="L739" s="17"/>
      <c r="M739" s="2"/>
      <c r="N739" s="23"/>
    </row>
    <row r="740" spans="2:14" ht="27.75" customHeight="1" x14ac:dyDescent="0.2">
      <c r="B740" s="7"/>
      <c r="C740" s="2"/>
      <c r="D740" s="28"/>
      <c r="E740" s="28"/>
      <c r="H740" s="17"/>
      <c r="J740" s="30"/>
      <c r="K740" s="31"/>
      <c r="L740" s="17"/>
      <c r="M740" s="2"/>
      <c r="N740" s="23"/>
    </row>
    <row r="741" spans="2:14" ht="27.75" customHeight="1" x14ac:dyDescent="0.2">
      <c r="B741" s="7"/>
      <c r="C741" s="2"/>
      <c r="D741" s="28"/>
      <c r="E741" s="28"/>
      <c r="H741" s="17"/>
      <c r="J741" s="30"/>
      <c r="K741" s="31"/>
      <c r="L741" s="17"/>
      <c r="M741" s="2"/>
      <c r="N741" s="23"/>
    </row>
    <row r="742" spans="2:14" ht="27.75" customHeight="1" x14ac:dyDescent="0.2">
      <c r="B742" s="7"/>
      <c r="C742" s="2"/>
      <c r="D742" s="28"/>
      <c r="E742" s="28"/>
      <c r="H742" s="17"/>
      <c r="J742" s="30"/>
      <c r="K742" s="31"/>
      <c r="L742" s="17"/>
      <c r="M742" s="2"/>
      <c r="N742" s="23"/>
    </row>
    <row r="743" spans="2:14" ht="27.75" customHeight="1" x14ac:dyDescent="0.2">
      <c r="B743" s="7"/>
      <c r="C743" s="2"/>
      <c r="D743" s="28"/>
      <c r="E743" s="28"/>
      <c r="H743" s="17"/>
      <c r="J743" s="30"/>
      <c r="K743" s="31"/>
      <c r="L743" s="17"/>
      <c r="M743" s="2"/>
      <c r="N743" s="23"/>
    </row>
    <row r="744" spans="2:14" ht="27.75" customHeight="1" x14ac:dyDescent="0.2">
      <c r="B744" s="7"/>
      <c r="C744" s="2"/>
      <c r="D744" s="28"/>
      <c r="E744" s="28"/>
      <c r="H744" s="17"/>
      <c r="J744" s="30"/>
      <c r="K744" s="31"/>
      <c r="L744" s="17"/>
      <c r="M744" s="2"/>
      <c r="N744" s="23"/>
    </row>
    <row r="745" spans="2:14" ht="27.75" customHeight="1" x14ac:dyDescent="0.2">
      <c r="B745" s="7"/>
      <c r="C745" s="2"/>
      <c r="D745" s="28"/>
      <c r="E745" s="28"/>
      <c r="H745" s="17"/>
      <c r="J745" s="30"/>
      <c r="K745" s="31"/>
      <c r="L745" s="17"/>
      <c r="M745" s="2"/>
      <c r="N745" s="23"/>
    </row>
    <row r="746" spans="2:14" ht="27.75" customHeight="1" x14ac:dyDescent="0.2">
      <c r="B746" s="7"/>
      <c r="C746" s="2"/>
      <c r="D746" s="28"/>
      <c r="E746" s="28"/>
      <c r="H746" s="17"/>
      <c r="J746" s="30"/>
      <c r="K746" s="31"/>
      <c r="L746" s="17"/>
      <c r="M746" s="2"/>
      <c r="N746" s="23"/>
    </row>
    <row r="747" spans="2:14" ht="27.75" customHeight="1" x14ac:dyDescent="0.2">
      <c r="B747" s="7"/>
      <c r="C747" s="2"/>
      <c r="D747" s="28"/>
      <c r="E747" s="28"/>
      <c r="H747" s="17"/>
      <c r="J747" s="30"/>
      <c r="K747" s="31"/>
      <c r="L747" s="17"/>
      <c r="M747" s="2"/>
      <c r="N747" s="23"/>
    </row>
    <row r="748" spans="2:14" ht="27.75" customHeight="1" x14ac:dyDescent="0.2">
      <c r="B748" s="7"/>
      <c r="C748" s="2"/>
      <c r="D748" s="28"/>
      <c r="E748" s="28"/>
      <c r="H748" s="17"/>
      <c r="J748" s="30"/>
      <c r="K748" s="31"/>
      <c r="L748" s="17"/>
      <c r="M748" s="2"/>
      <c r="N748" s="23"/>
    </row>
    <row r="749" spans="2:14" ht="27.75" customHeight="1" x14ac:dyDescent="0.2">
      <c r="B749" s="7"/>
      <c r="C749" s="2"/>
      <c r="D749" s="28"/>
      <c r="E749" s="28"/>
      <c r="H749" s="17"/>
      <c r="J749" s="30"/>
      <c r="K749" s="31"/>
      <c r="L749" s="17"/>
      <c r="M749" s="2"/>
      <c r="N749" s="23"/>
    </row>
    <row r="750" spans="2:14" ht="27.75" customHeight="1" x14ac:dyDescent="0.2">
      <c r="B750" s="7"/>
      <c r="C750" s="2"/>
      <c r="D750" s="28"/>
      <c r="E750" s="28"/>
      <c r="H750" s="17"/>
      <c r="J750" s="30"/>
      <c r="K750" s="31"/>
      <c r="L750" s="17"/>
      <c r="M750" s="2"/>
      <c r="N750" s="23"/>
    </row>
    <row r="751" spans="2:14" ht="27.75" customHeight="1" x14ac:dyDescent="0.2">
      <c r="B751" s="7"/>
      <c r="C751" s="2"/>
      <c r="D751" s="28"/>
      <c r="E751" s="28"/>
      <c r="H751" s="17"/>
      <c r="J751" s="30"/>
      <c r="K751" s="31"/>
      <c r="L751" s="17"/>
      <c r="M751" s="2"/>
      <c r="N751" s="23"/>
    </row>
    <row r="752" spans="2:14" ht="27.75" customHeight="1" x14ac:dyDescent="0.2">
      <c r="B752" s="7"/>
      <c r="C752" s="2"/>
      <c r="D752" s="28"/>
      <c r="E752" s="28"/>
      <c r="H752" s="17"/>
      <c r="J752" s="30"/>
      <c r="K752" s="31"/>
      <c r="L752" s="17"/>
      <c r="M752" s="2"/>
      <c r="N752" s="23"/>
    </row>
    <row r="753" spans="2:14" ht="27.75" customHeight="1" x14ac:dyDescent="0.2">
      <c r="B753" s="7"/>
      <c r="C753" s="2"/>
      <c r="D753" s="28"/>
      <c r="E753" s="28"/>
      <c r="H753" s="17"/>
      <c r="J753" s="30"/>
      <c r="K753" s="31"/>
      <c r="L753" s="17"/>
      <c r="M753" s="2"/>
      <c r="N753" s="23"/>
    </row>
    <row r="754" spans="2:14" ht="27.75" customHeight="1" x14ac:dyDescent="0.2">
      <c r="B754" s="7"/>
      <c r="C754" s="2"/>
      <c r="D754" s="28"/>
      <c r="E754" s="28"/>
      <c r="H754" s="17"/>
      <c r="J754" s="30"/>
      <c r="K754" s="31"/>
      <c r="L754" s="17"/>
      <c r="M754" s="2"/>
      <c r="N754" s="23"/>
    </row>
    <row r="755" spans="2:14" ht="27.75" customHeight="1" x14ac:dyDescent="0.2">
      <c r="B755" s="7"/>
      <c r="C755" s="2"/>
      <c r="D755" s="28"/>
      <c r="E755" s="28"/>
      <c r="H755" s="17"/>
      <c r="J755" s="30"/>
      <c r="K755" s="31"/>
      <c r="L755" s="17"/>
      <c r="M755" s="2"/>
      <c r="N755" s="23"/>
    </row>
    <row r="756" spans="2:14" ht="27.75" customHeight="1" x14ac:dyDescent="0.2">
      <c r="B756" s="7"/>
      <c r="C756" s="2"/>
      <c r="D756" s="28"/>
      <c r="E756" s="28"/>
      <c r="H756" s="17"/>
      <c r="J756" s="30"/>
      <c r="K756" s="31"/>
      <c r="L756" s="17"/>
      <c r="M756" s="2"/>
      <c r="N756" s="23"/>
    </row>
    <row r="757" spans="2:14" ht="27.75" customHeight="1" x14ac:dyDescent="0.2">
      <c r="B757" s="7"/>
      <c r="C757" s="2"/>
      <c r="D757" s="28"/>
      <c r="E757" s="28"/>
      <c r="H757" s="17"/>
      <c r="J757" s="30"/>
      <c r="K757" s="31"/>
      <c r="L757" s="17"/>
      <c r="M757" s="2"/>
      <c r="N757" s="23"/>
    </row>
    <row r="758" spans="2:14" ht="27.75" customHeight="1" x14ac:dyDescent="0.2">
      <c r="B758" s="7"/>
      <c r="C758" s="2"/>
      <c r="D758" s="28"/>
      <c r="E758" s="28"/>
      <c r="H758" s="17"/>
      <c r="J758" s="30"/>
      <c r="K758" s="31"/>
      <c r="L758" s="17"/>
      <c r="M758" s="2"/>
      <c r="N758" s="23"/>
    </row>
    <row r="759" spans="2:14" ht="27.75" customHeight="1" x14ac:dyDescent="0.2">
      <c r="B759" s="7"/>
      <c r="C759" s="2"/>
      <c r="D759" s="28"/>
      <c r="E759" s="28"/>
      <c r="H759" s="17"/>
      <c r="J759" s="30"/>
      <c r="K759" s="31"/>
      <c r="L759" s="17"/>
      <c r="M759" s="2"/>
      <c r="N759" s="23"/>
    </row>
    <row r="760" spans="2:14" ht="27.75" customHeight="1" x14ac:dyDescent="0.2">
      <c r="B760" s="7"/>
      <c r="C760" s="2"/>
      <c r="D760" s="28"/>
      <c r="E760" s="28"/>
      <c r="H760" s="17"/>
      <c r="J760" s="30"/>
      <c r="K760" s="31"/>
      <c r="L760" s="17"/>
      <c r="M760" s="2"/>
      <c r="N760" s="23"/>
    </row>
    <row r="761" spans="2:14" ht="27.75" customHeight="1" x14ac:dyDescent="0.2">
      <c r="B761" s="7"/>
      <c r="C761" s="2"/>
      <c r="D761" s="28"/>
      <c r="E761" s="28"/>
      <c r="H761" s="17"/>
      <c r="J761" s="30"/>
      <c r="K761" s="31"/>
      <c r="L761" s="17"/>
      <c r="M761" s="2"/>
      <c r="N761" s="23"/>
    </row>
    <row r="762" spans="2:14" ht="27.75" customHeight="1" x14ac:dyDescent="0.2">
      <c r="B762" s="7"/>
      <c r="C762" s="2"/>
      <c r="D762" s="28"/>
      <c r="E762" s="28"/>
      <c r="H762" s="17"/>
      <c r="J762" s="30"/>
      <c r="K762" s="31"/>
      <c r="L762" s="17"/>
      <c r="M762" s="2"/>
      <c r="N762" s="23"/>
    </row>
    <row r="763" spans="2:14" ht="27.75" customHeight="1" x14ac:dyDescent="0.2">
      <c r="B763" s="7"/>
      <c r="C763" s="2"/>
      <c r="D763" s="28"/>
      <c r="E763" s="28"/>
      <c r="H763" s="17"/>
      <c r="J763" s="30"/>
      <c r="K763" s="31"/>
      <c r="L763" s="17"/>
      <c r="M763" s="2"/>
      <c r="N763" s="23"/>
    </row>
    <row r="764" spans="2:14" ht="27.75" customHeight="1" x14ac:dyDescent="0.2">
      <c r="B764" s="7"/>
      <c r="C764" s="2"/>
      <c r="D764" s="28"/>
      <c r="E764" s="28"/>
      <c r="H764" s="17"/>
      <c r="J764" s="30"/>
      <c r="K764" s="31"/>
      <c r="L764" s="17"/>
      <c r="M764" s="2"/>
      <c r="N764" s="23"/>
    </row>
    <row r="765" spans="2:14" ht="27.75" customHeight="1" x14ac:dyDescent="0.2">
      <c r="B765" s="7"/>
      <c r="C765" s="2"/>
      <c r="D765" s="28"/>
      <c r="E765" s="28"/>
      <c r="H765" s="17"/>
      <c r="J765" s="30"/>
      <c r="K765" s="31"/>
      <c r="L765" s="17"/>
      <c r="M765" s="2"/>
      <c r="N765" s="23"/>
    </row>
    <row r="766" spans="2:14" ht="27.75" customHeight="1" x14ac:dyDescent="0.2">
      <c r="B766" s="7"/>
      <c r="C766" s="2"/>
      <c r="D766" s="28"/>
      <c r="E766" s="28"/>
      <c r="H766" s="17"/>
      <c r="J766" s="30"/>
      <c r="K766" s="31"/>
      <c r="L766" s="17"/>
      <c r="M766" s="2"/>
      <c r="N766" s="23"/>
    </row>
    <row r="767" spans="2:14" ht="27.75" customHeight="1" x14ac:dyDescent="0.2">
      <c r="B767" s="7"/>
      <c r="C767" s="2"/>
      <c r="D767" s="28"/>
      <c r="E767" s="28"/>
      <c r="H767" s="17"/>
      <c r="J767" s="30"/>
      <c r="K767" s="31"/>
      <c r="L767" s="17"/>
      <c r="M767" s="2"/>
      <c r="N767" s="23"/>
    </row>
    <row r="768" spans="2:14" ht="27.75" customHeight="1" x14ac:dyDescent="0.2">
      <c r="B768" s="7"/>
      <c r="C768" s="2"/>
      <c r="D768" s="28"/>
      <c r="E768" s="28"/>
      <c r="H768" s="17"/>
      <c r="J768" s="30"/>
      <c r="K768" s="31"/>
      <c r="L768" s="17"/>
      <c r="M768" s="2"/>
      <c r="N768" s="23"/>
    </row>
    <row r="769" spans="2:14" ht="27.75" customHeight="1" x14ac:dyDescent="0.2">
      <c r="B769" s="7"/>
      <c r="C769" s="2"/>
      <c r="D769" s="28"/>
      <c r="E769" s="28"/>
      <c r="H769" s="17"/>
      <c r="J769" s="30"/>
      <c r="K769" s="31"/>
      <c r="L769" s="17"/>
      <c r="M769" s="2"/>
      <c r="N769" s="23"/>
    </row>
    <row r="770" spans="2:14" ht="27.75" customHeight="1" x14ac:dyDescent="0.2">
      <c r="B770" s="7"/>
      <c r="C770" s="2"/>
      <c r="D770" s="28"/>
      <c r="E770" s="28"/>
      <c r="H770" s="17"/>
      <c r="J770" s="30"/>
      <c r="K770" s="31"/>
      <c r="L770" s="17"/>
      <c r="M770" s="2"/>
      <c r="N770" s="23"/>
    </row>
    <row r="771" spans="2:14" ht="27.75" customHeight="1" x14ac:dyDescent="0.2">
      <c r="B771" s="7"/>
      <c r="C771" s="2"/>
      <c r="D771" s="28"/>
      <c r="E771" s="28"/>
      <c r="H771" s="17"/>
      <c r="J771" s="30"/>
      <c r="K771" s="31"/>
      <c r="L771" s="17"/>
      <c r="M771" s="2"/>
      <c r="N771" s="23"/>
    </row>
    <row r="772" spans="2:14" ht="27.75" customHeight="1" x14ac:dyDescent="0.2">
      <c r="B772" s="7"/>
      <c r="C772" s="2"/>
      <c r="D772" s="28"/>
      <c r="E772" s="28"/>
      <c r="H772" s="17"/>
      <c r="J772" s="30"/>
      <c r="K772" s="31"/>
      <c r="L772" s="17"/>
      <c r="M772" s="2"/>
      <c r="N772" s="23"/>
    </row>
    <row r="773" spans="2:14" ht="27.75" customHeight="1" x14ac:dyDescent="0.2">
      <c r="B773" s="7"/>
      <c r="C773" s="2"/>
      <c r="D773" s="28"/>
      <c r="E773" s="28"/>
      <c r="H773" s="17"/>
      <c r="J773" s="30"/>
      <c r="K773" s="31"/>
      <c r="L773" s="17"/>
      <c r="M773" s="2"/>
      <c r="N773" s="23"/>
    </row>
    <row r="774" spans="2:14" ht="27.75" customHeight="1" x14ac:dyDescent="0.2">
      <c r="B774" s="7"/>
      <c r="C774" s="2"/>
      <c r="D774" s="28"/>
      <c r="E774" s="28"/>
      <c r="H774" s="17"/>
      <c r="J774" s="30"/>
      <c r="K774" s="31"/>
      <c r="L774" s="17"/>
      <c r="M774" s="2"/>
      <c r="N774" s="23"/>
    </row>
    <row r="775" spans="2:14" ht="27.75" customHeight="1" x14ac:dyDescent="0.2">
      <c r="B775" s="7"/>
      <c r="C775" s="2"/>
      <c r="D775" s="28"/>
      <c r="E775" s="28"/>
      <c r="H775" s="17"/>
      <c r="J775" s="30"/>
      <c r="K775" s="31"/>
      <c r="L775" s="17"/>
      <c r="M775" s="2"/>
      <c r="N775" s="23"/>
    </row>
    <row r="776" spans="2:14" ht="27.75" customHeight="1" x14ac:dyDescent="0.2">
      <c r="B776" s="7"/>
      <c r="C776" s="2"/>
      <c r="D776" s="28"/>
      <c r="E776" s="28"/>
      <c r="H776" s="17"/>
      <c r="J776" s="30"/>
      <c r="K776" s="31"/>
      <c r="L776" s="17"/>
      <c r="M776" s="2"/>
      <c r="N776" s="23"/>
    </row>
    <row r="777" spans="2:14" ht="27.75" customHeight="1" x14ac:dyDescent="0.2">
      <c r="B777" s="7"/>
      <c r="C777" s="2"/>
      <c r="D777" s="28"/>
      <c r="E777" s="28"/>
      <c r="H777" s="17"/>
      <c r="J777" s="30"/>
      <c r="K777" s="31"/>
      <c r="L777" s="17"/>
      <c r="M777" s="2"/>
      <c r="N777" s="23"/>
    </row>
    <row r="778" spans="2:14" ht="27.75" customHeight="1" x14ac:dyDescent="0.2">
      <c r="B778" s="7"/>
      <c r="C778" s="2"/>
      <c r="D778" s="28"/>
      <c r="E778" s="28"/>
      <c r="H778" s="17"/>
      <c r="J778" s="30"/>
      <c r="K778" s="31"/>
      <c r="L778" s="17"/>
      <c r="M778" s="2"/>
      <c r="N778" s="23"/>
    </row>
    <row r="779" spans="2:14" ht="27.75" customHeight="1" x14ac:dyDescent="0.2">
      <c r="B779" s="7"/>
      <c r="C779" s="2"/>
      <c r="D779" s="28"/>
      <c r="E779" s="28"/>
      <c r="H779" s="17"/>
      <c r="J779" s="30"/>
      <c r="K779" s="31"/>
      <c r="L779" s="17"/>
      <c r="M779" s="2"/>
      <c r="N779" s="23"/>
    </row>
    <row r="780" spans="2:14" ht="27.75" customHeight="1" x14ac:dyDescent="0.2">
      <c r="B780" s="7"/>
      <c r="C780" s="2"/>
      <c r="D780" s="28"/>
      <c r="E780" s="28"/>
      <c r="H780" s="17"/>
      <c r="J780" s="30"/>
      <c r="K780" s="31"/>
      <c r="L780" s="17"/>
      <c r="M780" s="2"/>
      <c r="N780" s="23"/>
    </row>
    <row r="781" spans="2:14" ht="27.75" customHeight="1" x14ac:dyDescent="0.2">
      <c r="B781" s="7"/>
      <c r="C781" s="2"/>
      <c r="D781" s="28"/>
      <c r="E781" s="28"/>
      <c r="H781" s="17"/>
      <c r="J781" s="30"/>
      <c r="K781" s="31"/>
      <c r="L781" s="17"/>
      <c r="M781" s="2"/>
      <c r="N781" s="23"/>
    </row>
    <row r="782" spans="2:14" ht="27.75" customHeight="1" x14ac:dyDescent="0.2">
      <c r="B782" s="7"/>
      <c r="C782" s="2"/>
      <c r="D782" s="28"/>
      <c r="E782" s="28"/>
      <c r="H782" s="17"/>
      <c r="J782" s="30"/>
      <c r="K782" s="31"/>
      <c r="L782" s="17"/>
      <c r="M782" s="2"/>
      <c r="N782" s="23"/>
    </row>
    <row r="783" spans="2:14" ht="27.75" customHeight="1" x14ac:dyDescent="0.2">
      <c r="B783" s="7"/>
      <c r="C783" s="2"/>
      <c r="D783" s="28"/>
      <c r="E783" s="28"/>
      <c r="H783" s="17"/>
      <c r="J783" s="30"/>
      <c r="K783" s="31"/>
      <c r="L783" s="17"/>
      <c r="M783" s="2"/>
      <c r="N783" s="23"/>
    </row>
    <row r="784" spans="2:14" ht="27.75" customHeight="1" x14ac:dyDescent="0.2">
      <c r="B784" s="7"/>
      <c r="C784" s="2"/>
      <c r="D784" s="28"/>
      <c r="E784" s="28"/>
      <c r="H784" s="17"/>
      <c r="J784" s="30"/>
      <c r="K784" s="31"/>
      <c r="L784" s="17"/>
      <c r="M784" s="2"/>
      <c r="N784" s="23"/>
    </row>
    <row r="785" spans="2:14" ht="27.75" customHeight="1" x14ac:dyDescent="0.2">
      <c r="B785" s="7"/>
      <c r="C785" s="2"/>
      <c r="D785" s="28"/>
      <c r="E785" s="28"/>
      <c r="H785" s="17"/>
      <c r="J785" s="30"/>
      <c r="K785" s="31"/>
      <c r="L785" s="17"/>
      <c r="M785" s="2"/>
      <c r="N785" s="23"/>
    </row>
    <row r="786" spans="2:14" ht="27.75" customHeight="1" x14ac:dyDescent="0.2">
      <c r="B786" s="7"/>
      <c r="C786" s="2"/>
      <c r="D786" s="28"/>
      <c r="E786" s="28"/>
      <c r="H786" s="17"/>
      <c r="J786" s="30"/>
      <c r="K786" s="31"/>
      <c r="L786" s="17"/>
      <c r="M786" s="2"/>
      <c r="N786" s="23"/>
    </row>
    <row r="787" spans="2:14" ht="27.75" customHeight="1" x14ac:dyDescent="0.2">
      <c r="B787" s="7"/>
      <c r="C787" s="2"/>
      <c r="D787" s="28"/>
      <c r="E787" s="28"/>
      <c r="H787" s="17"/>
      <c r="J787" s="30"/>
      <c r="K787" s="31"/>
      <c r="L787" s="17"/>
      <c r="M787" s="2"/>
      <c r="N787" s="23"/>
    </row>
    <row r="788" spans="2:14" ht="27.75" customHeight="1" x14ac:dyDescent="0.2">
      <c r="B788" s="7"/>
      <c r="C788" s="2"/>
      <c r="D788" s="28"/>
      <c r="E788" s="28"/>
      <c r="H788" s="17"/>
      <c r="J788" s="30"/>
      <c r="K788" s="31"/>
      <c r="L788" s="17"/>
      <c r="M788" s="2"/>
      <c r="N788" s="23"/>
    </row>
    <row r="789" spans="2:14" ht="27.75" customHeight="1" x14ac:dyDescent="0.2">
      <c r="B789" s="7"/>
      <c r="C789" s="2"/>
      <c r="D789" s="28"/>
      <c r="E789" s="28"/>
      <c r="H789" s="17"/>
      <c r="J789" s="30"/>
      <c r="K789" s="31"/>
      <c r="L789" s="17"/>
      <c r="M789" s="2"/>
      <c r="N789" s="23"/>
    </row>
    <row r="790" spans="2:14" ht="27.75" customHeight="1" x14ac:dyDescent="0.2">
      <c r="B790" s="7"/>
      <c r="C790" s="2"/>
      <c r="D790" s="28"/>
      <c r="E790" s="28"/>
      <c r="H790" s="17"/>
      <c r="J790" s="30"/>
      <c r="K790" s="31"/>
      <c r="L790" s="17"/>
      <c r="M790" s="2"/>
      <c r="N790" s="23"/>
    </row>
    <row r="791" spans="2:14" ht="27.75" customHeight="1" x14ac:dyDescent="0.2">
      <c r="B791" s="7"/>
      <c r="C791" s="2"/>
      <c r="D791" s="28"/>
      <c r="E791" s="28"/>
      <c r="H791" s="17"/>
      <c r="J791" s="30"/>
      <c r="K791" s="31"/>
      <c r="L791" s="17"/>
      <c r="M791" s="2"/>
      <c r="N791" s="23"/>
    </row>
    <row r="792" spans="2:14" ht="27.75" customHeight="1" x14ac:dyDescent="0.2">
      <c r="B792" s="7"/>
      <c r="C792" s="2"/>
      <c r="D792" s="28"/>
      <c r="E792" s="28"/>
      <c r="H792" s="17"/>
      <c r="J792" s="30"/>
      <c r="K792" s="31"/>
      <c r="L792" s="17"/>
      <c r="M792" s="2"/>
      <c r="N792" s="23"/>
    </row>
    <row r="793" spans="2:14" ht="27.75" customHeight="1" x14ac:dyDescent="0.2">
      <c r="B793" s="7"/>
      <c r="C793" s="2"/>
      <c r="D793" s="28"/>
      <c r="E793" s="28"/>
      <c r="H793" s="17"/>
      <c r="J793" s="30"/>
      <c r="K793" s="31"/>
      <c r="L793" s="17"/>
      <c r="M793" s="2"/>
      <c r="N793" s="23"/>
    </row>
    <row r="794" spans="2:14" ht="27.75" customHeight="1" x14ac:dyDescent="0.2">
      <c r="B794" s="7"/>
      <c r="C794" s="2"/>
      <c r="D794" s="28"/>
      <c r="E794" s="28"/>
      <c r="H794" s="17"/>
      <c r="J794" s="30"/>
      <c r="K794" s="31"/>
      <c r="L794" s="17"/>
      <c r="M794" s="2"/>
      <c r="N794" s="23"/>
    </row>
    <row r="795" spans="2:14" ht="27.75" customHeight="1" x14ac:dyDescent="0.2">
      <c r="B795" s="7"/>
      <c r="C795" s="2"/>
      <c r="D795" s="28"/>
      <c r="E795" s="28"/>
      <c r="H795" s="17"/>
      <c r="J795" s="30"/>
      <c r="K795" s="31"/>
      <c r="L795" s="17"/>
      <c r="M795" s="2"/>
      <c r="N795" s="23"/>
    </row>
    <row r="796" spans="2:14" ht="27.75" customHeight="1" x14ac:dyDescent="0.2">
      <c r="B796" s="7"/>
      <c r="C796" s="2"/>
      <c r="D796" s="28"/>
      <c r="E796" s="28"/>
      <c r="H796" s="17"/>
      <c r="J796" s="30"/>
      <c r="K796" s="31"/>
      <c r="L796" s="17"/>
      <c r="M796" s="2"/>
      <c r="N796" s="23"/>
    </row>
    <row r="797" spans="2:14" ht="27.75" customHeight="1" x14ac:dyDescent="0.2">
      <c r="B797" s="7"/>
      <c r="C797" s="2"/>
      <c r="D797" s="28"/>
      <c r="E797" s="28"/>
      <c r="H797" s="17"/>
      <c r="J797" s="30"/>
      <c r="K797" s="31"/>
      <c r="L797" s="17"/>
      <c r="M797" s="2"/>
      <c r="N797" s="23"/>
    </row>
    <row r="798" spans="2:14" ht="27.75" customHeight="1" x14ac:dyDescent="0.2">
      <c r="B798" s="7"/>
      <c r="C798" s="2"/>
      <c r="D798" s="28"/>
      <c r="E798" s="28"/>
      <c r="H798" s="17"/>
      <c r="J798" s="30"/>
      <c r="K798" s="31"/>
      <c r="L798" s="17"/>
      <c r="M798" s="2"/>
      <c r="N798" s="23"/>
    </row>
    <row r="799" spans="2:14" ht="27.75" customHeight="1" x14ac:dyDescent="0.2">
      <c r="B799" s="7"/>
      <c r="C799" s="2"/>
      <c r="D799" s="28"/>
      <c r="E799" s="28"/>
      <c r="H799" s="17"/>
      <c r="J799" s="30"/>
      <c r="K799" s="31"/>
      <c r="L799" s="17"/>
      <c r="M799" s="2"/>
      <c r="N799" s="23"/>
    </row>
    <row r="800" spans="2:14" ht="27.75" customHeight="1" x14ac:dyDescent="0.2">
      <c r="B800" s="7"/>
      <c r="C800" s="2"/>
      <c r="D800" s="28"/>
      <c r="E800" s="28"/>
      <c r="H800" s="17"/>
      <c r="J800" s="30"/>
      <c r="K800" s="31"/>
      <c r="L800" s="17"/>
      <c r="M800" s="2"/>
      <c r="N800" s="23"/>
    </row>
    <row r="801" spans="2:14" ht="27.75" customHeight="1" x14ac:dyDescent="0.2">
      <c r="B801" s="7"/>
      <c r="C801" s="2"/>
      <c r="D801" s="28"/>
      <c r="E801" s="28"/>
      <c r="H801" s="17"/>
      <c r="J801" s="30"/>
      <c r="K801" s="31"/>
      <c r="L801" s="17"/>
      <c r="M801" s="2"/>
      <c r="N801" s="23"/>
    </row>
    <row r="802" spans="2:14" ht="27.75" customHeight="1" x14ac:dyDescent="0.2">
      <c r="B802" s="7"/>
      <c r="C802" s="2"/>
      <c r="D802" s="28"/>
      <c r="E802" s="28"/>
      <c r="H802" s="17"/>
      <c r="J802" s="30"/>
      <c r="K802" s="31"/>
      <c r="L802" s="17"/>
      <c r="M802" s="2"/>
      <c r="N802" s="23"/>
    </row>
    <row r="803" spans="2:14" ht="27.75" customHeight="1" x14ac:dyDescent="0.2">
      <c r="B803" s="7"/>
      <c r="C803" s="2"/>
      <c r="D803" s="28"/>
      <c r="E803" s="28"/>
      <c r="H803" s="17"/>
      <c r="J803" s="30"/>
      <c r="K803" s="31"/>
      <c r="L803" s="17"/>
      <c r="M803" s="2"/>
      <c r="N803" s="23"/>
    </row>
    <row r="804" spans="2:14" ht="27.75" customHeight="1" x14ac:dyDescent="0.2">
      <c r="B804" s="7"/>
      <c r="C804" s="2"/>
      <c r="D804" s="28"/>
      <c r="E804" s="28"/>
      <c r="H804" s="17"/>
      <c r="J804" s="30"/>
      <c r="K804" s="31"/>
      <c r="L804" s="17"/>
      <c r="M804" s="2"/>
      <c r="N804" s="23"/>
    </row>
    <row r="805" spans="2:14" ht="27.75" customHeight="1" x14ac:dyDescent="0.2">
      <c r="B805" s="7"/>
      <c r="C805" s="2"/>
      <c r="D805" s="28"/>
      <c r="E805" s="28"/>
      <c r="H805" s="17"/>
      <c r="J805" s="30"/>
      <c r="K805" s="31"/>
      <c r="L805" s="17"/>
      <c r="M805" s="2"/>
      <c r="N805" s="23"/>
    </row>
    <row r="806" spans="2:14" ht="27.75" customHeight="1" x14ac:dyDescent="0.2">
      <c r="B806" s="7"/>
      <c r="C806" s="2"/>
      <c r="D806" s="28"/>
      <c r="E806" s="28"/>
      <c r="H806" s="17"/>
      <c r="J806" s="30"/>
      <c r="K806" s="31"/>
      <c r="L806" s="17"/>
      <c r="M806" s="2"/>
      <c r="N806" s="23"/>
    </row>
    <row r="807" spans="2:14" ht="27.75" customHeight="1" x14ac:dyDescent="0.2">
      <c r="B807" s="7"/>
      <c r="C807" s="2"/>
      <c r="D807" s="28"/>
      <c r="E807" s="28"/>
      <c r="H807" s="17"/>
      <c r="J807" s="30"/>
      <c r="K807" s="31"/>
      <c r="L807" s="17"/>
      <c r="M807" s="2"/>
      <c r="N807" s="23"/>
    </row>
    <row r="808" spans="2:14" ht="27.75" customHeight="1" x14ac:dyDescent="0.2">
      <c r="B808" s="7"/>
      <c r="C808" s="2"/>
      <c r="D808" s="28"/>
      <c r="E808" s="28"/>
      <c r="H808" s="17"/>
      <c r="J808" s="30"/>
      <c r="K808" s="31"/>
      <c r="L808" s="17"/>
      <c r="M808" s="2"/>
      <c r="N808" s="23"/>
    </row>
    <row r="809" spans="2:14" ht="27.75" customHeight="1" x14ac:dyDescent="0.2">
      <c r="B809" s="7"/>
      <c r="C809" s="2"/>
      <c r="D809" s="28"/>
      <c r="E809" s="28"/>
      <c r="H809" s="17"/>
      <c r="J809" s="30"/>
      <c r="K809" s="31"/>
      <c r="L809" s="17"/>
      <c r="M809" s="2"/>
      <c r="N809" s="23"/>
    </row>
    <row r="810" spans="2:14" ht="27.75" customHeight="1" x14ac:dyDescent="0.2">
      <c r="B810" s="7"/>
      <c r="C810" s="2"/>
      <c r="D810" s="28"/>
      <c r="E810" s="28"/>
      <c r="H810" s="17"/>
      <c r="J810" s="30"/>
      <c r="K810" s="31"/>
      <c r="L810" s="17"/>
      <c r="M810" s="2"/>
      <c r="N810" s="23"/>
    </row>
    <row r="811" spans="2:14" ht="27.75" customHeight="1" x14ac:dyDescent="0.2">
      <c r="B811" s="7"/>
      <c r="C811" s="2"/>
      <c r="D811" s="28"/>
      <c r="E811" s="28"/>
      <c r="H811" s="17"/>
      <c r="J811" s="30"/>
      <c r="K811" s="31"/>
      <c r="L811" s="17"/>
      <c r="M811" s="2"/>
      <c r="N811" s="23"/>
    </row>
    <row r="812" spans="2:14" ht="27.75" customHeight="1" x14ac:dyDescent="0.2">
      <c r="B812" s="7"/>
      <c r="C812" s="2"/>
      <c r="D812" s="28"/>
      <c r="E812" s="28"/>
      <c r="H812" s="17"/>
      <c r="J812" s="30"/>
      <c r="K812" s="31"/>
      <c r="L812" s="17"/>
      <c r="M812" s="2"/>
      <c r="N812" s="23"/>
    </row>
    <row r="813" spans="2:14" ht="27.75" customHeight="1" x14ac:dyDescent="0.2">
      <c r="B813" s="7"/>
      <c r="C813" s="2"/>
      <c r="D813" s="28"/>
      <c r="E813" s="28"/>
      <c r="H813" s="17"/>
      <c r="J813" s="30"/>
      <c r="K813" s="31"/>
      <c r="L813" s="17"/>
      <c r="M813" s="2"/>
      <c r="N813" s="23"/>
    </row>
    <row r="814" spans="2:14" ht="27.75" customHeight="1" x14ac:dyDescent="0.2">
      <c r="B814" s="7"/>
      <c r="C814" s="2"/>
      <c r="D814" s="28"/>
      <c r="E814" s="28"/>
      <c r="H814" s="17"/>
      <c r="J814" s="30"/>
      <c r="K814" s="31"/>
      <c r="L814" s="17"/>
      <c r="M814" s="2"/>
      <c r="N814" s="23"/>
    </row>
    <row r="815" spans="2:14" ht="27.75" customHeight="1" x14ac:dyDescent="0.2">
      <c r="B815" s="7"/>
      <c r="C815" s="2"/>
      <c r="D815" s="28"/>
      <c r="E815" s="28"/>
      <c r="H815" s="17"/>
      <c r="J815" s="30"/>
      <c r="K815" s="31"/>
      <c r="L815" s="17"/>
      <c r="M815" s="2"/>
      <c r="N815" s="23"/>
    </row>
    <row r="816" spans="2:14" ht="27.75" customHeight="1" x14ac:dyDescent="0.2">
      <c r="B816" s="7"/>
      <c r="C816" s="2"/>
      <c r="D816" s="28"/>
      <c r="E816" s="28"/>
      <c r="H816" s="17"/>
      <c r="J816" s="30"/>
      <c r="K816" s="31"/>
      <c r="L816" s="17"/>
      <c r="M816" s="2"/>
      <c r="N816" s="23"/>
    </row>
    <row r="817" spans="2:14" ht="27.75" customHeight="1" x14ac:dyDescent="0.2">
      <c r="B817" s="7"/>
      <c r="C817" s="2"/>
      <c r="D817" s="28"/>
      <c r="E817" s="28"/>
      <c r="H817" s="17"/>
      <c r="J817" s="30"/>
      <c r="K817" s="31"/>
      <c r="L817" s="17"/>
      <c r="M817" s="2"/>
      <c r="N817" s="23"/>
    </row>
    <row r="818" spans="2:14" ht="27.75" customHeight="1" x14ac:dyDescent="0.2">
      <c r="B818" s="7"/>
      <c r="C818" s="2"/>
      <c r="D818" s="28"/>
      <c r="E818" s="28"/>
      <c r="H818" s="17"/>
      <c r="J818" s="30"/>
      <c r="K818" s="31"/>
      <c r="L818" s="17"/>
      <c r="M818" s="2"/>
      <c r="N818" s="23"/>
    </row>
    <row r="819" spans="2:14" ht="27.75" customHeight="1" x14ac:dyDescent="0.2">
      <c r="B819" s="7"/>
      <c r="C819" s="2"/>
      <c r="D819" s="28"/>
      <c r="E819" s="28"/>
      <c r="H819" s="17"/>
      <c r="J819" s="30"/>
      <c r="K819" s="31"/>
      <c r="L819" s="17"/>
      <c r="M819" s="2"/>
      <c r="N819" s="23"/>
    </row>
    <row r="820" spans="2:14" ht="27.75" customHeight="1" x14ac:dyDescent="0.2">
      <c r="B820" s="7"/>
      <c r="C820" s="2"/>
      <c r="D820" s="28"/>
      <c r="E820" s="28"/>
      <c r="H820" s="17"/>
      <c r="J820" s="30"/>
      <c r="K820" s="31"/>
      <c r="L820" s="17"/>
      <c r="M820" s="2"/>
      <c r="N820" s="23"/>
    </row>
    <row r="821" spans="2:14" ht="27.75" customHeight="1" x14ac:dyDescent="0.2">
      <c r="B821" s="7"/>
      <c r="C821" s="2"/>
      <c r="D821" s="28"/>
      <c r="E821" s="28"/>
      <c r="H821" s="17"/>
      <c r="J821" s="30"/>
      <c r="K821" s="31"/>
      <c r="L821" s="17"/>
      <c r="M821" s="2"/>
      <c r="N821" s="23"/>
    </row>
    <row r="822" spans="2:14" ht="27.75" customHeight="1" x14ac:dyDescent="0.2">
      <c r="B822" s="7"/>
      <c r="C822" s="2"/>
      <c r="D822" s="28"/>
      <c r="E822" s="28"/>
      <c r="H822" s="17"/>
      <c r="J822" s="30"/>
      <c r="K822" s="31"/>
      <c r="L822" s="17"/>
      <c r="M822" s="2"/>
      <c r="N822" s="23"/>
    </row>
    <row r="823" spans="2:14" ht="27.75" customHeight="1" x14ac:dyDescent="0.2">
      <c r="B823" s="7"/>
      <c r="C823" s="2"/>
      <c r="D823" s="28"/>
      <c r="E823" s="28"/>
      <c r="H823" s="17"/>
      <c r="J823" s="30"/>
      <c r="K823" s="31"/>
      <c r="L823" s="17"/>
      <c r="M823" s="2"/>
      <c r="N823" s="23"/>
    </row>
    <row r="824" spans="2:14" ht="27.75" customHeight="1" x14ac:dyDescent="0.2">
      <c r="B824" s="7"/>
      <c r="C824" s="2"/>
      <c r="D824" s="28"/>
      <c r="E824" s="28"/>
      <c r="H824" s="17"/>
      <c r="J824" s="30"/>
      <c r="K824" s="31"/>
      <c r="L824" s="17"/>
      <c r="M824" s="2"/>
      <c r="N824" s="23"/>
    </row>
    <row r="825" spans="2:14" ht="27.75" customHeight="1" x14ac:dyDescent="0.2">
      <c r="B825" s="7"/>
      <c r="C825" s="2"/>
      <c r="D825" s="28"/>
      <c r="E825" s="28"/>
      <c r="H825" s="17"/>
      <c r="J825" s="30"/>
      <c r="K825" s="31"/>
      <c r="L825" s="17"/>
      <c r="M825" s="2"/>
      <c r="N825" s="23"/>
    </row>
    <row r="826" spans="2:14" ht="27.75" customHeight="1" x14ac:dyDescent="0.2">
      <c r="B826" s="7"/>
      <c r="C826" s="2"/>
      <c r="D826" s="28"/>
      <c r="E826" s="28"/>
      <c r="H826" s="17"/>
      <c r="J826" s="30"/>
      <c r="K826" s="31"/>
      <c r="L826" s="17"/>
      <c r="M826" s="2"/>
      <c r="N826" s="23"/>
    </row>
    <row r="827" spans="2:14" ht="27.75" customHeight="1" x14ac:dyDescent="0.2">
      <c r="B827" s="7"/>
      <c r="C827" s="2"/>
      <c r="D827" s="28"/>
      <c r="E827" s="28"/>
      <c r="H827" s="17"/>
      <c r="J827" s="30"/>
      <c r="K827" s="31"/>
      <c r="L827" s="17"/>
      <c r="M827" s="2"/>
      <c r="N827" s="23"/>
    </row>
    <row r="828" spans="2:14" ht="27.75" customHeight="1" x14ac:dyDescent="0.2">
      <c r="B828" s="7"/>
      <c r="C828" s="2"/>
      <c r="D828" s="28"/>
      <c r="E828" s="28"/>
      <c r="H828" s="17"/>
      <c r="J828" s="30"/>
      <c r="K828" s="31"/>
      <c r="L828" s="17"/>
      <c r="M828" s="2"/>
      <c r="N828" s="23"/>
    </row>
    <row r="829" spans="2:14" ht="27.75" customHeight="1" x14ac:dyDescent="0.2">
      <c r="B829" s="7"/>
      <c r="C829" s="2"/>
      <c r="D829" s="28"/>
      <c r="E829" s="28"/>
      <c r="H829" s="17"/>
      <c r="J829" s="30"/>
      <c r="K829" s="31"/>
      <c r="L829" s="17"/>
      <c r="M829" s="2"/>
      <c r="N829" s="23"/>
    </row>
    <row r="830" spans="2:14" ht="27.75" customHeight="1" x14ac:dyDescent="0.2">
      <c r="B830" s="7"/>
      <c r="C830" s="2"/>
      <c r="D830" s="28"/>
      <c r="E830" s="28"/>
      <c r="H830" s="17"/>
      <c r="J830" s="30"/>
      <c r="K830" s="31"/>
      <c r="L830" s="17"/>
      <c r="M830" s="2"/>
      <c r="N830" s="23"/>
    </row>
    <row r="831" spans="2:14" ht="27.75" customHeight="1" x14ac:dyDescent="0.2">
      <c r="B831" s="7"/>
      <c r="C831" s="2"/>
      <c r="D831" s="28"/>
      <c r="E831" s="28"/>
      <c r="H831" s="17"/>
      <c r="J831" s="30"/>
      <c r="K831" s="31"/>
      <c r="L831" s="17"/>
      <c r="M831" s="2"/>
      <c r="N831" s="23"/>
    </row>
    <row r="832" spans="2:14" ht="27.75" customHeight="1" x14ac:dyDescent="0.2">
      <c r="B832" s="7"/>
      <c r="C832" s="2"/>
      <c r="D832" s="28"/>
      <c r="E832" s="28"/>
      <c r="H832" s="17"/>
      <c r="J832" s="30"/>
      <c r="K832" s="31"/>
      <c r="L832" s="17"/>
      <c r="M832" s="2"/>
      <c r="N832" s="23"/>
    </row>
    <row r="833" spans="2:14" ht="27.75" customHeight="1" x14ac:dyDescent="0.2">
      <c r="B833" s="7"/>
      <c r="C833" s="2"/>
      <c r="D833" s="28"/>
      <c r="E833" s="28"/>
      <c r="H833" s="17"/>
      <c r="J833" s="30"/>
      <c r="K833" s="31"/>
      <c r="L833" s="17"/>
      <c r="M833" s="2"/>
      <c r="N833" s="23"/>
    </row>
    <row r="834" spans="2:14" ht="27.75" customHeight="1" x14ac:dyDescent="0.2">
      <c r="B834" s="7"/>
      <c r="C834" s="2"/>
      <c r="D834" s="28"/>
      <c r="E834" s="28"/>
      <c r="H834" s="17"/>
      <c r="J834" s="30"/>
      <c r="K834" s="31"/>
      <c r="L834" s="17"/>
      <c r="M834" s="2"/>
      <c r="N834" s="23"/>
    </row>
    <row r="835" spans="2:14" ht="27.75" customHeight="1" x14ac:dyDescent="0.2">
      <c r="B835" s="7"/>
      <c r="C835" s="2"/>
      <c r="D835" s="28"/>
      <c r="E835" s="28"/>
      <c r="H835" s="17"/>
      <c r="J835" s="30"/>
      <c r="K835" s="31"/>
      <c r="L835" s="17"/>
      <c r="M835" s="2"/>
      <c r="N835" s="23"/>
    </row>
    <row r="836" spans="2:14" ht="27.75" customHeight="1" x14ac:dyDescent="0.2">
      <c r="B836" s="7"/>
      <c r="C836" s="2"/>
      <c r="D836" s="28"/>
      <c r="E836" s="28"/>
      <c r="H836" s="17"/>
      <c r="J836" s="30"/>
      <c r="K836" s="31"/>
      <c r="L836" s="17"/>
      <c r="M836" s="2"/>
      <c r="N836" s="23"/>
    </row>
    <row r="837" spans="2:14" ht="27.75" customHeight="1" x14ac:dyDescent="0.2">
      <c r="B837" s="7"/>
      <c r="C837" s="2"/>
      <c r="D837" s="28"/>
      <c r="E837" s="28"/>
      <c r="H837" s="17"/>
      <c r="J837" s="30"/>
      <c r="K837" s="31"/>
      <c r="L837" s="17"/>
      <c r="M837" s="2"/>
      <c r="N837" s="23"/>
    </row>
    <row r="838" spans="2:14" ht="27.75" customHeight="1" x14ac:dyDescent="0.2">
      <c r="B838" s="7"/>
      <c r="C838" s="2"/>
      <c r="D838" s="28"/>
      <c r="E838" s="28"/>
      <c r="H838" s="17"/>
      <c r="J838" s="30"/>
      <c r="K838" s="31"/>
      <c r="L838" s="17"/>
      <c r="M838" s="2"/>
      <c r="N838" s="23"/>
    </row>
    <row r="839" spans="2:14" ht="27.75" customHeight="1" x14ac:dyDescent="0.2">
      <c r="B839" s="7"/>
      <c r="C839" s="2"/>
      <c r="D839" s="28"/>
      <c r="E839" s="28"/>
      <c r="H839" s="17"/>
      <c r="J839" s="30"/>
      <c r="K839" s="31"/>
      <c r="L839" s="17"/>
      <c r="M839" s="2"/>
      <c r="N839" s="23"/>
    </row>
    <row r="840" spans="2:14" ht="27.75" customHeight="1" x14ac:dyDescent="0.2">
      <c r="B840" s="7"/>
      <c r="C840" s="2"/>
      <c r="D840" s="28"/>
      <c r="E840" s="28"/>
      <c r="H840" s="17"/>
      <c r="J840" s="30"/>
      <c r="K840" s="31"/>
      <c r="L840" s="17"/>
      <c r="M840" s="2"/>
      <c r="N840" s="23"/>
    </row>
    <row r="841" spans="2:14" ht="27.75" customHeight="1" x14ac:dyDescent="0.2">
      <c r="B841" s="7"/>
      <c r="C841" s="2"/>
      <c r="D841" s="28"/>
      <c r="E841" s="28"/>
      <c r="H841" s="17"/>
      <c r="J841" s="30"/>
      <c r="K841" s="31"/>
      <c r="L841" s="17"/>
      <c r="M841" s="2"/>
      <c r="N841" s="23"/>
    </row>
    <row r="842" spans="2:14" ht="27.75" customHeight="1" x14ac:dyDescent="0.2">
      <c r="B842" s="7"/>
      <c r="C842" s="2"/>
      <c r="D842" s="28"/>
      <c r="E842" s="28"/>
      <c r="H842" s="17"/>
      <c r="J842" s="30"/>
      <c r="K842" s="31"/>
      <c r="L842" s="17"/>
      <c r="M842" s="2"/>
      <c r="N842" s="23"/>
    </row>
    <row r="843" spans="2:14" ht="27.75" customHeight="1" x14ac:dyDescent="0.2">
      <c r="B843" s="7"/>
      <c r="C843" s="2"/>
      <c r="D843" s="28"/>
      <c r="E843" s="28"/>
      <c r="H843" s="17"/>
      <c r="J843" s="30"/>
      <c r="K843" s="31"/>
      <c r="L843" s="17"/>
      <c r="M843" s="2"/>
      <c r="N843" s="23"/>
    </row>
    <row r="844" spans="2:14" ht="27.75" customHeight="1" x14ac:dyDescent="0.2">
      <c r="B844" s="7"/>
      <c r="C844" s="2"/>
      <c r="D844" s="28"/>
      <c r="E844" s="28"/>
      <c r="H844" s="17"/>
      <c r="J844" s="30"/>
      <c r="K844" s="31"/>
      <c r="L844" s="17"/>
      <c r="M844" s="2"/>
      <c r="N844" s="23"/>
    </row>
    <row r="845" spans="2:14" ht="27.75" customHeight="1" x14ac:dyDescent="0.2">
      <c r="B845" s="7"/>
      <c r="C845" s="2"/>
      <c r="D845" s="28"/>
      <c r="E845" s="28"/>
      <c r="H845" s="17"/>
      <c r="J845" s="30"/>
      <c r="K845" s="31"/>
      <c r="L845" s="17"/>
      <c r="M845" s="2"/>
      <c r="N845" s="23"/>
    </row>
    <row r="846" spans="2:14" ht="27.75" customHeight="1" x14ac:dyDescent="0.2">
      <c r="B846" s="7"/>
      <c r="C846" s="2"/>
      <c r="D846" s="28"/>
      <c r="E846" s="28"/>
      <c r="H846" s="17"/>
      <c r="J846" s="30"/>
      <c r="K846" s="31"/>
      <c r="L846" s="17"/>
      <c r="M846" s="2"/>
      <c r="N846" s="23"/>
    </row>
    <row r="847" spans="2:14" ht="27.75" customHeight="1" x14ac:dyDescent="0.2">
      <c r="B847" s="7"/>
      <c r="C847" s="2"/>
      <c r="D847" s="28"/>
      <c r="E847" s="28"/>
      <c r="H847" s="17"/>
      <c r="J847" s="30"/>
      <c r="K847" s="31"/>
      <c r="L847" s="17"/>
      <c r="M847" s="2"/>
      <c r="N847" s="23"/>
    </row>
    <row r="848" spans="2:14" ht="27.75" customHeight="1" x14ac:dyDescent="0.2">
      <c r="B848" s="7"/>
      <c r="C848" s="2"/>
      <c r="D848" s="28"/>
      <c r="E848" s="28"/>
      <c r="H848" s="17"/>
      <c r="J848" s="30"/>
      <c r="K848" s="31"/>
      <c r="L848" s="17"/>
      <c r="M848" s="2"/>
      <c r="N848" s="23"/>
    </row>
    <row r="849" spans="2:14" ht="27.75" customHeight="1" x14ac:dyDescent="0.2">
      <c r="B849" s="7"/>
      <c r="C849" s="2"/>
      <c r="D849" s="28"/>
      <c r="E849" s="28"/>
      <c r="H849" s="17"/>
      <c r="J849" s="30"/>
      <c r="K849" s="31"/>
      <c r="L849" s="17"/>
      <c r="M849" s="2"/>
      <c r="N849" s="23"/>
    </row>
    <row r="850" spans="2:14" ht="27.75" customHeight="1" x14ac:dyDescent="0.2">
      <c r="B850" s="7"/>
      <c r="C850" s="2"/>
      <c r="D850" s="28"/>
      <c r="E850" s="28"/>
      <c r="H850" s="17"/>
      <c r="J850" s="30"/>
      <c r="K850" s="31"/>
      <c r="L850" s="17"/>
      <c r="M850" s="2"/>
      <c r="N850" s="23"/>
    </row>
    <row r="851" spans="2:14" ht="27.75" customHeight="1" x14ac:dyDescent="0.2">
      <c r="B851" s="7"/>
      <c r="C851" s="2"/>
      <c r="D851" s="28"/>
      <c r="E851" s="28"/>
      <c r="H851" s="17"/>
      <c r="J851" s="30"/>
      <c r="K851" s="31"/>
      <c r="L851" s="17"/>
      <c r="M851" s="2"/>
      <c r="N851" s="23"/>
    </row>
    <row r="852" spans="2:14" ht="27.75" customHeight="1" x14ac:dyDescent="0.2">
      <c r="B852" s="7"/>
      <c r="C852" s="2"/>
      <c r="D852" s="28"/>
      <c r="E852" s="28"/>
      <c r="H852" s="17"/>
      <c r="J852" s="30"/>
      <c r="K852" s="31"/>
      <c r="L852" s="17"/>
      <c r="M852" s="2"/>
      <c r="N852" s="23"/>
    </row>
    <row r="853" spans="2:14" ht="27.75" customHeight="1" x14ac:dyDescent="0.2">
      <c r="B853" s="7"/>
      <c r="C853" s="2"/>
      <c r="D853" s="28"/>
      <c r="E853" s="28"/>
      <c r="H853" s="17"/>
      <c r="J853" s="30"/>
      <c r="K853" s="31"/>
      <c r="L853" s="17"/>
      <c r="M853" s="2"/>
      <c r="N853" s="23"/>
    </row>
    <row r="854" spans="2:14" ht="27.75" customHeight="1" x14ac:dyDescent="0.2">
      <c r="B854" s="7"/>
      <c r="C854" s="2"/>
      <c r="D854" s="28"/>
      <c r="E854" s="28"/>
      <c r="H854" s="17"/>
      <c r="J854" s="30"/>
      <c r="K854" s="31"/>
      <c r="L854" s="17"/>
      <c r="M854" s="2"/>
      <c r="N854" s="23"/>
    </row>
    <row r="855" spans="2:14" ht="27.75" customHeight="1" x14ac:dyDescent="0.2">
      <c r="B855" s="7"/>
      <c r="C855" s="2"/>
      <c r="D855" s="28"/>
      <c r="E855" s="28"/>
      <c r="H855" s="17"/>
      <c r="J855" s="30"/>
      <c r="K855" s="31"/>
      <c r="L855" s="17"/>
      <c r="M855" s="2"/>
      <c r="N855" s="23"/>
    </row>
    <row r="856" spans="2:14" ht="27.75" customHeight="1" x14ac:dyDescent="0.2">
      <c r="B856" s="7"/>
      <c r="C856" s="2"/>
      <c r="D856" s="28"/>
      <c r="E856" s="28"/>
      <c r="H856" s="17"/>
      <c r="J856" s="30"/>
      <c r="K856" s="31"/>
      <c r="L856" s="17"/>
      <c r="M856" s="2"/>
      <c r="N856" s="23"/>
    </row>
    <row r="857" spans="2:14" ht="27.75" customHeight="1" x14ac:dyDescent="0.2">
      <c r="B857" s="7"/>
      <c r="C857" s="2"/>
      <c r="D857" s="28"/>
      <c r="E857" s="28"/>
      <c r="H857" s="17"/>
      <c r="J857" s="30"/>
      <c r="K857" s="31"/>
      <c r="L857" s="17"/>
      <c r="M857" s="2"/>
      <c r="N857" s="23"/>
    </row>
    <row r="858" spans="2:14" ht="27.75" customHeight="1" x14ac:dyDescent="0.2">
      <c r="B858" s="7"/>
      <c r="C858" s="2"/>
      <c r="D858" s="28"/>
      <c r="E858" s="28"/>
      <c r="H858" s="17"/>
      <c r="J858" s="30"/>
      <c r="K858" s="31"/>
      <c r="L858" s="17"/>
      <c r="M858" s="2"/>
      <c r="N858" s="23"/>
    </row>
    <row r="859" spans="2:14" ht="27.75" customHeight="1" x14ac:dyDescent="0.2">
      <c r="B859" s="7"/>
      <c r="C859" s="2"/>
      <c r="D859" s="28"/>
      <c r="E859" s="28"/>
      <c r="H859" s="17"/>
      <c r="J859" s="30"/>
      <c r="K859" s="31"/>
      <c r="L859" s="17"/>
      <c r="M859" s="2"/>
      <c r="N859" s="23"/>
    </row>
    <row r="860" spans="2:14" ht="27.75" customHeight="1" x14ac:dyDescent="0.2">
      <c r="B860" s="7"/>
      <c r="C860" s="2"/>
      <c r="D860" s="28"/>
      <c r="E860" s="28"/>
      <c r="H860" s="17"/>
      <c r="J860" s="30"/>
      <c r="K860" s="31"/>
      <c r="L860" s="17"/>
      <c r="M860" s="2"/>
      <c r="N860" s="23"/>
    </row>
    <row r="861" spans="2:14" ht="27.75" customHeight="1" x14ac:dyDescent="0.2">
      <c r="B861" s="7"/>
      <c r="C861" s="2"/>
      <c r="D861" s="28"/>
      <c r="E861" s="28"/>
      <c r="H861" s="17"/>
      <c r="J861" s="30"/>
      <c r="K861" s="31"/>
      <c r="L861" s="17"/>
      <c r="M861" s="2"/>
      <c r="N861" s="23"/>
    </row>
    <row r="862" spans="2:14" ht="27.75" customHeight="1" x14ac:dyDescent="0.2">
      <c r="B862" s="7"/>
      <c r="C862" s="2"/>
      <c r="D862" s="28"/>
      <c r="E862" s="28"/>
      <c r="H862" s="17"/>
      <c r="J862" s="30"/>
      <c r="K862" s="31"/>
      <c r="L862" s="17"/>
      <c r="M862" s="2"/>
      <c r="N862" s="23"/>
    </row>
    <row r="863" spans="2:14" ht="27.75" customHeight="1" x14ac:dyDescent="0.2">
      <c r="B863" s="7"/>
      <c r="C863" s="2"/>
      <c r="D863" s="28"/>
      <c r="E863" s="28"/>
      <c r="H863" s="17"/>
      <c r="J863" s="30"/>
      <c r="K863" s="31"/>
      <c r="L863" s="17"/>
      <c r="M863" s="2"/>
      <c r="N863" s="23"/>
    </row>
    <row r="864" spans="2:14" ht="27.75" customHeight="1" x14ac:dyDescent="0.2">
      <c r="B864" s="7"/>
      <c r="C864" s="2"/>
      <c r="D864" s="28"/>
      <c r="E864" s="28"/>
      <c r="H864" s="17"/>
      <c r="J864" s="30"/>
      <c r="K864" s="31"/>
      <c r="L864" s="17"/>
      <c r="M864" s="2"/>
      <c r="N864" s="23"/>
    </row>
    <row r="865" spans="2:14" ht="27.75" customHeight="1" x14ac:dyDescent="0.2">
      <c r="B865" s="7"/>
      <c r="C865" s="2"/>
      <c r="D865" s="28"/>
      <c r="E865" s="28"/>
      <c r="H865" s="17"/>
      <c r="J865" s="30"/>
      <c r="K865" s="31"/>
      <c r="L865" s="17"/>
      <c r="M865" s="2"/>
      <c r="N865" s="23"/>
    </row>
    <row r="866" spans="2:14" ht="27.75" customHeight="1" x14ac:dyDescent="0.2">
      <c r="B866" s="7"/>
      <c r="C866" s="2"/>
      <c r="D866" s="28"/>
      <c r="E866" s="28"/>
      <c r="H866" s="17"/>
      <c r="J866" s="30"/>
      <c r="K866" s="31"/>
      <c r="L866" s="17"/>
      <c r="M866" s="2"/>
      <c r="N866" s="23"/>
    </row>
    <row r="867" spans="2:14" ht="27.75" customHeight="1" x14ac:dyDescent="0.2">
      <c r="B867" s="7"/>
      <c r="C867" s="2"/>
      <c r="D867" s="28"/>
      <c r="E867" s="28"/>
      <c r="H867" s="17"/>
      <c r="J867" s="30"/>
      <c r="K867" s="31"/>
      <c r="L867" s="17"/>
      <c r="M867" s="2"/>
      <c r="N867" s="23"/>
    </row>
    <row r="868" spans="2:14" ht="27.75" customHeight="1" x14ac:dyDescent="0.2">
      <c r="B868" s="7"/>
      <c r="C868" s="2"/>
      <c r="D868" s="28"/>
      <c r="E868" s="28"/>
      <c r="H868" s="17"/>
      <c r="J868" s="30"/>
      <c r="K868" s="31"/>
      <c r="L868" s="17"/>
      <c r="M868" s="2"/>
      <c r="N868" s="23"/>
    </row>
    <row r="869" spans="2:14" ht="27.75" customHeight="1" x14ac:dyDescent="0.2">
      <c r="B869" s="7"/>
      <c r="C869" s="2"/>
      <c r="D869" s="28"/>
      <c r="E869" s="28"/>
      <c r="H869" s="17"/>
      <c r="J869" s="30"/>
      <c r="K869" s="31"/>
      <c r="L869" s="17"/>
      <c r="M869" s="2"/>
      <c r="N869" s="23"/>
    </row>
    <row r="870" spans="2:14" ht="27.75" customHeight="1" x14ac:dyDescent="0.2">
      <c r="B870" s="7"/>
      <c r="C870" s="2"/>
      <c r="D870" s="28"/>
      <c r="E870" s="28"/>
      <c r="H870" s="17"/>
      <c r="J870" s="30"/>
      <c r="K870" s="31"/>
      <c r="L870" s="17"/>
      <c r="M870" s="2"/>
      <c r="N870" s="23"/>
    </row>
    <row r="871" spans="2:14" ht="27.75" customHeight="1" x14ac:dyDescent="0.2">
      <c r="B871" s="7"/>
      <c r="C871" s="2"/>
      <c r="D871" s="28"/>
      <c r="E871" s="28"/>
      <c r="H871" s="17"/>
      <c r="J871" s="30"/>
      <c r="K871" s="31"/>
      <c r="L871" s="17"/>
      <c r="M871" s="2"/>
      <c r="N871" s="23"/>
    </row>
    <row r="872" spans="2:14" ht="27.75" customHeight="1" x14ac:dyDescent="0.2">
      <c r="B872" s="7"/>
      <c r="C872" s="2"/>
      <c r="D872" s="28"/>
      <c r="E872" s="28"/>
      <c r="H872" s="17"/>
      <c r="J872" s="30"/>
      <c r="K872" s="31"/>
      <c r="L872" s="17"/>
      <c r="M872" s="2"/>
      <c r="N872" s="23"/>
    </row>
    <row r="873" spans="2:14" ht="27.75" customHeight="1" x14ac:dyDescent="0.2">
      <c r="B873" s="7"/>
      <c r="C873" s="2"/>
      <c r="D873" s="28"/>
      <c r="E873" s="28"/>
      <c r="H873" s="17"/>
      <c r="J873" s="30"/>
      <c r="K873" s="31"/>
      <c r="L873" s="17"/>
      <c r="M873" s="2"/>
      <c r="N873" s="23"/>
    </row>
    <row r="874" spans="2:14" ht="27.75" customHeight="1" x14ac:dyDescent="0.2">
      <c r="B874" s="7"/>
      <c r="C874" s="2"/>
      <c r="D874" s="28"/>
      <c r="E874" s="28"/>
      <c r="H874" s="17"/>
      <c r="J874" s="30"/>
      <c r="K874" s="31"/>
      <c r="L874" s="17"/>
      <c r="M874" s="2"/>
      <c r="N874" s="23"/>
    </row>
    <row r="875" spans="2:14" ht="27.75" customHeight="1" x14ac:dyDescent="0.2">
      <c r="B875" s="7"/>
      <c r="C875" s="2"/>
      <c r="D875" s="28"/>
      <c r="E875" s="28"/>
      <c r="H875" s="17"/>
      <c r="J875" s="30"/>
      <c r="K875" s="31"/>
      <c r="L875" s="17"/>
      <c r="M875" s="2"/>
      <c r="N875" s="23"/>
    </row>
    <row r="876" spans="2:14" ht="27.75" customHeight="1" x14ac:dyDescent="0.2">
      <c r="B876" s="7"/>
      <c r="C876" s="2"/>
      <c r="D876" s="28"/>
      <c r="E876" s="28"/>
      <c r="H876" s="17"/>
      <c r="J876" s="30"/>
      <c r="K876" s="31"/>
      <c r="L876" s="17"/>
      <c r="M876" s="2"/>
      <c r="N876" s="23"/>
    </row>
    <row r="877" spans="2:14" ht="27.75" customHeight="1" x14ac:dyDescent="0.2">
      <c r="B877" s="7"/>
      <c r="C877" s="2"/>
      <c r="D877" s="28"/>
      <c r="E877" s="28"/>
      <c r="H877" s="17"/>
      <c r="J877" s="30"/>
      <c r="K877" s="31"/>
      <c r="L877" s="17"/>
      <c r="M877" s="2"/>
      <c r="N877" s="23"/>
    </row>
    <row r="878" spans="2:14" ht="27.75" customHeight="1" x14ac:dyDescent="0.2">
      <c r="B878" s="7"/>
      <c r="C878" s="2"/>
      <c r="D878" s="28"/>
      <c r="E878" s="28"/>
      <c r="H878" s="17"/>
      <c r="J878" s="30"/>
      <c r="K878" s="31"/>
      <c r="L878" s="17"/>
      <c r="M878" s="2"/>
      <c r="N878" s="23"/>
    </row>
    <row r="879" spans="2:14" ht="27.75" customHeight="1" x14ac:dyDescent="0.2">
      <c r="B879" s="7"/>
      <c r="C879" s="2"/>
      <c r="D879" s="28"/>
      <c r="E879" s="28"/>
      <c r="H879" s="17"/>
      <c r="J879" s="30"/>
      <c r="K879" s="31"/>
      <c r="L879" s="17"/>
      <c r="M879" s="2"/>
      <c r="N879" s="23"/>
    </row>
    <row r="880" spans="2:14" ht="27.75" customHeight="1" x14ac:dyDescent="0.2">
      <c r="B880" s="7"/>
      <c r="C880" s="2"/>
      <c r="D880" s="28"/>
      <c r="E880" s="28"/>
      <c r="H880" s="17"/>
      <c r="J880" s="30"/>
      <c r="K880" s="31"/>
      <c r="L880" s="17"/>
      <c r="M880" s="2"/>
      <c r="N880" s="23"/>
    </row>
    <row r="881" spans="2:14" ht="27.75" customHeight="1" x14ac:dyDescent="0.2">
      <c r="B881" s="7"/>
      <c r="C881" s="2"/>
      <c r="D881" s="28"/>
      <c r="E881" s="28"/>
      <c r="H881" s="17"/>
      <c r="J881" s="30"/>
      <c r="K881" s="31"/>
      <c r="L881" s="17"/>
      <c r="M881" s="2"/>
      <c r="N881" s="23"/>
    </row>
    <row r="882" spans="2:14" ht="27.75" customHeight="1" x14ac:dyDescent="0.2">
      <c r="B882" s="7"/>
      <c r="C882" s="2"/>
      <c r="D882" s="28"/>
      <c r="E882" s="28"/>
      <c r="H882" s="17"/>
      <c r="J882" s="30"/>
      <c r="K882" s="31"/>
      <c r="L882" s="17"/>
      <c r="M882" s="2"/>
      <c r="N882" s="23"/>
    </row>
    <row r="883" spans="2:14" ht="27.75" customHeight="1" x14ac:dyDescent="0.2">
      <c r="B883" s="7"/>
      <c r="C883" s="2"/>
      <c r="D883" s="28"/>
      <c r="E883" s="28"/>
      <c r="H883" s="17"/>
      <c r="J883" s="30"/>
      <c r="K883" s="31"/>
      <c r="L883" s="17"/>
      <c r="M883" s="2"/>
      <c r="N883" s="23"/>
    </row>
    <row r="884" spans="2:14" ht="27.75" customHeight="1" x14ac:dyDescent="0.2">
      <c r="B884" s="7"/>
      <c r="C884" s="2"/>
      <c r="D884" s="28"/>
      <c r="E884" s="28"/>
      <c r="H884" s="17"/>
      <c r="J884" s="30"/>
      <c r="K884" s="31"/>
      <c r="L884" s="17"/>
      <c r="M884" s="2"/>
      <c r="N884" s="23"/>
    </row>
    <row r="885" spans="2:14" ht="27.75" customHeight="1" x14ac:dyDescent="0.2">
      <c r="B885" s="7"/>
      <c r="C885" s="2"/>
      <c r="D885" s="28"/>
      <c r="E885" s="28"/>
      <c r="H885" s="17"/>
      <c r="J885" s="30"/>
      <c r="K885" s="31"/>
      <c r="L885" s="17"/>
      <c r="M885" s="2"/>
      <c r="N885" s="23"/>
    </row>
    <row r="886" spans="2:14" ht="27.75" customHeight="1" x14ac:dyDescent="0.2">
      <c r="B886" s="7"/>
      <c r="C886" s="2"/>
      <c r="D886" s="28"/>
      <c r="E886" s="28"/>
      <c r="H886" s="17"/>
      <c r="J886" s="30"/>
      <c r="K886" s="31"/>
      <c r="L886" s="17"/>
      <c r="M886" s="2"/>
      <c r="N886" s="23"/>
    </row>
    <row r="887" spans="2:14" ht="27.75" customHeight="1" x14ac:dyDescent="0.2">
      <c r="B887" s="7"/>
      <c r="C887" s="2"/>
      <c r="D887" s="28"/>
      <c r="E887" s="28"/>
      <c r="H887" s="17"/>
      <c r="J887" s="30"/>
      <c r="K887" s="31"/>
      <c r="L887" s="17"/>
      <c r="M887" s="2"/>
      <c r="N887" s="23"/>
    </row>
    <row r="888" spans="2:14" ht="27.75" customHeight="1" x14ac:dyDescent="0.2">
      <c r="B888" s="7"/>
      <c r="C888" s="2"/>
      <c r="D888" s="28"/>
      <c r="E888" s="28"/>
      <c r="H888" s="17"/>
      <c r="J888" s="30"/>
      <c r="K888" s="31"/>
      <c r="L888" s="17"/>
      <c r="M888" s="2"/>
      <c r="N888" s="23"/>
    </row>
    <row r="889" spans="2:14" ht="27.75" customHeight="1" x14ac:dyDescent="0.2">
      <c r="B889" s="7"/>
      <c r="C889" s="2"/>
      <c r="D889" s="28"/>
      <c r="E889" s="28"/>
      <c r="H889" s="17"/>
      <c r="J889" s="30"/>
      <c r="K889" s="31"/>
      <c r="L889" s="17"/>
      <c r="M889" s="2"/>
      <c r="N889" s="23"/>
    </row>
    <row r="890" spans="2:14" ht="27.75" customHeight="1" x14ac:dyDescent="0.2">
      <c r="B890" s="7"/>
      <c r="C890" s="2"/>
      <c r="D890" s="28"/>
      <c r="E890" s="28"/>
      <c r="H890" s="17"/>
      <c r="J890" s="30"/>
      <c r="K890" s="31"/>
      <c r="L890" s="17"/>
      <c r="M890" s="2"/>
      <c r="N890" s="23"/>
    </row>
    <row r="891" spans="2:14" ht="27.75" customHeight="1" x14ac:dyDescent="0.2">
      <c r="B891" s="7"/>
      <c r="C891" s="2"/>
      <c r="D891" s="28"/>
      <c r="E891" s="28"/>
      <c r="H891" s="17"/>
      <c r="J891" s="30"/>
      <c r="K891" s="31"/>
      <c r="L891" s="17"/>
      <c r="M891" s="2"/>
      <c r="N891" s="23"/>
    </row>
    <row r="892" spans="2:14" ht="27.75" customHeight="1" x14ac:dyDescent="0.2">
      <c r="B892" s="7"/>
      <c r="C892" s="2"/>
      <c r="D892" s="28"/>
      <c r="E892" s="28"/>
      <c r="H892" s="17"/>
      <c r="J892" s="30"/>
      <c r="K892" s="31"/>
      <c r="L892" s="17"/>
      <c r="M892" s="2"/>
      <c r="N892" s="23"/>
    </row>
    <row r="893" spans="2:14" ht="27.75" customHeight="1" x14ac:dyDescent="0.2">
      <c r="B893" s="7"/>
      <c r="C893" s="2"/>
      <c r="D893" s="28"/>
      <c r="E893" s="28"/>
      <c r="H893" s="17"/>
      <c r="J893" s="30"/>
      <c r="K893" s="31"/>
      <c r="L893" s="17"/>
      <c r="M893" s="2"/>
      <c r="N893" s="23"/>
    </row>
    <row r="894" spans="2:14" ht="27.75" customHeight="1" x14ac:dyDescent="0.2">
      <c r="B894" s="7"/>
      <c r="C894" s="2"/>
      <c r="D894" s="28"/>
      <c r="E894" s="28"/>
      <c r="H894" s="17"/>
      <c r="J894" s="30"/>
      <c r="K894" s="31"/>
      <c r="L894" s="17"/>
      <c r="M894" s="2"/>
      <c r="N894" s="23"/>
    </row>
    <row r="895" spans="2:14" ht="27.75" customHeight="1" x14ac:dyDescent="0.2">
      <c r="B895" s="7"/>
      <c r="C895" s="2"/>
      <c r="D895" s="28"/>
      <c r="E895" s="28"/>
      <c r="H895" s="17"/>
      <c r="J895" s="30"/>
      <c r="K895" s="31"/>
      <c r="L895" s="17"/>
      <c r="M895" s="2"/>
      <c r="N895" s="23"/>
    </row>
    <row r="896" spans="2:14" ht="27.75" customHeight="1" x14ac:dyDescent="0.2">
      <c r="B896" s="7"/>
      <c r="C896" s="2"/>
      <c r="D896" s="28"/>
      <c r="E896" s="28"/>
      <c r="H896" s="17"/>
      <c r="J896" s="30"/>
      <c r="K896" s="31"/>
      <c r="L896" s="17"/>
      <c r="M896" s="2"/>
      <c r="N896" s="23"/>
    </row>
    <row r="897" spans="2:14" ht="27.75" customHeight="1" x14ac:dyDescent="0.2">
      <c r="B897" s="7"/>
      <c r="C897" s="2"/>
      <c r="D897" s="28"/>
      <c r="E897" s="28"/>
      <c r="H897" s="17"/>
      <c r="J897" s="30"/>
      <c r="K897" s="31"/>
      <c r="L897" s="17"/>
      <c r="M897" s="2"/>
      <c r="N897" s="23"/>
    </row>
    <row r="898" spans="2:14" ht="27.75" customHeight="1" x14ac:dyDescent="0.2">
      <c r="B898" s="7"/>
      <c r="C898" s="2"/>
      <c r="D898" s="28"/>
      <c r="E898" s="28"/>
      <c r="H898" s="17"/>
      <c r="J898" s="30"/>
      <c r="K898" s="31"/>
      <c r="L898" s="17"/>
      <c r="M898" s="2"/>
      <c r="N898" s="23"/>
    </row>
    <row r="899" spans="2:14" ht="27.75" customHeight="1" x14ac:dyDescent="0.2">
      <c r="B899" s="7"/>
      <c r="C899" s="2"/>
      <c r="D899" s="28"/>
      <c r="E899" s="28"/>
      <c r="H899" s="17"/>
      <c r="J899" s="30"/>
      <c r="K899" s="31"/>
      <c r="L899" s="17"/>
      <c r="M899" s="2"/>
      <c r="N899" s="23"/>
    </row>
    <row r="900" spans="2:14" ht="27.75" customHeight="1" x14ac:dyDescent="0.2">
      <c r="B900" s="7"/>
      <c r="C900" s="2"/>
      <c r="D900" s="28"/>
      <c r="E900" s="28"/>
      <c r="H900" s="17"/>
      <c r="J900" s="30"/>
      <c r="K900" s="31"/>
      <c r="L900" s="17"/>
      <c r="M900" s="2"/>
      <c r="N900" s="23"/>
    </row>
    <row r="901" spans="2:14" ht="27.75" customHeight="1" x14ac:dyDescent="0.2">
      <c r="B901" s="7"/>
      <c r="C901" s="2"/>
      <c r="D901" s="28"/>
      <c r="E901" s="28"/>
      <c r="H901" s="17"/>
      <c r="J901" s="30"/>
      <c r="K901" s="31"/>
      <c r="L901" s="17"/>
      <c r="M901" s="2"/>
      <c r="N901" s="23"/>
    </row>
    <row r="902" spans="2:14" ht="27.75" customHeight="1" x14ac:dyDescent="0.2">
      <c r="B902" s="7"/>
      <c r="C902" s="2"/>
      <c r="D902" s="28"/>
      <c r="E902" s="28"/>
      <c r="H902" s="17"/>
      <c r="J902" s="30"/>
      <c r="K902" s="31"/>
      <c r="L902" s="17"/>
      <c r="M902" s="2"/>
      <c r="N902" s="23"/>
    </row>
    <row r="903" spans="2:14" ht="27.75" customHeight="1" x14ac:dyDescent="0.2">
      <c r="B903" s="7"/>
      <c r="C903" s="2"/>
      <c r="D903" s="28"/>
      <c r="E903" s="28"/>
      <c r="H903" s="17"/>
      <c r="J903" s="30"/>
      <c r="K903" s="31"/>
      <c r="L903" s="17"/>
      <c r="M903" s="2"/>
      <c r="N903" s="23"/>
    </row>
    <row r="904" spans="2:14" ht="27.75" customHeight="1" x14ac:dyDescent="0.2">
      <c r="B904" s="7"/>
      <c r="C904" s="2"/>
      <c r="D904" s="28"/>
      <c r="E904" s="28"/>
      <c r="H904" s="17"/>
      <c r="J904" s="30"/>
      <c r="K904" s="31"/>
      <c r="L904" s="17"/>
      <c r="M904" s="2"/>
      <c r="N904" s="23"/>
    </row>
    <row r="905" spans="2:14" ht="27.75" customHeight="1" x14ac:dyDescent="0.2">
      <c r="B905" s="7"/>
      <c r="C905" s="2"/>
      <c r="D905" s="28"/>
      <c r="E905" s="28"/>
      <c r="H905" s="17"/>
      <c r="J905" s="30"/>
      <c r="K905" s="31"/>
      <c r="L905" s="17"/>
      <c r="M905" s="2"/>
      <c r="N905" s="23"/>
    </row>
    <row r="906" spans="2:14" ht="27.75" customHeight="1" x14ac:dyDescent="0.2">
      <c r="B906" s="7"/>
      <c r="C906" s="2"/>
      <c r="D906" s="28"/>
      <c r="E906" s="28"/>
      <c r="H906" s="17"/>
      <c r="J906" s="30"/>
      <c r="K906" s="31"/>
      <c r="L906" s="17"/>
      <c r="M906" s="2"/>
      <c r="N906" s="23"/>
    </row>
    <row r="907" spans="2:14" ht="27.75" customHeight="1" x14ac:dyDescent="0.2">
      <c r="B907" s="7"/>
      <c r="C907" s="2"/>
      <c r="D907" s="28"/>
      <c r="E907" s="28"/>
      <c r="H907" s="17"/>
      <c r="J907" s="30"/>
      <c r="K907" s="31"/>
      <c r="L907" s="17"/>
      <c r="M907" s="2"/>
      <c r="N907" s="23"/>
    </row>
    <row r="908" spans="2:14" ht="27.75" customHeight="1" x14ac:dyDescent="0.2">
      <c r="B908" s="7"/>
      <c r="C908" s="2"/>
      <c r="D908" s="28"/>
      <c r="E908" s="28"/>
      <c r="H908" s="17"/>
      <c r="J908" s="30"/>
      <c r="K908" s="31"/>
      <c r="L908" s="17"/>
      <c r="M908" s="2"/>
      <c r="N908" s="23"/>
    </row>
    <row r="909" spans="2:14" ht="27.75" customHeight="1" x14ac:dyDescent="0.2">
      <c r="B909" s="7"/>
      <c r="C909" s="2"/>
      <c r="D909" s="28"/>
      <c r="E909" s="28"/>
      <c r="H909" s="17"/>
      <c r="J909" s="30"/>
      <c r="K909" s="31"/>
      <c r="L909" s="17"/>
      <c r="M909" s="2"/>
      <c r="N909" s="23"/>
    </row>
    <row r="910" spans="2:14" ht="27.75" customHeight="1" x14ac:dyDescent="0.2">
      <c r="B910" s="7"/>
      <c r="C910" s="2"/>
      <c r="D910" s="28"/>
      <c r="E910" s="28"/>
      <c r="H910" s="17"/>
      <c r="J910" s="30"/>
      <c r="K910" s="31"/>
      <c r="L910" s="17"/>
      <c r="M910" s="2"/>
      <c r="N910" s="23"/>
    </row>
    <row r="911" spans="2:14" ht="27.75" customHeight="1" x14ac:dyDescent="0.2">
      <c r="B911" s="7"/>
      <c r="C911" s="2"/>
      <c r="D911" s="28"/>
      <c r="E911" s="28"/>
      <c r="H911" s="17"/>
      <c r="J911" s="30"/>
      <c r="K911" s="31"/>
      <c r="L911" s="17"/>
      <c r="M911" s="2"/>
      <c r="N911" s="23"/>
    </row>
    <row r="912" spans="2:14" ht="27.75" customHeight="1" x14ac:dyDescent="0.2">
      <c r="B912" s="7"/>
      <c r="C912" s="2"/>
      <c r="D912" s="28"/>
      <c r="E912" s="28"/>
      <c r="H912" s="17"/>
      <c r="J912" s="30"/>
      <c r="K912" s="31"/>
      <c r="L912" s="17"/>
      <c r="M912" s="2"/>
      <c r="N912" s="23"/>
    </row>
    <row r="913" spans="2:14" ht="27.75" customHeight="1" x14ac:dyDescent="0.2">
      <c r="B913" s="7"/>
      <c r="C913" s="2"/>
      <c r="D913" s="28"/>
      <c r="E913" s="28"/>
      <c r="H913" s="17"/>
      <c r="J913" s="30"/>
      <c r="K913" s="31"/>
      <c r="L913" s="17"/>
      <c r="M913" s="2"/>
      <c r="N913" s="23"/>
    </row>
    <row r="914" spans="2:14" ht="27.75" customHeight="1" x14ac:dyDescent="0.2">
      <c r="B914" s="7"/>
      <c r="C914" s="2"/>
      <c r="D914" s="28"/>
      <c r="E914" s="28"/>
      <c r="H914" s="17"/>
      <c r="J914" s="30"/>
      <c r="K914" s="31"/>
      <c r="L914" s="17"/>
      <c r="M914" s="2"/>
      <c r="N914" s="23"/>
    </row>
    <row r="915" spans="2:14" ht="27.75" customHeight="1" x14ac:dyDescent="0.2">
      <c r="B915" s="7"/>
      <c r="C915" s="2"/>
      <c r="D915" s="28"/>
      <c r="E915" s="28"/>
      <c r="H915" s="17"/>
      <c r="J915" s="30"/>
      <c r="K915" s="31"/>
      <c r="L915" s="17"/>
      <c r="M915" s="2"/>
      <c r="N915" s="23"/>
    </row>
    <row r="916" spans="2:14" ht="27.75" customHeight="1" x14ac:dyDescent="0.2">
      <c r="B916" s="7"/>
      <c r="C916" s="2"/>
      <c r="D916" s="28"/>
      <c r="E916" s="28"/>
      <c r="H916" s="17"/>
      <c r="J916" s="30"/>
      <c r="K916" s="31"/>
      <c r="L916" s="17"/>
      <c r="M916" s="2"/>
      <c r="N916" s="23"/>
    </row>
    <row r="917" spans="2:14" ht="27.75" customHeight="1" x14ac:dyDescent="0.2">
      <c r="B917" s="7"/>
      <c r="C917" s="2"/>
      <c r="D917" s="28"/>
      <c r="E917" s="28"/>
      <c r="H917" s="17"/>
      <c r="J917" s="30"/>
      <c r="K917" s="31"/>
      <c r="L917" s="17"/>
      <c r="M917" s="2"/>
      <c r="N917" s="23"/>
    </row>
    <row r="918" spans="2:14" ht="27.75" customHeight="1" x14ac:dyDescent="0.2">
      <c r="B918" s="7"/>
      <c r="C918" s="2"/>
      <c r="D918" s="28"/>
      <c r="E918" s="28"/>
      <c r="H918" s="17"/>
      <c r="J918" s="30"/>
      <c r="K918" s="31"/>
      <c r="L918" s="17"/>
      <c r="M918" s="2"/>
      <c r="N918" s="23"/>
    </row>
    <row r="919" spans="2:14" ht="27.75" customHeight="1" x14ac:dyDescent="0.2">
      <c r="B919" s="7"/>
      <c r="C919" s="2"/>
      <c r="D919" s="28"/>
      <c r="E919" s="28"/>
      <c r="H919" s="17"/>
      <c r="J919" s="30"/>
      <c r="K919" s="31"/>
      <c r="L919" s="17"/>
      <c r="M919" s="2"/>
      <c r="N919" s="23"/>
    </row>
    <row r="920" spans="2:14" ht="27.75" customHeight="1" x14ac:dyDescent="0.2">
      <c r="B920" s="7"/>
      <c r="C920" s="2"/>
      <c r="D920" s="28"/>
      <c r="E920" s="28"/>
      <c r="H920" s="17"/>
      <c r="J920" s="30"/>
      <c r="K920" s="31"/>
      <c r="L920" s="17"/>
      <c r="M920" s="2"/>
      <c r="N920" s="23"/>
    </row>
    <row r="921" spans="2:14" ht="27.75" customHeight="1" x14ac:dyDescent="0.2">
      <c r="B921" s="7"/>
      <c r="C921" s="2"/>
      <c r="D921" s="28"/>
      <c r="E921" s="28"/>
      <c r="H921" s="17"/>
      <c r="J921" s="30"/>
      <c r="K921" s="31"/>
      <c r="L921" s="17"/>
      <c r="M921" s="2"/>
      <c r="N921" s="23"/>
    </row>
    <row r="922" spans="2:14" ht="27.75" customHeight="1" x14ac:dyDescent="0.2">
      <c r="B922" s="7"/>
      <c r="C922" s="2"/>
      <c r="D922" s="28"/>
      <c r="E922" s="28"/>
      <c r="H922" s="17"/>
      <c r="J922" s="30"/>
      <c r="K922" s="31"/>
      <c r="L922" s="17"/>
      <c r="M922" s="2"/>
      <c r="N922" s="23"/>
    </row>
    <row r="923" spans="2:14" ht="27.75" customHeight="1" x14ac:dyDescent="0.2">
      <c r="B923" s="7"/>
      <c r="C923" s="2"/>
      <c r="D923" s="28"/>
      <c r="E923" s="28"/>
      <c r="H923" s="17"/>
      <c r="J923" s="30"/>
      <c r="K923" s="31"/>
      <c r="L923" s="17"/>
      <c r="M923" s="2"/>
      <c r="N923" s="23"/>
    </row>
    <row r="924" spans="2:14" ht="27.75" customHeight="1" x14ac:dyDescent="0.2">
      <c r="B924" s="7"/>
      <c r="C924" s="2"/>
      <c r="D924" s="28"/>
      <c r="E924" s="28"/>
      <c r="H924" s="17"/>
      <c r="J924" s="30"/>
      <c r="K924" s="31"/>
      <c r="L924" s="17"/>
      <c r="M924" s="2"/>
      <c r="N924" s="23"/>
    </row>
    <row r="925" spans="2:14" ht="27.75" customHeight="1" x14ac:dyDescent="0.2">
      <c r="B925" s="7"/>
      <c r="C925" s="2"/>
      <c r="D925" s="28"/>
      <c r="E925" s="28"/>
      <c r="H925" s="17"/>
      <c r="J925" s="30"/>
      <c r="K925" s="31"/>
      <c r="L925" s="17"/>
      <c r="M925" s="2"/>
      <c r="N925" s="23"/>
    </row>
    <row r="926" spans="2:14" ht="27.75" customHeight="1" x14ac:dyDescent="0.2">
      <c r="B926" s="7"/>
      <c r="C926" s="2"/>
      <c r="D926" s="28"/>
      <c r="E926" s="28"/>
      <c r="H926" s="17"/>
      <c r="J926" s="30"/>
      <c r="K926" s="31"/>
      <c r="L926" s="17"/>
      <c r="M926" s="2"/>
      <c r="N926" s="23"/>
    </row>
    <row r="927" spans="2:14" ht="27.75" customHeight="1" x14ac:dyDescent="0.2">
      <c r="B927" s="7"/>
      <c r="C927" s="2"/>
      <c r="D927" s="28"/>
      <c r="E927" s="28"/>
      <c r="H927" s="17"/>
      <c r="J927" s="30"/>
      <c r="K927" s="31"/>
      <c r="L927" s="17"/>
      <c r="M927" s="2"/>
      <c r="N927" s="23"/>
    </row>
    <row r="928" spans="2:14" ht="27.75" customHeight="1" x14ac:dyDescent="0.2">
      <c r="B928" s="7"/>
      <c r="C928" s="2"/>
      <c r="D928" s="28"/>
      <c r="E928" s="28"/>
      <c r="H928" s="17"/>
      <c r="J928" s="30"/>
      <c r="K928" s="31"/>
      <c r="L928" s="17"/>
      <c r="M928" s="2"/>
      <c r="N928" s="23"/>
    </row>
    <row r="929" spans="2:14" ht="27.75" customHeight="1" x14ac:dyDescent="0.2">
      <c r="B929" s="7"/>
      <c r="C929" s="2"/>
      <c r="D929" s="28"/>
      <c r="E929" s="28"/>
      <c r="H929" s="17"/>
      <c r="J929" s="30"/>
      <c r="K929" s="31"/>
      <c r="L929" s="17"/>
      <c r="M929" s="2"/>
      <c r="N929" s="23"/>
    </row>
    <row r="930" spans="2:14" ht="27.75" customHeight="1" x14ac:dyDescent="0.2">
      <c r="B930" s="7"/>
      <c r="C930" s="2"/>
      <c r="D930" s="28"/>
      <c r="E930" s="28"/>
      <c r="H930" s="17"/>
      <c r="J930" s="30"/>
      <c r="K930" s="31"/>
      <c r="L930" s="17"/>
      <c r="M930" s="2"/>
      <c r="N930" s="23"/>
    </row>
    <row r="931" spans="2:14" ht="27.75" customHeight="1" x14ac:dyDescent="0.2">
      <c r="B931" s="7"/>
      <c r="C931" s="2"/>
      <c r="D931" s="28"/>
      <c r="E931" s="28"/>
      <c r="H931" s="17"/>
      <c r="J931" s="30"/>
      <c r="K931" s="31"/>
      <c r="L931" s="17"/>
      <c r="M931" s="2"/>
      <c r="N931" s="23"/>
    </row>
    <row r="932" spans="2:14" ht="27.75" customHeight="1" x14ac:dyDescent="0.2">
      <c r="B932" s="7"/>
      <c r="C932" s="2"/>
      <c r="D932" s="28"/>
      <c r="E932" s="28"/>
      <c r="H932" s="17"/>
      <c r="J932" s="30"/>
      <c r="K932" s="31"/>
      <c r="L932" s="17"/>
      <c r="M932" s="2"/>
      <c r="N932" s="23"/>
    </row>
    <row r="933" spans="2:14" ht="27.75" customHeight="1" x14ac:dyDescent="0.2">
      <c r="B933" s="7"/>
      <c r="C933" s="2"/>
      <c r="D933" s="28"/>
      <c r="E933" s="28"/>
      <c r="H933" s="17"/>
      <c r="J933" s="30"/>
      <c r="K933" s="31"/>
      <c r="L933" s="17"/>
      <c r="M933" s="2"/>
      <c r="N933" s="23"/>
    </row>
    <row r="934" spans="2:14" ht="27.75" customHeight="1" x14ac:dyDescent="0.2">
      <c r="B934" s="7"/>
      <c r="C934" s="2"/>
      <c r="D934" s="28"/>
      <c r="E934" s="28"/>
      <c r="H934" s="17"/>
      <c r="J934" s="30"/>
      <c r="K934" s="31"/>
      <c r="L934" s="17"/>
      <c r="M934" s="2"/>
      <c r="N934" s="23"/>
    </row>
    <row r="935" spans="2:14" ht="27.75" customHeight="1" x14ac:dyDescent="0.2">
      <c r="B935" s="7"/>
      <c r="C935" s="2"/>
      <c r="D935" s="28"/>
      <c r="E935" s="28"/>
      <c r="H935" s="17"/>
      <c r="J935" s="30"/>
      <c r="K935" s="31"/>
      <c r="L935" s="17"/>
      <c r="M935" s="2"/>
      <c r="N935" s="23"/>
    </row>
    <row r="936" spans="2:14" ht="27.75" customHeight="1" x14ac:dyDescent="0.2">
      <c r="B936" s="7"/>
      <c r="C936" s="2"/>
      <c r="D936" s="28"/>
      <c r="E936" s="28"/>
      <c r="H936" s="17"/>
      <c r="J936" s="30"/>
      <c r="K936" s="31"/>
      <c r="L936" s="17"/>
      <c r="M936" s="2"/>
      <c r="N936" s="23"/>
    </row>
    <row r="937" spans="2:14" ht="27.75" customHeight="1" x14ac:dyDescent="0.2">
      <c r="B937" s="7"/>
      <c r="C937" s="2"/>
      <c r="D937" s="28"/>
      <c r="E937" s="28"/>
      <c r="H937" s="17"/>
      <c r="J937" s="30"/>
      <c r="K937" s="31"/>
      <c r="L937" s="17"/>
      <c r="M937" s="2"/>
      <c r="N937" s="23"/>
    </row>
    <row r="938" spans="2:14" ht="27.75" customHeight="1" x14ac:dyDescent="0.2">
      <c r="B938" s="7"/>
      <c r="C938" s="2"/>
      <c r="D938" s="28"/>
      <c r="E938" s="28"/>
      <c r="H938" s="17"/>
      <c r="J938" s="30"/>
      <c r="K938" s="31"/>
      <c r="L938" s="17"/>
      <c r="M938" s="2"/>
      <c r="N938" s="23"/>
    </row>
    <row r="939" spans="2:14" ht="27.75" customHeight="1" x14ac:dyDescent="0.2">
      <c r="B939" s="7"/>
      <c r="C939" s="2"/>
      <c r="D939" s="28"/>
      <c r="E939" s="28"/>
      <c r="H939" s="17"/>
      <c r="J939" s="30"/>
      <c r="K939" s="31"/>
      <c r="L939" s="17"/>
      <c r="M939" s="2"/>
      <c r="N939" s="23"/>
    </row>
    <row r="940" spans="2:14" ht="27.75" customHeight="1" x14ac:dyDescent="0.2">
      <c r="B940" s="7"/>
      <c r="C940" s="2"/>
      <c r="D940" s="28"/>
      <c r="E940" s="28"/>
      <c r="H940" s="17"/>
      <c r="J940" s="30"/>
      <c r="K940" s="31"/>
      <c r="L940" s="17"/>
      <c r="M940" s="2"/>
      <c r="N940" s="23"/>
    </row>
    <row r="941" spans="2:14" ht="27.75" customHeight="1" x14ac:dyDescent="0.2">
      <c r="B941" s="7"/>
      <c r="C941" s="2"/>
      <c r="D941" s="28"/>
      <c r="E941" s="28"/>
      <c r="H941" s="17"/>
      <c r="J941" s="30"/>
      <c r="K941" s="31"/>
      <c r="L941" s="17"/>
      <c r="M941" s="2"/>
      <c r="N941" s="23"/>
    </row>
    <row r="942" spans="2:14" ht="27.75" customHeight="1" x14ac:dyDescent="0.2">
      <c r="B942" s="7"/>
      <c r="C942" s="2"/>
      <c r="D942" s="28"/>
      <c r="E942" s="28"/>
      <c r="H942" s="17"/>
      <c r="J942" s="30"/>
      <c r="K942" s="31"/>
      <c r="L942" s="17"/>
      <c r="M942" s="2"/>
      <c r="N942" s="23"/>
    </row>
    <row r="943" spans="2:14" ht="27.75" customHeight="1" x14ac:dyDescent="0.2">
      <c r="B943" s="7"/>
      <c r="C943" s="2"/>
      <c r="D943" s="28"/>
      <c r="E943" s="28"/>
      <c r="H943" s="17"/>
      <c r="J943" s="30"/>
      <c r="K943" s="31"/>
      <c r="L943" s="17"/>
      <c r="M943" s="2"/>
      <c r="N943" s="23"/>
    </row>
    <row r="944" spans="2:14" ht="27.75" customHeight="1" x14ac:dyDescent="0.2">
      <c r="B944" s="7"/>
      <c r="C944" s="2"/>
      <c r="D944" s="28"/>
      <c r="E944" s="28"/>
      <c r="H944" s="17"/>
      <c r="J944" s="30"/>
      <c r="K944" s="31"/>
      <c r="L944" s="17"/>
      <c r="M944" s="2"/>
      <c r="N944" s="23"/>
    </row>
    <row r="945" spans="2:14" ht="27.75" customHeight="1" x14ac:dyDescent="0.2">
      <c r="B945" s="7"/>
      <c r="C945" s="2"/>
      <c r="D945" s="28"/>
      <c r="E945" s="28"/>
      <c r="H945" s="17"/>
      <c r="J945" s="30"/>
      <c r="K945" s="31"/>
      <c r="L945" s="17"/>
      <c r="M945" s="2"/>
      <c r="N945" s="23"/>
    </row>
    <row r="946" spans="2:14" ht="27.75" customHeight="1" x14ac:dyDescent="0.2">
      <c r="B946" s="7"/>
      <c r="C946" s="2"/>
      <c r="D946" s="28"/>
      <c r="E946" s="28"/>
      <c r="H946" s="17"/>
      <c r="J946" s="30"/>
      <c r="K946" s="31"/>
      <c r="L946" s="17"/>
      <c r="M946" s="2"/>
      <c r="N946" s="23"/>
    </row>
    <row r="947" spans="2:14" ht="27.75" customHeight="1" x14ac:dyDescent="0.2">
      <c r="B947" s="7"/>
      <c r="C947" s="2"/>
      <c r="D947" s="28"/>
      <c r="E947" s="28"/>
      <c r="H947" s="17"/>
      <c r="J947" s="30"/>
      <c r="K947" s="31"/>
      <c r="L947" s="17"/>
      <c r="M947" s="2"/>
      <c r="N947" s="23"/>
    </row>
    <row r="948" spans="2:14" ht="27.75" customHeight="1" x14ac:dyDescent="0.2">
      <c r="B948" s="7"/>
      <c r="C948" s="2"/>
      <c r="D948" s="28"/>
      <c r="E948" s="28"/>
      <c r="H948" s="17"/>
      <c r="J948" s="30"/>
      <c r="K948" s="31"/>
      <c r="L948" s="17"/>
      <c r="M948" s="2"/>
      <c r="N948" s="23"/>
    </row>
    <row r="949" spans="2:14" ht="27.75" customHeight="1" x14ac:dyDescent="0.2">
      <c r="B949" s="7"/>
      <c r="C949" s="2"/>
      <c r="D949" s="28"/>
      <c r="E949" s="28"/>
      <c r="H949" s="17"/>
      <c r="J949" s="30"/>
      <c r="K949" s="31"/>
      <c r="L949" s="17"/>
      <c r="M949" s="2"/>
      <c r="N949" s="23"/>
    </row>
    <row r="950" spans="2:14" ht="27.75" customHeight="1" x14ac:dyDescent="0.2">
      <c r="B950" s="7"/>
      <c r="C950" s="2"/>
      <c r="D950" s="28"/>
      <c r="E950" s="28"/>
      <c r="H950" s="17"/>
      <c r="J950" s="30"/>
      <c r="K950" s="31"/>
      <c r="L950" s="17"/>
      <c r="M950" s="2"/>
      <c r="N950" s="23"/>
    </row>
    <row r="951" spans="2:14" ht="27.75" customHeight="1" x14ac:dyDescent="0.2">
      <c r="B951" s="7"/>
      <c r="C951" s="2"/>
      <c r="D951" s="28"/>
      <c r="E951" s="28"/>
      <c r="H951" s="17"/>
      <c r="J951" s="30"/>
      <c r="K951" s="31"/>
      <c r="L951" s="17"/>
      <c r="M951" s="2"/>
      <c r="N951" s="23"/>
    </row>
    <row r="952" spans="2:14" ht="27.75" customHeight="1" x14ac:dyDescent="0.2">
      <c r="B952" s="7"/>
      <c r="C952" s="2"/>
      <c r="D952" s="28"/>
      <c r="E952" s="28"/>
      <c r="H952" s="17"/>
      <c r="J952" s="30"/>
      <c r="K952" s="31"/>
      <c r="L952" s="17"/>
      <c r="M952" s="2"/>
      <c r="N952" s="23"/>
    </row>
    <row r="953" spans="2:14" ht="27.75" customHeight="1" x14ac:dyDescent="0.2">
      <c r="B953" s="7"/>
      <c r="C953" s="2"/>
      <c r="D953" s="28"/>
      <c r="E953" s="28"/>
      <c r="H953" s="17"/>
      <c r="J953" s="30"/>
      <c r="K953" s="31"/>
      <c r="L953" s="17"/>
      <c r="M953" s="2"/>
      <c r="N953" s="23"/>
    </row>
    <row r="954" spans="2:14" ht="27.75" customHeight="1" x14ac:dyDescent="0.2">
      <c r="B954" s="7"/>
      <c r="C954" s="2"/>
      <c r="D954" s="28"/>
      <c r="E954" s="28"/>
      <c r="H954" s="17"/>
      <c r="J954" s="30"/>
      <c r="K954" s="31"/>
      <c r="L954" s="17"/>
      <c r="M954" s="2"/>
      <c r="N954" s="23"/>
    </row>
    <row r="955" spans="2:14" ht="27.75" customHeight="1" x14ac:dyDescent="0.2">
      <c r="B955" s="7"/>
      <c r="C955" s="2"/>
      <c r="D955" s="28"/>
      <c r="E955" s="28"/>
      <c r="H955" s="17"/>
      <c r="J955" s="30"/>
      <c r="K955" s="31"/>
      <c r="L955" s="17"/>
      <c r="M955" s="2"/>
      <c r="N955" s="23"/>
    </row>
    <row r="956" spans="2:14" ht="27.75" customHeight="1" x14ac:dyDescent="0.2">
      <c r="B956" s="7"/>
      <c r="C956" s="2"/>
      <c r="D956" s="28"/>
      <c r="E956" s="28"/>
      <c r="H956" s="17"/>
      <c r="J956" s="30"/>
      <c r="K956" s="31"/>
      <c r="L956" s="17"/>
      <c r="M956" s="2"/>
      <c r="N956" s="23"/>
    </row>
    <row r="957" spans="2:14" ht="27.75" customHeight="1" x14ac:dyDescent="0.2">
      <c r="B957" s="7"/>
      <c r="C957" s="2"/>
      <c r="D957" s="28"/>
      <c r="E957" s="28"/>
      <c r="H957" s="17"/>
      <c r="J957" s="30"/>
      <c r="K957" s="31"/>
      <c r="L957" s="17"/>
      <c r="M957" s="2"/>
      <c r="N957" s="23"/>
    </row>
    <row r="958" spans="2:14" ht="27.75" customHeight="1" x14ac:dyDescent="0.2">
      <c r="B958" s="7"/>
      <c r="C958" s="2"/>
      <c r="D958" s="28"/>
      <c r="E958" s="28"/>
      <c r="H958" s="17"/>
      <c r="J958" s="30"/>
      <c r="K958" s="31"/>
      <c r="L958" s="17"/>
      <c r="M958" s="2"/>
      <c r="N958" s="23"/>
    </row>
    <row r="959" spans="2:14" ht="27.75" customHeight="1" x14ac:dyDescent="0.2">
      <c r="B959" s="7"/>
      <c r="C959" s="2"/>
      <c r="D959" s="28"/>
      <c r="E959" s="28"/>
      <c r="H959" s="17"/>
      <c r="J959" s="30"/>
      <c r="K959" s="31"/>
      <c r="L959" s="17"/>
      <c r="M959" s="2"/>
      <c r="N959" s="23"/>
    </row>
    <row r="960" spans="2:14" ht="27.75" customHeight="1" x14ac:dyDescent="0.2">
      <c r="B960" s="7"/>
      <c r="C960" s="2"/>
      <c r="D960" s="28"/>
      <c r="E960" s="28"/>
      <c r="H960" s="17"/>
      <c r="J960" s="30"/>
      <c r="K960" s="31"/>
      <c r="L960" s="17"/>
      <c r="M960" s="2"/>
      <c r="N960" s="23"/>
    </row>
    <row r="961" spans="2:14" ht="27.75" customHeight="1" x14ac:dyDescent="0.2">
      <c r="B961" s="7"/>
      <c r="C961" s="2"/>
      <c r="D961" s="28"/>
      <c r="E961" s="28"/>
      <c r="H961" s="17"/>
      <c r="J961" s="30"/>
      <c r="K961" s="31"/>
      <c r="L961" s="17"/>
      <c r="M961" s="2"/>
      <c r="N961" s="23"/>
    </row>
    <row r="962" spans="2:14" ht="27.75" customHeight="1" x14ac:dyDescent="0.2">
      <c r="B962" s="7"/>
      <c r="C962" s="2"/>
      <c r="D962" s="28"/>
      <c r="E962" s="28"/>
      <c r="H962" s="17"/>
      <c r="J962" s="30"/>
      <c r="K962" s="31"/>
      <c r="L962" s="17"/>
      <c r="M962" s="2"/>
      <c r="N962" s="23"/>
    </row>
    <row r="963" spans="2:14" ht="27.75" customHeight="1" x14ac:dyDescent="0.2">
      <c r="B963" s="7"/>
      <c r="C963" s="2"/>
      <c r="D963" s="28"/>
      <c r="E963" s="28"/>
      <c r="H963" s="17"/>
      <c r="J963" s="30"/>
      <c r="K963" s="31"/>
      <c r="L963" s="17"/>
      <c r="M963" s="2"/>
      <c r="N963" s="23"/>
    </row>
    <row r="964" spans="2:14" ht="27.75" customHeight="1" x14ac:dyDescent="0.2">
      <c r="B964" s="7"/>
      <c r="C964" s="2"/>
      <c r="D964" s="28"/>
      <c r="E964" s="28"/>
      <c r="H964" s="17"/>
      <c r="J964" s="30"/>
      <c r="K964" s="31"/>
      <c r="L964" s="17"/>
      <c r="M964" s="2"/>
      <c r="N964" s="23"/>
    </row>
    <row r="965" spans="2:14" ht="27.75" customHeight="1" x14ac:dyDescent="0.2">
      <c r="B965" s="7"/>
      <c r="C965" s="2"/>
      <c r="D965" s="28"/>
      <c r="E965" s="28"/>
      <c r="H965" s="17"/>
      <c r="J965" s="30"/>
      <c r="K965" s="31"/>
      <c r="L965" s="17"/>
      <c r="M965" s="2"/>
      <c r="N965" s="23"/>
    </row>
    <row r="966" spans="2:14" ht="27.75" customHeight="1" x14ac:dyDescent="0.2">
      <c r="B966" s="7"/>
      <c r="C966" s="2"/>
      <c r="D966" s="28"/>
      <c r="E966" s="28"/>
      <c r="H966" s="17"/>
      <c r="J966" s="30"/>
      <c r="K966" s="31"/>
      <c r="L966" s="17"/>
      <c r="M966" s="2"/>
      <c r="N966" s="23"/>
    </row>
    <row r="967" spans="2:14" ht="27.75" customHeight="1" x14ac:dyDescent="0.2">
      <c r="B967" s="7"/>
      <c r="C967" s="2"/>
      <c r="D967" s="28"/>
      <c r="E967" s="28"/>
      <c r="H967" s="17"/>
      <c r="J967" s="30"/>
      <c r="K967" s="31"/>
      <c r="L967" s="17"/>
      <c r="M967" s="2"/>
      <c r="N967" s="23"/>
    </row>
    <row r="968" spans="2:14" ht="27.75" customHeight="1" x14ac:dyDescent="0.2">
      <c r="B968" s="7"/>
      <c r="C968" s="2"/>
      <c r="D968" s="28"/>
      <c r="E968" s="28"/>
      <c r="H968" s="17"/>
      <c r="J968" s="30"/>
      <c r="K968" s="31"/>
      <c r="L968" s="17"/>
      <c r="M968" s="2"/>
      <c r="N968" s="23"/>
    </row>
    <row r="969" spans="2:14" ht="27.75" customHeight="1" x14ac:dyDescent="0.2">
      <c r="B969" s="7"/>
      <c r="C969" s="2"/>
      <c r="D969" s="28"/>
      <c r="E969" s="28"/>
      <c r="H969" s="17"/>
      <c r="J969" s="30"/>
      <c r="K969" s="31"/>
      <c r="L969" s="17"/>
      <c r="M969" s="2"/>
      <c r="N969" s="23"/>
    </row>
    <row r="970" spans="2:14" ht="27.75" customHeight="1" x14ac:dyDescent="0.2">
      <c r="B970" s="7"/>
      <c r="C970" s="2"/>
      <c r="D970" s="28"/>
      <c r="E970" s="28"/>
      <c r="H970" s="17"/>
      <c r="J970" s="30"/>
      <c r="K970" s="31"/>
      <c r="L970" s="17"/>
      <c r="M970" s="2"/>
      <c r="N970" s="23"/>
    </row>
    <row r="971" spans="2:14" ht="27.75" customHeight="1" x14ac:dyDescent="0.2">
      <c r="B971" s="7"/>
      <c r="C971" s="2"/>
      <c r="D971" s="28"/>
      <c r="E971" s="28"/>
      <c r="H971" s="17"/>
      <c r="J971" s="30"/>
      <c r="K971" s="31"/>
      <c r="L971" s="17"/>
      <c r="M971" s="2"/>
      <c r="N971" s="23"/>
    </row>
    <row r="972" spans="2:14" ht="27.75" customHeight="1" x14ac:dyDescent="0.2">
      <c r="B972" s="7"/>
      <c r="C972" s="2"/>
      <c r="D972" s="28"/>
      <c r="E972" s="28"/>
      <c r="H972" s="17"/>
      <c r="J972" s="30"/>
      <c r="K972" s="31"/>
      <c r="L972" s="17"/>
      <c r="M972" s="2"/>
      <c r="N972" s="23"/>
    </row>
    <row r="973" spans="2:14" ht="27.75" customHeight="1" x14ac:dyDescent="0.2">
      <c r="B973" s="7"/>
      <c r="C973" s="2"/>
      <c r="D973" s="28"/>
      <c r="E973" s="28"/>
      <c r="H973" s="17"/>
      <c r="J973" s="30"/>
      <c r="K973" s="31"/>
      <c r="L973" s="17"/>
      <c r="M973" s="2"/>
      <c r="N973" s="23"/>
    </row>
    <row r="974" spans="2:14" ht="27.75" customHeight="1" x14ac:dyDescent="0.2">
      <c r="B974" s="7"/>
      <c r="C974" s="2"/>
      <c r="D974" s="28"/>
      <c r="E974" s="28"/>
      <c r="H974" s="17"/>
      <c r="J974" s="30"/>
      <c r="K974" s="31"/>
      <c r="L974" s="17"/>
      <c r="M974" s="2"/>
      <c r="N974" s="23"/>
    </row>
    <row r="975" spans="2:14" ht="27.75" customHeight="1" x14ac:dyDescent="0.2">
      <c r="B975" s="7"/>
      <c r="C975" s="2"/>
      <c r="D975" s="28"/>
      <c r="E975" s="28"/>
      <c r="H975" s="17"/>
      <c r="J975" s="30"/>
      <c r="K975" s="31"/>
      <c r="L975" s="17"/>
      <c r="M975" s="2"/>
      <c r="N975" s="23"/>
    </row>
    <row r="976" spans="2:14" ht="27.75" customHeight="1" x14ac:dyDescent="0.2">
      <c r="B976" s="7"/>
      <c r="C976" s="2"/>
      <c r="D976" s="28"/>
      <c r="E976" s="28"/>
      <c r="H976" s="17"/>
      <c r="J976" s="30"/>
      <c r="K976" s="31"/>
      <c r="L976" s="17"/>
      <c r="M976" s="2"/>
      <c r="N976" s="23"/>
    </row>
    <row r="977" spans="2:14" ht="27.75" customHeight="1" x14ac:dyDescent="0.2">
      <c r="B977" s="7"/>
      <c r="C977" s="2"/>
      <c r="D977" s="28"/>
      <c r="E977" s="28"/>
      <c r="H977" s="17"/>
      <c r="J977" s="30"/>
      <c r="K977" s="31"/>
      <c r="L977" s="17"/>
      <c r="M977" s="2"/>
      <c r="N977" s="23"/>
    </row>
    <row r="978" spans="2:14" ht="27.75" customHeight="1" x14ac:dyDescent="0.2">
      <c r="B978" s="7"/>
      <c r="C978" s="2"/>
      <c r="D978" s="28"/>
      <c r="E978" s="28"/>
      <c r="H978" s="17"/>
      <c r="J978" s="30"/>
      <c r="K978" s="31"/>
      <c r="L978" s="17"/>
      <c r="M978" s="2"/>
      <c r="N978" s="23"/>
    </row>
    <row r="979" spans="2:14" ht="27.75" customHeight="1" x14ac:dyDescent="0.2">
      <c r="B979" s="7"/>
      <c r="C979" s="2"/>
      <c r="D979" s="28"/>
      <c r="E979" s="28"/>
      <c r="H979" s="17"/>
      <c r="J979" s="30"/>
      <c r="K979" s="31"/>
      <c r="L979" s="17"/>
      <c r="M979" s="2"/>
      <c r="N979" s="23"/>
    </row>
    <row r="980" spans="2:14" ht="27.75" customHeight="1" x14ac:dyDescent="0.2">
      <c r="B980" s="7"/>
      <c r="C980" s="2"/>
      <c r="D980" s="28"/>
      <c r="E980" s="28"/>
      <c r="H980" s="17"/>
      <c r="J980" s="30"/>
      <c r="K980" s="31"/>
      <c r="L980" s="17"/>
      <c r="M980" s="2"/>
      <c r="N980" s="23"/>
    </row>
    <row r="981" spans="2:14" ht="27.75" customHeight="1" x14ac:dyDescent="0.2">
      <c r="B981" s="7"/>
      <c r="C981" s="2"/>
      <c r="D981" s="28"/>
      <c r="E981" s="28"/>
      <c r="H981" s="17"/>
      <c r="J981" s="30"/>
      <c r="K981" s="31"/>
      <c r="L981" s="17"/>
      <c r="M981" s="2"/>
      <c r="N981" s="23"/>
    </row>
    <row r="982" spans="2:14" ht="27.75" customHeight="1" x14ac:dyDescent="0.2">
      <c r="B982" s="7"/>
      <c r="C982" s="2"/>
      <c r="D982" s="28"/>
      <c r="E982" s="28"/>
      <c r="H982" s="17"/>
      <c r="J982" s="30"/>
      <c r="K982" s="31"/>
      <c r="L982" s="17"/>
      <c r="M982" s="2"/>
      <c r="N982" s="23"/>
    </row>
    <row r="983" spans="2:14" ht="27.75" customHeight="1" x14ac:dyDescent="0.2">
      <c r="B983" s="7"/>
      <c r="C983" s="2"/>
      <c r="D983" s="28"/>
      <c r="E983" s="28"/>
      <c r="H983" s="17"/>
      <c r="J983" s="30"/>
      <c r="K983" s="31"/>
      <c r="L983" s="17"/>
      <c r="M983" s="2"/>
      <c r="N983" s="23"/>
    </row>
    <row r="984" spans="2:14" ht="27.75" customHeight="1" x14ac:dyDescent="0.2">
      <c r="B984" s="7"/>
      <c r="C984" s="2"/>
      <c r="D984" s="28"/>
      <c r="E984" s="28"/>
      <c r="H984" s="17"/>
      <c r="J984" s="30"/>
      <c r="K984" s="31"/>
      <c r="L984" s="17"/>
      <c r="M984" s="2"/>
      <c r="N984" s="23"/>
    </row>
    <row r="985" spans="2:14" ht="27.75" customHeight="1" x14ac:dyDescent="0.2">
      <c r="B985" s="7"/>
      <c r="C985" s="2"/>
      <c r="D985" s="28"/>
      <c r="E985" s="28"/>
      <c r="H985" s="17"/>
      <c r="J985" s="30"/>
      <c r="K985" s="31"/>
      <c r="L985" s="17"/>
      <c r="M985" s="2"/>
      <c r="N985" s="23"/>
    </row>
    <row r="986" spans="2:14" ht="27.75" customHeight="1" x14ac:dyDescent="0.2">
      <c r="B986" s="7"/>
      <c r="C986" s="2"/>
      <c r="D986" s="28"/>
      <c r="E986" s="28"/>
      <c r="H986" s="17"/>
      <c r="J986" s="30"/>
      <c r="K986" s="31"/>
      <c r="L986" s="17"/>
      <c r="M986" s="2"/>
      <c r="N986" s="23"/>
    </row>
    <row r="987" spans="2:14" ht="27.75" customHeight="1" x14ac:dyDescent="0.2">
      <c r="B987" s="7"/>
      <c r="C987" s="2"/>
      <c r="D987" s="28"/>
      <c r="E987" s="28"/>
      <c r="H987" s="17"/>
      <c r="J987" s="30"/>
      <c r="K987" s="31"/>
      <c r="L987" s="17"/>
      <c r="M987" s="2"/>
      <c r="N987" s="23"/>
    </row>
    <row r="988" spans="2:14" ht="27.75" customHeight="1" x14ac:dyDescent="0.2">
      <c r="B988" s="7"/>
      <c r="C988" s="2"/>
      <c r="D988" s="28"/>
      <c r="E988" s="28"/>
      <c r="H988" s="17"/>
      <c r="J988" s="30"/>
      <c r="K988" s="31"/>
      <c r="L988" s="17"/>
      <c r="M988" s="2"/>
      <c r="N988" s="23"/>
    </row>
    <row r="989" spans="2:14" ht="27.75" customHeight="1" x14ac:dyDescent="0.2">
      <c r="B989" s="7"/>
      <c r="C989" s="2"/>
      <c r="D989" s="28"/>
      <c r="E989" s="28"/>
      <c r="H989" s="17"/>
      <c r="J989" s="30"/>
      <c r="K989" s="31"/>
      <c r="L989" s="17"/>
      <c r="M989" s="2"/>
      <c r="N989" s="23"/>
    </row>
    <row r="990" spans="2:14" ht="27.75" customHeight="1" x14ac:dyDescent="0.2">
      <c r="B990" s="7"/>
      <c r="C990" s="2"/>
      <c r="D990" s="28"/>
      <c r="E990" s="28"/>
      <c r="H990" s="17"/>
      <c r="J990" s="30"/>
      <c r="K990" s="31"/>
      <c r="L990" s="17"/>
      <c r="M990" s="2"/>
      <c r="N990" s="23"/>
    </row>
    <row r="991" spans="2:14" ht="27.75" customHeight="1" x14ac:dyDescent="0.2">
      <c r="B991" s="7"/>
      <c r="C991" s="2"/>
      <c r="D991" s="28"/>
      <c r="E991" s="28"/>
      <c r="H991" s="17"/>
      <c r="J991" s="30"/>
      <c r="K991" s="31"/>
      <c r="L991" s="17"/>
      <c r="M991" s="2"/>
      <c r="N991" s="23"/>
    </row>
    <row r="992" spans="2:14" ht="27.75" customHeight="1" x14ac:dyDescent="0.2">
      <c r="B992" s="7"/>
      <c r="C992" s="2"/>
      <c r="D992" s="28"/>
      <c r="E992" s="28"/>
      <c r="H992" s="17"/>
      <c r="J992" s="30"/>
      <c r="K992" s="31"/>
      <c r="L992" s="17"/>
      <c r="M992" s="2"/>
      <c r="N992" s="23"/>
    </row>
    <row r="993" spans="2:14" ht="27.75" customHeight="1" x14ac:dyDescent="0.2">
      <c r="B993" s="7"/>
      <c r="C993" s="2"/>
      <c r="D993" s="28"/>
      <c r="E993" s="28"/>
      <c r="H993" s="17"/>
      <c r="J993" s="30"/>
      <c r="K993" s="31"/>
      <c r="L993" s="17"/>
      <c r="M993" s="2"/>
      <c r="N993" s="23"/>
    </row>
    <row r="994" spans="2:14" ht="27.75" customHeight="1" x14ac:dyDescent="0.2">
      <c r="B994" s="7"/>
      <c r="C994" s="2"/>
      <c r="D994" s="28"/>
      <c r="E994" s="28"/>
      <c r="H994" s="17"/>
      <c r="J994" s="30"/>
      <c r="K994" s="31"/>
      <c r="L994" s="17"/>
      <c r="M994" s="2"/>
      <c r="N994" s="23"/>
    </row>
    <row r="995" spans="2:14" ht="27.75" customHeight="1" x14ac:dyDescent="0.2">
      <c r="B995" s="7"/>
      <c r="C995" s="2"/>
      <c r="D995" s="28"/>
      <c r="E995" s="28"/>
      <c r="H995" s="17"/>
      <c r="J995" s="30"/>
      <c r="K995" s="31"/>
      <c r="L995" s="17"/>
      <c r="M995" s="2"/>
      <c r="N995" s="23"/>
    </row>
    <row r="996" spans="2:14" ht="27.75" customHeight="1" x14ac:dyDescent="0.2">
      <c r="B996" s="7"/>
      <c r="C996" s="2"/>
      <c r="D996" s="28"/>
      <c r="E996" s="28"/>
      <c r="H996" s="17"/>
      <c r="J996" s="30"/>
      <c r="K996" s="31"/>
      <c r="L996" s="17"/>
      <c r="M996" s="2"/>
      <c r="N996" s="23"/>
    </row>
    <row r="997" spans="2:14" ht="27.75" customHeight="1" x14ac:dyDescent="0.2">
      <c r="B997" s="7"/>
      <c r="C997" s="2"/>
      <c r="D997" s="28"/>
      <c r="E997" s="28"/>
      <c r="H997" s="17"/>
      <c r="J997" s="30"/>
      <c r="K997" s="31"/>
      <c r="L997" s="17"/>
      <c r="M997" s="2"/>
      <c r="N997" s="23"/>
    </row>
    <row r="998" spans="2:14" ht="27.75" customHeight="1" x14ac:dyDescent="0.2">
      <c r="B998" s="7"/>
      <c r="C998" s="2"/>
      <c r="D998" s="28"/>
      <c r="E998" s="28"/>
      <c r="H998" s="17"/>
      <c r="J998" s="30"/>
      <c r="K998" s="31"/>
      <c r="L998" s="17"/>
      <c r="M998" s="2"/>
      <c r="N998" s="23"/>
    </row>
    <row r="999" spans="2:14" ht="27.75" customHeight="1" x14ac:dyDescent="0.2">
      <c r="B999" s="7"/>
      <c r="C999" s="2"/>
      <c r="D999" s="28"/>
      <c r="E999" s="28"/>
      <c r="H999" s="17"/>
      <c r="J999" s="30"/>
      <c r="K999" s="31"/>
      <c r="L999" s="17"/>
      <c r="M999" s="2"/>
      <c r="N999" s="23"/>
    </row>
    <row r="1000" spans="2:14" ht="27.75" customHeight="1" x14ac:dyDescent="0.2">
      <c r="B1000" s="7"/>
      <c r="C1000" s="2"/>
      <c r="D1000" s="28"/>
      <c r="E1000" s="28"/>
      <c r="H1000" s="17"/>
      <c r="J1000" s="30"/>
      <c r="K1000" s="31"/>
      <c r="L1000" s="17"/>
      <c r="M1000" s="2"/>
      <c r="N1000" s="23"/>
    </row>
    <row r="1001" spans="2:14" ht="27.75" customHeight="1" x14ac:dyDescent="0.2">
      <c r="B1001" s="7"/>
      <c r="C1001" s="2"/>
      <c r="D1001" s="28"/>
      <c r="E1001" s="28"/>
      <c r="H1001" s="17"/>
      <c r="J1001" s="30"/>
      <c r="K1001" s="31"/>
      <c r="L1001" s="17"/>
      <c r="M1001" s="2"/>
      <c r="N1001" s="23"/>
    </row>
    <row r="1002" spans="2:14" ht="27.75" customHeight="1" x14ac:dyDescent="0.2">
      <c r="B1002" s="7"/>
      <c r="C1002" s="2"/>
      <c r="D1002" s="28"/>
      <c r="E1002" s="28"/>
      <c r="H1002" s="17"/>
      <c r="J1002" s="30"/>
      <c r="K1002" s="31"/>
      <c r="L1002" s="17"/>
      <c r="M1002" s="2"/>
      <c r="N1002" s="23"/>
    </row>
    <row r="1003" spans="2:14" s="17" customFormat="1" ht="27.75" customHeight="1" x14ac:dyDescent="0.2">
      <c r="B1003" s="72" t="s">
        <v>9</v>
      </c>
      <c r="C1003" s="71" t="s">
        <v>10</v>
      </c>
      <c r="D1003" s="72" t="s">
        <v>9</v>
      </c>
      <c r="E1003" s="72" t="s">
        <v>9</v>
      </c>
      <c r="F1003" s="57">
        <f>SUBTOTAL(9,B.1[Lương cơ bản])</f>
        <v>0</v>
      </c>
      <c r="G1003" s="57">
        <f>SUBTOTAL(9,B.1[Phụ cấp
(Thưởng / Hoa hồng)])</f>
        <v>0</v>
      </c>
      <c r="H1003" s="57">
        <f>SUBTOTAL(9,B.1[Thực lãnh])</f>
        <v>0</v>
      </c>
      <c r="I1003" s="57">
        <f>SUBTOTAL(9,B.1[Số tiền đã
thanh toán])</f>
        <v>0</v>
      </c>
      <c r="J1003" s="72" t="s">
        <v>9</v>
      </c>
      <c r="K1003" s="72" t="s">
        <v>9</v>
      </c>
      <c r="L1003" s="57">
        <f>SUBTOTAL(9,B.1[Tiền lương 
chưa trả])</f>
        <v>0</v>
      </c>
      <c r="M1003" s="72" t="s">
        <v>9</v>
      </c>
      <c r="N1003" s="73"/>
    </row>
  </sheetData>
  <dataValidations count="1">
    <dataValidation type="list" allowBlank="1" showInputMessage="1" showErrorMessage="1" sqref="J3:J1002">
      <formula1>T.3TenTaiKhoan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AA1504"/>
  <sheetViews>
    <sheetView showGridLines="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T12" sqref="T12"/>
    </sheetView>
  </sheetViews>
  <sheetFormatPr defaultColWidth="14.125" defaultRowHeight="27.75" customHeight="1" x14ac:dyDescent="0.2"/>
  <cols>
    <col min="1" max="1" width="1.625" style="1" customWidth="1"/>
    <col min="2" max="2" width="6.125" style="17" customWidth="1"/>
    <col min="3" max="3" width="6.625" style="1" hidden="1" customWidth="1"/>
    <col min="4" max="4" width="9.125" style="26" customWidth="1"/>
    <col min="5" max="5" width="10.625" style="26" customWidth="1"/>
    <col min="6" max="6" width="15.625" style="26" customWidth="1"/>
    <col min="7" max="7" width="15.625" style="1" customWidth="1"/>
    <col min="8" max="8" width="15.625" style="1" hidden="1" customWidth="1"/>
    <col min="9" max="9" width="6.375" style="17" customWidth="1"/>
    <col min="10" max="10" width="10.625" style="26" customWidth="1"/>
    <col min="11" max="11" width="9.125" style="26" customWidth="1"/>
    <col min="12" max="12" width="9.125" style="1" hidden="1" customWidth="1"/>
    <col min="13" max="13" width="14.125" style="17"/>
    <col min="14" max="14" width="8.625" style="1" hidden="1" customWidth="1"/>
    <col min="15" max="16" width="14.125" style="1" hidden="1" customWidth="1"/>
    <col min="17" max="17" width="9.125" style="1" hidden="1" customWidth="1"/>
    <col min="18" max="18" width="14.125" style="1" hidden="1" customWidth="1"/>
    <col min="19" max="19" width="14.125" style="17"/>
    <col min="20" max="20" width="14.125" style="1"/>
    <col min="21" max="21" width="0" style="1" hidden="1" customWidth="1"/>
    <col min="22" max="22" width="14.125" style="17"/>
    <col min="23" max="23" width="15.625" style="1" customWidth="1"/>
    <col min="24" max="24" width="20.125" style="17" customWidth="1"/>
    <col min="25" max="27" width="0" style="1" hidden="1" customWidth="1"/>
    <col min="28" max="16384" width="14.125" style="1"/>
  </cols>
  <sheetData>
    <row r="1" spans="2:27" ht="52.5" customHeight="1" x14ac:dyDescent="0.2"/>
    <row r="2" spans="2:27" s="11" customFormat="1" ht="27.75" customHeight="1" x14ac:dyDescent="0.2">
      <c r="B2" s="33" t="s">
        <v>7</v>
      </c>
      <c r="C2" s="33" t="s">
        <v>92</v>
      </c>
      <c r="D2" s="184" t="s">
        <v>93</v>
      </c>
      <c r="E2" s="184" t="s">
        <v>99</v>
      </c>
      <c r="F2" s="184" t="s">
        <v>60</v>
      </c>
      <c r="G2" s="33" t="s">
        <v>8</v>
      </c>
      <c r="H2" s="33" t="s">
        <v>42</v>
      </c>
      <c r="I2" s="33" t="s">
        <v>43</v>
      </c>
      <c r="J2" s="184" t="s">
        <v>100</v>
      </c>
      <c r="K2" s="184" t="s">
        <v>94</v>
      </c>
      <c r="L2" s="33" t="s">
        <v>104</v>
      </c>
      <c r="M2" s="33" t="s">
        <v>95</v>
      </c>
      <c r="N2" s="33" t="s">
        <v>101</v>
      </c>
      <c r="O2" s="33" t="s">
        <v>102</v>
      </c>
      <c r="P2" s="33" t="s">
        <v>103</v>
      </c>
      <c r="Q2" s="33" t="s">
        <v>96</v>
      </c>
      <c r="R2" s="33" t="s">
        <v>97</v>
      </c>
      <c r="S2" s="33" t="s">
        <v>106</v>
      </c>
      <c r="T2" s="33" t="s">
        <v>98</v>
      </c>
      <c r="U2" s="33" t="s">
        <v>89</v>
      </c>
      <c r="V2" s="33" t="s">
        <v>105</v>
      </c>
      <c r="W2" s="33" t="s">
        <v>49</v>
      </c>
      <c r="X2" s="33" t="s">
        <v>50</v>
      </c>
      <c r="Y2" s="33" t="s">
        <v>128</v>
      </c>
      <c r="Z2" s="33" t="s">
        <v>129</v>
      </c>
      <c r="AA2" s="33" t="s">
        <v>130</v>
      </c>
    </row>
    <row r="3" spans="2:27" s="11" customFormat="1" ht="27.75" hidden="1" customHeight="1" x14ac:dyDescent="0.2">
      <c r="B3" s="154">
        <f t="shared" ref="B3:B66" si="0">ROW(A3)-3</f>
        <v>0</v>
      </c>
      <c r="C3" s="155" t="str">
        <f ca="1">IF(AND(D3="",E3="",F3=""),"",IF(AND(D3=OFFSET(D3,-1,0),E3=OFFSET(E3,-1,0),F3=OFFSET(F3,-1,0)),OFFSET(B3,-1,1),B3))</f>
        <v/>
      </c>
      <c r="D3" s="156" t="str">
        <f ca="1">IF(AND($G3&lt;&gt;"",B3&lt;&gt;1),OFFSET(C3,-1,1),"")</f>
        <v/>
      </c>
      <c r="E3" s="157" t="str">
        <f ca="1">IF(AND($G3&lt;&gt;"",B3&lt;&gt;1),OFFSET(D3,-1,1),"")</f>
        <v/>
      </c>
      <c r="F3" s="158" t="str">
        <f ca="1">IF(AND($G3&lt;&gt;"",B3&lt;&gt;1),OFFSET(E3,-1,1),"")</f>
        <v/>
      </c>
      <c r="G3" s="159"/>
      <c r="H3" s="159" t="str">
        <f>IF(G3="","",INDEX(D.1[Quy cách],MATCH(G3,D.1[Tên sản phẩm],0)))</f>
        <v/>
      </c>
      <c r="I3" s="160" t="str">
        <f>IF(G3="","",INDEX(D.1[ĐVT],MATCH(G3,D.1[Tên sản phẩm],0)))</f>
        <v/>
      </c>
      <c r="J3" s="162" t="str">
        <f>IF(G3="","",INDEX(D.1[Đơn giá nhập
(Hàng tồn đầu kỳ)],MATCH(G3,D.1[Tên sản phẩm],0)))</f>
        <v/>
      </c>
      <c r="K3" s="162" t="str">
        <f>IF(OR(G3="",J3=""),"",1)</f>
        <v/>
      </c>
      <c r="L3" s="159"/>
      <c r="M3" s="163" t="str">
        <f>IF(AND(J3&lt;&gt;"",K3&lt;&gt;""),J3*K3,"")</f>
        <v/>
      </c>
      <c r="N3" s="164"/>
      <c r="O3" s="162"/>
      <c r="P3" s="163" t="str">
        <f>IF(M3="","",M3-SUM(O3))</f>
        <v/>
      </c>
      <c r="Q3" s="164" t="str">
        <f ca="1">IF(AND(P3&lt;&gt;"",C3=OFFSET(C3,-1,0)),OFFSET(P3,-1,1),"")</f>
        <v/>
      </c>
      <c r="R3" s="163" t="str">
        <f>IF(P3="","",P3*SUM(1,Q3))</f>
        <v/>
      </c>
      <c r="S3" s="163" t="str">
        <f ca="1">IF(AND(C3&lt;&gt;"",C3&lt;&gt;OFFSET(C3,1,0)),SUMIFS(M.1[Giá có thuế],M.1[Số ĐK],C3),"")</f>
        <v/>
      </c>
      <c r="T3" s="159"/>
      <c r="U3" s="161" t="str">
        <f>IF(T3="","",'Thông Tin Chung'!$L$3)</f>
        <v/>
      </c>
      <c r="V3" s="163" t="str">
        <f ca="1">IF(AND(S3&lt;&gt;"",T3&lt;&gt;"",S3&lt;&gt;0),S3-T3,"")</f>
        <v/>
      </c>
      <c r="W3" s="165"/>
      <c r="X3" s="155" t="str">
        <f ca="1">IF(C3="","",IF(OR(D3&lt;NgayBatDau,D3&gt;NgayKetThuc),"Ngày tháng phải nằm trong kỳ báo cáo",IF(AND(F3&lt;&gt;"",COUNTIF(D.3[Tên nhà cung cấp],F3)=0),"Tên NCC chưa khai báo trong DSNCC",IF(AND(G3&lt;&gt;"",COUNTIF(D.1[Tên sản phẩm],G3)=0),"SP này chưa khai báo trong DSSP",""))))</f>
        <v/>
      </c>
      <c r="Y3" s="166" t="str">
        <f ca="1">IF(D3="","",IF(D3&lt;B3LocTuNgay,0,IF(D3&lt;=B3LocDenNgay,1,"")))</f>
        <v/>
      </c>
      <c r="Z3" s="166" t="str">
        <f ca="1">IF(D3="","",IF(D3&lt;B4LocTuNgay,0,IF(D3&lt;=B4LocDenNgay,1,"")))</f>
        <v/>
      </c>
      <c r="AA3" s="166" t="str">
        <f ca="1">IF(D3="","",IF(D3&lt;B5LocTuNgay,0,IF(D3&lt;=B5LocDenNgay,1,"")))</f>
        <v/>
      </c>
    </row>
    <row r="4" spans="2:27" s="2" customFormat="1" ht="27.75" customHeight="1" x14ac:dyDescent="0.2">
      <c r="B4" s="7">
        <f t="shared" si="0"/>
        <v>1</v>
      </c>
      <c r="C4" s="7">
        <f t="shared" ref="C4" ca="1" si="1">IF(AND(D4="",E4="",F4=""),"",IF(AND(D4=OFFSET(D4,-1,0),E4=OFFSET(E4,-1,0),F4=OFFSET(F4,-1,0)),OFFSET(B4,-1,1),B4))</f>
        <v>1</v>
      </c>
      <c r="D4" s="188"/>
      <c r="E4" s="157" t="str">
        <f t="shared" ref="E4:E67" ca="1" si="2">IF(AND($G4&lt;&gt;"",B4&lt;&gt;1),OFFSET(D4,-1,1),"")</f>
        <v/>
      </c>
      <c r="F4" s="158" t="s">
        <v>240</v>
      </c>
      <c r="G4" s="159" t="s">
        <v>241</v>
      </c>
      <c r="H4" s="159">
        <f>IF(G4="","",INDEX(D.1[Quy cách],MATCH(G4,D.1[Tên sản phẩm],0)))</f>
        <v>0</v>
      </c>
      <c r="I4" s="160" t="str">
        <f>IF(G4="","",INDEX(D.1[ĐVT],MATCH(G4,D.1[Tên sản phẩm],0)))</f>
        <v>cái</v>
      </c>
      <c r="J4" s="162">
        <v>20</v>
      </c>
      <c r="K4" s="162">
        <f t="shared" ref="K4:K67" si="3">IF(OR(G4="",J4=""),"",1)</f>
        <v>1</v>
      </c>
      <c r="L4" s="159"/>
      <c r="M4" s="163">
        <f t="shared" ref="M4:M67" si="4">IF(AND(J4&lt;&gt;"",K4&lt;&gt;""),J4*K4,"")</f>
        <v>20</v>
      </c>
      <c r="N4" s="164"/>
      <c r="O4" s="162"/>
      <c r="P4" s="163">
        <f t="shared" ref="P4:P67" si="5">IF(M4="","",M4-SUM(O4))</f>
        <v>20</v>
      </c>
      <c r="Q4" s="164" t="str">
        <f t="shared" ref="Q4:Q67" ca="1" si="6">IF(AND(P4&lt;&gt;"",C4=OFFSET(C4,-1,0)),OFFSET(P4,-1,1),"")</f>
        <v/>
      </c>
      <c r="R4" s="163">
        <f t="shared" ref="R4:R67" ca="1" si="7">IF(P4="","",P4*SUM(1,Q4))</f>
        <v>20</v>
      </c>
      <c r="S4" s="163">
        <f ca="1">IF(AND(C4&lt;&gt;"",C4&lt;&gt;OFFSET(C4,1,0)),SUMIFS(M.1[Giá có thuế],M.1[Số ĐK],C4),"")</f>
        <v>20</v>
      </c>
      <c r="T4" s="159"/>
      <c r="U4" s="161" t="str">
        <f>IF(T4="","",'Thông Tin Chung'!$L$3)</f>
        <v/>
      </c>
      <c r="V4" s="163" t="str">
        <f t="shared" ref="V4:V67" ca="1" si="8">IF(AND(S4&lt;&gt;"",T4&lt;&gt;"",S4&lt;&gt;0),S4-T4,"")</f>
        <v/>
      </c>
      <c r="W4" s="165"/>
      <c r="X4" s="155" t="str">
        <f ca="1">IF(C4="","",IF(OR(D4&lt;NgayBatDau,D4&gt;NgayKetThuc),"Ngày tháng phải nằm trong kỳ báo cáo",IF(AND(F4&lt;&gt;"",COUNTIF(D.3[Tên nhà cung cấp],F4)=0),"Tên NCC chưa khai báo trong DSNCC",IF(AND(G4&lt;&gt;"",COUNTIF(D.1[Tên sản phẩm],G4)=0),"SP này chưa khai báo trong DSSP",""))))</f>
        <v>Ngày tháng phải nằm trong kỳ báo cáo</v>
      </c>
      <c r="Y4" s="23" t="str">
        <f t="shared" ref="Y4" si="9">IF(D4="","",IF(D4&lt;B3LocTuNgay,0,IF(D4&lt;=B3LocDenNgay,1,"")))</f>
        <v/>
      </c>
      <c r="Z4" s="23" t="str">
        <f t="shared" ref="Z4" si="10">IF(D4="","",IF(D4&lt;B4LocTuNgay,0,IF(D4&lt;=B4LocDenNgay,1,"")))</f>
        <v/>
      </c>
      <c r="AA4" s="23" t="str">
        <f t="shared" ref="AA4" si="11">IF(D4="","",IF(D4&lt;B5LocTuNgay,0,IF(D4&lt;=B5LocDenNgay,1,"")))</f>
        <v/>
      </c>
    </row>
    <row r="5" spans="2:27" ht="27.75" customHeight="1" x14ac:dyDescent="0.2">
      <c r="B5" s="7">
        <f t="shared" si="0"/>
        <v>2</v>
      </c>
      <c r="C5" s="7" t="str">
        <f t="shared" ref="C5:C68" ca="1" si="12">IF(AND(D5="",E5="",F5=""),"",IF(AND(D5=OFFSET(D5,-1,0),E5=OFFSET(E5,-1,0),F5=OFFSET(F5,-1,0)),OFFSET(B5,-1,1),B5))</f>
        <v/>
      </c>
      <c r="D5" s="156" t="str">
        <f t="shared" ref="D5:D67" ca="1" si="13">IF(AND($G5&lt;&gt;"",B5&lt;&gt;1),OFFSET(C5,-1,1),"")</f>
        <v/>
      </c>
      <c r="E5" s="157" t="str">
        <f t="shared" ca="1" si="2"/>
        <v/>
      </c>
      <c r="F5" s="158" t="str">
        <f t="shared" ref="F5:F67" ca="1" si="14">IF(AND($G5&lt;&gt;"",B5&lt;&gt;1),OFFSET(E5,-1,1),"")</f>
        <v/>
      </c>
      <c r="G5" s="159"/>
      <c r="H5" s="159" t="str">
        <f>IF(G5="","",INDEX(D.1[Quy cách],MATCH(G5,D.1[Tên sản phẩm],0)))</f>
        <v/>
      </c>
      <c r="I5" s="160" t="str">
        <f>IF(G5="","",INDEX(D.1[ĐVT],MATCH(G5,D.1[Tên sản phẩm],0)))</f>
        <v/>
      </c>
      <c r="J5" s="162" t="str">
        <f>IF(G5="","",INDEX(D.1[Đơn giá nhập
(Hàng tồn đầu kỳ)],MATCH(G5,D.1[Tên sản phẩm],0)))</f>
        <v/>
      </c>
      <c r="K5" s="162" t="str">
        <f t="shared" si="3"/>
        <v/>
      </c>
      <c r="L5" s="159"/>
      <c r="M5" s="163" t="str">
        <f t="shared" si="4"/>
        <v/>
      </c>
      <c r="N5" s="164"/>
      <c r="O5" s="162"/>
      <c r="P5" s="163" t="str">
        <f t="shared" si="5"/>
        <v/>
      </c>
      <c r="Q5" s="164" t="str">
        <f t="shared" ca="1" si="6"/>
        <v/>
      </c>
      <c r="R5" s="163" t="str">
        <f t="shared" si="7"/>
        <v/>
      </c>
      <c r="S5" s="163" t="str">
        <f ca="1">IF(AND(C5&lt;&gt;"",C5&lt;&gt;OFFSET(C5,1,0)),SUMIFS(M.1[Giá có thuế],M.1[Số ĐK],C5),"")</f>
        <v/>
      </c>
      <c r="T5" s="159"/>
      <c r="U5" s="161" t="str">
        <f>IF(T5="","",'Thông Tin Chung'!$L$3)</f>
        <v/>
      </c>
      <c r="V5" s="163" t="str">
        <f t="shared" ca="1" si="8"/>
        <v/>
      </c>
      <c r="W5" s="165"/>
      <c r="X5" s="155" t="str">
        <f ca="1">IF(C5="","",IF(OR(D5&lt;NgayBatDau,D5&gt;NgayKetThuc),"Ngày tháng phải nằm trong kỳ báo cáo",IF(AND(F5&lt;&gt;"",COUNTIF(D.3[Tên nhà cung cấp],F5)=0),"Tên NCC chưa khai báo trong DSNCC",IF(AND(G5&lt;&gt;"",COUNTIF(D.1[Tên sản phẩm],G5)=0),"SP này chưa khai báo trong DSSP",""))))</f>
        <v/>
      </c>
      <c r="Y5" s="23" t="str">
        <f t="shared" ref="Y5:Y68" ca="1" si="15">IF(D5="","",IF(D5&lt;B3LocTuNgay,0,IF(D5&lt;=B3LocDenNgay,1,"")))</f>
        <v/>
      </c>
      <c r="Z5" s="23" t="str">
        <f t="shared" ref="Z5:Z68" ca="1" si="16">IF(D5="","",IF(D5&lt;B4LocTuNgay,0,IF(D5&lt;=B4LocDenNgay,1,"")))</f>
        <v/>
      </c>
      <c r="AA5" s="23" t="str">
        <f t="shared" ref="AA5:AA68" ca="1" si="17">IF(D5="","",IF(D5&lt;B5LocTuNgay,0,IF(D5&lt;=B5LocDenNgay,1,"")))</f>
        <v/>
      </c>
    </row>
    <row r="6" spans="2:27" ht="27.75" customHeight="1" x14ac:dyDescent="0.2">
      <c r="B6" s="7">
        <f t="shared" si="0"/>
        <v>3</v>
      </c>
      <c r="C6" s="7" t="str">
        <f t="shared" ca="1" si="12"/>
        <v/>
      </c>
      <c r="D6" s="156" t="str">
        <f t="shared" ca="1" si="13"/>
        <v/>
      </c>
      <c r="E6" s="157" t="str">
        <f t="shared" ca="1" si="2"/>
        <v/>
      </c>
      <c r="F6" s="158" t="str">
        <f t="shared" ca="1" si="14"/>
        <v/>
      </c>
      <c r="G6" s="159"/>
      <c r="H6" s="159" t="str">
        <f>IF(G6="","",INDEX(D.1[Quy cách],MATCH(G6,D.1[Tên sản phẩm],0)))</f>
        <v/>
      </c>
      <c r="I6" s="160" t="str">
        <f>IF(G6="","",INDEX(D.1[ĐVT],MATCH(G6,D.1[Tên sản phẩm],0)))</f>
        <v/>
      </c>
      <c r="J6" s="162" t="str">
        <f>IF(G6="","",INDEX(D.1[Đơn giá nhập
(Hàng tồn đầu kỳ)],MATCH(G6,D.1[Tên sản phẩm],0)))</f>
        <v/>
      </c>
      <c r="K6" s="162" t="str">
        <f t="shared" si="3"/>
        <v/>
      </c>
      <c r="L6" s="159"/>
      <c r="M6" s="163" t="str">
        <f t="shared" si="4"/>
        <v/>
      </c>
      <c r="N6" s="164"/>
      <c r="O6" s="162"/>
      <c r="P6" s="163" t="str">
        <f t="shared" si="5"/>
        <v/>
      </c>
      <c r="Q6" s="164" t="str">
        <f t="shared" ca="1" si="6"/>
        <v/>
      </c>
      <c r="R6" s="163" t="str">
        <f t="shared" si="7"/>
        <v/>
      </c>
      <c r="S6" s="163" t="str">
        <f ca="1">IF(AND(C6&lt;&gt;"",C6&lt;&gt;OFFSET(C6,1,0)),SUMIFS(M.1[Giá có thuế],M.1[Số ĐK],C6),"")</f>
        <v/>
      </c>
      <c r="T6" s="159"/>
      <c r="U6" s="161" t="str">
        <f>IF(T6="","",'Thông Tin Chung'!$L$3)</f>
        <v/>
      </c>
      <c r="V6" s="163" t="str">
        <f t="shared" ca="1" si="8"/>
        <v/>
      </c>
      <c r="W6" s="165"/>
      <c r="X6" s="155" t="str">
        <f ca="1">IF(C6="","",IF(OR(D6&lt;NgayBatDau,D6&gt;NgayKetThuc),"Ngày tháng phải nằm trong kỳ báo cáo",IF(AND(F6&lt;&gt;"",COUNTIF(D.3[Tên nhà cung cấp],F6)=0),"Tên NCC chưa khai báo trong DSNCC",IF(AND(G6&lt;&gt;"",COUNTIF(D.1[Tên sản phẩm],G6)=0),"SP này chưa khai báo trong DSSP",""))))</f>
        <v/>
      </c>
      <c r="Y6" s="23" t="str">
        <f t="shared" ca="1" si="15"/>
        <v/>
      </c>
      <c r="Z6" s="23" t="str">
        <f t="shared" ca="1" si="16"/>
        <v/>
      </c>
      <c r="AA6" s="23" t="str">
        <f t="shared" ca="1" si="17"/>
        <v/>
      </c>
    </row>
    <row r="7" spans="2:27" ht="27.75" customHeight="1" x14ac:dyDescent="0.2">
      <c r="B7" s="7">
        <f t="shared" si="0"/>
        <v>4</v>
      </c>
      <c r="C7" s="7" t="str">
        <f t="shared" ca="1" si="12"/>
        <v/>
      </c>
      <c r="D7" s="156" t="str">
        <f t="shared" ca="1" si="13"/>
        <v/>
      </c>
      <c r="E7" s="157" t="str">
        <f t="shared" ca="1" si="2"/>
        <v/>
      </c>
      <c r="F7" s="158" t="str">
        <f t="shared" ca="1" si="14"/>
        <v/>
      </c>
      <c r="G7" s="159"/>
      <c r="H7" s="159" t="str">
        <f>IF(G7="","",INDEX(D.1[Quy cách],MATCH(G7,D.1[Tên sản phẩm],0)))</f>
        <v/>
      </c>
      <c r="I7" s="160" t="str">
        <f>IF(G7="","",INDEX(D.1[ĐVT],MATCH(G7,D.1[Tên sản phẩm],0)))</f>
        <v/>
      </c>
      <c r="J7" s="162" t="str">
        <f>IF(G7="","",INDEX(D.1[Đơn giá nhập
(Hàng tồn đầu kỳ)],MATCH(G7,D.1[Tên sản phẩm],0)))</f>
        <v/>
      </c>
      <c r="K7" s="162" t="str">
        <f t="shared" si="3"/>
        <v/>
      </c>
      <c r="L7" s="159"/>
      <c r="M7" s="163" t="str">
        <f t="shared" si="4"/>
        <v/>
      </c>
      <c r="N7" s="164"/>
      <c r="O7" s="162"/>
      <c r="P7" s="163" t="str">
        <f t="shared" si="5"/>
        <v/>
      </c>
      <c r="Q7" s="164" t="str">
        <f t="shared" ca="1" si="6"/>
        <v/>
      </c>
      <c r="R7" s="163" t="str">
        <f t="shared" si="7"/>
        <v/>
      </c>
      <c r="S7" s="163" t="str">
        <f ca="1">IF(AND(C7&lt;&gt;"",C7&lt;&gt;OFFSET(C7,1,0)),SUMIFS(M.1[Giá có thuế],M.1[Số ĐK],C7),"")</f>
        <v/>
      </c>
      <c r="T7" s="159"/>
      <c r="U7" s="161" t="str">
        <f>IF(T7="","",'Thông Tin Chung'!$L$3)</f>
        <v/>
      </c>
      <c r="V7" s="163" t="str">
        <f t="shared" ca="1" si="8"/>
        <v/>
      </c>
      <c r="W7" s="165"/>
      <c r="X7" s="155" t="str">
        <f ca="1">IF(C7="","",IF(OR(D7&lt;NgayBatDau,D7&gt;NgayKetThuc),"Ngày tháng phải nằm trong kỳ báo cáo",IF(AND(F7&lt;&gt;"",COUNTIF(D.3[Tên nhà cung cấp],F7)=0),"Tên NCC chưa khai báo trong DSNCC",IF(AND(G7&lt;&gt;"",COUNTIF(D.1[Tên sản phẩm],G7)=0),"SP này chưa khai báo trong DSSP",""))))</f>
        <v/>
      </c>
      <c r="Y7" s="23" t="str">
        <f t="shared" ca="1" si="15"/>
        <v/>
      </c>
      <c r="Z7" s="23" t="str">
        <f t="shared" ca="1" si="16"/>
        <v/>
      </c>
      <c r="AA7" s="23" t="str">
        <f t="shared" ca="1" si="17"/>
        <v/>
      </c>
    </row>
    <row r="8" spans="2:27" ht="27.75" customHeight="1" x14ac:dyDescent="0.2">
      <c r="B8" s="7">
        <f t="shared" si="0"/>
        <v>5</v>
      </c>
      <c r="C8" s="7" t="str">
        <f t="shared" ca="1" si="12"/>
        <v/>
      </c>
      <c r="D8" s="156" t="str">
        <f t="shared" ca="1" si="13"/>
        <v/>
      </c>
      <c r="E8" s="157" t="str">
        <f t="shared" ca="1" si="2"/>
        <v/>
      </c>
      <c r="F8" s="158" t="str">
        <f t="shared" ca="1" si="14"/>
        <v/>
      </c>
      <c r="G8" s="159"/>
      <c r="H8" s="159" t="str">
        <f>IF(G8="","",INDEX(D.1[Quy cách],MATCH(G8,D.1[Tên sản phẩm],0)))</f>
        <v/>
      </c>
      <c r="I8" s="160" t="str">
        <f>IF(G8="","",INDEX(D.1[ĐVT],MATCH(G8,D.1[Tên sản phẩm],0)))</f>
        <v/>
      </c>
      <c r="J8" s="162" t="str">
        <f>IF(G8="","",INDEX(D.1[Đơn giá nhập
(Hàng tồn đầu kỳ)],MATCH(G8,D.1[Tên sản phẩm],0)))</f>
        <v/>
      </c>
      <c r="K8" s="162" t="str">
        <f t="shared" si="3"/>
        <v/>
      </c>
      <c r="L8" s="159"/>
      <c r="M8" s="163" t="str">
        <f t="shared" si="4"/>
        <v/>
      </c>
      <c r="N8" s="164"/>
      <c r="O8" s="162"/>
      <c r="P8" s="163" t="str">
        <f t="shared" si="5"/>
        <v/>
      </c>
      <c r="Q8" s="164" t="str">
        <f t="shared" ca="1" si="6"/>
        <v/>
      </c>
      <c r="R8" s="163" t="str">
        <f t="shared" si="7"/>
        <v/>
      </c>
      <c r="S8" s="163" t="str">
        <f ca="1">IF(AND(C8&lt;&gt;"",C8&lt;&gt;OFFSET(C8,1,0)),SUMIFS(M.1[Giá có thuế],M.1[Số ĐK],C8),"")</f>
        <v/>
      </c>
      <c r="T8" s="159"/>
      <c r="U8" s="161" t="str">
        <f>IF(T8="","",'Thông Tin Chung'!$L$3)</f>
        <v/>
      </c>
      <c r="V8" s="163" t="str">
        <f t="shared" ca="1" si="8"/>
        <v/>
      </c>
      <c r="W8" s="165"/>
      <c r="X8" s="155" t="str">
        <f ca="1">IF(C8="","",IF(OR(D8&lt;NgayBatDau,D8&gt;NgayKetThuc),"Ngày tháng phải nằm trong kỳ báo cáo",IF(AND(F8&lt;&gt;"",COUNTIF(D.3[Tên nhà cung cấp],F8)=0),"Tên NCC chưa khai báo trong DSNCC",IF(AND(G8&lt;&gt;"",COUNTIF(D.1[Tên sản phẩm],G8)=0),"SP này chưa khai báo trong DSSP",""))))</f>
        <v/>
      </c>
      <c r="Y8" s="23" t="str">
        <f t="shared" ca="1" si="15"/>
        <v/>
      </c>
      <c r="Z8" s="23" t="str">
        <f t="shared" ca="1" si="16"/>
        <v/>
      </c>
      <c r="AA8" s="23" t="str">
        <f t="shared" ca="1" si="17"/>
        <v/>
      </c>
    </row>
    <row r="9" spans="2:27" ht="27.75" customHeight="1" x14ac:dyDescent="0.2">
      <c r="B9" s="7">
        <f t="shared" si="0"/>
        <v>6</v>
      </c>
      <c r="C9" s="7" t="str">
        <f t="shared" ca="1" si="12"/>
        <v/>
      </c>
      <c r="D9" s="156" t="str">
        <f t="shared" ca="1" si="13"/>
        <v/>
      </c>
      <c r="E9" s="157" t="str">
        <f t="shared" ca="1" si="2"/>
        <v/>
      </c>
      <c r="F9" s="158" t="str">
        <f t="shared" ca="1" si="14"/>
        <v/>
      </c>
      <c r="G9" s="159"/>
      <c r="H9" s="159" t="str">
        <f>IF(G9="","",INDEX(D.1[Quy cách],MATCH(G9,D.1[Tên sản phẩm],0)))</f>
        <v/>
      </c>
      <c r="I9" s="160" t="str">
        <f>IF(G9="","",INDEX(D.1[ĐVT],MATCH(G9,D.1[Tên sản phẩm],0)))</f>
        <v/>
      </c>
      <c r="J9" s="162" t="str">
        <f>IF(G9="","",INDEX(D.1[Đơn giá nhập
(Hàng tồn đầu kỳ)],MATCH(G9,D.1[Tên sản phẩm],0)))</f>
        <v/>
      </c>
      <c r="K9" s="162" t="str">
        <f t="shared" si="3"/>
        <v/>
      </c>
      <c r="L9" s="159"/>
      <c r="M9" s="163" t="str">
        <f t="shared" si="4"/>
        <v/>
      </c>
      <c r="N9" s="164"/>
      <c r="O9" s="162"/>
      <c r="P9" s="163" t="str">
        <f t="shared" si="5"/>
        <v/>
      </c>
      <c r="Q9" s="164" t="str">
        <f t="shared" ca="1" si="6"/>
        <v/>
      </c>
      <c r="R9" s="163" t="str">
        <f t="shared" si="7"/>
        <v/>
      </c>
      <c r="S9" s="163" t="str">
        <f ca="1">IF(AND(C9&lt;&gt;"",C9&lt;&gt;OFFSET(C9,1,0)),SUMIFS(M.1[Giá có thuế],M.1[Số ĐK],C9),"")</f>
        <v/>
      </c>
      <c r="T9" s="159"/>
      <c r="U9" s="161" t="str">
        <f>IF(T9="","",'Thông Tin Chung'!$L$3)</f>
        <v/>
      </c>
      <c r="V9" s="163" t="str">
        <f t="shared" ca="1" si="8"/>
        <v/>
      </c>
      <c r="W9" s="165"/>
      <c r="X9" s="155" t="str">
        <f ca="1">IF(C9="","",IF(OR(D9&lt;NgayBatDau,D9&gt;NgayKetThuc),"Ngày tháng phải nằm trong kỳ báo cáo",IF(AND(F9&lt;&gt;"",COUNTIF(D.3[Tên nhà cung cấp],F9)=0),"Tên NCC chưa khai báo trong DSNCC",IF(AND(G9&lt;&gt;"",COUNTIF(D.1[Tên sản phẩm],G9)=0),"SP này chưa khai báo trong DSSP",""))))</f>
        <v/>
      </c>
      <c r="Y9" s="23" t="str">
        <f t="shared" ca="1" si="15"/>
        <v/>
      </c>
      <c r="Z9" s="23" t="str">
        <f t="shared" ca="1" si="16"/>
        <v/>
      </c>
      <c r="AA9" s="23" t="str">
        <f t="shared" ca="1" si="17"/>
        <v/>
      </c>
    </row>
    <row r="10" spans="2:27" ht="27.75" customHeight="1" x14ac:dyDescent="0.2">
      <c r="B10" s="7">
        <f t="shared" si="0"/>
        <v>7</v>
      </c>
      <c r="C10" s="7" t="str">
        <f t="shared" ca="1" si="12"/>
        <v/>
      </c>
      <c r="D10" s="156" t="str">
        <f t="shared" ca="1" si="13"/>
        <v/>
      </c>
      <c r="E10" s="157" t="str">
        <f t="shared" ca="1" si="2"/>
        <v/>
      </c>
      <c r="F10" s="158" t="str">
        <f t="shared" ca="1" si="14"/>
        <v/>
      </c>
      <c r="G10" s="159"/>
      <c r="H10" s="159" t="str">
        <f>IF(G10="","",INDEX(D.1[Quy cách],MATCH(G10,D.1[Tên sản phẩm],0)))</f>
        <v/>
      </c>
      <c r="I10" s="160" t="str">
        <f>IF(G10="","",INDEX(D.1[ĐVT],MATCH(G10,D.1[Tên sản phẩm],0)))</f>
        <v/>
      </c>
      <c r="J10" s="162" t="str">
        <f>IF(G10="","",INDEX(D.1[Đơn giá nhập
(Hàng tồn đầu kỳ)],MATCH(G10,D.1[Tên sản phẩm],0)))</f>
        <v/>
      </c>
      <c r="K10" s="162" t="str">
        <f t="shared" si="3"/>
        <v/>
      </c>
      <c r="L10" s="159"/>
      <c r="M10" s="163" t="str">
        <f t="shared" si="4"/>
        <v/>
      </c>
      <c r="N10" s="164"/>
      <c r="O10" s="162"/>
      <c r="P10" s="163" t="str">
        <f t="shared" si="5"/>
        <v/>
      </c>
      <c r="Q10" s="164" t="str">
        <f t="shared" ca="1" si="6"/>
        <v/>
      </c>
      <c r="R10" s="163" t="str">
        <f t="shared" si="7"/>
        <v/>
      </c>
      <c r="S10" s="163" t="str">
        <f ca="1">IF(AND(C10&lt;&gt;"",C10&lt;&gt;OFFSET(C10,1,0)),SUMIFS(M.1[Giá có thuế],M.1[Số ĐK],C10),"")</f>
        <v/>
      </c>
      <c r="T10" s="159"/>
      <c r="U10" s="161" t="str">
        <f>IF(T10="","",'Thông Tin Chung'!$L$3)</f>
        <v/>
      </c>
      <c r="V10" s="163" t="str">
        <f t="shared" ca="1" si="8"/>
        <v/>
      </c>
      <c r="W10" s="165"/>
      <c r="X10" s="155" t="str">
        <f ca="1">IF(C10="","",IF(OR(D10&lt;NgayBatDau,D10&gt;NgayKetThuc),"Ngày tháng phải nằm trong kỳ báo cáo",IF(AND(F10&lt;&gt;"",COUNTIF(D.3[Tên nhà cung cấp],F10)=0),"Tên NCC chưa khai báo trong DSNCC",IF(AND(G10&lt;&gt;"",COUNTIF(D.1[Tên sản phẩm],G10)=0),"SP này chưa khai báo trong DSSP",""))))</f>
        <v/>
      </c>
      <c r="Y10" s="23" t="str">
        <f t="shared" ca="1" si="15"/>
        <v/>
      </c>
      <c r="Z10" s="23" t="str">
        <f t="shared" ca="1" si="16"/>
        <v/>
      </c>
      <c r="AA10" s="23" t="str">
        <f t="shared" ca="1" si="17"/>
        <v/>
      </c>
    </row>
    <row r="11" spans="2:27" ht="27.75" customHeight="1" x14ac:dyDescent="0.2">
      <c r="B11" s="7">
        <f t="shared" si="0"/>
        <v>8</v>
      </c>
      <c r="C11" s="7" t="str">
        <f t="shared" ca="1" si="12"/>
        <v/>
      </c>
      <c r="D11" s="156" t="str">
        <f t="shared" ca="1" si="13"/>
        <v/>
      </c>
      <c r="E11" s="157" t="str">
        <f t="shared" ca="1" si="2"/>
        <v/>
      </c>
      <c r="F11" s="158" t="str">
        <f t="shared" ca="1" si="14"/>
        <v/>
      </c>
      <c r="G11" s="159"/>
      <c r="H11" s="159" t="str">
        <f>IF(G11="","",INDEX(D.1[Quy cách],MATCH(G11,D.1[Tên sản phẩm],0)))</f>
        <v/>
      </c>
      <c r="I11" s="160" t="str">
        <f>IF(G11="","",INDEX(D.1[ĐVT],MATCH(G11,D.1[Tên sản phẩm],0)))</f>
        <v/>
      </c>
      <c r="J11" s="162" t="str">
        <f>IF(G11="","",INDEX(D.1[Đơn giá nhập
(Hàng tồn đầu kỳ)],MATCH(G11,D.1[Tên sản phẩm],0)))</f>
        <v/>
      </c>
      <c r="K11" s="162" t="str">
        <f t="shared" si="3"/>
        <v/>
      </c>
      <c r="L11" s="159"/>
      <c r="M11" s="163" t="str">
        <f t="shared" si="4"/>
        <v/>
      </c>
      <c r="N11" s="164"/>
      <c r="O11" s="162"/>
      <c r="P11" s="163" t="str">
        <f t="shared" si="5"/>
        <v/>
      </c>
      <c r="Q11" s="164" t="str">
        <f t="shared" ca="1" si="6"/>
        <v/>
      </c>
      <c r="R11" s="163" t="str">
        <f t="shared" si="7"/>
        <v/>
      </c>
      <c r="S11" s="163" t="str">
        <f ca="1">IF(AND(C11&lt;&gt;"",C11&lt;&gt;OFFSET(C11,1,0)),SUMIFS(M.1[Giá có thuế],M.1[Số ĐK],C11),"")</f>
        <v/>
      </c>
      <c r="T11" s="159"/>
      <c r="U11" s="161" t="str">
        <f>IF(T11="","",'Thông Tin Chung'!$L$3)</f>
        <v/>
      </c>
      <c r="V11" s="163" t="str">
        <f t="shared" ca="1" si="8"/>
        <v/>
      </c>
      <c r="W11" s="165"/>
      <c r="X11" s="155" t="str">
        <f ca="1">IF(C11="","",IF(OR(D11&lt;NgayBatDau,D11&gt;NgayKetThuc),"Ngày tháng phải nằm trong kỳ báo cáo",IF(AND(F11&lt;&gt;"",COUNTIF(D.3[Tên nhà cung cấp],F11)=0),"Tên NCC chưa khai báo trong DSNCC",IF(AND(G11&lt;&gt;"",COUNTIF(D.1[Tên sản phẩm],G11)=0),"SP này chưa khai báo trong DSSP",""))))</f>
        <v/>
      </c>
      <c r="Y11" s="23" t="str">
        <f t="shared" ca="1" si="15"/>
        <v/>
      </c>
      <c r="Z11" s="23" t="str">
        <f t="shared" ca="1" si="16"/>
        <v/>
      </c>
      <c r="AA11" s="23" t="str">
        <f t="shared" ca="1" si="17"/>
        <v/>
      </c>
    </row>
    <row r="12" spans="2:27" ht="27.75" customHeight="1" x14ac:dyDescent="0.2">
      <c r="B12" s="7">
        <f t="shared" si="0"/>
        <v>9</v>
      </c>
      <c r="C12" s="7" t="str">
        <f t="shared" ca="1" si="12"/>
        <v/>
      </c>
      <c r="D12" s="156" t="str">
        <f t="shared" ca="1" si="13"/>
        <v/>
      </c>
      <c r="E12" s="157" t="str">
        <f t="shared" ca="1" si="2"/>
        <v/>
      </c>
      <c r="F12" s="158" t="str">
        <f t="shared" ca="1" si="14"/>
        <v/>
      </c>
      <c r="G12" s="159"/>
      <c r="H12" s="159" t="str">
        <f>IF(G12="","",INDEX(D.1[Quy cách],MATCH(G12,D.1[Tên sản phẩm],0)))</f>
        <v/>
      </c>
      <c r="I12" s="160" t="str">
        <f>IF(G12="","",INDEX(D.1[ĐVT],MATCH(G12,D.1[Tên sản phẩm],0)))</f>
        <v/>
      </c>
      <c r="J12" s="162" t="str">
        <f>IF(G12="","",INDEX(D.1[Đơn giá nhập
(Hàng tồn đầu kỳ)],MATCH(G12,D.1[Tên sản phẩm],0)))</f>
        <v/>
      </c>
      <c r="K12" s="162" t="str">
        <f t="shared" si="3"/>
        <v/>
      </c>
      <c r="L12" s="159"/>
      <c r="M12" s="163" t="str">
        <f t="shared" si="4"/>
        <v/>
      </c>
      <c r="N12" s="164"/>
      <c r="O12" s="162"/>
      <c r="P12" s="163" t="str">
        <f t="shared" si="5"/>
        <v/>
      </c>
      <c r="Q12" s="164" t="str">
        <f t="shared" ca="1" si="6"/>
        <v/>
      </c>
      <c r="R12" s="163" t="str">
        <f t="shared" si="7"/>
        <v/>
      </c>
      <c r="S12" s="163" t="str">
        <f ca="1">IF(AND(C12&lt;&gt;"",C12&lt;&gt;OFFSET(C12,1,0)),SUMIFS(M.1[Giá có thuế],M.1[Số ĐK],C12),"")</f>
        <v/>
      </c>
      <c r="T12" s="159"/>
      <c r="U12" s="161" t="str">
        <f>IF(T12="","",'Thông Tin Chung'!$L$3)</f>
        <v/>
      </c>
      <c r="V12" s="163" t="str">
        <f t="shared" ca="1" si="8"/>
        <v/>
      </c>
      <c r="W12" s="165"/>
      <c r="X12" s="155" t="str">
        <f ca="1">IF(C12="","",IF(OR(D12&lt;NgayBatDau,D12&gt;NgayKetThuc),"Ngày tháng phải nằm trong kỳ báo cáo",IF(AND(F12&lt;&gt;"",COUNTIF(D.3[Tên nhà cung cấp],F12)=0),"Tên NCC chưa khai báo trong DSNCC",IF(AND(G12&lt;&gt;"",COUNTIF(D.1[Tên sản phẩm],G12)=0),"SP này chưa khai báo trong DSSP",""))))</f>
        <v/>
      </c>
      <c r="Y12" s="23" t="str">
        <f t="shared" ca="1" si="15"/>
        <v/>
      </c>
      <c r="Z12" s="23" t="str">
        <f t="shared" ca="1" si="16"/>
        <v/>
      </c>
      <c r="AA12" s="23" t="str">
        <f t="shared" ca="1" si="17"/>
        <v/>
      </c>
    </row>
    <row r="13" spans="2:27" ht="27.75" customHeight="1" x14ac:dyDescent="0.2">
      <c r="B13" s="7">
        <f t="shared" si="0"/>
        <v>10</v>
      </c>
      <c r="C13" s="7" t="str">
        <f t="shared" ca="1" si="12"/>
        <v/>
      </c>
      <c r="D13" s="156" t="str">
        <f t="shared" ca="1" si="13"/>
        <v/>
      </c>
      <c r="E13" s="157" t="str">
        <f t="shared" ca="1" si="2"/>
        <v/>
      </c>
      <c r="F13" s="158" t="str">
        <f t="shared" ca="1" si="14"/>
        <v/>
      </c>
      <c r="G13" s="159"/>
      <c r="H13" s="159" t="str">
        <f>IF(G13="","",INDEX(D.1[Quy cách],MATCH(G13,D.1[Tên sản phẩm],0)))</f>
        <v/>
      </c>
      <c r="I13" s="160" t="str">
        <f>IF(G13="","",INDEX(D.1[ĐVT],MATCH(G13,D.1[Tên sản phẩm],0)))</f>
        <v/>
      </c>
      <c r="J13" s="162" t="str">
        <f>IF(G13="","",INDEX(D.1[Đơn giá nhập
(Hàng tồn đầu kỳ)],MATCH(G13,D.1[Tên sản phẩm],0)))</f>
        <v/>
      </c>
      <c r="K13" s="162" t="str">
        <f t="shared" si="3"/>
        <v/>
      </c>
      <c r="L13" s="159"/>
      <c r="M13" s="163" t="str">
        <f t="shared" si="4"/>
        <v/>
      </c>
      <c r="N13" s="164"/>
      <c r="O13" s="162"/>
      <c r="P13" s="163" t="str">
        <f t="shared" si="5"/>
        <v/>
      </c>
      <c r="Q13" s="164" t="str">
        <f t="shared" ca="1" si="6"/>
        <v/>
      </c>
      <c r="R13" s="163" t="str">
        <f t="shared" si="7"/>
        <v/>
      </c>
      <c r="S13" s="163" t="str">
        <f ca="1">IF(AND(C13&lt;&gt;"",C13&lt;&gt;OFFSET(C13,1,0)),SUMIFS(M.1[Giá có thuế],M.1[Số ĐK],C13),"")</f>
        <v/>
      </c>
      <c r="T13" s="159"/>
      <c r="U13" s="161" t="str">
        <f>IF(T13="","",'Thông Tin Chung'!$L$3)</f>
        <v/>
      </c>
      <c r="V13" s="163" t="str">
        <f t="shared" ca="1" si="8"/>
        <v/>
      </c>
      <c r="W13" s="165"/>
      <c r="X13" s="155" t="str">
        <f ca="1">IF(C13="","",IF(OR(D13&lt;NgayBatDau,D13&gt;NgayKetThuc),"Ngày tháng phải nằm trong kỳ báo cáo",IF(AND(F13&lt;&gt;"",COUNTIF(D.3[Tên nhà cung cấp],F13)=0),"Tên NCC chưa khai báo trong DSNCC",IF(AND(G13&lt;&gt;"",COUNTIF(D.1[Tên sản phẩm],G13)=0),"SP này chưa khai báo trong DSSP",""))))</f>
        <v/>
      </c>
      <c r="Y13" s="23" t="str">
        <f t="shared" ca="1" si="15"/>
        <v/>
      </c>
      <c r="Z13" s="23" t="str">
        <f t="shared" ca="1" si="16"/>
        <v/>
      </c>
      <c r="AA13" s="23" t="str">
        <f t="shared" ca="1" si="17"/>
        <v/>
      </c>
    </row>
    <row r="14" spans="2:27" ht="27.75" customHeight="1" x14ac:dyDescent="0.2">
      <c r="B14" s="7">
        <f t="shared" si="0"/>
        <v>11</v>
      </c>
      <c r="C14" s="7" t="str">
        <f t="shared" ca="1" si="12"/>
        <v/>
      </c>
      <c r="D14" s="156" t="str">
        <f t="shared" ca="1" si="13"/>
        <v/>
      </c>
      <c r="E14" s="157" t="str">
        <f t="shared" ca="1" si="2"/>
        <v/>
      </c>
      <c r="F14" s="158" t="str">
        <f t="shared" ca="1" si="14"/>
        <v/>
      </c>
      <c r="G14" s="159"/>
      <c r="H14" s="159" t="str">
        <f>IF(G14="","",INDEX(D.1[Quy cách],MATCH(G14,D.1[Tên sản phẩm],0)))</f>
        <v/>
      </c>
      <c r="I14" s="160" t="str">
        <f>IF(G14="","",INDEX(D.1[ĐVT],MATCH(G14,D.1[Tên sản phẩm],0)))</f>
        <v/>
      </c>
      <c r="J14" s="162" t="str">
        <f>IF(G14="","",INDEX(D.1[Đơn giá nhập
(Hàng tồn đầu kỳ)],MATCH(G14,D.1[Tên sản phẩm],0)))</f>
        <v/>
      </c>
      <c r="K14" s="162" t="str">
        <f t="shared" si="3"/>
        <v/>
      </c>
      <c r="L14" s="159"/>
      <c r="M14" s="163" t="str">
        <f t="shared" si="4"/>
        <v/>
      </c>
      <c r="N14" s="164"/>
      <c r="O14" s="162"/>
      <c r="P14" s="163" t="str">
        <f t="shared" si="5"/>
        <v/>
      </c>
      <c r="Q14" s="164" t="str">
        <f t="shared" ca="1" si="6"/>
        <v/>
      </c>
      <c r="R14" s="163" t="str">
        <f t="shared" si="7"/>
        <v/>
      </c>
      <c r="S14" s="163" t="str">
        <f ca="1">IF(AND(C14&lt;&gt;"",C14&lt;&gt;OFFSET(C14,1,0)),SUMIFS(M.1[Giá có thuế],M.1[Số ĐK],C14),"")</f>
        <v/>
      </c>
      <c r="T14" s="159"/>
      <c r="U14" s="161" t="str">
        <f>IF(T14="","",'Thông Tin Chung'!$L$3)</f>
        <v/>
      </c>
      <c r="V14" s="163" t="str">
        <f t="shared" ca="1" si="8"/>
        <v/>
      </c>
      <c r="W14" s="165"/>
      <c r="X14" s="155" t="str">
        <f ca="1">IF(C14="","",IF(OR(D14&lt;NgayBatDau,D14&gt;NgayKetThuc),"Ngày tháng phải nằm trong kỳ báo cáo",IF(AND(F14&lt;&gt;"",COUNTIF(D.3[Tên nhà cung cấp],F14)=0),"Tên NCC chưa khai báo trong DSNCC",IF(AND(G14&lt;&gt;"",COUNTIF(D.1[Tên sản phẩm],G14)=0),"SP này chưa khai báo trong DSSP",""))))</f>
        <v/>
      </c>
      <c r="Y14" s="23" t="str">
        <f t="shared" ca="1" si="15"/>
        <v/>
      </c>
      <c r="Z14" s="23" t="str">
        <f t="shared" ca="1" si="16"/>
        <v/>
      </c>
      <c r="AA14" s="23" t="str">
        <f t="shared" ca="1" si="17"/>
        <v/>
      </c>
    </row>
    <row r="15" spans="2:27" ht="27.75" customHeight="1" x14ac:dyDescent="0.2">
      <c r="B15" s="7">
        <f t="shared" si="0"/>
        <v>12</v>
      </c>
      <c r="C15" s="7" t="str">
        <f t="shared" ca="1" si="12"/>
        <v/>
      </c>
      <c r="D15" s="156" t="str">
        <f t="shared" ca="1" si="13"/>
        <v/>
      </c>
      <c r="E15" s="157" t="str">
        <f t="shared" ca="1" si="2"/>
        <v/>
      </c>
      <c r="F15" s="158" t="str">
        <f t="shared" ca="1" si="14"/>
        <v/>
      </c>
      <c r="G15" s="159"/>
      <c r="H15" s="159" t="str">
        <f>IF(G15="","",INDEX(D.1[Quy cách],MATCH(G15,D.1[Tên sản phẩm],0)))</f>
        <v/>
      </c>
      <c r="I15" s="160" t="str">
        <f>IF(G15="","",INDEX(D.1[ĐVT],MATCH(G15,D.1[Tên sản phẩm],0)))</f>
        <v/>
      </c>
      <c r="J15" s="162" t="str">
        <f>IF(G15="","",INDEX(D.1[Đơn giá nhập
(Hàng tồn đầu kỳ)],MATCH(G15,D.1[Tên sản phẩm],0)))</f>
        <v/>
      </c>
      <c r="K15" s="162" t="str">
        <f t="shared" si="3"/>
        <v/>
      </c>
      <c r="L15" s="159"/>
      <c r="M15" s="163" t="str">
        <f t="shared" si="4"/>
        <v/>
      </c>
      <c r="N15" s="164"/>
      <c r="O15" s="162"/>
      <c r="P15" s="163" t="str">
        <f t="shared" si="5"/>
        <v/>
      </c>
      <c r="Q15" s="164" t="str">
        <f t="shared" ca="1" si="6"/>
        <v/>
      </c>
      <c r="R15" s="163" t="str">
        <f t="shared" si="7"/>
        <v/>
      </c>
      <c r="S15" s="163" t="str">
        <f ca="1">IF(AND(C15&lt;&gt;"",C15&lt;&gt;OFFSET(C15,1,0)),SUMIFS(M.1[Giá có thuế],M.1[Số ĐK],C15),"")</f>
        <v/>
      </c>
      <c r="T15" s="159"/>
      <c r="U15" s="161" t="str">
        <f>IF(T15="","",'Thông Tin Chung'!$L$3)</f>
        <v/>
      </c>
      <c r="V15" s="163" t="str">
        <f t="shared" ca="1" si="8"/>
        <v/>
      </c>
      <c r="W15" s="165"/>
      <c r="X15" s="155" t="str">
        <f ca="1">IF(C15="","",IF(OR(D15&lt;NgayBatDau,D15&gt;NgayKetThuc),"Ngày tháng phải nằm trong kỳ báo cáo",IF(AND(F15&lt;&gt;"",COUNTIF(D.3[Tên nhà cung cấp],F15)=0),"Tên NCC chưa khai báo trong DSNCC",IF(AND(G15&lt;&gt;"",COUNTIF(D.1[Tên sản phẩm],G15)=0),"SP này chưa khai báo trong DSSP",""))))</f>
        <v/>
      </c>
      <c r="Y15" s="23" t="str">
        <f t="shared" ca="1" si="15"/>
        <v/>
      </c>
      <c r="Z15" s="23" t="str">
        <f t="shared" ca="1" si="16"/>
        <v/>
      </c>
      <c r="AA15" s="23" t="str">
        <f t="shared" ca="1" si="17"/>
        <v/>
      </c>
    </row>
    <row r="16" spans="2:27" ht="27.75" customHeight="1" x14ac:dyDescent="0.2">
      <c r="B16" s="7">
        <f t="shared" si="0"/>
        <v>13</v>
      </c>
      <c r="C16" s="7" t="str">
        <f t="shared" ca="1" si="12"/>
        <v/>
      </c>
      <c r="D16" s="156" t="str">
        <f t="shared" ca="1" si="13"/>
        <v/>
      </c>
      <c r="E16" s="157" t="str">
        <f t="shared" ca="1" si="2"/>
        <v/>
      </c>
      <c r="F16" s="158" t="str">
        <f t="shared" ca="1" si="14"/>
        <v/>
      </c>
      <c r="G16" s="159"/>
      <c r="H16" s="159" t="str">
        <f>IF(G16="","",INDEX(D.1[Quy cách],MATCH(G16,D.1[Tên sản phẩm],0)))</f>
        <v/>
      </c>
      <c r="I16" s="160" t="str">
        <f>IF(G16="","",INDEX(D.1[ĐVT],MATCH(G16,D.1[Tên sản phẩm],0)))</f>
        <v/>
      </c>
      <c r="J16" s="162" t="str">
        <f>IF(G16="","",INDEX(D.1[Đơn giá nhập
(Hàng tồn đầu kỳ)],MATCH(G16,D.1[Tên sản phẩm],0)))</f>
        <v/>
      </c>
      <c r="K16" s="162" t="str">
        <f t="shared" si="3"/>
        <v/>
      </c>
      <c r="L16" s="159"/>
      <c r="M16" s="163" t="str">
        <f t="shared" si="4"/>
        <v/>
      </c>
      <c r="N16" s="164"/>
      <c r="O16" s="162"/>
      <c r="P16" s="163" t="str">
        <f t="shared" si="5"/>
        <v/>
      </c>
      <c r="Q16" s="164" t="str">
        <f t="shared" ca="1" si="6"/>
        <v/>
      </c>
      <c r="R16" s="163" t="str">
        <f t="shared" si="7"/>
        <v/>
      </c>
      <c r="S16" s="163" t="str">
        <f ca="1">IF(AND(C16&lt;&gt;"",C16&lt;&gt;OFFSET(C16,1,0)),SUMIFS(M.1[Giá có thuế],M.1[Số ĐK],C16),"")</f>
        <v/>
      </c>
      <c r="T16" s="159"/>
      <c r="U16" s="161" t="str">
        <f>IF(T16="","",'Thông Tin Chung'!$L$3)</f>
        <v/>
      </c>
      <c r="V16" s="163" t="str">
        <f t="shared" ca="1" si="8"/>
        <v/>
      </c>
      <c r="W16" s="165"/>
      <c r="X16" s="155" t="str">
        <f ca="1">IF(C16="","",IF(OR(D16&lt;NgayBatDau,D16&gt;NgayKetThuc),"Ngày tháng phải nằm trong kỳ báo cáo",IF(AND(F16&lt;&gt;"",COUNTIF(D.3[Tên nhà cung cấp],F16)=0),"Tên NCC chưa khai báo trong DSNCC",IF(AND(G16&lt;&gt;"",COUNTIF(D.1[Tên sản phẩm],G16)=0),"SP này chưa khai báo trong DSSP",""))))</f>
        <v/>
      </c>
      <c r="Y16" s="23" t="str">
        <f t="shared" ca="1" si="15"/>
        <v/>
      </c>
      <c r="Z16" s="23" t="str">
        <f t="shared" ca="1" si="16"/>
        <v/>
      </c>
      <c r="AA16" s="23" t="str">
        <f t="shared" ca="1" si="17"/>
        <v/>
      </c>
    </row>
    <row r="17" spans="2:27" ht="27.75" customHeight="1" x14ac:dyDescent="0.2">
      <c r="B17" s="7">
        <f t="shared" si="0"/>
        <v>14</v>
      </c>
      <c r="C17" s="7" t="str">
        <f t="shared" ca="1" si="12"/>
        <v/>
      </c>
      <c r="D17" s="156" t="str">
        <f t="shared" ca="1" si="13"/>
        <v/>
      </c>
      <c r="E17" s="157" t="str">
        <f t="shared" ca="1" si="2"/>
        <v/>
      </c>
      <c r="F17" s="158" t="str">
        <f t="shared" ca="1" si="14"/>
        <v/>
      </c>
      <c r="G17" s="159"/>
      <c r="H17" s="159" t="str">
        <f>IF(G17="","",INDEX(D.1[Quy cách],MATCH(G17,D.1[Tên sản phẩm],0)))</f>
        <v/>
      </c>
      <c r="I17" s="160" t="str">
        <f>IF(G17="","",INDEX(D.1[ĐVT],MATCH(G17,D.1[Tên sản phẩm],0)))</f>
        <v/>
      </c>
      <c r="J17" s="162" t="str">
        <f>IF(G17="","",INDEX(D.1[Đơn giá nhập
(Hàng tồn đầu kỳ)],MATCH(G17,D.1[Tên sản phẩm],0)))</f>
        <v/>
      </c>
      <c r="K17" s="162" t="str">
        <f t="shared" si="3"/>
        <v/>
      </c>
      <c r="L17" s="159"/>
      <c r="M17" s="163" t="str">
        <f t="shared" si="4"/>
        <v/>
      </c>
      <c r="N17" s="164"/>
      <c r="O17" s="162"/>
      <c r="P17" s="163" t="str">
        <f t="shared" si="5"/>
        <v/>
      </c>
      <c r="Q17" s="164" t="str">
        <f t="shared" ca="1" si="6"/>
        <v/>
      </c>
      <c r="R17" s="163" t="str">
        <f t="shared" si="7"/>
        <v/>
      </c>
      <c r="S17" s="163" t="str">
        <f ca="1">IF(AND(C17&lt;&gt;"",C17&lt;&gt;OFFSET(C17,1,0)),SUMIFS(M.1[Giá có thuế],M.1[Số ĐK],C17),"")</f>
        <v/>
      </c>
      <c r="T17" s="159"/>
      <c r="U17" s="161" t="str">
        <f>IF(T17="","",'Thông Tin Chung'!$L$3)</f>
        <v/>
      </c>
      <c r="V17" s="163" t="str">
        <f t="shared" ca="1" si="8"/>
        <v/>
      </c>
      <c r="W17" s="165"/>
      <c r="X17" s="155" t="str">
        <f ca="1">IF(C17="","",IF(OR(D17&lt;NgayBatDau,D17&gt;NgayKetThuc),"Ngày tháng phải nằm trong kỳ báo cáo",IF(AND(F17&lt;&gt;"",COUNTIF(D.3[Tên nhà cung cấp],F17)=0),"Tên NCC chưa khai báo trong DSNCC",IF(AND(G17&lt;&gt;"",COUNTIF(D.1[Tên sản phẩm],G17)=0),"SP này chưa khai báo trong DSSP",""))))</f>
        <v/>
      </c>
      <c r="Y17" s="23" t="str">
        <f t="shared" ca="1" si="15"/>
        <v/>
      </c>
      <c r="Z17" s="23" t="str">
        <f t="shared" ca="1" si="16"/>
        <v/>
      </c>
      <c r="AA17" s="23" t="str">
        <f t="shared" ca="1" si="17"/>
        <v/>
      </c>
    </row>
    <row r="18" spans="2:27" ht="27.75" customHeight="1" x14ac:dyDescent="0.2">
      <c r="B18" s="7">
        <f t="shared" si="0"/>
        <v>15</v>
      </c>
      <c r="C18" s="7" t="str">
        <f t="shared" ca="1" si="12"/>
        <v/>
      </c>
      <c r="D18" s="156" t="str">
        <f t="shared" ca="1" si="13"/>
        <v/>
      </c>
      <c r="E18" s="157" t="str">
        <f t="shared" ca="1" si="2"/>
        <v/>
      </c>
      <c r="F18" s="158" t="str">
        <f t="shared" ca="1" si="14"/>
        <v/>
      </c>
      <c r="G18" s="159"/>
      <c r="H18" s="159" t="str">
        <f>IF(G18="","",INDEX(D.1[Quy cách],MATCH(G18,D.1[Tên sản phẩm],0)))</f>
        <v/>
      </c>
      <c r="I18" s="160" t="str">
        <f>IF(G18="","",INDEX(D.1[ĐVT],MATCH(G18,D.1[Tên sản phẩm],0)))</f>
        <v/>
      </c>
      <c r="J18" s="162" t="str">
        <f>IF(G18="","",INDEX(D.1[Đơn giá nhập
(Hàng tồn đầu kỳ)],MATCH(G18,D.1[Tên sản phẩm],0)))</f>
        <v/>
      </c>
      <c r="K18" s="162" t="str">
        <f t="shared" si="3"/>
        <v/>
      </c>
      <c r="L18" s="159"/>
      <c r="M18" s="163" t="str">
        <f t="shared" si="4"/>
        <v/>
      </c>
      <c r="N18" s="164"/>
      <c r="O18" s="162"/>
      <c r="P18" s="163" t="str">
        <f t="shared" si="5"/>
        <v/>
      </c>
      <c r="Q18" s="164" t="str">
        <f t="shared" ca="1" si="6"/>
        <v/>
      </c>
      <c r="R18" s="163" t="str">
        <f t="shared" si="7"/>
        <v/>
      </c>
      <c r="S18" s="163" t="str">
        <f ca="1">IF(AND(C18&lt;&gt;"",C18&lt;&gt;OFFSET(C18,1,0)),SUMIFS(M.1[Giá có thuế],M.1[Số ĐK],C18),"")</f>
        <v/>
      </c>
      <c r="T18" s="159"/>
      <c r="U18" s="161" t="str">
        <f>IF(T18="","",'Thông Tin Chung'!$L$3)</f>
        <v/>
      </c>
      <c r="V18" s="163" t="str">
        <f t="shared" ca="1" si="8"/>
        <v/>
      </c>
      <c r="W18" s="165"/>
      <c r="X18" s="155" t="str">
        <f ca="1">IF(C18="","",IF(OR(D18&lt;NgayBatDau,D18&gt;NgayKetThuc),"Ngày tháng phải nằm trong kỳ báo cáo",IF(AND(F18&lt;&gt;"",COUNTIF(D.3[Tên nhà cung cấp],F18)=0),"Tên NCC chưa khai báo trong DSNCC",IF(AND(G18&lt;&gt;"",COUNTIF(D.1[Tên sản phẩm],G18)=0),"SP này chưa khai báo trong DSSP",""))))</f>
        <v/>
      </c>
      <c r="Y18" s="23" t="str">
        <f t="shared" ca="1" si="15"/>
        <v/>
      </c>
      <c r="Z18" s="23" t="str">
        <f t="shared" ca="1" si="16"/>
        <v/>
      </c>
      <c r="AA18" s="23" t="str">
        <f t="shared" ca="1" si="17"/>
        <v/>
      </c>
    </row>
    <row r="19" spans="2:27" ht="27.75" customHeight="1" x14ac:dyDescent="0.2">
      <c r="B19" s="7">
        <f t="shared" si="0"/>
        <v>16</v>
      </c>
      <c r="C19" s="7" t="str">
        <f t="shared" ca="1" si="12"/>
        <v/>
      </c>
      <c r="D19" s="156" t="str">
        <f t="shared" ca="1" si="13"/>
        <v/>
      </c>
      <c r="E19" s="157" t="str">
        <f t="shared" ca="1" si="2"/>
        <v/>
      </c>
      <c r="F19" s="158" t="str">
        <f t="shared" ca="1" si="14"/>
        <v/>
      </c>
      <c r="G19" s="159"/>
      <c r="H19" s="159" t="str">
        <f>IF(G19="","",INDEX(D.1[Quy cách],MATCH(G19,D.1[Tên sản phẩm],0)))</f>
        <v/>
      </c>
      <c r="I19" s="160" t="str">
        <f>IF(G19="","",INDEX(D.1[ĐVT],MATCH(G19,D.1[Tên sản phẩm],0)))</f>
        <v/>
      </c>
      <c r="J19" s="162" t="str">
        <f>IF(G19="","",INDEX(D.1[Đơn giá nhập
(Hàng tồn đầu kỳ)],MATCH(G19,D.1[Tên sản phẩm],0)))</f>
        <v/>
      </c>
      <c r="K19" s="162" t="str">
        <f t="shared" si="3"/>
        <v/>
      </c>
      <c r="L19" s="159"/>
      <c r="M19" s="163" t="str">
        <f t="shared" si="4"/>
        <v/>
      </c>
      <c r="N19" s="164"/>
      <c r="O19" s="162"/>
      <c r="P19" s="163" t="str">
        <f t="shared" si="5"/>
        <v/>
      </c>
      <c r="Q19" s="164" t="str">
        <f t="shared" ca="1" si="6"/>
        <v/>
      </c>
      <c r="R19" s="163" t="str">
        <f t="shared" si="7"/>
        <v/>
      </c>
      <c r="S19" s="163" t="str">
        <f ca="1">IF(AND(C19&lt;&gt;"",C19&lt;&gt;OFFSET(C19,1,0)),SUMIFS(M.1[Giá có thuế],M.1[Số ĐK],C19),"")</f>
        <v/>
      </c>
      <c r="T19" s="159"/>
      <c r="U19" s="161" t="str">
        <f>IF(T19="","",'Thông Tin Chung'!$L$3)</f>
        <v/>
      </c>
      <c r="V19" s="163" t="str">
        <f t="shared" ca="1" si="8"/>
        <v/>
      </c>
      <c r="W19" s="165"/>
      <c r="X19" s="155" t="str">
        <f ca="1">IF(C19="","",IF(OR(D19&lt;NgayBatDau,D19&gt;NgayKetThuc),"Ngày tháng phải nằm trong kỳ báo cáo",IF(AND(F19&lt;&gt;"",COUNTIF(D.3[Tên nhà cung cấp],F19)=0),"Tên NCC chưa khai báo trong DSNCC",IF(AND(G19&lt;&gt;"",COUNTIF(D.1[Tên sản phẩm],G19)=0),"SP này chưa khai báo trong DSSP",""))))</f>
        <v/>
      </c>
      <c r="Y19" s="23" t="str">
        <f t="shared" ca="1" si="15"/>
        <v/>
      </c>
      <c r="Z19" s="23" t="str">
        <f t="shared" ca="1" si="16"/>
        <v/>
      </c>
      <c r="AA19" s="23" t="str">
        <f t="shared" ca="1" si="17"/>
        <v/>
      </c>
    </row>
    <row r="20" spans="2:27" ht="27.75" customHeight="1" x14ac:dyDescent="0.2">
      <c r="B20" s="7">
        <f t="shared" si="0"/>
        <v>17</v>
      </c>
      <c r="C20" s="7" t="str">
        <f t="shared" ca="1" si="12"/>
        <v/>
      </c>
      <c r="D20" s="156" t="str">
        <f t="shared" ca="1" si="13"/>
        <v/>
      </c>
      <c r="E20" s="157" t="str">
        <f t="shared" ca="1" si="2"/>
        <v/>
      </c>
      <c r="F20" s="158" t="str">
        <f t="shared" ca="1" si="14"/>
        <v/>
      </c>
      <c r="G20" s="159"/>
      <c r="H20" s="159" t="str">
        <f>IF(G20="","",INDEX(D.1[Quy cách],MATCH(G20,D.1[Tên sản phẩm],0)))</f>
        <v/>
      </c>
      <c r="I20" s="160" t="str">
        <f>IF(G20="","",INDEX(D.1[ĐVT],MATCH(G20,D.1[Tên sản phẩm],0)))</f>
        <v/>
      </c>
      <c r="J20" s="162" t="str">
        <f>IF(G20="","",INDEX(D.1[Đơn giá nhập
(Hàng tồn đầu kỳ)],MATCH(G20,D.1[Tên sản phẩm],0)))</f>
        <v/>
      </c>
      <c r="K20" s="162" t="str">
        <f t="shared" si="3"/>
        <v/>
      </c>
      <c r="L20" s="159"/>
      <c r="M20" s="163" t="str">
        <f t="shared" si="4"/>
        <v/>
      </c>
      <c r="N20" s="164"/>
      <c r="O20" s="162"/>
      <c r="P20" s="163" t="str">
        <f t="shared" si="5"/>
        <v/>
      </c>
      <c r="Q20" s="164" t="str">
        <f t="shared" ca="1" si="6"/>
        <v/>
      </c>
      <c r="R20" s="163" t="str">
        <f t="shared" si="7"/>
        <v/>
      </c>
      <c r="S20" s="163" t="str">
        <f ca="1">IF(AND(C20&lt;&gt;"",C20&lt;&gt;OFFSET(C20,1,0)),SUMIFS(M.1[Giá có thuế],M.1[Số ĐK],C20),"")</f>
        <v/>
      </c>
      <c r="T20" s="159"/>
      <c r="U20" s="161" t="str">
        <f>IF(T20="","",'Thông Tin Chung'!$L$3)</f>
        <v/>
      </c>
      <c r="V20" s="163" t="str">
        <f t="shared" ca="1" si="8"/>
        <v/>
      </c>
      <c r="W20" s="165"/>
      <c r="X20" s="155" t="str">
        <f ca="1">IF(C20="","",IF(OR(D20&lt;NgayBatDau,D20&gt;NgayKetThuc),"Ngày tháng phải nằm trong kỳ báo cáo",IF(AND(F20&lt;&gt;"",COUNTIF(D.3[Tên nhà cung cấp],F20)=0),"Tên NCC chưa khai báo trong DSNCC",IF(AND(G20&lt;&gt;"",COUNTIF(D.1[Tên sản phẩm],G20)=0),"SP này chưa khai báo trong DSSP",""))))</f>
        <v/>
      </c>
      <c r="Y20" s="23" t="str">
        <f t="shared" ca="1" si="15"/>
        <v/>
      </c>
      <c r="Z20" s="23" t="str">
        <f t="shared" ca="1" si="16"/>
        <v/>
      </c>
      <c r="AA20" s="23" t="str">
        <f t="shared" ca="1" si="17"/>
        <v/>
      </c>
    </row>
    <row r="21" spans="2:27" ht="27.75" customHeight="1" x14ac:dyDescent="0.2">
      <c r="B21" s="7">
        <f t="shared" si="0"/>
        <v>18</v>
      </c>
      <c r="C21" s="7" t="str">
        <f t="shared" ca="1" si="12"/>
        <v/>
      </c>
      <c r="D21" s="156" t="str">
        <f t="shared" ca="1" si="13"/>
        <v/>
      </c>
      <c r="E21" s="157" t="str">
        <f t="shared" ca="1" si="2"/>
        <v/>
      </c>
      <c r="F21" s="158" t="str">
        <f t="shared" ca="1" si="14"/>
        <v/>
      </c>
      <c r="G21" s="159"/>
      <c r="H21" s="159" t="str">
        <f>IF(G21="","",INDEX(D.1[Quy cách],MATCH(G21,D.1[Tên sản phẩm],0)))</f>
        <v/>
      </c>
      <c r="I21" s="160" t="str">
        <f>IF(G21="","",INDEX(D.1[ĐVT],MATCH(G21,D.1[Tên sản phẩm],0)))</f>
        <v/>
      </c>
      <c r="J21" s="162" t="str">
        <f>IF(G21="","",INDEX(D.1[Đơn giá nhập
(Hàng tồn đầu kỳ)],MATCH(G21,D.1[Tên sản phẩm],0)))</f>
        <v/>
      </c>
      <c r="K21" s="162" t="str">
        <f t="shared" si="3"/>
        <v/>
      </c>
      <c r="L21" s="159"/>
      <c r="M21" s="163" t="str">
        <f t="shared" si="4"/>
        <v/>
      </c>
      <c r="N21" s="164"/>
      <c r="O21" s="162"/>
      <c r="P21" s="163" t="str">
        <f t="shared" si="5"/>
        <v/>
      </c>
      <c r="Q21" s="164" t="str">
        <f t="shared" ca="1" si="6"/>
        <v/>
      </c>
      <c r="R21" s="163" t="str">
        <f t="shared" si="7"/>
        <v/>
      </c>
      <c r="S21" s="163" t="str">
        <f ca="1">IF(AND(C21&lt;&gt;"",C21&lt;&gt;OFFSET(C21,1,0)),SUMIFS(M.1[Giá có thuế],M.1[Số ĐK],C21),"")</f>
        <v/>
      </c>
      <c r="T21" s="159"/>
      <c r="U21" s="161" t="str">
        <f>IF(T21="","",'Thông Tin Chung'!$L$3)</f>
        <v/>
      </c>
      <c r="V21" s="163" t="str">
        <f t="shared" ca="1" si="8"/>
        <v/>
      </c>
      <c r="W21" s="165"/>
      <c r="X21" s="155" t="str">
        <f ca="1">IF(C21="","",IF(OR(D21&lt;NgayBatDau,D21&gt;NgayKetThuc),"Ngày tháng phải nằm trong kỳ báo cáo",IF(AND(F21&lt;&gt;"",COUNTIF(D.3[Tên nhà cung cấp],F21)=0),"Tên NCC chưa khai báo trong DSNCC",IF(AND(G21&lt;&gt;"",COUNTIF(D.1[Tên sản phẩm],G21)=0),"SP này chưa khai báo trong DSSP",""))))</f>
        <v/>
      </c>
      <c r="Y21" s="23" t="str">
        <f t="shared" ca="1" si="15"/>
        <v/>
      </c>
      <c r="Z21" s="23" t="str">
        <f t="shared" ca="1" si="16"/>
        <v/>
      </c>
      <c r="AA21" s="23" t="str">
        <f t="shared" ca="1" si="17"/>
        <v/>
      </c>
    </row>
    <row r="22" spans="2:27" ht="27.75" customHeight="1" x14ac:dyDescent="0.2">
      <c r="B22" s="7">
        <f t="shared" si="0"/>
        <v>19</v>
      </c>
      <c r="C22" s="7" t="str">
        <f t="shared" ca="1" si="12"/>
        <v/>
      </c>
      <c r="D22" s="156" t="str">
        <f t="shared" ca="1" si="13"/>
        <v/>
      </c>
      <c r="E22" s="157" t="str">
        <f t="shared" ca="1" si="2"/>
        <v/>
      </c>
      <c r="F22" s="158" t="str">
        <f t="shared" ca="1" si="14"/>
        <v/>
      </c>
      <c r="G22" s="159"/>
      <c r="H22" s="159" t="str">
        <f>IF(G22="","",INDEX(D.1[Quy cách],MATCH(G22,D.1[Tên sản phẩm],0)))</f>
        <v/>
      </c>
      <c r="I22" s="160" t="str">
        <f>IF(G22="","",INDEX(D.1[ĐVT],MATCH(G22,D.1[Tên sản phẩm],0)))</f>
        <v/>
      </c>
      <c r="J22" s="162" t="str">
        <f>IF(G22="","",INDEX(D.1[Đơn giá nhập
(Hàng tồn đầu kỳ)],MATCH(G22,D.1[Tên sản phẩm],0)))</f>
        <v/>
      </c>
      <c r="K22" s="162" t="str">
        <f t="shared" si="3"/>
        <v/>
      </c>
      <c r="L22" s="159"/>
      <c r="M22" s="163" t="str">
        <f t="shared" si="4"/>
        <v/>
      </c>
      <c r="N22" s="164"/>
      <c r="O22" s="162"/>
      <c r="P22" s="163" t="str">
        <f t="shared" si="5"/>
        <v/>
      </c>
      <c r="Q22" s="164" t="str">
        <f t="shared" ca="1" si="6"/>
        <v/>
      </c>
      <c r="R22" s="163" t="str">
        <f t="shared" si="7"/>
        <v/>
      </c>
      <c r="S22" s="163" t="str">
        <f ca="1">IF(AND(C22&lt;&gt;"",C22&lt;&gt;OFFSET(C22,1,0)),SUMIFS(M.1[Giá có thuế],M.1[Số ĐK],C22),"")</f>
        <v/>
      </c>
      <c r="T22" s="159"/>
      <c r="U22" s="161" t="str">
        <f>IF(T22="","",'Thông Tin Chung'!$L$3)</f>
        <v/>
      </c>
      <c r="V22" s="163" t="str">
        <f t="shared" ca="1" si="8"/>
        <v/>
      </c>
      <c r="W22" s="165"/>
      <c r="X22" s="155" t="str">
        <f ca="1">IF(C22="","",IF(OR(D22&lt;NgayBatDau,D22&gt;NgayKetThuc),"Ngày tháng phải nằm trong kỳ báo cáo",IF(AND(F22&lt;&gt;"",COUNTIF(D.3[Tên nhà cung cấp],F22)=0),"Tên NCC chưa khai báo trong DSNCC",IF(AND(G22&lt;&gt;"",COUNTIF(D.1[Tên sản phẩm],G22)=0),"SP này chưa khai báo trong DSSP",""))))</f>
        <v/>
      </c>
      <c r="Y22" s="23" t="str">
        <f t="shared" ca="1" si="15"/>
        <v/>
      </c>
      <c r="Z22" s="23" t="str">
        <f t="shared" ca="1" si="16"/>
        <v/>
      </c>
      <c r="AA22" s="23" t="str">
        <f t="shared" ca="1" si="17"/>
        <v/>
      </c>
    </row>
    <row r="23" spans="2:27" ht="27.75" customHeight="1" x14ac:dyDescent="0.2">
      <c r="B23" s="7">
        <f t="shared" si="0"/>
        <v>20</v>
      </c>
      <c r="C23" s="7" t="str">
        <f t="shared" ca="1" si="12"/>
        <v/>
      </c>
      <c r="D23" s="156" t="str">
        <f t="shared" ca="1" si="13"/>
        <v/>
      </c>
      <c r="E23" s="157" t="str">
        <f t="shared" ca="1" si="2"/>
        <v/>
      </c>
      <c r="F23" s="158" t="str">
        <f t="shared" ca="1" si="14"/>
        <v/>
      </c>
      <c r="G23" s="159"/>
      <c r="H23" s="159" t="str">
        <f>IF(G23="","",INDEX(D.1[Quy cách],MATCH(G23,D.1[Tên sản phẩm],0)))</f>
        <v/>
      </c>
      <c r="I23" s="160" t="str">
        <f>IF(G23="","",INDEX(D.1[ĐVT],MATCH(G23,D.1[Tên sản phẩm],0)))</f>
        <v/>
      </c>
      <c r="J23" s="162" t="str">
        <f>IF(G23="","",INDEX(D.1[Đơn giá nhập
(Hàng tồn đầu kỳ)],MATCH(G23,D.1[Tên sản phẩm],0)))</f>
        <v/>
      </c>
      <c r="K23" s="162" t="str">
        <f t="shared" si="3"/>
        <v/>
      </c>
      <c r="L23" s="159"/>
      <c r="M23" s="163" t="str">
        <f t="shared" si="4"/>
        <v/>
      </c>
      <c r="N23" s="164"/>
      <c r="O23" s="162"/>
      <c r="P23" s="163" t="str">
        <f t="shared" si="5"/>
        <v/>
      </c>
      <c r="Q23" s="164" t="str">
        <f t="shared" ca="1" si="6"/>
        <v/>
      </c>
      <c r="R23" s="163" t="str">
        <f t="shared" si="7"/>
        <v/>
      </c>
      <c r="S23" s="163" t="str">
        <f ca="1">IF(AND(C23&lt;&gt;"",C23&lt;&gt;OFFSET(C23,1,0)),SUMIFS(M.1[Giá có thuế],M.1[Số ĐK],C23),"")</f>
        <v/>
      </c>
      <c r="T23" s="159"/>
      <c r="U23" s="161" t="str">
        <f>IF(T23="","",'Thông Tin Chung'!$L$3)</f>
        <v/>
      </c>
      <c r="V23" s="163" t="str">
        <f t="shared" ca="1" si="8"/>
        <v/>
      </c>
      <c r="W23" s="165"/>
      <c r="X23" s="155" t="str">
        <f ca="1">IF(C23="","",IF(OR(D23&lt;NgayBatDau,D23&gt;NgayKetThuc),"Ngày tháng phải nằm trong kỳ báo cáo",IF(AND(F23&lt;&gt;"",COUNTIF(D.3[Tên nhà cung cấp],F23)=0),"Tên NCC chưa khai báo trong DSNCC",IF(AND(G23&lt;&gt;"",COUNTIF(D.1[Tên sản phẩm],G23)=0),"SP này chưa khai báo trong DSSP",""))))</f>
        <v/>
      </c>
      <c r="Y23" s="23" t="str">
        <f t="shared" ca="1" si="15"/>
        <v/>
      </c>
      <c r="Z23" s="23" t="str">
        <f t="shared" ca="1" si="16"/>
        <v/>
      </c>
      <c r="AA23" s="23" t="str">
        <f t="shared" ca="1" si="17"/>
        <v/>
      </c>
    </row>
    <row r="24" spans="2:27" ht="27.75" customHeight="1" x14ac:dyDescent="0.2">
      <c r="B24" s="7">
        <f t="shared" si="0"/>
        <v>21</v>
      </c>
      <c r="C24" s="7" t="str">
        <f t="shared" ca="1" si="12"/>
        <v/>
      </c>
      <c r="D24" s="156" t="str">
        <f t="shared" ca="1" si="13"/>
        <v/>
      </c>
      <c r="E24" s="157" t="str">
        <f t="shared" ca="1" si="2"/>
        <v/>
      </c>
      <c r="F24" s="158" t="str">
        <f t="shared" ca="1" si="14"/>
        <v/>
      </c>
      <c r="G24" s="159"/>
      <c r="H24" s="159" t="str">
        <f>IF(G24="","",INDEX(D.1[Quy cách],MATCH(G24,D.1[Tên sản phẩm],0)))</f>
        <v/>
      </c>
      <c r="I24" s="160" t="str">
        <f>IF(G24="","",INDEX(D.1[ĐVT],MATCH(G24,D.1[Tên sản phẩm],0)))</f>
        <v/>
      </c>
      <c r="J24" s="162" t="str">
        <f>IF(G24="","",INDEX(D.1[Đơn giá nhập
(Hàng tồn đầu kỳ)],MATCH(G24,D.1[Tên sản phẩm],0)))</f>
        <v/>
      </c>
      <c r="K24" s="162" t="str">
        <f t="shared" si="3"/>
        <v/>
      </c>
      <c r="L24" s="159"/>
      <c r="M24" s="163" t="str">
        <f t="shared" si="4"/>
        <v/>
      </c>
      <c r="N24" s="164"/>
      <c r="O24" s="162"/>
      <c r="P24" s="163" t="str">
        <f t="shared" si="5"/>
        <v/>
      </c>
      <c r="Q24" s="164" t="str">
        <f t="shared" ca="1" si="6"/>
        <v/>
      </c>
      <c r="R24" s="163" t="str">
        <f t="shared" si="7"/>
        <v/>
      </c>
      <c r="S24" s="163" t="str">
        <f ca="1">IF(AND(C24&lt;&gt;"",C24&lt;&gt;OFFSET(C24,1,0)),SUMIFS(M.1[Giá có thuế],M.1[Số ĐK],C24),"")</f>
        <v/>
      </c>
      <c r="T24" s="159"/>
      <c r="U24" s="161" t="str">
        <f>IF(T24="","",'Thông Tin Chung'!$L$3)</f>
        <v/>
      </c>
      <c r="V24" s="163" t="str">
        <f t="shared" ca="1" si="8"/>
        <v/>
      </c>
      <c r="W24" s="165"/>
      <c r="X24" s="155" t="str">
        <f ca="1">IF(C24="","",IF(OR(D24&lt;NgayBatDau,D24&gt;NgayKetThuc),"Ngày tháng phải nằm trong kỳ báo cáo",IF(AND(F24&lt;&gt;"",COUNTIF(D.3[Tên nhà cung cấp],F24)=0),"Tên NCC chưa khai báo trong DSNCC",IF(AND(G24&lt;&gt;"",COUNTIF(D.1[Tên sản phẩm],G24)=0),"SP này chưa khai báo trong DSSP",""))))</f>
        <v/>
      </c>
      <c r="Y24" s="23" t="str">
        <f t="shared" ca="1" si="15"/>
        <v/>
      </c>
      <c r="Z24" s="23" t="str">
        <f t="shared" ca="1" si="16"/>
        <v/>
      </c>
      <c r="AA24" s="23" t="str">
        <f t="shared" ca="1" si="17"/>
        <v/>
      </c>
    </row>
    <row r="25" spans="2:27" ht="27.75" customHeight="1" x14ac:dyDescent="0.2">
      <c r="B25" s="7">
        <f t="shared" si="0"/>
        <v>22</v>
      </c>
      <c r="C25" s="7" t="str">
        <f t="shared" ca="1" si="12"/>
        <v/>
      </c>
      <c r="D25" s="156" t="str">
        <f t="shared" ca="1" si="13"/>
        <v/>
      </c>
      <c r="E25" s="157" t="str">
        <f t="shared" ca="1" si="2"/>
        <v/>
      </c>
      <c r="F25" s="158" t="str">
        <f t="shared" ca="1" si="14"/>
        <v/>
      </c>
      <c r="G25" s="159"/>
      <c r="H25" s="159" t="str">
        <f>IF(G25="","",INDEX(D.1[Quy cách],MATCH(G25,D.1[Tên sản phẩm],0)))</f>
        <v/>
      </c>
      <c r="I25" s="160" t="str">
        <f>IF(G25="","",INDEX(D.1[ĐVT],MATCH(G25,D.1[Tên sản phẩm],0)))</f>
        <v/>
      </c>
      <c r="J25" s="162" t="str">
        <f>IF(G25="","",INDEX(D.1[Đơn giá nhập
(Hàng tồn đầu kỳ)],MATCH(G25,D.1[Tên sản phẩm],0)))</f>
        <v/>
      </c>
      <c r="K25" s="162" t="str">
        <f t="shared" si="3"/>
        <v/>
      </c>
      <c r="L25" s="159"/>
      <c r="M25" s="163" t="str">
        <f t="shared" si="4"/>
        <v/>
      </c>
      <c r="N25" s="164"/>
      <c r="O25" s="162"/>
      <c r="P25" s="163" t="str">
        <f t="shared" si="5"/>
        <v/>
      </c>
      <c r="Q25" s="164" t="str">
        <f t="shared" ca="1" si="6"/>
        <v/>
      </c>
      <c r="R25" s="163" t="str">
        <f t="shared" si="7"/>
        <v/>
      </c>
      <c r="S25" s="163" t="str">
        <f ca="1">IF(AND(C25&lt;&gt;"",C25&lt;&gt;OFFSET(C25,1,0)),SUMIFS(M.1[Giá có thuế],M.1[Số ĐK],C25),"")</f>
        <v/>
      </c>
      <c r="T25" s="159"/>
      <c r="U25" s="161" t="str">
        <f>IF(T25="","",'Thông Tin Chung'!$L$3)</f>
        <v/>
      </c>
      <c r="V25" s="163" t="str">
        <f t="shared" ca="1" si="8"/>
        <v/>
      </c>
      <c r="W25" s="165"/>
      <c r="X25" s="155" t="str">
        <f ca="1">IF(C25="","",IF(OR(D25&lt;NgayBatDau,D25&gt;NgayKetThuc),"Ngày tháng phải nằm trong kỳ báo cáo",IF(AND(F25&lt;&gt;"",COUNTIF(D.3[Tên nhà cung cấp],F25)=0),"Tên NCC chưa khai báo trong DSNCC",IF(AND(G25&lt;&gt;"",COUNTIF(D.1[Tên sản phẩm],G25)=0),"SP này chưa khai báo trong DSSP",""))))</f>
        <v/>
      </c>
      <c r="Y25" s="23" t="str">
        <f t="shared" ca="1" si="15"/>
        <v/>
      </c>
      <c r="Z25" s="23" t="str">
        <f t="shared" ca="1" si="16"/>
        <v/>
      </c>
      <c r="AA25" s="23" t="str">
        <f t="shared" ca="1" si="17"/>
        <v/>
      </c>
    </row>
    <row r="26" spans="2:27" ht="27.75" customHeight="1" x14ac:dyDescent="0.2">
      <c r="B26" s="7">
        <f t="shared" si="0"/>
        <v>23</v>
      </c>
      <c r="C26" s="7" t="str">
        <f t="shared" ca="1" si="12"/>
        <v/>
      </c>
      <c r="D26" s="156" t="str">
        <f t="shared" ca="1" si="13"/>
        <v/>
      </c>
      <c r="E26" s="157" t="str">
        <f t="shared" ca="1" si="2"/>
        <v/>
      </c>
      <c r="F26" s="158" t="str">
        <f t="shared" ca="1" si="14"/>
        <v/>
      </c>
      <c r="G26" s="159"/>
      <c r="H26" s="159" t="str">
        <f>IF(G26="","",INDEX(D.1[Quy cách],MATCH(G26,D.1[Tên sản phẩm],0)))</f>
        <v/>
      </c>
      <c r="I26" s="160" t="str">
        <f>IF(G26="","",INDEX(D.1[ĐVT],MATCH(G26,D.1[Tên sản phẩm],0)))</f>
        <v/>
      </c>
      <c r="J26" s="162" t="str">
        <f>IF(G26="","",INDEX(D.1[Đơn giá nhập
(Hàng tồn đầu kỳ)],MATCH(G26,D.1[Tên sản phẩm],0)))</f>
        <v/>
      </c>
      <c r="K26" s="162" t="str">
        <f t="shared" si="3"/>
        <v/>
      </c>
      <c r="L26" s="159"/>
      <c r="M26" s="163" t="str">
        <f t="shared" si="4"/>
        <v/>
      </c>
      <c r="N26" s="164"/>
      <c r="O26" s="162"/>
      <c r="P26" s="163" t="str">
        <f t="shared" si="5"/>
        <v/>
      </c>
      <c r="Q26" s="164" t="str">
        <f t="shared" ca="1" si="6"/>
        <v/>
      </c>
      <c r="R26" s="163" t="str">
        <f t="shared" si="7"/>
        <v/>
      </c>
      <c r="S26" s="163" t="str">
        <f ca="1">IF(AND(C26&lt;&gt;"",C26&lt;&gt;OFFSET(C26,1,0)),SUMIFS(M.1[Giá có thuế],M.1[Số ĐK],C26),"")</f>
        <v/>
      </c>
      <c r="T26" s="159"/>
      <c r="U26" s="161" t="str">
        <f>IF(T26="","",'Thông Tin Chung'!$L$3)</f>
        <v/>
      </c>
      <c r="V26" s="163" t="str">
        <f t="shared" ca="1" si="8"/>
        <v/>
      </c>
      <c r="W26" s="165"/>
      <c r="X26" s="155" t="str">
        <f ca="1">IF(C26="","",IF(OR(D26&lt;NgayBatDau,D26&gt;NgayKetThuc),"Ngày tháng phải nằm trong kỳ báo cáo",IF(AND(F26&lt;&gt;"",COUNTIF(D.3[Tên nhà cung cấp],F26)=0),"Tên NCC chưa khai báo trong DSNCC",IF(AND(G26&lt;&gt;"",COUNTIF(D.1[Tên sản phẩm],G26)=0),"SP này chưa khai báo trong DSSP",""))))</f>
        <v/>
      </c>
      <c r="Y26" s="23" t="str">
        <f t="shared" ca="1" si="15"/>
        <v/>
      </c>
      <c r="Z26" s="23" t="str">
        <f t="shared" ca="1" si="16"/>
        <v/>
      </c>
      <c r="AA26" s="23" t="str">
        <f t="shared" ca="1" si="17"/>
        <v/>
      </c>
    </row>
    <row r="27" spans="2:27" ht="27.75" customHeight="1" x14ac:dyDescent="0.2">
      <c r="B27" s="7">
        <f t="shared" si="0"/>
        <v>24</v>
      </c>
      <c r="C27" s="7" t="str">
        <f t="shared" ca="1" si="12"/>
        <v/>
      </c>
      <c r="D27" s="156" t="str">
        <f t="shared" ca="1" si="13"/>
        <v/>
      </c>
      <c r="E27" s="157" t="str">
        <f t="shared" ca="1" si="2"/>
        <v/>
      </c>
      <c r="F27" s="158" t="str">
        <f t="shared" ca="1" si="14"/>
        <v/>
      </c>
      <c r="G27" s="159"/>
      <c r="H27" s="159" t="str">
        <f>IF(G27="","",INDEX(D.1[Quy cách],MATCH(G27,D.1[Tên sản phẩm],0)))</f>
        <v/>
      </c>
      <c r="I27" s="160" t="str">
        <f>IF(G27="","",INDEX(D.1[ĐVT],MATCH(G27,D.1[Tên sản phẩm],0)))</f>
        <v/>
      </c>
      <c r="J27" s="162" t="str">
        <f>IF(G27="","",INDEX(D.1[Đơn giá nhập
(Hàng tồn đầu kỳ)],MATCH(G27,D.1[Tên sản phẩm],0)))</f>
        <v/>
      </c>
      <c r="K27" s="162" t="str">
        <f t="shared" si="3"/>
        <v/>
      </c>
      <c r="L27" s="159"/>
      <c r="M27" s="163" t="str">
        <f t="shared" si="4"/>
        <v/>
      </c>
      <c r="N27" s="164"/>
      <c r="O27" s="162"/>
      <c r="P27" s="163" t="str">
        <f t="shared" si="5"/>
        <v/>
      </c>
      <c r="Q27" s="164" t="str">
        <f t="shared" ca="1" si="6"/>
        <v/>
      </c>
      <c r="R27" s="163" t="str">
        <f t="shared" si="7"/>
        <v/>
      </c>
      <c r="S27" s="163" t="str">
        <f ca="1">IF(AND(C27&lt;&gt;"",C27&lt;&gt;OFFSET(C27,1,0)),SUMIFS(M.1[Giá có thuế],M.1[Số ĐK],C27),"")</f>
        <v/>
      </c>
      <c r="T27" s="159"/>
      <c r="U27" s="161" t="str">
        <f>IF(T27="","",'Thông Tin Chung'!$L$3)</f>
        <v/>
      </c>
      <c r="V27" s="163" t="str">
        <f t="shared" ca="1" si="8"/>
        <v/>
      </c>
      <c r="W27" s="165"/>
      <c r="X27" s="155" t="str">
        <f ca="1">IF(C27="","",IF(OR(D27&lt;NgayBatDau,D27&gt;NgayKetThuc),"Ngày tháng phải nằm trong kỳ báo cáo",IF(AND(F27&lt;&gt;"",COUNTIF(D.3[Tên nhà cung cấp],F27)=0),"Tên NCC chưa khai báo trong DSNCC",IF(AND(G27&lt;&gt;"",COUNTIF(D.1[Tên sản phẩm],G27)=0),"SP này chưa khai báo trong DSSP",""))))</f>
        <v/>
      </c>
      <c r="Y27" s="23" t="str">
        <f t="shared" ca="1" si="15"/>
        <v/>
      </c>
      <c r="Z27" s="23" t="str">
        <f t="shared" ca="1" si="16"/>
        <v/>
      </c>
      <c r="AA27" s="23" t="str">
        <f t="shared" ca="1" si="17"/>
        <v/>
      </c>
    </row>
    <row r="28" spans="2:27" ht="27.75" customHeight="1" x14ac:dyDescent="0.2">
      <c r="B28" s="7">
        <f t="shared" si="0"/>
        <v>25</v>
      </c>
      <c r="C28" s="7" t="str">
        <f t="shared" ca="1" si="12"/>
        <v/>
      </c>
      <c r="D28" s="156" t="str">
        <f t="shared" ca="1" si="13"/>
        <v/>
      </c>
      <c r="E28" s="157" t="str">
        <f t="shared" ca="1" si="2"/>
        <v/>
      </c>
      <c r="F28" s="158" t="str">
        <f t="shared" ca="1" si="14"/>
        <v/>
      </c>
      <c r="G28" s="159"/>
      <c r="H28" s="159" t="str">
        <f>IF(G28="","",INDEX(D.1[Quy cách],MATCH(G28,D.1[Tên sản phẩm],0)))</f>
        <v/>
      </c>
      <c r="I28" s="160" t="str">
        <f>IF(G28="","",INDEX(D.1[ĐVT],MATCH(G28,D.1[Tên sản phẩm],0)))</f>
        <v/>
      </c>
      <c r="J28" s="162" t="str">
        <f>IF(G28="","",INDEX(D.1[Đơn giá nhập
(Hàng tồn đầu kỳ)],MATCH(G28,D.1[Tên sản phẩm],0)))</f>
        <v/>
      </c>
      <c r="K28" s="162" t="str">
        <f t="shared" si="3"/>
        <v/>
      </c>
      <c r="L28" s="159"/>
      <c r="M28" s="163" t="str">
        <f t="shared" si="4"/>
        <v/>
      </c>
      <c r="N28" s="164"/>
      <c r="O28" s="162"/>
      <c r="P28" s="163" t="str">
        <f t="shared" si="5"/>
        <v/>
      </c>
      <c r="Q28" s="164" t="str">
        <f t="shared" ca="1" si="6"/>
        <v/>
      </c>
      <c r="R28" s="163" t="str">
        <f t="shared" si="7"/>
        <v/>
      </c>
      <c r="S28" s="163" t="str">
        <f ca="1">IF(AND(C28&lt;&gt;"",C28&lt;&gt;OFFSET(C28,1,0)),SUMIFS(M.1[Giá có thuế],M.1[Số ĐK],C28),"")</f>
        <v/>
      </c>
      <c r="T28" s="159"/>
      <c r="U28" s="161" t="str">
        <f>IF(T28="","",'Thông Tin Chung'!$L$3)</f>
        <v/>
      </c>
      <c r="V28" s="163" t="str">
        <f t="shared" ca="1" si="8"/>
        <v/>
      </c>
      <c r="W28" s="165"/>
      <c r="X28" s="155" t="str">
        <f ca="1">IF(C28="","",IF(OR(D28&lt;NgayBatDau,D28&gt;NgayKetThuc),"Ngày tháng phải nằm trong kỳ báo cáo",IF(AND(F28&lt;&gt;"",COUNTIF(D.3[Tên nhà cung cấp],F28)=0),"Tên NCC chưa khai báo trong DSNCC",IF(AND(G28&lt;&gt;"",COUNTIF(D.1[Tên sản phẩm],G28)=0),"SP này chưa khai báo trong DSSP",""))))</f>
        <v/>
      </c>
      <c r="Y28" s="23" t="str">
        <f t="shared" ca="1" si="15"/>
        <v/>
      </c>
      <c r="Z28" s="23" t="str">
        <f t="shared" ca="1" si="16"/>
        <v/>
      </c>
      <c r="AA28" s="23" t="str">
        <f t="shared" ca="1" si="17"/>
        <v/>
      </c>
    </row>
    <row r="29" spans="2:27" ht="27.75" customHeight="1" x14ac:dyDescent="0.2">
      <c r="B29" s="7">
        <f t="shared" si="0"/>
        <v>26</v>
      </c>
      <c r="C29" s="7" t="str">
        <f t="shared" ca="1" si="12"/>
        <v/>
      </c>
      <c r="D29" s="156" t="str">
        <f t="shared" ca="1" si="13"/>
        <v/>
      </c>
      <c r="E29" s="157" t="str">
        <f t="shared" ca="1" si="2"/>
        <v/>
      </c>
      <c r="F29" s="158" t="str">
        <f t="shared" ca="1" si="14"/>
        <v/>
      </c>
      <c r="G29" s="159"/>
      <c r="H29" s="159" t="str">
        <f>IF(G29="","",INDEX(D.1[Quy cách],MATCH(G29,D.1[Tên sản phẩm],0)))</f>
        <v/>
      </c>
      <c r="I29" s="160" t="str">
        <f>IF(G29="","",INDEX(D.1[ĐVT],MATCH(G29,D.1[Tên sản phẩm],0)))</f>
        <v/>
      </c>
      <c r="J29" s="162" t="str">
        <f>IF(G29="","",INDEX(D.1[Đơn giá nhập
(Hàng tồn đầu kỳ)],MATCH(G29,D.1[Tên sản phẩm],0)))</f>
        <v/>
      </c>
      <c r="K29" s="162" t="str">
        <f t="shared" si="3"/>
        <v/>
      </c>
      <c r="L29" s="159"/>
      <c r="M29" s="163" t="str">
        <f t="shared" si="4"/>
        <v/>
      </c>
      <c r="N29" s="164"/>
      <c r="O29" s="162"/>
      <c r="P29" s="163" t="str">
        <f t="shared" si="5"/>
        <v/>
      </c>
      <c r="Q29" s="164" t="str">
        <f t="shared" ca="1" si="6"/>
        <v/>
      </c>
      <c r="R29" s="163" t="str">
        <f t="shared" si="7"/>
        <v/>
      </c>
      <c r="S29" s="163" t="str">
        <f ca="1">IF(AND(C29&lt;&gt;"",C29&lt;&gt;OFFSET(C29,1,0)),SUMIFS(M.1[Giá có thuế],M.1[Số ĐK],C29),"")</f>
        <v/>
      </c>
      <c r="T29" s="159"/>
      <c r="U29" s="161" t="str">
        <f>IF(T29="","",'Thông Tin Chung'!$L$3)</f>
        <v/>
      </c>
      <c r="V29" s="163" t="str">
        <f t="shared" ca="1" si="8"/>
        <v/>
      </c>
      <c r="W29" s="165"/>
      <c r="X29" s="155" t="str">
        <f ca="1">IF(C29="","",IF(OR(D29&lt;NgayBatDau,D29&gt;NgayKetThuc),"Ngày tháng phải nằm trong kỳ báo cáo",IF(AND(F29&lt;&gt;"",COUNTIF(D.3[Tên nhà cung cấp],F29)=0),"Tên NCC chưa khai báo trong DSNCC",IF(AND(G29&lt;&gt;"",COUNTIF(D.1[Tên sản phẩm],G29)=0),"SP này chưa khai báo trong DSSP",""))))</f>
        <v/>
      </c>
      <c r="Y29" s="23" t="str">
        <f t="shared" ca="1" si="15"/>
        <v/>
      </c>
      <c r="Z29" s="23" t="str">
        <f t="shared" ca="1" si="16"/>
        <v/>
      </c>
      <c r="AA29" s="23" t="str">
        <f t="shared" ca="1" si="17"/>
        <v/>
      </c>
    </row>
    <row r="30" spans="2:27" ht="27.75" customHeight="1" x14ac:dyDescent="0.2">
      <c r="B30" s="7">
        <f t="shared" si="0"/>
        <v>27</v>
      </c>
      <c r="C30" s="7" t="str">
        <f t="shared" ca="1" si="12"/>
        <v/>
      </c>
      <c r="D30" s="156" t="str">
        <f t="shared" ca="1" si="13"/>
        <v/>
      </c>
      <c r="E30" s="157" t="str">
        <f t="shared" ca="1" si="2"/>
        <v/>
      </c>
      <c r="F30" s="158" t="str">
        <f t="shared" ca="1" si="14"/>
        <v/>
      </c>
      <c r="G30" s="159"/>
      <c r="H30" s="159" t="str">
        <f>IF(G30="","",INDEX(D.1[Quy cách],MATCH(G30,D.1[Tên sản phẩm],0)))</f>
        <v/>
      </c>
      <c r="I30" s="160" t="str">
        <f>IF(G30="","",INDEX(D.1[ĐVT],MATCH(G30,D.1[Tên sản phẩm],0)))</f>
        <v/>
      </c>
      <c r="J30" s="162" t="str">
        <f>IF(G30="","",INDEX(D.1[Đơn giá nhập
(Hàng tồn đầu kỳ)],MATCH(G30,D.1[Tên sản phẩm],0)))</f>
        <v/>
      </c>
      <c r="K30" s="162" t="str">
        <f t="shared" si="3"/>
        <v/>
      </c>
      <c r="L30" s="159"/>
      <c r="M30" s="163" t="str">
        <f t="shared" si="4"/>
        <v/>
      </c>
      <c r="N30" s="164"/>
      <c r="O30" s="162"/>
      <c r="P30" s="163" t="str">
        <f t="shared" si="5"/>
        <v/>
      </c>
      <c r="Q30" s="164" t="str">
        <f t="shared" ca="1" si="6"/>
        <v/>
      </c>
      <c r="R30" s="163" t="str">
        <f t="shared" si="7"/>
        <v/>
      </c>
      <c r="S30" s="163" t="str">
        <f ca="1">IF(AND(C30&lt;&gt;"",C30&lt;&gt;OFFSET(C30,1,0)),SUMIFS(M.1[Giá có thuế],M.1[Số ĐK],C30),"")</f>
        <v/>
      </c>
      <c r="T30" s="159"/>
      <c r="U30" s="161" t="str">
        <f>IF(T30="","",'Thông Tin Chung'!$L$3)</f>
        <v/>
      </c>
      <c r="V30" s="163" t="str">
        <f t="shared" ca="1" si="8"/>
        <v/>
      </c>
      <c r="W30" s="165"/>
      <c r="X30" s="155" t="str">
        <f ca="1">IF(C30="","",IF(OR(D30&lt;NgayBatDau,D30&gt;NgayKetThuc),"Ngày tháng phải nằm trong kỳ báo cáo",IF(AND(F30&lt;&gt;"",COUNTIF(D.3[Tên nhà cung cấp],F30)=0),"Tên NCC chưa khai báo trong DSNCC",IF(AND(G30&lt;&gt;"",COUNTIF(D.1[Tên sản phẩm],G30)=0),"SP này chưa khai báo trong DSSP",""))))</f>
        <v/>
      </c>
      <c r="Y30" s="23" t="str">
        <f t="shared" ca="1" si="15"/>
        <v/>
      </c>
      <c r="Z30" s="23" t="str">
        <f t="shared" ca="1" si="16"/>
        <v/>
      </c>
      <c r="AA30" s="23" t="str">
        <f t="shared" ca="1" si="17"/>
        <v/>
      </c>
    </row>
    <row r="31" spans="2:27" ht="27.75" customHeight="1" x14ac:dyDescent="0.2">
      <c r="B31" s="7">
        <f t="shared" si="0"/>
        <v>28</v>
      </c>
      <c r="C31" s="7" t="str">
        <f t="shared" ca="1" si="12"/>
        <v/>
      </c>
      <c r="D31" s="156" t="str">
        <f t="shared" ca="1" si="13"/>
        <v/>
      </c>
      <c r="E31" s="157" t="str">
        <f t="shared" ca="1" si="2"/>
        <v/>
      </c>
      <c r="F31" s="158" t="str">
        <f t="shared" ca="1" si="14"/>
        <v/>
      </c>
      <c r="G31" s="159"/>
      <c r="H31" s="159" t="str">
        <f>IF(G31="","",INDEX(D.1[Quy cách],MATCH(G31,D.1[Tên sản phẩm],0)))</f>
        <v/>
      </c>
      <c r="I31" s="160" t="str">
        <f>IF(G31="","",INDEX(D.1[ĐVT],MATCH(G31,D.1[Tên sản phẩm],0)))</f>
        <v/>
      </c>
      <c r="J31" s="162" t="str">
        <f>IF(G31="","",INDEX(D.1[Đơn giá nhập
(Hàng tồn đầu kỳ)],MATCH(G31,D.1[Tên sản phẩm],0)))</f>
        <v/>
      </c>
      <c r="K31" s="162" t="str">
        <f t="shared" si="3"/>
        <v/>
      </c>
      <c r="L31" s="159"/>
      <c r="M31" s="163" t="str">
        <f t="shared" si="4"/>
        <v/>
      </c>
      <c r="N31" s="164"/>
      <c r="O31" s="162"/>
      <c r="P31" s="163" t="str">
        <f t="shared" si="5"/>
        <v/>
      </c>
      <c r="Q31" s="164" t="str">
        <f t="shared" ca="1" si="6"/>
        <v/>
      </c>
      <c r="R31" s="163" t="str">
        <f t="shared" si="7"/>
        <v/>
      </c>
      <c r="S31" s="163" t="str">
        <f ca="1">IF(AND(C31&lt;&gt;"",C31&lt;&gt;OFFSET(C31,1,0)),SUMIFS(M.1[Giá có thuế],M.1[Số ĐK],C31),"")</f>
        <v/>
      </c>
      <c r="T31" s="159"/>
      <c r="U31" s="161" t="str">
        <f>IF(T31="","",'Thông Tin Chung'!$L$3)</f>
        <v/>
      </c>
      <c r="V31" s="163" t="str">
        <f t="shared" ca="1" si="8"/>
        <v/>
      </c>
      <c r="W31" s="165"/>
      <c r="X31" s="155" t="str">
        <f ca="1">IF(C31="","",IF(OR(D31&lt;NgayBatDau,D31&gt;NgayKetThuc),"Ngày tháng phải nằm trong kỳ báo cáo",IF(AND(F31&lt;&gt;"",COUNTIF(D.3[Tên nhà cung cấp],F31)=0),"Tên NCC chưa khai báo trong DSNCC",IF(AND(G31&lt;&gt;"",COUNTIF(D.1[Tên sản phẩm],G31)=0),"SP này chưa khai báo trong DSSP",""))))</f>
        <v/>
      </c>
      <c r="Y31" s="23" t="str">
        <f t="shared" ca="1" si="15"/>
        <v/>
      </c>
      <c r="Z31" s="23" t="str">
        <f t="shared" ca="1" si="16"/>
        <v/>
      </c>
      <c r="AA31" s="23" t="str">
        <f t="shared" ca="1" si="17"/>
        <v/>
      </c>
    </row>
    <row r="32" spans="2:27" ht="27.75" customHeight="1" x14ac:dyDescent="0.2">
      <c r="B32" s="7">
        <f t="shared" si="0"/>
        <v>29</v>
      </c>
      <c r="C32" s="7" t="str">
        <f t="shared" ca="1" si="12"/>
        <v/>
      </c>
      <c r="D32" s="156" t="str">
        <f t="shared" ca="1" si="13"/>
        <v/>
      </c>
      <c r="E32" s="157" t="str">
        <f t="shared" ca="1" si="2"/>
        <v/>
      </c>
      <c r="F32" s="158" t="str">
        <f t="shared" ca="1" si="14"/>
        <v/>
      </c>
      <c r="G32" s="159"/>
      <c r="H32" s="159" t="str">
        <f>IF(G32="","",INDEX(D.1[Quy cách],MATCH(G32,D.1[Tên sản phẩm],0)))</f>
        <v/>
      </c>
      <c r="I32" s="160" t="str">
        <f>IF(G32="","",INDEX(D.1[ĐVT],MATCH(G32,D.1[Tên sản phẩm],0)))</f>
        <v/>
      </c>
      <c r="J32" s="162" t="str">
        <f>IF(G32="","",INDEX(D.1[Đơn giá nhập
(Hàng tồn đầu kỳ)],MATCH(G32,D.1[Tên sản phẩm],0)))</f>
        <v/>
      </c>
      <c r="K32" s="162" t="str">
        <f t="shared" si="3"/>
        <v/>
      </c>
      <c r="L32" s="159"/>
      <c r="M32" s="163" t="str">
        <f t="shared" si="4"/>
        <v/>
      </c>
      <c r="N32" s="164"/>
      <c r="O32" s="162"/>
      <c r="P32" s="163" t="str">
        <f t="shared" si="5"/>
        <v/>
      </c>
      <c r="Q32" s="164" t="str">
        <f t="shared" ca="1" si="6"/>
        <v/>
      </c>
      <c r="R32" s="163" t="str">
        <f t="shared" si="7"/>
        <v/>
      </c>
      <c r="S32" s="163" t="str">
        <f ca="1">IF(AND(C32&lt;&gt;"",C32&lt;&gt;OFFSET(C32,1,0)),SUMIFS(M.1[Giá có thuế],M.1[Số ĐK],C32),"")</f>
        <v/>
      </c>
      <c r="T32" s="159"/>
      <c r="U32" s="161" t="str">
        <f>IF(T32="","",'Thông Tin Chung'!$L$3)</f>
        <v/>
      </c>
      <c r="V32" s="163" t="str">
        <f t="shared" ca="1" si="8"/>
        <v/>
      </c>
      <c r="W32" s="165"/>
      <c r="X32" s="155" t="str">
        <f ca="1">IF(C32="","",IF(OR(D32&lt;NgayBatDau,D32&gt;NgayKetThuc),"Ngày tháng phải nằm trong kỳ báo cáo",IF(AND(F32&lt;&gt;"",COUNTIF(D.3[Tên nhà cung cấp],F32)=0),"Tên NCC chưa khai báo trong DSNCC",IF(AND(G32&lt;&gt;"",COUNTIF(D.1[Tên sản phẩm],G32)=0),"SP này chưa khai báo trong DSSP",""))))</f>
        <v/>
      </c>
      <c r="Y32" s="23" t="str">
        <f t="shared" ca="1" si="15"/>
        <v/>
      </c>
      <c r="Z32" s="23" t="str">
        <f t="shared" ca="1" si="16"/>
        <v/>
      </c>
      <c r="AA32" s="23" t="str">
        <f t="shared" ca="1" si="17"/>
        <v/>
      </c>
    </row>
    <row r="33" spans="2:27" ht="27.75" customHeight="1" x14ac:dyDescent="0.2">
      <c r="B33" s="7">
        <f t="shared" si="0"/>
        <v>30</v>
      </c>
      <c r="C33" s="7" t="str">
        <f t="shared" ca="1" si="12"/>
        <v/>
      </c>
      <c r="D33" s="156" t="str">
        <f t="shared" ca="1" si="13"/>
        <v/>
      </c>
      <c r="E33" s="157" t="str">
        <f t="shared" ca="1" si="2"/>
        <v/>
      </c>
      <c r="F33" s="158" t="str">
        <f t="shared" ca="1" si="14"/>
        <v/>
      </c>
      <c r="G33" s="159"/>
      <c r="H33" s="159" t="str">
        <f>IF(G33="","",INDEX(D.1[Quy cách],MATCH(G33,D.1[Tên sản phẩm],0)))</f>
        <v/>
      </c>
      <c r="I33" s="160" t="str">
        <f>IF(G33="","",INDEX(D.1[ĐVT],MATCH(G33,D.1[Tên sản phẩm],0)))</f>
        <v/>
      </c>
      <c r="J33" s="162" t="str">
        <f>IF(G33="","",INDEX(D.1[Đơn giá nhập
(Hàng tồn đầu kỳ)],MATCH(G33,D.1[Tên sản phẩm],0)))</f>
        <v/>
      </c>
      <c r="K33" s="162" t="str">
        <f t="shared" si="3"/>
        <v/>
      </c>
      <c r="L33" s="159"/>
      <c r="M33" s="163" t="str">
        <f t="shared" si="4"/>
        <v/>
      </c>
      <c r="N33" s="164"/>
      <c r="O33" s="162"/>
      <c r="P33" s="163" t="str">
        <f t="shared" si="5"/>
        <v/>
      </c>
      <c r="Q33" s="164" t="str">
        <f t="shared" ca="1" si="6"/>
        <v/>
      </c>
      <c r="R33" s="163" t="str">
        <f t="shared" si="7"/>
        <v/>
      </c>
      <c r="S33" s="163" t="str">
        <f ca="1">IF(AND(C33&lt;&gt;"",C33&lt;&gt;OFFSET(C33,1,0)),SUMIFS(M.1[Giá có thuế],M.1[Số ĐK],C33),"")</f>
        <v/>
      </c>
      <c r="T33" s="159"/>
      <c r="U33" s="161" t="str">
        <f>IF(T33="","",'Thông Tin Chung'!$L$3)</f>
        <v/>
      </c>
      <c r="V33" s="163" t="str">
        <f t="shared" ca="1" si="8"/>
        <v/>
      </c>
      <c r="W33" s="165"/>
      <c r="X33" s="155" t="str">
        <f ca="1">IF(C33="","",IF(OR(D33&lt;NgayBatDau,D33&gt;NgayKetThuc),"Ngày tháng phải nằm trong kỳ báo cáo",IF(AND(F33&lt;&gt;"",COUNTIF(D.3[Tên nhà cung cấp],F33)=0),"Tên NCC chưa khai báo trong DSNCC",IF(AND(G33&lt;&gt;"",COUNTIF(D.1[Tên sản phẩm],G33)=0),"SP này chưa khai báo trong DSSP",""))))</f>
        <v/>
      </c>
      <c r="Y33" s="23" t="str">
        <f t="shared" ca="1" si="15"/>
        <v/>
      </c>
      <c r="Z33" s="23" t="str">
        <f t="shared" ca="1" si="16"/>
        <v/>
      </c>
      <c r="AA33" s="23" t="str">
        <f t="shared" ca="1" si="17"/>
        <v/>
      </c>
    </row>
    <row r="34" spans="2:27" ht="27.75" customHeight="1" x14ac:dyDescent="0.2">
      <c r="B34" s="7">
        <f t="shared" si="0"/>
        <v>31</v>
      </c>
      <c r="C34" s="7" t="str">
        <f t="shared" ca="1" si="12"/>
        <v/>
      </c>
      <c r="D34" s="156" t="str">
        <f t="shared" ca="1" si="13"/>
        <v/>
      </c>
      <c r="E34" s="157" t="str">
        <f t="shared" ca="1" si="2"/>
        <v/>
      </c>
      <c r="F34" s="158" t="str">
        <f t="shared" ca="1" si="14"/>
        <v/>
      </c>
      <c r="G34" s="159"/>
      <c r="H34" s="159" t="str">
        <f>IF(G34="","",INDEX(D.1[Quy cách],MATCH(G34,D.1[Tên sản phẩm],0)))</f>
        <v/>
      </c>
      <c r="I34" s="160" t="str">
        <f>IF(G34="","",INDEX(D.1[ĐVT],MATCH(G34,D.1[Tên sản phẩm],0)))</f>
        <v/>
      </c>
      <c r="J34" s="162" t="str">
        <f>IF(G34="","",INDEX(D.1[Đơn giá nhập
(Hàng tồn đầu kỳ)],MATCH(G34,D.1[Tên sản phẩm],0)))</f>
        <v/>
      </c>
      <c r="K34" s="162" t="str">
        <f t="shared" si="3"/>
        <v/>
      </c>
      <c r="L34" s="159"/>
      <c r="M34" s="163" t="str">
        <f t="shared" si="4"/>
        <v/>
      </c>
      <c r="N34" s="164"/>
      <c r="O34" s="162"/>
      <c r="P34" s="163" t="str">
        <f t="shared" si="5"/>
        <v/>
      </c>
      <c r="Q34" s="164" t="str">
        <f t="shared" ca="1" si="6"/>
        <v/>
      </c>
      <c r="R34" s="163" t="str">
        <f t="shared" si="7"/>
        <v/>
      </c>
      <c r="S34" s="163" t="str">
        <f ca="1">IF(AND(C34&lt;&gt;"",C34&lt;&gt;OFFSET(C34,1,0)),SUMIFS(M.1[Giá có thuế],M.1[Số ĐK],C34),"")</f>
        <v/>
      </c>
      <c r="T34" s="159"/>
      <c r="U34" s="161" t="str">
        <f>IF(T34="","",'Thông Tin Chung'!$L$3)</f>
        <v/>
      </c>
      <c r="V34" s="163" t="str">
        <f t="shared" ca="1" si="8"/>
        <v/>
      </c>
      <c r="W34" s="165"/>
      <c r="X34" s="155" t="str">
        <f ca="1">IF(C34="","",IF(OR(D34&lt;NgayBatDau,D34&gt;NgayKetThuc),"Ngày tháng phải nằm trong kỳ báo cáo",IF(AND(F34&lt;&gt;"",COUNTIF(D.3[Tên nhà cung cấp],F34)=0),"Tên NCC chưa khai báo trong DSNCC",IF(AND(G34&lt;&gt;"",COUNTIF(D.1[Tên sản phẩm],G34)=0),"SP này chưa khai báo trong DSSP",""))))</f>
        <v/>
      </c>
      <c r="Y34" s="23" t="str">
        <f t="shared" ca="1" si="15"/>
        <v/>
      </c>
      <c r="Z34" s="23" t="str">
        <f t="shared" ca="1" si="16"/>
        <v/>
      </c>
      <c r="AA34" s="23" t="str">
        <f t="shared" ca="1" si="17"/>
        <v/>
      </c>
    </row>
    <row r="35" spans="2:27" ht="27.75" customHeight="1" x14ac:dyDescent="0.2">
      <c r="B35" s="7">
        <f t="shared" si="0"/>
        <v>32</v>
      </c>
      <c r="C35" s="7" t="str">
        <f t="shared" ca="1" si="12"/>
        <v/>
      </c>
      <c r="D35" s="156" t="str">
        <f t="shared" ca="1" si="13"/>
        <v/>
      </c>
      <c r="E35" s="157" t="str">
        <f t="shared" ca="1" si="2"/>
        <v/>
      </c>
      <c r="F35" s="158" t="str">
        <f t="shared" ca="1" si="14"/>
        <v/>
      </c>
      <c r="G35" s="159"/>
      <c r="H35" s="159" t="str">
        <f>IF(G35="","",INDEX(D.1[Quy cách],MATCH(G35,D.1[Tên sản phẩm],0)))</f>
        <v/>
      </c>
      <c r="I35" s="160" t="str">
        <f>IF(G35="","",INDEX(D.1[ĐVT],MATCH(G35,D.1[Tên sản phẩm],0)))</f>
        <v/>
      </c>
      <c r="J35" s="162" t="str">
        <f>IF(G35="","",INDEX(D.1[Đơn giá nhập
(Hàng tồn đầu kỳ)],MATCH(G35,D.1[Tên sản phẩm],0)))</f>
        <v/>
      </c>
      <c r="K35" s="162" t="str">
        <f t="shared" si="3"/>
        <v/>
      </c>
      <c r="L35" s="159"/>
      <c r="M35" s="163" t="str">
        <f t="shared" si="4"/>
        <v/>
      </c>
      <c r="N35" s="164"/>
      <c r="O35" s="162"/>
      <c r="P35" s="163" t="str">
        <f t="shared" si="5"/>
        <v/>
      </c>
      <c r="Q35" s="164" t="str">
        <f t="shared" ca="1" si="6"/>
        <v/>
      </c>
      <c r="R35" s="163" t="str">
        <f t="shared" si="7"/>
        <v/>
      </c>
      <c r="S35" s="163" t="str">
        <f ca="1">IF(AND(C35&lt;&gt;"",C35&lt;&gt;OFFSET(C35,1,0)),SUMIFS(M.1[Giá có thuế],M.1[Số ĐK],C35),"")</f>
        <v/>
      </c>
      <c r="T35" s="159"/>
      <c r="U35" s="161" t="str">
        <f>IF(T35="","",'Thông Tin Chung'!$L$3)</f>
        <v/>
      </c>
      <c r="V35" s="163" t="str">
        <f t="shared" ca="1" si="8"/>
        <v/>
      </c>
      <c r="W35" s="165"/>
      <c r="X35" s="155" t="str">
        <f ca="1">IF(C35="","",IF(OR(D35&lt;NgayBatDau,D35&gt;NgayKetThuc),"Ngày tháng phải nằm trong kỳ báo cáo",IF(AND(F35&lt;&gt;"",COUNTIF(D.3[Tên nhà cung cấp],F35)=0),"Tên NCC chưa khai báo trong DSNCC",IF(AND(G35&lt;&gt;"",COUNTIF(D.1[Tên sản phẩm],G35)=0),"SP này chưa khai báo trong DSSP",""))))</f>
        <v/>
      </c>
      <c r="Y35" s="23" t="str">
        <f t="shared" ca="1" si="15"/>
        <v/>
      </c>
      <c r="Z35" s="23" t="str">
        <f t="shared" ca="1" si="16"/>
        <v/>
      </c>
      <c r="AA35" s="23" t="str">
        <f t="shared" ca="1" si="17"/>
        <v/>
      </c>
    </row>
    <row r="36" spans="2:27" ht="27.75" customHeight="1" x14ac:dyDescent="0.2">
      <c r="B36" s="7">
        <f t="shared" si="0"/>
        <v>33</v>
      </c>
      <c r="C36" s="7" t="str">
        <f t="shared" ca="1" si="12"/>
        <v/>
      </c>
      <c r="D36" s="156" t="str">
        <f t="shared" ca="1" si="13"/>
        <v/>
      </c>
      <c r="E36" s="157" t="str">
        <f t="shared" ca="1" si="2"/>
        <v/>
      </c>
      <c r="F36" s="158" t="str">
        <f t="shared" ca="1" si="14"/>
        <v/>
      </c>
      <c r="G36" s="159"/>
      <c r="H36" s="159" t="str">
        <f>IF(G36="","",INDEX(D.1[Quy cách],MATCH(G36,D.1[Tên sản phẩm],0)))</f>
        <v/>
      </c>
      <c r="I36" s="160" t="str">
        <f>IF(G36="","",INDEX(D.1[ĐVT],MATCH(G36,D.1[Tên sản phẩm],0)))</f>
        <v/>
      </c>
      <c r="J36" s="162" t="str">
        <f>IF(G36="","",INDEX(D.1[Đơn giá nhập
(Hàng tồn đầu kỳ)],MATCH(G36,D.1[Tên sản phẩm],0)))</f>
        <v/>
      </c>
      <c r="K36" s="162" t="str">
        <f t="shared" si="3"/>
        <v/>
      </c>
      <c r="L36" s="159"/>
      <c r="M36" s="163" t="str">
        <f t="shared" si="4"/>
        <v/>
      </c>
      <c r="N36" s="164"/>
      <c r="O36" s="162"/>
      <c r="P36" s="163" t="str">
        <f t="shared" si="5"/>
        <v/>
      </c>
      <c r="Q36" s="164" t="str">
        <f t="shared" ca="1" si="6"/>
        <v/>
      </c>
      <c r="R36" s="163" t="str">
        <f t="shared" si="7"/>
        <v/>
      </c>
      <c r="S36" s="163" t="str">
        <f ca="1">IF(AND(C36&lt;&gt;"",C36&lt;&gt;OFFSET(C36,1,0)),SUMIFS(M.1[Giá có thuế],M.1[Số ĐK],C36),"")</f>
        <v/>
      </c>
      <c r="T36" s="159"/>
      <c r="U36" s="161" t="str">
        <f>IF(T36="","",'Thông Tin Chung'!$L$3)</f>
        <v/>
      </c>
      <c r="V36" s="163" t="str">
        <f t="shared" ca="1" si="8"/>
        <v/>
      </c>
      <c r="W36" s="165"/>
      <c r="X36" s="155" t="str">
        <f ca="1">IF(C36="","",IF(OR(D36&lt;NgayBatDau,D36&gt;NgayKetThuc),"Ngày tháng phải nằm trong kỳ báo cáo",IF(AND(F36&lt;&gt;"",COUNTIF(D.3[Tên nhà cung cấp],F36)=0),"Tên NCC chưa khai báo trong DSNCC",IF(AND(G36&lt;&gt;"",COUNTIF(D.1[Tên sản phẩm],G36)=0),"SP này chưa khai báo trong DSSP",""))))</f>
        <v/>
      </c>
      <c r="Y36" s="23" t="str">
        <f t="shared" ca="1" si="15"/>
        <v/>
      </c>
      <c r="Z36" s="23" t="str">
        <f t="shared" ca="1" si="16"/>
        <v/>
      </c>
      <c r="AA36" s="23" t="str">
        <f t="shared" ca="1" si="17"/>
        <v/>
      </c>
    </row>
    <row r="37" spans="2:27" ht="27.75" customHeight="1" x14ac:dyDescent="0.2">
      <c r="B37" s="7">
        <f t="shared" si="0"/>
        <v>34</v>
      </c>
      <c r="C37" s="7" t="str">
        <f t="shared" ca="1" si="12"/>
        <v/>
      </c>
      <c r="D37" s="156" t="str">
        <f t="shared" ca="1" si="13"/>
        <v/>
      </c>
      <c r="E37" s="157" t="str">
        <f t="shared" ca="1" si="2"/>
        <v/>
      </c>
      <c r="F37" s="158" t="str">
        <f t="shared" ca="1" si="14"/>
        <v/>
      </c>
      <c r="G37" s="159"/>
      <c r="H37" s="159" t="str">
        <f>IF(G37="","",INDEX(D.1[Quy cách],MATCH(G37,D.1[Tên sản phẩm],0)))</f>
        <v/>
      </c>
      <c r="I37" s="160" t="str">
        <f>IF(G37="","",INDEX(D.1[ĐVT],MATCH(G37,D.1[Tên sản phẩm],0)))</f>
        <v/>
      </c>
      <c r="J37" s="162" t="str">
        <f>IF(G37="","",INDEX(D.1[Đơn giá nhập
(Hàng tồn đầu kỳ)],MATCH(G37,D.1[Tên sản phẩm],0)))</f>
        <v/>
      </c>
      <c r="K37" s="162" t="str">
        <f t="shared" si="3"/>
        <v/>
      </c>
      <c r="L37" s="159"/>
      <c r="M37" s="163" t="str">
        <f t="shared" si="4"/>
        <v/>
      </c>
      <c r="N37" s="164"/>
      <c r="O37" s="162"/>
      <c r="P37" s="163" t="str">
        <f t="shared" si="5"/>
        <v/>
      </c>
      <c r="Q37" s="164" t="str">
        <f t="shared" ca="1" si="6"/>
        <v/>
      </c>
      <c r="R37" s="163" t="str">
        <f t="shared" si="7"/>
        <v/>
      </c>
      <c r="S37" s="163" t="str">
        <f ca="1">IF(AND(C37&lt;&gt;"",C37&lt;&gt;OFFSET(C37,1,0)),SUMIFS(M.1[Giá có thuế],M.1[Số ĐK],C37),"")</f>
        <v/>
      </c>
      <c r="T37" s="159"/>
      <c r="U37" s="161" t="str">
        <f>IF(T37="","",'Thông Tin Chung'!$L$3)</f>
        <v/>
      </c>
      <c r="V37" s="163" t="str">
        <f t="shared" ca="1" si="8"/>
        <v/>
      </c>
      <c r="W37" s="165"/>
      <c r="X37" s="155" t="str">
        <f ca="1">IF(C37="","",IF(OR(D37&lt;NgayBatDau,D37&gt;NgayKetThuc),"Ngày tháng phải nằm trong kỳ báo cáo",IF(AND(F37&lt;&gt;"",COUNTIF(D.3[Tên nhà cung cấp],F37)=0),"Tên NCC chưa khai báo trong DSNCC",IF(AND(G37&lt;&gt;"",COUNTIF(D.1[Tên sản phẩm],G37)=0),"SP này chưa khai báo trong DSSP",""))))</f>
        <v/>
      </c>
      <c r="Y37" s="23" t="str">
        <f t="shared" ca="1" si="15"/>
        <v/>
      </c>
      <c r="Z37" s="23" t="str">
        <f t="shared" ca="1" si="16"/>
        <v/>
      </c>
      <c r="AA37" s="23" t="str">
        <f t="shared" ca="1" si="17"/>
        <v/>
      </c>
    </row>
    <row r="38" spans="2:27" ht="27.75" customHeight="1" x14ac:dyDescent="0.2">
      <c r="B38" s="7">
        <f t="shared" si="0"/>
        <v>35</v>
      </c>
      <c r="C38" s="7" t="str">
        <f t="shared" ca="1" si="12"/>
        <v/>
      </c>
      <c r="D38" s="156" t="str">
        <f t="shared" ca="1" si="13"/>
        <v/>
      </c>
      <c r="E38" s="157" t="str">
        <f t="shared" ca="1" si="2"/>
        <v/>
      </c>
      <c r="F38" s="158" t="str">
        <f t="shared" ca="1" si="14"/>
        <v/>
      </c>
      <c r="G38" s="159"/>
      <c r="H38" s="159" t="str">
        <f>IF(G38="","",INDEX(D.1[Quy cách],MATCH(G38,D.1[Tên sản phẩm],0)))</f>
        <v/>
      </c>
      <c r="I38" s="160" t="str">
        <f>IF(G38="","",INDEX(D.1[ĐVT],MATCH(G38,D.1[Tên sản phẩm],0)))</f>
        <v/>
      </c>
      <c r="J38" s="162" t="str">
        <f>IF(G38="","",INDEX(D.1[Đơn giá nhập
(Hàng tồn đầu kỳ)],MATCH(G38,D.1[Tên sản phẩm],0)))</f>
        <v/>
      </c>
      <c r="K38" s="162" t="str">
        <f t="shared" si="3"/>
        <v/>
      </c>
      <c r="L38" s="159"/>
      <c r="M38" s="163" t="str">
        <f t="shared" si="4"/>
        <v/>
      </c>
      <c r="N38" s="164"/>
      <c r="O38" s="162"/>
      <c r="P38" s="163" t="str">
        <f t="shared" si="5"/>
        <v/>
      </c>
      <c r="Q38" s="164" t="str">
        <f t="shared" ca="1" si="6"/>
        <v/>
      </c>
      <c r="R38" s="163" t="str">
        <f t="shared" si="7"/>
        <v/>
      </c>
      <c r="S38" s="163" t="str">
        <f ca="1">IF(AND(C38&lt;&gt;"",C38&lt;&gt;OFFSET(C38,1,0)),SUMIFS(M.1[Giá có thuế],M.1[Số ĐK],C38),"")</f>
        <v/>
      </c>
      <c r="T38" s="159"/>
      <c r="U38" s="161" t="str">
        <f>IF(T38="","",'Thông Tin Chung'!$L$3)</f>
        <v/>
      </c>
      <c r="V38" s="163" t="str">
        <f t="shared" ca="1" si="8"/>
        <v/>
      </c>
      <c r="W38" s="165"/>
      <c r="X38" s="155" t="str">
        <f ca="1">IF(C38="","",IF(OR(D38&lt;NgayBatDau,D38&gt;NgayKetThuc),"Ngày tháng phải nằm trong kỳ báo cáo",IF(AND(F38&lt;&gt;"",COUNTIF(D.3[Tên nhà cung cấp],F38)=0),"Tên NCC chưa khai báo trong DSNCC",IF(AND(G38&lt;&gt;"",COUNTIF(D.1[Tên sản phẩm],G38)=0),"SP này chưa khai báo trong DSSP",""))))</f>
        <v/>
      </c>
      <c r="Y38" s="23" t="str">
        <f t="shared" ca="1" si="15"/>
        <v/>
      </c>
      <c r="Z38" s="23" t="str">
        <f t="shared" ca="1" si="16"/>
        <v/>
      </c>
      <c r="AA38" s="23" t="str">
        <f t="shared" ca="1" si="17"/>
        <v/>
      </c>
    </row>
    <row r="39" spans="2:27" ht="27.75" customHeight="1" x14ac:dyDescent="0.2">
      <c r="B39" s="7">
        <f t="shared" si="0"/>
        <v>36</v>
      </c>
      <c r="C39" s="7" t="str">
        <f t="shared" ca="1" si="12"/>
        <v/>
      </c>
      <c r="D39" s="156" t="str">
        <f t="shared" ca="1" si="13"/>
        <v/>
      </c>
      <c r="E39" s="157" t="str">
        <f t="shared" ca="1" si="2"/>
        <v/>
      </c>
      <c r="F39" s="158" t="str">
        <f t="shared" ca="1" si="14"/>
        <v/>
      </c>
      <c r="G39" s="159"/>
      <c r="H39" s="159" t="str">
        <f>IF(G39="","",INDEX(D.1[Quy cách],MATCH(G39,D.1[Tên sản phẩm],0)))</f>
        <v/>
      </c>
      <c r="I39" s="160" t="str">
        <f>IF(G39="","",INDEX(D.1[ĐVT],MATCH(G39,D.1[Tên sản phẩm],0)))</f>
        <v/>
      </c>
      <c r="J39" s="162" t="str">
        <f>IF(G39="","",INDEX(D.1[Đơn giá nhập
(Hàng tồn đầu kỳ)],MATCH(G39,D.1[Tên sản phẩm],0)))</f>
        <v/>
      </c>
      <c r="K39" s="162" t="str">
        <f t="shared" si="3"/>
        <v/>
      </c>
      <c r="L39" s="159"/>
      <c r="M39" s="163" t="str">
        <f t="shared" si="4"/>
        <v/>
      </c>
      <c r="N39" s="164"/>
      <c r="O39" s="162"/>
      <c r="P39" s="163" t="str">
        <f t="shared" si="5"/>
        <v/>
      </c>
      <c r="Q39" s="164" t="str">
        <f t="shared" ca="1" si="6"/>
        <v/>
      </c>
      <c r="R39" s="163" t="str">
        <f t="shared" si="7"/>
        <v/>
      </c>
      <c r="S39" s="163" t="str">
        <f ca="1">IF(AND(C39&lt;&gt;"",C39&lt;&gt;OFFSET(C39,1,0)),SUMIFS(M.1[Giá có thuế],M.1[Số ĐK],C39),"")</f>
        <v/>
      </c>
      <c r="T39" s="159"/>
      <c r="U39" s="161" t="str">
        <f>IF(T39="","",'Thông Tin Chung'!$L$3)</f>
        <v/>
      </c>
      <c r="V39" s="163" t="str">
        <f t="shared" ca="1" si="8"/>
        <v/>
      </c>
      <c r="W39" s="165"/>
      <c r="X39" s="155" t="str">
        <f ca="1">IF(C39="","",IF(OR(D39&lt;NgayBatDau,D39&gt;NgayKetThuc),"Ngày tháng phải nằm trong kỳ báo cáo",IF(AND(F39&lt;&gt;"",COUNTIF(D.3[Tên nhà cung cấp],F39)=0),"Tên NCC chưa khai báo trong DSNCC",IF(AND(G39&lt;&gt;"",COUNTIF(D.1[Tên sản phẩm],G39)=0),"SP này chưa khai báo trong DSSP",""))))</f>
        <v/>
      </c>
      <c r="Y39" s="23" t="str">
        <f t="shared" ca="1" si="15"/>
        <v/>
      </c>
      <c r="Z39" s="23" t="str">
        <f t="shared" ca="1" si="16"/>
        <v/>
      </c>
      <c r="AA39" s="23" t="str">
        <f t="shared" ca="1" si="17"/>
        <v/>
      </c>
    </row>
    <row r="40" spans="2:27" ht="27.75" customHeight="1" x14ac:dyDescent="0.2">
      <c r="B40" s="7">
        <f t="shared" si="0"/>
        <v>37</v>
      </c>
      <c r="C40" s="7" t="str">
        <f t="shared" ca="1" si="12"/>
        <v/>
      </c>
      <c r="D40" s="156" t="str">
        <f t="shared" ca="1" si="13"/>
        <v/>
      </c>
      <c r="E40" s="157" t="str">
        <f t="shared" ca="1" si="2"/>
        <v/>
      </c>
      <c r="F40" s="158" t="str">
        <f t="shared" ca="1" si="14"/>
        <v/>
      </c>
      <c r="G40" s="159"/>
      <c r="H40" s="159" t="str">
        <f>IF(G40="","",INDEX(D.1[Quy cách],MATCH(G40,D.1[Tên sản phẩm],0)))</f>
        <v/>
      </c>
      <c r="I40" s="160" t="str">
        <f>IF(G40="","",INDEX(D.1[ĐVT],MATCH(G40,D.1[Tên sản phẩm],0)))</f>
        <v/>
      </c>
      <c r="J40" s="162" t="str">
        <f>IF(G40="","",INDEX(D.1[Đơn giá nhập
(Hàng tồn đầu kỳ)],MATCH(G40,D.1[Tên sản phẩm],0)))</f>
        <v/>
      </c>
      <c r="K40" s="162" t="str">
        <f t="shared" si="3"/>
        <v/>
      </c>
      <c r="L40" s="159"/>
      <c r="M40" s="163" t="str">
        <f t="shared" si="4"/>
        <v/>
      </c>
      <c r="N40" s="164"/>
      <c r="O40" s="162"/>
      <c r="P40" s="163" t="str">
        <f t="shared" si="5"/>
        <v/>
      </c>
      <c r="Q40" s="164" t="str">
        <f t="shared" ca="1" si="6"/>
        <v/>
      </c>
      <c r="R40" s="163" t="str">
        <f t="shared" si="7"/>
        <v/>
      </c>
      <c r="S40" s="163" t="str">
        <f ca="1">IF(AND(C40&lt;&gt;"",C40&lt;&gt;OFFSET(C40,1,0)),SUMIFS(M.1[Giá có thuế],M.1[Số ĐK],C40),"")</f>
        <v/>
      </c>
      <c r="T40" s="159"/>
      <c r="U40" s="161" t="str">
        <f>IF(T40="","",'Thông Tin Chung'!$L$3)</f>
        <v/>
      </c>
      <c r="V40" s="163" t="str">
        <f t="shared" ca="1" si="8"/>
        <v/>
      </c>
      <c r="W40" s="165"/>
      <c r="X40" s="155" t="str">
        <f ca="1">IF(C40="","",IF(OR(D40&lt;NgayBatDau,D40&gt;NgayKetThuc),"Ngày tháng phải nằm trong kỳ báo cáo",IF(AND(F40&lt;&gt;"",COUNTIF(D.3[Tên nhà cung cấp],F40)=0),"Tên NCC chưa khai báo trong DSNCC",IF(AND(G40&lt;&gt;"",COUNTIF(D.1[Tên sản phẩm],G40)=0),"SP này chưa khai báo trong DSSP",""))))</f>
        <v/>
      </c>
      <c r="Y40" s="23" t="str">
        <f t="shared" ca="1" si="15"/>
        <v/>
      </c>
      <c r="Z40" s="23" t="str">
        <f t="shared" ca="1" si="16"/>
        <v/>
      </c>
      <c r="AA40" s="23" t="str">
        <f t="shared" ca="1" si="17"/>
        <v/>
      </c>
    </row>
    <row r="41" spans="2:27" ht="27.75" customHeight="1" x14ac:dyDescent="0.2">
      <c r="B41" s="7">
        <f t="shared" si="0"/>
        <v>38</v>
      </c>
      <c r="C41" s="7" t="str">
        <f t="shared" ca="1" si="12"/>
        <v/>
      </c>
      <c r="D41" s="156" t="str">
        <f t="shared" ca="1" si="13"/>
        <v/>
      </c>
      <c r="E41" s="157" t="str">
        <f t="shared" ca="1" si="2"/>
        <v/>
      </c>
      <c r="F41" s="158" t="str">
        <f t="shared" ca="1" si="14"/>
        <v/>
      </c>
      <c r="G41" s="159"/>
      <c r="H41" s="159" t="str">
        <f>IF(G41="","",INDEX(D.1[Quy cách],MATCH(G41,D.1[Tên sản phẩm],0)))</f>
        <v/>
      </c>
      <c r="I41" s="160" t="str">
        <f>IF(G41="","",INDEX(D.1[ĐVT],MATCH(G41,D.1[Tên sản phẩm],0)))</f>
        <v/>
      </c>
      <c r="J41" s="162" t="str">
        <f>IF(G41="","",INDEX(D.1[Đơn giá nhập
(Hàng tồn đầu kỳ)],MATCH(G41,D.1[Tên sản phẩm],0)))</f>
        <v/>
      </c>
      <c r="K41" s="162" t="str">
        <f t="shared" si="3"/>
        <v/>
      </c>
      <c r="L41" s="159"/>
      <c r="M41" s="163" t="str">
        <f t="shared" si="4"/>
        <v/>
      </c>
      <c r="N41" s="164"/>
      <c r="O41" s="162"/>
      <c r="P41" s="163" t="str">
        <f t="shared" si="5"/>
        <v/>
      </c>
      <c r="Q41" s="164" t="str">
        <f t="shared" ca="1" si="6"/>
        <v/>
      </c>
      <c r="R41" s="163" t="str">
        <f t="shared" si="7"/>
        <v/>
      </c>
      <c r="S41" s="163" t="str">
        <f ca="1">IF(AND(C41&lt;&gt;"",C41&lt;&gt;OFFSET(C41,1,0)),SUMIFS(M.1[Giá có thuế],M.1[Số ĐK],C41),"")</f>
        <v/>
      </c>
      <c r="T41" s="159"/>
      <c r="U41" s="161" t="str">
        <f>IF(T41="","",'Thông Tin Chung'!$L$3)</f>
        <v/>
      </c>
      <c r="V41" s="163" t="str">
        <f t="shared" ca="1" si="8"/>
        <v/>
      </c>
      <c r="W41" s="165"/>
      <c r="X41" s="155" t="str">
        <f ca="1">IF(C41="","",IF(OR(D41&lt;NgayBatDau,D41&gt;NgayKetThuc),"Ngày tháng phải nằm trong kỳ báo cáo",IF(AND(F41&lt;&gt;"",COUNTIF(D.3[Tên nhà cung cấp],F41)=0),"Tên NCC chưa khai báo trong DSNCC",IF(AND(G41&lt;&gt;"",COUNTIF(D.1[Tên sản phẩm],G41)=0),"SP này chưa khai báo trong DSSP",""))))</f>
        <v/>
      </c>
      <c r="Y41" s="23" t="str">
        <f t="shared" ca="1" si="15"/>
        <v/>
      </c>
      <c r="Z41" s="23" t="str">
        <f t="shared" ca="1" si="16"/>
        <v/>
      </c>
      <c r="AA41" s="23" t="str">
        <f t="shared" ca="1" si="17"/>
        <v/>
      </c>
    </row>
    <row r="42" spans="2:27" ht="27.75" customHeight="1" x14ac:dyDescent="0.2">
      <c r="B42" s="7">
        <f t="shared" si="0"/>
        <v>39</v>
      </c>
      <c r="C42" s="7" t="str">
        <f t="shared" ca="1" si="12"/>
        <v/>
      </c>
      <c r="D42" s="156" t="str">
        <f t="shared" ca="1" si="13"/>
        <v/>
      </c>
      <c r="E42" s="157" t="str">
        <f t="shared" ca="1" si="2"/>
        <v/>
      </c>
      <c r="F42" s="158" t="str">
        <f t="shared" ca="1" si="14"/>
        <v/>
      </c>
      <c r="G42" s="159"/>
      <c r="H42" s="159" t="str">
        <f>IF(G42="","",INDEX(D.1[Quy cách],MATCH(G42,D.1[Tên sản phẩm],0)))</f>
        <v/>
      </c>
      <c r="I42" s="160" t="str">
        <f>IF(G42="","",INDEX(D.1[ĐVT],MATCH(G42,D.1[Tên sản phẩm],0)))</f>
        <v/>
      </c>
      <c r="J42" s="162" t="str">
        <f>IF(G42="","",INDEX(D.1[Đơn giá nhập
(Hàng tồn đầu kỳ)],MATCH(G42,D.1[Tên sản phẩm],0)))</f>
        <v/>
      </c>
      <c r="K42" s="162" t="str">
        <f t="shared" si="3"/>
        <v/>
      </c>
      <c r="L42" s="159"/>
      <c r="M42" s="163" t="str">
        <f t="shared" si="4"/>
        <v/>
      </c>
      <c r="N42" s="164"/>
      <c r="O42" s="162"/>
      <c r="P42" s="163" t="str">
        <f t="shared" si="5"/>
        <v/>
      </c>
      <c r="Q42" s="164" t="str">
        <f t="shared" ca="1" si="6"/>
        <v/>
      </c>
      <c r="R42" s="163" t="str">
        <f t="shared" si="7"/>
        <v/>
      </c>
      <c r="S42" s="163" t="str">
        <f ca="1">IF(AND(C42&lt;&gt;"",C42&lt;&gt;OFFSET(C42,1,0)),SUMIFS(M.1[Giá có thuế],M.1[Số ĐK],C42),"")</f>
        <v/>
      </c>
      <c r="T42" s="159"/>
      <c r="U42" s="161" t="str">
        <f>IF(T42="","",'Thông Tin Chung'!$L$3)</f>
        <v/>
      </c>
      <c r="V42" s="163" t="str">
        <f t="shared" ca="1" si="8"/>
        <v/>
      </c>
      <c r="W42" s="165"/>
      <c r="X42" s="155" t="str">
        <f ca="1">IF(C42="","",IF(OR(D42&lt;NgayBatDau,D42&gt;NgayKetThuc),"Ngày tháng phải nằm trong kỳ báo cáo",IF(AND(F42&lt;&gt;"",COUNTIF(D.3[Tên nhà cung cấp],F42)=0),"Tên NCC chưa khai báo trong DSNCC",IF(AND(G42&lt;&gt;"",COUNTIF(D.1[Tên sản phẩm],G42)=0),"SP này chưa khai báo trong DSSP",""))))</f>
        <v/>
      </c>
      <c r="Y42" s="23" t="str">
        <f t="shared" ca="1" si="15"/>
        <v/>
      </c>
      <c r="Z42" s="23" t="str">
        <f t="shared" ca="1" si="16"/>
        <v/>
      </c>
      <c r="AA42" s="23" t="str">
        <f t="shared" ca="1" si="17"/>
        <v/>
      </c>
    </row>
    <row r="43" spans="2:27" ht="27.75" customHeight="1" x14ac:dyDescent="0.2">
      <c r="B43" s="7">
        <f t="shared" si="0"/>
        <v>40</v>
      </c>
      <c r="C43" s="7" t="str">
        <f t="shared" ca="1" si="12"/>
        <v/>
      </c>
      <c r="D43" s="156" t="str">
        <f t="shared" ca="1" si="13"/>
        <v/>
      </c>
      <c r="E43" s="157" t="str">
        <f t="shared" ca="1" si="2"/>
        <v/>
      </c>
      <c r="F43" s="158" t="str">
        <f t="shared" ca="1" si="14"/>
        <v/>
      </c>
      <c r="G43" s="159"/>
      <c r="H43" s="159" t="str">
        <f>IF(G43="","",INDEX(D.1[Quy cách],MATCH(G43,D.1[Tên sản phẩm],0)))</f>
        <v/>
      </c>
      <c r="I43" s="160" t="str">
        <f>IF(G43="","",INDEX(D.1[ĐVT],MATCH(G43,D.1[Tên sản phẩm],0)))</f>
        <v/>
      </c>
      <c r="J43" s="162" t="str">
        <f>IF(G43="","",INDEX(D.1[Đơn giá nhập
(Hàng tồn đầu kỳ)],MATCH(G43,D.1[Tên sản phẩm],0)))</f>
        <v/>
      </c>
      <c r="K43" s="162" t="str">
        <f t="shared" si="3"/>
        <v/>
      </c>
      <c r="L43" s="159"/>
      <c r="M43" s="163" t="str">
        <f t="shared" si="4"/>
        <v/>
      </c>
      <c r="N43" s="164"/>
      <c r="O43" s="162"/>
      <c r="P43" s="163" t="str">
        <f t="shared" si="5"/>
        <v/>
      </c>
      <c r="Q43" s="164" t="str">
        <f t="shared" ca="1" si="6"/>
        <v/>
      </c>
      <c r="R43" s="163" t="str">
        <f t="shared" si="7"/>
        <v/>
      </c>
      <c r="S43" s="163" t="str">
        <f ca="1">IF(AND(C43&lt;&gt;"",C43&lt;&gt;OFFSET(C43,1,0)),SUMIFS(M.1[Giá có thuế],M.1[Số ĐK],C43),"")</f>
        <v/>
      </c>
      <c r="T43" s="159"/>
      <c r="U43" s="161" t="str">
        <f>IF(T43="","",'Thông Tin Chung'!$L$3)</f>
        <v/>
      </c>
      <c r="V43" s="163" t="str">
        <f t="shared" ca="1" si="8"/>
        <v/>
      </c>
      <c r="W43" s="165"/>
      <c r="X43" s="155" t="str">
        <f ca="1">IF(C43="","",IF(OR(D43&lt;NgayBatDau,D43&gt;NgayKetThuc),"Ngày tháng phải nằm trong kỳ báo cáo",IF(AND(F43&lt;&gt;"",COUNTIF(D.3[Tên nhà cung cấp],F43)=0),"Tên NCC chưa khai báo trong DSNCC",IF(AND(G43&lt;&gt;"",COUNTIF(D.1[Tên sản phẩm],G43)=0),"SP này chưa khai báo trong DSSP",""))))</f>
        <v/>
      </c>
      <c r="Y43" s="23" t="str">
        <f t="shared" ca="1" si="15"/>
        <v/>
      </c>
      <c r="Z43" s="23" t="str">
        <f t="shared" ca="1" si="16"/>
        <v/>
      </c>
      <c r="AA43" s="23" t="str">
        <f t="shared" ca="1" si="17"/>
        <v/>
      </c>
    </row>
    <row r="44" spans="2:27" ht="27.75" customHeight="1" x14ac:dyDescent="0.2">
      <c r="B44" s="7">
        <f t="shared" si="0"/>
        <v>41</v>
      </c>
      <c r="C44" s="7" t="str">
        <f t="shared" ca="1" si="12"/>
        <v/>
      </c>
      <c r="D44" s="156" t="str">
        <f t="shared" ca="1" si="13"/>
        <v/>
      </c>
      <c r="E44" s="157" t="str">
        <f t="shared" ca="1" si="2"/>
        <v/>
      </c>
      <c r="F44" s="158" t="str">
        <f t="shared" ca="1" si="14"/>
        <v/>
      </c>
      <c r="G44" s="159"/>
      <c r="H44" s="159" t="str">
        <f>IF(G44="","",INDEX(D.1[Quy cách],MATCH(G44,D.1[Tên sản phẩm],0)))</f>
        <v/>
      </c>
      <c r="I44" s="160" t="str">
        <f>IF(G44="","",INDEX(D.1[ĐVT],MATCH(G44,D.1[Tên sản phẩm],0)))</f>
        <v/>
      </c>
      <c r="J44" s="162" t="str">
        <f>IF(G44="","",INDEX(D.1[Đơn giá nhập
(Hàng tồn đầu kỳ)],MATCH(G44,D.1[Tên sản phẩm],0)))</f>
        <v/>
      </c>
      <c r="K44" s="162" t="str">
        <f t="shared" si="3"/>
        <v/>
      </c>
      <c r="L44" s="159"/>
      <c r="M44" s="163" t="str">
        <f t="shared" si="4"/>
        <v/>
      </c>
      <c r="N44" s="164"/>
      <c r="O44" s="162"/>
      <c r="P44" s="163" t="str">
        <f t="shared" si="5"/>
        <v/>
      </c>
      <c r="Q44" s="164" t="str">
        <f t="shared" ca="1" si="6"/>
        <v/>
      </c>
      <c r="R44" s="163" t="str">
        <f t="shared" si="7"/>
        <v/>
      </c>
      <c r="S44" s="163" t="str">
        <f ca="1">IF(AND(C44&lt;&gt;"",C44&lt;&gt;OFFSET(C44,1,0)),SUMIFS(M.1[Giá có thuế],M.1[Số ĐK],C44),"")</f>
        <v/>
      </c>
      <c r="T44" s="159"/>
      <c r="U44" s="161" t="str">
        <f>IF(T44="","",'Thông Tin Chung'!$L$3)</f>
        <v/>
      </c>
      <c r="V44" s="163" t="str">
        <f t="shared" ca="1" si="8"/>
        <v/>
      </c>
      <c r="W44" s="165"/>
      <c r="X44" s="155" t="str">
        <f ca="1">IF(C44="","",IF(OR(D44&lt;NgayBatDau,D44&gt;NgayKetThuc),"Ngày tháng phải nằm trong kỳ báo cáo",IF(AND(F44&lt;&gt;"",COUNTIF(D.3[Tên nhà cung cấp],F44)=0),"Tên NCC chưa khai báo trong DSNCC",IF(AND(G44&lt;&gt;"",COUNTIF(D.1[Tên sản phẩm],G44)=0),"SP này chưa khai báo trong DSSP",""))))</f>
        <v/>
      </c>
      <c r="Y44" s="23" t="str">
        <f t="shared" ca="1" si="15"/>
        <v/>
      </c>
      <c r="Z44" s="23" t="str">
        <f t="shared" ca="1" si="16"/>
        <v/>
      </c>
      <c r="AA44" s="23" t="str">
        <f t="shared" ca="1" si="17"/>
        <v/>
      </c>
    </row>
    <row r="45" spans="2:27" ht="27.75" customHeight="1" x14ac:dyDescent="0.2">
      <c r="B45" s="7">
        <f t="shared" si="0"/>
        <v>42</v>
      </c>
      <c r="C45" s="7" t="str">
        <f t="shared" ca="1" si="12"/>
        <v/>
      </c>
      <c r="D45" s="156" t="str">
        <f t="shared" ca="1" si="13"/>
        <v/>
      </c>
      <c r="E45" s="157" t="str">
        <f t="shared" ca="1" si="2"/>
        <v/>
      </c>
      <c r="F45" s="158" t="str">
        <f t="shared" ca="1" si="14"/>
        <v/>
      </c>
      <c r="G45" s="159"/>
      <c r="H45" s="159" t="str">
        <f>IF(G45="","",INDEX(D.1[Quy cách],MATCH(G45,D.1[Tên sản phẩm],0)))</f>
        <v/>
      </c>
      <c r="I45" s="160" t="str">
        <f>IF(G45="","",INDEX(D.1[ĐVT],MATCH(G45,D.1[Tên sản phẩm],0)))</f>
        <v/>
      </c>
      <c r="J45" s="162" t="str">
        <f>IF(G45="","",INDEX(D.1[Đơn giá nhập
(Hàng tồn đầu kỳ)],MATCH(G45,D.1[Tên sản phẩm],0)))</f>
        <v/>
      </c>
      <c r="K45" s="162" t="str">
        <f t="shared" si="3"/>
        <v/>
      </c>
      <c r="L45" s="159"/>
      <c r="M45" s="163" t="str">
        <f t="shared" si="4"/>
        <v/>
      </c>
      <c r="N45" s="164"/>
      <c r="O45" s="162"/>
      <c r="P45" s="163" t="str">
        <f t="shared" si="5"/>
        <v/>
      </c>
      <c r="Q45" s="164" t="str">
        <f t="shared" ca="1" si="6"/>
        <v/>
      </c>
      <c r="R45" s="163" t="str">
        <f t="shared" si="7"/>
        <v/>
      </c>
      <c r="S45" s="163" t="str">
        <f ca="1">IF(AND(C45&lt;&gt;"",C45&lt;&gt;OFFSET(C45,1,0)),SUMIFS(M.1[Giá có thuế],M.1[Số ĐK],C45),"")</f>
        <v/>
      </c>
      <c r="T45" s="159"/>
      <c r="U45" s="161" t="str">
        <f>IF(T45="","",'Thông Tin Chung'!$L$3)</f>
        <v/>
      </c>
      <c r="V45" s="163" t="str">
        <f t="shared" ca="1" si="8"/>
        <v/>
      </c>
      <c r="W45" s="165"/>
      <c r="X45" s="155" t="str">
        <f ca="1">IF(C45="","",IF(OR(D45&lt;NgayBatDau,D45&gt;NgayKetThuc),"Ngày tháng phải nằm trong kỳ báo cáo",IF(AND(F45&lt;&gt;"",COUNTIF(D.3[Tên nhà cung cấp],F45)=0),"Tên NCC chưa khai báo trong DSNCC",IF(AND(G45&lt;&gt;"",COUNTIF(D.1[Tên sản phẩm],G45)=0),"SP này chưa khai báo trong DSSP",""))))</f>
        <v/>
      </c>
      <c r="Y45" s="23" t="str">
        <f t="shared" ca="1" si="15"/>
        <v/>
      </c>
      <c r="Z45" s="23" t="str">
        <f t="shared" ca="1" si="16"/>
        <v/>
      </c>
      <c r="AA45" s="23" t="str">
        <f t="shared" ca="1" si="17"/>
        <v/>
      </c>
    </row>
    <row r="46" spans="2:27" ht="27.75" customHeight="1" x14ac:dyDescent="0.2">
      <c r="B46" s="7">
        <f t="shared" si="0"/>
        <v>43</v>
      </c>
      <c r="C46" s="7" t="str">
        <f t="shared" ca="1" si="12"/>
        <v/>
      </c>
      <c r="D46" s="156" t="str">
        <f t="shared" ca="1" si="13"/>
        <v/>
      </c>
      <c r="E46" s="157" t="str">
        <f t="shared" ca="1" si="2"/>
        <v/>
      </c>
      <c r="F46" s="158" t="str">
        <f t="shared" ca="1" si="14"/>
        <v/>
      </c>
      <c r="G46" s="159"/>
      <c r="H46" s="159" t="str">
        <f>IF(G46="","",INDEX(D.1[Quy cách],MATCH(G46,D.1[Tên sản phẩm],0)))</f>
        <v/>
      </c>
      <c r="I46" s="160" t="str">
        <f>IF(G46="","",INDEX(D.1[ĐVT],MATCH(G46,D.1[Tên sản phẩm],0)))</f>
        <v/>
      </c>
      <c r="J46" s="162" t="str">
        <f>IF(G46="","",INDEX(D.1[Đơn giá nhập
(Hàng tồn đầu kỳ)],MATCH(G46,D.1[Tên sản phẩm],0)))</f>
        <v/>
      </c>
      <c r="K46" s="162" t="str">
        <f t="shared" si="3"/>
        <v/>
      </c>
      <c r="L46" s="159"/>
      <c r="M46" s="163" t="str">
        <f t="shared" si="4"/>
        <v/>
      </c>
      <c r="N46" s="164"/>
      <c r="O46" s="162"/>
      <c r="P46" s="163" t="str">
        <f t="shared" si="5"/>
        <v/>
      </c>
      <c r="Q46" s="164" t="str">
        <f t="shared" ca="1" si="6"/>
        <v/>
      </c>
      <c r="R46" s="163" t="str">
        <f t="shared" si="7"/>
        <v/>
      </c>
      <c r="S46" s="163" t="str">
        <f ca="1">IF(AND(C46&lt;&gt;"",C46&lt;&gt;OFFSET(C46,1,0)),SUMIFS(M.1[Giá có thuế],M.1[Số ĐK],C46),"")</f>
        <v/>
      </c>
      <c r="T46" s="159"/>
      <c r="U46" s="161" t="str">
        <f>IF(T46="","",'Thông Tin Chung'!$L$3)</f>
        <v/>
      </c>
      <c r="V46" s="163" t="str">
        <f t="shared" ca="1" si="8"/>
        <v/>
      </c>
      <c r="W46" s="165"/>
      <c r="X46" s="155" t="str">
        <f ca="1">IF(C46="","",IF(OR(D46&lt;NgayBatDau,D46&gt;NgayKetThuc),"Ngày tháng phải nằm trong kỳ báo cáo",IF(AND(F46&lt;&gt;"",COUNTIF(D.3[Tên nhà cung cấp],F46)=0),"Tên NCC chưa khai báo trong DSNCC",IF(AND(G46&lt;&gt;"",COUNTIF(D.1[Tên sản phẩm],G46)=0),"SP này chưa khai báo trong DSSP",""))))</f>
        <v/>
      </c>
      <c r="Y46" s="23" t="str">
        <f t="shared" ca="1" si="15"/>
        <v/>
      </c>
      <c r="Z46" s="23" t="str">
        <f t="shared" ca="1" si="16"/>
        <v/>
      </c>
      <c r="AA46" s="23" t="str">
        <f t="shared" ca="1" si="17"/>
        <v/>
      </c>
    </row>
    <row r="47" spans="2:27" ht="27.75" customHeight="1" x14ac:dyDescent="0.2">
      <c r="B47" s="7">
        <f t="shared" si="0"/>
        <v>44</v>
      </c>
      <c r="C47" s="7" t="str">
        <f t="shared" ca="1" si="12"/>
        <v/>
      </c>
      <c r="D47" s="156" t="str">
        <f t="shared" ca="1" si="13"/>
        <v/>
      </c>
      <c r="E47" s="157" t="str">
        <f t="shared" ca="1" si="2"/>
        <v/>
      </c>
      <c r="F47" s="158" t="str">
        <f t="shared" ca="1" si="14"/>
        <v/>
      </c>
      <c r="G47" s="159"/>
      <c r="H47" s="159" t="str">
        <f>IF(G47="","",INDEX(D.1[Quy cách],MATCH(G47,D.1[Tên sản phẩm],0)))</f>
        <v/>
      </c>
      <c r="I47" s="160" t="str">
        <f>IF(G47="","",INDEX(D.1[ĐVT],MATCH(G47,D.1[Tên sản phẩm],0)))</f>
        <v/>
      </c>
      <c r="J47" s="162" t="str">
        <f>IF(G47="","",INDEX(D.1[Đơn giá nhập
(Hàng tồn đầu kỳ)],MATCH(G47,D.1[Tên sản phẩm],0)))</f>
        <v/>
      </c>
      <c r="K47" s="162" t="str">
        <f t="shared" si="3"/>
        <v/>
      </c>
      <c r="L47" s="159"/>
      <c r="M47" s="163" t="str">
        <f t="shared" si="4"/>
        <v/>
      </c>
      <c r="N47" s="164"/>
      <c r="O47" s="162"/>
      <c r="P47" s="163" t="str">
        <f t="shared" si="5"/>
        <v/>
      </c>
      <c r="Q47" s="164" t="str">
        <f t="shared" ca="1" si="6"/>
        <v/>
      </c>
      <c r="R47" s="163" t="str">
        <f t="shared" si="7"/>
        <v/>
      </c>
      <c r="S47" s="163" t="str">
        <f ca="1">IF(AND(C47&lt;&gt;"",C47&lt;&gt;OFFSET(C47,1,0)),SUMIFS(M.1[Giá có thuế],M.1[Số ĐK],C47),"")</f>
        <v/>
      </c>
      <c r="T47" s="159"/>
      <c r="U47" s="161" t="str">
        <f>IF(T47="","",'Thông Tin Chung'!$L$3)</f>
        <v/>
      </c>
      <c r="V47" s="163" t="str">
        <f t="shared" ca="1" si="8"/>
        <v/>
      </c>
      <c r="W47" s="165"/>
      <c r="X47" s="155" t="str">
        <f ca="1">IF(C47="","",IF(OR(D47&lt;NgayBatDau,D47&gt;NgayKetThuc),"Ngày tháng phải nằm trong kỳ báo cáo",IF(AND(F47&lt;&gt;"",COUNTIF(D.3[Tên nhà cung cấp],F47)=0),"Tên NCC chưa khai báo trong DSNCC",IF(AND(G47&lt;&gt;"",COUNTIF(D.1[Tên sản phẩm],G47)=0),"SP này chưa khai báo trong DSSP",""))))</f>
        <v/>
      </c>
      <c r="Y47" s="23" t="str">
        <f t="shared" ca="1" si="15"/>
        <v/>
      </c>
      <c r="Z47" s="23" t="str">
        <f t="shared" ca="1" si="16"/>
        <v/>
      </c>
      <c r="AA47" s="23" t="str">
        <f t="shared" ca="1" si="17"/>
        <v/>
      </c>
    </row>
    <row r="48" spans="2:27" ht="27.75" customHeight="1" x14ac:dyDescent="0.2">
      <c r="B48" s="7">
        <f t="shared" si="0"/>
        <v>45</v>
      </c>
      <c r="C48" s="7" t="str">
        <f t="shared" ca="1" si="12"/>
        <v/>
      </c>
      <c r="D48" s="156" t="str">
        <f t="shared" ca="1" si="13"/>
        <v/>
      </c>
      <c r="E48" s="157" t="str">
        <f t="shared" ca="1" si="2"/>
        <v/>
      </c>
      <c r="F48" s="158" t="str">
        <f t="shared" ca="1" si="14"/>
        <v/>
      </c>
      <c r="G48" s="159"/>
      <c r="H48" s="159" t="str">
        <f>IF(G48="","",INDEX(D.1[Quy cách],MATCH(G48,D.1[Tên sản phẩm],0)))</f>
        <v/>
      </c>
      <c r="I48" s="160" t="str">
        <f>IF(G48="","",INDEX(D.1[ĐVT],MATCH(G48,D.1[Tên sản phẩm],0)))</f>
        <v/>
      </c>
      <c r="J48" s="162" t="str">
        <f>IF(G48="","",INDEX(D.1[Đơn giá nhập
(Hàng tồn đầu kỳ)],MATCH(G48,D.1[Tên sản phẩm],0)))</f>
        <v/>
      </c>
      <c r="K48" s="162" t="str">
        <f t="shared" si="3"/>
        <v/>
      </c>
      <c r="L48" s="159"/>
      <c r="M48" s="163" t="str">
        <f t="shared" si="4"/>
        <v/>
      </c>
      <c r="N48" s="164"/>
      <c r="O48" s="162"/>
      <c r="P48" s="163" t="str">
        <f t="shared" si="5"/>
        <v/>
      </c>
      <c r="Q48" s="164" t="str">
        <f t="shared" ca="1" si="6"/>
        <v/>
      </c>
      <c r="R48" s="163" t="str">
        <f t="shared" si="7"/>
        <v/>
      </c>
      <c r="S48" s="163" t="str">
        <f ca="1">IF(AND(C48&lt;&gt;"",C48&lt;&gt;OFFSET(C48,1,0)),SUMIFS(M.1[Giá có thuế],M.1[Số ĐK],C48),"")</f>
        <v/>
      </c>
      <c r="T48" s="159"/>
      <c r="U48" s="161" t="str">
        <f>IF(T48="","",'Thông Tin Chung'!$L$3)</f>
        <v/>
      </c>
      <c r="V48" s="163" t="str">
        <f t="shared" ca="1" si="8"/>
        <v/>
      </c>
      <c r="W48" s="165"/>
      <c r="X48" s="155" t="str">
        <f ca="1">IF(C48="","",IF(OR(D48&lt;NgayBatDau,D48&gt;NgayKetThuc),"Ngày tháng phải nằm trong kỳ báo cáo",IF(AND(F48&lt;&gt;"",COUNTIF(D.3[Tên nhà cung cấp],F48)=0),"Tên NCC chưa khai báo trong DSNCC",IF(AND(G48&lt;&gt;"",COUNTIF(D.1[Tên sản phẩm],G48)=0),"SP này chưa khai báo trong DSSP",""))))</f>
        <v/>
      </c>
      <c r="Y48" s="23" t="str">
        <f t="shared" ca="1" si="15"/>
        <v/>
      </c>
      <c r="Z48" s="23" t="str">
        <f t="shared" ca="1" si="16"/>
        <v/>
      </c>
      <c r="AA48" s="23" t="str">
        <f t="shared" ca="1" si="17"/>
        <v/>
      </c>
    </row>
    <row r="49" spans="2:27" ht="27.75" customHeight="1" x14ac:dyDescent="0.2">
      <c r="B49" s="7">
        <f t="shared" si="0"/>
        <v>46</v>
      </c>
      <c r="C49" s="7" t="str">
        <f t="shared" ca="1" si="12"/>
        <v/>
      </c>
      <c r="D49" s="156" t="str">
        <f t="shared" ca="1" si="13"/>
        <v/>
      </c>
      <c r="E49" s="157" t="str">
        <f t="shared" ca="1" si="2"/>
        <v/>
      </c>
      <c r="F49" s="158" t="str">
        <f t="shared" ca="1" si="14"/>
        <v/>
      </c>
      <c r="G49" s="159"/>
      <c r="H49" s="159" t="str">
        <f>IF(G49="","",INDEX(D.1[Quy cách],MATCH(G49,D.1[Tên sản phẩm],0)))</f>
        <v/>
      </c>
      <c r="I49" s="160" t="str">
        <f>IF(G49="","",INDEX(D.1[ĐVT],MATCH(G49,D.1[Tên sản phẩm],0)))</f>
        <v/>
      </c>
      <c r="J49" s="162" t="str">
        <f>IF(G49="","",INDEX(D.1[Đơn giá nhập
(Hàng tồn đầu kỳ)],MATCH(G49,D.1[Tên sản phẩm],0)))</f>
        <v/>
      </c>
      <c r="K49" s="162" t="str">
        <f t="shared" si="3"/>
        <v/>
      </c>
      <c r="L49" s="159"/>
      <c r="M49" s="163" t="str">
        <f t="shared" si="4"/>
        <v/>
      </c>
      <c r="N49" s="164"/>
      <c r="O49" s="162"/>
      <c r="P49" s="163" t="str">
        <f t="shared" si="5"/>
        <v/>
      </c>
      <c r="Q49" s="164" t="str">
        <f t="shared" ca="1" si="6"/>
        <v/>
      </c>
      <c r="R49" s="163" t="str">
        <f t="shared" si="7"/>
        <v/>
      </c>
      <c r="S49" s="163" t="str">
        <f ca="1">IF(AND(C49&lt;&gt;"",C49&lt;&gt;OFFSET(C49,1,0)),SUMIFS(M.1[Giá có thuế],M.1[Số ĐK],C49),"")</f>
        <v/>
      </c>
      <c r="T49" s="159"/>
      <c r="U49" s="161" t="str">
        <f>IF(T49="","",'Thông Tin Chung'!$L$3)</f>
        <v/>
      </c>
      <c r="V49" s="163" t="str">
        <f t="shared" ca="1" si="8"/>
        <v/>
      </c>
      <c r="W49" s="165"/>
      <c r="X49" s="155" t="str">
        <f ca="1">IF(C49="","",IF(OR(D49&lt;NgayBatDau,D49&gt;NgayKetThuc),"Ngày tháng phải nằm trong kỳ báo cáo",IF(AND(F49&lt;&gt;"",COUNTIF(D.3[Tên nhà cung cấp],F49)=0),"Tên NCC chưa khai báo trong DSNCC",IF(AND(G49&lt;&gt;"",COUNTIF(D.1[Tên sản phẩm],G49)=0),"SP này chưa khai báo trong DSSP",""))))</f>
        <v/>
      </c>
      <c r="Y49" s="23" t="str">
        <f t="shared" ca="1" si="15"/>
        <v/>
      </c>
      <c r="Z49" s="23" t="str">
        <f t="shared" ca="1" si="16"/>
        <v/>
      </c>
      <c r="AA49" s="23" t="str">
        <f t="shared" ca="1" si="17"/>
        <v/>
      </c>
    </row>
    <row r="50" spans="2:27" ht="27.75" customHeight="1" x14ac:dyDescent="0.2">
      <c r="B50" s="7">
        <f t="shared" si="0"/>
        <v>47</v>
      </c>
      <c r="C50" s="7" t="str">
        <f t="shared" ca="1" si="12"/>
        <v/>
      </c>
      <c r="D50" s="156" t="str">
        <f t="shared" ca="1" si="13"/>
        <v/>
      </c>
      <c r="E50" s="157" t="str">
        <f t="shared" ca="1" si="2"/>
        <v/>
      </c>
      <c r="F50" s="158" t="str">
        <f t="shared" ca="1" si="14"/>
        <v/>
      </c>
      <c r="G50" s="159"/>
      <c r="H50" s="159" t="str">
        <f>IF(G50="","",INDEX(D.1[Quy cách],MATCH(G50,D.1[Tên sản phẩm],0)))</f>
        <v/>
      </c>
      <c r="I50" s="160" t="str">
        <f>IF(G50="","",INDEX(D.1[ĐVT],MATCH(G50,D.1[Tên sản phẩm],0)))</f>
        <v/>
      </c>
      <c r="J50" s="162" t="str">
        <f>IF(G50="","",INDEX(D.1[Đơn giá nhập
(Hàng tồn đầu kỳ)],MATCH(G50,D.1[Tên sản phẩm],0)))</f>
        <v/>
      </c>
      <c r="K50" s="162" t="str">
        <f t="shared" si="3"/>
        <v/>
      </c>
      <c r="L50" s="159"/>
      <c r="M50" s="163" t="str">
        <f t="shared" si="4"/>
        <v/>
      </c>
      <c r="N50" s="164"/>
      <c r="O50" s="162"/>
      <c r="P50" s="163" t="str">
        <f t="shared" si="5"/>
        <v/>
      </c>
      <c r="Q50" s="164" t="str">
        <f t="shared" ca="1" si="6"/>
        <v/>
      </c>
      <c r="R50" s="163" t="str">
        <f t="shared" si="7"/>
        <v/>
      </c>
      <c r="S50" s="163" t="str">
        <f ca="1">IF(AND(C50&lt;&gt;"",C50&lt;&gt;OFFSET(C50,1,0)),SUMIFS(M.1[Giá có thuế],M.1[Số ĐK],C50),"")</f>
        <v/>
      </c>
      <c r="T50" s="159"/>
      <c r="U50" s="161" t="str">
        <f>IF(T50="","",'Thông Tin Chung'!$L$3)</f>
        <v/>
      </c>
      <c r="V50" s="163" t="str">
        <f t="shared" ca="1" si="8"/>
        <v/>
      </c>
      <c r="W50" s="165"/>
      <c r="X50" s="155" t="str">
        <f ca="1">IF(C50="","",IF(OR(D50&lt;NgayBatDau,D50&gt;NgayKetThuc),"Ngày tháng phải nằm trong kỳ báo cáo",IF(AND(F50&lt;&gt;"",COUNTIF(D.3[Tên nhà cung cấp],F50)=0),"Tên NCC chưa khai báo trong DSNCC",IF(AND(G50&lt;&gt;"",COUNTIF(D.1[Tên sản phẩm],G50)=0),"SP này chưa khai báo trong DSSP",""))))</f>
        <v/>
      </c>
      <c r="Y50" s="23" t="str">
        <f t="shared" ca="1" si="15"/>
        <v/>
      </c>
      <c r="Z50" s="23" t="str">
        <f t="shared" ca="1" si="16"/>
        <v/>
      </c>
      <c r="AA50" s="23" t="str">
        <f t="shared" ca="1" si="17"/>
        <v/>
      </c>
    </row>
    <row r="51" spans="2:27" ht="27.75" customHeight="1" x14ac:dyDescent="0.2">
      <c r="B51" s="7">
        <f t="shared" si="0"/>
        <v>48</v>
      </c>
      <c r="C51" s="7" t="str">
        <f t="shared" ca="1" si="12"/>
        <v/>
      </c>
      <c r="D51" s="156" t="str">
        <f t="shared" ca="1" si="13"/>
        <v/>
      </c>
      <c r="E51" s="157" t="str">
        <f t="shared" ca="1" si="2"/>
        <v/>
      </c>
      <c r="F51" s="158" t="str">
        <f t="shared" ca="1" si="14"/>
        <v/>
      </c>
      <c r="G51" s="159"/>
      <c r="H51" s="159" t="str">
        <f>IF(G51="","",INDEX(D.1[Quy cách],MATCH(G51,D.1[Tên sản phẩm],0)))</f>
        <v/>
      </c>
      <c r="I51" s="160" t="str">
        <f>IF(G51="","",INDEX(D.1[ĐVT],MATCH(G51,D.1[Tên sản phẩm],0)))</f>
        <v/>
      </c>
      <c r="J51" s="162" t="str">
        <f>IF(G51="","",INDEX(D.1[Đơn giá nhập
(Hàng tồn đầu kỳ)],MATCH(G51,D.1[Tên sản phẩm],0)))</f>
        <v/>
      </c>
      <c r="K51" s="162" t="str">
        <f t="shared" si="3"/>
        <v/>
      </c>
      <c r="L51" s="159"/>
      <c r="M51" s="163" t="str">
        <f t="shared" si="4"/>
        <v/>
      </c>
      <c r="N51" s="164"/>
      <c r="O51" s="162"/>
      <c r="P51" s="163" t="str">
        <f t="shared" si="5"/>
        <v/>
      </c>
      <c r="Q51" s="164" t="str">
        <f t="shared" ca="1" si="6"/>
        <v/>
      </c>
      <c r="R51" s="163" t="str">
        <f t="shared" si="7"/>
        <v/>
      </c>
      <c r="S51" s="163" t="str">
        <f ca="1">IF(AND(C51&lt;&gt;"",C51&lt;&gt;OFFSET(C51,1,0)),SUMIFS(M.1[Giá có thuế],M.1[Số ĐK],C51),"")</f>
        <v/>
      </c>
      <c r="T51" s="159"/>
      <c r="U51" s="161" t="str">
        <f>IF(T51="","",'Thông Tin Chung'!$L$3)</f>
        <v/>
      </c>
      <c r="V51" s="163" t="str">
        <f t="shared" ca="1" si="8"/>
        <v/>
      </c>
      <c r="W51" s="165"/>
      <c r="X51" s="155" t="str">
        <f ca="1">IF(C51="","",IF(OR(D51&lt;NgayBatDau,D51&gt;NgayKetThuc),"Ngày tháng phải nằm trong kỳ báo cáo",IF(AND(F51&lt;&gt;"",COUNTIF(D.3[Tên nhà cung cấp],F51)=0),"Tên NCC chưa khai báo trong DSNCC",IF(AND(G51&lt;&gt;"",COUNTIF(D.1[Tên sản phẩm],G51)=0),"SP này chưa khai báo trong DSSP",""))))</f>
        <v/>
      </c>
      <c r="Y51" s="23" t="str">
        <f t="shared" ca="1" si="15"/>
        <v/>
      </c>
      <c r="Z51" s="23" t="str">
        <f t="shared" ca="1" si="16"/>
        <v/>
      </c>
      <c r="AA51" s="23" t="str">
        <f t="shared" ca="1" si="17"/>
        <v/>
      </c>
    </row>
    <row r="52" spans="2:27" ht="27.75" customHeight="1" x14ac:dyDescent="0.2">
      <c r="B52" s="7">
        <f t="shared" si="0"/>
        <v>49</v>
      </c>
      <c r="C52" s="7" t="str">
        <f t="shared" ca="1" si="12"/>
        <v/>
      </c>
      <c r="D52" s="156" t="str">
        <f t="shared" ca="1" si="13"/>
        <v/>
      </c>
      <c r="E52" s="157" t="str">
        <f t="shared" ca="1" si="2"/>
        <v/>
      </c>
      <c r="F52" s="158" t="str">
        <f t="shared" ca="1" si="14"/>
        <v/>
      </c>
      <c r="G52" s="159"/>
      <c r="H52" s="159" t="str">
        <f>IF(G52="","",INDEX(D.1[Quy cách],MATCH(G52,D.1[Tên sản phẩm],0)))</f>
        <v/>
      </c>
      <c r="I52" s="160" t="str">
        <f>IF(G52="","",INDEX(D.1[ĐVT],MATCH(G52,D.1[Tên sản phẩm],0)))</f>
        <v/>
      </c>
      <c r="J52" s="162" t="str">
        <f>IF(G52="","",INDEX(D.1[Đơn giá nhập
(Hàng tồn đầu kỳ)],MATCH(G52,D.1[Tên sản phẩm],0)))</f>
        <v/>
      </c>
      <c r="K52" s="162" t="str">
        <f t="shared" si="3"/>
        <v/>
      </c>
      <c r="L52" s="159"/>
      <c r="M52" s="163" t="str">
        <f t="shared" si="4"/>
        <v/>
      </c>
      <c r="N52" s="164"/>
      <c r="O52" s="162"/>
      <c r="P52" s="163" t="str">
        <f t="shared" si="5"/>
        <v/>
      </c>
      <c r="Q52" s="164" t="str">
        <f t="shared" ca="1" si="6"/>
        <v/>
      </c>
      <c r="R52" s="163" t="str">
        <f t="shared" si="7"/>
        <v/>
      </c>
      <c r="S52" s="163" t="str">
        <f ca="1">IF(AND(C52&lt;&gt;"",C52&lt;&gt;OFFSET(C52,1,0)),SUMIFS(M.1[Giá có thuế],M.1[Số ĐK],C52),"")</f>
        <v/>
      </c>
      <c r="T52" s="159"/>
      <c r="U52" s="161" t="str">
        <f>IF(T52="","",'Thông Tin Chung'!$L$3)</f>
        <v/>
      </c>
      <c r="V52" s="163" t="str">
        <f t="shared" ca="1" si="8"/>
        <v/>
      </c>
      <c r="W52" s="165"/>
      <c r="X52" s="155" t="str">
        <f ca="1">IF(C52="","",IF(OR(D52&lt;NgayBatDau,D52&gt;NgayKetThuc),"Ngày tháng phải nằm trong kỳ báo cáo",IF(AND(F52&lt;&gt;"",COUNTIF(D.3[Tên nhà cung cấp],F52)=0),"Tên NCC chưa khai báo trong DSNCC",IF(AND(G52&lt;&gt;"",COUNTIF(D.1[Tên sản phẩm],G52)=0),"SP này chưa khai báo trong DSSP",""))))</f>
        <v/>
      </c>
      <c r="Y52" s="23" t="str">
        <f t="shared" ca="1" si="15"/>
        <v/>
      </c>
      <c r="Z52" s="23" t="str">
        <f t="shared" ca="1" si="16"/>
        <v/>
      </c>
      <c r="AA52" s="23" t="str">
        <f t="shared" ca="1" si="17"/>
        <v/>
      </c>
    </row>
    <row r="53" spans="2:27" ht="27.75" customHeight="1" x14ac:dyDescent="0.2">
      <c r="B53" s="7">
        <f t="shared" si="0"/>
        <v>50</v>
      </c>
      <c r="C53" s="7" t="str">
        <f t="shared" ca="1" si="12"/>
        <v/>
      </c>
      <c r="D53" s="156" t="str">
        <f t="shared" ca="1" si="13"/>
        <v/>
      </c>
      <c r="E53" s="157" t="str">
        <f t="shared" ca="1" si="2"/>
        <v/>
      </c>
      <c r="F53" s="158" t="str">
        <f t="shared" ca="1" si="14"/>
        <v/>
      </c>
      <c r="G53" s="159"/>
      <c r="H53" s="159" t="str">
        <f>IF(G53="","",INDEX(D.1[Quy cách],MATCH(G53,D.1[Tên sản phẩm],0)))</f>
        <v/>
      </c>
      <c r="I53" s="160" t="str">
        <f>IF(G53="","",INDEX(D.1[ĐVT],MATCH(G53,D.1[Tên sản phẩm],0)))</f>
        <v/>
      </c>
      <c r="J53" s="162" t="str">
        <f>IF(G53="","",INDEX(D.1[Đơn giá nhập
(Hàng tồn đầu kỳ)],MATCH(G53,D.1[Tên sản phẩm],0)))</f>
        <v/>
      </c>
      <c r="K53" s="162" t="str">
        <f t="shared" si="3"/>
        <v/>
      </c>
      <c r="L53" s="159"/>
      <c r="M53" s="163" t="str">
        <f t="shared" si="4"/>
        <v/>
      </c>
      <c r="N53" s="164"/>
      <c r="O53" s="162"/>
      <c r="P53" s="163" t="str">
        <f t="shared" si="5"/>
        <v/>
      </c>
      <c r="Q53" s="164" t="str">
        <f t="shared" ca="1" si="6"/>
        <v/>
      </c>
      <c r="R53" s="163" t="str">
        <f t="shared" si="7"/>
        <v/>
      </c>
      <c r="S53" s="163" t="str">
        <f ca="1">IF(AND(C53&lt;&gt;"",C53&lt;&gt;OFFSET(C53,1,0)),SUMIFS(M.1[Giá có thuế],M.1[Số ĐK],C53),"")</f>
        <v/>
      </c>
      <c r="T53" s="159"/>
      <c r="U53" s="161" t="str">
        <f>IF(T53="","",'Thông Tin Chung'!$L$3)</f>
        <v/>
      </c>
      <c r="V53" s="163" t="str">
        <f t="shared" ca="1" si="8"/>
        <v/>
      </c>
      <c r="W53" s="165"/>
      <c r="X53" s="155" t="str">
        <f ca="1">IF(C53="","",IF(OR(D53&lt;NgayBatDau,D53&gt;NgayKetThuc),"Ngày tháng phải nằm trong kỳ báo cáo",IF(AND(F53&lt;&gt;"",COUNTIF(D.3[Tên nhà cung cấp],F53)=0),"Tên NCC chưa khai báo trong DSNCC",IF(AND(G53&lt;&gt;"",COUNTIF(D.1[Tên sản phẩm],G53)=0),"SP này chưa khai báo trong DSSP",""))))</f>
        <v/>
      </c>
      <c r="Y53" s="23" t="str">
        <f t="shared" ca="1" si="15"/>
        <v/>
      </c>
      <c r="Z53" s="23" t="str">
        <f t="shared" ca="1" si="16"/>
        <v/>
      </c>
      <c r="AA53" s="23" t="str">
        <f t="shared" ca="1" si="17"/>
        <v/>
      </c>
    </row>
    <row r="54" spans="2:27" ht="27.75" customHeight="1" x14ac:dyDescent="0.2">
      <c r="B54" s="7">
        <f t="shared" si="0"/>
        <v>51</v>
      </c>
      <c r="C54" s="7" t="str">
        <f t="shared" ca="1" si="12"/>
        <v/>
      </c>
      <c r="D54" s="156" t="str">
        <f t="shared" ca="1" si="13"/>
        <v/>
      </c>
      <c r="E54" s="157" t="str">
        <f t="shared" ca="1" si="2"/>
        <v/>
      </c>
      <c r="F54" s="158" t="str">
        <f t="shared" ca="1" si="14"/>
        <v/>
      </c>
      <c r="G54" s="159"/>
      <c r="H54" s="159" t="str">
        <f>IF(G54="","",INDEX(D.1[Quy cách],MATCH(G54,D.1[Tên sản phẩm],0)))</f>
        <v/>
      </c>
      <c r="I54" s="160" t="str">
        <f>IF(G54="","",INDEX(D.1[ĐVT],MATCH(G54,D.1[Tên sản phẩm],0)))</f>
        <v/>
      </c>
      <c r="J54" s="162" t="str">
        <f>IF(G54="","",INDEX(D.1[Đơn giá nhập
(Hàng tồn đầu kỳ)],MATCH(G54,D.1[Tên sản phẩm],0)))</f>
        <v/>
      </c>
      <c r="K54" s="162" t="str">
        <f t="shared" si="3"/>
        <v/>
      </c>
      <c r="L54" s="159"/>
      <c r="M54" s="163" t="str">
        <f t="shared" si="4"/>
        <v/>
      </c>
      <c r="N54" s="164"/>
      <c r="O54" s="162"/>
      <c r="P54" s="163" t="str">
        <f t="shared" si="5"/>
        <v/>
      </c>
      <c r="Q54" s="164" t="str">
        <f t="shared" ca="1" si="6"/>
        <v/>
      </c>
      <c r="R54" s="163" t="str">
        <f t="shared" si="7"/>
        <v/>
      </c>
      <c r="S54" s="163" t="str">
        <f ca="1">IF(AND(C54&lt;&gt;"",C54&lt;&gt;OFFSET(C54,1,0)),SUMIFS(M.1[Giá có thuế],M.1[Số ĐK],C54),"")</f>
        <v/>
      </c>
      <c r="T54" s="159"/>
      <c r="U54" s="161" t="str">
        <f>IF(T54="","",'Thông Tin Chung'!$L$3)</f>
        <v/>
      </c>
      <c r="V54" s="163" t="str">
        <f t="shared" ca="1" si="8"/>
        <v/>
      </c>
      <c r="W54" s="165"/>
      <c r="X54" s="155" t="str">
        <f ca="1">IF(C54="","",IF(OR(D54&lt;NgayBatDau,D54&gt;NgayKetThuc),"Ngày tháng phải nằm trong kỳ báo cáo",IF(AND(F54&lt;&gt;"",COUNTIF(D.3[Tên nhà cung cấp],F54)=0),"Tên NCC chưa khai báo trong DSNCC",IF(AND(G54&lt;&gt;"",COUNTIF(D.1[Tên sản phẩm],G54)=0),"SP này chưa khai báo trong DSSP",""))))</f>
        <v/>
      </c>
      <c r="Y54" s="23" t="str">
        <f t="shared" ca="1" si="15"/>
        <v/>
      </c>
      <c r="Z54" s="23" t="str">
        <f t="shared" ca="1" si="16"/>
        <v/>
      </c>
      <c r="AA54" s="23" t="str">
        <f t="shared" ca="1" si="17"/>
        <v/>
      </c>
    </row>
    <row r="55" spans="2:27" ht="27.75" customHeight="1" x14ac:dyDescent="0.2">
      <c r="B55" s="7">
        <f t="shared" si="0"/>
        <v>52</v>
      </c>
      <c r="C55" s="7" t="str">
        <f t="shared" ca="1" si="12"/>
        <v/>
      </c>
      <c r="D55" s="156" t="str">
        <f t="shared" ca="1" si="13"/>
        <v/>
      </c>
      <c r="E55" s="157" t="str">
        <f t="shared" ca="1" si="2"/>
        <v/>
      </c>
      <c r="F55" s="158" t="str">
        <f t="shared" ca="1" si="14"/>
        <v/>
      </c>
      <c r="G55" s="159"/>
      <c r="H55" s="159" t="str">
        <f>IF(G55="","",INDEX(D.1[Quy cách],MATCH(G55,D.1[Tên sản phẩm],0)))</f>
        <v/>
      </c>
      <c r="I55" s="160" t="str">
        <f>IF(G55="","",INDEX(D.1[ĐVT],MATCH(G55,D.1[Tên sản phẩm],0)))</f>
        <v/>
      </c>
      <c r="J55" s="162" t="str">
        <f>IF(G55="","",INDEX(D.1[Đơn giá nhập
(Hàng tồn đầu kỳ)],MATCH(G55,D.1[Tên sản phẩm],0)))</f>
        <v/>
      </c>
      <c r="K55" s="162" t="str">
        <f t="shared" si="3"/>
        <v/>
      </c>
      <c r="L55" s="159"/>
      <c r="M55" s="163" t="str">
        <f t="shared" si="4"/>
        <v/>
      </c>
      <c r="N55" s="164"/>
      <c r="O55" s="162"/>
      <c r="P55" s="163" t="str">
        <f t="shared" si="5"/>
        <v/>
      </c>
      <c r="Q55" s="164" t="str">
        <f t="shared" ca="1" si="6"/>
        <v/>
      </c>
      <c r="R55" s="163" t="str">
        <f t="shared" si="7"/>
        <v/>
      </c>
      <c r="S55" s="163" t="str">
        <f ca="1">IF(AND(C55&lt;&gt;"",C55&lt;&gt;OFFSET(C55,1,0)),SUMIFS(M.1[Giá có thuế],M.1[Số ĐK],C55),"")</f>
        <v/>
      </c>
      <c r="T55" s="159"/>
      <c r="U55" s="161" t="str">
        <f>IF(T55="","",'Thông Tin Chung'!$L$3)</f>
        <v/>
      </c>
      <c r="V55" s="163" t="str">
        <f t="shared" ca="1" si="8"/>
        <v/>
      </c>
      <c r="W55" s="165"/>
      <c r="X55" s="155" t="str">
        <f ca="1">IF(C55="","",IF(OR(D55&lt;NgayBatDau,D55&gt;NgayKetThuc),"Ngày tháng phải nằm trong kỳ báo cáo",IF(AND(F55&lt;&gt;"",COUNTIF(D.3[Tên nhà cung cấp],F55)=0),"Tên NCC chưa khai báo trong DSNCC",IF(AND(G55&lt;&gt;"",COUNTIF(D.1[Tên sản phẩm],G55)=0),"SP này chưa khai báo trong DSSP",""))))</f>
        <v/>
      </c>
      <c r="Y55" s="23" t="str">
        <f t="shared" ca="1" si="15"/>
        <v/>
      </c>
      <c r="Z55" s="23" t="str">
        <f t="shared" ca="1" si="16"/>
        <v/>
      </c>
      <c r="AA55" s="23" t="str">
        <f t="shared" ca="1" si="17"/>
        <v/>
      </c>
    </row>
    <row r="56" spans="2:27" ht="27.75" customHeight="1" x14ac:dyDescent="0.2">
      <c r="B56" s="7">
        <f t="shared" si="0"/>
        <v>53</v>
      </c>
      <c r="C56" s="7" t="str">
        <f t="shared" ca="1" si="12"/>
        <v/>
      </c>
      <c r="D56" s="156" t="str">
        <f t="shared" ca="1" si="13"/>
        <v/>
      </c>
      <c r="E56" s="157" t="str">
        <f t="shared" ca="1" si="2"/>
        <v/>
      </c>
      <c r="F56" s="158" t="str">
        <f t="shared" ca="1" si="14"/>
        <v/>
      </c>
      <c r="G56" s="159"/>
      <c r="H56" s="159" t="str">
        <f>IF(G56="","",INDEX(D.1[Quy cách],MATCH(G56,D.1[Tên sản phẩm],0)))</f>
        <v/>
      </c>
      <c r="I56" s="160" t="str">
        <f>IF(G56="","",INDEX(D.1[ĐVT],MATCH(G56,D.1[Tên sản phẩm],0)))</f>
        <v/>
      </c>
      <c r="J56" s="162" t="str">
        <f>IF(G56="","",INDEX(D.1[Đơn giá nhập
(Hàng tồn đầu kỳ)],MATCH(G56,D.1[Tên sản phẩm],0)))</f>
        <v/>
      </c>
      <c r="K56" s="162" t="str">
        <f t="shared" si="3"/>
        <v/>
      </c>
      <c r="L56" s="159"/>
      <c r="M56" s="163" t="str">
        <f t="shared" si="4"/>
        <v/>
      </c>
      <c r="N56" s="164"/>
      <c r="O56" s="162"/>
      <c r="P56" s="163" t="str">
        <f t="shared" si="5"/>
        <v/>
      </c>
      <c r="Q56" s="164" t="str">
        <f t="shared" ca="1" si="6"/>
        <v/>
      </c>
      <c r="R56" s="163" t="str">
        <f t="shared" si="7"/>
        <v/>
      </c>
      <c r="S56" s="163" t="str">
        <f ca="1">IF(AND(C56&lt;&gt;"",C56&lt;&gt;OFFSET(C56,1,0)),SUMIFS(M.1[Giá có thuế],M.1[Số ĐK],C56),"")</f>
        <v/>
      </c>
      <c r="T56" s="159"/>
      <c r="U56" s="161" t="str">
        <f>IF(T56="","",'Thông Tin Chung'!$L$3)</f>
        <v/>
      </c>
      <c r="V56" s="163" t="str">
        <f t="shared" ca="1" si="8"/>
        <v/>
      </c>
      <c r="W56" s="165"/>
      <c r="X56" s="155" t="str">
        <f ca="1">IF(C56="","",IF(OR(D56&lt;NgayBatDau,D56&gt;NgayKetThuc),"Ngày tháng phải nằm trong kỳ báo cáo",IF(AND(F56&lt;&gt;"",COUNTIF(D.3[Tên nhà cung cấp],F56)=0),"Tên NCC chưa khai báo trong DSNCC",IF(AND(G56&lt;&gt;"",COUNTIF(D.1[Tên sản phẩm],G56)=0),"SP này chưa khai báo trong DSSP",""))))</f>
        <v/>
      </c>
      <c r="Y56" s="23" t="str">
        <f t="shared" ca="1" si="15"/>
        <v/>
      </c>
      <c r="Z56" s="23" t="str">
        <f t="shared" ca="1" si="16"/>
        <v/>
      </c>
      <c r="AA56" s="23" t="str">
        <f t="shared" ca="1" si="17"/>
        <v/>
      </c>
    </row>
    <row r="57" spans="2:27" ht="27.75" customHeight="1" x14ac:dyDescent="0.2">
      <c r="B57" s="7">
        <f t="shared" si="0"/>
        <v>54</v>
      </c>
      <c r="C57" s="7" t="str">
        <f t="shared" ca="1" si="12"/>
        <v/>
      </c>
      <c r="D57" s="156" t="str">
        <f t="shared" ca="1" si="13"/>
        <v/>
      </c>
      <c r="E57" s="157" t="str">
        <f t="shared" ca="1" si="2"/>
        <v/>
      </c>
      <c r="F57" s="158" t="str">
        <f t="shared" ca="1" si="14"/>
        <v/>
      </c>
      <c r="G57" s="159"/>
      <c r="H57" s="159" t="str">
        <f>IF(G57="","",INDEX(D.1[Quy cách],MATCH(G57,D.1[Tên sản phẩm],0)))</f>
        <v/>
      </c>
      <c r="I57" s="160" t="str">
        <f>IF(G57="","",INDEX(D.1[ĐVT],MATCH(G57,D.1[Tên sản phẩm],0)))</f>
        <v/>
      </c>
      <c r="J57" s="162" t="str">
        <f>IF(G57="","",INDEX(D.1[Đơn giá nhập
(Hàng tồn đầu kỳ)],MATCH(G57,D.1[Tên sản phẩm],0)))</f>
        <v/>
      </c>
      <c r="K57" s="162" t="str">
        <f t="shared" si="3"/>
        <v/>
      </c>
      <c r="L57" s="159"/>
      <c r="M57" s="163" t="str">
        <f t="shared" si="4"/>
        <v/>
      </c>
      <c r="N57" s="164"/>
      <c r="O57" s="162"/>
      <c r="P57" s="163" t="str">
        <f t="shared" si="5"/>
        <v/>
      </c>
      <c r="Q57" s="164" t="str">
        <f t="shared" ca="1" si="6"/>
        <v/>
      </c>
      <c r="R57" s="163" t="str">
        <f t="shared" si="7"/>
        <v/>
      </c>
      <c r="S57" s="163" t="str">
        <f ca="1">IF(AND(C57&lt;&gt;"",C57&lt;&gt;OFFSET(C57,1,0)),SUMIFS(M.1[Giá có thuế],M.1[Số ĐK],C57),"")</f>
        <v/>
      </c>
      <c r="T57" s="159"/>
      <c r="U57" s="161" t="str">
        <f>IF(T57="","",'Thông Tin Chung'!$L$3)</f>
        <v/>
      </c>
      <c r="V57" s="163" t="str">
        <f t="shared" ca="1" si="8"/>
        <v/>
      </c>
      <c r="W57" s="165"/>
      <c r="X57" s="155" t="str">
        <f ca="1">IF(C57="","",IF(OR(D57&lt;NgayBatDau,D57&gt;NgayKetThuc),"Ngày tháng phải nằm trong kỳ báo cáo",IF(AND(F57&lt;&gt;"",COUNTIF(D.3[Tên nhà cung cấp],F57)=0),"Tên NCC chưa khai báo trong DSNCC",IF(AND(G57&lt;&gt;"",COUNTIF(D.1[Tên sản phẩm],G57)=0),"SP này chưa khai báo trong DSSP",""))))</f>
        <v/>
      </c>
      <c r="Y57" s="23" t="str">
        <f t="shared" ca="1" si="15"/>
        <v/>
      </c>
      <c r="Z57" s="23" t="str">
        <f t="shared" ca="1" si="16"/>
        <v/>
      </c>
      <c r="AA57" s="23" t="str">
        <f t="shared" ca="1" si="17"/>
        <v/>
      </c>
    </row>
    <row r="58" spans="2:27" ht="27.75" customHeight="1" x14ac:dyDescent="0.2">
      <c r="B58" s="7">
        <f t="shared" si="0"/>
        <v>55</v>
      </c>
      <c r="C58" s="7" t="str">
        <f t="shared" ca="1" si="12"/>
        <v/>
      </c>
      <c r="D58" s="156" t="str">
        <f t="shared" ca="1" si="13"/>
        <v/>
      </c>
      <c r="E58" s="157" t="str">
        <f t="shared" ca="1" si="2"/>
        <v/>
      </c>
      <c r="F58" s="158" t="str">
        <f t="shared" ca="1" si="14"/>
        <v/>
      </c>
      <c r="G58" s="159"/>
      <c r="H58" s="159" t="str">
        <f>IF(G58="","",INDEX(D.1[Quy cách],MATCH(G58,D.1[Tên sản phẩm],0)))</f>
        <v/>
      </c>
      <c r="I58" s="160" t="str">
        <f>IF(G58="","",INDEX(D.1[ĐVT],MATCH(G58,D.1[Tên sản phẩm],0)))</f>
        <v/>
      </c>
      <c r="J58" s="162" t="str">
        <f>IF(G58="","",INDEX(D.1[Đơn giá nhập
(Hàng tồn đầu kỳ)],MATCH(G58,D.1[Tên sản phẩm],0)))</f>
        <v/>
      </c>
      <c r="K58" s="162" t="str">
        <f t="shared" si="3"/>
        <v/>
      </c>
      <c r="L58" s="159"/>
      <c r="M58" s="163" t="str">
        <f t="shared" si="4"/>
        <v/>
      </c>
      <c r="N58" s="164"/>
      <c r="O58" s="162"/>
      <c r="P58" s="163" t="str">
        <f t="shared" si="5"/>
        <v/>
      </c>
      <c r="Q58" s="164" t="str">
        <f t="shared" ca="1" si="6"/>
        <v/>
      </c>
      <c r="R58" s="163" t="str">
        <f t="shared" si="7"/>
        <v/>
      </c>
      <c r="S58" s="163" t="str">
        <f ca="1">IF(AND(C58&lt;&gt;"",C58&lt;&gt;OFFSET(C58,1,0)),SUMIFS(M.1[Giá có thuế],M.1[Số ĐK],C58),"")</f>
        <v/>
      </c>
      <c r="T58" s="159"/>
      <c r="U58" s="161" t="str">
        <f>IF(T58="","",'Thông Tin Chung'!$L$3)</f>
        <v/>
      </c>
      <c r="V58" s="163" t="str">
        <f t="shared" ca="1" si="8"/>
        <v/>
      </c>
      <c r="W58" s="165"/>
      <c r="X58" s="155" t="str">
        <f ca="1">IF(C58="","",IF(OR(D58&lt;NgayBatDau,D58&gt;NgayKetThuc),"Ngày tháng phải nằm trong kỳ báo cáo",IF(AND(F58&lt;&gt;"",COUNTIF(D.3[Tên nhà cung cấp],F58)=0),"Tên NCC chưa khai báo trong DSNCC",IF(AND(G58&lt;&gt;"",COUNTIF(D.1[Tên sản phẩm],G58)=0),"SP này chưa khai báo trong DSSP",""))))</f>
        <v/>
      </c>
      <c r="Y58" s="23" t="str">
        <f t="shared" ca="1" si="15"/>
        <v/>
      </c>
      <c r="Z58" s="23" t="str">
        <f t="shared" ca="1" si="16"/>
        <v/>
      </c>
      <c r="AA58" s="23" t="str">
        <f t="shared" ca="1" si="17"/>
        <v/>
      </c>
    </row>
    <row r="59" spans="2:27" ht="27.75" customHeight="1" x14ac:dyDescent="0.2">
      <c r="B59" s="7">
        <f t="shared" si="0"/>
        <v>56</v>
      </c>
      <c r="C59" s="7" t="str">
        <f t="shared" ca="1" si="12"/>
        <v/>
      </c>
      <c r="D59" s="156" t="str">
        <f t="shared" ca="1" si="13"/>
        <v/>
      </c>
      <c r="E59" s="157" t="str">
        <f t="shared" ca="1" si="2"/>
        <v/>
      </c>
      <c r="F59" s="158" t="str">
        <f t="shared" ca="1" si="14"/>
        <v/>
      </c>
      <c r="G59" s="159"/>
      <c r="H59" s="159" t="str">
        <f>IF(G59="","",INDEX(D.1[Quy cách],MATCH(G59,D.1[Tên sản phẩm],0)))</f>
        <v/>
      </c>
      <c r="I59" s="160" t="str">
        <f>IF(G59="","",INDEX(D.1[ĐVT],MATCH(G59,D.1[Tên sản phẩm],0)))</f>
        <v/>
      </c>
      <c r="J59" s="162" t="str">
        <f>IF(G59="","",INDEX(D.1[Đơn giá nhập
(Hàng tồn đầu kỳ)],MATCH(G59,D.1[Tên sản phẩm],0)))</f>
        <v/>
      </c>
      <c r="K59" s="162" t="str">
        <f t="shared" si="3"/>
        <v/>
      </c>
      <c r="L59" s="159"/>
      <c r="M59" s="163" t="str">
        <f t="shared" si="4"/>
        <v/>
      </c>
      <c r="N59" s="164"/>
      <c r="O59" s="162"/>
      <c r="P59" s="163" t="str">
        <f t="shared" si="5"/>
        <v/>
      </c>
      <c r="Q59" s="164" t="str">
        <f t="shared" ca="1" si="6"/>
        <v/>
      </c>
      <c r="R59" s="163" t="str">
        <f t="shared" si="7"/>
        <v/>
      </c>
      <c r="S59" s="163" t="str">
        <f ca="1">IF(AND(C59&lt;&gt;"",C59&lt;&gt;OFFSET(C59,1,0)),SUMIFS(M.1[Giá có thuế],M.1[Số ĐK],C59),"")</f>
        <v/>
      </c>
      <c r="T59" s="159"/>
      <c r="U59" s="161" t="str">
        <f>IF(T59="","",'Thông Tin Chung'!$L$3)</f>
        <v/>
      </c>
      <c r="V59" s="163" t="str">
        <f t="shared" ca="1" si="8"/>
        <v/>
      </c>
      <c r="W59" s="165"/>
      <c r="X59" s="155" t="str">
        <f ca="1">IF(C59="","",IF(OR(D59&lt;NgayBatDau,D59&gt;NgayKetThuc),"Ngày tháng phải nằm trong kỳ báo cáo",IF(AND(F59&lt;&gt;"",COUNTIF(D.3[Tên nhà cung cấp],F59)=0),"Tên NCC chưa khai báo trong DSNCC",IF(AND(G59&lt;&gt;"",COUNTIF(D.1[Tên sản phẩm],G59)=0),"SP này chưa khai báo trong DSSP",""))))</f>
        <v/>
      </c>
      <c r="Y59" s="23" t="str">
        <f t="shared" ca="1" si="15"/>
        <v/>
      </c>
      <c r="Z59" s="23" t="str">
        <f t="shared" ca="1" si="16"/>
        <v/>
      </c>
      <c r="AA59" s="23" t="str">
        <f t="shared" ca="1" si="17"/>
        <v/>
      </c>
    </row>
    <row r="60" spans="2:27" ht="27.75" customHeight="1" x14ac:dyDescent="0.2">
      <c r="B60" s="7">
        <f t="shared" si="0"/>
        <v>57</v>
      </c>
      <c r="C60" s="7" t="str">
        <f t="shared" ca="1" si="12"/>
        <v/>
      </c>
      <c r="D60" s="156" t="str">
        <f t="shared" ca="1" si="13"/>
        <v/>
      </c>
      <c r="E60" s="157" t="str">
        <f t="shared" ca="1" si="2"/>
        <v/>
      </c>
      <c r="F60" s="158" t="str">
        <f t="shared" ca="1" si="14"/>
        <v/>
      </c>
      <c r="G60" s="159"/>
      <c r="H60" s="159" t="str">
        <f>IF(G60="","",INDEX(D.1[Quy cách],MATCH(G60,D.1[Tên sản phẩm],0)))</f>
        <v/>
      </c>
      <c r="I60" s="160" t="str">
        <f>IF(G60="","",INDEX(D.1[ĐVT],MATCH(G60,D.1[Tên sản phẩm],0)))</f>
        <v/>
      </c>
      <c r="J60" s="162" t="str">
        <f>IF(G60="","",INDEX(D.1[Đơn giá nhập
(Hàng tồn đầu kỳ)],MATCH(G60,D.1[Tên sản phẩm],0)))</f>
        <v/>
      </c>
      <c r="K60" s="162" t="str">
        <f t="shared" si="3"/>
        <v/>
      </c>
      <c r="L60" s="159"/>
      <c r="M60" s="163" t="str">
        <f t="shared" si="4"/>
        <v/>
      </c>
      <c r="N60" s="164"/>
      <c r="O60" s="162"/>
      <c r="P60" s="163" t="str">
        <f t="shared" si="5"/>
        <v/>
      </c>
      <c r="Q60" s="164" t="str">
        <f t="shared" ca="1" si="6"/>
        <v/>
      </c>
      <c r="R60" s="163" t="str">
        <f t="shared" si="7"/>
        <v/>
      </c>
      <c r="S60" s="163" t="str">
        <f ca="1">IF(AND(C60&lt;&gt;"",C60&lt;&gt;OFFSET(C60,1,0)),SUMIFS(M.1[Giá có thuế],M.1[Số ĐK],C60),"")</f>
        <v/>
      </c>
      <c r="T60" s="159"/>
      <c r="U60" s="161" t="str">
        <f>IF(T60="","",'Thông Tin Chung'!$L$3)</f>
        <v/>
      </c>
      <c r="V60" s="163" t="str">
        <f t="shared" ca="1" si="8"/>
        <v/>
      </c>
      <c r="W60" s="165"/>
      <c r="X60" s="155" t="str">
        <f ca="1">IF(C60="","",IF(OR(D60&lt;NgayBatDau,D60&gt;NgayKetThuc),"Ngày tháng phải nằm trong kỳ báo cáo",IF(AND(F60&lt;&gt;"",COUNTIF(D.3[Tên nhà cung cấp],F60)=0),"Tên NCC chưa khai báo trong DSNCC",IF(AND(G60&lt;&gt;"",COUNTIF(D.1[Tên sản phẩm],G60)=0),"SP này chưa khai báo trong DSSP",""))))</f>
        <v/>
      </c>
      <c r="Y60" s="23" t="str">
        <f t="shared" ca="1" si="15"/>
        <v/>
      </c>
      <c r="Z60" s="23" t="str">
        <f t="shared" ca="1" si="16"/>
        <v/>
      </c>
      <c r="AA60" s="23" t="str">
        <f t="shared" ca="1" si="17"/>
        <v/>
      </c>
    </row>
    <row r="61" spans="2:27" ht="27.75" customHeight="1" x14ac:dyDescent="0.2">
      <c r="B61" s="7">
        <f t="shared" si="0"/>
        <v>58</v>
      </c>
      <c r="C61" s="7" t="str">
        <f t="shared" ca="1" si="12"/>
        <v/>
      </c>
      <c r="D61" s="156" t="str">
        <f t="shared" ca="1" si="13"/>
        <v/>
      </c>
      <c r="E61" s="157" t="str">
        <f t="shared" ca="1" si="2"/>
        <v/>
      </c>
      <c r="F61" s="158" t="str">
        <f t="shared" ca="1" si="14"/>
        <v/>
      </c>
      <c r="G61" s="159"/>
      <c r="H61" s="159" t="str">
        <f>IF(G61="","",INDEX(D.1[Quy cách],MATCH(G61,D.1[Tên sản phẩm],0)))</f>
        <v/>
      </c>
      <c r="I61" s="160" t="str">
        <f>IF(G61="","",INDEX(D.1[ĐVT],MATCH(G61,D.1[Tên sản phẩm],0)))</f>
        <v/>
      </c>
      <c r="J61" s="162" t="str">
        <f>IF(G61="","",INDEX(D.1[Đơn giá nhập
(Hàng tồn đầu kỳ)],MATCH(G61,D.1[Tên sản phẩm],0)))</f>
        <v/>
      </c>
      <c r="K61" s="162" t="str">
        <f t="shared" si="3"/>
        <v/>
      </c>
      <c r="L61" s="159"/>
      <c r="M61" s="163" t="str">
        <f t="shared" si="4"/>
        <v/>
      </c>
      <c r="N61" s="164"/>
      <c r="O61" s="162"/>
      <c r="P61" s="163" t="str">
        <f t="shared" si="5"/>
        <v/>
      </c>
      <c r="Q61" s="164" t="str">
        <f t="shared" ca="1" si="6"/>
        <v/>
      </c>
      <c r="R61" s="163" t="str">
        <f t="shared" si="7"/>
        <v/>
      </c>
      <c r="S61" s="163" t="str">
        <f ca="1">IF(AND(C61&lt;&gt;"",C61&lt;&gt;OFFSET(C61,1,0)),SUMIFS(M.1[Giá có thuế],M.1[Số ĐK],C61),"")</f>
        <v/>
      </c>
      <c r="T61" s="159"/>
      <c r="U61" s="161" t="str">
        <f>IF(T61="","",'Thông Tin Chung'!$L$3)</f>
        <v/>
      </c>
      <c r="V61" s="163" t="str">
        <f t="shared" ca="1" si="8"/>
        <v/>
      </c>
      <c r="W61" s="165"/>
      <c r="X61" s="155" t="str">
        <f ca="1">IF(C61="","",IF(OR(D61&lt;NgayBatDau,D61&gt;NgayKetThuc),"Ngày tháng phải nằm trong kỳ báo cáo",IF(AND(F61&lt;&gt;"",COUNTIF(D.3[Tên nhà cung cấp],F61)=0),"Tên NCC chưa khai báo trong DSNCC",IF(AND(G61&lt;&gt;"",COUNTIF(D.1[Tên sản phẩm],G61)=0),"SP này chưa khai báo trong DSSP",""))))</f>
        <v/>
      </c>
      <c r="Y61" s="23" t="str">
        <f t="shared" ca="1" si="15"/>
        <v/>
      </c>
      <c r="Z61" s="23" t="str">
        <f t="shared" ca="1" si="16"/>
        <v/>
      </c>
      <c r="AA61" s="23" t="str">
        <f t="shared" ca="1" si="17"/>
        <v/>
      </c>
    </row>
    <row r="62" spans="2:27" ht="27.75" customHeight="1" x14ac:dyDescent="0.2">
      <c r="B62" s="7">
        <f t="shared" si="0"/>
        <v>59</v>
      </c>
      <c r="C62" s="7" t="str">
        <f t="shared" ca="1" si="12"/>
        <v/>
      </c>
      <c r="D62" s="156" t="str">
        <f t="shared" ca="1" si="13"/>
        <v/>
      </c>
      <c r="E62" s="157" t="str">
        <f t="shared" ca="1" si="2"/>
        <v/>
      </c>
      <c r="F62" s="158" t="str">
        <f t="shared" ca="1" si="14"/>
        <v/>
      </c>
      <c r="G62" s="159"/>
      <c r="H62" s="159" t="str">
        <f>IF(G62="","",INDEX(D.1[Quy cách],MATCH(G62,D.1[Tên sản phẩm],0)))</f>
        <v/>
      </c>
      <c r="I62" s="160" t="str">
        <f>IF(G62="","",INDEX(D.1[ĐVT],MATCH(G62,D.1[Tên sản phẩm],0)))</f>
        <v/>
      </c>
      <c r="J62" s="162" t="str">
        <f>IF(G62="","",INDEX(D.1[Đơn giá nhập
(Hàng tồn đầu kỳ)],MATCH(G62,D.1[Tên sản phẩm],0)))</f>
        <v/>
      </c>
      <c r="K62" s="162" t="str">
        <f t="shared" si="3"/>
        <v/>
      </c>
      <c r="L62" s="159"/>
      <c r="M62" s="163" t="str">
        <f t="shared" si="4"/>
        <v/>
      </c>
      <c r="N62" s="164"/>
      <c r="O62" s="162"/>
      <c r="P62" s="163" t="str">
        <f t="shared" si="5"/>
        <v/>
      </c>
      <c r="Q62" s="164" t="str">
        <f t="shared" ca="1" si="6"/>
        <v/>
      </c>
      <c r="R62" s="163" t="str">
        <f t="shared" si="7"/>
        <v/>
      </c>
      <c r="S62" s="163" t="str">
        <f ca="1">IF(AND(C62&lt;&gt;"",C62&lt;&gt;OFFSET(C62,1,0)),SUMIFS(M.1[Giá có thuế],M.1[Số ĐK],C62),"")</f>
        <v/>
      </c>
      <c r="T62" s="159"/>
      <c r="U62" s="161" t="str">
        <f>IF(T62="","",'Thông Tin Chung'!$L$3)</f>
        <v/>
      </c>
      <c r="V62" s="163" t="str">
        <f t="shared" ca="1" si="8"/>
        <v/>
      </c>
      <c r="W62" s="165"/>
      <c r="X62" s="155" t="str">
        <f ca="1">IF(C62="","",IF(OR(D62&lt;NgayBatDau,D62&gt;NgayKetThuc),"Ngày tháng phải nằm trong kỳ báo cáo",IF(AND(F62&lt;&gt;"",COUNTIF(D.3[Tên nhà cung cấp],F62)=0),"Tên NCC chưa khai báo trong DSNCC",IF(AND(G62&lt;&gt;"",COUNTIF(D.1[Tên sản phẩm],G62)=0),"SP này chưa khai báo trong DSSP",""))))</f>
        <v/>
      </c>
      <c r="Y62" s="23" t="str">
        <f t="shared" ca="1" si="15"/>
        <v/>
      </c>
      <c r="Z62" s="23" t="str">
        <f t="shared" ca="1" si="16"/>
        <v/>
      </c>
      <c r="AA62" s="23" t="str">
        <f t="shared" ca="1" si="17"/>
        <v/>
      </c>
    </row>
    <row r="63" spans="2:27" ht="27.75" customHeight="1" x14ac:dyDescent="0.2">
      <c r="B63" s="7">
        <f t="shared" si="0"/>
        <v>60</v>
      </c>
      <c r="C63" s="7" t="str">
        <f t="shared" ca="1" si="12"/>
        <v/>
      </c>
      <c r="D63" s="156" t="str">
        <f t="shared" ca="1" si="13"/>
        <v/>
      </c>
      <c r="E63" s="157" t="str">
        <f t="shared" ca="1" si="2"/>
        <v/>
      </c>
      <c r="F63" s="158" t="str">
        <f t="shared" ca="1" si="14"/>
        <v/>
      </c>
      <c r="G63" s="159"/>
      <c r="H63" s="159" t="str">
        <f>IF(G63="","",INDEX(D.1[Quy cách],MATCH(G63,D.1[Tên sản phẩm],0)))</f>
        <v/>
      </c>
      <c r="I63" s="160" t="str">
        <f>IF(G63="","",INDEX(D.1[ĐVT],MATCH(G63,D.1[Tên sản phẩm],0)))</f>
        <v/>
      </c>
      <c r="J63" s="162" t="str">
        <f>IF(G63="","",INDEX(D.1[Đơn giá nhập
(Hàng tồn đầu kỳ)],MATCH(G63,D.1[Tên sản phẩm],0)))</f>
        <v/>
      </c>
      <c r="K63" s="162" t="str">
        <f t="shared" si="3"/>
        <v/>
      </c>
      <c r="L63" s="159"/>
      <c r="M63" s="163" t="str">
        <f t="shared" si="4"/>
        <v/>
      </c>
      <c r="N63" s="164"/>
      <c r="O63" s="162"/>
      <c r="P63" s="163" t="str">
        <f t="shared" si="5"/>
        <v/>
      </c>
      <c r="Q63" s="164" t="str">
        <f t="shared" ca="1" si="6"/>
        <v/>
      </c>
      <c r="R63" s="163" t="str">
        <f t="shared" si="7"/>
        <v/>
      </c>
      <c r="S63" s="163" t="str">
        <f ca="1">IF(AND(C63&lt;&gt;"",C63&lt;&gt;OFFSET(C63,1,0)),SUMIFS(M.1[Giá có thuế],M.1[Số ĐK],C63),"")</f>
        <v/>
      </c>
      <c r="T63" s="159"/>
      <c r="U63" s="161" t="str">
        <f>IF(T63="","",'Thông Tin Chung'!$L$3)</f>
        <v/>
      </c>
      <c r="V63" s="163" t="str">
        <f t="shared" ca="1" si="8"/>
        <v/>
      </c>
      <c r="W63" s="165"/>
      <c r="X63" s="155" t="str">
        <f ca="1">IF(C63="","",IF(OR(D63&lt;NgayBatDau,D63&gt;NgayKetThuc),"Ngày tháng phải nằm trong kỳ báo cáo",IF(AND(F63&lt;&gt;"",COUNTIF(D.3[Tên nhà cung cấp],F63)=0),"Tên NCC chưa khai báo trong DSNCC",IF(AND(G63&lt;&gt;"",COUNTIF(D.1[Tên sản phẩm],G63)=0),"SP này chưa khai báo trong DSSP",""))))</f>
        <v/>
      </c>
      <c r="Y63" s="23" t="str">
        <f t="shared" ca="1" si="15"/>
        <v/>
      </c>
      <c r="Z63" s="23" t="str">
        <f t="shared" ca="1" si="16"/>
        <v/>
      </c>
      <c r="AA63" s="23" t="str">
        <f t="shared" ca="1" si="17"/>
        <v/>
      </c>
    </row>
    <row r="64" spans="2:27" ht="27.75" customHeight="1" x14ac:dyDescent="0.2">
      <c r="B64" s="7">
        <f t="shared" si="0"/>
        <v>61</v>
      </c>
      <c r="C64" s="7" t="str">
        <f t="shared" ca="1" si="12"/>
        <v/>
      </c>
      <c r="D64" s="156" t="str">
        <f t="shared" ca="1" si="13"/>
        <v/>
      </c>
      <c r="E64" s="157" t="str">
        <f t="shared" ca="1" si="2"/>
        <v/>
      </c>
      <c r="F64" s="158" t="str">
        <f t="shared" ca="1" si="14"/>
        <v/>
      </c>
      <c r="G64" s="159"/>
      <c r="H64" s="159" t="str">
        <f>IF(G64="","",INDEX(D.1[Quy cách],MATCH(G64,D.1[Tên sản phẩm],0)))</f>
        <v/>
      </c>
      <c r="I64" s="160" t="str">
        <f>IF(G64="","",INDEX(D.1[ĐVT],MATCH(G64,D.1[Tên sản phẩm],0)))</f>
        <v/>
      </c>
      <c r="J64" s="162" t="str">
        <f>IF(G64="","",INDEX(D.1[Đơn giá nhập
(Hàng tồn đầu kỳ)],MATCH(G64,D.1[Tên sản phẩm],0)))</f>
        <v/>
      </c>
      <c r="K64" s="162" t="str">
        <f t="shared" si="3"/>
        <v/>
      </c>
      <c r="L64" s="159"/>
      <c r="M64" s="163" t="str">
        <f t="shared" si="4"/>
        <v/>
      </c>
      <c r="N64" s="164"/>
      <c r="O64" s="162"/>
      <c r="P64" s="163" t="str">
        <f t="shared" si="5"/>
        <v/>
      </c>
      <c r="Q64" s="164" t="str">
        <f t="shared" ca="1" si="6"/>
        <v/>
      </c>
      <c r="R64" s="163" t="str">
        <f t="shared" si="7"/>
        <v/>
      </c>
      <c r="S64" s="163" t="str">
        <f ca="1">IF(AND(C64&lt;&gt;"",C64&lt;&gt;OFFSET(C64,1,0)),SUMIFS(M.1[Giá có thuế],M.1[Số ĐK],C64),"")</f>
        <v/>
      </c>
      <c r="T64" s="159"/>
      <c r="U64" s="161" t="str">
        <f>IF(T64="","",'Thông Tin Chung'!$L$3)</f>
        <v/>
      </c>
      <c r="V64" s="163" t="str">
        <f t="shared" ca="1" si="8"/>
        <v/>
      </c>
      <c r="W64" s="165"/>
      <c r="X64" s="155" t="str">
        <f ca="1">IF(C64="","",IF(OR(D64&lt;NgayBatDau,D64&gt;NgayKetThuc),"Ngày tháng phải nằm trong kỳ báo cáo",IF(AND(F64&lt;&gt;"",COUNTIF(D.3[Tên nhà cung cấp],F64)=0),"Tên NCC chưa khai báo trong DSNCC",IF(AND(G64&lt;&gt;"",COUNTIF(D.1[Tên sản phẩm],G64)=0),"SP này chưa khai báo trong DSSP",""))))</f>
        <v/>
      </c>
      <c r="Y64" s="23" t="str">
        <f t="shared" ca="1" si="15"/>
        <v/>
      </c>
      <c r="Z64" s="23" t="str">
        <f t="shared" ca="1" si="16"/>
        <v/>
      </c>
      <c r="AA64" s="23" t="str">
        <f t="shared" ca="1" si="17"/>
        <v/>
      </c>
    </row>
    <row r="65" spans="2:27" ht="27.75" customHeight="1" x14ac:dyDescent="0.2">
      <c r="B65" s="7">
        <f t="shared" si="0"/>
        <v>62</v>
      </c>
      <c r="C65" s="7" t="str">
        <f t="shared" ca="1" si="12"/>
        <v/>
      </c>
      <c r="D65" s="156" t="str">
        <f t="shared" ca="1" si="13"/>
        <v/>
      </c>
      <c r="E65" s="157" t="str">
        <f t="shared" ca="1" si="2"/>
        <v/>
      </c>
      <c r="F65" s="158" t="str">
        <f t="shared" ca="1" si="14"/>
        <v/>
      </c>
      <c r="G65" s="159"/>
      <c r="H65" s="159" t="str">
        <f>IF(G65="","",INDEX(D.1[Quy cách],MATCH(G65,D.1[Tên sản phẩm],0)))</f>
        <v/>
      </c>
      <c r="I65" s="160" t="str">
        <f>IF(G65="","",INDEX(D.1[ĐVT],MATCH(G65,D.1[Tên sản phẩm],0)))</f>
        <v/>
      </c>
      <c r="J65" s="162" t="str">
        <f>IF(G65="","",INDEX(D.1[Đơn giá nhập
(Hàng tồn đầu kỳ)],MATCH(G65,D.1[Tên sản phẩm],0)))</f>
        <v/>
      </c>
      <c r="K65" s="162" t="str">
        <f t="shared" si="3"/>
        <v/>
      </c>
      <c r="L65" s="159"/>
      <c r="M65" s="163" t="str">
        <f t="shared" si="4"/>
        <v/>
      </c>
      <c r="N65" s="164"/>
      <c r="O65" s="162"/>
      <c r="P65" s="163" t="str">
        <f t="shared" si="5"/>
        <v/>
      </c>
      <c r="Q65" s="164" t="str">
        <f t="shared" ca="1" si="6"/>
        <v/>
      </c>
      <c r="R65" s="163" t="str">
        <f t="shared" si="7"/>
        <v/>
      </c>
      <c r="S65" s="163" t="str">
        <f ca="1">IF(AND(C65&lt;&gt;"",C65&lt;&gt;OFFSET(C65,1,0)),SUMIFS(M.1[Giá có thuế],M.1[Số ĐK],C65),"")</f>
        <v/>
      </c>
      <c r="T65" s="159"/>
      <c r="U65" s="161" t="str">
        <f>IF(T65="","",'Thông Tin Chung'!$L$3)</f>
        <v/>
      </c>
      <c r="V65" s="163" t="str">
        <f t="shared" ca="1" si="8"/>
        <v/>
      </c>
      <c r="W65" s="165"/>
      <c r="X65" s="155" t="str">
        <f ca="1">IF(C65="","",IF(OR(D65&lt;NgayBatDau,D65&gt;NgayKetThuc),"Ngày tháng phải nằm trong kỳ báo cáo",IF(AND(F65&lt;&gt;"",COUNTIF(D.3[Tên nhà cung cấp],F65)=0),"Tên NCC chưa khai báo trong DSNCC",IF(AND(G65&lt;&gt;"",COUNTIF(D.1[Tên sản phẩm],G65)=0),"SP này chưa khai báo trong DSSP",""))))</f>
        <v/>
      </c>
      <c r="Y65" s="23" t="str">
        <f t="shared" ca="1" si="15"/>
        <v/>
      </c>
      <c r="Z65" s="23" t="str">
        <f t="shared" ca="1" si="16"/>
        <v/>
      </c>
      <c r="AA65" s="23" t="str">
        <f t="shared" ca="1" si="17"/>
        <v/>
      </c>
    </row>
    <row r="66" spans="2:27" ht="27.75" customHeight="1" x14ac:dyDescent="0.2">
      <c r="B66" s="7">
        <f t="shared" si="0"/>
        <v>63</v>
      </c>
      <c r="C66" s="7" t="str">
        <f t="shared" ca="1" si="12"/>
        <v/>
      </c>
      <c r="D66" s="156" t="str">
        <f t="shared" ca="1" si="13"/>
        <v/>
      </c>
      <c r="E66" s="157" t="str">
        <f t="shared" ca="1" si="2"/>
        <v/>
      </c>
      <c r="F66" s="158" t="str">
        <f t="shared" ca="1" si="14"/>
        <v/>
      </c>
      <c r="G66" s="159"/>
      <c r="H66" s="159" t="str">
        <f>IF(G66="","",INDEX(D.1[Quy cách],MATCH(G66,D.1[Tên sản phẩm],0)))</f>
        <v/>
      </c>
      <c r="I66" s="160" t="str">
        <f>IF(G66="","",INDEX(D.1[ĐVT],MATCH(G66,D.1[Tên sản phẩm],0)))</f>
        <v/>
      </c>
      <c r="J66" s="162" t="str">
        <f>IF(G66="","",INDEX(D.1[Đơn giá nhập
(Hàng tồn đầu kỳ)],MATCH(G66,D.1[Tên sản phẩm],0)))</f>
        <v/>
      </c>
      <c r="K66" s="162" t="str">
        <f t="shared" si="3"/>
        <v/>
      </c>
      <c r="L66" s="159"/>
      <c r="M66" s="163" t="str">
        <f t="shared" si="4"/>
        <v/>
      </c>
      <c r="N66" s="164"/>
      <c r="O66" s="162"/>
      <c r="P66" s="163" t="str">
        <f t="shared" si="5"/>
        <v/>
      </c>
      <c r="Q66" s="164" t="str">
        <f t="shared" ca="1" si="6"/>
        <v/>
      </c>
      <c r="R66" s="163" t="str">
        <f t="shared" si="7"/>
        <v/>
      </c>
      <c r="S66" s="163" t="str">
        <f ca="1">IF(AND(C66&lt;&gt;"",C66&lt;&gt;OFFSET(C66,1,0)),SUMIFS(M.1[Giá có thuế],M.1[Số ĐK],C66),"")</f>
        <v/>
      </c>
      <c r="T66" s="159"/>
      <c r="U66" s="161" t="str">
        <f>IF(T66="","",'Thông Tin Chung'!$L$3)</f>
        <v/>
      </c>
      <c r="V66" s="163" t="str">
        <f t="shared" ca="1" si="8"/>
        <v/>
      </c>
      <c r="W66" s="165"/>
      <c r="X66" s="155" t="str">
        <f ca="1">IF(C66="","",IF(OR(D66&lt;NgayBatDau,D66&gt;NgayKetThuc),"Ngày tháng phải nằm trong kỳ báo cáo",IF(AND(F66&lt;&gt;"",COUNTIF(D.3[Tên nhà cung cấp],F66)=0),"Tên NCC chưa khai báo trong DSNCC",IF(AND(G66&lt;&gt;"",COUNTIF(D.1[Tên sản phẩm],G66)=0),"SP này chưa khai báo trong DSSP",""))))</f>
        <v/>
      </c>
      <c r="Y66" s="23" t="str">
        <f t="shared" ca="1" si="15"/>
        <v/>
      </c>
      <c r="Z66" s="23" t="str">
        <f t="shared" ca="1" si="16"/>
        <v/>
      </c>
      <c r="AA66" s="23" t="str">
        <f t="shared" ca="1" si="17"/>
        <v/>
      </c>
    </row>
    <row r="67" spans="2:27" ht="27.75" customHeight="1" x14ac:dyDescent="0.2">
      <c r="B67" s="7">
        <f t="shared" ref="B67:B130" si="18">ROW(A67)-3</f>
        <v>64</v>
      </c>
      <c r="C67" s="7" t="str">
        <f t="shared" ca="1" si="12"/>
        <v/>
      </c>
      <c r="D67" s="156" t="str">
        <f t="shared" ca="1" si="13"/>
        <v/>
      </c>
      <c r="E67" s="157" t="str">
        <f t="shared" ca="1" si="2"/>
        <v/>
      </c>
      <c r="F67" s="158" t="str">
        <f t="shared" ca="1" si="14"/>
        <v/>
      </c>
      <c r="G67" s="159"/>
      <c r="H67" s="159" t="str">
        <f>IF(G67="","",INDEX(D.1[Quy cách],MATCH(G67,D.1[Tên sản phẩm],0)))</f>
        <v/>
      </c>
      <c r="I67" s="160" t="str">
        <f>IF(G67="","",INDEX(D.1[ĐVT],MATCH(G67,D.1[Tên sản phẩm],0)))</f>
        <v/>
      </c>
      <c r="J67" s="162" t="str">
        <f>IF(G67="","",INDEX(D.1[Đơn giá nhập
(Hàng tồn đầu kỳ)],MATCH(G67,D.1[Tên sản phẩm],0)))</f>
        <v/>
      </c>
      <c r="K67" s="162" t="str">
        <f t="shared" si="3"/>
        <v/>
      </c>
      <c r="L67" s="159"/>
      <c r="M67" s="163" t="str">
        <f t="shared" si="4"/>
        <v/>
      </c>
      <c r="N67" s="164"/>
      <c r="O67" s="162"/>
      <c r="P67" s="163" t="str">
        <f t="shared" si="5"/>
        <v/>
      </c>
      <c r="Q67" s="164" t="str">
        <f t="shared" ca="1" si="6"/>
        <v/>
      </c>
      <c r="R67" s="163" t="str">
        <f t="shared" si="7"/>
        <v/>
      </c>
      <c r="S67" s="163" t="str">
        <f ca="1">IF(AND(C67&lt;&gt;"",C67&lt;&gt;OFFSET(C67,1,0)),SUMIFS(M.1[Giá có thuế],M.1[Số ĐK],C67),"")</f>
        <v/>
      </c>
      <c r="T67" s="159"/>
      <c r="U67" s="161" t="str">
        <f>IF(T67="","",'Thông Tin Chung'!$L$3)</f>
        <v/>
      </c>
      <c r="V67" s="163" t="str">
        <f t="shared" ca="1" si="8"/>
        <v/>
      </c>
      <c r="W67" s="165"/>
      <c r="X67" s="155" t="str">
        <f ca="1">IF(C67="","",IF(OR(D67&lt;NgayBatDau,D67&gt;NgayKetThuc),"Ngày tháng phải nằm trong kỳ báo cáo",IF(AND(F67&lt;&gt;"",COUNTIF(D.3[Tên nhà cung cấp],F67)=0),"Tên NCC chưa khai báo trong DSNCC",IF(AND(G67&lt;&gt;"",COUNTIF(D.1[Tên sản phẩm],G67)=0),"SP này chưa khai báo trong DSSP",""))))</f>
        <v/>
      </c>
      <c r="Y67" s="23" t="str">
        <f t="shared" ca="1" si="15"/>
        <v/>
      </c>
      <c r="Z67" s="23" t="str">
        <f t="shared" ca="1" si="16"/>
        <v/>
      </c>
      <c r="AA67" s="23" t="str">
        <f t="shared" ca="1" si="17"/>
        <v/>
      </c>
    </row>
    <row r="68" spans="2:27" ht="27.75" customHeight="1" x14ac:dyDescent="0.2">
      <c r="B68" s="7">
        <f t="shared" si="18"/>
        <v>65</v>
      </c>
      <c r="C68" s="7" t="str">
        <f t="shared" ca="1" si="12"/>
        <v/>
      </c>
      <c r="D68" s="156" t="str">
        <f t="shared" ref="D68:D131" ca="1" si="19">IF(AND($G68&lt;&gt;"",B68&lt;&gt;1),OFFSET(C68,-1,1),"")</f>
        <v/>
      </c>
      <c r="E68" s="157" t="str">
        <f t="shared" ref="E68:E131" ca="1" si="20">IF(AND($G68&lt;&gt;"",B68&lt;&gt;1),OFFSET(D68,-1,1),"")</f>
        <v/>
      </c>
      <c r="F68" s="158" t="str">
        <f t="shared" ref="F68:F131" ca="1" si="21">IF(AND($G68&lt;&gt;"",B68&lt;&gt;1),OFFSET(E68,-1,1),"")</f>
        <v/>
      </c>
      <c r="G68" s="159"/>
      <c r="H68" s="159" t="str">
        <f>IF(G68="","",INDEX(D.1[Quy cách],MATCH(G68,D.1[Tên sản phẩm],0)))</f>
        <v/>
      </c>
      <c r="I68" s="160" t="str">
        <f>IF(G68="","",INDEX(D.1[ĐVT],MATCH(G68,D.1[Tên sản phẩm],0)))</f>
        <v/>
      </c>
      <c r="J68" s="162" t="str">
        <f>IF(G68="","",INDEX(D.1[Đơn giá nhập
(Hàng tồn đầu kỳ)],MATCH(G68,D.1[Tên sản phẩm],0)))</f>
        <v/>
      </c>
      <c r="K68" s="162" t="str">
        <f t="shared" ref="K68:K131" si="22">IF(OR(G68="",J68=""),"",1)</f>
        <v/>
      </c>
      <c r="L68" s="159"/>
      <c r="M68" s="163" t="str">
        <f t="shared" ref="M68:M131" si="23">IF(AND(J68&lt;&gt;"",K68&lt;&gt;""),J68*K68,"")</f>
        <v/>
      </c>
      <c r="N68" s="164"/>
      <c r="O68" s="162"/>
      <c r="P68" s="163" t="str">
        <f t="shared" ref="P68:P131" si="24">IF(M68="","",M68-SUM(O68))</f>
        <v/>
      </c>
      <c r="Q68" s="164" t="str">
        <f t="shared" ref="Q68:Q131" ca="1" si="25">IF(AND(P68&lt;&gt;"",C68=OFFSET(C68,-1,0)),OFFSET(P68,-1,1),"")</f>
        <v/>
      </c>
      <c r="R68" s="163" t="str">
        <f t="shared" ref="R68:R131" si="26">IF(P68="","",P68*SUM(1,Q68))</f>
        <v/>
      </c>
      <c r="S68" s="163" t="str">
        <f ca="1">IF(AND(C68&lt;&gt;"",C68&lt;&gt;OFFSET(C68,1,0)),SUMIFS(M.1[Giá có thuế],M.1[Số ĐK],C68),"")</f>
        <v/>
      </c>
      <c r="T68" s="159"/>
      <c r="U68" s="161" t="str">
        <f>IF(T68="","",'Thông Tin Chung'!$L$3)</f>
        <v/>
      </c>
      <c r="V68" s="163" t="str">
        <f t="shared" ref="V68:V131" ca="1" si="27">IF(AND(S68&lt;&gt;"",T68&lt;&gt;"",S68&lt;&gt;0),S68-T68,"")</f>
        <v/>
      </c>
      <c r="W68" s="165"/>
      <c r="X68" s="155" t="str">
        <f ca="1">IF(C68="","",IF(OR(D68&lt;NgayBatDau,D68&gt;NgayKetThuc),"Ngày tháng phải nằm trong kỳ báo cáo",IF(AND(F68&lt;&gt;"",COUNTIF(D.3[Tên nhà cung cấp],F68)=0),"Tên NCC chưa khai báo trong DSNCC",IF(AND(G68&lt;&gt;"",COUNTIF(D.1[Tên sản phẩm],G68)=0),"SP này chưa khai báo trong DSSP",""))))</f>
        <v/>
      </c>
      <c r="Y68" s="23" t="str">
        <f t="shared" ca="1" si="15"/>
        <v/>
      </c>
      <c r="Z68" s="23" t="str">
        <f t="shared" ca="1" si="16"/>
        <v/>
      </c>
      <c r="AA68" s="23" t="str">
        <f t="shared" ca="1" si="17"/>
        <v/>
      </c>
    </row>
    <row r="69" spans="2:27" ht="27.75" customHeight="1" x14ac:dyDescent="0.2">
      <c r="B69" s="7">
        <f t="shared" si="18"/>
        <v>66</v>
      </c>
      <c r="C69" s="7" t="str">
        <f t="shared" ref="C69:C132" ca="1" si="28">IF(AND(D69="",E69="",F69=""),"",IF(AND(D69=OFFSET(D69,-1,0),E69=OFFSET(E69,-1,0),F69=OFFSET(F69,-1,0)),OFFSET(B69,-1,1),B69))</f>
        <v/>
      </c>
      <c r="D69" s="156" t="str">
        <f t="shared" ca="1" si="19"/>
        <v/>
      </c>
      <c r="E69" s="157" t="str">
        <f t="shared" ca="1" si="20"/>
        <v/>
      </c>
      <c r="F69" s="158" t="str">
        <f t="shared" ca="1" si="21"/>
        <v/>
      </c>
      <c r="G69" s="159"/>
      <c r="H69" s="159" t="str">
        <f>IF(G69="","",INDEX(D.1[Quy cách],MATCH(G69,D.1[Tên sản phẩm],0)))</f>
        <v/>
      </c>
      <c r="I69" s="160" t="str">
        <f>IF(G69="","",INDEX(D.1[ĐVT],MATCH(G69,D.1[Tên sản phẩm],0)))</f>
        <v/>
      </c>
      <c r="J69" s="162" t="str">
        <f>IF(G69="","",INDEX(D.1[Đơn giá nhập
(Hàng tồn đầu kỳ)],MATCH(G69,D.1[Tên sản phẩm],0)))</f>
        <v/>
      </c>
      <c r="K69" s="162" t="str">
        <f t="shared" si="22"/>
        <v/>
      </c>
      <c r="L69" s="159"/>
      <c r="M69" s="163" t="str">
        <f t="shared" si="23"/>
        <v/>
      </c>
      <c r="N69" s="164"/>
      <c r="O69" s="162"/>
      <c r="P69" s="163" t="str">
        <f t="shared" si="24"/>
        <v/>
      </c>
      <c r="Q69" s="164" t="str">
        <f t="shared" ca="1" si="25"/>
        <v/>
      </c>
      <c r="R69" s="163" t="str">
        <f t="shared" si="26"/>
        <v/>
      </c>
      <c r="S69" s="163" t="str">
        <f ca="1">IF(AND(C69&lt;&gt;"",C69&lt;&gt;OFFSET(C69,1,0)),SUMIFS(M.1[Giá có thuế],M.1[Số ĐK],C69),"")</f>
        <v/>
      </c>
      <c r="T69" s="159"/>
      <c r="U69" s="161" t="str">
        <f>IF(T69="","",'Thông Tin Chung'!$L$3)</f>
        <v/>
      </c>
      <c r="V69" s="163" t="str">
        <f t="shared" ca="1" si="27"/>
        <v/>
      </c>
      <c r="W69" s="165"/>
      <c r="X69" s="155" t="str">
        <f ca="1">IF(C69="","",IF(OR(D69&lt;NgayBatDau,D69&gt;NgayKetThuc),"Ngày tháng phải nằm trong kỳ báo cáo",IF(AND(F69&lt;&gt;"",COUNTIF(D.3[Tên nhà cung cấp],F69)=0),"Tên NCC chưa khai báo trong DSNCC",IF(AND(G69&lt;&gt;"",COUNTIF(D.1[Tên sản phẩm],G69)=0),"SP này chưa khai báo trong DSSP",""))))</f>
        <v/>
      </c>
      <c r="Y69" s="23" t="str">
        <f t="shared" ref="Y69:Y132" ca="1" si="29">IF(D69="","",IF(D69&lt;B3LocTuNgay,0,IF(D69&lt;=B3LocDenNgay,1,"")))</f>
        <v/>
      </c>
      <c r="Z69" s="23" t="str">
        <f t="shared" ref="Z69:Z132" ca="1" si="30">IF(D69="","",IF(D69&lt;B4LocTuNgay,0,IF(D69&lt;=B4LocDenNgay,1,"")))</f>
        <v/>
      </c>
      <c r="AA69" s="23" t="str">
        <f t="shared" ref="AA69:AA132" ca="1" si="31">IF(D69="","",IF(D69&lt;B5LocTuNgay,0,IF(D69&lt;=B5LocDenNgay,1,"")))</f>
        <v/>
      </c>
    </row>
    <row r="70" spans="2:27" ht="27.75" customHeight="1" x14ac:dyDescent="0.2">
      <c r="B70" s="7">
        <f t="shared" si="18"/>
        <v>67</v>
      </c>
      <c r="C70" s="7" t="str">
        <f t="shared" ca="1" si="28"/>
        <v/>
      </c>
      <c r="D70" s="156" t="str">
        <f t="shared" ca="1" si="19"/>
        <v/>
      </c>
      <c r="E70" s="157" t="str">
        <f t="shared" ca="1" si="20"/>
        <v/>
      </c>
      <c r="F70" s="158" t="str">
        <f t="shared" ca="1" si="21"/>
        <v/>
      </c>
      <c r="G70" s="159"/>
      <c r="H70" s="159" t="str">
        <f>IF(G70="","",INDEX(D.1[Quy cách],MATCH(G70,D.1[Tên sản phẩm],0)))</f>
        <v/>
      </c>
      <c r="I70" s="160" t="str">
        <f>IF(G70="","",INDEX(D.1[ĐVT],MATCH(G70,D.1[Tên sản phẩm],0)))</f>
        <v/>
      </c>
      <c r="J70" s="162" t="str">
        <f>IF(G70="","",INDEX(D.1[Đơn giá nhập
(Hàng tồn đầu kỳ)],MATCH(G70,D.1[Tên sản phẩm],0)))</f>
        <v/>
      </c>
      <c r="K70" s="162" t="str">
        <f t="shared" si="22"/>
        <v/>
      </c>
      <c r="L70" s="159"/>
      <c r="M70" s="163" t="str">
        <f t="shared" si="23"/>
        <v/>
      </c>
      <c r="N70" s="164"/>
      <c r="O70" s="162"/>
      <c r="P70" s="163" t="str">
        <f t="shared" si="24"/>
        <v/>
      </c>
      <c r="Q70" s="164" t="str">
        <f t="shared" ca="1" si="25"/>
        <v/>
      </c>
      <c r="R70" s="163" t="str">
        <f t="shared" si="26"/>
        <v/>
      </c>
      <c r="S70" s="163" t="str">
        <f ca="1">IF(AND(C70&lt;&gt;"",C70&lt;&gt;OFFSET(C70,1,0)),SUMIFS(M.1[Giá có thuế],M.1[Số ĐK],C70),"")</f>
        <v/>
      </c>
      <c r="T70" s="159"/>
      <c r="U70" s="161" t="str">
        <f>IF(T70="","",'Thông Tin Chung'!$L$3)</f>
        <v/>
      </c>
      <c r="V70" s="163" t="str">
        <f t="shared" ca="1" si="27"/>
        <v/>
      </c>
      <c r="W70" s="165"/>
      <c r="X70" s="155" t="str">
        <f ca="1">IF(C70="","",IF(OR(D70&lt;NgayBatDau,D70&gt;NgayKetThuc),"Ngày tháng phải nằm trong kỳ báo cáo",IF(AND(F70&lt;&gt;"",COUNTIF(D.3[Tên nhà cung cấp],F70)=0),"Tên NCC chưa khai báo trong DSNCC",IF(AND(G70&lt;&gt;"",COUNTIF(D.1[Tên sản phẩm],G70)=0),"SP này chưa khai báo trong DSSP",""))))</f>
        <v/>
      </c>
      <c r="Y70" s="23" t="str">
        <f t="shared" ca="1" si="29"/>
        <v/>
      </c>
      <c r="Z70" s="23" t="str">
        <f t="shared" ca="1" si="30"/>
        <v/>
      </c>
      <c r="AA70" s="23" t="str">
        <f t="shared" ca="1" si="31"/>
        <v/>
      </c>
    </row>
    <row r="71" spans="2:27" ht="27.75" customHeight="1" x14ac:dyDescent="0.2">
      <c r="B71" s="7">
        <f t="shared" si="18"/>
        <v>68</v>
      </c>
      <c r="C71" s="7" t="str">
        <f t="shared" ca="1" si="28"/>
        <v/>
      </c>
      <c r="D71" s="156" t="str">
        <f t="shared" ca="1" si="19"/>
        <v/>
      </c>
      <c r="E71" s="157" t="str">
        <f t="shared" ca="1" si="20"/>
        <v/>
      </c>
      <c r="F71" s="158" t="str">
        <f t="shared" ca="1" si="21"/>
        <v/>
      </c>
      <c r="G71" s="159"/>
      <c r="H71" s="159" t="str">
        <f>IF(G71="","",INDEX(D.1[Quy cách],MATCH(G71,D.1[Tên sản phẩm],0)))</f>
        <v/>
      </c>
      <c r="I71" s="160" t="str">
        <f>IF(G71="","",INDEX(D.1[ĐVT],MATCH(G71,D.1[Tên sản phẩm],0)))</f>
        <v/>
      </c>
      <c r="J71" s="162" t="str">
        <f>IF(G71="","",INDEX(D.1[Đơn giá nhập
(Hàng tồn đầu kỳ)],MATCH(G71,D.1[Tên sản phẩm],0)))</f>
        <v/>
      </c>
      <c r="K71" s="162" t="str">
        <f t="shared" si="22"/>
        <v/>
      </c>
      <c r="L71" s="159"/>
      <c r="M71" s="163" t="str">
        <f t="shared" si="23"/>
        <v/>
      </c>
      <c r="N71" s="164"/>
      <c r="O71" s="162"/>
      <c r="P71" s="163" t="str">
        <f t="shared" si="24"/>
        <v/>
      </c>
      <c r="Q71" s="164" t="str">
        <f t="shared" ca="1" si="25"/>
        <v/>
      </c>
      <c r="R71" s="163" t="str">
        <f t="shared" si="26"/>
        <v/>
      </c>
      <c r="S71" s="163" t="str">
        <f ca="1">IF(AND(C71&lt;&gt;"",C71&lt;&gt;OFFSET(C71,1,0)),SUMIFS(M.1[Giá có thuế],M.1[Số ĐK],C71),"")</f>
        <v/>
      </c>
      <c r="T71" s="159"/>
      <c r="U71" s="161" t="str">
        <f>IF(T71="","",'Thông Tin Chung'!$L$3)</f>
        <v/>
      </c>
      <c r="V71" s="163" t="str">
        <f t="shared" ca="1" si="27"/>
        <v/>
      </c>
      <c r="W71" s="165"/>
      <c r="X71" s="155" t="str">
        <f ca="1">IF(C71="","",IF(OR(D71&lt;NgayBatDau,D71&gt;NgayKetThuc),"Ngày tháng phải nằm trong kỳ báo cáo",IF(AND(F71&lt;&gt;"",COUNTIF(D.3[Tên nhà cung cấp],F71)=0),"Tên NCC chưa khai báo trong DSNCC",IF(AND(G71&lt;&gt;"",COUNTIF(D.1[Tên sản phẩm],G71)=0),"SP này chưa khai báo trong DSSP",""))))</f>
        <v/>
      </c>
      <c r="Y71" s="23" t="str">
        <f t="shared" ca="1" si="29"/>
        <v/>
      </c>
      <c r="Z71" s="23" t="str">
        <f t="shared" ca="1" si="30"/>
        <v/>
      </c>
      <c r="AA71" s="23" t="str">
        <f t="shared" ca="1" si="31"/>
        <v/>
      </c>
    </row>
    <row r="72" spans="2:27" ht="27.75" customHeight="1" x14ac:dyDescent="0.2">
      <c r="B72" s="7">
        <f t="shared" si="18"/>
        <v>69</v>
      </c>
      <c r="C72" s="7" t="str">
        <f t="shared" ca="1" si="28"/>
        <v/>
      </c>
      <c r="D72" s="156" t="str">
        <f t="shared" ca="1" si="19"/>
        <v/>
      </c>
      <c r="E72" s="157" t="str">
        <f t="shared" ca="1" si="20"/>
        <v/>
      </c>
      <c r="F72" s="158" t="str">
        <f t="shared" ca="1" si="21"/>
        <v/>
      </c>
      <c r="G72" s="159"/>
      <c r="H72" s="159" t="str">
        <f>IF(G72="","",INDEX(D.1[Quy cách],MATCH(G72,D.1[Tên sản phẩm],0)))</f>
        <v/>
      </c>
      <c r="I72" s="160" t="str">
        <f>IF(G72="","",INDEX(D.1[ĐVT],MATCH(G72,D.1[Tên sản phẩm],0)))</f>
        <v/>
      </c>
      <c r="J72" s="162" t="str">
        <f>IF(G72="","",INDEX(D.1[Đơn giá nhập
(Hàng tồn đầu kỳ)],MATCH(G72,D.1[Tên sản phẩm],0)))</f>
        <v/>
      </c>
      <c r="K72" s="162" t="str">
        <f t="shared" si="22"/>
        <v/>
      </c>
      <c r="L72" s="159"/>
      <c r="M72" s="163" t="str">
        <f t="shared" si="23"/>
        <v/>
      </c>
      <c r="N72" s="164"/>
      <c r="O72" s="162"/>
      <c r="P72" s="163" t="str">
        <f t="shared" si="24"/>
        <v/>
      </c>
      <c r="Q72" s="164" t="str">
        <f t="shared" ca="1" si="25"/>
        <v/>
      </c>
      <c r="R72" s="163" t="str">
        <f t="shared" si="26"/>
        <v/>
      </c>
      <c r="S72" s="163" t="str">
        <f ca="1">IF(AND(C72&lt;&gt;"",C72&lt;&gt;OFFSET(C72,1,0)),SUMIFS(M.1[Giá có thuế],M.1[Số ĐK],C72),"")</f>
        <v/>
      </c>
      <c r="T72" s="159"/>
      <c r="U72" s="161" t="str">
        <f>IF(T72="","",'Thông Tin Chung'!$L$3)</f>
        <v/>
      </c>
      <c r="V72" s="163" t="str">
        <f t="shared" ca="1" si="27"/>
        <v/>
      </c>
      <c r="W72" s="165"/>
      <c r="X72" s="155" t="str">
        <f ca="1">IF(C72="","",IF(OR(D72&lt;NgayBatDau,D72&gt;NgayKetThuc),"Ngày tháng phải nằm trong kỳ báo cáo",IF(AND(F72&lt;&gt;"",COUNTIF(D.3[Tên nhà cung cấp],F72)=0),"Tên NCC chưa khai báo trong DSNCC",IF(AND(G72&lt;&gt;"",COUNTIF(D.1[Tên sản phẩm],G72)=0),"SP này chưa khai báo trong DSSP",""))))</f>
        <v/>
      </c>
      <c r="Y72" s="23" t="str">
        <f t="shared" ca="1" si="29"/>
        <v/>
      </c>
      <c r="Z72" s="23" t="str">
        <f t="shared" ca="1" si="30"/>
        <v/>
      </c>
      <c r="AA72" s="23" t="str">
        <f t="shared" ca="1" si="31"/>
        <v/>
      </c>
    </row>
    <row r="73" spans="2:27" ht="27.75" customHeight="1" x14ac:dyDescent="0.2">
      <c r="B73" s="7">
        <f t="shared" si="18"/>
        <v>70</v>
      </c>
      <c r="C73" s="7" t="str">
        <f t="shared" ca="1" si="28"/>
        <v/>
      </c>
      <c r="D73" s="156" t="str">
        <f t="shared" ca="1" si="19"/>
        <v/>
      </c>
      <c r="E73" s="157" t="str">
        <f t="shared" ca="1" si="20"/>
        <v/>
      </c>
      <c r="F73" s="158" t="str">
        <f t="shared" ca="1" si="21"/>
        <v/>
      </c>
      <c r="G73" s="159"/>
      <c r="H73" s="159" t="str">
        <f>IF(G73="","",INDEX(D.1[Quy cách],MATCH(G73,D.1[Tên sản phẩm],0)))</f>
        <v/>
      </c>
      <c r="I73" s="160" t="str">
        <f>IF(G73="","",INDEX(D.1[ĐVT],MATCH(G73,D.1[Tên sản phẩm],0)))</f>
        <v/>
      </c>
      <c r="J73" s="162" t="str">
        <f>IF(G73="","",INDEX(D.1[Đơn giá nhập
(Hàng tồn đầu kỳ)],MATCH(G73,D.1[Tên sản phẩm],0)))</f>
        <v/>
      </c>
      <c r="K73" s="162" t="str">
        <f t="shared" si="22"/>
        <v/>
      </c>
      <c r="L73" s="159"/>
      <c r="M73" s="163" t="str">
        <f t="shared" si="23"/>
        <v/>
      </c>
      <c r="N73" s="164"/>
      <c r="O73" s="162"/>
      <c r="P73" s="163" t="str">
        <f t="shared" si="24"/>
        <v/>
      </c>
      <c r="Q73" s="164" t="str">
        <f t="shared" ca="1" si="25"/>
        <v/>
      </c>
      <c r="R73" s="163" t="str">
        <f t="shared" si="26"/>
        <v/>
      </c>
      <c r="S73" s="163" t="str">
        <f ca="1">IF(AND(C73&lt;&gt;"",C73&lt;&gt;OFFSET(C73,1,0)),SUMIFS(M.1[Giá có thuế],M.1[Số ĐK],C73),"")</f>
        <v/>
      </c>
      <c r="T73" s="159"/>
      <c r="U73" s="161" t="str">
        <f>IF(T73="","",'Thông Tin Chung'!$L$3)</f>
        <v/>
      </c>
      <c r="V73" s="163" t="str">
        <f t="shared" ca="1" si="27"/>
        <v/>
      </c>
      <c r="W73" s="165"/>
      <c r="X73" s="155" t="str">
        <f ca="1">IF(C73="","",IF(OR(D73&lt;NgayBatDau,D73&gt;NgayKetThuc),"Ngày tháng phải nằm trong kỳ báo cáo",IF(AND(F73&lt;&gt;"",COUNTIF(D.3[Tên nhà cung cấp],F73)=0),"Tên NCC chưa khai báo trong DSNCC",IF(AND(G73&lt;&gt;"",COUNTIF(D.1[Tên sản phẩm],G73)=0),"SP này chưa khai báo trong DSSP",""))))</f>
        <v/>
      </c>
      <c r="Y73" s="23" t="str">
        <f t="shared" ca="1" si="29"/>
        <v/>
      </c>
      <c r="Z73" s="23" t="str">
        <f t="shared" ca="1" si="30"/>
        <v/>
      </c>
      <c r="AA73" s="23" t="str">
        <f t="shared" ca="1" si="31"/>
        <v/>
      </c>
    </row>
    <row r="74" spans="2:27" ht="27.75" customHeight="1" x14ac:dyDescent="0.2">
      <c r="B74" s="7">
        <f t="shared" si="18"/>
        <v>71</v>
      </c>
      <c r="C74" s="7" t="str">
        <f t="shared" ca="1" si="28"/>
        <v/>
      </c>
      <c r="D74" s="156" t="str">
        <f t="shared" ca="1" si="19"/>
        <v/>
      </c>
      <c r="E74" s="157" t="str">
        <f t="shared" ca="1" si="20"/>
        <v/>
      </c>
      <c r="F74" s="158" t="str">
        <f t="shared" ca="1" si="21"/>
        <v/>
      </c>
      <c r="G74" s="159"/>
      <c r="H74" s="159" t="str">
        <f>IF(G74="","",INDEX(D.1[Quy cách],MATCH(G74,D.1[Tên sản phẩm],0)))</f>
        <v/>
      </c>
      <c r="I74" s="160" t="str">
        <f>IF(G74="","",INDEX(D.1[ĐVT],MATCH(G74,D.1[Tên sản phẩm],0)))</f>
        <v/>
      </c>
      <c r="J74" s="162" t="str">
        <f>IF(G74="","",INDEX(D.1[Đơn giá nhập
(Hàng tồn đầu kỳ)],MATCH(G74,D.1[Tên sản phẩm],0)))</f>
        <v/>
      </c>
      <c r="K74" s="162" t="str">
        <f t="shared" si="22"/>
        <v/>
      </c>
      <c r="L74" s="159"/>
      <c r="M74" s="163" t="str">
        <f t="shared" si="23"/>
        <v/>
      </c>
      <c r="N74" s="164"/>
      <c r="O74" s="162"/>
      <c r="P74" s="163" t="str">
        <f t="shared" si="24"/>
        <v/>
      </c>
      <c r="Q74" s="164" t="str">
        <f t="shared" ca="1" si="25"/>
        <v/>
      </c>
      <c r="R74" s="163" t="str">
        <f t="shared" si="26"/>
        <v/>
      </c>
      <c r="S74" s="163" t="str">
        <f ca="1">IF(AND(C74&lt;&gt;"",C74&lt;&gt;OFFSET(C74,1,0)),SUMIFS(M.1[Giá có thuế],M.1[Số ĐK],C74),"")</f>
        <v/>
      </c>
      <c r="T74" s="159"/>
      <c r="U74" s="161" t="str">
        <f>IF(T74="","",'Thông Tin Chung'!$L$3)</f>
        <v/>
      </c>
      <c r="V74" s="163" t="str">
        <f t="shared" ca="1" si="27"/>
        <v/>
      </c>
      <c r="W74" s="165"/>
      <c r="X74" s="155" t="str">
        <f ca="1">IF(C74="","",IF(OR(D74&lt;NgayBatDau,D74&gt;NgayKetThuc),"Ngày tháng phải nằm trong kỳ báo cáo",IF(AND(F74&lt;&gt;"",COUNTIF(D.3[Tên nhà cung cấp],F74)=0),"Tên NCC chưa khai báo trong DSNCC",IF(AND(G74&lt;&gt;"",COUNTIF(D.1[Tên sản phẩm],G74)=0),"SP này chưa khai báo trong DSSP",""))))</f>
        <v/>
      </c>
      <c r="Y74" s="23" t="str">
        <f t="shared" ca="1" si="29"/>
        <v/>
      </c>
      <c r="Z74" s="23" t="str">
        <f t="shared" ca="1" si="30"/>
        <v/>
      </c>
      <c r="AA74" s="23" t="str">
        <f t="shared" ca="1" si="31"/>
        <v/>
      </c>
    </row>
    <row r="75" spans="2:27" ht="27.75" customHeight="1" x14ac:dyDescent="0.2">
      <c r="B75" s="7">
        <f t="shared" si="18"/>
        <v>72</v>
      </c>
      <c r="C75" s="7" t="str">
        <f t="shared" ca="1" si="28"/>
        <v/>
      </c>
      <c r="D75" s="156" t="str">
        <f t="shared" ca="1" si="19"/>
        <v/>
      </c>
      <c r="E75" s="157" t="str">
        <f t="shared" ca="1" si="20"/>
        <v/>
      </c>
      <c r="F75" s="158" t="str">
        <f t="shared" ca="1" si="21"/>
        <v/>
      </c>
      <c r="G75" s="159"/>
      <c r="H75" s="159" t="str">
        <f>IF(G75="","",INDEX(D.1[Quy cách],MATCH(G75,D.1[Tên sản phẩm],0)))</f>
        <v/>
      </c>
      <c r="I75" s="160" t="str">
        <f>IF(G75="","",INDEX(D.1[ĐVT],MATCH(G75,D.1[Tên sản phẩm],0)))</f>
        <v/>
      </c>
      <c r="J75" s="162" t="str">
        <f>IF(G75="","",INDEX(D.1[Đơn giá nhập
(Hàng tồn đầu kỳ)],MATCH(G75,D.1[Tên sản phẩm],0)))</f>
        <v/>
      </c>
      <c r="K75" s="162" t="str">
        <f t="shared" si="22"/>
        <v/>
      </c>
      <c r="L75" s="159"/>
      <c r="M75" s="163" t="str">
        <f t="shared" si="23"/>
        <v/>
      </c>
      <c r="N75" s="164"/>
      <c r="O75" s="162"/>
      <c r="P75" s="163" t="str">
        <f t="shared" si="24"/>
        <v/>
      </c>
      <c r="Q75" s="164" t="str">
        <f t="shared" ca="1" si="25"/>
        <v/>
      </c>
      <c r="R75" s="163" t="str">
        <f t="shared" si="26"/>
        <v/>
      </c>
      <c r="S75" s="163" t="str">
        <f ca="1">IF(AND(C75&lt;&gt;"",C75&lt;&gt;OFFSET(C75,1,0)),SUMIFS(M.1[Giá có thuế],M.1[Số ĐK],C75),"")</f>
        <v/>
      </c>
      <c r="T75" s="159"/>
      <c r="U75" s="161" t="str">
        <f>IF(T75="","",'Thông Tin Chung'!$L$3)</f>
        <v/>
      </c>
      <c r="V75" s="163" t="str">
        <f t="shared" ca="1" si="27"/>
        <v/>
      </c>
      <c r="W75" s="165"/>
      <c r="X75" s="155" t="str">
        <f ca="1">IF(C75="","",IF(OR(D75&lt;NgayBatDau,D75&gt;NgayKetThuc),"Ngày tháng phải nằm trong kỳ báo cáo",IF(AND(F75&lt;&gt;"",COUNTIF(D.3[Tên nhà cung cấp],F75)=0),"Tên NCC chưa khai báo trong DSNCC",IF(AND(G75&lt;&gt;"",COUNTIF(D.1[Tên sản phẩm],G75)=0),"SP này chưa khai báo trong DSSP",""))))</f>
        <v/>
      </c>
      <c r="Y75" s="23" t="str">
        <f t="shared" ca="1" si="29"/>
        <v/>
      </c>
      <c r="Z75" s="23" t="str">
        <f t="shared" ca="1" si="30"/>
        <v/>
      </c>
      <c r="AA75" s="23" t="str">
        <f t="shared" ca="1" si="31"/>
        <v/>
      </c>
    </row>
    <row r="76" spans="2:27" ht="27.75" customHeight="1" x14ac:dyDescent="0.2">
      <c r="B76" s="7">
        <f t="shared" si="18"/>
        <v>73</v>
      </c>
      <c r="C76" s="7" t="str">
        <f t="shared" ca="1" si="28"/>
        <v/>
      </c>
      <c r="D76" s="156" t="str">
        <f t="shared" ca="1" si="19"/>
        <v/>
      </c>
      <c r="E76" s="157" t="str">
        <f t="shared" ca="1" si="20"/>
        <v/>
      </c>
      <c r="F76" s="158" t="str">
        <f t="shared" ca="1" si="21"/>
        <v/>
      </c>
      <c r="G76" s="159"/>
      <c r="H76" s="159" t="str">
        <f>IF(G76="","",INDEX(D.1[Quy cách],MATCH(G76,D.1[Tên sản phẩm],0)))</f>
        <v/>
      </c>
      <c r="I76" s="160" t="str">
        <f>IF(G76="","",INDEX(D.1[ĐVT],MATCH(G76,D.1[Tên sản phẩm],0)))</f>
        <v/>
      </c>
      <c r="J76" s="162" t="str">
        <f>IF(G76="","",INDEX(D.1[Đơn giá nhập
(Hàng tồn đầu kỳ)],MATCH(G76,D.1[Tên sản phẩm],0)))</f>
        <v/>
      </c>
      <c r="K76" s="162" t="str">
        <f t="shared" si="22"/>
        <v/>
      </c>
      <c r="L76" s="159"/>
      <c r="M76" s="163" t="str">
        <f t="shared" si="23"/>
        <v/>
      </c>
      <c r="N76" s="164"/>
      <c r="O76" s="162"/>
      <c r="P76" s="163" t="str">
        <f t="shared" si="24"/>
        <v/>
      </c>
      <c r="Q76" s="164" t="str">
        <f t="shared" ca="1" si="25"/>
        <v/>
      </c>
      <c r="R76" s="163" t="str">
        <f t="shared" si="26"/>
        <v/>
      </c>
      <c r="S76" s="163" t="str">
        <f ca="1">IF(AND(C76&lt;&gt;"",C76&lt;&gt;OFFSET(C76,1,0)),SUMIFS(M.1[Giá có thuế],M.1[Số ĐK],C76),"")</f>
        <v/>
      </c>
      <c r="T76" s="159"/>
      <c r="U76" s="161" t="str">
        <f>IF(T76="","",'Thông Tin Chung'!$L$3)</f>
        <v/>
      </c>
      <c r="V76" s="163" t="str">
        <f t="shared" ca="1" si="27"/>
        <v/>
      </c>
      <c r="W76" s="165"/>
      <c r="X76" s="155" t="str">
        <f ca="1">IF(C76="","",IF(OR(D76&lt;NgayBatDau,D76&gt;NgayKetThuc),"Ngày tháng phải nằm trong kỳ báo cáo",IF(AND(F76&lt;&gt;"",COUNTIF(D.3[Tên nhà cung cấp],F76)=0),"Tên NCC chưa khai báo trong DSNCC",IF(AND(G76&lt;&gt;"",COUNTIF(D.1[Tên sản phẩm],G76)=0),"SP này chưa khai báo trong DSSP",""))))</f>
        <v/>
      </c>
      <c r="Y76" s="23" t="str">
        <f t="shared" ca="1" si="29"/>
        <v/>
      </c>
      <c r="Z76" s="23" t="str">
        <f t="shared" ca="1" si="30"/>
        <v/>
      </c>
      <c r="AA76" s="23" t="str">
        <f t="shared" ca="1" si="31"/>
        <v/>
      </c>
    </row>
    <row r="77" spans="2:27" ht="27.75" customHeight="1" x14ac:dyDescent="0.2">
      <c r="B77" s="7">
        <f t="shared" si="18"/>
        <v>74</v>
      </c>
      <c r="C77" s="7" t="str">
        <f t="shared" ca="1" si="28"/>
        <v/>
      </c>
      <c r="D77" s="156" t="str">
        <f t="shared" ca="1" si="19"/>
        <v/>
      </c>
      <c r="E77" s="157" t="str">
        <f t="shared" ca="1" si="20"/>
        <v/>
      </c>
      <c r="F77" s="158" t="str">
        <f t="shared" ca="1" si="21"/>
        <v/>
      </c>
      <c r="G77" s="159"/>
      <c r="H77" s="159" t="str">
        <f>IF(G77="","",INDEX(D.1[Quy cách],MATCH(G77,D.1[Tên sản phẩm],0)))</f>
        <v/>
      </c>
      <c r="I77" s="160" t="str">
        <f>IF(G77="","",INDEX(D.1[ĐVT],MATCH(G77,D.1[Tên sản phẩm],0)))</f>
        <v/>
      </c>
      <c r="J77" s="162" t="str">
        <f>IF(G77="","",INDEX(D.1[Đơn giá nhập
(Hàng tồn đầu kỳ)],MATCH(G77,D.1[Tên sản phẩm],0)))</f>
        <v/>
      </c>
      <c r="K77" s="162" t="str">
        <f t="shared" si="22"/>
        <v/>
      </c>
      <c r="L77" s="159"/>
      <c r="M77" s="163" t="str">
        <f t="shared" si="23"/>
        <v/>
      </c>
      <c r="N77" s="164"/>
      <c r="O77" s="162"/>
      <c r="P77" s="163" t="str">
        <f t="shared" si="24"/>
        <v/>
      </c>
      <c r="Q77" s="164" t="str">
        <f t="shared" ca="1" si="25"/>
        <v/>
      </c>
      <c r="R77" s="163" t="str">
        <f t="shared" si="26"/>
        <v/>
      </c>
      <c r="S77" s="163" t="str">
        <f ca="1">IF(AND(C77&lt;&gt;"",C77&lt;&gt;OFFSET(C77,1,0)),SUMIFS(M.1[Giá có thuế],M.1[Số ĐK],C77),"")</f>
        <v/>
      </c>
      <c r="T77" s="159"/>
      <c r="U77" s="161" t="str">
        <f>IF(T77="","",'Thông Tin Chung'!$L$3)</f>
        <v/>
      </c>
      <c r="V77" s="163" t="str">
        <f t="shared" ca="1" si="27"/>
        <v/>
      </c>
      <c r="W77" s="165"/>
      <c r="X77" s="155" t="str">
        <f ca="1">IF(C77="","",IF(OR(D77&lt;NgayBatDau,D77&gt;NgayKetThuc),"Ngày tháng phải nằm trong kỳ báo cáo",IF(AND(F77&lt;&gt;"",COUNTIF(D.3[Tên nhà cung cấp],F77)=0),"Tên NCC chưa khai báo trong DSNCC",IF(AND(G77&lt;&gt;"",COUNTIF(D.1[Tên sản phẩm],G77)=0),"SP này chưa khai báo trong DSSP",""))))</f>
        <v/>
      </c>
      <c r="Y77" s="23" t="str">
        <f t="shared" ca="1" si="29"/>
        <v/>
      </c>
      <c r="Z77" s="23" t="str">
        <f t="shared" ca="1" si="30"/>
        <v/>
      </c>
      <c r="AA77" s="23" t="str">
        <f t="shared" ca="1" si="31"/>
        <v/>
      </c>
    </row>
    <row r="78" spans="2:27" ht="27.75" customHeight="1" x14ac:dyDescent="0.2">
      <c r="B78" s="7">
        <f t="shared" si="18"/>
        <v>75</v>
      </c>
      <c r="C78" s="7" t="str">
        <f t="shared" ca="1" si="28"/>
        <v/>
      </c>
      <c r="D78" s="156" t="str">
        <f t="shared" ca="1" si="19"/>
        <v/>
      </c>
      <c r="E78" s="157" t="str">
        <f t="shared" ca="1" si="20"/>
        <v/>
      </c>
      <c r="F78" s="158" t="str">
        <f t="shared" ca="1" si="21"/>
        <v/>
      </c>
      <c r="G78" s="159"/>
      <c r="H78" s="159" t="str">
        <f>IF(G78="","",INDEX(D.1[Quy cách],MATCH(G78,D.1[Tên sản phẩm],0)))</f>
        <v/>
      </c>
      <c r="I78" s="160" t="str">
        <f>IF(G78="","",INDEX(D.1[ĐVT],MATCH(G78,D.1[Tên sản phẩm],0)))</f>
        <v/>
      </c>
      <c r="J78" s="162" t="str">
        <f>IF(G78="","",INDEX(D.1[Đơn giá nhập
(Hàng tồn đầu kỳ)],MATCH(G78,D.1[Tên sản phẩm],0)))</f>
        <v/>
      </c>
      <c r="K78" s="162" t="str">
        <f t="shared" si="22"/>
        <v/>
      </c>
      <c r="L78" s="159"/>
      <c r="M78" s="163" t="str">
        <f t="shared" si="23"/>
        <v/>
      </c>
      <c r="N78" s="164"/>
      <c r="O78" s="162"/>
      <c r="P78" s="163" t="str">
        <f t="shared" si="24"/>
        <v/>
      </c>
      <c r="Q78" s="164" t="str">
        <f t="shared" ca="1" si="25"/>
        <v/>
      </c>
      <c r="R78" s="163" t="str">
        <f t="shared" si="26"/>
        <v/>
      </c>
      <c r="S78" s="163" t="str">
        <f ca="1">IF(AND(C78&lt;&gt;"",C78&lt;&gt;OFFSET(C78,1,0)),SUMIFS(M.1[Giá có thuế],M.1[Số ĐK],C78),"")</f>
        <v/>
      </c>
      <c r="T78" s="159"/>
      <c r="U78" s="161" t="str">
        <f>IF(T78="","",'Thông Tin Chung'!$L$3)</f>
        <v/>
      </c>
      <c r="V78" s="163" t="str">
        <f t="shared" ca="1" si="27"/>
        <v/>
      </c>
      <c r="W78" s="165"/>
      <c r="X78" s="155" t="str">
        <f ca="1">IF(C78="","",IF(OR(D78&lt;NgayBatDau,D78&gt;NgayKetThuc),"Ngày tháng phải nằm trong kỳ báo cáo",IF(AND(F78&lt;&gt;"",COUNTIF(D.3[Tên nhà cung cấp],F78)=0),"Tên NCC chưa khai báo trong DSNCC",IF(AND(G78&lt;&gt;"",COUNTIF(D.1[Tên sản phẩm],G78)=0),"SP này chưa khai báo trong DSSP",""))))</f>
        <v/>
      </c>
      <c r="Y78" s="23" t="str">
        <f t="shared" ca="1" si="29"/>
        <v/>
      </c>
      <c r="Z78" s="23" t="str">
        <f t="shared" ca="1" si="30"/>
        <v/>
      </c>
      <c r="AA78" s="23" t="str">
        <f t="shared" ca="1" si="31"/>
        <v/>
      </c>
    </row>
    <row r="79" spans="2:27" ht="27.75" customHeight="1" x14ac:dyDescent="0.2">
      <c r="B79" s="7">
        <f t="shared" si="18"/>
        <v>76</v>
      </c>
      <c r="C79" s="7" t="str">
        <f t="shared" ca="1" si="28"/>
        <v/>
      </c>
      <c r="D79" s="156" t="str">
        <f t="shared" ca="1" si="19"/>
        <v/>
      </c>
      <c r="E79" s="157" t="str">
        <f t="shared" ca="1" si="20"/>
        <v/>
      </c>
      <c r="F79" s="158" t="str">
        <f t="shared" ca="1" si="21"/>
        <v/>
      </c>
      <c r="G79" s="159"/>
      <c r="H79" s="159" t="str">
        <f>IF(G79="","",INDEX(D.1[Quy cách],MATCH(G79,D.1[Tên sản phẩm],0)))</f>
        <v/>
      </c>
      <c r="I79" s="160" t="str">
        <f>IF(G79="","",INDEX(D.1[ĐVT],MATCH(G79,D.1[Tên sản phẩm],0)))</f>
        <v/>
      </c>
      <c r="J79" s="162" t="str">
        <f>IF(G79="","",INDEX(D.1[Đơn giá nhập
(Hàng tồn đầu kỳ)],MATCH(G79,D.1[Tên sản phẩm],0)))</f>
        <v/>
      </c>
      <c r="K79" s="162" t="str">
        <f t="shared" si="22"/>
        <v/>
      </c>
      <c r="L79" s="159"/>
      <c r="M79" s="163" t="str">
        <f t="shared" si="23"/>
        <v/>
      </c>
      <c r="N79" s="164"/>
      <c r="O79" s="162"/>
      <c r="P79" s="163" t="str">
        <f t="shared" si="24"/>
        <v/>
      </c>
      <c r="Q79" s="164" t="str">
        <f t="shared" ca="1" si="25"/>
        <v/>
      </c>
      <c r="R79" s="163" t="str">
        <f t="shared" si="26"/>
        <v/>
      </c>
      <c r="S79" s="163" t="str">
        <f ca="1">IF(AND(C79&lt;&gt;"",C79&lt;&gt;OFFSET(C79,1,0)),SUMIFS(M.1[Giá có thuế],M.1[Số ĐK],C79),"")</f>
        <v/>
      </c>
      <c r="T79" s="159"/>
      <c r="U79" s="161" t="str">
        <f>IF(T79="","",'Thông Tin Chung'!$L$3)</f>
        <v/>
      </c>
      <c r="V79" s="163" t="str">
        <f t="shared" ca="1" si="27"/>
        <v/>
      </c>
      <c r="W79" s="165"/>
      <c r="X79" s="155" t="str">
        <f ca="1">IF(C79="","",IF(OR(D79&lt;NgayBatDau,D79&gt;NgayKetThuc),"Ngày tháng phải nằm trong kỳ báo cáo",IF(AND(F79&lt;&gt;"",COUNTIF(D.3[Tên nhà cung cấp],F79)=0),"Tên NCC chưa khai báo trong DSNCC",IF(AND(G79&lt;&gt;"",COUNTIF(D.1[Tên sản phẩm],G79)=0),"SP này chưa khai báo trong DSSP",""))))</f>
        <v/>
      </c>
      <c r="Y79" s="23" t="str">
        <f t="shared" ca="1" si="29"/>
        <v/>
      </c>
      <c r="Z79" s="23" t="str">
        <f t="shared" ca="1" si="30"/>
        <v/>
      </c>
      <c r="AA79" s="23" t="str">
        <f t="shared" ca="1" si="31"/>
        <v/>
      </c>
    </row>
    <row r="80" spans="2:27" ht="27.75" customHeight="1" x14ac:dyDescent="0.2">
      <c r="B80" s="7">
        <f t="shared" si="18"/>
        <v>77</v>
      </c>
      <c r="C80" s="7" t="str">
        <f t="shared" ca="1" si="28"/>
        <v/>
      </c>
      <c r="D80" s="156" t="str">
        <f t="shared" ca="1" si="19"/>
        <v/>
      </c>
      <c r="E80" s="157" t="str">
        <f t="shared" ca="1" si="20"/>
        <v/>
      </c>
      <c r="F80" s="158" t="str">
        <f t="shared" ca="1" si="21"/>
        <v/>
      </c>
      <c r="G80" s="159"/>
      <c r="H80" s="159" t="str">
        <f>IF(G80="","",INDEX(D.1[Quy cách],MATCH(G80,D.1[Tên sản phẩm],0)))</f>
        <v/>
      </c>
      <c r="I80" s="160" t="str">
        <f>IF(G80="","",INDEX(D.1[ĐVT],MATCH(G80,D.1[Tên sản phẩm],0)))</f>
        <v/>
      </c>
      <c r="J80" s="162" t="str">
        <f>IF(G80="","",INDEX(D.1[Đơn giá nhập
(Hàng tồn đầu kỳ)],MATCH(G80,D.1[Tên sản phẩm],0)))</f>
        <v/>
      </c>
      <c r="K80" s="162" t="str">
        <f t="shared" si="22"/>
        <v/>
      </c>
      <c r="L80" s="159"/>
      <c r="M80" s="163" t="str">
        <f t="shared" si="23"/>
        <v/>
      </c>
      <c r="N80" s="164"/>
      <c r="O80" s="162"/>
      <c r="P80" s="163" t="str">
        <f t="shared" si="24"/>
        <v/>
      </c>
      <c r="Q80" s="164" t="str">
        <f t="shared" ca="1" si="25"/>
        <v/>
      </c>
      <c r="R80" s="163" t="str">
        <f t="shared" si="26"/>
        <v/>
      </c>
      <c r="S80" s="163" t="str">
        <f ca="1">IF(AND(C80&lt;&gt;"",C80&lt;&gt;OFFSET(C80,1,0)),SUMIFS(M.1[Giá có thuế],M.1[Số ĐK],C80),"")</f>
        <v/>
      </c>
      <c r="T80" s="159"/>
      <c r="U80" s="161" t="str">
        <f>IF(T80="","",'Thông Tin Chung'!$L$3)</f>
        <v/>
      </c>
      <c r="V80" s="163" t="str">
        <f t="shared" ca="1" si="27"/>
        <v/>
      </c>
      <c r="W80" s="165"/>
      <c r="X80" s="155" t="str">
        <f ca="1">IF(C80="","",IF(OR(D80&lt;NgayBatDau,D80&gt;NgayKetThuc),"Ngày tháng phải nằm trong kỳ báo cáo",IF(AND(F80&lt;&gt;"",COUNTIF(D.3[Tên nhà cung cấp],F80)=0),"Tên NCC chưa khai báo trong DSNCC",IF(AND(G80&lt;&gt;"",COUNTIF(D.1[Tên sản phẩm],G80)=0),"SP này chưa khai báo trong DSSP",""))))</f>
        <v/>
      </c>
      <c r="Y80" s="23" t="str">
        <f t="shared" ca="1" si="29"/>
        <v/>
      </c>
      <c r="Z80" s="23" t="str">
        <f t="shared" ca="1" si="30"/>
        <v/>
      </c>
      <c r="AA80" s="23" t="str">
        <f t="shared" ca="1" si="31"/>
        <v/>
      </c>
    </row>
    <row r="81" spans="2:27" ht="27.75" customHeight="1" x14ac:dyDescent="0.2">
      <c r="B81" s="7">
        <f t="shared" si="18"/>
        <v>78</v>
      </c>
      <c r="C81" s="7" t="str">
        <f t="shared" ca="1" si="28"/>
        <v/>
      </c>
      <c r="D81" s="156" t="str">
        <f t="shared" ca="1" si="19"/>
        <v/>
      </c>
      <c r="E81" s="157" t="str">
        <f t="shared" ca="1" si="20"/>
        <v/>
      </c>
      <c r="F81" s="158" t="str">
        <f t="shared" ca="1" si="21"/>
        <v/>
      </c>
      <c r="G81" s="159"/>
      <c r="H81" s="159" t="str">
        <f>IF(G81="","",INDEX(D.1[Quy cách],MATCH(G81,D.1[Tên sản phẩm],0)))</f>
        <v/>
      </c>
      <c r="I81" s="160" t="str">
        <f>IF(G81="","",INDEX(D.1[ĐVT],MATCH(G81,D.1[Tên sản phẩm],0)))</f>
        <v/>
      </c>
      <c r="J81" s="162" t="str">
        <f>IF(G81="","",INDEX(D.1[Đơn giá nhập
(Hàng tồn đầu kỳ)],MATCH(G81,D.1[Tên sản phẩm],0)))</f>
        <v/>
      </c>
      <c r="K81" s="162" t="str">
        <f t="shared" si="22"/>
        <v/>
      </c>
      <c r="L81" s="159"/>
      <c r="M81" s="163" t="str">
        <f t="shared" si="23"/>
        <v/>
      </c>
      <c r="N81" s="164"/>
      <c r="O81" s="162"/>
      <c r="P81" s="163" t="str">
        <f t="shared" si="24"/>
        <v/>
      </c>
      <c r="Q81" s="164" t="str">
        <f t="shared" ca="1" si="25"/>
        <v/>
      </c>
      <c r="R81" s="163" t="str">
        <f t="shared" si="26"/>
        <v/>
      </c>
      <c r="S81" s="163" t="str">
        <f ca="1">IF(AND(C81&lt;&gt;"",C81&lt;&gt;OFFSET(C81,1,0)),SUMIFS(M.1[Giá có thuế],M.1[Số ĐK],C81),"")</f>
        <v/>
      </c>
      <c r="T81" s="159"/>
      <c r="U81" s="161" t="str">
        <f>IF(T81="","",'Thông Tin Chung'!$L$3)</f>
        <v/>
      </c>
      <c r="V81" s="163" t="str">
        <f t="shared" ca="1" si="27"/>
        <v/>
      </c>
      <c r="W81" s="165"/>
      <c r="X81" s="155" t="str">
        <f ca="1">IF(C81="","",IF(OR(D81&lt;NgayBatDau,D81&gt;NgayKetThuc),"Ngày tháng phải nằm trong kỳ báo cáo",IF(AND(F81&lt;&gt;"",COUNTIF(D.3[Tên nhà cung cấp],F81)=0),"Tên NCC chưa khai báo trong DSNCC",IF(AND(G81&lt;&gt;"",COUNTIF(D.1[Tên sản phẩm],G81)=0),"SP này chưa khai báo trong DSSP",""))))</f>
        <v/>
      </c>
      <c r="Y81" s="23" t="str">
        <f t="shared" ca="1" si="29"/>
        <v/>
      </c>
      <c r="Z81" s="23" t="str">
        <f t="shared" ca="1" si="30"/>
        <v/>
      </c>
      <c r="AA81" s="23" t="str">
        <f t="shared" ca="1" si="31"/>
        <v/>
      </c>
    </row>
    <row r="82" spans="2:27" ht="27.75" customHeight="1" x14ac:dyDescent="0.2">
      <c r="B82" s="7">
        <f t="shared" si="18"/>
        <v>79</v>
      </c>
      <c r="C82" s="7" t="str">
        <f t="shared" ca="1" si="28"/>
        <v/>
      </c>
      <c r="D82" s="156" t="str">
        <f t="shared" ca="1" si="19"/>
        <v/>
      </c>
      <c r="E82" s="157" t="str">
        <f t="shared" ca="1" si="20"/>
        <v/>
      </c>
      <c r="F82" s="158" t="str">
        <f t="shared" ca="1" si="21"/>
        <v/>
      </c>
      <c r="G82" s="159"/>
      <c r="H82" s="159" t="str">
        <f>IF(G82="","",INDEX(D.1[Quy cách],MATCH(G82,D.1[Tên sản phẩm],0)))</f>
        <v/>
      </c>
      <c r="I82" s="160" t="str">
        <f>IF(G82="","",INDEX(D.1[ĐVT],MATCH(G82,D.1[Tên sản phẩm],0)))</f>
        <v/>
      </c>
      <c r="J82" s="162" t="str">
        <f>IF(G82="","",INDEX(D.1[Đơn giá nhập
(Hàng tồn đầu kỳ)],MATCH(G82,D.1[Tên sản phẩm],0)))</f>
        <v/>
      </c>
      <c r="K82" s="162" t="str">
        <f t="shared" si="22"/>
        <v/>
      </c>
      <c r="L82" s="159"/>
      <c r="M82" s="163" t="str">
        <f t="shared" si="23"/>
        <v/>
      </c>
      <c r="N82" s="164"/>
      <c r="O82" s="162"/>
      <c r="P82" s="163" t="str">
        <f t="shared" si="24"/>
        <v/>
      </c>
      <c r="Q82" s="164" t="str">
        <f t="shared" ca="1" si="25"/>
        <v/>
      </c>
      <c r="R82" s="163" t="str">
        <f t="shared" si="26"/>
        <v/>
      </c>
      <c r="S82" s="163" t="str">
        <f ca="1">IF(AND(C82&lt;&gt;"",C82&lt;&gt;OFFSET(C82,1,0)),SUMIFS(M.1[Giá có thuế],M.1[Số ĐK],C82),"")</f>
        <v/>
      </c>
      <c r="T82" s="159"/>
      <c r="U82" s="161" t="str">
        <f>IF(T82="","",'Thông Tin Chung'!$L$3)</f>
        <v/>
      </c>
      <c r="V82" s="163" t="str">
        <f t="shared" ca="1" si="27"/>
        <v/>
      </c>
      <c r="W82" s="165"/>
      <c r="X82" s="155" t="str">
        <f ca="1">IF(C82="","",IF(OR(D82&lt;NgayBatDau,D82&gt;NgayKetThuc),"Ngày tháng phải nằm trong kỳ báo cáo",IF(AND(F82&lt;&gt;"",COUNTIF(D.3[Tên nhà cung cấp],F82)=0),"Tên NCC chưa khai báo trong DSNCC",IF(AND(G82&lt;&gt;"",COUNTIF(D.1[Tên sản phẩm],G82)=0),"SP này chưa khai báo trong DSSP",""))))</f>
        <v/>
      </c>
      <c r="Y82" s="23" t="str">
        <f t="shared" ca="1" si="29"/>
        <v/>
      </c>
      <c r="Z82" s="23" t="str">
        <f t="shared" ca="1" si="30"/>
        <v/>
      </c>
      <c r="AA82" s="23" t="str">
        <f t="shared" ca="1" si="31"/>
        <v/>
      </c>
    </row>
    <row r="83" spans="2:27" ht="27.75" customHeight="1" x14ac:dyDescent="0.2">
      <c r="B83" s="7">
        <f t="shared" si="18"/>
        <v>80</v>
      </c>
      <c r="C83" s="7" t="str">
        <f t="shared" ca="1" si="28"/>
        <v/>
      </c>
      <c r="D83" s="156" t="str">
        <f t="shared" ca="1" si="19"/>
        <v/>
      </c>
      <c r="E83" s="157" t="str">
        <f t="shared" ca="1" si="20"/>
        <v/>
      </c>
      <c r="F83" s="158" t="str">
        <f t="shared" ca="1" si="21"/>
        <v/>
      </c>
      <c r="G83" s="159"/>
      <c r="H83" s="159" t="str">
        <f>IF(G83="","",INDEX(D.1[Quy cách],MATCH(G83,D.1[Tên sản phẩm],0)))</f>
        <v/>
      </c>
      <c r="I83" s="160" t="str">
        <f>IF(G83="","",INDEX(D.1[ĐVT],MATCH(G83,D.1[Tên sản phẩm],0)))</f>
        <v/>
      </c>
      <c r="J83" s="162" t="str">
        <f>IF(G83="","",INDEX(D.1[Đơn giá nhập
(Hàng tồn đầu kỳ)],MATCH(G83,D.1[Tên sản phẩm],0)))</f>
        <v/>
      </c>
      <c r="K83" s="162" t="str">
        <f t="shared" si="22"/>
        <v/>
      </c>
      <c r="L83" s="159"/>
      <c r="M83" s="163" t="str">
        <f t="shared" si="23"/>
        <v/>
      </c>
      <c r="N83" s="164"/>
      <c r="O83" s="162"/>
      <c r="P83" s="163" t="str">
        <f t="shared" si="24"/>
        <v/>
      </c>
      <c r="Q83" s="164" t="str">
        <f t="shared" ca="1" si="25"/>
        <v/>
      </c>
      <c r="R83" s="163" t="str">
        <f t="shared" si="26"/>
        <v/>
      </c>
      <c r="S83" s="163" t="str">
        <f ca="1">IF(AND(C83&lt;&gt;"",C83&lt;&gt;OFFSET(C83,1,0)),SUMIFS(M.1[Giá có thuế],M.1[Số ĐK],C83),"")</f>
        <v/>
      </c>
      <c r="T83" s="159"/>
      <c r="U83" s="161" t="str">
        <f>IF(T83="","",'Thông Tin Chung'!$L$3)</f>
        <v/>
      </c>
      <c r="V83" s="163" t="str">
        <f t="shared" ca="1" si="27"/>
        <v/>
      </c>
      <c r="W83" s="165"/>
      <c r="X83" s="155" t="str">
        <f ca="1">IF(C83="","",IF(OR(D83&lt;NgayBatDau,D83&gt;NgayKetThuc),"Ngày tháng phải nằm trong kỳ báo cáo",IF(AND(F83&lt;&gt;"",COUNTIF(D.3[Tên nhà cung cấp],F83)=0),"Tên NCC chưa khai báo trong DSNCC",IF(AND(G83&lt;&gt;"",COUNTIF(D.1[Tên sản phẩm],G83)=0),"SP này chưa khai báo trong DSSP",""))))</f>
        <v/>
      </c>
      <c r="Y83" s="23" t="str">
        <f t="shared" ca="1" si="29"/>
        <v/>
      </c>
      <c r="Z83" s="23" t="str">
        <f t="shared" ca="1" si="30"/>
        <v/>
      </c>
      <c r="AA83" s="23" t="str">
        <f t="shared" ca="1" si="31"/>
        <v/>
      </c>
    </row>
    <row r="84" spans="2:27" ht="27.75" customHeight="1" x14ac:dyDescent="0.2">
      <c r="B84" s="7">
        <f t="shared" si="18"/>
        <v>81</v>
      </c>
      <c r="C84" s="7" t="str">
        <f t="shared" ca="1" si="28"/>
        <v/>
      </c>
      <c r="D84" s="156" t="str">
        <f t="shared" ca="1" si="19"/>
        <v/>
      </c>
      <c r="E84" s="157" t="str">
        <f t="shared" ca="1" si="20"/>
        <v/>
      </c>
      <c r="F84" s="158" t="str">
        <f t="shared" ca="1" si="21"/>
        <v/>
      </c>
      <c r="G84" s="159"/>
      <c r="H84" s="159" t="str">
        <f>IF(G84="","",INDEX(D.1[Quy cách],MATCH(G84,D.1[Tên sản phẩm],0)))</f>
        <v/>
      </c>
      <c r="I84" s="160" t="str">
        <f>IF(G84="","",INDEX(D.1[ĐVT],MATCH(G84,D.1[Tên sản phẩm],0)))</f>
        <v/>
      </c>
      <c r="J84" s="162" t="str">
        <f>IF(G84="","",INDEX(D.1[Đơn giá nhập
(Hàng tồn đầu kỳ)],MATCH(G84,D.1[Tên sản phẩm],0)))</f>
        <v/>
      </c>
      <c r="K84" s="162" t="str">
        <f t="shared" si="22"/>
        <v/>
      </c>
      <c r="L84" s="159"/>
      <c r="M84" s="163" t="str">
        <f t="shared" si="23"/>
        <v/>
      </c>
      <c r="N84" s="164"/>
      <c r="O84" s="162"/>
      <c r="P84" s="163" t="str">
        <f t="shared" si="24"/>
        <v/>
      </c>
      <c r="Q84" s="164" t="str">
        <f t="shared" ca="1" si="25"/>
        <v/>
      </c>
      <c r="R84" s="163" t="str">
        <f t="shared" si="26"/>
        <v/>
      </c>
      <c r="S84" s="163" t="str">
        <f ca="1">IF(AND(C84&lt;&gt;"",C84&lt;&gt;OFFSET(C84,1,0)),SUMIFS(M.1[Giá có thuế],M.1[Số ĐK],C84),"")</f>
        <v/>
      </c>
      <c r="T84" s="159"/>
      <c r="U84" s="161" t="str">
        <f>IF(T84="","",'Thông Tin Chung'!$L$3)</f>
        <v/>
      </c>
      <c r="V84" s="163" t="str">
        <f t="shared" ca="1" si="27"/>
        <v/>
      </c>
      <c r="W84" s="165"/>
      <c r="X84" s="155" t="str">
        <f ca="1">IF(C84="","",IF(OR(D84&lt;NgayBatDau,D84&gt;NgayKetThuc),"Ngày tháng phải nằm trong kỳ báo cáo",IF(AND(F84&lt;&gt;"",COUNTIF(D.3[Tên nhà cung cấp],F84)=0),"Tên NCC chưa khai báo trong DSNCC",IF(AND(G84&lt;&gt;"",COUNTIF(D.1[Tên sản phẩm],G84)=0),"SP này chưa khai báo trong DSSP",""))))</f>
        <v/>
      </c>
      <c r="Y84" s="23" t="str">
        <f t="shared" ca="1" si="29"/>
        <v/>
      </c>
      <c r="Z84" s="23" t="str">
        <f t="shared" ca="1" si="30"/>
        <v/>
      </c>
      <c r="AA84" s="23" t="str">
        <f t="shared" ca="1" si="31"/>
        <v/>
      </c>
    </row>
    <row r="85" spans="2:27" ht="27.75" customHeight="1" x14ac:dyDescent="0.2">
      <c r="B85" s="7">
        <f t="shared" si="18"/>
        <v>82</v>
      </c>
      <c r="C85" s="7" t="str">
        <f t="shared" ca="1" si="28"/>
        <v/>
      </c>
      <c r="D85" s="156" t="str">
        <f t="shared" ca="1" si="19"/>
        <v/>
      </c>
      <c r="E85" s="157" t="str">
        <f t="shared" ca="1" si="20"/>
        <v/>
      </c>
      <c r="F85" s="158" t="str">
        <f t="shared" ca="1" si="21"/>
        <v/>
      </c>
      <c r="G85" s="159"/>
      <c r="H85" s="159" t="str">
        <f>IF(G85="","",INDEX(D.1[Quy cách],MATCH(G85,D.1[Tên sản phẩm],0)))</f>
        <v/>
      </c>
      <c r="I85" s="160" t="str">
        <f>IF(G85="","",INDEX(D.1[ĐVT],MATCH(G85,D.1[Tên sản phẩm],0)))</f>
        <v/>
      </c>
      <c r="J85" s="162" t="str">
        <f>IF(G85="","",INDEX(D.1[Đơn giá nhập
(Hàng tồn đầu kỳ)],MATCH(G85,D.1[Tên sản phẩm],0)))</f>
        <v/>
      </c>
      <c r="K85" s="162" t="str">
        <f t="shared" si="22"/>
        <v/>
      </c>
      <c r="L85" s="159"/>
      <c r="M85" s="163" t="str">
        <f t="shared" si="23"/>
        <v/>
      </c>
      <c r="N85" s="164"/>
      <c r="O85" s="162"/>
      <c r="P85" s="163" t="str">
        <f t="shared" si="24"/>
        <v/>
      </c>
      <c r="Q85" s="164" t="str">
        <f t="shared" ca="1" si="25"/>
        <v/>
      </c>
      <c r="R85" s="163" t="str">
        <f t="shared" si="26"/>
        <v/>
      </c>
      <c r="S85" s="163" t="str">
        <f ca="1">IF(AND(C85&lt;&gt;"",C85&lt;&gt;OFFSET(C85,1,0)),SUMIFS(M.1[Giá có thuế],M.1[Số ĐK],C85),"")</f>
        <v/>
      </c>
      <c r="T85" s="159"/>
      <c r="U85" s="161" t="str">
        <f>IF(T85="","",'Thông Tin Chung'!$L$3)</f>
        <v/>
      </c>
      <c r="V85" s="163" t="str">
        <f t="shared" ca="1" si="27"/>
        <v/>
      </c>
      <c r="W85" s="165"/>
      <c r="X85" s="155" t="str">
        <f ca="1">IF(C85="","",IF(OR(D85&lt;NgayBatDau,D85&gt;NgayKetThuc),"Ngày tháng phải nằm trong kỳ báo cáo",IF(AND(F85&lt;&gt;"",COUNTIF(D.3[Tên nhà cung cấp],F85)=0),"Tên NCC chưa khai báo trong DSNCC",IF(AND(G85&lt;&gt;"",COUNTIF(D.1[Tên sản phẩm],G85)=0),"SP này chưa khai báo trong DSSP",""))))</f>
        <v/>
      </c>
      <c r="Y85" s="23" t="str">
        <f t="shared" ca="1" si="29"/>
        <v/>
      </c>
      <c r="Z85" s="23" t="str">
        <f t="shared" ca="1" si="30"/>
        <v/>
      </c>
      <c r="AA85" s="23" t="str">
        <f t="shared" ca="1" si="31"/>
        <v/>
      </c>
    </row>
    <row r="86" spans="2:27" ht="27.75" customHeight="1" x14ac:dyDescent="0.2">
      <c r="B86" s="7">
        <f t="shared" si="18"/>
        <v>83</v>
      </c>
      <c r="C86" s="7" t="str">
        <f t="shared" ca="1" si="28"/>
        <v/>
      </c>
      <c r="D86" s="156" t="str">
        <f t="shared" ca="1" si="19"/>
        <v/>
      </c>
      <c r="E86" s="157" t="str">
        <f t="shared" ca="1" si="20"/>
        <v/>
      </c>
      <c r="F86" s="158" t="str">
        <f t="shared" ca="1" si="21"/>
        <v/>
      </c>
      <c r="G86" s="159"/>
      <c r="H86" s="159" t="str">
        <f>IF(G86="","",INDEX(D.1[Quy cách],MATCH(G86,D.1[Tên sản phẩm],0)))</f>
        <v/>
      </c>
      <c r="I86" s="160" t="str">
        <f>IF(G86="","",INDEX(D.1[ĐVT],MATCH(G86,D.1[Tên sản phẩm],0)))</f>
        <v/>
      </c>
      <c r="J86" s="162" t="str">
        <f>IF(G86="","",INDEX(D.1[Đơn giá nhập
(Hàng tồn đầu kỳ)],MATCH(G86,D.1[Tên sản phẩm],0)))</f>
        <v/>
      </c>
      <c r="K86" s="162" t="str">
        <f t="shared" si="22"/>
        <v/>
      </c>
      <c r="L86" s="159"/>
      <c r="M86" s="163" t="str">
        <f t="shared" si="23"/>
        <v/>
      </c>
      <c r="N86" s="164"/>
      <c r="O86" s="162"/>
      <c r="P86" s="163" t="str">
        <f t="shared" si="24"/>
        <v/>
      </c>
      <c r="Q86" s="164" t="str">
        <f t="shared" ca="1" si="25"/>
        <v/>
      </c>
      <c r="R86" s="163" t="str">
        <f t="shared" si="26"/>
        <v/>
      </c>
      <c r="S86" s="163" t="str">
        <f ca="1">IF(AND(C86&lt;&gt;"",C86&lt;&gt;OFFSET(C86,1,0)),SUMIFS(M.1[Giá có thuế],M.1[Số ĐK],C86),"")</f>
        <v/>
      </c>
      <c r="T86" s="159"/>
      <c r="U86" s="161" t="str">
        <f>IF(T86="","",'Thông Tin Chung'!$L$3)</f>
        <v/>
      </c>
      <c r="V86" s="163" t="str">
        <f t="shared" ca="1" si="27"/>
        <v/>
      </c>
      <c r="W86" s="165"/>
      <c r="X86" s="155" t="str">
        <f ca="1">IF(C86="","",IF(OR(D86&lt;NgayBatDau,D86&gt;NgayKetThuc),"Ngày tháng phải nằm trong kỳ báo cáo",IF(AND(F86&lt;&gt;"",COUNTIF(D.3[Tên nhà cung cấp],F86)=0),"Tên NCC chưa khai báo trong DSNCC",IF(AND(G86&lt;&gt;"",COUNTIF(D.1[Tên sản phẩm],G86)=0),"SP này chưa khai báo trong DSSP",""))))</f>
        <v/>
      </c>
      <c r="Y86" s="23" t="str">
        <f t="shared" ca="1" si="29"/>
        <v/>
      </c>
      <c r="Z86" s="23" t="str">
        <f t="shared" ca="1" si="30"/>
        <v/>
      </c>
      <c r="AA86" s="23" t="str">
        <f t="shared" ca="1" si="31"/>
        <v/>
      </c>
    </row>
    <row r="87" spans="2:27" ht="27.75" customHeight="1" x14ac:dyDescent="0.2">
      <c r="B87" s="7">
        <f t="shared" si="18"/>
        <v>84</v>
      </c>
      <c r="C87" s="7" t="str">
        <f t="shared" ca="1" si="28"/>
        <v/>
      </c>
      <c r="D87" s="156" t="str">
        <f t="shared" ca="1" si="19"/>
        <v/>
      </c>
      <c r="E87" s="157" t="str">
        <f t="shared" ca="1" si="20"/>
        <v/>
      </c>
      <c r="F87" s="158" t="str">
        <f t="shared" ca="1" si="21"/>
        <v/>
      </c>
      <c r="G87" s="159"/>
      <c r="H87" s="159" t="str">
        <f>IF(G87="","",INDEX(D.1[Quy cách],MATCH(G87,D.1[Tên sản phẩm],0)))</f>
        <v/>
      </c>
      <c r="I87" s="160" t="str">
        <f>IF(G87="","",INDEX(D.1[ĐVT],MATCH(G87,D.1[Tên sản phẩm],0)))</f>
        <v/>
      </c>
      <c r="J87" s="162" t="str">
        <f>IF(G87="","",INDEX(D.1[Đơn giá nhập
(Hàng tồn đầu kỳ)],MATCH(G87,D.1[Tên sản phẩm],0)))</f>
        <v/>
      </c>
      <c r="K87" s="162" t="str">
        <f t="shared" si="22"/>
        <v/>
      </c>
      <c r="L87" s="159"/>
      <c r="M87" s="163" t="str">
        <f t="shared" si="23"/>
        <v/>
      </c>
      <c r="N87" s="164"/>
      <c r="O87" s="162"/>
      <c r="P87" s="163" t="str">
        <f t="shared" si="24"/>
        <v/>
      </c>
      <c r="Q87" s="164" t="str">
        <f t="shared" ca="1" si="25"/>
        <v/>
      </c>
      <c r="R87" s="163" t="str">
        <f t="shared" si="26"/>
        <v/>
      </c>
      <c r="S87" s="163" t="str">
        <f ca="1">IF(AND(C87&lt;&gt;"",C87&lt;&gt;OFFSET(C87,1,0)),SUMIFS(M.1[Giá có thuế],M.1[Số ĐK],C87),"")</f>
        <v/>
      </c>
      <c r="T87" s="159"/>
      <c r="U87" s="161" t="str">
        <f>IF(T87="","",'Thông Tin Chung'!$L$3)</f>
        <v/>
      </c>
      <c r="V87" s="163" t="str">
        <f t="shared" ca="1" si="27"/>
        <v/>
      </c>
      <c r="W87" s="165"/>
      <c r="X87" s="155" t="str">
        <f ca="1">IF(C87="","",IF(OR(D87&lt;NgayBatDau,D87&gt;NgayKetThuc),"Ngày tháng phải nằm trong kỳ báo cáo",IF(AND(F87&lt;&gt;"",COUNTIF(D.3[Tên nhà cung cấp],F87)=0),"Tên NCC chưa khai báo trong DSNCC",IF(AND(G87&lt;&gt;"",COUNTIF(D.1[Tên sản phẩm],G87)=0),"SP này chưa khai báo trong DSSP",""))))</f>
        <v/>
      </c>
      <c r="Y87" s="23" t="str">
        <f t="shared" ca="1" si="29"/>
        <v/>
      </c>
      <c r="Z87" s="23" t="str">
        <f t="shared" ca="1" si="30"/>
        <v/>
      </c>
      <c r="AA87" s="23" t="str">
        <f t="shared" ca="1" si="31"/>
        <v/>
      </c>
    </row>
    <row r="88" spans="2:27" ht="27.75" customHeight="1" x14ac:dyDescent="0.2">
      <c r="B88" s="7">
        <f t="shared" si="18"/>
        <v>85</v>
      </c>
      <c r="C88" s="7" t="str">
        <f t="shared" ca="1" si="28"/>
        <v/>
      </c>
      <c r="D88" s="156" t="str">
        <f t="shared" ca="1" si="19"/>
        <v/>
      </c>
      <c r="E88" s="157" t="str">
        <f t="shared" ca="1" si="20"/>
        <v/>
      </c>
      <c r="F88" s="158" t="str">
        <f t="shared" ca="1" si="21"/>
        <v/>
      </c>
      <c r="G88" s="159"/>
      <c r="H88" s="159" t="str">
        <f>IF(G88="","",INDEX(D.1[Quy cách],MATCH(G88,D.1[Tên sản phẩm],0)))</f>
        <v/>
      </c>
      <c r="I88" s="160" t="str">
        <f>IF(G88="","",INDEX(D.1[ĐVT],MATCH(G88,D.1[Tên sản phẩm],0)))</f>
        <v/>
      </c>
      <c r="J88" s="162" t="str">
        <f>IF(G88="","",INDEX(D.1[Đơn giá nhập
(Hàng tồn đầu kỳ)],MATCH(G88,D.1[Tên sản phẩm],0)))</f>
        <v/>
      </c>
      <c r="K88" s="162" t="str">
        <f t="shared" si="22"/>
        <v/>
      </c>
      <c r="L88" s="159"/>
      <c r="M88" s="163" t="str">
        <f t="shared" si="23"/>
        <v/>
      </c>
      <c r="N88" s="164"/>
      <c r="O88" s="162"/>
      <c r="P88" s="163" t="str">
        <f t="shared" si="24"/>
        <v/>
      </c>
      <c r="Q88" s="164" t="str">
        <f t="shared" ca="1" si="25"/>
        <v/>
      </c>
      <c r="R88" s="163" t="str">
        <f t="shared" si="26"/>
        <v/>
      </c>
      <c r="S88" s="163" t="str">
        <f ca="1">IF(AND(C88&lt;&gt;"",C88&lt;&gt;OFFSET(C88,1,0)),SUMIFS(M.1[Giá có thuế],M.1[Số ĐK],C88),"")</f>
        <v/>
      </c>
      <c r="T88" s="159"/>
      <c r="U88" s="161" t="str">
        <f>IF(T88="","",'Thông Tin Chung'!$L$3)</f>
        <v/>
      </c>
      <c r="V88" s="163" t="str">
        <f t="shared" ca="1" si="27"/>
        <v/>
      </c>
      <c r="W88" s="165"/>
      <c r="X88" s="155" t="str">
        <f ca="1">IF(C88="","",IF(OR(D88&lt;NgayBatDau,D88&gt;NgayKetThuc),"Ngày tháng phải nằm trong kỳ báo cáo",IF(AND(F88&lt;&gt;"",COUNTIF(D.3[Tên nhà cung cấp],F88)=0),"Tên NCC chưa khai báo trong DSNCC",IF(AND(G88&lt;&gt;"",COUNTIF(D.1[Tên sản phẩm],G88)=0),"SP này chưa khai báo trong DSSP",""))))</f>
        <v/>
      </c>
      <c r="Y88" s="23" t="str">
        <f t="shared" ca="1" si="29"/>
        <v/>
      </c>
      <c r="Z88" s="23" t="str">
        <f t="shared" ca="1" si="30"/>
        <v/>
      </c>
      <c r="AA88" s="23" t="str">
        <f t="shared" ca="1" si="31"/>
        <v/>
      </c>
    </row>
    <row r="89" spans="2:27" ht="27.75" customHeight="1" x14ac:dyDescent="0.2">
      <c r="B89" s="7">
        <f t="shared" si="18"/>
        <v>86</v>
      </c>
      <c r="C89" s="7" t="str">
        <f t="shared" ca="1" si="28"/>
        <v/>
      </c>
      <c r="D89" s="156" t="str">
        <f t="shared" ca="1" si="19"/>
        <v/>
      </c>
      <c r="E89" s="157" t="str">
        <f t="shared" ca="1" si="20"/>
        <v/>
      </c>
      <c r="F89" s="158" t="str">
        <f t="shared" ca="1" si="21"/>
        <v/>
      </c>
      <c r="G89" s="159"/>
      <c r="H89" s="159" t="str">
        <f>IF(G89="","",INDEX(D.1[Quy cách],MATCH(G89,D.1[Tên sản phẩm],0)))</f>
        <v/>
      </c>
      <c r="I89" s="160" t="str">
        <f>IF(G89="","",INDEX(D.1[ĐVT],MATCH(G89,D.1[Tên sản phẩm],0)))</f>
        <v/>
      </c>
      <c r="J89" s="162" t="str">
        <f>IF(G89="","",INDEX(D.1[Đơn giá nhập
(Hàng tồn đầu kỳ)],MATCH(G89,D.1[Tên sản phẩm],0)))</f>
        <v/>
      </c>
      <c r="K89" s="162" t="str">
        <f t="shared" si="22"/>
        <v/>
      </c>
      <c r="L89" s="159"/>
      <c r="M89" s="163" t="str">
        <f t="shared" si="23"/>
        <v/>
      </c>
      <c r="N89" s="164"/>
      <c r="O89" s="162"/>
      <c r="P89" s="163" t="str">
        <f t="shared" si="24"/>
        <v/>
      </c>
      <c r="Q89" s="164" t="str">
        <f t="shared" ca="1" si="25"/>
        <v/>
      </c>
      <c r="R89" s="163" t="str">
        <f t="shared" si="26"/>
        <v/>
      </c>
      <c r="S89" s="163" t="str">
        <f ca="1">IF(AND(C89&lt;&gt;"",C89&lt;&gt;OFFSET(C89,1,0)),SUMIFS(M.1[Giá có thuế],M.1[Số ĐK],C89),"")</f>
        <v/>
      </c>
      <c r="T89" s="159"/>
      <c r="U89" s="161" t="str">
        <f>IF(T89="","",'Thông Tin Chung'!$L$3)</f>
        <v/>
      </c>
      <c r="V89" s="163" t="str">
        <f t="shared" ca="1" si="27"/>
        <v/>
      </c>
      <c r="W89" s="165"/>
      <c r="X89" s="155" t="str">
        <f ca="1">IF(C89="","",IF(OR(D89&lt;NgayBatDau,D89&gt;NgayKetThuc),"Ngày tháng phải nằm trong kỳ báo cáo",IF(AND(F89&lt;&gt;"",COUNTIF(D.3[Tên nhà cung cấp],F89)=0),"Tên NCC chưa khai báo trong DSNCC",IF(AND(G89&lt;&gt;"",COUNTIF(D.1[Tên sản phẩm],G89)=0),"SP này chưa khai báo trong DSSP",""))))</f>
        <v/>
      </c>
      <c r="Y89" s="23" t="str">
        <f t="shared" ca="1" si="29"/>
        <v/>
      </c>
      <c r="Z89" s="23" t="str">
        <f t="shared" ca="1" si="30"/>
        <v/>
      </c>
      <c r="AA89" s="23" t="str">
        <f t="shared" ca="1" si="31"/>
        <v/>
      </c>
    </row>
    <row r="90" spans="2:27" ht="27.75" customHeight="1" x14ac:dyDescent="0.2">
      <c r="B90" s="7">
        <f t="shared" si="18"/>
        <v>87</v>
      </c>
      <c r="C90" s="7" t="str">
        <f t="shared" ca="1" si="28"/>
        <v/>
      </c>
      <c r="D90" s="156" t="str">
        <f t="shared" ca="1" si="19"/>
        <v/>
      </c>
      <c r="E90" s="157" t="str">
        <f t="shared" ca="1" si="20"/>
        <v/>
      </c>
      <c r="F90" s="158" t="str">
        <f t="shared" ca="1" si="21"/>
        <v/>
      </c>
      <c r="G90" s="159"/>
      <c r="H90" s="159" t="str">
        <f>IF(G90="","",INDEX(D.1[Quy cách],MATCH(G90,D.1[Tên sản phẩm],0)))</f>
        <v/>
      </c>
      <c r="I90" s="160" t="str">
        <f>IF(G90="","",INDEX(D.1[ĐVT],MATCH(G90,D.1[Tên sản phẩm],0)))</f>
        <v/>
      </c>
      <c r="J90" s="162" t="str">
        <f>IF(G90="","",INDEX(D.1[Đơn giá nhập
(Hàng tồn đầu kỳ)],MATCH(G90,D.1[Tên sản phẩm],0)))</f>
        <v/>
      </c>
      <c r="K90" s="162" t="str">
        <f t="shared" si="22"/>
        <v/>
      </c>
      <c r="L90" s="159"/>
      <c r="M90" s="163" t="str">
        <f t="shared" si="23"/>
        <v/>
      </c>
      <c r="N90" s="164"/>
      <c r="O90" s="162"/>
      <c r="P90" s="163" t="str">
        <f t="shared" si="24"/>
        <v/>
      </c>
      <c r="Q90" s="164" t="str">
        <f t="shared" ca="1" si="25"/>
        <v/>
      </c>
      <c r="R90" s="163" t="str">
        <f t="shared" si="26"/>
        <v/>
      </c>
      <c r="S90" s="163" t="str">
        <f ca="1">IF(AND(C90&lt;&gt;"",C90&lt;&gt;OFFSET(C90,1,0)),SUMIFS(M.1[Giá có thuế],M.1[Số ĐK],C90),"")</f>
        <v/>
      </c>
      <c r="T90" s="159"/>
      <c r="U90" s="161" t="str">
        <f>IF(T90="","",'Thông Tin Chung'!$L$3)</f>
        <v/>
      </c>
      <c r="V90" s="163" t="str">
        <f t="shared" ca="1" si="27"/>
        <v/>
      </c>
      <c r="W90" s="165"/>
      <c r="X90" s="155" t="str">
        <f ca="1">IF(C90="","",IF(OR(D90&lt;NgayBatDau,D90&gt;NgayKetThuc),"Ngày tháng phải nằm trong kỳ báo cáo",IF(AND(F90&lt;&gt;"",COUNTIF(D.3[Tên nhà cung cấp],F90)=0),"Tên NCC chưa khai báo trong DSNCC",IF(AND(G90&lt;&gt;"",COUNTIF(D.1[Tên sản phẩm],G90)=0),"SP này chưa khai báo trong DSSP",""))))</f>
        <v/>
      </c>
      <c r="Y90" s="23" t="str">
        <f t="shared" ca="1" si="29"/>
        <v/>
      </c>
      <c r="Z90" s="23" t="str">
        <f t="shared" ca="1" si="30"/>
        <v/>
      </c>
      <c r="AA90" s="23" t="str">
        <f t="shared" ca="1" si="31"/>
        <v/>
      </c>
    </row>
    <row r="91" spans="2:27" ht="27.75" customHeight="1" x14ac:dyDescent="0.2">
      <c r="B91" s="7">
        <f t="shared" si="18"/>
        <v>88</v>
      </c>
      <c r="C91" s="7" t="str">
        <f t="shared" ca="1" si="28"/>
        <v/>
      </c>
      <c r="D91" s="156" t="str">
        <f t="shared" ca="1" si="19"/>
        <v/>
      </c>
      <c r="E91" s="157" t="str">
        <f t="shared" ca="1" si="20"/>
        <v/>
      </c>
      <c r="F91" s="158" t="str">
        <f t="shared" ca="1" si="21"/>
        <v/>
      </c>
      <c r="G91" s="159"/>
      <c r="H91" s="159" t="str">
        <f>IF(G91="","",INDEX(D.1[Quy cách],MATCH(G91,D.1[Tên sản phẩm],0)))</f>
        <v/>
      </c>
      <c r="I91" s="160" t="str">
        <f>IF(G91="","",INDEX(D.1[ĐVT],MATCH(G91,D.1[Tên sản phẩm],0)))</f>
        <v/>
      </c>
      <c r="J91" s="162" t="str">
        <f>IF(G91="","",INDEX(D.1[Đơn giá nhập
(Hàng tồn đầu kỳ)],MATCH(G91,D.1[Tên sản phẩm],0)))</f>
        <v/>
      </c>
      <c r="K91" s="162" t="str">
        <f t="shared" si="22"/>
        <v/>
      </c>
      <c r="L91" s="159"/>
      <c r="M91" s="163" t="str">
        <f t="shared" si="23"/>
        <v/>
      </c>
      <c r="N91" s="164"/>
      <c r="O91" s="162"/>
      <c r="P91" s="163" t="str">
        <f t="shared" si="24"/>
        <v/>
      </c>
      <c r="Q91" s="164" t="str">
        <f t="shared" ca="1" si="25"/>
        <v/>
      </c>
      <c r="R91" s="163" t="str">
        <f t="shared" si="26"/>
        <v/>
      </c>
      <c r="S91" s="163" t="str">
        <f ca="1">IF(AND(C91&lt;&gt;"",C91&lt;&gt;OFFSET(C91,1,0)),SUMIFS(M.1[Giá có thuế],M.1[Số ĐK],C91),"")</f>
        <v/>
      </c>
      <c r="T91" s="159"/>
      <c r="U91" s="161" t="str">
        <f>IF(T91="","",'Thông Tin Chung'!$L$3)</f>
        <v/>
      </c>
      <c r="V91" s="163" t="str">
        <f t="shared" ca="1" si="27"/>
        <v/>
      </c>
      <c r="W91" s="165"/>
      <c r="X91" s="155" t="str">
        <f ca="1">IF(C91="","",IF(OR(D91&lt;NgayBatDau,D91&gt;NgayKetThuc),"Ngày tháng phải nằm trong kỳ báo cáo",IF(AND(F91&lt;&gt;"",COUNTIF(D.3[Tên nhà cung cấp],F91)=0),"Tên NCC chưa khai báo trong DSNCC",IF(AND(G91&lt;&gt;"",COUNTIF(D.1[Tên sản phẩm],G91)=0),"SP này chưa khai báo trong DSSP",""))))</f>
        <v/>
      </c>
      <c r="Y91" s="23" t="str">
        <f t="shared" ca="1" si="29"/>
        <v/>
      </c>
      <c r="Z91" s="23" t="str">
        <f t="shared" ca="1" si="30"/>
        <v/>
      </c>
      <c r="AA91" s="23" t="str">
        <f t="shared" ca="1" si="31"/>
        <v/>
      </c>
    </row>
    <row r="92" spans="2:27" ht="27.75" customHeight="1" x14ac:dyDescent="0.2">
      <c r="B92" s="7">
        <f t="shared" si="18"/>
        <v>89</v>
      </c>
      <c r="C92" s="7" t="str">
        <f t="shared" ca="1" si="28"/>
        <v/>
      </c>
      <c r="D92" s="156" t="str">
        <f t="shared" ca="1" si="19"/>
        <v/>
      </c>
      <c r="E92" s="157" t="str">
        <f t="shared" ca="1" si="20"/>
        <v/>
      </c>
      <c r="F92" s="158" t="str">
        <f t="shared" ca="1" si="21"/>
        <v/>
      </c>
      <c r="G92" s="159"/>
      <c r="H92" s="159" t="str">
        <f>IF(G92="","",INDEX(D.1[Quy cách],MATCH(G92,D.1[Tên sản phẩm],0)))</f>
        <v/>
      </c>
      <c r="I92" s="160" t="str">
        <f>IF(G92="","",INDEX(D.1[ĐVT],MATCH(G92,D.1[Tên sản phẩm],0)))</f>
        <v/>
      </c>
      <c r="J92" s="162" t="str">
        <f>IF(G92="","",INDEX(D.1[Đơn giá nhập
(Hàng tồn đầu kỳ)],MATCH(G92,D.1[Tên sản phẩm],0)))</f>
        <v/>
      </c>
      <c r="K92" s="162" t="str">
        <f t="shared" si="22"/>
        <v/>
      </c>
      <c r="L92" s="159"/>
      <c r="M92" s="163" t="str">
        <f t="shared" si="23"/>
        <v/>
      </c>
      <c r="N92" s="164"/>
      <c r="O92" s="162"/>
      <c r="P92" s="163" t="str">
        <f t="shared" si="24"/>
        <v/>
      </c>
      <c r="Q92" s="164" t="str">
        <f t="shared" ca="1" si="25"/>
        <v/>
      </c>
      <c r="R92" s="163" t="str">
        <f t="shared" si="26"/>
        <v/>
      </c>
      <c r="S92" s="163" t="str">
        <f ca="1">IF(AND(C92&lt;&gt;"",C92&lt;&gt;OFFSET(C92,1,0)),SUMIFS(M.1[Giá có thuế],M.1[Số ĐK],C92),"")</f>
        <v/>
      </c>
      <c r="T92" s="159"/>
      <c r="U92" s="161" t="str">
        <f>IF(T92="","",'Thông Tin Chung'!$L$3)</f>
        <v/>
      </c>
      <c r="V92" s="163" t="str">
        <f t="shared" ca="1" si="27"/>
        <v/>
      </c>
      <c r="W92" s="165"/>
      <c r="X92" s="155" t="str">
        <f ca="1">IF(C92="","",IF(OR(D92&lt;NgayBatDau,D92&gt;NgayKetThuc),"Ngày tháng phải nằm trong kỳ báo cáo",IF(AND(F92&lt;&gt;"",COUNTIF(D.3[Tên nhà cung cấp],F92)=0),"Tên NCC chưa khai báo trong DSNCC",IF(AND(G92&lt;&gt;"",COUNTIF(D.1[Tên sản phẩm],G92)=0),"SP này chưa khai báo trong DSSP",""))))</f>
        <v/>
      </c>
      <c r="Y92" s="23" t="str">
        <f t="shared" ca="1" si="29"/>
        <v/>
      </c>
      <c r="Z92" s="23" t="str">
        <f t="shared" ca="1" si="30"/>
        <v/>
      </c>
      <c r="AA92" s="23" t="str">
        <f t="shared" ca="1" si="31"/>
        <v/>
      </c>
    </row>
    <row r="93" spans="2:27" ht="27.75" customHeight="1" x14ac:dyDescent="0.2">
      <c r="B93" s="7">
        <f t="shared" si="18"/>
        <v>90</v>
      </c>
      <c r="C93" s="7" t="str">
        <f t="shared" ca="1" si="28"/>
        <v/>
      </c>
      <c r="D93" s="156" t="str">
        <f t="shared" ca="1" si="19"/>
        <v/>
      </c>
      <c r="E93" s="157" t="str">
        <f t="shared" ca="1" si="20"/>
        <v/>
      </c>
      <c r="F93" s="158" t="str">
        <f t="shared" ca="1" si="21"/>
        <v/>
      </c>
      <c r="G93" s="159"/>
      <c r="H93" s="159" t="str">
        <f>IF(G93="","",INDEX(D.1[Quy cách],MATCH(G93,D.1[Tên sản phẩm],0)))</f>
        <v/>
      </c>
      <c r="I93" s="160" t="str">
        <f>IF(G93="","",INDEX(D.1[ĐVT],MATCH(G93,D.1[Tên sản phẩm],0)))</f>
        <v/>
      </c>
      <c r="J93" s="162" t="str">
        <f>IF(G93="","",INDEX(D.1[Đơn giá nhập
(Hàng tồn đầu kỳ)],MATCH(G93,D.1[Tên sản phẩm],0)))</f>
        <v/>
      </c>
      <c r="K93" s="162" t="str">
        <f t="shared" si="22"/>
        <v/>
      </c>
      <c r="L93" s="159"/>
      <c r="M93" s="163" t="str">
        <f t="shared" si="23"/>
        <v/>
      </c>
      <c r="N93" s="164"/>
      <c r="O93" s="162"/>
      <c r="P93" s="163" t="str">
        <f t="shared" si="24"/>
        <v/>
      </c>
      <c r="Q93" s="164" t="str">
        <f t="shared" ca="1" si="25"/>
        <v/>
      </c>
      <c r="R93" s="163" t="str">
        <f t="shared" si="26"/>
        <v/>
      </c>
      <c r="S93" s="163" t="str">
        <f ca="1">IF(AND(C93&lt;&gt;"",C93&lt;&gt;OFFSET(C93,1,0)),SUMIFS(M.1[Giá có thuế],M.1[Số ĐK],C93),"")</f>
        <v/>
      </c>
      <c r="T93" s="159"/>
      <c r="U93" s="161" t="str">
        <f>IF(T93="","",'Thông Tin Chung'!$L$3)</f>
        <v/>
      </c>
      <c r="V93" s="163" t="str">
        <f t="shared" ca="1" si="27"/>
        <v/>
      </c>
      <c r="W93" s="165"/>
      <c r="X93" s="155" t="str">
        <f ca="1">IF(C93="","",IF(OR(D93&lt;NgayBatDau,D93&gt;NgayKetThuc),"Ngày tháng phải nằm trong kỳ báo cáo",IF(AND(F93&lt;&gt;"",COUNTIF(D.3[Tên nhà cung cấp],F93)=0),"Tên NCC chưa khai báo trong DSNCC",IF(AND(G93&lt;&gt;"",COUNTIF(D.1[Tên sản phẩm],G93)=0),"SP này chưa khai báo trong DSSP",""))))</f>
        <v/>
      </c>
      <c r="Y93" s="23" t="str">
        <f t="shared" ca="1" si="29"/>
        <v/>
      </c>
      <c r="Z93" s="23" t="str">
        <f t="shared" ca="1" si="30"/>
        <v/>
      </c>
      <c r="AA93" s="23" t="str">
        <f t="shared" ca="1" si="31"/>
        <v/>
      </c>
    </row>
    <row r="94" spans="2:27" ht="27.75" customHeight="1" x14ac:dyDescent="0.2">
      <c r="B94" s="7">
        <f t="shared" si="18"/>
        <v>91</v>
      </c>
      <c r="C94" s="7" t="str">
        <f t="shared" ca="1" si="28"/>
        <v/>
      </c>
      <c r="D94" s="156" t="str">
        <f t="shared" ca="1" si="19"/>
        <v/>
      </c>
      <c r="E94" s="157" t="str">
        <f t="shared" ca="1" si="20"/>
        <v/>
      </c>
      <c r="F94" s="158" t="str">
        <f t="shared" ca="1" si="21"/>
        <v/>
      </c>
      <c r="G94" s="159"/>
      <c r="H94" s="159" t="str">
        <f>IF(G94="","",INDEX(D.1[Quy cách],MATCH(G94,D.1[Tên sản phẩm],0)))</f>
        <v/>
      </c>
      <c r="I94" s="160" t="str">
        <f>IF(G94="","",INDEX(D.1[ĐVT],MATCH(G94,D.1[Tên sản phẩm],0)))</f>
        <v/>
      </c>
      <c r="J94" s="162" t="str">
        <f>IF(G94="","",INDEX(D.1[Đơn giá nhập
(Hàng tồn đầu kỳ)],MATCH(G94,D.1[Tên sản phẩm],0)))</f>
        <v/>
      </c>
      <c r="K94" s="162" t="str">
        <f t="shared" si="22"/>
        <v/>
      </c>
      <c r="L94" s="159"/>
      <c r="M94" s="163" t="str">
        <f t="shared" si="23"/>
        <v/>
      </c>
      <c r="N94" s="164"/>
      <c r="O94" s="162"/>
      <c r="P94" s="163" t="str">
        <f t="shared" si="24"/>
        <v/>
      </c>
      <c r="Q94" s="164" t="str">
        <f t="shared" ca="1" si="25"/>
        <v/>
      </c>
      <c r="R94" s="163" t="str">
        <f t="shared" si="26"/>
        <v/>
      </c>
      <c r="S94" s="163" t="str">
        <f ca="1">IF(AND(C94&lt;&gt;"",C94&lt;&gt;OFFSET(C94,1,0)),SUMIFS(M.1[Giá có thuế],M.1[Số ĐK],C94),"")</f>
        <v/>
      </c>
      <c r="T94" s="159"/>
      <c r="U94" s="161" t="str">
        <f>IF(T94="","",'Thông Tin Chung'!$L$3)</f>
        <v/>
      </c>
      <c r="V94" s="163" t="str">
        <f t="shared" ca="1" si="27"/>
        <v/>
      </c>
      <c r="W94" s="165"/>
      <c r="X94" s="155" t="str">
        <f ca="1">IF(C94="","",IF(OR(D94&lt;NgayBatDau,D94&gt;NgayKetThuc),"Ngày tháng phải nằm trong kỳ báo cáo",IF(AND(F94&lt;&gt;"",COUNTIF(D.3[Tên nhà cung cấp],F94)=0),"Tên NCC chưa khai báo trong DSNCC",IF(AND(G94&lt;&gt;"",COUNTIF(D.1[Tên sản phẩm],G94)=0),"SP này chưa khai báo trong DSSP",""))))</f>
        <v/>
      </c>
      <c r="Y94" s="23" t="str">
        <f t="shared" ca="1" si="29"/>
        <v/>
      </c>
      <c r="Z94" s="23" t="str">
        <f t="shared" ca="1" si="30"/>
        <v/>
      </c>
      <c r="AA94" s="23" t="str">
        <f t="shared" ca="1" si="31"/>
        <v/>
      </c>
    </row>
    <row r="95" spans="2:27" ht="27.75" customHeight="1" x14ac:dyDescent="0.2">
      <c r="B95" s="7">
        <f t="shared" si="18"/>
        <v>92</v>
      </c>
      <c r="C95" s="7" t="str">
        <f t="shared" ca="1" si="28"/>
        <v/>
      </c>
      <c r="D95" s="156" t="str">
        <f t="shared" ca="1" si="19"/>
        <v/>
      </c>
      <c r="E95" s="157" t="str">
        <f t="shared" ca="1" si="20"/>
        <v/>
      </c>
      <c r="F95" s="158" t="str">
        <f t="shared" ca="1" si="21"/>
        <v/>
      </c>
      <c r="G95" s="159"/>
      <c r="H95" s="159" t="str">
        <f>IF(G95="","",INDEX(D.1[Quy cách],MATCH(G95,D.1[Tên sản phẩm],0)))</f>
        <v/>
      </c>
      <c r="I95" s="160" t="str">
        <f>IF(G95="","",INDEX(D.1[ĐVT],MATCH(G95,D.1[Tên sản phẩm],0)))</f>
        <v/>
      </c>
      <c r="J95" s="162" t="str">
        <f>IF(G95="","",INDEX(D.1[Đơn giá nhập
(Hàng tồn đầu kỳ)],MATCH(G95,D.1[Tên sản phẩm],0)))</f>
        <v/>
      </c>
      <c r="K95" s="162" t="str">
        <f t="shared" si="22"/>
        <v/>
      </c>
      <c r="L95" s="159"/>
      <c r="M95" s="163" t="str">
        <f t="shared" si="23"/>
        <v/>
      </c>
      <c r="N95" s="164"/>
      <c r="O95" s="162"/>
      <c r="P95" s="163" t="str">
        <f t="shared" si="24"/>
        <v/>
      </c>
      <c r="Q95" s="164" t="str">
        <f t="shared" ca="1" si="25"/>
        <v/>
      </c>
      <c r="R95" s="163" t="str">
        <f t="shared" si="26"/>
        <v/>
      </c>
      <c r="S95" s="163" t="str">
        <f ca="1">IF(AND(C95&lt;&gt;"",C95&lt;&gt;OFFSET(C95,1,0)),SUMIFS(M.1[Giá có thuế],M.1[Số ĐK],C95),"")</f>
        <v/>
      </c>
      <c r="T95" s="159"/>
      <c r="U95" s="161" t="str">
        <f>IF(T95="","",'Thông Tin Chung'!$L$3)</f>
        <v/>
      </c>
      <c r="V95" s="163" t="str">
        <f t="shared" ca="1" si="27"/>
        <v/>
      </c>
      <c r="W95" s="165"/>
      <c r="X95" s="155" t="str">
        <f ca="1">IF(C95="","",IF(OR(D95&lt;NgayBatDau,D95&gt;NgayKetThuc),"Ngày tháng phải nằm trong kỳ báo cáo",IF(AND(F95&lt;&gt;"",COUNTIF(D.3[Tên nhà cung cấp],F95)=0),"Tên NCC chưa khai báo trong DSNCC",IF(AND(G95&lt;&gt;"",COUNTIF(D.1[Tên sản phẩm],G95)=0),"SP này chưa khai báo trong DSSP",""))))</f>
        <v/>
      </c>
      <c r="Y95" s="23" t="str">
        <f t="shared" ca="1" si="29"/>
        <v/>
      </c>
      <c r="Z95" s="23" t="str">
        <f t="shared" ca="1" si="30"/>
        <v/>
      </c>
      <c r="AA95" s="23" t="str">
        <f t="shared" ca="1" si="31"/>
        <v/>
      </c>
    </row>
    <row r="96" spans="2:27" ht="27.75" customHeight="1" x14ac:dyDescent="0.2">
      <c r="B96" s="7">
        <f t="shared" si="18"/>
        <v>93</v>
      </c>
      <c r="C96" s="7" t="str">
        <f t="shared" ca="1" si="28"/>
        <v/>
      </c>
      <c r="D96" s="156" t="str">
        <f t="shared" ca="1" si="19"/>
        <v/>
      </c>
      <c r="E96" s="157" t="str">
        <f t="shared" ca="1" si="20"/>
        <v/>
      </c>
      <c r="F96" s="158" t="str">
        <f t="shared" ca="1" si="21"/>
        <v/>
      </c>
      <c r="G96" s="159"/>
      <c r="H96" s="159" t="str">
        <f>IF(G96="","",INDEX(D.1[Quy cách],MATCH(G96,D.1[Tên sản phẩm],0)))</f>
        <v/>
      </c>
      <c r="I96" s="160" t="str">
        <f>IF(G96="","",INDEX(D.1[ĐVT],MATCH(G96,D.1[Tên sản phẩm],0)))</f>
        <v/>
      </c>
      <c r="J96" s="162" t="str">
        <f>IF(G96="","",INDEX(D.1[Đơn giá nhập
(Hàng tồn đầu kỳ)],MATCH(G96,D.1[Tên sản phẩm],0)))</f>
        <v/>
      </c>
      <c r="K96" s="162" t="str">
        <f t="shared" si="22"/>
        <v/>
      </c>
      <c r="L96" s="159"/>
      <c r="M96" s="163" t="str">
        <f t="shared" si="23"/>
        <v/>
      </c>
      <c r="N96" s="164"/>
      <c r="O96" s="162"/>
      <c r="P96" s="163" t="str">
        <f t="shared" si="24"/>
        <v/>
      </c>
      <c r="Q96" s="164" t="str">
        <f t="shared" ca="1" si="25"/>
        <v/>
      </c>
      <c r="R96" s="163" t="str">
        <f t="shared" si="26"/>
        <v/>
      </c>
      <c r="S96" s="163" t="str">
        <f ca="1">IF(AND(C96&lt;&gt;"",C96&lt;&gt;OFFSET(C96,1,0)),SUMIFS(M.1[Giá có thuế],M.1[Số ĐK],C96),"")</f>
        <v/>
      </c>
      <c r="T96" s="159"/>
      <c r="U96" s="161" t="str">
        <f>IF(T96="","",'Thông Tin Chung'!$L$3)</f>
        <v/>
      </c>
      <c r="V96" s="163" t="str">
        <f t="shared" ca="1" si="27"/>
        <v/>
      </c>
      <c r="W96" s="165"/>
      <c r="X96" s="155" t="str">
        <f ca="1">IF(C96="","",IF(OR(D96&lt;NgayBatDau,D96&gt;NgayKetThuc),"Ngày tháng phải nằm trong kỳ báo cáo",IF(AND(F96&lt;&gt;"",COUNTIF(D.3[Tên nhà cung cấp],F96)=0),"Tên NCC chưa khai báo trong DSNCC",IF(AND(G96&lt;&gt;"",COUNTIF(D.1[Tên sản phẩm],G96)=0),"SP này chưa khai báo trong DSSP",""))))</f>
        <v/>
      </c>
      <c r="Y96" s="23" t="str">
        <f t="shared" ca="1" si="29"/>
        <v/>
      </c>
      <c r="Z96" s="23" t="str">
        <f t="shared" ca="1" si="30"/>
        <v/>
      </c>
      <c r="AA96" s="23" t="str">
        <f t="shared" ca="1" si="31"/>
        <v/>
      </c>
    </row>
    <row r="97" spans="2:27" ht="27.75" customHeight="1" x14ac:dyDescent="0.2">
      <c r="B97" s="7">
        <f t="shared" si="18"/>
        <v>94</v>
      </c>
      <c r="C97" s="7" t="str">
        <f t="shared" ca="1" si="28"/>
        <v/>
      </c>
      <c r="D97" s="156" t="str">
        <f t="shared" ca="1" si="19"/>
        <v/>
      </c>
      <c r="E97" s="157" t="str">
        <f t="shared" ca="1" si="20"/>
        <v/>
      </c>
      <c r="F97" s="158" t="str">
        <f t="shared" ca="1" si="21"/>
        <v/>
      </c>
      <c r="G97" s="159"/>
      <c r="H97" s="159" t="str">
        <f>IF(G97="","",INDEX(D.1[Quy cách],MATCH(G97,D.1[Tên sản phẩm],0)))</f>
        <v/>
      </c>
      <c r="I97" s="160" t="str">
        <f>IF(G97="","",INDEX(D.1[ĐVT],MATCH(G97,D.1[Tên sản phẩm],0)))</f>
        <v/>
      </c>
      <c r="J97" s="162" t="str">
        <f>IF(G97="","",INDEX(D.1[Đơn giá nhập
(Hàng tồn đầu kỳ)],MATCH(G97,D.1[Tên sản phẩm],0)))</f>
        <v/>
      </c>
      <c r="K97" s="162" t="str">
        <f t="shared" si="22"/>
        <v/>
      </c>
      <c r="L97" s="159"/>
      <c r="M97" s="163" t="str">
        <f t="shared" si="23"/>
        <v/>
      </c>
      <c r="N97" s="164"/>
      <c r="O97" s="162"/>
      <c r="P97" s="163" t="str">
        <f t="shared" si="24"/>
        <v/>
      </c>
      <c r="Q97" s="164" t="str">
        <f t="shared" ca="1" si="25"/>
        <v/>
      </c>
      <c r="R97" s="163" t="str">
        <f t="shared" si="26"/>
        <v/>
      </c>
      <c r="S97" s="163" t="str">
        <f ca="1">IF(AND(C97&lt;&gt;"",C97&lt;&gt;OFFSET(C97,1,0)),SUMIFS(M.1[Giá có thuế],M.1[Số ĐK],C97),"")</f>
        <v/>
      </c>
      <c r="T97" s="159"/>
      <c r="U97" s="161" t="str">
        <f>IF(T97="","",'Thông Tin Chung'!$L$3)</f>
        <v/>
      </c>
      <c r="V97" s="163" t="str">
        <f t="shared" ca="1" si="27"/>
        <v/>
      </c>
      <c r="W97" s="165"/>
      <c r="X97" s="155" t="str">
        <f ca="1">IF(C97="","",IF(OR(D97&lt;NgayBatDau,D97&gt;NgayKetThuc),"Ngày tháng phải nằm trong kỳ báo cáo",IF(AND(F97&lt;&gt;"",COUNTIF(D.3[Tên nhà cung cấp],F97)=0),"Tên NCC chưa khai báo trong DSNCC",IF(AND(G97&lt;&gt;"",COUNTIF(D.1[Tên sản phẩm],G97)=0),"SP này chưa khai báo trong DSSP",""))))</f>
        <v/>
      </c>
      <c r="Y97" s="23" t="str">
        <f t="shared" ca="1" si="29"/>
        <v/>
      </c>
      <c r="Z97" s="23" t="str">
        <f t="shared" ca="1" si="30"/>
        <v/>
      </c>
      <c r="AA97" s="23" t="str">
        <f t="shared" ca="1" si="31"/>
        <v/>
      </c>
    </row>
    <row r="98" spans="2:27" ht="27.75" customHeight="1" x14ac:dyDescent="0.2">
      <c r="B98" s="7">
        <f t="shared" si="18"/>
        <v>95</v>
      </c>
      <c r="C98" s="7" t="str">
        <f t="shared" ca="1" si="28"/>
        <v/>
      </c>
      <c r="D98" s="156" t="str">
        <f t="shared" ca="1" si="19"/>
        <v/>
      </c>
      <c r="E98" s="157" t="str">
        <f t="shared" ca="1" si="20"/>
        <v/>
      </c>
      <c r="F98" s="158" t="str">
        <f t="shared" ca="1" si="21"/>
        <v/>
      </c>
      <c r="G98" s="159"/>
      <c r="H98" s="159" t="str">
        <f>IF(G98="","",INDEX(D.1[Quy cách],MATCH(G98,D.1[Tên sản phẩm],0)))</f>
        <v/>
      </c>
      <c r="I98" s="160" t="str">
        <f>IF(G98="","",INDEX(D.1[ĐVT],MATCH(G98,D.1[Tên sản phẩm],0)))</f>
        <v/>
      </c>
      <c r="J98" s="162" t="str">
        <f>IF(G98="","",INDEX(D.1[Đơn giá nhập
(Hàng tồn đầu kỳ)],MATCH(G98,D.1[Tên sản phẩm],0)))</f>
        <v/>
      </c>
      <c r="K98" s="162" t="str">
        <f t="shared" si="22"/>
        <v/>
      </c>
      <c r="L98" s="159"/>
      <c r="M98" s="163" t="str">
        <f t="shared" si="23"/>
        <v/>
      </c>
      <c r="N98" s="164"/>
      <c r="O98" s="162"/>
      <c r="P98" s="163" t="str">
        <f t="shared" si="24"/>
        <v/>
      </c>
      <c r="Q98" s="164" t="str">
        <f t="shared" ca="1" si="25"/>
        <v/>
      </c>
      <c r="R98" s="163" t="str">
        <f t="shared" si="26"/>
        <v/>
      </c>
      <c r="S98" s="163" t="str">
        <f ca="1">IF(AND(C98&lt;&gt;"",C98&lt;&gt;OFFSET(C98,1,0)),SUMIFS(M.1[Giá có thuế],M.1[Số ĐK],C98),"")</f>
        <v/>
      </c>
      <c r="T98" s="159"/>
      <c r="U98" s="161" t="str">
        <f>IF(T98="","",'Thông Tin Chung'!$L$3)</f>
        <v/>
      </c>
      <c r="V98" s="163" t="str">
        <f t="shared" ca="1" si="27"/>
        <v/>
      </c>
      <c r="W98" s="165"/>
      <c r="X98" s="155" t="str">
        <f ca="1">IF(C98="","",IF(OR(D98&lt;NgayBatDau,D98&gt;NgayKetThuc),"Ngày tháng phải nằm trong kỳ báo cáo",IF(AND(F98&lt;&gt;"",COUNTIF(D.3[Tên nhà cung cấp],F98)=0),"Tên NCC chưa khai báo trong DSNCC",IF(AND(G98&lt;&gt;"",COUNTIF(D.1[Tên sản phẩm],G98)=0),"SP này chưa khai báo trong DSSP",""))))</f>
        <v/>
      </c>
      <c r="Y98" s="23" t="str">
        <f t="shared" ca="1" si="29"/>
        <v/>
      </c>
      <c r="Z98" s="23" t="str">
        <f t="shared" ca="1" si="30"/>
        <v/>
      </c>
      <c r="AA98" s="23" t="str">
        <f t="shared" ca="1" si="31"/>
        <v/>
      </c>
    </row>
    <row r="99" spans="2:27" ht="27.75" customHeight="1" x14ac:dyDescent="0.2">
      <c r="B99" s="7">
        <f t="shared" si="18"/>
        <v>96</v>
      </c>
      <c r="C99" s="7" t="str">
        <f t="shared" ca="1" si="28"/>
        <v/>
      </c>
      <c r="D99" s="156" t="str">
        <f t="shared" ca="1" si="19"/>
        <v/>
      </c>
      <c r="E99" s="157" t="str">
        <f t="shared" ca="1" si="20"/>
        <v/>
      </c>
      <c r="F99" s="158" t="str">
        <f t="shared" ca="1" si="21"/>
        <v/>
      </c>
      <c r="G99" s="159"/>
      <c r="H99" s="159" t="str">
        <f>IF(G99="","",INDEX(D.1[Quy cách],MATCH(G99,D.1[Tên sản phẩm],0)))</f>
        <v/>
      </c>
      <c r="I99" s="160" t="str">
        <f>IF(G99="","",INDEX(D.1[ĐVT],MATCH(G99,D.1[Tên sản phẩm],0)))</f>
        <v/>
      </c>
      <c r="J99" s="162" t="str">
        <f>IF(G99="","",INDEX(D.1[Đơn giá nhập
(Hàng tồn đầu kỳ)],MATCH(G99,D.1[Tên sản phẩm],0)))</f>
        <v/>
      </c>
      <c r="K99" s="162" t="str">
        <f t="shared" si="22"/>
        <v/>
      </c>
      <c r="L99" s="159"/>
      <c r="M99" s="163" t="str">
        <f t="shared" si="23"/>
        <v/>
      </c>
      <c r="N99" s="164"/>
      <c r="O99" s="162"/>
      <c r="P99" s="163" t="str">
        <f t="shared" si="24"/>
        <v/>
      </c>
      <c r="Q99" s="164" t="str">
        <f t="shared" ca="1" si="25"/>
        <v/>
      </c>
      <c r="R99" s="163" t="str">
        <f t="shared" si="26"/>
        <v/>
      </c>
      <c r="S99" s="163" t="str">
        <f ca="1">IF(AND(C99&lt;&gt;"",C99&lt;&gt;OFFSET(C99,1,0)),SUMIFS(M.1[Giá có thuế],M.1[Số ĐK],C99),"")</f>
        <v/>
      </c>
      <c r="T99" s="159"/>
      <c r="U99" s="161" t="str">
        <f>IF(T99="","",'Thông Tin Chung'!$L$3)</f>
        <v/>
      </c>
      <c r="V99" s="163" t="str">
        <f t="shared" ca="1" si="27"/>
        <v/>
      </c>
      <c r="W99" s="165"/>
      <c r="X99" s="155" t="str">
        <f ca="1">IF(C99="","",IF(OR(D99&lt;NgayBatDau,D99&gt;NgayKetThuc),"Ngày tháng phải nằm trong kỳ báo cáo",IF(AND(F99&lt;&gt;"",COUNTIF(D.3[Tên nhà cung cấp],F99)=0),"Tên NCC chưa khai báo trong DSNCC",IF(AND(G99&lt;&gt;"",COUNTIF(D.1[Tên sản phẩm],G99)=0),"SP này chưa khai báo trong DSSP",""))))</f>
        <v/>
      </c>
      <c r="Y99" s="23" t="str">
        <f t="shared" ca="1" si="29"/>
        <v/>
      </c>
      <c r="Z99" s="23" t="str">
        <f t="shared" ca="1" si="30"/>
        <v/>
      </c>
      <c r="AA99" s="23" t="str">
        <f t="shared" ca="1" si="31"/>
        <v/>
      </c>
    </row>
    <row r="100" spans="2:27" ht="27.75" customHeight="1" x14ac:dyDescent="0.2">
      <c r="B100" s="7">
        <f t="shared" si="18"/>
        <v>97</v>
      </c>
      <c r="C100" s="7" t="str">
        <f t="shared" ca="1" si="28"/>
        <v/>
      </c>
      <c r="D100" s="156" t="str">
        <f t="shared" ca="1" si="19"/>
        <v/>
      </c>
      <c r="E100" s="157" t="str">
        <f t="shared" ca="1" si="20"/>
        <v/>
      </c>
      <c r="F100" s="158" t="str">
        <f t="shared" ca="1" si="21"/>
        <v/>
      </c>
      <c r="G100" s="159"/>
      <c r="H100" s="159" t="str">
        <f>IF(G100="","",INDEX(D.1[Quy cách],MATCH(G100,D.1[Tên sản phẩm],0)))</f>
        <v/>
      </c>
      <c r="I100" s="160" t="str">
        <f>IF(G100="","",INDEX(D.1[ĐVT],MATCH(G100,D.1[Tên sản phẩm],0)))</f>
        <v/>
      </c>
      <c r="J100" s="162" t="str">
        <f>IF(G100="","",INDEX(D.1[Đơn giá nhập
(Hàng tồn đầu kỳ)],MATCH(G100,D.1[Tên sản phẩm],0)))</f>
        <v/>
      </c>
      <c r="K100" s="162" t="str">
        <f t="shared" si="22"/>
        <v/>
      </c>
      <c r="L100" s="159"/>
      <c r="M100" s="163" t="str">
        <f t="shared" si="23"/>
        <v/>
      </c>
      <c r="N100" s="164"/>
      <c r="O100" s="162"/>
      <c r="P100" s="163" t="str">
        <f t="shared" si="24"/>
        <v/>
      </c>
      <c r="Q100" s="164" t="str">
        <f t="shared" ca="1" si="25"/>
        <v/>
      </c>
      <c r="R100" s="163" t="str">
        <f t="shared" si="26"/>
        <v/>
      </c>
      <c r="S100" s="163" t="str">
        <f ca="1">IF(AND(C100&lt;&gt;"",C100&lt;&gt;OFFSET(C100,1,0)),SUMIFS(M.1[Giá có thuế],M.1[Số ĐK],C100),"")</f>
        <v/>
      </c>
      <c r="T100" s="159"/>
      <c r="U100" s="161" t="str">
        <f>IF(T100="","",'Thông Tin Chung'!$L$3)</f>
        <v/>
      </c>
      <c r="V100" s="163" t="str">
        <f t="shared" ca="1" si="27"/>
        <v/>
      </c>
      <c r="W100" s="165"/>
      <c r="X100" s="155" t="str">
        <f ca="1">IF(C100="","",IF(OR(D100&lt;NgayBatDau,D100&gt;NgayKetThuc),"Ngày tháng phải nằm trong kỳ báo cáo",IF(AND(F100&lt;&gt;"",COUNTIF(D.3[Tên nhà cung cấp],F100)=0),"Tên NCC chưa khai báo trong DSNCC",IF(AND(G100&lt;&gt;"",COUNTIF(D.1[Tên sản phẩm],G100)=0),"SP này chưa khai báo trong DSSP",""))))</f>
        <v/>
      </c>
      <c r="Y100" s="23" t="str">
        <f t="shared" ca="1" si="29"/>
        <v/>
      </c>
      <c r="Z100" s="23" t="str">
        <f t="shared" ca="1" si="30"/>
        <v/>
      </c>
      <c r="AA100" s="23" t="str">
        <f t="shared" ca="1" si="31"/>
        <v/>
      </c>
    </row>
    <row r="101" spans="2:27" ht="27.75" customHeight="1" x14ac:dyDescent="0.2">
      <c r="B101" s="7">
        <f t="shared" si="18"/>
        <v>98</v>
      </c>
      <c r="C101" s="7" t="str">
        <f t="shared" ca="1" si="28"/>
        <v/>
      </c>
      <c r="D101" s="156" t="str">
        <f t="shared" ca="1" si="19"/>
        <v/>
      </c>
      <c r="E101" s="157" t="str">
        <f t="shared" ca="1" si="20"/>
        <v/>
      </c>
      <c r="F101" s="158" t="str">
        <f t="shared" ca="1" si="21"/>
        <v/>
      </c>
      <c r="G101" s="159"/>
      <c r="H101" s="159" t="str">
        <f>IF(G101="","",INDEX(D.1[Quy cách],MATCH(G101,D.1[Tên sản phẩm],0)))</f>
        <v/>
      </c>
      <c r="I101" s="160" t="str">
        <f>IF(G101="","",INDEX(D.1[ĐVT],MATCH(G101,D.1[Tên sản phẩm],0)))</f>
        <v/>
      </c>
      <c r="J101" s="162" t="str">
        <f>IF(G101="","",INDEX(D.1[Đơn giá nhập
(Hàng tồn đầu kỳ)],MATCH(G101,D.1[Tên sản phẩm],0)))</f>
        <v/>
      </c>
      <c r="K101" s="162" t="str">
        <f t="shared" si="22"/>
        <v/>
      </c>
      <c r="L101" s="159"/>
      <c r="M101" s="163" t="str">
        <f t="shared" si="23"/>
        <v/>
      </c>
      <c r="N101" s="164"/>
      <c r="O101" s="162"/>
      <c r="P101" s="163" t="str">
        <f t="shared" si="24"/>
        <v/>
      </c>
      <c r="Q101" s="164" t="str">
        <f t="shared" ca="1" si="25"/>
        <v/>
      </c>
      <c r="R101" s="163" t="str">
        <f t="shared" si="26"/>
        <v/>
      </c>
      <c r="S101" s="163" t="str">
        <f ca="1">IF(AND(C101&lt;&gt;"",C101&lt;&gt;OFFSET(C101,1,0)),SUMIFS(M.1[Giá có thuế],M.1[Số ĐK],C101),"")</f>
        <v/>
      </c>
      <c r="T101" s="159"/>
      <c r="U101" s="161" t="str">
        <f>IF(T101="","",'Thông Tin Chung'!$L$3)</f>
        <v/>
      </c>
      <c r="V101" s="163" t="str">
        <f t="shared" ca="1" si="27"/>
        <v/>
      </c>
      <c r="W101" s="165"/>
      <c r="X101" s="155" t="str">
        <f ca="1">IF(C101="","",IF(OR(D101&lt;NgayBatDau,D101&gt;NgayKetThuc),"Ngày tháng phải nằm trong kỳ báo cáo",IF(AND(F101&lt;&gt;"",COUNTIF(D.3[Tên nhà cung cấp],F101)=0),"Tên NCC chưa khai báo trong DSNCC",IF(AND(G101&lt;&gt;"",COUNTIF(D.1[Tên sản phẩm],G101)=0),"SP này chưa khai báo trong DSSP",""))))</f>
        <v/>
      </c>
      <c r="Y101" s="23" t="str">
        <f t="shared" ca="1" si="29"/>
        <v/>
      </c>
      <c r="Z101" s="23" t="str">
        <f t="shared" ca="1" si="30"/>
        <v/>
      </c>
      <c r="AA101" s="23" t="str">
        <f t="shared" ca="1" si="31"/>
        <v/>
      </c>
    </row>
    <row r="102" spans="2:27" ht="27.75" customHeight="1" x14ac:dyDescent="0.2">
      <c r="B102" s="7">
        <f t="shared" si="18"/>
        <v>99</v>
      </c>
      <c r="C102" s="7" t="str">
        <f t="shared" ca="1" si="28"/>
        <v/>
      </c>
      <c r="D102" s="156" t="str">
        <f t="shared" ca="1" si="19"/>
        <v/>
      </c>
      <c r="E102" s="157" t="str">
        <f t="shared" ca="1" si="20"/>
        <v/>
      </c>
      <c r="F102" s="158" t="str">
        <f t="shared" ca="1" si="21"/>
        <v/>
      </c>
      <c r="G102" s="159"/>
      <c r="H102" s="159" t="str">
        <f>IF(G102="","",INDEX(D.1[Quy cách],MATCH(G102,D.1[Tên sản phẩm],0)))</f>
        <v/>
      </c>
      <c r="I102" s="160" t="str">
        <f>IF(G102="","",INDEX(D.1[ĐVT],MATCH(G102,D.1[Tên sản phẩm],0)))</f>
        <v/>
      </c>
      <c r="J102" s="162" t="str">
        <f>IF(G102="","",INDEX(D.1[Đơn giá nhập
(Hàng tồn đầu kỳ)],MATCH(G102,D.1[Tên sản phẩm],0)))</f>
        <v/>
      </c>
      <c r="K102" s="162" t="str">
        <f t="shared" si="22"/>
        <v/>
      </c>
      <c r="L102" s="159"/>
      <c r="M102" s="163" t="str">
        <f t="shared" si="23"/>
        <v/>
      </c>
      <c r="N102" s="164"/>
      <c r="O102" s="162"/>
      <c r="P102" s="163" t="str">
        <f t="shared" si="24"/>
        <v/>
      </c>
      <c r="Q102" s="164" t="str">
        <f t="shared" ca="1" si="25"/>
        <v/>
      </c>
      <c r="R102" s="163" t="str">
        <f t="shared" si="26"/>
        <v/>
      </c>
      <c r="S102" s="163" t="str">
        <f ca="1">IF(AND(C102&lt;&gt;"",C102&lt;&gt;OFFSET(C102,1,0)),SUMIFS(M.1[Giá có thuế],M.1[Số ĐK],C102),"")</f>
        <v/>
      </c>
      <c r="T102" s="159"/>
      <c r="U102" s="161" t="str">
        <f>IF(T102="","",'Thông Tin Chung'!$L$3)</f>
        <v/>
      </c>
      <c r="V102" s="163" t="str">
        <f t="shared" ca="1" si="27"/>
        <v/>
      </c>
      <c r="W102" s="165"/>
      <c r="X102" s="155" t="str">
        <f ca="1">IF(C102="","",IF(OR(D102&lt;NgayBatDau,D102&gt;NgayKetThuc),"Ngày tháng phải nằm trong kỳ báo cáo",IF(AND(F102&lt;&gt;"",COUNTIF(D.3[Tên nhà cung cấp],F102)=0),"Tên NCC chưa khai báo trong DSNCC",IF(AND(G102&lt;&gt;"",COUNTIF(D.1[Tên sản phẩm],G102)=0),"SP này chưa khai báo trong DSSP",""))))</f>
        <v/>
      </c>
      <c r="Y102" s="23" t="str">
        <f t="shared" ca="1" si="29"/>
        <v/>
      </c>
      <c r="Z102" s="23" t="str">
        <f t="shared" ca="1" si="30"/>
        <v/>
      </c>
      <c r="AA102" s="23" t="str">
        <f t="shared" ca="1" si="31"/>
        <v/>
      </c>
    </row>
    <row r="103" spans="2:27" ht="27.75" customHeight="1" x14ac:dyDescent="0.2">
      <c r="B103" s="7">
        <f t="shared" si="18"/>
        <v>100</v>
      </c>
      <c r="C103" s="7" t="str">
        <f t="shared" ca="1" si="28"/>
        <v/>
      </c>
      <c r="D103" s="156" t="str">
        <f t="shared" ca="1" si="19"/>
        <v/>
      </c>
      <c r="E103" s="157" t="str">
        <f t="shared" ca="1" si="20"/>
        <v/>
      </c>
      <c r="F103" s="158" t="str">
        <f t="shared" ca="1" si="21"/>
        <v/>
      </c>
      <c r="G103" s="159"/>
      <c r="H103" s="159" t="str">
        <f>IF(G103="","",INDEX(D.1[Quy cách],MATCH(G103,D.1[Tên sản phẩm],0)))</f>
        <v/>
      </c>
      <c r="I103" s="160" t="str">
        <f>IF(G103="","",INDEX(D.1[ĐVT],MATCH(G103,D.1[Tên sản phẩm],0)))</f>
        <v/>
      </c>
      <c r="J103" s="162" t="str">
        <f>IF(G103="","",INDEX(D.1[Đơn giá nhập
(Hàng tồn đầu kỳ)],MATCH(G103,D.1[Tên sản phẩm],0)))</f>
        <v/>
      </c>
      <c r="K103" s="162" t="str">
        <f t="shared" si="22"/>
        <v/>
      </c>
      <c r="L103" s="159"/>
      <c r="M103" s="163" t="str">
        <f t="shared" si="23"/>
        <v/>
      </c>
      <c r="N103" s="164"/>
      <c r="O103" s="162"/>
      <c r="P103" s="163" t="str">
        <f t="shared" si="24"/>
        <v/>
      </c>
      <c r="Q103" s="164" t="str">
        <f t="shared" ca="1" si="25"/>
        <v/>
      </c>
      <c r="R103" s="163" t="str">
        <f t="shared" si="26"/>
        <v/>
      </c>
      <c r="S103" s="163" t="str">
        <f ca="1">IF(AND(C103&lt;&gt;"",C103&lt;&gt;OFFSET(C103,1,0)),SUMIFS(M.1[Giá có thuế],M.1[Số ĐK],C103),"")</f>
        <v/>
      </c>
      <c r="T103" s="159"/>
      <c r="U103" s="161" t="str">
        <f>IF(T103="","",'Thông Tin Chung'!$L$3)</f>
        <v/>
      </c>
      <c r="V103" s="163" t="str">
        <f t="shared" ca="1" si="27"/>
        <v/>
      </c>
      <c r="W103" s="165"/>
      <c r="X103" s="155" t="str">
        <f ca="1">IF(C103="","",IF(OR(D103&lt;NgayBatDau,D103&gt;NgayKetThuc),"Ngày tháng phải nằm trong kỳ báo cáo",IF(AND(F103&lt;&gt;"",COUNTIF(D.3[Tên nhà cung cấp],F103)=0),"Tên NCC chưa khai báo trong DSNCC",IF(AND(G103&lt;&gt;"",COUNTIF(D.1[Tên sản phẩm],G103)=0),"SP này chưa khai báo trong DSSP",""))))</f>
        <v/>
      </c>
      <c r="Y103" s="23" t="str">
        <f t="shared" ca="1" si="29"/>
        <v/>
      </c>
      <c r="Z103" s="23" t="str">
        <f t="shared" ca="1" si="30"/>
        <v/>
      </c>
      <c r="AA103" s="23" t="str">
        <f t="shared" ca="1" si="31"/>
        <v/>
      </c>
    </row>
    <row r="104" spans="2:27" ht="27.75" customHeight="1" x14ac:dyDescent="0.2">
      <c r="B104" s="7">
        <f t="shared" si="18"/>
        <v>101</v>
      </c>
      <c r="C104" s="7" t="str">
        <f t="shared" ca="1" si="28"/>
        <v/>
      </c>
      <c r="D104" s="156" t="str">
        <f t="shared" ca="1" si="19"/>
        <v/>
      </c>
      <c r="E104" s="157" t="str">
        <f t="shared" ca="1" si="20"/>
        <v/>
      </c>
      <c r="F104" s="158" t="str">
        <f t="shared" ca="1" si="21"/>
        <v/>
      </c>
      <c r="G104" s="159"/>
      <c r="H104" s="159" t="str">
        <f>IF(G104="","",INDEX(D.1[Quy cách],MATCH(G104,D.1[Tên sản phẩm],0)))</f>
        <v/>
      </c>
      <c r="I104" s="160" t="str">
        <f>IF(G104="","",INDEX(D.1[ĐVT],MATCH(G104,D.1[Tên sản phẩm],0)))</f>
        <v/>
      </c>
      <c r="J104" s="162" t="str">
        <f>IF(G104="","",INDEX(D.1[Đơn giá nhập
(Hàng tồn đầu kỳ)],MATCH(G104,D.1[Tên sản phẩm],0)))</f>
        <v/>
      </c>
      <c r="K104" s="162" t="str">
        <f t="shared" si="22"/>
        <v/>
      </c>
      <c r="L104" s="159"/>
      <c r="M104" s="163" t="str">
        <f t="shared" si="23"/>
        <v/>
      </c>
      <c r="N104" s="164"/>
      <c r="O104" s="162"/>
      <c r="P104" s="163" t="str">
        <f t="shared" si="24"/>
        <v/>
      </c>
      <c r="Q104" s="164" t="str">
        <f t="shared" ca="1" si="25"/>
        <v/>
      </c>
      <c r="R104" s="163" t="str">
        <f t="shared" si="26"/>
        <v/>
      </c>
      <c r="S104" s="163" t="str">
        <f ca="1">IF(AND(C104&lt;&gt;"",C104&lt;&gt;OFFSET(C104,1,0)),SUMIFS(M.1[Giá có thuế],M.1[Số ĐK],C104),"")</f>
        <v/>
      </c>
      <c r="T104" s="159"/>
      <c r="U104" s="161" t="str">
        <f>IF(T104="","",'Thông Tin Chung'!$L$3)</f>
        <v/>
      </c>
      <c r="V104" s="163" t="str">
        <f t="shared" ca="1" si="27"/>
        <v/>
      </c>
      <c r="W104" s="165"/>
      <c r="X104" s="155" t="str">
        <f ca="1">IF(C104="","",IF(OR(D104&lt;NgayBatDau,D104&gt;NgayKetThuc),"Ngày tháng phải nằm trong kỳ báo cáo",IF(AND(F104&lt;&gt;"",COUNTIF(D.3[Tên nhà cung cấp],F104)=0),"Tên NCC chưa khai báo trong DSNCC",IF(AND(G104&lt;&gt;"",COUNTIF(D.1[Tên sản phẩm],G104)=0),"SP này chưa khai báo trong DSSP",""))))</f>
        <v/>
      </c>
      <c r="Y104" s="23" t="str">
        <f t="shared" ca="1" si="29"/>
        <v/>
      </c>
      <c r="Z104" s="23" t="str">
        <f t="shared" ca="1" si="30"/>
        <v/>
      </c>
      <c r="AA104" s="23" t="str">
        <f t="shared" ca="1" si="31"/>
        <v/>
      </c>
    </row>
    <row r="105" spans="2:27" ht="27.75" customHeight="1" x14ac:dyDescent="0.2">
      <c r="B105" s="7">
        <f t="shared" si="18"/>
        <v>102</v>
      </c>
      <c r="C105" s="7" t="str">
        <f t="shared" ca="1" si="28"/>
        <v/>
      </c>
      <c r="D105" s="156" t="str">
        <f t="shared" ca="1" si="19"/>
        <v/>
      </c>
      <c r="E105" s="157" t="str">
        <f t="shared" ca="1" si="20"/>
        <v/>
      </c>
      <c r="F105" s="158" t="str">
        <f t="shared" ca="1" si="21"/>
        <v/>
      </c>
      <c r="G105" s="159"/>
      <c r="H105" s="159" t="str">
        <f>IF(G105="","",INDEX(D.1[Quy cách],MATCH(G105,D.1[Tên sản phẩm],0)))</f>
        <v/>
      </c>
      <c r="I105" s="160" t="str">
        <f>IF(G105="","",INDEX(D.1[ĐVT],MATCH(G105,D.1[Tên sản phẩm],0)))</f>
        <v/>
      </c>
      <c r="J105" s="162" t="str">
        <f>IF(G105="","",INDEX(D.1[Đơn giá nhập
(Hàng tồn đầu kỳ)],MATCH(G105,D.1[Tên sản phẩm],0)))</f>
        <v/>
      </c>
      <c r="K105" s="162" t="str">
        <f t="shared" si="22"/>
        <v/>
      </c>
      <c r="L105" s="159"/>
      <c r="M105" s="163" t="str">
        <f t="shared" si="23"/>
        <v/>
      </c>
      <c r="N105" s="164"/>
      <c r="O105" s="162"/>
      <c r="P105" s="163" t="str">
        <f t="shared" si="24"/>
        <v/>
      </c>
      <c r="Q105" s="164" t="str">
        <f t="shared" ca="1" si="25"/>
        <v/>
      </c>
      <c r="R105" s="163" t="str">
        <f t="shared" si="26"/>
        <v/>
      </c>
      <c r="S105" s="163" t="str">
        <f ca="1">IF(AND(C105&lt;&gt;"",C105&lt;&gt;OFFSET(C105,1,0)),SUMIFS(M.1[Giá có thuế],M.1[Số ĐK],C105),"")</f>
        <v/>
      </c>
      <c r="T105" s="159"/>
      <c r="U105" s="161" t="str">
        <f>IF(T105="","",'Thông Tin Chung'!$L$3)</f>
        <v/>
      </c>
      <c r="V105" s="163" t="str">
        <f t="shared" ca="1" si="27"/>
        <v/>
      </c>
      <c r="W105" s="165"/>
      <c r="X105" s="155" t="str">
        <f ca="1">IF(C105="","",IF(OR(D105&lt;NgayBatDau,D105&gt;NgayKetThuc),"Ngày tháng phải nằm trong kỳ báo cáo",IF(AND(F105&lt;&gt;"",COUNTIF(D.3[Tên nhà cung cấp],F105)=0),"Tên NCC chưa khai báo trong DSNCC",IF(AND(G105&lt;&gt;"",COUNTIF(D.1[Tên sản phẩm],G105)=0),"SP này chưa khai báo trong DSSP",""))))</f>
        <v/>
      </c>
      <c r="Y105" s="23" t="str">
        <f t="shared" ca="1" si="29"/>
        <v/>
      </c>
      <c r="Z105" s="23" t="str">
        <f t="shared" ca="1" si="30"/>
        <v/>
      </c>
      <c r="AA105" s="23" t="str">
        <f t="shared" ca="1" si="31"/>
        <v/>
      </c>
    </row>
    <row r="106" spans="2:27" ht="27.75" customHeight="1" x14ac:dyDescent="0.2">
      <c r="B106" s="7">
        <f t="shared" si="18"/>
        <v>103</v>
      </c>
      <c r="C106" s="7" t="str">
        <f t="shared" ca="1" si="28"/>
        <v/>
      </c>
      <c r="D106" s="156" t="str">
        <f t="shared" ca="1" si="19"/>
        <v/>
      </c>
      <c r="E106" s="157" t="str">
        <f t="shared" ca="1" si="20"/>
        <v/>
      </c>
      <c r="F106" s="158" t="str">
        <f t="shared" ca="1" si="21"/>
        <v/>
      </c>
      <c r="G106" s="159"/>
      <c r="H106" s="159" t="str">
        <f>IF(G106="","",INDEX(D.1[Quy cách],MATCH(G106,D.1[Tên sản phẩm],0)))</f>
        <v/>
      </c>
      <c r="I106" s="160" t="str">
        <f>IF(G106="","",INDEX(D.1[ĐVT],MATCH(G106,D.1[Tên sản phẩm],0)))</f>
        <v/>
      </c>
      <c r="J106" s="162" t="str">
        <f>IF(G106="","",INDEX(D.1[Đơn giá nhập
(Hàng tồn đầu kỳ)],MATCH(G106,D.1[Tên sản phẩm],0)))</f>
        <v/>
      </c>
      <c r="K106" s="162" t="str">
        <f t="shared" si="22"/>
        <v/>
      </c>
      <c r="L106" s="159"/>
      <c r="M106" s="163" t="str">
        <f t="shared" si="23"/>
        <v/>
      </c>
      <c r="N106" s="164"/>
      <c r="O106" s="162"/>
      <c r="P106" s="163" t="str">
        <f t="shared" si="24"/>
        <v/>
      </c>
      <c r="Q106" s="164" t="str">
        <f t="shared" ca="1" si="25"/>
        <v/>
      </c>
      <c r="R106" s="163" t="str">
        <f t="shared" si="26"/>
        <v/>
      </c>
      <c r="S106" s="163" t="str">
        <f ca="1">IF(AND(C106&lt;&gt;"",C106&lt;&gt;OFFSET(C106,1,0)),SUMIFS(M.1[Giá có thuế],M.1[Số ĐK],C106),"")</f>
        <v/>
      </c>
      <c r="T106" s="159"/>
      <c r="U106" s="161" t="str">
        <f>IF(T106="","",'Thông Tin Chung'!$L$3)</f>
        <v/>
      </c>
      <c r="V106" s="163" t="str">
        <f t="shared" ca="1" si="27"/>
        <v/>
      </c>
      <c r="W106" s="165"/>
      <c r="X106" s="155" t="str">
        <f ca="1">IF(C106="","",IF(OR(D106&lt;NgayBatDau,D106&gt;NgayKetThuc),"Ngày tháng phải nằm trong kỳ báo cáo",IF(AND(F106&lt;&gt;"",COUNTIF(D.3[Tên nhà cung cấp],F106)=0),"Tên NCC chưa khai báo trong DSNCC",IF(AND(G106&lt;&gt;"",COUNTIF(D.1[Tên sản phẩm],G106)=0),"SP này chưa khai báo trong DSSP",""))))</f>
        <v/>
      </c>
      <c r="Y106" s="23" t="str">
        <f t="shared" ca="1" si="29"/>
        <v/>
      </c>
      <c r="Z106" s="23" t="str">
        <f t="shared" ca="1" si="30"/>
        <v/>
      </c>
      <c r="AA106" s="23" t="str">
        <f t="shared" ca="1" si="31"/>
        <v/>
      </c>
    </row>
    <row r="107" spans="2:27" ht="27.75" customHeight="1" x14ac:dyDescent="0.2">
      <c r="B107" s="7">
        <f t="shared" si="18"/>
        <v>104</v>
      </c>
      <c r="C107" s="7" t="str">
        <f t="shared" ca="1" si="28"/>
        <v/>
      </c>
      <c r="D107" s="156" t="str">
        <f t="shared" ca="1" si="19"/>
        <v/>
      </c>
      <c r="E107" s="157" t="str">
        <f t="shared" ca="1" si="20"/>
        <v/>
      </c>
      <c r="F107" s="158" t="str">
        <f t="shared" ca="1" si="21"/>
        <v/>
      </c>
      <c r="G107" s="159"/>
      <c r="H107" s="159" t="str">
        <f>IF(G107="","",INDEX(D.1[Quy cách],MATCH(G107,D.1[Tên sản phẩm],0)))</f>
        <v/>
      </c>
      <c r="I107" s="160" t="str">
        <f>IF(G107="","",INDEX(D.1[ĐVT],MATCH(G107,D.1[Tên sản phẩm],0)))</f>
        <v/>
      </c>
      <c r="J107" s="162" t="str">
        <f>IF(G107="","",INDEX(D.1[Đơn giá nhập
(Hàng tồn đầu kỳ)],MATCH(G107,D.1[Tên sản phẩm],0)))</f>
        <v/>
      </c>
      <c r="K107" s="162" t="str">
        <f t="shared" si="22"/>
        <v/>
      </c>
      <c r="L107" s="159"/>
      <c r="M107" s="163" t="str">
        <f t="shared" si="23"/>
        <v/>
      </c>
      <c r="N107" s="164"/>
      <c r="O107" s="162"/>
      <c r="P107" s="163" t="str">
        <f t="shared" si="24"/>
        <v/>
      </c>
      <c r="Q107" s="164" t="str">
        <f t="shared" ca="1" si="25"/>
        <v/>
      </c>
      <c r="R107" s="163" t="str">
        <f t="shared" si="26"/>
        <v/>
      </c>
      <c r="S107" s="163" t="str">
        <f ca="1">IF(AND(C107&lt;&gt;"",C107&lt;&gt;OFFSET(C107,1,0)),SUMIFS(M.1[Giá có thuế],M.1[Số ĐK],C107),"")</f>
        <v/>
      </c>
      <c r="T107" s="159"/>
      <c r="U107" s="161" t="str">
        <f>IF(T107="","",'Thông Tin Chung'!$L$3)</f>
        <v/>
      </c>
      <c r="V107" s="163" t="str">
        <f t="shared" ca="1" si="27"/>
        <v/>
      </c>
      <c r="W107" s="165"/>
      <c r="X107" s="155" t="str">
        <f ca="1">IF(C107="","",IF(OR(D107&lt;NgayBatDau,D107&gt;NgayKetThuc),"Ngày tháng phải nằm trong kỳ báo cáo",IF(AND(F107&lt;&gt;"",COUNTIF(D.3[Tên nhà cung cấp],F107)=0),"Tên NCC chưa khai báo trong DSNCC",IF(AND(G107&lt;&gt;"",COUNTIF(D.1[Tên sản phẩm],G107)=0),"SP này chưa khai báo trong DSSP",""))))</f>
        <v/>
      </c>
      <c r="Y107" s="23" t="str">
        <f t="shared" ca="1" si="29"/>
        <v/>
      </c>
      <c r="Z107" s="23" t="str">
        <f t="shared" ca="1" si="30"/>
        <v/>
      </c>
      <c r="AA107" s="23" t="str">
        <f t="shared" ca="1" si="31"/>
        <v/>
      </c>
    </row>
    <row r="108" spans="2:27" ht="27.75" customHeight="1" x14ac:dyDescent="0.2">
      <c r="B108" s="7">
        <f t="shared" si="18"/>
        <v>105</v>
      </c>
      <c r="C108" s="7" t="str">
        <f t="shared" ca="1" si="28"/>
        <v/>
      </c>
      <c r="D108" s="156" t="str">
        <f t="shared" ca="1" si="19"/>
        <v/>
      </c>
      <c r="E108" s="157" t="str">
        <f t="shared" ca="1" si="20"/>
        <v/>
      </c>
      <c r="F108" s="158" t="str">
        <f t="shared" ca="1" si="21"/>
        <v/>
      </c>
      <c r="G108" s="159"/>
      <c r="H108" s="159" t="str">
        <f>IF(G108="","",INDEX(D.1[Quy cách],MATCH(G108,D.1[Tên sản phẩm],0)))</f>
        <v/>
      </c>
      <c r="I108" s="160" t="str">
        <f>IF(G108="","",INDEX(D.1[ĐVT],MATCH(G108,D.1[Tên sản phẩm],0)))</f>
        <v/>
      </c>
      <c r="J108" s="162" t="str">
        <f>IF(G108="","",INDEX(D.1[Đơn giá nhập
(Hàng tồn đầu kỳ)],MATCH(G108,D.1[Tên sản phẩm],0)))</f>
        <v/>
      </c>
      <c r="K108" s="162" t="str">
        <f t="shared" si="22"/>
        <v/>
      </c>
      <c r="L108" s="159"/>
      <c r="M108" s="163" t="str">
        <f t="shared" si="23"/>
        <v/>
      </c>
      <c r="N108" s="164"/>
      <c r="O108" s="162"/>
      <c r="P108" s="163" t="str">
        <f t="shared" si="24"/>
        <v/>
      </c>
      <c r="Q108" s="164" t="str">
        <f t="shared" ca="1" si="25"/>
        <v/>
      </c>
      <c r="R108" s="163" t="str">
        <f t="shared" si="26"/>
        <v/>
      </c>
      <c r="S108" s="163" t="str">
        <f ca="1">IF(AND(C108&lt;&gt;"",C108&lt;&gt;OFFSET(C108,1,0)),SUMIFS(M.1[Giá có thuế],M.1[Số ĐK],C108),"")</f>
        <v/>
      </c>
      <c r="T108" s="159"/>
      <c r="U108" s="161" t="str">
        <f>IF(T108="","",'Thông Tin Chung'!$L$3)</f>
        <v/>
      </c>
      <c r="V108" s="163" t="str">
        <f t="shared" ca="1" si="27"/>
        <v/>
      </c>
      <c r="W108" s="165"/>
      <c r="X108" s="155" t="str">
        <f ca="1">IF(C108="","",IF(OR(D108&lt;NgayBatDau,D108&gt;NgayKetThuc),"Ngày tháng phải nằm trong kỳ báo cáo",IF(AND(F108&lt;&gt;"",COUNTIF(D.3[Tên nhà cung cấp],F108)=0),"Tên NCC chưa khai báo trong DSNCC",IF(AND(G108&lt;&gt;"",COUNTIF(D.1[Tên sản phẩm],G108)=0),"SP này chưa khai báo trong DSSP",""))))</f>
        <v/>
      </c>
      <c r="Y108" s="23" t="str">
        <f t="shared" ca="1" si="29"/>
        <v/>
      </c>
      <c r="Z108" s="23" t="str">
        <f t="shared" ca="1" si="30"/>
        <v/>
      </c>
      <c r="AA108" s="23" t="str">
        <f t="shared" ca="1" si="31"/>
        <v/>
      </c>
    </row>
    <row r="109" spans="2:27" ht="27.75" customHeight="1" x14ac:dyDescent="0.2">
      <c r="B109" s="7">
        <f t="shared" si="18"/>
        <v>106</v>
      </c>
      <c r="C109" s="7" t="str">
        <f t="shared" ca="1" si="28"/>
        <v/>
      </c>
      <c r="D109" s="156" t="str">
        <f t="shared" ca="1" si="19"/>
        <v/>
      </c>
      <c r="E109" s="157" t="str">
        <f t="shared" ca="1" si="20"/>
        <v/>
      </c>
      <c r="F109" s="158" t="str">
        <f t="shared" ca="1" si="21"/>
        <v/>
      </c>
      <c r="G109" s="159"/>
      <c r="H109" s="159" t="str">
        <f>IF(G109="","",INDEX(D.1[Quy cách],MATCH(G109,D.1[Tên sản phẩm],0)))</f>
        <v/>
      </c>
      <c r="I109" s="160" t="str">
        <f>IF(G109="","",INDEX(D.1[ĐVT],MATCH(G109,D.1[Tên sản phẩm],0)))</f>
        <v/>
      </c>
      <c r="J109" s="162" t="str">
        <f>IF(G109="","",INDEX(D.1[Đơn giá nhập
(Hàng tồn đầu kỳ)],MATCH(G109,D.1[Tên sản phẩm],0)))</f>
        <v/>
      </c>
      <c r="K109" s="162" t="str">
        <f t="shared" si="22"/>
        <v/>
      </c>
      <c r="L109" s="159"/>
      <c r="M109" s="163" t="str">
        <f t="shared" si="23"/>
        <v/>
      </c>
      <c r="N109" s="164"/>
      <c r="O109" s="162"/>
      <c r="P109" s="163" t="str">
        <f t="shared" si="24"/>
        <v/>
      </c>
      <c r="Q109" s="164" t="str">
        <f t="shared" ca="1" si="25"/>
        <v/>
      </c>
      <c r="R109" s="163" t="str">
        <f t="shared" si="26"/>
        <v/>
      </c>
      <c r="S109" s="163" t="str">
        <f ca="1">IF(AND(C109&lt;&gt;"",C109&lt;&gt;OFFSET(C109,1,0)),SUMIFS(M.1[Giá có thuế],M.1[Số ĐK],C109),"")</f>
        <v/>
      </c>
      <c r="T109" s="159"/>
      <c r="U109" s="161" t="str">
        <f>IF(T109="","",'Thông Tin Chung'!$L$3)</f>
        <v/>
      </c>
      <c r="V109" s="163" t="str">
        <f t="shared" ca="1" si="27"/>
        <v/>
      </c>
      <c r="W109" s="165"/>
      <c r="X109" s="155" t="str">
        <f ca="1">IF(C109="","",IF(OR(D109&lt;NgayBatDau,D109&gt;NgayKetThuc),"Ngày tháng phải nằm trong kỳ báo cáo",IF(AND(F109&lt;&gt;"",COUNTIF(D.3[Tên nhà cung cấp],F109)=0),"Tên NCC chưa khai báo trong DSNCC",IF(AND(G109&lt;&gt;"",COUNTIF(D.1[Tên sản phẩm],G109)=0),"SP này chưa khai báo trong DSSP",""))))</f>
        <v/>
      </c>
      <c r="Y109" s="23" t="str">
        <f t="shared" ca="1" si="29"/>
        <v/>
      </c>
      <c r="Z109" s="23" t="str">
        <f t="shared" ca="1" si="30"/>
        <v/>
      </c>
      <c r="AA109" s="23" t="str">
        <f t="shared" ca="1" si="31"/>
        <v/>
      </c>
    </row>
    <row r="110" spans="2:27" ht="27.75" customHeight="1" x14ac:dyDescent="0.2">
      <c r="B110" s="7">
        <f t="shared" si="18"/>
        <v>107</v>
      </c>
      <c r="C110" s="7" t="str">
        <f t="shared" ca="1" si="28"/>
        <v/>
      </c>
      <c r="D110" s="156" t="str">
        <f t="shared" ca="1" si="19"/>
        <v/>
      </c>
      <c r="E110" s="157" t="str">
        <f t="shared" ca="1" si="20"/>
        <v/>
      </c>
      <c r="F110" s="158" t="str">
        <f t="shared" ca="1" si="21"/>
        <v/>
      </c>
      <c r="G110" s="159"/>
      <c r="H110" s="159" t="str">
        <f>IF(G110="","",INDEX(D.1[Quy cách],MATCH(G110,D.1[Tên sản phẩm],0)))</f>
        <v/>
      </c>
      <c r="I110" s="160" t="str">
        <f>IF(G110="","",INDEX(D.1[ĐVT],MATCH(G110,D.1[Tên sản phẩm],0)))</f>
        <v/>
      </c>
      <c r="J110" s="162" t="str">
        <f>IF(G110="","",INDEX(D.1[Đơn giá nhập
(Hàng tồn đầu kỳ)],MATCH(G110,D.1[Tên sản phẩm],0)))</f>
        <v/>
      </c>
      <c r="K110" s="162" t="str">
        <f t="shared" si="22"/>
        <v/>
      </c>
      <c r="L110" s="159"/>
      <c r="M110" s="163" t="str">
        <f t="shared" si="23"/>
        <v/>
      </c>
      <c r="N110" s="164"/>
      <c r="O110" s="162"/>
      <c r="P110" s="163" t="str">
        <f t="shared" si="24"/>
        <v/>
      </c>
      <c r="Q110" s="164" t="str">
        <f t="shared" ca="1" si="25"/>
        <v/>
      </c>
      <c r="R110" s="163" t="str">
        <f t="shared" si="26"/>
        <v/>
      </c>
      <c r="S110" s="163" t="str">
        <f ca="1">IF(AND(C110&lt;&gt;"",C110&lt;&gt;OFFSET(C110,1,0)),SUMIFS(M.1[Giá có thuế],M.1[Số ĐK],C110),"")</f>
        <v/>
      </c>
      <c r="T110" s="159"/>
      <c r="U110" s="161" t="str">
        <f>IF(T110="","",'Thông Tin Chung'!$L$3)</f>
        <v/>
      </c>
      <c r="V110" s="163" t="str">
        <f t="shared" ca="1" si="27"/>
        <v/>
      </c>
      <c r="W110" s="165"/>
      <c r="X110" s="155" t="str">
        <f ca="1">IF(C110="","",IF(OR(D110&lt;NgayBatDau,D110&gt;NgayKetThuc),"Ngày tháng phải nằm trong kỳ báo cáo",IF(AND(F110&lt;&gt;"",COUNTIF(D.3[Tên nhà cung cấp],F110)=0),"Tên NCC chưa khai báo trong DSNCC",IF(AND(G110&lt;&gt;"",COUNTIF(D.1[Tên sản phẩm],G110)=0),"SP này chưa khai báo trong DSSP",""))))</f>
        <v/>
      </c>
      <c r="Y110" s="23" t="str">
        <f t="shared" ca="1" si="29"/>
        <v/>
      </c>
      <c r="Z110" s="23" t="str">
        <f t="shared" ca="1" si="30"/>
        <v/>
      </c>
      <c r="AA110" s="23" t="str">
        <f t="shared" ca="1" si="31"/>
        <v/>
      </c>
    </row>
    <row r="111" spans="2:27" ht="27.75" customHeight="1" x14ac:dyDescent="0.2">
      <c r="B111" s="7">
        <f t="shared" si="18"/>
        <v>108</v>
      </c>
      <c r="C111" s="7" t="str">
        <f t="shared" ca="1" si="28"/>
        <v/>
      </c>
      <c r="D111" s="156" t="str">
        <f t="shared" ca="1" si="19"/>
        <v/>
      </c>
      <c r="E111" s="157" t="str">
        <f t="shared" ca="1" si="20"/>
        <v/>
      </c>
      <c r="F111" s="158" t="str">
        <f t="shared" ca="1" si="21"/>
        <v/>
      </c>
      <c r="G111" s="159"/>
      <c r="H111" s="159" t="str">
        <f>IF(G111="","",INDEX(D.1[Quy cách],MATCH(G111,D.1[Tên sản phẩm],0)))</f>
        <v/>
      </c>
      <c r="I111" s="160" t="str">
        <f>IF(G111="","",INDEX(D.1[ĐVT],MATCH(G111,D.1[Tên sản phẩm],0)))</f>
        <v/>
      </c>
      <c r="J111" s="162" t="str">
        <f>IF(G111="","",INDEX(D.1[Đơn giá nhập
(Hàng tồn đầu kỳ)],MATCH(G111,D.1[Tên sản phẩm],0)))</f>
        <v/>
      </c>
      <c r="K111" s="162" t="str">
        <f t="shared" si="22"/>
        <v/>
      </c>
      <c r="L111" s="159"/>
      <c r="M111" s="163" t="str">
        <f t="shared" si="23"/>
        <v/>
      </c>
      <c r="N111" s="164"/>
      <c r="O111" s="162"/>
      <c r="P111" s="163" t="str">
        <f t="shared" si="24"/>
        <v/>
      </c>
      <c r="Q111" s="164" t="str">
        <f t="shared" ca="1" si="25"/>
        <v/>
      </c>
      <c r="R111" s="163" t="str">
        <f t="shared" si="26"/>
        <v/>
      </c>
      <c r="S111" s="163" t="str">
        <f ca="1">IF(AND(C111&lt;&gt;"",C111&lt;&gt;OFFSET(C111,1,0)),SUMIFS(M.1[Giá có thuế],M.1[Số ĐK],C111),"")</f>
        <v/>
      </c>
      <c r="T111" s="159"/>
      <c r="U111" s="161" t="str">
        <f>IF(T111="","",'Thông Tin Chung'!$L$3)</f>
        <v/>
      </c>
      <c r="V111" s="163" t="str">
        <f t="shared" ca="1" si="27"/>
        <v/>
      </c>
      <c r="W111" s="165"/>
      <c r="X111" s="155" t="str">
        <f ca="1">IF(C111="","",IF(OR(D111&lt;NgayBatDau,D111&gt;NgayKetThuc),"Ngày tháng phải nằm trong kỳ báo cáo",IF(AND(F111&lt;&gt;"",COUNTIF(D.3[Tên nhà cung cấp],F111)=0),"Tên NCC chưa khai báo trong DSNCC",IF(AND(G111&lt;&gt;"",COUNTIF(D.1[Tên sản phẩm],G111)=0),"SP này chưa khai báo trong DSSP",""))))</f>
        <v/>
      </c>
      <c r="Y111" s="23" t="str">
        <f t="shared" ca="1" si="29"/>
        <v/>
      </c>
      <c r="Z111" s="23" t="str">
        <f t="shared" ca="1" si="30"/>
        <v/>
      </c>
      <c r="AA111" s="23" t="str">
        <f t="shared" ca="1" si="31"/>
        <v/>
      </c>
    </row>
    <row r="112" spans="2:27" ht="27.75" customHeight="1" x14ac:dyDescent="0.2">
      <c r="B112" s="7">
        <f t="shared" si="18"/>
        <v>109</v>
      </c>
      <c r="C112" s="7" t="str">
        <f t="shared" ca="1" si="28"/>
        <v/>
      </c>
      <c r="D112" s="156" t="str">
        <f t="shared" ca="1" si="19"/>
        <v/>
      </c>
      <c r="E112" s="157" t="str">
        <f t="shared" ca="1" si="20"/>
        <v/>
      </c>
      <c r="F112" s="158" t="str">
        <f t="shared" ca="1" si="21"/>
        <v/>
      </c>
      <c r="G112" s="159"/>
      <c r="H112" s="159" t="str">
        <f>IF(G112="","",INDEX(D.1[Quy cách],MATCH(G112,D.1[Tên sản phẩm],0)))</f>
        <v/>
      </c>
      <c r="I112" s="160" t="str">
        <f>IF(G112="","",INDEX(D.1[ĐVT],MATCH(G112,D.1[Tên sản phẩm],0)))</f>
        <v/>
      </c>
      <c r="J112" s="162" t="str">
        <f>IF(G112="","",INDEX(D.1[Đơn giá nhập
(Hàng tồn đầu kỳ)],MATCH(G112,D.1[Tên sản phẩm],0)))</f>
        <v/>
      </c>
      <c r="K112" s="162" t="str">
        <f t="shared" si="22"/>
        <v/>
      </c>
      <c r="L112" s="159"/>
      <c r="M112" s="163" t="str">
        <f t="shared" si="23"/>
        <v/>
      </c>
      <c r="N112" s="164"/>
      <c r="O112" s="162"/>
      <c r="P112" s="163" t="str">
        <f t="shared" si="24"/>
        <v/>
      </c>
      <c r="Q112" s="164" t="str">
        <f t="shared" ca="1" si="25"/>
        <v/>
      </c>
      <c r="R112" s="163" t="str">
        <f t="shared" si="26"/>
        <v/>
      </c>
      <c r="S112" s="163" t="str">
        <f ca="1">IF(AND(C112&lt;&gt;"",C112&lt;&gt;OFFSET(C112,1,0)),SUMIFS(M.1[Giá có thuế],M.1[Số ĐK],C112),"")</f>
        <v/>
      </c>
      <c r="T112" s="159"/>
      <c r="U112" s="161" t="str">
        <f>IF(T112="","",'Thông Tin Chung'!$L$3)</f>
        <v/>
      </c>
      <c r="V112" s="163" t="str">
        <f t="shared" ca="1" si="27"/>
        <v/>
      </c>
      <c r="W112" s="165"/>
      <c r="X112" s="155" t="str">
        <f ca="1">IF(C112="","",IF(OR(D112&lt;NgayBatDau,D112&gt;NgayKetThuc),"Ngày tháng phải nằm trong kỳ báo cáo",IF(AND(F112&lt;&gt;"",COUNTIF(D.3[Tên nhà cung cấp],F112)=0),"Tên NCC chưa khai báo trong DSNCC",IF(AND(G112&lt;&gt;"",COUNTIF(D.1[Tên sản phẩm],G112)=0),"SP này chưa khai báo trong DSSP",""))))</f>
        <v/>
      </c>
      <c r="Y112" s="23" t="str">
        <f t="shared" ca="1" si="29"/>
        <v/>
      </c>
      <c r="Z112" s="23" t="str">
        <f t="shared" ca="1" si="30"/>
        <v/>
      </c>
      <c r="AA112" s="23" t="str">
        <f t="shared" ca="1" si="31"/>
        <v/>
      </c>
    </row>
    <row r="113" spans="2:27" ht="27.75" customHeight="1" x14ac:dyDescent="0.2">
      <c r="B113" s="7">
        <f t="shared" si="18"/>
        <v>110</v>
      </c>
      <c r="C113" s="7" t="str">
        <f t="shared" ca="1" si="28"/>
        <v/>
      </c>
      <c r="D113" s="156" t="str">
        <f t="shared" ca="1" si="19"/>
        <v/>
      </c>
      <c r="E113" s="157" t="str">
        <f t="shared" ca="1" si="20"/>
        <v/>
      </c>
      <c r="F113" s="158" t="str">
        <f t="shared" ca="1" si="21"/>
        <v/>
      </c>
      <c r="G113" s="159"/>
      <c r="H113" s="159" t="str">
        <f>IF(G113="","",INDEX(D.1[Quy cách],MATCH(G113,D.1[Tên sản phẩm],0)))</f>
        <v/>
      </c>
      <c r="I113" s="160" t="str">
        <f>IF(G113="","",INDEX(D.1[ĐVT],MATCH(G113,D.1[Tên sản phẩm],0)))</f>
        <v/>
      </c>
      <c r="J113" s="162" t="str">
        <f>IF(G113="","",INDEX(D.1[Đơn giá nhập
(Hàng tồn đầu kỳ)],MATCH(G113,D.1[Tên sản phẩm],0)))</f>
        <v/>
      </c>
      <c r="K113" s="162" t="str">
        <f t="shared" si="22"/>
        <v/>
      </c>
      <c r="L113" s="159"/>
      <c r="M113" s="163" t="str">
        <f t="shared" si="23"/>
        <v/>
      </c>
      <c r="N113" s="164"/>
      <c r="O113" s="162"/>
      <c r="P113" s="163" t="str">
        <f t="shared" si="24"/>
        <v/>
      </c>
      <c r="Q113" s="164" t="str">
        <f t="shared" ca="1" si="25"/>
        <v/>
      </c>
      <c r="R113" s="163" t="str">
        <f t="shared" si="26"/>
        <v/>
      </c>
      <c r="S113" s="163" t="str">
        <f ca="1">IF(AND(C113&lt;&gt;"",C113&lt;&gt;OFFSET(C113,1,0)),SUMIFS(M.1[Giá có thuế],M.1[Số ĐK],C113),"")</f>
        <v/>
      </c>
      <c r="T113" s="159"/>
      <c r="U113" s="161" t="str">
        <f>IF(T113="","",'Thông Tin Chung'!$L$3)</f>
        <v/>
      </c>
      <c r="V113" s="163" t="str">
        <f t="shared" ca="1" si="27"/>
        <v/>
      </c>
      <c r="W113" s="165"/>
      <c r="X113" s="155" t="str">
        <f ca="1">IF(C113="","",IF(OR(D113&lt;NgayBatDau,D113&gt;NgayKetThuc),"Ngày tháng phải nằm trong kỳ báo cáo",IF(AND(F113&lt;&gt;"",COUNTIF(D.3[Tên nhà cung cấp],F113)=0),"Tên NCC chưa khai báo trong DSNCC",IF(AND(G113&lt;&gt;"",COUNTIF(D.1[Tên sản phẩm],G113)=0),"SP này chưa khai báo trong DSSP",""))))</f>
        <v/>
      </c>
      <c r="Y113" s="23" t="str">
        <f t="shared" ca="1" si="29"/>
        <v/>
      </c>
      <c r="Z113" s="23" t="str">
        <f t="shared" ca="1" si="30"/>
        <v/>
      </c>
      <c r="AA113" s="23" t="str">
        <f t="shared" ca="1" si="31"/>
        <v/>
      </c>
    </row>
    <row r="114" spans="2:27" ht="27.75" customHeight="1" x14ac:dyDescent="0.2">
      <c r="B114" s="7">
        <f t="shared" si="18"/>
        <v>111</v>
      </c>
      <c r="C114" s="7" t="str">
        <f t="shared" ca="1" si="28"/>
        <v/>
      </c>
      <c r="D114" s="156" t="str">
        <f t="shared" ca="1" si="19"/>
        <v/>
      </c>
      <c r="E114" s="157" t="str">
        <f t="shared" ca="1" si="20"/>
        <v/>
      </c>
      <c r="F114" s="158" t="str">
        <f t="shared" ca="1" si="21"/>
        <v/>
      </c>
      <c r="G114" s="159"/>
      <c r="H114" s="159" t="str">
        <f>IF(G114="","",INDEX(D.1[Quy cách],MATCH(G114,D.1[Tên sản phẩm],0)))</f>
        <v/>
      </c>
      <c r="I114" s="160" t="str">
        <f>IF(G114="","",INDEX(D.1[ĐVT],MATCH(G114,D.1[Tên sản phẩm],0)))</f>
        <v/>
      </c>
      <c r="J114" s="162" t="str">
        <f>IF(G114="","",INDEX(D.1[Đơn giá nhập
(Hàng tồn đầu kỳ)],MATCH(G114,D.1[Tên sản phẩm],0)))</f>
        <v/>
      </c>
      <c r="K114" s="162" t="str">
        <f t="shared" si="22"/>
        <v/>
      </c>
      <c r="L114" s="159"/>
      <c r="M114" s="163" t="str">
        <f t="shared" si="23"/>
        <v/>
      </c>
      <c r="N114" s="164"/>
      <c r="O114" s="162"/>
      <c r="P114" s="163" t="str">
        <f t="shared" si="24"/>
        <v/>
      </c>
      <c r="Q114" s="164" t="str">
        <f t="shared" ca="1" si="25"/>
        <v/>
      </c>
      <c r="R114" s="163" t="str">
        <f t="shared" si="26"/>
        <v/>
      </c>
      <c r="S114" s="163" t="str">
        <f ca="1">IF(AND(C114&lt;&gt;"",C114&lt;&gt;OFFSET(C114,1,0)),SUMIFS(M.1[Giá có thuế],M.1[Số ĐK],C114),"")</f>
        <v/>
      </c>
      <c r="T114" s="159"/>
      <c r="U114" s="161" t="str">
        <f>IF(T114="","",'Thông Tin Chung'!$L$3)</f>
        <v/>
      </c>
      <c r="V114" s="163" t="str">
        <f t="shared" ca="1" si="27"/>
        <v/>
      </c>
      <c r="W114" s="165"/>
      <c r="X114" s="155" t="str">
        <f ca="1">IF(C114="","",IF(OR(D114&lt;NgayBatDau,D114&gt;NgayKetThuc),"Ngày tháng phải nằm trong kỳ báo cáo",IF(AND(F114&lt;&gt;"",COUNTIF(D.3[Tên nhà cung cấp],F114)=0),"Tên NCC chưa khai báo trong DSNCC",IF(AND(G114&lt;&gt;"",COUNTIF(D.1[Tên sản phẩm],G114)=0),"SP này chưa khai báo trong DSSP",""))))</f>
        <v/>
      </c>
      <c r="Y114" s="23" t="str">
        <f t="shared" ca="1" si="29"/>
        <v/>
      </c>
      <c r="Z114" s="23" t="str">
        <f t="shared" ca="1" si="30"/>
        <v/>
      </c>
      <c r="AA114" s="23" t="str">
        <f t="shared" ca="1" si="31"/>
        <v/>
      </c>
    </row>
    <row r="115" spans="2:27" ht="27.75" customHeight="1" x14ac:dyDescent="0.2">
      <c r="B115" s="7">
        <f t="shared" si="18"/>
        <v>112</v>
      </c>
      <c r="C115" s="7" t="str">
        <f t="shared" ca="1" si="28"/>
        <v/>
      </c>
      <c r="D115" s="156" t="str">
        <f t="shared" ca="1" si="19"/>
        <v/>
      </c>
      <c r="E115" s="157" t="str">
        <f t="shared" ca="1" si="20"/>
        <v/>
      </c>
      <c r="F115" s="158" t="str">
        <f t="shared" ca="1" si="21"/>
        <v/>
      </c>
      <c r="G115" s="159"/>
      <c r="H115" s="159" t="str">
        <f>IF(G115="","",INDEX(D.1[Quy cách],MATCH(G115,D.1[Tên sản phẩm],0)))</f>
        <v/>
      </c>
      <c r="I115" s="160" t="str">
        <f>IF(G115="","",INDEX(D.1[ĐVT],MATCH(G115,D.1[Tên sản phẩm],0)))</f>
        <v/>
      </c>
      <c r="J115" s="162" t="str">
        <f>IF(G115="","",INDEX(D.1[Đơn giá nhập
(Hàng tồn đầu kỳ)],MATCH(G115,D.1[Tên sản phẩm],0)))</f>
        <v/>
      </c>
      <c r="K115" s="162" t="str">
        <f t="shared" si="22"/>
        <v/>
      </c>
      <c r="L115" s="159"/>
      <c r="M115" s="163" t="str">
        <f t="shared" si="23"/>
        <v/>
      </c>
      <c r="N115" s="164"/>
      <c r="O115" s="162"/>
      <c r="P115" s="163" t="str">
        <f t="shared" si="24"/>
        <v/>
      </c>
      <c r="Q115" s="164" t="str">
        <f t="shared" ca="1" si="25"/>
        <v/>
      </c>
      <c r="R115" s="163" t="str">
        <f t="shared" si="26"/>
        <v/>
      </c>
      <c r="S115" s="163" t="str">
        <f ca="1">IF(AND(C115&lt;&gt;"",C115&lt;&gt;OFFSET(C115,1,0)),SUMIFS(M.1[Giá có thuế],M.1[Số ĐK],C115),"")</f>
        <v/>
      </c>
      <c r="T115" s="159"/>
      <c r="U115" s="161" t="str">
        <f>IF(T115="","",'Thông Tin Chung'!$L$3)</f>
        <v/>
      </c>
      <c r="V115" s="163" t="str">
        <f t="shared" ca="1" si="27"/>
        <v/>
      </c>
      <c r="W115" s="165"/>
      <c r="X115" s="155" t="str">
        <f ca="1">IF(C115="","",IF(OR(D115&lt;NgayBatDau,D115&gt;NgayKetThuc),"Ngày tháng phải nằm trong kỳ báo cáo",IF(AND(F115&lt;&gt;"",COUNTIF(D.3[Tên nhà cung cấp],F115)=0),"Tên NCC chưa khai báo trong DSNCC",IF(AND(G115&lt;&gt;"",COUNTIF(D.1[Tên sản phẩm],G115)=0),"SP này chưa khai báo trong DSSP",""))))</f>
        <v/>
      </c>
      <c r="Y115" s="23" t="str">
        <f t="shared" ca="1" si="29"/>
        <v/>
      </c>
      <c r="Z115" s="23" t="str">
        <f t="shared" ca="1" si="30"/>
        <v/>
      </c>
      <c r="AA115" s="23" t="str">
        <f t="shared" ca="1" si="31"/>
        <v/>
      </c>
    </row>
    <row r="116" spans="2:27" ht="27.75" customHeight="1" x14ac:dyDescent="0.2">
      <c r="B116" s="7">
        <f t="shared" si="18"/>
        <v>113</v>
      </c>
      <c r="C116" s="7" t="str">
        <f t="shared" ca="1" si="28"/>
        <v/>
      </c>
      <c r="D116" s="156" t="str">
        <f t="shared" ca="1" si="19"/>
        <v/>
      </c>
      <c r="E116" s="157" t="str">
        <f t="shared" ca="1" si="20"/>
        <v/>
      </c>
      <c r="F116" s="158" t="str">
        <f t="shared" ca="1" si="21"/>
        <v/>
      </c>
      <c r="G116" s="159"/>
      <c r="H116" s="159" t="str">
        <f>IF(G116="","",INDEX(D.1[Quy cách],MATCH(G116,D.1[Tên sản phẩm],0)))</f>
        <v/>
      </c>
      <c r="I116" s="160" t="str">
        <f>IF(G116="","",INDEX(D.1[ĐVT],MATCH(G116,D.1[Tên sản phẩm],0)))</f>
        <v/>
      </c>
      <c r="J116" s="162" t="str">
        <f>IF(G116="","",INDEX(D.1[Đơn giá nhập
(Hàng tồn đầu kỳ)],MATCH(G116,D.1[Tên sản phẩm],0)))</f>
        <v/>
      </c>
      <c r="K116" s="162" t="str">
        <f t="shared" si="22"/>
        <v/>
      </c>
      <c r="L116" s="159"/>
      <c r="M116" s="163" t="str">
        <f t="shared" si="23"/>
        <v/>
      </c>
      <c r="N116" s="164"/>
      <c r="O116" s="162"/>
      <c r="P116" s="163" t="str">
        <f t="shared" si="24"/>
        <v/>
      </c>
      <c r="Q116" s="164" t="str">
        <f t="shared" ca="1" si="25"/>
        <v/>
      </c>
      <c r="R116" s="163" t="str">
        <f t="shared" si="26"/>
        <v/>
      </c>
      <c r="S116" s="163" t="str">
        <f ca="1">IF(AND(C116&lt;&gt;"",C116&lt;&gt;OFFSET(C116,1,0)),SUMIFS(M.1[Giá có thuế],M.1[Số ĐK],C116),"")</f>
        <v/>
      </c>
      <c r="T116" s="159"/>
      <c r="U116" s="161" t="str">
        <f>IF(T116="","",'Thông Tin Chung'!$L$3)</f>
        <v/>
      </c>
      <c r="V116" s="163" t="str">
        <f t="shared" ca="1" si="27"/>
        <v/>
      </c>
      <c r="W116" s="165"/>
      <c r="X116" s="155" t="str">
        <f ca="1">IF(C116="","",IF(OR(D116&lt;NgayBatDau,D116&gt;NgayKetThuc),"Ngày tháng phải nằm trong kỳ báo cáo",IF(AND(F116&lt;&gt;"",COUNTIF(D.3[Tên nhà cung cấp],F116)=0),"Tên NCC chưa khai báo trong DSNCC",IF(AND(G116&lt;&gt;"",COUNTIF(D.1[Tên sản phẩm],G116)=0),"SP này chưa khai báo trong DSSP",""))))</f>
        <v/>
      </c>
      <c r="Y116" s="23" t="str">
        <f t="shared" ca="1" si="29"/>
        <v/>
      </c>
      <c r="Z116" s="23" t="str">
        <f t="shared" ca="1" si="30"/>
        <v/>
      </c>
      <c r="AA116" s="23" t="str">
        <f t="shared" ca="1" si="31"/>
        <v/>
      </c>
    </row>
    <row r="117" spans="2:27" ht="27.75" customHeight="1" x14ac:dyDescent="0.2">
      <c r="B117" s="7">
        <f t="shared" si="18"/>
        <v>114</v>
      </c>
      <c r="C117" s="7" t="str">
        <f t="shared" ca="1" si="28"/>
        <v/>
      </c>
      <c r="D117" s="156" t="str">
        <f t="shared" ca="1" si="19"/>
        <v/>
      </c>
      <c r="E117" s="157" t="str">
        <f t="shared" ca="1" si="20"/>
        <v/>
      </c>
      <c r="F117" s="158" t="str">
        <f t="shared" ca="1" si="21"/>
        <v/>
      </c>
      <c r="G117" s="159"/>
      <c r="H117" s="159" t="str">
        <f>IF(G117="","",INDEX(D.1[Quy cách],MATCH(G117,D.1[Tên sản phẩm],0)))</f>
        <v/>
      </c>
      <c r="I117" s="160" t="str">
        <f>IF(G117="","",INDEX(D.1[ĐVT],MATCH(G117,D.1[Tên sản phẩm],0)))</f>
        <v/>
      </c>
      <c r="J117" s="162" t="str">
        <f>IF(G117="","",INDEX(D.1[Đơn giá nhập
(Hàng tồn đầu kỳ)],MATCH(G117,D.1[Tên sản phẩm],0)))</f>
        <v/>
      </c>
      <c r="K117" s="162" t="str">
        <f t="shared" si="22"/>
        <v/>
      </c>
      <c r="L117" s="159"/>
      <c r="M117" s="163" t="str">
        <f t="shared" si="23"/>
        <v/>
      </c>
      <c r="N117" s="164"/>
      <c r="O117" s="162"/>
      <c r="P117" s="163" t="str">
        <f t="shared" si="24"/>
        <v/>
      </c>
      <c r="Q117" s="164" t="str">
        <f t="shared" ca="1" si="25"/>
        <v/>
      </c>
      <c r="R117" s="163" t="str">
        <f t="shared" si="26"/>
        <v/>
      </c>
      <c r="S117" s="163" t="str">
        <f ca="1">IF(AND(C117&lt;&gt;"",C117&lt;&gt;OFFSET(C117,1,0)),SUMIFS(M.1[Giá có thuế],M.1[Số ĐK],C117),"")</f>
        <v/>
      </c>
      <c r="T117" s="159"/>
      <c r="U117" s="161" t="str">
        <f>IF(T117="","",'Thông Tin Chung'!$L$3)</f>
        <v/>
      </c>
      <c r="V117" s="163" t="str">
        <f t="shared" ca="1" si="27"/>
        <v/>
      </c>
      <c r="W117" s="165"/>
      <c r="X117" s="155" t="str">
        <f ca="1">IF(C117="","",IF(OR(D117&lt;NgayBatDau,D117&gt;NgayKetThuc),"Ngày tháng phải nằm trong kỳ báo cáo",IF(AND(F117&lt;&gt;"",COUNTIF(D.3[Tên nhà cung cấp],F117)=0),"Tên NCC chưa khai báo trong DSNCC",IF(AND(G117&lt;&gt;"",COUNTIF(D.1[Tên sản phẩm],G117)=0),"SP này chưa khai báo trong DSSP",""))))</f>
        <v/>
      </c>
      <c r="Y117" s="23" t="str">
        <f t="shared" ca="1" si="29"/>
        <v/>
      </c>
      <c r="Z117" s="23" t="str">
        <f t="shared" ca="1" si="30"/>
        <v/>
      </c>
      <c r="AA117" s="23" t="str">
        <f t="shared" ca="1" si="31"/>
        <v/>
      </c>
    </row>
    <row r="118" spans="2:27" ht="27.75" customHeight="1" x14ac:dyDescent="0.2">
      <c r="B118" s="7">
        <f t="shared" si="18"/>
        <v>115</v>
      </c>
      <c r="C118" s="7" t="str">
        <f t="shared" ca="1" si="28"/>
        <v/>
      </c>
      <c r="D118" s="156" t="str">
        <f t="shared" ca="1" si="19"/>
        <v/>
      </c>
      <c r="E118" s="157" t="str">
        <f t="shared" ca="1" si="20"/>
        <v/>
      </c>
      <c r="F118" s="158" t="str">
        <f t="shared" ca="1" si="21"/>
        <v/>
      </c>
      <c r="G118" s="159"/>
      <c r="H118" s="159" t="str">
        <f>IF(G118="","",INDEX(D.1[Quy cách],MATCH(G118,D.1[Tên sản phẩm],0)))</f>
        <v/>
      </c>
      <c r="I118" s="160" t="str">
        <f>IF(G118="","",INDEX(D.1[ĐVT],MATCH(G118,D.1[Tên sản phẩm],0)))</f>
        <v/>
      </c>
      <c r="J118" s="162" t="str">
        <f>IF(G118="","",INDEX(D.1[Đơn giá nhập
(Hàng tồn đầu kỳ)],MATCH(G118,D.1[Tên sản phẩm],0)))</f>
        <v/>
      </c>
      <c r="K118" s="162" t="str">
        <f t="shared" si="22"/>
        <v/>
      </c>
      <c r="L118" s="159"/>
      <c r="M118" s="163" t="str">
        <f t="shared" si="23"/>
        <v/>
      </c>
      <c r="N118" s="164"/>
      <c r="O118" s="162"/>
      <c r="P118" s="163" t="str">
        <f t="shared" si="24"/>
        <v/>
      </c>
      <c r="Q118" s="164" t="str">
        <f t="shared" ca="1" si="25"/>
        <v/>
      </c>
      <c r="R118" s="163" t="str">
        <f t="shared" si="26"/>
        <v/>
      </c>
      <c r="S118" s="163" t="str">
        <f ca="1">IF(AND(C118&lt;&gt;"",C118&lt;&gt;OFFSET(C118,1,0)),SUMIFS(M.1[Giá có thuế],M.1[Số ĐK],C118),"")</f>
        <v/>
      </c>
      <c r="T118" s="159"/>
      <c r="U118" s="161" t="str">
        <f>IF(T118="","",'Thông Tin Chung'!$L$3)</f>
        <v/>
      </c>
      <c r="V118" s="163" t="str">
        <f t="shared" ca="1" si="27"/>
        <v/>
      </c>
      <c r="W118" s="165"/>
      <c r="X118" s="155" t="str">
        <f ca="1">IF(C118="","",IF(OR(D118&lt;NgayBatDau,D118&gt;NgayKetThuc),"Ngày tháng phải nằm trong kỳ báo cáo",IF(AND(F118&lt;&gt;"",COUNTIF(D.3[Tên nhà cung cấp],F118)=0),"Tên NCC chưa khai báo trong DSNCC",IF(AND(G118&lt;&gt;"",COUNTIF(D.1[Tên sản phẩm],G118)=0),"SP này chưa khai báo trong DSSP",""))))</f>
        <v/>
      </c>
      <c r="Y118" s="23" t="str">
        <f t="shared" ca="1" si="29"/>
        <v/>
      </c>
      <c r="Z118" s="23" t="str">
        <f t="shared" ca="1" si="30"/>
        <v/>
      </c>
      <c r="AA118" s="23" t="str">
        <f t="shared" ca="1" si="31"/>
        <v/>
      </c>
    </row>
    <row r="119" spans="2:27" ht="27.75" customHeight="1" x14ac:dyDescent="0.2">
      <c r="B119" s="7">
        <f t="shared" si="18"/>
        <v>116</v>
      </c>
      <c r="C119" s="7" t="str">
        <f t="shared" ca="1" si="28"/>
        <v/>
      </c>
      <c r="D119" s="156" t="str">
        <f t="shared" ca="1" si="19"/>
        <v/>
      </c>
      <c r="E119" s="157" t="str">
        <f t="shared" ca="1" si="20"/>
        <v/>
      </c>
      <c r="F119" s="158" t="str">
        <f t="shared" ca="1" si="21"/>
        <v/>
      </c>
      <c r="G119" s="159"/>
      <c r="H119" s="159" t="str">
        <f>IF(G119="","",INDEX(D.1[Quy cách],MATCH(G119,D.1[Tên sản phẩm],0)))</f>
        <v/>
      </c>
      <c r="I119" s="160" t="str">
        <f>IF(G119="","",INDEX(D.1[ĐVT],MATCH(G119,D.1[Tên sản phẩm],0)))</f>
        <v/>
      </c>
      <c r="J119" s="162" t="str">
        <f>IF(G119="","",INDEX(D.1[Đơn giá nhập
(Hàng tồn đầu kỳ)],MATCH(G119,D.1[Tên sản phẩm],0)))</f>
        <v/>
      </c>
      <c r="K119" s="162" t="str">
        <f t="shared" si="22"/>
        <v/>
      </c>
      <c r="L119" s="159"/>
      <c r="M119" s="163" t="str">
        <f t="shared" si="23"/>
        <v/>
      </c>
      <c r="N119" s="164"/>
      <c r="O119" s="162"/>
      <c r="P119" s="163" t="str">
        <f t="shared" si="24"/>
        <v/>
      </c>
      <c r="Q119" s="164" t="str">
        <f t="shared" ca="1" si="25"/>
        <v/>
      </c>
      <c r="R119" s="163" t="str">
        <f t="shared" si="26"/>
        <v/>
      </c>
      <c r="S119" s="163" t="str">
        <f ca="1">IF(AND(C119&lt;&gt;"",C119&lt;&gt;OFFSET(C119,1,0)),SUMIFS(M.1[Giá có thuế],M.1[Số ĐK],C119),"")</f>
        <v/>
      </c>
      <c r="T119" s="159"/>
      <c r="U119" s="161" t="str">
        <f>IF(T119="","",'Thông Tin Chung'!$L$3)</f>
        <v/>
      </c>
      <c r="V119" s="163" t="str">
        <f t="shared" ca="1" si="27"/>
        <v/>
      </c>
      <c r="W119" s="165"/>
      <c r="X119" s="155" t="str">
        <f ca="1">IF(C119="","",IF(OR(D119&lt;NgayBatDau,D119&gt;NgayKetThuc),"Ngày tháng phải nằm trong kỳ báo cáo",IF(AND(F119&lt;&gt;"",COUNTIF(D.3[Tên nhà cung cấp],F119)=0),"Tên NCC chưa khai báo trong DSNCC",IF(AND(G119&lt;&gt;"",COUNTIF(D.1[Tên sản phẩm],G119)=0),"SP này chưa khai báo trong DSSP",""))))</f>
        <v/>
      </c>
      <c r="Y119" s="23" t="str">
        <f t="shared" ca="1" si="29"/>
        <v/>
      </c>
      <c r="Z119" s="23" t="str">
        <f t="shared" ca="1" si="30"/>
        <v/>
      </c>
      <c r="AA119" s="23" t="str">
        <f t="shared" ca="1" si="31"/>
        <v/>
      </c>
    </row>
    <row r="120" spans="2:27" ht="27.75" customHeight="1" x14ac:dyDescent="0.2">
      <c r="B120" s="7">
        <f t="shared" si="18"/>
        <v>117</v>
      </c>
      <c r="C120" s="7" t="str">
        <f t="shared" ca="1" si="28"/>
        <v/>
      </c>
      <c r="D120" s="156" t="str">
        <f t="shared" ca="1" si="19"/>
        <v/>
      </c>
      <c r="E120" s="157" t="str">
        <f t="shared" ca="1" si="20"/>
        <v/>
      </c>
      <c r="F120" s="158" t="str">
        <f t="shared" ca="1" si="21"/>
        <v/>
      </c>
      <c r="G120" s="159"/>
      <c r="H120" s="159" t="str">
        <f>IF(G120="","",INDEX(D.1[Quy cách],MATCH(G120,D.1[Tên sản phẩm],0)))</f>
        <v/>
      </c>
      <c r="I120" s="160" t="str">
        <f>IF(G120="","",INDEX(D.1[ĐVT],MATCH(G120,D.1[Tên sản phẩm],0)))</f>
        <v/>
      </c>
      <c r="J120" s="162" t="str">
        <f>IF(G120="","",INDEX(D.1[Đơn giá nhập
(Hàng tồn đầu kỳ)],MATCH(G120,D.1[Tên sản phẩm],0)))</f>
        <v/>
      </c>
      <c r="K120" s="162" t="str">
        <f t="shared" si="22"/>
        <v/>
      </c>
      <c r="L120" s="159"/>
      <c r="M120" s="163" t="str">
        <f t="shared" si="23"/>
        <v/>
      </c>
      <c r="N120" s="164"/>
      <c r="O120" s="162"/>
      <c r="P120" s="163" t="str">
        <f t="shared" si="24"/>
        <v/>
      </c>
      <c r="Q120" s="164" t="str">
        <f t="shared" ca="1" si="25"/>
        <v/>
      </c>
      <c r="R120" s="163" t="str">
        <f t="shared" si="26"/>
        <v/>
      </c>
      <c r="S120" s="163" t="str">
        <f ca="1">IF(AND(C120&lt;&gt;"",C120&lt;&gt;OFFSET(C120,1,0)),SUMIFS(M.1[Giá có thuế],M.1[Số ĐK],C120),"")</f>
        <v/>
      </c>
      <c r="T120" s="159"/>
      <c r="U120" s="161" t="str">
        <f>IF(T120="","",'Thông Tin Chung'!$L$3)</f>
        <v/>
      </c>
      <c r="V120" s="163" t="str">
        <f t="shared" ca="1" si="27"/>
        <v/>
      </c>
      <c r="W120" s="165"/>
      <c r="X120" s="155" t="str">
        <f ca="1">IF(C120="","",IF(OR(D120&lt;NgayBatDau,D120&gt;NgayKetThuc),"Ngày tháng phải nằm trong kỳ báo cáo",IF(AND(F120&lt;&gt;"",COUNTIF(D.3[Tên nhà cung cấp],F120)=0),"Tên NCC chưa khai báo trong DSNCC",IF(AND(G120&lt;&gt;"",COUNTIF(D.1[Tên sản phẩm],G120)=0),"SP này chưa khai báo trong DSSP",""))))</f>
        <v/>
      </c>
      <c r="Y120" s="23" t="str">
        <f t="shared" ca="1" si="29"/>
        <v/>
      </c>
      <c r="Z120" s="23" t="str">
        <f t="shared" ca="1" si="30"/>
        <v/>
      </c>
      <c r="AA120" s="23" t="str">
        <f t="shared" ca="1" si="31"/>
        <v/>
      </c>
    </row>
    <row r="121" spans="2:27" ht="27.75" customHeight="1" x14ac:dyDescent="0.2">
      <c r="B121" s="7">
        <f t="shared" si="18"/>
        <v>118</v>
      </c>
      <c r="C121" s="7" t="str">
        <f t="shared" ca="1" si="28"/>
        <v/>
      </c>
      <c r="D121" s="156" t="str">
        <f t="shared" ca="1" si="19"/>
        <v/>
      </c>
      <c r="E121" s="157" t="str">
        <f t="shared" ca="1" si="20"/>
        <v/>
      </c>
      <c r="F121" s="158" t="str">
        <f t="shared" ca="1" si="21"/>
        <v/>
      </c>
      <c r="G121" s="159"/>
      <c r="H121" s="159" t="str">
        <f>IF(G121="","",INDEX(D.1[Quy cách],MATCH(G121,D.1[Tên sản phẩm],0)))</f>
        <v/>
      </c>
      <c r="I121" s="160" t="str">
        <f>IF(G121="","",INDEX(D.1[ĐVT],MATCH(G121,D.1[Tên sản phẩm],0)))</f>
        <v/>
      </c>
      <c r="J121" s="162" t="str">
        <f>IF(G121="","",INDEX(D.1[Đơn giá nhập
(Hàng tồn đầu kỳ)],MATCH(G121,D.1[Tên sản phẩm],0)))</f>
        <v/>
      </c>
      <c r="K121" s="162" t="str">
        <f t="shared" si="22"/>
        <v/>
      </c>
      <c r="L121" s="159"/>
      <c r="M121" s="163" t="str">
        <f t="shared" si="23"/>
        <v/>
      </c>
      <c r="N121" s="164"/>
      <c r="O121" s="162"/>
      <c r="P121" s="163" t="str">
        <f t="shared" si="24"/>
        <v/>
      </c>
      <c r="Q121" s="164" t="str">
        <f t="shared" ca="1" si="25"/>
        <v/>
      </c>
      <c r="R121" s="163" t="str">
        <f t="shared" si="26"/>
        <v/>
      </c>
      <c r="S121" s="163" t="str">
        <f ca="1">IF(AND(C121&lt;&gt;"",C121&lt;&gt;OFFSET(C121,1,0)),SUMIFS(M.1[Giá có thuế],M.1[Số ĐK],C121),"")</f>
        <v/>
      </c>
      <c r="T121" s="159"/>
      <c r="U121" s="161" t="str">
        <f>IF(T121="","",'Thông Tin Chung'!$L$3)</f>
        <v/>
      </c>
      <c r="V121" s="163" t="str">
        <f t="shared" ca="1" si="27"/>
        <v/>
      </c>
      <c r="W121" s="165"/>
      <c r="X121" s="155" t="str">
        <f ca="1">IF(C121="","",IF(OR(D121&lt;NgayBatDau,D121&gt;NgayKetThuc),"Ngày tháng phải nằm trong kỳ báo cáo",IF(AND(F121&lt;&gt;"",COUNTIF(D.3[Tên nhà cung cấp],F121)=0),"Tên NCC chưa khai báo trong DSNCC",IF(AND(G121&lt;&gt;"",COUNTIF(D.1[Tên sản phẩm],G121)=0),"SP này chưa khai báo trong DSSP",""))))</f>
        <v/>
      </c>
      <c r="Y121" s="23" t="str">
        <f t="shared" ca="1" si="29"/>
        <v/>
      </c>
      <c r="Z121" s="23" t="str">
        <f t="shared" ca="1" si="30"/>
        <v/>
      </c>
      <c r="AA121" s="23" t="str">
        <f t="shared" ca="1" si="31"/>
        <v/>
      </c>
    </row>
    <row r="122" spans="2:27" ht="27.75" customHeight="1" x14ac:dyDescent="0.2">
      <c r="B122" s="7">
        <f t="shared" si="18"/>
        <v>119</v>
      </c>
      <c r="C122" s="7" t="str">
        <f t="shared" ca="1" si="28"/>
        <v/>
      </c>
      <c r="D122" s="156" t="str">
        <f t="shared" ca="1" si="19"/>
        <v/>
      </c>
      <c r="E122" s="157" t="str">
        <f t="shared" ca="1" si="20"/>
        <v/>
      </c>
      <c r="F122" s="158" t="str">
        <f t="shared" ca="1" si="21"/>
        <v/>
      </c>
      <c r="G122" s="159"/>
      <c r="H122" s="159" t="str">
        <f>IF(G122="","",INDEX(D.1[Quy cách],MATCH(G122,D.1[Tên sản phẩm],0)))</f>
        <v/>
      </c>
      <c r="I122" s="160" t="str">
        <f>IF(G122="","",INDEX(D.1[ĐVT],MATCH(G122,D.1[Tên sản phẩm],0)))</f>
        <v/>
      </c>
      <c r="J122" s="162" t="str">
        <f>IF(G122="","",INDEX(D.1[Đơn giá nhập
(Hàng tồn đầu kỳ)],MATCH(G122,D.1[Tên sản phẩm],0)))</f>
        <v/>
      </c>
      <c r="K122" s="162" t="str">
        <f t="shared" si="22"/>
        <v/>
      </c>
      <c r="L122" s="159"/>
      <c r="M122" s="163" t="str">
        <f t="shared" si="23"/>
        <v/>
      </c>
      <c r="N122" s="164"/>
      <c r="O122" s="162"/>
      <c r="P122" s="163" t="str">
        <f t="shared" si="24"/>
        <v/>
      </c>
      <c r="Q122" s="164" t="str">
        <f t="shared" ca="1" si="25"/>
        <v/>
      </c>
      <c r="R122" s="163" t="str">
        <f t="shared" si="26"/>
        <v/>
      </c>
      <c r="S122" s="163" t="str">
        <f ca="1">IF(AND(C122&lt;&gt;"",C122&lt;&gt;OFFSET(C122,1,0)),SUMIFS(M.1[Giá có thuế],M.1[Số ĐK],C122),"")</f>
        <v/>
      </c>
      <c r="T122" s="159"/>
      <c r="U122" s="161" t="str">
        <f>IF(T122="","",'Thông Tin Chung'!$L$3)</f>
        <v/>
      </c>
      <c r="V122" s="163" t="str">
        <f t="shared" ca="1" si="27"/>
        <v/>
      </c>
      <c r="W122" s="165"/>
      <c r="X122" s="155" t="str">
        <f ca="1">IF(C122="","",IF(OR(D122&lt;NgayBatDau,D122&gt;NgayKetThuc),"Ngày tháng phải nằm trong kỳ báo cáo",IF(AND(F122&lt;&gt;"",COUNTIF(D.3[Tên nhà cung cấp],F122)=0),"Tên NCC chưa khai báo trong DSNCC",IF(AND(G122&lt;&gt;"",COUNTIF(D.1[Tên sản phẩm],G122)=0),"SP này chưa khai báo trong DSSP",""))))</f>
        <v/>
      </c>
      <c r="Y122" s="23" t="str">
        <f t="shared" ca="1" si="29"/>
        <v/>
      </c>
      <c r="Z122" s="23" t="str">
        <f t="shared" ca="1" si="30"/>
        <v/>
      </c>
      <c r="AA122" s="23" t="str">
        <f t="shared" ca="1" si="31"/>
        <v/>
      </c>
    </row>
    <row r="123" spans="2:27" ht="27.75" customHeight="1" x14ac:dyDescent="0.2">
      <c r="B123" s="7">
        <f t="shared" si="18"/>
        <v>120</v>
      </c>
      <c r="C123" s="7" t="str">
        <f t="shared" ca="1" si="28"/>
        <v/>
      </c>
      <c r="D123" s="156" t="str">
        <f t="shared" ca="1" si="19"/>
        <v/>
      </c>
      <c r="E123" s="157" t="str">
        <f t="shared" ca="1" si="20"/>
        <v/>
      </c>
      <c r="F123" s="158" t="str">
        <f t="shared" ca="1" si="21"/>
        <v/>
      </c>
      <c r="G123" s="159"/>
      <c r="H123" s="159" t="str">
        <f>IF(G123="","",INDEX(D.1[Quy cách],MATCH(G123,D.1[Tên sản phẩm],0)))</f>
        <v/>
      </c>
      <c r="I123" s="160" t="str">
        <f>IF(G123="","",INDEX(D.1[ĐVT],MATCH(G123,D.1[Tên sản phẩm],0)))</f>
        <v/>
      </c>
      <c r="J123" s="162" t="str">
        <f>IF(G123="","",INDEX(D.1[Đơn giá nhập
(Hàng tồn đầu kỳ)],MATCH(G123,D.1[Tên sản phẩm],0)))</f>
        <v/>
      </c>
      <c r="K123" s="162" t="str">
        <f t="shared" si="22"/>
        <v/>
      </c>
      <c r="L123" s="159"/>
      <c r="M123" s="163" t="str">
        <f t="shared" si="23"/>
        <v/>
      </c>
      <c r="N123" s="164"/>
      <c r="O123" s="162"/>
      <c r="P123" s="163" t="str">
        <f t="shared" si="24"/>
        <v/>
      </c>
      <c r="Q123" s="164" t="str">
        <f t="shared" ca="1" si="25"/>
        <v/>
      </c>
      <c r="R123" s="163" t="str">
        <f t="shared" si="26"/>
        <v/>
      </c>
      <c r="S123" s="163" t="str">
        <f ca="1">IF(AND(C123&lt;&gt;"",C123&lt;&gt;OFFSET(C123,1,0)),SUMIFS(M.1[Giá có thuế],M.1[Số ĐK],C123),"")</f>
        <v/>
      </c>
      <c r="T123" s="159"/>
      <c r="U123" s="161" t="str">
        <f>IF(T123="","",'Thông Tin Chung'!$L$3)</f>
        <v/>
      </c>
      <c r="V123" s="163" t="str">
        <f t="shared" ca="1" si="27"/>
        <v/>
      </c>
      <c r="W123" s="165"/>
      <c r="X123" s="155" t="str">
        <f ca="1">IF(C123="","",IF(OR(D123&lt;NgayBatDau,D123&gt;NgayKetThuc),"Ngày tháng phải nằm trong kỳ báo cáo",IF(AND(F123&lt;&gt;"",COUNTIF(D.3[Tên nhà cung cấp],F123)=0),"Tên NCC chưa khai báo trong DSNCC",IF(AND(G123&lt;&gt;"",COUNTIF(D.1[Tên sản phẩm],G123)=0),"SP này chưa khai báo trong DSSP",""))))</f>
        <v/>
      </c>
      <c r="Y123" s="23" t="str">
        <f t="shared" ca="1" si="29"/>
        <v/>
      </c>
      <c r="Z123" s="23" t="str">
        <f t="shared" ca="1" si="30"/>
        <v/>
      </c>
      <c r="AA123" s="23" t="str">
        <f t="shared" ca="1" si="31"/>
        <v/>
      </c>
    </row>
    <row r="124" spans="2:27" ht="27.75" customHeight="1" x14ac:dyDescent="0.2">
      <c r="B124" s="7">
        <f t="shared" si="18"/>
        <v>121</v>
      </c>
      <c r="C124" s="7" t="str">
        <f t="shared" ca="1" si="28"/>
        <v/>
      </c>
      <c r="D124" s="156" t="str">
        <f t="shared" ca="1" si="19"/>
        <v/>
      </c>
      <c r="E124" s="157" t="str">
        <f t="shared" ca="1" si="20"/>
        <v/>
      </c>
      <c r="F124" s="158" t="str">
        <f t="shared" ca="1" si="21"/>
        <v/>
      </c>
      <c r="G124" s="159"/>
      <c r="H124" s="159" t="str">
        <f>IF(G124="","",INDEX(D.1[Quy cách],MATCH(G124,D.1[Tên sản phẩm],0)))</f>
        <v/>
      </c>
      <c r="I124" s="160" t="str">
        <f>IF(G124="","",INDEX(D.1[ĐVT],MATCH(G124,D.1[Tên sản phẩm],0)))</f>
        <v/>
      </c>
      <c r="J124" s="162" t="str">
        <f>IF(G124="","",INDEX(D.1[Đơn giá nhập
(Hàng tồn đầu kỳ)],MATCH(G124,D.1[Tên sản phẩm],0)))</f>
        <v/>
      </c>
      <c r="K124" s="162" t="str">
        <f t="shared" si="22"/>
        <v/>
      </c>
      <c r="L124" s="159"/>
      <c r="M124" s="163" t="str">
        <f t="shared" si="23"/>
        <v/>
      </c>
      <c r="N124" s="164"/>
      <c r="O124" s="162"/>
      <c r="P124" s="163" t="str">
        <f t="shared" si="24"/>
        <v/>
      </c>
      <c r="Q124" s="164" t="str">
        <f t="shared" ca="1" si="25"/>
        <v/>
      </c>
      <c r="R124" s="163" t="str">
        <f t="shared" si="26"/>
        <v/>
      </c>
      <c r="S124" s="163" t="str">
        <f ca="1">IF(AND(C124&lt;&gt;"",C124&lt;&gt;OFFSET(C124,1,0)),SUMIFS(M.1[Giá có thuế],M.1[Số ĐK],C124),"")</f>
        <v/>
      </c>
      <c r="T124" s="159"/>
      <c r="U124" s="161" t="str">
        <f>IF(T124="","",'Thông Tin Chung'!$L$3)</f>
        <v/>
      </c>
      <c r="V124" s="163" t="str">
        <f t="shared" ca="1" si="27"/>
        <v/>
      </c>
      <c r="W124" s="165"/>
      <c r="X124" s="155" t="str">
        <f ca="1">IF(C124="","",IF(OR(D124&lt;NgayBatDau,D124&gt;NgayKetThuc),"Ngày tháng phải nằm trong kỳ báo cáo",IF(AND(F124&lt;&gt;"",COUNTIF(D.3[Tên nhà cung cấp],F124)=0),"Tên NCC chưa khai báo trong DSNCC",IF(AND(G124&lt;&gt;"",COUNTIF(D.1[Tên sản phẩm],G124)=0),"SP này chưa khai báo trong DSSP",""))))</f>
        <v/>
      </c>
      <c r="Y124" s="23" t="str">
        <f t="shared" ca="1" si="29"/>
        <v/>
      </c>
      <c r="Z124" s="23" t="str">
        <f t="shared" ca="1" si="30"/>
        <v/>
      </c>
      <c r="AA124" s="23" t="str">
        <f t="shared" ca="1" si="31"/>
        <v/>
      </c>
    </row>
    <row r="125" spans="2:27" ht="27.75" customHeight="1" x14ac:dyDescent="0.2">
      <c r="B125" s="7">
        <f t="shared" si="18"/>
        <v>122</v>
      </c>
      <c r="C125" s="7" t="str">
        <f t="shared" ca="1" si="28"/>
        <v/>
      </c>
      <c r="D125" s="156" t="str">
        <f t="shared" ca="1" si="19"/>
        <v/>
      </c>
      <c r="E125" s="157" t="str">
        <f t="shared" ca="1" si="20"/>
        <v/>
      </c>
      <c r="F125" s="158" t="str">
        <f t="shared" ca="1" si="21"/>
        <v/>
      </c>
      <c r="G125" s="159"/>
      <c r="H125" s="159" t="str">
        <f>IF(G125="","",INDEX(D.1[Quy cách],MATCH(G125,D.1[Tên sản phẩm],0)))</f>
        <v/>
      </c>
      <c r="I125" s="160" t="str">
        <f>IF(G125="","",INDEX(D.1[ĐVT],MATCH(G125,D.1[Tên sản phẩm],0)))</f>
        <v/>
      </c>
      <c r="J125" s="162" t="str">
        <f>IF(G125="","",INDEX(D.1[Đơn giá nhập
(Hàng tồn đầu kỳ)],MATCH(G125,D.1[Tên sản phẩm],0)))</f>
        <v/>
      </c>
      <c r="K125" s="162" t="str">
        <f t="shared" si="22"/>
        <v/>
      </c>
      <c r="L125" s="159"/>
      <c r="M125" s="163" t="str">
        <f t="shared" si="23"/>
        <v/>
      </c>
      <c r="N125" s="164"/>
      <c r="O125" s="162"/>
      <c r="P125" s="163" t="str">
        <f t="shared" si="24"/>
        <v/>
      </c>
      <c r="Q125" s="164" t="str">
        <f t="shared" ca="1" si="25"/>
        <v/>
      </c>
      <c r="R125" s="163" t="str">
        <f t="shared" si="26"/>
        <v/>
      </c>
      <c r="S125" s="163" t="str">
        <f ca="1">IF(AND(C125&lt;&gt;"",C125&lt;&gt;OFFSET(C125,1,0)),SUMIFS(M.1[Giá có thuế],M.1[Số ĐK],C125),"")</f>
        <v/>
      </c>
      <c r="T125" s="159"/>
      <c r="U125" s="161" t="str">
        <f>IF(T125="","",'Thông Tin Chung'!$L$3)</f>
        <v/>
      </c>
      <c r="V125" s="163" t="str">
        <f t="shared" ca="1" si="27"/>
        <v/>
      </c>
      <c r="W125" s="165"/>
      <c r="X125" s="155" t="str">
        <f ca="1">IF(C125="","",IF(OR(D125&lt;NgayBatDau,D125&gt;NgayKetThuc),"Ngày tháng phải nằm trong kỳ báo cáo",IF(AND(F125&lt;&gt;"",COUNTIF(D.3[Tên nhà cung cấp],F125)=0),"Tên NCC chưa khai báo trong DSNCC",IF(AND(G125&lt;&gt;"",COUNTIF(D.1[Tên sản phẩm],G125)=0),"SP này chưa khai báo trong DSSP",""))))</f>
        <v/>
      </c>
      <c r="Y125" s="23" t="str">
        <f t="shared" ca="1" si="29"/>
        <v/>
      </c>
      <c r="Z125" s="23" t="str">
        <f t="shared" ca="1" si="30"/>
        <v/>
      </c>
      <c r="AA125" s="23" t="str">
        <f t="shared" ca="1" si="31"/>
        <v/>
      </c>
    </row>
    <row r="126" spans="2:27" ht="27.75" customHeight="1" x14ac:dyDescent="0.2">
      <c r="B126" s="7">
        <f t="shared" si="18"/>
        <v>123</v>
      </c>
      <c r="C126" s="7" t="str">
        <f t="shared" ca="1" si="28"/>
        <v/>
      </c>
      <c r="D126" s="156" t="str">
        <f t="shared" ca="1" si="19"/>
        <v/>
      </c>
      <c r="E126" s="157" t="str">
        <f t="shared" ca="1" si="20"/>
        <v/>
      </c>
      <c r="F126" s="158" t="str">
        <f t="shared" ca="1" si="21"/>
        <v/>
      </c>
      <c r="G126" s="159"/>
      <c r="H126" s="159" t="str">
        <f>IF(G126="","",INDEX(D.1[Quy cách],MATCH(G126,D.1[Tên sản phẩm],0)))</f>
        <v/>
      </c>
      <c r="I126" s="160" t="str">
        <f>IF(G126="","",INDEX(D.1[ĐVT],MATCH(G126,D.1[Tên sản phẩm],0)))</f>
        <v/>
      </c>
      <c r="J126" s="162" t="str">
        <f>IF(G126="","",INDEX(D.1[Đơn giá nhập
(Hàng tồn đầu kỳ)],MATCH(G126,D.1[Tên sản phẩm],0)))</f>
        <v/>
      </c>
      <c r="K126" s="162" t="str">
        <f t="shared" si="22"/>
        <v/>
      </c>
      <c r="L126" s="159"/>
      <c r="M126" s="163" t="str">
        <f t="shared" si="23"/>
        <v/>
      </c>
      <c r="N126" s="164"/>
      <c r="O126" s="162"/>
      <c r="P126" s="163" t="str">
        <f t="shared" si="24"/>
        <v/>
      </c>
      <c r="Q126" s="164" t="str">
        <f t="shared" ca="1" si="25"/>
        <v/>
      </c>
      <c r="R126" s="163" t="str">
        <f t="shared" si="26"/>
        <v/>
      </c>
      <c r="S126" s="163" t="str">
        <f ca="1">IF(AND(C126&lt;&gt;"",C126&lt;&gt;OFFSET(C126,1,0)),SUMIFS(M.1[Giá có thuế],M.1[Số ĐK],C126),"")</f>
        <v/>
      </c>
      <c r="T126" s="159"/>
      <c r="U126" s="161" t="str">
        <f>IF(T126="","",'Thông Tin Chung'!$L$3)</f>
        <v/>
      </c>
      <c r="V126" s="163" t="str">
        <f t="shared" ca="1" si="27"/>
        <v/>
      </c>
      <c r="W126" s="165"/>
      <c r="X126" s="155" t="str">
        <f ca="1">IF(C126="","",IF(OR(D126&lt;NgayBatDau,D126&gt;NgayKetThuc),"Ngày tháng phải nằm trong kỳ báo cáo",IF(AND(F126&lt;&gt;"",COUNTIF(D.3[Tên nhà cung cấp],F126)=0),"Tên NCC chưa khai báo trong DSNCC",IF(AND(G126&lt;&gt;"",COUNTIF(D.1[Tên sản phẩm],G126)=0),"SP này chưa khai báo trong DSSP",""))))</f>
        <v/>
      </c>
      <c r="Y126" s="23" t="str">
        <f t="shared" ca="1" si="29"/>
        <v/>
      </c>
      <c r="Z126" s="23" t="str">
        <f t="shared" ca="1" si="30"/>
        <v/>
      </c>
      <c r="AA126" s="23" t="str">
        <f t="shared" ca="1" si="31"/>
        <v/>
      </c>
    </row>
    <row r="127" spans="2:27" ht="27.75" customHeight="1" x14ac:dyDescent="0.2">
      <c r="B127" s="7">
        <f t="shared" si="18"/>
        <v>124</v>
      </c>
      <c r="C127" s="7" t="str">
        <f t="shared" ca="1" si="28"/>
        <v/>
      </c>
      <c r="D127" s="156" t="str">
        <f t="shared" ca="1" si="19"/>
        <v/>
      </c>
      <c r="E127" s="157" t="str">
        <f t="shared" ca="1" si="20"/>
        <v/>
      </c>
      <c r="F127" s="158" t="str">
        <f t="shared" ca="1" si="21"/>
        <v/>
      </c>
      <c r="G127" s="159"/>
      <c r="H127" s="159" t="str">
        <f>IF(G127="","",INDEX(D.1[Quy cách],MATCH(G127,D.1[Tên sản phẩm],0)))</f>
        <v/>
      </c>
      <c r="I127" s="160" t="str">
        <f>IF(G127="","",INDEX(D.1[ĐVT],MATCH(G127,D.1[Tên sản phẩm],0)))</f>
        <v/>
      </c>
      <c r="J127" s="162" t="str">
        <f>IF(G127="","",INDEX(D.1[Đơn giá nhập
(Hàng tồn đầu kỳ)],MATCH(G127,D.1[Tên sản phẩm],0)))</f>
        <v/>
      </c>
      <c r="K127" s="162" t="str">
        <f t="shared" si="22"/>
        <v/>
      </c>
      <c r="L127" s="159"/>
      <c r="M127" s="163" t="str">
        <f t="shared" si="23"/>
        <v/>
      </c>
      <c r="N127" s="164"/>
      <c r="O127" s="162"/>
      <c r="P127" s="163" t="str">
        <f t="shared" si="24"/>
        <v/>
      </c>
      <c r="Q127" s="164" t="str">
        <f t="shared" ca="1" si="25"/>
        <v/>
      </c>
      <c r="R127" s="163" t="str">
        <f t="shared" si="26"/>
        <v/>
      </c>
      <c r="S127" s="163" t="str">
        <f ca="1">IF(AND(C127&lt;&gt;"",C127&lt;&gt;OFFSET(C127,1,0)),SUMIFS(M.1[Giá có thuế],M.1[Số ĐK],C127),"")</f>
        <v/>
      </c>
      <c r="T127" s="159"/>
      <c r="U127" s="161" t="str">
        <f>IF(T127="","",'Thông Tin Chung'!$L$3)</f>
        <v/>
      </c>
      <c r="V127" s="163" t="str">
        <f t="shared" ca="1" si="27"/>
        <v/>
      </c>
      <c r="W127" s="165"/>
      <c r="X127" s="155" t="str">
        <f ca="1">IF(C127="","",IF(OR(D127&lt;NgayBatDau,D127&gt;NgayKetThuc),"Ngày tháng phải nằm trong kỳ báo cáo",IF(AND(F127&lt;&gt;"",COUNTIF(D.3[Tên nhà cung cấp],F127)=0),"Tên NCC chưa khai báo trong DSNCC",IF(AND(G127&lt;&gt;"",COUNTIF(D.1[Tên sản phẩm],G127)=0),"SP này chưa khai báo trong DSSP",""))))</f>
        <v/>
      </c>
      <c r="Y127" s="23" t="str">
        <f t="shared" ca="1" si="29"/>
        <v/>
      </c>
      <c r="Z127" s="23" t="str">
        <f t="shared" ca="1" si="30"/>
        <v/>
      </c>
      <c r="AA127" s="23" t="str">
        <f t="shared" ca="1" si="31"/>
        <v/>
      </c>
    </row>
    <row r="128" spans="2:27" ht="27.75" customHeight="1" x14ac:dyDescent="0.2">
      <c r="B128" s="7">
        <f t="shared" si="18"/>
        <v>125</v>
      </c>
      <c r="C128" s="7" t="str">
        <f t="shared" ca="1" si="28"/>
        <v/>
      </c>
      <c r="D128" s="156" t="str">
        <f t="shared" ca="1" si="19"/>
        <v/>
      </c>
      <c r="E128" s="157" t="str">
        <f t="shared" ca="1" si="20"/>
        <v/>
      </c>
      <c r="F128" s="158" t="str">
        <f t="shared" ca="1" si="21"/>
        <v/>
      </c>
      <c r="G128" s="159"/>
      <c r="H128" s="159" t="str">
        <f>IF(G128="","",INDEX(D.1[Quy cách],MATCH(G128,D.1[Tên sản phẩm],0)))</f>
        <v/>
      </c>
      <c r="I128" s="160" t="str">
        <f>IF(G128="","",INDEX(D.1[ĐVT],MATCH(G128,D.1[Tên sản phẩm],0)))</f>
        <v/>
      </c>
      <c r="J128" s="162" t="str">
        <f>IF(G128="","",INDEX(D.1[Đơn giá nhập
(Hàng tồn đầu kỳ)],MATCH(G128,D.1[Tên sản phẩm],0)))</f>
        <v/>
      </c>
      <c r="K128" s="162" t="str">
        <f t="shared" si="22"/>
        <v/>
      </c>
      <c r="L128" s="159"/>
      <c r="M128" s="163" t="str">
        <f t="shared" si="23"/>
        <v/>
      </c>
      <c r="N128" s="164"/>
      <c r="O128" s="162"/>
      <c r="P128" s="163" t="str">
        <f t="shared" si="24"/>
        <v/>
      </c>
      <c r="Q128" s="164" t="str">
        <f t="shared" ca="1" si="25"/>
        <v/>
      </c>
      <c r="R128" s="163" t="str">
        <f t="shared" si="26"/>
        <v/>
      </c>
      <c r="S128" s="163" t="str">
        <f ca="1">IF(AND(C128&lt;&gt;"",C128&lt;&gt;OFFSET(C128,1,0)),SUMIFS(M.1[Giá có thuế],M.1[Số ĐK],C128),"")</f>
        <v/>
      </c>
      <c r="T128" s="159"/>
      <c r="U128" s="161" t="str">
        <f>IF(T128="","",'Thông Tin Chung'!$L$3)</f>
        <v/>
      </c>
      <c r="V128" s="163" t="str">
        <f t="shared" ca="1" si="27"/>
        <v/>
      </c>
      <c r="W128" s="165"/>
      <c r="X128" s="155" t="str">
        <f ca="1">IF(C128="","",IF(OR(D128&lt;NgayBatDau,D128&gt;NgayKetThuc),"Ngày tháng phải nằm trong kỳ báo cáo",IF(AND(F128&lt;&gt;"",COUNTIF(D.3[Tên nhà cung cấp],F128)=0),"Tên NCC chưa khai báo trong DSNCC",IF(AND(G128&lt;&gt;"",COUNTIF(D.1[Tên sản phẩm],G128)=0),"SP này chưa khai báo trong DSSP",""))))</f>
        <v/>
      </c>
      <c r="Y128" s="23" t="str">
        <f t="shared" ca="1" si="29"/>
        <v/>
      </c>
      <c r="Z128" s="23" t="str">
        <f t="shared" ca="1" si="30"/>
        <v/>
      </c>
      <c r="AA128" s="23" t="str">
        <f t="shared" ca="1" si="31"/>
        <v/>
      </c>
    </row>
    <row r="129" spans="2:27" ht="27.75" customHeight="1" x14ac:dyDescent="0.2">
      <c r="B129" s="7">
        <f t="shared" si="18"/>
        <v>126</v>
      </c>
      <c r="C129" s="7" t="str">
        <f t="shared" ca="1" si="28"/>
        <v/>
      </c>
      <c r="D129" s="156" t="str">
        <f t="shared" ca="1" si="19"/>
        <v/>
      </c>
      <c r="E129" s="157" t="str">
        <f t="shared" ca="1" si="20"/>
        <v/>
      </c>
      <c r="F129" s="158" t="str">
        <f t="shared" ca="1" si="21"/>
        <v/>
      </c>
      <c r="G129" s="159"/>
      <c r="H129" s="159" t="str">
        <f>IF(G129="","",INDEX(D.1[Quy cách],MATCH(G129,D.1[Tên sản phẩm],0)))</f>
        <v/>
      </c>
      <c r="I129" s="160" t="str">
        <f>IF(G129="","",INDEX(D.1[ĐVT],MATCH(G129,D.1[Tên sản phẩm],0)))</f>
        <v/>
      </c>
      <c r="J129" s="162" t="str">
        <f>IF(G129="","",INDEX(D.1[Đơn giá nhập
(Hàng tồn đầu kỳ)],MATCH(G129,D.1[Tên sản phẩm],0)))</f>
        <v/>
      </c>
      <c r="K129" s="162" t="str">
        <f t="shared" si="22"/>
        <v/>
      </c>
      <c r="L129" s="159"/>
      <c r="M129" s="163" t="str">
        <f t="shared" si="23"/>
        <v/>
      </c>
      <c r="N129" s="164"/>
      <c r="O129" s="162"/>
      <c r="P129" s="163" t="str">
        <f t="shared" si="24"/>
        <v/>
      </c>
      <c r="Q129" s="164" t="str">
        <f t="shared" ca="1" si="25"/>
        <v/>
      </c>
      <c r="R129" s="163" t="str">
        <f t="shared" si="26"/>
        <v/>
      </c>
      <c r="S129" s="163" t="str">
        <f ca="1">IF(AND(C129&lt;&gt;"",C129&lt;&gt;OFFSET(C129,1,0)),SUMIFS(M.1[Giá có thuế],M.1[Số ĐK],C129),"")</f>
        <v/>
      </c>
      <c r="T129" s="159"/>
      <c r="U129" s="161" t="str">
        <f>IF(T129="","",'Thông Tin Chung'!$L$3)</f>
        <v/>
      </c>
      <c r="V129" s="163" t="str">
        <f t="shared" ca="1" si="27"/>
        <v/>
      </c>
      <c r="W129" s="165"/>
      <c r="X129" s="155" t="str">
        <f ca="1">IF(C129="","",IF(OR(D129&lt;NgayBatDau,D129&gt;NgayKetThuc),"Ngày tháng phải nằm trong kỳ báo cáo",IF(AND(F129&lt;&gt;"",COUNTIF(D.3[Tên nhà cung cấp],F129)=0),"Tên NCC chưa khai báo trong DSNCC",IF(AND(G129&lt;&gt;"",COUNTIF(D.1[Tên sản phẩm],G129)=0),"SP này chưa khai báo trong DSSP",""))))</f>
        <v/>
      </c>
      <c r="Y129" s="23" t="str">
        <f t="shared" ca="1" si="29"/>
        <v/>
      </c>
      <c r="Z129" s="23" t="str">
        <f t="shared" ca="1" si="30"/>
        <v/>
      </c>
      <c r="AA129" s="23" t="str">
        <f t="shared" ca="1" si="31"/>
        <v/>
      </c>
    </row>
    <row r="130" spans="2:27" ht="27.75" customHeight="1" x14ac:dyDescent="0.2">
      <c r="B130" s="7">
        <f t="shared" si="18"/>
        <v>127</v>
      </c>
      <c r="C130" s="7" t="str">
        <f t="shared" ca="1" si="28"/>
        <v/>
      </c>
      <c r="D130" s="156" t="str">
        <f t="shared" ca="1" si="19"/>
        <v/>
      </c>
      <c r="E130" s="157" t="str">
        <f t="shared" ca="1" si="20"/>
        <v/>
      </c>
      <c r="F130" s="158" t="str">
        <f t="shared" ca="1" si="21"/>
        <v/>
      </c>
      <c r="G130" s="159"/>
      <c r="H130" s="159" t="str">
        <f>IF(G130="","",INDEX(D.1[Quy cách],MATCH(G130,D.1[Tên sản phẩm],0)))</f>
        <v/>
      </c>
      <c r="I130" s="160" t="str">
        <f>IF(G130="","",INDEX(D.1[ĐVT],MATCH(G130,D.1[Tên sản phẩm],0)))</f>
        <v/>
      </c>
      <c r="J130" s="162" t="str">
        <f>IF(G130="","",INDEX(D.1[Đơn giá nhập
(Hàng tồn đầu kỳ)],MATCH(G130,D.1[Tên sản phẩm],0)))</f>
        <v/>
      </c>
      <c r="K130" s="162" t="str">
        <f t="shared" si="22"/>
        <v/>
      </c>
      <c r="L130" s="159"/>
      <c r="M130" s="163" t="str">
        <f t="shared" si="23"/>
        <v/>
      </c>
      <c r="N130" s="164"/>
      <c r="O130" s="162"/>
      <c r="P130" s="163" t="str">
        <f t="shared" si="24"/>
        <v/>
      </c>
      <c r="Q130" s="164" t="str">
        <f t="shared" ca="1" si="25"/>
        <v/>
      </c>
      <c r="R130" s="163" t="str">
        <f t="shared" si="26"/>
        <v/>
      </c>
      <c r="S130" s="163" t="str">
        <f ca="1">IF(AND(C130&lt;&gt;"",C130&lt;&gt;OFFSET(C130,1,0)),SUMIFS(M.1[Giá có thuế],M.1[Số ĐK],C130),"")</f>
        <v/>
      </c>
      <c r="T130" s="159"/>
      <c r="U130" s="161" t="str">
        <f>IF(T130="","",'Thông Tin Chung'!$L$3)</f>
        <v/>
      </c>
      <c r="V130" s="163" t="str">
        <f t="shared" ca="1" si="27"/>
        <v/>
      </c>
      <c r="W130" s="165"/>
      <c r="X130" s="155" t="str">
        <f ca="1">IF(C130="","",IF(OR(D130&lt;NgayBatDau,D130&gt;NgayKetThuc),"Ngày tháng phải nằm trong kỳ báo cáo",IF(AND(F130&lt;&gt;"",COUNTIF(D.3[Tên nhà cung cấp],F130)=0),"Tên NCC chưa khai báo trong DSNCC",IF(AND(G130&lt;&gt;"",COUNTIF(D.1[Tên sản phẩm],G130)=0),"SP này chưa khai báo trong DSSP",""))))</f>
        <v/>
      </c>
      <c r="Y130" s="23" t="str">
        <f t="shared" ca="1" si="29"/>
        <v/>
      </c>
      <c r="Z130" s="23" t="str">
        <f t="shared" ca="1" si="30"/>
        <v/>
      </c>
      <c r="AA130" s="23" t="str">
        <f t="shared" ca="1" si="31"/>
        <v/>
      </c>
    </row>
    <row r="131" spans="2:27" ht="27.75" customHeight="1" x14ac:dyDescent="0.2">
      <c r="B131" s="7">
        <f t="shared" ref="B131:B194" si="32">ROW(A131)-3</f>
        <v>128</v>
      </c>
      <c r="C131" s="7" t="str">
        <f t="shared" ca="1" si="28"/>
        <v/>
      </c>
      <c r="D131" s="156" t="str">
        <f t="shared" ca="1" si="19"/>
        <v/>
      </c>
      <c r="E131" s="157" t="str">
        <f t="shared" ca="1" si="20"/>
        <v/>
      </c>
      <c r="F131" s="158" t="str">
        <f t="shared" ca="1" si="21"/>
        <v/>
      </c>
      <c r="G131" s="159"/>
      <c r="H131" s="159" t="str">
        <f>IF(G131="","",INDEX(D.1[Quy cách],MATCH(G131,D.1[Tên sản phẩm],0)))</f>
        <v/>
      </c>
      <c r="I131" s="160" t="str">
        <f>IF(G131="","",INDEX(D.1[ĐVT],MATCH(G131,D.1[Tên sản phẩm],0)))</f>
        <v/>
      </c>
      <c r="J131" s="162" t="str">
        <f>IF(G131="","",INDEX(D.1[Đơn giá nhập
(Hàng tồn đầu kỳ)],MATCH(G131,D.1[Tên sản phẩm],0)))</f>
        <v/>
      </c>
      <c r="K131" s="162" t="str">
        <f t="shared" si="22"/>
        <v/>
      </c>
      <c r="L131" s="159"/>
      <c r="M131" s="163" t="str">
        <f t="shared" si="23"/>
        <v/>
      </c>
      <c r="N131" s="164"/>
      <c r="O131" s="162"/>
      <c r="P131" s="163" t="str">
        <f t="shared" si="24"/>
        <v/>
      </c>
      <c r="Q131" s="164" t="str">
        <f t="shared" ca="1" si="25"/>
        <v/>
      </c>
      <c r="R131" s="163" t="str">
        <f t="shared" si="26"/>
        <v/>
      </c>
      <c r="S131" s="163" t="str">
        <f ca="1">IF(AND(C131&lt;&gt;"",C131&lt;&gt;OFFSET(C131,1,0)),SUMIFS(M.1[Giá có thuế],M.1[Số ĐK],C131),"")</f>
        <v/>
      </c>
      <c r="T131" s="159"/>
      <c r="U131" s="161" t="str">
        <f>IF(T131="","",'Thông Tin Chung'!$L$3)</f>
        <v/>
      </c>
      <c r="V131" s="163" t="str">
        <f t="shared" ca="1" si="27"/>
        <v/>
      </c>
      <c r="W131" s="165"/>
      <c r="X131" s="155" t="str">
        <f ca="1">IF(C131="","",IF(OR(D131&lt;NgayBatDau,D131&gt;NgayKetThuc),"Ngày tháng phải nằm trong kỳ báo cáo",IF(AND(F131&lt;&gt;"",COUNTIF(D.3[Tên nhà cung cấp],F131)=0),"Tên NCC chưa khai báo trong DSNCC",IF(AND(G131&lt;&gt;"",COUNTIF(D.1[Tên sản phẩm],G131)=0),"SP này chưa khai báo trong DSSP",""))))</f>
        <v/>
      </c>
      <c r="Y131" s="23" t="str">
        <f t="shared" ca="1" si="29"/>
        <v/>
      </c>
      <c r="Z131" s="23" t="str">
        <f t="shared" ca="1" si="30"/>
        <v/>
      </c>
      <c r="AA131" s="23" t="str">
        <f t="shared" ca="1" si="31"/>
        <v/>
      </c>
    </row>
    <row r="132" spans="2:27" ht="27.75" customHeight="1" x14ac:dyDescent="0.2">
      <c r="B132" s="7">
        <f t="shared" si="32"/>
        <v>129</v>
      </c>
      <c r="C132" s="7" t="str">
        <f t="shared" ca="1" si="28"/>
        <v/>
      </c>
      <c r="D132" s="156" t="str">
        <f t="shared" ref="D132:D195" ca="1" si="33">IF(AND($G132&lt;&gt;"",B132&lt;&gt;1),OFFSET(C132,-1,1),"")</f>
        <v/>
      </c>
      <c r="E132" s="157" t="str">
        <f t="shared" ref="E132:E195" ca="1" si="34">IF(AND($G132&lt;&gt;"",B132&lt;&gt;1),OFFSET(D132,-1,1),"")</f>
        <v/>
      </c>
      <c r="F132" s="158" t="str">
        <f t="shared" ref="F132:F195" ca="1" si="35">IF(AND($G132&lt;&gt;"",B132&lt;&gt;1),OFFSET(E132,-1,1),"")</f>
        <v/>
      </c>
      <c r="G132" s="159"/>
      <c r="H132" s="159" t="str">
        <f>IF(G132="","",INDEX(D.1[Quy cách],MATCH(G132,D.1[Tên sản phẩm],0)))</f>
        <v/>
      </c>
      <c r="I132" s="160" t="str">
        <f>IF(G132="","",INDEX(D.1[ĐVT],MATCH(G132,D.1[Tên sản phẩm],0)))</f>
        <v/>
      </c>
      <c r="J132" s="162" t="str">
        <f>IF(G132="","",INDEX(D.1[Đơn giá nhập
(Hàng tồn đầu kỳ)],MATCH(G132,D.1[Tên sản phẩm],0)))</f>
        <v/>
      </c>
      <c r="K132" s="162" t="str">
        <f t="shared" ref="K132:K195" si="36">IF(OR(G132="",J132=""),"",1)</f>
        <v/>
      </c>
      <c r="L132" s="159"/>
      <c r="M132" s="163" t="str">
        <f t="shared" ref="M132:M195" si="37">IF(AND(J132&lt;&gt;"",K132&lt;&gt;""),J132*K132,"")</f>
        <v/>
      </c>
      <c r="N132" s="164"/>
      <c r="O132" s="162"/>
      <c r="P132" s="163" t="str">
        <f t="shared" ref="P132:P195" si="38">IF(M132="","",M132-SUM(O132))</f>
        <v/>
      </c>
      <c r="Q132" s="164" t="str">
        <f t="shared" ref="Q132:Q195" ca="1" si="39">IF(AND(P132&lt;&gt;"",C132=OFFSET(C132,-1,0)),OFFSET(P132,-1,1),"")</f>
        <v/>
      </c>
      <c r="R132" s="163" t="str">
        <f t="shared" ref="R132:R195" si="40">IF(P132="","",P132*SUM(1,Q132))</f>
        <v/>
      </c>
      <c r="S132" s="163" t="str">
        <f ca="1">IF(AND(C132&lt;&gt;"",C132&lt;&gt;OFFSET(C132,1,0)),SUMIFS(M.1[Giá có thuế],M.1[Số ĐK],C132),"")</f>
        <v/>
      </c>
      <c r="T132" s="159"/>
      <c r="U132" s="161" t="str">
        <f>IF(T132="","",'Thông Tin Chung'!$L$3)</f>
        <v/>
      </c>
      <c r="V132" s="163" t="str">
        <f t="shared" ref="V132:V195" ca="1" si="41">IF(AND(S132&lt;&gt;"",T132&lt;&gt;"",S132&lt;&gt;0),S132-T132,"")</f>
        <v/>
      </c>
      <c r="W132" s="165"/>
      <c r="X132" s="155" t="str">
        <f ca="1">IF(C132="","",IF(OR(D132&lt;NgayBatDau,D132&gt;NgayKetThuc),"Ngày tháng phải nằm trong kỳ báo cáo",IF(AND(F132&lt;&gt;"",COUNTIF(D.3[Tên nhà cung cấp],F132)=0),"Tên NCC chưa khai báo trong DSNCC",IF(AND(G132&lt;&gt;"",COUNTIF(D.1[Tên sản phẩm],G132)=0),"SP này chưa khai báo trong DSSP",""))))</f>
        <v/>
      </c>
      <c r="Y132" s="23" t="str">
        <f t="shared" ca="1" si="29"/>
        <v/>
      </c>
      <c r="Z132" s="23" t="str">
        <f t="shared" ca="1" si="30"/>
        <v/>
      </c>
      <c r="AA132" s="23" t="str">
        <f t="shared" ca="1" si="31"/>
        <v/>
      </c>
    </row>
    <row r="133" spans="2:27" ht="27.75" customHeight="1" x14ac:dyDescent="0.2">
      <c r="B133" s="7">
        <f t="shared" si="32"/>
        <v>130</v>
      </c>
      <c r="C133" s="7" t="str">
        <f t="shared" ref="C133:C196" ca="1" si="42">IF(AND(D133="",E133="",F133=""),"",IF(AND(D133=OFFSET(D133,-1,0),E133=OFFSET(E133,-1,0),F133=OFFSET(F133,-1,0)),OFFSET(B133,-1,1),B133))</f>
        <v/>
      </c>
      <c r="D133" s="156" t="str">
        <f t="shared" ca="1" si="33"/>
        <v/>
      </c>
      <c r="E133" s="157" t="str">
        <f t="shared" ca="1" si="34"/>
        <v/>
      </c>
      <c r="F133" s="158" t="str">
        <f t="shared" ca="1" si="35"/>
        <v/>
      </c>
      <c r="G133" s="159"/>
      <c r="H133" s="159" t="str">
        <f>IF(G133="","",INDEX(D.1[Quy cách],MATCH(G133,D.1[Tên sản phẩm],0)))</f>
        <v/>
      </c>
      <c r="I133" s="160" t="str">
        <f>IF(G133="","",INDEX(D.1[ĐVT],MATCH(G133,D.1[Tên sản phẩm],0)))</f>
        <v/>
      </c>
      <c r="J133" s="162" t="str">
        <f>IF(G133="","",INDEX(D.1[Đơn giá nhập
(Hàng tồn đầu kỳ)],MATCH(G133,D.1[Tên sản phẩm],0)))</f>
        <v/>
      </c>
      <c r="K133" s="162" t="str">
        <f t="shared" si="36"/>
        <v/>
      </c>
      <c r="L133" s="159"/>
      <c r="M133" s="163" t="str">
        <f t="shared" si="37"/>
        <v/>
      </c>
      <c r="N133" s="164"/>
      <c r="O133" s="162"/>
      <c r="P133" s="163" t="str">
        <f t="shared" si="38"/>
        <v/>
      </c>
      <c r="Q133" s="164" t="str">
        <f t="shared" ca="1" si="39"/>
        <v/>
      </c>
      <c r="R133" s="163" t="str">
        <f t="shared" si="40"/>
        <v/>
      </c>
      <c r="S133" s="163" t="str">
        <f ca="1">IF(AND(C133&lt;&gt;"",C133&lt;&gt;OFFSET(C133,1,0)),SUMIFS(M.1[Giá có thuế],M.1[Số ĐK],C133),"")</f>
        <v/>
      </c>
      <c r="T133" s="159"/>
      <c r="U133" s="161" t="str">
        <f>IF(T133="","",'Thông Tin Chung'!$L$3)</f>
        <v/>
      </c>
      <c r="V133" s="163" t="str">
        <f t="shared" ca="1" si="41"/>
        <v/>
      </c>
      <c r="W133" s="165"/>
      <c r="X133" s="155" t="str">
        <f ca="1">IF(C133="","",IF(OR(D133&lt;NgayBatDau,D133&gt;NgayKetThuc),"Ngày tháng phải nằm trong kỳ báo cáo",IF(AND(F133&lt;&gt;"",COUNTIF(D.3[Tên nhà cung cấp],F133)=0),"Tên NCC chưa khai báo trong DSNCC",IF(AND(G133&lt;&gt;"",COUNTIF(D.1[Tên sản phẩm],G133)=0),"SP này chưa khai báo trong DSSP",""))))</f>
        <v/>
      </c>
      <c r="Y133" s="23" t="str">
        <f t="shared" ref="Y133:Y196" ca="1" si="43">IF(D133="","",IF(D133&lt;B3LocTuNgay,0,IF(D133&lt;=B3LocDenNgay,1,"")))</f>
        <v/>
      </c>
      <c r="Z133" s="23" t="str">
        <f t="shared" ref="Z133:Z196" ca="1" si="44">IF(D133="","",IF(D133&lt;B4LocTuNgay,0,IF(D133&lt;=B4LocDenNgay,1,"")))</f>
        <v/>
      </c>
      <c r="AA133" s="23" t="str">
        <f t="shared" ref="AA133:AA196" ca="1" si="45">IF(D133="","",IF(D133&lt;B5LocTuNgay,0,IF(D133&lt;=B5LocDenNgay,1,"")))</f>
        <v/>
      </c>
    </row>
    <row r="134" spans="2:27" ht="27.75" customHeight="1" x14ac:dyDescent="0.2">
      <c r="B134" s="7">
        <f t="shared" si="32"/>
        <v>131</v>
      </c>
      <c r="C134" s="7" t="str">
        <f t="shared" ca="1" si="42"/>
        <v/>
      </c>
      <c r="D134" s="156" t="str">
        <f t="shared" ca="1" si="33"/>
        <v/>
      </c>
      <c r="E134" s="157" t="str">
        <f t="shared" ca="1" si="34"/>
        <v/>
      </c>
      <c r="F134" s="158" t="str">
        <f t="shared" ca="1" si="35"/>
        <v/>
      </c>
      <c r="G134" s="159"/>
      <c r="H134" s="159" t="str">
        <f>IF(G134="","",INDEX(D.1[Quy cách],MATCH(G134,D.1[Tên sản phẩm],0)))</f>
        <v/>
      </c>
      <c r="I134" s="160" t="str">
        <f>IF(G134="","",INDEX(D.1[ĐVT],MATCH(G134,D.1[Tên sản phẩm],0)))</f>
        <v/>
      </c>
      <c r="J134" s="162" t="str">
        <f>IF(G134="","",INDEX(D.1[Đơn giá nhập
(Hàng tồn đầu kỳ)],MATCH(G134,D.1[Tên sản phẩm],0)))</f>
        <v/>
      </c>
      <c r="K134" s="162" t="str">
        <f t="shared" si="36"/>
        <v/>
      </c>
      <c r="L134" s="159"/>
      <c r="M134" s="163" t="str">
        <f t="shared" si="37"/>
        <v/>
      </c>
      <c r="N134" s="164"/>
      <c r="O134" s="162"/>
      <c r="P134" s="163" t="str">
        <f t="shared" si="38"/>
        <v/>
      </c>
      <c r="Q134" s="164" t="str">
        <f t="shared" ca="1" si="39"/>
        <v/>
      </c>
      <c r="R134" s="163" t="str">
        <f t="shared" si="40"/>
        <v/>
      </c>
      <c r="S134" s="163" t="str">
        <f ca="1">IF(AND(C134&lt;&gt;"",C134&lt;&gt;OFFSET(C134,1,0)),SUMIFS(M.1[Giá có thuế],M.1[Số ĐK],C134),"")</f>
        <v/>
      </c>
      <c r="T134" s="159"/>
      <c r="U134" s="161" t="str">
        <f>IF(T134="","",'Thông Tin Chung'!$L$3)</f>
        <v/>
      </c>
      <c r="V134" s="163" t="str">
        <f t="shared" ca="1" si="41"/>
        <v/>
      </c>
      <c r="W134" s="165"/>
      <c r="X134" s="155" t="str">
        <f ca="1">IF(C134="","",IF(OR(D134&lt;NgayBatDau,D134&gt;NgayKetThuc),"Ngày tháng phải nằm trong kỳ báo cáo",IF(AND(F134&lt;&gt;"",COUNTIF(D.3[Tên nhà cung cấp],F134)=0),"Tên NCC chưa khai báo trong DSNCC",IF(AND(G134&lt;&gt;"",COUNTIF(D.1[Tên sản phẩm],G134)=0),"SP này chưa khai báo trong DSSP",""))))</f>
        <v/>
      </c>
      <c r="Y134" s="23" t="str">
        <f t="shared" ca="1" si="43"/>
        <v/>
      </c>
      <c r="Z134" s="23" t="str">
        <f t="shared" ca="1" si="44"/>
        <v/>
      </c>
      <c r="AA134" s="23" t="str">
        <f t="shared" ca="1" si="45"/>
        <v/>
      </c>
    </row>
    <row r="135" spans="2:27" ht="27.75" customHeight="1" x14ac:dyDescent="0.2">
      <c r="B135" s="7">
        <f t="shared" si="32"/>
        <v>132</v>
      </c>
      <c r="C135" s="7" t="str">
        <f t="shared" ca="1" si="42"/>
        <v/>
      </c>
      <c r="D135" s="156" t="str">
        <f t="shared" ca="1" si="33"/>
        <v/>
      </c>
      <c r="E135" s="157" t="str">
        <f t="shared" ca="1" si="34"/>
        <v/>
      </c>
      <c r="F135" s="158" t="str">
        <f t="shared" ca="1" si="35"/>
        <v/>
      </c>
      <c r="G135" s="159"/>
      <c r="H135" s="159" t="str">
        <f>IF(G135="","",INDEX(D.1[Quy cách],MATCH(G135,D.1[Tên sản phẩm],0)))</f>
        <v/>
      </c>
      <c r="I135" s="160" t="str">
        <f>IF(G135="","",INDEX(D.1[ĐVT],MATCH(G135,D.1[Tên sản phẩm],0)))</f>
        <v/>
      </c>
      <c r="J135" s="162" t="str">
        <f>IF(G135="","",INDEX(D.1[Đơn giá nhập
(Hàng tồn đầu kỳ)],MATCH(G135,D.1[Tên sản phẩm],0)))</f>
        <v/>
      </c>
      <c r="K135" s="162" t="str">
        <f t="shared" si="36"/>
        <v/>
      </c>
      <c r="L135" s="159"/>
      <c r="M135" s="163" t="str">
        <f t="shared" si="37"/>
        <v/>
      </c>
      <c r="N135" s="164"/>
      <c r="O135" s="162"/>
      <c r="P135" s="163" t="str">
        <f t="shared" si="38"/>
        <v/>
      </c>
      <c r="Q135" s="164" t="str">
        <f t="shared" ca="1" si="39"/>
        <v/>
      </c>
      <c r="R135" s="163" t="str">
        <f t="shared" si="40"/>
        <v/>
      </c>
      <c r="S135" s="163" t="str">
        <f ca="1">IF(AND(C135&lt;&gt;"",C135&lt;&gt;OFFSET(C135,1,0)),SUMIFS(M.1[Giá có thuế],M.1[Số ĐK],C135),"")</f>
        <v/>
      </c>
      <c r="T135" s="159"/>
      <c r="U135" s="161" t="str">
        <f>IF(T135="","",'Thông Tin Chung'!$L$3)</f>
        <v/>
      </c>
      <c r="V135" s="163" t="str">
        <f t="shared" ca="1" si="41"/>
        <v/>
      </c>
      <c r="W135" s="165"/>
      <c r="X135" s="155" t="str">
        <f ca="1">IF(C135="","",IF(OR(D135&lt;NgayBatDau,D135&gt;NgayKetThuc),"Ngày tháng phải nằm trong kỳ báo cáo",IF(AND(F135&lt;&gt;"",COUNTIF(D.3[Tên nhà cung cấp],F135)=0),"Tên NCC chưa khai báo trong DSNCC",IF(AND(G135&lt;&gt;"",COUNTIF(D.1[Tên sản phẩm],G135)=0),"SP này chưa khai báo trong DSSP",""))))</f>
        <v/>
      </c>
      <c r="Y135" s="23" t="str">
        <f t="shared" ca="1" si="43"/>
        <v/>
      </c>
      <c r="Z135" s="23" t="str">
        <f t="shared" ca="1" si="44"/>
        <v/>
      </c>
      <c r="AA135" s="23" t="str">
        <f t="shared" ca="1" si="45"/>
        <v/>
      </c>
    </row>
    <row r="136" spans="2:27" ht="27.75" customHeight="1" x14ac:dyDescent="0.2">
      <c r="B136" s="7">
        <f t="shared" si="32"/>
        <v>133</v>
      </c>
      <c r="C136" s="7" t="str">
        <f t="shared" ca="1" si="42"/>
        <v/>
      </c>
      <c r="D136" s="156" t="str">
        <f t="shared" ca="1" si="33"/>
        <v/>
      </c>
      <c r="E136" s="157" t="str">
        <f t="shared" ca="1" si="34"/>
        <v/>
      </c>
      <c r="F136" s="158" t="str">
        <f t="shared" ca="1" si="35"/>
        <v/>
      </c>
      <c r="G136" s="159"/>
      <c r="H136" s="159" t="str">
        <f>IF(G136="","",INDEX(D.1[Quy cách],MATCH(G136,D.1[Tên sản phẩm],0)))</f>
        <v/>
      </c>
      <c r="I136" s="160" t="str">
        <f>IF(G136="","",INDEX(D.1[ĐVT],MATCH(G136,D.1[Tên sản phẩm],0)))</f>
        <v/>
      </c>
      <c r="J136" s="162" t="str">
        <f>IF(G136="","",INDEX(D.1[Đơn giá nhập
(Hàng tồn đầu kỳ)],MATCH(G136,D.1[Tên sản phẩm],0)))</f>
        <v/>
      </c>
      <c r="K136" s="162" t="str">
        <f t="shared" si="36"/>
        <v/>
      </c>
      <c r="L136" s="159"/>
      <c r="M136" s="163" t="str">
        <f t="shared" si="37"/>
        <v/>
      </c>
      <c r="N136" s="164"/>
      <c r="O136" s="162"/>
      <c r="P136" s="163" t="str">
        <f t="shared" si="38"/>
        <v/>
      </c>
      <c r="Q136" s="164" t="str">
        <f t="shared" ca="1" si="39"/>
        <v/>
      </c>
      <c r="R136" s="163" t="str">
        <f t="shared" si="40"/>
        <v/>
      </c>
      <c r="S136" s="163" t="str">
        <f ca="1">IF(AND(C136&lt;&gt;"",C136&lt;&gt;OFFSET(C136,1,0)),SUMIFS(M.1[Giá có thuế],M.1[Số ĐK],C136),"")</f>
        <v/>
      </c>
      <c r="T136" s="159"/>
      <c r="U136" s="161" t="str">
        <f>IF(T136="","",'Thông Tin Chung'!$L$3)</f>
        <v/>
      </c>
      <c r="V136" s="163" t="str">
        <f t="shared" ca="1" si="41"/>
        <v/>
      </c>
      <c r="W136" s="165"/>
      <c r="X136" s="155" t="str">
        <f ca="1">IF(C136="","",IF(OR(D136&lt;NgayBatDau,D136&gt;NgayKetThuc),"Ngày tháng phải nằm trong kỳ báo cáo",IF(AND(F136&lt;&gt;"",COUNTIF(D.3[Tên nhà cung cấp],F136)=0),"Tên NCC chưa khai báo trong DSNCC",IF(AND(G136&lt;&gt;"",COUNTIF(D.1[Tên sản phẩm],G136)=0),"SP này chưa khai báo trong DSSP",""))))</f>
        <v/>
      </c>
      <c r="Y136" s="23" t="str">
        <f t="shared" ca="1" si="43"/>
        <v/>
      </c>
      <c r="Z136" s="23" t="str">
        <f t="shared" ca="1" si="44"/>
        <v/>
      </c>
      <c r="AA136" s="23" t="str">
        <f t="shared" ca="1" si="45"/>
        <v/>
      </c>
    </row>
    <row r="137" spans="2:27" ht="27.75" customHeight="1" x14ac:dyDescent="0.2">
      <c r="B137" s="7">
        <f t="shared" si="32"/>
        <v>134</v>
      </c>
      <c r="C137" s="7" t="str">
        <f t="shared" ca="1" si="42"/>
        <v/>
      </c>
      <c r="D137" s="156" t="str">
        <f t="shared" ca="1" si="33"/>
        <v/>
      </c>
      <c r="E137" s="157" t="str">
        <f t="shared" ca="1" si="34"/>
        <v/>
      </c>
      <c r="F137" s="158" t="str">
        <f t="shared" ca="1" si="35"/>
        <v/>
      </c>
      <c r="G137" s="159"/>
      <c r="H137" s="159" t="str">
        <f>IF(G137="","",INDEX(D.1[Quy cách],MATCH(G137,D.1[Tên sản phẩm],0)))</f>
        <v/>
      </c>
      <c r="I137" s="160" t="str">
        <f>IF(G137="","",INDEX(D.1[ĐVT],MATCH(G137,D.1[Tên sản phẩm],0)))</f>
        <v/>
      </c>
      <c r="J137" s="162" t="str">
        <f>IF(G137="","",INDEX(D.1[Đơn giá nhập
(Hàng tồn đầu kỳ)],MATCH(G137,D.1[Tên sản phẩm],0)))</f>
        <v/>
      </c>
      <c r="K137" s="162" t="str">
        <f t="shared" si="36"/>
        <v/>
      </c>
      <c r="L137" s="159"/>
      <c r="M137" s="163" t="str">
        <f t="shared" si="37"/>
        <v/>
      </c>
      <c r="N137" s="164"/>
      <c r="O137" s="162"/>
      <c r="P137" s="163" t="str">
        <f t="shared" si="38"/>
        <v/>
      </c>
      <c r="Q137" s="164" t="str">
        <f t="shared" ca="1" si="39"/>
        <v/>
      </c>
      <c r="R137" s="163" t="str">
        <f t="shared" si="40"/>
        <v/>
      </c>
      <c r="S137" s="163" t="str">
        <f ca="1">IF(AND(C137&lt;&gt;"",C137&lt;&gt;OFFSET(C137,1,0)),SUMIFS(M.1[Giá có thuế],M.1[Số ĐK],C137),"")</f>
        <v/>
      </c>
      <c r="T137" s="159"/>
      <c r="U137" s="161" t="str">
        <f>IF(T137="","",'Thông Tin Chung'!$L$3)</f>
        <v/>
      </c>
      <c r="V137" s="163" t="str">
        <f t="shared" ca="1" si="41"/>
        <v/>
      </c>
      <c r="W137" s="165"/>
      <c r="X137" s="155" t="str">
        <f ca="1">IF(C137="","",IF(OR(D137&lt;NgayBatDau,D137&gt;NgayKetThuc),"Ngày tháng phải nằm trong kỳ báo cáo",IF(AND(F137&lt;&gt;"",COUNTIF(D.3[Tên nhà cung cấp],F137)=0),"Tên NCC chưa khai báo trong DSNCC",IF(AND(G137&lt;&gt;"",COUNTIF(D.1[Tên sản phẩm],G137)=0),"SP này chưa khai báo trong DSSP",""))))</f>
        <v/>
      </c>
      <c r="Y137" s="23" t="str">
        <f t="shared" ca="1" si="43"/>
        <v/>
      </c>
      <c r="Z137" s="23" t="str">
        <f t="shared" ca="1" si="44"/>
        <v/>
      </c>
      <c r="AA137" s="23" t="str">
        <f t="shared" ca="1" si="45"/>
        <v/>
      </c>
    </row>
    <row r="138" spans="2:27" ht="27.75" customHeight="1" x14ac:dyDescent="0.2">
      <c r="B138" s="7">
        <f t="shared" si="32"/>
        <v>135</v>
      </c>
      <c r="C138" s="7" t="str">
        <f t="shared" ca="1" si="42"/>
        <v/>
      </c>
      <c r="D138" s="156" t="str">
        <f t="shared" ca="1" si="33"/>
        <v/>
      </c>
      <c r="E138" s="157" t="str">
        <f t="shared" ca="1" si="34"/>
        <v/>
      </c>
      <c r="F138" s="158" t="str">
        <f t="shared" ca="1" si="35"/>
        <v/>
      </c>
      <c r="G138" s="159"/>
      <c r="H138" s="159" t="str">
        <f>IF(G138="","",INDEX(D.1[Quy cách],MATCH(G138,D.1[Tên sản phẩm],0)))</f>
        <v/>
      </c>
      <c r="I138" s="160" t="str">
        <f>IF(G138="","",INDEX(D.1[ĐVT],MATCH(G138,D.1[Tên sản phẩm],0)))</f>
        <v/>
      </c>
      <c r="J138" s="162" t="str">
        <f>IF(G138="","",INDEX(D.1[Đơn giá nhập
(Hàng tồn đầu kỳ)],MATCH(G138,D.1[Tên sản phẩm],0)))</f>
        <v/>
      </c>
      <c r="K138" s="162" t="str">
        <f t="shared" si="36"/>
        <v/>
      </c>
      <c r="L138" s="159"/>
      <c r="M138" s="163" t="str">
        <f t="shared" si="37"/>
        <v/>
      </c>
      <c r="N138" s="164"/>
      <c r="O138" s="162"/>
      <c r="P138" s="163" t="str">
        <f t="shared" si="38"/>
        <v/>
      </c>
      <c r="Q138" s="164" t="str">
        <f t="shared" ca="1" si="39"/>
        <v/>
      </c>
      <c r="R138" s="163" t="str">
        <f t="shared" si="40"/>
        <v/>
      </c>
      <c r="S138" s="163" t="str">
        <f ca="1">IF(AND(C138&lt;&gt;"",C138&lt;&gt;OFFSET(C138,1,0)),SUMIFS(M.1[Giá có thuế],M.1[Số ĐK],C138),"")</f>
        <v/>
      </c>
      <c r="T138" s="159"/>
      <c r="U138" s="161" t="str">
        <f>IF(T138="","",'Thông Tin Chung'!$L$3)</f>
        <v/>
      </c>
      <c r="V138" s="163" t="str">
        <f t="shared" ca="1" si="41"/>
        <v/>
      </c>
      <c r="W138" s="165"/>
      <c r="X138" s="155" t="str">
        <f ca="1">IF(C138="","",IF(OR(D138&lt;NgayBatDau,D138&gt;NgayKetThuc),"Ngày tháng phải nằm trong kỳ báo cáo",IF(AND(F138&lt;&gt;"",COUNTIF(D.3[Tên nhà cung cấp],F138)=0),"Tên NCC chưa khai báo trong DSNCC",IF(AND(G138&lt;&gt;"",COUNTIF(D.1[Tên sản phẩm],G138)=0),"SP này chưa khai báo trong DSSP",""))))</f>
        <v/>
      </c>
      <c r="Y138" s="23" t="str">
        <f t="shared" ca="1" si="43"/>
        <v/>
      </c>
      <c r="Z138" s="23" t="str">
        <f t="shared" ca="1" si="44"/>
        <v/>
      </c>
      <c r="AA138" s="23" t="str">
        <f t="shared" ca="1" si="45"/>
        <v/>
      </c>
    </row>
    <row r="139" spans="2:27" ht="27.75" customHeight="1" x14ac:dyDescent="0.2">
      <c r="B139" s="7">
        <f t="shared" si="32"/>
        <v>136</v>
      </c>
      <c r="C139" s="7" t="str">
        <f t="shared" ca="1" si="42"/>
        <v/>
      </c>
      <c r="D139" s="156" t="str">
        <f t="shared" ca="1" si="33"/>
        <v/>
      </c>
      <c r="E139" s="157" t="str">
        <f t="shared" ca="1" si="34"/>
        <v/>
      </c>
      <c r="F139" s="158" t="str">
        <f t="shared" ca="1" si="35"/>
        <v/>
      </c>
      <c r="G139" s="159"/>
      <c r="H139" s="159" t="str">
        <f>IF(G139="","",INDEX(D.1[Quy cách],MATCH(G139,D.1[Tên sản phẩm],0)))</f>
        <v/>
      </c>
      <c r="I139" s="160" t="str">
        <f>IF(G139="","",INDEX(D.1[ĐVT],MATCH(G139,D.1[Tên sản phẩm],0)))</f>
        <v/>
      </c>
      <c r="J139" s="162" t="str">
        <f>IF(G139="","",INDEX(D.1[Đơn giá nhập
(Hàng tồn đầu kỳ)],MATCH(G139,D.1[Tên sản phẩm],0)))</f>
        <v/>
      </c>
      <c r="K139" s="162" t="str">
        <f t="shared" si="36"/>
        <v/>
      </c>
      <c r="L139" s="159"/>
      <c r="M139" s="163" t="str">
        <f t="shared" si="37"/>
        <v/>
      </c>
      <c r="N139" s="164"/>
      <c r="O139" s="162"/>
      <c r="P139" s="163" t="str">
        <f t="shared" si="38"/>
        <v/>
      </c>
      <c r="Q139" s="164" t="str">
        <f t="shared" ca="1" si="39"/>
        <v/>
      </c>
      <c r="R139" s="163" t="str">
        <f t="shared" si="40"/>
        <v/>
      </c>
      <c r="S139" s="163" t="str">
        <f ca="1">IF(AND(C139&lt;&gt;"",C139&lt;&gt;OFFSET(C139,1,0)),SUMIFS(M.1[Giá có thuế],M.1[Số ĐK],C139),"")</f>
        <v/>
      </c>
      <c r="T139" s="159"/>
      <c r="U139" s="161" t="str">
        <f>IF(T139="","",'Thông Tin Chung'!$L$3)</f>
        <v/>
      </c>
      <c r="V139" s="163" t="str">
        <f t="shared" ca="1" si="41"/>
        <v/>
      </c>
      <c r="W139" s="165"/>
      <c r="X139" s="155" t="str">
        <f ca="1">IF(C139="","",IF(OR(D139&lt;NgayBatDau,D139&gt;NgayKetThuc),"Ngày tháng phải nằm trong kỳ báo cáo",IF(AND(F139&lt;&gt;"",COUNTIF(D.3[Tên nhà cung cấp],F139)=0),"Tên NCC chưa khai báo trong DSNCC",IF(AND(G139&lt;&gt;"",COUNTIF(D.1[Tên sản phẩm],G139)=0),"SP này chưa khai báo trong DSSP",""))))</f>
        <v/>
      </c>
      <c r="Y139" s="23" t="str">
        <f t="shared" ca="1" si="43"/>
        <v/>
      </c>
      <c r="Z139" s="23" t="str">
        <f t="shared" ca="1" si="44"/>
        <v/>
      </c>
      <c r="AA139" s="23" t="str">
        <f t="shared" ca="1" si="45"/>
        <v/>
      </c>
    </row>
    <row r="140" spans="2:27" ht="27.75" customHeight="1" x14ac:dyDescent="0.2">
      <c r="B140" s="7">
        <f t="shared" si="32"/>
        <v>137</v>
      </c>
      <c r="C140" s="7" t="str">
        <f t="shared" ca="1" si="42"/>
        <v/>
      </c>
      <c r="D140" s="156" t="str">
        <f t="shared" ca="1" si="33"/>
        <v/>
      </c>
      <c r="E140" s="157" t="str">
        <f t="shared" ca="1" si="34"/>
        <v/>
      </c>
      <c r="F140" s="158" t="str">
        <f t="shared" ca="1" si="35"/>
        <v/>
      </c>
      <c r="G140" s="159"/>
      <c r="H140" s="159" t="str">
        <f>IF(G140="","",INDEX(D.1[Quy cách],MATCH(G140,D.1[Tên sản phẩm],0)))</f>
        <v/>
      </c>
      <c r="I140" s="160" t="str">
        <f>IF(G140="","",INDEX(D.1[ĐVT],MATCH(G140,D.1[Tên sản phẩm],0)))</f>
        <v/>
      </c>
      <c r="J140" s="162" t="str">
        <f>IF(G140="","",INDEX(D.1[Đơn giá nhập
(Hàng tồn đầu kỳ)],MATCH(G140,D.1[Tên sản phẩm],0)))</f>
        <v/>
      </c>
      <c r="K140" s="162" t="str">
        <f t="shared" si="36"/>
        <v/>
      </c>
      <c r="L140" s="159"/>
      <c r="M140" s="163" t="str">
        <f t="shared" si="37"/>
        <v/>
      </c>
      <c r="N140" s="164"/>
      <c r="O140" s="162"/>
      <c r="P140" s="163" t="str">
        <f t="shared" si="38"/>
        <v/>
      </c>
      <c r="Q140" s="164" t="str">
        <f t="shared" ca="1" si="39"/>
        <v/>
      </c>
      <c r="R140" s="163" t="str">
        <f t="shared" si="40"/>
        <v/>
      </c>
      <c r="S140" s="163" t="str">
        <f ca="1">IF(AND(C140&lt;&gt;"",C140&lt;&gt;OFFSET(C140,1,0)),SUMIFS(M.1[Giá có thuế],M.1[Số ĐK],C140),"")</f>
        <v/>
      </c>
      <c r="T140" s="159"/>
      <c r="U140" s="161" t="str">
        <f>IF(T140="","",'Thông Tin Chung'!$L$3)</f>
        <v/>
      </c>
      <c r="V140" s="163" t="str">
        <f t="shared" ca="1" si="41"/>
        <v/>
      </c>
      <c r="W140" s="165"/>
      <c r="X140" s="155" t="str">
        <f ca="1">IF(C140="","",IF(OR(D140&lt;NgayBatDau,D140&gt;NgayKetThuc),"Ngày tháng phải nằm trong kỳ báo cáo",IF(AND(F140&lt;&gt;"",COUNTIF(D.3[Tên nhà cung cấp],F140)=0),"Tên NCC chưa khai báo trong DSNCC",IF(AND(G140&lt;&gt;"",COUNTIF(D.1[Tên sản phẩm],G140)=0),"SP này chưa khai báo trong DSSP",""))))</f>
        <v/>
      </c>
      <c r="Y140" s="23" t="str">
        <f t="shared" ca="1" si="43"/>
        <v/>
      </c>
      <c r="Z140" s="23" t="str">
        <f t="shared" ca="1" si="44"/>
        <v/>
      </c>
      <c r="AA140" s="23" t="str">
        <f t="shared" ca="1" si="45"/>
        <v/>
      </c>
    </row>
    <row r="141" spans="2:27" ht="27.75" customHeight="1" x14ac:dyDescent="0.2">
      <c r="B141" s="7">
        <f t="shared" si="32"/>
        <v>138</v>
      </c>
      <c r="C141" s="7" t="str">
        <f t="shared" ca="1" si="42"/>
        <v/>
      </c>
      <c r="D141" s="156" t="str">
        <f t="shared" ca="1" si="33"/>
        <v/>
      </c>
      <c r="E141" s="157" t="str">
        <f t="shared" ca="1" si="34"/>
        <v/>
      </c>
      <c r="F141" s="158" t="str">
        <f t="shared" ca="1" si="35"/>
        <v/>
      </c>
      <c r="G141" s="159"/>
      <c r="H141" s="159" t="str">
        <f>IF(G141="","",INDEX(D.1[Quy cách],MATCH(G141,D.1[Tên sản phẩm],0)))</f>
        <v/>
      </c>
      <c r="I141" s="160" t="str">
        <f>IF(G141="","",INDEX(D.1[ĐVT],MATCH(G141,D.1[Tên sản phẩm],0)))</f>
        <v/>
      </c>
      <c r="J141" s="162" t="str">
        <f>IF(G141="","",INDEX(D.1[Đơn giá nhập
(Hàng tồn đầu kỳ)],MATCH(G141,D.1[Tên sản phẩm],0)))</f>
        <v/>
      </c>
      <c r="K141" s="162" t="str">
        <f t="shared" si="36"/>
        <v/>
      </c>
      <c r="L141" s="159"/>
      <c r="M141" s="163" t="str">
        <f t="shared" si="37"/>
        <v/>
      </c>
      <c r="N141" s="164"/>
      <c r="O141" s="162"/>
      <c r="P141" s="163" t="str">
        <f t="shared" si="38"/>
        <v/>
      </c>
      <c r="Q141" s="164" t="str">
        <f t="shared" ca="1" si="39"/>
        <v/>
      </c>
      <c r="R141" s="163" t="str">
        <f t="shared" si="40"/>
        <v/>
      </c>
      <c r="S141" s="163" t="str">
        <f ca="1">IF(AND(C141&lt;&gt;"",C141&lt;&gt;OFFSET(C141,1,0)),SUMIFS(M.1[Giá có thuế],M.1[Số ĐK],C141),"")</f>
        <v/>
      </c>
      <c r="T141" s="159"/>
      <c r="U141" s="161" t="str">
        <f>IF(T141="","",'Thông Tin Chung'!$L$3)</f>
        <v/>
      </c>
      <c r="V141" s="163" t="str">
        <f t="shared" ca="1" si="41"/>
        <v/>
      </c>
      <c r="W141" s="165"/>
      <c r="X141" s="155" t="str">
        <f ca="1">IF(C141="","",IF(OR(D141&lt;NgayBatDau,D141&gt;NgayKetThuc),"Ngày tháng phải nằm trong kỳ báo cáo",IF(AND(F141&lt;&gt;"",COUNTIF(D.3[Tên nhà cung cấp],F141)=0),"Tên NCC chưa khai báo trong DSNCC",IF(AND(G141&lt;&gt;"",COUNTIF(D.1[Tên sản phẩm],G141)=0),"SP này chưa khai báo trong DSSP",""))))</f>
        <v/>
      </c>
      <c r="Y141" s="23" t="str">
        <f t="shared" ca="1" si="43"/>
        <v/>
      </c>
      <c r="Z141" s="23" t="str">
        <f t="shared" ca="1" si="44"/>
        <v/>
      </c>
      <c r="AA141" s="23" t="str">
        <f t="shared" ca="1" si="45"/>
        <v/>
      </c>
    </row>
    <row r="142" spans="2:27" ht="27.75" customHeight="1" x14ac:dyDescent="0.2">
      <c r="B142" s="7">
        <f t="shared" si="32"/>
        <v>139</v>
      </c>
      <c r="C142" s="7" t="str">
        <f t="shared" ca="1" si="42"/>
        <v/>
      </c>
      <c r="D142" s="156" t="str">
        <f t="shared" ca="1" si="33"/>
        <v/>
      </c>
      <c r="E142" s="157" t="str">
        <f t="shared" ca="1" si="34"/>
        <v/>
      </c>
      <c r="F142" s="158" t="str">
        <f t="shared" ca="1" si="35"/>
        <v/>
      </c>
      <c r="G142" s="159"/>
      <c r="H142" s="159" t="str">
        <f>IF(G142="","",INDEX(D.1[Quy cách],MATCH(G142,D.1[Tên sản phẩm],0)))</f>
        <v/>
      </c>
      <c r="I142" s="160" t="str">
        <f>IF(G142="","",INDEX(D.1[ĐVT],MATCH(G142,D.1[Tên sản phẩm],0)))</f>
        <v/>
      </c>
      <c r="J142" s="162" t="str">
        <f>IF(G142="","",INDEX(D.1[Đơn giá nhập
(Hàng tồn đầu kỳ)],MATCH(G142,D.1[Tên sản phẩm],0)))</f>
        <v/>
      </c>
      <c r="K142" s="162" t="str">
        <f t="shared" si="36"/>
        <v/>
      </c>
      <c r="L142" s="159"/>
      <c r="M142" s="163" t="str">
        <f t="shared" si="37"/>
        <v/>
      </c>
      <c r="N142" s="164"/>
      <c r="O142" s="162"/>
      <c r="P142" s="163" t="str">
        <f t="shared" si="38"/>
        <v/>
      </c>
      <c r="Q142" s="164" t="str">
        <f t="shared" ca="1" si="39"/>
        <v/>
      </c>
      <c r="R142" s="163" t="str">
        <f t="shared" si="40"/>
        <v/>
      </c>
      <c r="S142" s="163" t="str">
        <f ca="1">IF(AND(C142&lt;&gt;"",C142&lt;&gt;OFFSET(C142,1,0)),SUMIFS(M.1[Giá có thuế],M.1[Số ĐK],C142),"")</f>
        <v/>
      </c>
      <c r="T142" s="159"/>
      <c r="U142" s="161" t="str">
        <f>IF(T142="","",'Thông Tin Chung'!$L$3)</f>
        <v/>
      </c>
      <c r="V142" s="163" t="str">
        <f t="shared" ca="1" si="41"/>
        <v/>
      </c>
      <c r="W142" s="165"/>
      <c r="X142" s="155" t="str">
        <f ca="1">IF(C142="","",IF(OR(D142&lt;NgayBatDau,D142&gt;NgayKetThuc),"Ngày tháng phải nằm trong kỳ báo cáo",IF(AND(F142&lt;&gt;"",COUNTIF(D.3[Tên nhà cung cấp],F142)=0),"Tên NCC chưa khai báo trong DSNCC",IF(AND(G142&lt;&gt;"",COUNTIF(D.1[Tên sản phẩm],G142)=0),"SP này chưa khai báo trong DSSP",""))))</f>
        <v/>
      </c>
      <c r="Y142" s="23" t="str">
        <f t="shared" ca="1" si="43"/>
        <v/>
      </c>
      <c r="Z142" s="23" t="str">
        <f t="shared" ca="1" si="44"/>
        <v/>
      </c>
      <c r="AA142" s="23" t="str">
        <f t="shared" ca="1" si="45"/>
        <v/>
      </c>
    </row>
    <row r="143" spans="2:27" ht="27.75" customHeight="1" x14ac:dyDescent="0.2">
      <c r="B143" s="7">
        <f t="shared" si="32"/>
        <v>140</v>
      </c>
      <c r="C143" s="7" t="str">
        <f t="shared" ca="1" si="42"/>
        <v/>
      </c>
      <c r="D143" s="156" t="str">
        <f t="shared" ca="1" si="33"/>
        <v/>
      </c>
      <c r="E143" s="157" t="str">
        <f t="shared" ca="1" si="34"/>
        <v/>
      </c>
      <c r="F143" s="158" t="str">
        <f t="shared" ca="1" si="35"/>
        <v/>
      </c>
      <c r="G143" s="159"/>
      <c r="H143" s="159" t="str">
        <f>IF(G143="","",INDEX(D.1[Quy cách],MATCH(G143,D.1[Tên sản phẩm],0)))</f>
        <v/>
      </c>
      <c r="I143" s="160" t="str">
        <f>IF(G143="","",INDEX(D.1[ĐVT],MATCH(G143,D.1[Tên sản phẩm],0)))</f>
        <v/>
      </c>
      <c r="J143" s="162" t="str">
        <f>IF(G143="","",INDEX(D.1[Đơn giá nhập
(Hàng tồn đầu kỳ)],MATCH(G143,D.1[Tên sản phẩm],0)))</f>
        <v/>
      </c>
      <c r="K143" s="162" t="str">
        <f t="shared" si="36"/>
        <v/>
      </c>
      <c r="L143" s="159"/>
      <c r="M143" s="163" t="str">
        <f t="shared" si="37"/>
        <v/>
      </c>
      <c r="N143" s="164"/>
      <c r="O143" s="162"/>
      <c r="P143" s="163" t="str">
        <f t="shared" si="38"/>
        <v/>
      </c>
      <c r="Q143" s="164" t="str">
        <f t="shared" ca="1" si="39"/>
        <v/>
      </c>
      <c r="R143" s="163" t="str">
        <f t="shared" si="40"/>
        <v/>
      </c>
      <c r="S143" s="163" t="str">
        <f ca="1">IF(AND(C143&lt;&gt;"",C143&lt;&gt;OFFSET(C143,1,0)),SUMIFS(M.1[Giá có thuế],M.1[Số ĐK],C143),"")</f>
        <v/>
      </c>
      <c r="T143" s="159"/>
      <c r="U143" s="161" t="str">
        <f>IF(T143="","",'Thông Tin Chung'!$L$3)</f>
        <v/>
      </c>
      <c r="V143" s="163" t="str">
        <f t="shared" ca="1" si="41"/>
        <v/>
      </c>
      <c r="W143" s="165"/>
      <c r="X143" s="155" t="str">
        <f ca="1">IF(C143="","",IF(OR(D143&lt;NgayBatDau,D143&gt;NgayKetThuc),"Ngày tháng phải nằm trong kỳ báo cáo",IF(AND(F143&lt;&gt;"",COUNTIF(D.3[Tên nhà cung cấp],F143)=0),"Tên NCC chưa khai báo trong DSNCC",IF(AND(G143&lt;&gt;"",COUNTIF(D.1[Tên sản phẩm],G143)=0),"SP này chưa khai báo trong DSSP",""))))</f>
        <v/>
      </c>
      <c r="Y143" s="23" t="str">
        <f t="shared" ca="1" si="43"/>
        <v/>
      </c>
      <c r="Z143" s="23" t="str">
        <f t="shared" ca="1" si="44"/>
        <v/>
      </c>
      <c r="AA143" s="23" t="str">
        <f t="shared" ca="1" si="45"/>
        <v/>
      </c>
    </row>
    <row r="144" spans="2:27" ht="27.75" customHeight="1" x14ac:dyDescent="0.2">
      <c r="B144" s="7">
        <f t="shared" si="32"/>
        <v>141</v>
      </c>
      <c r="C144" s="7" t="str">
        <f t="shared" ca="1" si="42"/>
        <v/>
      </c>
      <c r="D144" s="156" t="str">
        <f t="shared" ca="1" si="33"/>
        <v/>
      </c>
      <c r="E144" s="157" t="str">
        <f t="shared" ca="1" si="34"/>
        <v/>
      </c>
      <c r="F144" s="158" t="str">
        <f t="shared" ca="1" si="35"/>
        <v/>
      </c>
      <c r="G144" s="159"/>
      <c r="H144" s="159" t="str">
        <f>IF(G144="","",INDEX(D.1[Quy cách],MATCH(G144,D.1[Tên sản phẩm],0)))</f>
        <v/>
      </c>
      <c r="I144" s="160" t="str">
        <f>IF(G144="","",INDEX(D.1[ĐVT],MATCH(G144,D.1[Tên sản phẩm],0)))</f>
        <v/>
      </c>
      <c r="J144" s="162" t="str">
        <f>IF(G144="","",INDEX(D.1[Đơn giá nhập
(Hàng tồn đầu kỳ)],MATCH(G144,D.1[Tên sản phẩm],0)))</f>
        <v/>
      </c>
      <c r="K144" s="162" t="str">
        <f t="shared" si="36"/>
        <v/>
      </c>
      <c r="L144" s="159"/>
      <c r="M144" s="163" t="str">
        <f t="shared" si="37"/>
        <v/>
      </c>
      <c r="N144" s="164"/>
      <c r="O144" s="162"/>
      <c r="P144" s="163" t="str">
        <f t="shared" si="38"/>
        <v/>
      </c>
      <c r="Q144" s="164" t="str">
        <f t="shared" ca="1" si="39"/>
        <v/>
      </c>
      <c r="R144" s="163" t="str">
        <f t="shared" si="40"/>
        <v/>
      </c>
      <c r="S144" s="163" t="str">
        <f ca="1">IF(AND(C144&lt;&gt;"",C144&lt;&gt;OFFSET(C144,1,0)),SUMIFS(M.1[Giá có thuế],M.1[Số ĐK],C144),"")</f>
        <v/>
      </c>
      <c r="T144" s="159"/>
      <c r="U144" s="161" t="str">
        <f>IF(T144="","",'Thông Tin Chung'!$L$3)</f>
        <v/>
      </c>
      <c r="V144" s="163" t="str">
        <f t="shared" ca="1" si="41"/>
        <v/>
      </c>
      <c r="W144" s="165"/>
      <c r="X144" s="155" t="str">
        <f ca="1">IF(C144="","",IF(OR(D144&lt;NgayBatDau,D144&gt;NgayKetThuc),"Ngày tháng phải nằm trong kỳ báo cáo",IF(AND(F144&lt;&gt;"",COUNTIF(D.3[Tên nhà cung cấp],F144)=0),"Tên NCC chưa khai báo trong DSNCC",IF(AND(G144&lt;&gt;"",COUNTIF(D.1[Tên sản phẩm],G144)=0),"SP này chưa khai báo trong DSSP",""))))</f>
        <v/>
      </c>
      <c r="Y144" s="23" t="str">
        <f t="shared" ca="1" si="43"/>
        <v/>
      </c>
      <c r="Z144" s="23" t="str">
        <f t="shared" ca="1" si="44"/>
        <v/>
      </c>
      <c r="AA144" s="23" t="str">
        <f t="shared" ca="1" si="45"/>
        <v/>
      </c>
    </row>
    <row r="145" spans="2:27" ht="27.75" customHeight="1" x14ac:dyDescent="0.2">
      <c r="B145" s="7">
        <f t="shared" si="32"/>
        <v>142</v>
      </c>
      <c r="C145" s="7" t="str">
        <f t="shared" ca="1" si="42"/>
        <v/>
      </c>
      <c r="D145" s="156" t="str">
        <f t="shared" ca="1" si="33"/>
        <v/>
      </c>
      <c r="E145" s="157" t="str">
        <f t="shared" ca="1" si="34"/>
        <v/>
      </c>
      <c r="F145" s="158" t="str">
        <f t="shared" ca="1" si="35"/>
        <v/>
      </c>
      <c r="G145" s="159"/>
      <c r="H145" s="159" t="str">
        <f>IF(G145="","",INDEX(D.1[Quy cách],MATCH(G145,D.1[Tên sản phẩm],0)))</f>
        <v/>
      </c>
      <c r="I145" s="160" t="str">
        <f>IF(G145="","",INDEX(D.1[ĐVT],MATCH(G145,D.1[Tên sản phẩm],0)))</f>
        <v/>
      </c>
      <c r="J145" s="162" t="str">
        <f>IF(G145="","",INDEX(D.1[Đơn giá nhập
(Hàng tồn đầu kỳ)],MATCH(G145,D.1[Tên sản phẩm],0)))</f>
        <v/>
      </c>
      <c r="K145" s="162" t="str">
        <f t="shared" si="36"/>
        <v/>
      </c>
      <c r="L145" s="159"/>
      <c r="M145" s="163" t="str">
        <f t="shared" si="37"/>
        <v/>
      </c>
      <c r="N145" s="164"/>
      <c r="O145" s="162"/>
      <c r="P145" s="163" t="str">
        <f t="shared" si="38"/>
        <v/>
      </c>
      <c r="Q145" s="164" t="str">
        <f t="shared" ca="1" si="39"/>
        <v/>
      </c>
      <c r="R145" s="163" t="str">
        <f t="shared" si="40"/>
        <v/>
      </c>
      <c r="S145" s="163" t="str">
        <f ca="1">IF(AND(C145&lt;&gt;"",C145&lt;&gt;OFFSET(C145,1,0)),SUMIFS(M.1[Giá có thuế],M.1[Số ĐK],C145),"")</f>
        <v/>
      </c>
      <c r="T145" s="159"/>
      <c r="U145" s="161" t="str">
        <f>IF(T145="","",'Thông Tin Chung'!$L$3)</f>
        <v/>
      </c>
      <c r="V145" s="163" t="str">
        <f t="shared" ca="1" si="41"/>
        <v/>
      </c>
      <c r="W145" s="165"/>
      <c r="X145" s="155" t="str">
        <f ca="1">IF(C145="","",IF(OR(D145&lt;NgayBatDau,D145&gt;NgayKetThuc),"Ngày tháng phải nằm trong kỳ báo cáo",IF(AND(F145&lt;&gt;"",COUNTIF(D.3[Tên nhà cung cấp],F145)=0),"Tên NCC chưa khai báo trong DSNCC",IF(AND(G145&lt;&gt;"",COUNTIF(D.1[Tên sản phẩm],G145)=0),"SP này chưa khai báo trong DSSP",""))))</f>
        <v/>
      </c>
      <c r="Y145" s="23" t="str">
        <f t="shared" ca="1" si="43"/>
        <v/>
      </c>
      <c r="Z145" s="23" t="str">
        <f t="shared" ca="1" si="44"/>
        <v/>
      </c>
      <c r="AA145" s="23" t="str">
        <f t="shared" ca="1" si="45"/>
        <v/>
      </c>
    </row>
    <row r="146" spans="2:27" ht="27.75" customHeight="1" x14ac:dyDescent="0.2">
      <c r="B146" s="7">
        <f t="shared" si="32"/>
        <v>143</v>
      </c>
      <c r="C146" s="7" t="str">
        <f t="shared" ca="1" si="42"/>
        <v/>
      </c>
      <c r="D146" s="156" t="str">
        <f t="shared" ca="1" si="33"/>
        <v/>
      </c>
      <c r="E146" s="157" t="str">
        <f t="shared" ca="1" si="34"/>
        <v/>
      </c>
      <c r="F146" s="158" t="str">
        <f t="shared" ca="1" si="35"/>
        <v/>
      </c>
      <c r="G146" s="159"/>
      <c r="H146" s="159" t="str">
        <f>IF(G146="","",INDEX(D.1[Quy cách],MATCH(G146,D.1[Tên sản phẩm],0)))</f>
        <v/>
      </c>
      <c r="I146" s="160" t="str">
        <f>IF(G146="","",INDEX(D.1[ĐVT],MATCH(G146,D.1[Tên sản phẩm],0)))</f>
        <v/>
      </c>
      <c r="J146" s="162" t="str">
        <f>IF(G146="","",INDEX(D.1[Đơn giá nhập
(Hàng tồn đầu kỳ)],MATCH(G146,D.1[Tên sản phẩm],0)))</f>
        <v/>
      </c>
      <c r="K146" s="162" t="str">
        <f t="shared" si="36"/>
        <v/>
      </c>
      <c r="L146" s="159"/>
      <c r="M146" s="163" t="str">
        <f t="shared" si="37"/>
        <v/>
      </c>
      <c r="N146" s="164"/>
      <c r="O146" s="162"/>
      <c r="P146" s="163" t="str">
        <f t="shared" si="38"/>
        <v/>
      </c>
      <c r="Q146" s="164" t="str">
        <f t="shared" ca="1" si="39"/>
        <v/>
      </c>
      <c r="R146" s="163" t="str">
        <f t="shared" si="40"/>
        <v/>
      </c>
      <c r="S146" s="163" t="str">
        <f ca="1">IF(AND(C146&lt;&gt;"",C146&lt;&gt;OFFSET(C146,1,0)),SUMIFS(M.1[Giá có thuế],M.1[Số ĐK],C146),"")</f>
        <v/>
      </c>
      <c r="T146" s="159"/>
      <c r="U146" s="161" t="str">
        <f>IF(T146="","",'Thông Tin Chung'!$L$3)</f>
        <v/>
      </c>
      <c r="V146" s="163" t="str">
        <f t="shared" ca="1" si="41"/>
        <v/>
      </c>
      <c r="W146" s="165"/>
      <c r="X146" s="155" t="str">
        <f ca="1">IF(C146="","",IF(OR(D146&lt;NgayBatDau,D146&gt;NgayKetThuc),"Ngày tháng phải nằm trong kỳ báo cáo",IF(AND(F146&lt;&gt;"",COUNTIF(D.3[Tên nhà cung cấp],F146)=0),"Tên NCC chưa khai báo trong DSNCC",IF(AND(G146&lt;&gt;"",COUNTIF(D.1[Tên sản phẩm],G146)=0),"SP này chưa khai báo trong DSSP",""))))</f>
        <v/>
      </c>
      <c r="Y146" s="23" t="str">
        <f t="shared" ca="1" si="43"/>
        <v/>
      </c>
      <c r="Z146" s="23" t="str">
        <f t="shared" ca="1" si="44"/>
        <v/>
      </c>
      <c r="AA146" s="23" t="str">
        <f t="shared" ca="1" si="45"/>
        <v/>
      </c>
    </row>
    <row r="147" spans="2:27" ht="27.75" customHeight="1" x14ac:dyDescent="0.2">
      <c r="B147" s="7">
        <f t="shared" si="32"/>
        <v>144</v>
      </c>
      <c r="C147" s="7" t="str">
        <f t="shared" ca="1" si="42"/>
        <v/>
      </c>
      <c r="D147" s="156" t="str">
        <f t="shared" ca="1" si="33"/>
        <v/>
      </c>
      <c r="E147" s="157" t="str">
        <f t="shared" ca="1" si="34"/>
        <v/>
      </c>
      <c r="F147" s="158" t="str">
        <f t="shared" ca="1" si="35"/>
        <v/>
      </c>
      <c r="G147" s="159"/>
      <c r="H147" s="159" t="str">
        <f>IF(G147="","",INDEX(D.1[Quy cách],MATCH(G147,D.1[Tên sản phẩm],0)))</f>
        <v/>
      </c>
      <c r="I147" s="160" t="str">
        <f>IF(G147="","",INDEX(D.1[ĐVT],MATCH(G147,D.1[Tên sản phẩm],0)))</f>
        <v/>
      </c>
      <c r="J147" s="162" t="str">
        <f>IF(G147="","",INDEX(D.1[Đơn giá nhập
(Hàng tồn đầu kỳ)],MATCH(G147,D.1[Tên sản phẩm],0)))</f>
        <v/>
      </c>
      <c r="K147" s="162" t="str">
        <f t="shared" si="36"/>
        <v/>
      </c>
      <c r="L147" s="159"/>
      <c r="M147" s="163" t="str">
        <f t="shared" si="37"/>
        <v/>
      </c>
      <c r="N147" s="164"/>
      <c r="O147" s="162"/>
      <c r="P147" s="163" t="str">
        <f t="shared" si="38"/>
        <v/>
      </c>
      <c r="Q147" s="164" t="str">
        <f t="shared" ca="1" si="39"/>
        <v/>
      </c>
      <c r="R147" s="163" t="str">
        <f t="shared" si="40"/>
        <v/>
      </c>
      <c r="S147" s="163" t="str">
        <f ca="1">IF(AND(C147&lt;&gt;"",C147&lt;&gt;OFFSET(C147,1,0)),SUMIFS(M.1[Giá có thuế],M.1[Số ĐK],C147),"")</f>
        <v/>
      </c>
      <c r="T147" s="159"/>
      <c r="U147" s="161" t="str">
        <f>IF(T147="","",'Thông Tin Chung'!$L$3)</f>
        <v/>
      </c>
      <c r="V147" s="163" t="str">
        <f t="shared" ca="1" si="41"/>
        <v/>
      </c>
      <c r="W147" s="165"/>
      <c r="X147" s="155" t="str">
        <f ca="1">IF(C147="","",IF(OR(D147&lt;NgayBatDau,D147&gt;NgayKetThuc),"Ngày tháng phải nằm trong kỳ báo cáo",IF(AND(F147&lt;&gt;"",COUNTIF(D.3[Tên nhà cung cấp],F147)=0),"Tên NCC chưa khai báo trong DSNCC",IF(AND(G147&lt;&gt;"",COUNTIF(D.1[Tên sản phẩm],G147)=0),"SP này chưa khai báo trong DSSP",""))))</f>
        <v/>
      </c>
      <c r="Y147" s="23" t="str">
        <f t="shared" ca="1" si="43"/>
        <v/>
      </c>
      <c r="Z147" s="23" t="str">
        <f t="shared" ca="1" si="44"/>
        <v/>
      </c>
      <c r="AA147" s="23" t="str">
        <f t="shared" ca="1" si="45"/>
        <v/>
      </c>
    </row>
    <row r="148" spans="2:27" ht="27.75" customHeight="1" x14ac:dyDescent="0.2">
      <c r="B148" s="7">
        <f t="shared" si="32"/>
        <v>145</v>
      </c>
      <c r="C148" s="7" t="str">
        <f t="shared" ca="1" si="42"/>
        <v/>
      </c>
      <c r="D148" s="156" t="str">
        <f t="shared" ca="1" si="33"/>
        <v/>
      </c>
      <c r="E148" s="157" t="str">
        <f t="shared" ca="1" si="34"/>
        <v/>
      </c>
      <c r="F148" s="158" t="str">
        <f t="shared" ca="1" si="35"/>
        <v/>
      </c>
      <c r="G148" s="159"/>
      <c r="H148" s="159" t="str">
        <f>IF(G148="","",INDEX(D.1[Quy cách],MATCH(G148,D.1[Tên sản phẩm],0)))</f>
        <v/>
      </c>
      <c r="I148" s="160" t="str">
        <f>IF(G148="","",INDEX(D.1[ĐVT],MATCH(G148,D.1[Tên sản phẩm],0)))</f>
        <v/>
      </c>
      <c r="J148" s="162" t="str">
        <f>IF(G148="","",INDEX(D.1[Đơn giá nhập
(Hàng tồn đầu kỳ)],MATCH(G148,D.1[Tên sản phẩm],0)))</f>
        <v/>
      </c>
      <c r="K148" s="162" t="str">
        <f t="shared" si="36"/>
        <v/>
      </c>
      <c r="L148" s="159"/>
      <c r="M148" s="163" t="str">
        <f t="shared" si="37"/>
        <v/>
      </c>
      <c r="N148" s="164"/>
      <c r="O148" s="162"/>
      <c r="P148" s="163" t="str">
        <f t="shared" si="38"/>
        <v/>
      </c>
      <c r="Q148" s="164" t="str">
        <f t="shared" ca="1" si="39"/>
        <v/>
      </c>
      <c r="R148" s="163" t="str">
        <f t="shared" si="40"/>
        <v/>
      </c>
      <c r="S148" s="163" t="str">
        <f ca="1">IF(AND(C148&lt;&gt;"",C148&lt;&gt;OFFSET(C148,1,0)),SUMIFS(M.1[Giá có thuế],M.1[Số ĐK],C148),"")</f>
        <v/>
      </c>
      <c r="T148" s="159"/>
      <c r="U148" s="161" t="str">
        <f>IF(T148="","",'Thông Tin Chung'!$L$3)</f>
        <v/>
      </c>
      <c r="V148" s="163" t="str">
        <f t="shared" ca="1" si="41"/>
        <v/>
      </c>
      <c r="W148" s="165"/>
      <c r="X148" s="155" t="str">
        <f ca="1">IF(C148="","",IF(OR(D148&lt;NgayBatDau,D148&gt;NgayKetThuc),"Ngày tháng phải nằm trong kỳ báo cáo",IF(AND(F148&lt;&gt;"",COUNTIF(D.3[Tên nhà cung cấp],F148)=0),"Tên NCC chưa khai báo trong DSNCC",IF(AND(G148&lt;&gt;"",COUNTIF(D.1[Tên sản phẩm],G148)=0),"SP này chưa khai báo trong DSSP",""))))</f>
        <v/>
      </c>
      <c r="Y148" s="23" t="str">
        <f t="shared" ca="1" si="43"/>
        <v/>
      </c>
      <c r="Z148" s="23" t="str">
        <f t="shared" ca="1" si="44"/>
        <v/>
      </c>
      <c r="AA148" s="23" t="str">
        <f t="shared" ca="1" si="45"/>
        <v/>
      </c>
    </row>
    <row r="149" spans="2:27" ht="27.75" customHeight="1" x14ac:dyDescent="0.2">
      <c r="B149" s="7">
        <f t="shared" si="32"/>
        <v>146</v>
      </c>
      <c r="C149" s="7" t="str">
        <f t="shared" ca="1" si="42"/>
        <v/>
      </c>
      <c r="D149" s="156" t="str">
        <f t="shared" ca="1" si="33"/>
        <v/>
      </c>
      <c r="E149" s="157" t="str">
        <f t="shared" ca="1" si="34"/>
        <v/>
      </c>
      <c r="F149" s="158" t="str">
        <f t="shared" ca="1" si="35"/>
        <v/>
      </c>
      <c r="G149" s="159"/>
      <c r="H149" s="159" t="str">
        <f>IF(G149="","",INDEX(D.1[Quy cách],MATCH(G149,D.1[Tên sản phẩm],0)))</f>
        <v/>
      </c>
      <c r="I149" s="160" t="str">
        <f>IF(G149="","",INDEX(D.1[ĐVT],MATCH(G149,D.1[Tên sản phẩm],0)))</f>
        <v/>
      </c>
      <c r="J149" s="162" t="str">
        <f>IF(G149="","",INDEX(D.1[Đơn giá nhập
(Hàng tồn đầu kỳ)],MATCH(G149,D.1[Tên sản phẩm],0)))</f>
        <v/>
      </c>
      <c r="K149" s="162" t="str">
        <f t="shared" si="36"/>
        <v/>
      </c>
      <c r="L149" s="159"/>
      <c r="M149" s="163" t="str">
        <f t="shared" si="37"/>
        <v/>
      </c>
      <c r="N149" s="164"/>
      <c r="O149" s="162"/>
      <c r="P149" s="163" t="str">
        <f t="shared" si="38"/>
        <v/>
      </c>
      <c r="Q149" s="164" t="str">
        <f t="shared" ca="1" si="39"/>
        <v/>
      </c>
      <c r="R149" s="163" t="str">
        <f t="shared" si="40"/>
        <v/>
      </c>
      <c r="S149" s="163" t="str">
        <f ca="1">IF(AND(C149&lt;&gt;"",C149&lt;&gt;OFFSET(C149,1,0)),SUMIFS(M.1[Giá có thuế],M.1[Số ĐK],C149),"")</f>
        <v/>
      </c>
      <c r="T149" s="159"/>
      <c r="U149" s="161" t="str">
        <f>IF(T149="","",'Thông Tin Chung'!$L$3)</f>
        <v/>
      </c>
      <c r="V149" s="163" t="str">
        <f t="shared" ca="1" si="41"/>
        <v/>
      </c>
      <c r="W149" s="165"/>
      <c r="X149" s="155" t="str">
        <f ca="1">IF(C149="","",IF(OR(D149&lt;NgayBatDau,D149&gt;NgayKetThuc),"Ngày tháng phải nằm trong kỳ báo cáo",IF(AND(F149&lt;&gt;"",COUNTIF(D.3[Tên nhà cung cấp],F149)=0),"Tên NCC chưa khai báo trong DSNCC",IF(AND(G149&lt;&gt;"",COUNTIF(D.1[Tên sản phẩm],G149)=0),"SP này chưa khai báo trong DSSP",""))))</f>
        <v/>
      </c>
      <c r="Y149" s="23" t="str">
        <f t="shared" ca="1" si="43"/>
        <v/>
      </c>
      <c r="Z149" s="23" t="str">
        <f t="shared" ca="1" si="44"/>
        <v/>
      </c>
      <c r="AA149" s="23" t="str">
        <f t="shared" ca="1" si="45"/>
        <v/>
      </c>
    </row>
    <row r="150" spans="2:27" ht="27.75" customHeight="1" x14ac:dyDescent="0.2">
      <c r="B150" s="7">
        <f t="shared" si="32"/>
        <v>147</v>
      </c>
      <c r="C150" s="7" t="str">
        <f t="shared" ca="1" si="42"/>
        <v/>
      </c>
      <c r="D150" s="156" t="str">
        <f t="shared" ca="1" si="33"/>
        <v/>
      </c>
      <c r="E150" s="157" t="str">
        <f t="shared" ca="1" si="34"/>
        <v/>
      </c>
      <c r="F150" s="158" t="str">
        <f t="shared" ca="1" si="35"/>
        <v/>
      </c>
      <c r="G150" s="159"/>
      <c r="H150" s="159" t="str">
        <f>IF(G150="","",INDEX(D.1[Quy cách],MATCH(G150,D.1[Tên sản phẩm],0)))</f>
        <v/>
      </c>
      <c r="I150" s="160" t="str">
        <f>IF(G150="","",INDEX(D.1[ĐVT],MATCH(G150,D.1[Tên sản phẩm],0)))</f>
        <v/>
      </c>
      <c r="J150" s="162" t="str">
        <f>IF(G150="","",INDEX(D.1[Đơn giá nhập
(Hàng tồn đầu kỳ)],MATCH(G150,D.1[Tên sản phẩm],0)))</f>
        <v/>
      </c>
      <c r="K150" s="162" t="str">
        <f t="shared" si="36"/>
        <v/>
      </c>
      <c r="L150" s="159"/>
      <c r="M150" s="163" t="str">
        <f t="shared" si="37"/>
        <v/>
      </c>
      <c r="N150" s="164"/>
      <c r="O150" s="162"/>
      <c r="P150" s="163" t="str">
        <f t="shared" si="38"/>
        <v/>
      </c>
      <c r="Q150" s="164" t="str">
        <f t="shared" ca="1" si="39"/>
        <v/>
      </c>
      <c r="R150" s="163" t="str">
        <f t="shared" si="40"/>
        <v/>
      </c>
      <c r="S150" s="163" t="str">
        <f ca="1">IF(AND(C150&lt;&gt;"",C150&lt;&gt;OFFSET(C150,1,0)),SUMIFS(M.1[Giá có thuế],M.1[Số ĐK],C150),"")</f>
        <v/>
      </c>
      <c r="T150" s="159"/>
      <c r="U150" s="161" t="str">
        <f>IF(T150="","",'Thông Tin Chung'!$L$3)</f>
        <v/>
      </c>
      <c r="V150" s="163" t="str">
        <f t="shared" ca="1" si="41"/>
        <v/>
      </c>
      <c r="W150" s="165"/>
      <c r="X150" s="155" t="str">
        <f ca="1">IF(C150="","",IF(OR(D150&lt;NgayBatDau,D150&gt;NgayKetThuc),"Ngày tháng phải nằm trong kỳ báo cáo",IF(AND(F150&lt;&gt;"",COUNTIF(D.3[Tên nhà cung cấp],F150)=0),"Tên NCC chưa khai báo trong DSNCC",IF(AND(G150&lt;&gt;"",COUNTIF(D.1[Tên sản phẩm],G150)=0),"SP này chưa khai báo trong DSSP",""))))</f>
        <v/>
      </c>
      <c r="Y150" s="23" t="str">
        <f t="shared" ca="1" si="43"/>
        <v/>
      </c>
      <c r="Z150" s="23" t="str">
        <f t="shared" ca="1" si="44"/>
        <v/>
      </c>
      <c r="AA150" s="23" t="str">
        <f t="shared" ca="1" si="45"/>
        <v/>
      </c>
    </row>
    <row r="151" spans="2:27" ht="27.75" customHeight="1" x14ac:dyDescent="0.2">
      <c r="B151" s="7">
        <f t="shared" si="32"/>
        <v>148</v>
      </c>
      <c r="C151" s="7" t="str">
        <f t="shared" ca="1" si="42"/>
        <v/>
      </c>
      <c r="D151" s="156" t="str">
        <f t="shared" ca="1" si="33"/>
        <v/>
      </c>
      <c r="E151" s="157" t="str">
        <f t="shared" ca="1" si="34"/>
        <v/>
      </c>
      <c r="F151" s="158" t="str">
        <f t="shared" ca="1" si="35"/>
        <v/>
      </c>
      <c r="G151" s="159"/>
      <c r="H151" s="159" t="str">
        <f>IF(G151="","",INDEX(D.1[Quy cách],MATCH(G151,D.1[Tên sản phẩm],0)))</f>
        <v/>
      </c>
      <c r="I151" s="160" t="str">
        <f>IF(G151="","",INDEX(D.1[ĐVT],MATCH(G151,D.1[Tên sản phẩm],0)))</f>
        <v/>
      </c>
      <c r="J151" s="162" t="str">
        <f>IF(G151="","",INDEX(D.1[Đơn giá nhập
(Hàng tồn đầu kỳ)],MATCH(G151,D.1[Tên sản phẩm],0)))</f>
        <v/>
      </c>
      <c r="K151" s="162" t="str">
        <f t="shared" si="36"/>
        <v/>
      </c>
      <c r="L151" s="159"/>
      <c r="M151" s="163" t="str">
        <f t="shared" si="37"/>
        <v/>
      </c>
      <c r="N151" s="164"/>
      <c r="O151" s="162"/>
      <c r="P151" s="163" t="str">
        <f t="shared" si="38"/>
        <v/>
      </c>
      <c r="Q151" s="164" t="str">
        <f t="shared" ca="1" si="39"/>
        <v/>
      </c>
      <c r="R151" s="163" t="str">
        <f t="shared" si="40"/>
        <v/>
      </c>
      <c r="S151" s="163" t="str">
        <f ca="1">IF(AND(C151&lt;&gt;"",C151&lt;&gt;OFFSET(C151,1,0)),SUMIFS(M.1[Giá có thuế],M.1[Số ĐK],C151),"")</f>
        <v/>
      </c>
      <c r="T151" s="159"/>
      <c r="U151" s="161" t="str">
        <f>IF(T151="","",'Thông Tin Chung'!$L$3)</f>
        <v/>
      </c>
      <c r="V151" s="163" t="str">
        <f t="shared" ca="1" si="41"/>
        <v/>
      </c>
      <c r="W151" s="165"/>
      <c r="X151" s="155" t="str">
        <f ca="1">IF(C151="","",IF(OR(D151&lt;NgayBatDau,D151&gt;NgayKetThuc),"Ngày tháng phải nằm trong kỳ báo cáo",IF(AND(F151&lt;&gt;"",COUNTIF(D.3[Tên nhà cung cấp],F151)=0),"Tên NCC chưa khai báo trong DSNCC",IF(AND(G151&lt;&gt;"",COUNTIF(D.1[Tên sản phẩm],G151)=0),"SP này chưa khai báo trong DSSP",""))))</f>
        <v/>
      </c>
      <c r="Y151" s="23" t="str">
        <f t="shared" ca="1" si="43"/>
        <v/>
      </c>
      <c r="Z151" s="23" t="str">
        <f t="shared" ca="1" si="44"/>
        <v/>
      </c>
      <c r="AA151" s="23" t="str">
        <f t="shared" ca="1" si="45"/>
        <v/>
      </c>
    </row>
    <row r="152" spans="2:27" ht="27.75" customHeight="1" x14ac:dyDescent="0.2">
      <c r="B152" s="7">
        <f t="shared" si="32"/>
        <v>149</v>
      </c>
      <c r="C152" s="7" t="str">
        <f t="shared" ca="1" si="42"/>
        <v/>
      </c>
      <c r="D152" s="156" t="str">
        <f t="shared" ca="1" si="33"/>
        <v/>
      </c>
      <c r="E152" s="157" t="str">
        <f t="shared" ca="1" si="34"/>
        <v/>
      </c>
      <c r="F152" s="158" t="str">
        <f t="shared" ca="1" si="35"/>
        <v/>
      </c>
      <c r="G152" s="159"/>
      <c r="H152" s="159" t="str">
        <f>IF(G152="","",INDEX(D.1[Quy cách],MATCH(G152,D.1[Tên sản phẩm],0)))</f>
        <v/>
      </c>
      <c r="I152" s="160" t="str">
        <f>IF(G152="","",INDEX(D.1[ĐVT],MATCH(G152,D.1[Tên sản phẩm],0)))</f>
        <v/>
      </c>
      <c r="J152" s="162" t="str">
        <f>IF(G152="","",INDEX(D.1[Đơn giá nhập
(Hàng tồn đầu kỳ)],MATCH(G152,D.1[Tên sản phẩm],0)))</f>
        <v/>
      </c>
      <c r="K152" s="162" t="str">
        <f t="shared" si="36"/>
        <v/>
      </c>
      <c r="L152" s="159"/>
      <c r="M152" s="163" t="str">
        <f t="shared" si="37"/>
        <v/>
      </c>
      <c r="N152" s="164"/>
      <c r="O152" s="162"/>
      <c r="P152" s="163" t="str">
        <f t="shared" si="38"/>
        <v/>
      </c>
      <c r="Q152" s="164" t="str">
        <f t="shared" ca="1" si="39"/>
        <v/>
      </c>
      <c r="R152" s="163" t="str">
        <f t="shared" si="40"/>
        <v/>
      </c>
      <c r="S152" s="163" t="str">
        <f ca="1">IF(AND(C152&lt;&gt;"",C152&lt;&gt;OFFSET(C152,1,0)),SUMIFS(M.1[Giá có thuế],M.1[Số ĐK],C152),"")</f>
        <v/>
      </c>
      <c r="T152" s="159"/>
      <c r="U152" s="161" t="str">
        <f>IF(T152="","",'Thông Tin Chung'!$L$3)</f>
        <v/>
      </c>
      <c r="V152" s="163" t="str">
        <f t="shared" ca="1" si="41"/>
        <v/>
      </c>
      <c r="W152" s="165"/>
      <c r="X152" s="155" t="str">
        <f ca="1">IF(C152="","",IF(OR(D152&lt;NgayBatDau,D152&gt;NgayKetThuc),"Ngày tháng phải nằm trong kỳ báo cáo",IF(AND(F152&lt;&gt;"",COUNTIF(D.3[Tên nhà cung cấp],F152)=0),"Tên NCC chưa khai báo trong DSNCC",IF(AND(G152&lt;&gt;"",COUNTIF(D.1[Tên sản phẩm],G152)=0),"SP này chưa khai báo trong DSSP",""))))</f>
        <v/>
      </c>
      <c r="Y152" s="23" t="str">
        <f t="shared" ca="1" si="43"/>
        <v/>
      </c>
      <c r="Z152" s="23" t="str">
        <f t="shared" ca="1" si="44"/>
        <v/>
      </c>
      <c r="AA152" s="23" t="str">
        <f t="shared" ca="1" si="45"/>
        <v/>
      </c>
    </row>
    <row r="153" spans="2:27" ht="27.75" customHeight="1" x14ac:dyDescent="0.2">
      <c r="B153" s="7">
        <f t="shared" si="32"/>
        <v>150</v>
      </c>
      <c r="C153" s="7" t="str">
        <f t="shared" ca="1" si="42"/>
        <v/>
      </c>
      <c r="D153" s="156" t="str">
        <f t="shared" ca="1" si="33"/>
        <v/>
      </c>
      <c r="E153" s="157" t="str">
        <f t="shared" ca="1" si="34"/>
        <v/>
      </c>
      <c r="F153" s="158" t="str">
        <f t="shared" ca="1" si="35"/>
        <v/>
      </c>
      <c r="G153" s="159"/>
      <c r="H153" s="159" t="str">
        <f>IF(G153="","",INDEX(D.1[Quy cách],MATCH(G153,D.1[Tên sản phẩm],0)))</f>
        <v/>
      </c>
      <c r="I153" s="160" t="str">
        <f>IF(G153="","",INDEX(D.1[ĐVT],MATCH(G153,D.1[Tên sản phẩm],0)))</f>
        <v/>
      </c>
      <c r="J153" s="162" t="str">
        <f>IF(G153="","",INDEX(D.1[Đơn giá nhập
(Hàng tồn đầu kỳ)],MATCH(G153,D.1[Tên sản phẩm],0)))</f>
        <v/>
      </c>
      <c r="K153" s="162" t="str">
        <f t="shared" si="36"/>
        <v/>
      </c>
      <c r="L153" s="159"/>
      <c r="M153" s="163" t="str">
        <f t="shared" si="37"/>
        <v/>
      </c>
      <c r="N153" s="164"/>
      <c r="O153" s="162"/>
      <c r="P153" s="163" t="str">
        <f t="shared" si="38"/>
        <v/>
      </c>
      <c r="Q153" s="164" t="str">
        <f t="shared" ca="1" si="39"/>
        <v/>
      </c>
      <c r="R153" s="163" t="str">
        <f t="shared" si="40"/>
        <v/>
      </c>
      <c r="S153" s="163" t="str">
        <f ca="1">IF(AND(C153&lt;&gt;"",C153&lt;&gt;OFFSET(C153,1,0)),SUMIFS(M.1[Giá có thuế],M.1[Số ĐK],C153),"")</f>
        <v/>
      </c>
      <c r="T153" s="159"/>
      <c r="U153" s="161" t="str">
        <f>IF(T153="","",'Thông Tin Chung'!$L$3)</f>
        <v/>
      </c>
      <c r="V153" s="163" t="str">
        <f t="shared" ca="1" si="41"/>
        <v/>
      </c>
      <c r="W153" s="165"/>
      <c r="X153" s="155" t="str">
        <f ca="1">IF(C153="","",IF(OR(D153&lt;NgayBatDau,D153&gt;NgayKetThuc),"Ngày tháng phải nằm trong kỳ báo cáo",IF(AND(F153&lt;&gt;"",COUNTIF(D.3[Tên nhà cung cấp],F153)=0),"Tên NCC chưa khai báo trong DSNCC",IF(AND(G153&lt;&gt;"",COUNTIF(D.1[Tên sản phẩm],G153)=0),"SP này chưa khai báo trong DSSP",""))))</f>
        <v/>
      </c>
      <c r="Y153" s="23" t="str">
        <f t="shared" ca="1" si="43"/>
        <v/>
      </c>
      <c r="Z153" s="23" t="str">
        <f t="shared" ca="1" si="44"/>
        <v/>
      </c>
      <c r="AA153" s="23" t="str">
        <f t="shared" ca="1" si="45"/>
        <v/>
      </c>
    </row>
    <row r="154" spans="2:27" ht="27.75" customHeight="1" x14ac:dyDescent="0.2">
      <c r="B154" s="7">
        <f t="shared" si="32"/>
        <v>151</v>
      </c>
      <c r="C154" s="7" t="str">
        <f t="shared" ca="1" si="42"/>
        <v/>
      </c>
      <c r="D154" s="156" t="str">
        <f t="shared" ca="1" si="33"/>
        <v/>
      </c>
      <c r="E154" s="157" t="str">
        <f t="shared" ca="1" si="34"/>
        <v/>
      </c>
      <c r="F154" s="158" t="str">
        <f t="shared" ca="1" si="35"/>
        <v/>
      </c>
      <c r="G154" s="159"/>
      <c r="H154" s="159" t="str">
        <f>IF(G154="","",INDEX(D.1[Quy cách],MATCH(G154,D.1[Tên sản phẩm],0)))</f>
        <v/>
      </c>
      <c r="I154" s="160" t="str">
        <f>IF(G154="","",INDEX(D.1[ĐVT],MATCH(G154,D.1[Tên sản phẩm],0)))</f>
        <v/>
      </c>
      <c r="J154" s="162" t="str">
        <f>IF(G154="","",INDEX(D.1[Đơn giá nhập
(Hàng tồn đầu kỳ)],MATCH(G154,D.1[Tên sản phẩm],0)))</f>
        <v/>
      </c>
      <c r="K154" s="162" t="str">
        <f t="shared" si="36"/>
        <v/>
      </c>
      <c r="L154" s="159"/>
      <c r="M154" s="163" t="str">
        <f t="shared" si="37"/>
        <v/>
      </c>
      <c r="N154" s="164"/>
      <c r="O154" s="162"/>
      <c r="P154" s="163" t="str">
        <f t="shared" si="38"/>
        <v/>
      </c>
      <c r="Q154" s="164" t="str">
        <f t="shared" ca="1" si="39"/>
        <v/>
      </c>
      <c r="R154" s="163" t="str">
        <f t="shared" si="40"/>
        <v/>
      </c>
      <c r="S154" s="163" t="str">
        <f ca="1">IF(AND(C154&lt;&gt;"",C154&lt;&gt;OFFSET(C154,1,0)),SUMIFS(M.1[Giá có thuế],M.1[Số ĐK],C154),"")</f>
        <v/>
      </c>
      <c r="T154" s="159"/>
      <c r="U154" s="161" t="str">
        <f>IF(T154="","",'Thông Tin Chung'!$L$3)</f>
        <v/>
      </c>
      <c r="V154" s="163" t="str">
        <f t="shared" ca="1" si="41"/>
        <v/>
      </c>
      <c r="W154" s="165"/>
      <c r="X154" s="155" t="str">
        <f ca="1">IF(C154="","",IF(OR(D154&lt;NgayBatDau,D154&gt;NgayKetThuc),"Ngày tháng phải nằm trong kỳ báo cáo",IF(AND(F154&lt;&gt;"",COUNTIF(D.3[Tên nhà cung cấp],F154)=0),"Tên NCC chưa khai báo trong DSNCC",IF(AND(G154&lt;&gt;"",COUNTIF(D.1[Tên sản phẩm],G154)=0),"SP này chưa khai báo trong DSSP",""))))</f>
        <v/>
      </c>
      <c r="Y154" s="23" t="str">
        <f t="shared" ca="1" si="43"/>
        <v/>
      </c>
      <c r="Z154" s="23" t="str">
        <f t="shared" ca="1" si="44"/>
        <v/>
      </c>
      <c r="AA154" s="23" t="str">
        <f t="shared" ca="1" si="45"/>
        <v/>
      </c>
    </row>
    <row r="155" spans="2:27" ht="27.75" customHeight="1" x14ac:dyDescent="0.2">
      <c r="B155" s="7">
        <f t="shared" si="32"/>
        <v>152</v>
      </c>
      <c r="C155" s="7" t="str">
        <f t="shared" ca="1" si="42"/>
        <v/>
      </c>
      <c r="D155" s="156" t="str">
        <f t="shared" ca="1" si="33"/>
        <v/>
      </c>
      <c r="E155" s="157" t="str">
        <f t="shared" ca="1" si="34"/>
        <v/>
      </c>
      <c r="F155" s="158" t="str">
        <f t="shared" ca="1" si="35"/>
        <v/>
      </c>
      <c r="G155" s="159"/>
      <c r="H155" s="159" t="str">
        <f>IF(G155="","",INDEX(D.1[Quy cách],MATCH(G155,D.1[Tên sản phẩm],0)))</f>
        <v/>
      </c>
      <c r="I155" s="160" t="str">
        <f>IF(G155="","",INDEX(D.1[ĐVT],MATCH(G155,D.1[Tên sản phẩm],0)))</f>
        <v/>
      </c>
      <c r="J155" s="162" t="str">
        <f>IF(G155="","",INDEX(D.1[Đơn giá nhập
(Hàng tồn đầu kỳ)],MATCH(G155,D.1[Tên sản phẩm],0)))</f>
        <v/>
      </c>
      <c r="K155" s="162" t="str">
        <f t="shared" si="36"/>
        <v/>
      </c>
      <c r="L155" s="159"/>
      <c r="M155" s="163" t="str">
        <f t="shared" si="37"/>
        <v/>
      </c>
      <c r="N155" s="164"/>
      <c r="O155" s="162"/>
      <c r="P155" s="163" t="str">
        <f t="shared" si="38"/>
        <v/>
      </c>
      <c r="Q155" s="164" t="str">
        <f t="shared" ca="1" si="39"/>
        <v/>
      </c>
      <c r="R155" s="163" t="str">
        <f t="shared" si="40"/>
        <v/>
      </c>
      <c r="S155" s="163" t="str">
        <f ca="1">IF(AND(C155&lt;&gt;"",C155&lt;&gt;OFFSET(C155,1,0)),SUMIFS(M.1[Giá có thuế],M.1[Số ĐK],C155),"")</f>
        <v/>
      </c>
      <c r="T155" s="159"/>
      <c r="U155" s="161" t="str">
        <f>IF(T155="","",'Thông Tin Chung'!$L$3)</f>
        <v/>
      </c>
      <c r="V155" s="163" t="str">
        <f t="shared" ca="1" si="41"/>
        <v/>
      </c>
      <c r="W155" s="165"/>
      <c r="X155" s="155" t="str">
        <f ca="1">IF(C155="","",IF(OR(D155&lt;NgayBatDau,D155&gt;NgayKetThuc),"Ngày tháng phải nằm trong kỳ báo cáo",IF(AND(F155&lt;&gt;"",COUNTIF(D.3[Tên nhà cung cấp],F155)=0),"Tên NCC chưa khai báo trong DSNCC",IF(AND(G155&lt;&gt;"",COUNTIF(D.1[Tên sản phẩm],G155)=0),"SP này chưa khai báo trong DSSP",""))))</f>
        <v/>
      </c>
      <c r="Y155" s="23" t="str">
        <f t="shared" ca="1" si="43"/>
        <v/>
      </c>
      <c r="Z155" s="23" t="str">
        <f t="shared" ca="1" si="44"/>
        <v/>
      </c>
      <c r="AA155" s="23" t="str">
        <f t="shared" ca="1" si="45"/>
        <v/>
      </c>
    </row>
    <row r="156" spans="2:27" ht="27.75" customHeight="1" x14ac:dyDescent="0.2">
      <c r="B156" s="7">
        <f t="shared" si="32"/>
        <v>153</v>
      </c>
      <c r="C156" s="7" t="str">
        <f t="shared" ca="1" si="42"/>
        <v/>
      </c>
      <c r="D156" s="156" t="str">
        <f t="shared" ca="1" si="33"/>
        <v/>
      </c>
      <c r="E156" s="157" t="str">
        <f t="shared" ca="1" si="34"/>
        <v/>
      </c>
      <c r="F156" s="158" t="str">
        <f t="shared" ca="1" si="35"/>
        <v/>
      </c>
      <c r="G156" s="159"/>
      <c r="H156" s="159" t="str">
        <f>IF(G156="","",INDEX(D.1[Quy cách],MATCH(G156,D.1[Tên sản phẩm],0)))</f>
        <v/>
      </c>
      <c r="I156" s="160" t="str">
        <f>IF(G156="","",INDEX(D.1[ĐVT],MATCH(G156,D.1[Tên sản phẩm],0)))</f>
        <v/>
      </c>
      <c r="J156" s="162" t="str">
        <f>IF(G156="","",INDEX(D.1[Đơn giá nhập
(Hàng tồn đầu kỳ)],MATCH(G156,D.1[Tên sản phẩm],0)))</f>
        <v/>
      </c>
      <c r="K156" s="162" t="str">
        <f t="shared" si="36"/>
        <v/>
      </c>
      <c r="L156" s="159"/>
      <c r="M156" s="163" t="str">
        <f t="shared" si="37"/>
        <v/>
      </c>
      <c r="N156" s="164"/>
      <c r="O156" s="162"/>
      <c r="P156" s="163" t="str">
        <f t="shared" si="38"/>
        <v/>
      </c>
      <c r="Q156" s="164" t="str">
        <f t="shared" ca="1" si="39"/>
        <v/>
      </c>
      <c r="R156" s="163" t="str">
        <f t="shared" si="40"/>
        <v/>
      </c>
      <c r="S156" s="163" t="str">
        <f ca="1">IF(AND(C156&lt;&gt;"",C156&lt;&gt;OFFSET(C156,1,0)),SUMIFS(M.1[Giá có thuế],M.1[Số ĐK],C156),"")</f>
        <v/>
      </c>
      <c r="T156" s="159"/>
      <c r="U156" s="161" t="str">
        <f>IF(T156="","",'Thông Tin Chung'!$L$3)</f>
        <v/>
      </c>
      <c r="V156" s="163" t="str">
        <f t="shared" ca="1" si="41"/>
        <v/>
      </c>
      <c r="W156" s="165"/>
      <c r="X156" s="155" t="str">
        <f ca="1">IF(C156="","",IF(OR(D156&lt;NgayBatDau,D156&gt;NgayKetThuc),"Ngày tháng phải nằm trong kỳ báo cáo",IF(AND(F156&lt;&gt;"",COUNTIF(D.3[Tên nhà cung cấp],F156)=0),"Tên NCC chưa khai báo trong DSNCC",IF(AND(G156&lt;&gt;"",COUNTIF(D.1[Tên sản phẩm],G156)=0),"SP này chưa khai báo trong DSSP",""))))</f>
        <v/>
      </c>
      <c r="Y156" s="23" t="str">
        <f t="shared" ca="1" si="43"/>
        <v/>
      </c>
      <c r="Z156" s="23" t="str">
        <f t="shared" ca="1" si="44"/>
        <v/>
      </c>
      <c r="AA156" s="23" t="str">
        <f t="shared" ca="1" si="45"/>
        <v/>
      </c>
    </row>
    <row r="157" spans="2:27" ht="27.75" customHeight="1" x14ac:dyDescent="0.2">
      <c r="B157" s="7">
        <f t="shared" si="32"/>
        <v>154</v>
      </c>
      <c r="C157" s="7" t="str">
        <f t="shared" ca="1" si="42"/>
        <v/>
      </c>
      <c r="D157" s="156" t="str">
        <f t="shared" ca="1" si="33"/>
        <v/>
      </c>
      <c r="E157" s="157" t="str">
        <f t="shared" ca="1" si="34"/>
        <v/>
      </c>
      <c r="F157" s="158" t="str">
        <f t="shared" ca="1" si="35"/>
        <v/>
      </c>
      <c r="G157" s="159"/>
      <c r="H157" s="159" t="str">
        <f>IF(G157="","",INDEX(D.1[Quy cách],MATCH(G157,D.1[Tên sản phẩm],0)))</f>
        <v/>
      </c>
      <c r="I157" s="160" t="str">
        <f>IF(G157="","",INDEX(D.1[ĐVT],MATCH(G157,D.1[Tên sản phẩm],0)))</f>
        <v/>
      </c>
      <c r="J157" s="162" t="str">
        <f>IF(G157="","",INDEX(D.1[Đơn giá nhập
(Hàng tồn đầu kỳ)],MATCH(G157,D.1[Tên sản phẩm],0)))</f>
        <v/>
      </c>
      <c r="K157" s="162" t="str">
        <f t="shared" si="36"/>
        <v/>
      </c>
      <c r="L157" s="159"/>
      <c r="M157" s="163" t="str">
        <f t="shared" si="37"/>
        <v/>
      </c>
      <c r="N157" s="164"/>
      <c r="O157" s="162"/>
      <c r="P157" s="163" t="str">
        <f t="shared" si="38"/>
        <v/>
      </c>
      <c r="Q157" s="164" t="str">
        <f t="shared" ca="1" si="39"/>
        <v/>
      </c>
      <c r="R157" s="163" t="str">
        <f t="shared" si="40"/>
        <v/>
      </c>
      <c r="S157" s="163" t="str">
        <f ca="1">IF(AND(C157&lt;&gt;"",C157&lt;&gt;OFFSET(C157,1,0)),SUMIFS(M.1[Giá có thuế],M.1[Số ĐK],C157),"")</f>
        <v/>
      </c>
      <c r="T157" s="159"/>
      <c r="U157" s="161" t="str">
        <f>IF(T157="","",'Thông Tin Chung'!$L$3)</f>
        <v/>
      </c>
      <c r="V157" s="163" t="str">
        <f t="shared" ca="1" si="41"/>
        <v/>
      </c>
      <c r="W157" s="165"/>
      <c r="X157" s="155" t="str">
        <f ca="1">IF(C157="","",IF(OR(D157&lt;NgayBatDau,D157&gt;NgayKetThuc),"Ngày tháng phải nằm trong kỳ báo cáo",IF(AND(F157&lt;&gt;"",COUNTIF(D.3[Tên nhà cung cấp],F157)=0),"Tên NCC chưa khai báo trong DSNCC",IF(AND(G157&lt;&gt;"",COUNTIF(D.1[Tên sản phẩm],G157)=0),"SP này chưa khai báo trong DSSP",""))))</f>
        <v/>
      </c>
      <c r="Y157" s="23" t="str">
        <f t="shared" ca="1" si="43"/>
        <v/>
      </c>
      <c r="Z157" s="23" t="str">
        <f t="shared" ca="1" si="44"/>
        <v/>
      </c>
      <c r="AA157" s="23" t="str">
        <f t="shared" ca="1" si="45"/>
        <v/>
      </c>
    </row>
    <row r="158" spans="2:27" ht="27.75" customHeight="1" x14ac:dyDescent="0.2">
      <c r="B158" s="7">
        <f t="shared" si="32"/>
        <v>155</v>
      </c>
      <c r="C158" s="7" t="str">
        <f t="shared" ca="1" si="42"/>
        <v/>
      </c>
      <c r="D158" s="156" t="str">
        <f t="shared" ca="1" si="33"/>
        <v/>
      </c>
      <c r="E158" s="157" t="str">
        <f t="shared" ca="1" si="34"/>
        <v/>
      </c>
      <c r="F158" s="158" t="str">
        <f t="shared" ca="1" si="35"/>
        <v/>
      </c>
      <c r="G158" s="159"/>
      <c r="H158" s="159" t="str">
        <f>IF(G158="","",INDEX(D.1[Quy cách],MATCH(G158,D.1[Tên sản phẩm],0)))</f>
        <v/>
      </c>
      <c r="I158" s="160" t="str">
        <f>IF(G158="","",INDEX(D.1[ĐVT],MATCH(G158,D.1[Tên sản phẩm],0)))</f>
        <v/>
      </c>
      <c r="J158" s="162" t="str">
        <f>IF(G158="","",INDEX(D.1[Đơn giá nhập
(Hàng tồn đầu kỳ)],MATCH(G158,D.1[Tên sản phẩm],0)))</f>
        <v/>
      </c>
      <c r="K158" s="162" t="str">
        <f t="shared" si="36"/>
        <v/>
      </c>
      <c r="L158" s="159"/>
      <c r="M158" s="163" t="str">
        <f t="shared" si="37"/>
        <v/>
      </c>
      <c r="N158" s="164"/>
      <c r="O158" s="162"/>
      <c r="P158" s="163" t="str">
        <f t="shared" si="38"/>
        <v/>
      </c>
      <c r="Q158" s="164" t="str">
        <f t="shared" ca="1" si="39"/>
        <v/>
      </c>
      <c r="R158" s="163" t="str">
        <f t="shared" si="40"/>
        <v/>
      </c>
      <c r="S158" s="163" t="str">
        <f ca="1">IF(AND(C158&lt;&gt;"",C158&lt;&gt;OFFSET(C158,1,0)),SUMIFS(M.1[Giá có thuế],M.1[Số ĐK],C158),"")</f>
        <v/>
      </c>
      <c r="T158" s="159"/>
      <c r="U158" s="161" t="str">
        <f>IF(T158="","",'Thông Tin Chung'!$L$3)</f>
        <v/>
      </c>
      <c r="V158" s="163" t="str">
        <f t="shared" ca="1" si="41"/>
        <v/>
      </c>
      <c r="W158" s="165"/>
      <c r="X158" s="155" t="str">
        <f ca="1">IF(C158="","",IF(OR(D158&lt;NgayBatDau,D158&gt;NgayKetThuc),"Ngày tháng phải nằm trong kỳ báo cáo",IF(AND(F158&lt;&gt;"",COUNTIF(D.3[Tên nhà cung cấp],F158)=0),"Tên NCC chưa khai báo trong DSNCC",IF(AND(G158&lt;&gt;"",COUNTIF(D.1[Tên sản phẩm],G158)=0),"SP này chưa khai báo trong DSSP",""))))</f>
        <v/>
      </c>
      <c r="Y158" s="23" t="str">
        <f t="shared" ca="1" si="43"/>
        <v/>
      </c>
      <c r="Z158" s="23" t="str">
        <f t="shared" ca="1" si="44"/>
        <v/>
      </c>
      <c r="AA158" s="23" t="str">
        <f t="shared" ca="1" si="45"/>
        <v/>
      </c>
    </row>
    <row r="159" spans="2:27" ht="27.75" customHeight="1" x14ac:dyDescent="0.2">
      <c r="B159" s="7">
        <f t="shared" si="32"/>
        <v>156</v>
      </c>
      <c r="C159" s="7" t="str">
        <f t="shared" ca="1" si="42"/>
        <v/>
      </c>
      <c r="D159" s="156" t="str">
        <f t="shared" ca="1" si="33"/>
        <v/>
      </c>
      <c r="E159" s="157" t="str">
        <f t="shared" ca="1" si="34"/>
        <v/>
      </c>
      <c r="F159" s="158" t="str">
        <f t="shared" ca="1" si="35"/>
        <v/>
      </c>
      <c r="G159" s="159"/>
      <c r="H159" s="159" t="str">
        <f>IF(G159="","",INDEX(D.1[Quy cách],MATCH(G159,D.1[Tên sản phẩm],0)))</f>
        <v/>
      </c>
      <c r="I159" s="160" t="str">
        <f>IF(G159="","",INDEX(D.1[ĐVT],MATCH(G159,D.1[Tên sản phẩm],0)))</f>
        <v/>
      </c>
      <c r="J159" s="162" t="str">
        <f>IF(G159="","",INDEX(D.1[Đơn giá nhập
(Hàng tồn đầu kỳ)],MATCH(G159,D.1[Tên sản phẩm],0)))</f>
        <v/>
      </c>
      <c r="K159" s="162" t="str">
        <f t="shared" si="36"/>
        <v/>
      </c>
      <c r="L159" s="159"/>
      <c r="M159" s="163" t="str">
        <f t="shared" si="37"/>
        <v/>
      </c>
      <c r="N159" s="164"/>
      <c r="O159" s="162"/>
      <c r="P159" s="163" t="str">
        <f t="shared" si="38"/>
        <v/>
      </c>
      <c r="Q159" s="164" t="str">
        <f t="shared" ca="1" si="39"/>
        <v/>
      </c>
      <c r="R159" s="163" t="str">
        <f t="shared" si="40"/>
        <v/>
      </c>
      <c r="S159" s="163" t="str">
        <f ca="1">IF(AND(C159&lt;&gt;"",C159&lt;&gt;OFFSET(C159,1,0)),SUMIFS(M.1[Giá có thuế],M.1[Số ĐK],C159),"")</f>
        <v/>
      </c>
      <c r="T159" s="159"/>
      <c r="U159" s="161" t="str">
        <f>IF(T159="","",'Thông Tin Chung'!$L$3)</f>
        <v/>
      </c>
      <c r="V159" s="163" t="str">
        <f t="shared" ca="1" si="41"/>
        <v/>
      </c>
      <c r="W159" s="165"/>
      <c r="X159" s="155" t="str">
        <f ca="1">IF(C159="","",IF(OR(D159&lt;NgayBatDau,D159&gt;NgayKetThuc),"Ngày tháng phải nằm trong kỳ báo cáo",IF(AND(F159&lt;&gt;"",COUNTIF(D.3[Tên nhà cung cấp],F159)=0),"Tên NCC chưa khai báo trong DSNCC",IF(AND(G159&lt;&gt;"",COUNTIF(D.1[Tên sản phẩm],G159)=0),"SP này chưa khai báo trong DSSP",""))))</f>
        <v/>
      </c>
      <c r="Y159" s="23" t="str">
        <f t="shared" ca="1" si="43"/>
        <v/>
      </c>
      <c r="Z159" s="23" t="str">
        <f t="shared" ca="1" si="44"/>
        <v/>
      </c>
      <c r="AA159" s="23" t="str">
        <f t="shared" ca="1" si="45"/>
        <v/>
      </c>
    </row>
    <row r="160" spans="2:27" ht="27.75" customHeight="1" x14ac:dyDescent="0.2">
      <c r="B160" s="7">
        <f t="shared" si="32"/>
        <v>157</v>
      </c>
      <c r="C160" s="7" t="str">
        <f t="shared" ca="1" si="42"/>
        <v/>
      </c>
      <c r="D160" s="156" t="str">
        <f t="shared" ca="1" si="33"/>
        <v/>
      </c>
      <c r="E160" s="157" t="str">
        <f t="shared" ca="1" si="34"/>
        <v/>
      </c>
      <c r="F160" s="158" t="str">
        <f t="shared" ca="1" si="35"/>
        <v/>
      </c>
      <c r="G160" s="159"/>
      <c r="H160" s="159" t="str">
        <f>IF(G160="","",INDEX(D.1[Quy cách],MATCH(G160,D.1[Tên sản phẩm],0)))</f>
        <v/>
      </c>
      <c r="I160" s="160" t="str">
        <f>IF(G160="","",INDEX(D.1[ĐVT],MATCH(G160,D.1[Tên sản phẩm],0)))</f>
        <v/>
      </c>
      <c r="J160" s="162" t="str">
        <f>IF(G160="","",INDEX(D.1[Đơn giá nhập
(Hàng tồn đầu kỳ)],MATCH(G160,D.1[Tên sản phẩm],0)))</f>
        <v/>
      </c>
      <c r="K160" s="162" t="str">
        <f t="shared" si="36"/>
        <v/>
      </c>
      <c r="L160" s="159"/>
      <c r="M160" s="163" t="str">
        <f t="shared" si="37"/>
        <v/>
      </c>
      <c r="N160" s="164"/>
      <c r="O160" s="162"/>
      <c r="P160" s="163" t="str">
        <f t="shared" si="38"/>
        <v/>
      </c>
      <c r="Q160" s="164" t="str">
        <f t="shared" ca="1" si="39"/>
        <v/>
      </c>
      <c r="R160" s="163" t="str">
        <f t="shared" si="40"/>
        <v/>
      </c>
      <c r="S160" s="163" t="str">
        <f ca="1">IF(AND(C160&lt;&gt;"",C160&lt;&gt;OFFSET(C160,1,0)),SUMIFS(M.1[Giá có thuế],M.1[Số ĐK],C160),"")</f>
        <v/>
      </c>
      <c r="T160" s="159"/>
      <c r="U160" s="161" t="str">
        <f>IF(T160="","",'Thông Tin Chung'!$L$3)</f>
        <v/>
      </c>
      <c r="V160" s="163" t="str">
        <f t="shared" ca="1" si="41"/>
        <v/>
      </c>
      <c r="W160" s="165"/>
      <c r="X160" s="155" t="str">
        <f ca="1">IF(C160="","",IF(OR(D160&lt;NgayBatDau,D160&gt;NgayKetThuc),"Ngày tháng phải nằm trong kỳ báo cáo",IF(AND(F160&lt;&gt;"",COUNTIF(D.3[Tên nhà cung cấp],F160)=0),"Tên NCC chưa khai báo trong DSNCC",IF(AND(G160&lt;&gt;"",COUNTIF(D.1[Tên sản phẩm],G160)=0),"SP này chưa khai báo trong DSSP",""))))</f>
        <v/>
      </c>
      <c r="Y160" s="23" t="str">
        <f t="shared" ca="1" si="43"/>
        <v/>
      </c>
      <c r="Z160" s="23" t="str">
        <f t="shared" ca="1" si="44"/>
        <v/>
      </c>
      <c r="AA160" s="23" t="str">
        <f t="shared" ca="1" si="45"/>
        <v/>
      </c>
    </row>
    <row r="161" spans="2:27" ht="27.75" customHeight="1" x14ac:dyDescent="0.2">
      <c r="B161" s="7">
        <f t="shared" si="32"/>
        <v>158</v>
      </c>
      <c r="C161" s="7" t="str">
        <f t="shared" ca="1" si="42"/>
        <v/>
      </c>
      <c r="D161" s="156" t="str">
        <f t="shared" ca="1" si="33"/>
        <v/>
      </c>
      <c r="E161" s="157" t="str">
        <f t="shared" ca="1" si="34"/>
        <v/>
      </c>
      <c r="F161" s="158" t="str">
        <f t="shared" ca="1" si="35"/>
        <v/>
      </c>
      <c r="G161" s="159"/>
      <c r="H161" s="159" t="str">
        <f>IF(G161="","",INDEX(D.1[Quy cách],MATCH(G161,D.1[Tên sản phẩm],0)))</f>
        <v/>
      </c>
      <c r="I161" s="160" t="str">
        <f>IF(G161="","",INDEX(D.1[ĐVT],MATCH(G161,D.1[Tên sản phẩm],0)))</f>
        <v/>
      </c>
      <c r="J161" s="162" t="str">
        <f>IF(G161="","",INDEX(D.1[Đơn giá nhập
(Hàng tồn đầu kỳ)],MATCH(G161,D.1[Tên sản phẩm],0)))</f>
        <v/>
      </c>
      <c r="K161" s="162" t="str">
        <f t="shared" si="36"/>
        <v/>
      </c>
      <c r="L161" s="159"/>
      <c r="M161" s="163" t="str">
        <f t="shared" si="37"/>
        <v/>
      </c>
      <c r="N161" s="164"/>
      <c r="O161" s="162"/>
      <c r="P161" s="163" t="str">
        <f t="shared" si="38"/>
        <v/>
      </c>
      <c r="Q161" s="164" t="str">
        <f t="shared" ca="1" si="39"/>
        <v/>
      </c>
      <c r="R161" s="163" t="str">
        <f t="shared" si="40"/>
        <v/>
      </c>
      <c r="S161" s="163" t="str">
        <f ca="1">IF(AND(C161&lt;&gt;"",C161&lt;&gt;OFFSET(C161,1,0)),SUMIFS(M.1[Giá có thuế],M.1[Số ĐK],C161),"")</f>
        <v/>
      </c>
      <c r="T161" s="159"/>
      <c r="U161" s="161" t="str">
        <f>IF(T161="","",'Thông Tin Chung'!$L$3)</f>
        <v/>
      </c>
      <c r="V161" s="163" t="str">
        <f t="shared" ca="1" si="41"/>
        <v/>
      </c>
      <c r="W161" s="165"/>
      <c r="X161" s="155" t="str">
        <f ca="1">IF(C161="","",IF(OR(D161&lt;NgayBatDau,D161&gt;NgayKetThuc),"Ngày tháng phải nằm trong kỳ báo cáo",IF(AND(F161&lt;&gt;"",COUNTIF(D.3[Tên nhà cung cấp],F161)=0),"Tên NCC chưa khai báo trong DSNCC",IF(AND(G161&lt;&gt;"",COUNTIF(D.1[Tên sản phẩm],G161)=0),"SP này chưa khai báo trong DSSP",""))))</f>
        <v/>
      </c>
      <c r="Y161" s="23" t="str">
        <f t="shared" ca="1" si="43"/>
        <v/>
      </c>
      <c r="Z161" s="23" t="str">
        <f t="shared" ca="1" si="44"/>
        <v/>
      </c>
      <c r="AA161" s="23" t="str">
        <f t="shared" ca="1" si="45"/>
        <v/>
      </c>
    </row>
    <row r="162" spans="2:27" ht="27.75" customHeight="1" x14ac:dyDescent="0.2">
      <c r="B162" s="7">
        <f t="shared" si="32"/>
        <v>159</v>
      </c>
      <c r="C162" s="7" t="str">
        <f t="shared" ca="1" si="42"/>
        <v/>
      </c>
      <c r="D162" s="156" t="str">
        <f t="shared" ca="1" si="33"/>
        <v/>
      </c>
      <c r="E162" s="157" t="str">
        <f t="shared" ca="1" si="34"/>
        <v/>
      </c>
      <c r="F162" s="158" t="str">
        <f t="shared" ca="1" si="35"/>
        <v/>
      </c>
      <c r="G162" s="159"/>
      <c r="H162" s="159" t="str">
        <f>IF(G162="","",INDEX(D.1[Quy cách],MATCH(G162,D.1[Tên sản phẩm],0)))</f>
        <v/>
      </c>
      <c r="I162" s="160" t="str">
        <f>IF(G162="","",INDEX(D.1[ĐVT],MATCH(G162,D.1[Tên sản phẩm],0)))</f>
        <v/>
      </c>
      <c r="J162" s="162" t="str">
        <f>IF(G162="","",INDEX(D.1[Đơn giá nhập
(Hàng tồn đầu kỳ)],MATCH(G162,D.1[Tên sản phẩm],0)))</f>
        <v/>
      </c>
      <c r="K162" s="162" t="str">
        <f t="shared" si="36"/>
        <v/>
      </c>
      <c r="L162" s="159"/>
      <c r="M162" s="163" t="str">
        <f t="shared" si="37"/>
        <v/>
      </c>
      <c r="N162" s="164"/>
      <c r="O162" s="162"/>
      <c r="P162" s="163" t="str">
        <f t="shared" si="38"/>
        <v/>
      </c>
      <c r="Q162" s="164" t="str">
        <f t="shared" ca="1" si="39"/>
        <v/>
      </c>
      <c r="R162" s="163" t="str">
        <f t="shared" si="40"/>
        <v/>
      </c>
      <c r="S162" s="163" t="str">
        <f ca="1">IF(AND(C162&lt;&gt;"",C162&lt;&gt;OFFSET(C162,1,0)),SUMIFS(M.1[Giá có thuế],M.1[Số ĐK],C162),"")</f>
        <v/>
      </c>
      <c r="T162" s="159"/>
      <c r="U162" s="161" t="str">
        <f>IF(T162="","",'Thông Tin Chung'!$L$3)</f>
        <v/>
      </c>
      <c r="V162" s="163" t="str">
        <f t="shared" ca="1" si="41"/>
        <v/>
      </c>
      <c r="W162" s="165"/>
      <c r="X162" s="155" t="str">
        <f ca="1">IF(C162="","",IF(OR(D162&lt;NgayBatDau,D162&gt;NgayKetThuc),"Ngày tháng phải nằm trong kỳ báo cáo",IF(AND(F162&lt;&gt;"",COUNTIF(D.3[Tên nhà cung cấp],F162)=0),"Tên NCC chưa khai báo trong DSNCC",IF(AND(G162&lt;&gt;"",COUNTIF(D.1[Tên sản phẩm],G162)=0),"SP này chưa khai báo trong DSSP",""))))</f>
        <v/>
      </c>
      <c r="Y162" s="23" t="str">
        <f t="shared" ca="1" si="43"/>
        <v/>
      </c>
      <c r="Z162" s="23" t="str">
        <f t="shared" ca="1" si="44"/>
        <v/>
      </c>
      <c r="AA162" s="23" t="str">
        <f t="shared" ca="1" si="45"/>
        <v/>
      </c>
    </row>
    <row r="163" spans="2:27" ht="27.75" customHeight="1" x14ac:dyDescent="0.2">
      <c r="B163" s="7">
        <f t="shared" si="32"/>
        <v>160</v>
      </c>
      <c r="C163" s="7" t="str">
        <f t="shared" ca="1" si="42"/>
        <v/>
      </c>
      <c r="D163" s="156" t="str">
        <f t="shared" ca="1" si="33"/>
        <v/>
      </c>
      <c r="E163" s="157" t="str">
        <f t="shared" ca="1" si="34"/>
        <v/>
      </c>
      <c r="F163" s="158" t="str">
        <f t="shared" ca="1" si="35"/>
        <v/>
      </c>
      <c r="G163" s="159"/>
      <c r="H163" s="159" t="str">
        <f>IF(G163="","",INDEX(D.1[Quy cách],MATCH(G163,D.1[Tên sản phẩm],0)))</f>
        <v/>
      </c>
      <c r="I163" s="160" t="str">
        <f>IF(G163="","",INDEX(D.1[ĐVT],MATCH(G163,D.1[Tên sản phẩm],0)))</f>
        <v/>
      </c>
      <c r="J163" s="162" t="str">
        <f>IF(G163="","",INDEX(D.1[Đơn giá nhập
(Hàng tồn đầu kỳ)],MATCH(G163,D.1[Tên sản phẩm],0)))</f>
        <v/>
      </c>
      <c r="K163" s="162" t="str">
        <f t="shared" si="36"/>
        <v/>
      </c>
      <c r="L163" s="159"/>
      <c r="M163" s="163" t="str">
        <f t="shared" si="37"/>
        <v/>
      </c>
      <c r="N163" s="164"/>
      <c r="O163" s="162"/>
      <c r="P163" s="163" t="str">
        <f t="shared" si="38"/>
        <v/>
      </c>
      <c r="Q163" s="164" t="str">
        <f t="shared" ca="1" si="39"/>
        <v/>
      </c>
      <c r="R163" s="163" t="str">
        <f t="shared" si="40"/>
        <v/>
      </c>
      <c r="S163" s="163" t="str">
        <f ca="1">IF(AND(C163&lt;&gt;"",C163&lt;&gt;OFFSET(C163,1,0)),SUMIFS(M.1[Giá có thuế],M.1[Số ĐK],C163),"")</f>
        <v/>
      </c>
      <c r="T163" s="159"/>
      <c r="U163" s="161" t="str">
        <f>IF(T163="","",'Thông Tin Chung'!$L$3)</f>
        <v/>
      </c>
      <c r="V163" s="163" t="str">
        <f t="shared" ca="1" si="41"/>
        <v/>
      </c>
      <c r="W163" s="165"/>
      <c r="X163" s="155" t="str">
        <f ca="1">IF(C163="","",IF(OR(D163&lt;NgayBatDau,D163&gt;NgayKetThuc),"Ngày tháng phải nằm trong kỳ báo cáo",IF(AND(F163&lt;&gt;"",COUNTIF(D.3[Tên nhà cung cấp],F163)=0),"Tên NCC chưa khai báo trong DSNCC",IF(AND(G163&lt;&gt;"",COUNTIF(D.1[Tên sản phẩm],G163)=0),"SP này chưa khai báo trong DSSP",""))))</f>
        <v/>
      </c>
      <c r="Y163" s="23" t="str">
        <f t="shared" ca="1" si="43"/>
        <v/>
      </c>
      <c r="Z163" s="23" t="str">
        <f t="shared" ca="1" si="44"/>
        <v/>
      </c>
      <c r="AA163" s="23" t="str">
        <f t="shared" ca="1" si="45"/>
        <v/>
      </c>
    </row>
    <row r="164" spans="2:27" ht="27.75" customHeight="1" x14ac:dyDescent="0.2">
      <c r="B164" s="7">
        <f t="shared" si="32"/>
        <v>161</v>
      </c>
      <c r="C164" s="7" t="str">
        <f t="shared" ca="1" si="42"/>
        <v/>
      </c>
      <c r="D164" s="156" t="str">
        <f t="shared" ca="1" si="33"/>
        <v/>
      </c>
      <c r="E164" s="157" t="str">
        <f t="shared" ca="1" si="34"/>
        <v/>
      </c>
      <c r="F164" s="158" t="str">
        <f t="shared" ca="1" si="35"/>
        <v/>
      </c>
      <c r="G164" s="159"/>
      <c r="H164" s="159" t="str">
        <f>IF(G164="","",INDEX(D.1[Quy cách],MATCH(G164,D.1[Tên sản phẩm],0)))</f>
        <v/>
      </c>
      <c r="I164" s="160" t="str">
        <f>IF(G164="","",INDEX(D.1[ĐVT],MATCH(G164,D.1[Tên sản phẩm],0)))</f>
        <v/>
      </c>
      <c r="J164" s="162" t="str">
        <f>IF(G164="","",INDEX(D.1[Đơn giá nhập
(Hàng tồn đầu kỳ)],MATCH(G164,D.1[Tên sản phẩm],0)))</f>
        <v/>
      </c>
      <c r="K164" s="162" t="str">
        <f t="shared" si="36"/>
        <v/>
      </c>
      <c r="L164" s="159"/>
      <c r="M164" s="163" t="str">
        <f t="shared" si="37"/>
        <v/>
      </c>
      <c r="N164" s="164"/>
      <c r="O164" s="162"/>
      <c r="P164" s="163" t="str">
        <f t="shared" si="38"/>
        <v/>
      </c>
      <c r="Q164" s="164" t="str">
        <f t="shared" ca="1" si="39"/>
        <v/>
      </c>
      <c r="R164" s="163" t="str">
        <f t="shared" si="40"/>
        <v/>
      </c>
      <c r="S164" s="163" t="str">
        <f ca="1">IF(AND(C164&lt;&gt;"",C164&lt;&gt;OFFSET(C164,1,0)),SUMIFS(M.1[Giá có thuế],M.1[Số ĐK],C164),"")</f>
        <v/>
      </c>
      <c r="T164" s="159"/>
      <c r="U164" s="161" t="str">
        <f>IF(T164="","",'Thông Tin Chung'!$L$3)</f>
        <v/>
      </c>
      <c r="V164" s="163" t="str">
        <f t="shared" ca="1" si="41"/>
        <v/>
      </c>
      <c r="W164" s="165"/>
      <c r="X164" s="155" t="str">
        <f ca="1">IF(C164="","",IF(OR(D164&lt;NgayBatDau,D164&gt;NgayKetThuc),"Ngày tháng phải nằm trong kỳ báo cáo",IF(AND(F164&lt;&gt;"",COUNTIF(D.3[Tên nhà cung cấp],F164)=0),"Tên NCC chưa khai báo trong DSNCC",IF(AND(G164&lt;&gt;"",COUNTIF(D.1[Tên sản phẩm],G164)=0),"SP này chưa khai báo trong DSSP",""))))</f>
        <v/>
      </c>
      <c r="Y164" s="23" t="str">
        <f t="shared" ca="1" si="43"/>
        <v/>
      </c>
      <c r="Z164" s="23" t="str">
        <f t="shared" ca="1" si="44"/>
        <v/>
      </c>
      <c r="AA164" s="23" t="str">
        <f t="shared" ca="1" si="45"/>
        <v/>
      </c>
    </row>
    <row r="165" spans="2:27" ht="27.75" customHeight="1" x14ac:dyDescent="0.2">
      <c r="B165" s="7">
        <f t="shared" si="32"/>
        <v>162</v>
      </c>
      <c r="C165" s="7" t="str">
        <f t="shared" ca="1" si="42"/>
        <v/>
      </c>
      <c r="D165" s="156" t="str">
        <f t="shared" ca="1" si="33"/>
        <v/>
      </c>
      <c r="E165" s="157" t="str">
        <f t="shared" ca="1" si="34"/>
        <v/>
      </c>
      <c r="F165" s="158" t="str">
        <f t="shared" ca="1" si="35"/>
        <v/>
      </c>
      <c r="G165" s="159"/>
      <c r="H165" s="159" t="str">
        <f>IF(G165="","",INDEX(D.1[Quy cách],MATCH(G165,D.1[Tên sản phẩm],0)))</f>
        <v/>
      </c>
      <c r="I165" s="160" t="str">
        <f>IF(G165="","",INDEX(D.1[ĐVT],MATCH(G165,D.1[Tên sản phẩm],0)))</f>
        <v/>
      </c>
      <c r="J165" s="162" t="str">
        <f>IF(G165="","",INDEX(D.1[Đơn giá nhập
(Hàng tồn đầu kỳ)],MATCH(G165,D.1[Tên sản phẩm],0)))</f>
        <v/>
      </c>
      <c r="K165" s="162" t="str">
        <f t="shared" si="36"/>
        <v/>
      </c>
      <c r="L165" s="159"/>
      <c r="M165" s="163" t="str">
        <f t="shared" si="37"/>
        <v/>
      </c>
      <c r="N165" s="164"/>
      <c r="O165" s="162"/>
      <c r="P165" s="163" t="str">
        <f t="shared" si="38"/>
        <v/>
      </c>
      <c r="Q165" s="164" t="str">
        <f t="shared" ca="1" si="39"/>
        <v/>
      </c>
      <c r="R165" s="163" t="str">
        <f t="shared" si="40"/>
        <v/>
      </c>
      <c r="S165" s="163" t="str">
        <f ca="1">IF(AND(C165&lt;&gt;"",C165&lt;&gt;OFFSET(C165,1,0)),SUMIFS(M.1[Giá có thuế],M.1[Số ĐK],C165),"")</f>
        <v/>
      </c>
      <c r="T165" s="159"/>
      <c r="U165" s="161" t="str">
        <f>IF(T165="","",'Thông Tin Chung'!$L$3)</f>
        <v/>
      </c>
      <c r="V165" s="163" t="str">
        <f t="shared" ca="1" si="41"/>
        <v/>
      </c>
      <c r="W165" s="165"/>
      <c r="X165" s="155" t="str">
        <f ca="1">IF(C165="","",IF(OR(D165&lt;NgayBatDau,D165&gt;NgayKetThuc),"Ngày tháng phải nằm trong kỳ báo cáo",IF(AND(F165&lt;&gt;"",COUNTIF(D.3[Tên nhà cung cấp],F165)=0),"Tên NCC chưa khai báo trong DSNCC",IF(AND(G165&lt;&gt;"",COUNTIF(D.1[Tên sản phẩm],G165)=0),"SP này chưa khai báo trong DSSP",""))))</f>
        <v/>
      </c>
      <c r="Y165" s="23" t="str">
        <f t="shared" ca="1" si="43"/>
        <v/>
      </c>
      <c r="Z165" s="23" t="str">
        <f t="shared" ca="1" si="44"/>
        <v/>
      </c>
      <c r="AA165" s="23" t="str">
        <f t="shared" ca="1" si="45"/>
        <v/>
      </c>
    </row>
    <row r="166" spans="2:27" ht="27.75" customHeight="1" x14ac:dyDescent="0.2">
      <c r="B166" s="7">
        <f t="shared" si="32"/>
        <v>163</v>
      </c>
      <c r="C166" s="7" t="str">
        <f t="shared" ca="1" si="42"/>
        <v/>
      </c>
      <c r="D166" s="156" t="str">
        <f t="shared" ca="1" si="33"/>
        <v/>
      </c>
      <c r="E166" s="157" t="str">
        <f t="shared" ca="1" si="34"/>
        <v/>
      </c>
      <c r="F166" s="158" t="str">
        <f t="shared" ca="1" si="35"/>
        <v/>
      </c>
      <c r="G166" s="159"/>
      <c r="H166" s="159" t="str">
        <f>IF(G166="","",INDEX(D.1[Quy cách],MATCH(G166,D.1[Tên sản phẩm],0)))</f>
        <v/>
      </c>
      <c r="I166" s="160" t="str">
        <f>IF(G166="","",INDEX(D.1[ĐVT],MATCH(G166,D.1[Tên sản phẩm],0)))</f>
        <v/>
      </c>
      <c r="J166" s="162" t="str">
        <f>IF(G166="","",INDEX(D.1[Đơn giá nhập
(Hàng tồn đầu kỳ)],MATCH(G166,D.1[Tên sản phẩm],0)))</f>
        <v/>
      </c>
      <c r="K166" s="162" t="str">
        <f t="shared" si="36"/>
        <v/>
      </c>
      <c r="L166" s="159"/>
      <c r="M166" s="163" t="str">
        <f t="shared" si="37"/>
        <v/>
      </c>
      <c r="N166" s="164"/>
      <c r="O166" s="162"/>
      <c r="P166" s="163" t="str">
        <f t="shared" si="38"/>
        <v/>
      </c>
      <c r="Q166" s="164" t="str">
        <f t="shared" ca="1" si="39"/>
        <v/>
      </c>
      <c r="R166" s="163" t="str">
        <f t="shared" si="40"/>
        <v/>
      </c>
      <c r="S166" s="163" t="str">
        <f ca="1">IF(AND(C166&lt;&gt;"",C166&lt;&gt;OFFSET(C166,1,0)),SUMIFS(M.1[Giá có thuế],M.1[Số ĐK],C166),"")</f>
        <v/>
      </c>
      <c r="T166" s="159"/>
      <c r="U166" s="161" t="str">
        <f>IF(T166="","",'Thông Tin Chung'!$L$3)</f>
        <v/>
      </c>
      <c r="V166" s="163" t="str">
        <f t="shared" ca="1" si="41"/>
        <v/>
      </c>
      <c r="W166" s="165"/>
      <c r="X166" s="155" t="str">
        <f ca="1">IF(C166="","",IF(OR(D166&lt;NgayBatDau,D166&gt;NgayKetThuc),"Ngày tháng phải nằm trong kỳ báo cáo",IF(AND(F166&lt;&gt;"",COUNTIF(D.3[Tên nhà cung cấp],F166)=0),"Tên NCC chưa khai báo trong DSNCC",IF(AND(G166&lt;&gt;"",COUNTIF(D.1[Tên sản phẩm],G166)=0),"SP này chưa khai báo trong DSSP",""))))</f>
        <v/>
      </c>
      <c r="Y166" s="23" t="str">
        <f t="shared" ca="1" si="43"/>
        <v/>
      </c>
      <c r="Z166" s="23" t="str">
        <f t="shared" ca="1" si="44"/>
        <v/>
      </c>
      <c r="AA166" s="23" t="str">
        <f t="shared" ca="1" si="45"/>
        <v/>
      </c>
    </row>
    <row r="167" spans="2:27" ht="27.75" customHeight="1" x14ac:dyDescent="0.2">
      <c r="B167" s="7">
        <f t="shared" si="32"/>
        <v>164</v>
      </c>
      <c r="C167" s="7" t="str">
        <f t="shared" ca="1" si="42"/>
        <v/>
      </c>
      <c r="D167" s="156" t="str">
        <f t="shared" ca="1" si="33"/>
        <v/>
      </c>
      <c r="E167" s="157" t="str">
        <f t="shared" ca="1" si="34"/>
        <v/>
      </c>
      <c r="F167" s="158" t="str">
        <f t="shared" ca="1" si="35"/>
        <v/>
      </c>
      <c r="G167" s="159"/>
      <c r="H167" s="159" t="str">
        <f>IF(G167="","",INDEX(D.1[Quy cách],MATCH(G167,D.1[Tên sản phẩm],0)))</f>
        <v/>
      </c>
      <c r="I167" s="160" t="str">
        <f>IF(G167="","",INDEX(D.1[ĐVT],MATCH(G167,D.1[Tên sản phẩm],0)))</f>
        <v/>
      </c>
      <c r="J167" s="162" t="str">
        <f>IF(G167="","",INDEX(D.1[Đơn giá nhập
(Hàng tồn đầu kỳ)],MATCH(G167,D.1[Tên sản phẩm],0)))</f>
        <v/>
      </c>
      <c r="K167" s="162" t="str">
        <f t="shared" si="36"/>
        <v/>
      </c>
      <c r="L167" s="159"/>
      <c r="M167" s="163" t="str">
        <f t="shared" si="37"/>
        <v/>
      </c>
      <c r="N167" s="164"/>
      <c r="O167" s="162"/>
      <c r="P167" s="163" t="str">
        <f t="shared" si="38"/>
        <v/>
      </c>
      <c r="Q167" s="164" t="str">
        <f t="shared" ca="1" si="39"/>
        <v/>
      </c>
      <c r="R167" s="163" t="str">
        <f t="shared" si="40"/>
        <v/>
      </c>
      <c r="S167" s="163" t="str">
        <f ca="1">IF(AND(C167&lt;&gt;"",C167&lt;&gt;OFFSET(C167,1,0)),SUMIFS(M.1[Giá có thuế],M.1[Số ĐK],C167),"")</f>
        <v/>
      </c>
      <c r="T167" s="159"/>
      <c r="U167" s="161" t="str">
        <f>IF(T167="","",'Thông Tin Chung'!$L$3)</f>
        <v/>
      </c>
      <c r="V167" s="163" t="str">
        <f t="shared" ca="1" si="41"/>
        <v/>
      </c>
      <c r="W167" s="165"/>
      <c r="X167" s="155" t="str">
        <f ca="1">IF(C167="","",IF(OR(D167&lt;NgayBatDau,D167&gt;NgayKetThuc),"Ngày tháng phải nằm trong kỳ báo cáo",IF(AND(F167&lt;&gt;"",COUNTIF(D.3[Tên nhà cung cấp],F167)=0),"Tên NCC chưa khai báo trong DSNCC",IF(AND(G167&lt;&gt;"",COUNTIF(D.1[Tên sản phẩm],G167)=0),"SP này chưa khai báo trong DSSP",""))))</f>
        <v/>
      </c>
      <c r="Y167" s="23" t="str">
        <f t="shared" ca="1" si="43"/>
        <v/>
      </c>
      <c r="Z167" s="23" t="str">
        <f t="shared" ca="1" si="44"/>
        <v/>
      </c>
      <c r="AA167" s="23" t="str">
        <f t="shared" ca="1" si="45"/>
        <v/>
      </c>
    </row>
    <row r="168" spans="2:27" ht="27.75" customHeight="1" x14ac:dyDescent="0.2">
      <c r="B168" s="7">
        <f t="shared" si="32"/>
        <v>165</v>
      </c>
      <c r="C168" s="7" t="str">
        <f t="shared" ca="1" si="42"/>
        <v/>
      </c>
      <c r="D168" s="156" t="str">
        <f t="shared" ca="1" si="33"/>
        <v/>
      </c>
      <c r="E168" s="157" t="str">
        <f t="shared" ca="1" si="34"/>
        <v/>
      </c>
      <c r="F168" s="158" t="str">
        <f t="shared" ca="1" si="35"/>
        <v/>
      </c>
      <c r="G168" s="159"/>
      <c r="H168" s="159" t="str">
        <f>IF(G168="","",INDEX(D.1[Quy cách],MATCH(G168,D.1[Tên sản phẩm],0)))</f>
        <v/>
      </c>
      <c r="I168" s="160" t="str">
        <f>IF(G168="","",INDEX(D.1[ĐVT],MATCH(G168,D.1[Tên sản phẩm],0)))</f>
        <v/>
      </c>
      <c r="J168" s="162" t="str">
        <f>IF(G168="","",INDEX(D.1[Đơn giá nhập
(Hàng tồn đầu kỳ)],MATCH(G168,D.1[Tên sản phẩm],0)))</f>
        <v/>
      </c>
      <c r="K168" s="162" t="str">
        <f t="shared" si="36"/>
        <v/>
      </c>
      <c r="L168" s="159"/>
      <c r="M168" s="163" t="str">
        <f t="shared" si="37"/>
        <v/>
      </c>
      <c r="N168" s="164"/>
      <c r="O168" s="162"/>
      <c r="P168" s="163" t="str">
        <f t="shared" si="38"/>
        <v/>
      </c>
      <c r="Q168" s="164" t="str">
        <f t="shared" ca="1" si="39"/>
        <v/>
      </c>
      <c r="R168" s="163" t="str">
        <f t="shared" si="40"/>
        <v/>
      </c>
      <c r="S168" s="163" t="str">
        <f ca="1">IF(AND(C168&lt;&gt;"",C168&lt;&gt;OFFSET(C168,1,0)),SUMIFS(M.1[Giá có thuế],M.1[Số ĐK],C168),"")</f>
        <v/>
      </c>
      <c r="T168" s="159"/>
      <c r="U168" s="161" t="str">
        <f>IF(T168="","",'Thông Tin Chung'!$L$3)</f>
        <v/>
      </c>
      <c r="V168" s="163" t="str">
        <f t="shared" ca="1" si="41"/>
        <v/>
      </c>
      <c r="W168" s="165"/>
      <c r="X168" s="155" t="str">
        <f ca="1">IF(C168="","",IF(OR(D168&lt;NgayBatDau,D168&gt;NgayKetThuc),"Ngày tháng phải nằm trong kỳ báo cáo",IF(AND(F168&lt;&gt;"",COUNTIF(D.3[Tên nhà cung cấp],F168)=0),"Tên NCC chưa khai báo trong DSNCC",IF(AND(G168&lt;&gt;"",COUNTIF(D.1[Tên sản phẩm],G168)=0),"SP này chưa khai báo trong DSSP",""))))</f>
        <v/>
      </c>
      <c r="Y168" s="23" t="str">
        <f t="shared" ca="1" si="43"/>
        <v/>
      </c>
      <c r="Z168" s="23" t="str">
        <f t="shared" ca="1" si="44"/>
        <v/>
      </c>
      <c r="AA168" s="23" t="str">
        <f t="shared" ca="1" si="45"/>
        <v/>
      </c>
    </row>
    <row r="169" spans="2:27" ht="27.75" customHeight="1" x14ac:dyDescent="0.2">
      <c r="B169" s="7">
        <f t="shared" si="32"/>
        <v>166</v>
      </c>
      <c r="C169" s="7" t="str">
        <f t="shared" ca="1" si="42"/>
        <v/>
      </c>
      <c r="D169" s="156" t="str">
        <f t="shared" ca="1" si="33"/>
        <v/>
      </c>
      <c r="E169" s="157" t="str">
        <f t="shared" ca="1" si="34"/>
        <v/>
      </c>
      <c r="F169" s="158" t="str">
        <f t="shared" ca="1" si="35"/>
        <v/>
      </c>
      <c r="G169" s="159"/>
      <c r="H169" s="159" t="str">
        <f>IF(G169="","",INDEX(D.1[Quy cách],MATCH(G169,D.1[Tên sản phẩm],0)))</f>
        <v/>
      </c>
      <c r="I169" s="160" t="str">
        <f>IF(G169="","",INDEX(D.1[ĐVT],MATCH(G169,D.1[Tên sản phẩm],0)))</f>
        <v/>
      </c>
      <c r="J169" s="162" t="str">
        <f>IF(G169="","",INDEX(D.1[Đơn giá nhập
(Hàng tồn đầu kỳ)],MATCH(G169,D.1[Tên sản phẩm],0)))</f>
        <v/>
      </c>
      <c r="K169" s="162" t="str">
        <f t="shared" si="36"/>
        <v/>
      </c>
      <c r="L169" s="159"/>
      <c r="M169" s="163" t="str">
        <f t="shared" si="37"/>
        <v/>
      </c>
      <c r="N169" s="164"/>
      <c r="O169" s="162"/>
      <c r="P169" s="163" t="str">
        <f t="shared" si="38"/>
        <v/>
      </c>
      <c r="Q169" s="164" t="str">
        <f t="shared" ca="1" si="39"/>
        <v/>
      </c>
      <c r="R169" s="163" t="str">
        <f t="shared" si="40"/>
        <v/>
      </c>
      <c r="S169" s="163" t="str">
        <f ca="1">IF(AND(C169&lt;&gt;"",C169&lt;&gt;OFFSET(C169,1,0)),SUMIFS(M.1[Giá có thuế],M.1[Số ĐK],C169),"")</f>
        <v/>
      </c>
      <c r="T169" s="159"/>
      <c r="U169" s="161" t="str">
        <f>IF(T169="","",'Thông Tin Chung'!$L$3)</f>
        <v/>
      </c>
      <c r="V169" s="163" t="str">
        <f t="shared" ca="1" si="41"/>
        <v/>
      </c>
      <c r="W169" s="165"/>
      <c r="X169" s="155" t="str">
        <f ca="1">IF(C169="","",IF(OR(D169&lt;NgayBatDau,D169&gt;NgayKetThuc),"Ngày tháng phải nằm trong kỳ báo cáo",IF(AND(F169&lt;&gt;"",COUNTIF(D.3[Tên nhà cung cấp],F169)=0),"Tên NCC chưa khai báo trong DSNCC",IF(AND(G169&lt;&gt;"",COUNTIF(D.1[Tên sản phẩm],G169)=0),"SP này chưa khai báo trong DSSP",""))))</f>
        <v/>
      </c>
      <c r="Y169" s="23" t="str">
        <f t="shared" ca="1" si="43"/>
        <v/>
      </c>
      <c r="Z169" s="23" t="str">
        <f t="shared" ca="1" si="44"/>
        <v/>
      </c>
      <c r="AA169" s="23" t="str">
        <f t="shared" ca="1" si="45"/>
        <v/>
      </c>
    </row>
    <row r="170" spans="2:27" ht="27.75" customHeight="1" x14ac:dyDescent="0.2">
      <c r="B170" s="7">
        <f t="shared" si="32"/>
        <v>167</v>
      </c>
      <c r="C170" s="7" t="str">
        <f t="shared" ca="1" si="42"/>
        <v/>
      </c>
      <c r="D170" s="156" t="str">
        <f t="shared" ca="1" si="33"/>
        <v/>
      </c>
      <c r="E170" s="157" t="str">
        <f t="shared" ca="1" si="34"/>
        <v/>
      </c>
      <c r="F170" s="158" t="str">
        <f t="shared" ca="1" si="35"/>
        <v/>
      </c>
      <c r="G170" s="159"/>
      <c r="H170" s="159" t="str">
        <f>IF(G170="","",INDEX(D.1[Quy cách],MATCH(G170,D.1[Tên sản phẩm],0)))</f>
        <v/>
      </c>
      <c r="I170" s="160" t="str">
        <f>IF(G170="","",INDEX(D.1[ĐVT],MATCH(G170,D.1[Tên sản phẩm],0)))</f>
        <v/>
      </c>
      <c r="J170" s="162" t="str">
        <f>IF(G170="","",INDEX(D.1[Đơn giá nhập
(Hàng tồn đầu kỳ)],MATCH(G170,D.1[Tên sản phẩm],0)))</f>
        <v/>
      </c>
      <c r="K170" s="162" t="str">
        <f t="shared" si="36"/>
        <v/>
      </c>
      <c r="L170" s="159"/>
      <c r="M170" s="163" t="str">
        <f t="shared" si="37"/>
        <v/>
      </c>
      <c r="N170" s="164"/>
      <c r="O170" s="162"/>
      <c r="P170" s="163" t="str">
        <f t="shared" si="38"/>
        <v/>
      </c>
      <c r="Q170" s="164" t="str">
        <f t="shared" ca="1" si="39"/>
        <v/>
      </c>
      <c r="R170" s="163" t="str">
        <f t="shared" si="40"/>
        <v/>
      </c>
      <c r="S170" s="163" t="str">
        <f ca="1">IF(AND(C170&lt;&gt;"",C170&lt;&gt;OFFSET(C170,1,0)),SUMIFS(M.1[Giá có thuế],M.1[Số ĐK],C170),"")</f>
        <v/>
      </c>
      <c r="T170" s="159"/>
      <c r="U170" s="161" t="str">
        <f>IF(T170="","",'Thông Tin Chung'!$L$3)</f>
        <v/>
      </c>
      <c r="V170" s="163" t="str">
        <f t="shared" ca="1" si="41"/>
        <v/>
      </c>
      <c r="W170" s="165"/>
      <c r="X170" s="155" t="str">
        <f ca="1">IF(C170="","",IF(OR(D170&lt;NgayBatDau,D170&gt;NgayKetThuc),"Ngày tháng phải nằm trong kỳ báo cáo",IF(AND(F170&lt;&gt;"",COUNTIF(D.3[Tên nhà cung cấp],F170)=0),"Tên NCC chưa khai báo trong DSNCC",IF(AND(G170&lt;&gt;"",COUNTIF(D.1[Tên sản phẩm],G170)=0),"SP này chưa khai báo trong DSSP",""))))</f>
        <v/>
      </c>
      <c r="Y170" s="23" t="str">
        <f t="shared" ca="1" si="43"/>
        <v/>
      </c>
      <c r="Z170" s="23" t="str">
        <f t="shared" ca="1" si="44"/>
        <v/>
      </c>
      <c r="AA170" s="23" t="str">
        <f t="shared" ca="1" si="45"/>
        <v/>
      </c>
    </row>
    <row r="171" spans="2:27" ht="27.75" customHeight="1" x14ac:dyDescent="0.2">
      <c r="B171" s="7">
        <f t="shared" si="32"/>
        <v>168</v>
      </c>
      <c r="C171" s="7" t="str">
        <f t="shared" ca="1" si="42"/>
        <v/>
      </c>
      <c r="D171" s="156" t="str">
        <f t="shared" ca="1" si="33"/>
        <v/>
      </c>
      <c r="E171" s="157" t="str">
        <f t="shared" ca="1" si="34"/>
        <v/>
      </c>
      <c r="F171" s="158" t="str">
        <f t="shared" ca="1" si="35"/>
        <v/>
      </c>
      <c r="G171" s="159"/>
      <c r="H171" s="159" t="str">
        <f>IF(G171="","",INDEX(D.1[Quy cách],MATCH(G171,D.1[Tên sản phẩm],0)))</f>
        <v/>
      </c>
      <c r="I171" s="160" t="str">
        <f>IF(G171="","",INDEX(D.1[ĐVT],MATCH(G171,D.1[Tên sản phẩm],0)))</f>
        <v/>
      </c>
      <c r="J171" s="162" t="str">
        <f>IF(G171="","",INDEX(D.1[Đơn giá nhập
(Hàng tồn đầu kỳ)],MATCH(G171,D.1[Tên sản phẩm],0)))</f>
        <v/>
      </c>
      <c r="K171" s="162" t="str">
        <f t="shared" si="36"/>
        <v/>
      </c>
      <c r="L171" s="159"/>
      <c r="M171" s="163" t="str">
        <f t="shared" si="37"/>
        <v/>
      </c>
      <c r="N171" s="164"/>
      <c r="O171" s="162"/>
      <c r="P171" s="163" t="str">
        <f t="shared" si="38"/>
        <v/>
      </c>
      <c r="Q171" s="164" t="str">
        <f t="shared" ca="1" si="39"/>
        <v/>
      </c>
      <c r="R171" s="163" t="str">
        <f t="shared" si="40"/>
        <v/>
      </c>
      <c r="S171" s="163" t="str">
        <f ca="1">IF(AND(C171&lt;&gt;"",C171&lt;&gt;OFFSET(C171,1,0)),SUMIFS(M.1[Giá có thuế],M.1[Số ĐK],C171),"")</f>
        <v/>
      </c>
      <c r="T171" s="159"/>
      <c r="U171" s="161" t="str">
        <f>IF(T171="","",'Thông Tin Chung'!$L$3)</f>
        <v/>
      </c>
      <c r="V171" s="163" t="str">
        <f t="shared" ca="1" si="41"/>
        <v/>
      </c>
      <c r="W171" s="165"/>
      <c r="X171" s="155" t="str">
        <f ca="1">IF(C171="","",IF(OR(D171&lt;NgayBatDau,D171&gt;NgayKetThuc),"Ngày tháng phải nằm trong kỳ báo cáo",IF(AND(F171&lt;&gt;"",COUNTIF(D.3[Tên nhà cung cấp],F171)=0),"Tên NCC chưa khai báo trong DSNCC",IF(AND(G171&lt;&gt;"",COUNTIF(D.1[Tên sản phẩm],G171)=0),"SP này chưa khai báo trong DSSP",""))))</f>
        <v/>
      </c>
      <c r="Y171" s="23" t="str">
        <f t="shared" ca="1" si="43"/>
        <v/>
      </c>
      <c r="Z171" s="23" t="str">
        <f t="shared" ca="1" si="44"/>
        <v/>
      </c>
      <c r="AA171" s="23" t="str">
        <f t="shared" ca="1" si="45"/>
        <v/>
      </c>
    </row>
    <row r="172" spans="2:27" ht="27.75" customHeight="1" x14ac:dyDescent="0.2">
      <c r="B172" s="7">
        <f t="shared" si="32"/>
        <v>169</v>
      </c>
      <c r="C172" s="7" t="str">
        <f t="shared" ca="1" si="42"/>
        <v/>
      </c>
      <c r="D172" s="156" t="str">
        <f t="shared" ca="1" si="33"/>
        <v/>
      </c>
      <c r="E172" s="157" t="str">
        <f t="shared" ca="1" si="34"/>
        <v/>
      </c>
      <c r="F172" s="158" t="str">
        <f t="shared" ca="1" si="35"/>
        <v/>
      </c>
      <c r="G172" s="159"/>
      <c r="H172" s="159" t="str">
        <f>IF(G172="","",INDEX(D.1[Quy cách],MATCH(G172,D.1[Tên sản phẩm],0)))</f>
        <v/>
      </c>
      <c r="I172" s="160" t="str">
        <f>IF(G172="","",INDEX(D.1[ĐVT],MATCH(G172,D.1[Tên sản phẩm],0)))</f>
        <v/>
      </c>
      <c r="J172" s="162" t="str">
        <f>IF(G172="","",INDEX(D.1[Đơn giá nhập
(Hàng tồn đầu kỳ)],MATCH(G172,D.1[Tên sản phẩm],0)))</f>
        <v/>
      </c>
      <c r="K172" s="162" t="str">
        <f t="shared" si="36"/>
        <v/>
      </c>
      <c r="L172" s="159"/>
      <c r="M172" s="163" t="str">
        <f t="shared" si="37"/>
        <v/>
      </c>
      <c r="N172" s="164"/>
      <c r="O172" s="162"/>
      <c r="P172" s="163" t="str">
        <f t="shared" si="38"/>
        <v/>
      </c>
      <c r="Q172" s="164" t="str">
        <f t="shared" ca="1" si="39"/>
        <v/>
      </c>
      <c r="R172" s="163" t="str">
        <f t="shared" si="40"/>
        <v/>
      </c>
      <c r="S172" s="163" t="str">
        <f ca="1">IF(AND(C172&lt;&gt;"",C172&lt;&gt;OFFSET(C172,1,0)),SUMIFS(M.1[Giá có thuế],M.1[Số ĐK],C172),"")</f>
        <v/>
      </c>
      <c r="T172" s="159"/>
      <c r="U172" s="161" t="str">
        <f>IF(T172="","",'Thông Tin Chung'!$L$3)</f>
        <v/>
      </c>
      <c r="V172" s="163" t="str">
        <f t="shared" ca="1" si="41"/>
        <v/>
      </c>
      <c r="W172" s="165"/>
      <c r="X172" s="155" t="str">
        <f ca="1">IF(C172="","",IF(OR(D172&lt;NgayBatDau,D172&gt;NgayKetThuc),"Ngày tháng phải nằm trong kỳ báo cáo",IF(AND(F172&lt;&gt;"",COUNTIF(D.3[Tên nhà cung cấp],F172)=0),"Tên NCC chưa khai báo trong DSNCC",IF(AND(G172&lt;&gt;"",COUNTIF(D.1[Tên sản phẩm],G172)=0),"SP này chưa khai báo trong DSSP",""))))</f>
        <v/>
      </c>
      <c r="Y172" s="23" t="str">
        <f t="shared" ca="1" si="43"/>
        <v/>
      </c>
      <c r="Z172" s="23" t="str">
        <f t="shared" ca="1" si="44"/>
        <v/>
      </c>
      <c r="AA172" s="23" t="str">
        <f t="shared" ca="1" si="45"/>
        <v/>
      </c>
    </row>
    <row r="173" spans="2:27" ht="27.75" customHeight="1" x14ac:dyDescent="0.2">
      <c r="B173" s="7">
        <f t="shared" si="32"/>
        <v>170</v>
      </c>
      <c r="C173" s="7" t="str">
        <f t="shared" ca="1" si="42"/>
        <v/>
      </c>
      <c r="D173" s="156" t="str">
        <f t="shared" ca="1" si="33"/>
        <v/>
      </c>
      <c r="E173" s="157" t="str">
        <f t="shared" ca="1" si="34"/>
        <v/>
      </c>
      <c r="F173" s="158" t="str">
        <f t="shared" ca="1" si="35"/>
        <v/>
      </c>
      <c r="G173" s="159"/>
      <c r="H173" s="159" t="str">
        <f>IF(G173="","",INDEX(D.1[Quy cách],MATCH(G173,D.1[Tên sản phẩm],0)))</f>
        <v/>
      </c>
      <c r="I173" s="160" t="str">
        <f>IF(G173="","",INDEX(D.1[ĐVT],MATCH(G173,D.1[Tên sản phẩm],0)))</f>
        <v/>
      </c>
      <c r="J173" s="162" t="str">
        <f>IF(G173="","",INDEX(D.1[Đơn giá nhập
(Hàng tồn đầu kỳ)],MATCH(G173,D.1[Tên sản phẩm],0)))</f>
        <v/>
      </c>
      <c r="K173" s="162" t="str">
        <f t="shared" si="36"/>
        <v/>
      </c>
      <c r="L173" s="159"/>
      <c r="M173" s="163" t="str">
        <f t="shared" si="37"/>
        <v/>
      </c>
      <c r="N173" s="164"/>
      <c r="O173" s="162"/>
      <c r="P173" s="163" t="str">
        <f t="shared" si="38"/>
        <v/>
      </c>
      <c r="Q173" s="164" t="str">
        <f t="shared" ca="1" si="39"/>
        <v/>
      </c>
      <c r="R173" s="163" t="str">
        <f t="shared" si="40"/>
        <v/>
      </c>
      <c r="S173" s="163" t="str">
        <f ca="1">IF(AND(C173&lt;&gt;"",C173&lt;&gt;OFFSET(C173,1,0)),SUMIFS(M.1[Giá có thuế],M.1[Số ĐK],C173),"")</f>
        <v/>
      </c>
      <c r="T173" s="159"/>
      <c r="U173" s="161" t="str">
        <f>IF(T173="","",'Thông Tin Chung'!$L$3)</f>
        <v/>
      </c>
      <c r="V173" s="163" t="str">
        <f t="shared" ca="1" si="41"/>
        <v/>
      </c>
      <c r="W173" s="165"/>
      <c r="X173" s="155" t="str">
        <f ca="1">IF(C173="","",IF(OR(D173&lt;NgayBatDau,D173&gt;NgayKetThuc),"Ngày tháng phải nằm trong kỳ báo cáo",IF(AND(F173&lt;&gt;"",COUNTIF(D.3[Tên nhà cung cấp],F173)=0),"Tên NCC chưa khai báo trong DSNCC",IF(AND(G173&lt;&gt;"",COUNTIF(D.1[Tên sản phẩm],G173)=0),"SP này chưa khai báo trong DSSP",""))))</f>
        <v/>
      </c>
      <c r="Y173" s="23" t="str">
        <f t="shared" ca="1" si="43"/>
        <v/>
      </c>
      <c r="Z173" s="23" t="str">
        <f t="shared" ca="1" si="44"/>
        <v/>
      </c>
      <c r="AA173" s="23" t="str">
        <f t="shared" ca="1" si="45"/>
        <v/>
      </c>
    </row>
    <row r="174" spans="2:27" ht="27.75" customHeight="1" x14ac:dyDescent="0.2">
      <c r="B174" s="7">
        <f t="shared" si="32"/>
        <v>171</v>
      </c>
      <c r="C174" s="7" t="str">
        <f t="shared" ca="1" si="42"/>
        <v/>
      </c>
      <c r="D174" s="156" t="str">
        <f t="shared" ca="1" si="33"/>
        <v/>
      </c>
      <c r="E174" s="157" t="str">
        <f t="shared" ca="1" si="34"/>
        <v/>
      </c>
      <c r="F174" s="158" t="str">
        <f t="shared" ca="1" si="35"/>
        <v/>
      </c>
      <c r="G174" s="159"/>
      <c r="H174" s="159" t="str">
        <f>IF(G174="","",INDEX(D.1[Quy cách],MATCH(G174,D.1[Tên sản phẩm],0)))</f>
        <v/>
      </c>
      <c r="I174" s="160" t="str">
        <f>IF(G174="","",INDEX(D.1[ĐVT],MATCH(G174,D.1[Tên sản phẩm],0)))</f>
        <v/>
      </c>
      <c r="J174" s="162" t="str">
        <f>IF(G174="","",INDEX(D.1[Đơn giá nhập
(Hàng tồn đầu kỳ)],MATCH(G174,D.1[Tên sản phẩm],0)))</f>
        <v/>
      </c>
      <c r="K174" s="162" t="str">
        <f t="shared" si="36"/>
        <v/>
      </c>
      <c r="L174" s="159"/>
      <c r="M174" s="163" t="str">
        <f t="shared" si="37"/>
        <v/>
      </c>
      <c r="N174" s="164"/>
      <c r="O174" s="162"/>
      <c r="P174" s="163" t="str">
        <f t="shared" si="38"/>
        <v/>
      </c>
      <c r="Q174" s="164" t="str">
        <f t="shared" ca="1" si="39"/>
        <v/>
      </c>
      <c r="R174" s="163" t="str">
        <f t="shared" si="40"/>
        <v/>
      </c>
      <c r="S174" s="163" t="str">
        <f ca="1">IF(AND(C174&lt;&gt;"",C174&lt;&gt;OFFSET(C174,1,0)),SUMIFS(M.1[Giá có thuế],M.1[Số ĐK],C174),"")</f>
        <v/>
      </c>
      <c r="T174" s="159"/>
      <c r="U174" s="161" t="str">
        <f>IF(T174="","",'Thông Tin Chung'!$L$3)</f>
        <v/>
      </c>
      <c r="V174" s="163" t="str">
        <f t="shared" ca="1" si="41"/>
        <v/>
      </c>
      <c r="W174" s="165"/>
      <c r="X174" s="155" t="str">
        <f ca="1">IF(C174="","",IF(OR(D174&lt;NgayBatDau,D174&gt;NgayKetThuc),"Ngày tháng phải nằm trong kỳ báo cáo",IF(AND(F174&lt;&gt;"",COUNTIF(D.3[Tên nhà cung cấp],F174)=0),"Tên NCC chưa khai báo trong DSNCC",IF(AND(G174&lt;&gt;"",COUNTIF(D.1[Tên sản phẩm],G174)=0),"SP này chưa khai báo trong DSSP",""))))</f>
        <v/>
      </c>
      <c r="Y174" s="23" t="str">
        <f t="shared" ca="1" si="43"/>
        <v/>
      </c>
      <c r="Z174" s="23" t="str">
        <f t="shared" ca="1" si="44"/>
        <v/>
      </c>
      <c r="AA174" s="23" t="str">
        <f t="shared" ca="1" si="45"/>
        <v/>
      </c>
    </row>
    <row r="175" spans="2:27" ht="27.75" customHeight="1" x14ac:dyDescent="0.2">
      <c r="B175" s="7">
        <f t="shared" si="32"/>
        <v>172</v>
      </c>
      <c r="C175" s="7" t="str">
        <f t="shared" ca="1" si="42"/>
        <v/>
      </c>
      <c r="D175" s="156" t="str">
        <f t="shared" ca="1" si="33"/>
        <v/>
      </c>
      <c r="E175" s="157" t="str">
        <f t="shared" ca="1" si="34"/>
        <v/>
      </c>
      <c r="F175" s="158" t="str">
        <f t="shared" ca="1" si="35"/>
        <v/>
      </c>
      <c r="G175" s="159"/>
      <c r="H175" s="159" t="str">
        <f>IF(G175="","",INDEX(D.1[Quy cách],MATCH(G175,D.1[Tên sản phẩm],0)))</f>
        <v/>
      </c>
      <c r="I175" s="160" t="str">
        <f>IF(G175="","",INDEX(D.1[ĐVT],MATCH(G175,D.1[Tên sản phẩm],0)))</f>
        <v/>
      </c>
      <c r="J175" s="162" t="str">
        <f>IF(G175="","",INDEX(D.1[Đơn giá nhập
(Hàng tồn đầu kỳ)],MATCH(G175,D.1[Tên sản phẩm],0)))</f>
        <v/>
      </c>
      <c r="K175" s="162" t="str">
        <f t="shared" si="36"/>
        <v/>
      </c>
      <c r="L175" s="159"/>
      <c r="M175" s="163" t="str">
        <f t="shared" si="37"/>
        <v/>
      </c>
      <c r="N175" s="164"/>
      <c r="O175" s="162"/>
      <c r="P175" s="163" t="str">
        <f t="shared" si="38"/>
        <v/>
      </c>
      <c r="Q175" s="164" t="str">
        <f t="shared" ca="1" si="39"/>
        <v/>
      </c>
      <c r="R175" s="163" t="str">
        <f t="shared" si="40"/>
        <v/>
      </c>
      <c r="S175" s="163" t="str">
        <f ca="1">IF(AND(C175&lt;&gt;"",C175&lt;&gt;OFFSET(C175,1,0)),SUMIFS(M.1[Giá có thuế],M.1[Số ĐK],C175),"")</f>
        <v/>
      </c>
      <c r="T175" s="159"/>
      <c r="U175" s="161" t="str">
        <f>IF(T175="","",'Thông Tin Chung'!$L$3)</f>
        <v/>
      </c>
      <c r="V175" s="163" t="str">
        <f t="shared" ca="1" si="41"/>
        <v/>
      </c>
      <c r="W175" s="165"/>
      <c r="X175" s="155" t="str">
        <f ca="1">IF(C175="","",IF(OR(D175&lt;NgayBatDau,D175&gt;NgayKetThuc),"Ngày tháng phải nằm trong kỳ báo cáo",IF(AND(F175&lt;&gt;"",COUNTIF(D.3[Tên nhà cung cấp],F175)=0),"Tên NCC chưa khai báo trong DSNCC",IF(AND(G175&lt;&gt;"",COUNTIF(D.1[Tên sản phẩm],G175)=0),"SP này chưa khai báo trong DSSP",""))))</f>
        <v/>
      </c>
      <c r="Y175" s="23" t="str">
        <f t="shared" ca="1" si="43"/>
        <v/>
      </c>
      <c r="Z175" s="23" t="str">
        <f t="shared" ca="1" si="44"/>
        <v/>
      </c>
      <c r="AA175" s="23" t="str">
        <f t="shared" ca="1" si="45"/>
        <v/>
      </c>
    </row>
    <row r="176" spans="2:27" ht="27.75" customHeight="1" x14ac:dyDescent="0.2">
      <c r="B176" s="7">
        <f t="shared" si="32"/>
        <v>173</v>
      </c>
      <c r="C176" s="7" t="str">
        <f t="shared" ca="1" si="42"/>
        <v/>
      </c>
      <c r="D176" s="156" t="str">
        <f t="shared" ca="1" si="33"/>
        <v/>
      </c>
      <c r="E176" s="157" t="str">
        <f t="shared" ca="1" si="34"/>
        <v/>
      </c>
      <c r="F176" s="158" t="str">
        <f t="shared" ca="1" si="35"/>
        <v/>
      </c>
      <c r="G176" s="159"/>
      <c r="H176" s="159" t="str">
        <f>IF(G176="","",INDEX(D.1[Quy cách],MATCH(G176,D.1[Tên sản phẩm],0)))</f>
        <v/>
      </c>
      <c r="I176" s="160" t="str">
        <f>IF(G176="","",INDEX(D.1[ĐVT],MATCH(G176,D.1[Tên sản phẩm],0)))</f>
        <v/>
      </c>
      <c r="J176" s="162" t="str">
        <f>IF(G176="","",INDEX(D.1[Đơn giá nhập
(Hàng tồn đầu kỳ)],MATCH(G176,D.1[Tên sản phẩm],0)))</f>
        <v/>
      </c>
      <c r="K176" s="162" t="str">
        <f t="shared" si="36"/>
        <v/>
      </c>
      <c r="L176" s="159"/>
      <c r="M176" s="163" t="str">
        <f t="shared" si="37"/>
        <v/>
      </c>
      <c r="N176" s="164"/>
      <c r="O176" s="162"/>
      <c r="P176" s="163" t="str">
        <f t="shared" si="38"/>
        <v/>
      </c>
      <c r="Q176" s="164" t="str">
        <f t="shared" ca="1" si="39"/>
        <v/>
      </c>
      <c r="R176" s="163" t="str">
        <f t="shared" si="40"/>
        <v/>
      </c>
      <c r="S176" s="163" t="str">
        <f ca="1">IF(AND(C176&lt;&gt;"",C176&lt;&gt;OFFSET(C176,1,0)),SUMIFS(M.1[Giá có thuế],M.1[Số ĐK],C176),"")</f>
        <v/>
      </c>
      <c r="T176" s="159"/>
      <c r="U176" s="161" t="str">
        <f>IF(T176="","",'Thông Tin Chung'!$L$3)</f>
        <v/>
      </c>
      <c r="V176" s="163" t="str">
        <f t="shared" ca="1" si="41"/>
        <v/>
      </c>
      <c r="W176" s="165"/>
      <c r="X176" s="155" t="str">
        <f ca="1">IF(C176="","",IF(OR(D176&lt;NgayBatDau,D176&gt;NgayKetThuc),"Ngày tháng phải nằm trong kỳ báo cáo",IF(AND(F176&lt;&gt;"",COUNTIF(D.3[Tên nhà cung cấp],F176)=0),"Tên NCC chưa khai báo trong DSNCC",IF(AND(G176&lt;&gt;"",COUNTIF(D.1[Tên sản phẩm],G176)=0),"SP này chưa khai báo trong DSSP",""))))</f>
        <v/>
      </c>
      <c r="Y176" s="23" t="str">
        <f t="shared" ca="1" si="43"/>
        <v/>
      </c>
      <c r="Z176" s="23" t="str">
        <f t="shared" ca="1" si="44"/>
        <v/>
      </c>
      <c r="AA176" s="23" t="str">
        <f t="shared" ca="1" si="45"/>
        <v/>
      </c>
    </row>
    <row r="177" spans="2:27" ht="27.75" customHeight="1" x14ac:dyDescent="0.2">
      <c r="B177" s="7">
        <f t="shared" si="32"/>
        <v>174</v>
      </c>
      <c r="C177" s="7" t="str">
        <f t="shared" ca="1" si="42"/>
        <v/>
      </c>
      <c r="D177" s="156" t="str">
        <f t="shared" ca="1" si="33"/>
        <v/>
      </c>
      <c r="E177" s="157" t="str">
        <f t="shared" ca="1" si="34"/>
        <v/>
      </c>
      <c r="F177" s="158" t="str">
        <f t="shared" ca="1" si="35"/>
        <v/>
      </c>
      <c r="G177" s="159"/>
      <c r="H177" s="159" t="str">
        <f>IF(G177="","",INDEX(D.1[Quy cách],MATCH(G177,D.1[Tên sản phẩm],0)))</f>
        <v/>
      </c>
      <c r="I177" s="160" t="str">
        <f>IF(G177="","",INDEX(D.1[ĐVT],MATCH(G177,D.1[Tên sản phẩm],0)))</f>
        <v/>
      </c>
      <c r="J177" s="162" t="str">
        <f>IF(G177="","",INDEX(D.1[Đơn giá nhập
(Hàng tồn đầu kỳ)],MATCH(G177,D.1[Tên sản phẩm],0)))</f>
        <v/>
      </c>
      <c r="K177" s="162" t="str">
        <f t="shared" si="36"/>
        <v/>
      </c>
      <c r="L177" s="159"/>
      <c r="M177" s="163" t="str">
        <f t="shared" si="37"/>
        <v/>
      </c>
      <c r="N177" s="164"/>
      <c r="O177" s="162"/>
      <c r="P177" s="163" t="str">
        <f t="shared" si="38"/>
        <v/>
      </c>
      <c r="Q177" s="164" t="str">
        <f t="shared" ca="1" si="39"/>
        <v/>
      </c>
      <c r="R177" s="163" t="str">
        <f t="shared" si="40"/>
        <v/>
      </c>
      <c r="S177" s="163" t="str">
        <f ca="1">IF(AND(C177&lt;&gt;"",C177&lt;&gt;OFFSET(C177,1,0)),SUMIFS(M.1[Giá có thuế],M.1[Số ĐK],C177),"")</f>
        <v/>
      </c>
      <c r="T177" s="159"/>
      <c r="U177" s="161" t="str">
        <f>IF(T177="","",'Thông Tin Chung'!$L$3)</f>
        <v/>
      </c>
      <c r="V177" s="163" t="str">
        <f t="shared" ca="1" si="41"/>
        <v/>
      </c>
      <c r="W177" s="165"/>
      <c r="X177" s="155" t="str">
        <f ca="1">IF(C177="","",IF(OR(D177&lt;NgayBatDau,D177&gt;NgayKetThuc),"Ngày tháng phải nằm trong kỳ báo cáo",IF(AND(F177&lt;&gt;"",COUNTIF(D.3[Tên nhà cung cấp],F177)=0),"Tên NCC chưa khai báo trong DSNCC",IF(AND(G177&lt;&gt;"",COUNTIF(D.1[Tên sản phẩm],G177)=0),"SP này chưa khai báo trong DSSP",""))))</f>
        <v/>
      </c>
      <c r="Y177" s="23" t="str">
        <f t="shared" ca="1" si="43"/>
        <v/>
      </c>
      <c r="Z177" s="23" t="str">
        <f t="shared" ca="1" si="44"/>
        <v/>
      </c>
      <c r="AA177" s="23" t="str">
        <f t="shared" ca="1" si="45"/>
        <v/>
      </c>
    </row>
    <row r="178" spans="2:27" ht="27.75" customHeight="1" x14ac:dyDescent="0.2">
      <c r="B178" s="7">
        <f t="shared" si="32"/>
        <v>175</v>
      </c>
      <c r="C178" s="7" t="str">
        <f t="shared" ca="1" si="42"/>
        <v/>
      </c>
      <c r="D178" s="156" t="str">
        <f t="shared" ca="1" si="33"/>
        <v/>
      </c>
      <c r="E178" s="157" t="str">
        <f t="shared" ca="1" si="34"/>
        <v/>
      </c>
      <c r="F178" s="158" t="str">
        <f t="shared" ca="1" si="35"/>
        <v/>
      </c>
      <c r="G178" s="159"/>
      <c r="H178" s="159" t="str">
        <f>IF(G178="","",INDEX(D.1[Quy cách],MATCH(G178,D.1[Tên sản phẩm],0)))</f>
        <v/>
      </c>
      <c r="I178" s="160" t="str">
        <f>IF(G178="","",INDEX(D.1[ĐVT],MATCH(G178,D.1[Tên sản phẩm],0)))</f>
        <v/>
      </c>
      <c r="J178" s="162" t="str">
        <f>IF(G178="","",INDEX(D.1[Đơn giá nhập
(Hàng tồn đầu kỳ)],MATCH(G178,D.1[Tên sản phẩm],0)))</f>
        <v/>
      </c>
      <c r="K178" s="162" t="str">
        <f t="shared" si="36"/>
        <v/>
      </c>
      <c r="L178" s="159"/>
      <c r="M178" s="163" t="str">
        <f t="shared" si="37"/>
        <v/>
      </c>
      <c r="N178" s="164"/>
      <c r="O178" s="162"/>
      <c r="P178" s="163" t="str">
        <f t="shared" si="38"/>
        <v/>
      </c>
      <c r="Q178" s="164" t="str">
        <f t="shared" ca="1" si="39"/>
        <v/>
      </c>
      <c r="R178" s="163" t="str">
        <f t="shared" si="40"/>
        <v/>
      </c>
      <c r="S178" s="163" t="str">
        <f ca="1">IF(AND(C178&lt;&gt;"",C178&lt;&gt;OFFSET(C178,1,0)),SUMIFS(M.1[Giá có thuế],M.1[Số ĐK],C178),"")</f>
        <v/>
      </c>
      <c r="T178" s="159"/>
      <c r="U178" s="161" t="str">
        <f>IF(T178="","",'Thông Tin Chung'!$L$3)</f>
        <v/>
      </c>
      <c r="V178" s="163" t="str">
        <f t="shared" ca="1" si="41"/>
        <v/>
      </c>
      <c r="W178" s="165"/>
      <c r="X178" s="155" t="str">
        <f ca="1">IF(C178="","",IF(OR(D178&lt;NgayBatDau,D178&gt;NgayKetThuc),"Ngày tháng phải nằm trong kỳ báo cáo",IF(AND(F178&lt;&gt;"",COUNTIF(D.3[Tên nhà cung cấp],F178)=0),"Tên NCC chưa khai báo trong DSNCC",IF(AND(G178&lt;&gt;"",COUNTIF(D.1[Tên sản phẩm],G178)=0),"SP này chưa khai báo trong DSSP",""))))</f>
        <v/>
      </c>
      <c r="Y178" s="23" t="str">
        <f t="shared" ca="1" si="43"/>
        <v/>
      </c>
      <c r="Z178" s="23" t="str">
        <f t="shared" ca="1" si="44"/>
        <v/>
      </c>
      <c r="AA178" s="23" t="str">
        <f t="shared" ca="1" si="45"/>
        <v/>
      </c>
    </row>
    <row r="179" spans="2:27" ht="27.75" customHeight="1" x14ac:dyDescent="0.2">
      <c r="B179" s="7">
        <f t="shared" si="32"/>
        <v>176</v>
      </c>
      <c r="C179" s="7" t="str">
        <f t="shared" ca="1" si="42"/>
        <v/>
      </c>
      <c r="D179" s="156" t="str">
        <f t="shared" ca="1" si="33"/>
        <v/>
      </c>
      <c r="E179" s="157" t="str">
        <f t="shared" ca="1" si="34"/>
        <v/>
      </c>
      <c r="F179" s="158" t="str">
        <f t="shared" ca="1" si="35"/>
        <v/>
      </c>
      <c r="G179" s="159"/>
      <c r="H179" s="159" t="str">
        <f>IF(G179="","",INDEX(D.1[Quy cách],MATCH(G179,D.1[Tên sản phẩm],0)))</f>
        <v/>
      </c>
      <c r="I179" s="160" t="str">
        <f>IF(G179="","",INDEX(D.1[ĐVT],MATCH(G179,D.1[Tên sản phẩm],0)))</f>
        <v/>
      </c>
      <c r="J179" s="162" t="str">
        <f>IF(G179="","",INDEX(D.1[Đơn giá nhập
(Hàng tồn đầu kỳ)],MATCH(G179,D.1[Tên sản phẩm],0)))</f>
        <v/>
      </c>
      <c r="K179" s="162" t="str">
        <f t="shared" si="36"/>
        <v/>
      </c>
      <c r="L179" s="159"/>
      <c r="M179" s="163" t="str">
        <f t="shared" si="37"/>
        <v/>
      </c>
      <c r="N179" s="164"/>
      <c r="O179" s="162"/>
      <c r="P179" s="163" t="str">
        <f t="shared" si="38"/>
        <v/>
      </c>
      <c r="Q179" s="164" t="str">
        <f t="shared" ca="1" si="39"/>
        <v/>
      </c>
      <c r="R179" s="163" t="str">
        <f t="shared" si="40"/>
        <v/>
      </c>
      <c r="S179" s="163" t="str">
        <f ca="1">IF(AND(C179&lt;&gt;"",C179&lt;&gt;OFFSET(C179,1,0)),SUMIFS(M.1[Giá có thuế],M.1[Số ĐK],C179),"")</f>
        <v/>
      </c>
      <c r="T179" s="159"/>
      <c r="U179" s="161" t="str">
        <f>IF(T179="","",'Thông Tin Chung'!$L$3)</f>
        <v/>
      </c>
      <c r="V179" s="163" t="str">
        <f t="shared" ca="1" si="41"/>
        <v/>
      </c>
      <c r="W179" s="165"/>
      <c r="X179" s="155" t="str">
        <f ca="1">IF(C179="","",IF(OR(D179&lt;NgayBatDau,D179&gt;NgayKetThuc),"Ngày tháng phải nằm trong kỳ báo cáo",IF(AND(F179&lt;&gt;"",COUNTIF(D.3[Tên nhà cung cấp],F179)=0),"Tên NCC chưa khai báo trong DSNCC",IF(AND(G179&lt;&gt;"",COUNTIF(D.1[Tên sản phẩm],G179)=0),"SP này chưa khai báo trong DSSP",""))))</f>
        <v/>
      </c>
      <c r="Y179" s="23" t="str">
        <f t="shared" ca="1" si="43"/>
        <v/>
      </c>
      <c r="Z179" s="23" t="str">
        <f t="shared" ca="1" si="44"/>
        <v/>
      </c>
      <c r="AA179" s="23" t="str">
        <f t="shared" ca="1" si="45"/>
        <v/>
      </c>
    </row>
    <row r="180" spans="2:27" ht="27.75" customHeight="1" x14ac:dyDescent="0.2">
      <c r="B180" s="7">
        <f t="shared" si="32"/>
        <v>177</v>
      </c>
      <c r="C180" s="7" t="str">
        <f t="shared" ca="1" si="42"/>
        <v/>
      </c>
      <c r="D180" s="156" t="str">
        <f t="shared" ca="1" si="33"/>
        <v/>
      </c>
      <c r="E180" s="157" t="str">
        <f t="shared" ca="1" si="34"/>
        <v/>
      </c>
      <c r="F180" s="158" t="str">
        <f t="shared" ca="1" si="35"/>
        <v/>
      </c>
      <c r="G180" s="159"/>
      <c r="H180" s="159" t="str">
        <f>IF(G180="","",INDEX(D.1[Quy cách],MATCH(G180,D.1[Tên sản phẩm],0)))</f>
        <v/>
      </c>
      <c r="I180" s="160" t="str">
        <f>IF(G180="","",INDEX(D.1[ĐVT],MATCH(G180,D.1[Tên sản phẩm],0)))</f>
        <v/>
      </c>
      <c r="J180" s="162" t="str">
        <f>IF(G180="","",INDEX(D.1[Đơn giá nhập
(Hàng tồn đầu kỳ)],MATCH(G180,D.1[Tên sản phẩm],0)))</f>
        <v/>
      </c>
      <c r="K180" s="162" t="str">
        <f t="shared" si="36"/>
        <v/>
      </c>
      <c r="L180" s="159"/>
      <c r="M180" s="163" t="str">
        <f t="shared" si="37"/>
        <v/>
      </c>
      <c r="N180" s="164"/>
      <c r="O180" s="162"/>
      <c r="P180" s="163" t="str">
        <f t="shared" si="38"/>
        <v/>
      </c>
      <c r="Q180" s="164" t="str">
        <f t="shared" ca="1" si="39"/>
        <v/>
      </c>
      <c r="R180" s="163" t="str">
        <f t="shared" si="40"/>
        <v/>
      </c>
      <c r="S180" s="163" t="str">
        <f ca="1">IF(AND(C180&lt;&gt;"",C180&lt;&gt;OFFSET(C180,1,0)),SUMIFS(M.1[Giá có thuế],M.1[Số ĐK],C180),"")</f>
        <v/>
      </c>
      <c r="T180" s="159"/>
      <c r="U180" s="161" t="str">
        <f>IF(T180="","",'Thông Tin Chung'!$L$3)</f>
        <v/>
      </c>
      <c r="V180" s="163" t="str">
        <f t="shared" ca="1" si="41"/>
        <v/>
      </c>
      <c r="W180" s="165"/>
      <c r="X180" s="155" t="str">
        <f ca="1">IF(C180="","",IF(OR(D180&lt;NgayBatDau,D180&gt;NgayKetThuc),"Ngày tháng phải nằm trong kỳ báo cáo",IF(AND(F180&lt;&gt;"",COUNTIF(D.3[Tên nhà cung cấp],F180)=0),"Tên NCC chưa khai báo trong DSNCC",IF(AND(G180&lt;&gt;"",COUNTIF(D.1[Tên sản phẩm],G180)=0),"SP này chưa khai báo trong DSSP",""))))</f>
        <v/>
      </c>
      <c r="Y180" s="23" t="str">
        <f t="shared" ca="1" si="43"/>
        <v/>
      </c>
      <c r="Z180" s="23" t="str">
        <f t="shared" ca="1" si="44"/>
        <v/>
      </c>
      <c r="AA180" s="23" t="str">
        <f t="shared" ca="1" si="45"/>
        <v/>
      </c>
    </row>
    <row r="181" spans="2:27" ht="27.75" customHeight="1" x14ac:dyDescent="0.2">
      <c r="B181" s="7">
        <f t="shared" si="32"/>
        <v>178</v>
      </c>
      <c r="C181" s="7" t="str">
        <f t="shared" ca="1" si="42"/>
        <v/>
      </c>
      <c r="D181" s="156" t="str">
        <f t="shared" ca="1" si="33"/>
        <v/>
      </c>
      <c r="E181" s="157" t="str">
        <f t="shared" ca="1" si="34"/>
        <v/>
      </c>
      <c r="F181" s="158" t="str">
        <f t="shared" ca="1" si="35"/>
        <v/>
      </c>
      <c r="G181" s="159"/>
      <c r="H181" s="159" t="str">
        <f>IF(G181="","",INDEX(D.1[Quy cách],MATCH(G181,D.1[Tên sản phẩm],0)))</f>
        <v/>
      </c>
      <c r="I181" s="160" t="str">
        <f>IF(G181="","",INDEX(D.1[ĐVT],MATCH(G181,D.1[Tên sản phẩm],0)))</f>
        <v/>
      </c>
      <c r="J181" s="162" t="str">
        <f>IF(G181="","",INDEX(D.1[Đơn giá nhập
(Hàng tồn đầu kỳ)],MATCH(G181,D.1[Tên sản phẩm],0)))</f>
        <v/>
      </c>
      <c r="K181" s="162" t="str">
        <f t="shared" si="36"/>
        <v/>
      </c>
      <c r="L181" s="159"/>
      <c r="M181" s="163" t="str">
        <f t="shared" si="37"/>
        <v/>
      </c>
      <c r="N181" s="164"/>
      <c r="O181" s="162"/>
      <c r="P181" s="163" t="str">
        <f t="shared" si="38"/>
        <v/>
      </c>
      <c r="Q181" s="164" t="str">
        <f t="shared" ca="1" si="39"/>
        <v/>
      </c>
      <c r="R181" s="163" t="str">
        <f t="shared" si="40"/>
        <v/>
      </c>
      <c r="S181" s="163" t="str">
        <f ca="1">IF(AND(C181&lt;&gt;"",C181&lt;&gt;OFFSET(C181,1,0)),SUMIFS(M.1[Giá có thuế],M.1[Số ĐK],C181),"")</f>
        <v/>
      </c>
      <c r="T181" s="159"/>
      <c r="U181" s="161" t="str">
        <f>IF(T181="","",'Thông Tin Chung'!$L$3)</f>
        <v/>
      </c>
      <c r="V181" s="163" t="str">
        <f t="shared" ca="1" si="41"/>
        <v/>
      </c>
      <c r="W181" s="165"/>
      <c r="X181" s="155" t="str">
        <f ca="1">IF(C181="","",IF(OR(D181&lt;NgayBatDau,D181&gt;NgayKetThuc),"Ngày tháng phải nằm trong kỳ báo cáo",IF(AND(F181&lt;&gt;"",COUNTIF(D.3[Tên nhà cung cấp],F181)=0),"Tên NCC chưa khai báo trong DSNCC",IF(AND(G181&lt;&gt;"",COUNTIF(D.1[Tên sản phẩm],G181)=0),"SP này chưa khai báo trong DSSP",""))))</f>
        <v/>
      </c>
      <c r="Y181" s="23" t="str">
        <f t="shared" ca="1" si="43"/>
        <v/>
      </c>
      <c r="Z181" s="23" t="str">
        <f t="shared" ca="1" si="44"/>
        <v/>
      </c>
      <c r="AA181" s="23" t="str">
        <f t="shared" ca="1" si="45"/>
        <v/>
      </c>
    </row>
    <row r="182" spans="2:27" ht="27.75" customHeight="1" x14ac:dyDescent="0.2">
      <c r="B182" s="7">
        <f t="shared" si="32"/>
        <v>179</v>
      </c>
      <c r="C182" s="7" t="str">
        <f t="shared" ca="1" si="42"/>
        <v/>
      </c>
      <c r="D182" s="156" t="str">
        <f t="shared" ca="1" si="33"/>
        <v/>
      </c>
      <c r="E182" s="157" t="str">
        <f t="shared" ca="1" si="34"/>
        <v/>
      </c>
      <c r="F182" s="158" t="str">
        <f t="shared" ca="1" si="35"/>
        <v/>
      </c>
      <c r="G182" s="159"/>
      <c r="H182" s="159" t="str">
        <f>IF(G182="","",INDEX(D.1[Quy cách],MATCH(G182,D.1[Tên sản phẩm],0)))</f>
        <v/>
      </c>
      <c r="I182" s="160" t="str">
        <f>IF(G182="","",INDEX(D.1[ĐVT],MATCH(G182,D.1[Tên sản phẩm],0)))</f>
        <v/>
      </c>
      <c r="J182" s="162" t="str">
        <f>IF(G182="","",INDEX(D.1[Đơn giá nhập
(Hàng tồn đầu kỳ)],MATCH(G182,D.1[Tên sản phẩm],0)))</f>
        <v/>
      </c>
      <c r="K182" s="162" t="str">
        <f t="shared" si="36"/>
        <v/>
      </c>
      <c r="L182" s="159"/>
      <c r="M182" s="163" t="str">
        <f t="shared" si="37"/>
        <v/>
      </c>
      <c r="N182" s="164"/>
      <c r="O182" s="162"/>
      <c r="P182" s="163" t="str">
        <f t="shared" si="38"/>
        <v/>
      </c>
      <c r="Q182" s="164" t="str">
        <f t="shared" ca="1" si="39"/>
        <v/>
      </c>
      <c r="R182" s="163" t="str">
        <f t="shared" si="40"/>
        <v/>
      </c>
      <c r="S182" s="163" t="str">
        <f ca="1">IF(AND(C182&lt;&gt;"",C182&lt;&gt;OFFSET(C182,1,0)),SUMIFS(M.1[Giá có thuế],M.1[Số ĐK],C182),"")</f>
        <v/>
      </c>
      <c r="T182" s="159"/>
      <c r="U182" s="161" t="str">
        <f>IF(T182="","",'Thông Tin Chung'!$L$3)</f>
        <v/>
      </c>
      <c r="V182" s="163" t="str">
        <f t="shared" ca="1" si="41"/>
        <v/>
      </c>
      <c r="W182" s="165"/>
      <c r="X182" s="155" t="str">
        <f ca="1">IF(C182="","",IF(OR(D182&lt;NgayBatDau,D182&gt;NgayKetThuc),"Ngày tháng phải nằm trong kỳ báo cáo",IF(AND(F182&lt;&gt;"",COUNTIF(D.3[Tên nhà cung cấp],F182)=0),"Tên NCC chưa khai báo trong DSNCC",IF(AND(G182&lt;&gt;"",COUNTIF(D.1[Tên sản phẩm],G182)=0),"SP này chưa khai báo trong DSSP",""))))</f>
        <v/>
      </c>
      <c r="Y182" s="23" t="str">
        <f t="shared" ca="1" si="43"/>
        <v/>
      </c>
      <c r="Z182" s="23" t="str">
        <f t="shared" ca="1" si="44"/>
        <v/>
      </c>
      <c r="AA182" s="23" t="str">
        <f t="shared" ca="1" si="45"/>
        <v/>
      </c>
    </row>
    <row r="183" spans="2:27" ht="27.75" customHeight="1" x14ac:dyDescent="0.2">
      <c r="B183" s="7">
        <f t="shared" si="32"/>
        <v>180</v>
      </c>
      <c r="C183" s="7" t="str">
        <f t="shared" ca="1" si="42"/>
        <v/>
      </c>
      <c r="D183" s="156" t="str">
        <f t="shared" ca="1" si="33"/>
        <v/>
      </c>
      <c r="E183" s="157" t="str">
        <f t="shared" ca="1" si="34"/>
        <v/>
      </c>
      <c r="F183" s="158" t="str">
        <f t="shared" ca="1" si="35"/>
        <v/>
      </c>
      <c r="G183" s="159"/>
      <c r="H183" s="159" t="str">
        <f>IF(G183="","",INDEX(D.1[Quy cách],MATCH(G183,D.1[Tên sản phẩm],0)))</f>
        <v/>
      </c>
      <c r="I183" s="160" t="str">
        <f>IF(G183="","",INDEX(D.1[ĐVT],MATCH(G183,D.1[Tên sản phẩm],0)))</f>
        <v/>
      </c>
      <c r="J183" s="162" t="str">
        <f>IF(G183="","",INDEX(D.1[Đơn giá nhập
(Hàng tồn đầu kỳ)],MATCH(G183,D.1[Tên sản phẩm],0)))</f>
        <v/>
      </c>
      <c r="K183" s="162" t="str">
        <f t="shared" si="36"/>
        <v/>
      </c>
      <c r="L183" s="159"/>
      <c r="M183" s="163" t="str">
        <f t="shared" si="37"/>
        <v/>
      </c>
      <c r="N183" s="164"/>
      <c r="O183" s="162"/>
      <c r="P183" s="163" t="str">
        <f t="shared" si="38"/>
        <v/>
      </c>
      <c r="Q183" s="164" t="str">
        <f t="shared" ca="1" si="39"/>
        <v/>
      </c>
      <c r="R183" s="163" t="str">
        <f t="shared" si="40"/>
        <v/>
      </c>
      <c r="S183" s="163" t="str">
        <f ca="1">IF(AND(C183&lt;&gt;"",C183&lt;&gt;OFFSET(C183,1,0)),SUMIFS(M.1[Giá có thuế],M.1[Số ĐK],C183),"")</f>
        <v/>
      </c>
      <c r="T183" s="159"/>
      <c r="U183" s="161" t="str">
        <f>IF(T183="","",'Thông Tin Chung'!$L$3)</f>
        <v/>
      </c>
      <c r="V183" s="163" t="str">
        <f t="shared" ca="1" si="41"/>
        <v/>
      </c>
      <c r="W183" s="165"/>
      <c r="X183" s="155" t="str">
        <f ca="1">IF(C183="","",IF(OR(D183&lt;NgayBatDau,D183&gt;NgayKetThuc),"Ngày tháng phải nằm trong kỳ báo cáo",IF(AND(F183&lt;&gt;"",COUNTIF(D.3[Tên nhà cung cấp],F183)=0),"Tên NCC chưa khai báo trong DSNCC",IF(AND(G183&lt;&gt;"",COUNTIF(D.1[Tên sản phẩm],G183)=0),"SP này chưa khai báo trong DSSP",""))))</f>
        <v/>
      </c>
      <c r="Y183" s="23" t="str">
        <f t="shared" ca="1" si="43"/>
        <v/>
      </c>
      <c r="Z183" s="23" t="str">
        <f t="shared" ca="1" si="44"/>
        <v/>
      </c>
      <c r="AA183" s="23" t="str">
        <f t="shared" ca="1" si="45"/>
        <v/>
      </c>
    </row>
    <row r="184" spans="2:27" ht="27.75" customHeight="1" x14ac:dyDescent="0.2">
      <c r="B184" s="7">
        <f t="shared" si="32"/>
        <v>181</v>
      </c>
      <c r="C184" s="7" t="str">
        <f t="shared" ca="1" si="42"/>
        <v/>
      </c>
      <c r="D184" s="156" t="str">
        <f t="shared" ca="1" si="33"/>
        <v/>
      </c>
      <c r="E184" s="157" t="str">
        <f t="shared" ca="1" si="34"/>
        <v/>
      </c>
      <c r="F184" s="158" t="str">
        <f t="shared" ca="1" si="35"/>
        <v/>
      </c>
      <c r="G184" s="159"/>
      <c r="H184" s="159" t="str">
        <f>IF(G184="","",INDEX(D.1[Quy cách],MATCH(G184,D.1[Tên sản phẩm],0)))</f>
        <v/>
      </c>
      <c r="I184" s="160" t="str">
        <f>IF(G184="","",INDEX(D.1[ĐVT],MATCH(G184,D.1[Tên sản phẩm],0)))</f>
        <v/>
      </c>
      <c r="J184" s="162" t="str">
        <f>IF(G184="","",INDEX(D.1[Đơn giá nhập
(Hàng tồn đầu kỳ)],MATCH(G184,D.1[Tên sản phẩm],0)))</f>
        <v/>
      </c>
      <c r="K184" s="162" t="str">
        <f t="shared" si="36"/>
        <v/>
      </c>
      <c r="L184" s="159"/>
      <c r="M184" s="163" t="str">
        <f t="shared" si="37"/>
        <v/>
      </c>
      <c r="N184" s="164"/>
      <c r="O184" s="162"/>
      <c r="P184" s="163" t="str">
        <f t="shared" si="38"/>
        <v/>
      </c>
      <c r="Q184" s="164" t="str">
        <f t="shared" ca="1" si="39"/>
        <v/>
      </c>
      <c r="R184" s="163" t="str">
        <f t="shared" si="40"/>
        <v/>
      </c>
      <c r="S184" s="163" t="str">
        <f ca="1">IF(AND(C184&lt;&gt;"",C184&lt;&gt;OFFSET(C184,1,0)),SUMIFS(M.1[Giá có thuế],M.1[Số ĐK],C184),"")</f>
        <v/>
      </c>
      <c r="T184" s="159"/>
      <c r="U184" s="161" t="str">
        <f>IF(T184="","",'Thông Tin Chung'!$L$3)</f>
        <v/>
      </c>
      <c r="V184" s="163" t="str">
        <f t="shared" ca="1" si="41"/>
        <v/>
      </c>
      <c r="W184" s="165"/>
      <c r="X184" s="155" t="str">
        <f ca="1">IF(C184="","",IF(OR(D184&lt;NgayBatDau,D184&gt;NgayKetThuc),"Ngày tháng phải nằm trong kỳ báo cáo",IF(AND(F184&lt;&gt;"",COUNTIF(D.3[Tên nhà cung cấp],F184)=0),"Tên NCC chưa khai báo trong DSNCC",IF(AND(G184&lt;&gt;"",COUNTIF(D.1[Tên sản phẩm],G184)=0),"SP này chưa khai báo trong DSSP",""))))</f>
        <v/>
      </c>
      <c r="Y184" s="23" t="str">
        <f t="shared" ca="1" si="43"/>
        <v/>
      </c>
      <c r="Z184" s="23" t="str">
        <f t="shared" ca="1" si="44"/>
        <v/>
      </c>
      <c r="AA184" s="23" t="str">
        <f t="shared" ca="1" si="45"/>
        <v/>
      </c>
    </row>
    <row r="185" spans="2:27" ht="27.75" customHeight="1" x14ac:dyDescent="0.2">
      <c r="B185" s="7">
        <f t="shared" si="32"/>
        <v>182</v>
      </c>
      <c r="C185" s="7" t="str">
        <f t="shared" ca="1" si="42"/>
        <v/>
      </c>
      <c r="D185" s="156" t="str">
        <f t="shared" ca="1" si="33"/>
        <v/>
      </c>
      <c r="E185" s="157" t="str">
        <f t="shared" ca="1" si="34"/>
        <v/>
      </c>
      <c r="F185" s="158" t="str">
        <f t="shared" ca="1" si="35"/>
        <v/>
      </c>
      <c r="G185" s="159"/>
      <c r="H185" s="159" t="str">
        <f>IF(G185="","",INDEX(D.1[Quy cách],MATCH(G185,D.1[Tên sản phẩm],0)))</f>
        <v/>
      </c>
      <c r="I185" s="160" t="str">
        <f>IF(G185="","",INDEX(D.1[ĐVT],MATCH(G185,D.1[Tên sản phẩm],0)))</f>
        <v/>
      </c>
      <c r="J185" s="162" t="str">
        <f>IF(G185="","",INDEX(D.1[Đơn giá nhập
(Hàng tồn đầu kỳ)],MATCH(G185,D.1[Tên sản phẩm],0)))</f>
        <v/>
      </c>
      <c r="K185" s="162" t="str">
        <f t="shared" si="36"/>
        <v/>
      </c>
      <c r="L185" s="159"/>
      <c r="M185" s="163" t="str">
        <f t="shared" si="37"/>
        <v/>
      </c>
      <c r="N185" s="164"/>
      <c r="O185" s="162"/>
      <c r="P185" s="163" t="str">
        <f t="shared" si="38"/>
        <v/>
      </c>
      <c r="Q185" s="164" t="str">
        <f t="shared" ca="1" si="39"/>
        <v/>
      </c>
      <c r="R185" s="163" t="str">
        <f t="shared" si="40"/>
        <v/>
      </c>
      <c r="S185" s="163" t="str">
        <f ca="1">IF(AND(C185&lt;&gt;"",C185&lt;&gt;OFFSET(C185,1,0)),SUMIFS(M.1[Giá có thuế],M.1[Số ĐK],C185),"")</f>
        <v/>
      </c>
      <c r="T185" s="159"/>
      <c r="U185" s="161" t="str">
        <f>IF(T185="","",'Thông Tin Chung'!$L$3)</f>
        <v/>
      </c>
      <c r="V185" s="163" t="str">
        <f t="shared" ca="1" si="41"/>
        <v/>
      </c>
      <c r="W185" s="165"/>
      <c r="X185" s="155" t="str">
        <f ca="1">IF(C185="","",IF(OR(D185&lt;NgayBatDau,D185&gt;NgayKetThuc),"Ngày tháng phải nằm trong kỳ báo cáo",IF(AND(F185&lt;&gt;"",COUNTIF(D.3[Tên nhà cung cấp],F185)=0),"Tên NCC chưa khai báo trong DSNCC",IF(AND(G185&lt;&gt;"",COUNTIF(D.1[Tên sản phẩm],G185)=0),"SP này chưa khai báo trong DSSP",""))))</f>
        <v/>
      </c>
      <c r="Y185" s="23" t="str">
        <f t="shared" ca="1" si="43"/>
        <v/>
      </c>
      <c r="Z185" s="23" t="str">
        <f t="shared" ca="1" si="44"/>
        <v/>
      </c>
      <c r="AA185" s="23" t="str">
        <f t="shared" ca="1" si="45"/>
        <v/>
      </c>
    </row>
    <row r="186" spans="2:27" ht="27.75" customHeight="1" x14ac:dyDescent="0.2">
      <c r="B186" s="7">
        <f t="shared" si="32"/>
        <v>183</v>
      </c>
      <c r="C186" s="7" t="str">
        <f t="shared" ca="1" si="42"/>
        <v/>
      </c>
      <c r="D186" s="156" t="str">
        <f t="shared" ca="1" si="33"/>
        <v/>
      </c>
      <c r="E186" s="157" t="str">
        <f t="shared" ca="1" si="34"/>
        <v/>
      </c>
      <c r="F186" s="158" t="str">
        <f t="shared" ca="1" si="35"/>
        <v/>
      </c>
      <c r="G186" s="159"/>
      <c r="H186" s="159" t="str">
        <f>IF(G186="","",INDEX(D.1[Quy cách],MATCH(G186,D.1[Tên sản phẩm],0)))</f>
        <v/>
      </c>
      <c r="I186" s="160" t="str">
        <f>IF(G186="","",INDEX(D.1[ĐVT],MATCH(G186,D.1[Tên sản phẩm],0)))</f>
        <v/>
      </c>
      <c r="J186" s="162" t="str">
        <f>IF(G186="","",INDEX(D.1[Đơn giá nhập
(Hàng tồn đầu kỳ)],MATCH(G186,D.1[Tên sản phẩm],0)))</f>
        <v/>
      </c>
      <c r="K186" s="162" t="str">
        <f t="shared" si="36"/>
        <v/>
      </c>
      <c r="L186" s="159"/>
      <c r="M186" s="163" t="str">
        <f t="shared" si="37"/>
        <v/>
      </c>
      <c r="N186" s="164"/>
      <c r="O186" s="162"/>
      <c r="P186" s="163" t="str">
        <f t="shared" si="38"/>
        <v/>
      </c>
      <c r="Q186" s="164" t="str">
        <f t="shared" ca="1" si="39"/>
        <v/>
      </c>
      <c r="R186" s="163" t="str">
        <f t="shared" si="40"/>
        <v/>
      </c>
      <c r="S186" s="163" t="str">
        <f ca="1">IF(AND(C186&lt;&gt;"",C186&lt;&gt;OFFSET(C186,1,0)),SUMIFS(M.1[Giá có thuế],M.1[Số ĐK],C186),"")</f>
        <v/>
      </c>
      <c r="T186" s="159"/>
      <c r="U186" s="161" t="str">
        <f>IF(T186="","",'Thông Tin Chung'!$L$3)</f>
        <v/>
      </c>
      <c r="V186" s="163" t="str">
        <f t="shared" ca="1" si="41"/>
        <v/>
      </c>
      <c r="W186" s="165"/>
      <c r="X186" s="155" t="str">
        <f ca="1">IF(C186="","",IF(OR(D186&lt;NgayBatDau,D186&gt;NgayKetThuc),"Ngày tháng phải nằm trong kỳ báo cáo",IF(AND(F186&lt;&gt;"",COUNTIF(D.3[Tên nhà cung cấp],F186)=0),"Tên NCC chưa khai báo trong DSNCC",IF(AND(G186&lt;&gt;"",COUNTIF(D.1[Tên sản phẩm],G186)=0),"SP này chưa khai báo trong DSSP",""))))</f>
        <v/>
      </c>
      <c r="Y186" s="23" t="str">
        <f t="shared" ca="1" si="43"/>
        <v/>
      </c>
      <c r="Z186" s="23" t="str">
        <f t="shared" ca="1" si="44"/>
        <v/>
      </c>
      <c r="AA186" s="23" t="str">
        <f t="shared" ca="1" si="45"/>
        <v/>
      </c>
    </row>
    <row r="187" spans="2:27" ht="27.75" customHeight="1" x14ac:dyDescent="0.2">
      <c r="B187" s="7">
        <f t="shared" si="32"/>
        <v>184</v>
      </c>
      <c r="C187" s="7" t="str">
        <f t="shared" ca="1" si="42"/>
        <v/>
      </c>
      <c r="D187" s="156" t="str">
        <f t="shared" ca="1" si="33"/>
        <v/>
      </c>
      <c r="E187" s="157" t="str">
        <f t="shared" ca="1" si="34"/>
        <v/>
      </c>
      <c r="F187" s="158" t="str">
        <f t="shared" ca="1" si="35"/>
        <v/>
      </c>
      <c r="G187" s="159"/>
      <c r="H187" s="159" t="str">
        <f>IF(G187="","",INDEX(D.1[Quy cách],MATCH(G187,D.1[Tên sản phẩm],0)))</f>
        <v/>
      </c>
      <c r="I187" s="160" t="str">
        <f>IF(G187="","",INDEX(D.1[ĐVT],MATCH(G187,D.1[Tên sản phẩm],0)))</f>
        <v/>
      </c>
      <c r="J187" s="162" t="str">
        <f>IF(G187="","",INDEX(D.1[Đơn giá nhập
(Hàng tồn đầu kỳ)],MATCH(G187,D.1[Tên sản phẩm],0)))</f>
        <v/>
      </c>
      <c r="K187" s="162" t="str">
        <f t="shared" si="36"/>
        <v/>
      </c>
      <c r="L187" s="159"/>
      <c r="M187" s="163" t="str">
        <f t="shared" si="37"/>
        <v/>
      </c>
      <c r="N187" s="164"/>
      <c r="O187" s="162"/>
      <c r="P187" s="163" t="str">
        <f t="shared" si="38"/>
        <v/>
      </c>
      <c r="Q187" s="164" t="str">
        <f t="shared" ca="1" si="39"/>
        <v/>
      </c>
      <c r="R187" s="163" t="str">
        <f t="shared" si="40"/>
        <v/>
      </c>
      <c r="S187" s="163" t="str">
        <f ca="1">IF(AND(C187&lt;&gt;"",C187&lt;&gt;OFFSET(C187,1,0)),SUMIFS(M.1[Giá có thuế],M.1[Số ĐK],C187),"")</f>
        <v/>
      </c>
      <c r="T187" s="159"/>
      <c r="U187" s="161" t="str">
        <f>IF(T187="","",'Thông Tin Chung'!$L$3)</f>
        <v/>
      </c>
      <c r="V187" s="163" t="str">
        <f t="shared" ca="1" si="41"/>
        <v/>
      </c>
      <c r="W187" s="165"/>
      <c r="X187" s="155" t="str">
        <f ca="1">IF(C187="","",IF(OR(D187&lt;NgayBatDau,D187&gt;NgayKetThuc),"Ngày tháng phải nằm trong kỳ báo cáo",IF(AND(F187&lt;&gt;"",COUNTIF(D.3[Tên nhà cung cấp],F187)=0),"Tên NCC chưa khai báo trong DSNCC",IF(AND(G187&lt;&gt;"",COUNTIF(D.1[Tên sản phẩm],G187)=0),"SP này chưa khai báo trong DSSP",""))))</f>
        <v/>
      </c>
      <c r="Y187" s="23" t="str">
        <f t="shared" ca="1" si="43"/>
        <v/>
      </c>
      <c r="Z187" s="23" t="str">
        <f t="shared" ca="1" si="44"/>
        <v/>
      </c>
      <c r="AA187" s="23" t="str">
        <f t="shared" ca="1" si="45"/>
        <v/>
      </c>
    </row>
    <row r="188" spans="2:27" ht="27.75" customHeight="1" x14ac:dyDescent="0.2">
      <c r="B188" s="7">
        <f t="shared" si="32"/>
        <v>185</v>
      </c>
      <c r="C188" s="7" t="str">
        <f t="shared" ca="1" si="42"/>
        <v/>
      </c>
      <c r="D188" s="156" t="str">
        <f t="shared" ca="1" si="33"/>
        <v/>
      </c>
      <c r="E188" s="157" t="str">
        <f t="shared" ca="1" si="34"/>
        <v/>
      </c>
      <c r="F188" s="158" t="str">
        <f t="shared" ca="1" si="35"/>
        <v/>
      </c>
      <c r="G188" s="159"/>
      <c r="H188" s="159" t="str">
        <f>IF(G188="","",INDEX(D.1[Quy cách],MATCH(G188,D.1[Tên sản phẩm],0)))</f>
        <v/>
      </c>
      <c r="I188" s="160" t="str">
        <f>IF(G188="","",INDEX(D.1[ĐVT],MATCH(G188,D.1[Tên sản phẩm],0)))</f>
        <v/>
      </c>
      <c r="J188" s="162" t="str">
        <f>IF(G188="","",INDEX(D.1[Đơn giá nhập
(Hàng tồn đầu kỳ)],MATCH(G188,D.1[Tên sản phẩm],0)))</f>
        <v/>
      </c>
      <c r="K188" s="162" t="str">
        <f t="shared" si="36"/>
        <v/>
      </c>
      <c r="L188" s="159"/>
      <c r="M188" s="163" t="str">
        <f t="shared" si="37"/>
        <v/>
      </c>
      <c r="N188" s="164"/>
      <c r="O188" s="162"/>
      <c r="P188" s="163" t="str">
        <f t="shared" si="38"/>
        <v/>
      </c>
      <c r="Q188" s="164" t="str">
        <f t="shared" ca="1" si="39"/>
        <v/>
      </c>
      <c r="R188" s="163" t="str">
        <f t="shared" si="40"/>
        <v/>
      </c>
      <c r="S188" s="163" t="str">
        <f ca="1">IF(AND(C188&lt;&gt;"",C188&lt;&gt;OFFSET(C188,1,0)),SUMIFS(M.1[Giá có thuế],M.1[Số ĐK],C188),"")</f>
        <v/>
      </c>
      <c r="T188" s="159"/>
      <c r="U188" s="161" t="str">
        <f>IF(T188="","",'Thông Tin Chung'!$L$3)</f>
        <v/>
      </c>
      <c r="V188" s="163" t="str">
        <f t="shared" ca="1" si="41"/>
        <v/>
      </c>
      <c r="W188" s="165"/>
      <c r="X188" s="155" t="str">
        <f ca="1">IF(C188="","",IF(OR(D188&lt;NgayBatDau,D188&gt;NgayKetThuc),"Ngày tháng phải nằm trong kỳ báo cáo",IF(AND(F188&lt;&gt;"",COUNTIF(D.3[Tên nhà cung cấp],F188)=0),"Tên NCC chưa khai báo trong DSNCC",IF(AND(G188&lt;&gt;"",COUNTIF(D.1[Tên sản phẩm],G188)=0),"SP này chưa khai báo trong DSSP",""))))</f>
        <v/>
      </c>
      <c r="Y188" s="23" t="str">
        <f t="shared" ca="1" si="43"/>
        <v/>
      </c>
      <c r="Z188" s="23" t="str">
        <f t="shared" ca="1" si="44"/>
        <v/>
      </c>
      <c r="AA188" s="23" t="str">
        <f t="shared" ca="1" si="45"/>
        <v/>
      </c>
    </row>
    <row r="189" spans="2:27" ht="27.75" customHeight="1" x14ac:dyDescent="0.2">
      <c r="B189" s="7">
        <f t="shared" si="32"/>
        <v>186</v>
      </c>
      <c r="C189" s="7" t="str">
        <f t="shared" ca="1" si="42"/>
        <v/>
      </c>
      <c r="D189" s="156" t="str">
        <f t="shared" ca="1" si="33"/>
        <v/>
      </c>
      <c r="E189" s="157" t="str">
        <f t="shared" ca="1" si="34"/>
        <v/>
      </c>
      <c r="F189" s="158" t="str">
        <f t="shared" ca="1" si="35"/>
        <v/>
      </c>
      <c r="G189" s="159"/>
      <c r="H189" s="159" t="str">
        <f>IF(G189="","",INDEX(D.1[Quy cách],MATCH(G189,D.1[Tên sản phẩm],0)))</f>
        <v/>
      </c>
      <c r="I189" s="160" t="str">
        <f>IF(G189="","",INDEX(D.1[ĐVT],MATCH(G189,D.1[Tên sản phẩm],0)))</f>
        <v/>
      </c>
      <c r="J189" s="162" t="str">
        <f>IF(G189="","",INDEX(D.1[Đơn giá nhập
(Hàng tồn đầu kỳ)],MATCH(G189,D.1[Tên sản phẩm],0)))</f>
        <v/>
      </c>
      <c r="K189" s="162" t="str">
        <f t="shared" si="36"/>
        <v/>
      </c>
      <c r="L189" s="159"/>
      <c r="M189" s="163" t="str">
        <f t="shared" si="37"/>
        <v/>
      </c>
      <c r="N189" s="164"/>
      <c r="O189" s="162"/>
      <c r="P189" s="163" t="str">
        <f t="shared" si="38"/>
        <v/>
      </c>
      <c r="Q189" s="164" t="str">
        <f t="shared" ca="1" si="39"/>
        <v/>
      </c>
      <c r="R189" s="163" t="str">
        <f t="shared" si="40"/>
        <v/>
      </c>
      <c r="S189" s="163" t="str">
        <f ca="1">IF(AND(C189&lt;&gt;"",C189&lt;&gt;OFFSET(C189,1,0)),SUMIFS(M.1[Giá có thuế],M.1[Số ĐK],C189),"")</f>
        <v/>
      </c>
      <c r="T189" s="159"/>
      <c r="U189" s="161" t="str">
        <f>IF(T189="","",'Thông Tin Chung'!$L$3)</f>
        <v/>
      </c>
      <c r="V189" s="163" t="str">
        <f t="shared" ca="1" si="41"/>
        <v/>
      </c>
      <c r="W189" s="165"/>
      <c r="X189" s="155" t="str">
        <f ca="1">IF(C189="","",IF(OR(D189&lt;NgayBatDau,D189&gt;NgayKetThuc),"Ngày tháng phải nằm trong kỳ báo cáo",IF(AND(F189&lt;&gt;"",COUNTIF(D.3[Tên nhà cung cấp],F189)=0),"Tên NCC chưa khai báo trong DSNCC",IF(AND(G189&lt;&gt;"",COUNTIF(D.1[Tên sản phẩm],G189)=0),"SP này chưa khai báo trong DSSP",""))))</f>
        <v/>
      </c>
      <c r="Y189" s="23" t="str">
        <f t="shared" ca="1" si="43"/>
        <v/>
      </c>
      <c r="Z189" s="23" t="str">
        <f t="shared" ca="1" si="44"/>
        <v/>
      </c>
      <c r="AA189" s="23" t="str">
        <f t="shared" ca="1" si="45"/>
        <v/>
      </c>
    </row>
    <row r="190" spans="2:27" ht="27.75" customHeight="1" x14ac:dyDescent="0.2">
      <c r="B190" s="7">
        <f t="shared" si="32"/>
        <v>187</v>
      </c>
      <c r="C190" s="7" t="str">
        <f t="shared" ca="1" si="42"/>
        <v/>
      </c>
      <c r="D190" s="156" t="str">
        <f t="shared" ca="1" si="33"/>
        <v/>
      </c>
      <c r="E190" s="157" t="str">
        <f t="shared" ca="1" si="34"/>
        <v/>
      </c>
      <c r="F190" s="158" t="str">
        <f t="shared" ca="1" si="35"/>
        <v/>
      </c>
      <c r="G190" s="159"/>
      <c r="H190" s="159" t="str">
        <f>IF(G190="","",INDEX(D.1[Quy cách],MATCH(G190,D.1[Tên sản phẩm],0)))</f>
        <v/>
      </c>
      <c r="I190" s="160" t="str">
        <f>IF(G190="","",INDEX(D.1[ĐVT],MATCH(G190,D.1[Tên sản phẩm],0)))</f>
        <v/>
      </c>
      <c r="J190" s="162" t="str">
        <f>IF(G190="","",INDEX(D.1[Đơn giá nhập
(Hàng tồn đầu kỳ)],MATCH(G190,D.1[Tên sản phẩm],0)))</f>
        <v/>
      </c>
      <c r="K190" s="162" t="str">
        <f t="shared" si="36"/>
        <v/>
      </c>
      <c r="L190" s="159"/>
      <c r="M190" s="163" t="str">
        <f t="shared" si="37"/>
        <v/>
      </c>
      <c r="N190" s="164"/>
      <c r="O190" s="162"/>
      <c r="P190" s="163" t="str">
        <f t="shared" si="38"/>
        <v/>
      </c>
      <c r="Q190" s="164" t="str">
        <f t="shared" ca="1" si="39"/>
        <v/>
      </c>
      <c r="R190" s="163" t="str">
        <f t="shared" si="40"/>
        <v/>
      </c>
      <c r="S190" s="163" t="str">
        <f ca="1">IF(AND(C190&lt;&gt;"",C190&lt;&gt;OFFSET(C190,1,0)),SUMIFS(M.1[Giá có thuế],M.1[Số ĐK],C190),"")</f>
        <v/>
      </c>
      <c r="T190" s="159"/>
      <c r="U190" s="161" t="str">
        <f>IF(T190="","",'Thông Tin Chung'!$L$3)</f>
        <v/>
      </c>
      <c r="V190" s="163" t="str">
        <f t="shared" ca="1" si="41"/>
        <v/>
      </c>
      <c r="W190" s="165"/>
      <c r="X190" s="155" t="str">
        <f ca="1">IF(C190="","",IF(OR(D190&lt;NgayBatDau,D190&gt;NgayKetThuc),"Ngày tháng phải nằm trong kỳ báo cáo",IF(AND(F190&lt;&gt;"",COUNTIF(D.3[Tên nhà cung cấp],F190)=0),"Tên NCC chưa khai báo trong DSNCC",IF(AND(G190&lt;&gt;"",COUNTIF(D.1[Tên sản phẩm],G190)=0),"SP này chưa khai báo trong DSSP",""))))</f>
        <v/>
      </c>
      <c r="Y190" s="23" t="str">
        <f t="shared" ca="1" si="43"/>
        <v/>
      </c>
      <c r="Z190" s="23" t="str">
        <f t="shared" ca="1" si="44"/>
        <v/>
      </c>
      <c r="AA190" s="23" t="str">
        <f t="shared" ca="1" si="45"/>
        <v/>
      </c>
    </row>
    <row r="191" spans="2:27" ht="27.75" customHeight="1" x14ac:dyDescent="0.2">
      <c r="B191" s="7">
        <f t="shared" si="32"/>
        <v>188</v>
      </c>
      <c r="C191" s="7" t="str">
        <f t="shared" ca="1" si="42"/>
        <v/>
      </c>
      <c r="D191" s="156" t="str">
        <f t="shared" ca="1" si="33"/>
        <v/>
      </c>
      <c r="E191" s="157" t="str">
        <f t="shared" ca="1" si="34"/>
        <v/>
      </c>
      <c r="F191" s="158" t="str">
        <f t="shared" ca="1" si="35"/>
        <v/>
      </c>
      <c r="G191" s="159"/>
      <c r="H191" s="159" t="str">
        <f>IF(G191="","",INDEX(D.1[Quy cách],MATCH(G191,D.1[Tên sản phẩm],0)))</f>
        <v/>
      </c>
      <c r="I191" s="160" t="str">
        <f>IF(G191="","",INDEX(D.1[ĐVT],MATCH(G191,D.1[Tên sản phẩm],0)))</f>
        <v/>
      </c>
      <c r="J191" s="162" t="str">
        <f>IF(G191="","",INDEX(D.1[Đơn giá nhập
(Hàng tồn đầu kỳ)],MATCH(G191,D.1[Tên sản phẩm],0)))</f>
        <v/>
      </c>
      <c r="K191" s="162" t="str">
        <f t="shared" si="36"/>
        <v/>
      </c>
      <c r="L191" s="159"/>
      <c r="M191" s="163" t="str">
        <f t="shared" si="37"/>
        <v/>
      </c>
      <c r="N191" s="164"/>
      <c r="O191" s="162"/>
      <c r="P191" s="163" t="str">
        <f t="shared" si="38"/>
        <v/>
      </c>
      <c r="Q191" s="164" t="str">
        <f t="shared" ca="1" si="39"/>
        <v/>
      </c>
      <c r="R191" s="163" t="str">
        <f t="shared" si="40"/>
        <v/>
      </c>
      <c r="S191" s="163" t="str">
        <f ca="1">IF(AND(C191&lt;&gt;"",C191&lt;&gt;OFFSET(C191,1,0)),SUMIFS(M.1[Giá có thuế],M.1[Số ĐK],C191),"")</f>
        <v/>
      </c>
      <c r="T191" s="159"/>
      <c r="U191" s="161" t="str">
        <f>IF(T191="","",'Thông Tin Chung'!$L$3)</f>
        <v/>
      </c>
      <c r="V191" s="163" t="str">
        <f t="shared" ca="1" si="41"/>
        <v/>
      </c>
      <c r="W191" s="165"/>
      <c r="X191" s="155" t="str">
        <f ca="1">IF(C191="","",IF(OR(D191&lt;NgayBatDau,D191&gt;NgayKetThuc),"Ngày tháng phải nằm trong kỳ báo cáo",IF(AND(F191&lt;&gt;"",COUNTIF(D.3[Tên nhà cung cấp],F191)=0),"Tên NCC chưa khai báo trong DSNCC",IF(AND(G191&lt;&gt;"",COUNTIF(D.1[Tên sản phẩm],G191)=0),"SP này chưa khai báo trong DSSP",""))))</f>
        <v/>
      </c>
      <c r="Y191" s="23" t="str">
        <f t="shared" ca="1" si="43"/>
        <v/>
      </c>
      <c r="Z191" s="23" t="str">
        <f t="shared" ca="1" si="44"/>
        <v/>
      </c>
      <c r="AA191" s="23" t="str">
        <f t="shared" ca="1" si="45"/>
        <v/>
      </c>
    </row>
    <row r="192" spans="2:27" ht="27.75" customHeight="1" x14ac:dyDescent="0.2">
      <c r="B192" s="7">
        <f t="shared" si="32"/>
        <v>189</v>
      </c>
      <c r="C192" s="7" t="str">
        <f t="shared" ca="1" si="42"/>
        <v/>
      </c>
      <c r="D192" s="156" t="str">
        <f t="shared" ca="1" si="33"/>
        <v/>
      </c>
      <c r="E192" s="157" t="str">
        <f t="shared" ca="1" si="34"/>
        <v/>
      </c>
      <c r="F192" s="158" t="str">
        <f t="shared" ca="1" si="35"/>
        <v/>
      </c>
      <c r="G192" s="159"/>
      <c r="H192" s="159" t="str">
        <f>IF(G192="","",INDEX(D.1[Quy cách],MATCH(G192,D.1[Tên sản phẩm],0)))</f>
        <v/>
      </c>
      <c r="I192" s="160" t="str">
        <f>IF(G192="","",INDEX(D.1[ĐVT],MATCH(G192,D.1[Tên sản phẩm],0)))</f>
        <v/>
      </c>
      <c r="J192" s="162" t="str">
        <f>IF(G192="","",INDEX(D.1[Đơn giá nhập
(Hàng tồn đầu kỳ)],MATCH(G192,D.1[Tên sản phẩm],0)))</f>
        <v/>
      </c>
      <c r="K192" s="162" t="str">
        <f t="shared" si="36"/>
        <v/>
      </c>
      <c r="L192" s="159"/>
      <c r="M192" s="163" t="str">
        <f t="shared" si="37"/>
        <v/>
      </c>
      <c r="N192" s="164"/>
      <c r="O192" s="162"/>
      <c r="P192" s="163" t="str">
        <f t="shared" si="38"/>
        <v/>
      </c>
      <c r="Q192" s="164" t="str">
        <f t="shared" ca="1" si="39"/>
        <v/>
      </c>
      <c r="R192" s="163" t="str">
        <f t="shared" si="40"/>
        <v/>
      </c>
      <c r="S192" s="163" t="str">
        <f ca="1">IF(AND(C192&lt;&gt;"",C192&lt;&gt;OFFSET(C192,1,0)),SUMIFS(M.1[Giá có thuế],M.1[Số ĐK],C192),"")</f>
        <v/>
      </c>
      <c r="T192" s="159"/>
      <c r="U192" s="161" t="str">
        <f>IF(T192="","",'Thông Tin Chung'!$L$3)</f>
        <v/>
      </c>
      <c r="V192" s="163" t="str">
        <f t="shared" ca="1" si="41"/>
        <v/>
      </c>
      <c r="W192" s="165"/>
      <c r="X192" s="155" t="str">
        <f ca="1">IF(C192="","",IF(OR(D192&lt;NgayBatDau,D192&gt;NgayKetThuc),"Ngày tháng phải nằm trong kỳ báo cáo",IF(AND(F192&lt;&gt;"",COUNTIF(D.3[Tên nhà cung cấp],F192)=0),"Tên NCC chưa khai báo trong DSNCC",IF(AND(G192&lt;&gt;"",COUNTIF(D.1[Tên sản phẩm],G192)=0),"SP này chưa khai báo trong DSSP",""))))</f>
        <v/>
      </c>
      <c r="Y192" s="23" t="str">
        <f t="shared" ca="1" si="43"/>
        <v/>
      </c>
      <c r="Z192" s="23" t="str">
        <f t="shared" ca="1" si="44"/>
        <v/>
      </c>
      <c r="AA192" s="23" t="str">
        <f t="shared" ca="1" si="45"/>
        <v/>
      </c>
    </row>
    <row r="193" spans="2:27" ht="27.75" customHeight="1" x14ac:dyDescent="0.2">
      <c r="B193" s="7">
        <f t="shared" si="32"/>
        <v>190</v>
      </c>
      <c r="C193" s="7" t="str">
        <f t="shared" ca="1" si="42"/>
        <v/>
      </c>
      <c r="D193" s="156" t="str">
        <f t="shared" ca="1" si="33"/>
        <v/>
      </c>
      <c r="E193" s="157" t="str">
        <f t="shared" ca="1" si="34"/>
        <v/>
      </c>
      <c r="F193" s="158" t="str">
        <f t="shared" ca="1" si="35"/>
        <v/>
      </c>
      <c r="G193" s="159"/>
      <c r="H193" s="159" t="str">
        <f>IF(G193="","",INDEX(D.1[Quy cách],MATCH(G193,D.1[Tên sản phẩm],0)))</f>
        <v/>
      </c>
      <c r="I193" s="160" t="str">
        <f>IF(G193="","",INDEX(D.1[ĐVT],MATCH(G193,D.1[Tên sản phẩm],0)))</f>
        <v/>
      </c>
      <c r="J193" s="162" t="str">
        <f>IF(G193="","",INDEX(D.1[Đơn giá nhập
(Hàng tồn đầu kỳ)],MATCH(G193,D.1[Tên sản phẩm],0)))</f>
        <v/>
      </c>
      <c r="K193" s="162" t="str">
        <f t="shared" si="36"/>
        <v/>
      </c>
      <c r="L193" s="159"/>
      <c r="M193" s="163" t="str">
        <f t="shared" si="37"/>
        <v/>
      </c>
      <c r="N193" s="164"/>
      <c r="O193" s="162"/>
      <c r="P193" s="163" t="str">
        <f t="shared" si="38"/>
        <v/>
      </c>
      <c r="Q193" s="164" t="str">
        <f t="shared" ca="1" si="39"/>
        <v/>
      </c>
      <c r="R193" s="163" t="str">
        <f t="shared" si="40"/>
        <v/>
      </c>
      <c r="S193" s="163" t="str">
        <f ca="1">IF(AND(C193&lt;&gt;"",C193&lt;&gt;OFFSET(C193,1,0)),SUMIFS(M.1[Giá có thuế],M.1[Số ĐK],C193),"")</f>
        <v/>
      </c>
      <c r="T193" s="159"/>
      <c r="U193" s="161" t="str">
        <f>IF(T193="","",'Thông Tin Chung'!$L$3)</f>
        <v/>
      </c>
      <c r="V193" s="163" t="str">
        <f t="shared" ca="1" si="41"/>
        <v/>
      </c>
      <c r="W193" s="165"/>
      <c r="X193" s="155" t="str">
        <f ca="1">IF(C193="","",IF(OR(D193&lt;NgayBatDau,D193&gt;NgayKetThuc),"Ngày tháng phải nằm trong kỳ báo cáo",IF(AND(F193&lt;&gt;"",COUNTIF(D.3[Tên nhà cung cấp],F193)=0),"Tên NCC chưa khai báo trong DSNCC",IF(AND(G193&lt;&gt;"",COUNTIF(D.1[Tên sản phẩm],G193)=0),"SP này chưa khai báo trong DSSP",""))))</f>
        <v/>
      </c>
      <c r="Y193" s="23" t="str">
        <f t="shared" ca="1" si="43"/>
        <v/>
      </c>
      <c r="Z193" s="23" t="str">
        <f t="shared" ca="1" si="44"/>
        <v/>
      </c>
      <c r="AA193" s="23" t="str">
        <f t="shared" ca="1" si="45"/>
        <v/>
      </c>
    </row>
    <row r="194" spans="2:27" ht="27.75" customHeight="1" x14ac:dyDescent="0.2">
      <c r="B194" s="7">
        <f t="shared" si="32"/>
        <v>191</v>
      </c>
      <c r="C194" s="7" t="str">
        <f t="shared" ca="1" si="42"/>
        <v/>
      </c>
      <c r="D194" s="156" t="str">
        <f t="shared" ca="1" si="33"/>
        <v/>
      </c>
      <c r="E194" s="157" t="str">
        <f t="shared" ca="1" si="34"/>
        <v/>
      </c>
      <c r="F194" s="158" t="str">
        <f t="shared" ca="1" si="35"/>
        <v/>
      </c>
      <c r="G194" s="159"/>
      <c r="H194" s="159" t="str">
        <f>IF(G194="","",INDEX(D.1[Quy cách],MATCH(G194,D.1[Tên sản phẩm],0)))</f>
        <v/>
      </c>
      <c r="I194" s="160" t="str">
        <f>IF(G194="","",INDEX(D.1[ĐVT],MATCH(G194,D.1[Tên sản phẩm],0)))</f>
        <v/>
      </c>
      <c r="J194" s="162" t="str">
        <f>IF(G194="","",INDEX(D.1[Đơn giá nhập
(Hàng tồn đầu kỳ)],MATCH(G194,D.1[Tên sản phẩm],0)))</f>
        <v/>
      </c>
      <c r="K194" s="162" t="str">
        <f t="shared" si="36"/>
        <v/>
      </c>
      <c r="L194" s="159"/>
      <c r="M194" s="163" t="str">
        <f t="shared" si="37"/>
        <v/>
      </c>
      <c r="N194" s="164"/>
      <c r="O194" s="162"/>
      <c r="P194" s="163" t="str">
        <f t="shared" si="38"/>
        <v/>
      </c>
      <c r="Q194" s="164" t="str">
        <f t="shared" ca="1" si="39"/>
        <v/>
      </c>
      <c r="R194" s="163" t="str">
        <f t="shared" si="40"/>
        <v/>
      </c>
      <c r="S194" s="163" t="str">
        <f ca="1">IF(AND(C194&lt;&gt;"",C194&lt;&gt;OFFSET(C194,1,0)),SUMIFS(M.1[Giá có thuế],M.1[Số ĐK],C194),"")</f>
        <v/>
      </c>
      <c r="T194" s="159"/>
      <c r="U194" s="161" t="str">
        <f>IF(T194="","",'Thông Tin Chung'!$L$3)</f>
        <v/>
      </c>
      <c r="V194" s="163" t="str">
        <f t="shared" ca="1" si="41"/>
        <v/>
      </c>
      <c r="W194" s="165"/>
      <c r="X194" s="155" t="str">
        <f ca="1">IF(C194="","",IF(OR(D194&lt;NgayBatDau,D194&gt;NgayKetThuc),"Ngày tháng phải nằm trong kỳ báo cáo",IF(AND(F194&lt;&gt;"",COUNTIF(D.3[Tên nhà cung cấp],F194)=0),"Tên NCC chưa khai báo trong DSNCC",IF(AND(G194&lt;&gt;"",COUNTIF(D.1[Tên sản phẩm],G194)=0),"SP này chưa khai báo trong DSSP",""))))</f>
        <v/>
      </c>
      <c r="Y194" s="23" t="str">
        <f t="shared" ca="1" si="43"/>
        <v/>
      </c>
      <c r="Z194" s="23" t="str">
        <f t="shared" ca="1" si="44"/>
        <v/>
      </c>
      <c r="AA194" s="23" t="str">
        <f t="shared" ca="1" si="45"/>
        <v/>
      </c>
    </row>
    <row r="195" spans="2:27" ht="27.75" customHeight="1" x14ac:dyDescent="0.2">
      <c r="B195" s="7">
        <f t="shared" ref="B195:B258" si="46">ROW(A195)-3</f>
        <v>192</v>
      </c>
      <c r="C195" s="7" t="str">
        <f t="shared" ca="1" si="42"/>
        <v/>
      </c>
      <c r="D195" s="156" t="str">
        <f t="shared" ca="1" si="33"/>
        <v/>
      </c>
      <c r="E195" s="157" t="str">
        <f t="shared" ca="1" si="34"/>
        <v/>
      </c>
      <c r="F195" s="158" t="str">
        <f t="shared" ca="1" si="35"/>
        <v/>
      </c>
      <c r="G195" s="159"/>
      <c r="H195" s="159" t="str">
        <f>IF(G195="","",INDEX(D.1[Quy cách],MATCH(G195,D.1[Tên sản phẩm],0)))</f>
        <v/>
      </c>
      <c r="I195" s="160" t="str">
        <f>IF(G195="","",INDEX(D.1[ĐVT],MATCH(G195,D.1[Tên sản phẩm],0)))</f>
        <v/>
      </c>
      <c r="J195" s="162" t="str">
        <f>IF(G195="","",INDEX(D.1[Đơn giá nhập
(Hàng tồn đầu kỳ)],MATCH(G195,D.1[Tên sản phẩm],0)))</f>
        <v/>
      </c>
      <c r="K195" s="162" t="str">
        <f t="shared" si="36"/>
        <v/>
      </c>
      <c r="L195" s="159"/>
      <c r="M195" s="163" t="str">
        <f t="shared" si="37"/>
        <v/>
      </c>
      <c r="N195" s="164"/>
      <c r="O195" s="162"/>
      <c r="P195" s="163" t="str">
        <f t="shared" si="38"/>
        <v/>
      </c>
      <c r="Q195" s="164" t="str">
        <f t="shared" ca="1" si="39"/>
        <v/>
      </c>
      <c r="R195" s="163" t="str">
        <f t="shared" si="40"/>
        <v/>
      </c>
      <c r="S195" s="163" t="str">
        <f ca="1">IF(AND(C195&lt;&gt;"",C195&lt;&gt;OFFSET(C195,1,0)),SUMIFS(M.1[Giá có thuế],M.1[Số ĐK],C195),"")</f>
        <v/>
      </c>
      <c r="T195" s="159"/>
      <c r="U195" s="161" t="str">
        <f>IF(T195="","",'Thông Tin Chung'!$L$3)</f>
        <v/>
      </c>
      <c r="V195" s="163" t="str">
        <f t="shared" ca="1" si="41"/>
        <v/>
      </c>
      <c r="W195" s="165"/>
      <c r="X195" s="155" t="str">
        <f ca="1">IF(C195="","",IF(OR(D195&lt;NgayBatDau,D195&gt;NgayKetThuc),"Ngày tháng phải nằm trong kỳ báo cáo",IF(AND(F195&lt;&gt;"",COUNTIF(D.3[Tên nhà cung cấp],F195)=0),"Tên NCC chưa khai báo trong DSNCC",IF(AND(G195&lt;&gt;"",COUNTIF(D.1[Tên sản phẩm],G195)=0),"SP này chưa khai báo trong DSSP",""))))</f>
        <v/>
      </c>
      <c r="Y195" s="23" t="str">
        <f t="shared" ca="1" si="43"/>
        <v/>
      </c>
      <c r="Z195" s="23" t="str">
        <f t="shared" ca="1" si="44"/>
        <v/>
      </c>
      <c r="AA195" s="23" t="str">
        <f t="shared" ca="1" si="45"/>
        <v/>
      </c>
    </row>
    <row r="196" spans="2:27" ht="27.75" customHeight="1" x14ac:dyDescent="0.2">
      <c r="B196" s="7">
        <f t="shared" si="46"/>
        <v>193</v>
      </c>
      <c r="C196" s="7" t="str">
        <f t="shared" ca="1" si="42"/>
        <v/>
      </c>
      <c r="D196" s="156" t="str">
        <f t="shared" ref="D196:D259" ca="1" si="47">IF(AND($G196&lt;&gt;"",B196&lt;&gt;1),OFFSET(C196,-1,1),"")</f>
        <v/>
      </c>
      <c r="E196" s="157" t="str">
        <f t="shared" ref="E196:E259" ca="1" si="48">IF(AND($G196&lt;&gt;"",B196&lt;&gt;1),OFFSET(D196,-1,1),"")</f>
        <v/>
      </c>
      <c r="F196" s="158" t="str">
        <f t="shared" ref="F196:F259" ca="1" si="49">IF(AND($G196&lt;&gt;"",B196&lt;&gt;1),OFFSET(E196,-1,1),"")</f>
        <v/>
      </c>
      <c r="G196" s="159"/>
      <c r="H196" s="159" t="str">
        <f>IF(G196="","",INDEX(D.1[Quy cách],MATCH(G196,D.1[Tên sản phẩm],0)))</f>
        <v/>
      </c>
      <c r="I196" s="160" t="str">
        <f>IF(G196="","",INDEX(D.1[ĐVT],MATCH(G196,D.1[Tên sản phẩm],0)))</f>
        <v/>
      </c>
      <c r="J196" s="162" t="str">
        <f>IF(G196="","",INDEX(D.1[Đơn giá nhập
(Hàng tồn đầu kỳ)],MATCH(G196,D.1[Tên sản phẩm],0)))</f>
        <v/>
      </c>
      <c r="K196" s="162" t="str">
        <f t="shared" ref="K196:K259" si="50">IF(OR(G196="",J196=""),"",1)</f>
        <v/>
      </c>
      <c r="L196" s="159"/>
      <c r="M196" s="163" t="str">
        <f t="shared" ref="M196:M259" si="51">IF(AND(J196&lt;&gt;"",K196&lt;&gt;""),J196*K196,"")</f>
        <v/>
      </c>
      <c r="N196" s="164"/>
      <c r="O196" s="162"/>
      <c r="P196" s="163" t="str">
        <f t="shared" ref="P196:P259" si="52">IF(M196="","",M196-SUM(O196))</f>
        <v/>
      </c>
      <c r="Q196" s="164" t="str">
        <f t="shared" ref="Q196:Q259" ca="1" si="53">IF(AND(P196&lt;&gt;"",C196=OFFSET(C196,-1,0)),OFFSET(P196,-1,1),"")</f>
        <v/>
      </c>
      <c r="R196" s="163" t="str">
        <f t="shared" ref="R196:R259" si="54">IF(P196="","",P196*SUM(1,Q196))</f>
        <v/>
      </c>
      <c r="S196" s="163" t="str">
        <f ca="1">IF(AND(C196&lt;&gt;"",C196&lt;&gt;OFFSET(C196,1,0)),SUMIFS(M.1[Giá có thuế],M.1[Số ĐK],C196),"")</f>
        <v/>
      </c>
      <c r="T196" s="159"/>
      <c r="U196" s="161" t="str">
        <f>IF(T196="","",'Thông Tin Chung'!$L$3)</f>
        <v/>
      </c>
      <c r="V196" s="163" t="str">
        <f t="shared" ref="V196:V259" ca="1" si="55">IF(AND(S196&lt;&gt;"",T196&lt;&gt;"",S196&lt;&gt;0),S196-T196,"")</f>
        <v/>
      </c>
      <c r="W196" s="165"/>
      <c r="X196" s="155" t="str">
        <f ca="1">IF(C196="","",IF(OR(D196&lt;NgayBatDau,D196&gt;NgayKetThuc),"Ngày tháng phải nằm trong kỳ báo cáo",IF(AND(F196&lt;&gt;"",COUNTIF(D.3[Tên nhà cung cấp],F196)=0),"Tên NCC chưa khai báo trong DSNCC",IF(AND(G196&lt;&gt;"",COUNTIF(D.1[Tên sản phẩm],G196)=0),"SP này chưa khai báo trong DSSP",""))))</f>
        <v/>
      </c>
      <c r="Y196" s="23" t="str">
        <f t="shared" ca="1" si="43"/>
        <v/>
      </c>
      <c r="Z196" s="23" t="str">
        <f t="shared" ca="1" si="44"/>
        <v/>
      </c>
      <c r="AA196" s="23" t="str">
        <f t="shared" ca="1" si="45"/>
        <v/>
      </c>
    </row>
    <row r="197" spans="2:27" ht="27.75" customHeight="1" x14ac:dyDescent="0.2">
      <c r="B197" s="7">
        <f t="shared" si="46"/>
        <v>194</v>
      </c>
      <c r="C197" s="7" t="str">
        <f t="shared" ref="C197:C260" ca="1" si="56">IF(AND(D197="",E197="",F197=""),"",IF(AND(D197=OFFSET(D197,-1,0),E197=OFFSET(E197,-1,0),F197=OFFSET(F197,-1,0)),OFFSET(B197,-1,1),B197))</f>
        <v/>
      </c>
      <c r="D197" s="156" t="str">
        <f t="shared" ca="1" si="47"/>
        <v/>
      </c>
      <c r="E197" s="157" t="str">
        <f t="shared" ca="1" si="48"/>
        <v/>
      </c>
      <c r="F197" s="158" t="str">
        <f t="shared" ca="1" si="49"/>
        <v/>
      </c>
      <c r="G197" s="159"/>
      <c r="H197" s="159" t="str">
        <f>IF(G197="","",INDEX(D.1[Quy cách],MATCH(G197,D.1[Tên sản phẩm],0)))</f>
        <v/>
      </c>
      <c r="I197" s="160" t="str">
        <f>IF(G197="","",INDEX(D.1[ĐVT],MATCH(G197,D.1[Tên sản phẩm],0)))</f>
        <v/>
      </c>
      <c r="J197" s="162" t="str">
        <f>IF(G197="","",INDEX(D.1[Đơn giá nhập
(Hàng tồn đầu kỳ)],MATCH(G197,D.1[Tên sản phẩm],0)))</f>
        <v/>
      </c>
      <c r="K197" s="162" t="str">
        <f t="shared" si="50"/>
        <v/>
      </c>
      <c r="L197" s="159"/>
      <c r="M197" s="163" t="str">
        <f t="shared" si="51"/>
        <v/>
      </c>
      <c r="N197" s="164"/>
      <c r="O197" s="162"/>
      <c r="P197" s="163" t="str">
        <f t="shared" si="52"/>
        <v/>
      </c>
      <c r="Q197" s="164" t="str">
        <f t="shared" ca="1" si="53"/>
        <v/>
      </c>
      <c r="R197" s="163" t="str">
        <f t="shared" si="54"/>
        <v/>
      </c>
      <c r="S197" s="163" t="str">
        <f ca="1">IF(AND(C197&lt;&gt;"",C197&lt;&gt;OFFSET(C197,1,0)),SUMIFS(M.1[Giá có thuế],M.1[Số ĐK],C197),"")</f>
        <v/>
      </c>
      <c r="T197" s="159"/>
      <c r="U197" s="161" t="str">
        <f>IF(T197="","",'Thông Tin Chung'!$L$3)</f>
        <v/>
      </c>
      <c r="V197" s="163" t="str">
        <f t="shared" ca="1" si="55"/>
        <v/>
      </c>
      <c r="W197" s="165"/>
      <c r="X197" s="155" t="str">
        <f ca="1">IF(C197="","",IF(OR(D197&lt;NgayBatDau,D197&gt;NgayKetThuc),"Ngày tháng phải nằm trong kỳ báo cáo",IF(AND(F197&lt;&gt;"",COUNTIF(D.3[Tên nhà cung cấp],F197)=0),"Tên NCC chưa khai báo trong DSNCC",IF(AND(G197&lt;&gt;"",COUNTIF(D.1[Tên sản phẩm],G197)=0),"SP này chưa khai báo trong DSSP",""))))</f>
        <v/>
      </c>
      <c r="Y197" s="23" t="str">
        <f t="shared" ref="Y197:Y260" ca="1" si="57">IF(D197="","",IF(D197&lt;B3LocTuNgay,0,IF(D197&lt;=B3LocDenNgay,1,"")))</f>
        <v/>
      </c>
      <c r="Z197" s="23" t="str">
        <f t="shared" ref="Z197:Z260" ca="1" si="58">IF(D197="","",IF(D197&lt;B4LocTuNgay,0,IF(D197&lt;=B4LocDenNgay,1,"")))</f>
        <v/>
      </c>
      <c r="AA197" s="23" t="str">
        <f t="shared" ref="AA197:AA260" ca="1" si="59">IF(D197="","",IF(D197&lt;B5LocTuNgay,0,IF(D197&lt;=B5LocDenNgay,1,"")))</f>
        <v/>
      </c>
    </row>
    <row r="198" spans="2:27" ht="27.75" customHeight="1" x14ac:dyDescent="0.2">
      <c r="B198" s="7">
        <f t="shared" si="46"/>
        <v>195</v>
      </c>
      <c r="C198" s="7" t="str">
        <f t="shared" ca="1" si="56"/>
        <v/>
      </c>
      <c r="D198" s="156" t="str">
        <f t="shared" ca="1" si="47"/>
        <v/>
      </c>
      <c r="E198" s="157" t="str">
        <f t="shared" ca="1" si="48"/>
        <v/>
      </c>
      <c r="F198" s="158" t="str">
        <f t="shared" ca="1" si="49"/>
        <v/>
      </c>
      <c r="G198" s="159"/>
      <c r="H198" s="159" t="str">
        <f>IF(G198="","",INDEX(D.1[Quy cách],MATCH(G198,D.1[Tên sản phẩm],0)))</f>
        <v/>
      </c>
      <c r="I198" s="160" t="str">
        <f>IF(G198="","",INDEX(D.1[ĐVT],MATCH(G198,D.1[Tên sản phẩm],0)))</f>
        <v/>
      </c>
      <c r="J198" s="162" t="str">
        <f>IF(G198="","",INDEX(D.1[Đơn giá nhập
(Hàng tồn đầu kỳ)],MATCH(G198,D.1[Tên sản phẩm],0)))</f>
        <v/>
      </c>
      <c r="K198" s="162" t="str">
        <f t="shared" si="50"/>
        <v/>
      </c>
      <c r="L198" s="159"/>
      <c r="M198" s="163" t="str">
        <f t="shared" si="51"/>
        <v/>
      </c>
      <c r="N198" s="164"/>
      <c r="O198" s="162"/>
      <c r="P198" s="163" t="str">
        <f t="shared" si="52"/>
        <v/>
      </c>
      <c r="Q198" s="164" t="str">
        <f t="shared" ca="1" si="53"/>
        <v/>
      </c>
      <c r="R198" s="163" t="str">
        <f t="shared" si="54"/>
        <v/>
      </c>
      <c r="S198" s="163" t="str">
        <f ca="1">IF(AND(C198&lt;&gt;"",C198&lt;&gt;OFFSET(C198,1,0)),SUMIFS(M.1[Giá có thuế],M.1[Số ĐK],C198),"")</f>
        <v/>
      </c>
      <c r="T198" s="159"/>
      <c r="U198" s="161" t="str">
        <f>IF(T198="","",'Thông Tin Chung'!$L$3)</f>
        <v/>
      </c>
      <c r="V198" s="163" t="str">
        <f t="shared" ca="1" si="55"/>
        <v/>
      </c>
      <c r="W198" s="165"/>
      <c r="X198" s="155" t="str">
        <f ca="1">IF(C198="","",IF(OR(D198&lt;NgayBatDau,D198&gt;NgayKetThuc),"Ngày tháng phải nằm trong kỳ báo cáo",IF(AND(F198&lt;&gt;"",COUNTIF(D.3[Tên nhà cung cấp],F198)=0),"Tên NCC chưa khai báo trong DSNCC",IF(AND(G198&lt;&gt;"",COUNTIF(D.1[Tên sản phẩm],G198)=0),"SP này chưa khai báo trong DSSP",""))))</f>
        <v/>
      </c>
      <c r="Y198" s="23" t="str">
        <f t="shared" ca="1" si="57"/>
        <v/>
      </c>
      <c r="Z198" s="23" t="str">
        <f t="shared" ca="1" si="58"/>
        <v/>
      </c>
      <c r="AA198" s="23" t="str">
        <f t="shared" ca="1" si="59"/>
        <v/>
      </c>
    </row>
    <row r="199" spans="2:27" ht="27.75" customHeight="1" x14ac:dyDescent="0.2">
      <c r="B199" s="7">
        <f t="shared" si="46"/>
        <v>196</v>
      </c>
      <c r="C199" s="7" t="str">
        <f t="shared" ca="1" si="56"/>
        <v/>
      </c>
      <c r="D199" s="156" t="str">
        <f t="shared" ca="1" si="47"/>
        <v/>
      </c>
      <c r="E199" s="157" t="str">
        <f t="shared" ca="1" si="48"/>
        <v/>
      </c>
      <c r="F199" s="158" t="str">
        <f t="shared" ca="1" si="49"/>
        <v/>
      </c>
      <c r="G199" s="159"/>
      <c r="H199" s="159" t="str">
        <f>IF(G199="","",INDEX(D.1[Quy cách],MATCH(G199,D.1[Tên sản phẩm],0)))</f>
        <v/>
      </c>
      <c r="I199" s="160" t="str">
        <f>IF(G199="","",INDEX(D.1[ĐVT],MATCH(G199,D.1[Tên sản phẩm],0)))</f>
        <v/>
      </c>
      <c r="J199" s="162" t="str">
        <f>IF(G199="","",INDEX(D.1[Đơn giá nhập
(Hàng tồn đầu kỳ)],MATCH(G199,D.1[Tên sản phẩm],0)))</f>
        <v/>
      </c>
      <c r="K199" s="162" t="str">
        <f t="shared" si="50"/>
        <v/>
      </c>
      <c r="L199" s="159"/>
      <c r="M199" s="163" t="str">
        <f t="shared" si="51"/>
        <v/>
      </c>
      <c r="N199" s="164"/>
      <c r="O199" s="162"/>
      <c r="P199" s="163" t="str">
        <f t="shared" si="52"/>
        <v/>
      </c>
      <c r="Q199" s="164" t="str">
        <f t="shared" ca="1" si="53"/>
        <v/>
      </c>
      <c r="R199" s="163" t="str">
        <f t="shared" si="54"/>
        <v/>
      </c>
      <c r="S199" s="163" t="str">
        <f ca="1">IF(AND(C199&lt;&gt;"",C199&lt;&gt;OFFSET(C199,1,0)),SUMIFS(M.1[Giá có thuế],M.1[Số ĐK],C199),"")</f>
        <v/>
      </c>
      <c r="T199" s="159"/>
      <c r="U199" s="161" t="str">
        <f>IF(T199="","",'Thông Tin Chung'!$L$3)</f>
        <v/>
      </c>
      <c r="V199" s="163" t="str">
        <f t="shared" ca="1" si="55"/>
        <v/>
      </c>
      <c r="W199" s="165"/>
      <c r="X199" s="155" t="str">
        <f ca="1">IF(C199="","",IF(OR(D199&lt;NgayBatDau,D199&gt;NgayKetThuc),"Ngày tháng phải nằm trong kỳ báo cáo",IF(AND(F199&lt;&gt;"",COUNTIF(D.3[Tên nhà cung cấp],F199)=0),"Tên NCC chưa khai báo trong DSNCC",IF(AND(G199&lt;&gt;"",COUNTIF(D.1[Tên sản phẩm],G199)=0),"SP này chưa khai báo trong DSSP",""))))</f>
        <v/>
      </c>
      <c r="Y199" s="23" t="str">
        <f t="shared" ca="1" si="57"/>
        <v/>
      </c>
      <c r="Z199" s="23" t="str">
        <f t="shared" ca="1" si="58"/>
        <v/>
      </c>
      <c r="AA199" s="23" t="str">
        <f t="shared" ca="1" si="59"/>
        <v/>
      </c>
    </row>
    <row r="200" spans="2:27" ht="27.75" customHeight="1" x14ac:dyDescent="0.2">
      <c r="B200" s="7">
        <f t="shared" si="46"/>
        <v>197</v>
      </c>
      <c r="C200" s="7" t="str">
        <f t="shared" ca="1" si="56"/>
        <v/>
      </c>
      <c r="D200" s="156" t="str">
        <f t="shared" ca="1" si="47"/>
        <v/>
      </c>
      <c r="E200" s="157" t="str">
        <f t="shared" ca="1" si="48"/>
        <v/>
      </c>
      <c r="F200" s="158" t="str">
        <f t="shared" ca="1" si="49"/>
        <v/>
      </c>
      <c r="G200" s="159"/>
      <c r="H200" s="159" t="str">
        <f>IF(G200="","",INDEX(D.1[Quy cách],MATCH(G200,D.1[Tên sản phẩm],0)))</f>
        <v/>
      </c>
      <c r="I200" s="160" t="str">
        <f>IF(G200="","",INDEX(D.1[ĐVT],MATCH(G200,D.1[Tên sản phẩm],0)))</f>
        <v/>
      </c>
      <c r="J200" s="162" t="str">
        <f>IF(G200="","",INDEX(D.1[Đơn giá nhập
(Hàng tồn đầu kỳ)],MATCH(G200,D.1[Tên sản phẩm],0)))</f>
        <v/>
      </c>
      <c r="K200" s="162" t="str">
        <f t="shared" si="50"/>
        <v/>
      </c>
      <c r="L200" s="159"/>
      <c r="M200" s="163" t="str">
        <f t="shared" si="51"/>
        <v/>
      </c>
      <c r="N200" s="164"/>
      <c r="O200" s="162"/>
      <c r="P200" s="163" t="str">
        <f t="shared" si="52"/>
        <v/>
      </c>
      <c r="Q200" s="164" t="str">
        <f t="shared" ca="1" si="53"/>
        <v/>
      </c>
      <c r="R200" s="163" t="str">
        <f t="shared" si="54"/>
        <v/>
      </c>
      <c r="S200" s="163" t="str">
        <f ca="1">IF(AND(C200&lt;&gt;"",C200&lt;&gt;OFFSET(C200,1,0)),SUMIFS(M.1[Giá có thuế],M.1[Số ĐK],C200),"")</f>
        <v/>
      </c>
      <c r="T200" s="159"/>
      <c r="U200" s="161" t="str">
        <f>IF(T200="","",'Thông Tin Chung'!$L$3)</f>
        <v/>
      </c>
      <c r="V200" s="163" t="str">
        <f t="shared" ca="1" si="55"/>
        <v/>
      </c>
      <c r="W200" s="165"/>
      <c r="X200" s="155" t="str">
        <f ca="1">IF(C200="","",IF(OR(D200&lt;NgayBatDau,D200&gt;NgayKetThuc),"Ngày tháng phải nằm trong kỳ báo cáo",IF(AND(F200&lt;&gt;"",COUNTIF(D.3[Tên nhà cung cấp],F200)=0),"Tên NCC chưa khai báo trong DSNCC",IF(AND(G200&lt;&gt;"",COUNTIF(D.1[Tên sản phẩm],G200)=0),"SP này chưa khai báo trong DSSP",""))))</f>
        <v/>
      </c>
      <c r="Y200" s="23" t="str">
        <f t="shared" ca="1" si="57"/>
        <v/>
      </c>
      <c r="Z200" s="23" t="str">
        <f t="shared" ca="1" si="58"/>
        <v/>
      </c>
      <c r="AA200" s="23" t="str">
        <f t="shared" ca="1" si="59"/>
        <v/>
      </c>
    </row>
    <row r="201" spans="2:27" ht="27.75" customHeight="1" x14ac:dyDescent="0.2">
      <c r="B201" s="7">
        <f t="shared" si="46"/>
        <v>198</v>
      </c>
      <c r="C201" s="7" t="str">
        <f t="shared" ca="1" si="56"/>
        <v/>
      </c>
      <c r="D201" s="156" t="str">
        <f t="shared" ca="1" si="47"/>
        <v/>
      </c>
      <c r="E201" s="157" t="str">
        <f t="shared" ca="1" si="48"/>
        <v/>
      </c>
      <c r="F201" s="158" t="str">
        <f t="shared" ca="1" si="49"/>
        <v/>
      </c>
      <c r="G201" s="159"/>
      <c r="H201" s="159" t="str">
        <f>IF(G201="","",INDEX(D.1[Quy cách],MATCH(G201,D.1[Tên sản phẩm],0)))</f>
        <v/>
      </c>
      <c r="I201" s="160" t="str">
        <f>IF(G201="","",INDEX(D.1[ĐVT],MATCH(G201,D.1[Tên sản phẩm],0)))</f>
        <v/>
      </c>
      <c r="J201" s="162" t="str">
        <f>IF(G201="","",INDEX(D.1[Đơn giá nhập
(Hàng tồn đầu kỳ)],MATCH(G201,D.1[Tên sản phẩm],0)))</f>
        <v/>
      </c>
      <c r="K201" s="162" t="str">
        <f t="shared" si="50"/>
        <v/>
      </c>
      <c r="L201" s="159"/>
      <c r="M201" s="163" t="str">
        <f t="shared" si="51"/>
        <v/>
      </c>
      <c r="N201" s="164"/>
      <c r="O201" s="162"/>
      <c r="P201" s="163" t="str">
        <f t="shared" si="52"/>
        <v/>
      </c>
      <c r="Q201" s="164" t="str">
        <f t="shared" ca="1" si="53"/>
        <v/>
      </c>
      <c r="R201" s="163" t="str">
        <f t="shared" si="54"/>
        <v/>
      </c>
      <c r="S201" s="163" t="str">
        <f ca="1">IF(AND(C201&lt;&gt;"",C201&lt;&gt;OFFSET(C201,1,0)),SUMIFS(M.1[Giá có thuế],M.1[Số ĐK],C201),"")</f>
        <v/>
      </c>
      <c r="T201" s="159"/>
      <c r="U201" s="161" t="str">
        <f>IF(T201="","",'Thông Tin Chung'!$L$3)</f>
        <v/>
      </c>
      <c r="V201" s="163" t="str">
        <f t="shared" ca="1" si="55"/>
        <v/>
      </c>
      <c r="W201" s="165"/>
      <c r="X201" s="155" t="str">
        <f ca="1">IF(C201="","",IF(OR(D201&lt;NgayBatDau,D201&gt;NgayKetThuc),"Ngày tháng phải nằm trong kỳ báo cáo",IF(AND(F201&lt;&gt;"",COUNTIF(D.3[Tên nhà cung cấp],F201)=0),"Tên NCC chưa khai báo trong DSNCC",IF(AND(G201&lt;&gt;"",COUNTIF(D.1[Tên sản phẩm],G201)=0),"SP này chưa khai báo trong DSSP",""))))</f>
        <v/>
      </c>
      <c r="Y201" s="23" t="str">
        <f t="shared" ca="1" si="57"/>
        <v/>
      </c>
      <c r="Z201" s="23" t="str">
        <f t="shared" ca="1" si="58"/>
        <v/>
      </c>
      <c r="AA201" s="23" t="str">
        <f t="shared" ca="1" si="59"/>
        <v/>
      </c>
    </row>
    <row r="202" spans="2:27" ht="27.75" customHeight="1" x14ac:dyDescent="0.2">
      <c r="B202" s="7">
        <f t="shared" si="46"/>
        <v>199</v>
      </c>
      <c r="C202" s="7" t="str">
        <f t="shared" ca="1" si="56"/>
        <v/>
      </c>
      <c r="D202" s="156" t="str">
        <f t="shared" ca="1" si="47"/>
        <v/>
      </c>
      <c r="E202" s="157" t="str">
        <f t="shared" ca="1" si="48"/>
        <v/>
      </c>
      <c r="F202" s="158" t="str">
        <f t="shared" ca="1" si="49"/>
        <v/>
      </c>
      <c r="G202" s="159"/>
      <c r="H202" s="159" t="str">
        <f>IF(G202="","",INDEX(D.1[Quy cách],MATCH(G202,D.1[Tên sản phẩm],0)))</f>
        <v/>
      </c>
      <c r="I202" s="160" t="str">
        <f>IF(G202="","",INDEX(D.1[ĐVT],MATCH(G202,D.1[Tên sản phẩm],0)))</f>
        <v/>
      </c>
      <c r="J202" s="162" t="str">
        <f>IF(G202="","",INDEX(D.1[Đơn giá nhập
(Hàng tồn đầu kỳ)],MATCH(G202,D.1[Tên sản phẩm],0)))</f>
        <v/>
      </c>
      <c r="K202" s="162" t="str">
        <f t="shared" si="50"/>
        <v/>
      </c>
      <c r="L202" s="159"/>
      <c r="M202" s="163" t="str">
        <f t="shared" si="51"/>
        <v/>
      </c>
      <c r="N202" s="164"/>
      <c r="O202" s="162"/>
      <c r="P202" s="163" t="str">
        <f t="shared" si="52"/>
        <v/>
      </c>
      <c r="Q202" s="164" t="str">
        <f t="shared" ca="1" si="53"/>
        <v/>
      </c>
      <c r="R202" s="163" t="str">
        <f t="shared" si="54"/>
        <v/>
      </c>
      <c r="S202" s="163" t="str">
        <f ca="1">IF(AND(C202&lt;&gt;"",C202&lt;&gt;OFFSET(C202,1,0)),SUMIFS(M.1[Giá có thuế],M.1[Số ĐK],C202),"")</f>
        <v/>
      </c>
      <c r="T202" s="159"/>
      <c r="U202" s="161" t="str">
        <f>IF(T202="","",'Thông Tin Chung'!$L$3)</f>
        <v/>
      </c>
      <c r="V202" s="163" t="str">
        <f t="shared" ca="1" si="55"/>
        <v/>
      </c>
      <c r="W202" s="165"/>
      <c r="X202" s="155" t="str">
        <f ca="1">IF(C202="","",IF(OR(D202&lt;NgayBatDau,D202&gt;NgayKetThuc),"Ngày tháng phải nằm trong kỳ báo cáo",IF(AND(F202&lt;&gt;"",COUNTIF(D.3[Tên nhà cung cấp],F202)=0),"Tên NCC chưa khai báo trong DSNCC",IF(AND(G202&lt;&gt;"",COUNTIF(D.1[Tên sản phẩm],G202)=0),"SP này chưa khai báo trong DSSP",""))))</f>
        <v/>
      </c>
      <c r="Y202" s="23" t="str">
        <f t="shared" ca="1" si="57"/>
        <v/>
      </c>
      <c r="Z202" s="23" t="str">
        <f t="shared" ca="1" si="58"/>
        <v/>
      </c>
      <c r="AA202" s="23" t="str">
        <f t="shared" ca="1" si="59"/>
        <v/>
      </c>
    </row>
    <row r="203" spans="2:27" ht="27.75" customHeight="1" x14ac:dyDescent="0.2">
      <c r="B203" s="7">
        <f t="shared" si="46"/>
        <v>200</v>
      </c>
      <c r="C203" s="7" t="str">
        <f t="shared" ca="1" si="56"/>
        <v/>
      </c>
      <c r="D203" s="156" t="str">
        <f t="shared" ca="1" si="47"/>
        <v/>
      </c>
      <c r="E203" s="157" t="str">
        <f t="shared" ca="1" si="48"/>
        <v/>
      </c>
      <c r="F203" s="158" t="str">
        <f t="shared" ca="1" si="49"/>
        <v/>
      </c>
      <c r="G203" s="159"/>
      <c r="H203" s="159" t="str">
        <f>IF(G203="","",INDEX(D.1[Quy cách],MATCH(G203,D.1[Tên sản phẩm],0)))</f>
        <v/>
      </c>
      <c r="I203" s="160" t="str">
        <f>IF(G203="","",INDEX(D.1[ĐVT],MATCH(G203,D.1[Tên sản phẩm],0)))</f>
        <v/>
      </c>
      <c r="J203" s="162" t="str">
        <f>IF(G203="","",INDEX(D.1[Đơn giá nhập
(Hàng tồn đầu kỳ)],MATCH(G203,D.1[Tên sản phẩm],0)))</f>
        <v/>
      </c>
      <c r="K203" s="162" t="str">
        <f t="shared" si="50"/>
        <v/>
      </c>
      <c r="L203" s="159"/>
      <c r="M203" s="163" t="str">
        <f t="shared" si="51"/>
        <v/>
      </c>
      <c r="N203" s="164"/>
      <c r="O203" s="162"/>
      <c r="P203" s="163" t="str">
        <f t="shared" si="52"/>
        <v/>
      </c>
      <c r="Q203" s="164" t="str">
        <f t="shared" ca="1" si="53"/>
        <v/>
      </c>
      <c r="R203" s="163" t="str">
        <f t="shared" si="54"/>
        <v/>
      </c>
      <c r="S203" s="163" t="str">
        <f ca="1">IF(AND(C203&lt;&gt;"",C203&lt;&gt;OFFSET(C203,1,0)),SUMIFS(M.1[Giá có thuế],M.1[Số ĐK],C203),"")</f>
        <v/>
      </c>
      <c r="T203" s="159"/>
      <c r="U203" s="161" t="str">
        <f>IF(T203="","",'Thông Tin Chung'!$L$3)</f>
        <v/>
      </c>
      <c r="V203" s="163" t="str">
        <f t="shared" ca="1" si="55"/>
        <v/>
      </c>
      <c r="W203" s="165"/>
      <c r="X203" s="155" t="str">
        <f ca="1">IF(C203="","",IF(OR(D203&lt;NgayBatDau,D203&gt;NgayKetThuc),"Ngày tháng phải nằm trong kỳ báo cáo",IF(AND(F203&lt;&gt;"",COUNTIF(D.3[Tên nhà cung cấp],F203)=0),"Tên NCC chưa khai báo trong DSNCC",IF(AND(G203&lt;&gt;"",COUNTIF(D.1[Tên sản phẩm],G203)=0),"SP này chưa khai báo trong DSSP",""))))</f>
        <v/>
      </c>
      <c r="Y203" s="23" t="str">
        <f t="shared" ca="1" si="57"/>
        <v/>
      </c>
      <c r="Z203" s="23" t="str">
        <f t="shared" ca="1" si="58"/>
        <v/>
      </c>
      <c r="AA203" s="23" t="str">
        <f t="shared" ca="1" si="59"/>
        <v/>
      </c>
    </row>
    <row r="204" spans="2:27" ht="27.75" customHeight="1" x14ac:dyDescent="0.2">
      <c r="B204" s="7">
        <f t="shared" si="46"/>
        <v>201</v>
      </c>
      <c r="C204" s="7" t="str">
        <f t="shared" ca="1" si="56"/>
        <v/>
      </c>
      <c r="D204" s="156" t="str">
        <f t="shared" ca="1" si="47"/>
        <v/>
      </c>
      <c r="E204" s="157" t="str">
        <f t="shared" ca="1" si="48"/>
        <v/>
      </c>
      <c r="F204" s="158" t="str">
        <f t="shared" ca="1" si="49"/>
        <v/>
      </c>
      <c r="G204" s="159"/>
      <c r="H204" s="159" t="str">
        <f>IF(G204="","",INDEX(D.1[Quy cách],MATCH(G204,D.1[Tên sản phẩm],0)))</f>
        <v/>
      </c>
      <c r="I204" s="160" t="str">
        <f>IF(G204="","",INDEX(D.1[ĐVT],MATCH(G204,D.1[Tên sản phẩm],0)))</f>
        <v/>
      </c>
      <c r="J204" s="162" t="str">
        <f>IF(G204="","",INDEX(D.1[Đơn giá nhập
(Hàng tồn đầu kỳ)],MATCH(G204,D.1[Tên sản phẩm],0)))</f>
        <v/>
      </c>
      <c r="K204" s="162" t="str">
        <f t="shared" si="50"/>
        <v/>
      </c>
      <c r="L204" s="159"/>
      <c r="M204" s="163" t="str">
        <f t="shared" si="51"/>
        <v/>
      </c>
      <c r="N204" s="164"/>
      <c r="O204" s="162"/>
      <c r="P204" s="163" t="str">
        <f t="shared" si="52"/>
        <v/>
      </c>
      <c r="Q204" s="164" t="str">
        <f t="shared" ca="1" si="53"/>
        <v/>
      </c>
      <c r="R204" s="163" t="str">
        <f t="shared" si="54"/>
        <v/>
      </c>
      <c r="S204" s="163" t="str">
        <f ca="1">IF(AND(C204&lt;&gt;"",C204&lt;&gt;OFFSET(C204,1,0)),SUMIFS(M.1[Giá có thuế],M.1[Số ĐK],C204),"")</f>
        <v/>
      </c>
      <c r="T204" s="159"/>
      <c r="U204" s="161" t="str">
        <f>IF(T204="","",'Thông Tin Chung'!$L$3)</f>
        <v/>
      </c>
      <c r="V204" s="163" t="str">
        <f t="shared" ca="1" si="55"/>
        <v/>
      </c>
      <c r="W204" s="165"/>
      <c r="X204" s="155" t="str">
        <f ca="1">IF(C204="","",IF(OR(D204&lt;NgayBatDau,D204&gt;NgayKetThuc),"Ngày tháng phải nằm trong kỳ báo cáo",IF(AND(F204&lt;&gt;"",COUNTIF(D.3[Tên nhà cung cấp],F204)=0),"Tên NCC chưa khai báo trong DSNCC",IF(AND(G204&lt;&gt;"",COUNTIF(D.1[Tên sản phẩm],G204)=0),"SP này chưa khai báo trong DSSP",""))))</f>
        <v/>
      </c>
      <c r="Y204" s="23" t="str">
        <f t="shared" ca="1" si="57"/>
        <v/>
      </c>
      <c r="Z204" s="23" t="str">
        <f t="shared" ca="1" si="58"/>
        <v/>
      </c>
      <c r="AA204" s="23" t="str">
        <f t="shared" ca="1" si="59"/>
        <v/>
      </c>
    </row>
    <row r="205" spans="2:27" ht="27.75" customHeight="1" x14ac:dyDescent="0.2">
      <c r="B205" s="7">
        <f t="shared" si="46"/>
        <v>202</v>
      </c>
      <c r="C205" s="7" t="str">
        <f t="shared" ca="1" si="56"/>
        <v/>
      </c>
      <c r="D205" s="156" t="str">
        <f t="shared" ca="1" si="47"/>
        <v/>
      </c>
      <c r="E205" s="157" t="str">
        <f t="shared" ca="1" si="48"/>
        <v/>
      </c>
      <c r="F205" s="158" t="str">
        <f t="shared" ca="1" si="49"/>
        <v/>
      </c>
      <c r="G205" s="159"/>
      <c r="H205" s="159" t="str">
        <f>IF(G205="","",INDEX(D.1[Quy cách],MATCH(G205,D.1[Tên sản phẩm],0)))</f>
        <v/>
      </c>
      <c r="I205" s="160" t="str">
        <f>IF(G205="","",INDEX(D.1[ĐVT],MATCH(G205,D.1[Tên sản phẩm],0)))</f>
        <v/>
      </c>
      <c r="J205" s="162" t="str">
        <f>IF(G205="","",INDEX(D.1[Đơn giá nhập
(Hàng tồn đầu kỳ)],MATCH(G205,D.1[Tên sản phẩm],0)))</f>
        <v/>
      </c>
      <c r="K205" s="162" t="str">
        <f t="shared" si="50"/>
        <v/>
      </c>
      <c r="L205" s="159"/>
      <c r="M205" s="163" t="str">
        <f t="shared" si="51"/>
        <v/>
      </c>
      <c r="N205" s="164"/>
      <c r="O205" s="162"/>
      <c r="P205" s="163" t="str">
        <f t="shared" si="52"/>
        <v/>
      </c>
      <c r="Q205" s="164" t="str">
        <f t="shared" ca="1" si="53"/>
        <v/>
      </c>
      <c r="R205" s="163" t="str">
        <f t="shared" si="54"/>
        <v/>
      </c>
      <c r="S205" s="163" t="str">
        <f ca="1">IF(AND(C205&lt;&gt;"",C205&lt;&gt;OFFSET(C205,1,0)),SUMIFS(M.1[Giá có thuế],M.1[Số ĐK],C205),"")</f>
        <v/>
      </c>
      <c r="T205" s="159"/>
      <c r="U205" s="161" t="str">
        <f>IF(T205="","",'Thông Tin Chung'!$L$3)</f>
        <v/>
      </c>
      <c r="V205" s="163" t="str">
        <f t="shared" ca="1" si="55"/>
        <v/>
      </c>
      <c r="W205" s="165"/>
      <c r="X205" s="155" t="str">
        <f ca="1">IF(C205="","",IF(OR(D205&lt;NgayBatDau,D205&gt;NgayKetThuc),"Ngày tháng phải nằm trong kỳ báo cáo",IF(AND(F205&lt;&gt;"",COUNTIF(D.3[Tên nhà cung cấp],F205)=0),"Tên NCC chưa khai báo trong DSNCC",IF(AND(G205&lt;&gt;"",COUNTIF(D.1[Tên sản phẩm],G205)=0),"SP này chưa khai báo trong DSSP",""))))</f>
        <v/>
      </c>
      <c r="Y205" s="23" t="str">
        <f t="shared" ca="1" si="57"/>
        <v/>
      </c>
      <c r="Z205" s="23" t="str">
        <f t="shared" ca="1" si="58"/>
        <v/>
      </c>
      <c r="AA205" s="23" t="str">
        <f t="shared" ca="1" si="59"/>
        <v/>
      </c>
    </row>
    <row r="206" spans="2:27" ht="27.75" customHeight="1" x14ac:dyDescent="0.2">
      <c r="B206" s="7">
        <f t="shared" si="46"/>
        <v>203</v>
      </c>
      <c r="C206" s="7" t="str">
        <f t="shared" ca="1" si="56"/>
        <v/>
      </c>
      <c r="D206" s="156" t="str">
        <f t="shared" ca="1" si="47"/>
        <v/>
      </c>
      <c r="E206" s="157" t="str">
        <f t="shared" ca="1" si="48"/>
        <v/>
      </c>
      <c r="F206" s="158" t="str">
        <f t="shared" ca="1" si="49"/>
        <v/>
      </c>
      <c r="G206" s="159"/>
      <c r="H206" s="159" t="str">
        <f>IF(G206="","",INDEX(D.1[Quy cách],MATCH(G206,D.1[Tên sản phẩm],0)))</f>
        <v/>
      </c>
      <c r="I206" s="160" t="str">
        <f>IF(G206="","",INDEX(D.1[ĐVT],MATCH(G206,D.1[Tên sản phẩm],0)))</f>
        <v/>
      </c>
      <c r="J206" s="162" t="str">
        <f>IF(G206="","",INDEX(D.1[Đơn giá nhập
(Hàng tồn đầu kỳ)],MATCH(G206,D.1[Tên sản phẩm],0)))</f>
        <v/>
      </c>
      <c r="K206" s="162" t="str">
        <f t="shared" si="50"/>
        <v/>
      </c>
      <c r="L206" s="159"/>
      <c r="M206" s="163" t="str">
        <f t="shared" si="51"/>
        <v/>
      </c>
      <c r="N206" s="164"/>
      <c r="O206" s="162"/>
      <c r="P206" s="163" t="str">
        <f t="shared" si="52"/>
        <v/>
      </c>
      <c r="Q206" s="164" t="str">
        <f t="shared" ca="1" si="53"/>
        <v/>
      </c>
      <c r="R206" s="163" t="str">
        <f t="shared" si="54"/>
        <v/>
      </c>
      <c r="S206" s="163" t="str">
        <f ca="1">IF(AND(C206&lt;&gt;"",C206&lt;&gt;OFFSET(C206,1,0)),SUMIFS(M.1[Giá có thuế],M.1[Số ĐK],C206),"")</f>
        <v/>
      </c>
      <c r="T206" s="159"/>
      <c r="U206" s="161" t="str">
        <f>IF(T206="","",'Thông Tin Chung'!$L$3)</f>
        <v/>
      </c>
      <c r="V206" s="163" t="str">
        <f t="shared" ca="1" si="55"/>
        <v/>
      </c>
      <c r="W206" s="165"/>
      <c r="X206" s="155" t="str">
        <f ca="1">IF(C206="","",IF(OR(D206&lt;NgayBatDau,D206&gt;NgayKetThuc),"Ngày tháng phải nằm trong kỳ báo cáo",IF(AND(F206&lt;&gt;"",COUNTIF(D.3[Tên nhà cung cấp],F206)=0),"Tên NCC chưa khai báo trong DSNCC",IF(AND(G206&lt;&gt;"",COUNTIF(D.1[Tên sản phẩm],G206)=0),"SP này chưa khai báo trong DSSP",""))))</f>
        <v/>
      </c>
      <c r="Y206" s="23" t="str">
        <f t="shared" ca="1" si="57"/>
        <v/>
      </c>
      <c r="Z206" s="23" t="str">
        <f t="shared" ca="1" si="58"/>
        <v/>
      </c>
      <c r="AA206" s="23" t="str">
        <f t="shared" ca="1" si="59"/>
        <v/>
      </c>
    </row>
    <row r="207" spans="2:27" ht="27.75" customHeight="1" x14ac:dyDescent="0.2">
      <c r="B207" s="7">
        <f t="shared" si="46"/>
        <v>204</v>
      </c>
      <c r="C207" s="7" t="str">
        <f t="shared" ca="1" si="56"/>
        <v/>
      </c>
      <c r="D207" s="156" t="str">
        <f t="shared" ca="1" si="47"/>
        <v/>
      </c>
      <c r="E207" s="157" t="str">
        <f t="shared" ca="1" si="48"/>
        <v/>
      </c>
      <c r="F207" s="158" t="str">
        <f t="shared" ca="1" si="49"/>
        <v/>
      </c>
      <c r="G207" s="159"/>
      <c r="H207" s="159" t="str">
        <f>IF(G207="","",INDEX(D.1[Quy cách],MATCH(G207,D.1[Tên sản phẩm],0)))</f>
        <v/>
      </c>
      <c r="I207" s="160" t="str">
        <f>IF(G207="","",INDEX(D.1[ĐVT],MATCH(G207,D.1[Tên sản phẩm],0)))</f>
        <v/>
      </c>
      <c r="J207" s="162" t="str">
        <f>IF(G207="","",INDEX(D.1[Đơn giá nhập
(Hàng tồn đầu kỳ)],MATCH(G207,D.1[Tên sản phẩm],0)))</f>
        <v/>
      </c>
      <c r="K207" s="162" t="str">
        <f t="shared" si="50"/>
        <v/>
      </c>
      <c r="L207" s="159"/>
      <c r="M207" s="163" t="str">
        <f t="shared" si="51"/>
        <v/>
      </c>
      <c r="N207" s="164"/>
      <c r="O207" s="162"/>
      <c r="P207" s="163" t="str">
        <f t="shared" si="52"/>
        <v/>
      </c>
      <c r="Q207" s="164" t="str">
        <f t="shared" ca="1" si="53"/>
        <v/>
      </c>
      <c r="R207" s="163" t="str">
        <f t="shared" si="54"/>
        <v/>
      </c>
      <c r="S207" s="163" t="str">
        <f ca="1">IF(AND(C207&lt;&gt;"",C207&lt;&gt;OFFSET(C207,1,0)),SUMIFS(M.1[Giá có thuế],M.1[Số ĐK],C207),"")</f>
        <v/>
      </c>
      <c r="T207" s="159"/>
      <c r="U207" s="161" t="str">
        <f>IF(T207="","",'Thông Tin Chung'!$L$3)</f>
        <v/>
      </c>
      <c r="V207" s="163" t="str">
        <f t="shared" ca="1" si="55"/>
        <v/>
      </c>
      <c r="W207" s="165"/>
      <c r="X207" s="155" t="str">
        <f ca="1">IF(C207="","",IF(OR(D207&lt;NgayBatDau,D207&gt;NgayKetThuc),"Ngày tháng phải nằm trong kỳ báo cáo",IF(AND(F207&lt;&gt;"",COUNTIF(D.3[Tên nhà cung cấp],F207)=0),"Tên NCC chưa khai báo trong DSNCC",IF(AND(G207&lt;&gt;"",COUNTIF(D.1[Tên sản phẩm],G207)=0),"SP này chưa khai báo trong DSSP",""))))</f>
        <v/>
      </c>
      <c r="Y207" s="23" t="str">
        <f t="shared" ca="1" si="57"/>
        <v/>
      </c>
      <c r="Z207" s="23" t="str">
        <f t="shared" ca="1" si="58"/>
        <v/>
      </c>
      <c r="AA207" s="23" t="str">
        <f t="shared" ca="1" si="59"/>
        <v/>
      </c>
    </row>
    <row r="208" spans="2:27" ht="27.75" customHeight="1" x14ac:dyDescent="0.2">
      <c r="B208" s="7">
        <f t="shared" si="46"/>
        <v>205</v>
      </c>
      <c r="C208" s="7" t="str">
        <f t="shared" ca="1" si="56"/>
        <v/>
      </c>
      <c r="D208" s="156" t="str">
        <f t="shared" ca="1" si="47"/>
        <v/>
      </c>
      <c r="E208" s="157" t="str">
        <f t="shared" ca="1" si="48"/>
        <v/>
      </c>
      <c r="F208" s="158" t="str">
        <f t="shared" ca="1" si="49"/>
        <v/>
      </c>
      <c r="G208" s="159"/>
      <c r="H208" s="159" t="str">
        <f>IF(G208="","",INDEX(D.1[Quy cách],MATCH(G208,D.1[Tên sản phẩm],0)))</f>
        <v/>
      </c>
      <c r="I208" s="160" t="str">
        <f>IF(G208="","",INDEX(D.1[ĐVT],MATCH(G208,D.1[Tên sản phẩm],0)))</f>
        <v/>
      </c>
      <c r="J208" s="162" t="str">
        <f>IF(G208="","",INDEX(D.1[Đơn giá nhập
(Hàng tồn đầu kỳ)],MATCH(G208,D.1[Tên sản phẩm],0)))</f>
        <v/>
      </c>
      <c r="K208" s="162" t="str">
        <f t="shared" si="50"/>
        <v/>
      </c>
      <c r="L208" s="159"/>
      <c r="M208" s="163" t="str">
        <f t="shared" si="51"/>
        <v/>
      </c>
      <c r="N208" s="164"/>
      <c r="O208" s="162"/>
      <c r="P208" s="163" t="str">
        <f t="shared" si="52"/>
        <v/>
      </c>
      <c r="Q208" s="164" t="str">
        <f t="shared" ca="1" si="53"/>
        <v/>
      </c>
      <c r="R208" s="163" t="str">
        <f t="shared" si="54"/>
        <v/>
      </c>
      <c r="S208" s="163" t="str">
        <f ca="1">IF(AND(C208&lt;&gt;"",C208&lt;&gt;OFFSET(C208,1,0)),SUMIFS(M.1[Giá có thuế],M.1[Số ĐK],C208),"")</f>
        <v/>
      </c>
      <c r="T208" s="159"/>
      <c r="U208" s="161" t="str">
        <f>IF(T208="","",'Thông Tin Chung'!$L$3)</f>
        <v/>
      </c>
      <c r="V208" s="163" t="str">
        <f t="shared" ca="1" si="55"/>
        <v/>
      </c>
      <c r="W208" s="165"/>
      <c r="X208" s="155" t="str">
        <f ca="1">IF(C208="","",IF(OR(D208&lt;NgayBatDau,D208&gt;NgayKetThuc),"Ngày tháng phải nằm trong kỳ báo cáo",IF(AND(F208&lt;&gt;"",COUNTIF(D.3[Tên nhà cung cấp],F208)=0),"Tên NCC chưa khai báo trong DSNCC",IF(AND(G208&lt;&gt;"",COUNTIF(D.1[Tên sản phẩm],G208)=0),"SP này chưa khai báo trong DSSP",""))))</f>
        <v/>
      </c>
      <c r="Y208" s="23" t="str">
        <f t="shared" ca="1" si="57"/>
        <v/>
      </c>
      <c r="Z208" s="23" t="str">
        <f t="shared" ca="1" si="58"/>
        <v/>
      </c>
      <c r="AA208" s="23" t="str">
        <f t="shared" ca="1" si="59"/>
        <v/>
      </c>
    </row>
    <row r="209" spans="2:27" ht="27.75" customHeight="1" x14ac:dyDescent="0.2">
      <c r="B209" s="7">
        <f t="shared" si="46"/>
        <v>206</v>
      </c>
      <c r="C209" s="7" t="str">
        <f t="shared" ca="1" si="56"/>
        <v/>
      </c>
      <c r="D209" s="156" t="str">
        <f t="shared" ca="1" si="47"/>
        <v/>
      </c>
      <c r="E209" s="157" t="str">
        <f t="shared" ca="1" si="48"/>
        <v/>
      </c>
      <c r="F209" s="158" t="str">
        <f t="shared" ca="1" si="49"/>
        <v/>
      </c>
      <c r="G209" s="159"/>
      <c r="H209" s="159" t="str">
        <f>IF(G209="","",INDEX(D.1[Quy cách],MATCH(G209,D.1[Tên sản phẩm],0)))</f>
        <v/>
      </c>
      <c r="I209" s="160" t="str">
        <f>IF(G209="","",INDEX(D.1[ĐVT],MATCH(G209,D.1[Tên sản phẩm],0)))</f>
        <v/>
      </c>
      <c r="J209" s="162" t="str">
        <f>IF(G209="","",INDEX(D.1[Đơn giá nhập
(Hàng tồn đầu kỳ)],MATCH(G209,D.1[Tên sản phẩm],0)))</f>
        <v/>
      </c>
      <c r="K209" s="162" t="str">
        <f t="shared" si="50"/>
        <v/>
      </c>
      <c r="L209" s="159"/>
      <c r="M209" s="163" t="str">
        <f t="shared" si="51"/>
        <v/>
      </c>
      <c r="N209" s="164"/>
      <c r="O209" s="162"/>
      <c r="P209" s="163" t="str">
        <f t="shared" si="52"/>
        <v/>
      </c>
      <c r="Q209" s="164" t="str">
        <f t="shared" ca="1" si="53"/>
        <v/>
      </c>
      <c r="R209" s="163" t="str">
        <f t="shared" si="54"/>
        <v/>
      </c>
      <c r="S209" s="163" t="str">
        <f ca="1">IF(AND(C209&lt;&gt;"",C209&lt;&gt;OFFSET(C209,1,0)),SUMIFS(M.1[Giá có thuế],M.1[Số ĐK],C209),"")</f>
        <v/>
      </c>
      <c r="T209" s="159"/>
      <c r="U209" s="161" t="str">
        <f>IF(T209="","",'Thông Tin Chung'!$L$3)</f>
        <v/>
      </c>
      <c r="V209" s="163" t="str">
        <f t="shared" ca="1" si="55"/>
        <v/>
      </c>
      <c r="W209" s="165"/>
      <c r="X209" s="155" t="str">
        <f ca="1">IF(C209="","",IF(OR(D209&lt;NgayBatDau,D209&gt;NgayKetThuc),"Ngày tháng phải nằm trong kỳ báo cáo",IF(AND(F209&lt;&gt;"",COUNTIF(D.3[Tên nhà cung cấp],F209)=0),"Tên NCC chưa khai báo trong DSNCC",IF(AND(G209&lt;&gt;"",COUNTIF(D.1[Tên sản phẩm],G209)=0),"SP này chưa khai báo trong DSSP",""))))</f>
        <v/>
      </c>
      <c r="Y209" s="23" t="str">
        <f t="shared" ca="1" si="57"/>
        <v/>
      </c>
      <c r="Z209" s="23" t="str">
        <f t="shared" ca="1" si="58"/>
        <v/>
      </c>
      <c r="AA209" s="23" t="str">
        <f t="shared" ca="1" si="59"/>
        <v/>
      </c>
    </row>
    <row r="210" spans="2:27" ht="27.75" customHeight="1" x14ac:dyDescent="0.2">
      <c r="B210" s="7">
        <f t="shared" si="46"/>
        <v>207</v>
      </c>
      <c r="C210" s="7" t="str">
        <f t="shared" ca="1" si="56"/>
        <v/>
      </c>
      <c r="D210" s="156" t="str">
        <f t="shared" ca="1" si="47"/>
        <v/>
      </c>
      <c r="E210" s="157" t="str">
        <f t="shared" ca="1" si="48"/>
        <v/>
      </c>
      <c r="F210" s="158" t="str">
        <f t="shared" ca="1" si="49"/>
        <v/>
      </c>
      <c r="G210" s="159"/>
      <c r="H210" s="159" t="str">
        <f>IF(G210="","",INDEX(D.1[Quy cách],MATCH(G210,D.1[Tên sản phẩm],0)))</f>
        <v/>
      </c>
      <c r="I210" s="160" t="str">
        <f>IF(G210="","",INDEX(D.1[ĐVT],MATCH(G210,D.1[Tên sản phẩm],0)))</f>
        <v/>
      </c>
      <c r="J210" s="162" t="str">
        <f>IF(G210="","",INDEX(D.1[Đơn giá nhập
(Hàng tồn đầu kỳ)],MATCH(G210,D.1[Tên sản phẩm],0)))</f>
        <v/>
      </c>
      <c r="K210" s="162" t="str">
        <f t="shared" si="50"/>
        <v/>
      </c>
      <c r="L210" s="159"/>
      <c r="M210" s="163" t="str">
        <f t="shared" si="51"/>
        <v/>
      </c>
      <c r="N210" s="164"/>
      <c r="O210" s="162"/>
      <c r="P210" s="163" t="str">
        <f t="shared" si="52"/>
        <v/>
      </c>
      <c r="Q210" s="164" t="str">
        <f t="shared" ca="1" si="53"/>
        <v/>
      </c>
      <c r="R210" s="163" t="str">
        <f t="shared" si="54"/>
        <v/>
      </c>
      <c r="S210" s="163" t="str">
        <f ca="1">IF(AND(C210&lt;&gt;"",C210&lt;&gt;OFFSET(C210,1,0)),SUMIFS(M.1[Giá có thuế],M.1[Số ĐK],C210),"")</f>
        <v/>
      </c>
      <c r="T210" s="159"/>
      <c r="U210" s="161" t="str">
        <f>IF(T210="","",'Thông Tin Chung'!$L$3)</f>
        <v/>
      </c>
      <c r="V210" s="163" t="str">
        <f t="shared" ca="1" si="55"/>
        <v/>
      </c>
      <c r="W210" s="165"/>
      <c r="X210" s="155" t="str">
        <f ca="1">IF(C210="","",IF(OR(D210&lt;NgayBatDau,D210&gt;NgayKetThuc),"Ngày tháng phải nằm trong kỳ báo cáo",IF(AND(F210&lt;&gt;"",COUNTIF(D.3[Tên nhà cung cấp],F210)=0),"Tên NCC chưa khai báo trong DSNCC",IF(AND(G210&lt;&gt;"",COUNTIF(D.1[Tên sản phẩm],G210)=0),"SP này chưa khai báo trong DSSP",""))))</f>
        <v/>
      </c>
      <c r="Y210" s="23" t="str">
        <f t="shared" ca="1" si="57"/>
        <v/>
      </c>
      <c r="Z210" s="23" t="str">
        <f t="shared" ca="1" si="58"/>
        <v/>
      </c>
      <c r="AA210" s="23" t="str">
        <f t="shared" ca="1" si="59"/>
        <v/>
      </c>
    </row>
    <row r="211" spans="2:27" ht="27.75" customHeight="1" x14ac:dyDescent="0.2">
      <c r="B211" s="7">
        <f t="shared" si="46"/>
        <v>208</v>
      </c>
      <c r="C211" s="7" t="str">
        <f t="shared" ca="1" si="56"/>
        <v/>
      </c>
      <c r="D211" s="156" t="str">
        <f t="shared" ca="1" si="47"/>
        <v/>
      </c>
      <c r="E211" s="157" t="str">
        <f t="shared" ca="1" si="48"/>
        <v/>
      </c>
      <c r="F211" s="158" t="str">
        <f t="shared" ca="1" si="49"/>
        <v/>
      </c>
      <c r="G211" s="159"/>
      <c r="H211" s="159" t="str">
        <f>IF(G211="","",INDEX(D.1[Quy cách],MATCH(G211,D.1[Tên sản phẩm],0)))</f>
        <v/>
      </c>
      <c r="I211" s="160" t="str">
        <f>IF(G211="","",INDEX(D.1[ĐVT],MATCH(G211,D.1[Tên sản phẩm],0)))</f>
        <v/>
      </c>
      <c r="J211" s="162" t="str">
        <f>IF(G211="","",INDEX(D.1[Đơn giá nhập
(Hàng tồn đầu kỳ)],MATCH(G211,D.1[Tên sản phẩm],0)))</f>
        <v/>
      </c>
      <c r="K211" s="162" t="str">
        <f t="shared" si="50"/>
        <v/>
      </c>
      <c r="L211" s="159"/>
      <c r="M211" s="163" t="str">
        <f t="shared" si="51"/>
        <v/>
      </c>
      <c r="N211" s="164"/>
      <c r="O211" s="162"/>
      <c r="P211" s="163" t="str">
        <f t="shared" si="52"/>
        <v/>
      </c>
      <c r="Q211" s="164" t="str">
        <f t="shared" ca="1" si="53"/>
        <v/>
      </c>
      <c r="R211" s="163" t="str">
        <f t="shared" si="54"/>
        <v/>
      </c>
      <c r="S211" s="163" t="str">
        <f ca="1">IF(AND(C211&lt;&gt;"",C211&lt;&gt;OFFSET(C211,1,0)),SUMIFS(M.1[Giá có thuế],M.1[Số ĐK],C211),"")</f>
        <v/>
      </c>
      <c r="T211" s="159"/>
      <c r="U211" s="161" t="str">
        <f>IF(T211="","",'Thông Tin Chung'!$L$3)</f>
        <v/>
      </c>
      <c r="V211" s="163" t="str">
        <f t="shared" ca="1" si="55"/>
        <v/>
      </c>
      <c r="W211" s="165"/>
      <c r="X211" s="155" t="str">
        <f ca="1">IF(C211="","",IF(OR(D211&lt;NgayBatDau,D211&gt;NgayKetThuc),"Ngày tháng phải nằm trong kỳ báo cáo",IF(AND(F211&lt;&gt;"",COUNTIF(D.3[Tên nhà cung cấp],F211)=0),"Tên NCC chưa khai báo trong DSNCC",IF(AND(G211&lt;&gt;"",COUNTIF(D.1[Tên sản phẩm],G211)=0),"SP này chưa khai báo trong DSSP",""))))</f>
        <v/>
      </c>
      <c r="Y211" s="23" t="str">
        <f t="shared" ca="1" si="57"/>
        <v/>
      </c>
      <c r="Z211" s="23" t="str">
        <f t="shared" ca="1" si="58"/>
        <v/>
      </c>
      <c r="AA211" s="23" t="str">
        <f t="shared" ca="1" si="59"/>
        <v/>
      </c>
    </row>
    <row r="212" spans="2:27" ht="27.75" customHeight="1" x14ac:dyDescent="0.2">
      <c r="B212" s="7">
        <f t="shared" si="46"/>
        <v>209</v>
      </c>
      <c r="C212" s="7" t="str">
        <f t="shared" ca="1" si="56"/>
        <v/>
      </c>
      <c r="D212" s="156" t="str">
        <f t="shared" ca="1" si="47"/>
        <v/>
      </c>
      <c r="E212" s="157" t="str">
        <f t="shared" ca="1" si="48"/>
        <v/>
      </c>
      <c r="F212" s="158" t="str">
        <f t="shared" ca="1" si="49"/>
        <v/>
      </c>
      <c r="G212" s="159"/>
      <c r="H212" s="159" t="str">
        <f>IF(G212="","",INDEX(D.1[Quy cách],MATCH(G212,D.1[Tên sản phẩm],0)))</f>
        <v/>
      </c>
      <c r="I212" s="160" t="str">
        <f>IF(G212="","",INDEX(D.1[ĐVT],MATCH(G212,D.1[Tên sản phẩm],0)))</f>
        <v/>
      </c>
      <c r="J212" s="162" t="str">
        <f>IF(G212="","",INDEX(D.1[Đơn giá nhập
(Hàng tồn đầu kỳ)],MATCH(G212,D.1[Tên sản phẩm],0)))</f>
        <v/>
      </c>
      <c r="K212" s="162" t="str">
        <f t="shared" si="50"/>
        <v/>
      </c>
      <c r="L212" s="159"/>
      <c r="M212" s="163" t="str">
        <f t="shared" si="51"/>
        <v/>
      </c>
      <c r="N212" s="164"/>
      <c r="O212" s="162"/>
      <c r="P212" s="163" t="str">
        <f t="shared" si="52"/>
        <v/>
      </c>
      <c r="Q212" s="164" t="str">
        <f t="shared" ca="1" si="53"/>
        <v/>
      </c>
      <c r="R212" s="163" t="str">
        <f t="shared" si="54"/>
        <v/>
      </c>
      <c r="S212" s="163" t="str">
        <f ca="1">IF(AND(C212&lt;&gt;"",C212&lt;&gt;OFFSET(C212,1,0)),SUMIFS(M.1[Giá có thuế],M.1[Số ĐK],C212),"")</f>
        <v/>
      </c>
      <c r="T212" s="159"/>
      <c r="U212" s="161" t="str">
        <f>IF(T212="","",'Thông Tin Chung'!$L$3)</f>
        <v/>
      </c>
      <c r="V212" s="163" t="str">
        <f t="shared" ca="1" si="55"/>
        <v/>
      </c>
      <c r="W212" s="165"/>
      <c r="X212" s="155" t="str">
        <f ca="1">IF(C212="","",IF(OR(D212&lt;NgayBatDau,D212&gt;NgayKetThuc),"Ngày tháng phải nằm trong kỳ báo cáo",IF(AND(F212&lt;&gt;"",COUNTIF(D.3[Tên nhà cung cấp],F212)=0),"Tên NCC chưa khai báo trong DSNCC",IF(AND(G212&lt;&gt;"",COUNTIF(D.1[Tên sản phẩm],G212)=0),"SP này chưa khai báo trong DSSP",""))))</f>
        <v/>
      </c>
      <c r="Y212" s="23" t="str">
        <f t="shared" ca="1" si="57"/>
        <v/>
      </c>
      <c r="Z212" s="23" t="str">
        <f t="shared" ca="1" si="58"/>
        <v/>
      </c>
      <c r="AA212" s="23" t="str">
        <f t="shared" ca="1" si="59"/>
        <v/>
      </c>
    </row>
    <row r="213" spans="2:27" ht="27.75" customHeight="1" x14ac:dyDescent="0.2">
      <c r="B213" s="7">
        <f t="shared" si="46"/>
        <v>210</v>
      </c>
      <c r="C213" s="7" t="str">
        <f t="shared" ca="1" si="56"/>
        <v/>
      </c>
      <c r="D213" s="156" t="str">
        <f t="shared" ca="1" si="47"/>
        <v/>
      </c>
      <c r="E213" s="157" t="str">
        <f t="shared" ca="1" si="48"/>
        <v/>
      </c>
      <c r="F213" s="158" t="str">
        <f t="shared" ca="1" si="49"/>
        <v/>
      </c>
      <c r="G213" s="159"/>
      <c r="H213" s="159" t="str">
        <f>IF(G213="","",INDEX(D.1[Quy cách],MATCH(G213,D.1[Tên sản phẩm],0)))</f>
        <v/>
      </c>
      <c r="I213" s="160" t="str">
        <f>IF(G213="","",INDEX(D.1[ĐVT],MATCH(G213,D.1[Tên sản phẩm],0)))</f>
        <v/>
      </c>
      <c r="J213" s="162" t="str">
        <f>IF(G213="","",INDEX(D.1[Đơn giá nhập
(Hàng tồn đầu kỳ)],MATCH(G213,D.1[Tên sản phẩm],0)))</f>
        <v/>
      </c>
      <c r="K213" s="162" t="str">
        <f t="shared" si="50"/>
        <v/>
      </c>
      <c r="L213" s="159"/>
      <c r="M213" s="163" t="str">
        <f t="shared" si="51"/>
        <v/>
      </c>
      <c r="N213" s="164"/>
      <c r="O213" s="162"/>
      <c r="P213" s="163" t="str">
        <f t="shared" si="52"/>
        <v/>
      </c>
      <c r="Q213" s="164" t="str">
        <f t="shared" ca="1" si="53"/>
        <v/>
      </c>
      <c r="R213" s="163" t="str">
        <f t="shared" si="54"/>
        <v/>
      </c>
      <c r="S213" s="163" t="str">
        <f ca="1">IF(AND(C213&lt;&gt;"",C213&lt;&gt;OFFSET(C213,1,0)),SUMIFS(M.1[Giá có thuế],M.1[Số ĐK],C213),"")</f>
        <v/>
      </c>
      <c r="T213" s="159"/>
      <c r="U213" s="161" t="str">
        <f>IF(T213="","",'Thông Tin Chung'!$L$3)</f>
        <v/>
      </c>
      <c r="V213" s="163" t="str">
        <f t="shared" ca="1" si="55"/>
        <v/>
      </c>
      <c r="W213" s="165"/>
      <c r="X213" s="155" t="str">
        <f ca="1">IF(C213="","",IF(OR(D213&lt;NgayBatDau,D213&gt;NgayKetThuc),"Ngày tháng phải nằm trong kỳ báo cáo",IF(AND(F213&lt;&gt;"",COUNTIF(D.3[Tên nhà cung cấp],F213)=0),"Tên NCC chưa khai báo trong DSNCC",IF(AND(G213&lt;&gt;"",COUNTIF(D.1[Tên sản phẩm],G213)=0),"SP này chưa khai báo trong DSSP",""))))</f>
        <v/>
      </c>
      <c r="Y213" s="23" t="str">
        <f t="shared" ca="1" si="57"/>
        <v/>
      </c>
      <c r="Z213" s="23" t="str">
        <f t="shared" ca="1" si="58"/>
        <v/>
      </c>
      <c r="AA213" s="23" t="str">
        <f t="shared" ca="1" si="59"/>
        <v/>
      </c>
    </row>
    <row r="214" spans="2:27" ht="27.75" customHeight="1" x14ac:dyDescent="0.2">
      <c r="B214" s="7">
        <f t="shared" si="46"/>
        <v>211</v>
      </c>
      <c r="C214" s="7" t="str">
        <f t="shared" ca="1" si="56"/>
        <v/>
      </c>
      <c r="D214" s="156" t="str">
        <f t="shared" ca="1" si="47"/>
        <v/>
      </c>
      <c r="E214" s="157" t="str">
        <f t="shared" ca="1" si="48"/>
        <v/>
      </c>
      <c r="F214" s="158" t="str">
        <f t="shared" ca="1" si="49"/>
        <v/>
      </c>
      <c r="G214" s="159"/>
      <c r="H214" s="159" t="str">
        <f>IF(G214="","",INDEX(D.1[Quy cách],MATCH(G214,D.1[Tên sản phẩm],0)))</f>
        <v/>
      </c>
      <c r="I214" s="160" t="str">
        <f>IF(G214="","",INDEX(D.1[ĐVT],MATCH(G214,D.1[Tên sản phẩm],0)))</f>
        <v/>
      </c>
      <c r="J214" s="162" t="str">
        <f>IF(G214="","",INDEX(D.1[Đơn giá nhập
(Hàng tồn đầu kỳ)],MATCH(G214,D.1[Tên sản phẩm],0)))</f>
        <v/>
      </c>
      <c r="K214" s="162" t="str">
        <f t="shared" si="50"/>
        <v/>
      </c>
      <c r="L214" s="159"/>
      <c r="M214" s="163" t="str">
        <f t="shared" si="51"/>
        <v/>
      </c>
      <c r="N214" s="164"/>
      <c r="O214" s="162"/>
      <c r="P214" s="163" t="str">
        <f t="shared" si="52"/>
        <v/>
      </c>
      <c r="Q214" s="164" t="str">
        <f t="shared" ca="1" si="53"/>
        <v/>
      </c>
      <c r="R214" s="163" t="str">
        <f t="shared" si="54"/>
        <v/>
      </c>
      <c r="S214" s="163" t="str">
        <f ca="1">IF(AND(C214&lt;&gt;"",C214&lt;&gt;OFFSET(C214,1,0)),SUMIFS(M.1[Giá có thuế],M.1[Số ĐK],C214),"")</f>
        <v/>
      </c>
      <c r="T214" s="159"/>
      <c r="U214" s="161" t="str">
        <f>IF(T214="","",'Thông Tin Chung'!$L$3)</f>
        <v/>
      </c>
      <c r="V214" s="163" t="str">
        <f t="shared" ca="1" si="55"/>
        <v/>
      </c>
      <c r="W214" s="165"/>
      <c r="X214" s="155" t="str">
        <f ca="1">IF(C214="","",IF(OR(D214&lt;NgayBatDau,D214&gt;NgayKetThuc),"Ngày tháng phải nằm trong kỳ báo cáo",IF(AND(F214&lt;&gt;"",COUNTIF(D.3[Tên nhà cung cấp],F214)=0),"Tên NCC chưa khai báo trong DSNCC",IF(AND(G214&lt;&gt;"",COUNTIF(D.1[Tên sản phẩm],G214)=0),"SP này chưa khai báo trong DSSP",""))))</f>
        <v/>
      </c>
      <c r="Y214" s="23" t="str">
        <f t="shared" ca="1" si="57"/>
        <v/>
      </c>
      <c r="Z214" s="23" t="str">
        <f t="shared" ca="1" si="58"/>
        <v/>
      </c>
      <c r="AA214" s="23" t="str">
        <f t="shared" ca="1" si="59"/>
        <v/>
      </c>
    </row>
    <row r="215" spans="2:27" ht="27.75" customHeight="1" x14ac:dyDescent="0.2">
      <c r="B215" s="7">
        <f t="shared" si="46"/>
        <v>212</v>
      </c>
      <c r="C215" s="7" t="str">
        <f t="shared" ca="1" si="56"/>
        <v/>
      </c>
      <c r="D215" s="156" t="str">
        <f t="shared" ca="1" si="47"/>
        <v/>
      </c>
      <c r="E215" s="157" t="str">
        <f t="shared" ca="1" si="48"/>
        <v/>
      </c>
      <c r="F215" s="158" t="str">
        <f t="shared" ca="1" si="49"/>
        <v/>
      </c>
      <c r="G215" s="159"/>
      <c r="H215" s="159" t="str">
        <f>IF(G215="","",INDEX(D.1[Quy cách],MATCH(G215,D.1[Tên sản phẩm],0)))</f>
        <v/>
      </c>
      <c r="I215" s="160" t="str">
        <f>IF(G215="","",INDEX(D.1[ĐVT],MATCH(G215,D.1[Tên sản phẩm],0)))</f>
        <v/>
      </c>
      <c r="J215" s="162" t="str">
        <f>IF(G215="","",INDEX(D.1[Đơn giá nhập
(Hàng tồn đầu kỳ)],MATCH(G215,D.1[Tên sản phẩm],0)))</f>
        <v/>
      </c>
      <c r="K215" s="162" t="str">
        <f t="shared" si="50"/>
        <v/>
      </c>
      <c r="L215" s="159"/>
      <c r="M215" s="163" t="str">
        <f t="shared" si="51"/>
        <v/>
      </c>
      <c r="N215" s="164"/>
      <c r="O215" s="162"/>
      <c r="P215" s="163" t="str">
        <f t="shared" si="52"/>
        <v/>
      </c>
      <c r="Q215" s="164" t="str">
        <f t="shared" ca="1" si="53"/>
        <v/>
      </c>
      <c r="R215" s="163" t="str">
        <f t="shared" si="54"/>
        <v/>
      </c>
      <c r="S215" s="163" t="str">
        <f ca="1">IF(AND(C215&lt;&gt;"",C215&lt;&gt;OFFSET(C215,1,0)),SUMIFS(M.1[Giá có thuế],M.1[Số ĐK],C215),"")</f>
        <v/>
      </c>
      <c r="T215" s="159"/>
      <c r="U215" s="161" t="str">
        <f>IF(T215="","",'Thông Tin Chung'!$L$3)</f>
        <v/>
      </c>
      <c r="V215" s="163" t="str">
        <f t="shared" ca="1" si="55"/>
        <v/>
      </c>
      <c r="W215" s="165"/>
      <c r="X215" s="155" t="str">
        <f ca="1">IF(C215="","",IF(OR(D215&lt;NgayBatDau,D215&gt;NgayKetThuc),"Ngày tháng phải nằm trong kỳ báo cáo",IF(AND(F215&lt;&gt;"",COUNTIF(D.3[Tên nhà cung cấp],F215)=0),"Tên NCC chưa khai báo trong DSNCC",IF(AND(G215&lt;&gt;"",COUNTIF(D.1[Tên sản phẩm],G215)=0),"SP này chưa khai báo trong DSSP",""))))</f>
        <v/>
      </c>
      <c r="Y215" s="23" t="str">
        <f t="shared" ca="1" si="57"/>
        <v/>
      </c>
      <c r="Z215" s="23" t="str">
        <f t="shared" ca="1" si="58"/>
        <v/>
      </c>
      <c r="AA215" s="23" t="str">
        <f t="shared" ca="1" si="59"/>
        <v/>
      </c>
    </row>
    <row r="216" spans="2:27" ht="27.75" customHeight="1" x14ac:dyDescent="0.2">
      <c r="B216" s="7">
        <f t="shared" si="46"/>
        <v>213</v>
      </c>
      <c r="C216" s="7" t="str">
        <f t="shared" ca="1" si="56"/>
        <v/>
      </c>
      <c r="D216" s="156" t="str">
        <f t="shared" ca="1" si="47"/>
        <v/>
      </c>
      <c r="E216" s="157" t="str">
        <f t="shared" ca="1" si="48"/>
        <v/>
      </c>
      <c r="F216" s="158" t="str">
        <f t="shared" ca="1" si="49"/>
        <v/>
      </c>
      <c r="G216" s="159"/>
      <c r="H216" s="159" t="str">
        <f>IF(G216="","",INDEX(D.1[Quy cách],MATCH(G216,D.1[Tên sản phẩm],0)))</f>
        <v/>
      </c>
      <c r="I216" s="160" t="str">
        <f>IF(G216="","",INDEX(D.1[ĐVT],MATCH(G216,D.1[Tên sản phẩm],0)))</f>
        <v/>
      </c>
      <c r="J216" s="162" t="str">
        <f>IF(G216="","",INDEX(D.1[Đơn giá nhập
(Hàng tồn đầu kỳ)],MATCH(G216,D.1[Tên sản phẩm],0)))</f>
        <v/>
      </c>
      <c r="K216" s="162" t="str">
        <f t="shared" si="50"/>
        <v/>
      </c>
      <c r="L216" s="159"/>
      <c r="M216" s="163" t="str">
        <f t="shared" si="51"/>
        <v/>
      </c>
      <c r="N216" s="164"/>
      <c r="O216" s="162"/>
      <c r="P216" s="163" t="str">
        <f t="shared" si="52"/>
        <v/>
      </c>
      <c r="Q216" s="164" t="str">
        <f t="shared" ca="1" si="53"/>
        <v/>
      </c>
      <c r="R216" s="163" t="str">
        <f t="shared" si="54"/>
        <v/>
      </c>
      <c r="S216" s="163" t="str">
        <f ca="1">IF(AND(C216&lt;&gt;"",C216&lt;&gt;OFFSET(C216,1,0)),SUMIFS(M.1[Giá có thuế],M.1[Số ĐK],C216),"")</f>
        <v/>
      </c>
      <c r="T216" s="159"/>
      <c r="U216" s="161" t="str">
        <f>IF(T216="","",'Thông Tin Chung'!$L$3)</f>
        <v/>
      </c>
      <c r="V216" s="163" t="str">
        <f t="shared" ca="1" si="55"/>
        <v/>
      </c>
      <c r="W216" s="165"/>
      <c r="X216" s="155" t="str">
        <f ca="1">IF(C216="","",IF(OR(D216&lt;NgayBatDau,D216&gt;NgayKetThuc),"Ngày tháng phải nằm trong kỳ báo cáo",IF(AND(F216&lt;&gt;"",COUNTIF(D.3[Tên nhà cung cấp],F216)=0),"Tên NCC chưa khai báo trong DSNCC",IF(AND(G216&lt;&gt;"",COUNTIF(D.1[Tên sản phẩm],G216)=0),"SP này chưa khai báo trong DSSP",""))))</f>
        <v/>
      </c>
      <c r="Y216" s="23" t="str">
        <f t="shared" ca="1" si="57"/>
        <v/>
      </c>
      <c r="Z216" s="23" t="str">
        <f t="shared" ca="1" si="58"/>
        <v/>
      </c>
      <c r="AA216" s="23" t="str">
        <f t="shared" ca="1" si="59"/>
        <v/>
      </c>
    </row>
    <row r="217" spans="2:27" ht="27.75" customHeight="1" x14ac:dyDescent="0.2">
      <c r="B217" s="7">
        <f t="shared" si="46"/>
        <v>214</v>
      </c>
      <c r="C217" s="7" t="str">
        <f t="shared" ca="1" si="56"/>
        <v/>
      </c>
      <c r="D217" s="156" t="str">
        <f t="shared" ca="1" si="47"/>
        <v/>
      </c>
      <c r="E217" s="157" t="str">
        <f t="shared" ca="1" si="48"/>
        <v/>
      </c>
      <c r="F217" s="158" t="str">
        <f t="shared" ca="1" si="49"/>
        <v/>
      </c>
      <c r="G217" s="159"/>
      <c r="H217" s="159" t="str">
        <f>IF(G217="","",INDEX(D.1[Quy cách],MATCH(G217,D.1[Tên sản phẩm],0)))</f>
        <v/>
      </c>
      <c r="I217" s="160" t="str">
        <f>IF(G217="","",INDEX(D.1[ĐVT],MATCH(G217,D.1[Tên sản phẩm],0)))</f>
        <v/>
      </c>
      <c r="J217" s="162" t="str">
        <f>IF(G217="","",INDEX(D.1[Đơn giá nhập
(Hàng tồn đầu kỳ)],MATCH(G217,D.1[Tên sản phẩm],0)))</f>
        <v/>
      </c>
      <c r="K217" s="162" t="str">
        <f t="shared" si="50"/>
        <v/>
      </c>
      <c r="L217" s="159"/>
      <c r="M217" s="163" t="str">
        <f t="shared" si="51"/>
        <v/>
      </c>
      <c r="N217" s="164"/>
      <c r="O217" s="162"/>
      <c r="P217" s="163" t="str">
        <f t="shared" si="52"/>
        <v/>
      </c>
      <c r="Q217" s="164" t="str">
        <f t="shared" ca="1" si="53"/>
        <v/>
      </c>
      <c r="R217" s="163" t="str">
        <f t="shared" si="54"/>
        <v/>
      </c>
      <c r="S217" s="163" t="str">
        <f ca="1">IF(AND(C217&lt;&gt;"",C217&lt;&gt;OFFSET(C217,1,0)),SUMIFS(M.1[Giá có thuế],M.1[Số ĐK],C217),"")</f>
        <v/>
      </c>
      <c r="T217" s="159"/>
      <c r="U217" s="161" t="str">
        <f>IF(T217="","",'Thông Tin Chung'!$L$3)</f>
        <v/>
      </c>
      <c r="V217" s="163" t="str">
        <f t="shared" ca="1" si="55"/>
        <v/>
      </c>
      <c r="W217" s="165"/>
      <c r="X217" s="155" t="str">
        <f ca="1">IF(C217="","",IF(OR(D217&lt;NgayBatDau,D217&gt;NgayKetThuc),"Ngày tháng phải nằm trong kỳ báo cáo",IF(AND(F217&lt;&gt;"",COUNTIF(D.3[Tên nhà cung cấp],F217)=0),"Tên NCC chưa khai báo trong DSNCC",IF(AND(G217&lt;&gt;"",COUNTIF(D.1[Tên sản phẩm],G217)=0),"SP này chưa khai báo trong DSSP",""))))</f>
        <v/>
      </c>
      <c r="Y217" s="23" t="str">
        <f t="shared" ca="1" si="57"/>
        <v/>
      </c>
      <c r="Z217" s="23" t="str">
        <f t="shared" ca="1" si="58"/>
        <v/>
      </c>
      <c r="AA217" s="23" t="str">
        <f t="shared" ca="1" si="59"/>
        <v/>
      </c>
    </row>
    <row r="218" spans="2:27" ht="27.75" customHeight="1" x14ac:dyDescent="0.2">
      <c r="B218" s="7">
        <f t="shared" si="46"/>
        <v>215</v>
      </c>
      <c r="C218" s="7" t="str">
        <f t="shared" ca="1" si="56"/>
        <v/>
      </c>
      <c r="D218" s="156" t="str">
        <f t="shared" ca="1" si="47"/>
        <v/>
      </c>
      <c r="E218" s="157" t="str">
        <f t="shared" ca="1" si="48"/>
        <v/>
      </c>
      <c r="F218" s="158" t="str">
        <f t="shared" ca="1" si="49"/>
        <v/>
      </c>
      <c r="G218" s="159"/>
      <c r="H218" s="159" t="str">
        <f>IF(G218="","",INDEX(D.1[Quy cách],MATCH(G218,D.1[Tên sản phẩm],0)))</f>
        <v/>
      </c>
      <c r="I218" s="160" t="str">
        <f>IF(G218="","",INDEX(D.1[ĐVT],MATCH(G218,D.1[Tên sản phẩm],0)))</f>
        <v/>
      </c>
      <c r="J218" s="162" t="str">
        <f>IF(G218="","",INDEX(D.1[Đơn giá nhập
(Hàng tồn đầu kỳ)],MATCH(G218,D.1[Tên sản phẩm],0)))</f>
        <v/>
      </c>
      <c r="K218" s="162" t="str">
        <f t="shared" si="50"/>
        <v/>
      </c>
      <c r="L218" s="159"/>
      <c r="M218" s="163" t="str">
        <f t="shared" si="51"/>
        <v/>
      </c>
      <c r="N218" s="164"/>
      <c r="O218" s="162"/>
      <c r="P218" s="163" t="str">
        <f t="shared" si="52"/>
        <v/>
      </c>
      <c r="Q218" s="164" t="str">
        <f t="shared" ca="1" si="53"/>
        <v/>
      </c>
      <c r="R218" s="163" t="str">
        <f t="shared" si="54"/>
        <v/>
      </c>
      <c r="S218" s="163" t="str">
        <f ca="1">IF(AND(C218&lt;&gt;"",C218&lt;&gt;OFFSET(C218,1,0)),SUMIFS(M.1[Giá có thuế],M.1[Số ĐK],C218),"")</f>
        <v/>
      </c>
      <c r="T218" s="159"/>
      <c r="U218" s="161" t="str">
        <f>IF(T218="","",'Thông Tin Chung'!$L$3)</f>
        <v/>
      </c>
      <c r="V218" s="163" t="str">
        <f t="shared" ca="1" si="55"/>
        <v/>
      </c>
      <c r="W218" s="165"/>
      <c r="X218" s="155" t="str">
        <f ca="1">IF(C218="","",IF(OR(D218&lt;NgayBatDau,D218&gt;NgayKetThuc),"Ngày tháng phải nằm trong kỳ báo cáo",IF(AND(F218&lt;&gt;"",COUNTIF(D.3[Tên nhà cung cấp],F218)=0),"Tên NCC chưa khai báo trong DSNCC",IF(AND(G218&lt;&gt;"",COUNTIF(D.1[Tên sản phẩm],G218)=0),"SP này chưa khai báo trong DSSP",""))))</f>
        <v/>
      </c>
      <c r="Y218" s="23" t="str">
        <f t="shared" ca="1" si="57"/>
        <v/>
      </c>
      <c r="Z218" s="23" t="str">
        <f t="shared" ca="1" si="58"/>
        <v/>
      </c>
      <c r="AA218" s="23" t="str">
        <f t="shared" ca="1" si="59"/>
        <v/>
      </c>
    </row>
    <row r="219" spans="2:27" ht="27.75" customHeight="1" x14ac:dyDescent="0.2">
      <c r="B219" s="7">
        <f t="shared" si="46"/>
        <v>216</v>
      </c>
      <c r="C219" s="7" t="str">
        <f t="shared" ca="1" si="56"/>
        <v/>
      </c>
      <c r="D219" s="156" t="str">
        <f t="shared" ca="1" si="47"/>
        <v/>
      </c>
      <c r="E219" s="157" t="str">
        <f t="shared" ca="1" si="48"/>
        <v/>
      </c>
      <c r="F219" s="158" t="str">
        <f t="shared" ca="1" si="49"/>
        <v/>
      </c>
      <c r="G219" s="159"/>
      <c r="H219" s="159" t="str">
        <f>IF(G219="","",INDEX(D.1[Quy cách],MATCH(G219,D.1[Tên sản phẩm],0)))</f>
        <v/>
      </c>
      <c r="I219" s="160" t="str">
        <f>IF(G219="","",INDEX(D.1[ĐVT],MATCH(G219,D.1[Tên sản phẩm],0)))</f>
        <v/>
      </c>
      <c r="J219" s="162" t="str">
        <f>IF(G219="","",INDEX(D.1[Đơn giá nhập
(Hàng tồn đầu kỳ)],MATCH(G219,D.1[Tên sản phẩm],0)))</f>
        <v/>
      </c>
      <c r="K219" s="162" t="str">
        <f t="shared" si="50"/>
        <v/>
      </c>
      <c r="L219" s="159"/>
      <c r="M219" s="163" t="str">
        <f t="shared" si="51"/>
        <v/>
      </c>
      <c r="N219" s="164"/>
      <c r="O219" s="162"/>
      <c r="P219" s="163" t="str">
        <f t="shared" si="52"/>
        <v/>
      </c>
      <c r="Q219" s="164" t="str">
        <f t="shared" ca="1" si="53"/>
        <v/>
      </c>
      <c r="R219" s="163" t="str">
        <f t="shared" si="54"/>
        <v/>
      </c>
      <c r="S219" s="163" t="str">
        <f ca="1">IF(AND(C219&lt;&gt;"",C219&lt;&gt;OFFSET(C219,1,0)),SUMIFS(M.1[Giá có thuế],M.1[Số ĐK],C219),"")</f>
        <v/>
      </c>
      <c r="T219" s="159"/>
      <c r="U219" s="161" t="str">
        <f>IF(T219="","",'Thông Tin Chung'!$L$3)</f>
        <v/>
      </c>
      <c r="V219" s="163" t="str">
        <f t="shared" ca="1" si="55"/>
        <v/>
      </c>
      <c r="W219" s="165"/>
      <c r="X219" s="155" t="str">
        <f ca="1">IF(C219="","",IF(OR(D219&lt;NgayBatDau,D219&gt;NgayKetThuc),"Ngày tháng phải nằm trong kỳ báo cáo",IF(AND(F219&lt;&gt;"",COUNTIF(D.3[Tên nhà cung cấp],F219)=0),"Tên NCC chưa khai báo trong DSNCC",IF(AND(G219&lt;&gt;"",COUNTIF(D.1[Tên sản phẩm],G219)=0),"SP này chưa khai báo trong DSSP",""))))</f>
        <v/>
      </c>
      <c r="Y219" s="23" t="str">
        <f t="shared" ca="1" si="57"/>
        <v/>
      </c>
      <c r="Z219" s="23" t="str">
        <f t="shared" ca="1" si="58"/>
        <v/>
      </c>
      <c r="AA219" s="23" t="str">
        <f t="shared" ca="1" si="59"/>
        <v/>
      </c>
    </row>
    <row r="220" spans="2:27" ht="27.75" customHeight="1" x14ac:dyDescent="0.2">
      <c r="B220" s="7">
        <f t="shared" si="46"/>
        <v>217</v>
      </c>
      <c r="C220" s="7" t="str">
        <f t="shared" ca="1" si="56"/>
        <v/>
      </c>
      <c r="D220" s="156" t="str">
        <f t="shared" ca="1" si="47"/>
        <v/>
      </c>
      <c r="E220" s="157" t="str">
        <f t="shared" ca="1" si="48"/>
        <v/>
      </c>
      <c r="F220" s="158" t="str">
        <f t="shared" ca="1" si="49"/>
        <v/>
      </c>
      <c r="G220" s="159"/>
      <c r="H220" s="159" t="str">
        <f>IF(G220="","",INDEX(D.1[Quy cách],MATCH(G220,D.1[Tên sản phẩm],0)))</f>
        <v/>
      </c>
      <c r="I220" s="160" t="str">
        <f>IF(G220="","",INDEX(D.1[ĐVT],MATCH(G220,D.1[Tên sản phẩm],0)))</f>
        <v/>
      </c>
      <c r="J220" s="162" t="str">
        <f>IF(G220="","",INDEX(D.1[Đơn giá nhập
(Hàng tồn đầu kỳ)],MATCH(G220,D.1[Tên sản phẩm],0)))</f>
        <v/>
      </c>
      <c r="K220" s="162" t="str">
        <f t="shared" si="50"/>
        <v/>
      </c>
      <c r="L220" s="159"/>
      <c r="M220" s="163" t="str">
        <f t="shared" si="51"/>
        <v/>
      </c>
      <c r="N220" s="164"/>
      <c r="O220" s="162"/>
      <c r="P220" s="163" t="str">
        <f t="shared" si="52"/>
        <v/>
      </c>
      <c r="Q220" s="164" t="str">
        <f t="shared" ca="1" si="53"/>
        <v/>
      </c>
      <c r="R220" s="163" t="str">
        <f t="shared" si="54"/>
        <v/>
      </c>
      <c r="S220" s="163" t="str">
        <f ca="1">IF(AND(C220&lt;&gt;"",C220&lt;&gt;OFFSET(C220,1,0)),SUMIFS(M.1[Giá có thuế],M.1[Số ĐK],C220),"")</f>
        <v/>
      </c>
      <c r="T220" s="159"/>
      <c r="U220" s="161" t="str">
        <f>IF(T220="","",'Thông Tin Chung'!$L$3)</f>
        <v/>
      </c>
      <c r="V220" s="163" t="str">
        <f t="shared" ca="1" si="55"/>
        <v/>
      </c>
      <c r="W220" s="165"/>
      <c r="X220" s="155" t="str">
        <f ca="1">IF(C220="","",IF(OR(D220&lt;NgayBatDau,D220&gt;NgayKetThuc),"Ngày tháng phải nằm trong kỳ báo cáo",IF(AND(F220&lt;&gt;"",COUNTIF(D.3[Tên nhà cung cấp],F220)=0),"Tên NCC chưa khai báo trong DSNCC",IF(AND(G220&lt;&gt;"",COUNTIF(D.1[Tên sản phẩm],G220)=0),"SP này chưa khai báo trong DSSP",""))))</f>
        <v/>
      </c>
      <c r="Y220" s="23" t="str">
        <f t="shared" ca="1" si="57"/>
        <v/>
      </c>
      <c r="Z220" s="23" t="str">
        <f t="shared" ca="1" si="58"/>
        <v/>
      </c>
      <c r="AA220" s="23" t="str">
        <f t="shared" ca="1" si="59"/>
        <v/>
      </c>
    </row>
    <row r="221" spans="2:27" ht="27.75" customHeight="1" x14ac:dyDescent="0.2">
      <c r="B221" s="7">
        <f t="shared" si="46"/>
        <v>218</v>
      </c>
      <c r="C221" s="7" t="str">
        <f t="shared" ca="1" si="56"/>
        <v/>
      </c>
      <c r="D221" s="156" t="str">
        <f t="shared" ca="1" si="47"/>
        <v/>
      </c>
      <c r="E221" s="157" t="str">
        <f t="shared" ca="1" si="48"/>
        <v/>
      </c>
      <c r="F221" s="158" t="str">
        <f t="shared" ca="1" si="49"/>
        <v/>
      </c>
      <c r="G221" s="159"/>
      <c r="H221" s="159" t="str">
        <f>IF(G221="","",INDEX(D.1[Quy cách],MATCH(G221,D.1[Tên sản phẩm],0)))</f>
        <v/>
      </c>
      <c r="I221" s="160" t="str">
        <f>IF(G221="","",INDEX(D.1[ĐVT],MATCH(G221,D.1[Tên sản phẩm],0)))</f>
        <v/>
      </c>
      <c r="J221" s="162" t="str">
        <f>IF(G221="","",INDEX(D.1[Đơn giá nhập
(Hàng tồn đầu kỳ)],MATCH(G221,D.1[Tên sản phẩm],0)))</f>
        <v/>
      </c>
      <c r="K221" s="162" t="str">
        <f t="shared" si="50"/>
        <v/>
      </c>
      <c r="L221" s="159"/>
      <c r="M221" s="163" t="str">
        <f t="shared" si="51"/>
        <v/>
      </c>
      <c r="N221" s="164"/>
      <c r="O221" s="162"/>
      <c r="P221" s="163" t="str">
        <f t="shared" si="52"/>
        <v/>
      </c>
      <c r="Q221" s="164" t="str">
        <f t="shared" ca="1" si="53"/>
        <v/>
      </c>
      <c r="R221" s="163" t="str">
        <f t="shared" si="54"/>
        <v/>
      </c>
      <c r="S221" s="163" t="str">
        <f ca="1">IF(AND(C221&lt;&gt;"",C221&lt;&gt;OFFSET(C221,1,0)),SUMIFS(M.1[Giá có thuế],M.1[Số ĐK],C221),"")</f>
        <v/>
      </c>
      <c r="T221" s="159"/>
      <c r="U221" s="161" t="str">
        <f>IF(T221="","",'Thông Tin Chung'!$L$3)</f>
        <v/>
      </c>
      <c r="V221" s="163" t="str">
        <f t="shared" ca="1" si="55"/>
        <v/>
      </c>
      <c r="W221" s="165"/>
      <c r="X221" s="155" t="str">
        <f ca="1">IF(C221="","",IF(OR(D221&lt;NgayBatDau,D221&gt;NgayKetThuc),"Ngày tháng phải nằm trong kỳ báo cáo",IF(AND(F221&lt;&gt;"",COUNTIF(D.3[Tên nhà cung cấp],F221)=0),"Tên NCC chưa khai báo trong DSNCC",IF(AND(G221&lt;&gt;"",COUNTIF(D.1[Tên sản phẩm],G221)=0),"SP này chưa khai báo trong DSSP",""))))</f>
        <v/>
      </c>
      <c r="Y221" s="23" t="str">
        <f t="shared" ca="1" si="57"/>
        <v/>
      </c>
      <c r="Z221" s="23" t="str">
        <f t="shared" ca="1" si="58"/>
        <v/>
      </c>
      <c r="AA221" s="23" t="str">
        <f t="shared" ca="1" si="59"/>
        <v/>
      </c>
    </row>
    <row r="222" spans="2:27" ht="27.75" customHeight="1" x14ac:dyDescent="0.2">
      <c r="B222" s="7">
        <f t="shared" si="46"/>
        <v>219</v>
      </c>
      <c r="C222" s="7" t="str">
        <f t="shared" ca="1" si="56"/>
        <v/>
      </c>
      <c r="D222" s="156" t="str">
        <f t="shared" ca="1" si="47"/>
        <v/>
      </c>
      <c r="E222" s="157" t="str">
        <f t="shared" ca="1" si="48"/>
        <v/>
      </c>
      <c r="F222" s="158" t="str">
        <f t="shared" ca="1" si="49"/>
        <v/>
      </c>
      <c r="G222" s="159"/>
      <c r="H222" s="159" t="str">
        <f>IF(G222="","",INDEX(D.1[Quy cách],MATCH(G222,D.1[Tên sản phẩm],0)))</f>
        <v/>
      </c>
      <c r="I222" s="160" t="str">
        <f>IF(G222="","",INDEX(D.1[ĐVT],MATCH(G222,D.1[Tên sản phẩm],0)))</f>
        <v/>
      </c>
      <c r="J222" s="162" t="str">
        <f>IF(G222="","",INDEX(D.1[Đơn giá nhập
(Hàng tồn đầu kỳ)],MATCH(G222,D.1[Tên sản phẩm],0)))</f>
        <v/>
      </c>
      <c r="K222" s="162" t="str">
        <f t="shared" si="50"/>
        <v/>
      </c>
      <c r="L222" s="159"/>
      <c r="M222" s="163" t="str">
        <f t="shared" si="51"/>
        <v/>
      </c>
      <c r="N222" s="164"/>
      <c r="O222" s="162"/>
      <c r="P222" s="163" t="str">
        <f t="shared" si="52"/>
        <v/>
      </c>
      <c r="Q222" s="164" t="str">
        <f t="shared" ca="1" si="53"/>
        <v/>
      </c>
      <c r="R222" s="163" t="str">
        <f t="shared" si="54"/>
        <v/>
      </c>
      <c r="S222" s="163" t="str">
        <f ca="1">IF(AND(C222&lt;&gt;"",C222&lt;&gt;OFFSET(C222,1,0)),SUMIFS(M.1[Giá có thuế],M.1[Số ĐK],C222),"")</f>
        <v/>
      </c>
      <c r="T222" s="159"/>
      <c r="U222" s="161" t="str">
        <f>IF(T222="","",'Thông Tin Chung'!$L$3)</f>
        <v/>
      </c>
      <c r="V222" s="163" t="str">
        <f t="shared" ca="1" si="55"/>
        <v/>
      </c>
      <c r="W222" s="165"/>
      <c r="X222" s="155" t="str">
        <f ca="1">IF(C222="","",IF(OR(D222&lt;NgayBatDau,D222&gt;NgayKetThuc),"Ngày tháng phải nằm trong kỳ báo cáo",IF(AND(F222&lt;&gt;"",COUNTIF(D.3[Tên nhà cung cấp],F222)=0),"Tên NCC chưa khai báo trong DSNCC",IF(AND(G222&lt;&gt;"",COUNTIF(D.1[Tên sản phẩm],G222)=0),"SP này chưa khai báo trong DSSP",""))))</f>
        <v/>
      </c>
      <c r="Y222" s="23" t="str">
        <f t="shared" ca="1" si="57"/>
        <v/>
      </c>
      <c r="Z222" s="23" t="str">
        <f t="shared" ca="1" si="58"/>
        <v/>
      </c>
      <c r="AA222" s="23" t="str">
        <f t="shared" ca="1" si="59"/>
        <v/>
      </c>
    </row>
    <row r="223" spans="2:27" ht="27.75" customHeight="1" x14ac:dyDescent="0.2">
      <c r="B223" s="7">
        <f t="shared" si="46"/>
        <v>220</v>
      </c>
      <c r="C223" s="7" t="str">
        <f t="shared" ca="1" si="56"/>
        <v/>
      </c>
      <c r="D223" s="156" t="str">
        <f t="shared" ca="1" si="47"/>
        <v/>
      </c>
      <c r="E223" s="157" t="str">
        <f t="shared" ca="1" si="48"/>
        <v/>
      </c>
      <c r="F223" s="158" t="str">
        <f t="shared" ca="1" si="49"/>
        <v/>
      </c>
      <c r="G223" s="159"/>
      <c r="H223" s="159" t="str">
        <f>IF(G223="","",INDEX(D.1[Quy cách],MATCH(G223,D.1[Tên sản phẩm],0)))</f>
        <v/>
      </c>
      <c r="I223" s="160" t="str">
        <f>IF(G223="","",INDEX(D.1[ĐVT],MATCH(G223,D.1[Tên sản phẩm],0)))</f>
        <v/>
      </c>
      <c r="J223" s="162" t="str">
        <f>IF(G223="","",INDEX(D.1[Đơn giá nhập
(Hàng tồn đầu kỳ)],MATCH(G223,D.1[Tên sản phẩm],0)))</f>
        <v/>
      </c>
      <c r="K223" s="162" t="str">
        <f t="shared" si="50"/>
        <v/>
      </c>
      <c r="L223" s="159"/>
      <c r="M223" s="163" t="str">
        <f t="shared" si="51"/>
        <v/>
      </c>
      <c r="N223" s="164"/>
      <c r="O223" s="162"/>
      <c r="P223" s="163" t="str">
        <f t="shared" si="52"/>
        <v/>
      </c>
      <c r="Q223" s="164" t="str">
        <f t="shared" ca="1" si="53"/>
        <v/>
      </c>
      <c r="R223" s="163" t="str">
        <f t="shared" si="54"/>
        <v/>
      </c>
      <c r="S223" s="163" t="str">
        <f ca="1">IF(AND(C223&lt;&gt;"",C223&lt;&gt;OFFSET(C223,1,0)),SUMIFS(M.1[Giá có thuế],M.1[Số ĐK],C223),"")</f>
        <v/>
      </c>
      <c r="T223" s="159"/>
      <c r="U223" s="161" t="str">
        <f>IF(T223="","",'Thông Tin Chung'!$L$3)</f>
        <v/>
      </c>
      <c r="V223" s="163" t="str">
        <f t="shared" ca="1" si="55"/>
        <v/>
      </c>
      <c r="W223" s="165"/>
      <c r="X223" s="155" t="str">
        <f ca="1">IF(C223="","",IF(OR(D223&lt;NgayBatDau,D223&gt;NgayKetThuc),"Ngày tháng phải nằm trong kỳ báo cáo",IF(AND(F223&lt;&gt;"",COUNTIF(D.3[Tên nhà cung cấp],F223)=0),"Tên NCC chưa khai báo trong DSNCC",IF(AND(G223&lt;&gt;"",COUNTIF(D.1[Tên sản phẩm],G223)=0),"SP này chưa khai báo trong DSSP",""))))</f>
        <v/>
      </c>
      <c r="Y223" s="23" t="str">
        <f t="shared" ca="1" si="57"/>
        <v/>
      </c>
      <c r="Z223" s="23" t="str">
        <f t="shared" ca="1" si="58"/>
        <v/>
      </c>
      <c r="AA223" s="23" t="str">
        <f t="shared" ca="1" si="59"/>
        <v/>
      </c>
    </row>
    <row r="224" spans="2:27" ht="27.75" customHeight="1" x14ac:dyDescent="0.2">
      <c r="B224" s="7">
        <f t="shared" si="46"/>
        <v>221</v>
      </c>
      <c r="C224" s="7" t="str">
        <f t="shared" ca="1" si="56"/>
        <v/>
      </c>
      <c r="D224" s="156" t="str">
        <f t="shared" ca="1" si="47"/>
        <v/>
      </c>
      <c r="E224" s="157" t="str">
        <f t="shared" ca="1" si="48"/>
        <v/>
      </c>
      <c r="F224" s="158" t="str">
        <f t="shared" ca="1" si="49"/>
        <v/>
      </c>
      <c r="G224" s="159"/>
      <c r="H224" s="159" t="str">
        <f>IF(G224="","",INDEX(D.1[Quy cách],MATCH(G224,D.1[Tên sản phẩm],0)))</f>
        <v/>
      </c>
      <c r="I224" s="160" t="str">
        <f>IF(G224="","",INDEX(D.1[ĐVT],MATCH(G224,D.1[Tên sản phẩm],0)))</f>
        <v/>
      </c>
      <c r="J224" s="162" t="str">
        <f>IF(G224="","",INDEX(D.1[Đơn giá nhập
(Hàng tồn đầu kỳ)],MATCH(G224,D.1[Tên sản phẩm],0)))</f>
        <v/>
      </c>
      <c r="K224" s="162" t="str">
        <f t="shared" si="50"/>
        <v/>
      </c>
      <c r="L224" s="159"/>
      <c r="M224" s="163" t="str">
        <f t="shared" si="51"/>
        <v/>
      </c>
      <c r="N224" s="164"/>
      <c r="O224" s="162"/>
      <c r="P224" s="163" t="str">
        <f t="shared" si="52"/>
        <v/>
      </c>
      <c r="Q224" s="164" t="str">
        <f t="shared" ca="1" si="53"/>
        <v/>
      </c>
      <c r="R224" s="163" t="str">
        <f t="shared" si="54"/>
        <v/>
      </c>
      <c r="S224" s="163" t="str">
        <f ca="1">IF(AND(C224&lt;&gt;"",C224&lt;&gt;OFFSET(C224,1,0)),SUMIFS(M.1[Giá có thuế],M.1[Số ĐK],C224),"")</f>
        <v/>
      </c>
      <c r="T224" s="159"/>
      <c r="U224" s="161" t="str">
        <f>IF(T224="","",'Thông Tin Chung'!$L$3)</f>
        <v/>
      </c>
      <c r="V224" s="163" t="str">
        <f t="shared" ca="1" si="55"/>
        <v/>
      </c>
      <c r="W224" s="165"/>
      <c r="X224" s="155" t="str">
        <f ca="1">IF(C224="","",IF(OR(D224&lt;NgayBatDau,D224&gt;NgayKetThuc),"Ngày tháng phải nằm trong kỳ báo cáo",IF(AND(F224&lt;&gt;"",COUNTIF(D.3[Tên nhà cung cấp],F224)=0),"Tên NCC chưa khai báo trong DSNCC",IF(AND(G224&lt;&gt;"",COUNTIF(D.1[Tên sản phẩm],G224)=0),"SP này chưa khai báo trong DSSP",""))))</f>
        <v/>
      </c>
      <c r="Y224" s="23" t="str">
        <f t="shared" ca="1" si="57"/>
        <v/>
      </c>
      <c r="Z224" s="23" t="str">
        <f t="shared" ca="1" si="58"/>
        <v/>
      </c>
      <c r="AA224" s="23" t="str">
        <f t="shared" ca="1" si="59"/>
        <v/>
      </c>
    </row>
    <row r="225" spans="2:27" ht="27.75" customHeight="1" x14ac:dyDescent="0.2">
      <c r="B225" s="7">
        <f t="shared" si="46"/>
        <v>222</v>
      </c>
      <c r="C225" s="7" t="str">
        <f t="shared" ca="1" si="56"/>
        <v/>
      </c>
      <c r="D225" s="156" t="str">
        <f t="shared" ca="1" si="47"/>
        <v/>
      </c>
      <c r="E225" s="157" t="str">
        <f t="shared" ca="1" si="48"/>
        <v/>
      </c>
      <c r="F225" s="158" t="str">
        <f t="shared" ca="1" si="49"/>
        <v/>
      </c>
      <c r="G225" s="159"/>
      <c r="H225" s="159" t="str">
        <f>IF(G225="","",INDEX(D.1[Quy cách],MATCH(G225,D.1[Tên sản phẩm],0)))</f>
        <v/>
      </c>
      <c r="I225" s="160" t="str">
        <f>IF(G225="","",INDEX(D.1[ĐVT],MATCH(G225,D.1[Tên sản phẩm],0)))</f>
        <v/>
      </c>
      <c r="J225" s="162" t="str">
        <f>IF(G225="","",INDEX(D.1[Đơn giá nhập
(Hàng tồn đầu kỳ)],MATCH(G225,D.1[Tên sản phẩm],0)))</f>
        <v/>
      </c>
      <c r="K225" s="162" t="str">
        <f t="shared" si="50"/>
        <v/>
      </c>
      <c r="L225" s="159"/>
      <c r="M225" s="163" t="str">
        <f t="shared" si="51"/>
        <v/>
      </c>
      <c r="N225" s="164"/>
      <c r="O225" s="162"/>
      <c r="P225" s="163" t="str">
        <f t="shared" si="52"/>
        <v/>
      </c>
      <c r="Q225" s="164" t="str">
        <f t="shared" ca="1" si="53"/>
        <v/>
      </c>
      <c r="R225" s="163" t="str">
        <f t="shared" si="54"/>
        <v/>
      </c>
      <c r="S225" s="163" t="str">
        <f ca="1">IF(AND(C225&lt;&gt;"",C225&lt;&gt;OFFSET(C225,1,0)),SUMIFS(M.1[Giá có thuế],M.1[Số ĐK],C225),"")</f>
        <v/>
      </c>
      <c r="T225" s="159"/>
      <c r="U225" s="161" t="str">
        <f>IF(T225="","",'Thông Tin Chung'!$L$3)</f>
        <v/>
      </c>
      <c r="V225" s="163" t="str">
        <f t="shared" ca="1" si="55"/>
        <v/>
      </c>
      <c r="W225" s="165"/>
      <c r="X225" s="155" t="str">
        <f ca="1">IF(C225="","",IF(OR(D225&lt;NgayBatDau,D225&gt;NgayKetThuc),"Ngày tháng phải nằm trong kỳ báo cáo",IF(AND(F225&lt;&gt;"",COUNTIF(D.3[Tên nhà cung cấp],F225)=0),"Tên NCC chưa khai báo trong DSNCC",IF(AND(G225&lt;&gt;"",COUNTIF(D.1[Tên sản phẩm],G225)=0),"SP này chưa khai báo trong DSSP",""))))</f>
        <v/>
      </c>
      <c r="Y225" s="23" t="str">
        <f t="shared" ca="1" si="57"/>
        <v/>
      </c>
      <c r="Z225" s="23" t="str">
        <f t="shared" ca="1" si="58"/>
        <v/>
      </c>
      <c r="AA225" s="23" t="str">
        <f t="shared" ca="1" si="59"/>
        <v/>
      </c>
    </row>
    <row r="226" spans="2:27" ht="27.75" customHeight="1" x14ac:dyDescent="0.2">
      <c r="B226" s="7">
        <f t="shared" si="46"/>
        <v>223</v>
      </c>
      <c r="C226" s="7" t="str">
        <f t="shared" ca="1" si="56"/>
        <v/>
      </c>
      <c r="D226" s="156" t="str">
        <f t="shared" ca="1" si="47"/>
        <v/>
      </c>
      <c r="E226" s="157" t="str">
        <f t="shared" ca="1" si="48"/>
        <v/>
      </c>
      <c r="F226" s="158" t="str">
        <f t="shared" ca="1" si="49"/>
        <v/>
      </c>
      <c r="G226" s="159"/>
      <c r="H226" s="159" t="str">
        <f>IF(G226="","",INDEX(D.1[Quy cách],MATCH(G226,D.1[Tên sản phẩm],0)))</f>
        <v/>
      </c>
      <c r="I226" s="160" t="str">
        <f>IF(G226="","",INDEX(D.1[ĐVT],MATCH(G226,D.1[Tên sản phẩm],0)))</f>
        <v/>
      </c>
      <c r="J226" s="162" t="str">
        <f>IF(G226="","",INDEX(D.1[Đơn giá nhập
(Hàng tồn đầu kỳ)],MATCH(G226,D.1[Tên sản phẩm],0)))</f>
        <v/>
      </c>
      <c r="K226" s="162" t="str">
        <f t="shared" si="50"/>
        <v/>
      </c>
      <c r="L226" s="159"/>
      <c r="M226" s="163" t="str">
        <f t="shared" si="51"/>
        <v/>
      </c>
      <c r="N226" s="164"/>
      <c r="O226" s="162"/>
      <c r="P226" s="163" t="str">
        <f t="shared" si="52"/>
        <v/>
      </c>
      <c r="Q226" s="164" t="str">
        <f t="shared" ca="1" si="53"/>
        <v/>
      </c>
      <c r="R226" s="163" t="str">
        <f t="shared" si="54"/>
        <v/>
      </c>
      <c r="S226" s="163" t="str">
        <f ca="1">IF(AND(C226&lt;&gt;"",C226&lt;&gt;OFFSET(C226,1,0)),SUMIFS(M.1[Giá có thuế],M.1[Số ĐK],C226),"")</f>
        <v/>
      </c>
      <c r="T226" s="159"/>
      <c r="U226" s="161" t="str">
        <f>IF(T226="","",'Thông Tin Chung'!$L$3)</f>
        <v/>
      </c>
      <c r="V226" s="163" t="str">
        <f t="shared" ca="1" si="55"/>
        <v/>
      </c>
      <c r="W226" s="165"/>
      <c r="X226" s="155" t="str">
        <f ca="1">IF(C226="","",IF(OR(D226&lt;NgayBatDau,D226&gt;NgayKetThuc),"Ngày tháng phải nằm trong kỳ báo cáo",IF(AND(F226&lt;&gt;"",COUNTIF(D.3[Tên nhà cung cấp],F226)=0),"Tên NCC chưa khai báo trong DSNCC",IF(AND(G226&lt;&gt;"",COUNTIF(D.1[Tên sản phẩm],G226)=0),"SP này chưa khai báo trong DSSP",""))))</f>
        <v/>
      </c>
      <c r="Y226" s="23" t="str">
        <f t="shared" ca="1" si="57"/>
        <v/>
      </c>
      <c r="Z226" s="23" t="str">
        <f t="shared" ca="1" si="58"/>
        <v/>
      </c>
      <c r="AA226" s="23" t="str">
        <f t="shared" ca="1" si="59"/>
        <v/>
      </c>
    </row>
    <row r="227" spans="2:27" ht="27.75" customHeight="1" x14ac:dyDescent="0.2">
      <c r="B227" s="7">
        <f t="shared" si="46"/>
        <v>224</v>
      </c>
      <c r="C227" s="7" t="str">
        <f t="shared" ca="1" si="56"/>
        <v/>
      </c>
      <c r="D227" s="156" t="str">
        <f t="shared" ca="1" si="47"/>
        <v/>
      </c>
      <c r="E227" s="157" t="str">
        <f t="shared" ca="1" si="48"/>
        <v/>
      </c>
      <c r="F227" s="158" t="str">
        <f t="shared" ca="1" si="49"/>
        <v/>
      </c>
      <c r="G227" s="159"/>
      <c r="H227" s="159" t="str">
        <f>IF(G227="","",INDEX(D.1[Quy cách],MATCH(G227,D.1[Tên sản phẩm],0)))</f>
        <v/>
      </c>
      <c r="I227" s="160" t="str">
        <f>IF(G227="","",INDEX(D.1[ĐVT],MATCH(G227,D.1[Tên sản phẩm],0)))</f>
        <v/>
      </c>
      <c r="J227" s="162" t="str">
        <f>IF(G227="","",INDEX(D.1[Đơn giá nhập
(Hàng tồn đầu kỳ)],MATCH(G227,D.1[Tên sản phẩm],0)))</f>
        <v/>
      </c>
      <c r="K227" s="162" t="str">
        <f t="shared" si="50"/>
        <v/>
      </c>
      <c r="L227" s="159"/>
      <c r="M227" s="163" t="str">
        <f t="shared" si="51"/>
        <v/>
      </c>
      <c r="N227" s="164"/>
      <c r="O227" s="162"/>
      <c r="P227" s="163" t="str">
        <f t="shared" si="52"/>
        <v/>
      </c>
      <c r="Q227" s="164" t="str">
        <f t="shared" ca="1" si="53"/>
        <v/>
      </c>
      <c r="R227" s="163" t="str">
        <f t="shared" si="54"/>
        <v/>
      </c>
      <c r="S227" s="163" t="str">
        <f ca="1">IF(AND(C227&lt;&gt;"",C227&lt;&gt;OFFSET(C227,1,0)),SUMIFS(M.1[Giá có thuế],M.1[Số ĐK],C227),"")</f>
        <v/>
      </c>
      <c r="T227" s="159"/>
      <c r="U227" s="161" t="str">
        <f>IF(T227="","",'Thông Tin Chung'!$L$3)</f>
        <v/>
      </c>
      <c r="V227" s="163" t="str">
        <f t="shared" ca="1" si="55"/>
        <v/>
      </c>
      <c r="W227" s="165"/>
      <c r="X227" s="155" t="str">
        <f ca="1">IF(C227="","",IF(OR(D227&lt;NgayBatDau,D227&gt;NgayKetThuc),"Ngày tháng phải nằm trong kỳ báo cáo",IF(AND(F227&lt;&gt;"",COUNTIF(D.3[Tên nhà cung cấp],F227)=0),"Tên NCC chưa khai báo trong DSNCC",IF(AND(G227&lt;&gt;"",COUNTIF(D.1[Tên sản phẩm],G227)=0),"SP này chưa khai báo trong DSSP",""))))</f>
        <v/>
      </c>
      <c r="Y227" s="23" t="str">
        <f t="shared" ca="1" si="57"/>
        <v/>
      </c>
      <c r="Z227" s="23" t="str">
        <f t="shared" ca="1" si="58"/>
        <v/>
      </c>
      <c r="AA227" s="23" t="str">
        <f t="shared" ca="1" si="59"/>
        <v/>
      </c>
    </row>
    <row r="228" spans="2:27" ht="27.75" customHeight="1" x14ac:dyDescent="0.2">
      <c r="B228" s="7">
        <f t="shared" si="46"/>
        <v>225</v>
      </c>
      <c r="C228" s="7" t="str">
        <f t="shared" ca="1" si="56"/>
        <v/>
      </c>
      <c r="D228" s="156" t="str">
        <f t="shared" ca="1" si="47"/>
        <v/>
      </c>
      <c r="E228" s="157" t="str">
        <f t="shared" ca="1" si="48"/>
        <v/>
      </c>
      <c r="F228" s="158" t="str">
        <f t="shared" ca="1" si="49"/>
        <v/>
      </c>
      <c r="G228" s="159"/>
      <c r="H228" s="159" t="str">
        <f>IF(G228="","",INDEX(D.1[Quy cách],MATCH(G228,D.1[Tên sản phẩm],0)))</f>
        <v/>
      </c>
      <c r="I228" s="160" t="str">
        <f>IF(G228="","",INDEX(D.1[ĐVT],MATCH(G228,D.1[Tên sản phẩm],0)))</f>
        <v/>
      </c>
      <c r="J228" s="162" t="str">
        <f>IF(G228="","",INDEX(D.1[Đơn giá nhập
(Hàng tồn đầu kỳ)],MATCH(G228,D.1[Tên sản phẩm],0)))</f>
        <v/>
      </c>
      <c r="K228" s="162" t="str">
        <f t="shared" si="50"/>
        <v/>
      </c>
      <c r="L228" s="159"/>
      <c r="M228" s="163" t="str">
        <f t="shared" si="51"/>
        <v/>
      </c>
      <c r="N228" s="164"/>
      <c r="O228" s="162"/>
      <c r="P228" s="163" t="str">
        <f t="shared" si="52"/>
        <v/>
      </c>
      <c r="Q228" s="164" t="str">
        <f t="shared" ca="1" si="53"/>
        <v/>
      </c>
      <c r="R228" s="163" t="str">
        <f t="shared" si="54"/>
        <v/>
      </c>
      <c r="S228" s="163" t="str">
        <f ca="1">IF(AND(C228&lt;&gt;"",C228&lt;&gt;OFFSET(C228,1,0)),SUMIFS(M.1[Giá có thuế],M.1[Số ĐK],C228),"")</f>
        <v/>
      </c>
      <c r="T228" s="159"/>
      <c r="U228" s="161" t="str">
        <f>IF(T228="","",'Thông Tin Chung'!$L$3)</f>
        <v/>
      </c>
      <c r="V228" s="163" t="str">
        <f t="shared" ca="1" si="55"/>
        <v/>
      </c>
      <c r="W228" s="165"/>
      <c r="X228" s="155" t="str">
        <f ca="1">IF(C228="","",IF(OR(D228&lt;NgayBatDau,D228&gt;NgayKetThuc),"Ngày tháng phải nằm trong kỳ báo cáo",IF(AND(F228&lt;&gt;"",COUNTIF(D.3[Tên nhà cung cấp],F228)=0),"Tên NCC chưa khai báo trong DSNCC",IF(AND(G228&lt;&gt;"",COUNTIF(D.1[Tên sản phẩm],G228)=0),"SP này chưa khai báo trong DSSP",""))))</f>
        <v/>
      </c>
      <c r="Y228" s="23" t="str">
        <f t="shared" ca="1" si="57"/>
        <v/>
      </c>
      <c r="Z228" s="23" t="str">
        <f t="shared" ca="1" si="58"/>
        <v/>
      </c>
      <c r="AA228" s="23" t="str">
        <f t="shared" ca="1" si="59"/>
        <v/>
      </c>
    </row>
    <row r="229" spans="2:27" ht="27.75" customHeight="1" x14ac:dyDescent="0.2">
      <c r="B229" s="7">
        <f t="shared" si="46"/>
        <v>226</v>
      </c>
      <c r="C229" s="7" t="str">
        <f t="shared" ca="1" si="56"/>
        <v/>
      </c>
      <c r="D229" s="156" t="str">
        <f t="shared" ca="1" si="47"/>
        <v/>
      </c>
      <c r="E229" s="157" t="str">
        <f t="shared" ca="1" si="48"/>
        <v/>
      </c>
      <c r="F229" s="158" t="str">
        <f t="shared" ca="1" si="49"/>
        <v/>
      </c>
      <c r="G229" s="159"/>
      <c r="H229" s="159" t="str">
        <f>IF(G229="","",INDEX(D.1[Quy cách],MATCH(G229,D.1[Tên sản phẩm],0)))</f>
        <v/>
      </c>
      <c r="I229" s="160" t="str">
        <f>IF(G229="","",INDEX(D.1[ĐVT],MATCH(G229,D.1[Tên sản phẩm],0)))</f>
        <v/>
      </c>
      <c r="J229" s="162" t="str">
        <f>IF(G229="","",INDEX(D.1[Đơn giá nhập
(Hàng tồn đầu kỳ)],MATCH(G229,D.1[Tên sản phẩm],0)))</f>
        <v/>
      </c>
      <c r="K229" s="162" t="str">
        <f t="shared" si="50"/>
        <v/>
      </c>
      <c r="L229" s="159"/>
      <c r="M229" s="163" t="str">
        <f t="shared" si="51"/>
        <v/>
      </c>
      <c r="N229" s="164"/>
      <c r="O229" s="162"/>
      <c r="P229" s="163" t="str">
        <f t="shared" si="52"/>
        <v/>
      </c>
      <c r="Q229" s="164" t="str">
        <f t="shared" ca="1" si="53"/>
        <v/>
      </c>
      <c r="R229" s="163" t="str">
        <f t="shared" si="54"/>
        <v/>
      </c>
      <c r="S229" s="163" t="str">
        <f ca="1">IF(AND(C229&lt;&gt;"",C229&lt;&gt;OFFSET(C229,1,0)),SUMIFS(M.1[Giá có thuế],M.1[Số ĐK],C229),"")</f>
        <v/>
      </c>
      <c r="T229" s="159"/>
      <c r="U229" s="161" t="str">
        <f>IF(T229="","",'Thông Tin Chung'!$L$3)</f>
        <v/>
      </c>
      <c r="V229" s="163" t="str">
        <f t="shared" ca="1" si="55"/>
        <v/>
      </c>
      <c r="W229" s="165"/>
      <c r="X229" s="155" t="str">
        <f ca="1">IF(C229="","",IF(OR(D229&lt;NgayBatDau,D229&gt;NgayKetThuc),"Ngày tháng phải nằm trong kỳ báo cáo",IF(AND(F229&lt;&gt;"",COUNTIF(D.3[Tên nhà cung cấp],F229)=0),"Tên NCC chưa khai báo trong DSNCC",IF(AND(G229&lt;&gt;"",COUNTIF(D.1[Tên sản phẩm],G229)=0),"SP này chưa khai báo trong DSSP",""))))</f>
        <v/>
      </c>
      <c r="Y229" s="23" t="str">
        <f t="shared" ca="1" si="57"/>
        <v/>
      </c>
      <c r="Z229" s="23" t="str">
        <f t="shared" ca="1" si="58"/>
        <v/>
      </c>
      <c r="AA229" s="23" t="str">
        <f t="shared" ca="1" si="59"/>
        <v/>
      </c>
    </row>
    <row r="230" spans="2:27" ht="27.75" customHeight="1" x14ac:dyDescent="0.2">
      <c r="B230" s="7">
        <f t="shared" si="46"/>
        <v>227</v>
      </c>
      <c r="C230" s="7" t="str">
        <f t="shared" ca="1" si="56"/>
        <v/>
      </c>
      <c r="D230" s="156" t="str">
        <f t="shared" ca="1" si="47"/>
        <v/>
      </c>
      <c r="E230" s="157" t="str">
        <f t="shared" ca="1" si="48"/>
        <v/>
      </c>
      <c r="F230" s="158" t="str">
        <f t="shared" ca="1" si="49"/>
        <v/>
      </c>
      <c r="G230" s="159"/>
      <c r="H230" s="159" t="str">
        <f>IF(G230="","",INDEX(D.1[Quy cách],MATCH(G230,D.1[Tên sản phẩm],0)))</f>
        <v/>
      </c>
      <c r="I230" s="160" t="str">
        <f>IF(G230="","",INDEX(D.1[ĐVT],MATCH(G230,D.1[Tên sản phẩm],0)))</f>
        <v/>
      </c>
      <c r="J230" s="162" t="str">
        <f>IF(G230="","",INDEX(D.1[Đơn giá nhập
(Hàng tồn đầu kỳ)],MATCH(G230,D.1[Tên sản phẩm],0)))</f>
        <v/>
      </c>
      <c r="K230" s="162" t="str">
        <f t="shared" si="50"/>
        <v/>
      </c>
      <c r="L230" s="159"/>
      <c r="M230" s="163" t="str">
        <f t="shared" si="51"/>
        <v/>
      </c>
      <c r="N230" s="164"/>
      <c r="O230" s="162"/>
      <c r="P230" s="163" t="str">
        <f t="shared" si="52"/>
        <v/>
      </c>
      <c r="Q230" s="164" t="str">
        <f t="shared" ca="1" si="53"/>
        <v/>
      </c>
      <c r="R230" s="163" t="str">
        <f t="shared" si="54"/>
        <v/>
      </c>
      <c r="S230" s="163" t="str">
        <f ca="1">IF(AND(C230&lt;&gt;"",C230&lt;&gt;OFFSET(C230,1,0)),SUMIFS(M.1[Giá có thuế],M.1[Số ĐK],C230),"")</f>
        <v/>
      </c>
      <c r="T230" s="159"/>
      <c r="U230" s="161" t="str">
        <f>IF(T230="","",'Thông Tin Chung'!$L$3)</f>
        <v/>
      </c>
      <c r="V230" s="163" t="str">
        <f t="shared" ca="1" si="55"/>
        <v/>
      </c>
      <c r="W230" s="165"/>
      <c r="X230" s="155" t="str">
        <f ca="1">IF(C230="","",IF(OR(D230&lt;NgayBatDau,D230&gt;NgayKetThuc),"Ngày tháng phải nằm trong kỳ báo cáo",IF(AND(F230&lt;&gt;"",COUNTIF(D.3[Tên nhà cung cấp],F230)=0),"Tên NCC chưa khai báo trong DSNCC",IF(AND(G230&lt;&gt;"",COUNTIF(D.1[Tên sản phẩm],G230)=0),"SP này chưa khai báo trong DSSP",""))))</f>
        <v/>
      </c>
      <c r="Y230" s="23" t="str">
        <f t="shared" ca="1" si="57"/>
        <v/>
      </c>
      <c r="Z230" s="23" t="str">
        <f t="shared" ca="1" si="58"/>
        <v/>
      </c>
      <c r="AA230" s="23" t="str">
        <f t="shared" ca="1" si="59"/>
        <v/>
      </c>
    </row>
    <row r="231" spans="2:27" ht="27.75" customHeight="1" x14ac:dyDescent="0.2">
      <c r="B231" s="7">
        <f t="shared" si="46"/>
        <v>228</v>
      </c>
      <c r="C231" s="7" t="str">
        <f t="shared" ca="1" si="56"/>
        <v/>
      </c>
      <c r="D231" s="156" t="str">
        <f t="shared" ca="1" si="47"/>
        <v/>
      </c>
      <c r="E231" s="157" t="str">
        <f t="shared" ca="1" si="48"/>
        <v/>
      </c>
      <c r="F231" s="158" t="str">
        <f t="shared" ca="1" si="49"/>
        <v/>
      </c>
      <c r="G231" s="159"/>
      <c r="H231" s="159" t="str">
        <f>IF(G231="","",INDEX(D.1[Quy cách],MATCH(G231,D.1[Tên sản phẩm],0)))</f>
        <v/>
      </c>
      <c r="I231" s="160" t="str">
        <f>IF(G231="","",INDEX(D.1[ĐVT],MATCH(G231,D.1[Tên sản phẩm],0)))</f>
        <v/>
      </c>
      <c r="J231" s="162" t="str">
        <f>IF(G231="","",INDEX(D.1[Đơn giá nhập
(Hàng tồn đầu kỳ)],MATCH(G231,D.1[Tên sản phẩm],0)))</f>
        <v/>
      </c>
      <c r="K231" s="162" t="str">
        <f t="shared" si="50"/>
        <v/>
      </c>
      <c r="L231" s="159"/>
      <c r="M231" s="163" t="str">
        <f t="shared" si="51"/>
        <v/>
      </c>
      <c r="N231" s="164"/>
      <c r="O231" s="162"/>
      <c r="P231" s="163" t="str">
        <f t="shared" si="52"/>
        <v/>
      </c>
      <c r="Q231" s="164" t="str">
        <f t="shared" ca="1" si="53"/>
        <v/>
      </c>
      <c r="R231" s="163" t="str">
        <f t="shared" si="54"/>
        <v/>
      </c>
      <c r="S231" s="163" t="str">
        <f ca="1">IF(AND(C231&lt;&gt;"",C231&lt;&gt;OFFSET(C231,1,0)),SUMIFS(M.1[Giá có thuế],M.1[Số ĐK],C231),"")</f>
        <v/>
      </c>
      <c r="T231" s="159"/>
      <c r="U231" s="161" t="str">
        <f>IF(T231="","",'Thông Tin Chung'!$L$3)</f>
        <v/>
      </c>
      <c r="V231" s="163" t="str">
        <f t="shared" ca="1" si="55"/>
        <v/>
      </c>
      <c r="W231" s="165"/>
      <c r="X231" s="155" t="str">
        <f ca="1">IF(C231="","",IF(OR(D231&lt;NgayBatDau,D231&gt;NgayKetThuc),"Ngày tháng phải nằm trong kỳ báo cáo",IF(AND(F231&lt;&gt;"",COUNTIF(D.3[Tên nhà cung cấp],F231)=0),"Tên NCC chưa khai báo trong DSNCC",IF(AND(G231&lt;&gt;"",COUNTIF(D.1[Tên sản phẩm],G231)=0),"SP này chưa khai báo trong DSSP",""))))</f>
        <v/>
      </c>
      <c r="Y231" s="23" t="str">
        <f t="shared" ca="1" si="57"/>
        <v/>
      </c>
      <c r="Z231" s="23" t="str">
        <f t="shared" ca="1" si="58"/>
        <v/>
      </c>
      <c r="AA231" s="23" t="str">
        <f t="shared" ca="1" si="59"/>
        <v/>
      </c>
    </row>
    <row r="232" spans="2:27" ht="27.75" customHeight="1" x14ac:dyDescent="0.2">
      <c r="B232" s="7">
        <f t="shared" si="46"/>
        <v>229</v>
      </c>
      <c r="C232" s="7" t="str">
        <f t="shared" ca="1" si="56"/>
        <v/>
      </c>
      <c r="D232" s="156" t="str">
        <f t="shared" ca="1" si="47"/>
        <v/>
      </c>
      <c r="E232" s="157" t="str">
        <f t="shared" ca="1" si="48"/>
        <v/>
      </c>
      <c r="F232" s="158" t="str">
        <f t="shared" ca="1" si="49"/>
        <v/>
      </c>
      <c r="G232" s="159"/>
      <c r="H232" s="159" t="str">
        <f>IF(G232="","",INDEX(D.1[Quy cách],MATCH(G232,D.1[Tên sản phẩm],0)))</f>
        <v/>
      </c>
      <c r="I232" s="160" t="str">
        <f>IF(G232="","",INDEX(D.1[ĐVT],MATCH(G232,D.1[Tên sản phẩm],0)))</f>
        <v/>
      </c>
      <c r="J232" s="162" t="str">
        <f>IF(G232="","",INDEX(D.1[Đơn giá nhập
(Hàng tồn đầu kỳ)],MATCH(G232,D.1[Tên sản phẩm],0)))</f>
        <v/>
      </c>
      <c r="K232" s="162" t="str">
        <f t="shared" si="50"/>
        <v/>
      </c>
      <c r="L232" s="159"/>
      <c r="M232" s="163" t="str">
        <f t="shared" si="51"/>
        <v/>
      </c>
      <c r="N232" s="164"/>
      <c r="O232" s="162"/>
      <c r="P232" s="163" t="str">
        <f t="shared" si="52"/>
        <v/>
      </c>
      <c r="Q232" s="164" t="str">
        <f t="shared" ca="1" si="53"/>
        <v/>
      </c>
      <c r="R232" s="163" t="str">
        <f t="shared" si="54"/>
        <v/>
      </c>
      <c r="S232" s="163" t="str">
        <f ca="1">IF(AND(C232&lt;&gt;"",C232&lt;&gt;OFFSET(C232,1,0)),SUMIFS(M.1[Giá có thuế],M.1[Số ĐK],C232),"")</f>
        <v/>
      </c>
      <c r="T232" s="159"/>
      <c r="U232" s="161" t="str">
        <f>IF(T232="","",'Thông Tin Chung'!$L$3)</f>
        <v/>
      </c>
      <c r="V232" s="163" t="str">
        <f t="shared" ca="1" si="55"/>
        <v/>
      </c>
      <c r="W232" s="165"/>
      <c r="X232" s="155" t="str">
        <f ca="1">IF(C232="","",IF(OR(D232&lt;NgayBatDau,D232&gt;NgayKetThuc),"Ngày tháng phải nằm trong kỳ báo cáo",IF(AND(F232&lt;&gt;"",COUNTIF(D.3[Tên nhà cung cấp],F232)=0),"Tên NCC chưa khai báo trong DSNCC",IF(AND(G232&lt;&gt;"",COUNTIF(D.1[Tên sản phẩm],G232)=0),"SP này chưa khai báo trong DSSP",""))))</f>
        <v/>
      </c>
      <c r="Y232" s="23" t="str">
        <f t="shared" ca="1" si="57"/>
        <v/>
      </c>
      <c r="Z232" s="23" t="str">
        <f t="shared" ca="1" si="58"/>
        <v/>
      </c>
      <c r="AA232" s="23" t="str">
        <f t="shared" ca="1" si="59"/>
        <v/>
      </c>
    </row>
    <row r="233" spans="2:27" ht="27.75" customHeight="1" x14ac:dyDescent="0.2">
      <c r="B233" s="7">
        <f t="shared" si="46"/>
        <v>230</v>
      </c>
      <c r="C233" s="7" t="str">
        <f t="shared" ca="1" si="56"/>
        <v/>
      </c>
      <c r="D233" s="156" t="str">
        <f t="shared" ca="1" si="47"/>
        <v/>
      </c>
      <c r="E233" s="157" t="str">
        <f t="shared" ca="1" si="48"/>
        <v/>
      </c>
      <c r="F233" s="158" t="str">
        <f t="shared" ca="1" si="49"/>
        <v/>
      </c>
      <c r="G233" s="159"/>
      <c r="H233" s="159" t="str">
        <f>IF(G233="","",INDEX(D.1[Quy cách],MATCH(G233,D.1[Tên sản phẩm],0)))</f>
        <v/>
      </c>
      <c r="I233" s="160" t="str">
        <f>IF(G233="","",INDEX(D.1[ĐVT],MATCH(G233,D.1[Tên sản phẩm],0)))</f>
        <v/>
      </c>
      <c r="J233" s="162" t="str">
        <f>IF(G233="","",INDEX(D.1[Đơn giá nhập
(Hàng tồn đầu kỳ)],MATCH(G233,D.1[Tên sản phẩm],0)))</f>
        <v/>
      </c>
      <c r="K233" s="162" t="str">
        <f t="shared" si="50"/>
        <v/>
      </c>
      <c r="L233" s="159"/>
      <c r="M233" s="163" t="str">
        <f t="shared" si="51"/>
        <v/>
      </c>
      <c r="N233" s="164"/>
      <c r="O233" s="162"/>
      <c r="P233" s="163" t="str">
        <f t="shared" si="52"/>
        <v/>
      </c>
      <c r="Q233" s="164" t="str">
        <f t="shared" ca="1" si="53"/>
        <v/>
      </c>
      <c r="R233" s="163" t="str">
        <f t="shared" si="54"/>
        <v/>
      </c>
      <c r="S233" s="163" t="str">
        <f ca="1">IF(AND(C233&lt;&gt;"",C233&lt;&gt;OFFSET(C233,1,0)),SUMIFS(M.1[Giá có thuế],M.1[Số ĐK],C233),"")</f>
        <v/>
      </c>
      <c r="T233" s="159"/>
      <c r="U233" s="161" t="str">
        <f>IF(T233="","",'Thông Tin Chung'!$L$3)</f>
        <v/>
      </c>
      <c r="V233" s="163" t="str">
        <f t="shared" ca="1" si="55"/>
        <v/>
      </c>
      <c r="W233" s="165"/>
      <c r="X233" s="155" t="str">
        <f ca="1">IF(C233="","",IF(OR(D233&lt;NgayBatDau,D233&gt;NgayKetThuc),"Ngày tháng phải nằm trong kỳ báo cáo",IF(AND(F233&lt;&gt;"",COUNTIF(D.3[Tên nhà cung cấp],F233)=0),"Tên NCC chưa khai báo trong DSNCC",IF(AND(G233&lt;&gt;"",COUNTIF(D.1[Tên sản phẩm],G233)=0),"SP này chưa khai báo trong DSSP",""))))</f>
        <v/>
      </c>
      <c r="Y233" s="23" t="str">
        <f t="shared" ca="1" si="57"/>
        <v/>
      </c>
      <c r="Z233" s="23" t="str">
        <f t="shared" ca="1" si="58"/>
        <v/>
      </c>
      <c r="AA233" s="23" t="str">
        <f t="shared" ca="1" si="59"/>
        <v/>
      </c>
    </row>
    <row r="234" spans="2:27" ht="27.75" customHeight="1" x14ac:dyDescent="0.2">
      <c r="B234" s="7">
        <f t="shared" si="46"/>
        <v>231</v>
      </c>
      <c r="C234" s="7" t="str">
        <f t="shared" ca="1" si="56"/>
        <v/>
      </c>
      <c r="D234" s="156" t="str">
        <f t="shared" ca="1" si="47"/>
        <v/>
      </c>
      <c r="E234" s="157" t="str">
        <f t="shared" ca="1" si="48"/>
        <v/>
      </c>
      <c r="F234" s="158" t="str">
        <f t="shared" ca="1" si="49"/>
        <v/>
      </c>
      <c r="G234" s="159"/>
      <c r="H234" s="159" t="str">
        <f>IF(G234="","",INDEX(D.1[Quy cách],MATCH(G234,D.1[Tên sản phẩm],0)))</f>
        <v/>
      </c>
      <c r="I234" s="160" t="str">
        <f>IF(G234="","",INDEX(D.1[ĐVT],MATCH(G234,D.1[Tên sản phẩm],0)))</f>
        <v/>
      </c>
      <c r="J234" s="162" t="str">
        <f>IF(G234="","",INDEX(D.1[Đơn giá nhập
(Hàng tồn đầu kỳ)],MATCH(G234,D.1[Tên sản phẩm],0)))</f>
        <v/>
      </c>
      <c r="K234" s="162" t="str">
        <f t="shared" si="50"/>
        <v/>
      </c>
      <c r="L234" s="159"/>
      <c r="M234" s="163" t="str">
        <f t="shared" si="51"/>
        <v/>
      </c>
      <c r="N234" s="164"/>
      <c r="O234" s="162"/>
      <c r="P234" s="163" t="str">
        <f t="shared" si="52"/>
        <v/>
      </c>
      <c r="Q234" s="164" t="str">
        <f t="shared" ca="1" si="53"/>
        <v/>
      </c>
      <c r="R234" s="163" t="str">
        <f t="shared" si="54"/>
        <v/>
      </c>
      <c r="S234" s="163" t="str">
        <f ca="1">IF(AND(C234&lt;&gt;"",C234&lt;&gt;OFFSET(C234,1,0)),SUMIFS(M.1[Giá có thuế],M.1[Số ĐK],C234),"")</f>
        <v/>
      </c>
      <c r="T234" s="159"/>
      <c r="U234" s="161" t="str">
        <f>IF(T234="","",'Thông Tin Chung'!$L$3)</f>
        <v/>
      </c>
      <c r="V234" s="163" t="str">
        <f t="shared" ca="1" si="55"/>
        <v/>
      </c>
      <c r="W234" s="165"/>
      <c r="X234" s="155" t="str">
        <f ca="1">IF(C234="","",IF(OR(D234&lt;NgayBatDau,D234&gt;NgayKetThuc),"Ngày tháng phải nằm trong kỳ báo cáo",IF(AND(F234&lt;&gt;"",COUNTIF(D.3[Tên nhà cung cấp],F234)=0),"Tên NCC chưa khai báo trong DSNCC",IF(AND(G234&lt;&gt;"",COUNTIF(D.1[Tên sản phẩm],G234)=0),"SP này chưa khai báo trong DSSP",""))))</f>
        <v/>
      </c>
      <c r="Y234" s="23" t="str">
        <f t="shared" ca="1" si="57"/>
        <v/>
      </c>
      <c r="Z234" s="23" t="str">
        <f t="shared" ca="1" si="58"/>
        <v/>
      </c>
      <c r="AA234" s="23" t="str">
        <f t="shared" ca="1" si="59"/>
        <v/>
      </c>
    </row>
    <row r="235" spans="2:27" ht="27.75" customHeight="1" x14ac:dyDescent="0.2">
      <c r="B235" s="7">
        <f t="shared" si="46"/>
        <v>232</v>
      </c>
      <c r="C235" s="7" t="str">
        <f t="shared" ca="1" si="56"/>
        <v/>
      </c>
      <c r="D235" s="156" t="str">
        <f t="shared" ca="1" si="47"/>
        <v/>
      </c>
      <c r="E235" s="157" t="str">
        <f t="shared" ca="1" si="48"/>
        <v/>
      </c>
      <c r="F235" s="158" t="str">
        <f t="shared" ca="1" si="49"/>
        <v/>
      </c>
      <c r="G235" s="159"/>
      <c r="H235" s="159" t="str">
        <f>IF(G235="","",INDEX(D.1[Quy cách],MATCH(G235,D.1[Tên sản phẩm],0)))</f>
        <v/>
      </c>
      <c r="I235" s="160" t="str">
        <f>IF(G235="","",INDEX(D.1[ĐVT],MATCH(G235,D.1[Tên sản phẩm],0)))</f>
        <v/>
      </c>
      <c r="J235" s="162" t="str">
        <f>IF(G235="","",INDEX(D.1[Đơn giá nhập
(Hàng tồn đầu kỳ)],MATCH(G235,D.1[Tên sản phẩm],0)))</f>
        <v/>
      </c>
      <c r="K235" s="162" t="str">
        <f t="shared" si="50"/>
        <v/>
      </c>
      <c r="L235" s="159"/>
      <c r="M235" s="163" t="str">
        <f t="shared" si="51"/>
        <v/>
      </c>
      <c r="N235" s="164"/>
      <c r="O235" s="162"/>
      <c r="P235" s="163" t="str">
        <f t="shared" si="52"/>
        <v/>
      </c>
      <c r="Q235" s="164" t="str">
        <f t="shared" ca="1" si="53"/>
        <v/>
      </c>
      <c r="R235" s="163" t="str">
        <f t="shared" si="54"/>
        <v/>
      </c>
      <c r="S235" s="163" t="str">
        <f ca="1">IF(AND(C235&lt;&gt;"",C235&lt;&gt;OFFSET(C235,1,0)),SUMIFS(M.1[Giá có thuế],M.1[Số ĐK],C235),"")</f>
        <v/>
      </c>
      <c r="T235" s="159"/>
      <c r="U235" s="161" t="str">
        <f>IF(T235="","",'Thông Tin Chung'!$L$3)</f>
        <v/>
      </c>
      <c r="V235" s="163" t="str">
        <f t="shared" ca="1" si="55"/>
        <v/>
      </c>
      <c r="W235" s="165"/>
      <c r="X235" s="155" t="str">
        <f ca="1">IF(C235="","",IF(OR(D235&lt;NgayBatDau,D235&gt;NgayKetThuc),"Ngày tháng phải nằm trong kỳ báo cáo",IF(AND(F235&lt;&gt;"",COUNTIF(D.3[Tên nhà cung cấp],F235)=0),"Tên NCC chưa khai báo trong DSNCC",IF(AND(G235&lt;&gt;"",COUNTIF(D.1[Tên sản phẩm],G235)=0),"SP này chưa khai báo trong DSSP",""))))</f>
        <v/>
      </c>
      <c r="Y235" s="23" t="str">
        <f t="shared" ca="1" si="57"/>
        <v/>
      </c>
      <c r="Z235" s="23" t="str">
        <f t="shared" ca="1" si="58"/>
        <v/>
      </c>
      <c r="AA235" s="23" t="str">
        <f t="shared" ca="1" si="59"/>
        <v/>
      </c>
    </row>
    <row r="236" spans="2:27" ht="27.75" customHeight="1" x14ac:dyDescent="0.2">
      <c r="B236" s="7">
        <f t="shared" si="46"/>
        <v>233</v>
      </c>
      <c r="C236" s="7" t="str">
        <f t="shared" ca="1" si="56"/>
        <v/>
      </c>
      <c r="D236" s="156" t="str">
        <f t="shared" ca="1" si="47"/>
        <v/>
      </c>
      <c r="E236" s="157" t="str">
        <f t="shared" ca="1" si="48"/>
        <v/>
      </c>
      <c r="F236" s="158" t="str">
        <f t="shared" ca="1" si="49"/>
        <v/>
      </c>
      <c r="G236" s="159"/>
      <c r="H236" s="159" t="str">
        <f>IF(G236="","",INDEX(D.1[Quy cách],MATCH(G236,D.1[Tên sản phẩm],0)))</f>
        <v/>
      </c>
      <c r="I236" s="160" t="str">
        <f>IF(G236="","",INDEX(D.1[ĐVT],MATCH(G236,D.1[Tên sản phẩm],0)))</f>
        <v/>
      </c>
      <c r="J236" s="162" t="str">
        <f>IF(G236="","",INDEX(D.1[Đơn giá nhập
(Hàng tồn đầu kỳ)],MATCH(G236,D.1[Tên sản phẩm],0)))</f>
        <v/>
      </c>
      <c r="K236" s="162" t="str">
        <f t="shared" si="50"/>
        <v/>
      </c>
      <c r="L236" s="159"/>
      <c r="M236" s="163" t="str">
        <f t="shared" si="51"/>
        <v/>
      </c>
      <c r="N236" s="164"/>
      <c r="O236" s="162"/>
      <c r="P236" s="163" t="str">
        <f t="shared" si="52"/>
        <v/>
      </c>
      <c r="Q236" s="164" t="str">
        <f t="shared" ca="1" si="53"/>
        <v/>
      </c>
      <c r="R236" s="163" t="str">
        <f t="shared" si="54"/>
        <v/>
      </c>
      <c r="S236" s="163" t="str">
        <f ca="1">IF(AND(C236&lt;&gt;"",C236&lt;&gt;OFFSET(C236,1,0)),SUMIFS(M.1[Giá có thuế],M.1[Số ĐK],C236),"")</f>
        <v/>
      </c>
      <c r="T236" s="159"/>
      <c r="U236" s="161" t="str">
        <f>IF(T236="","",'Thông Tin Chung'!$L$3)</f>
        <v/>
      </c>
      <c r="V236" s="163" t="str">
        <f t="shared" ca="1" si="55"/>
        <v/>
      </c>
      <c r="W236" s="165"/>
      <c r="X236" s="155" t="str">
        <f ca="1">IF(C236="","",IF(OR(D236&lt;NgayBatDau,D236&gt;NgayKetThuc),"Ngày tháng phải nằm trong kỳ báo cáo",IF(AND(F236&lt;&gt;"",COUNTIF(D.3[Tên nhà cung cấp],F236)=0),"Tên NCC chưa khai báo trong DSNCC",IF(AND(G236&lt;&gt;"",COUNTIF(D.1[Tên sản phẩm],G236)=0),"SP này chưa khai báo trong DSSP",""))))</f>
        <v/>
      </c>
      <c r="Y236" s="23" t="str">
        <f t="shared" ca="1" si="57"/>
        <v/>
      </c>
      <c r="Z236" s="23" t="str">
        <f t="shared" ca="1" si="58"/>
        <v/>
      </c>
      <c r="AA236" s="23" t="str">
        <f t="shared" ca="1" si="59"/>
        <v/>
      </c>
    </row>
    <row r="237" spans="2:27" ht="27.75" customHeight="1" x14ac:dyDescent="0.2">
      <c r="B237" s="7">
        <f t="shared" si="46"/>
        <v>234</v>
      </c>
      <c r="C237" s="7" t="str">
        <f t="shared" ca="1" si="56"/>
        <v/>
      </c>
      <c r="D237" s="156" t="str">
        <f t="shared" ca="1" si="47"/>
        <v/>
      </c>
      <c r="E237" s="157" t="str">
        <f t="shared" ca="1" si="48"/>
        <v/>
      </c>
      <c r="F237" s="158" t="str">
        <f t="shared" ca="1" si="49"/>
        <v/>
      </c>
      <c r="G237" s="159"/>
      <c r="H237" s="159" t="str">
        <f>IF(G237="","",INDEX(D.1[Quy cách],MATCH(G237,D.1[Tên sản phẩm],0)))</f>
        <v/>
      </c>
      <c r="I237" s="160" t="str">
        <f>IF(G237="","",INDEX(D.1[ĐVT],MATCH(G237,D.1[Tên sản phẩm],0)))</f>
        <v/>
      </c>
      <c r="J237" s="162" t="str">
        <f>IF(G237="","",INDEX(D.1[Đơn giá nhập
(Hàng tồn đầu kỳ)],MATCH(G237,D.1[Tên sản phẩm],0)))</f>
        <v/>
      </c>
      <c r="K237" s="162" t="str">
        <f t="shared" si="50"/>
        <v/>
      </c>
      <c r="L237" s="159"/>
      <c r="M237" s="163" t="str">
        <f t="shared" si="51"/>
        <v/>
      </c>
      <c r="N237" s="164"/>
      <c r="O237" s="162"/>
      <c r="P237" s="163" t="str">
        <f t="shared" si="52"/>
        <v/>
      </c>
      <c r="Q237" s="164" t="str">
        <f t="shared" ca="1" si="53"/>
        <v/>
      </c>
      <c r="R237" s="163" t="str">
        <f t="shared" si="54"/>
        <v/>
      </c>
      <c r="S237" s="163" t="str">
        <f ca="1">IF(AND(C237&lt;&gt;"",C237&lt;&gt;OFFSET(C237,1,0)),SUMIFS(M.1[Giá có thuế],M.1[Số ĐK],C237),"")</f>
        <v/>
      </c>
      <c r="T237" s="159"/>
      <c r="U237" s="161" t="str">
        <f>IF(T237="","",'Thông Tin Chung'!$L$3)</f>
        <v/>
      </c>
      <c r="V237" s="163" t="str">
        <f t="shared" ca="1" si="55"/>
        <v/>
      </c>
      <c r="W237" s="165"/>
      <c r="X237" s="155" t="str">
        <f ca="1">IF(C237="","",IF(OR(D237&lt;NgayBatDau,D237&gt;NgayKetThuc),"Ngày tháng phải nằm trong kỳ báo cáo",IF(AND(F237&lt;&gt;"",COUNTIF(D.3[Tên nhà cung cấp],F237)=0),"Tên NCC chưa khai báo trong DSNCC",IF(AND(G237&lt;&gt;"",COUNTIF(D.1[Tên sản phẩm],G237)=0),"SP này chưa khai báo trong DSSP",""))))</f>
        <v/>
      </c>
      <c r="Y237" s="23" t="str">
        <f t="shared" ca="1" si="57"/>
        <v/>
      </c>
      <c r="Z237" s="23" t="str">
        <f t="shared" ca="1" si="58"/>
        <v/>
      </c>
      <c r="AA237" s="23" t="str">
        <f t="shared" ca="1" si="59"/>
        <v/>
      </c>
    </row>
    <row r="238" spans="2:27" ht="27.75" customHeight="1" x14ac:dyDescent="0.2">
      <c r="B238" s="7">
        <f t="shared" si="46"/>
        <v>235</v>
      </c>
      <c r="C238" s="7" t="str">
        <f t="shared" ca="1" si="56"/>
        <v/>
      </c>
      <c r="D238" s="156" t="str">
        <f t="shared" ca="1" si="47"/>
        <v/>
      </c>
      <c r="E238" s="157" t="str">
        <f t="shared" ca="1" si="48"/>
        <v/>
      </c>
      <c r="F238" s="158" t="str">
        <f t="shared" ca="1" si="49"/>
        <v/>
      </c>
      <c r="G238" s="159"/>
      <c r="H238" s="159" t="str">
        <f>IF(G238="","",INDEX(D.1[Quy cách],MATCH(G238,D.1[Tên sản phẩm],0)))</f>
        <v/>
      </c>
      <c r="I238" s="160" t="str">
        <f>IF(G238="","",INDEX(D.1[ĐVT],MATCH(G238,D.1[Tên sản phẩm],0)))</f>
        <v/>
      </c>
      <c r="J238" s="162" t="str">
        <f>IF(G238="","",INDEX(D.1[Đơn giá nhập
(Hàng tồn đầu kỳ)],MATCH(G238,D.1[Tên sản phẩm],0)))</f>
        <v/>
      </c>
      <c r="K238" s="162" t="str">
        <f t="shared" si="50"/>
        <v/>
      </c>
      <c r="L238" s="159"/>
      <c r="M238" s="163" t="str">
        <f t="shared" si="51"/>
        <v/>
      </c>
      <c r="N238" s="164"/>
      <c r="O238" s="162"/>
      <c r="P238" s="163" t="str">
        <f t="shared" si="52"/>
        <v/>
      </c>
      <c r="Q238" s="164" t="str">
        <f t="shared" ca="1" si="53"/>
        <v/>
      </c>
      <c r="R238" s="163" t="str">
        <f t="shared" si="54"/>
        <v/>
      </c>
      <c r="S238" s="163" t="str">
        <f ca="1">IF(AND(C238&lt;&gt;"",C238&lt;&gt;OFFSET(C238,1,0)),SUMIFS(M.1[Giá có thuế],M.1[Số ĐK],C238),"")</f>
        <v/>
      </c>
      <c r="T238" s="159"/>
      <c r="U238" s="161" t="str">
        <f>IF(T238="","",'Thông Tin Chung'!$L$3)</f>
        <v/>
      </c>
      <c r="V238" s="163" t="str">
        <f t="shared" ca="1" si="55"/>
        <v/>
      </c>
      <c r="W238" s="165"/>
      <c r="X238" s="155" t="str">
        <f ca="1">IF(C238="","",IF(OR(D238&lt;NgayBatDau,D238&gt;NgayKetThuc),"Ngày tháng phải nằm trong kỳ báo cáo",IF(AND(F238&lt;&gt;"",COUNTIF(D.3[Tên nhà cung cấp],F238)=0),"Tên NCC chưa khai báo trong DSNCC",IF(AND(G238&lt;&gt;"",COUNTIF(D.1[Tên sản phẩm],G238)=0),"SP này chưa khai báo trong DSSP",""))))</f>
        <v/>
      </c>
      <c r="Y238" s="23" t="str">
        <f t="shared" ca="1" si="57"/>
        <v/>
      </c>
      <c r="Z238" s="23" t="str">
        <f t="shared" ca="1" si="58"/>
        <v/>
      </c>
      <c r="AA238" s="23" t="str">
        <f t="shared" ca="1" si="59"/>
        <v/>
      </c>
    </row>
    <row r="239" spans="2:27" ht="27.75" customHeight="1" x14ac:dyDescent="0.2">
      <c r="B239" s="7">
        <f t="shared" si="46"/>
        <v>236</v>
      </c>
      <c r="C239" s="7" t="str">
        <f t="shared" ca="1" si="56"/>
        <v/>
      </c>
      <c r="D239" s="156" t="str">
        <f t="shared" ca="1" si="47"/>
        <v/>
      </c>
      <c r="E239" s="157" t="str">
        <f t="shared" ca="1" si="48"/>
        <v/>
      </c>
      <c r="F239" s="158" t="str">
        <f t="shared" ca="1" si="49"/>
        <v/>
      </c>
      <c r="G239" s="159"/>
      <c r="H239" s="159" t="str">
        <f>IF(G239="","",INDEX(D.1[Quy cách],MATCH(G239,D.1[Tên sản phẩm],0)))</f>
        <v/>
      </c>
      <c r="I239" s="160" t="str">
        <f>IF(G239="","",INDEX(D.1[ĐVT],MATCH(G239,D.1[Tên sản phẩm],0)))</f>
        <v/>
      </c>
      <c r="J239" s="162" t="str">
        <f>IF(G239="","",INDEX(D.1[Đơn giá nhập
(Hàng tồn đầu kỳ)],MATCH(G239,D.1[Tên sản phẩm],0)))</f>
        <v/>
      </c>
      <c r="K239" s="162" t="str">
        <f t="shared" si="50"/>
        <v/>
      </c>
      <c r="L239" s="159"/>
      <c r="M239" s="163" t="str">
        <f t="shared" si="51"/>
        <v/>
      </c>
      <c r="N239" s="164"/>
      <c r="O239" s="162"/>
      <c r="P239" s="163" t="str">
        <f t="shared" si="52"/>
        <v/>
      </c>
      <c r="Q239" s="164" t="str">
        <f t="shared" ca="1" si="53"/>
        <v/>
      </c>
      <c r="R239" s="163" t="str">
        <f t="shared" si="54"/>
        <v/>
      </c>
      <c r="S239" s="163" t="str">
        <f ca="1">IF(AND(C239&lt;&gt;"",C239&lt;&gt;OFFSET(C239,1,0)),SUMIFS(M.1[Giá có thuế],M.1[Số ĐK],C239),"")</f>
        <v/>
      </c>
      <c r="T239" s="159"/>
      <c r="U239" s="161" t="str">
        <f>IF(T239="","",'Thông Tin Chung'!$L$3)</f>
        <v/>
      </c>
      <c r="V239" s="163" t="str">
        <f t="shared" ca="1" si="55"/>
        <v/>
      </c>
      <c r="W239" s="165"/>
      <c r="X239" s="155" t="str">
        <f ca="1">IF(C239="","",IF(OR(D239&lt;NgayBatDau,D239&gt;NgayKetThuc),"Ngày tháng phải nằm trong kỳ báo cáo",IF(AND(F239&lt;&gt;"",COUNTIF(D.3[Tên nhà cung cấp],F239)=0),"Tên NCC chưa khai báo trong DSNCC",IF(AND(G239&lt;&gt;"",COUNTIF(D.1[Tên sản phẩm],G239)=0),"SP này chưa khai báo trong DSSP",""))))</f>
        <v/>
      </c>
      <c r="Y239" s="23" t="str">
        <f t="shared" ca="1" si="57"/>
        <v/>
      </c>
      <c r="Z239" s="23" t="str">
        <f t="shared" ca="1" si="58"/>
        <v/>
      </c>
      <c r="AA239" s="23" t="str">
        <f t="shared" ca="1" si="59"/>
        <v/>
      </c>
    </row>
    <row r="240" spans="2:27" ht="27.75" customHeight="1" x14ac:dyDescent="0.2">
      <c r="B240" s="7">
        <f t="shared" si="46"/>
        <v>237</v>
      </c>
      <c r="C240" s="7" t="str">
        <f t="shared" ca="1" si="56"/>
        <v/>
      </c>
      <c r="D240" s="156" t="str">
        <f t="shared" ca="1" si="47"/>
        <v/>
      </c>
      <c r="E240" s="157" t="str">
        <f t="shared" ca="1" si="48"/>
        <v/>
      </c>
      <c r="F240" s="158" t="str">
        <f t="shared" ca="1" si="49"/>
        <v/>
      </c>
      <c r="G240" s="159"/>
      <c r="H240" s="159" t="str">
        <f>IF(G240="","",INDEX(D.1[Quy cách],MATCH(G240,D.1[Tên sản phẩm],0)))</f>
        <v/>
      </c>
      <c r="I240" s="160" t="str">
        <f>IF(G240="","",INDEX(D.1[ĐVT],MATCH(G240,D.1[Tên sản phẩm],0)))</f>
        <v/>
      </c>
      <c r="J240" s="162" t="str">
        <f>IF(G240="","",INDEX(D.1[Đơn giá nhập
(Hàng tồn đầu kỳ)],MATCH(G240,D.1[Tên sản phẩm],0)))</f>
        <v/>
      </c>
      <c r="K240" s="162" t="str">
        <f t="shared" si="50"/>
        <v/>
      </c>
      <c r="L240" s="159"/>
      <c r="M240" s="163" t="str">
        <f t="shared" si="51"/>
        <v/>
      </c>
      <c r="N240" s="164"/>
      <c r="O240" s="162"/>
      <c r="P240" s="163" t="str">
        <f t="shared" si="52"/>
        <v/>
      </c>
      <c r="Q240" s="164" t="str">
        <f t="shared" ca="1" si="53"/>
        <v/>
      </c>
      <c r="R240" s="163" t="str">
        <f t="shared" si="54"/>
        <v/>
      </c>
      <c r="S240" s="163" t="str">
        <f ca="1">IF(AND(C240&lt;&gt;"",C240&lt;&gt;OFFSET(C240,1,0)),SUMIFS(M.1[Giá có thuế],M.1[Số ĐK],C240),"")</f>
        <v/>
      </c>
      <c r="T240" s="159"/>
      <c r="U240" s="161" t="str">
        <f>IF(T240="","",'Thông Tin Chung'!$L$3)</f>
        <v/>
      </c>
      <c r="V240" s="163" t="str">
        <f t="shared" ca="1" si="55"/>
        <v/>
      </c>
      <c r="W240" s="165"/>
      <c r="X240" s="155" t="str">
        <f ca="1">IF(C240="","",IF(OR(D240&lt;NgayBatDau,D240&gt;NgayKetThuc),"Ngày tháng phải nằm trong kỳ báo cáo",IF(AND(F240&lt;&gt;"",COUNTIF(D.3[Tên nhà cung cấp],F240)=0),"Tên NCC chưa khai báo trong DSNCC",IF(AND(G240&lt;&gt;"",COUNTIF(D.1[Tên sản phẩm],G240)=0),"SP này chưa khai báo trong DSSP",""))))</f>
        <v/>
      </c>
      <c r="Y240" s="23" t="str">
        <f t="shared" ca="1" si="57"/>
        <v/>
      </c>
      <c r="Z240" s="23" t="str">
        <f t="shared" ca="1" si="58"/>
        <v/>
      </c>
      <c r="AA240" s="23" t="str">
        <f t="shared" ca="1" si="59"/>
        <v/>
      </c>
    </row>
    <row r="241" spans="2:27" ht="27.75" customHeight="1" x14ac:dyDescent="0.2">
      <c r="B241" s="7">
        <f t="shared" si="46"/>
        <v>238</v>
      </c>
      <c r="C241" s="7" t="str">
        <f t="shared" ca="1" si="56"/>
        <v/>
      </c>
      <c r="D241" s="156" t="str">
        <f t="shared" ca="1" si="47"/>
        <v/>
      </c>
      <c r="E241" s="157" t="str">
        <f t="shared" ca="1" si="48"/>
        <v/>
      </c>
      <c r="F241" s="158" t="str">
        <f t="shared" ca="1" si="49"/>
        <v/>
      </c>
      <c r="G241" s="159"/>
      <c r="H241" s="159" t="str">
        <f>IF(G241="","",INDEX(D.1[Quy cách],MATCH(G241,D.1[Tên sản phẩm],0)))</f>
        <v/>
      </c>
      <c r="I241" s="160" t="str">
        <f>IF(G241="","",INDEX(D.1[ĐVT],MATCH(G241,D.1[Tên sản phẩm],0)))</f>
        <v/>
      </c>
      <c r="J241" s="162" t="str">
        <f>IF(G241="","",INDEX(D.1[Đơn giá nhập
(Hàng tồn đầu kỳ)],MATCH(G241,D.1[Tên sản phẩm],0)))</f>
        <v/>
      </c>
      <c r="K241" s="162" t="str">
        <f t="shared" si="50"/>
        <v/>
      </c>
      <c r="L241" s="159"/>
      <c r="M241" s="163" t="str">
        <f t="shared" si="51"/>
        <v/>
      </c>
      <c r="N241" s="164"/>
      <c r="O241" s="162"/>
      <c r="P241" s="163" t="str">
        <f t="shared" si="52"/>
        <v/>
      </c>
      <c r="Q241" s="164" t="str">
        <f t="shared" ca="1" si="53"/>
        <v/>
      </c>
      <c r="R241" s="163" t="str">
        <f t="shared" si="54"/>
        <v/>
      </c>
      <c r="S241" s="163" t="str">
        <f ca="1">IF(AND(C241&lt;&gt;"",C241&lt;&gt;OFFSET(C241,1,0)),SUMIFS(M.1[Giá có thuế],M.1[Số ĐK],C241),"")</f>
        <v/>
      </c>
      <c r="T241" s="159"/>
      <c r="U241" s="161" t="str">
        <f>IF(T241="","",'Thông Tin Chung'!$L$3)</f>
        <v/>
      </c>
      <c r="V241" s="163" t="str">
        <f t="shared" ca="1" si="55"/>
        <v/>
      </c>
      <c r="W241" s="165"/>
      <c r="X241" s="155" t="str">
        <f ca="1">IF(C241="","",IF(OR(D241&lt;NgayBatDau,D241&gt;NgayKetThuc),"Ngày tháng phải nằm trong kỳ báo cáo",IF(AND(F241&lt;&gt;"",COUNTIF(D.3[Tên nhà cung cấp],F241)=0),"Tên NCC chưa khai báo trong DSNCC",IF(AND(G241&lt;&gt;"",COUNTIF(D.1[Tên sản phẩm],G241)=0),"SP này chưa khai báo trong DSSP",""))))</f>
        <v/>
      </c>
      <c r="Y241" s="23" t="str">
        <f t="shared" ca="1" si="57"/>
        <v/>
      </c>
      <c r="Z241" s="23" t="str">
        <f t="shared" ca="1" si="58"/>
        <v/>
      </c>
      <c r="AA241" s="23" t="str">
        <f t="shared" ca="1" si="59"/>
        <v/>
      </c>
    </row>
    <row r="242" spans="2:27" ht="27.75" customHeight="1" x14ac:dyDescent="0.2">
      <c r="B242" s="7">
        <f t="shared" si="46"/>
        <v>239</v>
      </c>
      <c r="C242" s="7" t="str">
        <f t="shared" ca="1" si="56"/>
        <v/>
      </c>
      <c r="D242" s="156" t="str">
        <f t="shared" ca="1" si="47"/>
        <v/>
      </c>
      <c r="E242" s="157" t="str">
        <f t="shared" ca="1" si="48"/>
        <v/>
      </c>
      <c r="F242" s="158" t="str">
        <f t="shared" ca="1" si="49"/>
        <v/>
      </c>
      <c r="G242" s="159"/>
      <c r="H242" s="159" t="str">
        <f>IF(G242="","",INDEX(D.1[Quy cách],MATCH(G242,D.1[Tên sản phẩm],0)))</f>
        <v/>
      </c>
      <c r="I242" s="160" t="str">
        <f>IF(G242="","",INDEX(D.1[ĐVT],MATCH(G242,D.1[Tên sản phẩm],0)))</f>
        <v/>
      </c>
      <c r="J242" s="162" t="str">
        <f>IF(G242="","",INDEX(D.1[Đơn giá nhập
(Hàng tồn đầu kỳ)],MATCH(G242,D.1[Tên sản phẩm],0)))</f>
        <v/>
      </c>
      <c r="K242" s="162" t="str">
        <f t="shared" si="50"/>
        <v/>
      </c>
      <c r="L242" s="159"/>
      <c r="M242" s="163" t="str">
        <f t="shared" si="51"/>
        <v/>
      </c>
      <c r="N242" s="164"/>
      <c r="O242" s="162"/>
      <c r="P242" s="163" t="str">
        <f t="shared" si="52"/>
        <v/>
      </c>
      <c r="Q242" s="164" t="str">
        <f t="shared" ca="1" si="53"/>
        <v/>
      </c>
      <c r="R242" s="163" t="str">
        <f t="shared" si="54"/>
        <v/>
      </c>
      <c r="S242" s="163" t="str">
        <f ca="1">IF(AND(C242&lt;&gt;"",C242&lt;&gt;OFFSET(C242,1,0)),SUMIFS(M.1[Giá có thuế],M.1[Số ĐK],C242),"")</f>
        <v/>
      </c>
      <c r="T242" s="159"/>
      <c r="U242" s="161" t="str">
        <f>IF(T242="","",'Thông Tin Chung'!$L$3)</f>
        <v/>
      </c>
      <c r="V242" s="163" t="str">
        <f t="shared" ca="1" si="55"/>
        <v/>
      </c>
      <c r="W242" s="165"/>
      <c r="X242" s="155" t="str">
        <f ca="1">IF(C242="","",IF(OR(D242&lt;NgayBatDau,D242&gt;NgayKetThuc),"Ngày tháng phải nằm trong kỳ báo cáo",IF(AND(F242&lt;&gt;"",COUNTIF(D.3[Tên nhà cung cấp],F242)=0),"Tên NCC chưa khai báo trong DSNCC",IF(AND(G242&lt;&gt;"",COUNTIF(D.1[Tên sản phẩm],G242)=0),"SP này chưa khai báo trong DSSP",""))))</f>
        <v/>
      </c>
      <c r="Y242" s="23" t="str">
        <f t="shared" ca="1" si="57"/>
        <v/>
      </c>
      <c r="Z242" s="23" t="str">
        <f t="shared" ca="1" si="58"/>
        <v/>
      </c>
      <c r="AA242" s="23" t="str">
        <f t="shared" ca="1" si="59"/>
        <v/>
      </c>
    </row>
    <row r="243" spans="2:27" ht="27.75" customHeight="1" x14ac:dyDescent="0.2">
      <c r="B243" s="7">
        <f t="shared" si="46"/>
        <v>240</v>
      </c>
      <c r="C243" s="7" t="str">
        <f t="shared" ca="1" si="56"/>
        <v/>
      </c>
      <c r="D243" s="156" t="str">
        <f t="shared" ca="1" si="47"/>
        <v/>
      </c>
      <c r="E243" s="157" t="str">
        <f t="shared" ca="1" si="48"/>
        <v/>
      </c>
      <c r="F243" s="158" t="str">
        <f t="shared" ca="1" si="49"/>
        <v/>
      </c>
      <c r="G243" s="159"/>
      <c r="H243" s="159" t="str">
        <f>IF(G243="","",INDEX(D.1[Quy cách],MATCH(G243,D.1[Tên sản phẩm],0)))</f>
        <v/>
      </c>
      <c r="I243" s="160" t="str">
        <f>IF(G243="","",INDEX(D.1[ĐVT],MATCH(G243,D.1[Tên sản phẩm],0)))</f>
        <v/>
      </c>
      <c r="J243" s="162" t="str">
        <f>IF(G243="","",INDEX(D.1[Đơn giá nhập
(Hàng tồn đầu kỳ)],MATCH(G243,D.1[Tên sản phẩm],0)))</f>
        <v/>
      </c>
      <c r="K243" s="162" t="str">
        <f t="shared" si="50"/>
        <v/>
      </c>
      <c r="L243" s="159"/>
      <c r="M243" s="163" t="str">
        <f t="shared" si="51"/>
        <v/>
      </c>
      <c r="N243" s="164"/>
      <c r="O243" s="162"/>
      <c r="P243" s="163" t="str">
        <f t="shared" si="52"/>
        <v/>
      </c>
      <c r="Q243" s="164" t="str">
        <f t="shared" ca="1" si="53"/>
        <v/>
      </c>
      <c r="R243" s="163" t="str">
        <f t="shared" si="54"/>
        <v/>
      </c>
      <c r="S243" s="163" t="str">
        <f ca="1">IF(AND(C243&lt;&gt;"",C243&lt;&gt;OFFSET(C243,1,0)),SUMIFS(M.1[Giá có thuế],M.1[Số ĐK],C243),"")</f>
        <v/>
      </c>
      <c r="T243" s="159"/>
      <c r="U243" s="161" t="str">
        <f>IF(T243="","",'Thông Tin Chung'!$L$3)</f>
        <v/>
      </c>
      <c r="V243" s="163" t="str">
        <f t="shared" ca="1" si="55"/>
        <v/>
      </c>
      <c r="W243" s="165"/>
      <c r="X243" s="155" t="str">
        <f ca="1">IF(C243="","",IF(OR(D243&lt;NgayBatDau,D243&gt;NgayKetThuc),"Ngày tháng phải nằm trong kỳ báo cáo",IF(AND(F243&lt;&gt;"",COUNTIF(D.3[Tên nhà cung cấp],F243)=0),"Tên NCC chưa khai báo trong DSNCC",IF(AND(G243&lt;&gt;"",COUNTIF(D.1[Tên sản phẩm],G243)=0),"SP này chưa khai báo trong DSSP",""))))</f>
        <v/>
      </c>
      <c r="Y243" s="23" t="str">
        <f t="shared" ca="1" si="57"/>
        <v/>
      </c>
      <c r="Z243" s="23" t="str">
        <f t="shared" ca="1" si="58"/>
        <v/>
      </c>
      <c r="AA243" s="23" t="str">
        <f t="shared" ca="1" si="59"/>
        <v/>
      </c>
    </row>
    <row r="244" spans="2:27" ht="27.75" customHeight="1" x14ac:dyDescent="0.2">
      <c r="B244" s="7">
        <f t="shared" si="46"/>
        <v>241</v>
      </c>
      <c r="C244" s="7" t="str">
        <f t="shared" ca="1" si="56"/>
        <v/>
      </c>
      <c r="D244" s="156" t="str">
        <f t="shared" ca="1" si="47"/>
        <v/>
      </c>
      <c r="E244" s="157" t="str">
        <f t="shared" ca="1" si="48"/>
        <v/>
      </c>
      <c r="F244" s="158" t="str">
        <f t="shared" ca="1" si="49"/>
        <v/>
      </c>
      <c r="G244" s="159"/>
      <c r="H244" s="159" t="str">
        <f>IF(G244="","",INDEX(D.1[Quy cách],MATCH(G244,D.1[Tên sản phẩm],0)))</f>
        <v/>
      </c>
      <c r="I244" s="160" t="str">
        <f>IF(G244="","",INDEX(D.1[ĐVT],MATCH(G244,D.1[Tên sản phẩm],0)))</f>
        <v/>
      </c>
      <c r="J244" s="162" t="str">
        <f>IF(G244="","",INDEX(D.1[Đơn giá nhập
(Hàng tồn đầu kỳ)],MATCH(G244,D.1[Tên sản phẩm],0)))</f>
        <v/>
      </c>
      <c r="K244" s="162" t="str">
        <f t="shared" si="50"/>
        <v/>
      </c>
      <c r="L244" s="159"/>
      <c r="M244" s="163" t="str">
        <f t="shared" si="51"/>
        <v/>
      </c>
      <c r="N244" s="164"/>
      <c r="O244" s="162"/>
      <c r="P244" s="163" t="str">
        <f t="shared" si="52"/>
        <v/>
      </c>
      <c r="Q244" s="164" t="str">
        <f t="shared" ca="1" si="53"/>
        <v/>
      </c>
      <c r="R244" s="163" t="str">
        <f t="shared" si="54"/>
        <v/>
      </c>
      <c r="S244" s="163" t="str">
        <f ca="1">IF(AND(C244&lt;&gt;"",C244&lt;&gt;OFFSET(C244,1,0)),SUMIFS(M.1[Giá có thuế],M.1[Số ĐK],C244),"")</f>
        <v/>
      </c>
      <c r="T244" s="159"/>
      <c r="U244" s="161" t="str">
        <f>IF(T244="","",'Thông Tin Chung'!$L$3)</f>
        <v/>
      </c>
      <c r="V244" s="163" t="str">
        <f t="shared" ca="1" si="55"/>
        <v/>
      </c>
      <c r="W244" s="165"/>
      <c r="X244" s="155" t="str">
        <f ca="1">IF(C244="","",IF(OR(D244&lt;NgayBatDau,D244&gt;NgayKetThuc),"Ngày tháng phải nằm trong kỳ báo cáo",IF(AND(F244&lt;&gt;"",COUNTIF(D.3[Tên nhà cung cấp],F244)=0),"Tên NCC chưa khai báo trong DSNCC",IF(AND(G244&lt;&gt;"",COUNTIF(D.1[Tên sản phẩm],G244)=0),"SP này chưa khai báo trong DSSP",""))))</f>
        <v/>
      </c>
      <c r="Y244" s="23" t="str">
        <f t="shared" ca="1" si="57"/>
        <v/>
      </c>
      <c r="Z244" s="23" t="str">
        <f t="shared" ca="1" si="58"/>
        <v/>
      </c>
      <c r="AA244" s="23" t="str">
        <f t="shared" ca="1" si="59"/>
        <v/>
      </c>
    </row>
    <row r="245" spans="2:27" ht="27.75" customHeight="1" x14ac:dyDescent="0.2">
      <c r="B245" s="7">
        <f t="shared" si="46"/>
        <v>242</v>
      </c>
      <c r="C245" s="7" t="str">
        <f t="shared" ca="1" si="56"/>
        <v/>
      </c>
      <c r="D245" s="156" t="str">
        <f t="shared" ca="1" si="47"/>
        <v/>
      </c>
      <c r="E245" s="157" t="str">
        <f t="shared" ca="1" si="48"/>
        <v/>
      </c>
      <c r="F245" s="158" t="str">
        <f t="shared" ca="1" si="49"/>
        <v/>
      </c>
      <c r="G245" s="159"/>
      <c r="H245" s="159" t="str">
        <f>IF(G245="","",INDEX(D.1[Quy cách],MATCH(G245,D.1[Tên sản phẩm],0)))</f>
        <v/>
      </c>
      <c r="I245" s="160" t="str">
        <f>IF(G245="","",INDEX(D.1[ĐVT],MATCH(G245,D.1[Tên sản phẩm],0)))</f>
        <v/>
      </c>
      <c r="J245" s="162" t="str">
        <f>IF(G245="","",INDEX(D.1[Đơn giá nhập
(Hàng tồn đầu kỳ)],MATCH(G245,D.1[Tên sản phẩm],0)))</f>
        <v/>
      </c>
      <c r="K245" s="162" t="str">
        <f t="shared" si="50"/>
        <v/>
      </c>
      <c r="L245" s="159"/>
      <c r="M245" s="163" t="str">
        <f t="shared" si="51"/>
        <v/>
      </c>
      <c r="N245" s="164"/>
      <c r="O245" s="162"/>
      <c r="P245" s="163" t="str">
        <f t="shared" si="52"/>
        <v/>
      </c>
      <c r="Q245" s="164" t="str">
        <f t="shared" ca="1" si="53"/>
        <v/>
      </c>
      <c r="R245" s="163" t="str">
        <f t="shared" si="54"/>
        <v/>
      </c>
      <c r="S245" s="163" t="str">
        <f ca="1">IF(AND(C245&lt;&gt;"",C245&lt;&gt;OFFSET(C245,1,0)),SUMIFS(M.1[Giá có thuế],M.1[Số ĐK],C245),"")</f>
        <v/>
      </c>
      <c r="T245" s="159"/>
      <c r="U245" s="161" t="str">
        <f>IF(T245="","",'Thông Tin Chung'!$L$3)</f>
        <v/>
      </c>
      <c r="V245" s="163" t="str">
        <f t="shared" ca="1" si="55"/>
        <v/>
      </c>
      <c r="W245" s="165"/>
      <c r="X245" s="155" t="str">
        <f ca="1">IF(C245="","",IF(OR(D245&lt;NgayBatDau,D245&gt;NgayKetThuc),"Ngày tháng phải nằm trong kỳ báo cáo",IF(AND(F245&lt;&gt;"",COUNTIF(D.3[Tên nhà cung cấp],F245)=0),"Tên NCC chưa khai báo trong DSNCC",IF(AND(G245&lt;&gt;"",COUNTIF(D.1[Tên sản phẩm],G245)=0),"SP này chưa khai báo trong DSSP",""))))</f>
        <v/>
      </c>
      <c r="Y245" s="23" t="str">
        <f t="shared" ca="1" si="57"/>
        <v/>
      </c>
      <c r="Z245" s="23" t="str">
        <f t="shared" ca="1" si="58"/>
        <v/>
      </c>
      <c r="AA245" s="23" t="str">
        <f t="shared" ca="1" si="59"/>
        <v/>
      </c>
    </row>
    <row r="246" spans="2:27" ht="27.75" customHeight="1" x14ac:dyDescent="0.2">
      <c r="B246" s="7">
        <f t="shared" si="46"/>
        <v>243</v>
      </c>
      <c r="C246" s="7" t="str">
        <f t="shared" ca="1" si="56"/>
        <v/>
      </c>
      <c r="D246" s="156" t="str">
        <f t="shared" ca="1" si="47"/>
        <v/>
      </c>
      <c r="E246" s="157" t="str">
        <f t="shared" ca="1" si="48"/>
        <v/>
      </c>
      <c r="F246" s="158" t="str">
        <f t="shared" ca="1" si="49"/>
        <v/>
      </c>
      <c r="G246" s="159"/>
      <c r="H246" s="159" t="str">
        <f>IF(G246="","",INDEX(D.1[Quy cách],MATCH(G246,D.1[Tên sản phẩm],0)))</f>
        <v/>
      </c>
      <c r="I246" s="160" t="str">
        <f>IF(G246="","",INDEX(D.1[ĐVT],MATCH(G246,D.1[Tên sản phẩm],0)))</f>
        <v/>
      </c>
      <c r="J246" s="162" t="str">
        <f>IF(G246="","",INDEX(D.1[Đơn giá nhập
(Hàng tồn đầu kỳ)],MATCH(G246,D.1[Tên sản phẩm],0)))</f>
        <v/>
      </c>
      <c r="K246" s="162" t="str">
        <f t="shared" si="50"/>
        <v/>
      </c>
      <c r="L246" s="159"/>
      <c r="M246" s="163" t="str">
        <f t="shared" si="51"/>
        <v/>
      </c>
      <c r="N246" s="164"/>
      <c r="O246" s="162"/>
      <c r="P246" s="163" t="str">
        <f t="shared" si="52"/>
        <v/>
      </c>
      <c r="Q246" s="164" t="str">
        <f t="shared" ca="1" si="53"/>
        <v/>
      </c>
      <c r="R246" s="163" t="str">
        <f t="shared" si="54"/>
        <v/>
      </c>
      <c r="S246" s="163" t="str">
        <f ca="1">IF(AND(C246&lt;&gt;"",C246&lt;&gt;OFFSET(C246,1,0)),SUMIFS(M.1[Giá có thuế],M.1[Số ĐK],C246),"")</f>
        <v/>
      </c>
      <c r="T246" s="159"/>
      <c r="U246" s="161" t="str">
        <f>IF(T246="","",'Thông Tin Chung'!$L$3)</f>
        <v/>
      </c>
      <c r="V246" s="163" t="str">
        <f t="shared" ca="1" si="55"/>
        <v/>
      </c>
      <c r="W246" s="165"/>
      <c r="X246" s="155" t="str">
        <f ca="1">IF(C246="","",IF(OR(D246&lt;NgayBatDau,D246&gt;NgayKetThuc),"Ngày tháng phải nằm trong kỳ báo cáo",IF(AND(F246&lt;&gt;"",COUNTIF(D.3[Tên nhà cung cấp],F246)=0),"Tên NCC chưa khai báo trong DSNCC",IF(AND(G246&lt;&gt;"",COUNTIF(D.1[Tên sản phẩm],G246)=0),"SP này chưa khai báo trong DSSP",""))))</f>
        <v/>
      </c>
      <c r="Y246" s="23" t="str">
        <f t="shared" ca="1" si="57"/>
        <v/>
      </c>
      <c r="Z246" s="23" t="str">
        <f t="shared" ca="1" si="58"/>
        <v/>
      </c>
      <c r="AA246" s="23" t="str">
        <f t="shared" ca="1" si="59"/>
        <v/>
      </c>
    </row>
    <row r="247" spans="2:27" ht="27.75" customHeight="1" x14ac:dyDescent="0.2">
      <c r="B247" s="7">
        <f t="shared" si="46"/>
        <v>244</v>
      </c>
      <c r="C247" s="7" t="str">
        <f t="shared" ca="1" si="56"/>
        <v/>
      </c>
      <c r="D247" s="156" t="str">
        <f t="shared" ca="1" si="47"/>
        <v/>
      </c>
      <c r="E247" s="157" t="str">
        <f t="shared" ca="1" si="48"/>
        <v/>
      </c>
      <c r="F247" s="158" t="str">
        <f t="shared" ca="1" si="49"/>
        <v/>
      </c>
      <c r="G247" s="159"/>
      <c r="H247" s="159" t="str">
        <f>IF(G247="","",INDEX(D.1[Quy cách],MATCH(G247,D.1[Tên sản phẩm],0)))</f>
        <v/>
      </c>
      <c r="I247" s="160" t="str">
        <f>IF(G247="","",INDEX(D.1[ĐVT],MATCH(G247,D.1[Tên sản phẩm],0)))</f>
        <v/>
      </c>
      <c r="J247" s="162" t="str">
        <f>IF(G247="","",INDEX(D.1[Đơn giá nhập
(Hàng tồn đầu kỳ)],MATCH(G247,D.1[Tên sản phẩm],0)))</f>
        <v/>
      </c>
      <c r="K247" s="162" t="str">
        <f t="shared" si="50"/>
        <v/>
      </c>
      <c r="L247" s="159"/>
      <c r="M247" s="163" t="str">
        <f t="shared" si="51"/>
        <v/>
      </c>
      <c r="N247" s="164"/>
      <c r="O247" s="162"/>
      <c r="P247" s="163" t="str">
        <f t="shared" si="52"/>
        <v/>
      </c>
      <c r="Q247" s="164" t="str">
        <f t="shared" ca="1" si="53"/>
        <v/>
      </c>
      <c r="R247" s="163" t="str">
        <f t="shared" si="54"/>
        <v/>
      </c>
      <c r="S247" s="163" t="str">
        <f ca="1">IF(AND(C247&lt;&gt;"",C247&lt;&gt;OFFSET(C247,1,0)),SUMIFS(M.1[Giá có thuế],M.1[Số ĐK],C247),"")</f>
        <v/>
      </c>
      <c r="T247" s="159"/>
      <c r="U247" s="161" t="str">
        <f>IF(T247="","",'Thông Tin Chung'!$L$3)</f>
        <v/>
      </c>
      <c r="V247" s="163" t="str">
        <f t="shared" ca="1" si="55"/>
        <v/>
      </c>
      <c r="W247" s="165"/>
      <c r="X247" s="155" t="str">
        <f ca="1">IF(C247="","",IF(OR(D247&lt;NgayBatDau,D247&gt;NgayKetThuc),"Ngày tháng phải nằm trong kỳ báo cáo",IF(AND(F247&lt;&gt;"",COUNTIF(D.3[Tên nhà cung cấp],F247)=0),"Tên NCC chưa khai báo trong DSNCC",IF(AND(G247&lt;&gt;"",COUNTIF(D.1[Tên sản phẩm],G247)=0),"SP này chưa khai báo trong DSSP",""))))</f>
        <v/>
      </c>
      <c r="Y247" s="23" t="str">
        <f t="shared" ca="1" si="57"/>
        <v/>
      </c>
      <c r="Z247" s="23" t="str">
        <f t="shared" ca="1" si="58"/>
        <v/>
      </c>
      <c r="AA247" s="23" t="str">
        <f t="shared" ca="1" si="59"/>
        <v/>
      </c>
    </row>
    <row r="248" spans="2:27" ht="27.75" customHeight="1" x14ac:dyDescent="0.2">
      <c r="B248" s="7">
        <f t="shared" si="46"/>
        <v>245</v>
      </c>
      <c r="C248" s="7" t="str">
        <f t="shared" ca="1" si="56"/>
        <v/>
      </c>
      <c r="D248" s="156" t="str">
        <f t="shared" ca="1" si="47"/>
        <v/>
      </c>
      <c r="E248" s="157" t="str">
        <f t="shared" ca="1" si="48"/>
        <v/>
      </c>
      <c r="F248" s="158" t="str">
        <f t="shared" ca="1" si="49"/>
        <v/>
      </c>
      <c r="G248" s="159"/>
      <c r="H248" s="159" t="str">
        <f>IF(G248="","",INDEX(D.1[Quy cách],MATCH(G248,D.1[Tên sản phẩm],0)))</f>
        <v/>
      </c>
      <c r="I248" s="160" t="str">
        <f>IF(G248="","",INDEX(D.1[ĐVT],MATCH(G248,D.1[Tên sản phẩm],0)))</f>
        <v/>
      </c>
      <c r="J248" s="162" t="str">
        <f>IF(G248="","",INDEX(D.1[Đơn giá nhập
(Hàng tồn đầu kỳ)],MATCH(G248,D.1[Tên sản phẩm],0)))</f>
        <v/>
      </c>
      <c r="K248" s="162" t="str">
        <f t="shared" si="50"/>
        <v/>
      </c>
      <c r="L248" s="159"/>
      <c r="M248" s="163" t="str">
        <f t="shared" si="51"/>
        <v/>
      </c>
      <c r="N248" s="164"/>
      <c r="O248" s="162"/>
      <c r="P248" s="163" t="str">
        <f t="shared" si="52"/>
        <v/>
      </c>
      <c r="Q248" s="164" t="str">
        <f t="shared" ca="1" si="53"/>
        <v/>
      </c>
      <c r="R248" s="163" t="str">
        <f t="shared" si="54"/>
        <v/>
      </c>
      <c r="S248" s="163" t="str">
        <f ca="1">IF(AND(C248&lt;&gt;"",C248&lt;&gt;OFFSET(C248,1,0)),SUMIFS(M.1[Giá có thuế],M.1[Số ĐK],C248),"")</f>
        <v/>
      </c>
      <c r="T248" s="159"/>
      <c r="U248" s="161" t="str">
        <f>IF(T248="","",'Thông Tin Chung'!$L$3)</f>
        <v/>
      </c>
      <c r="V248" s="163" t="str">
        <f t="shared" ca="1" si="55"/>
        <v/>
      </c>
      <c r="W248" s="165"/>
      <c r="X248" s="155" t="str">
        <f ca="1">IF(C248="","",IF(OR(D248&lt;NgayBatDau,D248&gt;NgayKetThuc),"Ngày tháng phải nằm trong kỳ báo cáo",IF(AND(F248&lt;&gt;"",COUNTIF(D.3[Tên nhà cung cấp],F248)=0),"Tên NCC chưa khai báo trong DSNCC",IF(AND(G248&lt;&gt;"",COUNTIF(D.1[Tên sản phẩm],G248)=0),"SP này chưa khai báo trong DSSP",""))))</f>
        <v/>
      </c>
      <c r="Y248" s="23" t="str">
        <f t="shared" ca="1" si="57"/>
        <v/>
      </c>
      <c r="Z248" s="23" t="str">
        <f t="shared" ca="1" si="58"/>
        <v/>
      </c>
      <c r="AA248" s="23" t="str">
        <f t="shared" ca="1" si="59"/>
        <v/>
      </c>
    </row>
    <row r="249" spans="2:27" ht="27.75" customHeight="1" x14ac:dyDescent="0.2">
      <c r="B249" s="7">
        <f t="shared" si="46"/>
        <v>246</v>
      </c>
      <c r="C249" s="7" t="str">
        <f t="shared" ca="1" si="56"/>
        <v/>
      </c>
      <c r="D249" s="156" t="str">
        <f t="shared" ca="1" si="47"/>
        <v/>
      </c>
      <c r="E249" s="157" t="str">
        <f t="shared" ca="1" si="48"/>
        <v/>
      </c>
      <c r="F249" s="158" t="str">
        <f t="shared" ca="1" si="49"/>
        <v/>
      </c>
      <c r="G249" s="159"/>
      <c r="H249" s="159" t="str">
        <f>IF(G249="","",INDEX(D.1[Quy cách],MATCH(G249,D.1[Tên sản phẩm],0)))</f>
        <v/>
      </c>
      <c r="I249" s="160" t="str">
        <f>IF(G249="","",INDEX(D.1[ĐVT],MATCH(G249,D.1[Tên sản phẩm],0)))</f>
        <v/>
      </c>
      <c r="J249" s="162" t="str">
        <f>IF(G249="","",INDEX(D.1[Đơn giá nhập
(Hàng tồn đầu kỳ)],MATCH(G249,D.1[Tên sản phẩm],0)))</f>
        <v/>
      </c>
      <c r="K249" s="162" t="str">
        <f t="shared" si="50"/>
        <v/>
      </c>
      <c r="L249" s="159"/>
      <c r="M249" s="163" t="str">
        <f t="shared" si="51"/>
        <v/>
      </c>
      <c r="N249" s="164"/>
      <c r="O249" s="162"/>
      <c r="P249" s="163" t="str">
        <f t="shared" si="52"/>
        <v/>
      </c>
      <c r="Q249" s="164" t="str">
        <f t="shared" ca="1" si="53"/>
        <v/>
      </c>
      <c r="R249" s="163" t="str">
        <f t="shared" si="54"/>
        <v/>
      </c>
      <c r="S249" s="163" t="str">
        <f ca="1">IF(AND(C249&lt;&gt;"",C249&lt;&gt;OFFSET(C249,1,0)),SUMIFS(M.1[Giá có thuế],M.1[Số ĐK],C249),"")</f>
        <v/>
      </c>
      <c r="T249" s="159"/>
      <c r="U249" s="161" t="str">
        <f>IF(T249="","",'Thông Tin Chung'!$L$3)</f>
        <v/>
      </c>
      <c r="V249" s="163" t="str">
        <f t="shared" ca="1" si="55"/>
        <v/>
      </c>
      <c r="W249" s="165"/>
      <c r="X249" s="155" t="str">
        <f ca="1">IF(C249="","",IF(OR(D249&lt;NgayBatDau,D249&gt;NgayKetThuc),"Ngày tháng phải nằm trong kỳ báo cáo",IF(AND(F249&lt;&gt;"",COUNTIF(D.3[Tên nhà cung cấp],F249)=0),"Tên NCC chưa khai báo trong DSNCC",IF(AND(G249&lt;&gt;"",COUNTIF(D.1[Tên sản phẩm],G249)=0),"SP này chưa khai báo trong DSSP",""))))</f>
        <v/>
      </c>
      <c r="Y249" s="23" t="str">
        <f t="shared" ca="1" si="57"/>
        <v/>
      </c>
      <c r="Z249" s="23" t="str">
        <f t="shared" ca="1" si="58"/>
        <v/>
      </c>
      <c r="AA249" s="23" t="str">
        <f t="shared" ca="1" si="59"/>
        <v/>
      </c>
    </row>
    <row r="250" spans="2:27" ht="27.75" customHeight="1" x14ac:dyDescent="0.2">
      <c r="B250" s="7">
        <f t="shared" si="46"/>
        <v>247</v>
      </c>
      <c r="C250" s="7" t="str">
        <f t="shared" ca="1" si="56"/>
        <v/>
      </c>
      <c r="D250" s="156" t="str">
        <f t="shared" ca="1" si="47"/>
        <v/>
      </c>
      <c r="E250" s="157" t="str">
        <f t="shared" ca="1" si="48"/>
        <v/>
      </c>
      <c r="F250" s="158" t="str">
        <f t="shared" ca="1" si="49"/>
        <v/>
      </c>
      <c r="G250" s="159"/>
      <c r="H250" s="159" t="str">
        <f>IF(G250="","",INDEX(D.1[Quy cách],MATCH(G250,D.1[Tên sản phẩm],0)))</f>
        <v/>
      </c>
      <c r="I250" s="160" t="str">
        <f>IF(G250="","",INDEX(D.1[ĐVT],MATCH(G250,D.1[Tên sản phẩm],0)))</f>
        <v/>
      </c>
      <c r="J250" s="162" t="str">
        <f>IF(G250="","",INDEX(D.1[Đơn giá nhập
(Hàng tồn đầu kỳ)],MATCH(G250,D.1[Tên sản phẩm],0)))</f>
        <v/>
      </c>
      <c r="K250" s="162" t="str">
        <f t="shared" si="50"/>
        <v/>
      </c>
      <c r="L250" s="159"/>
      <c r="M250" s="163" t="str">
        <f t="shared" si="51"/>
        <v/>
      </c>
      <c r="N250" s="164"/>
      <c r="O250" s="162"/>
      <c r="P250" s="163" t="str">
        <f t="shared" si="52"/>
        <v/>
      </c>
      <c r="Q250" s="164" t="str">
        <f t="shared" ca="1" si="53"/>
        <v/>
      </c>
      <c r="R250" s="163" t="str">
        <f t="shared" si="54"/>
        <v/>
      </c>
      <c r="S250" s="163" t="str">
        <f ca="1">IF(AND(C250&lt;&gt;"",C250&lt;&gt;OFFSET(C250,1,0)),SUMIFS(M.1[Giá có thuế],M.1[Số ĐK],C250),"")</f>
        <v/>
      </c>
      <c r="T250" s="159"/>
      <c r="U250" s="161" t="str">
        <f>IF(T250="","",'Thông Tin Chung'!$L$3)</f>
        <v/>
      </c>
      <c r="V250" s="163" t="str">
        <f t="shared" ca="1" si="55"/>
        <v/>
      </c>
      <c r="W250" s="165"/>
      <c r="X250" s="155" t="str">
        <f ca="1">IF(C250="","",IF(OR(D250&lt;NgayBatDau,D250&gt;NgayKetThuc),"Ngày tháng phải nằm trong kỳ báo cáo",IF(AND(F250&lt;&gt;"",COUNTIF(D.3[Tên nhà cung cấp],F250)=0),"Tên NCC chưa khai báo trong DSNCC",IF(AND(G250&lt;&gt;"",COUNTIF(D.1[Tên sản phẩm],G250)=0),"SP này chưa khai báo trong DSSP",""))))</f>
        <v/>
      </c>
      <c r="Y250" s="23" t="str">
        <f t="shared" ca="1" si="57"/>
        <v/>
      </c>
      <c r="Z250" s="23" t="str">
        <f t="shared" ca="1" si="58"/>
        <v/>
      </c>
      <c r="AA250" s="23" t="str">
        <f t="shared" ca="1" si="59"/>
        <v/>
      </c>
    </row>
    <row r="251" spans="2:27" ht="27.75" customHeight="1" x14ac:dyDescent="0.2">
      <c r="B251" s="7">
        <f t="shared" si="46"/>
        <v>248</v>
      </c>
      <c r="C251" s="7" t="str">
        <f t="shared" ca="1" si="56"/>
        <v/>
      </c>
      <c r="D251" s="156" t="str">
        <f t="shared" ca="1" si="47"/>
        <v/>
      </c>
      <c r="E251" s="157" t="str">
        <f t="shared" ca="1" si="48"/>
        <v/>
      </c>
      <c r="F251" s="158" t="str">
        <f t="shared" ca="1" si="49"/>
        <v/>
      </c>
      <c r="G251" s="159"/>
      <c r="H251" s="159" t="str">
        <f>IF(G251="","",INDEX(D.1[Quy cách],MATCH(G251,D.1[Tên sản phẩm],0)))</f>
        <v/>
      </c>
      <c r="I251" s="160" t="str">
        <f>IF(G251="","",INDEX(D.1[ĐVT],MATCH(G251,D.1[Tên sản phẩm],0)))</f>
        <v/>
      </c>
      <c r="J251" s="162" t="str">
        <f>IF(G251="","",INDEX(D.1[Đơn giá nhập
(Hàng tồn đầu kỳ)],MATCH(G251,D.1[Tên sản phẩm],0)))</f>
        <v/>
      </c>
      <c r="K251" s="162" t="str">
        <f t="shared" si="50"/>
        <v/>
      </c>
      <c r="L251" s="159"/>
      <c r="M251" s="163" t="str">
        <f t="shared" si="51"/>
        <v/>
      </c>
      <c r="N251" s="164"/>
      <c r="O251" s="162"/>
      <c r="P251" s="163" t="str">
        <f t="shared" si="52"/>
        <v/>
      </c>
      <c r="Q251" s="164" t="str">
        <f t="shared" ca="1" si="53"/>
        <v/>
      </c>
      <c r="R251" s="163" t="str">
        <f t="shared" si="54"/>
        <v/>
      </c>
      <c r="S251" s="163" t="str">
        <f ca="1">IF(AND(C251&lt;&gt;"",C251&lt;&gt;OFFSET(C251,1,0)),SUMIFS(M.1[Giá có thuế],M.1[Số ĐK],C251),"")</f>
        <v/>
      </c>
      <c r="T251" s="159"/>
      <c r="U251" s="161" t="str">
        <f>IF(T251="","",'Thông Tin Chung'!$L$3)</f>
        <v/>
      </c>
      <c r="V251" s="163" t="str">
        <f t="shared" ca="1" si="55"/>
        <v/>
      </c>
      <c r="W251" s="165"/>
      <c r="X251" s="155" t="str">
        <f ca="1">IF(C251="","",IF(OR(D251&lt;NgayBatDau,D251&gt;NgayKetThuc),"Ngày tháng phải nằm trong kỳ báo cáo",IF(AND(F251&lt;&gt;"",COUNTIF(D.3[Tên nhà cung cấp],F251)=0),"Tên NCC chưa khai báo trong DSNCC",IF(AND(G251&lt;&gt;"",COUNTIF(D.1[Tên sản phẩm],G251)=0),"SP này chưa khai báo trong DSSP",""))))</f>
        <v/>
      </c>
      <c r="Y251" s="23" t="str">
        <f t="shared" ca="1" si="57"/>
        <v/>
      </c>
      <c r="Z251" s="23" t="str">
        <f t="shared" ca="1" si="58"/>
        <v/>
      </c>
      <c r="AA251" s="23" t="str">
        <f t="shared" ca="1" si="59"/>
        <v/>
      </c>
    </row>
    <row r="252" spans="2:27" ht="27.75" customHeight="1" x14ac:dyDescent="0.2">
      <c r="B252" s="7">
        <f t="shared" si="46"/>
        <v>249</v>
      </c>
      <c r="C252" s="7" t="str">
        <f t="shared" ca="1" si="56"/>
        <v/>
      </c>
      <c r="D252" s="156" t="str">
        <f t="shared" ca="1" si="47"/>
        <v/>
      </c>
      <c r="E252" s="157" t="str">
        <f t="shared" ca="1" si="48"/>
        <v/>
      </c>
      <c r="F252" s="158" t="str">
        <f t="shared" ca="1" si="49"/>
        <v/>
      </c>
      <c r="G252" s="159"/>
      <c r="H252" s="159" t="str">
        <f>IF(G252="","",INDEX(D.1[Quy cách],MATCH(G252,D.1[Tên sản phẩm],0)))</f>
        <v/>
      </c>
      <c r="I252" s="160" t="str">
        <f>IF(G252="","",INDEX(D.1[ĐVT],MATCH(G252,D.1[Tên sản phẩm],0)))</f>
        <v/>
      </c>
      <c r="J252" s="162" t="str">
        <f>IF(G252="","",INDEX(D.1[Đơn giá nhập
(Hàng tồn đầu kỳ)],MATCH(G252,D.1[Tên sản phẩm],0)))</f>
        <v/>
      </c>
      <c r="K252" s="162" t="str">
        <f t="shared" si="50"/>
        <v/>
      </c>
      <c r="L252" s="159"/>
      <c r="M252" s="163" t="str">
        <f t="shared" si="51"/>
        <v/>
      </c>
      <c r="N252" s="164"/>
      <c r="O252" s="162"/>
      <c r="P252" s="163" t="str">
        <f t="shared" si="52"/>
        <v/>
      </c>
      <c r="Q252" s="164" t="str">
        <f t="shared" ca="1" si="53"/>
        <v/>
      </c>
      <c r="R252" s="163" t="str">
        <f t="shared" si="54"/>
        <v/>
      </c>
      <c r="S252" s="163" t="str">
        <f ca="1">IF(AND(C252&lt;&gt;"",C252&lt;&gt;OFFSET(C252,1,0)),SUMIFS(M.1[Giá có thuế],M.1[Số ĐK],C252),"")</f>
        <v/>
      </c>
      <c r="T252" s="159"/>
      <c r="U252" s="161" t="str">
        <f>IF(T252="","",'Thông Tin Chung'!$L$3)</f>
        <v/>
      </c>
      <c r="V252" s="163" t="str">
        <f t="shared" ca="1" si="55"/>
        <v/>
      </c>
      <c r="W252" s="165"/>
      <c r="X252" s="155" t="str">
        <f ca="1">IF(C252="","",IF(OR(D252&lt;NgayBatDau,D252&gt;NgayKetThuc),"Ngày tháng phải nằm trong kỳ báo cáo",IF(AND(F252&lt;&gt;"",COUNTIF(D.3[Tên nhà cung cấp],F252)=0),"Tên NCC chưa khai báo trong DSNCC",IF(AND(G252&lt;&gt;"",COUNTIF(D.1[Tên sản phẩm],G252)=0),"SP này chưa khai báo trong DSSP",""))))</f>
        <v/>
      </c>
      <c r="Y252" s="23" t="str">
        <f t="shared" ca="1" si="57"/>
        <v/>
      </c>
      <c r="Z252" s="23" t="str">
        <f t="shared" ca="1" si="58"/>
        <v/>
      </c>
      <c r="AA252" s="23" t="str">
        <f t="shared" ca="1" si="59"/>
        <v/>
      </c>
    </row>
    <row r="253" spans="2:27" ht="27.75" customHeight="1" x14ac:dyDescent="0.2">
      <c r="B253" s="7">
        <f t="shared" si="46"/>
        <v>250</v>
      </c>
      <c r="C253" s="7" t="str">
        <f t="shared" ca="1" si="56"/>
        <v/>
      </c>
      <c r="D253" s="156" t="str">
        <f t="shared" ca="1" si="47"/>
        <v/>
      </c>
      <c r="E253" s="157" t="str">
        <f t="shared" ca="1" si="48"/>
        <v/>
      </c>
      <c r="F253" s="158" t="str">
        <f t="shared" ca="1" si="49"/>
        <v/>
      </c>
      <c r="G253" s="159"/>
      <c r="H253" s="159" t="str">
        <f>IF(G253="","",INDEX(D.1[Quy cách],MATCH(G253,D.1[Tên sản phẩm],0)))</f>
        <v/>
      </c>
      <c r="I253" s="160" t="str">
        <f>IF(G253="","",INDEX(D.1[ĐVT],MATCH(G253,D.1[Tên sản phẩm],0)))</f>
        <v/>
      </c>
      <c r="J253" s="162" t="str">
        <f>IF(G253="","",INDEX(D.1[Đơn giá nhập
(Hàng tồn đầu kỳ)],MATCH(G253,D.1[Tên sản phẩm],0)))</f>
        <v/>
      </c>
      <c r="K253" s="162" t="str">
        <f t="shared" si="50"/>
        <v/>
      </c>
      <c r="L253" s="159"/>
      <c r="M253" s="163" t="str">
        <f t="shared" si="51"/>
        <v/>
      </c>
      <c r="N253" s="164"/>
      <c r="O253" s="162"/>
      <c r="P253" s="163" t="str">
        <f t="shared" si="52"/>
        <v/>
      </c>
      <c r="Q253" s="164" t="str">
        <f t="shared" ca="1" si="53"/>
        <v/>
      </c>
      <c r="R253" s="163" t="str">
        <f t="shared" si="54"/>
        <v/>
      </c>
      <c r="S253" s="163" t="str">
        <f ca="1">IF(AND(C253&lt;&gt;"",C253&lt;&gt;OFFSET(C253,1,0)),SUMIFS(M.1[Giá có thuế],M.1[Số ĐK],C253),"")</f>
        <v/>
      </c>
      <c r="T253" s="159"/>
      <c r="U253" s="161" t="str">
        <f>IF(T253="","",'Thông Tin Chung'!$L$3)</f>
        <v/>
      </c>
      <c r="V253" s="163" t="str">
        <f t="shared" ca="1" si="55"/>
        <v/>
      </c>
      <c r="W253" s="165"/>
      <c r="X253" s="155" t="str">
        <f ca="1">IF(C253="","",IF(OR(D253&lt;NgayBatDau,D253&gt;NgayKetThuc),"Ngày tháng phải nằm trong kỳ báo cáo",IF(AND(F253&lt;&gt;"",COUNTIF(D.3[Tên nhà cung cấp],F253)=0),"Tên NCC chưa khai báo trong DSNCC",IF(AND(G253&lt;&gt;"",COUNTIF(D.1[Tên sản phẩm],G253)=0),"SP này chưa khai báo trong DSSP",""))))</f>
        <v/>
      </c>
      <c r="Y253" s="23" t="str">
        <f t="shared" ca="1" si="57"/>
        <v/>
      </c>
      <c r="Z253" s="23" t="str">
        <f t="shared" ca="1" si="58"/>
        <v/>
      </c>
      <c r="AA253" s="23" t="str">
        <f t="shared" ca="1" si="59"/>
        <v/>
      </c>
    </row>
    <row r="254" spans="2:27" ht="27.75" customHeight="1" x14ac:dyDescent="0.2">
      <c r="B254" s="7">
        <f t="shared" si="46"/>
        <v>251</v>
      </c>
      <c r="C254" s="7" t="str">
        <f t="shared" ca="1" si="56"/>
        <v/>
      </c>
      <c r="D254" s="156" t="str">
        <f t="shared" ca="1" si="47"/>
        <v/>
      </c>
      <c r="E254" s="157" t="str">
        <f t="shared" ca="1" si="48"/>
        <v/>
      </c>
      <c r="F254" s="158" t="str">
        <f t="shared" ca="1" si="49"/>
        <v/>
      </c>
      <c r="G254" s="159"/>
      <c r="H254" s="159" t="str">
        <f>IF(G254="","",INDEX(D.1[Quy cách],MATCH(G254,D.1[Tên sản phẩm],0)))</f>
        <v/>
      </c>
      <c r="I254" s="160" t="str">
        <f>IF(G254="","",INDEX(D.1[ĐVT],MATCH(G254,D.1[Tên sản phẩm],0)))</f>
        <v/>
      </c>
      <c r="J254" s="162" t="str">
        <f>IF(G254="","",INDEX(D.1[Đơn giá nhập
(Hàng tồn đầu kỳ)],MATCH(G254,D.1[Tên sản phẩm],0)))</f>
        <v/>
      </c>
      <c r="K254" s="162" t="str">
        <f t="shared" si="50"/>
        <v/>
      </c>
      <c r="L254" s="159"/>
      <c r="M254" s="163" t="str">
        <f t="shared" si="51"/>
        <v/>
      </c>
      <c r="N254" s="164"/>
      <c r="O254" s="162"/>
      <c r="P254" s="163" t="str">
        <f t="shared" si="52"/>
        <v/>
      </c>
      <c r="Q254" s="164" t="str">
        <f t="shared" ca="1" si="53"/>
        <v/>
      </c>
      <c r="R254" s="163" t="str">
        <f t="shared" si="54"/>
        <v/>
      </c>
      <c r="S254" s="163" t="str">
        <f ca="1">IF(AND(C254&lt;&gt;"",C254&lt;&gt;OFFSET(C254,1,0)),SUMIFS(M.1[Giá có thuế],M.1[Số ĐK],C254),"")</f>
        <v/>
      </c>
      <c r="T254" s="159"/>
      <c r="U254" s="161" t="str">
        <f>IF(T254="","",'Thông Tin Chung'!$L$3)</f>
        <v/>
      </c>
      <c r="V254" s="163" t="str">
        <f t="shared" ca="1" si="55"/>
        <v/>
      </c>
      <c r="W254" s="165"/>
      <c r="X254" s="155" t="str">
        <f ca="1">IF(C254="","",IF(OR(D254&lt;NgayBatDau,D254&gt;NgayKetThuc),"Ngày tháng phải nằm trong kỳ báo cáo",IF(AND(F254&lt;&gt;"",COUNTIF(D.3[Tên nhà cung cấp],F254)=0),"Tên NCC chưa khai báo trong DSNCC",IF(AND(G254&lt;&gt;"",COUNTIF(D.1[Tên sản phẩm],G254)=0),"SP này chưa khai báo trong DSSP",""))))</f>
        <v/>
      </c>
      <c r="Y254" s="23" t="str">
        <f t="shared" ca="1" si="57"/>
        <v/>
      </c>
      <c r="Z254" s="23" t="str">
        <f t="shared" ca="1" si="58"/>
        <v/>
      </c>
      <c r="AA254" s="23" t="str">
        <f t="shared" ca="1" si="59"/>
        <v/>
      </c>
    </row>
    <row r="255" spans="2:27" ht="27.75" customHeight="1" x14ac:dyDescent="0.2">
      <c r="B255" s="7">
        <f t="shared" si="46"/>
        <v>252</v>
      </c>
      <c r="C255" s="7" t="str">
        <f t="shared" ca="1" si="56"/>
        <v/>
      </c>
      <c r="D255" s="156" t="str">
        <f t="shared" ca="1" si="47"/>
        <v/>
      </c>
      <c r="E255" s="157" t="str">
        <f t="shared" ca="1" si="48"/>
        <v/>
      </c>
      <c r="F255" s="158" t="str">
        <f t="shared" ca="1" si="49"/>
        <v/>
      </c>
      <c r="G255" s="159"/>
      <c r="H255" s="159" t="str">
        <f>IF(G255="","",INDEX(D.1[Quy cách],MATCH(G255,D.1[Tên sản phẩm],0)))</f>
        <v/>
      </c>
      <c r="I255" s="160" t="str">
        <f>IF(G255="","",INDEX(D.1[ĐVT],MATCH(G255,D.1[Tên sản phẩm],0)))</f>
        <v/>
      </c>
      <c r="J255" s="162" t="str">
        <f>IF(G255="","",INDEX(D.1[Đơn giá nhập
(Hàng tồn đầu kỳ)],MATCH(G255,D.1[Tên sản phẩm],0)))</f>
        <v/>
      </c>
      <c r="K255" s="162" t="str">
        <f t="shared" si="50"/>
        <v/>
      </c>
      <c r="L255" s="159"/>
      <c r="M255" s="163" t="str">
        <f t="shared" si="51"/>
        <v/>
      </c>
      <c r="N255" s="164"/>
      <c r="O255" s="162"/>
      <c r="P255" s="163" t="str">
        <f t="shared" si="52"/>
        <v/>
      </c>
      <c r="Q255" s="164" t="str">
        <f t="shared" ca="1" si="53"/>
        <v/>
      </c>
      <c r="R255" s="163" t="str">
        <f t="shared" si="54"/>
        <v/>
      </c>
      <c r="S255" s="163" t="str">
        <f ca="1">IF(AND(C255&lt;&gt;"",C255&lt;&gt;OFFSET(C255,1,0)),SUMIFS(M.1[Giá có thuế],M.1[Số ĐK],C255),"")</f>
        <v/>
      </c>
      <c r="T255" s="159"/>
      <c r="U255" s="161" t="str">
        <f>IF(T255="","",'Thông Tin Chung'!$L$3)</f>
        <v/>
      </c>
      <c r="V255" s="163" t="str">
        <f t="shared" ca="1" si="55"/>
        <v/>
      </c>
      <c r="W255" s="165"/>
      <c r="X255" s="155" t="str">
        <f ca="1">IF(C255="","",IF(OR(D255&lt;NgayBatDau,D255&gt;NgayKetThuc),"Ngày tháng phải nằm trong kỳ báo cáo",IF(AND(F255&lt;&gt;"",COUNTIF(D.3[Tên nhà cung cấp],F255)=0),"Tên NCC chưa khai báo trong DSNCC",IF(AND(G255&lt;&gt;"",COUNTIF(D.1[Tên sản phẩm],G255)=0),"SP này chưa khai báo trong DSSP",""))))</f>
        <v/>
      </c>
      <c r="Y255" s="23" t="str">
        <f t="shared" ca="1" si="57"/>
        <v/>
      </c>
      <c r="Z255" s="23" t="str">
        <f t="shared" ca="1" si="58"/>
        <v/>
      </c>
      <c r="AA255" s="23" t="str">
        <f t="shared" ca="1" si="59"/>
        <v/>
      </c>
    </row>
    <row r="256" spans="2:27" ht="27.75" customHeight="1" x14ac:dyDescent="0.2">
      <c r="B256" s="7">
        <f t="shared" si="46"/>
        <v>253</v>
      </c>
      <c r="C256" s="7" t="str">
        <f t="shared" ca="1" si="56"/>
        <v/>
      </c>
      <c r="D256" s="156" t="str">
        <f t="shared" ca="1" si="47"/>
        <v/>
      </c>
      <c r="E256" s="157" t="str">
        <f t="shared" ca="1" si="48"/>
        <v/>
      </c>
      <c r="F256" s="158" t="str">
        <f t="shared" ca="1" si="49"/>
        <v/>
      </c>
      <c r="G256" s="159"/>
      <c r="H256" s="159" t="str">
        <f>IF(G256="","",INDEX(D.1[Quy cách],MATCH(G256,D.1[Tên sản phẩm],0)))</f>
        <v/>
      </c>
      <c r="I256" s="160" t="str">
        <f>IF(G256="","",INDEX(D.1[ĐVT],MATCH(G256,D.1[Tên sản phẩm],0)))</f>
        <v/>
      </c>
      <c r="J256" s="162" t="str">
        <f>IF(G256="","",INDEX(D.1[Đơn giá nhập
(Hàng tồn đầu kỳ)],MATCH(G256,D.1[Tên sản phẩm],0)))</f>
        <v/>
      </c>
      <c r="K256" s="162" t="str">
        <f t="shared" si="50"/>
        <v/>
      </c>
      <c r="L256" s="159"/>
      <c r="M256" s="163" t="str">
        <f t="shared" si="51"/>
        <v/>
      </c>
      <c r="N256" s="164"/>
      <c r="O256" s="162"/>
      <c r="P256" s="163" t="str">
        <f t="shared" si="52"/>
        <v/>
      </c>
      <c r="Q256" s="164" t="str">
        <f t="shared" ca="1" si="53"/>
        <v/>
      </c>
      <c r="R256" s="163" t="str">
        <f t="shared" si="54"/>
        <v/>
      </c>
      <c r="S256" s="163" t="str">
        <f ca="1">IF(AND(C256&lt;&gt;"",C256&lt;&gt;OFFSET(C256,1,0)),SUMIFS(M.1[Giá có thuế],M.1[Số ĐK],C256),"")</f>
        <v/>
      </c>
      <c r="T256" s="159"/>
      <c r="U256" s="161" t="str">
        <f>IF(T256="","",'Thông Tin Chung'!$L$3)</f>
        <v/>
      </c>
      <c r="V256" s="163" t="str">
        <f t="shared" ca="1" si="55"/>
        <v/>
      </c>
      <c r="W256" s="165"/>
      <c r="X256" s="155" t="str">
        <f ca="1">IF(C256="","",IF(OR(D256&lt;NgayBatDau,D256&gt;NgayKetThuc),"Ngày tháng phải nằm trong kỳ báo cáo",IF(AND(F256&lt;&gt;"",COUNTIF(D.3[Tên nhà cung cấp],F256)=0),"Tên NCC chưa khai báo trong DSNCC",IF(AND(G256&lt;&gt;"",COUNTIF(D.1[Tên sản phẩm],G256)=0),"SP này chưa khai báo trong DSSP",""))))</f>
        <v/>
      </c>
      <c r="Y256" s="23" t="str">
        <f t="shared" ca="1" si="57"/>
        <v/>
      </c>
      <c r="Z256" s="23" t="str">
        <f t="shared" ca="1" si="58"/>
        <v/>
      </c>
      <c r="AA256" s="23" t="str">
        <f t="shared" ca="1" si="59"/>
        <v/>
      </c>
    </row>
    <row r="257" spans="2:27" ht="27.75" customHeight="1" x14ac:dyDescent="0.2">
      <c r="B257" s="7">
        <f t="shared" si="46"/>
        <v>254</v>
      </c>
      <c r="C257" s="7" t="str">
        <f t="shared" ca="1" si="56"/>
        <v/>
      </c>
      <c r="D257" s="156" t="str">
        <f t="shared" ca="1" si="47"/>
        <v/>
      </c>
      <c r="E257" s="157" t="str">
        <f t="shared" ca="1" si="48"/>
        <v/>
      </c>
      <c r="F257" s="158" t="str">
        <f t="shared" ca="1" si="49"/>
        <v/>
      </c>
      <c r="G257" s="159"/>
      <c r="H257" s="159" t="str">
        <f>IF(G257="","",INDEX(D.1[Quy cách],MATCH(G257,D.1[Tên sản phẩm],0)))</f>
        <v/>
      </c>
      <c r="I257" s="160" t="str">
        <f>IF(G257="","",INDEX(D.1[ĐVT],MATCH(G257,D.1[Tên sản phẩm],0)))</f>
        <v/>
      </c>
      <c r="J257" s="162" t="str">
        <f>IF(G257="","",INDEX(D.1[Đơn giá nhập
(Hàng tồn đầu kỳ)],MATCH(G257,D.1[Tên sản phẩm],0)))</f>
        <v/>
      </c>
      <c r="K257" s="162" t="str">
        <f t="shared" si="50"/>
        <v/>
      </c>
      <c r="L257" s="159"/>
      <c r="M257" s="163" t="str">
        <f t="shared" si="51"/>
        <v/>
      </c>
      <c r="N257" s="164"/>
      <c r="O257" s="162"/>
      <c r="P257" s="163" t="str">
        <f t="shared" si="52"/>
        <v/>
      </c>
      <c r="Q257" s="164" t="str">
        <f t="shared" ca="1" si="53"/>
        <v/>
      </c>
      <c r="R257" s="163" t="str">
        <f t="shared" si="54"/>
        <v/>
      </c>
      <c r="S257" s="163" t="str">
        <f ca="1">IF(AND(C257&lt;&gt;"",C257&lt;&gt;OFFSET(C257,1,0)),SUMIFS(M.1[Giá có thuế],M.1[Số ĐK],C257),"")</f>
        <v/>
      </c>
      <c r="T257" s="159"/>
      <c r="U257" s="161" t="str">
        <f>IF(T257="","",'Thông Tin Chung'!$L$3)</f>
        <v/>
      </c>
      <c r="V257" s="163" t="str">
        <f t="shared" ca="1" si="55"/>
        <v/>
      </c>
      <c r="W257" s="165"/>
      <c r="X257" s="155" t="str">
        <f ca="1">IF(C257="","",IF(OR(D257&lt;NgayBatDau,D257&gt;NgayKetThuc),"Ngày tháng phải nằm trong kỳ báo cáo",IF(AND(F257&lt;&gt;"",COUNTIF(D.3[Tên nhà cung cấp],F257)=0),"Tên NCC chưa khai báo trong DSNCC",IF(AND(G257&lt;&gt;"",COUNTIF(D.1[Tên sản phẩm],G257)=0),"SP này chưa khai báo trong DSSP",""))))</f>
        <v/>
      </c>
      <c r="Y257" s="23" t="str">
        <f t="shared" ca="1" si="57"/>
        <v/>
      </c>
      <c r="Z257" s="23" t="str">
        <f t="shared" ca="1" si="58"/>
        <v/>
      </c>
      <c r="AA257" s="23" t="str">
        <f t="shared" ca="1" si="59"/>
        <v/>
      </c>
    </row>
    <row r="258" spans="2:27" ht="27.75" customHeight="1" x14ac:dyDescent="0.2">
      <c r="B258" s="7">
        <f t="shared" si="46"/>
        <v>255</v>
      </c>
      <c r="C258" s="7" t="str">
        <f t="shared" ca="1" si="56"/>
        <v/>
      </c>
      <c r="D258" s="156" t="str">
        <f t="shared" ca="1" si="47"/>
        <v/>
      </c>
      <c r="E258" s="157" t="str">
        <f t="shared" ca="1" si="48"/>
        <v/>
      </c>
      <c r="F258" s="158" t="str">
        <f t="shared" ca="1" si="49"/>
        <v/>
      </c>
      <c r="G258" s="159"/>
      <c r="H258" s="159" t="str">
        <f>IF(G258="","",INDEX(D.1[Quy cách],MATCH(G258,D.1[Tên sản phẩm],0)))</f>
        <v/>
      </c>
      <c r="I258" s="160" t="str">
        <f>IF(G258="","",INDEX(D.1[ĐVT],MATCH(G258,D.1[Tên sản phẩm],0)))</f>
        <v/>
      </c>
      <c r="J258" s="162" t="str">
        <f>IF(G258="","",INDEX(D.1[Đơn giá nhập
(Hàng tồn đầu kỳ)],MATCH(G258,D.1[Tên sản phẩm],0)))</f>
        <v/>
      </c>
      <c r="K258" s="162" t="str">
        <f t="shared" si="50"/>
        <v/>
      </c>
      <c r="L258" s="159"/>
      <c r="M258" s="163" t="str">
        <f t="shared" si="51"/>
        <v/>
      </c>
      <c r="N258" s="164"/>
      <c r="O258" s="162"/>
      <c r="P258" s="163" t="str">
        <f t="shared" si="52"/>
        <v/>
      </c>
      <c r="Q258" s="164" t="str">
        <f t="shared" ca="1" si="53"/>
        <v/>
      </c>
      <c r="R258" s="163" t="str">
        <f t="shared" si="54"/>
        <v/>
      </c>
      <c r="S258" s="163" t="str">
        <f ca="1">IF(AND(C258&lt;&gt;"",C258&lt;&gt;OFFSET(C258,1,0)),SUMIFS(M.1[Giá có thuế],M.1[Số ĐK],C258),"")</f>
        <v/>
      </c>
      <c r="T258" s="159"/>
      <c r="U258" s="161" t="str">
        <f>IF(T258="","",'Thông Tin Chung'!$L$3)</f>
        <v/>
      </c>
      <c r="V258" s="163" t="str">
        <f t="shared" ca="1" si="55"/>
        <v/>
      </c>
      <c r="W258" s="165"/>
      <c r="X258" s="155" t="str">
        <f ca="1">IF(C258="","",IF(OR(D258&lt;NgayBatDau,D258&gt;NgayKetThuc),"Ngày tháng phải nằm trong kỳ báo cáo",IF(AND(F258&lt;&gt;"",COUNTIF(D.3[Tên nhà cung cấp],F258)=0),"Tên NCC chưa khai báo trong DSNCC",IF(AND(G258&lt;&gt;"",COUNTIF(D.1[Tên sản phẩm],G258)=0),"SP này chưa khai báo trong DSSP",""))))</f>
        <v/>
      </c>
      <c r="Y258" s="23" t="str">
        <f t="shared" ca="1" si="57"/>
        <v/>
      </c>
      <c r="Z258" s="23" t="str">
        <f t="shared" ca="1" si="58"/>
        <v/>
      </c>
      <c r="AA258" s="23" t="str">
        <f t="shared" ca="1" si="59"/>
        <v/>
      </c>
    </row>
    <row r="259" spans="2:27" ht="27.75" customHeight="1" x14ac:dyDescent="0.2">
      <c r="B259" s="7">
        <f t="shared" ref="B259:B322" si="60">ROW(A259)-3</f>
        <v>256</v>
      </c>
      <c r="C259" s="7" t="str">
        <f t="shared" ca="1" si="56"/>
        <v/>
      </c>
      <c r="D259" s="156" t="str">
        <f t="shared" ca="1" si="47"/>
        <v/>
      </c>
      <c r="E259" s="157" t="str">
        <f t="shared" ca="1" si="48"/>
        <v/>
      </c>
      <c r="F259" s="158" t="str">
        <f t="shared" ca="1" si="49"/>
        <v/>
      </c>
      <c r="G259" s="159"/>
      <c r="H259" s="159" t="str">
        <f>IF(G259="","",INDEX(D.1[Quy cách],MATCH(G259,D.1[Tên sản phẩm],0)))</f>
        <v/>
      </c>
      <c r="I259" s="160" t="str">
        <f>IF(G259="","",INDEX(D.1[ĐVT],MATCH(G259,D.1[Tên sản phẩm],0)))</f>
        <v/>
      </c>
      <c r="J259" s="162" t="str">
        <f>IF(G259="","",INDEX(D.1[Đơn giá nhập
(Hàng tồn đầu kỳ)],MATCH(G259,D.1[Tên sản phẩm],0)))</f>
        <v/>
      </c>
      <c r="K259" s="162" t="str">
        <f t="shared" si="50"/>
        <v/>
      </c>
      <c r="L259" s="159"/>
      <c r="M259" s="163" t="str">
        <f t="shared" si="51"/>
        <v/>
      </c>
      <c r="N259" s="164"/>
      <c r="O259" s="162"/>
      <c r="P259" s="163" t="str">
        <f t="shared" si="52"/>
        <v/>
      </c>
      <c r="Q259" s="164" t="str">
        <f t="shared" ca="1" si="53"/>
        <v/>
      </c>
      <c r="R259" s="163" t="str">
        <f t="shared" si="54"/>
        <v/>
      </c>
      <c r="S259" s="163" t="str">
        <f ca="1">IF(AND(C259&lt;&gt;"",C259&lt;&gt;OFFSET(C259,1,0)),SUMIFS(M.1[Giá có thuế],M.1[Số ĐK],C259),"")</f>
        <v/>
      </c>
      <c r="T259" s="159"/>
      <c r="U259" s="161" t="str">
        <f>IF(T259="","",'Thông Tin Chung'!$L$3)</f>
        <v/>
      </c>
      <c r="V259" s="163" t="str">
        <f t="shared" ca="1" si="55"/>
        <v/>
      </c>
      <c r="W259" s="165"/>
      <c r="X259" s="155" t="str">
        <f ca="1">IF(C259="","",IF(OR(D259&lt;NgayBatDau,D259&gt;NgayKetThuc),"Ngày tháng phải nằm trong kỳ báo cáo",IF(AND(F259&lt;&gt;"",COUNTIF(D.3[Tên nhà cung cấp],F259)=0),"Tên NCC chưa khai báo trong DSNCC",IF(AND(G259&lt;&gt;"",COUNTIF(D.1[Tên sản phẩm],G259)=0),"SP này chưa khai báo trong DSSP",""))))</f>
        <v/>
      </c>
      <c r="Y259" s="23" t="str">
        <f t="shared" ca="1" si="57"/>
        <v/>
      </c>
      <c r="Z259" s="23" t="str">
        <f t="shared" ca="1" si="58"/>
        <v/>
      </c>
      <c r="AA259" s="23" t="str">
        <f t="shared" ca="1" si="59"/>
        <v/>
      </c>
    </row>
    <row r="260" spans="2:27" ht="27.75" customHeight="1" x14ac:dyDescent="0.2">
      <c r="B260" s="7">
        <f t="shared" si="60"/>
        <v>257</v>
      </c>
      <c r="C260" s="7" t="str">
        <f t="shared" ca="1" si="56"/>
        <v/>
      </c>
      <c r="D260" s="156" t="str">
        <f t="shared" ref="D260:D323" ca="1" si="61">IF(AND($G260&lt;&gt;"",B260&lt;&gt;1),OFFSET(C260,-1,1),"")</f>
        <v/>
      </c>
      <c r="E260" s="157" t="str">
        <f t="shared" ref="E260:E323" ca="1" si="62">IF(AND($G260&lt;&gt;"",B260&lt;&gt;1),OFFSET(D260,-1,1),"")</f>
        <v/>
      </c>
      <c r="F260" s="158" t="str">
        <f t="shared" ref="F260:F323" ca="1" si="63">IF(AND($G260&lt;&gt;"",B260&lt;&gt;1),OFFSET(E260,-1,1),"")</f>
        <v/>
      </c>
      <c r="G260" s="159"/>
      <c r="H260" s="159" t="str">
        <f>IF(G260="","",INDEX(D.1[Quy cách],MATCH(G260,D.1[Tên sản phẩm],0)))</f>
        <v/>
      </c>
      <c r="I260" s="160" t="str">
        <f>IF(G260="","",INDEX(D.1[ĐVT],MATCH(G260,D.1[Tên sản phẩm],0)))</f>
        <v/>
      </c>
      <c r="J260" s="162" t="str">
        <f>IF(G260="","",INDEX(D.1[Đơn giá nhập
(Hàng tồn đầu kỳ)],MATCH(G260,D.1[Tên sản phẩm],0)))</f>
        <v/>
      </c>
      <c r="K260" s="162" t="str">
        <f t="shared" ref="K260:K323" si="64">IF(OR(G260="",J260=""),"",1)</f>
        <v/>
      </c>
      <c r="L260" s="159"/>
      <c r="M260" s="163" t="str">
        <f t="shared" ref="M260:M323" si="65">IF(AND(J260&lt;&gt;"",K260&lt;&gt;""),J260*K260,"")</f>
        <v/>
      </c>
      <c r="N260" s="164"/>
      <c r="O260" s="162"/>
      <c r="P260" s="163" t="str">
        <f t="shared" ref="P260:P323" si="66">IF(M260="","",M260-SUM(O260))</f>
        <v/>
      </c>
      <c r="Q260" s="164" t="str">
        <f t="shared" ref="Q260:Q323" ca="1" si="67">IF(AND(P260&lt;&gt;"",C260=OFFSET(C260,-1,0)),OFFSET(P260,-1,1),"")</f>
        <v/>
      </c>
      <c r="R260" s="163" t="str">
        <f t="shared" ref="R260:R323" si="68">IF(P260="","",P260*SUM(1,Q260))</f>
        <v/>
      </c>
      <c r="S260" s="163" t="str">
        <f ca="1">IF(AND(C260&lt;&gt;"",C260&lt;&gt;OFFSET(C260,1,0)),SUMIFS(M.1[Giá có thuế],M.1[Số ĐK],C260),"")</f>
        <v/>
      </c>
      <c r="T260" s="159"/>
      <c r="U260" s="161" t="str">
        <f>IF(T260="","",'Thông Tin Chung'!$L$3)</f>
        <v/>
      </c>
      <c r="V260" s="163" t="str">
        <f t="shared" ref="V260:V323" ca="1" si="69">IF(AND(S260&lt;&gt;"",T260&lt;&gt;"",S260&lt;&gt;0),S260-T260,"")</f>
        <v/>
      </c>
      <c r="W260" s="165"/>
      <c r="X260" s="155" t="str">
        <f ca="1">IF(C260="","",IF(OR(D260&lt;NgayBatDau,D260&gt;NgayKetThuc),"Ngày tháng phải nằm trong kỳ báo cáo",IF(AND(F260&lt;&gt;"",COUNTIF(D.3[Tên nhà cung cấp],F260)=0),"Tên NCC chưa khai báo trong DSNCC",IF(AND(G260&lt;&gt;"",COUNTIF(D.1[Tên sản phẩm],G260)=0),"SP này chưa khai báo trong DSSP",""))))</f>
        <v/>
      </c>
      <c r="Y260" s="23" t="str">
        <f t="shared" ca="1" si="57"/>
        <v/>
      </c>
      <c r="Z260" s="23" t="str">
        <f t="shared" ca="1" si="58"/>
        <v/>
      </c>
      <c r="AA260" s="23" t="str">
        <f t="shared" ca="1" si="59"/>
        <v/>
      </c>
    </row>
    <row r="261" spans="2:27" ht="27.75" customHeight="1" x14ac:dyDescent="0.2">
      <c r="B261" s="7">
        <f t="shared" si="60"/>
        <v>258</v>
      </c>
      <c r="C261" s="7" t="str">
        <f t="shared" ref="C261:C324" ca="1" si="70">IF(AND(D261="",E261="",F261=""),"",IF(AND(D261=OFFSET(D261,-1,0),E261=OFFSET(E261,-1,0),F261=OFFSET(F261,-1,0)),OFFSET(B261,-1,1),B261))</f>
        <v/>
      </c>
      <c r="D261" s="156" t="str">
        <f t="shared" ca="1" si="61"/>
        <v/>
      </c>
      <c r="E261" s="157" t="str">
        <f t="shared" ca="1" si="62"/>
        <v/>
      </c>
      <c r="F261" s="158" t="str">
        <f t="shared" ca="1" si="63"/>
        <v/>
      </c>
      <c r="G261" s="159"/>
      <c r="H261" s="159" t="str">
        <f>IF(G261="","",INDEX(D.1[Quy cách],MATCH(G261,D.1[Tên sản phẩm],0)))</f>
        <v/>
      </c>
      <c r="I261" s="160" t="str">
        <f>IF(G261="","",INDEX(D.1[ĐVT],MATCH(G261,D.1[Tên sản phẩm],0)))</f>
        <v/>
      </c>
      <c r="J261" s="162" t="str">
        <f>IF(G261="","",INDEX(D.1[Đơn giá nhập
(Hàng tồn đầu kỳ)],MATCH(G261,D.1[Tên sản phẩm],0)))</f>
        <v/>
      </c>
      <c r="K261" s="162" t="str">
        <f t="shared" si="64"/>
        <v/>
      </c>
      <c r="L261" s="159"/>
      <c r="M261" s="163" t="str">
        <f t="shared" si="65"/>
        <v/>
      </c>
      <c r="N261" s="164"/>
      <c r="O261" s="162"/>
      <c r="P261" s="163" t="str">
        <f t="shared" si="66"/>
        <v/>
      </c>
      <c r="Q261" s="164" t="str">
        <f t="shared" ca="1" si="67"/>
        <v/>
      </c>
      <c r="R261" s="163" t="str">
        <f t="shared" si="68"/>
        <v/>
      </c>
      <c r="S261" s="163" t="str">
        <f ca="1">IF(AND(C261&lt;&gt;"",C261&lt;&gt;OFFSET(C261,1,0)),SUMIFS(M.1[Giá có thuế],M.1[Số ĐK],C261),"")</f>
        <v/>
      </c>
      <c r="T261" s="159"/>
      <c r="U261" s="161" t="str">
        <f>IF(T261="","",'Thông Tin Chung'!$L$3)</f>
        <v/>
      </c>
      <c r="V261" s="163" t="str">
        <f t="shared" ca="1" si="69"/>
        <v/>
      </c>
      <c r="W261" s="165"/>
      <c r="X261" s="155" t="str">
        <f ca="1">IF(C261="","",IF(OR(D261&lt;NgayBatDau,D261&gt;NgayKetThuc),"Ngày tháng phải nằm trong kỳ báo cáo",IF(AND(F261&lt;&gt;"",COUNTIF(D.3[Tên nhà cung cấp],F261)=0),"Tên NCC chưa khai báo trong DSNCC",IF(AND(G261&lt;&gt;"",COUNTIF(D.1[Tên sản phẩm],G261)=0),"SP này chưa khai báo trong DSSP",""))))</f>
        <v/>
      </c>
      <c r="Y261" s="23" t="str">
        <f t="shared" ref="Y261:Y324" ca="1" si="71">IF(D261="","",IF(D261&lt;B3LocTuNgay,0,IF(D261&lt;=B3LocDenNgay,1,"")))</f>
        <v/>
      </c>
      <c r="Z261" s="23" t="str">
        <f t="shared" ref="Z261:Z324" ca="1" si="72">IF(D261="","",IF(D261&lt;B4LocTuNgay,0,IF(D261&lt;=B4LocDenNgay,1,"")))</f>
        <v/>
      </c>
      <c r="AA261" s="23" t="str">
        <f t="shared" ref="AA261:AA324" ca="1" si="73">IF(D261="","",IF(D261&lt;B5LocTuNgay,0,IF(D261&lt;=B5LocDenNgay,1,"")))</f>
        <v/>
      </c>
    </row>
    <row r="262" spans="2:27" ht="27.75" customHeight="1" x14ac:dyDescent="0.2">
      <c r="B262" s="7">
        <f t="shared" si="60"/>
        <v>259</v>
      </c>
      <c r="C262" s="7" t="str">
        <f t="shared" ca="1" si="70"/>
        <v/>
      </c>
      <c r="D262" s="156" t="str">
        <f t="shared" ca="1" si="61"/>
        <v/>
      </c>
      <c r="E262" s="157" t="str">
        <f t="shared" ca="1" si="62"/>
        <v/>
      </c>
      <c r="F262" s="158" t="str">
        <f t="shared" ca="1" si="63"/>
        <v/>
      </c>
      <c r="G262" s="159"/>
      <c r="H262" s="159" t="str">
        <f>IF(G262="","",INDEX(D.1[Quy cách],MATCH(G262,D.1[Tên sản phẩm],0)))</f>
        <v/>
      </c>
      <c r="I262" s="160" t="str">
        <f>IF(G262="","",INDEX(D.1[ĐVT],MATCH(G262,D.1[Tên sản phẩm],0)))</f>
        <v/>
      </c>
      <c r="J262" s="162" t="str">
        <f>IF(G262="","",INDEX(D.1[Đơn giá nhập
(Hàng tồn đầu kỳ)],MATCH(G262,D.1[Tên sản phẩm],0)))</f>
        <v/>
      </c>
      <c r="K262" s="162" t="str">
        <f t="shared" si="64"/>
        <v/>
      </c>
      <c r="L262" s="159"/>
      <c r="M262" s="163" t="str">
        <f t="shared" si="65"/>
        <v/>
      </c>
      <c r="N262" s="164"/>
      <c r="O262" s="162"/>
      <c r="P262" s="163" t="str">
        <f t="shared" si="66"/>
        <v/>
      </c>
      <c r="Q262" s="164" t="str">
        <f t="shared" ca="1" si="67"/>
        <v/>
      </c>
      <c r="R262" s="163" t="str">
        <f t="shared" si="68"/>
        <v/>
      </c>
      <c r="S262" s="163" t="str">
        <f ca="1">IF(AND(C262&lt;&gt;"",C262&lt;&gt;OFFSET(C262,1,0)),SUMIFS(M.1[Giá có thuế],M.1[Số ĐK],C262),"")</f>
        <v/>
      </c>
      <c r="T262" s="159"/>
      <c r="U262" s="161" t="str">
        <f>IF(T262="","",'Thông Tin Chung'!$L$3)</f>
        <v/>
      </c>
      <c r="V262" s="163" t="str">
        <f t="shared" ca="1" si="69"/>
        <v/>
      </c>
      <c r="W262" s="165"/>
      <c r="X262" s="155" t="str">
        <f ca="1">IF(C262="","",IF(OR(D262&lt;NgayBatDau,D262&gt;NgayKetThuc),"Ngày tháng phải nằm trong kỳ báo cáo",IF(AND(F262&lt;&gt;"",COUNTIF(D.3[Tên nhà cung cấp],F262)=0),"Tên NCC chưa khai báo trong DSNCC",IF(AND(G262&lt;&gt;"",COUNTIF(D.1[Tên sản phẩm],G262)=0),"SP này chưa khai báo trong DSSP",""))))</f>
        <v/>
      </c>
      <c r="Y262" s="23" t="str">
        <f t="shared" ca="1" si="71"/>
        <v/>
      </c>
      <c r="Z262" s="23" t="str">
        <f t="shared" ca="1" si="72"/>
        <v/>
      </c>
      <c r="AA262" s="23" t="str">
        <f t="shared" ca="1" si="73"/>
        <v/>
      </c>
    </row>
    <row r="263" spans="2:27" ht="27.75" customHeight="1" x14ac:dyDescent="0.2">
      <c r="B263" s="7">
        <f t="shared" si="60"/>
        <v>260</v>
      </c>
      <c r="C263" s="7" t="str">
        <f t="shared" ca="1" si="70"/>
        <v/>
      </c>
      <c r="D263" s="156" t="str">
        <f t="shared" ca="1" si="61"/>
        <v/>
      </c>
      <c r="E263" s="157" t="str">
        <f t="shared" ca="1" si="62"/>
        <v/>
      </c>
      <c r="F263" s="158" t="str">
        <f t="shared" ca="1" si="63"/>
        <v/>
      </c>
      <c r="G263" s="159"/>
      <c r="H263" s="159" t="str">
        <f>IF(G263="","",INDEX(D.1[Quy cách],MATCH(G263,D.1[Tên sản phẩm],0)))</f>
        <v/>
      </c>
      <c r="I263" s="160" t="str">
        <f>IF(G263="","",INDEX(D.1[ĐVT],MATCH(G263,D.1[Tên sản phẩm],0)))</f>
        <v/>
      </c>
      <c r="J263" s="162" t="str">
        <f>IF(G263="","",INDEX(D.1[Đơn giá nhập
(Hàng tồn đầu kỳ)],MATCH(G263,D.1[Tên sản phẩm],0)))</f>
        <v/>
      </c>
      <c r="K263" s="162" t="str">
        <f t="shared" si="64"/>
        <v/>
      </c>
      <c r="L263" s="159"/>
      <c r="M263" s="163" t="str">
        <f t="shared" si="65"/>
        <v/>
      </c>
      <c r="N263" s="164"/>
      <c r="O263" s="162"/>
      <c r="P263" s="163" t="str">
        <f t="shared" si="66"/>
        <v/>
      </c>
      <c r="Q263" s="164" t="str">
        <f t="shared" ca="1" si="67"/>
        <v/>
      </c>
      <c r="R263" s="163" t="str">
        <f t="shared" si="68"/>
        <v/>
      </c>
      <c r="S263" s="163" t="str">
        <f ca="1">IF(AND(C263&lt;&gt;"",C263&lt;&gt;OFFSET(C263,1,0)),SUMIFS(M.1[Giá có thuế],M.1[Số ĐK],C263),"")</f>
        <v/>
      </c>
      <c r="T263" s="159"/>
      <c r="U263" s="161" t="str">
        <f>IF(T263="","",'Thông Tin Chung'!$L$3)</f>
        <v/>
      </c>
      <c r="V263" s="163" t="str">
        <f t="shared" ca="1" si="69"/>
        <v/>
      </c>
      <c r="W263" s="165"/>
      <c r="X263" s="155" t="str">
        <f ca="1">IF(C263="","",IF(OR(D263&lt;NgayBatDau,D263&gt;NgayKetThuc),"Ngày tháng phải nằm trong kỳ báo cáo",IF(AND(F263&lt;&gt;"",COUNTIF(D.3[Tên nhà cung cấp],F263)=0),"Tên NCC chưa khai báo trong DSNCC",IF(AND(G263&lt;&gt;"",COUNTIF(D.1[Tên sản phẩm],G263)=0),"SP này chưa khai báo trong DSSP",""))))</f>
        <v/>
      </c>
      <c r="Y263" s="23" t="str">
        <f t="shared" ca="1" si="71"/>
        <v/>
      </c>
      <c r="Z263" s="23" t="str">
        <f t="shared" ca="1" si="72"/>
        <v/>
      </c>
      <c r="AA263" s="23" t="str">
        <f t="shared" ca="1" si="73"/>
        <v/>
      </c>
    </row>
    <row r="264" spans="2:27" ht="27.75" customHeight="1" x14ac:dyDescent="0.2">
      <c r="B264" s="7">
        <f t="shared" si="60"/>
        <v>261</v>
      </c>
      <c r="C264" s="7" t="str">
        <f t="shared" ca="1" si="70"/>
        <v/>
      </c>
      <c r="D264" s="156" t="str">
        <f t="shared" ca="1" si="61"/>
        <v/>
      </c>
      <c r="E264" s="157" t="str">
        <f t="shared" ca="1" si="62"/>
        <v/>
      </c>
      <c r="F264" s="158" t="str">
        <f t="shared" ca="1" si="63"/>
        <v/>
      </c>
      <c r="G264" s="159"/>
      <c r="H264" s="159" t="str">
        <f>IF(G264="","",INDEX(D.1[Quy cách],MATCH(G264,D.1[Tên sản phẩm],0)))</f>
        <v/>
      </c>
      <c r="I264" s="160" t="str">
        <f>IF(G264="","",INDEX(D.1[ĐVT],MATCH(G264,D.1[Tên sản phẩm],0)))</f>
        <v/>
      </c>
      <c r="J264" s="162" t="str">
        <f>IF(G264="","",INDEX(D.1[Đơn giá nhập
(Hàng tồn đầu kỳ)],MATCH(G264,D.1[Tên sản phẩm],0)))</f>
        <v/>
      </c>
      <c r="K264" s="162" t="str">
        <f t="shared" si="64"/>
        <v/>
      </c>
      <c r="L264" s="159"/>
      <c r="M264" s="163" t="str">
        <f t="shared" si="65"/>
        <v/>
      </c>
      <c r="N264" s="164"/>
      <c r="O264" s="162"/>
      <c r="P264" s="163" t="str">
        <f t="shared" si="66"/>
        <v/>
      </c>
      <c r="Q264" s="164" t="str">
        <f t="shared" ca="1" si="67"/>
        <v/>
      </c>
      <c r="R264" s="163" t="str">
        <f t="shared" si="68"/>
        <v/>
      </c>
      <c r="S264" s="163" t="str">
        <f ca="1">IF(AND(C264&lt;&gt;"",C264&lt;&gt;OFFSET(C264,1,0)),SUMIFS(M.1[Giá có thuế],M.1[Số ĐK],C264),"")</f>
        <v/>
      </c>
      <c r="T264" s="159"/>
      <c r="U264" s="161" t="str">
        <f>IF(T264="","",'Thông Tin Chung'!$L$3)</f>
        <v/>
      </c>
      <c r="V264" s="163" t="str">
        <f t="shared" ca="1" si="69"/>
        <v/>
      </c>
      <c r="W264" s="165"/>
      <c r="X264" s="155" t="str">
        <f ca="1">IF(C264="","",IF(OR(D264&lt;NgayBatDau,D264&gt;NgayKetThuc),"Ngày tháng phải nằm trong kỳ báo cáo",IF(AND(F264&lt;&gt;"",COUNTIF(D.3[Tên nhà cung cấp],F264)=0),"Tên NCC chưa khai báo trong DSNCC",IF(AND(G264&lt;&gt;"",COUNTIF(D.1[Tên sản phẩm],G264)=0),"SP này chưa khai báo trong DSSP",""))))</f>
        <v/>
      </c>
      <c r="Y264" s="23" t="str">
        <f t="shared" ca="1" si="71"/>
        <v/>
      </c>
      <c r="Z264" s="23" t="str">
        <f t="shared" ca="1" si="72"/>
        <v/>
      </c>
      <c r="AA264" s="23" t="str">
        <f t="shared" ca="1" si="73"/>
        <v/>
      </c>
    </row>
    <row r="265" spans="2:27" ht="27.75" customHeight="1" x14ac:dyDescent="0.2">
      <c r="B265" s="7">
        <f t="shared" si="60"/>
        <v>262</v>
      </c>
      <c r="C265" s="7" t="str">
        <f t="shared" ca="1" si="70"/>
        <v/>
      </c>
      <c r="D265" s="156" t="str">
        <f t="shared" ca="1" si="61"/>
        <v/>
      </c>
      <c r="E265" s="157" t="str">
        <f t="shared" ca="1" si="62"/>
        <v/>
      </c>
      <c r="F265" s="158" t="str">
        <f t="shared" ca="1" si="63"/>
        <v/>
      </c>
      <c r="G265" s="159"/>
      <c r="H265" s="159" t="str">
        <f>IF(G265="","",INDEX(D.1[Quy cách],MATCH(G265,D.1[Tên sản phẩm],0)))</f>
        <v/>
      </c>
      <c r="I265" s="160" t="str">
        <f>IF(G265="","",INDEX(D.1[ĐVT],MATCH(G265,D.1[Tên sản phẩm],0)))</f>
        <v/>
      </c>
      <c r="J265" s="162" t="str">
        <f>IF(G265="","",INDEX(D.1[Đơn giá nhập
(Hàng tồn đầu kỳ)],MATCH(G265,D.1[Tên sản phẩm],0)))</f>
        <v/>
      </c>
      <c r="K265" s="162" t="str">
        <f t="shared" si="64"/>
        <v/>
      </c>
      <c r="L265" s="159"/>
      <c r="M265" s="163" t="str">
        <f t="shared" si="65"/>
        <v/>
      </c>
      <c r="N265" s="164"/>
      <c r="O265" s="162"/>
      <c r="P265" s="163" t="str">
        <f t="shared" si="66"/>
        <v/>
      </c>
      <c r="Q265" s="164" t="str">
        <f t="shared" ca="1" si="67"/>
        <v/>
      </c>
      <c r="R265" s="163" t="str">
        <f t="shared" si="68"/>
        <v/>
      </c>
      <c r="S265" s="163" t="str">
        <f ca="1">IF(AND(C265&lt;&gt;"",C265&lt;&gt;OFFSET(C265,1,0)),SUMIFS(M.1[Giá có thuế],M.1[Số ĐK],C265),"")</f>
        <v/>
      </c>
      <c r="T265" s="159"/>
      <c r="U265" s="161" t="str">
        <f>IF(T265="","",'Thông Tin Chung'!$L$3)</f>
        <v/>
      </c>
      <c r="V265" s="163" t="str">
        <f t="shared" ca="1" si="69"/>
        <v/>
      </c>
      <c r="W265" s="165"/>
      <c r="X265" s="155" t="str">
        <f ca="1">IF(C265="","",IF(OR(D265&lt;NgayBatDau,D265&gt;NgayKetThuc),"Ngày tháng phải nằm trong kỳ báo cáo",IF(AND(F265&lt;&gt;"",COUNTIF(D.3[Tên nhà cung cấp],F265)=0),"Tên NCC chưa khai báo trong DSNCC",IF(AND(G265&lt;&gt;"",COUNTIF(D.1[Tên sản phẩm],G265)=0),"SP này chưa khai báo trong DSSP",""))))</f>
        <v/>
      </c>
      <c r="Y265" s="23" t="str">
        <f t="shared" ca="1" si="71"/>
        <v/>
      </c>
      <c r="Z265" s="23" t="str">
        <f t="shared" ca="1" si="72"/>
        <v/>
      </c>
      <c r="AA265" s="23" t="str">
        <f t="shared" ca="1" si="73"/>
        <v/>
      </c>
    </row>
    <row r="266" spans="2:27" ht="27.75" customHeight="1" x14ac:dyDescent="0.2">
      <c r="B266" s="7">
        <f t="shared" si="60"/>
        <v>263</v>
      </c>
      <c r="C266" s="7" t="str">
        <f t="shared" ca="1" si="70"/>
        <v/>
      </c>
      <c r="D266" s="156" t="str">
        <f t="shared" ca="1" si="61"/>
        <v/>
      </c>
      <c r="E266" s="157" t="str">
        <f t="shared" ca="1" si="62"/>
        <v/>
      </c>
      <c r="F266" s="158" t="str">
        <f t="shared" ca="1" si="63"/>
        <v/>
      </c>
      <c r="G266" s="159"/>
      <c r="H266" s="159" t="str">
        <f>IF(G266="","",INDEX(D.1[Quy cách],MATCH(G266,D.1[Tên sản phẩm],0)))</f>
        <v/>
      </c>
      <c r="I266" s="160" t="str">
        <f>IF(G266="","",INDEX(D.1[ĐVT],MATCH(G266,D.1[Tên sản phẩm],0)))</f>
        <v/>
      </c>
      <c r="J266" s="162" t="str">
        <f>IF(G266="","",INDEX(D.1[Đơn giá nhập
(Hàng tồn đầu kỳ)],MATCH(G266,D.1[Tên sản phẩm],0)))</f>
        <v/>
      </c>
      <c r="K266" s="162" t="str">
        <f t="shared" si="64"/>
        <v/>
      </c>
      <c r="L266" s="159"/>
      <c r="M266" s="163" t="str">
        <f t="shared" si="65"/>
        <v/>
      </c>
      <c r="N266" s="164"/>
      <c r="O266" s="162"/>
      <c r="P266" s="163" t="str">
        <f t="shared" si="66"/>
        <v/>
      </c>
      <c r="Q266" s="164" t="str">
        <f t="shared" ca="1" si="67"/>
        <v/>
      </c>
      <c r="R266" s="163" t="str">
        <f t="shared" si="68"/>
        <v/>
      </c>
      <c r="S266" s="163" t="str">
        <f ca="1">IF(AND(C266&lt;&gt;"",C266&lt;&gt;OFFSET(C266,1,0)),SUMIFS(M.1[Giá có thuế],M.1[Số ĐK],C266),"")</f>
        <v/>
      </c>
      <c r="T266" s="159"/>
      <c r="U266" s="161" t="str">
        <f>IF(T266="","",'Thông Tin Chung'!$L$3)</f>
        <v/>
      </c>
      <c r="V266" s="163" t="str">
        <f t="shared" ca="1" si="69"/>
        <v/>
      </c>
      <c r="W266" s="165"/>
      <c r="X266" s="155" t="str">
        <f ca="1">IF(C266="","",IF(OR(D266&lt;NgayBatDau,D266&gt;NgayKetThuc),"Ngày tháng phải nằm trong kỳ báo cáo",IF(AND(F266&lt;&gt;"",COUNTIF(D.3[Tên nhà cung cấp],F266)=0),"Tên NCC chưa khai báo trong DSNCC",IF(AND(G266&lt;&gt;"",COUNTIF(D.1[Tên sản phẩm],G266)=0),"SP này chưa khai báo trong DSSP",""))))</f>
        <v/>
      </c>
      <c r="Y266" s="23" t="str">
        <f t="shared" ca="1" si="71"/>
        <v/>
      </c>
      <c r="Z266" s="23" t="str">
        <f t="shared" ca="1" si="72"/>
        <v/>
      </c>
      <c r="AA266" s="23" t="str">
        <f t="shared" ca="1" si="73"/>
        <v/>
      </c>
    </row>
    <row r="267" spans="2:27" ht="27.75" customHeight="1" x14ac:dyDescent="0.2">
      <c r="B267" s="7">
        <f t="shared" si="60"/>
        <v>264</v>
      </c>
      <c r="C267" s="7" t="str">
        <f t="shared" ca="1" si="70"/>
        <v/>
      </c>
      <c r="D267" s="156" t="str">
        <f t="shared" ca="1" si="61"/>
        <v/>
      </c>
      <c r="E267" s="157" t="str">
        <f t="shared" ca="1" si="62"/>
        <v/>
      </c>
      <c r="F267" s="158" t="str">
        <f t="shared" ca="1" si="63"/>
        <v/>
      </c>
      <c r="G267" s="159"/>
      <c r="H267" s="159" t="str">
        <f>IF(G267="","",INDEX(D.1[Quy cách],MATCH(G267,D.1[Tên sản phẩm],0)))</f>
        <v/>
      </c>
      <c r="I267" s="160" t="str">
        <f>IF(G267="","",INDEX(D.1[ĐVT],MATCH(G267,D.1[Tên sản phẩm],0)))</f>
        <v/>
      </c>
      <c r="J267" s="162" t="str">
        <f>IF(G267="","",INDEX(D.1[Đơn giá nhập
(Hàng tồn đầu kỳ)],MATCH(G267,D.1[Tên sản phẩm],0)))</f>
        <v/>
      </c>
      <c r="K267" s="162" t="str">
        <f t="shared" si="64"/>
        <v/>
      </c>
      <c r="L267" s="159"/>
      <c r="M267" s="163" t="str">
        <f t="shared" si="65"/>
        <v/>
      </c>
      <c r="N267" s="164"/>
      <c r="O267" s="162"/>
      <c r="P267" s="163" t="str">
        <f t="shared" si="66"/>
        <v/>
      </c>
      <c r="Q267" s="164" t="str">
        <f t="shared" ca="1" si="67"/>
        <v/>
      </c>
      <c r="R267" s="163" t="str">
        <f t="shared" si="68"/>
        <v/>
      </c>
      <c r="S267" s="163" t="str">
        <f ca="1">IF(AND(C267&lt;&gt;"",C267&lt;&gt;OFFSET(C267,1,0)),SUMIFS(M.1[Giá có thuế],M.1[Số ĐK],C267),"")</f>
        <v/>
      </c>
      <c r="T267" s="159"/>
      <c r="U267" s="161" t="str">
        <f>IF(T267="","",'Thông Tin Chung'!$L$3)</f>
        <v/>
      </c>
      <c r="V267" s="163" t="str">
        <f t="shared" ca="1" si="69"/>
        <v/>
      </c>
      <c r="W267" s="165"/>
      <c r="X267" s="155" t="str">
        <f ca="1">IF(C267="","",IF(OR(D267&lt;NgayBatDau,D267&gt;NgayKetThuc),"Ngày tháng phải nằm trong kỳ báo cáo",IF(AND(F267&lt;&gt;"",COUNTIF(D.3[Tên nhà cung cấp],F267)=0),"Tên NCC chưa khai báo trong DSNCC",IF(AND(G267&lt;&gt;"",COUNTIF(D.1[Tên sản phẩm],G267)=0),"SP này chưa khai báo trong DSSP",""))))</f>
        <v/>
      </c>
      <c r="Y267" s="23" t="str">
        <f t="shared" ca="1" si="71"/>
        <v/>
      </c>
      <c r="Z267" s="23" t="str">
        <f t="shared" ca="1" si="72"/>
        <v/>
      </c>
      <c r="AA267" s="23" t="str">
        <f t="shared" ca="1" si="73"/>
        <v/>
      </c>
    </row>
    <row r="268" spans="2:27" ht="27.75" customHeight="1" x14ac:dyDescent="0.2">
      <c r="B268" s="7">
        <f t="shared" si="60"/>
        <v>265</v>
      </c>
      <c r="C268" s="7" t="str">
        <f t="shared" ca="1" si="70"/>
        <v/>
      </c>
      <c r="D268" s="156" t="str">
        <f t="shared" ca="1" si="61"/>
        <v/>
      </c>
      <c r="E268" s="157" t="str">
        <f t="shared" ca="1" si="62"/>
        <v/>
      </c>
      <c r="F268" s="158" t="str">
        <f t="shared" ca="1" si="63"/>
        <v/>
      </c>
      <c r="G268" s="159"/>
      <c r="H268" s="159" t="str">
        <f>IF(G268="","",INDEX(D.1[Quy cách],MATCH(G268,D.1[Tên sản phẩm],0)))</f>
        <v/>
      </c>
      <c r="I268" s="160" t="str">
        <f>IF(G268="","",INDEX(D.1[ĐVT],MATCH(G268,D.1[Tên sản phẩm],0)))</f>
        <v/>
      </c>
      <c r="J268" s="162" t="str">
        <f>IF(G268="","",INDEX(D.1[Đơn giá nhập
(Hàng tồn đầu kỳ)],MATCH(G268,D.1[Tên sản phẩm],0)))</f>
        <v/>
      </c>
      <c r="K268" s="162" t="str">
        <f t="shared" si="64"/>
        <v/>
      </c>
      <c r="L268" s="159"/>
      <c r="M268" s="163" t="str">
        <f t="shared" si="65"/>
        <v/>
      </c>
      <c r="N268" s="164"/>
      <c r="O268" s="162"/>
      <c r="P268" s="163" t="str">
        <f t="shared" si="66"/>
        <v/>
      </c>
      <c r="Q268" s="164" t="str">
        <f t="shared" ca="1" si="67"/>
        <v/>
      </c>
      <c r="R268" s="163" t="str">
        <f t="shared" si="68"/>
        <v/>
      </c>
      <c r="S268" s="163" t="str">
        <f ca="1">IF(AND(C268&lt;&gt;"",C268&lt;&gt;OFFSET(C268,1,0)),SUMIFS(M.1[Giá có thuế],M.1[Số ĐK],C268),"")</f>
        <v/>
      </c>
      <c r="T268" s="159"/>
      <c r="U268" s="161" t="str">
        <f>IF(T268="","",'Thông Tin Chung'!$L$3)</f>
        <v/>
      </c>
      <c r="V268" s="163" t="str">
        <f t="shared" ca="1" si="69"/>
        <v/>
      </c>
      <c r="W268" s="165"/>
      <c r="X268" s="155" t="str">
        <f ca="1">IF(C268="","",IF(OR(D268&lt;NgayBatDau,D268&gt;NgayKetThuc),"Ngày tháng phải nằm trong kỳ báo cáo",IF(AND(F268&lt;&gt;"",COUNTIF(D.3[Tên nhà cung cấp],F268)=0),"Tên NCC chưa khai báo trong DSNCC",IF(AND(G268&lt;&gt;"",COUNTIF(D.1[Tên sản phẩm],G268)=0),"SP này chưa khai báo trong DSSP",""))))</f>
        <v/>
      </c>
      <c r="Y268" s="23" t="str">
        <f t="shared" ca="1" si="71"/>
        <v/>
      </c>
      <c r="Z268" s="23" t="str">
        <f t="shared" ca="1" si="72"/>
        <v/>
      </c>
      <c r="AA268" s="23" t="str">
        <f t="shared" ca="1" si="73"/>
        <v/>
      </c>
    </row>
    <row r="269" spans="2:27" ht="27.75" customHeight="1" x14ac:dyDescent="0.2">
      <c r="B269" s="7">
        <f t="shared" si="60"/>
        <v>266</v>
      </c>
      <c r="C269" s="7" t="str">
        <f t="shared" ca="1" si="70"/>
        <v/>
      </c>
      <c r="D269" s="156" t="str">
        <f t="shared" ca="1" si="61"/>
        <v/>
      </c>
      <c r="E269" s="157" t="str">
        <f t="shared" ca="1" si="62"/>
        <v/>
      </c>
      <c r="F269" s="158" t="str">
        <f t="shared" ca="1" si="63"/>
        <v/>
      </c>
      <c r="G269" s="159"/>
      <c r="H269" s="159" t="str">
        <f>IF(G269="","",INDEX(D.1[Quy cách],MATCH(G269,D.1[Tên sản phẩm],0)))</f>
        <v/>
      </c>
      <c r="I269" s="160" t="str">
        <f>IF(G269="","",INDEX(D.1[ĐVT],MATCH(G269,D.1[Tên sản phẩm],0)))</f>
        <v/>
      </c>
      <c r="J269" s="162" t="str">
        <f>IF(G269="","",INDEX(D.1[Đơn giá nhập
(Hàng tồn đầu kỳ)],MATCH(G269,D.1[Tên sản phẩm],0)))</f>
        <v/>
      </c>
      <c r="K269" s="162" t="str">
        <f t="shared" si="64"/>
        <v/>
      </c>
      <c r="L269" s="159"/>
      <c r="M269" s="163" t="str">
        <f t="shared" si="65"/>
        <v/>
      </c>
      <c r="N269" s="164"/>
      <c r="O269" s="162"/>
      <c r="P269" s="163" t="str">
        <f t="shared" si="66"/>
        <v/>
      </c>
      <c r="Q269" s="164" t="str">
        <f t="shared" ca="1" si="67"/>
        <v/>
      </c>
      <c r="R269" s="163" t="str">
        <f t="shared" si="68"/>
        <v/>
      </c>
      <c r="S269" s="163" t="str">
        <f ca="1">IF(AND(C269&lt;&gt;"",C269&lt;&gt;OFFSET(C269,1,0)),SUMIFS(M.1[Giá có thuế],M.1[Số ĐK],C269),"")</f>
        <v/>
      </c>
      <c r="T269" s="159"/>
      <c r="U269" s="161" t="str">
        <f>IF(T269="","",'Thông Tin Chung'!$L$3)</f>
        <v/>
      </c>
      <c r="V269" s="163" t="str">
        <f t="shared" ca="1" si="69"/>
        <v/>
      </c>
      <c r="W269" s="165"/>
      <c r="X269" s="155" t="str">
        <f ca="1">IF(C269="","",IF(OR(D269&lt;NgayBatDau,D269&gt;NgayKetThuc),"Ngày tháng phải nằm trong kỳ báo cáo",IF(AND(F269&lt;&gt;"",COUNTIF(D.3[Tên nhà cung cấp],F269)=0),"Tên NCC chưa khai báo trong DSNCC",IF(AND(G269&lt;&gt;"",COUNTIF(D.1[Tên sản phẩm],G269)=0),"SP này chưa khai báo trong DSSP",""))))</f>
        <v/>
      </c>
      <c r="Y269" s="23" t="str">
        <f t="shared" ca="1" si="71"/>
        <v/>
      </c>
      <c r="Z269" s="23" t="str">
        <f t="shared" ca="1" si="72"/>
        <v/>
      </c>
      <c r="AA269" s="23" t="str">
        <f t="shared" ca="1" si="73"/>
        <v/>
      </c>
    </row>
    <row r="270" spans="2:27" ht="27.75" customHeight="1" x14ac:dyDescent="0.2">
      <c r="B270" s="7">
        <f t="shared" si="60"/>
        <v>267</v>
      </c>
      <c r="C270" s="7" t="str">
        <f t="shared" ca="1" si="70"/>
        <v/>
      </c>
      <c r="D270" s="156" t="str">
        <f t="shared" ca="1" si="61"/>
        <v/>
      </c>
      <c r="E270" s="157" t="str">
        <f t="shared" ca="1" si="62"/>
        <v/>
      </c>
      <c r="F270" s="158" t="str">
        <f t="shared" ca="1" si="63"/>
        <v/>
      </c>
      <c r="G270" s="159"/>
      <c r="H270" s="159" t="str">
        <f>IF(G270="","",INDEX(D.1[Quy cách],MATCH(G270,D.1[Tên sản phẩm],0)))</f>
        <v/>
      </c>
      <c r="I270" s="160" t="str">
        <f>IF(G270="","",INDEX(D.1[ĐVT],MATCH(G270,D.1[Tên sản phẩm],0)))</f>
        <v/>
      </c>
      <c r="J270" s="162" t="str">
        <f>IF(G270="","",INDEX(D.1[Đơn giá nhập
(Hàng tồn đầu kỳ)],MATCH(G270,D.1[Tên sản phẩm],0)))</f>
        <v/>
      </c>
      <c r="K270" s="162" t="str">
        <f t="shared" si="64"/>
        <v/>
      </c>
      <c r="L270" s="159"/>
      <c r="M270" s="163" t="str">
        <f t="shared" si="65"/>
        <v/>
      </c>
      <c r="N270" s="164"/>
      <c r="O270" s="162"/>
      <c r="P270" s="163" t="str">
        <f t="shared" si="66"/>
        <v/>
      </c>
      <c r="Q270" s="164" t="str">
        <f t="shared" ca="1" si="67"/>
        <v/>
      </c>
      <c r="R270" s="163" t="str">
        <f t="shared" si="68"/>
        <v/>
      </c>
      <c r="S270" s="163" t="str">
        <f ca="1">IF(AND(C270&lt;&gt;"",C270&lt;&gt;OFFSET(C270,1,0)),SUMIFS(M.1[Giá có thuế],M.1[Số ĐK],C270),"")</f>
        <v/>
      </c>
      <c r="T270" s="159"/>
      <c r="U270" s="161" t="str">
        <f>IF(T270="","",'Thông Tin Chung'!$L$3)</f>
        <v/>
      </c>
      <c r="V270" s="163" t="str">
        <f t="shared" ca="1" si="69"/>
        <v/>
      </c>
      <c r="W270" s="165"/>
      <c r="X270" s="155" t="str">
        <f ca="1">IF(C270="","",IF(OR(D270&lt;NgayBatDau,D270&gt;NgayKetThuc),"Ngày tháng phải nằm trong kỳ báo cáo",IF(AND(F270&lt;&gt;"",COUNTIF(D.3[Tên nhà cung cấp],F270)=0),"Tên NCC chưa khai báo trong DSNCC",IF(AND(G270&lt;&gt;"",COUNTIF(D.1[Tên sản phẩm],G270)=0),"SP này chưa khai báo trong DSSP",""))))</f>
        <v/>
      </c>
      <c r="Y270" s="23" t="str">
        <f t="shared" ca="1" si="71"/>
        <v/>
      </c>
      <c r="Z270" s="23" t="str">
        <f t="shared" ca="1" si="72"/>
        <v/>
      </c>
      <c r="AA270" s="23" t="str">
        <f t="shared" ca="1" si="73"/>
        <v/>
      </c>
    </row>
    <row r="271" spans="2:27" ht="27.75" customHeight="1" x14ac:dyDescent="0.2">
      <c r="B271" s="7">
        <f t="shared" si="60"/>
        <v>268</v>
      </c>
      <c r="C271" s="7" t="str">
        <f t="shared" ca="1" si="70"/>
        <v/>
      </c>
      <c r="D271" s="156" t="str">
        <f t="shared" ca="1" si="61"/>
        <v/>
      </c>
      <c r="E271" s="157" t="str">
        <f t="shared" ca="1" si="62"/>
        <v/>
      </c>
      <c r="F271" s="158" t="str">
        <f t="shared" ca="1" si="63"/>
        <v/>
      </c>
      <c r="G271" s="159"/>
      <c r="H271" s="159" t="str">
        <f>IF(G271="","",INDEX(D.1[Quy cách],MATCH(G271,D.1[Tên sản phẩm],0)))</f>
        <v/>
      </c>
      <c r="I271" s="160" t="str">
        <f>IF(G271="","",INDEX(D.1[ĐVT],MATCH(G271,D.1[Tên sản phẩm],0)))</f>
        <v/>
      </c>
      <c r="J271" s="162" t="str">
        <f>IF(G271="","",INDEX(D.1[Đơn giá nhập
(Hàng tồn đầu kỳ)],MATCH(G271,D.1[Tên sản phẩm],0)))</f>
        <v/>
      </c>
      <c r="K271" s="162" t="str">
        <f t="shared" si="64"/>
        <v/>
      </c>
      <c r="L271" s="159"/>
      <c r="M271" s="163" t="str">
        <f t="shared" si="65"/>
        <v/>
      </c>
      <c r="N271" s="164"/>
      <c r="O271" s="162"/>
      <c r="P271" s="163" t="str">
        <f t="shared" si="66"/>
        <v/>
      </c>
      <c r="Q271" s="164" t="str">
        <f t="shared" ca="1" si="67"/>
        <v/>
      </c>
      <c r="R271" s="163" t="str">
        <f t="shared" si="68"/>
        <v/>
      </c>
      <c r="S271" s="163" t="str">
        <f ca="1">IF(AND(C271&lt;&gt;"",C271&lt;&gt;OFFSET(C271,1,0)),SUMIFS(M.1[Giá có thuế],M.1[Số ĐK],C271),"")</f>
        <v/>
      </c>
      <c r="T271" s="159"/>
      <c r="U271" s="161" t="str">
        <f>IF(T271="","",'Thông Tin Chung'!$L$3)</f>
        <v/>
      </c>
      <c r="V271" s="163" t="str">
        <f t="shared" ca="1" si="69"/>
        <v/>
      </c>
      <c r="W271" s="165"/>
      <c r="X271" s="155" t="str">
        <f ca="1">IF(C271="","",IF(OR(D271&lt;NgayBatDau,D271&gt;NgayKetThuc),"Ngày tháng phải nằm trong kỳ báo cáo",IF(AND(F271&lt;&gt;"",COUNTIF(D.3[Tên nhà cung cấp],F271)=0),"Tên NCC chưa khai báo trong DSNCC",IF(AND(G271&lt;&gt;"",COUNTIF(D.1[Tên sản phẩm],G271)=0),"SP này chưa khai báo trong DSSP",""))))</f>
        <v/>
      </c>
      <c r="Y271" s="23" t="str">
        <f t="shared" ca="1" si="71"/>
        <v/>
      </c>
      <c r="Z271" s="23" t="str">
        <f t="shared" ca="1" si="72"/>
        <v/>
      </c>
      <c r="AA271" s="23" t="str">
        <f t="shared" ca="1" si="73"/>
        <v/>
      </c>
    </row>
    <row r="272" spans="2:27" ht="27.75" customHeight="1" x14ac:dyDescent="0.2">
      <c r="B272" s="7">
        <f t="shared" si="60"/>
        <v>269</v>
      </c>
      <c r="C272" s="7" t="str">
        <f t="shared" ca="1" si="70"/>
        <v/>
      </c>
      <c r="D272" s="156" t="str">
        <f t="shared" ca="1" si="61"/>
        <v/>
      </c>
      <c r="E272" s="157" t="str">
        <f t="shared" ca="1" si="62"/>
        <v/>
      </c>
      <c r="F272" s="158" t="str">
        <f t="shared" ca="1" si="63"/>
        <v/>
      </c>
      <c r="G272" s="159"/>
      <c r="H272" s="159" t="str">
        <f>IF(G272="","",INDEX(D.1[Quy cách],MATCH(G272,D.1[Tên sản phẩm],0)))</f>
        <v/>
      </c>
      <c r="I272" s="160" t="str">
        <f>IF(G272="","",INDEX(D.1[ĐVT],MATCH(G272,D.1[Tên sản phẩm],0)))</f>
        <v/>
      </c>
      <c r="J272" s="162" t="str">
        <f>IF(G272="","",INDEX(D.1[Đơn giá nhập
(Hàng tồn đầu kỳ)],MATCH(G272,D.1[Tên sản phẩm],0)))</f>
        <v/>
      </c>
      <c r="K272" s="162" t="str">
        <f t="shared" si="64"/>
        <v/>
      </c>
      <c r="L272" s="159"/>
      <c r="M272" s="163" t="str">
        <f t="shared" si="65"/>
        <v/>
      </c>
      <c r="N272" s="164"/>
      <c r="O272" s="162"/>
      <c r="P272" s="163" t="str">
        <f t="shared" si="66"/>
        <v/>
      </c>
      <c r="Q272" s="164" t="str">
        <f t="shared" ca="1" si="67"/>
        <v/>
      </c>
      <c r="R272" s="163" t="str">
        <f t="shared" si="68"/>
        <v/>
      </c>
      <c r="S272" s="163" t="str">
        <f ca="1">IF(AND(C272&lt;&gt;"",C272&lt;&gt;OFFSET(C272,1,0)),SUMIFS(M.1[Giá có thuế],M.1[Số ĐK],C272),"")</f>
        <v/>
      </c>
      <c r="T272" s="159"/>
      <c r="U272" s="161" t="str">
        <f>IF(T272="","",'Thông Tin Chung'!$L$3)</f>
        <v/>
      </c>
      <c r="V272" s="163" t="str">
        <f t="shared" ca="1" si="69"/>
        <v/>
      </c>
      <c r="W272" s="165"/>
      <c r="X272" s="155" t="str">
        <f ca="1">IF(C272="","",IF(OR(D272&lt;NgayBatDau,D272&gt;NgayKetThuc),"Ngày tháng phải nằm trong kỳ báo cáo",IF(AND(F272&lt;&gt;"",COUNTIF(D.3[Tên nhà cung cấp],F272)=0),"Tên NCC chưa khai báo trong DSNCC",IF(AND(G272&lt;&gt;"",COUNTIF(D.1[Tên sản phẩm],G272)=0),"SP này chưa khai báo trong DSSP",""))))</f>
        <v/>
      </c>
      <c r="Y272" s="23" t="str">
        <f t="shared" ca="1" si="71"/>
        <v/>
      </c>
      <c r="Z272" s="23" t="str">
        <f t="shared" ca="1" si="72"/>
        <v/>
      </c>
      <c r="AA272" s="23" t="str">
        <f t="shared" ca="1" si="73"/>
        <v/>
      </c>
    </row>
    <row r="273" spans="2:27" ht="27.75" customHeight="1" x14ac:dyDescent="0.2">
      <c r="B273" s="7">
        <f t="shared" si="60"/>
        <v>270</v>
      </c>
      <c r="C273" s="7" t="str">
        <f t="shared" ca="1" si="70"/>
        <v/>
      </c>
      <c r="D273" s="156" t="str">
        <f t="shared" ca="1" si="61"/>
        <v/>
      </c>
      <c r="E273" s="157" t="str">
        <f t="shared" ca="1" si="62"/>
        <v/>
      </c>
      <c r="F273" s="158" t="str">
        <f t="shared" ca="1" si="63"/>
        <v/>
      </c>
      <c r="G273" s="159"/>
      <c r="H273" s="159" t="str">
        <f>IF(G273="","",INDEX(D.1[Quy cách],MATCH(G273,D.1[Tên sản phẩm],0)))</f>
        <v/>
      </c>
      <c r="I273" s="160" t="str">
        <f>IF(G273="","",INDEX(D.1[ĐVT],MATCH(G273,D.1[Tên sản phẩm],0)))</f>
        <v/>
      </c>
      <c r="J273" s="162" t="str">
        <f>IF(G273="","",INDEX(D.1[Đơn giá nhập
(Hàng tồn đầu kỳ)],MATCH(G273,D.1[Tên sản phẩm],0)))</f>
        <v/>
      </c>
      <c r="K273" s="162" t="str">
        <f t="shared" si="64"/>
        <v/>
      </c>
      <c r="L273" s="159"/>
      <c r="M273" s="163" t="str">
        <f t="shared" si="65"/>
        <v/>
      </c>
      <c r="N273" s="164"/>
      <c r="O273" s="162"/>
      <c r="P273" s="163" t="str">
        <f t="shared" si="66"/>
        <v/>
      </c>
      <c r="Q273" s="164" t="str">
        <f t="shared" ca="1" si="67"/>
        <v/>
      </c>
      <c r="R273" s="163" t="str">
        <f t="shared" si="68"/>
        <v/>
      </c>
      <c r="S273" s="163" t="str">
        <f ca="1">IF(AND(C273&lt;&gt;"",C273&lt;&gt;OFFSET(C273,1,0)),SUMIFS(M.1[Giá có thuế],M.1[Số ĐK],C273),"")</f>
        <v/>
      </c>
      <c r="T273" s="159"/>
      <c r="U273" s="161" t="str">
        <f>IF(T273="","",'Thông Tin Chung'!$L$3)</f>
        <v/>
      </c>
      <c r="V273" s="163" t="str">
        <f t="shared" ca="1" si="69"/>
        <v/>
      </c>
      <c r="W273" s="165"/>
      <c r="X273" s="155" t="str">
        <f ca="1">IF(C273="","",IF(OR(D273&lt;NgayBatDau,D273&gt;NgayKetThuc),"Ngày tháng phải nằm trong kỳ báo cáo",IF(AND(F273&lt;&gt;"",COUNTIF(D.3[Tên nhà cung cấp],F273)=0),"Tên NCC chưa khai báo trong DSNCC",IF(AND(G273&lt;&gt;"",COUNTIF(D.1[Tên sản phẩm],G273)=0),"SP này chưa khai báo trong DSSP",""))))</f>
        <v/>
      </c>
      <c r="Y273" s="23" t="str">
        <f t="shared" ca="1" si="71"/>
        <v/>
      </c>
      <c r="Z273" s="23" t="str">
        <f t="shared" ca="1" si="72"/>
        <v/>
      </c>
      <c r="AA273" s="23" t="str">
        <f t="shared" ca="1" si="73"/>
        <v/>
      </c>
    </row>
    <row r="274" spans="2:27" ht="27.75" customHeight="1" x14ac:dyDescent="0.2">
      <c r="B274" s="7">
        <f t="shared" si="60"/>
        <v>271</v>
      </c>
      <c r="C274" s="7" t="str">
        <f t="shared" ca="1" si="70"/>
        <v/>
      </c>
      <c r="D274" s="156" t="str">
        <f t="shared" ca="1" si="61"/>
        <v/>
      </c>
      <c r="E274" s="157" t="str">
        <f t="shared" ca="1" si="62"/>
        <v/>
      </c>
      <c r="F274" s="158" t="str">
        <f t="shared" ca="1" si="63"/>
        <v/>
      </c>
      <c r="G274" s="159"/>
      <c r="H274" s="159" t="str">
        <f>IF(G274="","",INDEX(D.1[Quy cách],MATCH(G274,D.1[Tên sản phẩm],0)))</f>
        <v/>
      </c>
      <c r="I274" s="160" t="str">
        <f>IF(G274="","",INDEX(D.1[ĐVT],MATCH(G274,D.1[Tên sản phẩm],0)))</f>
        <v/>
      </c>
      <c r="J274" s="162" t="str">
        <f>IF(G274="","",INDEX(D.1[Đơn giá nhập
(Hàng tồn đầu kỳ)],MATCH(G274,D.1[Tên sản phẩm],0)))</f>
        <v/>
      </c>
      <c r="K274" s="162" t="str">
        <f t="shared" si="64"/>
        <v/>
      </c>
      <c r="L274" s="159"/>
      <c r="M274" s="163" t="str">
        <f t="shared" si="65"/>
        <v/>
      </c>
      <c r="N274" s="164"/>
      <c r="O274" s="162"/>
      <c r="P274" s="163" t="str">
        <f t="shared" si="66"/>
        <v/>
      </c>
      <c r="Q274" s="164" t="str">
        <f t="shared" ca="1" si="67"/>
        <v/>
      </c>
      <c r="R274" s="163" t="str">
        <f t="shared" si="68"/>
        <v/>
      </c>
      <c r="S274" s="163" t="str">
        <f ca="1">IF(AND(C274&lt;&gt;"",C274&lt;&gt;OFFSET(C274,1,0)),SUMIFS(M.1[Giá có thuế],M.1[Số ĐK],C274),"")</f>
        <v/>
      </c>
      <c r="T274" s="159"/>
      <c r="U274" s="161" t="str">
        <f>IF(T274="","",'Thông Tin Chung'!$L$3)</f>
        <v/>
      </c>
      <c r="V274" s="163" t="str">
        <f t="shared" ca="1" si="69"/>
        <v/>
      </c>
      <c r="W274" s="165"/>
      <c r="X274" s="155" t="str">
        <f ca="1">IF(C274="","",IF(OR(D274&lt;NgayBatDau,D274&gt;NgayKetThuc),"Ngày tháng phải nằm trong kỳ báo cáo",IF(AND(F274&lt;&gt;"",COUNTIF(D.3[Tên nhà cung cấp],F274)=0),"Tên NCC chưa khai báo trong DSNCC",IF(AND(G274&lt;&gt;"",COUNTIF(D.1[Tên sản phẩm],G274)=0),"SP này chưa khai báo trong DSSP",""))))</f>
        <v/>
      </c>
      <c r="Y274" s="23" t="str">
        <f t="shared" ca="1" si="71"/>
        <v/>
      </c>
      <c r="Z274" s="23" t="str">
        <f t="shared" ca="1" si="72"/>
        <v/>
      </c>
      <c r="AA274" s="23" t="str">
        <f t="shared" ca="1" si="73"/>
        <v/>
      </c>
    </row>
    <row r="275" spans="2:27" ht="27.75" customHeight="1" x14ac:dyDescent="0.2">
      <c r="B275" s="7">
        <f t="shared" si="60"/>
        <v>272</v>
      </c>
      <c r="C275" s="7" t="str">
        <f t="shared" ca="1" si="70"/>
        <v/>
      </c>
      <c r="D275" s="156" t="str">
        <f t="shared" ca="1" si="61"/>
        <v/>
      </c>
      <c r="E275" s="157" t="str">
        <f t="shared" ca="1" si="62"/>
        <v/>
      </c>
      <c r="F275" s="158" t="str">
        <f t="shared" ca="1" si="63"/>
        <v/>
      </c>
      <c r="G275" s="159"/>
      <c r="H275" s="159" t="str">
        <f>IF(G275="","",INDEX(D.1[Quy cách],MATCH(G275,D.1[Tên sản phẩm],0)))</f>
        <v/>
      </c>
      <c r="I275" s="160" t="str">
        <f>IF(G275="","",INDEX(D.1[ĐVT],MATCH(G275,D.1[Tên sản phẩm],0)))</f>
        <v/>
      </c>
      <c r="J275" s="162" t="str">
        <f>IF(G275="","",INDEX(D.1[Đơn giá nhập
(Hàng tồn đầu kỳ)],MATCH(G275,D.1[Tên sản phẩm],0)))</f>
        <v/>
      </c>
      <c r="K275" s="162" t="str">
        <f t="shared" si="64"/>
        <v/>
      </c>
      <c r="L275" s="159"/>
      <c r="M275" s="163" t="str">
        <f t="shared" si="65"/>
        <v/>
      </c>
      <c r="N275" s="164"/>
      <c r="O275" s="162"/>
      <c r="P275" s="163" t="str">
        <f t="shared" si="66"/>
        <v/>
      </c>
      <c r="Q275" s="164" t="str">
        <f t="shared" ca="1" si="67"/>
        <v/>
      </c>
      <c r="R275" s="163" t="str">
        <f t="shared" si="68"/>
        <v/>
      </c>
      <c r="S275" s="163" t="str">
        <f ca="1">IF(AND(C275&lt;&gt;"",C275&lt;&gt;OFFSET(C275,1,0)),SUMIFS(M.1[Giá có thuế],M.1[Số ĐK],C275),"")</f>
        <v/>
      </c>
      <c r="T275" s="159"/>
      <c r="U275" s="161" t="str">
        <f>IF(T275="","",'Thông Tin Chung'!$L$3)</f>
        <v/>
      </c>
      <c r="V275" s="163" t="str">
        <f t="shared" ca="1" si="69"/>
        <v/>
      </c>
      <c r="W275" s="165"/>
      <c r="X275" s="155" t="str">
        <f ca="1">IF(C275="","",IF(OR(D275&lt;NgayBatDau,D275&gt;NgayKetThuc),"Ngày tháng phải nằm trong kỳ báo cáo",IF(AND(F275&lt;&gt;"",COUNTIF(D.3[Tên nhà cung cấp],F275)=0),"Tên NCC chưa khai báo trong DSNCC",IF(AND(G275&lt;&gt;"",COUNTIF(D.1[Tên sản phẩm],G275)=0),"SP này chưa khai báo trong DSSP",""))))</f>
        <v/>
      </c>
      <c r="Y275" s="23" t="str">
        <f t="shared" ca="1" si="71"/>
        <v/>
      </c>
      <c r="Z275" s="23" t="str">
        <f t="shared" ca="1" si="72"/>
        <v/>
      </c>
      <c r="AA275" s="23" t="str">
        <f t="shared" ca="1" si="73"/>
        <v/>
      </c>
    </row>
    <row r="276" spans="2:27" ht="27.75" customHeight="1" x14ac:dyDescent="0.2">
      <c r="B276" s="7">
        <f t="shared" si="60"/>
        <v>273</v>
      </c>
      <c r="C276" s="7" t="str">
        <f t="shared" ca="1" si="70"/>
        <v/>
      </c>
      <c r="D276" s="156" t="str">
        <f t="shared" ca="1" si="61"/>
        <v/>
      </c>
      <c r="E276" s="157" t="str">
        <f t="shared" ca="1" si="62"/>
        <v/>
      </c>
      <c r="F276" s="158" t="str">
        <f t="shared" ca="1" si="63"/>
        <v/>
      </c>
      <c r="G276" s="159"/>
      <c r="H276" s="159" t="str">
        <f>IF(G276="","",INDEX(D.1[Quy cách],MATCH(G276,D.1[Tên sản phẩm],0)))</f>
        <v/>
      </c>
      <c r="I276" s="160" t="str">
        <f>IF(G276="","",INDEX(D.1[ĐVT],MATCH(G276,D.1[Tên sản phẩm],0)))</f>
        <v/>
      </c>
      <c r="J276" s="162" t="str">
        <f>IF(G276="","",INDEX(D.1[Đơn giá nhập
(Hàng tồn đầu kỳ)],MATCH(G276,D.1[Tên sản phẩm],0)))</f>
        <v/>
      </c>
      <c r="K276" s="162" t="str">
        <f t="shared" si="64"/>
        <v/>
      </c>
      <c r="L276" s="159"/>
      <c r="M276" s="163" t="str">
        <f t="shared" si="65"/>
        <v/>
      </c>
      <c r="N276" s="164"/>
      <c r="O276" s="162"/>
      <c r="P276" s="163" t="str">
        <f t="shared" si="66"/>
        <v/>
      </c>
      <c r="Q276" s="164" t="str">
        <f t="shared" ca="1" si="67"/>
        <v/>
      </c>
      <c r="R276" s="163" t="str">
        <f t="shared" si="68"/>
        <v/>
      </c>
      <c r="S276" s="163" t="str">
        <f ca="1">IF(AND(C276&lt;&gt;"",C276&lt;&gt;OFFSET(C276,1,0)),SUMIFS(M.1[Giá có thuế],M.1[Số ĐK],C276),"")</f>
        <v/>
      </c>
      <c r="T276" s="159"/>
      <c r="U276" s="161" t="str">
        <f>IF(T276="","",'Thông Tin Chung'!$L$3)</f>
        <v/>
      </c>
      <c r="V276" s="163" t="str">
        <f t="shared" ca="1" si="69"/>
        <v/>
      </c>
      <c r="W276" s="165"/>
      <c r="X276" s="155" t="str">
        <f ca="1">IF(C276="","",IF(OR(D276&lt;NgayBatDau,D276&gt;NgayKetThuc),"Ngày tháng phải nằm trong kỳ báo cáo",IF(AND(F276&lt;&gt;"",COUNTIF(D.3[Tên nhà cung cấp],F276)=0),"Tên NCC chưa khai báo trong DSNCC",IF(AND(G276&lt;&gt;"",COUNTIF(D.1[Tên sản phẩm],G276)=0),"SP này chưa khai báo trong DSSP",""))))</f>
        <v/>
      </c>
      <c r="Y276" s="23" t="str">
        <f t="shared" ca="1" si="71"/>
        <v/>
      </c>
      <c r="Z276" s="23" t="str">
        <f t="shared" ca="1" si="72"/>
        <v/>
      </c>
      <c r="AA276" s="23" t="str">
        <f t="shared" ca="1" si="73"/>
        <v/>
      </c>
    </row>
    <row r="277" spans="2:27" ht="27.75" customHeight="1" x14ac:dyDescent="0.2">
      <c r="B277" s="7">
        <f t="shared" si="60"/>
        <v>274</v>
      </c>
      <c r="C277" s="7" t="str">
        <f t="shared" ca="1" si="70"/>
        <v/>
      </c>
      <c r="D277" s="156" t="str">
        <f t="shared" ca="1" si="61"/>
        <v/>
      </c>
      <c r="E277" s="157" t="str">
        <f t="shared" ca="1" si="62"/>
        <v/>
      </c>
      <c r="F277" s="158" t="str">
        <f t="shared" ca="1" si="63"/>
        <v/>
      </c>
      <c r="G277" s="159"/>
      <c r="H277" s="159" t="str">
        <f>IF(G277="","",INDEX(D.1[Quy cách],MATCH(G277,D.1[Tên sản phẩm],0)))</f>
        <v/>
      </c>
      <c r="I277" s="160" t="str">
        <f>IF(G277="","",INDEX(D.1[ĐVT],MATCH(G277,D.1[Tên sản phẩm],0)))</f>
        <v/>
      </c>
      <c r="J277" s="162" t="str">
        <f>IF(G277="","",INDEX(D.1[Đơn giá nhập
(Hàng tồn đầu kỳ)],MATCH(G277,D.1[Tên sản phẩm],0)))</f>
        <v/>
      </c>
      <c r="K277" s="162" t="str">
        <f t="shared" si="64"/>
        <v/>
      </c>
      <c r="L277" s="159"/>
      <c r="M277" s="163" t="str">
        <f t="shared" si="65"/>
        <v/>
      </c>
      <c r="N277" s="164"/>
      <c r="O277" s="162"/>
      <c r="P277" s="163" t="str">
        <f t="shared" si="66"/>
        <v/>
      </c>
      <c r="Q277" s="164" t="str">
        <f t="shared" ca="1" si="67"/>
        <v/>
      </c>
      <c r="R277" s="163" t="str">
        <f t="shared" si="68"/>
        <v/>
      </c>
      <c r="S277" s="163" t="str">
        <f ca="1">IF(AND(C277&lt;&gt;"",C277&lt;&gt;OFFSET(C277,1,0)),SUMIFS(M.1[Giá có thuế],M.1[Số ĐK],C277),"")</f>
        <v/>
      </c>
      <c r="T277" s="159"/>
      <c r="U277" s="161" t="str">
        <f>IF(T277="","",'Thông Tin Chung'!$L$3)</f>
        <v/>
      </c>
      <c r="V277" s="163" t="str">
        <f t="shared" ca="1" si="69"/>
        <v/>
      </c>
      <c r="W277" s="165"/>
      <c r="X277" s="155" t="str">
        <f ca="1">IF(C277="","",IF(OR(D277&lt;NgayBatDau,D277&gt;NgayKetThuc),"Ngày tháng phải nằm trong kỳ báo cáo",IF(AND(F277&lt;&gt;"",COUNTIF(D.3[Tên nhà cung cấp],F277)=0),"Tên NCC chưa khai báo trong DSNCC",IF(AND(G277&lt;&gt;"",COUNTIF(D.1[Tên sản phẩm],G277)=0),"SP này chưa khai báo trong DSSP",""))))</f>
        <v/>
      </c>
      <c r="Y277" s="23" t="str">
        <f t="shared" ca="1" si="71"/>
        <v/>
      </c>
      <c r="Z277" s="23" t="str">
        <f t="shared" ca="1" si="72"/>
        <v/>
      </c>
      <c r="AA277" s="23" t="str">
        <f t="shared" ca="1" si="73"/>
        <v/>
      </c>
    </row>
    <row r="278" spans="2:27" ht="27.75" customHeight="1" x14ac:dyDescent="0.2">
      <c r="B278" s="7">
        <f t="shared" si="60"/>
        <v>275</v>
      </c>
      <c r="C278" s="7" t="str">
        <f t="shared" ca="1" si="70"/>
        <v/>
      </c>
      <c r="D278" s="156" t="str">
        <f t="shared" ca="1" si="61"/>
        <v/>
      </c>
      <c r="E278" s="157" t="str">
        <f t="shared" ca="1" si="62"/>
        <v/>
      </c>
      <c r="F278" s="158" t="str">
        <f t="shared" ca="1" si="63"/>
        <v/>
      </c>
      <c r="G278" s="159"/>
      <c r="H278" s="159" t="str">
        <f>IF(G278="","",INDEX(D.1[Quy cách],MATCH(G278,D.1[Tên sản phẩm],0)))</f>
        <v/>
      </c>
      <c r="I278" s="160" t="str">
        <f>IF(G278="","",INDEX(D.1[ĐVT],MATCH(G278,D.1[Tên sản phẩm],0)))</f>
        <v/>
      </c>
      <c r="J278" s="162" t="str">
        <f>IF(G278="","",INDEX(D.1[Đơn giá nhập
(Hàng tồn đầu kỳ)],MATCH(G278,D.1[Tên sản phẩm],0)))</f>
        <v/>
      </c>
      <c r="K278" s="162" t="str">
        <f t="shared" si="64"/>
        <v/>
      </c>
      <c r="L278" s="159"/>
      <c r="M278" s="163" t="str">
        <f t="shared" si="65"/>
        <v/>
      </c>
      <c r="N278" s="164"/>
      <c r="O278" s="162"/>
      <c r="P278" s="163" t="str">
        <f t="shared" si="66"/>
        <v/>
      </c>
      <c r="Q278" s="164" t="str">
        <f t="shared" ca="1" si="67"/>
        <v/>
      </c>
      <c r="R278" s="163" t="str">
        <f t="shared" si="68"/>
        <v/>
      </c>
      <c r="S278" s="163" t="str">
        <f ca="1">IF(AND(C278&lt;&gt;"",C278&lt;&gt;OFFSET(C278,1,0)),SUMIFS(M.1[Giá có thuế],M.1[Số ĐK],C278),"")</f>
        <v/>
      </c>
      <c r="T278" s="159"/>
      <c r="U278" s="161" t="str">
        <f>IF(T278="","",'Thông Tin Chung'!$L$3)</f>
        <v/>
      </c>
      <c r="V278" s="163" t="str">
        <f t="shared" ca="1" si="69"/>
        <v/>
      </c>
      <c r="W278" s="165"/>
      <c r="X278" s="155" t="str">
        <f ca="1">IF(C278="","",IF(OR(D278&lt;NgayBatDau,D278&gt;NgayKetThuc),"Ngày tháng phải nằm trong kỳ báo cáo",IF(AND(F278&lt;&gt;"",COUNTIF(D.3[Tên nhà cung cấp],F278)=0),"Tên NCC chưa khai báo trong DSNCC",IF(AND(G278&lt;&gt;"",COUNTIF(D.1[Tên sản phẩm],G278)=0),"SP này chưa khai báo trong DSSP",""))))</f>
        <v/>
      </c>
      <c r="Y278" s="23" t="str">
        <f t="shared" ca="1" si="71"/>
        <v/>
      </c>
      <c r="Z278" s="23" t="str">
        <f t="shared" ca="1" si="72"/>
        <v/>
      </c>
      <c r="AA278" s="23" t="str">
        <f t="shared" ca="1" si="73"/>
        <v/>
      </c>
    </row>
    <row r="279" spans="2:27" ht="27.75" customHeight="1" x14ac:dyDescent="0.2">
      <c r="B279" s="7">
        <f t="shared" si="60"/>
        <v>276</v>
      </c>
      <c r="C279" s="7" t="str">
        <f t="shared" ca="1" si="70"/>
        <v/>
      </c>
      <c r="D279" s="156" t="str">
        <f t="shared" ca="1" si="61"/>
        <v/>
      </c>
      <c r="E279" s="157" t="str">
        <f t="shared" ca="1" si="62"/>
        <v/>
      </c>
      <c r="F279" s="158" t="str">
        <f t="shared" ca="1" si="63"/>
        <v/>
      </c>
      <c r="G279" s="159"/>
      <c r="H279" s="159" t="str">
        <f>IF(G279="","",INDEX(D.1[Quy cách],MATCH(G279,D.1[Tên sản phẩm],0)))</f>
        <v/>
      </c>
      <c r="I279" s="160" t="str">
        <f>IF(G279="","",INDEX(D.1[ĐVT],MATCH(G279,D.1[Tên sản phẩm],0)))</f>
        <v/>
      </c>
      <c r="J279" s="162" t="str">
        <f>IF(G279="","",INDEX(D.1[Đơn giá nhập
(Hàng tồn đầu kỳ)],MATCH(G279,D.1[Tên sản phẩm],0)))</f>
        <v/>
      </c>
      <c r="K279" s="162" t="str">
        <f t="shared" si="64"/>
        <v/>
      </c>
      <c r="L279" s="159"/>
      <c r="M279" s="163" t="str">
        <f t="shared" si="65"/>
        <v/>
      </c>
      <c r="N279" s="164"/>
      <c r="O279" s="162"/>
      <c r="P279" s="163" t="str">
        <f t="shared" si="66"/>
        <v/>
      </c>
      <c r="Q279" s="164" t="str">
        <f t="shared" ca="1" si="67"/>
        <v/>
      </c>
      <c r="R279" s="163" t="str">
        <f t="shared" si="68"/>
        <v/>
      </c>
      <c r="S279" s="163" t="str">
        <f ca="1">IF(AND(C279&lt;&gt;"",C279&lt;&gt;OFFSET(C279,1,0)),SUMIFS(M.1[Giá có thuế],M.1[Số ĐK],C279),"")</f>
        <v/>
      </c>
      <c r="T279" s="159"/>
      <c r="U279" s="161" t="str">
        <f>IF(T279="","",'Thông Tin Chung'!$L$3)</f>
        <v/>
      </c>
      <c r="V279" s="163" t="str">
        <f t="shared" ca="1" si="69"/>
        <v/>
      </c>
      <c r="W279" s="165"/>
      <c r="X279" s="155" t="str">
        <f ca="1">IF(C279="","",IF(OR(D279&lt;NgayBatDau,D279&gt;NgayKetThuc),"Ngày tháng phải nằm trong kỳ báo cáo",IF(AND(F279&lt;&gt;"",COUNTIF(D.3[Tên nhà cung cấp],F279)=0),"Tên NCC chưa khai báo trong DSNCC",IF(AND(G279&lt;&gt;"",COUNTIF(D.1[Tên sản phẩm],G279)=0),"SP này chưa khai báo trong DSSP",""))))</f>
        <v/>
      </c>
      <c r="Y279" s="23" t="str">
        <f t="shared" ca="1" si="71"/>
        <v/>
      </c>
      <c r="Z279" s="23" t="str">
        <f t="shared" ca="1" si="72"/>
        <v/>
      </c>
      <c r="AA279" s="23" t="str">
        <f t="shared" ca="1" si="73"/>
        <v/>
      </c>
    </row>
    <row r="280" spans="2:27" ht="27.75" customHeight="1" x14ac:dyDescent="0.2">
      <c r="B280" s="7">
        <f t="shared" si="60"/>
        <v>277</v>
      </c>
      <c r="C280" s="7" t="str">
        <f t="shared" ca="1" si="70"/>
        <v/>
      </c>
      <c r="D280" s="156" t="str">
        <f t="shared" ca="1" si="61"/>
        <v/>
      </c>
      <c r="E280" s="157" t="str">
        <f t="shared" ca="1" si="62"/>
        <v/>
      </c>
      <c r="F280" s="158" t="str">
        <f t="shared" ca="1" si="63"/>
        <v/>
      </c>
      <c r="G280" s="159"/>
      <c r="H280" s="159" t="str">
        <f>IF(G280="","",INDEX(D.1[Quy cách],MATCH(G280,D.1[Tên sản phẩm],0)))</f>
        <v/>
      </c>
      <c r="I280" s="160" t="str">
        <f>IF(G280="","",INDEX(D.1[ĐVT],MATCH(G280,D.1[Tên sản phẩm],0)))</f>
        <v/>
      </c>
      <c r="J280" s="162" t="str">
        <f>IF(G280="","",INDEX(D.1[Đơn giá nhập
(Hàng tồn đầu kỳ)],MATCH(G280,D.1[Tên sản phẩm],0)))</f>
        <v/>
      </c>
      <c r="K280" s="162" t="str">
        <f t="shared" si="64"/>
        <v/>
      </c>
      <c r="L280" s="159"/>
      <c r="M280" s="163" t="str">
        <f t="shared" si="65"/>
        <v/>
      </c>
      <c r="N280" s="164"/>
      <c r="O280" s="162"/>
      <c r="P280" s="163" t="str">
        <f t="shared" si="66"/>
        <v/>
      </c>
      <c r="Q280" s="164" t="str">
        <f t="shared" ca="1" si="67"/>
        <v/>
      </c>
      <c r="R280" s="163" t="str">
        <f t="shared" si="68"/>
        <v/>
      </c>
      <c r="S280" s="163" t="str">
        <f ca="1">IF(AND(C280&lt;&gt;"",C280&lt;&gt;OFFSET(C280,1,0)),SUMIFS(M.1[Giá có thuế],M.1[Số ĐK],C280),"")</f>
        <v/>
      </c>
      <c r="T280" s="159"/>
      <c r="U280" s="161" t="str">
        <f>IF(T280="","",'Thông Tin Chung'!$L$3)</f>
        <v/>
      </c>
      <c r="V280" s="163" t="str">
        <f t="shared" ca="1" si="69"/>
        <v/>
      </c>
      <c r="W280" s="165"/>
      <c r="X280" s="155" t="str">
        <f ca="1">IF(C280="","",IF(OR(D280&lt;NgayBatDau,D280&gt;NgayKetThuc),"Ngày tháng phải nằm trong kỳ báo cáo",IF(AND(F280&lt;&gt;"",COUNTIF(D.3[Tên nhà cung cấp],F280)=0),"Tên NCC chưa khai báo trong DSNCC",IF(AND(G280&lt;&gt;"",COUNTIF(D.1[Tên sản phẩm],G280)=0),"SP này chưa khai báo trong DSSP",""))))</f>
        <v/>
      </c>
      <c r="Y280" s="23" t="str">
        <f t="shared" ca="1" si="71"/>
        <v/>
      </c>
      <c r="Z280" s="23" t="str">
        <f t="shared" ca="1" si="72"/>
        <v/>
      </c>
      <c r="AA280" s="23" t="str">
        <f t="shared" ca="1" si="73"/>
        <v/>
      </c>
    </row>
    <row r="281" spans="2:27" ht="27.75" customHeight="1" x14ac:dyDescent="0.2">
      <c r="B281" s="7">
        <f t="shared" si="60"/>
        <v>278</v>
      </c>
      <c r="C281" s="7" t="str">
        <f t="shared" ca="1" si="70"/>
        <v/>
      </c>
      <c r="D281" s="156" t="str">
        <f t="shared" ca="1" si="61"/>
        <v/>
      </c>
      <c r="E281" s="157" t="str">
        <f t="shared" ca="1" si="62"/>
        <v/>
      </c>
      <c r="F281" s="158" t="str">
        <f t="shared" ca="1" si="63"/>
        <v/>
      </c>
      <c r="G281" s="159"/>
      <c r="H281" s="159" t="str">
        <f>IF(G281="","",INDEX(D.1[Quy cách],MATCH(G281,D.1[Tên sản phẩm],0)))</f>
        <v/>
      </c>
      <c r="I281" s="160" t="str">
        <f>IF(G281="","",INDEX(D.1[ĐVT],MATCH(G281,D.1[Tên sản phẩm],0)))</f>
        <v/>
      </c>
      <c r="J281" s="162" t="str">
        <f>IF(G281="","",INDEX(D.1[Đơn giá nhập
(Hàng tồn đầu kỳ)],MATCH(G281,D.1[Tên sản phẩm],0)))</f>
        <v/>
      </c>
      <c r="K281" s="162" t="str">
        <f t="shared" si="64"/>
        <v/>
      </c>
      <c r="L281" s="159"/>
      <c r="M281" s="163" t="str">
        <f t="shared" si="65"/>
        <v/>
      </c>
      <c r="N281" s="164"/>
      <c r="O281" s="162"/>
      <c r="P281" s="163" t="str">
        <f t="shared" si="66"/>
        <v/>
      </c>
      <c r="Q281" s="164" t="str">
        <f t="shared" ca="1" si="67"/>
        <v/>
      </c>
      <c r="R281" s="163" t="str">
        <f t="shared" si="68"/>
        <v/>
      </c>
      <c r="S281" s="163" t="str">
        <f ca="1">IF(AND(C281&lt;&gt;"",C281&lt;&gt;OFFSET(C281,1,0)),SUMIFS(M.1[Giá có thuế],M.1[Số ĐK],C281),"")</f>
        <v/>
      </c>
      <c r="T281" s="159"/>
      <c r="U281" s="161" t="str">
        <f>IF(T281="","",'Thông Tin Chung'!$L$3)</f>
        <v/>
      </c>
      <c r="V281" s="163" t="str">
        <f t="shared" ca="1" si="69"/>
        <v/>
      </c>
      <c r="W281" s="165"/>
      <c r="X281" s="155" t="str">
        <f ca="1">IF(C281="","",IF(OR(D281&lt;NgayBatDau,D281&gt;NgayKetThuc),"Ngày tháng phải nằm trong kỳ báo cáo",IF(AND(F281&lt;&gt;"",COUNTIF(D.3[Tên nhà cung cấp],F281)=0),"Tên NCC chưa khai báo trong DSNCC",IF(AND(G281&lt;&gt;"",COUNTIF(D.1[Tên sản phẩm],G281)=0),"SP này chưa khai báo trong DSSP",""))))</f>
        <v/>
      </c>
      <c r="Y281" s="23" t="str">
        <f t="shared" ca="1" si="71"/>
        <v/>
      </c>
      <c r="Z281" s="23" t="str">
        <f t="shared" ca="1" si="72"/>
        <v/>
      </c>
      <c r="AA281" s="23" t="str">
        <f t="shared" ca="1" si="73"/>
        <v/>
      </c>
    </row>
    <row r="282" spans="2:27" ht="27.75" customHeight="1" x14ac:dyDescent="0.2">
      <c r="B282" s="7">
        <f t="shared" si="60"/>
        <v>279</v>
      </c>
      <c r="C282" s="7" t="str">
        <f t="shared" ca="1" si="70"/>
        <v/>
      </c>
      <c r="D282" s="156" t="str">
        <f t="shared" ca="1" si="61"/>
        <v/>
      </c>
      <c r="E282" s="157" t="str">
        <f t="shared" ca="1" si="62"/>
        <v/>
      </c>
      <c r="F282" s="158" t="str">
        <f t="shared" ca="1" si="63"/>
        <v/>
      </c>
      <c r="G282" s="159"/>
      <c r="H282" s="159" t="str">
        <f>IF(G282="","",INDEX(D.1[Quy cách],MATCH(G282,D.1[Tên sản phẩm],0)))</f>
        <v/>
      </c>
      <c r="I282" s="160" t="str">
        <f>IF(G282="","",INDEX(D.1[ĐVT],MATCH(G282,D.1[Tên sản phẩm],0)))</f>
        <v/>
      </c>
      <c r="J282" s="162" t="str">
        <f>IF(G282="","",INDEX(D.1[Đơn giá nhập
(Hàng tồn đầu kỳ)],MATCH(G282,D.1[Tên sản phẩm],0)))</f>
        <v/>
      </c>
      <c r="K282" s="162" t="str">
        <f t="shared" si="64"/>
        <v/>
      </c>
      <c r="L282" s="159"/>
      <c r="M282" s="163" t="str">
        <f t="shared" si="65"/>
        <v/>
      </c>
      <c r="N282" s="164"/>
      <c r="O282" s="162"/>
      <c r="P282" s="163" t="str">
        <f t="shared" si="66"/>
        <v/>
      </c>
      <c r="Q282" s="164" t="str">
        <f t="shared" ca="1" si="67"/>
        <v/>
      </c>
      <c r="R282" s="163" t="str">
        <f t="shared" si="68"/>
        <v/>
      </c>
      <c r="S282" s="163" t="str">
        <f ca="1">IF(AND(C282&lt;&gt;"",C282&lt;&gt;OFFSET(C282,1,0)),SUMIFS(M.1[Giá có thuế],M.1[Số ĐK],C282),"")</f>
        <v/>
      </c>
      <c r="T282" s="159"/>
      <c r="U282" s="161" t="str">
        <f>IF(T282="","",'Thông Tin Chung'!$L$3)</f>
        <v/>
      </c>
      <c r="V282" s="163" t="str">
        <f t="shared" ca="1" si="69"/>
        <v/>
      </c>
      <c r="W282" s="165"/>
      <c r="X282" s="155" t="str">
        <f ca="1">IF(C282="","",IF(OR(D282&lt;NgayBatDau,D282&gt;NgayKetThuc),"Ngày tháng phải nằm trong kỳ báo cáo",IF(AND(F282&lt;&gt;"",COUNTIF(D.3[Tên nhà cung cấp],F282)=0),"Tên NCC chưa khai báo trong DSNCC",IF(AND(G282&lt;&gt;"",COUNTIF(D.1[Tên sản phẩm],G282)=0),"SP này chưa khai báo trong DSSP",""))))</f>
        <v/>
      </c>
      <c r="Y282" s="23" t="str">
        <f t="shared" ca="1" si="71"/>
        <v/>
      </c>
      <c r="Z282" s="23" t="str">
        <f t="shared" ca="1" si="72"/>
        <v/>
      </c>
      <c r="AA282" s="23" t="str">
        <f t="shared" ca="1" si="73"/>
        <v/>
      </c>
    </row>
    <row r="283" spans="2:27" ht="27.75" customHeight="1" x14ac:dyDescent="0.2">
      <c r="B283" s="7">
        <f t="shared" si="60"/>
        <v>280</v>
      </c>
      <c r="C283" s="7" t="str">
        <f t="shared" ca="1" si="70"/>
        <v/>
      </c>
      <c r="D283" s="156" t="str">
        <f t="shared" ca="1" si="61"/>
        <v/>
      </c>
      <c r="E283" s="157" t="str">
        <f t="shared" ca="1" si="62"/>
        <v/>
      </c>
      <c r="F283" s="158" t="str">
        <f t="shared" ca="1" si="63"/>
        <v/>
      </c>
      <c r="G283" s="159"/>
      <c r="H283" s="159" t="str">
        <f>IF(G283="","",INDEX(D.1[Quy cách],MATCH(G283,D.1[Tên sản phẩm],0)))</f>
        <v/>
      </c>
      <c r="I283" s="160" t="str">
        <f>IF(G283="","",INDEX(D.1[ĐVT],MATCH(G283,D.1[Tên sản phẩm],0)))</f>
        <v/>
      </c>
      <c r="J283" s="162" t="str">
        <f>IF(G283="","",INDEX(D.1[Đơn giá nhập
(Hàng tồn đầu kỳ)],MATCH(G283,D.1[Tên sản phẩm],0)))</f>
        <v/>
      </c>
      <c r="K283" s="162" t="str">
        <f t="shared" si="64"/>
        <v/>
      </c>
      <c r="L283" s="159"/>
      <c r="M283" s="163" t="str">
        <f t="shared" si="65"/>
        <v/>
      </c>
      <c r="N283" s="164"/>
      <c r="O283" s="162"/>
      <c r="P283" s="163" t="str">
        <f t="shared" si="66"/>
        <v/>
      </c>
      <c r="Q283" s="164" t="str">
        <f t="shared" ca="1" si="67"/>
        <v/>
      </c>
      <c r="R283" s="163" t="str">
        <f t="shared" si="68"/>
        <v/>
      </c>
      <c r="S283" s="163" t="str">
        <f ca="1">IF(AND(C283&lt;&gt;"",C283&lt;&gt;OFFSET(C283,1,0)),SUMIFS(M.1[Giá có thuế],M.1[Số ĐK],C283),"")</f>
        <v/>
      </c>
      <c r="T283" s="159"/>
      <c r="U283" s="161" t="str">
        <f>IF(T283="","",'Thông Tin Chung'!$L$3)</f>
        <v/>
      </c>
      <c r="V283" s="163" t="str">
        <f t="shared" ca="1" si="69"/>
        <v/>
      </c>
      <c r="W283" s="165"/>
      <c r="X283" s="155" t="str">
        <f ca="1">IF(C283="","",IF(OR(D283&lt;NgayBatDau,D283&gt;NgayKetThuc),"Ngày tháng phải nằm trong kỳ báo cáo",IF(AND(F283&lt;&gt;"",COUNTIF(D.3[Tên nhà cung cấp],F283)=0),"Tên NCC chưa khai báo trong DSNCC",IF(AND(G283&lt;&gt;"",COUNTIF(D.1[Tên sản phẩm],G283)=0),"SP này chưa khai báo trong DSSP",""))))</f>
        <v/>
      </c>
      <c r="Y283" s="23" t="str">
        <f t="shared" ca="1" si="71"/>
        <v/>
      </c>
      <c r="Z283" s="23" t="str">
        <f t="shared" ca="1" si="72"/>
        <v/>
      </c>
      <c r="AA283" s="23" t="str">
        <f t="shared" ca="1" si="73"/>
        <v/>
      </c>
    </row>
    <row r="284" spans="2:27" ht="27.75" customHeight="1" x14ac:dyDescent="0.2">
      <c r="B284" s="7">
        <f t="shared" si="60"/>
        <v>281</v>
      </c>
      <c r="C284" s="7" t="str">
        <f t="shared" ca="1" si="70"/>
        <v/>
      </c>
      <c r="D284" s="156" t="str">
        <f t="shared" ca="1" si="61"/>
        <v/>
      </c>
      <c r="E284" s="157" t="str">
        <f t="shared" ca="1" si="62"/>
        <v/>
      </c>
      <c r="F284" s="158" t="str">
        <f t="shared" ca="1" si="63"/>
        <v/>
      </c>
      <c r="G284" s="159"/>
      <c r="H284" s="159" t="str">
        <f>IF(G284="","",INDEX(D.1[Quy cách],MATCH(G284,D.1[Tên sản phẩm],0)))</f>
        <v/>
      </c>
      <c r="I284" s="160" t="str">
        <f>IF(G284="","",INDEX(D.1[ĐVT],MATCH(G284,D.1[Tên sản phẩm],0)))</f>
        <v/>
      </c>
      <c r="J284" s="162" t="str">
        <f>IF(G284="","",INDEX(D.1[Đơn giá nhập
(Hàng tồn đầu kỳ)],MATCH(G284,D.1[Tên sản phẩm],0)))</f>
        <v/>
      </c>
      <c r="K284" s="162" t="str">
        <f t="shared" si="64"/>
        <v/>
      </c>
      <c r="L284" s="159"/>
      <c r="M284" s="163" t="str">
        <f t="shared" si="65"/>
        <v/>
      </c>
      <c r="N284" s="164"/>
      <c r="O284" s="162"/>
      <c r="P284" s="163" t="str">
        <f t="shared" si="66"/>
        <v/>
      </c>
      <c r="Q284" s="164" t="str">
        <f t="shared" ca="1" si="67"/>
        <v/>
      </c>
      <c r="R284" s="163" t="str">
        <f t="shared" si="68"/>
        <v/>
      </c>
      <c r="S284" s="163" t="str">
        <f ca="1">IF(AND(C284&lt;&gt;"",C284&lt;&gt;OFFSET(C284,1,0)),SUMIFS(M.1[Giá có thuế],M.1[Số ĐK],C284),"")</f>
        <v/>
      </c>
      <c r="T284" s="159"/>
      <c r="U284" s="161" t="str">
        <f>IF(T284="","",'Thông Tin Chung'!$L$3)</f>
        <v/>
      </c>
      <c r="V284" s="163" t="str">
        <f t="shared" ca="1" si="69"/>
        <v/>
      </c>
      <c r="W284" s="165"/>
      <c r="X284" s="155" t="str">
        <f ca="1">IF(C284="","",IF(OR(D284&lt;NgayBatDau,D284&gt;NgayKetThuc),"Ngày tháng phải nằm trong kỳ báo cáo",IF(AND(F284&lt;&gt;"",COUNTIF(D.3[Tên nhà cung cấp],F284)=0),"Tên NCC chưa khai báo trong DSNCC",IF(AND(G284&lt;&gt;"",COUNTIF(D.1[Tên sản phẩm],G284)=0),"SP này chưa khai báo trong DSSP",""))))</f>
        <v/>
      </c>
      <c r="Y284" s="23" t="str">
        <f t="shared" ca="1" si="71"/>
        <v/>
      </c>
      <c r="Z284" s="23" t="str">
        <f t="shared" ca="1" si="72"/>
        <v/>
      </c>
      <c r="AA284" s="23" t="str">
        <f t="shared" ca="1" si="73"/>
        <v/>
      </c>
    </row>
    <row r="285" spans="2:27" ht="27.75" customHeight="1" x14ac:dyDescent="0.2">
      <c r="B285" s="7">
        <f t="shared" si="60"/>
        <v>282</v>
      </c>
      <c r="C285" s="7" t="str">
        <f t="shared" ca="1" si="70"/>
        <v/>
      </c>
      <c r="D285" s="156" t="str">
        <f t="shared" ca="1" si="61"/>
        <v/>
      </c>
      <c r="E285" s="157" t="str">
        <f t="shared" ca="1" si="62"/>
        <v/>
      </c>
      <c r="F285" s="158" t="str">
        <f t="shared" ca="1" si="63"/>
        <v/>
      </c>
      <c r="G285" s="159"/>
      <c r="H285" s="159" t="str">
        <f>IF(G285="","",INDEX(D.1[Quy cách],MATCH(G285,D.1[Tên sản phẩm],0)))</f>
        <v/>
      </c>
      <c r="I285" s="160" t="str">
        <f>IF(G285="","",INDEX(D.1[ĐVT],MATCH(G285,D.1[Tên sản phẩm],0)))</f>
        <v/>
      </c>
      <c r="J285" s="162" t="str">
        <f>IF(G285="","",INDEX(D.1[Đơn giá nhập
(Hàng tồn đầu kỳ)],MATCH(G285,D.1[Tên sản phẩm],0)))</f>
        <v/>
      </c>
      <c r="K285" s="162" t="str">
        <f t="shared" si="64"/>
        <v/>
      </c>
      <c r="L285" s="159"/>
      <c r="M285" s="163" t="str">
        <f t="shared" si="65"/>
        <v/>
      </c>
      <c r="N285" s="164"/>
      <c r="O285" s="162"/>
      <c r="P285" s="163" t="str">
        <f t="shared" si="66"/>
        <v/>
      </c>
      <c r="Q285" s="164" t="str">
        <f t="shared" ca="1" si="67"/>
        <v/>
      </c>
      <c r="R285" s="163" t="str">
        <f t="shared" si="68"/>
        <v/>
      </c>
      <c r="S285" s="163" t="str">
        <f ca="1">IF(AND(C285&lt;&gt;"",C285&lt;&gt;OFFSET(C285,1,0)),SUMIFS(M.1[Giá có thuế],M.1[Số ĐK],C285),"")</f>
        <v/>
      </c>
      <c r="T285" s="159"/>
      <c r="U285" s="161" t="str">
        <f>IF(T285="","",'Thông Tin Chung'!$L$3)</f>
        <v/>
      </c>
      <c r="V285" s="163" t="str">
        <f t="shared" ca="1" si="69"/>
        <v/>
      </c>
      <c r="W285" s="165"/>
      <c r="X285" s="155" t="str">
        <f ca="1">IF(C285="","",IF(OR(D285&lt;NgayBatDau,D285&gt;NgayKetThuc),"Ngày tháng phải nằm trong kỳ báo cáo",IF(AND(F285&lt;&gt;"",COUNTIF(D.3[Tên nhà cung cấp],F285)=0),"Tên NCC chưa khai báo trong DSNCC",IF(AND(G285&lt;&gt;"",COUNTIF(D.1[Tên sản phẩm],G285)=0),"SP này chưa khai báo trong DSSP",""))))</f>
        <v/>
      </c>
      <c r="Y285" s="23" t="str">
        <f t="shared" ca="1" si="71"/>
        <v/>
      </c>
      <c r="Z285" s="23" t="str">
        <f t="shared" ca="1" si="72"/>
        <v/>
      </c>
      <c r="AA285" s="23" t="str">
        <f t="shared" ca="1" si="73"/>
        <v/>
      </c>
    </row>
    <row r="286" spans="2:27" ht="27.75" customHeight="1" x14ac:dyDescent="0.2">
      <c r="B286" s="7">
        <f t="shared" si="60"/>
        <v>283</v>
      </c>
      <c r="C286" s="7" t="str">
        <f t="shared" ca="1" si="70"/>
        <v/>
      </c>
      <c r="D286" s="156" t="str">
        <f t="shared" ca="1" si="61"/>
        <v/>
      </c>
      <c r="E286" s="157" t="str">
        <f t="shared" ca="1" si="62"/>
        <v/>
      </c>
      <c r="F286" s="158" t="str">
        <f t="shared" ca="1" si="63"/>
        <v/>
      </c>
      <c r="G286" s="159"/>
      <c r="H286" s="159" t="str">
        <f>IF(G286="","",INDEX(D.1[Quy cách],MATCH(G286,D.1[Tên sản phẩm],0)))</f>
        <v/>
      </c>
      <c r="I286" s="160" t="str">
        <f>IF(G286="","",INDEX(D.1[ĐVT],MATCH(G286,D.1[Tên sản phẩm],0)))</f>
        <v/>
      </c>
      <c r="J286" s="162" t="str">
        <f>IF(G286="","",INDEX(D.1[Đơn giá nhập
(Hàng tồn đầu kỳ)],MATCH(G286,D.1[Tên sản phẩm],0)))</f>
        <v/>
      </c>
      <c r="K286" s="162" t="str">
        <f t="shared" si="64"/>
        <v/>
      </c>
      <c r="L286" s="159"/>
      <c r="M286" s="163" t="str">
        <f t="shared" si="65"/>
        <v/>
      </c>
      <c r="N286" s="164"/>
      <c r="O286" s="162"/>
      <c r="P286" s="163" t="str">
        <f t="shared" si="66"/>
        <v/>
      </c>
      <c r="Q286" s="164" t="str">
        <f t="shared" ca="1" si="67"/>
        <v/>
      </c>
      <c r="R286" s="163" t="str">
        <f t="shared" si="68"/>
        <v/>
      </c>
      <c r="S286" s="163" t="str">
        <f ca="1">IF(AND(C286&lt;&gt;"",C286&lt;&gt;OFFSET(C286,1,0)),SUMIFS(M.1[Giá có thuế],M.1[Số ĐK],C286),"")</f>
        <v/>
      </c>
      <c r="T286" s="159"/>
      <c r="U286" s="161" t="str">
        <f>IF(T286="","",'Thông Tin Chung'!$L$3)</f>
        <v/>
      </c>
      <c r="V286" s="163" t="str">
        <f t="shared" ca="1" si="69"/>
        <v/>
      </c>
      <c r="W286" s="165"/>
      <c r="X286" s="155" t="str">
        <f ca="1">IF(C286="","",IF(OR(D286&lt;NgayBatDau,D286&gt;NgayKetThuc),"Ngày tháng phải nằm trong kỳ báo cáo",IF(AND(F286&lt;&gt;"",COUNTIF(D.3[Tên nhà cung cấp],F286)=0),"Tên NCC chưa khai báo trong DSNCC",IF(AND(G286&lt;&gt;"",COUNTIF(D.1[Tên sản phẩm],G286)=0),"SP này chưa khai báo trong DSSP",""))))</f>
        <v/>
      </c>
      <c r="Y286" s="23" t="str">
        <f t="shared" ca="1" si="71"/>
        <v/>
      </c>
      <c r="Z286" s="23" t="str">
        <f t="shared" ca="1" si="72"/>
        <v/>
      </c>
      <c r="AA286" s="23" t="str">
        <f t="shared" ca="1" si="73"/>
        <v/>
      </c>
    </row>
    <row r="287" spans="2:27" ht="27.75" customHeight="1" x14ac:dyDescent="0.2">
      <c r="B287" s="7">
        <f t="shared" si="60"/>
        <v>284</v>
      </c>
      <c r="C287" s="7" t="str">
        <f t="shared" ca="1" si="70"/>
        <v/>
      </c>
      <c r="D287" s="156" t="str">
        <f t="shared" ca="1" si="61"/>
        <v/>
      </c>
      <c r="E287" s="157" t="str">
        <f t="shared" ca="1" si="62"/>
        <v/>
      </c>
      <c r="F287" s="158" t="str">
        <f t="shared" ca="1" si="63"/>
        <v/>
      </c>
      <c r="G287" s="159"/>
      <c r="H287" s="159" t="str">
        <f>IF(G287="","",INDEX(D.1[Quy cách],MATCH(G287,D.1[Tên sản phẩm],0)))</f>
        <v/>
      </c>
      <c r="I287" s="160" t="str">
        <f>IF(G287="","",INDEX(D.1[ĐVT],MATCH(G287,D.1[Tên sản phẩm],0)))</f>
        <v/>
      </c>
      <c r="J287" s="162" t="str">
        <f>IF(G287="","",INDEX(D.1[Đơn giá nhập
(Hàng tồn đầu kỳ)],MATCH(G287,D.1[Tên sản phẩm],0)))</f>
        <v/>
      </c>
      <c r="K287" s="162" t="str">
        <f t="shared" si="64"/>
        <v/>
      </c>
      <c r="L287" s="159"/>
      <c r="M287" s="163" t="str">
        <f t="shared" si="65"/>
        <v/>
      </c>
      <c r="N287" s="164"/>
      <c r="O287" s="162"/>
      <c r="P287" s="163" t="str">
        <f t="shared" si="66"/>
        <v/>
      </c>
      <c r="Q287" s="164" t="str">
        <f t="shared" ca="1" si="67"/>
        <v/>
      </c>
      <c r="R287" s="163" t="str">
        <f t="shared" si="68"/>
        <v/>
      </c>
      <c r="S287" s="163" t="str">
        <f ca="1">IF(AND(C287&lt;&gt;"",C287&lt;&gt;OFFSET(C287,1,0)),SUMIFS(M.1[Giá có thuế],M.1[Số ĐK],C287),"")</f>
        <v/>
      </c>
      <c r="T287" s="159"/>
      <c r="U287" s="161" t="str">
        <f>IF(T287="","",'Thông Tin Chung'!$L$3)</f>
        <v/>
      </c>
      <c r="V287" s="163" t="str">
        <f t="shared" ca="1" si="69"/>
        <v/>
      </c>
      <c r="W287" s="165"/>
      <c r="X287" s="155" t="str">
        <f ca="1">IF(C287="","",IF(OR(D287&lt;NgayBatDau,D287&gt;NgayKetThuc),"Ngày tháng phải nằm trong kỳ báo cáo",IF(AND(F287&lt;&gt;"",COUNTIF(D.3[Tên nhà cung cấp],F287)=0),"Tên NCC chưa khai báo trong DSNCC",IF(AND(G287&lt;&gt;"",COUNTIF(D.1[Tên sản phẩm],G287)=0),"SP này chưa khai báo trong DSSP",""))))</f>
        <v/>
      </c>
      <c r="Y287" s="23" t="str">
        <f t="shared" ca="1" si="71"/>
        <v/>
      </c>
      <c r="Z287" s="23" t="str">
        <f t="shared" ca="1" si="72"/>
        <v/>
      </c>
      <c r="AA287" s="23" t="str">
        <f t="shared" ca="1" si="73"/>
        <v/>
      </c>
    </row>
    <row r="288" spans="2:27" ht="27.75" customHeight="1" x14ac:dyDescent="0.2">
      <c r="B288" s="7">
        <f t="shared" si="60"/>
        <v>285</v>
      </c>
      <c r="C288" s="7" t="str">
        <f t="shared" ca="1" si="70"/>
        <v/>
      </c>
      <c r="D288" s="156" t="str">
        <f t="shared" ca="1" si="61"/>
        <v/>
      </c>
      <c r="E288" s="157" t="str">
        <f t="shared" ca="1" si="62"/>
        <v/>
      </c>
      <c r="F288" s="158" t="str">
        <f t="shared" ca="1" si="63"/>
        <v/>
      </c>
      <c r="G288" s="159"/>
      <c r="H288" s="159" t="str">
        <f>IF(G288="","",INDEX(D.1[Quy cách],MATCH(G288,D.1[Tên sản phẩm],0)))</f>
        <v/>
      </c>
      <c r="I288" s="160" t="str">
        <f>IF(G288="","",INDEX(D.1[ĐVT],MATCH(G288,D.1[Tên sản phẩm],0)))</f>
        <v/>
      </c>
      <c r="J288" s="162" t="str">
        <f>IF(G288="","",INDEX(D.1[Đơn giá nhập
(Hàng tồn đầu kỳ)],MATCH(G288,D.1[Tên sản phẩm],0)))</f>
        <v/>
      </c>
      <c r="K288" s="162" t="str">
        <f t="shared" si="64"/>
        <v/>
      </c>
      <c r="L288" s="159"/>
      <c r="M288" s="163" t="str">
        <f t="shared" si="65"/>
        <v/>
      </c>
      <c r="N288" s="164"/>
      <c r="O288" s="162"/>
      <c r="P288" s="163" t="str">
        <f t="shared" si="66"/>
        <v/>
      </c>
      <c r="Q288" s="164" t="str">
        <f t="shared" ca="1" si="67"/>
        <v/>
      </c>
      <c r="R288" s="163" t="str">
        <f t="shared" si="68"/>
        <v/>
      </c>
      <c r="S288" s="163" t="str">
        <f ca="1">IF(AND(C288&lt;&gt;"",C288&lt;&gt;OFFSET(C288,1,0)),SUMIFS(M.1[Giá có thuế],M.1[Số ĐK],C288),"")</f>
        <v/>
      </c>
      <c r="T288" s="159"/>
      <c r="U288" s="161" t="str">
        <f>IF(T288="","",'Thông Tin Chung'!$L$3)</f>
        <v/>
      </c>
      <c r="V288" s="163" t="str">
        <f t="shared" ca="1" si="69"/>
        <v/>
      </c>
      <c r="W288" s="165"/>
      <c r="X288" s="155" t="str">
        <f ca="1">IF(C288="","",IF(OR(D288&lt;NgayBatDau,D288&gt;NgayKetThuc),"Ngày tháng phải nằm trong kỳ báo cáo",IF(AND(F288&lt;&gt;"",COUNTIF(D.3[Tên nhà cung cấp],F288)=0),"Tên NCC chưa khai báo trong DSNCC",IF(AND(G288&lt;&gt;"",COUNTIF(D.1[Tên sản phẩm],G288)=0),"SP này chưa khai báo trong DSSP",""))))</f>
        <v/>
      </c>
      <c r="Y288" s="23" t="str">
        <f t="shared" ca="1" si="71"/>
        <v/>
      </c>
      <c r="Z288" s="23" t="str">
        <f t="shared" ca="1" si="72"/>
        <v/>
      </c>
      <c r="AA288" s="23" t="str">
        <f t="shared" ca="1" si="73"/>
        <v/>
      </c>
    </row>
    <row r="289" spans="2:27" ht="27.75" customHeight="1" x14ac:dyDescent="0.2">
      <c r="B289" s="7">
        <f t="shared" si="60"/>
        <v>286</v>
      </c>
      <c r="C289" s="7" t="str">
        <f t="shared" ca="1" si="70"/>
        <v/>
      </c>
      <c r="D289" s="156" t="str">
        <f t="shared" ca="1" si="61"/>
        <v/>
      </c>
      <c r="E289" s="157" t="str">
        <f t="shared" ca="1" si="62"/>
        <v/>
      </c>
      <c r="F289" s="158" t="str">
        <f t="shared" ca="1" si="63"/>
        <v/>
      </c>
      <c r="G289" s="159"/>
      <c r="H289" s="159" t="str">
        <f>IF(G289="","",INDEX(D.1[Quy cách],MATCH(G289,D.1[Tên sản phẩm],0)))</f>
        <v/>
      </c>
      <c r="I289" s="160" t="str">
        <f>IF(G289="","",INDEX(D.1[ĐVT],MATCH(G289,D.1[Tên sản phẩm],0)))</f>
        <v/>
      </c>
      <c r="J289" s="162" t="str">
        <f>IF(G289="","",INDEX(D.1[Đơn giá nhập
(Hàng tồn đầu kỳ)],MATCH(G289,D.1[Tên sản phẩm],0)))</f>
        <v/>
      </c>
      <c r="K289" s="162" t="str">
        <f t="shared" si="64"/>
        <v/>
      </c>
      <c r="L289" s="159"/>
      <c r="M289" s="163" t="str">
        <f t="shared" si="65"/>
        <v/>
      </c>
      <c r="N289" s="164"/>
      <c r="O289" s="162"/>
      <c r="P289" s="163" t="str">
        <f t="shared" si="66"/>
        <v/>
      </c>
      <c r="Q289" s="164" t="str">
        <f t="shared" ca="1" si="67"/>
        <v/>
      </c>
      <c r="R289" s="163" t="str">
        <f t="shared" si="68"/>
        <v/>
      </c>
      <c r="S289" s="163" t="str">
        <f ca="1">IF(AND(C289&lt;&gt;"",C289&lt;&gt;OFFSET(C289,1,0)),SUMIFS(M.1[Giá có thuế],M.1[Số ĐK],C289),"")</f>
        <v/>
      </c>
      <c r="T289" s="159"/>
      <c r="U289" s="161" t="str">
        <f>IF(T289="","",'Thông Tin Chung'!$L$3)</f>
        <v/>
      </c>
      <c r="V289" s="163" t="str">
        <f t="shared" ca="1" si="69"/>
        <v/>
      </c>
      <c r="W289" s="165"/>
      <c r="X289" s="155" t="str">
        <f ca="1">IF(C289="","",IF(OR(D289&lt;NgayBatDau,D289&gt;NgayKetThuc),"Ngày tháng phải nằm trong kỳ báo cáo",IF(AND(F289&lt;&gt;"",COUNTIF(D.3[Tên nhà cung cấp],F289)=0),"Tên NCC chưa khai báo trong DSNCC",IF(AND(G289&lt;&gt;"",COUNTIF(D.1[Tên sản phẩm],G289)=0),"SP này chưa khai báo trong DSSP",""))))</f>
        <v/>
      </c>
      <c r="Y289" s="23" t="str">
        <f t="shared" ca="1" si="71"/>
        <v/>
      </c>
      <c r="Z289" s="23" t="str">
        <f t="shared" ca="1" si="72"/>
        <v/>
      </c>
      <c r="AA289" s="23" t="str">
        <f t="shared" ca="1" si="73"/>
        <v/>
      </c>
    </row>
    <row r="290" spans="2:27" ht="27.75" customHeight="1" x14ac:dyDescent="0.2">
      <c r="B290" s="7">
        <f t="shared" si="60"/>
        <v>287</v>
      </c>
      <c r="C290" s="7" t="str">
        <f t="shared" ca="1" si="70"/>
        <v/>
      </c>
      <c r="D290" s="156" t="str">
        <f t="shared" ca="1" si="61"/>
        <v/>
      </c>
      <c r="E290" s="157" t="str">
        <f t="shared" ca="1" si="62"/>
        <v/>
      </c>
      <c r="F290" s="158" t="str">
        <f t="shared" ca="1" si="63"/>
        <v/>
      </c>
      <c r="G290" s="159"/>
      <c r="H290" s="159" t="str">
        <f>IF(G290="","",INDEX(D.1[Quy cách],MATCH(G290,D.1[Tên sản phẩm],0)))</f>
        <v/>
      </c>
      <c r="I290" s="160" t="str">
        <f>IF(G290="","",INDEX(D.1[ĐVT],MATCH(G290,D.1[Tên sản phẩm],0)))</f>
        <v/>
      </c>
      <c r="J290" s="162" t="str">
        <f>IF(G290="","",INDEX(D.1[Đơn giá nhập
(Hàng tồn đầu kỳ)],MATCH(G290,D.1[Tên sản phẩm],0)))</f>
        <v/>
      </c>
      <c r="K290" s="162" t="str">
        <f t="shared" si="64"/>
        <v/>
      </c>
      <c r="L290" s="159"/>
      <c r="M290" s="163" t="str">
        <f t="shared" si="65"/>
        <v/>
      </c>
      <c r="N290" s="164"/>
      <c r="O290" s="162"/>
      <c r="P290" s="163" t="str">
        <f t="shared" si="66"/>
        <v/>
      </c>
      <c r="Q290" s="164" t="str">
        <f t="shared" ca="1" si="67"/>
        <v/>
      </c>
      <c r="R290" s="163" t="str">
        <f t="shared" si="68"/>
        <v/>
      </c>
      <c r="S290" s="163" t="str">
        <f ca="1">IF(AND(C290&lt;&gt;"",C290&lt;&gt;OFFSET(C290,1,0)),SUMIFS(M.1[Giá có thuế],M.1[Số ĐK],C290),"")</f>
        <v/>
      </c>
      <c r="T290" s="159"/>
      <c r="U290" s="161" t="str">
        <f>IF(T290="","",'Thông Tin Chung'!$L$3)</f>
        <v/>
      </c>
      <c r="V290" s="163" t="str">
        <f t="shared" ca="1" si="69"/>
        <v/>
      </c>
      <c r="W290" s="165"/>
      <c r="X290" s="155" t="str">
        <f ca="1">IF(C290="","",IF(OR(D290&lt;NgayBatDau,D290&gt;NgayKetThuc),"Ngày tháng phải nằm trong kỳ báo cáo",IF(AND(F290&lt;&gt;"",COUNTIF(D.3[Tên nhà cung cấp],F290)=0),"Tên NCC chưa khai báo trong DSNCC",IF(AND(G290&lt;&gt;"",COUNTIF(D.1[Tên sản phẩm],G290)=0),"SP này chưa khai báo trong DSSP",""))))</f>
        <v/>
      </c>
      <c r="Y290" s="23" t="str">
        <f t="shared" ca="1" si="71"/>
        <v/>
      </c>
      <c r="Z290" s="23" t="str">
        <f t="shared" ca="1" si="72"/>
        <v/>
      </c>
      <c r="AA290" s="23" t="str">
        <f t="shared" ca="1" si="73"/>
        <v/>
      </c>
    </row>
    <row r="291" spans="2:27" ht="27.75" customHeight="1" x14ac:dyDescent="0.2">
      <c r="B291" s="7">
        <f t="shared" si="60"/>
        <v>288</v>
      </c>
      <c r="C291" s="7" t="str">
        <f t="shared" ca="1" si="70"/>
        <v/>
      </c>
      <c r="D291" s="156" t="str">
        <f t="shared" ca="1" si="61"/>
        <v/>
      </c>
      <c r="E291" s="157" t="str">
        <f t="shared" ca="1" si="62"/>
        <v/>
      </c>
      <c r="F291" s="158" t="str">
        <f t="shared" ca="1" si="63"/>
        <v/>
      </c>
      <c r="G291" s="159"/>
      <c r="H291" s="159" t="str">
        <f>IF(G291="","",INDEX(D.1[Quy cách],MATCH(G291,D.1[Tên sản phẩm],0)))</f>
        <v/>
      </c>
      <c r="I291" s="160" t="str">
        <f>IF(G291="","",INDEX(D.1[ĐVT],MATCH(G291,D.1[Tên sản phẩm],0)))</f>
        <v/>
      </c>
      <c r="J291" s="162" t="str">
        <f>IF(G291="","",INDEX(D.1[Đơn giá nhập
(Hàng tồn đầu kỳ)],MATCH(G291,D.1[Tên sản phẩm],0)))</f>
        <v/>
      </c>
      <c r="K291" s="162" t="str">
        <f t="shared" si="64"/>
        <v/>
      </c>
      <c r="L291" s="159"/>
      <c r="M291" s="163" t="str">
        <f t="shared" si="65"/>
        <v/>
      </c>
      <c r="N291" s="164"/>
      <c r="O291" s="162"/>
      <c r="P291" s="163" t="str">
        <f t="shared" si="66"/>
        <v/>
      </c>
      <c r="Q291" s="164" t="str">
        <f t="shared" ca="1" si="67"/>
        <v/>
      </c>
      <c r="R291" s="163" t="str">
        <f t="shared" si="68"/>
        <v/>
      </c>
      <c r="S291" s="163" t="str">
        <f ca="1">IF(AND(C291&lt;&gt;"",C291&lt;&gt;OFFSET(C291,1,0)),SUMIFS(M.1[Giá có thuế],M.1[Số ĐK],C291),"")</f>
        <v/>
      </c>
      <c r="T291" s="159"/>
      <c r="U291" s="161" t="str">
        <f>IF(T291="","",'Thông Tin Chung'!$L$3)</f>
        <v/>
      </c>
      <c r="V291" s="163" t="str">
        <f t="shared" ca="1" si="69"/>
        <v/>
      </c>
      <c r="W291" s="165"/>
      <c r="X291" s="155" t="str">
        <f ca="1">IF(C291="","",IF(OR(D291&lt;NgayBatDau,D291&gt;NgayKetThuc),"Ngày tháng phải nằm trong kỳ báo cáo",IF(AND(F291&lt;&gt;"",COUNTIF(D.3[Tên nhà cung cấp],F291)=0),"Tên NCC chưa khai báo trong DSNCC",IF(AND(G291&lt;&gt;"",COUNTIF(D.1[Tên sản phẩm],G291)=0),"SP này chưa khai báo trong DSSP",""))))</f>
        <v/>
      </c>
      <c r="Y291" s="23" t="str">
        <f t="shared" ca="1" si="71"/>
        <v/>
      </c>
      <c r="Z291" s="23" t="str">
        <f t="shared" ca="1" si="72"/>
        <v/>
      </c>
      <c r="AA291" s="23" t="str">
        <f t="shared" ca="1" si="73"/>
        <v/>
      </c>
    </row>
    <row r="292" spans="2:27" ht="27.75" customHeight="1" x14ac:dyDescent="0.2">
      <c r="B292" s="7">
        <f t="shared" si="60"/>
        <v>289</v>
      </c>
      <c r="C292" s="7" t="str">
        <f t="shared" ca="1" si="70"/>
        <v/>
      </c>
      <c r="D292" s="156" t="str">
        <f t="shared" ca="1" si="61"/>
        <v/>
      </c>
      <c r="E292" s="157" t="str">
        <f t="shared" ca="1" si="62"/>
        <v/>
      </c>
      <c r="F292" s="158" t="str">
        <f t="shared" ca="1" si="63"/>
        <v/>
      </c>
      <c r="G292" s="159"/>
      <c r="H292" s="159" t="str">
        <f>IF(G292="","",INDEX(D.1[Quy cách],MATCH(G292,D.1[Tên sản phẩm],0)))</f>
        <v/>
      </c>
      <c r="I292" s="160" t="str">
        <f>IF(G292="","",INDEX(D.1[ĐVT],MATCH(G292,D.1[Tên sản phẩm],0)))</f>
        <v/>
      </c>
      <c r="J292" s="162" t="str">
        <f>IF(G292="","",INDEX(D.1[Đơn giá nhập
(Hàng tồn đầu kỳ)],MATCH(G292,D.1[Tên sản phẩm],0)))</f>
        <v/>
      </c>
      <c r="K292" s="162" t="str">
        <f t="shared" si="64"/>
        <v/>
      </c>
      <c r="L292" s="159"/>
      <c r="M292" s="163" t="str">
        <f t="shared" si="65"/>
        <v/>
      </c>
      <c r="N292" s="164"/>
      <c r="O292" s="162"/>
      <c r="P292" s="163" t="str">
        <f t="shared" si="66"/>
        <v/>
      </c>
      <c r="Q292" s="164" t="str">
        <f t="shared" ca="1" si="67"/>
        <v/>
      </c>
      <c r="R292" s="163" t="str">
        <f t="shared" si="68"/>
        <v/>
      </c>
      <c r="S292" s="163" t="str">
        <f ca="1">IF(AND(C292&lt;&gt;"",C292&lt;&gt;OFFSET(C292,1,0)),SUMIFS(M.1[Giá có thuế],M.1[Số ĐK],C292),"")</f>
        <v/>
      </c>
      <c r="T292" s="159"/>
      <c r="U292" s="161" t="str">
        <f>IF(T292="","",'Thông Tin Chung'!$L$3)</f>
        <v/>
      </c>
      <c r="V292" s="163" t="str">
        <f t="shared" ca="1" si="69"/>
        <v/>
      </c>
      <c r="W292" s="165"/>
      <c r="X292" s="155" t="str">
        <f ca="1">IF(C292="","",IF(OR(D292&lt;NgayBatDau,D292&gt;NgayKetThuc),"Ngày tháng phải nằm trong kỳ báo cáo",IF(AND(F292&lt;&gt;"",COUNTIF(D.3[Tên nhà cung cấp],F292)=0),"Tên NCC chưa khai báo trong DSNCC",IF(AND(G292&lt;&gt;"",COUNTIF(D.1[Tên sản phẩm],G292)=0),"SP này chưa khai báo trong DSSP",""))))</f>
        <v/>
      </c>
      <c r="Y292" s="23" t="str">
        <f t="shared" ca="1" si="71"/>
        <v/>
      </c>
      <c r="Z292" s="23" t="str">
        <f t="shared" ca="1" si="72"/>
        <v/>
      </c>
      <c r="AA292" s="23" t="str">
        <f t="shared" ca="1" si="73"/>
        <v/>
      </c>
    </row>
    <row r="293" spans="2:27" ht="27.75" customHeight="1" x14ac:dyDescent="0.2">
      <c r="B293" s="7">
        <f t="shared" si="60"/>
        <v>290</v>
      </c>
      <c r="C293" s="7" t="str">
        <f t="shared" ca="1" si="70"/>
        <v/>
      </c>
      <c r="D293" s="156" t="str">
        <f t="shared" ca="1" si="61"/>
        <v/>
      </c>
      <c r="E293" s="157" t="str">
        <f t="shared" ca="1" si="62"/>
        <v/>
      </c>
      <c r="F293" s="158" t="str">
        <f t="shared" ca="1" si="63"/>
        <v/>
      </c>
      <c r="G293" s="159"/>
      <c r="H293" s="159" t="str">
        <f>IF(G293="","",INDEX(D.1[Quy cách],MATCH(G293,D.1[Tên sản phẩm],0)))</f>
        <v/>
      </c>
      <c r="I293" s="160" t="str">
        <f>IF(G293="","",INDEX(D.1[ĐVT],MATCH(G293,D.1[Tên sản phẩm],0)))</f>
        <v/>
      </c>
      <c r="J293" s="162" t="str">
        <f>IF(G293="","",INDEX(D.1[Đơn giá nhập
(Hàng tồn đầu kỳ)],MATCH(G293,D.1[Tên sản phẩm],0)))</f>
        <v/>
      </c>
      <c r="K293" s="162" t="str">
        <f t="shared" si="64"/>
        <v/>
      </c>
      <c r="L293" s="159"/>
      <c r="M293" s="163" t="str">
        <f t="shared" si="65"/>
        <v/>
      </c>
      <c r="N293" s="164"/>
      <c r="O293" s="162"/>
      <c r="P293" s="163" t="str">
        <f t="shared" si="66"/>
        <v/>
      </c>
      <c r="Q293" s="164" t="str">
        <f t="shared" ca="1" si="67"/>
        <v/>
      </c>
      <c r="R293" s="163" t="str">
        <f t="shared" si="68"/>
        <v/>
      </c>
      <c r="S293" s="163" t="str">
        <f ca="1">IF(AND(C293&lt;&gt;"",C293&lt;&gt;OFFSET(C293,1,0)),SUMIFS(M.1[Giá có thuế],M.1[Số ĐK],C293),"")</f>
        <v/>
      </c>
      <c r="T293" s="159"/>
      <c r="U293" s="161" t="str">
        <f>IF(T293="","",'Thông Tin Chung'!$L$3)</f>
        <v/>
      </c>
      <c r="V293" s="163" t="str">
        <f t="shared" ca="1" si="69"/>
        <v/>
      </c>
      <c r="W293" s="165"/>
      <c r="X293" s="155" t="str">
        <f ca="1">IF(C293="","",IF(OR(D293&lt;NgayBatDau,D293&gt;NgayKetThuc),"Ngày tháng phải nằm trong kỳ báo cáo",IF(AND(F293&lt;&gt;"",COUNTIF(D.3[Tên nhà cung cấp],F293)=0),"Tên NCC chưa khai báo trong DSNCC",IF(AND(G293&lt;&gt;"",COUNTIF(D.1[Tên sản phẩm],G293)=0),"SP này chưa khai báo trong DSSP",""))))</f>
        <v/>
      </c>
      <c r="Y293" s="23" t="str">
        <f t="shared" ca="1" si="71"/>
        <v/>
      </c>
      <c r="Z293" s="23" t="str">
        <f t="shared" ca="1" si="72"/>
        <v/>
      </c>
      <c r="AA293" s="23" t="str">
        <f t="shared" ca="1" si="73"/>
        <v/>
      </c>
    </row>
    <row r="294" spans="2:27" ht="27.75" customHeight="1" x14ac:dyDescent="0.2">
      <c r="B294" s="7">
        <f t="shared" si="60"/>
        <v>291</v>
      </c>
      <c r="C294" s="7" t="str">
        <f t="shared" ca="1" si="70"/>
        <v/>
      </c>
      <c r="D294" s="156" t="str">
        <f t="shared" ca="1" si="61"/>
        <v/>
      </c>
      <c r="E294" s="157" t="str">
        <f t="shared" ca="1" si="62"/>
        <v/>
      </c>
      <c r="F294" s="158" t="str">
        <f t="shared" ca="1" si="63"/>
        <v/>
      </c>
      <c r="G294" s="159"/>
      <c r="H294" s="159" t="str">
        <f>IF(G294="","",INDEX(D.1[Quy cách],MATCH(G294,D.1[Tên sản phẩm],0)))</f>
        <v/>
      </c>
      <c r="I294" s="160" t="str">
        <f>IF(G294="","",INDEX(D.1[ĐVT],MATCH(G294,D.1[Tên sản phẩm],0)))</f>
        <v/>
      </c>
      <c r="J294" s="162" t="str">
        <f>IF(G294="","",INDEX(D.1[Đơn giá nhập
(Hàng tồn đầu kỳ)],MATCH(G294,D.1[Tên sản phẩm],0)))</f>
        <v/>
      </c>
      <c r="K294" s="162" t="str">
        <f t="shared" si="64"/>
        <v/>
      </c>
      <c r="L294" s="159"/>
      <c r="M294" s="163" t="str">
        <f t="shared" si="65"/>
        <v/>
      </c>
      <c r="N294" s="164"/>
      <c r="O294" s="162"/>
      <c r="P294" s="163" t="str">
        <f t="shared" si="66"/>
        <v/>
      </c>
      <c r="Q294" s="164" t="str">
        <f t="shared" ca="1" si="67"/>
        <v/>
      </c>
      <c r="R294" s="163" t="str">
        <f t="shared" si="68"/>
        <v/>
      </c>
      <c r="S294" s="163" t="str">
        <f ca="1">IF(AND(C294&lt;&gt;"",C294&lt;&gt;OFFSET(C294,1,0)),SUMIFS(M.1[Giá có thuế],M.1[Số ĐK],C294),"")</f>
        <v/>
      </c>
      <c r="T294" s="159"/>
      <c r="U294" s="161" t="str">
        <f>IF(T294="","",'Thông Tin Chung'!$L$3)</f>
        <v/>
      </c>
      <c r="V294" s="163" t="str">
        <f t="shared" ca="1" si="69"/>
        <v/>
      </c>
      <c r="W294" s="165"/>
      <c r="X294" s="155" t="str">
        <f ca="1">IF(C294="","",IF(OR(D294&lt;NgayBatDau,D294&gt;NgayKetThuc),"Ngày tháng phải nằm trong kỳ báo cáo",IF(AND(F294&lt;&gt;"",COUNTIF(D.3[Tên nhà cung cấp],F294)=0),"Tên NCC chưa khai báo trong DSNCC",IF(AND(G294&lt;&gt;"",COUNTIF(D.1[Tên sản phẩm],G294)=0),"SP này chưa khai báo trong DSSP",""))))</f>
        <v/>
      </c>
      <c r="Y294" s="23" t="str">
        <f t="shared" ca="1" si="71"/>
        <v/>
      </c>
      <c r="Z294" s="23" t="str">
        <f t="shared" ca="1" si="72"/>
        <v/>
      </c>
      <c r="AA294" s="23" t="str">
        <f t="shared" ca="1" si="73"/>
        <v/>
      </c>
    </row>
    <row r="295" spans="2:27" ht="27.75" customHeight="1" x14ac:dyDescent="0.2">
      <c r="B295" s="7">
        <f t="shared" si="60"/>
        <v>292</v>
      </c>
      <c r="C295" s="7" t="str">
        <f t="shared" ca="1" si="70"/>
        <v/>
      </c>
      <c r="D295" s="156" t="str">
        <f t="shared" ca="1" si="61"/>
        <v/>
      </c>
      <c r="E295" s="157" t="str">
        <f t="shared" ca="1" si="62"/>
        <v/>
      </c>
      <c r="F295" s="158" t="str">
        <f t="shared" ca="1" si="63"/>
        <v/>
      </c>
      <c r="G295" s="159"/>
      <c r="H295" s="159" t="str">
        <f>IF(G295="","",INDEX(D.1[Quy cách],MATCH(G295,D.1[Tên sản phẩm],0)))</f>
        <v/>
      </c>
      <c r="I295" s="160" t="str">
        <f>IF(G295="","",INDEX(D.1[ĐVT],MATCH(G295,D.1[Tên sản phẩm],0)))</f>
        <v/>
      </c>
      <c r="J295" s="162" t="str">
        <f>IF(G295="","",INDEX(D.1[Đơn giá nhập
(Hàng tồn đầu kỳ)],MATCH(G295,D.1[Tên sản phẩm],0)))</f>
        <v/>
      </c>
      <c r="K295" s="162" t="str">
        <f t="shared" si="64"/>
        <v/>
      </c>
      <c r="L295" s="159"/>
      <c r="M295" s="163" t="str">
        <f t="shared" si="65"/>
        <v/>
      </c>
      <c r="N295" s="164"/>
      <c r="O295" s="162"/>
      <c r="P295" s="163" t="str">
        <f t="shared" si="66"/>
        <v/>
      </c>
      <c r="Q295" s="164" t="str">
        <f t="shared" ca="1" si="67"/>
        <v/>
      </c>
      <c r="R295" s="163" t="str">
        <f t="shared" si="68"/>
        <v/>
      </c>
      <c r="S295" s="163" t="str">
        <f ca="1">IF(AND(C295&lt;&gt;"",C295&lt;&gt;OFFSET(C295,1,0)),SUMIFS(M.1[Giá có thuế],M.1[Số ĐK],C295),"")</f>
        <v/>
      </c>
      <c r="T295" s="159"/>
      <c r="U295" s="161" t="str">
        <f>IF(T295="","",'Thông Tin Chung'!$L$3)</f>
        <v/>
      </c>
      <c r="V295" s="163" t="str">
        <f t="shared" ca="1" si="69"/>
        <v/>
      </c>
      <c r="W295" s="165"/>
      <c r="X295" s="155" t="str">
        <f ca="1">IF(C295="","",IF(OR(D295&lt;NgayBatDau,D295&gt;NgayKetThuc),"Ngày tháng phải nằm trong kỳ báo cáo",IF(AND(F295&lt;&gt;"",COUNTIF(D.3[Tên nhà cung cấp],F295)=0),"Tên NCC chưa khai báo trong DSNCC",IF(AND(G295&lt;&gt;"",COUNTIF(D.1[Tên sản phẩm],G295)=0),"SP này chưa khai báo trong DSSP",""))))</f>
        <v/>
      </c>
      <c r="Y295" s="23" t="str">
        <f t="shared" ca="1" si="71"/>
        <v/>
      </c>
      <c r="Z295" s="23" t="str">
        <f t="shared" ca="1" si="72"/>
        <v/>
      </c>
      <c r="AA295" s="23" t="str">
        <f t="shared" ca="1" si="73"/>
        <v/>
      </c>
    </row>
    <row r="296" spans="2:27" ht="27.75" customHeight="1" x14ac:dyDescent="0.2">
      <c r="B296" s="7">
        <f t="shared" si="60"/>
        <v>293</v>
      </c>
      <c r="C296" s="7" t="str">
        <f t="shared" ca="1" si="70"/>
        <v/>
      </c>
      <c r="D296" s="156" t="str">
        <f t="shared" ca="1" si="61"/>
        <v/>
      </c>
      <c r="E296" s="157" t="str">
        <f t="shared" ca="1" si="62"/>
        <v/>
      </c>
      <c r="F296" s="158" t="str">
        <f t="shared" ca="1" si="63"/>
        <v/>
      </c>
      <c r="G296" s="159"/>
      <c r="H296" s="159" t="str">
        <f>IF(G296="","",INDEX(D.1[Quy cách],MATCH(G296,D.1[Tên sản phẩm],0)))</f>
        <v/>
      </c>
      <c r="I296" s="160" t="str">
        <f>IF(G296="","",INDEX(D.1[ĐVT],MATCH(G296,D.1[Tên sản phẩm],0)))</f>
        <v/>
      </c>
      <c r="J296" s="162" t="str">
        <f>IF(G296="","",INDEX(D.1[Đơn giá nhập
(Hàng tồn đầu kỳ)],MATCH(G296,D.1[Tên sản phẩm],0)))</f>
        <v/>
      </c>
      <c r="K296" s="162" t="str">
        <f t="shared" si="64"/>
        <v/>
      </c>
      <c r="L296" s="159"/>
      <c r="M296" s="163" t="str">
        <f t="shared" si="65"/>
        <v/>
      </c>
      <c r="N296" s="164"/>
      <c r="O296" s="162"/>
      <c r="P296" s="163" t="str">
        <f t="shared" si="66"/>
        <v/>
      </c>
      <c r="Q296" s="164" t="str">
        <f t="shared" ca="1" si="67"/>
        <v/>
      </c>
      <c r="R296" s="163" t="str">
        <f t="shared" si="68"/>
        <v/>
      </c>
      <c r="S296" s="163" t="str">
        <f ca="1">IF(AND(C296&lt;&gt;"",C296&lt;&gt;OFFSET(C296,1,0)),SUMIFS(M.1[Giá có thuế],M.1[Số ĐK],C296),"")</f>
        <v/>
      </c>
      <c r="T296" s="159"/>
      <c r="U296" s="161" t="str">
        <f>IF(T296="","",'Thông Tin Chung'!$L$3)</f>
        <v/>
      </c>
      <c r="V296" s="163" t="str">
        <f t="shared" ca="1" si="69"/>
        <v/>
      </c>
      <c r="W296" s="165"/>
      <c r="X296" s="155" t="str">
        <f ca="1">IF(C296="","",IF(OR(D296&lt;NgayBatDau,D296&gt;NgayKetThuc),"Ngày tháng phải nằm trong kỳ báo cáo",IF(AND(F296&lt;&gt;"",COUNTIF(D.3[Tên nhà cung cấp],F296)=0),"Tên NCC chưa khai báo trong DSNCC",IF(AND(G296&lt;&gt;"",COUNTIF(D.1[Tên sản phẩm],G296)=0),"SP này chưa khai báo trong DSSP",""))))</f>
        <v/>
      </c>
      <c r="Y296" s="23" t="str">
        <f t="shared" ca="1" si="71"/>
        <v/>
      </c>
      <c r="Z296" s="23" t="str">
        <f t="shared" ca="1" si="72"/>
        <v/>
      </c>
      <c r="AA296" s="23" t="str">
        <f t="shared" ca="1" si="73"/>
        <v/>
      </c>
    </row>
    <row r="297" spans="2:27" ht="27.75" customHeight="1" x14ac:dyDescent="0.2">
      <c r="B297" s="7">
        <f t="shared" si="60"/>
        <v>294</v>
      </c>
      <c r="C297" s="7" t="str">
        <f t="shared" ca="1" si="70"/>
        <v/>
      </c>
      <c r="D297" s="156" t="str">
        <f t="shared" ca="1" si="61"/>
        <v/>
      </c>
      <c r="E297" s="157" t="str">
        <f t="shared" ca="1" si="62"/>
        <v/>
      </c>
      <c r="F297" s="158" t="str">
        <f t="shared" ca="1" si="63"/>
        <v/>
      </c>
      <c r="G297" s="159"/>
      <c r="H297" s="159" t="str">
        <f>IF(G297="","",INDEX(D.1[Quy cách],MATCH(G297,D.1[Tên sản phẩm],0)))</f>
        <v/>
      </c>
      <c r="I297" s="160" t="str">
        <f>IF(G297="","",INDEX(D.1[ĐVT],MATCH(G297,D.1[Tên sản phẩm],0)))</f>
        <v/>
      </c>
      <c r="J297" s="162" t="str">
        <f>IF(G297="","",INDEX(D.1[Đơn giá nhập
(Hàng tồn đầu kỳ)],MATCH(G297,D.1[Tên sản phẩm],0)))</f>
        <v/>
      </c>
      <c r="K297" s="162" t="str">
        <f t="shared" si="64"/>
        <v/>
      </c>
      <c r="L297" s="159"/>
      <c r="M297" s="163" t="str">
        <f t="shared" si="65"/>
        <v/>
      </c>
      <c r="N297" s="164"/>
      <c r="O297" s="162"/>
      <c r="P297" s="163" t="str">
        <f t="shared" si="66"/>
        <v/>
      </c>
      <c r="Q297" s="164" t="str">
        <f t="shared" ca="1" si="67"/>
        <v/>
      </c>
      <c r="R297" s="163" t="str">
        <f t="shared" si="68"/>
        <v/>
      </c>
      <c r="S297" s="163" t="str">
        <f ca="1">IF(AND(C297&lt;&gt;"",C297&lt;&gt;OFFSET(C297,1,0)),SUMIFS(M.1[Giá có thuế],M.1[Số ĐK],C297),"")</f>
        <v/>
      </c>
      <c r="T297" s="159"/>
      <c r="U297" s="161" t="str">
        <f>IF(T297="","",'Thông Tin Chung'!$L$3)</f>
        <v/>
      </c>
      <c r="V297" s="163" t="str">
        <f t="shared" ca="1" si="69"/>
        <v/>
      </c>
      <c r="W297" s="165"/>
      <c r="X297" s="155" t="str">
        <f ca="1">IF(C297="","",IF(OR(D297&lt;NgayBatDau,D297&gt;NgayKetThuc),"Ngày tháng phải nằm trong kỳ báo cáo",IF(AND(F297&lt;&gt;"",COUNTIF(D.3[Tên nhà cung cấp],F297)=0),"Tên NCC chưa khai báo trong DSNCC",IF(AND(G297&lt;&gt;"",COUNTIF(D.1[Tên sản phẩm],G297)=0),"SP này chưa khai báo trong DSSP",""))))</f>
        <v/>
      </c>
      <c r="Y297" s="23" t="str">
        <f t="shared" ca="1" si="71"/>
        <v/>
      </c>
      <c r="Z297" s="23" t="str">
        <f t="shared" ca="1" si="72"/>
        <v/>
      </c>
      <c r="AA297" s="23" t="str">
        <f t="shared" ca="1" si="73"/>
        <v/>
      </c>
    </row>
    <row r="298" spans="2:27" ht="27.75" customHeight="1" x14ac:dyDescent="0.2">
      <c r="B298" s="7">
        <f t="shared" si="60"/>
        <v>295</v>
      </c>
      <c r="C298" s="7" t="str">
        <f t="shared" ca="1" si="70"/>
        <v/>
      </c>
      <c r="D298" s="156" t="str">
        <f t="shared" ca="1" si="61"/>
        <v/>
      </c>
      <c r="E298" s="157" t="str">
        <f t="shared" ca="1" si="62"/>
        <v/>
      </c>
      <c r="F298" s="158" t="str">
        <f t="shared" ca="1" si="63"/>
        <v/>
      </c>
      <c r="G298" s="159"/>
      <c r="H298" s="159" t="str">
        <f>IF(G298="","",INDEX(D.1[Quy cách],MATCH(G298,D.1[Tên sản phẩm],0)))</f>
        <v/>
      </c>
      <c r="I298" s="160" t="str">
        <f>IF(G298="","",INDEX(D.1[ĐVT],MATCH(G298,D.1[Tên sản phẩm],0)))</f>
        <v/>
      </c>
      <c r="J298" s="162" t="str">
        <f>IF(G298="","",INDEX(D.1[Đơn giá nhập
(Hàng tồn đầu kỳ)],MATCH(G298,D.1[Tên sản phẩm],0)))</f>
        <v/>
      </c>
      <c r="K298" s="162" t="str">
        <f t="shared" si="64"/>
        <v/>
      </c>
      <c r="L298" s="159"/>
      <c r="M298" s="163" t="str">
        <f t="shared" si="65"/>
        <v/>
      </c>
      <c r="N298" s="164"/>
      <c r="O298" s="162"/>
      <c r="P298" s="163" t="str">
        <f t="shared" si="66"/>
        <v/>
      </c>
      <c r="Q298" s="164" t="str">
        <f t="shared" ca="1" si="67"/>
        <v/>
      </c>
      <c r="R298" s="163" t="str">
        <f t="shared" si="68"/>
        <v/>
      </c>
      <c r="S298" s="163" t="str">
        <f ca="1">IF(AND(C298&lt;&gt;"",C298&lt;&gt;OFFSET(C298,1,0)),SUMIFS(M.1[Giá có thuế],M.1[Số ĐK],C298),"")</f>
        <v/>
      </c>
      <c r="T298" s="159"/>
      <c r="U298" s="161" t="str">
        <f>IF(T298="","",'Thông Tin Chung'!$L$3)</f>
        <v/>
      </c>
      <c r="V298" s="163" t="str">
        <f t="shared" ca="1" si="69"/>
        <v/>
      </c>
      <c r="W298" s="165"/>
      <c r="X298" s="155" t="str">
        <f ca="1">IF(C298="","",IF(OR(D298&lt;NgayBatDau,D298&gt;NgayKetThuc),"Ngày tháng phải nằm trong kỳ báo cáo",IF(AND(F298&lt;&gt;"",COUNTIF(D.3[Tên nhà cung cấp],F298)=0),"Tên NCC chưa khai báo trong DSNCC",IF(AND(G298&lt;&gt;"",COUNTIF(D.1[Tên sản phẩm],G298)=0),"SP này chưa khai báo trong DSSP",""))))</f>
        <v/>
      </c>
      <c r="Y298" s="23" t="str">
        <f t="shared" ca="1" si="71"/>
        <v/>
      </c>
      <c r="Z298" s="23" t="str">
        <f t="shared" ca="1" si="72"/>
        <v/>
      </c>
      <c r="AA298" s="23" t="str">
        <f t="shared" ca="1" si="73"/>
        <v/>
      </c>
    </row>
    <row r="299" spans="2:27" ht="27.75" customHeight="1" x14ac:dyDescent="0.2">
      <c r="B299" s="7">
        <f t="shared" si="60"/>
        <v>296</v>
      </c>
      <c r="C299" s="7" t="str">
        <f t="shared" ca="1" si="70"/>
        <v/>
      </c>
      <c r="D299" s="156" t="str">
        <f t="shared" ca="1" si="61"/>
        <v/>
      </c>
      <c r="E299" s="157" t="str">
        <f t="shared" ca="1" si="62"/>
        <v/>
      </c>
      <c r="F299" s="158" t="str">
        <f t="shared" ca="1" si="63"/>
        <v/>
      </c>
      <c r="G299" s="159"/>
      <c r="H299" s="159" t="str">
        <f>IF(G299="","",INDEX(D.1[Quy cách],MATCH(G299,D.1[Tên sản phẩm],0)))</f>
        <v/>
      </c>
      <c r="I299" s="160" t="str">
        <f>IF(G299="","",INDEX(D.1[ĐVT],MATCH(G299,D.1[Tên sản phẩm],0)))</f>
        <v/>
      </c>
      <c r="J299" s="162" t="str">
        <f>IF(G299="","",INDEX(D.1[Đơn giá nhập
(Hàng tồn đầu kỳ)],MATCH(G299,D.1[Tên sản phẩm],0)))</f>
        <v/>
      </c>
      <c r="K299" s="162" t="str">
        <f t="shared" si="64"/>
        <v/>
      </c>
      <c r="L299" s="159"/>
      <c r="M299" s="163" t="str">
        <f t="shared" si="65"/>
        <v/>
      </c>
      <c r="N299" s="164"/>
      <c r="O299" s="162"/>
      <c r="P299" s="163" t="str">
        <f t="shared" si="66"/>
        <v/>
      </c>
      <c r="Q299" s="164" t="str">
        <f t="shared" ca="1" si="67"/>
        <v/>
      </c>
      <c r="R299" s="163" t="str">
        <f t="shared" si="68"/>
        <v/>
      </c>
      <c r="S299" s="163" t="str">
        <f ca="1">IF(AND(C299&lt;&gt;"",C299&lt;&gt;OFFSET(C299,1,0)),SUMIFS(M.1[Giá có thuế],M.1[Số ĐK],C299),"")</f>
        <v/>
      </c>
      <c r="T299" s="159"/>
      <c r="U299" s="161" t="str">
        <f>IF(T299="","",'Thông Tin Chung'!$L$3)</f>
        <v/>
      </c>
      <c r="V299" s="163" t="str">
        <f t="shared" ca="1" si="69"/>
        <v/>
      </c>
      <c r="W299" s="165"/>
      <c r="X299" s="155" t="str">
        <f ca="1">IF(C299="","",IF(OR(D299&lt;NgayBatDau,D299&gt;NgayKetThuc),"Ngày tháng phải nằm trong kỳ báo cáo",IF(AND(F299&lt;&gt;"",COUNTIF(D.3[Tên nhà cung cấp],F299)=0),"Tên NCC chưa khai báo trong DSNCC",IF(AND(G299&lt;&gt;"",COUNTIF(D.1[Tên sản phẩm],G299)=0),"SP này chưa khai báo trong DSSP",""))))</f>
        <v/>
      </c>
      <c r="Y299" s="23" t="str">
        <f t="shared" ca="1" si="71"/>
        <v/>
      </c>
      <c r="Z299" s="23" t="str">
        <f t="shared" ca="1" si="72"/>
        <v/>
      </c>
      <c r="AA299" s="23" t="str">
        <f t="shared" ca="1" si="73"/>
        <v/>
      </c>
    </row>
    <row r="300" spans="2:27" ht="27.75" customHeight="1" x14ac:dyDescent="0.2">
      <c r="B300" s="7">
        <f t="shared" si="60"/>
        <v>297</v>
      </c>
      <c r="C300" s="7" t="str">
        <f t="shared" ca="1" si="70"/>
        <v/>
      </c>
      <c r="D300" s="156" t="str">
        <f t="shared" ca="1" si="61"/>
        <v/>
      </c>
      <c r="E300" s="157" t="str">
        <f t="shared" ca="1" si="62"/>
        <v/>
      </c>
      <c r="F300" s="158" t="str">
        <f t="shared" ca="1" si="63"/>
        <v/>
      </c>
      <c r="G300" s="159"/>
      <c r="H300" s="159" t="str">
        <f>IF(G300="","",INDEX(D.1[Quy cách],MATCH(G300,D.1[Tên sản phẩm],0)))</f>
        <v/>
      </c>
      <c r="I300" s="160" t="str">
        <f>IF(G300="","",INDEX(D.1[ĐVT],MATCH(G300,D.1[Tên sản phẩm],0)))</f>
        <v/>
      </c>
      <c r="J300" s="162" t="str">
        <f>IF(G300="","",INDEX(D.1[Đơn giá nhập
(Hàng tồn đầu kỳ)],MATCH(G300,D.1[Tên sản phẩm],0)))</f>
        <v/>
      </c>
      <c r="K300" s="162" t="str">
        <f t="shared" si="64"/>
        <v/>
      </c>
      <c r="L300" s="159"/>
      <c r="M300" s="163" t="str">
        <f t="shared" si="65"/>
        <v/>
      </c>
      <c r="N300" s="164"/>
      <c r="O300" s="162"/>
      <c r="P300" s="163" t="str">
        <f t="shared" si="66"/>
        <v/>
      </c>
      <c r="Q300" s="164" t="str">
        <f t="shared" ca="1" si="67"/>
        <v/>
      </c>
      <c r="R300" s="163" t="str">
        <f t="shared" si="68"/>
        <v/>
      </c>
      <c r="S300" s="163" t="str">
        <f ca="1">IF(AND(C300&lt;&gt;"",C300&lt;&gt;OFFSET(C300,1,0)),SUMIFS(M.1[Giá có thuế],M.1[Số ĐK],C300),"")</f>
        <v/>
      </c>
      <c r="T300" s="159"/>
      <c r="U300" s="161" t="str">
        <f>IF(T300="","",'Thông Tin Chung'!$L$3)</f>
        <v/>
      </c>
      <c r="V300" s="163" t="str">
        <f t="shared" ca="1" si="69"/>
        <v/>
      </c>
      <c r="W300" s="165"/>
      <c r="X300" s="155" t="str">
        <f ca="1">IF(C300="","",IF(OR(D300&lt;NgayBatDau,D300&gt;NgayKetThuc),"Ngày tháng phải nằm trong kỳ báo cáo",IF(AND(F300&lt;&gt;"",COUNTIF(D.3[Tên nhà cung cấp],F300)=0),"Tên NCC chưa khai báo trong DSNCC",IF(AND(G300&lt;&gt;"",COUNTIF(D.1[Tên sản phẩm],G300)=0),"SP này chưa khai báo trong DSSP",""))))</f>
        <v/>
      </c>
      <c r="Y300" s="23" t="str">
        <f t="shared" ca="1" si="71"/>
        <v/>
      </c>
      <c r="Z300" s="23" t="str">
        <f t="shared" ca="1" si="72"/>
        <v/>
      </c>
      <c r="AA300" s="23" t="str">
        <f t="shared" ca="1" si="73"/>
        <v/>
      </c>
    </row>
    <row r="301" spans="2:27" ht="27.75" customHeight="1" x14ac:dyDescent="0.2">
      <c r="B301" s="7">
        <f t="shared" si="60"/>
        <v>298</v>
      </c>
      <c r="C301" s="7" t="str">
        <f t="shared" ca="1" si="70"/>
        <v/>
      </c>
      <c r="D301" s="156" t="str">
        <f t="shared" ca="1" si="61"/>
        <v/>
      </c>
      <c r="E301" s="157" t="str">
        <f t="shared" ca="1" si="62"/>
        <v/>
      </c>
      <c r="F301" s="158" t="str">
        <f t="shared" ca="1" si="63"/>
        <v/>
      </c>
      <c r="G301" s="159"/>
      <c r="H301" s="159" t="str">
        <f>IF(G301="","",INDEX(D.1[Quy cách],MATCH(G301,D.1[Tên sản phẩm],0)))</f>
        <v/>
      </c>
      <c r="I301" s="160" t="str">
        <f>IF(G301="","",INDEX(D.1[ĐVT],MATCH(G301,D.1[Tên sản phẩm],0)))</f>
        <v/>
      </c>
      <c r="J301" s="162" t="str">
        <f>IF(G301="","",INDEX(D.1[Đơn giá nhập
(Hàng tồn đầu kỳ)],MATCH(G301,D.1[Tên sản phẩm],0)))</f>
        <v/>
      </c>
      <c r="K301" s="162" t="str">
        <f t="shared" si="64"/>
        <v/>
      </c>
      <c r="L301" s="159"/>
      <c r="M301" s="163" t="str">
        <f t="shared" si="65"/>
        <v/>
      </c>
      <c r="N301" s="164"/>
      <c r="O301" s="162"/>
      <c r="P301" s="163" t="str">
        <f t="shared" si="66"/>
        <v/>
      </c>
      <c r="Q301" s="164" t="str">
        <f t="shared" ca="1" si="67"/>
        <v/>
      </c>
      <c r="R301" s="163" t="str">
        <f t="shared" si="68"/>
        <v/>
      </c>
      <c r="S301" s="163" t="str">
        <f ca="1">IF(AND(C301&lt;&gt;"",C301&lt;&gt;OFFSET(C301,1,0)),SUMIFS(M.1[Giá có thuế],M.1[Số ĐK],C301),"")</f>
        <v/>
      </c>
      <c r="T301" s="159"/>
      <c r="U301" s="161" t="str">
        <f>IF(T301="","",'Thông Tin Chung'!$L$3)</f>
        <v/>
      </c>
      <c r="V301" s="163" t="str">
        <f t="shared" ca="1" si="69"/>
        <v/>
      </c>
      <c r="W301" s="165"/>
      <c r="X301" s="155" t="str">
        <f ca="1">IF(C301="","",IF(OR(D301&lt;NgayBatDau,D301&gt;NgayKetThuc),"Ngày tháng phải nằm trong kỳ báo cáo",IF(AND(F301&lt;&gt;"",COUNTIF(D.3[Tên nhà cung cấp],F301)=0),"Tên NCC chưa khai báo trong DSNCC",IF(AND(G301&lt;&gt;"",COUNTIF(D.1[Tên sản phẩm],G301)=0),"SP này chưa khai báo trong DSSP",""))))</f>
        <v/>
      </c>
      <c r="Y301" s="23" t="str">
        <f t="shared" ca="1" si="71"/>
        <v/>
      </c>
      <c r="Z301" s="23" t="str">
        <f t="shared" ca="1" si="72"/>
        <v/>
      </c>
      <c r="AA301" s="23" t="str">
        <f t="shared" ca="1" si="73"/>
        <v/>
      </c>
    </row>
    <row r="302" spans="2:27" ht="27.75" customHeight="1" x14ac:dyDescent="0.2">
      <c r="B302" s="7">
        <f t="shared" si="60"/>
        <v>299</v>
      </c>
      <c r="C302" s="7" t="str">
        <f t="shared" ca="1" si="70"/>
        <v/>
      </c>
      <c r="D302" s="156" t="str">
        <f t="shared" ca="1" si="61"/>
        <v/>
      </c>
      <c r="E302" s="157" t="str">
        <f t="shared" ca="1" si="62"/>
        <v/>
      </c>
      <c r="F302" s="158" t="str">
        <f t="shared" ca="1" si="63"/>
        <v/>
      </c>
      <c r="G302" s="159"/>
      <c r="H302" s="159" t="str">
        <f>IF(G302="","",INDEX(D.1[Quy cách],MATCH(G302,D.1[Tên sản phẩm],0)))</f>
        <v/>
      </c>
      <c r="I302" s="160" t="str">
        <f>IF(G302="","",INDEX(D.1[ĐVT],MATCH(G302,D.1[Tên sản phẩm],0)))</f>
        <v/>
      </c>
      <c r="J302" s="162" t="str">
        <f>IF(G302="","",INDEX(D.1[Đơn giá nhập
(Hàng tồn đầu kỳ)],MATCH(G302,D.1[Tên sản phẩm],0)))</f>
        <v/>
      </c>
      <c r="K302" s="162" t="str">
        <f t="shared" si="64"/>
        <v/>
      </c>
      <c r="L302" s="159"/>
      <c r="M302" s="163" t="str">
        <f t="shared" si="65"/>
        <v/>
      </c>
      <c r="N302" s="164"/>
      <c r="O302" s="162"/>
      <c r="P302" s="163" t="str">
        <f t="shared" si="66"/>
        <v/>
      </c>
      <c r="Q302" s="164" t="str">
        <f t="shared" ca="1" si="67"/>
        <v/>
      </c>
      <c r="R302" s="163" t="str">
        <f t="shared" si="68"/>
        <v/>
      </c>
      <c r="S302" s="163" t="str">
        <f ca="1">IF(AND(C302&lt;&gt;"",C302&lt;&gt;OFFSET(C302,1,0)),SUMIFS(M.1[Giá có thuế],M.1[Số ĐK],C302),"")</f>
        <v/>
      </c>
      <c r="T302" s="159"/>
      <c r="U302" s="161" t="str">
        <f>IF(T302="","",'Thông Tin Chung'!$L$3)</f>
        <v/>
      </c>
      <c r="V302" s="163" t="str">
        <f t="shared" ca="1" si="69"/>
        <v/>
      </c>
      <c r="W302" s="165"/>
      <c r="X302" s="155" t="str">
        <f ca="1">IF(C302="","",IF(OR(D302&lt;NgayBatDau,D302&gt;NgayKetThuc),"Ngày tháng phải nằm trong kỳ báo cáo",IF(AND(F302&lt;&gt;"",COUNTIF(D.3[Tên nhà cung cấp],F302)=0),"Tên NCC chưa khai báo trong DSNCC",IF(AND(G302&lt;&gt;"",COUNTIF(D.1[Tên sản phẩm],G302)=0),"SP này chưa khai báo trong DSSP",""))))</f>
        <v/>
      </c>
      <c r="Y302" s="23" t="str">
        <f t="shared" ca="1" si="71"/>
        <v/>
      </c>
      <c r="Z302" s="23" t="str">
        <f t="shared" ca="1" si="72"/>
        <v/>
      </c>
      <c r="AA302" s="23" t="str">
        <f t="shared" ca="1" si="73"/>
        <v/>
      </c>
    </row>
    <row r="303" spans="2:27" ht="27.75" customHeight="1" x14ac:dyDescent="0.2">
      <c r="B303" s="7">
        <f t="shared" si="60"/>
        <v>300</v>
      </c>
      <c r="C303" s="7" t="str">
        <f t="shared" ca="1" si="70"/>
        <v/>
      </c>
      <c r="D303" s="156" t="str">
        <f t="shared" ca="1" si="61"/>
        <v/>
      </c>
      <c r="E303" s="157" t="str">
        <f t="shared" ca="1" si="62"/>
        <v/>
      </c>
      <c r="F303" s="158" t="str">
        <f t="shared" ca="1" si="63"/>
        <v/>
      </c>
      <c r="G303" s="159"/>
      <c r="H303" s="159" t="str">
        <f>IF(G303="","",INDEX(D.1[Quy cách],MATCH(G303,D.1[Tên sản phẩm],0)))</f>
        <v/>
      </c>
      <c r="I303" s="160" t="str">
        <f>IF(G303="","",INDEX(D.1[ĐVT],MATCH(G303,D.1[Tên sản phẩm],0)))</f>
        <v/>
      </c>
      <c r="J303" s="162" t="str">
        <f>IF(G303="","",INDEX(D.1[Đơn giá nhập
(Hàng tồn đầu kỳ)],MATCH(G303,D.1[Tên sản phẩm],0)))</f>
        <v/>
      </c>
      <c r="K303" s="162" t="str">
        <f t="shared" si="64"/>
        <v/>
      </c>
      <c r="L303" s="159"/>
      <c r="M303" s="163" t="str">
        <f t="shared" si="65"/>
        <v/>
      </c>
      <c r="N303" s="164"/>
      <c r="O303" s="162"/>
      <c r="P303" s="163" t="str">
        <f t="shared" si="66"/>
        <v/>
      </c>
      <c r="Q303" s="164" t="str">
        <f t="shared" ca="1" si="67"/>
        <v/>
      </c>
      <c r="R303" s="163" t="str">
        <f t="shared" si="68"/>
        <v/>
      </c>
      <c r="S303" s="163" t="str">
        <f ca="1">IF(AND(C303&lt;&gt;"",C303&lt;&gt;OFFSET(C303,1,0)),SUMIFS(M.1[Giá có thuế],M.1[Số ĐK],C303),"")</f>
        <v/>
      </c>
      <c r="T303" s="159"/>
      <c r="U303" s="161" t="str">
        <f>IF(T303="","",'Thông Tin Chung'!$L$3)</f>
        <v/>
      </c>
      <c r="V303" s="163" t="str">
        <f t="shared" ca="1" si="69"/>
        <v/>
      </c>
      <c r="W303" s="165"/>
      <c r="X303" s="155" t="str">
        <f ca="1">IF(C303="","",IF(OR(D303&lt;NgayBatDau,D303&gt;NgayKetThuc),"Ngày tháng phải nằm trong kỳ báo cáo",IF(AND(F303&lt;&gt;"",COUNTIF(D.3[Tên nhà cung cấp],F303)=0),"Tên NCC chưa khai báo trong DSNCC",IF(AND(G303&lt;&gt;"",COUNTIF(D.1[Tên sản phẩm],G303)=0),"SP này chưa khai báo trong DSSP",""))))</f>
        <v/>
      </c>
      <c r="Y303" s="23" t="str">
        <f t="shared" ca="1" si="71"/>
        <v/>
      </c>
      <c r="Z303" s="23" t="str">
        <f t="shared" ca="1" si="72"/>
        <v/>
      </c>
      <c r="AA303" s="23" t="str">
        <f t="shared" ca="1" si="73"/>
        <v/>
      </c>
    </row>
    <row r="304" spans="2:27" ht="27.75" customHeight="1" x14ac:dyDescent="0.2">
      <c r="B304" s="7">
        <f t="shared" si="60"/>
        <v>301</v>
      </c>
      <c r="C304" s="7" t="str">
        <f t="shared" ca="1" si="70"/>
        <v/>
      </c>
      <c r="D304" s="156" t="str">
        <f t="shared" ca="1" si="61"/>
        <v/>
      </c>
      <c r="E304" s="157" t="str">
        <f t="shared" ca="1" si="62"/>
        <v/>
      </c>
      <c r="F304" s="158" t="str">
        <f t="shared" ca="1" si="63"/>
        <v/>
      </c>
      <c r="G304" s="159"/>
      <c r="H304" s="159" t="str">
        <f>IF(G304="","",INDEX(D.1[Quy cách],MATCH(G304,D.1[Tên sản phẩm],0)))</f>
        <v/>
      </c>
      <c r="I304" s="160" t="str">
        <f>IF(G304="","",INDEX(D.1[ĐVT],MATCH(G304,D.1[Tên sản phẩm],0)))</f>
        <v/>
      </c>
      <c r="J304" s="162" t="str">
        <f>IF(G304="","",INDEX(D.1[Đơn giá nhập
(Hàng tồn đầu kỳ)],MATCH(G304,D.1[Tên sản phẩm],0)))</f>
        <v/>
      </c>
      <c r="K304" s="162" t="str">
        <f t="shared" si="64"/>
        <v/>
      </c>
      <c r="L304" s="159"/>
      <c r="M304" s="163" t="str">
        <f t="shared" si="65"/>
        <v/>
      </c>
      <c r="N304" s="164"/>
      <c r="O304" s="162"/>
      <c r="P304" s="163" t="str">
        <f t="shared" si="66"/>
        <v/>
      </c>
      <c r="Q304" s="164" t="str">
        <f t="shared" ca="1" si="67"/>
        <v/>
      </c>
      <c r="R304" s="163" t="str">
        <f t="shared" si="68"/>
        <v/>
      </c>
      <c r="S304" s="163" t="str">
        <f ca="1">IF(AND(C304&lt;&gt;"",C304&lt;&gt;OFFSET(C304,1,0)),SUMIFS(M.1[Giá có thuế],M.1[Số ĐK],C304),"")</f>
        <v/>
      </c>
      <c r="T304" s="159"/>
      <c r="U304" s="161" t="str">
        <f>IF(T304="","",'Thông Tin Chung'!$L$3)</f>
        <v/>
      </c>
      <c r="V304" s="163" t="str">
        <f t="shared" ca="1" si="69"/>
        <v/>
      </c>
      <c r="W304" s="165"/>
      <c r="X304" s="155" t="str">
        <f ca="1">IF(C304="","",IF(OR(D304&lt;NgayBatDau,D304&gt;NgayKetThuc),"Ngày tháng phải nằm trong kỳ báo cáo",IF(AND(F304&lt;&gt;"",COUNTIF(D.3[Tên nhà cung cấp],F304)=0),"Tên NCC chưa khai báo trong DSNCC",IF(AND(G304&lt;&gt;"",COUNTIF(D.1[Tên sản phẩm],G304)=0),"SP này chưa khai báo trong DSSP",""))))</f>
        <v/>
      </c>
      <c r="Y304" s="23" t="str">
        <f t="shared" ca="1" si="71"/>
        <v/>
      </c>
      <c r="Z304" s="23" t="str">
        <f t="shared" ca="1" si="72"/>
        <v/>
      </c>
      <c r="AA304" s="23" t="str">
        <f t="shared" ca="1" si="73"/>
        <v/>
      </c>
    </row>
    <row r="305" spans="2:27" ht="27.75" customHeight="1" x14ac:dyDescent="0.2">
      <c r="B305" s="7">
        <f t="shared" si="60"/>
        <v>302</v>
      </c>
      <c r="C305" s="7" t="str">
        <f t="shared" ca="1" si="70"/>
        <v/>
      </c>
      <c r="D305" s="156" t="str">
        <f t="shared" ca="1" si="61"/>
        <v/>
      </c>
      <c r="E305" s="157" t="str">
        <f t="shared" ca="1" si="62"/>
        <v/>
      </c>
      <c r="F305" s="158" t="str">
        <f t="shared" ca="1" si="63"/>
        <v/>
      </c>
      <c r="G305" s="159"/>
      <c r="H305" s="159" t="str">
        <f>IF(G305="","",INDEX(D.1[Quy cách],MATCH(G305,D.1[Tên sản phẩm],0)))</f>
        <v/>
      </c>
      <c r="I305" s="160" t="str">
        <f>IF(G305="","",INDEX(D.1[ĐVT],MATCH(G305,D.1[Tên sản phẩm],0)))</f>
        <v/>
      </c>
      <c r="J305" s="162" t="str">
        <f>IF(G305="","",INDEX(D.1[Đơn giá nhập
(Hàng tồn đầu kỳ)],MATCH(G305,D.1[Tên sản phẩm],0)))</f>
        <v/>
      </c>
      <c r="K305" s="162" t="str">
        <f t="shared" si="64"/>
        <v/>
      </c>
      <c r="L305" s="159"/>
      <c r="M305" s="163" t="str">
        <f t="shared" si="65"/>
        <v/>
      </c>
      <c r="N305" s="164"/>
      <c r="O305" s="162"/>
      <c r="P305" s="163" t="str">
        <f t="shared" si="66"/>
        <v/>
      </c>
      <c r="Q305" s="164" t="str">
        <f t="shared" ca="1" si="67"/>
        <v/>
      </c>
      <c r="R305" s="163" t="str">
        <f t="shared" si="68"/>
        <v/>
      </c>
      <c r="S305" s="163" t="str">
        <f ca="1">IF(AND(C305&lt;&gt;"",C305&lt;&gt;OFFSET(C305,1,0)),SUMIFS(M.1[Giá có thuế],M.1[Số ĐK],C305),"")</f>
        <v/>
      </c>
      <c r="T305" s="159"/>
      <c r="U305" s="161" t="str">
        <f>IF(T305="","",'Thông Tin Chung'!$L$3)</f>
        <v/>
      </c>
      <c r="V305" s="163" t="str">
        <f t="shared" ca="1" si="69"/>
        <v/>
      </c>
      <c r="W305" s="165"/>
      <c r="X305" s="155" t="str">
        <f ca="1">IF(C305="","",IF(OR(D305&lt;NgayBatDau,D305&gt;NgayKetThuc),"Ngày tháng phải nằm trong kỳ báo cáo",IF(AND(F305&lt;&gt;"",COUNTIF(D.3[Tên nhà cung cấp],F305)=0),"Tên NCC chưa khai báo trong DSNCC",IF(AND(G305&lt;&gt;"",COUNTIF(D.1[Tên sản phẩm],G305)=0),"SP này chưa khai báo trong DSSP",""))))</f>
        <v/>
      </c>
      <c r="Y305" s="23" t="str">
        <f t="shared" ca="1" si="71"/>
        <v/>
      </c>
      <c r="Z305" s="23" t="str">
        <f t="shared" ca="1" si="72"/>
        <v/>
      </c>
      <c r="AA305" s="23" t="str">
        <f t="shared" ca="1" si="73"/>
        <v/>
      </c>
    </row>
    <row r="306" spans="2:27" ht="27.75" customHeight="1" x14ac:dyDescent="0.2">
      <c r="B306" s="7">
        <f t="shared" si="60"/>
        <v>303</v>
      </c>
      <c r="C306" s="7" t="str">
        <f t="shared" ca="1" si="70"/>
        <v/>
      </c>
      <c r="D306" s="156" t="str">
        <f t="shared" ca="1" si="61"/>
        <v/>
      </c>
      <c r="E306" s="157" t="str">
        <f t="shared" ca="1" si="62"/>
        <v/>
      </c>
      <c r="F306" s="158" t="str">
        <f t="shared" ca="1" si="63"/>
        <v/>
      </c>
      <c r="G306" s="159"/>
      <c r="H306" s="159" t="str">
        <f>IF(G306="","",INDEX(D.1[Quy cách],MATCH(G306,D.1[Tên sản phẩm],0)))</f>
        <v/>
      </c>
      <c r="I306" s="160" t="str">
        <f>IF(G306="","",INDEX(D.1[ĐVT],MATCH(G306,D.1[Tên sản phẩm],0)))</f>
        <v/>
      </c>
      <c r="J306" s="162" t="str">
        <f>IF(G306="","",INDEX(D.1[Đơn giá nhập
(Hàng tồn đầu kỳ)],MATCH(G306,D.1[Tên sản phẩm],0)))</f>
        <v/>
      </c>
      <c r="K306" s="162" t="str">
        <f t="shared" si="64"/>
        <v/>
      </c>
      <c r="L306" s="159"/>
      <c r="M306" s="163" t="str">
        <f t="shared" si="65"/>
        <v/>
      </c>
      <c r="N306" s="164"/>
      <c r="O306" s="162"/>
      <c r="P306" s="163" t="str">
        <f t="shared" si="66"/>
        <v/>
      </c>
      <c r="Q306" s="164" t="str">
        <f t="shared" ca="1" si="67"/>
        <v/>
      </c>
      <c r="R306" s="163" t="str">
        <f t="shared" si="68"/>
        <v/>
      </c>
      <c r="S306" s="163" t="str">
        <f ca="1">IF(AND(C306&lt;&gt;"",C306&lt;&gt;OFFSET(C306,1,0)),SUMIFS(M.1[Giá có thuế],M.1[Số ĐK],C306),"")</f>
        <v/>
      </c>
      <c r="T306" s="159"/>
      <c r="U306" s="161" t="str">
        <f>IF(T306="","",'Thông Tin Chung'!$L$3)</f>
        <v/>
      </c>
      <c r="V306" s="163" t="str">
        <f t="shared" ca="1" si="69"/>
        <v/>
      </c>
      <c r="W306" s="165"/>
      <c r="X306" s="155" t="str">
        <f ca="1">IF(C306="","",IF(OR(D306&lt;NgayBatDau,D306&gt;NgayKetThuc),"Ngày tháng phải nằm trong kỳ báo cáo",IF(AND(F306&lt;&gt;"",COUNTIF(D.3[Tên nhà cung cấp],F306)=0),"Tên NCC chưa khai báo trong DSNCC",IF(AND(G306&lt;&gt;"",COUNTIF(D.1[Tên sản phẩm],G306)=0),"SP này chưa khai báo trong DSSP",""))))</f>
        <v/>
      </c>
      <c r="Y306" s="23" t="str">
        <f t="shared" ca="1" si="71"/>
        <v/>
      </c>
      <c r="Z306" s="23" t="str">
        <f t="shared" ca="1" si="72"/>
        <v/>
      </c>
      <c r="AA306" s="23" t="str">
        <f t="shared" ca="1" si="73"/>
        <v/>
      </c>
    </row>
    <row r="307" spans="2:27" ht="27.75" customHeight="1" x14ac:dyDescent="0.2">
      <c r="B307" s="7">
        <f t="shared" si="60"/>
        <v>304</v>
      </c>
      <c r="C307" s="7" t="str">
        <f t="shared" ca="1" si="70"/>
        <v/>
      </c>
      <c r="D307" s="156" t="str">
        <f t="shared" ca="1" si="61"/>
        <v/>
      </c>
      <c r="E307" s="157" t="str">
        <f t="shared" ca="1" si="62"/>
        <v/>
      </c>
      <c r="F307" s="158" t="str">
        <f t="shared" ca="1" si="63"/>
        <v/>
      </c>
      <c r="G307" s="159"/>
      <c r="H307" s="159" t="str">
        <f>IF(G307="","",INDEX(D.1[Quy cách],MATCH(G307,D.1[Tên sản phẩm],0)))</f>
        <v/>
      </c>
      <c r="I307" s="160" t="str">
        <f>IF(G307="","",INDEX(D.1[ĐVT],MATCH(G307,D.1[Tên sản phẩm],0)))</f>
        <v/>
      </c>
      <c r="J307" s="162" t="str">
        <f>IF(G307="","",INDEX(D.1[Đơn giá nhập
(Hàng tồn đầu kỳ)],MATCH(G307,D.1[Tên sản phẩm],0)))</f>
        <v/>
      </c>
      <c r="K307" s="162" t="str">
        <f t="shared" si="64"/>
        <v/>
      </c>
      <c r="L307" s="159"/>
      <c r="M307" s="163" t="str">
        <f t="shared" si="65"/>
        <v/>
      </c>
      <c r="N307" s="164"/>
      <c r="O307" s="162"/>
      <c r="P307" s="163" t="str">
        <f t="shared" si="66"/>
        <v/>
      </c>
      <c r="Q307" s="164" t="str">
        <f t="shared" ca="1" si="67"/>
        <v/>
      </c>
      <c r="R307" s="163" t="str">
        <f t="shared" si="68"/>
        <v/>
      </c>
      <c r="S307" s="163" t="str">
        <f ca="1">IF(AND(C307&lt;&gt;"",C307&lt;&gt;OFFSET(C307,1,0)),SUMIFS(M.1[Giá có thuế],M.1[Số ĐK],C307),"")</f>
        <v/>
      </c>
      <c r="T307" s="159"/>
      <c r="U307" s="161" t="str">
        <f>IF(T307="","",'Thông Tin Chung'!$L$3)</f>
        <v/>
      </c>
      <c r="V307" s="163" t="str">
        <f t="shared" ca="1" si="69"/>
        <v/>
      </c>
      <c r="W307" s="165"/>
      <c r="X307" s="155" t="str">
        <f ca="1">IF(C307="","",IF(OR(D307&lt;NgayBatDau,D307&gt;NgayKetThuc),"Ngày tháng phải nằm trong kỳ báo cáo",IF(AND(F307&lt;&gt;"",COUNTIF(D.3[Tên nhà cung cấp],F307)=0),"Tên NCC chưa khai báo trong DSNCC",IF(AND(G307&lt;&gt;"",COUNTIF(D.1[Tên sản phẩm],G307)=0),"SP này chưa khai báo trong DSSP",""))))</f>
        <v/>
      </c>
      <c r="Y307" s="23" t="str">
        <f t="shared" ca="1" si="71"/>
        <v/>
      </c>
      <c r="Z307" s="23" t="str">
        <f t="shared" ca="1" si="72"/>
        <v/>
      </c>
      <c r="AA307" s="23" t="str">
        <f t="shared" ca="1" si="73"/>
        <v/>
      </c>
    </row>
    <row r="308" spans="2:27" ht="27.75" customHeight="1" x14ac:dyDescent="0.2">
      <c r="B308" s="7">
        <f t="shared" si="60"/>
        <v>305</v>
      </c>
      <c r="C308" s="7" t="str">
        <f t="shared" ca="1" si="70"/>
        <v/>
      </c>
      <c r="D308" s="156" t="str">
        <f t="shared" ca="1" si="61"/>
        <v/>
      </c>
      <c r="E308" s="157" t="str">
        <f t="shared" ca="1" si="62"/>
        <v/>
      </c>
      <c r="F308" s="158" t="str">
        <f t="shared" ca="1" si="63"/>
        <v/>
      </c>
      <c r="G308" s="159"/>
      <c r="H308" s="159" t="str">
        <f>IF(G308="","",INDEX(D.1[Quy cách],MATCH(G308,D.1[Tên sản phẩm],0)))</f>
        <v/>
      </c>
      <c r="I308" s="160" t="str">
        <f>IF(G308="","",INDEX(D.1[ĐVT],MATCH(G308,D.1[Tên sản phẩm],0)))</f>
        <v/>
      </c>
      <c r="J308" s="162" t="str">
        <f>IF(G308="","",INDEX(D.1[Đơn giá nhập
(Hàng tồn đầu kỳ)],MATCH(G308,D.1[Tên sản phẩm],0)))</f>
        <v/>
      </c>
      <c r="K308" s="162" t="str">
        <f t="shared" si="64"/>
        <v/>
      </c>
      <c r="L308" s="159"/>
      <c r="M308" s="163" t="str">
        <f t="shared" si="65"/>
        <v/>
      </c>
      <c r="N308" s="164"/>
      <c r="O308" s="162"/>
      <c r="P308" s="163" t="str">
        <f t="shared" si="66"/>
        <v/>
      </c>
      <c r="Q308" s="164" t="str">
        <f t="shared" ca="1" si="67"/>
        <v/>
      </c>
      <c r="R308" s="163" t="str">
        <f t="shared" si="68"/>
        <v/>
      </c>
      <c r="S308" s="163" t="str">
        <f ca="1">IF(AND(C308&lt;&gt;"",C308&lt;&gt;OFFSET(C308,1,0)),SUMIFS(M.1[Giá có thuế],M.1[Số ĐK],C308),"")</f>
        <v/>
      </c>
      <c r="T308" s="159"/>
      <c r="U308" s="161" t="str">
        <f>IF(T308="","",'Thông Tin Chung'!$L$3)</f>
        <v/>
      </c>
      <c r="V308" s="163" t="str">
        <f t="shared" ca="1" si="69"/>
        <v/>
      </c>
      <c r="W308" s="165"/>
      <c r="X308" s="155" t="str">
        <f ca="1">IF(C308="","",IF(OR(D308&lt;NgayBatDau,D308&gt;NgayKetThuc),"Ngày tháng phải nằm trong kỳ báo cáo",IF(AND(F308&lt;&gt;"",COUNTIF(D.3[Tên nhà cung cấp],F308)=0),"Tên NCC chưa khai báo trong DSNCC",IF(AND(G308&lt;&gt;"",COUNTIF(D.1[Tên sản phẩm],G308)=0),"SP này chưa khai báo trong DSSP",""))))</f>
        <v/>
      </c>
      <c r="Y308" s="23" t="str">
        <f t="shared" ca="1" si="71"/>
        <v/>
      </c>
      <c r="Z308" s="23" t="str">
        <f t="shared" ca="1" si="72"/>
        <v/>
      </c>
      <c r="AA308" s="23" t="str">
        <f t="shared" ca="1" si="73"/>
        <v/>
      </c>
    </row>
    <row r="309" spans="2:27" ht="27.75" customHeight="1" x14ac:dyDescent="0.2">
      <c r="B309" s="7">
        <f t="shared" si="60"/>
        <v>306</v>
      </c>
      <c r="C309" s="7" t="str">
        <f t="shared" ca="1" si="70"/>
        <v/>
      </c>
      <c r="D309" s="156" t="str">
        <f t="shared" ca="1" si="61"/>
        <v/>
      </c>
      <c r="E309" s="157" t="str">
        <f t="shared" ca="1" si="62"/>
        <v/>
      </c>
      <c r="F309" s="158" t="str">
        <f t="shared" ca="1" si="63"/>
        <v/>
      </c>
      <c r="G309" s="159"/>
      <c r="H309" s="159" t="str">
        <f>IF(G309="","",INDEX(D.1[Quy cách],MATCH(G309,D.1[Tên sản phẩm],0)))</f>
        <v/>
      </c>
      <c r="I309" s="160" t="str">
        <f>IF(G309="","",INDEX(D.1[ĐVT],MATCH(G309,D.1[Tên sản phẩm],0)))</f>
        <v/>
      </c>
      <c r="J309" s="162" t="str">
        <f>IF(G309="","",INDEX(D.1[Đơn giá nhập
(Hàng tồn đầu kỳ)],MATCH(G309,D.1[Tên sản phẩm],0)))</f>
        <v/>
      </c>
      <c r="K309" s="162" t="str">
        <f t="shared" si="64"/>
        <v/>
      </c>
      <c r="L309" s="159"/>
      <c r="M309" s="163" t="str">
        <f t="shared" si="65"/>
        <v/>
      </c>
      <c r="N309" s="164"/>
      <c r="O309" s="162"/>
      <c r="P309" s="163" t="str">
        <f t="shared" si="66"/>
        <v/>
      </c>
      <c r="Q309" s="164" t="str">
        <f t="shared" ca="1" si="67"/>
        <v/>
      </c>
      <c r="R309" s="163" t="str">
        <f t="shared" si="68"/>
        <v/>
      </c>
      <c r="S309" s="163" t="str">
        <f ca="1">IF(AND(C309&lt;&gt;"",C309&lt;&gt;OFFSET(C309,1,0)),SUMIFS(M.1[Giá có thuế],M.1[Số ĐK],C309),"")</f>
        <v/>
      </c>
      <c r="T309" s="159"/>
      <c r="U309" s="161" t="str">
        <f>IF(T309="","",'Thông Tin Chung'!$L$3)</f>
        <v/>
      </c>
      <c r="V309" s="163" t="str">
        <f t="shared" ca="1" si="69"/>
        <v/>
      </c>
      <c r="W309" s="165"/>
      <c r="X309" s="155" t="str">
        <f ca="1">IF(C309="","",IF(OR(D309&lt;NgayBatDau,D309&gt;NgayKetThuc),"Ngày tháng phải nằm trong kỳ báo cáo",IF(AND(F309&lt;&gt;"",COUNTIF(D.3[Tên nhà cung cấp],F309)=0),"Tên NCC chưa khai báo trong DSNCC",IF(AND(G309&lt;&gt;"",COUNTIF(D.1[Tên sản phẩm],G309)=0),"SP này chưa khai báo trong DSSP",""))))</f>
        <v/>
      </c>
      <c r="Y309" s="23" t="str">
        <f t="shared" ca="1" si="71"/>
        <v/>
      </c>
      <c r="Z309" s="23" t="str">
        <f t="shared" ca="1" si="72"/>
        <v/>
      </c>
      <c r="AA309" s="23" t="str">
        <f t="shared" ca="1" si="73"/>
        <v/>
      </c>
    </row>
    <row r="310" spans="2:27" ht="27.75" customHeight="1" x14ac:dyDescent="0.2">
      <c r="B310" s="7">
        <f t="shared" si="60"/>
        <v>307</v>
      </c>
      <c r="C310" s="7" t="str">
        <f t="shared" ca="1" si="70"/>
        <v/>
      </c>
      <c r="D310" s="156" t="str">
        <f t="shared" ca="1" si="61"/>
        <v/>
      </c>
      <c r="E310" s="157" t="str">
        <f t="shared" ca="1" si="62"/>
        <v/>
      </c>
      <c r="F310" s="158" t="str">
        <f t="shared" ca="1" si="63"/>
        <v/>
      </c>
      <c r="G310" s="159"/>
      <c r="H310" s="159" t="str">
        <f>IF(G310="","",INDEX(D.1[Quy cách],MATCH(G310,D.1[Tên sản phẩm],0)))</f>
        <v/>
      </c>
      <c r="I310" s="160" t="str">
        <f>IF(G310="","",INDEX(D.1[ĐVT],MATCH(G310,D.1[Tên sản phẩm],0)))</f>
        <v/>
      </c>
      <c r="J310" s="162" t="str">
        <f>IF(G310="","",INDEX(D.1[Đơn giá nhập
(Hàng tồn đầu kỳ)],MATCH(G310,D.1[Tên sản phẩm],0)))</f>
        <v/>
      </c>
      <c r="K310" s="162" t="str">
        <f t="shared" si="64"/>
        <v/>
      </c>
      <c r="L310" s="159"/>
      <c r="M310" s="163" t="str">
        <f t="shared" si="65"/>
        <v/>
      </c>
      <c r="N310" s="164"/>
      <c r="O310" s="162"/>
      <c r="P310" s="163" t="str">
        <f t="shared" si="66"/>
        <v/>
      </c>
      <c r="Q310" s="164" t="str">
        <f t="shared" ca="1" si="67"/>
        <v/>
      </c>
      <c r="R310" s="163" t="str">
        <f t="shared" si="68"/>
        <v/>
      </c>
      <c r="S310" s="163" t="str">
        <f ca="1">IF(AND(C310&lt;&gt;"",C310&lt;&gt;OFFSET(C310,1,0)),SUMIFS(M.1[Giá có thuế],M.1[Số ĐK],C310),"")</f>
        <v/>
      </c>
      <c r="T310" s="159"/>
      <c r="U310" s="161" t="str">
        <f>IF(T310="","",'Thông Tin Chung'!$L$3)</f>
        <v/>
      </c>
      <c r="V310" s="163" t="str">
        <f t="shared" ca="1" si="69"/>
        <v/>
      </c>
      <c r="W310" s="165"/>
      <c r="X310" s="155" t="str">
        <f ca="1">IF(C310="","",IF(OR(D310&lt;NgayBatDau,D310&gt;NgayKetThuc),"Ngày tháng phải nằm trong kỳ báo cáo",IF(AND(F310&lt;&gt;"",COUNTIF(D.3[Tên nhà cung cấp],F310)=0),"Tên NCC chưa khai báo trong DSNCC",IF(AND(G310&lt;&gt;"",COUNTIF(D.1[Tên sản phẩm],G310)=0),"SP này chưa khai báo trong DSSP",""))))</f>
        <v/>
      </c>
      <c r="Y310" s="23" t="str">
        <f t="shared" ca="1" si="71"/>
        <v/>
      </c>
      <c r="Z310" s="23" t="str">
        <f t="shared" ca="1" si="72"/>
        <v/>
      </c>
      <c r="AA310" s="23" t="str">
        <f t="shared" ca="1" si="73"/>
        <v/>
      </c>
    </row>
    <row r="311" spans="2:27" ht="27.75" customHeight="1" x14ac:dyDescent="0.2">
      <c r="B311" s="7">
        <f t="shared" si="60"/>
        <v>308</v>
      </c>
      <c r="C311" s="7" t="str">
        <f t="shared" ca="1" si="70"/>
        <v/>
      </c>
      <c r="D311" s="156" t="str">
        <f t="shared" ca="1" si="61"/>
        <v/>
      </c>
      <c r="E311" s="157" t="str">
        <f t="shared" ca="1" si="62"/>
        <v/>
      </c>
      <c r="F311" s="158" t="str">
        <f t="shared" ca="1" si="63"/>
        <v/>
      </c>
      <c r="G311" s="159"/>
      <c r="H311" s="159" t="str">
        <f>IF(G311="","",INDEX(D.1[Quy cách],MATCH(G311,D.1[Tên sản phẩm],0)))</f>
        <v/>
      </c>
      <c r="I311" s="160" t="str">
        <f>IF(G311="","",INDEX(D.1[ĐVT],MATCH(G311,D.1[Tên sản phẩm],0)))</f>
        <v/>
      </c>
      <c r="J311" s="162" t="str">
        <f>IF(G311="","",INDEX(D.1[Đơn giá nhập
(Hàng tồn đầu kỳ)],MATCH(G311,D.1[Tên sản phẩm],0)))</f>
        <v/>
      </c>
      <c r="K311" s="162" t="str">
        <f t="shared" si="64"/>
        <v/>
      </c>
      <c r="L311" s="159"/>
      <c r="M311" s="163" t="str">
        <f t="shared" si="65"/>
        <v/>
      </c>
      <c r="N311" s="164"/>
      <c r="O311" s="162"/>
      <c r="P311" s="163" t="str">
        <f t="shared" si="66"/>
        <v/>
      </c>
      <c r="Q311" s="164" t="str">
        <f t="shared" ca="1" si="67"/>
        <v/>
      </c>
      <c r="R311" s="163" t="str">
        <f t="shared" si="68"/>
        <v/>
      </c>
      <c r="S311" s="163" t="str">
        <f ca="1">IF(AND(C311&lt;&gt;"",C311&lt;&gt;OFFSET(C311,1,0)),SUMIFS(M.1[Giá có thuế],M.1[Số ĐK],C311),"")</f>
        <v/>
      </c>
      <c r="T311" s="159"/>
      <c r="U311" s="161" t="str">
        <f>IF(T311="","",'Thông Tin Chung'!$L$3)</f>
        <v/>
      </c>
      <c r="V311" s="163" t="str">
        <f t="shared" ca="1" si="69"/>
        <v/>
      </c>
      <c r="W311" s="165"/>
      <c r="X311" s="155" t="str">
        <f ca="1">IF(C311="","",IF(OR(D311&lt;NgayBatDau,D311&gt;NgayKetThuc),"Ngày tháng phải nằm trong kỳ báo cáo",IF(AND(F311&lt;&gt;"",COUNTIF(D.3[Tên nhà cung cấp],F311)=0),"Tên NCC chưa khai báo trong DSNCC",IF(AND(G311&lt;&gt;"",COUNTIF(D.1[Tên sản phẩm],G311)=0),"SP này chưa khai báo trong DSSP",""))))</f>
        <v/>
      </c>
      <c r="Y311" s="23" t="str">
        <f t="shared" ca="1" si="71"/>
        <v/>
      </c>
      <c r="Z311" s="23" t="str">
        <f t="shared" ca="1" si="72"/>
        <v/>
      </c>
      <c r="AA311" s="23" t="str">
        <f t="shared" ca="1" si="73"/>
        <v/>
      </c>
    </row>
    <row r="312" spans="2:27" ht="27.75" customHeight="1" x14ac:dyDescent="0.2">
      <c r="B312" s="7">
        <f t="shared" si="60"/>
        <v>309</v>
      </c>
      <c r="C312" s="7" t="str">
        <f t="shared" ca="1" si="70"/>
        <v/>
      </c>
      <c r="D312" s="156" t="str">
        <f t="shared" ca="1" si="61"/>
        <v/>
      </c>
      <c r="E312" s="157" t="str">
        <f t="shared" ca="1" si="62"/>
        <v/>
      </c>
      <c r="F312" s="158" t="str">
        <f t="shared" ca="1" si="63"/>
        <v/>
      </c>
      <c r="G312" s="159"/>
      <c r="H312" s="159" t="str">
        <f>IF(G312="","",INDEX(D.1[Quy cách],MATCH(G312,D.1[Tên sản phẩm],0)))</f>
        <v/>
      </c>
      <c r="I312" s="160" t="str">
        <f>IF(G312="","",INDEX(D.1[ĐVT],MATCH(G312,D.1[Tên sản phẩm],0)))</f>
        <v/>
      </c>
      <c r="J312" s="162" t="str">
        <f>IF(G312="","",INDEX(D.1[Đơn giá nhập
(Hàng tồn đầu kỳ)],MATCH(G312,D.1[Tên sản phẩm],0)))</f>
        <v/>
      </c>
      <c r="K312" s="162" t="str">
        <f t="shared" si="64"/>
        <v/>
      </c>
      <c r="L312" s="159"/>
      <c r="M312" s="163" t="str">
        <f t="shared" si="65"/>
        <v/>
      </c>
      <c r="N312" s="164"/>
      <c r="O312" s="162"/>
      <c r="P312" s="163" t="str">
        <f t="shared" si="66"/>
        <v/>
      </c>
      <c r="Q312" s="164" t="str">
        <f t="shared" ca="1" si="67"/>
        <v/>
      </c>
      <c r="R312" s="163" t="str">
        <f t="shared" si="68"/>
        <v/>
      </c>
      <c r="S312" s="163" t="str">
        <f ca="1">IF(AND(C312&lt;&gt;"",C312&lt;&gt;OFFSET(C312,1,0)),SUMIFS(M.1[Giá có thuế],M.1[Số ĐK],C312),"")</f>
        <v/>
      </c>
      <c r="T312" s="159"/>
      <c r="U312" s="161" t="str">
        <f>IF(T312="","",'Thông Tin Chung'!$L$3)</f>
        <v/>
      </c>
      <c r="V312" s="163" t="str">
        <f t="shared" ca="1" si="69"/>
        <v/>
      </c>
      <c r="W312" s="165"/>
      <c r="X312" s="155" t="str">
        <f ca="1">IF(C312="","",IF(OR(D312&lt;NgayBatDau,D312&gt;NgayKetThuc),"Ngày tháng phải nằm trong kỳ báo cáo",IF(AND(F312&lt;&gt;"",COUNTIF(D.3[Tên nhà cung cấp],F312)=0),"Tên NCC chưa khai báo trong DSNCC",IF(AND(G312&lt;&gt;"",COUNTIF(D.1[Tên sản phẩm],G312)=0),"SP này chưa khai báo trong DSSP",""))))</f>
        <v/>
      </c>
      <c r="Y312" s="23" t="str">
        <f t="shared" ca="1" si="71"/>
        <v/>
      </c>
      <c r="Z312" s="23" t="str">
        <f t="shared" ca="1" si="72"/>
        <v/>
      </c>
      <c r="AA312" s="23" t="str">
        <f t="shared" ca="1" si="73"/>
        <v/>
      </c>
    </row>
    <row r="313" spans="2:27" ht="27.75" customHeight="1" x14ac:dyDescent="0.2">
      <c r="B313" s="7">
        <f t="shared" si="60"/>
        <v>310</v>
      </c>
      <c r="C313" s="7" t="str">
        <f t="shared" ca="1" si="70"/>
        <v/>
      </c>
      <c r="D313" s="156" t="str">
        <f t="shared" ca="1" si="61"/>
        <v/>
      </c>
      <c r="E313" s="157" t="str">
        <f t="shared" ca="1" si="62"/>
        <v/>
      </c>
      <c r="F313" s="158" t="str">
        <f t="shared" ca="1" si="63"/>
        <v/>
      </c>
      <c r="G313" s="159"/>
      <c r="H313" s="159" t="str">
        <f>IF(G313="","",INDEX(D.1[Quy cách],MATCH(G313,D.1[Tên sản phẩm],0)))</f>
        <v/>
      </c>
      <c r="I313" s="160" t="str">
        <f>IF(G313="","",INDEX(D.1[ĐVT],MATCH(G313,D.1[Tên sản phẩm],0)))</f>
        <v/>
      </c>
      <c r="J313" s="162" t="str">
        <f>IF(G313="","",INDEX(D.1[Đơn giá nhập
(Hàng tồn đầu kỳ)],MATCH(G313,D.1[Tên sản phẩm],0)))</f>
        <v/>
      </c>
      <c r="K313" s="162" t="str">
        <f t="shared" si="64"/>
        <v/>
      </c>
      <c r="L313" s="159"/>
      <c r="M313" s="163" t="str">
        <f t="shared" si="65"/>
        <v/>
      </c>
      <c r="N313" s="164"/>
      <c r="O313" s="162"/>
      <c r="P313" s="163" t="str">
        <f t="shared" si="66"/>
        <v/>
      </c>
      <c r="Q313" s="164" t="str">
        <f t="shared" ca="1" si="67"/>
        <v/>
      </c>
      <c r="R313" s="163" t="str">
        <f t="shared" si="68"/>
        <v/>
      </c>
      <c r="S313" s="163" t="str">
        <f ca="1">IF(AND(C313&lt;&gt;"",C313&lt;&gt;OFFSET(C313,1,0)),SUMIFS(M.1[Giá có thuế],M.1[Số ĐK],C313),"")</f>
        <v/>
      </c>
      <c r="T313" s="159"/>
      <c r="U313" s="161" t="str">
        <f>IF(T313="","",'Thông Tin Chung'!$L$3)</f>
        <v/>
      </c>
      <c r="V313" s="163" t="str">
        <f t="shared" ca="1" si="69"/>
        <v/>
      </c>
      <c r="W313" s="165"/>
      <c r="X313" s="155" t="str">
        <f ca="1">IF(C313="","",IF(OR(D313&lt;NgayBatDau,D313&gt;NgayKetThuc),"Ngày tháng phải nằm trong kỳ báo cáo",IF(AND(F313&lt;&gt;"",COUNTIF(D.3[Tên nhà cung cấp],F313)=0),"Tên NCC chưa khai báo trong DSNCC",IF(AND(G313&lt;&gt;"",COUNTIF(D.1[Tên sản phẩm],G313)=0),"SP này chưa khai báo trong DSSP",""))))</f>
        <v/>
      </c>
      <c r="Y313" s="23" t="str">
        <f t="shared" ca="1" si="71"/>
        <v/>
      </c>
      <c r="Z313" s="23" t="str">
        <f t="shared" ca="1" si="72"/>
        <v/>
      </c>
      <c r="AA313" s="23" t="str">
        <f t="shared" ca="1" si="73"/>
        <v/>
      </c>
    </row>
    <row r="314" spans="2:27" ht="27.75" customHeight="1" x14ac:dyDescent="0.2">
      <c r="B314" s="7">
        <f t="shared" si="60"/>
        <v>311</v>
      </c>
      <c r="C314" s="7" t="str">
        <f t="shared" ca="1" si="70"/>
        <v/>
      </c>
      <c r="D314" s="156" t="str">
        <f t="shared" ca="1" si="61"/>
        <v/>
      </c>
      <c r="E314" s="157" t="str">
        <f t="shared" ca="1" si="62"/>
        <v/>
      </c>
      <c r="F314" s="158" t="str">
        <f t="shared" ca="1" si="63"/>
        <v/>
      </c>
      <c r="G314" s="159"/>
      <c r="H314" s="159" t="str">
        <f>IF(G314="","",INDEX(D.1[Quy cách],MATCH(G314,D.1[Tên sản phẩm],0)))</f>
        <v/>
      </c>
      <c r="I314" s="160" t="str">
        <f>IF(G314="","",INDEX(D.1[ĐVT],MATCH(G314,D.1[Tên sản phẩm],0)))</f>
        <v/>
      </c>
      <c r="J314" s="162" t="str">
        <f>IF(G314="","",INDEX(D.1[Đơn giá nhập
(Hàng tồn đầu kỳ)],MATCH(G314,D.1[Tên sản phẩm],0)))</f>
        <v/>
      </c>
      <c r="K314" s="162" t="str">
        <f t="shared" si="64"/>
        <v/>
      </c>
      <c r="L314" s="159"/>
      <c r="M314" s="163" t="str">
        <f t="shared" si="65"/>
        <v/>
      </c>
      <c r="N314" s="164"/>
      <c r="O314" s="162"/>
      <c r="P314" s="163" t="str">
        <f t="shared" si="66"/>
        <v/>
      </c>
      <c r="Q314" s="164" t="str">
        <f t="shared" ca="1" si="67"/>
        <v/>
      </c>
      <c r="R314" s="163" t="str">
        <f t="shared" si="68"/>
        <v/>
      </c>
      <c r="S314" s="163" t="str">
        <f ca="1">IF(AND(C314&lt;&gt;"",C314&lt;&gt;OFFSET(C314,1,0)),SUMIFS(M.1[Giá có thuế],M.1[Số ĐK],C314),"")</f>
        <v/>
      </c>
      <c r="T314" s="159"/>
      <c r="U314" s="161" t="str">
        <f>IF(T314="","",'Thông Tin Chung'!$L$3)</f>
        <v/>
      </c>
      <c r="V314" s="163" t="str">
        <f t="shared" ca="1" si="69"/>
        <v/>
      </c>
      <c r="W314" s="165"/>
      <c r="X314" s="155" t="str">
        <f ca="1">IF(C314="","",IF(OR(D314&lt;NgayBatDau,D314&gt;NgayKetThuc),"Ngày tháng phải nằm trong kỳ báo cáo",IF(AND(F314&lt;&gt;"",COUNTIF(D.3[Tên nhà cung cấp],F314)=0),"Tên NCC chưa khai báo trong DSNCC",IF(AND(G314&lt;&gt;"",COUNTIF(D.1[Tên sản phẩm],G314)=0),"SP này chưa khai báo trong DSSP",""))))</f>
        <v/>
      </c>
      <c r="Y314" s="23" t="str">
        <f t="shared" ca="1" si="71"/>
        <v/>
      </c>
      <c r="Z314" s="23" t="str">
        <f t="shared" ca="1" si="72"/>
        <v/>
      </c>
      <c r="AA314" s="23" t="str">
        <f t="shared" ca="1" si="73"/>
        <v/>
      </c>
    </row>
    <row r="315" spans="2:27" ht="27.75" customHeight="1" x14ac:dyDescent="0.2">
      <c r="B315" s="7">
        <f t="shared" si="60"/>
        <v>312</v>
      </c>
      <c r="C315" s="7" t="str">
        <f t="shared" ca="1" si="70"/>
        <v/>
      </c>
      <c r="D315" s="156" t="str">
        <f t="shared" ca="1" si="61"/>
        <v/>
      </c>
      <c r="E315" s="157" t="str">
        <f t="shared" ca="1" si="62"/>
        <v/>
      </c>
      <c r="F315" s="158" t="str">
        <f t="shared" ca="1" si="63"/>
        <v/>
      </c>
      <c r="G315" s="159"/>
      <c r="H315" s="159" t="str">
        <f>IF(G315="","",INDEX(D.1[Quy cách],MATCH(G315,D.1[Tên sản phẩm],0)))</f>
        <v/>
      </c>
      <c r="I315" s="160" t="str">
        <f>IF(G315="","",INDEX(D.1[ĐVT],MATCH(G315,D.1[Tên sản phẩm],0)))</f>
        <v/>
      </c>
      <c r="J315" s="162" t="str">
        <f>IF(G315="","",INDEX(D.1[Đơn giá nhập
(Hàng tồn đầu kỳ)],MATCH(G315,D.1[Tên sản phẩm],0)))</f>
        <v/>
      </c>
      <c r="K315" s="162" t="str">
        <f t="shared" si="64"/>
        <v/>
      </c>
      <c r="L315" s="159"/>
      <c r="M315" s="163" t="str">
        <f t="shared" si="65"/>
        <v/>
      </c>
      <c r="N315" s="164"/>
      <c r="O315" s="162"/>
      <c r="P315" s="163" t="str">
        <f t="shared" si="66"/>
        <v/>
      </c>
      <c r="Q315" s="164" t="str">
        <f t="shared" ca="1" si="67"/>
        <v/>
      </c>
      <c r="R315" s="163" t="str">
        <f t="shared" si="68"/>
        <v/>
      </c>
      <c r="S315" s="163" t="str">
        <f ca="1">IF(AND(C315&lt;&gt;"",C315&lt;&gt;OFFSET(C315,1,0)),SUMIFS(M.1[Giá có thuế],M.1[Số ĐK],C315),"")</f>
        <v/>
      </c>
      <c r="T315" s="159"/>
      <c r="U315" s="161" t="str">
        <f>IF(T315="","",'Thông Tin Chung'!$L$3)</f>
        <v/>
      </c>
      <c r="V315" s="163" t="str">
        <f t="shared" ca="1" si="69"/>
        <v/>
      </c>
      <c r="W315" s="165"/>
      <c r="X315" s="155" t="str">
        <f ca="1">IF(C315="","",IF(OR(D315&lt;NgayBatDau,D315&gt;NgayKetThuc),"Ngày tháng phải nằm trong kỳ báo cáo",IF(AND(F315&lt;&gt;"",COUNTIF(D.3[Tên nhà cung cấp],F315)=0),"Tên NCC chưa khai báo trong DSNCC",IF(AND(G315&lt;&gt;"",COUNTIF(D.1[Tên sản phẩm],G315)=0),"SP này chưa khai báo trong DSSP",""))))</f>
        <v/>
      </c>
      <c r="Y315" s="23" t="str">
        <f t="shared" ca="1" si="71"/>
        <v/>
      </c>
      <c r="Z315" s="23" t="str">
        <f t="shared" ca="1" si="72"/>
        <v/>
      </c>
      <c r="AA315" s="23" t="str">
        <f t="shared" ca="1" si="73"/>
        <v/>
      </c>
    </row>
    <row r="316" spans="2:27" ht="27.75" customHeight="1" x14ac:dyDescent="0.2">
      <c r="B316" s="7">
        <f t="shared" si="60"/>
        <v>313</v>
      </c>
      <c r="C316" s="7" t="str">
        <f t="shared" ca="1" si="70"/>
        <v/>
      </c>
      <c r="D316" s="156" t="str">
        <f t="shared" ca="1" si="61"/>
        <v/>
      </c>
      <c r="E316" s="157" t="str">
        <f t="shared" ca="1" si="62"/>
        <v/>
      </c>
      <c r="F316" s="158" t="str">
        <f t="shared" ca="1" si="63"/>
        <v/>
      </c>
      <c r="G316" s="159"/>
      <c r="H316" s="159" t="str">
        <f>IF(G316="","",INDEX(D.1[Quy cách],MATCH(G316,D.1[Tên sản phẩm],0)))</f>
        <v/>
      </c>
      <c r="I316" s="160" t="str">
        <f>IF(G316="","",INDEX(D.1[ĐVT],MATCH(G316,D.1[Tên sản phẩm],0)))</f>
        <v/>
      </c>
      <c r="J316" s="162" t="str">
        <f>IF(G316="","",INDEX(D.1[Đơn giá nhập
(Hàng tồn đầu kỳ)],MATCH(G316,D.1[Tên sản phẩm],0)))</f>
        <v/>
      </c>
      <c r="K316" s="162" t="str">
        <f t="shared" si="64"/>
        <v/>
      </c>
      <c r="L316" s="159"/>
      <c r="M316" s="163" t="str">
        <f t="shared" si="65"/>
        <v/>
      </c>
      <c r="N316" s="164"/>
      <c r="O316" s="162"/>
      <c r="P316" s="163" t="str">
        <f t="shared" si="66"/>
        <v/>
      </c>
      <c r="Q316" s="164" t="str">
        <f t="shared" ca="1" si="67"/>
        <v/>
      </c>
      <c r="R316" s="163" t="str">
        <f t="shared" si="68"/>
        <v/>
      </c>
      <c r="S316" s="163" t="str">
        <f ca="1">IF(AND(C316&lt;&gt;"",C316&lt;&gt;OFFSET(C316,1,0)),SUMIFS(M.1[Giá có thuế],M.1[Số ĐK],C316),"")</f>
        <v/>
      </c>
      <c r="T316" s="159"/>
      <c r="U316" s="161" t="str">
        <f>IF(T316="","",'Thông Tin Chung'!$L$3)</f>
        <v/>
      </c>
      <c r="V316" s="163" t="str">
        <f t="shared" ca="1" si="69"/>
        <v/>
      </c>
      <c r="W316" s="165"/>
      <c r="X316" s="155" t="str">
        <f ca="1">IF(C316="","",IF(OR(D316&lt;NgayBatDau,D316&gt;NgayKetThuc),"Ngày tháng phải nằm trong kỳ báo cáo",IF(AND(F316&lt;&gt;"",COUNTIF(D.3[Tên nhà cung cấp],F316)=0),"Tên NCC chưa khai báo trong DSNCC",IF(AND(G316&lt;&gt;"",COUNTIF(D.1[Tên sản phẩm],G316)=0),"SP này chưa khai báo trong DSSP",""))))</f>
        <v/>
      </c>
      <c r="Y316" s="23" t="str">
        <f t="shared" ca="1" si="71"/>
        <v/>
      </c>
      <c r="Z316" s="23" t="str">
        <f t="shared" ca="1" si="72"/>
        <v/>
      </c>
      <c r="AA316" s="23" t="str">
        <f t="shared" ca="1" si="73"/>
        <v/>
      </c>
    </row>
    <row r="317" spans="2:27" ht="27.75" customHeight="1" x14ac:dyDescent="0.2">
      <c r="B317" s="7">
        <f t="shared" si="60"/>
        <v>314</v>
      </c>
      <c r="C317" s="7" t="str">
        <f t="shared" ca="1" si="70"/>
        <v/>
      </c>
      <c r="D317" s="156" t="str">
        <f t="shared" ca="1" si="61"/>
        <v/>
      </c>
      <c r="E317" s="157" t="str">
        <f t="shared" ca="1" si="62"/>
        <v/>
      </c>
      <c r="F317" s="158" t="str">
        <f t="shared" ca="1" si="63"/>
        <v/>
      </c>
      <c r="G317" s="159"/>
      <c r="H317" s="159" t="str">
        <f>IF(G317="","",INDEX(D.1[Quy cách],MATCH(G317,D.1[Tên sản phẩm],0)))</f>
        <v/>
      </c>
      <c r="I317" s="160" t="str">
        <f>IF(G317="","",INDEX(D.1[ĐVT],MATCH(G317,D.1[Tên sản phẩm],0)))</f>
        <v/>
      </c>
      <c r="J317" s="162" t="str">
        <f>IF(G317="","",INDEX(D.1[Đơn giá nhập
(Hàng tồn đầu kỳ)],MATCH(G317,D.1[Tên sản phẩm],0)))</f>
        <v/>
      </c>
      <c r="K317" s="162" t="str">
        <f t="shared" si="64"/>
        <v/>
      </c>
      <c r="L317" s="159"/>
      <c r="M317" s="163" t="str">
        <f t="shared" si="65"/>
        <v/>
      </c>
      <c r="N317" s="164"/>
      <c r="O317" s="162"/>
      <c r="P317" s="163" t="str">
        <f t="shared" si="66"/>
        <v/>
      </c>
      <c r="Q317" s="164" t="str">
        <f t="shared" ca="1" si="67"/>
        <v/>
      </c>
      <c r="R317" s="163" t="str">
        <f t="shared" si="68"/>
        <v/>
      </c>
      <c r="S317" s="163" t="str">
        <f ca="1">IF(AND(C317&lt;&gt;"",C317&lt;&gt;OFFSET(C317,1,0)),SUMIFS(M.1[Giá có thuế],M.1[Số ĐK],C317),"")</f>
        <v/>
      </c>
      <c r="T317" s="159"/>
      <c r="U317" s="161" t="str">
        <f>IF(T317="","",'Thông Tin Chung'!$L$3)</f>
        <v/>
      </c>
      <c r="V317" s="163" t="str">
        <f t="shared" ca="1" si="69"/>
        <v/>
      </c>
      <c r="W317" s="165"/>
      <c r="X317" s="155" t="str">
        <f ca="1">IF(C317="","",IF(OR(D317&lt;NgayBatDau,D317&gt;NgayKetThuc),"Ngày tháng phải nằm trong kỳ báo cáo",IF(AND(F317&lt;&gt;"",COUNTIF(D.3[Tên nhà cung cấp],F317)=0),"Tên NCC chưa khai báo trong DSNCC",IF(AND(G317&lt;&gt;"",COUNTIF(D.1[Tên sản phẩm],G317)=0),"SP này chưa khai báo trong DSSP",""))))</f>
        <v/>
      </c>
      <c r="Y317" s="23" t="str">
        <f t="shared" ca="1" si="71"/>
        <v/>
      </c>
      <c r="Z317" s="23" t="str">
        <f t="shared" ca="1" si="72"/>
        <v/>
      </c>
      <c r="AA317" s="23" t="str">
        <f t="shared" ca="1" si="73"/>
        <v/>
      </c>
    </row>
    <row r="318" spans="2:27" ht="27.75" customHeight="1" x14ac:dyDescent="0.2">
      <c r="B318" s="7">
        <f t="shared" si="60"/>
        <v>315</v>
      </c>
      <c r="C318" s="7" t="str">
        <f t="shared" ca="1" si="70"/>
        <v/>
      </c>
      <c r="D318" s="156" t="str">
        <f t="shared" ca="1" si="61"/>
        <v/>
      </c>
      <c r="E318" s="157" t="str">
        <f t="shared" ca="1" si="62"/>
        <v/>
      </c>
      <c r="F318" s="158" t="str">
        <f t="shared" ca="1" si="63"/>
        <v/>
      </c>
      <c r="G318" s="159"/>
      <c r="H318" s="159" t="str">
        <f>IF(G318="","",INDEX(D.1[Quy cách],MATCH(G318,D.1[Tên sản phẩm],0)))</f>
        <v/>
      </c>
      <c r="I318" s="160" t="str">
        <f>IF(G318="","",INDEX(D.1[ĐVT],MATCH(G318,D.1[Tên sản phẩm],0)))</f>
        <v/>
      </c>
      <c r="J318" s="162" t="str">
        <f>IF(G318="","",INDEX(D.1[Đơn giá nhập
(Hàng tồn đầu kỳ)],MATCH(G318,D.1[Tên sản phẩm],0)))</f>
        <v/>
      </c>
      <c r="K318" s="162" t="str">
        <f t="shared" si="64"/>
        <v/>
      </c>
      <c r="L318" s="159"/>
      <c r="M318" s="163" t="str">
        <f t="shared" si="65"/>
        <v/>
      </c>
      <c r="N318" s="164"/>
      <c r="O318" s="162"/>
      <c r="P318" s="163" t="str">
        <f t="shared" si="66"/>
        <v/>
      </c>
      <c r="Q318" s="164" t="str">
        <f t="shared" ca="1" si="67"/>
        <v/>
      </c>
      <c r="R318" s="163" t="str">
        <f t="shared" si="68"/>
        <v/>
      </c>
      <c r="S318" s="163" t="str">
        <f ca="1">IF(AND(C318&lt;&gt;"",C318&lt;&gt;OFFSET(C318,1,0)),SUMIFS(M.1[Giá có thuế],M.1[Số ĐK],C318),"")</f>
        <v/>
      </c>
      <c r="T318" s="159"/>
      <c r="U318" s="161" t="str">
        <f>IF(T318="","",'Thông Tin Chung'!$L$3)</f>
        <v/>
      </c>
      <c r="V318" s="163" t="str">
        <f t="shared" ca="1" si="69"/>
        <v/>
      </c>
      <c r="W318" s="165"/>
      <c r="X318" s="155" t="str">
        <f ca="1">IF(C318="","",IF(OR(D318&lt;NgayBatDau,D318&gt;NgayKetThuc),"Ngày tháng phải nằm trong kỳ báo cáo",IF(AND(F318&lt;&gt;"",COUNTIF(D.3[Tên nhà cung cấp],F318)=0),"Tên NCC chưa khai báo trong DSNCC",IF(AND(G318&lt;&gt;"",COUNTIF(D.1[Tên sản phẩm],G318)=0),"SP này chưa khai báo trong DSSP",""))))</f>
        <v/>
      </c>
      <c r="Y318" s="23" t="str">
        <f t="shared" ca="1" si="71"/>
        <v/>
      </c>
      <c r="Z318" s="23" t="str">
        <f t="shared" ca="1" si="72"/>
        <v/>
      </c>
      <c r="AA318" s="23" t="str">
        <f t="shared" ca="1" si="73"/>
        <v/>
      </c>
    </row>
    <row r="319" spans="2:27" ht="27.75" customHeight="1" x14ac:dyDescent="0.2">
      <c r="B319" s="7">
        <f t="shared" si="60"/>
        <v>316</v>
      </c>
      <c r="C319" s="7" t="str">
        <f t="shared" ca="1" si="70"/>
        <v/>
      </c>
      <c r="D319" s="156" t="str">
        <f t="shared" ca="1" si="61"/>
        <v/>
      </c>
      <c r="E319" s="157" t="str">
        <f t="shared" ca="1" si="62"/>
        <v/>
      </c>
      <c r="F319" s="158" t="str">
        <f t="shared" ca="1" si="63"/>
        <v/>
      </c>
      <c r="G319" s="159"/>
      <c r="H319" s="159" t="str">
        <f>IF(G319="","",INDEX(D.1[Quy cách],MATCH(G319,D.1[Tên sản phẩm],0)))</f>
        <v/>
      </c>
      <c r="I319" s="160" t="str">
        <f>IF(G319="","",INDEX(D.1[ĐVT],MATCH(G319,D.1[Tên sản phẩm],0)))</f>
        <v/>
      </c>
      <c r="J319" s="162" t="str">
        <f>IF(G319="","",INDEX(D.1[Đơn giá nhập
(Hàng tồn đầu kỳ)],MATCH(G319,D.1[Tên sản phẩm],0)))</f>
        <v/>
      </c>
      <c r="K319" s="162" t="str">
        <f t="shared" si="64"/>
        <v/>
      </c>
      <c r="L319" s="159"/>
      <c r="M319" s="163" t="str">
        <f t="shared" si="65"/>
        <v/>
      </c>
      <c r="N319" s="164"/>
      <c r="O319" s="162"/>
      <c r="P319" s="163" t="str">
        <f t="shared" si="66"/>
        <v/>
      </c>
      <c r="Q319" s="164" t="str">
        <f t="shared" ca="1" si="67"/>
        <v/>
      </c>
      <c r="R319" s="163" t="str">
        <f t="shared" si="68"/>
        <v/>
      </c>
      <c r="S319" s="163" t="str">
        <f ca="1">IF(AND(C319&lt;&gt;"",C319&lt;&gt;OFFSET(C319,1,0)),SUMIFS(M.1[Giá có thuế],M.1[Số ĐK],C319),"")</f>
        <v/>
      </c>
      <c r="T319" s="159"/>
      <c r="U319" s="161" t="str">
        <f>IF(T319="","",'Thông Tin Chung'!$L$3)</f>
        <v/>
      </c>
      <c r="V319" s="163" t="str">
        <f t="shared" ca="1" si="69"/>
        <v/>
      </c>
      <c r="W319" s="165"/>
      <c r="X319" s="155" t="str">
        <f ca="1">IF(C319="","",IF(OR(D319&lt;NgayBatDau,D319&gt;NgayKetThuc),"Ngày tháng phải nằm trong kỳ báo cáo",IF(AND(F319&lt;&gt;"",COUNTIF(D.3[Tên nhà cung cấp],F319)=0),"Tên NCC chưa khai báo trong DSNCC",IF(AND(G319&lt;&gt;"",COUNTIF(D.1[Tên sản phẩm],G319)=0),"SP này chưa khai báo trong DSSP",""))))</f>
        <v/>
      </c>
      <c r="Y319" s="23" t="str">
        <f t="shared" ca="1" si="71"/>
        <v/>
      </c>
      <c r="Z319" s="23" t="str">
        <f t="shared" ca="1" si="72"/>
        <v/>
      </c>
      <c r="AA319" s="23" t="str">
        <f t="shared" ca="1" si="73"/>
        <v/>
      </c>
    </row>
    <row r="320" spans="2:27" ht="27.75" customHeight="1" x14ac:dyDescent="0.2">
      <c r="B320" s="7">
        <f t="shared" si="60"/>
        <v>317</v>
      </c>
      <c r="C320" s="7" t="str">
        <f t="shared" ca="1" si="70"/>
        <v/>
      </c>
      <c r="D320" s="156" t="str">
        <f t="shared" ca="1" si="61"/>
        <v/>
      </c>
      <c r="E320" s="157" t="str">
        <f t="shared" ca="1" si="62"/>
        <v/>
      </c>
      <c r="F320" s="158" t="str">
        <f t="shared" ca="1" si="63"/>
        <v/>
      </c>
      <c r="G320" s="159"/>
      <c r="H320" s="159" t="str">
        <f>IF(G320="","",INDEX(D.1[Quy cách],MATCH(G320,D.1[Tên sản phẩm],0)))</f>
        <v/>
      </c>
      <c r="I320" s="160" t="str">
        <f>IF(G320="","",INDEX(D.1[ĐVT],MATCH(G320,D.1[Tên sản phẩm],0)))</f>
        <v/>
      </c>
      <c r="J320" s="162" t="str">
        <f>IF(G320="","",INDEX(D.1[Đơn giá nhập
(Hàng tồn đầu kỳ)],MATCH(G320,D.1[Tên sản phẩm],0)))</f>
        <v/>
      </c>
      <c r="K320" s="162" t="str">
        <f t="shared" si="64"/>
        <v/>
      </c>
      <c r="L320" s="159"/>
      <c r="M320" s="163" t="str">
        <f t="shared" si="65"/>
        <v/>
      </c>
      <c r="N320" s="164"/>
      <c r="O320" s="162"/>
      <c r="P320" s="163" t="str">
        <f t="shared" si="66"/>
        <v/>
      </c>
      <c r="Q320" s="164" t="str">
        <f t="shared" ca="1" si="67"/>
        <v/>
      </c>
      <c r="R320" s="163" t="str">
        <f t="shared" si="68"/>
        <v/>
      </c>
      <c r="S320" s="163" t="str">
        <f ca="1">IF(AND(C320&lt;&gt;"",C320&lt;&gt;OFFSET(C320,1,0)),SUMIFS(M.1[Giá có thuế],M.1[Số ĐK],C320),"")</f>
        <v/>
      </c>
      <c r="T320" s="159"/>
      <c r="U320" s="161" t="str">
        <f>IF(T320="","",'Thông Tin Chung'!$L$3)</f>
        <v/>
      </c>
      <c r="V320" s="163" t="str">
        <f t="shared" ca="1" si="69"/>
        <v/>
      </c>
      <c r="W320" s="165"/>
      <c r="X320" s="155" t="str">
        <f ca="1">IF(C320="","",IF(OR(D320&lt;NgayBatDau,D320&gt;NgayKetThuc),"Ngày tháng phải nằm trong kỳ báo cáo",IF(AND(F320&lt;&gt;"",COUNTIF(D.3[Tên nhà cung cấp],F320)=0),"Tên NCC chưa khai báo trong DSNCC",IF(AND(G320&lt;&gt;"",COUNTIF(D.1[Tên sản phẩm],G320)=0),"SP này chưa khai báo trong DSSP",""))))</f>
        <v/>
      </c>
      <c r="Y320" s="23" t="str">
        <f t="shared" ca="1" si="71"/>
        <v/>
      </c>
      <c r="Z320" s="23" t="str">
        <f t="shared" ca="1" si="72"/>
        <v/>
      </c>
      <c r="AA320" s="23" t="str">
        <f t="shared" ca="1" si="73"/>
        <v/>
      </c>
    </row>
    <row r="321" spans="2:27" ht="27.75" customHeight="1" x14ac:dyDescent="0.2">
      <c r="B321" s="7">
        <f t="shared" si="60"/>
        <v>318</v>
      </c>
      <c r="C321" s="7" t="str">
        <f t="shared" ca="1" si="70"/>
        <v/>
      </c>
      <c r="D321" s="156" t="str">
        <f t="shared" ca="1" si="61"/>
        <v/>
      </c>
      <c r="E321" s="157" t="str">
        <f t="shared" ca="1" si="62"/>
        <v/>
      </c>
      <c r="F321" s="158" t="str">
        <f t="shared" ca="1" si="63"/>
        <v/>
      </c>
      <c r="G321" s="159"/>
      <c r="H321" s="159" t="str">
        <f>IF(G321="","",INDEX(D.1[Quy cách],MATCH(G321,D.1[Tên sản phẩm],0)))</f>
        <v/>
      </c>
      <c r="I321" s="160" t="str">
        <f>IF(G321="","",INDEX(D.1[ĐVT],MATCH(G321,D.1[Tên sản phẩm],0)))</f>
        <v/>
      </c>
      <c r="J321" s="162" t="str">
        <f>IF(G321="","",INDEX(D.1[Đơn giá nhập
(Hàng tồn đầu kỳ)],MATCH(G321,D.1[Tên sản phẩm],0)))</f>
        <v/>
      </c>
      <c r="K321" s="162" t="str">
        <f t="shared" si="64"/>
        <v/>
      </c>
      <c r="L321" s="159"/>
      <c r="M321" s="163" t="str">
        <f t="shared" si="65"/>
        <v/>
      </c>
      <c r="N321" s="164"/>
      <c r="O321" s="162"/>
      <c r="P321" s="163" t="str">
        <f t="shared" si="66"/>
        <v/>
      </c>
      <c r="Q321" s="164" t="str">
        <f t="shared" ca="1" si="67"/>
        <v/>
      </c>
      <c r="R321" s="163" t="str">
        <f t="shared" si="68"/>
        <v/>
      </c>
      <c r="S321" s="163" t="str">
        <f ca="1">IF(AND(C321&lt;&gt;"",C321&lt;&gt;OFFSET(C321,1,0)),SUMIFS(M.1[Giá có thuế],M.1[Số ĐK],C321),"")</f>
        <v/>
      </c>
      <c r="T321" s="159"/>
      <c r="U321" s="161" t="str">
        <f>IF(T321="","",'Thông Tin Chung'!$L$3)</f>
        <v/>
      </c>
      <c r="V321" s="163" t="str">
        <f t="shared" ca="1" si="69"/>
        <v/>
      </c>
      <c r="W321" s="165"/>
      <c r="X321" s="155" t="str">
        <f ca="1">IF(C321="","",IF(OR(D321&lt;NgayBatDau,D321&gt;NgayKetThuc),"Ngày tháng phải nằm trong kỳ báo cáo",IF(AND(F321&lt;&gt;"",COUNTIF(D.3[Tên nhà cung cấp],F321)=0),"Tên NCC chưa khai báo trong DSNCC",IF(AND(G321&lt;&gt;"",COUNTIF(D.1[Tên sản phẩm],G321)=0),"SP này chưa khai báo trong DSSP",""))))</f>
        <v/>
      </c>
      <c r="Y321" s="23" t="str">
        <f t="shared" ca="1" si="71"/>
        <v/>
      </c>
      <c r="Z321" s="23" t="str">
        <f t="shared" ca="1" si="72"/>
        <v/>
      </c>
      <c r="AA321" s="23" t="str">
        <f t="shared" ca="1" si="73"/>
        <v/>
      </c>
    </row>
    <row r="322" spans="2:27" ht="27.75" customHeight="1" x14ac:dyDescent="0.2">
      <c r="B322" s="7">
        <f t="shared" si="60"/>
        <v>319</v>
      </c>
      <c r="C322" s="7" t="str">
        <f t="shared" ca="1" si="70"/>
        <v/>
      </c>
      <c r="D322" s="156" t="str">
        <f t="shared" ca="1" si="61"/>
        <v/>
      </c>
      <c r="E322" s="157" t="str">
        <f t="shared" ca="1" si="62"/>
        <v/>
      </c>
      <c r="F322" s="158" t="str">
        <f t="shared" ca="1" si="63"/>
        <v/>
      </c>
      <c r="G322" s="159"/>
      <c r="H322" s="159" t="str">
        <f>IF(G322="","",INDEX(D.1[Quy cách],MATCH(G322,D.1[Tên sản phẩm],0)))</f>
        <v/>
      </c>
      <c r="I322" s="160" t="str">
        <f>IF(G322="","",INDEX(D.1[ĐVT],MATCH(G322,D.1[Tên sản phẩm],0)))</f>
        <v/>
      </c>
      <c r="J322" s="162" t="str">
        <f>IF(G322="","",INDEX(D.1[Đơn giá nhập
(Hàng tồn đầu kỳ)],MATCH(G322,D.1[Tên sản phẩm],0)))</f>
        <v/>
      </c>
      <c r="K322" s="162" t="str">
        <f t="shared" si="64"/>
        <v/>
      </c>
      <c r="L322" s="159"/>
      <c r="M322" s="163" t="str">
        <f t="shared" si="65"/>
        <v/>
      </c>
      <c r="N322" s="164"/>
      <c r="O322" s="162"/>
      <c r="P322" s="163" t="str">
        <f t="shared" si="66"/>
        <v/>
      </c>
      <c r="Q322" s="164" t="str">
        <f t="shared" ca="1" si="67"/>
        <v/>
      </c>
      <c r="R322" s="163" t="str">
        <f t="shared" si="68"/>
        <v/>
      </c>
      <c r="S322" s="163" t="str">
        <f ca="1">IF(AND(C322&lt;&gt;"",C322&lt;&gt;OFFSET(C322,1,0)),SUMIFS(M.1[Giá có thuế],M.1[Số ĐK],C322),"")</f>
        <v/>
      </c>
      <c r="T322" s="159"/>
      <c r="U322" s="161" t="str">
        <f>IF(T322="","",'Thông Tin Chung'!$L$3)</f>
        <v/>
      </c>
      <c r="V322" s="163" t="str">
        <f t="shared" ca="1" si="69"/>
        <v/>
      </c>
      <c r="W322" s="165"/>
      <c r="X322" s="155" t="str">
        <f ca="1">IF(C322="","",IF(OR(D322&lt;NgayBatDau,D322&gt;NgayKetThuc),"Ngày tháng phải nằm trong kỳ báo cáo",IF(AND(F322&lt;&gt;"",COUNTIF(D.3[Tên nhà cung cấp],F322)=0),"Tên NCC chưa khai báo trong DSNCC",IF(AND(G322&lt;&gt;"",COUNTIF(D.1[Tên sản phẩm],G322)=0),"SP này chưa khai báo trong DSSP",""))))</f>
        <v/>
      </c>
      <c r="Y322" s="23" t="str">
        <f t="shared" ca="1" si="71"/>
        <v/>
      </c>
      <c r="Z322" s="23" t="str">
        <f t="shared" ca="1" si="72"/>
        <v/>
      </c>
      <c r="AA322" s="23" t="str">
        <f t="shared" ca="1" si="73"/>
        <v/>
      </c>
    </row>
    <row r="323" spans="2:27" ht="27.75" customHeight="1" x14ac:dyDescent="0.2">
      <c r="B323" s="7">
        <f t="shared" ref="B323:B386" si="74">ROW(A323)-3</f>
        <v>320</v>
      </c>
      <c r="C323" s="7" t="str">
        <f t="shared" ca="1" si="70"/>
        <v/>
      </c>
      <c r="D323" s="156" t="str">
        <f t="shared" ca="1" si="61"/>
        <v/>
      </c>
      <c r="E323" s="157" t="str">
        <f t="shared" ca="1" si="62"/>
        <v/>
      </c>
      <c r="F323" s="158" t="str">
        <f t="shared" ca="1" si="63"/>
        <v/>
      </c>
      <c r="G323" s="159"/>
      <c r="H323" s="159" t="str">
        <f>IF(G323="","",INDEX(D.1[Quy cách],MATCH(G323,D.1[Tên sản phẩm],0)))</f>
        <v/>
      </c>
      <c r="I323" s="160" t="str">
        <f>IF(G323="","",INDEX(D.1[ĐVT],MATCH(G323,D.1[Tên sản phẩm],0)))</f>
        <v/>
      </c>
      <c r="J323" s="162" t="str">
        <f>IF(G323="","",INDEX(D.1[Đơn giá nhập
(Hàng tồn đầu kỳ)],MATCH(G323,D.1[Tên sản phẩm],0)))</f>
        <v/>
      </c>
      <c r="K323" s="162" t="str">
        <f t="shared" si="64"/>
        <v/>
      </c>
      <c r="L323" s="159"/>
      <c r="M323" s="163" t="str">
        <f t="shared" si="65"/>
        <v/>
      </c>
      <c r="N323" s="164"/>
      <c r="O323" s="162"/>
      <c r="P323" s="163" t="str">
        <f t="shared" si="66"/>
        <v/>
      </c>
      <c r="Q323" s="164" t="str">
        <f t="shared" ca="1" si="67"/>
        <v/>
      </c>
      <c r="R323" s="163" t="str">
        <f t="shared" si="68"/>
        <v/>
      </c>
      <c r="S323" s="163" t="str">
        <f ca="1">IF(AND(C323&lt;&gt;"",C323&lt;&gt;OFFSET(C323,1,0)),SUMIFS(M.1[Giá có thuế],M.1[Số ĐK],C323),"")</f>
        <v/>
      </c>
      <c r="T323" s="159"/>
      <c r="U323" s="161" t="str">
        <f>IF(T323="","",'Thông Tin Chung'!$L$3)</f>
        <v/>
      </c>
      <c r="V323" s="163" t="str">
        <f t="shared" ca="1" si="69"/>
        <v/>
      </c>
      <c r="W323" s="165"/>
      <c r="X323" s="155" t="str">
        <f ca="1">IF(C323="","",IF(OR(D323&lt;NgayBatDau,D323&gt;NgayKetThuc),"Ngày tháng phải nằm trong kỳ báo cáo",IF(AND(F323&lt;&gt;"",COUNTIF(D.3[Tên nhà cung cấp],F323)=0),"Tên NCC chưa khai báo trong DSNCC",IF(AND(G323&lt;&gt;"",COUNTIF(D.1[Tên sản phẩm],G323)=0),"SP này chưa khai báo trong DSSP",""))))</f>
        <v/>
      </c>
      <c r="Y323" s="23" t="str">
        <f t="shared" ca="1" si="71"/>
        <v/>
      </c>
      <c r="Z323" s="23" t="str">
        <f t="shared" ca="1" si="72"/>
        <v/>
      </c>
      <c r="AA323" s="23" t="str">
        <f t="shared" ca="1" si="73"/>
        <v/>
      </c>
    </row>
    <row r="324" spans="2:27" ht="27.75" customHeight="1" x14ac:dyDescent="0.2">
      <c r="B324" s="7">
        <f t="shared" si="74"/>
        <v>321</v>
      </c>
      <c r="C324" s="7" t="str">
        <f t="shared" ca="1" si="70"/>
        <v/>
      </c>
      <c r="D324" s="156" t="str">
        <f t="shared" ref="D324:D387" ca="1" si="75">IF(AND($G324&lt;&gt;"",B324&lt;&gt;1),OFFSET(C324,-1,1),"")</f>
        <v/>
      </c>
      <c r="E324" s="157" t="str">
        <f t="shared" ref="E324:E387" ca="1" si="76">IF(AND($G324&lt;&gt;"",B324&lt;&gt;1),OFFSET(D324,-1,1),"")</f>
        <v/>
      </c>
      <c r="F324" s="158" t="str">
        <f t="shared" ref="F324:F387" ca="1" si="77">IF(AND($G324&lt;&gt;"",B324&lt;&gt;1),OFFSET(E324,-1,1),"")</f>
        <v/>
      </c>
      <c r="G324" s="159"/>
      <c r="H324" s="159" t="str">
        <f>IF(G324="","",INDEX(D.1[Quy cách],MATCH(G324,D.1[Tên sản phẩm],0)))</f>
        <v/>
      </c>
      <c r="I324" s="160" t="str">
        <f>IF(G324="","",INDEX(D.1[ĐVT],MATCH(G324,D.1[Tên sản phẩm],0)))</f>
        <v/>
      </c>
      <c r="J324" s="162" t="str">
        <f>IF(G324="","",INDEX(D.1[Đơn giá nhập
(Hàng tồn đầu kỳ)],MATCH(G324,D.1[Tên sản phẩm],0)))</f>
        <v/>
      </c>
      <c r="K324" s="162" t="str">
        <f t="shared" ref="K324:K387" si="78">IF(OR(G324="",J324=""),"",1)</f>
        <v/>
      </c>
      <c r="L324" s="159"/>
      <c r="M324" s="163" t="str">
        <f t="shared" ref="M324:M387" si="79">IF(AND(J324&lt;&gt;"",K324&lt;&gt;""),J324*K324,"")</f>
        <v/>
      </c>
      <c r="N324" s="164"/>
      <c r="O324" s="162"/>
      <c r="P324" s="163" t="str">
        <f t="shared" ref="P324:P387" si="80">IF(M324="","",M324-SUM(O324))</f>
        <v/>
      </c>
      <c r="Q324" s="164" t="str">
        <f t="shared" ref="Q324:Q387" ca="1" si="81">IF(AND(P324&lt;&gt;"",C324=OFFSET(C324,-1,0)),OFFSET(P324,-1,1),"")</f>
        <v/>
      </c>
      <c r="R324" s="163" t="str">
        <f t="shared" ref="R324:R387" si="82">IF(P324="","",P324*SUM(1,Q324))</f>
        <v/>
      </c>
      <c r="S324" s="163" t="str">
        <f ca="1">IF(AND(C324&lt;&gt;"",C324&lt;&gt;OFFSET(C324,1,0)),SUMIFS(M.1[Giá có thuế],M.1[Số ĐK],C324),"")</f>
        <v/>
      </c>
      <c r="T324" s="159"/>
      <c r="U324" s="161" t="str">
        <f>IF(T324="","",'Thông Tin Chung'!$L$3)</f>
        <v/>
      </c>
      <c r="V324" s="163" t="str">
        <f t="shared" ref="V324:V387" ca="1" si="83">IF(AND(S324&lt;&gt;"",T324&lt;&gt;"",S324&lt;&gt;0),S324-T324,"")</f>
        <v/>
      </c>
      <c r="W324" s="165"/>
      <c r="X324" s="155" t="str">
        <f ca="1">IF(C324="","",IF(OR(D324&lt;NgayBatDau,D324&gt;NgayKetThuc),"Ngày tháng phải nằm trong kỳ báo cáo",IF(AND(F324&lt;&gt;"",COUNTIF(D.3[Tên nhà cung cấp],F324)=0),"Tên NCC chưa khai báo trong DSNCC",IF(AND(G324&lt;&gt;"",COUNTIF(D.1[Tên sản phẩm],G324)=0),"SP này chưa khai báo trong DSSP",""))))</f>
        <v/>
      </c>
      <c r="Y324" s="23" t="str">
        <f t="shared" ca="1" si="71"/>
        <v/>
      </c>
      <c r="Z324" s="23" t="str">
        <f t="shared" ca="1" si="72"/>
        <v/>
      </c>
      <c r="AA324" s="23" t="str">
        <f t="shared" ca="1" si="73"/>
        <v/>
      </c>
    </row>
    <row r="325" spans="2:27" ht="27.75" customHeight="1" x14ac:dyDescent="0.2">
      <c r="B325" s="7">
        <f t="shared" si="74"/>
        <v>322</v>
      </c>
      <c r="C325" s="7" t="str">
        <f t="shared" ref="C325:C388" ca="1" si="84">IF(AND(D325="",E325="",F325=""),"",IF(AND(D325=OFFSET(D325,-1,0),E325=OFFSET(E325,-1,0),F325=OFFSET(F325,-1,0)),OFFSET(B325,-1,1),B325))</f>
        <v/>
      </c>
      <c r="D325" s="156" t="str">
        <f t="shared" ca="1" si="75"/>
        <v/>
      </c>
      <c r="E325" s="157" t="str">
        <f t="shared" ca="1" si="76"/>
        <v/>
      </c>
      <c r="F325" s="158" t="str">
        <f t="shared" ca="1" si="77"/>
        <v/>
      </c>
      <c r="G325" s="159"/>
      <c r="H325" s="159" t="str">
        <f>IF(G325="","",INDEX(D.1[Quy cách],MATCH(G325,D.1[Tên sản phẩm],0)))</f>
        <v/>
      </c>
      <c r="I325" s="160" t="str">
        <f>IF(G325="","",INDEX(D.1[ĐVT],MATCH(G325,D.1[Tên sản phẩm],0)))</f>
        <v/>
      </c>
      <c r="J325" s="162" t="str">
        <f>IF(G325="","",INDEX(D.1[Đơn giá nhập
(Hàng tồn đầu kỳ)],MATCH(G325,D.1[Tên sản phẩm],0)))</f>
        <v/>
      </c>
      <c r="K325" s="162" t="str">
        <f t="shared" si="78"/>
        <v/>
      </c>
      <c r="L325" s="159"/>
      <c r="M325" s="163" t="str">
        <f t="shared" si="79"/>
        <v/>
      </c>
      <c r="N325" s="164"/>
      <c r="O325" s="162"/>
      <c r="P325" s="163" t="str">
        <f t="shared" si="80"/>
        <v/>
      </c>
      <c r="Q325" s="164" t="str">
        <f t="shared" ca="1" si="81"/>
        <v/>
      </c>
      <c r="R325" s="163" t="str">
        <f t="shared" si="82"/>
        <v/>
      </c>
      <c r="S325" s="163" t="str">
        <f ca="1">IF(AND(C325&lt;&gt;"",C325&lt;&gt;OFFSET(C325,1,0)),SUMIFS(M.1[Giá có thuế],M.1[Số ĐK],C325),"")</f>
        <v/>
      </c>
      <c r="T325" s="159"/>
      <c r="U325" s="161" t="str">
        <f>IF(T325="","",'Thông Tin Chung'!$L$3)</f>
        <v/>
      </c>
      <c r="V325" s="163" t="str">
        <f t="shared" ca="1" si="83"/>
        <v/>
      </c>
      <c r="W325" s="165"/>
      <c r="X325" s="155" t="str">
        <f ca="1">IF(C325="","",IF(OR(D325&lt;NgayBatDau,D325&gt;NgayKetThuc),"Ngày tháng phải nằm trong kỳ báo cáo",IF(AND(F325&lt;&gt;"",COUNTIF(D.3[Tên nhà cung cấp],F325)=0),"Tên NCC chưa khai báo trong DSNCC",IF(AND(G325&lt;&gt;"",COUNTIF(D.1[Tên sản phẩm],G325)=0),"SP này chưa khai báo trong DSSP",""))))</f>
        <v/>
      </c>
      <c r="Y325" s="23" t="str">
        <f t="shared" ref="Y325:Y388" ca="1" si="85">IF(D325="","",IF(D325&lt;B3LocTuNgay,0,IF(D325&lt;=B3LocDenNgay,1,"")))</f>
        <v/>
      </c>
      <c r="Z325" s="23" t="str">
        <f t="shared" ref="Z325:Z388" ca="1" si="86">IF(D325="","",IF(D325&lt;B4LocTuNgay,0,IF(D325&lt;=B4LocDenNgay,1,"")))</f>
        <v/>
      </c>
      <c r="AA325" s="23" t="str">
        <f t="shared" ref="AA325:AA388" ca="1" si="87">IF(D325="","",IF(D325&lt;B5LocTuNgay,0,IF(D325&lt;=B5LocDenNgay,1,"")))</f>
        <v/>
      </c>
    </row>
    <row r="326" spans="2:27" ht="27.75" customHeight="1" x14ac:dyDescent="0.2">
      <c r="B326" s="7">
        <f t="shared" si="74"/>
        <v>323</v>
      </c>
      <c r="C326" s="7" t="str">
        <f t="shared" ca="1" si="84"/>
        <v/>
      </c>
      <c r="D326" s="156" t="str">
        <f t="shared" ca="1" si="75"/>
        <v/>
      </c>
      <c r="E326" s="157" t="str">
        <f t="shared" ca="1" si="76"/>
        <v/>
      </c>
      <c r="F326" s="158" t="str">
        <f t="shared" ca="1" si="77"/>
        <v/>
      </c>
      <c r="G326" s="159"/>
      <c r="H326" s="159" t="str">
        <f>IF(G326="","",INDEX(D.1[Quy cách],MATCH(G326,D.1[Tên sản phẩm],0)))</f>
        <v/>
      </c>
      <c r="I326" s="160" t="str">
        <f>IF(G326="","",INDEX(D.1[ĐVT],MATCH(G326,D.1[Tên sản phẩm],0)))</f>
        <v/>
      </c>
      <c r="J326" s="162" t="str">
        <f>IF(G326="","",INDEX(D.1[Đơn giá nhập
(Hàng tồn đầu kỳ)],MATCH(G326,D.1[Tên sản phẩm],0)))</f>
        <v/>
      </c>
      <c r="K326" s="162" t="str">
        <f t="shared" si="78"/>
        <v/>
      </c>
      <c r="L326" s="159"/>
      <c r="M326" s="163" t="str">
        <f t="shared" si="79"/>
        <v/>
      </c>
      <c r="N326" s="164"/>
      <c r="O326" s="162"/>
      <c r="P326" s="163" t="str">
        <f t="shared" si="80"/>
        <v/>
      </c>
      <c r="Q326" s="164" t="str">
        <f t="shared" ca="1" si="81"/>
        <v/>
      </c>
      <c r="R326" s="163" t="str">
        <f t="shared" si="82"/>
        <v/>
      </c>
      <c r="S326" s="163" t="str">
        <f ca="1">IF(AND(C326&lt;&gt;"",C326&lt;&gt;OFFSET(C326,1,0)),SUMIFS(M.1[Giá có thuế],M.1[Số ĐK],C326),"")</f>
        <v/>
      </c>
      <c r="T326" s="159"/>
      <c r="U326" s="161" t="str">
        <f>IF(T326="","",'Thông Tin Chung'!$L$3)</f>
        <v/>
      </c>
      <c r="V326" s="163" t="str">
        <f t="shared" ca="1" si="83"/>
        <v/>
      </c>
      <c r="W326" s="165"/>
      <c r="X326" s="155" t="str">
        <f ca="1">IF(C326="","",IF(OR(D326&lt;NgayBatDau,D326&gt;NgayKetThuc),"Ngày tháng phải nằm trong kỳ báo cáo",IF(AND(F326&lt;&gt;"",COUNTIF(D.3[Tên nhà cung cấp],F326)=0),"Tên NCC chưa khai báo trong DSNCC",IF(AND(G326&lt;&gt;"",COUNTIF(D.1[Tên sản phẩm],G326)=0),"SP này chưa khai báo trong DSSP",""))))</f>
        <v/>
      </c>
      <c r="Y326" s="23" t="str">
        <f t="shared" ca="1" si="85"/>
        <v/>
      </c>
      <c r="Z326" s="23" t="str">
        <f t="shared" ca="1" si="86"/>
        <v/>
      </c>
      <c r="AA326" s="23" t="str">
        <f t="shared" ca="1" si="87"/>
        <v/>
      </c>
    </row>
    <row r="327" spans="2:27" ht="27.75" customHeight="1" x14ac:dyDescent="0.2">
      <c r="B327" s="7">
        <f t="shared" si="74"/>
        <v>324</v>
      </c>
      <c r="C327" s="7" t="str">
        <f t="shared" ca="1" si="84"/>
        <v/>
      </c>
      <c r="D327" s="156" t="str">
        <f t="shared" ca="1" si="75"/>
        <v/>
      </c>
      <c r="E327" s="157" t="str">
        <f t="shared" ca="1" si="76"/>
        <v/>
      </c>
      <c r="F327" s="158" t="str">
        <f t="shared" ca="1" si="77"/>
        <v/>
      </c>
      <c r="G327" s="159"/>
      <c r="H327" s="159" t="str">
        <f>IF(G327="","",INDEX(D.1[Quy cách],MATCH(G327,D.1[Tên sản phẩm],0)))</f>
        <v/>
      </c>
      <c r="I327" s="160" t="str">
        <f>IF(G327="","",INDEX(D.1[ĐVT],MATCH(G327,D.1[Tên sản phẩm],0)))</f>
        <v/>
      </c>
      <c r="J327" s="162" t="str">
        <f>IF(G327="","",INDEX(D.1[Đơn giá nhập
(Hàng tồn đầu kỳ)],MATCH(G327,D.1[Tên sản phẩm],0)))</f>
        <v/>
      </c>
      <c r="K327" s="162" t="str">
        <f t="shared" si="78"/>
        <v/>
      </c>
      <c r="L327" s="159"/>
      <c r="M327" s="163" t="str">
        <f t="shared" si="79"/>
        <v/>
      </c>
      <c r="N327" s="164"/>
      <c r="O327" s="162"/>
      <c r="P327" s="163" t="str">
        <f t="shared" si="80"/>
        <v/>
      </c>
      <c r="Q327" s="164" t="str">
        <f t="shared" ca="1" si="81"/>
        <v/>
      </c>
      <c r="R327" s="163" t="str">
        <f t="shared" si="82"/>
        <v/>
      </c>
      <c r="S327" s="163" t="str">
        <f ca="1">IF(AND(C327&lt;&gt;"",C327&lt;&gt;OFFSET(C327,1,0)),SUMIFS(M.1[Giá có thuế],M.1[Số ĐK],C327),"")</f>
        <v/>
      </c>
      <c r="T327" s="159"/>
      <c r="U327" s="161" t="str">
        <f>IF(T327="","",'Thông Tin Chung'!$L$3)</f>
        <v/>
      </c>
      <c r="V327" s="163" t="str">
        <f t="shared" ca="1" si="83"/>
        <v/>
      </c>
      <c r="W327" s="165"/>
      <c r="X327" s="155" t="str">
        <f ca="1">IF(C327="","",IF(OR(D327&lt;NgayBatDau,D327&gt;NgayKetThuc),"Ngày tháng phải nằm trong kỳ báo cáo",IF(AND(F327&lt;&gt;"",COUNTIF(D.3[Tên nhà cung cấp],F327)=0),"Tên NCC chưa khai báo trong DSNCC",IF(AND(G327&lt;&gt;"",COUNTIF(D.1[Tên sản phẩm],G327)=0),"SP này chưa khai báo trong DSSP",""))))</f>
        <v/>
      </c>
      <c r="Y327" s="23" t="str">
        <f t="shared" ca="1" si="85"/>
        <v/>
      </c>
      <c r="Z327" s="23" t="str">
        <f t="shared" ca="1" si="86"/>
        <v/>
      </c>
      <c r="AA327" s="23" t="str">
        <f t="shared" ca="1" si="87"/>
        <v/>
      </c>
    </row>
    <row r="328" spans="2:27" ht="27.75" customHeight="1" x14ac:dyDescent="0.2">
      <c r="B328" s="7">
        <f t="shared" si="74"/>
        <v>325</v>
      </c>
      <c r="C328" s="7" t="str">
        <f t="shared" ca="1" si="84"/>
        <v/>
      </c>
      <c r="D328" s="156" t="str">
        <f t="shared" ca="1" si="75"/>
        <v/>
      </c>
      <c r="E328" s="157" t="str">
        <f t="shared" ca="1" si="76"/>
        <v/>
      </c>
      <c r="F328" s="158" t="str">
        <f t="shared" ca="1" si="77"/>
        <v/>
      </c>
      <c r="G328" s="159"/>
      <c r="H328" s="159" t="str">
        <f>IF(G328="","",INDEX(D.1[Quy cách],MATCH(G328,D.1[Tên sản phẩm],0)))</f>
        <v/>
      </c>
      <c r="I328" s="160" t="str">
        <f>IF(G328="","",INDEX(D.1[ĐVT],MATCH(G328,D.1[Tên sản phẩm],0)))</f>
        <v/>
      </c>
      <c r="J328" s="162" t="str">
        <f>IF(G328="","",INDEX(D.1[Đơn giá nhập
(Hàng tồn đầu kỳ)],MATCH(G328,D.1[Tên sản phẩm],0)))</f>
        <v/>
      </c>
      <c r="K328" s="162" t="str">
        <f t="shared" si="78"/>
        <v/>
      </c>
      <c r="L328" s="159"/>
      <c r="M328" s="163" t="str">
        <f t="shared" si="79"/>
        <v/>
      </c>
      <c r="N328" s="164"/>
      <c r="O328" s="162"/>
      <c r="P328" s="163" t="str">
        <f t="shared" si="80"/>
        <v/>
      </c>
      <c r="Q328" s="164" t="str">
        <f t="shared" ca="1" si="81"/>
        <v/>
      </c>
      <c r="R328" s="163" t="str">
        <f t="shared" si="82"/>
        <v/>
      </c>
      <c r="S328" s="163" t="str">
        <f ca="1">IF(AND(C328&lt;&gt;"",C328&lt;&gt;OFFSET(C328,1,0)),SUMIFS(M.1[Giá có thuế],M.1[Số ĐK],C328),"")</f>
        <v/>
      </c>
      <c r="T328" s="159"/>
      <c r="U328" s="161" t="str">
        <f>IF(T328="","",'Thông Tin Chung'!$L$3)</f>
        <v/>
      </c>
      <c r="V328" s="163" t="str">
        <f t="shared" ca="1" si="83"/>
        <v/>
      </c>
      <c r="W328" s="165"/>
      <c r="X328" s="155" t="str">
        <f ca="1">IF(C328="","",IF(OR(D328&lt;NgayBatDau,D328&gt;NgayKetThuc),"Ngày tháng phải nằm trong kỳ báo cáo",IF(AND(F328&lt;&gt;"",COUNTIF(D.3[Tên nhà cung cấp],F328)=0),"Tên NCC chưa khai báo trong DSNCC",IF(AND(G328&lt;&gt;"",COUNTIF(D.1[Tên sản phẩm],G328)=0),"SP này chưa khai báo trong DSSP",""))))</f>
        <v/>
      </c>
      <c r="Y328" s="23" t="str">
        <f t="shared" ca="1" si="85"/>
        <v/>
      </c>
      <c r="Z328" s="23" t="str">
        <f t="shared" ca="1" si="86"/>
        <v/>
      </c>
      <c r="AA328" s="23" t="str">
        <f t="shared" ca="1" si="87"/>
        <v/>
      </c>
    </row>
    <row r="329" spans="2:27" ht="27.75" customHeight="1" x14ac:dyDescent="0.2">
      <c r="B329" s="7">
        <f t="shared" si="74"/>
        <v>326</v>
      </c>
      <c r="C329" s="7" t="str">
        <f t="shared" ca="1" si="84"/>
        <v/>
      </c>
      <c r="D329" s="156" t="str">
        <f t="shared" ca="1" si="75"/>
        <v/>
      </c>
      <c r="E329" s="157" t="str">
        <f t="shared" ca="1" si="76"/>
        <v/>
      </c>
      <c r="F329" s="158" t="str">
        <f t="shared" ca="1" si="77"/>
        <v/>
      </c>
      <c r="G329" s="159"/>
      <c r="H329" s="159" t="str">
        <f>IF(G329="","",INDEX(D.1[Quy cách],MATCH(G329,D.1[Tên sản phẩm],0)))</f>
        <v/>
      </c>
      <c r="I329" s="160" t="str">
        <f>IF(G329="","",INDEX(D.1[ĐVT],MATCH(G329,D.1[Tên sản phẩm],0)))</f>
        <v/>
      </c>
      <c r="J329" s="162" t="str">
        <f>IF(G329="","",INDEX(D.1[Đơn giá nhập
(Hàng tồn đầu kỳ)],MATCH(G329,D.1[Tên sản phẩm],0)))</f>
        <v/>
      </c>
      <c r="K329" s="162" t="str">
        <f t="shared" si="78"/>
        <v/>
      </c>
      <c r="L329" s="159"/>
      <c r="M329" s="163" t="str">
        <f t="shared" si="79"/>
        <v/>
      </c>
      <c r="N329" s="164"/>
      <c r="O329" s="162"/>
      <c r="P329" s="163" t="str">
        <f t="shared" si="80"/>
        <v/>
      </c>
      <c r="Q329" s="164" t="str">
        <f t="shared" ca="1" si="81"/>
        <v/>
      </c>
      <c r="R329" s="163" t="str">
        <f t="shared" si="82"/>
        <v/>
      </c>
      <c r="S329" s="163" t="str">
        <f ca="1">IF(AND(C329&lt;&gt;"",C329&lt;&gt;OFFSET(C329,1,0)),SUMIFS(M.1[Giá có thuế],M.1[Số ĐK],C329),"")</f>
        <v/>
      </c>
      <c r="T329" s="159"/>
      <c r="U329" s="161" t="str">
        <f>IF(T329="","",'Thông Tin Chung'!$L$3)</f>
        <v/>
      </c>
      <c r="V329" s="163" t="str">
        <f t="shared" ca="1" si="83"/>
        <v/>
      </c>
      <c r="W329" s="165"/>
      <c r="X329" s="155" t="str">
        <f ca="1">IF(C329="","",IF(OR(D329&lt;NgayBatDau,D329&gt;NgayKetThuc),"Ngày tháng phải nằm trong kỳ báo cáo",IF(AND(F329&lt;&gt;"",COUNTIF(D.3[Tên nhà cung cấp],F329)=0),"Tên NCC chưa khai báo trong DSNCC",IF(AND(G329&lt;&gt;"",COUNTIF(D.1[Tên sản phẩm],G329)=0),"SP này chưa khai báo trong DSSP",""))))</f>
        <v/>
      </c>
      <c r="Y329" s="23" t="str">
        <f t="shared" ca="1" si="85"/>
        <v/>
      </c>
      <c r="Z329" s="23" t="str">
        <f t="shared" ca="1" si="86"/>
        <v/>
      </c>
      <c r="AA329" s="23" t="str">
        <f t="shared" ca="1" si="87"/>
        <v/>
      </c>
    </row>
    <row r="330" spans="2:27" ht="27.75" customHeight="1" x14ac:dyDescent="0.2">
      <c r="B330" s="7">
        <f t="shared" si="74"/>
        <v>327</v>
      </c>
      <c r="C330" s="7" t="str">
        <f t="shared" ca="1" si="84"/>
        <v/>
      </c>
      <c r="D330" s="156" t="str">
        <f t="shared" ca="1" si="75"/>
        <v/>
      </c>
      <c r="E330" s="157" t="str">
        <f t="shared" ca="1" si="76"/>
        <v/>
      </c>
      <c r="F330" s="158" t="str">
        <f t="shared" ca="1" si="77"/>
        <v/>
      </c>
      <c r="G330" s="159"/>
      <c r="H330" s="159" t="str">
        <f>IF(G330="","",INDEX(D.1[Quy cách],MATCH(G330,D.1[Tên sản phẩm],0)))</f>
        <v/>
      </c>
      <c r="I330" s="160" t="str">
        <f>IF(G330="","",INDEX(D.1[ĐVT],MATCH(G330,D.1[Tên sản phẩm],0)))</f>
        <v/>
      </c>
      <c r="J330" s="162" t="str">
        <f>IF(G330="","",INDEX(D.1[Đơn giá nhập
(Hàng tồn đầu kỳ)],MATCH(G330,D.1[Tên sản phẩm],0)))</f>
        <v/>
      </c>
      <c r="K330" s="162" t="str">
        <f t="shared" si="78"/>
        <v/>
      </c>
      <c r="L330" s="159"/>
      <c r="M330" s="163" t="str">
        <f t="shared" si="79"/>
        <v/>
      </c>
      <c r="N330" s="164"/>
      <c r="O330" s="162"/>
      <c r="P330" s="163" t="str">
        <f t="shared" si="80"/>
        <v/>
      </c>
      <c r="Q330" s="164" t="str">
        <f t="shared" ca="1" si="81"/>
        <v/>
      </c>
      <c r="R330" s="163" t="str">
        <f t="shared" si="82"/>
        <v/>
      </c>
      <c r="S330" s="163" t="str">
        <f ca="1">IF(AND(C330&lt;&gt;"",C330&lt;&gt;OFFSET(C330,1,0)),SUMIFS(M.1[Giá có thuế],M.1[Số ĐK],C330),"")</f>
        <v/>
      </c>
      <c r="T330" s="159"/>
      <c r="U330" s="161" t="str">
        <f>IF(T330="","",'Thông Tin Chung'!$L$3)</f>
        <v/>
      </c>
      <c r="V330" s="163" t="str">
        <f t="shared" ca="1" si="83"/>
        <v/>
      </c>
      <c r="W330" s="165"/>
      <c r="X330" s="155" t="str">
        <f ca="1">IF(C330="","",IF(OR(D330&lt;NgayBatDau,D330&gt;NgayKetThuc),"Ngày tháng phải nằm trong kỳ báo cáo",IF(AND(F330&lt;&gt;"",COUNTIF(D.3[Tên nhà cung cấp],F330)=0),"Tên NCC chưa khai báo trong DSNCC",IF(AND(G330&lt;&gt;"",COUNTIF(D.1[Tên sản phẩm],G330)=0),"SP này chưa khai báo trong DSSP",""))))</f>
        <v/>
      </c>
      <c r="Y330" s="23" t="str">
        <f t="shared" ca="1" si="85"/>
        <v/>
      </c>
      <c r="Z330" s="23" t="str">
        <f t="shared" ca="1" si="86"/>
        <v/>
      </c>
      <c r="AA330" s="23" t="str">
        <f t="shared" ca="1" si="87"/>
        <v/>
      </c>
    </row>
    <row r="331" spans="2:27" ht="27.75" customHeight="1" x14ac:dyDescent="0.2">
      <c r="B331" s="7">
        <f t="shared" si="74"/>
        <v>328</v>
      </c>
      <c r="C331" s="7" t="str">
        <f t="shared" ca="1" si="84"/>
        <v/>
      </c>
      <c r="D331" s="156" t="str">
        <f t="shared" ca="1" si="75"/>
        <v/>
      </c>
      <c r="E331" s="157" t="str">
        <f t="shared" ca="1" si="76"/>
        <v/>
      </c>
      <c r="F331" s="158" t="str">
        <f t="shared" ca="1" si="77"/>
        <v/>
      </c>
      <c r="G331" s="159"/>
      <c r="H331" s="159" t="str">
        <f>IF(G331="","",INDEX(D.1[Quy cách],MATCH(G331,D.1[Tên sản phẩm],0)))</f>
        <v/>
      </c>
      <c r="I331" s="160" t="str">
        <f>IF(G331="","",INDEX(D.1[ĐVT],MATCH(G331,D.1[Tên sản phẩm],0)))</f>
        <v/>
      </c>
      <c r="J331" s="162" t="str">
        <f>IF(G331="","",INDEX(D.1[Đơn giá nhập
(Hàng tồn đầu kỳ)],MATCH(G331,D.1[Tên sản phẩm],0)))</f>
        <v/>
      </c>
      <c r="K331" s="162" t="str">
        <f t="shared" si="78"/>
        <v/>
      </c>
      <c r="L331" s="159"/>
      <c r="M331" s="163" t="str">
        <f t="shared" si="79"/>
        <v/>
      </c>
      <c r="N331" s="164"/>
      <c r="O331" s="162"/>
      <c r="P331" s="163" t="str">
        <f t="shared" si="80"/>
        <v/>
      </c>
      <c r="Q331" s="164" t="str">
        <f t="shared" ca="1" si="81"/>
        <v/>
      </c>
      <c r="R331" s="163" t="str">
        <f t="shared" si="82"/>
        <v/>
      </c>
      <c r="S331" s="163" t="str">
        <f ca="1">IF(AND(C331&lt;&gt;"",C331&lt;&gt;OFFSET(C331,1,0)),SUMIFS(M.1[Giá có thuế],M.1[Số ĐK],C331),"")</f>
        <v/>
      </c>
      <c r="T331" s="159"/>
      <c r="U331" s="161" t="str">
        <f>IF(T331="","",'Thông Tin Chung'!$L$3)</f>
        <v/>
      </c>
      <c r="V331" s="163" t="str">
        <f t="shared" ca="1" si="83"/>
        <v/>
      </c>
      <c r="W331" s="165"/>
      <c r="X331" s="155" t="str">
        <f ca="1">IF(C331="","",IF(OR(D331&lt;NgayBatDau,D331&gt;NgayKetThuc),"Ngày tháng phải nằm trong kỳ báo cáo",IF(AND(F331&lt;&gt;"",COUNTIF(D.3[Tên nhà cung cấp],F331)=0),"Tên NCC chưa khai báo trong DSNCC",IF(AND(G331&lt;&gt;"",COUNTIF(D.1[Tên sản phẩm],G331)=0),"SP này chưa khai báo trong DSSP",""))))</f>
        <v/>
      </c>
      <c r="Y331" s="23" t="str">
        <f t="shared" ca="1" si="85"/>
        <v/>
      </c>
      <c r="Z331" s="23" t="str">
        <f t="shared" ca="1" si="86"/>
        <v/>
      </c>
      <c r="AA331" s="23" t="str">
        <f t="shared" ca="1" si="87"/>
        <v/>
      </c>
    </row>
    <row r="332" spans="2:27" ht="27.75" customHeight="1" x14ac:dyDescent="0.2">
      <c r="B332" s="7">
        <f t="shared" si="74"/>
        <v>329</v>
      </c>
      <c r="C332" s="7" t="str">
        <f t="shared" ca="1" si="84"/>
        <v/>
      </c>
      <c r="D332" s="156" t="str">
        <f t="shared" ca="1" si="75"/>
        <v/>
      </c>
      <c r="E332" s="157" t="str">
        <f t="shared" ca="1" si="76"/>
        <v/>
      </c>
      <c r="F332" s="158" t="str">
        <f t="shared" ca="1" si="77"/>
        <v/>
      </c>
      <c r="G332" s="159"/>
      <c r="H332" s="159" t="str">
        <f>IF(G332="","",INDEX(D.1[Quy cách],MATCH(G332,D.1[Tên sản phẩm],0)))</f>
        <v/>
      </c>
      <c r="I332" s="160" t="str">
        <f>IF(G332="","",INDEX(D.1[ĐVT],MATCH(G332,D.1[Tên sản phẩm],0)))</f>
        <v/>
      </c>
      <c r="J332" s="162" t="str">
        <f>IF(G332="","",INDEX(D.1[Đơn giá nhập
(Hàng tồn đầu kỳ)],MATCH(G332,D.1[Tên sản phẩm],0)))</f>
        <v/>
      </c>
      <c r="K332" s="162" t="str">
        <f t="shared" si="78"/>
        <v/>
      </c>
      <c r="L332" s="159"/>
      <c r="M332" s="163" t="str">
        <f t="shared" si="79"/>
        <v/>
      </c>
      <c r="N332" s="164"/>
      <c r="O332" s="162"/>
      <c r="P332" s="163" t="str">
        <f t="shared" si="80"/>
        <v/>
      </c>
      <c r="Q332" s="164" t="str">
        <f t="shared" ca="1" si="81"/>
        <v/>
      </c>
      <c r="R332" s="163" t="str">
        <f t="shared" si="82"/>
        <v/>
      </c>
      <c r="S332" s="163" t="str">
        <f ca="1">IF(AND(C332&lt;&gt;"",C332&lt;&gt;OFFSET(C332,1,0)),SUMIFS(M.1[Giá có thuế],M.1[Số ĐK],C332),"")</f>
        <v/>
      </c>
      <c r="T332" s="159"/>
      <c r="U332" s="161" t="str">
        <f>IF(T332="","",'Thông Tin Chung'!$L$3)</f>
        <v/>
      </c>
      <c r="V332" s="163" t="str">
        <f t="shared" ca="1" si="83"/>
        <v/>
      </c>
      <c r="W332" s="165"/>
      <c r="X332" s="155" t="str">
        <f ca="1">IF(C332="","",IF(OR(D332&lt;NgayBatDau,D332&gt;NgayKetThuc),"Ngày tháng phải nằm trong kỳ báo cáo",IF(AND(F332&lt;&gt;"",COUNTIF(D.3[Tên nhà cung cấp],F332)=0),"Tên NCC chưa khai báo trong DSNCC",IF(AND(G332&lt;&gt;"",COUNTIF(D.1[Tên sản phẩm],G332)=0),"SP này chưa khai báo trong DSSP",""))))</f>
        <v/>
      </c>
      <c r="Y332" s="23" t="str">
        <f t="shared" ca="1" si="85"/>
        <v/>
      </c>
      <c r="Z332" s="23" t="str">
        <f t="shared" ca="1" si="86"/>
        <v/>
      </c>
      <c r="AA332" s="23" t="str">
        <f t="shared" ca="1" si="87"/>
        <v/>
      </c>
    </row>
    <row r="333" spans="2:27" ht="27.75" customHeight="1" x14ac:dyDescent="0.2">
      <c r="B333" s="7">
        <f t="shared" si="74"/>
        <v>330</v>
      </c>
      <c r="C333" s="7" t="str">
        <f t="shared" ca="1" si="84"/>
        <v/>
      </c>
      <c r="D333" s="156" t="str">
        <f t="shared" ca="1" si="75"/>
        <v/>
      </c>
      <c r="E333" s="157" t="str">
        <f t="shared" ca="1" si="76"/>
        <v/>
      </c>
      <c r="F333" s="158" t="str">
        <f t="shared" ca="1" si="77"/>
        <v/>
      </c>
      <c r="G333" s="159"/>
      <c r="H333" s="159" t="str">
        <f>IF(G333="","",INDEX(D.1[Quy cách],MATCH(G333,D.1[Tên sản phẩm],0)))</f>
        <v/>
      </c>
      <c r="I333" s="160" t="str">
        <f>IF(G333="","",INDEX(D.1[ĐVT],MATCH(G333,D.1[Tên sản phẩm],0)))</f>
        <v/>
      </c>
      <c r="J333" s="162" t="str">
        <f>IF(G333="","",INDEX(D.1[Đơn giá nhập
(Hàng tồn đầu kỳ)],MATCH(G333,D.1[Tên sản phẩm],0)))</f>
        <v/>
      </c>
      <c r="K333" s="162" t="str">
        <f t="shared" si="78"/>
        <v/>
      </c>
      <c r="L333" s="159"/>
      <c r="M333" s="163" t="str">
        <f t="shared" si="79"/>
        <v/>
      </c>
      <c r="N333" s="164"/>
      <c r="O333" s="162"/>
      <c r="P333" s="163" t="str">
        <f t="shared" si="80"/>
        <v/>
      </c>
      <c r="Q333" s="164" t="str">
        <f t="shared" ca="1" si="81"/>
        <v/>
      </c>
      <c r="R333" s="163" t="str">
        <f t="shared" si="82"/>
        <v/>
      </c>
      <c r="S333" s="163" t="str">
        <f ca="1">IF(AND(C333&lt;&gt;"",C333&lt;&gt;OFFSET(C333,1,0)),SUMIFS(M.1[Giá có thuế],M.1[Số ĐK],C333),"")</f>
        <v/>
      </c>
      <c r="T333" s="159"/>
      <c r="U333" s="161" t="str">
        <f>IF(T333="","",'Thông Tin Chung'!$L$3)</f>
        <v/>
      </c>
      <c r="V333" s="163" t="str">
        <f t="shared" ca="1" si="83"/>
        <v/>
      </c>
      <c r="W333" s="165"/>
      <c r="X333" s="155" t="str">
        <f ca="1">IF(C333="","",IF(OR(D333&lt;NgayBatDau,D333&gt;NgayKetThuc),"Ngày tháng phải nằm trong kỳ báo cáo",IF(AND(F333&lt;&gt;"",COUNTIF(D.3[Tên nhà cung cấp],F333)=0),"Tên NCC chưa khai báo trong DSNCC",IF(AND(G333&lt;&gt;"",COUNTIF(D.1[Tên sản phẩm],G333)=0),"SP này chưa khai báo trong DSSP",""))))</f>
        <v/>
      </c>
      <c r="Y333" s="23" t="str">
        <f t="shared" ca="1" si="85"/>
        <v/>
      </c>
      <c r="Z333" s="23" t="str">
        <f t="shared" ca="1" si="86"/>
        <v/>
      </c>
      <c r="AA333" s="23" t="str">
        <f t="shared" ca="1" si="87"/>
        <v/>
      </c>
    </row>
    <row r="334" spans="2:27" ht="27.75" customHeight="1" x14ac:dyDescent="0.2">
      <c r="B334" s="7">
        <f t="shared" si="74"/>
        <v>331</v>
      </c>
      <c r="C334" s="7" t="str">
        <f t="shared" ca="1" si="84"/>
        <v/>
      </c>
      <c r="D334" s="156" t="str">
        <f t="shared" ca="1" si="75"/>
        <v/>
      </c>
      <c r="E334" s="157" t="str">
        <f t="shared" ca="1" si="76"/>
        <v/>
      </c>
      <c r="F334" s="158" t="str">
        <f t="shared" ca="1" si="77"/>
        <v/>
      </c>
      <c r="G334" s="159"/>
      <c r="H334" s="159" t="str">
        <f>IF(G334="","",INDEX(D.1[Quy cách],MATCH(G334,D.1[Tên sản phẩm],0)))</f>
        <v/>
      </c>
      <c r="I334" s="160" t="str">
        <f>IF(G334="","",INDEX(D.1[ĐVT],MATCH(G334,D.1[Tên sản phẩm],0)))</f>
        <v/>
      </c>
      <c r="J334" s="162" t="str">
        <f>IF(G334="","",INDEX(D.1[Đơn giá nhập
(Hàng tồn đầu kỳ)],MATCH(G334,D.1[Tên sản phẩm],0)))</f>
        <v/>
      </c>
      <c r="K334" s="162" t="str">
        <f t="shared" si="78"/>
        <v/>
      </c>
      <c r="L334" s="159"/>
      <c r="M334" s="163" t="str">
        <f t="shared" si="79"/>
        <v/>
      </c>
      <c r="N334" s="164"/>
      <c r="O334" s="162"/>
      <c r="P334" s="163" t="str">
        <f t="shared" si="80"/>
        <v/>
      </c>
      <c r="Q334" s="164" t="str">
        <f t="shared" ca="1" si="81"/>
        <v/>
      </c>
      <c r="R334" s="163" t="str">
        <f t="shared" si="82"/>
        <v/>
      </c>
      <c r="S334" s="163" t="str">
        <f ca="1">IF(AND(C334&lt;&gt;"",C334&lt;&gt;OFFSET(C334,1,0)),SUMIFS(M.1[Giá có thuế],M.1[Số ĐK],C334),"")</f>
        <v/>
      </c>
      <c r="T334" s="159"/>
      <c r="U334" s="161" t="str">
        <f>IF(T334="","",'Thông Tin Chung'!$L$3)</f>
        <v/>
      </c>
      <c r="V334" s="163" t="str">
        <f t="shared" ca="1" si="83"/>
        <v/>
      </c>
      <c r="W334" s="165"/>
      <c r="X334" s="155" t="str">
        <f ca="1">IF(C334="","",IF(OR(D334&lt;NgayBatDau,D334&gt;NgayKetThuc),"Ngày tháng phải nằm trong kỳ báo cáo",IF(AND(F334&lt;&gt;"",COUNTIF(D.3[Tên nhà cung cấp],F334)=0),"Tên NCC chưa khai báo trong DSNCC",IF(AND(G334&lt;&gt;"",COUNTIF(D.1[Tên sản phẩm],G334)=0),"SP này chưa khai báo trong DSSP",""))))</f>
        <v/>
      </c>
      <c r="Y334" s="23" t="str">
        <f t="shared" ca="1" si="85"/>
        <v/>
      </c>
      <c r="Z334" s="23" t="str">
        <f t="shared" ca="1" si="86"/>
        <v/>
      </c>
      <c r="AA334" s="23" t="str">
        <f t="shared" ca="1" si="87"/>
        <v/>
      </c>
    </row>
    <row r="335" spans="2:27" ht="27.75" customHeight="1" x14ac:dyDescent="0.2">
      <c r="B335" s="7">
        <f t="shared" si="74"/>
        <v>332</v>
      </c>
      <c r="C335" s="7" t="str">
        <f t="shared" ca="1" si="84"/>
        <v/>
      </c>
      <c r="D335" s="156" t="str">
        <f t="shared" ca="1" si="75"/>
        <v/>
      </c>
      <c r="E335" s="157" t="str">
        <f t="shared" ca="1" si="76"/>
        <v/>
      </c>
      <c r="F335" s="158" t="str">
        <f t="shared" ca="1" si="77"/>
        <v/>
      </c>
      <c r="G335" s="159"/>
      <c r="H335" s="159" t="str">
        <f>IF(G335="","",INDEX(D.1[Quy cách],MATCH(G335,D.1[Tên sản phẩm],0)))</f>
        <v/>
      </c>
      <c r="I335" s="160" t="str">
        <f>IF(G335="","",INDEX(D.1[ĐVT],MATCH(G335,D.1[Tên sản phẩm],0)))</f>
        <v/>
      </c>
      <c r="J335" s="162" t="str">
        <f>IF(G335="","",INDEX(D.1[Đơn giá nhập
(Hàng tồn đầu kỳ)],MATCH(G335,D.1[Tên sản phẩm],0)))</f>
        <v/>
      </c>
      <c r="K335" s="162" t="str">
        <f t="shared" si="78"/>
        <v/>
      </c>
      <c r="L335" s="159"/>
      <c r="M335" s="163" t="str">
        <f t="shared" si="79"/>
        <v/>
      </c>
      <c r="N335" s="164"/>
      <c r="O335" s="162"/>
      <c r="P335" s="163" t="str">
        <f t="shared" si="80"/>
        <v/>
      </c>
      <c r="Q335" s="164" t="str">
        <f t="shared" ca="1" si="81"/>
        <v/>
      </c>
      <c r="R335" s="163" t="str">
        <f t="shared" si="82"/>
        <v/>
      </c>
      <c r="S335" s="163" t="str">
        <f ca="1">IF(AND(C335&lt;&gt;"",C335&lt;&gt;OFFSET(C335,1,0)),SUMIFS(M.1[Giá có thuế],M.1[Số ĐK],C335),"")</f>
        <v/>
      </c>
      <c r="T335" s="159"/>
      <c r="U335" s="161" t="str">
        <f>IF(T335="","",'Thông Tin Chung'!$L$3)</f>
        <v/>
      </c>
      <c r="V335" s="163" t="str">
        <f t="shared" ca="1" si="83"/>
        <v/>
      </c>
      <c r="W335" s="165"/>
      <c r="X335" s="155" t="str">
        <f ca="1">IF(C335="","",IF(OR(D335&lt;NgayBatDau,D335&gt;NgayKetThuc),"Ngày tháng phải nằm trong kỳ báo cáo",IF(AND(F335&lt;&gt;"",COUNTIF(D.3[Tên nhà cung cấp],F335)=0),"Tên NCC chưa khai báo trong DSNCC",IF(AND(G335&lt;&gt;"",COUNTIF(D.1[Tên sản phẩm],G335)=0),"SP này chưa khai báo trong DSSP",""))))</f>
        <v/>
      </c>
      <c r="Y335" s="23" t="str">
        <f t="shared" ca="1" si="85"/>
        <v/>
      </c>
      <c r="Z335" s="23" t="str">
        <f t="shared" ca="1" si="86"/>
        <v/>
      </c>
      <c r="AA335" s="23" t="str">
        <f t="shared" ca="1" si="87"/>
        <v/>
      </c>
    </row>
    <row r="336" spans="2:27" ht="27.75" customHeight="1" x14ac:dyDescent="0.2">
      <c r="B336" s="7">
        <f t="shared" si="74"/>
        <v>333</v>
      </c>
      <c r="C336" s="7" t="str">
        <f t="shared" ca="1" si="84"/>
        <v/>
      </c>
      <c r="D336" s="156" t="str">
        <f t="shared" ca="1" si="75"/>
        <v/>
      </c>
      <c r="E336" s="157" t="str">
        <f t="shared" ca="1" si="76"/>
        <v/>
      </c>
      <c r="F336" s="158" t="str">
        <f t="shared" ca="1" si="77"/>
        <v/>
      </c>
      <c r="G336" s="159"/>
      <c r="H336" s="159" t="str">
        <f>IF(G336="","",INDEX(D.1[Quy cách],MATCH(G336,D.1[Tên sản phẩm],0)))</f>
        <v/>
      </c>
      <c r="I336" s="160" t="str">
        <f>IF(G336="","",INDEX(D.1[ĐVT],MATCH(G336,D.1[Tên sản phẩm],0)))</f>
        <v/>
      </c>
      <c r="J336" s="162" t="str">
        <f>IF(G336="","",INDEX(D.1[Đơn giá nhập
(Hàng tồn đầu kỳ)],MATCH(G336,D.1[Tên sản phẩm],0)))</f>
        <v/>
      </c>
      <c r="K336" s="162" t="str">
        <f t="shared" si="78"/>
        <v/>
      </c>
      <c r="L336" s="159"/>
      <c r="M336" s="163" t="str">
        <f t="shared" si="79"/>
        <v/>
      </c>
      <c r="N336" s="164"/>
      <c r="O336" s="162"/>
      <c r="P336" s="163" t="str">
        <f t="shared" si="80"/>
        <v/>
      </c>
      <c r="Q336" s="164" t="str">
        <f t="shared" ca="1" si="81"/>
        <v/>
      </c>
      <c r="R336" s="163" t="str">
        <f t="shared" si="82"/>
        <v/>
      </c>
      <c r="S336" s="163" t="str">
        <f ca="1">IF(AND(C336&lt;&gt;"",C336&lt;&gt;OFFSET(C336,1,0)),SUMIFS(M.1[Giá có thuế],M.1[Số ĐK],C336),"")</f>
        <v/>
      </c>
      <c r="T336" s="159"/>
      <c r="U336" s="161" t="str">
        <f>IF(T336="","",'Thông Tin Chung'!$L$3)</f>
        <v/>
      </c>
      <c r="V336" s="163" t="str">
        <f t="shared" ca="1" si="83"/>
        <v/>
      </c>
      <c r="W336" s="165"/>
      <c r="X336" s="155" t="str">
        <f ca="1">IF(C336="","",IF(OR(D336&lt;NgayBatDau,D336&gt;NgayKetThuc),"Ngày tháng phải nằm trong kỳ báo cáo",IF(AND(F336&lt;&gt;"",COUNTIF(D.3[Tên nhà cung cấp],F336)=0),"Tên NCC chưa khai báo trong DSNCC",IF(AND(G336&lt;&gt;"",COUNTIF(D.1[Tên sản phẩm],G336)=0),"SP này chưa khai báo trong DSSP",""))))</f>
        <v/>
      </c>
      <c r="Y336" s="23" t="str">
        <f t="shared" ca="1" si="85"/>
        <v/>
      </c>
      <c r="Z336" s="23" t="str">
        <f t="shared" ca="1" si="86"/>
        <v/>
      </c>
      <c r="AA336" s="23" t="str">
        <f t="shared" ca="1" si="87"/>
        <v/>
      </c>
    </row>
    <row r="337" spans="2:27" ht="27.75" customHeight="1" x14ac:dyDescent="0.2">
      <c r="B337" s="7">
        <f t="shared" si="74"/>
        <v>334</v>
      </c>
      <c r="C337" s="7" t="str">
        <f t="shared" ca="1" si="84"/>
        <v/>
      </c>
      <c r="D337" s="156" t="str">
        <f t="shared" ca="1" si="75"/>
        <v/>
      </c>
      <c r="E337" s="157" t="str">
        <f t="shared" ca="1" si="76"/>
        <v/>
      </c>
      <c r="F337" s="158" t="str">
        <f t="shared" ca="1" si="77"/>
        <v/>
      </c>
      <c r="G337" s="159"/>
      <c r="H337" s="159" t="str">
        <f>IF(G337="","",INDEX(D.1[Quy cách],MATCH(G337,D.1[Tên sản phẩm],0)))</f>
        <v/>
      </c>
      <c r="I337" s="160" t="str">
        <f>IF(G337="","",INDEX(D.1[ĐVT],MATCH(G337,D.1[Tên sản phẩm],0)))</f>
        <v/>
      </c>
      <c r="J337" s="162" t="str">
        <f>IF(G337="","",INDEX(D.1[Đơn giá nhập
(Hàng tồn đầu kỳ)],MATCH(G337,D.1[Tên sản phẩm],0)))</f>
        <v/>
      </c>
      <c r="K337" s="162" t="str">
        <f t="shared" si="78"/>
        <v/>
      </c>
      <c r="L337" s="159"/>
      <c r="M337" s="163" t="str">
        <f t="shared" si="79"/>
        <v/>
      </c>
      <c r="N337" s="164"/>
      <c r="O337" s="162"/>
      <c r="P337" s="163" t="str">
        <f t="shared" si="80"/>
        <v/>
      </c>
      <c r="Q337" s="164" t="str">
        <f t="shared" ca="1" si="81"/>
        <v/>
      </c>
      <c r="R337" s="163" t="str">
        <f t="shared" si="82"/>
        <v/>
      </c>
      <c r="S337" s="163" t="str">
        <f ca="1">IF(AND(C337&lt;&gt;"",C337&lt;&gt;OFFSET(C337,1,0)),SUMIFS(M.1[Giá có thuế],M.1[Số ĐK],C337),"")</f>
        <v/>
      </c>
      <c r="T337" s="159"/>
      <c r="U337" s="161" t="str">
        <f>IF(T337="","",'Thông Tin Chung'!$L$3)</f>
        <v/>
      </c>
      <c r="V337" s="163" t="str">
        <f t="shared" ca="1" si="83"/>
        <v/>
      </c>
      <c r="W337" s="165"/>
      <c r="X337" s="155" t="str">
        <f ca="1">IF(C337="","",IF(OR(D337&lt;NgayBatDau,D337&gt;NgayKetThuc),"Ngày tháng phải nằm trong kỳ báo cáo",IF(AND(F337&lt;&gt;"",COUNTIF(D.3[Tên nhà cung cấp],F337)=0),"Tên NCC chưa khai báo trong DSNCC",IF(AND(G337&lt;&gt;"",COUNTIF(D.1[Tên sản phẩm],G337)=0),"SP này chưa khai báo trong DSSP",""))))</f>
        <v/>
      </c>
      <c r="Y337" s="23" t="str">
        <f t="shared" ca="1" si="85"/>
        <v/>
      </c>
      <c r="Z337" s="23" t="str">
        <f t="shared" ca="1" si="86"/>
        <v/>
      </c>
      <c r="AA337" s="23" t="str">
        <f t="shared" ca="1" si="87"/>
        <v/>
      </c>
    </row>
    <row r="338" spans="2:27" ht="27.75" customHeight="1" x14ac:dyDescent="0.2">
      <c r="B338" s="7">
        <f t="shared" si="74"/>
        <v>335</v>
      </c>
      <c r="C338" s="7" t="str">
        <f t="shared" ca="1" si="84"/>
        <v/>
      </c>
      <c r="D338" s="156" t="str">
        <f t="shared" ca="1" si="75"/>
        <v/>
      </c>
      <c r="E338" s="157" t="str">
        <f t="shared" ca="1" si="76"/>
        <v/>
      </c>
      <c r="F338" s="158" t="str">
        <f t="shared" ca="1" si="77"/>
        <v/>
      </c>
      <c r="G338" s="159"/>
      <c r="H338" s="159" t="str">
        <f>IF(G338="","",INDEX(D.1[Quy cách],MATCH(G338,D.1[Tên sản phẩm],0)))</f>
        <v/>
      </c>
      <c r="I338" s="160" t="str">
        <f>IF(G338="","",INDEX(D.1[ĐVT],MATCH(G338,D.1[Tên sản phẩm],0)))</f>
        <v/>
      </c>
      <c r="J338" s="162" t="str">
        <f>IF(G338="","",INDEX(D.1[Đơn giá nhập
(Hàng tồn đầu kỳ)],MATCH(G338,D.1[Tên sản phẩm],0)))</f>
        <v/>
      </c>
      <c r="K338" s="162" t="str">
        <f t="shared" si="78"/>
        <v/>
      </c>
      <c r="L338" s="159"/>
      <c r="M338" s="163" t="str">
        <f t="shared" si="79"/>
        <v/>
      </c>
      <c r="N338" s="164"/>
      <c r="O338" s="162"/>
      <c r="P338" s="163" t="str">
        <f t="shared" si="80"/>
        <v/>
      </c>
      <c r="Q338" s="164" t="str">
        <f t="shared" ca="1" si="81"/>
        <v/>
      </c>
      <c r="R338" s="163" t="str">
        <f t="shared" si="82"/>
        <v/>
      </c>
      <c r="S338" s="163" t="str">
        <f ca="1">IF(AND(C338&lt;&gt;"",C338&lt;&gt;OFFSET(C338,1,0)),SUMIFS(M.1[Giá có thuế],M.1[Số ĐK],C338),"")</f>
        <v/>
      </c>
      <c r="T338" s="159"/>
      <c r="U338" s="161" t="str">
        <f>IF(T338="","",'Thông Tin Chung'!$L$3)</f>
        <v/>
      </c>
      <c r="V338" s="163" t="str">
        <f t="shared" ca="1" si="83"/>
        <v/>
      </c>
      <c r="W338" s="165"/>
      <c r="X338" s="155" t="str">
        <f ca="1">IF(C338="","",IF(OR(D338&lt;NgayBatDau,D338&gt;NgayKetThuc),"Ngày tháng phải nằm trong kỳ báo cáo",IF(AND(F338&lt;&gt;"",COUNTIF(D.3[Tên nhà cung cấp],F338)=0),"Tên NCC chưa khai báo trong DSNCC",IF(AND(G338&lt;&gt;"",COUNTIF(D.1[Tên sản phẩm],G338)=0),"SP này chưa khai báo trong DSSP",""))))</f>
        <v/>
      </c>
      <c r="Y338" s="23" t="str">
        <f t="shared" ca="1" si="85"/>
        <v/>
      </c>
      <c r="Z338" s="23" t="str">
        <f t="shared" ca="1" si="86"/>
        <v/>
      </c>
      <c r="AA338" s="23" t="str">
        <f t="shared" ca="1" si="87"/>
        <v/>
      </c>
    </row>
    <row r="339" spans="2:27" ht="27.75" customHeight="1" x14ac:dyDescent="0.2">
      <c r="B339" s="7">
        <f t="shared" si="74"/>
        <v>336</v>
      </c>
      <c r="C339" s="7" t="str">
        <f t="shared" ca="1" si="84"/>
        <v/>
      </c>
      <c r="D339" s="156" t="str">
        <f t="shared" ca="1" si="75"/>
        <v/>
      </c>
      <c r="E339" s="157" t="str">
        <f t="shared" ca="1" si="76"/>
        <v/>
      </c>
      <c r="F339" s="158" t="str">
        <f t="shared" ca="1" si="77"/>
        <v/>
      </c>
      <c r="G339" s="159"/>
      <c r="H339" s="159" t="str">
        <f>IF(G339="","",INDEX(D.1[Quy cách],MATCH(G339,D.1[Tên sản phẩm],0)))</f>
        <v/>
      </c>
      <c r="I339" s="160" t="str">
        <f>IF(G339="","",INDEX(D.1[ĐVT],MATCH(G339,D.1[Tên sản phẩm],0)))</f>
        <v/>
      </c>
      <c r="J339" s="162" t="str">
        <f>IF(G339="","",INDEX(D.1[Đơn giá nhập
(Hàng tồn đầu kỳ)],MATCH(G339,D.1[Tên sản phẩm],0)))</f>
        <v/>
      </c>
      <c r="K339" s="162" t="str">
        <f t="shared" si="78"/>
        <v/>
      </c>
      <c r="L339" s="159"/>
      <c r="M339" s="163" t="str">
        <f t="shared" si="79"/>
        <v/>
      </c>
      <c r="N339" s="164"/>
      <c r="O339" s="162"/>
      <c r="P339" s="163" t="str">
        <f t="shared" si="80"/>
        <v/>
      </c>
      <c r="Q339" s="164" t="str">
        <f t="shared" ca="1" si="81"/>
        <v/>
      </c>
      <c r="R339" s="163" t="str">
        <f t="shared" si="82"/>
        <v/>
      </c>
      <c r="S339" s="163" t="str">
        <f ca="1">IF(AND(C339&lt;&gt;"",C339&lt;&gt;OFFSET(C339,1,0)),SUMIFS(M.1[Giá có thuế],M.1[Số ĐK],C339),"")</f>
        <v/>
      </c>
      <c r="T339" s="159"/>
      <c r="U339" s="161" t="str">
        <f>IF(T339="","",'Thông Tin Chung'!$L$3)</f>
        <v/>
      </c>
      <c r="V339" s="163" t="str">
        <f t="shared" ca="1" si="83"/>
        <v/>
      </c>
      <c r="W339" s="165"/>
      <c r="X339" s="155" t="str">
        <f ca="1">IF(C339="","",IF(OR(D339&lt;NgayBatDau,D339&gt;NgayKetThuc),"Ngày tháng phải nằm trong kỳ báo cáo",IF(AND(F339&lt;&gt;"",COUNTIF(D.3[Tên nhà cung cấp],F339)=0),"Tên NCC chưa khai báo trong DSNCC",IF(AND(G339&lt;&gt;"",COUNTIF(D.1[Tên sản phẩm],G339)=0),"SP này chưa khai báo trong DSSP",""))))</f>
        <v/>
      </c>
      <c r="Y339" s="23" t="str">
        <f t="shared" ca="1" si="85"/>
        <v/>
      </c>
      <c r="Z339" s="23" t="str">
        <f t="shared" ca="1" si="86"/>
        <v/>
      </c>
      <c r="AA339" s="23" t="str">
        <f t="shared" ca="1" si="87"/>
        <v/>
      </c>
    </row>
    <row r="340" spans="2:27" ht="27.75" customHeight="1" x14ac:dyDescent="0.2">
      <c r="B340" s="7">
        <f t="shared" si="74"/>
        <v>337</v>
      </c>
      <c r="C340" s="7" t="str">
        <f t="shared" ca="1" si="84"/>
        <v/>
      </c>
      <c r="D340" s="156" t="str">
        <f t="shared" ca="1" si="75"/>
        <v/>
      </c>
      <c r="E340" s="157" t="str">
        <f t="shared" ca="1" si="76"/>
        <v/>
      </c>
      <c r="F340" s="158" t="str">
        <f t="shared" ca="1" si="77"/>
        <v/>
      </c>
      <c r="G340" s="159"/>
      <c r="H340" s="159" t="str">
        <f>IF(G340="","",INDEX(D.1[Quy cách],MATCH(G340,D.1[Tên sản phẩm],0)))</f>
        <v/>
      </c>
      <c r="I340" s="160" t="str">
        <f>IF(G340="","",INDEX(D.1[ĐVT],MATCH(G340,D.1[Tên sản phẩm],0)))</f>
        <v/>
      </c>
      <c r="J340" s="162" t="str">
        <f>IF(G340="","",INDEX(D.1[Đơn giá nhập
(Hàng tồn đầu kỳ)],MATCH(G340,D.1[Tên sản phẩm],0)))</f>
        <v/>
      </c>
      <c r="K340" s="162" t="str">
        <f t="shared" si="78"/>
        <v/>
      </c>
      <c r="L340" s="159"/>
      <c r="M340" s="163" t="str">
        <f t="shared" si="79"/>
        <v/>
      </c>
      <c r="N340" s="164"/>
      <c r="O340" s="162"/>
      <c r="P340" s="163" t="str">
        <f t="shared" si="80"/>
        <v/>
      </c>
      <c r="Q340" s="164" t="str">
        <f t="shared" ca="1" si="81"/>
        <v/>
      </c>
      <c r="R340" s="163" t="str">
        <f t="shared" si="82"/>
        <v/>
      </c>
      <c r="S340" s="163" t="str">
        <f ca="1">IF(AND(C340&lt;&gt;"",C340&lt;&gt;OFFSET(C340,1,0)),SUMIFS(M.1[Giá có thuế],M.1[Số ĐK],C340),"")</f>
        <v/>
      </c>
      <c r="T340" s="159"/>
      <c r="U340" s="161" t="str">
        <f>IF(T340="","",'Thông Tin Chung'!$L$3)</f>
        <v/>
      </c>
      <c r="V340" s="163" t="str">
        <f t="shared" ca="1" si="83"/>
        <v/>
      </c>
      <c r="W340" s="165"/>
      <c r="X340" s="155" t="str">
        <f ca="1">IF(C340="","",IF(OR(D340&lt;NgayBatDau,D340&gt;NgayKetThuc),"Ngày tháng phải nằm trong kỳ báo cáo",IF(AND(F340&lt;&gt;"",COUNTIF(D.3[Tên nhà cung cấp],F340)=0),"Tên NCC chưa khai báo trong DSNCC",IF(AND(G340&lt;&gt;"",COUNTIF(D.1[Tên sản phẩm],G340)=0),"SP này chưa khai báo trong DSSP",""))))</f>
        <v/>
      </c>
      <c r="Y340" s="23" t="str">
        <f t="shared" ca="1" si="85"/>
        <v/>
      </c>
      <c r="Z340" s="23" t="str">
        <f t="shared" ca="1" si="86"/>
        <v/>
      </c>
      <c r="AA340" s="23" t="str">
        <f t="shared" ca="1" si="87"/>
        <v/>
      </c>
    </row>
    <row r="341" spans="2:27" ht="27.75" customHeight="1" x14ac:dyDescent="0.2">
      <c r="B341" s="7">
        <f t="shared" si="74"/>
        <v>338</v>
      </c>
      <c r="C341" s="7" t="str">
        <f t="shared" ca="1" si="84"/>
        <v/>
      </c>
      <c r="D341" s="156" t="str">
        <f t="shared" ca="1" si="75"/>
        <v/>
      </c>
      <c r="E341" s="157" t="str">
        <f t="shared" ca="1" si="76"/>
        <v/>
      </c>
      <c r="F341" s="158" t="str">
        <f t="shared" ca="1" si="77"/>
        <v/>
      </c>
      <c r="G341" s="159"/>
      <c r="H341" s="159" t="str">
        <f>IF(G341="","",INDEX(D.1[Quy cách],MATCH(G341,D.1[Tên sản phẩm],0)))</f>
        <v/>
      </c>
      <c r="I341" s="160" t="str">
        <f>IF(G341="","",INDEX(D.1[ĐVT],MATCH(G341,D.1[Tên sản phẩm],0)))</f>
        <v/>
      </c>
      <c r="J341" s="162" t="str">
        <f>IF(G341="","",INDEX(D.1[Đơn giá nhập
(Hàng tồn đầu kỳ)],MATCH(G341,D.1[Tên sản phẩm],0)))</f>
        <v/>
      </c>
      <c r="K341" s="162" t="str">
        <f t="shared" si="78"/>
        <v/>
      </c>
      <c r="L341" s="159"/>
      <c r="M341" s="163" t="str">
        <f t="shared" si="79"/>
        <v/>
      </c>
      <c r="N341" s="164"/>
      <c r="O341" s="162"/>
      <c r="P341" s="163" t="str">
        <f t="shared" si="80"/>
        <v/>
      </c>
      <c r="Q341" s="164" t="str">
        <f t="shared" ca="1" si="81"/>
        <v/>
      </c>
      <c r="R341" s="163" t="str">
        <f t="shared" si="82"/>
        <v/>
      </c>
      <c r="S341" s="163" t="str">
        <f ca="1">IF(AND(C341&lt;&gt;"",C341&lt;&gt;OFFSET(C341,1,0)),SUMIFS(M.1[Giá có thuế],M.1[Số ĐK],C341),"")</f>
        <v/>
      </c>
      <c r="T341" s="159"/>
      <c r="U341" s="161" t="str">
        <f>IF(T341="","",'Thông Tin Chung'!$L$3)</f>
        <v/>
      </c>
      <c r="V341" s="163" t="str">
        <f t="shared" ca="1" si="83"/>
        <v/>
      </c>
      <c r="W341" s="165"/>
      <c r="X341" s="155" t="str">
        <f ca="1">IF(C341="","",IF(OR(D341&lt;NgayBatDau,D341&gt;NgayKetThuc),"Ngày tháng phải nằm trong kỳ báo cáo",IF(AND(F341&lt;&gt;"",COUNTIF(D.3[Tên nhà cung cấp],F341)=0),"Tên NCC chưa khai báo trong DSNCC",IF(AND(G341&lt;&gt;"",COUNTIF(D.1[Tên sản phẩm],G341)=0),"SP này chưa khai báo trong DSSP",""))))</f>
        <v/>
      </c>
      <c r="Y341" s="23" t="str">
        <f t="shared" ca="1" si="85"/>
        <v/>
      </c>
      <c r="Z341" s="23" t="str">
        <f t="shared" ca="1" si="86"/>
        <v/>
      </c>
      <c r="AA341" s="23" t="str">
        <f t="shared" ca="1" si="87"/>
        <v/>
      </c>
    </row>
    <row r="342" spans="2:27" ht="27.75" customHeight="1" x14ac:dyDescent="0.2">
      <c r="B342" s="7">
        <f t="shared" si="74"/>
        <v>339</v>
      </c>
      <c r="C342" s="7" t="str">
        <f t="shared" ca="1" si="84"/>
        <v/>
      </c>
      <c r="D342" s="156" t="str">
        <f t="shared" ca="1" si="75"/>
        <v/>
      </c>
      <c r="E342" s="157" t="str">
        <f t="shared" ca="1" si="76"/>
        <v/>
      </c>
      <c r="F342" s="158" t="str">
        <f t="shared" ca="1" si="77"/>
        <v/>
      </c>
      <c r="G342" s="159"/>
      <c r="H342" s="159" t="str">
        <f>IF(G342="","",INDEX(D.1[Quy cách],MATCH(G342,D.1[Tên sản phẩm],0)))</f>
        <v/>
      </c>
      <c r="I342" s="160" t="str">
        <f>IF(G342="","",INDEX(D.1[ĐVT],MATCH(G342,D.1[Tên sản phẩm],0)))</f>
        <v/>
      </c>
      <c r="J342" s="162" t="str">
        <f>IF(G342="","",INDEX(D.1[Đơn giá nhập
(Hàng tồn đầu kỳ)],MATCH(G342,D.1[Tên sản phẩm],0)))</f>
        <v/>
      </c>
      <c r="K342" s="162" t="str">
        <f t="shared" si="78"/>
        <v/>
      </c>
      <c r="L342" s="159"/>
      <c r="M342" s="163" t="str">
        <f t="shared" si="79"/>
        <v/>
      </c>
      <c r="N342" s="164"/>
      <c r="O342" s="162"/>
      <c r="P342" s="163" t="str">
        <f t="shared" si="80"/>
        <v/>
      </c>
      <c r="Q342" s="164" t="str">
        <f t="shared" ca="1" si="81"/>
        <v/>
      </c>
      <c r="R342" s="163" t="str">
        <f t="shared" si="82"/>
        <v/>
      </c>
      <c r="S342" s="163" t="str">
        <f ca="1">IF(AND(C342&lt;&gt;"",C342&lt;&gt;OFFSET(C342,1,0)),SUMIFS(M.1[Giá có thuế],M.1[Số ĐK],C342),"")</f>
        <v/>
      </c>
      <c r="T342" s="159"/>
      <c r="U342" s="161" t="str">
        <f>IF(T342="","",'Thông Tin Chung'!$L$3)</f>
        <v/>
      </c>
      <c r="V342" s="163" t="str">
        <f t="shared" ca="1" si="83"/>
        <v/>
      </c>
      <c r="W342" s="165"/>
      <c r="X342" s="155" t="str">
        <f ca="1">IF(C342="","",IF(OR(D342&lt;NgayBatDau,D342&gt;NgayKetThuc),"Ngày tháng phải nằm trong kỳ báo cáo",IF(AND(F342&lt;&gt;"",COUNTIF(D.3[Tên nhà cung cấp],F342)=0),"Tên NCC chưa khai báo trong DSNCC",IF(AND(G342&lt;&gt;"",COUNTIF(D.1[Tên sản phẩm],G342)=0),"SP này chưa khai báo trong DSSP",""))))</f>
        <v/>
      </c>
      <c r="Y342" s="23" t="str">
        <f t="shared" ca="1" si="85"/>
        <v/>
      </c>
      <c r="Z342" s="23" t="str">
        <f t="shared" ca="1" si="86"/>
        <v/>
      </c>
      <c r="AA342" s="23" t="str">
        <f t="shared" ca="1" si="87"/>
        <v/>
      </c>
    </row>
    <row r="343" spans="2:27" ht="27.75" customHeight="1" x14ac:dyDescent="0.2">
      <c r="B343" s="7">
        <f t="shared" si="74"/>
        <v>340</v>
      </c>
      <c r="C343" s="7" t="str">
        <f t="shared" ca="1" si="84"/>
        <v/>
      </c>
      <c r="D343" s="156" t="str">
        <f t="shared" ca="1" si="75"/>
        <v/>
      </c>
      <c r="E343" s="157" t="str">
        <f t="shared" ca="1" si="76"/>
        <v/>
      </c>
      <c r="F343" s="158" t="str">
        <f t="shared" ca="1" si="77"/>
        <v/>
      </c>
      <c r="G343" s="159"/>
      <c r="H343" s="159" t="str">
        <f>IF(G343="","",INDEX(D.1[Quy cách],MATCH(G343,D.1[Tên sản phẩm],0)))</f>
        <v/>
      </c>
      <c r="I343" s="160" t="str">
        <f>IF(G343="","",INDEX(D.1[ĐVT],MATCH(G343,D.1[Tên sản phẩm],0)))</f>
        <v/>
      </c>
      <c r="J343" s="162" t="str">
        <f>IF(G343="","",INDEX(D.1[Đơn giá nhập
(Hàng tồn đầu kỳ)],MATCH(G343,D.1[Tên sản phẩm],0)))</f>
        <v/>
      </c>
      <c r="K343" s="162" t="str">
        <f t="shared" si="78"/>
        <v/>
      </c>
      <c r="L343" s="159"/>
      <c r="M343" s="163" t="str">
        <f t="shared" si="79"/>
        <v/>
      </c>
      <c r="N343" s="164"/>
      <c r="O343" s="162"/>
      <c r="P343" s="163" t="str">
        <f t="shared" si="80"/>
        <v/>
      </c>
      <c r="Q343" s="164" t="str">
        <f t="shared" ca="1" si="81"/>
        <v/>
      </c>
      <c r="R343" s="163" t="str">
        <f t="shared" si="82"/>
        <v/>
      </c>
      <c r="S343" s="163" t="str">
        <f ca="1">IF(AND(C343&lt;&gt;"",C343&lt;&gt;OFFSET(C343,1,0)),SUMIFS(M.1[Giá có thuế],M.1[Số ĐK],C343),"")</f>
        <v/>
      </c>
      <c r="T343" s="159"/>
      <c r="U343" s="161" t="str">
        <f>IF(T343="","",'Thông Tin Chung'!$L$3)</f>
        <v/>
      </c>
      <c r="V343" s="163" t="str">
        <f t="shared" ca="1" si="83"/>
        <v/>
      </c>
      <c r="W343" s="165"/>
      <c r="X343" s="155" t="str">
        <f ca="1">IF(C343="","",IF(OR(D343&lt;NgayBatDau,D343&gt;NgayKetThuc),"Ngày tháng phải nằm trong kỳ báo cáo",IF(AND(F343&lt;&gt;"",COUNTIF(D.3[Tên nhà cung cấp],F343)=0),"Tên NCC chưa khai báo trong DSNCC",IF(AND(G343&lt;&gt;"",COUNTIF(D.1[Tên sản phẩm],G343)=0),"SP này chưa khai báo trong DSSP",""))))</f>
        <v/>
      </c>
      <c r="Y343" s="23" t="str">
        <f t="shared" ca="1" si="85"/>
        <v/>
      </c>
      <c r="Z343" s="23" t="str">
        <f t="shared" ca="1" si="86"/>
        <v/>
      </c>
      <c r="AA343" s="23" t="str">
        <f t="shared" ca="1" si="87"/>
        <v/>
      </c>
    </row>
    <row r="344" spans="2:27" ht="27.75" customHeight="1" x14ac:dyDescent="0.2">
      <c r="B344" s="7">
        <f t="shared" si="74"/>
        <v>341</v>
      </c>
      <c r="C344" s="7" t="str">
        <f t="shared" ca="1" si="84"/>
        <v/>
      </c>
      <c r="D344" s="156" t="str">
        <f t="shared" ca="1" si="75"/>
        <v/>
      </c>
      <c r="E344" s="157" t="str">
        <f t="shared" ca="1" si="76"/>
        <v/>
      </c>
      <c r="F344" s="158" t="str">
        <f t="shared" ca="1" si="77"/>
        <v/>
      </c>
      <c r="G344" s="159"/>
      <c r="H344" s="159" t="str">
        <f>IF(G344="","",INDEX(D.1[Quy cách],MATCH(G344,D.1[Tên sản phẩm],0)))</f>
        <v/>
      </c>
      <c r="I344" s="160" t="str">
        <f>IF(G344="","",INDEX(D.1[ĐVT],MATCH(G344,D.1[Tên sản phẩm],0)))</f>
        <v/>
      </c>
      <c r="J344" s="162" t="str">
        <f>IF(G344="","",INDEX(D.1[Đơn giá nhập
(Hàng tồn đầu kỳ)],MATCH(G344,D.1[Tên sản phẩm],0)))</f>
        <v/>
      </c>
      <c r="K344" s="162" t="str">
        <f t="shared" si="78"/>
        <v/>
      </c>
      <c r="L344" s="159"/>
      <c r="M344" s="163" t="str">
        <f t="shared" si="79"/>
        <v/>
      </c>
      <c r="N344" s="164"/>
      <c r="O344" s="162"/>
      <c r="P344" s="163" t="str">
        <f t="shared" si="80"/>
        <v/>
      </c>
      <c r="Q344" s="164" t="str">
        <f t="shared" ca="1" si="81"/>
        <v/>
      </c>
      <c r="R344" s="163" t="str">
        <f t="shared" si="82"/>
        <v/>
      </c>
      <c r="S344" s="163" t="str">
        <f ca="1">IF(AND(C344&lt;&gt;"",C344&lt;&gt;OFFSET(C344,1,0)),SUMIFS(M.1[Giá có thuế],M.1[Số ĐK],C344),"")</f>
        <v/>
      </c>
      <c r="T344" s="159"/>
      <c r="U344" s="161" t="str">
        <f>IF(T344="","",'Thông Tin Chung'!$L$3)</f>
        <v/>
      </c>
      <c r="V344" s="163" t="str">
        <f t="shared" ca="1" si="83"/>
        <v/>
      </c>
      <c r="W344" s="165"/>
      <c r="X344" s="155" t="str">
        <f ca="1">IF(C344="","",IF(OR(D344&lt;NgayBatDau,D344&gt;NgayKetThuc),"Ngày tháng phải nằm trong kỳ báo cáo",IF(AND(F344&lt;&gt;"",COUNTIF(D.3[Tên nhà cung cấp],F344)=0),"Tên NCC chưa khai báo trong DSNCC",IF(AND(G344&lt;&gt;"",COUNTIF(D.1[Tên sản phẩm],G344)=0),"SP này chưa khai báo trong DSSP",""))))</f>
        <v/>
      </c>
      <c r="Y344" s="23" t="str">
        <f t="shared" ca="1" si="85"/>
        <v/>
      </c>
      <c r="Z344" s="23" t="str">
        <f t="shared" ca="1" si="86"/>
        <v/>
      </c>
      <c r="AA344" s="23" t="str">
        <f t="shared" ca="1" si="87"/>
        <v/>
      </c>
    </row>
    <row r="345" spans="2:27" ht="27.75" customHeight="1" x14ac:dyDescent="0.2">
      <c r="B345" s="7">
        <f t="shared" si="74"/>
        <v>342</v>
      </c>
      <c r="C345" s="7" t="str">
        <f t="shared" ca="1" si="84"/>
        <v/>
      </c>
      <c r="D345" s="156" t="str">
        <f t="shared" ca="1" si="75"/>
        <v/>
      </c>
      <c r="E345" s="157" t="str">
        <f t="shared" ca="1" si="76"/>
        <v/>
      </c>
      <c r="F345" s="158" t="str">
        <f t="shared" ca="1" si="77"/>
        <v/>
      </c>
      <c r="G345" s="159"/>
      <c r="H345" s="159" t="str">
        <f>IF(G345="","",INDEX(D.1[Quy cách],MATCH(G345,D.1[Tên sản phẩm],0)))</f>
        <v/>
      </c>
      <c r="I345" s="160" t="str">
        <f>IF(G345="","",INDEX(D.1[ĐVT],MATCH(G345,D.1[Tên sản phẩm],0)))</f>
        <v/>
      </c>
      <c r="J345" s="162" t="str">
        <f>IF(G345="","",INDEX(D.1[Đơn giá nhập
(Hàng tồn đầu kỳ)],MATCH(G345,D.1[Tên sản phẩm],0)))</f>
        <v/>
      </c>
      <c r="K345" s="162" t="str">
        <f t="shared" si="78"/>
        <v/>
      </c>
      <c r="L345" s="159"/>
      <c r="M345" s="163" t="str">
        <f t="shared" si="79"/>
        <v/>
      </c>
      <c r="N345" s="164"/>
      <c r="O345" s="162"/>
      <c r="P345" s="163" t="str">
        <f t="shared" si="80"/>
        <v/>
      </c>
      <c r="Q345" s="164" t="str">
        <f t="shared" ca="1" si="81"/>
        <v/>
      </c>
      <c r="R345" s="163" t="str">
        <f t="shared" si="82"/>
        <v/>
      </c>
      <c r="S345" s="163" t="str">
        <f ca="1">IF(AND(C345&lt;&gt;"",C345&lt;&gt;OFFSET(C345,1,0)),SUMIFS(M.1[Giá có thuế],M.1[Số ĐK],C345),"")</f>
        <v/>
      </c>
      <c r="T345" s="159"/>
      <c r="U345" s="161" t="str">
        <f>IF(T345="","",'Thông Tin Chung'!$L$3)</f>
        <v/>
      </c>
      <c r="V345" s="163" t="str">
        <f t="shared" ca="1" si="83"/>
        <v/>
      </c>
      <c r="W345" s="165"/>
      <c r="X345" s="155" t="str">
        <f ca="1">IF(C345="","",IF(OR(D345&lt;NgayBatDau,D345&gt;NgayKetThuc),"Ngày tháng phải nằm trong kỳ báo cáo",IF(AND(F345&lt;&gt;"",COUNTIF(D.3[Tên nhà cung cấp],F345)=0),"Tên NCC chưa khai báo trong DSNCC",IF(AND(G345&lt;&gt;"",COUNTIF(D.1[Tên sản phẩm],G345)=0),"SP này chưa khai báo trong DSSP",""))))</f>
        <v/>
      </c>
      <c r="Y345" s="23" t="str">
        <f t="shared" ca="1" si="85"/>
        <v/>
      </c>
      <c r="Z345" s="23" t="str">
        <f t="shared" ca="1" si="86"/>
        <v/>
      </c>
      <c r="AA345" s="23" t="str">
        <f t="shared" ca="1" si="87"/>
        <v/>
      </c>
    </row>
    <row r="346" spans="2:27" ht="27.75" customHeight="1" x14ac:dyDescent="0.2">
      <c r="B346" s="7">
        <f t="shared" si="74"/>
        <v>343</v>
      </c>
      <c r="C346" s="7" t="str">
        <f t="shared" ca="1" si="84"/>
        <v/>
      </c>
      <c r="D346" s="156" t="str">
        <f t="shared" ca="1" si="75"/>
        <v/>
      </c>
      <c r="E346" s="157" t="str">
        <f t="shared" ca="1" si="76"/>
        <v/>
      </c>
      <c r="F346" s="158" t="str">
        <f t="shared" ca="1" si="77"/>
        <v/>
      </c>
      <c r="G346" s="159"/>
      <c r="H346" s="159" t="str">
        <f>IF(G346="","",INDEX(D.1[Quy cách],MATCH(G346,D.1[Tên sản phẩm],0)))</f>
        <v/>
      </c>
      <c r="I346" s="160" t="str">
        <f>IF(G346="","",INDEX(D.1[ĐVT],MATCH(G346,D.1[Tên sản phẩm],0)))</f>
        <v/>
      </c>
      <c r="J346" s="162" t="str">
        <f>IF(G346="","",INDEX(D.1[Đơn giá nhập
(Hàng tồn đầu kỳ)],MATCH(G346,D.1[Tên sản phẩm],0)))</f>
        <v/>
      </c>
      <c r="K346" s="162" t="str">
        <f t="shared" si="78"/>
        <v/>
      </c>
      <c r="L346" s="159"/>
      <c r="M346" s="163" t="str">
        <f t="shared" si="79"/>
        <v/>
      </c>
      <c r="N346" s="164"/>
      <c r="O346" s="162"/>
      <c r="P346" s="163" t="str">
        <f t="shared" si="80"/>
        <v/>
      </c>
      <c r="Q346" s="164" t="str">
        <f t="shared" ca="1" si="81"/>
        <v/>
      </c>
      <c r="R346" s="163" t="str">
        <f t="shared" si="82"/>
        <v/>
      </c>
      <c r="S346" s="163" t="str">
        <f ca="1">IF(AND(C346&lt;&gt;"",C346&lt;&gt;OFFSET(C346,1,0)),SUMIFS(M.1[Giá có thuế],M.1[Số ĐK],C346),"")</f>
        <v/>
      </c>
      <c r="T346" s="159"/>
      <c r="U346" s="161" t="str">
        <f>IF(T346="","",'Thông Tin Chung'!$L$3)</f>
        <v/>
      </c>
      <c r="V346" s="163" t="str">
        <f t="shared" ca="1" si="83"/>
        <v/>
      </c>
      <c r="W346" s="165"/>
      <c r="X346" s="155" t="str">
        <f ca="1">IF(C346="","",IF(OR(D346&lt;NgayBatDau,D346&gt;NgayKetThuc),"Ngày tháng phải nằm trong kỳ báo cáo",IF(AND(F346&lt;&gt;"",COUNTIF(D.3[Tên nhà cung cấp],F346)=0),"Tên NCC chưa khai báo trong DSNCC",IF(AND(G346&lt;&gt;"",COUNTIF(D.1[Tên sản phẩm],G346)=0),"SP này chưa khai báo trong DSSP",""))))</f>
        <v/>
      </c>
      <c r="Y346" s="23" t="str">
        <f t="shared" ca="1" si="85"/>
        <v/>
      </c>
      <c r="Z346" s="23" t="str">
        <f t="shared" ca="1" si="86"/>
        <v/>
      </c>
      <c r="AA346" s="23" t="str">
        <f t="shared" ca="1" si="87"/>
        <v/>
      </c>
    </row>
    <row r="347" spans="2:27" ht="27.75" customHeight="1" x14ac:dyDescent="0.2">
      <c r="B347" s="7">
        <f t="shared" si="74"/>
        <v>344</v>
      </c>
      <c r="C347" s="7" t="str">
        <f t="shared" ca="1" si="84"/>
        <v/>
      </c>
      <c r="D347" s="156" t="str">
        <f t="shared" ca="1" si="75"/>
        <v/>
      </c>
      <c r="E347" s="157" t="str">
        <f t="shared" ca="1" si="76"/>
        <v/>
      </c>
      <c r="F347" s="158" t="str">
        <f t="shared" ca="1" si="77"/>
        <v/>
      </c>
      <c r="G347" s="159"/>
      <c r="H347" s="159" t="str">
        <f>IF(G347="","",INDEX(D.1[Quy cách],MATCH(G347,D.1[Tên sản phẩm],0)))</f>
        <v/>
      </c>
      <c r="I347" s="160" t="str">
        <f>IF(G347="","",INDEX(D.1[ĐVT],MATCH(G347,D.1[Tên sản phẩm],0)))</f>
        <v/>
      </c>
      <c r="J347" s="162" t="str">
        <f>IF(G347="","",INDEX(D.1[Đơn giá nhập
(Hàng tồn đầu kỳ)],MATCH(G347,D.1[Tên sản phẩm],0)))</f>
        <v/>
      </c>
      <c r="K347" s="162" t="str">
        <f t="shared" si="78"/>
        <v/>
      </c>
      <c r="L347" s="159"/>
      <c r="M347" s="163" t="str">
        <f t="shared" si="79"/>
        <v/>
      </c>
      <c r="N347" s="164"/>
      <c r="O347" s="162"/>
      <c r="P347" s="163" t="str">
        <f t="shared" si="80"/>
        <v/>
      </c>
      <c r="Q347" s="164" t="str">
        <f t="shared" ca="1" si="81"/>
        <v/>
      </c>
      <c r="R347" s="163" t="str">
        <f t="shared" si="82"/>
        <v/>
      </c>
      <c r="S347" s="163" t="str">
        <f ca="1">IF(AND(C347&lt;&gt;"",C347&lt;&gt;OFFSET(C347,1,0)),SUMIFS(M.1[Giá có thuế],M.1[Số ĐK],C347),"")</f>
        <v/>
      </c>
      <c r="T347" s="159"/>
      <c r="U347" s="161" t="str">
        <f>IF(T347="","",'Thông Tin Chung'!$L$3)</f>
        <v/>
      </c>
      <c r="V347" s="163" t="str">
        <f t="shared" ca="1" si="83"/>
        <v/>
      </c>
      <c r="W347" s="165"/>
      <c r="X347" s="155" t="str">
        <f ca="1">IF(C347="","",IF(OR(D347&lt;NgayBatDau,D347&gt;NgayKetThuc),"Ngày tháng phải nằm trong kỳ báo cáo",IF(AND(F347&lt;&gt;"",COUNTIF(D.3[Tên nhà cung cấp],F347)=0),"Tên NCC chưa khai báo trong DSNCC",IF(AND(G347&lt;&gt;"",COUNTIF(D.1[Tên sản phẩm],G347)=0),"SP này chưa khai báo trong DSSP",""))))</f>
        <v/>
      </c>
      <c r="Y347" s="23" t="str">
        <f t="shared" ca="1" si="85"/>
        <v/>
      </c>
      <c r="Z347" s="23" t="str">
        <f t="shared" ca="1" si="86"/>
        <v/>
      </c>
      <c r="AA347" s="23" t="str">
        <f t="shared" ca="1" si="87"/>
        <v/>
      </c>
    </row>
    <row r="348" spans="2:27" ht="27.75" customHeight="1" x14ac:dyDescent="0.2">
      <c r="B348" s="7">
        <f t="shared" si="74"/>
        <v>345</v>
      </c>
      <c r="C348" s="7" t="str">
        <f t="shared" ca="1" si="84"/>
        <v/>
      </c>
      <c r="D348" s="156" t="str">
        <f t="shared" ca="1" si="75"/>
        <v/>
      </c>
      <c r="E348" s="157" t="str">
        <f t="shared" ca="1" si="76"/>
        <v/>
      </c>
      <c r="F348" s="158" t="str">
        <f t="shared" ca="1" si="77"/>
        <v/>
      </c>
      <c r="G348" s="159"/>
      <c r="H348" s="159" t="str">
        <f>IF(G348="","",INDEX(D.1[Quy cách],MATCH(G348,D.1[Tên sản phẩm],0)))</f>
        <v/>
      </c>
      <c r="I348" s="160" t="str">
        <f>IF(G348="","",INDEX(D.1[ĐVT],MATCH(G348,D.1[Tên sản phẩm],0)))</f>
        <v/>
      </c>
      <c r="J348" s="162" t="str">
        <f>IF(G348="","",INDEX(D.1[Đơn giá nhập
(Hàng tồn đầu kỳ)],MATCH(G348,D.1[Tên sản phẩm],0)))</f>
        <v/>
      </c>
      <c r="K348" s="162" t="str">
        <f t="shared" si="78"/>
        <v/>
      </c>
      <c r="L348" s="159"/>
      <c r="M348" s="163" t="str">
        <f t="shared" si="79"/>
        <v/>
      </c>
      <c r="N348" s="164"/>
      <c r="O348" s="162"/>
      <c r="P348" s="163" t="str">
        <f t="shared" si="80"/>
        <v/>
      </c>
      <c r="Q348" s="164" t="str">
        <f t="shared" ca="1" si="81"/>
        <v/>
      </c>
      <c r="R348" s="163" t="str">
        <f t="shared" si="82"/>
        <v/>
      </c>
      <c r="S348" s="163" t="str">
        <f ca="1">IF(AND(C348&lt;&gt;"",C348&lt;&gt;OFFSET(C348,1,0)),SUMIFS(M.1[Giá có thuế],M.1[Số ĐK],C348),"")</f>
        <v/>
      </c>
      <c r="T348" s="159"/>
      <c r="U348" s="161" t="str">
        <f>IF(T348="","",'Thông Tin Chung'!$L$3)</f>
        <v/>
      </c>
      <c r="V348" s="163" t="str">
        <f t="shared" ca="1" si="83"/>
        <v/>
      </c>
      <c r="W348" s="165"/>
      <c r="X348" s="155" t="str">
        <f ca="1">IF(C348="","",IF(OR(D348&lt;NgayBatDau,D348&gt;NgayKetThuc),"Ngày tháng phải nằm trong kỳ báo cáo",IF(AND(F348&lt;&gt;"",COUNTIF(D.3[Tên nhà cung cấp],F348)=0),"Tên NCC chưa khai báo trong DSNCC",IF(AND(G348&lt;&gt;"",COUNTIF(D.1[Tên sản phẩm],G348)=0),"SP này chưa khai báo trong DSSP",""))))</f>
        <v/>
      </c>
      <c r="Y348" s="23" t="str">
        <f t="shared" ca="1" si="85"/>
        <v/>
      </c>
      <c r="Z348" s="23" t="str">
        <f t="shared" ca="1" si="86"/>
        <v/>
      </c>
      <c r="AA348" s="23" t="str">
        <f t="shared" ca="1" si="87"/>
        <v/>
      </c>
    </row>
    <row r="349" spans="2:27" ht="27.75" customHeight="1" x14ac:dyDescent="0.2">
      <c r="B349" s="7">
        <f t="shared" si="74"/>
        <v>346</v>
      </c>
      <c r="C349" s="7" t="str">
        <f t="shared" ca="1" si="84"/>
        <v/>
      </c>
      <c r="D349" s="156" t="str">
        <f t="shared" ca="1" si="75"/>
        <v/>
      </c>
      <c r="E349" s="157" t="str">
        <f t="shared" ca="1" si="76"/>
        <v/>
      </c>
      <c r="F349" s="158" t="str">
        <f t="shared" ca="1" si="77"/>
        <v/>
      </c>
      <c r="G349" s="159"/>
      <c r="H349" s="159" t="str">
        <f>IF(G349="","",INDEX(D.1[Quy cách],MATCH(G349,D.1[Tên sản phẩm],0)))</f>
        <v/>
      </c>
      <c r="I349" s="160" t="str">
        <f>IF(G349="","",INDEX(D.1[ĐVT],MATCH(G349,D.1[Tên sản phẩm],0)))</f>
        <v/>
      </c>
      <c r="J349" s="162" t="str">
        <f>IF(G349="","",INDEX(D.1[Đơn giá nhập
(Hàng tồn đầu kỳ)],MATCH(G349,D.1[Tên sản phẩm],0)))</f>
        <v/>
      </c>
      <c r="K349" s="162" t="str">
        <f t="shared" si="78"/>
        <v/>
      </c>
      <c r="L349" s="159"/>
      <c r="M349" s="163" t="str">
        <f t="shared" si="79"/>
        <v/>
      </c>
      <c r="N349" s="164"/>
      <c r="O349" s="162"/>
      <c r="P349" s="163" t="str">
        <f t="shared" si="80"/>
        <v/>
      </c>
      <c r="Q349" s="164" t="str">
        <f t="shared" ca="1" si="81"/>
        <v/>
      </c>
      <c r="R349" s="163" t="str">
        <f t="shared" si="82"/>
        <v/>
      </c>
      <c r="S349" s="163" t="str">
        <f ca="1">IF(AND(C349&lt;&gt;"",C349&lt;&gt;OFFSET(C349,1,0)),SUMIFS(M.1[Giá có thuế],M.1[Số ĐK],C349),"")</f>
        <v/>
      </c>
      <c r="T349" s="159"/>
      <c r="U349" s="161" t="str">
        <f>IF(T349="","",'Thông Tin Chung'!$L$3)</f>
        <v/>
      </c>
      <c r="V349" s="163" t="str">
        <f t="shared" ca="1" si="83"/>
        <v/>
      </c>
      <c r="W349" s="165"/>
      <c r="X349" s="155" t="str">
        <f ca="1">IF(C349="","",IF(OR(D349&lt;NgayBatDau,D349&gt;NgayKetThuc),"Ngày tháng phải nằm trong kỳ báo cáo",IF(AND(F349&lt;&gt;"",COUNTIF(D.3[Tên nhà cung cấp],F349)=0),"Tên NCC chưa khai báo trong DSNCC",IF(AND(G349&lt;&gt;"",COUNTIF(D.1[Tên sản phẩm],G349)=0),"SP này chưa khai báo trong DSSP",""))))</f>
        <v/>
      </c>
      <c r="Y349" s="23" t="str">
        <f t="shared" ca="1" si="85"/>
        <v/>
      </c>
      <c r="Z349" s="23" t="str">
        <f t="shared" ca="1" si="86"/>
        <v/>
      </c>
      <c r="AA349" s="23" t="str">
        <f t="shared" ca="1" si="87"/>
        <v/>
      </c>
    </row>
    <row r="350" spans="2:27" ht="27.75" customHeight="1" x14ac:dyDescent="0.2">
      <c r="B350" s="7">
        <f t="shared" si="74"/>
        <v>347</v>
      </c>
      <c r="C350" s="7" t="str">
        <f t="shared" ca="1" si="84"/>
        <v/>
      </c>
      <c r="D350" s="156" t="str">
        <f t="shared" ca="1" si="75"/>
        <v/>
      </c>
      <c r="E350" s="157" t="str">
        <f t="shared" ca="1" si="76"/>
        <v/>
      </c>
      <c r="F350" s="158" t="str">
        <f t="shared" ca="1" si="77"/>
        <v/>
      </c>
      <c r="G350" s="159"/>
      <c r="H350" s="159" t="str">
        <f>IF(G350="","",INDEX(D.1[Quy cách],MATCH(G350,D.1[Tên sản phẩm],0)))</f>
        <v/>
      </c>
      <c r="I350" s="160" t="str">
        <f>IF(G350="","",INDEX(D.1[ĐVT],MATCH(G350,D.1[Tên sản phẩm],0)))</f>
        <v/>
      </c>
      <c r="J350" s="162" t="str">
        <f>IF(G350="","",INDEX(D.1[Đơn giá nhập
(Hàng tồn đầu kỳ)],MATCH(G350,D.1[Tên sản phẩm],0)))</f>
        <v/>
      </c>
      <c r="K350" s="162" t="str">
        <f t="shared" si="78"/>
        <v/>
      </c>
      <c r="L350" s="159"/>
      <c r="M350" s="163" t="str">
        <f t="shared" si="79"/>
        <v/>
      </c>
      <c r="N350" s="164"/>
      <c r="O350" s="162"/>
      <c r="P350" s="163" t="str">
        <f t="shared" si="80"/>
        <v/>
      </c>
      <c r="Q350" s="164" t="str">
        <f t="shared" ca="1" si="81"/>
        <v/>
      </c>
      <c r="R350" s="163" t="str">
        <f t="shared" si="82"/>
        <v/>
      </c>
      <c r="S350" s="163" t="str">
        <f ca="1">IF(AND(C350&lt;&gt;"",C350&lt;&gt;OFFSET(C350,1,0)),SUMIFS(M.1[Giá có thuế],M.1[Số ĐK],C350),"")</f>
        <v/>
      </c>
      <c r="T350" s="159"/>
      <c r="U350" s="161" t="str">
        <f>IF(T350="","",'Thông Tin Chung'!$L$3)</f>
        <v/>
      </c>
      <c r="V350" s="163" t="str">
        <f t="shared" ca="1" si="83"/>
        <v/>
      </c>
      <c r="W350" s="165"/>
      <c r="X350" s="155" t="str">
        <f ca="1">IF(C350="","",IF(OR(D350&lt;NgayBatDau,D350&gt;NgayKetThuc),"Ngày tháng phải nằm trong kỳ báo cáo",IF(AND(F350&lt;&gt;"",COUNTIF(D.3[Tên nhà cung cấp],F350)=0),"Tên NCC chưa khai báo trong DSNCC",IF(AND(G350&lt;&gt;"",COUNTIF(D.1[Tên sản phẩm],G350)=0),"SP này chưa khai báo trong DSSP",""))))</f>
        <v/>
      </c>
      <c r="Y350" s="23" t="str">
        <f t="shared" ca="1" si="85"/>
        <v/>
      </c>
      <c r="Z350" s="23" t="str">
        <f t="shared" ca="1" si="86"/>
        <v/>
      </c>
      <c r="AA350" s="23" t="str">
        <f t="shared" ca="1" si="87"/>
        <v/>
      </c>
    </row>
    <row r="351" spans="2:27" ht="27.75" customHeight="1" x14ac:dyDescent="0.2">
      <c r="B351" s="7">
        <f t="shared" si="74"/>
        <v>348</v>
      </c>
      <c r="C351" s="7" t="str">
        <f t="shared" ca="1" si="84"/>
        <v/>
      </c>
      <c r="D351" s="156" t="str">
        <f t="shared" ca="1" si="75"/>
        <v/>
      </c>
      <c r="E351" s="157" t="str">
        <f t="shared" ca="1" si="76"/>
        <v/>
      </c>
      <c r="F351" s="158" t="str">
        <f t="shared" ca="1" si="77"/>
        <v/>
      </c>
      <c r="G351" s="159"/>
      <c r="H351" s="159" t="str">
        <f>IF(G351="","",INDEX(D.1[Quy cách],MATCH(G351,D.1[Tên sản phẩm],0)))</f>
        <v/>
      </c>
      <c r="I351" s="160" t="str">
        <f>IF(G351="","",INDEX(D.1[ĐVT],MATCH(G351,D.1[Tên sản phẩm],0)))</f>
        <v/>
      </c>
      <c r="J351" s="162" t="str">
        <f>IF(G351="","",INDEX(D.1[Đơn giá nhập
(Hàng tồn đầu kỳ)],MATCH(G351,D.1[Tên sản phẩm],0)))</f>
        <v/>
      </c>
      <c r="K351" s="162" t="str">
        <f t="shared" si="78"/>
        <v/>
      </c>
      <c r="L351" s="159"/>
      <c r="M351" s="163" t="str">
        <f t="shared" si="79"/>
        <v/>
      </c>
      <c r="N351" s="164"/>
      <c r="O351" s="162"/>
      <c r="P351" s="163" t="str">
        <f t="shared" si="80"/>
        <v/>
      </c>
      <c r="Q351" s="164" t="str">
        <f t="shared" ca="1" si="81"/>
        <v/>
      </c>
      <c r="R351" s="163" t="str">
        <f t="shared" si="82"/>
        <v/>
      </c>
      <c r="S351" s="163" t="str">
        <f ca="1">IF(AND(C351&lt;&gt;"",C351&lt;&gt;OFFSET(C351,1,0)),SUMIFS(M.1[Giá có thuế],M.1[Số ĐK],C351),"")</f>
        <v/>
      </c>
      <c r="T351" s="159"/>
      <c r="U351" s="161" t="str">
        <f>IF(T351="","",'Thông Tin Chung'!$L$3)</f>
        <v/>
      </c>
      <c r="V351" s="163" t="str">
        <f t="shared" ca="1" si="83"/>
        <v/>
      </c>
      <c r="W351" s="165"/>
      <c r="X351" s="155" t="str">
        <f ca="1">IF(C351="","",IF(OR(D351&lt;NgayBatDau,D351&gt;NgayKetThuc),"Ngày tháng phải nằm trong kỳ báo cáo",IF(AND(F351&lt;&gt;"",COUNTIF(D.3[Tên nhà cung cấp],F351)=0),"Tên NCC chưa khai báo trong DSNCC",IF(AND(G351&lt;&gt;"",COUNTIF(D.1[Tên sản phẩm],G351)=0),"SP này chưa khai báo trong DSSP",""))))</f>
        <v/>
      </c>
      <c r="Y351" s="23" t="str">
        <f t="shared" ca="1" si="85"/>
        <v/>
      </c>
      <c r="Z351" s="23" t="str">
        <f t="shared" ca="1" si="86"/>
        <v/>
      </c>
      <c r="AA351" s="23" t="str">
        <f t="shared" ca="1" si="87"/>
        <v/>
      </c>
    </row>
    <row r="352" spans="2:27" ht="27.75" customHeight="1" x14ac:dyDescent="0.2">
      <c r="B352" s="7">
        <f t="shared" si="74"/>
        <v>349</v>
      </c>
      <c r="C352" s="7" t="str">
        <f t="shared" ca="1" si="84"/>
        <v/>
      </c>
      <c r="D352" s="156" t="str">
        <f t="shared" ca="1" si="75"/>
        <v/>
      </c>
      <c r="E352" s="157" t="str">
        <f t="shared" ca="1" si="76"/>
        <v/>
      </c>
      <c r="F352" s="158" t="str">
        <f t="shared" ca="1" si="77"/>
        <v/>
      </c>
      <c r="G352" s="159"/>
      <c r="H352" s="159" t="str">
        <f>IF(G352="","",INDEX(D.1[Quy cách],MATCH(G352,D.1[Tên sản phẩm],0)))</f>
        <v/>
      </c>
      <c r="I352" s="160" t="str">
        <f>IF(G352="","",INDEX(D.1[ĐVT],MATCH(G352,D.1[Tên sản phẩm],0)))</f>
        <v/>
      </c>
      <c r="J352" s="162" t="str">
        <f>IF(G352="","",INDEX(D.1[Đơn giá nhập
(Hàng tồn đầu kỳ)],MATCH(G352,D.1[Tên sản phẩm],0)))</f>
        <v/>
      </c>
      <c r="K352" s="162" t="str">
        <f t="shared" si="78"/>
        <v/>
      </c>
      <c r="L352" s="159"/>
      <c r="M352" s="163" t="str">
        <f t="shared" si="79"/>
        <v/>
      </c>
      <c r="N352" s="164"/>
      <c r="O352" s="162"/>
      <c r="P352" s="163" t="str">
        <f t="shared" si="80"/>
        <v/>
      </c>
      <c r="Q352" s="164" t="str">
        <f t="shared" ca="1" si="81"/>
        <v/>
      </c>
      <c r="R352" s="163" t="str">
        <f t="shared" si="82"/>
        <v/>
      </c>
      <c r="S352" s="163" t="str">
        <f ca="1">IF(AND(C352&lt;&gt;"",C352&lt;&gt;OFFSET(C352,1,0)),SUMIFS(M.1[Giá có thuế],M.1[Số ĐK],C352),"")</f>
        <v/>
      </c>
      <c r="T352" s="159"/>
      <c r="U352" s="161" t="str">
        <f>IF(T352="","",'Thông Tin Chung'!$L$3)</f>
        <v/>
      </c>
      <c r="V352" s="163" t="str">
        <f t="shared" ca="1" si="83"/>
        <v/>
      </c>
      <c r="W352" s="165"/>
      <c r="X352" s="155" t="str">
        <f ca="1">IF(C352="","",IF(OR(D352&lt;NgayBatDau,D352&gt;NgayKetThuc),"Ngày tháng phải nằm trong kỳ báo cáo",IF(AND(F352&lt;&gt;"",COUNTIF(D.3[Tên nhà cung cấp],F352)=0),"Tên NCC chưa khai báo trong DSNCC",IF(AND(G352&lt;&gt;"",COUNTIF(D.1[Tên sản phẩm],G352)=0),"SP này chưa khai báo trong DSSP",""))))</f>
        <v/>
      </c>
      <c r="Y352" s="23" t="str">
        <f t="shared" ca="1" si="85"/>
        <v/>
      </c>
      <c r="Z352" s="23" t="str">
        <f t="shared" ca="1" si="86"/>
        <v/>
      </c>
      <c r="AA352" s="23" t="str">
        <f t="shared" ca="1" si="87"/>
        <v/>
      </c>
    </row>
    <row r="353" spans="2:27" ht="27.75" customHeight="1" x14ac:dyDescent="0.2">
      <c r="B353" s="7">
        <f t="shared" si="74"/>
        <v>350</v>
      </c>
      <c r="C353" s="7" t="str">
        <f t="shared" ca="1" si="84"/>
        <v/>
      </c>
      <c r="D353" s="156" t="str">
        <f t="shared" ca="1" si="75"/>
        <v/>
      </c>
      <c r="E353" s="157" t="str">
        <f t="shared" ca="1" si="76"/>
        <v/>
      </c>
      <c r="F353" s="158" t="str">
        <f t="shared" ca="1" si="77"/>
        <v/>
      </c>
      <c r="G353" s="159"/>
      <c r="H353" s="159" t="str">
        <f>IF(G353="","",INDEX(D.1[Quy cách],MATCH(G353,D.1[Tên sản phẩm],0)))</f>
        <v/>
      </c>
      <c r="I353" s="160" t="str">
        <f>IF(G353="","",INDEX(D.1[ĐVT],MATCH(G353,D.1[Tên sản phẩm],0)))</f>
        <v/>
      </c>
      <c r="J353" s="162" t="str">
        <f>IF(G353="","",INDEX(D.1[Đơn giá nhập
(Hàng tồn đầu kỳ)],MATCH(G353,D.1[Tên sản phẩm],0)))</f>
        <v/>
      </c>
      <c r="K353" s="162" t="str">
        <f t="shared" si="78"/>
        <v/>
      </c>
      <c r="L353" s="159"/>
      <c r="M353" s="163" t="str">
        <f t="shared" si="79"/>
        <v/>
      </c>
      <c r="N353" s="164"/>
      <c r="O353" s="162"/>
      <c r="P353" s="163" t="str">
        <f t="shared" si="80"/>
        <v/>
      </c>
      <c r="Q353" s="164" t="str">
        <f t="shared" ca="1" si="81"/>
        <v/>
      </c>
      <c r="R353" s="163" t="str">
        <f t="shared" si="82"/>
        <v/>
      </c>
      <c r="S353" s="163" t="str">
        <f ca="1">IF(AND(C353&lt;&gt;"",C353&lt;&gt;OFFSET(C353,1,0)),SUMIFS(M.1[Giá có thuế],M.1[Số ĐK],C353),"")</f>
        <v/>
      </c>
      <c r="T353" s="159"/>
      <c r="U353" s="161" t="str">
        <f>IF(T353="","",'Thông Tin Chung'!$L$3)</f>
        <v/>
      </c>
      <c r="V353" s="163" t="str">
        <f t="shared" ca="1" si="83"/>
        <v/>
      </c>
      <c r="W353" s="165"/>
      <c r="X353" s="155" t="str">
        <f ca="1">IF(C353="","",IF(OR(D353&lt;NgayBatDau,D353&gt;NgayKetThuc),"Ngày tháng phải nằm trong kỳ báo cáo",IF(AND(F353&lt;&gt;"",COUNTIF(D.3[Tên nhà cung cấp],F353)=0),"Tên NCC chưa khai báo trong DSNCC",IF(AND(G353&lt;&gt;"",COUNTIF(D.1[Tên sản phẩm],G353)=0),"SP này chưa khai báo trong DSSP",""))))</f>
        <v/>
      </c>
      <c r="Y353" s="23" t="str">
        <f t="shared" ca="1" si="85"/>
        <v/>
      </c>
      <c r="Z353" s="23" t="str">
        <f t="shared" ca="1" si="86"/>
        <v/>
      </c>
      <c r="AA353" s="23" t="str">
        <f t="shared" ca="1" si="87"/>
        <v/>
      </c>
    </row>
    <row r="354" spans="2:27" ht="27.75" customHeight="1" x14ac:dyDescent="0.2">
      <c r="B354" s="7">
        <f t="shared" si="74"/>
        <v>351</v>
      </c>
      <c r="C354" s="7" t="str">
        <f t="shared" ca="1" si="84"/>
        <v/>
      </c>
      <c r="D354" s="156" t="str">
        <f t="shared" ca="1" si="75"/>
        <v/>
      </c>
      <c r="E354" s="157" t="str">
        <f t="shared" ca="1" si="76"/>
        <v/>
      </c>
      <c r="F354" s="158" t="str">
        <f t="shared" ca="1" si="77"/>
        <v/>
      </c>
      <c r="G354" s="159"/>
      <c r="H354" s="159" t="str">
        <f>IF(G354="","",INDEX(D.1[Quy cách],MATCH(G354,D.1[Tên sản phẩm],0)))</f>
        <v/>
      </c>
      <c r="I354" s="160" t="str">
        <f>IF(G354="","",INDEX(D.1[ĐVT],MATCH(G354,D.1[Tên sản phẩm],0)))</f>
        <v/>
      </c>
      <c r="J354" s="162" t="str">
        <f>IF(G354="","",INDEX(D.1[Đơn giá nhập
(Hàng tồn đầu kỳ)],MATCH(G354,D.1[Tên sản phẩm],0)))</f>
        <v/>
      </c>
      <c r="K354" s="162" t="str">
        <f t="shared" si="78"/>
        <v/>
      </c>
      <c r="L354" s="159"/>
      <c r="M354" s="163" t="str">
        <f t="shared" si="79"/>
        <v/>
      </c>
      <c r="N354" s="164"/>
      <c r="O354" s="162"/>
      <c r="P354" s="163" t="str">
        <f t="shared" si="80"/>
        <v/>
      </c>
      <c r="Q354" s="164" t="str">
        <f t="shared" ca="1" si="81"/>
        <v/>
      </c>
      <c r="R354" s="163" t="str">
        <f t="shared" si="82"/>
        <v/>
      </c>
      <c r="S354" s="163" t="str">
        <f ca="1">IF(AND(C354&lt;&gt;"",C354&lt;&gt;OFFSET(C354,1,0)),SUMIFS(M.1[Giá có thuế],M.1[Số ĐK],C354),"")</f>
        <v/>
      </c>
      <c r="T354" s="159"/>
      <c r="U354" s="161" t="str">
        <f>IF(T354="","",'Thông Tin Chung'!$L$3)</f>
        <v/>
      </c>
      <c r="V354" s="163" t="str">
        <f t="shared" ca="1" si="83"/>
        <v/>
      </c>
      <c r="W354" s="165"/>
      <c r="X354" s="155" t="str">
        <f ca="1">IF(C354="","",IF(OR(D354&lt;NgayBatDau,D354&gt;NgayKetThuc),"Ngày tháng phải nằm trong kỳ báo cáo",IF(AND(F354&lt;&gt;"",COUNTIF(D.3[Tên nhà cung cấp],F354)=0),"Tên NCC chưa khai báo trong DSNCC",IF(AND(G354&lt;&gt;"",COUNTIF(D.1[Tên sản phẩm],G354)=0),"SP này chưa khai báo trong DSSP",""))))</f>
        <v/>
      </c>
      <c r="Y354" s="23" t="str">
        <f t="shared" ca="1" si="85"/>
        <v/>
      </c>
      <c r="Z354" s="23" t="str">
        <f t="shared" ca="1" si="86"/>
        <v/>
      </c>
      <c r="AA354" s="23" t="str">
        <f t="shared" ca="1" si="87"/>
        <v/>
      </c>
    </row>
    <row r="355" spans="2:27" ht="27.75" customHeight="1" x14ac:dyDescent="0.2">
      <c r="B355" s="7">
        <f t="shared" si="74"/>
        <v>352</v>
      </c>
      <c r="C355" s="7" t="str">
        <f t="shared" ca="1" si="84"/>
        <v/>
      </c>
      <c r="D355" s="156" t="str">
        <f t="shared" ca="1" si="75"/>
        <v/>
      </c>
      <c r="E355" s="157" t="str">
        <f t="shared" ca="1" si="76"/>
        <v/>
      </c>
      <c r="F355" s="158" t="str">
        <f t="shared" ca="1" si="77"/>
        <v/>
      </c>
      <c r="G355" s="159"/>
      <c r="H355" s="159" t="str">
        <f>IF(G355="","",INDEX(D.1[Quy cách],MATCH(G355,D.1[Tên sản phẩm],0)))</f>
        <v/>
      </c>
      <c r="I355" s="160" t="str">
        <f>IF(G355="","",INDEX(D.1[ĐVT],MATCH(G355,D.1[Tên sản phẩm],0)))</f>
        <v/>
      </c>
      <c r="J355" s="162" t="str">
        <f>IF(G355="","",INDEX(D.1[Đơn giá nhập
(Hàng tồn đầu kỳ)],MATCH(G355,D.1[Tên sản phẩm],0)))</f>
        <v/>
      </c>
      <c r="K355" s="162" t="str">
        <f t="shared" si="78"/>
        <v/>
      </c>
      <c r="L355" s="159"/>
      <c r="M355" s="163" t="str">
        <f t="shared" si="79"/>
        <v/>
      </c>
      <c r="N355" s="164"/>
      <c r="O355" s="162"/>
      <c r="P355" s="163" t="str">
        <f t="shared" si="80"/>
        <v/>
      </c>
      <c r="Q355" s="164" t="str">
        <f t="shared" ca="1" si="81"/>
        <v/>
      </c>
      <c r="R355" s="163" t="str">
        <f t="shared" si="82"/>
        <v/>
      </c>
      <c r="S355" s="163" t="str">
        <f ca="1">IF(AND(C355&lt;&gt;"",C355&lt;&gt;OFFSET(C355,1,0)),SUMIFS(M.1[Giá có thuế],M.1[Số ĐK],C355),"")</f>
        <v/>
      </c>
      <c r="T355" s="159"/>
      <c r="U355" s="161" t="str">
        <f>IF(T355="","",'Thông Tin Chung'!$L$3)</f>
        <v/>
      </c>
      <c r="V355" s="163" t="str">
        <f t="shared" ca="1" si="83"/>
        <v/>
      </c>
      <c r="W355" s="165"/>
      <c r="X355" s="155" t="str">
        <f ca="1">IF(C355="","",IF(OR(D355&lt;NgayBatDau,D355&gt;NgayKetThuc),"Ngày tháng phải nằm trong kỳ báo cáo",IF(AND(F355&lt;&gt;"",COUNTIF(D.3[Tên nhà cung cấp],F355)=0),"Tên NCC chưa khai báo trong DSNCC",IF(AND(G355&lt;&gt;"",COUNTIF(D.1[Tên sản phẩm],G355)=0),"SP này chưa khai báo trong DSSP",""))))</f>
        <v/>
      </c>
      <c r="Y355" s="23" t="str">
        <f t="shared" ca="1" si="85"/>
        <v/>
      </c>
      <c r="Z355" s="23" t="str">
        <f t="shared" ca="1" si="86"/>
        <v/>
      </c>
      <c r="AA355" s="23" t="str">
        <f t="shared" ca="1" si="87"/>
        <v/>
      </c>
    </row>
    <row r="356" spans="2:27" ht="27.75" customHeight="1" x14ac:dyDescent="0.2">
      <c r="B356" s="7">
        <f t="shared" si="74"/>
        <v>353</v>
      </c>
      <c r="C356" s="7" t="str">
        <f t="shared" ca="1" si="84"/>
        <v/>
      </c>
      <c r="D356" s="156" t="str">
        <f t="shared" ca="1" si="75"/>
        <v/>
      </c>
      <c r="E356" s="157" t="str">
        <f t="shared" ca="1" si="76"/>
        <v/>
      </c>
      <c r="F356" s="158" t="str">
        <f t="shared" ca="1" si="77"/>
        <v/>
      </c>
      <c r="G356" s="159"/>
      <c r="H356" s="159" t="str">
        <f>IF(G356="","",INDEX(D.1[Quy cách],MATCH(G356,D.1[Tên sản phẩm],0)))</f>
        <v/>
      </c>
      <c r="I356" s="160" t="str">
        <f>IF(G356="","",INDEX(D.1[ĐVT],MATCH(G356,D.1[Tên sản phẩm],0)))</f>
        <v/>
      </c>
      <c r="J356" s="162" t="str">
        <f>IF(G356="","",INDEX(D.1[Đơn giá nhập
(Hàng tồn đầu kỳ)],MATCH(G356,D.1[Tên sản phẩm],0)))</f>
        <v/>
      </c>
      <c r="K356" s="162" t="str">
        <f t="shared" si="78"/>
        <v/>
      </c>
      <c r="L356" s="159"/>
      <c r="M356" s="163" t="str">
        <f t="shared" si="79"/>
        <v/>
      </c>
      <c r="N356" s="164"/>
      <c r="O356" s="162"/>
      <c r="P356" s="163" t="str">
        <f t="shared" si="80"/>
        <v/>
      </c>
      <c r="Q356" s="164" t="str">
        <f t="shared" ca="1" si="81"/>
        <v/>
      </c>
      <c r="R356" s="163" t="str">
        <f t="shared" si="82"/>
        <v/>
      </c>
      <c r="S356" s="163" t="str">
        <f ca="1">IF(AND(C356&lt;&gt;"",C356&lt;&gt;OFFSET(C356,1,0)),SUMIFS(M.1[Giá có thuế],M.1[Số ĐK],C356),"")</f>
        <v/>
      </c>
      <c r="T356" s="159"/>
      <c r="U356" s="161" t="str">
        <f>IF(T356="","",'Thông Tin Chung'!$L$3)</f>
        <v/>
      </c>
      <c r="V356" s="163" t="str">
        <f t="shared" ca="1" si="83"/>
        <v/>
      </c>
      <c r="W356" s="165"/>
      <c r="X356" s="155" t="str">
        <f ca="1">IF(C356="","",IF(OR(D356&lt;NgayBatDau,D356&gt;NgayKetThuc),"Ngày tháng phải nằm trong kỳ báo cáo",IF(AND(F356&lt;&gt;"",COUNTIF(D.3[Tên nhà cung cấp],F356)=0),"Tên NCC chưa khai báo trong DSNCC",IF(AND(G356&lt;&gt;"",COUNTIF(D.1[Tên sản phẩm],G356)=0),"SP này chưa khai báo trong DSSP",""))))</f>
        <v/>
      </c>
      <c r="Y356" s="23" t="str">
        <f t="shared" ca="1" si="85"/>
        <v/>
      </c>
      <c r="Z356" s="23" t="str">
        <f t="shared" ca="1" si="86"/>
        <v/>
      </c>
      <c r="AA356" s="23" t="str">
        <f t="shared" ca="1" si="87"/>
        <v/>
      </c>
    </row>
    <row r="357" spans="2:27" ht="27.75" customHeight="1" x14ac:dyDescent="0.2">
      <c r="B357" s="7">
        <f t="shared" si="74"/>
        <v>354</v>
      </c>
      <c r="C357" s="7" t="str">
        <f t="shared" ca="1" si="84"/>
        <v/>
      </c>
      <c r="D357" s="156" t="str">
        <f t="shared" ca="1" si="75"/>
        <v/>
      </c>
      <c r="E357" s="157" t="str">
        <f t="shared" ca="1" si="76"/>
        <v/>
      </c>
      <c r="F357" s="158" t="str">
        <f t="shared" ca="1" si="77"/>
        <v/>
      </c>
      <c r="G357" s="159"/>
      <c r="H357" s="159" t="str">
        <f>IF(G357="","",INDEX(D.1[Quy cách],MATCH(G357,D.1[Tên sản phẩm],0)))</f>
        <v/>
      </c>
      <c r="I357" s="160" t="str">
        <f>IF(G357="","",INDEX(D.1[ĐVT],MATCH(G357,D.1[Tên sản phẩm],0)))</f>
        <v/>
      </c>
      <c r="J357" s="162" t="str">
        <f>IF(G357="","",INDEX(D.1[Đơn giá nhập
(Hàng tồn đầu kỳ)],MATCH(G357,D.1[Tên sản phẩm],0)))</f>
        <v/>
      </c>
      <c r="K357" s="162" t="str">
        <f t="shared" si="78"/>
        <v/>
      </c>
      <c r="L357" s="159"/>
      <c r="M357" s="163" t="str">
        <f t="shared" si="79"/>
        <v/>
      </c>
      <c r="N357" s="164"/>
      <c r="O357" s="162"/>
      <c r="P357" s="163" t="str">
        <f t="shared" si="80"/>
        <v/>
      </c>
      <c r="Q357" s="164" t="str">
        <f t="shared" ca="1" si="81"/>
        <v/>
      </c>
      <c r="R357" s="163" t="str">
        <f t="shared" si="82"/>
        <v/>
      </c>
      <c r="S357" s="163" t="str">
        <f ca="1">IF(AND(C357&lt;&gt;"",C357&lt;&gt;OFFSET(C357,1,0)),SUMIFS(M.1[Giá có thuế],M.1[Số ĐK],C357),"")</f>
        <v/>
      </c>
      <c r="T357" s="159"/>
      <c r="U357" s="161" t="str">
        <f>IF(T357="","",'Thông Tin Chung'!$L$3)</f>
        <v/>
      </c>
      <c r="V357" s="163" t="str">
        <f t="shared" ca="1" si="83"/>
        <v/>
      </c>
      <c r="W357" s="165"/>
      <c r="X357" s="155" t="str">
        <f ca="1">IF(C357="","",IF(OR(D357&lt;NgayBatDau,D357&gt;NgayKetThuc),"Ngày tháng phải nằm trong kỳ báo cáo",IF(AND(F357&lt;&gt;"",COUNTIF(D.3[Tên nhà cung cấp],F357)=0),"Tên NCC chưa khai báo trong DSNCC",IF(AND(G357&lt;&gt;"",COUNTIF(D.1[Tên sản phẩm],G357)=0),"SP này chưa khai báo trong DSSP",""))))</f>
        <v/>
      </c>
      <c r="Y357" s="23" t="str">
        <f t="shared" ca="1" si="85"/>
        <v/>
      </c>
      <c r="Z357" s="23" t="str">
        <f t="shared" ca="1" si="86"/>
        <v/>
      </c>
      <c r="AA357" s="23" t="str">
        <f t="shared" ca="1" si="87"/>
        <v/>
      </c>
    </row>
    <row r="358" spans="2:27" ht="27.75" customHeight="1" x14ac:dyDescent="0.2">
      <c r="B358" s="7">
        <f t="shared" si="74"/>
        <v>355</v>
      </c>
      <c r="C358" s="7" t="str">
        <f t="shared" ca="1" si="84"/>
        <v/>
      </c>
      <c r="D358" s="156" t="str">
        <f t="shared" ca="1" si="75"/>
        <v/>
      </c>
      <c r="E358" s="157" t="str">
        <f t="shared" ca="1" si="76"/>
        <v/>
      </c>
      <c r="F358" s="158" t="str">
        <f t="shared" ca="1" si="77"/>
        <v/>
      </c>
      <c r="G358" s="159"/>
      <c r="H358" s="159" t="str">
        <f>IF(G358="","",INDEX(D.1[Quy cách],MATCH(G358,D.1[Tên sản phẩm],0)))</f>
        <v/>
      </c>
      <c r="I358" s="160" t="str">
        <f>IF(G358="","",INDEX(D.1[ĐVT],MATCH(G358,D.1[Tên sản phẩm],0)))</f>
        <v/>
      </c>
      <c r="J358" s="162" t="str">
        <f>IF(G358="","",INDEX(D.1[Đơn giá nhập
(Hàng tồn đầu kỳ)],MATCH(G358,D.1[Tên sản phẩm],0)))</f>
        <v/>
      </c>
      <c r="K358" s="162" t="str">
        <f t="shared" si="78"/>
        <v/>
      </c>
      <c r="L358" s="159"/>
      <c r="M358" s="163" t="str">
        <f t="shared" si="79"/>
        <v/>
      </c>
      <c r="N358" s="164"/>
      <c r="O358" s="162"/>
      <c r="P358" s="163" t="str">
        <f t="shared" si="80"/>
        <v/>
      </c>
      <c r="Q358" s="164" t="str">
        <f t="shared" ca="1" si="81"/>
        <v/>
      </c>
      <c r="R358" s="163" t="str">
        <f t="shared" si="82"/>
        <v/>
      </c>
      <c r="S358" s="163" t="str">
        <f ca="1">IF(AND(C358&lt;&gt;"",C358&lt;&gt;OFFSET(C358,1,0)),SUMIFS(M.1[Giá có thuế],M.1[Số ĐK],C358),"")</f>
        <v/>
      </c>
      <c r="T358" s="159"/>
      <c r="U358" s="161" t="str">
        <f>IF(T358="","",'Thông Tin Chung'!$L$3)</f>
        <v/>
      </c>
      <c r="V358" s="163" t="str">
        <f t="shared" ca="1" si="83"/>
        <v/>
      </c>
      <c r="W358" s="165"/>
      <c r="X358" s="155" t="str">
        <f ca="1">IF(C358="","",IF(OR(D358&lt;NgayBatDau,D358&gt;NgayKetThuc),"Ngày tháng phải nằm trong kỳ báo cáo",IF(AND(F358&lt;&gt;"",COUNTIF(D.3[Tên nhà cung cấp],F358)=0),"Tên NCC chưa khai báo trong DSNCC",IF(AND(G358&lt;&gt;"",COUNTIF(D.1[Tên sản phẩm],G358)=0),"SP này chưa khai báo trong DSSP",""))))</f>
        <v/>
      </c>
      <c r="Y358" s="23" t="str">
        <f t="shared" ca="1" si="85"/>
        <v/>
      </c>
      <c r="Z358" s="23" t="str">
        <f t="shared" ca="1" si="86"/>
        <v/>
      </c>
      <c r="AA358" s="23" t="str">
        <f t="shared" ca="1" si="87"/>
        <v/>
      </c>
    </row>
    <row r="359" spans="2:27" ht="27.75" customHeight="1" x14ac:dyDescent="0.2">
      <c r="B359" s="7">
        <f t="shared" si="74"/>
        <v>356</v>
      </c>
      <c r="C359" s="7" t="str">
        <f t="shared" ca="1" si="84"/>
        <v/>
      </c>
      <c r="D359" s="156" t="str">
        <f t="shared" ca="1" si="75"/>
        <v/>
      </c>
      <c r="E359" s="157" t="str">
        <f t="shared" ca="1" si="76"/>
        <v/>
      </c>
      <c r="F359" s="158" t="str">
        <f t="shared" ca="1" si="77"/>
        <v/>
      </c>
      <c r="G359" s="159"/>
      <c r="H359" s="159" t="str">
        <f>IF(G359="","",INDEX(D.1[Quy cách],MATCH(G359,D.1[Tên sản phẩm],0)))</f>
        <v/>
      </c>
      <c r="I359" s="160" t="str">
        <f>IF(G359="","",INDEX(D.1[ĐVT],MATCH(G359,D.1[Tên sản phẩm],0)))</f>
        <v/>
      </c>
      <c r="J359" s="162" t="str">
        <f>IF(G359="","",INDEX(D.1[Đơn giá nhập
(Hàng tồn đầu kỳ)],MATCH(G359,D.1[Tên sản phẩm],0)))</f>
        <v/>
      </c>
      <c r="K359" s="162" t="str">
        <f t="shared" si="78"/>
        <v/>
      </c>
      <c r="L359" s="159"/>
      <c r="M359" s="163" t="str">
        <f t="shared" si="79"/>
        <v/>
      </c>
      <c r="N359" s="164"/>
      <c r="O359" s="162"/>
      <c r="P359" s="163" t="str">
        <f t="shared" si="80"/>
        <v/>
      </c>
      <c r="Q359" s="164" t="str">
        <f t="shared" ca="1" si="81"/>
        <v/>
      </c>
      <c r="R359" s="163" t="str">
        <f t="shared" si="82"/>
        <v/>
      </c>
      <c r="S359" s="163" t="str">
        <f ca="1">IF(AND(C359&lt;&gt;"",C359&lt;&gt;OFFSET(C359,1,0)),SUMIFS(M.1[Giá có thuế],M.1[Số ĐK],C359),"")</f>
        <v/>
      </c>
      <c r="T359" s="159"/>
      <c r="U359" s="161" t="str">
        <f>IF(T359="","",'Thông Tin Chung'!$L$3)</f>
        <v/>
      </c>
      <c r="V359" s="163" t="str">
        <f t="shared" ca="1" si="83"/>
        <v/>
      </c>
      <c r="W359" s="165"/>
      <c r="X359" s="155" t="str">
        <f ca="1">IF(C359="","",IF(OR(D359&lt;NgayBatDau,D359&gt;NgayKetThuc),"Ngày tháng phải nằm trong kỳ báo cáo",IF(AND(F359&lt;&gt;"",COUNTIF(D.3[Tên nhà cung cấp],F359)=0),"Tên NCC chưa khai báo trong DSNCC",IF(AND(G359&lt;&gt;"",COUNTIF(D.1[Tên sản phẩm],G359)=0),"SP này chưa khai báo trong DSSP",""))))</f>
        <v/>
      </c>
      <c r="Y359" s="23" t="str">
        <f t="shared" ca="1" si="85"/>
        <v/>
      </c>
      <c r="Z359" s="23" t="str">
        <f t="shared" ca="1" si="86"/>
        <v/>
      </c>
      <c r="AA359" s="23" t="str">
        <f t="shared" ca="1" si="87"/>
        <v/>
      </c>
    </row>
    <row r="360" spans="2:27" ht="27.75" customHeight="1" x14ac:dyDescent="0.2">
      <c r="B360" s="7">
        <f t="shared" si="74"/>
        <v>357</v>
      </c>
      <c r="C360" s="7" t="str">
        <f t="shared" ca="1" si="84"/>
        <v/>
      </c>
      <c r="D360" s="156" t="str">
        <f t="shared" ca="1" si="75"/>
        <v/>
      </c>
      <c r="E360" s="157" t="str">
        <f t="shared" ca="1" si="76"/>
        <v/>
      </c>
      <c r="F360" s="158" t="str">
        <f t="shared" ca="1" si="77"/>
        <v/>
      </c>
      <c r="G360" s="159"/>
      <c r="H360" s="159" t="str">
        <f>IF(G360="","",INDEX(D.1[Quy cách],MATCH(G360,D.1[Tên sản phẩm],0)))</f>
        <v/>
      </c>
      <c r="I360" s="160" t="str">
        <f>IF(G360="","",INDEX(D.1[ĐVT],MATCH(G360,D.1[Tên sản phẩm],0)))</f>
        <v/>
      </c>
      <c r="J360" s="162" t="str">
        <f>IF(G360="","",INDEX(D.1[Đơn giá nhập
(Hàng tồn đầu kỳ)],MATCH(G360,D.1[Tên sản phẩm],0)))</f>
        <v/>
      </c>
      <c r="K360" s="162" t="str">
        <f t="shared" si="78"/>
        <v/>
      </c>
      <c r="L360" s="159"/>
      <c r="M360" s="163" t="str">
        <f t="shared" si="79"/>
        <v/>
      </c>
      <c r="N360" s="164"/>
      <c r="O360" s="162"/>
      <c r="P360" s="163" t="str">
        <f t="shared" si="80"/>
        <v/>
      </c>
      <c r="Q360" s="164" t="str">
        <f t="shared" ca="1" si="81"/>
        <v/>
      </c>
      <c r="R360" s="163" t="str">
        <f t="shared" si="82"/>
        <v/>
      </c>
      <c r="S360" s="163" t="str">
        <f ca="1">IF(AND(C360&lt;&gt;"",C360&lt;&gt;OFFSET(C360,1,0)),SUMIFS(M.1[Giá có thuế],M.1[Số ĐK],C360),"")</f>
        <v/>
      </c>
      <c r="T360" s="159"/>
      <c r="U360" s="161" t="str">
        <f>IF(T360="","",'Thông Tin Chung'!$L$3)</f>
        <v/>
      </c>
      <c r="V360" s="163" t="str">
        <f t="shared" ca="1" si="83"/>
        <v/>
      </c>
      <c r="W360" s="165"/>
      <c r="X360" s="155" t="str">
        <f ca="1">IF(C360="","",IF(OR(D360&lt;NgayBatDau,D360&gt;NgayKetThuc),"Ngày tháng phải nằm trong kỳ báo cáo",IF(AND(F360&lt;&gt;"",COUNTIF(D.3[Tên nhà cung cấp],F360)=0),"Tên NCC chưa khai báo trong DSNCC",IF(AND(G360&lt;&gt;"",COUNTIF(D.1[Tên sản phẩm],G360)=0),"SP này chưa khai báo trong DSSP",""))))</f>
        <v/>
      </c>
      <c r="Y360" s="23" t="str">
        <f t="shared" ca="1" si="85"/>
        <v/>
      </c>
      <c r="Z360" s="23" t="str">
        <f t="shared" ca="1" si="86"/>
        <v/>
      </c>
      <c r="AA360" s="23" t="str">
        <f t="shared" ca="1" si="87"/>
        <v/>
      </c>
    </row>
    <row r="361" spans="2:27" ht="27.75" customHeight="1" x14ac:dyDescent="0.2">
      <c r="B361" s="7">
        <f t="shared" si="74"/>
        <v>358</v>
      </c>
      <c r="C361" s="7" t="str">
        <f t="shared" ca="1" si="84"/>
        <v/>
      </c>
      <c r="D361" s="156" t="str">
        <f t="shared" ca="1" si="75"/>
        <v/>
      </c>
      <c r="E361" s="157" t="str">
        <f t="shared" ca="1" si="76"/>
        <v/>
      </c>
      <c r="F361" s="158" t="str">
        <f t="shared" ca="1" si="77"/>
        <v/>
      </c>
      <c r="G361" s="159"/>
      <c r="H361" s="159" t="str">
        <f>IF(G361="","",INDEX(D.1[Quy cách],MATCH(G361,D.1[Tên sản phẩm],0)))</f>
        <v/>
      </c>
      <c r="I361" s="160" t="str">
        <f>IF(G361="","",INDEX(D.1[ĐVT],MATCH(G361,D.1[Tên sản phẩm],0)))</f>
        <v/>
      </c>
      <c r="J361" s="162" t="str">
        <f>IF(G361="","",INDEX(D.1[Đơn giá nhập
(Hàng tồn đầu kỳ)],MATCH(G361,D.1[Tên sản phẩm],0)))</f>
        <v/>
      </c>
      <c r="K361" s="162" t="str">
        <f t="shared" si="78"/>
        <v/>
      </c>
      <c r="L361" s="159"/>
      <c r="M361" s="163" t="str">
        <f t="shared" si="79"/>
        <v/>
      </c>
      <c r="N361" s="164"/>
      <c r="O361" s="162"/>
      <c r="P361" s="163" t="str">
        <f t="shared" si="80"/>
        <v/>
      </c>
      <c r="Q361" s="164" t="str">
        <f t="shared" ca="1" si="81"/>
        <v/>
      </c>
      <c r="R361" s="163" t="str">
        <f t="shared" si="82"/>
        <v/>
      </c>
      <c r="S361" s="163" t="str">
        <f ca="1">IF(AND(C361&lt;&gt;"",C361&lt;&gt;OFFSET(C361,1,0)),SUMIFS(M.1[Giá có thuế],M.1[Số ĐK],C361),"")</f>
        <v/>
      </c>
      <c r="T361" s="159"/>
      <c r="U361" s="161" t="str">
        <f>IF(T361="","",'Thông Tin Chung'!$L$3)</f>
        <v/>
      </c>
      <c r="V361" s="163" t="str">
        <f t="shared" ca="1" si="83"/>
        <v/>
      </c>
      <c r="W361" s="165"/>
      <c r="X361" s="155" t="str">
        <f ca="1">IF(C361="","",IF(OR(D361&lt;NgayBatDau,D361&gt;NgayKetThuc),"Ngày tháng phải nằm trong kỳ báo cáo",IF(AND(F361&lt;&gt;"",COUNTIF(D.3[Tên nhà cung cấp],F361)=0),"Tên NCC chưa khai báo trong DSNCC",IF(AND(G361&lt;&gt;"",COUNTIF(D.1[Tên sản phẩm],G361)=0),"SP này chưa khai báo trong DSSP",""))))</f>
        <v/>
      </c>
      <c r="Y361" s="23" t="str">
        <f t="shared" ca="1" si="85"/>
        <v/>
      </c>
      <c r="Z361" s="23" t="str">
        <f t="shared" ca="1" si="86"/>
        <v/>
      </c>
      <c r="AA361" s="23" t="str">
        <f t="shared" ca="1" si="87"/>
        <v/>
      </c>
    </row>
    <row r="362" spans="2:27" ht="27.75" customHeight="1" x14ac:dyDescent="0.2">
      <c r="B362" s="7">
        <f t="shared" si="74"/>
        <v>359</v>
      </c>
      <c r="C362" s="7" t="str">
        <f t="shared" ca="1" si="84"/>
        <v/>
      </c>
      <c r="D362" s="156" t="str">
        <f t="shared" ca="1" si="75"/>
        <v/>
      </c>
      <c r="E362" s="157" t="str">
        <f t="shared" ca="1" si="76"/>
        <v/>
      </c>
      <c r="F362" s="158" t="str">
        <f t="shared" ca="1" si="77"/>
        <v/>
      </c>
      <c r="G362" s="159"/>
      <c r="H362" s="159" t="str">
        <f>IF(G362="","",INDEX(D.1[Quy cách],MATCH(G362,D.1[Tên sản phẩm],0)))</f>
        <v/>
      </c>
      <c r="I362" s="160" t="str">
        <f>IF(G362="","",INDEX(D.1[ĐVT],MATCH(G362,D.1[Tên sản phẩm],0)))</f>
        <v/>
      </c>
      <c r="J362" s="162" t="str">
        <f>IF(G362="","",INDEX(D.1[Đơn giá nhập
(Hàng tồn đầu kỳ)],MATCH(G362,D.1[Tên sản phẩm],0)))</f>
        <v/>
      </c>
      <c r="K362" s="162" t="str">
        <f t="shared" si="78"/>
        <v/>
      </c>
      <c r="L362" s="159"/>
      <c r="M362" s="163" t="str">
        <f t="shared" si="79"/>
        <v/>
      </c>
      <c r="N362" s="164"/>
      <c r="O362" s="162"/>
      <c r="P362" s="163" t="str">
        <f t="shared" si="80"/>
        <v/>
      </c>
      <c r="Q362" s="164" t="str">
        <f t="shared" ca="1" si="81"/>
        <v/>
      </c>
      <c r="R362" s="163" t="str">
        <f t="shared" si="82"/>
        <v/>
      </c>
      <c r="S362" s="163" t="str">
        <f ca="1">IF(AND(C362&lt;&gt;"",C362&lt;&gt;OFFSET(C362,1,0)),SUMIFS(M.1[Giá có thuế],M.1[Số ĐK],C362),"")</f>
        <v/>
      </c>
      <c r="T362" s="159"/>
      <c r="U362" s="161" t="str">
        <f>IF(T362="","",'Thông Tin Chung'!$L$3)</f>
        <v/>
      </c>
      <c r="V362" s="163" t="str">
        <f t="shared" ca="1" si="83"/>
        <v/>
      </c>
      <c r="W362" s="165"/>
      <c r="X362" s="155" t="str">
        <f ca="1">IF(C362="","",IF(OR(D362&lt;NgayBatDau,D362&gt;NgayKetThuc),"Ngày tháng phải nằm trong kỳ báo cáo",IF(AND(F362&lt;&gt;"",COUNTIF(D.3[Tên nhà cung cấp],F362)=0),"Tên NCC chưa khai báo trong DSNCC",IF(AND(G362&lt;&gt;"",COUNTIF(D.1[Tên sản phẩm],G362)=0),"SP này chưa khai báo trong DSSP",""))))</f>
        <v/>
      </c>
      <c r="Y362" s="23" t="str">
        <f t="shared" ca="1" si="85"/>
        <v/>
      </c>
      <c r="Z362" s="23" t="str">
        <f t="shared" ca="1" si="86"/>
        <v/>
      </c>
      <c r="AA362" s="23" t="str">
        <f t="shared" ca="1" si="87"/>
        <v/>
      </c>
    </row>
    <row r="363" spans="2:27" ht="27.75" customHeight="1" x14ac:dyDescent="0.2">
      <c r="B363" s="7">
        <f t="shared" si="74"/>
        <v>360</v>
      </c>
      <c r="C363" s="7" t="str">
        <f t="shared" ca="1" si="84"/>
        <v/>
      </c>
      <c r="D363" s="156" t="str">
        <f t="shared" ca="1" si="75"/>
        <v/>
      </c>
      <c r="E363" s="157" t="str">
        <f t="shared" ca="1" si="76"/>
        <v/>
      </c>
      <c r="F363" s="158" t="str">
        <f t="shared" ca="1" si="77"/>
        <v/>
      </c>
      <c r="G363" s="159"/>
      <c r="H363" s="159" t="str">
        <f>IF(G363="","",INDEX(D.1[Quy cách],MATCH(G363,D.1[Tên sản phẩm],0)))</f>
        <v/>
      </c>
      <c r="I363" s="160" t="str">
        <f>IF(G363="","",INDEX(D.1[ĐVT],MATCH(G363,D.1[Tên sản phẩm],0)))</f>
        <v/>
      </c>
      <c r="J363" s="162" t="str">
        <f>IF(G363="","",INDEX(D.1[Đơn giá nhập
(Hàng tồn đầu kỳ)],MATCH(G363,D.1[Tên sản phẩm],0)))</f>
        <v/>
      </c>
      <c r="K363" s="162" t="str">
        <f t="shared" si="78"/>
        <v/>
      </c>
      <c r="L363" s="159"/>
      <c r="M363" s="163" t="str">
        <f t="shared" si="79"/>
        <v/>
      </c>
      <c r="N363" s="164"/>
      <c r="O363" s="162"/>
      <c r="P363" s="163" t="str">
        <f t="shared" si="80"/>
        <v/>
      </c>
      <c r="Q363" s="164" t="str">
        <f t="shared" ca="1" si="81"/>
        <v/>
      </c>
      <c r="R363" s="163" t="str">
        <f t="shared" si="82"/>
        <v/>
      </c>
      <c r="S363" s="163" t="str">
        <f ca="1">IF(AND(C363&lt;&gt;"",C363&lt;&gt;OFFSET(C363,1,0)),SUMIFS(M.1[Giá có thuế],M.1[Số ĐK],C363),"")</f>
        <v/>
      </c>
      <c r="T363" s="159"/>
      <c r="U363" s="161" t="str">
        <f>IF(T363="","",'Thông Tin Chung'!$L$3)</f>
        <v/>
      </c>
      <c r="V363" s="163" t="str">
        <f t="shared" ca="1" si="83"/>
        <v/>
      </c>
      <c r="W363" s="165"/>
      <c r="X363" s="155" t="str">
        <f ca="1">IF(C363="","",IF(OR(D363&lt;NgayBatDau,D363&gt;NgayKetThuc),"Ngày tháng phải nằm trong kỳ báo cáo",IF(AND(F363&lt;&gt;"",COUNTIF(D.3[Tên nhà cung cấp],F363)=0),"Tên NCC chưa khai báo trong DSNCC",IF(AND(G363&lt;&gt;"",COUNTIF(D.1[Tên sản phẩm],G363)=0),"SP này chưa khai báo trong DSSP",""))))</f>
        <v/>
      </c>
      <c r="Y363" s="23" t="str">
        <f t="shared" ca="1" si="85"/>
        <v/>
      </c>
      <c r="Z363" s="23" t="str">
        <f t="shared" ca="1" si="86"/>
        <v/>
      </c>
      <c r="AA363" s="23" t="str">
        <f t="shared" ca="1" si="87"/>
        <v/>
      </c>
    </row>
    <row r="364" spans="2:27" ht="27.75" customHeight="1" x14ac:dyDescent="0.2">
      <c r="B364" s="7">
        <f t="shared" si="74"/>
        <v>361</v>
      </c>
      <c r="C364" s="7" t="str">
        <f t="shared" ca="1" si="84"/>
        <v/>
      </c>
      <c r="D364" s="156" t="str">
        <f t="shared" ca="1" si="75"/>
        <v/>
      </c>
      <c r="E364" s="157" t="str">
        <f t="shared" ca="1" si="76"/>
        <v/>
      </c>
      <c r="F364" s="158" t="str">
        <f t="shared" ca="1" si="77"/>
        <v/>
      </c>
      <c r="G364" s="159"/>
      <c r="H364" s="159" t="str">
        <f>IF(G364="","",INDEX(D.1[Quy cách],MATCH(G364,D.1[Tên sản phẩm],0)))</f>
        <v/>
      </c>
      <c r="I364" s="160" t="str">
        <f>IF(G364="","",INDEX(D.1[ĐVT],MATCH(G364,D.1[Tên sản phẩm],0)))</f>
        <v/>
      </c>
      <c r="J364" s="162" t="str">
        <f>IF(G364="","",INDEX(D.1[Đơn giá nhập
(Hàng tồn đầu kỳ)],MATCH(G364,D.1[Tên sản phẩm],0)))</f>
        <v/>
      </c>
      <c r="K364" s="162" t="str">
        <f t="shared" si="78"/>
        <v/>
      </c>
      <c r="L364" s="159"/>
      <c r="M364" s="163" t="str">
        <f t="shared" si="79"/>
        <v/>
      </c>
      <c r="N364" s="164"/>
      <c r="O364" s="162"/>
      <c r="P364" s="163" t="str">
        <f t="shared" si="80"/>
        <v/>
      </c>
      <c r="Q364" s="164" t="str">
        <f t="shared" ca="1" si="81"/>
        <v/>
      </c>
      <c r="R364" s="163" t="str">
        <f t="shared" si="82"/>
        <v/>
      </c>
      <c r="S364" s="163" t="str">
        <f ca="1">IF(AND(C364&lt;&gt;"",C364&lt;&gt;OFFSET(C364,1,0)),SUMIFS(M.1[Giá có thuế],M.1[Số ĐK],C364),"")</f>
        <v/>
      </c>
      <c r="T364" s="159"/>
      <c r="U364" s="161" t="str">
        <f>IF(T364="","",'Thông Tin Chung'!$L$3)</f>
        <v/>
      </c>
      <c r="V364" s="163" t="str">
        <f t="shared" ca="1" si="83"/>
        <v/>
      </c>
      <c r="W364" s="165"/>
      <c r="X364" s="155" t="str">
        <f ca="1">IF(C364="","",IF(OR(D364&lt;NgayBatDau,D364&gt;NgayKetThuc),"Ngày tháng phải nằm trong kỳ báo cáo",IF(AND(F364&lt;&gt;"",COUNTIF(D.3[Tên nhà cung cấp],F364)=0),"Tên NCC chưa khai báo trong DSNCC",IF(AND(G364&lt;&gt;"",COUNTIF(D.1[Tên sản phẩm],G364)=0),"SP này chưa khai báo trong DSSP",""))))</f>
        <v/>
      </c>
      <c r="Y364" s="23" t="str">
        <f t="shared" ca="1" si="85"/>
        <v/>
      </c>
      <c r="Z364" s="23" t="str">
        <f t="shared" ca="1" si="86"/>
        <v/>
      </c>
      <c r="AA364" s="23" t="str">
        <f t="shared" ca="1" si="87"/>
        <v/>
      </c>
    </row>
    <row r="365" spans="2:27" ht="27.75" customHeight="1" x14ac:dyDescent="0.2">
      <c r="B365" s="7">
        <f t="shared" si="74"/>
        <v>362</v>
      </c>
      <c r="C365" s="7" t="str">
        <f t="shared" ca="1" si="84"/>
        <v/>
      </c>
      <c r="D365" s="156" t="str">
        <f t="shared" ca="1" si="75"/>
        <v/>
      </c>
      <c r="E365" s="157" t="str">
        <f t="shared" ca="1" si="76"/>
        <v/>
      </c>
      <c r="F365" s="158" t="str">
        <f t="shared" ca="1" si="77"/>
        <v/>
      </c>
      <c r="G365" s="159"/>
      <c r="H365" s="159" t="str">
        <f>IF(G365="","",INDEX(D.1[Quy cách],MATCH(G365,D.1[Tên sản phẩm],0)))</f>
        <v/>
      </c>
      <c r="I365" s="160" t="str">
        <f>IF(G365="","",INDEX(D.1[ĐVT],MATCH(G365,D.1[Tên sản phẩm],0)))</f>
        <v/>
      </c>
      <c r="J365" s="162" t="str">
        <f>IF(G365="","",INDEX(D.1[Đơn giá nhập
(Hàng tồn đầu kỳ)],MATCH(G365,D.1[Tên sản phẩm],0)))</f>
        <v/>
      </c>
      <c r="K365" s="162" t="str">
        <f t="shared" si="78"/>
        <v/>
      </c>
      <c r="L365" s="159"/>
      <c r="M365" s="163" t="str">
        <f t="shared" si="79"/>
        <v/>
      </c>
      <c r="N365" s="164"/>
      <c r="O365" s="162"/>
      <c r="P365" s="163" t="str">
        <f t="shared" si="80"/>
        <v/>
      </c>
      <c r="Q365" s="164" t="str">
        <f t="shared" ca="1" si="81"/>
        <v/>
      </c>
      <c r="R365" s="163" t="str">
        <f t="shared" si="82"/>
        <v/>
      </c>
      <c r="S365" s="163" t="str">
        <f ca="1">IF(AND(C365&lt;&gt;"",C365&lt;&gt;OFFSET(C365,1,0)),SUMIFS(M.1[Giá có thuế],M.1[Số ĐK],C365),"")</f>
        <v/>
      </c>
      <c r="T365" s="159"/>
      <c r="U365" s="161" t="str">
        <f>IF(T365="","",'Thông Tin Chung'!$L$3)</f>
        <v/>
      </c>
      <c r="V365" s="163" t="str">
        <f t="shared" ca="1" si="83"/>
        <v/>
      </c>
      <c r="W365" s="165"/>
      <c r="X365" s="155" t="str">
        <f ca="1">IF(C365="","",IF(OR(D365&lt;NgayBatDau,D365&gt;NgayKetThuc),"Ngày tháng phải nằm trong kỳ báo cáo",IF(AND(F365&lt;&gt;"",COUNTIF(D.3[Tên nhà cung cấp],F365)=0),"Tên NCC chưa khai báo trong DSNCC",IF(AND(G365&lt;&gt;"",COUNTIF(D.1[Tên sản phẩm],G365)=0),"SP này chưa khai báo trong DSSP",""))))</f>
        <v/>
      </c>
      <c r="Y365" s="23" t="str">
        <f t="shared" ca="1" si="85"/>
        <v/>
      </c>
      <c r="Z365" s="23" t="str">
        <f t="shared" ca="1" si="86"/>
        <v/>
      </c>
      <c r="AA365" s="23" t="str">
        <f t="shared" ca="1" si="87"/>
        <v/>
      </c>
    </row>
    <row r="366" spans="2:27" ht="27.75" customHeight="1" x14ac:dyDescent="0.2">
      <c r="B366" s="7">
        <f t="shared" si="74"/>
        <v>363</v>
      </c>
      <c r="C366" s="7" t="str">
        <f t="shared" ca="1" si="84"/>
        <v/>
      </c>
      <c r="D366" s="156" t="str">
        <f t="shared" ca="1" si="75"/>
        <v/>
      </c>
      <c r="E366" s="157" t="str">
        <f t="shared" ca="1" si="76"/>
        <v/>
      </c>
      <c r="F366" s="158" t="str">
        <f t="shared" ca="1" si="77"/>
        <v/>
      </c>
      <c r="G366" s="159"/>
      <c r="H366" s="159" t="str">
        <f>IF(G366="","",INDEX(D.1[Quy cách],MATCH(G366,D.1[Tên sản phẩm],0)))</f>
        <v/>
      </c>
      <c r="I366" s="160" t="str">
        <f>IF(G366="","",INDEX(D.1[ĐVT],MATCH(G366,D.1[Tên sản phẩm],0)))</f>
        <v/>
      </c>
      <c r="J366" s="162" t="str">
        <f>IF(G366="","",INDEX(D.1[Đơn giá nhập
(Hàng tồn đầu kỳ)],MATCH(G366,D.1[Tên sản phẩm],0)))</f>
        <v/>
      </c>
      <c r="K366" s="162" t="str">
        <f t="shared" si="78"/>
        <v/>
      </c>
      <c r="L366" s="159"/>
      <c r="M366" s="163" t="str">
        <f t="shared" si="79"/>
        <v/>
      </c>
      <c r="N366" s="164"/>
      <c r="O366" s="162"/>
      <c r="P366" s="163" t="str">
        <f t="shared" si="80"/>
        <v/>
      </c>
      <c r="Q366" s="164" t="str">
        <f t="shared" ca="1" si="81"/>
        <v/>
      </c>
      <c r="R366" s="163" t="str">
        <f t="shared" si="82"/>
        <v/>
      </c>
      <c r="S366" s="163" t="str">
        <f ca="1">IF(AND(C366&lt;&gt;"",C366&lt;&gt;OFFSET(C366,1,0)),SUMIFS(M.1[Giá có thuế],M.1[Số ĐK],C366),"")</f>
        <v/>
      </c>
      <c r="T366" s="159"/>
      <c r="U366" s="161" t="str">
        <f>IF(T366="","",'Thông Tin Chung'!$L$3)</f>
        <v/>
      </c>
      <c r="V366" s="163" t="str">
        <f t="shared" ca="1" si="83"/>
        <v/>
      </c>
      <c r="W366" s="165"/>
      <c r="X366" s="155" t="str">
        <f ca="1">IF(C366="","",IF(OR(D366&lt;NgayBatDau,D366&gt;NgayKetThuc),"Ngày tháng phải nằm trong kỳ báo cáo",IF(AND(F366&lt;&gt;"",COUNTIF(D.3[Tên nhà cung cấp],F366)=0),"Tên NCC chưa khai báo trong DSNCC",IF(AND(G366&lt;&gt;"",COUNTIF(D.1[Tên sản phẩm],G366)=0),"SP này chưa khai báo trong DSSP",""))))</f>
        <v/>
      </c>
      <c r="Y366" s="23" t="str">
        <f t="shared" ca="1" si="85"/>
        <v/>
      </c>
      <c r="Z366" s="23" t="str">
        <f t="shared" ca="1" si="86"/>
        <v/>
      </c>
      <c r="AA366" s="23" t="str">
        <f t="shared" ca="1" si="87"/>
        <v/>
      </c>
    </row>
    <row r="367" spans="2:27" ht="27.75" customHeight="1" x14ac:dyDescent="0.2">
      <c r="B367" s="7">
        <f t="shared" si="74"/>
        <v>364</v>
      </c>
      <c r="C367" s="7" t="str">
        <f t="shared" ca="1" si="84"/>
        <v/>
      </c>
      <c r="D367" s="156" t="str">
        <f t="shared" ca="1" si="75"/>
        <v/>
      </c>
      <c r="E367" s="157" t="str">
        <f t="shared" ca="1" si="76"/>
        <v/>
      </c>
      <c r="F367" s="158" t="str">
        <f t="shared" ca="1" si="77"/>
        <v/>
      </c>
      <c r="G367" s="159"/>
      <c r="H367" s="159" t="str">
        <f>IF(G367="","",INDEX(D.1[Quy cách],MATCH(G367,D.1[Tên sản phẩm],0)))</f>
        <v/>
      </c>
      <c r="I367" s="160" t="str">
        <f>IF(G367="","",INDEX(D.1[ĐVT],MATCH(G367,D.1[Tên sản phẩm],0)))</f>
        <v/>
      </c>
      <c r="J367" s="162" t="str">
        <f>IF(G367="","",INDEX(D.1[Đơn giá nhập
(Hàng tồn đầu kỳ)],MATCH(G367,D.1[Tên sản phẩm],0)))</f>
        <v/>
      </c>
      <c r="K367" s="162" t="str">
        <f t="shared" si="78"/>
        <v/>
      </c>
      <c r="L367" s="159"/>
      <c r="M367" s="163" t="str">
        <f t="shared" si="79"/>
        <v/>
      </c>
      <c r="N367" s="164"/>
      <c r="O367" s="162"/>
      <c r="P367" s="163" t="str">
        <f t="shared" si="80"/>
        <v/>
      </c>
      <c r="Q367" s="164" t="str">
        <f t="shared" ca="1" si="81"/>
        <v/>
      </c>
      <c r="R367" s="163" t="str">
        <f t="shared" si="82"/>
        <v/>
      </c>
      <c r="S367" s="163" t="str">
        <f ca="1">IF(AND(C367&lt;&gt;"",C367&lt;&gt;OFFSET(C367,1,0)),SUMIFS(M.1[Giá có thuế],M.1[Số ĐK],C367),"")</f>
        <v/>
      </c>
      <c r="T367" s="159"/>
      <c r="U367" s="161" t="str">
        <f>IF(T367="","",'Thông Tin Chung'!$L$3)</f>
        <v/>
      </c>
      <c r="V367" s="163" t="str">
        <f t="shared" ca="1" si="83"/>
        <v/>
      </c>
      <c r="W367" s="165"/>
      <c r="X367" s="155" t="str">
        <f ca="1">IF(C367="","",IF(OR(D367&lt;NgayBatDau,D367&gt;NgayKetThuc),"Ngày tháng phải nằm trong kỳ báo cáo",IF(AND(F367&lt;&gt;"",COUNTIF(D.3[Tên nhà cung cấp],F367)=0),"Tên NCC chưa khai báo trong DSNCC",IF(AND(G367&lt;&gt;"",COUNTIF(D.1[Tên sản phẩm],G367)=0),"SP này chưa khai báo trong DSSP",""))))</f>
        <v/>
      </c>
      <c r="Y367" s="23" t="str">
        <f t="shared" ca="1" si="85"/>
        <v/>
      </c>
      <c r="Z367" s="23" t="str">
        <f t="shared" ca="1" si="86"/>
        <v/>
      </c>
      <c r="AA367" s="23" t="str">
        <f t="shared" ca="1" si="87"/>
        <v/>
      </c>
    </row>
    <row r="368" spans="2:27" ht="27.75" customHeight="1" x14ac:dyDescent="0.2">
      <c r="B368" s="7">
        <f t="shared" si="74"/>
        <v>365</v>
      </c>
      <c r="C368" s="7" t="str">
        <f t="shared" ca="1" si="84"/>
        <v/>
      </c>
      <c r="D368" s="156" t="str">
        <f t="shared" ca="1" si="75"/>
        <v/>
      </c>
      <c r="E368" s="157" t="str">
        <f t="shared" ca="1" si="76"/>
        <v/>
      </c>
      <c r="F368" s="158" t="str">
        <f t="shared" ca="1" si="77"/>
        <v/>
      </c>
      <c r="G368" s="159"/>
      <c r="H368" s="159" t="str">
        <f>IF(G368="","",INDEX(D.1[Quy cách],MATCH(G368,D.1[Tên sản phẩm],0)))</f>
        <v/>
      </c>
      <c r="I368" s="160" t="str">
        <f>IF(G368="","",INDEX(D.1[ĐVT],MATCH(G368,D.1[Tên sản phẩm],0)))</f>
        <v/>
      </c>
      <c r="J368" s="162" t="str">
        <f>IF(G368="","",INDEX(D.1[Đơn giá nhập
(Hàng tồn đầu kỳ)],MATCH(G368,D.1[Tên sản phẩm],0)))</f>
        <v/>
      </c>
      <c r="K368" s="162" t="str">
        <f t="shared" si="78"/>
        <v/>
      </c>
      <c r="L368" s="159"/>
      <c r="M368" s="163" t="str">
        <f t="shared" si="79"/>
        <v/>
      </c>
      <c r="N368" s="164"/>
      <c r="O368" s="162"/>
      <c r="P368" s="163" t="str">
        <f t="shared" si="80"/>
        <v/>
      </c>
      <c r="Q368" s="164" t="str">
        <f t="shared" ca="1" si="81"/>
        <v/>
      </c>
      <c r="R368" s="163" t="str">
        <f t="shared" si="82"/>
        <v/>
      </c>
      <c r="S368" s="163" t="str">
        <f ca="1">IF(AND(C368&lt;&gt;"",C368&lt;&gt;OFFSET(C368,1,0)),SUMIFS(M.1[Giá có thuế],M.1[Số ĐK],C368),"")</f>
        <v/>
      </c>
      <c r="T368" s="159"/>
      <c r="U368" s="161" t="str">
        <f>IF(T368="","",'Thông Tin Chung'!$L$3)</f>
        <v/>
      </c>
      <c r="V368" s="163" t="str">
        <f t="shared" ca="1" si="83"/>
        <v/>
      </c>
      <c r="W368" s="165"/>
      <c r="X368" s="155" t="str">
        <f ca="1">IF(C368="","",IF(OR(D368&lt;NgayBatDau,D368&gt;NgayKetThuc),"Ngày tháng phải nằm trong kỳ báo cáo",IF(AND(F368&lt;&gt;"",COUNTIF(D.3[Tên nhà cung cấp],F368)=0),"Tên NCC chưa khai báo trong DSNCC",IF(AND(G368&lt;&gt;"",COUNTIF(D.1[Tên sản phẩm],G368)=0),"SP này chưa khai báo trong DSSP",""))))</f>
        <v/>
      </c>
      <c r="Y368" s="23" t="str">
        <f t="shared" ca="1" si="85"/>
        <v/>
      </c>
      <c r="Z368" s="23" t="str">
        <f t="shared" ca="1" si="86"/>
        <v/>
      </c>
      <c r="AA368" s="23" t="str">
        <f t="shared" ca="1" si="87"/>
        <v/>
      </c>
    </row>
    <row r="369" spans="2:27" ht="27.75" customHeight="1" x14ac:dyDescent="0.2">
      <c r="B369" s="7">
        <f t="shared" si="74"/>
        <v>366</v>
      </c>
      <c r="C369" s="7" t="str">
        <f t="shared" ca="1" si="84"/>
        <v/>
      </c>
      <c r="D369" s="156" t="str">
        <f t="shared" ca="1" si="75"/>
        <v/>
      </c>
      <c r="E369" s="157" t="str">
        <f t="shared" ca="1" si="76"/>
        <v/>
      </c>
      <c r="F369" s="158" t="str">
        <f t="shared" ca="1" si="77"/>
        <v/>
      </c>
      <c r="G369" s="159"/>
      <c r="H369" s="159" t="str">
        <f>IF(G369="","",INDEX(D.1[Quy cách],MATCH(G369,D.1[Tên sản phẩm],0)))</f>
        <v/>
      </c>
      <c r="I369" s="160" t="str">
        <f>IF(G369="","",INDEX(D.1[ĐVT],MATCH(G369,D.1[Tên sản phẩm],0)))</f>
        <v/>
      </c>
      <c r="J369" s="162" t="str">
        <f>IF(G369="","",INDEX(D.1[Đơn giá nhập
(Hàng tồn đầu kỳ)],MATCH(G369,D.1[Tên sản phẩm],0)))</f>
        <v/>
      </c>
      <c r="K369" s="162" t="str">
        <f t="shared" si="78"/>
        <v/>
      </c>
      <c r="L369" s="159"/>
      <c r="M369" s="163" t="str">
        <f t="shared" si="79"/>
        <v/>
      </c>
      <c r="N369" s="164"/>
      <c r="O369" s="162"/>
      <c r="P369" s="163" t="str">
        <f t="shared" si="80"/>
        <v/>
      </c>
      <c r="Q369" s="164" t="str">
        <f t="shared" ca="1" si="81"/>
        <v/>
      </c>
      <c r="R369" s="163" t="str">
        <f t="shared" si="82"/>
        <v/>
      </c>
      <c r="S369" s="163" t="str">
        <f ca="1">IF(AND(C369&lt;&gt;"",C369&lt;&gt;OFFSET(C369,1,0)),SUMIFS(M.1[Giá có thuế],M.1[Số ĐK],C369),"")</f>
        <v/>
      </c>
      <c r="T369" s="159"/>
      <c r="U369" s="161" t="str">
        <f>IF(T369="","",'Thông Tin Chung'!$L$3)</f>
        <v/>
      </c>
      <c r="V369" s="163" t="str">
        <f t="shared" ca="1" si="83"/>
        <v/>
      </c>
      <c r="W369" s="165"/>
      <c r="X369" s="155" t="str">
        <f ca="1">IF(C369="","",IF(OR(D369&lt;NgayBatDau,D369&gt;NgayKetThuc),"Ngày tháng phải nằm trong kỳ báo cáo",IF(AND(F369&lt;&gt;"",COUNTIF(D.3[Tên nhà cung cấp],F369)=0),"Tên NCC chưa khai báo trong DSNCC",IF(AND(G369&lt;&gt;"",COUNTIF(D.1[Tên sản phẩm],G369)=0),"SP này chưa khai báo trong DSSP",""))))</f>
        <v/>
      </c>
      <c r="Y369" s="23" t="str">
        <f t="shared" ca="1" si="85"/>
        <v/>
      </c>
      <c r="Z369" s="23" t="str">
        <f t="shared" ca="1" si="86"/>
        <v/>
      </c>
      <c r="AA369" s="23" t="str">
        <f t="shared" ca="1" si="87"/>
        <v/>
      </c>
    </row>
    <row r="370" spans="2:27" ht="27.75" customHeight="1" x14ac:dyDescent="0.2">
      <c r="B370" s="7">
        <f t="shared" si="74"/>
        <v>367</v>
      </c>
      <c r="C370" s="7" t="str">
        <f t="shared" ca="1" si="84"/>
        <v/>
      </c>
      <c r="D370" s="156" t="str">
        <f t="shared" ca="1" si="75"/>
        <v/>
      </c>
      <c r="E370" s="157" t="str">
        <f t="shared" ca="1" si="76"/>
        <v/>
      </c>
      <c r="F370" s="158" t="str">
        <f t="shared" ca="1" si="77"/>
        <v/>
      </c>
      <c r="G370" s="159"/>
      <c r="H370" s="159" t="str">
        <f>IF(G370="","",INDEX(D.1[Quy cách],MATCH(G370,D.1[Tên sản phẩm],0)))</f>
        <v/>
      </c>
      <c r="I370" s="160" t="str">
        <f>IF(G370="","",INDEX(D.1[ĐVT],MATCH(G370,D.1[Tên sản phẩm],0)))</f>
        <v/>
      </c>
      <c r="J370" s="162" t="str">
        <f>IF(G370="","",INDEX(D.1[Đơn giá nhập
(Hàng tồn đầu kỳ)],MATCH(G370,D.1[Tên sản phẩm],0)))</f>
        <v/>
      </c>
      <c r="K370" s="162" t="str">
        <f t="shared" si="78"/>
        <v/>
      </c>
      <c r="L370" s="159"/>
      <c r="M370" s="163" t="str">
        <f t="shared" si="79"/>
        <v/>
      </c>
      <c r="N370" s="164"/>
      <c r="O370" s="162"/>
      <c r="P370" s="163" t="str">
        <f t="shared" si="80"/>
        <v/>
      </c>
      <c r="Q370" s="164" t="str">
        <f t="shared" ca="1" si="81"/>
        <v/>
      </c>
      <c r="R370" s="163" t="str">
        <f t="shared" si="82"/>
        <v/>
      </c>
      <c r="S370" s="163" t="str">
        <f ca="1">IF(AND(C370&lt;&gt;"",C370&lt;&gt;OFFSET(C370,1,0)),SUMIFS(M.1[Giá có thuế],M.1[Số ĐK],C370),"")</f>
        <v/>
      </c>
      <c r="T370" s="159"/>
      <c r="U370" s="161" t="str">
        <f>IF(T370="","",'Thông Tin Chung'!$L$3)</f>
        <v/>
      </c>
      <c r="V370" s="163" t="str">
        <f t="shared" ca="1" si="83"/>
        <v/>
      </c>
      <c r="W370" s="165"/>
      <c r="X370" s="155" t="str">
        <f ca="1">IF(C370="","",IF(OR(D370&lt;NgayBatDau,D370&gt;NgayKetThuc),"Ngày tháng phải nằm trong kỳ báo cáo",IF(AND(F370&lt;&gt;"",COUNTIF(D.3[Tên nhà cung cấp],F370)=0),"Tên NCC chưa khai báo trong DSNCC",IF(AND(G370&lt;&gt;"",COUNTIF(D.1[Tên sản phẩm],G370)=0),"SP này chưa khai báo trong DSSP",""))))</f>
        <v/>
      </c>
      <c r="Y370" s="23" t="str">
        <f t="shared" ca="1" si="85"/>
        <v/>
      </c>
      <c r="Z370" s="23" t="str">
        <f t="shared" ca="1" si="86"/>
        <v/>
      </c>
      <c r="AA370" s="23" t="str">
        <f t="shared" ca="1" si="87"/>
        <v/>
      </c>
    </row>
    <row r="371" spans="2:27" ht="27.75" customHeight="1" x14ac:dyDescent="0.2">
      <c r="B371" s="7">
        <f t="shared" si="74"/>
        <v>368</v>
      </c>
      <c r="C371" s="7" t="str">
        <f t="shared" ca="1" si="84"/>
        <v/>
      </c>
      <c r="D371" s="156" t="str">
        <f t="shared" ca="1" si="75"/>
        <v/>
      </c>
      <c r="E371" s="157" t="str">
        <f t="shared" ca="1" si="76"/>
        <v/>
      </c>
      <c r="F371" s="158" t="str">
        <f t="shared" ca="1" si="77"/>
        <v/>
      </c>
      <c r="G371" s="159"/>
      <c r="H371" s="159" t="str">
        <f>IF(G371="","",INDEX(D.1[Quy cách],MATCH(G371,D.1[Tên sản phẩm],0)))</f>
        <v/>
      </c>
      <c r="I371" s="160" t="str">
        <f>IF(G371="","",INDEX(D.1[ĐVT],MATCH(G371,D.1[Tên sản phẩm],0)))</f>
        <v/>
      </c>
      <c r="J371" s="162" t="str">
        <f>IF(G371="","",INDEX(D.1[Đơn giá nhập
(Hàng tồn đầu kỳ)],MATCH(G371,D.1[Tên sản phẩm],0)))</f>
        <v/>
      </c>
      <c r="K371" s="162" t="str">
        <f t="shared" si="78"/>
        <v/>
      </c>
      <c r="L371" s="159"/>
      <c r="M371" s="163" t="str">
        <f t="shared" si="79"/>
        <v/>
      </c>
      <c r="N371" s="164"/>
      <c r="O371" s="162"/>
      <c r="P371" s="163" t="str">
        <f t="shared" si="80"/>
        <v/>
      </c>
      <c r="Q371" s="164" t="str">
        <f t="shared" ca="1" si="81"/>
        <v/>
      </c>
      <c r="R371" s="163" t="str">
        <f t="shared" si="82"/>
        <v/>
      </c>
      <c r="S371" s="163" t="str">
        <f ca="1">IF(AND(C371&lt;&gt;"",C371&lt;&gt;OFFSET(C371,1,0)),SUMIFS(M.1[Giá có thuế],M.1[Số ĐK],C371),"")</f>
        <v/>
      </c>
      <c r="T371" s="159"/>
      <c r="U371" s="161" t="str">
        <f>IF(T371="","",'Thông Tin Chung'!$L$3)</f>
        <v/>
      </c>
      <c r="V371" s="163" t="str">
        <f t="shared" ca="1" si="83"/>
        <v/>
      </c>
      <c r="W371" s="165"/>
      <c r="X371" s="155" t="str">
        <f ca="1">IF(C371="","",IF(OR(D371&lt;NgayBatDau,D371&gt;NgayKetThuc),"Ngày tháng phải nằm trong kỳ báo cáo",IF(AND(F371&lt;&gt;"",COUNTIF(D.3[Tên nhà cung cấp],F371)=0),"Tên NCC chưa khai báo trong DSNCC",IF(AND(G371&lt;&gt;"",COUNTIF(D.1[Tên sản phẩm],G371)=0),"SP này chưa khai báo trong DSSP",""))))</f>
        <v/>
      </c>
      <c r="Y371" s="23" t="str">
        <f t="shared" ca="1" si="85"/>
        <v/>
      </c>
      <c r="Z371" s="23" t="str">
        <f t="shared" ca="1" si="86"/>
        <v/>
      </c>
      <c r="AA371" s="23" t="str">
        <f t="shared" ca="1" si="87"/>
        <v/>
      </c>
    </row>
    <row r="372" spans="2:27" ht="27.75" customHeight="1" x14ac:dyDescent="0.2">
      <c r="B372" s="7">
        <f t="shared" si="74"/>
        <v>369</v>
      </c>
      <c r="C372" s="7" t="str">
        <f t="shared" ca="1" si="84"/>
        <v/>
      </c>
      <c r="D372" s="156" t="str">
        <f t="shared" ca="1" si="75"/>
        <v/>
      </c>
      <c r="E372" s="157" t="str">
        <f t="shared" ca="1" si="76"/>
        <v/>
      </c>
      <c r="F372" s="158" t="str">
        <f t="shared" ca="1" si="77"/>
        <v/>
      </c>
      <c r="G372" s="159"/>
      <c r="H372" s="159" t="str">
        <f>IF(G372="","",INDEX(D.1[Quy cách],MATCH(G372,D.1[Tên sản phẩm],0)))</f>
        <v/>
      </c>
      <c r="I372" s="160" t="str">
        <f>IF(G372="","",INDEX(D.1[ĐVT],MATCH(G372,D.1[Tên sản phẩm],0)))</f>
        <v/>
      </c>
      <c r="J372" s="162" t="str">
        <f>IF(G372="","",INDEX(D.1[Đơn giá nhập
(Hàng tồn đầu kỳ)],MATCH(G372,D.1[Tên sản phẩm],0)))</f>
        <v/>
      </c>
      <c r="K372" s="162" t="str">
        <f t="shared" si="78"/>
        <v/>
      </c>
      <c r="L372" s="159"/>
      <c r="M372" s="163" t="str">
        <f t="shared" si="79"/>
        <v/>
      </c>
      <c r="N372" s="164"/>
      <c r="O372" s="162"/>
      <c r="P372" s="163" t="str">
        <f t="shared" si="80"/>
        <v/>
      </c>
      <c r="Q372" s="164" t="str">
        <f t="shared" ca="1" si="81"/>
        <v/>
      </c>
      <c r="R372" s="163" t="str">
        <f t="shared" si="82"/>
        <v/>
      </c>
      <c r="S372" s="163" t="str">
        <f ca="1">IF(AND(C372&lt;&gt;"",C372&lt;&gt;OFFSET(C372,1,0)),SUMIFS(M.1[Giá có thuế],M.1[Số ĐK],C372),"")</f>
        <v/>
      </c>
      <c r="T372" s="159"/>
      <c r="U372" s="161" t="str">
        <f>IF(T372="","",'Thông Tin Chung'!$L$3)</f>
        <v/>
      </c>
      <c r="V372" s="163" t="str">
        <f t="shared" ca="1" si="83"/>
        <v/>
      </c>
      <c r="W372" s="165"/>
      <c r="X372" s="155" t="str">
        <f ca="1">IF(C372="","",IF(OR(D372&lt;NgayBatDau,D372&gt;NgayKetThuc),"Ngày tháng phải nằm trong kỳ báo cáo",IF(AND(F372&lt;&gt;"",COUNTIF(D.3[Tên nhà cung cấp],F372)=0),"Tên NCC chưa khai báo trong DSNCC",IF(AND(G372&lt;&gt;"",COUNTIF(D.1[Tên sản phẩm],G372)=0),"SP này chưa khai báo trong DSSP",""))))</f>
        <v/>
      </c>
      <c r="Y372" s="23" t="str">
        <f t="shared" ca="1" si="85"/>
        <v/>
      </c>
      <c r="Z372" s="23" t="str">
        <f t="shared" ca="1" si="86"/>
        <v/>
      </c>
      <c r="AA372" s="23" t="str">
        <f t="shared" ca="1" si="87"/>
        <v/>
      </c>
    </row>
    <row r="373" spans="2:27" ht="27.75" customHeight="1" x14ac:dyDescent="0.2">
      <c r="B373" s="7">
        <f t="shared" si="74"/>
        <v>370</v>
      </c>
      <c r="C373" s="7" t="str">
        <f t="shared" ca="1" si="84"/>
        <v/>
      </c>
      <c r="D373" s="156" t="str">
        <f t="shared" ca="1" si="75"/>
        <v/>
      </c>
      <c r="E373" s="157" t="str">
        <f t="shared" ca="1" si="76"/>
        <v/>
      </c>
      <c r="F373" s="158" t="str">
        <f t="shared" ca="1" si="77"/>
        <v/>
      </c>
      <c r="G373" s="159"/>
      <c r="H373" s="159" t="str">
        <f>IF(G373="","",INDEX(D.1[Quy cách],MATCH(G373,D.1[Tên sản phẩm],0)))</f>
        <v/>
      </c>
      <c r="I373" s="160" t="str">
        <f>IF(G373="","",INDEX(D.1[ĐVT],MATCH(G373,D.1[Tên sản phẩm],0)))</f>
        <v/>
      </c>
      <c r="J373" s="162" t="str">
        <f>IF(G373="","",INDEX(D.1[Đơn giá nhập
(Hàng tồn đầu kỳ)],MATCH(G373,D.1[Tên sản phẩm],0)))</f>
        <v/>
      </c>
      <c r="K373" s="162" t="str">
        <f t="shared" si="78"/>
        <v/>
      </c>
      <c r="L373" s="159"/>
      <c r="M373" s="163" t="str">
        <f t="shared" si="79"/>
        <v/>
      </c>
      <c r="N373" s="164"/>
      <c r="O373" s="162"/>
      <c r="P373" s="163" t="str">
        <f t="shared" si="80"/>
        <v/>
      </c>
      <c r="Q373" s="164" t="str">
        <f t="shared" ca="1" si="81"/>
        <v/>
      </c>
      <c r="R373" s="163" t="str">
        <f t="shared" si="82"/>
        <v/>
      </c>
      <c r="S373" s="163" t="str">
        <f ca="1">IF(AND(C373&lt;&gt;"",C373&lt;&gt;OFFSET(C373,1,0)),SUMIFS(M.1[Giá có thuế],M.1[Số ĐK],C373),"")</f>
        <v/>
      </c>
      <c r="T373" s="159"/>
      <c r="U373" s="161" t="str">
        <f>IF(T373="","",'Thông Tin Chung'!$L$3)</f>
        <v/>
      </c>
      <c r="V373" s="163" t="str">
        <f t="shared" ca="1" si="83"/>
        <v/>
      </c>
      <c r="W373" s="165"/>
      <c r="X373" s="155" t="str">
        <f ca="1">IF(C373="","",IF(OR(D373&lt;NgayBatDau,D373&gt;NgayKetThuc),"Ngày tháng phải nằm trong kỳ báo cáo",IF(AND(F373&lt;&gt;"",COUNTIF(D.3[Tên nhà cung cấp],F373)=0),"Tên NCC chưa khai báo trong DSNCC",IF(AND(G373&lt;&gt;"",COUNTIF(D.1[Tên sản phẩm],G373)=0),"SP này chưa khai báo trong DSSP",""))))</f>
        <v/>
      </c>
      <c r="Y373" s="23" t="str">
        <f t="shared" ca="1" si="85"/>
        <v/>
      </c>
      <c r="Z373" s="23" t="str">
        <f t="shared" ca="1" si="86"/>
        <v/>
      </c>
      <c r="AA373" s="23" t="str">
        <f t="shared" ca="1" si="87"/>
        <v/>
      </c>
    </row>
    <row r="374" spans="2:27" ht="27.75" customHeight="1" x14ac:dyDescent="0.2">
      <c r="B374" s="7">
        <f t="shared" si="74"/>
        <v>371</v>
      </c>
      <c r="C374" s="7" t="str">
        <f t="shared" ca="1" si="84"/>
        <v/>
      </c>
      <c r="D374" s="156" t="str">
        <f t="shared" ca="1" si="75"/>
        <v/>
      </c>
      <c r="E374" s="157" t="str">
        <f t="shared" ca="1" si="76"/>
        <v/>
      </c>
      <c r="F374" s="158" t="str">
        <f t="shared" ca="1" si="77"/>
        <v/>
      </c>
      <c r="G374" s="159"/>
      <c r="H374" s="159" t="str">
        <f>IF(G374="","",INDEX(D.1[Quy cách],MATCH(G374,D.1[Tên sản phẩm],0)))</f>
        <v/>
      </c>
      <c r="I374" s="160" t="str">
        <f>IF(G374="","",INDEX(D.1[ĐVT],MATCH(G374,D.1[Tên sản phẩm],0)))</f>
        <v/>
      </c>
      <c r="J374" s="162" t="str">
        <f>IF(G374="","",INDEX(D.1[Đơn giá nhập
(Hàng tồn đầu kỳ)],MATCH(G374,D.1[Tên sản phẩm],0)))</f>
        <v/>
      </c>
      <c r="K374" s="162" t="str">
        <f t="shared" si="78"/>
        <v/>
      </c>
      <c r="L374" s="159"/>
      <c r="M374" s="163" t="str">
        <f t="shared" si="79"/>
        <v/>
      </c>
      <c r="N374" s="164"/>
      <c r="O374" s="162"/>
      <c r="P374" s="163" t="str">
        <f t="shared" si="80"/>
        <v/>
      </c>
      <c r="Q374" s="164" t="str">
        <f t="shared" ca="1" si="81"/>
        <v/>
      </c>
      <c r="R374" s="163" t="str">
        <f t="shared" si="82"/>
        <v/>
      </c>
      <c r="S374" s="163" t="str">
        <f ca="1">IF(AND(C374&lt;&gt;"",C374&lt;&gt;OFFSET(C374,1,0)),SUMIFS(M.1[Giá có thuế],M.1[Số ĐK],C374),"")</f>
        <v/>
      </c>
      <c r="T374" s="159"/>
      <c r="U374" s="161" t="str">
        <f>IF(T374="","",'Thông Tin Chung'!$L$3)</f>
        <v/>
      </c>
      <c r="V374" s="163" t="str">
        <f t="shared" ca="1" si="83"/>
        <v/>
      </c>
      <c r="W374" s="165"/>
      <c r="X374" s="155" t="str">
        <f ca="1">IF(C374="","",IF(OR(D374&lt;NgayBatDau,D374&gt;NgayKetThuc),"Ngày tháng phải nằm trong kỳ báo cáo",IF(AND(F374&lt;&gt;"",COUNTIF(D.3[Tên nhà cung cấp],F374)=0),"Tên NCC chưa khai báo trong DSNCC",IF(AND(G374&lt;&gt;"",COUNTIF(D.1[Tên sản phẩm],G374)=0),"SP này chưa khai báo trong DSSP",""))))</f>
        <v/>
      </c>
      <c r="Y374" s="23" t="str">
        <f t="shared" ca="1" si="85"/>
        <v/>
      </c>
      <c r="Z374" s="23" t="str">
        <f t="shared" ca="1" si="86"/>
        <v/>
      </c>
      <c r="AA374" s="23" t="str">
        <f t="shared" ca="1" si="87"/>
        <v/>
      </c>
    </row>
    <row r="375" spans="2:27" ht="27.75" customHeight="1" x14ac:dyDescent="0.2">
      <c r="B375" s="7">
        <f t="shared" si="74"/>
        <v>372</v>
      </c>
      <c r="C375" s="7" t="str">
        <f t="shared" ca="1" si="84"/>
        <v/>
      </c>
      <c r="D375" s="156" t="str">
        <f t="shared" ca="1" si="75"/>
        <v/>
      </c>
      <c r="E375" s="157" t="str">
        <f t="shared" ca="1" si="76"/>
        <v/>
      </c>
      <c r="F375" s="158" t="str">
        <f t="shared" ca="1" si="77"/>
        <v/>
      </c>
      <c r="G375" s="159"/>
      <c r="H375" s="159" t="str">
        <f>IF(G375="","",INDEX(D.1[Quy cách],MATCH(G375,D.1[Tên sản phẩm],0)))</f>
        <v/>
      </c>
      <c r="I375" s="160" t="str">
        <f>IF(G375="","",INDEX(D.1[ĐVT],MATCH(G375,D.1[Tên sản phẩm],0)))</f>
        <v/>
      </c>
      <c r="J375" s="162" t="str">
        <f>IF(G375="","",INDEX(D.1[Đơn giá nhập
(Hàng tồn đầu kỳ)],MATCH(G375,D.1[Tên sản phẩm],0)))</f>
        <v/>
      </c>
      <c r="K375" s="162" t="str">
        <f t="shared" si="78"/>
        <v/>
      </c>
      <c r="L375" s="159"/>
      <c r="M375" s="163" t="str">
        <f t="shared" si="79"/>
        <v/>
      </c>
      <c r="N375" s="164"/>
      <c r="O375" s="162"/>
      <c r="P375" s="163" t="str">
        <f t="shared" si="80"/>
        <v/>
      </c>
      <c r="Q375" s="164" t="str">
        <f t="shared" ca="1" si="81"/>
        <v/>
      </c>
      <c r="R375" s="163" t="str">
        <f t="shared" si="82"/>
        <v/>
      </c>
      <c r="S375" s="163" t="str">
        <f ca="1">IF(AND(C375&lt;&gt;"",C375&lt;&gt;OFFSET(C375,1,0)),SUMIFS(M.1[Giá có thuế],M.1[Số ĐK],C375),"")</f>
        <v/>
      </c>
      <c r="T375" s="159"/>
      <c r="U375" s="161" t="str">
        <f>IF(T375="","",'Thông Tin Chung'!$L$3)</f>
        <v/>
      </c>
      <c r="V375" s="163" t="str">
        <f t="shared" ca="1" si="83"/>
        <v/>
      </c>
      <c r="W375" s="165"/>
      <c r="X375" s="155" t="str">
        <f ca="1">IF(C375="","",IF(OR(D375&lt;NgayBatDau,D375&gt;NgayKetThuc),"Ngày tháng phải nằm trong kỳ báo cáo",IF(AND(F375&lt;&gt;"",COUNTIF(D.3[Tên nhà cung cấp],F375)=0),"Tên NCC chưa khai báo trong DSNCC",IF(AND(G375&lt;&gt;"",COUNTIF(D.1[Tên sản phẩm],G375)=0),"SP này chưa khai báo trong DSSP",""))))</f>
        <v/>
      </c>
      <c r="Y375" s="23" t="str">
        <f t="shared" ca="1" si="85"/>
        <v/>
      </c>
      <c r="Z375" s="23" t="str">
        <f t="shared" ca="1" si="86"/>
        <v/>
      </c>
      <c r="AA375" s="23" t="str">
        <f t="shared" ca="1" si="87"/>
        <v/>
      </c>
    </row>
    <row r="376" spans="2:27" ht="27.75" customHeight="1" x14ac:dyDescent="0.2">
      <c r="B376" s="7">
        <f t="shared" si="74"/>
        <v>373</v>
      </c>
      <c r="C376" s="7" t="str">
        <f t="shared" ca="1" si="84"/>
        <v/>
      </c>
      <c r="D376" s="156" t="str">
        <f t="shared" ca="1" si="75"/>
        <v/>
      </c>
      <c r="E376" s="157" t="str">
        <f t="shared" ca="1" si="76"/>
        <v/>
      </c>
      <c r="F376" s="158" t="str">
        <f t="shared" ca="1" si="77"/>
        <v/>
      </c>
      <c r="G376" s="159"/>
      <c r="H376" s="159" t="str">
        <f>IF(G376="","",INDEX(D.1[Quy cách],MATCH(G376,D.1[Tên sản phẩm],0)))</f>
        <v/>
      </c>
      <c r="I376" s="160" t="str">
        <f>IF(G376="","",INDEX(D.1[ĐVT],MATCH(G376,D.1[Tên sản phẩm],0)))</f>
        <v/>
      </c>
      <c r="J376" s="162" t="str">
        <f>IF(G376="","",INDEX(D.1[Đơn giá nhập
(Hàng tồn đầu kỳ)],MATCH(G376,D.1[Tên sản phẩm],0)))</f>
        <v/>
      </c>
      <c r="K376" s="162" t="str">
        <f t="shared" si="78"/>
        <v/>
      </c>
      <c r="L376" s="159"/>
      <c r="M376" s="163" t="str">
        <f t="shared" si="79"/>
        <v/>
      </c>
      <c r="N376" s="164"/>
      <c r="O376" s="162"/>
      <c r="P376" s="163" t="str">
        <f t="shared" si="80"/>
        <v/>
      </c>
      <c r="Q376" s="164" t="str">
        <f t="shared" ca="1" si="81"/>
        <v/>
      </c>
      <c r="R376" s="163" t="str">
        <f t="shared" si="82"/>
        <v/>
      </c>
      <c r="S376" s="163" t="str">
        <f ca="1">IF(AND(C376&lt;&gt;"",C376&lt;&gt;OFFSET(C376,1,0)),SUMIFS(M.1[Giá có thuế],M.1[Số ĐK],C376),"")</f>
        <v/>
      </c>
      <c r="T376" s="159"/>
      <c r="U376" s="161" t="str">
        <f>IF(T376="","",'Thông Tin Chung'!$L$3)</f>
        <v/>
      </c>
      <c r="V376" s="163" t="str">
        <f t="shared" ca="1" si="83"/>
        <v/>
      </c>
      <c r="W376" s="165"/>
      <c r="X376" s="155" t="str">
        <f ca="1">IF(C376="","",IF(OR(D376&lt;NgayBatDau,D376&gt;NgayKetThuc),"Ngày tháng phải nằm trong kỳ báo cáo",IF(AND(F376&lt;&gt;"",COUNTIF(D.3[Tên nhà cung cấp],F376)=0),"Tên NCC chưa khai báo trong DSNCC",IF(AND(G376&lt;&gt;"",COUNTIF(D.1[Tên sản phẩm],G376)=0),"SP này chưa khai báo trong DSSP",""))))</f>
        <v/>
      </c>
      <c r="Y376" s="23" t="str">
        <f t="shared" ca="1" si="85"/>
        <v/>
      </c>
      <c r="Z376" s="23" t="str">
        <f t="shared" ca="1" si="86"/>
        <v/>
      </c>
      <c r="AA376" s="23" t="str">
        <f t="shared" ca="1" si="87"/>
        <v/>
      </c>
    </row>
    <row r="377" spans="2:27" ht="27.75" customHeight="1" x14ac:dyDescent="0.2">
      <c r="B377" s="7">
        <f t="shared" si="74"/>
        <v>374</v>
      </c>
      <c r="C377" s="7" t="str">
        <f t="shared" ca="1" si="84"/>
        <v/>
      </c>
      <c r="D377" s="156" t="str">
        <f t="shared" ca="1" si="75"/>
        <v/>
      </c>
      <c r="E377" s="157" t="str">
        <f t="shared" ca="1" si="76"/>
        <v/>
      </c>
      <c r="F377" s="158" t="str">
        <f t="shared" ca="1" si="77"/>
        <v/>
      </c>
      <c r="G377" s="159"/>
      <c r="H377" s="159" t="str">
        <f>IF(G377="","",INDEX(D.1[Quy cách],MATCH(G377,D.1[Tên sản phẩm],0)))</f>
        <v/>
      </c>
      <c r="I377" s="160" t="str">
        <f>IF(G377="","",INDEX(D.1[ĐVT],MATCH(G377,D.1[Tên sản phẩm],0)))</f>
        <v/>
      </c>
      <c r="J377" s="162" t="str">
        <f>IF(G377="","",INDEX(D.1[Đơn giá nhập
(Hàng tồn đầu kỳ)],MATCH(G377,D.1[Tên sản phẩm],0)))</f>
        <v/>
      </c>
      <c r="K377" s="162" t="str">
        <f t="shared" si="78"/>
        <v/>
      </c>
      <c r="L377" s="159"/>
      <c r="M377" s="163" t="str">
        <f t="shared" si="79"/>
        <v/>
      </c>
      <c r="N377" s="164"/>
      <c r="O377" s="162"/>
      <c r="P377" s="163" t="str">
        <f t="shared" si="80"/>
        <v/>
      </c>
      <c r="Q377" s="164" t="str">
        <f t="shared" ca="1" si="81"/>
        <v/>
      </c>
      <c r="R377" s="163" t="str">
        <f t="shared" si="82"/>
        <v/>
      </c>
      <c r="S377" s="163" t="str">
        <f ca="1">IF(AND(C377&lt;&gt;"",C377&lt;&gt;OFFSET(C377,1,0)),SUMIFS(M.1[Giá có thuế],M.1[Số ĐK],C377),"")</f>
        <v/>
      </c>
      <c r="T377" s="159"/>
      <c r="U377" s="161" t="str">
        <f>IF(T377="","",'Thông Tin Chung'!$L$3)</f>
        <v/>
      </c>
      <c r="V377" s="163" t="str">
        <f t="shared" ca="1" si="83"/>
        <v/>
      </c>
      <c r="W377" s="165"/>
      <c r="X377" s="155" t="str">
        <f ca="1">IF(C377="","",IF(OR(D377&lt;NgayBatDau,D377&gt;NgayKetThuc),"Ngày tháng phải nằm trong kỳ báo cáo",IF(AND(F377&lt;&gt;"",COUNTIF(D.3[Tên nhà cung cấp],F377)=0),"Tên NCC chưa khai báo trong DSNCC",IF(AND(G377&lt;&gt;"",COUNTIF(D.1[Tên sản phẩm],G377)=0),"SP này chưa khai báo trong DSSP",""))))</f>
        <v/>
      </c>
      <c r="Y377" s="23" t="str">
        <f t="shared" ca="1" si="85"/>
        <v/>
      </c>
      <c r="Z377" s="23" t="str">
        <f t="shared" ca="1" si="86"/>
        <v/>
      </c>
      <c r="AA377" s="23" t="str">
        <f t="shared" ca="1" si="87"/>
        <v/>
      </c>
    </row>
    <row r="378" spans="2:27" ht="27.75" customHeight="1" x14ac:dyDescent="0.2">
      <c r="B378" s="7">
        <f t="shared" si="74"/>
        <v>375</v>
      </c>
      <c r="C378" s="7" t="str">
        <f t="shared" ca="1" si="84"/>
        <v/>
      </c>
      <c r="D378" s="156" t="str">
        <f t="shared" ca="1" si="75"/>
        <v/>
      </c>
      <c r="E378" s="157" t="str">
        <f t="shared" ca="1" si="76"/>
        <v/>
      </c>
      <c r="F378" s="158" t="str">
        <f t="shared" ca="1" si="77"/>
        <v/>
      </c>
      <c r="G378" s="159"/>
      <c r="H378" s="159" t="str">
        <f>IF(G378="","",INDEX(D.1[Quy cách],MATCH(G378,D.1[Tên sản phẩm],0)))</f>
        <v/>
      </c>
      <c r="I378" s="160" t="str">
        <f>IF(G378="","",INDEX(D.1[ĐVT],MATCH(G378,D.1[Tên sản phẩm],0)))</f>
        <v/>
      </c>
      <c r="J378" s="162" t="str">
        <f>IF(G378="","",INDEX(D.1[Đơn giá nhập
(Hàng tồn đầu kỳ)],MATCH(G378,D.1[Tên sản phẩm],0)))</f>
        <v/>
      </c>
      <c r="K378" s="162" t="str">
        <f t="shared" si="78"/>
        <v/>
      </c>
      <c r="L378" s="159"/>
      <c r="M378" s="163" t="str">
        <f t="shared" si="79"/>
        <v/>
      </c>
      <c r="N378" s="164"/>
      <c r="O378" s="162"/>
      <c r="P378" s="163" t="str">
        <f t="shared" si="80"/>
        <v/>
      </c>
      <c r="Q378" s="164" t="str">
        <f t="shared" ca="1" si="81"/>
        <v/>
      </c>
      <c r="R378" s="163" t="str">
        <f t="shared" si="82"/>
        <v/>
      </c>
      <c r="S378" s="163" t="str">
        <f ca="1">IF(AND(C378&lt;&gt;"",C378&lt;&gt;OFFSET(C378,1,0)),SUMIFS(M.1[Giá có thuế],M.1[Số ĐK],C378),"")</f>
        <v/>
      </c>
      <c r="T378" s="159"/>
      <c r="U378" s="161" t="str">
        <f>IF(T378="","",'Thông Tin Chung'!$L$3)</f>
        <v/>
      </c>
      <c r="V378" s="163" t="str">
        <f t="shared" ca="1" si="83"/>
        <v/>
      </c>
      <c r="W378" s="165"/>
      <c r="X378" s="155" t="str">
        <f ca="1">IF(C378="","",IF(OR(D378&lt;NgayBatDau,D378&gt;NgayKetThuc),"Ngày tháng phải nằm trong kỳ báo cáo",IF(AND(F378&lt;&gt;"",COUNTIF(D.3[Tên nhà cung cấp],F378)=0),"Tên NCC chưa khai báo trong DSNCC",IF(AND(G378&lt;&gt;"",COUNTIF(D.1[Tên sản phẩm],G378)=0),"SP này chưa khai báo trong DSSP",""))))</f>
        <v/>
      </c>
      <c r="Y378" s="23" t="str">
        <f t="shared" ca="1" si="85"/>
        <v/>
      </c>
      <c r="Z378" s="23" t="str">
        <f t="shared" ca="1" si="86"/>
        <v/>
      </c>
      <c r="AA378" s="23" t="str">
        <f t="shared" ca="1" si="87"/>
        <v/>
      </c>
    </row>
    <row r="379" spans="2:27" ht="27.75" customHeight="1" x14ac:dyDescent="0.2">
      <c r="B379" s="7">
        <f t="shared" si="74"/>
        <v>376</v>
      </c>
      <c r="C379" s="7" t="str">
        <f t="shared" ca="1" si="84"/>
        <v/>
      </c>
      <c r="D379" s="156" t="str">
        <f t="shared" ca="1" si="75"/>
        <v/>
      </c>
      <c r="E379" s="157" t="str">
        <f t="shared" ca="1" si="76"/>
        <v/>
      </c>
      <c r="F379" s="158" t="str">
        <f t="shared" ca="1" si="77"/>
        <v/>
      </c>
      <c r="G379" s="159"/>
      <c r="H379" s="159" t="str">
        <f>IF(G379="","",INDEX(D.1[Quy cách],MATCH(G379,D.1[Tên sản phẩm],0)))</f>
        <v/>
      </c>
      <c r="I379" s="160" t="str">
        <f>IF(G379="","",INDEX(D.1[ĐVT],MATCH(G379,D.1[Tên sản phẩm],0)))</f>
        <v/>
      </c>
      <c r="J379" s="162" t="str">
        <f>IF(G379="","",INDEX(D.1[Đơn giá nhập
(Hàng tồn đầu kỳ)],MATCH(G379,D.1[Tên sản phẩm],0)))</f>
        <v/>
      </c>
      <c r="K379" s="162" t="str">
        <f t="shared" si="78"/>
        <v/>
      </c>
      <c r="L379" s="159"/>
      <c r="M379" s="163" t="str">
        <f t="shared" si="79"/>
        <v/>
      </c>
      <c r="N379" s="164"/>
      <c r="O379" s="162"/>
      <c r="P379" s="163" t="str">
        <f t="shared" si="80"/>
        <v/>
      </c>
      <c r="Q379" s="164" t="str">
        <f t="shared" ca="1" si="81"/>
        <v/>
      </c>
      <c r="R379" s="163" t="str">
        <f t="shared" si="82"/>
        <v/>
      </c>
      <c r="S379" s="163" t="str">
        <f ca="1">IF(AND(C379&lt;&gt;"",C379&lt;&gt;OFFSET(C379,1,0)),SUMIFS(M.1[Giá có thuế],M.1[Số ĐK],C379),"")</f>
        <v/>
      </c>
      <c r="T379" s="159"/>
      <c r="U379" s="161" t="str">
        <f>IF(T379="","",'Thông Tin Chung'!$L$3)</f>
        <v/>
      </c>
      <c r="V379" s="163" t="str">
        <f t="shared" ca="1" si="83"/>
        <v/>
      </c>
      <c r="W379" s="165"/>
      <c r="X379" s="155" t="str">
        <f ca="1">IF(C379="","",IF(OR(D379&lt;NgayBatDau,D379&gt;NgayKetThuc),"Ngày tháng phải nằm trong kỳ báo cáo",IF(AND(F379&lt;&gt;"",COUNTIF(D.3[Tên nhà cung cấp],F379)=0),"Tên NCC chưa khai báo trong DSNCC",IF(AND(G379&lt;&gt;"",COUNTIF(D.1[Tên sản phẩm],G379)=0),"SP này chưa khai báo trong DSSP",""))))</f>
        <v/>
      </c>
      <c r="Y379" s="23" t="str">
        <f t="shared" ca="1" si="85"/>
        <v/>
      </c>
      <c r="Z379" s="23" t="str">
        <f t="shared" ca="1" si="86"/>
        <v/>
      </c>
      <c r="AA379" s="23" t="str">
        <f t="shared" ca="1" si="87"/>
        <v/>
      </c>
    </row>
    <row r="380" spans="2:27" ht="27.75" customHeight="1" x14ac:dyDescent="0.2">
      <c r="B380" s="7">
        <f t="shared" si="74"/>
        <v>377</v>
      </c>
      <c r="C380" s="7" t="str">
        <f t="shared" ca="1" si="84"/>
        <v/>
      </c>
      <c r="D380" s="156" t="str">
        <f t="shared" ca="1" si="75"/>
        <v/>
      </c>
      <c r="E380" s="157" t="str">
        <f t="shared" ca="1" si="76"/>
        <v/>
      </c>
      <c r="F380" s="158" t="str">
        <f t="shared" ca="1" si="77"/>
        <v/>
      </c>
      <c r="G380" s="159"/>
      <c r="H380" s="159" t="str">
        <f>IF(G380="","",INDEX(D.1[Quy cách],MATCH(G380,D.1[Tên sản phẩm],0)))</f>
        <v/>
      </c>
      <c r="I380" s="160" t="str">
        <f>IF(G380="","",INDEX(D.1[ĐVT],MATCH(G380,D.1[Tên sản phẩm],0)))</f>
        <v/>
      </c>
      <c r="J380" s="162" t="str">
        <f>IF(G380="","",INDEX(D.1[Đơn giá nhập
(Hàng tồn đầu kỳ)],MATCH(G380,D.1[Tên sản phẩm],0)))</f>
        <v/>
      </c>
      <c r="K380" s="162" t="str">
        <f t="shared" si="78"/>
        <v/>
      </c>
      <c r="L380" s="159"/>
      <c r="M380" s="163" t="str">
        <f t="shared" si="79"/>
        <v/>
      </c>
      <c r="N380" s="164"/>
      <c r="O380" s="162"/>
      <c r="P380" s="163" t="str">
        <f t="shared" si="80"/>
        <v/>
      </c>
      <c r="Q380" s="164" t="str">
        <f t="shared" ca="1" si="81"/>
        <v/>
      </c>
      <c r="R380" s="163" t="str">
        <f t="shared" si="82"/>
        <v/>
      </c>
      <c r="S380" s="163" t="str">
        <f ca="1">IF(AND(C380&lt;&gt;"",C380&lt;&gt;OFFSET(C380,1,0)),SUMIFS(M.1[Giá có thuế],M.1[Số ĐK],C380),"")</f>
        <v/>
      </c>
      <c r="T380" s="159"/>
      <c r="U380" s="161" t="str">
        <f>IF(T380="","",'Thông Tin Chung'!$L$3)</f>
        <v/>
      </c>
      <c r="V380" s="163" t="str">
        <f t="shared" ca="1" si="83"/>
        <v/>
      </c>
      <c r="W380" s="165"/>
      <c r="X380" s="155" t="str">
        <f ca="1">IF(C380="","",IF(OR(D380&lt;NgayBatDau,D380&gt;NgayKetThuc),"Ngày tháng phải nằm trong kỳ báo cáo",IF(AND(F380&lt;&gt;"",COUNTIF(D.3[Tên nhà cung cấp],F380)=0),"Tên NCC chưa khai báo trong DSNCC",IF(AND(G380&lt;&gt;"",COUNTIF(D.1[Tên sản phẩm],G380)=0),"SP này chưa khai báo trong DSSP",""))))</f>
        <v/>
      </c>
      <c r="Y380" s="23" t="str">
        <f t="shared" ca="1" si="85"/>
        <v/>
      </c>
      <c r="Z380" s="23" t="str">
        <f t="shared" ca="1" si="86"/>
        <v/>
      </c>
      <c r="AA380" s="23" t="str">
        <f t="shared" ca="1" si="87"/>
        <v/>
      </c>
    </row>
    <row r="381" spans="2:27" ht="27.75" customHeight="1" x14ac:dyDescent="0.2">
      <c r="B381" s="7">
        <f t="shared" si="74"/>
        <v>378</v>
      </c>
      <c r="C381" s="7" t="str">
        <f t="shared" ca="1" si="84"/>
        <v/>
      </c>
      <c r="D381" s="156" t="str">
        <f t="shared" ca="1" si="75"/>
        <v/>
      </c>
      <c r="E381" s="157" t="str">
        <f t="shared" ca="1" si="76"/>
        <v/>
      </c>
      <c r="F381" s="158" t="str">
        <f t="shared" ca="1" si="77"/>
        <v/>
      </c>
      <c r="G381" s="159"/>
      <c r="H381" s="159" t="str">
        <f>IF(G381="","",INDEX(D.1[Quy cách],MATCH(G381,D.1[Tên sản phẩm],0)))</f>
        <v/>
      </c>
      <c r="I381" s="160" t="str">
        <f>IF(G381="","",INDEX(D.1[ĐVT],MATCH(G381,D.1[Tên sản phẩm],0)))</f>
        <v/>
      </c>
      <c r="J381" s="162" t="str">
        <f>IF(G381="","",INDEX(D.1[Đơn giá nhập
(Hàng tồn đầu kỳ)],MATCH(G381,D.1[Tên sản phẩm],0)))</f>
        <v/>
      </c>
      <c r="K381" s="162" t="str">
        <f t="shared" si="78"/>
        <v/>
      </c>
      <c r="L381" s="159"/>
      <c r="M381" s="163" t="str">
        <f t="shared" si="79"/>
        <v/>
      </c>
      <c r="N381" s="164"/>
      <c r="O381" s="162"/>
      <c r="P381" s="163" t="str">
        <f t="shared" si="80"/>
        <v/>
      </c>
      <c r="Q381" s="164" t="str">
        <f t="shared" ca="1" si="81"/>
        <v/>
      </c>
      <c r="R381" s="163" t="str">
        <f t="shared" si="82"/>
        <v/>
      </c>
      <c r="S381" s="163" t="str">
        <f ca="1">IF(AND(C381&lt;&gt;"",C381&lt;&gt;OFFSET(C381,1,0)),SUMIFS(M.1[Giá có thuế],M.1[Số ĐK],C381),"")</f>
        <v/>
      </c>
      <c r="T381" s="159"/>
      <c r="U381" s="161" t="str">
        <f>IF(T381="","",'Thông Tin Chung'!$L$3)</f>
        <v/>
      </c>
      <c r="V381" s="163" t="str">
        <f t="shared" ca="1" si="83"/>
        <v/>
      </c>
      <c r="W381" s="165"/>
      <c r="X381" s="155" t="str">
        <f ca="1">IF(C381="","",IF(OR(D381&lt;NgayBatDau,D381&gt;NgayKetThuc),"Ngày tháng phải nằm trong kỳ báo cáo",IF(AND(F381&lt;&gt;"",COUNTIF(D.3[Tên nhà cung cấp],F381)=0),"Tên NCC chưa khai báo trong DSNCC",IF(AND(G381&lt;&gt;"",COUNTIF(D.1[Tên sản phẩm],G381)=0),"SP này chưa khai báo trong DSSP",""))))</f>
        <v/>
      </c>
      <c r="Y381" s="23" t="str">
        <f t="shared" ca="1" si="85"/>
        <v/>
      </c>
      <c r="Z381" s="23" t="str">
        <f t="shared" ca="1" si="86"/>
        <v/>
      </c>
      <c r="AA381" s="23" t="str">
        <f t="shared" ca="1" si="87"/>
        <v/>
      </c>
    </row>
    <row r="382" spans="2:27" ht="27.75" customHeight="1" x14ac:dyDescent="0.2">
      <c r="B382" s="7">
        <f t="shared" si="74"/>
        <v>379</v>
      </c>
      <c r="C382" s="7" t="str">
        <f t="shared" ca="1" si="84"/>
        <v/>
      </c>
      <c r="D382" s="156" t="str">
        <f t="shared" ca="1" si="75"/>
        <v/>
      </c>
      <c r="E382" s="157" t="str">
        <f t="shared" ca="1" si="76"/>
        <v/>
      </c>
      <c r="F382" s="158" t="str">
        <f t="shared" ca="1" si="77"/>
        <v/>
      </c>
      <c r="G382" s="159"/>
      <c r="H382" s="159" t="str">
        <f>IF(G382="","",INDEX(D.1[Quy cách],MATCH(G382,D.1[Tên sản phẩm],0)))</f>
        <v/>
      </c>
      <c r="I382" s="160" t="str">
        <f>IF(G382="","",INDEX(D.1[ĐVT],MATCH(G382,D.1[Tên sản phẩm],0)))</f>
        <v/>
      </c>
      <c r="J382" s="162" t="str">
        <f>IF(G382="","",INDEX(D.1[Đơn giá nhập
(Hàng tồn đầu kỳ)],MATCH(G382,D.1[Tên sản phẩm],0)))</f>
        <v/>
      </c>
      <c r="K382" s="162" t="str">
        <f t="shared" si="78"/>
        <v/>
      </c>
      <c r="L382" s="159"/>
      <c r="M382" s="163" t="str">
        <f t="shared" si="79"/>
        <v/>
      </c>
      <c r="N382" s="164"/>
      <c r="O382" s="162"/>
      <c r="P382" s="163" t="str">
        <f t="shared" si="80"/>
        <v/>
      </c>
      <c r="Q382" s="164" t="str">
        <f t="shared" ca="1" si="81"/>
        <v/>
      </c>
      <c r="R382" s="163" t="str">
        <f t="shared" si="82"/>
        <v/>
      </c>
      <c r="S382" s="163" t="str">
        <f ca="1">IF(AND(C382&lt;&gt;"",C382&lt;&gt;OFFSET(C382,1,0)),SUMIFS(M.1[Giá có thuế],M.1[Số ĐK],C382),"")</f>
        <v/>
      </c>
      <c r="T382" s="159"/>
      <c r="U382" s="161" t="str">
        <f>IF(T382="","",'Thông Tin Chung'!$L$3)</f>
        <v/>
      </c>
      <c r="V382" s="163" t="str">
        <f t="shared" ca="1" si="83"/>
        <v/>
      </c>
      <c r="W382" s="165"/>
      <c r="X382" s="155" t="str">
        <f ca="1">IF(C382="","",IF(OR(D382&lt;NgayBatDau,D382&gt;NgayKetThuc),"Ngày tháng phải nằm trong kỳ báo cáo",IF(AND(F382&lt;&gt;"",COUNTIF(D.3[Tên nhà cung cấp],F382)=0),"Tên NCC chưa khai báo trong DSNCC",IF(AND(G382&lt;&gt;"",COUNTIF(D.1[Tên sản phẩm],G382)=0),"SP này chưa khai báo trong DSSP",""))))</f>
        <v/>
      </c>
      <c r="Y382" s="23" t="str">
        <f t="shared" ca="1" si="85"/>
        <v/>
      </c>
      <c r="Z382" s="23" t="str">
        <f t="shared" ca="1" si="86"/>
        <v/>
      </c>
      <c r="AA382" s="23" t="str">
        <f t="shared" ca="1" si="87"/>
        <v/>
      </c>
    </row>
    <row r="383" spans="2:27" ht="27.75" customHeight="1" x14ac:dyDescent="0.2">
      <c r="B383" s="7">
        <f t="shared" si="74"/>
        <v>380</v>
      </c>
      <c r="C383" s="7" t="str">
        <f t="shared" ca="1" si="84"/>
        <v/>
      </c>
      <c r="D383" s="156" t="str">
        <f t="shared" ca="1" si="75"/>
        <v/>
      </c>
      <c r="E383" s="157" t="str">
        <f t="shared" ca="1" si="76"/>
        <v/>
      </c>
      <c r="F383" s="158" t="str">
        <f t="shared" ca="1" si="77"/>
        <v/>
      </c>
      <c r="G383" s="159"/>
      <c r="H383" s="159" t="str">
        <f>IF(G383="","",INDEX(D.1[Quy cách],MATCH(G383,D.1[Tên sản phẩm],0)))</f>
        <v/>
      </c>
      <c r="I383" s="160" t="str">
        <f>IF(G383="","",INDEX(D.1[ĐVT],MATCH(G383,D.1[Tên sản phẩm],0)))</f>
        <v/>
      </c>
      <c r="J383" s="162" t="str">
        <f>IF(G383="","",INDEX(D.1[Đơn giá nhập
(Hàng tồn đầu kỳ)],MATCH(G383,D.1[Tên sản phẩm],0)))</f>
        <v/>
      </c>
      <c r="K383" s="162" t="str">
        <f t="shared" si="78"/>
        <v/>
      </c>
      <c r="L383" s="159"/>
      <c r="M383" s="163" t="str">
        <f t="shared" si="79"/>
        <v/>
      </c>
      <c r="N383" s="164"/>
      <c r="O383" s="162"/>
      <c r="P383" s="163" t="str">
        <f t="shared" si="80"/>
        <v/>
      </c>
      <c r="Q383" s="164" t="str">
        <f t="shared" ca="1" si="81"/>
        <v/>
      </c>
      <c r="R383" s="163" t="str">
        <f t="shared" si="82"/>
        <v/>
      </c>
      <c r="S383" s="163" t="str">
        <f ca="1">IF(AND(C383&lt;&gt;"",C383&lt;&gt;OFFSET(C383,1,0)),SUMIFS(M.1[Giá có thuế],M.1[Số ĐK],C383),"")</f>
        <v/>
      </c>
      <c r="T383" s="159"/>
      <c r="U383" s="161" t="str">
        <f>IF(T383="","",'Thông Tin Chung'!$L$3)</f>
        <v/>
      </c>
      <c r="V383" s="163" t="str">
        <f t="shared" ca="1" si="83"/>
        <v/>
      </c>
      <c r="W383" s="165"/>
      <c r="X383" s="155" t="str">
        <f ca="1">IF(C383="","",IF(OR(D383&lt;NgayBatDau,D383&gt;NgayKetThuc),"Ngày tháng phải nằm trong kỳ báo cáo",IF(AND(F383&lt;&gt;"",COUNTIF(D.3[Tên nhà cung cấp],F383)=0),"Tên NCC chưa khai báo trong DSNCC",IF(AND(G383&lt;&gt;"",COUNTIF(D.1[Tên sản phẩm],G383)=0),"SP này chưa khai báo trong DSSP",""))))</f>
        <v/>
      </c>
      <c r="Y383" s="23" t="str">
        <f t="shared" ca="1" si="85"/>
        <v/>
      </c>
      <c r="Z383" s="23" t="str">
        <f t="shared" ca="1" si="86"/>
        <v/>
      </c>
      <c r="AA383" s="23" t="str">
        <f t="shared" ca="1" si="87"/>
        <v/>
      </c>
    </row>
    <row r="384" spans="2:27" ht="27.75" customHeight="1" x14ac:dyDescent="0.2">
      <c r="B384" s="7">
        <f t="shared" si="74"/>
        <v>381</v>
      </c>
      <c r="C384" s="7" t="str">
        <f t="shared" ca="1" si="84"/>
        <v/>
      </c>
      <c r="D384" s="156" t="str">
        <f t="shared" ca="1" si="75"/>
        <v/>
      </c>
      <c r="E384" s="157" t="str">
        <f t="shared" ca="1" si="76"/>
        <v/>
      </c>
      <c r="F384" s="158" t="str">
        <f t="shared" ca="1" si="77"/>
        <v/>
      </c>
      <c r="G384" s="159"/>
      <c r="H384" s="159" t="str">
        <f>IF(G384="","",INDEX(D.1[Quy cách],MATCH(G384,D.1[Tên sản phẩm],0)))</f>
        <v/>
      </c>
      <c r="I384" s="160" t="str">
        <f>IF(G384="","",INDEX(D.1[ĐVT],MATCH(G384,D.1[Tên sản phẩm],0)))</f>
        <v/>
      </c>
      <c r="J384" s="162" t="str">
        <f>IF(G384="","",INDEX(D.1[Đơn giá nhập
(Hàng tồn đầu kỳ)],MATCH(G384,D.1[Tên sản phẩm],0)))</f>
        <v/>
      </c>
      <c r="K384" s="162" t="str">
        <f t="shared" si="78"/>
        <v/>
      </c>
      <c r="L384" s="159"/>
      <c r="M384" s="163" t="str">
        <f t="shared" si="79"/>
        <v/>
      </c>
      <c r="N384" s="164"/>
      <c r="O384" s="162"/>
      <c r="P384" s="163" t="str">
        <f t="shared" si="80"/>
        <v/>
      </c>
      <c r="Q384" s="164" t="str">
        <f t="shared" ca="1" si="81"/>
        <v/>
      </c>
      <c r="R384" s="163" t="str">
        <f t="shared" si="82"/>
        <v/>
      </c>
      <c r="S384" s="163" t="str">
        <f ca="1">IF(AND(C384&lt;&gt;"",C384&lt;&gt;OFFSET(C384,1,0)),SUMIFS(M.1[Giá có thuế],M.1[Số ĐK],C384),"")</f>
        <v/>
      </c>
      <c r="T384" s="159"/>
      <c r="U384" s="161" t="str">
        <f>IF(T384="","",'Thông Tin Chung'!$L$3)</f>
        <v/>
      </c>
      <c r="V384" s="163" t="str">
        <f t="shared" ca="1" si="83"/>
        <v/>
      </c>
      <c r="W384" s="165"/>
      <c r="X384" s="155" t="str">
        <f ca="1">IF(C384="","",IF(OR(D384&lt;NgayBatDau,D384&gt;NgayKetThuc),"Ngày tháng phải nằm trong kỳ báo cáo",IF(AND(F384&lt;&gt;"",COUNTIF(D.3[Tên nhà cung cấp],F384)=0),"Tên NCC chưa khai báo trong DSNCC",IF(AND(G384&lt;&gt;"",COUNTIF(D.1[Tên sản phẩm],G384)=0),"SP này chưa khai báo trong DSSP",""))))</f>
        <v/>
      </c>
      <c r="Y384" s="23" t="str">
        <f t="shared" ca="1" si="85"/>
        <v/>
      </c>
      <c r="Z384" s="23" t="str">
        <f t="shared" ca="1" si="86"/>
        <v/>
      </c>
      <c r="AA384" s="23" t="str">
        <f t="shared" ca="1" si="87"/>
        <v/>
      </c>
    </row>
    <row r="385" spans="2:27" ht="27.75" customHeight="1" x14ac:dyDescent="0.2">
      <c r="B385" s="7">
        <f t="shared" si="74"/>
        <v>382</v>
      </c>
      <c r="C385" s="7" t="str">
        <f t="shared" ca="1" si="84"/>
        <v/>
      </c>
      <c r="D385" s="156" t="str">
        <f t="shared" ca="1" si="75"/>
        <v/>
      </c>
      <c r="E385" s="157" t="str">
        <f t="shared" ca="1" si="76"/>
        <v/>
      </c>
      <c r="F385" s="158" t="str">
        <f t="shared" ca="1" si="77"/>
        <v/>
      </c>
      <c r="G385" s="159"/>
      <c r="H385" s="159" t="str">
        <f>IF(G385="","",INDEX(D.1[Quy cách],MATCH(G385,D.1[Tên sản phẩm],0)))</f>
        <v/>
      </c>
      <c r="I385" s="160" t="str">
        <f>IF(G385="","",INDEX(D.1[ĐVT],MATCH(G385,D.1[Tên sản phẩm],0)))</f>
        <v/>
      </c>
      <c r="J385" s="162" t="str">
        <f>IF(G385="","",INDEX(D.1[Đơn giá nhập
(Hàng tồn đầu kỳ)],MATCH(G385,D.1[Tên sản phẩm],0)))</f>
        <v/>
      </c>
      <c r="K385" s="162" t="str">
        <f t="shared" si="78"/>
        <v/>
      </c>
      <c r="L385" s="159"/>
      <c r="M385" s="163" t="str">
        <f t="shared" si="79"/>
        <v/>
      </c>
      <c r="N385" s="164"/>
      <c r="O385" s="162"/>
      <c r="P385" s="163" t="str">
        <f t="shared" si="80"/>
        <v/>
      </c>
      <c r="Q385" s="164" t="str">
        <f t="shared" ca="1" si="81"/>
        <v/>
      </c>
      <c r="R385" s="163" t="str">
        <f t="shared" si="82"/>
        <v/>
      </c>
      <c r="S385" s="163" t="str">
        <f ca="1">IF(AND(C385&lt;&gt;"",C385&lt;&gt;OFFSET(C385,1,0)),SUMIFS(M.1[Giá có thuế],M.1[Số ĐK],C385),"")</f>
        <v/>
      </c>
      <c r="T385" s="159"/>
      <c r="U385" s="161" t="str">
        <f>IF(T385="","",'Thông Tin Chung'!$L$3)</f>
        <v/>
      </c>
      <c r="V385" s="163" t="str">
        <f t="shared" ca="1" si="83"/>
        <v/>
      </c>
      <c r="W385" s="165"/>
      <c r="X385" s="155" t="str">
        <f ca="1">IF(C385="","",IF(OR(D385&lt;NgayBatDau,D385&gt;NgayKetThuc),"Ngày tháng phải nằm trong kỳ báo cáo",IF(AND(F385&lt;&gt;"",COUNTIF(D.3[Tên nhà cung cấp],F385)=0),"Tên NCC chưa khai báo trong DSNCC",IF(AND(G385&lt;&gt;"",COUNTIF(D.1[Tên sản phẩm],G385)=0),"SP này chưa khai báo trong DSSP",""))))</f>
        <v/>
      </c>
      <c r="Y385" s="23" t="str">
        <f t="shared" ca="1" si="85"/>
        <v/>
      </c>
      <c r="Z385" s="23" t="str">
        <f t="shared" ca="1" si="86"/>
        <v/>
      </c>
      <c r="AA385" s="23" t="str">
        <f t="shared" ca="1" si="87"/>
        <v/>
      </c>
    </row>
    <row r="386" spans="2:27" ht="27.75" customHeight="1" x14ac:dyDescent="0.2">
      <c r="B386" s="7">
        <f t="shared" si="74"/>
        <v>383</v>
      </c>
      <c r="C386" s="7" t="str">
        <f t="shared" ca="1" si="84"/>
        <v/>
      </c>
      <c r="D386" s="156" t="str">
        <f t="shared" ca="1" si="75"/>
        <v/>
      </c>
      <c r="E386" s="157" t="str">
        <f t="shared" ca="1" si="76"/>
        <v/>
      </c>
      <c r="F386" s="158" t="str">
        <f t="shared" ca="1" si="77"/>
        <v/>
      </c>
      <c r="G386" s="159"/>
      <c r="H386" s="159" t="str">
        <f>IF(G386="","",INDEX(D.1[Quy cách],MATCH(G386,D.1[Tên sản phẩm],0)))</f>
        <v/>
      </c>
      <c r="I386" s="160" t="str">
        <f>IF(G386="","",INDEX(D.1[ĐVT],MATCH(G386,D.1[Tên sản phẩm],0)))</f>
        <v/>
      </c>
      <c r="J386" s="162" t="str">
        <f>IF(G386="","",INDEX(D.1[Đơn giá nhập
(Hàng tồn đầu kỳ)],MATCH(G386,D.1[Tên sản phẩm],0)))</f>
        <v/>
      </c>
      <c r="K386" s="162" t="str">
        <f t="shared" si="78"/>
        <v/>
      </c>
      <c r="L386" s="159"/>
      <c r="M386" s="163" t="str">
        <f t="shared" si="79"/>
        <v/>
      </c>
      <c r="N386" s="164"/>
      <c r="O386" s="162"/>
      <c r="P386" s="163" t="str">
        <f t="shared" si="80"/>
        <v/>
      </c>
      <c r="Q386" s="164" t="str">
        <f t="shared" ca="1" si="81"/>
        <v/>
      </c>
      <c r="R386" s="163" t="str">
        <f t="shared" si="82"/>
        <v/>
      </c>
      <c r="S386" s="163" t="str">
        <f ca="1">IF(AND(C386&lt;&gt;"",C386&lt;&gt;OFFSET(C386,1,0)),SUMIFS(M.1[Giá có thuế],M.1[Số ĐK],C386),"")</f>
        <v/>
      </c>
      <c r="T386" s="159"/>
      <c r="U386" s="161" t="str">
        <f>IF(T386="","",'Thông Tin Chung'!$L$3)</f>
        <v/>
      </c>
      <c r="V386" s="163" t="str">
        <f t="shared" ca="1" si="83"/>
        <v/>
      </c>
      <c r="W386" s="165"/>
      <c r="X386" s="155" t="str">
        <f ca="1">IF(C386="","",IF(OR(D386&lt;NgayBatDau,D386&gt;NgayKetThuc),"Ngày tháng phải nằm trong kỳ báo cáo",IF(AND(F386&lt;&gt;"",COUNTIF(D.3[Tên nhà cung cấp],F386)=0),"Tên NCC chưa khai báo trong DSNCC",IF(AND(G386&lt;&gt;"",COUNTIF(D.1[Tên sản phẩm],G386)=0),"SP này chưa khai báo trong DSSP",""))))</f>
        <v/>
      </c>
      <c r="Y386" s="23" t="str">
        <f t="shared" ca="1" si="85"/>
        <v/>
      </c>
      <c r="Z386" s="23" t="str">
        <f t="shared" ca="1" si="86"/>
        <v/>
      </c>
      <c r="AA386" s="23" t="str">
        <f t="shared" ca="1" si="87"/>
        <v/>
      </c>
    </row>
    <row r="387" spans="2:27" ht="27.75" customHeight="1" x14ac:dyDescent="0.2">
      <c r="B387" s="7">
        <f t="shared" ref="B387:B450" si="88">ROW(A387)-3</f>
        <v>384</v>
      </c>
      <c r="C387" s="7" t="str">
        <f t="shared" ca="1" si="84"/>
        <v/>
      </c>
      <c r="D387" s="156" t="str">
        <f t="shared" ca="1" si="75"/>
        <v/>
      </c>
      <c r="E387" s="157" t="str">
        <f t="shared" ca="1" si="76"/>
        <v/>
      </c>
      <c r="F387" s="158" t="str">
        <f t="shared" ca="1" si="77"/>
        <v/>
      </c>
      <c r="G387" s="159"/>
      <c r="H387" s="159" t="str">
        <f>IF(G387="","",INDEX(D.1[Quy cách],MATCH(G387,D.1[Tên sản phẩm],0)))</f>
        <v/>
      </c>
      <c r="I387" s="160" t="str">
        <f>IF(G387="","",INDEX(D.1[ĐVT],MATCH(G387,D.1[Tên sản phẩm],0)))</f>
        <v/>
      </c>
      <c r="J387" s="162" t="str">
        <f>IF(G387="","",INDEX(D.1[Đơn giá nhập
(Hàng tồn đầu kỳ)],MATCH(G387,D.1[Tên sản phẩm],0)))</f>
        <v/>
      </c>
      <c r="K387" s="162" t="str">
        <f t="shared" si="78"/>
        <v/>
      </c>
      <c r="L387" s="159"/>
      <c r="M387" s="163" t="str">
        <f t="shared" si="79"/>
        <v/>
      </c>
      <c r="N387" s="164"/>
      <c r="O387" s="162"/>
      <c r="P387" s="163" t="str">
        <f t="shared" si="80"/>
        <v/>
      </c>
      <c r="Q387" s="164" t="str">
        <f t="shared" ca="1" si="81"/>
        <v/>
      </c>
      <c r="R387" s="163" t="str">
        <f t="shared" si="82"/>
        <v/>
      </c>
      <c r="S387" s="163" t="str">
        <f ca="1">IF(AND(C387&lt;&gt;"",C387&lt;&gt;OFFSET(C387,1,0)),SUMIFS(M.1[Giá có thuế],M.1[Số ĐK],C387),"")</f>
        <v/>
      </c>
      <c r="T387" s="159"/>
      <c r="U387" s="161" t="str">
        <f>IF(T387="","",'Thông Tin Chung'!$L$3)</f>
        <v/>
      </c>
      <c r="V387" s="163" t="str">
        <f t="shared" ca="1" si="83"/>
        <v/>
      </c>
      <c r="W387" s="165"/>
      <c r="X387" s="155" t="str">
        <f ca="1">IF(C387="","",IF(OR(D387&lt;NgayBatDau,D387&gt;NgayKetThuc),"Ngày tháng phải nằm trong kỳ báo cáo",IF(AND(F387&lt;&gt;"",COUNTIF(D.3[Tên nhà cung cấp],F387)=0),"Tên NCC chưa khai báo trong DSNCC",IF(AND(G387&lt;&gt;"",COUNTIF(D.1[Tên sản phẩm],G387)=0),"SP này chưa khai báo trong DSSP",""))))</f>
        <v/>
      </c>
      <c r="Y387" s="23" t="str">
        <f t="shared" ca="1" si="85"/>
        <v/>
      </c>
      <c r="Z387" s="23" t="str">
        <f t="shared" ca="1" si="86"/>
        <v/>
      </c>
      <c r="AA387" s="23" t="str">
        <f t="shared" ca="1" si="87"/>
        <v/>
      </c>
    </row>
    <row r="388" spans="2:27" ht="27.75" customHeight="1" x14ac:dyDescent="0.2">
      <c r="B388" s="7">
        <f t="shared" si="88"/>
        <v>385</v>
      </c>
      <c r="C388" s="7" t="str">
        <f t="shared" ca="1" si="84"/>
        <v/>
      </c>
      <c r="D388" s="156" t="str">
        <f t="shared" ref="D388:D451" ca="1" si="89">IF(AND($G388&lt;&gt;"",B388&lt;&gt;1),OFFSET(C388,-1,1),"")</f>
        <v/>
      </c>
      <c r="E388" s="157" t="str">
        <f t="shared" ref="E388:E451" ca="1" si="90">IF(AND($G388&lt;&gt;"",B388&lt;&gt;1),OFFSET(D388,-1,1),"")</f>
        <v/>
      </c>
      <c r="F388" s="158" t="str">
        <f t="shared" ref="F388:F451" ca="1" si="91">IF(AND($G388&lt;&gt;"",B388&lt;&gt;1),OFFSET(E388,-1,1),"")</f>
        <v/>
      </c>
      <c r="G388" s="159"/>
      <c r="H388" s="159" t="str">
        <f>IF(G388="","",INDEX(D.1[Quy cách],MATCH(G388,D.1[Tên sản phẩm],0)))</f>
        <v/>
      </c>
      <c r="I388" s="160" t="str">
        <f>IF(G388="","",INDEX(D.1[ĐVT],MATCH(G388,D.1[Tên sản phẩm],0)))</f>
        <v/>
      </c>
      <c r="J388" s="162" t="str">
        <f>IF(G388="","",INDEX(D.1[Đơn giá nhập
(Hàng tồn đầu kỳ)],MATCH(G388,D.1[Tên sản phẩm],0)))</f>
        <v/>
      </c>
      <c r="K388" s="162" t="str">
        <f t="shared" ref="K388:K451" si="92">IF(OR(G388="",J388=""),"",1)</f>
        <v/>
      </c>
      <c r="L388" s="159"/>
      <c r="M388" s="163" t="str">
        <f t="shared" ref="M388:M451" si="93">IF(AND(J388&lt;&gt;"",K388&lt;&gt;""),J388*K388,"")</f>
        <v/>
      </c>
      <c r="N388" s="164"/>
      <c r="O388" s="162"/>
      <c r="P388" s="163" t="str">
        <f t="shared" ref="P388:P451" si="94">IF(M388="","",M388-SUM(O388))</f>
        <v/>
      </c>
      <c r="Q388" s="164" t="str">
        <f t="shared" ref="Q388:Q451" ca="1" si="95">IF(AND(P388&lt;&gt;"",C388=OFFSET(C388,-1,0)),OFFSET(P388,-1,1),"")</f>
        <v/>
      </c>
      <c r="R388" s="163" t="str">
        <f t="shared" ref="R388:R451" si="96">IF(P388="","",P388*SUM(1,Q388))</f>
        <v/>
      </c>
      <c r="S388" s="163" t="str">
        <f ca="1">IF(AND(C388&lt;&gt;"",C388&lt;&gt;OFFSET(C388,1,0)),SUMIFS(M.1[Giá có thuế],M.1[Số ĐK],C388),"")</f>
        <v/>
      </c>
      <c r="T388" s="159"/>
      <c r="U388" s="161" t="str">
        <f>IF(T388="","",'Thông Tin Chung'!$L$3)</f>
        <v/>
      </c>
      <c r="V388" s="163" t="str">
        <f t="shared" ref="V388:V451" ca="1" si="97">IF(AND(S388&lt;&gt;"",T388&lt;&gt;"",S388&lt;&gt;0),S388-T388,"")</f>
        <v/>
      </c>
      <c r="W388" s="165"/>
      <c r="X388" s="155" t="str">
        <f ca="1">IF(C388="","",IF(OR(D388&lt;NgayBatDau,D388&gt;NgayKetThuc),"Ngày tháng phải nằm trong kỳ báo cáo",IF(AND(F388&lt;&gt;"",COUNTIF(D.3[Tên nhà cung cấp],F388)=0),"Tên NCC chưa khai báo trong DSNCC",IF(AND(G388&lt;&gt;"",COUNTIF(D.1[Tên sản phẩm],G388)=0),"SP này chưa khai báo trong DSSP",""))))</f>
        <v/>
      </c>
      <c r="Y388" s="23" t="str">
        <f t="shared" ca="1" si="85"/>
        <v/>
      </c>
      <c r="Z388" s="23" t="str">
        <f t="shared" ca="1" si="86"/>
        <v/>
      </c>
      <c r="AA388" s="23" t="str">
        <f t="shared" ca="1" si="87"/>
        <v/>
      </c>
    </row>
    <row r="389" spans="2:27" ht="27.75" customHeight="1" x14ac:dyDescent="0.2">
      <c r="B389" s="7">
        <f t="shared" si="88"/>
        <v>386</v>
      </c>
      <c r="C389" s="7" t="str">
        <f t="shared" ref="C389:C452" ca="1" si="98">IF(AND(D389="",E389="",F389=""),"",IF(AND(D389=OFFSET(D389,-1,0),E389=OFFSET(E389,-1,0),F389=OFFSET(F389,-1,0)),OFFSET(B389,-1,1),B389))</f>
        <v/>
      </c>
      <c r="D389" s="156" t="str">
        <f t="shared" ca="1" si="89"/>
        <v/>
      </c>
      <c r="E389" s="157" t="str">
        <f t="shared" ca="1" si="90"/>
        <v/>
      </c>
      <c r="F389" s="158" t="str">
        <f t="shared" ca="1" si="91"/>
        <v/>
      </c>
      <c r="G389" s="159"/>
      <c r="H389" s="159" t="str">
        <f>IF(G389="","",INDEX(D.1[Quy cách],MATCH(G389,D.1[Tên sản phẩm],0)))</f>
        <v/>
      </c>
      <c r="I389" s="160" t="str">
        <f>IF(G389="","",INDEX(D.1[ĐVT],MATCH(G389,D.1[Tên sản phẩm],0)))</f>
        <v/>
      </c>
      <c r="J389" s="162" t="str">
        <f>IF(G389="","",INDEX(D.1[Đơn giá nhập
(Hàng tồn đầu kỳ)],MATCH(G389,D.1[Tên sản phẩm],0)))</f>
        <v/>
      </c>
      <c r="K389" s="162" t="str">
        <f t="shared" si="92"/>
        <v/>
      </c>
      <c r="L389" s="159"/>
      <c r="M389" s="163" t="str">
        <f t="shared" si="93"/>
        <v/>
      </c>
      <c r="N389" s="164"/>
      <c r="O389" s="162"/>
      <c r="P389" s="163" t="str">
        <f t="shared" si="94"/>
        <v/>
      </c>
      <c r="Q389" s="164" t="str">
        <f t="shared" ca="1" si="95"/>
        <v/>
      </c>
      <c r="R389" s="163" t="str">
        <f t="shared" si="96"/>
        <v/>
      </c>
      <c r="S389" s="163" t="str">
        <f ca="1">IF(AND(C389&lt;&gt;"",C389&lt;&gt;OFFSET(C389,1,0)),SUMIFS(M.1[Giá có thuế],M.1[Số ĐK],C389),"")</f>
        <v/>
      </c>
      <c r="T389" s="159"/>
      <c r="U389" s="161" t="str">
        <f>IF(T389="","",'Thông Tin Chung'!$L$3)</f>
        <v/>
      </c>
      <c r="V389" s="163" t="str">
        <f t="shared" ca="1" si="97"/>
        <v/>
      </c>
      <c r="W389" s="165"/>
      <c r="X389" s="155" t="str">
        <f ca="1">IF(C389="","",IF(OR(D389&lt;NgayBatDau,D389&gt;NgayKetThuc),"Ngày tháng phải nằm trong kỳ báo cáo",IF(AND(F389&lt;&gt;"",COUNTIF(D.3[Tên nhà cung cấp],F389)=0),"Tên NCC chưa khai báo trong DSNCC",IF(AND(G389&lt;&gt;"",COUNTIF(D.1[Tên sản phẩm],G389)=0),"SP này chưa khai báo trong DSSP",""))))</f>
        <v/>
      </c>
      <c r="Y389" s="23" t="str">
        <f t="shared" ref="Y389:Y452" ca="1" si="99">IF(D389="","",IF(D389&lt;B3LocTuNgay,0,IF(D389&lt;=B3LocDenNgay,1,"")))</f>
        <v/>
      </c>
      <c r="Z389" s="23" t="str">
        <f t="shared" ref="Z389:Z452" ca="1" si="100">IF(D389="","",IF(D389&lt;B4LocTuNgay,0,IF(D389&lt;=B4LocDenNgay,1,"")))</f>
        <v/>
      </c>
      <c r="AA389" s="23" t="str">
        <f t="shared" ref="AA389:AA452" ca="1" si="101">IF(D389="","",IF(D389&lt;B5LocTuNgay,0,IF(D389&lt;=B5LocDenNgay,1,"")))</f>
        <v/>
      </c>
    </row>
    <row r="390" spans="2:27" ht="27.75" customHeight="1" x14ac:dyDescent="0.2">
      <c r="B390" s="7">
        <f t="shared" si="88"/>
        <v>387</v>
      </c>
      <c r="C390" s="7" t="str">
        <f t="shared" ca="1" si="98"/>
        <v/>
      </c>
      <c r="D390" s="156" t="str">
        <f t="shared" ca="1" si="89"/>
        <v/>
      </c>
      <c r="E390" s="157" t="str">
        <f t="shared" ca="1" si="90"/>
        <v/>
      </c>
      <c r="F390" s="158" t="str">
        <f t="shared" ca="1" si="91"/>
        <v/>
      </c>
      <c r="G390" s="159"/>
      <c r="H390" s="159" t="str">
        <f>IF(G390="","",INDEX(D.1[Quy cách],MATCH(G390,D.1[Tên sản phẩm],0)))</f>
        <v/>
      </c>
      <c r="I390" s="160" t="str">
        <f>IF(G390="","",INDEX(D.1[ĐVT],MATCH(G390,D.1[Tên sản phẩm],0)))</f>
        <v/>
      </c>
      <c r="J390" s="162" t="str">
        <f>IF(G390="","",INDEX(D.1[Đơn giá nhập
(Hàng tồn đầu kỳ)],MATCH(G390,D.1[Tên sản phẩm],0)))</f>
        <v/>
      </c>
      <c r="K390" s="162" t="str">
        <f t="shared" si="92"/>
        <v/>
      </c>
      <c r="L390" s="159"/>
      <c r="M390" s="163" t="str">
        <f t="shared" si="93"/>
        <v/>
      </c>
      <c r="N390" s="164"/>
      <c r="O390" s="162"/>
      <c r="P390" s="163" t="str">
        <f t="shared" si="94"/>
        <v/>
      </c>
      <c r="Q390" s="164" t="str">
        <f t="shared" ca="1" si="95"/>
        <v/>
      </c>
      <c r="R390" s="163" t="str">
        <f t="shared" si="96"/>
        <v/>
      </c>
      <c r="S390" s="163" t="str">
        <f ca="1">IF(AND(C390&lt;&gt;"",C390&lt;&gt;OFFSET(C390,1,0)),SUMIFS(M.1[Giá có thuế],M.1[Số ĐK],C390),"")</f>
        <v/>
      </c>
      <c r="T390" s="159"/>
      <c r="U390" s="161" t="str">
        <f>IF(T390="","",'Thông Tin Chung'!$L$3)</f>
        <v/>
      </c>
      <c r="V390" s="163" t="str">
        <f t="shared" ca="1" si="97"/>
        <v/>
      </c>
      <c r="W390" s="165"/>
      <c r="X390" s="155" t="str">
        <f ca="1">IF(C390="","",IF(OR(D390&lt;NgayBatDau,D390&gt;NgayKetThuc),"Ngày tháng phải nằm trong kỳ báo cáo",IF(AND(F390&lt;&gt;"",COUNTIF(D.3[Tên nhà cung cấp],F390)=0),"Tên NCC chưa khai báo trong DSNCC",IF(AND(G390&lt;&gt;"",COUNTIF(D.1[Tên sản phẩm],G390)=0),"SP này chưa khai báo trong DSSP",""))))</f>
        <v/>
      </c>
      <c r="Y390" s="23" t="str">
        <f t="shared" ca="1" si="99"/>
        <v/>
      </c>
      <c r="Z390" s="23" t="str">
        <f t="shared" ca="1" si="100"/>
        <v/>
      </c>
      <c r="AA390" s="23" t="str">
        <f t="shared" ca="1" si="101"/>
        <v/>
      </c>
    </row>
    <row r="391" spans="2:27" ht="27.75" customHeight="1" x14ac:dyDescent="0.2">
      <c r="B391" s="7">
        <f t="shared" si="88"/>
        <v>388</v>
      </c>
      <c r="C391" s="7" t="str">
        <f t="shared" ca="1" si="98"/>
        <v/>
      </c>
      <c r="D391" s="156" t="str">
        <f t="shared" ca="1" si="89"/>
        <v/>
      </c>
      <c r="E391" s="157" t="str">
        <f t="shared" ca="1" si="90"/>
        <v/>
      </c>
      <c r="F391" s="158" t="str">
        <f t="shared" ca="1" si="91"/>
        <v/>
      </c>
      <c r="G391" s="159"/>
      <c r="H391" s="159" t="str">
        <f>IF(G391="","",INDEX(D.1[Quy cách],MATCH(G391,D.1[Tên sản phẩm],0)))</f>
        <v/>
      </c>
      <c r="I391" s="160" t="str">
        <f>IF(G391="","",INDEX(D.1[ĐVT],MATCH(G391,D.1[Tên sản phẩm],0)))</f>
        <v/>
      </c>
      <c r="J391" s="162" t="str">
        <f>IF(G391="","",INDEX(D.1[Đơn giá nhập
(Hàng tồn đầu kỳ)],MATCH(G391,D.1[Tên sản phẩm],0)))</f>
        <v/>
      </c>
      <c r="K391" s="162" t="str">
        <f t="shared" si="92"/>
        <v/>
      </c>
      <c r="L391" s="159"/>
      <c r="M391" s="163" t="str">
        <f t="shared" si="93"/>
        <v/>
      </c>
      <c r="N391" s="164"/>
      <c r="O391" s="162"/>
      <c r="P391" s="163" t="str">
        <f t="shared" si="94"/>
        <v/>
      </c>
      <c r="Q391" s="164" t="str">
        <f t="shared" ca="1" si="95"/>
        <v/>
      </c>
      <c r="R391" s="163" t="str">
        <f t="shared" si="96"/>
        <v/>
      </c>
      <c r="S391" s="163" t="str">
        <f ca="1">IF(AND(C391&lt;&gt;"",C391&lt;&gt;OFFSET(C391,1,0)),SUMIFS(M.1[Giá có thuế],M.1[Số ĐK],C391),"")</f>
        <v/>
      </c>
      <c r="T391" s="159"/>
      <c r="U391" s="161" t="str">
        <f>IF(T391="","",'Thông Tin Chung'!$L$3)</f>
        <v/>
      </c>
      <c r="V391" s="163" t="str">
        <f t="shared" ca="1" si="97"/>
        <v/>
      </c>
      <c r="W391" s="165"/>
      <c r="X391" s="155" t="str">
        <f ca="1">IF(C391="","",IF(OR(D391&lt;NgayBatDau,D391&gt;NgayKetThuc),"Ngày tháng phải nằm trong kỳ báo cáo",IF(AND(F391&lt;&gt;"",COUNTIF(D.3[Tên nhà cung cấp],F391)=0),"Tên NCC chưa khai báo trong DSNCC",IF(AND(G391&lt;&gt;"",COUNTIF(D.1[Tên sản phẩm],G391)=0),"SP này chưa khai báo trong DSSP",""))))</f>
        <v/>
      </c>
      <c r="Y391" s="23" t="str">
        <f t="shared" ca="1" si="99"/>
        <v/>
      </c>
      <c r="Z391" s="23" t="str">
        <f t="shared" ca="1" si="100"/>
        <v/>
      </c>
      <c r="AA391" s="23" t="str">
        <f t="shared" ca="1" si="101"/>
        <v/>
      </c>
    </row>
    <row r="392" spans="2:27" ht="27.75" customHeight="1" x14ac:dyDescent="0.2">
      <c r="B392" s="7">
        <f t="shared" si="88"/>
        <v>389</v>
      </c>
      <c r="C392" s="7" t="str">
        <f t="shared" ca="1" si="98"/>
        <v/>
      </c>
      <c r="D392" s="156" t="str">
        <f t="shared" ca="1" si="89"/>
        <v/>
      </c>
      <c r="E392" s="157" t="str">
        <f t="shared" ca="1" si="90"/>
        <v/>
      </c>
      <c r="F392" s="158" t="str">
        <f t="shared" ca="1" si="91"/>
        <v/>
      </c>
      <c r="G392" s="159"/>
      <c r="H392" s="159" t="str">
        <f>IF(G392="","",INDEX(D.1[Quy cách],MATCH(G392,D.1[Tên sản phẩm],0)))</f>
        <v/>
      </c>
      <c r="I392" s="160" t="str">
        <f>IF(G392="","",INDEX(D.1[ĐVT],MATCH(G392,D.1[Tên sản phẩm],0)))</f>
        <v/>
      </c>
      <c r="J392" s="162" t="str">
        <f>IF(G392="","",INDEX(D.1[Đơn giá nhập
(Hàng tồn đầu kỳ)],MATCH(G392,D.1[Tên sản phẩm],0)))</f>
        <v/>
      </c>
      <c r="K392" s="162" t="str">
        <f t="shared" si="92"/>
        <v/>
      </c>
      <c r="L392" s="159"/>
      <c r="M392" s="163" t="str">
        <f t="shared" si="93"/>
        <v/>
      </c>
      <c r="N392" s="164"/>
      <c r="O392" s="162"/>
      <c r="P392" s="163" t="str">
        <f t="shared" si="94"/>
        <v/>
      </c>
      <c r="Q392" s="164" t="str">
        <f t="shared" ca="1" si="95"/>
        <v/>
      </c>
      <c r="R392" s="163" t="str">
        <f t="shared" si="96"/>
        <v/>
      </c>
      <c r="S392" s="163" t="str">
        <f ca="1">IF(AND(C392&lt;&gt;"",C392&lt;&gt;OFFSET(C392,1,0)),SUMIFS(M.1[Giá có thuế],M.1[Số ĐK],C392),"")</f>
        <v/>
      </c>
      <c r="T392" s="159"/>
      <c r="U392" s="161" t="str">
        <f>IF(T392="","",'Thông Tin Chung'!$L$3)</f>
        <v/>
      </c>
      <c r="V392" s="163" t="str">
        <f t="shared" ca="1" si="97"/>
        <v/>
      </c>
      <c r="W392" s="165"/>
      <c r="X392" s="155" t="str">
        <f ca="1">IF(C392="","",IF(OR(D392&lt;NgayBatDau,D392&gt;NgayKetThuc),"Ngày tháng phải nằm trong kỳ báo cáo",IF(AND(F392&lt;&gt;"",COUNTIF(D.3[Tên nhà cung cấp],F392)=0),"Tên NCC chưa khai báo trong DSNCC",IF(AND(G392&lt;&gt;"",COUNTIF(D.1[Tên sản phẩm],G392)=0),"SP này chưa khai báo trong DSSP",""))))</f>
        <v/>
      </c>
      <c r="Y392" s="23" t="str">
        <f t="shared" ca="1" si="99"/>
        <v/>
      </c>
      <c r="Z392" s="23" t="str">
        <f t="shared" ca="1" si="100"/>
        <v/>
      </c>
      <c r="AA392" s="23" t="str">
        <f t="shared" ca="1" si="101"/>
        <v/>
      </c>
    </row>
    <row r="393" spans="2:27" ht="27.75" customHeight="1" x14ac:dyDescent="0.2">
      <c r="B393" s="7">
        <f t="shared" si="88"/>
        <v>390</v>
      </c>
      <c r="C393" s="7" t="str">
        <f t="shared" ca="1" si="98"/>
        <v/>
      </c>
      <c r="D393" s="156" t="str">
        <f t="shared" ca="1" si="89"/>
        <v/>
      </c>
      <c r="E393" s="157" t="str">
        <f t="shared" ca="1" si="90"/>
        <v/>
      </c>
      <c r="F393" s="158" t="str">
        <f t="shared" ca="1" si="91"/>
        <v/>
      </c>
      <c r="G393" s="159"/>
      <c r="H393" s="159" t="str">
        <f>IF(G393="","",INDEX(D.1[Quy cách],MATCH(G393,D.1[Tên sản phẩm],0)))</f>
        <v/>
      </c>
      <c r="I393" s="160" t="str">
        <f>IF(G393="","",INDEX(D.1[ĐVT],MATCH(G393,D.1[Tên sản phẩm],0)))</f>
        <v/>
      </c>
      <c r="J393" s="162" t="str">
        <f>IF(G393="","",INDEX(D.1[Đơn giá nhập
(Hàng tồn đầu kỳ)],MATCH(G393,D.1[Tên sản phẩm],0)))</f>
        <v/>
      </c>
      <c r="K393" s="162" t="str">
        <f t="shared" si="92"/>
        <v/>
      </c>
      <c r="L393" s="159"/>
      <c r="M393" s="163" t="str">
        <f t="shared" si="93"/>
        <v/>
      </c>
      <c r="N393" s="164"/>
      <c r="O393" s="162"/>
      <c r="P393" s="163" t="str">
        <f t="shared" si="94"/>
        <v/>
      </c>
      <c r="Q393" s="164" t="str">
        <f t="shared" ca="1" si="95"/>
        <v/>
      </c>
      <c r="R393" s="163" t="str">
        <f t="shared" si="96"/>
        <v/>
      </c>
      <c r="S393" s="163" t="str">
        <f ca="1">IF(AND(C393&lt;&gt;"",C393&lt;&gt;OFFSET(C393,1,0)),SUMIFS(M.1[Giá có thuế],M.1[Số ĐK],C393),"")</f>
        <v/>
      </c>
      <c r="T393" s="159"/>
      <c r="U393" s="161" t="str">
        <f>IF(T393="","",'Thông Tin Chung'!$L$3)</f>
        <v/>
      </c>
      <c r="V393" s="163" t="str">
        <f t="shared" ca="1" si="97"/>
        <v/>
      </c>
      <c r="W393" s="165"/>
      <c r="X393" s="155" t="str">
        <f ca="1">IF(C393="","",IF(OR(D393&lt;NgayBatDau,D393&gt;NgayKetThuc),"Ngày tháng phải nằm trong kỳ báo cáo",IF(AND(F393&lt;&gt;"",COUNTIF(D.3[Tên nhà cung cấp],F393)=0),"Tên NCC chưa khai báo trong DSNCC",IF(AND(G393&lt;&gt;"",COUNTIF(D.1[Tên sản phẩm],G393)=0),"SP này chưa khai báo trong DSSP",""))))</f>
        <v/>
      </c>
      <c r="Y393" s="23" t="str">
        <f t="shared" ca="1" si="99"/>
        <v/>
      </c>
      <c r="Z393" s="23" t="str">
        <f t="shared" ca="1" si="100"/>
        <v/>
      </c>
      <c r="AA393" s="23" t="str">
        <f t="shared" ca="1" si="101"/>
        <v/>
      </c>
    </row>
    <row r="394" spans="2:27" ht="27.75" customHeight="1" x14ac:dyDescent="0.2">
      <c r="B394" s="7">
        <f t="shared" si="88"/>
        <v>391</v>
      </c>
      <c r="C394" s="7" t="str">
        <f t="shared" ca="1" si="98"/>
        <v/>
      </c>
      <c r="D394" s="156" t="str">
        <f t="shared" ca="1" si="89"/>
        <v/>
      </c>
      <c r="E394" s="157" t="str">
        <f t="shared" ca="1" si="90"/>
        <v/>
      </c>
      <c r="F394" s="158" t="str">
        <f t="shared" ca="1" si="91"/>
        <v/>
      </c>
      <c r="G394" s="159"/>
      <c r="H394" s="159" t="str">
        <f>IF(G394="","",INDEX(D.1[Quy cách],MATCH(G394,D.1[Tên sản phẩm],0)))</f>
        <v/>
      </c>
      <c r="I394" s="160" t="str">
        <f>IF(G394="","",INDEX(D.1[ĐVT],MATCH(G394,D.1[Tên sản phẩm],0)))</f>
        <v/>
      </c>
      <c r="J394" s="162" t="str">
        <f>IF(G394="","",INDEX(D.1[Đơn giá nhập
(Hàng tồn đầu kỳ)],MATCH(G394,D.1[Tên sản phẩm],0)))</f>
        <v/>
      </c>
      <c r="K394" s="162" t="str">
        <f t="shared" si="92"/>
        <v/>
      </c>
      <c r="L394" s="159"/>
      <c r="M394" s="163" t="str">
        <f t="shared" si="93"/>
        <v/>
      </c>
      <c r="N394" s="164"/>
      <c r="O394" s="162"/>
      <c r="P394" s="163" t="str">
        <f t="shared" si="94"/>
        <v/>
      </c>
      <c r="Q394" s="164" t="str">
        <f t="shared" ca="1" si="95"/>
        <v/>
      </c>
      <c r="R394" s="163" t="str">
        <f t="shared" si="96"/>
        <v/>
      </c>
      <c r="S394" s="163" t="str">
        <f ca="1">IF(AND(C394&lt;&gt;"",C394&lt;&gt;OFFSET(C394,1,0)),SUMIFS(M.1[Giá có thuế],M.1[Số ĐK],C394),"")</f>
        <v/>
      </c>
      <c r="T394" s="159"/>
      <c r="U394" s="161" t="str">
        <f>IF(T394="","",'Thông Tin Chung'!$L$3)</f>
        <v/>
      </c>
      <c r="V394" s="163" t="str">
        <f t="shared" ca="1" si="97"/>
        <v/>
      </c>
      <c r="W394" s="165"/>
      <c r="X394" s="155" t="str">
        <f ca="1">IF(C394="","",IF(OR(D394&lt;NgayBatDau,D394&gt;NgayKetThuc),"Ngày tháng phải nằm trong kỳ báo cáo",IF(AND(F394&lt;&gt;"",COUNTIF(D.3[Tên nhà cung cấp],F394)=0),"Tên NCC chưa khai báo trong DSNCC",IF(AND(G394&lt;&gt;"",COUNTIF(D.1[Tên sản phẩm],G394)=0),"SP này chưa khai báo trong DSSP",""))))</f>
        <v/>
      </c>
      <c r="Y394" s="23" t="str">
        <f t="shared" ca="1" si="99"/>
        <v/>
      </c>
      <c r="Z394" s="23" t="str">
        <f t="shared" ca="1" si="100"/>
        <v/>
      </c>
      <c r="AA394" s="23" t="str">
        <f t="shared" ca="1" si="101"/>
        <v/>
      </c>
    </row>
    <row r="395" spans="2:27" ht="27.75" customHeight="1" x14ac:dyDescent="0.2">
      <c r="B395" s="7">
        <f t="shared" si="88"/>
        <v>392</v>
      </c>
      <c r="C395" s="7" t="str">
        <f t="shared" ca="1" si="98"/>
        <v/>
      </c>
      <c r="D395" s="156" t="str">
        <f t="shared" ca="1" si="89"/>
        <v/>
      </c>
      <c r="E395" s="157" t="str">
        <f t="shared" ca="1" si="90"/>
        <v/>
      </c>
      <c r="F395" s="158" t="str">
        <f t="shared" ca="1" si="91"/>
        <v/>
      </c>
      <c r="G395" s="159"/>
      <c r="H395" s="159" t="str">
        <f>IF(G395="","",INDEX(D.1[Quy cách],MATCH(G395,D.1[Tên sản phẩm],0)))</f>
        <v/>
      </c>
      <c r="I395" s="160" t="str">
        <f>IF(G395="","",INDEX(D.1[ĐVT],MATCH(G395,D.1[Tên sản phẩm],0)))</f>
        <v/>
      </c>
      <c r="J395" s="162" t="str">
        <f>IF(G395="","",INDEX(D.1[Đơn giá nhập
(Hàng tồn đầu kỳ)],MATCH(G395,D.1[Tên sản phẩm],0)))</f>
        <v/>
      </c>
      <c r="K395" s="162" t="str">
        <f t="shared" si="92"/>
        <v/>
      </c>
      <c r="L395" s="159"/>
      <c r="M395" s="163" t="str">
        <f t="shared" si="93"/>
        <v/>
      </c>
      <c r="N395" s="164"/>
      <c r="O395" s="162"/>
      <c r="P395" s="163" t="str">
        <f t="shared" si="94"/>
        <v/>
      </c>
      <c r="Q395" s="164" t="str">
        <f t="shared" ca="1" si="95"/>
        <v/>
      </c>
      <c r="R395" s="163" t="str">
        <f t="shared" si="96"/>
        <v/>
      </c>
      <c r="S395" s="163" t="str">
        <f ca="1">IF(AND(C395&lt;&gt;"",C395&lt;&gt;OFFSET(C395,1,0)),SUMIFS(M.1[Giá có thuế],M.1[Số ĐK],C395),"")</f>
        <v/>
      </c>
      <c r="T395" s="159"/>
      <c r="U395" s="161" t="str">
        <f>IF(T395="","",'Thông Tin Chung'!$L$3)</f>
        <v/>
      </c>
      <c r="V395" s="163" t="str">
        <f t="shared" ca="1" si="97"/>
        <v/>
      </c>
      <c r="W395" s="165"/>
      <c r="X395" s="155" t="str">
        <f ca="1">IF(C395="","",IF(OR(D395&lt;NgayBatDau,D395&gt;NgayKetThuc),"Ngày tháng phải nằm trong kỳ báo cáo",IF(AND(F395&lt;&gt;"",COUNTIF(D.3[Tên nhà cung cấp],F395)=0),"Tên NCC chưa khai báo trong DSNCC",IF(AND(G395&lt;&gt;"",COUNTIF(D.1[Tên sản phẩm],G395)=0),"SP này chưa khai báo trong DSSP",""))))</f>
        <v/>
      </c>
      <c r="Y395" s="23" t="str">
        <f t="shared" ca="1" si="99"/>
        <v/>
      </c>
      <c r="Z395" s="23" t="str">
        <f t="shared" ca="1" si="100"/>
        <v/>
      </c>
      <c r="AA395" s="23" t="str">
        <f t="shared" ca="1" si="101"/>
        <v/>
      </c>
    </row>
    <row r="396" spans="2:27" ht="27.75" customHeight="1" x14ac:dyDescent="0.2">
      <c r="B396" s="7">
        <f t="shared" si="88"/>
        <v>393</v>
      </c>
      <c r="C396" s="7" t="str">
        <f t="shared" ca="1" si="98"/>
        <v/>
      </c>
      <c r="D396" s="156" t="str">
        <f t="shared" ca="1" si="89"/>
        <v/>
      </c>
      <c r="E396" s="157" t="str">
        <f t="shared" ca="1" si="90"/>
        <v/>
      </c>
      <c r="F396" s="158" t="str">
        <f t="shared" ca="1" si="91"/>
        <v/>
      </c>
      <c r="G396" s="159"/>
      <c r="H396" s="159" t="str">
        <f>IF(G396="","",INDEX(D.1[Quy cách],MATCH(G396,D.1[Tên sản phẩm],0)))</f>
        <v/>
      </c>
      <c r="I396" s="160" t="str">
        <f>IF(G396="","",INDEX(D.1[ĐVT],MATCH(G396,D.1[Tên sản phẩm],0)))</f>
        <v/>
      </c>
      <c r="J396" s="162" t="str">
        <f>IF(G396="","",INDEX(D.1[Đơn giá nhập
(Hàng tồn đầu kỳ)],MATCH(G396,D.1[Tên sản phẩm],0)))</f>
        <v/>
      </c>
      <c r="K396" s="162" t="str">
        <f t="shared" si="92"/>
        <v/>
      </c>
      <c r="L396" s="159"/>
      <c r="M396" s="163" t="str">
        <f t="shared" si="93"/>
        <v/>
      </c>
      <c r="N396" s="164"/>
      <c r="O396" s="162"/>
      <c r="P396" s="163" t="str">
        <f t="shared" si="94"/>
        <v/>
      </c>
      <c r="Q396" s="164" t="str">
        <f t="shared" ca="1" si="95"/>
        <v/>
      </c>
      <c r="R396" s="163" t="str">
        <f t="shared" si="96"/>
        <v/>
      </c>
      <c r="S396" s="163" t="str">
        <f ca="1">IF(AND(C396&lt;&gt;"",C396&lt;&gt;OFFSET(C396,1,0)),SUMIFS(M.1[Giá có thuế],M.1[Số ĐK],C396),"")</f>
        <v/>
      </c>
      <c r="T396" s="159"/>
      <c r="U396" s="161" t="str">
        <f>IF(T396="","",'Thông Tin Chung'!$L$3)</f>
        <v/>
      </c>
      <c r="V396" s="163" t="str">
        <f t="shared" ca="1" si="97"/>
        <v/>
      </c>
      <c r="W396" s="165"/>
      <c r="X396" s="155" t="str">
        <f ca="1">IF(C396="","",IF(OR(D396&lt;NgayBatDau,D396&gt;NgayKetThuc),"Ngày tháng phải nằm trong kỳ báo cáo",IF(AND(F396&lt;&gt;"",COUNTIF(D.3[Tên nhà cung cấp],F396)=0),"Tên NCC chưa khai báo trong DSNCC",IF(AND(G396&lt;&gt;"",COUNTIF(D.1[Tên sản phẩm],G396)=0),"SP này chưa khai báo trong DSSP",""))))</f>
        <v/>
      </c>
      <c r="Y396" s="23" t="str">
        <f t="shared" ca="1" si="99"/>
        <v/>
      </c>
      <c r="Z396" s="23" t="str">
        <f t="shared" ca="1" si="100"/>
        <v/>
      </c>
      <c r="AA396" s="23" t="str">
        <f t="shared" ca="1" si="101"/>
        <v/>
      </c>
    </row>
    <row r="397" spans="2:27" ht="27.75" customHeight="1" x14ac:dyDescent="0.2">
      <c r="B397" s="7">
        <f t="shared" si="88"/>
        <v>394</v>
      </c>
      <c r="C397" s="7" t="str">
        <f t="shared" ca="1" si="98"/>
        <v/>
      </c>
      <c r="D397" s="156" t="str">
        <f t="shared" ca="1" si="89"/>
        <v/>
      </c>
      <c r="E397" s="157" t="str">
        <f t="shared" ca="1" si="90"/>
        <v/>
      </c>
      <c r="F397" s="158" t="str">
        <f t="shared" ca="1" si="91"/>
        <v/>
      </c>
      <c r="G397" s="159"/>
      <c r="H397" s="159" t="str">
        <f>IF(G397="","",INDEX(D.1[Quy cách],MATCH(G397,D.1[Tên sản phẩm],0)))</f>
        <v/>
      </c>
      <c r="I397" s="160" t="str">
        <f>IF(G397="","",INDEX(D.1[ĐVT],MATCH(G397,D.1[Tên sản phẩm],0)))</f>
        <v/>
      </c>
      <c r="J397" s="162" t="str">
        <f>IF(G397="","",INDEX(D.1[Đơn giá nhập
(Hàng tồn đầu kỳ)],MATCH(G397,D.1[Tên sản phẩm],0)))</f>
        <v/>
      </c>
      <c r="K397" s="162" t="str">
        <f t="shared" si="92"/>
        <v/>
      </c>
      <c r="L397" s="159"/>
      <c r="M397" s="163" t="str">
        <f t="shared" si="93"/>
        <v/>
      </c>
      <c r="N397" s="164"/>
      <c r="O397" s="162"/>
      <c r="P397" s="163" t="str">
        <f t="shared" si="94"/>
        <v/>
      </c>
      <c r="Q397" s="164" t="str">
        <f t="shared" ca="1" si="95"/>
        <v/>
      </c>
      <c r="R397" s="163" t="str">
        <f t="shared" si="96"/>
        <v/>
      </c>
      <c r="S397" s="163" t="str">
        <f ca="1">IF(AND(C397&lt;&gt;"",C397&lt;&gt;OFFSET(C397,1,0)),SUMIFS(M.1[Giá có thuế],M.1[Số ĐK],C397),"")</f>
        <v/>
      </c>
      <c r="T397" s="159"/>
      <c r="U397" s="161" t="str">
        <f>IF(T397="","",'Thông Tin Chung'!$L$3)</f>
        <v/>
      </c>
      <c r="V397" s="163" t="str">
        <f t="shared" ca="1" si="97"/>
        <v/>
      </c>
      <c r="W397" s="165"/>
      <c r="X397" s="155" t="str">
        <f ca="1">IF(C397="","",IF(OR(D397&lt;NgayBatDau,D397&gt;NgayKetThuc),"Ngày tháng phải nằm trong kỳ báo cáo",IF(AND(F397&lt;&gt;"",COUNTIF(D.3[Tên nhà cung cấp],F397)=0),"Tên NCC chưa khai báo trong DSNCC",IF(AND(G397&lt;&gt;"",COUNTIF(D.1[Tên sản phẩm],G397)=0),"SP này chưa khai báo trong DSSP",""))))</f>
        <v/>
      </c>
      <c r="Y397" s="23" t="str">
        <f t="shared" ca="1" si="99"/>
        <v/>
      </c>
      <c r="Z397" s="23" t="str">
        <f t="shared" ca="1" si="100"/>
        <v/>
      </c>
      <c r="AA397" s="23" t="str">
        <f t="shared" ca="1" si="101"/>
        <v/>
      </c>
    </row>
    <row r="398" spans="2:27" ht="27.75" customHeight="1" x14ac:dyDescent="0.2">
      <c r="B398" s="7">
        <f t="shared" si="88"/>
        <v>395</v>
      </c>
      <c r="C398" s="7" t="str">
        <f t="shared" ca="1" si="98"/>
        <v/>
      </c>
      <c r="D398" s="156" t="str">
        <f t="shared" ca="1" si="89"/>
        <v/>
      </c>
      <c r="E398" s="157" t="str">
        <f t="shared" ca="1" si="90"/>
        <v/>
      </c>
      <c r="F398" s="158" t="str">
        <f t="shared" ca="1" si="91"/>
        <v/>
      </c>
      <c r="G398" s="159"/>
      <c r="H398" s="159" t="str">
        <f>IF(G398="","",INDEX(D.1[Quy cách],MATCH(G398,D.1[Tên sản phẩm],0)))</f>
        <v/>
      </c>
      <c r="I398" s="160" t="str">
        <f>IF(G398="","",INDEX(D.1[ĐVT],MATCH(G398,D.1[Tên sản phẩm],0)))</f>
        <v/>
      </c>
      <c r="J398" s="162" t="str">
        <f>IF(G398="","",INDEX(D.1[Đơn giá nhập
(Hàng tồn đầu kỳ)],MATCH(G398,D.1[Tên sản phẩm],0)))</f>
        <v/>
      </c>
      <c r="K398" s="162" t="str">
        <f t="shared" si="92"/>
        <v/>
      </c>
      <c r="L398" s="159"/>
      <c r="M398" s="163" t="str">
        <f t="shared" si="93"/>
        <v/>
      </c>
      <c r="N398" s="164"/>
      <c r="O398" s="162"/>
      <c r="P398" s="163" t="str">
        <f t="shared" si="94"/>
        <v/>
      </c>
      <c r="Q398" s="164" t="str">
        <f t="shared" ca="1" si="95"/>
        <v/>
      </c>
      <c r="R398" s="163" t="str">
        <f t="shared" si="96"/>
        <v/>
      </c>
      <c r="S398" s="163" t="str">
        <f ca="1">IF(AND(C398&lt;&gt;"",C398&lt;&gt;OFFSET(C398,1,0)),SUMIFS(M.1[Giá có thuế],M.1[Số ĐK],C398),"")</f>
        <v/>
      </c>
      <c r="T398" s="159"/>
      <c r="U398" s="161" t="str">
        <f>IF(T398="","",'Thông Tin Chung'!$L$3)</f>
        <v/>
      </c>
      <c r="V398" s="163" t="str">
        <f t="shared" ca="1" si="97"/>
        <v/>
      </c>
      <c r="W398" s="165"/>
      <c r="X398" s="155" t="str">
        <f ca="1">IF(C398="","",IF(OR(D398&lt;NgayBatDau,D398&gt;NgayKetThuc),"Ngày tháng phải nằm trong kỳ báo cáo",IF(AND(F398&lt;&gt;"",COUNTIF(D.3[Tên nhà cung cấp],F398)=0),"Tên NCC chưa khai báo trong DSNCC",IF(AND(G398&lt;&gt;"",COUNTIF(D.1[Tên sản phẩm],G398)=0),"SP này chưa khai báo trong DSSP",""))))</f>
        <v/>
      </c>
      <c r="Y398" s="23" t="str">
        <f t="shared" ca="1" si="99"/>
        <v/>
      </c>
      <c r="Z398" s="23" t="str">
        <f t="shared" ca="1" si="100"/>
        <v/>
      </c>
      <c r="AA398" s="23" t="str">
        <f t="shared" ca="1" si="101"/>
        <v/>
      </c>
    </row>
    <row r="399" spans="2:27" ht="27.75" customHeight="1" x14ac:dyDescent="0.2">
      <c r="B399" s="7">
        <f t="shared" si="88"/>
        <v>396</v>
      </c>
      <c r="C399" s="7" t="str">
        <f t="shared" ca="1" si="98"/>
        <v/>
      </c>
      <c r="D399" s="156" t="str">
        <f t="shared" ca="1" si="89"/>
        <v/>
      </c>
      <c r="E399" s="157" t="str">
        <f t="shared" ca="1" si="90"/>
        <v/>
      </c>
      <c r="F399" s="158" t="str">
        <f t="shared" ca="1" si="91"/>
        <v/>
      </c>
      <c r="G399" s="159"/>
      <c r="H399" s="159" t="str">
        <f>IF(G399="","",INDEX(D.1[Quy cách],MATCH(G399,D.1[Tên sản phẩm],0)))</f>
        <v/>
      </c>
      <c r="I399" s="160" t="str">
        <f>IF(G399="","",INDEX(D.1[ĐVT],MATCH(G399,D.1[Tên sản phẩm],0)))</f>
        <v/>
      </c>
      <c r="J399" s="162" t="str">
        <f>IF(G399="","",INDEX(D.1[Đơn giá nhập
(Hàng tồn đầu kỳ)],MATCH(G399,D.1[Tên sản phẩm],0)))</f>
        <v/>
      </c>
      <c r="K399" s="162" t="str">
        <f t="shared" si="92"/>
        <v/>
      </c>
      <c r="L399" s="159"/>
      <c r="M399" s="163" t="str">
        <f t="shared" si="93"/>
        <v/>
      </c>
      <c r="N399" s="164"/>
      <c r="O399" s="162"/>
      <c r="P399" s="163" t="str">
        <f t="shared" si="94"/>
        <v/>
      </c>
      <c r="Q399" s="164" t="str">
        <f t="shared" ca="1" si="95"/>
        <v/>
      </c>
      <c r="R399" s="163" t="str">
        <f t="shared" si="96"/>
        <v/>
      </c>
      <c r="S399" s="163" t="str">
        <f ca="1">IF(AND(C399&lt;&gt;"",C399&lt;&gt;OFFSET(C399,1,0)),SUMIFS(M.1[Giá có thuế],M.1[Số ĐK],C399),"")</f>
        <v/>
      </c>
      <c r="T399" s="159"/>
      <c r="U399" s="161" t="str">
        <f>IF(T399="","",'Thông Tin Chung'!$L$3)</f>
        <v/>
      </c>
      <c r="V399" s="163" t="str">
        <f t="shared" ca="1" si="97"/>
        <v/>
      </c>
      <c r="W399" s="165"/>
      <c r="X399" s="155" t="str">
        <f ca="1">IF(C399="","",IF(OR(D399&lt;NgayBatDau,D399&gt;NgayKetThuc),"Ngày tháng phải nằm trong kỳ báo cáo",IF(AND(F399&lt;&gt;"",COUNTIF(D.3[Tên nhà cung cấp],F399)=0),"Tên NCC chưa khai báo trong DSNCC",IF(AND(G399&lt;&gt;"",COUNTIF(D.1[Tên sản phẩm],G399)=0),"SP này chưa khai báo trong DSSP",""))))</f>
        <v/>
      </c>
      <c r="Y399" s="23" t="str">
        <f t="shared" ca="1" si="99"/>
        <v/>
      </c>
      <c r="Z399" s="23" t="str">
        <f t="shared" ca="1" si="100"/>
        <v/>
      </c>
      <c r="AA399" s="23" t="str">
        <f t="shared" ca="1" si="101"/>
        <v/>
      </c>
    </row>
    <row r="400" spans="2:27" ht="27.75" customHeight="1" x14ac:dyDescent="0.2">
      <c r="B400" s="7">
        <f t="shared" si="88"/>
        <v>397</v>
      </c>
      <c r="C400" s="7" t="str">
        <f t="shared" ca="1" si="98"/>
        <v/>
      </c>
      <c r="D400" s="156" t="str">
        <f t="shared" ca="1" si="89"/>
        <v/>
      </c>
      <c r="E400" s="157" t="str">
        <f t="shared" ca="1" si="90"/>
        <v/>
      </c>
      <c r="F400" s="158" t="str">
        <f t="shared" ca="1" si="91"/>
        <v/>
      </c>
      <c r="G400" s="159"/>
      <c r="H400" s="159" t="str">
        <f>IF(G400="","",INDEX(D.1[Quy cách],MATCH(G400,D.1[Tên sản phẩm],0)))</f>
        <v/>
      </c>
      <c r="I400" s="160" t="str">
        <f>IF(G400="","",INDEX(D.1[ĐVT],MATCH(G400,D.1[Tên sản phẩm],0)))</f>
        <v/>
      </c>
      <c r="J400" s="162" t="str">
        <f>IF(G400="","",INDEX(D.1[Đơn giá nhập
(Hàng tồn đầu kỳ)],MATCH(G400,D.1[Tên sản phẩm],0)))</f>
        <v/>
      </c>
      <c r="K400" s="162" t="str">
        <f t="shared" si="92"/>
        <v/>
      </c>
      <c r="L400" s="159"/>
      <c r="M400" s="163" t="str">
        <f t="shared" si="93"/>
        <v/>
      </c>
      <c r="N400" s="164"/>
      <c r="O400" s="162"/>
      <c r="P400" s="163" t="str">
        <f t="shared" si="94"/>
        <v/>
      </c>
      <c r="Q400" s="164" t="str">
        <f t="shared" ca="1" si="95"/>
        <v/>
      </c>
      <c r="R400" s="163" t="str">
        <f t="shared" si="96"/>
        <v/>
      </c>
      <c r="S400" s="163" t="str">
        <f ca="1">IF(AND(C400&lt;&gt;"",C400&lt;&gt;OFFSET(C400,1,0)),SUMIFS(M.1[Giá có thuế],M.1[Số ĐK],C400),"")</f>
        <v/>
      </c>
      <c r="T400" s="159"/>
      <c r="U400" s="161" t="str">
        <f>IF(T400="","",'Thông Tin Chung'!$L$3)</f>
        <v/>
      </c>
      <c r="V400" s="163" t="str">
        <f t="shared" ca="1" si="97"/>
        <v/>
      </c>
      <c r="W400" s="165"/>
      <c r="X400" s="155" t="str">
        <f ca="1">IF(C400="","",IF(OR(D400&lt;NgayBatDau,D400&gt;NgayKetThuc),"Ngày tháng phải nằm trong kỳ báo cáo",IF(AND(F400&lt;&gt;"",COUNTIF(D.3[Tên nhà cung cấp],F400)=0),"Tên NCC chưa khai báo trong DSNCC",IF(AND(G400&lt;&gt;"",COUNTIF(D.1[Tên sản phẩm],G400)=0),"SP này chưa khai báo trong DSSP",""))))</f>
        <v/>
      </c>
      <c r="Y400" s="23" t="str">
        <f t="shared" ca="1" si="99"/>
        <v/>
      </c>
      <c r="Z400" s="23" t="str">
        <f t="shared" ca="1" si="100"/>
        <v/>
      </c>
      <c r="AA400" s="23" t="str">
        <f t="shared" ca="1" si="101"/>
        <v/>
      </c>
    </row>
    <row r="401" spans="2:27" ht="27.75" customHeight="1" x14ac:dyDescent="0.2">
      <c r="B401" s="7">
        <f t="shared" si="88"/>
        <v>398</v>
      </c>
      <c r="C401" s="7" t="str">
        <f t="shared" ca="1" si="98"/>
        <v/>
      </c>
      <c r="D401" s="156" t="str">
        <f t="shared" ca="1" si="89"/>
        <v/>
      </c>
      <c r="E401" s="157" t="str">
        <f t="shared" ca="1" si="90"/>
        <v/>
      </c>
      <c r="F401" s="158" t="str">
        <f t="shared" ca="1" si="91"/>
        <v/>
      </c>
      <c r="G401" s="159"/>
      <c r="H401" s="159" t="str">
        <f>IF(G401="","",INDEX(D.1[Quy cách],MATCH(G401,D.1[Tên sản phẩm],0)))</f>
        <v/>
      </c>
      <c r="I401" s="160" t="str">
        <f>IF(G401="","",INDEX(D.1[ĐVT],MATCH(G401,D.1[Tên sản phẩm],0)))</f>
        <v/>
      </c>
      <c r="J401" s="162" t="str">
        <f>IF(G401="","",INDEX(D.1[Đơn giá nhập
(Hàng tồn đầu kỳ)],MATCH(G401,D.1[Tên sản phẩm],0)))</f>
        <v/>
      </c>
      <c r="K401" s="162" t="str">
        <f t="shared" si="92"/>
        <v/>
      </c>
      <c r="L401" s="159"/>
      <c r="M401" s="163" t="str">
        <f t="shared" si="93"/>
        <v/>
      </c>
      <c r="N401" s="164"/>
      <c r="O401" s="162"/>
      <c r="P401" s="163" t="str">
        <f t="shared" si="94"/>
        <v/>
      </c>
      <c r="Q401" s="164" t="str">
        <f t="shared" ca="1" si="95"/>
        <v/>
      </c>
      <c r="R401" s="163" t="str">
        <f t="shared" si="96"/>
        <v/>
      </c>
      <c r="S401" s="163" t="str">
        <f ca="1">IF(AND(C401&lt;&gt;"",C401&lt;&gt;OFFSET(C401,1,0)),SUMIFS(M.1[Giá có thuế],M.1[Số ĐK],C401),"")</f>
        <v/>
      </c>
      <c r="T401" s="159"/>
      <c r="U401" s="161" t="str">
        <f>IF(T401="","",'Thông Tin Chung'!$L$3)</f>
        <v/>
      </c>
      <c r="V401" s="163" t="str">
        <f t="shared" ca="1" si="97"/>
        <v/>
      </c>
      <c r="W401" s="165"/>
      <c r="X401" s="155" t="str">
        <f ca="1">IF(C401="","",IF(OR(D401&lt;NgayBatDau,D401&gt;NgayKetThuc),"Ngày tháng phải nằm trong kỳ báo cáo",IF(AND(F401&lt;&gt;"",COUNTIF(D.3[Tên nhà cung cấp],F401)=0),"Tên NCC chưa khai báo trong DSNCC",IF(AND(G401&lt;&gt;"",COUNTIF(D.1[Tên sản phẩm],G401)=0),"SP này chưa khai báo trong DSSP",""))))</f>
        <v/>
      </c>
      <c r="Y401" s="23" t="str">
        <f t="shared" ca="1" si="99"/>
        <v/>
      </c>
      <c r="Z401" s="23" t="str">
        <f t="shared" ca="1" si="100"/>
        <v/>
      </c>
      <c r="AA401" s="23" t="str">
        <f t="shared" ca="1" si="101"/>
        <v/>
      </c>
    </row>
    <row r="402" spans="2:27" ht="27.75" customHeight="1" x14ac:dyDescent="0.2">
      <c r="B402" s="7">
        <f t="shared" si="88"/>
        <v>399</v>
      </c>
      <c r="C402" s="7" t="str">
        <f t="shared" ca="1" si="98"/>
        <v/>
      </c>
      <c r="D402" s="156" t="str">
        <f t="shared" ca="1" si="89"/>
        <v/>
      </c>
      <c r="E402" s="157" t="str">
        <f t="shared" ca="1" si="90"/>
        <v/>
      </c>
      <c r="F402" s="158" t="str">
        <f t="shared" ca="1" si="91"/>
        <v/>
      </c>
      <c r="G402" s="159"/>
      <c r="H402" s="159" t="str">
        <f>IF(G402="","",INDEX(D.1[Quy cách],MATCH(G402,D.1[Tên sản phẩm],0)))</f>
        <v/>
      </c>
      <c r="I402" s="160" t="str">
        <f>IF(G402="","",INDEX(D.1[ĐVT],MATCH(G402,D.1[Tên sản phẩm],0)))</f>
        <v/>
      </c>
      <c r="J402" s="162" t="str">
        <f>IF(G402="","",INDEX(D.1[Đơn giá nhập
(Hàng tồn đầu kỳ)],MATCH(G402,D.1[Tên sản phẩm],0)))</f>
        <v/>
      </c>
      <c r="K402" s="162" t="str">
        <f t="shared" si="92"/>
        <v/>
      </c>
      <c r="L402" s="159"/>
      <c r="M402" s="163" t="str">
        <f t="shared" si="93"/>
        <v/>
      </c>
      <c r="N402" s="164"/>
      <c r="O402" s="162"/>
      <c r="P402" s="163" t="str">
        <f t="shared" si="94"/>
        <v/>
      </c>
      <c r="Q402" s="164" t="str">
        <f t="shared" ca="1" si="95"/>
        <v/>
      </c>
      <c r="R402" s="163" t="str">
        <f t="shared" si="96"/>
        <v/>
      </c>
      <c r="S402" s="163" t="str">
        <f ca="1">IF(AND(C402&lt;&gt;"",C402&lt;&gt;OFFSET(C402,1,0)),SUMIFS(M.1[Giá có thuế],M.1[Số ĐK],C402),"")</f>
        <v/>
      </c>
      <c r="T402" s="159"/>
      <c r="U402" s="161" t="str">
        <f>IF(T402="","",'Thông Tin Chung'!$L$3)</f>
        <v/>
      </c>
      <c r="V402" s="163" t="str">
        <f t="shared" ca="1" si="97"/>
        <v/>
      </c>
      <c r="W402" s="165"/>
      <c r="X402" s="155" t="str">
        <f ca="1">IF(C402="","",IF(OR(D402&lt;NgayBatDau,D402&gt;NgayKetThuc),"Ngày tháng phải nằm trong kỳ báo cáo",IF(AND(F402&lt;&gt;"",COUNTIF(D.3[Tên nhà cung cấp],F402)=0),"Tên NCC chưa khai báo trong DSNCC",IF(AND(G402&lt;&gt;"",COUNTIF(D.1[Tên sản phẩm],G402)=0),"SP này chưa khai báo trong DSSP",""))))</f>
        <v/>
      </c>
      <c r="Y402" s="23" t="str">
        <f t="shared" ca="1" si="99"/>
        <v/>
      </c>
      <c r="Z402" s="23" t="str">
        <f t="shared" ca="1" si="100"/>
        <v/>
      </c>
      <c r="AA402" s="23" t="str">
        <f t="shared" ca="1" si="101"/>
        <v/>
      </c>
    </row>
    <row r="403" spans="2:27" ht="27.75" customHeight="1" x14ac:dyDescent="0.2">
      <c r="B403" s="7">
        <f t="shared" si="88"/>
        <v>400</v>
      </c>
      <c r="C403" s="7" t="str">
        <f t="shared" ca="1" si="98"/>
        <v/>
      </c>
      <c r="D403" s="156" t="str">
        <f t="shared" ca="1" si="89"/>
        <v/>
      </c>
      <c r="E403" s="157" t="str">
        <f t="shared" ca="1" si="90"/>
        <v/>
      </c>
      <c r="F403" s="158" t="str">
        <f t="shared" ca="1" si="91"/>
        <v/>
      </c>
      <c r="G403" s="159"/>
      <c r="H403" s="159" t="str">
        <f>IF(G403="","",INDEX(D.1[Quy cách],MATCH(G403,D.1[Tên sản phẩm],0)))</f>
        <v/>
      </c>
      <c r="I403" s="160" t="str">
        <f>IF(G403="","",INDEX(D.1[ĐVT],MATCH(G403,D.1[Tên sản phẩm],0)))</f>
        <v/>
      </c>
      <c r="J403" s="162" t="str">
        <f>IF(G403="","",INDEX(D.1[Đơn giá nhập
(Hàng tồn đầu kỳ)],MATCH(G403,D.1[Tên sản phẩm],0)))</f>
        <v/>
      </c>
      <c r="K403" s="162" t="str">
        <f t="shared" si="92"/>
        <v/>
      </c>
      <c r="L403" s="159"/>
      <c r="M403" s="163" t="str">
        <f t="shared" si="93"/>
        <v/>
      </c>
      <c r="N403" s="164"/>
      <c r="O403" s="162"/>
      <c r="P403" s="163" t="str">
        <f t="shared" si="94"/>
        <v/>
      </c>
      <c r="Q403" s="164" t="str">
        <f t="shared" ca="1" si="95"/>
        <v/>
      </c>
      <c r="R403" s="163" t="str">
        <f t="shared" si="96"/>
        <v/>
      </c>
      <c r="S403" s="163" t="str">
        <f ca="1">IF(AND(C403&lt;&gt;"",C403&lt;&gt;OFFSET(C403,1,0)),SUMIFS(M.1[Giá có thuế],M.1[Số ĐK],C403),"")</f>
        <v/>
      </c>
      <c r="T403" s="159"/>
      <c r="U403" s="161" t="str">
        <f>IF(T403="","",'Thông Tin Chung'!$L$3)</f>
        <v/>
      </c>
      <c r="V403" s="163" t="str">
        <f t="shared" ca="1" si="97"/>
        <v/>
      </c>
      <c r="W403" s="165"/>
      <c r="X403" s="155" t="str">
        <f ca="1">IF(C403="","",IF(OR(D403&lt;NgayBatDau,D403&gt;NgayKetThuc),"Ngày tháng phải nằm trong kỳ báo cáo",IF(AND(F403&lt;&gt;"",COUNTIF(D.3[Tên nhà cung cấp],F403)=0),"Tên NCC chưa khai báo trong DSNCC",IF(AND(G403&lt;&gt;"",COUNTIF(D.1[Tên sản phẩm],G403)=0),"SP này chưa khai báo trong DSSP",""))))</f>
        <v/>
      </c>
      <c r="Y403" s="23" t="str">
        <f t="shared" ca="1" si="99"/>
        <v/>
      </c>
      <c r="Z403" s="23" t="str">
        <f t="shared" ca="1" si="100"/>
        <v/>
      </c>
      <c r="AA403" s="23" t="str">
        <f t="shared" ca="1" si="101"/>
        <v/>
      </c>
    </row>
    <row r="404" spans="2:27" ht="27.75" customHeight="1" x14ac:dyDescent="0.2">
      <c r="B404" s="7">
        <f t="shared" si="88"/>
        <v>401</v>
      </c>
      <c r="C404" s="7" t="str">
        <f t="shared" ca="1" si="98"/>
        <v/>
      </c>
      <c r="D404" s="156" t="str">
        <f t="shared" ca="1" si="89"/>
        <v/>
      </c>
      <c r="E404" s="157" t="str">
        <f t="shared" ca="1" si="90"/>
        <v/>
      </c>
      <c r="F404" s="158" t="str">
        <f t="shared" ca="1" si="91"/>
        <v/>
      </c>
      <c r="G404" s="159"/>
      <c r="H404" s="159" t="str">
        <f>IF(G404="","",INDEX(D.1[Quy cách],MATCH(G404,D.1[Tên sản phẩm],0)))</f>
        <v/>
      </c>
      <c r="I404" s="160" t="str">
        <f>IF(G404="","",INDEX(D.1[ĐVT],MATCH(G404,D.1[Tên sản phẩm],0)))</f>
        <v/>
      </c>
      <c r="J404" s="162" t="str">
        <f>IF(G404="","",INDEX(D.1[Đơn giá nhập
(Hàng tồn đầu kỳ)],MATCH(G404,D.1[Tên sản phẩm],0)))</f>
        <v/>
      </c>
      <c r="K404" s="162" t="str">
        <f t="shared" si="92"/>
        <v/>
      </c>
      <c r="L404" s="159"/>
      <c r="M404" s="163" t="str">
        <f t="shared" si="93"/>
        <v/>
      </c>
      <c r="N404" s="164"/>
      <c r="O404" s="162"/>
      <c r="P404" s="163" t="str">
        <f t="shared" si="94"/>
        <v/>
      </c>
      <c r="Q404" s="164" t="str">
        <f t="shared" ca="1" si="95"/>
        <v/>
      </c>
      <c r="R404" s="163" t="str">
        <f t="shared" si="96"/>
        <v/>
      </c>
      <c r="S404" s="163" t="str">
        <f ca="1">IF(AND(C404&lt;&gt;"",C404&lt;&gt;OFFSET(C404,1,0)),SUMIFS(M.1[Giá có thuế],M.1[Số ĐK],C404),"")</f>
        <v/>
      </c>
      <c r="T404" s="159"/>
      <c r="U404" s="161" t="str">
        <f>IF(T404="","",'Thông Tin Chung'!$L$3)</f>
        <v/>
      </c>
      <c r="V404" s="163" t="str">
        <f t="shared" ca="1" si="97"/>
        <v/>
      </c>
      <c r="W404" s="165"/>
      <c r="X404" s="155" t="str">
        <f ca="1">IF(C404="","",IF(OR(D404&lt;NgayBatDau,D404&gt;NgayKetThuc),"Ngày tháng phải nằm trong kỳ báo cáo",IF(AND(F404&lt;&gt;"",COUNTIF(D.3[Tên nhà cung cấp],F404)=0),"Tên NCC chưa khai báo trong DSNCC",IF(AND(G404&lt;&gt;"",COUNTIF(D.1[Tên sản phẩm],G404)=0),"SP này chưa khai báo trong DSSP",""))))</f>
        <v/>
      </c>
      <c r="Y404" s="23" t="str">
        <f t="shared" ca="1" si="99"/>
        <v/>
      </c>
      <c r="Z404" s="23" t="str">
        <f t="shared" ca="1" si="100"/>
        <v/>
      </c>
      <c r="AA404" s="23" t="str">
        <f t="shared" ca="1" si="101"/>
        <v/>
      </c>
    </row>
    <row r="405" spans="2:27" ht="27.75" customHeight="1" x14ac:dyDescent="0.2">
      <c r="B405" s="7">
        <f t="shared" si="88"/>
        <v>402</v>
      </c>
      <c r="C405" s="7" t="str">
        <f t="shared" ca="1" si="98"/>
        <v/>
      </c>
      <c r="D405" s="156" t="str">
        <f t="shared" ca="1" si="89"/>
        <v/>
      </c>
      <c r="E405" s="157" t="str">
        <f t="shared" ca="1" si="90"/>
        <v/>
      </c>
      <c r="F405" s="158" t="str">
        <f t="shared" ca="1" si="91"/>
        <v/>
      </c>
      <c r="G405" s="159"/>
      <c r="H405" s="159" t="str">
        <f>IF(G405="","",INDEX(D.1[Quy cách],MATCH(G405,D.1[Tên sản phẩm],0)))</f>
        <v/>
      </c>
      <c r="I405" s="160" t="str">
        <f>IF(G405="","",INDEX(D.1[ĐVT],MATCH(G405,D.1[Tên sản phẩm],0)))</f>
        <v/>
      </c>
      <c r="J405" s="162" t="str">
        <f>IF(G405="","",INDEX(D.1[Đơn giá nhập
(Hàng tồn đầu kỳ)],MATCH(G405,D.1[Tên sản phẩm],0)))</f>
        <v/>
      </c>
      <c r="K405" s="162" t="str">
        <f t="shared" si="92"/>
        <v/>
      </c>
      <c r="L405" s="159"/>
      <c r="M405" s="163" t="str">
        <f t="shared" si="93"/>
        <v/>
      </c>
      <c r="N405" s="164"/>
      <c r="O405" s="162"/>
      <c r="P405" s="163" t="str">
        <f t="shared" si="94"/>
        <v/>
      </c>
      <c r="Q405" s="164" t="str">
        <f t="shared" ca="1" si="95"/>
        <v/>
      </c>
      <c r="R405" s="163" t="str">
        <f t="shared" si="96"/>
        <v/>
      </c>
      <c r="S405" s="163" t="str">
        <f ca="1">IF(AND(C405&lt;&gt;"",C405&lt;&gt;OFFSET(C405,1,0)),SUMIFS(M.1[Giá có thuế],M.1[Số ĐK],C405),"")</f>
        <v/>
      </c>
      <c r="T405" s="159"/>
      <c r="U405" s="161" t="str">
        <f>IF(T405="","",'Thông Tin Chung'!$L$3)</f>
        <v/>
      </c>
      <c r="V405" s="163" t="str">
        <f t="shared" ca="1" si="97"/>
        <v/>
      </c>
      <c r="W405" s="165"/>
      <c r="X405" s="155" t="str">
        <f ca="1">IF(C405="","",IF(OR(D405&lt;NgayBatDau,D405&gt;NgayKetThuc),"Ngày tháng phải nằm trong kỳ báo cáo",IF(AND(F405&lt;&gt;"",COUNTIF(D.3[Tên nhà cung cấp],F405)=0),"Tên NCC chưa khai báo trong DSNCC",IF(AND(G405&lt;&gt;"",COUNTIF(D.1[Tên sản phẩm],G405)=0),"SP này chưa khai báo trong DSSP",""))))</f>
        <v/>
      </c>
      <c r="Y405" s="23" t="str">
        <f t="shared" ca="1" si="99"/>
        <v/>
      </c>
      <c r="Z405" s="23" t="str">
        <f t="shared" ca="1" si="100"/>
        <v/>
      </c>
      <c r="AA405" s="23" t="str">
        <f t="shared" ca="1" si="101"/>
        <v/>
      </c>
    </row>
    <row r="406" spans="2:27" ht="27.75" customHeight="1" x14ac:dyDescent="0.2">
      <c r="B406" s="7">
        <f t="shared" si="88"/>
        <v>403</v>
      </c>
      <c r="C406" s="7" t="str">
        <f t="shared" ca="1" si="98"/>
        <v/>
      </c>
      <c r="D406" s="156" t="str">
        <f t="shared" ca="1" si="89"/>
        <v/>
      </c>
      <c r="E406" s="157" t="str">
        <f t="shared" ca="1" si="90"/>
        <v/>
      </c>
      <c r="F406" s="158" t="str">
        <f t="shared" ca="1" si="91"/>
        <v/>
      </c>
      <c r="G406" s="159"/>
      <c r="H406" s="159" t="str">
        <f>IF(G406="","",INDEX(D.1[Quy cách],MATCH(G406,D.1[Tên sản phẩm],0)))</f>
        <v/>
      </c>
      <c r="I406" s="160" t="str">
        <f>IF(G406="","",INDEX(D.1[ĐVT],MATCH(G406,D.1[Tên sản phẩm],0)))</f>
        <v/>
      </c>
      <c r="J406" s="162" t="str">
        <f>IF(G406="","",INDEX(D.1[Đơn giá nhập
(Hàng tồn đầu kỳ)],MATCH(G406,D.1[Tên sản phẩm],0)))</f>
        <v/>
      </c>
      <c r="K406" s="162" t="str">
        <f t="shared" si="92"/>
        <v/>
      </c>
      <c r="L406" s="159"/>
      <c r="M406" s="163" t="str">
        <f t="shared" si="93"/>
        <v/>
      </c>
      <c r="N406" s="164"/>
      <c r="O406" s="162"/>
      <c r="P406" s="163" t="str">
        <f t="shared" si="94"/>
        <v/>
      </c>
      <c r="Q406" s="164" t="str">
        <f t="shared" ca="1" si="95"/>
        <v/>
      </c>
      <c r="R406" s="163" t="str">
        <f t="shared" si="96"/>
        <v/>
      </c>
      <c r="S406" s="163" t="str">
        <f ca="1">IF(AND(C406&lt;&gt;"",C406&lt;&gt;OFFSET(C406,1,0)),SUMIFS(M.1[Giá có thuế],M.1[Số ĐK],C406),"")</f>
        <v/>
      </c>
      <c r="T406" s="159"/>
      <c r="U406" s="161" t="str">
        <f>IF(T406="","",'Thông Tin Chung'!$L$3)</f>
        <v/>
      </c>
      <c r="V406" s="163" t="str">
        <f t="shared" ca="1" si="97"/>
        <v/>
      </c>
      <c r="W406" s="165"/>
      <c r="X406" s="155" t="str">
        <f ca="1">IF(C406="","",IF(OR(D406&lt;NgayBatDau,D406&gt;NgayKetThuc),"Ngày tháng phải nằm trong kỳ báo cáo",IF(AND(F406&lt;&gt;"",COUNTIF(D.3[Tên nhà cung cấp],F406)=0),"Tên NCC chưa khai báo trong DSNCC",IF(AND(G406&lt;&gt;"",COUNTIF(D.1[Tên sản phẩm],G406)=0),"SP này chưa khai báo trong DSSP",""))))</f>
        <v/>
      </c>
      <c r="Y406" s="23" t="str">
        <f t="shared" ca="1" si="99"/>
        <v/>
      </c>
      <c r="Z406" s="23" t="str">
        <f t="shared" ca="1" si="100"/>
        <v/>
      </c>
      <c r="AA406" s="23" t="str">
        <f t="shared" ca="1" si="101"/>
        <v/>
      </c>
    </row>
    <row r="407" spans="2:27" ht="27.75" customHeight="1" x14ac:dyDescent="0.2">
      <c r="B407" s="7">
        <f t="shared" si="88"/>
        <v>404</v>
      </c>
      <c r="C407" s="7" t="str">
        <f t="shared" ca="1" si="98"/>
        <v/>
      </c>
      <c r="D407" s="156" t="str">
        <f t="shared" ca="1" si="89"/>
        <v/>
      </c>
      <c r="E407" s="157" t="str">
        <f t="shared" ca="1" si="90"/>
        <v/>
      </c>
      <c r="F407" s="158" t="str">
        <f t="shared" ca="1" si="91"/>
        <v/>
      </c>
      <c r="G407" s="159"/>
      <c r="H407" s="159" t="str">
        <f>IF(G407="","",INDEX(D.1[Quy cách],MATCH(G407,D.1[Tên sản phẩm],0)))</f>
        <v/>
      </c>
      <c r="I407" s="160" t="str">
        <f>IF(G407="","",INDEX(D.1[ĐVT],MATCH(G407,D.1[Tên sản phẩm],0)))</f>
        <v/>
      </c>
      <c r="J407" s="162" t="str">
        <f>IF(G407="","",INDEX(D.1[Đơn giá nhập
(Hàng tồn đầu kỳ)],MATCH(G407,D.1[Tên sản phẩm],0)))</f>
        <v/>
      </c>
      <c r="K407" s="162" t="str">
        <f t="shared" si="92"/>
        <v/>
      </c>
      <c r="L407" s="159"/>
      <c r="M407" s="163" t="str">
        <f t="shared" si="93"/>
        <v/>
      </c>
      <c r="N407" s="164"/>
      <c r="O407" s="162"/>
      <c r="P407" s="163" t="str">
        <f t="shared" si="94"/>
        <v/>
      </c>
      <c r="Q407" s="164" t="str">
        <f t="shared" ca="1" si="95"/>
        <v/>
      </c>
      <c r="R407" s="163" t="str">
        <f t="shared" si="96"/>
        <v/>
      </c>
      <c r="S407" s="163" t="str">
        <f ca="1">IF(AND(C407&lt;&gt;"",C407&lt;&gt;OFFSET(C407,1,0)),SUMIFS(M.1[Giá có thuế],M.1[Số ĐK],C407),"")</f>
        <v/>
      </c>
      <c r="T407" s="159"/>
      <c r="U407" s="161" t="str">
        <f>IF(T407="","",'Thông Tin Chung'!$L$3)</f>
        <v/>
      </c>
      <c r="V407" s="163" t="str">
        <f t="shared" ca="1" si="97"/>
        <v/>
      </c>
      <c r="W407" s="165"/>
      <c r="X407" s="155" t="str">
        <f ca="1">IF(C407="","",IF(OR(D407&lt;NgayBatDau,D407&gt;NgayKetThuc),"Ngày tháng phải nằm trong kỳ báo cáo",IF(AND(F407&lt;&gt;"",COUNTIF(D.3[Tên nhà cung cấp],F407)=0),"Tên NCC chưa khai báo trong DSNCC",IF(AND(G407&lt;&gt;"",COUNTIF(D.1[Tên sản phẩm],G407)=0),"SP này chưa khai báo trong DSSP",""))))</f>
        <v/>
      </c>
      <c r="Y407" s="23" t="str">
        <f t="shared" ca="1" si="99"/>
        <v/>
      </c>
      <c r="Z407" s="23" t="str">
        <f t="shared" ca="1" si="100"/>
        <v/>
      </c>
      <c r="AA407" s="23" t="str">
        <f t="shared" ca="1" si="101"/>
        <v/>
      </c>
    </row>
    <row r="408" spans="2:27" ht="27.75" customHeight="1" x14ac:dyDescent="0.2">
      <c r="B408" s="7">
        <f t="shared" si="88"/>
        <v>405</v>
      </c>
      <c r="C408" s="7" t="str">
        <f t="shared" ca="1" si="98"/>
        <v/>
      </c>
      <c r="D408" s="156" t="str">
        <f t="shared" ca="1" si="89"/>
        <v/>
      </c>
      <c r="E408" s="157" t="str">
        <f t="shared" ca="1" si="90"/>
        <v/>
      </c>
      <c r="F408" s="158" t="str">
        <f t="shared" ca="1" si="91"/>
        <v/>
      </c>
      <c r="G408" s="159"/>
      <c r="H408" s="159" t="str">
        <f>IF(G408="","",INDEX(D.1[Quy cách],MATCH(G408,D.1[Tên sản phẩm],0)))</f>
        <v/>
      </c>
      <c r="I408" s="160" t="str">
        <f>IF(G408="","",INDEX(D.1[ĐVT],MATCH(G408,D.1[Tên sản phẩm],0)))</f>
        <v/>
      </c>
      <c r="J408" s="162" t="str">
        <f>IF(G408="","",INDEX(D.1[Đơn giá nhập
(Hàng tồn đầu kỳ)],MATCH(G408,D.1[Tên sản phẩm],0)))</f>
        <v/>
      </c>
      <c r="K408" s="162" t="str">
        <f t="shared" si="92"/>
        <v/>
      </c>
      <c r="L408" s="159"/>
      <c r="M408" s="163" t="str">
        <f t="shared" si="93"/>
        <v/>
      </c>
      <c r="N408" s="164"/>
      <c r="O408" s="162"/>
      <c r="P408" s="163" t="str">
        <f t="shared" si="94"/>
        <v/>
      </c>
      <c r="Q408" s="164" t="str">
        <f t="shared" ca="1" si="95"/>
        <v/>
      </c>
      <c r="R408" s="163" t="str">
        <f t="shared" si="96"/>
        <v/>
      </c>
      <c r="S408" s="163" t="str">
        <f ca="1">IF(AND(C408&lt;&gt;"",C408&lt;&gt;OFFSET(C408,1,0)),SUMIFS(M.1[Giá có thuế],M.1[Số ĐK],C408),"")</f>
        <v/>
      </c>
      <c r="T408" s="159"/>
      <c r="U408" s="161" t="str">
        <f>IF(T408="","",'Thông Tin Chung'!$L$3)</f>
        <v/>
      </c>
      <c r="V408" s="163" t="str">
        <f t="shared" ca="1" si="97"/>
        <v/>
      </c>
      <c r="W408" s="165"/>
      <c r="X408" s="155" t="str">
        <f ca="1">IF(C408="","",IF(OR(D408&lt;NgayBatDau,D408&gt;NgayKetThuc),"Ngày tháng phải nằm trong kỳ báo cáo",IF(AND(F408&lt;&gt;"",COUNTIF(D.3[Tên nhà cung cấp],F408)=0),"Tên NCC chưa khai báo trong DSNCC",IF(AND(G408&lt;&gt;"",COUNTIF(D.1[Tên sản phẩm],G408)=0),"SP này chưa khai báo trong DSSP",""))))</f>
        <v/>
      </c>
      <c r="Y408" s="23" t="str">
        <f t="shared" ca="1" si="99"/>
        <v/>
      </c>
      <c r="Z408" s="23" t="str">
        <f t="shared" ca="1" si="100"/>
        <v/>
      </c>
      <c r="AA408" s="23" t="str">
        <f t="shared" ca="1" si="101"/>
        <v/>
      </c>
    </row>
    <row r="409" spans="2:27" ht="27.75" customHeight="1" x14ac:dyDescent="0.2">
      <c r="B409" s="7">
        <f t="shared" si="88"/>
        <v>406</v>
      </c>
      <c r="C409" s="7" t="str">
        <f t="shared" ca="1" si="98"/>
        <v/>
      </c>
      <c r="D409" s="156" t="str">
        <f t="shared" ca="1" si="89"/>
        <v/>
      </c>
      <c r="E409" s="157" t="str">
        <f t="shared" ca="1" si="90"/>
        <v/>
      </c>
      <c r="F409" s="158" t="str">
        <f t="shared" ca="1" si="91"/>
        <v/>
      </c>
      <c r="G409" s="159"/>
      <c r="H409" s="159" t="str">
        <f>IF(G409="","",INDEX(D.1[Quy cách],MATCH(G409,D.1[Tên sản phẩm],0)))</f>
        <v/>
      </c>
      <c r="I409" s="160" t="str">
        <f>IF(G409="","",INDEX(D.1[ĐVT],MATCH(G409,D.1[Tên sản phẩm],0)))</f>
        <v/>
      </c>
      <c r="J409" s="162" t="str">
        <f>IF(G409="","",INDEX(D.1[Đơn giá nhập
(Hàng tồn đầu kỳ)],MATCH(G409,D.1[Tên sản phẩm],0)))</f>
        <v/>
      </c>
      <c r="K409" s="162" t="str">
        <f t="shared" si="92"/>
        <v/>
      </c>
      <c r="L409" s="159"/>
      <c r="M409" s="163" t="str">
        <f t="shared" si="93"/>
        <v/>
      </c>
      <c r="N409" s="164"/>
      <c r="O409" s="162"/>
      <c r="P409" s="163" t="str">
        <f t="shared" si="94"/>
        <v/>
      </c>
      <c r="Q409" s="164" t="str">
        <f t="shared" ca="1" si="95"/>
        <v/>
      </c>
      <c r="R409" s="163" t="str">
        <f t="shared" si="96"/>
        <v/>
      </c>
      <c r="S409" s="163" t="str">
        <f ca="1">IF(AND(C409&lt;&gt;"",C409&lt;&gt;OFFSET(C409,1,0)),SUMIFS(M.1[Giá có thuế],M.1[Số ĐK],C409),"")</f>
        <v/>
      </c>
      <c r="T409" s="159"/>
      <c r="U409" s="161" t="str">
        <f>IF(T409="","",'Thông Tin Chung'!$L$3)</f>
        <v/>
      </c>
      <c r="V409" s="163" t="str">
        <f t="shared" ca="1" si="97"/>
        <v/>
      </c>
      <c r="W409" s="165"/>
      <c r="X409" s="155" t="str">
        <f ca="1">IF(C409="","",IF(OR(D409&lt;NgayBatDau,D409&gt;NgayKetThuc),"Ngày tháng phải nằm trong kỳ báo cáo",IF(AND(F409&lt;&gt;"",COUNTIF(D.3[Tên nhà cung cấp],F409)=0),"Tên NCC chưa khai báo trong DSNCC",IF(AND(G409&lt;&gt;"",COUNTIF(D.1[Tên sản phẩm],G409)=0),"SP này chưa khai báo trong DSSP",""))))</f>
        <v/>
      </c>
      <c r="Y409" s="23" t="str">
        <f t="shared" ca="1" si="99"/>
        <v/>
      </c>
      <c r="Z409" s="23" t="str">
        <f t="shared" ca="1" si="100"/>
        <v/>
      </c>
      <c r="AA409" s="23" t="str">
        <f t="shared" ca="1" si="101"/>
        <v/>
      </c>
    </row>
    <row r="410" spans="2:27" ht="27.75" customHeight="1" x14ac:dyDescent="0.2">
      <c r="B410" s="7">
        <f t="shared" si="88"/>
        <v>407</v>
      </c>
      <c r="C410" s="7" t="str">
        <f t="shared" ca="1" si="98"/>
        <v/>
      </c>
      <c r="D410" s="156" t="str">
        <f t="shared" ca="1" si="89"/>
        <v/>
      </c>
      <c r="E410" s="157" t="str">
        <f t="shared" ca="1" si="90"/>
        <v/>
      </c>
      <c r="F410" s="158" t="str">
        <f t="shared" ca="1" si="91"/>
        <v/>
      </c>
      <c r="G410" s="159"/>
      <c r="H410" s="159" t="str">
        <f>IF(G410="","",INDEX(D.1[Quy cách],MATCH(G410,D.1[Tên sản phẩm],0)))</f>
        <v/>
      </c>
      <c r="I410" s="160" t="str">
        <f>IF(G410="","",INDEX(D.1[ĐVT],MATCH(G410,D.1[Tên sản phẩm],0)))</f>
        <v/>
      </c>
      <c r="J410" s="162" t="str">
        <f>IF(G410="","",INDEX(D.1[Đơn giá nhập
(Hàng tồn đầu kỳ)],MATCH(G410,D.1[Tên sản phẩm],0)))</f>
        <v/>
      </c>
      <c r="K410" s="162" t="str">
        <f t="shared" si="92"/>
        <v/>
      </c>
      <c r="L410" s="159"/>
      <c r="M410" s="163" t="str">
        <f t="shared" si="93"/>
        <v/>
      </c>
      <c r="N410" s="164"/>
      <c r="O410" s="162"/>
      <c r="P410" s="163" t="str">
        <f t="shared" si="94"/>
        <v/>
      </c>
      <c r="Q410" s="164" t="str">
        <f t="shared" ca="1" si="95"/>
        <v/>
      </c>
      <c r="R410" s="163" t="str">
        <f t="shared" si="96"/>
        <v/>
      </c>
      <c r="S410" s="163" t="str">
        <f ca="1">IF(AND(C410&lt;&gt;"",C410&lt;&gt;OFFSET(C410,1,0)),SUMIFS(M.1[Giá có thuế],M.1[Số ĐK],C410),"")</f>
        <v/>
      </c>
      <c r="T410" s="159"/>
      <c r="U410" s="161" t="str">
        <f>IF(T410="","",'Thông Tin Chung'!$L$3)</f>
        <v/>
      </c>
      <c r="V410" s="163" t="str">
        <f t="shared" ca="1" si="97"/>
        <v/>
      </c>
      <c r="W410" s="165"/>
      <c r="X410" s="155" t="str">
        <f ca="1">IF(C410="","",IF(OR(D410&lt;NgayBatDau,D410&gt;NgayKetThuc),"Ngày tháng phải nằm trong kỳ báo cáo",IF(AND(F410&lt;&gt;"",COUNTIF(D.3[Tên nhà cung cấp],F410)=0),"Tên NCC chưa khai báo trong DSNCC",IF(AND(G410&lt;&gt;"",COUNTIF(D.1[Tên sản phẩm],G410)=0),"SP này chưa khai báo trong DSSP",""))))</f>
        <v/>
      </c>
      <c r="Y410" s="23" t="str">
        <f t="shared" ca="1" si="99"/>
        <v/>
      </c>
      <c r="Z410" s="23" t="str">
        <f t="shared" ca="1" si="100"/>
        <v/>
      </c>
      <c r="AA410" s="23" t="str">
        <f t="shared" ca="1" si="101"/>
        <v/>
      </c>
    </row>
    <row r="411" spans="2:27" ht="27.75" customHeight="1" x14ac:dyDescent="0.2">
      <c r="B411" s="7">
        <f t="shared" si="88"/>
        <v>408</v>
      </c>
      <c r="C411" s="7" t="str">
        <f t="shared" ca="1" si="98"/>
        <v/>
      </c>
      <c r="D411" s="156" t="str">
        <f t="shared" ca="1" si="89"/>
        <v/>
      </c>
      <c r="E411" s="157" t="str">
        <f t="shared" ca="1" si="90"/>
        <v/>
      </c>
      <c r="F411" s="158" t="str">
        <f t="shared" ca="1" si="91"/>
        <v/>
      </c>
      <c r="G411" s="159"/>
      <c r="H411" s="159" t="str">
        <f>IF(G411="","",INDEX(D.1[Quy cách],MATCH(G411,D.1[Tên sản phẩm],0)))</f>
        <v/>
      </c>
      <c r="I411" s="160" t="str">
        <f>IF(G411="","",INDEX(D.1[ĐVT],MATCH(G411,D.1[Tên sản phẩm],0)))</f>
        <v/>
      </c>
      <c r="J411" s="162" t="str">
        <f>IF(G411="","",INDEX(D.1[Đơn giá nhập
(Hàng tồn đầu kỳ)],MATCH(G411,D.1[Tên sản phẩm],0)))</f>
        <v/>
      </c>
      <c r="K411" s="162" t="str">
        <f t="shared" si="92"/>
        <v/>
      </c>
      <c r="L411" s="159"/>
      <c r="M411" s="163" t="str">
        <f t="shared" si="93"/>
        <v/>
      </c>
      <c r="N411" s="164"/>
      <c r="O411" s="162"/>
      <c r="P411" s="163" t="str">
        <f t="shared" si="94"/>
        <v/>
      </c>
      <c r="Q411" s="164" t="str">
        <f t="shared" ca="1" si="95"/>
        <v/>
      </c>
      <c r="R411" s="163" t="str">
        <f t="shared" si="96"/>
        <v/>
      </c>
      <c r="S411" s="163" t="str">
        <f ca="1">IF(AND(C411&lt;&gt;"",C411&lt;&gt;OFFSET(C411,1,0)),SUMIFS(M.1[Giá có thuế],M.1[Số ĐK],C411),"")</f>
        <v/>
      </c>
      <c r="T411" s="159"/>
      <c r="U411" s="161" t="str">
        <f>IF(T411="","",'Thông Tin Chung'!$L$3)</f>
        <v/>
      </c>
      <c r="V411" s="163" t="str">
        <f t="shared" ca="1" si="97"/>
        <v/>
      </c>
      <c r="W411" s="165"/>
      <c r="X411" s="155" t="str">
        <f ca="1">IF(C411="","",IF(OR(D411&lt;NgayBatDau,D411&gt;NgayKetThuc),"Ngày tháng phải nằm trong kỳ báo cáo",IF(AND(F411&lt;&gt;"",COUNTIF(D.3[Tên nhà cung cấp],F411)=0),"Tên NCC chưa khai báo trong DSNCC",IF(AND(G411&lt;&gt;"",COUNTIF(D.1[Tên sản phẩm],G411)=0),"SP này chưa khai báo trong DSSP",""))))</f>
        <v/>
      </c>
      <c r="Y411" s="23" t="str">
        <f t="shared" ca="1" si="99"/>
        <v/>
      </c>
      <c r="Z411" s="23" t="str">
        <f t="shared" ca="1" si="100"/>
        <v/>
      </c>
      <c r="AA411" s="23" t="str">
        <f t="shared" ca="1" si="101"/>
        <v/>
      </c>
    </row>
    <row r="412" spans="2:27" ht="27.75" customHeight="1" x14ac:dyDescent="0.2">
      <c r="B412" s="7">
        <f t="shared" si="88"/>
        <v>409</v>
      </c>
      <c r="C412" s="7" t="str">
        <f t="shared" ca="1" si="98"/>
        <v/>
      </c>
      <c r="D412" s="156" t="str">
        <f t="shared" ca="1" si="89"/>
        <v/>
      </c>
      <c r="E412" s="157" t="str">
        <f t="shared" ca="1" si="90"/>
        <v/>
      </c>
      <c r="F412" s="158" t="str">
        <f t="shared" ca="1" si="91"/>
        <v/>
      </c>
      <c r="G412" s="159"/>
      <c r="H412" s="159" t="str">
        <f>IF(G412="","",INDEX(D.1[Quy cách],MATCH(G412,D.1[Tên sản phẩm],0)))</f>
        <v/>
      </c>
      <c r="I412" s="160" t="str">
        <f>IF(G412="","",INDEX(D.1[ĐVT],MATCH(G412,D.1[Tên sản phẩm],0)))</f>
        <v/>
      </c>
      <c r="J412" s="162" t="str">
        <f>IF(G412="","",INDEX(D.1[Đơn giá nhập
(Hàng tồn đầu kỳ)],MATCH(G412,D.1[Tên sản phẩm],0)))</f>
        <v/>
      </c>
      <c r="K412" s="162" t="str">
        <f t="shared" si="92"/>
        <v/>
      </c>
      <c r="L412" s="159"/>
      <c r="M412" s="163" t="str">
        <f t="shared" si="93"/>
        <v/>
      </c>
      <c r="N412" s="164"/>
      <c r="O412" s="162"/>
      <c r="P412" s="163" t="str">
        <f t="shared" si="94"/>
        <v/>
      </c>
      <c r="Q412" s="164" t="str">
        <f t="shared" ca="1" si="95"/>
        <v/>
      </c>
      <c r="R412" s="163" t="str">
        <f t="shared" si="96"/>
        <v/>
      </c>
      <c r="S412" s="163" t="str">
        <f ca="1">IF(AND(C412&lt;&gt;"",C412&lt;&gt;OFFSET(C412,1,0)),SUMIFS(M.1[Giá có thuế],M.1[Số ĐK],C412),"")</f>
        <v/>
      </c>
      <c r="T412" s="159"/>
      <c r="U412" s="161" t="str">
        <f>IF(T412="","",'Thông Tin Chung'!$L$3)</f>
        <v/>
      </c>
      <c r="V412" s="163" t="str">
        <f t="shared" ca="1" si="97"/>
        <v/>
      </c>
      <c r="W412" s="165"/>
      <c r="X412" s="155" t="str">
        <f ca="1">IF(C412="","",IF(OR(D412&lt;NgayBatDau,D412&gt;NgayKetThuc),"Ngày tháng phải nằm trong kỳ báo cáo",IF(AND(F412&lt;&gt;"",COUNTIF(D.3[Tên nhà cung cấp],F412)=0),"Tên NCC chưa khai báo trong DSNCC",IF(AND(G412&lt;&gt;"",COUNTIF(D.1[Tên sản phẩm],G412)=0),"SP này chưa khai báo trong DSSP",""))))</f>
        <v/>
      </c>
      <c r="Y412" s="23" t="str">
        <f t="shared" ca="1" si="99"/>
        <v/>
      </c>
      <c r="Z412" s="23" t="str">
        <f t="shared" ca="1" si="100"/>
        <v/>
      </c>
      <c r="AA412" s="23" t="str">
        <f t="shared" ca="1" si="101"/>
        <v/>
      </c>
    </row>
    <row r="413" spans="2:27" ht="27.75" customHeight="1" x14ac:dyDescent="0.2">
      <c r="B413" s="7">
        <f t="shared" si="88"/>
        <v>410</v>
      </c>
      <c r="C413" s="7" t="str">
        <f t="shared" ca="1" si="98"/>
        <v/>
      </c>
      <c r="D413" s="156" t="str">
        <f t="shared" ca="1" si="89"/>
        <v/>
      </c>
      <c r="E413" s="157" t="str">
        <f t="shared" ca="1" si="90"/>
        <v/>
      </c>
      <c r="F413" s="158" t="str">
        <f t="shared" ca="1" si="91"/>
        <v/>
      </c>
      <c r="G413" s="159"/>
      <c r="H413" s="159" t="str">
        <f>IF(G413="","",INDEX(D.1[Quy cách],MATCH(G413,D.1[Tên sản phẩm],0)))</f>
        <v/>
      </c>
      <c r="I413" s="160" t="str">
        <f>IF(G413="","",INDEX(D.1[ĐVT],MATCH(G413,D.1[Tên sản phẩm],0)))</f>
        <v/>
      </c>
      <c r="J413" s="162" t="str">
        <f>IF(G413="","",INDEX(D.1[Đơn giá nhập
(Hàng tồn đầu kỳ)],MATCH(G413,D.1[Tên sản phẩm],0)))</f>
        <v/>
      </c>
      <c r="K413" s="162" t="str">
        <f t="shared" si="92"/>
        <v/>
      </c>
      <c r="L413" s="159"/>
      <c r="M413" s="163" t="str">
        <f t="shared" si="93"/>
        <v/>
      </c>
      <c r="N413" s="164"/>
      <c r="O413" s="162"/>
      <c r="P413" s="163" t="str">
        <f t="shared" si="94"/>
        <v/>
      </c>
      <c r="Q413" s="164" t="str">
        <f t="shared" ca="1" si="95"/>
        <v/>
      </c>
      <c r="R413" s="163" t="str">
        <f t="shared" si="96"/>
        <v/>
      </c>
      <c r="S413" s="163" t="str">
        <f ca="1">IF(AND(C413&lt;&gt;"",C413&lt;&gt;OFFSET(C413,1,0)),SUMIFS(M.1[Giá có thuế],M.1[Số ĐK],C413),"")</f>
        <v/>
      </c>
      <c r="T413" s="159"/>
      <c r="U413" s="161" t="str">
        <f>IF(T413="","",'Thông Tin Chung'!$L$3)</f>
        <v/>
      </c>
      <c r="V413" s="163" t="str">
        <f t="shared" ca="1" si="97"/>
        <v/>
      </c>
      <c r="W413" s="165"/>
      <c r="X413" s="155" t="str">
        <f ca="1">IF(C413="","",IF(OR(D413&lt;NgayBatDau,D413&gt;NgayKetThuc),"Ngày tháng phải nằm trong kỳ báo cáo",IF(AND(F413&lt;&gt;"",COUNTIF(D.3[Tên nhà cung cấp],F413)=0),"Tên NCC chưa khai báo trong DSNCC",IF(AND(G413&lt;&gt;"",COUNTIF(D.1[Tên sản phẩm],G413)=0),"SP này chưa khai báo trong DSSP",""))))</f>
        <v/>
      </c>
      <c r="Y413" s="23" t="str">
        <f t="shared" ca="1" si="99"/>
        <v/>
      </c>
      <c r="Z413" s="23" t="str">
        <f t="shared" ca="1" si="100"/>
        <v/>
      </c>
      <c r="AA413" s="23" t="str">
        <f t="shared" ca="1" si="101"/>
        <v/>
      </c>
    </row>
    <row r="414" spans="2:27" ht="27.75" customHeight="1" x14ac:dyDescent="0.2">
      <c r="B414" s="7">
        <f t="shared" si="88"/>
        <v>411</v>
      </c>
      <c r="C414" s="7" t="str">
        <f t="shared" ca="1" si="98"/>
        <v/>
      </c>
      <c r="D414" s="156" t="str">
        <f t="shared" ca="1" si="89"/>
        <v/>
      </c>
      <c r="E414" s="157" t="str">
        <f t="shared" ca="1" si="90"/>
        <v/>
      </c>
      <c r="F414" s="158" t="str">
        <f t="shared" ca="1" si="91"/>
        <v/>
      </c>
      <c r="G414" s="159"/>
      <c r="H414" s="159" t="str">
        <f>IF(G414="","",INDEX(D.1[Quy cách],MATCH(G414,D.1[Tên sản phẩm],0)))</f>
        <v/>
      </c>
      <c r="I414" s="160" t="str">
        <f>IF(G414="","",INDEX(D.1[ĐVT],MATCH(G414,D.1[Tên sản phẩm],0)))</f>
        <v/>
      </c>
      <c r="J414" s="162" t="str">
        <f>IF(G414="","",INDEX(D.1[Đơn giá nhập
(Hàng tồn đầu kỳ)],MATCH(G414,D.1[Tên sản phẩm],0)))</f>
        <v/>
      </c>
      <c r="K414" s="162" t="str">
        <f t="shared" si="92"/>
        <v/>
      </c>
      <c r="L414" s="159"/>
      <c r="M414" s="163" t="str">
        <f t="shared" si="93"/>
        <v/>
      </c>
      <c r="N414" s="164"/>
      <c r="O414" s="162"/>
      <c r="P414" s="163" t="str">
        <f t="shared" si="94"/>
        <v/>
      </c>
      <c r="Q414" s="164" t="str">
        <f t="shared" ca="1" si="95"/>
        <v/>
      </c>
      <c r="R414" s="163" t="str">
        <f t="shared" si="96"/>
        <v/>
      </c>
      <c r="S414" s="163" t="str">
        <f ca="1">IF(AND(C414&lt;&gt;"",C414&lt;&gt;OFFSET(C414,1,0)),SUMIFS(M.1[Giá có thuế],M.1[Số ĐK],C414),"")</f>
        <v/>
      </c>
      <c r="T414" s="159"/>
      <c r="U414" s="161" t="str">
        <f>IF(T414="","",'Thông Tin Chung'!$L$3)</f>
        <v/>
      </c>
      <c r="V414" s="163" t="str">
        <f t="shared" ca="1" si="97"/>
        <v/>
      </c>
      <c r="W414" s="165"/>
      <c r="X414" s="155" t="str">
        <f ca="1">IF(C414="","",IF(OR(D414&lt;NgayBatDau,D414&gt;NgayKetThuc),"Ngày tháng phải nằm trong kỳ báo cáo",IF(AND(F414&lt;&gt;"",COUNTIF(D.3[Tên nhà cung cấp],F414)=0),"Tên NCC chưa khai báo trong DSNCC",IF(AND(G414&lt;&gt;"",COUNTIF(D.1[Tên sản phẩm],G414)=0),"SP này chưa khai báo trong DSSP",""))))</f>
        <v/>
      </c>
      <c r="Y414" s="23" t="str">
        <f t="shared" ca="1" si="99"/>
        <v/>
      </c>
      <c r="Z414" s="23" t="str">
        <f t="shared" ca="1" si="100"/>
        <v/>
      </c>
      <c r="AA414" s="23" t="str">
        <f t="shared" ca="1" si="101"/>
        <v/>
      </c>
    </row>
    <row r="415" spans="2:27" ht="27.75" customHeight="1" x14ac:dyDescent="0.2">
      <c r="B415" s="7">
        <f t="shared" si="88"/>
        <v>412</v>
      </c>
      <c r="C415" s="7" t="str">
        <f t="shared" ca="1" si="98"/>
        <v/>
      </c>
      <c r="D415" s="156" t="str">
        <f t="shared" ca="1" si="89"/>
        <v/>
      </c>
      <c r="E415" s="157" t="str">
        <f t="shared" ca="1" si="90"/>
        <v/>
      </c>
      <c r="F415" s="158" t="str">
        <f t="shared" ca="1" si="91"/>
        <v/>
      </c>
      <c r="G415" s="159"/>
      <c r="H415" s="159" t="str">
        <f>IF(G415="","",INDEX(D.1[Quy cách],MATCH(G415,D.1[Tên sản phẩm],0)))</f>
        <v/>
      </c>
      <c r="I415" s="160" t="str">
        <f>IF(G415="","",INDEX(D.1[ĐVT],MATCH(G415,D.1[Tên sản phẩm],0)))</f>
        <v/>
      </c>
      <c r="J415" s="162" t="str">
        <f>IF(G415="","",INDEX(D.1[Đơn giá nhập
(Hàng tồn đầu kỳ)],MATCH(G415,D.1[Tên sản phẩm],0)))</f>
        <v/>
      </c>
      <c r="K415" s="162" t="str">
        <f t="shared" si="92"/>
        <v/>
      </c>
      <c r="L415" s="159"/>
      <c r="M415" s="163" t="str">
        <f t="shared" si="93"/>
        <v/>
      </c>
      <c r="N415" s="164"/>
      <c r="O415" s="162"/>
      <c r="P415" s="163" t="str">
        <f t="shared" si="94"/>
        <v/>
      </c>
      <c r="Q415" s="164" t="str">
        <f t="shared" ca="1" si="95"/>
        <v/>
      </c>
      <c r="R415" s="163" t="str">
        <f t="shared" si="96"/>
        <v/>
      </c>
      <c r="S415" s="163" t="str">
        <f ca="1">IF(AND(C415&lt;&gt;"",C415&lt;&gt;OFFSET(C415,1,0)),SUMIFS(M.1[Giá có thuế],M.1[Số ĐK],C415),"")</f>
        <v/>
      </c>
      <c r="T415" s="159"/>
      <c r="U415" s="161" t="str">
        <f>IF(T415="","",'Thông Tin Chung'!$L$3)</f>
        <v/>
      </c>
      <c r="V415" s="163" t="str">
        <f t="shared" ca="1" si="97"/>
        <v/>
      </c>
      <c r="W415" s="165"/>
      <c r="X415" s="155" t="str">
        <f ca="1">IF(C415="","",IF(OR(D415&lt;NgayBatDau,D415&gt;NgayKetThuc),"Ngày tháng phải nằm trong kỳ báo cáo",IF(AND(F415&lt;&gt;"",COUNTIF(D.3[Tên nhà cung cấp],F415)=0),"Tên NCC chưa khai báo trong DSNCC",IF(AND(G415&lt;&gt;"",COUNTIF(D.1[Tên sản phẩm],G415)=0),"SP này chưa khai báo trong DSSP",""))))</f>
        <v/>
      </c>
      <c r="Y415" s="23" t="str">
        <f t="shared" ca="1" si="99"/>
        <v/>
      </c>
      <c r="Z415" s="23" t="str">
        <f t="shared" ca="1" si="100"/>
        <v/>
      </c>
      <c r="AA415" s="23" t="str">
        <f t="shared" ca="1" si="101"/>
        <v/>
      </c>
    </row>
    <row r="416" spans="2:27" ht="27.75" customHeight="1" x14ac:dyDescent="0.2">
      <c r="B416" s="7">
        <f t="shared" si="88"/>
        <v>413</v>
      </c>
      <c r="C416" s="7" t="str">
        <f t="shared" ca="1" si="98"/>
        <v/>
      </c>
      <c r="D416" s="156" t="str">
        <f t="shared" ca="1" si="89"/>
        <v/>
      </c>
      <c r="E416" s="157" t="str">
        <f t="shared" ca="1" si="90"/>
        <v/>
      </c>
      <c r="F416" s="158" t="str">
        <f t="shared" ca="1" si="91"/>
        <v/>
      </c>
      <c r="G416" s="159"/>
      <c r="H416" s="159" t="str">
        <f>IF(G416="","",INDEX(D.1[Quy cách],MATCH(G416,D.1[Tên sản phẩm],0)))</f>
        <v/>
      </c>
      <c r="I416" s="160" t="str">
        <f>IF(G416="","",INDEX(D.1[ĐVT],MATCH(G416,D.1[Tên sản phẩm],0)))</f>
        <v/>
      </c>
      <c r="J416" s="162" t="str">
        <f>IF(G416="","",INDEX(D.1[Đơn giá nhập
(Hàng tồn đầu kỳ)],MATCH(G416,D.1[Tên sản phẩm],0)))</f>
        <v/>
      </c>
      <c r="K416" s="162" t="str">
        <f t="shared" si="92"/>
        <v/>
      </c>
      <c r="L416" s="159"/>
      <c r="M416" s="163" t="str">
        <f t="shared" si="93"/>
        <v/>
      </c>
      <c r="N416" s="164"/>
      <c r="O416" s="162"/>
      <c r="P416" s="163" t="str">
        <f t="shared" si="94"/>
        <v/>
      </c>
      <c r="Q416" s="164" t="str">
        <f t="shared" ca="1" si="95"/>
        <v/>
      </c>
      <c r="R416" s="163" t="str">
        <f t="shared" si="96"/>
        <v/>
      </c>
      <c r="S416" s="163" t="str">
        <f ca="1">IF(AND(C416&lt;&gt;"",C416&lt;&gt;OFFSET(C416,1,0)),SUMIFS(M.1[Giá có thuế],M.1[Số ĐK],C416),"")</f>
        <v/>
      </c>
      <c r="T416" s="159"/>
      <c r="U416" s="161" t="str">
        <f>IF(T416="","",'Thông Tin Chung'!$L$3)</f>
        <v/>
      </c>
      <c r="V416" s="163" t="str">
        <f t="shared" ca="1" si="97"/>
        <v/>
      </c>
      <c r="W416" s="165"/>
      <c r="X416" s="155" t="str">
        <f ca="1">IF(C416="","",IF(OR(D416&lt;NgayBatDau,D416&gt;NgayKetThuc),"Ngày tháng phải nằm trong kỳ báo cáo",IF(AND(F416&lt;&gt;"",COUNTIF(D.3[Tên nhà cung cấp],F416)=0),"Tên NCC chưa khai báo trong DSNCC",IF(AND(G416&lt;&gt;"",COUNTIF(D.1[Tên sản phẩm],G416)=0),"SP này chưa khai báo trong DSSP",""))))</f>
        <v/>
      </c>
      <c r="Y416" s="23" t="str">
        <f t="shared" ca="1" si="99"/>
        <v/>
      </c>
      <c r="Z416" s="23" t="str">
        <f t="shared" ca="1" si="100"/>
        <v/>
      </c>
      <c r="AA416" s="23" t="str">
        <f t="shared" ca="1" si="101"/>
        <v/>
      </c>
    </row>
    <row r="417" spans="2:27" ht="27.75" customHeight="1" x14ac:dyDescent="0.2">
      <c r="B417" s="7">
        <f t="shared" si="88"/>
        <v>414</v>
      </c>
      <c r="C417" s="7" t="str">
        <f t="shared" ca="1" si="98"/>
        <v/>
      </c>
      <c r="D417" s="156" t="str">
        <f t="shared" ca="1" si="89"/>
        <v/>
      </c>
      <c r="E417" s="157" t="str">
        <f t="shared" ca="1" si="90"/>
        <v/>
      </c>
      <c r="F417" s="158" t="str">
        <f t="shared" ca="1" si="91"/>
        <v/>
      </c>
      <c r="G417" s="159"/>
      <c r="H417" s="159" t="str">
        <f>IF(G417="","",INDEX(D.1[Quy cách],MATCH(G417,D.1[Tên sản phẩm],0)))</f>
        <v/>
      </c>
      <c r="I417" s="160" t="str">
        <f>IF(G417="","",INDEX(D.1[ĐVT],MATCH(G417,D.1[Tên sản phẩm],0)))</f>
        <v/>
      </c>
      <c r="J417" s="162" t="str">
        <f>IF(G417="","",INDEX(D.1[Đơn giá nhập
(Hàng tồn đầu kỳ)],MATCH(G417,D.1[Tên sản phẩm],0)))</f>
        <v/>
      </c>
      <c r="K417" s="162" t="str">
        <f t="shared" si="92"/>
        <v/>
      </c>
      <c r="L417" s="159"/>
      <c r="M417" s="163" t="str">
        <f t="shared" si="93"/>
        <v/>
      </c>
      <c r="N417" s="164"/>
      <c r="O417" s="162"/>
      <c r="P417" s="163" t="str">
        <f t="shared" si="94"/>
        <v/>
      </c>
      <c r="Q417" s="164" t="str">
        <f t="shared" ca="1" si="95"/>
        <v/>
      </c>
      <c r="R417" s="163" t="str">
        <f t="shared" si="96"/>
        <v/>
      </c>
      <c r="S417" s="163" t="str">
        <f ca="1">IF(AND(C417&lt;&gt;"",C417&lt;&gt;OFFSET(C417,1,0)),SUMIFS(M.1[Giá có thuế],M.1[Số ĐK],C417),"")</f>
        <v/>
      </c>
      <c r="T417" s="159"/>
      <c r="U417" s="161" t="str">
        <f>IF(T417="","",'Thông Tin Chung'!$L$3)</f>
        <v/>
      </c>
      <c r="V417" s="163" t="str">
        <f t="shared" ca="1" si="97"/>
        <v/>
      </c>
      <c r="W417" s="165"/>
      <c r="X417" s="155" t="str">
        <f ca="1">IF(C417="","",IF(OR(D417&lt;NgayBatDau,D417&gt;NgayKetThuc),"Ngày tháng phải nằm trong kỳ báo cáo",IF(AND(F417&lt;&gt;"",COUNTIF(D.3[Tên nhà cung cấp],F417)=0),"Tên NCC chưa khai báo trong DSNCC",IF(AND(G417&lt;&gt;"",COUNTIF(D.1[Tên sản phẩm],G417)=0),"SP này chưa khai báo trong DSSP",""))))</f>
        <v/>
      </c>
      <c r="Y417" s="23" t="str">
        <f t="shared" ca="1" si="99"/>
        <v/>
      </c>
      <c r="Z417" s="23" t="str">
        <f t="shared" ca="1" si="100"/>
        <v/>
      </c>
      <c r="AA417" s="23" t="str">
        <f t="shared" ca="1" si="101"/>
        <v/>
      </c>
    </row>
    <row r="418" spans="2:27" ht="27.75" customHeight="1" x14ac:dyDescent="0.2">
      <c r="B418" s="7">
        <f t="shared" si="88"/>
        <v>415</v>
      </c>
      <c r="C418" s="7" t="str">
        <f t="shared" ca="1" si="98"/>
        <v/>
      </c>
      <c r="D418" s="156" t="str">
        <f t="shared" ca="1" si="89"/>
        <v/>
      </c>
      <c r="E418" s="157" t="str">
        <f t="shared" ca="1" si="90"/>
        <v/>
      </c>
      <c r="F418" s="158" t="str">
        <f t="shared" ca="1" si="91"/>
        <v/>
      </c>
      <c r="G418" s="159"/>
      <c r="H418" s="159" t="str">
        <f>IF(G418="","",INDEX(D.1[Quy cách],MATCH(G418,D.1[Tên sản phẩm],0)))</f>
        <v/>
      </c>
      <c r="I418" s="160" t="str">
        <f>IF(G418="","",INDEX(D.1[ĐVT],MATCH(G418,D.1[Tên sản phẩm],0)))</f>
        <v/>
      </c>
      <c r="J418" s="162" t="str">
        <f>IF(G418="","",INDEX(D.1[Đơn giá nhập
(Hàng tồn đầu kỳ)],MATCH(G418,D.1[Tên sản phẩm],0)))</f>
        <v/>
      </c>
      <c r="K418" s="162" t="str">
        <f t="shared" si="92"/>
        <v/>
      </c>
      <c r="L418" s="159"/>
      <c r="M418" s="163" t="str">
        <f t="shared" si="93"/>
        <v/>
      </c>
      <c r="N418" s="164"/>
      <c r="O418" s="162"/>
      <c r="P418" s="163" t="str">
        <f t="shared" si="94"/>
        <v/>
      </c>
      <c r="Q418" s="164" t="str">
        <f t="shared" ca="1" si="95"/>
        <v/>
      </c>
      <c r="R418" s="163" t="str">
        <f t="shared" si="96"/>
        <v/>
      </c>
      <c r="S418" s="163" t="str">
        <f ca="1">IF(AND(C418&lt;&gt;"",C418&lt;&gt;OFFSET(C418,1,0)),SUMIFS(M.1[Giá có thuế],M.1[Số ĐK],C418),"")</f>
        <v/>
      </c>
      <c r="T418" s="159"/>
      <c r="U418" s="161" t="str">
        <f>IF(T418="","",'Thông Tin Chung'!$L$3)</f>
        <v/>
      </c>
      <c r="V418" s="163" t="str">
        <f t="shared" ca="1" si="97"/>
        <v/>
      </c>
      <c r="W418" s="165"/>
      <c r="X418" s="155" t="str">
        <f ca="1">IF(C418="","",IF(OR(D418&lt;NgayBatDau,D418&gt;NgayKetThuc),"Ngày tháng phải nằm trong kỳ báo cáo",IF(AND(F418&lt;&gt;"",COUNTIF(D.3[Tên nhà cung cấp],F418)=0),"Tên NCC chưa khai báo trong DSNCC",IF(AND(G418&lt;&gt;"",COUNTIF(D.1[Tên sản phẩm],G418)=0),"SP này chưa khai báo trong DSSP",""))))</f>
        <v/>
      </c>
      <c r="Y418" s="23" t="str">
        <f t="shared" ca="1" si="99"/>
        <v/>
      </c>
      <c r="Z418" s="23" t="str">
        <f t="shared" ca="1" si="100"/>
        <v/>
      </c>
      <c r="AA418" s="23" t="str">
        <f t="shared" ca="1" si="101"/>
        <v/>
      </c>
    </row>
    <row r="419" spans="2:27" ht="27.75" customHeight="1" x14ac:dyDescent="0.2">
      <c r="B419" s="7">
        <f t="shared" si="88"/>
        <v>416</v>
      </c>
      <c r="C419" s="7" t="str">
        <f t="shared" ca="1" si="98"/>
        <v/>
      </c>
      <c r="D419" s="156" t="str">
        <f t="shared" ca="1" si="89"/>
        <v/>
      </c>
      <c r="E419" s="157" t="str">
        <f t="shared" ca="1" si="90"/>
        <v/>
      </c>
      <c r="F419" s="158" t="str">
        <f t="shared" ca="1" si="91"/>
        <v/>
      </c>
      <c r="G419" s="159"/>
      <c r="H419" s="159" t="str">
        <f>IF(G419="","",INDEX(D.1[Quy cách],MATCH(G419,D.1[Tên sản phẩm],0)))</f>
        <v/>
      </c>
      <c r="I419" s="160" t="str">
        <f>IF(G419="","",INDEX(D.1[ĐVT],MATCH(G419,D.1[Tên sản phẩm],0)))</f>
        <v/>
      </c>
      <c r="J419" s="162" t="str">
        <f>IF(G419="","",INDEX(D.1[Đơn giá nhập
(Hàng tồn đầu kỳ)],MATCH(G419,D.1[Tên sản phẩm],0)))</f>
        <v/>
      </c>
      <c r="K419" s="162" t="str">
        <f t="shared" si="92"/>
        <v/>
      </c>
      <c r="L419" s="159"/>
      <c r="M419" s="163" t="str">
        <f t="shared" si="93"/>
        <v/>
      </c>
      <c r="N419" s="164"/>
      <c r="O419" s="162"/>
      <c r="P419" s="163" t="str">
        <f t="shared" si="94"/>
        <v/>
      </c>
      <c r="Q419" s="164" t="str">
        <f t="shared" ca="1" si="95"/>
        <v/>
      </c>
      <c r="R419" s="163" t="str">
        <f t="shared" si="96"/>
        <v/>
      </c>
      <c r="S419" s="163" t="str">
        <f ca="1">IF(AND(C419&lt;&gt;"",C419&lt;&gt;OFFSET(C419,1,0)),SUMIFS(M.1[Giá có thuế],M.1[Số ĐK],C419),"")</f>
        <v/>
      </c>
      <c r="T419" s="159"/>
      <c r="U419" s="161" t="str">
        <f>IF(T419="","",'Thông Tin Chung'!$L$3)</f>
        <v/>
      </c>
      <c r="V419" s="163" t="str">
        <f t="shared" ca="1" si="97"/>
        <v/>
      </c>
      <c r="W419" s="165"/>
      <c r="X419" s="155" t="str">
        <f ca="1">IF(C419="","",IF(OR(D419&lt;NgayBatDau,D419&gt;NgayKetThuc),"Ngày tháng phải nằm trong kỳ báo cáo",IF(AND(F419&lt;&gt;"",COUNTIF(D.3[Tên nhà cung cấp],F419)=0),"Tên NCC chưa khai báo trong DSNCC",IF(AND(G419&lt;&gt;"",COUNTIF(D.1[Tên sản phẩm],G419)=0),"SP này chưa khai báo trong DSSP",""))))</f>
        <v/>
      </c>
      <c r="Y419" s="23" t="str">
        <f t="shared" ca="1" si="99"/>
        <v/>
      </c>
      <c r="Z419" s="23" t="str">
        <f t="shared" ca="1" si="100"/>
        <v/>
      </c>
      <c r="AA419" s="23" t="str">
        <f t="shared" ca="1" si="101"/>
        <v/>
      </c>
    </row>
    <row r="420" spans="2:27" ht="27.75" customHeight="1" x14ac:dyDescent="0.2">
      <c r="B420" s="7">
        <f t="shared" si="88"/>
        <v>417</v>
      </c>
      <c r="C420" s="7" t="str">
        <f t="shared" ca="1" si="98"/>
        <v/>
      </c>
      <c r="D420" s="156" t="str">
        <f t="shared" ca="1" si="89"/>
        <v/>
      </c>
      <c r="E420" s="157" t="str">
        <f t="shared" ca="1" si="90"/>
        <v/>
      </c>
      <c r="F420" s="158" t="str">
        <f t="shared" ca="1" si="91"/>
        <v/>
      </c>
      <c r="G420" s="159"/>
      <c r="H420" s="159" t="str">
        <f>IF(G420="","",INDEX(D.1[Quy cách],MATCH(G420,D.1[Tên sản phẩm],0)))</f>
        <v/>
      </c>
      <c r="I420" s="160" t="str">
        <f>IF(G420="","",INDEX(D.1[ĐVT],MATCH(G420,D.1[Tên sản phẩm],0)))</f>
        <v/>
      </c>
      <c r="J420" s="162" t="str">
        <f>IF(G420="","",INDEX(D.1[Đơn giá nhập
(Hàng tồn đầu kỳ)],MATCH(G420,D.1[Tên sản phẩm],0)))</f>
        <v/>
      </c>
      <c r="K420" s="162" t="str">
        <f t="shared" si="92"/>
        <v/>
      </c>
      <c r="L420" s="159"/>
      <c r="M420" s="163" t="str">
        <f t="shared" si="93"/>
        <v/>
      </c>
      <c r="N420" s="164"/>
      <c r="O420" s="162"/>
      <c r="P420" s="163" t="str">
        <f t="shared" si="94"/>
        <v/>
      </c>
      <c r="Q420" s="164" t="str">
        <f t="shared" ca="1" si="95"/>
        <v/>
      </c>
      <c r="R420" s="163" t="str">
        <f t="shared" si="96"/>
        <v/>
      </c>
      <c r="S420" s="163" t="str">
        <f ca="1">IF(AND(C420&lt;&gt;"",C420&lt;&gt;OFFSET(C420,1,0)),SUMIFS(M.1[Giá có thuế],M.1[Số ĐK],C420),"")</f>
        <v/>
      </c>
      <c r="T420" s="159"/>
      <c r="U420" s="161" t="str">
        <f>IF(T420="","",'Thông Tin Chung'!$L$3)</f>
        <v/>
      </c>
      <c r="V420" s="163" t="str">
        <f t="shared" ca="1" si="97"/>
        <v/>
      </c>
      <c r="W420" s="165"/>
      <c r="X420" s="155" t="str">
        <f ca="1">IF(C420="","",IF(OR(D420&lt;NgayBatDau,D420&gt;NgayKetThuc),"Ngày tháng phải nằm trong kỳ báo cáo",IF(AND(F420&lt;&gt;"",COUNTIF(D.3[Tên nhà cung cấp],F420)=0),"Tên NCC chưa khai báo trong DSNCC",IF(AND(G420&lt;&gt;"",COUNTIF(D.1[Tên sản phẩm],G420)=0),"SP này chưa khai báo trong DSSP",""))))</f>
        <v/>
      </c>
      <c r="Y420" s="23" t="str">
        <f t="shared" ca="1" si="99"/>
        <v/>
      </c>
      <c r="Z420" s="23" t="str">
        <f t="shared" ca="1" si="100"/>
        <v/>
      </c>
      <c r="AA420" s="23" t="str">
        <f t="shared" ca="1" si="101"/>
        <v/>
      </c>
    </row>
    <row r="421" spans="2:27" ht="27.75" customHeight="1" x14ac:dyDescent="0.2">
      <c r="B421" s="7">
        <f t="shared" si="88"/>
        <v>418</v>
      </c>
      <c r="C421" s="7" t="str">
        <f t="shared" ca="1" si="98"/>
        <v/>
      </c>
      <c r="D421" s="156" t="str">
        <f t="shared" ca="1" si="89"/>
        <v/>
      </c>
      <c r="E421" s="157" t="str">
        <f t="shared" ca="1" si="90"/>
        <v/>
      </c>
      <c r="F421" s="158" t="str">
        <f t="shared" ca="1" si="91"/>
        <v/>
      </c>
      <c r="G421" s="159"/>
      <c r="H421" s="159" t="str">
        <f>IF(G421="","",INDEX(D.1[Quy cách],MATCH(G421,D.1[Tên sản phẩm],0)))</f>
        <v/>
      </c>
      <c r="I421" s="160" t="str">
        <f>IF(G421="","",INDEX(D.1[ĐVT],MATCH(G421,D.1[Tên sản phẩm],0)))</f>
        <v/>
      </c>
      <c r="J421" s="162" t="str">
        <f>IF(G421="","",INDEX(D.1[Đơn giá nhập
(Hàng tồn đầu kỳ)],MATCH(G421,D.1[Tên sản phẩm],0)))</f>
        <v/>
      </c>
      <c r="K421" s="162" t="str">
        <f t="shared" si="92"/>
        <v/>
      </c>
      <c r="L421" s="159"/>
      <c r="M421" s="163" t="str">
        <f t="shared" si="93"/>
        <v/>
      </c>
      <c r="N421" s="164"/>
      <c r="O421" s="162"/>
      <c r="P421" s="163" t="str">
        <f t="shared" si="94"/>
        <v/>
      </c>
      <c r="Q421" s="164" t="str">
        <f t="shared" ca="1" si="95"/>
        <v/>
      </c>
      <c r="R421" s="163" t="str">
        <f t="shared" si="96"/>
        <v/>
      </c>
      <c r="S421" s="163" t="str">
        <f ca="1">IF(AND(C421&lt;&gt;"",C421&lt;&gt;OFFSET(C421,1,0)),SUMIFS(M.1[Giá có thuế],M.1[Số ĐK],C421),"")</f>
        <v/>
      </c>
      <c r="T421" s="159"/>
      <c r="U421" s="161" t="str">
        <f>IF(T421="","",'Thông Tin Chung'!$L$3)</f>
        <v/>
      </c>
      <c r="V421" s="163" t="str">
        <f t="shared" ca="1" si="97"/>
        <v/>
      </c>
      <c r="W421" s="165"/>
      <c r="X421" s="155" t="str">
        <f ca="1">IF(C421="","",IF(OR(D421&lt;NgayBatDau,D421&gt;NgayKetThuc),"Ngày tháng phải nằm trong kỳ báo cáo",IF(AND(F421&lt;&gt;"",COUNTIF(D.3[Tên nhà cung cấp],F421)=0),"Tên NCC chưa khai báo trong DSNCC",IF(AND(G421&lt;&gt;"",COUNTIF(D.1[Tên sản phẩm],G421)=0),"SP này chưa khai báo trong DSSP",""))))</f>
        <v/>
      </c>
      <c r="Y421" s="23" t="str">
        <f t="shared" ca="1" si="99"/>
        <v/>
      </c>
      <c r="Z421" s="23" t="str">
        <f t="shared" ca="1" si="100"/>
        <v/>
      </c>
      <c r="AA421" s="23" t="str">
        <f t="shared" ca="1" si="101"/>
        <v/>
      </c>
    </row>
    <row r="422" spans="2:27" ht="27.75" customHeight="1" x14ac:dyDescent="0.2">
      <c r="B422" s="7">
        <f t="shared" si="88"/>
        <v>419</v>
      </c>
      <c r="C422" s="7" t="str">
        <f t="shared" ca="1" si="98"/>
        <v/>
      </c>
      <c r="D422" s="156" t="str">
        <f t="shared" ca="1" si="89"/>
        <v/>
      </c>
      <c r="E422" s="157" t="str">
        <f t="shared" ca="1" si="90"/>
        <v/>
      </c>
      <c r="F422" s="158" t="str">
        <f t="shared" ca="1" si="91"/>
        <v/>
      </c>
      <c r="G422" s="159"/>
      <c r="H422" s="159" t="str">
        <f>IF(G422="","",INDEX(D.1[Quy cách],MATCH(G422,D.1[Tên sản phẩm],0)))</f>
        <v/>
      </c>
      <c r="I422" s="160" t="str">
        <f>IF(G422="","",INDEX(D.1[ĐVT],MATCH(G422,D.1[Tên sản phẩm],0)))</f>
        <v/>
      </c>
      <c r="J422" s="162" t="str">
        <f>IF(G422="","",INDEX(D.1[Đơn giá nhập
(Hàng tồn đầu kỳ)],MATCH(G422,D.1[Tên sản phẩm],0)))</f>
        <v/>
      </c>
      <c r="K422" s="162" t="str">
        <f t="shared" si="92"/>
        <v/>
      </c>
      <c r="L422" s="159"/>
      <c r="M422" s="163" t="str">
        <f t="shared" si="93"/>
        <v/>
      </c>
      <c r="N422" s="164"/>
      <c r="O422" s="162"/>
      <c r="P422" s="163" t="str">
        <f t="shared" si="94"/>
        <v/>
      </c>
      <c r="Q422" s="164" t="str">
        <f t="shared" ca="1" si="95"/>
        <v/>
      </c>
      <c r="R422" s="163" t="str">
        <f t="shared" si="96"/>
        <v/>
      </c>
      <c r="S422" s="163" t="str">
        <f ca="1">IF(AND(C422&lt;&gt;"",C422&lt;&gt;OFFSET(C422,1,0)),SUMIFS(M.1[Giá có thuế],M.1[Số ĐK],C422),"")</f>
        <v/>
      </c>
      <c r="T422" s="159"/>
      <c r="U422" s="161" t="str">
        <f>IF(T422="","",'Thông Tin Chung'!$L$3)</f>
        <v/>
      </c>
      <c r="V422" s="163" t="str">
        <f t="shared" ca="1" si="97"/>
        <v/>
      </c>
      <c r="W422" s="165"/>
      <c r="X422" s="155" t="str">
        <f ca="1">IF(C422="","",IF(OR(D422&lt;NgayBatDau,D422&gt;NgayKetThuc),"Ngày tháng phải nằm trong kỳ báo cáo",IF(AND(F422&lt;&gt;"",COUNTIF(D.3[Tên nhà cung cấp],F422)=0),"Tên NCC chưa khai báo trong DSNCC",IF(AND(G422&lt;&gt;"",COUNTIF(D.1[Tên sản phẩm],G422)=0),"SP này chưa khai báo trong DSSP",""))))</f>
        <v/>
      </c>
      <c r="Y422" s="23" t="str">
        <f t="shared" ca="1" si="99"/>
        <v/>
      </c>
      <c r="Z422" s="23" t="str">
        <f t="shared" ca="1" si="100"/>
        <v/>
      </c>
      <c r="AA422" s="23" t="str">
        <f t="shared" ca="1" si="101"/>
        <v/>
      </c>
    </row>
    <row r="423" spans="2:27" ht="27.75" customHeight="1" x14ac:dyDescent="0.2">
      <c r="B423" s="7">
        <f t="shared" si="88"/>
        <v>420</v>
      </c>
      <c r="C423" s="7" t="str">
        <f t="shared" ca="1" si="98"/>
        <v/>
      </c>
      <c r="D423" s="156" t="str">
        <f t="shared" ca="1" si="89"/>
        <v/>
      </c>
      <c r="E423" s="157" t="str">
        <f t="shared" ca="1" si="90"/>
        <v/>
      </c>
      <c r="F423" s="158" t="str">
        <f t="shared" ca="1" si="91"/>
        <v/>
      </c>
      <c r="G423" s="159"/>
      <c r="H423" s="159" t="str">
        <f>IF(G423="","",INDEX(D.1[Quy cách],MATCH(G423,D.1[Tên sản phẩm],0)))</f>
        <v/>
      </c>
      <c r="I423" s="160" t="str">
        <f>IF(G423="","",INDEX(D.1[ĐVT],MATCH(G423,D.1[Tên sản phẩm],0)))</f>
        <v/>
      </c>
      <c r="J423" s="162" t="str">
        <f>IF(G423="","",INDEX(D.1[Đơn giá nhập
(Hàng tồn đầu kỳ)],MATCH(G423,D.1[Tên sản phẩm],0)))</f>
        <v/>
      </c>
      <c r="K423" s="162" t="str">
        <f t="shared" si="92"/>
        <v/>
      </c>
      <c r="L423" s="159"/>
      <c r="M423" s="163" t="str">
        <f t="shared" si="93"/>
        <v/>
      </c>
      <c r="N423" s="164"/>
      <c r="O423" s="162"/>
      <c r="P423" s="163" t="str">
        <f t="shared" si="94"/>
        <v/>
      </c>
      <c r="Q423" s="164" t="str">
        <f t="shared" ca="1" si="95"/>
        <v/>
      </c>
      <c r="R423" s="163" t="str">
        <f t="shared" si="96"/>
        <v/>
      </c>
      <c r="S423" s="163" t="str">
        <f ca="1">IF(AND(C423&lt;&gt;"",C423&lt;&gt;OFFSET(C423,1,0)),SUMIFS(M.1[Giá có thuế],M.1[Số ĐK],C423),"")</f>
        <v/>
      </c>
      <c r="T423" s="159"/>
      <c r="U423" s="161" t="str">
        <f>IF(T423="","",'Thông Tin Chung'!$L$3)</f>
        <v/>
      </c>
      <c r="V423" s="163" t="str">
        <f t="shared" ca="1" si="97"/>
        <v/>
      </c>
      <c r="W423" s="165"/>
      <c r="X423" s="155" t="str">
        <f ca="1">IF(C423="","",IF(OR(D423&lt;NgayBatDau,D423&gt;NgayKetThuc),"Ngày tháng phải nằm trong kỳ báo cáo",IF(AND(F423&lt;&gt;"",COUNTIF(D.3[Tên nhà cung cấp],F423)=0),"Tên NCC chưa khai báo trong DSNCC",IF(AND(G423&lt;&gt;"",COUNTIF(D.1[Tên sản phẩm],G423)=0),"SP này chưa khai báo trong DSSP",""))))</f>
        <v/>
      </c>
      <c r="Y423" s="23" t="str">
        <f t="shared" ca="1" si="99"/>
        <v/>
      </c>
      <c r="Z423" s="23" t="str">
        <f t="shared" ca="1" si="100"/>
        <v/>
      </c>
      <c r="AA423" s="23" t="str">
        <f t="shared" ca="1" si="101"/>
        <v/>
      </c>
    </row>
    <row r="424" spans="2:27" ht="27.75" customHeight="1" x14ac:dyDescent="0.2">
      <c r="B424" s="7">
        <f t="shared" si="88"/>
        <v>421</v>
      </c>
      <c r="C424" s="7" t="str">
        <f t="shared" ca="1" si="98"/>
        <v/>
      </c>
      <c r="D424" s="156" t="str">
        <f t="shared" ca="1" si="89"/>
        <v/>
      </c>
      <c r="E424" s="157" t="str">
        <f t="shared" ca="1" si="90"/>
        <v/>
      </c>
      <c r="F424" s="158" t="str">
        <f t="shared" ca="1" si="91"/>
        <v/>
      </c>
      <c r="G424" s="159"/>
      <c r="H424" s="159" t="str">
        <f>IF(G424="","",INDEX(D.1[Quy cách],MATCH(G424,D.1[Tên sản phẩm],0)))</f>
        <v/>
      </c>
      <c r="I424" s="160" t="str">
        <f>IF(G424="","",INDEX(D.1[ĐVT],MATCH(G424,D.1[Tên sản phẩm],0)))</f>
        <v/>
      </c>
      <c r="J424" s="162" t="str">
        <f>IF(G424="","",INDEX(D.1[Đơn giá nhập
(Hàng tồn đầu kỳ)],MATCH(G424,D.1[Tên sản phẩm],0)))</f>
        <v/>
      </c>
      <c r="K424" s="162" t="str">
        <f t="shared" si="92"/>
        <v/>
      </c>
      <c r="L424" s="159"/>
      <c r="M424" s="163" t="str">
        <f t="shared" si="93"/>
        <v/>
      </c>
      <c r="N424" s="164"/>
      <c r="O424" s="162"/>
      <c r="P424" s="163" t="str">
        <f t="shared" si="94"/>
        <v/>
      </c>
      <c r="Q424" s="164" t="str">
        <f t="shared" ca="1" si="95"/>
        <v/>
      </c>
      <c r="R424" s="163" t="str">
        <f t="shared" si="96"/>
        <v/>
      </c>
      <c r="S424" s="163" t="str">
        <f ca="1">IF(AND(C424&lt;&gt;"",C424&lt;&gt;OFFSET(C424,1,0)),SUMIFS(M.1[Giá có thuế],M.1[Số ĐK],C424),"")</f>
        <v/>
      </c>
      <c r="T424" s="159"/>
      <c r="U424" s="161" t="str">
        <f>IF(T424="","",'Thông Tin Chung'!$L$3)</f>
        <v/>
      </c>
      <c r="V424" s="163" t="str">
        <f t="shared" ca="1" si="97"/>
        <v/>
      </c>
      <c r="W424" s="165"/>
      <c r="X424" s="155" t="str">
        <f ca="1">IF(C424="","",IF(OR(D424&lt;NgayBatDau,D424&gt;NgayKetThuc),"Ngày tháng phải nằm trong kỳ báo cáo",IF(AND(F424&lt;&gt;"",COUNTIF(D.3[Tên nhà cung cấp],F424)=0),"Tên NCC chưa khai báo trong DSNCC",IF(AND(G424&lt;&gt;"",COUNTIF(D.1[Tên sản phẩm],G424)=0),"SP này chưa khai báo trong DSSP",""))))</f>
        <v/>
      </c>
      <c r="Y424" s="23" t="str">
        <f t="shared" ca="1" si="99"/>
        <v/>
      </c>
      <c r="Z424" s="23" t="str">
        <f t="shared" ca="1" si="100"/>
        <v/>
      </c>
      <c r="AA424" s="23" t="str">
        <f t="shared" ca="1" si="101"/>
        <v/>
      </c>
    </row>
    <row r="425" spans="2:27" ht="27.75" customHeight="1" x14ac:dyDescent="0.2">
      <c r="B425" s="7">
        <f t="shared" si="88"/>
        <v>422</v>
      </c>
      <c r="C425" s="7" t="str">
        <f t="shared" ca="1" si="98"/>
        <v/>
      </c>
      <c r="D425" s="156" t="str">
        <f t="shared" ca="1" si="89"/>
        <v/>
      </c>
      <c r="E425" s="157" t="str">
        <f t="shared" ca="1" si="90"/>
        <v/>
      </c>
      <c r="F425" s="158" t="str">
        <f t="shared" ca="1" si="91"/>
        <v/>
      </c>
      <c r="G425" s="159"/>
      <c r="H425" s="159" t="str">
        <f>IF(G425="","",INDEX(D.1[Quy cách],MATCH(G425,D.1[Tên sản phẩm],0)))</f>
        <v/>
      </c>
      <c r="I425" s="160" t="str">
        <f>IF(G425="","",INDEX(D.1[ĐVT],MATCH(G425,D.1[Tên sản phẩm],0)))</f>
        <v/>
      </c>
      <c r="J425" s="162" t="str">
        <f>IF(G425="","",INDEX(D.1[Đơn giá nhập
(Hàng tồn đầu kỳ)],MATCH(G425,D.1[Tên sản phẩm],0)))</f>
        <v/>
      </c>
      <c r="K425" s="162" t="str">
        <f t="shared" si="92"/>
        <v/>
      </c>
      <c r="L425" s="159"/>
      <c r="M425" s="163" t="str">
        <f t="shared" si="93"/>
        <v/>
      </c>
      <c r="N425" s="164"/>
      <c r="O425" s="162"/>
      <c r="P425" s="163" t="str">
        <f t="shared" si="94"/>
        <v/>
      </c>
      <c r="Q425" s="164" t="str">
        <f t="shared" ca="1" si="95"/>
        <v/>
      </c>
      <c r="R425" s="163" t="str">
        <f t="shared" si="96"/>
        <v/>
      </c>
      <c r="S425" s="163" t="str">
        <f ca="1">IF(AND(C425&lt;&gt;"",C425&lt;&gt;OFFSET(C425,1,0)),SUMIFS(M.1[Giá có thuế],M.1[Số ĐK],C425),"")</f>
        <v/>
      </c>
      <c r="T425" s="159"/>
      <c r="U425" s="161" t="str">
        <f>IF(T425="","",'Thông Tin Chung'!$L$3)</f>
        <v/>
      </c>
      <c r="V425" s="163" t="str">
        <f t="shared" ca="1" si="97"/>
        <v/>
      </c>
      <c r="W425" s="165"/>
      <c r="X425" s="155" t="str">
        <f ca="1">IF(C425="","",IF(OR(D425&lt;NgayBatDau,D425&gt;NgayKetThuc),"Ngày tháng phải nằm trong kỳ báo cáo",IF(AND(F425&lt;&gt;"",COUNTIF(D.3[Tên nhà cung cấp],F425)=0),"Tên NCC chưa khai báo trong DSNCC",IF(AND(G425&lt;&gt;"",COUNTIF(D.1[Tên sản phẩm],G425)=0),"SP này chưa khai báo trong DSSP",""))))</f>
        <v/>
      </c>
      <c r="Y425" s="23" t="str">
        <f t="shared" ca="1" si="99"/>
        <v/>
      </c>
      <c r="Z425" s="23" t="str">
        <f t="shared" ca="1" si="100"/>
        <v/>
      </c>
      <c r="AA425" s="23" t="str">
        <f t="shared" ca="1" si="101"/>
        <v/>
      </c>
    </row>
    <row r="426" spans="2:27" ht="27.75" customHeight="1" x14ac:dyDescent="0.2">
      <c r="B426" s="7">
        <f t="shared" si="88"/>
        <v>423</v>
      </c>
      <c r="C426" s="7" t="str">
        <f t="shared" ca="1" si="98"/>
        <v/>
      </c>
      <c r="D426" s="156" t="str">
        <f t="shared" ca="1" si="89"/>
        <v/>
      </c>
      <c r="E426" s="157" t="str">
        <f t="shared" ca="1" si="90"/>
        <v/>
      </c>
      <c r="F426" s="158" t="str">
        <f t="shared" ca="1" si="91"/>
        <v/>
      </c>
      <c r="G426" s="159"/>
      <c r="H426" s="159" t="str">
        <f>IF(G426="","",INDEX(D.1[Quy cách],MATCH(G426,D.1[Tên sản phẩm],0)))</f>
        <v/>
      </c>
      <c r="I426" s="160" t="str">
        <f>IF(G426="","",INDEX(D.1[ĐVT],MATCH(G426,D.1[Tên sản phẩm],0)))</f>
        <v/>
      </c>
      <c r="J426" s="162" t="str">
        <f>IF(G426="","",INDEX(D.1[Đơn giá nhập
(Hàng tồn đầu kỳ)],MATCH(G426,D.1[Tên sản phẩm],0)))</f>
        <v/>
      </c>
      <c r="K426" s="162" t="str">
        <f t="shared" si="92"/>
        <v/>
      </c>
      <c r="L426" s="159"/>
      <c r="M426" s="163" t="str">
        <f t="shared" si="93"/>
        <v/>
      </c>
      <c r="N426" s="164"/>
      <c r="O426" s="162"/>
      <c r="P426" s="163" t="str">
        <f t="shared" si="94"/>
        <v/>
      </c>
      <c r="Q426" s="164" t="str">
        <f t="shared" ca="1" si="95"/>
        <v/>
      </c>
      <c r="R426" s="163" t="str">
        <f t="shared" si="96"/>
        <v/>
      </c>
      <c r="S426" s="163" t="str">
        <f ca="1">IF(AND(C426&lt;&gt;"",C426&lt;&gt;OFFSET(C426,1,0)),SUMIFS(M.1[Giá có thuế],M.1[Số ĐK],C426),"")</f>
        <v/>
      </c>
      <c r="T426" s="159"/>
      <c r="U426" s="161" t="str">
        <f>IF(T426="","",'Thông Tin Chung'!$L$3)</f>
        <v/>
      </c>
      <c r="V426" s="163" t="str">
        <f t="shared" ca="1" si="97"/>
        <v/>
      </c>
      <c r="W426" s="165"/>
      <c r="X426" s="155" t="str">
        <f ca="1">IF(C426="","",IF(OR(D426&lt;NgayBatDau,D426&gt;NgayKetThuc),"Ngày tháng phải nằm trong kỳ báo cáo",IF(AND(F426&lt;&gt;"",COUNTIF(D.3[Tên nhà cung cấp],F426)=0),"Tên NCC chưa khai báo trong DSNCC",IF(AND(G426&lt;&gt;"",COUNTIF(D.1[Tên sản phẩm],G426)=0),"SP này chưa khai báo trong DSSP",""))))</f>
        <v/>
      </c>
      <c r="Y426" s="23" t="str">
        <f t="shared" ca="1" si="99"/>
        <v/>
      </c>
      <c r="Z426" s="23" t="str">
        <f t="shared" ca="1" si="100"/>
        <v/>
      </c>
      <c r="AA426" s="23" t="str">
        <f t="shared" ca="1" si="101"/>
        <v/>
      </c>
    </row>
    <row r="427" spans="2:27" ht="27.75" customHeight="1" x14ac:dyDescent="0.2">
      <c r="B427" s="7">
        <f t="shared" si="88"/>
        <v>424</v>
      </c>
      <c r="C427" s="7" t="str">
        <f t="shared" ca="1" si="98"/>
        <v/>
      </c>
      <c r="D427" s="156" t="str">
        <f t="shared" ca="1" si="89"/>
        <v/>
      </c>
      <c r="E427" s="157" t="str">
        <f t="shared" ca="1" si="90"/>
        <v/>
      </c>
      <c r="F427" s="158" t="str">
        <f t="shared" ca="1" si="91"/>
        <v/>
      </c>
      <c r="G427" s="159"/>
      <c r="H427" s="159" t="str">
        <f>IF(G427="","",INDEX(D.1[Quy cách],MATCH(G427,D.1[Tên sản phẩm],0)))</f>
        <v/>
      </c>
      <c r="I427" s="160" t="str">
        <f>IF(G427="","",INDEX(D.1[ĐVT],MATCH(G427,D.1[Tên sản phẩm],0)))</f>
        <v/>
      </c>
      <c r="J427" s="162" t="str">
        <f>IF(G427="","",INDEX(D.1[Đơn giá nhập
(Hàng tồn đầu kỳ)],MATCH(G427,D.1[Tên sản phẩm],0)))</f>
        <v/>
      </c>
      <c r="K427" s="162" t="str">
        <f t="shared" si="92"/>
        <v/>
      </c>
      <c r="L427" s="159"/>
      <c r="M427" s="163" t="str">
        <f t="shared" si="93"/>
        <v/>
      </c>
      <c r="N427" s="164"/>
      <c r="O427" s="162"/>
      <c r="P427" s="163" t="str">
        <f t="shared" si="94"/>
        <v/>
      </c>
      <c r="Q427" s="164" t="str">
        <f t="shared" ca="1" si="95"/>
        <v/>
      </c>
      <c r="R427" s="163" t="str">
        <f t="shared" si="96"/>
        <v/>
      </c>
      <c r="S427" s="163" t="str">
        <f ca="1">IF(AND(C427&lt;&gt;"",C427&lt;&gt;OFFSET(C427,1,0)),SUMIFS(M.1[Giá có thuế],M.1[Số ĐK],C427),"")</f>
        <v/>
      </c>
      <c r="T427" s="159"/>
      <c r="U427" s="161" t="str">
        <f>IF(T427="","",'Thông Tin Chung'!$L$3)</f>
        <v/>
      </c>
      <c r="V427" s="163" t="str">
        <f t="shared" ca="1" si="97"/>
        <v/>
      </c>
      <c r="W427" s="165"/>
      <c r="X427" s="155" t="str">
        <f ca="1">IF(C427="","",IF(OR(D427&lt;NgayBatDau,D427&gt;NgayKetThuc),"Ngày tháng phải nằm trong kỳ báo cáo",IF(AND(F427&lt;&gt;"",COUNTIF(D.3[Tên nhà cung cấp],F427)=0),"Tên NCC chưa khai báo trong DSNCC",IF(AND(G427&lt;&gt;"",COUNTIF(D.1[Tên sản phẩm],G427)=0),"SP này chưa khai báo trong DSSP",""))))</f>
        <v/>
      </c>
      <c r="Y427" s="23" t="str">
        <f t="shared" ca="1" si="99"/>
        <v/>
      </c>
      <c r="Z427" s="23" t="str">
        <f t="shared" ca="1" si="100"/>
        <v/>
      </c>
      <c r="AA427" s="23" t="str">
        <f t="shared" ca="1" si="101"/>
        <v/>
      </c>
    </row>
    <row r="428" spans="2:27" ht="27.75" customHeight="1" x14ac:dyDescent="0.2">
      <c r="B428" s="7">
        <f t="shared" si="88"/>
        <v>425</v>
      </c>
      <c r="C428" s="7" t="str">
        <f t="shared" ca="1" si="98"/>
        <v/>
      </c>
      <c r="D428" s="156" t="str">
        <f t="shared" ca="1" si="89"/>
        <v/>
      </c>
      <c r="E428" s="157" t="str">
        <f t="shared" ca="1" si="90"/>
        <v/>
      </c>
      <c r="F428" s="158" t="str">
        <f t="shared" ca="1" si="91"/>
        <v/>
      </c>
      <c r="G428" s="159"/>
      <c r="H428" s="159" t="str">
        <f>IF(G428="","",INDEX(D.1[Quy cách],MATCH(G428,D.1[Tên sản phẩm],0)))</f>
        <v/>
      </c>
      <c r="I428" s="160" t="str">
        <f>IF(G428="","",INDEX(D.1[ĐVT],MATCH(G428,D.1[Tên sản phẩm],0)))</f>
        <v/>
      </c>
      <c r="J428" s="162" t="str">
        <f>IF(G428="","",INDEX(D.1[Đơn giá nhập
(Hàng tồn đầu kỳ)],MATCH(G428,D.1[Tên sản phẩm],0)))</f>
        <v/>
      </c>
      <c r="K428" s="162" t="str">
        <f t="shared" si="92"/>
        <v/>
      </c>
      <c r="L428" s="159"/>
      <c r="M428" s="163" t="str">
        <f t="shared" si="93"/>
        <v/>
      </c>
      <c r="N428" s="164"/>
      <c r="O428" s="162"/>
      <c r="P428" s="163" t="str">
        <f t="shared" si="94"/>
        <v/>
      </c>
      <c r="Q428" s="164" t="str">
        <f t="shared" ca="1" si="95"/>
        <v/>
      </c>
      <c r="R428" s="163" t="str">
        <f t="shared" si="96"/>
        <v/>
      </c>
      <c r="S428" s="163" t="str">
        <f ca="1">IF(AND(C428&lt;&gt;"",C428&lt;&gt;OFFSET(C428,1,0)),SUMIFS(M.1[Giá có thuế],M.1[Số ĐK],C428),"")</f>
        <v/>
      </c>
      <c r="T428" s="159"/>
      <c r="U428" s="161" t="str">
        <f>IF(T428="","",'Thông Tin Chung'!$L$3)</f>
        <v/>
      </c>
      <c r="V428" s="163" t="str">
        <f t="shared" ca="1" si="97"/>
        <v/>
      </c>
      <c r="W428" s="165"/>
      <c r="X428" s="155" t="str">
        <f ca="1">IF(C428="","",IF(OR(D428&lt;NgayBatDau,D428&gt;NgayKetThuc),"Ngày tháng phải nằm trong kỳ báo cáo",IF(AND(F428&lt;&gt;"",COUNTIF(D.3[Tên nhà cung cấp],F428)=0),"Tên NCC chưa khai báo trong DSNCC",IF(AND(G428&lt;&gt;"",COUNTIF(D.1[Tên sản phẩm],G428)=0),"SP này chưa khai báo trong DSSP",""))))</f>
        <v/>
      </c>
      <c r="Y428" s="23" t="str">
        <f t="shared" ca="1" si="99"/>
        <v/>
      </c>
      <c r="Z428" s="23" t="str">
        <f t="shared" ca="1" si="100"/>
        <v/>
      </c>
      <c r="AA428" s="23" t="str">
        <f t="shared" ca="1" si="101"/>
        <v/>
      </c>
    </row>
    <row r="429" spans="2:27" ht="27.75" customHeight="1" x14ac:dyDescent="0.2">
      <c r="B429" s="7">
        <f t="shared" si="88"/>
        <v>426</v>
      </c>
      <c r="C429" s="7" t="str">
        <f t="shared" ca="1" si="98"/>
        <v/>
      </c>
      <c r="D429" s="156" t="str">
        <f t="shared" ca="1" si="89"/>
        <v/>
      </c>
      <c r="E429" s="157" t="str">
        <f t="shared" ca="1" si="90"/>
        <v/>
      </c>
      <c r="F429" s="158" t="str">
        <f t="shared" ca="1" si="91"/>
        <v/>
      </c>
      <c r="G429" s="159"/>
      <c r="H429" s="159" t="str">
        <f>IF(G429="","",INDEX(D.1[Quy cách],MATCH(G429,D.1[Tên sản phẩm],0)))</f>
        <v/>
      </c>
      <c r="I429" s="160" t="str">
        <f>IF(G429="","",INDEX(D.1[ĐVT],MATCH(G429,D.1[Tên sản phẩm],0)))</f>
        <v/>
      </c>
      <c r="J429" s="162" t="str">
        <f>IF(G429="","",INDEX(D.1[Đơn giá nhập
(Hàng tồn đầu kỳ)],MATCH(G429,D.1[Tên sản phẩm],0)))</f>
        <v/>
      </c>
      <c r="K429" s="162" t="str">
        <f t="shared" si="92"/>
        <v/>
      </c>
      <c r="L429" s="159"/>
      <c r="M429" s="163" t="str">
        <f t="shared" si="93"/>
        <v/>
      </c>
      <c r="N429" s="164"/>
      <c r="O429" s="162"/>
      <c r="P429" s="163" t="str">
        <f t="shared" si="94"/>
        <v/>
      </c>
      <c r="Q429" s="164" t="str">
        <f t="shared" ca="1" si="95"/>
        <v/>
      </c>
      <c r="R429" s="163" t="str">
        <f t="shared" si="96"/>
        <v/>
      </c>
      <c r="S429" s="163" t="str">
        <f ca="1">IF(AND(C429&lt;&gt;"",C429&lt;&gt;OFFSET(C429,1,0)),SUMIFS(M.1[Giá có thuế],M.1[Số ĐK],C429),"")</f>
        <v/>
      </c>
      <c r="T429" s="159"/>
      <c r="U429" s="161" t="str">
        <f>IF(T429="","",'Thông Tin Chung'!$L$3)</f>
        <v/>
      </c>
      <c r="V429" s="163" t="str">
        <f t="shared" ca="1" si="97"/>
        <v/>
      </c>
      <c r="W429" s="165"/>
      <c r="X429" s="155" t="str">
        <f ca="1">IF(C429="","",IF(OR(D429&lt;NgayBatDau,D429&gt;NgayKetThuc),"Ngày tháng phải nằm trong kỳ báo cáo",IF(AND(F429&lt;&gt;"",COUNTIF(D.3[Tên nhà cung cấp],F429)=0),"Tên NCC chưa khai báo trong DSNCC",IF(AND(G429&lt;&gt;"",COUNTIF(D.1[Tên sản phẩm],G429)=0),"SP này chưa khai báo trong DSSP",""))))</f>
        <v/>
      </c>
      <c r="Y429" s="23" t="str">
        <f t="shared" ca="1" si="99"/>
        <v/>
      </c>
      <c r="Z429" s="23" t="str">
        <f t="shared" ca="1" si="100"/>
        <v/>
      </c>
      <c r="AA429" s="23" t="str">
        <f t="shared" ca="1" si="101"/>
        <v/>
      </c>
    </row>
    <row r="430" spans="2:27" ht="27.75" customHeight="1" x14ac:dyDescent="0.2">
      <c r="B430" s="7">
        <f t="shared" si="88"/>
        <v>427</v>
      </c>
      <c r="C430" s="7" t="str">
        <f t="shared" ca="1" si="98"/>
        <v/>
      </c>
      <c r="D430" s="156" t="str">
        <f t="shared" ca="1" si="89"/>
        <v/>
      </c>
      <c r="E430" s="157" t="str">
        <f t="shared" ca="1" si="90"/>
        <v/>
      </c>
      <c r="F430" s="158" t="str">
        <f t="shared" ca="1" si="91"/>
        <v/>
      </c>
      <c r="G430" s="159"/>
      <c r="H430" s="159" t="str">
        <f>IF(G430="","",INDEX(D.1[Quy cách],MATCH(G430,D.1[Tên sản phẩm],0)))</f>
        <v/>
      </c>
      <c r="I430" s="160" t="str">
        <f>IF(G430="","",INDEX(D.1[ĐVT],MATCH(G430,D.1[Tên sản phẩm],0)))</f>
        <v/>
      </c>
      <c r="J430" s="162" t="str">
        <f>IF(G430="","",INDEX(D.1[Đơn giá nhập
(Hàng tồn đầu kỳ)],MATCH(G430,D.1[Tên sản phẩm],0)))</f>
        <v/>
      </c>
      <c r="K430" s="162" t="str">
        <f t="shared" si="92"/>
        <v/>
      </c>
      <c r="L430" s="159"/>
      <c r="M430" s="163" t="str">
        <f t="shared" si="93"/>
        <v/>
      </c>
      <c r="N430" s="164"/>
      <c r="O430" s="162"/>
      <c r="P430" s="163" t="str">
        <f t="shared" si="94"/>
        <v/>
      </c>
      <c r="Q430" s="164" t="str">
        <f t="shared" ca="1" si="95"/>
        <v/>
      </c>
      <c r="R430" s="163" t="str">
        <f t="shared" si="96"/>
        <v/>
      </c>
      <c r="S430" s="163" t="str">
        <f ca="1">IF(AND(C430&lt;&gt;"",C430&lt;&gt;OFFSET(C430,1,0)),SUMIFS(M.1[Giá có thuế],M.1[Số ĐK],C430),"")</f>
        <v/>
      </c>
      <c r="T430" s="159"/>
      <c r="U430" s="161" t="str">
        <f>IF(T430="","",'Thông Tin Chung'!$L$3)</f>
        <v/>
      </c>
      <c r="V430" s="163" t="str">
        <f t="shared" ca="1" si="97"/>
        <v/>
      </c>
      <c r="W430" s="165"/>
      <c r="X430" s="155" t="str">
        <f ca="1">IF(C430="","",IF(OR(D430&lt;NgayBatDau,D430&gt;NgayKetThuc),"Ngày tháng phải nằm trong kỳ báo cáo",IF(AND(F430&lt;&gt;"",COUNTIF(D.3[Tên nhà cung cấp],F430)=0),"Tên NCC chưa khai báo trong DSNCC",IF(AND(G430&lt;&gt;"",COUNTIF(D.1[Tên sản phẩm],G430)=0),"SP này chưa khai báo trong DSSP",""))))</f>
        <v/>
      </c>
      <c r="Y430" s="23" t="str">
        <f t="shared" ca="1" si="99"/>
        <v/>
      </c>
      <c r="Z430" s="23" t="str">
        <f t="shared" ca="1" si="100"/>
        <v/>
      </c>
      <c r="AA430" s="23" t="str">
        <f t="shared" ca="1" si="101"/>
        <v/>
      </c>
    </row>
    <row r="431" spans="2:27" ht="27.75" customHeight="1" x14ac:dyDescent="0.2">
      <c r="B431" s="7">
        <f t="shared" si="88"/>
        <v>428</v>
      </c>
      <c r="C431" s="7" t="str">
        <f t="shared" ca="1" si="98"/>
        <v/>
      </c>
      <c r="D431" s="156" t="str">
        <f t="shared" ca="1" si="89"/>
        <v/>
      </c>
      <c r="E431" s="157" t="str">
        <f t="shared" ca="1" si="90"/>
        <v/>
      </c>
      <c r="F431" s="158" t="str">
        <f t="shared" ca="1" si="91"/>
        <v/>
      </c>
      <c r="G431" s="159"/>
      <c r="H431" s="159" t="str">
        <f>IF(G431="","",INDEX(D.1[Quy cách],MATCH(G431,D.1[Tên sản phẩm],0)))</f>
        <v/>
      </c>
      <c r="I431" s="160" t="str">
        <f>IF(G431="","",INDEX(D.1[ĐVT],MATCH(G431,D.1[Tên sản phẩm],0)))</f>
        <v/>
      </c>
      <c r="J431" s="162" t="str">
        <f>IF(G431="","",INDEX(D.1[Đơn giá nhập
(Hàng tồn đầu kỳ)],MATCH(G431,D.1[Tên sản phẩm],0)))</f>
        <v/>
      </c>
      <c r="K431" s="162" t="str">
        <f t="shared" si="92"/>
        <v/>
      </c>
      <c r="L431" s="159"/>
      <c r="M431" s="163" t="str">
        <f t="shared" si="93"/>
        <v/>
      </c>
      <c r="N431" s="164"/>
      <c r="O431" s="162"/>
      <c r="P431" s="163" t="str">
        <f t="shared" si="94"/>
        <v/>
      </c>
      <c r="Q431" s="164" t="str">
        <f t="shared" ca="1" si="95"/>
        <v/>
      </c>
      <c r="R431" s="163" t="str">
        <f t="shared" si="96"/>
        <v/>
      </c>
      <c r="S431" s="163" t="str">
        <f ca="1">IF(AND(C431&lt;&gt;"",C431&lt;&gt;OFFSET(C431,1,0)),SUMIFS(M.1[Giá có thuế],M.1[Số ĐK],C431),"")</f>
        <v/>
      </c>
      <c r="T431" s="159"/>
      <c r="U431" s="161" t="str">
        <f>IF(T431="","",'Thông Tin Chung'!$L$3)</f>
        <v/>
      </c>
      <c r="V431" s="163" t="str">
        <f t="shared" ca="1" si="97"/>
        <v/>
      </c>
      <c r="W431" s="165"/>
      <c r="X431" s="155" t="str">
        <f ca="1">IF(C431="","",IF(OR(D431&lt;NgayBatDau,D431&gt;NgayKetThuc),"Ngày tháng phải nằm trong kỳ báo cáo",IF(AND(F431&lt;&gt;"",COUNTIF(D.3[Tên nhà cung cấp],F431)=0),"Tên NCC chưa khai báo trong DSNCC",IF(AND(G431&lt;&gt;"",COUNTIF(D.1[Tên sản phẩm],G431)=0),"SP này chưa khai báo trong DSSP",""))))</f>
        <v/>
      </c>
      <c r="Y431" s="23" t="str">
        <f t="shared" ca="1" si="99"/>
        <v/>
      </c>
      <c r="Z431" s="23" t="str">
        <f t="shared" ca="1" si="100"/>
        <v/>
      </c>
      <c r="AA431" s="23" t="str">
        <f t="shared" ca="1" si="101"/>
        <v/>
      </c>
    </row>
    <row r="432" spans="2:27" ht="27.75" customHeight="1" x14ac:dyDescent="0.2">
      <c r="B432" s="7">
        <f t="shared" si="88"/>
        <v>429</v>
      </c>
      <c r="C432" s="7" t="str">
        <f t="shared" ca="1" si="98"/>
        <v/>
      </c>
      <c r="D432" s="156" t="str">
        <f t="shared" ca="1" si="89"/>
        <v/>
      </c>
      <c r="E432" s="157" t="str">
        <f t="shared" ca="1" si="90"/>
        <v/>
      </c>
      <c r="F432" s="158" t="str">
        <f t="shared" ca="1" si="91"/>
        <v/>
      </c>
      <c r="G432" s="159"/>
      <c r="H432" s="159" t="str">
        <f>IF(G432="","",INDEX(D.1[Quy cách],MATCH(G432,D.1[Tên sản phẩm],0)))</f>
        <v/>
      </c>
      <c r="I432" s="160" t="str">
        <f>IF(G432="","",INDEX(D.1[ĐVT],MATCH(G432,D.1[Tên sản phẩm],0)))</f>
        <v/>
      </c>
      <c r="J432" s="162" t="str">
        <f>IF(G432="","",INDEX(D.1[Đơn giá nhập
(Hàng tồn đầu kỳ)],MATCH(G432,D.1[Tên sản phẩm],0)))</f>
        <v/>
      </c>
      <c r="K432" s="162" t="str">
        <f t="shared" si="92"/>
        <v/>
      </c>
      <c r="L432" s="159"/>
      <c r="M432" s="163" t="str">
        <f t="shared" si="93"/>
        <v/>
      </c>
      <c r="N432" s="164"/>
      <c r="O432" s="162"/>
      <c r="P432" s="163" t="str">
        <f t="shared" si="94"/>
        <v/>
      </c>
      <c r="Q432" s="164" t="str">
        <f t="shared" ca="1" si="95"/>
        <v/>
      </c>
      <c r="R432" s="163" t="str">
        <f t="shared" si="96"/>
        <v/>
      </c>
      <c r="S432" s="163" t="str">
        <f ca="1">IF(AND(C432&lt;&gt;"",C432&lt;&gt;OFFSET(C432,1,0)),SUMIFS(M.1[Giá có thuế],M.1[Số ĐK],C432),"")</f>
        <v/>
      </c>
      <c r="T432" s="159"/>
      <c r="U432" s="161" t="str">
        <f>IF(T432="","",'Thông Tin Chung'!$L$3)</f>
        <v/>
      </c>
      <c r="V432" s="163" t="str">
        <f t="shared" ca="1" si="97"/>
        <v/>
      </c>
      <c r="W432" s="165"/>
      <c r="X432" s="155" t="str">
        <f ca="1">IF(C432="","",IF(OR(D432&lt;NgayBatDau,D432&gt;NgayKetThuc),"Ngày tháng phải nằm trong kỳ báo cáo",IF(AND(F432&lt;&gt;"",COUNTIF(D.3[Tên nhà cung cấp],F432)=0),"Tên NCC chưa khai báo trong DSNCC",IF(AND(G432&lt;&gt;"",COUNTIF(D.1[Tên sản phẩm],G432)=0),"SP này chưa khai báo trong DSSP",""))))</f>
        <v/>
      </c>
      <c r="Y432" s="23" t="str">
        <f t="shared" ca="1" si="99"/>
        <v/>
      </c>
      <c r="Z432" s="23" t="str">
        <f t="shared" ca="1" si="100"/>
        <v/>
      </c>
      <c r="AA432" s="23" t="str">
        <f t="shared" ca="1" si="101"/>
        <v/>
      </c>
    </row>
    <row r="433" spans="2:27" ht="27.75" customHeight="1" x14ac:dyDescent="0.2">
      <c r="B433" s="7">
        <f t="shared" si="88"/>
        <v>430</v>
      </c>
      <c r="C433" s="7" t="str">
        <f t="shared" ca="1" si="98"/>
        <v/>
      </c>
      <c r="D433" s="156" t="str">
        <f t="shared" ca="1" si="89"/>
        <v/>
      </c>
      <c r="E433" s="157" t="str">
        <f t="shared" ca="1" si="90"/>
        <v/>
      </c>
      <c r="F433" s="158" t="str">
        <f t="shared" ca="1" si="91"/>
        <v/>
      </c>
      <c r="G433" s="159"/>
      <c r="H433" s="159" t="str">
        <f>IF(G433="","",INDEX(D.1[Quy cách],MATCH(G433,D.1[Tên sản phẩm],0)))</f>
        <v/>
      </c>
      <c r="I433" s="160" t="str">
        <f>IF(G433="","",INDEX(D.1[ĐVT],MATCH(G433,D.1[Tên sản phẩm],0)))</f>
        <v/>
      </c>
      <c r="J433" s="162" t="str">
        <f>IF(G433="","",INDEX(D.1[Đơn giá nhập
(Hàng tồn đầu kỳ)],MATCH(G433,D.1[Tên sản phẩm],0)))</f>
        <v/>
      </c>
      <c r="K433" s="162" t="str">
        <f t="shared" si="92"/>
        <v/>
      </c>
      <c r="L433" s="159"/>
      <c r="M433" s="163" t="str">
        <f t="shared" si="93"/>
        <v/>
      </c>
      <c r="N433" s="164"/>
      <c r="O433" s="162"/>
      <c r="P433" s="163" t="str">
        <f t="shared" si="94"/>
        <v/>
      </c>
      <c r="Q433" s="164" t="str">
        <f t="shared" ca="1" si="95"/>
        <v/>
      </c>
      <c r="R433" s="163" t="str">
        <f t="shared" si="96"/>
        <v/>
      </c>
      <c r="S433" s="163" t="str">
        <f ca="1">IF(AND(C433&lt;&gt;"",C433&lt;&gt;OFFSET(C433,1,0)),SUMIFS(M.1[Giá có thuế],M.1[Số ĐK],C433),"")</f>
        <v/>
      </c>
      <c r="T433" s="159"/>
      <c r="U433" s="161" t="str">
        <f>IF(T433="","",'Thông Tin Chung'!$L$3)</f>
        <v/>
      </c>
      <c r="V433" s="163" t="str">
        <f t="shared" ca="1" si="97"/>
        <v/>
      </c>
      <c r="W433" s="165"/>
      <c r="X433" s="155" t="str">
        <f ca="1">IF(C433="","",IF(OR(D433&lt;NgayBatDau,D433&gt;NgayKetThuc),"Ngày tháng phải nằm trong kỳ báo cáo",IF(AND(F433&lt;&gt;"",COUNTIF(D.3[Tên nhà cung cấp],F433)=0),"Tên NCC chưa khai báo trong DSNCC",IF(AND(G433&lt;&gt;"",COUNTIF(D.1[Tên sản phẩm],G433)=0),"SP này chưa khai báo trong DSSP",""))))</f>
        <v/>
      </c>
      <c r="Y433" s="23" t="str">
        <f t="shared" ca="1" si="99"/>
        <v/>
      </c>
      <c r="Z433" s="23" t="str">
        <f t="shared" ca="1" si="100"/>
        <v/>
      </c>
      <c r="AA433" s="23" t="str">
        <f t="shared" ca="1" si="101"/>
        <v/>
      </c>
    </row>
    <row r="434" spans="2:27" ht="27.75" customHeight="1" x14ac:dyDescent="0.2">
      <c r="B434" s="7">
        <f t="shared" si="88"/>
        <v>431</v>
      </c>
      <c r="C434" s="7" t="str">
        <f t="shared" ca="1" si="98"/>
        <v/>
      </c>
      <c r="D434" s="156" t="str">
        <f t="shared" ca="1" si="89"/>
        <v/>
      </c>
      <c r="E434" s="157" t="str">
        <f t="shared" ca="1" si="90"/>
        <v/>
      </c>
      <c r="F434" s="158" t="str">
        <f t="shared" ca="1" si="91"/>
        <v/>
      </c>
      <c r="G434" s="159"/>
      <c r="H434" s="159" t="str">
        <f>IF(G434="","",INDEX(D.1[Quy cách],MATCH(G434,D.1[Tên sản phẩm],0)))</f>
        <v/>
      </c>
      <c r="I434" s="160" t="str">
        <f>IF(G434="","",INDEX(D.1[ĐVT],MATCH(G434,D.1[Tên sản phẩm],0)))</f>
        <v/>
      </c>
      <c r="J434" s="162" t="str">
        <f>IF(G434="","",INDEX(D.1[Đơn giá nhập
(Hàng tồn đầu kỳ)],MATCH(G434,D.1[Tên sản phẩm],0)))</f>
        <v/>
      </c>
      <c r="K434" s="162" t="str">
        <f t="shared" si="92"/>
        <v/>
      </c>
      <c r="L434" s="159"/>
      <c r="M434" s="163" t="str">
        <f t="shared" si="93"/>
        <v/>
      </c>
      <c r="N434" s="164"/>
      <c r="O434" s="162"/>
      <c r="P434" s="163" t="str">
        <f t="shared" si="94"/>
        <v/>
      </c>
      <c r="Q434" s="164" t="str">
        <f t="shared" ca="1" si="95"/>
        <v/>
      </c>
      <c r="R434" s="163" t="str">
        <f t="shared" si="96"/>
        <v/>
      </c>
      <c r="S434" s="163" t="str">
        <f ca="1">IF(AND(C434&lt;&gt;"",C434&lt;&gt;OFFSET(C434,1,0)),SUMIFS(M.1[Giá có thuế],M.1[Số ĐK],C434),"")</f>
        <v/>
      </c>
      <c r="T434" s="159"/>
      <c r="U434" s="161" t="str">
        <f>IF(T434="","",'Thông Tin Chung'!$L$3)</f>
        <v/>
      </c>
      <c r="V434" s="163" t="str">
        <f t="shared" ca="1" si="97"/>
        <v/>
      </c>
      <c r="W434" s="165"/>
      <c r="X434" s="155" t="str">
        <f ca="1">IF(C434="","",IF(OR(D434&lt;NgayBatDau,D434&gt;NgayKetThuc),"Ngày tháng phải nằm trong kỳ báo cáo",IF(AND(F434&lt;&gt;"",COUNTIF(D.3[Tên nhà cung cấp],F434)=0),"Tên NCC chưa khai báo trong DSNCC",IF(AND(G434&lt;&gt;"",COUNTIF(D.1[Tên sản phẩm],G434)=0),"SP này chưa khai báo trong DSSP",""))))</f>
        <v/>
      </c>
      <c r="Y434" s="23" t="str">
        <f t="shared" ca="1" si="99"/>
        <v/>
      </c>
      <c r="Z434" s="23" t="str">
        <f t="shared" ca="1" si="100"/>
        <v/>
      </c>
      <c r="AA434" s="23" t="str">
        <f t="shared" ca="1" si="101"/>
        <v/>
      </c>
    </row>
    <row r="435" spans="2:27" ht="27.75" customHeight="1" x14ac:dyDescent="0.2">
      <c r="B435" s="7">
        <f t="shared" si="88"/>
        <v>432</v>
      </c>
      <c r="C435" s="7" t="str">
        <f t="shared" ca="1" si="98"/>
        <v/>
      </c>
      <c r="D435" s="156" t="str">
        <f t="shared" ca="1" si="89"/>
        <v/>
      </c>
      <c r="E435" s="157" t="str">
        <f t="shared" ca="1" si="90"/>
        <v/>
      </c>
      <c r="F435" s="158" t="str">
        <f t="shared" ca="1" si="91"/>
        <v/>
      </c>
      <c r="G435" s="159"/>
      <c r="H435" s="159" t="str">
        <f>IF(G435="","",INDEX(D.1[Quy cách],MATCH(G435,D.1[Tên sản phẩm],0)))</f>
        <v/>
      </c>
      <c r="I435" s="160" t="str">
        <f>IF(G435="","",INDEX(D.1[ĐVT],MATCH(G435,D.1[Tên sản phẩm],0)))</f>
        <v/>
      </c>
      <c r="J435" s="162" t="str">
        <f>IF(G435="","",INDEX(D.1[Đơn giá nhập
(Hàng tồn đầu kỳ)],MATCH(G435,D.1[Tên sản phẩm],0)))</f>
        <v/>
      </c>
      <c r="K435" s="162" t="str">
        <f t="shared" si="92"/>
        <v/>
      </c>
      <c r="L435" s="159"/>
      <c r="M435" s="163" t="str">
        <f t="shared" si="93"/>
        <v/>
      </c>
      <c r="N435" s="164"/>
      <c r="O435" s="162"/>
      <c r="P435" s="163" t="str">
        <f t="shared" si="94"/>
        <v/>
      </c>
      <c r="Q435" s="164" t="str">
        <f t="shared" ca="1" si="95"/>
        <v/>
      </c>
      <c r="R435" s="163" t="str">
        <f t="shared" si="96"/>
        <v/>
      </c>
      <c r="S435" s="163" t="str">
        <f ca="1">IF(AND(C435&lt;&gt;"",C435&lt;&gt;OFFSET(C435,1,0)),SUMIFS(M.1[Giá có thuế],M.1[Số ĐK],C435),"")</f>
        <v/>
      </c>
      <c r="T435" s="159"/>
      <c r="U435" s="161" t="str">
        <f>IF(T435="","",'Thông Tin Chung'!$L$3)</f>
        <v/>
      </c>
      <c r="V435" s="163" t="str">
        <f t="shared" ca="1" si="97"/>
        <v/>
      </c>
      <c r="W435" s="165"/>
      <c r="X435" s="155" t="str">
        <f ca="1">IF(C435="","",IF(OR(D435&lt;NgayBatDau,D435&gt;NgayKetThuc),"Ngày tháng phải nằm trong kỳ báo cáo",IF(AND(F435&lt;&gt;"",COUNTIF(D.3[Tên nhà cung cấp],F435)=0),"Tên NCC chưa khai báo trong DSNCC",IF(AND(G435&lt;&gt;"",COUNTIF(D.1[Tên sản phẩm],G435)=0),"SP này chưa khai báo trong DSSP",""))))</f>
        <v/>
      </c>
      <c r="Y435" s="23" t="str">
        <f t="shared" ca="1" si="99"/>
        <v/>
      </c>
      <c r="Z435" s="23" t="str">
        <f t="shared" ca="1" si="100"/>
        <v/>
      </c>
      <c r="AA435" s="23" t="str">
        <f t="shared" ca="1" si="101"/>
        <v/>
      </c>
    </row>
    <row r="436" spans="2:27" ht="27.75" customHeight="1" x14ac:dyDescent="0.2">
      <c r="B436" s="7">
        <f t="shared" si="88"/>
        <v>433</v>
      </c>
      <c r="C436" s="7" t="str">
        <f t="shared" ca="1" si="98"/>
        <v/>
      </c>
      <c r="D436" s="156" t="str">
        <f t="shared" ca="1" si="89"/>
        <v/>
      </c>
      <c r="E436" s="157" t="str">
        <f t="shared" ca="1" si="90"/>
        <v/>
      </c>
      <c r="F436" s="158" t="str">
        <f t="shared" ca="1" si="91"/>
        <v/>
      </c>
      <c r="G436" s="159"/>
      <c r="H436" s="159" t="str">
        <f>IF(G436="","",INDEX(D.1[Quy cách],MATCH(G436,D.1[Tên sản phẩm],0)))</f>
        <v/>
      </c>
      <c r="I436" s="160" t="str">
        <f>IF(G436="","",INDEX(D.1[ĐVT],MATCH(G436,D.1[Tên sản phẩm],0)))</f>
        <v/>
      </c>
      <c r="J436" s="162" t="str">
        <f>IF(G436="","",INDEX(D.1[Đơn giá nhập
(Hàng tồn đầu kỳ)],MATCH(G436,D.1[Tên sản phẩm],0)))</f>
        <v/>
      </c>
      <c r="K436" s="162" t="str">
        <f t="shared" si="92"/>
        <v/>
      </c>
      <c r="L436" s="159"/>
      <c r="M436" s="163" t="str">
        <f t="shared" si="93"/>
        <v/>
      </c>
      <c r="N436" s="164"/>
      <c r="O436" s="162"/>
      <c r="P436" s="163" t="str">
        <f t="shared" si="94"/>
        <v/>
      </c>
      <c r="Q436" s="164" t="str">
        <f t="shared" ca="1" si="95"/>
        <v/>
      </c>
      <c r="R436" s="163" t="str">
        <f t="shared" si="96"/>
        <v/>
      </c>
      <c r="S436" s="163" t="str">
        <f ca="1">IF(AND(C436&lt;&gt;"",C436&lt;&gt;OFFSET(C436,1,0)),SUMIFS(M.1[Giá có thuế],M.1[Số ĐK],C436),"")</f>
        <v/>
      </c>
      <c r="T436" s="159"/>
      <c r="U436" s="161" t="str">
        <f>IF(T436="","",'Thông Tin Chung'!$L$3)</f>
        <v/>
      </c>
      <c r="V436" s="163" t="str">
        <f t="shared" ca="1" si="97"/>
        <v/>
      </c>
      <c r="W436" s="165"/>
      <c r="X436" s="155" t="str">
        <f ca="1">IF(C436="","",IF(OR(D436&lt;NgayBatDau,D436&gt;NgayKetThuc),"Ngày tháng phải nằm trong kỳ báo cáo",IF(AND(F436&lt;&gt;"",COUNTIF(D.3[Tên nhà cung cấp],F436)=0),"Tên NCC chưa khai báo trong DSNCC",IF(AND(G436&lt;&gt;"",COUNTIF(D.1[Tên sản phẩm],G436)=0),"SP này chưa khai báo trong DSSP",""))))</f>
        <v/>
      </c>
      <c r="Y436" s="23" t="str">
        <f t="shared" ca="1" si="99"/>
        <v/>
      </c>
      <c r="Z436" s="23" t="str">
        <f t="shared" ca="1" si="100"/>
        <v/>
      </c>
      <c r="AA436" s="23" t="str">
        <f t="shared" ca="1" si="101"/>
        <v/>
      </c>
    </row>
    <row r="437" spans="2:27" ht="27.75" customHeight="1" x14ac:dyDescent="0.2">
      <c r="B437" s="7">
        <f t="shared" si="88"/>
        <v>434</v>
      </c>
      <c r="C437" s="7" t="str">
        <f t="shared" ca="1" si="98"/>
        <v/>
      </c>
      <c r="D437" s="156" t="str">
        <f t="shared" ca="1" si="89"/>
        <v/>
      </c>
      <c r="E437" s="157" t="str">
        <f t="shared" ca="1" si="90"/>
        <v/>
      </c>
      <c r="F437" s="158" t="str">
        <f t="shared" ca="1" si="91"/>
        <v/>
      </c>
      <c r="G437" s="159"/>
      <c r="H437" s="159" t="str">
        <f>IF(G437="","",INDEX(D.1[Quy cách],MATCH(G437,D.1[Tên sản phẩm],0)))</f>
        <v/>
      </c>
      <c r="I437" s="160" t="str">
        <f>IF(G437="","",INDEX(D.1[ĐVT],MATCH(G437,D.1[Tên sản phẩm],0)))</f>
        <v/>
      </c>
      <c r="J437" s="162" t="str">
        <f>IF(G437="","",INDEX(D.1[Đơn giá nhập
(Hàng tồn đầu kỳ)],MATCH(G437,D.1[Tên sản phẩm],0)))</f>
        <v/>
      </c>
      <c r="K437" s="162" t="str">
        <f t="shared" si="92"/>
        <v/>
      </c>
      <c r="L437" s="159"/>
      <c r="M437" s="163" t="str">
        <f t="shared" si="93"/>
        <v/>
      </c>
      <c r="N437" s="164"/>
      <c r="O437" s="162"/>
      <c r="P437" s="163" t="str">
        <f t="shared" si="94"/>
        <v/>
      </c>
      <c r="Q437" s="164" t="str">
        <f t="shared" ca="1" si="95"/>
        <v/>
      </c>
      <c r="R437" s="163" t="str">
        <f t="shared" si="96"/>
        <v/>
      </c>
      <c r="S437" s="163" t="str">
        <f ca="1">IF(AND(C437&lt;&gt;"",C437&lt;&gt;OFFSET(C437,1,0)),SUMIFS(M.1[Giá có thuế],M.1[Số ĐK],C437),"")</f>
        <v/>
      </c>
      <c r="T437" s="159"/>
      <c r="U437" s="161" t="str">
        <f>IF(T437="","",'Thông Tin Chung'!$L$3)</f>
        <v/>
      </c>
      <c r="V437" s="163" t="str">
        <f t="shared" ca="1" si="97"/>
        <v/>
      </c>
      <c r="W437" s="165"/>
      <c r="X437" s="155" t="str">
        <f ca="1">IF(C437="","",IF(OR(D437&lt;NgayBatDau,D437&gt;NgayKetThuc),"Ngày tháng phải nằm trong kỳ báo cáo",IF(AND(F437&lt;&gt;"",COUNTIF(D.3[Tên nhà cung cấp],F437)=0),"Tên NCC chưa khai báo trong DSNCC",IF(AND(G437&lt;&gt;"",COUNTIF(D.1[Tên sản phẩm],G437)=0),"SP này chưa khai báo trong DSSP",""))))</f>
        <v/>
      </c>
      <c r="Y437" s="23" t="str">
        <f t="shared" ca="1" si="99"/>
        <v/>
      </c>
      <c r="Z437" s="23" t="str">
        <f t="shared" ca="1" si="100"/>
        <v/>
      </c>
      <c r="AA437" s="23" t="str">
        <f t="shared" ca="1" si="101"/>
        <v/>
      </c>
    </row>
    <row r="438" spans="2:27" ht="27.75" customHeight="1" x14ac:dyDescent="0.2">
      <c r="B438" s="7">
        <f t="shared" si="88"/>
        <v>435</v>
      </c>
      <c r="C438" s="7" t="str">
        <f t="shared" ca="1" si="98"/>
        <v/>
      </c>
      <c r="D438" s="156" t="str">
        <f t="shared" ca="1" si="89"/>
        <v/>
      </c>
      <c r="E438" s="157" t="str">
        <f t="shared" ca="1" si="90"/>
        <v/>
      </c>
      <c r="F438" s="158" t="str">
        <f t="shared" ca="1" si="91"/>
        <v/>
      </c>
      <c r="G438" s="159"/>
      <c r="H438" s="159" t="str">
        <f>IF(G438="","",INDEX(D.1[Quy cách],MATCH(G438,D.1[Tên sản phẩm],0)))</f>
        <v/>
      </c>
      <c r="I438" s="160" t="str">
        <f>IF(G438="","",INDEX(D.1[ĐVT],MATCH(G438,D.1[Tên sản phẩm],0)))</f>
        <v/>
      </c>
      <c r="J438" s="162" t="str">
        <f>IF(G438="","",INDEX(D.1[Đơn giá nhập
(Hàng tồn đầu kỳ)],MATCH(G438,D.1[Tên sản phẩm],0)))</f>
        <v/>
      </c>
      <c r="K438" s="162" t="str">
        <f t="shared" si="92"/>
        <v/>
      </c>
      <c r="L438" s="159"/>
      <c r="M438" s="163" t="str">
        <f t="shared" si="93"/>
        <v/>
      </c>
      <c r="N438" s="164"/>
      <c r="O438" s="162"/>
      <c r="P438" s="163" t="str">
        <f t="shared" si="94"/>
        <v/>
      </c>
      <c r="Q438" s="164" t="str">
        <f t="shared" ca="1" si="95"/>
        <v/>
      </c>
      <c r="R438" s="163" t="str">
        <f t="shared" si="96"/>
        <v/>
      </c>
      <c r="S438" s="163" t="str">
        <f ca="1">IF(AND(C438&lt;&gt;"",C438&lt;&gt;OFFSET(C438,1,0)),SUMIFS(M.1[Giá có thuế],M.1[Số ĐK],C438),"")</f>
        <v/>
      </c>
      <c r="T438" s="159"/>
      <c r="U438" s="161" t="str">
        <f>IF(T438="","",'Thông Tin Chung'!$L$3)</f>
        <v/>
      </c>
      <c r="V438" s="163" t="str">
        <f t="shared" ca="1" si="97"/>
        <v/>
      </c>
      <c r="W438" s="165"/>
      <c r="X438" s="155" t="str">
        <f ca="1">IF(C438="","",IF(OR(D438&lt;NgayBatDau,D438&gt;NgayKetThuc),"Ngày tháng phải nằm trong kỳ báo cáo",IF(AND(F438&lt;&gt;"",COUNTIF(D.3[Tên nhà cung cấp],F438)=0),"Tên NCC chưa khai báo trong DSNCC",IF(AND(G438&lt;&gt;"",COUNTIF(D.1[Tên sản phẩm],G438)=0),"SP này chưa khai báo trong DSSP",""))))</f>
        <v/>
      </c>
      <c r="Y438" s="23" t="str">
        <f t="shared" ca="1" si="99"/>
        <v/>
      </c>
      <c r="Z438" s="23" t="str">
        <f t="shared" ca="1" si="100"/>
        <v/>
      </c>
      <c r="AA438" s="23" t="str">
        <f t="shared" ca="1" si="101"/>
        <v/>
      </c>
    </row>
    <row r="439" spans="2:27" ht="27.75" customHeight="1" x14ac:dyDescent="0.2">
      <c r="B439" s="7">
        <f t="shared" si="88"/>
        <v>436</v>
      </c>
      <c r="C439" s="7" t="str">
        <f t="shared" ca="1" si="98"/>
        <v/>
      </c>
      <c r="D439" s="156" t="str">
        <f t="shared" ca="1" si="89"/>
        <v/>
      </c>
      <c r="E439" s="157" t="str">
        <f t="shared" ca="1" si="90"/>
        <v/>
      </c>
      <c r="F439" s="158" t="str">
        <f t="shared" ca="1" si="91"/>
        <v/>
      </c>
      <c r="G439" s="159"/>
      <c r="H439" s="159" t="str">
        <f>IF(G439="","",INDEX(D.1[Quy cách],MATCH(G439,D.1[Tên sản phẩm],0)))</f>
        <v/>
      </c>
      <c r="I439" s="160" t="str">
        <f>IF(G439="","",INDEX(D.1[ĐVT],MATCH(G439,D.1[Tên sản phẩm],0)))</f>
        <v/>
      </c>
      <c r="J439" s="162" t="str">
        <f>IF(G439="","",INDEX(D.1[Đơn giá nhập
(Hàng tồn đầu kỳ)],MATCH(G439,D.1[Tên sản phẩm],0)))</f>
        <v/>
      </c>
      <c r="K439" s="162" t="str">
        <f t="shared" si="92"/>
        <v/>
      </c>
      <c r="L439" s="159"/>
      <c r="M439" s="163" t="str">
        <f t="shared" si="93"/>
        <v/>
      </c>
      <c r="N439" s="164"/>
      <c r="O439" s="162"/>
      <c r="P439" s="163" t="str">
        <f t="shared" si="94"/>
        <v/>
      </c>
      <c r="Q439" s="164" t="str">
        <f t="shared" ca="1" si="95"/>
        <v/>
      </c>
      <c r="R439" s="163" t="str">
        <f t="shared" si="96"/>
        <v/>
      </c>
      <c r="S439" s="163" t="str">
        <f ca="1">IF(AND(C439&lt;&gt;"",C439&lt;&gt;OFFSET(C439,1,0)),SUMIFS(M.1[Giá có thuế],M.1[Số ĐK],C439),"")</f>
        <v/>
      </c>
      <c r="T439" s="159"/>
      <c r="U439" s="161" t="str">
        <f>IF(T439="","",'Thông Tin Chung'!$L$3)</f>
        <v/>
      </c>
      <c r="V439" s="163" t="str">
        <f t="shared" ca="1" si="97"/>
        <v/>
      </c>
      <c r="W439" s="165"/>
      <c r="X439" s="155" t="str">
        <f ca="1">IF(C439="","",IF(OR(D439&lt;NgayBatDau,D439&gt;NgayKetThuc),"Ngày tháng phải nằm trong kỳ báo cáo",IF(AND(F439&lt;&gt;"",COUNTIF(D.3[Tên nhà cung cấp],F439)=0),"Tên NCC chưa khai báo trong DSNCC",IF(AND(G439&lt;&gt;"",COUNTIF(D.1[Tên sản phẩm],G439)=0),"SP này chưa khai báo trong DSSP",""))))</f>
        <v/>
      </c>
      <c r="Y439" s="23" t="str">
        <f t="shared" ca="1" si="99"/>
        <v/>
      </c>
      <c r="Z439" s="23" t="str">
        <f t="shared" ca="1" si="100"/>
        <v/>
      </c>
      <c r="AA439" s="23" t="str">
        <f t="shared" ca="1" si="101"/>
        <v/>
      </c>
    </row>
    <row r="440" spans="2:27" ht="27.75" customHeight="1" x14ac:dyDescent="0.2">
      <c r="B440" s="7">
        <f t="shared" si="88"/>
        <v>437</v>
      </c>
      <c r="C440" s="7" t="str">
        <f t="shared" ca="1" si="98"/>
        <v/>
      </c>
      <c r="D440" s="156" t="str">
        <f t="shared" ca="1" si="89"/>
        <v/>
      </c>
      <c r="E440" s="157" t="str">
        <f t="shared" ca="1" si="90"/>
        <v/>
      </c>
      <c r="F440" s="158" t="str">
        <f t="shared" ca="1" si="91"/>
        <v/>
      </c>
      <c r="G440" s="159"/>
      <c r="H440" s="159" t="str">
        <f>IF(G440="","",INDEX(D.1[Quy cách],MATCH(G440,D.1[Tên sản phẩm],0)))</f>
        <v/>
      </c>
      <c r="I440" s="160" t="str">
        <f>IF(G440="","",INDEX(D.1[ĐVT],MATCH(G440,D.1[Tên sản phẩm],0)))</f>
        <v/>
      </c>
      <c r="J440" s="162" t="str">
        <f>IF(G440="","",INDEX(D.1[Đơn giá nhập
(Hàng tồn đầu kỳ)],MATCH(G440,D.1[Tên sản phẩm],0)))</f>
        <v/>
      </c>
      <c r="K440" s="162" t="str">
        <f t="shared" si="92"/>
        <v/>
      </c>
      <c r="L440" s="159"/>
      <c r="M440" s="163" t="str">
        <f t="shared" si="93"/>
        <v/>
      </c>
      <c r="N440" s="164"/>
      <c r="O440" s="162"/>
      <c r="P440" s="163" t="str">
        <f t="shared" si="94"/>
        <v/>
      </c>
      <c r="Q440" s="164" t="str">
        <f t="shared" ca="1" si="95"/>
        <v/>
      </c>
      <c r="R440" s="163" t="str">
        <f t="shared" si="96"/>
        <v/>
      </c>
      <c r="S440" s="163" t="str">
        <f ca="1">IF(AND(C440&lt;&gt;"",C440&lt;&gt;OFFSET(C440,1,0)),SUMIFS(M.1[Giá có thuế],M.1[Số ĐK],C440),"")</f>
        <v/>
      </c>
      <c r="T440" s="159"/>
      <c r="U440" s="161" t="str">
        <f>IF(T440="","",'Thông Tin Chung'!$L$3)</f>
        <v/>
      </c>
      <c r="V440" s="163" t="str">
        <f t="shared" ca="1" si="97"/>
        <v/>
      </c>
      <c r="W440" s="165"/>
      <c r="X440" s="155" t="str">
        <f ca="1">IF(C440="","",IF(OR(D440&lt;NgayBatDau,D440&gt;NgayKetThuc),"Ngày tháng phải nằm trong kỳ báo cáo",IF(AND(F440&lt;&gt;"",COUNTIF(D.3[Tên nhà cung cấp],F440)=0),"Tên NCC chưa khai báo trong DSNCC",IF(AND(G440&lt;&gt;"",COUNTIF(D.1[Tên sản phẩm],G440)=0),"SP này chưa khai báo trong DSSP",""))))</f>
        <v/>
      </c>
      <c r="Y440" s="23" t="str">
        <f t="shared" ca="1" si="99"/>
        <v/>
      </c>
      <c r="Z440" s="23" t="str">
        <f t="shared" ca="1" si="100"/>
        <v/>
      </c>
      <c r="AA440" s="23" t="str">
        <f t="shared" ca="1" si="101"/>
        <v/>
      </c>
    </row>
    <row r="441" spans="2:27" ht="27.75" customHeight="1" x14ac:dyDescent="0.2">
      <c r="B441" s="7">
        <f t="shared" si="88"/>
        <v>438</v>
      </c>
      <c r="C441" s="7" t="str">
        <f t="shared" ca="1" si="98"/>
        <v/>
      </c>
      <c r="D441" s="156" t="str">
        <f t="shared" ca="1" si="89"/>
        <v/>
      </c>
      <c r="E441" s="157" t="str">
        <f t="shared" ca="1" si="90"/>
        <v/>
      </c>
      <c r="F441" s="158" t="str">
        <f t="shared" ca="1" si="91"/>
        <v/>
      </c>
      <c r="G441" s="159"/>
      <c r="H441" s="159" t="str">
        <f>IF(G441="","",INDEX(D.1[Quy cách],MATCH(G441,D.1[Tên sản phẩm],0)))</f>
        <v/>
      </c>
      <c r="I441" s="160" t="str">
        <f>IF(G441="","",INDEX(D.1[ĐVT],MATCH(G441,D.1[Tên sản phẩm],0)))</f>
        <v/>
      </c>
      <c r="J441" s="162" t="str">
        <f>IF(G441="","",INDEX(D.1[Đơn giá nhập
(Hàng tồn đầu kỳ)],MATCH(G441,D.1[Tên sản phẩm],0)))</f>
        <v/>
      </c>
      <c r="K441" s="162" t="str">
        <f t="shared" si="92"/>
        <v/>
      </c>
      <c r="L441" s="159"/>
      <c r="M441" s="163" t="str">
        <f t="shared" si="93"/>
        <v/>
      </c>
      <c r="N441" s="164"/>
      <c r="O441" s="162"/>
      <c r="P441" s="163" t="str">
        <f t="shared" si="94"/>
        <v/>
      </c>
      <c r="Q441" s="164" t="str">
        <f t="shared" ca="1" si="95"/>
        <v/>
      </c>
      <c r="R441" s="163" t="str">
        <f t="shared" si="96"/>
        <v/>
      </c>
      <c r="S441" s="163" t="str">
        <f ca="1">IF(AND(C441&lt;&gt;"",C441&lt;&gt;OFFSET(C441,1,0)),SUMIFS(M.1[Giá có thuế],M.1[Số ĐK],C441),"")</f>
        <v/>
      </c>
      <c r="T441" s="159"/>
      <c r="U441" s="161" t="str">
        <f>IF(T441="","",'Thông Tin Chung'!$L$3)</f>
        <v/>
      </c>
      <c r="V441" s="163" t="str">
        <f t="shared" ca="1" si="97"/>
        <v/>
      </c>
      <c r="W441" s="165"/>
      <c r="X441" s="155" t="str">
        <f ca="1">IF(C441="","",IF(OR(D441&lt;NgayBatDau,D441&gt;NgayKetThuc),"Ngày tháng phải nằm trong kỳ báo cáo",IF(AND(F441&lt;&gt;"",COUNTIF(D.3[Tên nhà cung cấp],F441)=0),"Tên NCC chưa khai báo trong DSNCC",IF(AND(G441&lt;&gt;"",COUNTIF(D.1[Tên sản phẩm],G441)=0),"SP này chưa khai báo trong DSSP",""))))</f>
        <v/>
      </c>
      <c r="Y441" s="23" t="str">
        <f t="shared" ca="1" si="99"/>
        <v/>
      </c>
      <c r="Z441" s="23" t="str">
        <f t="shared" ca="1" si="100"/>
        <v/>
      </c>
      <c r="AA441" s="23" t="str">
        <f t="shared" ca="1" si="101"/>
        <v/>
      </c>
    </row>
    <row r="442" spans="2:27" ht="27.75" customHeight="1" x14ac:dyDescent="0.2">
      <c r="B442" s="7">
        <f t="shared" si="88"/>
        <v>439</v>
      </c>
      <c r="C442" s="7" t="str">
        <f t="shared" ca="1" si="98"/>
        <v/>
      </c>
      <c r="D442" s="156" t="str">
        <f t="shared" ca="1" si="89"/>
        <v/>
      </c>
      <c r="E442" s="157" t="str">
        <f t="shared" ca="1" si="90"/>
        <v/>
      </c>
      <c r="F442" s="158" t="str">
        <f t="shared" ca="1" si="91"/>
        <v/>
      </c>
      <c r="G442" s="159"/>
      <c r="H442" s="159" t="str">
        <f>IF(G442="","",INDEX(D.1[Quy cách],MATCH(G442,D.1[Tên sản phẩm],0)))</f>
        <v/>
      </c>
      <c r="I442" s="160" t="str">
        <f>IF(G442="","",INDEX(D.1[ĐVT],MATCH(G442,D.1[Tên sản phẩm],0)))</f>
        <v/>
      </c>
      <c r="J442" s="162" t="str">
        <f>IF(G442="","",INDEX(D.1[Đơn giá nhập
(Hàng tồn đầu kỳ)],MATCH(G442,D.1[Tên sản phẩm],0)))</f>
        <v/>
      </c>
      <c r="K442" s="162" t="str">
        <f t="shared" si="92"/>
        <v/>
      </c>
      <c r="L442" s="159"/>
      <c r="M442" s="163" t="str">
        <f t="shared" si="93"/>
        <v/>
      </c>
      <c r="N442" s="164"/>
      <c r="O442" s="162"/>
      <c r="P442" s="163" t="str">
        <f t="shared" si="94"/>
        <v/>
      </c>
      <c r="Q442" s="164" t="str">
        <f t="shared" ca="1" si="95"/>
        <v/>
      </c>
      <c r="R442" s="163" t="str">
        <f t="shared" si="96"/>
        <v/>
      </c>
      <c r="S442" s="163" t="str">
        <f ca="1">IF(AND(C442&lt;&gt;"",C442&lt;&gt;OFFSET(C442,1,0)),SUMIFS(M.1[Giá có thuế],M.1[Số ĐK],C442),"")</f>
        <v/>
      </c>
      <c r="T442" s="159"/>
      <c r="U442" s="161" t="str">
        <f>IF(T442="","",'Thông Tin Chung'!$L$3)</f>
        <v/>
      </c>
      <c r="V442" s="163" t="str">
        <f t="shared" ca="1" si="97"/>
        <v/>
      </c>
      <c r="W442" s="165"/>
      <c r="X442" s="155" t="str">
        <f ca="1">IF(C442="","",IF(OR(D442&lt;NgayBatDau,D442&gt;NgayKetThuc),"Ngày tháng phải nằm trong kỳ báo cáo",IF(AND(F442&lt;&gt;"",COUNTIF(D.3[Tên nhà cung cấp],F442)=0),"Tên NCC chưa khai báo trong DSNCC",IF(AND(G442&lt;&gt;"",COUNTIF(D.1[Tên sản phẩm],G442)=0),"SP này chưa khai báo trong DSSP",""))))</f>
        <v/>
      </c>
      <c r="Y442" s="23" t="str">
        <f t="shared" ca="1" si="99"/>
        <v/>
      </c>
      <c r="Z442" s="23" t="str">
        <f t="shared" ca="1" si="100"/>
        <v/>
      </c>
      <c r="AA442" s="23" t="str">
        <f t="shared" ca="1" si="101"/>
        <v/>
      </c>
    </row>
    <row r="443" spans="2:27" ht="27.75" customHeight="1" x14ac:dyDescent="0.2">
      <c r="B443" s="7">
        <f t="shared" si="88"/>
        <v>440</v>
      </c>
      <c r="C443" s="7" t="str">
        <f t="shared" ca="1" si="98"/>
        <v/>
      </c>
      <c r="D443" s="156" t="str">
        <f t="shared" ca="1" si="89"/>
        <v/>
      </c>
      <c r="E443" s="157" t="str">
        <f t="shared" ca="1" si="90"/>
        <v/>
      </c>
      <c r="F443" s="158" t="str">
        <f t="shared" ca="1" si="91"/>
        <v/>
      </c>
      <c r="G443" s="159"/>
      <c r="H443" s="159" t="str">
        <f>IF(G443="","",INDEX(D.1[Quy cách],MATCH(G443,D.1[Tên sản phẩm],0)))</f>
        <v/>
      </c>
      <c r="I443" s="160" t="str">
        <f>IF(G443="","",INDEX(D.1[ĐVT],MATCH(G443,D.1[Tên sản phẩm],0)))</f>
        <v/>
      </c>
      <c r="J443" s="162" t="str">
        <f>IF(G443="","",INDEX(D.1[Đơn giá nhập
(Hàng tồn đầu kỳ)],MATCH(G443,D.1[Tên sản phẩm],0)))</f>
        <v/>
      </c>
      <c r="K443" s="162" t="str">
        <f t="shared" si="92"/>
        <v/>
      </c>
      <c r="L443" s="159"/>
      <c r="M443" s="163" t="str">
        <f t="shared" si="93"/>
        <v/>
      </c>
      <c r="N443" s="164"/>
      <c r="O443" s="162"/>
      <c r="P443" s="163" t="str">
        <f t="shared" si="94"/>
        <v/>
      </c>
      <c r="Q443" s="164" t="str">
        <f t="shared" ca="1" si="95"/>
        <v/>
      </c>
      <c r="R443" s="163" t="str">
        <f t="shared" si="96"/>
        <v/>
      </c>
      <c r="S443" s="163" t="str">
        <f ca="1">IF(AND(C443&lt;&gt;"",C443&lt;&gt;OFFSET(C443,1,0)),SUMIFS(M.1[Giá có thuế],M.1[Số ĐK],C443),"")</f>
        <v/>
      </c>
      <c r="T443" s="159"/>
      <c r="U443" s="161" t="str">
        <f>IF(T443="","",'Thông Tin Chung'!$L$3)</f>
        <v/>
      </c>
      <c r="V443" s="163" t="str">
        <f t="shared" ca="1" si="97"/>
        <v/>
      </c>
      <c r="W443" s="165"/>
      <c r="X443" s="155" t="str">
        <f ca="1">IF(C443="","",IF(OR(D443&lt;NgayBatDau,D443&gt;NgayKetThuc),"Ngày tháng phải nằm trong kỳ báo cáo",IF(AND(F443&lt;&gt;"",COUNTIF(D.3[Tên nhà cung cấp],F443)=0),"Tên NCC chưa khai báo trong DSNCC",IF(AND(G443&lt;&gt;"",COUNTIF(D.1[Tên sản phẩm],G443)=0),"SP này chưa khai báo trong DSSP",""))))</f>
        <v/>
      </c>
      <c r="Y443" s="23" t="str">
        <f t="shared" ca="1" si="99"/>
        <v/>
      </c>
      <c r="Z443" s="23" t="str">
        <f t="shared" ca="1" si="100"/>
        <v/>
      </c>
      <c r="AA443" s="23" t="str">
        <f t="shared" ca="1" si="101"/>
        <v/>
      </c>
    </row>
    <row r="444" spans="2:27" ht="27.75" customHeight="1" x14ac:dyDescent="0.2">
      <c r="B444" s="7">
        <f t="shared" si="88"/>
        <v>441</v>
      </c>
      <c r="C444" s="7" t="str">
        <f t="shared" ca="1" si="98"/>
        <v/>
      </c>
      <c r="D444" s="156" t="str">
        <f t="shared" ca="1" si="89"/>
        <v/>
      </c>
      <c r="E444" s="157" t="str">
        <f t="shared" ca="1" si="90"/>
        <v/>
      </c>
      <c r="F444" s="158" t="str">
        <f t="shared" ca="1" si="91"/>
        <v/>
      </c>
      <c r="G444" s="159"/>
      <c r="H444" s="159" t="str">
        <f>IF(G444="","",INDEX(D.1[Quy cách],MATCH(G444,D.1[Tên sản phẩm],0)))</f>
        <v/>
      </c>
      <c r="I444" s="160" t="str">
        <f>IF(G444="","",INDEX(D.1[ĐVT],MATCH(G444,D.1[Tên sản phẩm],0)))</f>
        <v/>
      </c>
      <c r="J444" s="162" t="str">
        <f>IF(G444="","",INDEX(D.1[Đơn giá nhập
(Hàng tồn đầu kỳ)],MATCH(G444,D.1[Tên sản phẩm],0)))</f>
        <v/>
      </c>
      <c r="K444" s="162" t="str">
        <f t="shared" si="92"/>
        <v/>
      </c>
      <c r="L444" s="159"/>
      <c r="M444" s="163" t="str">
        <f t="shared" si="93"/>
        <v/>
      </c>
      <c r="N444" s="164"/>
      <c r="O444" s="162"/>
      <c r="P444" s="163" t="str">
        <f t="shared" si="94"/>
        <v/>
      </c>
      <c r="Q444" s="164" t="str">
        <f t="shared" ca="1" si="95"/>
        <v/>
      </c>
      <c r="R444" s="163" t="str">
        <f t="shared" si="96"/>
        <v/>
      </c>
      <c r="S444" s="163" t="str">
        <f ca="1">IF(AND(C444&lt;&gt;"",C444&lt;&gt;OFFSET(C444,1,0)),SUMIFS(M.1[Giá có thuế],M.1[Số ĐK],C444),"")</f>
        <v/>
      </c>
      <c r="T444" s="159"/>
      <c r="U444" s="161" t="str">
        <f>IF(T444="","",'Thông Tin Chung'!$L$3)</f>
        <v/>
      </c>
      <c r="V444" s="163" t="str">
        <f t="shared" ca="1" si="97"/>
        <v/>
      </c>
      <c r="W444" s="165"/>
      <c r="X444" s="155" t="str">
        <f ca="1">IF(C444="","",IF(OR(D444&lt;NgayBatDau,D444&gt;NgayKetThuc),"Ngày tháng phải nằm trong kỳ báo cáo",IF(AND(F444&lt;&gt;"",COUNTIF(D.3[Tên nhà cung cấp],F444)=0),"Tên NCC chưa khai báo trong DSNCC",IF(AND(G444&lt;&gt;"",COUNTIF(D.1[Tên sản phẩm],G444)=0),"SP này chưa khai báo trong DSSP",""))))</f>
        <v/>
      </c>
      <c r="Y444" s="23" t="str">
        <f t="shared" ca="1" si="99"/>
        <v/>
      </c>
      <c r="Z444" s="23" t="str">
        <f t="shared" ca="1" si="100"/>
        <v/>
      </c>
      <c r="AA444" s="23" t="str">
        <f t="shared" ca="1" si="101"/>
        <v/>
      </c>
    </row>
    <row r="445" spans="2:27" ht="27.75" customHeight="1" x14ac:dyDescent="0.2">
      <c r="B445" s="7">
        <f t="shared" si="88"/>
        <v>442</v>
      </c>
      <c r="C445" s="7" t="str">
        <f t="shared" ca="1" si="98"/>
        <v/>
      </c>
      <c r="D445" s="156" t="str">
        <f t="shared" ca="1" si="89"/>
        <v/>
      </c>
      <c r="E445" s="157" t="str">
        <f t="shared" ca="1" si="90"/>
        <v/>
      </c>
      <c r="F445" s="158" t="str">
        <f t="shared" ca="1" si="91"/>
        <v/>
      </c>
      <c r="G445" s="159"/>
      <c r="H445" s="159" t="str">
        <f>IF(G445="","",INDEX(D.1[Quy cách],MATCH(G445,D.1[Tên sản phẩm],0)))</f>
        <v/>
      </c>
      <c r="I445" s="160" t="str">
        <f>IF(G445="","",INDEX(D.1[ĐVT],MATCH(G445,D.1[Tên sản phẩm],0)))</f>
        <v/>
      </c>
      <c r="J445" s="162" t="str">
        <f>IF(G445="","",INDEX(D.1[Đơn giá nhập
(Hàng tồn đầu kỳ)],MATCH(G445,D.1[Tên sản phẩm],0)))</f>
        <v/>
      </c>
      <c r="K445" s="162" t="str">
        <f t="shared" si="92"/>
        <v/>
      </c>
      <c r="L445" s="159"/>
      <c r="M445" s="163" t="str">
        <f t="shared" si="93"/>
        <v/>
      </c>
      <c r="N445" s="164"/>
      <c r="O445" s="162"/>
      <c r="P445" s="163" t="str">
        <f t="shared" si="94"/>
        <v/>
      </c>
      <c r="Q445" s="164" t="str">
        <f t="shared" ca="1" si="95"/>
        <v/>
      </c>
      <c r="R445" s="163" t="str">
        <f t="shared" si="96"/>
        <v/>
      </c>
      <c r="S445" s="163" t="str">
        <f ca="1">IF(AND(C445&lt;&gt;"",C445&lt;&gt;OFFSET(C445,1,0)),SUMIFS(M.1[Giá có thuế],M.1[Số ĐK],C445),"")</f>
        <v/>
      </c>
      <c r="T445" s="159"/>
      <c r="U445" s="161" t="str">
        <f>IF(T445="","",'Thông Tin Chung'!$L$3)</f>
        <v/>
      </c>
      <c r="V445" s="163" t="str">
        <f t="shared" ca="1" si="97"/>
        <v/>
      </c>
      <c r="W445" s="165"/>
      <c r="X445" s="155" t="str">
        <f ca="1">IF(C445="","",IF(OR(D445&lt;NgayBatDau,D445&gt;NgayKetThuc),"Ngày tháng phải nằm trong kỳ báo cáo",IF(AND(F445&lt;&gt;"",COUNTIF(D.3[Tên nhà cung cấp],F445)=0),"Tên NCC chưa khai báo trong DSNCC",IF(AND(G445&lt;&gt;"",COUNTIF(D.1[Tên sản phẩm],G445)=0),"SP này chưa khai báo trong DSSP",""))))</f>
        <v/>
      </c>
      <c r="Y445" s="23" t="str">
        <f t="shared" ca="1" si="99"/>
        <v/>
      </c>
      <c r="Z445" s="23" t="str">
        <f t="shared" ca="1" si="100"/>
        <v/>
      </c>
      <c r="AA445" s="23" t="str">
        <f t="shared" ca="1" si="101"/>
        <v/>
      </c>
    </row>
    <row r="446" spans="2:27" ht="27.75" customHeight="1" x14ac:dyDescent="0.2">
      <c r="B446" s="7">
        <f t="shared" si="88"/>
        <v>443</v>
      </c>
      <c r="C446" s="7" t="str">
        <f t="shared" ca="1" si="98"/>
        <v/>
      </c>
      <c r="D446" s="156" t="str">
        <f t="shared" ca="1" si="89"/>
        <v/>
      </c>
      <c r="E446" s="157" t="str">
        <f t="shared" ca="1" si="90"/>
        <v/>
      </c>
      <c r="F446" s="158" t="str">
        <f t="shared" ca="1" si="91"/>
        <v/>
      </c>
      <c r="G446" s="159"/>
      <c r="H446" s="159" t="str">
        <f>IF(G446="","",INDEX(D.1[Quy cách],MATCH(G446,D.1[Tên sản phẩm],0)))</f>
        <v/>
      </c>
      <c r="I446" s="160" t="str">
        <f>IF(G446="","",INDEX(D.1[ĐVT],MATCH(G446,D.1[Tên sản phẩm],0)))</f>
        <v/>
      </c>
      <c r="J446" s="162" t="str">
        <f>IF(G446="","",INDEX(D.1[Đơn giá nhập
(Hàng tồn đầu kỳ)],MATCH(G446,D.1[Tên sản phẩm],0)))</f>
        <v/>
      </c>
      <c r="K446" s="162" t="str">
        <f t="shared" si="92"/>
        <v/>
      </c>
      <c r="L446" s="159"/>
      <c r="M446" s="163" t="str">
        <f t="shared" si="93"/>
        <v/>
      </c>
      <c r="N446" s="164"/>
      <c r="O446" s="162"/>
      <c r="P446" s="163" t="str">
        <f t="shared" si="94"/>
        <v/>
      </c>
      <c r="Q446" s="164" t="str">
        <f t="shared" ca="1" si="95"/>
        <v/>
      </c>
      <c r="R446" s="163" t="str">
        <f t="shared" si="96"/>
        <v/>
      </c>
      <c r="S446" s="163" t="str">
        <f ca="1">IF(AND(C446&lt;&gt;"",C446&lt;&gt;OFFSET(C446,1,0)),SUMIFS(M.1[Giá có thuế],M.1[Số ĐK],C446),"")</f>
        <v/>
      </c>
      <c r="T446" s="159"/>
      <c r="U446" s="161" t="str">
        <f>IF(T446="","",'Thông Tin Chung'!$L$3)</f>
        <v/>
      </c>
      <c r="V446" s="163" t="str">
        <f t="shared" ca="1" si="97"/>
        <v/>
      </c>
      <c r="W446" s="165"/>
      <c r="X446" s="155" t="str">
        <f ca="1">IF(C446="","",IF(OR(D446&lt;NgayBatDau,D446&gt;NgayKetThuc),"Ngày tháng phải nằm trong kỳ báo cáo",IF(AND(F446&lt;&gt;"",COUNTIF(D.3[Tên nhà cung cấp],F446)=0),"Tên NCC chưa khai báo trong DSNCC",IF(AND(G446&lt;&gt;"",COUNTIF(D.1[Tên sản phẩm],G446)=0),"SP này chưa khai báo trong DSSP",""))))</f>
        <v/>
      </c>
      <c r="Y446" s="23" t="str">
        <f t="shared" ca="1" si="99"/>
        <v/>
      </c>
      <c r="Z446" s="23" t="str">
        <f t="shared" ca="1" si="100"/>
        <v/>
      </c>
      <c r="AA446" s="23" t="str">
        <f t="shared" ca="1" si="101"/>
        <v/>
      </c>
    </row>
    <row r="447" spans="2:27" ht="27.75" customHeight="1" x14ac:dyDescent="0.2">
      <c r="B447" s="7">
        <f t="shared" si="88"/>
        <v>444</v>
      </c>
      <c r="C447" s="7" t="str">
        <f t="shared" ca="1" si="98"/>
        <v/>
      </c>
      <c r="D447" s="156" t="str">
        <f t="shared" ca="1" si="89"/>
        <v/>
      </c>
      <c r="E447" s="157" t="str">
        <f t="shared" ca="1" si="90"/>
        <v/>
      </c>
      <c r="F447" s="158" t="str">
        <f t="shared" ca="1" si="91"/>
        <v/>
      </c>
      <c r="G447" s="159"/>
      <c r="H447" s="159" t="str">
        <f>IF(G447="","",INDEX(D.1[Quy cách],MATCH(G447,D.1[Tên sản phẩm],0)))</f>
        <v/>
      </c>
      <c r="I447" s="160" t="str">
        <f>IF(G447="","",INDEX(D.1[ĐVT],MATCH(G447,D.1[Tên sản phẩm],0)))</f>
        <v/>
      </c>
      <c r="J447" s="162" t="str">
        <f>IF(G447="","",INDEX(D.1[Đơn giá nhập
(Hàng tồn đầu kỳ)],MATCH(G447,D.1[Tên sản phẩm],0)))</f>
        <v/>
      </c>
      <c r="K447" s="162" t="str">
        <f t="shared" si="92"/>
        <v/>
      </c>
      <c r="L447" s="159"/>
      <c r="M447" s="163" t="str">
        <f t="shared" si="93"/>
        <v/>
      </c>
      <c r="N447" s="164"/>
      <c r="O447" s="162"/>
      <c r="P447" s="163" t="str">
        <f t="shared" si="94"/>
        <v/>
      </c>
      <c r="Q447" s="164" t="str">
        <f t="shared" ca="1" si="95"/>
        <v/>
      </c>
      <c r="R447" s="163" t="str">
        <f t="shared" si="96"/>
        <v/>
      </c>
      <c r="S447" s="163" t="str">
        <f ca="1">IF(AND(C447&lt;&gt;"",C447&lt;&gt;OFFSET(C447,1,0)),SUMIFS(M.1[Giá có thuế],M.1[Số ĐK],C447),"")</f>
        <v/>
      </c>
      <c r="T447" s="159"/>
      <c r="U447" s="161" t="str">
        <f>IF(T447="","",'Thông Tin Chung'!$L$3)</f>
        <v/>
      </c>
      <c r="V447" s="163" t="str">
        <f t="shared" ca="1" si="97"/>
        <v/>
      </c>
      <c r="W447" s="165"/>
      <c r="X447" s="155" t="str">
        <f ca="1">IF(C447="","",IF(OR(D447&lt;NgayBatDau,D447&gt;NgayKetThuc),"Ngày tháng phải nằm trong kỳ báo cáo",IF(AND(F447&lt;&gt;"",COUNTIF(D.3[Tên nhà cung cấp],F447)=0),"Tên NCC chưa khai báo trong DSNCC",IF(AND(G447&lt;&gt;"",COUNTIF(D.1[Tên sản phẩm],G447)=0),"SP này chưa khai báo trong DSSP",""))))</f>
        <v/>
      </c>
      <c r="Y447" s="23" t="str">
        <f t="shared" ca="1" si="99"/>
        <v/>
      </c>
      <c r="Z447" s="23" t="str">
        <f t="shared" ca="1" si="100"/>
        <v/>
      </c>
      <c r="AA447" s="23" t="str">
        <f t="shared" ca="1" si="101"/>
        <v/>
      </c>
    </row>
    <row r="448" spans="2:27" ht="27.75" customHeight="1" x14ac:dyDescent="0.2">
      <c r="B448" s="7">
        <f t="shared" si="88"/>
        <v>445</v>
      </c>
      <c r="C448" s="7" t="str">
        <f t="shared" ca="1" si="98"/>
        <v/>
      </c>
      <c r="D448" s="156" t="str">
        <f t="shared" ca="1" si="89"/>
        <v/>
      </c>
      <c r="E448" s="157" t="str">
        <f t="shared" ca="1" si="90"/>
        <v/>
      </c>
      <c r="F448" s="158" t="str">
        <f t="shared" ca="1" si="91"/>
        <v/>
      </c>
      <c r="G448" s="159"/>
      <c r="H448" s="159" t="str">
        <f>IF(G448="","",INDEX(D.1[Quy cách],MATCH(G448,D.1[Tên sản phẩm],0)))</f>
        <v/>
      </c>
      <c r="I448" s="160" t="str">
        <f>IF(G448="","",INDEX(D.1[ĐVT],MATCH(G448,D.1[Tên sản phẩm],0)))</f>
        <v/>
      </c>
      <c r="J448" s="162" t="str">
        <f>IF(G448="","",INDEX(D.1[Đơn giá nhập
(Hàng tồn đầu kỳ)],MATCH(G448,D.1[Tên sản phẩm],0)))</f>
        <v/>
      </c>
      <c r="K448" s="162" t="str">
        <f t="shared" si="92"/>
        <v/>
      </c>
      <c r="L448" s="159"/>
      <c r="M448" s="163" t="str">
        <f t="shared" si="93"/>
        <v/>
      </c>
      <c r="N448" s="164"/>
      <c r="O448" s="162"/>
      <c r="P448" s="163" t="str">
        <f t="shared" si="94"/>
        <v/>
      </c>
      <c r="Q448" s="164" t="str">
        <f t="shared" ca="1" si="95"/>
        <v/>
      </c>
      <c r="R448" s="163" t="str">
        <f t="shared" si="96"/>
        <v/>
      </c>
      <c r="S448" s="163" t="str">
        <f ca="1">IF(AND(C448&lt;&gt;"",C448&lt;&gt;OFFSET(C448,1,0)),SUMIFS(M.1[Giá có thuế],M.1[Số ĐK],C448),"")</f>
        <v/>
      </c>
      <c r="T448" s="159"/>
      <c r="U448" s="161" t="str">
        <f>IF(T448="","",'Thông Tin Chung'!$L$3)</f>
        <v/>
      </c>
      <c r="V448" s="163" t="str">
        <f t="shared" ca="1" si="97"/>
        <v/>
      </c>
      <c r="W448" s="165"/>
      <c r="X448" s="155" t="str">
        <f ca="1">IF(C448="","",IF(OR(D448&lt;NgayBatDau,D448&gt;NgayKetThuc),"Ngày tháng phải nằm trong kỳ báo cáo",IF(AND(F448&lt;&gt;"",COUNTIF(D.3[Tên nhà cung cấp],F448)=0),"Tên NCC chưa khai báo trong DSNCC",IF(AND(G448&lt;&gt;"",COUNTIF(D.1[Tên sản phẩm],G448)=0),"SP này chưa khai báo trong DSSP",""))))</f>
        <v/>
      </c>
      <c r="Y448" s="23" t="str">
        <f t="shared" ca="1" si="99"/>
        <v/>
      </c>
      <c r="Z448" s="23" t="str">
        <f t="shared" ca="1" si="100"/>
        <v/>
      </c>
      <c r="AA448" s="23" t="str">
        <f t="shared" ca="1" si="101"/>
        <v/>
      </c>
    </row>
    <row r="449" spans="2:27" ht="27.75" customHeight="1" x14ac:dyDescent="0.2">
      <c r="B449" s="7">
        <f t="shared" si="88"/>
        <v>446</v>
      </c>
      <c r="C449" s="7" t="str">
        <f t="shared" ca="1" si="98"/>
        <v/>
      </c>
      <c r="D449" s="156" t="str">
        <f t="shared" ca="1" si="89"/>
        <v/>
      </c>
      <c r="E449" s="157" t="str">
        <f t="shared" ca="1" si="90"/>
        <v/>
      </c>
      <c r="F449" s="158" t="str">
        <f t="shared" ca="1" si="91"/>
        <v/>
      </c>
      <c r="G449" s="159"/>
      <c r="H449" s="159" t="str">
        <f>IF(G449="","",INDEX(D.1[Quy cách],MATCH(G449,D.1[Tên sản phẩm],0)))</f>
        <v/>
      </c>
      <c r="I449" s="160" t="str">
        <f>IF(G449="","",INDEX(D.1[ĐVT],MATCH(G449,D.1[Tên sản phẩm],0)))</f>
        <v/>
      </c>
      <c r="J449" s="162" t="str">
        <f>IF(G449="","",INDEX(D.1[Đơn giá nhập
(Hàng tồn đầu kỳ)],MATCH(G449,D.1[Tên sản phẩm],0)))</f>
        <v/>
      </c>
      <c r="K449" s="162" t="str">
        <f t="shared" si="92"/>
        <v/>
      </c>
      <c r="L449" s="159"/>
      <c r="M449" s="163" t="str">
        <f t="shared" si="93"/>
        <v/>
      </c>
      <c r="N449" s="164"/>
      <c r="O449" s="162"/>
      <c r="P449" s="163" t="str">
        <f t="shared" si="94"/>
        <v/>
      </c>
      <c r="Q449" s="164" t="str">
        <f t="shared" ca="1" si="95"/>
        <v/>
      </c>
      <c r="R449" s="163" t="str">
        <f t="shared" si="96"/>
        <v/>
      </c>
      <c r="S449" s="163" t="str">
        <f ca="1">IF(AND(C449&lt;&gt;"",C449&lt;&gt;OFFSET(C449,1,0)),SUMIFS(M.1[Giá có thuế],M.1[Số ĐK],C449),"")</f>
        <v/>
      </c>
      <c r="T449" s="159"/>
      <c r="U449" s="161" t="str">
        <f>IF(T449="","",'Thông Tin Chung'!$L$3)</f>
        <v/>
      </c>
      <c r="V449" s="163" t="str">
        <f t="shared" ca="1" si="97"/>
        <v/>
      </c>
      <c r="W449" s="165"/>
      <c r="X449" s="155" t="str">
        <f ca="1">IF(C449="","",IF(OR(D449&lt;NgayBatDau,D449&gt;NgayKetThuc),"Ngày tháng phải nằm trong kỳ báo cáo",IF(AND(F449&lt;&gt;"",COUNTIF(D.3[Tên nhà cung cấp],F449)=0),"Tên NCC chưa khai báo trong DSNCC",IF(AND(G449&lt;&gt;"",COUNTIF(D.1[Tên sản phẩm],G449)=0),"SP này chưa khai báo trong DSSP",""))))</f>
        <v/>
      </c>
      <c r="Y449" s="23" t="str">
        <f t="shared" ca="1" si="99"/>
        <v/>
      </c>
      <c r="Z449" s="23" t="str">
        <f t="shared" ca="1" si="100"/>
        <v/>
      </c>
      <c r="AA449" s="23" t="str">
        <f t="shared" ca="1" si="101"/>
        <v/>
      </c>
    </row>
    <row r="450" spans="2:27" ht="27.75" customHeight="1" x14ac:dyDescent="0.2">
      <c r="B450" s="7">
        <f t="shared" si="88"/>
        <v>447</v>
      </c>
      <c r="C450" s="7" t="str">
        <f t="shared" ca="1" si="98"/>
        <v/>
      </c>
      <c r="D450" s="156" t="str">
        <f t="shared" ca="1" si="89"/>
        <v/>
      </c>
      <c r="E450" s="157" t="str">
        <f t="shared" ca="1" si="90"/>
        <v/>
      </c>
      <c r="F450" s="158" t="str">
        <f t="shared" ca="1" si="91"/>
        <v/>
      </c>
      <c r="G450" s="159"/>
      <c r="H450" s="159" t="str">
        <f>IF(G450="","",INDEX(D.1[Quy cách],MATCH(G450,D.1[Tên sản phẩm],0)))</f>
        <v/>
      </c>
      <c r="I450" s="160" t="str">
        <f>IF(G450="","",INDEX(D.1[ĐVT],MATCH(G450,D.1[Tên sản phẩm],0)))</f>
        <v/>
      </c>
      <c r="J450" s="162" t="str">
        <f>IF(G450="","",INDEX(D.1[Đơn giá nhập
(Hàng tồn đầu kỳ)],MATCH(G450,D.1[Tên sản phẩm],0)))</f>
        <v/>
      </c>
      <c r="K450" s="162" t="str">
        <f t="shared" si="92"/>
        <v/>
      </c>
      <c r="L450" s="159"/>
      <c r="M450" s="163" t="str">
        <f t="shared" si="93"/>
        <v/>
      </c>
      <c r="N450" s="164"/>
      <c r="O450" s="162"/>
      <c r="P450" s="163" t="str">
        <f t="shared" si="94"/>
        <v/>
      </c>
      <c r="Q450" s="164" t="str">
        <f t="shared" ca="1" si="95"/>
        <v/>
      </c>
      <c r="R450" s="163" t="str">
        <f t="shared" si="96"/>
        <v/>
      </c>
      <c r="S450" s="163" t="str">
        <f ca="1">IF(AND(C450&lt;&gt;"",C450&lt;&gt;OFFSET(C450,1,0)),SUMIFS(M.1[Giá có thuế],M.1[Số ĐK],C450),"")</f>
        <v/>
      </c>
      <c r="T450" s="159"/>
      <c r="U450" s="161" t="str">
        <f>IF(T450="","",'Thông Tin Chung'!$L$3)</f>
        <v/>
      </c>
      <c r="V450" s="163" t="str">
        <f t="shared" ca="1" si="97"/>
        <v/>
      </c>
      <c r="W450" s="165"/>
      <c r="X450" s="155" t="str">
        <f ca="1">IF(C450="","",IF(OR(D450&lt;NgayBatDau,D450&gt;NgayKetThuc),"Ngày tháng phải nằm trong kỳ báo cáo",IF(AND(F450&lt;&gt;"",COUNTIF(D.3[Tên nhà cung cấp],F450)=0),"Tên NCC chưa khai báo trong DSNCC",IF(AND(G450&lt;&gt;"",COUNTIF(D.1[Tên sản phẩm],G450)=0),"SP này chưa khai báo trong DSSP",""))))</f>
        <v/>
      </c>
      <c r="Y450" s="23" t="str">
        <f t="shared" ca="1" si="99"/>
        <v/>
      </c>
      <c r="Z450" s="23" t="str">
        <f t="shared" ca="1" si="100"/>
        <v/>
      </c>
      <c r="AA450" s="23" t="str">
        <f t="shared" ca="1" si="101"/>
        <v/>
      </c>
    </row>
    <row r="451" spans="2:27" ht="27.75" customHeight="1" x14ac:dyDescent="0.2">
      <c r="B451" s="7">
        <f t="shared" ref="B451:B514" si="102">ROW(A451)-3</f>
        <v>448</v>
      </c>
      <c r="C451" s="7" t="str">
        <f t="shared" ca="1" si="98"/>
        <v/>
      </c>
      <c r="D451" s="156" t="str">
        <f t="shared" ca="1" si="89"/>
        <v/>
      </c>
      <c r="E451" s="157" t="str">
        <f t="shared" ca="1" si="90"/>
        <v/>
      </c>
      <c r="F451" s="158" t="str">
        <f t="shared" ca="1" si="91"/>
        <v/>
      </c>
      <c r="G451" s="159"/>
      <c r="H451" s="159" t="str">
        <f>IF(G451="","",INDEX(D.1[Quy cách],MATCH(G451,D.1[Tên sản phẩm],0)))</f>
        <v/>
      </c>
      <c r="I451" s="160" t="str">
        <f>IF(G451="","",INDEX(D.1[ĐVT],MATCH(G451,D.1[Tên sản phẩm],0)))</f>
        <v/>
      </c>
      <c r="J451" s="162" t="str">
        <f>IF(G451="","",INDEX(D.1[Đơn giá nhập
(Hàng tồn đầu kỳ)],MATCH(G451,D.1[Tên sản phẩm],0)))</f>
        <v/>
      </c>
      <c r="K451" s="162" t="str">
        <f t="shared" si="92"/>
        <v/>
      </c>
      <c r="L451" s="159"/>
      <c r="M451" s="163" t="str">
        <f t="shared" si="93"/>
        <v/>
      </c>
      <c r="N451" s="164"/>
      <c r="O451" s="162"/>
      <c r="P451" s="163" t="str">
        <f t="shared" si="94"/>
        <v/>
      </c>
      <c r="Q451" s="164" t="str">
        <f t="shared" ca="1" si="95"/>
        <v/>
      </c>
      <c r="R451" s="163" t="str">
        <f t="shared" si="96"/>
        <v/>
      </c>
      <c r="S451" s="163" t="str">
        <f ca="1">IF(AND(C451&lt;&gt;"",C451&lt;&gt;OFFSET(C451,1,0)),SUMIFS(M.1[Giá có thuế],M.1[Số ĐK],C451),"")</f>
        <v/>
      </c>
      <c r="T451" s="159"/>
      <c r="U451" s="161" t="str">
        <f>IF(T451="","",'Thông Tin Chung'!$L$3)</f>
        <v/>
      </c>
      <c r="V451" s="163" t="str">
        <f t="shared" ca="1" si="97"/>
        <v/>
      </c>
      <c r="W451" s="165"/>
      <c r="X451" s="155" t="str">
        <f ca="1">IF(C451="","",IF(OR(D451&lt;NgayBatDau,D451&gt;NgayKetThuc),"Ngày tháng phải nằm trong kỳ báo cáo",IF(AND(F451&lt;&gt;"",COUNTIF(D.3[Tên nhà cung cấp],F451)=0),"Tên NCC chưa khai báo trong DSNCC",IF(AND(G451&lt;&gt;"",COUNTIF(D.1[Tên sản phẩm],G451)=0),"SP này chưa khai báo trong DSSP",""))))</f>
        <v/>
      </c>
      <c r="Y451" s="23" t="str">
        <f t="shared" ca="1" si="99"/>
        <v/>
      </c>
      <c r="Z451" s="23" t="str">
        <f t="shared" ca="1" si="100"/>
        <v/>
      </c>
      <c r="AA451" s="23" t="str">
        <f t="shared" ca="1" si="101"/>
        <v/>
      </c>
    </row>
    <row r="452" spans="2:27" ht="27.75" customHeight="1" x14ac:dyDescent="0.2">
      <c r="B452" s="7">
        <f t="shared" si="102"/>
        <v>449</v>
      </c>
      <c r="C452" s="7" t="str">
        <f t="shared" ca="1" si="98"/>
        <v/>
      </c>
      <c r="D452" s="156" t="str">
        <f t="shared" ref="D452:D515" ca="1" si="103">IF(AND($G452&lt;&gt;"",B452&lt;&gt;1),OFFSET(C452,-1,1),"")</f>
        <v/>
      </c>
      <c r="E452" s="157" t="str">
        <f t="shared" ref="E452:E515" ca="1" si="104">IF(AND($G452&lt;&gt;"",B452&lt;&gt;1),OFFSET(D452,-1,1),"")</f>
        <v/>
      </c>
      <c r="F452" s="158" t="str">
        <f t="shared" ref="F452:F515" ca="1" si="105">IF(AND($G452&lt;&gt;"",B452&lt;&gt;1),OFFSET(E452,-1,1),"")</f>
        <v/>
      </c>
      <c r="G452" s="159"/>
      <c r="H452" s="159" t="str">
        <f>IF(G452="","",INDEX(D.1[Quy cách],MATCH(G452,D.1[Tên sản phẩm],0)))</f>
        <v/>
      </c>
      <c r="I452" s="160" t="str">
        <f>IF(G452="","",INDEX(D.1[ĐVT],MATCH(G452,D.1[Tên sản phẩm],0)))</f>
        <v/>
      </c>
      <c r="J452" s="162" t="str">
        <f>IF(G452="","",INDEX(D.1[Đơn giá nhập
(Hàng tồn đầu kỳ)],MATCH(G452,D.1[Tên sản phẩm],0)))</f>
        <v/>
      </c>
      <c r="K452" s="162" t="str">
        <f t="shared" ref="K452:K515" si="106">IF(OR(G452="",J452=""),"",1)</f>
        <v/>
      </c>
      <c r="L452" s="159"/>
      <c r="M452" s="163" t="str">
        <f t="shared" ref="M452:M515" si="107">IF(AND(J452&lt;&gt;"",K452&lt;&gt;""),J452*K452,"")</f>
        <v/>
      </c>
      <c r="N452" s="164"/>
      <c r="O452" s="162"/>
      <c r="P452" s="163" t="str">
        <f t="shared" ref="P452:P515" si="108">IF(M452="","",M452-SUM(O452))</f>
        <v/>
      </c>
      <c r="Q452" s="164" t="str">
        <f t="shared" ref="Q452:Q515" ca="1" si="109">IF(AND(P452&lt;&gt;"",C452=OFFSET(C452,-1,0)),OFFSET(P452,-1,1),"")</f>
        <v/>
      </c>
      <c r="R452" s="163" t="str">
        <f t="shared" ref="R452:R515" si="110">IF(P452="","",P452*SUM(1,Q452))</f>
        <v/>
      </c>
      <c r="S452" s="163" t="str">
        <f ca="1">IF(AND(C452&lt;&gt;"",C452&lt;&gt;OFFSET(C452,1,0)),SUMIFS(M.1[Giá có thuế],M.1[Số ĐK],C452),"")</f>
        <v/>
      </c>
      <c r="T452" s="159"/>
      <c r="U452" s="161" t="str">
        <f>IF(T452="","",'Thông Tin Chung'!$L$3)</f>
        <v/>
      </c>
      <c r="V452" s="163" t="str">
        <f t="shared" ref="V452:V515" ca="1" si="111">IF(AND(S452&lt;&gt;"",T452&lt;&gt;"",S452&lt;&gt;0),S452-T452,"")</f>
        <v/>
      </c>
      <c r="W452" s="165"/>
      <c r="X452" s="155" t="str">
        <f ca="1">IF(C452="","",IF(OR(D452&lt;NgayBatDau,D452&gt;NgayKetThuc),"Ngày tháng phải nằm trong kỳ báo cáo",IF(AND(F452&lt;&gt;"",COUNTIF(D.3[Tên nhà cung cấp],F452)=0),"Tên NCC chưa khai báo trong DSNCC",IF(AND(G452&lt;&gt;"",COUNTIF(D.1[Tên sản phẩm],G452)=0),"SP này chưa khai báo trong DSSP",""))))</f>
        <v/>
      </c>
      <c r="Y452" s="23" t="str">
        <f t="shared" ca="1" si="99"/>
        <v/>
      </c>
      <c r="Z452" s="23" t="str">
        <f t="shared" ca="1" si="100"/>
        <v/>
      </c>
      <c r="AA452" s="23" t="str">
        <f t="shared" ca="1" si="101"/>
        <v/>
      </c>
    </row>
    <row r="453" spans="2:27" ht="27.75" customHeight="1" x14ac:dyDescent="0.2">
      <c r="B453" s="7">
        <f t="shared" si="102"/>
        <v>450</v>
      </c>
      <c r="C453" s="7" t="str">
        <f t="shared" ref="C453:C516" ca="1" si="112">IF(AND(D453="",E453="",F453=""),"",IF(AND(D453=OFFSET(D453,-1,0),E453=OFFSET(E453,-1,0),F453=OFFSET(F453,-1,0)),OFFSET(B453,-1,1),B453))</f>
        <v/>
      </c>
      <c r="D453" s="156" t="str">
        <f t="shared" ca="1" si="103"/>
        <v/>
      </c>
      <c r="E453" s="157" t="str">
        <f t="shared" ca="1" si="104"/>
        <v/>
      </c>
      <c r="F453" s="158" t="str">
        <f t="shared" ca="1" si="105"/>
        <v/>
      </c>
      <c r="G453" s="159"/>
      <c r="H453" s="159" t="str">
        <f>IF(G453="","",INDEX(D.1[Quy cách],MATCH(G453,D.1[Tên sản phẩm],0)))</f>
        <v/>
      </c>
      <c r="I453" s="160" t="str">
        <f>IF(G453="","",INDEX(D.1[ĐVT],MATCH(G453,D.1[Tên sản phẩm],0)))</f>
        <v/>
      </c>
      <c r="J453" s="162" t="str">
        <f>IF(G453="","",INDEX(D.1[Đơn giá nhập
(Hàng tồn đầu kỳ)],MATCH(G453,D.1[Tên sản phẩm],0)))</f>
        <v/>
      </c>
      <c r="K453" s="162" t="str">
        <f t="shared" si="106"/>
        <v/>
      </c>
      <c r="L453" s="159"/>
      <c r="M453" s="163" t="str">
        <f t="shared" si="107"/>
        <v/>
      </c>
      <c r="N453" s="164"/>
      <c r="O453" s="162"/>
      <c r="P453" s="163" t="str">
        <f t="shared" si="108"/>
        <v/>
      </c>
      <c r="Q453" s="164" t="str">
        <f t="shared" ca="1" si="109"/>
        <v/>
      </c>
      <c r="R453" s="163" t="str">
        <f t="shared" si="110"/>
        <v/>
      </c>
      <c r="S453" s="163" t="str">
        <f ca="1">IF(AND(C453&lt;&gt;"",C453&lt;&gt;OFFSET(C453,1,0)),SUMIFS(M.1[Giá có thuế],M.1[Số ĐK],C453),"")</f>
        <v/>
      </c>
      <c r="T453" s="159"/>
      <c r="U453" s="161" t="str">
        <f>IF(T453="","",'Thông Tin Chung'!$L$3)</f>
        <v/>
      </c>
      <c r="V453" s="163" t="str">
        <f t="shared" ca="1" si="111"/>
        <v/>
      </c>
      <c r="W453" s="165"/>
      <c r="X453" s="155" t="str">
        <f ca="1">IF(C453="","",IF(OR(D453&lt;NgayBatDau,D453&gt;NgayKetThuc),"Ngày tháng phải nằm trong kỳ báo cáo",IF(AND(F453&lt;&gt;"",COUNTIF(D.3[Tên nhà cung cấp],F453)=0),"Tên NCC chưa khai báo trong DSNCC",IF(AND(G453&lt;&gt;"",COUNTIF(D.1[Tên sản phẩm],G453)=0),"SP này chưa khai báo trong DSSP",""))))</f>
        <v/>
      </c>
      <c r="Y453" s="23" t="str">
        <f t="shared" ref="Y453:Y516" ca="1" si="113">IF(D453="","",IF(D453&lt;B3LocTuNgay,0,IF(D453&lt;=B3LocDenNgay,1,"")))</f>
        <v/>
      </c>
      <c r="Z453" s="23" t="str">
        <f t="shared" ref="Z453:Z516" ca="1" si="114">IF(D453="","",IF(D453&lt;B4LocTuNgay,0,IF(D453&lt;=B4LocDenNgay,1,"")))</f>
        <v/>
      </c>
      <c r="AA453" s="23" t="str">
        <f t="shared" ref="AA453:AA516" ca="1" si="115">IF(D453="","",IF(D453&lt;B5LocTuNgay,0,IF(D453&lt;=B5LocDenNgay,1,"")))</f>
        <v/>
      </c>
    </row>
    <row r="454" spans="2:27" ht="27.75" customHeight="1" x14ac:dyDescent="0.2">
      <c r="B454" s="7">
        <f t="shared" si="102"/>
        <v>451</v>
      </c>
      <c r="C454" s="7" t="str">
        <f t="shared" ca="1" si="112"/>
        <v/>
      </c>
      <c r="D454" s="156" t="str">
        <f t="shared" ca="1" si="103"/>
        <v/>
      </c>
      <c r="E454" s="157" t="str">
        <f t="shared" ca="1" si="104"/>
        <v/>
      </c>
      <c r="F454" s="158" t="str">
        <f t="shared" ca="1" si="105"/>
        <v/>
      </c>
      <c r="G454" s="159"/>
      <c r="H454" s="159" t="str">
        <f>IF(G454="","",INDEX(D.1[Quy cách],MATCH(G454,D.1[Tên sản phẩm],0)))</f>
        <v/>
      </c>
      <c r="I454" s="160" t="str">
        <f>IF(G454="","",INDEX(D.1[ĐVT],MATCH(G454,D.1[Tên sản phẩm],0)))</f>
        <v/>
      </c>
      <c r="J454" s="162" t="str">
        <f>IF(G454="","",INDEX(D.1[Đơn giá nhập
(Hàng tồn đầu kỳ)],MATCH(G454,D.1[Tên sản phẩm],0)))</f>
        <v/>
      </c>
      <c r="K454" s="162" t="str">
        <f t="shared" si="106"/>
        <v/>
      </c>
      <c r="L454" s="159"/>
      <c r="M454" s="163" t="str">
        <f t="shared" si="107"/>
        <v/>
      </c>
      <c r="N454" s="164"/>
      <c r="O454" s="162"/>
      <c r="P454" s="163" t="str">
        <f t="shared" si="108"/>
        <v/>
      </c>
      <c r="Q454" s="164" t="str">
        <f t="shared" ca="1" si="109"/>
        <v/>
      </c>
      <c r="R454" s="163" t="str">
        <f t="shared" si="110"/>
        <v/>
      </c>
      <c r="S454" s="163" t="str">
        <f ca="1">IF(AND(C454&lt;&gt;"",C454&lt;&gt;OFFSET(C454,1,0)),SUMIFS(M.1[Giá có thuế],M.1[Số ĐK],C454),"")</f>
        <v/>
      </c>
      <c r="T454" s="159"/>
      <c r="U454" s="161" t="str">
        <f>IF(T454="","",'Thông Tin Chung'!$L$3)</f>
        <v/>
      </c>
      <c r="V454" s="163" t="str">
        <f t="shared" ca="1" si="111"/>
        <v/>
      </c>
      <c r="W454" s="165"/>
      <c r="X454" s="155" t="str">
        <f ca="1">IF(C454="","",IF(OR(D454&lt;NgayBatDau,D454&gt;NgayKetThuc),"Ngày tháng phải nằm trong kỳ báo cáo",IF(AND(F454&lt;&gt;"",COUNTIF(D.3[Tên nhà cung cấp],F454)=0),"Tên NCC chưa khai báo trong DSNCC",IF(AND(G454&lt;&gt;"",COUNTIF(D.1[Tên sản phẩm],G454)=0),"SP này chưa khai báo trong DSSP",""))))</f>
        <v/>
      </c>
      <c r="Y454" s="23" t="str">
        <f t="shared" ca="1" si="113"/>
        <v/>
      </c>
      <c r="Z454" s="23" t="str">
        <f t="shared" ca="1" si="114"/>
        <v/>
      </c>
      <c r="AA454" s="23" t="str">
        <f t="shared" ca="1" si="115"/>
        <v/>
      </c>
    </row>
    <row r="455" spans="2:27" ht="27.75" customHeight="1" x14ac:dyDescent="0.2">
      <c r="B455" s="7">
        <f t="shared" si="102"/>
        <v>452</v>
      </c>
      <c r="C455" s="7" t="str">
        <f t="shared" ca="1" si="112"/>
        <v/>
      </c>
      <c r="D455" s="156" t="str">
        <f t="shared" ca="1" si="103"/>
        <v/>
      </c>
      <c r="E455" s="157" t="str">
        <f t="shared" ca="1" si="104"/>
        <v/>
      </c>
      <c r="F455" s="158" t="str">
        <f t="shared" ca="1" si="105"/>
        <v/>
      </c>
      <c r="G455" s="159"/>
      <c r="H455" s="159" t="str">
        <f>IF(G455="","",INDEX(D.1[Quy cách],MATCH(G455,D.1[Tên sản phẩm],0)))</f>
        <v/>
      </c>
      <c r="I455" s="160" t="str">
        <f>IF(G455="","",INDEX(D.1[ĐVT],MATCH(G455,D.1[Tên sản phẩm],0)))</f>
        <v/>
      </c>
      <c r="J455" s="162" t="str">
        <f>IF(G455="","",INDEX(D.1[Đơn giá nhập
(Hàng tồn đầu kỳ)],MATCH(G455,D.1[Tên sản phẩm],0)))</f>
        <v/>
      </c>
      <c r="K455" s="162" t="str">
        <f t="shared" si="106"/>
        <v/>
      </c>
      <c r="L455" s="159"/>
      <c r="M455" s="163" t="str">
        <f t="shared" si="107"/>
        <v/>
      </c>
      <c r="N455" s="164"/>
      <c r="O455" s="162"/>
      <c r="P455" s="163" t="str">
        <f t="shared" si="108"/>
        <v/>
      </c>
      <c r="Q455" s="164" t="str">
        <f t="shared" ca="1" si="109"/>
        <v/>
      </c>
      <c r="R455" s="163" t="str">
        <f t="shared" si="110"/>
        <v/>
      </c>
      <c r="S455" s="163" t="str">
        <f ca="1">IF(AND(C455&lt;&gt;"",C455&lt;&gt;OFFSET(C455,1,0)),SUMIFS(M.1[Giá có thuế],M.1[Số ĐK],C455),"")</f>
        <v/>
      </c>
      <c r="T455" s="159"/>
      <c r="U455" s="161" t="str">
        <f>IF(T455="","",'Thông Tin Chung'!$L$3)</f>
        <v/>
      </c>
      <c r="V455" s="163" t="str">
        <f t="shared" ca="1" si="111"/>
        <v/>
      </c>
      <c r="W455" s="165"/>
      <c r="X455" s="155" t="str">
        <f ca="1">IF(C455="","",IF(OR(D455&lt;NgayBatDau,D455&gt;NgayKetThuc),"Ngày tháng phải nằm trong kỳ báo cáo",IF(AND(F455&lt;&gt;"",COUNTIF(D.3[Tên nhà cung cấp],F455)=0),"Tên NCC chưa khai báo trong DSNCC",IF(AND(G455&lt;&gt;"",COUNTIF(D.1[Tên sản phẩm],G455)=0),"SP này chưa khai báo trong DSSP",""))))</f>
        <v/>
      </c>
      <c r="Y455" s="23" t="str">
        <f t="shared" ca="1" si="113"/>
        <v/>
      </c>
      <c r="Z455" s="23" t="str">
        <f t="shared" ca="1" si="114"/>
        <v/>
      </c>
      <c r="AA455" s="23" t="str">
        <f t="shared" ca="1" si="115"/>
        <v/>
      </c>
    </row>
    <row r="456" spans="2:27" ht="27.75" customHeight="1" x14ac:dyDescent="0.2">
      <c r="B456" s="7">
        <f t="shared" si="102"/>
        <v>453</v>
      </c>
      <c r="C456" s="7" t="str">
        <f t="shared" ca="1" si="112"/>
        <v/>
      </c>
      <c r="D456" s="156" t="str">
        <f t="shared" ca="1" si="103"/>
        <v/>
      </c>
      <c r="E456" s="157" t="str">
        <f t="shared" ca="1" si="104"/>
        <v/>
      </c>
      <c r="F456" s="158" t="str">
        <f t="shared" ca="1" si="105"/>
        <v/>
      </c>
      <c r="G456" s="159"/>
      <c r="H456" s="159" t="str">
        <f>IF(G456="","",INDEX(D.1[Quy cách],MATCH(G456,D.1[Tên sản phẩm],0)))</f>
        <v/>
      </c>
      <c r="I456" s="160" t="str">
        <f>IF(G456="","",INDEX(D.1[ĐVT],MATCH(G456,D.1[Tên sản phẩm],0)))</f>
        <v/>
      </c>
      <c r="J456" s="162" t="str">
        <f>IF(G456="","",INDEX(D.1[Đơn giá nhập
(Hàng tồn đầu kỳ)],MATCH(G456,D.1[Tên sản phẩm],0)))</f>
        <v/>
      </c>
      <c r="K456" s="162" t="str">
        <f t="shared" si="106"/>
        <v/>
      </c>
      <c r="L456" s="159"/>
      <c r="M456" s="163" t="str">
        <f t="shared" si="107"/>
        <v/>
      </c>
      <c r="N456" s="164"/>
      <c r="O456" s="162"/>
      <c r="P456" s="163" t="str">
        <f t="shared" si="108"/>
        <v/>
      </c>
      <c r="Q456" s="164" t="str">
        <f t="shared" ca="1" si="109"/>
        <v/>
      </c>
      <c r="R456" s="163" t="str">
        <f t="shared" si="110"/>
        <v/>
      </c>
      <c r="S456" s="163" t="str">
        <f ca="1">IF(AND(C456&lt;&gt;"",C456&lt;&gt;OFFSET(C456,1,0)),SUMIFS(M.1[Giá có thuế],M.1[Số ĐK],C456),"")</f>
        <v/>
      </c>
      <c r="T456" s="159"/>
      <c r="U456" s="161" t="str">
        <f>IF(T456="","",'Thông Tin Chung'!$L$3)</f>
        <v/>
      </c>
      <c r="V456" s="163" t="str">
        <f t="shared" ca="1" si="111"/>
        <v/>
      </c>
      <c r="W456" s="165"/>
      <c r="X456" s="155" t="str">
        <f ca="1">IF(C456="","",IF(OR(D456&lt;NgayBatDau,D456&gt;NgayKetThuc),"Ngày tháng phải nằm trong kỳ báo cáo",IF(AND(F456&lt;&gt;"",COUNTIF(D.3[Tên nhà cung cấp],F456)=0),"Tên NCC chưa khai báo trong DSNCC",IF(AND(G456&lt;&gt;"",COUNTIF(D.1[Tên sản phẩm],G456)=0),"SP này chưa khai báo trong DSSP",""))))</f>
        <v/>
      </c>
      <c r="Y456" s="23" t="str">
        <f t="shared" ca="1" si="113"/>
        <v/>
      </c>
      <c r="Z456" s="23" t="str">
        <f t="shared" ca="1" si="114"/>
        <v/>
      </c>
      <c r="AA456" s="23" t="str">
        <f t="shared" ca="1" si="115"/>
        <v/>
      </c>
    </row>
    <row r="457" spans="2:27" ht="27.75" customHeight="1" x14ac:dyDescent="0.2">
      <c r="B457" s="7">
        <f t="shared" si="102"/>
        <v>454</v>
      </c>
      <c r="C457" s="7" t="str">
        <f t="shared" ca="1" si="112"/>
        <v/>
      </c>
      <c r="D457" s="156" t="str">
        <f t="shared" ca="1" si="103"/>
        <v/>
      </c>
      <c r="E457" s="157" t="str">
        <f t="shared" ca="1" si="104"/>
        <v/>
      </c>
      <c r="F457" s="158" t="str">
        <f t="shared" ca="1" si="105"/>
        <v/>
      </c>
      <c r="G457" s="159"/>
      <c r="H457" s="159" t="str">
        <f>IF(G457="","",INDEX(D.1[Quy cách],MATCH(G457,D.1[Tên sản phẩm],0)))</f>
        <v/>
      </c>
      <c r="I457" s="160" t="str">
        <f>IF(G457="","",INDEX(D.1[ĐVT],MATCH(G457,D.1[Tên sản phẩm],0)))</f>
        <v/>
      </c>
      <c r="J457" s="162" t="str">
        <f>IF(G457="","",INDEX(D.1[Đơn giá nhập
(Hàng tồn đầu kỳ)],MATCH(G457,D.1[Tên sản phẩm],0)))</f>
        <v/>
      </c>
      <c r="K457" s="162" t="str">
        <f t="shared" si="106"/>
        <v/>
      </c>
      <c r="L457" s="159"/>
      <c r="M457" s="163" t="str">
        <f t="shared" si="107"/>
        <v/>
      </c>
      <c r="N457" s="164"/>
      <c r="O457" s="162"/>
      <c r="P457" s="163" t="str">
        <f t="shared" si="108"/>
        <v/>
      </c>
      <c r="Q457" s="164" t="str">
        <f t="shared" ca="1" si="109"/>
        <v/>
      </c>
      <c r="R457" s="163" t="str">
        <f t="shared" si="110"/>
        <v/>
      </c>
      <c r="S457" s="163" t="str">
        <f ca="1">IF(AND(C457&lt;&gt;"",C457&lt;&gt;OFFSET(C457,1,0)),SUMIFS(M.1[Giá có thuế],M.1[Số ĐK],C457),"")</f>
        <v/>
      </c>
      <c r="T457" s="159"/>
      <c r="U457" s="161" t="str">
        <f>IF(T457="","",'Thông Tin Chung'!$L$3)</f>
        <v/>
      </c>
      <c r="V457" s="163" t="str">
        <f t="shared" ca="1" si="111"/>
        <v/>
      </c>
      <c r="W457" s="165"/>
      <c r="X457" s="155" t="str">
        <f ca="1">IF(C457="","",IF(OR(D457&lt;NgayBatDau,D457&gt;NgayKetThuc),"Ngày tháng phải nằm trong kỳ báo cáo",IF(AND(F457&lt;&gt;"",COUNTIF(D.3[Tên nhà cung cấp],F457)=0),"Tên NCC chưa khai báo trong DSNCC",IF(AND(G457&lt;&gt;"",COUNTIF(D.1[Tên sản phẩm],G457)=0),"SP này chưa khai báo trong DSSP",""))))</f>
        <v/>
      </c>
      <c r="Y457" s="23" t="str">
        <f t="shared" ca="1" si="113"/>
        <v/>
      </c>
      <c r="Z457" s="23" t="str">
        <f t="shared" ca="1" si="114"/>
        <v/>
      </c>
      <c r="AA457" s="23" t="str">
        <f t="shared" ca="1" si="115"/>
        <v/>
      </c>
    </row>
    <row r="458" spans="2:27" ht="27.75" customHeight="1" x14ac:dyDescent="0.2">
      <c r="B458" s="7">
        <f t="shared" si="102"/>
        <v>455</v>
      </c>
      <c r="C458" s="7" t="str">
        <f t="shared" ca="1" si="112"/>
        <v/>
      </c>
      <c r="D458" s="156" t="str">
        <f t="shared" ca="1" si="103"/>
        <v/>
      </c>
      <c r="E458" s="157" t="str">
        <f t="shared" ca="1" si="104"/>
        <v/>
      </c>
      <c r="F458" s="158" t="str">
        <f t="shared" ca="1" si="105"/>
        <v/>
      </c>
      <c r="G458" s="159"/>
      <c r="H458" s="159" t="str">
        <f>IF(G458="","",INDEX(D.1[Quy cách],MATCH(G458,D.1[Tên sản phẩm],0)))</f>
        <v/>
      </c>
      <c r="I458" s="160" t="str">
        <f>IF(G458="","",INDEX(D.1[ĐVT],MATCH(G458,D.1[Tên sản phẩm],0)))</f>
        <v/>
      </c>
      <c r="J458" s="162" t="str">
        <f>IF(G458="","",INDEX(D.1[Đơn giá nhập
(Hàng tồn đầu kỳ)],MATCH(G458,D.1[Tên sản phẩm],0)))</f>
        <v/>
      </c>
      <c r="K458" s="162" t="str">
        <f t="shared" si="106"/>
        <v/>
      </c>
      <c r="L458" s="159"/>
      <c r="M458" s="163" t="str">
        <f t="shared" si="107"/>
        <v/>
      </c>
      <c r="N458" s="164"/>
      <c r="O458" s="162"/>
      <c r="P458" s="163" t="str">
        <f t="shared" si="108"/>
        <v/>
      </c>
      <c r="Q458" s="164" t="str">
        <f t="shared" ca="1" si="109"/>
        <v/>
      </c>
      <c r="R458" s="163" t="str">
        <f t="shared" si="110"/>
        <v/>
      </c>
      <c r="S458" s="163" t="str">
        <f ca="1">IF(AND(C458&lt;&gt;"",C458&lt;&gt;OFFSET(C458,1,0)),SUMIFS(M.1[Giá có thuế],M.1[Số ĐK],C458),"")</f>
        <v/>
      </c>
      <c r="T458" s="159"/>
      <c r="U458" s="161" t="str">
        <f>IF(T458="","",'Thông Tin Chung'!$L$3)</f>
        <v/>
      </c>
      <c r="V458" s="163" t="str">
        <f t="shared" ca="1" si="111"/>
        <v/>
      </c>
      <c r="W458" s="165"/>
      <c r="X458" s="155" t="str">
        <f ca="1">IF(C458="","",IF(OR(D458&lt;NgayBatDau,D458&gt;NgayKetThuc),"Ngày tháng phải nằm trong kỳ báo cáo",IF(AND(F458&lt;&gt;"",COUNTIF(D.3[Tên nhà cung cấp],F458)=0),"Tên NCC chưa khai báo trong DSNCC",IF(AND(G458&lt;&gt;"",COUNTIF(D.1[Tên sản phẩm],G458)=0),"SP này chưa khai báo trong DSSP",""))))</f>
        <v/>
      </c>
      <c r="Y458" s="23" t="str">
        <f t="shared" ca="1" si="113"/>
        <v/>
      </c>
      <c r="Z458" s="23" t="str">
        <f t="shared" ca="1" si="114"/>
        <v/>
      </c>
      <c r="AA458" s="23" t="str">
        <f t="shared" ca="1" si="115"/>
        <v/>
      </c>
    </row>
    <row r="459" spans="2:27" ht="27.75" customHeight="1" x14ac:dyDescent="0.2">
      <c r="B459" s="7">
        <f t="shared" si="102"/>
        <v>456</v>
      </c>
      <c r="C459" s="7" t="str">
        <f t="shared" ca="1" si="112"/>
        <v/>
      </c>
      <c r="D459" s="156" t="str">
        <f t="shared" ca="1" si="103"/>
        <v/>
      </c>
      <c r="E459" s="157" t="str">
        <f t="shared" ca="1" si="104"/>
        <v/>
      </c>
      <c r="F459" s="158" t="str">
        <f t="shared" ca="1" si="105"/>
        <v/>
      </c>
      <c r="G459" s="159"/>
      <c r="H459" s="159" t="str">
        <f>IF(G459="","",INDEX(D.1[Quy cách],MATCH(G459,D.1[Tên sản phẩm],0)))</f>
        <v/>
      </c>
      <c r="I459" s="160" t="str">
        <f>IF(G459="","",INDEX(D.1[ĐVT],MATCH(G459,D.1[Tên sản phẩm],0)))</f>
        <v/>
      </c>
      <c r="J459" s="162" t="str">
        <f>IF(G459="","",INDEX(D.1[Đơn giá nhập
(Hàng tồn đầu kỳ)],MATCH(G459,D.1[Tên sản phẩm],0)))</f>
        <v/>
      </c>
      <c r="K459" s="162" t="str">
        <f t="shared" si="106"/>
        <v/>
      </c>
      <c r="L459" s="159"/>
      <c r="M459" s="163" t="str">
        <f t="shared" si="107"/>
        <v/>
      </c>
      <c r="N459" s="164"/>
      <c r="O459" s="162"/>
      <c r="P459" s="163" t="str">
        <f t="shared" si="108"/>
        <v/>
      </c>
      <c r="Q459" s="164" t="str">
        <f t="shared" ca="1" si="109"/>
        <v/>
      </c>
      <c r="R459" s="163" t="str">
        <f t="shared" si="110"/>
        <v/>
      </c>
      <c r="S459" s="163" t="str">
        <f ca="1">IF(AND(C459&lt;&gt;"",C459&lt;&gt;OFFSET(C459,1,0)),SUMIFS(M.1[Giá có thuế],M.1[Số ĐK],C459),"")</f>
        <v/>
      </c>
      <c r="T459" s="159"/>
      <c r="U459" s="161" t="str">
        <f>IF(T459="","",'Thông Tin Chung'!$L$3)</f>
        <v/>
      </c>
      <c r="V459" s="163" t="str">
        <f t="shared" ca="1" si="111"/>
        <v/>
      </c>
      <c r="W459" s="165"/>
      <c r="X459" s="155" t="str">
        <f ca="1">IF(C459="","",IF(OR(D459&lt;NgayBatDau,D459&gt;NgayKetThuc),"Ngày tháng phải nằm trong kỳ báo cáo",IF(AND(F459&lt;&gt;"",COUNTIF(D.3[Tên nhà cung cấp],F459)=0),"Tên NCC chưa khai báo trong DSNCC",IF(AND(G459&lt;&gt;"",COUNTIF(D.1[Tên sản phẩm],G459)=0),"SP này chưa khai báo trong DSSP",""))))</f>
        <v/>
      </c>
      <c r="Y459" s="23" t="str">
        <f t="shared" ca="1" si="113"/>
        <v/>
      </c>
      <c r="Z459" s="23" t="str">
        <f t="shared" ca="1" si="114"/>
        <v/>
      </c>
      <c r="AA459" s="23" t="str">
        <f t="shared" ca="1" si="115"/>
        <v/>
      </c>
    </row>
    <row r="460" spans="2:27" ht="27.75" customHeight="1" x14ac:dyDescent="0.2">
      <c r="B460" s="7">
        <f t="shared" si="102"/>
        <v>457</v>
      </c>
      <c r="C460" s="7" t="str">
        <f t="shared" ca="1" si="112"/>
        <v/>
      </c>
      <c r="D460" s="156" t="str">
        <f t="shared" ca="1" si="103"/>
        <v/>
      </c>
      <c r="E460" s="157" t="str">
        <f t="shared" ca="1" si="104"/>
        <v/>
      </c>
      <c r="F460" s="158" t="str">
        <f t="shared" ca="1" si="105"/>
        <v/>
      </c>
      <c r="G460" s="159"/>
      <c r="H460" s="159" t="str">
        <f>IF(G460="","",INDEX(D.1[Quy cách],MATCH(G460,D.1[Tên sản phẩm],0)))</f>
        <v/>
      </c>
      <c r="I460" s="160" t="str">
        <f>IF(G460="","",INDEX(D.1[ĐVT],MATCH(G460,D.1[Tên sản phẩm],0)))</f>
        <v/>
      </c>
      <c r="J460" s="162" t="str">
        <f>IF(G460="","",INDEX(D.1[Đơn giá nhập
(Hàng tồn đầu kỳ)],MATCH(G460,D.1[Tên sản phẩm],0)))</f>
        <v/>
      </c>
      <c r="K460" s="162" t="str">
        <f t="shared" si="106"/>
        <v/>
      </c>
      <c r="L460" s="159"/>
      <c r="M460" s="163" t="str">
        <f t="shared" si="107"/>
        <v/>
      </c>
      <c r="N460" s="164"/>
      <c r="O460" s="162"/>
      <c r="P460" s="163" t="str">
        <f t="shared" si="108"/>
        <v/>
      </c>
      <c r="Q460" s="164" t="str">
        <f t="shared" ca="1" si="109"/>
        <v/>
      </c>
      <c r="R460" s="163" t="str">
        <f t="shared" si="110"/>
        <v/>
      </c>
      <c r="S460" s="163" t="str">
        <f ca="1">IF(AND(C460&lt;&gt;"",C460&lt;&gt;OFFSET(C460,1,0)),SUMIFS(M.1[Giá có thuế],M.1[Số ĐK],C460),"")</f>
        <v/>
      </c>
      <c r="T460" s="159"/>
      <c r="U460" s="161" t="str">
        <f>IF(T460="","",'Thông Tin Chung'!$L$3)</f>
        <v/>
      </c>
      <c r="V460" s="163" t="str">
        <f t="shared" ca="1" si="111"/>
        <v/>
      </c>
      <c r="W460" s="165"/>
      <c r="X460" s="155" t="str">
        <f ca="1">IF(C460="","",IF(OR(D460&lt;NgayBatDau,D460&gt;NgayKetThuc),"Ngày tháng phải nằm trong kỳ báo cáo",IF(AND(F460&lt;&gt;"",COUNTIF(D.3[Tên nhà cung cấp],F460)=0),"Tên NCC chưa khai báo trong DSNCC",IF(AND(G460&lt;&gt;"",COUNTIF(D.1[Tên sản phẩm],G460)=0),"SP này chưa khai báo trong DSSP",""))))</f>
        <v/>
      </c>
      <c r="Y460" s="23" t="str">
        <f t="shared" ca="1" si="113"/>
        <v/>
      </c>
      <c r="Z460" s="23" t="str">
        <f t="shared" ca="1" si="114"/>
        <v/>
      </c>
      <c r="AA460" s="23" t="str">
        <f t="shared" ca="1" si="115"/>
        <v/>
      </c>
    </row>
    <row r="461" spans="2:27" ht="27.75" customHeight="1" x14ac:dyDescent="0.2">
      <c r="B461" s="7">
        <f t="shared" si="102"/>
        <v>458</v>
      </c>
      <c r="C461" s="7" t="str">
        <f t="shared" ca="1" si="112"/>
        <v/>
      </c>
      <c r="D461" s="156" t="str">
        <f t="shared" ca="1" si="103"/>
        <v/>
      </c>
      <c r="E461" s="157" t="str">
        <f t="shared" ca="1" si="104"/>
        <v/>
      </c>
      <c r="F461" s="158" t="str">
        <f t="shared" ca="1" si="105"/>
        <v/>
      </c>
      <c r="G461" s="159"/>
      <c r="H461" s="159" t="str">
        <f>IF(G461="","",INDEX(D.1[Quy cách],MATCH(G461,D.1[Tên sản phẩm],0)))</f>
        <v/>
      </c>
      <c r="I461" s="160" t="str">
        <f>IF(G461="","",INDEX(D.1[ĐVT],MATCH(G461,D.1[Tên sản phẩm],0)))</f>
        <v/>
      </c>
      <c r="J461" s="162" t="str">
        <f>IF(G461="","",INDEX(D.1[Đơn giá nhập
(Hàng tồn đầu kỳ)],MATCH(G461,D.1[Tên sản phẩm],0)))</f>
        <v/>
      </c>
      <c r="K461" s="162" t="str">
        <f t="shared" si="106"/>
        <v/>
      </c>
      <c r="L461" s="159"/>
      <c r="M461" s="163" t="str">
        <f t="shared" si="107"/>
        <v/>
      </c>
      <c r="N461" s="164"/>
      <c r="O461" s="162"/>
      <c r="P461" s="163" t="str">
        <f t="shared" si="108"/>
        <v/>
      </c>
      <c r="Q461" s="164" t="str">
        <f t="shared" ca="1" si="109"/>
        <v/>
      </c>
      <c r="R461" s="163" t="str">
        <f t="shared" si="110"/>
        <v/>
      </c>
      <c r="S461" s="163" t="str">
        <f ca="1">IF(AND(C461&lt;&gt;"",C461&lt;&gt;OFFSET(C461,1,0)),SUMIFS(M.1[Giá có thuế],M.1[Số ĐK],C461),"")</f>
        <v/>
      </c>
      <c r="T461" s="159"/>
      <c r="U461" s="161" t="str">
        <f>IF(T461="","",'Thông Tin Chung'!$L$3)</f>
        <v/>
      </c>
      <c r="V461" s="163" t="str">
        <f t="shared" ca="1" si="111"/>
        <v/>
      </c>
      <c r="W461" s="165"/>
      <c r="X461" s="155" t="str">
        <f ca="1">IF(C461="","",IF(OR(D461&lt;NgayBatDau,D461&gt;NgayKetThuc),"Ngày tháng phải nằm trong kỳ báo cáo",IF(AND(F461&lt;&gt;"",COUNTIF(D.3[Tên nhà cung cấp],F461)=0),"Tên NCC chưa khai báo trong DSNCC",IF(AND(G461&lt;&gt;"",COUNTIF(D.1[Tên sản phẩm],G461)=0),"SP này chưa khai báo trong DSSP",""))))</f>
        <v/>
      </c>
      <c r="Y461" s="23" t="str">
        <f t="shared" ca="1" si="113"/>
        <v/>
      </c>
      <c r="Z461" s="23" t="str">
        <f t="shared" ca="1" si="114"/>
        <v/>
      </c>
      <c r="AA461" s="23" t="str">
        <f t="shared" ca="1" si="115"/>
        <v/>
      </c>
    </row>
    <row r="462" spans="2:27" ht="27.75" customHeight="1" x14ac:dyDescent="0.2">
      <c r="B462" s="7">
        <f t="shared" si="102"/>
        <v>459</v>
      </c>
      <c r="C462" s="7" t="str">
        <f t="shared" ca="1" si="112"/>
        <v/>
      </c>
      <c r="D462" s="156" t="str">
        <f t="shared" ca="1" si="103"/>
        <v/>
      </c>
      <c r="E462" s="157" t="str">
        <f t="shared" ca="1" si="104"/>
        <v/>
      </c>
      <c r="F462" s="158" t="str">
        <f t="shared" ca="1" si="105"/>
        <v/>
      </c>
      <c r="G462" s="159"/>
      <c r="H462" s="159" t="str">
        <f>IF(G462="","",INDEX(D.1[Quy cách],MATCH(G462,D.1[Tên sản phẩm],0)))</f>
        <v/>
      </c>
      <c r="I462" s="160" t="str">
        <f>IF(G462="","",INDEX(D.1[ĐVT],MATCH(G462,D.1[Tên sản phẩm],0)))</f>
        <v/>
      </c>
      <c r="J462" s="162" t="str">
        <f>IF(G462="","",INDEX(D.1[Đơn giá nhập
(Hàng tồn đầu kỳ)],MATCH(G462,D.1[Tên sản phẩm],0)))</f>
        <v/>
      </c>
      <c r="K462" s="162" t="str">
        <f t="shared" si="106"/>
        <v/>
      </c>
      <c r="L462" s="159"/>
      <c r="M462" s="163" t="str">
        <f t="shared" si="107"/>
        <v/>
      </c>
      <c r="N462" s="164"/>
      <c r="O462" s="162"/>
      <c r="P462" s="163" t="str">
        <f t="shared" si="108"/>
        <v/>
      </c>
      <c r="Q462" s="164" t="str">
        <f t="shared" ca="1" si="109"/>
        <v/>
      </c>
      <c r="R462" s="163" t="str">
        <f t="shared" si="110"/>
        <v/>
      </c>
      <c r="S462" s="163" t="str">
        <f ca="1">IF(AND(C462&lt;&gt;"",C462&lt;&gt;OFFSET(C462,1,0)),SUMIFS(M.1[Giá có thuế],M.1[Số ĐK],C462),"")</f>
        <v/>
      </c>
      <c r="T462" s="159"/>
      <c r="U462" s="161" t="str">
        <f>IF(T462="","",'Thông Tin Chung'!$L$3)</f>
        <v/>
      </c>
      <c r="V462" s="163" t="str">
        <f t="shared" ca="1" si="111"/>
        <v/>
      </c>
      <c r="W462" s="165"/>
      <c r="X462" s="155" t="str">
        <f ca="1">IF(C462="","",IF(OR(D462&lt;NgayBatDau,D462&gt;NgayKetThuc),"Ngày tháng phải nằm trong kỳ báo cáo",IF(AND(F462&lt;&gt;"",COUNTIF(D.3[Tên nhà cung cấp],F462)=0),"Tên NCC chưa khai báo trong DSNCC",IF(AND(G462&lt;&gt;"",COUNTIF(D.1[Tên sản phẩm],G462)=0),"SP này chưa khai báo trong DSSP",""))))</f>
        <v/>
      </c>
      <c r="Y462" s="23" t="str">
        <f t="shared" ca="1" si="113"/>
        <v/>
      </c>
      <c r="Z462" s="23" t="str">
        <f t="shared" ca="1" si="114"/>
        <v/>
      </c>
      <c r="AA462" s="23" t="str">
        <f t="shared" ca="1" si="115"/>
        <v/>
      </c>
    </row>
    <row r="463" spans="2:27" ht="27.75" customHeight="1" x14ac:dyDescent="0.2">
      <c r="B463" s="7">
        <f t="shared" si="102"/>
        <v>460</v>
      </c>
      <c r="C463" s="7" t="str">
        <f t="shared" ca="1" si="112"/>
        <v/>
      </c>
      <c r="D463" s="156" t="str">
        <f t="shared" ca="1" si="103"/>
        <v/>
      </c>
      <c r="E463" s="157" t="str">
        <f t="shared" ca="1" si="104"/>
        <v/>
      </c>
      <c r="F463" s="158" t="str">
        <f t="shared" ca="1" si="105"/>
        <v/>
      </c>
      <c r="G463" s="159"/>
      <c r="H463" s="159" t="str">
        <f>IF(G463="","",INDEX(D.1[Quy cách],MATCH(G463,D.1[Tên sản phẩm],0)))</f>
        <v/>
      </c>
      <c r="I463" s="160" t="str">
        <f>IF(G463="","",INDEX(D.1[ĐVT],MATCH(G463,D.1[Tên sản phẩm],0)))</f>
        <v/>
      </c>
      <c r="J463" s="162" t="str">
        <f>IF(G463="","",INDEX(D.1[Đơn giá nhập
(Hàng tồn đầu kỳ)],MATCH(G463,D.1[Tên sản phẩm],0)))</f>
        <v/>
      </c>
      <c r="K463" s="162" t="str">
        <f t="shared" si="106"/>
        <v/>
      </c>
      <c r="L463" s="159"/>
      <c r="M463" s="163" t="str">
        <f t="shared" si="107"/>
        <v/>
      </c>
      <c r="N463" s="164"/>
      <c r="O463" s="162"/>
      <c r="P463" s="163" t="str">
        <f t="shared" si="108"/>
        <v/>
      </c>
      <c r="Q463" s="164" t="str">
        <f t="shared" ca="1" si="109"/>
        <v/>
      </c>
      <c r="R463" s="163" t="str">
        <f t="shared" si="110"/>
        <v/>
      </c>
      <c r="S463" s="163" t="str">
        <f ca="1">IF(AND(C463&lt;&gt;"",C463&lt;&gt;OFFSET(C463,1,0)),SUMIFS(M.1[Giá có thuế],M.1[Số ĐK],C463),"")</f>
        <v/>
      </c>
      <c r="T463" s="159"/>
      <c r="U463" s="161" t="str">
        <f>IF(T463="","",'Thông Tin Chung'!$L$3)</f>
        <v/>
      </c>
      <c r="V463" s="163" t="str">
        <f t="shared" ca="1" si="111"/>
        <v/>
      </c>
      <c r="W463" s="165"/>
      <c r="X463" s="155" t="str">
        <f ca="1">IF(C463="","",IF(OR(D463&lt;NgayBatDau,D463&gt;NgayKetThuc),"Ngày tháng phải nằm trong kỳ báo cáo",IF(AND(F463&lt;&gt;"",COUNTIF(D.3[Tên nhà cung cấp],F463)=0),"Tên NCC chưa khai báo trong DSNCC",IF(AND(G463&lt;&gt;"",COUNTIF(D.1[Tên sản phẩm],G463)=0),"SP này chưa khai báo trong DSSP",""))))</f>
        <v/>
      </c>
      <c r="Y463" s="23" t="str">
        <f t="shared" ca="1" si="113"/>
        <v/>
      </c>
      <c r="Z463" s="23" t="str">
        <f t="shared" ca="1" si="114"/>
        <v/>
      </c>
      <c r="AA463" s="23" t="str">
        <f t="shared" ca="1" si="115"/>
        <v/>
      </c>
    </row>
    <row r="464" spans="2:27" ht="27.75" customHeight="1" x14ac:dyDescent="0.2">
      <c r="B464" s="7">
        <f t="shared" si="102"/>
        <v>461</v>
      </c>
      <c r="C464" s="7" t="str">
        <f t="shared" ca="1" si="112"/>
        <v/>
      </c>
      <c r="D464" s="156" t="str">
        <f t="shared" ca="1" si="103"/>
        <v/>
      </c>
      <c r="E464" s="157" t="str">
        <f t="shared" ca="1" si="104"/>
        <v/>
      </c>
      <c r="F464" s="158" t="str">
        <f t="shared" ca="1" si="105"/>
        <v/>
      </c>
      <c r="G464" s="159"/>
      <c r="H464" s="159" t="str">
        <f>IF(G464="","",INDEX(D.1[Quy cách],MATCH(G464,D.1[Tên sản phẩm],0)))</f>
        <v/>
      </c>
      <c r="I464" s="160" t="str">
        <f>IF(G464="","",INDEX(D.1[ĐVT],MATCH(G464,D.1[Tên sản phẩm],0)))</f>
        <v/>
      </c>
      <c r="J464" s="162" t="str">
        <f>IF(G464="","",INDEX(D.1[Đơn giá nhập
(Hàng tồn đầu kỳ)],MATCH(G464,D.1[Tên sản phẩm],0)))</f>
        <v/>
      </c>
      <c r="K464" s="162" t="str">
        <f t="shared" si="106"/>
        <v/>
      </c>
      <c r="L464" s="159"/>
      <c r="M464" s="163" t="str">
        <f t="shared" si="107"/>
        <v/>
      </c>
      <c r="N464" s="164"/>
      <c r="O464" s="162"/>
      <c r="P464" s="163" t="str">
        <f t="shared" si="108"/>
        <v/>
      </c>
      <c r="Q464" s="164" t="str">
        <f t="shared" ca="1" si="109"/>
        <v/>
      </c>
      <c r="R464" s="163" t="str">
        <f t="shared" si="110"/>
        <v/>
      </c>
      <c r="S464" s="163" t="str">
        <f ca="1">IF(AND(C464&lt;&gt;"",C464&lt;&gt;OFFSET(C464,1,0)),SUMIFS(M.1[Giá có thuế],M.1[Số ĐK],C464),"")</f>
        <v/>
      </c>
      <c r="T464" s="159"/>
      <c r="U464" s="161" t="str">
        <f>IF(T464="","",'Thông Tin Chung'!$L$3)</f>
        <v/>
      </c>
      <c r="V464" s="163" t="str">
        <f t="shared" ca="1" si="111"/>
        <v/>
      </c>
      <c r="W464" s="165"/>
      <c r="X464" s="155" t="str">
        <f ca="1">IF(C464="","",IF(OR(D464&lt;NgayBatDau,D464&gt;NgayKetThuc),"Ngày tháng phải nằm trong kỳ báo cáo",IF(AND(F464&lt;&gt;"",COUNTIF(D.3[Tên nhà cung cấp],F464)=0),"Tên NCC chưa khai báo trong DSNCC",IF(AND(G464&lt;&gt;"",COUNTIF(D.1[Tên sản phẩm],G464)=0),"SP này chưa khai báo trong DSSP",""))))</f>
        <v/>
      </c>
      <c r="Y464" s="23" t="str">
        <f t="shared" ca="1" si="113"/>
        <v/>
      </c>
      <c r="Z464" s="23" t="str">
        <f t="shared" ca="1" si="114"/>
        <v/>
      </c>
      <c r="AA464" s="23" t="str">
        <f t="shared" ca="1" si="115"/>
        <v/>
      </c>
    </row>
    <row r="465" spans="2:27" ht="27.75" customHeight="1" x14ac:dyDescent="0.2">
      <c r="B465" s="7">
        <f t="shared" si="102"/>
        <v>462</v>
      </c>
      <c r="C465" s="7" t="str">
        <f t="shared" ca="1" si="112"/>
        <v/>
      </c>
      <c r="D465" s="156" t="str">
        <f t="shared" ca="1" si="103"/>
        <v/>
      </c>
      <c r="E465" s="157" t="str">
        <f t="shared" ca="1" si="104"/>
        <v/>
      </c>
      <c r="F465" s="158" t="str">
        <f t="shared" ca="1" si="105"/>
        <v/>
      </c>
      <c r="G465" s="159"/>
      <c r="H465" s="159" t="str">
        <f>IF(G465="","",INDEX(D.1[Quy cách],MATCH(G465,D.1[Tên sản phẩm],0)))</f>
        <v/>
      </c>
      <c r="I465" s="160" t="str">
        <f>IF(G465="","",INDEX(D.1[ĐVT],MATCH(G465,D.1[Tên sản phẩm],0)))</f>
        <v/>
      </c>
      <c r="J465" s="162" t="str">
        <f>IF(G465="","",INDEX(D.1[Đơn giá nhập
(Hàng tồn đầu kỳ)],MATCH(G465,D.1[Tên sản phẩm],0)))</f>
        <v/>
      </c>
      <c r="K465" s="162" t="str">
        <f t="shared" si="106"/>
        <v/>
      </c>
      <c r="L465" s="159"/>
      <c r="M465" s="163" t="str">
        <f t="shared" si="107"/>
        <v/>
      </c>
      <c r="N465" s="164"/>
      <c r="O465" s="162"/>
      <c r="P465" s="163" t="str">
        <f t="shared" si="108"/>
        <v/>
      </c>
      <c r="Q465" s="164" t="str">
        <f t="shared" ca="1" si="109"/>
        <v/>
      </c>
      <c r="R465" s="163" t="str">
        <f t="shared" si="110"/>
        <v/>
      </c>
      <c r="S465" s="163" t="str">
        <f ca="1">IF(AND(C465&lt;&gt;"",C465&lt;&gt;OFFSET(C465,1,0)),SUMIFS(M.1[Giá có thuế],M.1[Số ĐK],C465),"")</f>
        <v/>
      </c>
      <c r="T465" s="159"/>
      <c r="U465" s="161" t="str">
        <f>IF(T465="","",'Thông Tin Chung'!$L$3)</f>
        <v/>
      </c>
      <c r="V465" s="163" t="str">
        <f t="shared" ca="1" si="111"/>
        <v/>
      </c>
      <c r="W465" s="165"/>
      <c r="X465" s="155" t="str">
        <f ca="1">IF(C465="","",IF(OR(D465&lt;NgayBatDau,D465&gt;NgayKetThuc),"Ngày tháng phải nằm trong kỳ báo cáo",IF(AND(F465&lt;&gt;"",COUNTIF(D.3[Tên nhà cung cấp],F465)=0),"Tên NCC chưa khai báo trong DSNCC",IF(AND(G465&lt;&gt;"",COUNTIF(D.1[Tên sản phẩm],G465)=0),"SP này chưa khai báo trong DSSP",""))))</f>
        <v/>
      </c>
      <c r="Y465" s="23" t="str">
        <f t="shared" ca="1" si="113"/>
        <v/>
      </c>
      <c r="Z465" s="23" t="str">
        <f t="shared" ca="1" si="114"/>
        <v/>
      </c>
      <c r="AA465" s="23" t="str">
        <f t="shared" ca="1" si="115"/>
        <v/>
      </c>
    </row>
    <row r="466" spans="2:27" ht="27.75" customHeight="1" x14ac:dyDescent="0.2">
      <c r="B466" s="7">
        <f t="shared" si="102"/>
        <v>463</v>
      </c>
      <c r="C466" s="7" t="str">
        <f t="shared" ca="1" si="112"/>
        <v/>
      </c>
      <c r="D466" s="156" t="str">
        <f t="shared" ca="1" si="103"/>
        <v/>
      </c>
      <c r="E466" s="157" t="str">
        <f t="shared" ca="1" si="104"/>
        <v/>
      </c>
      <c r="F466" s="158" t="str">
        <f t="shared" ca="1" si="105"/>
        <v/>
      </c>
      <c r="G466" s="159"/>
      <c r="H466" s="159" t="str">
        <f>IF(G466="","",INDEX(D.1[Quy cách],MATCH(G466,D.1[Tên sản phẩm],0)))</f>
        <v/>
      </c>
      <c r="I466" s="160" t="str">
        <f>IF(G466="","",INDEX(D.1[ĐVT],MATCH(G466,D.1[Tên sản phẩm],0)))</f>
        <v/>
      </c>
      <c r="J466" s="162" t="str">
        <f>IF(G466="","",INDEX(D.1[Đơn giá nhập
(Hàng tồn đầu kỳ)],MATCH(G466,D.1[Tên sản phẩm],0)))</f>
        <v/>
      </c>
      <c r="K466" s="162" t="str">
        <f t="shared" si="106"/>
        <v/>
      </c>
      <c r="L466" s="159"/>
      <c r="M466" s="163" t="str">
        <f t="shared" si="107"/>
        <v/>
      </c>
      <c r="N466" s="164"/>
      <c r="O466" s="162"/>
      <c r="P466" s="163" t="str">
        <f t="shared" si="108"/>
        <v/>
      </c>
      <c r="Q466" s="164" t="str">
        <f t="shared" ca="1" si="109"/>
        <v/>
      </c>
      <c r="R466" s="163" t="str">
        <f t="shared" si="110"/>
        <v/>
      </c>
      <c r="S466" s="163" t="str">
        <f ca="1">IF(AND(C466&lt;&gt;"",C466&lt;&gt;OFFSET(C466,1,0)),SUMIFS(M.1[Giá có thuế],M.1[Số ĐK],C466),"")</f>
        <v/>
      </c>
      <c r="T466" s="159"/>
      <c r="U466" s="161" t="str">
        <f>IF(T466="","",'Thông Tin Chung'!$L$3)</f>
        <v/>
      </c>
      <c r="V466" s="163" t="str">
        <f t="shared" ca="1" si="111"/>
        <v/>
      </c>
      <c r="W466" s="165"/>
      <c r="X466" s="155" t="str">
        <f ca="1">IF(C466="","",IF(OR(D466&lt;NgayBatDau,D466&gt;NgayKetThuc),"Ngày tháng phải nằm trong kỳ báo cáo",IF(AND(F466&lt;&gt;"",COUNTIF(D.3[Tên nhà cung cấp],F466)=0),"Tên NCC chưa khai báo trong DSNCC",IF(AND(G466&lt;&gt;"",COUNTIF(D.1[Tên sản phẩm],G466)=0),"SP này chưa khai báo trong DSSP",""))))</f>
        <v/>
      </c>
      <c r="Y466" s="23" t="str">
        <f t="shared" ca="1" si="113"/>
        <v/>
      </c>
      <c r="Z466" s="23" t="str">
        <f t="shared" ca="1" si="114"/>
        <v/>
      </c>
      <c r="AA466" s="23" t="str">
        <f t="shared" ca="1" si="115"/>
        <v/>
      </c>
    </row>
    <row r="467" spans="2:27" ht="27.75" customHeight="1" x14ac:dyDescent="0.2">
      <c r="B467" s="7">
        <f t="shared" si="102"/>
        <v>464</v>
      </c>
      <c r="C467" s="7" t="str">
        <f t="shared" ca="1" si="112"/>
        <v/>
      </c>
      <c r="D467" s="156" t="str">
        <f t="shared" ca="1" si="103"/>
        <v/>
      </c>
      <c r="E467" s="157" t="str">
        <f t="shared" ca="1" si="104"/>
        <v/>
      </c>
      <c r="F467" s="158" t="str">
        <f t="shared" ca="1" si="105"/>
        <v/>
      </c>
      <c r="G467" s="159"/>
      <c r="H467" s="159" t="str">
        <f>IF(G467="","",INDEX(D.1[Quy cách],MATCH(G467,D.1[Tên sản phẩm],0)))</f>
        <v/>
      </c>
      <c r="I467" s="160" t="str">
        <f>IF(G467="","",INDEX(D.1[ĐVT],MATCH(G467,D.1[Tên sản phẩm],0)))</f>
        <v/>
      </c>
      <c r="J467" s="162" t="str">
        <f>IF(G467="","",INDEX(D.1[Đơn giá nhập
(Hàng tồn đầu kỳ)],MATCH(G467,D.1[Tên sản phẩm],0)))</f>
        <v/>
      </c>
      <c r="K467" s="162" t="str">
        <f t="shared" si="106"/>
        <v/>
      </c>
      <c r="L467" s="159"/>
      <c r="M467" s="163" t="str">
        <f t="shared" si="107"/>
        <v/>
      </c>
      <c r="N467" s="164"/>
      <c r="O467" s="162"/>
      <c r="P467" s="163" t="str">
        <f t="shared" si="108"/>
        <v/>
      </c>
      <c r="Q467" s="164" t="str">
        <f t="shared" ca="1" si="109"/>
        <v/>
      </c>
      <c r="R467" s="163" t="str">
        <f t="shared" si="110"/>
        <v/>
      </c>
      <c r="S467" s="163" t="str">
        <f ca="1">IF(AND(C467&lt;&gt;"",C467&lt;&gt;OFFSET(C467,1,0)),SUMIFS(M.1[Giá có thuế],M.1[Số ĐK],C467),"")</f>
        <v/>
      </c>
      <c r="T467" s="159"/>
      <c r="U467" s="161" t="str">
        <f>IF(T467="","",'Thông Tin Chung'!$L$3)</f>
        <v/>
      </c>
      <c r="V467" s="163" t="str">
        <f t="shared" ca="1" si="111"/>
        <v/>
      </c>
      <c r="W467" s="165"/>
      <c r="X467" s="155" t="str">
        <f ca="1">IF(C467="","",IF(OR(D467&lt;NgayBatDau,D467&gt;NgayKetThuc),"Ngày tháng phải nằm trong kỳ báo cáo",IF(AND(F467&lt;&gt;"",COUNTIF(D.3[Tên nhà cung cấp],F467)=0),"Tên NCC chưa khai báo trong DSNCC",IF(AND(G467&lt;&gt;"",COUNTIF(D.1[Tên sản phẩm],G467)=0),"SP này chưa khai báo trong DSSP",""))))</f>
        <v/>
      </c>
      <c r="Y467" s="23" t="str">
        <f t="shared" ca="1" si="113"/>
        <v/>
      </c>
      <c r="Z467" s="23" t="str">
        <f t="shared" ca="1" si="114"/>
        <v/>
      </c>
      <c r="AA467" s="23" t="str">
        <f t="shared" ca="1" si="115"/>
        <v/>
      </c>
    </row>
    <row r="468" spans="2:27" ht="27.75" customHeight="1" x14ac:dyDescent="0.2">
      <c r="B468" s="7">
        <f t="shared" si="102"/>
        <v>465</v>
      </c>
      <c r="C468" s="7" t="str">
        <f t="shared" ca="1" si="112"/>
        <v/>
      </c>
      <c r="D468" s="156" t="str">
        <f t="shared" ca="1" si="103"/>
        <v/>
      </c>
      <c r="E468" s="157" t="str">
        <f t="shared" ca="1" si="104"/>
        <v/>
      </c>
      <c r="F468" s="158" t="str">
        <f t="shared" ca="1" si="105"/>
        <v/>
      </c>
      <c r="G468" s="159"/>
      <c r="H468" s="159" t="str">
        <f>IF(G468="","",INDEX(D.1[Quy cách],MATCH(G468,D.1[Tên sản phẩm],0)))</f>
        <v/>
      </c>
      <c r="I468" s="160" t="str">
        <f>IF(G468="","",INDEX(D.1[ĐVT],MATCH(G468,D.1[Tên sản phẩm],0)))</f>
        <v/>
      </c>
      <c r="J468" s="162" t="str">
        <f>IF(G468="","",INDEX(D.1[Đơn giá nhập
(Hàng tồn đầu kỳ)],MATCH(G468,D.1[Tên sản phẩm],0)))</f>
        <v/>
      </c>
      <c r="K468" s="162" t="str">
        <f t="shared" si="106"/>
        <v/>
      </c>
      <c r="L468" s="159"/>
      <c r="M468" s="163" t="str">
        <f t="shared" si="107"/>
        <v/>
      </c>
      <c r="N468" s="164"/>
      <c r="O468" s="162"/>
      <c r="P468" s="163" t="str">
        <f t="shared" si="108"/>
        <v/>
      </c>
      <c r="Q468" s="164" t="str">
        <f t="shared" ca="1" si="109"/>
        <v/>
      </c>
      <c r="R468" s="163" t="str">
        <f t="shared" si="110"/>
        <v/>
      </c>
      <c r="S468" s="163" t="str">
        <f ca="1">IF(AND(C468&lt;&gt;"",C468&lt;&gt;OFFSET(C468,1,0)),SUMIFS(M.1[Giá có thuế],M.1[Số ĐK],C468),"")</f>
        <v/>
      </c>
      <c r="T468" s="159"/>
      <c r="U468" s="161" t="str">
        <f>IF(T468="","",'Thông Tin Chung'!$L$3)</f>
        <v/>
      </c>
      <c r="V468" s="163" t="str">
        <f t="shared" ca="1" si="111"/>
        <v/>
      </c>
      <c r="W468" s="165"/>
      <c r="X468" s="155" t="str">
        <f ca="1">IF(C468="","",IF(OR(D468&lt;NgayBatDau,D468&gt;NgayKetThuc),"Ngày tháng phải nằm trong kỳ báo cáo",IF(AND(F468&lt;&gt;"",COUNTIF(D.3[Tên nhà cung cấp],F468)=0),"Tên NCC chưa khai báo trong DSNCC",IF(AND(G468&lt;&gt;"",COUNTIF(D.1[Tên sản phẩm],G468)=0),"SP này chưa khai báo trong DSSP",""))))</f>
        <v/>
      </c>
      <c r="Y468" s="23" t="str">
        <f t="shared" ca="1" si="113"/>
        <v/>
      </c>
      <c r="Z468" s="23" t="str">
        <f t="shared" ca="1" si="114"/>
        <v/>
      </c>
      <c r="AA468" s="23" t="str">
        <f t="shared" ca="1" si="115"/>
        <v/>
      </c>
    </row>
    <row r="469" spans="2:27" ht="27.75" customHeight="1" x14ac:dyDescent="0.2">
      <c r="B469" s="7">
        <f t="shared" si="102"/>
        <v>466</v>
      </c>
      <c r="C469" s="7" t="str">
        <f t="shared" ca="1" si="112"/>
        <v/>
      </c>
      <c r="D469" s="156" t="str">
        <f t="shared" ca="1" si="103"/>
        <v/>
      </c>
      <c r="E469" s="157" t="str">
        <f t="shared" ca="1" si="104"/>
        <v/>
      </c>
      <c r="F469" s="158" t="str">
        <f t="shared" ca="1" si="105"/>
        <v/>
      </c>
      <c r="G469" s="159"/>
      <c r="H469" s="159" t="str">
        <f>IF(G469="","",INDEX(D.1[Quy cách],MATCH(G469,D.1[Tên sản phẩm],0)))</f>
        <v/>
      </c>
      <c r="I469" s="160" t="str">
        <f>IF(G469="","",INDEX(D.1[ĐVT],MATCH(G469,D.1[Tên sản phẩm],0)))</f>
        <v/>
      </c>
      <c r="J469" s="162" t="str">
        <f>IF(G469="","",INDEX(D.1[Đơn giá nhập
(Hàng tồn đầu kỳ)],MATCH(G469,D.1[Tên sản phẩm],0)))</f>
        <v/>
      </c>
      <c r="K469" s="162" t="str">
        <f t="shared" si="106"/>
        <v/>
      </c>
      <c r="L469" s="159"/>
      <c r="M469" s="163" t="str">
        <f t="shared" si="107"/>
        <v/>
      </c>
      <c r="N469" s="164"/>
      <c r="O469" s="162"/>
      <c r="P469" s="163" t="str">
        <f t="shared" si="108"/>
        <v/>
      </c>
      <c r="Q469" s="164" t="str">
        <f t="shared" ca="1" si="109"/>
        <v/>
      </c>
      <c r="R469" s="163" t="str">
        <f t="shared" si="110"/>
        <v/>
      </c>
      <c r="S469" s="163" t="str">
        <f ca="1">IF(AND(C469&lt;&gt;"",C469&lt;&gt;OFFSET(C469,1,0)),SUMIFS(M.1[Giá có thuế],M.1[Số ĐK],C469),"")</f>
        <v/>
      </c>
      <c r="T469" s="159"/>
      <c r="U469" s="161" t="str">
        <f>IF(T469="","",'Thông Tin Chung'!$L$3)</f>
        <v/>
      </c>
      <c r="V469" s="163" t="str">
        <f t="shared" ca="1" si="111"/>
        <v/>
      </c>
      <c r="W469" s="165"/>
      <c r="X469" s="155" t="str">
        <f ca="1">IF(C469="","",IF(OR(D469&lt;NgayBatDau,D469&gt;NgayKetThuc),"Ngày tháng phải nằm trong kỳ báo cáo",IF(AND(F469&lt;&gt;"",COUNTIF(D.3[Tên nhà cung cấp],F469)=0),"Tên NCC chưa khai báo trong DSNCC",IF(AND(G469&lt;&gt;"",COUNTIF(D.1[Tên sản phẩm],G469)=0),"SP này chưa khai báo trong DSSP",""))))</f>
        <v/>
      </c>
      <c r="Y469" s="23" t="str">
        <f t="shared" ca="1" si="113"/>
        <v/>
      </c>
      <c r="Z469" s="23" t="str">
        <f t="shared" ca="1" si="114"/>
        <v/>
      </c>
      <c r="AA469" s="23" t="str">
        <f t="shared" ca="1" si="115"/>
        <v/>
      </c>
    </row>
    <row r="470" spans="2:27" ht="27.75" customHeight="1" x14ac:dyDescent="0.2">
      <c r="B470" s="7">
        <f t="shared" si="102"/>
        <v>467</v>
      </c>
      <c r="C470" s="7" t="str">
        <f t="shared" ca="1" si="112"/>
        <v/>
      </c>
      <c r="D470" s="156" t="str">
        <f t="shared" ca="1" si="103"/>
        <v/>
      </c>
      <c r="E470" s="157" t="str">
        <f t="shared" ca="1" si="104"/>
        <v/>
      </c>
      <c r="F470" s="158" t="str">
        <f t="shared" ca="1" si="105"/>
        <v/>
      </c>
      <c r="G470" s="159"/>
      <c r="H470" s="159" t="str">
        <f>IF(G470="","",INDEX(D.1[Quy cách],MATCH(G470,D.1[Tên sản phẩm],0)))</f>
        <v/>
      </c>
      <c r="I470" s="160" t="str">
        <f>IF(G470="","",INDEX(D.1[ĐVT],MATCH(G470,D.1[Tên sản phẩm],0)))</f>
        <v/>
      </c>
      <c r="J470" s="162" t="str">
        <f>IF(G470="","",INDEX(D.1[Đơn giá nhập
(Hàng tồn đầu kỳ)],MATCH(G470,D.1[Tên sản phẩm],0)))</f>
        <v/>
      </c>
      <c r="K470" s="162" t="str">
        <f t="shared" si="106"/>
        <v/>
      </c>
      <c r="L470" s="159"/>
      <c r="M470" s="163" t="str">
        <f t="shared" si="107"/>
        <v/>
      </c>
      <c r="N470" s="164"/>
      <c r="O470" s="162"/>
      <c r="P470" s="163" t="str">
        <f t="shared" si="108"/>
        <v/>
      </c>
      <c r="Q470" s="164" t="str">
        <f t="shared" ca="1" si="109"/>
        <v/>
      </c>
      <c r="R470" s="163" t="str">
        <f t="shared" si="110"/>
        <v/>
      </c>
      <c r="S470" s="163" t="str">
        <f ca="1">IF(AND(C470&lt;&gt;"",C470&lt;&gt;OFFSET(C470,1,0)),SUMIFS(M.1[Giá có thuế],M.1[Số ĐK],C470),"")</f>
        <v/>
      </c>
      <c r="T470" s="159"/>
      <c r="U470" s="161" t="str">
        <f>IF(T470="","",'Thông Tin Chung'!$L$3)</f>
        <v/>
      </c>
      <c r="V470" s="163" t="str">
        <f t="shared" ca="1" si="111"/>
        <v/>
      </c>
      <c r="W470" s="165"/>
      <c r="X470" s="155" t="str">
        <f ca="1">IF(C470="","",IF(OR(D470&lt;NgayBatDau,D470&gt;NgayKetThuc),"Ngày tháng phải nằm trong kỳ báo cáo",IF(AND(F470&lt;&gt;"",COUNTIF(D.3[Tên nhà cung cấp],F470)=0),"Tên NCC chưa khai báo trong DSNCC",IF(AND(G470&lt;&gt;"",COUNTIF(D.1[Tên sản phẩm],G470)=0),"SP này chưa khai báo trong DSSP",""))))</f>
        <v/>
      </c>
      <c r="Y470" s="23" t="str">
        <f t="shared" ca="1" si="113"/>
        <v/>
      </c>
      <c r="Z470" s="23" t="str">
        <f t="shared" ca="1" si="114"/>
        <v/>
      </c>
      <c r="AA470" s="23" t="str">
        <f t="shared" ca="1" si="115"/>
        <v/>
      </c>
    </row>
    <row r="471" spans="2:27" ht="27.75" customHeight="1" x14ac:dyDescent="0.2">
      <c r="B471" s="7">
        <f t="shared" si="102"/>
        <v>468</v>
      </c>
      <c r="C471" s="7" t="str">
        <f t="shared" ca="1" si="112"/>
        <v/>
      </c>
      <c r="D471" s="156" t="str">
        <f t="shared" ca="1" si="103"/>
        <v/>
      </c>
      <c r="E471" s="157" t="str">
        <f t="shared" ca="1" si="104"/>
        <v/>
      </c>
      <c r="F471" s="158" t="str">
        <f t="shared" ca="1" si="105"/>
        <v/>
      </c>
      <c r="G471" s="159"/>
      <c r="H471" s="159" t="str">
        <f>IF(G471="","",INDEX(D.1[Quy cách],MATCH(G471,D.1[Tên sản phẩm],0)))</f>
        <v/>
      </c>
      <c r="I471" s="160" t="str">
        <f>IF(G471="","",INDEX(D.1[ĐVT],MATCH(G471,D.1[Tên sản phẩm],0)))</f>
        <v/>
      </c>
      <c r="J471" s="162" t="str">
        <f>IF(G471="","",INDEX(D.1[Đơn giá nhập
(Hàng tồn đầu kỳ)],MATCH(G471,D.1[Tên sản phẩm],0)))</f>
        <v/>
      </c>
      <c r="K471" s="162" t="str">
        <f t="shared" si="106"/>
        <v/>
      </c>
      <c r="L471" s="159"/>
      <c r="M471" s="163" t="str">
        <f t="shared" si="107"/>
        <v/>
      </c>
      <c r="N471" s="164"/>
      <c r="O471" s="162"/>
      <c r="P471" s="163" t="str">
        <f t="shared" si="108"/>
        <v/>
      </c>
      <c r="Q471" s="164" t="str">
        <f t="shared" ca="1" si="109"/>
        <v/>
      </c>
      <c r="R471" s="163" t="str">
        <f t="shared" si="110"/>
        <v/>
      </c>
      <c r="S471" s="163" t="str">
        <f ca="1">IF(AND(C471&lt;&gt;"",C471&lt;&gt;OFFSET(C471,1,0)),SUMIFS(M.1[Giá có thuế],M.1[Số ĐK],C471),"")</f>
        <v/>
      </c>
      <c r="T471" s="159"/>
      <c r="U471" s="161" t="str">
        <f>IF(T471="","",'Thông Tin Chung'!$L$3)</f>
        <v/>
      </c>
      <c r="V471" s="163" t="str">
        <f t="shared" ca="1" si="111"/>
        <v/>
      </c>
      <c r="W471" s="165"/>
      <c r="X471" s="155" t="str">
        <f ca="1">IF(C471="","",IF(OR(D471&lt;NgayBatDau,D471&gt;NgayKetThuc),"Ngày tháng phải nằm trong kỳ báo cáo",IF(AND(F471&lt;&gt;"",COUNTIF(D.3[Tên nhà cung cấp],F471)=0),"Tên NCC chưa khai báo trong DSNCC",IF(AND(G471&lt;&gt;"",COUNTIF(D.1[Tên sản phẩm],G471)=0),"SP này chưa khai báo trong DSSP",""))))</f>
        <v/>
      </c>
      <c r="Y471" s="23" t="str">
        <f t="shared" ca="1" si="113"/>
        <v/>
      </c>
      <c r="Z471" s="23" t="str">
        <f t="shared" ca="1" si="114"/>
        <v/>
      </c>
      <c r="AA471" s="23" t="str">
        <f t="shared" ca="1" si="115"/>
        <v/>
      </c>
    </row>
    <row r="472" spans="2:27" ht="27.75" customHeight="1" x14ac:dyDescent="0.2">
      <c r="B472" s="7">
        <f t="shared" si="102"/>
        <v>469</v>
      </c>
      <c r="C472" s="7" t="str">
        <f t="shared" ca="1" si="112"/>
        <v/>
      </c>
      <c r="D472" s="156" t="str">
        <f t="shared" ca="1" si="103"/>
        <v/>
      </c>
      <c r="E472" s="157" t="str">
        <f t="shared" ca="1" si="104"/>
        <v/>
      </c>
      <c r="F472" s="158" t="str">
        <f t="shared" ca="1" si="105"/>
        <v/>
      </c>
      <c r="G472" s="159"/>
      <c r="H472" s="159" t="str">
        <f>IF(G472="","",INDEX(D.1[Quy cách],MATCH(G472,D.1[Tên sản phẩm],0)))</f>
        <v/>
      </c>
      <c r="I472" s="160" t="str">
        <f>IF(G472="","",INDEX(D.1[ĐVT],MATCH(G472,D.1[Tên sản phẩm],0)))</f>
        <v/>
      </c>
      <c r="J472" s="162" t="str">
        <f>IF(G472="","",INDEX(D.1[Đơn giá nhập
(Hàng tồn đầu kỳ)],MATCH(G472,D.1[Tên sản phẩm],0)))</f>
        <v/>
      </c>
      <c r="K472" s="162" t="str">
        <f t="shared" si="106"/>
        <v/>
      </c>
      <c r="L472" s="159"/>
      <c r="M472" s="163" t="str">
        <f t="shared" si="107"/>
        <v/>
      </c>
      <c r="N472" s="164"/>
      <c r="O472" s="162"/>
      <c r="P472" s="163" t="str">
        <f t="shared" si="108"/>
        <v/>
      </c>
      <c r="Q472" s="164" t="str">
        <f t="shared" ca="1" si="109"/>
        <v/>
      </c>
      <c r="R472" s="163" t="str">
        <f t="shared" si="110"/>
        <v/>
      </c>
      <c r="S472" s="163" t="str">
        <f ca="1">IF(AND(C472&lt;&gt;"",C472&lt;&gt;OFFSET(C472,1,0)),SUMIFS(M.1[Giá có thuế],M.1[Số ĐK],C472),"")</f>
        <v/>
      </c>
      <c r="T472" s="159"/>
      <c r="U472" s="161" t="str">
        <f>IF(T472="","",'Thông Tin Chung'!$L$3)</f>
        <v/>
      </c>
      <c r="V472" s="163" t="str">
        <f t="shared" ca="1" si="111"/>
        <v/>
      </c>
      <c r="W472" s="165"/>
      <c r="X472" s="155" t="str">
        <f ca="1">IF(C472="","",IF(OR(D472&lt;NgayBatDau,D472&gt;NgayKetThuc),"Ngày tháng phải nằm trong kỳ báo cáo",IF(AND(F472&lt;&gt;"",COUNTIF(D.3[Tên nhà cung cấp],F472)=0),"Tên NCC chưa khai báo trong DSNCC",IF(AND(G472&lt;&gt;"",COUNTIF(D.1[Tên sản phẩm],G472)=0),"SP này chưa khai báo trong DSSP",""))))</f>
        <v/>
      </c>
      <c r="Y472" s="23" t="str">
        <f t="shared" ca="1" si="113"/>
        <v/>
      </c>
      <c r="Z472" s="23" t="str">
        <f t="shared" ca="1" si="114"/>
        <v/>
      </c>
      <c r="AA472" s="23" t="str">
        <f t="shared" ca="1" si="115"/>
        <v/>
      </c>
    </row>
    <row r="473" spans="2:27" ht="27.75" customHeight="1" x14ac:dyDescent="0.2">
      <c r="B473" s="7">
        <f t="shared" si="102"/>
        <v>470</v>
      </c>
      <c r="C473" s="7" t="str">
        <f t="shared" ca="1" si="112"/>
        <v/>
      </c>
      <c r="D473" s="156" t="str">
        <f t="shared" ca="1" si="103"/>
        <v/>
      </c>
      <c r="E473" s="157" t="str">
        <f t="shared" ca="1" si="104"/>
        <v/>
      </c>
      <c r="F473" s="158" t="str">
        <f t="shared" ca="1" si="105"/>
        <v/>
      </c>
      <c r="G473" s="159"/>
      <c r="H473" s="159" t="str">
        <f>IF(G473="","",INDEX(D.1[Quy cách],MATCH(G473,D.1[Tên sản phẩm],0)))</f>
        <v/>
      </c>
      <c r="I473" s="160" t="str">
        <f>IF(G473="","",INDEX(D.1[ĐVT],MATCH(G473,D.1[Tên sản phẩm],0)))</f>
        <v/>
      </c>
      <c r="J473" s="162" t="str">
        <f>IF(G473="","",INDEX(D.1[Đơn giá nhập
(Hàng tồn đầu kỳ)],MATCH(G473,D.1[Tên sản phẩm],0)))</f>
        <v/>
      </c>
      <c r="K473" s="162" t="str">
        <f t="shared" si="106"/>
        <v/>
      </c>
      <c r="L473" s="159"/>
      <c r="M473" s="163" t="str">
        <f t="shared" si="107"/>
        <v/>
      </c>
      <c r="N473" s="164"/>
      <c r="O473" s="162"/>
      <c r="P473" s="163" t="str">
        <f t="shared" si="108"/>
        <v/>
      </c>
      <c r="Q473" s="164" t="str">
        <f t="shared" ca="1" si="109"/>
        <v/>
      </c>
      <c r="R473" s="163" t="str">
        <f t="shared" si="110"/>
        <v/>
      </c>
      <c r="S473" s="163" t="str">
        <f ca="1">IF(AND(C473&lt;&gt;"",C473&lt;&gt;OFFSET(C473,1,0)),SUMIFS(M.1[Giá có thuế],M.1[Số ĐK],C473),"")</f>
        <v/>
      </c>
      <c r="T473" s="159"/>
      <c r="U473" s="161" t="str">
        <f>IF(T473="","",'Thông Tin Chung'!$L$3)</f>
        <v/>
      </c>
      <c r="V473" s="163" t="str">
        <f t="shared" ca="1" si="111"/>
        <v/>
      </c>
      <c r="W473" s="165"/>
      <c r="X473" s="155" t="str">
        <f ca="1">IF(C473="","",IF(OR(D473&lt;NgayBatDau,D473&gt;NgayKetThuc),"Ngày tháng phải nằm trong kỳ báo cáo",IF(AND(F473&lt;&gt;"",COUNTIF(D.3[Tên nhà cung cấp],F473)=0),"Tên NCC chưa khai báo trong DSNCC",IF(AND(G473&lt;&gt;"",COUNTIF(D.1[Tên sản phẩm],G473)=0),"SP này chưa khai báo trong DSSP",""))))</f>
        <v/>
      </c>
      <c r="Y473" s="23" t="str">
        <f t="shared" ca="1" si="113"/>
        <v/>
      </c>
      <c r="Z473" s="23" t="str">
        <f t="shared" ca="1" si="114"/>
        <v/>
      </c>
      <c r="AA473" s="23" t="str">
        <f t="shared" ca="1" si="115"/>
        <v/>
      </c>
    </row>
    <row r="474" spans="2:27" ht="27.75" customHeight="1" x14ac:dyDescent="0.2">
      <c r="B474" s="7">
        <f t="shared" si="102"/>
        <v>471</v>
      </c>
      <c r="C474" s="7" t="str">
        <f t="shared" ca="1" si="112"/>
        <v/>
      </c>
      <c r="D474" s="156" t="str">
        <f t="shared" ca="1" si="103"/>
        <v/>
      </c>
      <c r="E474" s="157" t="str">
        <f t="shared" ca="1" si="104"/>
        <v/>
      </c>
      <c r="F474" s="158" t="str">
        <f t="shared" ca="1" si="105"/>
        <v/>
      </c>
      <c r="G474" s="159"/>
      <c r="H474" s="159" t="str">
        <f>IF(G474="","",INDEX(D.1[Quy cách],MATCH(G474,D.1[Tên sản phẩm],0)))</f>
        <v/>
      </c>
      <c r="I474" s="160" t="str">
        <f>IF(G474="","",INDEX(D.1[ĐVT],MATCH(G474,D.1[Tên sản phẩm],0)))</f>
        <v/>
      </c>
      <c r="J474" s="162" t="str">
        <f>IF(G474="","",INDEX(D.1[Đơn giá nhập
(Hàng tồn đầu kỳ)],MATCH(G474,D.1[Tên sản phẩm],0)))</f>
        <v/>
      </c>
      <c r="K474" s="162" t="str">
        <f t="shared" si="106"/>
        <v/>
      </c>
      <c r="L474" s="159"/>
      <c r="M474" s="163" t="str">
        <f t="shared" si="107"/>
        <v/>
      </c>
      <c r="N474" s="164"/>
      <c r="O474" s="162"/>
      <c r="P474" s="163" t="str">
        <f t="shared" si="108"/>
        <v/>
      </c>
      <c r="Q474" s="164" t="str">
        <f t="shared" ca="1" si="109"/>
        <v/>
      </c>
      <c r="R474" s="163" t="str">
        <f t="shared" si="110"/>
        <v/>
      </c>
      <c r="S474" s="163" t="str">
        <f ca="1">IF(AND(C474&lt;&gt;"",C474&lt;&gt;OFFSET(C474,1,0)),SUMIFS(M.1[Giá có thuế],M.1[Số ĐK],C474),"")</f>
        <v/>
      </c>
      <c r="T474" s="159"/>
      <c r="U474" s="161" t="str">
        <f>IF(T474="","",'Thông Tin Chung'!$L$3)</f>
        <v/>
      </c>
      <c r="V474" s="163" t="str">
        <f t="shared" ca="1" si="111"/>
        <v/>
      </c>
      <c r="W474" s="165"/>
      <c r="X474" s="155" t="str">
        <f ca="1">IF(C474="","",IF(OR(D474&lt;NgayBatDau,D474&gt;NgayKetThuc),"Ngày tháng phải nằm trong kỳ báo cáo",IF(AND(F474&lt;&gt;"",COUNTIF(D.3[Tên nhà cung cấp],F474)=0),"Tên NCC chưa khai báo trong DSNCC",IF(AND(G474&lt;&gt;"",COUNTIF(D.1[Tên sản phẩm],G474)=0),"SP này chưa khai báo trong DSSP",""))))</f>
        <v/>
      </c>
      <c r="Y474" s="23" t="str">
        <f t="shared" ca="1" si="113"/>
        <v/>
      </c>
      <c r="Z474" s="23" t="str">
        <f t="shared" ca="1" si="114"/>
        <v/>
      </c>
      <c r="AA474" s="23" t="str">
        <f t="shared" ca="1" si="115"/>
        <v/>
      </c>
    </row>
    <row r="475" spans="2:27" ht="27.75" customHeight="1" x14ac:dyDescent="0.2">
      <c r="B475" s="7">
        <f t="shared" si="102"/>
        <v>472</v>
      </c>
      <c r="C475" s="7" t="str">
        <f t="shared" ca="1" si="112"/>
        <v/>
      </c>
      <c r="D475" s="156" t="str">
        <f t="shared" ca="1" si="103"/>
        <v/>
      </c>
      <c r="E475" s="157" t="str">
        <f t="shared" ca="1" si="104"/>
        <v/>
      </c>
      <c r="F475" s="158" t="str">
        <f t="shared" ca="1" si="105"/>
        <v/>
      </c>
      <c r="G475" s="159"/>
      <c r="H475" s="159" t="str">
        <f>IF(G475="","",INDEX(D.1[Quy cách],MATCH(G475,D.1[Tên sản phẩm],0)))</f>
        <v/>
      </c>
      <c r="I475" s="160" t="str">
        <f>IF(G475="","",INDEX(D.1[ĐVT],MATCH(G475,D.1[Tên sản phẩm],0)))</f>
        <v/>
      </c>
      <c r="J475" s="162" t="str">
        <f>IF(G475="","",INDEX(D.1[Đơn giá nhập
(Hàng tồn đầu kỳ)],MATCH(G475,D.1[Tên sản phẩm],0)))</f>
        <v/>
      </c>
      <c r="K475" s="162" t="str">
        <f t="shared" si="106"/>
        <v/>
      </c>
      <c r="L475" s="159"/>
      <c r="M475" s="163" t="str">
        <f t="shared" si="107"/>
        <v/>
      </c>
      <c r="N475" s="164"/>
      <c r="O475" s="162"/>
      <c r="P475" s="163" t="str">
        <f t="shared" si="108"/>
        <v/>
      </c>
      <c r="Q475" s="164" t="str">
        <f t="shared" ca="1" si="109"/>
        <v/>
      </c>
      <c r="R475" s="163" t="str">
        <f t="shared" si="110"/>
        <v/>
      </c>
      <c r="S475" s="163" t="str">
        <f ca="1">IF(AND(C475&lt;&gt;"",C475&lt;&gt;OFFSET(C475,1,0)),SUMIFS(M.1[Giá có thuế],M.1[Số ĐK],C475),"")</f>
        <v/>
      </c>
      <c r="T475" s="159"/>
      <c r="U475" s="161" t="str">
        <f>IF(T475="","",'Thông Tin Chung'!$L$3)</f>
        <v/>
      </c>
      <c r="V475" s="163" t="str">
        <f t="shared" ca="1" si="111"/>
        <v/>
      </c>
      <c r="W475" s="165"/>
      <c r="X475" s="155" t="str">
        <f ca="1">IF(C475="","",IF(OR(D475&lt;NgayBatDau,D475&gt;NgayKetThuc),"Ngày tháng phải nằm trong kỳ báo cáo",IF(AND(F475&lt;&gt;"",COUNTIF(D.3[Tên nhà cung cấp],F475)=0),"Tên NCC chưa khai báo trong DSNCC",IF(AND(G475&lt;&gt;"",COUNTIF(D.1[Tên sản phẩm],G475)=0),"SP này chưa khai báo trong DSSP",""))))</f>
        <v/>
      </c>
      <c r="Y475" s="23" t="str">
        <f t="shared" ca="1" si="113"/>
        <v/>
      </c>
      <c r="Z475" s="23" t="str">
        <f t="shared" ca="1" si="114"/>
        <v/>
      </c>
      <c r="AA475" s="23" t="str">
        <f t="shared" ca="1" si="115"/>
        <v/>
      </c>
    </row>
    <row r="476" spans="2:27" ht="27.75" customHeight="1" x14ac:dyDescent="0.2">
      <c r="B476" s="7">
        <f t="shared" si="102"/>
        <v>473</v>
      </c>
      <c r="C476" s="7" t="str">
        <f t="shared" ca="1" si="112"/>
        <v/>
      </c>
      <c r="D476" s="156" t="str">
        <f t="shared" ca="1" si="103"/>
        <v/>
      </c>
      <c r="E476" s="157" t="str">
        <f t="shared" ca="1" si="104"/>
        <v/>
      </c>
      <c r="F476" s="158" t="str">
        <f t="shared" ca="1" si="105"/>
        <v/>
      </c>
      <c r="G476" s="159"/>
      <c r="H476" s="159" t="str">
        <f>IF(G476="","",INDEX(D.1[Quy cách],MATCH(G476,D.1[Tên sản phẩm],0)))</f>
        <v/>
      </c>
      <c r="I476" s="160" t="str">
        <f>IF(G476="","",INDEX(D.1[ĐVT],MATCH(G476,D.1[Tên sản phẩm],0)))</f>
        <v/>
      </c>
      <c r="J476" s="162" t="str">
        <f>IF(G476="","",INDEX(D.1[Đơn giá nhập
(Hàng tồn đầu kỳ)],MATCH(G476,D.1[Tên sản phẩm],0)))</f>
        <v/>
      </c>
      <c r="K476" s="162" t="str">
        <f t="shared" si="106"/>
        <v/>
      </c>
      <c r="L476" s="159"/>
      <c r="M476" s="163" t="str">
        <f t="shared" si="107"/>
        <v/>
      </c>
      <c r="N476" s="164"/>
      <c r="O476" s="162"/>
      <c r="P476" s="163" t="str">
        <f t="shared" si="108"/>
        <v/>
      </c>
      <c r="Q476" s="164" t="str">
        <f t="shared" ca="1" si="109"/>
        <v/>
      </c>
      <c r="R476" s="163" t="str">
        <f t="shared" si="110"/>
        <v/>
      </c>
      <c r="S476" s="163" t="str">
        <f ca="1">IF(AND(C476&lt;&gt;"",C476&lt;&gt;OFFSET(C476,1,0)),SUMIFS(M.1[Giá có thuế],M.1[Số ĐK],C476),"")</f>
        <v/>
      </c>
      <c r="T476" s="159"/>
      <c r="U476" s="161" t="str">
        <f>IF(T476="","",'Thông Tin Chung'!$L$3)</f>
        <v/>
      </c>
      <c r="V476" s="163" t="str">
        <f t="shared" ca="1" si="111"/>
        <v/>
      </c>
      <c r="W476" s="165"/>
      <c r="X476" s="155" t="str">
        <f ca="1">IF(C476="","",IF(OR(D476&lt;NgayBatDau,D476&gt;NgayKetThuc),"Ngày tháng phải nằm trong kỳ báo cáo",IF(AND(F476&lt;&gt;"",COUNTIF(D.3[Tên nhà cung cấp],F476)=0),"Tên NCC chưa khai báo trong DSNCC",IF(AND(G476&lt;&gt;"",COUNTIF(D.1[Tên sản phẩm],G476)=0),"SP này chưa khai báo trong DSSP",""))))</f>
        <v/>
      </c>
      <c r="Y476" s="23" t="str">
        <f t="shared" ca="1" si="113"/>
        <v/>
      </c>
      <c r="Z476" s="23" t="str">
        <f t="shared" ca="1" si="114"/>
        <v/>
      </c>
      <c r="AA476" s="23" t="str">
        <f t="shared" ca="1" si="115"/>
        <v/>
      </c>
    </row>
    <row r="477" spans="2:27" ht="27.75" customHeight="1" x14ac:dyDescent="0.2">
      <c r="B477" s="7">
        <f t="shared" si="102"/>
        <v>474</v>
      </c>
      <c r="C477" s="7" t="str">
        <f t="shared" ca="1" si="112"/>
        <v/>
      </c>
      <c r="D477" s="156" t="str">
        <f t="shared" ca="1" si="103"/>
        <v/>
      </c>
      <c r="E477" s="157" t="str">
        <f t="shared" ca="1" si="104"/>
        <v/>
      </c>
      <c r="F477" s="158" t="str">
        <f t="shared" ca="1" si="105"/>
        <v/>
      </c>
      <c r="G477" s="159"/>
      <c r="H477" s="159" t="str">
        <f>IF(G477="","",INDEX(D.1[Quy cách],MATCH(G477,D.1[Tên sản phẩm],0)))</f>
        <v/>
      </c>
      <c r="I477" s="160" t="str">
        <f>IF(G477="","",INDEX(D.1[ĐVT],MATCH(G477,D.1[Tên sản phẩm],0)))</f>
        <v/>
      </c>
      <c r="J477" s="162" t="str">
        <f>IF(G477="","",INDEX(D.1[Đơn giá nhập
(Hàng tồn đầu kỳ)],MATCH(G477,D.1[Tên sản phẩm],0)))</f>
        <v/>
      </c>
      <c r="K477" s="162" t="str">
        <f t="shared" si="106"/>
        <v/>
      </c>
      <c r="L477" s="159"/>
      <c r="M477" s="163" t="str">
        <f t="shared" si="107"/>
        <v/>
      </c>
      <c r="N477" s="164"/>
      <c r="O477" s="162"/>
      <c r="P477" s="163" t="str">
        <f t="shared" si="108"/>
        <v/>
      </c>
      <c r="Q477" s="164" t="str">
        <f t="shared" ca="1" si="109"/>
        <v/>
      </c>
      <c r="R477" s="163" t="str">
        <f t="shared" si="110"/>
        <v/>
      </c>
      <c r="S477" s="163" t="str">
        <f ca="1">IF(AND(C477&lt;&gt;"",C477&lt;&gt;OFFSET(C477,1,0)),SUMIFS(M.1[Giá có thuế],M.1[Số ĐK],C477),"")</f>
        <v/>
      </c>
      <c r="T477" s="159"/>
      <c r="U477" s="161" t="str">
        <f>IF(T477="","",'Thông Tin Chung'!$L$3)</f>
        <v/>
      </c>
      <c r="V477" s="163" t="str">
        <f t="shared" ca="1" si="111"/>
        <v/>
      </c>
      <c r="W477" s="165"/>
      <c r="X477" s="155" t="str">
        <f ca="1">IF(C477="","",IF(OR(D477&lt;NgayBatDau,D477&gt;NgayKetThuc),"Ngày tháng phải nằm trong kỳ báo cáo",IF(AND(F477&lt;&gt;"",COUNTIF(D.3[Tên nhà cung cấp],F477)=0),"Tên NCC chưa khai báo trong DSNCC",IF(AND(G477&lt;&gt;"",COUNTIF(D.1[Tên sản phẩm],G477)=0),"SP này chưa khai báo trong DSSP",""))))</f>
        <v/>
      </c>
      <c r="Y477" s="23" t="str">
        <f t="shared" ca="1" si="113"/>
        <v/>
      </c>
      <c r="Z477" s="23" t="str">
        <f t="shared" ca="1" si="114"/>
        <v/>
      </c>
      <c r="AA477" s="23" t="str">
        <f t="shared" ca="1" si="115"/>
        <v/>
      </c>
    </row>
    <row r="478" spans="2:27" ht="27.75" customHeight="1" x14ac:dyDescent="0.2">
      <c r="B478" s="7">
        <f t="shared" si="102"/>
        <v>475</v>
      </c>
      <c r="C478" s="7" t="str">
        <f t="shared" ca="1" si="112"/>
        <v/>
      </c>
      <c r="D478" s="156" t="str">
        <f t="shared" ca="1" si="103"/>
        <v/>
      </c>
      <c r="E478" s="157" t="str">
        <f t="shared" ca="1" si="104"/>
        <v/>
      </c>
      <c r="F478" s="158" t="str">
        <f t="shared" ca="1" si="105"/>
        <v/>
      </c>
      <c r="G478" s="159"/>
      <c r="H478" s="159" t="str">
        <f>IF(G478="","",INDEX(D.1[Quy cách],MATCH(G478,D.1[Tên sản phẩm],0)))</f>
        <v/>
      </c>
      <c r="I478" s="160" t="str">
        <f>IF(G478="","",INDEX(D.1[ĐVT],MATCH(G478,D.1[Tên sản phẩm],0)))</f>
        <v/>
      </c>
      <c r="J478" s="162" t="str">
        <f>IF(G478="","",INDEX(D.1[Đơn giá nhập
(Hàng tồn đầu kỳ)],MATCH(G478,D.1[Tên sản phẩm],0)))</f>
        <v/>
      </c>
      <c r="K478" s="162" t="str">
        <f t="shared" si="106"/>
        <v/>
      </c>
      <c r="L478" s="159"/>
      <c r="M478" s="163" t="str">
        <f t="shared" si="107"/>
        <v/>
      </c>
      <c r="N478" s="164"/>
      <c r="O478" s="162"/>
      <c r="P478" s="163" t="str">
        <f t="shared" si="108"/>
        <v/>
      </c>
      <c r="Q478" s="164" t="str">
        <f t="shared" ca="1" si="109"/>
        <v/>
      </c>
      <c r="R478" s="163" t="str">
        <f t="shared" si="110"/>
        <v/>
      </c>
      <c r="S478" s="163" t="str">
        <f ca="1">IF(AND(C478&lt;&gt;"",C478&lt;&gt;OFFSET(C478,1,0)),SUMIFS(M.1[Giá có thuế],M.1[Số ĐK],C478),"")</f>
        <v/>
      </c>
      <c r="T478" s="159"/>
      <c r="U478" s="161" t="str">
        <f>IF(T478="","",'Thông Tin Chung'!$L$3)</f>
        <v/>
      </c>
      <c r="V478" s="163" t="str">
        <f t="shared" ca="1" si="111"/>
        <v/>
      </c>
      <c r="W478" s="165"/>
      <c r="X478" s="155" t="str">
        <f ca="1">IF(C478="","",IF(OR(D478&lt;NgayBatDau,D478&gt;NgayKetThuc),"Ngày tháng phải nằm trong kỳ báo cáo",IF(AND(F478&lt;&gt;"",COUNTIF(D.3[Tên nhà cung cấp],F478)=0),"Tên NCC chưa khai báo trong DSNCC",IF(AND(G478&lt;&gt;"",COUNTIF(D.1[Tên sản phẩm],G478)=0),"SP này chưa khai báo trong DSSP",""))))</f>
        <v/>
      </c>
      <c r="Y478" s="23" t="str">
        <f t="shared" ca="1" si="113"/>
        <v/>
      </c>
      <c r="Z478" s="23" t="str">
        <f t="shared" ca="1" si="114"/>
        <v/>
      </c>
      <c r="AA478" s="23" t="str">
        <f t="shared" ca="1" si="115"/>
        <v/>
      </c>
    </row>
    <row r="479" spans="2:27" ht="27.75" customHeight="1" x14ac:dyDescent="0.2">
      <c r="B479" s="7">
        <f t="shared" si="102"/>
        <v>476</v>
      </c>
      <c r="C479" s="7" t="str">
        <f t="shared" ca="1" si="112"/>
        <v/>
      </c>
      <c r="D479" s="156" t="str">
        <f t="shared" ca="1" si="103"/>
        <v/>
      </c>
      <c r="E479" s="157" t="str">
        <f t="shared" ca="1" si="104"/>
        <v/>
      </c>
      <c r="F479" s="158" t="str">
        <f t="shared" ca="1" si="105"/>
        <v/>
      </c>
      <c r="G479" s="159"/>
      <c r="H479" s="159" t="str">
        <f>IF(G479="","",INDEX(D.1[Quy cách],MATCH(G479,D.1[Tên sản phẩm],0)))</f>
        <v/>
      </c>
      <c r="I479" s="160" t="str">
        <f>IF(G479="","",INDEX(D.1[ĐVT],MATCH(G479,D.1[Tên sản phẩm],0)))</f>
        <v/>
      </c>
      <c r="J479" s="162" t="str">
        <f>IF(G479="","",INDEX(D.1[Đơn giá nhập
(Hàng tồn đầu kỳ)],MATCH(G479,D.1[Tên sản phẩm],0)))</f>
        <v/>
      </c>
      <c r="K479" s="162" t="str">
        <f t="shared" si="106"/>
        <v/>
      </c>
      <c r="L479" s="159"/>
      <c r="M479" s="163" t="str">
        <f t="shared" si="107"/>
        <v/>
      </c>
      <c r="N479" s="164"/>
      <c r="O479" s="162"/>
      <c r="P479" s="163" t="str">
        <f t="shared" si="108"/>
        <v/>
      </c>
      <c r="Q479" s="164" t="str">
        <f t="shared" ca="1" si="109"/>
        <v/>
      </c>
      <c r="R479" s="163" t="str">
        <f t="shared" si="110"/>
        <v/>
      </c>
      <c r="S479" s="163" t="str">
        <f ca="1">IF(AND(C479&lt;&gt;"",C479&lt;&gt;OFFSET(C479,1,0)),SUMIFS(M.1[Giá có thuế],M.1[Số ĐK],C479),"")</f>
        <v/>
      </c>
      <c r="T479" s="159"/>
      <c r="U479" s="161" t="str">
        <f>IF(T479="","",'Thông Tin Chung'!$L$3)</f>
        <v/>
      </c>
      <c r="V479" s="163" t="str">
        <f t="shared" ca="1" si="111"/>
        <v/>
      </c>
      <c r="W479" s="165"/>
      <c r="X479" s="155" t="str">
        <f ca="1">IF(C479="","",IF(OR(D479&lt;NgayBatDau,D479&gt;NgayKetThuc),"Ngày tháng phải nằm trong kỳ báo cáo",IF(AND(F479&lt;&gt;"",COUNTIF(D.3[Tên nhà cung cấp],F479)=0),"Tên NCC chưa khai báo trong DSNCC",IF(AND(G479&lt;&gt;"",COUNTIF(D.1[Tên sản phẩm],G479)=0),"SP này chưa khai báo trong DSSP",""))))</f>
        <v/>
      </c>
      <c r="Y479" s="23" t="str">
        <f t="shared" ca="1" si="113"/>
        <v/>
      </c>
      <c r="Z479" s="23" t="str">
        <f t="shared" ca="1" si="114"/>
        <v/>
      </c>
      <c r="AA479" s="23" t="str">
        <f t="shared" ca="1" si="115"/>
        <v/>
      </c>
    </row>
    <row r="480" spans="2:27" ht="27.75" customHeight="1" x14ac:dyDescent="0.2">
      <c r="B480" s="7">
        <f t="shared" si="102"/>
        <v>477</v>
      </c>
      <c r="C480" s="7" t="str">
        <f t="shared" ca="1" si="112"/>
        <v/>
      </c>
      <c r="D480" s="156" t="str">
        <f t="shared" ca="1" si="103"/>
        <v/>
      </c>
      <c r="E480" s="157" t="str">
        <f t="shared" ca="1" si="104"/>
        <v/>
      </c>
      <c r="F480" s="158" t="str">
        <f t="shared" ca="1" si="105"/>
        <v/>
      </c>
      <c r="G480" s="159"/>
      <c r="H480" s="159" t="str">
        <f>IF(G480="","",INDEX(D.1[Quy cách],MATCH(G480,D.1[Tên sản phẩm],0)))</f>
        <v/>
      </c>
      <c r="I480" s="160" t="str">
        <f>IF(G480="","",INDEX(D.1[ĐVT],MATCH(G480,D.1[Tên sản phẩm],0)))</f>
        <v/>
      </c>
      <c r="J480" s="162" t="str">
        <f>IF(G480="","",INDEX(D.1[Đơn giá nhập
(Hàng tồn đầu kỳ)],MATCH(G480,D.1[Tên sản phẩm],0)))</f>
        <v/>
      </c>
      <c r="K480" s="162" t="str">
        <f t="shared" si="106"/>
        <v/>
      </c>
      <c r="L480" s="159"/>
      <c r="M480" s="163" t="str">
        <f t="shared" si="107"/>
        <v/>
      </c>
      <c r="N480" s="164"/>
      <c r="O480" s="162"/>
      <c r="P480" s="163" t="str">
        <f t="shared" si="108"/>
        <v/>
      </c>
      <c r="Q480" s="164" t="str">
        <f t="shared" ca="1" si="109"/>
        <v/>
      </c>
      <c r="R480" s="163" t="str">
        <f t="shared" si="110"/>
        <v/>
      </c>
      <c r="S480" s="163" t="str">
        <f ca="1">IF(AND(C480&lt;&gt;"",C480&lt;&gt;OFFSET(C480,1,0)),SUMIFS(M.1[Giá có thuế],M.1[Số ĐK],C480),"")</f>
        <v/>
      </c>
      <c r="T480" s="159"/>
      <c r="U480" s="161" t="str">
        <f>IF(T480="","",'Thông Tin Chung'!$L$3)</f>
        <v/>
      </c>
      <c r="V480" s="163" t="str">
        <f t="shared" ca="1" si="111"/>
        <v/>
      </c>
      <c r="W480" s="165"/>
      <c r="X480" s="155" t="str">
        <f ca="1">IF(C480="","",IF(OR(D480&lt;NgayBatDau,D480&gt;NgayKetThuc),"Ngày tháng phải nằm trong kỳ báo cáo",IF(AND(F480&lt;&gt;"",COUNTIF(D.3[Tên nhà cung cấp],F480)=0),"Tên NCC chưa khai báo trong DSNCC",IF(AND(G480&lt;&gt;"",COUNTIF(D.1[Tên sản phẩm],G480)=0),"SP này chưa khai báo trong DSSP",""))))</f>
        <v/>
      </c>
      <c r="Y480" s="23" t="str">
        <f t="shared" ca="1" si="113"/>
        <v/>
      </c>
      <c r="Z480" s="23" t="str">
        <f t="shared" ca="1" si="114"/>
        <v/>
      </c>
      <c r="AA480" s="23" t="str">
        <f t="shared" ca="1" si="115"/>
        <v/>
      </c>
    </row>
    <row r="481" spans="2:27" ht="27.75" customHeight="1" x14ac:dyDescent="0.2">
      <c r="B481" s="7">
        <f t="shared" si="102"/>
        <v>478</v>
      </c>
      <c r="C481" s="7" t="str">
        <f t="shared" ca="1" si="112"/>
        <v/>
      </c>
      <c r="D481" s="156" t="str">
        <f t="shared" ca="1" si="103"/>
        <v/>
      </c>
      <c r="E481" s="157" t="str">
        <f t="shared" ca="1" si="104"/>
        <v/>
      </c>
      <c r="F481" s="158" t="str">
        <f t="shared" ca="1" si="105"/>
        <v/>
      </c>
      <c r="G481" s="159"/>
      <c r="H481" s="159" t="str">
        <f>IF(G481="","",INDEX(D.1[Quy cách],MATCH(G481,D.1[Tên sản phẩm],0)))</f>
        <v/>
      </c>
      <c r="I481" s="160" t="str">
        <f>IF(G481="","",INDEX(D.1[ĐVT],MATCH(G481,D.1[Tên sản phẩm],0)))</f>
        <v/>
      </c>
      <c r="J481" s="162" t="str">
        <f>IF(G481="","",INDEX(D.1[Đơn giá nhập
(Hàng tồn đầu kỳ)],MATCH(G481,D.1[Tên sản phẩm],0)))</f>
        <v/>
      </c>
      <c r="K481" s="162" t="str">
        <f t="shared" si="106"/>
        <v/>
      </c>
      <c r="L481" s="159"/>
      <c r="M481" s="163" t="str">
        <f t="shared" si="107"/>
        <v/>
      </c>
      <c r="N481" s="164"/>
      <c r="O481" s="162"/>
      <c r="P481" s="163" t="str">
        <f t="shared" si="108"/>
        <v/>
      </c>
      <c r="Q481" s="164" t="str">
        <f t="shared" ca="1" si="109"/>
        <v/>
      </c>
      <c r="R481" s="163" t="str">
        <f t="shared" si="110"/>
        <v/>
      </c>
      <c r="S481" s="163" t="str">
        <f ca="1">IF(AND(C481&lt;&gt;"",C481&lt;&gt;OFFSET(C481,1,0)),SUMIFS(M.1[Giá có thuế],M.1[Số ĐK],C481),"")</f>
        <v/>
      </c>
      <c r="T481" s="159"/>
      <c r="U481" s="161" t="str">
        <f>IF(T481="","",'Thông Tin Chung'!$L$3)</f>
        <v/>
      </c>
      <c r="V481" s="163" t="str">
        <f t="shared" ca="1" si="111"/>
        <v/>
      </c>
      <c r="W481" s="165"/>
      <c r="X481" s="155" t="str">
        <f ca="1">IF(C481="","",IF(OR(D481&lt;NgayBatDau,D481&gt;NgayKetThuc),"Ngày tháng phải nằm trong kỳ báo cáo",IF(AND(F481&lt;&gt;"",COUNTIF(D.3[Tên nhà cung cấp],F481)=0),"Tên NCC chưa khai báo trong DSNCC",IF(AND(G481&lt;&gt;"",COUNTIF(D.1[Tên sản phẩm],G481)=0),"SP này chưa khai báo trong DSSP",""))))</f>
        <v/>
      </c>
      <c r="Y481" s="23" t="str">
        <f t="shared" ca="1" si="113"/>
        <v/>
      </c>
      <c r="Z481" s="23" t="str">
        <f t="shared" ca="1" si="114"/>
        <v/>
      </c>
      <c r="AA481" s="23" t="str">
        <f t="shared" ca="1" si="115"/>
        <v/>
      </c>
    </row>
    <row r="482" spans="2:27" ht="27.75" customHeight="1" x14ac:dyDescent="0.2">
      <c r="B482" s="7">
        <f t="shared" si="102"/>
        <v>479</v>
      </c>
      <c r="C482" s="7" t="str">
        <f t="shared" ca="1" si="112"/>
        <v/>
      </c>
      <c r="D482" s="156" t="str">
        <f t="shared" ca="1" si="103"/>
        <v/>
      </c>
      <c r="E482" s="157" t="str">
        <f t="shared" ca="1" si="104"/>
        <v/>
      </c>
      <c r="F482" s="158" t="str">
        <f t="shared" ca="1" si="105"/>
        <v/>
      </c>
      <c r="G482" s="159"/>
      <c r="H482" s="159" t="str">
        <f>IF(G482="","",INDEX(D.1[Quy cách],MATCH(G482,D.1[Tên sản phẩm],0)))</f>
        <v/>
      </c>
      <c r="I482" s="160" t="str">
        <f>IF(G482="","",INDEX(D.1[ĐVT],MATCH(G482,D.1[Tên sản phẩm],0)))</f>
        <v/>
      </c>
      <c r="J482" s="162" t="str">
        <f>IF(G482="","",INDEX(D.1[Đơn giá nhập
(Hàng tồn đầu kỳ)],MATCH(G482,D.1[Tên sản phẩm],0)))</f>
        <v/>
      </c>
      <c r="K482" s="162" t="str">
        <f t="shared" si="106"/>
        <v/>
      </c>
      <c r="L482" s="159"/>
      <c r="M482" s="163" t="str">
        <f t="shared" si="107"/>
        <v/>
      </c>
      <c r="N482" s="164"/>
      <c r="O482" s="162"/>
      <c r="P482" s="163" t="str">
        <f t="shared" si="108"/>
        <v/>
      </c>
      <c r="Q482" s="164" t="str">
        <f t="shared" ca="1" si="109"/>
        <v/>
      </c>
      <c r="R482" s="163" t="str">
        <f t="shared" si="110"/>
        <v/>
      </c>
      <c r="S482" s="163" t="str">
        <f ca="1">IF(AND(C482&lt;&gt;"",C482&lt;&gt;OFFSET(C482,1,0)),SUMIFS(M.1[Giá có thuế],M.1[Số ĐK],C482),"")</f>
        <v/>
      </c>
      <c r="T482" s="159"/>
      <c r="U482" s="161" t="str">
        <f>IF(T482="","",'Thông Tin Chung'!$L$3)</f>
        <v/>
      </c>
      <c r="V482" s="163" t="str">
        <f t="shared" ca="1" si="111"/>
        <v/>
      </c>
      <c r="W482" s="165"/>
      <c r="X482" s="155" t="str">
        <f ca="1">IF(C482="","",IF(OR(D482&lt;NgayBatDau,D482&gt;NgayKetThuc),"Ngày tháng phải nằm trong kỳ báo cáo",IF(AND(F482&lt;&gt;"",COUNTIF(D.3[Tên nhà cung cấp],F482)=0),"Tên NCC chưa khai báo trong DSNCC",IF(AND(G482&lt;&gt;"",COUNTIF(D.1[Tên sản phẩm],G482)=0),"SP này chưa khai báo trong DSSP",""))))</f>
        <v/>
      </c>
      <c r="Y482" s="23" t="str">
        <f t="shared" ca="1" si="113"/>
        <v/>
      </c>
      <c r="Z482" s="23" t="str">
        <f t="shared" ca="1" si="114"/>
        <v/>
      </c>
      <c r="AA482" s="23" t="str">
        <f t="shared" ca="1" si="115"/>
        <v/>
      </c>
    </row>
    <row r="483" spans="2:27" ht="27.75" customHeight="1" x14ac:dyDescent="0.2">
      <c r="B483" s="7">
        <f t="shared" si="102"/>
        <v>480</v>
      </c>
      <c r="C483" s="7" t="str">
        <f t="shared" ca="1" si="112"/>
        <v/>
      </c>
      <c r="D483" s="156" t="str">
        <f t="shared" ca="1" si="103"/>
        <v/>
      </c>
      <c r="E483" s="157" t="str">
        <f t="shared" ca="1" si="104"/>
        <v/>
      </c>
      <c r="F483" s="158" t="str">
        <f t="shared" ca="1" si="105"/>
        <v/>
      </c>
      <c r="G483" s="159"/>
      <c r="H483" s="159" t="str">
        <f>IF(G483="","",INDEX(D.1[Quy cách],MATCH(G483,D.1[Tên sản phẩm],0)))</f>
        <v/>
      </c>
      <c r="I483" s="160" t="str">
        <f>IF(G483="","",INDEX(D.1[ĐVT],MATCH(G483,D.1[Tên sản phẩm],0)))</f>
        <v/>
      </c>
      <c r="J483" s="162" t="str">
        <f>IF(G483="","",INDEX(D.1[Đơn giá nhập
(Hàng tồn đầu kỳ)],MATCH(G483,D.1[Tên sản phẩm],0)))</f>
        <v/>
      </c>
      <c r="K483" s="162" t="str">
        <f t="shared" si="106"/>
        <v/>
      </c>
      <c r="L483" s="159"/>
      <c r="M483" s="163" t="str">
        <f t="shared" si="107"/>
        <v/>
      </c>
      <c r="N483" s="164"/>
      <c r="O483" s="162"/>
      <c r="P483" s="163" t="str">
        <f t="shared" si="108"/>
        <v/>
      </c>
      <c r="Q483" s="164" t="str">
        <f t="shared" ca="1" si="109"/>
        <v/>
      </c>
      <c r="R483" s="163" t="str">
        <f t="shared" si="110"/>
        <v/>
      </c>
      <c r="S483" s="163" t="str">
        <f ca="1">IF(AND(C483&lt;&gt;"",C483&lt;&gt;OFFSET(C483,1,0)),SUMIFS(M.1[Giá có thuế],M.1[Số ĐK],C483),"")</f>
        <v/>
      </c>
      <c r="T483" s="159"/>
      <c r="U483" s="161" t="str">
        <f>IF(T483="","",'Thông Tin Chung'!$L$3)</f>
        <v/>
      </c>
      <c r="V483" s="163" t="str">
        <f t="shared" ca="1" si="111"/>
        <v/>
      </c>
      <c r="W483" s="165"/>
      <c r="X483" s="155" t="str">
        <f ca="1">IF(C483="","",IF(OR(D483&lt;NgayBatDau,D483&gt;NgayKetThuc),"Ngày tháng phải nằm trong kỳ báo cáo",IF(AND(F483&lt;&gt;"",COUNTIF(D.3[Tên nhà cung cấp],F483)=0),"Tên NCC chưa khai báo trong DSNCC",IF(AND(G483&lt;&gt;"",COUNTIF(D.1[Tên sản phẩm],G483)=0),"SP này chưa khai báo trong DSSP",""))))</f>
        <v/>
      </c>
      <c r="Y483" s="23" t="str">
        <f t="shared" ca="1" si="113"/>
        <v/>
      </c>
      <c r="Z483" s="23" t="str">
        <f t="shared" ca="1" si="114"/>
        <v/>
      </c>
      <c r="AA483" s="23" t="str">
        <f t="shared" ca="1" si="115"/>
        <v/>
      </c>
    </row>
    <row r="484" spans="2:27" ht="27.75" customHeight="1" x14ac:dyDescent="0.2">
      <c r="B484" s="7">
        <f t="shared" si="102"/>
        <v>481</v>
      </c>
      <c r="C484" s="7" t="str">
        <f t="shared" ca="1" si="112"/>
        <v/>
      </c>
      <c r="D484" s="156" t="str">
        <f t="shared" ca="1" si="103"/>
        <v/>
      </c>
      <c r="E484" s="157" t="str">
        <f t="shared" ca="1" si="104"/>
        <v/>
      </c>
      <c r="F484" s="158" t="str">
        <f t="shared" ca="1" si="105"/>
        <v/>
      </c>
      <c r="G484" s="159"/>
      <c r="H484" s="159" t="str">
        <f>IF(G484="","",INDEX(D.1[Quy cách],MATCH(G484,D.1[Tên sản phẩm],0)))</f>
        <v/>
      </c>
      <c r="I484" s="160" t="str">
        <f>IF(G484="","",INDEX(D.1[ĐVT],MATCH(G484,D.1[Tên sản phẩm],0)))</f>
        <v/>
      </c>
      <c r="J484" s="162" t="str">
        <f>IF(G484="","",INDEX(D.1[Đơn giá nhập
(Hàng tồn đầu kỳ)],MATCH(G484,D.1[Tên sản phẩm],0)))</f>
        <v/>
      </c>
      <c r="K484" s="162" t="str">
        <f t="shared" si="106"/>
        <v/>
      </c>
      <c r="L484" s="159"/>
      <c r="M484" s="163" t="str">
        <f t="shared" si="107"/>
        <v/>
      </c>
      <c r="N484" s="164"/>
      <c r="O484" s="162"/>
      <c r="P484" s="163" t="str">
        <f t="shared" si="108"/>
        <v/>
      </c>
      <c r="Q484" s="164" t="str">
        <f t="shared" ca="1" si="109"/>
        <v/>
      </c>
      <c r="R484" s="163" t="str">
        <f t="shared" si="110"/>
        <v/>
      </c>
      <c r="S484" s="163" t="str">
        <f ca="1">IF(AND(C484&lt;&gt;"",C484&lt;&gt;OFFSET(C484,1,0)),SUMIFS(M.1[Giá có thuế],M.1[Số ĐK],C484),"")</f>
        <v/>
      </c>
      <c r="T484" s="159"/>
      <c r="U484" s="161" t="str">
        <f>IF(T484="","",'Thông Tin Chung'!$L$3)</f>
        <v/>
      </c>
      <c r="V484" s="163" t="str">
        <f t="shared" ca="1" si="111"/>
        <v/>
      </c>
      <c r="W484" s="165"/>
      <c r="X484" s="155" t="str">
        <f ca="1">IF(C484="","",IF(OR(D484&lt;NgayBatDau,D484&gt;NgayKetThuc),"Ngày tháng phải nằm trong kỳ báo cáo",IF(AND(F484&lt;&gt;"",COUNTIF(D.3[Tên nhà cung cấp],F484)=0),"Tên NCC chưa khai báo trong DSNCC",IF(AND(G484&lt;&gt;"",COUNTIF(D.1[Tên sản phẩm],G484)=0),"SP này chưa khai báo trong DSSP",""))))</f>
        <v/>
      </c>
      <c r="Y484" s="23" t="str">
        <f t="shared" ca="1" si="113"/>
        <v/>
      </c>
      <c r="Z484" s="23" t="str">
        <f t="shared" ca="1" si="114"/>
        <v/>
      </c>
      <c r="AA484" s="23" t="str">
        <f t="shared" ca="1" si="115"/>
        <v/>
      </c>
    </row>
    <row r="485" spans="2:27" ht="27.75" customHeight="1" x14ac:dyDescent="0.2">
      <c r="B485" s="7">
        <f t="shared" si="102"/>
        <v>482</v>
      </c>
      <c r="C485" s="7" t="str">
        <f t="shared" ca="1" si="112"/>
        <v/>
      </c>
      <c r="D485" s="156" t="str">
        <f t="shared" ca="1" si="103"/>
        <v/>
      </c>
      <c r="E485" s="157" t="str">
        <f t="shared" ca="1" si="104"/>
        <v/>
      </c>
      <c r="F485" s="158" t="str">
        <f t="shared" ca="1" si="105"/>
        <v/>
      </c>
      <c r="G485" s="159"/>
      <c r="H485" s="159" t="str">
        <f>IF(G485="","",INDEX(D.1[Quy cách],MATCH(G485,D.1[Tên sản phẩm],0)))</f>
        <v/>
      </c>
      <c r="I485" s="160" t="str">
        <f>IF(G485="","",INDEX(D.1[ĐVT],MATCH(G485,D.1[Tên sản phẩm],0)))</f>
        <v/>
      </c>
      <c r="J485" s="162" t="str">
        <f>IF(G485="","",INDEX(D.1[Đơn giá nhập
(Hàng tồn đầu kỳ)],MATCH(G485,D.1[Tên sản phẩm],0)))</f>
        <v/>
      </c>
      <c r="K485" s="162" t="str">
        <f t="shared" si="106"/>
        <v/>
      </c>
      <c r="L485" s="159"/>
      <c r="M485" s="163" t="str">
        <f t="shared" si="107"/>
        <v/>
      </c>
      <c r="N485" s="164"/>
      <c r="O485" s="162"/>
      <c r="P485" s="163" t="str">
        <f t="shared" si="108"/>
        <v/>
      </c>
      <c r="Q485" s="164" t="str">
        <f t="shared" ca="1" si="109"/>
        <v/>
      </c>
      <c r="R485" s="163" t="str">
        <f t="shared" si="110"/>
        <v/>
      </c>
      <c r="S485" s="163" t="str">
        <f ca="1">IF(AND(C485&lt;&gt;"",C485&lt;&gt;OFFSET(C485,1,0)),SUMIFS(M.1[Giá có thuế],M.1[Số ĐK],C485),"")</f>
        <v/>
      </c>
      <c r="T485" s="159"/>
      <c r="U485" s="161" t="str">
        <f>IF(T485="","",'Thông Tin Chung'!$L$3)</f>
        <v/>
      </c>
      <c r="V485" s="163" t="str">
        <f t="shared" ca="1" si="111"/>
        <v/>
      </c>
      <c r="W485" s="165"/>
      <c r="X485" s="155" t="str">
        <f ca="1">IF(C485="","",IF(OR(D485&lt;NgayBatDau,D485&gt;NgayKetThuc),"Ngày tháng phải nằm trong kỳ báo cáo",IF(AND(F485&lt;&gt;"",COUNTIF(D.3[Tên nhà cung cấp],F485)=0),"Tên NCC chưa khai báo trong DSNCC",IF(AND(G485&lt;&gt;"",COUNTIF(D.1[Tên sản phẩm],G485)=0),"SP này chưa khai báo trong DSSP",""))))</f>
        <v/>
      </c>
      <c r="Y485" s="23" t="str">
        <f t="shared" ca="1" si="113"/>
        <v/>
      </c>
      <c r="Z485" s="23" t="str">
        <f t="shared" ca="1" si="114"/>
        <v/>
      </c>
      <c r="AA485" s="23" t="str">
        <f t="shared" ca="1" si="115"/>
        <v/>
      </c>
    </row>
    <row r="486" spans="2:27" ht="27.75" customHeight="1" x14ac:dyDescent="0.2">
      <c r="B486" s="7">
        <f t="shared" si="102"/>
        <v>483</v>
      </c>
      <c r="C486" s="7" t="str">
        <f t="shared" ca="1" si="112"/>
        <v/>
      </c>
      <c r="D486" s="156" t="str">
        <f t="shared" ca="1" si="103"/>
        <v/>
      </c>
      <c r="E486" s="157" t="str">
        <f t="shared" ca="1" si="104"/>
        <v/>
      </c>
      <c r="F486" s="158" t="str">
        <f t="shared" ca="1" si="105"/>
        <v/>
      </c>
      <c r="G486" s="159"/>
      <c r="H486" s="159" t="str">
        <f>IF(G486="","",INDEX(D.1[Quy cách],MATCH(G486,D.1[Tên sản phẩm],0)))</f>
        <v/>
      </c>
      <c r="I486" s="160" t="str">
        <f>IF(G486="","",INDEX(D.1[ĐVT],MATCH(G486,D.1[Tên sản phẩm],0)))</f>
        <v/>
      </c>
      <c r="J486" s="162" t="str">
        <f>IF(G486="","",INDEX(D.1[Đơn giá nhập
(Hàng tồn đầu kỳ)],MATCH(G486,D.1[Tên sản phẩm],0)))</f>
        <v/>
      </c>
      <c r="K486" s="162" t="str">
        <f t="shared" si="106"/>
        <v/>
      </c>
      <c r="L486" s="159"/>
      <c r="M486" s="163" t="str">
        <f t="shared" si="107"/>
        <v/>
      </c>
      <c r="N486" s="164"/>
      <c r="O486" s="162"/>
      <c r="P486" s="163" t="str">
        <f t="shared" si="108"/>
        <v/>
      </c>
      <c r="Q486" s="164" t="str">
        <f t="shared" ca="1" si="109"/>
        <v/>
      </c>
      <c r="R486" s="163" t="str">
        <f t="shared" si="110"/>
        <v/>
      </c>
      <c r="S486" s="163" t="str">
        <f ca="1">IF(AND(C486&lt;&gt;"",C486&lt;&gt;OFFSET(C486,1,0)),SUMIFS(M.1[Giá có thuế],M.1[Số ĐK],C486),"")</f>
        <v/>
      </c>
      <c r="T486" s="159"/>
      <c r="U486" s="161" t="str">
        <f>IF(T486="","",'Thông Tin Chung'!$L$3)</f>
        <v/>
      </c>
      <c r="V486" s="163" t="str">
        <f t="shared" ca="1" si="111"/>
        <v/>
      </c>
      <c r="W486" s="165"/>
      <c r="X486" s="155" t="str">
        <f ca="1">IF(C486="","",IF(OR(D486&lt;NgayBatDau,D486&gt;NgayKetThuc),"Ngày tháng phải nằm trong kỳ báo cáo",IF(AND(F486&lt;&gt;"",COUNTIF(D.3[Tên nhà cung cấp],F486)=0),"Tên NCC chưa khai báo trong DSNCC",IF(AND(G486&lt;&gt;"",COUNTIF(D.1[Tên sản phẩm],G486)=0),"SP này chưa khai báo trong DSSP",""))))</f>
        <v/>
      </c>
      <c r="Y486" s="23" t="str">
        <f t="shared" ca="1" si="113"/>
        <v/>
      </c>
      <c r="Z486" s="23" t="str">
        <f t="shared" ca="1" si="114"/>
        <v/>
      </c>
      <c r="AA486" s="23" t="str">
        <f t="shared" ca="1" si="115"/>
        <v/>
      </c>
    </row>
    <row r="487" spans="2:27" ht="27.75" customHeight="1" x14ac:dyDescent="0.2">
      <c r="B487" s="7">
        <f t="shared" si="102"/>
        <v>484</v>
      </c>
      <c r="C487" s="7" t="str">
        <f t="shared" ca="1" si="112"/>
        <v/>
      </c>
      <c r="D487" s="156" t="str">
        <f t="shared" ca="1" si="103"/>
        <v/>
      </c>
      <c r="E487" s="157" t="str">
        <f t="shared" ca="1" si="104"/>
        <v/>
      </c>
      <c r="F487" s="158" t="str">
        <f t="shared" ca="1" si="105"/>
        <v/>
      </c>
      <c r="G487" s="159"/>
      <c r="H487" s="159" t="str">
        <f>IF(G487="","",INDEX(D.1[Quy cách],MATCH(G487,D.1[Tên sản phẩm],0)))</f>
        <v/>
      </c>
      <c r="I487" s="160" t="str">
        <f>IF(G487="","",INDEX(D.1[ĐVT],MATCH(G487,D.1[Tên sản phẩm],0)))</f>
        <v/>
      </c>
      <c r="J487" s="162" t="str">
        <f>IF(G487="","",INDEX(D.1[Đơn giá nhập
(Hàng tồn đầu kỳ)],MATCH(G487,D.1[Tên sản phẩm],0)))</f>
        <v/>
      </c>
      <c r="K487" s="162" t="str">
        <f t="shared" si="106"/>
        <v/>
      </c>
      <c r="L487" s="159"/>
      <c r="M487" s="163" t="str">
        <f t="shared" si="107"/>
        <v/>
      </c>
      <c r="N487" s="164"/>
      <c r="O487" s="162"/>
      <c r="P487" s="163" t="str">
        <f t="shared" si="108"/>
        <v/>
      </c>
      <c r="Q487" s="164" t="str">
        <f t="shared" ca="1" si="109"/>
        <v/>
      </c>
      <c r="R487" s="163" t="str">
        <f t="shared" si="110"/>
        <v/>
      </c>
      <c r="S487" s="163" t="str">
        <f ca="1">IF(AND(C487&lt;&gt;"",C487&lt;&gt;OFFSET(C487,1,0)),SUMIFS(M.1[Giá có thuế],M.1[Số ĐK],C487),"")</f>
        <v/>
      </c>
      <c r="T487" s="159"/>
      <c r="U487" s="161" t="str">
        <f>IF(T487="","",'Thông Tin Chung'!$L$3)</f>
        <v/>
      </c>
      <c r="V487" s="163" t="str">
        <f t="shared" ca="1" si="111"/>
        <v/>
      </c>
      <c r="W487" s="165"/>
      <c r="X487" s="155" t="str">
        <f ca="1">IF(C487="","",IF(OR(D487&lt;NgayBatDau,D487&gt;NgayKetThuc),"Ngày tháng phải nằm trong kỳ báo cáo",IF(AND(F487&lt;&gt;"",COUNTIF(D.3[Tên nhà cung cấp],F487)=0),"Tên NCC chưa khai báo trong DSNCC",IF(AND(G487&lt;&gt;"",COUNTIF(D.1[Tên sản phẩm],G487)=0),"SP này chưa khai báo trong DSSP",""))))</f>
        <v/>
      </c>
      <c r="Y487" s="23" t="str">
        <f t="shared" ca="1" si="113"/>
        <v/>
      </c>
      <c r="Z487" s="23" t="str">
        <f t="shared" ca="1" si="114"/>
        <v/>
      </c>
      <c r="AA487" s="23" t="str">
        <f t="shared" ca="1" si="115"/>
        <v/>
      </c>
    </row>
    <row r="488" spans="2:27" ht="27.75" customHeight="1" x14ac:dyDescent="0.2">
      <c r="B488" s="7">
        <f t="shared" si="102"/>
        <v>485</v>
      </c>
      <c r="C488" s="7" t="str">
        <f t="shared" ca="1" si="112"/>
        <v/>
      </c>
      <c r="D488" s="156" t="str">
        <f t="shared" ca="1" si="103"/>
        <v/>
      </c>
      <c r="E488" s="157" t="str">
        <f t="shared" ca="1" si="104"/>
        <v/>
      </c>
      <c r="F488" s="158" t="str">
        <f t="shared" ca="1" si="105"/>
        <v/>
      </c>
      <c r="G488" s="159"/>
      <c r="H488" s="159" t="str">
        <f>IF(G488="","",INDEX(D.1[Quy cách],MATCH(G488,D.1[Tên sản phẩm],0)))</f>
        <v/>
      </c>
      <c r="I488" s="160" t="str">
        <f>IF(G488="","",INDEX(D.1[ĐVT],MATCH(G488,D.1[Tên sản phẩm],0)))</f>
        <v/>
      </c>
      <c r="J488" s="162" t="str">
        <f>IF(G488="","",INDEX(D.1[Đơn giá nhập
(Hàng tồn đầu kỳ)],MATCH(G488,D.1[Tên sản phẩm],0)))</f>
        <v/>
      </c>
      <c r="K488" s="162" t="str">
        <f t="shared" si="106"/>
        <v/>
      </c>
      <c r="L488" s="159"/>
      <c r="M488" s="163" t="str">
        <f t="shared" si="107"/>
        <v/>
      </c>
      <c r="N488" s="164"/>
      <c r="O488" s="162"/>
      <c r="P488" s="163" t="str">
        <f t="shared" si="108"/>
        <v/>
      </c>
      <c r="Q488" s="164" t="str">
        <f t="shared" ca="1" si="109"/>
        <v/>
      </c>
      <c r="R488" s="163" t="str">
        <f t="shared" si="110"/>
        <v/>
      </c>
      <c r="S488" s="163" t="str">
        <f ca="1">IF(AND(C488&lt;&gt;"",C488&lt;&gt;OFFSET(C488,1,0)),SUMIFS(M.1[Giá có thuế],M.1[Số ĐK],C488),"")</f>
        <v/>
      </c>
      <c r="T488" s="159"/>
      <c r="U488" s="161" t="str">
        <f>IF(T488="","",'Thông Tin Chung'!$L$3)</f>
        <v/>
      </c>
      <c r="V488" s="163" t="str">
        <f t="shared" ca="1" si="111"/>
        <v/>
      </c>
      <c r="W488" s="165"/>
      <c r="X488" s="155" t="str">
        <f ca="1">IF(C488="","",IF(OR(D488&lt;NgayBatDau,D488&gt;NgayKetThuc),"Ngày tháng phải nằm trong kỳ báo cáo",IF(AND(F488&lt;&gt;"",COUNTIF(D.3[Tên nhà cung cấp],F488)=0),"Tên NCC chưa khai báo trong DSNCC",IF(AND(G488&lt;&gt;"",COUNTIF(D.1[Tên sản phẩm],G488)=0),"SP này chưa khai báo trong DSSP",""))))</f>
        <v/>
      </c>
      <c r="Y488" s="23" t="str">
        <f t="shared" ca="1" si="113"/>
        <v/>
      </c>
      <c r="Z488" s="23" t="str">
        <f t="shared" ca="1" si="114"/>
        <v/>
      </c>
      <c r="AA488" s="23" t="str">
        <f t="shared" ca="1" si="115"/>
        <v/>
      </c>
    </row>
    <row r="489" spans="2:27" ht="27.75" customHeight="1" x14ac:dyDescent="0.2">
      <c r="B489" s="7">
        <f t="shared" si="102"/>
        <v>486</v>
      </c>
      <c r="C489" s="7" t="str">
        <f t="shared" ca="1" si="112"/>
        <v/>
      </c>
      <c r="D489" s="156" t="str">
        <f t="shared" ca="1" si="103"/>
        <v/>
      </c>
      <c r="E489" s="157" t="str">
        <f t="shared" ca="1" si="104"/>
        <v/>
      </c>
      <c r="F489" s="158" t="str">
        <f t="shared" ca="1" si="105"/>
        <v/>
      </c>
      <c r="G489" s="159"/>
      <c r="H489" s="159" t="str">
        <f>IF(G489="","",INDEX(D.1[Quy cách],MATCH(G489,D.1[Tên sản phẩm],0)))</f>
        <v/>
      </c>
      <c r="I489" s="160" t="str">
        <f>IF(G489="","",INDEX(D.1[ĐVT],MATCH(G489,D.1[Tên sản phẩm],0)))</f>
        <v/>
      </c>
      <c r="J489" s="162" t="str">
        <f>IF(G489="","",INDEX(D.1[Đơn giá nhập
(Hàng tồn đầu kỳ)],MATCH(G489,D.1[Tên sản phẩm],0)))</f>
        <v/>
      </c>
      <c r="K489" s="162" t="str">
        <f t="shared" si="106"/>
        <v/>
      </c>
      <c r="L489" s="159"/>
      <c r="M489" s="163" t="str">
        <f t="shared" si="107"/>
        <v/>
      </c>
      <c r="N489" s="164"/>
      <c r="O489" s="162"/>
      <c r="P489" s="163" t="str">
        <f t="shared" si="108"/>
        <v/>
      </c>
      <c r="Q489" s="164" t="str">
        <f t="shared" ca="1" si="109"/>
        <v/>
      </c>
      <c r="R489" s="163" t="str">
        <f t="shared" si="110"/>
        <v/>
      </c>
      <c r="S489" s="163" t="str">
        <f ca="1">IF(AND(C489&lt;&gt;"",C489&lt;&gt;OFFSET(C489,1,0)),SUMIFS(M.1[Giá có thuế],M.1[Số ĐK],C489),"")</f>
        <v/>
      </c>
      <c r="T489" s="159"/>
      <c r="U489" s="161" t="str">
        <f>IF(T489="","",'Thông Tin Chung'!$L$3)</f>
        <v/>
      </c>
      <c r="V489" s="163" t="str">
        <f t="shared" ca="1" si="111"/>
        <v/>
      </c>
      <c r="W489" s="165"/>
      <c r="X489" s="155" t="str">
        <f ca="1">IF(C489="","",IF(OR(D489&lt;NgayBatDau,D489&gt;NgayKetThuc),"Ngày tháng phải nằm trong kỳ báo cáo",IF(AND(F489&lt;&gt;"",COUNTIF(D.3[Tên nhà cung cấp],F489)=0),"Tên NCC chưa khai báo trong DSNCC",IF(AND(G489&lt;&gt;"",COUNTIF(D.1[Tên sản phẩm],G489)=0),"SP này chưa khai báo trong DSSP",""))))</f>
        <v/>
      </c>
      <c r="Y489" s="23" t="str">
        <f t="shared" ca="1" si="113"/>
        <v/>
      </c>
      <c r="Z489" s="23" t="str">
        <f t="shared" ca="1" si="114"/>
        <v/>
      </c>
      <c r="AA489" s="23" t="str">
        <f t="shared" ca="1" si="115"/>
        <v/>
      </c>
    </row>
    <row r="490" spans="2:27" ht="27.75" customHeight="1" x14ac:dyDescent="0.2">
      <c r="B490" s="7">
        <f t="shared" si="102"/>
        <v>487</v>
      </c>
      <c r="C490" s="7" t="str">
        <f t="shared" ca="1" si="112"/>
        <v/>
      </c>
      <c r="D490" s="156" t="str">
        <f t="shared" ca="1" si="103"/>
        <v/>
      </c>
      <c r="E490" s="157" t="str">
        <f t="shared" ca="1" si="104"/>
        <v/>
      </c>
      <c r="F490" s="158" t="str">
        <f t="shared" ca="1" si="105"/>
        <v/>
      </c>
      <c r="G490" s="159"/>
      <c r="H490" s="159" t="str">
        <f>IF(G490="","",INDEX(D.1[Quy cách],MATCH(G490,D.1[Tên sản phẩm],0)))</f>
        <v/>
      </c>
      <c r="I490" s="160" t="str">
        <f>IF(G490="","",INDEX(D.1[ĐVT],MATCH(G490,D.1[Tên sản phẩm],0)))</f>
        <v/>
      </c>
      <c r="J490" s="162" t="str">
        <f>IF(G490="","",INDEX(D.1[Đơn giá nhập
(Hàng tồn đầu kỳ)],MATCH(G490,D.1[Tên sản phẩm],0)))</f>
        <v/>
      </c>
      <c r="K490" s="162" t="str">
        <f t="shared" si="106"/>
        <v/>
      </c>
      <c r="L490" s="159"/>
      <c r="M490" s="163" t="str">
        <f t="shared" si="107"/>
        <v/>
      </c>
      <c r="N490" s="164"/>
      <c r="O490" s="162"/>
      <c r="P490" s="163" t="str">
        <f t="shared" si="108"/>
        <v/>
      </c>
      <c r="Q490" s="164" t="str">
        <f t="shared" ca="1" si="109"/>
        <v/>
      </c>
      <c r="R490" s="163" t="str">
        <f t="shared" si="110"/>
        <v/>
      </c>
      <c r="S490" s="163" t="str">
        <f ca="1">IF(AND(C490&lt;&gt;"",C490&lt;&gt;OFFSET(C490,1,0)),SUMIFS(M.1[Giá có thuế],M.1[Số ĐK],C490),"")</f>
        <v/>
      </c>
      <c r="T490" s="159"/>
      <c r="U490" s="161" t="str">
        <f>IF(T490="","",'Thông Tin Chung'!$L$3)</f>
        <v/>
      </c>
      <c r="V490" s="163" t="str">
        <f t="shared" ca="1" si="111"/>
        <v/>
      </c>
      <c r="W490" s="165"/>
      <c r="X490" s="155" t="str">
        <f ca="1">IF(C490="","",IF(OR(D490&lt;NgayBatDau,D490&gt;NgayKetThuc),"Ngày tháng phải nằm trong kỳ báo cáo",IF(AND(F490&lt;&gt;"",COUNTIF(D.3[Tên nhà cung cấp],F490)=0),"Tên NCC chưa khai báo trong DSNCC",IF(AND(G490&lt;&gt;"",COUNTIF(D.1[Tên sản phẩm],G490)=0),"SP này chưa khai báo trong DSSP",""))))</f>
        <v/>
      </c>
      <c r="Y490" s="23" t="str">
        <f t="shared" ca="1" si="113"/>
        <v/>
      </c>
      <c r="Z490" s="23" t="str">
        <f t="shared" ca="1" si="114"/>
        <v/>
      </c>
      <c r="AA490" s="23" t="str">
        <f t="shared" ca="1" si="115"/>
        <v/>
      </c>
    </row>
    <row r="491" spans="2:27" ht="27.75" customHeight="1" x14ac:dyDescent="0.2">
      <c r="B491" s="7">
        <f t="shared" si="102"/>
        <v>488</v>
      </c>
      <c r="C491" s="7" t="str">
        <f t="shared" ca="1" si="112"/>
        <v/>
      </c>
      <c r="D491" s="156" t="str">
        <f t="shared" ca="1" si="103"/>
        <v/>
      </c>
      <c r="E491" s="157" t="str">
        <f t="shared" ca="1" si="104"/>
        <v/>
      </c>
      <c r="F491" s="158" t="str">
        <f t="shared" ca="1" si="105"/>
        <v/>
      </c>
      <c r="G491" s="159"/>
      <c r="H491" s="159" t="str">
        <f>IF(G491="","",INDEX(D.1[Quy cách],MATCH(G491,D.1[Tên sản phẩm],0)))</f>
        <v/>
      </c>
      <c r="I491" s="160" t="str">
        <f>IF(G491="","",INDEX(D.1[ĐVT],MATCH(G491,D.1[Tên sản phẩm],0)))</f>
        <v/>
      </c>
      <c r="J491" s="162" t="str">
        <f>IF(G491="","",INDEX(D.1[Đơn giá nhập
(Hàng tồn đầu kỳ)],MATCH(G491,D.1[Tên sản phẩm],0)))</f>
        <v/>
      </c>
      <c r="K491" s="162" t="str">
        <f t="shared" si="106"/>
        <v/>
      </c>
      <c r="L491" s="159"/>
      <c r="M491" s="163" t="str">
        <f t="shared" si="107"/>
        <v/>
      </c>
      <c r="N491" s="164"/>
      <c r="O491" s="162"/>
      <c r="P491" s="163" t="str">
        <f t="shared" si="108"/>
        <v/>
      </c>
      <c r="Q491" s="164" t="str">
        <f t="shared" ca="1" si="109"/>
        <v/>
      </c>
      <c r="R491" s="163" t="str">
        <f t="shared" si="110"/>
        <v/>
      </c>
      <c r="S491" s="163" t="str">
        <f ca="1">IF(AND(C491&lt;&gt;"",C491&lt;&gt;OFFSET(C491,1,0)),SUMIFS(M.1[Giá có thuế],M.1[Số ĐK],C491),"")</f>
        <v/>
      </c>
      <c r="T491" s="159"/>
      <c r="U491" s="161" t="str">
        <f>IF(T491="","",'Thông Tin Chung'!$L$3)</f>
        <v/>
      </c>
      <c r="V491" s="163" t="str">
        <f t="shared" ca="1" si="111"/>
        <v/>
      </c>
      <c r="W491" s="165"/>
      <c r="X491" s="155" t="str">
        <f ca="1">IF(C491="","",IF(OR(D491&lt;NgayBatDau,D491&gt;NgayKetThuc),"Ngày tháng phải nằm trong kỳ báo cáo",IF(AND(F491&lt;&gt;"",COUNTIF(D.3[Tên nhà cung cấp],F491)=0),"Tên NCC chưa khai báo trong DSNCC",IF(AND(G491&lt;&gt;"",COUNTIF(D.1[Tên sản phẩm],G491)=0),"SP này chưa khai báo trong DSSP",""))))</f>
        <v/>
      </c>
      <c r="Y491" s="23" t="str">
        <f t="shared" ca="1" si="113"/>
        <v/>
      </c>
      <c r="Z491" s="23" t="str">
        <f t="shared" ca="1" si="114"/>
        <v/>
      </c>
      <c r="AA491" s="23" t="str">
        <f t="shared" ca="1" si="115"/>
        <v/>
      </c>
    </row>
    <row r="492" spans="2:27" ht="27.75" customHeight="1" x14ac:dyDescent="0.2">
      <c r="B492" s="7">
        <f t="shared" si="102"/>
        <v>489</v>
      </c>
      <c r="C492" s="7" t="str">
        <f t="shared" ca="1" si="112"/>
        <v/>
      </c>
      <c r="D492" s="156" t="str">
        <f t="shared" ca="1" si="103"/>
        <v/>
      </c>
      <c r="E492" s="157" t="str">
        <f t="shared" ca="1" si="104"/>
        <v/>
      </c>
      <c r="F492" s="158" t="str">
        <f t="shared" ca="1" si="105"/>
        <v/>
      </c>
      <c r="G492" s="159"/>
      <c r="H492" s="159" t="str">
        <f>IF(G492="","",INDEX(D.1[Quy cách],MATCH(G492,D.1[Tên sản phẩm],0)))</f>
        <v/>
      </c>
      <c r="I492" s="160" t="str">
        <f>IF(G492="","",INDEX(D.1[ĐVT],MATCH(G492,D.1[Tên sản phẩm],0)))</f>
        <v/>
      </c>
      <c r="J492" s="162" t="str">
        <f>IF(G492="","",INDEX(D.1[Đơn giá nhập
(Hàng tồn đầu kỳ)],MATCH(G492,D.1[Tên sản phẩm],0)))</f>
        <v/>
      </c>
      <c r="K492" s="162" t="str">
        <f t="shared" si="106"/>
        <v/>
      </c>
      <c r="L492" s="159"/>
      <c r="M492" s="163" t="str">
        <f t="shared" si="107"/>
        <v/>
      </c>
      <c r="N492" s="164"/>
      <c r="O492" s="162"/>
      <c r="P492" s="163" t="str">
        <f t="shared" si="108"/>
        <v/>
      </c>
      <c r="Q492" s="164" t="str">
        <f t="shared" ca="1" si="109"/>
        <v/>
      </c>
      <c r="R492" s="163" t="str">
        <f t="shared" si="110"/>
        <v/>
      </c>
      <c r="S492" s="163" t="str">
        <f ca="1">IF(AND(C492&lt;&gt;"",C492&lt;&gt;OFFSET(C492,1,0)),SUMIFS(M.1[Giá có thuế],M.1[Số ĐK],C492),"")</f>
        <v/>
      </c>
      <c r="T492" s="159"/>
      <c r="U492" s="161" t="str">
        <f>IF(T492="","",'Thông Tin Chung'!$L$3)</f>
        <v/>
      </c>
      <c r="V492" s="163" t="str">
        <f t="shared" ca="1" si="111"/>
        <v/>
      </c>
      <c r="W492" s="165"/>
      <c r="X492" s="155" t="str">
        <f ca="1">IF(C492="","",IF(OR(D492&lt;NgayBatDau,D492&gt;NgayKetThuc),"Ngày tháng phải nằm trong kỳ báo cáo",IF(AND(F492&lt;&gt;"",COUNTIF(D.3[Tên nhà cung cấp],F492)=0),"Tên NCC chưa khai báo trong DSNCC",IF(AND(G492&lt;&gt;"",COUNTIF(D.1[Tên sản phẩm],G492)=0),"SP này chưa khai báo trong DSSP",""))))</f>
        <v/>
      </c>
      <c r="Y492" s="23" t="str">
        <f t="shared" ca="1" si="113"/>
        <v/>
      </c>
      <c r="Z492" s="23" t="str">
        <f t="shared" ca="1" si="114"/>
        <v/>
      </c>
      <c r="AA492" s="23" t="str">
        <f t="shared" ca="1" si="115"/>
        <v/>
      </c>
    </row>
    <row r="493" spans="2:27" ht="27.75" customHeight="1" x14ac:dyDescent="0.2">
      <c r="B493" s="7">
        <f t="shared" si="102"/>
        <v>490</v>
      </c>
      <c r="C493" s="7" t="str">
        <f t="shared" ca="1" si="112"/>
        <v/>
      </c>
      <c r="D493" s="156" t="str">
        <f t="shared" ca="1" si="103"/>
        <v/>
      </c>
      <c r="E493" s="157" t="str">
        <f t="shared" ca="1" si="104"/>
        <v/>
      </c>
      <c r="F493" s="158" t="str">
        <f t="shared" ca="1" si="105"/>
        <v/>
      </c>
      <c r="G493" s="159"/>
      <c r="H493" s="159" t="str">
        <f>IF(G493="","",INDEX(D.1[Quy cách],MATCH(G493,D.1[Tên sản phẩm],0)))</f>
        <v/>
      </c>
      <c r="I493" s="160" t="str">
        <f>IF(G493="","",INDEX(D.1[ĐVT],MATCH(G493,D.1[Tên sản phẩm],0)))</f>
        <v/>
      </c>
      <c r="J493" s="162" t="str">
        <f>IF(G493="","",INDEX(D.1[Đơn giá nhập
(Hàng tồn đầu kỳ)],MATCH(G493,D.1[Tên sản phẩm],0)))</f>
        <v/>
      </c>
      <c r="K493" s="162" t="str">
        <f t="shared" si="106"/>
        <v/>
      </c>
      <c r="L493" s="159"/>
      <c r="M493" s="163" t="str">
        <f t="shared" si="107"/>
        <v/>
      </c>
      <c r="N493" s="164"/>
      <c r="O493" s="162"/>
      <c r="P493" s="163" t="str">
        <f t="shared" si="108"/>
        <v/>
      </c>
      <c r="Q493" s="164" t="str">
        <f t="shared" ca="1" si="109"/>
        <v/>
      </c>
      <c r="R493" s="163" t="str">
        <f t="shared" si="110"/>
        <v/>
      </c>
      <c r="S493" s="163" t="str">
        <f ca="1">IF(AND(C493&lt;&gt;"",C493&lt;&gt;OFFSET(C493,1,0)),SUMIFS(M.1[Giá có thuế],M.1[Số ĐK],C493),"")</f>
        <v/>
      </c>
      <c r="T493" s="159"/>
      <c r="U493" s="161" t="str">
        <f>IF(T493="","",'Thông Tin Chung'!$L$3)</f>
        <v/>
      </c>
      <c r="V493" s="163" t="str">
        <f t="shared" ca="1" si="111"/>
        <v/>
      </c>
      <c r="W493" s="165"/>
      <c r="X493" s="155" t="str">
        <f ca="1">IF(C493="","",IF(OR(D493&lt;NgayBatDau,D493&gt;NgayKetThuc),"Ngày tháng phải nằm trong kỳ báo cáo",IF(AND(F493&lt;&gt;"",COUNTIF(D.3[Tên nhà cung cấp],F493)=0),"Tên NCC chưa khai báo trong DSNCC",IF(AND(G493&lt;&gt;"",COUNTIF(D.1[Tên sản phẩm],G493)=0),"SP này chưa khai báo trong DSSP",""))))</f>
        <v/>
      </c>
      <c r="Y493" s="23" t="str">
        <f t="shared" ca="1" si="113"/>
        <v/>
      </c>
      <c r="Z493" s="23" t="str">
        <f t="shared" ca="1" si="114"/>
        <v/>
      </c>
      <c r="AA493" s="23" t="str">
        <f t="shared" ca="1" si="115"/>
        <v/>
      </c>
    </row>
    <row r="494" spans="2:27" ht="27.75" customHeight="1" x14ac:dyDescent="0.2">
      <c r="B494" s="7">
        <f t="shared" si="102"/>
        <v>491</v>
      </c>
      <c r="C494" s="7" t="str">
        <f t="shared" ca="1" si="112"/>
        <v/>
      </c>
      <c r="D494" s="156" t="str">
        <f t="shared" ca="1" si="103"/>
        <v/>
      </c>
      <c r="E494" s="157" t="str">
        <f t="shared" ca="1" si="104"/>
        <v/>
      </c>
      <c r="F494" s="158" t="str">
        <f t="shared" ca="1" si="105"/>
        <v/>
      </c>
      <c r="G494" s="159"/>
      <c r="H494" s="159" t="str">
        <f>IF(G494="","",INDEX(D.1[Quy cách],MATCH(G494,D.1[Tên sản phẩm],0)))</f>
        <v/>
      </c>
      <c r="I494" s="160" t="str">
        <f>IF(G494="","",INDEX(D.1[ĐVT],MATCH(G494,D.1[Tên sản phẩm],0)))</f>
        <v/>
      </c>
      <c r="J494" s="162" t="str">
        <f>IF(G494="","",INDEX(D.1[Đơn giá nhập
(Hàng tồn đầu kỳ)],MATCH(G494,D.1[Tên sản phẩm],0)))</f>
        <v/>
      </c>
      <c r="K494" s="162" t="str">
        <f t="shared" si="106"/>
        <v/>
      </c>
      <c r="L494" s="159"/>
      <c r="M494" s="163" t="str">
        <f t="shared" si="107"/>
        <v/>
      </c>
      <c r="N494" s="164"/>
      <c r="O494" s="162"/>
      <c r="P494" s="163" t="str">
        <f t="shared" si="108"/>
        <v/>
      </c>
      <c r="Q494" s="164" t="str">
        <f t="shared" ca="1" si="109"/>
        <v/>
      </c>
      <c r="R494" s="163" t="str">
        <f t="shared" si="110"/>
        <v/>
      </c>
      <c r="S494" s="163" t="str">
        <f ca="1">IF(AND(C494&lt;&gt;"",C494&lt;&gt;OFFSET(C494,1,0)),SUMIFS(M.1[Giá có thuế],M.1[Số ĐK],C494),"")</f>
        <v/>
      </c>
      <c r="T494" s="159"/>
      <c r="U494" s="161" t="str">
        <f>IF(T494="","",'Thông Tin Chung'!$L$3)</f>
        <v/>
      </c>
      <c r="V494" s="163" t="str">
        <f t="shared" ca="1" si="111"/>
        <v/>
      </c>
      <c r="W494" s="165"/>
      <c r="X494" s="155" t="str">
        <f ca="1">IF(C494="","",IF(OR(D494&lt;NgayBatDau,D494&gt;NgayKetThuc),"Ngày tháng phải nằm trong kỳ báo cáo",IF(AND(F494&lt;&gt;"",COUNTIF(D.3[Tên nhà cung cấp],F494)=0),"Tên NCC chưa khai báo trong DSNCC",IF(AND(G494&lt;&gt;"",COUNTIF(D.1[Tên sản phẩm],G494)=0),"SP này chưa khai báo trong DSSP",""))))</f>
        <v/>
      </c>
      <c r="Y494" s="23" t="str">
        <f t="shared" ca="1" si="113"/>
        <v/>
      </c>
      <c r="Z494" s="23" t="str">
        <f t="shared" ca="1" si="114"/>
        <v/>
      </c>
      <c r="AA494" s="23" t="str">
        <f t="shared" ca="1" si="115"/>
        <v/>
      </c>
    </row>
    <row r="495" spans="2:27" ht="27.75" customHeight="1" x14ac:dyDescent="0.2">
      <c r="B495" s="7">
        <f t="shared" si="102"/>
        <v>492</v>
      </c>
      <c r="C495" s="7" t="str">
        <f t="shared" ca="1" si="112"/>
        <v/>
      </c>
      <c r="D495" s="156" t="str">
        <f t="shared" ca="1" si="103"/>
        <v/>
      </c>
      <c r="E495" s="157" t="str">
        <f t="shared" ca="1" si="104"/>
        <v/>
      </c>
      <c r="F495" s="158" t="str">
        <f t="shared" ca="1" si="105"/>
        <v/>
      </c>
      <c r="G495" s="159"/>
      <c r="H495" s="159" t="str">
        <f>IF(G495="","",INDEX(D.1[Quy cách],MATCH(G495,D.1[Tên sản phẩm],0)))</f>
        <v/>
      </c>
      <c r="I495" s="160" t="str">
        <f>IF(G495="","",INDEX(D.1[ĐVT],MATCH(G495,D.1[Tên sản phẩm],0)))</f>
        <v/>
      </c>
      <c r="J495" s="162" t="str">
        <f>IF(G495="","",INDEX(D.1[Đơn giá nhập
(Hàng tồn đầu kỳ)],MATCH(G495,D.1[Tên sản phẩm],0)))</f>
        <v/>
      </c>
      <c r="K495" s="162" t="str">
        <f t="shared" si="106"/>
        <v/>
      </c>
      <c r="L495" s="159"/>
      <c r="M495" s="163" t="str">
        <f t="shared" si="107"/>
        <v/>
      </c>
      <c r="N495" s="164"/>
      <c r="O495" s="162"/>
      <c r="P495" s="163" t="str">
        <f t="shared" si="108"/>
        <v/>
      </c>
      <c r="Q495" s="164" t="str">
        <f t="shared" ca="1" si="109"/>
        <v/>
      </c>
      <c r="R495" s="163" t="str">
        <f t="shared" si="110"/>
        <v/>
      </c>
      <c r="S495" s="163" t="str">
        <f ca="1">IF(AND(C495&lt;&gt;"",C495&lt;&gt;OFFSET(C495,1,0)),SUMIFS(M.1[Giá có thuế],M.1[Số ĐK],C495),"")</f>
        <v/>
      </c>
      <c r="T495" s="159"/>
      <c r="U495" s="161" t="str">
        <f>IF(T495="","",'Thông Tin Chung'!$L$3)</f>
        <v/>
      </c>
      <c r="V495" s="163" t="str">
        <f t="shared" ca="1" si="111"/>
        <v/>
      </c>
      <c r="W495" s="165"/>
      <c r="X495" s="155" t="str">
        <f ca="1">IF(C495="","",IF(OR(D495&lt;NgayBatDau,D495&gt;NgayKetThuc),"Ngày tháng phải nằm trong kỳ báo cáo",IF(AND(F495&lt;&gt;"",COUNTIF(D.3[Tên nhà cung cấp],F495)=0),"Tên NCC chưa khai báo trong DSNCC",IF(AND(G495&lt;&gt;"",COUNTIF(D.1[Tên sản phẩm],G495)=0),"SP này chưa khai báo trong DSSP",""))))</f>
        <v/>
      </c>
      <c r="Y495" s="23" t="str">
        <f t="shared" ca="1" si="113"/>
        <v/>
      </c>
      <c r="Z495" s="23" t="str">
        <f t="shared" ca="1" si="114"/>
        <v/>
      </c>
      <c r="AA495" s="23" t="str">
        <f t="shared" ca="1" si="115"/>
        <v/>
      </c>
    </row>
    <row r="496" spans="2:27" ht="27.75" customHeight="1" x14ac:dyDescent="0.2">
      <c r="B496" s="7">
        <f t="shared" si="102"/>
        <v>493</v>
      </c>
      <c r="C496" s="7" t="str">
        <f t="shared" ca="1" si="112"/>
        <v/>
      </c>
      <c r="D496" s="156" t="str">
        <f t="shared" ca="1" si="103"/>
        <v/>
      </c>
      <c r="E496" s="157" t="str">
        <f t="shared" ca="1" si="104"/>
        <v/>
      </c>
      <c r="F496" s="158" t="str">
        <f t="shared" ca="1" si="105"/>
        <v/>
      </c>
      <c r="G496" s="159"/>
      <c r="H496" s="159" t="str">
        <f>IF(G496="","",INDEX(D.1[Quy cách],MATCH(G496,D.1[Tên sản phẩm],0)))</f>
        <v/>
      </c>
      <c r="I496" s="160" t="str">
        <f>IF(G496="","",INDEX(D.1[ĐVT],MATCH(G496,D.1[Tên sản phẩm],0)))</f>
        <v/>
      </c>
      <c r="J496" s="162" t="str">
        <f>IF(G496="","",INDEX(D.1[Đơn giá nhập
(Hàng tồn đầu kỳ)],MATCH(G496,D.1[Tên sản phẩm],0)))</f>
        <v/>
      </c>
      <c r="K496" s="162" t="str">
        <f t="shared" si="106"/>
        <v/>
      </c>
      <c r="L496" s="159"/>
      <c r="M496" s="163" t="str">
        <f t="shared" si="107"/>
        <v/>
      </c>
      <c r="N496" s="164"/>
      <c r="O496" s="162"/>
      <c r="P496" s="163" t="str">
        <f t="shared" si="108"/>
        <v/>
      </c>
      <c r="Q496" s="164" t="str">
        <f t="shared" ca="1" si="109"/>
        <v/>
      </c>
      <c r="R496" s="163" t="str">
        <f t="shared" si="110"/>
        <v/>
      </c>
      <c r="S496" s="163" t="str">
        <f ca="1">IF(AND(C496&lt;&gt;"",C496&lt;&gt;OFFSET(C496,1,0)),SUMIFS(M.1[Giá có thuế],M.1[Số ĐK],C496),"")</f>
        <v/>
      </c>
      <c r="T496" s="159"/>
      <c r="U496" s="161" t="str">
        <f>IF(T496="","",'Thông Tin Chung'!$L$3)</f>
        <v/>
      </c>
      <c r="V496" s="163" t="str">
        <f t="shared" ca="1" si="111"/>
        <v/>
      </c>
      <c r="W496" s="165"/>
      <c r="X496" s="155" t="str">
        <f ca="1">IF(C496="","",IF(OR(D496&lt;NgayBatDau,D496&gt;NgayKetThuc),"Ngày tháng phải nằm trong kỳ báo cáo",IF(AND(F496&lt;&gt;"",COUNTIF(D.3[Tên nhà cung cấp],F496)=0),"Tên NCC chưa khai báo trong DSNCC",IF(AND(G496&lt;&gt;"",COUNTIF(D.1[Tên sản phẩm],G496)=0),"SP này chưa khai báo trong DSSP",""))))</f>
        <v/>
      </c>
      <c r="Y496" s="23" t="str">
        <f t="shared" ca="1" si="113"/>
        <v/>
      </c>
      <c r="Z496" s="23" t="str">
        <f t="shared" ca="1" si="114"/>
        <v/>
      </c>
      <c r="AA496" s="23" t="str">
        <f t="shared" ca="1" si="115"/>
        <v/>
      </c>
    </row>
    <row r="497" spans="2:27" ht="27.75" customHeight="1" x14ac:dyDescent="0.2">
      <c r="B497" s="7">
        <f t="shared" si="102"/>
        <v>494</v>
      </c>
      <c r="C497" s="7" t="str">
        <f t="shared" ca="1" si="112"/>
        <v/>
      </c>
      <c r="D497" s="156" t="str">
        <f t="shared" ca="1" si="103"/>
        <v/>
      </c>
      <c r="E497" s="157" t="str">
        <f t="shared" ca="1" si="104"/>
        <v/>
      </c>
      <c r="F497" s="158" t="str">
        <f t="shared" ca="1" si="105"/>
        <v/>
      </c>
      <c r="G497" s="159"/>
      <c r="H497" s="159" t="str">
        <f>IF(G497="","",INDEX(D.1[Quy cách],MATCH(G497,D.1[Tên sản phẩm],0)))</f>
        <v/>
      </c>
      <c r="I497" s="160" t="str">
        <f>IF(G497="","",INDEX(D.1[ĐVT],MATCH(G497,D.1[Tên sản phẩm],0)))</f>
        <v/>
      </c>
      <c r="J497" s="162" t="str">
        <f>IF(G497="","",INDEX(D.1[Đơn giá nhập
(Hàng tồn đầu kỳ)],MATCH(G497,D.1[Tên sản phẩm],0)))</f>
        <v/>
      </c>
      <c r="K497" s="162" t="str">
        <f t="shared" si="106"/>
        <v/>
      </c>
      <c r="L497" s="159"/>
      <c r="M497" s="163" t="str">
        <f t="shared" si="107"/>
        <v/>
      </c>
      <c r="N497" s="164"/>
      <c r="O497" s="162"/>
      <c r="P497" s="163" t="str">
        <f t="shared" si="108"/>
        <v/>
      </c>
      <c r="Q497" s="164" t="str">
        <f t="shared" ca="1" si="109"/>
        <v/>
      </c>
      <c r="R497" s="163" t="str">
        <f t="shared" si="110"/>
        <v/>
      </c>
      <c r="S497" s="163" t="str">
        <f ca="1">IF(AND(C497&lt;&gt;"",C497&lt;&gt;OFFSET(C497,1,0)),SUMIFS(M.1[Giá có thuế],M.1[Số ĐK],C497),"")</f>
        <v/>
      </c>
      <c r="T497" s="159"/>
      <c r="U497" s="161" t="str">
        <f>IF(T497="","",'Thông Tin Chung'!$L$3)</f>
        <v/>
      </c>
      <c r="V497" s="163" t="str">
        <f t="shared" ca="1" si="111"/>
        <v/>
      </c>
      <c r="W497" s="165"/>
      <c r="X497" s="155" t="str">
        <f ca="1">IF(C497="","",IF(OR(D497&lt;NgayBatDau,D497&gt;NgayKetThuc),"Ngày tháng phải nằm trong kỳ báo cáo",IF(AND(F497&lt;&gt;"",COUNTIF(D.3[Tên nhà cung cấp],F497)=0),"Tên NCC chưa khai báo trong DSNCC",IF(AND(G497&lt;&gt;"",COUNTIF(D.1[Tên sản phẩm],G497)=0),"SP này chưa khai báo trong DSSP",""))))</f>
        <v/>
      </c>
      <c r="Y497" s="23" t="str">
        <f t="shared" ca="1" si="113"/>
        <v/>
      </c>
      <c r="Z497" s="23" t="str">
        <f t="shared" ca="1" si="114"/>
        <v/>
      </c>
      <c r="AA497" s="23" t="str">
        <f t="shared" ca="1" si="115"/>
        <v/>
      </c>
    </row>
    <row r="498" spans="2:27" ht="27.75" customHeight="1" x14ac:dyDescent="0.2">
      <c r="B498" s="7">
        <f t="shared" si="102"/>
        <v>495</v>
      </c>
      <c r="C498" s="7" t="str">
        <f t="shared" ca="1" si="112"/>
        <v/>
      </c>
      <c r="D498" s="156" t="str">
        <f t="shared" ca="1" si="103"/>
        <v/>
      </c>
      <c r="E498" s="157" t="str">
        <f t="shared" ca="1" si="104"/>
        <v/>
      </c>
      <c r="F498" s="158" t="str">
        <f t="shared" ca="1" si="105"/>
        <v/>
      </c>
      <c r="G498" s="159"/>
      <c r="H498" s="159" t="str">
        <f>IF(G498="","",INDEX(D.1[Quy cách],MATCH(G498,D.1[Tên sản phẩm],0)))</f>
        <v/>
      </c>
      <c r="I498" s="160" t="str">
        <f>IF(G498="","",INDEX(D.1[ĐVT],MATCH(G498,D.1[Tên sản phẩm],0)))</f>
        <v/>
      </c>
      <c r="J498" s="162" t="str">
        <f>IF(G498="","",INDEX(D.1[Đơn giá nhập
(Hàng tồn đầu kỳ)],MATCH(G498,D.1[Tên sản phẩm],0)))</f>
        <v/>
      </c>
      <c r="K498" s="162" t="str">
        <f t="shared" si="106"/>
        <v/>
      </c>
      <c r="L498" s="159"/>
      <c r="M498" s="163" t="str">
        <f t="shared" si="107"/>
        <v/>
      </c>
      <c r="N498" s="164"/>
      <c r="O498" s="162"/>
      <c r="P498" s="163" t="str">
        <f t="shared" si="108"/>
        <v/>
      </c>
      <c r="Q498" s="164" t="str">
        <f t="shared" ca="1" si="109"/>
        <v/>
      </c>
      <c r="R498" s="163" t="str">
        <f t="shared" si="110"/>
        <v/>
      </c>
      <c r="S498" s="163" t="str">
        <f ca="1">IF(AND(C498&lt;&gt;"",C498&lt;&gt;OFFSET(C498,1,0)),SUMIFS(M.1[Giá có thuế],M.1[Số ĐK],C498),"")</f>
        <v/>
      </c>
      <c r="T498" s="159"/>
      <c r="U498" s="161" t="str">
        <f>IF(T498="","",'Thông Tin Chung'!$L$3)</f>
        <v/>
      </c>
      <c r="V498" s="163" t="str">
        <f t="shared" ca="1" si="111"/>
        <v/>
      </c>
      <c r="W498" s="165"/>
      <c r="X498" s="155" t="str">
        <f ca="1">IF(C498="","",IF(OR(D498&lt;NgayBatDau,D498&gt;NgayKetThuc),"Ngày tháng phải nằm trong kỳ báo cáo",IF(AND(F498&lt;&gt;"",COUNTIF(D.3[Tên nhà cung cấp],F498)=0),"Tên NCC chưa khai báo trong DSNCC",IF(AND(G498&lt;&gt;"",COUNTIF(D.1[Tên sản phẩm],G498)=0),"SP này chưa khai báo trong DSSP",""))))</f>
        <v/>
      </c>
      <c r="Y498" s="23" t="str">
        <f t="shared" ca="1" si="113"/>
        <v/>
      </c>
      <c r="Z498" s="23" t="str">
        <f t="shared" ca="1" si="114"/>
        <v/>
      </c>
      <c r="AA498" s="23" t="str">
        <f t="shared" ca="1" si="115"/>
        <v/>
      </c>
    </row>
    <row r="499" spans="2:27" ht="27.75" customHeight="1" x14ac:dyDescent="0.2">
      <c r="B499" s="7">
        <f t="shared" si="102"/>
        <v>496</v>
      </c>
      <c r="C499" s="7" t="str">
        <f t="shared" ca="1" si="112"/>
        <v/>
      </c>
      <c r="D499" s="156" t="str">
        <f t="shared" ca="1" si="103"/>
        <v/>
      </c>
      <c r="E499" s="157" t="str">
        <f t="shared" ca="1" si="104"/>
        <v/>
      </c>
      <c r="F499" s="158" t="str">
        <f t="shared" ca="1" si="105"/>
        <v/>
      </c>
      <c r="G499" s="159"/>
      <c r="H499" s="159" t="str">
        <f>IF(G499="","",INDEX(D.1[Quy cách],MATCH(G499,D.1[Tên sản phẩm],0)))</f>
        <v/>
      </c>
      <c r="I499" s="160" t="str">
        <f>IF(G499="","",INDEX(D.1[ĐVT],MATCH(G499,D.1[Tên sản phẩm],0)))</f>
        <v/>
      </c>
      <c r="J499" s="162" t="str">
        <f>IF(G499="","",INDEX(D.1[Đơn giá nhập
(Hàng tồn đầu kỳ)],MATCH(G499,D.1[Tên sản phẩm],0)))</f>
        <v/>
      </c>
      <c r="K499" s="162" t="str">
        <f t="shared" si="106"/>
        <v/>
      </c>
      <c r="L499" s="159"/>
      <c r="M499" s="163" t="str">
        <f t="shared" si="107"/>
        <v/>
      </c>
      <c r="N499" s="164"/>
      <c r="O499" s="162"/>
      <c r="P499" s="163" t="str">
        <f t="shared" si="108"/>
        <v/>
      </c>
      <c r="Q499" s="164" t="str">
        <f t="shared" ca="1" si="109"/>
        <v/>
      </c>
      <c r="R499" s="163" t="str">
        <f t="shared" si="110"/>
        <v/>
      </c>
      <c r="S499" s="163" t="str">
        <f ca="1">IF(AND(C499&lt;&gt;"",C499&lt;&gt;OFFSET(C499,1,0)),SUMIFS(M.1[Giá có thuế],M.1[Số ĐK],C499),"")</f>
        <v/>
      </c>
      <c r="T499" s="159"/>
      <c r="U499" s="161" t="str">
        <f>IF(T499="","",'Thông Tin Chung'!$L$3)</f>
        <v/>
      </c>
      <c r="V499" s="163" t="str">
        <f t="shared" ca="1" si="111"/>
        <v/>
      </c>
      <c r="W499" s="165"/>
      <c r="X499" s="155" t="str">
        <f ca="1">IF(C499="","",IF(OR(D499&lt;NgayBatDau,D499&gt;NgayKetThuc),"Ngày tháng phải nằm trong kỳ báo cáo",IF(AND(F499&lt;&gt;"",COUNTIF(D.3[Tên nhà cung cấp],F499)=0),"Tên NCC chưa khai báo trong DSNCC",IF(AND(G499&lt;&gt;"",COUNTIF(D.1[Tên sản phẩm],G499)=0),"SP này chưa khai báo trong DSSP",""))))</f>
        <v/>
      </c>
      <c r="Y499" s="23" t="str">
        <f t="shared" ca="1" si="113"/>
        <v/>
      </c>
      <c r="Z499" s="23" t="str">
        <f t="shared" ca="1" si="114"/>
        <v/>
      </c>
      <c r="AA499" s="23" t="str">
        <f t="shared" ca="1" si="115"/>
        <v/>
      </c>
    </row>
    <row r="500" spans="2:27" ht="27.75" customHeight="1" x14ac:dyDescent="0.2">
      <c r="B500" s="7">
        <f t="shared" si="102"/>
        <v>497</v>
      </c>
      <c r="C500" s="7" t="str">
        <f t="shared" ca="1" si="112"/>
        <v/>
      </c>
      <c r="D500" s="156" t="str">
        <f t="shared" ca="1" si="103"/>
        <v/>
      </c>
      <c r="E500" s="157" t="str">
        <f t="shared" ca="1" si="104"/>
        <v/>
      </c>
      <c r="F500" s="158" t="str">
        <f t="shared" ca="1" si="105"/>
        <v/>
      </c>
      <c r="G500" s="159"/>
      <c r="H500" s="159" t="str">
        <f>IF(G500="","",INDEX(D.1[Quy cách],MATCH(G500,D.1[Tên sản phẩm],0)))</f>
        <v/>
      </c>
      <c r="I500" s="160" t="str">
        <f>IF(G500="","",INDEX(D.1[ĐVT],MATCH(G500,D.1[Tên sản phẩm],0)))</f>
        <v/>
      </c>
      <c r="J500" s="162" t="str">
        <f>IF(G500="","",INDEX(D.1[Đơn giá nhập
(Hàng tồn đầu kỳ)],MATCH(G500,D.1[Tên sản phẩm],0)))</f>
        <v/>
      </c>
      <c r="K500" s="162" t="str">
        <f t="shared" si="106"/>
        <v/>
      </c>
      <c r="L500" s="159"/>
      <c r="M500" s="163" t="str">
        <f t="shared" si="107"/>
        <v/>
      </c>
      <c r="N500" s="164"/>
      <c r="O500" s="162"/>
      <c r="P500" s="163" t="str">
        <f t="shared" si="108"/>
        <v/>
      </c>
      <c r="Q500" s="164" t="str">
        <f t="shared" ca="1" si="109"/>
        <v/>
      </c>
      <c r="R500" s="163" t="str">
        <f t="shared" si="110"/>
        <v/>
      </c>
      <c r="S500" s="163" t="str">
        <f ca="1">IF(AND(C500&lt;&gt;"",C500&lt;&gt;OFFSET(C500,1,0)),SUMIFS(M.1[Giá có thuế],M.1[Số ĐK],C500),"")</f>
        <v/>
      </c>
      <c r="T500" s="159"/>
      <c r="U500" s="161" t="str">
        <f>IF(T500="","",'Thông Tin Chung'!$L$3)</f>
        <v/>
      </c>
      <c r="V500" s="163" t="str">
        <f t="shared" ca="1" si="111"/>
        <v/>
      </c>
      <c r="W500" s="165"/>
      <c r="X500" s="155" t="str">
        <f ca="1">IF(C500="","",IF(OR(D500&lt;NgayBatDau,D500&gt;NgayKetThuc),"Ngày tháng phải nằm trong kỳ báo cáo",IF(AND(F500&lt;&gt;"",COUNTIF(D.3[Tên nhà cung cấp],F500)=0),"Tên NCC chưa khai báo trong DSNCC",IF(AND(G500&lt;&gt;"",COUNTIF(D.1[Tên sản phẩm],G500)=0),"SP này chưa khai báo trong DSSP",""))))</f>
        <v/>
      </c>
      <c r="Y500" s="23" t="str">
        <f t="shared" ca="1" si="113"/>
        <v/>
      </c>
      <c r="Z500" s="23" t="str">
        <f t="shared" ca="1" si="114"/>
        <v/>
      </c>
      <c r="AA500" s="23" t="str">
        <f t="shared" ca="1" si="115"/>
        <v/>
      </c>
    </row>
    <row r="501" spans="2:27" ht="27.75" customHeight="1" x14ac:dyDescent="0.2">
      <c r="B501" s="7">
        <f t="shared" si="102"/>
        <v>498</v>
      </c>
      <c r="C501" s="7" t="str">
        <f t="shared" ca="1" si="112"/>
        <v/>
      </c>
      <c r="D501" s="156" t="str">
        <f t="shared" ca="1" si="103"/>
        <v/>
      </c>
      <c r="E501" s="157" t="str">
        <f t="shared" ca="1" si="104"/>
        <v/>
      </c>
      <c r="F501" s="158" t="str">
        <f t="shared" ca="1" si="105"/>
        <v/>
      </c>
      <c r="G501" s="159"/>
      <c r="H501" s="159" t="str">
        <f>IF(G501="","",INDEX(D.1[Quy cách],MATCH(G501,D.1[Tên sản phẩm],0)))</f>
        <v/>
      </c>
      <c r="I501" s="160" t="str">
        <f>IF(G501="","",INDEX(D.1[ĐVT],MATCH(G501,D.1[Tên sản phẩm],0)))</f>
        <v/>
      </c>
      <c r="J501" s="162" t="str">
        <f>IF(G501="","",INDEX(D.1[Đơn giá nhập
(Hàng tồn đầu kỳ)],MATCH(G501,D.1[Tên sản phẩm],0)))</f>
        <v/>
      </c>
      <c r="K501" s="162" t="str">
        <f t="shared" si="106"/>
        <v/>
      </c>
      <c r="L501" s="159"/>
      <c r="M501" s="163" t="str">
        <f t="shared" si="107"/>
        <v/>
      </c>
      <c r="N501" s="164"/>
      <c r="O501" s="162"/>
      <c r="P501" s="163" t="str">
        <f t="shared" si="108"/>
        <v/>
      </c>
      <c r="Q501" s="164" t="str">
        <f t="shared" ca="1" si="109"/>
        <v/>
      </c>
      <c r="R501" s="163" t="str">
        <f t="shared" si="110"/>
        <v/>
      </c>
      <c r="S501" s="163" t="str">
        <f ca="1">IF(AND(C501&lt;&gt;"",C501&lt;&gt;OFFSET(C501,1,0)),SUMIFS(M.1[Giá có thuế],M.1[Số ĐK],C501),"")</f>
        <v/>
      </c>
      <c r="T501" s="159"/>
      <c r="U501" s="161" t="str">
        <f>IF(T501="","",'Thông Tin Chung'!$L$3)</f>
        <v/>
      </c>
      <c r="V501" s="163" t="str">
        <f t="shared" ca="1" si="111"/>
        <v/>
      </c>
      <c r="W501" s="165"/>
      <c r="X501" s="155" t="str">
        <f ca="1">IF(C501="","",IF(OR(D501&lt;NgayBatDau,D501&gt;NgayKetThuc),"Ngày tháng phải nằm trong kỳ báo cáo",IF(AND(F501&lt;&gt;"",COUNTIF(D.3[Tên nhà cung cấp],F501)=0),"Tên NCC chưa khai báo trong DSNCC",IF(AND(G501&lt;&gt;"",COUNTIF(D.1[Tên sản phẩm],G501)=0),"SP này chưa khai báo trong DSSP",""))))</f>
        <v/>
      </c>
      <c r="Y501" s="23" t="str">
        <f t="shared" ca="1" si="113"/>
        <v/>
      </c>
      <c r="Z501" s="23" t="str">
        <f t="shared" ca="1" si="114"/>
        <v/>
      </c>
      <c r="AA501" s="23" t="str">
        <f t="shared" ca="1" si="115"/>
        <v/>
      </c>
    </row>
    <row r="502" spans="2:27" ht="27.75" customHeight="1" x14ac:dyDescent="0.2">
      <c r="B502" s="7">
        <f t="shared" si="102"/>
        <v>499</v>
      </c>
      <c r="C502" s="7" t="str">
        <f t="shared" ca="1" si="112"/>
        <v/>
      </c>
      <c r="D502" s="156" t="str">
        <f t="shared" ca="1" si="103"/>
        <v/>
      </c>
      <c r="E502" s="157" t="str">
        <f t="shared" ca="1" si="104"/>
        <v/>
      </c>
      <c r="F502" s="158" t="str">
        <f t="shared" ca="1" si="105"/>
        <v/>
      </c>
      <c r="G502" s="159"/>
      <c r="H502" s="159" t="str">
        <f>IF(G502="","",INDEX(D.1[Quy cách],MATCH(G502,D.1[Tên sản phẩm],0)))</f>
        <v/>
      </c>
      <c r="I502" s="160" t="str">
        <f>IF(G502="","",INDEX(D.1[ĐVT],MATCH(G502,D.1[Tên sản phẩm],0)))</f>
        <v/>
      </c>
      <c r="J502" s="162" t="str">
        <f>IF(G502="","",INDEX(D.1[Đơn giá nhập
(Hàng tồn đầu kỳ)],MATCH(G502,D.1[Tên sản phẩm],0)))</f>
        <v/>
      </c>
      <c r="K502" s="162" t="str">
        <f t="shared" si="106"/>
        <v/>
      </c>
      <c r="L502" s="159"/>
      <c r="M502" s="163" t="str">
        <f t="shared" si="107"/>
        <v/>
      </c>
      <c r="N502" s="164"/>
      <c r="O502" s="162"/>
      <c r="P502" s="163" t="str">
        <f t="shared" si="108"/>
        <v/>
      </c>
      <c r="Q502" s="164" t="str">
        <f t="shared" ca="1" si="109"/>
        <v/>
      </c>
      <c r="R502" s="163" t="str">
        <f t="shared" si="110"/>
        <v/>
      </c>
      <c r="S502" s="163" t="str">
        <f ca="1">IF(AND(C502&lt;&gt;"",C502&lt;&gt;OFFSET(C502,1,0)),SUMIFS(M.1[Giá có thuế],M.1[Số ĐK],C502),"")</f>
        <v/>
      </c>
      <c r="T502" s="159"/>
      <c r="U502" s="161" t="str">
        <f>IF(T502="","",'Thông Tin Chung'!$L$3)</f>
        <v/>
      </c>
      <c r="V502" s="163" t="str">
        <f t="shared" ca="1" si="111"/>
        <v/>
      </c>
      <c r="W502" s="165"/>
      <c r="X502" s="155" t="str">
        <f ca="1">IF(C502="","",IF(OR(D502&lt;NgayBatDau,D502&gt;NgayKetThuc),"Ngày tháng phải nằm trong kỳ báo cáo",IF(AND(F502&lt;&gt;"",COUNTIF(D.3[Tên nhà cung cấp],F502)=0),"Tên NCC chưa khai báo trong DSNCC",IF(AND(G502&lt;&gt;"",COUNTIF(D.1[Tên sản phẩm],G502)=0),"SP này chưa khai báo trong DSSP",""))))</f>
        <v/>
      </c>
      <c r="Y502" s="23" t="str">
        <f t="shared" ca="1" si="113"/>
        <v/>
      </c>
      <c r="Z502" s="23" t="str">
        <f t="shared" ca="1" si="114"/>
        <v/>
      </c>
      <c r="AA502" s="23" t="str">
        <f t="shared" ca="1" si="115"/>
        <v/>
      </c>
    </row>
    <row r="503" spans="2:27" ht="27.75" customHeight="1" x14ac:dyDescent="0.2">
      <c r="B503" s="7">
        <f t="shared" si="102"/>
        <v>500</v>
      </c>
      <c r="C503" s="7" t="str">
        <f t="shared" ca="1" si="112"/>
        <v/>
      </c>
      <c r="D503" s="156" t="str">
        <f t="shared" ca="1" si="103"/>
        <v/>
      </c>
      <c r="E503" s="157" t="str">
        <f t="shared" ca="1" si="104"/>
        <v/>
      </c>
      <c r="F503" s="158" t="str">
        <f t="shared" ca="1" si="105"/>
        <v/>
      </c>
      <c r="G503" s="159"/>
      <c r="H503" s="159" t="str">
        <f>IF(G503="","",INDEX(D.1[Quy cách],MATCH(G503,D.1[Tên sản phẩm],0)))</f>
        <v/>
      </c>
      <c r="I503" s="160" t="str">
        <f>IF(G503="","",INDEX(D.1[ĐVT],MATCH(G503,D.1[Tên sản phẩm],0)))</f>
        <v/>
      </c>
      <c r="J503" s="162" t="str">
        <f>IF(G503="","",INDEX(D.1[Đơn giá nhập
(Hàng tồn đầu kỳ)],MATCH(G503,D.1[Tên sản phẩm],0)))</f>
        <v/>
      </c>
      <c r="K503" s="162" t="str">
        <f t="shared" si="106"/>
        <v/>
      </c>
      <c r="L503" s="159"/>
      <c r="M503" s="163" t="str">
        <f t="shared" si="107"/>
        <v/>
      </c>
      <c r="N503" s="164"/>
      <c r="O503" s="162"/>
      <c r="P503" s="163" t="str">
        <f t="shared" si="108"/>
        <v/>
      </c>
      <c r="Q503" s="164" t="str">
        <f t="shared" ca="1" si="109"/>
        <v/>
      </c>
      <c r="R503" s="163" t="str">
        <f t="shared" si="110"/>
        <v/>
      </c>
      <c r="S503" s="163" t="str">
        <f ca="1">IF(AND(C503&lt;&gt;"",C503&lt;&gt;OFFSET(C503,1,0)),SUMIFS(M.1[Giá có thuế],M.1[Số ĐK],C503),"")</f>
        <v/>
      </c>
      <c r="T503" s="159"/>
      <c r="U503" s="161" t="str">
        <f>IF(T503="","",'Thông Tin Chung'!$L$3)</f>
        <v/>
      </c>
      <c r="V503" s="163" t="str">
        <f t="shared" ca="1" si="111"/>
        <v/>
      </c>
      <c r="W503" s="165"/>
      <c r="X503" s="155" t="str">
        <f ca="1">IF(C503="","",IF(OR(D503&lt;NgayBatDau,D503&gt;NgayKetThuc),"Ngày tháng phải nằm trong kỳ báo cáo",IF(AND(F503&lt;&gt;"",COUNTIF(D.3[Tên nhà cung cấp],F503)=0),"Tên NCC chưa khai báo trong DSNCC",IF(AND(G503&lt;&gt;"",COUNTIF(D.1[Tên sản phẩm],G503)=0),"SP này chưa khai báo trong DSSP",""))))</f>
        <v/>
      </c>
      <c r="Y503" s="23" t="str">
        <f t="shared" ca="1" si="113"/>
        <v/>
      </c>
      <c r="Z503" s="23" t="str">
        <f t="shared" ca="1" si="114"/>
        <v/>
      </c>
      <c r="AA503" s="23" t="str">
        <f t="shared" ca="1" si="115"/>
        <v/>
      </c>
    </row>
    <row r="504" spans="2:27" ht="27.75" customHeight="1" x14ac:dyDescent="0.2">
      <c r="B504" s="7">
        <f t="shared" si="102"/>
        <v>501</v>
      </c>
      <c r="C504" s="7" t="str">
        <f t="shared" ca="1" si="112"/>
        <v/>
      </c>
      <c r="D504" s="156" t="str">
        <f t="shared" ca="1" si="103"/>
        <v/>
      </c>
      <c r="E504" s="157" t="str">
        <f t="shared" ca="1" si="104"/>
        <v/>
      </c>
      <c r="F504" s="158" t="str">
        <f t="shared" ca="1" si="105"/>
        <v/>
      </c>
      <c r="G504" s="159"/>
      <c r="H504" s="159" t="str">
        <f>IF(G504="","",INDEX(D.1[Quy cách],MATCH(G504,D.1[Tên sản phẩm],0)))</f>
        <v/>
      </c>
      <c r="I504" s="160" t="str">
        <f>IF(G504="","",INDEX(D.1[ĐVT],MATCH(G504,D.1[Tên sản phẩm],0)))</f>
        <v/>
      </c>
      <c r="J504" s="162" t="str">
        <f>IF(G504="","",INDEX(D.1[Đơn giá nhập
(Hàng tồn đầu kỳ)],MATCH(G504,D.1[Tên sản phẩm],0)))</f>
        <v/>
      </c>
      <c r="K504" s="162" t="str">
        <f t="shared" si="106"/>
        <v/>
      </c>
      <c r="L504" s="159"/>
      <c r="M504" s="163" t="str">
        <f t="shared" si="107"/>
        <v/>
      </c>
      <c r="N504" s="164"/>
      <c r="O504" s="162"/>
      <c r="P504" s="163" t="str">
        <f t="shared" si="108"/>
        <v/>
      </c>
      <c r="Q504" s="164" t="str">
        <f t="shared" ca="1" si="109"/>
        <v/>
      </c>
      <c r="R504" s="163" t="str">
        <f t="shared" si="110"/>
        <v/>
      </c>
      <c r="S504" s="163" t="str">
        <f ca="1">IF(AND(C504&lt;&gt;"",C504&lt;&gt;OFFSET(C504,1,0)),SUMIFS(M.1[Giá có thuế],M.1[Số ĐK],C504),"")</f>
        <v/>
      </c>
      <c r="T504" s="159"/>
      <c r="U504" s="161" t="str">
        <f>IF(T504="","",'Thông Tin Chung'!$L$3)</f>
        <v/>
      </c>
      <c r="V504" s="163" t="str">
        <f t="shared" ca="1" si="111"/>
        <v/>
      </c>
      <c r="W504" s="165"/>
      <c r="X504" s="155" t="str">
        <f ca="1">IF(C504="","",IF(OR(D504&lt;NgayBatDau,D504&gt;NgayKetThuc),"Ngày tháng phải nằm trong kỳ báo cáo",IF(AND(F504&lt;&gt;"",COUNTIF(D.3[Tên nhà cung cấp],F504)=0),"Tên NCC chưa khai báo trong DSNCC",IF(AND(G504&lt;&gt;"",COUNTIF(D.1[Tên sản phẩm],G504)=0),"SP này chưa khai báo trong DSSP",""))))</f>
        <v/>
      </c>
      <c r="Y504" s="23" t="str">
        <f t="shared" ca="1" si="113"/>
        <v/>
      </c>
      <c r="Z504" s="23" t="str">
        <f t="shared" ca="1" si="114"/>
        <v/>
      </c>
      <c r="AA504" s="23" t="str">
        <f t="shared" ca="1" si="115"/>
        <v/>
      </c>
    </row>
    <row r="505" spans="2:27" ht="27.75" customHeight="1" x14ac:dyDescent="0.2">
      <c r="B505" s="7">
        <f t="shared" si="102"/>
        <v>502</v>
      </c>
      <c r="C505" s="7" t="str">
        <f t="shared" ca="1" si="112"/>
        <v/>
      </c>
      <c r="D505" s="156" t="str">
        <f t="shared" ca="1" si="103"/>
        <v/>
      </c>
      <c r="E505" s="157" t="str">
        <f t="shared" ca="1" si="104"/>
        <v/>
      </c>
      <c r="F505" s="158" t="str">
        <f t="shared" ca="1" si="105"/>
        <v/>
      </c>
      <c r="G505" s="159"/>
      <c r="H505" s="159" t="str">
        <f>IF(G505="","",INDEX(D.1[Quy cách],MATCH(G505,D.1[Tên sản phẩm],0)))</f>
        <v/>
      </c>
      <c r="I505" s="160" t="str">
        <f>IF(G505="","",INDEX(D.1[ĐVT],MATCH(G505,D.1[Tên sản phẩm],0)))</f>
        <v/>
      </c>
      <c r="J505" s="162" t="str">
        <f>IF(G505="","",INDEX(D.1[Đơn giá nhập
(Hàng tồn đầu kỳ)],MATCH(G505,D.1[Tên sản phẩm],0)))</f>
        <v/>
      </c>
      <c r="K505" s="162" t="str">
        <f t="shared" si="106"/>
        <v/>
      </c>
      <c r="L505" s="159"/>
      <c r="M505" s="163" t="str">
        <f t="shared" si="107"/>
        <v/>
      </c>
      <c r="N505" s="164"/>
      <c r="O505" s="162"/>
      <c r="P505" s="163" t="str">
        <f t="shared" si="108"/>
        <v/>
      </c>
      <c r="Q505" s="164" t="str">
        <f t="shared" ca="1" si="109"/>
        <v/>
      </c>
      <c r="R505" s="163" t="str">
        <f t="shared" si="110"/>
        <v/>
      </c>
      <c r="S505" s="163" t="str">
        <f ca="1">IF(AND(C505&lt;&gt;"",C505&lt;&gt;OFFSET(C505,1,0)),SUMIFS(M.1[Giá có thuế],M.1[Số ĐK],C505),"")</f>
        <v/>
      </c>
      <c r="T505" s="159"/>
      <c r="U505" s="161" t="str">
        <f>IF(T505="","",'Thông Tin Chung'!$L$3)</f>
        <v/>
      </c>
      <c r="V505" s="163" t="str">
        <f t="shared" ca="1" si="111"/>
        <v/>
      </c>
      <c r="W505" s="165"/>
      <c r="X505" s="155" t="str">
        <f ca="1">IF(C505="","",IF(OR(D505&lt;NgayBatDau,D505&gt;NgayKetThuc),"Ngày tháng phải nằm trong kỳ báo cáo",IF(AND(F505&lt;&gt;"",COUNTIF(D.3[Tên nhà cung cấp],F505)=0),"Tên NCC chưa khai báo trong DSNCC",IF(AND(G505&lt;&gt;"",COUNTIF(D.1[Tên sản phẩm],G505)=0),"SP này chưa khai báo trong DSSP",""))))</f>
        <v/>
      </c>
      <c r="Y505" s="23" t="str">
        <f t="shared" ca="1" si="113"/>
        <v/>
      </c>
      <c r="Z505" s="23" t="str">
        <f t="shared" ca="1" si="114"/>
        <v/>
      </c>
      <c r="AA505" s="23" t="str">
        <f t="shared" ca="1" si="115"/>
        <v/>
      </c>
    </row>
    <row r="506" spans="2:27" ht="27.75" customHeight="1" x14ac:dyDescent="0.2">
      <c r="B506" s="7">
        <f t="shared" si="102"/>
        <v>503</v>
      </c>
      <c r="C506" s="7" t="str">
        <f t="shared" ca="1" si="112"/>
        <v/>
      </c>
      <c r="D506" s="156" t="str">
        <f t="shared" ca="1" si="103"/>
        <v/>
      </c>
      <c r="E506" s="157" t="str">
        <f t="shared" ca="1" si="104"/>
        <v/>
      </c>
      <c r="F506" s="158" t="str">
        <f t="shared" ca="1" si="105"/>
        <v/>
      </c>
      <c r="G506" s="159"/>
      <c r="H506" s="159" t="str">
        <f>IF(G506="","",INDEX(D.1[Quy cách],MATCH(G506,D.1[Tên sản phẩm],0)))</f>
        <v/>
      </c>
      <c r="I506" s="160" t="str">
        <f>IF(G506="","",INDEX(D.1[ĐVT],MATCH(G506,D.1[Tên sản phẩm],0)))</f>
        <v/>
      </c>
      <c r="J506" s="162" t="str">
        <f>IF(G506="","",INDEX(D.1[Đơn giá nhập
(Hàng tồn đầu kỳ)],MATCH(G506,D.1[Tên sản phẩm],0)))</f>
        <v/>
      </c>
      <c r="K506" s="162" t="str">
        <f t="shared" si="106"/>
        <v/>
      </c>
      <c r="L506" s="159"/>
      <c r="M506" s="163" t="str">
        <f t="shared" si="107"/>
        <v/>
      </c>
      <c r="N506" s="164"/>
      <c r="O506" s="162"/>
      <c r="P506" s="163" t="str">
        <f t="shared" si="108"/>
        <v/>
      </c>
      <c r="Q506" s="164" t="str">
        <f t="shared" ca="1" si="109"/>
        <v/>
      </c>
      <c r="R506" s="163" t="str">
        <f t="shared" si="110"/>
        <v/>
      </c>
      <c r="S506" s="163" t="str">
        <f ca="1">IF(AND(C506&lt;&gt;"",C506&lt;&gt;OFFSET(C506,1,0)),SUMIFS(M.1[Giá có thuế],M.1[Số ĐK],C506),"")</f>
        <v/>
      </c>
      <c r="T506" s="159"/>
      <c r="U506" s="161" t="str">
        <f>IF(T506="","",'Thông Tin Chung'!$L$3)</f>
        <v/>
      </c>
      <c r="V506" s="163" t="str">
        <f t="shared" ca="1" si="111"/>
        <v/>
      </c>
      <c r="W506" s="165"/>
      <c r="X506" s="155" t="str">
        <f ca="1">IF(C506="","",IF(OR(D506&lt;NgayBatDau,D506&gt;NgayKetThuc),"Ngày tháng phải nằm trong kỳ báo cáo",IF(AND(F506&lt;&gt;"",COUNTIF(D.3[Tên nhà cung cấp],F506)=0),"Tên NCC chưa khai báo trong DSNCC",IF(AND(G506&lt;&gt;"",COUNTIF(D.1[Tên sản phẩm],G506)=0),"SP này chưa khai báo trong DSSP",""))))</f>
        <v/>
      </c>
      <c r="Y506" s="23" t="str">
        <f t="shared" ca="1" si="113"/>
        <v/>
      </c>
      <c r="Z506" s="23" t="str">
        <f t="shared" ca="1" si="114"/>
        <v/>
      </c>
      <c r="AA506" s="23" t="str">
        <f t="shared" ca="1" si="115"/>
        <v/>
      </c>
    </row>
    <row r="507" spans="2:27" ht="27.75" customHeight="1" x14ac:dyDescent="0.2">
      <c r="B507" s="7">
        <f t="shared" si="102"/>
        <v>504</v>
      </c>
      <c r="C507" s="7" t="str">
        <f t="shared" ca="1" si="112"/>
        <v/>
      </c>
      <c r="D507" s="156" t="str">
        <f t="shared" ca="1" si="103"/>
        <v/>
      </c>
      <c r="E507" s="157" t="str">
        <f t="shared" ca="1" si="104"/>
        <v/>
      </c>
      <c r="F507" s="158" t="str">
        <f t="shared" ca="1" si="105"/>
        <v/>
      </c>
      <c r="G507" s="159"/>
      <c r="H507" s="159" t="str">
        <f>IF(G507="","",INDEX(D.1[Quy cách],MATCH(G507,D.1[Tên sản phẩm],0)))</f>
        <v/>
      </c>
      <c r="I507" s="160" t="str">
        <f>IF(G507="","",INDEX(D.1[ĐVT],MATCH(G507,D.1[Tên sản phẩm],0)))</f>
        <v/>
      </c>
      <c r="J507" s="162" t="str">
        <f>IF(G507="","",INDEX(D.1[Đơn giá nhập
(Hàng tồn đầu kỳ)],MATCH(G507,D.1[Tên sản phẩm],0)))</f>
        <v/>
      </c>
      <c r="K507" s="162" t="str">
        <f t="shared" si="106"/>
        <v/>
      </c>
      <c r="L507" s="159"/>
      <c r="M507" s="163" t="str">
        <f t="shared" si="107"/>
        <v/>
      </c>
      <c r="N507" s="164"/>
      <c r="O507" s="162"/>
      <c r="P507" s="163" t="str">
        <f t="shared" si="108"/>
        <v/>
      </c>
      <c r="Q507" s="164" t="str">
        <f t="shared" ca="1" si="109"/>
        <v/>
      </c>
      <c r="R507" s="163" t="str">
        <f t="shared" si="110"/>
        <v/>
      </c>
      <c r="S507" s="163" t="str">
        <f ca="1">IF(AND(C507&lt;&gt;"",C507&lt;&gt;OFFSET(C507,1,0)),SUMIFS(M.1[Giá có thuế],M.1[Số ĐK],C507),"")</f>
        <v/>
      </c>
      <c r="T507" s="159"/>
      <c r="U507" s="161" t="str">
        <f>IF(T507="","",'Thông Tin Chung'!$L$3)</f>
        <v/>
      </c>
      <c r="V507" s="163" t="str">
        <f t="shared" ca="1" si="111"/>
        <v/>
      </c>
      <c r="W507" s="165"/>
      <c r="X507" s="155" t="str">
        <f ca="1">IF(C507="","",IF(OR(D507&lt;NgayBatDau,D507&gt;NgayKetThuc),"Ngày tháng phải nằm trong kỳ báo cáo",IF(AND(F507&lt;&gt;"",COUNTIF(D.3[Tên nhà cung cấp],F507)=0),"Tên NCC chưa khai báo trong DSNCC",IF(AND(G507&lt;&gt;"",COUNTIF(D.1[Tên sản phẩm],G507)=0),"SP này chưa khai báo trong DSSP",""))))</f>
        <v/>
      </c>
      <c r="Y507" s="23" t="str">
        <f t="shared" ca="1" si="113"/>
        <v/>
      </c>
      <c r="Z507" s="23" t="str">
        <f t="shared" ca="1" si="114"/>
        <v/>
      </c>
      <c r="AA507" s="23" t="str">
        <f t="shared" ca="1" si="115"/>
        <v/>
      </c>
    </row>
    <row r="508" spans="2:27" ht="27.75" customHeight="1" x14ac:dyDescent="0.2">
      <c r="B508" s="7">
        <f t="shared" si="102"/>
        <v>505</v>
      </c>
      <c r="C508" s="7" t="str">
        <f t="shared" ca="1" si="112"/>
        <v/>
      </c>
      <c r="D508" s="156" t="str">
        <f t="shared" ca="1" si="103"/>
        <v/>
      </c>
      <c r="E508" s="157" t="str">
        <f t="shared" ca="1" si="104"/>
        <v/>
      </c>
      <c r="F508" s="158" t="str">
        <f t="shared" ca="1" si="105"/>
        <v/>
      </c>
      <c r="G508" s="159"/>
      <c r="H508" s="159" t="str">
        <f>IF(G508="","",INDEX(D.1[Quy cách],MATCH(G508,D.1[Tên sản phẩm],0)))</f>
        <v/>
      </c>
      <c r="I508" s="160" t="str">
        <f>IF(G508="","",INDEX(D.1[ĐVT],MATCH(G508,D.1[Tên sản phẩm],0)))</f>
        <v/>
      </c>
      <c r="J508" s="162" t="str">
        <f>IF(G508="","",INDEX(D.1[Đơn giá nhập
(Hàng tồn đầu kỳ)],MATCH(G508,D.1[Tên sản phẩm],0)))</f>
        <v/>
      </c>
      <c r="K508" s="162" t="str">
        <f t="shared" si="106"/>
        <v/>
      </c>
      <c r="L508" s="159"/>
      <c r="M508" s="163" t="str">
        <f t="shared" si="107"/>
        <v/>
      </c>
      <c r="N508" s="164"/>
      <c r="O508" s="162"/>
      <c r="P508" s="163" t="str">
        <f t="shared" si="108"/>
        <v/>
      </c>
      <c r="Q508" s="164" t="str">
        <f t="shared" ca="1" si="109"/>
        <v/>
      </c>
      <c r="R508" s="163" t="str">
        <f t="shared" si="110"/>
        <v/>
      </c>
      <c r="S508" s="163" t="str">
        <f ca="1">IF(AND(C508&lt;&gt;"",C508&lt;&gt;OFFSET(C508,1,0)),SUMIFS(M.1[Giá có thuế],M.1[Số ĐK],C508),"")</f>
        <v/>
      </c>
      <c r="T508" s="159"/>
      <c r="U508" s="161" t="str">
        <f>IF(T508="","",'Thông Tin Chung'!$L$3)</f>
        <v/>
      </c>
      <c r="V508" s="163" t="str">
        <f t="shared" ca="1" si="111"/>
        <v/>
      </c>
      <c r="W508" s="165"/>
      <c r="X508" s="155" t="str">
        <f ca="1">IF(C508="","",IF(OR(D508&lt;NgayBatDau,D508&gt;NgayKetThuc),"Ngày tháng phải nằm trong kỳ báo cáo",IF(AND(F508&lt;&gt;"",COUNTIF(D.3[Tên nhà cung cấp],F508)=0),"Tên NCC chưa khai báo trong DSNCC",IF(AND(G508&lt;&gt;"",COUNTIF(D.1[Tên sản phẩm],G508)=0),"SP này chưa khai báo trong DSSP",""))))</f>
        <v/>
      </c>
      <c r="Y508" s="23" t="str">
        <f t="shared" ca="1" si="113"/>
        <v/>
      </c>
      <c r="Z508" s="23" t="str">
        <f t="shared" ca="1" si="114"/>
        <v/>
      </c>
      <c r="AA508" s="23" t="str">
        <f t="shared" ca="1" si="115"/>
        <v/>
      </c>
    </row>
    <row r="509" spans="2:27" ht="27.75" customHeight="1" x14ac:dyDescent="0.2">
      <c r="B509" s="7">
        <f t="shared" si="102"/>
        <v>506</v>
      </c>
      <c r="C509" s="7" t="str">
        <f t="shared" ca="1" si="112"/>
        <v/>
      </c>
      <c r="D509" s="156" t="str">
        <f t="shared" ca="1" si="103"/>
        <v/>
      </c>
      <c r="E509" s="157" t="str">
        <f t="shared" ca="1" si="104"/>
        <v/>
      </c>
      <c r="F509" s="158" t="str">
        <f t="shared" ca="1" si="105"/>
        <v/>
      </c>
      <c r="G509" s="159"/>
      <c r="H509" s="159" t="str">
        <f>IF(G509="","",INDEX(D.1[Quy cách],MATCH(G509,D.1[Tên sản phẩm],0)))</f>
        <v/>
      </c>
      <c r="I509" s="160" t="str">
        <f>IF(G509="","",INDEX(D.1[ĐVT],MATCH(G509,D.1[Tên sản phẩm],0)))</f>
        <v/>
      </c>
      <c r="J509" s="162" t="str">
        <f>IF(G509="","",INDEX(D.1[Đơn giá nhập
(Hàng tồn đầu kỳ)],MATCH(G509,D.1[Tên sản phẩm],0)))</f>
        <v/>
      </c>
      <c r="K509" s="162" t="str">
        <f t="shared" si="106"/>
        <v/>
      </c>
      <c r="L509" s="159"/>
      <c r="M509" s="163" t="str">
        <f t="shared" si="107"/>
        <v/>
      </c>
      <c r="N509" s="164"/>
      <c r="O509" s="162"/>
      <c r="P509" s="163" t="str">
        <f t="shared" si="108"/>
        <v/>
      </c>
      <c r="Q509" s="164" t="str">
        <f t="shared" ca="1" si="109"/>
        <v/>
      </c>
      <c r="R509" s="163" t="str">
        <f t="shared" si="110"/>
        <v/>
      </c>
      <c r="S509" s="163" t="str">
        <f ca="1">IF(AND(C509&lt;&gt;"",C509&lt;&gt;OFFSET(C509,1,0)),SUMIFS(M.1[Giá có thuế],M.1[Số ĐK],C509),"")</f>
        <v/>
      </c>
      <c r="T509" s="159"/>
      <c r="U509" s="161" t="str">
        <f>IF(T509="","",'Thông Tin Chung'!$L$3)</f>
        <v/>
      </c>
      <c r="V509" s="163" t="str">
        <f t="shared" ca="1" si="111"/>
        <v/>
      </c>
      <c r="W509" s="165"/>
      <c r="X509" s="155" t="str">
        <f ca="1">IF(C509="","",IF(OR(D509&lt;NgayBatDau,D509&gt;NgayKetThuc),"Ngày tháng phải nằm trong kỳ báo cáo",IF(AND(F509&lt;&gt;"",COUNTIF(D.3[Tên nhà cung cấp],F509)=0),"Tên NCC chưa khai báo trong DSNCC",IF(AND(G509&lt;&gt;"",COUNTIF(D.1[Tên sản phẩm],G509)=0),"SP này chưa khai báo trong DSSP",""))))</f>
        <v/>
      </c>
      <c r="Y509" s="23" t="str">
        <f t="shared" ca="1" si="113"/>
        <v/>
      </c>
      <c r="Z509" s="23" t="str">
        <f t="shared" ca="1" si="114"/>
        <v/>
      </c>
      <c r="AA509" s="23" t="str">
        <f t="shared" ca="1" si="115"/>
        <v/>
      </c>
    </row>
    <row r="510" spans="2:27" ht="27.75" customHeight="1" x14ac:dyDescent="0.2">
      <c r="B510" s="7">
        <f t="shared" si="102"/>
        <v>507</v>
      </c>
      <c r="C510" s="7" t="str">
        <f t="shared" ca="1" si="112"/>
        <v/>
      </c>
      <c r="D510" s="156" t="str">
        <f t="shared" ca="1" si="103"/>
        <v/>
      </c>
      <c r="E510" s="157" t="str">
        <f t="shared" ca="1" si="104"/>
        <v/>
      </c>
      <c r="F510" s="158" t="str">
        <f t="shared" ca="1" si="105"/>
        <v/>
      </c>
      <c r="G510" s="159"/>
      <c r="H510" s="159" t="str">
        <f>IF(G510="","",INDEX(D.1[Quy cách],MATCH(G510,D.1[Tên sản phẩm],0)))</f>
        <v/>
      </c>
      <c r="I510" s="160" t="str">
        <f>IF(G510="","",INDEX(D.1[ĐVT],MATCH(G510,D.1[Tên sản phẩm],0)))</f>
        <v/>
      </c>
      <c r="J510" s="162" t="str">
        <f>IF(G510="","",INDEX(D.1[Đơn giá nhập
(Hàng tồn đầu kỳ)],MATCH(G510,D.1[Tên sản phẩm],0)))</f>
        <v/>
      </c>
      <c r="K510" s="162" t="str">
        <f t="shared" si="106"/>
        <v/>
      </c>
      <c r="L510" s="159"/>
      <c r="M510" s="163" t="str">
        <f t="shared" si="107"/>
        <v/>
      </c>
      <c r="N510" s="164"/>
      <c r="O510" s="162"/>
      <c r="P510" s="163" t="str">
        <f t="shared" si="108"/>
        <v/>
      </c>
      <c r="Q510" s="164" t="str">
        <f t="shared" ca="1" si="109"/>
        <v/>
      </c>
      <c r="R510" s="163" t="str">
        <f t="shared" si="110"/>
        <v/>
      </c>
      <c r="S510" s="163" t="str">
        <f ca="1">IF(AND(C510&lt;&gt;"",C510&lt;&gt;OFFSET(C510,1,0)),SUMIFS(M.1[Giá có thuế],M.1[Số ĐK],C510),"")</f>
        <v/>
      </c>
      <c r="T510" s="159"/>
      <c r="U510" s="161" t="str">
        <f>IF(T510="","",'Thông Tin Chung'!$L$3)</f>
        <v/>
      </c>
      <c r="V510" s="163" t="str">
        <f t="shared" ca="1" si="111"/>
        <v/>
      </c>
      <c r="W510" s="165"/>
      <c r="X510" s="155" t="str">
        <f ca="1">IF(C510="","",IF(OR(D510&lt;NgayBatDau,D510&gt;NgayKetThuc),"Ngày tháng phải nằm trong kỳ báo cáo",IF(AND(F510&lt;&gt;"",COUNTIF(D.3[Tên nhà cung cấp],F510)=0),"Tên NCC chưa khai báo trong DSNCC",IF(AND(G510&lt;&gt;"",COUNTIF(D.1[Tên sản phẩm],G510)=0),"SP này chưa khai báo trong DSSP",""))))</f>
        <v/>
      </c>
      <c r="Y510" s="23" t="str">
        <f t="shared" ca="1" si="113"/>
        <v/>
      </c>
      <c r="Z510" s="23" t="str">
        <f t="shared" ca="1" si="114"/>
        <v/>
      </c>
      <c r="AA510" s="23" t="str">
        <f t="shared" ca="1" si="115"/>
        <v/>
      </c>
    </row>
    <row r="511" spans="2:27" ht="27.75" customHeight="1" x14ac:dyDescent="0.2">
      <c r="B511" s="7">
        <f t="shared" si="102"/>
        <v>508</v>
      </c>
      <c r="C511" s="7" t="str">
        <f t="shared" ca="1" si="112"/>
        <v/>
      </c>
      <c r="D511" s="156" t="str">
        <f t="shared" ca="1" si="103"/>
        <v/>
      </c>
      <c r="E511" s="157" t="str">
        <f t="shared" ca="1" si="104"/>
        <v/>
      </c>
      <c r="F511" s="158" t="str">
        <f t="shared" ca="1" si="105"/>
        <v/>
      </c>
      <c r="G511" s="159"/>
      <c r="H511" s="159" t="str">
        <f>IF(G511="","",INDEX(D.1[Quy cách],MATCH(G511,D.1[Tên sản phẩm],0)))</f>
        <v/>
      </c>
      <c r="I511" s="160" t="str">
        <f>IF(G511="","",INDEX(D.1[ĐVT],MATCH(G511,D.1[Tên sản phẩm],0)))</f>
        <v/>
      </c>
      <c r="J511" s="162" t="str">
        <f>IF(G511="","",INDEX(D.1[Đơn giá nhập
(Hàng tồn đầu kỳ)],MATCH(G511,D.1[Tên sản phẩm],0)))</f>
        <v/>
      </c>
      <c r="K511" s="162" t="str">
        <f t="shared" si="106"/>
        <v/>
      </c>
      <c r="L511" s="159"/>
      <c r="M511" s="163" t="str">
        <f t="shared" si="107"/>
        <v/>
      </c>
      <c r="N511" s="164"/>
      <c r="O511" s="162"/>
      <c r="P511" s="163" t="str">
        <f t="shared" si="108"/>
        <v/>
      </c>
      <c r="Q511" s="164" t="str">
        <f t="shared" ca="1" si="109"/>
        <v/>
      </c>
      <c r="R511" s="163" t="str">
        <f t="shared" si="110"/>
        <v/>
      </c>
      <c r="S511" s="163" t="str">
        <f ca="1">IF(AND(C511&lt;&gt;"",C511&lt;&gt;OFFSET(C511,1,0)),SUMIFS(M.1[Giá có thuế],M.1[Số ĐK],C511),"")</f>
        <v/>
      </c>
      <c r="T511" s="159"/>
      <c r="U511" s="161" t="str">
        <f>IF(T511="","",'Thông Tin Chung'!$L$3)</f>
        <v/>
      </c>
      <c r="V511" s="163" t="str">
        <f t="shared" ca="1" si="111"/>
        <v/>
      </c>
      <c r="W511" s="165"/>
      <c r="X511" s="155" t="str">
        <f ca="1">IF(C511="","",IF(OR(D511&lt;NgayBatDau,D511&gt;NgayKetThuc),"Ngày tháng phải nằm trong kỳ báo cáo",IF(AND(F511&lt;&gt;"",COUNTIF(D.3[Tên nhà cung cấp],F511)=0),"Tên NCC chưa khai báo trong DSNCC",IF(AND(G511&lt;&gt;"",COUNTIF(D.1[Tên sản phẩm],G511)=0),"SP này chưa khai báo trong DSSP",""))))</f>
        <v/>
      </c>
      <c r="Y511" s="23" t="str">
        <f t="shared" ca="1" si="113"/>
        <v/>
      </c>
      <c r="Z511" s="23" t="str">
        <f t="shared" ca="1" si="114"/>
        <v/>
      </c>
      <c r="AA511" s="23" t="str">
        <f t="shared" ca="1" si="115"/>
        <v/>
      </c>
    </row>
    <row r="512" spans="2:27" ht="27.75" customHeight="1" x14ac:dyDescent="0.2">
      <c r="B512" s="7">
        <f t="shared" si="102"/>
        <v>509</v>
      </c>
      <c r="C512" s="7" t="str">
        <f t="shared" ca="1" si="112"/>
        <v/>
      </c>
      <c r="D512" s="156" t="str">
        <f t="shared" ca="1" si="103"/>
        <v/>
      </c>
      <c r="E512" s="157" t="str">
        <f t="shared" ca="1" si="104"/>
        <v/>
      </c>
      <c r="F512" s="158" t="str">
        <f t="shared" ca="1" si="105"/>
        <v/>
      </c>
      <c r="G512" s="159"/>
      <c r="H512" s="159" t="str">
        <f>IF(G512="","",INDEX(D.1[Quy cách],MATCH(G512,D.1[Tên sản phẩm],0)))</f>
        <v/>
      </c>
      <c r="I512" s="160" t="str">
        <f>IF(G512="","",INDEX(D.1[ĐVT],MATCH(G512,D.1[Tên sản phẩm],0)))</f>
        <v/>
      </c>
      <c r="J512" s="162" t="str">
        <f>IF(G512="","",INDEX(D.1[Đơn giá nhập
(Hàng tồn đầu kỳ)],MATCH(G512,D.1[Tên sản phẩm],0)))</f>
        <v/>
      </c>
      <c r="K512" s="162" t="str">
        <f t="shared" si="106"/>
        <v/>
      </c>
      <c r="L512" s="159"/>
      <c r="M512" s="163" t="str">
        <f t="shared" si="107"/>
        <v/>
      </c>
      <c r="N512" s="164"/>
      <c r="O512" s="162"/>
      <c r="P512" s="163" t="str">
        <f t="shared" si="108"/>
        <v/>
      </c>
      <c r="Q512" s="164" t="str">
        <f t="shared" ca="1" si="109"/>
        <v/>
      </c>
      <c r="R512" s="163" t="str">
        <f t="shared" si="110"/>
        <v/>
      </c>
      <c r="S512" s="163" t="str">
        <f ca="1">IF(AND(C512&lt;&gt;"",C512&lt;&gt;OFFSET(C512,1,0)),SUMIFS(M.1[Giá có thuế],M.1[Số ĐK],C512),"")</f>
        <v/>
      </c>
      <c r="T512" s="159"/>
      <c r="U512" s="161" t="str">
        <f>IF(T512="","",'Thông Tin Chung'!$L$3)</f>
        <v/>
      </c>
      <c r="V512" s="163" t="str">
        <f t="shared" ca="1" si="111"/>
        <v/>
      </c>
      <c r="W512" s="165"/>
      <c r="X512" s="155" t="str">
        <f ca="1">IF(C512="","",IF(OR(D512&lt;NgayBatDau,D512&gt;NgayKetThuc),"Ngày tháng phải nằm trong kỳ báo cáo",IF(AND(F512&lt;&gt;"",COUNTIF(D.3[Tên nhà cung cấp],F512)=0),"Tên NCC chưa khai báo trong DSNCC",IF(AND(G512&lt;&gt;"",COUNTIF(D.1[Tên sản phẩm],G512)=0),"SP này chưa khai báo trong DSSP",""))))</f>
        <v/>
      </c>
      <c r="Y512" s="23" t="str">
        <f t="shared" ca="1" si="113"/>
        <v/>
      </c>
      <c r="Z512" s="23" t="str">
        <f t="shared" ca="1" si="114"/>
        <v/>
      </c>
      <c r="AA512" s="23" t="str">
        <f t="shared" ca="1" si="115"/>
        <v/>
      </c>
    </row>
    <row r="513" spans="2:27" ht="27.75" customHeight="1" x14ac:dyDescent="0.2">
      <c r="B513" s="7">
        <f t="shared" si="102"/>
        <v>510</v>
      </c>
      <c r="C513" s="7" t="str">
        <f t="shared" ca="1" si="112"/>
        <v/>
      </c>
      <c r="D513" s="156" t="str">
        <f t="shared" ca="1" si="103"/>
        <v/>
      </c>
      <c r="E513" s="157" t="str">
        <f t="shared" ca="1" si="104"/>
        <v/>
      </c>
      <c r="F513" s="158" t="str">
        <f t="shared" ca="1" si="105"/>
        <v/>
      </c>
      <c r="G513" s="159"/>
      <c r="H513" s="159" t="str">
        <f>IF(G513="","",INDEX(D.1[Quy cách],MATCH(G513,D.1[Tên sản phẩm],0)))</f>
        <v/>
      </c>
      <c r="I513" s="160" t="str">
        <f>IF(G513="","",INDEX(D.1[ĐVT],MATCH(G513,D.1[Tên sản phẩm],0)))</f>
        <v/>
      </c>
      <c r="J513" s="162" t="str">
        <f>IF(G513="","",INDEX(D.1[Đơn giá nhập
(Hàng tồn đầu kỳ)],MATCH(G513,D.1[Tên sản phẩm],0)))</f>
        <v/>
      </c>
      <c r="K513" s="162" t="str">
        <f t="shared" si="106"/>
        <v/>
      </c>
      <c r="L513" s="159"/>
      <c r="M513" s="163" t="str">
        <f t="shared" si="107"/>
        <v/>
      </c>
      <c r="N513" s="164"/>
      <c r="O513" s="162"/>
      <c r="P513" s="163" t="str">
        <f t="shared" si="108"/>
        <v/>
      </c>
      <c r="Q513" s="164" t="str">
        <f t="shared" ca="1" si="109"/>
        <v/>
      </c>
      <c r="R513" s="163" t="str">
        <f t="shared" si="110"/>
        <v/>
      </c>
      <c r="S513" s="163" t="str">
        <f ca="1">IF(AND(C513&lt;&gt;"",C513&lt;&gt;OFFSET(C513,1,0)),SUMIFS(M.1[Giá có thuế],M.1[Số ĐK],C513),"")</f>
        <v/>
      </c>
      <c r="T513" s="159"/>
      <c r="U513" s="161" t="str">
        <f>IF(T513="","",'Thông Tin Chung'!$L$3)</f>
        <v/>
      </c>
      <c r="V513" s="163" t="str">
        <f t="shared" ca="1" si="111"/>
        <v/>
      </c>
      <c r="W513" s="165"/>
      <c r="X513" s="155" t="str">
        <f ca="1">IF(C513="","",IF(OR(D513&lt;NgayBatDau,D513&gt;NgayKetThuc),"Ngày tháng phải nằm trong kỳ báo cáo",IF(AND(F513&lt;&gt;"",COUNTIF(D.3[Tên nhà cung cấp],F513)=0),"Tên NCC chưa khai báo trong DSNCC",IF(AND(G513&lt;&gt;"",COUNTIF(D.1[Tên sản phẩm],G513)=0),"SP này chưa khai báo trong DSSP",""))))</f>
        <v/>
      </c>
      <c r="Y513" s="23" t="str">
        <f t="shared" ca="1" si="113"/>
        <v/>
      </c>
      <c r="Z513" s="23" t="str">
        <f t="shared" ca="1" si="114"/>
        <v/>
      </c>
      <c r="AA513" s="23" t="str">
        <f t="shared" ca="1" si="115"/>
        <v/>
      </c>
    </row>
    <row r="514" spans="2:27" ht="27.75" customHeight="1" x14ac:dyDescent="0.2">
      <c r="B514" s="7">
        <f t="shared" si="102"/>
        <v>511</v>
      </c>
      <c r="C514" s="7" t="str">
        <f t="shared" ca="1" si="112"/>
        <v/>
      </c>
      <c r="D514" s="156" t="str">
        <f t="shared" ca="1" si="103"/>
        <v/>
      </c>
      <c r="E514" s="157" t="str">
        <f t="shared" ca="1" si="104"/>
        <v/>
      </c>
      <c r="F514" s="158" t="str">
        <f t="shared" ca="1" si="105"/>
        <v/>
      </c>
      <c r="G514" s="159"/>
      <c r="H514" s="159" t="str">
        <f>IF(G514="","",INDEX(D.1[Quy cách],MATCH(G514,D.1[Tên sản phẩm],0)))</f>
        <v/>
      </c>
      <c r="I514" s="160" t="str">
        <f>IF(G514="","",INDEX(D.1[ĐVT],MATCH(G514,D.1[Tên sản phẩm],0)))</f>
        <v/>
      </c>
      <c r="J514" s="162" t="str">
        <f>IF(G514="","",INDEX(D.1[Đơn giá nhập
(Hàng tồn đầu kỳ)],MATCH(G514,D.1[Tên sản phẩm],0)))</f>
        <v/>
      </c>
      <c r="K514" s="162" t="str">
        <f t="shared" si="106"/>
        <v/>
      </c>
      <c r="L514" s="159"/>
      <c r="M514" s="163" t="str">
        <f t="shared" si="107"/>
        <v/>
      </c>
      <c r="N514" s="164"/>
      <c r="O514" s="162"/>
      <c r="P514" s="163" t="str">
        <f t="shared" si="108"/>
        <v/>
      </c>
      <c r="Q514" s="164" t="str">
        <f t="shared" ca="1" si="109"/>
        <v/>
      </c>
      <c r="R514" s="163" t="str">
        <f t="shared" si="110"/>
        <v/>
      </c>
      <c r="S514" s="163" t="str">
        <f ca="1">IF(AND(C514&lt;&gt;"",C514&lt;&gt;OFFSET(C514,1,0)),SUMIFS(M.1[Giá có thuế],M.1[Số ĐK],C514),"")</f>
        <v/>
      </c>
      <c r="T514" s="159"/>
      <c r="U514" s="161" t="str">
        <f>IF(T514="","",'Thông Tin Chung'!$L$3)</f>
        <v/>
      </c>
      <c r="V514" s="163" t="str">
        <f t="shared" ca="1" si="111"/>
        <v/>
      </c>
      <c r="W514" s="165"/>
      <c r="X514" s="155" t="str">
        <f ca="1">IF(C514="","",IF(OR(D514&lt;NgayBatDau,D514&gt;NgayKetThuc),"Ngày tháng phải nằm trong kỳ báo cáo",IF(AND(F514&lt;&gt;"",COUNTIF(D.3[Tên nhà cung cấp],F514)=0),"Tên NCC chưa khai báo trong DSNCC",IF(AND(G514&lt;&gt;"",COUNTIF(D.1[Tên sản phẩm],G514)=0),"SP này chưa khai báo trong DSSP",""))))</f>
        <v/>
      </c>
      <c r="Y514" s="23" t="str">
        <f t="shared" ca="1" si="113"/>
        <v/>
      </c>
      <c r="Z514" s="23" t="str">
        <f t="shared" ca="1" si="114"/>
        <v/>
      </c>
      <c r="AA514" s="23" t="str">
        <f t="shared" ca="1" si="115"/>
        <v/>
      </c>
    </row>
    <row r="515" spans="2:27" ht="27.75" customHeight="1" x14ac:dyDescent="0.2">
      <c r="B515" s="7">
        <f t="shared" ref="B515:B578" si="116">ROW(A515)-3</f>
        <v>512</v>
      </c>
      <c r="C515" s="7" t="str">
        <f t="shared" ca="1" si="112"/>
        <v/>
      </c>
      <c r="D515" s="156" t="str">
        <f t="shared" ca="1" si="103"/>
        <v/>
      </c>
      <c r="E515" s="157" t="str">
        <f t="shared" ca="1" si="104"/>
        <v/>
      </c>
      <c r="F515" s="158" t="str">
        <f t="shared" ca="1" si="105"/>
        <v/>
      </c>
      <c r="G515" s="159"/>
      <c r="H515" s="159" t="str">
        <f>IF(G515="","",INDEX(D.1[Quy cách],MATCH(G515,D.1[Tên sản phẩm],0)))</f>
        <v/>
      </c>
      <c r="I515" s="160" t="str">
        <f>IF(G515="","",INDEX(D.1[ĐVT],MATCH(G515,D.1[Tên sản phẩm],0)))</f>
        <v/>
      </c>
      <c r="J515" s="162" t="str">
        <f>IF(G515="","",INDEX(D.1[Đơn giá nhập
(Hàng tồn đầu kỳ)],MATCH(G515,D.1[Tên sản phẩm],0)))</f>
        <v/>
      </c>
      <c r="K515" s="162" t="str">
        <f t="shared" si="106"/>
        <v/>
      </c>
      <c r="L515" s="159"/>
      <c r="M515" s="163" t="str">
        <f t="shared" si="107"/>
        <v/>
      </c>
      <c r="N515" s="164"/>
      <c r="O515" s="162"/>
      <c r="P515" s="163" t="str">
        <f t="shared" si="108"/>
        <v/>
      </c>
      <c r="Q515" s="164" t="str">
        <f t="shared" ca="1" si="109"/>
        <v/>
      </c>
      <c r="R515" s="163" t="str">
        <f t="shared" si="110"/>
        <v/>
      </c>
      <c r="S515" s="163" t="str">
        <f ca="1">IF(AND(C515&lt;&gt;"",C515&lt;&gt;OFFSET(C515,1,0)),SUMIFS(M.1[Giá có thuế],M.1[Số ĐK],C515),"")</f>
        <v/>
      </c>
      <c r="T515" s="159"/>
      <c r="U515" s="161" t="str">
        <f>IF(T515="","",'Thông Tin Chung'!$L$3)</f>
        <v/>
      </c>
      <c r="V515" s="163" t="str">
        <f t="shared" ca="1" si="111"/>
        <v/>
      </c>
      <c r="W515" s="165"/>
      <c r="X515" s="155" t="str">
        <f ca="1">IF(C515="","",IF(OR(D515&lt;NgayBatDau,D515&gt;NgayKetThuc),"Ngày tháng phải nằm trong kỳ báo cáo",IF(AND(F515&lt;&gt;"",COUNTIF(D.3[Tên nhà cung cấp],F515)=0),"Tên NCC chưa khai báo trong DSNCC",IF(AND(G515&lt;&gt;"",COUNTIF(D.1[Tên sản phẩm],G515)=0),"SP này chưa khai báo trong DSSP",""))))</f>
        <v/>
      </c>
      <c r="Y515" s="23" t="str">
        <f t="shared" ca="1" si="113"/>
        <v/>
      </c>
      <c r="Z515" s="23" t="str">
        <f t="shared" ca="1" si="114"/>
        <v/>
      </c>
      <c r="AA515" s="23" t="str">
        <f t="shared" ca="1" si="115"/>
        <v/>
      </c>
    </row>
    <row r="516" spans="2:27" ht="27.75" customHeight="1" x14ac:dyDescent="0.2">
      <c r="B516" s="7">
        <f t="shared" si="116"/>
        <v>513</v>
      </c>
      <c r="C516" s="7" t="str">
        <f t="shared" ca="1" si="112"/>
        <v/>
      </c>
      <c r="D516" s="156" t="str">
        <f t="shared" ref="D516:D579" ca="1" si="117">IF(AND($G516&lt;&gt;"",B516&lt;&gt;1),OFFSET(C516,-1,1),"")</f>
        <v/>
      </c>
      <c r="E516" s="157" t="str">
        <f t="shared" ref="E516:E579" ca="1" si="118">IF(AND($G516&lt;&gt;"",B516&lt;&gt;1),OFFSET(D516,-1,1),"")</f>
        <v/>
      </c>
      <c r="F516" s="158" t="str">
        <f t="shared" ref="F516:F579" ca="1" si="119">IF(AND($G516&lt;&gt;"",B516&lt;&gt;1),OFFSET(E516,-1,1),"")</f>
        <v/>
      </c>
      <c r="G516" s="159"/>
      <c r="H516" s="159" t="str">
        <f>IF(G516="","",INDEX(D.1[Quy cách],MATCH(G516,D.1[Tên sản phẩm],0)))</f>
        <v/>
      </c>
      <c r="I516" s="160" t="str">
        <f>IF(G516="","",INDEX(D.1[ĐVT],MATCH(G516,D.1[Tên sản phẩm],0)))</f>
        <v/>
      </c>
      <c r="J516" s="162" t="str">
        <f>IF(G516="","",INDEX(D.1[Đơn giá nhập
(Hàng tồn đầu kỳ)],MATCH(G516,D.1[Tên sản phẩm],0)))</f>
        <v/>
      </c>
      <c r="K516" s="162" t="str">
        <f t="shared" ref="K516:K579" si="120">IF(OR(G516="",J516=""),"",1)</f>
        <v/>
      </c>
      <c r="L516" s="159"/>
      <c r="M516" s="163" t="str">
        <f t="shared" ref="M516:M579" si="121">IF(AND(J516&lt;&gt;"",K516&lt;&gt;""),J516*K516,"")</f>
        <v/>
      </c>
      <c r="N516" s="164"/>
      <c r="O516" s="162"/>
      <c r="P516" s="163" t="str">
        <f t="shared" ref="P516:P579" si="122">IF(M516="","",M516-SUM(O516))</f>
        <v/>
      </c>
      <c r="Q516" s="164" t="str">
        <f t="shared" ref="Q516:Q579" ca="1" si="123">IF(AND(P516&lt;&gt;"",C516=OFFSET(C516,-1,0)),OFFSET(P516,-1,1),"")</f>
        <v/>
      </c>
      <c r="R516" s="163" t="str">
        <f t="shared" ref="R516:R579" si="124">IF(P516="","",P516*SUM(1,Q516))</f>
        <v/>
      </c>
      <c r="S516" s="163" t="str">
        <f ca="1">IF(AND(C516&lt;&gt;"",C516&lt;&gt;OFFSET(C516,1,0)),SUMIFS(M.1[Giá có thuế],M.1[Số ĐK],C516),"")</f>
        <v/>
      </c>
      <c r="T516" s="159"/>
      <c r="U516" s="161" t="str">
        <f>IF(T516="","",'Thông Tin Chung'!$L$3)</f>
        <v/>
      </c>
      <c r="V516" s="163" t="str">
        <f t="shared" ref="V516:V579" ca="1" si="125">IF(AND(S516&lt;&gt;"",T516&lt;&gt;"",S516&lt;&gt;0),S516-T516,"")</f>
        <v/>
      </c>
      <c r="W516" s="165"/>
      <c r="X516" s="155" t="str">
        <f ca="1">IF(C516="","",IF(OR(D516&lt;NgayBatDau,D516&gt;NgayKetThuc),"Ngày tháng phải nằm trong kỳ báo cáo",IF(AND(F516&lt;&gt;"",COUNTIF(D.3[Tên nhà cung cấp],F516)=0),"Tên NCC chưa khai báo trong DSNCC",IF(AND(G516&lt;&gt;"",COUNTIF(D.1[Tên sản phẩm],G516)=0),"SP này chưa khai báo trong DSSP",""))))</f>
        <v/>
      </c>
      <c r="Y516" s="23" t="str">
        <f t="shared" ca="1" si="113"/>
        <v/>
      </c>
      <c r="Z516" s="23" t="str">
        <f t="shared" ca="1" si="114"/>
        <v/>
      </c>
      <c r="AA516" s="23" t="str">
        <f t="shared" ca="1" si="115"/>
        <v/>
      </c>
    </row>
    <row r="517" spans="2:27" ht="27.75" customHeight="1" x14ac:dyDescent="0.2">
      <c r="B517" s="7">
        <f t="shared" si="116"/>
        <v>514</v>
      </c>
      <c r="C517" s="7" t="str">
        <f t="shared" ref="C517:C580" ca="1" si="126">IF(AND(D517="",E517="",F517=""),"",IF(AND(D517=OFFSET(D517,-1,0),E517=OFFSET(E517,-1,0),F517=OFFSET(F517,-1,0)),OFFSET(B517,-1,1),B517))</f>
        <v/>
      </c>
      <c r="D517" s="156" t="str">
        <f t="shared" ca="1" si="117"/>
        <v/>
      </c>
      <c r="E517" s="157" t="str">
        <f t="shared" ca="1" si="118"/>
        <v/>
      </c>
      <c r="F517" s="158" t="str">
        <f t="shared" ca="1" si="119"/>
        <v/>
      </c>
      <c r="G517" s="159"/>
      <c r="H517" s="159" t="str">
        <f>IF(G517="","",INDEX(D.1[Quy cách],MATCH(G517,D.1[Tên sản phẩm],0)))</f>
        <v/>
      </c>
      <c r="I517" s="160" t="str">
        <f>IF(G517="","",INDEX(D.1[ĐVT],MATCH(G517,D.1[Tên sản phẩm],0)))</f>
        <v/>
      </c>
      <c r="J517" s="162" t="str">
        <f>IF(G517="","",INDEX(D.1[Đơn giá nhập
(Hàng tồn đầu kỳ)],MATCH(G517,D.1[Tên sản phẩm],0)))</f>
        <v/>
      </c>
      <c r="K517" s="162" t="str">
        <f t="shared" si="120"/>
        <v/>
      </c>
      <c r="L517" s="159"/>
      <c r="M517" s="163" t="str">
        <f t="shared" si="121"/>
        <v/>
      </c>
      <c r="N517" s="164"/>
      <c r="O517" s="162"/>
      <c r="P517" s="163" t="str">
        <f t="shared" si="122"/>
        <v/>
      </c>
      <c r="Q517" s="164" t="str">
        <f t="shared" ca="1" si="123"/>
        <v/>
      </c>
      <c r="R517" s="163" t="str">
        <f t="shared" si="124"/>
        <v/>
      </c>
      <c r="S517" s="163" t="str">
        <f ca="1">IF(AND(C517&lt;&gt;"",C517&lt;&gt;OFFSET(C517,1,0)),SUMIFS(M.1[Giá có thuế],M.1[Số ĐK],C517),"")</f>
        <v/>
      </c>
      <c r="T517" s="159"/>
      <c r="U517" s="161" t="str">
        <f>IF(T517="","",'Thông Tin Chung'!$L$3)</f>
        <v/>
      </c>
      <c r="V517" s="163" t="str">
        <f t="shared" ca="1" si="125"/>
        <v/>
      </c>
      <c r="W517" s="165"/>
      <c r="X517" s="155" t="str">
        <f ca="1">IF(C517="","",IF(OR(D517&lt;NgayBatDau,D517&gt;NgayKetThuc),"Ngày tháng phải nằm trong kỳ báo cáo",IF(AND(F517&lt;&gt;"",COUNTIF(D.3[Tên nhà cung cấp],F517)=0),"Tên NCC chưa khai báo trong DSNCC",IF(AND(G517&lt;&gt;"",COUNTIF(D.1[Tên sản phẩm],G517)=0),"SP này chưa khai báo trong DSSP",""))))</f>
        <v/>
      </c>
      <c r="Y517" s="23" t="str">
        <f t="shared" ref="Y517:Y580" ca="1" si="127">IF(D517="","",IF(D517&lt;B3LocTuNgay,0,IF(D517&lt;=B3LocDenNgay,1,"")))</f>
        <v/>
      </c>
      <c r="Z517" s="23" t="str">
        <f t="shared" ref="Z517:Z580" ca="1" si="128">IF(D517="","",IF(D517&lt;B4LocTuNgay,0,IF(D517&lt;=B4LocDenNgay,1,"")))</f>
        <v/>
      </c>
      <c r="AA517" s="23" t="str">
        <f t="shared" ref="AA517:AA580" ca="1" si="129">IF(D517="","",IF(D517&lt;B5LocTuNgay,0,IF(D517&lt;=B5LocDenNgay,1,"")))</f>
        <v/>
      </c>
    </row>
    <row r="518" spans="2:27" ht="27.75" customHeight="1" x14ac:dyDescent="0.2">
      <c r="B518" s="7">
        <f t="shared" si="116"/>
        <v>515</v>
      </c>
      <c r="C518" s="7" t="str">
        <f t="shared" ca="1" si="126"/>
        <v/>
      </c>
      <c r="D518" s="156" t="str">
        <f t="shared" ca="1" si="117"/>
        <v/>
      </c>
      <c r="E518" s="157" t="str">
        <f t="shared" ca="1" si="118"/>
        <v/>
      </c>
      <c r="F518" s="158" t="str">
        <f t="shared" ca="1" si="119"/>
        <v/>
      </c>
      <c r="G518" s="159"/>
      <c r="H518" s="159" t="str">
        <f>IF(G518="","",INDEX(D.1[Quy cách],MATCH(G518,D.1[Tên sản phẩm],0)))</f>
        <v/>
      </c>
      <c r="I518" s="160" t="str">
        <f>IF(G518="","",INDEX(D.1[ĐVT],MATCH(G518,D.1[Tên sản phẩm],0)))</f>
        <v/>
      </c>
      <c r="J518" s="162" t="str">
        <f>IF(G518="","",INDEX(D.1[Đơn giá nhập
(Hàng tồn đầu kỳ)],MATCH(G518,D.1[Tên sản phẩm],0)))</f>
        <v/>
      </c>
      <c r="K518" s="162" t="str">
        <f t="shared" si="120"/>
        <v/>
      </c>
      <c r="L518" s="159"/>
      <c r="M518" s="163" t="str">
        <f t="shared" si="121"/>
        <v/>
      </c>
      <c r="N518" s="164"/>
      <c r="O518" s="162"/>
      <c r="P518" s="163" t="str">
        <f t="shared" si="122"/>
        <v/>
      </c>
      <c r="Q518" s="164" t="str">
        <f t="shared" ca="1" si="123"/>
        <v/>
      </c>
      <c r="R518" s="163" t="str">
        <f t="shared" si="124"/>
        <v/>
      </c>
      <c r="S518" s="163" t="str">
        <f ca="1">IF(AND(C518&lt;&gt;"",C518&lt;&gt;OFFSET(C518,1,0)),SUMIFS(M.1[Giá có thuế],M.1[Số ĐK],C518),"")</f>
        <v/>
      </c>
      <c r="T518" s="159"/>
      <c r="U518" s="161" t="str">
        <f>IF(T518="","",'Thông Tin Chung'!$L$3)</f>
        <v/>
      </c>
      <c r="V518" s="163" t="str">
        <f t="shared" ca="1" si="125"/>
        <v/>
      </c>
      <c r="W518" s="165"/>
      <c r="X518" s="155" t="str">
        <f ca="1">IF(C518="","",IF(OR(D518&lt;NgayBatDau,D518&gt;NgayKetThuc),"Ngày tháng phải nằm trong kỳ báo cáo",IF(AND(F518&lt;&gt;"",COUNTIF(D.3[Tên nhà cung cấp],F518)=0),"Tên NCC chưa khai báo trong DSNCC",IF(AND(G518&lt;&gt;"",COUNTIF(D.1[Tên sản phẩm],G518)=0),"SP này chưa khai báo trong DSSP",""))))</f>
        <v/>
      </c>
      <c r="Y518" s="23" t="str">
        <f t="shared" ca="1" si="127"/>
        <v/>
      </c>
      <c r="Z518" s="23" t="str">
        <f t="shared" ca="1" si="128"/>
        <v/>
      </c>
      <c r="AA518" s="23" t="str">
        <f t="shared" ca="1" si="129"/>
        <v/>
      </c>
    </row>
    <row r="519" spans="2:27" ht="27.75" customHeight="1" x14ac:dyDescent="0.2">
      <c r="B519" s="7">
        <f t="shared" si="116"/>
        <v>516</v>
      </c>
      <c r="C519" s="7" t="str">
        <f t="shared" ca="1" si="126"/>
        <v/>
      </c>
      <c r="D519" s="156" t="str">
        <f t="shared" ca="1" si="117"/>
        <v/>
      </c>
      <c r="E519" s="157" t="str">
        <f t="shared" ca="1" si="118"/>
        <v/>
      </c>
      <c r="F519" s="158" t="str">
        <f t="shared" ca="1" si="119"/>
        <v/>
      </c>
      <c r="G519" s="159"/>
      <c r="H519" s="159" t="str">
        <f>IF(G519="","",INDEX(D.1[Quy cách],MATCH(G519,D.1[Tên sản phẩm],0)))</f>
        <v/>
      </c>
      <c r="I519" s="160" t="str">
        <f>IF(G519="","",INDEX(D.1[ĐVT],MATCH(G519,D.1[Tên sản phẩm],0)))</f>
        <v/>
      </c>
      <c r="J519" s="162" t="str">
        <f>IF(G519="","",INDEX(D.1[Đơn giá nhập
(Hàng tồn đầu kỳ)],MATCH(G519,D.1[Tên sản phẩm],0)))</f>
        <v/>
      </c>
      <c r="K519" s="162" t="str">
        <f t="shared" si="120"/>
        <v/>
      </c>
      <c r="L519" s="159"/>
      <c r="M519" s="163" t="str">
        <f t="shared" si="121"/>
        <v/>
      </c>
      <c r="N519" s="164"/>
      <c r="O519" s="162"/>
      <c r="P519" s="163" t="str">
        <f t="shared" si="122"/>
        <v/>
      </c>
      <c r="Q519" s="164" t="str">
        <f t="shared" ca="1" si="123"/>
        <v/>
      </c>
      <c r="R519" s="163" t="str">
        <f t="shared" si="124"/>
        <v/>
      </c>
      <c r="S519" s="163" t="str">
        <f ca="1">IF(AND(C519&lt;&gt;"",C519&lt;&gt;OFFSET(C519,1,0)),SUMIFS(M.1[Giá có thuế],M.1[Số ĐK],C519),"")</f>
        <v/>
      </c>
      <c r="T519" s="159"/>
      <c r="U519" s="161" t="str">
        <f>IF(T519="","",'Thông Tin Chung'!$L$3)</f>
        <v/>
      </c>
      <c r="V519" s="163" t="str">
        <f t="shared" ca="1" si="125"/>
        <v/>
      </c>
      <c r="W519" s="165"/>
      <c r="X519" s="155" t="str">
        <f ca="1">IF(C519="","",IF(OR(D519&lt;NgayBatDau,D519&gt;NgayKetThuc),"Ngày tháng phải nằm trong kỳ báo cáo",IF(AND(F519&lt;&gt;"",COUNTIF(D.3[Tên nhà cung cấp],F519)=0),"Tên NCC chưa khai báo trong DSNCC",IF(AND(G519&lt;&gt;"",COUNTIF(D.1[Tên sản phẩm],G519)=0),"SP này chưa khai báo trong DSSP",""))))</f>
        <v/>
      </c>
      <c r="Y519" s="23" t="str">
        <f t="shared" ca="1" si="127"/>
        <v/>
      </c>
      <c r="Z519" s="23" t="str">
        <f t="shared" ca="1" si="128"/>
        <v/>
      </c>
      <c r="AA519" s="23" t="str">
        <f t="shared" ca="1" si="129"/>
        <v/>
      </c>
    </row>
    <row r="520" spans="2:27" ht="27.75" customHeight="1" x14ac:dyDescent="0.2">
      <c r="B520" s="7">
        <f t="shared" si="116"/>
        <v>517</v>
      </c>
      <c r="C520" s="7" t="str">
        <f t="shared" ca="1" si="126"/>
        <v/>
      </c>
      <c r="D520" s="156" t="str">
        <f t="shared" ca="1" si="117"/>
        <v/>
      </c>
      <c r="E520" s="157" t="str">
        <f t="shared" ca="1" si="118"/>
        <v/>
      </c>
      <c r="F520" s="158" t="str">
        <f t="shared" ca="1" si="119"/>
        <v/>
      </c>
      <c r="G520" s="159"/>
      <c r="H520" s="159" t="str">
        <f>IF(G520="","",INDEX(D.1[Quy cách],MATCH(G520,D.1[Tên sản phẩm],0)))</f>
        <v/>
      </c>
      <c r="I520" s="160" t="str">
        <f>IF(G520="","",INDEX(D.1[ĐVT],MATCH(G520,D.1[Tên sản phẩm],0)))</f>
        <v/>
      </c>
      <c r="J520" s="162" t="str">
        <f>IF(G520="","",INDEX(D.1[Đơn giá nhập
(Hàng tồn đầu kỳ)],MATCH(G520,D.1[Tên sản phẩm],0)))</f>
        <v/>
      </c>
      <c r="K520" s="162" t="str">
        <f t="shared" si="120"/>
        <v/>
      </c>
      <c r="L520" s="159"/>
      <c r="M520" s="163" t="str">
        <f t="shared" si="121"/>
        <v/>
      </c>
      <c r="N520" s="164"/>
      <c r="O520" s="162"/>
      <c r="P520" s="163" t="str">
        <f t="shared" si="122"/>
        <v/>
      </c>
      <c r="Q520" s="164" t="str">
        <f t="shared" ca="1" si="123"/>
        <v/>
      </c>
      <c r="R520" s="163" t="str">
        <f t="shared" si="124"/>
        <v/>
      </c>
      <c r="S520" s="163" t="str">
        <f ca="1">IF(AND(C520&lt;&gt;"",C520&lt;&gt;OFFSET(C520,1,0)),SUMIFS(M.1[Giá có thuế],M.1[Số ĐK],C520),"")</f>
        <v/>
      </c>
      <c r="T520" s="159"/>
      <c r="U520" s="161" t="str">
        <f>IF(T520="","",'Thông Tin Chung'!$L$3)</f>
        <v/>
      </c>
      <c r="V520" s="163" t="str">
        <f t="shared" ca="1" si="125"/>
        <v/>
      </c>
      <c r="W520" s="165"/>
      <c r="X520" s="155" t="str">
        <f ca="1">IF(C520="","",IF(OR(D520&lt;NgayBatDau,D520&gt;NgayKetThuc),"Ngày tháng phải nằm trong kỳ báo cáo",IF(AND(F520&lt;&gt;"",COUNTIF(D.3[Tên nhà cung cấp],F520)=0),"Tên NCC chưa khai báo trong DSNCC",IF(AND(G520&lt;&gt;"",COUNTIF(D.1[Tên sản phẩm],G520)=0),"SP này chưa khai báo trong DSSP",""))))</f>
        <v/>
      </c>
      <c r="Y520" s="23" t="str">
        <f t="shared" ca="1" si="127"/>
        <v/>
      </c>
      <c r="Z520" s="23" t="str">
        <f t="shared" ca="1" si="128"/>
        <v/>
      </c>
      <c r="AA520" s="23" t="str">
        <f t="shared" ca="1" si="129"/>
        <v/>
      </c>
    </row>
    <row r="521" spans="2:27" ht="27.75" customHeight="1" x14ac:dyDescent="0.2">
      <c r="B521" s="7">
        <f t="shared" si="116"/>
        <v>518</v>
      </c>
      <c r="C521" s="7" t="str">
        <f t="shared" ca="1" si="126"/>
        <v/>
      </c>
      <c r="D521" s="156" t="str">
        <f t="shared" ca="1" si="117"/>
        <v/>
      </c>
      <c r="E521" s="157" t="str">
        <f t="shared" ca="1" si="118"/>
        <v/>
      </c>
      <c r="F521" s="158" t="str">
        <f t="shared" ca="1" si="119"/>
        <v/>
      </c>
      <c r="G521" s="159"/>
      <c r="H521" s="159" t="str">
        <f>IF(G521="","",INDEX(D.1[Quy cách],MATCH(G521,D.1[Tên sản phẩm],0)))</f>
        <v/>
      </c>
      <c r="I521" s="160" t="str">
        <f>IF(G521="","",INDEX(D.1[ĐVT],MATCH(G521,D.1[Tên sản phẩm],0)))</f>
        <v/>
      </c>
      <c r="J521" s="162" t="str">
        <f>IF(G521="","",INDEX(D.1[Đơn giá nhập
(Hàng tồn đầu kỳ)],MATCH(G521,D.1[Tên sản phẩm],0)))</f>
        <v/>
      </c>
      <c r="K521" s="162" t="str">
        <f t="shared" si="120"/>
        <v/>
      </c>
      <c r="L521" s="159"/>
      <c r="M521" s="163" t="str">
        <f t="shared" si="121"/>
        <v/>
      </c>
      <c r="N521" s="164"/>
      <c r="O521" s="162"/>
      <c r="P521" s="163" t="str">
        <f t="shared" si="122"/>
        <v/>
      </c>
      <c r="Q521" s="164" t="str">
        <f t="shared" ca="1" si="123"/>
        <v/>
      </c>
      <c r="R521" s="163" t="str">
        <f t="shared" si="124"/>
        <v/>
      </c>
      <c r="S521" s="163" t="str">
        <f ca="1">IF(AND(C521&lt;&gt;"",C521&lt;&gt;OFFSET(C521,1,0)),SUMIFS(M.1[Giá có thuế],M.1[Số ĐK],C521),"")</f>
        <v/>
      </c>
      <c r="T521" s="159"/>
      <c r="U521" s="161" t="str">
        <f>IF(T521="","",'Thông Tin Chung'!$L$3)</f>
        <v/>
      </c>
      <c r="V521" s="163" t="str">
        <f t="shared" ca="1" si="125"/>
        <v/>
      </c>
      <c r="W521" s="165"/>
      <c r="X521" s="155" t="str">
        <f ca="1">IF(C521="","",IF(OR(D521&lt;NgayBatDau,D521&gt;NgayKetThuc),"Ngày tháng phải nằm trong kỳ báo cáo",IF(AND(F521&lt;&gt;"",COUNTIF(D.3[Tên nhà cung cấp],F521)=0),"Tên NCC chưa khai báo trong DSNCC",IF(AND(G521&lt;&gt;"",COUNTIF(D.1[Tên sản phẩm],G521)=0),"SP này chưa khai báo trong DSSP",""))))</f>
        <v/>
      </c>
      <c r="Y521" s="23" t="str">
        <f t="shared" ca="1" si="127"/>
        <v/>
      </c>
      <c r="Z521" s="23" t="str">
        <f t="shared" ca="1" si="128"/>
        <v/>
      </c>
      <c r="AA521" s="23" t="str">
        <f t="shared" ca="1" si="129"/>
        <v/>
      </c>
    </row>
    <row r="522" spans="2:27" ht="27.75" customHeight="1" x14ac:dyDescent="0.2">
      <c r="B522" s="7">
        <f t="shared" si="116"/>
        <v>519</v>
      </c>
      <c r="C522" s="7" t="str">
        <f t="shared" ca="1" si="126"/>
        <v/>
      </c>
      <c r="D522" s="156" t="str">
        <f t="shared" ca="1" si="117"/>
        <v/>
      </c>
      <c r="E522" s="157" t="str">
        <f t="shared" ca="1" si="118"/>
        <v/>
      </c>
      <c r="F522" s="158" t="str">
        <f t="shared" ca="1" si="119"/>
        <v/>
      </c>
      <c r="G522" s="159"/>
      <c r="H522" s="159" t="str">
        <f>IF(G522="","",INDEX(D.1[Quy cách],MATCH(G522,D.1[Tên sản phẩm],0)))</f>
        <v/>
      </c>
      <c r="I522" s="160" t="str">
        <f>IF(G522="","",INDEX(D.1[ĐVT],MATCH(G522,D.1[Tên sản phẩm],0)))</f>
        <v/>
      </c>
      <c r="J522" s="162" t="str">
        <f>IF(G522="","",INDEX(D.1[Đơn giá nhập
(Hàng tồn đầu kỳ)],MATCH(G522,D.1[Tên sản phẩm],0)))</f>
        <v/>
      </c>
      <c r="K522" s="162" t="str">
        <f t="shared" si="120"/>
        <v/>
      </c>
      <c r="L522" s="159"/>
      <c r="M522" s="163" t="str">
        <f t="shared" si="121"/>
        <v/>
      </c>
      <c r="N522" s="164"/>
      <c r="O522" s="162"/>
      <c r="P522" s="163" t="str">
        <f t="shared" si="122"/>
        <v/>
      </c>
      <c r="Q522" s="164" t="str">
        <f t="shared" ca="1" si="123"/>
        <v/>
      </c>
      <c r="R522" s="163" t="str">
        <f t="shared" si="124"/>
        <v/>
      </c>
      <c r="S522" s="163" t="str">
        <f ca="1">IF(AND(C522&lt;&gt;"",C522&lt;&gt;OFFSET(C522,1,0)),SUMIFS(M.1[Giá có thuế],M.1[Số ĐK],C522),"")</f>
        <v/>
      </c>
      <c r="T522" s="159"/>
      <c r="U522" s="161" t="str">
        <f>IF(T522="","",'Thông Tin Chung'!$L$3)</f>
        <v/>
      </c>
      <c r="V522" s="163" t="str">
        <f t="shared" ca="1" si="125"/>
        <v/>
      </c>
      <c r="W522" s="165"/>
      <c r="X522" s="155" t="str">
        <f ca="1">IF(C522="","",IF(OR(D522&lt;NgayBatDau,D522&gt;NgayKetThuc),"Ngày tháng phải nằm trong kỳ báo cáo",IF(AND(F522&lt;&gt;"",COUNTIF(D.3[Tên nhà cung cấp],F522)=0),"Tên NCC chưa khai báo trong DSNCC",IF(AND(G522&lt;&gt;"",COUNTIF(D.1[Tên sản phẩm],G522)=0),"SP này chưa khai báo trong DSSP",""))))</f>
        <v/>
      </c>
      <c r="Y522" s="23" t="str">
        <f t="shared" ca="1" si="127"/>
        <v/>
      </c>
      <c r="Z522" s="23" t="str">
        <f t="shared" ca="1" si="128"/>
        <v/>
      </c>
      <c r="AA522" s="23" t="str">
        <f t="shared" ca="1" si="129"/>
        <v/>
      </c>
    </row>
    <row r="523" spans="2:27" ht="27.75" customHeight="1" x14ac:dyDescent="0.2">
      <c r="B523" s="7">
        <f t="shared" si="116"/>
        <v>520</v>
      </c>
      <c r="C523" s="7" t="str">
        <f t="shared" ca="1" si="126"/>
        <v/>
      </c>
      <c r="D523" s="156" t="str">
        <f t="shared" ca="1" si="117"/>
        <v/>
      </c>
      <c r="E523" s="157" t="str">
        <f t="shared" ca="1" si="118"/>
        <v/>
      </c>
      <c r="F523" s="158" t="str">
        <f t="shared" ca="1" si="119"/>
        <v/>
      </c>
      <c r="G523" s="159"/>
      <c r="H523" s="159" t="str">
        <f>IF(G523="","",INDEX(D.1[Quy cách],MATCH(G523,D.1[Tên sản phẩm],0)))</f>
        <v/>
      </c>
      <c r="I523" s="160" t="str">
        <f>IF(G523="","",INDEX(D.1[ĐVT],MATCH(G523,D.1[Tên sản phẩm],0)))</f>
        <v/>
      </c>
      <c r="J523" s="162" t="str">
        <f>IF(G523="","",INDEX(D.1[Đơn giá nhập
(Hàng tồn đầu kỳ)],MATCH(G523,D.1[Tên sản phẩm],0)))</f>
        <v/>
      </c>
      <c r="K523" s="162" t="str">
        <f t="shared" si="120"/>
        <v/>
      </c>
      <c r="L523" s="159"/>
      <c r="M523" s="163" t="str">
        <f t="shared" si="121"/>
        <v/>
      </c>
      <c r="N523" s="164"/>
      <c r="O523" s="162"/>
      <c r="P523" s="163" t="str">
        <f t="shared" si="122"/>
        <v/>
      </c>
      <c r="Q523" s="164" t="str">
        <f t="shared" ca="1" si="123"/>
        <v/>
      </c>
      <c r="R523" s="163" t="str">
        <f t="shared" si="124"/>
        <v/>
      </c>
      <c r="S523" s="163" t="str">
        <f ca="1">IF(AND(C523&lt;&gt;"",C523&lt;&gt;OFFSET(C523,1,0)),SUMIFS(M.1[Giá có thuế],M.1[Số ĐK],C523),"")</f>
        <v/>
      </c>
      <c r="T523" s="159"/>
      <c r="U523" s="161" t="str">
        <f>IF(T523="","",'Thông Tin Chung'!$L$3)</f>
        <v/>
      </c>
      <c r="V523" s="163" t="str">
        <f t="shared" ca="1" si="125"/>
        <v/>
      </c>
      <c r="W523" s="165"/>
      <c r="X523" s="155" t="str">
        <f ca="1">IF(C523="","",IF(OR(D523&lt;NgayBatDau,D523&gt;NgayKetThuc),"Ngày tháng phải nằm trong kỳ báo cáo",IF(AND(F523&lt;&gt;"",COUNTIF(D.3[Tên nhà cung cấp],F523)=0),"Tên NCC chưa khai báo trong DSNCC",IF(AND(G523&lt;&gt;"",COUNTIF(D.1[Tên sản phẩm],G523)=0),"SP này chưa khai báo trong DSSP",""))))</f>
        <v/>
      </c>
      <c r="Y523" s="23" t="str">
        <f t="shared" ca="1" si="127"/>
        <v/>
      </c>
      <c r="Z523" s="23" t="str">
        <f t="shared" ca="1" si="128"/>
        <v/>
      </c>
      <c r="AA523" s="23" t="str">
        <f t="shared" ca="1" si="129"/>
        <v/>
      </c>
    </row>
    <row r="524" spans="2:27" ht="27.75" customHeight="1" x14ac:dyDescent="0.2">
      <c r="B524" s="7">
        <f t="shared" si="116"/>
        <v>521</v>
      </c>
      <c r="C524" s="7" t="str">
        <f t="shared" ca="1" si="126"/>
        <v/>
      </c>
      <c r="D524" s="156" t="str">
        <f t="shared" ca="1" si="117"/>
        <v/>
      </c>
      <c r="E524" s="157" t="str">
        <f t="shared" ca="1" si="118"/>
        <v/>
      </c>
      <c r="F524" s="158" t="str">
        <f t="shared" ca="1" si="119"/>
        <v/>
      </c>
      <c r="G524" s="159"/>
      <c r="H524" s="159" t="str">
        <f>IF(G524="","",INDEX(D.1[Quy cách],MATCH(G524,D.1[Tên sản phẩm],0)))</f>
        <v/>
      </c>
      <c r="I524" s="160" t="str">
        <f>IF(G524="","",INDEX(D.1[ĐVT],MATCH(G524,D.1[Tên sản phẩm],0)))</f>
        <v/>
      </c>
      <c r="J524" s="162" t="str">
        <f>IF(G524="","",INDEX(D.1[Đơn giá nhập
(Hàng tồn đầu kỳ)],MATCH(G524,D.1[Tên sản phẩm],0)))</f>
        <v/>
      </c>
      <c r="K524" s="162" t="str">
        <f t="shared" si="120"/>
        <v/>
      </c>
      <c r="L524" s="159"/>
      <c r="M524" s="163" t="str">
        <f t="shared" si="121"/>
        <v/>
      </c>
      <c r="N524" s="164"/>
      <c r="O524" s="162"/>
      <c r="P524" s="163" t="str">
        <f t="shared" si="122"/>
        <v/>
      </c>
      <c r="Q524" s="164" t="str">
        <f t="shared" ca="1" si="123"/>
        <v/>
      </c>
      <c r="R524" s="163" t="str">
        <f t="shared" si="124"/>
        <v/>
      </c>
      <c r="S524" s="163" t="str">
        <f ca="1">IF(AND(C524&lt;&gt;"",C524&lt;&gt;OFFSET(C524,1,0)),SUMIFS(M.1[Giá có thuế],M.1[Số ĐK],C524),"")</f>
        <v/>
      </c>
      <c r="T524" s="159"/>
      <c r="U524" s="161" t="str">
        <f>IF(T524="","",'Thông Tin Chung'!$L$3)</f>
        <v/>
      </c>
      <c r="V524" s="163" t="str">
        <f t="shared" ca="1" si="125"/>
        <v/>
      </c>
      <c r="W524" s="165"/>
      <c r="X524" s="155" t="str">
        <f ca="1">IF(C524="","",IF(OR(D524&lt;NgayBatDau,D524&gt;NgayKetThuc),"Ngày tháng phải nằm trong kỳ báo cáo",IF(AND(F524&lt;&gt;"",COUNTIF(D.3[Tên nhà cung cấp],F524)=0),"Tên NCC chưa khai báo trong DSNCC",IF(AND(G524&lt;&gt;"",COUNTIF(D.1[Tên sản phẩm],G524)=0),"SP này chưa khai báo trong DSSP",""))))</f>
        <v/>
      </c>
      <c r="Y524" s="23" t="str">
        <f t="shared" ca="1" si="127"/>
        <v/>
      </c>
      <c r="Z524" s="23" t="str">
        <f t="shared" ca="1" si="128"/>
        <v/>
      </c>
      <c r="AA524" s="23" t="str">
        <f t="shared" ca="1" si="129"/>
        <v/>
      </c>
    </row>
    <row r="525" spans="2:27" ht="27.75" customHeight="1" x14ac:dyDescent="0.2">
      <c r="B525" s="7">
        <f t="shared" si="116"/>
        <v>522</v>
      </c>
      <c r="C525" s="7" t="str">
        <f t="shared" ca="1" si="126"/>
        <v/>
      </c>
      <c r="D525" s="156" t="str">
        <f t="shared" ca="1" si="117"/>
        <v/>
      </c>
      <c r="E525" s="157" t="str">
        <f t="shared" ca="1" si="118"/>
        <v/>
      </c>
      <c r="F525" s="158" t="str">
        <f t="shared" ca="1" si="119"/>
        <v/>
      </c>
      <c r="G525" s="159"/>
      <c r="H525" s="159" t="str">
        <f>IF(G525="","",INDEX(D.1[Quy cách],MATCH(G525,D.1[Tên sản phẩm],0)))</f>
        <v/>
      </c>
      <c r="I525" s="160" t="str">
        <f>IF(G525="","",INDEX(D.1[ĐVT],MATCH(G525,D.1[Tên sản phẩm],0)))</f>
        <v/>
      </c>
      <c r="J525" s="162" t="str">
        <f>IF(G525="","",INDEX(D.1[Đơn giá nhập
(Hàng tồn đầu kỳ)],MATCH(G525,D.1[Tên sản phẩm],0)))</f>
        <v/>
      </c>
      <c r="K525" s="162" t="str">
        <f t="shared" si="120"/>
        <v/>
      </c>
      <c r="L525" s="159"/>
      <c r="M525" s="163" t="str">
        <f t="shared" si="121"/>
        <v/>
      </c>
      <c r="N525" s="164"/>
      <c r="O525" s="162"/>
      <c r="P525" s="163" t="str">
        <f t="shared" si="122"/>
        <v/>
      </c>
      <c r="Q525" s="164" t="str">
        <f t="shared" ca="1" si="123"/>
        <v/>
      </c>
      <c r="R525" s="163" t="str">
        <f t="shared" si="124"/>
        <v/>
      </c>
      <c r="S525" s="163" t="str">
        <f ca="1">IF(AND(C525&lt;&gt;"",C525&lt;&gt;OFFSET(C525,1,0)),SUMIFS(M.1[Giá có thuế],M.1[Số ĐK],C525),"")</f>
        <v/>
      </c>
      <c r="T525" s="159"/>
      <c r="U525" s="161" t="str">
        <f>IF(T525="","",'Thông Tin Chung'!$L$3)</f>
        <v/>
      </c>
      <c r="V525" s="163" t="str">
        <f t="shared" ca="1" si="125"/>
        <v/>
      </c>
      <c r="W525" s="165"/>
      <c r="X525" s="155" t="str">
        <f ca="1">IF(C525="","",IF(OR(D525&lt;NgayBatDau,D525&gt;NgayKetThuc),"Ngày tháng phải nằm trong kỳ báo cáo",IF(AND(F525&lt;&gt;"",COUNTIF(D.3[Tên nhà cung cấp],F525)=0),"Tên NCC chưa khai báo trong DSNCC",IF(AND(G525&lt;&gt;"",COUNTIF(D.1[Tên sản phẩm],G525)=0),"SP này chưa khai báo trong DSSP",""))))</f>
        <v/>
      </c>
      <c r="Y525" s="23" t="str">
        <f t="shared" ca="1" si="127"/>
        <v/>
      </c>
      <c r="Z525" s="23" t="str">
        <f t="shared" ca="1" si="128"/>
        <v/>
      </c>
      <c r="AA525" s="23" t="str">
        <f t="shared" ca="1" si="129"/>
        <v/>
      </c>
    </row>
    <row r="526" spans="2:27" ht="27.75" customHeight="1" x14ac:dyDescent="0.2">
      <c r="B526" s="7">
        <f t="shared" si="116"/>
        <v>523</v>
      </c>
      <c r="C526" s="7" t="str">
        <f t="shared" ca="1" si="126"/>
        <v/>
      </c>
      <c r="D526" s="156" t="str">
        <f t="shared" ca="1" si="117"/>
        <v/>
      </c>
      <c r="E526" s="157" t="str">
        <f t="shared" ca="1" si="118"/>
        <v/>
      </c>
      <c r="F526" s="158" t="str">
        <f t="shared" ca="1" si="119"/>
        <v/>
      </c>
      <c r="G526" s="159"/>
      <c r="H526" s="159" t="str">
        <f>IF(G526="","",INDEX(D.1[Quy cách],MATCH(G526,D.1[Tên sản phẩm],0)))</f>
        <v/>
      </c>
      <c r="I526" s="160" t="str">
        <f>IF(G526="","",INDEX(D.1[ĐVT],MATCH(G526,D.1[Tên sản phẩm],0)))</f>
        <v/>
      </c>
      <c r="J526" s="162" t="str">
        <f>IF(G526="","",INDEX(D.1[Đơn giá nhập
(Hàng tồn đầu kỳ)],MATCH(G526,D.1[Tên sản phẩm],0)))</f>
        <v/>
      </c>
      <c r="K526" s="162" t="str">
        <f t="shared" si="120"/>
        <v/>
      </c>
      <c r="L526" s="159"/>
      <c r="M526" s="163" t="str">
        <f t="shared" si="121"/>
        <v/>
      </c>
      <c r="N526" s="164"/>
      <c r="O526" s="162"/>
      <c r="P526" s="163" t="str">
        <f t="shared" si="122"/>
        <v/>
      </c>
      <c r="Q526" s="164" t="str">
        <f t="shared" ca="1" si="123"/>
        <v/>
      </c>
      <c r="R526" s="163" t="str">
        <f t="shared" si="124"/>
        <v/>
      </c>
      <c r="S526" s="163" t="str">
        <f ca="1">IF(AND(C526&lt;&gt;"",C526&lt;&gt;OFFSET(C526,1,0)),SUMIFS(M.1[Giá có thuế],M.1[Số ĐK],C526),"")</f>
        <v/>
      </c>
      <c r="T526" s="159"/>
      <c r="U526" s="161" t="str">
        <f>IF(T526="","",'Thông Tin Chung'!$L$3)</f>
        <v/>
      </c>
      <c r="V526" s="163" t="str">
        <f t="shared" ca="1" si="125"/>
        <v/>
      </c>
      <c r="W526" s="165"/>
      <c r="X526" s="155" t="str">
        <f ca="1">IF(C526="","",IF(OR(D526&lt;NgayBatDau,D526&gt;NgayKetThuc),"Ngày tháng phải nằm trong kỳ báo cáo",IF(AND(F526&lt;&gt;"",COUNTIF(D.3[Tên nhà cung cấp],F526)=0),"Tên NCC chưa khai báo trong DSNCC",IF(AND(G526&lt;&gt;"",COUNTIF(D.1[Tên sản phẩm],G526)=0),"SP này chưa khai báo trong DSSP",""))))</f>
        <v/>
      </c>
      <c r="Y526" s="23" t="str">
        <f t="shared" ca="1" si="127"/>
        <v/>
      </c>
      <c r="Z526" s="23" t="str">
        <f t="shared" ca="1" si="128"/>
        <v/>
      </c>
      <c r="AA526" s="23" t="str">
        <f t="shared" ca="1" si="129"/>
        <v/>
      </c>
    </row>
    <row r="527" spans="2:27" ht="27.75" customHeight="1" x14ac:dyDescent="0.2">
      <c r="B527" s="7">
        <f t="shared" si="116"/>
        <v>524</v>
      </c>
      <c r="C527" s="7" t="str">
        <f t="shared" ca="1" si="126"/>
        <v/>
      </c>
      <c r="D527" s="156" t="str">
        <f t="shared" ca="1" si="117"/>
        <v/>
      </c>
      <c r="E527" s="157" t="str">
        <f t="shared" ca="1" si="118"/>
        <v/>
      </c>
      <c r="F527" s="158" t="str">
        <f t="shared" ca="1" si="119"/>
        <v/>
      </c>
      <c r="G527" s="159"/>
      <c r="H527" s="159" t="str">
        <f>IF(G527="","",INDEX(D.1[Quy cách],MATCH(G527,D.1[Tên sản phẩm],0)))</f>
        <v/>
      </c>
      <c r="I527" s="160" t="str">
        <f>IF(G527="","",INDEX(D.1[ĐVT],MATCH(G527,D.1[Tên sản phẩm],0)))</f>
        <v/>
      </c>
      <c r="J527" s="162" t="str">
        <f>IF(G527="","",INDEX(D.1[Đơn giá nhập
(Hàng tồn đầu kỳ)],MATCH(G527,D.1[Tên sản phẩm],0)))</f>
        <v/>
      </c>
      <c r="K527" s="162" t="str">
        <f t="shared" si="120"/>
        <v/>
      </c>
      <c r="L527" s="159"/>
      <c r="M527" s="163" t="str">
        <f t="shared" si="121"/>
        <v/>
      </c>
      <c r="N527" s="164"/>
      <c r="O527" s="162"/>
      <c r="P527" s="163" t="str">
        <f t="shared" si="122"/>
        <v/>
      </c>
      <c r="Q527" s="164" t="str">
        <f t="shared" ca="1" si="123"/>
        <v/>
      </c>
      <c r="R527" s="163" t="str">
        <f t="shared" si="124"/>
        <v/>
      </c>
      <c r="S527" s="163" t="str">
        <f ca="1">IF(AND(C527&lt;&gt;"",C527&lt;&gt;OFFSET(C527,1,0)),SUMIFS(M.1[Giá có thuế],M.1[Số ĐK],C527),"")</f>
        <v/>
      </c>
      <c r="T527" s="159"/>
      <c r="U527" s="161" t="str">
        <f>IF(T527="","",'Thông Tin Chung'!$L$3)</f>
        <v/>
      </c>
      <c r="V527" s="163" t="str">
        <f t="shared" ca="1" si="125"/>
        <v/>
      </c>
      <c r="W527" s="165"/>
      <c r="X527" s="155" t="str">
        <f ca="1">IF(C527="","",IF(OR(D527&lt;NgayBatDau,D527&gt;NgayKetThuc),"Ngày tháng phải nằm trong kỳ báo cáo",IF(AND(F527&lt;&gt;"",COUNTIF(D.3[Tên nhà cung cấp],F527)=0),"Tên NCC chưa khai báo trong DSNCC",IF(AND(G527&lt;&gt;"",COUNTIF(D.1[Tên sản phẩm],G527)=0),"SP này chưa khai báo trong DSSP",""))))</f>
        <v/>
      </c>
      <c r="Y527" s="23" t="str">
        <f t="shared" ca="1" si="127"/>
        <v/>
      </c>
      <c r="Z527" s="23" t="str">
        <f t="shared" ca="1" si="128"/>
        <v/>
      </c>
      <c r="AA527" s="23" t="str">
        <f t="shared" ca="1" si="129"/>
        <v/>
      </c>
    </row>
    <row r="528" spans="2:27" ht="27.75" customHeight="1" x14ac:dyDescent="0.2">
      <c r="B528" s="7">
        <f t="shared" si="116"/>
        <v>525</v>
      </c>
      <c r="C528" s="7" t="str">
        <f t="shared" ca="1" si="126"/>
        <v/>
      </c>
      <c r="D528" s="156" t="str">
        <f t="shared" ca="1" si="117"/>
        <v/>
      </c>
      <c r="E528" s="157" t="str">
        <f t="shared" ca="1" si="118"/>
        <v/>
      </c>
      <c r="F528" s="158" t="str">
        <f t="shared" ca="1" si="119"/>
        <v/>
      </c>
      <c r="G528" s="159"/>
      <c r="H528" s="159" t="str">
        <f>IF(G528="","",INDEX(D.1[Quy cách],MATCH(G528,D.1[Tên sản phẩm],0)))</f>
        <v/>
      </c>
      <c r="I528" s="160" t="str">
        <f>IF(G528="","",INDEX(D.1[ĐVT],MATCH(G528,D.1[Tên sản phẩm],0)))</f>
        <v/>
      </c>
      <c r="J528" s="162" t="str">
        <f>IF(G528="","",INDEX(D.1[Đơn giá nhập
(Hàng tồn đầu kỳ)],MATCH(G528,D.1[Tên sản phẩm],0)))</f>
        <v/>
      </c>
      <c r="K528" s="162" t="str">
        <f t="shared" si="120"/>
        <v/>
      </c>
      <c r="L528" s="159"/>
      <c r="M528" s="163" t="str">
        <f t="shared" si="121"/>
        <v/>
      </c>
      <c r="N528" s="164"/>
      <c r="O528" s="162"/>
      <c r="P528" s="163" t="str">
        <f t="shared" si="122"/>
        <v/>
      </c>
      <c r="Q528" s="164" t="str">
        <f t="shared" ca="1" si="123"/>
        <v/>
      </c>
      <c r="R528" s="163" t="str">
        <f t="shared" si="124"/>
        <v/>
      </c>
      <c r="S528" s="163" t="str">
        <f ca="1">IF(AND(C528&lt;&gt;"",C528&lt;&gt;OFFSET(C528,1,0)),SUMIFS(M.1[Giá có thuế],M.1[Số ĐK],C528),"")</f>
        <v/>
      </c>
      <c r="T528" s="159"/>
      <c r="U528" s="161" t="str">
        <f>IF(T528="","",'Thông Tin Chung'!$L$3)</f>
        <v/>
      </c>
      <c r="V528" s="163" t="str">
        <f t="shared" ca="1" si="125"/>
        <v/>
      </c>
      <c r="W528" s="165"/>
      <c r="X528" s="155" t="str">
        <f ca="1">IF(C528="","",IF(OR(D528&lt;NgayBatDau,D528&gt;NgayKetThuc),"Ngày tháng phải nằm trong kỳ báo cáo",IF(AND(F528&lt;&gt;"",COUNTIF(D.3[Tên nhà cung cấp],F528)=0),"Tên NCC chưa khai báo trong DSNCC",IF(AND(G528&lt;&gt;"",COUNTIF(D.1[Tên sản phẩm],G528)=0),"SP này chưa khai báo trong DSSP",""))))</f>
        <v/>
      </c>
      <c r="Y528" s="23" t="str">
        <f t="shared" ca="1" si="127"/>
        <v/>
      </c>
      <c r="Z528" s="23" t="str">
        <f t="shared" ca="1" si="128"/>
        <v/>
      </c>
      <c r="AA528" s="23" t="str">
        <f t="shared" ca="1" si="129"/>
        <v/>
      </c>
    </row>
    <row r="529" spans="2:27" ht="27.75" customHeight="1" x14ac:dyDescent="0.2">
      <c r="B529" s="7">
        <f t="shared" si="116"/>
        <v>526</v>
      </c>
      <c r="C529" s="7" t="str">
        <f t="shared" ca="1" si="126"/>
        <v/>
      </c>
      <c r="D529" s="156" t="str">
        <f t="shared" ca="1" si="117"/>
        <v/>
      </c>
      <c r="E529" s="157" t="str">
        <f t="shared" ca="1" si="118"/>
        <v/>
      </c>
      <c r="F529" s="158" t="str">
        <f t="shared" ca="1" si="119"/>
        <v/>
      </c>
      <c r="G529" s="159"/>
      <c r="H529" s="159" t="str">
        <f>IF(G529="","",INDEX(D.1[Quy cách],MATCH(G529,D.1[Tên sản phẩm],0)))</f>
        <v/>
      </c>
      <c r="I529" s="160" t="str">
        <f>IF(G529="","",INDEX(D.1[ĐVT],MATCH(G529,D.1[Tên sản phẩm],0)))</f>
        <v/>
      </c>
      <c r="J529" s="162" t="str">
        <f>IF(G529="","",INDEX(D.1[Đơn giá nhập
(Hàng tồn đầu kỳ)],MATCH(G529,D.1[Tên sản phẩm],0)))</f>
        <v/>
      </c>
      <c r="K529" s="162" t="str">
        <f t="shared" si="120"/>
        <v/>
      </c>
      <c r="L529" s="159"/>
      <c r="M529" s="163" t="str">
        <f t="shared" si="121"/>
        <v/>
      </c>
      <c r="N529" s="164"/>
      <c r="O529" s="162"/>
      <c r="P529" s="163" t="str">
        <f t="shared" si="122"/>
        <v/>
      </c>
      <c r="Q529" s="164" t="str">
        <f t="shared" ca="1" si="123"/>
        <v/>
      </c>
      <c r="R529" s="163" t="str">
        <f t="shared" si="124"/>
        <v/>
      </c>
      <c r="S529" s="163" t="str">
        <f ca="1">IF(AND(C529&lt;&gt;"",C529&lt;&gt;OFFSET(C529,1,0)),SUMIFS(M.1[Giá có thuế],M.1[Số ĐK],C529),"")</f>
        <v/>
      </c>
      <c r="T529" s="159"/>
      <c r="U529" s="161" t="str">
        <f>IF(T529="","",'Thông Tin Chung'!$L$3)</f>
        <v/>
      </c>
      <c r="V529" s="163" t="str">
        <f t="shared" ca="1" si="125"/>
        <v/>
      </c>
      <c r="W529" s="165"/>
      <c r="X529" s="155" t="str">
        <f ca="1">IF(C529="","",IF(OR(D529&lt;NgayBatDau,D529&gt;NgayKetThuc),"Ngày tháng phải nằm trong kỳ báo cáo",IF(AND(F529&lt;&gt;"",COUNTIF(D.3[Tên nhà cung cấp],F529)=0),"Tên NCC chưa khai báo trong DSNCC",IF(AND(G529&lt;&gt;"",COUNTIF(D.1[Tên sản phẩm],G529)=0),"SP này chưa khai báo trong DSSP",""))))</f>
        <v/>
      </c>
      <c r="Y529" s="23" t="str">
        <f t="shared" ca="1" si="127"/>
        <v/>
      </c>
      <c r="Z529" s="23" t="str">
        <f t="shared" ca="1" si="128"/>
        <v/>
      </c>
      <c r="AA529" s="23" t="str">
        <f t="shared" ca="1" si="129"/>
        <v/>
      </c>
    </row>
    <row r="530" spans="2:27" ht="27.75" customHeight="1" x14ac:dyDescent="0.2">
      <c r="B530" s="7">
        <f t="shared" si="116"/>
        <v>527</v>
      </c>
      <c r="C530" s="7" t="str">
        <f t="shared" ca="1" si="126"/>
        <v/>
      </c>
      <c r="D530" s="156" t="str">
        <f t="shared" ca="1" si="117"/>
        <v/>
      </c>
      <c r="E530" s="157" t="str">
        <f t="shared" ca="1" si="118"/>
        <v/>
      </c>
      <c r="F530" s="158" t="str">
        <f t="shared" ca="1" si="119"/>
        <v/>
      </c>
      <c r="G530" s="159"/>
      <c r="H530" s="159" t="str">
        <f>IF(G530="","",INDEX(D.1[Quy cách],MATCH(G530,D.1[Tên sản phẩm],0)))</f>
        <v/>
      </c>
      <c r="I530" s="160" t="str">
        <f>IF(G530="","",INDEX(D.1[ĐVT],MATCH(G530,D.1[Tên sản phẩm],0)))</f>
        <v/>
      </c>
      <c r="J530" s="162" t="str">
        <f>IF(G530="","",INDEX(D.1[Đơn giá nhập
(Hàng tồn đầu kỳ)],MATCH(G530,D.1[Tên sản phẩm],0)))</f>
        <v/>
      </c>
      <c r="K530" s="162" t="str">
        <f t="shared" si="120"/>
        <v/>
      </c>
      <c r="L530" s="159"/>
      <c r="M530" s="163" t="str">
        <f t="shared" si="121"/>
        <v/>
      </c>
      <c r="N530" s="164"/>
      <c r="O530" s="162"/>
      <c r="P530" s="163" t="str">
        <f t="shared" si="122"/>
        <v/>
      </c>
      <c r="Q530" s="164" t="str">
        <f t="shared" ca="1" si="123"/>
        <v/>
      </c>
      <c r="R530" s="163" t="str">
        <f t="shared" si="124"/>
        <v/>
      </c>
      <c r="S530" s="163" t="str">
        <f ca="1">IF(AND(C530&lt;&gt;"",C530&lt;&gt;OFFSET(C530,1,0)),SUMIFS(M.1[Giá có thuế],M.1[Số ĐK],C530),"")</f>
        <v/>
      </c>
      <c r="T530" s="159"/>
      <c r="U530" s="161" t="str">
        <f>IF(T530="","",'Thông Tin Chung'!$L$3)</f>
        <v/>
      </c>
      <c r="V530" s="163" t="str">
        <f t="shared" ca="1" si="125"/>
        <v/>
      </c>
      <c r="W530" s="165"/>
      <c r="X530" s="155" t="str">
        <f ca="1">IF(C530="","",IF(OR(D530&lt;NgayBatDau,D530&gt;NgayKetThuc),"Ngày tháng phải nằm trong kỳ báo cáo",IF(AND(F530&lt;&gt;"",COUNTIF(D.3[Tên nhà cung cấp],F530)=0),"Tên NCC chưa khai báo trong DSNCC",IF(AND(G530&lt;&gt;"",COUNTIF(D.1[Tên sản phẩm],G530)=0),"SP này chưa khai báo trong DSSP",""))))</f>
        <v/>
      </c>
      <c r="Y530" s="23" t="str">
        <f t="shared" ca="1" si="127"/>
        <v/>
      </c>
      <c r="Z530" s="23" t="str">
        <f t="shared" ca="1" si="128"/>
        <v/>
      </c>
      <c r="AA530" s="23" t="str">
        <f t="shared" ca="1" si="129"/>
        <v/>
      </c>
    </row>
    <row r="531" spans="2:27" ht="27.75" customHeight="1" x14ac:dyDescent="0.2">
      <c r="B531" s="7">
        <f t="shared" si="116"/>
        <v>528</v>
      </c>
      <c r="C531" s="7" t="str">
        <f t="shared" ca="1" si="126"/>
        <v/>
      </c>
      <c r="D531" s="156" t="str">
        <f t="shared" ca="1" si="117"/>
        <v/>
      </c>
      <c r="E531" s="157" t="str">
        <f t="shared" ca="1" si="118"/>
        <v/>
      </c>
      <c r="F531" s="158" t="str">
        <f t="shared" ca="1" si="119"/>
        <v/>
      </c>
      <c r="G531" s="159"/>
      <c r="H531" s="159" t="str">
        <f>IF(G531="","",INDEX(D.1[Quy cách],MATCH(G531,D.1[Tên sản phẩm],0)))</f>
        <v/>
      </c>
      <c r="I531" s="160" t="str">
        <f>IF(G531="","",INDEX(D.1[ĐVT],MATCH(G531,D.1[Tên sản phẩm],0)))</f>
        <v/>
      </c>
      <c r="J531" s="162" t="str">
        <f>IF(G531="","",INDEX(D.1[Đơn giá nhập
(Hàng tồn đầu kỳ)],MATCH(G531,D.1[Tên sản phẩm],0)))</f>
        <v/>
      </c>
      <c r="K531" s="162" t="str">
        <f t="shared" si="120"/>
        <v/>
      </c>
      <c r="L531" s="159"/>
      <c r="M531" s="163" t="str">
        <f t="shared" si="121"/>
        <v/>
      </c>
      <c r="N531" s="164"/>
      <c r="O531" s="162"/>
      <c r="P531" s="163" t="str">
        <f t="shared" si="122"/>
        <v/>
      </c>
      <c r="Q531" s="164" t="str">
        <f t="shared" ca="1" si="123"/>
        <v/>
      </c>
      <c r="R531" s="163" t="str">
        <f t="shared" si="124"/>
        <v/>
      </c>
      <c r="S531" s="163" t="str">
        <f ca="1">IF(AND(C531&lt;&gt;"",C531&lt;&gt;OFFSET(C531,1,0)),SUMIFS(M.1[Giá có thuế],M.1[Số ĐK],C531),"")</f>
        <v/>
      </c>
      <c r="T531" s="159"/>
      <c r="U531" s="161" t="str">
        <f>IF(T531="","",'Thông Tin Chung'!$L$3)</f>
        <v/>
      </c>
      <c r="V531" s="163" t="str">
        <f t="shared" ca="1" si="125"/>
        <v/>
      </c>
      <c r="W531" s="165"/>
      <c r="X531" s="155" t="str">
        <f ca="1">IF(C531="","",IF(OR(D531&lt;NgayBatDau,D531&gt;NgayKetThuc),"Ngày tháng phải nằm trong kỳ báo cáo",IF(AND(F531&lt;&gt;"",COUNTIF(D.3[Tên nhà cung cấp],F531)=0),"Tên NCC chưa khai báo trong DSNCC",IF(AND(G531&lt;&gt;"",COUNTIF(D.1[Tên sản phẩm],G531)=0),"SP này chưa khai báo trong DSSP",""))))</f>
        <v/>
      </c>
      <c r="Y531" s="23" t="str">
        <f t="shared" ca="1" si="127"/>
        <v/>
      </c>
      <c r="Z531" s="23" t="str">
        <f t="shared" ca="1" si="128"/>
        <v/>
      </c>
      <c r="AA531" s="23" t="str">
        <f t="shared" ca="1" si="129"/>
        <v/>
      </c>
    </row>
    <row r="532" spans="2:27" ht="27.75" customHeight="1" x14ac:dyDescent="0.2">
      <c r="B532" s="7">
        <f t="shared" si="116"/>
        <v>529</v>
      </c>
      <c r="C532" s="7" t="str">
        <f t="shared" ca="1" si="126"/>
        <v/>
      </c>
      <c r="D532" s="156" t="str">
        <f t="shared" ca="1" si="117"/>
        <v/>
      </c>
      <c r="E532" s="157" t="str">
        <f t="shared" ca="1" si="118"/>
        <v/>
      </c>
      <c r="F532" s="158" t="str">
        <f t="shared" ca="1" si="119"/>
        <v/>
      </c>
      <c r="G532" s="159"/>
      <c r="H532" s="159" t="str">
        <f>IF(G532="","",INDEX(D.1[Quy cách],MATCH(G532,D.1[Tên sản phẩm],0)))</f>
        <v/>
      </c>
      <c r="I532" s="160" t="str">
        <f>IF(G532="","",INDEX(D.1[ĐVT],MATCH(G532,D.1[Tên sản phẩm],0)))</f>
        <v/>
      </c>
      <c r="J532" s="162" t="str">
        <f>IF(G532="","",INDEX(D.1[Đơn giá nhập
(Hàng tồn đầu kỳ)],MATCH(G532,D.1[Tên sản phẩm],0)))</f>
        <v/>
      </c>
      <c r="K532" s="162" t="str">
        <f t="shared" si="120"/>
        <v/>
      </c>
      <c r="L532" s="159"/>
      <c r="M532" s="163" t="str">
        <f t="shared" si="121"/>
        <v/>
      </c>
      <c r="N532" s="164"/>
      <c r="O532" s="162"/>
      <c r="P532" s="163" t="str">
        <f t="shared" si="122"/>
        <v/>
      </c>
      <c r="Q532" s="164" t="str">
        <f t="shared" ca="1" si="123"/>
        <v/>
      </c>
      <c r="R532" s="163" t="str">
        <f t="shared" si="124"/>
        <v/>
      </c>
      <c r="S532" s="163" t="str">
        <f ca="1">IF(AND(C532&lt;&gt;"",C532&lt;&gt;OFFSET(C532,1,0)),SUMIFS(M.1[Giá có thuế],M.1[Số ĐK],C532),"")</f>
        <v/>
      </c>
      <c r="T532" s="159"/>
      <c r="U532" s="161" t="str">
        <f>IF(T532="","",'Thông Tin Chung'!$L$3)</f>
        <v/>
      </c>
      <c r="V532" s="163" t="str">
        <f t="shared" ca="1" si="125"/>
        <v/>
      </c>
      <c r="W532" s="165"/>
      <c r="X532" s="155" t="str">
        <f ca="1">IF(C532="","",IF(OR(D532&lt;NgayBatDau,D532&gt;NgayKetThuc),"Ngày tháng phải nằm trong kỳ báo cáo",IF(AND(F532&lt;&gt;"",COUNTIF(D.3[Tên nhà cung cấp],F532)=0),"Tên NCC chưa khai báo trong DSNCC",IF(AND(G532&lt;&gt;"",COUNTIF(D.1[Tên sản phẩm],G532)=0),"SP này chưa khai báo trong DSSP",""))))</f>
        <v/>
      </c>
      <c r="Y532" s="23" t="str">
        <f t="shared" ca="1" si="127"/>
        <v/>
      </c>
      <c r="Z532" s="23" t="str">
        <f t="shared" ca="1" si="128"/>
        <v/>
      </c>
      <c r="AA532" s="23" t="str">
        <f t="shared" ca="1" si="129"/>
        <v/>
      </c>
    </row>
    <row r="533" spans="2:27" ht="27.75" customHeight="1" x14ac:dyDescent="0.2">
      <c r="B533" s="7">
        <f t="shared" si="116"/>
        <v>530</v>
      </c>
      <c r="C533" s="7" t="str">
        <f t="shared" ca="1" si="126"/>
        <v/>
      </c>
      <c r="D533" s="156" t="str">
        <f t="shared" ca="1" si="117"/>
        <v/>
      </c>
      <c r="E533" s="157" t="str">
        <f t="shared" ca="1" si="118"/>
        <v/>
      </c>
      <c r="F533" s="158" t="str">
        <f t="shared" ca="1" si="119"/>
        <v/>
      </c>
      <c r="G533" s="159"/>
      <c r="H533" s="159" t="str">
        <f>IF(G533="","",INDEX(D.1[Quy cách],MATCH(G533,D.1[Tên sản phẩm],0)))</f>
        <v/>
      </c>
      <c r="I533" s="160" t="str">
        <f>IF(G533="","",INDEX(D.1[ĐVT],MATCH(G533,D.1[Tên sản phẩm],0)))</f>
        <v/>
      </c>
      <c r="J533" s="162" t="str">
        <f>IF(G533="","",INDEX(D.1[Đơn giá nhập
(Hàng tồn đầu kỳ)],MATCH(G533,D.1[Tên sản phẩm],0)))</f>
        <v/>
      </c>
      <c r="K533" s="162" t="str">
        <f t="shared" si="120"/>
        <v/>
      </c>
      <c r="L533" s="159"/>
      <c r="M533" s="163" t="str">
        <f t="shared" si="121"/>
        <v/>
      </c>
      <c r="N533" s="164"/>
      <c r="O533" s="162"/>
      <c r="P533" s="163" t="str">
        <f t="shared" si="122"/>
        <v/>
      </c>
      <c r="Q533" s="164" t="str">
        <f t="shared" ca="1" si="123"/>
        <v/>
      </c>
      <c r="R533" s="163" t="str">
        <f t="shared" si="124"/>
        <v/>
      </c>
      <c r="S533" s="163" t="str">
        <f ca="1">IF(AND(C533&lt;&gt;"",C533&lt;&gt;OFFSET(C533,1,0)),SUMIFS(M.1[Giá có thuế],M.1[Số ĐK],C533),"")</f>
        <v/>
      </c>
      <c r="T533" s="159"/>
      <c r="U533" s="161" t="str">
        <f>IF(T533="","",'Thông Tin Chung'!$L$3)</f>
        <v/>
      </c>
      <c r="V533" s="163" t="str">
        <f t="shared" ca="1" si="125"/>
        <v/>
      </c>
      <c r="W533" s="165"/>
      <c r="X533" s="155" t="str">
        <f ca="1">IF(C533="","",IF(OR(D533&lt;NgayBatDau,D533&gt;NgayKetThuc),"Ngày tháng phải nằm trong kỳ báo cáo",IF(AND(F533&lt;&gt;"",COUNTIF(D.3[Tên nhà cung cấp],F533)=0),"Tên NCC chưa khai báo trong DSNCC",IF(AND(G533&lt;&gt;"",COUNTIF(D.1[Tên sản phẩm],G533)=0),"SP này chưa khai báo trong DSSP",""))))</f>
        <v/>
      </c>
      <c r="Y533" s="23" t="str">
        <f t="shared" ca="1" si="127"/>
        <v/>
      </c>
      <c r="Z533" s="23" t="str">
        <f t="shared" ca="1" si="128"/>
        <v/>
      </c>
      <c r="AA533" s="23" t="str">
        <f t="shared" ca="1" si="129"/>
        <v/>
      </c>
    </row>
    <row r="534" spans="2:27" ht="27.75" customHeight="1" x14ac:dyDescent="0.2">
      <c r="B534" s="7">
        <f t="shared" si="116"/>
        <v>531</v>
      </c>
      <c r="C534" s="7" t="str">
        <f t="shared" ca="1" si="126"/>
        <v/>
      </c>
      <c r="D534" s="156" t="str">
        <f t="shared" ca="1" si="117"/>
        <v/>
      </c>
      <c r="E534" s="157" t="str">
        <f t="shared" ca="1" si="118"/>
        <v/>
      </c>
      <c r="F534" s="158" t="str">
        <f t="shared" ca="1" si="119"/>
        <v/>
      </c>
      <c r="G534" s="159"/>
      <c r="H534" s="159" t="str">
        <f>IF(G534="","",INDEX(D.1[Quy cách],MATCH(G534,D.1[Tên sản phẩm],0)))</f>
        <v/>
      </c>
      <c r="I534" s="160" t="str">
        <f>IF(G534="","",INDEX(D.1[ĐVT],MATCH(G534,D.1[Tên sản phẩm],0)))</f>
        <v/>
      </c>
      <c r="J534" s="162" t="str">
        <f>IF(G534="","",INDEX(D.1[Đơn giá nhập
(Hàng tồn đầu kỳ)],MATCH(G534,D.1[Tên sản phẩm],0)))</f>
        <v/>
      </c>
      <c r="K534" s="162" t="str">
        <f t="shared" si="120"/>
        <v/>
      </c>
      <c r="L534" s="159"/>
      <c r="M534" s="163" t="str">
        <f t="shared" si="121"/>
        <v/>
      </c>
      <c r="N534" s="164"/>
      <c r="O534" s="162"/>
      <c r="P534" s="163" t="str">
        <f t="shared" si="122"/>
        <v/>
      </c>
      <c r="Q534" s="164" t="str">
        <f t="shared" ca="1" si="123"/>
        <v/>
      </c>
      <c r="R534" s="163" t="str">
        <f t="shared" si="124"/>
        <v/>
      </c>
      <c r="S534" s="163" t="str">
        <f ca="1">IF(AND(C534&lt;&gt;"",C534&lt;&gt;OFFSET(C534,1,0)),SUMIFS(M.1[Giá có thuế],M.1[Số ĐK],C534),"")</f>
        <v/>
      </c>
      <c r="T534" s="159"/>
      <c r="U534" s="161" t="str">
        <f>IF(T534="","",'Thông Tin Chung'!$L$3)</f>
        <v/>
      </c>
      <c r="V534" s="163" t="str">
        <f t="shared" ca="1" si="125"/>
        <v/>
      </c>
      <c r="W534" s="165"/>
      <c r="X534" s="155" t="str">
        <f ca="1">IF(C534="","",IF(OR(D534&lt;NgayBatDau,D534&gt;NgayKetThuc),"Ngày tháng phải nằm trong kỳ báo cáo",IF(AND(F534&lt;&gt;"",COUNTIF(D.3[Tên nhà cung cấp],F534)=0),"Tên NCC chưa khai báo trong DSNCC",IF(AND(G534&lt;&gt;"",COUNTIF(D.1[Tên sản phẩm],G534)=0),"SP này chưa khai báo trong DSSP",""))))</f>
        <v/>
      </c>
      <c r="Y534" s="23" t="str">
        <f t="shared" ca="1" si="127"/>
        <v/>
      </c>
      <c r="Z534" s="23" t="str">
        <f t="shared" ca="1" si="128"/>
        <v/>
      </c>
      <c r="AA534" s="23" t="str">
        <f t="shared" ca="1" si="129"/>
        <v/>
      </c>
    </row>
    <row r="535" spans="2:27" ht="27.75" customHeight="1" x14ac:dyDescent="0.2">
      <c r="B535" s="7">
        <f t="shared" si="116"/>
        <v>532</v>
      </c>
      <c r="C535" s="7" t="str">
        <f t="shared" ca="1" si="126"/>
        <v/>
      </c>
      <c r="D535" s="156" t="str">
        <f t="shared" ca="1" si="117"/>
        <v/>
      </c>
      <c r="E535" s="157" t="str">
        <f t="shared" ca="1" si="118"/>
        <v/>
      </c>
      <c r="F535" s="158" t="str">
        <f t="shared" ca="1" si="119"/>
        <v/>
      </c>
      <c r="G535" s="159"/>
      <c r="H535" s="159" t="str">
        <f>IF(G535="","",INDEX(D.1[Quy cách],MATCH(G535,D.1[Tên sản phẩm],0)))</f>
        <v/>
      </c>
      <c r="I535" s="160" t="str">
        <f>IF(G535="","",INDEX(D.1[ĐVT],MATCH(G535,D.1[Tên sản phẩm],0)))</f>
        <v/>
      </c>
      <c r="J535" s="162" t="str">
        <f>IF(G535="","",INDEX(D.1[Đơn giá nhập
(Hàng tồn đầu kỳ)],MATCH(G535,D.1[Tên sản phẩm],0)))</f>
        <v/>
      </c>
      <c r="K535" s="162" t="str">
        <f t="shared" si="120"/>
        <v/>
      </c>
      <c r="L535" s="159"/>
      <c r="M535" s="163" t="str">
        <f t="shared" si="121"/>
        <v/>
      </c>
      <c r="N535" s="164"/>
      <c r="O535" s="162"/>
      <c r="P535" s="163" t="str">
        <f t="shared" si="122"/>
        <v/>
      </c>
      <c r="Q535" s="164" t="str">
        <f t="shared" ca="1" si="123"/>
        <v/>
      </c>
      <c r="R535" s="163" t="str">
        <f t="shared" si="124"/>
        <v/>
      </c>
      <c r="S535" s="163" t="str">
        <f ca="1">IF(AND(C535&lt;&gt;"",C535&lt;&gt;OFFSET(C535,1,0)),SUMIFS(M.1[Giá có thuế],M.1[Số ĐK],C535),"")</f>
        <v/>
      </c>
      <c r="T535" s="159"/>
      <c r="U535" s="161" t="str">
        <f>IF(T535="","",'Thông Tin Chung'!$L$3)</f>
        <v/>
      </c>
      <c r="V535" s="163" t="str">
        <f t="shared" ca="1" si="125"/>
        <v/>
      </c>
      <c r="W535" s="165"/>
      <c r="X535" s="155" t="str">
        <f ca="1">IF(C535="","",IF(OR(D535&lt;NgayBatDau,D535&gt;NgayKetThuc),"Ngày tháng phải nằm trong kỳ báo cáo",IF(AND(F535&lt;&gt;"",COUNTIF(D.3[Tên nhà cung cấp],F535)=0),"Tên NCC chưa khai báo trong DSNCC",IF(AND(G535&lt;&gt;"",COUNTIF(D.1[Tên sản phẩm],G535)=0),"SP này chưa khai báo trong DSSP",""))))</f>
        <v/>
      </c>
      <c r="Y535" s="23" t="str">
        <f t="shared" ca="1" si="127"/>
        <v/>
      </c>
      <c r="Z535" s="23" t="str">
        <f t="shared" ca="1" si="128"/>
        <v/>
      </c>
      <c r="AA535" s="23" t="str">
        <f t="shared" ca="1" si="129"/>
        <v/>
      </c>
    </row>
    <row r="536" spans="2:27" ht="27.75" customHeight="1" x14ac:dyDescent="0.2">
      <c r="B536" s="7">
        <f t="shared" si="116"/>
        <v>533</v>
      </c>
      <c r="C536" s="7" t="str">
        <f t="shared" ca="1" si="126"/>
        <v/>
      </c>
      <c r="D536" s="156" t="str">
        <f t="shared" ca="1" si="117"/>
        <v/>
      </c>
      <c r="E536" s="157" t="str">
        <f t="shared" ca="1" si="118"/>
        <v/>
      </c>
      <c r="F536" s="158" t="str">
        <f t="shared" ca="1" si="119"/>
        <v/>
      </c>
      <c r="G536" s="159"/>
      <c r="H536" s="159" t="str">
        <f>IF(G536="","",INDEX(D.1[Quy cách],MATCH(G536,D.1[Tên sản phẩm],0)))</f>
        <v/>
      </c>
      <c r="I536" s="160" t="str">
        <f>IF(G536="","",INDEX(D.1[ĐVT],MATCH(G536,D.1[Tên sản phẩm],0)))</f>
        <v/>
      </c>
      <c r="J536" s="162" t="str">
        <f>IF(G536="","",INDEX(D.1[Đơn giá nhập
(Hàng tồn đầu kỳ)],MATCH(G536,D.1[Tên sản phẩm],0)))</f>
        <v/>
      </c>
      <c r="K536" s="162" t="str">
        <f t="shared" si="120"/>
        <v/>
      </c>
      <c r="L536" s="159"/>
      <c r="M536" s="163" t="str">
        <f t="shared" si="121"/>
        <v/>
      </c>
      <c r="N536" s="164"/>
      <c r="O536" s="162"/>
      <c r="P536" s="163" t="str">
        <f t="shared" si="122"/>
        <v/>
      </c>
      <c r="Q536" s="164" t="str">
        <f t="shared" ca="1" si="123"/>
        <v/>
      </c>
      <c r="R536" s="163" t="str">
        <f t="shared" si="124"/>
        <v/>
      </c>
      <c r="S536" s="163" t="str">
        <f ca="1">IF(AND(C536&lt;&gt;"",C536&lt;&gt;OFFSET(C536,1,0)),SUMIFS(M.1[Giá có thuế],M.1[Số ĐK],C536),"")</f>
        <v/>
      </c>
      <c r="T536" s="159"/>
      <c r="U536" s="161" t="str">
        <f>IF(T536="","",'Thông Tin Chung'!$L$3)</f>
        <v/>
      </c>
      <c r="V536" s="163" t="str">
        <f t="shared" ca="1" si="125"/>
        <v/>
      </c>
      <c r="W536" s="165"/>
      <c r="X536" s="155" t="str">
        <f ca="1">IF(C536="","",IF(OR(D536&lt;NgayBatDau,D536&gt;NgayKetThuc),"Ngày tháng phải nằm trong kỳ báo cáo",IF(AND(F536&lt;&gt;"",COUNTIF(D.3[Tên nhà cung cấp],F536)=0),"Tên NCC chưa khai báo trong DSNCC",IF(AND(G536&lt;&gt;"",COUNTIF(D.1[Tên sản phẩm],G536)=0),"SP này chưa khai báo trong DSSP",""))))</f>
        <v/>
      </c>
      <c r="Y536" s="23" t="str">
        <f t="shared" ca="1" si="127"/>
        <v/>
      </c>
      <c r="Z536" s="23" t="str">
        <f t="shared" ca="1" si="128"/>
        <v/>
      </c>
      <c r="AA536" s="23" t="str">
        <f t="shared" ca="1" si="129"/>
        <v/>
      </c>
    </row>
    <row r="537" spans="2:27" ht="27.75" customHeight="1" x14ac:dyDescent="0.2">
      <c r="B537" s="7">
        <f t="shared" si="116"/>
        <v>534</v>
      </c>
      <c r="C537" s="7" t="str">
        <f t="shared" ca="1" si="126"/>
        <v/>
      </c>
      <c r="D537" s="156" t="str">
        <f t="shared" ca="1" si="117"/>
        <v/>
      </c>
      <c r="E537" s="157" t="str">
        <f t="shared" ca="1" si="118"/>
        <v/>
      </c>
      <c r="F537" s="158" t="str">
        <f t="shared" ca="1" si="119"/>
        <v/>
      </c>
      <c r="G537" s="159"/>
      <c r="H537" s="159" t="str">
        <f>IF(G537="","",INDEX(D.1[Quy cách],MATCH(G537,D.1[Tên sản phẩm],0)))</f>
        <v/>
      </c>
      <c r="I537" s="160" t="str">
        <f>IF(G537="","",INDEX(D.1[ĐVT],MATCH(G537,D.1[Tên sản phẩm],0)))</f>
        <v/>
      </c>
      <c r="J537" s="162" t="str">
        <f>IF(G537="","",INDEX(D.1[Đơn giá nhập
(Hàng tồn đầu kỳ)],MATCH(G537,D.1[Tên sản phẩm],0)))</f>
        <v/>
      </c>
      <c r="K537" s="162" t="str">
        <f t="shared" si="120"/>
        <v/>
      </c>
      <c r="L537" s="159"/>
      <c r="M537" s="163" t="str">
        <f t="shared" si="121"/>
        <v/>
      </c>
      <c r="N537" s="164"/>
      <c r="O537" s="162"/>
      <c r="P537" s="163" t="str">
        <f t="shared" si="122"/>
        <v/>
      </c>
      <c r="Q537" s="164" t="str">
        <f t="shared" ca="1" si="123"/>
        <v/>
      </c>
      <c r="R537" s="163" t="str">
        <f t="shared" si="124"/>
        <v/>
      </c>
      <c r="S537" s="163" t="str">
        <f ca="1">IF(AND(C537&lt;&gt;"",C537&lt;&gt;OFFSET(C537,1,0)),SUMIFS(M.1[Giá có thuế],M.1[Số ĐK],C537),"")</f>
        <v/>
      </c>
      <c r="T537" s="159"/>
      <c r="U537" s="161" t="str">
        <f>IF(T537="","",'Thông Tin Chung'!$L$3)</f>
        <v/>
      </c>
      <c r="V537" s="163" t="str">
        <f t="shared" ca="1" si="125"/>
        <v/>
      </c>
      <c r="W537" s="165"/>
      <c r="X537" s="155" t="str">
        <f ca="1">IF(C537="","",IF(OR(D537&lt;NgayBatDau,D537&gt;NgayKetThuc),"Ngày tháng phải nằm trong kỳ báo cáo",IF(AND(F537&lt;&gt;"",COUNTIF(D.3[Tên nhà cung cấp],F537)=0),"Tên NCC chưa khai báo trong DSNCC",IF(AND(G537&lt;&gt;"",COUNTIF(D.1[Tên sản phẩm],G537)=0),"SP này chưa khai báo trong DSSP",""))))</f>
        <v/>
      </c>
      <c r="Y537" s="23" t="str">
        <f t="shared" ca="1" si="127"/>
        <v/>
      </c>
      <c r="Z537" s="23" t="str">
        <f t="shared" ca="1" si="128"/>
        <v/>
      </c>
      <c r="AA537" s="23" t="str">
        <f t="shared" ca="1" si="129"/>
        <v/>
      </c>
    </row>
    <row r="538" spans="2:27" ht="27.75" customHeight="1" x14ac:dyDescent="0.2">
      <c r="B538" s="7">
        <f t="shared" si="116"/>
        <v>535</v>
      </c>
      <c r="C538" s="7" t="str">
        <f t="shared" ca="1" si="126"/>
        <v/>
      </c>
      <c r="D538" s="156" t="str">
        <f t="shared" ca="1" si="117"/>
        <v/>
      </c>
      <c r="E538" s="157" t="str">
        <f t="shared" ca="1" si="118"/>
        <v/>
      </c>
      <c r="F538" s="158" t="str">
        <f t="shared" ca="1" si="119"/>
        <v/>
      </c>
      <c r="G538" s="159"/>
      <c r="H538" s="159" t="str">
        <f>IF(G538="","",INDEX(D.1[Quy cách],MATCH(G538,D.1[Tên sản phẩm],0)))</f>
        <v/>
      </c>
      <c r="I538" s="160" t="str">
        <f>IF(G538="","",INDEX(D.1[ĐVT],MATCH(G538,D.1[Tên sản phẩm],0)))</f>
        <v/>
      </c>
      <c r="J538" s="162" t="str">
        <f>IF(G538="","",INDEX(D.1[Đơn giá nhập
(Hàng tồn đầu kỳ)],MATCH(G538,D.1[Tên sản phẩm],0)))</f>
        <v/>
      </c>
      <c r="K538" s="162" t="str">
        <f t="shared" si="120"/>
        <v/>
      </c>
      <c r="L538" s="159"/>
      <c r="M538" s="163" t="str">
        <f t="shared" si="121"/>
        <v/>
      </c>
      <c r="N538" s="164"/>
      <c r="O538" s="162"/>
      <c r="P538" s="163" t="str">
        <f t="shared" si="122"/>
        <v/>
      </c>
      <c r="Q538" s="164" t="str">
        <f t="shared" ca="1" si="123"/>
        <v/>
      </c>
      <c r="R538" s="163" t="str">
        <f t="shared" si="124"/>
        <v/>
      </c>
      <c r="S538" s="163" t="str">
        <f ca="1">IF(AND(C538&lt;&gt;"",C538&lt;&gt;OFFSET(C538,1,0)),SUMIFS(M.1[Giá có thuế],M.1[Số ĐK],C538),"")</f>
        <v/>
      </c>
      <c r="T538" s="159"/>
      <c r="U538" s="161" t="str">
        <f>IF(T538="","",'Thông Tin Chung'!$L$3)</f>
        <v/>
      </c>
      <c r="V538" s="163" t="str">
        <f t="shared" ca="1" si="125"/>
        <v/>
      </c>
      <c r="W538" s="165"/>
      <c r="X538" s="155" t="str">
        <f ca="1">IF(C538="","",IF(OR(D538&lt;NgayBatDau,D538&gt;NgayKetThuc),"Ngày tháng phải nằm trong kỳ báo cáo",IF(AND(F538&lt;&gt;"",COUNTIF(D.3[Tên nhà cung cấp],F538)=0),"Tên NCC chưa khai báo trong DSNCC",IF(AND(G538&lt;&gt;"",COUNTIF(D.1[Tên sản phẩm],G538)=0),"SP này chưa khai báo trong DSSP",""))))</f>
        <v/>
      </c>
      <c r="Y538" s="23" t="str">
        <f t="shared" ca="1" si="127"/>
        <v/>
      </c>
      <c r="Z538" s="23" t="str">
        <f t="shared" ca="1" si="128"/>
        <v/>
      </c>
      <c r="AA538" s="23" t="str">
        <f t="shared" ca="1" si="129"/>
        <v/>
      </c>
    </row>
    <row r="539" spans="2:27" ht="27.75" customHeight="1" x14ac:dyDescent="0.2">
      <c r="B539" s="7">
        <f t="shared" si="116"/>
        <v>536</v>
      </c>
      <c r="C539" s="7" t="str">
        <f t="shared" ca="1" si="126"/>
        <v/>
      </c>
      <c r="D539" s="156" t="str">
        <f t="shared" ca="1" si="117"/>
        <v/>
      </c>
      <c r="E539" s="157" t="str">
        <f t="shared" ca="1" si="118"/>
        <v/>
      </c>
      <c r="F539" s="158" t="str">
        <f t="shared" ca="1" si="119"/>
        <v/>
      </c>
      <c r="G539" s="159"/>
      <c r="H539" s="159" t="str">
        <f>IF(G539="","",INDEX(D.1[Quy cách],MATCH(G539,D.1[Tên sản phẩm],0)))</f>
        <v/>
      </c>
      <c r="I539" s="160" t="str">
        <f>IF(G539="","",INDEX(D.1[ĐVT],MATCH(G539,D.1[Tên sản phẩm],0)))</f>
        <v/>
      </c>
      <c r="J539" s="162" t="str">
        <f>IF(G539="","",INDEX(D.1[Đơn giá nhập
(Hàng tồn đầu kỳ)],MATCH(G539,D.1[Tên sản phẩm],0)))</f>
        <v/>
      </c>
      <c r="K539" s="162" t="str">
        <f t="shared" si="120"/>
        <v/>
      </c>
      <c r="L539" s="159"/>
      <c r="M539" s="163" t="str">
        <f t="shared" si="121"/>
        <v/>
      </c>
      <c r="N539" s="164"/>
      <c r="O539" s="162"/>
      <c r="P539" s="163" t="str">
        <f t="shared" si="122"/>
        <v/>
      </c>
      <c r="Q539" s="164" t="str">
        <f t="shared" ca="1" si="123"/>
        <v/>
      </c>
      <c r="R539" s="163" t="str">
        <f t="shared" si="124"/>
        <v/>
      </c>
      <c r="S539" s="163" t="str">
        <f ca="1">IF(AND(C539&lt;&gt;"",C539&lt;&gt;OFFSET(C539,1,0)),SUMIFS(M.1[Giá có thuế],M.1[Số ĐK],C539),"")</f>
        <v/>
      </c>
      <c r="T539" s="159"/>
      <c r="U539" s="161" t="str">
        <f>IF(T539="","",'Thông Tin Chung'!$L$3)</f>
        <v/>
      </c>
      <c r="V539" s="163" t="str">
        <f t="shared" ca="1" si="125"/>
        <v/>
      </c>
      <c r="W539" s="165"/>
      <c r="X539" s="155" t="str">
        <f ca="1">IF(C539="","",IF(OR(D539&lt;NgayBatDau,D539&gt;NgayKetThuc),"Ngày tháng phải nằm trong kỳ báo cáo",IF(AND(F539&lt;&gt;"",COUNTIF(D.3[Tên nhà cung cấp],F539)=0),"Tên NCC chưa khai báo trong DSNCC",IF(AND(G539&lt;&gt;"",COUNTIF(D.1[Tên sản phẩm],G539)=0),"SP này chưa khai báo trong DSSP",""))))</f>
        <v/>
      </c>
      <c r="Y539" s="23" t="str">
        <f t="shared" ca="1" si="127"/>
        <v/>
      </c>
      <c r="Z539" s="23" t="str">
        <f t="shared" ca="1" si="128"/>
        <v/>
      </c>
      <c r="AA539" s="23" t="str">
        <f t="shared" ca="1" si="129"/>
        <v/>
      </c>
    </row>
    <row r="540" spans="2:27" ht="27.75" customHeight="1" x14ac:dyDescent="0.2">
      <c r="B540" s="7">
        <f t="shared" si="116"/>
        <v>537</v>
      </c>
      <c r="C540" s="7" t="str">
        <f t="shared" ca="1" si="126"/>
        <v/>
      </c>
      <c r="D540" s="156" t="str">
        <f t="shared" ca="1" si="117"/>
        <v/>
      </c>
      <c r="E540" s="157" t="str">
        <f t="shared" ca="1" si="118"/>
        <v/>
      </c>
      <c r="F540" s="158" t="str">
        <f t="shared" ca="1" si="119"/>
        <v/>
      </c>
      <c r="G540" s="159"/>
      <c r="H540" s="159" t="str">
        <f>IF(G540="","",INDEX(D.1[Quy cách],MATCH(G540,D.1[Tên sản phẩm],0)))</f>
        <v/>
      </c>
      <c r="I540" s="160" t="str">
        <f>IF(G540="","",INDEX(D.1[ĐVT],MATCH(G540,D.1[Tên sản phẩm],0)))</f>
        <v/>
      </c>
      <c r="J540" s="162" t="str">
        <f>IF(G540="","",INDEX(D.1[Đơn giá nhập
(Hàng tồn đầu kỳ)],MATCH(G540,D.1[Tên sản phẩm],0)))</f>
        <v/>
      </c>
      <c r="K540" s="162" t="str">
        <f t="shared" si="120"/>
        <v/>
      </c>
      <c r="L540" s="159"/>
      <c r="M540" s="163" t="str">
        <f t="shared" si="121"/>
        <v/>
      </c>
      <c r="N540" s="164"/>
      <c r="O540" s="162"/>
      <c r="P540" s="163" t="str">
        <f t="shared" si="122"/>
        <v/>
      </c>
      <c r="Q540" s="164" t="str">
        <f t="shared" ca="1" si="123"/>
        <v/>
      </c>
      <c r="R540" s="163" t="str">
        <f t="shared" si="124"/>
        <v/>
      </c>
      <c r="S540" s="163" t="str">
        <f ca="1">IF(AND(C540&lt;&gt;"",C540&lt;&gt;OFFSET(C540,1,0)),SUMIFS(M.1[Giá có thuế],M.1[Số ĐK],C540),"")</f>
        <v/>
      </c>
      <c r="T540" s="159"/>
      <c r="U540" s="161" t="str">
        <f>IF(T540="","",'Thông Tin Chung'!$L$3)</f>
        <v/>
      </c>
      <c r="V540" s="163" t="str">
        <f t="shared" ca="1" si="125"/>
        <v/>
      </c>
      <c r="W540" s="165"/>
      <c r="X540" s="155" t="str">
        <f ca="1">IF(C540="","",IF(OR(D540&lt;NgayBatDau,D540&gt;NgayKetThuc),"Ngày tháng phải nằm trong kỳ báo cáo",IF(AND(F540&lt;&gt;"",COUNTIF(D.3[Tên nhà cung cấp],F540)=0),"Tên NCC chưa khai báo trong DSNCC",IF(AND(G540&lt;&gt;"",COUNTIF(D.1[Tên sản phẩm],G540)=0),"SP này chưa khai báo trong DSSP",""))))</f>
        <v/>
      </c>
      <c r="Y540" s="23" t="str">
        <f t="shared" ca="1" si="127"/>
        <v/>
      </c>
      <c r="Z540" s="23" t="str">
        <f t="shared" ca="1" si="128"/>
        <v/>
      </c>
      <c r="AA540" s="23" t="str">
        <f t="shared" ca="1" si="129"/>
        <v/>
      </c>
    </row>
    <row r="541" spans="2:27" ht="27.75" customHeight="1" x14ac:dyDescent="0.2">
      <c r="B541" s="7">
        <f t="shared" si="116"/>
        <v>538</v>
      </c>
      <c r="C541" s="7" t="str">
        <f t="shared" ca="1" si="126"/>
        <v/>
      </c>
      <c r="D541" s="156" t="str">
        <f t="shared" ca="1" si="117"/>
        <v/>
      </c>
      <c r="E541" s="157" t="str">
        <f t="shared" ca="1" si="118"/>
        <v/>
      </c>
      <c r="F541" s="158" t="str">
        <f t="shared" ca="1" si="119"/>
        <v/>
      </c>
      <c r="G541" s="159"/>
      <c r="H541" s="159" t="str">
        <f>IF(G541="","",INDEX(D.1[Quy cách],MATCH(G541,D.1[Tên sản phẩm],0)))</f>
        <v/>
      </c>
      <c r="I541" s="160" t="str">
        <f>IF(G541="","",INDEX(D.1[ĐVT],MATCH(G541,D.1[Tên sản phẩm],0)))</f>
        <v/>
      </c>
      <c r="J541" s="162" t="str">
        <f>IF(G541="","",INDEX(D.1[Đơn giá nhập
(Hàng tồn đầu kỳ)],MATCH(G541,D.1[Tên sản phẩm],0)))</f>
        <v/>
      </c>
      <c r="K541" s="162" t="str">
        <f t="shared" si="120"/>
        <v/>
      </c>
      <c r="L541" s="159"/>
      <c r="M541" s="163" t="str">
        <f t="shared" si="121"/>
        <v/>
      </c>
      <c r="N541" s="164"/>
      <c r="O541" s="162"/>
      <c r="P541" s="163" t="str">
        <f t="shared" si="122"/>
        <v/>
      </c>
      <c r="Q541" s="164" t="str">
        <f t="shared" ca="1" si="123"/>
        <v/>
      </c>
      <c r="R541" s="163" t="str">
        <f t="shared" si="124"/>
        <v/>
      </c>
      <c r="S541" s="163" t="str">
        <f ca="1">IF(AND(C541&lt;&gt;"",C541&lt;&gt;OFFSET(C541,1,0)),SUMIFS(M.1[Giá có thuế],M.1[Số ĐK],C541),"")</f>
        <v/>
      </c>
      <c r="T541" s="159"/>
      <c r="U541" s="161" t="str">
        <f>IF(T541="","",'Thông Tin Chung'!$L$3)</f>
        <v/>
      </c>
      <c r="V541" s="163" t="str">
        <f t="shared" ca="1" si="125"/>
        <v/>
      </c>
      <c r="W541" s="165"/>
      <c r="X541" s="155" t="str">
        <f ca="1">IF(C541="","",IF(OR(D541&lt;NgayBatDau,D541&gt;NgayKetThuc),"Ngày tháng phải nằm trong kỳ báo cáo",IF(AND(F541&lt;&gt;"",COUNTIF(D.3[Tên nhà cung cấp],F541)=0),"Tên NCC chưa khai báo trong DSNCC",IF(AND(G541&lt;&gt;"",COUNTIF(D.1[Tên sản phẩm],G541)=0),"SP này chưa khai báo trong DSSP",""))))</f>
        <v/>
      </c>
      <c r="Y541" s="23" t="str">
        <f t="shared" ca="1" si="127"/>
        <v/>
      </c>
      <c r="Z541" s="23" t="str">
        <f t="shared" ca="1" si="128"/>
        <v/>
      </c>
      <c r="AA541" s="23" t="str">
        <f t="shared" ca="1" si="129"/>
        <v/>
      </c>
    </row>
    <row r="542" spans="2:27" ht="27.75" customHeight="1" x14ac:dyDescent="0.2">
      <c r="B542" s="7">
        <f t="shared" si="116"/>
        <v>539</v>
      </c>
      <c r="C542" s="7" t="str">
        <f t="shared" ca="1" si="126"/>
        <v/>
      </c>
      <c r="D542" s="156" t="str">
        <f t="shared" ca="1" si="117"/>
        <v/>
      </c>
      <c r="E542" s="157" t="str">
        <f t="shared" ca="1" si="118"/>
        <v/>
      </c>
      <c r="F542" s="158" t="str">
        <f t="shared" ca="1" si="119"/>
        <v/>
      </c>
      <c r="G542" s="159"/>
      <c r="H542" s="159" t="str">
        <f>IF(G542="","",INDEX(D.1[Quy cách],MATCH(G542,D.1[Tên sản phẩm],0)))</f>
        <v/>
      </c>
      <c r="I542" s="160" t="str">
        <f>IF(G542="","",INDEX(D.1[ĐVT],MATCH(G542,D.1[Tên sản phẩm],0)))</f>
        <v/>
      </c>
      <c r="J542" s="162" t="str">
        <f>IF(G542="","",INDEX(D.1[Đơn giá nhập
(Hàng tồn đầu kỳ)],MATCH(G542,D.1[Tên sản phẩm],0)))</f>
        <v/>
      </c>
      <c r="K542" s="162" t="str">
        <f t="shared" si="120"/>
        <v/>
      </c>
      <c r="L542" s="159"/>
      <c r="M542" s="163" t="str">
        <f t="shared" si="121"/>
        <v/>
      </c>
      <c r="N542" s="164"/>
      <c r="O542" s="162"/>
      <c r="P542" s="163" t="str">
        <f t="shared" si="122"/>
        <v/>
      </c>
      <c r="Q542" s="164" t="str">
        <f t="shared" ca="1" si="123"/>
        <v/>
      </c>
      <c r="R542" s="163" t="str">
        <f t="shared" si="124"/>
        <v/>
      </c>
      <c r="S542" s="163" t="str">
        <f ca="1">IF(AND(C542&lt;&gt;"",C542&lt;&gt;OFFSET(C542,1,0)),SUMIFS(M.1[Giá có thuế],M.1[Số ĐK],C542),"")</f>
        <v/>
      </c>
      <c r="T542" s="159"/>
      <c r="U542" s="161" t="str">
        <f>IF(T542="","",'Thông Tin Chung'!$L$3)</f>
        <v/>
      </c>
      <c r="V542" s="163" t="str">
        <f t="shared" ca="1" si="125"/>
        <v/>
      </c>
      <c r="W542" s="165"/>
      <c r="X542" s="155" t="str">
        <f ca="1">IF(C542="","",IF(OR(D542&lt;NgayBatDau,D542&gt;NgayKetThuc),"Ngày tháng phải nằm trong kỳ báo cáo",IF(AND(F542&lt;&gt;"",COUNTIF(D.3[Tên nhà cung cấp],F542)=0),"Tên NCC chưa khai báo trong DSNCC",IF(AND(G542&lt;&gt;"",COUNTIF(D.1[Tên sản phẩm],G542)=0),"SP này chưa khai báo trong DSSP",""))))</f>
        <v/>
      </c>
      <c r="Y542" s="23" t="str">
        <f t="shared" ca="1" si="127"/>
        <v/>
      </c>
      <c r="Z542" s="23" t="str">
        <f t="shared" ca="1" si="128"/>
        <v/>
      </c>
      <c r="AA542" s="23" t="str">
        <f t="shared" ca="1" si="129"/>
        <v/>
      </c>
    </row>
    <row r="543" spans="2:27" ht="27.75" customHeight="1" x14ac:dyDescent="0.2">
      <c r="B543" s="7">
        <f t="shared" si="116"/>
        <v>540</v>
      </c>
      <c r="C543" s="7" t="str">
        <f t="shared" ca="1" si="126"/>
        <v/>
      </c>
      <c r="D543" s="156" t="str">
        <f t="shared" ca="1" si="117"/>
        <v/>
      </c>
      <c r="E543" s="157" t="str">
        <f t="shared" ca="1" si="118"/>
        <v/>
      </c>
      <c r="F543" s="158" t="str">
        <f t="shared" ca="1" si="119"/>
        <v/>
      </c>
      <c r="G543" s="159"/>
      <c r="H543" s="159" t="str">
        <f>IF(G543="","",INDEX(D.1[Quy cách],MATCH(G543,D.1[Tên sản phẩm],0)))</f>
        <v/>
      </c>
      <c r="I543" s="160" t="str">
        <f>IF(G543="","",INDEX(D.1[ĐVT],MATCH(G543,D.1[Tên sản phẩm],0)))</f>
        <v/>
      </c>
      <c r="J543" s="162" t="str">
        <f>IF(G543="","",INDEX(D.1[Đơn giá nhập
(Hàng tồn đầu kỳ)],MATCH(G543,D.1[Tên sản phẩm],0)))</f>
        <v/>
      </c>
      <c r="K543" s="162" t="str">
        <f t="shared" si="120"/>
        <v/>
      </c>
      <c r="L543" s="159"/>
      <c r="M543" s="163" t="str">
        <f t="shared" si="121"/>
        <v/>
      </c>
      <c r="N543" s="164"/>
      <c r="O543" s="162"/>
      <c r="P543" s="163" t="str">
        <f t="shared" si="122"/>
        <v/>
      </c>
      <c r="Q543" s="164" t="str">
        <f t="shared" ca="1" si="123"/>
        <v/>
      </c>
      <c r="R543" s="163" t="str">
        <f t="shared" si="124"/>
        <v/>
      </c>
      <c r="S543" s="163" t="str">
        <f ca="1">IF(AND(C543&lt;&gt;"",C543&lt;&gt;OFFSET(C543,1,0)),SUMIFS(M.1[Giá có thuế],M.1[Số ĐK],C543),"")</f>
        <v/>
      </c>
      <c r="T543" s="159"/>
      <c r="U543" s="161" t="str">
        <f>IF(T543="","",'Thông Tin Chung'!$L$3)</f>
        <v/>
      </c>
      <c r="V543" s="163" t="str">
        <f t="shared" ca="1" si="125"/>
        <v/>
      </c>
      <c r="W543" s="165"/>
      <c r="X543" s="155" t="str">
        <f ca="1">IF(C543="","",IF(OR(D543&lt;NgayBatDau,D543&gt;NgayKetThuc),"Ngày tháng phải nằm trong kỳ báo cáo",IF(AND(F543&lt;&gt;"",COUNTIF(D.3[Tên nhà cung cấp],F543)=0),"Tên NCC chưa khai báo trong DSNCC",IF(AND(G543&lt;&gt;"",COUNTIF(D.1[Tên sản phẩm],G543)=0),"SP này chưa khai báo trong DSSP",""))))</f>
        <v/>
      </c>
      <c r="Y543" s="23" t="str">
        <f t="shared" ca="1" si="127"/>
        <v/>
      </c>
      <c r="Z543" s="23" t="str">
        <f t="shared" ca="1" si="128"/>
        <v/>
      </c>
      <c r="AA543" s="23" t="str">
        <f t="shared" ca="1" si="129"/>
        <v/>
      </c>
    </row>
    <row r="544" spans="2:27" ht="27.75" customHeight="1" x14ac:dyDescent="0.2">
      <c r="B544" s="7">
        <f t="shared" si="116"/>
        <v>541</v>
      </c>
      <c r="C544" s="7" t="str">
        <f t="shared" ca="1" si="126"/>
        <v/>
      </c>
      <c r="D544" s="156" t="str">
        <f t="shared" ca="1" si="117"/>
        <v/>
      </c>
      <c r="E544" s="157" t="str">
        <f t="shared" ca="1" si="118"/>
        <v/>
      </c>
      <c r="F544" s="158" t="str">
        <f t="shared" ca="1" si="119"/>
        <v/>
      </c>
      <c r="G544" s="159"/>
      <c r="H544" s="159" t="str">
        <f>IF(G544="","",INDEX(D.1[Quy cách],MATCH(G544,D.1[Tên sản phẩm],0)))</f>
        <v/>
      </c>
      <c r="I544" s="160" t="str">
        <f>IF(G544="","",INDEX(D.1[ĐVT],MATCH(G544,D.1[Tên sản phẩm],0)))</f>
        <v/>
      </c>
      <c r="J544" s="162" t="str">
        <f>IF(G544="","",INDEX(D.1[Đơn giá nhập
(Hàng tồn đầu kỳ)],MATCH(G544,D.1[Tên sản phẩm],0)))</f>
        <v/>
      </c>
      <c r="K544" s="162" t="str">
        <f t="shared" si="120"/>
        <v/>
      </c>
      <c r="L544" s="159"/>
      <c r="M544" s="163" t="str">
        <f t="shared" si="121"/>
        <v/>
      </c>
      <c r="N544" s="164"/>
      <c r="O544" s="162"/>
      <c r="P544" s="163" t="str">
        <f t="shared" si="122"/>
        <v/>
      </c>
      <c r="Q544" s="164" t="str">
        <f t="shared" ca="1" si="123"/>
        <v/>
      </c>
      <c r="R544" s="163" t="str">
        <f t="shared" si="124"/>
        <v/>
      </c>
      <c r="S544" s="163" t="str">
        <f ca="1">IF(AND(C544&lt;&gt;"",C544&lt;&gt;OFFSET(C544,1,0)),SUMIFS(M.1[Giá có thuế],M.1[Số ĐK],C544),"")</f>
        <v/>
      </c>
      <c r="T544" s="159"/>
      <c r="U544" s="161" t="str">
        <f>IF(T544="","",'Thông Tin Chung'!$L$3)</f>
        <v/>
      </c>
      <c r="V544" s="163" t="str">
        <f t="shared" ca="1" si="125"/>
        <v/>
      </c>
      <c r="W544" s="165"/>
      <c r="X544" s="155" t="str">
        <f ca="1">IF(C544="","",IF(OR(D544&lt;NgayBatDau,D544&gt;NgayKetThuc),"Ngày tháng phải nằm trong kỳ báo cáo",IF(AND(F544&lt;&gt;"",COUNTIF(D.3[Tên nhà cung cấp],F544)=0),"Tên NCC chưa khai báo trong DSNCC",IF(AND(G544&lt;&gt;"",COUNTIF(D.1[Tên sản phẩm],G544)=0),"SP này chưa khai báo trong DSSP",""))))</f>
        <v/>
      </c>
      <c r="Y544" s="23" t="str">
        <f t="shared" ca="1" si="127"/>
        <v/>
      </c>
      <c r="Z544" s="23" t="str">
        <f t="shared" ca="1" si="128"/>
        <v/>
      </c>
      <c r="AA544" s="23" t="str">
        <f t="shared" ca="1" si="129"/>
        <v/>
      </c>
    </row>
    <row r="545" spans="2:27" ht="27.75" customHeight="1" x14ac:dyDescent="0.2">
      <c r="B545" s="7">
        <f t="shared" si="116"/>
        <v>542</v>
      </c>
      <c r="C545" s="7" t="str">
        <f t="shared" ca="1" si="126"/>
        <v/>
      </c>
      <c r="D545" s="156" t="str">
        <f t="shared" ca="1" si="117"/>
        <v/>
      </c>
      <c r="E545" s="157" t="str">
        <f t="shared" ca="1" si="118"/>
        <v/>
      </c>
      <c r="F545" s="158" t="str">
        <f t="shared" ca="1" si="119"/>
        <v/>
      </c>
      <c r="G545" s="159"/>
      <c r="H545" s="159" t="str">
        <f>IF(G545="","",INDEX(D.1[Quy cách],MATCH(G545,D.1[Tên sản phẩm],0)))</f>
        <v/>
      </c>
      <c r="I545" s="160" t="str">
        <f>IF(G545="","",INDEX(D.1[ĐVT],MATCH(G545,D.1[Tên sản phẩm],0)))</f>
        <v/>
      </c>
      <c r="J545" s="162" t="str">
        <f>IF(G545="","",INDEX(D.1[Đơn giá nhập
(Hàng tồn đầu kỳ)],MATCH(G545,D.1[Tên sản phẩm],0)))</f>
        <v/>
      </c>
      <c r="K545" s="162" t="str">
        <f t="shared" si="120"/>
        <v/>
      </c>
      <c r="L545" s="159"/>
      <c r="M545" s="163" t="str">
        <f t="shared" si="121"/>
        <v/>
      </c>
      <c r="N545" s="164"/>
      <c r="O545" s="162"/>
      <c r="P545" s="163" t="str">
        <f t="shared" si="122"/>
        <v/>
      </c>
      <c r="Q545" s="164" t="str">
        <f t="shared" ca="1" si="123"/>
        <v/>
      </c>
      <c r="R545" s="163" t="str">
        <f t="shared" si="124"/>
        <v/>
      </c>
      <c r="S545" s="163" t="str">
        <f ca="1">IF(AND(C545&lt;&gt;"",C545&lt;&gt;OFFSET(C545,1,0)),SUMIFS(M.1[Giá có thuế],M.1[Số ĐK],C545),"")</f>
        <v/>
      </c>
      <c r="T545" s="159"/>
      <c r="U545" s="161" t="str">
        <f>IF(T545="","",'Thông Tin Chung'!$L$3)</f>
        <v/>
      </c>
      <c r="V545" s="163" t="str">
        <f t="shared" ca="1" si="125"/>
        <v/>
      </c>
      <c r="W545" s="165"/>
      <c r="X545" s="155" t="str">
        <f ca="1">IF(C545="","",IF(OR(D545&lt;NgayBatDau,D545&gt;NgayKetThuc),"Ngày tháng phải nằm trong kỳ báo cáo",IF(AND(F545&lt;&gt;"",COUNTIF(D.3[Tên nhà cung cấp],F545)=0),"Tên NCC chưa khai báo trong DSNCC",IF(AND(G545&lt;&gt;"",COUNTIF(D.1[Tên sản phẩm],G545)=0),"SP này chưa khai báo trong DSSP",""))))</f>
        <v/>
      </c>
      <c r="Y545" s="23" t="str">
        <f t="shared" ca="1" si="127"/>
        <v/>
      </c>
      <c r="Z545" s="23" t="str">
        <f t="shared" ca="1" si="128"/>
        <v/>
      </c>
      <c r="AA545" s="23" t="str">
        <f t="shared" ca="1" si="129"/>
        <v/>
      </c>
    </row>
    <row r="546" spans="2:27" ht="27.75" customHeight="1" x14ac:dyDescent="0.2">
      <c r="B546" s="7">
        <f t="shared" si="116"/>
        <v>543</v>
      </c>
      <c r="C546" s="7" t="str">
        <f t="shared" ca="1" si="126"/>
        <v/>
      </c>
      <c r="D546" s="156" t="str">
        <f t="shared" ca="1" si="117"/>
        <v/>
      </c>
      <c r="E546" s="157" t="str">
        <f t="shared" ca="1" si="118"/>
        <v/>
      </c>
      <c r="F546" s="158" t="str">
        <f t="shared" ca="1" si="119"/>
        <v/>
      </c>
      <c r="G546" s="159"/>
      <c r="H546" s="159" t="str">
        <f>IF(G546="","",INDEX(D.1[Quy cách],MATCH(G546,D.1[Tên sản phẩm],0)))</f>
        <v/>
      </c>
      <c r="I546" s="160" t="str">
        <f>IF(G546="","",INDEX(D.1[ĐVT],MATCH(G546,D.1[Tên sản phẩm],0)))</f>
        <v/>
      </c>
      <c r="J546" s="162" t="str">
        <f>IF(G546="","",INDEX(D.1[Đơn giá nhập
(Hàng tồn đầu kỳ)],MATCH(G546,D.1[Tên sản phẩm],0)))</f>
        <v/>
      </c>
      <c r="K546" s="162" t="str">
        <f t="shared" si="120"/>
        <v/>
      </c>
      <c r="L546" s="159"/>
      <c r="M546" s="163" t="str">
        <f t="shared" si="121"/>
        <v/>
      </c>
      <c r="N546" s="164"/>
      <c r="O546" s="162"/>
      <c r="P546" s="163" t="str">
        <f t="shared" si="122"/>
        <v/>
      </c>
      <c r="Q546" s="164" t="str">
        <f t="shared" ca="1" si="123"/>
        <v/>
      </c>
      <c r="R546" s="163" t="str">
        <f t="shared" si="124"/>
        <v/>
      </c>
      <c r="S546" s="163" t="str">
        <f ca="1">IF(AND(C546&lt;&gt;"",C546&lt;&gt;OFFSET(C546,1,0)),SUMIFS(M.1[Giá có thuế],M.1[Số ĐK],C546),"")</f>
        <v/>
      </c>
      <c r="T546" s="159"/>
      <c r="U546" s="161" t="str">
        <f>IF(T546="","",'Thông Tin Chung'!$L$3)</f>
        <v/>
      </c>
      <c r="V546" s="163" t="str">
        <f t="shared" ca="1" si="125"/>
        <v/>
      </c>
      <c r="W546" s="165"/>
      <c r="X546" s="155" t="str">
        <f ca="1">IF(C546="","",IF(OR(D546&lt;NgayBatDau,D546&gt;NgayKetThuc),"Ngày tháng phải nằm trong kỳ báo cáo",IF(AND(F546&lt;&gt;"",COUNTIF(D.3[Tên nhà cung cấp],F546)=0),"Tên NCC chưa khai báo trong DSNCC",IF(AND(G546&lt;&gt;"",COUNTIF(D.1[Tên sản phẩm],G546)=0),"SP này chưa khai báo trong DSSP",""))))</f>
        <v/>
      </c>
      <c r="Y546" s="23" t="str">
        <f t="shared" ca="1" si="127"/>
        <v/>
      </c>
      <c r="Z546" s="23" t="str">
        <f t="shared" ca="1" si="128"/>
        <v/>
      </c>
      <c r="AA546" s="23" t="str">
        <f t="shared" ca="1" si="129"/>
        <v/>
      </c>
    </row>
    <row r="547" spans="2:27" ht="27.75" customHeight="1" x14ac:dyDescent="0.2">
      <c r="B547" s="7">
        <f t="shared" si="116"/>
        <v>544</v>
      </c>
      <c r="C547" s="7" t="str">
        <f t="shared" ca="1" si="126"/>
        <v/>
      </c>
      <c r="D547" s="156" t="str">
        <f t="shared" ca="1" si="117"/>
        <v/>
      </c>
      <c r="E547" s="157" t="str">
        <f t="shared" ca="1" si="118"/>
        <v/>
      </c>
      <c r="F547" s="158" t="str">
        <f t="shared" ca="1" si="119"/>
        <v/>
      </c>
      <c r="G547" s="159"/>
      <c r="H547" s="159" t="str">
        <f>IF(G547="","",INDEX(D.1[Quy cách],MATCH(G547,D.1[Tên sản phẩm],0)))</f>
        <v/>
      </c>
      <c r="I547" s="160" t="str">
        <f>IF(G547="","",INDEX(D.1[ĐVT],MATCH(G547,D.1[Tên sản phẩm],0)))</f>
        <v/>
      </c>
      <c r="J547" s="162" t="str">
        <f>IF(G547="","",INDEX(D.1[Đơn giá nhập
(Hàng tồn đầu kỳ)],MATCH(G547,D.1[Tên sản phẩm],0)))</f>
        <v/>
      </c>
      <c r="K547" s="162" t="str">
        <f t="shared" si="120"/>
        <v/>
      </c>
      <c r="L547" s="159"/>
      <c r="M547" s="163" t="str">
        <f t="shared" si="121"/>
        <v/>
      </c>
      <c r="N547" s="164"/>
      <c r="O547" s="162"/>
      <c r="P547" s="163" t="str">
        <f t="shared" si="122"/>
        <v/>
      </c>
      <c r="Q547" s="164" t="str">
        <f t="shared" ca="1" si="123"/>
        <v/>
      </c>
      <c r="R547" s="163" t="str">
        <f t="shared" si="124"/>
        <v/>
      </c>
      <c r="S547" s="163" t="str">
        <f ca="1">IF(AND(C547&lt;&gt;"",C547&lt;&gt;OFFSET(C547,1,0)),SUMIFS(M.1[Giá có thuế],M.1[Số ĐK],C547),"")</f>
        <v/>
      </c>
      <c r="T547" s="159"/>
      <c r="U547" s="161" t="str">
        <f>IF(T547="","",'Thông Tin Chung'!$L$3)</f>
        <v/>
      </c>
      <c r="V547" s="163" t="str">
        <f t="shared" ca="1" si="125"/>
        <v/>
      </c>
      <c r="W547" s="165"/>
      <c r="X547" s="155" t="str">
        <f ca="1">IF(C547="","",IF(OR(D547&lt;NgayBatDau,D547&gt;NgayKetThuc),"Ngày tháng phải nằm trong kỳ báo cáo",IF(AND(F547&lt;&gt;"",COUNTIF(D.3[Tên nhà cung cấp],F547)=0),"Tên NCC chưa khai báo trong DSNCC",IF(AND(G547&lt;&gt;"",COUNTIF(D.1[Tên sản phẩm],G547)=0),"SP này chưa khai báo trong DSSP",""))))</f>
        <v/>
      </c>
      <c r="Y547" s="23" t="str">
        <f t="shared" ca="1" si="127"/>
        <v/>
      </c>
      <c r="Z547" s="23" t="str">
        <f t="shared" ca="1" si="128"/>
        <v/>
      </c>
      <c r="AA547" s="23" t="str">
        <f t="shared" ca="1" si="129"/>
        <v/>
      </c>
    </row>
    <row r="548" spans="2:27" ht="27.75" customHeight="1" x14ac:dyDescent="0.2">
      <c r="B548" s="7">
        <f t="shared" si="116"/>
        <v>545</v>
      </c>
      <c r="C548" s="7" t="str">
        <f t="shared" ca="1" si="126"/>
        <v/>
      </c>
      <c r="D548" s="156" t="str">
        <f t="shared" ca="1" si="117"/>
        <v/>
      </c>
      <c r="E548" s="157" t="str">
        <f t="shared" ca="1" si="118"/>
        <v/>
      </c>
      <c r="F548" s="158" t="str">
        <f t="shared" ca="1" si="119"/>
        <v/>
      </c>
      <c r="G548" s="159"/>
      <c r="H548" s="159" t="str">
        <f>IF(G548="","",INDEX(D.1[Quy cách],MATCH(G548,D.1[Tên sản phẩm],0)))</f>
        <v/>
      </c>
      <c r="I548" s="160" t="str">
        <f>IF(G548="","",INDEX(D.1[ĐVT],MATCH(G548,D.1[Tên sản phẩm],0)))</f>
        <v/>
      </c>
      <c r="J548" s="162" t="str">
        <f>IF(G548="","",INDEX(D.1[Đơn giá nhập
(Hàng tồn đầu kỳ)],MATCH(G548,D.1[Tên sản phẩm],0)))</f>
        <v/>
      </c>
      <c r="K548" s="162" t="str">
        <f t="shared" si="120"/>
        <v/>
      </c>
      <c r="L548" s="159"/>
      <c r="M548" s="163" t="str">
        <f t="shared" si="121"/>
        <v/>
      </c>
      <c r="N548" s="164"/>
      <c r="O548" s="162"/>
      <c r="P548" s="163" t="str">
        <f t="shared" si="122"/>
        <v/>
      </c>
      <c r="Q548" s="164" t="str">
        <f t="shared" ca="1" si="123"/>
        <v/>
      </c>
      <c r="R548" s="163" t="str">
        <f t="shared" si="124"/>
        <v/>
      </c>
      <c r="S548" s="163" t="str">
        <f ca="1">IF(AND(C548&lt;&gt;"",C548&lt;&gt;OFFSET(C548,1,0)),SUMIFS(M.1[Giá có thuế],M.1[Số ĐK],C548),"")</f>
        <v/>
      </c>
      <c r="T548" s="159"/>
      <c r="U548" s="161" t="str">
        <f>IF(T548="","",'Thông Tin Chung'!$L$3)</f>
        <v/>
      </c>
      <c r="V548" s="163" t="str">
        <f t="shared" ca="1" si="125"/>
        <v/>
      </c>
      <c r="W548" s="165"/>
      <c r="X548" s="155" t="str">
        <f ca="1">IF(C548="","",IF(OR(D548&lt;NgayBatDau,D548&gt;NgayKetThuc),"Ngày tháng phải nằm trong kỳ báo cáo",IF(AND(F548&lt;&gt;"",COUNTIF(D.3[Tên nhà cung cấp],F548)=0),"Tên NCC chưa khai báo trong DSNCC",IF(AND(G548&lt;&gt;"",COUNTIF(D.1[Tên sản phẩm],G548)=0),"SP này chưa khai báo trong DSSP",""))))</f>
        <v/>
      </c>
      <c r="Y548" s="23" t="str">
        <f t="shared" ca="1" si="127"/>
        <v/>
      </c>
      <c r="Z548" s="23" t="str">
        <f t="shared" ca="1" si="128"/>
        <v/>
      </c>
      <c r="AA548" s="23" t="str">
        <f t="shared" ca="1" si="129"/>
        <v/>
      </c>
    </row>
    <row r="549" spans="2:27" ht="27.75" customHeight="1" x14ac:dyDescent="0.2">
      <c r="B549" s="7">
        <f t="shared" si="116"/>
        <v>546</v>
      </c>
      <c r="C549" s="7" t="str">
        <f t="shared" ca="1" si="126"/>
        <v/>
      </c>
      <c r="D549" s="156" t="str">
        <f t="shared" ca="1" si="117"/>
        <v/>
      </c>
      <c r="E549" s="157" t="str">
        <f t="shared" ca="1" si="118"/>
        <v/>
      </c>
      <c r="F549" s="158" t="str">
        <f t="shared" ca="1" si="119"/>
        <v/>
      </c>
      <c r="G549" s="159"/>
      <c r="H549" s="159" t="str">
        <f>IF(G549="","",INDEX(D.1[Quy cách],MATCH(G549,D.1[Tên sản phẩm],0)))</f>
        <v/>
      </c>
      <c r="I549" s="160" t="str">
        <f>IF(G549="","",INDEX(D.1[ĐVT],MATCH(G549,D.1[Tên sản phẩm],0)))</f>
        <v/>
      </c>
      <c r="J549" s="162" t="str">
        <f>IF(G549="","",INDEX(D.1[Đơn giá nhập
(Hàng tồn đầu kỳ)],MATCH(G549,D.1[Tên sản phẩm],0)))</f>
        <v/>
      </c>
      <c r="K549" s="162" t="str">
        <f t="shared" si="120"/>
        <v/>
      </c>
      <c r="L549" s="159"/>
      <c r="M549" s="163" t="str">
        <f t="shared" si="121"/>
        <v/>
      </c>
      <c r="N549" s="164"/>
      <c r="O549" s="162"/>
      <c r="P549" s="163" t="str">
        <f t="shared" si="122"/>
        <v/>
      </c>
      <c r="Q549" s="164" t="str">
        <f t="shared" ca="1" si="123"/>
        <v/>
      </c>
      <c r="R549" s="163" t="str">
        <f t="shared" si="124"/>
        <v/>
      </c>
      <c r="S549" s="163" t="str">
        <f ca="1">IF(AND(C549&lt;&gt;"",C549&lt;&gt;OFFSET(C549,1,0)),SUMIFS(M.1[Giá có thuế],M.1[Số ĐK],C549),"")</f>
        <v/>
      </c>
      <c r="T549" s="159"/>
      <c r="U549" s="161" t="str">
        <f>IF(T549="","",'Thông Tin Chung'!$L$3)</f>
        <v/>
      </c>
      <c r="V549" s="163" t="str">
        <f t="shared" ca="1" si="125"/>
        <v/>
      </c>
      <c r="W549" s="165"/>
      <c r="X549" s="155" t="str">
        <f ca="1">IF(C549="","",IF(OR(D549&lt;NgayBatDau,D549&gt;NgayKetThuc),"Ngày tháng phải nằm trong kỳ báo cáo",IF(AND(F549&lt;&gt;"",COUNTIF(D.3[Tên nhà cung cấp],F549)=0),"Tên NCC chưa khai báo trong DSNCC",IF(AND(G549&lt;&gt;"",COUNTIF(D.1[Tên sản phẩm],G549)=0),"SP này chưa khai báo trong DSSP",""))))</f>
        <v/>
      </c>
      <c r="Y549" s="23" t="str">
        <f t="shared" ca="1" si="127"/>
        <v/>
      </c>
      <c r="Z549" s="23" t="str">
        <f t="shared" ca="1" si="128"/>
        <v/>
      </c>
      <c r="AA549" s="23" t="str">
        <f t="shared" ca="1" si="129"/>
        <v/>
      </c>
    </row>
    <row r="550" spans="2:27" ht="27.75" customHeight="1" x14ac:dyDescent="0.2">
      <c r="B550" s="7">
        <f t="shared" si="116"/>
        <v>547</v>
      </c>
      <c r="C550" s="7" t="str">
        <f t="shared" ca="1" si="126"/>
        <v/>
      </c>
      <c r="D550" s="156" t="str">
        <f t="shared" ca="1" si="117"/>
        <v/>
      </c>
      <c r="E550" s="157" t="str">
        <f t="shared" ca="1" si="118"/>
        <v/>
      </c>
      <c r="F550" s="158" t="str">
        <f t="shared" ca="1" si="119"/>
        <v/>
      </c>
      <c r="G550" s="159"/>
      <c r="H550" s="159" t="str">
        <f>IF(G550="","",INDEX(D.1[Quy cách],MATCH(G550,D.1[Tên sản phẩm],0)))</f>
        <v/>
      </c>
      <c r="I550" s="160" t="str">
        <f>IF(G550="","",INDEX(D.1[ĐVT],MATCH(G550,D.1[Tên sản phẩm],0)))</f>
        <v/>
      </c>
      <c r="J550" s="162" t="str">
        <f>IF(G550="","",INDEX(D.1[Đơn giá nhập
(Hàng tồn đầu kỳ)],MATCH(G550,D.1[Tên sản phẩm],0)))</f>
        <v/>
      </c>
      <c r="K550" s="162" t="str">
        <f t="shared" si="120"/>
        <v/>
      </c>
      <c r="L550" s="159"/>
      <c r="M550" s="163" t="str">
        <f t="shared" si="121"/>
        <v/>
      </c>
      <c r="N550" s="164"/>
      <c r="O550" s="162"/>
      <c r="P550" s="163" t="str">
        <f t="shared" si="122"/>
        <v/>
      </c>
      <c r="Q550" s="164" t="str">
        <f t="shared" ca="1" si="123"/>
        <v/>
      </c>
      <c r="R550" s="163" t="str">
        <f t="shared" si="124"/>
        <v/>
      </c>
      <c r="S550" s="163" t="str">
        <f ca="1">IF(AND(C550&lt;&gt;"",C550&lt;&gt;OFFSET(C550,1,0)),SUMIFS(M.1[Giá có thuế],M.1[Số ĐK],C550),"")</f>
        <v/>
      </c>
      <c r="T550" s="159"/>
      <c r="U550" s="161" t="str">
        <f>IF(T550="","",'Thông Tin Chung'!$L$3)</f>
        <v/>
      </c>
      <c r="V550" s="163" t="str">
        <f t="shared" ca="1" si="125"/>
        <v/>
      </c>
      <c r="W550" s="165"/>
      <c r="X550" s="155" t="str">
        <f ca="1">IF(C550="","",IF(OR(D550&lt;NgayBatDau,D550&gt;NgayKetThuc),"Ngày tháng phải nằm trong kỳ báo cáo",IF(AND(F550&lt;&gt;"",COUNTIF(D.3[Tên nhà cung cấp],F550)=0),"Tên NCC chưa khai báo trong DSNCC",IF(AND(G550&lt;&gt;"",COUNTIF(D.1[Tên sản phẩm],G550)=0),"SP này chưa khai báo trong DSSP",""))))</f>
        <v/>
      </c>
      <c r="Y550" s="23" t="str">
        <f t="shared" ca="1" si="127"/>
        <v/>
      </c>
      <c r="Z550" s="23" t="str">
        <f t="shared" ca="1" si="128"/>
        <v/>
      </c>
      <c r="AA550" s="23" t="str">
        <f t="shared" ca="1" si="129"/>
        <v/>
      </c>
    </row>
    <row r="551" spans="2:27" ht="27.75" customHeight="1" x14ac:dyDescent="0.2">
      <c r="B551" s="7">
        <f t="shared" si="116"/>
        <v>548</v>
      </c>
      <c r="C551" s="7" t="str">
        <f t="shared" ca="1" si="126"/>
        <v/>
      </c>
      <c r="D551" s="156" t="str">
        <f t="shared" ca="1" si="117"/>
        <v/>
      </c>
      <c r="E551" s="157" t="str">
        <f t="shared" ca="1" si="118"/>
        <v/>
      </c>
      <c r="F551" s="158" t="str">
        <f t="shared" ca="1" si="119"/>
        <v/>
      </c>
      <c r="G551" s="159"/>
      <c r="H551" s="159" t="str">
        <f>IF(G551="","",INDEX(D.1[Quy cách],MATCH(G551,D.1[Tên sản phẩm],0)))</f>
        <v/>
      </c>
      <c r="I551" s="160" t="str">
        <f>IF(G551="","",INDEX(D.1[ĐVT],MATCH(G551,D.1[Tên sản phẩm],0)))</f>
        <v/>
      </c>
      <c r="J551" s="162" t="str">
        <f>IF(G551="","",INDEX(D.1[Đơn giá nhập
(Hàng tồn đầu kỳ)],MATCH(G551,D.1[Tên sản phẩm],0)))</f>
        <v/>
      </c>
      <c r="K551" s="162" t="str">
        <f t="shared" si="120"/>
        <v/>
      </c>
      <c r="L551" s="159"/>
      <c r="M551" s="163" t="str">
        <f t="shared" si="121"/>
        <v/>
      </c>
      <c r="N551" s="164"/>
      <c r="O551" s="162"/>
      <c r="P551" s="163" t="str">
        <f t="shared" si="122"/>
        <v/>
      </c>
      <c r="Q551" s="164" t="str">
        <f t="shared" ca="1" si="123"/>
        <v/>
      </c>
      <c r="R551" s="163" t="str">
        <f t="shared" si="124"/>
        <v/>
      </c>
      <c r="S551" s="163" t="str">
        <f ca="1">IF(AND(C551&lt;&gt;"",C551&lt;&gt;OFFSET(C551,1,0)),SUMIFS(M.1[Giá có thuế],M.1[Số ĐK],C551),"")</f>
        <v/>
      </c>
      <c r="T551" s="159"/>
      <c r="U551" s="161" t="str">
        <f>IF(T551="","",'Thông Tin Chung'!$L$3)</f>
        <v/>
      </c>
      <c r="V551" s="163" t="str">
        <f t="shared" ca="1" si="125"/>
        <v/>
      </c>
      <c r="W551" s="165"/>
      <c r="X551" s="155" t="str">
        <f ca="1">IF(C551="","",IF(OR(D551&lt;NgayBatDau,D551&gt;NgayKetThuc),"Ngày tháng phải nằm trong kỳ báo cáo",IF(AND(F551&lt;&gt;"",COUNTIF(D.3[Tên nhà cung cấp],F551)=0),"Tên NCC chưa khai báo trong DSNCC",IF(AND(G551&lt;&gt;"",COUNTIF(D.1[Tên sản phẩm],G551)=0),"SP này chưa khai báo trong DSSP",""))))</f>
        <v/>
      </c>
      <c r="Y551" s="23" t="str">
        <f t="shared" ca="1" si="127"/>
        <v/>
      </c>
      <c r="Z551" s="23" t="str">
        <f t="shared" ca="1" si="128"/>
        <v/>
      </c>
      <c r="AA551" s="23" t="str">
        <f t="shared" ca="1" si="129"/>
        <v/>
      </c>
    </row>
    <row r="552" spans="2:27" ht="27.75" customHeight="1" x14ac:dyDescent="0.2">
      <c r="B552" s="7">
        <f t="shared" si="116"/>
        <v>549</v>
      </c>
      <c r="C552" s="7" t="str">
        <f t="shared" ca="1" si="126"/>
        <v/>
      </c>
      <c r="D552" s="156" t="str">
        <f t="shared" ca="1" si="117"/>
        <v/>
      </c>
      <c r="E552" s="157" t="str">
        <f t="shared" ca="1" si="118"/>
        <v/>
      </c>
      <c r="F552" s="158" t="str">
        <f t="shared" ca="1" si="119"/>
        <v/>
      </c>
      <c r="G552" s="159"/>
      <c r="H552" s="159" t="str">
        <f>IF(G552="","",INDEX(D.1[Quy cách],MATCH(G552,D.1[Tên sản phẩm],0)))</f>
        <v/>
      </c>
      <c r="I552" s="160" t="str">
        <f>IF(G552="","",INDEX(D.1[ĐVT],MATCH(G552,D.1[Tên sản phẩm],0)))</f>
        <v/>
      </c>
      <c r="J552" s="162" t="str">
        <f>IF(G552="","",INDEX(D.1[Đơn giá nhập
(Hàng tồn đầu kỳ)],MATCH(G552,D.1[Tên sản phẩm],0)))</f>
        <v/>
      </c>
      <c r="K552" s="162" t="str">
        <f t="shared" si="120"/>
        <v/>
      </c>
      <c r="L552" s="159"/>
      <c r="M552" s="163" t="str">
        <f t="shared" si="121"/>
        <v/>
      </c>
      <c r="N552" s="164"/>
      <c r="O552" s="162"/>
      <c r="P552" s="163" t="str">
        <f t="shared" si="122"/>
        <v/>
      </c>
      <c r="Q552" s="164" t="str">
        <f t="shared" ca="1" si="123"/>
        <v/>
      </c>
      <c r="R552" s="163" t="str">
        <f t="shared" si="124"/>
        <v/>
      </c>
      <c r="S552" s="163" t="str">
        <f ca="1">IF(AND(C552&lt;&gt;"",C552&lt;&gt;OFFSET(C552,1,0)),SUMIFS(M.1[Giá có thuế],M.1[Số ĐK],C552),"")</f>
        <v/>
      </c>
      <c r="T552" s="159"/>
      <c r="U552" s="161" t="str">
        <f>IF(T552="","",'Thông Tin Chung'!$L$3)</f>
        <v/>
      </c>
      <c r="V552" s="163" t="str">
        <f t="shared" ca="1" si="125"/>
        <v/>
      </c>
      <c r="W552" s="165"/>
      <c r="X552" s="155" t="str">
        <f ca="1">IF(C552="","",IF(OR(D552&lt;NgayBatDau,D552&gt;NgayKetThuc),"Ngày tháng phải nằm trong kỳ báo cáo",IF(AND(F552&lt;&gt;"",COUNTIF(D.3[Tên nhà cung cấp],F552)=0),"Tên NCC chưa khai báo trong DSNCC",IF(AND(G552&lt;&gt;"",COUNTIF(D.1[Tên sản phẩm],G552)=0),"SP này chưa khai báo trong DSSP",""))))</f>
        <v/>
      </c>
      <c r="Y552" s="23" t="str">
        <f t="shared" ca="1" si="127"/>
        <v/>
      </c>
      <c r="Z552" s="23" t="str">
        <f t="shared" ca="1" si="128"/>
        <v/>
      </c>
      <c r="AA552" s="23" t="str">
        <f t="shared" ca="1" si="129"/>
        <v/>
      </c>
    </row>
    <row r="553" spans="2:27" ht="27.75" customHeight="1" x14ac:dyDescent="0.2">
      <c r="B553" s="7">
        <f t="shared" si="116"/>
        <v>550</v>
      </c>
      <c r="C553" s="7" t="str">
        <f t="shared" ca="1" si="126"/>
        <v/>
      </c>
      <c r="D553" s="156" t="str">
        <f t="shared" ca="1" si="117"/>
        <v/>
      </c>
      <c r="E553" s="157" t="str">
        <f t="shared" ca="1" si="118"/>
        <v/>
      </c>
      <c r="F553" s="158" t="str">
        <f t="shared" ca="1" si="119"/>
        <v/>
      </c>
      <c r="G553" s="159"/>
      <c r="H553" s="159" t="str">
        <f>IF(G553="","",INDEX(D.1[Quy cách],MATCH(G553,D.1[Tên sản phẩm],0)))</f>
        <v/>
      </c>
      <c r="I553" s="160" t="str">
        <f>IF(G553="","",INDEX(D.1[ĐVT],MATCH(G553,D.1[Tên sản phẩm],0)))</f>
        <v/>
      </c>
      <c r="J553" s="162" t="str">
        <f>IF(G553="","",INDEX(D.1[Đơn giá nhập
(Hàng tồn đầu kỳ)],MATCH(G553,D.1[Tên sản phẩm],0)))</f>
        <v/>
      </c>
      <c r="K553" s="162" t="str">
        <f t="shared" si="120"/>
        <v/>
      </c>
      <c r="L553" s="159"/>
      <c r="M553" s="163" t="str">
        <f t="shared" si="121"/>
        <v/>
      </c>
      <c r="N553" s="164"/>
      <c r="O553" s="162"/>
      <c r="P553" s="163" t="str">
        <f t="shared" si="122"/>
        <v/>
      </c>
      <c r="Q553" s="164" t="str">
        <f t="shared" ca="1" si="123"/>
        <v/>
      </c>
      <c r="R553" s="163" t="str">
        <f t="shared" si="124"/>
        <v/>
      </c>
      <c r="S553" s="163" t="str">
        <f ca="1">IF(AND(C553&lt;&gt;"",C553&lt;&gt;OFFSET(C553,1,0)),SUMIFS(M.1[Giá có thuế],M.1[Số ĐK],C553),"")</f>
        <v/>
      </c>
      <c r="T553" s="159"/>
      <c r="U553" s="161" t="str">
        <f>IF(T553="","",'Thông Tin Chung'!$L$3)</f>
        <v/>
      </c>
      <c r="V553" s="163" t="str">
        <f t="shared" ca="1" si="125"/>
        <v/>
      </c>
      <c r="W553" s="165"/>
      <c r="X553" s="155" t="str">
        <f ca="1">IF(C553="","",IF(OR(D553&lt;NgayBatDau,D553&gt;NgayKetThuc),"Ngày tháng phải nằm trong kỳ báo cáo",IF(AND(F553&lt;&gt;"",COUNTIF(D.3[Tên nhà cung cấp],F553)=0),"Tên NCC chưa khai báo trong DSNCC",IF(AND(G553&lt;&gt;"",COUNTIF(D.1[Tên sản phẩm],G553)=0),"SP này chưa khai báo trong DSSP",""))))</f>
        <v/>
      </c>
      <c r="Y553" s="23" t="str">
        <f t="shared" ca="1" si="127"/>
        <v/>
      </c>
      <c r="Z553" s="23" t="str">
        <f t="shared" ca="1" si="128"/>
        <v/>
      </c>
      <c r="AA553" s="23" t="str">
        <f t="shared" ca="1" si="129"/>
        <v/>
      </c>
    </row>
    <row r="554" spans="2:27" ht="27.75" customHeight="1" x14ac:dyDescent="0.2">
      <c r="B554" s="7">
        <f t="shared" si="116"/>
        <v>551</v>
      </c>
      <c r="C554" s="7" t="str">
        <f t="shared" ca="1" si="126"/>
        <v/>
      </c>
      <c r="D554" s="156" t="str">
        <f t="shared" ca="1" si="117"/>
        <v/>
      </c>
      <c r="E554" s="157" t="str">
        <f t="shared" ca="1" si="118"/>
        <v/>
      </c>
      <c r="F554" s="158" t="str">
        <f t="shared" ca="1" si="119"/>
        <v/>
      </c>
      <c r="G554" s="159"/>
      <c r="H554" s="159" t="str">
        <f>IF(G554="","",INDEX(D.1[Quy cách],MATCH(G554,D.1[Tên sản phẩm],0)))</f>
        <v/>
      </c>
      <c r="I554" s="160" t="str">
        <f>IF(G554="","",INDEX(D.1[ĐVT],MATCH(G554,D.1[Tên sản phẩm],0)))</f>
        <v/>
      </c>
      <c r="J554" s="162" t="str">
        <f>IF(G554="","",INDEX(D.1[Đơn giá nhập
(Hàng tồn đầu kỳ)],MATCH(G554,D.1[Tên sản phẩm],0)))</f>
        <v/>
      </c>
      <c r="K554" s="162" t="str">
        <f t="shared" si="120"/>
        <v/>
      </c>
      <c r="L554" s="159"/>
      <c r="M554" s="163" t="str">
        <f t="shared" si="121"/>
        <v/>
      </c>
      <c r="N554" s="164"/>
      <c r="O554" s="162"/>
      <c r="P554" s="163" t="str">
        <f t="shared" si="122"/>
        <v/>
      </c>
      <c r="Q554" s="164" t="str">
        <f t="shared" ca="1" si="123"/>
        <v/>
      </c>
      <c r="R554" s="163" t="str">
        <f t="shared" si="124"/>
        <v/>
      </c>
      <c r="S554" s="163" t="str">
        <f ca="1">IF(AND(C554&lt;&gt;"",C554&lt;&gt;OFFSET(C554,1,0)),SUMIFS(M.1[Giá có thuế],M.1[Số ĐK],C554),"")</f>
        <v/>
      </c>
      <c r="T554" s="159"/>
      <c r="U554" s="161" t="str">
        <f>IF(T554="","",'Thông Tin Chung'!$L$3)</f>
        <v/>
      </c>
      <c r="V554" s="163" t="str">
        <f t="shared" ca="1" si="125"/>
        <v/>
      </c>
      <c r="W554" s="165"/>
      <c r="X554" s="155" t="str">
        <f ca="1">IF(C554="","",IF(OR(D554&lt;NgayBatDau,D554&gt;NgayKetThuc),"Ngày tháng phải nằm trong kỳ báo cáo",IF(AND(F554&lt;&gt;"",COUNTIF(D.3[Tên nhà cung cấp],F554)=0),"Tên NCC chưa khai báo trong DSNCC",IF(AND(G554&lt;&gt;"",COUNTIF(D.1[Tên sản phẩm],G554)=0),"SP này chưa khai báo trong DSSP",""))))</f>
        <v/>
      </c>
      <c r="Y554" s="23" t="str">
        <f t="shared" ca="1" si="127"/>
        <v/>
      </c>
      <c r="Z554" s="23" t="str">
        <f t="shared" ca="1" si="128"/>
        <v/>
      </c>
      <c r="AA554" s="23" t="str">
        <f t="shared" ca="1" si="129"/>
        <v/>
      </c>
    </row>
    <row r="555" spans="2:27" ht="27.75" customHeight="1" x14ac:dyDescent="0.2">
      <c r="B555" s="7">
        <f t="shared" si="116"/>
        <v>552</v>
      </c>
      <c r="C555" s="7" t="str">
        <f t="shared" ca="1" si="126"/>
        <v/>
      </c>
      <c r="D555" s="156" t="str">
        <f t="shared" ca="1" si="117"/>
        <v/>
      </c>
      <c r="E555" s="157" t="str">
        <f t="shared" ca="1" si="118"/>
        <v/>
      </c>
      <c r="F555" s="158" t="str">
        <f t="shared" ca="1" si="119"/>
        <v/>
      </c>
      <c r="G555" s="159"/>
      <c r="H555" s="159" t="str">
        <f>IF(G555="","",INDEX(D.1[Quy cách],MATCH(G555,D.1[Tên sản phẩm],0)))</f>
        <v/>
      </c>
      <c r="I555" s="160" t="str">
        <f>IF(G555="","",INDEX(D.1[ĐVT],MATCH(G555,D.1[Tên sản phẩm],0)))</f>
        <v/>
      </c>
      <c r="J555" s="162" t="str">
        <f>IF(G555="","",INDEX(D.1[Đơn giá nhập
(Hàng tồn đầu kỳ)],MATCH(G555,D.1[Tên sản phẩm],0)))</f>
        <v/>
      </c>
      <c r="K555" s="162" t="str">
        <f t="shared" si="120"/>
        <v/>
      </c>
      <c r="L555" s="159"/>
      <c r="M555" s="163" t="str">
        <f t="shared" si="121"/>
        <v/>
      </c>
      <c r="N555" s="164"/>
      <c r="O555" s="162"/>
      <c r="P555" s="163" t="str">
        <f t="shared" si="122"/>
        <v/>
      </c>
      <c r="Q555" s="164" t="str">
        <f t="shared" ca="1" si="123"/>
        <v/>
      </c>
      <c r="R555" s="163" t="str">
        <f t="shared" si="124"/>
        <v/>
      </c>
      <c r="S555" s="163" t="str">
        <f ca="1">IF(AND(C555&lt;&gt;"",C555&lt;&gt;OFFSET(C555,1,0)),SUMIFS(M.1[Giá có thuế],M.1[Số ĐK],C555),"")</f>
        <v/>
      </c>
      <c r="T555" s="159"/>
      <c r="U555" s="161" t="str">
        <f>IF(T555="","",'Thông Tin Chung'!$L$3)</f>
        <v/>
      </c>
      <c r="V555" s="163" t="str">
        <f t="shared" ca="1" si="125"/>
        <v/>
      </c>
      <c r="W555" s="165"/>
      <c r="X555" s="155" t="str">
        <f ca="1">IF(C555="","",IF(OR(D555&lt;NgayBatDau,D555&gt;NgayKetThuc),"Ngày tháng phải nằm trong kỳ báo cáo",IF(AND(F555&lt;&gt;"",COUNTIF(D.3[Tên nhà cung cấp],F555)=0),"Tên NCC chưa khai báo trong DSNCC",IF(AND(G555&lt;&gt;"",COUNTIF(D.1[Tên sản phẩm],G555)=0),"SP này chưa khai báo trong DSSP",""))))</f>
        <v/>
      </c>
      <c r="Y555" s="23" t="str">
        <f t="shared" ca="1" si="127"/>
        <v/>
      </c>
      <c r="Z555" s="23" t="str">
        <f t="shared" ca="1" si="128"/>
        <v/>
      </c>
      <c r="AA555" s="23" t="str">
        <f t="shared" ca="1" si="129"/>
        <v/>
      </c>
    </row>
    <row r="556" spans="2:27" ht="27.75" customHeight="1" x14ac:dyDescent="0.2">
      <c r="B556" s="7">
        <f t="shared" si="116"/>
        <v>553</v>
      </c>
      <c r="C556" s="7" t="str">
        <f t="shared" ca="1" si="126"/>
        <v/>
      </c>
      <c r="D556" s="156" t="str">
        <f t="shared" ca="1" si="117"/>
        <v/>
      </c>
      <c r="E556" s="157" t="str">
        <f t="shared" ca="1" si="118"/>
        <v/>
      </c>
      <c r="F556" s="158" t="str">
        <f t="shared" ca="1" si="119"/>
        <v/>
      </c>
      <c r="G556" s="159"/>
      <c r="H556" s="159" t="str">
        <f>IF(G556="","",INDEX(D.1[Quy cách],MATCH(G556,D.1[Tên sản phẩm],0)))</f>
        <v/>
      </c>
      <c r="I556" s="160" t="str">
        <f>IF(G556="","",INDEX(D.1[ĐVT],MATCH(G556,D.1[Tên sản phẩm],0)))</f>
        <v/>
      </c>
      <c r="J556" s="162" t="str">
        <f>IF(G556="","",INDEX(D.1[Đơn giá nhập
(Hàng tồn đầu kỳ)],MATCH(G556,D.1[Tên sản phẩm],0)))</f>
        <v/>
      </c>
      <c r="K556" s="162" t="str">
        <f t="shared" si="120"/>
        <v/>
      </c>
      <c r="L556" s="159"/>
      <c r="M556" s="163" t="str">
        <f t="shared" si="121"/>
        <v/>
      </c>
      <c r="N556" s="164"/>
      <c r="O556" s="162"/>
      <c r="P556" s="163" t="str">
        <f t="shared" si="122"/>
        <v/>
      </c>
      <c r="Q556" s="164" t="str">
        <f t="shared" ca="1" si="123"/>
        <v/>
      </c>
      <c r="R556" s="163" t="str">
        <f t="shared" si="124"/>
        <v/>
      </c>
      <c r="S556" s="163" t="str">
        <f ca="1">IF(AND(C556&lt;&gt;"",C556&lt;&gt;OFFSET(C556,1,0)),SUMIFS(M.1[Giá có thuế],M.1[Số ĐK],C556),"")</f>
        <v/>
      </c>
      <c r="T556" s="159"/>
      <c r="U556" s="161" t="str">
        <f>IF(T556="","",'Thông Tin Chung'!$L$3)</f>
        <v/>
      </c>
      <c r="V556" s="163" t="str">
        <f t="shared" ca="1" si="125"/>
        <v/>
      </c>
      <c r="W556" s="165"/>
      <c r="X556" s="155" t="str">
        <f ca="1">IF(C556="","",IF(OR(D556&lt;NgayBatDau,D556&gt;NgayKetThuc),"Ngày tháng phải nằm trong kỳ báo cáo",IF(AND(F556&lt;&gt;"",COUNTIF(D.3[Tên nhà cung cấp],F556)=0),"Tên NCC chưa khai báo trong DSNCC",IF(AND(G556&lt;&gt;"",COUNTIF(D.1[Tên sản phẩm],G556)=0),"SP này chưa khai báo trong DSSP",""))))</f>
        <v/>
      </c>
      <c r="Y556" s="23" t="str">
        <f t="shared" ca="1" si="127"/>
        <v/>
      </c>
      <c r="Z556" s="23" t="str">
        <f t="shared" ca="1" si="128"/>
        <v/>
      </c>
      <c r="AA556" s="23" t="str">
        <f t="shared" ca="1" si="129"/>
        <v/>
      </c>
    </row>
    <row r="557" spans="2:27" ht="27.75" customHeight="1" x14ac:dyDescent="0.2">
      <c r="B557" s="7">
        <f t="shared" si="116"/>
        <v>554</v>
      </c>
      <c r="C557" s="7" t="str">
        <f t="shared" ca="1" si="126"/>
        <v/>
      </c>
      <c r="D557" s="156" t="str">
        <f t="shared" ca="1" si="117"/>
        <v/>
      </c>
      <c r="E557" s="157" t="str">
        <f t="shared" ca="1" si="118"/>
        <v/>
      </c>
      <c r="F557" s="158" t="str">
        <f t="shared" ca="1" si="119"/>
        <v/>
      </c>
      <c r="G557" s="159"/>
      <c r="H557" s="159" t="str">
        <f>IF(G557="","",INDEX(D.1[Quy cách],MATCH(G557,D.1[Tên sản phẩm],0)))</f>
        <v/>
      </c>
      <c r="I557" s="160" t="str">
        <f>IF(G557="","",INDEX(D.1[ĐVT],MATCH(G557,D.1[Tên sản phẩm],0)))</f>
        <v/>
      </c>
      <c r="J557" s="162" t="str">
        <f>IF(G557="","",INDEX(D.1[Đơn giá nhập
(Hàng tồn đầu kỳ)],MATCH(G557,D.1[Tên sản phẩm],0)))</f>
        <v/>
      </c>
      <c r="K557" s="162" t="str">
        <f t="shared" si="120"/>
        <v/>
      </c>
      <c r="L557" s="159"/>
      <c r="M557" s="163" t="str">
        <f t="shared" si="121"/>
        <v/>
      </c>
      <c r="N557" s="164"/>
      <c r="O557" s="162"/>
      <c r="P557" s="163" t="str">
        <f t="shared" si="122"/>
        <v/>
      </c>
      <c r="Q557" s="164" t="str">
        <f t="shared" ca="1" si="123"/>
        <v/>
      </c>
      <c r="R557" s="163" t="str">
        <f t="shared" si="124"/>
        <v/>
      </c>
      <c r="S557" s="163" t="str">
        <f ca="1">IF(AND(C557&lt;&gt;"",C557&lt;&gt;OFFSET(C557,1,0)),SUMIFS(M.1[Giá có thuế],M.1[Số ĐK],C557),"")</f>
        <v/>
      </c>
      <c r="T557" s="159"/>
      <c r="U557" s="161" t="str">
        <f>IF(T557="","",'Thông Tin Chung'!$L$3)</f>
        <v/>
      </c>
      <c r="V557" s="163" t="str">
        <f t="shared" ca="1" si="125"/>
        <v/>
      </c>
      <c r="W557" s="165"/>
      <c r="X557" s="155" t="str">
        <f ca="1">IF(C557="","",IF(OR(D557&lt;NgayBatDau,D557&gt;NgayKetThuc),"Ngày tháng phải nằm trong kỳ báo cáo",IF(AND(F557&lt;&gt;"",COUNTIF(D.3[Tên nhà cung cấp],F557)=0),"Tên NCC chưa khai báo trong DSNCC",IF(AND(G557&lt;&gt;"",COUNTIF(D.1[Tên sản phẩm],G557)=0),"SP này chưa khai báo trong DSSP",""))))</f>
        <v/>
      </c>
      <c r="Y557" s="23" t="str">
        <f t="shared" ca="1" si="127"/>
        <v/>
      </c>
      <c r="Z557" s="23" t="str">
        <f t="shared" ca="1" si="128"/>
        <v/>
      </c>
      <c r="AA557" s="23" t="str">
        <f t="shared" ca="1" si="129"/>
        <v/>
      </c>
    </row>
    <row r="558" spans="2:27" ht="27.75" customHeight="1" x14ac:dyDescent="0.2">
      <c r="B558" s="7">
        <f t="shared" si="116"/>
        <v>555</v>
      </c>
      <c r="C558" s="7" t="str">
        <f t="shared" ca="1" si="126"/>
        <v/>
      </c>
      <c r="D558" s="156" t="str">
        <f t="shared" ca="1" si="117"/>
        <v/>
      </c>
      <c r="E558" s="157" t="str">
        <f t="shared" ca="1" si="118"/>
        <v/>
      </c>
      <c r="F558" s="158" t="str">
        <f t="shared" ca="1" si="119"/>
        <v/>
      </c>
      <c r="G558" s="159"/>
      <c r="H558" s="159" t="str">
        <f>IF(G558="","",INDEX(D.1[Quy cách],MATCH(G558,D.1[Tên sản phẩm],0)))</f>
        <v/>
      </c>
      <c r="I558" s="160" t="str">
        <f>IF(G558="","",INDEX(D.1[ĐVT],MATCH(G558,D.1[Tên sản phẩm],0)))</f>
        <v/>
      </c>
      <c r="J558" s="162" t="str">
        <f>IF(G558="","",INDEX(D.1[Đơn giá nhập
(Hàng tồn đầu kỳ)],MATCH(G558,D.1[Tên sản phẩm],0)))</f>
        <v/>
      </c>
      <c r="K558" s="162" t="str">
        <f t="shared" si="120"/>
        <v/>
      </c>
      <c r="L558" s="159"/>
      <c r="M558" s="163" t="str">
        <f t="shared" si="121"/>
        <v/>
      </c>
      <c r="N558" s="164"/>
      <c r="O558" s="162"/>
      <c r="P558" s="163" t="str">
        <f t="shared" si="122"/>
        <v/>
      </c>
      <c r="Q558" s="164" t="str">
        <f t="shared" ca="1" si="123"/>
        <v/>
      </c>
      <c r="R558" s="163" t="str">
        <f t="shared" si="124"/>
        <v/>
      </c>
      <c r="S558" s="163" t="str">
        <f ca="1">IF(AND(C558&lt;&gt;"",C558&lt;&gt;OFFSET(C558,1,0)),SUMIFS(M.1[Giá có thuế],M.1[Số ĐK],C558),"")</f>
        <v/>
      </c>
      <c r="T558" s="159"/>
      <c r="U558" s="161" t="str">
        <f>IF(T558="","",'Thông Tin Chung'!$L$3)</f>
        <v/>
      </c>
      <c r="V558" s="163" t="str">
        <f t="shared" ca="1" si="125"/>
        <v/>
      </c>
      <c r="W558" s="165"/>
      <c r="X558" s="155" t="str">
        <f ca="1">IF(C558="","",IF(OR(D558&lt;NgayBatDau,D558&gt;NgayKetThuc),"Ngày tháng phải nằm trong kỳ báo cáo",IF(AND(F558&lt;&gt;"",COUNTIF(D.3[Tên nhà cung cấp],F558)=0),"Tên NCC chưa khai báo trong DSNCC",IF(AND(G558&lt;&gt;"",COUNTIF(D.1[Tên sản phẩm],G558)=0),"SP này chưa khai báo trong DSSP",""))))</f>
        <v/>
      </c>
      <c r="Y558" s="23" t="str">
        <f t="shared" ca="1" si="127"/>
        <v/>
      </c>
      <c r="Z558" s="23" t="str">
        <f t="shared" ca="1" si="128"/>
        <v/>
      </c>
      <c r="AA558" s="23" t="str">
        <f t="shared" ca="1" si="129"/>
        <v/>
      </c>
    </row>
    <row r="559" spans="2:27" ht="27.75" customHeight="1" x14ac:dyDescent="0.2">
      <c r="B559" s="7">
        <f t="shared" si="116"/>
        <v>556</v>
      </c>
      <c r="C559" s="7" t="str">
        <f t="shared" ca="1" si="126"/>
        <v/>
      </c>
      <c r="D559" s="156" t="str">
        <f t="shared" ca="1" si="117"/>
        <v/>
      </c>
      <c r="E559" s="157" t="str">
        <f t="shared" ca="1" si="118"/>
        <v/>
      </c>
      <c r="F559" s="158" t="str">
        <f t="shared" ca="1" si="119"/>
        <v/>
      </c>
      <c r="G559" s="159"/>
      <c r="H559" s="159" t="str">
        <f>IF(G559="","",INDEX(D.1[Quy cách],MATCH(G559,D.1[Tên sản phẩm],0)))</f>
        <v/>
      </c>
      <c r="I559" s="160" t="str">
        <f>IF(G559="","",INDEX(D.1[ĐVT],MATCH(G559,D.1[Tên sản phẩm],0)))</f>
        <v/>
      </c>
      <c r="J559" s="162" t="str">
        <f>IF(G559="","",INDEX(D.1[Đơn giá nhập
(Hàng tồn đầu kỳ)],MATCH(G559,D.1[Tên sản phẩm],0)))</f>
        <v/>
      </c>
      <c r="K559" s="162" t="str">
        <f t="shared" si="120"/>
        <v/>
      </c>
      <c r="L559" s="159"/>
      <c r="M559" s="163" t="str">
        <f t="shared" si="121"/>
        <v/>
      </c>
      <c r="N559" s="164"/>
      <c r="O559" s="162"/>
      <c r="P559" s="163" t="str">
        <f t="shared" si="122"/>
        <v/>
      </c>
      <c r="Q559" s="164" t="str">
        <f t="shared" ca="1" si="123"/>
        <v/>
      </c>
      <c r="R559" s="163" t="str">
        <f t="shared" si="124"/>
        <v/>
      </c>
      <c r="S559" s="163" t="str">
        <f ca="1">IF(AND(C559&lt;&gt;"",C559&lt;&gt;OFFSET(C559,1,0)),SUMIFS(M.1[Giá có thuế],M.1[Số ĐK],C559),"")</f>
        <v/>
      </c>
      <c r="T559" s="159"/>
      <c r="U559" s="161" t="str">
        <f>IF(T559="","",'Thông Tin Chung'!$L$3)</f>
        <v/>
      </c>
      <c r="V559" s="163" t="str">
        <f t="shared" ca="1" si="125"/>
        <v/>
      </c>
      <c r="W559" s="165"/>
      <c r="X559" s="155" t="str">
        <f ca="1">IF(C559="","",IF(OR(D559&lt;NgayBatDau,D559&gt;NgayKetThuc),"Ngày tháng phải nằm trong kỳ báo cáo",IF(AND(F559&lt;&gt;"",COUNTIF(D.3[Tên nhà cung cấp],F559)=0),"Tên NCC chưa khai báo trong DSNCC",IF(AND(G559&lt;&gt;"",COUNTIF(D.1[Tên sản phẩm],G559)=0),"SP này chưa khai báo trong DSSP",""))))</f>
        <v/>
      </c>
      <c r="Y559" s="23" t="str">
        <f t="shared" ca="1" si="127"/>
        <v/>
      </c>
      <c r="Z559" s="23" t="str">
        <f t="shared" ca="1" si="128"/>
        <v/>
      </c>
      <c r="AA559" s="23" t="str">
        <f t="shared" ca="1" si="129"/>
        <v/>
      </c>
    </row>
    <row r="560" spans="2:27" ht="27.75" customHeight="1" x14ac:dyDescent="0.2">
      <c r="B560" s="7">
        <f t="shared" si="116"/>
        <v>557</v>
      </c>
      <c r="C560" s="7" t="str">
        <f t="shared" ca="1" si="126"/>
        <v/>
      </c>
      <c r="D560" s="156" t="str">
        <f t="shared" ca="1" si="117"/>
        <v/>
      </c>
      <c r="E560" s="157" t="str">
        <f t="shared" ca="1" si="118"/>
        <v/>
      </c>
      <c r="F560" s="158" t="str">
        <f t="shared" ca="1" si="119"/>
        <v/>
      </c>
      <c r="G560" s="159"/>
      <c r="H560" s="159" t="str">
        <f>IF(G560="","",INDEX(D.1[Quy cách],MATCH(G560,D.1[Tên sản phẩm],0)))</f>
        <v/>
      </c>
      <c r="I560" s="160" t="str">
        <f>IF(G560="","",INDEX(D.1[ĐVT],MATCH(G560,D.1[Tên sản phẩm],0)))</f>
        <v/>
      </c>
      <c r="J560" s="162" t="str">
        <f>IF(G560="","",INDEX(D.1[Đơn giá nhập
(Hàng tồn đầu kỳ)],MATCH(G560,D.1[Tên sản phẩm],0)))</f>
        <v/>
      </c>
      <c r="K560" s="162" t="str">
        <f t="shared" si="120"/>
        <v/>
      </c>
      <c r="L560" s="159"/>
      <c r="M560" s="163" t="str">
        <f t="shared" si="121"/>
        <v/>
      </c>
      <c r="N560" s="164"/>
      <c r="O560" s="162"/>
      <c r="P560" s="163" t="str">
        <f t="shared" si="122"/>
        <v/>
      </c>
      <c r="Q560" s="164" t="str">
        <f t="shared" ca="1" si="123"/>
        <v/>
      </c>
      <c r="R560" s="163" t="str">
        <f t="shared" si="124"/>
        <v/>
      </c>
      <c r="S560" s="163" t="str">
        <f ca="1">IF(AND(C560&lt;&gt;"",C560&lt;&gt;OFFSET(C560,1,0)),SUMIFS(M.1[Giá có thuế],M.1[Số ĐK],C560),"")</f>
        <v/>
      </c>
      <c r="T560" s="159"/>
      <c r="U560" s="161" t="str">
        <f>IF(T560="","",'Thông Tin Chung'!$L$3)</f>
        <v/>
      </c>
      <c r="V560" s="163" t="str">
        <f t="shared" ca="1" si="125"/>
        <v/>
      </c>
      <c r="W560" s="165"/>
      <c r="X560" s="155" t="str">
        <f ca="1">IF(C560="","",IF(OR(D560&lt;NgayBatDau,D560&gt;NgayKetThuc),"Ngày tháng phải nằm trong kỳ báo cáo",IF(AND(F560&lt;&gt;"",COUNTIF(D.3[Tên nhà cung cấp],F560)=0),"Tên NCC chưa khai báo trong DSNCC",IF(AND(G560&lt;&gt;"",COUNTIF(D.1[Tên sản phẩm],G560)=0),"SP này chưa khai báo trong DSSP",""))))</f>
        <v/>
      </c>
      <c r="Y560" s="23" t="str">
        <f t="shared" ca="1" si="127"/>
        <v/>
      </c>
      <c r="Z560" s="23" t="str">
        <f t="shared" ca="1" si="128"/>
        <v/>
      </c>
      <c r="AA560" s="23" t="str">
        <f t="shared" ca="1" si="129"/>
        <v/>
      </c>
    </row>
    <row r="561" spans="2:27" ht="27.75" customHeight="1" x14ac:dyDescent="0.2">
      <c r="B561" s="7">
        <f t="shared" si="116"/>
        <v>558</v>
      </c>
      <c r="C561" s="7" t="str">
        <f t="shared" ca="1" si="126"/>
        <v/>
      </c>
      <c r="D561" s="156" t="str">
        <f t="shared" ca="1" si="117"/>
        <v/>
      </c>
      <c r="E561" s="157" t="str">
        <f t="shared" ca="1" si="118"/>
        <v/>
      </c>
      <c r="F561" s="158" t="str">
        <f t="shared" ca="1" si="119"/>
        <v/>
      </c>
      <c r="G561" s="159"/>
      <c r="H561" s="159" t="str">
        <f>IF(G561="","",INDEX(D.1[Quy cách],MATCH(G561,D.1[Tên sản phẩm],0)))</f>
        <v/>
      </c>
      <c r="I561" s="160" t="str">
        <f>IF(G561="","",INDEX(D.1[ĐVT],MATCH(G561,D.1[Tên sản phẩm],0)))</f>
        <v/>
      </c>
      <c r="J561" s="162" t="str">
        <f>IF(G561="","",INDEX(D.1[Đơn giá nhập
(Hàng tồn đầu kỳ)],MATCH(G561,D.1[Tên sản phẩm],0)))</f>
        <v/>
      </c>
      <c r="K561" s="162" t="str">
        <f t="shared" si="120"/>
        <v/>
      </c>
      <c r="L561" s="159"/>
      <c r="M561" s="163" t="str">
        <f t="shared" si="121"/>
        <v/>
      </c>
      <c r="N561" s="164"/>
      <c r="O561" s="162"/>
      <c r="P561" s="163" t="str">
        <f t="shared" si="122"/>
        <v/>
      </c>
      <c r="Q561" s="164" t="str">
        <f t="shared" ca="1" si="123"/>
        <v/>
      </c>
      <c r="R561" s="163" t="str">
        <f t="shared" si="124"/>
        <v/>
      </c>
      <c r="S561" s="163" t="str">
        <f ca="1">IF(AND(C561&lt;&gt;"",C561&lt;&gt;OFFSET(C561,1,0)),SUMIFS(M.1[Giá có thuế],M.1[Số ĐK],C561),"")</f>
        <v/>
      </c>
      <c r="T561" s="159"/>
      <c r="U561" s="161" t="str">
        <f>IF(T561="","",'Thông Tin Chung'!$L$3)</f>
        <v/>
      </c>
      <c r="V561" s="163" t="str">
        <f t="shared" ca="1" si="125"/>
        <v/>
      </c>
      <c r="W561" s="165"/>
      <c r="X561" s="155" t="str">
        <f ca="1">IF(C561="","",IF(OR(D561&lt;NgayBatDau,D561&gt;NgayKetThuc),"Ngày tháng phải nằm trong kỳ báo cáo",IF(AND(F561&lt;&gt;"",COUNTIF(D.3[Tên nhà cung cấp],F561)=0),"Tên NCC chưa khai báo trong DSNCC",IF(AND(G561&lt;&gt;"",COUNTIF(D.1[Tên sản phẩm],G561)=0),"SP này chưa khai báo trong DSSP",""))))</f>
        <v/>
      </c>
      <c r="Y561" s="23" t="str">
        <f t="shared" ca="1" si="127"/>
        <v/>
      </c>
      <c r="Z561" s="23" t="str">
        <f t="shared" ca="1" si="128"/>
        <v/>
      </c>
      <c r="AA561" s="23" t="str">
        <f t="shared" ca="1" si="129"/>
        <v/>
      </c>
    </row>
    <row r="562" spans="2:27" ht="27.75" customHeight="1" x14ac:dyDescent="0.2">
      <c r="B562" s="7">
        <f t="shared" si="116"/>
        <v>559</v>
      </c>
      <c r="C562" s="7" t="str">
        <f t="shared" ca="1" si="126"/>
        <v/>
      </c>
      <c r="D562" s="156" t="str">
        <f t="shared" ca="1" si="117"/>
        <v/>
      </c>
      <c r="E562" s="157" t="str">
        <f t="shared" ca="1" si="118"/>
        <v/>
      </c>
      <c r="F562" s="158" t="str">
        <f t="shared" ca="1" si="119"/>
        <v/>
      </c>
      <c r="G562" s="159"/>
      <c r="H562" s="159" t="str">
        <f>IF(G562="","",INDEX(D.1[Quy cách],MATCH(G562,D.1[Tên sản phẩm],0)))</f>
        <v/>
      </c>
      <c r="I562" s="160" t="str">
        <f>IF(G562="","",INDEX(D.1[ĐVT],MATCH(G562,D.1[Tên sản phẩm],0)))</f>
        <v/>
      </c>
      <c r="J562" s="162" t="str">
        <f>IF(G562="","",INDEX(D.1[Đơn giá nhập
(Hàng tồn đầu kỳ)],MATCH(G562,D.1[Tên sản phẩm],0)))</f>
        <v/>
      </c>
      <c r="K562" s="162" t="str">
        <f t="shared" si="120"/>
        <v/>
      </c>
      <c r="L562" s="159"/>
      <c r="M562" s="163" t="str">
        <f t="shared" si="121"/>
        <v/>
      </c>
      <c r="N562" s="164"/>
      <c r="O562" s="162"/>
      <c r="P562" s="163" t="str">
        <f t="shared" si="122"/>
        <v/>
      </c>
      <c r="Q562" s="164" t="str">
        <f t="shared" ca="1" si="123"/>
        <v/>
      </c>
      <c r="R562" s="163" t="str">
        <f t="shared" si="124"/>
        <v/>
      </c>
      <c r="S562" s="163" t="str">
        <f ca="1">IF(AND(C562&lt;&gt;"",C562&lt;&gt;OFFSET(C562,1,0)),SUMIFS(M.1[Giá có thuế],M.1[Số ĐK],C562),"")</f>
        <v/>
      </c>
      <c r="T562" s="159"/>
      <c r="U562" s="161" t="str">
        <f>IF(T562="","",'Thông Tin Chung'!$L$3)</f>
        <v/>
      </c>
      <c r="V562" s="163" t="str">
        <f t="shared" ca="1" si="125"/>
        <v/>
      </c>
      <c r="W562" s="165"/>
      <c r="X562" s="155" t="str">
        <f ca="1">IF(C562="","",IF(OR(D562&lt;NgayBatDau,D562&gt;NgayKetThuc),"Ngày tháng phải nằm trong kỳ báo cáo",IF(AND(F562&lt;&gt;"",COUNTIF(D.3[Tên nhà cung cấp],F562)=0),"Tên NCC chưa khai báo trong DSNCC",IF(AND(G562&lt;&gt;"",COUNTIF(D.1[Tên sản phẩm],G562)=0),"SP này chưa khai báo trong DSSP",""))))</f>
        <v/>
      </c>
      <c r="Y562" s="23" t="str">
        <f t="shared" ca="1" si="127"/>
        <v/>
      </c>
      <c r="Z562" s="23" t="str">
        <f t="shared" ca="1" si="128"/>
        <v/>
      </c>
      <c r="AA562" s="23" t="str">
        <f t="shared" ca="1" si="129"/>
        <v/>
      </c>
    </row>
    <row r="563" spans="2:27" ht="27.75" customHeight="1" x14ac:dyDescent="0.2">
      <c r="B563" s="7">
        <f t="shared" si="116"/>
        <v>560</v>
      </c>
      <c r="C563" s="7" t="str">
        <f t="shared" ca="1" si="126"/>
        <v/>
      </c>
      <c r="D563" s="156" t="str">
        <f t="shared" ca="1" si="117"/>
        <v/>
      </c>
      <c r="E563" s="157" t="str">
        <f t="shared" ca="1" si="118"/>
        <v/>
      </c>
      <c r="F563" s="158" t="str">
        <f t="shared" ca="1" si="119"/>
        <v/>
      </c>
      <c r="G563" s="159"/>
      <c r="H563" s="159" t="str">
        <f>IF(G563="","",INDEX(D.1[Quy cách],MATCH(G563,D.1[Tên sản phẩm],0)))</f>
        <v/>
      </c>
      <c r="I563" s="160" t="str">
        <f>IF(G563="","",INDEX(D.1[ĐVT],MATCH(G563,D.1[Tên sản phẩm],0)))</f>
        <v/>
      </c>
      <c r="J563" s="162" t="str">
        <f>IF(G563="","",INDEX(D.1[Đơn giá nhập
(Hàng tồn đầu kỳ)],MATCH(G563,D.1[Tên sản phẩm],0)))</f>
        <v/>
      </c>
      <c r="K563" s="162" t="str">
        <f t="shared" si="120"/>
        <v/>
      </c>
      <c r="L563" s="159"/>
      <c r="M563" s="163" t="str">
        <f t="shared" si="121"/>
        <v/>
      </c>
      <c r="N563" s="164"/>
      <c r="O563" s="162"/>
      <c r="P563" s="163" t="str">
        <f t="shared" si="122"/>
        <v/>
      </c>
      <c r="Q563" s="164" t="str">
        <f t="shared" ca="1" si="123"/>
        <v/>
      </c>
      <c r="R563" s="163" t="str">
        <f t="shared" si="124"/>
        <v/>
      </c>
      <c r="S563" s="163" t="str">
        <f ca="1">IF(AND(C563&lt;&gt;"",C563&lt;&gt;OFFSET(C563,1,0)),SUMIFS(M.1[Giá có thuế],M.1[Số ĐK],C563),"")</f>
        <v/>
      </c>
      <c r="T563" s="159"/>
      <c r="U563" s="161" t="str">
        <f>IF(T563="","",'Thông Tin Chung'!$L$3)</f>
        <v/>
      </c>
      <c r="V563" s="163" t="str">
        <f t="shared" ca="1" si="125"/>
        <v/>
      </c>
      <c r="W563" s="165"/>
      <c r="X563" s="155" t="str">
        <f ca="1">IF(C563="","",IF(OR(D563&lt;NgayBatDau,D563&gt;NgayKetThuc),"Ngày tháng phải nằm trong kỳ báo cáo",IF(AND(F563&lt;&gt;"",COUNTIF(D.3[Tên nhà cung cấp],F563)=0),"Tên NCC chưa khai báo trong DSNCC",IF(AND(G563&lt;&gt;"",COUNTIF(D.1[Tên sản phẩm],G563)=0),"SP này chưa khai báo trong DSSP",""))))</f>
        <v/>
      </c>
      <c r="Y563" s="23" t="str">
        <f t="shared" ca="1" si="127"/>
        <v/>
      </c>
      <c r="Z563" s="23" t="str">
        <f t="shared" ca="1" si="128"/>
        <v/>
      </c>
      <c r="AA563" s="23" t="str">
        <f t="shared" ca="1" si="129"/>
        <v/>
      </c>
    </row>
    <row r="564" spans="2:27" ht="27.75" customHeight="1" x14ac:dyDescent="0.2">
      <c r="B564" s="7">
        <f t="shared" si="116"/>
        <v>561</v>
      </c>
      <c r="C564" s="7" t="str">
        <f t="shared" ca="1" si="126"/>
        <v/>
      </c>
      <c r="D564" s="156" t="str">
        <f t="shared" ca="1" si="117"/>
        <v/>
      </c>
      <c r="E564" s="157" t="str">
        <f t="shared" ca="1" si="118"/>
        <v/>
      </c>
      <c r="F564" s="158" t="str">
        <f t="shared" ca="1" si="119"/>
        <v/>
      </c>
      <c r="G564" s="159"/>
      <c r="H564" s="159" t="str">
        <f>IF(G564="","",INDEX(D.1[Quy cách],MATCH(G564,D.1[Tên sản phẩm],0)))</f>
        <v/>
      </c>
      <c r="I564" s="160" t="str">
        <f>IF(G564="","",INDEX(D.1[ĐVT],MATCH(G564,D.1[Tên sản phẩm],0)))</f>
        <v/>
      </c>
      <c r="J564" s="162" t="str">
        <f>IF(G564="","",INDEX(D.1[Đơn giá nhập
(Hàng tồn đầu kỳ)],MATCH(G564,D.1[Tên sản phẩm],0)))</f>
        <v/>
      </c>
      <c r="K564" s="162" t="str">
        <f t="shared" si="120"/>
        <v/>
      </c>
      <c r="L564" s="159"/>
      <c r="M564" s="163" t="str">
        <f t="shared" si="121"/>
        <v/>
      </c>
      <c r="N564" s="164"/>
      <c r="O564" s="162"/>
      <c r="P564" s="163" t="str">
        <f t="shared" si="122"/>
        <v/>
      </c>
      <c r="Q564" s="164" t="str">
        <f t="shared" ca="1" si="123"/>
        <v/>
      </c>
      <c r="R564" s="163" t="str">
        <f t="shared" si="124"/>
        <v/>
      </c>
      <c r="S564" s="163" t="str">
        <f ca="1">IF(AND(C564&lt;&gt;"",C564&lt;&gt;OFFSET(C564,1,0)),SUMIFS(M.1[Giá có thuế],M.1[Số ĐK],C564),"")</f>
        <v/>
      </c>
      <c r="T564" s="159"/>
      <c r="U564" s="161" t="str">
        <f>IF(T564="","",'Thông Tin Chung'!$L$3)</f>
        <v/>
      </c>
      <c r="V564" s="163" t="str">
        <f t="shared" ca="1" si="125"/>
        <v/>
      </c>
      <c r="W564" s="165"/>
      <c r="X564" s="155" t="str">
        <f ca="1">IF(C564="","",IF(OR(D564&lt;NgayBatDau,D564&gt;NgayKetThuc),"Ngày tháng phải nằm trong kỳ báo cáo",IF(AND(F564&lt;&gt;"",COUNTIF(D.3[Tên nhà cung cấp],F564)=0),"Tên NCC chưa khai báo trong DSNCC",IF(AND(G564&lt;&gt;"",COUNTIF(D.1[Tên sản phẩm],G564)=0),"SP này chưa khai báo trong DSSP",""))))</f>
        <v/>
      </c>
      <c r="Y564" s="23" t="str">
        <f t="shared" ca="1" si="127"/>
        <v/>
      </c>
      <c r="Z564" s="23" t="str">
        <f t="shared" ca="1" si="128"/>
        <v/>
      </c>
      <c r="AA564" s="23" t="str">
        <f t="shared" ca="1" si="129"/>
        <v/>
      </c>
    </row>
    <row r="565" spans="2:27" ht="27.75" customHeight="1" x14ac:dyDescent="0.2">
      <c r="B565" s="7">
        <f t="shared" si="116"/>
        <v>562</v>
      </c>
      <c r="C565" s="7" t="str">
        <f t="shared" ca="1" si="126"/>
        <v/>
      </c>
      <c r="D565" s="156" t="str">
        <f t="shared" ca="1" si="117"/>
        <v/>
      </c>
      <c r="E565" s="157" t="str">
        <f t="shared" ca="1" si="118"/>
        <v/>
      </c>
      <c r="F565" s="158" t="str">
        <f t="shared" ca="1" si="119"/>
        <v/>
      </c>
      <c r="G565" s="159"/>
      <c r="H565" s="159" t="str">
        <f>IF(G565="","",INDEX(D.1[Quy cách],MATCH(G565,D.1[Tên sản phẩm],0)))</f>
        <v/>
      </c>
      <c r="I565" s="160" t="str">
        <f>IF(G565="","",INDEX(D.1[ĐVT],MATCH(G565,D.1[Tên sản phẩm],0)))</f>
        <v/>
      </c>
      <c r="J565" s="162" t="str">
        <f>IF(G565="","",INDEX(D.1[Đơn giá nhập
(Hàng tồn đầu kỳ)],MATCH(G565,D.1[Tên sản phẩm],0)))</f>
        <v/>
      </c>
      <c r="K565" s="162" t="str">
        <f t="shared" si="120"/>
        <v/>
      </c>
      <c r="L565" s="159"/>
      <c r="M565" s="163" t="str">
        <f t="shared" si="121"/>
        <v/>
      </c>
      <c r="N565" s="164"/>
      <c r="O565" s="162"/>
      <c r="P565" s="163" t="str">
        <f t="shared" si="122"/>
        <v/>
      </c>
      <c r="Q565" s="164" t="str">
        <f t="shared" ca="1" si="123"/>
        <v/>
      </c>
      <c r="R565" s="163" t="str">
        <f t="shared" si="124"/>
        <v/>
      </c>
      <c r="S565" s="163" t="str">
        <f ca="1">IF(AND(C565&lt;&gt;"",C565&lt;&gt;OFFSET(C565,1,0)),SUMIFS(M.1[Giá có thuế],M.1[Số ĐK],C565),"")</f>
        <v/>
      </c>
      <c r="T565" s="159"/>
      <c r="U565" s="161" t="str">
        <f>IF(T565="","",'Thông Tin Chung'!$L$3)</f>
        <v/>
      </c>
      <c r="V565" s="163" t="str">
        <f t="shared" ca="1" si="125"/>
        <v/>
      </c>
      <c r="W565" s="165"/>
      <c r="X565" s="155" t="str">
        <f ca="1">IF(C565="","",IF(OR(D565&lt;NgayBatDau,D565&gt;NgayKetThuc),"Ngày tháng phải nằm trong kỳ báo cáo",IF(AND(F565&lt;&gt;"",COUNTIF(D.3[Tên nhà cung cấp],F565)=0),"Tên NCC chưa khai báo trong DSNCC",IF(AND(G565&lt;&gt;"",COUNTIF(D.1[Tên sản phẩm],G565)=0),"SP này chưa khai báo trong DSSP",""))))</f>
        <v/>
      </c>
      <c r="Y565" s="23" t="str">
        <f t="shared" ca="1" si="127"/>
        <v/>
      </c>
      <c r="Z565" s="23" t="str">
        <f t="shared" ca="1" si="128"/>
        <v/>
      </c>
      <c r="AA565" s="23" t="str">
        <f t="shared" ca="1" si="129"/>
        <v/>
      </c>
    </row>
    <row r="566" spans="2:27" ht="27.75" customHeight="1" x14ac:dyDescent="0.2">
      <c r="B566" s="7">
        <f t="shared" si="116"/>
        <v>563</v>
      </c>
      <c r="C566" s="7" t="str">
        <f t="shared" ca="1" si="126"/>
        <v/>
      </c>
      <c r="D566" s="156" t="str">
        <f t="shared" ca="1" si="117"/>
        <v/>
      </c>
      <c r="E566" s="157" t="str">
        <f t="shared" ca="1" si="118"/>
        <v/>
      </c>
      <c r="F566" s="158" t="str">
        <f t="shared" ca="1" si="119"/>
        <v/>
      </c>
      <c r="G566" s="159"/>
      <c r="H566" s="159" t="str">
        <f>IF(G566="","",INDEX(D.1[Quy cách],MATCH(G566,D.1[Tên sản phẩm],0)))</f>
        <v/>
      </c>
      <c r="I566" s="160" t="str">
        <f>IF(G566="","",INDEX(D.1[ĐVT],MATCH(G566,D.1[Tên sản phẩm],0)))</f>
        <v/>
      </c>
      <c r="J566" s="162" t="str">
        <f>IF(G566="","",INDEX(D.1[Đơn giá nhập
(Hàng tồn đầu kỳ)],MATCH(G566,D.1[Tên sản phẩm],0)))</f>
        <v/>
      </c>
      <c r="K566" s="162" t="str">
        <f t="shared" si="120"/>
        <v/>
      </c>
      <c r="L566" s="159"/>
      <c r="M566" s="163" t="str">
        <f t="shared" si="121"/>
        <v/>
      </c>
      <c r="N566" s="164"/>
      <c r="O566" s="162"/>
      <c r="P566" s="163" t="str">
        <f t="shared" si="122"/>
        <v/>
      </c>
      <c r="Q566" s="164" t="str">
        <f t="shared" ca="1" si="123"/>
        <v/>
      </c>
      <c r="R566" s="163" t="str">
        <f t="shared" si="124"/>
        <v/>
      </c>
      <c r="S566" s="163" t="str">
        <f ca="1">IF(AND(C566&lt;&gt;"",C566&lt;&gt;OFFSET(C566,1,0)),SUMIFS(M.1[Giá có thuế],M.1[Số ĐK],C566),"")</f>
        <v/>
      </c>
      <c r="T566" s="159"/>
      <c r="U566" s="161" t="str">
        <f>IF(T566="","",'Thông Tin Chung'!$L$3)</f>
        <v/>
      </c>
      <c r="V566" s="163" t="str">
        <f t="shared" ca="1" si="125"/>
        <v/>
      </c>
      <c r="W566" s="165"/>
      <c r="X566" s="155" t="str">
        <f ca="1">IF(C566="","",IF(OR(D566&lt;NgayBatDau,D566&gt;NgayKetThuc),"Ngày tháng phải nằm trong kỳ báo cáo",IF(AND(F566&lt;&gt;"",COUNTIF(D.3[Tên nhà cung cấp],F566)=0),"Tên NCC chưa khai báo trong DSNCC",IF(AND(G566&lt;&gt;"",COUNTIF(D.1[Tên sản phẩm],G566)=0),"SP này chưa khai báo trong DSSP",""))))</f>
        <v/>
      </c>
      <c r="Y566" s="23" t="str">
        <f t="shared" ca="1" si="127"/>
        <v/>
      </c>
      <c r="Z566" s="23" t="str">
        <f t="shared" ca="1" si="128"/>
        <v/>
      </c>
      <c r="AA566" s="23" t="str">
        <f t="shared" ca="1" si="129"/>
        <v/>
      </c>
    </row>
    <row r="567" spans="2:27" ht="27.75" customHeight="1" x14ac:dyDescent="0.2">
      <c r="B567" s="7">
        <f t="shared" si="116"/>
        <v>564</v>
      </c>
      <c r="C567" s="7" t="str">
        <f t="shared" ca="1" si="126"/>
        <v/>
      </c>
      <c r="D567" s="156" t="str">
        <f t="shared" ca="1" si="117"/>
        <v/>
      </c>
      <c r="E567" s="157" t="str">
        <f t="shared" ca="1" si="118"/>
        <v/>
      </c>
      <c r="F567" s="158" t="str">
        <f t="shared" ca="1" si="119"/>
        <v/>
      </c>
      <c r="G567" s="159"/>
      <c r="H567" s="159" t="str">
        <f>IF(G567="","",INDEX(D.1[Quy cách],MATCH(G567,D.1[Tên sản phẩm],0)))</f>
        <v/>
      </c>
      <c r="I567" s="160" t="str">
        <f>IF(G567="","",INDEX(D.1[ĐVT],MATCH(G567,D.1[Tên sản phẩm],0)))</f>
        <v/>
      </c>
      <c r="J567" s="162" t="str">
        <f>IF(G567="","",INDEX(D.1[Đơn giá nhập
(Hàng tồn đầu kỳ)],MATCH(G567,D.1[Tên sản phẩm],0)))</f>
        <v/>
      </c>
      <c r="K567" s="162" t="str">
        <f t="shared" si="120"/>
        <v/>
      </c>
      <c r="L567" s="159"/>
      <c r="M567" s="163" t="str">
        <f t="shared" si="121"/>
        <v/>
      </c>
      <c r="N567" s="164"/>
      <c r="O567" s="162"/>
      <c r="P567" s="163" t="str">
        <f t="shared" si="122"/>
        <v/>
      </c>
      <c r="Q567" s="164" t="str">
        <f t="shared" ca="1" si="123"/>
        <v/>
      </c>
      <c r="R567" s="163" t="str">
        <f t="shared" si="124"/>
        <v/>
      </c>
      <c r="S567" s="163" t="str">
        <f ca="1">IF(AND(C567&lt;&gt;"",C567&lt;&gt;OFFSET(C567,1,0)),SUMIFS(M.1[Giá có thuế],M.1[Số ĐK],C567),"")</f>
        <v/>
      </c>
      <c r="T567" s="159"/>
      <c r="U567" s="161" t="str">
        <f>IF(T567="","",'Thông Tin Chung'!$L$3)</f>
        <v/>
      </c>
      <c r="V567" s="163" t="str">
        <f t="shared" ca="1" si="125"/>
        <v/>
      </c>
      <c r="W567" s="165"/>
      <c r="X567" s="155" t="str">
        <f ca="1">IF(C567="","",IF(OR(D567&lt;NgayBatDau,D567&gt;NgayKetThuc),"Ngày tháng phải nằm trong kỳ báo cáo",IF(AND(F567&lt;&gt;"",COUNTIF(D.3[Tên nhà cung cấp],F567)=0),"Tên NCC chưa khai báo trong DSNCC",IF(AND(G567&lt;&gt;"",COUNTIF(D.1[Tên sản phẩm],G567)=0),"SP này chưa khai báo trong DSSP",""))))</f>
        <v/>
      </c>
      <c r="Y567" s="23" t="str">
        <f t="shared" ca="1" si="127"/>
        <v/>
      </c>
      <c r="Z567" s="23" t="str">
        <f t="shared" ca="1" si="128"/>
        <v/>
      </c>
      <c r="AA567" s="23" t="str">
        <f t="shared" ca="1" si="129"/>
        <v/>
      </c>
    </row>
    <row r="568" spans="2:27" ht="27.75" customHeight="1" x14ac:dyDescent="0.2">
      <c r="B568" s="7">
        <f t="shared" si="116"/>
        <v>565</v>
      </c>
      <c r="C568" s="7" t="str">
        <f t="shared" ca="1" si="126"/>
        <v/>
      </c>
      <c r="D568" s="156" t="str">
        <f t="shared" ca="1" si="117"/>
        <v/>
      </c>
      <c r="E568" s="157" t="str">
        <f t="shared" ca="1" si="118"/>
        <v/>
      </c>
      <c r="F568" s="158" t="str">
        <f t="shared" ca="1" si="119"/>
        <v/>
      </c>
      <c r="G568" s="159"/>
      <c r="H568" s="159" t="str">
        <f>IF(G568="","",INDEX(D.1[Quy cách],MATCH(G568,D.1[Tên sản phẩm],0)))</f>
        <v/>
      </c>
      <c r="I568" s="160" t="str">
        <f>IF(G568="","",INDEX(D.1[ĐVT],MATCH(G568,D.1[Tên sản phẩm],0)))</f>
        <v/>
      </c>
      <c r="J568" s="162" t="str">
        <f>IF(G568="","",INDEX(D.1[Đơn giá nhập
(Hàng tồn đầu kỳ)],MATCH(G568,D.1[Tên sản phẩm],0)))</f>
        <v/>
      </c>
      <c r="K568" s="162" t="str">
        <f t="shared" si="120"/>
        <v/>
      </c>
      <c r="L568" s="159"/>
      <c r="M568" s="163" t="str">
        <f t="shared" si="121"/>
        <v/>
      </c>
      <c r="N568" s="164"/>
      <c r="O568" s="162"/>
      <c r="P568" s="163" t="str">
        <f t="shared" si="122"/>
        <v/>
      </c>
      <c r="Q568" s="164" t="str">
        <f t="shared" ca="1" si="123"/>
        <v/>
      </c>
      <c r="R568" s="163" t="str">
        <f t="shared" si="124"/>
        <v/>
      </c>
      <c r="S568" s="163" t="str">
        <f ca="1">IF(AND(C568&lt;&gt;"",C568&lt;&gt;OFFSET(C568,1,0)),SUMIFS(M.1[Giá có thuế],M.1[Số ĐK],C568),"")</f>
        <v/>
      </c>
      <c r="T568" s="159"/>
      <c r="U568" s="161" t="str">
        <f>IF(T568="","",'Thông Tin Chung'!$L$3)</f>
        <v/>
      </c>
      <c r="V568" s="163" t="str">
        <f t="shared" ca="1" si="125"/>
        <v/>
      </c>
      <c r="W568" s="165"/>
      <c r="X568" s="155" t="str">
        <f ca="1">IF(C568="","",IF(OR(D568&lt;NgayBatDau,D568&gt;NgayKetThuc),"Ngày tháng phải nằm trong kỳ báo cáo",IF(AND(F568&lt;&gt;"",COUNTIF(D.3[Tên nhà cung cấp],F568)=0),"Tên NCC chưa khai báo trong DSNCC",IF(AND(G568&lt;&gt;"",COUNTIF(D.1[Tên sản phẩm],G568)=0),"SP này chưa khai báo trong DSSP",""))))</f>
        <v/>
      </c>
      <c r="Y568" s="23" t="str">
        <f t="shared" ca="1" si="127"/>
        <v/>
      </c>
      <c r="Z568" s="23" t="str">
        <f t="shared" ca="1" si="128"/>
        <v/>
      </c>
      <c r="AA568" s="23" t="str">
        <f t="shared" ca="1" si="129"/>
        <v/>
      </c>
    </row>
    <row r="569" spans="2:27" ht="27.75" customHeight="1" x14ac:dyDescent="0.2">
      <c r="B569" s="7">
        <f t="shared" si="116"/>
        <v>566</v>
      </c>
      <c r="C569" s="7" t="str">
        <f t="shared" ca="1" si="126"/>
        <v/>
      </c>
      <c r="D569" s="156" t="str">
        <f t="shared" ca="1" si="117"/>
        <v/>
      </c>
      <c r="E569" s="157" t="str">
        <f t="shared" ca="1" si="118"/>
        <v/>
      </c>
      <c r="F569" s="158" t="str">
        <f t="shared" ca="1" si="119"/>
        <v/>
      </c>
      <c r="G569" s="159"/>
      <c r="H569" s="159" t="str">
        <f>IF(G569="","",INDEX(D.1[Quy cách],MATCH(G569,D.1[Tên sản phẩm],0)))</f>
        <v/>
      </c>
      <c r="I569" s="160" t="str">
        <f>IF(G569="","",INDEX(D.1[ĐVT],MATCH(G569,D.1[Tên sản phẩm],0)))</f>
        <v/>
      </c>
      <c r="J569" s="162" t="str">
        <f>IF(G569="","",INDEX(D.1[Đơn giá nhập
(Hàng tồn đầu kỳ)],MATCH(G569,D.1[Tên sản phẩm],0)))</f>
        <v/>
      </c>
      <c r="K569" s="162" t="str">
        <f t="shared" si="120"/>
        <v/>
      </c>
      <c r="L569" s="159"/>
      <c r="M569" s="163" t="str">
        <f t="shared" si="121"/>
        <v/>
      </c>
      <c r="N569" s="164"/>
      <c r="O569" s="162"/>
      <c r="P569" s="163" t="str">
        <f t="shared" si="122"/>
        <v/>
      </c>
      <c r="Q569" s="164" t="str">
        <f t="shared" ca="1" si="123"/>
        <v/>
      </c>
      <c r="R569" s="163" t="str">
        <f t="shared" si="124"/>
        <v/>
      </c>
      <c r="S569" s="163" t="str">
        <f ca="1">IF(AND(C569&lt;&gt;"",C569&lt;&gt;OFFSET(C569,1,0)),SUMIFS(M.1[Giá có thuế],M.1[Số ĐK],C569),"")</f>
        <v/>
      </c>
      <c r="T569" s="159"/>
      <c r="U569" s="161" t="str">
        <f>IF(T569="","",'Thông Tin Chung'!$L$3)</f>
        <v/>
      </c>
      <c r="V569" s="163" t="str">
        <f t="shared" ca="1" si="125"/>
        <v/>
      </c>
      <c r="W569" s="165"/>
      <c r="X569" s="155" t="str">
        <f ca="1">IF(C569="","",IF(OR(D569&lt;NgayBatDau,D569&gt;NgayKetThuc),"Ngày tháng phải nằm trong kỳ báo cáo",IF(AND(F569&lt;&gt;"",COUNTIF(D.3[Tên nhà cung cấp],F569)=0),"Tên NCC chưa khai báo trong DSNCC",IF(AND(G569&lt;&gt;"",COUNTIF(D.1[Tên sản phẩm],G569)=0),"SP này chưa khai báo trong DSSP",""))))</f>
        <v/>
      </c>
      <c r="Y569" s="23" t="str">
        <f t="shared" ca="1" si="127"/>
        <v/>
      </c>
      <c r="Z569" s="23" t="str">
        <f t="shared" ca="1" si="128"/>
        <v/>
      </c>
      <c r="AA569" s="23" t="str">
        <f t="shared" ca="1" si="129"/>
        <v/>
      </c>
    </row>
    <row r="570" spans="2:27" ht="27.75" customHeight="1" x14ac:dyDescent="0.2">
      <c r="B570" s="7">
        <f t="shared" si="116"/>
        <v>567</v>
      </c>
      <c r="C570" s="7" t="str">
        <f t="shared" ca="1" si="126"/>
        <v/>
      </c>
      <c r="D570" s="156" t="str">
        <f t="shared" ca="1" si="117"/>
        <v/>
      </c>
      <c r="E570" s="157" t="str">
        <f t="shared" ca="1" si="118"/>
        <v/>
      </c>
      <c r="F570" s="158" t="str">
        <f t="shared" ca="1" si="119"/>
        <v/>
      </c>
      <c r="G570" s="159"/>
      <c r="H570" s="159" t="str">
        <f>IF(G570="","",INDEX(D.1[Quy cách],MATCH(G570,D.1[Tên sản phẩm],0)))</f>
        <v/>
      </c>
      <c r="I570" s="160" t="str">
        <f>IF(G570="","",INDEX(D.1[ĐVT],MATCH(G570,D.1[Tên sản phẩm],0)))</f>
        <v/>
      </c>
      <c r="J570" s="162" t="str">
        <f>IF(G570="","",INDEX(D.1[Đơn giá nhập
(Hàng tồn đầu kỳ)],MATCH(G570,D.1[Tên sản phẩm],0)))</f>
        <v/>
      </c>
      <c r="K570" s="162" t="str">
        <f t="shared" si="120"/>
        <v/>
      </c>
      <c r="L570" s="159"/>
      <c r="M570" s="163" t="str">
        <f t="shared" si="121"/>
        <v/>
      </c>
      <c r="N570" s="164"/>
      <c r="O570" s="162"/>
      <c r="P570" s="163" t="str">
        <f t="shared" si="122"/>
        <v/>
      </c>
      <c r="Q570" s="164" t="str">
        <f t="shared" ca="1" si="123"/>
        <v/>
      </c>
      <c r="R570" s="163" t="str">
        <f t="shared" si="124"/>
        <v/>
      </c>
      <c r="S570" s="163" t="str">
        <f ca="1">IF(AND(C570&lt;&gt;"",C570&lt;&gt;OFFSET(C570,1,0)),SUMIFS(M.1[Giá có thuế],M.1[Số ĐK],C570),"")</f>
        <v/>
      </c>
      <c r="T570" s="159"/>
      <c r="U570" s="161" t="str">
        <f>IF(T570="","",'Thông Tin Chung'!$L$3)</f>
        <v/>
      </c>
      <c r="V570" s="163" t="str">
        <f t="shared" ca="1" si="125"/>
        <v/>
      </c>
      <c r="W570" s="165"/>
      <c r="X570" s="155" t="str">
        <f ca="1">IF(C570="","",IF(OR(D570&lt;NgayBatDau,D570&gt;NgayKetThuc),"Ngày tháng phải nằm trong kỳ báo cáo",IF(AND(F570&lt;&gt;"",COUNTIF(D.3[Tên nhà cung cấp],F570)=0),"Tên NCC chưa khai báo trong DSNCC",IF(AND(G570&lt;&gt;"",COUNTIF(D.1[Tên sản phẩm],G570)=0),"SP này chưa khai báo trong DSSP",""))))</f>
        <v/>
      </c>
      <c r="Y570" s="23" t="str">
        <f t="shared" ca="1" si="127"/>
        <v/>
      </c>
      <c r="Z570" s="23" t="str">
        <f t="shared" ca="1" si="128"/>
        <v/>
      </c>
      <c r="AA570" s="23" t="str">
        <f t="shared" ca="1" si="129"/>
        <v/>
      </c>
    </row>
    <row r="571" spans="2:27" ht="27.75" customHeight="1" x14ac:dyDescent="0.2">
      <c r="B571" s="7">
        <f t="shared" si="116"/>
        <v>568</v>
      </c>
      <c r="C571" s="7" t="str">
        <f t="shared" ca="1" si="126"/>
        <v/>
      </c>
      <c r="D571" s="156" t="str">
        <f t="shared" ca="1" si="117"/>
        <v/>
      </c>
      <c r="E571" s="157" t="str">
        <f t="shared" ca="1" si="118"/>
        <v/>
      </c>
      <c r="F571" s="158" t="str">
        <f t="shared" ca="1" si="119"/>
        <v/>
      </c>
      <c r="G571" s="159"/>
      <c r="H571" s="159" t="str">
        <f>IF(G571="","",INDEX(D.1[Quy cách],MATCH(G571,D.1[Tên sản phẩm],0)))</f>
        <v/>
      </c>
      <c r="I571" s="160" t="str">
        <f>IF(G571="","",INDEX(D.1[ĐVT],MATCH(G571,D.1[Tên sản phẩm],0)))</f>
        <v/>
      </c>
      <c r="J571" s="162" t="str">
        <f>IF(G571="","",INDEX(D.1[Đơn giá nhập
(Hàng tồn đầu kỳ)],MATCH(G571,D.1[Tên sản phẩm],0)))</f>
        <v/>
      </c>
      <c r="K571" s="162" t="str">
        <f t="shared" si="120"/>
        <v/>
      </c>
      <c r="L571" s="159"/>
      <c r="M571" s="163" t="str">
        <f t="shared" si="121"/>
        <v/>
      </c>
      <c r="N571" s="164"/>
      <c r="O571" s="162"/>
      <c r="P571" s="163" t="str">
        <f t="shared" si="122"/>
        <v/>
      </c>
      <c r="Q571" s="164" t="str">
        <f t="shared" ca="1" si="123"/>
        <v/>
      </c>
      <c r="R571" s="163" t="str">
        <f t="shared" si="124"/>
        <v/>
      </c>
      <c r="S571" s="163" t="str">
        <f ca="1">IF(AND(C571&lt;&gt;"",C571&lt;&gt;OFFSET(C571,1,0)),SUMIFS(M.1[Giá có thuế],M.1[Số ĐK],C571),"")</f>
        <v/>
      </c>
      <c r="T571" s="159"/>
      <c r="U571" s="161" t="str">
        <f>IF(T571="","",'Thông Tin Chung'!$L$3)</f>
        <v/>
      </c>
      <c r="V571" s="163" t="str">
        <f t="shared" ca="1" si="125"/>
        <v/>
      </c>
      <c r="W571" s="165"/>
      <c r="X571" s="155" t="str">
        <f ca="1">IF(C571="","",IF(OR(D571&lt;NgayBatDau,D571&gt;NgayKetThuc),"Ngày tháng phải nằm trong kỳ báo cáo",IF(AND(F571&lt;&gt;"",COUNTIF(D.3[Tên nhà cung cấp],F571)=0),"Tên NCC chưa khai báo trong DSNCC",IF(AND(G571&lt;&gt;"",COUNTIF(D.1[Tên sản phẩm],G571)=0),"SP này chưa khai báo trong DSSP",""))))</f>
        <v/>
      </c>
      <c r="Y571" s="23" t="str">
        <f t="shared" ca="1" si="127"/>
        <v/>
      </c>
      <c r="Z571" s="23" t="str">
        <f t="shared" ca="1" si="128"/>
        <v/>
      </c>
      <c r="AA571" s="23" t="str">
        <f t="shared" ca="1" si="129"/>
        <v/>
      </c>
    </row>
    <row r="572" spans="2:27" ht="27.75" customHeight="1" x14ac:dyDescent="0.2">
      <c r="B572" s="7">
        <f t="shared" si="116"/>
        <v>569</v>
      </c>
      <c r="C572" s="7" t="str">
        <f t="shared" ca="1" si="126"/>
        <v/>
      </c>
      <c r="D572" s="156" t="str">
        <f t="shared" ca="1" si="117"/>
        <v/>
      </c>
      <c r="E572" s="157" t="str">
        <f t="shared" ca="1" si="118"/>
        <v/>
      </c>
      <c r="F572" s="158" t="str">
        <f t="shared" ca="1" si="119"/>
        <v/>
      </c>
      <c r="G572" s="159"/>
      <c r="H572" s="159" t="str">
        <f>IF(G572="","",INDEX(D.1[Quy cách],MATCH(G572,D.1[Tên sản phẩm],0)))</f>
        <v/>
      </c>
      <c r="I572" s="160" t="str">
        <f>IF(G572="","",INDEX(D.1[ĐVT],MATCH(G572,D.1[Tên sản phẩm],0)))</f>
        <v/>
      </c>
      <c r="J572" s="162" t="str">
        <f>IF(G572="","",INDEX(D.1[Đơn giá nhập
(Hàng tồn đầu kỳ)],MATCH(G572,D.1[Tên sản phẩm],0)))</f>
        <v/>
      </c>
      <c r="K572" s="162" t="str">
        <f t="shared" si="120"/>
        <v/>
      </c>
      <c r="L572" s="159"/>
      <c r="M572" s="163" t="str">
        <f t="shared" si="121"/>
        <v/>
      </c>
      <c r="N572" s="164"/>
      <c r="O572" s="162"/>
      <c r="P572" s="163" t="str">
        <f t="shared" si="122"/>
        <v/>
      </c>
      <c r="Q572" s="164" t="str">
        <f t="shared" ca="1" si="123"/>
        <v/>
      </c>
      <c r="R572" s="163" t="str">
        <f t="shared" si="124"/>
        <v/>
      </c>
      <c r="S572" s="163" t="str">
        <f ca="1">IF(AND(C572&lt;&gt;"",C572&lt;&gt;OFFSET(C572,1,0)),SUMIFS(M.1[Giá có thuế],M.1[Số ĐK],C572),"")</f>
        <v/>
      </c>
      <c r="T572" s="159"/>
      <c r="U572" s="161" t="str">
        <f>IF(T572="","",'Thông Tin Chung'!$L$3)</f>
        <v/>
      </c>
      <c r="V572" s="163" t="str">
        <f t="shared" ca="1" si="125"/>
        <v/>
      </c>
      <c r="W572" s="165"/>
      <c r="X572" s="155" t="str">
        <f ca="1">IF(C572="","",IF(OR(D572&lt;NgayBatDau,D572&gt;NgayKetThuc),"Ngày tháng phải nằm trong kỳ báo cáo",IF(AND(F572&lt;&gt;"",COUNTIF(D.3[Tên nhà cung cấp],F572)=0),"Tên NCC chưa khai báo trong DSNCC",IF(AND(G572&lt;&gt;"",COUNTIF(D.1[Tên sản phẩm],G572)=0),"SP này chưa khai báo trong DSSP",""))))</f>
        <v/>
      </c>
      <c r="Y572" s="23" t="str">
        <f t="shared" ca="1" si="127"/>
        <v/>
      </c>
      <c r="Z572" s="23" t="str">
        <f t="shared" ca="1" si="128"/>
        <v/>
      </c>
      <c r="AA572" s="23" t="str">
        <f t="shared" ca="1" si="129"/>
        <v/>
      </c>
    </row>
    <row r="573" spans="2:27" ht="27.75" customHeight="1" x14ac:dyDescent="0.2">
      <c r="B573" s="7">
        <f t="shared" si="116"/>
        <v>570</v>
      </c>
      <c r="C573" s="7" t="str">
        <f t="shared" ca="1" si="126"/>
        <v/>
      </c>
      <c r="D573" s="156" t="str">
        <f t="shared" ca="1" si="117"/>
        <v/>
      </c>
      <c r="E573" s="157" t="str">
        <f t="shared" ca="1" si="118"/>
        <v/>
      </c>
      <c r="F573" s="158" t="str">
        <f t="shared" ca="1" si="119"/>
        <v/>
      </c>
      <c r="G573" s="159"/>
      <c r="H573" s="159" t="str">
        <f>IF(G573="","",INDEX(D.1[Quy cách],MATCH(G573,D.1[Tên sản phẩm],0)))</f>
        <v/>
      </c>
      <c r="I573" s="160" t="str">
        <f>IF(G573="","",INDEX(D.1[ĐVT],MATCH(G573,D.1[Tên sản phẩm],0)))</f>
        <v/>
      </c>
      <c r="J573" s="162" t="str">
        <f>IF(G573="","",INDEX(D.1[Đơn giá nhập
(Hàng tồn đầu kỳ)],MATCH(G573,D.1[Tên sản phẩm],0)))</f>
        <v/>
      </c>
      <c r="K573" s="162" t="str">
        <f t="shared" si="120"/>
        <v/>
      </c>
      <c r="L573" s="159"/>
      <c r="M573" s="163" t="str">
        <f t="shared" si="121"/>
        <v/>
      </c>
      <c r="N573" s="164"/>
      <c r="O573" s="162"/>
      <c r="P573" s="163" t="str">
        <f t="shared" si="122"/>
        <v/>
      </c>
      <c r="Q573" s="164" t="str">
        <f t="shared" ca="1" si="123"/>
        <v/>
      </c>
      <c r="R573" s="163" t="str">
        <f t="shared" si="124"/>
        <v/>
      </c>
      <c r="S573" s="163" t="str">
        <f ca="1">IF(AND(C573&lt;&gt;"",C573&lt;&gt;OFFSET(C573,1,0)),SUMIFS(M.1[Giá có thuế],M.1[Số ĐK],C573),"")</f>
        <v/>
      </c>
      <c r="T573" s="159"/>
      <c r="U573" s="161" t="str">
        <f>IF(T573="","",'Thông Tin Chung'!$L$3)</f>
        <v/>
      </c>
      <c r="V573" s="163" t="str">
        <f t="shared" ca="1" si="125"/>
        <v/>
      </c>
      <c r="W573" s="165"/>
      <c r="X573" s="155" t="str">
        <f ca="1">IF(C573="","",IF(OR(D573&lt;NgayBatDau,D573&gt;NgayKetThuc),"Ngày tháng phải nằm trong kỳ báo cáo",IF(AND(F573&lt;&gt;"",COUNTIF(D.3[Tên nhà cung cấp],F573)=0),"Tên NCC chưa khai báo trong DSNCC",IF(AND(G573&lt;&gt;"",COUNTIF(D.1[Tên sản phẩm],G573)=0),"SP này chưa khai báo trong DSSP",""))))</f>
        <v/>
      </c>
      <c r="Y573" s="23" t="str">
        <f t="shared" ca="1" si="127"/>
        <v/>
      </c>
      <c r="Z573" s="23" t="str">
        <f t="shared" ca="1" si="128"/>
        <v/>
      </c>
      <c r="AA573" s="23" t="str">
        <f t="shared" ca="1" si="129"/>
        <v/>
      </c>
    </row>
    <row r="574" spans="2:27" ht="27.75" customHeight="1" x14ac:dyDescent="0.2">
      <c r="B574" s="7">
        <f t="shared" si="116"/>
        <v>571</v>
      </c>
      <c r="C574" s="7" t="str">
        <f t="shared" ca="1" si="126"/>
        <v/>
      </c>
      <c r="D574" s="156" t="str">
        <f t="shared" ca="1" si="117"/>
        <v/>
      </c>
      <c r="E574" s="157" t="str">
        <f t="shared" ca="1" si="118"/>
        <v/>
      </c>
      <c r="F574" s="158" t="str">
        <f t="shared" ca="1" si="119"/>
        <v/>
      </c>
      <c r="G574" s="159"/>
      <c r="H574" s="159" t="str">
        <f>IF(G574="","",INDEX(D.1[Quy cách],MATCH(G574,D.1[Tên sản phẩm],0)))</f>
        <v/>
      </c>
      <c r="I574" s="160" t="str">
        <f>IF(G574="","",INDEX(D.1[ĐVT],MATCH(G574,D.1[Tên sản phẩm],0)))</f>
        <v/>
      </c>
      <c r="J574" s="162" t="str">
        <f>IF(G574="","",INDEX(D.1[Đơn giá nhập
(Hàng tồn đầu kỳ)],MATCH(G574,D.1[Tên sản phẩm],0)))</f>
        <v/>
      </c>
      <c r="K574" s="162" t="str">
        <f t="shared" si="120"/>
        <v/>
      </c>
      <c r="L574" s="159"/>
      <c r="M574" s="163" t="str">
        <f t="shared" si="121"/>
        <v/>
      </c>
      <c r="N574" s="164"/>
      <c r="O574" s="162"/>
      <c r="P574" s="163" t="str">
        <f t="shared" si="122"/>
        <v/>
      </c>
      <c r="Q574" s="164" t="str">
        <f t="shared" ca="1" si="123"/>
        <v/>
      </c>
      <c r="R574" s="163" t="str">
        <f t="shared" si="124"/>
        <v/>
      </c>
      <c r="S574" s="163" t="str">
        <f ca="1">IF(AND(C574&lt;&gt;"",C574&lt;&gt;OFFSET(C574,1,0)),SUMIFS(M.1[Giá có thuế],M.1[Số ĐK],C574),"")</f>
        <v/>
      </c>
      <c r="T574" s="159"/>
      <c r="U574" s="161" t="str">
        <f>IF(T574="","",'Thông Tin Chung'!$L$3)</f>
        <v/>
      </c>
      <c r="V574" s="163" t="str">
        <f t="shared" ca="1" si="125"/>
        <v/>
      </c>
      <c r="W574" s="165"/>
      <c r="X574" s="155" t="str">
        <f ca="1">IF(C574="","",IF(OR(D574&lt;NgayBatDau,D574&gt;NgayKetThuc),"Ngày tháng phải nằm trong kỳ báo cáo",IF(AND(F574&lt;&gt;"",COUNTIF(D.3[Tên nhà cung cấp],F574)=0),"Tên NCC chưa khai báo trong DSNCC",IF(AND(G574&lt;&gt;"",COUNTIF(D.1[Tên sản phẩm],G574)=0),"SP này chưa khai báo trong DSSP",""))))</f>
        <v/>
      </c>
      <c r="Y574" s="23" t="str">
        <f t="shared" ca="1" si="127"/>
        <v/>
      </c>
      <c r="Z574" s="23" t="str">
        <f t="shared" ca="1" si="128"/>
        <v/>
      </c>
      <c r="AA574" s="23" t="str">
        <f t="shared" ca="1" si="129"/>
        <v/>
      </c>
    </row>
    <row r="575" spans="2:27" ht="27.75" customHeight="1" x14ac:dyDescent="0.2">
      <c r="B575" s="7">
        <f t="shared" si="116"/>
        <v>572</v>
      </c>
      <c r="C575" s="7" t="str">
        <f t="shared" ca="1" si="126"/>
        <v/>
      </c>
      <c r="D575" s="156" t="str">
        <f t="shared" ca="1" si="117"/>
        <v/>
      </c>
      <c r="E575" s="157" t="str">
        <f t="shared" ca="1" si="118"/>
        <v/>
      </c>
      <c r="F575" s="158" t="str">
        <f t="shared" ca="1" si="119"/>
        <v/>
      </c>
      <c r="G575" s="159"/>
      <c r="H575" s="159" t="str">
        <f>IF(G575="","",INDEX(D.1[Quy cách],MATCH(G575,D.1[Tên sản phẩm],0)))</f>
        <v/>
      </c>
      <c r="I575" s="160" t="str">
        <f>IF(G575="","",INDEX(D.1[ĐVT],MATCH(G575,D.1[Tên sản phẩm],0)))</f>
        <v/>
      </c>
      <c r="J575" s="162" t="str">
        <f>IF(G575="","",INDEX(D.1[Đơn giá nhập
(Hàng tồn đầu kỳ)],MATCH(G575,D.1[Tên sản phẩm],0)))</f>
        <v/>
      </c>
      <c r="K575" s="162" t="str">
        <f t="shared" si="120"/>
        <v/>
      </c>
      <c r="L575" s="159"/>
      <c r="M575" s="163" t="str">
        <f t="shared" si="121"/>
        <v/>
      </c>
      <c r="N575" s="164"/>
      <c r="O575" s="162"/>
      <c r="P575" s="163" t="str">
        <f t="shared" si="122"/>
        <v/>
      </c>
      <c r="Q575" s="164" t="str">
        <f t="shared" ca="1" si="123"/>
        <v/>
      </c>
      <c r="R575" s="163" t="str">
        <f t="shared" si="124"/>
        <v/>
      </c>
      <c r="S575" s="163" t="str">
        <f ca="1">IF(AND(C575&lt;&gt;"",C575&lt;&gt;OFFSET(C575,1,0)),SUMIFS(M.1[Giá có thuế],M.1[Số ĐK],C575),"")</f>
        <v/>
      </c>
      <c r="T575" s="159"/>
      <c r="U575" s="161" t="str">
        <f>IF(T575="","",'Thông Tin Chung'!$L$3)</f>
        <v/>
      </c>
      <c r="V575" s="163" t="str">
        <f t="shared" ca="1" si="125"/>
        <v/>
      </c>
      <c r="W575" s="165"/>
      <c r="X575" s="155" t="str">
        <f ca="1">IF(C575="","",IF(OR(D575&lt;NgayBatDau,D575&gt;NgayKetThuc),"Ngày tháng phải nằm trong kỳ báo cáo",IF(AND(F575&lt;&gt;"",COUNTIF(D.3[Tên nhà cung cấp],F575)=0),"Tên NCC chưa khai báo trong DSNCC",IF(AND(G575&lt;&gt;"",COUNTIF(D.1[Tên sản phẩm],G575)=0),"SP này chưa khai báo trong DSSP",""))))</f>
        <v/>
      </c>
      <c r="Y575" s="23" t="str">
        <f t="shared" ca="1" si="127"/>
        <v/>
      </c>
      <c r="Z575" s="23" t="str">
        <f t="shared" ca="1" si="128"/>
        <v/>
      </c>
      <c r="AA575" s="23" t="str">
        <f t="shared" ca="1" si="129"/>
        <v/>
      </c>
    </row>
    <row r="576" spans="2:27" ht="27.75" customHeight="1" x14ac:dyDescent="0.2">
      <c r="B576" s="7">
        <f t="shared" si="116"/>
        <v>573</v>
      </c>
      <c r="C576" s="7" t="str">
        <f t="shared" ca="1" si="126"/>
        <v/>
      </c>
      <c r="D576" s="156" t="str">
        <f t="shared" ca="1" si="117"/>
        <v/>
      </c>
      <c r="E576" s="157" t="str">
        <f t="shared" ca="1" si="118"/>
        <v/>
      </c>
      <c r="F576" s="158" t="str">
        <f t="shared" ca="1" si="119"/>
        <v/>
      </c>
      <c r="G576" s="159"/>
      <c r="H576" s="159" t="str">
        <f>IF(G576="","",INDEX(D.1[Quy cách],MATCH(G576,D.1[Tên sản phẩm],0)))</f>
        <v/>
      </c>
      <c r="I576" s="160" t="str">
        <f>IF(G576="","",INDEX(D.1[ĐVT],MATCH(G576,D.1[Tên sản phẩm],0)))</f>
        <v/>
      </c>
      <c r="J576" s="162" t="str">
        <f>IF(G576="","",INDEX(D.1[Đơn giá nhập
(Hàng tồn đầu kỳ)],MATCH(G576,D.1[Tên sản phẩm],0)))</f>
        <v/>
      </c>
      <c r="K576" s="162" t="str">
        <f t="shared" si="120"/>
        <v/>
      </c>
      <c r="L576" s="159"/>
      <c r="M576" s="163" t="str">
        <f t="shared" si="121"/>
        <v/>
      </c>
      <c r="N576" s="164"/>
      <c r="O576" s="162"/>
      <c r="P576" s="163" t="str">
        <f t="shared" si="122"/>
        <v/>
      </c>
      <c r="Q576" s="164" t="str">
        <f t="shared" ca="1" si="123"/>
        <v/>
      </c>
      <c r="R576" s="163" t="str">
        <f t="shared" si="124"/>
        <v/>
      </c>
      <c r="S576" s="163" t="str">
        <f ca="1">IF(AND(C576&lt;&gt;"",C576&lt;&gt;OFFSET(C576,1,0)),SUMIFS(M.1[Giá có thuế],M.1[Số ĐK],C576),"")</f>
        <v/>
      </c>
      <c r="T576" s="159"/>
      <c r="U576" s="161" t="str">
        <f>IF(T576="","",'Thông Tin Chung'!$L$3)</f>
        <v/>
      </c>
      <c r="V576" s="163" t="str">
        <f t="shared" ca="1" si="125"/>
        <v/>
      </c>
      <c r="W576" s="165"/>
      <c r="X576" s="155" t="str">
        <f ca="1">IF(C576="","",IF(OR(D576&lt;NgayBatDau,D576&gt;NgayKetThuc),"Ngày tháng phải nằm trong kỳ báo cáo",IF(AND(F576&lt;&gt;"",COUNTIF(D.3[Tên nhà cung cấp],F576)=0),"Tên NCC chưa khai báo trong DSNCC",IF(AND(G576&lt;&gt;"",COUNTIF(D.1[Tên sản phẩm],G576)=0),"SP này chưa khai báo trong DSSP",""))))</f>
        <v/>
      </c>
      <c r="Y576" s="23" t="str">
        <f t="shared" ca="1" si="127"/>
        <v/>
      </c>
      <c r="Z576" s="23" t="str">
        <f t="shared" ca="1" si="128"/>
        <v/>
      </c>
      <c r="AA576" s="23" t="str">
        <f t="shared" ca="1" si="129"/>
        <v/>
      </c>
    </row>
    <row r="577" spans="2:27" ht="27.75" customHeight="1" x14ac:dyDescent="0.2">
      <c r="B577" s="7">
        <f t="shared" si="116"/>
        <v>574</v>
      </c>
      <c r="C577" s="7" t="str">
        <f t="shared" ca="1" si="126"/>
        <v/>
      </c>
      <c r="D577" s="156" t="str">
        <f t="shared" ca="1" si="117"/>
        <v/>
      </c>
      <c r="E577" s="157" t="str">
        <f t="shared" ca="1" si="118"/>
        <v/>
      </c>
      <c r="F577" s="158" t="str">
        <f t="shared" ca="1" si="119"/>
        <v/>
      </c>
      <c r="G577" s="159"/>
      <c r="H577" s="159" t="str">
        <f>IF(G577="","",INDEX(D.1[Quy cách],MATCH(G577,D.1[Tên sản phẩm],0)))</f>
        <v/>
      </c>
      <c r="I577" s="160" t="str">
        <f>IF(G577="","",INDEX(D.1[ĐVT],MATCH(G577,D.1[Tên sản phẩm],0)))</f>
        <v/>
      </c>
      <c r="J577" s="162" t="str">
        <f>IF(G577="","",INDEX(D.1[Đơn giá nhập
(Hàng tồn đầu kỳ)],MATCH(G577,D.1[Tên sản phẩm],0)))</f>
        <v/>
      </c>
      <c r="K577" s="162" t="str">
        <f t="shared" si="120"/>
        <v/>
      </c>
      <c r="L577" s="159"/>
      <c r="M577" s="163" t="str">
        <f t="shared" si="121"/>
        <v/>
      </c>
      <c r="N577" s="164"/>
      <c r="O577" s="162"/>
      <c r="P577" s="163" t="str">
        <f t="shared" si="122"/>
        <v/>
      </c>
      <c r="Q577" s="164" t="str">
        <f t="shared" ca="1" si="123"/>
        <v/>
      </c>
      <c r="R577" s="163" t="str">
        <f t="shared" si="124"/>
        <v/>
      </c>
      <c r="S577" s="163" t="str">
        <f ca="1">IF(AND(C577&lt;&gt;"",C577&lt;&gt;OFFSET(C577,1,0)),SUMIFS(M.1[Giá có thuế],M.1[Số ĐK],C577),"")</f>
        <v/>
      </c>
      <c r="T577" s="159"/>
      <c r="U577" s="161" t="str">
        <f>IF(T577="","",'Thông Tin Chung'!$L$3)</f>
        <v/>
      </c>
      <c r="V577" s="163" t="str">
        <f t="shared" ca="1" si="125"/>
        <v/>
      </c>
      <c r="W577" s="165"/>
      <c r="X577" s="155" t="str">
        <f ca="1">IF(C577="","",IF(OR(D577&lt;NgayBatDau,D577&gt;NgayKetThuc),"Ngày tháng phải nằm trong kỳ báo cáo",IF(AND(F577&lt;&gt;"",COUNTIF(D.3[Tên nhà cung cấp],F577)=0),"Tên NCC chưa khai báo trong DSNCC",IF(AND(G577&lt;&gt;"",COUNTIF(D.1[Tên sản phẩm],G577)=0),"SP này chưa khai báo trong DSSP",""))))</f>
        <v/>
      </c>
      <c r="Y577" s="23" t="str">
        <f t="shared" ca="1" si="127"/>
        <v/>
      </c>
      <c r="Z577" s="23" t="str">
        <f t="shared" ca="1" si="128"/>
        <v/>
      </c>
      <c r="AA577" s="23" t="str">
        <f t="shared" ca="1" si="129"/>
        <v/>
      </c>
    </row>
    <row r="578" spans="2:27" ht="27.75" customHeight="1" x14ac:dyDescent="0.2">
      <c r="B578" s="7">
        <f t="shared" si="116"/>
        <v>575</v>
      </c>
      <c r="C578" s="7" t="str">
        <f t="shared" ca="1" si="126"/>
        <v/>
      </c>
      <c r="D578" s="156" t="str">
        <f t="shared" ca="1" si="117"/>
        <v/>
      </c>
      <c r="E578" s="157" t="str">
        <f t="shared" ca="1" si="118"/>
        <v/>
      </c>
      <c r="F578" s="158" t="str">
        <f t="shared" ca="1" si="119"/>
        <v/>
      </c>
      <c r="G578" s="159"/>
      <c r="H578" s="159" t="str">
        <f>IF(G578="","",INDEX(D.1[Quy cách],MATCH(G578,D.1[Tên sản phẩm],0)))</f>
        <v/>
      </c>
      <c r="I578" s="160" t="str">
        <f>IF(G578="","",INDEX(D.1[ĐVT],MATCH(G578,D.1[Tên sản phẩm],0)))</f>
        <v/>
      </c>
      <c r="J578" s="162" t="str">
        <f>IF(G578="","",INDEX(D.1[Đơn giá nhập
(Hàng tồn đầu kỳ)],MATCH(G578,D.1[Tên sản phẩm],0)))</f>
        <v/>
      </c>
      <c r="K578" s="162" t="str">
        <f t="shared" si="120"/>
        <v/>
      </c>
      <c r="L578" s="159"/>
      <c r="M578" s="163" t="str">
        <f t="shared" si="121"/>
        <v/>
      </c>
      <c r="N578" s="164"/>
      <c r="O578" s="162"/>
      <c r="P578" s="163" t="str">
        <f t="shared" si="122"/>
        <v/>
      </c>
      <c r="Q578" s="164" t="str">
        <f t="shared" ca="1" si="123"/>
        <v/>
      </c>
      <c r="R578" s="163" t="str">
        <f t="shared" si="124"/>
        <v/>
      </c>
      <c r="S578" s="163" t="str">
        <f ca="1">IF(AND(C578&lt;&gt;"",C578&lt;&gt;OFFSET(C578,1,0)),SUMIFS(M.1[Giá có thuế],M.1[Số ĐK],C578),"")</f>
        <v/>
      </c>
      <c r="T578" s="159"/>
      <c r="U578" s="161" t="str">
        <f>IF(T578="","",'Thông Tin Chung'!$L$3)</f>
        <v/>
      </c>
      <c r="V578" s="163" t="str">
        <f t="shared" ca="1" si="125"/>
        <v/>
      </c>
      <c r="W578" s="165"/>
      <c r="X578" s="155" t="str">
        <f ca="1">IF(C578="","",IF(OR(D578&lt;NgayBatDau,D578&gt;NgayKetThuc),"Ngày tháng phải nằm trong kỳ báo cáo",IF(AND(F578&lt;&gt;"",COUNTIF(D.3[Tên nhà cung cấp],F578)=0),"Tên NCC chưa khai báo trong DSNCC",IF(AND(G578&lt;&gt;"",COUNTIF(D.1[Tên sản phẩm],G578)=0),"SP này chưa khai báo trong DSSP",""))))</f>
        <v/>
      </c>
      <c r="Y578" s="23" t="str">
        <f t="shared" ca="1" si="127"/>
        <v/>
      </c>
      <c r="Z578" s="23" t="str">
        <f t="shared" ca="1" si="128"/>
        <v/>
      </c>
      <c r="AA578" s="23" t="str">
        <f t="shared" ca="1" si="129"/>
        <v/>
      </c>
    </row>
    <row r="579" spans="2:27" ht="27.75" customHeight="1" x14ac:dyDescent="0.2">
      <c r="B579" s="7">
        <f t="shared" ref="B579:B642" si="130">ROW(A579)-3</f>
        <v>576</v>
      </c>
      <c r="C579" s="7" t="str">
        <f t="shared" ca="1" si="126"/>
        <v/>
      </c>
      <c r="D579" s="156" t="str">
        <f t="shared" ca="1" si="117"/>
        <v/>
      </c>
      <c r="E579" s="157" t="str">
        <f t="shared" ca="1" si="118"/>
        <v/>
      </c>
      <c r="F579" s="158" t="str">
        <f t="shared" ca="1" si="119"/>
        <v/>
      </c>
      <c r="G579" s="159"/>
      <c r="H579" s="159" t="str">
        <f>IF(G579="","",INDEX(D.1[Quy cách],MATCH(G579,D.1[Tên sản phẩm],0)))</f>
        <v/>
      </c>
      <c r="I579" s="160" t="str">
        <f>IF(G579="","",INDEX(D.1[ĐVT],MATCH(G579,D.1[Tên sản phẩm],0)))</f>
        <v/>
      </c>
      <c r="J579" s="162" t="str">
        <f>IF(G579="","",INDEX(D.1[Đơn giá nhập
(Hàng tồn đầu kỳ)],MATCH(G579,D.1[Tên sản phẩm],0)))</f>
        <v/>
      </c>
      <c r="K579" s="162" t="str">
        <f t="shared" si="120"/>
        <v/>
      </c>
      <c r="L579" s="159"/>
      <c r="M579" s="163" t="str">
        <f t="shared" si="121"/>
        <v/>
      </c>
      <c r="N579" s="164"/>
      <c r="O579" s="162"/>
      <c r="P579" s="163" t="str">
        <f t="shared" si="122"/>
        <v/>
      </c>
      <c r="Q579" s="164" t="str">
        <f t="shared" ca="1" si="123"/>
        <v/>
      </c>
      <c r="R579" s="163" t="str">
        <f t="shared" si="124"/>
        <v/>
      </c>
      <c r="S579" s="163" t="str">
        <f ca="1">IF(AND(C579&lt;&gt;"",C579&lt;&gt;OFFSET(C579,1,0)),SUMIFS(M.1[Giá có thuế],M.1[Số ĐK],C579),"")</f>
        <v/>
      </c>
      <c r="T579" s="159"/>
      <c r="U579" s="161" t="str">
        <f>IF(T579="","",'Thông Tin Chung'!$L$3)</f>
        <v/>
      </c>
      <c r="V579" s="163" t="str">
        <f t="shared" ca="1" si="125"/>
        <v/>
      </c>
      <c r="W579" s="165"/>
      <c r="X579" s="155" t="str">
        <f ca="1">IF(C579="","",IF(OR(D579&lt;NgayBatDau,D579&gt;NgayKetThuc),"Ngày tháng phải nằm trong kỳ báo cáo",IF(AND(F579&lt;&gt;"",COUNTIF(D.3[Tên nhà cung cấp],F579)=0),"Tên NCC chưa khai báo trong DSNCC",IF(AND(G579&lt;&gt;"",COUNTIF(D.1[Tên sản phẩm],G579)=0),"SP này chưa khai báo trong DSSP",""))))</f>
        <v/>
      </c>
      <c r="Y579" s="23" t="str">
        <f t="shared" ca="1" si="127"/>
        <v/>
      </c>
      <c r="Z579" s="23" t="str">
        <f t="shared" ca="1" si="128"/>
        <v/>
      </c>
      <c r="AA579" s="23" t="str">
        <f t="shared" ca="1" si="129"/>
        <v/>
      </c>
    </row>
    <row r="580" spans="2:27" ht="27.75" customHeight="1" x14ac:dyDescent="0.2">
      <c r="B580" s="7">
        <f t="shared" si="130"/>
        <v>577</v>
      </c>
      <c r="C580" s="7" t="str">
        <f t="shared" ca="1" si="126"/>
        <v/>
      </c>
      <c r="D580" s="156" t="str">
        <f t="shared" ref="D580:D643" ca="1" si="131">IF(AND($G580&lt;&gt;"",B580&lt;&gt;1),OFFSET(C580,-1,1),"")</f>
        <v/>
      </c>
      <c r="E580" s="157" t="str">
        <f t="shared" ref="E580:E643" ca="1" si="132">IF(AND($G580&lt;&gt;"",B580&lt;&gt;1),OFFSET(D580,-1,1),"")</f>
        <v/>
      </c>
      <c r="F580" s="158" t="str">
        <f t="shared" ref="F580:F643" ca="1" si="133">IF(AND($G580&lt;&gt;"",B580&lt;&gt;1),OFFSET(E580,-1,1),"")</f>
        <v/>
      </c>
      <c r="G580" s="159"/>
      <c r="H580" s="159" t="str">
        <f>IF(G580="","",INDEX(D.1[Quy cách],MATCH(G580,D.1[Tên sản phẩm],0)))</f>
        <v/>
      </c>
      <c r="I580" s="160" t="str">
        <f>IF(G580="","",INDEX(D.1[ĐVT],MATCH(G580,D.1[Tên sản phẩm],0)))</f>
        <v/>
      </c>
      <c r="J580" s="162" t="str">
        <f>IF(G580="","",INDEX(D.1[Đơn giá nhập
(Hàng tồn đầu kỳ)],MATCH(G580,D.1[Tên sản phẩm],0)))</f>
        <v/>
      </c>
      <c r="K580" s="162" t="str">
        <f t="shared" ref="K580:K643" si="134">IF(OR(G580="",J580=""),"",1)</f>
        <v/>
      </c>
      <c r="L580" s="159"/>
      <c r="M580" s="163" t="str">
        <f t="shared" ref="M580:M643" si="135">IF(AND(J580&lt;&gt;"",K580&lt;&gt;""),J580*K580,"")</f>
        <v/>
      </c>
      <c r="N580" s="164"/>
      <c r="O580" s="162"/>
      <c r="P580" s="163" t="str">
        <f t="shared" ref="P580:P643" si="136">IF(M580="","",M580-SUM(O580))</f>
        <v/>
      </c>
      <c r="Q580" s="164" t="str">
        <f t="shared" ref="Q580:Q643" ca="1" si="137">IF(AND(P580&lt;&gt;"",C580=OFFSET(C580,-1,0)),OFFSET(P580,-1,1),"")</f>
        <v/>
      </c>
      <c r="R580" s="163" t="str">
        <f t="shared" ref="R580:R643" si="138">IF(P580="","",P580*SUM(1,Q580))</f>
        <v/>
      </c>
      <c r="S580" s="163" t="str">
        <f ca="1">IF(AND(C580&lt;&gt;"",C580&lt;&gt;OFFSET(C580,1,0)),SUMIFS(M.1[Giá có thuế],M.1[Số ĐK],C580),"")</f>
        <v/>
      </c>
      <c r="T580" s="159"/>
      <c r="U580" s="161" t="str">
        <f>IF(T580="","",'Thông Tin Chung'!$L$3)</f>
        <v/>
      </c>
      <c r="V580" s="163" t="str">
        <f t="shared" ref="V580:V643" ca="1" si="139">IF(AND(S580&lt;&gt;"",T580&lt;&gt;"",S580&lt;&gt;0),S580-T580,"")</f>
        <v/>
      </c>
      <c r="W580" s="165"/>
      <c r="X580" s="155" t="str">
        <f ca="1">IF(C580="","",IF(OR(D580&lt;NgayBatDau,D580&gt;NgayKetThuc),"Ngày tháng phải nằm trong kỳ báo cáo",IF(AND(F580&lt;&gt;"",COUNTIF(D.3[Tên nhà cung cấp],F580)=0),"Tên NCC chưa khai báo trong DSNCC",IF(AND(G580&lt;&gt;"",COUNTIF(D.1[Tên sản phẩm],G580)=0),"SP này chưa khai báo trong DSSP",""))))</f>
        <v/>
      </c>
      <c r="Y580" s="23" t="str">
        <f t="shared" ca="1" si="127"/>
        <v/>
      </c>
      <c r="Z580" s="23" t="str">
        <f t="shared" ca="1" si="128"/>
        <v/>
      </c>
      <c r="AA580" s="23" t="str">
        <f t="shared" ca="1" si="129"/>
        <v/>
      </c>
    </row>
    <row r="581" spans="2:27" ht="27.75" customHeight="1" x14ac:dyDescent="0.2">
      <c r="B581" s="7">
        <f t="shared" si="130"/>
        <v>578</v>
      </c>
      <c r="C581" s="7" t="str">
        <f t="shared" ref="C581:C644" ca="1" si="140">IF(AND(D581="",E581="",F581=""),"",IF(AND(D581=OFFSET(D581,-1,0),E581=OFFSET(E581,-1,0),F581=OFFSET(F581,-1,0)),OFFSET(B581,-1,1),B581))</f>
        <v/>
      </c>
      <c r="D581" s="156" t="str">
        <f t="shared" ca="1" si="131"/>
        <v/>
      </c>
      <c r="E581" s="157" t="str">
        <f t="shared" ca="1" si="132"/>
        <v/>
      </c>
      <c r="F581" s="158" t="str">
        <f t="shared" ca="1" si="133"/>
        <v/>
      </c>
      <c r="G581" s="159"/>
      <c r="H581" s="159" t="str">
        <f>IF(G581="","",INDEX(D.1[Quy cách],MATCH(G581,D.1[Tên sản phẩm],0)))</f>
        <v/>
      </c>
      <c r="I581" s="160" t="str">
        <f>IF(G581="","",INDEX(D.1[ĐVT],MATCH(G581,D.1[Tên sản phẩm],0)))</f>
        <v/>
      </c>
      <c r="J581" s="162" t="str">
        <f>IF(G581="","",INDEX(D.1[Đơn giá nhập
(Hàng tồn đầu kỳ)],MATCH(G581,D.1[Tên sản phẩm],0)))</f>
        <v/>
      </c>
      <c r="K581" s="162" t="str">
        <f t="shared" si="134"/>
        <v/>
      </c>
      <c r="L581" s="159"/>
      <c r="M581" s="163" t="str">
        <f t="shared" si="135"/>
        <v/>
      </c>
      <c r="N581" s="164"/>
      <c r="O581" s="162"/>
      <c r="P581" s="163" t="str">
        <f t="shared" si="136"/>
        <v/>
      </c>
      <c r="Q581" s="164" t="str">
        <f t="shared" ca="1" si="137"/>
        <v/>
      </c>
      <c r="R581" s="163" t="str">
        <f t="shared" si="138"/>
        <v/>
      </c>
      <c r="S581" s="163" t="str">
        <f ca="1">IF(AND(C581&lt;&gt;"",C581&lt;&gt;OFFSET(C581,1,0)),SUMIFS(M.1[Giá có thuế],M.1[Số ĐK],C581),"")</f>
        <v/>
      </c>
      <c r="T581" s="159"/>
      <c r="U581" s="161" t="str">
        <f>IF(T581="","",'Thông Tin Chung'!$L$3)</f>
        <v/>
      </c>
      <c r="V581" s="163" t="str">
        <f t="shared" ca="1" si="139"/>
        <v/>
      </c>
      <c r="W581" s="165"/>
      <c r="X581" s="155" t="str">
        <f ca="1">IF(C581="","",IF(OR(D581&lt;NgayBatDau,D581&gt;NgayKetThuc),"Ngày tháng phải nằm trong kỳ báo cáo",IF(AND(F581&lt;&gt;"",COUNTIF(D.3[Tên nhà cung cấp],F581)=0),"Tên NCC chưa khai báo trong DSNCC",IF(AND(G581&lt;&gt;"",COUNTIF(D.1[Tên sản phẩm],G581)=0),"SP này chưa khai báo trong DSSP",""))))</f>
        <v/>
      </c>
      <c r="Y581" s="23" t="str">
        <f t="shared" ref="Y581:Y644" ca="1" si="141">IF(D581="","",IF(D581&lt;B3LocTuNgay,0,IF(D581&lt;=B3LocDenNgay,1,"")))</f>
        <v/>
      </c>
      <c r="Z581" s="23" t="str">
        <f t="shared" ref="Z581:Z644" ca="1" si="142">IF(D581="","",IF(D581&lt;B4LocTuNgay,0,IF(D581&lt;=B4LocDenNgay,1,"")))</f>
        <v/>
      </c>
      <c r="AA581" s="23" t="str">
        <f t="shared" ref="AA581:AA644" ca="1" si="143">IF(D581="","",IF(D581&lt;B5LocTuNgay,0,IF(D581&lt;=B5LocDenNgay,1,"")))</f>
        <v/>
      </c>
    </row>
    <row r="582" spans="2:27" ht="27.75" customHeight="1" x14ac:dyDescent="0.2">
      <c r="B582" s="7">
        <f t="shared" si="130"/>
        <v>579</v>
      </c>
      <c r="C582" s="7" t="str">
        <f t="shared" ca="1" si="140"/>
        <v/>
      </c>
      <c r="D582" s="156" t="str">
        <f t="shared" ca="1" si="131"/>
        <v/>
      </c>
      <c r="E582" s="157" t="str">
        <f t="shared" ca="1" si="132"/>
        <v/>
      </c>
      <c r="F582" s="158" t="str">
        <f t="shared" ca="1" si="133"/>
        <v/>
      </c>
      <c r="G582" s="159"/>
      <c r="H582" s="159" t="str">
        <f>IF(G582="","",INDEX(D.1[Quy cách],MATCH(G582,D.1[Tên sản phẩm],0)))</f>
        <v/>
      </c>
      <c r="I582" s="160" t="str">
        <f>IF(G582="","",INDEX(D.1[ĐVT],MATCH(G582,D.1[Tên sản phẩm],0)))</f>
        <v/>
      </c>
      <c r="J582" s="162" t="str">
        <f>IF(G582="","",INDEX(D.1[Đơn giá nhập
(Hàng tồn đầu kỳ)],MATCH(G582,D.1[Tên sản phẩm],0)))</f>
        <v/>
      </c>
      <c r="K582" s="162" t="str">
        <f t="shared" si="134"/>
        <v/>
      </c>
      <c r="L582" s="159"/>
      <c r="M582" s="163" t="str">
        <f t="shared" si="135"/>
        <v/>
      </c>
      <c r="N582" s="164"/>
      <c r="O582" s="162"/>
      <c r="P582" s="163" t="str">
        <f t="shared" si="136"/>
        <v/>
      </c>
      <c r="Q582" s="164" t="str">
        <f t="shared" ca="1" si="137"/>
        <v/>
      </c>
      <c r="R582" s="163" t="str">
        <f t="shared" si="138"/>
        <v/>
      </c>
      <c r="S582" s="163" t="str">
        <f ca="1">IF(AND(C582&lt;&gt;"",C582&lt;&gt;OFFSET(C582,1,0)),SUMIFS(M.1[Giá có thuế],M.1[Số ĐK],C582),"")</f>
        <v/>
      </c>
      <c r="T582" s="159"/>
      <c r="U582" s="161" t="str">
        <f>IF(T582="","",'Thông Tin Chung'!$L$3)</f>
        <v/>
      </c>
      <c r="V582" s="163" t="str">
        <f t="shared" ca="1" si="139"/>
        <v/>
      </c>
      <c r="W582" s="165"/>
      <c r="X582" s="155" t="str">
        <f ca="1">IF(C582="","",IF(OR(D582&lt;NgayBatDau,D582&gt;NgayKetThuc),"Ngày tháng phải nằm trong kỳ báo cáo",IF(AND(F582&lt;&gt;"",COUNTIF(D.3[Tên nhà cung cấp],F582)=0),"Tên NCC chưa khai báo trong DSNCC",IF(AND(G582&lt;&gt;"",COUNTIF(D.1[Tên sản phẩm],G582)=0),"SP này chưa khai báo trong DSSP",""))))</f>
        <v/>
      </c>
      <c r="Y582" s="23" t="str">
        <f t="shared" ca="1" si="141"/>
        <v/>
      </c>
      <c r="Z582" s="23" t="str">
        <f t="shared" ca="1" si="142"/>
        <v/>
      </c>
      <c r="AA582" s="23" t="str">
        <f t="shared" ca="1" si="143"/>
        <v/>
      </c>
    </row>
    <row r="583" spans="2:27" ht="27.75" customHeight="1" x14ac:dyDescent="0.2">
      <c r="B583" s="7">
        <f t="shared" si="130"/>
        <v>580</v>
      </c>
      <c r="C583" s="7" t="str">
        <f t="shared" ca="1" si="140"/>
        <v/>
      </c>
      <c r="D583" s="156" t="str">
        <f t="shared" ca="1" si="131"/>
        <v/>
      </c>
      <c r="E583" s="157" t="str">
        <f t="shared" ca="1" si="132"/>
        <v/>
      </c>
      <c r="F583" s="158" t="str">
        <f t="shared" ca="1" si="133"/>
        <v/>
      </c>
      <c r="G583" s="159"/>
      <c r="H583" s="159" t="str">
        <f>IF(G583="","",INDEX(D.1[Quy cách],MATCH(G583,D.1[Tên sản phẩm],0)))</f>
        <v/>
      </c>
      <c r="I583" s="160" t="str">
        <f>IF(G583="","",INDEX(D.1[ĐVT],MATCH(G583,D.1[Tên sản phẩm],0)))</f>
        <v/>
      </c>
      <c r="J583" s="162" t="str">
        <f>IF(G583="","",INDEX(D.1[Đơn giá nhập
(Hàng tồn đầu kỳ)],MATCH(G583,D.1[Tên sản phẩm],0)))</f>
        <v/>
      </c>
      <c r="K583" s="162" t="str">
        <f t="shared" si="134"/>
        <v/>
      </c>
      <c r="L583" s="159"/>
      <c r="M583" s="163" t="str">
        <f t="shared" si="135"/>
        <v/>
      </c>
      <c r="N583" s="164"/>
      <c r="O583" s="162"/>
      <c r="P583" s="163" t="str">
        <f t="shared" si="136"/>
        <v/>
      </c>
      <c r="Q583" s="164" t="str">
        <f t="shared" ca="1" si="137"/>
        <v/>
      </c>
      <c r="R583" s="163" t="str">
        <f t="shared" si="138"/>
        <v/>
      </c>
      <c r="S583" s="163" t="str">
        <f ca="1">IF(AND(C583&lt;&gt;"",C583&lt;&gt;OFFSET(C583,1,0)),SUMIFS(M.1[Giá có thuế],M.1[Số ĐK],C583),"")</f>
        <v/>
      </c>
      <c r="T583" s="159"/>
      <c r="U583" s="161" t="str">
        <f>IF(T583="","",'Thông Tin Chung'!$L$3)</f>
        <v/>
      </c>
      <c r="V583" s="163" t="str">
        <f t="shared" ca="1" si="139"/>
        <v/>
      </c>
      <c r="W583" s="165"/>
      <c r="X583" s="155" t="str">
        <f ca="1">IF(C583="","",IF(OR(D583&lt;NgayBatDau,D583&gt;NgayKetThuc),"Ngày tháng phải nằm trong kỳ báo cáo",IF(AND(F583&lt;&gt;"",COUNTIF(D.3[Tên nhà cung cấp],F583)=0),"Tên NCC chưa khai báo trong DSNCC",IF(AND(G583&lt;&gt;"",COUNTIF(D.1[Tên sản phẩm],G583)=0),"SP này chưa khai báo trong DSSP",""))))</f>
        <v/>
      </c>
      <c r="Y583" s="23" t="str">
        <f t="shared" ca="1" si="141"/>
        <v/>
      </c>
      <c r="Z583" s="23" t="str">
        <f t="shared" ca="1" si="142"/>
        <v/>
      </c>
      <c r="AA583" s="23" t="str">
        <f t="shared" ca="1" si="143"/>
        <v/>
      </c>
    </row>
    <row r="584" spans="2:27" ht="27.75" customHeight="1" x14ac:dyDescent="0.2">
      <c r="B584" s="7">
        <f t="shared" si="130"/>
        <v>581</v>
      </c>
      <c r="C584" s="7" t="str">
        <f t="shared" ca="1" si="140"/>
        <v/>
      </c>
      <c r="D584" s="156" t="str">
        <f t="shared" ca="1" si="131"/>
        <v/>
      </c>
      <c r="E584" s="157" t="str">
        <f t="shared" ca="1" si="132"/>
        <v/>
      </c>
      <c r="F584" s="158" t="str">
        <f t="shared" ca="1" si="133"/>
        <v/>
      </c>
      <c r="G584" s="159"/>
      <c r="H584" s="159" t="str">
        <f>IF(G584="","",INDEX(D.1[Quy cách],MATCH(G584,D.1[Tên sản phẩm],0)))</f>
        <v/>
      </c>
      <c r="I584" s="160" t="str">
        <f>IF(G584="","",INDEX(D.1[ĐVT],MATCH(G584,D.1[Tên sản phẩm],0)))</f>
        <v/>
      </c>
      <c r="J584" s="162" t="str">
        <f>IF(G584="","",INDEX(D.1[Đơn giá nhập
(Hàng tồn đầu kỳ)],MATCH(G584,D.1[Tên sản phẩm],0)))</f>
        <v/>
      </c>
      <c r="K584" s="162" t="str">
        <f t="shared" si="134"/>
        <v/>
      </c>
      <c r="L584" s="159"/>
      <c r="M584" s="163" t="str">
        <f t="shared" si="135"/>
        <v/>
      </c>
      <c r="N584" s="164"/>
      <c r="O584" s="162"/>
      <c r="P584" s="163" t="str">
        <f t="shared" si="136"/>
        <v/>
      </c>
      <c r="Q584" s="164" t="str">
        <f t="shared" ca="1" si="137"/>
        <v/>
      </c>
      <c r="R584" s="163" t="str">
        <f t="shared" si="138"/>
        <v/>
      </c>
      <c r="S584" s="163" t="str">
        <f ca="1">IF(AND(C584&lt;&gt;"",C584&lt;&gt;OFFSET(C584,1,0)),SUMIFS(M.1[Giá có thuế],M.1[Số ĐK],C584),"")</f>
        <v/>
      </c>
      <c r="T584" s="159"/>
      <c r="U584" s="161" t="str">
        <f>IF(T584="","",'Thông Tin Chung'!$L$3)</f>
        <v/>
      </c>
      <c r="V584" s="163" t="str">
        <f t="shared" ca="1" si="139"/>
        <v/>
      </c>
      <c r="W584" s="165"/>
      <c r="X584" s="155" t="str">
        <f ca="1">IF(C584="","",IF(OR(D584&lt;NgayBatDau,D584&gt;NgayKetThuc),"Ngày tháng phải nằm trong kỳ báo cáo",IF(AND(F584&lt;&gt;"",COUNTIF(D.3[Tên nhà cung cấp],F584)=0),"Tên NCC chưa khai báo trong DSNCC",IF(AND(G584&lt;&gt;"",COUNTIF(D.1[Tên sản phẩm],G584)=0),"SP này chưa khai báo trong DSSP",""))))</f>
        <v/>
      </c>
      <c r="Y584" s="23" t="str">
        <f t="shared" ca="1" si="141"/>
        <v/>
      </c>
      <c r="Z584" s="23" t="str">
        <f t="shared" ca="1" si="142"/>
        <v/>
      </c>
      <c r="AA584" s="23" t="str">
        <f t="shared" ca="1" si="143"/>
        <v/>
      </c>
    </row>
    <row r="585" spans="2:27" ht="27.75" customHeight="1" x14ac:dyDescent="0.2">
      <c r="B585" s="7">
        <f t="shared" si="130"/>
        <v>582</v>
      </c>
      <c r="C585" s="7" t="str">
        <f t="shared" ca="1" si="140"/>
        <v/>
      </c>
      <c r="D585" s="156" t="str">
        <f t="shared" ca="1" si="131"/>
        <v/>
      </c>
      <c r="E585" s="157" t="str">
        <f t="shared" ca="1" si="132"/>
        <v/>
      </c>
      <c r="F585" s="158" t="str">
        <f t="shared" ca="1" si="133"/>
        <v/>
      </c>
      <c r="G585" s="159"/>
      <c r="H585" s="159" t="str">
        <f>IF(G585="","",INDEX(D.1[Quy cách],MATCH(G585,D.1[Tên sản phẩm],0)))</f>
        <v/>
      </c>
      <c r="I585" s="160" t="str">
        <f>IF(G585="","",INDEX(D.1[ĐVT],MATCH(G585,D.1[Tên sản phẩm],0)))</f>
        <v/>
      </c>
      <c r="J585" s="162" t="str">
        <f>IF(G585="","",INDEX(D.1[Đơn giá nhập
(Hàng tồn đầu kỳ)],MATCH(G585,D.1[Tên sản phẩm],0)))</f>
        <v/>
      </c>
      <c r="K585" s="162" t="str">
        <f t="shared" si="134"/>
        <v/>
      </c>
      <c r="L585" s="159"/>
      <c r="M585" s="163" t="str">
        <f t="shared" si="135"/>
        <v/>
      </c>
      <c r="N585" s="164"/>
      <c r="O585" s="162"/>
      <c r="P585" s="163" t="str">
        <f t="shared" si="136"/>
        <v/>
      </c>
      <c r="Q585" s="164" t="str">
        <f t="shared" ca="1" si="137"/>
        <v/>
      </c>
      <c r="R585" s="163" t="str">
        <f t="shared" si="138"/>
        <v/>
      </c>
      <c r="S585" s="163" t="str">
        <f ca="1">IF(AND(C585&lt;&gt;"",C585&lt;&gt;OFFSET(C585,1,0)),SUMIFS(M.1[Giá có thuế],M.1[Số ĐK],C585),"")</f>
        <v/>
      </c>
      <c r="T585" s="159"/>
      <c r="U585" s="161" t="str">
        <f>IF(T585="","",'Thông Tin Chung'!$L$3)</f>
        <v/>
      </c>
      <c r="V585" s="163" t="str">
        <f t="shared" ca="1" si="139"/>
        <v/>
      </c>
      <c r="W585" s="165"/>
      <c r="X585" s="155" t="str">
        <f ca="1">IF(C585="","",IF(OR(D585&lt;NgayBatDau,D585&gt;NgayKetThuc),"Ngày tháng phải nằm trong kỳ báo cáo",IF(AND(F585&lt;&gt;"",COUNTIF(D.3[Tên nhà cung cấp],F585)=0),"Tên NCC chưa khai báo trong DSNCC",IF(AND(G585&lt;&gt;"",COUNTIF(D.1[Tên sản phẩm],G585)=0),"SP này chưa khai báo trong DSSP",""))))</f>
        <v/>
      </c>
      <c r="Y585" s="23" t="str">
        <f t="shared" ca="1" si="141"/>
        <v/>
      </c>
      <c r="Z585" s="23" t="str">
        <f t="shared" ca="1" si="142"/>
        <v/>
      </c>
      <c r="AA585" s="23" t="str">
        <f t="shared" ca="1" si="143"/>
        <v/>
      </c>
    </row>
    <row r="586" spans="2:27" ht="27.75" customHeight="1" x14ac:dyDescent="0.2">
      <c r="B586" s="7">
        <f t="shared" si="130"/>
        <v>583</v>
      </c>
      <c r="C586" s="7" t="str">
        <f t="shared" ca="1" si="140"/>
        <v/>
      </c>
      <c r="D586" s="156" t="str">
        <f t="shared" ca="1" si="131"/>
        <v/>
      </c>
      <c r="E586" s="157" t="str">
        <f t="shared" ca="1" si="132"/>
        <v/>
      </c>
      <c r="F586" s="158" t="str">
        <f t="shared" ca="1" si="133"/>
        <v/>
      </c>
      <c r="G586" s="159"/>
      <c r="H586" s="159" t="str">
        <f>IF(G586="","",INDEX(D.1[Quy cách],MATCH(G586,D.1[Tên sản phẩm],0)))</f>
        <v/>
      </c>
      <c r="I586" s="160" t="str">
        <f>IF(G586="","",INDEX(D.1[ĐVT],MATCH(G586,D.1[Tên sản phẩm],0)))</f>
        <v/>
      </c>
      <c r="J586" s="162" t="str">
        <f>IF(G586="","",INDEX(D.1[Đơn giá nhập
(Hàng tồn đầu kỳ)],MATCH(G586,D.1[Tên sản phẩm],0)))</f>
        <v/>
      </c>
      <c r="K586" s="162" t="str">
        <f t="shared" si="134"/>
        <v/>
      </c>
      <c r="L586" s="159"/>
      <c r="M586" s="163" t="str">
        <f t="shared" si="135"/>
        <v/>
      </c>
      <c r="N586" s="164"/>
      <c r="O586" s="162"/>
      <c r="P586" s="163" t="str">
        <f t="shared" si="136"/>
        <v/>
      </c>
      <c r="Q586" s="164" t="str">
        <f t="shared" ca="1" si="137"/>
        <v/>
      </c>
      <c r="R586" s="163" t="str">
        <f t="shared" si="138"/>
        <v/>
      </c>
      <c r="S586" s="163" t="str">
        <f ca="1">IF(AND(C586&lt;&gt;"",C586&lt;&gt;OFFSET(C586,1,0)),SUMIFS(M.1[Giá có thuế],M.1[Số ĐK],C586),"")</f>
        <v/>
      </c>
      <c r="T586" s="159"/>
      <c r="U586" s="161" t="str">
        <f>IF(T586="","",'Thông Tin Chung'!$L$3)</f>
        <v/>
      </c>
      <c r="V586" s="163" t="str">
        <f t="shared" ca="1" si="139"/>
        <v/>
      </c>
      <c r="W586" s="165"/>
      <c r="X586" s="155" t="str">
        <f ca="1">IF(C586="","",IF(OR(D586&lt;NgayBatDau,D586&gt;NgayKetThuc),"Ngày tháng phải nằm trong kỳ báo cáo",IF(AND(F586&lt;&gt;"",COUNTIF(D.3[Tên nhà cung cấp],F586)=0),"Tên NCC chưa khai báo trong DSNCC",IF(AND(G586&lt;&gt;"",COUNTIF(D.1[Tên sản phẩm],G586)=0),"SP này chưa khai báo trong DSSP",""))))</f>
        <v/>
      </c>
      <c r="Y586" s="23" t="str">
        <f t="shared" ca="1" si="141"/>
        <v/>
      </c>
      <c r="Z586" s="23" t="str">
        <f t="shared" ca="1" si="142"/>
        <v/>
      </c>
      <c r="AA586" s="23" t="str">
        <f t="shared" ca="1" si="143"/>
        <v/>
      </c>
    </row>
    <row r="587" spans="2:27" ht="27.75" customHeight="1" x14ac:dyDescent="0.2">
      <c r="B587" s="7">
        <f t="shared" si="130"/>
        <v>584</v>
      </c>
      <c r="C587" s="7" t="str">
        <f t="shared" ca="1" si="140"/>
        <v/>
      </c>
      <c r="D587" s="156" t="str">
        <f t="shared" ca="1" si="131"/>
        <v/>
      </c>
      <c r="E587" s="157" t="str">
        <f t="shared" ca="1" si="132"/>
        <v/>
      </c>
      <c r="F587" s="158" t="str">
        <f t="shared" ca="1" si="133"/>
        <v/>
      </c>
      <c r="G587" s="159"/>
      <c r="H587" s="159" t="str">
        <f>IF(G587="","",INDEX(D.1[Quy cách],MATCH(G587,D.1[Tên sản phẩm],0)))</f>
        <v/>
      </c>
      <c r="I587" s="160" t="str">
        <f>IF(G587="","",INDEX(D.1[ĐVT],MATCH(G587,D.1[Tên sản phẩm],0)))</f>
        <v/>
      </c>
      <c r="J587" s="162" t="str">
        <f>IF(G587="","",INDEX(D.1[Đơn giá nhập
(Hàng tồn đầu kỳ)],MATCH(G587,D.1[Tên sản phẩm],0)))</f>
        <v/>
      </c>
      <c r="K587" s="162" t="str">
        <f t="shared" si="134"/>
        <v/>
      </c>
      <c r="L587" s="159"/>
      <c r="M587" s="163" t="str">
        <f t="shared" si="135"/>
        <v/>
      </c>
      <c r="N587" s="164"/>
      <c r="O587" s="162"/>
      <c r="P587" s="163" t="str">
        <f t="shared" si="136"/>
        <v/>
      </c>
      <c r="Q587" s="164" t="str">
        <f t="shared" ca="1" si="137"/>
        <v/>
      </c>
      <c r="R587" s="163" t="str">
        <f t="shared" si="138"/>
        <v/>
      </c>
      <c r="S587" s="163" t="str">
        <f ca="1">IF(AND(C587&lt;&gt;"",C587&lt;&gt;OFFSET(C587,1,0)),SUMIFS(M.1[Giá có thuế],M.1[Số ĐK],C587),"")</f>
        <v/>
      </c>
      <c r="T587" s="159"/>
      <c r="U587" s="161" t="str">
        <f>IF(T587="","",'Thông Tin Chung'!$L$3)</f>
        <v/>
      </c>
      <c r="V587" s="163" t="str">
        <f t="shared" ca="1" si="139"/>
        <v/>
      </c>
      <c r="W587" s="165"/>
      <c r="X587" s="155" t="str">
        <f ca="1">IF(C587="","",IF(OR(D587&lt;NgayBatDau,D587&gt;NgayKetThuc),"Ngày tháng phải nằm trong kỳ báo cáo",IF(AND(F587&lt;&gt;"",COUNTIF(D.3[Tên nhà cung cấp],F587)=0),"Tên NCC chưa khai báo trong DSNCC",IF(AND(G587&lt;&gt;"",COUNTIF(D.1[Tên sản phẩm],G587)=0),"SP này chưa khai báo trong DSSP",""))))</f>
        <v/>
      </c>
      <c r="Y587" s="23" t="str">
        <f t="shared" ca="1" si="141"/>
        <v/>
      </c>
      <c r="Z587" s="23" t="str">
        <f t="shared" ca="1" si="142"/>
        <v/>
      </c>
      <c r="AA587" s="23" t="str">
        <f t="shared" ca="1" si="143"/>
        <v/>
      </c>
    </row>
    <row r="588" spans="2:27" ht="27.75" customHeight="1" x14ac:dyDescent="0.2">
      <c r="B588" s="7">
        <f t="shared" si="130"/>
        <v>585</v>
      </c>
      <c r="C588" s="7" t="str">
        <f t="shared" ca="1" si="140"/>
        <v/>
      </c>
      <c r="D588" s="156" t="str">
        <f t="shared" ca="1" si="131"/>
        <v/>
      </c>
      <c r="E588" s="157" t="str">
        <f t="shared" ca="1" si="132"/>
        <v/>
      </c>
      <c r="F588" s="158" t="str">
        <f t="shared" ca="1" si="133"/>
        <v/>
      </c>
      <c r="G588" s="159"/>
      <c r="H588" s="159" t="str">
        <f>IF(G588="","",INDEX(D.1[Quy cách],MATCH(G588,D.1[Tên sản phẩm],0)))</f>
        <v/>
      </c>
      <c r="I588" s="160" t="str">
        <f>IF(G588="","",INDEX(D.1[ĐVT],MATCH(G588,D.1[Tên sản phẩm],0)))</f>
        <v/>
      </c>
      <c r="J588" s="162" t="str">
        <f>IF(G588="","",INDEX(D.1[Đơn giá nhập
(Hàng tồn đầu kỳ)],MATCH(G588,D.1[Tên sản phẩm],0)))</f>
        <v/>
      </c>
      <c r="K588" s="162" t="str">
        <f t="shared" si="134"/>
        <v/>
      </c>
      <c r="L588" s="159"/>
      <c r="M588" s="163" t="str">
        <f t="shared" si="135"/>
        <v/>
      </c>
      <c r="N588" s="164"/>
      <c r="O588" s="162"/>
      <c r="P588" s="163" t="str">
        <f t="shared" si="136"/>
        <v/>
      </c>
      <c r="Q588" s="164" t="str">
        <f t="shared" ca="1" si="137"/>
        <v/>
      </c>
      <c r="R588" s="163" t="str">
        <f t="shared" si="138"/>
        <v/>
      </c>
      <c r="S588" s="163" t="str">
        <f ca="1">IF(AND(C588&lt;&gt;"",C588&lt;&gt;OFFSET(C588,1,0)),SUMIFS(M.1[Giá có thuế],M.1[Số ĐK],C588),"")</f>
        <v/>
      </c>
      <c r="T588" s="159"/>
      <c r="U588" s="161" t="str">
        <f>IF(T588="","",'Thông Tin Chung'!$L$3)</f>
        <v/>
      </c>
      <c r="V588" s="163" t="str">
        <f t="shared" ca="1" si="139"/>
        <v/>
      </c>
      <c r="W588" s="165"/>
      <c r="X588" s="155" t="str">
        <f ca="1">IF(C588="","",IF(OR(D588&lt;NgayBatDau,D588&gt;NgayKetThuc),"Ngày tháng phải nằm trong kỳ báo cáo",IF(AND(F588&lt;&gt;"",COUNTIF(D.3[Tên nhà cung cấp],F588)=0),"Tên NCC chưa khai báo trong DSNCC",IF(AND(G588&lt;&gt;"",COUNTIF(D.1[Tên sản phẩm],G588)=0),"SP này chưa khai báo trong DSSP",""))))</f>
        <v/>
      </c>
      <c r="Y588" s="23" t="str">
        <f t="shared" ca="1" si="141"/>
        <v/>
      </c>
      <c r="Z588" s="23" t="str">
        <f t="shared" ca="1" si="142"/>
        <v/>
      </c>
      <c r="AA588" s="23" t="str">
        <f t="shared" ca="1" si="143"/>
        <v/>
      </c>
    </row>
    <row r="589" spans="2:27" ht="27.75" customHeight="1" x14ac:dyDescent="0.2">
      <c r="B589" s="7">
        <f t="shared" si="130"/>
        <v>586</v>
      </c>
      <c r="C589" s="7" t="str">
        <f t="shared" ca="1" si="140"/>
        <v/>
      </c>
      <c r="D589" s="156" t="str">
        <f t="shared" ca="1" si="131"/>
        <v/>
      </c>
      <c r="E589" s="157" t="str">
        <f t="shared" ca="1" si="132"/>
        <v/>
      </c>
      <c r="F589" s="158" t="str">
        <f t="shared" ca="1" si="133"/>
        <v/>
      </c>
      <c r="G589" s="159"/>
      <c r="H589" s="159" t="str">
        <f>IF(G589="","",INDEX(D.1[Quy cách],MATCH(G589,D.1[Tên sản phẩm],0)))</f>
        <v/>
      </c>
      <c r="I589" s="160" t="str">
        <f>IF(G589="","",INDEX(D.1[ĐVT],MATCH(G589,D.1[Tên sản phẩm],0)))</f>
        <v/>
      </c>
      <c r="J589" s="162" t="str">
        <f>IF(G589="","",INDEX(D.1[Đơn giá nhập
(Hàng tồn đầu kỳ)],MATCH(G589,D.1[Tên sản phẩm],0)))</f>
        <v/>
      </c>
      <c r="K589" s="162" t="str">
        <f t="shared" si="134"/>
        <v/>
      </c>
      <c r="L589" s="159"/>
      <c r="M589" s="163" t="str">
        <f t="shared" si="135"/>
        <v/>
      </c>
      <c r="N589" s="164"/>
      <c r="O589" s="162"/>
      <c r="P589" s="163" t="str">
        <f t="shared" si="136"/>
        <v/>
      </c>
      <c r="Q589" s="164" t="str">
        <f t="shared" ca="1" si="137"/>
        <v/>
      </c>
      <c r="R589" s="163" t="str">
        <f t="shared" si="138"/>
        <v/>
      </c>
      <c r="S589" s="163" t="str">
        <f ca="1">IF(AND(C589&lt;&gt;"",C589&lt;&gt;OFFSET(C589,1,0)),SUMIFS(M.1[Giá có thuế],M.1[Số ĐK],C589),"")</f>
        <v/>
      </c>
      <c r="T589" s="159"/>
      <c r="U589" s="161" t="str">
        <f>IF(T589="","",'Thông Tin Chung'!$L$3)</f>
        <v/>
      </c>
      <c r="V589" s="163" t="str">
        <f t="shared" ca="1" si="139"/>
        <v/>
      </c>
      <c r="W589" s="165"/>
      <c r="X589" s="155" t="str">
        <f ca="1">IF(C589="","",IF(OR(D589&lt;NgayBatDau,D589&gt;NgayKetThuc),"Ngày tháng phải nằm trong kỳ báo cáo",IF(AND(F589&lt;&gt;"",COUNTIF(D.3[Tên nhà cung cấp],F589)=0),"Tên NCC chưa khai báo trong DSNCC",IF(AND(G589&lt;&gt;"",COUNTIF(D.1[Tên sản phẩm],G589)=0),"SP này chưa khai báo trong DSSP",""))))</f>
        <v/>
      </c>
      <c r="Y589" s="23" t="str">
        <f t="shared" ca="1" si="141"/>
        <v/>
      </c>
      <c r="Z589" s="23" t="str">
        <f t="shared" ca="1" si="142"/>
        <v/>
      </c>
      <c r="AA589" s="23" t="str">
        <f t="shared" ca="1" si="143"/>
        <v/>
      </c>
    </row>
    <row r="590" spans="2:27" ht="27.75" customHeight="1" x14ac:dyDescent="0.2">
      <c r="B590" s="7">
        <f t="shared" si="130"/>
        <v>587</v>
      </c>
      <c r="C590" s="7" t="str">
        <f t="shared" ca="1" si="140"/>
        <v/>
      </c>
      <c r="D590" s="156" t="str">
        <f t="shared" ca="1" si="131"/>
        <v/>
      </c>
      <c r="E590" s="157" t="str">
        <f t="shared" ca="1" si="132"/>
        <v/>
      </c>
      <c r="F590" s="158" t="str">
        <f t="shared" ca="1" si="133"/>
        <v/>
      </c>
      <c r="G590" s="159"/>
      <c r="H590" s="159" t="str">
        <f>IF(G590="","",INDEX(D.1[Quy cách],MATCH(G590,D.1[Tên sản phẩm],0)))</f>
        <v/>
      </c>
      <c r="I590" s="160" t="str">
        <f>IF(G590="","",INDEX(D.1[ĐVT],MATCH(G590,D.1[Tên sản phẩm],0)))</f>
        <v/>
      </c>
      <c r="J590" s="162" t="str">
        <f>IF(G590="","",INDEX(D.1[Đơn giá nhập
(Hàng tồn đầu kỳ)],MATCH(G590,D.1[Tên sản phẩm],0)))</f>
        <v/>
      </c>
      <c r="K590" s="162" t="str">
        <f t="shared" si="134"/>
        <v/>
      </c>
      <c r="L590" s="159"/>
      <c r="M590" s="163" t="str">
        <f t="shared" si="135"/>
        <v/>
      </c>
      <c r="N590" s="164"/>
      <c r="O590" s="162"/>
      <c r="P590" s="163" t="str">
        <f t="shared" si="136"/>
        <v/>
      </c>
      <c r="Q590" s="164" t="str">
        <f t="shared" ca="1" si="137"/>
        <v/>
      </c>
      <c r="R590" s="163" t="str">
        <f t="shared" si="138"/>
        <v/>
      </c>
      <c r="S590" s="163" t="str">
        <f ca="1">IF(AND(C590&lt;&gt;"",C590&lt;&gt;OFFSET(C590,1,0)),SUMIFS(M.1[Giá có thuế],M.1[Số ĐK],C590),"")</f>
        <v/>
      </c>
      <c r="T590" s="159"/>
      <c r="U590" s="161" t="str">
        <f>IF(T590="","",'Thông Tin Chung'!$L$3)</f>
        <v/>
      </c>
      <c r="V590" s="163" t="str">
        <f t="shared" ca="1" si="139"/>
        <v/>
      </c>
      <c r="W590" s="165"/>
      <c r="X590" s="155" t="str">
        <f ca="1">IF(C590="","",IF(OR(D590&lt;NgayBatDau,D590&gt;NgayKetThuc),"Ngày tháng phải nằm trong kỳ báo cáo",IF(AND(F590&lt;&gt;"",COUNTIF(D.3[Tên nhà cung cấp],F590)=0),"Tên NCC chưa khai báo trong DSNCC",IF(AND(G590&lt;&gt;"",COUNTIF(D.1[Tên sản phẩm],G590)=0),"SP này chưa khai báo trong DSSP",""))))</f>
        <v/>
      </c>
      <c r="Y590" s="23" t="str">
        <f t="shared" ca="1" si="141"/>
        <v/>
      </c>
      <c r="Z590" s="23" t="str">
        <f t="shared" ca="1" si="142"/>
        <v/>
      </c>
      <c r="AA590" s="23" t="str">
        <f t="shared" ca="1" si="143"/>
        <v/>
      </c>
    </row>
    <row r="591" spans="2:27" ht="27.75" customHeight="1" x14ac:dyDescent="0.2">
      <c r="B591" s="7">
        <f t="shared" si="130"/>
        <v>588</v>
      </c>
      <c r="C591" s="7" t="str">
        <f t="shared" ca="1" si="140"/>
        <v/>
      </c>
      <c r="D591" s="156" t="str">
        <f t="shared" ca="1" si="131"/>
        <v/>
      </c>
      <c r="E591" s="157" t="str">
        <f t="shared" ca="1" si="132"/>
        <v/>
      </c>
      <c r="F591" s="158" t="str">
        <f t="shared" ca="1" si="133"/>
        <v/>
      </c>
      <c r="G591" s="159"/>
      <c r="H591" s="159" t="str">
        <f>IF(G591="","",INDEX(D.1[Quy cách],MATCH(G591,D.1[Tên sản phẩm],0)))</f>
        <v/>
      </c>
      <c r="I591" s="160" t="str">
        <f>IF(G591="","",INDEX(D.1[ĐVT],MATCH(G591,D.1[Tên sản phẩm],0)))</f>
        <v/>
      </c>
      <c r="J591" s="162" t="str">
        <f>IF(G591="","",INDEX(D.1[Đơn giá nhập
(Hàng tồn đầu kỳ)],MATCH(G591,D.1[Tên sản phẩm],0)))</f>
        <v/>
      </c>
      <c r="K591" s="162" t="str">
        <f t="shared" si="134"/>
        <v/>
      </c>
      <c r="L591" s="159"/>
      <c r="M591" s="163" t="str">
        <f t="shared" si="135"/>
        <v/>
      </c>
      <c r="N591" s="164"/>
      <c r="O591" s="162"/>
      <c r="P591" s="163" t="str">
        <f t="shared" si="136"/>
        <v/>
      </c>
      <c r="Q591" s="164" t="str">
        <f t="shared" ca="1" si="137"/>
        <v/>
      </c>
      <c r="R591" s="163" t="str">
        <f t="shared" si="138"/>
        <v/>
      </c>
      <c r="S591" s="163" t="str">
        <f ca="1">IF(AND(C591&lt;&gt;"",C591&lt;&gt;OFFSET(C591,1,0)),SUMIFS(M.1[Giá có thuế],M.1[Số ĐK],C591),"")</f>
        <v/>
      </c>
      <c r="T591" s="159"/>
      <c r="U591" s="161" t="str">
        <f>IF(T591="","",'Thông Tin Chung'!$L$3)</f>
        <v/>
      </c>
      <c r="V591" s="163" t="str">
        <f t="shared" ca="1" si="139"/>
        <v/>
      </c>
      <c r="W591" s="165"/>
      <c r="X591" s="155" t="str">
        <f ca="1">IF(C591="","",IF(OR(D591&lt;NgayBatDau,D591&gt;NgayKetThuc),"Ngày tháng phải nằm trong kỳ báo cáo",IF(AND(F591&lt;&gt;"",COUNTIF(D.3[Tên nhà cung cấp],F591)=0),"Tên NCC chưa khai báo trong DSNCC",IF(AND(G591&lt;&gt;"",COUNTIF(D.1[Tên sản phẩm],G591)=0),"SP này chưa khai báo trong DSSP",""))))</f>
        <v/>
      </c>
      <c r="Y591" s="23" t="str">
        <f t="shared" ca="1" si="141"/>
        <v/>
      </c>
      <c r="Z591" s="23" t="str">
        <f t="shared" ca="1" si="142"/>
        <v/>
      </c>
      <c r="AA591" s="23" t="str">
        <f t="shared" ca="1" si="143"/>
        <v/>
      </c>
    </row>
    <row r="592" spans="2:27" ht="27.75" customHeight="1" x14ac:dyDescent="0.2">
      <c r="B592" s="7">
        <f t="shared" si="130"/>
        <v>589</v>
      </c>
      <c r="C592" s="7" t="str">
        <f t="shared" ca="1" si="140"/>
        <v/>
      </c>
      <c r="D592" s="156" t="str">
        <f t="shared" ca="1" si="131"/>
        <v/>
      </c>
      <c r="E592" s="157" t="str">
        <f t="shared" ca="1" si="132"/>
        <v/>
      </c>
      <c r="F592" s="158" t="str">
        <f t="shared" ca="1" si="133"/>
        <v/>
      </c>
      <c r="G592" s="159"/>
      <c r="H592" s="159" t="str">
        <f>IF(G592="","",INDEX(D.1[Quy cách],MATCH(G592,D.1[Tên sản phẩm],0)))</f>
        <v/>
      </c>
      <c r="I592" s="160" t="str">
        <f>IF(G592="","",INDEX(D.1[ĐVT],MATCH(G592,D.1[Tên sản phẩm],0)))</f>
        <v/>
      </c>
      <c r="J592" s="162" t="str">
        <f>IF(G592="","",INDEX(D.1[Đơn giá nhập
(Hàng tồn đầu kỳ)],MATCH(G592,D.1[Tên sản phẩm],0)))</f>
        <v/>
      </c>
      <c r="K592" s="162" t="str">
        <f t="shared" si="134"/>
        <v/>
      </c>
      <c r="L592" s="159"/>
      <c r="M592" s="163" t="str">
        <f t="shared" si="135"/>
        <v/>
      </c>
      <c r="N592" s="164"/>
      <c r="O592" s="162"/>
      <c r="P592" s="163" t="str">
        <f t="shared" si="136"/>
        <v/>
      </c>
      <c r="Q592" s="164" t="str">
        <f t="shared" ca="1" si="137"/>
        <v/>
      </c>
      <c r="R592" s="163" t="str">
        <f t="shared" si="138"/>
        <v/>
      </c>
      <c r="S592" s="163" t="str">
        <f ca="1">IF(AND(C592&lt;&gt;"",C592&lt;&gt;OFFSET(C592,1,0)),SUMIFS(M.1[Giá có thuế],M.1[Số ĐK],C592),"")</f>
        <v/>
      </c>
      <c r="T592" s="159"/>
      <c r="U592" s="161" t="str">
        <f>IF(T592="","",'Thông Tin Chung'!$L$3)</f>
        <v/>
      </c>
      <c r="V592" s="163" t="str">
        <f t="shared" ca="1" si="139"/>
        <v/>
      </c>
      <c r="W592" s="165"/>
      <c r="X592" s="155" t="str">
        <f ca="1">IF(C592="","",IF(OR(D592&lt;NgayBatDau,D592&gt;NgayKetThuc),"Ngày tháng phải nằm trong kỳ báo cáo",IF(AND(F592&lt;&gt;"",COUNTIF(D.3[Tên nhà cung cấp],F592)=0),"Tên NCC chưa khai báo trong DSNCC",IF(AND(G592&lt;&gt;"",COUNTIF(D.1[Tên sản phẩm],G592)=0),"SP này chưa khai báo trong DSSP",""))))</f>
        <v/>
      </c>
      <c r="Y592" s="23" t="str">
        <f t="shared" ca="1" si="141"/>
        <v/>
      </c>
      <c r="Z592" s="23" t="str">
        <f t="shared" ca="1" si="142"/>
        <v/>
      </c>
      <c r="AA592" s="23" t="str">
        <f t="shared" ca="1" si="143"/>
        <v/>
      </c>
    </row>
    <row r="593" spans="2:27" ht="27.75" customHeight="1" x14ac:dyDescent="0.2">
      <c r="B593" s="7">
        <f t="shared" si="130"/>
        <v>590</v>
      </c>
      <c r="C593" s="7" t="str">
        <f t="shared" ca="1" si="140"/>
        <v/>
      </c>
      <c r="D593" s="156" t="str">
        <f t="shared" ca="1" si="131"/>
        <v/>
      </c>
      <c r="E593" s="157" t="str">
        <f t="shared" ca="1" si="132"/>
        <v/>
      </c>
      <c r="F593" s="158" t="str">
        <f t="shared" ca="1" si="133"/>
        <v/>
      </c>
      <c r="G593" s="159"/>
      <c r="H593" s="159" t="str">
        <f>IF(G593="","",INDEX(D.1[Quy cách],MATCH(G593,D.1[Tên sản phẩm],0)))</f>
        <v/>
      </c>
      <c r="I593" s="160" t="str">
        <f>IF(G593="","",INDEX(D.1[ĐVT],MATCH(G593,D.1[Tên sản phẩm],0)))</f>
        <v/>
      </c>
      <c r="J593" s="162" t="str">
        <f>IF(G593="","",INDEX(D.1[Đơn giá nhập
(Hàng tồn đầu kỳ)],MATCH(G593,D.1[Tên sản phẩm],0)))</f>
        <v/>
      </c>
      <c r="K593" s="162" t="str">
        <f t="shared" si="134"/>
        <v/>
      </c>
      <c r="L593" s="159"/>
      <c r="M593" s="163" t="str">
        <f t="shared" si="135"/>
        <v/>
      </c>
      <c r="N593" s="164"/>
      <c r="O593" s="162"/>
      <c r="P593" s="163" t="str">
        <f t="shared" si="136"/>
        <v/>
      </c>
      <c r="Q593" s="164" t="str">
        <f t="shared" ca="1" si="137"/>
        <v/>
      </c>
      <c r="R593" s="163" t="str">
        <f t="shared" si="138"/>
        <v/>
      </c>
      <c r="S593" s="163" t="str">
        <f ca="1">IF(AND(C593&lt;&gt;"",C593&lt;&gt;OFFSET(C593,1,0)),SUMIFS(M.1[Giá có thuế],M.1[Số ĐK],C593),"")</f>
        <v/>
      </c>
      <c r="T593" s="159"/>
      <c r="U593" s="161" t="str">
        <f>IF(T593="","",'Thông Tin Chung'!$L$3)</f>
        <v/>
      </c>
      <c r="V593" s="163" t="str">
        <f t="shared" ca="1" si="139"/>
        <v/>
      </c>
      <c r="W593" s="165"/>
      <c r="X593" s="155" t="str">
        <f ca="1">IF(C593="","",IF(OR(D593&lt;NgayBatDau,D593&gt;NgayKetThuc),"Ngày tháng phải nằm trong kỳ báo cáo",IF(AND(F593&lt;&gt;"",COUNTIF(D.3[Tên nhà cung cấp],F593)=0),"Tên NCC chưa khai báo trong DSNCC",IF(AND(G593&lt;&gt;"",COUNTIF(D.1[Tên sản phẩm],G593)=0),"SP này chưa khai báo trong DSSP",""))))</f>
        <v/>
      </c>
      <c r="Y593" s="23" t="str">
        <f t="shared" ca="1" si="141"/>
        <v/>
      </c>
      <c r="Z593" s="23" t="str">
        <f t="shared" ca="1" si="142"/>
        <v/>
      </c>
      <c r="AA593" s="23" t="str">
        <f t="shared" ca="1" si="143"/>
        <v/>
      </c>
    </row>
    <row r="594" spans="2:27" ht="27.75" customHeight="1" x14ac:dyDescent="0.2">
      <c r="B594" s="7">
        <f t="shared" si="130"/>
        <v>591</v>
      </c>
      <c r="C594" s="7" t="str">
        <f t="shared" ca="1" si="140"/>
        <v/>
      </c>
      <c r="D594" s="156" t="str">
        <f t="shared" ca="1" si="131"/>
        <v/>
      </c>
      <c r="E594" s="157" t="str">
        <f t="shared" ca="1" si="132"/>
        <v/>
      </c>
      <c r="F594" s="158" t="str">
        <f t="shared" ca="1" si="133"/>
        <v/>
      </c>
      <c r="G594" s="159"/>
      <c r="H594" s="159" t="str">
        <f>IF(G594="","",INDEX(D.1[Quy cách],MATCH(G594,D.1[Tên sản phẩm],0)))</f>
        <v/>
      </c>
      <c r="I594" s="160" t="str">
        <f>IF(G594="","",INDEX(D.1[ĐVT],MATCH(G594,D.1[Tên sản phẩm],0)))</f>
        <v/>
      </c>
      <c r="J594" s="162" t="str">
        <f>IF(G594="","",INDEX(D.1[Đơn giá nhập
(Hàng tồn đầu kỳ)],MATCH(G594,D.1[Tên sản phẩm],0)))</f>
        <v/>
      </c>
      <c r="K594" s="162" t="str">
        <f t="shared" si="134"/>
        <v/>
      </c>
      <c r="L594" s="159"/>
      <c r="M594" s="163" t="str">
        <f t="shared" si="135"/>
        <v/>
      </c>
      <c r="N594" s="164"/>
      <c r="O594" s="162"/>
      <c r="P594" s="163" t="str">
        <f t="shared" si="136"/>
        <v/>
      </c>
      <c r="Q594" s="164" t="str">
        <f t="shared" ca="1" si="137"/>
        <v/>
      </c>
      <c r="R594" s="163" t="str">
        <f t="shared" si="138"/>
        <v/>
      </c>
      <c r="S594" s="163" t="str">
        <f ca="1">IF(AND(C594&lt;&gt;"",C594&lt;&gt;OFFSET(C594,1,0)),SUMIFS(M.1[Giá có thuế],M.1[Số ĐK],C594),"")</f>
        <v/>
      </c>
      <c r="T594" s="159"/>
      <c r="U594" s="161" t="str">
        <f>IF(T594="","",'Thông Tin Chung'!$L$3)</f>
        <v/>
      </c>
      <c r="V594" s="163" t="str">
        <f t="shared" ca="1" si="139"/>
        <v/>
      </c>
      <c r="W594" s="165"/>
      <c r="X594" s="155" t="str">
        <f ca="1">IF(C594="","",IF(OR(D594&lt;NgayBatDau,D594&gt;NgayKetThuc),"Ngày tháng phải nằm trong kỳ báo cáo",IF(AND(F594&lt;&gt;"",COUNTIF(D.3[Tên nhà cung cấp],F594)=0),"Tên NCC chưa khai báo trong DSNCC",IF(AND(G594&lt;&gt;"",COUNTIF(D.1[Tên sản phẩm],G594)=0),"SP này chưa khai báo trong DSSP",""))))</f>
        <v/>
      </c>
      <c r="Y594" s="23" t="str">
        <f t="shared" ca="1" si="141"/>
        <v/>
      </c>
      <c r="Z594" s="23" t="str">
        <f t="shared" ca="1" si="142"/>
        <v/>
      </c>
      <c r="AA594" s="23" t="str">
        <f t="shared" ca="1" si="143"/>
        <v/>
      </c>
    </row>
    <row r="595" spans="2:27" ht="27.75" customHeight="1" x14ac:dyDescent="0.2">
      <c r="B595" s="7">
        <f t="shared" si="130"/>
        <v>592</v>
      </c>
      <c r="C595" s="7" t="str">
        <f t="shared" ca="1" si="140"/>
        <v/>
      </c>
      <c r="D595" s="156" t="str">
        <f t="shared" ca="1" si="131"/>
        <v/>
      </c>
      <c r="E595" s="157" t="str">
        <f t="shared" ca="1" si="132"/>
        <v/>
      </c>
      <c r="F595" s="158" t="str">
        <f t="shared" ca="1" si="133"/>
        <v/>
      </c>
      <c r="G595" s="159"/>
      <c r="H595" s="159" t="str">
        <f>IF(G595="","",INDEX(D.1[Quy cách],MATCH(G595,D.1[Tên sản phẩm],0)))</f>
        <v/>
      </c>
      <c r="I595" s="160" t="str">
        <f>IF(G595="","",INDEX(D.1[ĐVT],MATCH(G595,D.1[Tên sản phẩm],0)))</f>
        <v/>
      </c>
      <c r="J595" s="162" t="str">
        <f>IF(G595="","",INDEX(D.1[Đơn giá nhập
(Hàng tồn đầu kỳ)],MATCH(G595,D.1[Tên sản phẩm],0)))</f>
        <v/>
      </c>
      <c r="K595" s="162" t="str">
        <f t="shared" si="134"/>
        <v/>
      </c>
      <c r="L595" s="159"/>
      <c r="M595" s="163" t="str">
        <f t="shared" si="135"/>
        <v/>
      </c>
      <c r="N595" s="164"/>
      <c r="O595" s="162"/>
      <c r="P595" s="163" t="str">
        <f t="shared" si="136"/>
        <v/>
      </c>
      <c r="Q595" s="164" t="str">
        <f t="shared" ca="1" si="137"/>
        <v/>
      </c>
      <c r="R595" s="163" t="str">
        <f t="shared" si="138"/>
        <v/>
      </c>
      <c r="S595" s="163" t="str">
        <f ca="1">IF(AND(C595&lt;&gt;"",C595&lt;&gt;OFFSET(C595,1,0)),SUMIFS(M.1[Giá có thuế],M.1[Số ĐK],C595),"")</f>
        <v/>
      </c>
      <c r="T595" s="159"/>
      <c r="U595" s="161" t="str">
        <f>IF(T595="","",'Thông Tin Chung'!$L$3)</f>
        <v/>
      </c>
      <c r="V595" s="163" t="str">
        <f t="shared" ca="1" si="139"/>
        <v/>
      </c>
      <c r="W595" s="165"/>
      <c r="X595" s="155" t="str">
        <f ca="1">IF(C595="","",IF(OR(D595&lt;NgayBatDau,D595&gt;NgayKetThuc),"Ngày tháng phải nằm trong kỳ báo cáo",IF(AND(F595&lt;&gt;"",COUNTIF(D.3[Tên nhà cung cấp],F595)=0),"Tên NCC chưa khai báo trong DSNCC",IF(AND(G595&lt;&gt;"",COUNTIF(D.1[Tên sản phẩm],G595)=0),"SP này chưa khai báo trong DSSP",""))))</f>
        <v/>
      </c>
      <c r="Y595" s="23" t="str">
        <f t="shared" ca="1" si="141"/>
        <v/>
      </c>
      <c r="Z595" s="23" t="str">
        <f t="shared" ca="1" si="142"/>
        <v/>
      </c>
      <c r="AA595" s="23" t="str">
        <f t="shared" ca="1" si="143"/>
        <v/>
      </c>
    </row>
    <row r="596" spans="2:27" ht="27.75" customHeight="1" x14ac:dyDescent="0.2">
      <c r="B596" s="7">
        <f t="shared" si="130"/>
        <v>593</v>
      </c>
      <c r="C596" s="7" t="str">
        <f t="shared" ca="1" si="140"/>
        <v/>
      </c>
      <c r="D596" s="156" t="str">
        <f t="shared" ca="1" si="131"/>
        <v/>
      </c>
      <c r="E596" s="157" t="str">
        <f t="shared" ca="1" si="132"/>
        <v/>
      </c>
      <c r="F596" s="158" t="str">
        <f t="shared" ca="1" si="133"/>
        <v/>
      </c>
      <c r="G596" s="159"/>
      <c r="H596" s="159" t="str">
        <f>IF(G596="","",INDEX(D.1[Quy cách],MATCH(G596,D.1[Tên sản phẩm],0)))</f>
        <v/>
      </c>
      <c r="I596" s="160" t="str">
        <f>IF(G596="","",INDEX(D.1[ĐVT],MATCH(G596,D.1[Tên sản phẩm],0)))</f>
        <v/>
      </c>
      <c r="J596" s="162" t="str">
        <f>IF(G596="","",INDEX(D.1[Đơn giá nhập
(Hàng tồn đầu kỳ)],MATCH(G596,D.1[Tên sản phẩm],0)))</f>
        <v/>
      </c>
      <c r="K596" s="162" t="str">
        <f t="shared" si="134"/>
        <v/>
      </c>
      <c r="L596" s="159"/>
      <c r="M596" s="163" t="str">
        <f t="shared" si="135"/>
        <v/>
      </c>
      <c r="N596" s="164"/>
      <c r="O596" s="162"/>
      <c r="P596" s="163" t="str">
        <f t="shared" si="136"/>
        <v/>
      </c>
      <c r="Q596" s="164" t="str">
        <f t="shared" ca="1" si="137"/>
        <v/>
      </c>
      <c r="R596" s="163" t="str">
        <f t="shared" si="138"/>
        <v/>
      </c>
      <c r="S596" s="163" t="str">
        <f ca="1">IF(AND(C596&lt;&gt;"",C596&lt;&gt;OFFSET(C596,1,0)),SUMIFS(M.1[Giá có thuế],M.1[Số ĐK],C596),"")</f>
        <v/>
      </c>
      <c r="T596" s="159"/>
      <c r="U596" s="161" t="str">
        <f>IF(T596="","",'Thông Tin Chung'!$L$3)</f>
        <v/>
      </c>
      <c r="V596" s="163" t="str">
        <f t="shared" ca="1" si="139"/>
        <v/>
      </c>
      <c r="W596" s="165"/>
      <c r="X596" s="155" t="str">
        <f ca="1">IF(C596="","",IF(OR(D596&lt;NgayBatDau,D596&gt;NgayKetThuc),"Ngày tháng phải nằm trong kỳ báo cáo",IF(AND(F596&lt;&gt;"",COUNTIF(D.3[Tên nhà cung cấp],F596)=0),"Tên NCC chưa khai báo trong DSNCC",IF(AND(G596&lt;&gt;"",COUNTIF(D.1[Tên sản phẩm],G596)=0),"SP này chưa khai báo trong DSSP",""))))</f>
        <v/>
      </c>
      <c r="Y596" s="23" t="str">
        <f t="shared" ca="1" si="141"/>
        <v/>
      </c>
      <c r="Z596" s="23" t="str">
        <f t="shared" ca="1" si="142"/>
        <v/>
      </c>
      <c r="AA596" s="23" t="str">
        <f t="shared" ca="1" si="143"/>
        <v/>
      </c>
    </row>
    <row r="597" spans="2:27" ht="27.75" customHeight="1" x14ac:dyDescent="0.2">
      <c r="B597" s="7">
        <f t="shared" si="130"/>
        <v>594</v>
      </c>
      <c r="C597" s="7" t="str">
        <f t="shared" ca="1" si="140"/>
        <v/>
      </c>
      <c r="D597" s="156" t="str">
        <f t="shared" ca="1" si="131"/>
        <v/>
      </c>
      <c r="E597" s="157" t="str">
        <f t="shared" ca="1" si="132"/>
        <v/>
      </c>
      <c r="F597" s="158" t="str">
        <f t="shared" ca="1" si="133"/>
        <v/>
      </c>
      <c r="G597" s="159"/>
      <c r="H597" s="159" t="str">
        <f>IF(G597="","",INDEX(D.1[Quy cách],MATCH(G597,D.1[Tên sản phẩm],0)))</f>
        <v/>
      </c>
      <c r="I597" s="160" t="str">
        <f>IF(G597="","",INDEX(D.1[ĐVT],MATCH(G597,D.1[Tên sản phẩm],0)))</f>
        <v/>
      </c>
      <c r="J597" s="162" t="str">
        <f>IF(G597="","",INDEX(D.1[Đơn giá nhập
(Hàng tồn đầu kỳ)],MATCH(G597,D.1[Tên sản phẩm],0)))</f>
        <v/>
      </c>
      <c r="K597" s="162" t="str">
        <f t="shared" si="134"/>
        <v/>
      </c>
      <c r="L597" s="159"/>
      <c r="M597" s="163" t="str">
        <f t="shared" si="135"/>
        <v/>
      </c>
      <c r="N597" s="164"/>
      <c r="O597" s="162"/>
      <c r="P597" s="163" t="str">
        <f t="shared" si="136"/>
        <v/>
      </c>
      <c r="Q597" s="164" t="str">
        <f t="shared" ca="1" si="137"/>
        <v/>
      </c>
      <c r="R597" s="163" t="str">
        <f t="shared" si="138"/>
        <v/>
      </c>
      <c r="S597" s="163" t="str">
        <f ca="1">IF(AND(C597&lt;&gt;"",C597&lt;&gt;OFFSET(C597,1,0)),SUMIFS(M.1[Giá có thuế],M.1[Số ĐK],C597),"")</f>
        <v/>
      </c>
      <c r="T597" s="159"/>
      <c r="U597" s="161" t="str">
        <f>IF(T597="","",'Thông Tin Chung'!$L$3)</f>
        <v/>
      </c>
      <c r="V597" s="163" t="str">
        <f t="shared" ca="1" si="139"/>
        <v/>
      </c>
      <c r="W597" s="165"/>
      <c r="X597" s="155" t="str">
        <f ca="1">IF(C597="","",IF(OR(D597&lt;NgayBatDau,D597&gt;NgayKetThuc),"Ngày tháng phải nằm trong kỳ báo cáo",IF(AND(F597&lt;&gt;"",COUNTIF(D.3[Tên nhà cung cấp],F597)=0),"Tên NCC chưa khai báo trong DSNCC",IF(AND(G597&lt;&gt;"",COUNTIF(D.1[Tên sản phẩm],G597)=0),"SP này chưa khai báo trong DSSP",""))))</f>
        <v/>
      </c>
      <c r="Y597" s="23" t="str">
        <f t="shared" ca="1" si="141"/>
        <v/>
      </c>
      <c r="Z597" s="23" t="str">
        <f t="shared" ca="1" si="142"/>
        <v/>
      </c>
      <c r="AA597" s="23" t="str">
        <f t="shared" ca="1" si="143"/>
        <v/>
      </c>
    </row>
    <row r="598" spans="2:27" ht="27.75" customHeight="1" x14ac:dyDescent="0.2">
      <c r="B598" s="7">
        <f t="shared" si="130"/>
        <v>595</v>
      </c>
      <c r="C598" s="7" t="str">
        <f t="shared" ca="1" si="140"/>
        <v/>
      </c>
      <c r="D598" s="156" t="str">
        <f t="shared" ca="1" si="131"/>
        <v/>
      </c>
      <c r="E598" s="157" t="str">
        <f t="shared" ca="1" si="132"/>
        <v/>
      </c>
      <c r="F598" s="158" t="str">
        <f t="shared" ca="1" si="133"/>
        <v/>
      </c>
      <c r="G598" s="159"/>
      <c r="H598" s="159" t="str">
        <f>IF(G598="","",INDEX(D.1[Quy cách],MATCH(G598,D.1[Tên sản phẩm],0)))</f>
        <v/>
      </c>
      <c r="I598" s="160" t="str">
        <f>IF(G598="","",INDEX(D.1[ĐVT],MATCH(G598,D.1[Tên sản phẩm],0)))</f>
        <v/>
      </c>
      <c r="J598" s="162" t="str">
        <f>IF(G598="","",INDEX(D.1[Đơn giá nhập
(Hàng tồn đầu kỳ)],MATCH(G598,D.1[Tên sản phẩm],0)))</f>
        <v/>
      </c>
      <c r="K598" s="162" t="str">
        <f t="shared" si="134"/>
        <v/>
      </c>
      <c r="L598" s="159"/>
      <c r="M598" s="163" t="str">
        <f t="shared" si="135"/>
        <v/>
      </c>
      <c r="N598" s="164"/>
      <c r="O598" s="162"/>
      <c r="P598" s="163" t="str">
        <f t="shared" si="136"/>
        <v/>
      </c>
      <c r="Q598" s="164" t="str">
        <f t="shared" ca="1" si="137"/>
        <v/>
      </c>
      <c r="R598" s="163" t="str">
        <f t="shared" si="138"/>
        <v/>
      </c>
      <c r="S598" s="163" t="str">
        <f ca="1">IF(AND(C598&lt;&gt;"",C598&lt;&gt;OFFSET(C598,1,0)),SUMIFS(M.1[Giá có thuế],M.1[Số ĐK],C598),"")</f>
        <v/>
      </c>
      <c r="T598" s="159"/>
      <c r="U598" s="161" t="str">
        <f>IF(T598="","",'Thông Tin Chung'!$L$3)</f>
        <v/>
      </c>
      <c r="V598" s="163" t="str">
        <f t="shared" ca="1" si="139"/>
        <v/>
      </c>
      <c r="W598" s="165"/>
      <c r="X598" s="155" t="str">
        <f ca="1">IF(C598="","",IF(OR(D598&lt;NgayBatDau,D598&gt;NgayKetThuc),"Ngày tháng phải nằm trong kỳ báo cáo",IF(AND(F598&lt;&gt;"",COUNTIF(D.3[Tên nhà cung cấp],F598)=0),"Tên NCC chưa khai báo trong DSNCC",IF(AND(G598&lt;&gt;"",COUNTIF(D.1[Tên sản phẩm],G598)=0),"SP này chưa khai báo trong DSSP",""))))</f>
        <v/>
      </c>
      <c r="Y598" s="23" t="str">
        <f t="shared" ca="1" si="141"/>
        <v/>
      </c>
      <c r="Z598" s="23" t="str">
        <f t="shared" ca="1" si="142"/>
        <v/>
      </c>
      <c r="AA598" s="23" t="str">
        <f t="shared" ca="1" si="143"/>
        <v/>
      </c>
    </row>
    <row r="599" spans="2:27" ht="27.75" customHeight="1" x14ac:dyDescent="0.2">
      <c r="B599" s="7">
        <f t="shared" si="130"/>
        <v>596</v>
      </c>
      <c r="C599" s="7" t="str">
        <f t="shared" ca="1" si="140"/>
        <v/>
      </c>
      <c r="D599" s="156" t="str">
        <f t="shared" ca="1" si="131"/>
        <v/>
      </c>
      <c r="E599" s="157" t="str">
        <f t="shared" ca="1" si="132"/>
        <v/>
      </c>
      <c r="F599" s="158" t="str">
        <f t="shared" ca="1" si="133"/>
        <v/>
      </c>
      <c r="G599" s="159"/>
      <c r="H599" s="159" t="str">
        <f>IF(G599="","",INDEX(D.1[Quy cách],MATCH(G599,D.1[Tên sản phẩm],0)))</f>
        <v/>
      </c>
      <c r="I599" s="160" t="str">
        <f>IF(G599="","",INDEX(D.1[ĐVT],MATCH(G599,D.1[Tên sản phẩm],0)))</f>
        <v/>
      </c>
      <c r="J599" s="162" t="str">
        <f>IF(G599="","",INDEX(D.1[Đơn giá nhập
(Hàng tồn đầu kỳ)],MATCH(G599,D.1[Tên sản phẩm],0)))</f>
        <v/>
      </c>
      <c r="K599" s="162" t="str">
        <f t="shared" si="134"/>
        <v/>
      </c>
      <c r="L599" s="159"/>
      <c r="M599" s="163" t="str">
        <f t="shared" si="135"/>
        <v/>
      </c>
      <c r="N599" s="164"/>
      <c r="O599" s="162"/>
      <c r="P599" s="163" t="str">
        <f t="shared" si="136"/>
        <v/>
      </c>
      <c r="Q599" s="164" t="str">
        <f t="shared" ca="1" si="137"/>
        <v/>
      </c>
      <c r="R599" s="163" t="str">
        <f t="shared" si="138"/>
        <v/>
      </c>
      <c r="S599" s="163" t="str">
        <f ca="1">IF(AND(C599&lt;&gt;"",C599&lt;&gt;OFFSET(C599,1,0)),SUMIFS(M.1[Giá có thuế],M.1[Số ĐK],C599),"")</f>
        <v/>
      </c>
      <c r="T599" s="159"/>
      <c r="U599" s="161" t="str">
        <f>IF(T599="","",'Thông Tin Chung'!$L$3)</f>
        <v/>
      </c>
      <c r="V599" s="163" t="str">
        <f t="shared" ca="1" si="139"/>
        <v/>
      </c>
      <c r="W599" s="165"/>
      <c r="X599" s="155" t="str">
        <f ca="1">IF(C599="","",IF(OR(D599&lt;NgayBatDau,D599&gt;NgayKetThuc),"Ngày tháng phải nằm trong kỳ báo cáo",IF(AND(F599&lt;&gt;"",COUNTIF(D.3[Tên nhà cung cấp],F599)=0),"Tên NCC chưa khai báo trong DSNCC",IF(AND(G599&lt;&gt;"",COUNTIF(D.1[Tên sản phẩm],G599)=0),"SP này chưa khai báo trong DSSP",""))))</f>
        <v/>
      </c>
      <c r="Y599" s="23" t="str">
        <f t="shared" ca="1" si="141"/>
        <v/>
      </c>
      <c r="Z599" s="23" t="str">
        <f t="shared" ca="1" si="142"/>
        <v/>
      </c>
      <c r="AA599" s="23" t="str">
        <f t="shared" ca="1" si="143"/>
        <v/>
      </c>
    </row>
    <row r="600" spans="2:27" ht="27.75" customHeight="1" x14ac:dyDescent="0.2">
      <c r="B600" s="7">
        <f t="shared" si="130"/>
        <v>597</v>
      </c>
      <c r="C600" s="7" t="str">
        <f t="shared" ca="1" si="140"/>
        <v/>
      </c>
      <c r="D600" s="156" t="str">
        <f t="shared" ca="1" si="131"/>
        <v/>
      </c>
      <c r="E600" s="157" t="str">
        <f t="shared" ca="1" si="132"/>
        <v/>
      </c>
      <c r="F600" s="158" t="str">
        <f t="shared" ca="1" si="133"/>
        <v/>
      </c>
      <c r="G600" s="159"/>
      <c r="H600" s="159" t="str">
        <f>IF(G600="","",INDEX(D.1[Quy cách],MATCH(G600,D.1[Tên sản phẩm],0)))</f>
        <v/>
      </c>
      <c r="I600" s="160" t="str">
        <f>IF(G600="","",INDEX(D.1[ĐVT],MATCH(G600,D.1[Tên sản phẩm],0)))</f>
        <v/>
      </c>
      <c r="J600" s="162" t="str">
        <f>IF(G600="","",INDEX(D.1[Đơn giá nhập
(Hàng tồn đầu kỳ)],MATCH(G600,D.1[Tên sản phẩm],0)))</f>
        <v/>
      </c>
      <c r="K600" s="162" t="str">
        <f t="shared" si="134"/>
        <v/>
      </c>
      <c r="L600" s="159"/>
      <c r="M600" s="163" t="str">
        <f t="shared" si="135"/>
        <v/>
      </c>
      <c r="N600" s="164"/>
      <c r="O600" s="162"/>
      <c r="P600" s="163" t="str">
        <f t="shared" si="136"/>
        <v/>
      </c>
      <c r="Q600" s="164" t="str">
        <f t="shared" ca="1" si="137"/>
        <v/>
      </c>
      <c r="R600" s="163" t="str">
        <f t="shared" si="138"/>
        <v/>
      </c>
      <c r="S600" s="163" t="str">
        <f ca="1">IF(AND(C600&lt;&gt;"",C600&lt;&gt;OFFSET(C600,1,0)),SUMIFS(M.1[Giá có thuế],M.1[Số ĐK],C600),"")</f>
        <v/>
      </c>
      <c r="T600" s="159"/>
      <c r="U600" s="161" t="str">
        <f>IF(T600="","",'Thông Tin Chung'!$L$3)</f>
        <v/>
      </c>
      <c r="V600" s="163" t="str">
        <f t="shared" ca="1" si="139"/>
        <v/>
      </c>
      <c r="W600" s="165"/>
      <c r="X600" s="155" t="str">
        <f ca="1">IF(C600="","",IF(OR(D600&lt;NgayBatDau,D600&gt;NgayKetThuc),"Ngày tháng phải nằm trong kỳ báo cáo",IF(AND(F600&lt;&gt;"",COUNTIF(D.3[Tên nhà cung cấp],F600)=0),"Tên NCC chưa khai báo trong DSNCC",IF(AND(G600&lt;&gt;"",COUNTIF(D.1[Tên sản phẩm],G600)=0),"SP này chưa khai báo trong DSSP",""))))</f>
        <v/>
      </c>
      <c r="Y600" s="23" t="str">
        <f t="shared" ca="1" si="141"/>
        <v/>
      </c>
      <c r="Z600" s="23" t="str">
        <f t="shared" ca="1" si="142"/>
        <v/>
      </c>
      <c r="AA600" s="23" t="str">
        <f t="shared" ca="1" si="143"/>
        <v/>
      </c>
    </row>
    <row r="601" spans="2:27" ht="27.75" customHeight="1" x14ac:dyDescent="0.2">
      <c r="B601" s="7">
        <f t="shared" si="130"/>
        <v>598</v>
      </c>
      <c r="C601" s="7" t="str">
        <f t="shared" ca="1" si="140"/>
        <v/>
      </c>
      <c r="D601" s="156" t="str">
        <f t="shared" ca="1" si="131"/>
        <v/>
      </c>
      <c r="E601" s="157" t="str">
        <f t="shared" ca="1" si="132"/>
        <v/>
      </c>
      <c r="F601" s="158" t="str">
        <f t="shared" ca="1" si="133"/>
        <v/>
      </c>
      <c r="G601" s="159"/>
      <c r="H601" s="159" t="str">
        <f>IF(G601="","",INDEX(D.1[Quy cách],MATCH(G601,D.1[Tên sản phẩm],0)))</f>
        <v/>
      </c>
      <c r="I601" s="160" t="str">
        <f>IF(G601="","",INDEX(D.1[ĐVT],MATCH(G601,D.1[Tên sản phẩm],0)))</f>
        <v/>
      </c>
      <c r="J601" s="162" t="str">
        <f>IF(G601="","",INDEX(D.1[Đơn giá nhập
(Hàng tồn đầu kỳ)],MATCH(G601,D.1[Tên sản phẩm],0)))</f>
        <v/>
      </c>
      <c r="K601" s="162" t="str">
        <f t="shared" si="134"/>
        <v/>
      </c>
      <c r="L601" s="159"/>
      <c r="M601" s="163" t="str">
        <f t="shared" si="135"/>
        <v/>
      </c>
      <c r="N601" s="164"/>
      <c r="O601" s="162"/>
      <c r="P601" s="163" t="str">
        <f t="shared" si="136"/>
        <v/>
      </c>
      <c r="Q601" s="164" t="str">
        <f t="shared" ca="1" si="137"/>
        <v/>
      </c>
      <c r="R601" s="163" t="str">
        <f t="shared" si="138"/>
        <v/>
      </c>
      <c r="S601" s="163" t="str">
        <f ca="1">IF(AND(C601&lt;&gt;"",C601&lt;&gt;OFFSET(C601,1,0)),SUMIFS(M.1[Giá có thuế],M.1[Số ĐK],C601),"")</f>
        <v/>
      </c>
      <c r="T601" s="159"/>
      <c r="U601" s="161" t="str">
        <f>IF(T601="","",'Thông Tin Chung'!$L$3)</f>
        <v/>
      </c>
      <c r="V601" s="163" t="str">
        <f t="shared" ca="1" si="139"/>
        <v/>
      </c>
      <c r="W601" s="165"/>
      <c r="X601" s="155" t="str">
        <f ca="1">IF(C601="","",IF(OR(D601&lt;NgayBatDau,D601&gt;NgayKetThuc),"Ngày tháng phải nằm trong kỳ báo cáo",IF(AND(F601&lt;&gt;"",COUNTIF(D.3[Tên nhà cung cấp],F601)=0),"Tên NCC chưa khai báo trong DSNCC",IF(AND(G601&lt;&gt;"",COUNTIF(D.1[Tên sản phẩm],G601)=0),"SP này chưa khai báo trong DSSP",""))))</f>
        <v/>
      </c>
      <c r="Y601" s="23" t="str">
        <f t="shared" ca="1" si="141"/>
        <v/>
      </c>
      <c r="Z601" s="23" t="str">
        <f t="shared" ca="1" si="142"/>
        <v/>
      </c>
      <c r="AA601" s="23" t="str">
        <f t="shared" ca="1" si="143"/>
        <v/>
      </c>
    </row>
    <row r="602" spans="2:27" ht="27.75" customHeight="1" x14ac:dyDescent="0.2">
      <c r="B602" s="7">
        <f t="shared" si="130"/>
        <v>599</v>
      </c>
      <c r="C602" s="7" t="str">
        <f t="shared" ca="1" si="140"/>
        <v/>
      </c>
      <c r="D602" s="156" t="str">
        <f t="shared" ca="1" si="131"/>
        <v/>
      </c>
      <c r="E602" s="157" t="str">
        <f t="shared" ca="1" si="132"/>
        <v/>
      </c>
      <c r="F602" s="158" t="str">
        <f t="shared" ca="1" si="133"/>
        <v/>
      </c>
      <c r="G602" s="159"/>
      <c r="H602" s="159" t="str">
        <f>IF(G602="","",INDEX(D.1[Quy cách],MATCH(G602,D.1[Tên sản phẩm],0)))</f>
        <v/>
      </c>
      <c r="I602" s="160" t="str">
        <f>IF(G602="","",INDEX(D.1[ĐVT],MATCH(G602,D.1[Tên sản phẩm],0)))</f>
        <v/>
      </c>
      <c r="J602" s="162" t="str">
        <f>IF(G602="","",INDEX(D.1[Đơn giá nhập
(Hàng tồn đầu kỳ)],MATCH(G602,D.1[Tên sản phẩm],0)))</f>
        <v/>
      </c>
      <c r="K602" s="162" t="str">
        <f t="shared" si="134"/>
        <v/>
      </c>
      <c r="L602" s="159"/>
      <c r="M602" s="163" t="str">
        <f t="shared" si="135"/>
        <v/>
      </c>
      <c r="N602" s="164"/>
      <c r="O602" s="162"/>
      <c r="P602" s="163" t="str">
        <f t="shared" si="136"/>
        <v/>
      </c>
      <c r="Q602" s="164" t="str">
        <f t="shared" ca="1" si="137"/>
        <v/>
      </c>
      <c r="R602" s="163" t="str">
        <f t="shared" si="138"/>
        <v/>
      </c>
      <c r="S602" s="163" t="str">
        <f ca="1">IF(AND(C602&lt;&gt;"",C602&lt;&gt;OFFSET(C602,1,0)),SUMIFS(M.1[Giá có thuế],M.1[Số ĐK],C602),"")</f>
        <v/>
      </c>
      <c r="T602" s="159"/>
      <c r="U602" s="161" t="str">
        <f>IF(T602="","",'Thông Tin Chung'!$L$3)</f>
        <v/>
      </c>
      <c r="V602" s="163" t="str">
        <f t="shared" ca="1" si="139"/>
        <v/>
      </c>
      <c r="W602" s="165"/>
      <c r="X602" s="155" t="str">
        <f ca="1">IF(C602="","",IF(OR(D602&lt;NgayBatDau,D602&gt;NgayKetThuc),"Ngày tháng phải nằm trong kỳ báo cáo",IF(AND(F602&lt;&gt;"",COUNTIF(D.3[Tên nhà cung cấp],F602)=0),"Tên NCC chưa khai báo trong DSNCC",IF(AND(G602&lt;&gt;"",COUNTIF(D.1[Tên sản phẩm],G602)=0),"SP này chưa khai báo trong DSSP",""))))</f>
        <v/>
      </c>
      <c r="Y602" s="23" t="str">
        <f t="shared" ca="1" si="141"/>
        <v/>
      </c>
      <c r="Z602" s="23" t="str">
        <f t="shared" ca="1" si="142"/>
        <v/>
      </c>
      <c r="AA602" s="23" t="str">
        <f t="shared" ca="1" si="143"/>
        <v/>
      </c>
    </row>
    <row r="603" spans="2:27" ht="27.75" customHeight="1" x14ac:dyDescent="0.2">
      <c r="B603" s="7">
        <f t="shared" si="130"/>
        <v>600</v>
      </c>
      <c r="C603" s="7" t="str">
        <f t="shared" ca="1" si="140"/>
        <v/>
      </c>
      <c r="D603" s="156" t="str">
        <f t="shared" ca="1" si="131"/>
        <v/>
      </c>
      <c r="E603" s="157" t="str">
        <f t="shared" ca="1" si="132"/>
        <v/>
      </c>
      <c r="F603" s="158" t="str">
        <f t="shared" ca="1" si="133"/>
        <v/>
      </c>
      <c r="G603" s="159"/>
      <c r="H603" s="159" t="str">
        <f>IF(G603="","",INDEX(D.1[Quy cách],MATCH(G603,D.1[Tên sản phẩm],0)))</f>
        <v/>
      </c>
      <c r="I603" s="160" t="str">
        <f>IF(G603="","",INDEX(D.1[ĐVT],MATCH(G603,D.1[Tên sản phẩm],0)))</f>
        <v/>
      </c>
      <c r="J603" s="162" t="str">
        <f>IF(G603="","",INDEX(D.1[Đơn giá nhập
(Hàng tồn đầu kỳ)],MATCH(G603,D.1[Tên sản phẩm],0)))</f>
        <v/>
      </c>
      <c r="K603" s="162" t="str">
        <f t="shared" si="134"/>
        <v/>
      </c>
      <c r="L603" s="159"/>
      <c r="M603" s="163" t="str">
        <f t="shared" si="135"/>
        <v/>
      </c>
      <c r="N603" s="164"/>
      <c r="O603" s="162"/>
      <c r="P603" s="163" t="str">
        <f t="shared" si="136"/>
        <v/>
      </c>
      <c r="Q603" s="164" t="str">
        <f t="shared" ca="1" si="137"/>
        <v/>
      </c>
      <c r="R603" s="163" t="str">
        <f t="shared" si="138"/>
        <v/>
      </c>
      <c r="S603" s="163" t="str">
        <f ca="1">IF(AND(C603&lt;&gt;"",C603&lt;&gt;OFFSET(C603,1,0)),SUMIFS(M.1[Giá có thuế],M.1[Số ĐK],C603),"")</f>
        <v/>
      </c>
      <c r="T603" s="159"/>
      <c r="U603" s="161" t="str">
        <f>IF(T603="","",'Thông Tin Chung'!$L$3)</f>
        <v/>
      </c>
      <c r="V603" s="163" t="str">
        <f t="shared" ca="1" si="139"/>
        <v/>
      </c>
      <c r="W603" s="165"/>
      <c r="X603" s="155" t="str">
        <f ca="1">IF(C603="","",IF(OR(D603&lt;NgayBatDau,D603&gt;NgayKetThuc),"Ngày tháng phải nằm trong kỳ báo cáo",IF(AND(F603&lt;&gt;"",COUNTIF(D.3[Tên nhà cung cấp],F603)=0),"Tên NCC chưa khai báo trong DSNCC",IF(AND(G603&lt;&gt;"",COUNTIF(D.1[Tên sản phẩm],G603)=0),"SP này chưa khai báo trong DSSP",""))))</f>
        <v/>
      </c>
      <c r="Y603" s="23" t="str">
        <f t="shared" ca="1" si="141"/>
        <v/>
      </c>
      <c r="Z603" s="23" t="str">
        <f t="shared" ca="1" si="142"/>
        <v/>
      </c>
      <c r="AA603" s="23" t="str">
        <f t="shared" ca="1" si="143"/>
        <v/>
      </c>
    </row>
    <row r="604" spans="2:27" ht="27.75" customHeight="1" x14ac:dyDescent="0.2">
      <c r="B604" s="7">
        <f t="shared" si="130"/>
        <v>601</v>
      </c>
      <c r="C604" s="7" t="str">
        <f t="shared" ca="1" si="140"/>
        <v/>
      </c>
      <c r="D604" s="156" t="str">
        <f t="shared" ca="1" si="131"/>
        <v/>
      </c>
      <c r="E604" s="157" t="str">
        <f t="shared" ca="1" si="132"/>
        <v/>
      </c>
      <c r="F604" s="158" t="str">
        <f t="shared" ca="1" si="133"/>
        <v/>
      </c>
      <c r="G604" s="159"/>
      <c r="H604" s="159" t="str">
        <f>IF(G604="","",INDEX(D.1[Quy cách],MATCH(G604,D.1[Tên sản phẩm],0)))</f>
        <v/>
      </c>
      <c r="I604" s="160" t="str">
        <f>IF(G604="","",INDEX(D.1[ĐVT],MATCH(G604,D.1[Tên sản phẩm],0)))</f>
        <v/>
      </c>
      <c r="J604" s="162" t="str">
        <f>IF(G604="","",INDEX(D.1[Đơn giá nhập
(Hàng tồn đầu kỳ)],MATCH(G604,D.1[Tên sản phẩm],0)))</f>
        <v/>
      </c>
      <c r="K604" s="162" t="str">
        <f t="shared" si="134"/>
        <v/>
      </c>
      <c r="L604" s="159"/>
      <c r="M604" s="163" t="str">
        <f t="shared" si="135"/>
        <v/>
      </c>
      <c r="N604" s="164"/>
      <c r="O604" s="162"/>
      <c r="P604" s="163" t="str">
        <f t="shared" si="136"/>
        <v/>
      </c>
      <c r="Q604" s="164" t="str">
        <f t="shared" ca="1" si="137"/>
        <v/>
      </c>
      <c r="R604" s="163" t="str">
        <f t="shared" si="138"/>
        <v/>
      </c>
      <c r="S604" s="163" t="str">
        <f ca="1">IF(AND(C604&lt;&gt;"",C604&lt;&gt;OFFSET(C604,1,0)),SUMIFS(M.1[Giá có thuế],M.1[Số ĐK],C604),"")</f>
        <v/>
      </c>
      <c r="T604" s="159"/>
      <c r="U604" s="161" t="str">
        <f>IF(T604="","",'Thông Tin Chung'!$L$3)</f>
        <v/>
      </c>
      <c r="V604" s="163" t="str">
        <f t="shared" ca="1" si="139"/>
        <v/>
      </c>
      <c r="W604" s="165"/>
      <c r="X604" s="155" t="str">
        <f ca="1">IF(C604="","",IF(OR(D604&lt;NgayBatDau,D604&gt;NgayKetThuc),"Ngày tháng phải nằm trong kỳ báo cáo",IF(AND(F604&lt;&gt;"",COUNTIF(D.3[Tên nhà cung cấp],F604)=0),"Tên NCC chưa khai báo trong DSNCC",IF(AND(G604&lt;&gt;"",COUNTIF(D.1[Tên sản phẩm],G604)=0),"SP này chưa khai báo trong DSSP",""))))</f>
        <v/>
      </c>
      <c r="Y604" s="23" t="str">
        <f t="shared" ca="1" si="141"/>
        <v/>
      </c>
      <c r="Z604" s="23" t="str">
        <f t="shared" ca="1" si="142"/>
        <v/>
      </c>
      <c r="AA604" s="23" t="str">
        <f t="shared" ca="1" si="143"/>
        <v/>
      </c>
    </row>
    <row r="605" spans="2:27" ht="27.75" customHeight="1" x14ac:dyDescent="0.2">
      <c r="B605" s="7">
        <f t="shared" si="130"/>
        <v>602</v>
      </c>
      <c r="C605" s="7" t="str">
        <f t="shared" ca="1" si="140"/>
        <v/>
      </c>
      <c r="D605" s="156" t="str">
        <f t="shared" ca="1" si="131"/>
        <v/>
      </c>
      <c r="E605" s="157" t="str">
        <f t="shared" ca="1" si="132"/>
        <v/>
      </c>
      <c r="F605" s="158" t="str">
        <f t="shared" ca="1" si="133"/>
        <v/>
      </c>
      <c r="G605" s="159"/>
      <c r="H605" s="159" t="str">
        <f>IF(G605="","",INDEX(D.1[Quy cách],MATCH(G605,D.1[Tên sản phẩm],0)))</f>
        <v/>
      </c>
      <c r="I605" s="160" t="str">
        <f>IF(G605="","",INDEX(D.1[ĐVT],MATCH(G605,D.1[Tên sản phẩm],0)))</f>
        <v/>
      </c>
      <c r="J605" s="162" t="str">
        <f>IF(G605="","",INDEX(D.1[Đơn giá nhập
(Hàng tồn đầu kỳ)],MATCH(G605,D.1[Tên sản phẩm],0)))</f>
        <v/>
      </c>
      <c r="K605" s="162" t="str">
        <f t="shared" si="134"/>
        <v/>
      </c>
      <c r="L605" s="159"/>
      <c r="M605" s="163" t="str">
        <f t="shared" si="135"/>
        <v/>
      </c>
      <c r="N605" s="164"/>
      <c r="O605" s="162"/>
      <c r="P605" s="163" t="str">
        <f t="shared" si="136"/>
        <v/>
      </c>
      <c r="Q605" s="164" t="str">
        <f t="shared" ca="1" si="137"/>
        <v/>
      </c>
      <c r="R605" s="163" t="str">
        <f t="shared" si="138"/>
        <v/>
      </c>
      <c r="S605" s="163" t="str">
        <f ca="1">IF(AND(C605&lt;&gt;"",C605&lt;&gt;OFFSET(C605,1,0)),SUMIFS(M.1[Giá có thuế],M.1[Số ĐK],C605),"")</f>
        <v/>
      </c>
      <c r="T605" s="159"/>
      <c r="U605" s="161" t="str">
        <f>IF(T605="","",'Thông Tin Chung'!$L$3)</f>
        <v/>
      </c>
      <c r="V605" s="163" t="str">
        <f t="shared" ca="1" si="139"/>
        <v/>
      </c>
      <c r="W605" s="165"/>
      <c r="X605" s="155" t="str">
        <f ca="1">IF(C605="","",IF(OR(D605&lt;NgayBatDau,D605&gt;NgayKetThuc),"Ngày tháng phải nằm trong kỳ báo cáo",IF(AND(F605&lt;&gt;"",COUNTIF(D.3[Tên nhà cung cấp],F605)=0),"Tên NCC chưa khai báo trong DSNCC",IF(AND(G605&lt;&gt;"",COUNTIF(D.1[Tên sản phẩm],G605)=0),"SP này chưa khai báo trong DSSP",""))))</f>
        <v/>
      </c>
      <c r="Y605" s="23" t="str">
        <f t="shared" ca="1" si="141"/>
        <v/>
      </c>
      <c r="Z605" s="23" t="str">
        <f t="shared" ca="1" si="142"/>
        <v/>
      </c>
      <c r="AA605" s="23" t="str">
        <f t="shared" ca="1" si="143"/>
        <v/>
      </c>
    </row>
    <row r="606" spans="2:27" ht="27.75" customHeight="1" x14ac:dyDescent="0.2">
      <c r="B606" s="7">
        <f t="shared" si="130"/>
        <v>603</v>
      </c>
      <c r="C606" s="7" t="str">
        <f t="shared" ca="1" si="140"/>
        <v/>
      </c>
      <c r="D606" s="156" t="str">
        <f t="shared" ca="1" si="131"/>
        <v/>
      </c>
      <c r="E606" s="157" t="str">
        <f t="shared" ca="1" si="132"/>
        <v/>
      </c>
      <c r="F606" s="158" t="str">
        <f t="shared" ca="1" si="133"/>
        <v/>
      </c>
      <c r="G606" s="159"/>
      <c r="H606" s="159" t="str">
        <f>IF(G606="","",INDEX(D.1[Quy cách],MATCH(G606,D.1[Tên sản phẩm],0)))</f>
        <v/>
      </c>
      <c r="I606" s="160" t="str">
        <f>IF(G606="","",INDEX(D.1[ĐVT],MATCH(G606,D.1[Tên sản phẩm],0)))</f>
        <v/>
      </c>
      <c r="J606" s="162" t="str">
        <f>IF(G606="","",INDEX(D.1[Đơn giá nhập
(Hàng tồn đầu kỳ)],MATCH(G606,D.1[Tên sản phẩm],0)))</f>
        <v/>
      </c>
      <c r="K606" s="162" t="str">
        <f t="shared" si="134"/>
        <v/>
      </c>
      <c r="L606" s="159"/>
      <c r="M606" s="163" t="str">
        <f t="shared" si="135"/>
        <v/>
      </c>
      <c r="N606" s="164"/>
      <c r="O606" s="162"/>
      <c r="P606" s="163" t="str">
        <f t="shared" si="136"/>
        <v/>
      </c>
      <c r="Q606" s="164" t="str">
        <f t="shared" ca="1" si="137"/>
        <v/>
      </c>
      <c r="R606" s="163" t="str">
        <f t="shared" si="138"/>
        <v/>
      </c>
      <c r="S606" s="163" t="str">
        <f ca="1">IF(AND(C606&lt;&gt;"",C606&lt;&gt;OFFSET(C606,1,0)),SUMIFS(M.1[Giá có thuế],M.1[Số ĐK],C606),"")</f>
        <v/>
      </c>
      <c r="T606" s="159"/>
      <c r="U606" s="161" t="str">
        <f>IF(T606="","",'Thông Tin Chung'!$L$3)</f>
        <v/>
      </c>
      <c r="V606" s="163" t="str">
        <f t="shared" ca="1" si="139"/>
        <v/>
      </c>
      <c r="W606" s="165"/>
      <c r="X606" s="155" t="str">
        <f ca="1">IF(C606="","",IF(OR(D606&lt;NgayBatDau,D606&gt;NgayKetThuc),"Ngày tháng phải nằm trong kỳ báo cáo",IF(AND(F606&lt;&gt;"",COUNTIF(D.3[Tên nhà cung cấp],F606)=0),"Tên NCC chưa khai báo trong DSNCC",IF(AND(G606&lt;&gt;"",COUNTIF(D.1[Tên sản phẩm],G606)=0),"SP này chưa khai báo trong DSSP",""))))</f>
        <v/>
      </c>
      <c r="Y606" s="23" t="str">
        <f t="shared" ca="1" si="141"/>
        <v/>
      </c>
      <c r="Z606" s="23" t="str">
        <f t="shared" ca="1" si="142"/>
        <v/>
      </c>
      <c r="AA606" s="23" t="str">
        <f t="shared" ca="1" si="143"/>
        <v/>
      </c>
    </row>
    <row r="607" spans="2:27" ht="27.75" customHeight="1" x14ac:dyDescent="0.2">
      <c r="B607" s="7">
        <f t="shared" si="130"/>
        <v>604</v>
      </c>
      <c r="C607" s="7" t="str">
        <f t="shared" ca="1" si="140"/>
        <v/>
      </c>
      <c r="D607" s="156" t="str">
        <f t="shared" ca="1" si="131"/>
        <v/>
      </c>
      <c r="E607" s="157" t="str">
        <f t="shared" ca="1" si="132"/>
        <v/>
      </c>
      <c r="F607" s="158" t="str">
        <f t="shared" ca="1" si="133"/>
        <v/>
      </c>
      <c r="G607" s="159"/>
      <c r="H607" s="159" t="str">
        <f>IF(G607="","",INDEX(D.1[Quy cách],MATCH(G607,D.1[Tên sản phẩm],0)))</f>
        <v/>
      </c>
      <c r="I607" s="160" t="str">
        <f>IF(G607="","",INDEX(D.1[ĐVT],MATCH(G607,D.1[Tên sản phẩm],0)))</f>
        <v/>
      </c>
      <c r="J607" s="162" t="str">
        <f>IF(G607="","",INDEX(D.1[Đơn giá nhập
(Hàng tồn đầu kỳ)],MATCH(G607,D.1[Tên sản phẩm],0)))</f>
        <v/>
      </c>
      <c r="K607" s="162" t="str">
        <f t="shared" si="134"/>
        <v/>
      </c>
      <c r="L607" s="159"/>
      <c r="M607" s="163" t="str">
        <f t="shared" si="135"/>
        <v/>
      </c>
      <c r="N607" s="164"/>
      <c r="O607" s="162"/>
      <c r="P607" s="163" t="str">
        <f t="shared" si="136"/>
        <v/>
      </c>
      <c r="Q607" s="164" t="str">
        <f t="shared" ca="1" si="137"/>
        <v/>
      </c>
      <c r="R607" s="163" t="str">
        <f t="shared" si="138"/>
        <v/>
      </c>
      <c r="S607" s="163" t="str">
        <f ca="1">IF(AND(C607&lt;&gt;"",C607&lt;&gt;OFFSET(C607,1,0)),SUMIFS(M.1[Giá có thuế],M.1[Số ĐK],C607),"")</f>
        <v/>
      </c>
      <c r="T607" s="159"/>
      <c r="U607" s="161" t="str">
        <f>IF(T607="","",'Thông Tin Chung'!$L$3)</f>
        <v/>
      </c>
      <c r="V607" s="163" t="str">
        <f t="shared" ca="1" si="139"/>
        <v/>
      </c>
      <c r="W607" s="165"/>
      <c r="X607" s="155" t="str">
        <f ca="1">IF(C607="","",IF(OR(D607&lt;NgayBatDau,D607&gt;NgayKetThuc),"Ngày tháng phải nằm trong kỳ báo cáo",IF(AND(F607&lt;&gt;"",COUNTIF(D.3[Tên nhà cung cấp],F607)=0),"Tên NCC chưa khai báo trong DSNCC",IF(AND(G607&lt;&gt;"",COUNTIF(D.1[Tên sản phẩm],G607)=0),"SP này chưa khai báo trong DSSP",""))))</f>
        <v/>
      </c>
      <c r="Y607" s="23" t="str">
        <f t="shared" ca="1" si="141"/>
        <v/>
      </c>
      <c r="Z607" s="23" t="str">
        <f t="shared" ca="1" si="142"/>
        <v/>
      </c>
      <c r="AA607" s="23" t="str">
        <f t="shared" ca="1" si="143"/>
        <v/>
      </c>
    </row>
    <row r="608" spans="2:27" ht="27.75" customHeight="1" x14ac:dyDescent="0.2">
      <c r="B608" s="7">
        <f t="shared" si="130"/>
        <v>605</v>
      </c>
      <c r="C608" s="7" t="str">
        <f t="shared" ca="1" si="140"/>
        <v/>
      </c>
      <c r="D608" s="156" t="str">
        <f t="shared" ca="1" si="131"/>
        <v/>
      </c>
      <c r="E608" s="157" t="str">
        <f t="shared" ca="1" si="132"/>
        <v/>
      </c>
      <c r="F608" s="158" t="str">
        <f t="shared" ca="1" si="133"/>
        <v/>
      </c>
      <c r="G608" s="159"/>
      <c r="H608" s="159" t="str">
        <f>IF(G608="","",INDEX(D.1[Quy cách],MATCH(G608,D.1[Tên sản phẩm],0)))</f>
        <v/>
      </c>
      <c r="I608" s="160" t="str">
        <f>IF(G608="","",INDEX(D.1[ĐVT],MATCH(G608,D.1[Tên sản phẩm],0)))</f>
        <v/>
      </c>
      <c r="J608" s="162" t="str">
        <f>IF(G608="","",INDEX(D.1[Đơn giá nhập
(Hàng tồn đầu kỳ)],MATCH(G608,D.1[Tên sản phẩm],0)))</f>
        <v/>
      </c>
      <c r="K608" s="162" t="str">
        <f t="shared" si="134"/>
        <v/>
      </c>
      <c r="L608" s="159"/>
      <c r="M608" s="163" t="str">
        <f t="shared" si="135"/>
        <v/>
      </c>
      <c r="N608" s="164"/>
      <c r="O608" s="162"/>
      <c r="P608" s="163" t="str">
        <f t="shared" si="136"/>
        <v/>
      </c>
      <c r="Q608" s="164" t="str">
        <f t="shared" ca="1" si="137"/>
        <v/>
      </c>
      <c r="R608" s="163" t="str">
        <f t="shared" si="138"/>
        <v/>
      </c>
      <c r="S608" s="163" t="str">
        <f ca="1">IF(AND(C608&lt;&gt;"",C608&lt;&gt;OFFSET(C608,1,0)),SUMIFS(M.1[Giá có thuế],M.1[Số ĐK],C608),"")</f>
        <v/>
      </c>
      <c r="T608" s="159"/>
      <c r="U608" s="161" t="str">
        <f>IF(T608="","",'Thông Tin Chung'!$L$3)</f>
        <v/>
      </c>
      <c r="V608" s="163" t="str">
        <f t="shared" ca="1" si="139"/>
        <v/>
      </c>
      <c r="W608" s="165"/>
      <c r="X608" s="155" t="str">
        <f ca="1">IF(C608="","",IF(OR(D608&lt;NgayBatDau,D608&gt;NgayKetThuc),"Ngày tháng phải nằm trong kỳ báo cáo",IF(AND(F608&lt;&gt;"",COUNTIF(D.3[Tên nhà cung cấp],F608)=0),"Tên NCC chưa khai báo trong DSNCC",IF(AND(G608&lt;&gt;"",COUNTIF(D.1[Tên sản phẩm],G608)=0),"SP này chưa khai báo trong DSSP",""))))</f>
        <v/>
      </c>
      <c r="Y608" s="23" t="str">
        <f t="shared" ca="1" si="141"/>
        <v/>
      </c>
      <c r="Z608" s="23" t="str">
        <f t="shared" ca="1" si="142"/>
        <v/>
      </c>
      <c r="AA608" s="23" t="str">
        <f t="shared" ca="1" si="143"/>
        <v/>
      </c>
    </row>
    <row r="609" spans="2:27" ht="27.75" customHeight="1" x14ac:dyDescent="0.2">
      <c r="B609" s="7">
        <f t="shared" si="130"/>
        <v>606</v>
      </c>
      <c r="C609" s="7" t="str">
        <f t="shared" ca="1" si="140"/>
        <v/>
      </c>
      <c r="D609" s="156" t="str">
        <f t="shared" ca="1" si="131"/>
        <v/>
      </c>
      <c r="E609" s="157" t="str">
        <f t="shared" ca="1" si="132"/>
        <v/>
      </c>
      <c r="F609" s="158" t="str">
        <f t="shared" ca="1" si="133"/>
        <v/>
      </c>
      <c r="G609" s="159"/>
      <c r="H609" s="159" t="str">
        <f>IF(G609="","",INDEX(D.1[Quy cách],MATCH(G609,D.1[Tên sản phẩm],0)))</f>
        <v/>
      </c>
      <c r="I609" s="160" t="str">
        <f>IF(G609="","",INDEX(D.1[ĐVT],MATCH(G609,D.1[Tên sản phẩm],0)))</f>
        <v/>
      </c>
      <c r="J609" s="162" t="str">
        <f>IF(G609="","",INDEX(D.1[Đơn giá nhập
(Hàng tồn đầu kỳ)],MATCH(G609,D.1[Tên sản phẩm],0)))</f>
        <v/>
      </c>
      <c r="K609" s="162" t="str">
        <f t="shared" si="134"/>
        <v/>
      </c>
      <c r="L609" s="159"/>
      <c r="M609" s="163" t="str">
        <f t="shared" si="135"/>
        <v/>
      </c>
      <c r="N609" s="164"/>
      <c r="O609" s="162"/>
      <c r="P609" s="163" t="str">
        <f t="shared" si="136"/>
        <v/>
      </c>
      <c r="Q609" s="164" t="str">
        <f t="shared" ca="1" si="137"/>
        <v/>
      </c>
      <c r="R609" s="163" t="str">
        <f t="shared" si="138"/>
        <v/>
      </c>
      <c r="S609" s="163" t="str">
        <f ca="1">IF(AND(C609&lt;&gt;"",C609&lt;&gt;OFFSET(C609,1,0)),SUMIFS(M.1[Giá có thuế],M.1[Số ĐK],C609),"")</f>
        <v/>
      </c>
      <c r="T609" s="159"/>
      <c r="U609" s="161" t="str">
        <f>IF(T609="","",'Thông Tin Chung'!$L$3)</f>
        <v/>
      </c>
      <c r="V609" s="163" t="str">
        <f t="shared" ca="1" si="139"/>
        <v/>
      </c>
      <c r="W609" s="165"/>
      <c r="X609" s="155" t="str">
        <f ca="1">IF(C609="","",IF(OR(D609&lt;NgayBatDau,D609&gt;NgayKetThuc),"Ngày tháng phải nằm trong kỳ báo cáo",IF(AND(F609&lt;&gt;"",COUNTIF(D.3[Tên nhà cung cấp],F609)=0),"Tên NCC chưa khai báo trong DSNCC",IF(AND(G609&lt;&gt;"",COUNTIF(D.1[Tên sản phẩm],G609)=0),"SP này chưa khai báo trong DSSP",""))))</f>
        <v/>
      </c>
      <c r="Y609" s="23" t="str">
        <f t="shared" ca="1" si="141"/>
        <v/>
      </c>
      <c r="Z609" s="23" t="str">
        <f t="shared" ca="1" si="142"/>
        <v/>
      </c>
      <c r="AA609" s="23" t="str">
        <f t="shared" ca="1" si="143"/>
        <v/>
      </c>
    </row>
    <row r="610" spans="2:27" ht="27.75" customHeight="1" x14ac:dyDescent="0.2">
      <c r="B610" s="7">
        <f t="shared" si="130"/>
        <v>607</v>
      </c>
      <c r="C610" s="7" t="str">
        <f t="shared" ca="1" si="140"/>
        <v/>
      </c>
      <c r="D610" s="156" t="str">
        <f t="shared" ca="1" si="131"/>
        <v/>
      </c>
      <c r="E610" s="157" t="str">
        <f t="shared" ca="1" si="132"/>
        <v/>
      </c>
      <c r="F610" s="158" t="str">
        <f t="shared" ca="1" si="133"/>
        <v/>
      </c>
      <c r="G610" s="159"/>
      <c r="H610" s="159" t="str">
        <f>IF(G610="","",INDEX(D.1[Quy cách],MATCH(G610,D.1[Tên sản phẩm],0)))</f>
        <v/>
      </c>
      <c r="I610" s="160" t="str">
        <f>IF(G610="","",INDEX(D.1[ĐVT],MATCH(G610,D.1[Tên sản phẩm],0)))</f>
        <v/>
      </c>
      <c r="J610" s="162" t="str">
        <f>IF(G610="","",INDEX(D.1[Đơn giá nhập
(Hàng tồn đầu kỳ)],MATCH(G610,D.1[Tên sản phẩm],0)))</f>
        <v/>
      </c>
      <c r="K610" s="162" t="str">
        <f t="shared" si="134"/>
        <v/>
      </c>
      <c r="L610" s="159"/>
      <c r="M610" s="163" t="str">
        <f t="shared" si="135"/>
        <v/>
      </c>
      <c r="N610" s="164"/>
      <c r="O610" s="162"/>
      <c r="P610" s="163" t="str">
        <f t="shared" si="136"/>
        <v/>
      </c>
      <c r="Q610" s="164" t="str">
        <f t="shared" ca="1" si="137"/>
        <v/>
      </c>
      <c r="R610" s="163" t="str">
        <f t="shared" si="138"/>
        <v/>
      </c>
      <c r="S610" s="163" t="str">
        <f ca="1">IF(AND(C610&lt;&gt;"",C610&lt;&gt;OFFSET(C610,1,0)),SUMIFS(M.1[Giá có thuế],M.1[Số ĐK],C610),"")</f>
        <v/>
      </c>
      <c r="T610" s="159"/>
      <c r="U610" s="161" t="str">
        <f>IF(T610="","",'Thông Tin Chung'!$L$3)</f>
        <v/>
      </c>
      <c r="V610" s="163" t="str">
        <f t="shared" ca="1" si="139"/>
        <v/>
      </c>
      <c r="W610" s="165"/>
      <c r="X610" s="155" t="str">
        <f ca="1">IF(C610="","",IF(OR(D610&lt;NgayBatDau,D610&gt;NgayKetThuc),"Ngày tháng phải nằm trong kỳ báo cáo",IF(AND(F610&lt;&gt;"",COUNTIF(D.3[Tên nhà cung cấp],F610)=0),"Tên NCC chưa khai báo trong DSNCC",IF(AND(G610&lt;&gt;"",COUNTIF(D.1[Tên sản phẩm],G610)=0),"SP này chưa khai báo trong DSSP",""))))</f>
        <v/>
      </c>
      <c r="Y610" s="23" t="str">
        <f t="shared" ca="1" si="141"/>
        <v/>
      </c>
      <c r="Z610" s="23" t="str">
        <f t="shared" ca="1" si="142"/>
        <v/>
      </c>
      <c r="AA610" s="23" t="str">
        <f t="shared" ca="1" si="143"/>
        <v/>
      </c>
    </row>
    <row r="611" spans="2:27" ht="27.75" customHeight="1" x14ac:dyDescent="0.2">
      <c r="B611" s="7">
        <f t="shared" si="130"/>
        <v>608</v>
      </c>
      <c r="C611" s="7" t="str">
        <f t="shared" ca="1" si="140"/>
        <v/>
      </c>
      <c r="D611" s="156" t="str">
        <f t="shared" ca="1" si="131"/>
        <v/>
      </c>
      <c r="E611" s="157" t="str">
        <f t="shared" ca="1" si="132"/>
        <v/>
      </c>
      <c r="F611" s="158" t="str">
        <f t="shared" ca="1" si="133"/>
        <v/>
      </c>
      <c r="G611" s="159"/>
      <c r="H611" s="159" t="str">
        <f>IF(G611="","",INDEX(D.1[Quy cách],MATCH(G611,D.1[Tên sản phẩm],0)))</f>
        <v/>
      </c>
      <c r="I611" s="160" t="str">
        <f>IF(G611="","",INDEX(D.1[ĐVT],MATCH(G611,D.1[Tên sản phẩm],0)))</f>
        <v/>
      </c>
      <c r="J611" s="162" t="str">
        <f>IF(G611="","",INDEX(D.1[Đơn giá nhập
(Hàng tồn đầu kỳ)],MATCH(G611,D.1[Tên sản phẩm],0)))</f>
        <v/>
      </c>
      <c r="K611" s="162" t="str">
        <f t="shared" si="134"/>
        <v/>
      </c>
      <c r="L611" s="159"/>
      <c r="M611" s="163" t="str">
        <f t="shared" si="135"/>
        <v/>
      </c>
      <c r="N611" s="164"/>
      <c r="O611" s="162"/>
      <c r="P611" s="163" t="str">
        <f t="shared" si="136"/>
        <v/>
      </c>
      <c r="Q611" s="164" t="str">
        <f t="shared" ca="1" si="137"/>
        <v/>
      </c>
      <c r="R611" s="163" t="str">
        <f t="shared" si="138"/>
        <v/>
      </c>
      <c r="S611" s="163" t="str">
        <f ca="1">IF(AND(C611&lt;&gt;"",C611&lt;&gt;OFFSET(C611,1,0)),SUMIFS(M.1[Giá có thuế],M.1[Số ĐK],C611),"")</f>
        <v/>
      </c>
      <c r="T611" s="159"/>
      <c r="U611" s="161" t="str">
        <f>IF(T611="","",'Thông Tin Chung'!$L$3)</f>
        <v/>
      </c>
      <c r="V611" s="163" t="str">
        <f t="shared" ca="1" si="139"/>
        <v/>
      </c>
      <c r="W611" s="165"/>
      <c r="X611" s="155" t="str">
        <f ca="1">IF(C611="","",IF(OR(D611&lt;NgayBatDau,D611&gt;NgayKetThuc),"Ngày tháng phải nằm trong kỳ báo cáo",IF(AND(F611&lt;&gt;"",COUNTIF(D.3[Tên nhà cung cấp],F611)=0),"Tên NCC chưa khai báo trong DSNCC",IF(AND(G611&lt;&gt;"",COUNTIF(D.1[Tên sản phẩm],G611)=0),"SP này chưa khai báo trong DSSP",""))))</f>
        <v/>
      </c>
      <c r="Y611" s="23" t="str">
        <f t="shared" ca="1" si="141"/>
        <v/>
      </c>
      <c r="Z611" s="23" t="str">
        <f t="shared" ca="1" si="142"/>
        <v/>
      </c>
      <c r="AA611" s="23" t="str">
        <f t="shared" ca="1" si="143"/>
        <v/>
      </c>
    </row>
    <row r="612" spans="2:27" ht="27.75" customHeight="1" x14ac:dyDescent="0.2">
      <c r="B612" s="7">
        <f t="shared" si="130"/>
        <v>609</v>
      </c>
      <c r="C612" s="7" t="str">
        <f t="shared" ca="1" si="140"/>
        <v/>
      </c>
      <c r="D612" s="156" t="str">
        <f t="shared" ca="1" si="131"/>
        <v/>
      </c>
      <c r="E612" s="157" t="str">
        <f t="shared" ca="1" si="132"/>
        <v/>
      </c>
      <c r="F612" s="158" t="str">
        <f t="shared" ca="1" si="133"/>
        <v/>
      </c>
      <c r="G612" s="159"/>
      <c r="H612" s="159" t="str">
        <f>IF(G612="","",INDEX(D.1[Quy cách],MATCH(G612,D.1[Tên sản phẩm],0)))</f>
        <v/>
      </c>
      <c r="I612" s="160" t="str">
        <f>IF(G612="","",INDEX(D.1[ĐVT],MATCH(G612,D.1[Tên sản phẩm],0)))</f>
        <v/>
      </c>
      <c r="J612" s="162" t="str">
        <f>IF(G612="","",INDEX(D.1[Đơn giá nhập
(Hàng tồn đầu kỳ)],MATCH(G612,D.1[Tên sản phẩm],0)))</f>
        <v/>
      </c>
      <c r="K612" s="162" t="str">
        <f t="shared" si="134"/>
        <v/>
      </c>
      <c r="L612" s="159"/>
      <c r="M612" s="163" t="str">
        <f t="shared" si="135"/>
        <v/>
      </c>
      <c r="N612" s="164"/>
      <c r="O612" s="162"/>
      <c r="P612" s="163" t="str">
        <f t="shared" si="136"/>
        <v/>
      </c>
      <c r="Q612" s="164" t="str">
        <f t="shared" ca="1" si="137"/>
        <v/>
      </c>
      <c r="R612" s="163" t="str">
        <f t="shared" si="138"/>
        <v/>
      </c>
      <c r="S612" s="163" t="str">
        <f ca="1">IF(AND(C612&lt;&gt;"",C612&lt;&gt;OFFSET(C612,1,0)),SUMIFS(M.1[Giá có thuế],M.1[Số ĐK],C612),"")</f>
        <v/>
      </c>
      <c r="T612" s="159"/>
      <c r="U612" s="161" t="str">
        <f>IF(T612="","",'Thông Tin Chung'!$L$3)</f>
        <v/>
      </c>
      <c r="V612" s="163" t="str">
        <f t="shared" ca="1" si="139"/>
        <v/>
      </c>
      <c r="W612" s="165"/>
      <c r="X612" s="155" t="str">
        <f ca="1">IF(C612="","",IF(OR(D612&lt;NgayBatDau,D612&gt;NgayKetThuc),"Ngày tháng phải nằm trong kỳ báo cáo",IF(AND(F612&lt;&gt;"",COUNTIF(D.3[Tên nhà cung cấp],F612)=0),"Tên NCC chưa khai báo trong DSNCC",IF(AND(G612&lt;&gt;"",COUNTIF(D.1[Tên sản phẩm],G612)=0),"SP này chưa khai báo trong DSSP",""))))</f>
        <v/>
      </c>
      <c r="Y612" s="23" t="str">
        <f t="shared" ca="1" si="141"/>
        <v/>
      </c>
      <c r="Z612" s="23" t="str">
        <f t="shared" ca="1" si="142"/>
        <v/>
      </c>
      <c r="AA612" s="23" t="str">
        <f t="shared" ca="1" si="143"/>
        <v/>
      </c>
    </row>
    <row r="613" spans="2:27" ht="27.75" customHeight="1" x14ac:dyDescent="0.2">
      <c r="B613" s="7">
        <f t="shared" si="130"/>
        <v>610</v>
      </c>
      <c r="C613" s="7" t="str">
        <f t="shared" ca="1" si="140"/>
        <v/>
      </c>
      <c r="D613" s="156" t="str">
        <f t="shared" ca="1" si="131"/>
        <v/>
      </c>
      <c r="E613" s="157" t="str">
        <f t="shared" ca="1" si="132"/>
        <v/>
      </c>
      <c r="F613" s="158" t="str">
        <f t="shared" ca="1" si="133"/>
        <v/>
      </c>
      <c r="G613" s="159"/>
      <c r="H613" s="159" t="str">
        <f>IF(G613="","",INDEX(D.1[Quy cách],MATCH(G613,D.1[Tên sản phẩm],0)))</f>
        <v/>
      </c>
      <c r="I613" s="160" t="str">
        <f>IF(G613="","",INDEX(D.1[ĐVT],MATCH(G613,D.1[Tên sản phẩm],0)))</f>
        <v/>
      </c>
      <c r="J613" s="162" t="str">
        <f>IF(G613="","",INDEX(D.1[Đơn giá nhập
(Hàng tồn đầu kỳ)],MATCH(G613,D.1[Tên sản phẩm],0)))</f>
        <v/>
      </c>
      <c r="K613" s="162" t="str">
        <f t="shared" si="134"/>
        <v/>
      </c>
      <c r="L613" s="159"/>
      <c r="M613" s="163" t="str">
        <f t="shared" si="135"/>
        <v/>
      </c>
      <c r="N613" s="164"/>
      <c r="O613" s="162"/>
      <c r="P613" s="163" t="str">
        <f t="shared" si="136"/>
        <v/>
      </c>
      <c r="Q613" s="164" t="str">
        <f t="shared" ca="1" si="137"/>
        <v/>
      </c>
      <c r="R613" s="163" t="str">
        <f t="shared" si="138"/>
        <v/>
      </c>
      <c r="S613" s="163" t="str">
        <f ca="1">IF(AND(C613&lt;&gt;"",C613&lt;&gt;OFFSET(C613,1,0)),SUMIFS(M.1[Giá có thuế],M.1[Số ĐK],C613),"")</f>
        <v/>
      </c>
      <c r="T613" s="159"/>
      <c r="U613" s="161" t="str">
        <f>IF(T613="","",'Thông Tin Chung'!$L$3)</f>
        <v/>
      </c>
      <c r="V613" s="163" t="str">
        <f t="shared" ca="1" si="139"/>
        <v/>
      </c>
      <c r="W613" s="165"/>
      <c r="X613" s="155" t="str">
        <f ca="1">IF(C613="","",IF(OR(D613&lt;NgayBatDau,D613&gt;NgayKetThuc),"Ngày tháng phải nằm trong kỳ báo cáo",IF(AND(F613&lt;&gt;"",COUNTIF(D.3[Tên nhà cung cấp],F613)=0),"Tên NCC chưa khai báo trong DSNCC",IF(AND(G613&lt;&gt;"",COUNTIF(D.1[Tên sản phẩm],G613)=0),"SP này chưa khai báo trong DSSP",""))))</f>
        <v/>
      </c>
      <c r="Y613" s="23" t="str">
        <f t="shared" ca="1" si="141"/>
        <v/>
      </c>
      <c r="Z613" s="23" t="str">
        <f t="shared" ca="1" si="142"/>
        <v/>
      </c>
      <c r="AA613" s="23" t="str">
        <f t="shared" ca="1" si="143"/>
        <v/>
      </c>
    </row>
    <row r="614" spans="2:27" ht="27.75" customHeight="1" x14ac:dyDescent="0.2">
      <c r="B614" s="7">
        <f t="shared" si="130"/>
        <v>611</v>
      </c>
      <c r="C614" s="7" t="str">
        <f t="shared" ca="1" si="140"/>
        <v/>
      </c>
      <c r="D614" s="156" t="str">
        <f t="shared" ca="1" si="131"/>
        <v/>
      </c>
      <c r="E614" s="157" t="str">
        <f t="shared" ca="1" si="132"/>
        <v/>
      </c>
      <c r="F614" s="158" t="str">
        <f t="shared" ca="1" si="133"/>
        <v/>
      </c>
      <c r="G614" s="159"/>
      <c r="H614" s="159" t="str">
        <f>IF(G614="","",INDEX(D.1[Quy cách],MATCH(G614,D.1[Tên sản phẩm],0)))</f>
        <v/>
      </c>
      <c r="I614" s="160" t="str">
        <f>IF(G614="","",INDEX(D.1[ĐVT],MATCH(G614,D.1[Tên sản phẩm],0)))</f>
        <v/>
      </c>
      <c r="J614" s="162" t="str">
        <f>IF(G614="","",INDEX(D.1[Đơn giá nhập
(Hàng tồn đầu kỳ)],MATCH(G614,D.1[Tên sản phẩm],0)))</f>
        <v/>
      </c>
      <c r="K614" s="162" t="str">
        <f t="shared" si="134"/>
        <v/>
      </c>
      <c r="L614" s="159"/>
      <c r="M614" s="163" t="str">
        <f t="shared" si="135"/>
        <v/>
      </c>
      <c r="N614" s="164"/>
      <c r="O614" s="162"/>
      <c r="P614" s="163" t="str">
        <f t="shared" si="136"/>
        <v/>
      </c>
      <c r="Q614" s="164" t="str">
        <f t="shared" ca="1" si="137"/>
        <v/>
      </c>
      <c r="R614" s="163" t="str">
        <f t="shared" si="138"/>
        <v/>
      </c>
      <c r="S614" s="163" t="str">
        <f ca="1">IF(AND(C614&lt;&gt;"",C614&lt;&gt;OFFSET(C614,1,0)),SUMIFS(M.1[Giá có thuế],M.1[Số ĐK],C614),"")</f>
        <v/>
      </c>
      <c r="T614" s="159"/>
      <c r="U614" s="161" t="str">
        <f>IF(T614="","",'Thông Tin Chung'!$L$3)</f>
        <v/>
      </c>
      <c r="V614" s="163" t="str">
        <f t="shared" ca="1" si="139"/>
        <v/>
      </c>
      <c r="W614" s="165"/>
      <c r="X614" s="155" t="str">
        <f ca="1">IF(C614="","",IF(OR(D614&lt;NgayBatDau,D614&gt;NgayKetThuc),"Ngày tháng phải nằm trong kỳ báo cáo",IF(AND(F614&lt;&gt;"",COUNTIF(D.3[Tên nhà cung cấp],F614)=0),"Tên NCC chưa khai báo trong DSNCC",IF(AND(G614&lt;&gt;"",COUNTIF(D.1[Tên sản phẩm],G614)=0),"SP này chưa khai báo trong DSSP",""))))</f>
        <v/>
      </c>
      <c r="Y614" s="23" t="str">
        <f t="shared" ca="1" si="141"/>
        <v/>
      </c>
      <c r="Z614" s="23" t="str">
        <f t="shared" ca="1" si="142"/>
        <v/>
      </c>
      <c r="AA614" s="23" t="str">
        <f t="shared" ca="1" si="143"/>
        <v/>
      </c>
    </row>
    <row r="615" spans="2:27" ht="27.75" customHeight="1" x14ac:dyDescent="0.2">
      <c r="B615" s="7">
        <f t="shared" si="130"/>
        <v>612</v>
      </c>
      <c r="C615" s="7" t="str">
        <f t="shared" ca="1" si="140"/>
        <v/>
      </c>
      <c r="D615" s="156" t="str">
        <f t="shared" ca="1" si="131"/>
        <v/>
      </c>
      <c r="E615" s="157" t="str">
        <f t="shared" ca="1" si="132"/>
        <v/>
      </c>
      <c r="F615" s="158" t="str">
        <f t="shared" ca="1" si="133"/>
        <v/>
      </c>
      <c r="G615" s="159"/>
      <c r="H615" s="159" t="str">
        <f>IF(G615="","",INDEX(D.1[Quy cách],MATCH(G615,D.1[Tên sản phẩm],0)))</f>
        <v/>
      </c>
      <c r="I615" s="160" t="str">
        <f>IF(G615="","",INDEX(D.1[ĐVT],MATCH(G615,D.1[Tên sản phẩm],0)))</f>
        <v/>
      </c>
      <c r="J615" s="162" t="str">
        <f>IF(G615="","",INDEX(D.1[Đơn giá nhập
(Hàng tồn đầu kỳ)],MATCH(G615,D.1[Tên sản phẩm],0)))</f>
        <v/>
      </c>
      <c r="K615" s="162" t="str">
        <f t="shared" si="134"/>
        <v/>
      </c>
      <c r="L615" s="159"/>
      <c r="M615" s="163" t="str">
        <f t="shared" si="135"/>
        <v/>
      </c>
      <c r="N615" s="164"/>
      <c r="O615" s="162"/>
      <c r="P615" s="163" t="str">
        <f t="shared" si="136"/>
        <v/>
      </c>
      <c r="Q615" s="164" t="str">
        <f t="shared" ca="1" si="137"/>
        <v/>
      </c>
      <c r="R615" s="163" t="str">
        <f t="shared" si="138"/>
        <v/>
      </c>
      <c r="S615" s="163" t="str">
        <f ca="1">IF(AND(C615&lt;&gt;"",C615&lt;&gt;OFFSET(C615,1,0)),SUMIFS(M.1[Giá có thuế],M.1[Số ĐK],C615),"")</f>
        <v/>
      </c>
      <c r="T615" s="159"/>
      <c r="U615" s="161" t="str">
        <f>IF(T615="","",'Thông Tin Chung'!$L$3)</f>
        <v/>
      </c>
      <c r="V615" s="163" t="str">
        <f t="shared" ca="1" si="139"/>
        <v/>
      </c>
      <c r="W615" s="165"/>
      <c r="X615" s="155" t="str">
        <f ca="1">IF(C615="","",IF(OR(D615&lt;NgayBatDau,D615&gt;NgayKetThuc),"Ngày tháng phải nằm trong kỳ báo cáo",IF(AND(F615&lt;&gt;"",COUNTIF(D.3[Tên nhà cung cấp],F615)=0),"Tên NCC chưa khai báo trong DSNCC",IF(AND(G615&lt;&gt;"",COUNTIF(D.1[Tên sản phẩm],G615)=0),"SP này chưa khai báo trong DSSP",""))))</f>
        <v/>
      </c>
      <c r="Y615" s="23" t="str">
        <f t="shared" ca="1" si="141"/>
        <v/>
      </c>
      <c r="Z615" s="23" t="str">
        <f t="shared" ca="1" si="142"/>
        <v/>
      </c>
      <c r="AA615" s="23" t="str">
        <f t="shared" ca="1" si="143"/>
        <v/>
      </c>
    </row>
    <row r="616" spans="2:27" ht="27.75" customHeight="1" x14ac:dyDescent="0.2">
      <c r="B616" s="7">
        <f t="shared" si="130"/>
        <v>613</v>
      </c>
      <c r="C616" s="7" t="str">
        <f t="shared" ca="1" si="140"/>
        <v/>
      </c>
      <c r="D616" s="156" t="str">
        <f t="shared" ca="1" si="131"/>
        <v/>
      </c>
      <c r="E616" s="157" t="str">
        <f t="shared" ca="1" si="132"/>
        <v/>
      </c>
      <c r="F616" s="158" t="str">
        <f t="shared" ca="1" si="133"/>
        <v/>
      </c>
      <c r="G616" s="159"/>
      <c r="H616" s="159" t="str">
        <f>IF(G616="","",INDEX(D.1[Quy cách],MATCH(G616,D.1[Tên sản phẩm],0)))</f>
        <v/>
      </c>
      <c r="I616" s="160" t="str">
        <f>IF(G616="","",INDEX(D.1[ĐVT],MATCH(G616,D.1[Tên sản phẩm],0)))</f>
        <v/>
      </c>
      <c r="J616" s="162" t="str">
        <f>IF(G616="","",INDEX(D.1[Đơn giá nhập
(Hàng tồn đầu kỳ)],MATCH(G616,D.1[Tên sản phẩm],0)))</f>
        <v/>
      </c>
      <c r="K616" s="162" t="str">
        <f t="shared" si="134"/>
        <v/>
      </c>
      <c r="L616" s="159"/>
      <c r="M616" s="163" t="str">
        <f t="shared" si="135"/>
        <v/>
      </c>
      <c r="N616" s="164"/>
      <c r="O616" s="162"/>
      <c r="P616" s="163" t="str">
        <f t="shared" si="136"/>
        <v/>
      </c>
      <c r="Q616" s="164" t="str">
        <f t="shared" ca="1" si="137"/>
        <v/>
      </c>
      <c r="R616" s="163" t="str">
        <f t="shared" si="138"/>
        <v/>
      </c>
      <c r="S616" s="163" t="str">
        <f ca="1">IF(AND(C616&lt;&gt;"",C616&lt;&gt;OFFSET(C616,1,0)),SUMIFS(M.1[Giá có thuế],M.1[Số ĐK],C616),"")</f>
        <v/>
      </c>
      <c r="T616" s="159"/>
      <c r="U616" s="161" t="str">
        <f>IF(T616="","",'Thông Tin Chung'!$L$3)</f>
        <v/>
      </c>
      <c r="V616" s="163" t="str">
        <f t="shared" ca="1" si="139"/>
        <v/>
      </c>
      <c r="W616" s="165"/>
      <c r="X616" s="155" t="str">
        <f ca="1">IF(C616="","",IF(OR(D616&lt;NgayBatDau,D616&gt;NgayKetThuc),"Ngày tháng phải nằm trong kỳ báo cáo",IF(AND(F616&lt;&gt;"",COUNTIF(D.3[Tên nhà cung cấp],F616)=0),"Tên NCC chưa khai báo trong DSNCC",IF(AND(G616&lt;&gt;"",COUNTIF(D.1[Tên sản phẩm],G616)=0),"SP này chưa khai báo trong DSSP",""))))</f>
        <v/>
      </c>
      <c r="Y616" s="23" t="str">
        <f t="shared" ca="1" si="141"/>
        <v/>
      </c>
      <c r="Z616" s="23" t="str">
        <f t="shared" ca="1" si="142"/>
        <v/>
      </c>
      <c r="AA616" s="23" t="str">
        <f t="shared" ca="1" si="143"/>
        <v/>
      </c>
    </row>
    <row r="617" spans="2:27" ht="27.75" customHeight="1" x14ac:dyDescent="0.2">
      <c r="B617" s="7">
        <f t="shared" si="130"/>
        <v>614</v>
      </c>
      <c r="C617" s="7" t="str">
        <f t="shared" ca="1" si="140"/>
        <v/>
      </c>
      <c r="D617" s="156" t="str">
        <f t="shared" ca="1" si="131"/>
        <v/>
      </c>
      <c r="E617" s="157" t="str">
        <f t="shared" ca="1" si="132"/>
        <v/>
      </c>
      <c r="F617" s="158" t="str">
        <f t="shared" ca="1" si="133"/>
        <v/>
      </c>
      <c r="G617" s="159"/>
      <c r="H617" s="159" t="str">
        <f>IF(G617="","",INDEX(D.1[Quy cách],MATCH(G617,D.1[Tên sản phẩm],0)))</f>
        <v/>
      </c>
      <c r="I617" s="160" t="str">
        <f>IF(G617="","",INDEX(D.1[ĐVT],MATCH(G617,D.1[Tên sản phẩm],0)))</f>
        <v/>
      </c>
      <c r="J617" s="162" t="str">
        <f>IF(G617="","",INDEX(D.1[Đơn giá nhập
(Hàng tồn đầu kỳ)],MATCH(G617,D.1[Tên sản phẩm],0)))</f>
        <v/>
      </c>
      <c r="K617" s="162" t="str">
        <f t="shared" si="134"/>
        <v/>
      </c>
      <c r="L617" s="159"/>
      <c r="M617" s="163" t="str">
        <f t="shared" si="135"/>
        <v/>
      </c>
      <c r="N617" s="164"/>
      <c r="O617" s="162"/>
      <c r="P617" s="163" t="str">
        <f t="shared" si="136"/>
        <v/>
      </c>
      <c r="Q617" s="164" t="str">
        <f t="shared" ca="1" si="137"/>
        <v/>
      </c>
      <c r="R617" s="163" t="str">
        <f t="shared" si="138"/>
        <v/>
      </c>
      <c r="S617" s="163" t="str">
        <f ca="1">IF(AND(C617&lt;&gt;"",C617&lt;&gt;OFFSET(C617,1,0)),SUMIFS(M.1[Giá có thuế],M.1[Số ĐK],C617),"")</f>
        <v/>
      </c>
      <c r="T617" s="159"/>
      <c r="U617" s="161" t="str">
        <f>IF(T617="","",'Thông Tin Chung'!$L$3)</f>
        <v/>
      </c>
      <c r="V617" s="163" t="str">
        <f t="shared" ca="1" si="139"/>
        <v/>
      </c>
      <c r="W617" s="165"/>
      <c r="X617" s="155" t="str">
        <f ca="1">IF(C617="","",IF(OR(D617&lt;NgayBatDau,D617&gt;NgayKetThuc),"Ngày tháng phải nằm trong kỳ báo cáo",IF(AND(F617&lt;&gt;"",COUNTIF(D.3[Tên nhà cung cấp],F617)=0),"Tên NCC chưa khai báo trong DSNCC",IF(AND(G617&lt;&gt;"",COUNTIF(D.1[Tên sản phẩm],G617)=0),"SP này chưa khai báo trong DSSP",""))))</f>
        <v/>
      </c>
      <c r="Y617" s="23" t="str">
        <f t="shared" ca="1" si="141"/>
        <v/>
      </c>
      <c r="Z617" s="23" t="str">
        <f t="shared" ca="1" si="142"/>
        <v/>
      </c>
      <c r="AA617" s="23" t="str">
        <f t="shared" ca="1" si="143"/>
        <v/>
      </c>
    </row>
    <row r="618" spans="2:27" ht="27.75" customHeight="1" x14ac:dyDescent="0.2">
      <c r="B618" s="7">
        <f t="shared" si="130"/>
        <v>615</v>
      </c>
      <c r="C618" s="7" t="str">
        <f t="shared" ca="1" si="140"/>
        <v/>
      </c>
      <c r="D618" s="156" t="str">
        <f t="shared" ca="1" si="131"/>
        <v/>
      </c>
      <c r="E618" s="157" t="str">
        <f t="shared" ca="1" si="132"/>
        <v/>
      </c>
      <c r="F618" s="158" t="str">
        <f t="shared" ca="1" si="133"/>
        <v/>
      </c>
      <c r="G618" s="159"/>
      <c r="H618" s="159" t="str">
        <f>IF(G618="","",INDEX(D.1[Quy cách],MATCH(G618,D.1[Tên sản phẩm],0)))</f>
        <v/>
      </c>
      <c r="I618" s="160" t="str">
        <f>IF(G618="","",INDEX(D.1[ĐVT],MATCH(G618,D.1[Tên sản phẩm],0)))</f>
        <v/>
      </c>
      <c r="J618" s="162" t="str">
        <f>IF(G618="","",INDEX(D.1[Đơn giá nhập
(Hàng tồn đầu kỳ)],MATCH(G618,D.1[Tên sản phẩm],0)))</f>
        <v/>
      </c>
      <c r="K618" s="162" t="str">
        <f t="shared" si="134"/>
        <v/>
      </c>
      <c r="L618" s="159"/>
      <c r="M618" s="163" t="str">
        <f t="shared" si="135"/>
        <v/>
      </c>
      <c r="N618" s="164"/>
      <c r="O618" s="162"/>
      <c r="P618" s="163" t="str">
        <f t="shared" si="136"/>
        <v/>
      </c>
      <c r="Q618" s="164" t="str">
        <f t="shared" ca="1" si="137"/>
        <v/>
      </c>
      <c r="R618" s="163" t="str">
        <f t="shared" si="138"/>
        <v/>
      </c>
      <c r="S618" s="163" t="str">
        <f ca="1">IF(AND(C618&lt;&gt;"",C618&lt;&gt;OFFSET(C618,1,0)),SUMIFS(M.1[Giá có thuế],M.1[Số ĐK],C618),"")</f>
        <v/>
      </c>
      <c r="T618" s="159"/>
      <c r="U618" s="161" t="str">
        <f>IF(T618="","",'Thông Tin Chung'!$L$3)</f>
        <v/>
      </c>
      <c r="V618" s="163" t="str">
        <f t="shared" ca="1" si="139"/>
        <v/>
      </c>
      <c r="W618" s="165"/>
      <c r="X618" s="155" t="str">
        <f ca="1">IF(C618="","",IF(OR(D618&lt;NgayBatDau,D618&gt;NgayKetThuc),"Ngày tháng phải nằm trong kỳ báo cáo",IF(AND(F618&lt;&gt;"",COUNTIF(D.3[Tên nhà cung cấp],F618)=0),"Tên NCC chưa khai báo trong DSNCC",IF(AND(G618&lt;&gt;"",COUNTIF(D.1[Tên sản phẩm],G618)=0),"SP này chưa khai báo trong DSSP",""))))</f>
        <v/>
      </c>
      <c r="Y618" s="23" t="str">
        <f t="shared" ca="1" si="141"/>
        <v/>
      </c>
      <c r="Z618" s="23" t="str">
        <f t="shared" ca="1" si="142"/>
        <v/>
      </c>
      <c r="AA618" s="23" t="str">
        <f t="shared" ca="1" si="143"/>
        <v/>
      </c>
    </row>
    <row r="619" spans="2:27" ht="27.75" customHeight="1" x14ac:dyDescent="0.2">
      <c r="B619" s="7">
        <f t="shared" si="130"/>
        <v>616</v>
      </c>
      <c r="C619" s="7" t="str">
        <f t="shared" ca="1" si="140"/>
        <v/>
      </c>
      <c r="D619" s="156" t="str">
        <f t="shared" ca="1" si="131"/>
        <v/>
      </c>
      <c r="E619" s="157" t="str">
        <f t="shared" ca="1" si="132"/>
        <v/>
      </c>
      <c r="F619" s="158" t="str">
        <f t="shared" ca="1" si="133"/>
        <v/>
      </c>
      <c r="G619" s="159"/>
      <c r="H619" s="159" t="str">
        <f>IF(G619="","",INDEX(D.1[Quy cách],MATCH(G619,D.1[Tên sản phẩm],0)))</f>
        <v/>
      </c>
      <c r="I619" s="160" t="str">
        <f>IF(G619="","",INDEX(D.1[ĐVT],MATCH(G619,D.1[Tên sản phẩm],0)))</f>
        <v/>
      </c>
      <c r="J619" s="162" t="str">
        <f>IF(G619="","",INDEX(D.1[Đơn giá nhập
(Hàng tồn đầu kỳ)],MATCH(G619,D.1[Tên sản phẩm],0)))</f>
        <v/>
      </c>
      <c r="K619" s="162" t="str">
        <f t="shared" si="134"/>
        <v/>
      </c>
      <c r="L619" s="159"/>
      <c r="M619" s="163" t="str">
        <f t="shared" si="135"/>
        <v/>
      </c>
      <c r="N619" s="164"/>
      <c r="O619" s="162"/>
      <c r="P619" s="163" t="str">
        <f t="shared" si="136"/>
        <v/>
      </c>
      <c r="Q619" s="164" t="str">
        <f t="shared" ca="1" si="137"/>
        <v/>
      </c>
      <c r="R619" s="163" t="str">
        <f t="shared" si="138"/>
        <v/>
      </c>
      <c r="S619" s="163" t="str">
        <f ca="1">IF(AND(C619&lt;&gt;"",C619&lt;&gt;OFFSET(C619,1,0)),SUMIFS(M.1[Giá có thuế],M.1[Số ĐK],C619),"")</f>
        <v/>
      </c>
      <c r="T619" s="159"/>
      <c r="U619" s="161" t="str">
        <f>IF(T619="","",'Thông Tin Chung'!$L$3)</f>
        <v/>
      </c>
      <c r="V619" s="163" t="str">
        <f t="shared" ca="1" si="139"/>
        <v/>
      </c>
      <c r="W619" s="165"/>
      <c r="X619" s="155" t="str">
        <f ca="1">IF(C619="","",IF(OR(D619&lt;NgayBatDau,D619&gt;NgayKetThuc),"Ngày tháng phải nằm trong kỳ báo cáo",IF(AND(F619&lt;&gt;"",COUNTIF(D.3[Tên nhà cung cấp],F619)=0),"Tên NCC chưa khai báo trong DSNCC",IF(AND(G619&lt;&gt;"",COUNTIF(D.1[Tên sản phẩm],G619)=0),"SP này chưa khai báo trong DSSP",""))))</f>
        <v/>
      </c>
      <c r="Y619" s="23" t="str">
        <f t="shared" ca="1" si="141"/>
        <v/>
      </c>
      <c r="Z619" s="23" t="str">
        <f t="shared" ca="1" si="142"/>
        <v/>
      </c>
      <c r="AA619" s="23" t="str">
        <f t="shared" ca="1" si="143"/>
        <v/>
      </c>
    </row>
    <row r="620" spans="2:27" ht="27.75" customHeight="1" x14ac:dyDescent="0.2">
      <c r="B620" s="7">
        <f t="shared" si="130"/>
        <v>617</v>
      </c>
      <c r="C620" s="7" t="str">
        <f t="shared" ca="1" si="140"/>
        <v/>
      </c>
      <c r="D620" s="156" t="str">
        <f t="shared" ca="1" si="131"/>
        <v/>
      </c>
      <c r="E620" s="157" t="str">
        <f t="shared" ca="1" si="132"/>
        <v/>
      </c>
      <c r="F620" s="158" t="str">
        <f t="shared" ca="1" si="133"/>
        <v/>
      </c>
      <c r="G620" s="159"/>
      <c r="H620" s="159" t="str">
        <f>IF(G620="","",INDEX(D.1[Quy cách],MATCH(G620,D.1[Tên sản phẩm],0)))</f>
        <v/>
      </c>
      <c r="I620" s="160" t="str">
        <f>IF(G620="","",INDEX(D.1[ĐVT],MATCH(G620,D.1[Tên sản phẩm],0)))</f>
        <v/>
      </c>
      <c r="J620" s="162" t="str">
        <f>IF(G620="","",INDEX(D.1[Đơn giá nhập
(Hàng tồn đầu kỳ)],MATCH(G620,D.1[Tên sản phẩm],0)))</f>
        <v/>
      </c>
      <c r="K620" s="162" t="str">
        <f t="shared" si="134"/>
        <v/>
      </c>
      <c r="L620" s="159"/>
      <c r="M620" s="163" t="str">
        <f t="shared" si="135"/>
        <v/>
      </c>
      <c r="N620" s="164"/>
      <c r="O620" s="162"/>
      <c r="P620" s="163" t="str">
        <f t="shared" si="136"/>
        <v/>
      </c>
      <c r="Q620" s="164" t="str">
        <f t="shared" ca="1" si="137"/>
        <v/>
      </c>
      <c r="R620" s="163" t="str">
        <f t="shared" si="138"/>
        <v/>
      </c>
      <c r="S620" s="163" t="str">
        <f ca="1">IF(AND(C620&lt;&gt;"",C620&lt;&gt;OFFSET(C620,1,0)),SUMIFS(M.1[Giá có thuế],M.1[Số ĐK],C620),"")</f>
        <v/>
      </c>
      <c r="T620" s="159"/>
      <c r="U620" s="161" t="str">
        <f>IF(T620="","",'Thông Tin Chung'!$L$3)</f>
        <v/>
      </c>
      <c r="V620" s="163" t="str">
        <f t="shared" ca="1" si="139"/>
        <v/>
      </c>
      <c r="W620" s="165"/>
      <c r="X620" s="155" t="str">
        <f ca="1">IF(C620="","",IF(OR(D620&lt;NgayBatDau,D620&gt;NgayKetThuc),"Ngày tháng phải nằm trong kỳ báo cáo",IF(AND(F620&lt;&gt;"",COUNTIF(D.3[Tên nhà cung cấp],F620)=0),"Tên NCC chưa khai báo trong DSNCC",IF(AND(G620&lt;&gt;"",COUNTIF(D.1[Tên sản phẩm],G620)=0),"SP này chưa khai báo trong DSSP",""))))</f>
        <v/>
      </c>
      <c r="Y620" s="23" t="str">
        <f t="shared" ca="1" si="141"/>
        <v/>
      </c>
      <c r="Z620" s="23" t="str">
        <f t="shared" ca="1" si="142"/>
        <v/>
      </c>
      <c r="AA620" s="23" t="str">
        <f t="shared" ca="1" si="143"/>
        <v/>
      </c>
    </row>
    <row r="621" spans="2:27" ht="27.75" customHeight="1" x14ac:dyDescent="0.2">
      <c r="B621" s="7">
        <f t="shared" si="130"/>
        <v>618</v>
      </c>
      <c r="C621" s="7" t="str">
        <f t="shared" ca="1" si="140"/>
        <v/>
      </c>
      <c r="D621" s="156" t="str">
        <f t="shared" ca="1" si="131"/>
        <v/>
      </c>
      <c r="E621" s="157" t="str">
        <f t="shared" ca="1" si="132"/>
        <v/>
      </c>
      <c r="F621" s="158" t="str">
        <f t="shared" ca="1" si="133"/>
        <v/>
      </c>
      <c r="G621" s="159"/>
      <c r="H621" s="159" t="str">
        <f>IF(G621="","",INDEX(D.1[Quy cách],MATCH(G621,D.1[Tên sản phẩm],0)))</f>
        <v/>
      </c>
      <c r="I621" s="160" t="str">
        <f>IF(G621="","",INDEX(D.1[ĐVT],MATCH(G621,D.1[Tên sản phẩm],0)))</f>
        <v/>
      </c>
      <c r="J621" s="162" t="str">
        <f>IF(G621="","",INDEX(D.1[Đơn giá nhập
(Hàng tồn đầu kỳ)],MATCH(G621,D.1[Tên sản phẩm],0)))</f>
        <v/>
      </c>
      <c r="K621" s="162" t="str">
        <f t="shared" si="134"/>
        <v/>
      </c>
      <c r="L621" s="159"/>
      <c r="M621" s="163" t="str">
        <f t="shared" si="135"/>
        <v/>
      </c>
      <c r="N621" s="164"/>
      <c r="O621" s="162"/>
      <c r="P621" s="163" t="str">
        <f t="shared" si="136"/>
        <v/>
      </c>
      <c r="Q621" s="164" t="str">
        <f t="shared" ca="1" si="137"/>
        <v/>
      </c>
      <c r="R621" s="163" t="str">
        <f t="shared" si="138"/>
        <v/>
      </c>
      <c r="S621" s="163" t="str">
        <f ca="1">IF(AND(C621&lt;&gt;"",C621&lt;&gt;OFFSET(C621,1,0)),SUMIFS(M.1[Giá có thuế],M.1[Số ĐK],C621),"")</f>
        <v/>
      </c>
      <c r="T621" s="159"/>
      <c r="U621" s="161" t="str">
        <f>IF(T621="","",'Thông Tin Chung'!$L$3)</f>
        <v/>
      </c>
      <c r="V621" s="163" t="str">
        <f t="shared" ca="1" si="139"/>
        <v/>
      </c>
      <c r="W621" s="165"/>
      <c r="X621" s="155" t="str">
        <f ca="1">IF(C621="","",IF(OR(D621&lt;NgayBatDau,D621&gt;NgayKetThuc),"Ngày tháng phải nằm trong kỳ báo cáo",IF(AND(F621&lt;&gt;"",COUNTIF(D.3[Tên nhà cung cấp],F621)=0),"Tên NCC chưa khai báo trong DSNCC",IF(AND(G621&lt;&gt;"",COUNTIF(D.1[Tên sản phẩm],G621)=0),"SP này chưa khai báo trong DSSP",""))))</f>
        <v/>
      </c>
      <c r="Y621" s="23" t="str">
        <f t="shared" ca="1" si="141"/>
        <v/>
      </c>
      <c r="Z621" s="23" t="str">
        <f t="shared" ca="1" si="142"/>
        <v/>
      </c>
      <c r="AA621" s="23" t="str">
        <f t="shared" ca="1" si="143"/>
        <v/>
      </c>
    </row>
    <row r="622" spans="2:27" ht="27.75" customHeight="1" x14ac:dyDescent="0.2">
      <c r="B622" s="7">
        <f t="shared" si="130"/>
        <v>619</v>
      </c>
      <c r="C622" s="7" t="str">
        <f t="shared" ca="1" si="140"/>
        <v/>
      </c>
      <c r="D622" s="156" t="str">
        <f t="shared" ca="1" si="131"/>
        <v/>
      </c>
      <c r="E622" s="157" t="str">
        <f t="shared" ca="1" si="132"/>
        <v/>
      </c>
      <c r="F622" s="158" t="str">
        <f t="shared" ca="1" si="133"/>
        <v/>
      </c>
      <c r="G622" s="159"/>
      <c r="H622" s="159" t="str">
        <f>IF(G622="","",INDEX(D.1[Quy cách],MATCH(G622,D.1[Tên sản phẩm],0)))</f>
        <v/>
      </c>
      <c r="I622" s="160" t="str">
        <f>IF(G622="","",INDEX(D.1[ĐVT],MATCH(G622,D.1[Tên sản phẩm],0)))</f>
        <v/>
      </c>
      <c r="J622" s="162" t="str">
        <f>IF(G622="","",INDEX(D.1[Đơn giá nhập
(Hàng tồn đầu kỳ)],MATCH(G622,D.1[Tên sản phẩm],0)))</f>
        <v/>
      </c>
      <c r="K622" s="162" t="str">
        <f t="shared" si="134"/>
        <v/>
      </c>
      <c r="L622" s="159"/>
      <c r="M622" s="163" t="str">
        <f t="shared" si="135"/>
        <v/>
      </c>
      <c r="N622" s="164"/>
      <c r="O622" s="162"/>
      <c r="P622" s="163" t="str">
        <f t="shared" si="136"/>
        <v/>
      </c>
      <c r="Q622" s="164" t="str">
        <f t="shared" ca="1" si="137"/>
        <v/>
      </c>
      <c r="R622" s="163" t="str">
        <f t="shared" si="138"/>
        <v/>
      </c>
      <c r="S622" s="163" t="str">
        <f ca="1">IF(AND(C622&lt;&gt;"",C622&lt;&gt;OFFSET(C622,1,0)),SUMIFS(M.1[Giá có thuế],M.1[Số ĐK],C622),"")</f>
        <v/>
      </c>
      <c r="T622" s="159"/>
      <c r="U622" s="161" t="str">
        <f>IF(T622="","",'Thông Tin Chung'!$L$3)</f>
        <v/>
      </c>
      <c r="V622" s="163" t="str">
        <f t="shared" ca="1" si="139"/>
        <v/>
      </c>
      <c r="W622" s="165"/>
      <c r="X622" s="155" t="str">
        <f ca="1">IF(C622="","",IF(OR(D622&lt;NgayBatDau,D622&gt;NgayKetThuc),"Ngày tháng phải nằm trong kỳ báo cáo",IF(AND(F622&lt;&gt;"",COUNTIF(D.3[Tên nhà cung cấp],F622)=0),"Tên NCC chưa khai báo trong DSNCC",IF(AND(G622&lt;&gt;"",COUNTIF(D.1[Tên sản phẩm],G622)=0),"SP này chưa khai báo trong DSSP",""))))</f>
        <v/>
      </c>
      <c r="Y622" s="23" t="str">
        <f t="shared" ca="1" si="141"/>
        <v/>
      </c>
      <c r="Z622" s="23" t="str">
        <f t="shared" ca="1" si="142"/>
        <v/>
      </c>
      <c r="AA622" s="23" t="str">
        <f t="shared" ca="1" si="143"/>
        <v/>
      </c>
    </row>
    <row r="623" spans="2:27" ht="27.75" customHeight="1" x14ac:dyDescent="0.2">
      <c r="B623" s="7">
        <f t="shared" si="130"/>
        <v>620</v>
      </c>
      <c r="C623" s="7" t="str">
        <f t="shared" ca="1" si="140"/>
        <v/>
      </c>
      <c r="D623" s="156" t="str">
        <f t="shared" ca="1" si="131"/>
        <v/>
      </c>
      <c r="E623" s="157" t="str">
        <f t="shared" ca="1" si="132"/>
        <v/>
      </c>
      <c r="F623" s="158" t="str">
        <f t="shared" ca="1" si="133"/>
        <v/>
      </c>
      <c r="G623" s="159"/>
      <c r="H623" s="159" t="str">
        <f>IF(G623="","",INDEX(D.1[Quy cách],MATCH(G623,D.1[Tên sản phẩm],0)))</f>
        <v/>
      </c>
      <c r="I623" s="160" t="str">
        <f>IF(G623="","",INDEX(D.1[ĐVT],MATCH(G623,D.1[Tên sản phẩm],0)))</f>
        <v/>
      </c>
      <c r="J623" s="162" t="str">
        <f>IF(G623="","",INDEX(D.1[Đơn giá nhập
(Hàng tồn đầu kỳ)],MATCH(G623,D.1[Tên sản phẩm],0)))</f>
        <v/>
      </c>
      <c r="K623" s="162" t="str">
        <f t="shared" si="134"/>
        <v/>
      </c>
      <c r="L623" s="159"/>
      <c r="M623" s="163" t="str">
        <f t="shared" si="135"/>
        <v/>
      </c>
      <c r="N623" s="164"/>
      <c r="O623" s="162"/>
      <c r="P623" s="163" t="str">
        <f t="shared" si="136"/>
        <v/>
      </c>
      <c r="Q623" s="164" t="str">
        <f t="shared" ca="1" si="137"/>
        <v/>
      </c>
      <c r="R623" s="163" t="str">
        <f t="shared" si="138"/>
        <v/>
      </c>
      <c r="S623" s="163" t="str">
        <f ca="1">IF(AND(C623&lt;&gt;"",C623&lt;&gt;OFFSET(C623,1,0)),SUMIFS(M.1[Giá có thuế],M.1[Số ĐK],C623),"")</f>
        <v/>
      </c>
      <c r="T623" s="159"/>
      <c r="U623" s="161" t="str">
        <f>IF(T623="","",'Thông Tin Chung'!$L$3)</f>
        <v/>
      </c>
      <c r="V623" s="163" t="str">
        <f t="shared" ca="1" si="139"/>
        <v/>
      </c>
      <c r="W623" s="165"/>
      <c r="X623" s="155" t="str">
        <f ca="1">IF(C623="","",IF(OR(D623&lt;NgayBatDau,D623&gt;NgayKetThuc),"Ngày tháng phải nằm trong kỳ báo cáo",IF(AND(F623&lt;&gt;"",COUNTIF(D.3[Tên nhà cung cấp],F623)=0),"Tên NCC chưa khai báo trong DSNCC",IF(AND(G623&lt;&gt;"",COUNTIF(D.1[Tên sản phẩm],G623)=0),"SP này chưa khai báo trong DSSP",""))))</f>
        <v/>
      </c>
      <c r="Y623" s="23" t="str">
        <f t="shared" ca="1" si="141"/>
        <v/>
      </c>
      <c r="Z623" s="23" t="str">
        <f t="shared" ca="1" si="142"/>
        <v/>
      </c>
      <c r="AA623" s="23" t="str">
        <f t="shared" ca="1" si="143"/>
        <v/>
      </c>
    </row>
    <row r="624" spans="2:27" ht="27.75" customHeight="1" x14ac:dyDescent="0.2">
      <c r="B624" s="7">
        <f t="shared" si="130"/>
        <v>621</v>
      </c>
      <c r="C624" s="7" t="str">
        <f t="shared" ca="1" si="140"/>
        <v/>
      </c>
      <c r="D624" s="156" t="str">
        <f t="shared" ca="1" si="131"/>
        <v/>
      </c>
      <c r="E624" s="157" t="str">
        <f t="shared" ca="1" si="132"/>
        <v/>
      </c>
      <c r="F624" s="158" t="str">
        <f t="shared" ca="1" si="133"/>
        <v/>
      </c>
      <c r="G624" s="159"/>
      <c r="H624" s="159" t="str">
        <f>IF(G624="","",INDEX(D.1[Quy cách],MATCH(G624,D.1[Tên sản phẩm],0)))</f>
        <v/>
      </c>
      <c r="I624" s="160" t="str">
        <f>IF(G624="","",INDEX(D.1[ĐVT],MATCH(G624,D.1[Tên sản phẩm],0)))</f>
        <v/>
      </c>
      <c r="J624" s="162" t="str">
        <f>IF(G624="","",INDEX(D.1[Đơn giá nhập
(Hàng tồn đầu kỳ)],MATCH(G624,D.1[Tên sản phẩm],0)))</f>
        <v/>
      </c>
      <c r="K624" s="162" t="str">
        <f t="shared" si="134"/>
        <v/>
      </c>
      <c r="L624" s="159"/>
      <c r="M624" s="163" t="str">
        <f t="shared" si="135"/>
        <v/>
      </c>
      <c r="N624" s="164"/>
      <c r="O624" s="162"/>
      <c r="P624" s="163" t="str">
        <f t="shared" si="136"/>
        <v/>
      </c>
      <c r="Q624" s="164" t="str">
        <f t="shared" ca="1" si="137"/>
        <v/>
      </c>
      <c r="R624" s="163" t="str">
        <f t="shared" si="138"/>
        <v/>
      </c>
      <c r="S624" s="163" t="str">
        <f ca="1">IF(AND(C624&lt;&gt;"",C624&lt;&gt;OFFSET(C624,1,0)),SUMIFS(M.1[Giá có thuế],M.1[Số ĐK],C624),"")</f>
        <v/>
      </c>
      <c r="T624" s="159"/>
      <c r="U624" s="161" t="str">
        <f>IF(T624="","",'Thông Tin Chung'!$L$3)</f>
        <v/>
      </c>
      <c r="V624" s="163" t="str">
        <f t="shared" ca="1" si="139"/>
        <v/>
      </c>
      <c r="W624" s="165"/>
      <c r="X624" s="155" t="str">
        <f ca="1">IF(C624="","",IF(OR(D624&lt;NgayBatDau,D624&gt;NgayKetThuc),"Ngày tháng phải nằm trong kỳ báo cáo",IF(AND(F624&lt;&gt;"",COUNTIF(D.3[Tên nhà cung cấp],F624)=0),"Tên NCC chưa khai báo trong DSNCC",IF(AND(G624&lt;&gt;"",COUNTIF(D.1[Tên sản phẩm],G624)=0),"SP này chưa khai báo trong DSSP",""))))</f>
        <v/>
      </c>
      <c r="Y624" s="23" t="str">
        <f t="shared" ca="1" si="141"/>
        <v/>
      </c>
      <c r="Z624" s="23" t="str">
        <f t="shared" ca="1" si="142"/>
        <v/>
      </c>
      <c r="AA624" s="23" t="str">
        <f t="shared" ca="1" si="143"/>
        <v/>
      </c>
    </row>
    <row r="625" spans="2:27" ht="27.75" customHeight="1" x14ac:dyDescent="0.2">
      <c r="B625" s="7">
        <f t="shared" si="130"/>
        <v>622</v>
      </c>
      <c r="C625" s="7" t="str">
        <f t="shared" ca="1" si="140"/>
        <v/>
      </c>
      <c r="D625" s="156" t="str">
        <f t="shared" ca="1" si="131"/>
        <v/>
      </c>
      <c r="E625" s="157" t="str">
        <f t="shared" ca="1" si="132"/>
        <v/>
      </c>
      <c r="F625" s="158" t="str">
        <f t="shared" ca="1" si="133"/>
        <v/>
      </c>
      <c r="G625" s="159"/>
      <c r="H625" s="159" t="str">
        <f>IF(G625="","",INDEX(D.1[Quy cách],MATCH(G625,D.1[Tên sản phẩm],0)))</f>
        <v/>
      </c>
      <c r="I625" s="160" t="str">
        <f>IF(G625="","",INDEX(D.1[ĐVT],MATCH(G625,D.1[Tên sản phẩm],0)))</f>
        <v/>
      </c>
      <c r="J625" s="162" t="str">
        <f>IF(G625="","",INDEX(D.1[Đơn giá nhập
(Hàng tồn đầu kỳ)],MATCH(G625,D.1[Tên sản phẩm],0)))</f>
        <v/>
      </c>
      <c r="K625" s="162" t="str">
        <f t="shared" si="134"/>
        <v/>
      </c>
      <c r="L625" s="159"/>
      <c r="M625" s="163" t="str">
        <f t="shared" si="135"/>
        <v/>
      </c>
      <c r="N625" s="164"/>
      <c r="O625" s="162"/>
      <c r="P625" s="163" t="str">
        <f t="shared" si="136"/>
        <v/>
      </c>
      <c r="Q625" s="164" t="str">
        <f t="shared" ca="1" si="137"/>
        <v/>
      </c>
      <c r="R625" s="163" t="str">
        <f t="shared" si="138"/>
        <v/>
      </c>
      <c r="S625" s="163" t="str">
        <f ca="1">IF(AND(C625&lt;&gt;"",C625&lt;&gt;OFFSET(C625,1,0)),SUMIFS(M.1[Giá có thuế],M.1[Số ĐK],C625),"")</f>
        <v/>
      </c>
      <c r="T625" s="159"/>
      <c r="U625" s="161" t="str">
        <f>IF(T625="","",'Thông Tin Chung'!$L$3)</f>
        <v/>
      </c>
      <c r="V625" s="163" t="str">
        <f t="shared" ca="1" si="139"/>
        <v/>
      </c>
      <c r="W625" s="165"/>
      <c r="X625" s="155" t="str">
        <f ca="1">IF(C625="","",IF(OR(D625&lt;NgayBatDau,D625&gt;NgayKetThuc),"Ngày tháng phải nằm trong kỳ báo cáo",IF(AND(F625&lt;&gt;"",COUNTIF(D.3[Tên nhà cung cấp],F625)=0),"Tên NCC chưa khai báo trong DSNCC",IF(AND(G625&lt;&gt;"",COUNTIF(D.1[Tên sản phẩm],G625)=0),"SP này chưa khai báo trong DSSP",""))))</f>
        <v/>
      </c>
      <c r="Y625" s="23" t="str">
        <f t="shared" ca="1" si="141"/>
        <v/>
      </c>
      <c r="Z625" s="23" t="str">
        <f t="shared" ca="1" si="142"/>
        <v/>
      </c>
      <c r="AA625" s="23" t="str">
        <f t="shared" ca="1" si="143"/>
        <v/>
      </c>
    </row>
    <row r="626" spans="2:27" ht="27.75" customHeight="1" x14ac:dyDescent="0.2">
      <c r="B626" s="7">
        <f t="shared" si="130"/>
        <v>623</v>
      </c>
      <c r="C626" s="7" t="str">
        <f t="shared" ca="1" si="140"/>
        <v/>
      </c>
      <c r="D626" s="156" t="str">
        <f t="shared" ca="1" si="131"/>
        <v/>
      </c>
      <c r="E626" s="157" t="str">
        <f t="shared" ca="1" si="132"/>
        <v/>
      </c>
      <c r="F626" s="158" t="str">
        <f t="shared" ca="1" si="133"/>
        <v/>
      </c>
      <c r="G626" s="159"/>
      <c r="H626" s="159" t="str">
        <f>IF(G626="","",INDEX(D.1[Quy cách],MATCH(G626,D.1[Tên sản phẩm],0)))</f>
        <v/>
      </c>
      <c r="I626" s="160" t="str">
        <f>IF(G626="","",INDEX(D.1[ĐVT],MATCH(G626,D.1[Tên sản phẩm],0)))</f>
        <v/>
      </c>
      <c r="J626" s="162" t="str">
        <f>IF(G626="","",INDEX(D.1[Đơn giá nhập
(Hàng tồn đầu kỳ)],MATCH(G626,D.1[Tên sản phẩm],0)))</f>
        <v/>
      </c>
      <c r="K626" s="162" t="str">
        <f t="shared" si="134"/>
        <v/>
      </c>
      <c r="L626" s="159"/>
      <c r="M626" s="163" t="str">
        <f t="shared" si="135"/>
        <v/>
      </c>
      <c r="N626" s="164"/>
      <c r="O626" s="162"/>
      <c r="P626" s="163" t="str">
        <f t="shared" si="136"/>
        <v/>
      </c>
      <c r="Q626" s="164" t="str">
        <f t="shared" ca="1" si="137"/>
        <v/>
      </c>
      <c r="R626" s="163" t="str">
        <f t="shared" si="138"/>
        <v/>
      </c>
      <c r="S626" s="163" t="str">
        <f ca="1">IF(AND(C626&lt;&gt;"",C626&lt;&gt;OFFSET(C626,1,0)),SUMIFS(M.1[Giá có thuế],M.1[Số ĐK],C626),"")</f>
        <v/>
      </c>
      <c r="T626" s="159"/>
      <c r="U626" s="161" t="str">
        <f>IF(T626="","",'Thông Tin Chung'!$L$3)</f>
        <v/>
      </c>
      <c r="V626" s="163" t="str">
        <f t="shared" ca="1" si="139"/>
        <v/>
      </c>
      <c r="W626" s="165"/>
      <c r="X626" s="155" t="str">
        <f ca="1">IF(C626="","",IF(OR(D626&lt;NgayBatDau,D626&gt;NgayKetThuc),"Ngày tháng phải nằm trong kỳ báo cáo",IF(AND(F626&lt;&gt;"",COUNTIF(D.3[Tên nhà cung cấp],F626)=0),"Tên NCC chưa khai báo trong DSNCC",IF(AND(G626&lt;&gt;"",COUNTIF(D.1[Tên sản phẩm],G626)=0),"SP này chưa khai báo trong DSSP",""))))</f>
        <v/>
      </c>
      <c r="Y626" s="23" t="str">
        <f t="shared" ca="1" si="141"/>
        <v/>
      </c>
      <c r="Z626" s="23" t="str">
        <f t="shared" ca="1" si="142"/>
        <v/>
      </c>
      <c r="AA626" s="23" t="str">
        <f t="shared" ca="1" si="143"/>
        <v/>
      </c>
    </row>
    <row r="627" spans="2:27" ht="27.75" customHeight="1" x14ac:dyDescent="0.2">
      <c r="B627" s="7">
        <f t="shared" si="130"/>
        <v>624</v>
      </c>
      <c r="C627" s="7" t="str">
        <f t="shared" ca="1" si="140"/>
        <v/>
      </c>
      <c r="D627" s="156" t="str">
        <f t="shared" ca="1" si="131"/>
        <v/>
      </c>
      <c r="E627" s="157" t="str">
        <f t="shared" ca="1" si="132"/>
        <v/>
      </c>
      <c r="F627" s="158" t="str">
        <f t="shared" ca="1" si="133"/>
        <v/>
      </c>
      <c r="G627" s="159"/>
      <c r="H627" s="159" t="str">
        <f>IF(G627="","",INDEX(D.1[Quy cách],MATCH(G627,D.1[Tên sản phẩm],0)))</f>
        <v/>
      </c>
      <c r="I627" s="160" t="str">
        <f>IF(G627="","",INDEX(D.1[ĐVT],MATCH(G627,D.1[Tên sản phẩm],0)))</f>
        <v/>
      </c>
      <c r="J627" s="162" t="str">
        <f>IF(G627="","",INDEX(D.1[Đơn giá nhập
(Hàng tồn đầu kỳ)],MATCH(G627,D.1[Tên sản phẩm],0)))</f>
        <v/>
      </c>
      <c r="K627" s="162" t="str">
        <f t="shared" si="134"/>
        <v/>
      </c>
      <c r="L627" s="159"/>
      <c r="M627" s="163" t="str">
        <f t="shared" si="135"/>
        <v/>
      </c>
      <c r="N627" s="164"/>
      <c r="O627" s="162"/>
      <c r="P627" s="163" t="str">
        <f t="shared" si="136"/>
        <v/>
      </c>
      <c r="Q627" s="164" t="str">
        <f t="shared" ca="1" si="137"/>
        <v/>
      </c>
      <c r="R627" s="163" t="str">
        <f t="shared" si="138"/>
        <v/>
      </c>
      <c r="S627" s="163" t="str">
        <f ca="1">IF(AND(C627&lt;&gt;"",C627&lt;&gt;OFFSET(C627,1,0)),SUMIFS(M.1[Giá có thuế],M.1[Số ĐK],C627),"")</f>
        <v/>
      </c>
      <c r="T627" s="159"/>
      <c r="U627" s="161" t="str">
        <f>IF(T627="","",'Thông Tin Chung'!$L$3)</f>
        <v/>
      </c>
      <c r="V627" s="163" t="str">
        <f t="shared" ca="1" si="139"/>
        <v/>
      </c>
      <c r="W627" s="165"/>
      <c r="X627" s="155" t="str">
        <f ca="1">IF(C627="","",IF(OR(D627&lt;NgayBatDau,D627&gt;NgayKetThuc),"Ngày tháng phải nằm trong kỳ báo cáo",IF(AND(F627&lt;&gt;"",COUNTIF(D.3[Tên nhà cung cấp],F627)=0),"Tên NCC chưa khai báo trong DSNCC",IF(AND(G627&lt;&gt;"",COUNTIF(D.1[Tên sản phẩm],G627)=0),"SP này chưa khai báo trong DSSP",""))))</f>
        <v/>
      </c>
      <c r="Y627" s="23" t="str">
        <f t="shared" ca="1" si="141"/>
        <v/>
      </c>
      <c r="Z627" s="23" t="str">
        <f t="shared" ca="1" si="142"/>
        <v/>
      </c>
      <c r="AA627" s="23" t="str">
        <f t="shared" ca="1" si="143"/>
        <v/>
      </c>
    </row>
    <row r="628" spans="2:27" ht="27.75" customHeight="1" x14ac:dyDescent="0.2">
      <c r="B628" s="7">
        <f t="shared" si="130"/>
        <v>625</v>
      </c>
      <c r="C628" s="7" t="str">
        <f t="shared" ca="1" si="140"/>
        <v/>
      </c>
      <c r="D628" s="156" t="str">
        <f t="shared" ca="1" si="131"/>
        <v/>
      </c>
      <c r="E628" s="157" t="str">
        <f t="shared" ca="1" si="132"/>
        <v/>
      </c>
      <c r="F628" s="158" t="str">
        <f t="shared" ca="1" si="133"/>
        <v/>
      </c>
      <c r="G628" s="159"/>
      <c r="H628" s="159" t="str">
        <f>IF(G628="","",INDEX(D.1[Quy cách],MATCH(G628,D.1[Tên sản phẩm],0)))</f>
        <v/>
      </c>
      <c r="I628" s="160" t="str">
        <f>IF(G628="","",INDEX(D.1[ĐVT],MATCH(G628,D.1[Tên sản phẩm],0)))</f>
        <v/>
      </c>
      <c r="J628" s="162" t="str">
        <f>IF(G628="","",INDEX(D.1[Đơn giá nhập
(Hàng tồn đầu kỳ)],MATCH(G628,D.1[Tên sản phẩm],0)))</f>
        <v/>
      </c>
      <c r="K628" s="162" t="str">
        <f t="shared" si="134"/>
        <v/>
      </c>
      <c r="L628" s="159"/>
      <c r="M628" s="163" t="str">
        <f t="shared" si="135"/>
        <v/>
      </c>
      <c r="N628" s="164"/>
      <c r="O628" s="162"/>
      <c r="P628" s="163" t="str">
        <f t="shared" si="136"/>
        <v/>
      </c>
      <c r="Q628" s="164" t="str">
        <f t="shared" ca="1" si="137"/>
        <v/>
      </c>
      <c r="R628" s="163" t="str">
        <f t="shared" si="138"/>
        <v/>
      </c>
      <c r="S628" s="163" t="str">
        <f ca="1">IF(AND(C628&lt;&gt;"",C628&lt;&gt;OFFSET(C628,1,0)),SUMIFS(M.1[Giá có thuế],M.1[Số ĐK],C628),"")</f>
        <v/>
      </c>
      <c r="T628" s="159"/>
      <c r="U628" s="161" t="str">
        <f>IF(T628="","",'Thông Tin Chung'!$L$3)</f>
        <v/>
      </c>
      <c r="V628" s="163" t="str">
        <f t="shared" ca="1" si="139"/>
        <v/>
      </c>
      <c r="W628" s="165"/>
      <c r="X628" s="155" t="str">
        <f ca="1">IF(C628="","",IF(OR(D628&lt;NgayBatDau,D628&gt;NgayKetThuc),"Ngày tháng phải nằm trong kỳ báo cáo",IF(AND(F628&lt;&gt;"",COUNTIF(D.3[Tên nhà cung cấp],F628)=0),"Tên NCC chưa khai báo trong DSNCC",IF(AND(G628&lt;&gt;"",COUNTIF(D.1[Tên sản phẩm],G628)=0),"SP này chưa khai báo trong DSSP",""))))</f>
        <v/>
      </c>
      <c r="Y628" s="23" t="str">
        <f t="shared" ca="1" si="141"/>
        <v/>
      </c>
      <c r="Z628" s="23" t="str">
        <f t="shared" ca="1" si="142"/>
        <v/>
      </c>
      <c r="AA628" s="23" t="str">
        <f t="shared" ca="1" si="143"/>
        <v/>
      </c>
    </row>
    <row r="629" spans="2:27" ht="27.75" customHeight="1" x14ac:dyDescent="0.2">
      <c r="B629" s="7">
        <f t="shared" si="130"/>
        <v>626</v>
      </c>
      <c r="C629" s="7" t="str">
        <f t="shared" ca="1" si="140"/>
        <v/>
      </c>
      <c r="D629" s="156" t="str">
        <f t="shared" ca="1" si="131"/>
        <v/>
      </c>
      <c r="E629" s="157" t="str">
        <f t="shared" ca="1" si="132"/>
        <v/>
      </c>
      <c r="F629" s="158" t="str">
        <f t="shared" ca="1" si="133"/>
        <v/>
      </c>
      <c r="G629" s="159"/>
      <c r="H629" s="159" t="str">
        <f>IF(G629="","",INDEX(D.1[Quy cách],MATCH(G629,D.1[Tên sản phẩm],0)))</f>
        <v/>
      </c>
      <c r="I629" s="160" t="str">
        <f>IF(G629="","",INDEX(D.1[ĐVT],MATCH(G629,D.1[Tên sản phẩm],0)))</f>
        <v/>
      </c>
      <c r="J629" s="162" t="str">
        <f>IF(G629="","",INDEX(D.1[Đơn giá nhập
(Hàng tồn đầu kỳ)],MATCH(G629,D.1[Tên sản phẩm],0)))</f>
        <v/>
      </c>
      <c r="K629" s="162" t="str">
        <f t="shared" si="134"/>
        <v/>
      </c>
      <c r="L629" s="159"/>
      <c r="M629" s="163" t="str">
        <f t="shared" si="135"/>
        <v/>
      </c>
      <c r="N629" s="164"/>
      <c r="O629" s="162"/>
      <c r="P629" s="163" t="str">
        <f t="shared" si="136"/>
        <v/>
      </c>
      <c r="Q629" s="164" t="str">
        <f t="shared" ca="1" si="137"/>
        <v/>
      </c>
      <c r="R629" s="163" t="str">
        <f t="shared" si="138"/>
        <v/>
      </c>
      <c r="S629" s="163" t="str">
        <f ca="1">IF(AND(C629&lt;&gt;"",C629&lt;&gt;OFFSET(C629,1,0)),SUMIFS(M.1[Giá có thuế],M.1[Số ĐK],C629),"")</f>
        <v/>
      </c>
      <c r="T629" s="159"/>
      <c r="U629" s="161" t="str">
        <f>IF(T629="","",'Thông Tin Chung'!$L$3)</f>
        <v/>
      </c>
      <c r="V629" s="163" t="str">
        <f t="shared" ca="1" si="139"/>
        <v/>
      </c>
      <c r="W629" s="165"/>
      <c r="X629" s="155" t="str">
        <f ca="1">IF(C629="","",IF(OR(D629&lt;NgayBatDau,D629&gt;NgayKetThuc),"Ngày tháng phải nằm trong kỳ báo cáo",IF(AND(F629&lt;&gt;"",COUNTIF(D.3[Tên nhà cung cấp],F629)=0),"Tên NCC chưa khai báo trong DSNCC",IF(AND(G629&lt;&gt;"",COUNTIF(D.1[Tên sản phẩm],G629)=0),"SP này chưa khai báo trong DSSP",""))))</f>
        <v/>
      </c>
      <c r="Y629" s="23" t="str">
        <f t="shared" ca="1" si="141"/>
        <v/>
      </c>
      <c r="Z629" s="23" t="str">
        <f t="shared" ca="1" si="142"/>
        <v/>
      </c>
      <c r="AA629" s="23" t="str">
        <f t="shared" ca="1" si="143"/>
        <v/>
      </c>
    </row>
    <row r="630" spans="2:27" ht="27.75" customHeight="1" x14ac:dyDescent="0.2">
      <c r="B630" s="7">
        <f t="shared" si="130"/>
        <v>627</v>
      </c>
      <c r="C630" s="7" t="str">
        <f t="shared" ca="1" si="140"/>
        <v/>
      </c>
      <c r="D630" s="156" t="str">
        <f t="shared" ca="1" si="131"/>
        <v/>
      </c>
      <c r="E630" s="157" t="str">
        <f t="shared" ca="1" si="132"/>
        <v/>
      </c>
      <c r="F630" s="158" t="str">
        <f t="shared" ca="1" si="133"/>
        <v/>
      </c>
      <c r="G630" s="159"/>
      <c r="H630" s="159" t="str">
        <f>IF(G630="","",INDEX(D.1[Quy cách],MATCH(G630,D.1[Tên sản phẩm],0)))</f>
        <v/>
      </c>
      <c r="I630" s="160" t="str">
        <f>IF(G630="","",INDEX(D.1[ĐVT],MATCH(G630,D.1[Tên sản phẩm],0)))</f>
        <v/>
      </c>
      <c r="J630" s="162" t="str">
        <f>IF(G630="","",INDEX(D.1[Đơn giá nhập
(Hàng tồn đầu kỳ)],MATCH(G630,D.1[Tên sản phẩm],0)))</f>
        <v/>
      </c>
      <c r="K630" s="162" t="str">
        <f t="shared" si="134"/>
        <v/>
      </c>
      <c r="L630" s="159"/>
      <c r="M630" s="163" t="str">
        <f t="shared" si="135"/>
        <v/>
      </c>
      <c r="N630" s="164"/>
      <c r="O630" s="162"/>
      <c r="P630" s="163" t="str">
        <f t="shared" si="136"/>
        <v/>
      </c>
      <c r="Q630" s="164" t="str">
        <f t="shared" ca="1" si="137"/>
        <v/>
      </c>
      <c r="R630" s="163" t="str">
        <f t="shared" si="138"/>
        <v/>
      </c>
      <c r="S630" s="163" t="str">
        <f ca="1">IF(AND(C630&lt;&gt;"",C630&lt;&gt;OFFSET(C630,1,0)),SUMIFS(M.1[Giá có thuế],M.1[Số ĐK],C630),"")</f>
        <v/>
      </c>
      <c r="T630" s="159"/>
      <c r="U630" s="161" t="str">
        <f>IF(T630="","",'Thông Tin Chung'!$L$3)</f>
        <v/>
      </c>
      <c r="V630" s="163" t="str">
        <f t="shared" ca="1" si="139"/>
        <v/>
      </c>
      <c r="W630" s="165"/>
      <c r="X630" s="155" t="str">
        <f ca="1">IF(C630="","",IF(OR(D630&lt;NgayBatDau,D630&gt;NgayKetThuc),"Ngày tháng phải nằm trong kỳ báo cáo",IF(AND(F630&lt;&gt;"",COUNTIF(D.3[Tên nhà cung cấp],F630)=0),"Tên NCC chưa khai báo trong DSNCC",IF(AND(G630&lt;&gt;"",COUNTIF(D.1[Tên sản phẩm],G630)=0),"SP này chưa khai báo trong DSSP",""))))</f>
        <v/>
      </c>
      <c r="Y630" s="23" t="str">
        <f t="shared" ca="1" si="141"/>
        <v/>
      </c>
      <c r="Z630" s="23" t="str">
        <f t="shared" ca="1" si="142"/>
        <v/>
      </c>
      <c r="AA630" s="23" t="str">
        <f t="shared" ca="1" si="143"/>
        <v/>
      </c>
    </row>
    <row r="631" spans="2:27" ht="27.75" customHeight="1" x14ac:dyDescent="0.2">
      <c r="B631" s="7">
        <f t="shared" si="130"/>
        <v>628</v>
      </c>
      <c r="C631" s="7" t="str">
        <f t="shared" ca="1" si="140"/>
        <v/>
      </c>
      <c r="D631" s="156" t="str">
        <f t="shared" ca="1" si="131"/>
        <v/>
      </c>
      <c r="E631" s="157" t="str">
        <f t="shared" ca="1" si="132"/>
        <v/>
      </c>
      <c r="F631" s="158" t="str">
        <f t="shared" ca="1" si="133"/>
        <v/>
      </c>
      <c r="G631" s="159"/>
      <c r="H631" s="159" t="str">
        <f>IF(G631="","",INDEX(D.1[Quy cách],MATCH(G631,D.1[Tên sản phẩm],0)))</f>
        <v/>
      </c>
      <c r="I631" s="160" t="str">
        <f>IF(G631="","",INDEX(D.1[ĐVT],MATCH(G631,D.1[Tên sản phẩm],0)))</f>
        <v/>
      </c>
      <c r="J631" s="162" t="str">
        <f>IF(G631="","",INDEX(D.1[Đơn giá nhập
(Hàng tồn đầu kỳ)],MATCH(G631,D.1[Tên sản phẩm],0)))</f>
        <v/>
      </c>
      <c r="K631" s="162" t="str">
        <f t="shared" si="134"/>
        <v/>
      </c>
      <c r="L631" s="159"/>
      <c r="M631" s="163" t="str">
        <f t="shared" si="135"/>
        <v/>
      </c>
      <c r="N631" s="164"/>
      <c r="O631" s="162"/>
      <c r="P631" s="163" t="str">
        <f t="shared" si="136"/>
        <v/>
      </c>
      <c r="Q631" s="164" t="str">
        <f t="shared" ca="1" si="137"/>
        <v/>
      </c>
      <c r="R631" s="163" t="str">
        <f t="shared" si="138"/>
        <v/>
      </c>
      <c r="S631" s="163" t="str">
        <f ca="1">IF(AND(C631&lt;&gt;"",C631&lt;&gt;OFFSET(C631,1,0)),SUMIFS(M.1[Giá có thuế],M.1[Số ĐK],C631),"")</f>
        <v/>
      </c>
      <c r="T631" s="159"/>
      <c r="U631" s="161" t="str">
        <f>IF(T631="","",'Thông Tin Chung'!$L$3)</f>
        <v/>
      </c>
      <c r="V631" s="163" t="str">
        <f t="shared" ca="1" si="139"/>
        <v/>
      </c>
      <c r="W631" s="165"/>
      <c r="X631" s="155" t="str">
        <f ca="1">IF(C631="","",IF(OR(D631&lt;NgayBatDau,D631&gt;NgayKetThuc),"Ngày tháng phải nằm trong kỳ báo cáo",IF(AND(F631&lt;&gt;"",COUNTIF(D.3[Tên nhà cung cấp],F631)=0),"Tên NCC chưa khai báo trong DSNCC",IF(AND(G631&lt;&gt;"",COUNTIF(D.1[Tên sản phẩm],G631)=0),"SP này chưa khai báo trong DSSP",""))))</f>
        <v/>
      </c>
      <c r="Y631" s="23" t="str">
        <f t="shared" ca="1" si="141"/>
        <v/>
      </c>
      <c r="Z631" s="23" t="str">
        <f t="shared" ca="1" si="142"/>
        <v/>
      </c>
      <c r="AA631" s="23" t="str">
        <f t="shared" ca="1" si="143"/>
        <v/>
      </c>
    </row>
    <row r="632" spans="2:27" ht="27.75" customHeight="1" x14ac:dyDescent="0.2">
      <c r="B632" s="7">
        <f t="shared" si="130"/>
        <v>629</v>
      </c>
      <c r="C632" s="7" t="str">
        <f t="shared" ca="1" si="140"/>
        <v/>
      </c>
      <c r="D632" s="156" t="str">
        <f t="shared" ca="1" si="131"/>
        <v/>
      </c>
      <c r="E632" s="157" t="str">
        <f t="shared" ca="1" si="132"/>
        <v/>
      </c>
      <c r="F632" s="158" t="str">
        <f t="shared" ca="1" si="133"/>
        <v/>
      </c>
      <c r="G632" s="159"/>
      <c r="H632" s="159" t="str">
        <f>IF(G632="","",INDEX(D.1[Quy cách],MATCH(G632,D.1[Tên sản phẩm],0)))</f>
        <v/>
      </c>
      <c r="I632" s="160" t="str">
        <f>IF(G632="","",INDEX(D.1[ĐVT],MATCH(G632,D.1[Tên sản phẩm],0)))</f>
        <v/>
      </c>
      <c r="J632" s="162" t="str">
        <f>IF(G632="","",INDEX(D.1[Đơn giá nhập
(Hàng tồn đầu kỳ)],MATCH(G632,D.1[Tên sản phẩm],0)))</f>
        <v/>
      </c>
      <c r="K632" s="162" t="str">
        <f t="shared" si="134"/>
        <v/>
      </c>
      <c r="L632" s="159"/>
      <c r="M632" s="163" t="str">
        <f t="shared" si="135"/>
        <v/>
      </c>
      <c r="N632" s="164"/>
      <c r="O632" s="162"/>
      <c r="P632" s="163" t="str">
        <f t="shared" si="136"/>
        <v/>
      </c>
      <c r="Q632" s="164" t="str">
        <f t="shared" ca="1" si="137"/>
        <v/>
      </c>
      <c r="R632" s="163" t="str">
        <f t="shared" si="138"/>
        <v/>
      </c>
      <c r="S632" s="163" t="str">
        <f ca="1">IF(AND(C632&lt;&gt;"",C632&lt;&gt;OFFSET(C632,1,0)),SUMIFS(M.1[Giá có thuế],M.1[Số ĐK],C632),"")</f>
        <v/>
      </c>
      <c r="T632" s="159"/>
      <c r="U632" s="161" t="str">
        <f>IF(T632="","",'Thông Tin Chung'!$L$3)</f>
        <v/>
      </c>
      <c r="V632" s="163" t="str">
        <f t="shared" ca="1" si="139"/>
        <v/>
      </c>
      <c r="W632" s="165"/>
      <c r="X632" s="155" t="str">
        <f ca="1">IF(C632="","",IF(OR(D632&lt;NgayBatDau,D632&gt;NgayKetThuc),"Ngày tháng phải nằm trong kỳ báo cáo",IF(AND(F632&lt;&gt;"",COUNTIF(D.3[Tên nhà cung cấp],F632)=0),"Tên NCC chưa khai báo trong DSNCC",IF(AND(G632&lt;&gt;"",COUNTIF(D.1[Tên sản phẩm],G632)=0),"SP này chưa khai báo trong DSSP",""))))</f>
        <v/>
      </c>
      <c r="Y632" s="23" t="str">
        <f t="shared" ca="1" si="141"/>
        <v/>
      </c>
      <c r="Z632" s="23" t="str">
        <f t="shared" ca="1" si="142"/>
        <v/>
      </c>
      <c r="AA632" s="23" t="str">
        <f t="shared" ca="1" si="143"/>
        <v/>
      </c>
    </row>
    <row r="633" spans="2:27" ht="27.75" customHeight="1" x14ac:dyDescent="0.2">
      <c r="B633" s="7">
        <f t="shared" si="130"/>
        <v>630</v>
      </c>
      <c r="C633" s="7" t="str">
        <f t="shared" ca="1" si="140"/>
        <v/>
      </c>
      <c r="D633" s="156" t="str">
        <f t="shared" ca="1" si="131"/>
        <v/>
      </c>
      <c r="E633" s="157" t="str">
        <f t="shared" ca="1" si="132"/>
        <v/>
      </c>
      <c r="F633" s="158" t="str">
        <f t="shared" ca="1" si="133"/>
        <v/>
      </c>
      <c r="G633" s="159"/>
      <c r="H633" s="159" t="str">
        <f>IF(G633="","",INDEX(D.1[Quy cách],MATCH(G633,D.1[Tên sản phẩm],0)))</f>
        <v/>
      </c>
      <c r="I633" s="160" t="str">
        <f>IF(G633="","",INDEX(D.1[ĐVT],MATCH(G633,D.1[Tên sản phẩm],0)))</f>
        <v/>
      </c>
      <c r="J633" s="162" t="str">
        <f>IF(G633="","",INDEX(D.1[Đơn giá nhập
(Hàng tồn đầu kỳ)],MATCH(G633,D.1[Tên sản phẩm],0)))</f>
        <v/>
      </c>
      <c r="K633" s="162" t="str">
        <f t="shared" si="134"/>
        <v/>
      </c>
      <c r="L633" s="159"/>
      <c r="M633" s="163" t="str">
        <f t="shared" si="135"/>
        <v/>
      </c>
      <c r="N633" s="164"/>
      <c r="O633" s="162"/>
      <c r="P633" s="163" t="str">
        <f t="shared" si="136"/>
        <v/>
      </c>
      <c r="Q633" s="164" t="str">
        <f t="shared" ca="1" si="137"/>
        <v/>
      </c>
      <c r="R633" s="163" t="str">
        <f t="shared" si="138"/>
        <v/>
      </c>
      <c r="S633" s="163" t="str">
        <f ca="1">IF(AND(C633&lt;&gt;"",C633&lt;&gt;OFFSET(C633,1,0)),SUMIFS(M.1[Giá có thuế],M.1[Số ĐK],C633),"")</f>
        <v/>
      </c>
      <c r="T633" s="159"/>
      <c r="U633" s="161" t="str">
        <f>IF(T633="","",'Thông Tin Chung'!$L$3)</f>
        <v/>
      </c>
      <c r="V633" s="163" t="str">
        <f t="shared" ca="1" si="139"/>
        <v/>
      </c>
      <c r="W633" s="165"/>
      <c r="X633" s="155" t="str">
        <f ca="1">IF(C633="","",IF(OR(D633&lt;NgayBatDau,D633&gt;NgayKetThuc),"Ngày tháng phải nằm trong kỳ báo cáo",IF(AND(F633&lt;&gt;"",COUNTIF(D.3[Tên nhà cung cấp],F633)=0),"Tên NCC chưa khai báo trong DSNCC",IF(AND(G633&lt;&gt;"",COUNTIF(D.1[Tên sản phẩm],G633)=0),"SP này chưa khai báo trong DSSP",""))))</f>
        <v/>
      </c>
      <c r="Y633" s="23" t="str">
        <f t="shared" ca="1" si="141"/>
        <v/>
      </c>
      <c r="Z633" s="23" t="str">
        <f t="shared" ca="1" si="142"/>
        <v/>
      </c>
      <c r="AA633" s="23" t="str">
        <f t="shared" ca="1" si="143"/>
        <v/>
      </c>
    </row>
    <row r="634" spans="2:27" ht="27.75" customHeight="1" x14ac:dyDescent="0.2">
      <c r="B634" s="7">
        <f t="shared" si="130"/>
        <v>631</v>
      </c>
      <c r="C634" s="7" t="str">
        <f t="shared" ca="1" si="140"/>
        <v/>
      </c>
      <c r="D634" s="156" t="str">
        <f t="shared" ca="1" si="131"/>
        <v/>
      </c>
      <c r="E634" s="157" t="str">
        <f t="shared" ca="1" si="132"/>
        <v/>
      </c>
      <c r="F634" s="158" t="str">
        <f t="shared" ca="1" si="133"/>
        <v/>
      </c>
      <c r="G634" s="159"/>
      <c r="H634" s="159" t="str">
        <f>IF(G634="","",INDEX(D.1[Quy cách],MATCH(G634,D.1[Tên sản phẩm],0)))</f>
        <v/>
      </c>
      <c r="I634" s="160" t="str">
        <f>IF(G634="","",INDEX(D.1[ĐVT],MATCH(G634,D.1[Tên sản phẩm],0)))</f>
        <v/>
      </c>
      <c r="J634" s="162" t="str">
        <f>IF(G634="","",INDEX(D.1[Đơn giá nhập
(Hàng tồn đầu kỳ)],MATCH(G634,D.1[Tên sản phẩm],0)))</f>
        <v/>
      </c>
      <c r="K634" s="162" t="str">
        <f t="shared" si="134"/>
        <v/>
      </c>
      <c r="L634" s="159"/>
      <c r="M634" s="163" t="str">
        <f t="shared" si="135"/>
        <v/>
      </c>
      <c r="N634" s="164"/>
      <c r="O634" s="162"/>
      <c r="P634" s="163" t="str">
        <f t="shared" si="136"/>
        <v/>
      </c>
      <c r="Q634" s="164" t="str">
        <f t="shared" ca="1" si="137"/>
        <v/>
      </c>
      <c r="R634" s="163" t="str">
        <f t="shared" si="138"/>
        <v/>
      </c>
      <c r="S634" s="163" t="str">
        <f ca="1">IF(AND(C634&lt;&gt;"",C634&lt;&gt;OFFSET(C634,1,0)),SUMIFS(M.1[Giá có thuế],M.1[Số ĐK],C634),"")</f>
        <v/>
      </c>
      <c r="T634" s="159"/>
      <c r="U634" s="161" t="str">
        <f>IF(T634="","",'Thông Tin Chung'!$L$3)</f>
        <v/>
      </c>
      <c r="V634" s="163" t="str">
        <f t="shared" ca="1" si="139"/>
        <v/>
      </c>
      <c r="W634" s="165"/>
      <c r="X634" s="155" t="str">
        <f ca="1">IF(C634="","",IF(OR(D634&lt;NgayBatDau,D634&gt;NgayKetThuc),"Ngày tháng phải nằm trong kỳ báo cáo",IF(AND(F634&lt;&gt;"",COUNTIF(D.3[Tên nhà cung cấp],F634)=0),"Tên NCC chưa khai báo trong DSNCC",IF(AND(G634&lt;&gt;"",COUNTIF(D.1[Tên sản phẩm],G634)=0),"SP này chưa khai báo trong DSSP",""))))</f>
        <v/>
      </c>
      <c r="Y634" s="23" t="str">
        <f t="shared" ca="1" si="141"/>
        <v/>
      </c>
      <c r="Z634" s="23" t="str">
        <f t="shared" ca="1" si="142"/>
        <v/>
      </c>
      <c r="AA634" s="23" t="str">
        <f t="shared" ca="1" si="143"/>
        <v/>
      </c>
    </row>
    <row r="635" spans="2:27" ht="27.75" customHeight="1" x14ac:dyDescent="0.2">
      <c r="B635" s="7">
        <f t="shared" si="130"/>
        <v>632</v>
      </c>
      <c r="C635" s="7" t="str">
        <f t="shared" ca="1" si="140"/>
        <v/>
      </c>
      <c r="D635" s="156" t="str">
        <f t="shared" ca="1" si="131"/>
        <v/>
      </c>
      <c r="E635" s="157" t="str">
        <f t="shared" ca="1" si="132"/>
        <v/>
      </c>
      <c r="F635" s="158" t="str">
        <f t="shared" ca="1" si="133"/>
        <v/>
      </c>
      <c r="G635" s="159"/>
      <c r="H635" s="159" t="str">
        <f>IF(G635="","",INDEX(D.1[Quy cách],MATCH(G635,D.1[Tên sản phẩm],0)))</f>
        <v/>
      </c>
      <c r="I635" s="160" t="str">
        <f>IF(G635="","",INDEX(D.1[ĐVT],MATCH(G635,D.1[Tên sản phẩm],0)))</f>
        <v/>
      </c>
      <c r="J635" s="162" t="str">
        <f>IF(G635="","",INDEX(D.1[Đơn giá nhập
(Hàng tồn đầu kỳ)],MATCH(G635,D.1[Tên sản phẩm],0)))</f>
        <v/>
      </c>
      <c r="K635" s="162" t="str">
        <f t="shared" si="134"/>
        <v/>
      </c>
      <c r="L635" s="159"/>
      <c r="M635" s="163" t="str">
        <f t="shared" si="135"/>
        <v/>
      </c>
      <c r="N635" s="164"/>
      <c r="O635" s="162"/>
      <c r="P635" s="163" t="str">
        <f t="shared" si="136"/>
        <v/>
      </c>
      <c r="Q635" s="164" t="str">
        <f t="shared" ca="1" si="137"/>
        <v/>
      </c>
      <c r="R635" s="163" t="str">
        <f t="shared" si="138"/>
        <v/>
      </c>
      <c r="S635" s="163" t="str">
        <f ca="1">IF(AND(C635&lt;&gt;"",C635&lt;&gt;OFFSET(C635,1,0)),SUMIFS(M.1[Giá có thuế],M.1[Số ĐK],C635),"")</f>
        <v/>
      </c>
      <c r="T635" s="159"/>
      <c r="U635" s="161" t="str">
        <f>IF(T635="","",'Thông Tin Chung'!$L$3)</f>
        <v/>
      </c>
      <c r="V635" s="163" t="str">
        <f t="shared" ca="1" si="139"/>
        <v/>
      </c>
      <c r="W635" s="165"/>
      <c r="X635" s="155" t="str">
        <f ca="1">IF(C635="","",IF(OR(D635&lt;NgayBatDau,D635&gt;NgayKetThuc),"Ngày tháng phải nằm trong kỳ báo cáo",IF(AND(F635&lt;&gt;"",COUNTIF(D.3[Tên nhà cung cấp],F635)=0),"Tên NCC chưa khai báo trong DSNCC",IF(AND(G635&lt;&gt;"",COUNTIF(D.1[Tên sản phẩm],G635)=0),"SP này chưa khai báo trong DSSP",""))))</f>
        <v/>
      </c>
      <c r="Y635" s="23" t="str">
        <f t="shared" ca="1" si="141"/>
        <v/>
      </c>
      <c r="Z635" s="23" t="str">
        <f t="shared" ca="1" si="142"/>
        <v/>
      </c>
      <c r="AA635" s="23" t="str">
        <f t="shared" ca="1" si="143"/>
        <v/>
      </c>
    </row>
    <row r="636" spans="2:27" ht="27.75" customHeight="1" x14ac:dyDescent="0.2">
      <c r="B636" s="7">
        <f t="shared" si="130"/>
        <v>633</v>
      </c>
      <c r="C636" s="7" t="str">
        <f t="shared" ca="1" si="140"/>
        <v/>
      </c>
      <c r="D636" s="156" t="str">
        <f t="shared" ca="1" si="131"/>
        <v/>
      </c>
      <c r="E636" s="157" t="str">
        <f t="shared" ca="1" si="132"/>
        <v/>
      </c>
      <c r="F636" s="158" t="str">
        <f t="shared" ca="1" si="133"/>
        <v/>
      </c>
      <c r="G636" s="159"/>
      <c r="H636" s="159" t="str">
        <f>IF(G636="","",INDEX(D.1[Quy cách],MATCH(G636,D.1[Tên sản phẩm],0)))</f>
        <v/>
      </c>
      <c r="I636" s="160" t="str">
        <f>IF(G636="","",INDEX(D.1[ĐVT],MATCH(G636,D.1[Tên sản phẩm],0)))</f>
        <v/>
      </c>
      <c r="J636" s="162" t="str">
        <f>IF(G636="","",INDEX(D.1[Đơn giá nhập
(Hàng tồn đầu kỳ)],MATCH(G636,D.1[Tên sản phẩm],0)))</f>
        <v/>
      </c>
      <c r="K636" s="162" t="str">
        <f t="shared" si="134"/>
        <v/>
      </c>
      <c r="L636" s="159"/>
      <c r="M636" s="163" t="str">
        <f t="shared" si="135"/>
        <v/>
      </c>
      <c r="N636" s="164"/>
      <c r="O636" s="162"/>
      <c r="P636" s="163" t="str">
        <f t="shared" si="136"/>
        <v/>
      </c>
      <c r="Q636" s="164" t="str">
        <f t="shared" ca="1" si="137"/>
        <v/>
      </c>
      <c r="R636" s="163" t="str">
        <f t="shared" si="138"/>
        <v/>
      </c>
      <c r="S636" s="163" t="str">
        <f ca="1">IF(AND(C636&lt;&gt;"",C636&lt;&gt;OFFSET(C636,1,0)),SUMIFS(M.1[Giá có thuế],M.1[Số ĐK],C636),"")</f>
        <v/>
      </c>
      <c r="T636" s="159"/>
      <c r="U636" s="161" t="str">
        <f>IF(T636="","",'Thông Tin Chung'!$L$3)</f>
        <v/>
      </c>
      <c r="V636" s="163" t="str">
        <f t="shared" ca="1" si="139"/>
        <v/>
      </c>
      <c r="W636" s="165"/>
      <c r="X636" s="155" t="str">
        <f ca="1">IF(C636="","",IF(OR(D636&lt;NgayBatDau,D636&gt;NgayKetThuc),"Ngày tháng phải nằm trong kỳ báo cáo",IF(AND(F636&lt;&gt;"",COUNTIF(D.3[Tên nhà cung cấp],F636)=0),"Tên NCC chưa khai báo trong DSNCC",IF(AND(G636&lt;&gt;"",COUNTIF(D.1[Tên sản phẩm],G636)=0),"SP này chưa khai báo trong DSSP",""))))</f>
        <v/>
      </c>
      <c r="Y636" s="23" t="str">
        <f t="shared" ca="1" si="141"/>
        <v/>
      </c>
      <c r="Z636" s="23" t="str">
        <f t="shared" ca="1" si="142"/>
        <v/>
      </c>
      <c r="AA636" s="23" t="str">
        <f t="shared" ca="1" si="143"/>
        <v/>
      </c>
    </row>
    <row r="637" spans="2:27" ht="27.75" customHeight="1" x14ac:dyDescent="0.2">
      <c r="B637" s="7">
        <f t="shared" si="130"/>
        <v>634</v>
      </c>
      <c r="C637" s="7" t="str">
        <f t="shared" ca="1" si="140"/>
        <v/>
      </c>
      <c r="D637" s="156" t="str">
        <f t="shared" ca="1" si="131"/>
        <v/>
      </c>
      <c r="E637" s="157" t="str">
        <f t="shared" ca="1" si="132"/>
        <v/>
      </c>
      <c r="F637" s="158" t="str">
        <f t="shared" ca="1" si="133"/>
        <v/>
      </c>
      <c r="G637" s="159"/>
      <c r="H637" s="159" t="str">
        <f>IF(G637="","",INDEX(D.1[Quy cách],MATCH(G637,D.1[Tên sản phẩm],0)))</f>
        <v/>
      </c>
      <c r="I637" s="160" t="str">
        <f>IF(G637="","",INDEX(D.1[ĐVT],MATCH(G637,D.1[Tên sản phẩm],0)))</f>
        <v/>
      </c>
      <c r="J637" s="162" t="str">
        <f>IF(G637="","",INDEX(D.1[Đơn giá nhập
(Hàng tồn đầu kỳ)],MATCH(G637,D.1[Tên sản phẩm],0)))</f>
        <v/>
      </c>
      <c r="K637" s="162" t="str">
        <f t="shared" si="134"/>
        <v/>
      </c>
      <c r="L637" s="159"/>
      <c r="M637" s="163" t="str">
        <f t="shared" si="135"/>
        <v/>
      </c>
      <c r="N637" s="164"/>
      <c r="O637" s="162"/>
      <c r="P637" s="163" t="str">
        <f t="shared" si="136"/>
        <v/>
      </c>
      <c r="Q637" s="164" t="str">
        <f t="shared" ca="1" si="137"/>
        <v/>
      </c>
      <c r="R637" s="163" t="str">
        <f t="shared" si="138"/>
        <v/>
      </c>
      <c r="S637" s="163" t="str">
        <f ca="1">IF(AND(C637&lt;&gt;"",C637&lt;&gt;OFFSET(C637,1,0)),SUMIFS(M.1[Giá có thuế],M.1[Số ĐK],C637),"")</f>
        <v/>
      </c>
      <c r="T637" s="159"/>
      <c r="U637" s="161" t="str">
        <f>IF(T637="","",'Thông Tin Chung'!$L$3)</f>
        <v/>
      </c>
      <c r="V637" s="163" t="str">
        <f t="shared" ca="1" si="139"/>
        <v/>
      </c>
      <c r="W637" s="165"/>
      <c r="X637" s="155" t="str">
        <f ca="1">IF(C637="","",IF(OR(D637&lt;NgayBatDau,D637&gt;NgayKetThuc),"Ngày tháng phải nằm trong kỳ báo cáo",IF(AND(F637&lt;&gt;"",COUNTIF(D.3[Tên nhà cung cấp],F637)=0),"Tên NCC chưa khai báo trong DSNCC",IF(AND(G637&lt;&gt;"",COUNTIF(D.1[Tên sản phẩm],G637)=0),"SP này chưa khai báo trong DSSP",""))))</f>
        <v/>
      </c>
      <c r="Y637" s="23" t="str">
        <f t="shared" ca="1" si="141"/>
        <v/>
      </c>
      <c r="Z637" s="23" t="str">
        <f t="shared" ca="1" si="142"/>
        <v/>
      </c>
      <c r="AA637" s="23" t="str">
        <f t="shared" ca="1" si="143"/>
        <v/>
      </c>
    </row>
    <row r="638" spans="2:27" ht="27.75" customHeight="1" x14ac:dyDescent="0.2">
      <c r="B638" s="7">
        <f t="shared" si="130"/>
        <v>635</v>
      </c>
      <c r="C638" s="7" t="str">
        <f t="shared" ca="1" si="140"/>
        <v/>
      </c>
      <c r="D638" s="156" t="str">
        <f t="shared" ca="1" si="131"/>
        <v/>
      </c>
      <c r="E638" s="157" t="str">
        <f t="shared" ca="1" si="132"/>
        <v/>
      </c>
      <c r="F638" s="158" t="str">
        <f t="shared" ca="1" si="133"/>
        <v/>
      </c>
      <c r="G638" s="159"/>
      <c r="H638" s="159" t="str">
        <f>IF(G638="","",INDEX(D.1[Quy cách],MATCH(G638,D.1[Tên sản phẩm],0)))</f>
        <v/>
      </c>
      <c r="I638" s="160" t="str">
        <f>IF(G638="","",INDEX(D.1[ĐVT],MATCH(G638,D.1[Tên sản phẩm],0)))</f>
        <v/>
      </c>
      <c r="J638" s="162" t="str">
        <f>IF(G638="","",INDEX(D.1[Đơn giá nhập
(Hàng tồn đầu kỳ)],MATCH(G638,D.1[Tên sản phẩm],0)))</f>
        <v/>
      </c>
      <c r="K638" s="162" t="str">
        <f t="shared" si="134"/>
        <v/>
      </c>
      <c r="L638" s="159"/>
      <c r="M638" s="163" t="str">
        <f t="shared" si="135"/>
        <v/>
      </c>
      <c r="N638" s="164"/>
      <c r="O638" s="162"/>
      <c r="P638" s="163" t="str">
        <f t="shared" si="136"/>
        <v/>
      </c>
      <c r="Q638" s="164" t="str">
        <f t="shared" ca="1" si="137"/>
        <v/>
      </c>
      <c r="R638" s="163" t="str">
        <f t="shared" si="138"/>
        <v/>
      </c>
      <c r="S638" s="163" t="str">
        <f ca="1">IF(AND(C638&lt;&gt;"",C638&lt;&gt;OFFSET(C638,1,0)),SUMIFS(M.1[Giá có thuế],M.1[Số ĐK],C638),"")</f>
        <v/>
      </c>
      <c r="T638" s="159"/>
      <c r="U638" s="161" t="str">
        <f>IF(T638="","",'Thông Tin Chung'!$L$3)</f>
        <v/>
      </c>
      <c r="V638" s="163" t="str">
        <f t="shared" ca="1" si="139"/>
        <v/>
      </c>
      <c r="W638" s="165"/>
      <c r="X638" s="155" t="str">
        <f ca="1">IF(C638="","",IF(OR(D638&lt;NgayBatDau,D638&gt;NgayKetThuc),"Ngày tháng phải nằm trong kỳ báo cáo",IF(AND(F638&lt;&gt;"",COUNTIF(D.3[Tên nhà cung cấp],F638)=0),"Tên NCC chưa khai báo trong DSNCC",IF(AND(G638&lt;&gt;"",COUNTIF(D.1[Tên sản phẩm],G638)=0),"SP này chưa khai báo trong DSSP",""))))</f>
        <v/>
      </c>
      <c r="Y638" s="23" t="str">
        <f t="shared" ca="1" si="141"/>
        <v/>
      </c>
      <c r="Z638" s="23" t="str">
        <f t="shared" ca="1" si="142"/>
        <v/>
      </c>
      <c r="AA638" s="23" t="str">
        <f t="shared" ca="1" si="143"/>
        <v/>
      </c>
    </row>
    <row r="639" spans="2:27" ht="27.75" customHeight="1" x14ac:dyDescent="0.2">
      <c r="B639" s="7">
        <f t="shared" si="130"/>
        <v>636</v>
      </c>
      <c r="C639" s="7" t="str">
        <f t="shared" ca="1" si="140"/>
        <v/>
      </c>
      <c r="D639" s="156" t="str">
        <f t="shared" ca="1" si="131"/>
        <v/>
      </c>
      <c r="E639" s="157" t="str">
        <f t="shared" ca="1" si="132"/>
        <v/>
      </c>
      <c r="F639" s="158" t="str">
        <f t="shared" ca="1" si="133"/>
        <v/>
      </c>
      <c r="G639" s="159"/>
      <c r="H639" s="159" t="str">
        <f>IF(G639="","",INDEX(D.1[Quy cách],MATCH(G639,D.1[Tên sản phẩm],0)))</f>
        <v/>
      </c>
      <c r="I639" s="160" t="str">
        <f>IF(G639="","",INDEX(D.1[ĐVT],MATCH(G639,D.1[Tên sản phẩm],0)))</f>
        <v/>
      </c>
      <c r="J639" s="162" t="str">
        <f>IF(G639="","",INDEX(D.1[Đơn giá nhập
(Hàng tồn đầu kỳ)],MATCH(G639,D.1[Tên sản phẩm],0)))</f>
        <v/>
      </c>
      <c r="K639" s="162" t="str">
        <f t="shared" si="134"/>
        <v/>
      </c>
      <c r="L639" s="159"/>
      <c r="M639" s="163" t="str">
        <f t="shared" si="135"/>
        <v/>
      </c>
      <c r="N639" s="164"/>
      <c r="O639" s="162"/>
      <c r="P639" s="163" t="str">
        <f t="shared" si="136"/>
        <v/>
      </c>
      <c r="Q639" s="164" t="str">
        <f t="shared" ca="1" si="137"/>
        <v/>
      </c>
      <c r="R639" s="163" t="str">
        <f t="shared" si="138"/>
        <v/>
      </c>
      <c r="S639" s="163" t="str">
        <f ca="1">IF(AND(C639&lt;&gt;"",C639&lt;&gt;OFFSET(C639,1,0)),SUMIFS(M.1[Giá có thuế],M.1[Số ĐK],C639),"")</f>
        <v/>
      </c>
      <c r="T639" s="159"/>
      <c r="U639" s="161" t="str">
        <f>IF(T639="","",'Thông Tin Chung'!$L$3)</f>
        <v/>
      </c>
      <c r="V639" s="163" t="str">
        <f t="shared" ca="1" si="139"/>
        <v/>
      </c>
      <c r="W639" s="165"/>
      <c r="X639" s="155" t="str">
        <f ca="1">IF(C639="","",IF(OR(D639&lt;NgayBatDau,D639&gt;NgayKetThuc),"Ngày tháng phải nằm trong kỳ báo cáo",IF(AND(F639&lt;&gt;"",COUNTIF(D.3[Tên nhà cung cấp],F639)=0),"Tên NCC chưa khai báo trong DSNCC",IF(AND(G639&lt;&gt;"",COUNTIF(D.1[Tên sản phẩm],G639)=0),"SP này chưa khai báo trong DSSP",""))))</f>
        <v/>
      </c>
      <c r="Y639" s="23" t="str">
        <f t="shared" ca="1" si="141"/>
        <v/>
      </c>
      <c r="Z639" s="23" t="str">
        <f t="shared" ca="1" si="142"/>
        <v/>
      </c>
      <c r="AA639" s="23" t="str">
        <f t="shared" ca="1" si="143"/>
        <v/>
      </c>
    </row>
    <row r="640" spans="2:27" ht="27.75" customHeight="1" x14ac:dyDescent="0.2">
      <c r="B640" s="7">
        <f t="shared" si="130"/>
        <v>637</v>
      </c>
      <c r="C640" s="7" t="str">
        <f t="shared" ca="1" si="140"/>
        <v/>
      </c>
      <c r="D640" s="156" t="str">
        <f t="shared" ca="1" si="131"/>
        <v/>
      </c>
      <c r="E640" s="157" t="str">
        <f t="shared" ca="1" si="132"/>
        <v/>
      </c>
      <c r="F640" s="158" t="str">
        <f t="shared" ca="1" si="133"/>
        <v/>
      </c>
      <c r="G640" s="159"/>
      <c r="H640" s="159" t="str">
        <f>IF(G640="","",INDEX(D.1[Quy cách],MATCH(G640,D.1[Tên sản phẩm],0)))</f>
        <v/>
      </c>
      <c r="I640" s="160" t="str">
        <f>IF(G640="","",INDEX(D.1[ĐVT],MATCH(G640,D.1[Tên sản phẩm],0)))</f>
        <v/>
      </c>
      <c r="J640" s="162" t="str">
        <f>IF(G640="","",INDEX(D.1[Đơn giá nhập
(Hàng tồn đầu kỳ)],MATCH(G640,D.1[Tên sản phẩm],0)))</f>
        <v/>
      </c>
      <c r="K640" s="162" t="str">
        <f t="shared" si="134"/>
        <v/>
      </c>
      <c r="L640" s="159"/>
      <c r="M640" s="163" t="str">
        <f t="shared" si="135"/>
        <v/>
      </c>
      <c r="N640" s="164"/>
      <c r="O640" s="162"/>
      <c r="P640" s="163" t="str">
        <f t="shared" si="136"/>
        <v/>
      </c>
      <c r="Q640" s="164" t="str">
        <f t="shared" ca="1" si="137"/>
        <v/>
      </c>
      <c r="R640" s="163" t="str">
        <f t="shared" si="138"/>
        <v/>
      </c>
      <c r="S640" s="163" t="str">
        <f ca="1">IF(AND(C640&lt;&gt;"",C640&lt;&gt;OFFSET(C640,1,0)),SUMIFS(M.1[Giá có thuế],M.1[Số ĐK],C640),"")</f>
        <v/>
      </c>
      <c r="T640" s="159"/>
      <c r="U640" s="161" t="str">
        <f>IF(T640="","",'Thông Tin Chung'!$L$3)</f>
        <v/>
      </c>
      <c r="V640" s="163" t="str">
        <f t="shared" ca="1" si="139"/>
        <v/>
      </c>
      <c r="W640" s="165"/>
      <c r="X640" s="155" t="str">
        <f ca="1">IF(C640="","",IF(OR(D640&lt;NgayBatDau,D640&gt;NgayKetThuc),"Ngày tháng phải nằm trong kỳ báo cáo",IF(AND(F640&lt;&gt;"",COUNTIF(D.3[Tên nhà cung cấp],F640)=0),"Tên NCC chưa khai báo trong DSNCC",IF(AND(G640&lt;&gt;"",COUNTIF(D.1[Tên sản phẩm],G640)=0),"SP này chưa khai báo trong DSSP",""))))</f>
        <v/>
      </c>
      <c r="Y640" s="23" t="str">
        <f t="shared" ca="1" si="141"/>
        <v/>
      </c>
      <c r="Z640" s="23" t="str">
        <f t="shared" ca="1" si="142"/>
        <v/>
      </c>
      <c r="AA640" s="23" t="str">
        <f t="shared" ca="1" si="143"/>
        <v/>
      </c>
    </row>
    <row r="641" spans="2:27" ht="27.75" customHeight="1" x14ac:dyDescent="0.2">
      <c r="B641" s="7">
        <f t="shared" si="130"/>
        <v>638</v>
      </c>
      <c r="C641" s="7" t="str">
        <f t="shared" ca="1" si="140"/>
        <v/>
      </c>
      <c r="D641" s="156" t="str">
        <f t="shared" ca="1" si="131"/>
        <v/>
      </c>
      <c r="E641" s="157" t="str">
        <f t="shared" ca="1" si="132"/>
        <v/>
      </c>
      <c r="F641" s="158" t="str">
        <f t="shared" ca="1" si="133"/>
        <v/>
      </c>
      <c r="G641" s="159"/>
      <c r="H641" s="159" t="str">
        <f>IF(G641="","",INDEX(D.1[Quy cách],MATCH(G641,D.1[Tên sản phẩm],0)))</f>
        <v/>
      </c>
      <c r="I641" s="160" t="str">
        <f>IF(G641="","",INDEX(D.1[ĐVT],MATCH(G641,D.1[Tên sản phẩm],0)))</f>
        <v/>
      </c>
      <c r="J641" s="162" t="str">
        <f>IF(G641="","",INDEX(D.1[Đơn giá nhập
(Hàng tồn đầu kỳ)],MATCH(G641,D.1[Tên sản phẩm],0)))</f>
        <v/>
      </c>
      <c r="K641" s="162" t="str">
        <f t="shared" si="134"/>
        <v/>
      </c>
      <c r="L641" s="159"/>
      <c r="M641" s="163" t="str">
        <f t="shared" si="135"/>
        <v/>
      </c>
      <c r="N641" s="164"/>
      <c r="O641" s="162"/>
      <c r="P641" s="163" t="str">
        <f t="shared" si="136"/>
        <v/>
      </c>
      <c r="Q641" s="164" t="str">
        <f t="shared" ca="1" si="137"/>
        <v/>
      </c>
      <c r="R641" s="163" t="str">
        <f t="shared" si="138"/>
        <v/>
      </c>
      <c r="S641" s="163" t="str">
        <f ca="1">IF(AND(C641&lt;&gt;"",C641&lt;&gt;OFFSET(C641,1,0)),SUMIFS(M.1[Giá có thuế],M.1[Số ĐK],C641),"")</f>
        <v/>
      </c>
      <c r="T641" s="159"/>
      <c r="U641" s="161" t="str">
        <f>IF(T641="","",'Thông Tin Chung'!$L$3)</f>
        <v/>
      </c>
      <c r="V641" s="163" t="str">
        <f t="shared" ca="1" si="139"/>
        <v/>
      </c>
      <c r="W641" s="165"/>
      <c r="X641" s="155" t="str">
        <f ca="1">IF(C641="","",IF(OR(D641&lt;NgayBatDau,D641&gt;NgayKetThuc),"Ngày tháng phải nằm trong kỳ báo cáo",IF(AND(F641&lt;&gt;"",COUNTIF(D.3[Tên nhà cung cấp],F641)=0),"Tên NCC chưa khai báo trong DSNCC",IF(AND(G641&lt;&gt;"",COUNTIF(D.1[Tên sản phẩm],G641)=0),"SP này chưa khai báo trong DSSP",""))))</f>
        <v/>
      </c>
      <c r="Y641" s="23" t="str">
        <f t="shared" ca="1" si="141"/>
        <v/>
      </c>
      <c r="Z641" s="23" t="str">
        <f t="shared" ca="1" si="142"/>
        <v/>
      </c>
      <c r="AA641" s="23" t="str">
        <f t="shared" ca="1" si="143"/>
        <v/>
      </c>
    </row>
    <row r="642" spans="2:27" ht="27.75" customHeight="1" x14ac:dyDescent="0.2">
      <c r="B642" s="7">
        <f t="shared" si="130"/>
        <v>639</v>
      </c>
      <c r="C642" s="7" t="str">
        <f t="shared" ca="1" si="140"/>
        <v/>
      </c>
      <c r="D642" s="156" t="str">
        <f t="shared" ca="1" si="131"/>
        <v/>
      </c>
      <c r="E642" s="157" t="str">
        <f t="shared" ca="1" si="132"/>
        <v/>
      </c>
      <c r="F642" s="158" t="str">
        <f t="shared" ca="1" si="133"/>
        <v/>
      </c>
      <c r="G642" s="159"/>
      <c r="H642" s="159" t="str">
        <f>IF(G642="","",INDEX(D.1[Quy cách],MATCH(G642,D.1[Tên sản phẩm],0)))</f>
        <v/>
      </c>
      <c r="I642" s="160" t="str">
        <f>IF(G642="","",INDEX(D.1[ĐVT],MATCH(G642,D.1[Tên sản phẩm],0)))</f>
        <v/>
      </c>
      <c r="J642" s="162" t="str">
        <f>IF(G642="","",INDEX(D.1[Đơn giá nhập
(Hàng tồn đầu kỳ)],MATCH(G642,D.1[Tên sản phẩm],0)))</f>
        <v/>
      </c>
      <c r="K642" s="162" t="str">
        <f t="shared" si="134"/>
        <v/>
      </c>
      <c r="L642" s="159"/>
      <c r="M642" s="163" t="str">
        <f t="shared" si="135"/>
        <v/>
      </c>
      <c r="N642" s="164"/>
      <c r="O642" s="162"/>
      <c r="P642" s="163" t="str">
        <f t="shared" si="136"/>
        <v/>
      </c>
      <c r="Q642" s="164" t="str">
        <f t="shared" ca="1" si="137"/>
        <v/>
      </c>
      <c r="R642" s="163" t="str">
        <f t="shared" si="138"/>
        <v/>
      </c>
      <c r="S642" s="163" t="str">
        <f ca="1">IF(AND(C642&lt;&gt;"",C642&lt;&gt;OFFSET(C642,1,0)),SUMIFS(M.1[Giá có thuế],M.1[Số ĐK],C642),"")</f>
        <v/>
      </c>
      <c r="T642" s="159"/>
      <c r="U642" s="161" t="str">
        <f>IF(T642="","",'Thông Tin Chung'!$L$3)</f>
        <v/>
      </c>
      <c r="V642" s="163" t="str">
        <f t="shared" ca="1" si="139"/>
        <v/>
      </c>
      <c r="W642" s="165"/>
      <c r="X642" s="155" t="str">
        <f ca="1">IF(C642="","",IF(OR(D642&lt;NgayBatDau,D642&gt;NgayKetThuc),"Ngày tháng phải nằm trong kỳ báo cáo",IF(AND(F642&lt;&gt;"",COUNTIF(D.3[Tên nhà cung cấp],F642)=0),"Tên NCC chưa khai báo trong DSNCC",IF(AND(G642&lt;&gt;"",COUNTIF(D.1[Tên sản phẩm],G642)=0),"SP này chưa khai báo trong DSSP",""))))</f>
        <v/>
      </c>
      <c r="Y642" s="23" t="str">
        <f t="shared" ca="1" si="141"/>
        <v/>
      </c>
      <c r="Z642" s="23" t="str">
        <f t="shared" ca="1" si="142"/>
        <v/>
      </c>
      <c r="AA642" s="23" t="str">
        <f t="shared" ca="1" si="143"/>
        <v/>
      </c>
    </row>
    <row r="643" spans="2:27" ht="27.75" customHeight="1" x14ac:dyDescent="0.2">
      <c r="B643" s="7">
        <f t="shared" ref="B643:B706" si="144">ROW(A643)-3</f>
        <v>640</v>
      </c>
      <c r="C643" s="7" t="str">
        <f t="shared" ca="1" si="140"/>
        <v/>
      </c>
      <c r="D643" s="156" t="str">
        <f t="shared" ca="1" si="131"/>
        <v/>
      </c>
      <c r="E643" s="157" t="str">
        <f t="shared" ca="1" si="132"/>
        <v/>
      </c>
      <c r="F643" s="158" t="str">
        <f t="shared" ca="1" si="133"/>
        <v/>
      </c>
      <c r="G643" s="159"/>
      <c r="H643" s="159" t="str">
        <f>IF(G643="","",INDEX(D.1[Quy cách],MATCH(G643,D.1[Tên sản phẩm],0)))</f>
        <v/>
      </c>
      <c r="I643" s="160" t="str">
        <f>IF(G643="","",INDEX(D.1[ĐVT],MATCH(G643,D.1[Tên sản phẩm],0)))</f>
        <v/>
      </c>
      <c r="J643" s="162" t="str">
        <f>IF(G643="","",INDEX(D.1[Đơn giá nhập
(Hàng tồn đầu kỳ)],MATCH(G643,D.1[Tên sản phẩm],0)))</f>
        <v/>
      </c>
      <c r="K643" s="162" t="str">
        <f t="shared" si="134"/>
        <v/>
      </c>
      <c r="L643" s="159"/>
      <c r="M643" s="163" t="str">
        <f t="shared" si="135"/>
        <v/>
      </c>
      <c r="N643" s="164"/>
      <c r="O643" s="162"/>
      <c r="P643" s="163" t="str">
        <f t="shared" si="136"/>
        <v/>
      </c>
      <c r="Q643" s="164" t="str">
        <f t="shared" ca="1" si="137"/>
        <v/>
      </c>
      <c r="R643" s="163" t="str">
        <f t="shared" si="138"/>
        <v/>
      </c>
      <c r="S643" s="163" t="str">
        <f ca="1">IF(AND(C643&lt;&gt;"",C643&lt;&gt;OFFSET(C643,1,0)),SUMIFS(M.1[Giá có thuế],M.1[Số ĐK],C643),"")</f>
        <v/>
      </c>
      <c r="T643" s="159"/>
      <c r="U643" s="161" t="str">
        <f>IF(T643="","",'Thông Tin Chung'!$L$3)</f>
        <v/>
      </c>
      <c r="V643" s="163" t="str">
        <f t="shared" ca="1" si="139"/>
        <v/>
      </c>
      <c r="W643" s="165"/>
      <c r="X643" s="155" t="str">
        <f ca="1">IF(C643="","",IF(OR(D643&lt;NgayBatDau,D643&gt;NgayKetThuc),"Ngày tháng phải nằm trong kỳ báo cáo",IF(AND(F643&lt;&gt;"",COUNTIF(D.3[Tên nhà cung cấp],F643)=0),"Tên NCC chưa khai báo trong DSNCC",IF(AND(G643&lt;&gt;"",COUNTIF(D.1[Tên sản phẩm],G643)=0),"SP này chưa khai báo trong DSSP",""))))</f>
        <v/>
      </c>
      <c r="Y643" s="23" t="str">
        <f t="shared" ca="1" si="141"/>
        <v/>
      </c>
      <c r="Z643" s="23" t="str">
        <f t="shared" ca="1" si="142"/>
        <v/>
      </c>
      <c r="AA643" s="23" t="str">
        <f t="shared" ca="1" si="143"/>
        <v/>
      </c>
    </row>
    <row r="644" spans="2:27" ht="27.75" customHeight="1" x14ac:dyDescent="0.2">
      <c r="B644" s="7">
        <f t="shared" si="144"/>
        <v>641</v>
      </c>
      <c r="C644" s="7" t="str">
        <f t="shared" ca="1" si="140"/>
        <v/>
      </c>
      <c r="D644" s="156" t="str">
        <f t="shared" ref="D644:D707" ca="1" si="145">IF(AND($G644&lt;&gt;"",B644&lt;&gt;1),OFFSET(C644,-1,1),"")</f>
        <v/>
      </c>
      <c r="E644" s="157" t="str">
        <f t="shared" ref="E644:E707" ca="1" si="146">IF(AND($G644&lt;&gt;"",B644&lt;&gt;1),OFFSET(D644,-1,1),"")</f>
        <v/>
      </c>
      <c r="F644" s="158" t="str">
        <f t="shared" ref="F644:F707" ca="1" si="147">IF(AND($G644&lt;&gt;"",B644&lt;&gt;1),OFFSET(E644,-1,1),"")</f>
        <v/>
      </c>
      <c r="G644" s="159"/>
      <c r="H644" s="159" t="str">
        <f>IF(G644="","",INDEX(D.1[Quy cách],MATCH(G644,D.1[Tên sản phẩm],0)))</f>
        <v/>
      </c>
      <c r="I644" s="160" t="str">
        <f>IF(G644="","",INDEX(D.1[ĐVT],MATCH(G644,D.1[Tên sản phẩm],0)))</f>
        <v/>
      </c>
      <c r="J644" s="162" t="str">
        <f>IF(G644="","",INDEX(D.1[Đơn giá nhập
(Hàng tồn đầu kỳ)],MATCH(G644,D.1[Tên sản phẩm],0)))</f>
        <v/>
      </c>
      <c r="K644" s="162" t="str">
        <f t="shared" ref="K644:K707" si="148">IF(OR(G644="",J644=""),"",1)</f>
        <v/>
      </c>
      <c r="L644" s="159"/>
      <c r="M644" s="163" t="str">
        <f t="shared" ref="M644:M707" si="149">IF(AND(J644&lt;&gt;"",K644&lt;&gt;""),J644*K644,"")</f>
        <v/>
      </c>
      <c r="N644" s="164"/>
      <c r="O644" s="162"/>
      <c r="P644" s="163" t="str">
        <f t="shared" ref="P644:P707" si="150">IF(M644="","",M644-SUM(O644))</f>
        <v/>
      </c>
      <c r="Q644" s="164" t="str">
        <f t="shared" ref="Q644:Q707" ca="1" si="151">IF(AND(P644&lt;&gt;"",C644=OFFSET(C644,-1,0)),OFFSET(P644,-1,1),"")</f>
        <v/>
      </c>
      <c r="R644" s="163" t="str">
        <f t="shared" ref="R644:R707" si="152">IF(P644="","",P644*SUM(1,Q644))</f>
        <v/>
      </c>
      <c r="S644" s="163" t="str">
        <f ca="1">IF(AND(C644&lt;&gt;"",C644&lt;&gt;OFFSET(C644,1,0)),SUMIFS(M.1[Giá có thuế],M.1[Số ĐK],C644),"")</f>
        <v/>
      </c>
      <c r="T644" s="159"/>
      <c r="U644" s="161" t="str">
        <f>IF(T644="","",'Thông Tin Chung'!$L$3)</f>
        <v/>
      </c>
      <c r="V644" s="163" t="str">
        <f t="shared" ref="V644:V707" ca="1" si="153">IF(AND(S644&lt;&gt;"",T644&lt;&gt;"",S644&lt;&gt;0),S644-T644,"")</f>
        <v/>
      </c>
      <c r="W644" s="165"/>
      <c r="X644" s="155" t="str">
        <f ca="1">IF(C644="","",IF(OR(D644&lt;NgayBatDau,D644&gt;NgayKetThuc),"Ngày tháng phải nằm trong kỳ báo cáo",IF(AND(F644&lt;&gt;"",COUNTIF(D.3[Tên nhà cung cấp],F644)=0),"Tên NCC chưa khai báo trong DSNCC",IF(AND(G644&lt;&gt;"",COUNTIF(D.1[Tên sản phẩm],G644)=0),"SP này chưa khai báo trong DSSP",""))))</f>
        <v/>
      </c>
      <c r="Y644" s="23" t="str">
        <f t="shared" ca="1" si="141"/>
        <v/>
      </c>
      <c r="Z644" s="23" t="str">
        <f t="shared" ca="1" si="142"/>
        <v/>
      </c>
      <c r="AA644" s="23" t="str">
        <f t="shared" ca="1" si="143"/>
        <v/>
      </c>
    </row>
    <row r="645" spans="2:27" ht="27.75" customHeight="1" x14ac:dyDescent="0.2">
      <c r="B645" s="7">
        <f t="shared" si="144"/>
        <v>642</v>
      </c>
      <c r="C645" s="7" t="str">
        <f t="shared" ref="C645:C708" ca="1" si="154">IF(AND(D645="",E645="",F645=""),"",IF(AND(D645=OFFSET(D645,-1,0),E645=OFFSET(E645,-1,0),F645=OFFSET(F645,-1,0)),OFFSET(B645,-1,1),B645))</f>
        <v/>
      </c>
      <c r="D645" s="156" t="str">
        <f t="shared" ca="1" si="145"/>
        <v/>
      </c>
      <c r="E645" s="157" t="str">
        <f t="shared" ca="1" si="146"/>
        <v/>
      </c>
      <c r="F645" s="158" t="str">
        <f t="shared" ca="1" si="147"/>
        <v/>
      </c>
      <c r="G645" s="159"/>
      <c r="H645" s="159" t="str">
        <f>IF(G645="","",INDEX(D.1[Quy cách],MATCH(G645,D.1[Tên sản phẩm],0)))</f>
        <v/>
      </c>
      <c r="I645" s="160" t="str">
        <f>IF(G645="","",INDEX(D.1[ĐVT],MATCH(G645,D.1[Tên sản phẩm],0)))</f>
        <v/>
      </c>
      <c r="J645" s="162" t="str">
        <f>IF(G645="","",INDEX(D.1[Đơn giá nhập
(Hàng tồn đầu kỳ)],MATCH(G645,D.1[Tên sản phẩm],0)))</f>
        <v/>
      </c>
      <c r="K645" s="162" t="str">
        <f t="shared" si="148"/>
        <v/>
      </c>
      <c r="L645" s="159"/>
      <c r="M645" s="163" t="str">
        <f t="shared" si="149"/>
        <v/>
      </c>
      <c r="N645" s="164"/>
      <c r="O645" s="162"/>
      <c r="P645" s="163" t="str">
        <f t="shared" si="150"/>
        <v/>
      </c>
      <c r="Q645" s="164" t="str">
        <f t="shared" ca="1" si="151"/>
        <v/>
      </c>
      <c r="R645" s="163" t="str">
        <f t="shared" si="152"/>
        <v/>
      </c>
      <c r="S645" s="163" t="str">
        <f ca="1">IF(AND(C645&lt;&gt;"",C645&lt;&gt;OFFSET(C645,1,0)),SUMIFS(M.1[Giá có thuế],M.1[Số ĐK],C645),"")</f>
        <v/>
      </c>
      <c r="T645" s="159"/>
      <c r="U645" s="161" t="str">
        <f>IF(T645="","",'Thông Tin Chung'!$L$3)</f>
        <v/>
      </c>
      <c r="V645" s="163" t="str">
        <f t="shared" ca="1" si="153"/>
        <v/>
      </c>
      <c r="W645" s="165"/>
      <c r="X645" s="155" t="str">
        <f ca="1">IF(C645="","",IF(OR(D645&lt;NgayBatDau,D645&gt;NgayKetThuc),"Ngày tháng phải nằm trong kỳ báo cáo",IF(AND(F645&lt;&gt;"",COUNTIF(D.3[Tên nhà cung cấp],F645)=0),"Tên NCC chưa khai báo trong DSNCC",IF(AND(G645&lt;&gt;"",COUNTIF(D.1[Tên sản phẩm],G645)=0),"SP này chưa khai báo trong DSSP",""))))</f>
        <v/>
      </c>
      <c r="Y645" s="23" t="str">
        <f t="shared" ref="Y645:Y708" ca="1" si="155">IF(D645="","",IF(D645&lt;B3LocTuNgay,0,IF(D645&lt;=B3LocDenNgay,1,"")))</f>
        <v/>
      </c>
      <c r="Z645" s="23" t="str">
        <f t="shared" ref="Z645:Z708" ca="1" si="156">IF(D645="","",IF(D645&lt;B4LocTuNgay,0,IF(D645&lt;=B4LocDenNgay,1,"")))</f>
        <v/>
      </c>
      <c r="AA645" s="23" t="str">
        <f t="shared" ref="AA645:AA708" ca="1" si="157">IF(D645="","",IF(D645&lt;B5LocTuNgay,0,IF(D645&lt;=B5LocDenNgay,1,"")))</f>
        <v/>
      </c>
    </row>
    <row r="646" spans="2:27" ht="27.75" customHeight="1" x14ac:dyDescent="0.2">
      <c r="B646" s="7">
        <f t="shared" si="144"/>
        <v>643</v>
      </c>
      <c r="C646" s="7" t="str">
        <f t="shared" ca="1" si="154"/>
        <v/>
      </c>
      <c r="D646" s="156" t="str">
        <f t="shared" ca="1" si="145"/>
        <v/>
      </c>
      <c r="E646" s="157" t="str">
        <f t="shared" ca="1" si="146"/>
        <v/>
      </c>
      <c r="F646" s="158" t="str">
        <f t="shared" ca="1" si="147"/>
        <v/>
      </c>
      <c r="G646" s="159"/>
      <c r="H646" s="159" t="str">
        <f>IF(G646="","",INDEX(D.1[Quy cách],MATCH(G646,D.1[Tên sản phẩm],0)))</f>
        <v/>
      </c>
      <c r="I646" s="160" t="str">
        <f>IF(G646="","",INDEX(D.1[ĐVT],MATCH(G646,D.1[Tên sản phẩm],0)))</f>
        <v/>
      </c>
      <c r="J646" s="162" t="str">
        <f>IF(G646="","",INDEX(D.1[Đơn giá nhập
(Hàng tồn đầu kỳ)],MATCH(G646,D.1[Tên sản phẩm],0)))</f>
        <v/>
      </c>
      <c r="K646" s="162" t="str">
        <f t="shared" si="148"/>
        <v/>
      </c>
      <c r="L646" s="159"/>
      <c r="M646" s="163" t="str">
        <f t="shared" si="149"/>
        <v/>
      </c>
      <c r="N646" s="164"/>
      <c r="O646" s="162"/>
      <c r="P646" s="163" t="str">
        <f t="shared" si="150"/>
        <v/>
      </c>
      <c r="Q646" s="164" t="str">
        <f t="shared" ca="1" si="151"/>
        <v/>
      </c>
      <c r="R646" s="163" t="str">
        <f t="shared" si="152"/>
        <v/>
      </c>
      <c r="S646" s="163" t="str">
        <f ca="1">IF(AND(C646&lt;&gt;"",C646&lt;&gt;OFFSET(C646,1,0)),SUMIFS(M.1[Giá có thuế],M.1[Số ĐK],C646),"")</f>
        <v/>
      </c>
      <c r="T646" s="159"/>
      <c r="U646" s="161" t="str">
        <f>IF(T646="","",'Thông Tin Chung'!$L$3)</f>
        <v/>
      </c>
      <c r="V646" s="163" t="str">
        <f t="shared" ca="1" si="153"/>
        <v/>
      </c>
      <c r="W646" s="165"/>
      <c r="X646" s="155" t="str">
        <f ca="1">IF(C646="","",IF(OR(D646&lt;NgayBatDau,D646&gt;NgayKetThuc),"Ngày tháng phải nằm trong kỳ báo cáo",IF(AND(F646&lt;&gt;"",COUNTIF(D.3[Tên nhà cung cấp],F646)=0),"Tên NCC chưa khai báo trong DSNCC",IF(AND(G646&lt;&gt;"",COUNTIF(D.1[Tên sản phẩm],G646)=0),"SP này chưa khai báo trong DSSP",""))))</f>
        <v/>
      </c>
      <c r="Y646" s="23" t="str">
        <f t="shared" ca="1" si="155"/>
        <v/>
      </c>
      <c r="Z646" s="23" t="str">
        <f t="shared" ca="1" si="156"/>
        <v/>
      </c>
      <c r="AA646" s="23" t="str">
        <f t="shared" ca="1" si="157"/>
        <v/>
      </c>
    </row>
    <row r="647" spans="2:27" ht="27.75" customHeight="1" x14ac:dyDescent="0.2">
      <c r="B647" s="7">
        <f t="shared" si="144"/>
        <v>644</v>
      </c>
      <c r="C647" s="7" t="str">
        <f t="shared" ca="1" si="154"/>
        <v/>
      </c>
      <c r="D647" s="156" t="str">
        <f t="shared" ca="1" si="145"/>
        <v/>
      </c>
      <c r="E647" s="157" t="str">
        <f t="shared" ca="1" si="146"/>
        <v/>
      </c>
      <c r="F647" s="158" t="str">
        <f t="shared" ca="1" si="147"/>
        <v/>
      </c>
      <c r="G647" s="159"/>
      <c r="H647" s="159" t="str">
        <f>IF(G647="","",INDEX(D.1[Quy cách],MATCH(G647,D.1[Tên sản phẩm],0)))</f>
        <v/>
      </c>
      <c r="I647" s="160" t="str">
        <f>IF(G647="","",INDEX(D.1[ĐVT],MATCH(G647,D.1[Tên sản phẩm],0)))</f>
        <v/>
      </c>
      <c r="J647" s="162" t="str">
        <f>IF(G647="","",INDEX(D.1[Đơn giá nhập
(Hàng tồn đầu kỳ)],MATCH(G647,D.1[Tên sản phẩm],0)))</f>
        <v/>
      </c>
      <c r="K647" s="162" t="str">
        <f t="shared" si="148"/>
        <v/>
      </c>
      <c r="L647" s="159"/>
      <c r="M647" s="163" t="str">
        <f t="shared" si="149"/>
        <v/>
      </c>
      <c r="N647" s="164"/>
      <c r="O647" s="162"/>
      <c r="P647" s="163" t="str">
        <f t="shared" si="150"/>
        <v/>
      </c>
      <c r="Q647" s="164" t="str">
        <f t="shared" ca="1" si="151"/>
        <v/>
      </c>
      <c r="R647" s="163" t="str">
        <f t="shared" si="152"/>
        <v/>
      </c>
      <c r="S647" s="163" t="str">
        <f ca="1">IF(AND(C647&lt;&gt;"",C647&lt;&gt;OFFSET(C647,1,0)),SUMIFS(M.1[Giá có thuế],M.1[Số ĐK],C647),"")</f>
        <v/>
      </c>
      <c r="T647" s="159"/>
      <c r="U647" s="161" t="str">
        <f>IF(T647="","",'Thông Tin Chung'!$L$3)</f>
        <v/>
      </c>
      <c r="V647" s="163" t="str">
        <f t="shared" ca="1" si="153"/>
        <v/>
      </c>
      <c r="W647" s="165"/>
      <c r="X647" s="155" t="str">
        <f ca="1">IF(C647="","",IF(OR(D647&lt;NgayBatDau,D647&gt;NgayKetThuc),"Ngày tháng phải nằm trong kỳ báo cáo",IF(AND(F647&lt;&gt;"",COUNTIF(D.3[Tên nhà cung cấp],F647)=0),"Tên NCC chưa khai báo trong DSNCC",IF(AND(G647&lt;&gt;"",COUNTIF(D.1[Tên sản phẩm],G647)=0),"SP này chưa khai báo trong DSSP",""))))</f>
        <v/>
      </c>
      <c r="Y647" s="23" t="str">
        <f t="shared" ca="1" si="155"/>
        <v/>
      </c>
      <c r="Z647" s="23" t="str">
        <f t="shared" ca="1" si="156"/>
        <v/>
      </c>
      <c r="AA647" s="23" t="str">
        <f t="shared" ca="1" si="157"/>
        <v/>
      </c>
    </row>
    <row r="648" spans="2:27" ht="27.75" customHeight="1" x14ac:dyDescent="0.2">
      <c r="B648" s="7">
        <f t="shared" si="144"/>
        <v>645</v>
      </c>
      <c r="C648" s="7" t="str">
        <f t="shared" ca="1" si="154"/>
        <v/>
      </c>
      <c r="D648" s="156" t="str">
        <f t="shared" ca="1" si="145"/>
        <v/>
      </c>
      <c r="E648" s="157" t="str">
        <f t="shared" ca="1" si="146"/>
        <v/>
      </c>
      <c r="F648" s="158" t="str">
        <f t="shared" ca="1" si="147"/>
        <v/>
      </c>
      <c r="G648" s="159"/>
      <c r="H648" s="159" t="str">
        <f>IF(G648="","",INDEX(D.1[Quy cách],MATCH(G648,D.1[Tên sản phẩm],0)))</f>
        <v/>
      </c>
      <c r="I648" s="160" t="str">
        <f>IF(G648="","",INDEX(D.1[ĐVT],MATCH(G648,D.1[Tên sản phẩm],0)))</f>
        <v/>
      </c>
      <c r="J648" s="162" t="str">
        <f>IF(G648="","",INDEX(D.1[Đơn giá nhập
(Hàng tồn đầu kỳ)],MATCH(G648,D.1[Tên sản phẩm],0)))</f>
        <v/>
      </c>
      <c r="K648" s="162" t="str">
        <f t="shared" si="148"/>
        <v/>
      </c>
      <c r="L648" s="159"/>
      <c r="M648" s="163" t="str">
        <f t="shared" si="149"/>
        <v/>
      </c>
      <c r="N648" s="164"/>
      <c r="O648" s="162"/>
      <c r="P648" s="163" t="str">
        <f t="shared" si="150"/>
        <v/>
      </c>
      <c r="Q648" s="164" t="str">
        <f t="shared" ca="1" si="151"/>
        <v/>
      </c>
      <c r="R648" s="163" t="str">
        <f t="shared" si="152"/>
        <v/>
      </c>
      <c r="S648" s="163" t="str">
        <f ca="1">IF(AND(C648&lt;&gt;"",C648&lt;&gt;OFFSET(C648,1,0)),SUMIFS(M.1[Giá có thuế],M.1[Số ĐK],C648),"")</f>
        <v/>
      </c>
      <c r="T648" s="159"/>
      <c r="U648" s="161" t="str">
        <f>IF(T648="","",'Thông Tin Chung'!$L$3)</f>
        <v/>
      </c>
      <c r="V648" s="163" t="str">
        <f t="shared" ca="1" si="153"/>
        <v/>
      </c>
      <c r="W648" s="165"/>
      <c r="X648" s="155" t="str">
        <f ca="1">IF(C648="","",IF(OR(D648&lt;NgayBatDau,D648&gt;NgayKetThuc),"Ngày tháng phải nằm trong kỳ báo cáo",IF(AND(F648&lt;&gt;"",COUNTIF(D.3[Tên nhà cung cấp],F648)=0),"Tên NCC chưa khai báo trong DSNCC",IF(AND(G648&lt;&gt;"",COUNTIF(D.1[Tên sản phẩm],G648)=0),"SP này chưa khai báo trong DSSP",""))))</f>
        <v/>
      </c>
      <c r="Y648" s="23" t="str">
        <f t="shared" ca="1" si="155"/>
        <v/>
      </c>
      <c r="Z648" s="23" t="str">
        <f t="shared" ca="1" si="156"/>
        <v/>
      </c>
      <c r="AA648" s="23" t="str">
        <f t="shared" ca="1" si="157"/>
        <v/>
      </c>
    </row>
    <row r="649" spans="2:27" ht="27.75" customHeight="1" x14ac:dyDescent="0.2">
      <c r="B649" s="7">
        <f t="shared" si="144"/>
        <v>646</v>
      </c>
      <c r="C649" s="7" t="str">
        <f t="shared" ca="1" si="154"/>
        <v/>
      </c>
      <c r="D649" s="156" t="str">
        <f t="shared" ca="1" si="145"/>
        <v/>
      </c>
      <c r="E649" s="157" t="str">
        <f t="shared" ca="1" si="146"/>
        <v/>
      </c>
      <c r="F649" s="158" t="str">
        <f t="shared" ca="1" si="147"/>
        <v/>
      </c>
      <c r="G649" s="159"/>
      <c r="H649" s="159" t="str">
        <f>IF(G649="","",INDEX(D.1[Quy cách],MATCH(G649,D.1[Tên sản phẩm],0)))</f>
        <v/>
      </c>
      <c r="I649" s="160" t="str">
        <f>IF(G649="","",INDEX(D.1[ĐVT],MATCH(G649,D.1[Tên sản phẩm],0)))</f>
        <v/>
      </c>
      <c r="J649" s="162" t="str">
        <f>IF(G649="","",INDEX(D.1[Đơn giá nhập
(Hàng tồn đầu kỳ)],MATCH(G649,D.1[Tên sản phẩm],0)))</f>
        <v/>
      </c>
      <c r="K649" s="162" t="str">
        <f t="shared" si="148"/>
        <v/>
      </c>
      <c r="L649" s="159"/>
      <c r="M649" s="163" t="str">
        <f t="shared" si="149"/>
        <v/>
      </c>
      <c r="N649" s="164"/>
      <c r="O649" s="162"/>
      <c r="P649" s="163" t="str">
        <f t="shared" si="150"/>
        <v/>
      </c>
      <c r="Q649" s="164" t="str">
        <f t="shared" ca="1" si="151"/>
        <v/>
      </c>
      <c r="R649" s="163" t="str">
        <f t="shared" si="152"/>
        <v/>
      </c>
      <c r="S649" s="163" t="str">
        <f ca="1">IF(AND(C649&lt;&gt;"",C649&lt;&gt;OFFSET(C649,1,0)),SUMIFS(M.1[Giá có thuế],M.1[Số ĐK],C649),"")</f>
        <v/>
      </c>
      <c r="T649" s="159"/>
      <c r="U649" s="161" t="str">
        <f>IF(T649="","",'Thông Tin Chung'!$L$3)</f>
        <v/>
      </c>
      <c r="V649" s="163" t="str">
        <f t="shared" ca="1" si="153"/>
        <v/>
      </c>
      <c r="W649" s="165"/>
      <c r="X649" s="155" t="str">
        <f ca="1">IF(C649="","",IF(OR(D649&lt;NgayBatDau,D649&gt;NgayKetThuc),"Ngày tháng phải nằm trong kỳ báo cáo",IF(AND(F649&lt;&gt;"",COUNTIF(D.3[Tên nhà cung cấp],F649)=0),"Tên NCC chưa khai báo trong DSNCC",IF(AND(G649&lt;&gt;"",COUNTIF(D.1[Tên sản phẩm],G649)=0),"SP này chưa khai báo trong DSSP",""))))</f>
        <v/>
      </c>
      <c r="Y649" s="23" t="str">
        <f t="shared" ca="1" si="155"/>
        <v/>
      </c>
      <c r="Z649" s="23" t="str">
        <f t="shared" ca="1" si="156"/>
        <v/>
      </c>
      <c r="AA649" s="23" t="str">
        <f t="shared" ca="1" si="157"/>
        <v/>
      </c>
    </row>
    <row r="650" spans="2:27" ht="27.75" customHeight="1" x14ac:dyDescent="0.2">
      <c r="B650" s="7">
        <f t="shared" si="144"/>
        <v>647</v>
      </c>
      <c r="C650" s="7" t="str">
        <f t="shared" ca="1" si="154"/>
        <v/>
      </c>
      <c r="D650" s="156" t="str">
        <f t="shared" ca="1" si="145"/>
        <v/>
      </c>
      <c r="E650" s="157" t="str">
        <f t="shared" ca="1" si="146"/>
        <v/>
      </c>
      <c r="F650" s="158" t="str">
        <f t="shared" ca="1" si="147"/>
        <v/>
      </c>
      <c r="G650" s="159"/>
      <c r="H650" s="159" t="str">
        <f>IF(G650="","",INDEX(D.1[Quy cách],MATCH(G650,D.1[Tên sản phẩm],0)))</f>
        <v/>
      </c>
      <c r="I650" s="160" t="str">
        <f>IF(G650="","",INDEX(D.1[ĐVT],MATCH(G650,D.1[Tên sản phẩm],0)))</f>
        <v/>
      </c>
      <c r="J650" s="162" t="str">
        <f>IF(G650="","",INDEX(D.1[Đơn giá nhập
(Hàng tồn đầu kỳ)],MATCH(G650,D.1[Tên sản phẩm],0)))</f>
        <v/>
      </c>
      <c r="K650" s="162" t="str">
        <f t="shared" si="148"/>
        <v/>
      </c>
      <c r="L650" s="159"/>
      <c r="M650" s="163" t="str">
        <f t="shared" si="149"/>
        <v/>
      </c>
      <c r="N650" s="164"/>
      <c r="O650" s="162"/>
      <c r="P650" s="163" t="str">
        <f t="shared" si="150"/>
        <v/>
      </c>
      <c r="Q650" s="164" t="str">
        <f t="shared" ca="1" si="151"/>
        <v/>
      </c>
      <c r="R650" s="163" t="str">
        <f t="shared" si="152"/>
        <v/>
      </c>
      <c r="S650" s="163" t="str">
        <f ca="1">IF(AND(C650&lt;&gt;"",C650&lt;&gt;OFFSET(C650,1,0)),SUMIFS(M.1[Giá có thuế],M.1[Số ĐK],C650),"")</f>
        <v/>
      </c>
      <c r="T650" s="159"/>
      <c r="U650" s="161" t="str">
        <f>IF(T650="","",'Thông Tin Chung'!$L$3)</f>
        <v/>
      </c>
      <c r="V650" s="163" t="str">
        <f t="shared" ca="1" si="153"/>
        <v/>
      </c>
      <c r="W650" s="165"/>
      <c r="X650" s="155" t="str">
        <f ca="1">IF(C650="","",IF(OR(D650&lt;NgayBatDau,D650&gt;NgayKetThuc),"Ngày tháng phải nằm trong kỳ báo cáo",IF(AND(F650&lt;&gt;"",COUNTIF(D.3[Tên nhà cung cấp],F650)=0),"Tên NCC chưa khai báo trong DSNCC",IF(AND(G650&lt;&gt;"",COUNTIF(D.1[Tên sản phẩm],G650)=0),"SP này chưa khai báo trong DSSP",""))))</f>
        <v/>
      </c>
      <c r="Y650" s="23" t="str">
        <f t="shared" ca="1" si="155"/>
        <v/>
      </c>
      <c r="Z650" s="23" t="str">
        <f t="shared" ca="1" si="156"/>
        <v/>
      </c>
      <c r="AA650" s="23" t="str">
        <f t="shared" ca="1" si="157"/>
        <v/>
      </c>
    </row>
    <row r="651" spans="2:27" ht="27.75" customHeight="1" x14ac:dyDescent="0.2">
      <c r="B651" s="7">
        <f t="shared" si="144"/>
        <v>648</v>
      </c>
      <c r="C651" s="7" t="str">
        <f t="shared" ca="1" si="154"/>
        <v/>
      </c>
      <c r="D651" s="156" t="str">
        <f t="shared" ca="1" si="145"/>
        <v/>
      </c>
      <c r="E651" s="157" t="str">
        <f t="shared" ca="1" si="146"/>
        <v/>
      </c>
      <c r="F651" s="158" t="str">
        <f t="shared" ca="1" si="147"/>
        <v/>
      </c>
      <c r="G651" s="159"/>
      <c r="H651" s="159" t="str">
        <f>IF(G651="","",INDEX(D.1[Quy cách],MATCH(G651,D.1[Tên sản phẩm],0)))</f>
        <v/>
      </c>
      <c r="I651" s="160" t="str">
        <f>IF(G651="","",INDEX(D.1[ĐVT],MATCH(G651,D.1[Tên sản phẩm],0)))</f>
        <v/>
      </c>
      <c r="J651" s="162" t="str">
        <f>IF(G651="","",INDEX(D.1[Đơn giá nhập
(Hàng tồn đầu kỳ)],MATCH(G651,D.1[Tên sản phẩm],0)))</f>
        <v/>
      </c>
      <c r="K651" s="162" t="str">
        <f t="shared" si="148"/>
        <v/>
      </c>
      <c r="L651" s="159"/>
      <c r="M651" s="163" t="str">
        <f t="shared" si="149"/>
        <v/>
      </c>
      <c r="N651" s="164"/>
      <c r="O651" s="162"/>
      <c r="P651" s="163" t="str">
        <f t="shared" si="150"/>
        <v/>
      </c>
      <c r="Q651" s="164" t="str">
        <f t="shared" ca="1" si="151"/>
        <v/>
      </c>
      <c r="R651" s="163" t="str">
        <f t="shared" si="152"/>
        <v/>
      </c>
      <c r="S651" s="163" t="str">
        <f ca="1">IF(AND(C651&lt;&gt;"",C651&lt;&gt;OFFSET(C651,1,0)),SUMIFS(M.1[Giá có thuế],M.1[Số ĐK],C651),"")</f>
        <v/>
      </c>
      <c r="T651" s="159"/>
      <c r="U651" s="161" t="str">
        <f>IF(T651="","",'Thông Tin Chung'!$L$3)</f>
        <v/>
      </c>
      <c r="V651" s="163" t="str">
        <f t="shared" ca="1" si="153"/>
        <v/>
      </c>
      <c r="W651" s="165"/>
      <c r="X651" s="155" t="str">
        <f ca="1">IF(C651="","",IF(OR(D651&lt;NgayBatDau,D651&gt;NgayKetThuc),"Ngày tháng phải nằm trong kỳ báo cáo",IF(AND(F651&lt;&gt;"",COUNTIF(D.3[Tên nhà cung cấp],F651)=0),"Tên NCC chưa khai báo trong DSNCC",IF(AND(G651&lt;&gt;"",COUNTIF(D.1[Tên sản phẩm],G651)=0),"SP này chưa khai báo trong DSSP",""))))</f>
        <v/>
      </c>
      <c r="Y651" s="23" t="str">
        <f t="shared" ca="1" si="155"/>
        <v/>
      </c>
      <c r="Z651" s="23" t="str">
        <f t="shared" ca="1" si="156"/>
        <v/>
      </c>
      <c r="AA651" s="23" t="str">
        <f t="shared" ca="1" si="157"/>
        <v/>
      </c>
    </row>
    <row r="652" spans="2:27" ht="27.75" customHeight="1" x14ac:dyDescent="0.2">
      <c r="B652" s="7">
        <f t="shared" si="144"/>
        <v>649</v>
      </c>
      <c r="C652" s="7" t="str">
        <f t="shared" ca="1" si="154"/>
        <v/>
      </c>
      <c r="D652" s="156" t="str">
        <f t="shared" ca="1" si="145"/>
        <v/>
      </c>
      <c r="E652" s="157" t="str">
        <f t="shared" ca="1" si="146"/>
        <v/>
      </c>
      <c r="F652" s="158" t="str">
        <f t="shared" ca="1" si="147"/>
        <v/>
      </c>
      <c r="G652" s="159"/>
      <c r="H652" s="159" t="str">
        <f>IF(G652="","",INDEX(D.1[Quy cách],MATCH(G652,D.1[Tên sản phẩm],0)))</f>
        <v/>
      </c>
      <c r="I652" s="160" t="str">
        <f>IF(G652="","",INDEX(D.1[ĐVT],MATCH(G652,D.1[Tên sản phẩm],0)))</f>
        <v/>
      </c>
      <c r="J652" s="162" t="str">
        <f>IF(G652="","",INDEX(D.1[Đơn giá nhập
(Hàng tồn đầu kỳ)],MATCH(G652,D.1[Tên sản phẩm],0)))</f>
        <v/>
      </c>
      <c r="K652" s="162" t="str">
        <f t="shared" si="148"/>
        <v/>
      </c>
      <c r="L652" s="159"/>
      <c r="M652" s="163" t="str">
        <f t="shared" si="149"/>
        <v/>
      </c>
      <c r="N652" s="164"/>
      <c r="O652" s="162"/>
      <c r="P652" s="163" t="str">
        <f t="shared" si="150"/>
        <v/>
      </c>
      <c r="Q652" s="164" t="str">
        <f t="shared" ca="1" si="151"/>
        <v/>
      </c>
      <c r="R652" s="163" t="str">
        <f t="shared" si="152"/>
        <v/>
      </c>
      <c r="S652" s="163" t="str">
        <f ca="1">IF(AND(C652&lt;&gt;"",C652&lt;&gt;OFFSET(C652,1,0)),SUMIFS(M.1[Giá có thuế],M.1[Số ĐK],C652),"")</f>
        <v/>
      </c>
      <c r="T652" s="159"/>
      <c r="U652" s="161" t="str">
        <f>IF(T652="","",'Thông Tin Chung'!$L$3)</f>
        <v/>
      </c>
      <c r="V652" s="163" t="str">
        <f t="shared" ca="1" si="153"/>
        <v/>
      </c>
      <c r="W652" s="165"/>
      <c r="X652" s="155" t="str">
        <f ca="1">IF(C652="","",IF(OR(D652&lt;NgayBatDau,D652&gt;NgayKetThuc),"Ngày tháng phải nằm trong kỳ báo cáo",IF(AND(F652&lt;&gt;"",COUNTIF(D.3[Tên nhà cung cấp],F652)=0),"Tên NCC chưa khai báo trong DSNCC",IF(AND(G652&lt;&gt;"",COUNTIF(D.1[Tên sản phẩm],G652)=0),"SP này chưa khai báo trong DSSP",""))))</f>
        <v/>
      </c>
      <c r="Y652" s="23" t="str">
        <f t="shared" ca="1" si="155"/>
        <v/>
      </c>
      <c r="Z652" s="23" t="str">
        <f t="shared" ca="1" si="156"/>
        <v/>
      </c>
      <c r="AA652" s="23" t="str">
        <f t="shared" ca="1" si="157"/>
        <v/>
      </c>
    </row>
    <row r="653" spans="2:27" ht="27.75" customHeight="1" x14ac:dyDescent="0.2">
      <c r="B653" s="7">
        <f t="shared" si="144"/>
        <v>650</v>
      </c>
      <c r="C653" s="7" t="str">
        <f t="shared" ca="1" si="154"/>
        <v/>
      </c>
      <c r="D653" s="156" t="str">
        <f t="shared" ca="1" si="145"/>
        <v/>
      </c>
      <c r="E653" s="157" t="str">
        <f t="shared" ca="1" si="146"/>
        <v/>
      </c>
      <c r="F653" s="158" t="str">
        <f t="shared" ca="1" si="147"/>
        <v/>
      </c>
      <c r="G653" s="159"/>
      <c r="H653" s="159" t="str">
        <f>IF(G653="","",INDEX(D.1[Quy cách],MATCH(G653,D.1[Tên sản phẩm],0)))</f>
        <v/>
      </c>
      <c r="I653" s="160" t="str">
        <f>IF(G653="","",INDEX(D.1[ĐVT],MATCH(G653,D.1[Tên sản phẩm],0)))</f>
        <v/>
      </c>
      <c r="J653" s="162" t="str">
        <f>IF(G653="","",INDEX(D.1[Đơn giá nhập
(Hàng tồn đầu kỳ)],MATCH(G653,D.1[Tên sản phẩm],0)))</f>
        <v/>
      </c>
      <c r="K653" s="162" t="str">
        <f t="shared" si="148"/>
        <v/>
      </c>
      <c r="L653" s="159"/>
      <c r="M653" s="163" t="str">
        <f t="shared" si="149"/>
        <v/>
      </c>
      <c r="N653" s="164"/>
      <c r="O653" s="162"/>
      <c r="P653" s="163" t="str">
        <f t="shared" si="150"/>
        <v/>
      </c>
      <c r="Q653" s="164" t="str">
        <f t="shared" ca="1" si="151"/>
        <v/>
      </c>
      <c r="R653" s="163" t="str">
        <f t="shared" si="152"/>
        <v/>
      </c>
      <c r="S653" s="163" t="str">
        <f ca="1">IF(AND(C653&lt;&gt;"",C653&lt;&gt;OFFSET(C653,1,0)),SUMIFS(M.1[Giá có thuế],M.1[Số ĐK],C653),"")</f>
        <v/>
      </c>
      <c r="T653" s="159"/>
      <c r="U653" s="161" t="str">
        <f>IF(T653="","",'Thông Tin Chung'!$L$3)</f>
        <v/>
      </c>
      <c r="V653" s="163" t="str">
        <f t="shared" ca="1" si="153"/>
        <v/>
      </c>
      <c r="W653" s="165"/>
      <c r="X653" s="155" t="str">
        <f ca="1">IF(C653="","",IF(OR(D653&lt;NgayBatDau,D653&gt;NgayKetThuc),"Ngày tháng phải nằm trong kỳ báo cáo",IF(AND(F653&lt;&gt;"",COUNTIF(D.3[Tên nhà cung cấp],F653)=0),"Tên NCC chưa khai báo trong DSNCC",IF(AND(G653&lt;&gt;"",COUNTIF(D.1[Tên sản phẩm],G653)=0),"SP này chưa khai báo trong DSSP",""))))</f>
        <v/>
      </c>
      <c r="Y653" s="23" t="str">
        <f t="shared" ca="1" si="155"/>
        <v/>
      </c>
      <c r="Z653" s="23" t="str">
        <f t="shared" ca="1" si="156"/>
        <v/>
      </c>
      <c r="AA653" s="23" t="str">
        <f t="shared" ca="1" si="157"/>
        <v/>
      </c>
    </row>
    <row r="654" spans="2:27" ht="27.75" customHeight="1" x14ac:dyDescent="0.2">
      <c r="B654" s="7">
        <f t="shared" si="144"/>
        <v>651</v>
      </c>
      <c r="C654" s="7" t="str">
        <f t="shared" ca="1" si="154"/>
        <v/>
      </c>
      <c r="D654" s="156" t="str">
        <f t="shared" ca="1" si="145"/>
        <v/>
      </c>
      <c r="E654" s="157" t="str">
        <f t="shared" ca="1" si="146"/>
        <v/>
      </c>
      <c r="F654" s="158" t="str">
        <f t="shared" ca="1" si="147"/>
        <v/>
      </c>
      <c r="G654" s="159"/>
      <c r="H654" s="159" t="str">
        <f>IF(G654="","",INDEX(D.1[Quy cách],MATCH(G654,D.1[Tên sản phẩm],0)))</f>
        <v/>
      </c>
      <c r="I654" s="160" t="str">
        <f>IF(G654="","",INDEX(D.1[ĐVT],MATCH(G654,D.1[Tên sản phẩm],0)))</f>
        <v/>
      </c>
      <c r="J654" s="162" t="str">
        <f>IF(G654="","",INDEX(D.1[Đơn giá nhập
(Hàng tồn đầu kỳ)],MATCH(G654,D.1[Tên sản phẩm],0)))</f>
        <v/>
      </c>
      <c r="K654" s="162" t="str">
        <f t="shared" si="148"/>
        <v/>
      </c>
      <c r="L654" s="159"/>
      <c r="M654" s="163" t="str">
        <f t="shared" si="149"/>
        <v/>
      </c>
      <c r="N654" s="164"/>
      <c r="O654" s="162"/>
      <c r="P654" s="163" t="str">
        <f t="shared" si="150"/>
        <v/>
      </c>
      <c r="Q654" s="164" t="str">
        <f t="shared" ca="1" si="151"/>
        <v/>
      </c>
      <c r="R654" s="163" t="str">
        <f t="shared" si="152"/>
        <v/>
      </c>
      <c r="S654" s="163" t="str">
        <f ca="1">IF(AND(C654&lt;&gt;"",C654&lt;&gt;OFFSET(C654,1,0)),SUMIFS(M.1[Giá có thuế],M.1[Số ĐK],C654),"")</f>
        <v/>
      </c>
      <c r="T654" s="159"/>
      <c r="U654" s="161" t="str">
        <f>IF(T654="","",'Thông Tin Chung'!$L$3)</f>
        <v/>
      </c>
      <c r="V654" s="163" t="str">
        <f t="shared" ca="1" si="153"/>
        <v/>
      </c>
      <c r="W654" s="165"/>
      <c r="X654" s="155" t="str">
        <f ca="1">IF(C654="","",IF(OR(D654&lt;NgayBatDau,D654&gt;NgayKetThuc),"Ngày tháng phải nằm trong kỳ báo cáo",IF(AND(F654&lt;&gt;"",COUNTIF(D.3[Tên nhà cung cấp],F654)=0),"Tên NCC chưa khai báo trong DSNCC",IF(AND(G654&lt;&gt;"",COUNTIF(D.1[Tên sản phẩm],G654)=0),"SP này chưa khai báo trong DSSP",""))))</f>
        <v/>
      </c>
      <c r="Y654" s="23" t="str">
        <f t="shared" ca="1" si="155"/>
        <v/>
      </c>
      <c r="Z654" s="23" t="str">
        <f t="shared" ca="1" si="156"/>
        <v/>
      </c>
      <c r="AA654" s="23" t="str">
        <f t="shared" ca="1" si="157"/>
        <v/>
      </c>
    </row>
    <row r="655" spans="2:27" ht="27.75" customHeight="1" x14ac:dyDescent="0.2">
      <c r="B655" s="7">
        <f t="shared" si="144"/>
        <v>652</v>
      </c>
      <c r="C655" s="7" t="str">
        <f t="shared" ca="1" si="154"/>
        <v/>
      </c>
      <c r="D655" s="156" t="str">
        <f t="shared" ca="1" si="145"/>
        <v/>
      </c>
      <c r="E655" s="157" t="str">
        <f t="shared" ca="1" si="146"/>
        <v/>
      </c>
      <c r="F655" s="158" t="str">
        <f t="shared" ca="1" si="147"/>
        <v/>
      </c>
      <c r="G655" s="159"/>
      <c r="H655" s="159" t="str">
        <f>IF(G655="","",INDEX(D.1[Quy cách],MATCH(G655,D.1[Tên sản phẩm],0)))</f>
        <v/>
      </c>
      <c r="I655" s="160" t="str">
        <f>IF(G655="","",INDEX(D.1[ĐVT],MATCH(G655,D.1[Tên sản phẩm],0)))</f>
        <v/>
      </c>
      <c r="J655" s="162" t="str">
        <f>IF(G655="","",INDEX(D.1[Đơn giá nhập
(Hàng tồn đầu kỳ)],MATCH(G655,D.1[Tên sản phẩm],0)))</f>
        <v/>
      </c>
      <c r="K655" s="162" t="str">
        <f t="shared" si="148"/>
        <v/>
      </c>
      <c r="L655" s="159"/>
      <c r="M655" s="163" t="str">
        <f t="shared" si="149"/>
        <v/>
      </c>
      <c r="N655" s="164"/>
      <c r="O655" s="162"/>
      <c r="P655" s="163" t="str">
        <f t="shared" si="150"/>
        <v/>
      </c>
      <c r="Q655" s="164" t="str">
        <f t="shared" ca="1" si="151"/>
        <v/>
      </c>
      <c r="R655" s="163" t="str">
        <f t="shared" si="152"/>
        <v/>
      </c>
      <c r="S655" s="163" t="str">
        <f ca="1">IF(AND(C655&lt;&gt;"",C655&lt;&gt;OFFSET(C655,1,0)),SUMIFS(M.1[Giá có thuế],M.1[Số ĐK],C655),"")</f>
        <v/>
      </c>
      <c r="T655" s="159"/>
      <c r="U655" s="161" t="str">
        <f>IF(T655="","",'Thông Tin Chung'!$L$3)</f>
        <v/>
      </c>
      <c r="V655" s="163" t="str">
        <f t="shared" ca="1" si="153"/>
        <v/>
      </c>
      <c r="W655" s="165"/>
      <c r="X655" s="155" t="str">
        <f ca="1">IF(C655="","",IF(OR(D655&lt;NgayBatDau,D655&gt;NgayKetThuc),"Ngày tháng phải nằm trong kỳ báo cáo",IF(AND(F655&lt;&gt;"",COUNTIF(D.3[Tên nhà cung cấp],F655)=0),"Tên NCC chưa khai báo trong DSNCC",IF(AND(G655&lt;&gt;"",COUNTIF(D.1[Tên sản phẩm],G655)=0),"SP này chưa khai báo trong DSSP",""))))</f>
        <v/>
      </c>
      <c r="Y655" s="23" t="str">
        <f t="shared" ca="1" si="155"/>
        <v/>
      </c>
      <c r="Z655" s="23" t="str">
        <f t="shared" ca="1" si="156"/>
        <v/>
      </c>
      <c r="AA655" s="23" t="str">
        <f t="shared" ca="1" si="157"/>
        <v/>
      </c>
    </row>
    <row r="656" spans="2:27" ht="27.75" customHeight="1" x14ac:dyDescent="0.2">
      <c r="B656" s="7">
        <f t="shared" si="144"/>
        <v>653</v>
      </c>
      <c r="C656" s="7" t="str">
        <f t="shared" ca="1" si="154"/>
        <v/>
      </c>
      <c r="D656" s="156" t="str">
        <f t="shared" ca="1" si="145"/>
        <v/>
      </c>
      <c r="E656" s="157" t="str">
        <f t="shared" ca="1" si="146"/>
        <v/>
      </c>
      <c r="F656" s="158" t="str">
        <f t="shared" ca="1" si="147"/>
        <v/>
      </c>
      <c r="G656" s="159"/>
      <c r="H656" s="159" t="str">
        <f>IF(G656="","",INDEX(D.1[Quy cách],MATCH(G656,D.1[Tên sản phẩm],0)))</f>
        <v/>
      </c>
      <c r="I656" s="160" t="str">
        <f>IF(G656="","",INDEX(D.1[ĐVT],MATCH(G656,D.1[Tên sản phẩm],0)))</f>
        <v/>
      </c>
      <c r="J656" s="162" t="str">
        <f>IF(G656="","",INDEX(D.1[Đơn giá nhập
(Hàng tồn đầu kỳ)],MATCH(G656,D.1[Tên sản phẩm],0)))</f>
        <v/>
      </c>
      <c r="K656" s="162" t="str">
        <f t="shared" si="148"/>
        <v/>
      </c>
      <c r="L656" s="159"/>
      <c r="M656" s="163" t="str">
        <f t="shared" si="149"/>
        <v/>
      </c>
      <c r="N656" s="164"/>
      <c r="O656" s="162"/>
      <c r="P656" s="163" t="str">
        <f t="shared" si="150"/>
        <v/>
      </c>
      <c r="Q656" s="164" t="str">
        <f t="shared" ca="1" si="151"/>
        <v/>
      </c>
      <c r="R656" s="163" t="str">
        <f t="shared" si="152"/>
        <v/>
      </c>
      <c r="S656" s="163" t="str">
        <f ca="1">IF(AND(C656&lt;&gt;"",C656&lt;&gt;OFFSET(C656,1,0)),SUMIFS(M.1[Giá có thuế],M.1[Số ĐK],C656),"")</f>
        <v/>
      </c>
      <c r="T656" s="159"/>
      <c r="U656" s="161" t="str">
        <f>IF(T656="","",'Thông Tin Chung'!$L$3)</f>
        <v/>
      </c>
      <c r="V656" s="163" t="str">
        <f t="shared" ca="1" si="153"/>
        <v/>
      </c>
      <c r="W656" s="165"/>
      <c r="X656" s="155" t="str">
        <f ca="1">IF(C656="","",IF(OR(D656&lt;NgayBatDau,D656&gt;NgayKetThuc),"Ngày tháng phải nằm trong kỳ báo cáo",IF(AND(F656&lt;&gt;"",COUNTIF(D.3[Tên nhà cung cấp],F656)=0),"Tên NCC chưa khai báo trong DSNCC",IF(AND(G656&lt;&gt;"",COUNTIF(D.1[Tên sản phẩm],G656)=0),"SP này chưa khai báo trong DSSP",""))))</f>
        <v/>
      </c>
      <c r="Y656" s="23" t="str">
        <f t="shared" ca="1" si="155"/>
        <v/>
      </c>
      <c r="Z656" s="23" t="str">
        <f t="shared" ca="1" si="156"/>
        <v/>
      </c>
      <c r="AA656" s="23" t="str">
        <f t="shared" ca="1" si="157"/>
        <v/>
      </c>
    </row>
    <row r="657" spans="2:27" ht="27.75" customHeight="1" x14ac:dyDescent="0.2">
      <c r="B657" s="7">
        <f t="shared" si="144"/>
        <v>654</v>
      </c>
      <c r="C657" s="7" t="str">
        <f t="shared" ca="1" si="154"/>
        <v/>
      </c>
      <c r="D657" s="156" t="str">
        <f t="shared" ca="1" si="145"/>
        <v/>
      </c>
      <c r="E657" s="157" t="str">
        <f t="shared" ca="1" si="146"/>
        <v/>
      </c>
      <c r="F657" s="158" t="str">
        <f t="shared" ca="1" si="147"/>
        <v/>
      </c>
      <c r="G657" s="159"/>
      <c r="H657" s="159" t="str">
        <f>IF(G657="","",INDEX(D.1[Quy cách],MATCH(G657,D.1[Tên sản phẩm],0)))</f>
        <v/>
      </c>
      <c r="I657" s="160" t="str">
        <f>IF(G657="","",INDEX(D.1[ĐVT],MATCH(G657,D.1[Tên sản phẩm],0)))</f>
        <v/>
      </c>
      <c r="J657" s="162" t="str">
        <f>IF(G657="","",INDEX(D.1[Đơn giá nhập
(Hàng tồn đầu kỳ)],MATCH(G657,D.1[Tên sản phẩm],0)))</f>
        <v/>
      </c>
      <c r="K657" s="162" t="str">
        <f t="shared" si="148"/>
        <v/>
      </c>
      <c r="L657" s="159"/>
      <c r="M657" s="163" t="str">
        <f t="shared" si="149"/>
        <v/>
      </c>
      <c r="N657" s="164"/>
      <c r="O657" s="162"/>
      <c r="P657" s="163" t="str">
        <f t="shared" si="150"/>
        <v/>
      </c>
      <c r="Q657" s="164" t="str">
        <f t="shared" ca="1" si="151"/>
        <v/>
      </c>
      <c r="R657" s="163" t="str">
        <f t="shared" si="152"/>
        <v/>
      </c>
      <c r="S657" s="163" t="str">
        <f ca="1">IF(AND(C657&lt;&gt;"",C657&lt;&gt;OFFSET(C657,1,0)),SUMIFS(M.1[Giá có thuế],M.1[Số ĐK],C657),"")</f>
        <v/>
      </c>
      <c r="T657" s="159"/>
      <c r="U657" s="161" t="str">
        <f>IF(T657="","",'Thông Tin Chung'!$L$3)</f>
        <v/>
      </c>
      <c r="V657" s="163" t="str">
        <f t="shared" ca="1" si="153"/>
        <v/>
      </c>
      <c r="W657" s="165"/>
      <c r="X657" s="155" t="str">
        <f ca="1">IF(C657="","",IF(OR(D657&lt;NgayBatDau,D657&gt;NgayKetThuc),"Ngày tháng phải nằm trong kỳ báo cáo",IF(AND(F657&lt;&gt;"",COUNTIF(D.3[Tên nhà cung cấp],F657)=0),"Tên NCC chưa khai báo trong DSNCC",IF(AND(G657&lt;&gt;"",COUNTIF(D.1[Tên sản phẩm],G657)=0),"SP này chưa khai báo trong DSSP",""))))</f>
        <v/>
      </c>
      <c r="Y657" s="23" t="str">
        <f t="shared" ca="1" si="155"/>
        <v/>
      </c>
      <c r="Z657" s="23" t="str">
        <f t="shared" ca="1" si="156"/>
        <v/>
      </c>
      <c r="AA657" s="23" t="str">
        <f t="shared" ca="1" si="157"/>
        <v/>
      </c>
    </row>
    <row r="658" spans="2:27" ht="27.75" customHeight="1" x14ac:dyDescent="0.2">
      <c r="B658" s="7">
        <f t="shared" si="144"/>
        <v>655</v>
      </c>
      <c r="C658" s="7" t="str">
        <f t="shared" ca="1" si="154"/>
        <v/>
      </c>
      <c r="D658" s="156" t="str">
        <f t="shared" ca="1" si="145"/>
        <v/>
      </c>
      <c r="E658" s="157" t="str">
        <f t="shared" ca="1" si="146"/>
        <v/>
      </c>
      <c r="F658" s="158" t="str">
        <f t="shared" ca="1" si="147"/>
        <v/>
      </c>
      <c r="G658" s="159"/>
      <c r="H658" s="159" t="str">
        <f>IF(G658="","",INDEX(D.1[Quy cách],MATCH(G658,D.1[Tên sản phẩm],0)))</f>
        <v/>
      </c>
      <c r="I658" s="160" t="str">
        <f>IF(G658="","",INDEX(D.1[ĐVT],MATCH(G658,D.1[Tên sản phẩm],0)))</f>
        <v/>
      </c>
      <c r="J658" s="162" t="str">
        <f>IF(G658="","",INDEX(D.1[Đơn giá nhập
(Hàng tồn đầu kỳ)],MATCH(G658,D.1[Tên sản phẩm],0)))</f>
        <v/>
      </c>
      <c r="K658" s="162" t="str">
        <f t="shared" si="148"/>
        <v/>
      </c>
      <c r="L658" s="159"/>
      <c r="M658" s="163" t="str">
        <f t="shared" si="149"/>
        <v/>
      </c>
      <c r="N658" s="164"/>
      <c r="O658" s="162"/>
      <c r="P658" s="163" t="str">
        <f t="shared" si="150"/>
        <v/>
      </c>
      <c r="Q658" s="164" t="str">
        <f t="shared" ca="1" si="151"/>
        <v/>
      </c>
      <c r="R658" s="163" t="str">
        <f t="shared" si="152"/>
        <v/>
      </c>
      <c r="S658" s="163" t="str">
        <f ca="1">IF(AND(C658&lt;&gt;"",C658&lt;&gt;OFFSET(C658,1,0)),SUMIFS(M.1[Giá có thuế],M.1[Số ĐK],C658),"")</f>
        <v/>
      </c>
      <c r="T658" s="159"/>
      <c r="U658" s="161" t="str">
        <f>IF(T658="","",'Thông Tin Chung'!$L$3)</f>
        <v/>
      </c>
      <c r="V658" s="163" t="str">
        <f t="shared" ca="1" si="153"/>
        <v/>
      </c>
      <c r="W658" s="165"/>
      <c r="X658" s="155" t="str">
        <f ca="1">IF(C658="","",IF(OR(D658&lt;NgayBatDau,D658&gt;NgayKetThuc),"Ngày tháng phải nằm trong kỳ báo cáo",IF(AND(F658&lt;&gt;"",COUNTIF(D.3[Tên nhà cung cấp],F658)=0),"Tên NCC chưa khai báo trong DSNCC",IF(AND(G658&lt;&gt;"",COUNTIF(D.1[Tên sản phẩm],G658)=0),"SP này chưa khai báo trong DSSP",""))))</f>
        <v/>
      </c>
      <c r="Y658" s="23" t="str">
        <f t="shared" ca="1" si="155"/>
        <v/>
      </c>
      <c r="Z658" s="23" t="str">
        <f t="shared" ca="1" si="156"/>
        <v/>
      </c>
      <c r="AA658" s="23" t="str">
        <f t="shared" ca="1" si="157"/>
        <v/>
      </c>
    </row>
    <row r="659" spans="2:27" ht="27.75" customHeight="1" x14ac:dyDescent="0.2">
      <c r="B659" s="7">
        <f t="shared" si="144"/>
        <v>656</v>
      </c>
      <c r="C659" s="7" t="str">
        <f t="shared" ca="1" si="154"/>
        <v/>
      </c>
      <c r="D659" s="156" t="str">
        <f t="shared" ca="1" si="145"/>
        <v/>
      </c>
      <c r="E659" s="157" t="str">
        <f t="shared" ca="1" si="146"/>
        <v/>
      </c>
      <c r="F659" s="158" t="str">
        <f t="shared" ca="1" si="147"/>
        <v/>
      </c>
      <c r="G659" s="159"/>
      <c r="H659" s="159" t="str">
        <f>IF(G659="","",INDEX(D.1[Quy cách],MATCH(G659,D.1[Tên sản phẩm],0)))</f>
        <v/>
      </c>
      <c r="I659" s="160" t="str">
        <f>IF(G659="","",INDEX(D.1[ĐVT],MATCH(G659,D.1[Tên sản phẩm],0)))</f>
        <v/>
      </c>
      <c r="J659" s="162" t="str">
        <f>IF(G659="","",INDEX(D.1[Đơn giá nhập
(Hàng tồn đầu kỳ)],MATCH(G659,D.1[Tên sản phẩm],0)))</f>
        <v/>
      </c>
      <c r="K659" s="162" t="str">
        <f t="shared" si="148"/>
        <v/>
      </c>
      <c r="L659" s="159"/>
      <c r="M659" s="163" t="str">
        <f t="shared" si="149"/>
        <v/>
      </c>
      <c r="N659" s="164"/>
      <c r="O659" s="162"/>
      <c r="P659" s="163" t="str">
        <f t="shared" si="150"/>
        <v/>
      </c>
      <c r="Q659" s="164" t="str">
        <f t="shared" ca="1" si="151"/>
        <v/>
      </c>
      <c r="R659" s="163" t="str">
        <f t="shared" si="152"/>
        <v/>
      </c>
      <c r="S659" s="163" t="str">
        <f ca="1">IF(AND(C659&lt;&gt;"",C659&lt;&gt;OFFSET(C659,1,0)),SUMIFS(M.1[Giá có thuế],M.1[Số ĐK],C659),"")</f>
        <v/>
      </c>
      <c r="T659" s="159"/>
      <c r="U659" s="161" t="str">
        <f>IF(T659="","",'Thông Tin Chung'!$L$3)</f>
        <v/>
      </c>
      <c r="V659" s="163" t="str">
        <f t="shared" ca="1" si="153"/>
        <v/>
      </c>
      <c r="W659" s="165"/>
      <c r="X659" s="155" t="str">
        <f ca="1">IF(C659="","",IF(OR(D659&lt;NgayBatDau,D659&gt;NgayKetThuc),"Ngày tháng phải nằm trong kỳ báo cáo",IF(AND(F659&lt;&gt;"",COUNTIF(D.3[Tên nhà cung cấp],F659)=0),"Tên NCC chưa khai báo trong DSNCC",IF(AND(G659&lt;&gt;"",COUNTIF(D.1[Tên sản phẩm],G659)=0),"SP này chưa khai báo trong DSSP",""))))</f>
        <v/>
      </c>
      <c r="Y659" s="23" t="str">
        <f t="shared" ca="1" si="155"/>
        <v/>
      </c>
      <c r="Z659" s="23" t="str">
        <f t="shared" ca="1" si="156"/>
        <v/>
      </c>
      <c r="AA659" s="23" t="str">
        <f t="shared" ca="1" si="157"/>
        <v/>
      </c>
    </row>
    <row r="660" spans="2:27" ht="27.75" customHeight="1" x14ac:dyDescent="0.2">
      <c r="B660" s="7">
        <f t="shared" si="144"/>
        <v>657</v>
      </c>
      <c r="C660" s="7" t="str">
        <f t="shared" ca="1" si="154"/>
        <v/>
      </c>
      <c r="D660" s="156" t="str">
        <f t="shared" ca="1" si="145"/>
        <v/>
      </c>
      <c r="E660" s="157" t="str">
        <f t="shared" ca="1" si="146"/>
        <v/>
      </c>
      <c r="F660" s="158" t="str">
        <f t="shared" ca="1" si="147"/>
        <v/>
      </c>
      <c r="G660" s="159"/>
      <c r="H660" s="159" t="str">
        <f>IF(G660="","",INDEX(D.1[Quy cách],MATCH(G660,D.1[Tên sản phẩm],0)))</f>
        <v/>
      </c>
      <c r="I660" s="160" t="str">
        <f>IF(G660="","",INDEX(D.1[ĐVT],MATCH(G660,D.1[Tên sản phẩm],0)))</f>
        <v/>
      </c>
      <c r="J660" s="162" t="str">
        <f>IF(G660="","",INDEX(D.1[Đơn giá nhập
(Hàng tồn đầu kỳ)],MATCH(G660,D.1[Tên sản phẩm],0)))</f>
        <v/>
      </c>
      <c r="K660" s="162" t="str">
        <f t="shared" si="148"/>
        <v/>
      </c>
      <c r="L660" s="159"/>
      <c r="M660" s="163" t="str">
        <f t="shared" si="149"/>
        <v/>
      </c>
      <c r="N660" s="164"/>
      <c r="O660" s="162"/>
      <c r="P660" s="163" t="str">
        <f t="shared" si="150"/>
        <v/>
      </c>
      <c r="Q660" s="164" t="str">
        <f t="shared" ca="1" si="151"/>
        <v/>
      </c>
      <c r="R660" s="163" t="str">
        <f t="shared" si="152"/>
        <v/>
      </c>
      <c r="S660" s="163" t="str">
        <f ca="1">IF(AND(C660&lt;&gt;"",C660&lt;&gt;OFFSET(C660,1,0)),SUMIFS(M.1[Giá có thuế],M.1[Số ĐK],C660),"")</f>
        <v/>
      </c>
      <c r="T660" s="159"/>
      <c r="U660" s="161" t="str">
        <f>IF(T660="","",'Thông Tin Chung'!$L$3)</f>
        <v/>
      </c>
      <c r="V660" s="163" t="str">
        <f t="shared" ca="1" si="153"/>
        <v/>
      </c>
      <c r="W660" s="165"/>
      <c r="X660" s="155" t="str">
        <f ca="1">IF(C660="","",IF(OR(D660&lt;NgayBatDau,D660&gt;NgayKetThuc),"Ngày tháng phải nằm trong kỳ báo cáo",IF(AND(F660&lt;&gt;"",COUNTIF(D.3[Tên nhà cung cấp],F660)=0),"Tên NCC chưa khai báo trong DSNCC",IF(AND(G660&lt;&gt;"",COUNTIF(D.1[Tên sản phẩm],G660)=0),"SP này chưa khai báo trong DSSP",""))))</f>
        <v/>
      </c>
      <c r="Y660" s="23" t="str">
        <f t="shared" ca="1" si="155"/>
        <v/>
      </c>
      <c r="Z660" s="23" t="str">
        <f t="shared" ca="1" si="156"/>
        <v/>
      </c>
      <c r="AA660" s="23" t="str">
        <f t="shared" ca="1" si="157"/>
        <v/>
      </c>
    </row>
    <row r="661" spans="2:27" ht="27.75" customHeight="1" x14ac:dyDescent="0.2">
      <c r="B661" s="7">
        <f t="shared" si="144"/>
        <v>658</v>
      </c>
      <c r="C661" s="7" t="str">
        <f t="shared" ca="1" si="154"/>
        <v/>
      </c>
      <c r="D661" s="156" t="str">
        <f t="shared" ca="1" si="145"/>
        <v/>
      </c>
      <c r="E661" s="157" t="str">
        <f t="shared" ca="1" si="146"/>
        <v/>
      </c>
      <c r="F661" s="158" t="str">
        <f t="shared" ca="1" si="147"/>
        <v/>
      </c>
      <c r="G661" s="159"/>
      <c r="H661" s="159" t="str">
        <f>IF(G661="","",INDEX(D.1[Quy cách],MATCH(G661,D.1[Tên sản phẩm],0)))</f>
        <v/>
      </c>
      <c r="I661" s="160" t="str">
        <f>IF(G661="","",INDEX(D.1[ĐVT],MATCH(G661,D.1[Tên sản phẩm],0)))</f>
        <v/>
      </c>
      <c r="J661" s="162" t="str">
        <f>IF(G661="","",INDEX(D.1[Đơn giá nhập
(Hàng tồn đầu kỳ)],MATCH(G661,D.1[Tên sản phẩm],0)))</f>
        <v/>
      </c>
      <c r="K661" s="162" t="str">
        <f t="shared" si="148"/>
        <v/>
      </c>
      <c r="L661" s="159"/>
      <c r="M661" s="163" t="str">
        <f t="shared" si="149"/>
        <v/>
      </c>
      <c r="N661" s="164"/>
      <c r="O661" s="162"/>
      <c r="P661" s="163" t="str">
        <f t="shared" si="150"/>
        <v/>
      </c>
      <c r="Q661" s="164" t="str">
        <f t="shared" ca="1" si="151"/>
        <v/>
      </c>
      <c r="R661" s="163" t="str">
        <f t="shared" si="152"/>
        <v/>
      </c>
      <c r="S661" s="163" t="str">
        <f ca="1">IF(AND(C661&lt;&gt;"",C661&lt;&gt;OFFSET(C661,1,0)),SUMIFS(M.1[Giá có thuế],M.1[Số ĐK],C661),"")</f>
        <v/>
      </c>
      <c r="T661" s="159"/>
      <c r="U661" s="161" t="str">
        <f>IF(T661="","",'Thông Tin Chung'!$L$3)</f>
        <v/>
      </c>
      <c r="V661" s="163" t="str">
        <f t="shared" ca="1" si="153"/>
        <v/>
      </c>
      <c r="W661" s="165"/>
      <c r="X661" s="155" t="str">
        <f ca="1">IF(C661="","",IF(OR(D661&lt;NgayBatDau,D661&gt;NgayKetThuc),"Ngày tháng phải nằm trong kỳ báo cáo",IF(AND(F661&lt;&gt;"",COUNTIF(D.3[Tên nhà cung cấp],F661)=0),"Tên NCC chưa khai báo trong DSNCC",IF(AND(G661&lt;&gt;"",COUNTIF(D.1[Tên sản phẩm],G661)=0),"SP này chưa khai báo trong DSSP",""))))</f>
        <v/>
      </c>
      <c r="Y661" s="23" t="str">
        <f t="shared" ca="1" si="155"/>
        <v/>
      </c>
      <c r="Z661" s="23" t="str">
        <f t="shared" ca="1" si="156"/>
        <v/>
      </c>
      <c r="AA661" s="23" t="str">
        <f t="shared" ca="1" si="157"/>
        <v/>
      </c>
    </row>
    <row r="662" spans="2:27" ht="27.75" customHeight="1" x14ac:dyDescent="0.2">
      <c r="B662" s="7">
        <f t="shared" si="144"/>
        <v>659</v>
      </c>
      <c r="C662" s="7" t="str">
        <f t="shared" ca="1" si="154"/>
        <v/>
      </c>
      <c r="D662" s="156" t="str">
        <f t="shared" ca="1" si="145"/>
        <v/>
      </c>
      <c r="E662" s="157" t="str">
        <f t="shared" ca="1" si="146"/>
        <v/>
      </c>
      <c r="F662" s="158" t="str">
        <f t="shared" ca="1" si="147"/>
        <v/>
      </c>
      <c r="G662" s="159"/>
      <c r="H662" s="159" t="str">
        <f>IF(G662="","",INDEX(D.1[Quy cách],MATCH(G662,D.1[Tên sản phẩm],0)))</f>
        <v/>
      </c>
      <c r="I662" s="160" t="str">
        <f>IF(G662="","",INDEX(D.1[ĐVT],MATCH(G662,D.1[Tên sản phẩm],0)))</f>
        <v/>
      </c>
      <c r="J662" s="162" t="str">
        <f>IF(G662="","",INDEX(D.1[Đơn giá nhập
(Hàng tồn đầu kỳ)],MATCH(G662,D.1[Tên sản phẩm],0)))</f>
        <v/>
      </c>
      <c r="K662" s="162" t="str">
        <f t="shared" si="148"/>
        <v/>
      </c>
      <c r="L662" s="159"/>
      <c r="M662" s="163" t="str">
        <f t="shared" si="149"/>
        <v/>
      </c>
      <c r="N662" s="164"/>
      <c r="O662" s="162"/>
      <c r="P662" s="163" t="str">
        <f t="shared" si="150"/>
        <v/>
      </c>
      <c r="Q662" s="164" t="str">
        <f t="shared" ca="1" si="151"/>
        <v/>
      </c>
      <c r="R662" s="163" t="str">
        <f t="shared" si="152"/>
        <v/>
      </c>
      <c r="S662" s="163" t="str">
        <f ca="1">IF(AND(C662&lt;&gt;"",C662&lt;&gt;OFFSET(C662,1,0)),SUMIFS(M.1[Giá có thuế],M.1[Số ĐK],C662),"")</f>
        <v/>
      </c>
      <c r="T662" s="159"/>
      <c r="U662" s="161" t="str">
        <f>IF(T662="","",'Thông Tin Chung'!$L$3)</f>
        <v/>
      </c>
      <c r="V662" s="163" t="str">
        <f t="shared" ca="1" si="153"/>
        <v/>
      </c>
      <c r="W662" s="165"/>
      <c r="X662" s="155" t="str">
        <f ca="1">IF(C662="","",IF(OR(D662&lt;NgayBatDau,D662&gt;NgayKetThuc),"Ngày tháng phải nằm trong kỳ báo cáo",IF(AND(F662&lt;&gt;"",COUNTIF(D.3[Tên nhà cung cấp],F662)=0),"Tên NCC chưa khai báo trong DSNCC",IF(AND(G662&lt;&gt;"",COUNTIF(D.1[Tên sản phẩm],G662)=0),"SP này chưa khai báo trong DSSP",""))))</f>
        <v/>
      </c>
      <c r="Y662" s="23" t="str">
        <f t="shared" ca="1" si="155"/>
        <v/>
      </c>
      <c r="Z662" s="23" t="str">
        <f t="shared" ca="1" si="156"/>
        <v/>
      </c>
      <c r="AA662" s="23" t="str">
        <f t="shared" ca="1" si="157"/>
        <v/>
      </c>
    </row>
    <row r="663" spans="2:27" ht="27.75" customHeight="1" x14ac:dyDescent="0.2">
      <c r="B663" s="7">
        <f t="shared" si="144"/>
        <v>660</v>
      </c>
      <c r="C663" s="7" t="str">
        <f t="shared" ca="1" si="154"/>
        <v/>
      </c>
      <c r="D663" s="156" t="str">
        <f t="shared" ca="1" si="145"/>
        <v/>
      </c>
      <c r="E663" s="157" t="str">
        <f t="shared" ca="1" si="146"/>
        <v/>
      </c>
      <c r="F663" s="158" t="str">
        <f t="shared" ca="1" si="147"/>
        <v/>
      </c>
      <c r="G663" s="159"/>
      <c r="H663" s="159" t="str">
        <f>IF(G663="","",INDEX(D.1[Quy cách],MATCH(G663,D.1[Tên sản phẩm],0)))</f>
        <v/>
      </c>
      <c r="I663" s="160" t="str">
        <f>IF(G663="","",INDEX(D.1[ĐVT],MATCH(G663,D.1[Tên sản phẩm],0)))</f>
        <v/>
      </c>
      <c r="J663" s="162" t="str">
        <f>IF(G663="","",INDEX(D.1[Đơn giá nhập
(Hàng tồn đầu kỳ)],MATCH(G663,D.1[Tên sản phẩm],0)))</f>
        <v/>
      </c>
      <c r="K663" s="162" t="str">
        <f t="shared" si="148"/>
        <v/>
      </c>
      <c r="L663" s="159"/>
      <c r="M663" s="163" t="str">
        <f t="shared" si="149"/>
        <v/>
      </c>
      <c r="N663" s="164"/>
      <c r="O663" s="162"/>
      <c r="P663" s="163" t="str">
        <f t="shared" si="150"/>
        <v/>
      </c>
      <c r="Q663" s="164" t="str">
        <f t="shared" ca="1" si="151"/>
        <v/>
      </c>
      <c r="R663" s="163" t="str">
        <f t="shared" si="152"/>
        <v/>
      </c>
      <c r="S663" s="163" t="str">
        <f ca="1">IF(AND(C663&lt;&gt;"",C663&lt;&gt;OFFSET(C663,1,0)),SUMIFS(M.1[Giá có thuế],M.1[Số ĐK],C663),"")</f>
        <v/>
      </c>
      <c r="T663" s="159"/>
      <c r="U663" s="161" t="str">
        <f>IF(T663="","",'Thông Tin Chung'!$L$3)</f>
        <v/>
      </c>
      <c r="V663" s="163" t="str">
        <f t="shared" ca="1" si="153"/>
        <v/>
      </c>
      <c r="W663" s="165"/>
      <c r="X663" s="155" t="str">
        <f ca="1">IF(C663="","",IF(OR(D663&lt;NgayBatDau,D663&gt;NgayKetThuc),"Ngày tháng phải nằm trong kỳ báo cáo",IF(AND(F663&lt;&gt;"",COUNTIF(D.3[Tên nhà cung cấp],F663)=0),"Tên NCC chưa khai báo trong DSNCC",IF(AND(G663&lt;&gt;"",COUNTIF(D.1[Tên sản phẩm],G663)=0),"SP này chưa khai báo trong DSSP",""))))</f>
        <v/>
      </c>
      <c r="Y663" s="23" t="str">
        <f t="shared" ca="1" si="155"/>
        <v/>
      </c>
      <c r="Z663" s="23" t="str">
        <f t="shared" ca="1" si="156"/>
        <v/>
      </c>
      <c r="AA663" s="23" t="str">
        <f t="shared" ca="1" si="157"/>
        <v/>
      </c>
    </row>
    <row r="664" spans="2:27" ht="27.75" customHeight="1" x14ac:dyDescent="0.2">
      <c r="B664" s="7">
        <f t="shared" si="144"/>
        <v>661</v>
      </c>
      <c r="C664" s="7" t="str">
        <f t="shared" ca="1" si="154"/>
        <v/>
      </c>
      <c r="D664" s="156" t="str">
        <f t="shared" ca="1" si="145"/>
        <v/>
      </c>
      <c r="E664" s="157" t="str">
        <f t="shared" ca="1" si="146"/>
        <v/>
      </c>
      <c r="F664" s="158" t="str">
        <f t="shared" ca="1" si="147"/>
        <v/>
      </c>
      <c r="G664" s="159"/>
      <c r="H664" s="159" t="str">
        <f>IF(G664="","",INDEX(D.1[Quy cách],MATCH(G664,D.1[Tên sản phẩm],0)))</f>
        <v/>
      </c>
      <c r="I664" s="160" t="str">
        <f>IF(G664="","",INDEX(D.1[ĐVT],MATCH(G664,D.1[Tên sản phẩm],0)))</f>
        <v/>
      </c>
      <c r="J664" s="162" t="str">
        <f>IF(G664="","",INDEX(D.1[Đơn giá nhập
(Hàng tồn đầu kỳ)],MATCH(G664,D.1[Tên sản phẩm],0)))</f>
        <v/>
      </c>
      <c r="K664" s="162" t="str">
        <f t="shared" si="148"/>
        <v/>
      </c>
      <c r="L664" s="159"/>
      <c r="M664" s="163" t="str">
        <f t="shared" si="149"/>
        <v/>
      </c>
      <c r="N664" s="164"/>
      <c r="O664" s="162"/>
      <c r="P664" s="163" t="str">
        <f t="shared" si="150"/>
        <v/>
      </c>
      <c r="Q664" s="164" t="str">
        <f t="shared" ca="1" si="151"/>
        <v/>
      </c>
      <c r="R664" s="163" t="str">
        <f t="shared" si="152"/>
        <v/>
      </c>
      <c r="S664" s="163" t="str">
        <f ca="1">IF(AND(C664&lt;&gt;"",C664&lt;&gt;OFFSET(C664,1,0)),SUMIFS(M.1[Giá có thuế],M.1[Số ĐK],C664),"")</f>
        <v/>
      </c>
      <c r="T664" s="159"/>
      <c r="U664" s="161" t="str">
        <f>IF(T664="","",'Thông Tin Chung'!$L$3)</f>
        <v/>
      </c>
      <c r="V664" s="163" t="str">
        <f t="shared" ca="1" si="153"/>
        <v/>
      </c>
      <c r="W664" s="165"/>
      <c r="X664" s="155" t="str">
        <f ca="1">IF(C664="","",IF(OR(D664&lt;NgayBatDau,D664&gt;NgayKetThuc),"Ngày tháng phải nằm trong kỳ báo cáo",IF(AND(F664&lt;&gt;"",COUNTIF(D.3[Tên nhà cung cấp],F664)=0),"Tên NCC chưa khai báo trong DSNCC",IF(AND(G664&lt;&gt;"",COUNTIF(D.1[Tên sản phẩm],G664)=0),"SP này chưa khai báo trong DSSP",""))))</f>
        <v/>
      </c>
      <c r="Y664" s="23" t="str">
        <f t="shared" ca="1" si="155"/>
        <v/>
      </c>
      <c r="Z664" s="23" t="str">
        <f t="shared" ca="1" si="156"/>
        <v/>
      </c>
      <c r="AA664" s="23" t="str">
        <f t="shared" ca="1" si="157"/>
        <v/>
      </c>
    </row>
    <row r="665" spans="2:27" ht="27.75" customHeight="1" x14ac:dyDescent="0.2">
      <c r="B665" s="7">
        <f t="shared" si="144"/>
        <v>662</v>
      </c>
      <c r="C665" s="7" t="str">
        <f t="shared" ca="1" si="154"/>
        <v/>
      </c>
      <c r="D665" s="156" t="str">
        <f t="shared" ca="1" si="145"/>
        <v/>
      </c>
      <c r="E665" s="157" t="str">
        <f t="shared" ca="1" si="146"/>
        <v/>
      </c>
      <c r="F665" s="158" t="str">
        <f t="shared" ca="1" si="147"/>
        <v/>
      </c>
      <c r="G665" s="159"/>
      <c r="H665" s="159" t="str">
        <f>IF(G665="","",INDEX(D.1[Quy cách],MATCH(G665,D.1[Tên sản phẩm],0)))</f>
        <v/>
      </c>
      <c r="I665" s="160" t="str">
        <f>IF(G665="","",INDEX(D.1[ĐVT],MATCH(G665,D.1[Tên sản phẩm],0)))</f>
        <v/>
      </c>
      <c r="J665" s="162" t="str">
        <f>IF(G665="","",INDEX(D.1[Đơn giá nhập
(Hàng tồn đầu kỳ)],MATCH(G665,D.1[Tên sản phẩm],0)))</f>
        <v/>
      </c>
      <c r="K665" s="162" t="str">
        <f t="shared" si="148"/>
        <v/>
      </c>
      <c r="L665" s="159"/>
      <c r="M665" s="163" t="str">
        <f t="shared" si="149"/>
        <v/>
      </c>
      <c r="N665" s="164"/>
      <c r="O665" s="162"/>
      <c r="P665" s="163" t="str">
        <f t="shared" si="150"/>
        <v/>
      </c>
      <c r="Q665" s="164" t="str">
        <f t="shared" ca="1" si="151"/>
        <v/>
      </c>
      <c r="R665" s="163" t="str">
        <f t="shared" si="152"/>
        <v/>
      </c>
      <c r="S665" s="163" t="str">
        <f ca="1">IF(AND(C665&lt;&gt;"",C665&lt;&gt;OFFSET(C665,1,0)),SUMIFS(M.1[Giá có thuế],M.1[Số ĐK],C665),"")</f>
        <v/>
      </c>
      <c r="T665" s="159"/>
      <c r="U665" s="161" t="str">
        <f>IF(T665="","",'Thông Tin Chung'!$L$3)</f>
        <v/>
      </c>
      <c r="V665" s="163" t="str">
        <f t="shared" ca="1" si="153"/>
        <v/>
      </c>
      <c r="W665" s="165"/>
      <c r="X665" s="155" t="str">
        <f ca="1">IF(C665="","",IF(OR(D665&lt;NgayBatDau,D665&gt;NgayKetThuc),"Ngày tháng phải nằm trong kỳ báo cáo",IF(AND(F665&lt;&gt;"",COUNTIF(D.3[Tên nhà cung cấp],F665)=0),"Tên NCC chưa khai báo trong DSNCC",IF(AND(G665&lt;&gt;"",COUNTIF(D.1[Tên sản phẩm],G665)=0),"SP này chưa khai báo trong DSSP",""))))</f>
        <v/>
      </c>
      <c r="Y665" s="23" t="str">
        <f t="shared" ca="1" si="155"/>
        <v/>
      </c>
      <c r="Z665" s="23" t="str">
        <f t="shared" ca="1" si="156"/>
        <v/>
      </c>
      <c r="AA665" s="23" t="str">
        <f t="shared" ca="1" si="157"/>
        <v/>
      </c>
    </row>
    <row r="666" spans="2:27" ht="27.75" customHeight="1" x14ac:dyDescent="0.2">
      <c r="B666" s="7">
        <f t="shared" si="144"/>
        <v>663</v>
      </c>
      <c r="C666" s="7" t="str">
        <f t="shared" ca="1" si="154"/>
        <v/>
      </c>
      <c r="D666" s="156" t="str">
        <f t="shared" ca="1" si="145"/>
        <v/>
      </c>
      <c r="E666" s="157" t="str">
        <f t="shared" ca="1" si="146"/>
        <v/>
      </c>
      <c r="F666" s="158" t="str">
        <f t="shared" ca="1" si="147"/>
        <v/>
      </c>
      <c r="G666" s="159"/>
      <c r="H666" s="159" t="str">
        <f>IF(G666="","",INDEX(D.1[Quy cách],MATCH(G666,D.1[Tên sản phẩm],0)))</f>
        <v/>
      </c>
      <c r="I666" s="160" t="str">
        <f>IF(G666="","",INDEX(D.1[ĐVT],MATCH(G666,D.1[Tên sản phẩm],0)))</f>
        <v/>
      </c>
      <c r="J666" s="162" t="str">
        <f>IF(G666="","",INDEX(D.1[Đơn giá nhập
(Hàng tồn đầu kỳ)],MATCH(G666,D.1[Tên sản phẩm],0)))</f>
        <v/>
      </c>
      <c r="K666" s="162" t="str">
        <f t="shared" si="148"/>
        <v/>
      </c>
      <c r="L666" s="159"/>
      <c r="M666" s="163" t="str">
        <f t="shared" si="149"/>
        <v/>
      </c>
      <c r="N666" s="164"/>
      <c r="O666" s="162"/>
      <c r="P666" s="163" t="str">
        <f t="shared" si="150"/>
        <v/>
      </c>
      <c r="Q666" s="164" t="str">
        <f t="shared" ca="1" si="151"/>
        <v/>
      </c>
      <c r="R666" s="163" t="str">
        <f t="shared" si="152"/>
        <v/>
      </c>
      <c r="S666" s="163" t="str">
        <f ca="1">IF(AND(C666&lt;&gt;"",C666&lt;&gt;OFFSET(C666,1,0)),SUMIFS(M.1[Giá có thuế],M.1[Số ĐK],C666),"")</f>
        <v/>
      </c>
      <c r="T666" s="159"/>
      <c r="U666" s="161" t="str">
        <f>IF(T666="","",'Thông Tin Chung'!$L$3)</f>
        <v/>
      </c>
      <c r="V666" s="163" t="str">
        <f t="shared" ca="1" si="153"/>
        <v/>
      </c>
      <c r="W666" s="165"/>
      <c r="X666" s="155" t="str">
        <f ca="1">IF(C666="","",IF(OR(D666&lt;NgayBatDau,D666&gt;NgayKetThuc),"Ngày tháng phải nằm trong kỳ báo cáo",IF(AND(F666&lt;&gt;"",COUNTIF(D.3[Tên nhà cung cấp],F666)=0),"Tên NCC chưa khai báo trong DSNCC",IF(AND(G666&lt;&gt;"",COUNTIF(D.1[Tên sản phẩm],G666)=0),"SP này chưa khai báo trong DSSP",""))))</f>
        <v/>
      </c>
      <c r="Y666" s="23" t="str">
        <f t="shared" ca="1" si="155"/>
        <v/>
      </c>
      <c r="Z666" s="23" t="str">
        <f t="shared" ca="1" si="156"/>
        <v/>
      </c>
      <c r="AA666" s="23" t="str">
        <f t="shared" ca="1" si="157"/>
        <v/>
      </c>
    </row>
    <row r="667" spans="2:27" ht="27.75" customHeight="1" x14ac:dyDescent="0.2">
      <c r="B667" s="7">
        <f t="shared" si="144"/>
        <v>664</v>
      </c>
      <c r="C667" s="7" t="str">
        <f t="shared" ca="1" si="154"/>
        <v/>
      </c>
      <c r="D667" s="156" t="str">
        <f t="shared" ca="1" si="145"/>
        <v/>
      </c>
      <c r="E667" s="157" t="str">
        <f t="shared" ca="1" si="146"/>
        <v/>
      </c>
      <c r="F667" s="158" t="str">
        <f t="shared" ca="1" si="147"/>
        <v/>
      </c>
      <c r="G667" s="159"/>
      <c r="H667" s="159" t="str">
        <f>IF(G667="","",INDEX(D.1[Quy cách],MATCH(G667,D.1[Tên sản phẩm],0)))</f>
        <v/>
      </c>
      <c r="I667" s="160" t="str">
        <f>IF(G667="","",INDEX(D.1[ĐVT],MATCH(G667,D.1[Tên sản phẩm],0)))</f>
        <v/>
      </c>
      <c r="J667" s="162" t="str">
        <f>IF(G667="","",INDEX(D.1[Đơn giá nhập
(Hàng tồn đầu kỳ)],MATCH(G667,D.1[Tên sản phẩm],0)))</f>
        <v/>
      </c>
      <c r="K667" s="162" t="str">
        <f t="shared" si="148"/>
        <v/>
      </c>
      <c r="L667" s="159"/>
      <c r="M667" s="163" t="str">
        <f t="shared" si="149"/>
        <v/>
      </c>
      <c r="N667" s="164"/>
      <c r="O667" s="162"/>
      <c r="P667" s="163" t="str">
        <f t="shared" si="150"/>
        <v/>
      </c>
      <c r="Q667" s="164" t="str">
        <f t="shared" ca="1" si="151"/>
        <v/>
      </c>
      <c r="R667" s="163" t="str">
        <f t="shared" si="152"/>
        <v/>
      </c>
      <c r="S667" s="163" t="str">
        <f ca="1">IF(AND(C667&lt;&gt;"",C667&lt;&gt;OFFSET(C667,1,0)),SUMIFS(M.1[Giá có thuế],M.1[Số ĐK],C667),"")</f>
        <v/>
      </c>
      <c r="T667" s="159"/>
      <c r="U667" s="161" t="str">
        <f>IF(T667="","",'Thông Tin Chung'!$L$3)</f>
        <v/>
      </c>
      <c r="V667" s="163" t="str">
        <f t="shared" ca="1" si="153"/>
        <v/>
      </c>
      <c r="W667" s="165"/>
      <c r="X667" s="155" t="str">
        <f ca="1">IF(C667="","",IF(OR(D667&lt;NgayBatDau,D667&gt;NgayKetThuc),"Ngày tháng phải nằm trong kỳ báo cáo",IF(AND(F667&lt;&gt;"",COUNTIF(D.3[Tên nhà cung cấp],F667)=0),"Tên NCC chưa khai báo trong DSNCC",IF(AND(G667&lt;&gt;"",COUNTIF(D.1[Tên sản phẩm],G667)=0),"SP này chưa khai báo trong DSSP",""))))</f>
        <v/>
      </c>
      <c r="Y667" s="23" t="str">
        <f t="shared" ca="1" si="155"/>
        <v/>
      </c>
      <c r="Z667" s="23" t="str">
        <f t="shared" ca="1" si="156"/>
        <v/>
      </c>
      <c r="AA667" s="23" t="str">
        <f t="shared" ca="1" si="157"/>
        <v/>
      </c>
    </row>
    <row r="668" spans="2:27" ht="27.75" customHeight="1" x14ac:dyDescent="0.2">
      <c r="B668" s="7">
        <f t="shared" si="144"/>
        <v>665</v>
      </c>
      <c r="C668" s="7" t="str">
        <f t="shared" ca="1" si="154"/>
        <v/>
      </c>
      <c r="D668" s="156" t="str">
        <f t="shared" ca="1" si="145"/>
        <v/>
      </c>
      <c r="E668" s="157" t="str">
        <f t="shared" ca="1" si="146"/>
        <v/>
      </c>
      <c r="F668" s="158" t="str">
        <f t="shared" ca="1" si="147"/>
        <v/>
      </c>
      <c r="G668" s="159"/>
      <c r="H668" s="159" t="str">
        <f>IF(G668="","",INDEX(D.1[Quy cách],MATCH(G668,D.1[Tên sản phẩm],0)))</f>
        <v/>
      </c>
      <c r="I668" s="160" t="str">
        <f>IF(G668="","",INDEX(D.1[ĐVT],MATCH(G668,D.1[Tên sản phẩm],0)))</f>
        <v/>
      </c>
      <c r="J668" s="162" t="str">
        <f>IF(G668="","",INDEX(D.1[Đơn giá nhập
(Hàng tồn đầu kỳ)],MATCH(G668,D.1[Tên sản phẩm],0)))</f>
        <v/>
      </c>
      <c r="K668" s="162" t="str">
        <f t="shared" si="148"/>
        <v/>
      </c>
      <c r="L668" s="159"/>
      <c r="M668" s="163" t="str">
        <f t="shared" si="149"/>
        <v/>
      </c>
      <c r="N668" s="164"/>
      <c r="O668" s="162"/>
      <c r="P668" s="163" t="str">
        <f t="shared" si="150"/>
        <v/>
      </c>
      <c r="Q668" s="164" t="str">
        <f t="shared" ca="1" si="151"/>
        <v/>
      </c>
      <c r="R668" s="163" t="str">
        <f t="shared" si="152"/>
        <v/>
      </c>
      <c r="S668" s="163" t="str">
        <f ca="1">IF(AND(C668&lt;&gt;"",C668&lt;&gt;OFFSET(C668,1,0)),SUMIFS(M.1[Giá có thuế],M.1[Số ĐK],C668),"")</f>
        <v/>
      </c>
      <c r="T668" s="159"/>
      <c r="U668" s="161" t="str">
        <f>IF(T668="","",'Thông Tin Chung'!$L$3)</f>
        <v/>
      </c>
      <c r="V668" s="163" t="str">
        <f t="shared" ca="1" si="153"/>
        <v/>
      </c>
      <c r="W668" s="165"/>
      <c r="X668" s="155" t="str">
        <f ca="1">IF(C668="","",IF(OR(D668&lt;NgayBatDau,D668&gt;NgayKetThuc),"Ngày tháng phải nằm trong kỳ báo cáo",IF(AND(F668&lt;&gt;"",COUNTIF(D.3[Tên nhà cung cấp],F668)=0),"Tên NCC chưa khai báo trong DSNCC",IF(AND(G668&lt;&gt;"",COUNTIF(D.1[Tên sản phẩm],G668)=0),"SP này chưa khai báo trong DSSP",""))))</f>
        <v/>
      </c>
      <c r="Y668" s="23" t="str">
        <f t="shared" ca="1" si="155"/>
        <v/>
      </c>
      <c r="Z668" s="23" t="str">
        <f t="shared" ca="1" si="156"/>
        <v/>
      </c>
      <c r="AA668" s="23" t="str">
        <f t="shared" ca="1" si="157"/>
        <v/>
      </c>
    </row>
    <row r="669" spans="2:27" ht="27.75" customHeight="1" x14ac:dyDescent="0.2">
      <c r="B669" s="7">
        <f t="shared" si="144"/>
        <v>666</v>
      </c>
      <c r="C669" s="7" t="str">
        <f t="shared" ca="1" si="154"/>
        <v/>
      </c>
      <c r="D669" s="156" t="str">
        <f t="shared" ca="1" si="145"/>
        <v/>
      </c>
      <c r="E669" s="157" t="str">
        <f t="shared" ca="1" si="146"/>
        <v/>
      </c>
      <c r="F669" s="158" t="str">
        <f t="shared" ca="1" si="147"/>
        <v/>
      </c>
      <c r="G669" s="159"/>
      <c r="H669" s="159" t="str">
        <f>IF(G669="","",INDEX(D.1[Quy cách],MATCH(G669,D.1[Tên sản phẩm],0)))</f>
        <v/>
      </c>
      <c r="I669" s="160" t="str">
        <f>IF(G669="","",INDEX(D.1[ĐVT],MATCH(G669,D.1[Tên sản phẩm],0)))</f>
        <v/>
      </c>
      <c r="J669" s="162" t="str">
        <f>IF(G669="","",INDEX(D.1[Đơn giá nhập
(Hàng tồn đầu kỳ)],MATCH(G669,D.1[Tên sản phẩm],0)))</f>
        <v/>
      </c>
      <c r="K669" s="162" t="str">
        <f t="shared" si="148"/>
        <v/>
      </c>
      <c r="L669" s="159"/>
      <c r="M669" s="163" t="str">
        <f t="shared" si="149"/>
        <v/>
      </c>
      <c r="N669" s="164"/>
      <c r="O669" s="162"/>
      <c r="P669" s="163" t="str">
        <f t="shared" si="150"/>
        <v/>
      </c>
      <c r="Q669" s="164" t="str">
        <f t="shared" ca="1" si="151"/>
        <v/>
      </c>
      <c r="R669" s="163" t="str">
        <f t="shared" si="152"/>
        <v/>
      </c>
      <c r="S669" s="163" t="str">
        <f ca="1">IF(AND(C669&lt;&gt;"",C669&lt;&gt;OFFSET(C669,1,0)),SUMIFS(M.1[Giá có thuế],M.1[Số ĐK],C669),"")</f>
        <v/>
      </c>
      <c r="T669" s="159"/>
      <c r="U669" s="161" t="str">
        <f>IF(T669="","",'Thông Tin Chung'!$L$3)</f>
        <v/>
      </c>
      <c r="V669" s="163" t="str">
        <f t="shared" ca="1" si="153"/>
        <v/>
      </c>
      <c r="W669" s="165"/>
      <c r="X669" s="155" t="str">
        <f ca="1">IF(C669="","",IF(OR(D669&lt;NgayBatDau,D669&gt;NgayKetThuc),"Ngày tháng phải nằm trong kỳ báo cáo",IF(AND(F669&lt;&gt;"",COUNTIF(D.3[Tên nhà cung cấp],F669)=0),"Tên NCC chưa khai báo trong DSNCC",IF(AND(G669&lt;&gt;"",COUNTIF(D.1[Tên sản phẩm],G669)=0),"SP này chưa khai báo trong DSSP",""))))</f>
        <v/>
      </c>
      <c r="Y669" s="23" t="str">
        <f t="shared" ca="1" si="155"/>
        <v/>
      </c>
      <c r="Z669" s="23" t="str">
        <f t="shared" ca="1" si="156"/>
        <v/>
      </c>
      <c r="AA669" s="23" t="str">
        <f t="shared" ca="1" si="157"/>
        <v/>
      </c>
    </row>
    <row r="670" spans="2:27" ht="27.75" customHeight="1" x14ac:dyDescent="0.2">
      <c r="B670" s="7">
        <f t="shared" si="144"/>
        <v>667</v>
      </c>
      <c r="C670" s="7" t="str">
        <f t="shared" ca="1" si="154"/>
        <v/>
      </c>
      <c r="D670" s="156" t="str">
        <f t="shared" ca="1" si="145"/>
        <v/>
      </c>
      <c r="E670" s="157" t="str">
        <f t="shared" ca="1" si="146"/>
        <v/>
      </c>
      <c r="F670" s="158" t="str">
        <f t="shared" ca="1" si="147"/>
        <v/>
      </c>
      <c r="G670" s="159"/>
      <c r="H670" s="159" t="str">
        <f>IF(G670="","",INDEX(D.1[Quy cách],MATCH(G670,D.1[Tên sản phẩm],0)))</f>
        <v/>
      </c>
      <c r="I670" s="160" t="str">
        <f>IF(G670="","",INDEX(D.1[ĐVT],MATCH(G670,D.1[Tên sản phẩm],0)))</f>
        <v/>
      </c>
      <c r="J670" s="162" t="str">
        <f>IF(G670="","",INDEX(D.1[Đơn giá nhập
(Hàng tồn đầu kỳ)],MATCH(G670,D.1[Tên sản phẩm],0)))</f>
        <v/>
      </c>
      <c r="K670" s="162" t="str">
        <f t="shared" si="148"/>
        <v/>
      </c>
      <c r="L670" s="159"/>
      <c r="M670" s="163" t="str">
        <f t="shared" si="149"/>
        <v/>
      </c>
      <c r="N670" s="164"/>
      <c r="O670" s="162"/>
      <c r="P670" s="163" t="str">
        <f t="shared" si="150"/>
        <v/>
      </c>
      <c r="Q670" s="164" t="str">
        <f t="shared" ca="1" si="151"/>
        <v/>
      </c>
      <c r="R670" s="163" t="str">
        <f t="shared" si="152"/>
        <v/>
      </c>
      <c r="S670" s="163" t="str">
        <f ca="1">IF(AND(C670&lt;&gt;"",C670&lt;&gt;OFFSET(C670,1,0)),SUMIFS(M.1[Giá có thuế],M.1[Số ĐK],C670),"")</f>
        <v/>
      </c>
      <c r="T670" s="159"/>
      <c r="U670" s="161" t="str">
        <f>IF(T670="","",'Thông Tin Chung'!$L$3)</f>
        <v/>
      </c>
      <c r="V670" s="163" t="str">
        <f t="shared" ca="1" si="153"/>
        <v/>
      </c>
      <c r="W670" s="165"/>
      <c r="X670" s="155" t="str">
        <f ca="1">IF(C670="","",IF(OR(D670&lt;NgayBatDau,D670&gt;NgayKetThuc),"Ngày tháng phải nằm trong kỳ báo cáo",IF(AND(F670&lt;&gt;"",COUNTIF(D.3[Tên nhà cung cấp],F670)=0),"Tên NCC chưa khai báo trong DSNCC",IF(AND(G670&lt;&gt;"",COUNTIF(D.1[Tên sản phẩm],G670)=0),"SP này chưa khai báo trong DSSP",""))))</f>
        <v/>
      </c>
      <c r="Y670" s="23" t="str">
        <f t="shared" ca="1" si="155"/>
        <v/>
      </c>
      <c r="Z670" s="23" t="str">
        <f t="shared" ca="1" si="156"/>
        <v/>
      </c>
      <c r="AA670" s="23" t="str">
        <f t="shared" ca="1" si="157"/>
        <v/>
      </c>
    </row>
    <row r="671" spans="2:27" ht="27.75" customHeight="1" x14ac:dyDescent="0.2">
      <c r="B671" s="7">
        <f t="shared" si="144"/>
        <v>668</v>
      </c>
      <c r="C671" s="7" t="str">
        <f t="shared" ca="1" si="154"/>
        <v/>
      </c>
      <c r="D671" s="156" t="str">
        <f t="shared" ca="1" si="145"/>
        <v/>
      </c>
      <c r="E671" s="157" t="str">
        <f t="shared" ca="1" si="146"/>
        <v/>
      </c>
      <c r="F671" s="158" t="str">
        <f t="shared" ca="1" si="147"/>
        <v/>
      </c>
      <c r="G671" s="159"/>
      <c r="H671" s="159" t="str">
        <f>IF(G671="","",INDEX(D.1[Quy cách],MATCH(G671,D.1[Tên sản phẩm],0)))</f>
        <v/>
      </c>
      <c r="I671" s="160" t="str">
        <f>IF(G671="","",INDEX(D.1[ĐVT],MATCH(G671,D.1[Tên sản phẩm],0)))</f>
        <v/>
      </c>
      <c r="J671" s="162" t="str">
        <f>IF(G671="","",INDEX(D.1[Đơn giá nhập
(Hàng tồn đầu kỳ)],MATCH(G671,D.1[Tên sản phẩm],0)))</f>
        <v/>
      </c>
      <c r="K671" s="162" t="str">
        <f t="shared" si="148"/>
        <v/>
      </c>
      <c r="L671" s="159"/>
      <c r="M671" s="163" t="str">
        <f t="shared" si="149"/>
        <v/>
      </c>
      <c r="N671" s="164"/>
      <c r="O671" s="162"/>
      <c r="P671" s="163" t="str">
        <f t="shared" si="150"/>
        <v/>
      </c>
      <c r="Q671" s="164" t="str">
        <f t="shared" ca="1" si="151"/>
        <v/>
      </c>
      <c r="R671" s="163" t="str">
        <f t="shared" si="152"/>
        <v/>
      </c>
      <c r="S671" s="163" t="str">
        <f ca="1">IF(AND(C671&lt;&gt;"",C671&lt;&gt;OFFSET(C671,1,0)),SUMIFS(M.1[Giá có thuế],M.1[Số ĐK],C671),"")</f>
        <v/>
      </c>
      <c r="T671" s="159"/>
      <c r="U671" s="161" t="str">
        <f>IF(T671="","",'Thông Tin Chung'!$L$3)</f>
        <v/>
      </c>
      <c r="V671" s="163" t="str">
        <f t="shared" ca="1" si="153"/>
        <v/>
      </c>
      <c r="W671" s="165"/>
      <c r="X671" s="155" t="str">
        <f ca="1">IF(C671="","",IF(OR(D671&lt;NgayBatDau,D671&gt;NgayKetThuc),"Ngày tháng phải nằm trong kỳ báo cáo",IF(AND(F671&lt;&gt;"",COUNTIF(D.3[Tên nhà cung cấp],F671)=0),"Tên NCC chưa khai báo trong DSNCC",IF(AND(G671&lt;&gt;"",COUNTIF(D.1[Tên sản phẩm],G671)=0),"SP này chưa khai báo trong DSSP",""))))</f>
        <v/>
      </c>
      <c r="Y671" s="23" t="str">
        <f t="shared" ca="1" si="155"/>
        <v/>
      </c>
      <c r="Z671" s="23" t="str">
        <f t="shared" ca="1" si="156"/>
        <v/>
      </c>
      <c r="AA671" s="23" t="str">
        <f t="shared" ca="1" si="157"/>
        <v/>
      </c>
    </row>
    <row r="672" spans="2:27" ht="27.75" customHeight="1" x14ac:dyDescent="0.2">
      <c r="B672" s="7">
        <f t="shared" si="144"/>
        <v>669</v>
      </c>
      <c r="C672" s="7" t="str">
        <f t="shared" ca="1" si="154"/>
        <v/>
      </c>
      <c r="D672" s="156" t="str">
        <f t="shared" ca="1" si="145"/>
        <v/>
      </c>
      <c r="E672" s="157" t="str">
        <f t="shared" ca="1" si="146"/>
        <v/>
      </c>
      <c r="F672" s="158" t="str">
        <f t="shared" ca="1" si="147"/>
        <v/>
      </c>
      <c r="G672" s="159"/>
      <c r="H672" s="159" t="str">
        <f>IF(G672="","",INDEX(D.1[Quy cách],MATCH(G672,D.1[Tên sản phẩm],0)))</f>
        <v/>
      </c>
      <c r="I672" s="160" t="str">
        <f>IF(G672="","",INDEX(D.1[ĐVT],MATCH(G672,D.1[Tên sản phẩm],0)))</f>
        <v/>
      </c>
      <c r="J672" s="162" t="str">
        <f>IF(G672="","",INDEX(D.1[Đơn giá nhập
(Hàng tồn đầu kỳ)],MATCH(G672,D.1[Tên sản phẩm],0)))</f>
        <v/>
      </c>
      <c r="K672" s="162" t="str">
        <f t="shared" si="148"/>
        <v/>
      </c>
      <c r="L672" s="159"/>
      <c r="M672" s="163" t="str">
        <f t="shared" si="149"/>
        <v/>
      </c>
      <c r="N672" s="164"/>
      <c r="O672" s="162"/>
      <c r="P672" s="163" t="str">
        <f t="shared" si="150"/>
        <v/>
      </c>
      <c r="Q672" s="164" t="str">
        <f t="shared" ca="1" si="151"/>
        <v/>
      </c>
      <c r="R672" s="163" t="str">
        <f t="shared" si="152"/>
        <v/>
      </c>
      <c r="S672" s="163" t="str">
        <f ca="1">IF(AND(C672&lt;&gt;"",C672&lt;&gt;OFFSET(C672,1,0)),SUMIFS(M.1[Giá có thuế],M.1[Số ĐK],C672),"")</f>
        <v/>
      </c>
      <c r="T672" s="159"/>
      <c r="U672" s="161" t="str">
        <f>IF(T672="","",'Thông Tin Chung'!$L$3)</f>
        <v/>
      </c>
      <c r="V672" s="163" t="str">
        <f t="shared" ca="1" si="153"/>
        <v/>
      </c>
      <c r="W672" s="165"/>
      <c r="X672" s="155" t="str">
        <f ca="1">IF(C672="","",IF(OR(D672&lt;NgayBatDau,D672&gt;NgayKetThuc),"Ngày tháng phải nằm trong kỳ báo cáo",IF(AND(F672&lt;&gt;"",COUNTIF(D.3[Tên nhà cung cấp],F672)=0),"Tên NCC chưa khai báo trong DSNCC",IF(AND(G672&lt;&gt;"",COUNTIF(D.1[Tên sản phẩm],G672)=0),"SP này chưa khai báo trong DSSP",""))))</f>
        <v/>
      </c>
      <c r="Y672" s="23" t="str">
        <f t="shared" ca="1" si="155"/>
        <v/>
      </c>
      <c r="Z672" s="23" t="str">
        <f t="shared" ca="1" si="156"/>
        <v/>
      </c>
      <c r="AA672" s="23" t="str">
        <f t="shared" ca="1" si="157"/>
        <v/>
      </c>
    </row>
    <row r="673" spans="2:27" ht="27.75" customHeight="1" x14ac:dyDescent="0.2">
      <c r="B673" s="7">
        <f t="shared" si="144"/>
        <v>670</v>
      </c>
      <c r="C673" s="7" t="str">
        <f t="shared" ca="1" si="154"/>
        <v/>
      </c>
      <c r="D673" s="156" t="str">
        <f t="shared" ca="1" si="145"/>
        <v/>
      </c>
      <c r="E673" s="157" t="str">
        <f t="shared" ca="1" si="146"/>
        <v/>
      </c>
      <c r="F673" s="158" t="str">
        <f t="shared" ca="1" si="147"/>
        <v/>
      </c>
      <c r="G673" s="159"/>
      <c r="H673" s="159" t="str">
        <f>IF(G673="","",INDEX(D.1[Quy cách],MATCH(G673,D.1[Tên sản phẩm],0)))</f>
        <v/>
      </c>
      <c r="I673" s="160" t="str">
        <f>IF(G673="","",INDEX(D.1[ĐVT],MATCH(G673,D.1[Tên sản phẩm],0)))</f>
        <v/>
      </c>
      <c r="J673" s="162" t="str">
        <f>IF(G673="","",INDEX(D.1[Đơn giá nhập
(Hàng tồn đầu kỳ)],MATCH(G673,D.1[Tên sản phẩm],0)))</f>
        <v/>
      </c>
      <c r="K673" s="162" t="str">
        <f t="shared" si="148"/>
        <v/>
      </c>
      <c r="L673" s="159"/>
      <c r="M673" s="163" t="str">
        <f t="shared" si="149"/>
        <v/>
      </c>
      <c r="N673" s="164"/>
      <c r="O673" s="162"/>
      <c r="P673" s="163" t="str">
        <f t="shared" si="150"/>
        <v/>
      </c>
      <c r="Q673" s="164" t="str">
        <f t="shared" ca="1" si="151"/>
        <v/>
      </c>
      <c r="R673" s="163" t="str">
        <f t="shared" si="152"/>
        <v/>
      </c>
      <c r="S673" s="163" t="str">
        <f ca="1">IF(AND(C673&lt;&gt;"",C673&lt;&gt;OFFSET(C673,1,0)),SUMIFS(M.1[Giá có thuế],M.1[Số ĐK],C673),"")</f>
        <v/>
      </c>
      <c r="T673" s="159"/>
      <c r="U673" s="161" t="str">
        <f>IF(T673="","",'Thông Tin Chung'!$L$3)</f>
        <v/>
      </c>
      <c r="V673" s="163" t="str">
        <f t="shared" ca="1" si="153"/>
        <v/>
      </c>
      <c r="W673" s="165"/>
      <c r="X673" s="155" t="str">
        <f ca="1">IF(C673="","",IF(OR(D673&lt;NgayBatDau,D673&gt;NgayKetThuc),"Ngày tháng phải nằm trong kỳ báo cáo",IF(AND(F673&lt;&gt;"",COUNTIF(D.3[Tên nhà cung cấp],F673)=0),"Tên NCC chưa khai báo trong DSNCC",IF(AND(G673&lt;&gt;"",COUNTIF(D.1[Tên sản phẩm],G673)=0),"SP này chưa khai báo trong DSSP",""))))</f>
        <v/>
      </c>
      <c r="Y673" s="23" t="str">
        <f t="shared" ca="1" si="155"/>
        <v/>
      </c>
      <c r="Z673" s="23" t="str">
        <f t="shared" ca="1" si="156"/>
        <v/>
      </c>
      <c r="AA673" s="23" t="str">
        <f t="shared" ca="1" si="157"/>
        <v/>
      </c>
    </row>
    <row r="674" spans="2:27" ht="27.75" customHeight="1" x14ac:dyDescent="0.2">
      <c r="B674" s="7">
        <f t="shared" si="144"/>
        <v>671</v>
      </c>
      <c r="C674" s="7" t="str">
        <f t="shared" ca="1" si="154"/>
        <v/>
      </c>
      <c r="D674" s="156" t="str">
        <f t="shared" ca="1" si="145"/>
        <v/>
      </c>
      <c r="E674" s="157" t="str">
        <f t="shared" ca="1" si="146"/>
        <v/>
      </c>
      <c r="F674" s="158" t="str">
        <f t="shared" ca="1" si="147"/>
        <v/>
      </c>
      <c r="G674" s="159"/>
      <c r="H674" s="159" t="str">
        <f>IF(G674="","",INDEX(D.1[Quy cách],MATCH(G674,D.1[Tên sản phẩm],0)))</f>
        <v/>
      </c>
      <c r="I674" s="160" t="str">
        <f>IF(G674="","",INDEX(D.1[ĐVT],MATCH(G674,D.1[Tên sản phẩm],0)))</f>
        <v/>
      </c>
      <c r="J674" s="162" t="str">
        <f>IF(G674="","",INDEX(D.1[Đơn giá nhập
(Hàng tồn đầu kỳ)],MATCH(G674,D.1[Tên sản phẩm],0)))</f>
        <v/>
      </c>
      <c r="K674" s="162" t="str">
        <f t="shared" si="148"/>
        <v/>
      </c>
      <c r="L674" s="159"/>
      <c r="M674" s="163" t="str">
        <f t="shared" si="149"/>
        <v/>
      </c>
      <c r="N674" s="164"/>
      <c r="O674" s="162"/>
      <c r="P674" s="163" t="str">
        <f t="shared" si="150"/>
        <v/>
      </c>
      <c r="Q674" s="164" t="str">
        <f t="shared" ca="1" si="151"/>
        <v/>
      </c>
      <c r="R674" s="163" t="str">
        <f t="shared" si="152"/>
        <v/>
      </c>
      <c r="S674" s="163" t="str">
        <f ca="1">IF(AND(C674&lt;&gt;"",C674&lt;&gt;OFFSET(C674,1,0)),SUMIFS(M.1[Giá có thuế],M.1[Số ĐK],C674),"")</f>
        <v/>
      </c>
      <c r="T674" s="159"/>
      <c r="U674" s="161" t="str">
        <f>IF(T674="","",'Thông Tin Chung'!$L$3)</f>
        <v/>
      </c>
      <c r="V674" s="163" t="str">
        <f t="shared" ca="1" si="153"/>
        <v/>
      </c>
      <c r="W674" s="165"/>
      <c r="X674" s="155" t="str">
        <f ca="1">IF(C674="","",IF(OR(D674&lt;NgayBatDau,D674&gt;NgayKetThuc),"Ngày tháng phải nằm trong kỳ báo cáo",IF(AND(F674&lt;&gt;"",COUNTIF(D.3[Tên nhà cung cấp],F674)=0),"Tên NCC chưa khai báo trong DSNCC",IF(AND(G674&lt;&gt;"",COUNTIF(D.1[Tên sản phẩm],G674)=0),"SP này chưa khai báo trong DSSP",""))))</f>
        <v/>
      </c>
      <c r="Y674" s="23" t="str">
        <f t="shared" ca="1" si="155"/>
        <v/>
      </c>
      <c r="Z674" s="23" t="str">
        <f t="shared" ca="1" si="156"/>
        <v/>
      </c>
      <c r="AA674" s="23" t="str">
        <f t="shared" ca="1" si="157"/>
        <v/>
      </c>
    </row>
    <row r="675" spans="2:27" ht="27.75" customHeight="1" x14ac:dyDescent="0.2">
      <c r="B675" s="7">
        <f t="shared" si="144"/>
        <v>672</v>
      </c>
      <c r="C675" s="7" t="str">
        <f t="shared" ca="1" si="154"/>
        <v/>
      </c>
      <c r="D675" s="156" t="str">
        <f t="shared" ca="1" si="145"/>
        <v/>
      </c>
      <c r="E675" s="157" t="str">
        <f t="shared" ca="1" si="146"/>
        <v/>
      </c>
      <c r="F675" s="158" t="str">
        <f t="shared" ca="1" si="147"/>
        <v/>
      </c>
      <c r="G675" s="159"/>
      <c r="H675" s="159" t="str">
        <f>IF(G675="","",INDEX(D.1[Quy cách],MATCH(G675,D.1[Tên sản phẩm],0)))</f>
        <v/>
      </c>
      <c r="I675" s="160" t="str">
        <f>IF(G675="","",INDEX(D.1[ĐVT],MATCH(G675,D.1[Tên sản phẩm],0)))</f>
        <v/>
      </c>
      <c r="J675" s="162" t="str">
        <f>IF(G675="","",INDEX(D.1[Đơn giá nhập
(Hàng tồn đầu kỳ)],MATCH(G675,D.1[Tên sản phẩm],0)))</f>
        <v/>
      </c>
      <c r="K675" s="162" t="str">
        <f t="shared" si="148"/>
        <v/>
      </c>
      <c r="L675" s="159"/>
      <c r="M675" s="163" t="str">
        <f t="shared" si="149"/>
        <v/>
      </c>
      <c r="N675" s="164"/>
      <c r="O675" s="162"/>
      <c r="P675" s="163" t="str">
        <f t="shared" si="150"/>
        <v/>
      </c>
      <c r="Q675" s="164" t="str">
        <f t="shared" ca="1" si="151"/>
        <v/>
      </c>
      <c r="R675" s="163" t="str">
        <f t="shared" si="152"/>
        <v/>
      </c>
      <c r="S675" s="163" t="str">
        <f ca="1">IF(AND(C675&lt;&gt;"",C675&lt;&gt;OFFSET(C675,1,0)),SUMIFS(M.1[Giá có thuế],M.1[Số ĐK],C675),"")</f>
        <v/>
      </c>
      <c r="T675" s="159"/>
      <c r="U675" s="161" t="str">
        <f>IF(T675="","",'Thông Tin Chung'!$L$3)</f>
        <v/>
      </c>
      <c r="V675" s="163" t="str">
        <f t="shared" ca="1" si="153"/>
        <v/>
      </c>
      <c r="W675" s="165"/>
      <c r="X675" s="155" t="str">
        <f ca="1">IF(C675="","",IF(OR(D675&lt;NgayBatDau,D675&gt;NgayKetThuc),"Ngày tháng phải nằm trong kỳ báo cáo",IF(AND(F675&lt;&gt;"",COUNTIF(D.3[Tên nhà cung cấp],F675)=0),"Tên NCC chưa khai báo trong DSNCC",IF(AND(G675&lt;&gt;"",COUNTIF(D.1[Tên sản phẩm],G675)=0),"SP này chưa khai báo trong DSSP",""))))</f>
        <v/>
      </c>
      <c r="Y675" s="23" t="str">
        <f t="shared" ca="1" si="155"/>
        <v/>
      </c>
      <c r="Z675" s="23" t="str">
        <f t="shared" ca="1" si="156"/>
        <v/>
      </c>
      <c r="AA675" s="23" t="str">
        <f t="shared" ca="1" si="157"/>
        <v/>
      </c>
    </row>
    <row r="676" spans="2:27" ht="27.75" customHeight="1" x14ac:dyDescent="0.2">
      <c r="B676" s="7">
        <f t="shared" si="144"/>
        <v>673</v>
      </c>
      <c r="C676" s="7" t="str">
        <f t="shared" ca="1" si="154"/>
        <v/>
      </c>
      <c r="D676" s="156" t="str">
        <f t="shared" ca="1" si="145"/>
        <v/>
      </c>
      <c r="E676" s="157" t="str">
        <f t="shared" ca="1" si="146"/>
        <v/>
      </c>
      <c r="F676" s="158" t="str">
        <f t="shared" ca="1" si="147"/>
        <v/>
      </c>
      <c r="G676" s="159"/>
      <c r="H676" s="159" t="str">
        <f>IF(G676="","",INDEX(D.1[Quy cách],MATCH(G676,D.1[Tên sản phẩm],0)))</f>
        <v/>
      </c>
      <c r="I676" s="160" t="str">
        <f>IF(G676="","",INDEX(D.1[ĐVT],MATCH(G676,D.1[Tên sản phẩm],0)))</f>
        <v/>
      </c>
      <c r="J676" s="162" t="str">
        <f>IF(G676="","",INDEX(D.1[Đơn giá nhập
(Hàng tồn đầu kỳ)],MATCH(G676,D.1[Tên sản phẩm],0)))</f>
        <v/>
      </c>
      <c r="K676" s="162" t="str">
        <f t="shared" si="148"/>
        <v/>
      </c>
      <c r="L676" s="159"/>
      <c r="M676" s="163" t="str">
        <f t="shared" si="149"/>
        <v/>
      </c>
      <c r="N676" s="164"/>
      <c r="O676" s="162"/>
      <c r="P676" s="163" t="str">
        <f t="shared" si="150"/>
        <v/>
      </c>
      <c r="Q676" s="164" t="str">
        <f t="shared" ca="1" si="151"/>
        <v/>
      </c>
      <c r="R676" s="163" t="str">
        <f t="shared" si="152"/>
        <v/>
      </c>
      <c r="S676" s="163" t="str">
        <f ca="1">IF(AND(C676&lt;&gt;"",C676&lt;&gt;OFFSET(C676,1,0)),SUMIFS(M.1[Giá có thuế],M.1[Số ĐK],C676),"")</f>
        <v/>
      </c>
      <c r="T676" s="159"/>
      <c r="U676" s="161" t="str">
        <f>IF(T676="","",'Thông Tin Chung'!$L$3)</f>
        <v/>
      </c>
      <c r="V676" s="163" t="str">
        <f t="shared" ca="1" si="153"/>
        <v/>
      </c>
      <c r="W676" s="165"/>
      <c r="X676" s="155" t="str">
        <f ca="1">IF(C676="","",IF(OR(D676&lt;NgayBatDau,D676&gt;NgayKetThuc),"Ngày tháng phải nằm trong kỳ báo cáo",IF(AND(F676&lt;&gt;"",COUNTIF(D.3[Tên nhà cung cấp],F676)=0),"Tên NCC chưa khai báo trong DSNCC",IF(AND(G676&lt;&gt;"",COUNTIF(D.1[Tên sản phẩm],G676)=0),"SP này chưa khai báo trong DSSP",""))))</f>
        <v/>
      </c>
      <c r="Y676" s="23" t="str">
        <f t="shared" ca="1" si="155"/>
        <v/>
      </c>
      <c r="Z676" s="23" t="str">
        <f t="shared" ca="1" si="156"/>
        <v/>
      </c>
      <c r="AA676" s="23" t="str">
        <f t="shared" ca="1" si="157"/>
        <v/>
      </c>
    </row>
    <row r="677" spans="2:27" ht="27.75" customHeight="1" x14ac:dyDescent="0.2">
      <c r="B677" s="7">
        <f t="shared" si="144"/>
        <v>674</v>
      </c>
      <c r="C677" s="7" t="str">
        <f t="shared" ca="1" si="154"/>
        <v/>
      </c>
      <c r="D677" s="156" t="str">
        <f t="shared" ca="1" si="145"/>
        <v/>
      </c>
      <c r="E677" s="157" t="str">
        <f t="shared" ca="1" si="146"/>
        <v/>
      </c>
      <c r="F677" s="158" t="str">
        <f t="shared" ca="1" si="147"/>
        <v/>
      </c>
      <c r="G677" s="159"/>
      <c r="H677" s="159" t="str">
        <f>IF(G677="","",INDEX(D.1[Quy cách],MATCH(G677,D.1[Tên sản phẩm],0)))</f>
        <v/>
      </c>
      <c r="I677" s="160" t="str">
        <f>IF(G677="","",INDEX(D.1[ĐVT],MATCH(G677,D.1[Tên sản phẩm],0)))</f>
        <v/>
      </c>
      <c r="J677" s="162" t="str">
        <f>IF(G677="","",INDEX(D.1[Đơn giá nhập
(Hàng tồn đầu kỳ)],MATCH(G677,D.1[Tên sản phẩm],0)))</f>
        <v/>
      </c>
      <c r="K677" s="162" t="str">
        <f t="shared" si="148"/>
        <v/>
      </c>
      <c r="L677" s="159"/>
      <c r="M677" s="163" t="str">
        <f t="shared" si="149"/>
        <v/>
      </c>
      <c r="N677" s="164"/>
      <c r="O677" s="162"/>
      <c r="P677" s="163" t="str">
        <f t="shared" si="150"/>
        <v/>
      </c>
      <c r="Q677" s="164" t="str">
        <f t="shared" ca="1" si="151"/>
        <v/>
      </c>
      <c r="R677" s="163" t="str">
        <f t="shared" si="152"/>
        <v/>
      </c>
      <c r="S677" s="163" t="str">
        <f ca="1">IF(AND(C677&lt;&gt;"",C677&lt;&gt;OFFSET(C677,1,0)),SUMIFS(M.1[Giá có thuế],M.1[Số ĐK],C677),"")</f>
        <v/>
      </c>
      <c r="T677" s="159"/>
      <c r="U677" s="161" t="str">
        <f>IF(T677="","",'Thông Tin Chung'!$L$3)</f>
        <v/>
      </c>
      <c r="V677" s="163" t="str">
        <f t="shared" ca="1" si="153"/>
        <v/>
      </c>
      <c r="W677" s="165"/>
      <c r="X677" s="155" t="str">
        <f ca="1">IF(C677="","",IF(OR(D677&lt;NgayBatDau,D677&gt;NgayKetThuc),"Ngày tháng phải nằm trong kỳ báo cáo",IF(AND(F677&lt;&gt;"",COUNTIF(D.3[Tên nhà cung cấp],F677)=0),"Tên NCC chưa khai báo trong DSNCC",IF(AND(G677&lt;&gt;"",COUNTIF(D.1[Tên sản phẩm],G677)=0),"SP này chưa khai báo trong DSSP",""))))</f>
        <v/>
      </c>
      <c r="Y677" s="23" t="str">
        <f t="shared" ca="1" si="155"/>
        <v/>
      </c>
      <c r="Z677" s="23" t="str">
        <f t="shared" ca="1" si="156"/>
        <v/>
      </c>
      <c r="AA677" s="23" t="str">
        <f t="shared" ca="1" si="157"/>
        <v/>
      </c>
    </row>
    <row r="678" spans="2:27" ht="27.75" customHeight="1" x14ac:dyDescent="0.2">
      <c r="B678" s="7">
        <f t="shared" si="144"/>
        <v>675</v>
      </c>
      <c r="C678" s="7" t="str">
        <f t="shared" ca="1" si="154"/>
        <v/>
      </c>
      <c r="D678" s="156" t="str">
        <f t="shared" ca="1" si="145"/>
        <v/>
      </c>
      <c r="E678" s="157" t="str">
        <f t="shared" ca="1" si="146"/>
        <v/>
      </c>
      <c r="F678" s="158" t="str">
        <f t="shared" ca="1" si="147"/>
        <v/>
      </c>
      <c r="G678" s="159"/>
      <c r="H678" s="159" t="str">
        <f>IF(G678="","",INDEX(D.1[Quy cách],MATCH(G678,D.1[Tên sản phẩm],0)))</f>
        <v/>
      </c>
      <c r="I678" s="160" t="str">
        <f>IF(G678="","",INDEX(D.1[ĐVT],MATCH(G678,D.1[Tên sản phẩm],0)))</f>
        <v/>
      </c>
      <c r="J678" s="162" t="str">
        <f>IF(G678="","",INDEX(D.1[Đơn giá nhập
(Hàng tồn đầu kỳ)],MATCH(G678,D.1[Tên sản phẩm],0)))</f>
        <v/>
      </c>
      <c r="K678" s="162" t="str">
        <f t="shared" si="148"/>
        <v/>
      </c>
      <c r="L678" s="159"/>
      <c r="M678" s="163" t="str">
        <f t="shared" si="149"/>
        <v/>
      </c>
      <c r="N678" s="164"/>
      <c r="O678" s="162"/>
      <c r="P678" s="163" t="str">
        <f t="shared" si="150"/>
        <v/>
      </c>
      <c r="Q678" s="164" t="str">
        <f t="shared" ca="1" si="151"/>
        <v/>
      </c>
      <c r="R678" s="163" t="str">
        <f t="shared" si="152"/>
        <v/>
      </c>
      <c r="S678" s="163" t="str">
        <f ca="1">IF(AND(C678&lt;&gt;"",C678&lt;&gt;OFFSET(C678,1,0)),SUMIFS(M.1[Giá có thuế],M.1[Số ĐK],C678),"")</f>
        <v/>
      </c>
      <c r="T678" s="159"/>
      <c r="U678" s="161" t="str">
        <f>IF(T678="","",'Thông Tin Chung'!$L$3)</f>
        <v/>
      </c>
      <c r="V678" s="163" t="str">
        <f t="shared" ca="1" si="153"/>
        <v/>
      </c>
      <c r="W678" s="165"/>
      <c r="X678" s="155" t="str">
        <f ca="1">IF(C678="","",IF(OR(D678&lt;NgayBatDau,D678&gt;NgayKetThuc),"Ngày tháng phải nằm trong kỳ báo cáo",IF(AND(F678&lt;&gt;"",COUNTIF(D.3[Tên nhà cung cấp],F678)=0),"Tên NCC chưa khai báo trong DSNCC",IF(AND(G678&lt;&gt;"",COUNTIF(D.1[Tên sản phẩm],G678)=0),"SP này chưa khai báo trong DSSP",""))))</f>
        <v/>
      </c>
      <c r="Y678" s="23" t="str">
        <f t="shared" ca="1" si="155"/>
        <v/>
      </c>
      <c r="Z678" s="23" t="str">
        <f t="shared" ca="1" si="156"/>
        <v/>
      </c>
      <c r="AA678" s="23" t="str">
        <f t="shared" ca="1" si="157"/>
        <v/>
      </c>
    </row>
    <row r="679" spans="2:27" ht="27.75" customHeight="1" x14ac:dyDescent="0.2">
      <c r="B679" s="7">
        <f t="shared" si="144"/>
        <v>676</v>
      </c>
      <c r="C679" s="7" t="str">
        <f t="shared" ca="1" si="154"/>
        <v/>
      </c>
      <c r="D679" s="156" t="str">
        <f t="shared" ca="1" si="145"/>
        <v/>
      </c>
      <c r="E679" s="157" t="str">
        <f t="shared" ca="1" si="146"/>
        <v/>
      </c>
      <c r="F679" s="158" t="str">
        <f t="shared" ca="1" si="147"/>
        <v/>
      </c>
      <c r="G679" s="159"/>
      <c r="H679" s="159" t="str">
        <f>IF(G679="","",INDEX(D.1[Quy cách],MATCH(G679,D.1[Tên sản phẩm],0)))</f>
        <v/>
      </c>
      <c r="I679" s="160" t="str">
        <f>IF(G679="","",INDEX(D.1[ĐVT],MATCH(G679,D.1[Tên sản phẩm],0)))</f>
        <v/>
      </c>
      <c r="J679" s="162" t="str">
        <f>IF(G679="","",INDEX(D.1[Đơn giá nhập
(Hàng tồn đầu kỳ)],MATCH(G679,D.1[Tên sản phẩm],0)))</f>
        <v/>
      </c>
      <c r="K679" s="162" t="str">
        <f t="shared" si="148"/>
        <v/>
      </c>
      <c r="L679" s="159"/>
      <c r="M679" s="163" t="str">
        <f t="shared" si="149"/>
        <v/>
      </c>
      <c r="N679" s="164"/>
      <c r="O679" s="162"/>
      <c r="P679" s="163" t="str">
        <f t="shared" si="150"/>
        <v/>
      </c>
      <c r="Q679" s="164" t="str">
        <f t="shared" ca="1" si="151"/>
        <v/>
      </c>
      <c r="R679" s="163" t="str">
        <f t="shared" si="152"/>
        <v/>
      </c>
      <c r="S679" s="163" t="str">
        <f ca="1">IF(AND(C679&lt;&gt;"",C679&lt;&gt;OFFSET(C679,1,0)),SUMIFS(M.1[Giá có thuế],M.1[Số ĐK],C679),"")</f>
        <v/>
      </c>
      <c r="T679" s="159"/>
      <c r="U679" s="161" t="str">
        <f>IF(T679="","",'Thông Tin Chung'!$L$3)</f>
        <v/>
      </c>
      <c r="V679" s="163" t="str">
        <f t="shared" ca="1" si="153"/>
        <v/>
      </c>
      <c r="W679" s="165"/>
      <c r="X679" s="155" t="str">
        <f ca="1">IF(C679="","",IF(OR(D679&lt;NgayBatDau,D679&gt;NgayKetThuc),"Ngày tháng phải nằm trong kỳ báo cáo",IF(AND(F679&lt;&gt;"",COUNTIF(D.3[Tên nhà cung cấp],F679)=0),"Tên NCC chưa khai báo trong DSNCC",IF(AND(G679&lt;&gt;"",COUNTIF(D.1[Tên sản phẩm],G679)=0),"SP này chưa khai báo trong DSSP",""))))</f>
        <v/>
      </c>
      <c r="Y679" s="23" t="str">
        <f t="shared" ca="1" si="155"/>
        <v/>
      </c>
      <c r="Z679" s="23" t="str">
        <f t="shared" ca="1" si="156"/>
        <v/>
      </c>
      <c r="AA679" s="23" t="str">
        <f t="shared" ca="1" si="157"/>
        <v/>
      </c>
    </row>
    <row r="680" spans="2:27" ht="27.75" customHeight="1" x14ac:dyDescent="0.2">
      <c r="B680" s="7">
        <f t="shared" si="144"/>
        <v>677</v>
      </c>
      <c r="C680" s="7" t="str">
        <f t="shared" ca="1" si="154"/>
        <v/>
      </c>
      <c r="D680" s="156" t="str">
        <f t="shared" ca="1" si="145"/>
        <v/>
      </c>
      <c r="E680" s="157" t="str">
        <f t="shared" ca="1" si="146"/>
        <v/>
      </c>
      <c r="F680" s="158" t="str">
        <f t="shared" ca="1" si="147"/>
        <v/>
      </c>
      <c r="G680" s="159"/>
      <c r="H680" s="159" t="str">
        <f>IF(G680="","",INDEX(D.1[Quy cách],MATCH(G680,D.1[Tên sản phẩm],0)))</f>
        <v/>
      </c>
      <c r="I680" s="160" t="str">
        <f>IF(G680="","",INDEX(D.1[ĐVT],MATCH(G680,D.1[Tên sản phẩm],0)))</f>
        <v/>
      </c>
      <c r="J680" s="162" t="str">
        <f>IF(G680="","",INDEX(D.1[Đơn giá nhập
(Hàng tồn đầu kỳ)],MATCH(G680,D.1[Tên sản phẩm],0)))</f>
        <v/>
      </c>
      <c r="K680" s="162" t="str">
        <f t="shared" si="148"/>
        <v/>
      </c>
      <c r="L680" s="159"/>
      <c r="M680" s="163" t="str">
        <f t="shared" si="149"/>
        <v/>
      </c>
      <c r="N680" s="164"/>
      <c r="O680" s="162"/>
      <c r="P680" s="163" t="str">
        <f t="shared" si="150"/>
        <v/>
      </c>
      <c r="Q680" s="164" t="str">
        <f t="shared" ca="1" si="151"/>
        <v/>
      </c>
      <c r="R680" s="163" t="str">
        <f t="shared" si="152"/>
        <v/>
      </c>
      <c r="S680" s="163" t="str">
        <f ca="1">IF(AND(C680&lt;&gt;"",C680&lt;&gt;OFFSET(C680,1,0)),SUMIFS(M.1[Giá có thuế],M.1[Số ĐK],C680),"")</f>
        <v/>
      </c>
      <c r="T680" s="159"/>
      <c r="U680" s="161" t="str">
        <f>IF(T680="","",'Thông Tin Chung'!$L$3)</f>
        <v/>
      </c>
      <c r="V680" s="163" t="str">
        <f t="shared" ca="1" si="153"/>
        <v/>
      </c>
      <c r="W680" s="165"/>
      <c r="X680" s="155" t="str">
        <f ca="1">IF(C680="","",IF(OR(D680&lt;NgayBatDau,D680&gt;NgayKetThuc),"Ngày tháng phải nằm trong kỳ báo cáo",IF(AND(F680&lt;&gt;"",COUNTIF(D.3[Tên nhà cung cấp],F680)=0),"Tên NCC chưa khai báo trong DSNCC",IF(AND(G680&lt;&gt;"",COUNTIF(D.1[Tên sản phẩm],G680)=0),"SP này chưa khai báo trong DSSP",""))))</f>
        <v/>
      </c>
      <c r="Y680" s="23" t="str">
        <f t="shared" ca="1" si="155"/>
        <v/>
      </c>
      <c r="Z680" s="23" t="str">
        <f t="shared" ca="1" si="156"/>
        <v/>
      </c>
      <c r="AA680" s="23" t="str">
        <f t="shared" ca="1" si="157"/>
        <v/>
      </c>
    </row>
    <row r="681" spans="2:27" ht="27.75" customHeight="1" x14ac:dyDescent="0.2">
      <c r="B681" s="7">
        <f t="shared" si="144"/>
        <v>678</v>
      </c>
      <c r="C681" s="7" t="str">
        <f t="shared" ca="1" si="154"/>
        <v/>
      </c>
      <c r="D681" s="156" t="str">
        <f t="shared" ca="1" si="145"/>
        <v/>
      </c>
      <c r="E681" s="157" t="str">
        <f t="shared" ca="1" si="146"/>
        <v/>
      </c>
      <c r="F681" s="158" t="str">
        <f t="shared" ca="1" si="147"/>
        <v/>
      </c>
      <c r="G681" s="159"/>
      <c r="H681" s="159" t="str">
        <f>IF(G681="","",INDEX(D.1[Quy cách],MATCH(G681,D.1[Tên sản phẩm],0)))</f>
        <v/>
      </c>
      <c r="I681" s="160" t="str">
        <f>IF(G681="","",INDEX(D.1[ĐVT],MATCH(G681,D.1[Tên sản phẩm],0)))</f>
        <v/>
      </c>
      <c r="J681" s="162" t="str">
        <f>IF(G681="","",INDEX(D.1[Đơn giá nhập
(Hàng tồn đầu kỳ)],MATCH(G681,D.1[Tên sản phẩm],0)))</f>
        <v/>
      </c>
      <c r="K681" s="162" t="str">
        <f t="shared" si="148"/>
        <v/>
      </c>
      <c r="L681" s="159"/>
      <c r="M681" s="163" t="str">
        <f t="shared" si="149"/>
        <v/>
      </c>
      <c r="N681" s="164"/>
      <c r="O681" s="162"/>
      <c r="P681" s="163" t="str">
        <f t="shared" si="150"/>
        <v/>
      </c>
      <c r="Q681" s="164" t="str">
        <f t="shared" ca="1" si="151"/>
        <v/>
      </c>
      <c r="R681" s="163" t="str">
        <f t="shared" si="152"/>
        <v/>
      </c>
      <c r="S681" s="163" t="str">
        <f ca="1">IF(AND(C681&lt;&gt;"",C681&lt;&gt;OFFSET(C681,1,0)),SUMIFS(M.1[Giá có thuế],M.1[Số ĐK],C681),"")</f>
        <v/>
      </c>
      <c r="T681" s="159"/>
      <c r="U681" s="161" t="str">
        <f>IF(T681="","",'Thông Tin Chung'!$L$3)</f>
        <v/>
      </c>
      <c r="V681" s="163" t="str">
        <f t="shared" ca="1" si="153"/>
        <v/>
      </c>
      <c r="W681" s="165"/>
      <c r="X681" s="155" t="str">
        <f ca="1">IF(C681="","",IF(OR(D681&lt;NgayBatDau,D681&gt;NgayKetThuc),"Ngày tháng phải nằm trong kỳ báo cáo",IF(AND(F681&lt;&gt;"",COUNTIF(D.3[Tên nhà cung cấp],F681)=0),"Tên NCC chưa khai báo trong DSNCC",IF(AND(G681&lt;&gt;"",COUNTIF(D.1[Tên sản phẩm],G681)=0),"SP này chưa khai báo trong DSSP",""))))</f>
        <v/>
      </c>
      <c r="Y681" s="23" t="str">
        <f t="shared" ca="1" si="155"/>
        <v/>
      </c>
      <c r="Z681" s="23" t="str">
        <f t="shared" ca="1" si="156"/>
        <v/>
      </c>
      <c r="AA681" s="23" t="str">
        <f t="shared" ca="1" si="157"/>
        <v/>
      </c>
    </row>
    <row r="682" spans="2:27" ht="27.75" customHeight="1" x14ac:dyDescent="0.2">
      <c r="B682" s="7">
        <f t="shared" si="144"/>
        <v>679</v>
      </c>
      <c r="C682" s="7" t="str">
        <f t="shared" ca="1" si="154"/>
        <v/>
      </c>
      <c r="D682" s="156" t="str">
        <f t="shared" ca="1" si="145"/>
        <v/>
      </c>
      <c r="E682" s="157" t="str">
        <f t="shared" ca="1" si="146"/>
        <v/>
      </c>
      <c r="F682" s="158" t="str">
        <f t="shared" ca="1" si="147"/>
        <v/>
      </c>
      <c r="G682" s="159"/>
      <c r="H682" s="159" t="str">
        <f>IF(G682="","",INDEX(D.1[Quy cách],MATCH(G682,D.1[Tên sản phẩm],0)))</f>
        <v/>
      </c>
      <c r="I682" s="160" t="str">
        <f>IF(G682="","",INDEX(D.1[ĐVT],MATCH(G682,D.1[Tên sản phẩm],0)))</f>
        <v/>
      </c>
      <c r="J682" s="162" t="str">
        <f>IF(G682="","",INDEX(D.1[Đơn giá nhập
(Hàng tồn đầu kỳ)],MATCH(G682,D.1[Tên sản phẩm],0)))</f>
        <v/>
      </c>
      <c r="K682" s="162" t="str">
        <f t="shared" si="148"/>
        <v/>
      </c>
      <c r="L682" s="159"/>
      <c r="M682" s="163" t="str">
        <f t="shared" si="149"/>
        <v/>
      </c>
      <c r="N682" s="164"/>
      <c r="O682" s="162"/>
      <c r="P682" s="163" t="str">
        <f t="shared" si="150"/>
        <v/>
      </c>
      <c r="Q682" s="164" t="str">
        <f t="shared" ca="1" si="151"/>
        <v/>
      </c>
      <c r="R682" s="163" t="str">
        <f t="shared" si="152"/>
        <v/>
      </c>
      <c r="S682" s="163" t="str">
        <f ca="1">IF(AND(C682&lt;&gt;"",C682&lt;&gt;OFFSET(C682,1,0)),SUMIFS(M.1[Giá có thuế],M.1[Số ĐK],C682),"")</f>
        <v/>
      </c>
      <c r="T682" s="159"/>
      <c r="U682" s="161" t="str">
        <f>IF(T682="","",'Thông Tin Chung'!$L$3)</f>
        <v/>
      </c>
      <c r="V682" s="163" t="str">
        <f t="shared" ca="1" si="153"/>
        <v/>
      </c>
      <c r="W682" s="165"/>
      <c r="X682" s="155" t="str">
        <f ca="1">IF(C682="","",IF(OR(D682&lt;NgayBatDau,D682&gt;NgayKetThuc),"Ngày tháng phải nằm trong kỳ báo cáo",IF(AND(F682&lt;&gt;"",COUNTIF(D.3[Tên nhà cung cấp],F682)=0),"Tên NCC chưa khai báo trong DSNCC",IF(AND(G682&lt;&gt;"",COUNTIF(D.1[Tên sản phẩm],G682)=0),"SP này chưa khai báo trong DSSP",""))))</f>
        <v/>
      </c>
      <c r="Y682" s="23" t="str">
        <f t="shared" ca="1" si="155"/>
        <v/>
      </c>
      <c r="Z682" s="23" t="str">
        <f t="shared" ca="1" si="156"/>
        <v/>
      </c>
      <c r="AA682" s="23" t="str">
        <f t="shared" ca="1" si="157"/>
        <v/>
      </c>
    </row>
    <row r="683" spans="2:27" ht="27.75" customHeight="1" x14ac:dyDescent="0.2">
      <c r="B683" s="7">
        <f t="shared" si="144"/>
        <v>680</v>
      </c>
      <c r="C683" s="7" t="str">
        <f t="shared" ca="1" si="154"/>
        <v/>
      </c>
      <c r="D683" s="156" t="str">
        <f t="shared" ca="1" si="145"/>
        <v/>
      </c>
      <c r="E683" s="157" t="str">
        <f t="shared" ca="1" si="146"/>
        <v/>
      </c>
      <c r="F683" s="158" t="str">
        <f t="shared" ca="1" si="147"/>
        <v/>
      </c>
      <c r="G683" s="159"/>
      <c r="H683" s="159" t="str">
        <f>IF(G683="","",INDEX(D.1[Quy cách],MATCH(G683,D.1[Tên sản phẩm],0)))</f>
        <v/>
      </c>
      <c r="I683" s="160" t="str">
        <f>IF(G683="","",INDEX(D.1[ĐVT],MATCH(G683,D.1[Tên sản phẩm],0)))</f>
        <v/>
      </c>
      <c r="J683" s="162" t="str">
        <f>IF(G683="","",INDEX(D.1[Đơn giá nhập
(Hàng tồn đầu kỳ)],MATCH(G683,D.1[Tên sản phẩm],0)))</f>
        <v/>
      </c>
      <c r="K683" s="162" t="str">
        <f t="shared" si="148"/>
        <v/>
      </c>
      <c r="L683" s="159"/>
      <c r="M683" s="163" t="str">
        <f t="shared" si="149"/>
        <v/>
      </c>
      <c r="N683" s="164"/>
      <c r="O683" s="162"/>
      <c r="P683" s="163" t="str">
        <f t="shared" si="150"/>
        <v/>
      </c>
      <c r="Q683" s="164" t="str">
        <f t="shared" ca="1" si="151"/>
        <v/>
      </c>
      <c r="R683" s="163" t="str">
        <f t="shared" si="152"/>
        <v/>
      </c>
      <c r="S683" s="163" t="str">
        <f ca="1">IF(AND(C683&lt;&gt;"",C683&lt;&gt;OFFSET(C683,1,0)),SUMIFS(M.1[Giá có thuế],M.1[Số ĐK],C683),"")</f>
        <v/>
      </c>
      <c r="T683" s="159"/>
      <c r="U683" s="161" t="str">
        <f>IF(T683="","",'Thông Tin Chung'!$L$3)</f>
        <v/>
      </c>
      <c r="V683" s="163" t="str">
        <f t="shared" ca="1" si="153"/>
        <v/>
      </c>
      <c r="W683" s="165"/>
      <c r="X683" s="155" t="str">
        <f ca="1">IF(C683="","",IF(OR(D683&lt;NgayBatDau,D683&gt;NgayKetThuc),"Ngày tháng phải nằm trong kỳ báo cáo",IF(AND(F683&lt;&gt;"",COUNTIF(D.3[Tên nhà cung cấp],F683)=0),"Tên NCC chưa khai báo trong DSNCC",IF(AND(G683&lt;&gt;"",COUNTIF(D.1[Tên sản phẩm],G683)=0),"SP này chưa khai báo trong DSSP",""))))</f>
        <v/>
      </c>
      <c r="Y683" s="23" t="str">
        <f t="shared" ca="1" si="155"/>
        <v/>
      </c>
      <c r="Z683" s="23" t="str">
        <f t="shared" ca="1" si="156"/>
        <v/>
      </c>
      <c r="AA683" s="23" t="str">
        <f t="shared" ca="1" si="157"/>
        <v/>
      </c>
    </row>
    <row r="684" spans="2:27" ht="27.75" customHeight="1" x14ac:dyDescent="0.2">
      <c r="B684" s="7">
        <f t="shared" si="144"/>
        <v>681</v>
      </c>
      <c r="C684" s="7" t="str">
        <f t="shared" ca="1" si="154"/>
        <v/>
      </c>
      <c r="D684" s="156" t="str">
        <f t="shared" ca="1" si="145"/>
        <v/>
      </c>
      <c r="E684" s="157" t="str">
        <f t="shared" ca="1" si="146"/>
        <v/>
      </c>
      <c r="F684" s="158" t="str">
        <f t="shared" ca="1" si="147"/>
        <v/>
      </c>
      <c r="G684" s="159"/>
      <c r="H684" s="159" t="str">
        <f>IF(G684="","",INDEX(D.1[Quy cách],MATCH(G684,D.1[Tên sản phẩm],0)))</f>
        <v/>
      </c>
      <c r="I684" s="160" t="str">
        <f>IF(G684="","",INDEX(D.1[ĐVT],MATCH(G684,D.1[Tên sản phẩm],0)))</f>
        <v/>
      </c>
      <c r="J684" s="162" t="str">
        <f>IF(G684="","",INDEX(D.1[Đơn giá nhập
(Hàng tồn đầu kỳ)],MATCH(G684,D.1[Tên sản phẩm],0)))</f>
        <v/>
      </c>
      <c r="K684" s="162" t="str">
        <f t="shared" si="148"/>
        <v/>
      </c>
      <c r="L684" s="159"/>
      <c r="M684" s="163" t="str">
        <f t="shared" si="149"/>
        <v/>
      </c>
      <c r="N684" s="164"/>
      <c r="O684" s="162"/>
      <c r="P684" s="163" t="str">
        <f t="shared" si="150"/>
        <v/>
      </c>
      <c r="Q684" s="164" t="str">
        <f t="shared" ca="1" si="151"/>
        <v/>
      </c>
      <c r="R684" s="163" t="str">
        <f t="shared" si="152"/>
        <v/>
      </c>
      <c r="S684" s="163" t="str">
        <f ca="1">IF(AND(C684&lt;&gt;"",C684&lt;&gt;OFFSET(C684,1,0)),SUMIFS(M.1[Giá có thuế],M.1[Số ĐK],C684),"")</f>
        <v/>
      </c>
      <c r="T684" s="159"/>
      <c r="U684" s="161" t="str">
        <f>IF(T684="","",'Thông Tin Chung'!$L$3)</f>
        <v/>
      </c>
      <c r="V684" s="163" t="str">
        <f t="shared" ca="1" si="153"/>
        <v/>
      </c>
      <c r="W684" s="165"/>
      <c r="X684" s="155" t="str">
        <f ca="1">IF(C684="","",IF(OR(D684&lt;NgayBatDau,D684&gt;NgayKetThuc),"Ngày tháng phải nằm trong kỳ báo cáo",IF(AND(F684&lt;&gt;"",COUNTIF(D.3[Tên nhà cung cấp],F684)=0),"Tên NCC chưa khai báo trong DSNCC",IF(AND(G684&lt;&gt;"",COUNTIF(D.1[Tên sản phẩm],G684)=0),"SP này chưa khai báo trong DSSP",""))))</f>
        <v/>
      </c>
      <c r="Y684" s="23" t="str">
        <f t="shared" ca="1" si="155"/>
        <v/>
      </c>
      <c r="Z684" s="23" t="str">
        <f t="shared" ca="1" si="156"/>
        <v/>
      </c>
      <c r="AA684" s="23" t="str">
        <f t="shared" ca="1" si="157"/>
        <v/>
      </c>
    </row>
    <row r="685" spans="2:27" ht="27.75" customHeight="1" x14ac:dyDescent="0.2">
      <c r="B685" s="7">
        <f t="shared" si="144"/>
        <v>682</v>
      </c>
      <c r="C685" s="7" t="str">
        <f t="shared" ca="1" si="154"/>
        <v/>
      </c>
      <c r="D685" s="156" t="str">
        <f t="shared" ca="1" si="145"/>
        <v/>
      </c>
      <c r="E685" s="157" t="str">
        <f t="shared" ca="1" si="146"/>
        <v/>
      </c>
      <c r="F685" s="158" t="str">
        <f t="shared" ca="1" si="147"/>
        <v/>
      </c>
      <c r="G685" s="159"/>
      <c r="H685" s="159" t="str">
        <f>IF(G685="","",INDEX(D.1[Quy cách],MATCH(G685,D.1[Tên sản phẩm],0)))</f>
        <v/>
      </c>
      <c r="I685" s="160" t="str">
        <f>IF(G685="","",INDEX(D.1[ĐVT],MATCH(G685,D.1[Tên sản phẩm],0)))</f>
        <v/>
      </c>
      <c r="J685" s="162" t="str">
        <f>IF(G685="","",INDEX(D.1[Đơn giá nhập
(Hàng tồn đầu kỳ)],MATCH(G685,D.1[Tên sản phẩm],0)))</f>
        <v/>
      </c>
      <c r="K685" s="162" t="str">
        <f t="shared" si="148"/>
        <v/>
      </c>
      <c r="L685" s="159"/>
      <c r="M685" s="163" t="str">
        <f t="shared" si="149"/>
        <v/>
      </c>
      <c r="N685" s="164"/>
      <c r="O685" s="162"/>
      <c r="P685" s="163" t="str">
        <f t="shared" si="150"/>
        <v/>
      </c>
      <c r="Q685" s="164" t="str">
        <f t="shared" ca="1" si="151"/>
        <v/>
      </c>
      <c r="R685" s="163" t="str">
        <f t="shared" si="152"/>
        <v/>
      </c>
      <c r="S685" s="163" t="str">
        <f ca="1">IF(AND(C685&lt;&gt;"",C685&lt;&gt;OFFSET(C685,1,0)),SUMIFS(M.1[Giá có thuế],M.1[Số ĐK],C685),"")</f>
        <v/>
      </c>
      <c r="T685" s="159"/>
      <c r="U685" s="161" t="str">
        <f>IF(T685="","",'Thông Tin Chung'!$L$3)</f>
        <v/>
      </c>
      <c r="V685" s="163" t="str">
        <f t="shared" ca="1" si="153"/>
        <v/>
      </c>
      <c r="W685" s="165"/>
      <c r="X685" s="155" t="str">
        <f ca="1">IF(C685="","",IF(OR(D685&lt;NgayBatDau,D685&gt;NgayKetThuc),"Ngày tháng phải nằm trong kỳ báo cáo",IF(AND(F685&lt;&gt;"",COUNTIF(D.3[Tên nhà cung cấp],F685)=0),"Tên NCC chưa khai báo trong DSNCC",IF(AND(G685&lt;&gt;"",COUNTIF(D.1[Tên sản phẩm],G685)=0),"SP này chưa khai báo trong DSSP",""))))</f>
        <v/>
      </c>
      <c r="Y685" s="23" t="str">
        <f t="shared" ca="1" si="155"/>
        <v/>
      </c>
      <c r="Z685" s="23" t="str">
        <f t="shared" ca="1" si="156"/>
        <v/>
      </c>
      <c r="AA685" s="23" t="str">
        <f t="shared" ca="1" si="157"/>
        <v/>
      </c>
    </row>
    <row r="686" spans="2:27" ht="27.75" customHeight="1" x14ac:dyDescent="0.2">
      <c r="B686" s="7">
        <f t="shared" si="144"/>
        <v>683</v>
      </c>
      <c r="C686" s="7" t="str">
        <f t="shared" ca="1" si="154"/>
        <v/>
      </c>
      <c r="D686" s="156" t="str">
        <f t="shared" ca="1" si="145"/>
        <v/>
      </c>
      <c r="E686" s="157" t="str">
        <f t="shared" ca="1" si="146"/>
        <v/>
      </c>
      <c r="F686" s="158" t="str">
        <f t="shared" ca="1" si="147"/>
        <v/>
      </c>
      <c r="G686" s="159"/>
      <c r="H686" s="159" t="str">
        <f>IF(G686="","",INDEX(D.1[Quy cách],MATCH(G686,D.1[Tên sản phẩm],0)))</f>
        <v/>
      </c>
      <c r="I686" s="160" t="str">
        <f>IF(G686="","",INDEX(D.1[ĐVT],MATCH(G686,D.1[Tên sản phẩm],0)))</f>
        <v/>
      </c>
      <c r="J686" s="162" t="str">
        <f>IF(G686="","",INDEX(D.1[Đơn giá nhập
(Hàng tồn đầu kỳ)],MATCH(G686,D.1[Tên sản phẩm],0)))</f>
        <v/>
      </c>
      <c r="K686" s="162" t="str">
        <f t="shared" si="148"/>
        <v/>
      </c>
      <c r="L686" s="159"/>
      <c r="M686" s="163" t="str">
        <f t="shared" si="149"/>
        <v/>
      </c>
      <c r="N686" s="164"/>
      <c r="O686" s="162"/>
      <c r="P686" s="163" t="str">
        <f t="shared" si="150"/>
        <v/>
      </c>
      <c r="Q686" s="164" t="str">
        <f t="shared" ca="1" si="151"/>
        <v/>
      </c>
      <c r="R686" s="163" t="str">
        <f t="shared" si="152"/>
        <v/>
      </c>
      <c r="S686" s="163" t="str">
        <f ca="1">IF(AND(C686&lt;&gt;"",C686&lt;&gt;OFFSET(C686,1,0)),SUMIFS(M.1[Giá có thuế],M.1[Số ĐK],C686),"")</f>
        <v/>
      </c>
      <c r="T686" s="159"/>
      <c r="U686" s="161" t="str">
        <f>IF(T686="","",'Thông Tin Chung'!$L$3)</f>
        <v/>
      </c>
      <c r="V686" s="163" t="str">
        <f t="shared" ca="1" si="153"/>
        <v/>
      </c>
      <c r="W686" s="165"/>
      <c r="X686" s="155" t="str">
        <f ca="1">IF(C686="","",IF(OR(D686&lt;NgayBatDau,D686&gt;NgayKetThuc),"Ngày tháng phải nằm trong kỳ báo cáo",IF(AND(F686&lt;&gt;"",COUNTIF(D.3[Tên nhà cung cấp],F686)=0),"Tên NCC chưa khai báo trong DSNCC",IF(AND(G686&lt;&gt;"",COUNTIF(D.1[Tên sản phẩm],G686)=0),"SP này chưa khai báo trong DSSP",""))))</f>
        <v/>
      </c>
      <c r="Y686" s="23" t="str">
        <f t="shared" ca="1" si="155"/>
        <v/>
      </c>
      <c r="Z686" s="23" t="str">
        <f t="shared" ca="1" si="156"/>
        <v/>
      </c>
      <c r="AA686" s="23" t="str">
        <f t="shared" ca="1" si="157"/>
        <v/>
      </c>
    </row>
    <row r="687" spans="2:27" ht="27.75" customHeight="1" x14ac:dyDescent="0.2">
      <c r="B687" s="7">
        <f t="shared" si="144"/>
        <v>684</v>
      </c>
      <c r="C687" s="7" t="str">
        <f t="shared" ca="1" si="154"/>
        <v/>
      </c>
      <c r="D687" s="156" t="str">
        <f t="shared" ca="1" si="145"/>
        <v/>
      </c>
      <c r="E687" s="157" t="str">
        <f t="shared" ca="1" si="146"/>
        <v/>
      </c>
      <c r="F687" s="158" t="str">
        <f t="shared" ca="1" si="147"/>
        <v/>
      </c>
      <c r="G687" s="159"/>
      <c r="H687" s="159" t="str">
        <f>IF(G687="","",INDEX(D.1[Quy cách],MATCH(G687,D.1[Tên sản phẩm],0)))</f>
        <v/>
      </c>
      <c r="I687" s="160" t="str">
        <f>IF(G687="","",INDEX(D.1[ĐVT],MATCH(G687,D.1[Tên sản phẩm],0)))</f>
        <v/>
      </c>
      <c r="J687" s="162" t="str">
        <f>IF(G687="","",INDEX(D.1[Đơn giá nhập
(Hàng tồn đầu kỳ)],MATCH(G687,D.1[Tên sản phẩm],0)))</f>
        <v/>
      </c>
      <c r="K687" s="162" t="str">
        <f t="shared" si="148"/>
        <v/>
      </c>
      <c r="L687" s="159"/>
      <c r="M687" s="163" t="str">
        <f t="shared" si="149"/>
        <v/>
      </c>
      <c r="N687" s="164"/>
      <c r="O687" s="162"/>
      <c r="P687" s="163" t="str">
        <f t="shared" si="150"/>
        <v/>
      </c>
      <c r="Q687" s="164" t="str">
        <f t="shared" ca="1" si="151"/>
        <v/>
      </c>
      <c r="R687" s="163" t="str">
        <f t="shared" si="152"/>
        <v/>
      </c>
      <c r="S687" s="163" t="str">
        <f ca="1">IF(AND(C687&lt;&gt;"",C687&lt;&gt;OFFSET(C687,1,0)),SUMIFS(M.1[Giá có thuế],M.1[Số ĐK],C687),"")</f>
        <v/>
      </c>
      <c r="T687" s="159"/>
      <c r="U687" s="161" t="str">
        <f>IF(T687="","",'Thông Tin Chung'!$L$3)</f>
        <v/>
      </c>
      <c r="V687" s="163" t="str">
        <f t="shared" ca="1" si="153"/>
        <v/>
      </c>
      <c r="W687" s="165"/>
      <c r="X687" s="155" t="str">
        <f ca="1">IF(C687="","",IF(OR(D687&lt;NgayBatDau,D687&gt;NgayKetThuc),"Ngày tháng phải nằm trong kỳ báo cáo",IF(AND(F687&lt;&gt;"",COUNTIF(D.3[Tên nhà cung cấp],F687)=0),"Tên NCC chưa khai báo trong DSNCC",IF(AND(G687&lt;&gt;"",COUNTIF(D.1[Tên sản phẩm],G687)=0),"SP này chưa khai báo trong DSSP",""))))</f>
        <v/>
      </c>
      <c r="Y687" s="23" t="str">
        <f t="shared" ca="1" si="155"/>
        <v/>
      </c>
      <c r="Z687" s="23" t="str">
        <f t="shared" ca="1" si="156"/>
        <v/>
      </c>
      <c r="AA687" s="23" t="str">
        <f t="shared" ca="1" si="157"/>
        <v/>
      </c>
    </row>
    <row r="688" spans="2:27" ht="27.75" customHeight="1" x14ac:dyDescent="0.2">
      <c r="B688" s="7">
        <f t="shared" si="144"/>
        <v>685</v>
      </c>
      <c r="C688" s="7" t="str">
        <f t="shared" ca="1" si="154"/>
        <v/>
      </c>
      <c r="D688" s="156" t="str">
        <f t="shared" ca="1" si="145"/>
        <v/>
      </c>
      <c r="E688" s="157" t="str">
        <f t="shared" ca="1" si="146"/>
        <v/>
      </c>
      <c r="F688" s="158" t="str">
        <f t="shared" ca="1" si="147"/>
        <v/>
      </c>
      <c r="G688" s="159"/>
      <c r="H688" s="159" t="str">
        <f>IF(G688="","",INDEX(D.1[Quy cách],MATCH(G688,D.1[Tên sản phẩm],0)))</f>
        <v/>
      </c>
      <c r="I688" s="160" t="str">
        <f>IF(G688="","",INDEX(D.1[ĐVT],MATCH(G688,D.1[Tên sản phẩm],0)))</f>
        <v/>
      </c>
      <c r="J688" s="162" t="str">
        <f>IF(G688="","",INDEX(D.1[Đơn giá nhập
(Hàng tồn đầu kỳ)],MATCH(G688,D.1[Tên sản phẩm],0)))</f>
        <v/>
      </c>
      <c r="K688" s="162" t="str">
        <f t="shared" si="148"/>
        <v/>
      </c>
      <c r="L688" s="159"/>
      <c r="M688" s="163" t="str">
        <f t="shared" si="149"/>
        <v/>
      </c>
      <c r="N688" s="164"/>
      <c r="O688" s="162"/>
      <c r="P688" s="163" t="str">
        <f t="shared" si="150"/>
        <v/>
      </c>
      <c r="Q688" s="164" t="str">
        <f t="shared" ca="1" si="151"/>
        <v/>
      </c>
      <c r="R688" s="163" t="str">
        <f t="shared" si="152"/>
        <v/>
      </c>
      <c r="S688" s="163" t="str">
        <f ca="1">IF(AND(C688&lt;&gt;"",C688&lt;&gt;OFFSET(C688,1,0)),SUMIFS(M.1[Giá có thuế],M.1[Số ĐK],C688),"")</f>
        <v/>
      </c>
      <c r="T688" s="159"/>
      <c r="U688" s="161" t="str">
        <f>IF(T688="","",'Thông Tin Chung'!$L$3)</f>
        <v/>
      </c>
      <c r="V688" s="163" t="str">
        <f t="shared" ca="1" si="153"/>
        <v/>
      </c>
      <c r="W688" s="165"/>
      <c r="X688" s="155" t="str">
        <f ca="1">IF(C688="","",IF(OR(D688&lt;NgayBatDau,D688&gt;NgayKetThuc),"Ngày tháng phải nằm trong kỳ báo cáo",IF(AND(F688&lt;&gt;"",COUNTIF(D.3[Tên nhà cung cấp],F688)=0),"Tên NCC chưa khai báo trong DSNCC",IF(AND(G688&lt;&gt;"",COUNTIF(D.1[Tên sản phẩm],G688)=0),"SP này chưa khai báo trong DSSP",""))))</f>
        <v/>
      </c>
      <c r="Y688" s="23" t="str">
        <f t="shared" ca="1" si="155"/>
        <v/>
      </c>
      <c r="Z688" s="23" t="str">
        <f t="shared" ca="1" si="156"/>
        <v/>
      </c>
      <c r="AA688" s="23" t="str">
        <f t="shared" ca="1" si="157"/>
        <v/>
      </c>
    </row>
    <row r="689" spans="2:27" ht="27.75" customHeight="1" x14ac:dyDescent="0.2">
      <c r="B689" s="7">
        <f t="shared" si="144"/>
        <v>686</v>
      </c>
      <c r="C689" s="7" t="str">
        <f t="shared" ca="1" si="154"/>
        <v/>
      </c>
      <c r="D689" s="156" t="str">
        <f t="shared" ca="1" si="145"/>
        <v/>
      </c>
      <c r="E689" s="157" t="str">
        <f t="shared" ca="1" si="146"/>
        <v/>
      </c>
      <c r="F689" s="158" t="str">
        <f t="shared" ca="1" si="147"/>
        <v/>
      </c>
      <c r="G689" s="159"/>
      <c r="H689" s="159" t="str">
        <f>IF(G689="","",INDEX(D.1[Quy cách],MATCH(G689,D.1[Tên sản phẩm],0)))</f>
        <v/>
      </c>
      <c r="I689" s="160" t="str">
        <f>IF(G689="","",INDEX(D.1[ĐVT],MATCH(G689,D.1[Tên sản phẩm],0)))</f>
        <v/>
      </c>
      <c r="J689" s="162" t="str">
        <f>IF(G689="","",INDEX(D.1[Đơn giá nhập
(Hàng tồn đầu kỳ)],MATCH(G689,D.1[Tên sản phẩm],0)))</f>
        <v/>
      </c>
      <c r="K689" s="162" t="str">
        <f t="shared" si="148"/>
        <v/>
      </c>
      <c r="L689" s="159"/>
      <c r="M689" s="163" t="str">
        <f t="shared" si="149"/>
        <v/>
      </c>
      <c r="N689" s="164"/>
      <c r="O689" s="162"/>
      <c r="P689" s="163" t="str">
        <f t="shared" si="150"/>
        <v/>
      </c>
      <c r="Q689" s="164" t="str">
        <f t="shared" ca="1" si="151"/>
        <v/>
      </c>
      <c r="R689" s="163" t="str">
        <f t="shared" si="152"/>
        <v/>
      </c>
      <c r="S689" s="163" t="str">
        <f ca="1">IF(AND(C689&lt;&gt;"",C689&lt;&gt;OFFSET(C689,1,0)),SUMIFS(M.1[Giá có thuế],M.1[Số ĐK],C689),"")</f>
        <v/>
      </c>
      <c r="T689" s="159"/>
      <c r="U689" s="161" t="str">
        <f>IF(T689="","",'Thông Tin Chung'!$L$3)</f>
        <v/>
      </c>
      <c r="V689" s="163" t="str">
        <f t="shared" ca="1" si="153"/>
        <v/>
      </c>
      <c r="W689" s="165"/>
      <c r="X689" s="155" t="str">
        <f ca="1">IF(C689="","",IF(OR(D689&lt;NgayBatDau,D689&gt;NgayKetThuc),"Ngày tháng phải nằm trong kỳ báo cáo",IF(AND(F689&lt;&gt;"",COUNTIF(D.3[Tên nhà cung cấp],F689)=0),"Tên NCC chưa khai báo trong DSNCC",IF(AND(G689&lt;&gt;"",COUNTIF(D.1[Tên sản phẩm],G689)=0),"SP này chưa khai báo trong DSSP",""))))</f>
        <v/>
      </c>
      <c r="Y689" s="23" t="str">
        <f t="shared" ca="1" si="155"/>
        <v/>
      </c>
      <c r="Z689" s="23" t="str">
        <f t="shared" ca="1" si="156"/>
        <v/>
      </c>
      <c r="AA689" s="23" t="str">
        <f t="shared" ca="1" si="157"/>
        <v/>
      </c>
    </row>
    <row r="690" spans="2:27" ht="27.75" customHeight="1" x14ac:dyDescent="0.2">
      <c r="B690" s="7">
        <f t="shared" si="144"/>
        <v>687</v>
      </c>
      <c r="C690" s="7" t="str">
        <f t="shared" ca="1" si="154"/>
        <v/>
      </c>
      <c r="D690" s="156" t="str">
        <f t="shared" ca="1" si="145"/>
        <v/>
      </c>
      <c r="E690" s="157" t="str">
        <f t="shared" ca="1" si="146"/>
        <v/>
      </c>
      <c r="F690" s="158" t="str">
        <f t="shared" ca="1" si="147"/>
        <v/>
      </c>
      <c r="G690" s="159"/>
      <c r="H690" s="159" t="str">
        <f>IF(G690="","",INDEX(D.1[Quy cách],MATCH(G690,D.1[Tên sản phẩm],0)))</f>
        <v/>
      </c>
      <c r="I690" s="160" t="str">
        <f>IF(G690="","",INDEX(D.1[ĐVT],MATCH(G690,D.1[Tên sản phẩm],0)))</f>
        <v/>
      </c>
      <c r="J690" s="162" t="str">
        <f>IF(G690="","",INDEX(D.1[Đơn giá nhập
(Hàng tồn đầu kỳ)],MATCH(G690,D.1[Tên sản phẩm],0)))</f>
        <v/>
      </c>
      <c r="K690" s="162" t="str">
        <f t="shared" si="148"/>
        <v/>
      </c>
      <c r="L690" s="159"/>
      <c r="M690" s="163" t="str">
        <f t="shared" si="149"/>
        <v/>
      </c>
      <c r="N690" s="164"/>
      <c r="O690" s="162"/>
      <c r="P690" s="163" t="str">
        <f t="shared" si="150"/>
        <v/>
      </c>
      <c r="Q690" s="164" t="str">
        <f t="shared" ca="1" si="151"/>
        <v/>
      </c>
      <c r="R690" s="163" t="str">
        <f t="shared" si="152"/>
        <v/>
      </c>
      <c r="S690" s="163" t="str">
        <f ca="1">IF(AND(C690&lt;&gt;"",C690&lt;&gt;OFFSET(C690,1,0)),SUMIFS(M.1[Giá có thuế],M.1[Số ĐK],C690),"")</f>
        <v/>
      </c>
      <c r="T690" s="159"/>
      <c r="U690" s="161" t="str">
        <f>IF(T690="","",'Thông Tin Chung'!$L$3)</f>
        <v/>
      </c>
      <c r="V690" s="163" t="str">
        <f t="shared" ca="1" si="153"/>
        <v/>
      </c>
      <c r="W690" s="165"/>
      <c r="X690" s="155" t="str">
        <f ca="1">IF(C690="","",IF(OR(D690&lt;NgayBatDau,D690&gt;NgayKetThuc),"Ngày tháng phải nằm trong kỳ báo cáo",IF(AND(F690&lt;&gt;"",COUNTIF(D.3[Tên nhà cung cấp],F690)=0),"Tên NCC chưa khai báo trong DSNCC",IF(AND(G690&lt;&gt;"",COUNTIF(D.1[Tên sản phẩm],G690)=0),"SP này chưa khai báo trong DSSP",""))))</f>
        <v/>
      </c>
      <c r="Y690" s="23" t="str">
        <f t="shared" ca="1" si="155"/>
        <v/>
      </c>
      <c r="Z690" s="23" t="str">
        <f t="shared" ca="1" si="156"/>
        <v/>
      </c>
      <c r="AA690" s="23" t="str">
        <f t="shared" ca="1" si="157"/>
        <v/>
      </c>
    </row>
    <row r="691" spans="2:27" ht="27.75" customHeight="1" x14ac:dyDescent="0.2">
      <c r="B691" s="7">
        <f t="shared" si="144"/>
        <v>688</v>
      </c>
      <c r="C691" s="7" t="str">
        <f t="shared" ca="1" si="154"/>
        <v/>
      </c>
      <c r="D691" s="156" t="str">
        <f t="shared" ca="1" si="145"/>
        <v/>
      </c>
      <c r="E691" s="157" t="str">
        <f t="shared" ca="1" si="146"/>
        <v/>
      </c>
      <c r="F691" s="158" t="str">
        <f t="shared" ca="1" si="147"/>
        <v/>
      </c>
      <c r="G691" s="159"/>
      <c r="H691" s="159" t="str">
        <f>IF(G691="","",INDEX(D.1[Quy cách],MATCH(G691,D.1[Tên sản phẩm],0)))</f>
        <v/>
      </c>
      <c r="I691" s="160" t="str">
        <f>IF(G691="","",INDEX(D.1[ĐVT],MATCH(G691,D.1[Tên sản phẩm],0)))</f>
        <v/>
      </c>
      <c r="J691" s="162" t="str">
        <f>IF(G691="","",INDEX(D.1[Đơn giá nhập
(Hàng tồn đầu kỳ)],MATCH(G691,D.1[Tên sản phẩm],0)))</f>
        <v/>
      </c>
      <c r="K691" s="162" t="str">
        <f t="shared" si="148"/>
        <v/>
      </c>
      <c r="L691" s="159"/>
      <c r="M691" s="163" t="str">
        <f t="shared" si="149"/>
        <v/>
      </c>
      <c r="N691" s="164"/>
      <c r="O691" s="162"/>
      <c r="P691" s="163" t="str">
        <f t="shared" si="150"/>
        <v/>
      </c>
      <c r="Q691" s="164" t="str">
        <f t="shared" ca="1" si="151"/>
        <v/>
      </c>
      <c r="R691" s="163" t="str">
        <f t="shared" si="152"/>
        <v/>
      </c>
      <c r="S691" s="163" t="str">
        <f ca="1">IF(AND(C691&lt;&gt;"",C691&lt;&gt;OFFSET(C691,1,0)),SUMIFS(M.1[Giá có thuế],M.1[Số ĐK],C691),"")</f>
        <v/>
      </c>
      <c r="T691" s="159"/>
      <c r="U691" s="161" t="str">
        <f>IF(T691="","",'Thông Tin Chung'!$L$3)</f>
        <v/>
      </c>
      <c r="V691" s="163" t="str">
        <f t="shared" ca="1" si="153"/>
        <v/>
      </c>
      <c r="W691" s="165"/>
      <c r="X691" s="155" t="str">
        <f ca="1">IF(C691="","",IF(OR(D691&lt;NgayBatDau,D691&gt;NgayKetThuc),"Ngày tháng phải nằm trong kỳ báo cáo",IF(AND(F691&lt;&gt;"",COUNTIF(D.3[Tên nhà cung cấp],F691)=0),"Tên NCC chưa khai báo trong DSNCC",IF(AND(G691&lt;&gt;"",COUNTIF(D.1[Tên sản phẩm],G691)=0),"SP này chưa khai báo trong DSSP",""))))</f>
        <v/>
      </c>
      <c r="Y691" s="23" t="str">
        <f t="shared" ca="1" si="155"/>
        <v/>
      </c>
      <c r="Z691" s="23" t="str">
        <f t="shared" ca="1" si="156"/>
        <v/>
      </c>
      <c r="AA691" s="23" t="str">
        <f t="shared" ca="1" si="157"/>
        <v/>
      </c>
    </row>
    <row r="692" spans="2:27" ht="27.75" customHeight="1" x14ac:dyDescent="0.2">
      <c r="B692" s="7">
        <f t="shared" si="144"/>
        <v>689</v>
      </c>
      <c r="C692" s="7" t="str">
        <f t="shared" ca="1" si="154"/>
        <v/>
      </c>
      <c r="D692" s="156" t="str">
        <f t="shared" ca="1" si="145"/>
        <v/>
      </c>
      <c r="E692" s="157" t="str">
        <f t="shared" ca="1" si="146"/>
        <v/>
      </c>
      <c r="F692" s="158" t="str">
        <f t="shared" ca="1" si="147"/>
        <v/>
      </c>
      <c r="G692" s="159"/>
      <c r="H692" s="159" t="str">
        <f>IF(G692="","",INDEX(D.1[Quy cách],MATCH(G692,D.1[Tên sản phẩm],0)))</f>
        <v/>
      </c>
      <c r="I692" s="160" t="str">
        <f>IF(G692="","",INDEX(D.1[ĐVT],MATCH(G692,D.1[Tên sản phẩm],0)))</f>
        <v/>
      </c>
      <c r="J692" s="162" t="str">
        <f>IF(G692="","",INDEX(D.1[Đơn giá nhập
(Hàng tồn đầu kỳ)],MATCH(G692,D.1[Tên sản phẩm],0)))</f>
        <v/>
      </c>
      <c r="K692" s="162" t="str">
        <f t="shared" si="148"/>
        <v/>
      </c>
      <c r="L692" s="159"/>
      <c r="M692" s="163" t="str">
        <f t="shared" si="149"/>
        <v/>
      </c>
      <c r="N692" s="164"/>
      <c r="O692" s="162"/>
      <c r="P692" s="163" t="str">
        <f t="shared" si="150"/>
        <v/>
      </c>
      <c r="Q692" s="164" t="str">
        <f t="shared" ca="1" si="151"/>
        <v/>
      </c>
      <c r="R692" s="163" t="str">
        <f t="shared" si="152"/>
        <v/>
      </c>
      <c r="S692" s="163" t="str">
        <f ca="1">IF(AND(C692&lt;&gt;"",C692&lt;&gt;OFFSET(C692,1,0)),SUMIFS(M.1[Giá có thuế],M.1[Số ĐK],C692),"")</f>
        <v/>
      </c>
      <c r="T692" s="159"/>
      <c r="U692" s="161" t="str">
        <f>IF(T692="","",'Thông Tin Chung'!$L$3)</f>
        <v/>
      </c>
      <c r="V692" s="163" t="str">
        <f t="shared" ca="1" si="153"/>
        <v/>
      </c>
      <c r="W692" s="165"/>
      <c r="X692" s="155" t="str">
        <f ca="1">IF(C692="","",IF(OR(D692&lt;NgayBatDau,D692&gt;NgayKetThuc),"Ngày tháng phải nằm trong kỳ báo cáo",IF(AND(F692&lt;&gt;"",COUNTIF(D.3[Tên nhà cung cấp],F692)=0),"Tên NCC chưa khai báo trong DSNCC",IF(AND(G692&lt;&gt;"",COUNTIF(D.1[Tên sản phẩm],G692)=0),"SP này chưa khai báo trong DSSP",""))))</f>
        <v/>
      </c>
      <c r="Y692" s="23" t="str">
        <f t="shared" ca="1" si="155"/>
        <v/>
      </c>
      <c r="Z692" s="23" t="str">
        <f t="shared" ca="1" si="156"/>
        <v/>
      </c>
      <c r="AA692" s="23" t="str">
        <f t="shared" ca="1" si="157"/>
        <v/>
      </c>
    </row>
    <row r="693" spans="2:27" ht="27.75" customHeight="1" x14ac:dyDescent="0.2">
      <c r="B693" s="7">
        <f t="shared" si="144"/>
        <v>690</v>
      </c>
      <c r="C693" s="7" t="str">
        <f t="shared" ca="1" si="154"/>
        <v/>
      </c>
      <c r="D693" s="156" t="str">
        <f t="shared" ca="1" si="145"/>
        <v/>
      </c>
      <c r="E693" s="157" t="str">
        <f t="shared" ca="1" si="146"/>
        <v/>
      </c>
      <c r="F693" s="158" t="str">
        <f t="shared" ca="1" si="147"/>
        <v/>
      </c>
      <c r="G693" s="159"/>
      <c r="H693" s="159" t="str">
        <f>IF(G693="","",INDEX(D.1[Quy cách],MATCH(G693,D.1[Tên sản phẩm],0)))</f>
        <v/>
      </c>
      <c r="I693" s="160" t="str">
        <f>IF(G693="","",INDEX(D.1[ĐVT],MATCH(G693,D.1[Tên sản phẩm],0)))</f>
        <v/>
      </c>
      <c r="J693" s="162" t="str">
        <f>IF(G693="","",INDEX(D.1[Đơn giá nhập
(Hàng tồn đầu kỳ)],MATCH(G693,D.1[Tên sản phẩm],0)))</f>
        <v/>
      </c>
      <c r="K693" s="162" t="str">
        <f t="shared" si="148"/>
        <v/>
      </c>
      <c r="L693" s="159"/>
      <c r="M693" s="163" t="str">
        <f t="shared" si="149"/>
        <v/>
      </c>
      <c r="N693" s="164"/>
      <c r="O693" s="162"/>
      <c r="P693" s="163" t="str">
        <f t="shared" si="150"/>
        <v/>
      </c>
      <c r="Q693" s="164" t="str">
        <f t="shared" ca="1" si="151"/>
        <v/>
      </c>
      <c r="R693" s="163" t="str">
        <f t="shared" si="152"/>
        <v/>
      </c>
      <c r="S693" s="163" t="str">
        <f ca="1">IF(AND(C693&lt;&gt;"",C693&lt;&gt;OFFSET(C693,1,0)),SUMIFS(M.1[Giá có thuế],M.1[Số ĐK],C693),"")</f>
        <v/>
      </c>
      <c r="T693" s="159"/>
      <c r="U693" s="161" t="str">
        <f>IF(T693="","",'Thông Tin Chung'!$L$3)</f>
        <v/>
      </c>
      <c r="V693" s="163" t="str">
        <f t="shared" ca="1" si="153"/>
        <v/>
      </c>
      <c r="W693" s="165"/>
      <c r="X693" s="155" t="str">
        <f ca="1">IF(C693="","",IF(OR(D693&lt;NgayBatDau,D693&gt;NgayKetThuc),"Ngày tháng phải nằm trong kỳ báo cáo",IF(AND(F693&lt;&gt;"",COUNTIF(D.3[Tên nhà cung cấp],F693)=0),"Tên NCC chưa khai báo trong DSNCC",IF(AND(G693&lt;&gt;"",COUNTIF(D.1[Tên sản phẩm],G693)=0),"SP này chưa khai báo trong DSSP",""))))</f>
        <v/>
      </c>
      <c r="Y693" s="23" t="str">
        <f t="shared" ca="1" si="155"/>
        <v/>
      </c>
      <c r="Z693" s="23" t="str">
        <f t="shared" ca="1" si="156"/>
        <v/>
      </c>
      <c r="AA693" s="23" t="str">
        <f t="shared" ca="1" si="157"/>
        <v/>
      </c>
    </row>
    <row r="694" spans="2:27" ht="27.75" customHeight="1" x14ac:dyDescent="0.2">
      <c r="B694" s="7">
        <f t="shared" si="144"/>
        <v>691</v>
      </c>
      <c r="C694" s="7" t="str">
        <f t="shared" ca="1" si="154"/>
        <v/>
      </c>
      <c r="D694" s="156" t="str">
        <f t="shared" ca="1" si="145"/>
        <v/>
      </c>
      <c r="E694" s="157" t="str">
        <f t="shared" ca="1" si="146"/>
        <v/>
      </c>
      <c r="F694" s="158" t="str">
        <f t="shared" ca="1" si="147"/>
        <v/>
      </c>
      <c r="G694" s="159"/>
      <c r="H694" s="159" t="str">
        <f>IF(G694="","",INDEX(D.1[Quy cách],MATCH(G694,D.1[Tên sản phẩm],0)))</f>
        <v/>
      </c>
      <c r="I694" s="160" t="str">
        <f>IF(G694="","",INDEX(D.1[ĐVT],MATCH(G694,D.1[Tên sản phẩm],0)))</f>
        <v/>
      </c>
      <c r="J694" s="162" t="str">
        <f>IF(G694="","",INDEX(D.1[Đơn giá nhập
(Hàng tồn đầu kỳ)],MATCH(G694,D.1[Tên sản phẩm],0)))</f>
        <v/>
      </c>
      <c r="K694" s="162" t="str">
        <f t="shared" si="148"/>
        <v/>
      </c>
      <c r="L694" s="159"/>
      <c r="M694" s="163" t="str">
        <f t="shared" si="149"/>
        <v/>
      </c>
      <c r="N694" s="164"/>
      <c r="O694" s="162"/>
      <c r="P694" s="163" t="str">
        <f t="shared" si="150"/>
        <v/>
      </c>
      <c r="Q694" s="164" t="str">
        <f t="shared" ca="1" si="151"/>
        <v/>
      </c>
      <c r="R694" s="163" t="str">
        <f t="shared" si="152"/>
        <v/>
      </c>
      <c r="S694" s="163" t="str">
        <f ca="1">IF(AND(C694&lt;&gt;"",C694&lt;&gt;OFFSET(C694,1,0)),SUMIFS(M.1[Giá có thuế],M.1[Số ĐK],C694),"")</f>
        <v/>
      </c>
      <c r="T694" s="159"/>
      <c r="U694" s="161" t="str">
        <f>IF(T694="","",'Thông Tin Chung'!$L$3)</f>
        <v/>
      </c>
      <c r="V694" s="163" t="str">
        <f t="shared" ca="1" si="153"/>
        <v/>
      </c>
      <c r="W694" s="165"/>
      <c r="X694" s="155" t="str">
        <f ca="1">IF(C694="","",IF(OR(D694&lt;NgayBatDau,D694&gt;NgayKetThuc),"Ngày tháng phải nằm trong kỳ báo cáo",IF(AND(F694&lt;&gt;"",COUNTIF(D.3[Tên nhà cung cấp],F694)=0),"Tên NCC chưa khai báo trong DSNCC",IF(AND(G694&lt;&gt;"",COUNTIF(D.1[Tên sản phẩm],G694)=0),"SP này chưa khai báo trong DSSP",""))))</f>
        <v/>
      </c>
      <c r="Y694" s="23" t="str">
        <f t="shared" ca="1" si="155"/>
        <v/>
      </c>
      <c r="Z694" s="23" t="str">
        <f t="shared" ca="1" si="156"/>
        <v/>
      </c>
      <c r="AA694" s="23" t="str">
        <f t="shared" ca="1" si="157"/>
        <v/>
      </c>
    </row>
    <row r="695" spans="2:27" ht="27.75" customHeight="1" x14ac:dyDescent="0.2">
      <c r="B695" s="7">
        <f t="shared" si="144"/>
        <v>692</v>
      </c>
      <c r="C695" s="7" t="str">
        <f t="shared" ca="1" si="154"/>
        <v/>
      </c>
      <c r="D695" s="156" t="str">
        <f t="shared" ca="1" si="145"/>
        <v/>
      </c>
      <c r="E695" s="157" t="str">
        <f t="shared" ca="1" si="146"/>
        <v/>
      </c>
      <c r="F695" s="158" t="str">
        <f t="shared" ca="1" si="147"/>
        <v/>
      </c>
      <c r="G695" s="159"/>
      <c r="H695" s="159" t="str">
        <f>IF(G695="","",INDEX(D.1[Quy cách],MATCH(G695,D.1[Tên sản phẩm],0)))</f>
        <v/>
      </c>
      <c r="I695" s="160" t="str">
        <f>IF(G695="","",INDEX(D.1[ĐVT],MATCH(G695,D.1[Tên sản phẩm],0)))</f>
        <v/>
      </c>
      <c r="J695" s="162" t="str">
        <f>IF(G695="","",INDEX(D.1[Đơn giá nhập
(Hàng tồn đầu kỳ)],MATCH(G695,D.1[Tên sản phẩm],0)))</f>
        <v/>
      </c>
      <c r="K695" s="162" t="str">
        <f t="shared" si="148"/>
        <v/>
      </c>
      <c r="L695" s="159"/>
      <c r="M695" s="163" t="str">
        <f t="shared" si="149"/>
        <v/>
      </c>
      <c r="N695" s="164"/>
      <c r="O695" s="162"/>
      <c r="P695" s="163" t="str">
        <f t="shared" si="150"/>
        <v/>
      </c>
      <c r="Q695" s="164" t="str">
        <f t="shared" ca="1" si="151"/>
        <v/>
      </c>
      <c r="R695" s="163" t="str">
        <f t="shared" si="152"/>
        <v/>
      </c>
      <c r="S695" s="163" t="str">
        <f ca="1">IF(AND(C695&lt;&gt;"",C695&lt;&gt;OFFSET(C695,1,0)),SUMIFS(M.1[Giá có thuế],M.1[Số ĐK],C695),"")</f>
        <v/>
      </c>
      <c r="T695" s="159"/>
      <c r="U695" s="161" t="str">
        <f>IF(T695="","",'Thông Tin Chung'!$L$3)</f>
        <v/>
      </c>
      <c r="V695" s="163" t="str">
        <f t="shared" ca="1" si="153"/>
        <v/>
      </c>
      <c r="W695" s="165"/>
      <c r="X695" s="155" t="str">
        <f ca="1">IF(C695="","",IF(OR(D695&lt;NgayBatDau,D695&gt;NgayKetThuc),"Ngày tháng phải nằm trong kỳ báo cáo",IF(AND(F695&lt;&gt;"",COUNTIF(D.3[Tên nhà cung cấp],F695)=0),"Tên NCC chưa khai báo trong DSNCC",IF(AND(G695&lt;&gt;"",COUNTIF(D.1[Tên sản phẩm],G695)=0),"SP này chưa khai báo trong DSSP",""))))</f>
        <v/>
      </c>
      <c r="Y695" s="23" t="str">
        <f t="shared" ca="1" si="155"/>
        <v/>
      </c>
      <c r="Z695" s="23" t="str">
        <f t="shared" ca="1" si="156"/>
        <v/>
      </c>
      <c r="AA695" s="23" t="str">
        <f t="shared" ca="1" si="157"/>
        <v/>
      </c>
    </row>
    <row r="696" spans="2:27" ht="27.75" customHeight="1" x14ac:dyDescent="0.2">
      <c r="B696" s="7">
        <f t="shared" si="144"/>
        <v>693</v>
      </c>
      <c r="C696" s="7" t="str">
        <f t="shared" ca="1" si="154"/>
        <v/>
      </c>
      <c r="D696" s="156" t="str">
        <f t="shared" ca="1" si="145"/>
        <v/>
      </c>
      <c r="E696" s="157" t="str">
        <f t="shared" ca="1" si="146"/>
        <v/>
      </c>
      <c r="F696" s="158" t="str">
        <f t="shared" ca="1" si="147"/>
        <v/>
      </c>
      <c r="G696" s="159"/>
      <c r="H696" s="159" t="str">
        <f>IF(G696="","",INDEX(D.1[Quy cách],MATCH(G696,D.1[Tên sản phẩm],0)))</f>
        <v/>
      </c>
      <c r="I696" s="160" t="str">
        <f>IF(G696="","",INDEX(D.1[ĐVT],MATCH(G696,D.1[Tên sản phẩm],0)))</f>
        <v/>
      </c>
      <c r="J696" s="162" t="str">
        <f>IF(G696="","",INDEX(D.1[Đơn giá nhập
(Hàng tồn đầu kỳ)],MATCH(G696,D.1[Tên sản phẩm],0)))</f>
        <v/>
      </c>
      <c r="K696" s="162" t="str">
        <f t="shared" si="148"/>
        <v/>
      </c>
      <c r="L696" s="159"/>
      <c r="M696" s="163" t="str">
        <f t="shared" si="149"/>
        <v/>
      </c>
      <c r="N696" s="164"/>
      <c r="O696" s="162"/>
      <c r="P696" s="163" t="str">
        <f t="shared" si="150"/>
        <v/>
      </c>
      <c r="Q696" s="164" t="str">
        <f t="shared" ca="1" si="151"/>
        <v/>
      </c>
      <c r="R696" s="163" t="str">
        <f t="shared" si="152"/>
        <v/>
      </c>
      <c r="S696" s="163" t="str">
        <f ca="1">IF(AND(C696&lt;&gt;"",C696&lt;&gt;OFFSET(C696,1,0)),SUMIFS(M.1[Giá có thuế],M.1[Số ĐK],C696),"")</f>
        <v/>
      </c>
      <c r="T696" s="159"/>
      <c r="U696" s="161" t="str">
        <f>IF(T696="","",'Thông Tin Chung'!$L$3)</f>
        <v/>
      </c>
      <c r="V696" s="163" t="str">
        <f t="shared" ca="1" si="153"/>
        <v/>
      </c>
      <c r="W696" s="165"/>
      <c r="X696" s="155" t="str">
        <f ca="1">IF(C696="","",IF(OR(D696&lt;NgayBatDau,D696&gt;NgayKetThuc),"Ngày tháng phải nằm trong kỳ báo cáo",IF(AND(F696&lt;&gt;"",COUNTIF(D.3[Tên nhà cung cấp],F696)=0),"Tên NCC chưa khai báo trong DSNCC",IF(AND(G696&lt;&gt;"",COUNTIF(D.1[Tên sản phẩm],G696)=0),"SP này chưa khai báo trong DSSP",""))))</f>
        <v/>
      </c>
      <c r="Y696" s="23" t="str">
        <f t="shared" ca="1" si="155"/>
        <v/>
      </c>
      <c r="Z696" s="23" t="str">
        <f t="shared" ca="1" si="156"/>
        <v/>
      </c>
      <c r="AA696" s="23" t="str">
        <f t="shared" ca="1" si="157"/>
        <v/>
      </c>
    </row>
    <row r="697" spans="2:27" ht="27.75" customHeight="1" x14ac:dyDescent="0.2">
      <c r="B697" s="7">
        <f t="shared" si="144"/>
        <v>694</v>
      </c>
      <c r="C697" s="7" t="str">
        <f t="shared" ca="1" si="154"/>
        <v/>
      </c>
      <c r="D697" s="156" t="str">
        <f t="shared" ca="1" si="145"/>
        <v/>
      </c>
      <c r="E697" s="157" t="str">
        <f t="shared" ca="1" si="146"/>
        <v/>
      </c>
      <c r="F697" s="158" t="str">
        <f t="shared" ca="1" si="147"/>
        <v/>
      </c>
      <c r="G697" s="159"/>
      <c r="H697" s="159" t="str">
        <f>IF(G697="","",INDEX(D.1[Quy cách],MATCH(G697,D.1[Tên sản phẩm],0)))</f>
        <v/>
      </c>
      <c r="I697" s="160" t="str">
        <f>IF(G697="","",INDEX(D.1[ĐVT],MATCH(G697,D.1[Tên sản phẩm],0)))</f>
        <v/>
      </c>
      <c r="J697" s="162" t="str">
        <f>IF(G697="","",INDEX(D.1[Đơn giá nhập
(Hàng tồn đầu kỳ)],MATCH(G697,D.1[Tên sản phẩm],0)))</f>
        <v/>
      </c>
      <c r="K697" s="162" t="str">
        <f t="shared" si="148"/>
        <v/>
      </c>
      <c r="L697" s="159"/>
      <c r="M697" s="163" t="str">
        <f t="shared" si="149"/>
        <v/>
      </c>
      <c r="N697" s="164"/>
      <c r="O697" s="162"/>
      <c r="P697" s="163" t="str">
        <f t="shared" si="150"/>
        <v/>
      </c>
      <c r="Q697" s="164" t="str">
        <f t="shared" ca="1" si="151"/>
        <v/>
      </c>
      <c r="R697" s="163" t="str">
        <f t="shared" si="152"/>
        <v/>
      </c>
      <c r="S697" s="163" t="str">
        <f ca="1">IF(AND(C697&lt;&gt;"",C697&lt;&gt;OFFSET(C697,1,0)),SUMIFS(M.1[Giá có thuế],M.1[Số ĐK],C697),"")</f>
        <v/>
      </c>
      <c r="T697" s="159"/>
      <c r="U697" s="161" t="str">
        <f>IF(T697="","",'Thông Tin Chung'!$L$3)</f>
        <v/>
      </c>
      <c r="V697" s="163" t="str">
        <f t="shared" ca="1" si="153"/>
        <v/>
      </c>
      <c r="W697" s="165"/>
      <c r="X697" s="155" t="str">
        <f ca="1">IF(C697="","",IF(OR(D697&lt;NgayBatDau,D697&gt;NgayKetThuc),"Ngày tháng phải nằm trong kỳ báo cáo",IF(AND(F697&lt;&gt;"",COUNTIF(D.3[Tên nhà cung cấp],F697)=0),"Tên NCC chưa khai báo trong DSNCC",IF(AND(G697&lt;&gt;"",COUNTIF(D.1[Tên sản phẩm],G697)=0),"SP này chưa khai báo trong DSSP",""))))</f>
        <v/>
      </c>
      <c r="Y697" s="23" t="str">
        <f t="shared" ca="1" si="155"/>
        <v/>
      </c>
      <c r="Z697" s="23" t="str">
        <f t="shared" ca="1" si="156"/>
        <v/>
      </c>
      <c r="AA697" s="23" t="str">
        <f t="shared" ca="1" si="157"/>
        <v/>
      </c>
    </row>
    <row r="698" spans="2:27" ht="27.75" customHeight="1" x14ac:dyDescent="0.2">
      <c r="B698" s="7">
        <f t="shared" si="144"/>
        <v>695</v>
      </c>
      <c r="C698" s="7" t="str">
        <f t="shared" ca="1" si="154"/>
        <v/>
      </c>
      <c r="D698" s="156" t="str">
        <f t="shared" ca="1" si="145"/>
        <v/>
      </c>
      <c r="E698" s="157" t="str">
        <f t="shared" ca="1" si="146"/>
        <v/>
      </c>
      <c r="F698" s="158" t="str">
        <f t="shared" ca="1" si="147"/>
        <v/>
      </c>
      <c r="G698" s="159"/>
      <c r="H698" s="159" t="str">
        <f>IF(G698="","",INDEX(D.1[Quy cách],MATCH(G698,D.1[Tên sản phẩm],0)))</f>
        <v/>
      </c>
      <c r="I698" s="160" t="str">
        <f>IF(G698="","",INDEX(D.1[ĐVT],MATCH(G698,D.1[Tên sản phẩm],0)))</f>
        <v/>
      </c>
      <c r="J698" s="162" t="str">
        <f>IF(G698="","",INDEX(D.1[Đơn giá nhập
(Hàng tồn đầu kỳ)],MATCH(G698,D.1[Tên sản phẩm],0)))</f>
        <v/>
      </c>
      <c r="K698" s="162" t="str">
        <f t="shared" si="148"/>
        <v/>
      </c>
      <c r="L698" s="159"/>
      <c r="M698" s="163" t="str">
        <f t="shared" si="149"/>
        <v/>
      </c>
      <c r="N698" s="164"/>
      <c r="O698" s="162"/>
      <c r="P698" s="163" t="str">
        <f t="shared" si="150"/>
        <v/>
      </c>
      <c r="Q698" s="164" t="str">
        <f t="shared" ca="1" si="151"/>
        <v/>
      </c>
      <c r="R698" s="163" t="str">
        <f t="shared" si="152"/>
        <v/>
      </c>
      <c r="S698" s="163" t="str">
        <f ca="1">IF(AND(C698&lt;&gt;"",C698&lt;&gt;OFFSET(C698,1,0)),SUMIFS(M.1[Giá có thuế],M.1[Số ĐK],C698),"")</f>
        <v/>
      </c>
      <c r="T698" s="159"/>
      <c r="U698" s="161" t="str">
        <f>IF(T698="","",'Thông Tin Chung'!$L$3)</f>
        <v/>
      </c>
      <c r="V698" s="163" t="str">
        <f t="shared" ca="1" si="153"/>
        <v/>
      </c>
      <c r="W698" s="165"/>
      <c r="X698" s="155" t="str">
        <f ca="1">IF(C698="","",IF(OR(D698&lt;NgayBatDau,D698&gt;NgayKetThuc),"Ngày tháng phải nằm trong kỳ báo cáo",IF(AND(F698&lt;&gt;"",COUNTIF(D.3[Tên nhà cung cấp],F698)=0),"Tên NCC chưa khai báo trong DSNCC",IF(AND(G698&lt;&gt;"",COUNTIF(D.1[Tên sản phẩm],G698)=0),"SP này chưa khai báo trong DSSP",""))))</f>
        <v/>
      </c>
      <c r="Y698" s="23" t="str">
        <f t="shared" ca="1" si="155"/>
        <v/>
      </c>
      <c r="Z698" s="23" t="str">
        <f t="shared" ca="1" si="156"/>
        <v/>
      </c>
      <c r="AA698" s="23" t="str">
        <f t="shared" ca="1" si="157"/>
        <v/>
      </c>
    </row>
    <row r="699" spans="2:27" ht="27.75" customHeight="1" x14ac:dyDescent="0.2">
      <c r="B699" s="7">
        <f t="shared" si="144"/>
        <v>696</v>
      </c>
      <c r="C699" s="7" t="str">
        <f t="shared" ca="1" si="154"/>
        <v/>
      </c>
      <c r="D699" s="156" t="str">
        <f t="shared" ca="1" si="145"/>
        <v/>
      </c>
      <c r="E699" s="157" t="str">
        <f t="shared" ca="1" si="146"/>
        <v/>
      </c>
      <c r="F699" s="158" t="str">
        <f t="shared" ca="1" si="147"/>
        <v/>
      </c>
      <c r="G699" s="159"/>
      <c r="H699" s="159" t="str">
        <f>IF(G699="","",INDEX(D.1[Quy cách],MATCH(G699,D.1[Tên sản phẩm],0)))</f>
        <v/>
      </c>
      <c r="I699" s="160" t="str">
        <f>IF(G699="","",INDEX(D.1[ĐVT],MATCH(G699,D.1[Tên sản phẩm],0)))</f>
        <v/>
      </c>
      <c r="J699" s="162" t="str">
        <f>IF(G699="","",INDEX(D.1[Đơn giá nhập
(Hàng tồn đầu kỳ)],MATCH(G699,D.1[Tên sản phẩm],0)))</f>
        <v/>
      </c>
      <c r="K699" s="162" t="str">
        <f t="shared" si="148"/>
        <v/>
      </c>
      <c r="L699" s="159"/>
      <c r="M699" s="163" t="str">
        <f t="shared" si="149"/>
        <v/>
      </c>
      <c r="N699" s="164"/>
      <c r="O699" s="162"/>
      <c r="P699" s="163" t="str">
        <f t="shared" si="150"/>
        <v/>
      </c>
      <c r="Q699" s="164" t="str">
        <f t="shared" ca="1" si="151"/>
        <v/>
      </c>
      <c r="R699" s="163" t="str">
        <f t="shared" si="152"/>
        <v/>
      </c>
      <c r="S699" s="163" t="str">
        <f ca="1">IF(AND(C699&lt;&gt;"",C699&lt;&gt;OFFSET(C699,1,0)),SUMIFS(M.1[Giá có thuế],M.1[Số ĐK],C699),"")</f>
        <v/>
      </c>
      <c r="T699" s="159"/>
      <c r="U699" s="161" t="str">
        <f>IF(T699="","",'Thông Tin Chung'!$L$3)</f>
        <v/>
      </c>
      <c r="V699" s="163" t="str">
        <f t="shared" ca="1" si="153"/>
        <v/>
      </c>
      <c r="W699" s="165"/>
      <c r="X699" s="155" t="str">
        <f ca="1">IF(C699="","",IF(OR(D699&lt;NgayBatDau,D699&gt;NgayKetThuc),"Ngày tháng phải nằm trong kỳ báo cáo",IF(AND(F699&lt;&gt;"",COUNTIF(D.3[Tên nhà cung cấp],F699)=0),"Tên NCC chưa khai báo trong DSNCC",IF(AND(G699&lt;&gt;"",COUNTIF(D.1[Tên sản phẩm],G699)=0),"SP này chưa khai báo trong DSSP",""))))</f>
        <v/>
      </c>
      <c r="Y699" s="23" t="str">
        <f t="shared" ca="1" si="155"/>
        <v/>
      </c>
      <c r="Z699" s="23" t="str">
        <f t="shared" ca="1" si="156"/>
        <v/>
      </c>
      <c r="AA699" s="23" t="str">
        <f t="shared" ca="1" si="157"/>
        <v/>
      </c>
    </row>
    <row r="700" spans="2:27" ht="27.75" customHeight="1" x14ac:dyDescent="0.2">
      <c r="B700" s="7">
        <f t="shared" si="144"/>
        <v>697</v>
      </c>
      <c r="C700" s="7" t="str">
        <f t="shared" ca="1" si="154"/>
        <v/>
      </c>
      <c r="D700" s="156" t="str">
        <f t="shared" ca="1" si="145"/>
        <v/>
      </c>
      <c r="E700" s="157" t="str">
        <f t="shared" ca="1" si="146"/>
        <v/>
      </c>
      <c r="F700" s="158" t="str">
        <f t="shared" ca="1" si="147"/>
        <v/>
      </c>
      <c r="G700" s="159"/>
      <c r="H700" s="159" t="str">
        <f>IF(G700="","",INDEX(D.1[Quy cách],MATCH(G700,D.1[Tên sản phẩm],0)))</f>
        <v/>
      </c>
      <c r="I700" s="160" t="str">
        <f>IF(G700="","",INDEX(D.1[ĐVT],MATCH(G700,D.1[Tên sản phẩm],0)))</f>
        <v/>
      </c>
      <c r="J700" s="162" t="str">
        <f>IF(G700="","",INDEX(D.1[Đơn giá nhập
(Hàng tồn đầu kỳ)],MATCH(G700,D.1[Tên sản phẩm],0)))</f>
        <v/>
      </c>
      <c r="K700" s="162" t="str">
        <f t="shared" si="148"/>
        <v/>
      </c>
      <c r="L700" s="159"/>
      <c r="M700" s="163" t="str">
        <f t="shared" si="149"/>
        <v/>
      </c>
      <c r="N700" s="164"/>
      <c r="O700" s="162"/>
      <c r="P700" s="163" t="str">
        <f t="shared" si="150"/>
        <v/>
      </c>
      <c r="Q700" s="164" t="str">
        <f t="shared" ca="1" si="151"/>
        <v/>
      </c>
      <c r="R700" s="163" t="str">
        <f t="shared" si="152"/>
        <v/>
      </c>
      <c r="S700" s="163" t="str">
        <f ca="1">IF(AND(C700&lt;&gt;"",C700&lt;&gt;OFFSET(C700,1,0)),SUMIFS(M.1[Giá có thuế],M.1[Số ĐK],C700),"")</f>
        <v/>
      </c>
      <c r="T700" s="159"/>
      <c r="U700" s="161" t="str">
        <f>IF(T700="","",'Thông Tin Chung'!$L$3)</f>
        <v/>
      </c>
      <c r="V700" s="163" t="str">
        <f t="shared" ca="1" si="153"/>
        <v/>
      </c>
      <c r="W700" s="165"/>
      <c r="X700" s="155" t="str">
        <f ca="1">IF(C700="","",IF(OR(D700&lt;NgayBatDau,D700&gt;NgayKetThuc),"Ngày tháng phải nằm trong kỳ báo cáo",IF(AND(F700&lt;&gt;"",COUNTIF(D.3[Tên nhà cung cấp],F700)=0),"Tên NCC chưa khai báo trong DSNCC",IF(AND(G700&lt;&gt;"",COUNTIF(D.1[Tên sản phẩm],G700)=0),"SP này chưa khai báo trong DSSP",""))))</f>
        <v/>
      </c>
      <c r="Y700" s="23" t="str">
        <f t="shared" ca="1" si="155"/>
        <v/>
      </c>
      <c r="Z700" s="23" t="str">
        <f t="shared" ca="1" si="156"/>
        <v/>
      </c>
      <c r="AA700" s="23" t="str">
        <f t="shared" ca="1" si="157"/>
        <v/>
      </c>
    </row>
    <row r="701" spans="2:27" ht="27.75" customHeight="1" x14ac:dyDescent="0.2">
      <c r="B701" s="7">
        <f t="shared" si="144"/>
        <v>698</v>
      </c>
      <c r="C701" s="7" t="str">
        <f t="shared" ca="1" si="154"/>
        <v/>
      </c>
      <c r="D701" s="156" t="str">
        <f t="shared" ca="1" si="145"/>
        <v/>
      </c>
      <c r="E701" s="157" t="str">
        <f t="shared" ca="1" si="146"/>
        <v/>
      </c>
      <c r="F701" s="158" t="str">
        <f t="shared" ca="1" si="147"/>
        <v/>
      </c>
      <c r="G701" s="159"/>
      <c r="H701" s="159" t="str">
        <f>IF(G701="","",INDEX(D.1[Quy cách],MATCH(G701,D.1[Tên sản phẩm],0)))</f>
        <v/>
      </c>
      <c r="I701" s="160" t="str">
        <f>IF(G701="","",INDEX(D.1[ĐVT],MATCH(G701,D.1[Tên sản phẩm],0)))</f>
        <v/>
      </c>
      <c r="J701" s="162" t="str">
        <f>IF(G701="","",INDEX(D.1[Đơn giá nhập
(Hàng tồn đầu kỳ)],MATCH(G701,D.1[Tên sản phẩm],0)))</f>
        <v/>
      </c>
      <c r="K701" s="162" t="str">
        <f t="shared" si="148"/>
        <v/>
      </c>
      <c r="L701" s="159"/>
      <c r="M701" s="163" t="str">
        <f t="shared" si="149"/>
        <v/>
      </c>
      <c r="N701" s="164"/>
      <c r="O701" s="162"/>
      <c r="P701" s="163" t="str">
        <f t="shared" si="150"/>
        <v/>
      </c>
      <c r="Q701" s="164" t="str">
        <f t="shared" ca="1" si="151"/>
        <v/>
      </c>
      <c r="R701" s="163" t="str">
        <f t="shared" si="152"/>
        <v/>
      </c>
      <c r="S701" s="163" t="str">
        <f ca="1">IF(AND(C701&lt;&gt;"",C701&lt;&gt;OFFSET(C701,1,0)),SUMIFS(M.1[Giá có thuế],M.1[Số ĐK],C701),"")</f>
        <v/>
      </c>
      <c r="T701" s="159"/>
      <c r="U701" s="161" t="str">
        <f>IF(T701="","",'Thông Tin Chung'!$L$3)</f>
        <v/>
      </c>
      <c r="V701" s="163" t="str">
        <f t="shared" ca="1" si="153"/>
        <v/>
      </c>
      <c r="W701" s="165"/>
      <c r="X701" s="155" t="str">
        <f ca="1">IF(C701="","",IF(OR(D701&lt;NgayBatDau,D701&gt;NgayKetThuc),"Ngày tháng phải nằm trong kỳ báo cáo",IF(AND(F701&lt;&gt;"",COUNTIF(D.3[Tên nhà cung cấp],F701)=0),"Tên NCC chưa khai báo trong DSNCC",IF(AND(G701&lt;&gt;"",COUNTIF(D.1[Tên sản phẩm],G701)=0),"SP này chưa khai báo trong DSSP",""))))</f>
        <v/>
      </c>
      <c r="Y701" s="23" t="str">
        <f t="shared" ca="1" si="155"/>
        <v/>
      </c>
      <c r="Z701" s="23" t="str">
        <f t="shared" ca="1" si="156"/>
        <v/>
      </c>
      <c r="AA701" s="23" t="str">
        <f t="shared" ca="1" si="157"/>
        <v/>
      </c>
    </row>
    <row r="702" spans="2:27" ht="27.75" customHeight="1" x14ac:dyDescent="0.2">
      <c r="B702" s="7">
        <f t="shared" si="144"/>
        <v>699</v>
      </c>
      <c r="C702" s="7" t="str">
        <f t="shared" ca="1" si="154"/>
        <v/>
      </c>
      <c r="D702" s="156" t="str">
        <f t="shared" ca="1" si="145"/>
        <v/>
      </c>
      <c r="E702" s="157" t="str">
        <f t="shared" ca="1" si="146"/>
        <v/>
      </c>
      <c r="F702" s="158" t="str">
        <f t="shared" ca="1" si="147"/>
        <v/>
      </c>
      <c r="G702" s="159"/>
      <c r="H702" s="159" t="str">
        <f>IF(G702="","",INDEX(D.1[Quy cách],MATCH(G702,D.1[Tên sản phẩm],0)))</f>
        <v/>
      </c>
      <c r="I702" s="160" t="str">
        <f>IF(G702="","",INDEX(D.1[ĐVT],MATCH(G702,D.1[Tên sản phẩm],0)))</f>
        <v/>
      </c>
      <c r="J702" s="162" t="str">
        <f>IF(G702="","",INDEX(D.1[Đơn giá nhập
(Hàng tồn đầu kỳ)],MATCH(G702,D.1[Tên sản phẩm],0)))</f>
        <v/>
      </c>
      <c r="K702" s="162" t="str">
        <f t="shared" si="148"/>
        <v/>
      </c>
      <c r="L702" s="159"/>
      <c r="M702" s="163" t="str">
        <f t="shared" si="149"/>
        <v/>
      </c>
      <c r="N702" s="164"/>
      <c r="O702" s="162"/>
      <c r="P702" s="163" t="str">
        <f t="shared" si="150"/>
        <v/>
      </c>
      <c r="Q702" s="164" t="str">
        <f t="shared" ca="1" si="151"/>
        <v/>
      </c>
      <c r="R702" s="163" t="str">
        <f t="shared" si="152"/>
        <v/>
      </c>
      <c r="S702" s="163" t="str">
        <f ca="1">IF(AND(C702&lt;&gt;"",C702&lt;&gt;OFFSET(C702,1,0)),SUMIFS(M.1[Giá có thuế],M.1[Số ĐK],C702),"")</f>
        <v/>
      </c>
      <c r="T702" s="159"/>
      <c r="U702" s="161" t="str">
        <f>IF(T702="","",'Thông Tin Chung'!$L$3)</f>
        <v/>
      </c>
      <c r="V702" s="163" t="str">
        <f t="shared" ca="1" si="153"/>
        <v/>
      </c>
      <c r="W702" s="165"/>
      <c r="X702" s="155" t="str">
        <f ca="1">IF(C702="","",IF(OR(D702&lt;NgayBatDau,D702&gt;NgayKetThuc),"Ngày tháng phải nằm trong kỳ báo cáo",IF(AND(F702&lt;&gt;"",COUNTIF(D.3[Tên nhà cung cấp],F702)=0),"Tên NCC chưa khai báo trong DSNCC",IF(AND(G702&lt;&gt;"",COUNTIF(D.1[Tên sản phẩm],G702)=0),"SP này chưa khai báo trong DSSP",""))))</f>
        <v/>
      </c>
      <c r="Y702" s="23" t="str">
        <f t="shared" ca="1" si="155"/>
        <v/>
      </c>
      <c r="Z702" s="23" t="str">
        <f t="shared" ca="1" si="156"/>
        <v/>
      </c>
      <c r="AA702" s="23" t="str">
        <f t="shared" ca="1" si="157"/>
        <v/>
      </c>
    </row>
    <row r="703" spans="2:27" ht="27.75" customHeight="1" x14ac:dyDescent="0.2">
      <c r="B703" s="7">
        <f t="shared" si="144"/>
        <v>700</v>
      </c>
      <c r="C703" s="7" t="str">
        <f t="shared" ca="1" si="154"/>
        <v/>
      </c>
      <c r="D703" s="156" t="str">
        <f t="shared" ca="1" si="145"/>
        <v/>
      </c>
      <c r="E703" s="157" t="str">
        <f t="shared" ca="1" si="146"/>
        <v/>
      </c>
      <c r="F703" s="158" t="str">
        <f t="shared" ca="1" si="147"/>
        <v/>
      </c>
      <c r="G703" s="159"/>
      <c r="H703" s="159" t="str">
        <f>IF(G703="","",INDEX(D.1[Quy cách],MATCH(G703,D.1[Tên sản phẩm],0)))</f>
        <v/>
      </c>
      <c r="I703" s="160" t="str">
        <f>IF(G703="","",INDEX(D.1[ĐVT],MATCH(G703,D.1[Tên sản phẩm],0)))</f>
        <v/>
      </c>
      <c r="J703" s="162" t="str">
        <f>IF(G703="","",INDEX(D.1[Đơn giá nhập
(Hàng tồn đầu kỳ)],MATCH(G703,D.1[Tên sản phẩm],0)))</f>
        <v/>
      </c>
      <c r="K703" s="162" t="str">
        <f t="shared" si="148"/>
        <v/>
      </c>
      <c r="L703" s="159"/>
      <c r="M703" s="163" t="str">
        <f t="shared" si="149"/>
        <v/>
      </c>
      <c r="N703" s="164"/>
      <c r="O703" s="162"/>
      <c r="P703" s="163" t="str">
        <f t="shared" si="150"/>
        <v/>
      </c>
      <c r="Q703" s="164" t="str">
        <f t="shared" ca="1" si="151"/>
        <v/>
      </c>
      <c r="R703" s="163" t="str">
        <f t="shared" si="152"/>
        <v/>
      </c>
      <c r="S703" s="163" t="str">
        <f ca="1">IF(AND(C703&lt;&gt;"",C703&lt;&gt;OFFSET(C703,1,0)),SUMIFS(M.1[Giá có thuế],M.1[Số ĐK],C703),"")</f>
        <v/>
      </c>
      <c r="T703" s="159"/>
      <c r="U703" s="161" t="str">
        <f>IF(T703="","",'Thông Tin Chung'!$L$3)</f>
        <v/>
      </c>
      <c r="V703" s="163" t="str">
        <f t="shared" ca="1" si="153"/>
        <v/>
      </c>
      <c r="W703" s="165"/>
      <c r="X703" s="155" t="str">
        <f ca="1">IF(C703="","",IF(OR(D703&lt;NgayBatDau,D703&gt;NgayKetThuc),"Ngày tháng phải nằm trong kỳ báo cáo",IF(AND(F703&lt;&gt;"",COUNTIF(D.3[Tên nhà cung cấp],F703)=0),"Tên NCC chưa khai báo trong DSNCC",IF(AND(G703&lt;&gt;"",COUNTIF(D.1[Tên sản phẩm],G703)=0),"SP này chưa khai báo trong DSSP",""))))</f>
        <v/>
      </c>
      <c r="Y703" s="23" t="str">
        <f t="shared" ca="1" si="155"/>
        <v/>
      </c>
      <c r="Z703" s="23" t="str">
        <f t="shared" ca="1" si="156"/>
        <v/>
      </c>
      <c r="AA703" s="23" t="str">
        <f t="shared" ca="1" si="157"/>
        <v/>
      </c>
    </row>
    <row r="704" spans="2:27" ht="27.75" customHeight="1" x14ac:dyDescent="0.2">
      <c r="B704" s="7">
        <f t="shared" si="144"/>
        <v>701</v>
      </c>
      <c r="C704" s="7" t="str">
        <f t="shared" ca="1" si="154"/>
        <v/>
      </c>
      <c r="D704" s="156" t="str">
        <f t="shared" ca="1" si="145"/>
        <v/>
      </c>
      <c r="E704" s="157" t="str">
        <f t="shared" ca="1" si="146"/>
        <v/>
      </c>
      <c r="F704" s="158" t="str">
        <f t="shared" ca="1" si="147"/>
        <v/>
      </c>
      <c r="G704" s="159"/>
      <c r="H704" s="159" t="str">
        <f>IF(G704="","",INDEX(D.1[Quy cách],MATCH(G704,D.1[Tên sản phẩm],0)))</f>
        <v/>
      </c>
      <c r="I704" s="160" t="str">
        <f>IF(G704="","",INDEX(D.1[ĐVT],MATCH(G704,D.1[Tên sản phẩm],0)))</f>
        <v/>
      </c>
      <c r="J704" s="162" t="str">
        <f>IF(G704="","",INDEX(D.1[Đơn giá nhập
(Hàng tồn đầu kỳ)],MATCH(G704,D.1[Tên sản phẩm],0)))</f>
        <v/>
      </c>
      <c r="K704" s="162" t="str">
        <f t="shared" si="148"/>
        <v/>
      </c>
      <c r="L704" s="159"/>
      <c r="M704" s="163" t="str">
        <f t="shared" si="149"/>
        <v/>
      </c>
      <c r="N704" s="164"/>
      <c r="O704" s="162"/>
      <c r="P704" s="163" t="str">
        <f t="shared" si="150"/>
        <v/>
      </c>
      <c r="Q704" s="164" t="str">
        <f t="shared" ca="1" si="151"/>
        <v/>
      </c>
      <c r="R704" s="163" t="str">
        <f t="shared" si="152"/>
        <v/>
      </c>
      <c r="S704" s="163" t="str">
        <f ca="1">IF(AND(C704&lt;&gt;"",C704&lt;&gt;OFFSET(C704,1,0)),SUMIFS(M.1[Giá có thuế],M.1[Số ĐK],C704),"")</f>
        <v/>
      </c>
      <c r="T704" s="159"/>
      <c r="U704" s="161" t="str">
        <f>IF(T704="","",'Thông Tin Chung'!$L$3)</f>
        <v/>
      </c>
      <c r="V704" s="163" t="str">
        <f t="shared" ca="1" si="153"/>
        <v/>
      </c>
      <c r="W704" s="165"/>
      <c r="X704" s="155" t="str">
        <f ca="1">IF(C704="","",IF(OR(D704&lt;NgayBatDau,D704&gt;NgayKetThuc),"Ngày tháng phải nằm trong kỳ báo cáo",IF(AND(F704&lt;&gt;"",COUNTIF(D.3[Tên nhà cung cấp],F704)=0),"Tên NCC chưa khai báo trong DSNCC",IF(AND(G704&lt;&gt;"",COUNTIF(D.1[Tên sản phẩm],G704)=0),"SP này chưa khai báo trong DSSP",""))))</f>
        <v/>
      </c>
      <c r="Y704" s="23" t="str">
        <f t="shared" ca="1" si="155"/>
        <v/>
      </c>
      <c r="Z704" s="23" t="str">
        <f t="shared" ca="1" si="156"/>
        <v/>
      </c>
      <c r="AA704" s="23" t="str">
        <f t="shared" ca="1" si="157"/>
        <v/>
      </c>
    </row>
    <row r="705" spans="2:27" ht="27.75" customHeight="1" x14ac:dyDescent="0.2">
      <c r="B705" s="7">
        <f t="shared" si="144"/>
        <v>702</v>
      </c>
      <c r="C705" s="7" t="str">
        <f t="shared" ca="1" si="154"/>
        <v/>
      </c>
      <c r="D705" s="156" t="str">
        <f t="shared" ca="1" si="145"/>
        <v/>
      </c>
      <c r="E705" s="157" t="str">
        <f t="shared" ca="1" si="146"/>
        <v/>
      </c>
      <c r="F705" s="158" t="str">
        <f t="shared" ca="1" si="147"/>
        <v/>
      </c>
      <c r="G705" s="159"/>
      <c r="H705" s="159" t="str">
        <f>IF(G705="","",INDEX(D.1[Quy cách],MATCH(G705,D.1[Tên sản phẩm],0)))</f>
        <v/>
      </c>
      <c r="I705" s="160" t="str">
        <f>IF(G705="","",INDEX(D.1[ĐVT],MATCH(G705,D.1[Tên sản phẩm],0)))</f>
        <v/>
      </c>
      <c r="J705" s="162" t="str">
        <f>IF(G705="","",INDEX(D.1[Đơn giá nhập
(Hàng tồn đầu kỳ)],MATCH(G705,D.1[Tên sản phẩm],0)))</f>
        <v/>
      </c>
      <c r="K705" s="162" t="str">
        <f t="shared" si="148"/>
        <v/>
      </c>
      <c r="L705" s="159"/>
      <c r="M705" s="163" t="str">
        <f t="shared" si="149"/>
        <v/>
      </c>
      <c r="N705" s="164"/>
      <c r="O705" s="162"/>
      <c r="P705" s="163" t="str">
        <f t="shared" si="150"/>
        <v/>
      </c>
      <c r="Q705" s="164" t="str">
        <f t="shared" ca="1" si="151"/>
        <v/>
      </c>
      <c r="R705" s="163" t="str">
        <f t="shared" si="152"/>
        <v/>
      </c>
      <c r="S705" s="163" t="str">
        <f ca="1">IF(AND(C705&lt;&gt;"",C705&lt;&gt;OFFSET(C705,1,0)),SUMIFS(M.1[Giá có thuế],M.1[Số ĐK],C705),"")</f>
        <v/>
      </c>
      <c r="T705" s="159"/>
      <c r="U705" s="161" t="str">
        <f>IF(T705="","",'Thông Tin Chung'!$L$3)</f>
        <v/>
      </c>
      <c r="V705" s="163" t="str">
        <f t="shared" ca="1" si="153"/>
        <v/>
      </c>
      <c r="W705" s="165"/>
      <c r="X705" s="155" t="str">
        <f ca="1">IF(C705="","",IF(OR(D705&lt;NgayBatDau,D705&gt;NgayKetThuc),"Ngày tháng phải nằm trong kỳ báo cáo",IF(AND(F705&lt;&gt;"",COUNTIF(D.3[Tên nhà cung cấp],F705)=0),"Tên NCC chưa khai báo trong DSNCC",IF(AND(G705&lt;&gt;"",COUNTIF(D.1[Tên sản phẩm],G705)=0),"SP này chưa khai báo trong DSSP",""))))</f>
        <v/>
      </c>
      <c r="Y705" s="23" t="str">
        <f t="shared" ca="1" si="155"/>
        <v/>
      </c>
      <c r="Z705" s="23" t="str">
        <f t="shared" ca="1" si="156"/>
        <v/>
      </c>
      <c r="AA705" s="23" t="str">
        <f t="shared" ca="1" si="157"/>
        <v/>
      </c>
    </row>
    <row r="706" spans="2:27" ht="27.75" customHeight="1" x14ac:dyDescent="0.2">
      <c r="B706" s="7">
        <f t="shared" si="144"/>
        <v>703</v>
      </c>
      <c r="C706" s="7" t="str">
        <f t="shared" ca="1" si="154"/>
        <v/>
      </c>
      <c r="D706" s="156" t="str">
        <f t="shared" ca="1" si="145"/>
        <v/>
      </c>
      <c r="E706" s="157" t="str">
        <f t="shared" ca="1" si="146"/>
        <v/>
      </c>
      <c r="F706" s="158" t="str">
        <f t="shared" ca="1" si="147"/>
        <v/>
      </c>
      <c r="G706" s="159"/>
      <c r="H706" s="159" t="str">
        <f>IF(G706="","",INDEX(D.1[Quy cách],MATCH(G706,D.1[Tên sản phẩm],0)))</f>
        <v/>
      </c>
      <c r="I706" s="160" t="str">
        <f>IF(G706="","",INDEX(D.1[ĐVT],MATCH(G706,D.1[Tên sản phẩm],0)))</f>
        <v/>
      </c>
      <c r="J706" s="162" t="str">
        <f>IF(G706="","",INDEX(D.1[Đơn giá nhập
(Hàng tồn đầu kỳ)],MATCH(G706,D.1[Tên sản phẩm],0)))</f>
        <v/>
      </c>
      <c r="K706" s="162" t="str">
        <f t="shared" si="148"/>
        <v/>
      </c>
      <c r="L706" s="159"/>
      <c r="M706" s="163" t="str">
        <f t="shared" si="149"/>
        <v/>
      </c>
      <c r="N706" s="164"/>
      <c r="O706" s="162"/>
      <c r="P706" s="163" t="str">
        <f t="shared" si="150"/>
        <v/>
      </c>
      <c r="Q706" s="164" t="str">
        <f t="shared" ca="1" si="151"/>
        <v/>
      </c>
      <c r="R706" s="163" t="str">
        <f t="shared" si="152"/>
        <v/>
      </c>
      <c r="S706" s="163" t="str">
        <f ca="1">IF(AND(C706&lt;&gt;"",C706&lt;&gt;OFFSET(C706,1,0)),SUMIFS(M.1[Giá có thuế],M.1[Số ĐK],C706),"")</f>
        <v/>
      </c>
      <c r="T706" s="159"/>
      <c r="U706" s="161" t="str">
        <f>IF(T706="","",'Thông Tin Chung'!$L$3)</f>
        <v/>
      </c>
      <c r="V706" s="163" t="str">
        <f t="shared" ca="1" si="153"/>
        <v/>
      </c>
      <c r="W706" s="165"/>
      <c r="X706" s="155" t="str">
        <f ca="1">IF(C706="","",IF(OR(D706&lt;NgayBatDau,D706&gt;NgayKetThuc),"Ngày tháng phải nằm trong kỳ báo cáo",IF(AND(F706&lt;&gt;"",COUNTIF(D.3[Tên nhà cung cấp],F706)=0),"Tên NCC chưa khai báo trong DSNCC",IF(AND(G706&lt;&gt;"",COUNTIF(D.1[Tên sản phẩm],G706)=0),"SP này chưa khai báo trong DSSP",""))))</f>
        <v/>
      </c>
      <c r="Y706" s="23" t="str">
        <f t="shared" ca="1" si="155"/>
        <v/>
      </c>
      <c r="Z706" s="23" t="str">
        <f t="shared" ca="1" si="156"/>
        <v/>
      </c>
      <c r="AA706" s="23" t="str">
        <f t="shared" ca="1" si="157"/>
        <v/>
      </c>
    </row>
    <row r="707" spans="2:27" ht="27.75" customHeight="1" x14ac:dyDescent="0.2">
      <c r="B707" s="7">
        <f t="shared" ref="B707:B770" si="158">ROW(A707)-3</f>
        <v>704</v>
      </c>
      <c r="C707" s="7" t="str">
        <f t="shared" ca="1" si="154"/>
        <v/>
      </c>
      <c r="D707" s="156" t="str">
        <f t="shared" ca="1" si="145"/>
        <v/>
      </c>
      <c r="E707" s="157" t="str">
        <f t="shared" ca="1" si="146"/>
        <v/>
      </c>
      <c r="F707" s="158" t="str">
        <f t="shared" ca="1" si="147"/>
        <v/>
      </c>
      <c r="G707" s="159"/>
      <c r="H707" s="159" t="str">
        <f>IF(G707="","",INDEX(D.1[Quy cách],MATCH(G707,D.1[Tên sản phẩm],0)))</f>
        <v/>
      </c>
      <c r="I707" s="160" t="str">
        <f>IF(G707="","",INDEX(D.1[ĐVT],MATCH(G707,D.1[Tên sản phẩm],0)))</f>
        <v/>
      </c>
      <c r="J707" s="162" t="str">
        <f>IF(G707="","",INDEX(D.1[Đơn giá nhập
(Hàng tồn đầu kỳ)],MATCH(G707,D.1[Tên sản phẩm],0)))</f>
        <v/>
      </c>
      <c r="K707" s="162" t="str">
        <f t="shared" si="148"/>
        <v/>
      </c>
      <c r="L707" s="159"/>
      <c r="M707" s="163" t="str">
        <f t="shared" si="149"/>
        <v/>
      </c>
      <c r="N707" s="164"/>
      <c r="O707" s="162"/>
      <c r="P707" s="163" t="str">
        <f t="shared" si="150"/>
        <v/>
      </c>
      <c r="Q707" s="164" t="str">
        <f t="shared" ca="1" si="151"/>
        <v/>
      </c>
      <c r="R707" s="163" t="str">
        <f t="shared" si="152"/>
        <v/>
      </c>
      <c r="S707" s="163" t="str">
        <f ca="1">IF(AND(C707&lt;&gt;"",C707&lt;&gt;OFFSET(C707,1,0)),SUMIFS(M.1[Giá có thuế],M.1[Số ĐK],C707),"")</f>
        <v/>
      </c>
      <c r="T707" s="159"/>
      <c r="U707" s="161" t="str">
        <f>IF(T707="","",'Thông Tin Chung'!$L$3)</f>
        <v/>
      </c>
      <c r="V707" s="163" t="str">
        <f t="shared" ca="1" si="153"/>
        <v/>
      </c>
      <c r="W707" s="165"/>
      <c r="X707" s="155" t="str">
        <f ca="1">IF(C707="","",IF(OR(D707&lt;NgayBatDau,D707&gt;NgayKetThuc),"Ngày tháng phải nằm trong kỳ báo cáo",IF(AND(F707&lt;&gt;"",COUNTIF(D.3[Tên nhà cung cấp],F707)=0),"Tên NCC chưa khai báo trong DSNCC",IF(AND(G707&lt;&gt;"",COUNTIF(D.1[Tên sản phẩm],G707)=0),"SP này chưa khai báo trong DSSP",""))))</f>
        <v/>
      </c>
      <c r="Y707" s="23" t="str">
        <f t="shared" ca="1" si="155"/>
        <v/>
      </c>
      <c r="Z707" s="23" t="str">
        <f t="shared" ca="1" si="156"/>
        <v/>
      </c>
      <c r="AA707" s="23" t="str">
        <f t="shared" ca="1" si="157"/>
        <v/>
      </c>
    </row>
    <row r="708" spans="2:27" ht="27.75" customHeight="1" x14ac:dyDescent="0.2">
      <c r="B708" s="7">
        <f t="shared" si="158"/>
        <v>705</v>
      </c>
      <c r="C708" s="7" t="str">
        <f t="shared" ca="1" si="154"/>
        <v/>
      </c>
      <c r="D708" s="156" t="str">
        <f t="shared" ref="D708:D771" ca="1" si="159">IF(AND($G708&lt;&gt;"",B708&lt;&gt;1),OFFSET(C708,-1,1),"")</f>
        <v/>
      </c>
      <c r="E708" s="157" t="str">
        <f t="shared" ref="E708:E771" ca="1" si="160">IF(AND($G708&lt;&gt;"",B708&lt;&gt;1),OFFSET(D708,-1,1),"")</f>
        <v/>
      </c>
      <c r="F708" s="158" t="str">
        <f t="shared" ref="F708:F771" ca="1" si="161">IF(AND($G708&lt;&gt;"",B708&lt;&gt;1),OFFSET(E708,-1,1),"")</f>
        <v/>
      </c>
      <c r="G708" s="159"/>
      <c r="H708" s="159" t="str">
        <f>IF(G708="","",INDEX(D.1[Quy cách],MATCH(G708,D.1[Tên sản phẩm],0)))</f>
        <v/>
      </c>
      <c r="I708" s="160" t="str">
        <f>IF(G708="","",INDEX(D.1[ĐVT],MATCH(G708,D.1[Tên sản phẩm],0)))</f>
        <v/>
      </c>
      <c r="J708" s="162" t="str">
        <f>IF(G708="","",INDEX(D.1[Đơn giá nhập
(Hàng tồn đầu kỳ)],MATCH(G708,D.1[Tên sản phẩm],0)))</f>
        <v/>
      </c>
      <c r="K708" s="162" t="str">
        <f t="shared" ref="K708:K771" si="162">IF(OR(G708="",J708=""),"",1)</f>
        <v/>
      </c>
      <c r="L708" s="159"/>
      <c r="M708" s="163" t="str">
        <f t="shared" ref="M708:M771" si="163">IF(AND(J708&lt;&gt;"",K708&lt;&gt;""),J708*K708,"")</f>
        <v/>
      </c>
      <c r="N708" s="164"/>
      <c r="O708" s="162"/>
      <c r="P708" s="163" t="str">
        <f t="shared" ref="P708:P771" si="164">IF(M708="","",M708-SUM(O708))</f>
        <v/>
      </c>
      <c r="Q708" s="164" t="str">
        <f t="shared" ref="Q708:Q771" ca="1" si="165">IF(AND(P708&lt;&gt;"",C708=OFFSET(C708,-1,0)),OFFSET(P708,-1,1),"")</f>
        <v/>
      </c>
      <c r="R708" s="163" t="str">
        <f t="shared" ref="R708:R771" si="166">IF(P708="","",P708*SUM(1,Q708))</f>
        <v/>
      </c>
      <c r="S708" s="163" t="str">
        <f ca="1">IF(AND(C708&lt;&gt;"",C708&lt;&gt;OFFSET(C708,1,0)),SUMIFS(M.1[Giá có thuế],M.1[Số ĐK],C708),"")</f>
        <v/>
      </c>
      <c r="T708" s="159"/>
      <c r="U708" s="161" t="str">
        <f>IF(T708="","",'Thông Tin Chung'!$L$3)</f>
        <v/>
      </c>
      <c r="V708" s="163" t="str">
        <f t="shared" ref="V708:V771" ca="1" si="167">IF(AND(S708&lt;&gt;"",T708&lt;&gt;"",S708&lt;&gt;0),S708-T708,"")</f>
        <v/>
      </c>
      <c r="W708" s="165"/>
      <c r="X708" s="155" t="str">
        <f ca="1">IF(C708="","",IF(OR(D708&lt;NgayBatDau,D708&gt;NgayKetThuc),"Ngày tháng phải nằm trong kỳ báo cáo",IF(AND(F708&lt;&gt;"",COUNTIF(D.3[Tên nhà cung cấp],F708)=0),"Tên NCC chưa khai báo trong DSNCC",IF(AND(G708&lt;&gt;"",COUNTIF(D.1[Tên sản phẩm],G708)=0),"SP này chưa khai báo trong DSSP",""))))</f>
        <v/>
      </c>
      <c r="Y708" s="23" t="str">
        <f t="shared" ca="1" si="155"/>
        <v/>
      </c>
      <c r="Z708" s="23" t="str">
        <f t="shared" ca="1" si="156"/>
        <v/>
      </c>
      <c r="AA708" s="23" t="str">
        <f t="shared" ca="1" si="157"/>
        <v/>
      </c>
    </row>
    <row r="709" spans="2:27" ht="27.75" customHeight="1" x14ac:dyDescent="0.2">
      <c r="B709" s="7">
        <f t="shared" si="158"/>
        <v>706</v>
      </c>
      <c r="C709" s="7" t="str">
        <f t="shared" ref="C709:C772" ca="1" si="168">IF(AND(D709="",E709="",F709=""),"",IF(AND(D709=OFFSET(D709,-1,0),E709=OFFSET(E709,-1,0),F709=OFFSET(F709,-1,0)),OFFSET(B709,-1,1),B709))</f>
        <v/>
      </c>
      <c r="D709" s="156" t="str">
        <f t="shared" ca="1" si="159"/>
        <v/>
      </c>
      <c r="E709" s="157" t="str">
        <f t="shared" ca="1" si="160"/>
        <v/>
      </c>
      <c r="F709" s="158" t="str">
        <f t="shared" ca="1" si="161"/>
        <v/>
      </c>
      <c r="G709" s="159"/>
      <c r="H709" s="159" t="str">
        <f>IF(G709="","",INDEX(D.1[Quy cách],MATCH(G709,D.1[Tên sản phẩm],0)))</f>
        <v/>
      </c>
      <c r="I709" s="160" t="str">
        <f>IF(G709="","",INDEX(D.1[ĐVT],MATCH(G709,D.1[Tên sản phẩm],0)))</f>
        <v/>
      </c>
      <c r="J709" s="162" t="str">
        <f>IF(G709="","",INDEX(D.1[Đơn giá nhập
(Hàng tồn đầu kỳ)],MATCH(G709,D.1[Tên sản phẩm],0)))</f>
        <v/>
      </c>
      <c r="K709" s="162" t="str">
        <f t="shared" si="162"/>
        <v/>
      </c>
      <c r="L709" s="159"/>
      <c r="M709" s="163" t="str">
        <f t="shared" si="163"/>
        <v/>
      </c>
      <c r="N709" s="164"/>
      <c r="O709" s="162"/>
      <c r="P709" s="163" t="str">
        <f t="shared" si="164"/>
        <v/>
      </c>
      <c r="Q709" s="164" t="str">
        <f t="shared" ca="1" si="165"/>
        <v/>
      </c>
      <c r="R709" s="163" t="str">
        <f t="shared" si="166"/>
        <v/>
      </c>
      <c r="S709" s="163" t="str">
        <f ca="1">IF(AND(C709&lt;&gt;"",C709&lt;&gt;OFFSET(C709,1,0)),SUMIFS(M.1[Giá có thuế],M.1[Số ĐK],C709),"")</f>
        <v/>
      </c>
      <c r="T709" s="159"/>
      <c r="U709" s="161" t="str">
        <f>IF(T709="","",'Thông Tin Chung'!$L$3)</f>
        <v/>
      </c>
      <c r="V709" s="163" t="str">
        <f t="shared" ca="1" si="167"/>
        <v/>
      </c>
      <c r="W709" s="165"/>
      <c r="X709" s="155" t="str">
        <f ca="1">IF(C709="","",IF(OR(D709&lt;NgayBatDau,D709&gt;NgayKetThuc),"Ngày tháng phải nằm trong kỳ báo cáo",IF(AND(F709&lt;&gt;"",COUNTIF(D.3[Tên nhà cung cấp],F709)=0),"Tên NCC chưa khai báo trong DSNCC",IF(AND(G709&lt;&gt;"",COUNTIF(D.1[Tên sản phẩm],G709)=0),"SP này chưa khai báo trong DSSP",""))))</f>
        <v/>
      </c>
      <c r="Y709" s="23" t="str">
        <f t="shared" ref="Y709:Y772" ca="1" si="169">IF(D709="","",IF(D709&lt;B3LocTuNgay,0,IF(D709&lt;=B3LocDenNgay,1,"")))</f>
        <v/>
      </c>
      <c r="Z709" s="23" t="str">
        <f t="shared" ref="Z709:Z772" ca="1" si="170">IF(D709="","",IF(D709&lt;B4LocTuNgay,0,IF(D709&lt;=B4LocDenNgay,1,"")))</f>
        <v/>
      </c>
      <c r="AA709" s="23" t="str">
        <f t="shared" ref="AA709:AA772" ca="1" si="171">IF(D709="","",IF(D709&lt;B5LocTuNgay,0,IF(D709&lt;=B5LocDenNgay,1,"")))</f>
        <v/>
      </c>
    </row>
    <row r="710" spans="2:27" ht="27.75" customHeight="1" x14ac:dyDescent="0.2">
      <c r="B710" s="7">
        <f t="shared" si="158"/>
        <v>707</v>
      </c>
      <c r="C710" s="7" t="str">
        <f t="shared" ca="1" si="168"/>
        <v/>
      </c>
      <c r="D710" s="156" t="str">
        <f t="shared" ca="1" si="159"/>
        <v/>
      </c>
      <c r="E710" s="157" t="str">
        <f t="shared" ca="1" si="160"/>
        <v/>
      </c>
      <c r="F710" s="158" t="str">
        <f t="shared" ca="1" si="161"/>
        <v/>
      </c>
      <c r="G710" s="159"/>
      <c r="H710" s="159" t="str">
        <f>IF(G710="","",INDEX(D.1[Quy cách],MATCH(G710,D.1[Tên sản phẩm],0)))</f>
        <v/>
      </c>
      <c r="I710" s="160" t="str">
        <f>IF(G710="","",INDEX(D.1[ĐVT],MATCH(G710,D.1[Tên sản phẩm],0)))</f>
        <v/>
      </c>
      <c r="J710" s="162" t="str">
        <f>IF(G710="","",INDEX(D.1[Đơn giá nhập
(Hàng tồn đầu kỳ)],MATCH(G710,D.1[Tên sản phẩm],0)))</f>
        <v/>
      </c>
      <c r="K710" s="162" t="str">
        <f t="shared" si="162"/>
        <v/>
      </c>
      <c r="L710" s="159"/>
      <c r="M710" s="163" t="str">
        <f t="shared" si="163"/>
        <v/>
      </c>
      <c r="N710" s="164"/>
      <c r="O710" s="162"/>
      <c r="P710" s="163" t="str">
        <f t="shared" si="164"/>
        <v/>
      </c>
      <c r="Q710" s="164" t="str">
        <f t="shared" ca="1" si="165"/>
        <v/>
      </c>
      <c r="R710" s="163" t="str">
        <f t="shared" si="166"/>
        <v/>
      </c>
      <c r="S710" s="163" t="str">
        <f ca="1">IF(AND(C710&lt;&gt;"",C710&lt;&gt;OFFSET(C710,1,0)),SUMIFS(M.1[Giá có thuế],M.1[Số ĐK],C710),"")</f>
        <v/>
      </c>
      <c r="T710" s="159"/>
      <c r="U710" s="161" t="str">
        <f>IF(T710="","",'Thông Tin Chung'!$L$3)</f>
        <v/>
      </c>
      <c r="V710" s="163" t="str">
        <f t="shared" ca="1" si="167"/>
        <v/>
      </c>
      <c r="W710" s="165"/>
      <c r="X710" s="155" t="str">
        <f ca="1">IF(C710="","",IF(OR(D710&lt;NgayBatDau,D710&gt;NgayKetThuc),"Ngày tháng phải nằm trong kỳ báo cáo",IF(AND(F710&lt;&gt;"",COUNTIF(D.3[Tên nhà cung cấp],F710)=0),"Tên NCC chưa khai báo trong DSNCC",IF(AND(G710&lt;&gt;"",COUNTIF(D.1[Tên sản phẩm],G710)=0),"SP này chưa khai báo trong DSSP",""))))</f>
        <v/>
      </c>
      <c r="Y710" s="23" t="str">
        <f t="shared" ca="1" si="169"/>
        <v/>
      </c>
      <c r="Z710" s="23" t="str">
        <f t="shared" ca="1" si="170"/>
        <v/>
      </c>
      <c r="AA710" s="23" t="str">
        <f t="shared" ca="1" si="171"/>
        <v/>
      </c>
    </row>
    <row r="711" spans="2:27" ht="27.75" customHeight="1" x14ac:dyDescent="0.2">
      <c r="B711" s="7">
        <f t="shared" si="158"/>
        <v>708</v>
      </c>
      <c r="C711" s="7" t="str">
        <f t="shared" ca="1" si="168"/>
        <v/>
      </c>
      <c r="D711" s="156" t="str">
        <f t="shared" ca="1" si="159"/>
        <v/>
      </c>
      <c r="E711" s="157" t="str">
        <f t="shared" ca="1" si="160"/>
        <v/>
      </c>
      <c r="F711" s="158" t="str">
        <f t="shared" ca="1" si="161"/>
        <v/>
      </c>
      <c r="G711" s="159"/>
      <c r="H711" s="159" t="str">
        <f>IF(G711="","",INDEX(D.1[Quy cách],MATCH(G711,D.1[Tên sản phẩm],0)))</f>
        <v/>
      </c>
      <c r="I711" s="160" t="str">
        <f>IF(G711="","",INDEX(D.1[ĐVT],MATCH(G711,D.1[Tên sản phẩm],0)))</f>
        <v/>
      </c>
      <c r="J711" s="162" t="str">
        <f>IF(G711="","",INDEX(D.1[Đơn giá nhập
(Hàng tồn đầu kỳ)],MATCH(G711,D.1[Tên sản phẩm],0)))</f>
        <v/>
      </c>
      <c r="K711" s="162" t="str">
        <f t="shared" si="162"/>
        <v/>
      </c>
      <c r="L711" s="159"/>
      <c r="M711" s="163" t="str">
        <f t="shared" si="163"/>
        <v/>
      </c>
      <c r="N711" s="164"/>
      <c r="O711" s="162"/>
      <c r="P711" s="163" t="str">
        <f t="shared" si="164"/>
        <v/>
      </c>
      <c r="Q711" s="164" t="str">
        <f t="shared" ca="1" si="165"/>
        <v/>
      </c>
      <c r="R711" s="163" t="str">
        <f t="shared" si="166"/>
        <v/>
      </c>
      <c r="S711" s="163" t="str">
        <f ca="1">IF(AND(C711&lt;&gt;"",C711&lt;&gt;OFFSET(C711,1,0)),SUMIFS(M.1[Giá có thuế],M.1[Số ĐK],C711),"")</f>
        <v/>
      </c>
      <c r="T711" s="159"/>
      <c r="U711" s="161" t="str">
        <f>IF(T711="","",'Thông Tin Chung'!$L$3)</f>
        <v/>
      </c>
      <c r="V711" s="163" t="str">
        <f t="shared" ca="1" si="167"/>
        <v/>
      </c>
      <c r="W711" s="165"/>
      <c r="X711" s="155" t="str">
        <f ca="1">IF(C711="","",IF(OR(D711&lt;NgayBatDau,D711&gt;NgayKetThuc),"Ngày tháng phải nằm trong kỳ báo cáo",IF(AND(F711&lt;&gt;"",COUNTIF(D.3[Tên nhà cung cấp],F711)=0),"Tên NCC chưa khai báo trong DSNCC",IF(AND(G711&lt;&gt;"",COUNTIF(D.1[Tên sản phẩm],G711)=0),"SP này chưa khai báo trong DSSP",""))))</f>
        <v/>
      </c>
      <c r="Y711" s="23" t="str">
        <f t="shared" ca="1" si="169"/>
        <v/>
      </c>
      <c r="Z711" s="23" t="str">
        <f t="shared" ca="1" si="170"/>
        <v/>
      </c>
      <c r="AA711" s="23" t="str">
        <f t="shared" ca="1" si="171"/>
        <v/>
      </c>
    </row>
    <row r="712" spans="2:27" ht="27.75" customHeight="1" x14ac:dyDescent="0.2">
      <c r="B712" s="7">
        <f t="shared" si="158"/>
        <v>709</v>
      </c>
      <c r="C712" s="7" t="str">
        <f t="shared" ca="1" si="168"/>
        <v/>
      </c>
      <c r="D712" s="156" t="str">
        <f t="shared" ca="1" si="159"/>
        <v/>
      </c>
      <c r="E712" s="157" t="str">
        <f t="shared" ca="1" si="160"/>
        <v/>
      </c>
      <c r="F712" s="158" t="str">
        <f t="shared" ca="1" si="161"/>
        <v/>
      </c>
      <c r="G712" s="159"/>
      <c r="H712" s="159" t="str">
        <f>IF(G712="","",INDEX(D.1[Quy cách],MATCH(G712,D.1[Tên sản phẩm],0)))</f>
        <v/>
      </c>
      <c r="I712" s="160" t="str">
        <f>IF(G712="","",INDEX(D.1[ĐVT],MATCH(G712,D.1[Tên sản phẩm],0)))</f>
        <v/>
      </c>
      <c r="J712" s="162" t="str">
        <f>IF(G712="","",INDEX(D.1[Đơn giá nhập
(Hàng tồn đầu kỳ)],MATCH(G712,D.1[Tên sản phẩm],0)))</f>
        <v/>
      </c>
      <c r="K712" s="162" t="str">
        <f t="shared" si="162"/>
        <v/>
      </c>
      <c r="L712" s="159"/>
      <c r="M712" s="163" t="str">
        <f t="shared" si="163"/>
        <v/>
      </c>
      <c r="N712" s="164"/>
      <c r="O712" s="162"/>
      <c r="P712" s="163" t="str">
        <f t="shared" si="164"/>
        <v/>
      </c>
      <c r="Q712" s="164" t="str">
        <f t="shared" ca="1" si="165"/>
        <v/>
      </c>
      <c r="R712" s="163" t="str">
        <f t="shared" si="166"/>
        <v/>
      </c>
      <c r="S712" s="163" t="str">
        <f ca="1">IF(AND(C712&lt;&gt;"",C712&lt;&gt;OFFSET(C712,1,0)),SUMIFS(M.1[Giá có thuế],M.1[Số ĐK],C712),"")</f>
        <v/>
      </c>
      <c r="T712" s="159"/>
      <c r="U712" s="161" t="str">
        <f>IF(T712="","",'Thông Tin Chung'!$L$3)</f>
        <v/>
      </c>
      <c r="V712" s="163" t="str">
        <f t="shared" ca="1" si="167"/>
        <v/>
      </c>
      <c r="W712" s="165"/>
      <c r="X712" s="155" t="str">
        <f ca="1">IF(C712="","",IF(OR(D712&lt;NgayBatDau,D712&gt;NgayKetThuc),"Ngày tháng phải nằm trong kỳ báo cáo",IF(AND(F712&lt;&gt;"",COUNTIF(D.3[Tên nhà cung cấp],F712)=0),"Tên NCC chưa khai báo trong DSNCC",IF(AND(G712&lt;&gt;"",COUNTIF(D.1[Tên sản phẩm],G712)=0),"SP này chưa khai báo trong DSSP",""))))</f>
        <v/>
      </c>
      <c r="Y712" s="23" t="str">
        <f t="shared" ca="1" si="169"/>
        <v/>
      </c>
      <c r="Z712" s="23" t="str">
        <f t="shared" ca="1" si="170"/>
        <v/>
      </c>
      <c r="AA712" s="23" t="str">
        <f t="shared" ca="1" si="171"/>
        <v/>
      </c>
    </row>
    <row r="713" spans="2:27" ht="27.75" customHeight="1" x14ac:dyDescent="0.2">
      <c r="B713" s="7">
        <f t="shared" si="158"/>
        <v>710</v>
      </c>
      <c r="C713" s="7" t="str">
        <f t="shared" ca="1" si="168"/>
        <v/>
      </c>
      <c r="D713" s="156" t="str">
        <f t="shared" ca="1" si="159"/>
        <v/>
      </c>
      <c r="E713" s="157" t="str">
        <f t="shared" ca="1" si="160"/>
        <v/>
      </c>
      <c r="F713" s="158" t="str">
        <f t="shared" ca="1" si="161"/>
        <v/>
      </c>
      <c r="G713" s="159"/>
      <c r="H713" s="159" t="str">
        <f>IF(G713="","",INDEX(D.1[Quy cách],MATCH(G713,D.1[Tên sản phẩm],0)))</f>
        <v/>
      </c>
      <c r="I713" s="160" t="str">
        <f>IF(G713="","",INDEX(D.1[ĐVT],MATCH(G713,D.1[Tên sản phẩm],0)))</f>
        <v/>
      </c>
      <c r="J713" s="162" t="str">
        <f>IF(G713="","",INDEX(D.1[Đơn giá nhập
(Hàng tồn đầu kỳ)],MATCH(G713,D.1[Tên sản phẩm],0)))</f>
        <v/>
      </c>
      <c r="K713" s="162" t="str">
        <f t="shared" si="162"/>
        <v/>
      </c>
      <c r="L713" s="159"/>
      <c r="M713" s="163" t="str">
        <f t="shared" si="163"/>
        <v/>
      </c>
      <c r="N713" s="164"/>
      <c r="O713" s="162"/>
      <c r="P713" s="163" t="str">
        <f t="shared" si="164"/>
        <v/>
      </c>
      <c r="Q713" s="164" t="str">
        <f t="shared" ca="1" si="165"/>
        <v/>
      </c>
      <c r="R713" s="163" t="str">
        <f t="shared" si="166"/>
        <v/>
      </c>
      <c r="S713" s="163" t="str">
        <f ca="1">IF(AND(C713&lt;&gt;"",C713&lt;&gt;OFFSET(C713,1,0)),SUMIFS(M.1[Giá có thuế],M.1[Số ĐK],C713),"")</f>
        <v/>
      </c>
      <c r="T713" s="159"/>
      <c r="U713" s="161" t="str">
        <f>IF(T713="","",'Thông Tin Chung'!$L$3)</f>
        <v/>
      </c>
      <c r="V713" s="163" t="str">
        <f t="shared" ca="1" si="167"/>
        <v/>
      </c>
      <c r="W713" s="165"/>
      <c r="X713" s="155" t="str">
        <f ca="1">IF(C713="","",IF(OR(D713&lt;NgayBatDau,D713&gt;NgayKetThuc),"Ngày tháng phải nằm trong kỳ báo cáo",IF(AND(F713&lt;&gt;"",COUNTIF(D.3[Tên nhà cung cấp],F713)=0),"Tên NCC chưa khai báo trong DSNCC",IF(AND(G713&lt;&gt;"",COUNTIF(D.1[Tên sản phẩm],G713)=0),"SP này chưa khai báo trong DSSP",""))))</f>
        <v/>
      </c>
      <c r="Y713" s="23" t="str">
        <f t="shared" ca="1" si="169"/>
        <v/>
      </c>
      <c r="Z713" s="23" t="str">
        <f t="shared" ca="1" si="170"/>
        <v/>
      </c>
      <c r="AA713" s="23" t="str">
        <f t="shared" ca="1" si="171"/>
        <v/>
      </c>
    </row>
    <row r="714" spans="2:27" ht="27.75" customHeight="1" x14ac:dyDescent="0.2">
      <c r="B714" s="7">
        <f t="shared" si="158"/>
        <v>711</v>
      </c>
      <c r="C714" s="7" t="str">
        <f t="shared" ca="1" si="168"/>
        <v/>
      </c>
      <c r="D714" s="156" t="str">
        <f t="shared" ca="1" si="159"/>
        <v/>
      </c>
      <c r="E714" s="157" t="str">
        <f t="shared" ca="1" si="160"/>
        <v/>
      </c>
      <c r="F714" s="158" t="str">
        <f t="shared" ca="1" si="161"/>
        <v/>
      </c>
      <c r="G714" s="159"/>
      <c r="H714" s="159" t="str">
        <f>IF(G714="","",INDEX(D.1[Quy cách],MATCH(G714,D.1[Tên sản phẩm],0)))</f>
        <v/>
      </c>
      <c r="I714" s="160" t="str">
        <f>IF(G714="","",INDEX(D.1[ĐVT],MATCH(G714,D.1[Tên sản phẩm],0)))</f>
        <v/>
      </c>
      <c r="J714" s="162" t="str">
        <f>IF(G714="","",INDEX(D.1[Đơn giá nhập
(Hàng tồn đầu kỳ)],MATCH(G714,D.1[Tên sản phẩm],0)))</f>
        <v/>
      </c>
      <c r="K714" s="162" t="str">
        <f t="shared" si="162"/>
        <v/>
      </c>
      <c r="L714" s="159"/>
      <c r="M714" s="163" t="str">
        <f t="shared" si="163"/>
        <v/>
      </c>
      <c r="N714" s="164"/>
      <c r="O714" s="162"/>
      <c r="P714" s="163" t="str">
        <f t="shared" si="164"/>
        <v/>
      </c>
      <c r="Q714" s="164" t="str">
        <f t="shared" ca="1" si="165"/>
        <v/>
      </c>
      <c r="R714" s="163" t="str">
        <f t="shared" si="166"/>
        <v/>
      </c>
      <c r="S714" s="163" t="str">
        <f ca="1">IF(AND(C714&lt;&gt;"",C714&lt;&gt;OFFSET(C714,1,0)),SUMIFS(M.1[Giá có thuế],M.1[Số ĐK],C714),"")</f>
        <v/>
      </c>
      <c r="T714" s="159"/>
      <c r="U714" s="161" t="str">
        <f>IF(T714="","",'Thông Tin Chung'!$L$3)</f>
        <v/>
      </c>
      <c r="V714" s="163" t="str">
        <f t="shared" ca="1" si="167"/>
        <v/>
      </c>
      <c r="W714" s="165"/>
      <c r="X714" s="155" t="str">
        <f ca="1">IF(C714="","",IF(OR(D714&lt;NgayBatDau,D714&gt;NgayKetThuc),"Ngày tháng phải nằm trong kỳ báo cáo",IF(AND(F714&lt;&gt;"",COUNTIF(D.3[Tên nhà cung cấp],F714)=0),"Tên NCC chưa khai báo trong DSNCC",IF(AND(G714&lt;&gt;"",COUNTIF(D.1[Tên sản phẩm],G714)=0),"SP này chưa khai báo trong DSSP",""))))</f>
        <v/>
      </c>
      <c r="Y714" s="23" t="str">
        <f t="shared" ca="1" si="169"/>
        <v/>
      </c>
      <c r="Z714" s="23" t="str">
        <f t="shared" ca="1" si="170"/>
        <v/>
      </c>
      <c r="AA714" s="23" t="str">
        <f t="shared" ca="1" si="171"/>
        <v/>
      </c>
    </row>
    <row r="715" spans="2:27" ht="27.75" customHeight="1" x14ac:dyDescent="0.2">
      <c r="B715" s="7">
        <f t="shared" si="158"/>
        <v>712</v>
      </c>
      <c r="C715" s="7" t="str">
        <f t="shared" ca="1" si="168"/>
        <v/>
      </c>
      <c r="D715" s="156" t="str">
        <f t="shared" ca="1" si="159"/>
        <v/>
      </c>
      <c r="E715" s="157" t="str">
        <f t="shared" ca="1" si="160"/>
        <v/>
      </c>
      <c r="F715" s="158" t="str">
        <f t="shared" ca="1" si="161"/>
        <v/>
      </c>
      <c r="G715" s="159"/>
      <c r="H715" s="159" t="str">
        <f>IF(G715="","",INDEX(D.1[Quy cách],MATCH(G715,D.1[Tên sản phẩm],0)))</f>
        <v/>
      </c>
      <c r="I715" s="160" t="str">
        <f>IF(G715="","",INDEX(D.1[ĐVT],MATCH(G715,D.1[Tên sản phẩm],0)))</f>
        <v/>
      </c>
      <c r="J715" s="162" t="str">
        <f>IF(G715="","",INDEX(D.1[Đơn giá nhập
(Hàng tồn đầu kỳ)],MATCH(G715,D.1[Tên sản phẩm],0)))</f>
        <v/>
      </c>
      <c r="K715" s="162" t="str">
        <f t="shared" si="162"/>
        <v/>
      </c>
      <c r="L715" s="159"/>
      <c r="M715" s="163" t="str">
        <f t="shared" si="163"/>
        <v/>
      </c>
      <c r="N715" s="164"/>
      <c r="O715" s="162"/>
      <c r="P715" s="163" t="str">
        <f t="shared" si="164"/>
        <v/>
      </c>
      <c r="Q715" s="164" t="str">
        <f t="shared" ca="1" si="165"/>
        <v/>
      </c>
      <c r="R715" s="163" t="str">
        <f t="shared" si="166"/>
        <v/>
      </c>
      <c r="S715" s="163" t="str">
        <f ca="1">IF(AND(C715&lt;&gt;"",C715&lt;&gt;OFFSET(C715,1,0)),SUMIFS(M.1[Giá có thuế],M.1[Số ĐK],C715),"")</f>
        <v/>
      </c>
      <c r="T715" s="159"/>
      <c r="U715" s="161" t="str">
        <f>IF(T715="","",'Thông Tin Chung'!$L$3)</f>
        <v/>
      </c>
      <c r="V715" s="163" t="str">
        <f t="shared" ca="1" si="167"/>
        <v/>
      </c>
      <c r="W715" s="165"/>
      <c r="X715" s="155" t="str">
        <f ca="1">IF(C715="","",IF(OR(D715&lt;NgayBatDau,D715&gt;NgayKetThuc),"Ngày tháng phải nằm trong kỳ báo cáo",IF(AND(F715&lt;&gt;"",COUNTIF(D.3[Tên nhà cung cấp],F715)=0),"Tên NCC chưa khai báo trong DSNCC",IF(AND(G715&lt;&gt;"",COUNTIF(D.1[Tên sản phẩm],G715)=0),"SP này chưa khai báo trong DSSP",""))))</f>
        <v/>
      </c>
      <c r="Y715" s="23" t="str">
        <f t="shared" ca="1" si="169"/>
        <v/>
      </c>
      <c r="Z715" s="23" t="str">
        <f t="shared" ca="1" si="170"/>
        <v/>
      </c>
      <c r="AA715" s="23" t="str">
        <f t="shared" ca="1" si="171"/>
        <v/>
      </c>
    </row>
    <row r="716" spans="2:27" ht="27.75" customHeight="1" x14ac:dyDescent="0.2">
      <c r="B716" s="7">
        <f t="shared" si="158"/>
        <v>713</v>
      </c>
      <c r="C716" s="7" t="str">
        <f t="shared" ca="1" si="168"/>
        <v/>
      </c>
      <c r="D716" s="156" t="str">
        <f t="shared" ca="1" si="159"/>
        <v/>
      </c>
      <c r="E716" s="157" t="str">
        <f t="shared" ca="1" si="160"/>
        <v/>
      </c>
      <c r="F716" s="158" t="str">
        <f t="shared" ca="1" si="161"/>
        <v/>
      </c>
      <c r="G716" s="159"/>
      <c r="H716" s="159" t="str">
        <f>IF(G716="","",INDEX(D.1[Quy cách],MATCH(G716,D.1[Tên sản phẩm],0)))</f>
        <v/>
      </c>
      <c r="I716" s="160" t="str">
        <f>IF(G716="","",INDEX(D.1[ĐVT],MATCH(G716,D.1[Tên sản phẩm],0)))</f>
        <v/>
      </c>
      <c r="J716" s="162" t="str">
        <f>IF(G716="","",INDEX(D.1[Đơn giá nhập
(Hàng tồn đầu kỳ)],MATCH(G716,D.1[Tên sản phẩm],0)))</f>
        <v/>
      </c>
      <c r="K716" s="162" t="str">
        <f t="shared" si="162"/>
        <v/>
      </c>
      <c r="L716" s="159"/>
      <c r="M716" s="163" t="str">
        <f t="shared" si="163"/>
        <v/>
      </c>
      <c r="N716" s="164"/>
      <c r="O716" s="162"/>
      <c r="P716" s="163" t="str">
        <f t="shared" si="164"/>
        <v/>
      </c>
      <c r="Q716" s="164" t="str">
        <f t="shared" ca="1" si="165"/>
        <v/>
      </c>
      <c r="R716" s="163" t="str">
        <f t="shared" si="166"/>
        <v/>
      </c>
      <c r="S716" s="163" t="str">
        <f ca="1">IF(AND(C716&lt;&gt;"",C716&lt;&gt;OFFSET(C716,1,0)),SUMIFS(M.1[Giá có thuế],M.1[Số ĐK],C716),"")</f>
        <v/>
      </c>
      <c r="T716" s="159"/>
      <c r="U716" s="161" t="str">
        <f>IF(T716="","",'Thông Tin Chung'!$L$3)</f>
        <v/>
      </c>
      <c r="V716" s="163" t="str">
        <f t="shared" ca="1" si="167"/>
        <v/>
      </c>
      <c r="W716" s="165"/>
      <c r="X716" s="155" t="str">
        <f ca="1">IF(C716="","",IF(OR(D716&lt;NgayBatDau,D716&gt;NgayKetThuc),"Ngày tháng phải nằm trong kỳ báo cáo",IF(AND(F716&lt;&gt;"",COUNTIF(D.3[Tên nhà cung cấp],F716)=0),"Tên NCC chưa khai báo trong DSNCC",IF(AND(G716&lt;&gt;"",COUNTIF(D.1[Tên sản phẩm],G716)=0),"SP này chưa khai báo trong DSSP",""))))</f>
        <v/>
      </c>
      <c r="Y716" s="23" t="str">
        <f t="shared" ca="1" si="169"/>
        <v/>
      </c>
      <c r="Z716" s="23" t="str">
        <f t="shared" ca="1" si="170"/>
        <v/>
      </c>
      <c r="AA716" s="23" t="str">
        <f t="shared" ca="1" si="171"/>
        <v/>
      </c>
    </row>
    <row r="717" spans="2:27" ht="27.75" customHeight="1" x14ac:dyDescent="0.2">
      <c r="B717" s="7">
        <f t="shared" si="158"/>
        <v>714</v>
      </c>
      <c r="C717" s="7" t="str">
        <f t="shared" ca="1" si="168"/>
        <v/>
      </c>
      <c r="D717" s="156" t="str">
        <f t="shared" ca="1" si="159"/>
        <v/>
      </c>
      <c r="E717" s="157" t="str">
        <f t="shared" ca="1" si="160"/>
        <v/>
      </c>
      <c r="F717" s="158" t="str">
        <f t="shared" ca="1" si="161"/>
        <v/>
      </c>
      <c r="G717" s="159"/>
      <c r="H717" s="159" t="str">
        <f>IF(G717="","",INDEX(D.1[Quy cách],MATCH(G717,D.1[Tên sản phẩm],0)))</f>
        <v/>
      </c>
      <c r="I717" s="160" t="str">
        <f>IF(G717="","",INDEX(D.1[ĐVT],MATCH(G717,D.1[Tên sản phẩm],0)))</f>
        <v/>
      </c>
      <c r="J717" s="162" t="str">
        <f>IF(G717="","",INDEX(D.1[Đơn giá nhập
(Hàng tồn đầu kỳ)],MATCH(G717,D.1[Tên sản phẩm],0)))</f>
        <v/>
      </c>
      <c r="K717" s="162" t="str">
        <f t="shared" si="162"/>
        <v/>
      </c>
      <c r="L717" s="159"/>
      <c r="M717" s="163" t="str">
        <f t="shared" si="163"/>
        <v/>
      </c>
      <c r="N717" s="164"/>
      <c r="O717" s="162"/>
      <c r="P717" s="163" t="str">
        <f t="shared" si="164"/>
        <v/>
      </c>
      <c r="Q717" s="164" t="str">
        <f t="shared" ca="1" si="165"/>
        <v/>
      </c>
      <c r="R717" s="163" t="str">
        <f t="shared" si="166"/>
        <v/>
      </c>
      <c r="S717" s="163" t="str">
        <f ca="1">IF(AND(C717&lt;&gt;"",C717&lt;&gt;OFFSET(C717,1,0)),SUMIFS(M.1[Giá có thuế],M.1[Số ĐK],C717),"")</f>
        <v/>
      </c>
      <c r="T717" s="159"/>
      <c r="U717" s="161" t="str">
        <f>IF(T717="","",'Thông Tin Chung'!$L$3)</f>
        <v/>
      </c>
      <c r="V717" s="163" t="str">
        <f t="shared" ca="1" si="167"/>
        <v/>
      </c>
      <c r="W717" s="165"/>
      <c r="X717" s="155" t="str">
        <f ca="1">IF(C717="","",IF(OR(D717&lt;NgayBatDau,D717&gt;NgayKetThuc),"Ngày tháng phải nằm trong kỳ báo cáo",IF(AND(F717&lt;&gt;"",COUNTIF(D.3[Tên nhà cung cấp],F717)=0),"Tên NCC chưa khai báo trong DSNCC",IF(AND(G717&lt;&gt;"",COUNTIF(D.1[Tên sản phẩm],G717)=0),"SP này chưa khai báo trong DSSP",""))))</f>
        <v/>
      </c>
      <c r="Y717" s="23" t="str">
        <f t="shared" ca="1" si="169"/>
        <v/>
      </c>
      <c r="Z717" s="23" t="str">
        <f t="shared" ca="1" si="170"/>
        <v/>
      </c>
      <c r="AA717" s="23" t="str">
        <f t="shared" ca="1" si="171"/>
        <v/>
      </c>
    </row>
    <row r="718" spans="2:27" ht="27.75" customHeight="1" x14ac:dyDescent="0.2">
      <c r="B718" s="7">
        <f t="shared" si="158"/>
        <v>715</v>
      </c>
      <c r="C718" s="7" t="str">
        <f t="shared" ca="1" si="168"/>
        <v/>
      </c>
      <c r="D718" s="156" t="str">
        <f t="shared" ca="1" si="159"/>
        <v/>
      </c>
      <c r="E718" s="157" t="str">
        <f t="shared" ca="1" si="160"/>
        <v/>
      </c>
      <c r="F718" s="158" t="str">
        <f t="shared" ca="1" si="161"/>
        <v/>
      </c>
      <c r="G718" s="159"/>
      <c r="H718" s="159" t="str">
        <f>IF(G718="","",INDEX(D.1[Quy cách],MATCH(G718,D.1[Tên sản phẩm],0)))</f>
        <v/>
      </c>
      <c r="I718" s="160" t="str">
        <f>IF(G718="","",INDEX(D.1[ĐVT],MATCH(G718,D.1[Tên sản phẩm],0)))</f>
        <v/>
      </c>
      <c r="J718" s="162" t="str">
        <f>IF(G718="","",INDEX(D.1[Đơn giá nhập
(Hàng tồn đầu kỳ)],MATCH(G718,D.1[Tên sản phẩm],0)))</f>
        <v/>
      </c>
      <c r="K718" s="162" t="str">
        <f t="shared" si="162"/>
        <v/>
      </c>
      <c r="L718" s="159"/>
      <c r="M718" s="163" t="str">
        <f t="shared" si="163"/>
        <v/>
      </c>
      <c r="N718" s="164"/>
      <c r="O718" s="162"/>
      <c r="P718" s="163" t="str">
        <f t="shared" si="164"/>
        <v/>
      </c>
      <c r="Q718" s="164" t="str">
        <f t="shared" ca="1" si="165"/>
        <v/>
      </c>
      <c r="R718" s="163" t="str">
        <f t="shared" si="166"/>
        <v/>
      </c>
      <c r="S718" s="163" t="str">
        <f ca="1">IF(AND(C718&lt;&gt;"",C718&lt;&gt;OFFSET(C718,1,0)),SUMIFS(M.1[Giá có thuế],M.1[Số ĐK],C718),"")</f>
        <v/>
      </c>
      <c r="T718" s="159"/>
      <c r="U718" s="161" t="str">
        <f>IF(T718="","",'Thông Tin Chung'!$L$3)</f>
        <v/>
      </c>
      <c r="V718" s="163" t="str">
        <f t="shared" ca="1" si="167"/>
        <v/>
      </c>
      <c r="W718" s="165"/>
      <c r="X718" s="155" t="str">
        <f ca="1">IF(C718="","",IF(OR(D718&lt;NgayBatDau,D718&gt;NgayKetThuc),"Ngày tháng phải nằm trong kỳ báo cáo",IF(AND(F718&lt;&gt;"",COUNTIF(D.3[Tên nhà cung cấp],F718)=0),"Tên NCC chưa khai báo trong DSNCC",IF(AND(G718&lt;&gt;"",COUNTIF(D.1[Tên sản phẩm],G718)=0),"SP này chưa khai báo trong DSSP",""))))</f>
        <v/>
      </c>
      <c r="Y718" s="23" t="str">
        <f t="shared" ca="1" si="169"/>
        <v/>
      </c>
      <c r="Z718" s="23" t="str">
        <f t="shared" ca="1" si="170"/>
        <v/>
      </c>
      <c r="AA718" s="23" t="str">
        <f t="shared" ca="1" si="171"/>
        <v/>
      </c>
    </row>
    <row r="719" spans="2:27" ht="27.75" customHeight="1" x14ac:dyDescent="0.2">
      <c r="B719" s="7">
        <f t="shared" si="158"/>
        <v>716</v>
      </c>
      <c r="C719" s="7" t="str">
        <f t="shared" ca="1" si="168"/>
        <v/>
      </c>
      <c r="D719" s="156" t="str">
        <f t="shared" ca="1" si="159"/>
        <v/>
      </c>
      <c r="E719" s="157" t="str">
        <f t="shared" ca="1" si="160"/>
        <v/>
      </c>
      <c r="F719" s="158" t="str">
        <f t="shared" ca="1" si="161"/>
        <v/>
      </c>
      <c r="G719" s="159"/>
      <c r="H719" s="159" t="str">
        <f>IF(G719="","",INDEX(D.1[Quy cách],MATCH(G719,D.1[Tên sản phẩm],0)))</f>
        <v/>
      </c>
      <c r="I719" s="160" t="str">
        <f>IF(G719="","",INDEX(D.1[ĐVT],MATCH(G719,D.1[Tên sản phẩm],0)))</f>
        <v/>
      </c>
      <c r="J719" s="162" t="str">
        <f>IF(G719="","",INDEX(D.1[Đơn giá nhập
(Hàng tồn đầu kỳ)],MATCH(G719,D.1[Tên sản phẩm],0)))</f>
        <v/>
      </c>
      <c r="K719" s="162" t="str">
        <f t="shared" si="162"/>
        <v/>
      </c>
      <c r="L719" s="159"/>
      <c r="M719" s="163" t="str">
        <f t="shared" si="163"/>
        <v/>
      </c>
      <c r="N719" s="164"/>
      <c r="O719" s="162"/>
      <c r="P719" s="163" t="str">
        <f t="shared" si="164"/>
        <v/>
      </c>
      <c r="Q719" s="164" t="str">
        <f t="shared" ca="1" si="165"/>
        <v/>
      </c>
      <c r="R719" s="163" t="str">
        <f t="shared" si="166"/>
        <v/>
      </c>
      <c r="S719" s="163" t="str">
        <f ca="1">IF(AND(C719&lt;&gt;"",C719&lt;&gt;OFFSET(C719,1,0)),SUMIFS(M.1[Giá có thuế],M.1[Số ĐK],C719),"")</f>
        <v/>
      </c>
      <c r="T719" s="159"/>
      <c r="U719" s="161" t="str">
        <f>IF(T719="","",'Thông Tin Chung'!$L$3)</f>
        <v/>
      </c>
      <c r="V719" s="163" t="str">
        <f t="shared" ca="1" si="167"/>
        <v/>
      </c>
      <c r="W719" s="165"/>
      <c r="X719" s="155" t="str">
        <f ca="1">IF(C719="","",IF(OR(D719&lt;NgayBatDau,D719&gt;NgayKetThuc),"Ngày tháng phải nằm trong kỳ báo cáo",IF(AND(F719&lt;&gt;"",COUNTIF(D.3[Tên nhà cung cấp],F719)=0),"Tên NCC chưa khai báo trong DSNCC",IF(AND(G719&lt;&gt;"",COUNTIF(D.1[Tên sản phẩm],G719)=0),"SP này chưa khai báo trong DSSP",""))))</f>
        <v/>
      </c>
      <c r="Y719" s="23" t="str">
        <f t="shared" ca="1" si="169"/>
        <v/>
      </c>
      <c r="Z719" s="23" t="str">
        <f t="shared" ca="1" si="170"/>
        <v/>
      </c>
      <c r="AA719" s="23" t="str">
        <f t="shared" ca="1" si="171"/>
        <v/>
      </c>
    </row>
    <row r="720" spans="2:27" ht="27.75" customHeight="1" x14ac:dyDescent="0.2">
      <c r="B720" s="7">
        <f t="shared" si="158"/>
        <v>717</v>
      </c>
      <c r="C720" s="7" t="str">
        <f t="shared" ca="1" si="168"/>
        <v/>
      </c>
      <c r="D720" s="156" t="str">
        <f t="shared" ca="1" si="159"/>
        <v/>
      </c>
      <c r="E720" s="157" t="str">
        <f t="shared" ca="1" si="160"/>
        <v/>
      </c>
      <c r="F720" s="158" t="str">
        <f t="shared" ca="1" si="161"/>
        <v/>
      </c>
      <c r="G720" s="159"/>
      <c r="H720" s="159" t="str">
        <f>IF(G720="","",INDEX(D.1[Quy cách],MATCH(G720,D.1[Tên sản phẩm],0)))</f>
        <v/>
      </c>
      <c r="I720" s="160" t="str">
        <f>IF(G720="","",INDEX(D.1[ĐVT],MATCH(G720,D.1[Tên sản phẩm],0)))</f>
        <v/>
      </c>
      <c r="J720" s="162" t="str">
        <f>IF(G720="","",INDEX(D.1[Đơn giá nhập
(Hàng tồn đầu kỳ)],MATCH(G720,D.1[Tên sản phẩm],0)))</f>
        <v/>
      </c>
      <c r="K720" s="162" t="str">
        <f t="shared" si="162"/>
        <v/>
      </c>
      <c r="L720" s="159"/>
      <c r="M720" s="163" t="str">
        <f t="shared" si="163"/>
        <v/>
      </c>
      <c r="N720" s="164"/>
      <c r="O720" s="162"/>
      <c r="P720" s="163" t="str">
        <f t="shared" si="164"/>
        <v/>
      </c>
      <c r="Q720" s="164" t="str">
        <f t="shared" ca="1" si="165"/>
        <v/>
      </c>
      <c r="R720" s="163" t="str">
        <f t="shared" si="166"/>
        <v/>
      </c>
      <c r="S720" s="163" t="str">
        <f ca="1">IF(AND(C720&lt;&gt;"",C720&lt;&gt;OFFSET(C720,1,0)),SUMIFS(M.1[Giá có thuế],M.1[Số ĐK],C720),"")</f>
        <v/>
      </c>
      <c r="T720" s="159"/>
      <c r="U720" s="161" t="str">
        <f>IF(T720="","",'Thông Tin Chung'!$L$3)</f>
        <v/>
      </c>
      <c r="V720" s="163" t="str">
        <f t="shared" ca="1" si="167"/>
        <v/>
      </c>
      <c r="W720" s="165"/>
      <c r="X720" s="155" t="str">
        <f ca="1">IF(C720="","",IF(OR(D720&lt;NgayBatDau,D720&gt;NgayKetThuc),"Ngày tháng phải nằm trong kỳ báo cáo",IF(AND(F720&lt;&gt;"",COUNTIF(D.3[Tên nhà cung cấp],F720)=0),"Tên NCC chưa khai báo trong DSNCC",IF(AND(G720&lt;&gt;"",COUNTIF(D.1[Tên sản phẩm],G720)=0),"SP này chưa khai báo trong DSSP",""))))</f>
        <v/>
      </c>
      <c r="Y720" s="23" t="str">
        <f t="shared" ca="1" si="169"/>
        <v/>
      </c>
      <c r="Z720" s="23" t="str">
        <f t="shared" ca="1" si="170"/>
        <v/>
      </c>
      <c r="AA720" s="23" t="str">
        <f t="shared" ca="1" si="171"/>
        <v/>
      </c>
    </row>
    <row r="721" spans="2:27" ht="27.75" customHeight="1" x14ac:dyDescent="0.2">
      <c r="B721" s="7">
        <f t="shared" si="158"/>
        <v>718</v>
      </c>
      <c r="C721" s="7" t="str">
        <f t="shared" ca="1" si="168"/>
        <v/>
      </c>
      <c r="D721" s="156" t="str">
        <f t="shared" ca="1" si="159"/>
        <v/>
      </c>
      <c r="E721" s="157" t="str">
        <f t="shared" ca="1" si="160"/>
        <v/>
      </c>
      <c r="F721" s="158" t="str">
        <f t="shared" ca="1" si="161"/>
        <v/>
      </c>
      <c r="G721" s="159"/>
      <c r="H721" s="159" t="str">
        <f>IF(G721="","",INDEX(D.1[Quy cách],MATCH(G721,D.1[Tên sản phẩm],0)))</f>
        <v/>
      </c>
      <c r="I721" s="160" t="str">
        <f>IF(G721="","",INDEX(D.1[ĐVT],MATCH(G721,D.1[Tên sản phẩm],0)))</f>
        <v/>
      </c>
      <c r="J721" s="162" t="str">
        <f>IF(G721="","",INDEX(D.1[Đơn giá nhập
(Hàng tồn đầu kỳ)],MATCH(G721,D.1[Tên sản phẩm],0)))</f>
        <v/>
      </c>
      <c r="K721" s="162" t="str">
        <f t="shared" si="162"/>
        <v/>
      </c>
      <c r="L721" s="159"/>
      <c r="M721" s="163" t="str">
        <f t="shared" si="163"/>
        <v/>
      </c>
      <c r="N721" s="164"/>
      <c r="O721" s="162"/>
      <c r="P721" s="163" t="str">
        <f t="shared" si="164"/>
        <v/>
      </c>
      <c r="Q721" s="164" t="str">
        <f t="shared" ca="1" si="165"/>
        <v/>
      </c>
      <c r="R721" s="163" t="str">
        <f t="shared" si="166"/>
        <v/>
      </c>
      <c r="S721" s="163" t="str">
        <f ca="1">IF(AND(C721&lt;&gt;"",C721&lt;&gt;OFFSET(C721,1,0)),SUMIFS(M.1[Giá có thuế],M.1[Số ĐK],C721),"")</f>
        <v/>
      </c>
      <c r="T721" s="159"/>
      <c r="U721" s="161" t="str">
        <f>IF(T721="","",'Thông Tin Chung'!$L$3)</f>
        <v/>
      </c>
      <c r="V721" s="163" t="str">
        <f t="shared" ca="1" si="167"/>
        <v/>
      </c>
      <c r="W721" s="165"/>
      <c r="X721" s="155" t="str">
        <f ca="1">IF(C721="","",IF(OR(D721&lt;NgayBatDau,D721&gt;NgayKetThuc),"Ngày tháng phải nằm trong kỳ báo cáo",IF(AND(F721&lt;&gt;"",COUNTIF(D.3[Tên nhà cung cấp],F721)=0),"Tên NCC chưa khai báo trong DSNCC",IF(AND(G721&lt;&gt;"",COUNTIF(D.1[Tên sản phẩm],G721)=0),"SP này chưa khai báo trong DSSP",""))))</f>
        <v/>
      </c>
      <c r="Y721" s="23" t="str">
        <f t="shared" ca="1" si="169"/>
        <v/>
      </c>
      <c r="Z721" s="23" t="str">
        <f t="shared" ca="1" si="170"/>
        <v/>
      </c>
      <c r="AA721" s="23" t="str">
        <f t="shared" ca="1" si="171"/>
        <v/>
      </c>
    </row>
    <row r="722" spans="2:27" ht="27.75" customHeight="1" x14ac:dyDescent="0.2">
      <c r="B722" s="7">
        <f t="shared" si="158"/>
        <v>719</v>
      </c>
      <c r="C722" s="7" t="str">
        <f t="shared" ca="1" si="168"/>
        <v/>
      </c>
      <c r="D722" s="156" t="str">
        <f t="shared" ca="1" si="159"/>
        <v/>
      </c>
      <c r="E722" s="157" t="str">
        <f t="shared" ca="1" si="160"/>
        <v/>
      </c>
      <c r="F722" s="158" t="str">
        <f t="shared" ca="1" si="161"/>
        <v/>
      </c>
      <c r="G722" s="159"/>
      <c r="H722" s="159" t="str">
        <f>IF(G722="","",INDEX(D.1[Quy cách],MATCH(G722,D.1[Tên sản phẩm],0)))</f>
        <v/>
      </c>
      <c r="I722" s="160" t="str">
        <f>IF(G722="","",INDEX(D.1[ĐVT],MATCH(G722,D.1[Tên sản phẩm],0)))</f>
        <v/>
      </c>
      <c r="J722" s="162" t="str">
        <f>IF(G722="","",INDEX(D.1[Đơn giá nhập
(Hàng tồn đầu kỳ)],MATCH(G722,D.1[Tên sản phẩm],0)))</f>
        <v/>
      </c>
      <c r="K722" s="162" t="str">
        <f t="shared" si="162"/>
        <v/>
      </c>
      <c r="L722" s="159"/>
      <c r="M722" s="163" t="str">
        <f t="shared" si="163"/>
        <v/>
      </c>
      <c r="N722" s="164"/>
      <c r="O722" s="162"/>
      <c r="P722" s="163" t="str">
        <f t="shared" si="164"/>
        <v/>
      </c>
      <c r="Q722" s="164" t="str">
        <f t="shared" ca="1" si="165"/>
        <v/>
      </c>
      <c r="R722" s="163" t="str">
        <f t="shared" si="166"/>
        <v/>
      </c>
      <c r="S722" s="163" t="str">
        <f ca="1">IF(AND(C722&lt;&gt;"",C722&lt;&gt;OFFSET(C722,1,0)),SUMIFS(M.1[Giá có thuế],M.1[Số ĐK],C722),"")</f>
        <v/>
      </c>
      <c r="T722" s="159"/>
      <c r="U722" s="161" t="str">
        <f>IF(T722="","",'Thông Tin Chung'!$L$3)</f>
        <v/>
      </c>
      <c r="V722" s="163" t="str">
        <f t="shared" ca="1" si="167"/>
        <v/>
      </c>
      <c r="W722" s="165"/>
      <c r="X722" s="155" t="str">
        <f ca="1">IF(C722="","",IF(OR(D722&lt;NgayBatDau,D722&gt;NgayKetThuc),"Ngày tháng phải nằm trong kỳ báo cáo",IF(AND(F722&lt;&gt;"",COUNTIF(D.3[Tên nhà cung cấp],F722)=0),"Tên NCC chưa khai báo trong DSNCC",IF(AND(G722&lt;&gt;"",COUNTIF(D.1[Tên sản phẩm],G722)=0),"SP này chưa khai báo trong DSSP",""))))</f>
        <v/>
      </c>
      <c r="Y722" s="23" t="str">
        <f t="shared" ca="1" si="169"/>
        <v/>
      </c>
      <c r="Z722" s="23" t="str">
        <f t="shared" ca="1" si="170"/>
        <v/>
      </c>
      <c r="AA722" s="23" t="str">
        <f t="shared" ca="1" si="171"/>
        <v/>
      </c>
    </row>
    <row r="723" spans="2:27" ht="27.75" customHeight="1" x14ac:dyDescent="0.2">
      <c r="B723" s="7">
        <f t="shared" si="158"/>
        <v>720</v>
      </c>
      <c r="C723" s="7" t="str">
        <f t="shared" ca="1" si="168"/>
        <v/>
      </c>
      <c r="D723" s="156" t="str">
        <f t="shared" ca="1" si="159"/>
        <v/>
      </c>
      <c r="E723" s="157" t="str">
        <f t="shared" ca="1" si="160"/>
        <v/>
      </c>
      <c r="F723" s="158" t="str">
        <f t="shared" ca="1" si="161"/>
        <v/>
      </c>
      <c r="G723" s="159"/>
      <c r="H723" s="159" t="str">
        <f>IF(G723="","",INDEX(D.1[Quy cách],MATCH(G723,D.1[Tên sản phẩm],0)))</f>
        <v/>
      </c>
      <c r="I723" s="160" t="str">
        <f>IF(G723="","",INDEX(D.1[ĐVT],MATCH(G723,D.1[Tên sản phẩm],0)))</f>
        <v/>
      </c>
      <c r="J723" s="162" t="str">
        <f>IF(G723="","",INDEX(D.1[Đơn giá nhập
(Hàng tồn đầu kỳ)],MATCH(G723,D.1[Tên sản phẩm],0)))</f>
        <v/>
      </c>
      <c r="K723" s="162" t="str">
        <f t="shared" si="162"/>
        <v/>
      </c>
      <c r="L723" s="159"/>
      <c r="M723" s="163" t="str">
        <f t="shared" si="163"/>
        <v/>
      </c>
      <c r="N723" s="164"/>
      <c r="O723" s="162"/>
      <c r="P723" s="163" t="str">
        <f t="shared" si="164"/>
        <v/>
      </c>
      <c r="Q723" s="164" t="str">
        <f t="shared" ca="1" si="165"/>
        <v/>
      </c>
      <c r="R723" s="163" t="str">
        <f t="shared" si="166"/>
        <v/>
      </c>
      <c r="S723" s="163" t="str">
        <f ca="1">IF(AND(C723&lt;&gt;"",C723&lt;&gt;OFFSET(C723,1,0)),SUMIFS(M.1[Giá có thuế],M.1[Số ĐK],C723),"")</f>
        <v/>
      </c>
      <c r="T723" s="159"/>
      <c r="U723" s="161" t="str">
        <f>IF(T723="","",'Thông Tin Chung'!$L$3)</f>
        <v/>
      </c>
      <c r="V723" s="163" t="str">
        <f t="shared" ca="1" si="167"/>
        <v/>
      </c>
      <c r="W723" s="165"/>
      <c r="X723" s="155" t="str">
        <f ca="1">IF(C723="","",IF(OR(D723&lt;NgayBatDau,D723&gt;NgayKetThuc),"Ngày tháng phải nằm trong kỳ báo cáo",IF(AND(F723&lt;&gt;"",COUNTIF(D.3[Tên nhà cung cấp],F723)=0),"Tên NCC chưa khai báo trong DSNCC",IF(AND(G723&lt;&gt;"",COUNTIF(D.1[Tên sản phẩm],G723)=0),"SP này chưa khai báo trong DSSP",""))))</f>
        <v/>
      </c>
      <c r="Y723" s="23" t="str">
        <f t="shared" ca="1" si="169"/>
        <v/>
      </c>
      <c r="Z723" s="23" t="str">
        <f t="shared" ca="1" si="170"/>
        <v/>
      </c>
      <c r="AA723" s="23" t="str">
        <f t="shared" ca="1" si="171"/>
        <v/>
      </c>
    </row>
    <row r="724" spans="2:27" ht="27.75" customHeight="1" x14ac:dyDescent="0.2">
      <c r="B724" s="7">
        <f t="shared" si="158"/>
        <v>721</v>
      </c>
      <c r="C724" s="7" t="str">
        <f t="shared" ca="1" si="168"/>
        <v/>
      </c>
      <c r="D724" s="156" t="str">
        <f t="shared" ca="1" si="159"/>
        <v/>
      </c>
      <c r="E724" s="157" t="str">
        <f t="shared" ca="1" si="160"/>
        <v/>
      </c>
      <c r="F724" s="158" t="str">
        <f t="shared" ca="1" si="161"/>
        <v/>
      </c>
      <c r="G724" s="159"/>
      <c r="H724" s="159" t="str">
        <f>IF(G724="","",INDEX(D.1[Quy cách],MATCH(G724,D.1[Tên sản phẩm],0)))</f>
        <v/>
      </c>
      <c r="I724" s="160" t="str">
        <f>IF(G724="","",INDEX(D.1[ĐVT],MATCH(G724,D.1[Tên sản phẩm],0)))</f>
        <v/>
      </c>
      <c r="J724" s="162" t="str">
        <f>IF(G724="","",INDEX(D.1[Đơn giá nhập
(Hàng tồn đầu kỳ)],MATCH(G724,D.1[Tên sản phẩm],0)))</f>
        <v/>
      </c>
      <c r="K724" s="162" t="str">
        <f t="shared" si="162"/>
        <v/>
      </c>
      <c r="L724" s="159"/>
      <c r="M724" s="163" t="str">
        <f t="shared" si="163"/>
        <v/>
      </c>
      <c r="N724" s="164"/>
      <c r="O724" s="162"/>
      <c r="P724" s="163" t="str">
        <f t="shared" si="164"/>
        <v/>
      </c>
      <c r="Q724" s="164" t="str">
        <f t="shared" ca="1" si="165"/>
        <v/>
      </c>
      <c r="R724" s="163" t="str">
        <f t="shared" si="166"/>
        <v/>
      </c>
      <c r="S724" s="163" t="str">
        <f ca="1">IF(AND(C724&lt;&gt;"",C724&lt;&gt;OFFSET(C724,1,0)),SUMIFS(M.1[Giá có thuế],M.1[Số ĐK],C724),"")</f>
        <v/>
      </c>
      <c r="T724" s="159"/>
      <c r="U724" s="161" t="str">
        <f>IF(T724="","",'Thông Tin Chung'!$L$3)</f>
        <v/>
      </c>
      <c r="V724" s="163" t="str">
        <f t="shared" ca="1" si="167"/>
        <v/>
      </c>
      <c r="W724" s="165"/>
      <c r="X724" s="155" t="str">
        <f ca="1">IF(C724="","",IF(OR(D724&lt;NgayBatDau,D724&gt;NgayKetThuc),"Ngày tháng phải nằm trong kỳ báo cáo",IF(AND(F724&lt;&gt;"",COUNTIF(D.3[Tên nhà cung cấp],F724)=0),"Tên NCC chưa khai báo trong DSNCC",IF(AND(G724&lt;&gt;"",COUNTIF(D.1[Tên sản phẩm],G724)=0),"SP này chưa khai báo trong DSSP",""))))</f>
        <v/>
      </c>
      <c r="Y724" s="23" t="str">
        <f t="shared" ca="1" si="169"/>
        <v/>
      </c>
      <c r="Z724" s="23" t="str">
        <f t="shared" ca="1" si="170"/>
        <v/>
      </c>
      <c r="AA724" s="23" t="str">
        <f t="shared" ca="1" si="171"/>
        <v/>
      </c>
    </row>
    <row r="725" spans="2:27" ht="27.75" customHeight="1" x14ac:dyDescent="0.2">
      <c r="B725" s="7">
        <f t="shared" si="158"/>
        <v>722</v>
      </c>
      <c r="C725" s="7" t="str">
        <f t="shared" ca="1" si="168"/>
        <v/>
      </c>
      <c r="D725" s="156" t="str">
        <f t="shared" ca="1" si="159"/>
        <v/>
      </c>
      <c r="E725" s="157" t="str">
        <f t="shared" ca="1" si="160"/>
        <v/>
      </c>
      <c r="F725" s="158" t="str">
        <f t="shared" ca="1" si="161"/>
        <v/>
      </c>
      <c r="G725" s="159"/>
      <c r="H725" s="159" t="str">
        <f>IF(G725="","",INDEX(D.1[Quy cách],MATCH(G725,D.1[Tên sản phẩm],0)))</f>
        <v/>
      </c>
      <c r="I725" s="160" t="str">
        <f>IF(G725="","",INDEX(D.1[ĐVT],MATCH(G725,D.1[Tên sản phẩm],0)))</f>
        <v/>
      </c>
      <c r="J725" s="162" t="str">
        <f>IF(G725="","",INDEX(D.1[Đơn giá nhập
(Hàng tồn đầu kỳ)],MATCH(G725,D.1[Tên sản phẩm],0)))</f>
        <v/>
      </c>
      <c r="K725" s="162" t="str">
        <f t="shared" si="162"/>
        <v/>
      </c>
      <c r="L725" s="159"/>
      <c r="M725" s="163" t="str">
        <f t="shared" si="163"/>
        <v/>
      </c>
      <c r="N725" s="164"/>
      <c r="O725" s="162"/>
      <c r="P725" s="163" t="str">
        <f t="shared" si="164"/>
        <v/>
      </c>
      <c r="Q725" s="164" t="str">
        <f t="shared" ca="1" si="165"/>
        <v/>
      </c>
      <c r="R725" s="163" t="str">
        <f t="shared" si="166"/>
        <v/>
      </c>
      <c r="S725" s="163" t="str">
        <f ca="1">IF(AND(C725&lt;&gt;"",C725&lt;&gt;OFFSET(C725,1,0)),SUMIFS(M.1[Giá có thuế],M.1[Số ĐK],C725),"")</f>
        <v/>
      </c>
      <c r="T725" s="159"/>
      <c r="U725" s="161" t="str">
        <f>IF(T725="","",'Thông Tin Chung'!$L$3)</f>
        <v/>
      </c>
      <c r="V725" s="163" t="str">
        <f t="shared" ca="1" si="167"/>
        <v/>
      </c>
      <c r="W725" s="165"/>
      <c r="X725" s="155" t="str">
        <f ca="1">IF(C725="","",IF(OR(D725&lt;NgayBatDau,D725&gt;NgayKetThuc),"Ngày tháng phải nằm trong kỳ báo cáo",IF(AND(F725&lt;&gt;"",COUNTIF(D.3[Tên nhà cung cấp],F725)=0),"Tên NCC chưa khai báo trong DSNCC",IF(AND(G725&lt;&gt;"",COUNTIF(D.1[Tên sản phẩm],G725)=0),"SP này chưa khai báo trong DSSP",""))))</f>
        <v/>
      </c>
      <c r="Y725" s="23" t="str">
        <f t="shared" ca="1" si="169"/>
        <v/>
      </c>
      <c r="Z725" s="23" t="str">
        <f t="shared" ca="1" si="170"/>
        <v/>
      </c>
      <c r="AA725" s="23" t="str">
        <f t="shared" ca="1" si="171"/>
        <v/>
      </c>
    </row>
    <row r="726" spans="2:27" ht="27.75" customHeight="1" x14ac:dyDescent="0.2">
      <c r="B726" s="7">
        <f t="shared" si="158"/>
        <v>723</v>
      </c>
      <c r="C726" s="7" t="str">
        <f t="shared" ca="1" si="168"/>
        <v/>
      </c>
      <c r="D726" s="156" t="str">
        <f t="shared" ca="1" si="159"/>
        <v/>
      </c>
      <c r="E726" s="157" t="str">
        <f t="shared" ca="1" si="160"/>
        <v/>
      </c>
      <c r="F726" s="158" t="str">
        <f t="shared" ca="1" si="161"/>
        <v/>
      </c>
      <c r="G726" s="159"/>
      <c r="H726" s="159" t="str">
        <f>IF(G726="","",INDEX(D.1[Quy cách],MATCH(G726,D.1[Tên sản phẩm],0)))</f>
        <v/>
      </c>
      <c r="I726" s="160" t="str">
        <f>IF(G726="","",INDEX(D.1[ĐVT],MATCH(G726,D.1[Tên sản phẩm],0)))</f>
        <v/>
      </c>
      <c r="J726" s="162" t="str">
        <f>IF(G726="","",INDEX(D.1[Đơn giá nhập
(Hàng tồn đầu kỳ)],MATCH(G726,D.1[Tên sản phẩm],0)))</f>
        <v/>
      </c>
      <c r="K726" s="162" t="str">
        <f t="shared" si="162"/>
        <v/>
      </c>
      <c r="L726" s="159"/>
      <c r="M726" s="163" t="str">
        <f t="shared" si="163"/>
        <v/>
      </c>
      <c r="N726" s="164"/>
      <c r="O726" s="162"/>
      <c r="P726" s="163" t="str">
        <f t="shared" si="164"/>
        <v/>
      </c>
      <c r="Q726" s="164" t="str">
        <f t="shared" ca="1" si="165"/>
        <v/>
      </c>
      <c r="R726" s="163" t="str">
        <f t="shared" si="166"/>
        <v/>
      </c>
      <c r="S726" s="163" t="str">
        <f ca="1">IF(AND(C726&lt;&gt;"",C726&lt;&gt;OFFSET(C726,1,0)),SUMIFS(M.1[Giá có thuế],M.1[Số ĐK],C726),"")</f>
        <v/>
      </c>
      <c r="T726" s="159"/>
      <c r="U726" s="161" t="str">
        <f>IF(T726="","",'Thông Tin Chung'!$L$3)</f>
        <v/>
      </c>
      <c r="V726" s="163" t="str">
        <f t="shared" ca="1" si="167"/>
        <v/>
      </c>
      <c r="W726" s="165"/>
      <c r="X726" s="155" t="str">
        <f ca="1">IF(C726="","",IF(OR(D726&lt;NgayBatDau,D726&gt;NgayKetThuc),"Ngày tháng phải nằm trong kỳ báo cáo",IF(AND(F726&lt;&gt;"",COUNTIF(D.3[Tên nhà cung cấp],F726)=0),"Tên NCC chưa khai báo trong DSNCC",IF(AND(G726&lt;&gt;"",COUNTIF(D.1[Tên sản phẩm],G726)=0),"SP này chưa khai báo trong DSSP",""))))</f>
        <v/>
      </c>
      <c r="Y726" s="23" t="str">
        <f t="shared" ca="1" si="169"/>
        <v/>
      </c>
      <c r="Z726" s="23" t="str">
        <f t="shared" ca="1" si="170"/>
        <v/>
      </c>
      <c r="AA726" s="23" t="str">
        <f t="shared" ca="1" si="171"/>
        <v/>
      </c>
    </row>
    <row r="727" spans="2:27" ht="27.75" customHeight="1" x14ac:dyDescent="0.2">
      <c r="B727" s="7">
        <f t="shared" si="158"/>
        <v>724</v>
      </c>
      <c r="C727" s="7" t="str">
        <f t="shared" ca="1" si="168"/>
        <v/>
      </c>
      <c r="D727" s="156" t="str">
        <f t="shared" ca="1" si="159"/>
        <v/>
      </c>
      <c r="E727" s="157" t="str">
        <f t="shared" ca="1" si="160"/>
        <v/>
      </c>
      <c r="F727" s="158" t="str">
        <f t="shared" ca="1" si="161"/>
        <v/>
      </c>
      <c r="G727" s="159"/>
      <c r="H727" s="159" t="str">
        <f>IF(G727="","",INDEX(D.1[Quy cách],MATCH(G727,D.1[Tên sản phẩm],0)))</f>
        <v/>
      </c>
      <c r="I727" s="160" t="str">
        <f>IF(G727="","",INDEX(D.1[ĐVT],MATCH(G727,D.1[Tên sản phẩm],0)))</f>
        <v/>
      </c>
      <c r="J727" s="162" t="str">
        <f>IF(G727="","",INDEX(D.1[Đơn giá nhập
(Hàng tồn đầu kỳ)],MATCH(G727,D.1[Tên sản phẩm],0)))</f>
        <v/>
      </c>
      <c r="K727" s="162" t="str">
        <f t="shared" si="162"/>
        <v/>
      </c>
      <c r="L727" s="159"/>
      <c r="M727" s="163" t="str">
        <f t="shared" si="163"/>
        <v/>
      </c>
      <c r="N727" s="164"/>
      <c r="O727" s="162"/>
      <c r="P727" s="163" t="str">
        <f t="shared" si="164"/>
        <v/>
      </c>
      <c r="Q727" s="164" t="str">
        <f t="shared" ca="1" si="165"/>
        <v/>
      </c>
      <c r="R727" s="163" t="str">
        <f t="shared" si="166"/>
        <v/>
      </c>
      <c r="S727" s="163" t="str">
        <f ca="1">IF(AND(C727&lt;&gt;"",C727&lt;&gt;OFFSET(C727,1,0)),SUMIFS(M.1[Giá có thuế],M.1[Số ĐK],C727),"")</f>
        <v/>
      </c>
      <c r="T727" s="159"/>
      <c r="U727" s="161" t="str">
        <f>IF(T727="","",'Thông Tin Chung'!$L$3)</f>
        <v/>
      </c>
      <c r="V727" s="163" t="str">
        <f t="shared" ca="1" si="167"/>
        <v/>
      </c>
      <c r="W727" s="165"/>
      <c r="X727" s="155" t="str">
        <f ca="1">IF(C727="","",IF(OR(D727&lt;NgayBatDau,D727&gt;NgayKetThuc),"Ngày tháng phải nằm trong kỳ báo cáo",IF(AND(F727&lt;&gt;"",COUNTIF(D.3[Tên nhà cung cấp],F727)=0),"Tên NCC chưa khai báo trong DSNCC",IF(AND(G727&lt;&gt;"",COUNTIF(D.1[Tên sản phẩm],G727)=0),"SP này chưa khai báo trong DSSP",""))))</f>
        <v/>
      </c>
      <c r="Y727" s="23" t="str">
        <f t="shared" ca="1" si="169"/>
        <v/>
      </c>
      <c r="Z727" s="23" t="str">
        <f t="shared" ca="1" si="170"/>
        <v/>
      </c>
      <c r="AA727" s="23" t="str">
        <f t="shared" ca="1" si="171"/>
        <v/>
      </c>
    </row>
    <row r="728" spans="2:27" ht="27.75" customHeight="1" x14ac:dyDescent="0.2">
      <c r="B728" s="7">
        <f t="shared" si="158"/>
        <v>725</v>
      </c>
      <c r="C728" s="7" t="str">
        <f t="shared" ca="1" si="168"/>
        <v/>
      </c>
      <c r="D728" s="156" t="str">
        <f t="shared" ca="1" si="159"/>
        <v/>
      </c>
      <c r="E728" s="157" t="str">
        <f t="shared" ca="1" si="160"/>
        <v/>
      </c>
      <c r="F728" s="158" t="str">
        <f t="shared" ca="1" si="161"/>
        <v/>
      </c>
      <c r="G728" s="159"/>
      <c r="H728" s="159" t="str">
        <f>IF(G728="","",INDEX(D.1[Quy cách],MATCH(G728,D.1[Tên sản phẩm],0)))</f>
        <v/>
      </c>
      <c r="I728" s="160" t="str">
        <f>IF(G728="","",INDEX(D.1[ĐVT],MATCH(G728,D.1[Tên sản phẩm],0)))</f>
        <v/>
      </c>
      <c r="J728" s="162" t="str">
        <f>IF(G728="","",INDEX(D.1[Đơn giá nhập
(Hàng tồn đầu kỳ)],MATCH(G728,D.1[Tên sản phẩm],0)))</f>
        <v/>
      </c>
      <c r="K728" s="162" t="str">
        <f t="shared" si="162"/>
        <v/>
      </c>
      <c r="L728" s="159"/>
      <c r="M728" s="163" t="str">
        <f t="shared" si="163"/>
        <v/>
      </c>
      <c r="N728" s="164"/>
      <c r="O728" s="162"/>
      <c r="P728" s="163" t="str">
        <f t="shared" si="164"/>
        <v/>
      </c>
      <c r="Q728" s="164" t="str">
        <f t="shared" ca="1" si="165"/>
        <v/>
      </c>
      <c r="R728" s="163" t="str">
        <f t="shared" si="166"/>
        <v/>
      </c>
      <c r="S728" s="163" t="str">
        <f ca="1">IF(AND(C728&lt;&gt;"",C728&lt;&gt;OFFSET(C728,1,0)),SUMIFS(M.1[Giá có thuế],M.1[Số ĐK],C728),"")</f>
        <v/>
      </c>
      <c r="T728" s="159"/>
      <c r="U728" s="161" t="str">
        <f>IF(T728="","",'Thông Tin Chung'!$L$3)</f>
        <v/>
      </c>
      <c r="V728" s="163" t="str">
        <f t="shared" ca="1" si="167"/>
        <v/>
      </c>
      <c r="W728" s="165"/>
      <c r="X728" s="155" t="str">
        <f ca="1">IF(C728="","",IF(OR(D728&lt;NgayBatDau,D728&gt;NgayKetThuc),"Ngày tháng phải nằm trong kỳ báo cáo",IF(AND(F728&lt;&gt;"",COUNTIF(D.3[Tên nhà cung cấp],F728)=0),"Tên NCC chưa khai báo trong DSNCC",IF(AND(G728&lt;&gt;"",COUNTIF(D.1[Tên sản phẩm],G728)=0),"SP này chưa khai báo trong DSSP",""))))</f>
        <v/>
      </c>
      <c r="Y728" s="23" t="str">
        <f t="shared" ca="1" si="169"/>
        <v/>
      </c>
      <c r="Z728" s="23" t="str">
        <f t="shared" ca="1" si="170"/>
        <v/>
      </c>
      <c r="AA728" s="23" t="str">
        <f t="shared" ca="1" si="171"/>
        <v/>
      </c>
    </row>
    <row r="729" spans="2:27" ht="27.75" customHeight="1" x14ac:dyDescent="0.2">
      <c r="B729" s="7">
        <f t="shared" si="158"/>
        <v>726</v>
      </c>
      <c r="C729" s="7" t="str">
        <f t="shared" ca="1" si="168"/>
        <v/>
      </c>
      <c r="D729" s="156" t="str">
        <f t="shared" ca="1" si="159"/>
        <v/>
      </c>
      <c r="E729" s="157" t="str">
        <f t="shared" ca="1" si="160"/>
        <v/>
      </c>
      <c r="F729" s="158" t="str">
        <f t="shared" ca="1" si="161"/>
        <v/>
      </c>
      <c r="G729" s="159"/>
      <c r="H729" s="159" t="str">
        <f>IF(G729="","",INDEX(D.1[Quy cách],MATCH(G729,D.1[Tên sản phẩm],0)))</f>
        <v/>
      </c>
      <c r="I729" s="160" t="str">
        <f>IF(G729="","",INDEX(D.1[ĐVT],MATCH(G729,D.1[Tên sản phẩm],0)))</f>
        <v/>
      </c>
      <c r="J729" s="162" t="str">
        <f>IF(G729="","",INDEX(D.1[Đơn giá nhập
(Hàng tồn đầu kỳ)],MATCH(G729,D.1[Tên sản phẩm],0)))</f>
        <v/>
      </c>
      <c r="K729" s="162" t="str">
        <f t="shared" si="162"/>
        <v/>
      </c>
      <c r="L729" s="159"/>
      <c r="M729" s="163" t="str">
        <f t="shared" si="163"/>
        <v/>
      </c>
      <c r="N729" s="164"/>
      <c r="O729" s="162"/>
      <c r="P729" s="163" t="str">
        <f t="shared" si="164"/>
        <v/>
      </c>
      <c r="Q729" s="164" t="str">
        <f t="shared" ca="1" si="165"/>
        <v/>
      </c>
      <c r="R729" s="163" t="str">
        <f t="shared" si="166"/>
        <v/>
      </c>
      <c r="S729" s="163" t="str">
        <f ca="1">IF(AND(C729&lt;&gt;"",C729&lt;&gt;OFFSET(C729,1,0)),SUMIFS(M.1[Giá có thuế],M.1[Số ĐK],C729),"")</f>
        <v/>
      </c>
      <c r="T729" s="159"/>
      <c r="U729" s="161" t="str">
        <f>IF(T729="","",'Thông Tin Chung'!$L$3)</f>
        <v/>
      </c>
      <c r="V729" s="163" t="str">
        <f t="shared" ca="1" si="167"/>
        <v/>
      </c>
      <c r="W729" s="165"/>
      <c r="X729" s="155" t="str">
        <f ca="1">IF(C729="","",IF(OR(D729&lt;NgayBatDau,D729&gt;NgayKetThuc),"Ngày tháng phải nằm trong kỳ báo cáo",IF(AND(F729&lt;&gt;"",COUNTIF(D.3[Tên nhà cung cấp],F729)=0),"Tên NCC chưa khai báo trong DSNCC",IF(AND(G729&lt;&gt;"",COUNTIF(D.1[Tên sản phẩm],G729)=0),"SP này chưa khai báo trong DSSP",""))))</f>
        <v/>
      </c>
      <c r="Y729" s="23" t="str">
        <f t="shared" ca="1" si="169"/>
        <v/>
      </c>
      <c r="Z729" s="23" t="str">
        <f t="shared" ca="1" si="170"/>
        <v/>
      </c>
      <c r="AA729" s="23" t="str">
        <f t="shared" ca="1" si="171"/>
        <v/>
      </c>
    </row>
    <row r="730" spans="2:27" ht="27.75" customHeight="1" x14ac:dyDescent="0.2">
      <c r="B730" s="7">
        <f t="shared" si="158"/>
        <v>727</v>
      </c>
      <c r="C730" s="7" t="str">
        <f t="shared" ca="1" si="168"/>
        <v/>
      </c>
      <c r="D730" s="156" t="str">
        <f t="shared" ca="1" si="159"/>
        <v/>
      </c>
      <c r="E730" s="157" t="str">
        <f t="shared" ca="1" si="160"/>
        <v/>
      </c>
      <c r="F730" s="158" t="str">
        <f t="shared" ca="1" si="161"/>
        <v/>
      </c>
      <c r="G730" s="159"/>
      <c r="H730" s="159" t="str">
        <f>IF(G730="","",INDEX(D.1[Quy cách],MATCH(G730,D.1[Tên sản phẩm],0)))</f>
        <v/>
      </c>
      <c r="I730" s="160" t="str">
        <f>IF(G730="","",INDEX(D.1[ĐVT],MATCH(G730,D.1[Tên sản phẩm],0)))</f>
        <v/>
      </c>
      <c r="J730" s="162" t="str">
        <f>IF(G730="","",INDEX(D.1[Đơn giá nhập
(Hàng tồn đầu kỳ)],MATCH(G730,D.1[Tên sản phẩm],0)))</f>
        <v/>
      </c>
      <c r="K730" s="162" t="str">
        <f t="shared" si="162"/>
        <v/>
      </c>
      <c r="L730" s="159"/>
      <c r="M730" s="163" t="str">
        <f t="shared" si="163"/>
        <v/>
      </c>
      <c r="N730" s="164"/>
      <c r="O730" s="162"/>
      <c r="P730" s="163" t="str">
        <f t="shared" si="164"/>
        <v/>
      </c>
      <c r="Q730" s="164" t="str">
        <f t="shared" ca="1" si="165"/>
        <v/>
      </c>
      <c r="R730" s="163" t="str">
        <f t="shared" si="166"/>
        <v/>
      </c>
      <c r="S730" s="163" t="str">
        <f ca="1">IF(AND(C730&lt;&gt;"",C730&lt;&gt;OFFSET(C730,1,0)),SUMIFS(M.1[Giá có thuế],M.1[Số ĐK],C730),"")</f>
        <v/>
      </c>
      <c r="T730" s="159"/>
      <c r="U730" s="161" t="str">
        <f>IF(T730="","",'Thông Tin Chung'!$L$3)</f>
        <v/>
      </c>
      <c r="V730" s="163" t="str">
        <f t="shared" ca="1" si="167"/>
        <v/>
      </c>
      <c r="W730" s="165"/>
      <c r="X730" s="155" t="str">
        <f ca="1">IF(C730="","",IF(OR(D730&lt;NgayBatDau,D730&gt;NgayKetThuc),"Ngày tháng phải nằm trong kỳ báo cáo",IF(AND(F730&lt;&gt;"",COUNTIF(D.3[Tên nhà cung cấp],F730)=0),"Tên NCC chưa khai báo trong DSNCC",IF(AND(G730&lt;&gt;"",COUNTIF(D.1[Tên sản phẩm],G730)=0),"SP này chưa khai báo trong DSSP",""))))</f>
        <v/>
      </c>
      <c r="Y730" s="23" t="str">
        <f t="shared" ca="1" si="169"/>
        <v/>
      </c>
      <c r="Z730" s="23" t="str">
        <f t="shared" ca="1" si="170"/>
        <v/>
      </c>
      <c r="AA730" s="23" t="str">
        <f t="shared" ca="1" si="171"/>
        <v/>
      </c>
    </row>
    <row r="731" spans="2:27" ht="27.75" customHeight="1" x14ac:dyDescent="0.2">
      <c r="B731" s="7">
        <f t="shared" si="158"/>
        <v>728</v>
      </c>
      <c r="C731" s="7" t="str">
        <f t="shared" ca="1" si="168"/>
        <v/>
      </c>
      <c r="D731" s="156" t="str">
        <f t="shared" ca="1" si="159"/>
        <v/>
      </c>
      <c r="E731" s="157" t="str">
        <f t="shared" ca="1" si="160"/>
        <v/>
      </c>
      <c r="F731" s="158" t="str">
        <f t="shared" ca="1" si="161"/>
        <v/>
      </c>
      <c r="G731" s="159"/>
      <c r="H731" s="159" t="str">
        <f>IF(G731="","",INDEX(D.1[Quy cách],MATCH(G731,D.1[Tên sản phẩm],0)))</f>
        <v/>
      </c>
      <c r="I731" s="160" t="str">
        <f>IF(G731="","",INDEX(D.1[ĐVT],MATCH(G731,D.1[Tên sản phẩm],0)))</f>
        <v/>
      </c>
      <c r="J731" s="162" t="str">
        <f>IF(G731="","",INDEX(D.1[Đơn giá nhập
(Hàng tồn đầu kỳ)],MATCH(G731,D.1[Tên sản phẩm],0)))</f>
        <v/>
      </c>
      <c r="K731" s="162" t="str">
        <f t="shared" si="162"/>
        <v/>
      </c>
      <c r="L731" s="159"/>
      <c r="M731" s="163" t="str">
        <f t="shared" si="163"/>
        <v/>
      </c>
      <c r="N731" s="164"/>
      <c r="O731" s="162"/>
      <c r="P731" s="163" t="str">
        <f t="shared" si="164"/>
        <v/>
      </c>
      <c r="Q731" s="164" t="str">
        <f t="shared" ca="1" si="165"/>
        <v/>
      </c>
      <c r="R731" s="163" t="str">
        <f t="shared" si="166"/>
        <v/>
      </c>
      <c r="S731" s="163" t="str">
        <f ca="1">IF(AND(C731&lt;&gt;"",C731&lt;&gt;OFFSET(C731,1,0)),SUMIFS(M.1[Giá có thuế],M.1[Số ĐK],C731),"")</f>
        <v/>
      </c>
      <c r="T731" s="159"/>
      <c r="U731" s="161" t="str">
        <f>IF(T731="","",'Thông Tin Chung'!$L$3)</f>
        <v/>
      </c>
      <c r="V731" s="163" t="str">
        <f t="shared" ca="1" si="167"/>
        <v/>
      </c>
      <c r="W731" s="165"/>
      <c r="X731" s="155" t="str">
        <f ca="1">IF(C731="","",IF(OR(D731&lt;NgayBatDau,D731&gt;NgayKetThuc),"Ngày tháng phải nằm trong kỳ báo cáo",IF(AND(F731&lt;&gt;"",COUNTIF(D.3[Tên nhà cung cấp],F731)=0),"Tên NCC chưa khai báo trong DSNCC",IF(AND(G731&lt;&gt;"",COUNTIF(D.1[Tên sản phẩm],G731)=0),"SP này chưa khai báo trong DSSP",""))))</f>
        <v/>
      </c>
      <c r="Y731" s="23" t="str">
        <f t="shared" ca="1" si="169"/>
        <v/>
      </c>
      <c r="Z731" s="23" t="str">
        <f t="shared" ca="1" si="170"/>
        <v/>
      </c>
      <c r="AA731" s="23" t="str">
        <f t="shared" ca="1" si="171"/>
        <v/>
      </c>
    </row>
    <row r="732" spans="2:27" ht="27.75" customHeight="1" x14ac:dyDescent="0.2">
      <c r="B732" s="7">
        <f t="shared" si="158"/>
        <v>729</v>
      </c>
      <c r="C732" s="7" t="str">
        <f t="shared" ca="1" si="168"/>
        <v/>
      </c>
      <c r="D732" s="156" t="str">
        <f t="shared" ca="1" si="159"/>
        <v/>
      </c>
      <c r="E732" s="157" t="str">
        <f t="shared" ca="1" si="160"/>
        <v/>
      </c>
      <c r="F732" s="158" t="str">
        <f t="shared" ca="1" si="161"/>
        <v/>
      </c>
      <c r="G732" s="159"/>
      <c r="H732" s="159" t="str">
        <f>IF(G732="","",INDEX(D.1[Quy cách],MATCH(G732,D.1[Tên sản phẩm],0)))</f>
        <v/>
      </c>
      <c r="I732" s="160" t="str">
        <f>IF(G732="","",INDEX(D.1[ĐVT],MATCH(G732,D.1[Tên sản phẩm],0)))</f>
        <v/>
      </c>
      <c r="J732" s="162" t="str">
        <f>IF(G732="","",INDEX(D.1[Đơn giá nhập
(Hàng tồn đầu kỳ)],MATCH(G732,D.1[Tên sản phẩm],0)))</f>
        <v/>
      </c>
      <c r="K732" s="162" t="str">
        <f t="shared" si="162"/>
        <v/>
      </c>
      <c r="L732" s="159"/>
      <c r="M732" s="163" t="str">
        <f t="shared" si="163"/>
        <v/>
      </c>
      <c r="N732" s="164"/>
      <c r="O732" s="162"/>
      <c r="P732" s="163" t="str">
        <f t="shared" si="164"/>
        <v/>
      </c>
      <c r="Q732" s="164" t="str">
        <f t="shared" ca="1" si="165"/>
        <v/>
      </c>
      <c r="R732" s="163" t="str">
        <f t="shared" si="166"/>
        <v/>
      </c>
      <c r="S732" s="163" t="str">
        <f ca="1">IF(AND(C732&lt;&gt;"",C732&lt;&gt;OFFSET(C732,1,0)),SUMIFS(M.1[Giá có thuế],M.1[Số ĐK],C732),"")</f>
        <v/>
      </c>
      <c r="T732" s="159"/>
      <c r="U732" s="161" t="str">
        <f>IF(T732="","",'Thông Tin Chung'!$L$3)</f>
        <v/>
      </c>
      <c r="V732" s="163" t="str">
        <f t="shared" ca="1" si="167"/>
        <v/>
      </c>
      <c r="W732" s="165"/>
      <c r="X732" s="155" t="str">
        <f ca="1">IF(C732="","",IF(OR(D732&lt;NgayBatDau,D732&gt;NgayKetThuc),"Ngày tháng phải nằm trong kỳ báo cáo",IF(AND(F732&lt;&gt;"",COUNTIF(D.3[Tên nhà cung cấp],F732)=0),"Tên NCC chưa khai báo trong DSNCC",IF(AND(G732&lt;&gt;"",COUNTIF(D.1[Tên sản phẩm],G732)=0),"SP này chưa khai báo trong DSSP",""))))</f>
        <v/>
      </c>
      <c r="Y732" s="23" t="str">
        <f t="shared" ca="1" si="169"/>
        <v/>
      </c>
      <c r="Z732" s="23" t="str">
        <f t="shared" ca="1" si="170"/>
        <v/>
      </c>
      <c r="AA732" s="23" t="str">
        <f t="shared" ca="1" si="171"/>
        <v/>
      </c>
    </row>
    <row r="733" spans="2:27" ht="27.75" customHeight="1" x14ac:dyDescent="0.2">
      <c r="B733" s="7">
        <f t="shared" si="158"/>
        <v>730</v>
      </c>
      <c r="C733" s="7" t="str">
        <f t="shared" ca="1" si="168"/>
        <v/>
      </c>
      <c r="D733" s="156" t="str">
        <f t="shared" ca="1" si="159"/>
        <v/>
      </c>
      <c r="E733" s="157" t="str">
        <f t="shared" ca="1" si="160"/>
        <v/>
      </c>
      <c r="F733" s="158" t="str">
        <f t="shared" ca="1" si="161"/>
        <v/>
      </c>
      <c r="G733" s="159"/>
      <c r="H733" s="159" t="str">
        <f>IF(G733="","",INDEX(D.1[Quy cách],MATCH(G733,D.1[Tên sản phẩm],0)))</f>
        <v/>
      </c>
      <c r="I733" s="160" t="str">
        <f>IF(G733="","",INDEX(D.1[ĐVT],MATCH(G733,D.1[Tên sản phẩm],0)))</f>
        <v/>
      </c>
      <c r="J733" s="162" t="str">
        <f>IF(G733="","",INDEX(D.1[Đơn giá nhập
(Hàng tồn đầu kỳ)],MATCH(G733,D.1[Tên sản phẩm],0)))</f>
        <v/>
      </c>
      <c r="K733" s="162" t="str">
        <f t="shared" si="162"/>
        <v/>
      </c>
      <c r="L733" s="159"/>
      <c r="M733" s="163" t="str">
        <f t="shared" si="163"/>
        <v/>
      </c>
      <c r="N733" s="164"/>
      <c r="O733" s="162"/>
      <c r="P733" s="163" t="str">
        <f t="shared" si="164"/>
        <v/>
      </c>
      <c r="Q733" s="164" t="str">
        <f t="shared" ca="1" si="165"/>
        <v/>
      </c>
      <c r="R733" s="163" t="str">
        <f t="shared" si="166"/>
        <v/>
      </c>
      <c r="S733" s="163" t="str">
        <f ca="1">IF(AND(C733&lt;&gt;"",C733&lt;&gt;OFFSET(C733,1,0)),SUMIFS(M.1[Giá có thuế],M.1[Số ĐK],C733),"")</f>
        <v/>
      </c>
      <c r="T733" s="159"/>
      <c r="U733" s="161" t="str">
        <f>IF(T733="","",'Thông Tin Chung'!$L$3)</f>
        <v/>
      </c>
      <c r="V733" s="163" t="str">
        <f t="shared" ca="1" si="167"/>
        <v/>
      </c>
      <c r="W733" s="165"/>
      <c r="X733" s="155" t="str">
        <f ca="1">IF(C733="","",IF(OR(D733&lt;NgayBatDau,D733&gt;NgayKetThuc),"Ngày tháng phải nằm trong kỳ báo cáo",IF(AND(F733&lt;&gt;"",COUNTIF(D.3[Tên nhà cung cấp],F733)=0),"Tên NCC chưa khai báo trong DSNCC",IF(AND(G733&lt;&gt;"",COUNTIF(D.1[Tên sản phẩm],G733)=0),"SP này chưa khai báo trong DSSP",""))))</f>
        <v/>
      </c>
      <c r="Y733" s="23" t="str">
        <f t="shared" ca="1" si="169"/>
        <v/>
      </c>
      <c r="Z733" s="23" t="str">
        <f t="shared" ca="1" si="170"/>
        <v/>
      </c>
      <c r="AA733" s="23" t="str">
        <f t="shared" ca="1" si="171"/>
        <v/>
      </c>
    </row>
    <row r="734" spans="2:27" ht="27.75" customHeight="1" x14ac:dyDescent="0.2">
      <c r="B734" s="7">
        <f t="shared" si="158"/>
        <v>731</v>
      </c>
      <c r="C734" s="7" t="str">
        <f t="shared" ca="1" si="168"/>
        <v/>
      </c>
      <c r="D734" s="156" t="str">
        <f t="shared" ca="1" si="159"/>
        <v/>
      </c>
      <c r="E734" s="157" t="str">
        <f t="shared" ca="1" si="160"/>
        <v/>
      </c>
      <c r="F734" s="158" t="str">
        <f t="shared" ca="1" si="161"/>
        <v/>
      </c>
      <c r="G734" s="159"/>
      <c r="H734" s="159" t="str">
        <f>IF(G734="","",INDEX(D.1[Quy cách],MATCH(G734,D.1[Tên sản phẩm],0)))</f>
        <v/>
      </c>
      <c r="I734" s="160" t="str">
        <f>IF(G734="","",INDEX(D.1[ĐVT],MATCH(G734,D.1[Tên sản phẩm],0)))</f>
        <v/>
      </c>
      <c r="J734" s="162" t="str">
        <f>IF(G734="","",INDEX(D.1[Đơn giá nhập
(Hàng tồn đầu kỳ)],MATCH(G734,D.1[Tên sản phẩm],0)))</f>
        <v/>
      </c>
      <c r="K734" s="162" t="str">
        <f t="shared" si="162"/>
        <v/>
      </c>
      <c r="L734" s="159"/>
      <c r="M734" s="163" t="str">
        <f t="shared" si="163"/>
        <v/>
      </c>
      <c r="N734" s="164"/>
      <c r="O734" s="162"/>
      <c r="P734" s="163" t="str">
        <f t="shared" si="164"/>
        <v/>
      </c>
      <c r="Q734" s="164" t="str">
        <f t="shared" ca="1" si="165"/>
        <v/>
      </c>
      <c r="R734" s="163" t="str">
        <f t="shared" si="166"/>
        <v/>
      </c>
      <c r="S734" s="163" t="str">
        <f ca="1">IF(AND(C734&lt;&gt;"",C734&lt;&gt;OFFSET(C734,1,0)),SUMIFS(M.1[Giá có thuế],M.1[Số ĐK],C734),"")</f>
        <v/>
      </c>
      <c r="T734" s="159"/>
      <c r="U734" s="161" t="str">
        <f>IF(T734="","",'Thông Tin Chung'!$L$3)</f>
        <v/>
      </c>
      <c r="V734" s="163" t="str">
        <f t="shared" ca="1" si="167"/>
        <v/>
      </c>
      <c r="W734" s="165"/>
      <c r="X734" s="155" t="str">
        <f ca="1">IF(C734="","",IF(OR(D734&lt;NgayBatDau,D734&gt;NgayKetThuc),"Ngày tháng phải nằm trong kỳ báo cáo",IF(AND(F734&lt;&gt;"",COUNTIF(D.3[Tên nhà cung cấp],F734)=0),"Tên NCC chưa khai báo trong DSNCC",IF(AND(G734&lt;&gt;"",COUNTIF(D.1[Tên sản phẩm],G734)=0),"SP này chưa khai báo trong DSSP",""))))</f>
        <v/>
      </c>
      <c r="Y734" s="23" t="str">
        <f t="shared" ca="1" si="169"/>
        <v/>
      </c>
      <c r="Z734" s="23" t="str">
        <f t="shared" ca="1" si="170"/>
        <v/>
      </c>
      <c r="AA734" s="23" t="str">
        <f t="shared" ca="1" si="171"/>
        <v/>
      </c>
    </row>
    <row r="735" spans="2:27" ht="27.75" customHeight="1" x14ac:dyDescent="0.2">
      <c r="B735" s="7">
        <f t="shared" si="158"/>
        <v>732</v>
      </c>
      <c r="C735" s="7" t="str">
        <f t="shared" ca="1" si="168"/>
        <v/>
      </c>
      <c r="D735" s="156" t="str">
        <f t="shared" ca="1" si="159"/>
        <v/>
      </c>
      <c r="E735" s="157" t="str">
        <f t="shared" ca="1" si="160"/>
        <v/>
      </c>
      <c r="F735" s="158" t="str">
        <f t="shared" ca="1" si="161"/>
        <v/>
      </c>
      <c r="G735" s="159"/>
      <c r="H735" s="159" t="str">
        <f>IF(G735="","",INDEX(D.1[Quy cách],MATCH(G735,D.1[Tên sản phẩm],0)))</f>
        <v/>
      </c>
      <c r="I735" s="160" t="str">
        <f>IF(G735="","",INDEX(D.1[ĐVT],MATCH(G735,D.1[Tên sản phẩm],0)))</f>
        <v/>
      </c>
      <c r="J735" s="162" t="str">
        <f>IF(G735="","",INDEX(D.1[Đơn giá nhập
(Hàng tồn đầu kỳ)],MATCH(G735,D.1[Tên sản phẩm],0)))</f>
        <v/>
      </c>
      <c r="K735" s="162" t="str">
        <f t="shared" si="162"/>
        <v/>
      </c>
      <c r="L735" s="159"/>
      <c r="M735" s="163" t="str">
        <f t="shared" si="163"/>
        <v/>
      </c>
      <c r="N735" s="164"/>
      <c r="O735" s="162"/>
      <c r="P735" s="163" t="str">
        <f t="shared" si="164"/>
        <v/>
      </c>
      <c r="Q735" s="164" t="str">
        <f t="shared" ca="1" si="165"/>
        <v/>
      </c>
      <c r="R735" s="163" t="str">
        <f t="shared" si="166"/>
        <v/>
      </c>
      <c r="S735" s="163" t="str">
        <f ca="1">IF(AND(C735&lt;&gt;"",C735&lt;&gt;OFFSET(C735,1,0)),SUMIFS(M.1[Giá có thuế],M.1[Số ĐK],C735),"")</f>
        <v/>
      </c>
      <c r="T735" s="159"/>
      <c r="U735" s="161" t="str">
        <f>IF(T735="","",'Thông Tin Chung'!$L$3)</f>
        <v/>
      </c>
      <c r="V735" s="163" t="str">
        <f t="shared" ca="1" si="167"/>
        <v/>
      </c>
      <c r="W735" s="165"/>
      <c r="X735" s="155" t="str">
        <f ca="1">IF(C735="","",IF(OR(D735&lt;NgayBatDau,D735&gt;NgayKetThuc),"Ngày tháng phải nằm trong kỳ báo cáo",IF(AND(F735&lt;&gt;"",COUNTIF(D.3[Tên nhà cung cấp],F735)=0),"Tên NCC chưa khai báo trong DSNCC",IF(AND(G735&lt;&gt;"",COUNTIF(D.1[Tên sản phẩm],G735)=0),"SP này chưa khai báo trong DSSP",""))))</f>
        <v/>
      </c>
      <c r="Y735" s="23" t="str">
        <f t="shared" ca="1" si="169"/>
        <v/>
      </c>
      <c r="Z735" s="23" t="str">
        <f t="shared" ca="1" si="170"/>
        <v/>
      </c>
      <c r="AA735" s="23" t="str">
        <f t="shared" ca="1" si="171"/>
        <v/>
      </c>
    </row>
    <row r="736" spans="2:27" ht="27.75" customHeight="1" x14ac:dyDescent="0.2">
      <c r="B736" s="7">
        <f t="shared" si="158"/>
        <v>733</v>
      </c>
      <c r="C736" s="7" t="str">
        <f t="shared" ca="1" si="168"/>
        <v/>
      </c>
      <c r="D736" s="156" t="str">
        <f t="shared" ca="1" si="159"/>
        <v/>
      </c>
      <c r="E736" s="157" t="str">
        <f t="shared" ca="1" si="160"/>
        <v/>
      </c>
      <c r="F736" s="158" t="str">
        <f t="shared" ca="1" si="161"/>
        <v/>
      </c>
      <c r="G736" s="159"/>
      <c r="H736" s="159" t="str">
        <f>IF(G736="","",INDEX(D.1[Quy cách],MATCH(G736,D.1[Tên sản phẩm],0)))</f>
        <v/>
      </c>
      <c r="I736" s="160" t="str">
        <f>IF(G736="","",INDEX(D.1[ĐVT],MATCH(G736,D.1[Tên sản phẩm],0)))</f>
        <v/>
      </c>
      <c r="J736" s="162" t="str">
        <f>IF(G736="","",INDEX(D.1[Đơn giá nhập
(Hàng tồn đầu kỳ)],MATCH(G736,D.1[Tên sản phẩm],0)))</f>
        <v/>
      </c>
      <c r="K736" s="162" t="str">
        <f t="shared" si="162"/>
        <v/>
      </c>
      <c r="L736" s="159"/>
      <c r="M736" s="163" t="str">
        <f t="shared" si="163"/>
        <v/>
      </c>
      <c r="N736" s="164"/>
      <c r="O736" s="162"/>
      <c r="P736" s="163" t="str">
        <f t="shared" si="164"/>
        <v/>
      </c>
      <c r="Q736" s="164" t="str">
        <f t="shared" ca="1" si="165"/>
        <v/>
      </c>
      <c r="R736" s="163" t="str">
        <f t="shared" si="166"/>
        <v/>
      </c>
      <c r="S736" s="163" t="str">
        <f ca="1">IF(AND(C736&lt;&gt;"",C736&lt;&gt;OFFSET(C736,1,0)),SUMIFS(M.1[Giá có thuế],M.1[Số ĐK],C736),"")</f>
        <v/>
      </c>
      <c r="T736" s="159"/>
      <c r="U736" s="161" t="str">
        <f>IF(T736="","",'Thông Tin Chung'!$L$3)</f>
        <v/>
      </c>
      <c r="V736" s="163" t="str">
        <f t="shared" ca="1" si="167"/>
        <v/>
      </c>
      <c r="W736" s="165"/>
      <c r="X736" s="155" t="str">
        <f ca="1">IF(C736="","",IF(OR(D736&lt;NgayBatDau,D736&gt;NgayKetThuc),"Ngày tháng phải nằm trong kỳ báo cáo",IF(AND(F736&lt;&gt;"",COUNTIF(D.3[Tên nhà cung cấp],F736)=0),"Tên NCC chưa khai báo trong DSNCC",IF(AND(G736&lt;&gt;"",COUNTIF(D.1[Tên sản phẩm],G736)=0),"SP này chưa khai báo trong DSSP",""))))</f>
        <v/>
      </c>
      <c r="Y736" s="23" t="str">
        <f t="shared" ca="1" si="169"/>
        <v/>
      </c>
      <c r="Z736" s="23" t="str">
        <f t="shared" ca="1" si="170"/>
        <v/>
      </c>
      <c r="AA736" s="23" t="str">
        <f t="shared" ca="1" si="171"/>
        <v/>
      </c>
    </row>
    <row r="737" spans="2:27" ht="27.75" customHeight="1" x14ac:dyDescent="0.2">
      <c r="B737" s="7">
        <f t="shared" si="158"/>
        <v>734</v>
      </c>
      <c r="C737" s="7" t="str">
        <f t="shared" ca="1" si="168"/>
        <v/>
      </c>
      <c r="D737" s="156" t="str">
        <f t="shared" ca="1" si="159"/>
        <v/>
      </c>
      <c r="E737" s="157" t="str">
        <f t="shared" ca="1" si="160"/>
        <v/>
      </c>
      <c r="F737" s="158" t="str">
        <f t="shared" ca="1" si="161"/>
        <v/>
      </c>
      <c r="G737" s="159"/>
      <c r="H737" s="159" t="str">
        <f>IF(G737="","",INDEX(D.1[Quy cách],MATCH(G737,D.1[Tên sản phẩm],0)))</f>
        <v/>
      </c>
      <c r="I737" s="160" t="str">
        <f>IF(G737="","",INDEX(D.1[ĐVT],MATCH(G737,D.1[Tên sản phẩm],0)))</f>
        <v/>
      </c>
      <c r="J737" s="162" t="str">
        <f>IF(G737="","",INDEX(D.1[Đơn giá nhập
(Hàng tồn đầu kỳ)],MATCH(G737,D.1[Tên sản phẩm],0)))</f>
        <v/>
      </c>
      <c r="K737" s="162" t="str">
        <f t="shared" si="162"/>
        <v/>
      </c>
      <c r="L737" s="159"/>
      <c r="M737" s="163" t="str">
        <f t="shared" si="163"/>
        <v/>
      </c>
      <c r="N737" s="164"/>
      <c r="O737" s="162"/>
      <c r="P737" s="163" t="str">
        <f t="shared" si="164"/>
        <v/>
      </c>
      <c r="Q737" s="164" t="str">
        <f t="shared" ca="1" si="165"/>
        <v/>
      </c>
      <c r="R737" s="163" t="str">
        <f t="shared" si="166"/>
        <v/>
      </c>
      <c r="S737" s="163" t="str">
        <f ca="1">IF(AND(C737&lt;&gt;"",C737&lt;&gt;OFFSET(C737,1,0)),SUMIFS(M.1[Giá có thuế],M.1[Số ĐK],C737),"")</f>
        <v/>
      </c>
      <c r="T737" s="159"/>
      <c r="U737" s="161" t="str">
        <f>IF(T737="","",'Thông Tin Chung'!$L$3)</f>
        <v/>
      </c>
      <c r="V737" s="163" t="str">
        <f t="shared" ca="1" si="167"/>
        <v/>
      </c>
      <c r="W737" s="165"/>
      <c r="X737" s="155" t="str">
        <f ca="1">IF(C737="","",IF(OR(D737&lt;NgayBatDau,D737&gt;NgayKetThuc),"Ngày tháng phải nằm trong kỳ báo cáo",IF(AND(F737&lt;&gt;"",COUNTIF(D.3[Tên nhà cung cấp],F737)=0),"Tên NCC chưa khai báo trong DSNCC",IF(AND(G737&lt;&gt;"",COUNTIF(D.1[Tên sản phẩm],G737)=0),"SP này chưa khai báo trong DSSP",""))))</f>
        <v/>
      </c>
      <c r="Y737" s="23" t="str">
        <f t="shared" ca="1" si="169"/>
        <v/>
      </c>
      <c r="Z737" s="23" t="str">
        <f t="shared" ca="1" si="170"/>
        <v/>
      </c>
      <c r="AA737" s="23" t="str">
        <f t="shared" ca="1" si="171"/>
        <v/>
      </c>
    </row>
    <row r="738" spans="2:27" ht="27.75" customHeight="1" x14ac:dyDescent="0.2">
      <c r="B738" s="7">
        <f t="shared" si="158"/>
        <v>735</v>
      </c>
      <c r="C738" s="7" t="str">
        <f t="shared" ca="1" si="168"/>
        <v/>
      </c>
      <c r="D738" s="156" t="str">
        <f t="shared" ca="1" si="159"/>
        <v/>
      </c>
      <c r="E738" s="157" t="str">
        <f t="shared" ca="1" si="160"/>
        <v/>
      </c>
      <c r="F738" s="158" t="str">
        <f t="shared" ca="1" si="161"/>
        <v/>
      </c>
      <c r="G738" s="159"/>
      <c r="H738" s="159" t="str">
        <f>IF(G738="","",INDEX(D.1[Quy cách],MATCH(G738,D.1[Tên sản phẩm],0)))</f>
        <v/>
      </c>
      <c r="I738" s="160" t="str">
        <f>IF(G738="","",INDEX(D.1[ĐVT],MATCH(G738,D.1[Tên sản phẩm],0)))</f>
        <v/>
      </c>
      <c r="J738" s="162" t="str">
        <f>IF(G738="","",INDEX(D.1[Đơn giá nhập
(Hàng tồn đầu kỳ)],MATCH(G738,D.1[Tên sản phẩm],0)))</f>
        <v/>
      </c>
      <c r="K738" s="162" t="str">
        <f t="shared" si="162"/>
        <v/>
      </c>
      <c r="L738" s="159"/>
      <c r="M738" s="163" t="str">
        <f t="shared" si="163"/>
        <v/>
      </c>
      <c r="N738" s="164"/>
      <c r="O738" s="162"/>
      <c r="P738" s="163" t="str">
        <f t="shared" si="164"/>
        <v/>
      </c>
      <c r="Q738" s="164" t="str">
        <f t="shared" ca="1" si="165"/>
        <v/>
      </c>
      <c r="R738" s="163" t="str">
        <f t="shared" si="166"/>
        <v/>
      </c>
      <c r="S738" s="163" t="str">
        <f ca="1">IF(AND(C738&lt;&gt;"",C738&lt;&gt;OFFSET(C738,1,0)),SUMIFS(M.1[Giá có thuế],M.1[Số ĐK],C738),"")</f>
        <v/>
      </c>
      <c r="T738" s="159"/>
      <c r="U738" s="161" t="str">
        <f>IF(T738="","",'Thông Tin Chung'!$L$3)</f>
        <v/>
      </c>
      <c r="V738" s="163" t="str">
        <f t="shared" ca="1" si="167"/>
        <v/>
      </c>
      <c r="W738" s="165"/>
      <c r="X738" s="155" t="str">
        <f ca="1">IF(C738="","",IF(OR(D738&lt;NgayBatDau,D738&gt;NgayKetThuc),"Ngày tháng phải nằm trong kỳ báo cáo",IF(AND(F738&lt;&gt;"",COUNTIF(D.3[Tên nhà cung cấp],F738)=0),"Tên NCC chưa khai báo trong DSNCC",IF(AND(G738&lt;&gt;"",COUNTIF(D.1[Tên sản phẩm],G738)=0),"SP này chưa khai báo trong DSSP",""))))</f>
        <v/>
      </c>
      <c r="Y738" s="23" t="str">
        <f t="shared" ca="1" si="169"/>
        <v/>
      </c>
      <c r="Z738" s="23" t="str">
        <f t="shared" ca="1" si="170"/>
        <v/>
      </c>
      <c r="AA738" s="23" t="str">
        <f t="shared" ca="1" si="171"/>
        <v/>
      </c>
    </row>
    <row r="739" spans="2:27" ht="27.75" customHeight="1" x14ac:dyDescent="0.2">
      <c r="B739" s="7">
        <f t="shared" si="158"/>
        <v>736</v>
      </c>
      <c r="C739" s="7" t="str">
        <f t="shared" ca="1" si="168"/>
        <v/>
      </c>
      <c r="D739" s="156" t="str">
        <f t="shared" ca="1" si="159"/>
        <v/>
      </c>
      <c r="E739" s="157" t="str">
        <f t="shared" ca="1" si="160"/>
        <v/>
      </c>
      <c r="F739" s="158" t="str">
        <f t="shared" ca="1" si="161"/>
        <v/>
      </c>
      <c r="G739" s="159"/>
      <c r="H739" s="159" t="str">
        <f>IF(G739="","",INDEX(D.1[Quy cách],MATCH(G739,D.1[Tên sản phẩm],0)))</f>
        <v/>
      </c>
      <c r="I739" s="160" t="str">
        <f>IF(G739="","",INDEX(D.1[ĐVT],MATCH(G739,D.1[Tên sản phẩm],0)))</f>
        <v/>
      </c>
      <c r="J739" s="162" t="str">
        <f>IF(G739="","",INDEX(D.1[Đơn giá nhập
(Hàng tồn đầu kỳ)],MATCH(G739,D.1[Tên sản phẩm],0)))</f>
        <v/>
      </c>
      <c r="K739" s="162" t="str">
        <f t="shared" si="162"/>
        <v/>
      </c>
      <c r="L739" s="159"/>
      <c r="M739" s="163" t="str">
        <f t="shared" si="163"/>
        <v/>
      </c>
      <c r="N739" s="164"/>
      <c r="O739" s="162"/>
      <c r="P739" s="163" t="str">
        <f t="shared" si="164"/>
        <v/>
      </c>
      <c r="Q739" s="164" t="str">
        <f t="shared" ca="1" si="165"/>
        <v/>
      </c>
      <c r="R739" s="163" t="str">
        <f t="shared" si="166"/>
        <v/>
      </c>
      <c r="S739" s="163" t="str">
        <f ca="1">IF(AND(C739&lt;&gt;"",C739&lt;&gt;OFFSET(C739,1,0)),SUMIFS(M.1[Giá có thuế],M.1[Số ĐK],C739),"")</f>
        <v/>
      </c>
      <c r="T739" s="159"/>
      <c r="U739" s="161" t="str">
        <f>IF(T739="","",'Thông Tin Chung'!$L$3)</f>
        <v/>
      </c>
      <c r="V739" s="163" t="str">
        <f t="shared" ca="1" si="167"/>
        <v/>
      </c>
      <c r="W739" s="165"/>
      <c r="X739" s="155" t="str">
        <f ca="1">IF(C739="","",IF(OR(D739&lt;NgayBatDau,D739&gt;NgayKetThuc),"Ngày tháng phải nằm trong kỳ báo cáo",IF(AND(F739&lt;&gt;"",COUNTIF(D.3[Tên nhà cung cấp],F739)=0),"Tên NCC chưa khai báo trong DSNCC",IF(AND(G739&lt;&gt;"",COUNTIF(D.1[Tên sản phẩm],G739)=0),"SP này chưa khai báo trong DSSP",""))))</f>
        <v/>
      </c>
      <c r="Y739" s="23" t="str">
        <f t="shared" ca="1" si="169"/>
        <v/>
      </c>
      <c r="Z739" s="23" t="str">
        <f t="shared" ca="1" si="170"/>
        <v/>
      </c>
      <c r="AA739" s="23" t="str">
        <f t="shared" ca="1" si="171"/>
        <v/>
      </c>
    </row>
    <row r="740" spans="2:27" ht="27.75" customHeight="1" x14ac:dyDescent="0.2">
      <c r="B740" s="7">
        <f t="shared" si="158"/>
        <v>737</v>
      </c>
      <c r="C740" s="7" t="str">
        <f t="shared" ca="1" si="168"/>
        <v/>
      </c>
      <c r="D740" s="156" t="str">
        <f t="shared" ca="1" si="159"/>
        <v/>
      </c>
      <c r="E740" s="157" t="str">
        <f t="shared" ca="1" si="160"/>
        <v/>
      </c>
      <c r="F740" s="158" t="str">
        <f t="shared" ca="1" si="161"/>
        <v/>
      </c>
      <c r="G740" s="159"/>
      <c r="H740" s="159" t="str">
        <f>IF(G740="","",INDEX(D.1[Quy cách],MATCH(G740,D.1[Tên sản phẩm],0)))</f>
        <v/>
      </c>
      <c r="I740" s="160" t="str">
        <f>IF(G740="","",INDEX(D.1[ĐVT],MATCH(G740,D.1[Tên sản phẩm],0)))</f>
        <v/>
      </c>
      <c r="J740" s="162" t="str">
        <f>IF(G740="","",INDEX(D.1[Đơn giá nhập
(Hàng tồn đầu kỳ)],MATCH(G740,D.1[Tên sản phẩm],0)))</f>
        <v/>
      </c>
      <c r="K740" s="162" t="str">
        <f t="shared" si="162"/>
        <v/>
      </c>
      <c r="L740" s="159"/>
      <c r="M740" s="163" t="str">
        <f t="shared" si="163"/>
        <v/>
      </c>
      <c r="N740" s="164"/>
      <c r="O740" s="162"/>
      <c r="P740" s="163" t="str">
        <f t="shared" si="164"/>
        <v/>
      </c>
      <c r="Q740" s="164" t="str">
        <f t="shared" ca="1" si="165"/>
        <v/>
      </c>
      <c r="R740" s="163" t="str">
        <f t="shared" si="166"/>
        <v/>
      </c>
      <c r="S740" s="163" t="str">
        <f ca="1">IF(AND(C740&lt;&gt;"",C740&lt;&gt;OFFSET(C740,1,0)),SUMIFS(M.1[Giá có thuế],M.1[Số ĐK],C740),"")</f>
        <v/>
      </c>
      <c r="T740" s="159"/>
      <c r="U740" s="161" t="str">
        <f>IF(T740="","",'Thông Tin Chung'!$L$3)</f>
        <v/>
      </c>
      <c r="V740" s="163" t="str">
        <f t="shared" ca="1" si="167"/>
        <v/>
      </c>
      <c r="W740" s="165"/>
      <c r="X740" s="155" t="str">
        <f ca="1">IF(C740="","",IF(OR(D740&lt;NgayBatDau,D740&gt;NgayKetThuc),"Ngày tháng phải nằm trong kỳ báo cáo",IF(AND(F740&lt;&gt;"",COUNTIF(D.3[Tên nhà cung cấp],F740)=0),"Tên NCC chưa khai báo trong DSNCC",IF(AND(G740&lt;&gt;"",COUNTIF(D.1[Tên sản phẩm],G740)=0),"SP này chưa khai báo trong DSSP",""))))</f>
        <v/>
      </c>
      <c r="Y740" s="23" t="str">
        <f t="shared" ca="1" si="169"/>
        <v/>
      </c>
      <c r="Z740" s="23" t="str">
        <f t="shared" ca="1" si="170"/>
        <v/>
      </c>
      <c r="AA740" s="23" t="str">
        <f t="shared" ca="1" si="171"/>
        <v/>
      </c>
    </row>
    <row r="741" spans="2:27" ht="27.75" customHeight="1" x14ac:dyDescent="0.2">
      <c r="B741" s="7">
        <f t="shared" si="158"/>
        <v>738</v>
      </c>
      <c r="C741" s="7" t="str">
        <f t="shared" ca="1" si="168"/>
        <v/>
      </c>
      <c r="D741" s="156" t="str">
        <f t="shared" ca="1" si="159"/>
        <v/>
      </c>
      <c r="E741" s="157" t="str">
        <f t="shared" ca="1" si="160"/>
        <v/>
      </c>
      <c r="F741" s="158" t="str">
        <f t="shared" ca="1" si="161"/>
        <v/>
      </c>
      <c r="G741" s="159"/>
      <c r="H741" s="159" t="str">
        <f>IF(G741="","",INDEX(D.1[Quy cách],MATCH(G741,D.1[Tên sản phẩm],0)))</f>
        <v/>
      </c>
      <c r="I741" s="160" t="str">
        <f>IF(G741="","",INDEX(D.1[ĐVT],MATCH(G741,D.1[Tên sản phẩm],0)))</f>
        <v/>
      </c>
      <c r="J741" s="162" t="str">
        <f>IF(G741="","",INDEX(D.1[Đơn giá nhập
(Hàng tồn đầu kỳ)],MATCH(G741,D.1[Tên sản phẩm],0)))</f>
        <v/>
      </c>
      <c r="K741" s="162" t="str">
        <f t="shared" si="162"/>
        <v/>
      </c>
      <c r="L741" s="159"/>
      <c r="M741" s="163" t="str">
        <f t="shared" si="163"/>
        <v/>
      </c>
      <c r="N741" s="164"/>
      <c r="O741" s="162"/>
      <c r="P741" s="163" t="str">
        <f t="shared" si="164"/>
        <v/>
      </c>
      <c r="Q741" s="164" t="str">
        <f t="shared" ca="1" si="165"/>
        <v/>
      </c>
      <c r="R741" s="163" t="str">
        <f t="shared" si="166"/>
        <v/>
      </c>
      <c r="S741" s="163" t="str">
        <f ca="1">IF(AND(C741&lt;&gt;"",C741&lt;&gt;OFFSET(C741,1,0)),SUMIFS(M.1[Giá có thuế],M.1[Số ĐK],C741),"")</f>
        <v/>
      </c>
      <c r="T741" s="159"/>
      <c r="U741" s="161" t="str">
        <f>IF(T741="","",'Thông Tin Chung'!$L$3)</f>
        <v/>
      </c>
      <c r="V741" s="163" t="str">
        <f t="shared" ca="1" si="167"/>
        <v/>
      </c>
      <c r="W741" s="165"/>
      <c r="X741" s="155" t="str">
        <f ca="1">IF(C741="","",IF(OR(D741&lt;NgayBatDau,D741&gt;NgayKetThuc),"Ngày tháng phải nằm trong kỳ báo cáo",IF(AND(F741&lt;&gt;"",COUNTIF(D.3[Tên nhà cung cấp],F741)=0),"Tên NCC chưa khai báo trong DSNCC",IF(AND(G741&lt;&gt;"",COUNTIF(D.1[Tên sản phẩm],G741)=0),"SP này chưa khai báo trong DSSP",""))))</f>
        <v/>
      </c>
      <c r="Y741" s="23" t="str">
        <f t="shared" ca="1" si="169"/>
        <v/>
      </c>
      <c r="Z741" s="23" t="str">
        <f t="shared" ca="1" si="170"/>
        <v/>
      </c>
      <c r="AA741" s="23" t="str">
        <f t="shared" ca="1" si="171"/>
        <v/>
      </c>
    </row>
    <row r="742" spans="2:27" ht="27.75" customHeight="1" x14ac:dyDescent="0.2">
      <c r="B742" s="7">
        <f t="shared" si="158"/>
        <v>739</v>
      </c>
      <c r="C742" s="7" t="str">
        <f t="shared" ca="1" si="168"/>
        <v/>
      </c>
      <c r="D742" s="156" t="str">
        <f t="shared" ca="1" si="159"/>
        <v/>
      </c>
      <c r="E742" s="157" t="str">
        <f t="shared" ca="1" si="160"/>
        <v/>
      </c>
      <c r="F742" s="158" t="str">
        <f t="shared" ca="1" si="161"/>
        <v/>
      </c>
      <c r="G742" s="159"/>
      <c r="H742" s="159" t="str">
        <f>IF(G742="","",INDEX(D.1[Quy cách],MATCH(G742,D.1[Tên sản phẩm],0)))</f>
        <v/>
      </c>
      <c r="I742" s="160" t="str">
        <f>IF(G742="","",INDEX(D.1[ĐVT],MATCH(G742,D.1[Tên sản phẩm],0)))</f>
        <v/>
      </c>
      <c r="J742" s="162" t="str">
        <f>IF(G742="","",INDEX(D.1[Đơn giá nhập
(Hàng tồn đầu kỳ)],MATCH(G742,D.1[Tên sản phẩm],0)))</f>
        <v/>
      </c>
      <c r="K742" s="162" t="str">
        <f t="shared" si="162"/>
        <v/>
      </c>
      <c r="L742" s="159"/>
      <c r="M742" s="163" t="str">
        <f t="shared" si="163"/>
        <v/>
      </c>
      <c r="N742" s="164"/>
      <c r="O742" s="162"/>
      <c r="P742" s="163" t="str">
        <f t="shared" si="164"/>
        <v/>
      </c>
      <c r="Q742" s="164" t="str">
        <f t="shared" ca="1" si="165"/>
        <v/>
      </c>
      <c r="R742" s="163" t="str">
        <f t="shared" si="166"/>
        <v/>
      </c>
      <c r="S742" s="163" t="str">
        <f ca="1">IF(AND(C742&lt;&gt;"",C742&lt;&gt;OFFSET(C742,1,0)),SUMIFS(M.1[Giá có thuế],M.1[Số ĐK],C742),"")</f>
        <v/>
      </c>
      <c r="T742" s="159"/>
      <c r="U742" s="161" t="str">
        <f>IF(T742="","",'Thông Tin Chung'!$L$3)</f>
        <v/>
      </c>
      <c r="V742" s="163" t="str">
        <f t="shared" ca="1" si="167"/>
        <v/>
      </c>
      <c r="W742" s="165"/>
      <c r="X742" s="155" t="str">
        <f ca="1">IF(C742="","",IF(OR(D742&lt;NgayBatDau,D742&gt;NgayKetThuc),"Ngày tháng phải nằm trong kỳ báo cáo",IF(AND(F742&lt;&gt;"",COUNTIF(D.3[Tên nhà cung cấp],F742)=0),"Tên NCC chưa khai báo trong DSNCC",IF(AND(G742&lt;&gt;"",COUNTIF(D.1[Tên sản phẩm],G742)=0),"SP này chưa khai báo trong DSSP",""))))</f>
        <v/>
      </c>
      <c r="Y742" s="23" t="str">
        <f t="shared" ca="1" si="169"/>
        <v/>
      </c>
      <c r="Z742" s="23" t="str">
        <f t="shared" ca="1" si="170"/>
        <v/>
      </c>
      <c r="AA742" s="23" t="str">
        <f t="shared" ca="1" si="171"/>
        <v/>
      </c>
    </row>
    <row r="743" spans="2:27" ht="27.75" customHeight="1" x14ac:dyDescent="0.2">
      <c r="B743" s="7">
        <f t="shared" si="158"/>
        <v>740</v>
      </c>
      <c r="C743" s="7" t="str">
        <f t="shared" ca="1" si="168"/>
        <v/>
      </c>
      <c r="D743" s="156" t="str">
        <f t="shared" ca="1" si="159"/>
        <v/>
      </c>
      <c r="E743" s="157" t="str">
        <f t="shared" ca="1" si="160"/>
        <v/>
      </c>
      <c r="F743" s="158" t="str">
        <f t="shared" ca="1" si="161"/>
        <v/>
      </c>
      <c r="G743" s="159"/>
      <c r="H743" s="159" t="str">
        <f>IF(G743="","",INDEX(D.1[Quy cách],MATCH(G743,D.1[Tên sản phẩm],0)))</f>
        <v/>
      </c>
      <c r="I743" s="160" t="str">
        <f>IF(G743="","",INDEX(D.1[ĐVT],MATCH(G743,D.1[Tên sản phẩm],0)))</f>
        <v/>
      </c>
      <c r="J743" s="162" t="str">
        <f>IF(G743="","",INDEX(D.1[Đơn giá nhập
(Hàng tồn đầu kỳ)],MATCH(G743,D.1[Tên sản phẩm],0)))</f>
        <v/>
      </c>
      <c r="K743" s="162" t="str">
        <f t="shared" si="162"/>
        <v/>
      </c>
      <c r="L743" s="159"/>
      <c r="M743" s="163" t="str">
        <f t="shared" si="163"/>
        <v/>
      </c>
      <c r="N743" s="164"/>
      <c r="O743" s="162"/>
      <c r="P743" s="163" t="str">
        <f t="shared" si="164"/>
        <v/>
      </c>
      <c r="Q743" s="164" t="str">
        <f t="shared" ca="1" si="165"/>
        <v/>
      </c>
      <c r="R743" s="163" t="str">
        <f t="shared" si="166"/>
        <v/>
      </c>
      <c r="S743" s="163" t="str">
        <f ca="1">IF(AND(C743&lt;&gt;"",C743&lt;&gt;OFFSET(C743,1,0)),SUMIFS(M.1[Giá có thuế],M.1[Số ĐK],C743),"")</f>
        <v/>
      </c>
      <c r="T743" s="159"/>
      <c r="U743" s="161" t="str">
        <f>IF(T743="","",'Thông Tin Chung'!$L$3)</f>
        <v/>
      </c>
      <c r="V743" s="163" t="str">
        <f t="shared" ca="1" si="167"/>
        <v/>
      </c>
      <c r="W743" s="165"/>
      <c r="X743" s="155" t="str">
        <f ca="1">IF(C743="","",IF(OR(D743&lt;NgayBatDau,D743&gt;NgayKetThuc),"Ngày tháng phải nằm trong kỳ báo cáo",IF(AND(F743&lt;&gt;"",COUNTIF(D.3[Tên nhà cung cấp],F743)=0),"Tên NCC chưa khai báo trong DSNCC",IF(AND(G743&lt;&gt;"",COUNTIF(D.1[Tên sản phẩm],G743)=0),"SP này chưa khai báo trong DSSP",""))))</f>
        <v/>
      </c>
      <c r="Y743" s="23" t="str">
        <f t="shared" ca="1" si="169"/>
        <v/>
      </c>
      <c r="Z743" s="23" t="str">
        <f t="shared" ca="1" si="170"/>
        <v/>
      </c>
      <c r="AA743" s="23" t="str">
        <f t="shared" ca="1" si="171"/>
        <v/>
      </c>
    </row>
    <row r="744" spans="2:27" ht="27.75" customHeight="1" x14ac:dyDescent="0.2">
      <c r="B744" s="7">
        <f t="shared" si="158"/>
        <v>741</v>
      </c>
      <c r="C744" s="7" t="str">
        <f t="shared" ca="1" si="168"/>
        <v/>
      </c>
      <c r="D744" s="156" t="str">
        <f t="shared" ca="1" si="159"/>
        <v/>
      </c>
      <c r="E744" s="157" t="str">
        <f t="shared" ca="1" si="160"/>
        <v/>
      </c>
      <c r="F744" s="158" t="str">
        <f t="shared" ca="1" si="161"/>
        <v/>
      </c>
      <c r="G744" s="159"/>
      <c r="H744" s="159" t="str">
        <f>IF(G744="","",INDEX(D.1[Quy cách],MATCH(G744,D.1[Tên sản phẩm],0)))</f>
        <v/>
      </c>
      <c r="I744" s="160" t="str">
        <f>IF(G744="","",INDEX(D.1[ĐVT],MATCH(G744,D.1[Tên sản phẩm],0)))</f>
        <v/>
      </c>
      <c r="J744" s="162" t="str">
        <f>IF(G744="","",INDEX(D.1[Đơn giá nhập
(Hàng tồn đầu kỳ)],MATCH(G744,D.1[Tên sản phẩm],0)))</f>
        <v/>
      </c>
      <c r="K744" s="162" t="str">
        <f t="shared" si="162"/>
        <v/>
      </c>
      <c r="L744" s="159"/>
      <c r="M744" s="163" t="str">
        <f t="shared" si="163"/>
        <v/>
      </c>
      <c r="N744" s="164"/>
      <c r="O744" s="162"/>
      <c r="P744" s="163" t="str">
        <f t="shared" si="164"/>
        <v/>
      </c>
      <c r="Q744" s="164" t="str">
        <f t="shared" ca="1" si="165"/>
        <v/>
      </c>
      <c r="R744" s="163" t="str">
        <f t="shared" si="166"/>
        <v/>
      </c>
      <c r="S744" s="163" t="str">
        <f ca="1">IF(AND(C744&lt;&gt;"",C744&lt;&gt;OFFSET(C744,1,0)),SUMIFS(M.1[Giá có thuế],M.1[Số ĐK],C744),"")</f>
        <v/>
      </c>
      <c r="T744" s="159"/>
      <c r="U744" s="161" t="str">
        <f>IF(T744="","",'Thông Tin Chung'!$L$3)</f>
        <v/>
      </c>
      <c r="V744" s="163" t="str">
        <f t="shared" ca="1" si="167"/>
        <v/>
      </c>
      <c r="W744" s="165"/>
      <c r="X744" s="155" t="str">
        <f ca="1">IF(C744="","",IF(OR(D744&lt;NgayBatDau,D744&gt;NgayKetThuc),"Ngày tháng phải nằm trong kỳ báo cáo",IF(AND(F744&lt;&gt;"",COUNTIF(D.3[Tên nhà cung cấp],F744)=0),"Tên NCC chưa khai báo trong DSNCC",IF(AND(G744&lt;&gt;"",COUNTIF(D.1[Tên sản phẩm],G744)=0),"SP này chưa khai báo trong DSSP",""))))</f>
        <v/>
      </c>
      <c r="Y744" s="23" t="str">
        <f t="shared" ca="1" si="169"/>
        <v/>
      </c>
      <c r="Z744" s="23" t="str">
        <f t="shared" ca="1" si="170"/>
        <v/>
      </c>
      <c r="AA744" s="23" t="str">
        <f t="shared" ca="1" si="171"/>
        <v/>
      </c>
    </row>
    <row r="745" spans="2:27" ht="27.75" customHeight="1" x14ac:dyDescent="0.2">
      <c r="B745" s="7">
        <f t="shared" si="158"/>
        <v>742</v>
      </c>
      <c r="C745" s="7" t="str">
        <f t="shared" ca="1" si="168"/>
        <v/>
      </c>
      <c r="D745" s="156" t="str">
        <f t="shared" ca="1" si="159"/>
        <v/>
      </c>
      <c r="E745" s="157" t="str">
        <f t="shared" ca="1" si="160"/>
        <v/>
      </c>
      <c r="F745" s="158" t="str">
        <f t="shared" ca="1" si="161"/>
        <v/>
      </c>
      <c r="G745" s="159"/>
      <c r="H745" s="159" t="str">
        <f>IF(G745="","",INDEX(D.1[Quy cách],MATCH(G745,D.1[Tên sản phẩm],0)))</f>
        <v/>
      </c>
      <c r="I745" s="160" t="str">
        <f>IF(G745="","",INDEX(D.1[ĐVT],MATCH(G745,D.1[Tên sản phẩm],0)))</f>
        <v/>
      </c>
      <c r="J745" s="162" t="str">
        <f>IF(G745="","",INDEX(D.1[Đơn giá nhập
(Hàng tồn đầu kỳ)],MATCH(G745,D.1[Tên sản phẩm],0)))</f>
        <v/>
      </c>
      <c r="K745" s="162" t="str">
        <f t="shared" si="162"/>
        <v/>
      </c>
      <c r="L745" s="159"/>
      <c r="M745" s="163" t="str">
        <f t="shared" si="163"/>
        <v/>
      </c>
      <c r="N745" s="164"/>
      <c r="O745" s="162"/>
      <c r="P745" s="163" t="str">
        <f t="shared" si="164"/>
        <v/>
      </c>
      <c r="Q745" s="164" t="str">
        <f t="shared" ca="1" si="165"/>
        <v/>
      </c>
      <c r="R745" s="163" t="str">
        <f t="shared" si="166"/>
        <v/>
      </c>
      <c r="S745" s="163" t="str">
        <f ca="1">IF(AND(C745&lt;&gt;"",C745&lt;&gt;OFFSET(C745,1,0)),SUMIFS(M.1[Giá có thuế],M.1[Số ĐK],C745),"")</f>
        <v/>
      </c>
      <c r="T745" s="159"/>
      <c r="U745" s="161" t="str">
        <f>IF(T745="","",'Thông Tin Chung'!$L$3)</f>
        <v/>
      </c>
      <c r="V745" s="163" t="str">
        <f t="shared" ca="1" si="167"/>
        <v/>
      </c>
      <c r="W745" s="165"/>
      <c r="X745" s="155" t="str">
        <f ca="1">IF(C745="","",IF(OR(D745&lt;NgayBatDau,D745&gt;NgayKetThuc),"Ngày tháng phải nằm trong kỳ báo cáo",IF(AND(F745&lt;&gt;"",COUNTIF(D.3[Tên nhà cung cấp],F745)=0),"Tên NCC chưa khai báo trong DSNCC",IF(AND(G745&lt;&gt;"",COUNTIF(D.1[Tên sản phẩm],G745)=0),"SP này chưa khai báo trong DSSP",""))))</f>
        <v/>
      </c>
      <c r="Y745" s="23" t="str">
        <f t="shared" ca="1" si="169"/>
        <v/>
      </c>
      <c r="Z745" s="23" t="str">
        <f t="shared" ca="1" si="170"/>
        <v/>
      </c>
      <c r="AA745" s="23" t="str">
        <f t="shared" ca="1" si="171"/>
        <v/>
      </c>
    </row>
    <row r="746" spans="2:27" ht="27.75" customHeight="1" x14ac:dyDescent="0.2">
      <c r="B746" s="7">
        <f t="shared" si="158"/>
        <v>743</v>
      </c>
      <c r="C746" s="7" t="str">
        <f t="shared" ca="1" si="168"/>
        <v/>
      </c>
      <c r="D746" s="156" t="str">
        <f t="shared" ca="1" si="159"/>
        <v/>
      </c>
      <c r="E746" s="157" t="str">
        <f t="shared" ca="1" si="160"/>
        <v/>
      </c>
      <c r="F746" s="158" t="str">
        <f t="shared" ca="1" si="161"/>
        <v/>
      </c>
      <c r="G746" s="159"/>
      <c r="H746" s="159" t="str">
        <f>IF(G746="","",INDEX(D.1[Quy cách],MATCH(G746,D.1[Tên sản phẩm],0)))</f>
        <v/>
      </c>
      <c r="I746" s="160" t="str">
        <f>IF(G746="","",INDEX(D.1[ĐVT],MATCH(G746,D.1[Tên sản phẩm],0)))</f>
        <v/>
      </c>
      <c r="J746" s="162" t="str">
        <f>IF(G746="","",INDEX(D.1[Đơn giá nhập
(Hàng tồn đầu kỳ)],MATCH(G746,D.1[Tên sản phẩm],0)))</f>
        <v/>
      </c>
      <c r="K746" s="162" t="str">
        <f t="shared" si="162"/>
        <v/>
      </c>
      <c r="L746" s="159"/>
      <c r="M746" s="163" t="str">
        <f t="shared" si="163"/>
        <v/>
      </c>
      <c r="N746" s="164"/>
      <c r="O746" s="162"/>
      <c r="P746" s="163" t="str">
        <f t="shared" si="164"/>
        <v/>
      </c>
      <c r="Q746" s="164" t="str">
        <f t="shared" ca="1" si="165"/>
        <v/>
      </c>
      <c r="R746" s="163" t="str">
        <f t="shared" si="166"/>
        <v/>
      </c>
      <c r="S746" s="163" t="str">
        <f ca="1">IF(AND(C746&lt;&gt;"",C746&lt;&gt;OFFSET(C746,1,0)),SUMIFS(M.1[Giá có thuế],M.1[Số ĐK],C746),"")</f>
        <v/>
      </c>
      <c r="T746" s="159"/>
      <c r="U746" s="161" t="str">
        <f>IF(T746="","",'Thông Tin Chung'!$L$3)</f>
        <v/>
      </c>
      <c r="V746" s="163" t="str">
        <f t="shared" ca="1" si="167"/>
        <v/>
      </c>
      <c r="W746" s="165"/>
      <c r="X746" s="155" t="str">
        <f ca="1">IF(C746="","",IF(OR(D746&lt;NgayBatDau,D746&gt;NgayKetThuc),"Ngày tháng phải nằm trong kỳ báo cáo",IF(AND(F746&lt;&gt;"",COUNTIF(D.3[Tên nhà cung cấp],F746)=0),"Tên NCC chưa khai báo trong DSNCC",IF(AND(G746&lt;&gt;"",COUNTIF(D.1[Tên sản phẩm],G746)=0),"SP này chưa khai báo trong DSSP",""))))</f>
        <v/>
      </c>
      <c r="Y746" s="23" t="str">
        <f t="shared" ca="1" si="169"/>
        <v/>
      </c>
      <c r="Z746" s="23" t="str">
        <f t="shared" ca="1" si="170"/>
        <v/>
      </c>
      <c r="AA746" s="23" t="str">
        <f t="shared" ca="1" si="171"/>
        <v/>
      </c>
    </row>
    <row r="747" spans="2:27" ht="27.75" customHeight="1" x14ac:dyDescent="0.2">
      <c r="B747" s="7">
        <f t="shared" si="158"/>
        <v>744</v>
      </c>
      <c r="C747" s="7" t="str">
        <f t="shared" ca="1" si="168"/>
        <v/>
      </c>
      <c r="D747" s="156" t="str">
        <f t="shared" ca="1" si="159"/>
        <v/>
      </c>
      <c r="E747" s="157" t="str">
        <f t="shared" ca="1" si="160"/>
        <v/>
      </c>
      <c r="F747" s="158" t="str">
        <f t="shared" ca="1" si="161"/>
        <v/>
      </c>
      <c r="G747" s="159"/>
      <c r="H747" s="159" t="str">
        <f>IF(G747="","",INDEX(D.1[Quy cách],MATCH(G747,D.1[Tên sản phẩm],0)))</f>
        <v/>
      </c>
      <c r="I747" s="160" t="str">
        <f>IF(G747="","",INDEX(D.1[ĐVT],MATCH(G747,D.1[Tên sản phẩm],0)))</f>
        <v/>
      </c>
      <c r="J747" s="162" t="str">
        <f>IF(G747="","",INDEX(D.1[Đơn giá nhập
(Hàng tồn đầu kỳ)],MATCH(G747,D.1[Tên sản phẩm],0)))</f>
        <v/>
      </c>
      <c r="K747" s="162" t="str">
        <f t="shared" si="162"/>
        <v/>
      </c>
      <c r="L747" s="159"/>
      <c r="M747" s="163" t="str">
        <f t="shared" si="163"/>
        <v/>
      </c>
      <c r="N747" s="164"/>
      <c r="O747" s="162"/>
      <c r="P747" s="163" t="str">
        <f t="shared" si="164"/>
        <v/>
      </c>
      <c r="Q747" s="164" t="str">
        <f t="shared" ca="1" si="165"/>
        <v/>
      </c>
      <c r="R747" s="163" t="str">
        <f t="shared" si="166"/>
        <v/>
      </c>
      <c r="S747" s="163" t="str">
        <f ca="1">IF(AND(C747&lt;&gt;"",C747&lt;&gt;OFFSET(C747,1,0)),SUMIFS(M.1[Giá có thuế],M.1[Số ĐK],C747),"")</f>
        <v/>
      </c>
      <c r="T747" s="159"/>
      <c r="U747" s="161" t="str">
        <f>IF(T747="","",'Thông Tin Chung'!$L$3)</f>
        <v/>
      </c>
      <c r="V747" s="163" t="str">
        <f t="shared" ca="1" si="167"/>
        <v/>
      </c>
      <c r="W747" s="165"/>
      <c r="X747" s="155" t="str">
        <f ca="1">IF(C747="","",IF(OR(D747&lt;NgayBatDau,D747&gt;NgayKetThuc),"Ngày tháng phải nằm trong kỳ báo cáo",IF(AND(F747&lt;&gt;"",COUNTIF(D.3[Tên nhà cung cấp],F747)=0),"Tên NCC chưa khai báo trong DSNCC",IF(AND(G747&lt;&gt;"",COUNTIF(D.1[Tên sản phẩm],G747)=0),"SP này chưa khai báo trong DSSP",""))))</f>
        <v/>
      </c>
      <c r="Y747" s="23" t="str">
        <f t="shared" ca="1" si="169"/>
        <v/>
      </c>
      <c r="Z747" s="23" t="str">
        <f t="shared" ca="1" si="170"/>
        <v/>
      </c>
      <c r="AA747" s="23" t="str">
        <f t="shared" ca="1" si="171"/>
        <v/>
      </c>
    </row>
    <row r="748" spans="2:27" ht="27.75" customHeight="1" x14ac:dyDescent="0.2">
      <c r="B748" s="7">
        <f t="shared" si="158"/>
        <v>745</v>
      </c>
      <c r="C748" s="7" t="str">
        <f t="shared" ca="1" si="168"/>
        <v/>
      </c>
      <c r="D748" s="156" t="str">
        <f t="shared" ca="1" si="159"/>
        <v/>
      </c>
      <c r="E748" s="157" t="str">
        <f t="shared" ca="1" si="160"/>
        <v/>
      </c>
      <c r="F748" s="158" t="str">
        <f t="shared" ca="1" si="161"/>
        <v/>
      </c>
      <c r="G748" s="159"/>
      <c r="H748" s="159" t="str">
        <f>IF(G748="","",INDEX(D.1[Quy cách],MATCH(G748,D.1[Tên sản phẩm],0)))</f>
        <v/>
      </c>
      <c r="I748" s="160" t="str">
        <f>IF(G748="","",INDEX(D.1[ĐVT],MATCH(G748,D.1[Tên sản phẩm],0)))</f>
        <v/>
      </c>
      <c r="J748" s="162" t="str">
        <f>IF(G748="","",INDEX(D.1[Đơn giá nhập
(Hàng tồn đầu kỳ)],MATCH(G748,D.1[Tên sản phẩm],0)))</f>
        <v/>
      </c>
      <c r="K748" s="162" t="str">
        <f t="shared" si="162"/>
        <v/>
      </c>
      <c r="L748" s="159"/>
      <c r="M748" s="163" t="str">
        <f t="shared" si="163"/>
        <v/>
      </c>
      <c r="N748" s="164"/>
      <c r="O748" s="162"/>
      <c r="P748" s="163" t="str">
        <f t="shared" si="164"/>
        <v/>
      </c>
      <c r="Q748" s="164" t="str">
        <f t="shared" ca="1" si="165"/>
        <v/>
      </c>
      <c r="R748" s="163" t="str">
        <f t="shared" si="166"/>
        <v/>
      </c>
      <c r="S748" s="163" t="str">
        <f ca="1">IF(AND(C748&lt;&gt;"",C748&lt;&gt;OFFSET(C748,1,0)),SUMIFS(M.1[Giá có thuế],M.1[Số ĐK],C748),"")</f>
        <v/>
      </c>
      <c r="T748" s="159"/>
      <c r="U748" s="161" t="str">
        <f>IF(T748="","",'Thông Tin Chung'!$L$3)</f>
        <v/>
      </c>
      <c r="V748" s="163" t="str">
        <f t="shared" ca="1" si="167"/>
        <v/>
      </c>
      <c r="W748" s="165"/>
      <c r="X748" s="155" t="str">
        <f ca="1">IF(C748="","",IF(OR(D748&lt;NgayBatDau,D748&gt;NgayKetThuc),"Ngày tháng phải nằm trong kỳ báo cáo",IF(AND(F748&lt;&gt;"",COUNTIF(D.3[Tên nhà cung cấp],F748)=0),"Tên NCC chưa khai báo trong DSNCC",IF(AND(G748&lt;&gt;"",COUNTIF(D.1[Tên sản phẩm],G748)=0),"SP này chưa khai báo trong DSSP",""))))</f>
        <v/>
      </c>
      <c r="Y748" s="23" t="str">
        <f t="shared" ca="1" si="169"/>
        <v/>
      </c>
      <c r="Z748" s="23" t="str">
        <f t="shared" ca="1" si="170"/>
        <v/>
      </c>
      <c r="AA748" s="23" t="str">
        <f t="shared" ca="1" si="171"/>
        <v/>
      </c>
    </row>
    <row r="749" spans="2:27" ht="27.75" customHeight="1" x14ac:dyDescent="0.2">
      <c r="B749" s="7">
        <f t="shared" si="158"/>
        <v>746</v>
      </c>
      <c r="C749" s="7" t="str">
        <f t="shared" ca="1" si="168"/>
        <v/>
      </c>
      <c r="D749" s="156" t="str">
        <f t="shared" ca="1" si="159"/>
        <v/>
      </c>
      <c r="E749" s="157" t="str">
        <f t="shared" ca="1" si="160"/>
        <v/>
      </c>
      <c r="F749" s="158" t="str">
        <f t="shared" ca="1" si="161"/>
        <v/>
      </c>
      <c r="G749" s="159"/>
      <c r="H749" s="159" t="str">
        <f>IF(G749="","",INDEX(D.1[Quy cách],MATCH(G749,D.1[Tên sản phẩm],0)))</f>
        <v/>
      </c>
      <c r="I749" s="160" t="str">
        <f>IF(G749="","",INDEX(D.1[ĐVT],MATCH(G749,D.1[Tên sản phẩm],0)))</f>
        <v/>
      </c>
      <c r="J749" s="162" t="str">
        <f>IF(G749="","",INDEX(D.1[Đơn giá nhập
(Hàng tồn đầu kỳ)],MATCH(G749,D.1[Tên sản phẩm],0)))</f>
        <v/>
      </c>
      <c r="K749" s="162" t="str">
        <f t="shared" si="162"/>
        <v/>
      </c>
      <c r="L749" s="159"/>
      <c r="M749" s="163" t="str">
        <f t="shared" si="163"/>
        <v/>
      </c>
      <c r="N749" s="164"/>
      <c r="O749" s="162"/>
      <c r="P749" s="163" t="str">
        <f t="shared" si="164"/>
        <v/>
      </c>
      <c r="Q749" s="164" t="str">
        <f t="shared" ca="1" si="165"/>
        <v/>
      </c>
      <c r="R749" s="163" t="str">
        <f t="shared" si="166"/>
        <v/>
      </c>
      <c r="S749" s="163" t="str">
        <f ca="1">IF(AND(C749&lt;&gt;"",C749&lt;&gt;OFFSET(C749,1,0)),SUMIFS(M.1[Giá có thuế],M.1[Số ĐK],C749),"")</f>
        <v/>
      </c>
      <c r="T749" s="159"/>
      <c r="U749" s="161" t="str">
        <f>IF(T749="","",'Thông Tin Chung'!$L$3)</f>
        <v/>
      </c>
      <c r="V749" s="163" t="str">
        <f t="shared" ca="1" si="167"/>
        <v/>
      </c>
      <c r="W749" s="165"/>
      <c r="X749" s="155" t="str">
        <f ca="1">IF(C749="","",IF(OR(D749&lt;NgayBatDau,D749&gt;NgayKetThuc),"Ngày tháng phải nằm trong kỳ báo cáo",IF(AND(F749&lt;&gt;"",COUNTIF(D.3[Tên nhà cung cấp],F749)=0),"Tên NCC chưa khai báo trong DSNCC",IF(AND(G749&lt;&gt;"",COUNTIF(D.1[Tên sản phẩm],G749)=0),"SP này chưa khai báo trong DSSP",""))))</f>
        <v/>
      </c>
      <c r="Y749" s="23" t="str">
        <f t="shared" ca="1" si="169"/>
        <v/>
      </c>
      <c r="Z749" s="23" t="str">
        <f t="shared" ca="1" si="170"/>
        <v/>
      </c>
      <c r="AA749" s="23" t="str">
        <f t="shared" ca="1" si="171"/>
        <v/>
      </c>
    </row>
    <row r="750" spans="2:27" ht="27.75" customHeight="1" x14ac:dyDescent="0.2">
      <c r="B750" s="7">
        <f t="shared" si="158"/>
        <v>747</v>
      </c>
      <c r="C750" s="7" t="str">
        <f t="shared" ca="1" si="168"/>
        <v/>
      </c>
      <c r="D750" s="156" t="str">
        <f t="shared" ca="1" si="159"/>
        <v/>
      </c>
      <c r="E750" s="157" t="str">
        <f t="shared" ca="1" si="160"/>
        <v/>
      </c>
      <c r="F750" s="158" t="str">
        <f t="shared" ca="1" si="161"/>
        <v/>
      </c>
      <c r="G750" s="159"/>
      <c r="H750" s="159" t="str">
        <f>IF(G750="","",INDEX(D.1[Quy cách],MATCH(G750,D.1[Tên sản phẩm],0)))</f>
        <v/>
      </c>
      <c r="I750" s="160" t="str">
        <f>IF(G750="","",INDEX(D.1[ĐVT],MATCH(G750,D.1[Tên sản phẩm],0)))</f>
        <v/>
      </c>
      <c r="J750" s="162" t="str">
        <f>IF(G750="","",INDEX(D.1[Đơn giá nhập
(Hàng tồn đầu kỳ)],MATCH(G750,D.1[Tên sản phẩm],0)))</f>
        <v/>
      </c>
      <c r="K750" s="162" t="str">
        <f t="shared" si="162"/>
        <v/>
      </c>
      <c r="L750" s="159"/>
      <c r="M750" s="163" t="str">
        <f t="shared" si="163"/>
        <v/>
      </c>
      <c r="N750" s="164"/>
      <c r="O750" s="162"/>
      <c r="P750" s="163" t="str">
        <f t="shared" si="164"/>
        <v/>
      </c>
      <c r="Q750" s="164" t="str">
        <f t="shared" ca="1" si="165"/>
        <v/>
      </c>
      <c r="R750" s="163" t="str">
        <f t="shared" si="166"/>
        <v/>
      </c>
      <c r="S750" s="163" t="str">
        <f ca="1">IF(AND(C750&lt;&gt;"",C750&lt;&gt;OFFSET(C750,1,0)),SUMIFS(M.1[Giá có thuế],M.1[Số ĐK],C750),"")</f>
        <v/>
      </c>
      <c r="T750" s="159"/>
      <c r="U750" s="161" t="str">
        <f>IF(T750="","",'Thông Tin Chung'!$L$3)</f>
        <v/>
      </c>
      <c r="V750" s="163" t="str">
        <f t="shared" ca="1" si="167"/>
        <v/>
      </c>
      <c r="W750" s="165"/>
      <c r="X750" s="155" t="str">
        <f ca="1">IF(C750="","",IF(OR(D750&lt;NgayBatDau,D750&gt;NgayKetThuc),"Ngày tháng phải nằm trong kỳ báo cáo",IF(AND(F750&lt;&gt;"",COUNTIF(D.3[Tên nhà cung cấp],F750)=0),"Tên NCC chưa khai báo trong DSNCC",IF(AND(G750&lt;&gt;"",COUNTIF(D.1[Tên sản phẩm],G750)=0),"SP này chưa khai báo trong DSSP",""))))</f>
        <v/>
      </c>
      <c r="Y750" s="23" t="str">
        <f t="shared" ca="1" si="169"/>
        <v/>
      </c>
      <c r="Z750" s="23" t="str">
        <f t="shared" ca="1" si="170"/>
        <v/>
      </c>
      <c r="AA750" s="23" t="str">
        <f t="shared" ca="1" si="171"/>
        <v/>
      </c>
    </row>
    <row r="751" spans="2:27" ht="27.75" customHeight="1" x14ac:dyDescent="0.2">
      <c r="B751" s="7">
        <f t="shared" si="158"/>
        <v>748</v>
      </c>
      <c r="C751" s="7" t="str">
        <f t="shared" ca="1" si="168"/>
        <v/>
      </c>
      <c r="D751" s="156" t="str">
        <f t="shared" ca="1" si="159"/>
        <v/>
      </c>
      <c r="E751" s="157" t="str">
        <f t="shared" ca="1" si="160"/>
        <v/>
      </c>
      <c r="F751" s="158" t="str">
        <f t="shared" ca="1" si="161"/>
        <v/>
      </c>
      <c r="G751" s="159"/>
      <c r="H751" s="159" t="str">
        <f>IF(G751="","",INDEX(D.1[Quy cách],MATCH(G751,D.1[Tên sản phẩm],0)))</f>
        <v/>
      </c>
      <c r="I751" s="160" t="str">
        <f>IF(G751="","",INDEX(D.1[ĐVT],MATCH(G751,D.1[Tên sản phẩm],0)))</f>
        <v/>
      </c>
      <c r="J751" s="162" t="str">
        <f>IF(G751="","",INDEX(D.1[Đơn giá nhập
(Hàng tồn đầu kỳ)],MATCH(G751,D.1[Tên sản phẩm],0)))</f>
        <v/>
      </c>
      <c r="K751" s="162" t="str">
        <f t="shared" si="162"/>
        <v/>
      </c>
      <c r="L751" s="159"/>
      <c r="M751" s="163" t="str">
        <f t="shared" si="163"/>
        <v/>
      </c>
      <c r="N751" s="164"/>
      <c r="O751" s="162"/>
      <c r="P751" s="163" t="str">
        <f t="shared" si="164"/>
        <v/>
      </c>
      <c r="Q751" s="164" t="str">
        <f t="shared" ca="1" si="165"/>
        <v/>
      </c>
      <c r="R751" s="163" t="str">
        <f t="shared" si="166"/>
        <v/>
      </c>
      <c r="S751" s="163" t="str">
        <f ca="1">IF(AND(C751&lt;&gt;"",C751&lt;&gt;OFFSET(C751,1,0)),SUMIFS(M.1[Giá có thuế],M.1[Số ĐK],C751),"")</f>
        <v/>
      </c>
      <c r="T751" s="159"/>
      <c r="U751" s="161" t="str">
        <f>IF(T751="","",'Thông Tin Chung'!$L$3)</f>
        <v/>
      </c>
      <c r="V751" s="163" t="str">
        <f t="shared" ca="1" si="167"/>
        <v/>
      </c>
      <c r="W751" s="165"/>
      <c r="X751" s="155" t="str">
        <f ca="1">IF(C751="","",IF(OR(D751&lt;NgayBatDau,D751&gt;NgayKetThuc),"Ngày tháng phải nằm trong kỳ báo cáo",IF(AND(F751&lt;&gt;"",COUNTIF(D.3[Tên nhà cung cấp],F751)=0),"Tên NCC chưa khai báo trong DSNCC",IF(AND(G751&lt;&gt;"",COUNTIF(D.1[Tên sản phẩm],G751)=0),"SP này chưa khai báo trong DSSP",""))))</f>
        <v/>
      </c>
      <c r="Y751" s="23" t="str">
        <f t="shared" ca="1" si="169"/>
        <v/>
      </c>
      <c r="Z751" s="23" t="str">
        <f t="shared" ca="1" si="170"/>
        <v/>
      </c>
      <c r="AA751" s="23" t="str">
        <f t="shared" ca="1" si="171"/>
        <v/>
      </c>
    </row>
    <row r="752" spans="2:27" ht="27.75" customHeight="1" x14ac:dyDescent="0.2">
      <c r="B752" s="7">
        <f t="shared" si="158"/>
        <v>749</v>
      </c>
      <c r="C752" s="7" t="str">
        <f t="shared" ca="1" si="168"/>
        <v/>
      </c>
      <c r="D752" s="156" t="str">
        <f t="shared" ca="1" si="159"/>
        <v/>
      </c>
      <c r="E752" s="157" t="str">
        <f t="shared" ca="1" si="160"/>
        <v/>
      </c>
      <c r="F752" s="158" t="str">
        <f t="shared" ca="1" si="161"/>
        <v/>
      </c>
      <c r="G752" s="159"/>
      <c r="H752" s="159" t="str">
        <f>IF(G752="","",INDEX(D.1[Quy cách],MATCH(G752,D.1[Tên sản phẩm],0)))</f>
        <v/>
      </c>
      <c r="I752" s="160" t="str">
        <f>IF(G752="","",INDEX(D.1[ĐVT],MATCH(G752,D.1[Tên sản phẩm],0)))</f>
        <v/>
      </c>
      <c r="J752" s="162" t="str">
        <f>IF(G752="","",INDEX(D.1[Đơn giá nhập
(Hàng tồn đầu kỳ)],MATCH(G752,D.1[Tên sản phẩm],0)))</f>
        <v/>
      </c>
      <c r="K752" s="162" t="str">
        <f t="shared" si="162"/>
        <v/>
      </c>
      <c r="L752" s="159"/>
      <c r="M752" s="163" t="str">
        <f t="shared" si="163"/>
        <v/>
      </c>
      <c r="N752" s="164"/>
      <c r="O752" s="162"/>
      <c r="P752" s="163" t="str">
        <f t="shared" si="164"/>
        <v/>
      </c>
      <c r="Q752" s="164" t="str">
        <f t="shared" ca="1" si="165"/>
        <v/>
      </c>
      <c r="R752" s="163" t="str">
        <f t="shared" si="166"/>
        <v/>
      </c>
      <c r="S752" s="163" t="str">
        <f ca="1">IF(AND(C752&lt;&gt;"",C752&lt;&gt;OFFSET(C752,1,0)),SUMIFS(M.1[Giá có thuế],M.1[Số ĐK],C752),"")</f>
        <v/>
      </c>
      <c r="T752" s="159"/>
      <c r="U752" s="161" t="str">
        <f>IF(T752="","",'Thông Tin Chung'!$L$3)</f>
        <v/>
      </c>
      <c r="V752" s="163" t="str">
        <f t="shared" ca="1" si="167"/>
        <v/>
      </c>
      <c r="W752" s="165"/>
      <c r="X752" s="155" t="str">
        <f ca="1">IF(C752="","",IF(OR(D752&lt;NgayBatDau,D752&gt;NgayKetThuc),"Ngày tháng phải nằm trong kỳ báo cáo",IF(AND(F752&lt;&gt;"",COUNTIF(D.3[Tên nhà cung cấp],F752)=0),"Tên NCC chưa khai báo trong DSNCC",IF(AND(G752&lt;&gt;"",COUNTIF(D.1[Tên sản phẩm],G752)=0),"SP này chưa khai báo trong DSSP",""))))</f>
        <v/>
      </c>
      <c r="Y752" s="23" t="str">
        <f t="shared" ca="1" si="169"/>
        <v/>
      </c>
      <c r="Z752" s="23" t="str">
        <f t="shared" ca="1" si="170"/>
        <v/>
      </c>
      <c r="AA752" s="23" t="str">
        <f t="shared" ca="1" si="171"/>
        <v/>
      </c>
    </row>
    <row r="753" spans="2:27" ht="27.75" customHeight="1" x14ac:dyDescent="0.2">
      <c r="B753" s="7">
        <f t="shared" si="158"/>
        <v>750</v>
      </c>
      <c r="C753" s="7" t="str">
        <f t="shared" ca="1" si="168"/>
        <v/>
      </c>
      <c r="D753" s="156" t="str">
        <f t="shared" ca="1" si="159"/>
        <v/>
      </c>
      <c r="E753" s="157" t="str">
        <f t="shared" ca="1" si="160"/>
        <v/>
      </c>
      <c r="F753" s="158" t="str">
        <f t="shared" ca="1" si="161"/>
        <v/>
      </c>
      <c r="G753" s="159"/>
      <c r="H753" s="159" t="str">
        <f>IF(G753="","",INDEX(D.1[Quy cách],MATCH(G753,D.1[Tên sản phẩm],0)))</f>
        <v/>
      </c>
      <c r="I753" s="160" t="str">
        <f>IF(G753="","",INDEX(D.1[ĐVT],MATCH(G753,D.1[Tên sản phẩm],0)))</f>
        <v/>
      </c>
      <c r="J753" s="162" t="str">
        <f>IF(G753="","",INDEX(D.1[Đơn giá nhập
(Hàng tồn đầu kỳ)],MATCH(G753,D.1[Tên sản phẩm],0)))</f>
        <v/>
      </c>
      <c r="K753" s="162" t="str">
        <f t="shared" si="162"/>
        <v/>
      </c>
      <c r="L753" s="159"/>
      <c r="M753" s="163" t="str">
        <f t="shared" si="163"/>
        <v/>
      </c>
      <c r="N753" s="164"/>
      <c r="O753" s="162"/>
      <c r="P753" s="163" t="str">
        <f t="shared" si="164"/>
        <v/>
      </c>
      <c r="Q753" s="164" t="str">
        <f t="shared" ca="1" si="165"/>
        <v/>
      </c>
      <c r="R753" s="163" t="str">
        <f t="shared" si="166"/>
        <v/>
      </c>
      <c r="S753" s="163" t="str">
        <f ca="1">IF(AND(C753&lt;&gt;"",C753&lt;&gt;OFFSET(C753,1,0)),SUMIFS(M.1[Giá có thuế],M.1[Số ĐK],C753),"")</f>
        <v/>
      </c>
      <c r="T753" s="159"/>
      <c r="U753" s="161" t="str">
        <f>IF(T753="","",'Thông Tin Chung'!$L$3)</f>
        <v/>
      </c>
      <c r="V753" s="163" t="str">
        <f t="shared" ca="1" si="167"/>
        <v/>
      </c>
      <c r="W753" s="165"/>
      <c r="X753" s="155" t="str">
        <f ca="1">IF(C753="","",IF(OR(D753&lt;NgayBatDau,D753&gt;NgayKetThuc),"Ngày tháng phải nằm trong kỳ báo cáo",IF(AND(F753&lt;&gt;"",COUNTIF(D.3[Tên nhà cung cấp],F753)=0),"Tên NCC chưa khai báo trong DSNCC",IF(AND(G753&lt;&gt;"",COUNTIF(D.1[Tên sản phẩm],G753)=0),"SP này chưa khai báo trong DSSP",""))))</f>
        <v/>
      </c>
      <c r="Y753" s="23" t="str">
        <f t="shared" ca="1" si="169"/>
        <v/>
      </c>
      <c r="Z753" s="23" t="str">
        <f t="shared" ca="1" si="170"/>
        <v/>
      </c>
      <c r="AA753" s="23" t="str">
        <f t="shared" ca="1" si="171"/>
        <v/>
      </c>
    </row>
    <row r="754" spans="2:27" ht="27.75" customHeight="1" x14ac:dyDescent="0.2">
      <c r="B754" s="7">
        <f t="shared" si="158"/>
        <v>751</v>
      </c>
      <c r="C754" s="7" t="str">
        <f t="shared" ca="1" si="168"/>
        <v/>
      </c>
      <c r="D754" s="156" t="str">
        <f t="shared" ca="1" si="159"/>
        <v/>
      </c>
      <c r="E754" s="157" t="str">
        <f t="shared" ca="1" si="160"/>
        <v/>
      </c>
      <c r="F754" s="158" t="str">
        <f t="shared" ca="1" si="161"/>
        <v/>
      </c>
      <c r="G754" s="159"/>
      <c r="H754" s="159" t="str">
        <f>IF(G754="","",INDEX(D.1[Quy cách],MATCH(G754,D.1[Tên sản phẩm],0)))</f>
        <v/>
      </c>
      <c r="I754" s="160" t="str">
        <f>IF(G754="","",INDEX(D.1[ĐVT],MATCH(G754,D.1[Tên sản phẩm],0)))</f>
        <v/>
      </c>
      <c r="J754" s="162" t="str">
        <f>IF(G754="","",INDEX(D.1[Đơn giá nhập
(Hàng tồn đầu kỳ)],MATCH(G754,D.1[Tên sản phẩm],0)))</f>
        <v/>
      </c>
      <c r="K754" s="162" t="str">
        <f t="shared" si="162"/>
        <v/>
      </c>
      <c r="L754" s="159"/>
      <c r="M754" s="163" t="str">
        <f t="shared" si="163"/>
        <v/>
      </c>
      <c r="N754" s="164"/>
      <c r="O754" s="162"/>
      <c r="P754" s="163" t="str">
        <f t="shared" si="164"/>
        <v/>
      </c>
      <c r="Q754" s="164" t="str">
        <f t="shared" ca="1" si="165"/>
        <v/>
      </c>
      <c r="R754" s="163" t="str">
        <f t="shared" si="166"/>
        <v/>
      </c>
      <c r="S754" s="163" t="str">
        <f ca="1">IF(AND(C754&lt;&gt;"",C754&lt;&gt;OFFSET(C754,1,0)),SUMIFS(M.1[Giá có thuế],M.1[Số ĐK],C754),"")</f>
        <v/>
      </c>
      <c r="T754" s="159"/>
      <c r="U754" s="161" t="str">
        <f>IF(T754="","",'Thông Tin Chung'!$L$3)</f>
        <v/>
      </c>
      <c r="V754" s="163" t="str">
        <f t="shared" ca="1" si="167"/>
        <v/>
      </c>
      <c r="W754" s="165"/>
      <c r="X754" s="155" t="str">
        <f ca="1">IF(C754="","",IF(OR(D754&lt;NgayBatDau,D754&gt;NgayKetThuc),"Ngày tháng phải nằm trong kỳ báo cáo",IF(AND(F754&lt;&gt;"",COUNTIF(D.3[Tên nhà cung cấp],F754)=0),"Tên NCC chưa khai báo trong DSNCC",IF(AND(G754&lt;&gt;"",COUNTIF(D.1[Tên sản phẩm],G754)=0),"SP này chưa khai báo trong DSSP",""))))</f>
        <v/>
      </c>
      <c r="Y754" s="23" t="str">
        <f t="shared" ca="1" si="169"/>
        <v/>
      </c>
      <c r="Z754" s="23" t="str">
        <f t="shared" ca="1" si="170"/>
        <v/>
      </c>
      <c r="AA754" s="23" t="str">
        <f t="shared" ca="1" si="171"/>
        <v/>
      </c>
    </row>
    <row r="755" spans="2:27" ht="27.75" customHeight="1" x14ac:dyDescent="0.2">
      <c r="B755" s="7">
        <f t="shared" si="158"/>
        <v>752</v>
      </c>
      <c r="C755" s="7" t="str">
        <f t="shared" ca="1" si="168"/>
        <v/>
      </c>
      <c r="D755" s="156" t="str">
        <f t="shared" ca="1" si="159"/>
        <v/>
      </c>
      <c r="E755" s="157" t="str">
        <f t="shared" ca="1" si="160"/>
        <v/>
      </c>
      <c r="F755" s="158" t="str">
        <f t="shared" ca="1" si="161"/>
        <v/>
      </c>
      <c r="G755" s="159"/>
      <c r="H755" s="159" t="str">
        <f>IF(G755="","",INDEX(D.1[Quy cách],MATCH(G755,D.1[Tên sản phẩm],0)))</f>
        <v/>
      </c>
      <c r="I755" s="160" t="str">
        <f>IF(G755="","",INDEX(D.1[ĐVT],MATCH(G755,D.1[Tên sản phẩm],0)))</f>
        <v/>
      </c>
      <c r="J755" s="162" t="str">
        <f>IF(G755="","",INDEX(D.1[Đơn giá nhập
(Hàng tồn đầu kỳ)],MATCH(G755,D.1[Tên sản phẩm],0)))</f>
        <v/>
      </c>
      <c r="K755" s="162" t="str">
        <f t="shared" si="162"/>
        <v/>
      </c>
      <c r="L755" s="159"/>
      <c r="M755" s="163" t="str">
        <f t="shared" si="163"/>
        <v/>
      </c>
      <c r="N755" s="164"/>
      <c r="O755" s="162"/>
      <c r="P755" s="163" t="str">
        <f t="shared" si="164"/>
        <v/>
      </c>
      <c r="Q755" s="164" t="str">
        <f t="shared" ca="1" si="165"/>
        <v/>
      </c>
      <c r="R755" s="163" t="str">
        <f t="shared" si="166"/>
        <v/>
      </c>
      <c r="S755" s="163" t="str">
        <f ca="1">IF(AND(C755&lt;&gt;"",C755&lt;&gt;OFFSET(C755,1,0)),SUMIFS(M.1[Giá có thuế],M.1[Số ĐK],C755),"")</f>
        <v/>
      </c>
      <c r="T755" s="159"/>
      <c r="U755" s="161" t="str">
        <f>IF(T755="","",'Thông Tin Chung'!$L$3)</f>
        <v/>
      </c>
      <c r="V755" s="163" t="str">
        <f t="shared" ca="1" si="167"/>
        <v/>
      </c>
      <c r="W755" s="165"/>
      <c r="X755" s="155" t="str">
        <f ca="1">IF(C755="","",IF(OR(D755&lt;NgayBatDau,D755&gt;NgayKetThuc),"Ngày tháng phải nằm trong kỳ báo cáo",IF(AND(F755&lt;&gt;"",COUNTIF(D.3[Tên nhà cung cấp],F755)=0),"Tên NCC chưa khai báo trong DSNCC",IF(AND(G755&lt;&gt;"",COUNTIF(D.1[Tên sản phẩm],G755)=0),"SP này chưa khai báo trong DSSP",""))))</f>
        <v/>
      </c>
      <c r="Y755" s="23" t="str">
        <f t="shared" ca="1" si="169"/>
        <v/>
      </c>
      <c r="Z755" s="23" t="str">
        <f t="shared" ca="1" si="170"/>
        <v/>
      </c>
      <c r="AA755" s="23" t="str">
        <f t="shared" ca="1" si="171"/>
        <v/>
      </c>
    </row>
    <row r="756" spans="2:27" ht="27.75" customHeight="1" x14ac:dyDescent="0.2">
      <c r="B756" s="7">
        <f t="shared" si="158"/>
        <v>753</v>
      </c>
      <c r="C756" s="7" t="str">
        <f t="shared" ca="1" si="168"/>
        <v/>
      </c>
      <c r="D756" s="156" t="str">
        <f t="shared" ca="1" si="159"/>
        <v/>
      </c>
      <c r="E756" s="157" t="str">
        <f t="shared" ca="1" si="160"/>
        <v/>
      </c>
      <c r="F756" s="158" t="str">
        <f t="shared" ca="1" si="161"/>
        <v/>
      </c>
      <c r="G756" s="159"/>
      <c r="H756" s="159" t="str">
        <f>IF(G756="","",INDEX(D.1[Quy cách],MATCH(G756,D.1[Tên sản phẩm],0)))</f>
        <v/>
      </c>
      <c r="I756" s="160" t="str">
        <f>IF(G756="","",INDEX(D.1[ĐVT],MATCH(G756,D.1[Tên sản phẩm],0)))</f>
        <v/>
      </c>
      <c r="J756" s="162" t="str">
        <f>IF(G756="","",INDEX(D.1[Đơn giá nhập
(Hàng tồn đầu kỳ)],MATCH(G756,D.1[Tên sản phẩm],0)))</f>
        <v/>
      </c>
      <c r="K756" s="162" t="str">
        <f t="shared" si="162"/>
        <v/>
      </c>
      <c r="L756" s="159"/>
      <c r="M756" s="163" t="str">
        <f t="shared" si="163"/>
        <v/>
      </c>
      <c r="N756" s="164"/>
      <c r="O756" s="162"/>
      <c r="P756" s="163" t="str">
        <f t="shared" si="164"/>
        <v/>
      </c>
      <c r="Q756" s="164" t="str">
        <f t="shared" ca="1" si="165"/>
        <v/>
      </c>
      <c r="R756" s="163" t="str">
        <f t="shared" si="166"/>
        <v/>
      </c>
      <c r="S756" s="163" t="str">
        <f ca="1">IF(AND(C756&lt;&gt;"",C756&lt;&gt;OFFSET(C756,1,0)),SUMIFS(M.1[Giá có thuế],M.1[Số ĐK],C756),"")</f>
        <v/>
      </c>
      <c r="T756" s="159"/>
      <c r="U756" s="161" t="str">
        <f>IF(T756="","",'Thông Tin Chung'!$L$3)</f>
        <v/>
      </c>
      <c r="V756" s="163" t="str">
        <f t="shared" ca="1" si="167"/>
        <v/>
      </c>
      <c r="W756" s="165"/>
      <c r="X756" s="155" t="str">
        <f ca="1">IF(C756="","",IF(OR(D756&lt;NgayBatDau,D756&gt;NgayKetThuc),"Ngày tháng phải nằm trong kỳ báo cáo",IF(AND(F756&lt;&gt;"",COUNTIF(D.3[Tên nhà cung cấp],F756)=0),"Tên NCC chưa khai báo trong DSNCC",IF(AND(G756&lt;&gt;"",COUNTIF(D.1[Tên sản phẩm],G756)=0),"SP này chưa khai báo trong DSSP",""))))</f>
        <v/>
      </c>
      <c r="Y756" s="23" t="str">
        <f t="shared" ca="1" si="169"/>
        <v/>
      </c>
      <c r="Z756" s="23" t="str">
        <f t="shared" ca="1" si="170"/>
        <v/>
      </c>
      <c r="AA756" s="23" t="str">
        <f t="shared" ca="1" si="171"/>
        <v/>
      </c>
    </row>
    <row r="757" spans="2:27" ht="27.75" customHeight="1" x14ac:dyDescent="0.2">
      <c r="B757" s="7">
        <f t="shared" si="158"/>
        <v>754</v>
      </c>
      <c r="C757" s="7" t="str">
        <f t="shared" ca="1" si="168"/>
        <v/>
      </c>
      <c r="D757" s="156" t="str">
        <f t="shared" ca="1" si="159"/>
        <v/>
      </c>
      <c r="E757" s="157" t="str">
        <f t="shared" ca="1" si="160"/>
        <v/>
      </c>
      <c r="F757" s="158" t="str">
        <f t="shared" ca="1" si="161"/>
        <v/>
      </c>
      <c r="G757" s="159"/>
      <c r="H757" s="159" t="str">
        <f>IF(G757="","",INDEX(D.1[Quy cách],MATCH(G757,D.1[Tên sản phẩm],0)))</f>
        <v/>
      </c>
      <c r="I757" s="160" t="str">
        <f>IF(G757="","",INDEX(D.1[ĐVT],MATCH(G757,D.1[Tên sản phẩm],0)))</f>
        <v/>
      </c>
      <c r="J757" s="162" t="str">
        <f>IF(G757="","",INDEX(D.1[Đơn giá nhập
(Hàng tồn đầu kỳ)],MATCH(G757,D.1[Tên sản phẩm],0)))</f>
        <v/>
      </c>
      <c r="K757" s="162" t="str">
        <f t="shared" si="162"/>
        <v/>
      </c>
      <c r="L757" s="159"/>
      <c r="M757" s="163" t="str">
        <f t="shared" si="163"/>
        <v/>
      </c>
      <c r="N757" s="164"/>
      <c r="O757" s="162"/>
      <c r="P757" s="163" t="str">
        <f t="shared" si="164"/>
        <v/>
      </c>
      <c r="Q757" s="164" t="str">
        <f t="shared" ca="1" si="165"/>
        <v/>
      </c>
      <c r="R757" s="163" t="str">
        <f t="shared" si="166"/>
        <v/>
      </c>
      <c r="S757" s="163" t="str">
        <f ca="1">IF(AND(C757&lt;&gt;"",C757&lt;&gt;OFFSET(C757,1,0)),SUMIFS(M.1[Giá có thuế],M.1[Số ĐK],C757),"")</f>
        <v/>
      </c>
      <c r="T757" s="159"/>
      <c r="U757" s="161" t="str">
        <f>IF(T757="","",'Thông Tin Chung'!$L$3)</f>
        <v/>
      </c>
      <c r="V757" s="163" t="str">
        <f t="shared" ca="1" si="167"/>
        <v/>
      </c>
      <c r="W757" s="165"/>
      <c r="X757" s="155" t="str">
        <f ca="1">IF(C757="","",IF(OR(D757&lt;NgayBatDau,D757&gt;NgayKetThuc),"Ngày tháng phải nằm trong kỳ báo cáo",IF(AND(F757&lt;&gt;"",COUNTIF(D.3[Tên nhà cung cấp],F757)=0),"Tên NCC chưa khai báo trong DSNCC",IF(AND(G757&lt;&gt;"",COUNTIF(D.1[Tên sản phẩm],G757)=0),"SP này chưa khai báo trong DSSP",""))))</f>
        <v/>
      </c>
      <c r="Y757" s="23" t="str">
        <f t="shared" ca="1" si="169"/>
        <v/>
      </c>
      <c r="Z757" s="23" t="str">
        <f t="shared" ca="1" si="170"/>
        <v/>
      </c>
      <c r="AA757" s="23" t="str">
        <f t="shared" ca="1" si="171"/>
        <v/>
      </c>
    </row>
    <row r="758" spans="2:27" ht="27.75" customHeight="1" x14ac:dyDescent="0.2">
      <c r="B758" s="7">
        <f t="shared" si="158"/>
        <v>755</v>
      </c>
      <c r="C758" s="7" t="str">
        <f t="shared" ca="1" si="168"/>
        <v/>
      </c>
      <c r="D758" s="156" t="str">
        <f t="shared" ca="1" si="159"/>
        <v/>
      </c>
      <c r="E758" s="157" t="str">
        <f t="shared" ca="1" si="160"/>
        <v/>
      </c>
      <c r="F758" s="158" t="str">
        <f t="shared" ca="1" si="161"/>
        <v/>
      </c>
      <c r="G758" s="159"/>
      <c r="H758" s="159" t="str">
        <f>IF(G758="","",INDEX(D.1[Quy cách],MATCH(G758,D.1[Tên sản phẩm],0)))</f>
        <v/>
      </c>
      <c r="I758" s="160" t="str">
        <f>IF(G758="","",INDEX(D.1[ĐVT],MATCH(G758,D.1[Tên sản phẩm],0)))</f>
        <v/>
      </c>
      <c r="J758" s="162" t="str">
        <f>IF(G758="","",INDEX(D.1[Đơn giá nhập
(Hàng tồn đầu kỳ)],MATCH(G758,D.1[Tên sản phẩm],0)))</f>
        <v/>
      </c>
      <c r="K758" s="162" t="str">
        <f t="shared" si="162"/>
        <v/>
      </c>
      <c r="L758" s="159"/>
      <c r="M758" s="163" t="str">
        <f t="shared" si="163"/>
        <v/>
      </c>
      <c r="N758" s="164"/>
      <c r="O758" s="162"/>
      <c r="P758" s="163" t="str">
        <f t="shared" si="164"/>
        <v/>
      </c>
      <c r="Q758" s="164" t="str">
        <f t="shared" ca="1" si="165"/>
        <v/>
      </c>
      <c r="R758" s="163" t="str">
        <f t="shared" si="166"/>
        <v/>
      </c>
      <c r="S758" s="163" t="str">
        <f ca="1">IF(AND(C758&lt;&gt;"",C758&lt;&gt;OFFSET(C758,1,0)),SUMIFS(M.1[Giá có thuế],M.1[Số ĐK],C758),"")</f>
        <v/>
      </c>
      <c r="T758" s="159"/>
      <c r="U758" s="161" t="str">
        <f>IF(T758="","",'Thông Tin Chung'!$L$3)</f>
        <v/>
      </c>
      <c r="V758" s="163" t="str">
        <f t="shared" ca="1" si="167"/>
        <v/>
      </c>
      <c r="W758" s="165"/>
      <c r="X758" s="155" t="str">
        <f ca="1">IF(C758="","",IF(OR(D758&lt;NgayBatDau,D758&gt;NgayKetThuc),"Ngày tháng phải nằm trong kỳ báo cáo",IF(AND(F758&lt;&gt;"",COUNTIF(D.3[Tên nhà cung cấp],F758)=0),"Tên NCC chưa khai báo trong DSNCC",IF(AND(G758&lt;&gt;"",COUNTIF(D.1[Tên sản phẩm],G758)=0),"SP này chưa khai báo trong DSSP",""))))</f>
        <v/>
      </c>
      <c r="Y758" s="23" t="str">
        <f t="shared" ca="1" si="169"/>
        <v/>
      </c>
      <c r="Z758" s="23" t="str">
        <f t="shared" ca="1" si="170"/>
        <v/>
      </c>
      <c r="AA758" s="23" t="str">
        <f t="shared" ca="1" si="171"/>
        <v/>
      </c>
    </row>
    <row r="759" spans="2:27" ht="27.75" customHeight="1" x14ac:dyDescent="0.2">
      <c r="B759" s="7">
        <f t="shared" si="158"/>
        <v>756</v>
      </c>
      <c r="C759" s="7" t="str">
        <f t="shared" ca="1" si="168"/>
        <v/>
      </c>
      <c r="D759" s="156" t="str">
        <f t="shared" ca="1" si="159"/>
        <v/>
      </c>
      <c r="E759" s="157" t="str">
        <f t="shared" ca="1" si="160"/>
        <v/>
      </c>
      <c r="F759" s="158" t="str">
        <f t="shared" ca="1" si="161"/>
        <v/>
      </c>
      <c r="G759" s="159"/>
      <c r="H759" s="159" t="str">
        <f>IF(G759="","",INDEX(D.1[Quy cách],MATCH(G759,D.1[Tên sản phẩm],0)))</f>
        <v/>
      </c>
      <c r="I759" s="160" t="str">
        <f>IF(G759="","",INDEX(D.1[ĐVT],MATCH(G759,D.1[Tên sản phẩm],0)))</f>
        <v/>
      </c>
      <c r="J759" s="162" t="str">
        <f>IF(G759="","",INDEX(D.1[Đơn giá nhập
(Hàng tồn đầu kỳ)],MATCH(G759,D.1[Tên sản phẩm],0)))</f>
        <v/>
      </c>
      <c r="K759" s="162" t="str">
        <f t="shared" si="162"/>
        <v/>
      </c>
      <c r="L759" s="159"/>
      <c r="M759" s="163" t="str">
        <f t="shared" si="163"/>
        <v/>
      </c>
      <c r="N759" s="164"/>
      <c r="O759" s="162"/>
      <c r="P759" s="163" t="str">
        <f t="shared" si="164"/>
        <v/>
      </c>
      <c r="Q759" s="164" t="str">
        <f t="shared" ca="1" si="165"/>
        <v/>
      </c>
      <c r="R759" s="163" t="str">
        <f t="shared" si="166"/>
        <v/>
      </c>
      <c r="S759" s="163" t="str">
        <f ca="1">IF(AND(C759&lt;&gt;"",C759&lt;&gt;OFFSET(C759,1,0)),SUMIFS(M.1[Giá có thuế],M.1[Số ĐK],C759),"")</f>
        <v/>
      </c>
      <c r="T759" s="159"/>
      <c r="U759" s="161" t="str">
        <f>IF(T759="","",'Thông Tin Chung'!$L$3)</f>
        <v/>
      </c>
      <c r="V759" s="163" t="str">
        <f t="shared" ca="1" si="167"/>
        <v/>
      </c>
      <c r="W759" s="165"/>
      <c r="X759" s="155" t="str">
        <f ca="1">IF(C759="","",IF(OR(D759&lt;NgayBatDau,D759&gt;NgayKetThuc),"Ngày tháng phải nằm trong kỳ báo cáo",IF(AND(F759&lt;&gt;"",COUNTIF(D.3[Tên nhà cung cấp],F759)=0),"Tên NCC chưa khai báo trong DSNCC",IF(AND(G759&lt;&gt;"",COUNTIF(D.1[Tên sản phẩm],G759)=0),"SP này chưa khai báo trong DSSP",""))))</f>
        <v/>
      </c>
      <c r="Y759" s="23" t="str">
        <f t="shared" ca="1" si="169"/>
        <v/>
      </c>
      <c r="Z759" s="23" t="str">
        <f t="shared" ca="1" si="170"/>
        <v/>
      </c>
      <c r="AA759" s="23" t="str">
        <f t="shared" ca="1" si="171"/>
        <v/>
      </c>
    </row>
    <row r="760" spans="2:27" ht="27.75" customHeight="1" x14ac:dyDescent="0.2">
      <c r="B760" s="7">
        <f t="shared" si="158"/>
        <v>757</v>
      </c>
      <c r="C760" s="7" t="str">
        <f t="shared" ca="1" si="168"/>
        <v/>
      </c>
      <c r="D760" s="156" t="str">
        <f t="shared" ca="1" si="159"/>
        <v/>
      </c>
      <c r="E760" s="157" t="str">
        <f t="shared" ca="1" si="160"/>
        <v/>
      </c>
      <c r="F760" s="158" t="str">
        <f t="shared" ca="1" si="161"/>
        <v/>
      </c>
      <c r="G760" s="159"/>
      <c r="H760" s="159" t="str">
        <f>IF(G760="","",INDEX(D.1[Quy cách],MATCH(G760,D.1[Tên sản phẩm],0)))</f>
        <v/>
      </c>
      <c r="I760" s="160" t="str">
        <f>IF(G760="","",INDEX(D.1[ĐVT],MATCH(G760,D.1[Tên sản phẩm],0)))</f>
        <v/>
      </c>
      <c r="J760" s="162" t="str">
        <f>IF(G760="","",INDEX(D.1[Đơn giá nhập
(Hàng tồn đầu kỳ)],MATCH(G760,D.1[Tên sản phẩm],0)))</f>
        <v/>
      </c>
      <c r="K760" s="162" t="str">
        <f t="shared" si="162"/>
        <v/>
      </c>
      <c r="L760" s="159"/>
      <c r="M760" s="163" t="str">
        <f t="shared" si="163"/>
        <v/>
      </c>
      <c r="N760" s="164"/>
      <c r="O760" s="162"/>
      <c r="P760" s="163" t="str">
        <f t="shared" si="164"/>
        <v/>
      </c>
      <c r="Q760" s="164" t="str">
        <f t="shared" ca="1" si="165"/>
        <v/>
      </c>
      <c r="R760" s="163" t="str">
        <f t="shared" si="166"/>
        <v/>
      </c>
      <c r="S760" s="163" t="str">
        <f ca="1">IF(AND(C760&lt;&gt;"",C760&lt;&gt;OFFSET(C760,1,0)),SUMIFS(M.1[Giá có thuế],M.1[Số ĐK],C760),"")</f>
        <v/>
      </c>
      <c r="T760" s="159"/>
      <c r="U760" s="161" t="str">
        <f>IF(T760="","",'Thông Tin Chung'!$L$3)</f>
        <v/>
      </c>
      <c r="V760" s="163" t="str">
        <f t="shared" ca="1" si="167"/>
        <v/>
      </c>
      <c r="W760" s="165"/>
      <c r="X760" s="155" t="str">
        <f ca="1">IF(C760="","",IF(OR(D760&lt;NgayBatDau,D760&gt;NgayKetThuc),"Ngày tháng phải nằm trong kỳ báo cáo",IF(AND(F760&lt;&gt;"",COUNTIF(D.3[Tên nhà cung cấp],F760)=0),"Tên NCC chưa khai báo trong DSNCC",IF(AND(G760&lt;&gt;"",COUNTIF(D.1[Tên sản phẩm],G760)=0),"SP này chưa khai báo trong DSSP",""))))</f>
        <v/>
      </c>
      <c r="Y760" s="23" t="str">
        <f t="shared" ca="1" si="169"/>
        <v/>
      </c>
      <c r="Z760" s="23" t="str">
        <f t="shared" ca="1" si="170"/>
        <v/>
      </c>
      <c r="AA760" s="23" t="str">
        <f t="shared" ca="1" si="171"/>
        <v/>
      </c>
    </row>
    <row r="761" spans="2:27" ht="27.75" customHeight="1" x14ac:dyDescent="0.2">
      <c r="B761" s="7">
        <f t="shared" si="158"/>
        <v>758</v>
      </c>
      <c r="C761" s="7" t="str">
        <f t="shared" ca="1" si="168"/>
        <v/>
      </c>
      <c r="D761" s="156" t="str">
        <f t="shared" ca="1" si="159"/>
        <v/>
      </c>
      <c r="E761" s="157" t="str">
        <f t="shared" ca="1" si="160"/>
        <v/>
      </c>
      <c r="F761" s="158" t="str">
        <f t="shared" ca="1" si="161"/>
        <v/>
      </c>
      <c r="G761" s="159"/>
      <c r="H761" s="159" t="str">
        <f>IF(G761="","",INDEX(D.1[Quy cách],MATCH(G761,D.1[Tên sản phẩm],0)))</f>
        <v/>
      </c>
      <c r="I761" s="160" t="str">
        <f>IF(G761="","",INDEX(D.1[ĐVT],MATCH(G761,D.1[Tên sản phẩm],0)))</f>
        <v/>
      </c>
      <c r="J761" s="162" t="str">
        <f>IF(G761="","",INDEX(D.1[Đơn giá nhập
(Hàng tồn đầu kỳ)],MATCH(G761,D.1[Tên sản phẩm],0)))</f>
        <v/>
      </c>
      <c r="K761" s="162" t="str">
        <f t="shared" si="162"/>
        <v/>
      </c>
      <c r="L761" s="159"/>
      <c r="M761" s="163" t="str">
        <f t="shared" si="163"/>
        <v/>
      </c>
      <c r="N761" s="164"/>
      <c r="O761" s="162"/>
      <c r="P761" s="163" t="str">
        <f t="shared" si="164"/>
        <v/>
      </c>
      <c r="Q761" s="164" t="str">
        <f t="shared" ca="1" si="165"/>
        <v/>
      </c>
      <c r="R761" s="163" t="str">
        <f t="shared" si="166"/>
        <v/>
      </c>
      <c r="S761" s="163" t="str">
        <f ca="1">IF(AND(C761&lt;&gt;"",C761&lt;&gt;OFFSET(C761,1,0)),SUMIFS(M.1[Giá có thuế],M.1[Số ĐK],C761),"")</f>
        <v/>
      </c>
      <c r="T761" s="159"/>
      <c r="U761" s="161" t="str">
        <f>IF(T761="","",'Thông Tin Chung'!$L$3)</f>
        <v/>
      </c>
      <c r="V761" s="163" t="str">
        <f t="shared" ca="1" si="167"/>
        <v/>
      </c>
      <c r="W761" s="165"/>
      <c r="X761" s="155" t="str">
        <f ca="1">IF(C761="","",IF(OR(D761&lt;NgayBatDau,D761&gt;NgayKetThuc),"Ngày tháng phải nằm trong kỳ báo cáo",IF(AND(F761&lt;&gt;"",COUNTIF(D.3[Tên nhà cung cấp],F761)=0),"Tên NCC chưa khai báo trong DSNCC",IF(AND(G761&lt;&gt;"",COUNTIF(D.1[Tên sản phẩm],G761)=0),"SP này chưa khai báo trong DSSP",""))))</f>
        <v/>
      </c>
      <c r="Y761" s="23" t="str">
        <f t="shared" ca="1" si="169"/>
        <v/>
      </c>
      <c r="Z761" s="23" t="str">
        <f t="shared" ca="1" si="170"/>
        <v/>
      </c>
      <c r="AA761" s="23" t="str">
        <f t="shared" ca="1" si="171"/>
        <v/>
      </c>
    </row>
    <row r="762" spans="2:27" ht="27.75" customHeight="1" x14ac:dyDescent="0.2">
      <c r="B762" s="7">
        <f t="shared" si="158"/>
        <v>759</v>
      </c>
      <c r="C762" s="7" t="str">
        <f t="shared" ca="1" si="168"/>
        <v/>
      </c>
      <c r="D762" s="156" t="str">
        <f t="shared" ca="1" si="159"/>
        <v/>
      </c>
      <c r="E762" s="157" t="str">
        <f t="shared" ca="1" si="160"/>
        <v/>
      </c>
      <c r="F762" s="158" t="str">
        <f t="shared" ca="1" si="161"/>
        <v/>
      </c>
      <c r="G762" s="159"/>
      <c r="H762" s="159" t="str">
        <f>IF(G762="","",INDEX(D.1[Quy cách],MATCH(G762,D.1[Tên sản phẩm],0)))</f>
        <v/>
      </c>
      <c r="I762" s="160" t="str">
        <f>IF(G762="","",INDEX(D.1[ĐVT],MATCH(G762,D.1[Tên sản phẩm],0)))</f>
        <v/>
      </c>
      <c r="J762" s="162" t="str">
        <f>IF(G762="","",INDEX(D.1[Đơn giá nhập
(Hàng tồn đầu kỳ)],MATCH(G762,D.1[Tên sản phẩm],0)))</f>
        <v/>
      </c>
      <c r="K762" s="162" t="str">
        <f t="shared" si="162"/>
        <v/>
      </c>
      <c r="L762" s="159"/>
      <c r="M762" s="163" t="str">
        <f t="shared" si="163"/>
        <v/>
      </c>
      <c r="N762" s="164"/>
      <c r="O762" s="162"/>
      <c r="P762" s="163" t="str">
        <f t="shared" si="164"/>
        <v/>
      </c>
      <c r="Q762" s="164" t="str">
        <f t="shared" ca="1" si="165"/>
        <v/>
      </c>
      <c r="R762" s="163" t="str">
        <f t="shared" si="166"/>
        <v/>
      </c>
      <c r="S762" s="163" t="str">
        <f ca="1">IF(AND(C762&lt;&gt;"",C762&lt;&gt;OFFSET(C762,1,0)),SUMIFS(M.1[Giá có thuế],M.1[Số ĐK],C762),"")</f>
        <v/>
      </c>
      <c r="T762" s="159"/>
      <c r="U762" s="161" t="str">
        <f>IF(T762="","",'Thông Tin Chung'!$L$3)</f>
        <v/>
      </c>
      <c r="V762" s="163" t="str">
        <f t="shared" ca="1" si="167"/>
        <v/>
      </c>
      <c r="W762" s="165"/>
      <c r="X762" s="155" t="str">
        <f ca="1">IF(C762="","",IF(OR(D762&lt;NgayBatDau,D762&gt;NgayKetThuc),"Ngày tháng phải nằm trong kỳ báo cáo",IF(AND(F762&lt;&gt;"",COUNTIF(D.3[Tên nhà cung cấp],F762)=0),"Tên NCC chưa khai báo trong DSNCC",IF(AND(G762&lt;&gt;"",COUNTIF(D.1[Tên sản phẩm],G762)=0),"SP này chưa khai báo trong DSSP",""))))</f>
        <v/>
      </c>
      <c r="Y762" s="23" t="str">
        <f t="shared" ca="1" si="169"/>
        <v/>
      </c>
      <c r="Z762" s="23" t="str">
        <f t="shared" ca="1" si="170"/>
        <v/>
      </c>
      <c r="AA762" s="23" t="str">
        <f t="shared" ca="1" si="171"/>
        <v/>
      </c>
    </row>
    <row r="763" spans="2:27" ht="27.75" customHeight="1" x14ac:dyDescent="0.2">
      <c r="B763" s="7">
        <f t="shared" si="158"/>
        <v>760</v>
      </c>
      <c r="C763" s="7" t="str">
        <f t="shared" ca="1" si="168"/>
        <v/>
      </c>
      <c r="D763" s="156" t="str">
        <f t="shared" ca="1" si="159"/>
        <v/>
      </c>
      <c r="E763" s="157" t="str">
        <f t="shared" ca="1" si="160"/>
        <v/>
      </c>
      <c r="F763" s="158" t="str">
        <f t="shared" ca="1" si="161"/>
        <v/>
      </c>
      <c r="G763" s="159"/>
      <c r="H763" s="159" t="str">
        <f>IF(G763="","",INDEX(D.1[Quy cách],MATCH(G763,D.1[Tên sản phẩm],0)))</f>
        <v/>
      </c>
      <c r="I763" s="160" t="str">
        <f>IF(G763="","",INDEX(D.1[ĐVT],MATCH(G763,D.1[Tên sản phẩm],0)))</f>
        <v/>
      </c>
      <c r="J763" s="162" t="str">
        <f>IF(G763="","",INDEX(D.1[Đơn giá nhập
(Hàng tồn đầu kỳ)],MATCH(G763,D.1[Tên sản phẩm],0)))</f>
        <v/>
      </c>
      <c r="K763" s="162" t="str">
        <f t="shared" si="162"/>
        <v/>
      </c>
      <c r="L763" s="159"/>
      <c r="M763" s="163" t="str">
        <f t="shared" si="163"/>
        <v/>
      </c>
      <c r="N763" s="164"/>
      <c r="O763" s="162"/>
      <c r="P763" s="163" t="str">
        <f t="shared" si="164"/>
        <v/>
      </c>
      <c r="Q763" s="164" t="str">
        <f t="shared" ca="1" si="165"/>
        <v/>
      </c>
      <c r="R763" s="163" t="str">
        <f t="shared" si="166"/>
        <v/>
      </c>
      <c r="S763" s="163" t="str">
        <f ca="1">IF(AND(C763&lt;&gt;"",C763&lt;&gt;OFFSET(C763,1,0)),SUMIFS(M.1[Giá có thuế],M.1[Số ĐK],C763),"")</f>
        <v/>
      </c>
      <c r="T763" s="159"/>
      <c r="U763" s="161" t="str">
        <f>IF(T763="","",'Thông Tin Chung'!$L$3)</f>
        <v/>
      </c>
      <c r="V763" s="163" t="str">
        <f t="shared" ca="1" si="167"/>
        <v/>
      </c>
      <c r="W763" s="165"/>
      <c r="X763" s="155" t="str">
        <f ca="1">IF(C763="","",IF(OR(D763&lt;NgayBatDau,D763&gt;NgayKetThuc),"Ngày tháng phải nằm trong kỳ báo cáo",IF(AND(F763&lt;&gt;"",COUNTIF(D.3[Tên nhà cung cấp],F763)=0),"Tên NCC chưa khai báo trong DSNCC",IF(AND(G763&lt;&gt;"",COUNTIF(D.1[Tên sản phẩm],G763)=0),"SP này chưa khai báo trong DSSP",""))))</f>
        <v/>
      </c>
      <c r="Y763" s="23" t="str">
        <f t="shared" ca="1" si="169"/>
        <v/>
      </c>
      <c r="Z763" s="23" t="str">
        <f t="shared" ca="1" si="170"/>
        <v/>
      </c>
      <c r="AA763" s="23" t="str">
        <f t="shared" ca="1" si="171"/>
        <v/>
      </c>
    </row>
    <row r="764" spans="2:27" ht="27.75" customHeight="1" x14ac:dyDescent="0.2">
      <c r="B764" s="7">
        <f t="shared" si="158"/>
        <v>761</v>
      </c>
      <c r="C764" s="7" t="str">
        <f t="shared" ca="1" si="168"/>
        <v/>
      </c>
      <c r="D764" s="156" t="str">
        <f t="shared" ca="1" si="159"/>
        <v/>
      </c>
      <c r="E764" s="157" t="str">
        <f t="shared" ca="1" si="160"/>
        <v/>
      </c>
      <c r="F764" s="158" t="str">
        <f t="shared" ca="1" si="161"/>
        <v/>
      </c>
      <c r="G764" s="159"/>
      <c r="H764" s="159" t="str">
        <f>IF(G764="","",INDEX(D.1[Quy cách],MATCH(G764,D.1[Tên sản phẩm],0)))</f>
        <v/>
      </c>
      <c r="I764" s="160" t="str">
        <f>IF(G764="","",INDEX(D.1[ĐVT],MATCH(G764,D.1[Tên sản phẩm],0)))</f>
        <v/>
      </c>
      <c r="J764" s="162" t="str">
        <f>IF(G764="","",INDEX(D.1[Đơn giá nhập
(Hàng tồn đầu kỳ)],MATCH(G764,D.1[Tên sản phẩm],0)))</f>
        <v/>
      </c>
      <c r="K764" s="162" t="str">
        <f t="shared" si="162"/>
        <v/>
      </c>
      <c r="L764" s="159"/>
      <c r="M764" s="163" t="str">
        <f t="shared" si="163"/>
        <v/>
      </c>
      <c r="N764" s="164"/>
      <c r="O764" s="162"/>
      <c r="P764" s="163" t="str">
        <f t="shared" si="164"/>
        <v/>
      </c>
      <c r="Q764" s="164" t="str">
        <f t="shared" ca="1" si="165"/>
        <v/>
      </c>
      <c r="R764" s="163" t="str">
        <f t="shared" si="166"/>
        <v/>
      </c>
      <c r="S764" s="163" t="str">
        <f ca="1">IF(AND(C764&lt;&gt;"",C764&lt;&gt;OFFSET(C764,1,0)),SUMIFS(M.1[Giá có thuế],M.1[Số ĐK],C764),"")</f>
        <v/>
      </c>
      <c r="T764" s="159"/>
      <c r="U764" s="161" t="str">
        <f>IF(T764="","",'Thông Tin Chung'!$L$3)</f>
        <v/>
      </c>
      <c r="V764" s="163" t="str">
        <f t="shared" ca="1" si="167"/>
        <v/>
      </c>
      <c r="W764" s="165"/>
      <c r="X764" s="155" t="str">
        <f ca="1">IF(C764="","",IF(OR(D764&lt;NgayBatDau,D764&gt;NgayKetThuc),"Ngày tháng phải nằm trong kỳ báo cáo",IF(AND(F764&lt;&gt;"",COUNTIF(D.3[Tên nhà cung cấp],F764)=0),"Tên NCC chưa khai báo trong DSNCC",IF(AND(G764&lt;&gt;"",COUNTIF(D.1[Tên sản phẩm],G764)=0),"SP này chưa khai báo trong DSSP",""))))</f>
        <v/>
      </c>
      <c r="Y764" s="23" t="str">
        <f t="shared" ca="1" si="169"/>
        <v/>
      </c>
      <c r="Z764" s="23" t="str">
        <f t="shared" ca="1" si="170"/>
        <v/>
      </c>
      <c r="AA764" s="23" t="str">
        <f t="shared" ca="1" si="171"/>
        <v/>
      </c>
    </row>
    <row r="765" spans="2:27" ht="27.75" customHeight="1" x14ac:dyDescent="0.2">
      <c r="B765" s="7">
        <f t="shared" si="158"/>
        <v>762</v>
      </c>
      <c r="C765" s="7" t="str">
        <f t="shared" ca="1" si="168"/>
        <v/>
      </c>
      <c r="D765" s="156" t="str">
        <f t="shared" ca="1" si="159"/>
        <v/>
      </c>
      <c r="E765" s="157" t="str">
        <f t="shared" ca="1" si="160"/>
        <v/>
      </c>
      <c r="F765" s="158" t="str">
        <f t="shared" ca="1" si="161"/>
        <v/>
      </c>
      <c r="G765" s="159"/>
      <c r="H765" s="159" t="str">
        <f>IF(G765="","",INDEX(D.1[Quy cách],MATCH(G765,D.1[Tên sản phẩm],0)))</f>
        <v/>
      </c>
      <c r="I765" s="160" t="str">
        <f>IF(G765="","",INDEX(D.1[ĐVT],MATCH(G765,D.1[Tên sản phẩm],0)))</f>
        <v/>
      </c>
      <c r="J765" s="162" t="str">
        <f>IF(G765="","",INDEX(D.1[Đơn giá nhập
(Hàng tồn đầu kỳ)],MATCH(G765,D.1[Tên sản phẩm],0)))</f>
        <v/>
      </c>
      <c r="K765" s="162" t="str">
        <f t="shared" si="162"/>
        <v/>
      </c>
      <c r="L765" s="159"/>
      <c r="M765" s="163" t="str">
        <f t="shared" si="163"/>
        <v/>
      </c>
      <c r="N765" s="164"/>
      <c r="O765" s="162"/>
      <c r="P765" s="163" t="str">
        <f t="shared" si="164"/>
        <v/>
      </c>
      <c r="Q765" s="164" t="str">
        <f t="shared" ca="1" si="165"/>
        <v/>
      </c>
      <c r="R765" s="163" t="str">
        <f t="shared" si="166"/>
        <v/>
      </c>
      <c r="S765" s="163" t="str">
        <f ca="1">IF(AND(C765&lt;&gt;"",C765&lt;&gt;OFFSET(C765,1,0)),SUMIFS(M.1[Giá có thuế],M.1[Số ĐK],C765),"")</f>
        <v/>
      </c>
      <c r="T765" s="159"/>
      <c r="U765" s="161" t="str">
        <f>IF(T765="","",'Thông Tin Chung'!$L$3)</f>
        <v/>
      </c>
      <c r="V765" s="163" t="str">
        <f t="shared" ca="1" si="167"/>
        <v/>
      </c>
      <c r="W765" s="165"/>
      <c r="X765" s="155" t="str">
        <f ca="1">IF(C765="","",IF(OR(D765&lt;NgayBatDau,D765&gt;NgayKetThuc),"Ngày tháng phải nằm trong kỳ báo cáo",IF(AND(F765&lt;&gt;"",COUNTIF(D.3[Tên nhà cung cấp],F765)=0),"Tên NCC chưa khai báo trong DSNCC",IF(AND(G765&lt;&gt;"",COUNTIF(D.1[Tên sản phẩm],G765)=0),"SP này chưa khai báo trong DSSP",""))))</f>
        <v/>
      </c>
      <c r="Y765" s="23" t="str">
        <f t="shared" ca="1" si="169"/>
        <v/>
      </c>
      <c r="Z765" s="23" t="str">
        <f t="shared" ca="1" si="170"/>
        <v/>
      </c>
      <c r="AA765" s="23" t="str">
        <f t="shared" ca="1" si="171"/>
        <v/>
      </c>
    </row>
    <row r="766" spans="2:27" ht="27.75" customHeight="1" x14ac:dyDescent="0.2">
      <c r="B766" s="7">
        <f t="shared" si="158"/>
        <v>763</v>
      </c>
      <c r="C766" s="7" t="str">
        <f t="shared" ca="1" si="168"/>
        <v/>
      </c>
      <c r="D766" s="156" t="str">
        <f t="shared" ca="1" si="159"/>
        <v/>
      </c>
      <c r="E766" s="157" t="str">
        <f t="shared" ca="1" si="160"/>
        <v/>
      </c>
      <c r="F766" s="158" t="str">
        <f t="shared" ca="1" si="161"/>
        <v/>
      </c>
      <c r="G766" s="159"/>
      <c r="H766" s="159" t="str">
        <f>IF(G766="","",INDEX(D.1[Quy cách],MATCH(G766,D.1[Tên sản phẩm],0)))</f>
        <v/>
      </c>
      <c r="I766" s="160" t="str">
        <f>IF(G766="","",INDEX(D.1[ĐVT],MATCH(G766,D.1[Tên sản phẩm],0)))</f>
        <v/>
      </c>
      <c r="J766" s="162" t="str">
        <f>IF(G766="","",INDEX(D.1[Đơn giá nhập
(Hàng tồn đầu kỳ)],MATCH(G766,D.1[Tên sản phẩm],0)))</f>
        <v/>
      </c>
      <c r="K766" s="162" t="str">
        <f t="shared" si="162"/>
        <v/>
      </c>
      <c r="L766" s="159"/>
      <c r="M766" s="163" t="str">
        <f t="shared" si="163"/>
        <v/>
      </c>
      <c r="N766" s="164"/>
      <c r="O766" s="162"/>
      <c r="P766" s="163" t="str">
        <f t="shared" si="164"/>
        <v/>
      </c>
      <c r="Q766" s="164" t="str">
        <f t="shared" ca="1" si="165"/>
        <v/>
      </c>
      <c r="R766" s="163" t="str">
        <f t="shared" si="166"/>
        <v/>
      </c>
      <c r="S766" s="163" t="str">
        <f ca="1">IF(AND(C766&lt;&gt;"",C766&lt;&gt;OFFSET(C766,1,0)),SUMIFS(M.1[Giá có thuế],M.1[Số ĐK],C766),"")</f>
        <v/>
      </c>
      <c r="T766" s="159"/>
      <c r="U766" s="161" t="str">
        <f>IF(T766="","",'Thông Tin Chung'!$L$3)</f>
        <v/>
      </c>
      <c r="V766" s="163" t="str">
        <f t="shared" ca="1" si="167"/>
        <v/>
      </c>
      <c r="W766" s="165"/>
      <c r="X766" s="155" t="str">
        <f ca="1">IF(C766="","",IF(OR(D766&lt;NgayBatDau,D766&gt;NgayKetThuc),"Ngày tháng phải nằm trong kỳ báo cáo",IF(AND(F766&lt;&gt;"",COUNTIF(D.3[Tên nhà cung cấp],F766)=0),"Tên NCC chưa khai báo trong DSNCC",IF(AND(G766&lt;&gt;"",COUNTIF(D.1[Tên sản phẩm],G766)=0),"SP này chưa khai báo trong DSSP",""))))</f>
        <v/>
      </c>
      <c r="Y766" s="23" t="str">
        <f t="shared" ca="1" si="169"/>
        <v/>
      </c>
      <c r="Z766" s="23" t="str">
        <f t="shared" ca="1" si="170"/>
        <v/>
      </c>
      <c r="AA766" s="23" t="str">
        <f t="shared" ca="1" si="171"/>
        <v/>
      </c>
    </row>
    <row r="767" spans="2:27" ht="27.75" customHeight="1" x14ac:dyDescent="0.2">
      <c r="B767" s="7">
        <f t="shared" si="158"/>
        <v>764</v>
      </c>
      <c r="C767" s="7" t="str">
        <f t="shared" ca="1" si="168"/>
        <v/>
      </c>
      <c r="D767" s="156" t="str">
        <f t="shared" ca="1" si="159"/>
        <v/>
      </c>
      <c r="E767" s="157" t="str">
        <f t="shared" ca="1" si="160"/>
        <v/>
      </c>
      <c r="F767" s="158" t="str">
        <f t="shared" ca="1" si="161"/>
        <v/>
      </c>
      <c r="G767" s="159"/>
      <c r="H767" s="159" t="str">
        <f>IF(G767="","",INDEX(D.1[Quy cách],MATCH(G767,D.1[Tên sản phẩm],0)))</f>
        <v/>
      </c>
      <c r="I767" s="160" t="str">
        <f>IF(G767="","",INDEX(D.1[ĐVT],MATCH(G767,D.1[Tên sản phẩm],0)))</f>
        <v/>
      </c>
      <c r="J767" s="162" t="str">
        <f>IF(G767="","",INDEX(D.1[Đơn giá nhập
(Hàng tồn đầu kỳ)],MATCH(G767,D.1[Tên sản phẩm],0)))</f>
        <v/>
      </c>
      <c r="K767" s="162" t="str">
        <f t="shared" si="162"/>
        <v/>
      </c>
      <c r="L767" s="159"/>
      <c r="M767" s="163" t="str">
        <f t="shared" si="163"/>
        <v/>
      </c>
      <c r="N767" s="164"/>
      <c r="O767" s="162"/>
      <c r="P767" s="163" t="str">
        <f t="shared" si="164"/>
        <v/>
      </c>
      <c r="Q767" s="164" t="str">
        <f t="shared" ca="1" si="165"/>
        <v/>
      </c>
      <c r="R767" s="163" t="str">
        <f t="shared" si="166"/>
        <v/>
      </c>
      <c r="S767" s="163" t="str">
        <f ca="1">IF(AND(C767&lt;&gt;"",C767&lt;&gt;OFFSET(C767,1,0)),SUMIFS(M.1[Giá có thuế],M.1[Số ĐK],C767),"")</f>
        <v/>
      </c>
      <c r="T767" s="159"/>
      <c r="U767" s="161" t="str">
        <f>IF(T767="","",'Thông Tin Chung'!$L$3)</f>
        <v/>
      </c>
      <c r="V767" s="163" t="str">
        <f t="shared" ca="1" si="167"/>
        <v/>
      </c>
      <c r="W767" s="165"/>
      <c r="X767" s="155" t="str">
        <f ca="1">IF(C767="","",IF(OR(D767&lt;NgayBatDau,D767&gt;NgayKetThuc),"Ngày tháng phải nằm trong kỳ báo cáo",IF(AND(F767&lt;&gt;"",COUNTIF(D.3[Tên nhà cung cấp],F767)=0),"Tên NCC chưa khai báo trong DSNCC",IF(AND(G767&lt;&gt;"",COUNTIF(D.1[Tên sản phẩm],G767)=0),"SP này chưa khai báo trong DSSP",""))))</f>
        <v/>
      </c>
      <c r="Y767" s="23" t="str">
        <f t="shared" ca="1" si="169"/>
        <v/>
      </c>
      <c r="Z767" s="23" t="str">
        <f t="shared" ca="1" si="170"/>
        <v/>
      </c>
      <c r="AA767" s="23" t="str">
        <f t="shared" ca="1" si="171"/>
        <v/>
      </c>
    </row>
    <row r="768" spans="2:27" ht="27.75" customHeight="1" x14ac:dyDescent="0.2">
      <c r="B768" s="7">
        <f t="shared" si="158"/>
        <v>765</v>
      </c>
      <c r="C768" s="7" t="str">
        <f t="shared" ca="1" si="168"/>
        <v/>
      </c>
      <c r="D768" s="156" t="str">
        <f t="shared" ca="1" si="159"/>
        <v/>
      </c>
      <c r="E768" s="157" t="str">
        <f t="shared" ca="1" si="160"/>
        <v/>
      </c>
      <c r="F768" s="158" t="str">
        <f t="shared" ca="1" si="161"/>
        <v/>
      </c>
      <c r="G768" s="159"/>
      <c r="H768" s="159" t="str">
        <f>IF(G768="","",INDEX(D.1[Quy cách],MATCH(G768,D.1[Tên sản phẩm],0)))</f>
        <v/>
      </c>
      <c r="I768" s="160" t="str">
        <f>IF(G768="","",INDEX(D.1[ĐVT],MATCH(G768,D.1[Tên sản phẩm],0)))</f>
        <v/>
      </c>
      <c r="J768" s="162" t="str">
        <f>IF(G768="","",INDEX(D.1[Đơn giá nhập
(Hàng tồn đầu kỳ)],MATCH(G768,D.1[Tên sản phẩm],0)))</f>
        <v/>
      </c>
      <c r="K768" s="162" t="str">
        <f t="shared" si="162"/>
        <v/>
      </c>
      <c r="L768" s="159"/>
      <c r="M768" s="163" t="str">
        <f t="shared" si="163"/>
        <v/>
      </c>
      <c r="N768" s="164"/>
      <c r="O768" s="162"/>
      <c r="P768" s="163" t="str">
        <f t="shared" si="164"/>
        <v/>
      </c>
      <c r="Q768" s="164" t="str">
        <f t="shared" ca="1" si="165"/>
        <v/>
      </c>
      <c r="R768" s="163" t="str">
        <f t="shared" si="166"/>
        <v/>
      </c>
      <c r="S768" s="163" t="str">
        <f ca="1">IF(AND(C768&lt;&gt;"",C768&lt;&gt;OFFSET(C768,1,0)),SUMIFS(M.1[Giá có thuế],M.1[Số ĐK],C768),"")</f>
        <v/>
      </c>
      <c r="T768" s="159"/>
      <c r="U768" s="161" t="str">
        <f>IF(T768="","",'Thông Tin Chung'!$L$3)</f>
        <v/>
      </c>
      <c r="V768" s="163" t="str">
        <f t="shared" ca="1" si="167"/>
        <v/>
      </c>
      <c r="W768" s="165"/>
      <c r="X768" s="155" t="str">
        <f ca="1">IF(C768="","",IF(OR(D768&lt;NgayBatDau,D768&gt;NgayKetThuc),"Ngày tháng phải nằm trong kỳ báo cáo",IF(AND(F768&lt;&gt;"",COUNTIF(D.3[Tên nhà cung cấp],F768)=0),"Tên NCC chưa khai báo trong DSNCC",IF(AND(G768&lt;&gt;"",COUNTIF(D.1[Tên sản phẩm],G768)=0),"SP này chưa khai báo trong DSSP",""))))</f>
        <v/>
      </c>
      <c r="Y768" s="23" t="str">
        <f t="shared" ca="1" si="169"/>
        <v/>
      </c>
      <c r="Z768" s="23" t="str">
        <f t="shared" ca="1" si="170"/>
        <v/>
      </c>
      <c r="AA768" s="23" t="str">
        <f t="shared" ca="1" si="171"/>
        <v/>
      </c>
    </row>
    <row r="769" spans="2:27" ht="27.75" customHeight="1" x14ac:dyDescent="0.2">
      <c r="B769" s="7">
        <f t="shared" si="158"/>
        <v>766</v>
      </c>
      <c r="C769" s="7" t="str">
        <f t="shared" ca="1" si="168"/>
        <v/>
      </c>
      <c r="D769" s="156" t="str">
        <f t="shared" ca="1" si="159"/>
        <v/>
      </c>
      <c r="E769" s="157" t="str">
        <f t="shared" ca="1" si="160"/>
        <v/>
      </c>
      <c r="F769" s="158" t="str">
        <f t="shared" ca="1" si="161"/>
        <v/>
      </c>
      <c r="G769" s="159"/>
      <c r="H769" s="159" t="str">
        <f>IF(G769="","",INDEX(D.1[Quy cách],MATCH(G769,D.1[Tên sản phẩm],0)))</f>
        <v/>
      </c>
      <c r="I769" s="160" t="str">
        <f>IF(G769="","",INDEX(D.1[ĐVT],MATCH(G769,D.1[Tên sản phẩm],0)))</f>
        <v/>
      </c>
      <c r="J769" s="162" t="str">
        <f>IF(G769="","",INDEX(D.1[Đơn giá nhập
(Hàng tồn đầu kỳ)],MATCH(G769,D.1[Tên sản phẩm],0)))</f>
        <v/>
      </c>
      <c r="K769" s="162" t="str">
        <f t="shared" si="162"/>
        <v/>
      </c>
      <c r="L769" s="159"/>
      <c r="M769" s="163" t="str">
        <f t="shared" si="163"/>
        <v/>
      </c>
      <c r="N769" s="164"/>
      <c r="O769" s="162"/>
      <c r="P769" s="163" t="str">
        <f t="shared" si="164"/>
        <v/>
      </c>
      <c r="Q769" s="164" t="str">
        <f t="shared" ca="1" si="165"/>
        <v/>
      </c>
      <c r="R769" s="163" t="str">
        <f t="shared" si="166"/>
        <v/>
      </c>
      <c r="S769" s="163" t="str">
        <f ca="1">IF(AND(C769&lt;&gt;"",C769&lt;&gt;OFFSET(C769,1,0)),SUMIFS(M.1[Giá có thuế],M.1[Số ĐK],C769),"")</f>
        <v/>
      </c>
      <c r="T769" s="159"/>
      <c r="U769" s="161" t="str">
        <f>IF(T769="","",'Thông Tin Chung'!$L$3)</f>
        <v/>
      </c>
      <c r="V769" s="163" t="str">
        <f t="shared" ca="1" si="167"/>
        <v/>
      </c>
      <c r="W769" s="165"/>
      <c r="X769" s="155" t="str">
        <f ca="1">IF(C769="","",IF(OR(D769&lt;NgayBatDau,D769&gt;NgayKetThuc),"Ngày tháng phải nằm trong kỳ báo cáo",IF(AND(F769&lt;&gt;"",COUNTIF(D.3[Tên nhà cung cấp],F769)=0),"Tên NCC chưa khai báo trong DSNCC",IF(AND(G769&lt;&gt;"",COUNTIF(D.1[Tên sản phẩm],G769)=0),"SP này chưa khai báo trong DSSP",""))))</f>
        <v/>
      </c>
      <c r="Y769" s="23" t="str">
        <f t="shared" ca="1" si="169"/>
        <v/>
      </c>
      <c r="Z769" s="23" t="str">
        <f t="shared" ca="1" si="170"/>
        <v/>
      </c>
      <c r="AA769" s="23" t="str">
        <f t="shared" ca="1" si="171"/>
        <v/>
      </c>
    </row>
    <row r="770" spans="2:27" ht="27.75" customHeight="1" x14ac:dyDescent="0.2">
      <c r="B770" s="7">
        <f t="shared" si="158"/>
        <v>767</v>
      </c>
      <c r="C770" s="7" t="str">
        <f t="shared" ca="1" si="168"/>
        <v/>
      </c>
      <c r="D770" s="156" t="str">
        <f t="shared" ca="1" si="159"/>
        <v/>
      </c>
      <c r="E770" s="157" t="str">
        <f t="shared" ca="1" si="160"/>
        <v/>
      </c>
      <c r="F770" s="158" t="str">
        <f t="shared" ca="1" si="161"/>
        <v/>
      </c>
      <c r="G770" s="159"/>
      <c r="H770" s="159" t="str">
        <f>IF(G770="","",INDEX(D.1[Quy cách],MATCH(G770,D.1[Tên sản phẩm],0)))</f>
        <v/>
      </c>
      <c r="I770" s="160" t="str">
        <f>IF(G770="","",INDEX(D.1[ĐVT],MATCH(G770,D.1[Tên sản phẩm],0)))</f>
        <v/>
      </c>
      <c r="J770" s="162" t="str">
        <f>IF(G770="","",INDEX(D.1[Đơn giá nhập
(Hàng tồn đầu kỳ)],MATCH(G770,D.1[Tên sản phẩm],0)))</f>
        <v/>
      </c>
      <c r="K770" s="162" t="str">
        <f t="shared" si="162"/>
        <v/>
      </c>
      <c r="L770" s="159"/>
      <c r="M770" s="163" t="str">
        <f t="shared" si="163"/>
        <v/>
      </c>
      <c r="N770" s="164"/>
      <c r="O770" s="162"/>
      <c r="P770" s="163" t="str">
        <f t="shared" si="164"/>
        <v/>
      </c>
      <c r="Q770" s="164" t="str">
        <f t="shared" ca="1" si="165"/>
        <v/>
      </c>
      <c r="R770" s="163" t="str">
        <f t="shared" si="166"/>
        <v/>
      </c>
      <c r="S770" s="163" t="str">
        <f ca="1">IF(AND(C770&lt;&gt;"",C770&lt;&gt;OFFSET(C770,1,0)),SUMIFS(M.1[Giá có thuế],M.1[Số ĐK],C770),"")</f>
        <v/>
      </c>
      <c r="T770" s="159"/>
      <c r="U770" s="161" t="str">
        <f>IF(T770="","",'Thông Tin Chung'!$L$3)</f>
        <v/>
      </c>
      <c r="V770" s="163" t="str">
        <f t="shared" ca="1" si="167"/>
        <v/>
      </c>
      <c r="W770" s="165"/>
      <c r="X770" s="155" t="str">
        <f ca="1">IF(C770="","",IF(OR(D770&lt;NgayBatDau,D770&gt;NgayKetThuc),"Ngày tháng phải nằm trong kỳ báo cáo",IF(AND(F770&lt;&gt;"",COUNTIF(D.3[Tên nhà cung cấp],F770)=0),"Tên NCC chưa khai báo trong DSNCC",IF(AND(G770&lt;&gt;"",COUNTIF(D.1[Tên sản phẩm],G770)=0),"SP này chưa khai báo trong DSSP",""))))</f>
        <v/>
      </c>
      <c r="Y770" s="23" t="str">
        <f t="shared" ca="1" si="169"/>
        <v/>
      </c>
      <c r="Z770" s="23" t="str">
        <f t="shared" ca="1" si="170"/>
        <v/>
      </c>
      <c r="AA770" s="23" t="str">
        <f t="shared" ca="1" si="171"/>
        <v/>
      </c>
    </row>
    <row r="771" spans="2:27" ht="27.75" customHeight="1" x14ac:dyDescent="0.2">
      <c r="B771" s="7">
        <f t="shared" ref="B771:B834" si="172">ROW(A771)-3</f>
        <v>768</v>
      </c>
      <c r="C771" s="7" t="str">
        <f t="shared" ca="1" si="168"/>
        <v/>
      </c>
      <c r="D771" s="156" t="str">
        <f t="shared" ca="1" si="159"/>
        <v/>
      </c>
      <c r="E771" s="157" t="str">
        <f t="shared" ca="1" si="160"/>
        <v/>
      </c>
      <c r="F771" s="158" t="str">
        <f t="shared" ca="1" si="161"/>
        <v/>
      </c>
      <c r="G771" s="159"/>
      <c r="H771" s="159" t="str">
        <f>IF(G771="","",INDEX(D.1[Quy cách],MATCH(G771,D.1[Tên sản phẩm],0)))</f>
        <v/>
      </c>
      <c r="I771" s="160" t="str">
        <f>IF(G771="","",INDEX(D.1[ĐVT],MATCH(G771,D.1[Tên sản phẩm],0)))</f>
        <v/>
      </c>
      <c r="J771" s="162" t="str">
        <f>IF(G771="","",INDEX(D.1[Đơn giá nhập
(Hàng tồn đầu kỳ)],MATCH(G771,D.1[Tên sản phẩm],0)))</f>
        <v/>
      </c>
      <c r="K771" s="162" t="str">
        <f t="shared" si="162"/>
        <v/>
      </c>
      <c r="L771" s="159"/>
      <c r="M771" s="163" t="str">
        <f t="shared" si="163"/>
        <v/>
      </c>
      <c r="N771" s="164"/>
      <c r="O771" s="162"/>
      <c r="P771" s="163" t="str">
        <f t="shared" si="164"/>
        <v/>
      </c>
      <c r="Q771" s="164" t="str">
        <f t="shared" ca="1" si="165"/>
        <v/>
      </c>
      <c r="R771" s="163" t="str">
        <f t="shared" si="166"/>
        <v/>
      </c>
      <c r="S771" s="163" t="str">
        <f ca="1">IF(AND(C771&lt;&gt;"",C771&lt;&gt;OFFSET(C771,1,0)),SUMIFS(M.1[Giá có thuế],M.1[Số ĐK],C771),"")</f>
        <v/>
      </c>
      <c r="T771" s="159"/>
      <c r="U771" s="161" t="str">
        <f>IF(T771="","",'Thông Tin Chung'!$L$3)</f>
        <v/>
      </c>
      <c r="V771" s="163" t="str">
        <f t="shared" ca="1" si="167"/>
        <v/>
      </c>
      <c r="W771" s="165"/>
      <c r="X771" s="155" t="str">
        <f ca="1">IF(C771="","",IF(OR(D771&lt;NgayBatDau,D771&gt;NgayKetThuc),"Ngày tháng phải nằm trong kỳ báo cáo",IF(AND(F771&lt;&gt;"",COUNTIF(D.3[Tên nhà cung cấp],F771)=0),"Tên NCC chưa khai báo trong DSNCC",IF(AND(G771&lt;&gt;"",COUNTIF(D.1[Tên sản phẩm],G771)=0),"SP này chưa khai báo trong DSSP",""))))</f>
        <v/>
      </c>
      <c r="Y771" s="23" t="str">
        <f t="shared" ca="1" si="169"/>
        <v/>
      </c>
      <c r="Z771" s="23" t="str">
        <f t="shared" ca="1" si="170"/>
        <v/>
      </c>
      <c r="AA771" s="23" t="str">
        <f t="shared" ca="1" si="171"/>
        <v/>
      </c>
    </row>
    <row r="772" spans="2:27" ht="27.75" customHeight="1" x14ac:dyDescent="0.2">
      <c r="B772" s="7">
        <f t="shared" si="172"/>
        <v>769</v>
      </c>
      <c r="C772" s="7" t="str">
        <f t="shared" ca="1" si="168"/>
        <v/>
      </c>
      <c r="D772" s="156" t="str">
        <f t="shared" ref="D772:D835" ca="1" si="173">IF(AND($G772&lt;&gt;"",B772&lt;&gt;1),OFFSET(C772,-1,1),"")</f>
        <v/>
      </c>
      <c r="E772" s="157" t="str">
        <f t="shared" ref="E772:E835" ca="1" si="174">IF(AND($G772&lt;&gt;"",B772&lt;&gt;1),OFFSET(D772,-1,1),"")</f>
        <v/>
      </c>
      <c r="F772" s="158" t="str">
        <f t="shared" ref="F772:F835" ca="1" si="175">IF(AND($G772&lt;&gt;"",B772&lt;&gt;1),OFFSET(E772,-1,1),"")</f>
        <v/>
      </c>
      <c r="G772" s="159"/>
      <c r="H772" s="159" t="str">
        <f>IF(G772="","",INDEX(D.1[Quy cách],MATCH(G772,D.1[Tên sản phẩm],0)))</f>
        <v/>
      </c>
      <c r="I772" s="160" t="str">
        <f>IF(G772="","",INDEX(D.1[ĐVT],MATCH(G772,D.1[Tên sản phẩm],0)))</f>
        <v/>
      </c>
      <c r="J772" s="162" t="str">
        <f>IF(G772="","",INDEX(D.1[Đơn giá nhập
(Hàng tồn đầu kỳ)],MATCH(G772,D.1[Tên sản phẩm],0)))</f>
        <v/>
      </c>
      <c r="K772" s="162" t="str">
        <f t="shared" ref="K772:K835" si="176">IF(OR(G772="",J772=""),"",1)</f>
        <v/>
      </c>
      <c r="L772" s="159"/>
      <c r="M772" s="163" t="str">
        <f t="shared" ref="M772:M835" si="177">IF(AND(J772&lt;&gt;"",K772&lt;&gt;""),J772*K772,"")</f>
        <v/>
      </c>
      <c r="N772" s="164"/>
      <c r="O772" s="162"/>
      <c r="P772" s="163" t="str">
        <f t="shared" ref="P772:P835" si="178">IF(M772="","",M772-SUM(O772))</f>
        <v/>
      </c>
      <c r="Q772" s="164" t="str">
        <f t="shared" ref="Q772:Q835" ca="1" si="179">IF(AND(P772&lt;&gt;"",C772=OFFSET(C772,-1,0)),OFFSET(P772,-1,1),"")</f>
        <v/>
      </c>
      <c r="R772" s="163" t="str">
        <f t="shared" ref="R772:R835" si="180">IF(P772="","",P772*SUM(1,Q772))</f>
        <v/>
      </c>
      <c r="S772" s="163" t="str">
        <f ca="1">IF(AND(C772&lt;&gt;"",C772&lt;&gt;OFFSET(C772,1,0)),SUMIFS(M.1[Giá có thuế],M.1[Số ĐK],C772),"")</f>
        <v/>
      </c>
      <c r="T772" s="159"/>
      <c r="U772" s="161" t="str">
        <f>IF(T772="","",'Thông Tin Chung'!$L$3)</f>
        <v/>
      </c>
      <c r="V772" s="163" t="str">
        <f t="shared" ref="V772:V835" ca="1" si="181">IF(AND(S772&lt;&gt;"",T772&lt;&gt;"",S772&lt;&gt;0),S772-T772,"")</f>
        <v/>
      </c>
      <c r="W772" s="165"/>
      <c r="X772" s="155" t="str">
        <f ca="1">IF(C772="","",IF(OR(D772&lt;NgayBatDau,D772&gt;NgayKetThuc),"Ngày tháng phải nằm trong kỳ báo cáo",IF(AND(F772&lt;&gt;"",COUNTIF(D.3[Tên nhà cung cấp],F772)=0),"Tên NCC chưa khai báo trong DSNCC",IF(AND(G772&lt;&gt;"",COUNTIF(D.1[Tên sản phẩm],G772)=0),"SP này chưa khai báo trong DSSP",""))))</f>
        <v/>
      </c>
      <c r="Y772" s="23" t="str">
        <f t="shared" ca="1" si="169"/>
        <v/>
      </c>
      <c r="Z772" s="23" t="str">
        <f t="shared" ca="1" si="170"/>
        <v/>
      </c>
      <c r="AA772" s="23" t="str">
        <f t="shared" ca="1" si="171"/>
        <v/>
      </c>
    </row>
    <row r="773" spans="2:27" ht="27.75" customHeight="1" x14ac:dyDescent="0.2">
      <c r="B773" s="7">
        <f t="shared" si="172"/>
        <v>770</v>
      </c>
      <c r="C773" s="7" t="str">
        <f t="shared" ref="C773:C836" ca="1" si="182">IF(AND(D773="",E773="",F773=""),"",IF(AND(D773=OFFSET(D773,-1,0),E773=OFFSET(E773,-1,0),F773=OFFSET(F773,-1,0)),OFFSET(B773,-1,1),B773))</f>
        <v/>
      </c>
      <c r="D773" s="156" t="str">
        <f t="shared" ca="1" si="173"/>
        <v/>
      </c>
      <c r="E773" s="157" t="str">
        <f t="shared" ca="1" si="174"/>
        <v/>
      </c>
      <c r="F773" s="158" t="str">
        <f t="shared" ca="1" si="175"/>
        <v/>
      </c>
      <c r="G773" s="159"/>
      <c r="H773" s="159" t="str">
        <f>IF(G773="","",INDEX(D.1[Quy cách],MATCH(G773,D.1[Tên sản phẩm],0)))</f>
        <v/>
      </c>
      <c r="I773" s="160" t="str">
        <f>IF(G773="","",INDEX(D.1[ĐVT],MATCH(G773,D.1[Tên sản phẩm],0)))</f>
        <v/>
      </c>
      <c r="J773" s="162" t="str">
        <f>IF(G773="","",INDEX(D.1[Đơn giá nhập
(Hàng tồn đầu kỳ)],MATCH(G773,D.1[Tên sản phẩm],0)))</f>
        <v/>
      </c>
      <c r="K773" s="162" t="str">
        <f t="shared" si="176"/>
        <v/>
      </c>
      <c r="L773" s="159"/>
      <c r="M773" s="163" t="str">
        <f t="shared" si="177"/>
        <v/>
      </c>
      <c r="N773" s="164"/>
      <c r="O773" s="162"/>
      <c r="P773" s="163" t="str">
        <f t="shared" si="178"/>
        <v/>
      </c>
      <c r="Q773" s="164" t="str">
        <f t="shared" ca="1" si="179"/>
        <v/>
      </c>
      <c r="R773" s="163" t="str">
        <f t="shared" si="180"/>
        <v/>
      </c>
      <c r="S773" s="163" t="str">
        <f ca="1">IF(AND(C773&lt;&gt;"",C773&lt;&gt;OFFSET(C773,1,0)),SUMIFS(M.1[Giá có thuế],M.1[Số ĐK],C773),"")</f>
        <v/>
      </c>
      <c r="T773" s="159"/>
      <c r="U773" s="161" t="str">
        <f>IF(T773="","",'Thông Tin Chung'!$L$3)</f>
        <v/>
      </c>
      <c r="V773" s="163" t="str">
        <f t="shared" ca="1" si="181"/>
        <v/>
      </c>
      <c r="W773" s="165"/>
      <c r="X773" s="155" t="str">
        <f ca="1">IF(C773="","",IF(OR(D773&lt;NgayBatDau,D773&gt;NgayKetThuc),"Ngày tháng phải nằm trong kỳ báo cáo",IF(AND(F773&lt;&gt;"",COUNTIF(D.3[Tên nhà cung cấp],F773)=0),"Tên NCC chưa khai báo trong DSNCC",IF(AND(G773&lt;&gt;"",COUNTIF(D.1[Tên sản phẩm],G773)=0),"SP này chưa khai báo trong DSSP",""))))</f>
        <v/>
      </c>
      <c r="Y773" s="23" t="str">
        <f t="shared" ref="Y773:Y836" ca="1" si="183">IF(D773="","",IF(D773&lt;B3LocTuNgay,0,IF(D773&lt;=B3LocDenNgay,1,"")))</f>
        <v/>
      </c>
      <c r="Z773" s="23" t="str">
        <f t="shared" ref="Z773:Z836" ca="1" si="184">IF(D773="","",IF(D773&lt;B4LocTuNgay,0,IF(D773&lt;=B4LocDenNgay,1,"")))</f>
        <v/>
      </c>
      <c r="AA773" s="23" t="str">
        <f t="shared" ref="AA773:AA836" ca="1" si="185">IF(D773="","",IF(D773&lt;B5LocTuNgay,0,IF(D773&lt;=B5LocDenNgay,1,"")))</f>
        <v/>
      </c>
    </row>
    <row r="774" spans="2:27" ht="27.75" customHeight="1" x14ac:dyDescent="0.2">
      <c r="B774" s="7">
        <f t="shared" si="172"/>
        <v>771</v>
      </c>
      <c r="C774" s="7" t="str">
        <f t="shared" ca="1" si="182"/>
        <v/>
      </c>
      <c r="D774" s="156" t="str">
        <f t="shared" ca="1" si="173"/>
        <v/>
      </c>
      <c r="E774" s="157" t="str">
        <f t="shared" ca="1" si="174"/>
        <v/>
      </c>
      <c r="F774" s="158" t="str">
        <f t="shared" ca="1" si="175"/>
        <v/>
      </c>
      <c r="G774" s="159"/>
      <c r="H774" s="159" t="str">
        <f>IF(G774="","",INDEX(D.1[Quy cách],MATCH(G774,D.1[Tên sản phẩm],0)))</f>
        <v/>
      </c>
      <c r="I774" s="160" t="str">
        <f>IF(G774="","",INDEX(D.1[ĐVT],MATCH(G774,D.1[Tên sản phẩm],0)))</f>
        <v/>
      </c>
      <c r="J774" s="162" t="str">
        <f>IF(G774="","",INDEX(D.1[Đơn giá nhập
(Hàng tồn đầu kỳ)],MATCH(G774,D.1[Tên sản phẩm],0)))</f>
        <v/>
      </c>
      <c r="K774" s="162" t="str">
        <f t="shared" si="176"/>
        <v/>
      </c>
      <c r="L774" s="159"/>
      <c r="M774" s="163" t="str">
        <f t="shared" si="177"/>
        <v/>
      </c>
      <c r="N774" s="164"/>
      <c r="O774" s="162"/>
      <c r="P774" s="163" t="str">
        <f t="shared" si="178"/>
        <v/>
      </c>
      <c r="Q774" s="164" t="str">
        <f t="shared" ca="1" si="179"/>
        <v/>
      </c>
      <c r="R774" s="163" t="str">
        <f t="shared" si="180"/>
        <v/>
      </c>
      <c r="S774" s="163" t="str">
        <f ca="1">IF(AND(C774&lt;&gt;"",C774&lt;&gt;OFFSET(C774,1,0)),SUMIFS(M.1[Giá có thuế],M.1[Số ĐK],C774),"")</f>
        <v/>
      </c>
      <c r="T774" s="159"/>
      <c r="U774" s="161" t="str">
        <f>IF(T774="","",'Thông Tin Chung'!$L$3)</f>
        <v/>
      </c>
      <c r="V774" s="163" t="str">
        <f t="shared" ca="1" si="181"/>
        <v/>
      </c>
      <c r="W774" s="165"/>
      <c r="X774" s="155" t="str">
        <f ca="1">IF(C774="","",IF(OR(D774&lt;NgayBatDau,D774&gt;NgayKetThuc),"Ngày tháng phải nằm trong kỳ báo cáo",IF(AND(F774&lt;&gt;"",COUNTIF(D.3[Tên nhà cung cấp],F774)=0),"Tên NCC chưa khai báo trong DSNCC",IF(AND(G774&lt;&gt;"",COUNTIF(D.1[Tên sản phẩm],G774)=0),"SP này chưa khai báo trong DSSP",""))))</f>
        <v/>
      </c>
      <c r="Y774" s="23" t="str">
        <f t="shared" ca="1" si="183"/>
        <v/>
      </c>
      <c r="Z774" s="23" t="str">
        <f t="shared" ca="1" si="184"/>
        <v/>
      </c>
      <c r="AA774" s="23" t="str">
        <f t="shared" ca="1" si="185"/>
        <v/>
      </c>
    </row>
    <row r="775" spans="2:27" ht="27.75" customHeight="1" x14ac:dyDescent="0.2">
      <c r="B775" s="7">
        <f t="shared" si="172"/>
        <v>772</v>
      </c>
      <c r="C775" s="7" t="str">
        <f t="shared" ca="1" si="182"/>
        <v/>
      </c>
      <c r="D775" s="156" t="str">
        <f t="shared" ca="1" si="173"/>
        <v/>
      </c>
      <c r="E775" s="157" t="str">
        <f t="shared" ca="1" si="174"/>
        <v/>
      </c>
      <c r="F775" s="158" t="str">
        <f t="shared" ca="1" si="175"/>
        <v/>
      </c>
      <c r="G775" s="159"/>
      <c r="H775" s="159" t="str">
        <f>IF(G775="","",INDEX(D.1[Quy cách],MATCH(G775,D.1[Tên sản phẩm],0)))</f>
        <v/>
      </c>
      <c r="I775" s="160" t="str">
        <f>IF(G775="","",INDEX(D.1[ĐVT],MATCH(G775,D.1[Tên sản phẩm],0)))</f>
        <v/>
      </c>
      <c r="J775" s="162" t="str">
        <f>IF(G775="","",INDEX(D.1[Đơn giá nhập
(Hàng tồn đầu kỳ)],MATCH(G775,D.1[Tên sản phẩm],0)))</f>
        <v/>
      </c>
      <c r="K775" s="162" t="str">
        <f t="shared" si="176"/>
        <v/>
      </c>
      <c r="L775" s="159"/>
      <c r="M775" s="163" t="str">
        <f t="shared" si="177"/>
        <v/>
      </c>
      <c r="N775" s="164"/>
      <c r="O775" s="162"/>
      <c r="P775" s="163" t="str">
        <f t="shared" si="178"/>
        <v/>
      </c>
      <c r="Q775" s="164" t="str">
        <f t="shared" ca="1" si="179"/>
        <v/>
      </c>
      <c r="R775" s="163" t="str">
        <f t="shared" si="180"/>
        <v/>
      </c>
      <c r="S775" s="163" t="str">
        <f ca="1">IF(AND(C775&lt;&gt;"",C775&lt;&gt;OFFSET(C775,1,0)),SUMIFS(M.1[Giá có thuế],M.1[Số ĐK],C775),"")</f>
        <v/>
      </c>
      <c r="T775" s="159"/>
      <c r="U775" s="161" t="str">
        <f>IF(T775="","",'Thông Tin Chung'!$L$3)</f>
        <v/>
      </c>
      <c r="V775" s="163" t="str">
        <f t="shared" ca="1" si="181"/>
        <v/>
      </c>
      <c r="W775" s="165"/>
      <c r="X775" s="155" t="str">
        <f ca="1">IF(C775="","",IF(OR(D775&lt;NgayBatDau,D775&gt;NgayKetThuc),"Ngày tháng phải nằm trong kỳ báo cáo",IF(AND(F775&lt;&gt;"",COUNTIF(D.3[Tên nhà cung cấp],F775)=0),"Tên NCC chưa khai báo trong DSNCC",IF(AND(G775&lt;&gt;"",COUNTIF(D.1[Tên sản phẩm],G775)=0),"SP này chưa khai báo trong DSSP",""))))</f>
        <v/>
      </c>
      <c r="Y775" s="23" t="str">
        <f t="shared" ca="1" si="183"/>
        <v/>
      </c>
      <c r="Z775" s="23" t="str">
        <f t="shared" ca="1" si="184"/>
        <v/>
      </c>
      <c r="AA775" s="23" t="str">
        <f t="shared" ca="1" si="185"/>
        <v/>
      </c>
    </row>
    <row r="776" spans="2:27" ht="27.75" customHeight="1" x14ac:dyDescent="0.2">
      <c r="B776" s="7">
        <f t="shared" si="172"/>
        <v>773</v>
      </c>
      <c r="C776" s="7" t="str">
        <f t="shared" ca="1" si="182"/>
        <v/>
      </c>
      <c r="D776" s="156" t="str">
        <f t="shared" ca="1" si="173"/>
        <v/>
      </c>
      <c r="E776" s="157" t="str">
        <f t="shared" ca="1" si="174"/>
        <v/>
      </c>
      <c r="F776" s="158" t="str">
        <f t="shared" ca="1" si="175"/>
        <v/>
      </c>
      <c r="G776" s="159"/>
      <c r="H776" s="159" t="str">
        <f>IF(G776="","",INDEX(D.1[Quy cách],MATCH(G776,D.1[Tên sản phẩm],0)))</f>
        <v/>
      </c>
      <c r="I776" s="160" t="str">
        <f>IF(G776="","",INDEX(D.1[ĐVT],MATCH(G776,D.1[Tên sản phẩm],0)))</f>
        <v/>
      </c>
      <c r="J776" s="162" t="str">
        <f>IF(G776="","",INDEX(D.1[Đơn giá nhập
(Hàng tồn đầu kỳ)],MATCH(G776,D.1[Tên sản phẩm],0)))</f>
        <v/>
      </c>
      <c r="K776" s="162" t="str">
        <f t="shared" si="176"/>
        <v/>
      </c>
      <c r="L776" s="159"/>
      <c r="M776" s="163" t="str">
        <f t="shared" si="177"/>
        <v/>
      </c>
      <c r="N776" s="164"/>
      <c r="O776" s="162"/>
      <c r="P776" s="163" t="str">
        <f t="shared" si="178"/>
        <v/>
      </c>
      <c r="Q776" s="164" t="str">
        <f t="shared" ca="1" si="179"/>
        <v/>
      </c>
      <c r="R776" s="163" t="str">
        <f t="shared" si="180"/>
        <v/>
      </c>
      <c r="S776" s="163" t="str">
        <f ca="1">IF(AND(C776&lt;&gt;"",C776&lt;&gt;OFFSET(C776,1,0)),SUMIFS(M.1[Giá có thuế],M.1[Số ĐK],C776),"")</f>
        <v/>
      </c>
      <c r="T776" s="159"/>
      <c r="U776" s="161" t="str">
        <f>IF(T776="","",'Thông Tin Chung'!$L$3)</f>
        <v/>
      </c>
      <c r="V776" s="163" t="str">
        <f t="shared" ca="1" si="181"/>
        <v/>
      </c>
      <c r="W776" s="165"/>
      <c r="X776" s="155" t="str">
        <f ca="1">IF(C776="","",IF(OR(D776&lt;NgayBatDau,D776&gt;NgayKetThuc),"Ngày tháng phải nằm trong kỳ báo cáo",IF(AND(F776&lt;&gt;"",COUNTIF(D.3[Tên nhà cung cấp],F776)=0),"Tên NCC chưa khai báo trong DSNCC",IF(AND(G776&lt;&gt;"",COUNTIF(D.1[Tên sản phẩm],G776)=0),"SP này chưa khai báo trong DSSP",""))))</f>
        <v/>
      </c>
      <c r="Y776" s="23" t="str">
        <f t="shared" ca="1" si="183"/>
        <v/>
      </c>
      <c r="Z776" s="23" t="str">
        <f t="shared" ca="1" si="184"/>
        <v/>
      </c>
      <c r="AA776" s="23" t="str">
        <f t="shared" ca="1" si="185"/>
        <v/>
      </c>
    </row>
    <row r="777" spans="2:27" ht="27.75" customHeight="1" x14ac:dyDescent="0.2">
      <c r="B777" s="7">
        <f t="shared" si="172"/>
        <v>774</v>
      </c>
      <c r="C777" s="7" t="str">
        <f t="shared" ca="1" si="182"/>
        <v/>
      </c>
      <c r="D777" s="156" t="str">
        <f t="shared" ca="1" si="173"/>
        <v/>
      </c>
      <c r="E777" s="157" t="str">
        <f t="shared" ca="1" si="174"/>
        <v/>
      </c>
      <c r="F777" s="158" t="str">
        <f t="shared" ca="1" si="175"/>
        <v/>
      </c>
      <c r="G777" s="159"/>
      <c r="H777" s="159" t="str">
        <f>IF(G777="","",INDEX(D.1[Quy cách],MATCH(G777,D.1[Tên sản phẩm],0)))</f>
        <v/>
      </c>
      <c r="I777" s="160" t="str">
        <f>IF(G777="","",INDEX(D.1[ĐVT],MATCH(G777,D.1[Tên sản phẩm],0)))</f>
        <v/>
      </c>
      <c r="J777" s="162" t="str">
        <f>IF(G777="","",INDEX(D.1[Đơn giá nhập
(Hàng tồn đầu kỳ)],MATCH(G777,D.1[Tên sản phẩm],0)))</f>
        <v/>
      </c>
      <c r="K777" s="162" t="str">
        <f t="shared" si="176"/>
        <v/>
      </c>
      <c r="L777" s="159"/>
      <c r="M777" s="163" t="str">
        <f t="shared" si="177"/>
        <v/>
      </c>
      <c r="N777" s="164"/>
      <c r="O777" s="162"/>
      <c r="P777" s="163" t="str">
        <f t="shared" si="178"/>
        <v/>
      </c>
      <c r="Q777" s="164" t="str">
        <f t="shared" ca="1" si="179"/>
        <v/>
      </c>
      <c r="R777" s="163" t="str">
        <f t="shared" si="180"/>
        <v/>
      </c>
      <c r="S777" s="163" t="str">
        <f ca="1">IF(AND(C777&lt;&gt;"",C777&lt;&gt;OFFSET(C777,1,0)),SUMIFS(M.1[Giá có thuế],M.1[Số ĐK],C777),"")</f>
        <v/>
      </c>
      <c r="T777" s="159"/>
      <c r="U777" s="161" t="str">
        <f>IF(T777="","",'Thông Tin Chung'!$L$3)</f>
        <v/>
      </c>
      <c r="V777" s="163" t="str">
        <f t="shared" ca="1" si="181"/>
        <v/>
      </c>
      <c r="W777" s="165"/>
      <c r="X777" s="155" t="str">
        <f ca="1">IF(C777="","",IF(OR(D777&lt;NgayBatDau,D777&gt;NgayKetThuc),"Ngày tháng phải nằm trong kỳ báo cáo",IF(AND(F777&lt;&gt;"",COUNTIF(D.3[Tên nhà cung cấp],F777)=0),"Tên NCC chưa khai báo trong DSNCC",IF(AND(G777&lt;&gt;"",COUNTIF(D.1[Tên sản phẩm],G777)=0),"SP này chưa khai báo trong DSSP",""))))</f>
        <v/>
      </c>
      <c r="Y777" s="23" t="str">
        <f t="shared" ca="1" si="183"/>
        <v/>
      </c>
      <c r="Z777" s="23" t="str">
        <f t="shared" ca="1" si="184"/>
        <v/>
      </c>
      <c r="AA777" s="23" t="str">
        <f t="shared" ca="1" si="185"/>
        <v/>
      </c>
    </row>
    <row r="778" spans="2:27" ht="27.75" customHeight="1" x14ac:dyDescent="0.2">
      <c r="B778" s="7">
        <f t="shared" si="172"/>
        <v>775</v>
      </c>
      <c r="C778" s="7" t="str">
        <f t="shared" ca="1" si="182"/>
        <v/>
      </c>
      <c r="D778" s="156" t="str">
        <f t="shared" ca="1" si="173"/>
        <v/>
      </c>
      <c r="E778" s="157" t="str">
        <f t="shared" ca="1" si="174"/>
        <v/>
      </c>
      <c r="F778" s="158" t="str">
        <f t="shared" ca="1" si="175"/>
        <v/>
      </c>
      <c r="G778" s="159"/>
      <c r="H778" s="159" t="str">
        <f>IF(G778="","",INDEX(D.1[Quy cách],MATCH(G778,D.1[Tên sản phẩm],0)))</f>
        <v/>
      </c>
      <c r="I778" s="160" t="str">
        <f>IF(G778="","",INDEX(D.1[ĐVT],MATCH(G778,D.1[Tên sản phẩm],0)))</f>
        <v/>
      </c>
      <c r="J778" s="162" t="str">
        <f>IF(G778="","",INDEX(D.1[Đơn giá nhập
(Hàng tồn đầu kỳ)],MATCH(G778,D.1[Tên sản phẩm],0)))</f>
        <v/>
      </c>
      <c r="K778" s="162" t="str">
        <f t="shared" si="176"/>
        <v/>
      </c>
      <c r="L778" s="159"/>
      <c r="M778" s="163" t="str">
        <f t="shared" si="177"/>
        <v/>
      </c>
      <c r="N778" s="164"/>
      <c r="O778" s="162"/>
      <c r="P778" s="163" t="str">
        <f t="shared" si="178"/>
        <v/>
      </c>
      <c r="Q778" s="164" t="str">
        <f t="shared" ca="1" si="179"/>
        <v/>
      </c>
      <c r="R778" s="163" t="str">
        <f t="shared" si="180"/>
        <v/>
      </c>
      <c r="S778" s="163" t="str">
        <f ca="1">IF(AND(C778&lt;&gt;"",C778&lt;&gt;OFFSET(C778,1,0)),SUMIFS(M.1[Giá có thuế],M.1[Số ĐK],C778),"")</f>
        <v/>
      </c>
      <c r="T778" s="159"/>
      <c r="U778" s="161" t="str">
        <f>IF(T778="","",'Thông Tin Chung'!$L$3)</f>
        <v/>
      </c>
      <c r="V778" s="163" t="str">
        <f t="shared" ca="1" si="181"/>
        <v/>
      </c>
      <c r="W778" s="165"/>
      <c r="X778" s="155" t="str">
        <f ca="1">IF(C778="","",IF(OR(D778&lt;NgayBatDau,D778&gt;NgayKetThuc),"Ngày tháng phải nằm trong kỳ báo cáo",IF(AND(F778&lt;&gt;"",COUNTIF(D.3[Tên nhà cung cấp],F778)=0),"Tên NCC chưa khai báo trong DSNCC",IF(AND(G778&lt;&gt;"",COUNTIF(D.1[Tên sản phẩm],G778)=0),"SP này chưa khai báo trong DSSP",""))))</f>
        <v/>
      </c>
      <c r="Y778" s="23" t="str">
        <f t="shared" ca="1" si="183"/>
        <v/>
      </c>
      <c r="Z778" s="23" t="str">
        <f t="shared" ca="1" si="184"/>
        <v/>
      </c>
      <c r="AA778" s="23" t="str">
        <f t="shared" ca="1" si="185"/>
        <v/>
      </c>
    </row>
    <row r="779" spans="2:27" ht="27.75" customHeight="1" x14ac:dyDescent="0.2">
      <c r="B779" s="7">
        <f t="shared" si="172"/>
        <v>776</v>
      </c>
      <c r="C779" s="7" t="str">
        <f t="shared" ca="1" si="182"/>
        <v/>
      </c>
      <c r="D779" s="156" t="str">
        <f t="shared" ca="1" si="173"/>
        <v/>
      </c>
      <c r="E779" s="157" t="str">
        <f t="shared" ca="1" si="174"/>
        <v/>
      </c>
      <c r="F779" s="158" t="str">
        <f t="shared" ca="1" si="175"/>
        <v/>
      </c>
      <c r="G779" s="159"/>
      <c r="H779" s="159" t="str">
        <f>IF(G779="","",INDEX(D.1[Quy cách],MATCH(G779,D.1[Tên sản phẩm],0)))</f>
        <v/>
      </c>
      <c r="I779" s="160" t="str">
        <f>IF(G779="","",INDEX(D.1[ĐVT],MATCH(G779,D.1[Tên sản phẩm],0)))</f>
        <v/>
      </c>
      <c r="J779" s="162" t="str">
        <f>IF(G779="","",INDEX(D.1[Đơn giá nhập
(Hàng tồn đầu kỳ)],MATCH(G779,D.1[Tên sản phẩm],0)))</f>
        <v/>
      </c>
      <c r="K779" s="162" t="str">
        <f t="shared" si="176"/>
        <v/>
      </c>
      <c r="L779" s="159"/>
      <c r="M779" s="163" t="str">
        <f t="shared" si="177"/>
        <v/>
      </c>
      <c r="N779" s="164"/>
      <c r="O779" s="162"/>
      <c r="P779" s="163" t="str">
        <f t="shared" si="178"/>
        <v/>
      </c>
      <c r="Q779" s="164" t="str">
        <f t="shared" ca="1" si="179"/>
        <v/>
      </c>
      <c r="R779" s="163" t="str">
        <f t="shared" si="180"/>
        <v/>
      </c>
      <c r="S779" s="163" t="str">
        <f ca="1">IF(AND(C779&lt;&gt;"",C779&lt;&gt;OFFSET(C779,1,0)),SUMIFS(M.1[Giá có thuế],M.1[Số ĐK],C779),"")</f>
        <v/>
      </c>
      <c r="T779" s="159"/>
      <c r="U779" s="161" t="str">
        <f>IF(T779="","",'Thông Tin Chung'!$L$3)</f>
        <v/>
      </c>
      <c r="V779" s="163" t="str">
        <f t="shared" ca="1" si="181"/>
        <v/>
      </c>
      <c r="W779" s="165"/>
      <c r="X779" s="155" t="str">
        <f ca="1">IF(C779="","",IF(OR(D779&lt;NgayBatDau,D779&gt;NgayKetThuc),"Ngày tháng phải nằm trong kỳ báo cáo",IF(AND(F779&lt;&gt;"",COUNTIF(D.3[Tên nhà cung cấp],F779)=0),"Tên NCC chưa khai báo trong DSNCC",IF(AND(G779&lt;&gt;"",COUNTIF(D.1[Tên sản phẩm],G779)=0),"SP này chưa khai báo trong DSSP",""))))</f>
        <v/>
      </c>
      <c r="Y779" s="23" t="str">
        <f t="shared" ca="1" si="183"/>
        <v/>
      </c>
      <c r="Z779" s="23" t="str">
        <f t="shared" ca="1" si="184"/>
        <v/>
      </c>
      <c r="AA779" s="23" t="str">
        <f t="shared" ca="1" si="185"/>
        <v/>
      </c>
    </row>
    <row r="780" spans="2:27" ht="27.75" customHeight="1" x14ac:dyDescent="0.2">
      <c r="B780" s="7">
        <f t="shared" si="172"/>
        <v>777</v>
      </c>
      <c r="C780" s="7" t="str">
        <f t="shared" ca="1" si="182"/>
        <v/>
      </c>
      <c r="D780" s="156" t="str">
        <f t="shared" ca="1" si="173"/>
        <v/>
      </c>
      <c r="E780" s="157" t="str">
        <f t="shared" ca="1" si="174"/>
        <v/>
      </c>
      <c r="F780" s="158" t="str">
        <f t="shared" ca="1" si="175"/>
        <v/>
      </c>
      <c r="G780" s="159"/>
      <c r="H780" s="159" t="str">
        <f>IF(G780="","",INDEX(D.1[Quy cách],MATCH(G780,D.1[Tên sản phẩm],0)))</f>
        <v/>
      </c>
      <c r="I780" s="160" t="str">
        <f>IF(G780="","",INDEX(D.1[ĐVT],MATCH(G780,D.1[Tên sản phẩm],0)))</f>
        <v/>
      </c>
      <c r="J780" s="162" t="str">
        <f>IF(G780="","",INDEX(D.1[Đơn giá nhập
(Hàng tồn đầu kỳ)],MATCH(G780,D.1[Tên sản phẩm],0)))</f>
        <v/>
      </c>
      <c r="K780" s="162" t="str">
        <f t="shared" si="176"/>
        <v/>
      </c>
      <c r="L780" s="159"/>
      <c r="M780" s="163" t="str">
        <f t="shared" si="177"/>
        <v/>
      </c>
      <c r="N780" s="164"/>
      <c r="O780" s="162"/>
      <c r="P780" s="163" t="str">
        <f t="shared" si="178"/>
        <v/>
      </c>
      <c r="Q780" s="164" t="str">
        <f t="shared" ca="1" si="179"/>
        <v/>
      </c>
      <c r="R780" s="163" t="str">
        <f t="shared" si="180"/>
        <v/>
      </c>
      <c r="S780" s="163" t="str">
        <f ca="1">IF(AND(C780&lt;&gt;"",C780&lt;&gt;OFFSET(C780,1,0)),SUMIFS(M.1[Giá có thuế],M.1[Số ĐK],C780),"")</f>
        <v/>
      </c>
      <c r="T780" s="159"/>
      <c r="U780" s="161" t="str">
        <f>IF(T780="","",'Thông Tin Chung'!$L$3)</f>
        <v/>
      </c>
      <c r="V780" s="163" t="str">
        <f t="shared" ca="1" si="181"/>
        <v/>
      </c>
      <c r="W780" s="165"/>
      <c r="X780" s="155" t="str">
        <f ca="1">IF(C780="","",IF(OR(D780&lt;NgayBatDau,D780&gt;NgayKetThuc),"Ngày tháng phải nằm trong kỳ báo cáo",IF(AND(F780&lt;&gt;"",COUNTIF(D.3[Tên nhà cung cấp],F780)=0),"Tên NCC chưa khai báo trong DSNCC",IF(AND(G780&lt;&gt;"",COUNTIF(D.1[Tên sản phẩm],G780)=0),"SP này chưa khai báo trong DSSP",""))))</f>
        <v/>
      </c>
      <c r="Y780" s="23" t="str">
        <f t="shared" ca="1" si="183"/>
        <v/>
      </c>
      <c r="Z780" s="23" t="str">
        <f t="shared" ca="1" si="184"/>
        <v/>
      </c>
      <c r="AA780" s="23" t="str">
        <f t="shared" ca="1" si="185"/>
        <v/>
      </c>
    </row>
    <row r="781" spans="2:27" ht="27.75" customHeight="1" x14ac:dyDescent="0.2">
      <c r="B781" s="7">
        <f t="shared" si="172"/>
        <v>778</v>
      </c>
      <c r="C781" s="7" t="str">
        <f t="shared" ca="1" si="182"/>
        <v/>
      </c>
      <c r="D781" s="156" t="str">
        <f t="shared" ca="1" si="173"/>
        <v/>
      </c>
      <c r="E781" s="157" t="str">
        <f t="shared" ca="1" si="174"/>
        <v/>
      </c>
      <c r="F781" s="158" t="str">
        <f t="shared" ca="1" si="175"/>
        <v/>
      </c>
      <c r="G781" s="159"/>
      <c r="H781" s="159" t="str">
        <f>IF(G781="","",INDEX(D.1[Quy cách],MATCH(G781,D.1[Tên sản phẩm],0)))</f>
        <v/>
      </c>
      <c r="I781" s="160" t="str">
        <f>IF(G781="","",INDEX(D.1[ĐVT],MATCH(G781,D.1[Tên sản phẩm],0)))</f>
        <v/>
      </c>
      <c r="J781" s="162" t="str">
        <f>IF(G781="","",INDEX(D.1[Đơn giá nhập
(Hàng tồn đầu kỳ)],MATCH(G781,D.1[Tên sản phẩm],0)))</f>
        <v/>
      </c>
      <c r="K781" s="162" t="str">
        <f t="shared" si="176"/>
        <v/>
      </c>
      <c r="L781" s="159"/>
      <c r="M781" s="163" t="str">
        <f t="shared" si="177"/>
        <v/>
      </c>
      <c r="N781" s="164"/>
      <c r="O781" s="162"/>
      <c r="P781" s="163" t="str">
        <f t="shared" si="178"/>
        <v/>
      </c>
      <c r="Q781" s="164" t="str">
        <f t="shared" ca="1" si="179"/>
        <v/>
      </c>
      <c r="R781" s="163" t="str">
        <f t="shared" si="180"/>
        <v/>
      </c>
      <c r="S781" s="163" t="str">
        <f ca="1">IF(AND(C781&lt;&gt;"",C781&lt;&gt;OFFSET(C781,1,0)),SUMIFS(M.1[Giá có thuế],M.1[Số ĐK],C781),"")</f>
        <v/>
      </c>
      <c r="T781" s="159"/>
      <c r="U781" s="161" t="str">
        <f>IF(T781="","",'Thông Tin Chung'!$L$3)</f>
        <v/>
      </c>
      <c r="V781" s="163" t="str">
        <f t="shared" ca="1" si="181"/>
        <v/>
      </c>
      <c r="W781" s="165"/>
      <c r="X781" s="155" t="str">
        <f ca="1">IF(C781="","",IF(OR(D781&lt;NgayBatDau,D781&gt;NgayKetThuc),"Ngày tháng phải nằm trong kỳ báo cáo",IF(AND(F781&lt;&gt;"",COUNTIF(D.3[Tên nhà cung cấp],F781)=0),"Tên NCC chưa khai báo trong DSNCC",IF(AND(G781&lt;&gt;"",COUNTIF(D.1[Tên sản phẩm],G781)=0),"SP này chưa khai báo trong DSSP",""))))</f>
        <v/>
      </c>
      <c r="Y781" s="23" t="str">
        <f t="shared" ca="1" si="183"/>
        <v/>
      </c>
      <c r="Z781" s="23" t="str">
        <f t="shared" ca="1" si="184"/>
        <v/>
      </c>
      <c r="AA781" s="23" t="str">
        <f t="shared" ca="1" si="185"/>
        <v/>
      </c>
    </row>
    <row r="782" spans="2:27" ht="27.75" customHeight="1" x14ac:dyDescent="0.2">
      <c r="B782" s="7">
        <f t="shared" si="172"/>
        <v>779</v>
      </c>
      <c r="C782" s="7" t="str">
        <f t="shared" ca="1" si="182"/>
        <v/>
      </c>
      <c r="D782" s="156" t="str">
        <f t="shared" ca="1" si="173"/>
        <v/>
      </c>
      <c r="E782" s="157" t="str">
        <f t="shared" ca="1" si="174"/>
        <v/>
      </c>
      <c r="F782" s="158" t="str">
        <f t="shared" ca="1" si="175"/>
        <v/>
      </c>
      <c r="G782" s="159"/>
      <c r="H782" s="159" t="str">
        <f>IF(G782="","",INDEX(D.1[Quy cách],MATCH(G782,D.1[Tên sản phẩm],0)))</f>
        <v/>
      </c>
      <c r="I782" s="160" t="str">
        <f>IF(G782="","",INDEX(D.1[ĐVT],MATCH(G782,D.1[Tên sản phẩm],0)))</f>
        <v/>
      </c>
      <c r="J782" s="162" t="str">
        <f>IF(G782="","",INDEX(D.1[Đơn giá nhập
(Hàng tồn đầu kỳ)],MATCH(G782,D.1[Tên sản phẩm],0)))</f>
        <v/>
      </c>
      <c r="K782" s="162" t="str">
        <f t="shared" si="176"/>
        <v/>
      </c>
      <c r="L782" s="159"/>
      <c r="M782" s="163" t="str">
        <f t="shared" si="177"/>
        <v/>
      </c>
      <c r="N782" s="164"/>
      <c r="O782" s="162"/>
      <c r="P782" s="163" t="str">
        <f t="shared" si="178"/>
        <v/>
      </c>
      <c r="Q782" s="164" t="str">
        <f t="shared" ca="1" si="179"/>
        <v/>
      </c>
      <c r="R782" s="163" t="str">
        <f t="shared" si="180"/>
        <v/>
      </c>
      <c r="S782" s="163" t="str">
        <f ca="1">IF(AND(C782&lt;&gt;"",C782&lt;&gt;OFFSET(C782,1,0)),SUMIFS(M.1[Giá có thuế],M.1[Số ĐK],C782),"")</f>
        <v/>
      </c>
      <c r="T782" s="159"/>
      <c r="U782" s="161" t="str">
        <f>IF(T782="","",'Thông Tin Chung'!$L$3)</f>
        <v/>
      </c>
      <c r="V782" s="163" t="str">
        <f t="shared" ca="1" si="181"/>
        <v/>
      </c>
      <c r="W782" s="165"/>
      <c r="X782" s="155" t="str">
        <f ca="1">IF(C782="","",IF(OR(D782&lt;NgayBatDau,D782&gt;NgayKetThuc),"Ngày tháng phải nằm trong kỳ báo cáo",IF(AND(F782&lt;&gt;"",COUNTIF(D.3[Tên nhà cung cấp],F782)=0),"Tên NCC chưa khai báo trong DSNCC",IF(AND(G782&lt;&gt;"",COUNTIF(D.1[Tên sản phẩm],G782)=0),"SP này chưa khai báo trong DSSP",""))))</f>
        <v/>
      </c>
      <c r="Y782" s="23" t="str">
        <f t="shared" ca="1" si="183"/>
        <v/>
      </c>
      <c r="Z782" s="23" t="str">
        <f t="shared" ca="1" si="184"/>
        <v/>
      </c>
      <c r="AA782" s="23" t="str">
        <f t="shared" ca="1" si="185"/>
        <v/>
      </c>
    </row>
    <row r="783" spans="2:27" ht="27.75" customHeight="1" x14ac:dyDescent="0.2">
      <c r="B783" s="7">
        <f t="shared" si="172"/>
        <v>780</v>
      </c>
      <c r="C783" s="7" t="str">
        <f t="shared" ca="1" si="182"/>
        <v/>
      </c>
      <c r="D783" s="156" t="str">
        <f t="shared" ca="1" si="173"/>
        <v/>
      </c>
      <c r="E783" s="157" t="str">
        <f t="shared" ca="1" si="174"/>
        <v/>
      </c>
      <c r="F783" s="158" t="str">
        <f t="shared" ca="1" si="175"/>
        <v/>
      </c>
      <c r="G783" s="159"/>
      <c r="H783" s="159" t="str">
        <f>IF(G783="","",INDEX(D.1[Quy cách],MATCH(G783,D.1[Tên sản phẩm],0)))</f>
        <v/>
      </c>
      <c r="I783" s="160" t="str">
        <f>IF(G783="","",INDEX(D.1[ĐVT],MATCH(G783,D.1[Tên sản phẩm],0)))</f>
        <v/>
      </c>
      <c r="J783" s="162" t="str">
        <f>IF(G783="","",INDEX(D.1[Đơn giá nhập
(Hàng tồn đầu kỳ)],MATCH(G783,D.1[Tên sản phẩm],0)))</f>
        <v/>
      </c>
      <c r="K783" s="162" t="str">
        <f t="shared" si="176"/>
        <v/>
      </c>
      <c r="L783" s="159"/>
      <c r="M783" s="163" t="str">
        <f t="shared" si="177"/>
        <v/>
      </c>
      <c r="N783" s="164"/>
      <c r="O783" s="162"/>
      <c r="P783" s="163" t="str">
        <f t="shared" si="178"/>
        <v/>
      </c>
      <c r="Q783" s="164" t="str">
        <f t="shared" ca="1" si="179"/>
        <v/>
      </c>
      <c r="R783" s="163" t="str">
        <f t="shared" si="180"/>
        <v/>
      </c>
      <c r="S783" s="163" t="str">
        <f ca="1">IF(AND(C783&lt;&gt;"",C783&lt;&gt;OFFSET(C783,1,0)),SUMIFS(M.1[Giá có thuế],M.1[Số ĐK],C783),"")</f>
        <v/>
      </c>
      <c r="T783" s="159"/>
      <c r="U783" s="161" t="str">
        <f>IF(T783="","",'Thông Tin Chung'!$L$3)</f>
        <v/>
      </c>
      <c r="V783" s="163" t="str">
        <f t="shared" ca="1" si="181"/>
        <v/>
      </c>
      <c r="W783" s="165"/>
      <c r="X783" s="155" t="str">
        <f ca="1">IF(C783="","",IF(OR(D783&lt;NgayBatDau,D783&gt;NgayKetThuc),"Ngày tháng phải nằm trong kỳ báo cáo",IF(AND(F783&lt;&gt;"",COUNTIF(D.3[Tên nhà cung cấp],F783)=0),"Tên NCC chưa khai báo trong DSNCC",IF(AND(G783&lt;&gt;"",COUNTIF(D.1[Tên sản phẩm],G783)=0),"SP này chưa khai báo trong DSSP",""))))</f>
        <v/>
      </c>
      <c r="Y783" s="23" t="str">
        <f t="shared" ca="1" si="183"/>
        <v/>
      </c>
      <c r="Z783" s="23" t="str">
        <f t="shared" ca="1" si="184"/>
        <v/>
      </c>
      <c r="AA783" s="23" t="str">
        <f t="shared" ca="1" si="185"/>
        <v/>
      </c>
    </row>
    <row r="784" spans="2:27" ht="27.75" customHeight="1" x14ac:dyDescent="0.2">
      <c r="B784" s="7">
        <f t="shared" si="172"/>
        <v>781</v>
      </c>
      <c r="C784" s="7" t="str">
        <f t="shared" ca="1" si="182"/>
        <v/>
      </c>
      <c r="D784" s="156" t="str">
        <f t="shared" ca="1" si="173"/>
        <v/>
      </c>
      <c r="E784" s="157" t="str">
        <f t="shared" ca="1" si="174"/>
        <v/>
      </c>
      <c r="F784" s="158" t="str">
        <f t="shared" ca="1" si="175"/>
        <v/>
      </c>
      <c r="G784" s="159"/>
      <c r="H784" s="159" t="str">
        <f>IF(G784="","",INDEX(D.1[Quy cách],MATCH(G784,D.1[Tên sản phẩm],0)))</f>
        <v/>
      </c>
      <c r="I784" s="160" t="str">
        <f>IF(G784="","",INDEX(D.1[ĐVT],MATCH(G784,D.1[Tên sản phẩm],0)))</f>
        <v/>
      </c>
      <c r="J784" s="162" t="str">
        <f>IF(G784="","",INDEX(D.1[Đơn giá nhập
(Hàng tồn đầu kỳ)],MATCH(G784,D.1[Tên sản phẩm],0)))</f>
        <v/>
      </c>
      <c r="K784" s="162" t="str">
        <f t="shared" si="176"/>
        <v/>
      </c>
      <c r="L784" s="159"/>
      <c r="M784" s="163" t="str">
        <f t="shared" si="177"/>
        <v/>
      </c>
      <c r="N784" s="164"/>
      <c r="O784" s="162"/>
      <c r="P784" s="163" t="str">
        <f t="shared" si="178"/>
        <v/>
      </c>
      <c r="Q784" s="164" t="str">
        <f t="shared" ca="1" si="179"/>
        <v/>
      </c>
      <c r="R784" s="163" t="str">
        <f t="shared" si="180"/>
        <v/>
      </c>
      <c r="S784" s="163" t="str">
        <f ca="1">IF(AND(C784&lt;&gt;"",C784&lt;&gt;OFFSET(C784,1,0)),SUMIFS(M.1[Giá có thuế],M.1[Số ĐK],C784),"")</f>
        <v/>
      </c>
      <c r="T784" s="159"/>
      <c r="U784" s="161" t="str">
        <f>IF(T784="","",'Thông Tin Chung'!$L$3)</f>
        <v/>
      </c>
      <c r="V784" s="163" t="str">
        <f t="shared" ca="1" si="181"/>
        <v/>
      </c>
      <c r="W784" s="165"/>
      <c r="X784" s="155" t="str">
        <f ca="1">IF(C784="","",IF(OR(D784&lt;NgayBatDau,D784&gt;NgayKetThuc),"Ngày tháng phải nằm trong kỳ báo cáo",IF(AND(F784&lt;&gt;"",COUNTIF(D.3[Tên nhà cung cấp],F784)=0),"Tên NCC chưa khai báo trong DSNCC",IF(AND(G784&lt;&gt;"",COUNTIF(D.1[Tên sản phẩm],G784)=0),"SP này chưa khai báo trong DSSP",""))))</f>
        <v/>
      </c>
      <c r="Y784" s="23" t="str">
        <f t="shared" ca="1" si="183"/>
        <v/>
      </c>
      <c r="Z784" s="23" t="str">
        <f t="shared" ca="1" si="184"/>
        <v/>
      </c>
      <c r="AA784" s="23" t="str">
        <f t="shared" ca="1" si="185"/>
        <v/>
      </c>
    </row>
    <row r="785" spans="2:27" ht="27.75" customHeight="1" x14ac:dyDescent="0.2">
      <c r="B785" s="7">
        <f t="shared" si="172"/>
        <v>782</v>
      </c>
      <c r="C785" s="7" t="str">
        <f t="shared" ca="1" si="182"/>
        <v/>
      </c>
      <c r="D785" s="156" t="str">
        <f t="shared" ca="1" si="173"/>
        <v/>
      </c>
      <c r="E785" s="157" t="str">
        <f t="shared" ca="1" si="174"/>
        <v/>
      </c>
      <c r="F785" s="158" t="str">
        <f t="shared" ca="1" si="175"/>
        <v/>
      </c>
      <c r="G785" s="159"/>
      <c r="H785" s="159" t="str">
        <f>IF(G785="","",INDEX(D.1[Quy cách],MATCH(G785,D.1[Tên sản phẩm],0)))</f>
        <v/>
      </c>
      <c r="I785" s="160" t="str">
        <f>IF(G785="","",INDEX(D.1[ĐVT],MATCH(G785,D.1[Tên sản phẩm],0)))</f>
        <v/>
      </c>
      <c r="J785" s="162" t="str">
        <f>IF(G785="","",INDEX(D.1[Đơn giá nhập
(Hàng tồn đầu kỳ)],MATCH(G785,D.1[Tên sản phẩm],0)))</f>
        <v/>
      </c>
      <c r="K785" s="162" t="str">
        <f t="shared" si="176"/>
        <v/>
      </c>
      <c r="L785" s="159"/>
      <c r="M785" s="163" t="str">
        <f t="shared" si="177"/>
        <v/>
      </c>
      <c r="N785" s="164"/>
      <c r="O785" s="162"/>
      <c r="P785" s="163" t="str">
        <f t="shared" si="178"/>
        <v/>
      </c>
      <c r="Q785" s="164" t="str">
        <f t="shared" ca="1" si="179"/>
        <v/>
      </c>
      <c r="R785" s="163" t="str">
        <f t="shared" si="180"/>
        <v/>
      </c>
      <c r="S785" s="163" t="str">
        <f ca="1">IF(AND(C785&lt;&gt;"",C785&lt;&gt;OFFSET(C785,1,0)),SUMIFS(M.1[Giá có thuế],M.1[Số ĐK],C785),"")</f>
        <v/>
      </c>
      <c r="T785" s="159"/>
      <c r="U785" s="161" t="str">
        <f>IF(T785="","",'Thông Tin Chung'!$L$3)</f>
        <v/>
      </c>
      <c r="V785" s="163" t="str">
        <f t="shared" ca="1" si="181"/>
        <v/>
      </c>
      <c r="W785" s="165"/>
      <c r="X785" s="155" t="str">
        <f ca="1">IF(C785="","",IF(OR(D785&lt;NgayBatDau,D785&gt;NgayKetThuc),"Ngày tháng phải nằm trong kỳ báo cáo",IF(AND(F785&lt;&gt;"",COUNTIF(D.3[Tên nhà cung cấp],F785)=0),"Tên NCC chưa khai báo trong DSNCC",IF(AND(G785&lt;&gt;"",COUNTIF(D.1[Tên sản phẩm],G785)=0),"SP này chưa khai báo trong DSSP",""))))</f>
        <v/>
      </c>
      <c r="Y785" s="23" t="str">
        <f t="shared" ca="1" si="183"/>
        <v/>
      </c>
      <c r="Z785" s="23" t="str">
        <f t="shared" ca="1" si="184"/>
        <v/>
      </c>
      <c r="AA785" s="23" t="str">
        <f t="shared" ca="1" si="185"/>
        <v/>
      </c>
    </row>
    <row r="786" spans="2:27" ht="27.75" customHeight="1" x14ac:dyDescent="0.2">
      <c r="B786" s="7">
        <f t="shared" si="172"/>
        <v>783</v>
      </c>
      <c r="C786" s="7" t="str">
        <f t="shared" ca="1" si="182"/>
        <v/>
      </c>
      <c r="D786" s="156" t="str">
        <f t="shared" ca="1" si="173"/>
        <v/>
      </c>
      <c r="E786" s="157" t="str">
        <f t="shared" ca="1" si="174"/>
        <v/>
      </c>
      <c r="F786" s="158" t="str">
        <f t="shared" ca="1" si="175"/>
        <v/>
      </c>
      <c r="G786" s="159"/>
      <c r="H786" s="159" t="str">
        <f>IF(G786="","",INDEX(D.1[Quy cách],MATCH(G786,D.1[Tên sản phẩm],0)))</f>
        <v/>
      </c>
      <c r="I786" s="160" t="str">
        <f>IF(G786="","",INDEX(D.1[ĐVT],MATCH(G786,D.1[Tên sản phẩm],0)))</f>
        <v/>
      </c>
      <c r="J786" s="162" t="str">
        <f>IF(G786="","",INDEX(D.1[Đơn giá nhập
(Hàng tồn đầu kỳ)],MATCH(G786,D.1[Tên sản phẩm],0)))</f>
        <v/>
      </c>
      <c r="K786" s="162" t="str">
        <f t="shared" si="176"/>
        <v/>
      </c>
      <c r="L786" s="159"/>
      <c r="M786" s="163" t="str">
        <f t="shared" si="177"/>
        <v/>
      </c>
      <c r="N786" s="164"/>
      <c r="O786" s="162"/>
      <c r="P786" s="163" t="str">
        <f t="shared" si="178"/>
        <v/>
      </c>
      <c r="Q786" s="164" t="str">
        <f t="shared" ca="1" si="179"/>
        <v/>
      </c>
      <c r="R786" s="163" t="str">
        <f t="shared" si="180"/>
        <v/>
      </c>
      <c r="S786" s="163" t="str">
        <f ca="1">IF(AND(C786&lt;&gt;"",C786&lt;&gt;OFFSET(C786,1,0)),SUMIFS(M.1[Giá có thuế],M.1[Số ĐK],C786),"")</f>
        <v/>
      </c>
      <c r="T786" s="159"/>
      <c r="U786" s="161" t="str">
        <f>IF(T786="","",'Thông Tin Chung'!$L$3)</f>
        <v/>
      </c>
      <c r="V786" s="163" t="str">
        <f t="shared" ca="1" si="181"/>
        <v/>
      </c>
      <c r="W786" s="165"/>
      <c r="X786" s="155" t="str">
        <f ca="1">IF(C786="","",IF(OR(D786&lt;NgayBatDau,D786&gt;NgayKetThuc),"Ngày tháng phải nằm trong kỳ báo cáo",IF(AND(F786&lt;&gt;"",COUNTIF(D.3[Tên nhà cung cấp],F786)=0),"Tên NCC chưa khai báo trong DSNCC",IF(AND(G786&lt;&gt;"",COUNTIF(D.1[Tên sản phẩm],G786)=0),"SP này chưa khai báo trong DSSP",""))))</f>
        <v/>
      </c>
      <c r="Y786" s="23" t="str">
        <f t="shared" ca="1" si="183"/>
        <v/>
      </c>
      <c r="Z786" s="23" t="str">
        <f t="shared" ca="1" si="184"/>
        <v/>
      </c>
      <c r="AA786" s="23" t="str">
        <f t="shared" ca="1" si="185"/>
        <v/>
      </c>
    </row>
    <row r="787" spans="2:27" ht="27.75" customHeight="1" x14ac:dyDescent="0.2">
      <c r="B787" s="7">
        <f t="shared" si="172"/>
        <v>784</v>
      </c>
      <c r="C787" s="7" t="str">
        <f t="shared" ca="1" si="182"/>
        <v/>
      </c>
      <c r="D787" s="156" t="str">
        <f t="shared" ca="1" si="173"/>
        <v/>
      </c>
      <c r="E787" s="157" t="str">
        <f t="shared" ca="1" si="174"/>
        <v/>
      </c>
      <c r="F787" s="158" t="str">
        <f t="shared" ca="1" si="175"/>
        <v/>
      </c>
      <c r="G787" s="159"/>
      <c r="H787" s="159" t="str">
        <f>IF(G787="","",INDEX(D.1[Quy cách],MATCH(G787,D.1[Tên sản phẩm],0)))</f>
        <v/>
      </c>
      <c r="I787" s="160" t="str">
        <f>IF(G787="","",INDEX(D.1[ĐVT],MATCH(G787,D.1[Tên sản phẩm],0)))</f>
        <v/>
      </c>
      <c r="J787" s="162" t="str">
        <f>IF(G787="","",INDEX(D.1[Đơn giá nhập
(Hàng tồn đầu kỳ)],MATCH(G787,D.1[Tên sản phẩm],0)))</f>
        <v/>
      </c>
      <c r="K787" s="162" t="str">
        <f t="shared" si="176"/>
        <v/>
      </c>
      <c r="L787" s="159"/>
      <c r="M787" s="163" t="str">
        <f t="shared" si="177"/>
        <v/>
      </c>
      <c r="N787" s="164"/>
      <c r="O787" s="162"/>
      <c r="P787" s="163" t="str">
        <f t="shared" si="178"/>
        <v/>
      </c>
      <c r="Q787" s="164" t="str">
        <f t="shared" ca="1" si="179"/>
        <v/>
      </c>
      <c r="R787" s="163" t="str">
        <f t="shared" si="180"/>
        <v/>
      </c>
      <c r="S787" s="163" t="str">
        <f ca="1">IF(AND(C787&lt;&gt;"",C787&lt;&gt;OFFSET(C787,1,0)),SUMIFS(M.1[Giá có thuế],M.1[Số ĐK],C787),"")</f>
        <v/>
      </c>
      <c r="T787" s="159"/>
      <c r="U787" s="161" t="str">
        <f>IF(T787="","",'Thông Tin Chung'!$L$3)</f>
        <v/>
      </c>
      <c r="V787" s="163" t="str">
        <f t="shared" ca="1" si="181"/>
        <v/>
      </c>
      <c r="W787" s="165"/>
      <c r="X787" s="155" t="str">
        <f ca="1">IF(C787="","",IF(OR(D787&lt;NgayBatDau,D787&gt;NgayKetThuc),"Ngày tháng phải nằm trong kỳ báo cáo",IF(AND(F787&lt;&gt;"",COUNTIF(D.3[Tên nhà cung cấp],F787)=0),"Tên NCC chưa khai báo trong DSNCC",IF(AND(G787&lt;&gt;"",COUNTIF(D.1[Tên sản phẩm],G787)=0),"SP này chưa khai báo trong DSSP",""))))</f>
        <v/>
      </c>
      <c r="Y787" s="23" t="str">
        <f t="shared" ca="1" si="183"/>
        <v/>
      </c>
      <c r="Z787" s="23" t="str">
        <f t="shared" ca="1" si="184"/>
        <v/>
      </c>
      <c r="AA787" s="23" t="str">
        <f t="shared" ca="1" si="185"/>
        <v/>
      </c>
    </row>
    <row r="788" spans="2:27" ht="27.75" customHeight="1" x14ac:dyDescent="0.2">
      <c r="B788" s="7">
        <f t="shared" si="172"/>
        <v>785</v>
      </c>
      <c r="C788" s="7" t="str">
        <f t="shared" ca="1" si="182"/>
        <v/>
      </c>
      <c r="D788" s="156" t="str">
        <f t="shared" ca="1" si="173"/>
        <v/>
      </c>
      <c r="E788" s="157" t="str">
        <f t="shared" ca="1" si="174"/>
        <v/>
      </c>
      <c r="F788" s="158" t="str">
        <f t="shared" ca="1" si="175"/>
        <v/>
      </c>
      <c r="G788" s="159"/>
      <c r="H788" s="159" t="str">
        <f>IF(G788="","",INDEX(D.1[Quy cách],MATCH(G788,D.1[Tên sản phẩm],0)))</f>
        <v/>
      </c>
      <c r="I788" s="160" t="str">
        <f>IF(G788="","",INDEX(D.1[ĐVT],MATCH(G788,D.1[Tên sản phẩm],0)))</f>
        <v/>
      </c>
      <c r="J788" s="162" t="str">
        <f>IF(G788="","",INDEX(D.1[Đơn giá nhập
(Hàng tồn đầu kỳ)],MATCH(G788,D.1[Tên sản phẩm],0)))</f>
        <v/>
      </c>
      <c r="K788" s="162" t="str">
        <f t="shared" si="176"/>
        <v/>
      </c>
      <c r="L788" s="159"/>
      <c r="M788" s="163" t="str">
        <f t="shared" si="177"/>
        <v/>
      </c>
      <c r="N788" s="164"/>
      <c r="O788" s="162"/>
      <c r="P788" s="163" t="str">
        <f t="shared" si="178"/>
        <v/>
      </c>
      <c r="Q788" s="164" t="str">
        <f t="shared" ca="1" si="179"/>
        <v/>
      </c>
      <c r="R788" s="163" t="str">
        <f t="shared" si="180"/>
        <v/>
      </c>
      <c r="S788" s="163" t="str">
        <f ca="1">IF(AND(C788&lt;&gt;"",C788&lt;&gt;OFFSET(C788,1,0)),SUMIFS(M.1[Giá có thuế],M.1[Số ĐK],C788),"")</f>
        <v/>
      </c>
      <c r="T788" s="159"/>
      <c r="U788" s="161" t="str">
        <f>IF(T788="","",'Thông Tin Chung'!$L$3)</f>
        <v/>
      </c>
      <c r="V788" s="163" t="str">
        <f t="shared" ca="1" si="181"/>
        <v/>
      </c>
      <c r="W788" s="165"/>
      <c r="X788" s="155" t="str">
        <f ca="1">IF(C788="","",IF(OR(D788&lt;NgayBatDau,D788&gt;NgayKetThuc),"Ngày tháng phải nằm trong kỳ báo cáo",IF(AND(F788&lt;&gt;"",COUNTIF(D.3[Tên nhà cung cấp],F788)=0),"Tên NCC chưa khai báo trong DSNCC",IF(AND(G788&lt;&gt;"",COUNTIF(D.1[Tên sản phẩm],G788)=0),"SP này chưa khai báo trong DSSP",""))))</f>
        <v/>
      </c>
      <c r="Y788" s="23" t="str">
        <f t="shared" ca="1" si="183"/>
        <v/>
      </c>
      <c r="Z788" s="23" t="str">
        <f t="shared" ca="1" si="184"/>
        <v/>
      </c>
      <c r="AA788" s="23" t="str">
        <f t="shared" ca="1" si="185"/>
        <v/>
      </c>
    </row>
    <row r="789" spans="2:27" ht="27.75" customHeight="1" x14ac:dyDescent="0.2">
      <c r="B789" s="7">
        <f t="shared" si="172"/>
        <v>786</v>
      </c>
      <c r="C789" s="7" t="str">
        <f t="shared" ca="1" si="182"/>
        <v/>
      </c>
      <c r="D789" s="156" t="str">
        <f t="shared" ca="1" si="173"/>
        <v/>
      </c>
      <c r="E789" s="157" t="str">
        <f t="shared" ca="1" si="174"/>
        <v/>
      </c>
      <c r="F789" s="158" t="str">
        <f t="shared" ca="1" si="175"/>
        <v/>
      </c>
      <c r="G789" s="159"/>
      <c r="H789" s="159" t="str">
        <f>IF(G789="","",INDEX(D.1[Quy cách],MATCH(G789,D.1[Tên sản phẩm],0)))</f>
        <v/>
      </c>
      <c r="I789" s="160" t="str">
        <f>IF(G789="","",INDEX(D.1[ĐVT],MATCH(G789,D.1[Tên sản phẩm],0)))</f>
        <v/>
      </c>
      <c r="J789" s="162" t="str">
        <f>IF(G789="","",INDEX(D.1[Đơn giá nhập
(Hàng tồn đầu kỳ)],MATCH(G789,D.1[Tên sản phẩm],0)))</f>
        <v/>
      </c>
      <c r="K789" s="162" t="str">
        <f t="shared" si="176"/>
        <v/>
      </c>
      <c r="L789" s="159"/>
      <c r="M789" s="163" t="str">
        <f t="shared" si="177"/>
        <v/>
      </c>
      <c r="N789" s="164"/>
      <c r="O789" s="162"/>
      <c r="P789" s="163" t="str">
        <f t="shared" si="178"/>
        <v/>
      </c>
      <c r="Q789" s="164" t="str">
        <f t="shared" ca="1" si="179"/>
        <v/>
      </c>
      <c r="R789" s="163" t="str">
        <f t="shared" si="180"/>
        <v/>
      </c>
      <c r="S789" s="163" t="str">
        <f ca="1">IF(AND(C789&lt;&gt;"",C789&lt;&gt;OFFSET(C789,1,0)),SUMIFS(M.1[Giá có thuế],M.1[Số ĐK],C789),"")</f>
        <v/>
      </c>
      <c r="T789" s="159"/>
      <c r="U789" s="161" t="str">
        <f>IF(T789="","",'Thông Tin Chung'!$L$3)</f>
        <v/>
      </c>
      <c r="V789" s="163" t="str">
        <f t="shared" ca="1" si="181"/>
        <v/>
      </c>
      <c r="W789" s="165"/>
      <c r="X789" s="155" t="str">
        <f ca="1">IF(C789="","",IF(OR(D789&lt;NgayBatDau,D789&gt;NgayKetThuc),"Ngày tháng phải nằm trong kỳ báo cáo",IF(AND(F789&lt;&gt;"",COUNTIF(D.3[Tên nhà cung cấp],F789)=0),"Tên NCC chưa khai báo trong DSNCC",IF(AND(G789&lt;&gt;"",COUNTIF(D.1[Tên sản phẩm],G789)=0),"SP này chưa khai báo trong DSSP",""))))</f>
        <v/>
      </c>
      <c r="Y789" s="23" t="str">
        <f t="shared" ca="1" si="183"/>
        <v/>
      </c>
      <c r="Z789" s="23" t="str">
        <f t="shared" ca="1" si="184"/>
        <v/>
      </c>
      <c r="AA789" s="23" t="str">
        <f t="shared" ca="1" si="185"/>
        <v/>
      </c>
    </row>
    <row r="790" spans="2:27" ht="27.75" customHeight="1" x14ac:dyDescent="0.2">
      <c r="B790" s="7">
        <f t="shared" si="172"/>
        <v>787</v>
      </c>
      <c r="C790" s="7" t="str">
        <f t="shared" ca="1" si="182"/>
        <v/>
      </c>
      <c r="D790" s="156" t="str">
        <f t="shared" ca="1" si="173"/>
        <v/>
      </c>
      <c r="E790" s="157" t="str">
        <f t="shared" ca="1" si="174"/>
        <v/>
      </c>
      <c r="F790" s="158" t="str">
        <f t="shared" ca="1" si="175"/>
        <v/>
      </c>
      <c r="G790" s="159"/>
      <c r="H790" s="159" t="str">
        <f>IF(G790="","",INDEX(D.1[Quy cách],MATCH(G790,D.1[Tên sản phẩm],0)))</f>
        <v/>
      </c>
      <c r="I790" s="160" t="str">
        <f>IF(G790="","",INDEX(D.1[ĐVT],MATCH(G790,D.1[Tên sản phẩm],0)))</f>
        <v/>
      </c>
      <c r="J790" s="162" t="str">
        <f>IF(G790="","",INDEX(D.1[Đơn giá nhập
(Hàng tồn đầu kỳ)],MATCH(G790,D.1[Tên sản phẩm],0)))</f>
        <v/>
      </c>
      <c r="K790" s="162" t="str">
        <f t="shared" si="176"/>
        <v/>
      </c>
      <c r="L790" s="159"/>
      <c r="M790" s="163" t="str">
        <f t="shared" si="177"/>
        <v/>
      </c>
      <c r="N790" s="164"/>
      <c r="O790" s="162"/>
      <c r="P790" s="163" t="str">
        <f t="shared" si="178"/>
        <v/>
      </c>
      <c r="Q790" s="164" t="str">
        <f t="shared" ca="1" si="179"/>
        <v/>
      </c>
      <c r="R790" s="163" t="str">
        <f t="shared" si="180"/>
        <v/>
      </c>
      <c r="S790" s="163" t="str">
        <f ca="1">IF(AND(C790&lt;&gt;"",C790&lt;&gt;OFFSET(C790,1,0)),SUMIFS(M.1[Giá có thuế],M.1[Số ĐK],C790),"")</f>
        <v/>
      </c>
      <c r="T790" s="159"/>
      <c r="U790" s="161" t="str">
        <f>IF(T790="","",'Thông Tin Chung'!$L$3)</f>
        <v/>
      </c>
      <c r="V790" s="163" t="str">
        <f t="shared" ca="1" si="181"/>
        <v/>
      </c>
      <c r="W790" s="165"/>
      <c r="X790" s="155" t="str">
        <f ca="1">IF(C790="","",IF(OR(D790&lt;NgayBatDau,D790&gt;NgayKetThuc),"Ngày tháng phải nằm trong kỳ báo cáo",IF(AND(F790&lt;&gt;"",COUNTIF(D.3[Tên nhà cung cấp],F790)=0),"Tên NCC chưa khai báo trong DSNCC",IF(AND(G790&lt;&gt;"",COUNTIF(D.1[Tên sản phẩm],G790)=0),"SP này chưa khai báo trong DSSP",""))))</f>
        <v/>
      </c>
      <c r="Y790" s="23" t="str">
        <f t="shared" ca="1" si="183"/>
        <v/>
      </c>
      <c r="Z790" s="23" t="str">
        <f t="shared" ca="1" si="184"/>
        <v/>
      </c>
      <c r="AA790" s="23" t="str">
        <f t="shared" ca="1" si="185"/>
        <v/>
      </c>
    </row>
    <row r="791" spans="2:27" ht="27.75" customHeight="1" x14ac:dyDescent="0.2">
      <c r="B791" s="7">
        <f t="shared" si="172"/>
        <v>788</v>
      </c>
      <c r="C791" s="7" t="str">
        <f t="shared" ca="1" si="182"/>
        <v/>
      </c>
      <c r="D791" s="156" t="str">
        <f t="shared" ca="1" si="173"/>
        <v/>
      </c>
      <c r="E791" s="157" t="str">
        <f t="shared" ca="1" si="174"/>
        <v/>
      </c>
      <c r="F791" s="158" t="str">
        <f t="shared" ca="1" si="175"/>
        <v/>
      </c>
      <c r="G791" s="159"/>
      <c r="H791" s="159" t="str">
        <f>IF(G791="","",INDEX(D.1[Quy cách],MATCH(G791,D.1[Tên sản phẩm],0)))</f>
        <v/>
      </c>
      <c r="I791" s="160" t="str">
        <f>IF(G791="","",INDEX(D.1[ĐVT],MATCH(G791,D.1[Tên sản phẩm],0)))</f>
        <v/>
      </c>
      <c r="J791" s="162" t="str">
        <f>IF(G791="","",INDEX(D.1[Đơn giá nhập
(Hàng tồn đầu kỳ)],MATCH(G791,D.1[Tên sản phẩm],0)))</f>
        <v/>
      </c>
      <c r="K791" s="162" t="str">
        <f t="shared" si="176"/>
        <v/>
      </c>
      <c r="L791" s="159"/>
      <c r="M791" s="163" t="str">
        <f t="shared" si="177"/>
        <v/>
      </c>
      <c r="N791" s="164"/>
      <c r="O791" s="162"/>
      <c r="P791" s="163" t="str">
        <f t="shared" si="178"/>
        <v/>
      </c>
      <c r="Q791" s="164" t="str">
        <f t="shared" ca="1" si="179"/>
        <v/>
      </c>
      <c r="R791" s="163" t="str">
        <f t="shared" si="180"/>
        <v/>
      </c>
      <c r="S791" s="163" t="str">
        <f ca="1">IF(AND(C791&lt;&gt;"",C791&lt;&gt;OFFSET(C791,1,0)),SUMIFS(M.1[Giá có thuế],M.1[Số ĐK],C791),"")</f>
        <v/>
      </c>
      <c r="T791" s="159"/>
      <c r="U791" s="161" t="str">
        <f>IF(T791="","",'Thông Tin Chung'!$L$3)</f>
        <v/>
      </c>
      <c r="V791" s="163" t="str">
        <f t="shared" ca="1" si="181"/>
        <v/>
      </c>
      <c r="W791" s="165"/>
      <c r="X791" s="155" t="str">
        <f ca="1">IF(C791="","",IF(OR(D791&lt;NgayBatDau,D791&gt;NgayKetThuc),"Ngày tháng phải nằm trong kỳ báo cáo",IF(AND(F791&lt;&gt;"",COUNTIF(D.3[Tên nhà cung cấp],F791)=0),"Tên NCC chưa khai báo trong DSNCC",IF(AND(G791&lt;&gt;"",COUNTIF(D.1[Tên sản phẩm],G791)=0),"SP này chưa khai báo trong DSSP",""))))</f>
        <v/>
      </c>
      <c r="Y791" s="23" t="str">
        <f t="shared" ca="1" si="183"/>
        <v/>
      </c>
      <c r="Z791" s="23" t="str">
        <f t="shared" ca="1" si="184"/>
        <v/>
      </c>
      <c r="AA791" s="23" t="str">
        <f t="shared" ca="1" si="185"/>
        <v/>
      </c>
    </row>
    <row r="792" spans="2:27" ht="27.75" customHeight="1" x14ac:dyDescent="0.2">
      <c r="B792" s="7">
        <f t="shared" si="172"/>
        <v>789</v>
      </c>
      <c r="C792" s="7" t="str">
        <f t="shared" ca="1" si="182"/>
        <v/>
      </c>
      <c r="D792" s="156" t="str">
        <f t="shared" ca="1" si="173"/>
        <v/>
      </c>
      <c r="E792" s="157" t="str">
        <f t="shared" ca="1" si="174"/>
        <v/>
      </c>
      <c r="F792" s="158" t="str">
        <f t="shared" ca="1" si="175"/>
        <v/>
      </c>
      <c r="G792" s="159"/>
      <c r="H792" s="159" t="str">
        <f>IF(G792="","",INDEX(D.1[Quy cách],MATCH(G792,D.1[Tên sản phẩm],0)))</f>
        <v/>
      </c>
      <c r="I792" s="160" t="str">
        <f>IF(G792="","",INDEX(D.1[ĐVT],MATCH(G792,D.1[Tên sản phẩm],0)))</f>
        <v/>
      </c>
      <c r="J792" s="162" t="str">
        <f>IF(G792="","",INDEX(D.1[Đơn giá nhập
(Hàng tồn đầu kỳ)],MATCH(G792,D.1[Tên sản phẩm],0)))</f>
        <v/>
      </c>
      <c r="K792" s="162" t="str">
        <f t="shared" si="176"/>
        <v/>
      </c>
      <c r="L792" s="159"/>
      <c r="M792" s="163" t="str">
        <f t="shared" si="177"/>
        <v/>
      </c>
      <c r="N792" s="164"/>
      <c r="O792" s="162"/>
      <c r="P792" s="163" t="str">
        <f t="shared" si="178"/>
        <v/>
      </c>
      <c r="Q792" s="164" t="str">
        <f t="shared" ca="1" si="179"/>
        <v/>
      </c>
      <c r="R792" s="163" t="str">
        <f t="shared" si="180"/>
        <v/>
      </c>
      <c r="S792" s="163" t="str">
        <f ca="1">IF(AND(C792&lt;&gt;"",C792&lt;&gt;OFFSET(C792,1,0)),SUMIFS(M.1[Giá có thuế],M.1[Số ĐK],C792),"")</f>
        <v/>
      </c>
      <c r="T792" s="159"/>
      <c r="U792" s="161" t="str">
        <f>IF(T792="","",'Thông Tin Chung'!$L$3)</f>
        <v/>
      </c>
      <c r="V792" s="163" t="str">
        <f t="shared" ca="1" si="181"/>
        <v/>
      </c>
      <c r="W792" s="165"/>
      <c r="X792" s="155" t="str">
        <f ca="1">IF(C792="","",IF(OR(D792&lt;NgayBatDau,D792&gt;NgayKetThuc),"Ngày tháng phải nằm trong kỳ báo cáo",IF(AND(F792&lt;&gt;"",COUNTIF(D.3[Tên nhà cung cấp],F792)=0),"Tên NCC chưa khai báo trong DSNCC",IF(AND(G792&lt;&gt;"",COUNTIF(D.1[Tên sản phẩm],G792)=0),"SP này chưa khai báo trong DSSP",""))))</f>
        <v/>
      </c>
      <c r="Y792" s="23" t="str">
        <f t="shared" ca="1" si="183"/>
        <v/>
      </c>
      <c r="Z792" s="23" t="str">
        <f t="shared" ca="1" si="184"/>
        <v/>
      </c>
      <c r="AA792" s="23" t="str">
        <f t="shared" ca="1" si="185"/>
        <v/>
      </c>
    </row>
    <row r="793" spans="2:27" ht="27.75" customHeight="1" x14ac:dyDescent="0.2">
      <c r="B793" s="7">
        <f t="shared" si="172"/>
        <v>790</v>
      </c>
      <c r="C793" s="7" t="str">
        <f t="shared" ca="1" si="182"/>
        <v/>
      </c>
      <c r="D793" s="156" t="str">
        <f t="shared" ca="1" si="173"/>
        <v/>
      </c>
      <c r="E793" s="157" t="str">
        <f t="shared" ca="1" si="174"/>
        <v/>
      </c>
      <c r="F793" s="158" t="str">
        <f t="shared" ca="1" si="175"/>
        <v/>
      </c>
      <c r="G793" s="159"/>
      <c r="H793" s="159" t="str">
        <f>IF(G793="","",INDEX(D.1[Quy cách],MATCH(G793,D.1[Tên sản phẩm],0)))</f>
        <v/>
      </c>
      <c r="I793" s="160" t="str">
        <f>IF(G793="","",INDEX(D.1[ĐVT],MATCH(G793,D.1[Tên sản phẩm],0)))</f>
        <v/>
      </c>
      <c r="J793" s="162" t="str">
        <f>IF(G793="","",INDEX(D.1[Đơn giá nhập
(Hàng tồn đầu kỳ)],MATCH(G793,D.1[Tên sản phẩm],0)))</f>
        <v/>
      </c>
      <c r="K793" s="162" t="str">
        <f t="shared" si="176"/>
        <v/>
      </c>
      <c r="L793" s="159"/>
      <c r="M793" s="163" t="str">
        <f t="shared" si="177"/>
        <v/>
      </c>
      <c r="N793" s="164"/>
      <c r="O793" s="162"/>
      <c r="P793" s="163" t="str">
        <f t="shared" si="178"/>
        <v/>
      </c>
      <c r="Q793" s="164" t="str">
        <f t="shared" ca="1" si="179"/>
        <v/>
      </c>
      <c r="R793" s="163" t="str">
        <f t="shared" si="180"/>
        <v/>
      </c>
      <c r="S793" s="163" t="str">
        <f ca="1">IF(AND(C793&lt;&gt;"",C793&lt;&gt;OFFSET(C793,1,0)),SUMIFS(M.1[Giá có thuế],M.1[Số ĐK],C793),"")</f>
        <v/>
      </c>
      <c r="T793" s="159"/>
      <c r="U793" s="161" t="str">
        <f>IF(T793="","",'Thông Tin Chung'!$L$3)</f>
        <v/>
      </c>
      <c r="V793" s="163" t="str">
        <f t="shared" ca="1" si="181"/>
        <v/>
      </c>
      <c r="W793" s="165"/>
      <c r="X793" s="155" t="str">
        <f ca="1">IF(C793="","",IF(OR(D793&lt;NgayBatDau,D793&gt;NgayKetThuc),"Ngày tháng phải nằm trong kỳ báo cáo",IF(AND(F793&lt;&gt;"",COUNTIF(D.3[Tên nhà cung cấp],F793)=0),"Tên NCC chưa khai báo trong DSNCC",IF(AND(G793&lt;&gt;"",COUNTIF(D.1[Tên sản phẩm],G793)=0),"SP này chưa khai báo trong DSSP",""))))</f>
        <v/>
      </c>
      <c r="Y793" s="23" t="str">
        <f t="shared" ca="1" si="183"/>
        <v/>
      </c>
      <c r="Z793" s="23" t="str">
        <f t="shared" ca="1" si="184"/>
        <v/>
      </c>
      <c r="AA793" s="23" t="str">
        <f t="shared" ca="1" si="185"/>
        <v/>
      </c>
    </row>
    <row r="794" spans="2:27" ht="27.75" customHeight="1" x14ac:dyDescent="0.2">
      <c r="B794" s="7">
        <f t="shared" si="172"/>
        <v>791</v>
      </c>
      <c r="C794" s="7" t="str">
        <f t="shared" ca="1" si="182"/>
        <v/>
      </c>
      <c r="D794" s="156" t="str">
        <f t="shared" ca="1" si="173"/>
        <v/>
      </c>
      <c r="E794" s="157" t="str">
        <f t="shared" ca="1" si="174"/>
        <v/>
      </c>
      <c r="F794" s="158" t="str">
        <f t="shared" ca="1" si="175"/>
        <v/>
      </c>
      <c r="G794" s="159"/>
      <c r="H794" s="159" t="str">
        <f>IF(G794="","",INDEX(D.1[Quy cách],MATCH(G794,D.1[Tên sản phẩm],0)))</f>
        <v/>
      </c>
      <c r="I794" s="160" t="str">
        <f>IF(G794="","",INDEX(D.1[ĐVT],MATCH(G794,D.1[Tên sản phẩm],0)))</f>
        <v/>
      </c>
      <c r="J794" s="162" t="str">
        <f>IF(G794="","",INDEX(D.1[Đơn giá nhập
(Hàng tồn đầu kỳ)],MATCH(G794,D.1[Tên sản phẩm],0)))</f>
        <v/>
      </c>
      <c r="K794" s="162" t="str">
        <f t="shared" si="176"/>
        <v/>
      </c>
      <c r="L794" s="159"/>
      <c r="M794" s="163" t="str">
        <f t="shared" si="177"/>
        <v/>
      </c>
      <c r="N794" s="164"/>
      <c r="O794" s="162"/>
      <c r="P794" s="163" t="str">
        <f t="shared" si="178"/>
        <v/>
      </c>
      <c r="Q794" s="164" t="str">
        <f t="shared" ca="1" si="179"/>
        <v/>
      </c>
      <c r="R794" s="163" t="str">
        <f t="shared" si="180"/>
        <v/>
      </c>
      <c r="S794" s="163" t="str">
        <f ca="1">IF(AND(C794&lt;&gt;"",C794&lt;&gt;OFFSET(C794,1,0)),SUMIFS(M.1[Giá có thuế],M.1[Số ĐK],C794),"")</f>
        <v/>
      </c>
      <c r="T794" s="159"/>
      <c r="U794" s="161" t="str">
        <f>IF(T794="","",'Thông Tin Chung'!$L$3)</f>
        <v/>
      </c>
      <c r="V794" s="163" t="str">
        <f t="shared" ca="1" si="181"/>
        <v/>
      </c>
      <c r="W794" s="165"/>
      <c r="X794" s="155" t="str">
        <f ca="1">IF(C794="","",IF(OR(D794&lt;NgayBatDau,D794&gt;NgayKetThuc),"Ngày tháng phải nằm trong kỳ báo cáo",IF(AND(F794&lt;&gt;"",COUNTIF(D.3[Tên nhà cung cấp],F794)=0),"Tên NCC chưa khai báo trong DSNCC",IF(AND(G794&lt;&gt;"",COUNTIF(D.1[Tên sản phẩm],G794)=0),"SP này chưa khai báo trong DSSP",""))))</f>
        <v/>
      </c>
      <c r="Y794" s="23" t="str">
        <f t="shared" ca="1" si="183"/>
        <v/>
      </c>
      <c r="Z794" s="23" t="str">
        <f t="shared" ca="1" si="184"/>
        <v/>
      </c>
      <c r="AA794" s="23" t="str">
        <f t="shared" ca="1" si="185"/>
        <v/>
      </c>
    </row>
    <row r="795" spans="2:27" ht="27.75" customHeight="1" x14ac:dyDescent="0.2">
      <c r="B795" s="7">
        <f t="shared" si="172"/>
        <v>792</v>
      </c>
      <c r="C795" s="7" t="str">
        <f t="shared" ca="1" si="182"/>
        <v/>
      </c>
      <c r="D795" s="156" t="str">
        <f t="shared" ca="1" si="173"/>
        <v/>
      </c>
      <c r="E795" s="157" t="str">
        <f t="shared" ca="1" si="174"/>
        <v/>
      </c>
      <c r="F795" s="158" t="str">
        <f t="shared" ca="1" si="175"/>
        <v/>
      </c>
      <c r="G795" s="159"/>
      <c r="H795" s="159" t="str">
        <f>IF(G795="","",INDEX(D.1[Quy cách],MATCH(G795,D.1[Tên sản phẩm],0)))</f>
        <v/>
      </c>
      <c r="I795" s="160" t="str">
        <f>IF(G795="","",INDEX(D.1[ĐVT],MATCH(G795,D.1[Tên sản phẩm],0)))</f>
        <v/>
      </c>
      <c r="J795" s="162" t="str">
        <f>IF(G795="","",INDEX(D.1[Đơn giá nhập
(Hàng tồn đầu kỳ)],MATCH(G795,D.1[Tên sản phẩm],0)))</f>
        <v/>
      </c>
      <c r="K795" s="162" t="str">
        <f t="shared" si="176"/>
        <v/>
      </c>
      <c r="L795" s="159"/>
      <c r="M795" s="163" t="str">
        <f t="shared" si="177"/>
        <v/>
      </c>
      <c r="N795" s="164"/>
      <c r="O795" s="162"/>
      <c r="P795" s="163" t="str">
        <f t="shared" si="178"/>
        <v/>
      </c>
      <c r="Q795" s="164" t="str">
        <f t="shared" ca="1" si="179"/>
        <v/>
      </c>
      <c r="R795" s="163" t="str">
        <f t="shared" si="180"/>
        <v/>
      </c>
      <c r="S795" s="163" t="str">
        <f ca="1">IF(AND(C795&lt;&gt;"",C795&lt;&gt;OFFSET(C795,1,0)),SUMIFS(M.1[Giá có thuế],M.1[Số ĐK],C795),"")</f>
        <v/>
      </c>
      <c r="T795" s="159"/>
      <c r="U795" s="161" t="str">
        <f>IF(T795="","",'Thông Tin Chung'!$L$3)</f>
        <v/>
      </c>
      <c r="V795" s="163" t="str">
        <f t="shared" ca="1" si="181"/>
        <v/>
      </c>
      <c r="W795" s="165"/>
      <c r="X795" s="155" t="str">
        <f ca="1">IF(C795="","",IF(OR(D795&lt;NgayBatDau,D795&gt;NgayKetThuc),"Ngày tháng phải nằm trong kỳ báo cáo",IF(AND(F795&lt;&gt;"",COUNTIF(D.3[Tên nhà cung cấp],F795)=0),"Tên NCC chưa khai báo trong DSNCC",IF(AND(G795&lt;&gt;"",COUNTIF(D.1[Tên sản phẩm],G795)=0),"SP này chưa khai báo trong DSSP",""))))</f>
        <v/>
      </c>
      <c r="Y795" s="23" t="str">
        <f t="shared" ca="1" si="183"/>
        <v/>
      </c>
      <c r="Z795" s="23" t="str">
        <f t="shared" ca="1" si="184"/>
        <v/>
      </c>
      <c r="AA795" s="23" t="str">
        <f t="shared" ca="1" si="185"/>
        <v/>
      </c>
    </row>
    <row r="796" spans="2:27" ht="27.75" customHeight="1" x14ac:dyDescent="0.2">
      <c r="B796" s="7">
        <f t="shared" si="172"/>
        <v>793</v>
      </c>
      <c r="C796" s="7" t="str">
        <f t="shared" ca="1" si="182"/>
        <v/>
      </c>
      <c r="D796" s="156" t="str">
        <f t="shared" ca="1" si="173"/>
        <v/>
      </c>
      <c r="E796" s="157" t="str">
        <f t="shared" ca="1" si="174"/>
        <v/>
      </c>
      <c r="F796" s="158" t="str">
        <f t="shared" ca="1" si="175"/>
        <v/>
      </c>
      <c r="G796" s="159"/>
      <c r="H796" s="159" t="str">
        <f>IF(G796="","",INDEX(D.1[Quy cách],MATCH(G796,D.1[Tên sản phẩm],0)))</f>
        <v/>
      </c>
      <c r="I796" s="160" t="str">
        <f>IF(G796="","",INDEX(D.1[ĐVT],MATCH(G796,D.1[Tên sản phẩm],0)))</f>
        <v/>
      </c>
      <c r="J796" s="162" t="str">
        <f>IF(G796="","",INDEX(D.1[Đơn giá nhập
(Hàng tồn đầu kỳ)],MATCH(G796,D.1[Tên sản phẩm],0)))</f>
        <v/>
      </c>
      <c r="K796" s="162" t="str">
        <f t="shared" si="176"/>
        <v/>
      </c>
      <c r="L796" s="159"/>
      <c r="M796" s="163" t="str">
        <f t="shared" si="177"/>
        <v/>
      </c>
      <c r="N796" s="164"/>
      <c r="O796" s="162"/>
      <c r="P796" s="163" t="str">
        <f t="shared" si="178"/>
        <v/>
      </c>
      <c r="Q796" s="164" t="str">
        <f t="shared" ca="1" si="179"/>
        <v/>
      </c>
      <c r="R796" s="163" t="str">
        <f t="shared" si="180"/>
        <v/>
      </c>
      <c r="S796" s="163" t="str">
        <f ca="1">IF(AND(C796&lt;&gt;"",C796&lt;&gt;OFFSET(C796,1,0)),SUMIFS(M.1[Giá có thuế],M.1[Số ĐK],C796),"")</f>
        <v/>
      </c>
      <c r="T796" s="159"/>
      <c r="U796" s="161" t="str">
        <f>IF(T796="","",'Thông Tin Chung'!$L$3)</f>
        <v/>
      </c>
      <c r="V796" s="163" t="str">
        <f t="shared" ca="1" si="181"/>
        <v/>
      </c>
      <c r="W796" s="165"/>
      <c r="X796" s="155" t="str">
        <f ca="1">IF(C796="","",IF(OR(D796&lt;NgayBatDau,D796&gt;NgayKetThuc),"Ngày tháng phải nằm trong kỳ báo cáo",IF(AND(F796&lt;&gt;"",COUNTIF(D.3[Tên nhà cung cấp],F796)=0),"Tên NCC chưa khai báo trong DSNCC",IF(AND(G796&lt;&gt;"",COUNTIF(D.1[Tên sản phẩm],G796)=0),"SP này chưa khai báo trong DSSP",""))))</f>
        <v/>
      </c>
      <c r="Y796" s="23" t="str">
        <f t="shared" ca="1" si="183"/>
        <v/>
      </c>
      <c r="Z796" s="23" t="str">
        <f t="shared" ca="1" si="184"/>
        <v/>
      </c>
      <c r="AA796" s="23" t="str">
        <f t="shared" ca="1" si="185"/>
        <v/>
      </c>
    </row>
    <row r="797" spans="2:27" ht="27.75" customHeight="1" x14ac:dyDescent="0.2">
      <c r="B797" s="7">
        <f t="shared" si="172"/>
        <v>794</v>
      </c>
      <c r="C797" s="7" t="str">
        <f t="shared" ca="1" si="182"/>
        <v/>
      </c>
      <c r="D797" s="156" t="str">
        <f t="shared" ca="1" si="173"/>
        <v/>
      </c>
      <c r="E797" s="157" t="str">
        <f t="shared" ca="1" si="174"/>
        <v/>
      </c>
      <c r="F797" s="158" t="str">
        <f t="shared" ca="1" si="175"/>
        <v/>
      </c>
      <c r="G797" s="159"/>
      <c r="H797" s="159" t="str">
        <f>IF(G797="","",INDEX(D.1[Quy cách],MATCH(G797,D.1[Tên sản phẩm],0)))</f>
        <v/>
      </c>
      <c r="I797" s="160" t="str">
        <f>IF(G797="","",INDEX(D.1[ĐVT],MATCH(G797,D.1[Tên sản phẩm],0)))</f>
        <v/>
      </c>
      <c r="J797" s="162" t="str">
        <f>IF(G797="","",INDEX(D.1[Đơn giá nhập
(Hàng tồn đầu kỳ)],MATCH(G797,D.1[Tên sản phẩm],0)))</f>
        <v/>
      </c>
      <c r="K797" s="162" t="str">
        <f t="shared" si="176"/>
        <v/>
      </c>
      <c r="L797" s="159"/>
      <c r="M797" s="163" t="str">
        <f t="shared" si="177"/>
        <v/>
      </c>
      <c r="N797" s="164"/>
      <c r="O797" s="162"/>
      <c r="P797" s="163" t="str">
        <f t="shared" si="178"/>
        <v/>
      </c>
      <c r="Q797" s="164" t="str">
        <f t="shared" ca="1" si="179"/>
        <v/>
      </c>
      <c r="R797" s="163" t="str">
        <f t="shared" si="180"/>
        <v/>
      </c>
      <c r="S797" s="163" t="str">
        <f ca="1">IF(AND(C797&lt;&gt;"",C797&lt;&gt;OFFSET(C797,1,0)),SUMIFS(M.1[Giá có thuế],M.1[Số ĐK],C797),"")</f>
        <v/>
      </c>
      <c r="T797" s="159"/>
      <c r="U797" s="161" t="str">
        <f>IF(T797="","",'Thông Tin Chung'!$L$3)</f>
        <v/>
      </c>
      <c r="V797" s="163" t="str">
        <f t="shared" ca="1" si="181"/>
        <v/>
      </c>
      <c r="W797" s="165"/>
      <c r="X797" s="155" t="str">
        <f ca="1">IF(C797="","",IF(OR(D797&lt;NgayBatDau,D797&gt;NgayKetThuc),"Ngày tháng phải nằm trong kỳ báo cáo",IF(AND(F797&lt;&gt;"",COUNTIF(D.3[Tên nhà cung cấp],F797)=0),"Tên NCC chưa khai báo trong DSNCC",IF(AND(G797&lt;&gt;"",COUNTIF(D.1[Tên sản phẩm],G797)=0),"SP này chưa khai báo trong DSSP",""))))</f>
        <v/>
      </c>
      <c r="Y797" s="23" t="str">
        <f t="shared" ca="1" si="183"/>
        <v/>
      </c>
      <c r="Z797" s="23" t="str">
        <f t="shared" ca="1" si="184"/>
        <v/>
      </c>
      <c r="AA797" s="23" t="str">
        <f t="shared" ca="1" si="185"/>
        <v/>
      </c>
    </row>
    <row r="798" spans="2:27" ht="27.75" customHeight="1" x14ac:dyDescent="0.2">
      <c r="B798" s="7">
        <f t="shared" si="172"/>
        <v>795</v>
      </c>
      <c r="C798" s="7" t="str">
        <f t="shared" ca="1" si="182"/>
        <v/>
      </c>
      <c r="D798" s="156" t="str">
        <f t="shared" ca="1" si="173"/>
        <v/>
      </c>
      <c r="E798" s="157" t="str">
        <f t="shared" ca="1" si="174"/>
        <v/>
      </c>
      <c r="F798" s="158" t="str">
        <f t="shared" ca="1" si="175"/>
        <v/>
      </c>
      <c r="G798" s="159"/>
      <c r="H798" s="159" t="str">
        <f>IF(G798="","",INDEX(D.1[Quy cách],MATCH(G798,D.1[Tên sản phẩm],0)))</f>
        <v/>
      </c>
      <c r="I798" s="160" t="str">
        <f>IF(G798="","",INDEX(D.1[ĐVT],MATCH(G798,D.1[Tên sản phẩm],0)))</f>
        <v/>
      </c>
      <c r="J798" s="162" t="str">
        <f>IF(G798="","",INDEX(D.1[Đơn giá nhập
(Hàng tồn đầu kỳ)],MATCH(G798,D.1[Tên sản phẩm],0)))</f>
        <v/>
      </c>
      <c r="K798" s="162" t="str">
        <f t="shared" si="176"/>
        <v/>
      </c>
      <c r="L798" s="159"/>
      <c r="M798" s="163" t="str">
        <f t="shared" si="177"/>
        <v/>
      </c>
      <c r="N798" s="164"/>
      <c r="O798" s="162"/>
      <c r="P798" s="163" t="str">
        <f t="shared" si="178"/>
        <v/>
      </c>
      <c r="Q798" s="164" t="str">
        <f t="shared" ca="1" si="179"/>
        <v/>
      </c>
      <c r="R798" s="163" t="str">
        <f t="shared" si="180"/>
        <v/>
      </c>
      <c r="S798" s="163" t="str">
        <f ca="1">IF(AND(C798&lt;&gt;"",C798&lt;&gt;OFFSET(C798,1,0)),SUMIFS(M.1[Giá có thuế],M.1[Số ĐK],C798),"")</f>
        <v/>
      </c>
      <c r="T798" s="159"/>
      <c r="U798" s="161" t="str">
        <f>IF(T798="","",'Thông Tin Chung'!$L$3)</f>
        <v/>
      </c>
      <c r="V798" s="163" t="str">
        <f t="shared" ca="1" si="181"/>
        <v/>
      </c>
      <c r="W798" s="165"/>
      <c r="X798" s="155" t="str">
        <f ca="1">IF(C798="","",IF(OR(D798&lt;NgayBatDau,D798&gt;NgayKetThuc),"Ngày tháng phải nằm trong kỳ báo cáo",IF(AND(F798&lt;&gt;"",COUNTIF(D.3[Tên nhà cung cấp],F798)=0),"Tên NCC chưa khai báo trong DSNCC",IF(AND(G798&lt;&gt;"",COUNTIF(D.1[Tên sản phẩm],G798)=0),"SP này chưa khai báo trong DSSP",""))))</f>
        <v/>
      </c>
      <c r="Y798" s="23" t="str">
        <f t="shared" ca="1" si="183"/>
        <v/>
      </c>
      <c r="Z798" s="23" t="str">
        <f t="shared" ca="1" si="184"/>
        <v/>
      </c>
      <c r="AA798" s="23" t="str">
        <f t="shared" ca="1" si="185"/>
        <v/>
      </c>
    </row>
    <row r="799" spans="2:27" ht="27.75" customHeight="1" x14ac:dyDescent="0.2">
      <c r="B799" s="7">
        <f t="shared" si="172"/>
        <v>796</v>
      </c>
      <c r="C799" s="7" t="str">
        <f t="shared" ca="1" si="182"/>
        <v/>
      </c>
      <c r="D799" s="156" t="str">
        <f t="shared" ca="1" si="173"/>
        <v/>
      </c>
      <c r="E799" s="157" t="str">
        <f t="shared" ca="1" si="174"/>
        <v/>
      </c>
      <c r="F799" s="158" t="str">
        <f t="shared" ca="1" si="175"/>
        <v/>
      </c>
      <c r="G799" s="159"/>
      <c r="H799" s="159" t="str">
        <f>IF(G799="","",INDEX(D.1[Quy cách],MATCH(G799,D.1[Tên sản phẩm],0)))</f>
        <v/>
      </c>
      <c r="I799" s="160" t="str">
        <f>IF(G799="","",INDEX(D.1[ĐVT],MATCH(G799,D.1[Tên sản phẩm],0)))</f>
        <v/>
      </c>
      <c r="J799" s="162" t="str">
        <f>IF(G799="","",INDEX(D.1[Đơn giá nhập
(Hàng tồn đầu kỳ)],MATCH(G799,D.1[Tên sản phẩm],0)))</f>
        <v/>
      </c>
      <c r="K799" s="162" t="str">
        <f t="shared" si="176"/>
        <v/>
      </c>
      <c r="L799" s="159"/>
      <c r="M799" s="163" t="str">
        <f t="shared" si="177"/>
        <v/>
      </c>
      <c r="N799" s="164"/>
      <c r="O799" s="162"/>
      <c r="P799" s="163" t="str">
        <f t="shared" si="178"/>
        <v/>
      </c>
      <c r="Q799" s="164" t="str">
        <f t="shared" ca="1" si="179"/>
        <v/>
      </c>
      <c r="R799" s="163" t="str">
        <f t="shared" si="180"/>
        <v/>
      </c>
      <c r="S799" s="163" t="str">
        <f ca="1">IF(AND(C799&lt;&gt;"",C799&lt;&gt;OFFSET(C799,1,0)),SUMIFS(M.1[Giá có thuế],M.1[Số ĐK],C799),"")</f>
        <v/>
      </c>
      <c r="T799" s="159"/>
      <c r="U799" s="161" t="str">
        <f>IF(T799="","",'Thông Tin Chung'!$L$3)</f>
        <v/>
      </c>
      <c r="V799" s="163" t="str">
        <f t="shared" ca="1" si="181"/>
        <v/>
      </c>
      <c r="W799" s="165"/>
      <c r="X799" s="155" t="str">
        <f ca="1">IF(C799="","",IF(OR(D799&lt;NgayBatDau,D799&gt;NgayKetThuc),"Ngày tháng phải nằm trong kỳ báo cáo",IF(AND(F799&lt;&gt;"",COUNTIF(D.3[Tên nhà cung cấp],F799)=0),"Tên NCC chưa khai báo trong DSNCC",IF(AND(G799&lt;&gt;"",COUNTIF(D.1[Tên sản phẩm],G799)=0),"SP này chưa khai báo trong DSSP",""))))</f>
        <v/>
      </c>
      <c r="Y799" s="23" t="str">
        <f t="shared" ca="1" si="183"/>
        <v/>
      </c>
      <c r="Z799" s="23" t="str">
        <f t="shared" ca="1" si="184"/>
        <v/>
      </c>
      <c r="AA799" s="23" t="str">
        <f t="shared" ca="1" si="185"/>
        <v/>
      </c>
    </row>
    <row r="800" spans="2:27" ht="27.75" customHeight="1" x14ac:dyDescent="0.2">
      <c r="B800" s="7">
        <f t="shared" si="172"/>
        <v>797</v>
      </c>
      <c r="C800" s="7" t="str">
        <f t="shared" ca="1" si="182"/>
        <v/>
      </c>
      <c r="D800" s="156" t="str">
        <f t="shared" ca="1" si="173"/>
        <v/>
      </c>
      <c r="E800" s="157" t="str">
        <f t="shared" ca="1" si="174"/>
        <v/>
      </c>
      <c r="F800" s="158" t="str">
        <f t="shared" ca="1" si="175"/>
        <v/>
      </c>
      <c r="G800" s="159"/>
      <c r="H800" s="159" t="str">
        <f>IF(G800="","",INDEX(D.1[Quy cách],MATCH(G800,D.1[Tên sản phẩm],0)))</f>
        <v/>
      </c>
      <c r="I800" s="160" t="str">
        <f>IF(G800="","",INDEX(D.1[ĐVT],MATCH(G800,D.1[Tên sản phẩm],0)))</f>
        <v/>
      </c>
      <c r="J800" s="162" t="str">
        <f>IF(G800="","",INDEX(D.1[Đơn giá nhập
(Hàng tồn đầu kỳ)],MATCH(G800,D.1[Tên sản phẩm],0)))</f>
        <v/>
      </c>
      <c r="K800" s="162" t="str">
        <f t="shared" si="176"/>
        <v/>
      </c>
      <c r="L800" s="159"/>
      <c r="M800" s="163" t="str">
        <f t="shared" si="177"/>
        <v/>
      </c>
      <c r="N800" s="164"/>
      <c r="O800" s="162"/>
      <c r="P800" s="163" t="str">
        <f t="shared" si="178"/>
        <v/>
      </c>
      <c r="Q800" s="164" t="str">
        <f t="shared" ca="1" si="179"/>
        <v/>
      </c>
      <c r="R800" s="163" t="str">
        <f t="shared" si="180"/>
        <v/>
      </c>
      <c r="S800" s="163" t="str">
        <f ca="1">IF(AND(C800&lt;&gt;"",C800&lt;&gt;OFFSET(C800,1,0)),SUMIFS(M.1[Giá có thuế],M.1[Số ĐK],C800),"")</f>
        <v/>
      </c>
      <c r="T800" s="159"/>
      <c r="U800" s="161" t="str">
        <f>IF(T800="","",'Thông Tin Chung'!$L$3)</f>
        <v/>
      </c>
      <c r="V800" s="163" t="str">
        <f t="shared" ca="1" si="181"/>
        <v/>
      </c>
      <c r="W800" s="165"/>
      <c r="X800" s="155" t="str">
        <f ca="1">IF(C800="","",IF(OR(D800&lt;NgayBatDau,D800&gt;NgayKetThuc),"Ngày tháng phải nằm trong kỳ báo cáo",IF(AND(F800&lt;&gt;"",COUNTIF(D.3[Tên nhà cung cấp],F800)=0),"Tên NCC chưa khai báo trong DSNCC",IF(AND(G800&lt;&gt;"",COUNTIF(D.1[Tên sản phẩm],G800)=0),"SP này chưa khai báo trong DSSP",""))))</f>
        <v/>
      </c>
      <c r="Y800" s="23" t="str">
        <f t="shared" ca="1" si="183"/>
        <v/>
      </c>
      <c r="Z800" s="23" t="str">
        <f t="shared" ca="1" si="184"/>
        <v/>
      </c>
      <c r="AA800" s="23" t="str">
        <f t="shared" ca="1" si="185"/>
        <v/>
      </c>
    </row>
    <row r="801" spans="2:27" ht="27.75" customHeight="1" x14ac:dyDescent="0.2">
      <c r="B801" s="7">
        <f t="shared" si="172"/>
        <v>798</v>
      </c>
      <c r="C801" s="7" t="str">
        <f t="shared" ca="1" si="182"/>
        <v/>
      </c>
      <c r="D801" s="156" t="str">
        <f t="shared" ca="1" si="173"/>
        <v/>
      </c>
      <c r="E801" s="157" t="str">
        <f t="shared" ca="1" si="174"/>
        <v/>
      </c>
      <c r="F801" s="158" t="str">
        <f t="shared" ca="1" si="175"/>
        <v/>
      </c>
      <c r="G801" s="159"/>
      <c r="H801" s="159" t="str">
        <f>IF(G801="","",INDEX(D.1[Quy cách],MATCH(G801,D.1[Tên sản phẩm],0)))</f>
        <v/>
      </c>
      <c r="I801" s="160" t="str">
        <f>IF(G801="","",INDEX(D.1[ĐVT],MATCH(G801,D.1[Tên sản phẩm],0)))</f>
        <v/>
      </c>
      <c r="J801" s="162" t="str">
        <f>IF(G801="","",INDEX(D.1[Đơn giá nhập
(Hàng tồn đầu kỳ)],MATCH(G801,D.1[Tên sản phẩm],0)))</f>
        <v/>
      </c>
      <c r="K801" s="162" t="str">
        <f t="shared" si="176"/>
        <v/>
      </c>
      <c r="L801" s="159"/>
      <c r="M801" s="163" t="str">
        <f t="shared" si="177"/>
        <v/>
      </c>
      <c r="N801" s="164"/>
      <c r="O801" s="162"/>
      <c r="P801" s="163" t="str">
        <f t="shared" si="178"/>
        <v/>
      </c>
      <c r="Q801" s="164" t="str">
        <f t="shared" ca="1" si="179"/>
        <v/>
      </c>
      <c r="R801" s="163" t="str">
        <f t="shared" si="180"/>
        <v/>
      </c>
      <c r="S801" s="163" t="str">
        <f ca="1">IF(AND(C801&lt;&gt;"",C801&lt;&gt;OFFSET(C801,1,0)),SUMIFS(M.1[Giá có thuế],M.1[Số ĐK],C801),"")</f>
        <v/>
      </c>
      <c r="T801" s="159"/>
      <c r="U801" s="161" t="str">
        <f>IF(T801="","",'Thông Tin Chung'!$L$3)</f>
        <v/>
      </c>
      <c r="V801" s="163" t="str">
        <f t="shared" ca="1" si="181"/>
        <v/>
      </c>
      <c r="W801" s="165"/>
      <c r="X801" s="155" t="str">
        <f ca="1">IF(C801="","",IF(OR(D801&lt;NgayBatDau,D801&gt;NgayKetThuc),"Ngày tháng phải nằm trong kỳ báo cáo",IF(AND(F801&lt;&gt;"",COUNTIF(D.3[Tên nhà cung cấp],F801)=0),"Tên NCC chưa khai báo trong DSNCC",IF(AND(G801&lt;&gt;"",COUNTIF(D.1[Tên sản phẩm],G801)=0),"SP này chưa khai báo trong DSSP",""))))</f>
        <v/>
      </c>
      <c r="Y801" s="23" t="str">
        <f t="shared" ca="1" si="183"/>
        <v/>
      </c>
      <c r="Z801" s="23" t="str">
        <f t="shared" ca="1" si="184"/>
        <v/>
      </c>
      <c r="AA801" s="23" t="str">
        <f t="shared" ca="1" si="185"/>
        <v/>
      </c>
    </row>
    <row r="802" spans="2:27" ht="27.75" customHeight="1" x14ac:dyDescent="0.2">
      <c r="B802" s="7">
        <f t="shared" si="172"/>
        <v>799</v>
      </c>
      <c r="C802" s="7" t="str">
        <f t="shared" ca="1" si="182"/>
        <v/>
      </c>
      <c r="D802" s="156" t="str">
        <f t="shared" ca="1" si="173"/>
        <v/>
      </c>
      <c r="E802" s="157" t="str">
        <f t="shared" ca="1" si="174"/>
        <v/>
      </c>
      <c r="F802" s="158" t="str">
        <f t="shared" ca="1" si="175"/>
        <v/>
      </c>
      <c r="G802" s="159"/>
      <c r="H802" s="159" t="str">
        <f>IF(G802="","",INDEX(D.1[Quy cách],MATCH(G802,D.1[Tên sản phẩm],0)))</f>
        <v/>
      </c>
      <c r="I802" s="160" t="str">
        <f>IF(G802="","",INDEX(D.1[ĐVT],MATCH(G802,D.1[Tên sản phẩm],0)))</f>
        <v/>
      </c>
      <c r="J802" s="162" t="str">
        <f>IF(G802="","",INDEX(D.1[Đơn giá nhập
(Hàng tồn đầu kỳ)],MATCH(G802,D.1[Tên sản phẩm],0)))</f>
        <v/>
      </c>
      <c r="K802" s="162" t="str">
        <f t="shared" si="176"/>
        <v/>
      </c>
      <c r="L802" s="159"/>
      <c r="M802" s="163" t="str">
        <f t="shared" si="177"/>
        <v/>
      </c>
      <c r="N802" s="164"/>
      <c r="O802" s="162"/>
      <c r="P802" s="163" t="str">
        <f t="shared" si="178"/>
        <v/>
      </c>
      <c r="Q802" s="164" t="str">
        <f t="shared" ca="1" si="179"/>
        <v/>
      </c>
      <c r="R802" s="163" t="str">
        <f t="shared" si="180"/>
        <v/>
      </c>
      <c r="S802" s="163" t="str">
        <f ca="1">IF(AND(C802&lt;&gt;"",C802&lt;&gt;OFFSET(C802,1,0)),SUMIFS(M.1[Giá có thuế],M.1[Số ĐK],C802),"")</f>
        <v/>
      </c>
      <c r="T802" s="159"/>
      <c r="U802" s="161" t="str">
        <f>IF(T802="","",'Thông Tin Chung'!$L$3)</f>
        <v/>
      </c>
      <c r="V802" s="163" t="str">
        <f t="shared" ca="1" si="181"/>
        <v/>
      </c>
      <c r="W802" s="165"/>
      <c r="X802" s="155" t="str">
        <f ca="1">IF(C802="","",IF(OR(D802&lt;NgayBatDau,D802&gt;NgayKetThuc),"Ngày tháng phải nằm trong kỳ báo cáo",IF(AND(F802&lt;&gt;"",COUNTIF(D.3[Tên nhà cung cấp],F802)=0),"Tên NCC chưa khai báo trong DSNCC",IF(AND(G802&lt;&gt;"",COUNTIF(D.1[Tên sản phẩm],G802)=0),"SP này chưa khai báo trong DSSP",""))))</f>
        <v/>
      </c>
      <c r="Y802" s="23" t="str">
        <f t="shared" ca="1" si="183"/>
        <v/>
      </c>
      <c r="Z802" s="23" t="str">
        <f t="shared" ca="1" si="184"/>
        <v/>
      </c>
      <c r="AA802" s="23" t="str">
        <f t="shared" ca="1" si="185"/>
        <v/>
      </c>
    </row>
    <row r="803" spans="2:27" ht="27.75" customHeight="1" x14ac:dyDescent="0.2">
      <c r="B803" s="7">
        <f t="shared" si="172"/>
        <v>800</v>
      </c>
      <c r="C803" s="7" t="str">
        <f t="shared" ca="1" si="182"/>
        <v/>
      </c>
      <c r="D803" s="156" t="str">
        <f t="shared" ca="1" si="173"/>
        <v/>
      </c>
      <c r="E803" s="157" t="str">
        <f t="shared" ca="1" si="174"/>
        <v/>
      </c>
      <c r="F803" s="158" t="str">
        <f t="shared" ca="1" si="175"/>
        <v/>
      </c>
      <c r="G803" s="159"/>
      <c r="H803" s="159" t="str">
        <f>IF(G803="","",INDEX(D.1[Quy cách],MATCH(G803,D.1[Tên sản phẩm],0)))</f>
        <v/>
      </c>
      <c r="I803" s="160" t="str">
        <f>IF(G803="","",INDEX(D.1[ĐVT],MATCH(G803,D.1[Tên sản phẩm],0)))</f>
        <v/>
      </c>
      <c r="J803" s="162" t="str">
        <f>IF(G803="","",INDEX(D.1[Đơn giá nhập
(Hàng tồn đầu kỳ)],MATCH(G803,D.1[Tên sản phẩm],0)))</f>
        <v/>
      </c>
      <c r="K803" s="162" t="str">
        <f t="shared" si="176"/>
        <v/>
      </c>
      <c r="L803" s="159"/>
      <c r="M803" s="163" t="str">
        <f t="shared" si="177"/>
        <v/>
      </c>
      <c r="N803" s="164"/>
      <c r="O803" s="162"/>
      <c r="P803" s="163" t="str">
        <f t="shared" si="178"/>
        <v/>
      </c>
      <c r="Q803" s="164" t="str">
        <f t="shared" ca="1" si="179"/>
        <v/>
      </c>
      <c r="R803" s="163" t="str">
        <f t="shared" si="180"/>
        <v/>
      </c>
      <c r="S803" s="163" t="str">
        <f ca="1">IF(AND(C803&lt;&gt;"",C803&lt;&gt;OFFSET(C803,1,0)),SUMIFS(M.1[Giá có thuế],M.1[Số ĐK],C803),"")</f>
        <v/>
      </c>
      <c r="T803" s="159"/>
      <c r="U803" s="161" t="str">
        <f>IF(T803="","",'Thông Tin Chung'!$L$3)</f>
        <v/>
      </c>
      <c r="V803" s="163" t="str">
        <f t="shared" ca="1" si="181"/>
        <v/>
      </c>
      <c r="W803" s="165"/>
      <c r="X803" s="155" t="str">
        <f ca="1">IF(C803="","",IF(OR(D803&lt;NgayBatDau,D803&gt;NgayKetThuc),"Ngày tháng phải nằm trong kỳ báo cáo",IF(AND(F803&lt;&gt;"",COUNTIF(D.3[Tên nhà cung cấp],F803)=0),"Tên NCC chưa khai báo trong DSNCC",IF(AND(G803&lt;&gt;"",COUNTIF(D.1[Tên sản phẩm],G803)=0),"SP này chưa khai báo trong DSSP",""))))</f>
        <v/>
      </c>
      <c r="Y803" s="23" t="str">
        <f t="shared" ca="1" si="183"/>
        <v/>
      </c>
      <c r="Z803" s="23" t="str">
        <f t="shared" ca="1" si="184"/>
        <v/>
      </c>
      <c r="AA803" s="23" t="str">
        <f t="shared" ca="1" si="185"/>
        <v/>
      </c>
    </row>
    <row r="804" spans="2:27" ht="27.75" customHeight="1" x14ac:dyDescent="0.2">
      <c r="B804" s="7">
        <f t="shared" si="172"/>
        <v>801</v>
      </c>
      <c r="C804" s="7" t="str">
        <f t="shared" ca="1" si="182"/>
        <v/>
      </c>
      <c r="D804" s="156" t="str">
        <f t="shared" ca="1" si="173"/>
        <v/>
      </c>
      <c r="E804" s="157" t="str">
        <f t="shared" ca="1" si="174"/>
        <v/>
      </c>
      <c r="F804" s="158" t="str">
        <f t="shared" ca="1" si="175"/>
        <v/>
      </c>
      <c r="G804" s="159"/>
      <c r="H804" s="159" t="str">
        <f>IF(G804="","",INDEX(D.1[Quy cách],MATCH(G804,D.1[Tên sản phẩm],0)))</f>
        <v/>
      </c>
      <c r="I804" s="160" t="str">
        <f>IF(G804="","",INDEX(D.1[ĐVT],MATCH(G804,D.1[Tên sản phẩm],0)))</f>
        <v/>
      </c>
      <c r="J804" s="162" t="str">
        <f>IF(G804="","",INDEX(D.1[Đơn giá nhập
(Hàng tồn đầu kỳ)],MATCH(G804,D.1[Tên sản phẩm],0)))</f>
        <v/>
      </c>
      <c r="K804" s="162" t="str">
        <f t="shared" si="176"/>
        <v/>
      </c>
      <c r="L804" s="159"/>
      <c r="M804" s="163" t="str">
        <f t="shared" si="177"/>
        <v/>
      </c>
      <c r="N804" s="164"/>
      <c r="O804" s="162"/>
      <c r="P804" s="163" t="str">
        <f t="shared" si="178"/>
        <v/>
      </c>
      <c r="Q804" s="164" t="str">
        <f t="shared" ca="1" si="179"/>
        <v/>
      </c>
      <c r="R804" s="163" t="str">
        <f t="shared" si="180"/>
        <v/>
      </c>
      <c r="S804" s="163" t="str">
        <f ca="1">IF(AND(C804&lt;&gt;"",C804&lt;&gt;OFFSET(C804,1,0)),SUMIFS(M.1[Giá có thuế],M.1[Số ĐK],C804),"")</f>
        <v/>
      </c>
      <c r="T804" s="159"/>
      <c r="U804" s="161" t="str">
        <f>IF(T804="","",'Thông Tin Chung'!$L$3)</f>
        <v/>
      </c>
      <c r="V804" s="163" t="str">
        <f t="shared" ca="1" si="181"/>
        <v/>
      </c>
      <c r="W804" s="165"/>
      <c r="X804" s="155" t="str">
        <f ca="1">IF(C804="","",IF(OR(D804&lt;NgayBatDau,D804&gt;NgayKetThuc),"Ngày tháng phải nằm trong kỳ báo cáo",IF(AND(F804&lt;&gt;"",COUNTIF(D.3[Tên nhà cung cấp],F804)=0),"Tên NCC chưa khai báo trong DSNCC",IF(AND(G804&lt;&gt;"",COUNTIF(D.1[Tên sản phẩm],G804)=0),"SP này chưa khai báo trong DSSP",""))))</f>
        <v/>
      </c>
      <c r="Y804" s="23" t="str">
        <f t="shared" ca="1" si="183"/>
        <v/>
      </c>
      <c r="Z804" s="23" t="str">
        <f t="shared" ca="1" si="184"/>
        <v/>
      </c>
      <c r="AA804" s="23" t="str">
        <f t="shared" ca="1" si="185"/>
        <v/>
      </c>
    </row>
    <row r="805" spans="2:27" ht="27.75" customHeight="1" x14ac:dyDescent="0.2">
      <c r="B805" s="7">
        <f t="shared" si="172"/>
        <v>802</v>
      </c>
      <c r="C805" s="7" t="str">
        <f t="shared" ca="1" si="182"/>
        <v/>
      </c>
      <c r="D805" s="156" t="str">
        <f t="shared" ca="1" si="173"/>
        <v/>
      </c>
      <c r="E805" s="157" t="str">
        <f t="shared" ca="1" si="174"/>
        <v/>
      </c>
      <c r="F805" s="158" t="str">
        <f t="shared" ca="1" si="175"/>
        <v/>
      </c>
      <c r="G805" s="159"/>
      <c r="H805" s="159" t="str">
        <f>IF(G805="","",INDEX(D.1[Quy cách],MATCH(G805,D.1[Tên sản phẩm],0)))</f>
        <v/>
      </c>
      <c r="I805" s="160" t="str">
        <f>IF(G805="","",INDEX(D.1[ĐVT],MATCH(G805,D.1[Tên sản phẩm],0)))</f>
        <v/>
      </c>
      <c r="J805" s="162" t="str">
        <f>IF(G805="","",INDEX(D.1[Đơn giá nhập
(Hàng tồn đầu kỳ)],MATCH(G805,D.1[Tên sản phẩm],0)))</f>
        <v/>
      </c>
      <c r="K805" s="162" t="str">
        <f t="shared" si="176"/>
        <v/>
      </c>
      <c r="L805" s="159"/>
      <c r="M805" s="163" t="str">
        <f t="shared" si="177"/>
        <v/>
      </c>
      <c r="N805" s="164"/>
      <c r="O805" s="162"/>
      <c r="P805" s="163" t="str">
        <f t="shared" si="178"/>
        <v/>
      </c>
      <c r="Q805" s="164" t="str">
        <f t="shared" ca="1" si="179"/>
        <v/>
      </c>
      <c r="R805" s="163" t="str">
        <f t="shared" si="180"/>
        <v/>
      </c>
      <c r="S805" s="163" t="str">
        <f ca="1">IF(AND(C805&lt;&gt;"",C805&lt;&gt;OFFSET(C805,1,0)),SUMIFS(M.1[Giá có thuế],M.1[Số ĐK],C805),"")</f>
        <v/>
      </c>
      <c r="T805" s="159"/>
      <c r="U805" s="161" t="str">
        <f>IF(T805="","",'Thông Tin Chung'!$L$3)</f>
        <v/>
      </c>
      <c r="V805" s="163" t="str">
        <f t="shared" ca="1" si="181"/>
        <v/>
      </c>
      <c r="W805" s="165"/>
      <c r="X805" s="155" t="str">
        <f ca="1">IF(C805="","",IF(OR(D805&lt;NgayBatDau,D805&gt;NgayKetThuc),"Ngày tháng phải nằm trong kỳ báo cáo",IF(AND(F805&lt;&gt;"",COUNTIF(D.3[Tên nhà cung cấp],F805)=0),"Tên NCC chưa khai báo trong DSNCC",IF(AND(G805&lt;&gt;"",COUNTIF(D.1[Tên sản phẩm],G805)=0),"SP này chưa khai báo trong DSSP",""))))</f>
        <v/>
      </c>
      <c r="Y805" s="23" t="str">
        <f t="shared" ca="1" si="183"/>
        <v/>
      </c>
      <c r="Z805" s="23" t="str">
        <f t="shared" ca="1" si="184"/>
        <v/>
      </c>
      <c r="AA805" s="23" t="str">
        <f t="shared" ca="1" si="185"/>
        <v/>
      </c>
    </row>
    <row r="806" spans="2:27" ht="27.75" customHeight="1" x14ac:dyDescent="0.2">
      <c r="B806" s="7">
        <f t="shared" si="172"/>
        <v>803</v>
      </c>
      <c r="C806" s="7" t="str">
        <f t="shared" ca="1" si="182"/>
        <v/>
      </c>
      <c r="D806" s="156" t="str">
        <f t="shared" ca="1" si="173"/>
        <v/>
      </c>
      <c r="E806" s="157" t="str">
        <f t="shared" ca="1" si="174"/>
        <v/>
      </c>
      <c r="F806" s="158" t="str">
        <f t="shared" ca="1" si="175"/>
        <v/>
      </c>
      <c r="G806" s="159"/>
      <c r="H806" s="159" t="str">
        <f>IF(G806="","",INDEX(D.1[Quy cách],MATCH(G806,D.1[Tên sản phẩm],0)))</f>
        <v/>
      </c>
      <c r="I806" s="160" t="str">
        <f>IF(G806="","",INDEX(D.1[ĐVT],MATCH(G806,D.1[Tên sản phẩm],0)))</f>
        <v/>
      </c>
      <c r="J806" s="162" t="str">
        <f>IF(G806="","",INDEX(D.1[Đơn giá nhập
(Hàng tồn đầu kỳ)],MATCH(G806,D.1[Tên sản phẩm],0)))</f>
        <v/>
      </c>
      <c r="K806" s="162" t="str">
        <f t="shared" si="176"/>
        <v/>
      </c>
      <c r="L806" s="159"/>
      <c r="M806" s="163" t="str">
        <f t="shared" si="177"/>
        <v/>
      </c>
      <c r="N806" s="164"/>
      <c r="O806" s="162"/>
      <c r="P806" s="163" t="str">
        <f t="shared" si="178"/>
        <v/>
      </c>
      <c r="Q806" s="164" t="str">
        <f t="shared" ca="1" si="179"/>
        <v/>
      </c>
      <c r="R806" s="163" t="str">
        <f t="shared" si="180"/>
        <v/>
      </c>
      <c r="S806" s="163" t="str">
        <f ca="1">IF(AND(C806&lt;&gt;"",C806&lt;&gt;OFFSET(C806,1,0)),SUMIFS(M.1[Giá có thuế],M.1[Số ĐK],C806),"")</f>
        <v/>
      </c>
      <c r="T806" s="159"/>
      <c r="U806" s="161" t="str">
        <f>IF(T806="","",'Thông Tin Chung'!$L$3)</f>
        <v/>
      </c>
      <c r="V806" s="163" t="str">
        <f t="shared" ca="1" si="181"/>
        <v/>
      </c>
      <c r="W806" s="165"/>
      <c r="X806" s="155" t="str">
        <f ca="1">IF(C806="","",IF(OR(D806&lt;NgayBatDau,D806&gt;NgayKetThuc),"Ngày tháng phải nằm trong kỳ báo cáo",IF(AND(F806&lt;&gt;"",COUNTIF(D.3[Tên nhà cung cấp],F806)=0),"Tên NCC chưa khai báo trong DSNCC",IF(AND(G806&lt;&gt;"",COUNTIF(D.1[Tên sản phẩm],G806)=0),"SP này chưa khai báo trong DSSP",""))))</f>
        <v/>
      </c>
      <c r="Y806" s="23" t="str">
        <f t="shared" ca="1" si="183"/>
        <v/>
      </c>
      <c r="Z806" s="23" t="str">
        <f t="shared" ca="1" si="184"/>
        <v/>
      </c>
      <c r="AA806" s="23" t="str">
        <f t="shared" ca="1" si="185"/>
        <v/>
      </c>
    </row>
    <row r="807" spans="2:27" ht="27.75" customHeight="1" x14ac:dyDescent="0.2">
      <c r="B807" s="7">
        <f t="shared" si="172"/>
        <v>804</v>
      </c>
      <c r="C807" s="7" t="str">
        <f t="shared" ca="1" si="182"/>
        <v/>
      </c>
      <c r="D807" s="156" t="str">
        <f t="shared" ca="1" si="173"/>
        <v/>
      </c>
      <c r="E807" s="157" t="str">
        <f t="shared" ca="1" si="174"/>
        <v/>
      </c>
      <c r="F807" s="158" t="str">
        <f t="shared" ca="1" si="175"/>
        <v/>
      </c>
      <c r="G807" s="159"/>
      <c r="H807" s="159" t="str">
        <f>IF(G807="","",INDEX(D.1[Quy cách],MATCH(G807,D.1[Tên sản phẩm],0)))</f>
        <v/>
      </c>
      <c r="I807" s="160" t="str">
        <f>IF(G807="","",INDEX(D.1[ĐVT],MATCH(G807,D.1[Tên sản phẩm],0)))</f>
        <v/>
      </c>
      <c r="J807" s="162" t="str">
        <f>IF(G807="","",INDEX(D.1[Đơn giá nhập
(Hàng tồn đầu kỳ)],MATCH(G807,D.1[Tên sản phẩm],0)))</f>
        <v/>
      </c>
      <c r="K807" s="162" t="str">
        <f t="shared" si="176"/>
        <v/>
      </c>
      <c r="L807" s="159"/>
      <c r="M807" s="163" t="str">
        <f t="shared" si="177"/>
        <v/>
      </c>
      <c r="N807" s="164"/>
      <c r="O807" s="162"/>
      <c r="P807" s="163" t="str">
        <f t="shared" si="178"/>
        <v/>
      </c>
      <c r="Q807" s="164" t="str">
        <f t="shared" ca="1" si="179"/>
        <v/>
      </c>
      <c r="R807" s="163" t="str">
        <f t="shared" si="180"/>
        <v/>
      </c>
      <c r="S807" s="163" t="str">
        <f ca="1">IF(AND(C807&lt;&gt;"",C807&lt;&gt;OFFSET(C807,1,0)),SUMIFS(M.1[Giá có thuế],M.1[Số ĐK],C807),"")</f>
        <v/>
      </c>
      <c r="T807" s="159"/>
      <c r="U807" s="161" t="str">
        <f>IF(T807="","",'Thông Tin Chung'!$L$3)</f>
        <v/>
      </c>
      <c r="V807" s="163" t="str">
        <f t="shared" ca="1" si="181"/>
        <v/>
      </c>
      <c r="W807" s="165"/>
      <c r="X807" s="155" t="str">
        <f ca="1">IF(C807="","",IF(OR(D807&lt;NgayBatDau,D807&gt;NgayKetThuc),"Ngày tháng phải nằm trong kỳ báo cáo",IF(AND(F807&lt;&gt;"",COUNTIF(D.3[Tên nhà cung cấp],F807)=0),"Tên NCC chưa khai báo trong DSNCC",IF(AND(G807&lt;&gt;"",COUNTIF(D.1[Tên sản phẩm],G807)=0),"SP này chưa khai báo trong DSSP",""))))</f>
        <v/>
      </c>
      <c r="Y807" s="23" t="str">
        <f t="shared" ca="1" si="183"/>
        <v/>
      </c>
      <c r="Z807" s="23" t="str">
        <f t="shared" ca="1" si="184"/>
        <v/>
      </c>
      <c r="AA807" s="23" t="str">
        <f t="shared" ca="1" si="185"/>
        <v/>
      </c>
    </row>
    <row r="808" spans="2:27" ht="27.75" customHeight="1" x14ac:dyDescent="0.2">
      <c r="B808" s="7">
        <f t="shared" si="172"/>
        <v>805</v>
      </c>
      <c r="C808" s="7" t="str">
        <f t="shared" ca="1" si="182"/>
        <v/>
      </c>
      <c r="D808" s="156" t="str">
        <f t="shared" ca="1" si="173"/>
        <v/>
      </c>
      <c r="E808" s="157" t="str">
        <f t="shared" ca="1" si="174"/>
        <v/>
      </c>
      <c r="F808" s="158" t="str">
        <f t="shared" ca="1" si="175"/>
        <v/>
      </c>
      <c r="G808" s="159"/>
      <c r="H808" s="159" t="str">
        <f>IF(G808="","",INDEX(D.1[Quy cách],MATCH(G808,D.1[Tên sản phẩm],0)))</f>
        <v/>
      </c>
      <c r="I808" s="160" t="str">
        <f>IF(G808="","",INDEX(D.1[ĐVT],MATCH(G808,D.1[Tên sản phẩm],0)))</f>
        <v/>
      </c>
      <c r="J808" s="162" t="str">
        <f>IF(G808="","",INDEX(D.1[Đơn giá nhập
(Hàng tồn đầu kỳ)],MATCH(G808,D.1[Tên sản phẩm],0)))</f>
        <v/>
      </c>
      <c r="K808" s="162" t="str">
        <f t="shared" si="176"/>
        <v/>
      </c>
      <c r="L808" s="159"/>
      <c r="M808" s="163" t="str">
        <f t="shared" si="177"/>
        <v/>
      </c>
      <c r="N808" s="164"/>
      <c r="O808" s="162"/>
      <c r="P808" s="163" t="str">
        <f t="shared" si="178"/>
        <v/>
      </c>
      <c r="Q808" s="164" t="str">
        <f t="shared" ca="1" si="179"/>
        <v/>
      </c>
      <c r="R808" s="163" t="str">
        <f t="shared" si="180"/>
        <v/>
      </c>
      <c r="S808" s="163" t="str">
        <f ca="1">IF(AND(C808&lt;&gt;"",C808&lt;&gt;OFFSET(C808,1,0)),SUMIFS(M.1[Giá có thuế],M.1[Số ĐK],C808),"")</f>
        <v/>
      </c>
      <c r="T808" s="159"/>
      <c r="U808" s="161" t="str">
        <f>IF(T808="","",'Thông Tin Chung'!$L$3)</f>
        <v/>
      </c>
      <c r="V808" s="163" t="str">
        <f t="shared" ca="1" si="181"/>
        <v/>
      </c>
      <c r="W808" s="165"/>
      <c r="X808" s="155" t="str">
        <f ca="1">IF(C808="","",IF(OR(D808&lt;NgayBatDau,D808&gt;NgayKetThuc),"Ngày tháng phải nằm trong kỳ báo cáo",IF(AND(F808&lt;&gt;"",COUNTIF(D.3[Tên nhà cung cấp],F808)=0),"Tên NCC chưa khai báo trong DSNCC",IF(AND(G808&lt;&gt;"",COUNTIF(D.1[Tên sản phẩm],G808)=0),"SP này chưa khai báo trong DSSP",""))))</f>
        <v/>
      </c>
      <c r="Y808" s="23" t="str">
        <f t="shared" ca="1" si="183"/>
        <v/>
      </c>
      <c r="Z808" s="23" t="str">
        <f t="shared" ca="1" si="184"/>
        <v/>
      </c>
      <c r="AA808" s="23" t="str">
        <f t="shared" ca="1" si="185"/>
        <v/>
      </c>
    </row>
    <row r="809" spans="2:27" ht="27.75" customHeight="1" x14ac:dyDescent="0.2">
      <c r="B809" s="7">
        <f t="shared" si="172"/>
        <v>806</v>
      </c>
      <c r="C809" s="7" t="str">
        <f t="shared" ca="1" si="182"/>
        <v/>
      </c>
      <c r="D809" s="156" t="str">
        <f t="shared" ca="1" si="173"/>
        <v/>
      </c>
      <c r="E809" s="157" t="str">
        <f t="shared" ca="1" si="174"/>
        <v/>
      </c>
      <c r="F809" s="158" t="str">
        <f t="shared" ca="1" si="175"/>
        <v/>
      </c>
      <c r="G809" s="159"/>
      <c r="H809" s="159" t="str">
        <f>IF(G809="","",INDEX(D.1[Quy cách],MATCH(G809,D.1[Tên sản phẩm],0)))</f>
        <v/>
      </c>
      <c r="I809" s="160" t="str">
        <f>IF(G809="","",INDEX(D.1[ĐVT],MATCH(G809,D.1[Tên sản phẩm],0)))</f>
        <v/>
      </c>
      <c r="J809" s="162" t="str">
        <f>IF(G809="","",INDEX(D.1[Đơn giá nhập
(Hàng tồn đầu kỳ)],MATCH(G809,D.1[Tên sản phẩm],0)))</f>
        <v/>
      </c>
      <c r="K809" s="162" t="str">
        <f t="shared" si="176"/>
        <v/>
      </c>
      <c r="L809" s="159"/>
      <c r="M809" s="163" t="str">
        <f t="shared" si="177"/>
        <v/>
      </c>
      <c r="N809" s="164"/>
      <c r="O809" s="162"/>
      <c r="P809" s="163" t="str">
        <f t="shared" si="178"/>
        <v/>
      </c>
      <c r="Q809" s="164" t="str">
        <f t="shared" ca="1" si="179"/>
        <v/>
      </c>
      <c r="R809" s="163" t="str">
        <f t="shared" si="180"/>
        <v/>
      </c>
      <c r="S809" s="163" t="str">
        <f ca="1">IF(AND(C809&lt;&gt;"",C809&lt;&gt;OFFSET(C809,1,0)),SUMIFS(M.1[Giá có thuế],M.1[Số ĐK],C809),"")</f>
        <v/>
      </c>
      <c r="T809" s="159"/>
      <c r="U809" s="161" t="str">
        <f>IF(T809="","",'Thông Tin Chung'!$L$3)</f>
        <v/>
      </c>
      <c r="V809" s="163" t="str">
        <f t="shared" ca="1" si="181"/>
        <v/>
      </c>
      <c r="W809" s="165"/>
      <c r="X809" s="155" t="str">
        <f ca="1">IF(C809="","",IF(OR(D809&lt;NgayBatDau,D809&gt;NgayKetThuc),"Ngày tháng phải nằm trong kỳ báo cáo",IF(AND(F809&lt;&gt;"",COUNTIF(D.3[Tên nhà cung cấp],F809)=0),"Tên NCC chưa khai báo trong DSNCC",IF(AND(G809&lt;&gt;"",COUNTIF(D.1[Tên sản phẩm],G809)=0),"SP này chưa khai báo trong DSSP",""))))</f>
        <v/>
      </c>
      <c r="Y809" s="23" t="str">
        <f t="shared" ca="1" si="183"/>
        <v/>
      </c>
      <c r="Z809" s="23" t="str">
        <f t="shared" ca="1" si="184"/>
        <v/>
      </c>
      <c r="AA809" s="23" t="str">
        <f t="shared" ca="1" si="185"/>
        <v/>
      </c>
    </row>
    <row r="810" spans="2:27" ht="27.75" customHeight="1" x14ac:dyDescent="0.2">
      <c r="B810" s="7">
        <f t="shared" si="172"/>
        <v>807</v>
      </c>
      <c r="C810" s="7" t="str">
        <f t="shared" ca="1" si="182"/>
        <v/>
      </c>
      <c r="D810" s="156" t="str">
        <f t="shared" ca="1" si="173"/>
        <v/>
      </c>
      <c r="E810" s="157" t="str">
        <f t="shared" ca="1" si="174"/>
        <v/>
      </c>
      <c r="F810" s="158" t="str">
        <f t="shared" ca="1" si="175"/>
        <v/>
      </c>
      <c r="G810" s="159"/>
      <c r="H810" s="159" t="str">
        <f>IF(G810="","",INDEX(D.1[Quy cách],MATCH(G810,D.1[Tên sản phẩm],0)))</f>
        <v/>
      </c>
      <c r="I810" s="160" t="str">
        <f>IF(G810="","",INDEX(D.1[ĐVT],MATCH(G810,D.1[Tên sản phẩm],0)))</f>
        <v/>
      </c>
      <c r="J810" s="162" t="str">
        <f>IF(G810="","",INDEX(D.1[Đơn giá nhập
(Hàng tồn đầu kỳ)],MATCH(G810,D.1[Tên sản phẩm],0)))</f>
        <v/>
      </c>
      <c r="K810" s="162" t="str">
        <f t="shared" si="176"/>
        <v/>
      </c>
      <c r="L810" s="159"/>
      <c r="M810" s="163" t="str">
        <f t="shared" si="177"/>
        <v/>
      </c>
      <c r="N810" s="164"/>
      <c r="O810" s="162"/>
      <c r="P810" s="163" t="str">
        <f t="shared" si="178"/>
        <v/>
      </c>
      <c r="Q810" s="164" t="str">
        <f t="shared" ca="1" si="179"/>
        <v/>
      </c>
      <c r="R810" s="163" t="str">
        <f t="shared" si="180"/>
        <v/>
      </c>
      <c r="S810" s="163" t="str">
        <f ca="1">IF(AND(C810&lt;&gt;"",C810&lt;&gt;OFFSET(C810,1,0)),SUMIFS(M.1[Giá có thuế],M.1[Số ĐK],C810),"")</f>
        <v/>
      </c>
      <c r="T810" s="159"/>
      <c r="U810" s="161" t="str">
        <f>IF(T810="","",'Thông Tin Chung'!$L$3)</f>
        <v/>
      </c>
      <c r="V810" s="163" t="str">
        <f t="shared" ca="1" si="181"/>
        <v/>
      </c>
      <c r="W810" s="165"/>
      <c r="X810" s="155" t="str">
        <f ca="1">IF(C810="","",IF(OR(D810&lt;NgayBatDau,D810&gt;NgayKetThuc),"Ngày tháng phải nằm trong kỳ báo cáo",IF(AND(F810&lt;&gt;"",COUNTIF(D.3[Tên nhà cung cấp],F810)=0),"Tên NCC chưa khai báo trong DSNCC",IF(AND(G810&lt;&gt;"",COUNTIF(D.1[Tên sản phẩm],G810)=0),"SP này chưa khai báo trong DSSP",""))))</f>
        <v/>
      </c>
      <c r="Y810" s="23" t="str">
        <f t="shared" ca="1" si="183"/>
        <v/>
      </c>
      <c r="Z810" s="23" t="str">
        <f t="shared" ca="1" si="184"/>
        <v/>
      </c>
      <c r="AA810" s="23" t="str">
        <f t="shared" ca="1" si="185"/>
        <v/>
      </c>
    </row>
    <row r="811" spans="2:27" ht="27.75" customHeight="1" x14ac:dyDescent="0.2">
      <c r="B811" s="7">
        <f t="shared" si="172"/>
        <v>808</v>
      </c>
      <c r="C811" s="7" t="str">
        <f t="shared" ca="1" si="182"/>
        <v/>
      </c>
      <c r="D811" s="156" t="str">
        <f t="shared" ca="1" si="173"/>
        <v/>
      </c>
      <c r="E811" s="157" t="str">
        <f t="shared" ca="1" si="174"/>
        <v/>
      </c>
      <c r="F811" s="158" t="str">
        <f t="shared" ca="1" si="175"/>
        <v/>
      </c>
      <c r="G811" s="159"/>
      <c r="H811" s="159" t="str">
        <f>IF(G811="","",INDEX(D.1[Quy cách],MATCH(G811,D.1[Tên sản phẩm],0)))</f>
        <v/>
      </c>
      <c r="I811" s="160" t="str">
        <f>IF(G811="","",INDEX(D.1[ĐVT],MATCH(G811,D.1[Tên sản phẩm],0)))</f>
        <v/>
      </c>
      <c r="J811" s="162" t="str">
        <f>IF(G811="","",INDEX(D.1[Đơn giá nhập
(Hàng tồn đầu kỳ)],MATCH(G811,D.1[Tên sản phẩm],0)))</f>
        <v/>
      </c>
      <c r="K811" s="162" t="str">
        <f t="shared" si="176"/>
        <v/>
      </c>
      <c r="L811" s="159"/>
      <c r="M811" s="163" t="str">
        <f t="shared" si="177"/>
        <v/>
      </c>
      <c r="N811" s="164"/>
      <c r="O811" s="162"/>
      <c r="P811" s="163" t="str">
        <f t="shared" si="178"/>
        <v/>
      </c>
      <c r="Q811" s="164" t="str">
        <f t="shared" ca="1" si="179"/>
        <v/>
      </c>
      <c r="R811" s="163" t="str">
        <f t="shared" si="180"/>
        <v/>
      </c>
      <c r="S811" s="163" t="str">
        <f ca="1">IF(AND(C811&lt;&gt;"",C811&lt;&gt;OFFSET(C811,1,0)),SUMIFS(M.1[Giá có thuế],M.1[Số ĐK],C811),"")</f>
        <v/>
      </c>
      <c r="T811" s="159"/>
      <c r="U811" s="161" t="str">
        <f>IF(T811="","",'Thông Tin Chung'!$L$3)</f>
        <v/>
      </c>
      <c r="V811" s="163" t="str">
        <f t="shared" ca="1" si="181"/>
        <v/>
      </c>
      <c r="W811" s="165"/>
      <c r="X811" s="155" t="str">
        <f ca="1">IF(C811="","",IF(OR(D811&lt;NgayBatDau,D811&gt;NgayKetThuc),"Ngày tháng phải nằm trong kỳ báo cáo",IF(AND(F811&lt;&gt;"",COUNTIF(D.3[Tên nhà cung cấp],F811)=0),"Tên NCC chưa khai báo trong DSNCC",IF(AND(G811&lt;&gt;"",COUNTIF(D.1[Tên sản phẩm],G811)=0),"SP này chưa khai báo trong DSSP",""))))</f>
        <v/>
      </c>
      <c r="Y811" s="23" t="str">
        <f t="shared" ca="1" si="183"/>
        <v/>
      </c>
      <c r="Z811" s="23" t="str">
        <f t="shared" ca="1" si="184"/>
        <v/>
      </c>
      <c r="AA811" s="23" t="str">
        <f t="shared" ca="1" si="185"/>
        <v/>
      </c>
    </row>
    <row r="812" spans="2:27" ht="27.75" customHeight="1" x14ac:dyDescent="0.2">
      <c r="B812" s="7">
        <f t="shared" si="172"/>
        <v>809</v>
      </c>
      <c r="C812" s="7" t="str">
        <f t="shared" ca="1" si="182"/>
        <v/>
      </c>
      <c r="D812" s="156" t="str">
        <f t="shared" ca="1" si="173"/>
        <v/>
      </c>
      <c r="E812" s="157" t="str">
        <f t="shared" ca="1" si="174"/>
        <v/>
      </c>
      <c r="F812" s="158" t="str">
        <f t="shared" ca="1" si="175"/>
        <v/>
      </c>
      <c r="G812" s="159"/>
      <c r="H812" s="159" t="str">
        <f>IF(G812="","",INDEX(D.1[Quy cách],MATCH(G812,D.1[Tên sản phẩm],0)))</f>
        <v/>
      </c>
      <c r="I812" s="160" t="str">
        <f>IF(G812="","",INDEX(D.1[ĐVT],MATCH(G812,D.1[Tên sản phẩm],0)))</f>
        <v/>
      </c>
      <c r="J812" s="162" t="str">
        <f>IF(G812="","",INDEX(D.1[Đơn giá nhập
(Hàng tồn đầu kỳ)],MATCH(G812,D.1[Tên sản phẩm],0)))</f>
        <v/>
      </c>
      <c r="K812" s="162" t="str">
        <f t="shared" si="176"/>
        <v/>
      </c>
      <c r="L812" s="159"/>
      <c r="M812" s="163" t="str">
        <f t="shared" si="177"/>
        <v/>
      </c>
      <c r="N812" s="164"/>
      <c r="O812" s="162"/>
      <c r="P812" s="163" t="str">
        <f t="shared" si="178"/>
        <v/>
      </c>
      <c r="Q812" s="164" t="str">
        <f t="shared" ca="1" si="179"/>
        <v/>
      </c>
      <c r="R812" s="163" t="str">
        <f t="shared" si="180"/>
        <v/>
      </c>
      <c r="S812" s="163" t="str">
        <f ca="1">IF(AND(C812&lt;&gt;"",C812&lt;&gt;OFFSET(C812,1,0)),SUMIFS(M.1[Giá có thuế],M.1[Số ĐK],C812),"")</f>
        <v/>
      </c>
      <c r="T812" s="159"/>
      <c r="U812" s="161" t="str">
        <f>IF(T812="","",'Thông Tin Chung'!$L$3)</f>
        <v/>
      </c>
      <c r="V812" s="163" t="str">
        <f t="shared" ca="1" si="181"/>
        <v/>
      </c>
      <c r="W812" s="165"/>
      <c r="X812" s="155" t="str">
        <f ca="1">IF(C812="","",IF(OR(D812&lt;NgayBatDau,D812&gt;NgayKetThuc),"Ngày tháng phải nằm trong kỳ báo cáo",IF(AND(F812&lt;&gt;"",COUNTIF(D.3[Tên nhà cung cấp],F812)=0),"Tên NCC chưa khai báo trong DSNCC",IF(AND(G812&lt;&gt;"",COUNTIF(D.1[Tên sản phẩm],G812)=0),"SP này chưa khai báo trong DSSP",""))))</f>
        <v/>
      </c>
      <c r="Y812" s="23" t="str">
        <f t="shared" ca="1" si="183"/>
        <v/>
      </c>
      <c r="Z812" s="23" t="str">
        <f t="shared" ca="1" si="184"/>
        <v/>
      </c>
      <c r="AA812" s="23" t="str">
        <f t="shared" ca="1" si="185"/>
        <v/>
      </c>
    </row>
    <row r="813" spans="2:27" ht="27.75" customHeight="1" x14ac:dyDescent="0.2">
      <c r="B813" s="7">
        <f t="shared" si="172"/>
        <v>810</v>
      </c>
      <c r="C813" s="7" t="str">
        <f t="shared" ca="1" si="182"/>
        <v/>
      </c>
      <c r="D813" s="156" t="str">
        <f t="shared" ca="1" si="173"/>
        <v/>
      </c>
      <c r="E813" s="157" t="str">
        <f t="shared" ca="1" si="174"/>
        <v/>
      </c>
      <c r="F813" s="158" t="str">
        <f t="shared" ca="1" si="175"/>
        <v/>
      </c>
      <c r="G813" s="159"/>
      <c r="H813" s="159" t="str">
        <f>IF(G813="","",INDEX(D.1[Quy cách],MATCH(G813,D.1[Tên sản phẩm],0)))</f>
        <v/>
      </c>
      <c r="I813" s="160" t="str">
        <f>IF(G813="","",INDEX(D.1[ĐVT],MATCH(G813,D.1[Tên sản phẩm],0)))</f>
        <v/>
      </c>
      <c r="J813" s="162" t="str">
        <f>IF(G813="","",INDEX(D.1[Đơn giá nhập
(Hàng tồn đầu kỳ)],MATCH(G813,D.1[Tên sản phẩm],0)))</f>
        <v/>
      </c>
      <c r="K813" s="162" t="str">
        <f t="shared" si="176"/>
        <v/>
      </c>
      <c r="L813" s="159"/>
      <c r="M813" s="163" t="str">
        <f t="shared" si="177"/>
        <v/>
      </c>
      <c r="N813" s="164"/>
      <c r="O813" s="162"/>
      <c r="P813" s="163" t="str">
        <f t="shared" si="178"/>
        <v/>
      </c>
      <c r="Q813" s="164" t="str">
        <f t="shared" ca="1" si="179"/>
        <v/>
      </c>
      <c r="R813" s="163" t="str">
        <f t="shared" si="180"/>
        <v/>
      </c>
      <c r="S813" s="163" t="str">
        <f ca="1">IF(AND(C813&lt;&gt;"",C813&lt;&gt;OFFSET(C813,1,0)),SUMIFS(M.1[Giá có thuế],M.1[Số ĐK],C813),"")</f>
        <v/>
      </c>
      <c r="T813" s="159"/>
      <c r="U813" s="161" t="str">
        <f>IF(T813="","",'Thông Tin Chung'!$L$3)</f>
        <v/>
      </c>
      <c r="V813" s="163" t="str">
        <f t="shared" ca="1" si="181"/>
        <v/>
      </c>
      <c r="W813" s="165"/>
      <c r="X813" s="155" t="str">
        <f ca="1">IF(C813="","",IF(OR(D813&lt;NgayBatDau,D813&gt;NgayKetThuc),"Ngày tháng phải nằm trong kỳ báo cáo",IF(AND(F813&lt;&gt;"",COUNTIF(D.3[Tên nhà cung cấp],F813)=0),"Tên NCC chưa khai báo trong DSNCC",IF(AND(G813&lt;&gt;"",COUNTIF(D.1[Tên sản phẩm],G813)=0),"SP này chưa khai báo trong DSSP",""))))</f>
        <v/>
      </c>
      <c r="Y813" s="23" t="str">
        <f t="shared" ca="1" si="183"/>
        <v/>
      </c>
      <c r="Z813" s="23" t="str">
        <f t="shared" ca="1" si="184"/>
        <v/>
      </c>
      <c r="AA813" s="23" t="str">
        <f t="shared" ca="1" si="185"/>
        <v/>
      </c>
    </row>
    <row r="814" spans="2:27" ht="27.75" customHeight="1" x14ac:dyDescent="0.2">
      <c r="B814" s="7">
        <f t="shared" si="172"/>
        <v>811</v>
      </c>
      <c r="C814" s="7" t="str">
        <f t="shared" ca="1" si="182"/>
        <v/>
      </c>
      <c r="D814" s="156" t="str">
        <f t="shared" ca="1" si="173"/>
        <v/>
      </c>
      <c r="E814" s="157" t="str">
        <f t="shared" ca="1" si="174"/>
        <v/>
      </c>
      <c r="F814" s="158" t="str">
        <f t="shared" ca="1" si="175"/>
        <v/>
      </c>
      <c r="G814" s="159"/>
      <c r="H814" s="159" t="str">
        <f>IF(G814="","",INDEX(D.1[Quy cách],MATCH(G814,D.1[Tên sản phẩm],0)))</f>
        <v/>
      </c>
      <c r="I814" s="160" t="str">
        <f>IF(G814="","",INDEX(D.1[ĐVT],MATCH(G814,D.1[Tên sản phẩm],0)))</f>
        <v/>
      </c>
      <c r="J814" s="162" t="str">
        <f>IF(G814="","",INDEX(D.1[Đơn giá nhập
(Hàng tồn đầu kỳ)],MATCH(G814,D.1[Tên sản phẩm],0)))</f>
        <v/>
      </c>
      <c r="K814" s="162" t="str">
        <f t="shared" si="176"/>
        <v/>
      </c>
      <c r="L814" s="159"/>
      <c r="M814" s="163" t="str">
        <f t="shared" si="177"/>
        <v/>
      </c>
      <c r="N814" s="164"/>
      <c r="O814" s="162"/>
      <c r="P814" s="163" t="str">
        <f t="shared" si="178"/>
        <v/>
      </c>
      <c r="Q814" s="164" t="str">
        <f t="shared" ca="1" si="179"/>
        <v/>
      </c>
      <c r="R814" s="163" t="str">
        <f t="shared" si="180"/>
        <v/>
      </c>
      <c r="S814" s="163" t="str">
        <f ca="1">IF(AND(C814&lt;&gt;"",C814&lt;&gt;OFFSET(C814,1,0)),SUMIFS(M.1[Giá có thuế],M.1[Số ĐK],C814),"")</f>
        <v/>
      </c>
      <c r="T814" s="159"/>
      <c r="U814" s="161" t="str">
        <f>IF(T814="","",'Thông Tin Chung'!$L$3)</f>
        <v/>
      </c>
      <c r="V814" s="163" t="str">
        <f t="shared" ca="1" si="181"/>
        <v/>
      </c>
      <c r="W814" s="165"/>
      <c r="X814" s="155" t="str">
        <f ca="1">IF(C814="","",IF(OR(D814&lt;NgayBatDau,D814&gt;NgayKetThuc),"Ngày tháng phải nằm trong kỳ báo cáo",IF(AND(F814&lt;&gt;"",COUNTIF(D.3[Tên nhà cung cấp],F814)=0),"Tên NCC chưa khai báo trong DSNCC",IF(AND(G814&lt;&gt;"",COUNTIF(D.1[Tên sản phẩm],G814)=0),"SP này chưa khai báo trong DSSP",""))))</f>
        <v/>
      </c>
      <c r="Y814" s="23" t="str">
        <f t="shared" ca="1" si="183"/>
        <v/>
      </c>
      <c r="Z814" s="23" t="str">
        <f t="shared" ca="1" si="184"/>
        <v/>
      </c>
      <c r="AA814" s="23" t="str">
        <f t="shared" ca="1" si="185"/>
        <v/>
      </c>
    </row>
    <row r="815" spans="2:27" ht="27.75" customHeight="1" x14ac:dyDescent="0.2">
      <c r="B815" s="7">
        <f t="shared" si="172"/>
        <v>812</v>
      </c>
      <c r="C815" s="7" t="str">
        <f t="shared" ca="1" si="182"/>
        <v/>
      </c>
      <c r="D815" s="156" t="str">
        <f t="shared" ca="1" si="173"/>
        <v/>
      </c>
      <c r="E815" s="157" t="str">
        <f t="shared" ca="1" si="174"/>
        <v/>
      </c>
      <c r="F815" s="158" t="str">
        <f t="shared" ca="1" si="175"/>
        <v/>
      </c>
      <c r="G815" s="159"/>
      <c r="H815" s="159" t="str">
        <f>IF(G815="","",INDEX(D.1[Quy cách],MATCH(G815,D.1[Tên sản phẩm],0)))</f>
        <v/>
      </c>
      <c r="I815" s="160" t="str">
        <f>IF(G815="","",INDEX(D.1[ĐVT],MATCH(G815,D.1[Tên sản phẩm],0)))</f>
        <v/>
      </c>
      <c r="J815" s="162" t="str">
        <f>IF(G815="","",INDEX(D.1[Đơn giá nhập
(Hàng tồn đầu kỳ)],MATCH(G815,D.1[Tên sản phẩm],0)))</f>
        <v/>
      </c>
      <c r="K815" s="162" t="str">
        <f t="shared" si="176"/>
        <v/>
      </c>
      <c r="L815" s="159"/>
      <c r="M815" s="163" t="str">
        <f t="shared" si="177"/>
        <v/>
      </c>
      <c r="N815" s="164"/>
      <c r="O815" s="162"/>
      <c r="P815" s="163" t="str">
        <f t="shared" si="178"/>
        <v/>
      </c>
      <c r="Q815" s="164" t="str">
        <f t="shared" ca="1" si="179"/>
        <v/>
      </c>
      <c r="R815" s="163" t="str">
        <f t="shared" si="180"/>
        <v/>
      </c>
      <c r="S815" s="163" t="str">
        <f ca="1">IF(AND(C815&lt;&gt;"",C815&lt;&gt;OFFSET(C815,1,0)),SUMIFS(M.1[Giá có thuế],M.1[Số ĐK],C815),"")</f>
        <v/>
      </c>
      <c r="T815" s="159"/>
      <c r="U815" s="161" t="str">
        <f>IF(T815="","",'Thông Tin Chung'!$L$3)</f>
        <v/>
      </c>
      <c r="V815" s="163" t="str">
        <f t="shared" ca="1" si="181"/>
        <v/>
      </c>
      <c r="W815" s="165"/>
      <c r="X815" s="155" t="str">
        <f ca="1">IF(C815="","",IF(OR(D815&lt;NgayBatDau,D815&gt;NgayKetThuc),"Ngày tháng phải nằm trong kỳ báo cáo",IF(AND(F815&lt;&gt;"",COUNTIF(D.3[Tên nhà cung cấp],F815)=0),"Tên NCC chưa khai báo trong DSNCC",IF(AND(G815&lt;&gt;"",COUNTIF(D.1[Tên sản phẩm],G815)=0),"SP này chưa khai báo trong DSSP",""))))</f>
        <v/>
      </c>
      <c r="Y815" s="23" t="str">
        <f t="shared" ca="1" si="183"/>
        <v/>
      </c>
      <c r="Z815" s="23" t="str">
        <f t="shared" ca="1" si="184"/>
        <v/>
      </c>
      <c r="AA815" s="23" t="str">
        <f t="shared" ca="1" si="185"/>
        <v/>
      </c>
    </row>
    <row r="816" spans="2:27" ht="27.75" customHeight="1" x14ac:dyDescent="0.2">
      <c r="B816" s="7">
        <f t="shared" si="172"/>
        <v>813</v>
      </c>
      <c r="C816" s="7" t="str">
        <f t="shared" ca="1" si="182"/>
        <v/>
      </c>
      <c r="D816" s="156" t="str">
        <f t="shared" ca="1" si="173"/>
        <v/>
      </c>
      <c r="E816" s="157" t="str">
        <f t="shared" ca="1" si="174"/>
        <v/>
      </c>
      <c r="F816" s="158" t="str">
        <f t="shared" ca="1" si="175"/>
        <v/>
      </c>
      <c r="G816" s="159"/>
      <c r="H816" s="159" t="str">
        <f>IF(G816="","",INDEX(D.1[Quy cách],MATCH(G816,D.1[Tên sản phẩm],0)))</f>
        <v/>
      </c>
      <c r="I816" s="160" t="str">
        <f>IF(G816="","",INDEX(D.1[ĐVT],MATCH(G816,D.1[Tên sản phẩm],0)))</f>
        <v/>
      </c>
      <c r="J816" s="162" t="str">
        <f>IF(G816="","",INDEX(D.1[Đơn giá nhập
(Hàng tồn đầu kỳ)],MATCH(G816,D.1[Tên sản phẩm],0)))</f>
        <v/>
      </c>
      <c r="K816" s="162" t="str">
        <f t="shared" si="176"/>
        <v/>
      </c>
      <c r="L816" s="159"/>
      <c r="M816" s="163" t="str">
        <f t="shared" si="177"/>
        <v/>
      </c>
      <c r="N816" s="164"/>
      <c r="O816" s="162"/>
      <c r="P816" s="163" t="str">
        <f t="shared" si="178"/>
        <v/>
      </c>
      <c r="Q816" s="164" t="str">
        <f t="shared" ca="1" si="179"/>
        <v/>
      </c>
      <c r="R816" s="163" t="str">
        <f t="shared" si="180"/>
        <v/>
      </c>
      <c r="S816" s="163" t="str">
        <f ca="1">IF(AND(C816&lt;&gt;"",C816&lt;&gt;OFFSET(C816,1,0)),SUMIFS(M.1[Giá có thuế],M.1[Số ĐK],C816),"")</f>
        <v/>
      </c>
      <c r="T816" s="159"/>
      <c r="U816" s="161" t="str">
        <f>IF(T816="","",'Thông Tin Chung'!$L$3)</f>
        <v/>
      </c>
      <c r="V816" s="163" t="str">
        <f t="shared" ca="1" si="181"/>
        <v/>
      </c>
      <c r="W816" s="165"/>
      <c r="X816" s="155" t="str">
        <f ca="1">IF(C816="","",IF(OR(D816&lt;NgayBatDau,D816&gt;NgayKetThuc),"Ngày tháng phải nằm trong kỳ báo cáo",IF(AND(F816&lt;&gt;"",COUNTIF(D.3[Tên nhà cung cấp],F816)=0),"Tên NCC chưa khai báo trong DSNCC",IF(AND(G816&lt;&gt;"",COUNTIF(D.1[Tên sản phẩm],G816)=0),"SP này chưa khai báo trong DSSP",""))))</f>
        <v/>
      </c>
      <c r="Y816" s="23" t="str">
        <f t="shared" ca="1" si="183"/>
        <v/>
      </c>
      <c r="Z816" s="23" t="str">
        <f t="shared" ca="1" si="184"/>
        <v/>
      </c>
      <c r="AA816" s="23" t="str">
        <f t="shared" ca="1" si="185"/>
        <v/>
      </c>
    </row>
    <row r="817" spans="2:27" ht="27.75" customHeight="1" x14ac:dyDescent="0.2">
      <c r="B817" s="7">
        <f t="shared" si="172"/>
        <v>814</v>
      </c>
      <c r="C817" s="7" t="str">
        <f t="shared" ca="1" si="182"/>
        <v/>
      </c>
      <c r="D817" s="156" t="str">
        <f t="shared" ca="1" si="173"/>
        <v/>
      </c>
      <c r="E817" s="157" t="str">
        <f t="shared" ca="1" si="174"/>
        <v/>
      </c>
      <c r="F817" s="158" t="str">
        <f t="shared" ca="1" si="175"/>
        <v/>
      </c>
      <c r="G817" s="159"/>
      <c r="H817" s="159" t="str">
        <f>IF(G817="","",INDEX(D.1[Quy cách],MATCH(G817,D.1[Tên sản phẩm],0)))</f>
        <v/>
      </c>
      <c r="I817" s="160" t="str">
        <f>IF(G817="","",INDEX(D.1[ĐVT],MATCH(G817,D.1[Tên sản phẩm],0)))</f>
        <v/>
      </c>
      <c r="J817" s="162" t="str">
        <f>IF(G817="","",INDEX(D.1[Đơn giá nhập
(Hàng tồn đầu kỳ)],MATCH(G817,D.1[Tên sản phẩm],0)))</f>
        <v/>
      </c>
      <c r="K817" s="162" t="str">
        <f t="shared" si="176"/>
        <v/>
      </c>
      <c r="L817" s="159"/>
      <c r="M817" s="163" t="str">
        <f t="shared" si="177"/>
        <v/>
      </c>
      <c r="N817" s="164"/>
      <c r="O817" s="162"/>
      <c r="P817" s="163" t="str">
        <f t="shared" si="178"/>
        <v/>
      </c>
      <c r="Q817" s="164" t="str">
        <f t="shared" ca="1" si="179"/>
        <v/>
      </c>
      <c r="R817" s="163" t="str">
        <f t="shared" si="180"/>
        <v/>
      </c>
      <c r="S817" s="163" t="str">
        <f ca="1">IF(AND(C817&lt;&gt;"",C817&lt;&gt;OFFSET(C817,1,0)),SUMIFS(M.1[Giá có thuế],M.1[Số ĐK],C817),"")</f>
        <v/>
      </c>
      <c r="T817" s="159"/>
      <c r="U817" s="161" t="str">
        <f>IF(T817="","",'Thông Tin Chung'!$L$3)</f>
        <v/>
      </c>
      <c r="V817" s="163" t="str">
        <f t="shared" ca="1" si="181"/>
        <v/>
      </c>
      <c r="W817" s="165"/>
      <c r="X817" s="155" t="str">
        <f ca="1">IF(C817="","",IF(OR(D817&lt;NgayBatDau,D817&gt;NgayKetThuc),"Ngày tháng phải nằm trong kỳ báo cáo",IF(AND(F817&lt;&gt;"",COUNTIF(D.3[Tên nhà cung cấp],F817)=0),"Tên NCC chưa khai báo trong DSNCC",IF(AND(G817&lt;&gt;"",COUNTIF(D.1[Tên sản phẩm],G817)=0),"SP này chưa khai báo trong DSSP",""))))</f>
        <v/>
      </c>
      <c r="Y817" s="23" t="str">
        <f t="shared" ca="1" si="183"/>
        <v/>
      </c>
      <c r="Z817" s="23" t="str">
        <f t="shared" ca="1" si="184"/>
        <v/>
      </c>
      <c r="AA817" s="23" t="str">
        <f t="shared" ca="1" si="185"/>
        <v/>
      </c>
    </row>
    <row r="818" spans="2:27" ht="27.75" customHeight="1" x14ac:dyDescent="0.2">
      <c r="B818" s="7">
        <f t="shared" si="172"/>
        <v>815</v>
      </c>
      <c r="C818" s="7" t="str">
        <f t="shared" ca="1" si="182"/>
        <v/>
      </c>
      <c r="D818" s="156" t="str">
        <f t="shared" ca="1" si="173"/>
        <v/>
      </c>
      <c r="E818" s="157" t="str">
        <f t="shared" ca="1" si="174"/>
        <v/>
      </c>
      <c r="F818" s="158" t="str">
        <f t="shared" ca="1" si="175"/>
        <v/>
      </c>
      <c r="G818" s="159"/>
      <c r="H818" s="159" t="str">
        <f>IF(G818="","",INDEX(D.1[Quy cách],MATCH(G818,D.1[Tên sản phẩm],0)))</f>
        <v/>
      </c>
      <c r="I818" s="160" t="str">
        <f>IF(G818="","",INDEX(D.1[ĐVT],MATCH(G818,D.1[Tên sản phẩm],0)))</f>
        <v/>
      </c>
      <c r="J818" s="162" t="str">
        <f>IF(G818="","",INDEX(D.1[Đơn giá nhập
(Hàng tồn đầu kỳ)],MATCH(G818,D.1[Tên sản phẩm],0)))</f>
        <v/>
      </c>
      <c r="K818" s="162" t="str">
        <f t="shared" si="176"/>
        <v/>
      </c>
      <c r="L818" s="159"/>
      <c r="M818" s="163" t="str">
        <f t="shared" si="177"/>
        <v/>
      </c>
      <c r="N818" s="164"/>
      <c r="O818" s="162"/>
      <c r="P818" s="163" t="str">
        <f t="shared" si="178"/>
        <v/>
      </c>
      <c r="Q818" s="164" t="str">
        <f t="shared" ca="1" si="179"/>
        <v/>
      </c>
      <c r="R818" s="163" t="str">
        <f t="shared" si="180"/>
        <v/>
      </c>
      <c r="S818" s="163" t="str">
        <f ca="1">IF(AND(C818&lt;&gt;"",C818&lt;&gt;OFFSET(C818,1,0)),SUMIFS(M.1[Giá có thuế],M.1[Số ĐK],C818),"")</f>
        <v/>
      </c>
      <c r="T818" s="159"/>
      <c r="U818" s="161" t="str">
        <f>IF(T818="","",'Thông Tin Chung'!$L$3)</f>
        <v/>
      </c>
      <c r="V818" s="163" t="str">
        <f t="shared" ca="1" si="181"/>
        <v/>
      </c>
      <c r="W818" s="165"/>
      <c r="X818" s="155" t="str">
        <f ca="1">IF(C818="","",IF(OR(D818&lt;NgayBatDau,D818&gt;NgayKetThuc),"Ngày tháng phải nằm trong kỳ báo cáo",IF(AND(F818&lt;&gt;"",COUNTIF(D.3[Tên nhà cung cấp],F818)=0),"Tên NCC chưa khai báo trong DSNCC",IF(AND(G818&lt;&gt;"",COUNTIF(D.1[Tên sản phẩm],G818)=0),"SP này chưa khai báo trong DSSP",""))))</f>
        <v/>
      </c>
      <c r="Y818" s="23" t="str">
        <f t="shared" ca="1" si="183"/>
        <v/>
      </c>
      <c r="Z818" s="23" t="str">
        <f t="shared" ca="1" si="184"/>
        <v/>
      </c>
      <c r="AA818" s="23" t="str">
        <f t="shared" ca="1" si="185"/>
        <v/>
      </c>
    </row>
    <row r="819" spans="2:27" ht="27.75" customHeight="1" x14ac:dyDescent="0.2">
      <c r="B819" s="7">
        <f t="shared" si="172"/>
        <v>816</v>
      </c>
      <c r="C819" s="7" t="str">
        <f t="shared" ca="1" si="182"/>
        <v/>
      </c>
      <c r="D819" s="156" t="str">
        <f t="shared" ca="1" si="173"/>
        <v/>
      </c>
      <c r="E819" s="157" t="str">
        <f t="shared" ca="1" si="174"/>
        <v/>
      </c>
      <c r="F819" s="158" t="str">
        <f t="shared" ca="1" si="175"/>
        <v/>
      </c>
      <c r="G819" s="159"/>
      <c r="H819" s="159" t="str">
        <f>IF(G819="","",INDEX(D.1[Quy cách],MATCH(G819,D.1[Tên sản phẩm],0)))</f>
        <v/>
      </c>
      <c r="I819" s="160" t="str">
        <f>IF(G819="","",INDEX(D.1[ĐVT],MATCH(G819,D.1[Tên sản phẩm],0)))</f>
        <v/>
      </c>
      <c r="J819" s="162" t="str">
        <f>IF(G819="","",INDEX(D.1[Đơn giá nhập
(Hàng tồn đầu kỳ)],MATCH(G819,D.1[Tên sản phẩm],0)))</f>
        <v/>
      </c>
      <c r="K819" s="162" t="str">
        <f t="shared" si="176"/>
        <v/>
      </c>
      <c r="L819" s="159"/>
      <c r="M819" s="163" t="str">
        <f t="shared" si="177"/>
        <v/>
      </c>
      <c r="N819" s="164"/>
      <c r="O819" s="162"/>
      <c r="P819" s="163" t="str">
        <f t="shared" si="178"/>
        <v/>
      </c>
      <c r="Q819" s="164" t="str">
        <f t="shared" ca="1" si="179"/>
        <v/>
      </c>
      <c r="R819" s="163" t="str">
        <f t="shared" si="180"/>
        <v/>
      </c>
      <c r="S819" s="163" t="str">
        <f ca="1">IF(AND(C819&lt;&gt;"",C819&lt;&gt;OFFSET(C819,1,0)),SUMIFS(M.1[Giá có thuế],M.1[Số ĐK],C819),"")</f>
        <v/>
      </c>
      <c r="T819" s="159"/>
      <c r="U819" s="161" t="str">
        <f>IF(T819="","",'Thông Tin Chung'!$L$3)</f>
        <v/>
      </c>
      <c r="V819" s="163" t="str">
        <f t="shared" ca="1" si="181"/>
        <v/>
      </c>
      <c r="W819" s="165"/>
      <c r="X819" s="155" t="str">
        <f ca="1">IF(C819="","",IF(OR(D819&lt;NgayBatDau,D819&gt;NgayKetThuc),"Ngày tháng phải nằm trong kỳ báo cáo",IF(AND(F819&lt;&gt;"",COUNTIF(D.3[Tên nhà cung cấp],F819)=0),"Tên NCC chưa khai báo trong DSNCC",IF(AND(G819&lt;&gt;"",COUNTIF(D.1[Tên sản phẩm],G819)=0),"SP này chưa khai báo trong DSSP",""))))</f>
        <v/>
      </c>
      <c r="Y819" s="23" t="str">
        <f t="shared" ca="1" si="183"/>
        <v/>
      </c>
      <c r="Z819" s="23" t="str">
        <f t="shared" ca="1" si="184"/>
        <v/>
      </c>
      <c r="AA819" s="23" t="str">
        <f t="shared" ca="1" si="185"/>
        <v/>
      </c>
    </row>
    <row r="820" spans="2:27" ht="27.75" customHeight="1" x14ac:dyDescent="0.2">
      <c r="B820" s="7">
        <f t="shared" si="172"/>
        <v>817</v>
      </c>
      <c r="C820" s="7" t="str">
        <f t="shared" ca="1" si="182"/>
        <v/>
      </c>
      <c r="D820" s="156" t="str">
        <f t="shared" ca="1" si="173"/>
        <v/>
      </c>
      <c r="E820" s="157" t="str">
        <f t="shared" ca="1" si="174"/>
        <v/>
      </c>
      <c r="F820" s="158" t="str">
        <f t="shared" ca="1" si="175"/>
        <v/>
      </c>
      <c r="G820" s="159"/>
      <c r="H820" s="159" t="str">
        <f>IF(G820="","",INDEX(D.1[Quy cách],MATCH(G820,D.1[Tên sản phẩm],0)))</f>
        <v/>
      </c>
      <c r="I820" s="160" t="str">
        <f>IF(G820="","",INDEX(D.1[ĐVT],MATCH(G820,D.1[Tên sản phẩm],0)))</f>
        <v/>
      </c>
      <c r="J820" s="162" t="str">
        <f>IF(G820="","",INDEX(D.1[Đơn giá nhập
(Hàng tồn đầu kỳ)],MATCH(G820,D.1[Tên sản phẩm],0)))</f>
        <v/>
      </c>
      <c r="K820" s="162" t="str">
        <f t="shared" si="176"/>
        <v/>
      </c>
      <c r="L820" s="159"/>
      <c r="M820" s="163" t="str">
        <f t="shared" si="177"/>
        <v/>
      </c>
      <c r="N820" s="164"/>
      <c r="O820" s="162"/>
      <c r="P820" s="163" t="str">
        <f t="shared" si="178"/>
        <v/>
      </c>
      <c r="Q820" s="164" t="str">
        <f t="shared" ca="1" si="179"/>
        <v/>
      </c>
      <c r="R820" s="163" t="str">
        <f t="shared" si="180"/>
        <v/>
      </c>
      <c r="S820" s="163" t="str">
        <f ca="1">IF(AND(C820&lt;&gt;"",C820&lt;&gt;OFFSET(C820,1,0)),SUMIFS(M.1[Giá có thuế],M.1[Số ĐK],C820),"")</f>
        <v/>
      </c>
      <c r="T820" s="159"/>
      <c r="U820" s="161" t="str">
        <f>IF(T820="","",'Thông Tin Chung'!$L$3)</f>
        <v/>
      </c>
      <c r="V820" s="163" t="str">
        <f t="shared" ca="1" si="181"/>
        <v/>
      </c>
      <c r="W820" s="165"/>
      <c r="X820" s="155" t="str">
        <f ca="1">IF(C820="","",IF(OR(D820&lt;NgayBatDau,D820&gt;NgayKetThuc),"Ngày tháng phải nằm trong kỳ báo cáo",IF(AND(F820&lt;&gt;"",COUNTIF(D.3[Tên nhà cung cấp],F820)=0),"Tên NCC chưa khai báo trong DSNCC",IF(AND(G820&lt;&gt;"",COUNTIF(D.1[Tên sản phẩm],G820)=0),"SP này chưa khai báo trong DSSP",""))))</f>
        <v/>
      </c>
      <c r="Y820" s="23" t="str">
        <f t="shared" ca="1" si="183"/>
        <v/>
      </c>
      <c r="Z820" s="23" t="str">
        <f t="shared" ca="1" si="184"/>
        <v/>
      </c>
      <c r="AA820" s="23" t="str">
        <f t="shared" ca="1" si="185"/>
        <v/>
      </c>
    </row>
    <row r="821" spans="2:27" ht="27.75" customHeight="1" x14ac:dyDescent="0.2">
      <c r="B821" s="7">
        <f t="shared" si="172"/>
        <v>818</v>
      </c>
      <c r="C821" s="7" t="str">
        <f t="shared" ca="1" si="182"/>
        <v/>
      </c>
      <c r="D821" s="156" t="str">
        <f t="shared" ca="1" si="173"/>
        <v/>
      </c>
      <c r="E821" s="157" t="str">
        <f t="shared" ca="1" si="174"/>
        <v/>
      </c>
      <c r="F821" s="158" t="str">
        <f t="shared" ca="1" si="175"/>
        <v/>
      </c>
      <c r="G821" s="159"/>
      <c r="H821" s="159" t="str">
        <f>IF(G821="","",INDEX(D.1[Quy cách],MATCH(G821,D.1[Tên sản phẩm],0)))</f>
        <v/>
      </c>
      <c r="I821" s="160" t="str">
        <f>IF(G821="","",INDEX(D.1[ĐVT],MATCH(G821,D.1[Tên sản phẩm],0)))</f>
        <v/>
      </c>
      <c r="J821" s="162" t="str">
        <f>IF(G821="","",INDEX(D.1[Đơn giá nhập
(Hàng tồn đầu kỳ)],MATCH(G821,D.1[Tên sản phẩm],0)))</f>
        <v/>
      </c>
      <c r="K821" s="162" t="str">
        <f t="shared" si="176"/>
        <v/>
      </c>
      <c r="L821" s="159"/>
      <c r="M821" s="163" t="str">
        <f t="shared" si="177"/>
        <v/>
      </c>
      <c r="N821" s="164"/>
      <c r="O821" s="162"/>
      <c r="P821" s="163" t="str">
        <f t="shared" si="178"/>
        <v/>
      </c>
      <c r="Q821" s="164" t="str">
        <f t="shared" ca="1" si="179"/>
        <v/>
      </c>
      <c r="R821" s="163" t="str">
        <f t="shared" si="180"/>
        <v/>
      </c>
      <c r="S821" s="163" t="str">
        <f ca="1">IF(AND(C821&lt;&gt;"",C821&lt;&gt;OFFSET(C821,1,0)),SUMIFS(M.1[Giá có thuế],M.1[Số ĐK],C821),"")</f>
        <v/>
      </c>
      <c r="T821" s="159"/>
      <c r="U821" s="161" t="str">
        <f>IF(T821="","",'Thông Tin Chung'!$L$3)</f>
        <v/>
      </c>
      <c r="V821" s="163" t="str">
        <f t="shared" ca="1" si="181"/>
        <v/>
      </c>
      <c r="W821" s="165"/>
      <c r="X821" s="155" t="str">
        <f ca="1">IF(C821="","",IF(OR(D821&lt;NgayBatDau,D821&gt;NgayKetThuc),"Ngày tháng phải nằm trong kỳ báo cáo",IF(AND(F821&lt;&gt;"",COUNTIF(D.3[Tên nhà cung cấp],F821)=0),"Tên NCC chưa khai báo trong DSNCC",IF(AND(G821&lt;&gt;"",COUNTIF(D.1[Tên sản phẩm],G821)=0),"SP này chưa khai báo trong DSSP",""))))</f>
        <v/>
      </c>
      <c r="Y821" s="23" t="str">
        <f t="shared" ca="1" si="183"/>
        <v/>
      </c>
      <c r="Z821" s="23" t="str">
        <f t="shared" ca="1" si="184"/>
        <v/>
      </c>
      <c r="AA821" s="23" t="str">
        <f t="shared" ca="1" si="185"/>
        <v/>
      </c>
    </row>
    <row r="822" spans="2:27" ht="27.75" customHeight="1" x14ac:dyDescent="0.2">
      <c r="B822" s="7">
        <f t="shared" si="172"/>
        <v>819</v>
      </c>
      <c r="C822" s="7" t="str">
        <f t="shared" ca="1" si="182"/>
        <v/>
      </c>
      <c r="D822" s="156" t="str">
        <f t="shared" ca="1" si="173"/>
        <v/>
      </c>
      <c r="E822" s="157" t="str">
        <f t="shared" ca="1" si="174"/>
        <v/>
      </c>
      <c r="F822" s="158" t="str">
        <f t="shared" ca="1" si="175"/>
        <v/>
      </c>
      <c r="G822" s="159"/>
      <c r="H822" s="159" t="str">
        <f>IF(G822="","",INDEX(D.1[Quy cách],MATCH(G822,D.1[Tên sản phẩm],0)))</f>
        <v/>
      </c>
      <c r="I822" s="160" t="str">
        <f>IF(G822="","",INDEX(D.1[ĐVT],MATCH(G822,D.1[Tên sản phẩm],0)))</f>
        <v/>
      </c>
      <c r="J822" s="162" t="str">
        <f>IF(G822="","",INDEX(D.1[Đơn giá nhập
(Hàng tồn đầu kỳ)],MATCH(G822,D.1[Tên sản phẩm],0)))</f>
        <v/>
      </c>
      <c r="K822" s="162" t="str">
        <f t="shared" si="176"/>
        <v/>
      </c>
      <c r="L822" s="159"/>
      <c r="M822" s="163" t="str">
        <f t="shared" si="177"/>
        <v/>
      </c>
      <c r="N822" s="164"/>
      <c r="O822" s="162"/>
      <c r="P822" s="163" t="str">
        <f t="shared" si="178"/>
        <v/>
      </c>
      <c r="Q822" s="164" t="str">
        <f t="shared" ca="1" si="179"/>
        <v/>
      </c>
      <c r="R822" s="163" t="str">
        <f t="shared" si="180"/>
        <v/>
      </c>
      <c r="S822" s="163" t="str">
        <f ca="1">IF(AND(C822&lt;&gt;"",C822&lt;&gt;OFFSET(C822,1,0)),SUMIFS(M.1[Giá có thuế],M.1[Số ĐK],C822),"")</f>
        <v/>
      </c>
      <c r="T822" s="159"/>
      <c r="U822" s="161" t="str">
        <f>IF(T822="","",'Thông Tin Chung'!$L$3)</f>
        <v/>
      </c>
      <c r="V822" s="163" t="str">
        <f t="shared" ca="1" si="181"/>
        <v/>
      </c>
      <c r="W822" s="165"/>
      <c r="X822" s="155" t="str">
        <f ca="1">IF(C822="","",IF(OR(D822&lt;NgayBatDau,D822&gt;NgayKetThuc),"Ngày tháng phải nằm trong kỳ báo cáo",IF(AND(F822&lt;&gt;"",COUNTIF(D.3[Tên nhà cung cấp],F822)=0),"Tên NCC chưa khai báo trong DSNCC",IF(AND(G822&lt;&gt;"",COUNTIF(D.1[Tên sản phẩm],G822)=0),"SP này chưa khai báo trong DSSP",""))))</f>
        <v/>
      </c>
      <c r="Y822" s="23" t="str">
        <f t="shared" ca="1" si="183"/>
        <v/>
      </c>
      <c r="Z822" s="23" t="str">
        <f t="shared" ca="1" si="184"/>
        <v/>
      </c>
      <c r="AA822" s="23" t="str">
        <f t="shared" ca="1" si="185"/>
        <v/>
      </c>
    </row>
    <row r="823" spans="2:27" ht="27.75" customHeight="1" x14ac:dyDescent="0.2">
      <c r="B823" s="7">
        <f t="shared" si="172"/>
        <v>820</v>
      </c>
      <c r="C823" s="7" t="str">
        <f t="shared" ca="1" si="182"/>
        <v/>
      </c>
      <c r="D823" s="156" t="str">
        <f t="shared" ca="1" si="173"/>
        <v/>
      </c>
      <c r="E823" s="157" t="str">
        <f t="shared" ca="1" si="174"/>
        <v/>
      </c>
      <c r="F823" s="158" t="str">
        <f t="shared" ca="1" si="175"/>
        <v/>
      </c>
      <c r="G823" s="159"/>
      <c r="H823" s="159" t="str">
        <f>IF(G823="","",INDEX(D.1[Quy cách],MATCH(G823,D.1[Tên sản phẩm],0)))</f>
        <v/>
      </c>
      <c r="I823" s="160" t="str">
        <f>IF(G823="","",INDEX(D.1[ĐVT],MATCH(G823,D.1[Tên sản phẩm],0)))</f>
        <v/>
      </c>
      <c r="J823" s="162" t="str">
        <f>IF(G823="","",INDEX(D.1[Đơn giá nhập
(Hàng tồn đầu kỳ)],MATCH(G823,D.1[Tên sản phẩm],0)))</f>
        <v/>
      </c>
      <c r="K823" s="162" t="str">
        <f t="shared" si="176"/>
        <v/>
      </c>
      <c r="L823" s="159"/>
      <c r="M823" s="163" t="str">
        <f t="shared" si="177"/>
        <v/>
      </c>
      <c r="N823" s="164"/>
      <c r="O823" s="162"/>
      <c r="P823" s="163" t="str">
        <f t="shared" si="178"/>
        <v/>
      </c>
      <c r="Q823" s="164" t="str">
        <f t="shared" ca="1" si="179"/>
        <v/>
      </c>
      <c r="R823" s="163" t="str">
        <f t="shared" si="180"/>
        <v/>
      </c>
      <c r="S823" s="163" t="str">
        <f ca="1">IF(AND(C823&lt;&gt;"",C823&lt;&gt;OFFSET(C823,1,0)),SUMIFS(M.1[Giá có thuế],M.1[Số ĐK],C823),"")</f>
        <v/>
      </c>
      <c r="T823" s="159"/>
      <c r="U823" s="161" t="str">
        <f>IF(T823="","",'Thông Tin Chung'!$L$3)</f>
        <v/>
      </c>
      <c r="V823" s="163" t="str">
        <f t="shared" ca="1" si="181"/>
        <v/>
      </c>
      <c r="W823" s="165"/>
      <c r="X823" s="155" t="str">
        <f ca="1">IF(C823="","",IF(OR(D823&lt;NgayBatDau,D823&gt;NgayKetThuc),"Ngày tháng phải nằm trong kỳ báo cáo",IF(AND(F823&lt;&gt;"",COUNTIF(D.3[Tên nhà cung cấp],F823)=0),"Tên NCC chưa khai báo trong DSNCC",IF(AND(G823&lt;&gt;"",COUNTIF(D.1[Tên sản phẩm],G823)=0),"SP này chưa khai báo trong DSSP",""))))</f>
        <v/>
      </c>
      <c r="Y823" s="23" t="str">
        <f t="shared" ca="1" si="183"/>
        <v/>
      </c>
      <c r="Z823" s="23" t="str">
        <f t="shared" ca="1" si="184"/>
        <v/>
      </c>
      <c r="AA823" s="23" t="str">
        <f t="shared" ca="1" si="185"/>
        <v/>
      </c>
    </row>
    <row r="824" spans="2:27" ht="27.75" customHeight="1" x14ac:dyDescent="0.2">
      <c r="B824" s="7">
        <f t="shared" si="172"/>
        <v>821</v>
      </c>
      <c r="C824" s="7" t="str">
        <f t="shared" ca="1" si="182"/>
        <v/>
      </c>
      <c r="D824" s="156" t="str">
        <f t="shared" ca="1" si="173"/>
        <v/>
      </c>
      <c r="E824" s="157" t="str">
        <f t="shared" ca="1" si="174"/>
        <v/>
      </c>
      <c r="F824" s="158" t="str">
        <f t="shared" ca="1" si="175"/>
        <v/>
      </c>
      <c r="G824" s="159"/>
      <c r="H824" s="159" t="str">
        <f>IF(G824="","",INDEX(D.1[Quy cách],MATCH(G824,D.1[Tên sản phẩm],0)))</f>
        <v/>
      </c>
      <c r="I824" s="160" t="str">
        <f>IF(G824="","",INDEX(D.1[ĐVT],MATCH(G824,D.1[Tên sản phẩm],0)))</f>
        <v/>
      </c>
      <c r="J824" s="162" t="str">
        <f>IF(G824="","",INDEX(D.1[Đơn giá nhập
(Hàng tồn đầu kỳ)],MATCH(G824,D.1[Tên sản phẩm],0)))</f>
        <v/>
      </c>
      <c r="K824" s="162" t="str">
        <f t="shared" si="176"/>
        <v/>
      </c>
      <c r="L824" s="159"/>
      <c r="M824" s="163" t="str">
        <f t="shared" si="177"/>
        <v/>
      </c>
      <c r="N824" s="164"/>
      <c r="O824" s="162"/>
      <c r="P824" s="163" t="str">
        <f t="shared" si="178"/>
        <v/>
      </c>
      <c r="Q824" s="164" t="str">
        <f t="shared" ca="1" si="179"/>
        <v/>
      </c>
      <c r="R824" s="163" t="str">
        <f t="shared" si="180"/>
        <v/>
      </c>
      <c r="S824" s="163" t="str">
        <f ca="1">IF(AND(C824&lt;&gt;"",C824&lt;&gt;OFFSET(C824,1,0)),SUMIFS(M.1[Giá có thuế],M.1[Số ĐK],C824),"")</f>
        <v/>
      </c>
      <c r="T824" s="159"/>
      <c r="U824" s="161" t="str">
        <f>IF(T824="","",'Thông Tin Chung'!$L$3)</f>
        <v/>
      </c>
      <c r="V824" s="163" t="str">
        <f t="shared" ca="1" si="181"/>
        <v/>
      </c>
      <c r="W824" s="165"/>
      <c r="X824" s="155" t="str">
        <f ca="1">IF(C824="","",IF(OR(D824&lt;NgayBatDau,D824&gt;NgayKetThuc),"Ngày tháng phải nằm trong kỳ báo cáo",IF(AND(F824&lt;&gt;"",COUNTIF(D.3[Tên nhà cung cấp],F824)=0),"Tên NCC chưa khai báo trong DSNCC",IF(AND(G824&lt;&gt;"",COUNTIF(D.1[Tên sản phẩm],G824)=0),"SP này chưa khai báo trong DSSP",""))))</f>
        <v/>
      </c>
      <c r="Y824" s="23" t="str">
        <f t="shared" ca="1" si="183"/>
        <v/>
      </c>
      <c r="Z824" s="23" t="str">
        <f t="shared" ca="1" si="184"/>
        <v/>
      </c>
      <c r="AA824" s="23" t="str">
        <f t="shared" ca="1" si="185"/>
        <v/>
      </c>
    </row>
    <row r="825" spans="2:27" ht="27.75" customHeight="1" x14ac:dyDescent="0.2">
      <c r="B825" s="7">
        <f t="shared" si="172"/>
        <v>822</v>
      </c>
      <c r="C825" s="7" t="str">
        <f t="shared" ca="1" si="182"/>
        <v/>
      </c>
      <c r="D825" s="156" t="str">
        <f t="shared" ca="1" si="173"/>
        <v/>
      </c>
      <c r="E825" s="157" t="str">
        <f t="shared" ca="1" si="174"/>
        <v/>
      </c>
      <c r="F825" s="158" t="str">
        <f t="shared" ca="1" si="175"/>
        <v/>
      </c>
      <c r="G825" s="159"/>
      <c r="H825" s="159" t="str">
        <f>IF(G825="","",INDEX(D.1[Quy cách],MATCH(G825,D.1[Tên sản phẩm],0)))</f>
        <v/>
      </c>
      <c r="I825" s="160" t="str">
        <f>IF(G825="","",INDEX(D.1[ĐVT],MATCH(G825,D.1[Tên sản phẩm],0)))</f>
        <v/>
      </c>
      <c r="J825" s="162" t="str">
        <f>IF(G825="","",INDEX(D.1[Đơn giá nhập
(Hàng tồn đầu kỳ)],MATCH(G825,D.1[Tên sản phẩm],0)))</f>
        <v/>
      </c>
      <c r="K825" s="162" t="str">
        <f t="shared" si="176"/>
        <v/>
      </c>
      <c r="L825" s="159"/>
      <c r="M825" s="163" t="str">
        <f t="shared" si="177"/>
        <v/>
      </c>
      <c r="N825" s="164"/>
      <c r="O825" s="162"/>
      <c r="P825" s="163" t="str">
        <f t="shared" si="178"/>
        <v/>
      </c>
      <c r="Q825" s="164" t="str">
        <f t="shared" ca="1" si="179"/>
        <v/>
      </c>
      <c r="R825" s="163" t="str">
        <f t="shared" si="180"/>
        <v/>
      </c>
      <c r="S825" s="163" t="str">
        <f ca="1">IF(AND(C825&lt;&gt;"",C825&lt;&gt;OFFSET(C825,1,0)),SUMIFS(M.1[Giá có thuế],M.1[Số ĐK],C825),"")</f>
        <v/>
      </c>
      <c r="T825" s="159"/>
      <c r="U825" s="161" t="str">
        <f>IF(T825="","",'Thông Tin Chung'!$L$3)</f>
        <v/>
      </c>
      <c r="V825" s="163" t="str">
        <f t="shared" ca="1" si="181"/>
        <v/>
      </c>
      <c r="W825" s="165"/>
      <c r="X825" s="155" t="str">
        <f ca="1">IF(C825="","",IF(OR(D825&lt;NgayBatDau,D825&gt;NgayKetThuc),"Ngày tháng phải nằm trong kỳ báo cáo",IF(AND(F825&lt;&gt;"",COUNTIF(D.3[Tên nhà cung cấp],F825)=0),"Tên NCC chưa khai báo trong DSNCC",IF(AND(G825&lt;&gt;"",COUNTIF(D.1[Tên sản phẩm],G825)=0),"SP này chưa khai báo trong DSSP",""))))</f>
        <v/>
      </c>
      <c r="Y825" s="23" t="str">
        <f t="shared" ca="1" si="183"/>
        <v/>
      </c>
      <c r="Z825" s="23" t="str">
        <f t="shared" ca="1" si="184"/>
        <v/>
      </c>
      <c r="AA825" s="23" t="str">
        <f t="shared" ca="1" si="185"/>
        <v/>
      </c>
    </row>
    <row r="826" spans="2:27" ht="27.75" customHeight="1" x14ac:dyDescent="0.2">
      <c r="B826" s="7">
        <f t="shared" si="172"/>
        <v>823</v>
      </c>
      <c r="C826" s="7" t="str">
        <f t="shared" ca="1" si="182"/>
        <v/>
      </c>
      <c r="D826" s="156" t="str">
        <f t="shared" ca="1" si="173"/>
        <v/>
      </c>
      <c r="E826" s="157" t="str">
        <f t="shared" ca="1" si="174"/>
        <v/>
      </c>
      <c r="F826" s="158" t="str">
        <f t="shared" ca="1" si="175"/>
        <v/>
      </c>
      <c r="G826" s="159"/>
      <c r="H826" s="159" t="str">
        <f>IF(G826="","",INDEX(D.1[Quy cách],MATCH(G826,D.1[Tên sản phẩm],0)))</f>
        <v/>
      </c>
      <c r="I826" s="160" t="str">
        <f>IF(G826="","",INDEX(D.1[ĐVT],MATCH(G826,D.1[Tên sản phẩm],0)))</f>
        <v/>
      </c>
      <c r="J826" s="162" t="str">
        <f>IF(G826="","",INDEX(D.1[Đơn giá nhập
(Hàng tồn đầu kỳ)],MATCH(G826,D.1[Tên sản phẩm],0)))</f>
        <v/>
      </c>
      <c r="K826" s="162" t="str">
        <f t="shared" si="176"/>
        <v/>
      </c>
      <c r="L826" s="159"/>
      <c r="M826" s="163" t="str">
        <f t="shared" si="177"/>
        <v/>
      </c>
      <c r="N826" s="164"/>
      <c r="O826" s="162"/>
      <c r="P826" s="163" t="str">
        <f t="shared" si="178"/>
        <v/>
      </c>
      <c r="Q826" s="164" t="str">
        <f t="shared" ca="1" si="179"/>
        <v/>
      </c>
      <c r="R826" s="163" t="str">
        <f t="shared" si="180"/>
        <v/>
      </c>
      <c r="S826" s="163" t="str">
        <f ca="1">IF(AND(C826&lt;&gt;"",C826&lt;&gt;OFFSET(C826,1,0)),SUMIFS(M.1[Giá có thuế],M.1[Số ĐK],C826),"")</f>
        <v/>
      </c>
      <c r="T826" s="159"/>
      <c r="U826" s="161" t="str">
        <f>IF(T826="","",'Thông Tin Chung'!$L$3)</f>
        <v/>
      </c>
      <c r="V826" s="163" t="str">
        <f t="shared" ca="1" si="181"/>
        <v/>
      </c>
      <c r="W826" s="165"/>
      <c r="X826" s="155" t="str">
        <f ca="1">IF(C826="","",IF(OR(D826&lt;NgayBatDau,D826&gt;NgayKetThuc),"Ngày tháng phải nằm trong kỳ báo cáo",IF(AND(F826&lt;&gt;"",COUNTIF(D.3[Tên nhà cung cấp],F826)=0),"Tên NCC chưa khai báo trong DSNCC",IF(AND(G826&lt;&gt;"",COUNTIF(D.1[Tên sản phẩm],G826)=0),"SP này chưa khai báo trong DSSP",""))))</f>
        <v/>
      </c>
      <c r="Y826" s="23" t="str">
        <f t="shared" ca="1" si="183"/>
        <v/>
      </c>
      <c r="Z826" s="23" t="str">
        <f t="shared" ca="1" si="184"/>
        <v/>
      </c>
      <c r="AA826" s="23" t="str">
        <f t="shared" ca="1" si="185"/>
        <v/>
      </c>
    </row>
    <row r="827" spans="2:27" ht="27.75" customHeight="1" x14ac:dyDescent="0.2">
      <c r="B827" s="7">
        <f t="shared" si="172"/>
        <v>824</v>
      </c>
      <c r="C827" s="7" t="str">
        <f t="shared" ca="1" si="182"/>
        <v/>
      </c>
      <c r="D827" s="156" t="str">
        <f t="shared" ca="1" si="173"/>
        <v/>
      </c>
      <c r="E827" s="157" t="str">
        <f t="shared" ca="1" si="174"/>
        <v/>
      </c>
      <c r="F827" s="158" t="str">
        <f t="shared" ca="1" si="175"/>
        <v/>
      </c>
      <c r="G827" s="159"/>
      <c r="H827" s="159" t="str">
        <f>IF(G827="","",INDEX(D.1[Quy cách],MATCH(G827,D.1[Tên sản phẩm],0)))</f>
        <v/>
      </c>
      <c r="I827" s="160" t="str">
        <f>IF(G827="","",INDEX(D.1[ĐVT],MATCH(G827,D.1[Tên sản phẩm],0)))</f>
        <v/>
      </c>
      <c r="J827" s="162" t="str">
        <f>IF(G827="","",INDEX(D.1[Đơn giá nhập
(Hàng tồn đầu kỳ)],MATCH(G827,D.1[Tên sản phẩm],0)))</f>
        <v/>
      </c>
      <c r="K827" s="162" t="str">
        <f t="shared" si="176"/>
        <v/>
      </c>
      <c r="L827" s="159"/>
      <c r="M827" s="163" t="str">
        <f t="shared" si="177"/>
        <v/>
      </c>
      <c r="N827" s="164"/>
      <c r="O827" s="162"/>
      <c r="P827" s="163" t="str">
        <f t="shared" si="178"/>
        <v/>
      </c>
      <c r="Q827" s="164" t="str">
        <f t="shared" ca="1" si="179"/>
        <v/>
      </c>
      <c r="R827" s="163" t="str">
        <f t="shared" si="180"/>
        <v/>
      </c>
      <c r="S827" s="163" t="str">
        <f ca="1">IF(AND(C827&lt;&gt;"",C827&lt;&gt;OFFSET(C827,1,0)),SUMIFS(M.1[Giá có thuế],M.1[Số ĐK],C827),"")</f>
        <v/>
      </c>
      <c r="T827" s="159"/>
      <c r="U827" s="161" t="str">
        <f>IF(T827="","",'Thông Tin Chung'!$L$3)</f>
        <v/>
      </c>
      <c r="V827" s="163" t="str">
        <f t="shared" ca="1" si="181"/>
        <v/>
      </c>
      <c r="W827" s="165"/>
      <c r="X827" s="155" t="str">
        <f ca="1">IF(C827="","",IF(OR(D827&lt;NgayBatDau,D827&gt;NgayKetThuc),"Ngày tháng phải nằm trong kỳ báo cáo",IF(AND(F827&lt;&gt;"",COUNTIF(D.3[Tên nhà cung cấp],F827)=0),"Tên NCC chưa khai báo trong DSNCC",IF(AND(G827&lt;&gt;"",COUNTIF(D.1[Tên sản phẩm],G827)=0),"SP này chưa khai báo trong DSSP",""))))</f>
        <v/>
      </c>
      <c r="Y827" s="23" t="str">
        <f t="shared" ca="1" si="183"/>
        <v/>
      </c>
      <c r="Z827" s="23" t="str">
        <f t="shared" ca="1" si="184"/>
        <v/>
      </c>
      <c r="AA827" s="23" t="str">
        <f t="shared" ca="1" si="185"/>
        <v/>
      </c>
    </row>
    <row r="828" spans="2:27" ht="27.75" customHeight="1" x14ac:dyDescent="0.2">
      <c r="B828" s="7">
        <f t="shared" si="172"/>
        <v>825</v>
      </c>
      <c r="C828" s="7" t="str">
        <f t="shared" ca="1" si="182"/>
        <v/>
      </c>
      <c r="D828" s="156" t="str">
        <f t="shared" ca="1" si="173"/>
        <v/>
      </c>
      <c r="E828" s="157" t="str">
        <f t="shared" ca="1" si="174"/>
        <v/>
      </c>
      <c r="F828" s="158" t="str">
        <f t="shared" ca="1" si="175"/>
        <v/>
      </c>
      <c r="G828" s="159"/>
      <c r="H828" s="159" t="str">
        <f>IF(G828="","",INDEX(D.1[Quy cách],MATCH(G828,D.1[Tên sản phẩm],0)))</f>
        <v/>
      </c>
      <c r="I828" s="160" t="str">
        <f>IF(G828="","",INDEX(D.1[ĐVT],MATCH(G828,D.1[Tên sản phẩm],0)))</f>
        <v/>
      </c>
      <c r="J828" s="162" t="str">
        <f>IF(G828="","",INDEX(D.1[Đơn giá nhập
(Hàng tồn đầu kỳ)],MATCH(G828,D.1[Tên sản phẩm],0)))</f>
        <v/>
      </c>
      <c r="K828" s="162" t="str">
        <f t="shared" si="176"/>
        <v/>
      </c>
      <c r="L828" s="159"/>
      <c r="M828" s="163" t="str">
        <f t="shared" si="177"/>
        <v/>
      </c>
      <c r="N828" s="164"/>
      <c r="O828" s="162"/>
      <c r="P828" s="163" t="str">
        <f t="shared" si="178"/>
        <v/>
      </c>
      <c r="Q828" s="164" t="str">
        <f t="shared" ca="1" si="179"/>
        <v/>
      </c>
      <c r="R828" s="163" t="str">
        <f t="shared" si="180"/>
        <v/>
      </c>
      <c r="S828" s="163" t="str">
        <f ca="1">IF(AND(C828&lt;&gt;"",C828&lt;&gt;OFFSET(C828,1,0)),SUMIFS(M.1[Giá có thuế],M.1[Số ĐK],C828),"")</f>
        <v/>
      </c>
      <c r="T828" s="159"/>
      <c r="U828" s="161" t="str">
        <f>IF(T828="","",'Thông Tin Chung'!$L$3)</f>
        <v/>
      </c>
      <c r="V828" s="163" t="str">
        <f t="shared" ca="1" si="181"/>
        <v/>
      </c>
      <c r="W828" s="165"/>
      <c r="X828" s="155" t="str">
        <f ca="1">IF(C828="","",IF(OR(D828&lt;NgayBatDau,D828&gt;NgayKetThuc),"Ngày tháng phải nằm trong kỳ báo cáo",IF(AND(F828&lt;&gt;"",COUNTIF(D.3[Tên nhà cung cấp],F828)=0),"Tên NCC chưa khai báo trong DSNCC",IF(AND(G828&lt;&gt;"",COUNTIF(D.1[Tên sản phẩm],G828)=0),"SP này chưa khai báo trong DSSP",""))))</f>
        <v/>
      </c>
      <c r="Y828" s="23" t="str">
        <f t="shared" ca="1" si="183"/>
        <v/>
      </c>
      <c r="Z828" s="23" t="str">
        <f t="shared" ca="1" si="184"/>
        <v/>
      </c>
      <c r="AA828" s="23" t="str">
        <f t="shared" ca="1" si="185"/>
        <v/>
      </c>
    </row>
    <row r="829" spans="2:27" ht="27.75" customHeight="1" x14ac:dyDescent="0.2">
      <c r="B829" s="7">
        <f t="shared" si="172"/>
        <v>826</v>
      </c>
      <c r="C829" s="7" t="str">
        <f t="shared" ca="1" si="182"/>
        <v/>
      </c>
      <c r="D829" s="156" t="str">
        <f t="shared" ca="1" si="173"/>
        <v/>
      </c>
      <c r="E829" s="157" t="str">
        <f t="shared" ca="1" si="174"/>
        <v/>
      </c>
      <c r="F829" s="158" t="str">
        <f t="shared" ca="1" si="175"/>
        <v/>
      </c>
      <c r="G829" s="159"/>
      <c r="H829" s="159" t="str">
        <f>IF(G829="","",INDEX(D.1[Quy cách],MATCH(G829,D.1[Tên sản phẩm],0)))</f>
        <v/>
      </c>
      <c r="I829" s="160" t="str">
        <f>IF(G829="","",INDEX(D.1[ĐVT],MATCH(G829,D.1[Tên sản phẩm],0)))</f>
        <v/>
      </c>
      <c r="J829" s="162" t="str">
        <f>IF(G829="","",INDEX(D.1[Đơn giá nhập
(Hàng tồn đầu kỳ)],MATCH(G829,D.1[Tên sản phẩm],0)))</f>
        <v/>
      </c>
      <c r="K829" s="162" t="str">
        <f t="shared" si="176"/>
        <v/>
      </c>
      <c r="L829" s="159"/>
      <c r="M829" s="163" t="str">
        <f t="shared" si="177"/>
        <v/>
      </c>
      <c r="N829" s="164"/>
      <c r="O829" s="162"/>
      <c r="P829" s="163" t="str">
        <f t="shared" si="178"/>
        <v/>
      </c>
      <c r="Q829" s="164" t="str">
        <f t="shared" ca="1" si="179"/>
        <v/>
      </c>
      <c r="R829" s="163" t="str">
        <f t="shared" si="180"/>
        <v/>
      </c>
      <c r="S829" s="163" t="str">
        <f ca="1">IF(AND(C829&lt;&gt;"",C829&lt;&gt;OFFSET(C829,1,0)),SUMIFS(M.1[Giá có thuế],M.1[Số ĐK],C829),"")</f>
        <v/>
      </c>
      <c r="T829" s="159"/>
      <c r="U829" s="161" t="str">
        <f>IF(T829="","",'Thông Tin Chung'!$L$3)</f>
        <v/>
      </c>
      <c r="V829" s="163" t="str">
        <f t="shared" ca="1" si="181"/>
        <v/>
      </c>
      <c r="W829" s="165"/>
      <c r="X829" s="155" t="str">
        <f ca="1">IF(C829="","",IF(OR(D829&lt;NgayBatDau,D829&gt;NgayKetThuc),"Ngày tháng phải nằm trong kỳ báo cáo",IF(AND(F829&lt;&gt;"",COUNTIF(D.3[Tên nhà cung cấp],F829)=0),"Tên NCC chưa khai báo trong DSNCC",IF(AND(G829&lt;&gt;"",COUNTIF(D.1[Tên sản phẩm],G829)=0),"SP này chưa khai báo trong DSSP",""))))</f>
        <v/>
      </c>
      <c r="Y829" s="23" t="str">
        <f t="shared" ca="1" si="183"/>
        <v/>
      </c>
      <c r="Z829" s="23" t="str">
        <f t="shared" ca="1" si="184"/>
        <v/>
      </c>
      <c r="AA829" s="23" t="str">
        <f t="shared" ca="1" si="185"/>
        <v/>
      </c>
    </row>
    <row r="830" spans="2:27" ht="27.75" customHeight="1" x14ac:dyDescent="0.2">
      <c r="B830" s="7">
        <f t="shared" si="172"/>
        <v>827</v>
      </c>
      <c r="C830" s="7" t="str">
        <f t="shared" ca="1" si="182"/>
        <v/>
      </c>
      <c r="D830" s="156" t="str">
        <f t="shared" ca="1" si="173"/>
        <v/>
      </c>
      <c r="E830" s="157" t="str">
        <f t="shared" ca="1" si="174"/>
        <v/>
      </c>
      <c r="F830" s="158" t="str">
        <f t="shared" ca="1" si="175"/>
        <v/>
      </c>
      <c r="G830" s="159"/>
      <c r="H830" s="159" t="str">
        <f>IF(G830="","",INDEX(D.1[Quy cách],MATCH(G830,D.1[Tên sản phẩm],0)))</f>
        <v/>
      </c>
      <c r="I830" s="160" t="str">
        <f>IF(G830="","",INDEX(D.1[ĐVT],MATCH(G830,D.1[Tên sản phẩm],0)))</f>
        <v/>
      </c>
      <c r="J830" s="162" t="str">
        <f>IF(G830="","",INDEX(D.1[Đơn giá nhập
(Hàng tồn đầu kỳ)],MATCH(G830,D.1[Tên sản phẩm],0)))</f>
        <v/>
      </c>
      <c r="K830" s="162" t="str">
        <f t="shared" si="176"/>
        <v/>
      </c>
      <c r="L830" s="159"/>
      <c r="M830" s="163" t="str">
        <f t="shared" si="177"/>
        <v/>
      </c>
      <c r="N830" s="164"/>
      <c r="O830" s="162"/>
      <c r="P830" s="163" t="str">
        <f t="shared" si="178"/>
        <v/>
      </c>
      <c r="Q830" s="164" t="str">
        <f t="shared" ca="1" si="179"/>
        <v/>
      </c>
      <c r="R830" s="163" t="str">
        <f t="shared" si="180"/>
        <v/>
      </c>
      <c r="S830" s="163" t="str">
        <f ca="1">IF(AND(C830&lt;&gt;"",C830&lt;&gt;OFFSET(C830,1,0)),SUMIFS(M.1[Giá có thuế],M.1[Số ĐK],C830),"")</f>
        <v/>
      </c>
      <c r="T830" s="159"/>
      <c r="U830" s="161" t="str">
        <f>IF(T830="","",'Thông Tin Chung'!$L$3)</f>
        <v/>
      </c>
      <c r="V830" s="163" t="str">
        <f t="shared" ca="1" si="181"/>
        <v/>
      </c>
      <c r="W830" s="165"/>
      <c r="X830" s="155" t="str">
        <f ca="1">IF(C830="","",IF(OR(D830&lt;NgayBatDau,D830&gt;NgayKetThuc),"Ngày tháng phải nằm trong kỳ báo cáo",IF(AND(F830&lt;&gt;"",COUNTIF(D.3[Tên nhà cung cấp],F830)=0),"Tên NCC chưa khai báo trong DSNCC",IF(AND(G830&lt;&gt;"",COUNTIF(D.1[Tên sản phẩm],G830)=0),"SP này chưa khai báo trong DSSP",""))))</f>
        <v/>
      </c>
      <c r="Y830" s="23" t="str">
        <f t="shared" ca="1" si="183"/>
        <v/>
      </c>
      <c r="Z830" s="23" t="str">
        <f t="shared" ca="1" si="184"/>
        <v/>
      </c>
      <c r="AA830" s="23" t="str">
        <f t="shared" ca="1" si="185"/>
        <v/>
      </c>
    </row>
    <row r="831" spans="2:27" ht="27.75" customHeight="1" x14ac:dyDescent="0.2">
      <c r="B831" s="7">
        <f t="shared" si="172"/>
        <v>828</v>
      </c>
      <c r="C831" s="7" t="str">
        <f t="shared" ca="1" si="182"/>
        <v/>
      </c>
      <c r="D831" s="156" t="str">
        <f t="shared" ca="1" si="173"/>
        <v/>
      </c>
      <c r="E831" s="157" t="str">
        <f t="shared" ca="1" si="174"/>
        <v/>
      </c>
      <c r="F831" s="158" t="str">
        <f t="shared" ca="1" si="175"/>
        <v/>
      </c>
      <c r="G831" s="159"/>
      <c r="H831" s="159" t="str">
        <f>IF(G831="","",INDEX(D.1[Quy cách],MATCH(G831,D.1[Tên sản phẩm],0)))</f>
        <v/>
      </c>
      <c r="I831" s="160" t="str">
        <f>IF(G831="","",INDEX(D.1[ĐVT],MATCH(G831,D.1[Tên sản phẩm],0)))</f>
        <v/>
      </c>
      <c r="J831" s="162" t="str">
        <f>IF(G831="","",INDEX(D.1[Đơn giá nhập
(Hàng tồn đầu kỳ)],MATCH(G831,D.1[Tên sản phẩm],0)))</f>
        <v/>
      </c>
      <c r="K831" s="162" t="str">
        <f t="shared" si="176"/>
        <v/>
      </c>
      <c r="L831" s="159"/>
      <c r="M831" s="163" t="str">
        <f t="shared" si="177"/>
        <v/>
      </c>
      <c r="N831" s="164"/>
      <c r="O831" s="162"/>
      <c r="P831" s="163" t="str">
        <f t="shared" si="178"/>
        <v/>
      </c>
      <c r="Q831" s="164" t="str">
        <f t="shared" ca="1" si="179"/>
        <v/>
      </c>
      <c r="R831" s="163" t="str">
        <f t="shared" si="180"/>
        <v/>
      </c>
      <c r="S831" s="163" t="str">
        <f ca="1">IF(AND(C831&lt;&gt;"",C831&lt;&gt;OFFSET(C831,1,0)),SUMIFS(M.1[Giá có thuế],M.1[Số ĐK],C831),"")</f>
        <v/>
      </c>
      <c r="T831" s="159"/>
      <c r="U831" s="161" t="str">
        <f>IF(T831="","",'Thông Tin Chung'!$L$3)</f>
        <v/>
      </c>
      <c r="V831" s="163" t="str">
        <f t="shared" ca="1" si="181"/>
        <v/>
      </c>
      <c r="W831" s="165"/>
      <c r="X831" s="155" t="str">
        <f ca="1">IF(C831="","",IF(OR(D831&lt;NgayBatDau,D831&gt;NgayKetThuc),"Ngày tháng phải nằm trong kỳ báo cáo",IF(AND(F831&lt;&gt;"",COUNTIF(D.3[Tên nhà cung cấp],F831)=0),"Tên NCC chưa khai báo trong DSNCC",IF(AND(G831&lt;&gt;"",COUNTIF(D.1[Tên sản phẩm],G831)=0),"SP này chưa khai báo trong DSSP",""))))</f>
        <v/>
      </c>
      <c r="Y831" s="23" t="str">
        <f t="shared" ca="1" si="183"/>
        <v/>
      </c>
      <c r="Z831" s="23" t="str">
        <f t="shared" ca="1" si="184"/>
        <v/>
      </c>
      <c r="AA831" s="23" t="str">
        <f t="shared" ca="1" si="185"/>
        <v/>
      </c>
    </row>
    <row r="832" spans="2:27" ht="27.75" customHeight="1" x14ac:dyDescent="0.2">
      <c r="B832" s="7">
        <f t="shared" si="172"/>
        <v>829</v>
      </c>
      <c r="C832" s="7" t="str">
        <f t="shared" ca="1" si="182"/>
        <v/>
      </c>
      <c r="D832" s="156" t="str">
        <f t="shared" ca="1" si="173"/>
        <v/>
      </c>
      <c r="E832" s="157" t="str">
        <f t="shared" ca="1" si="174"/>
        <v/>
      </c>
      <c r="F832" s="158" t="str">
        <f t="shared" ca="1" si="175"/>
        <v/>
      </c>
      <c r="G832" s="159"/>
      <c r="H832" s="159" t="str">
        <f>IF(G832="","",INDEX(D.1[Quy cách],MATCH(G832,D.1[Tên sản phẩm],0)))</f>
        <v/>
      </c>
      <c r="I832" s="160" t="str">
        <f>IF(G832="","",INDEX(D.1[ĐVT],MATCH(G832,D.1[Tên sản phẩm],0)))</f>
        <v/>
      </c>
      <c r="J832" s="162" t="str">
        <f>IF(G832="","",INDEX(D.1[Đơn giá nhập
(Hàng tồn đầu kỳ)],MATCH(G832,D.1[Tên sản phẩm],0)))</f>
        <v/>
      </c>
      <c r="K832" s="162" t="str">
        <f t="shared" si="176"/>
        <v/>
      </c>
      <c r="L832" s="159"/>
      <c r="M832" s="163" t="str">
        <f t="shared" si="177"/>
        <v/>
      </c>
      <c r="N832" s="164"/>
      <c r="O832" s="162"/>
      <c r="P832" s="163" t="str">
        <f t="shared" si="178"/>
        <v/>
      </c>
      <c r="Q832" s="164" t="str">
        <f t="shared" ca="1" si="179"/>
        <v/>
      </c>
      <c r="R832" s="163" t="str">
        <f t="shared" si="180"/>
        <v/>
      </c>
      <c r="S832" s="163" t="str">
        <f ca="1">IF(AND(C832&lt;&gt;"",C832&lt;&gt;OFFSET(C832,1,0)),SUMIFS(M.1[Giá có thuế],M.1[Số ĐK],C832),"")</f>
        <v/>
      </c>
      <c r="T832" s="159"/>
      <c r="U832" s="161" t="str">
        <f>IF(T832="","",'Thông Tin Chung'!$L$3)</f>
        <v/>
      </c>
      <c r="V832" s="163" t="str">
        <f t="shared" ca="1" si="181"/>
        <v/>
      </c>
      <c r="W832" s="165"/>
      <c r="X832" s="155" t="str">
        <f ca="1">IF(C832="","",IF(OR(D832&lt;NgayBatDau,D832&gt;NgayKetThuc),"Ngày tháng phải nằm trong kỳ báo cáo",IF(AND(F832&lt;&gt;"",COUNTIF(D.3[Tên nhà cung cấp],F832)=0),"Tên NCC chưa khai báo trong DSNCC",IF(AND(G832&lt;&gt;"",COUNTIF(D.1[Tên sản phẩm],G832)=0),"SP này chưa khai báo trong DSSP",""))))</f>
        <v/>
      </c>
      <c r="Y832" s="23" t="str">
        <f t="shared" ca="1" si="183"/>
        <v/>
      </c>
      <c r="Z832" s="23" t="str">
        <f t="shared" ca="1" si="184"/>
        <v/>
      </c>
      <c r="AA832" s="23" t="str">
        <f t="shared" ca="1" si="185"/>
        <v/>
      </c>
    </row>
    <row r="833" spans="2:27" ht="27.75" customHeight="1" x14ac:dyDescent="0.2">
      <c r="B833" s="7">
        <f t="shared" si="172"/>
        <v>830</v>
      </c>
      <c r="C833" s="7" t="str">
        <f t="shared" ca="1" si="182"/>
        <v/>
      </c>
      <c r="D833" s="156" t="str">
        <f t="shared" ca="1" si="173"/>
        <v/>
      </c>
      <c r="E833" s="157" t="str">
        <f t="shared" ca="1" si="174"/>
        <v/>
      </c>
      <c r="F833" s="158" t="str">
        <f t="shared" ca="1" si="175"/>
        <v/>
      </c>
      <c r="G833" s="159"/>
      <c r="H833" s="159" t="str">
        <f>IF(G833="","",INDEX(D.1[Quy cách],MATCH(G833,D.1[Tên sản phẩm],0)))</f>
        <v/>
      </c>
      <c r="I833" s="160" t="str">
        <f>IF(G833="","",INDEX(D.1[ĐVT],MATCH(G833,D.1[Tên sản phẩm],0)))</f>
        <v/>
      </c>
      <c r="J833" s="162" t="str">
        <f>IF(G833="","",INDEX(D.1[Đơn giá nhập
(Hàng tồn đầu kỳ)],MATCH(G833,D.1[Tên sản phẩm],0)))</f>
        <v/>
      </c>
      <c r="K833" s="162" t="str">
        <f t="shared" si="176"/>
        <v/>
      </c>
      <c r="L833" s="159"/>
      <c r="M833" s="163" t="str">
        <f t="shared" si="177"/>
        <v/>
      </c>
      <c r="N833" s="164"/>
      <c r="O833" s="162"/>
      <c r="P833" s="163" t="str">
        <f t="shared" si="178"/>
        <v/>
      </c>
      <c r="Q833" s="164" t="str">
        <f t="shared" ca="1" si="179"/>
        <v/>
      </c>
      <c r="R833" s="163" t="str">
        <f t="shared" si="180"/>
        <v/>
      </c>
      <c r="S833" s="163" t="str">
        <f ca="1">IF(AND(C833&lt;&gt;"",C833&lt;&gt;OFFSET(C833,1,0)),SUMIFS(M.1[Giá có thuế],M.1[Số ĐK],C833),"")</f>
        <v/>
      </c>
      <c r="T833" s="159"/>
      <c r="U833" s="161" t="str">
        <f>IF(T833="","",'Thông Tin Chung'!$L$3)</f>
        <v/>
      </c>
      <c r="V833" s="163" t="str">
        <f t="shared" ca="1" si="181"/>
        <v/>
      </c>
      <c r="W833" s="165"/>
      <c r="X833" s="155" t="str">
        <f ca="1">IF(C833="","",IF(OR(D833&lt;NgayBatDau,D833&gt;NgayKetThuc),"Ngày tháng phải nằm trong kỳ báo cáo",IF(AND(F833&lt;&gt;"",COUNTIF(D.3[Tên nhà cung cấp],F833)=0),"Tên NCC chưa khai báo trong DSNCC",IF(AND(G833&lt;&gt;"",COUNTIF(D.1[Tên sản phẩm],G833)=0),"SP này chưa khai báo trong DSSP",""))))</f>
        <v/>
      </c>
      <c r="Y833" s="23" t="str">
        <f t="shared" ca="1" si="183"/>
        <v/>
      </c>
      <c r="Z833" s="23" t="str">
        <f t="shared" ca="1" si="184"/>
        <v/>
      </c>
      <c r="AA833" s="23" t="str">
        <f t="shared" ca="1" si="185"/>
        <v/>
      </c>
    </row>
    <row r="834" spans="2:27" ht="27.75" customHeight="1" x14ac:dyDescent="0.2">
      <c r="B834" s="7">
        <f t="shared" si="172"/>
        <v>831</v>
      </c>
      <c r="C834" s="7" t="str">
        <f t="shared" ca="1" si="182"/>
        <v/>
      </c>
      <c r="D834" s="156" t="str">
        <f t="shared" ca="1" si="173"/>
        <v/>
      </c>
      <c r="E834" s="157" t="str">
        <f t="shared" ca="1" si="174"/>
        <v/>
      </c>
      <c r="F834" s="158" t="str">
        <f t="shared" ca="1" si="175"/>
        <v/>
      </c>
      <c r="G834" s="159"/>
      <c r="H834" s="159" t="str">
        <f>IF(G834="","",INDEX(D.1[Quy cách],MATCH(G834,D.1[Tên sản phẩm],0)))</f>
        <v/>
      </c>
      <c r="I834" s="160" t="str">
        <f>IF(G834="","",INDEX(D.1[ĐVT],MATCH(G834,D.1[Tên sản phẩm],0)))</f>
        <v/>
      </c>
      <c r="J834" s="162" t="str">
        <f>IF(G834="","",INDEX(D.1[Đơn giá nhập
(Hàng tồn đầu kỳ)],MATCH(G834,D.1[Tên sản phẩm],0)))</f>
        <v/>
      </c>
      <c r="K834" s="162" t="str">
        <f t="shared" si="176"/>
        <v/>
      </c>
      <c r="L834" s="159"/>
      <c r="M834" s="163" t="str">
        <f t="shared" si="177"/>
        <v/>
      </c>
      <c r="N834" s="164"/>
      <c r="O834" s="162"/>
      <c r="P834" s="163" t="str">
        <f t="shared" si="178"/>
        <v/>
      </c>
      <c r="Q834" s="164" t="str">
        <f t="shared" ca="1" si="179"/>
        <v/>
      </c>
      <c r="R834" s="163" t="str">
        <f t="shared" si="180"/>
        <v/>
      </c>
      <c r="S834" s="163" t="str">
        <f ca="1">IF(AND(C834&lt;&gt;"",C834&lt;&gt;OFFSET(C834,1,0)),SUMIFS(M.1[Giá có thuế],M.1[Số ĐK],C834),"")</f>
        <v/>
      </c>
      <c r="T834" s="159"/>
      <c r="U834" s="161" t="str">
        <f>IF(T834="","",'Thông Tin Chung'!$L$3)</f>
        <v/>
      </c>
      <c r="V834" s="163" t="str">
        <f t="shared" ca="1" si="181"/>
        <v/>
      </c>
      <c r="W834" s="165"/>
      <c r="X834" s="155" t="str">
        <f ca="1">IF(C834="","",IF(OR(D834&lt;NgayBatDau,D834&gt;NgayKetThuc),"Ngày tháng phải nằm trong kỳ báo cáo",IF(AND(F834&lt;&gt;"",COUNTIF(D.3[Tên nhà cung cấp],F834)=0),"Tên NCC chưa khai báo trong DSNCC",IF(AND(G834&lt;&gt;"",COUNTIF(D.1[Tên sản phẩm],G834)=0),"SP này chưa khai báo trong DSSP",""))))</f>
        <v/>
      </c>
      <c r="Y834" s="23" t="str">
        <f t="shared" ca="1" si="183"/>
        <v/>
      </c>
      <c r="Z834" s="23" t="str">
        <f t="shared" ca="1" si="184"/>
        <v/>
      </c>
      <c r="AA834" s="23" t="str">
        <f t="shared" ca="1" si="185"/>
        <v/>
      </c>
    </row>
    <row r="835" spans="2:27" ht="27.75" customHeight="1" x14ac:dyDescent="0.2">
      <c r="B835" s="7">
        <f t="shared" ref="B835:B898" si="186">ROW(A835)-3</f>
        <v>832</v>
      </c>
      <c r="C835" s="7" t="str">
        <f t="shared" ca="1" si="182"/>
        <v/>
      </c>
      <c r="D835" s="156" t="str">
        <f t="shared" ca="1" si="173"/>
        <v/>
      </c>
      <c r="E835" s="157" t="str">
        <f t="shared" ca="1" si="174"/>
        <v/>
      </c>
      <c r="F835" s="158" t="str">
        <f t="shared" ca="1" si="175"/>
        <v/>
      </c>
      <c r="G835" s="159"/>
      <c r="H835" s="159" t="str">
        <f>IF(G835="","",INDEX(D.1[Quy cách],MATCH(G835,D.1[Tên sản phẩm],0)))</f>
        <v/>
      </c>
      <c r="I835" s="160" t="str">
        <f>IF(G835="","",INDEX(D.1[ĐVT],MATCH(G835,D.1[Tên sản phẩm],0)))</f>
        <v/>
      </c>
      <c r="J835" s="162" t="str">
        <f>IF(G835="","",INDEX(D.1[Đơn giá nhập
(Hàng tồn đầu kỳ)],MATCH(G835,D.1[Tên sản phẩm],0)))</f>
        <v/>
      </c>
      <c r="K835" s="162" t="str">
        <f t="shared" si="176"/>
        <v/>
      </c>
      <c r="L835" s="159"/>
      <c r="M835" s="163" t="str">
        <f t="shared" si="177"/>
        <v/>
      </c>
      <c r="N835" s="164"/>
      <c r="O835" s="162"/>
      <c r="P835" s="163" t="str">
        <f t="shared" si="178"/>
        <v/>
      </c>
      <c r="Q835" s="164" t="str">
        <f t="shared" ca="1" si="179"/>
        <v/>
      </c>
      <c r="R835" s="163" t="str">
        <f t="shared" si="180"/>
        <v/>
      </c>
      <c r="S835" s="163" t="str">
        <f ca="1">IF(AND(C835&lt;&gt;"",C835&lt;&gt;OFFSET(C835,1,0)),SUMIFS(M.1[Giá có thuế],M.1[Số ĐK],C835),"")</f>
        <v/>
      </c>
      <c r="T835" s="159"/>
      <c r="U835" s="161" t="str">
        <f>IF(T835="","",'Thông Tin Chung'!$L$3)</f>
        <v/>
      </c>
      <c r="V835" s="163" t="str">
        <f t="shared" ca="1" si="181"/>
        <v/>
      </c>
      <c r="W835" s="165"/>
      <c r="X835" s="155" t="str">
        <f ca="1">IF(C835="","",IF(OR(D835&lt;NgayBatDau,D835&gt;NgayKetThuc),"Ngày tháng phải nằm trong kỳ báo cáo",IF(AND(F835&lt;&gt;"",COUNTIF(D.3[Tên nhà cung cấp],F835)=0),"Tên NCC chưa khai báo trong DSNCC",IF(AND(G835&lt;&gt;"",COUNTIF(D.1[Tên sản phẩm],G835)=0),"SP này chưa khai báo trong DSSP",""))))</f>
        <v/>
      </c>
      <c r="Y835" s="23" t="str">
        <f t="shared" ca="1" si="183"/>
        <v/>
      </c>
      <c r="Z835" s="23" t="str">
        <f t="shared" ca="1" si="184"/>
        <v/>
      </c>
      <c r="AA835" s="23" t="str">
        <f t="shared" ca="1" si="185"/>
        <v/>
      </c>
    </row>
    <row r="836" spans="2:27" ht="27.75" customHeight="1" x14ac:dyDescent="0.2">
      <c r="B836" s="7">
        <f t="shared" si="186"/>
        <v>833</v>
      </c>
      <c r="C836" s="7" t="str">
        <f t="shared" ca="1" si="182"/>
        <v/>
      </c>
      <c r="D836" s="156" t="str">
        <f t="shared" ref="D836:D899" ca="1" si="187">IF(AND($G836&lt;&gt;"",B836&lt;&gt;1),OFFSET(C836,-1,1),"")</f>
        <v/>
      </c>
      <c r="E836" s="157" t="str">
        <f t="shared" ref="E836:E899" ca="1" si="188">IF(AND($G836&lt;&gt;"",B836&lt;&gt;1),OFFSET(D836,-1,1),"")</f>
        <v/>
      </c>
      <c r="F836" s="158" t="str">
        <f t="shared" ref="F836:F899" ca="1" si="189">IF(AND($G836&lt;&gt;"",B836&lt;&gt;1),OFFSET(E836,-1,1),"")</f>
        <v/>
      </c>
      <c r="G836" s="159"/>
      <c r="H836" s="159" t="str">
        <f>IF(G836="","",INDEX(D.1[Quy cách],MATCH(G836,D.1[Tên sản phẩm],0)))</f>
        <v/>
      </c>
      <c r="I836" s="160" t="str">
        <f>IF(G836="","",INDEX(D.1[ĐVT],MATCH(G836,D.1[Tên sản phẩm],0)))</f>
        <v/>
      </c>
      <c r="J836" s="162" t="str">
        <f>IF(G836="","",INDEX(D.1[Đơn giá nhập
(Hàng tồn đầu kỳ)],MATCH(G836,D.1[Tên sản phẩm],0)))</f>
        <v/>
      </c>
      <c r="K836" s="162" t="str">
        <f t="shared" ref="K836:K899" si="190">IF(OR(G836="",J836=""),"",1)</f>
        <v/>
      </c>
      <c r="L836" s="159"/>
      <c r="M836" s="163" t="str">
        <f t="shared" ref="M836:M899" si="191">IF(AND(J836&lt;&gt;"",K836&lt;&gt;""),J836*K836,"")</f>
        <v/>
      </c>
      <c r="N836" s="164"/>
      <c r="O836" s="162"/>
      <c r="P836" s="163" t="str">
        <f t="shared" ref="P836:P899" si="192">IF(M836="","",M836-SUM(O836))</f>
        <v/>
      </c>
      <c r="Q836" s="164" t="str">
        <f t="shared" ref="Q836:Q899" ca="1" si="193">IF(AND(P836&lt;&gt;"",C836=OFFSET(C836,-1,0)),OFFSET(P836,-1,1),"")</f>
        <v/>
      </c>
      <c r="R836" s="163" t="str">
        <f t="shared" ref="R836:R899" si="194">IF(P836="","",P836*SUM(1,Q836))</f>
        <v/>
      </c>
      <c r="S836" s="163" t="str">
        <f ca="1">IF(AND(C836&lt;&gt;"",C836&lt;&gt;OFFSET(C836,1,0)),SUMIFS(M.1[Giá có thuế],M.1[Số ĐK],C836),"")</f>
        <v/>
      </c>
      <c r="T836" s="159"/>
      <c r="U836" s="161" t="str">
        <f>IF(T836="","",'Thông Tin Chung'!$L$3)</f>
        <v/>
      </c>
      <c r="V836" s="163" t="str">
        <f t="shared" ref="V836:V899" ca="1" si="195">IF(AND(S836&lt;&gt;"",T836&lt;&gt;"",S836&lt;&gt;0),S836-T836,"")</f>
        <v/>
      </c>
      <c r="W836" s="165"/>
      <c r="X836" s="155" t="str">
        <f ca="1">IF(C836="","",IF(OR(D836&lt;NgayBatDau,D836&gt;NgayKetThuc),"Ngày tháng phải nằm trong kỳ báo cáo",IF(AND(F836&lt;&gt;"",COUNTIF(D.3[Tên nhà cung cấp],F836)=0),"Tên NCC chưa khai báo trong DSNCC",IF(AND(G836&lt;&gt;"",COUNTIF(D.1[Tên sản phẩm],G836)=0),"SP này chưa khai báo trong DSSP",""))))</f>
        <v/>
      </c>
      <c r="Y836" s="23" t="str">
        <f t="shared" ca="1" si="183"/>
        <v/>
      </c>
      <c r="Z836" s="23" t="str">
        <f t="shared" ca="1" si="184"/>
        <v/>
      </c>
      <c r="AA836" s="23" t="str">
        <f t="shared" ca="1" si="185"/>
        <v/>
      </c>
    </row>
    <row r="837" spans="2:27" ht="27.75" customHeight="1" x14ac:dyDescent="0.2">
      <c r="B837" s="7">
        <f t="shared" si="186"/>
        <v>834</v>
      </c>
      <c r="C837" s="7" t="str">
        <f t="shared" ref="C837:C900" ca="1" si="196">IF(AND(D837="",E837="",F837=""),"",IF(AND(D837=OFFSET(D837,-1,0),E837=OFFSET(E837,-1,0),F837=OFFSET(F837,-1,0)),OFFSET(B837,-1,1),B837))</f>
        <v/>
      </c>
      <c r="D837" s="156" t="str">
        <f t="shared" ca="1" si="187"/>
        <v/>
      </c>
      <c r="E837" s="157" t="str">
        <f t="shared" ca="1" si="188"/>
        <v/>
      </c>
      <c r="F837" s="158" t="str">
        <f t="shared" ca="1" si="189"/>
        <v/>
      </c>
      <c r="G837" s="159"/>
      <c r="H837" s="159" t="str">
        <f>IF(G837="","",INDEX(D.1[Quy cách],MATCH(G837,D.1[Tên sản phẩm],0)))</f>
        <v/>
      </c>
      <c r="I837" s="160" t="str">
        <f>IF(G837="","",INDEX(D.1[ĐVT],MATCH(G837,D.1[Tên sản phẩm],0)))</f>
        <v/>
      </c>
      <c r="J837" s="162" t="str">
        <f>IF(G837="","",INDEX(D.1[Đơn giá nhập
(Hàng tồn đầu kỳ)],MATCH(G837,D.1[Tên sản phẩm],0)))</f>
        <v/>
      </c>
      <c r="K837" s="162" t="str">
        <f t="shared" si="190"/>
        <v/>
      </c>
      <c r="L837" s="159"/>
      <c r="M837" s="163" t="str">
        <f t="shared" si="191"/>
        <v/>
      </c>
      <c r="N837" s="164"/>
      <c r="O837" s="162"/>
      <c r="P837" s="163" t="str">
        <f t="shared" si="192"/>
        <v/>
      </c>
      <c r="Q837" s="164" t="str">
        <f t="shared" ca="1" si="193"/>
        <v/>
      </c>
      <c r="R837" s="163" t="str">
        <f t="shared" si="194"/>
        <v/>
      </c>
      <c r="S837" s="163" t="str">
        <f ca="1">IF(AND(C837&lt;&gt;"",C837&lt;&gt;OFFSET(C837,1,0)),SUMIFS(M.1[Giá có thuế],M.1[Số ĐK],C837),"")</f>
        <v/>
      </c>
      <c r="T837" s="159"/>
      <c r="U837" s="161" t="str">
        <f>IF(T837="","",'Thông Tin Chung'!$L$3)</f>
        <v/>
      </c>
      <c r="V837" s="163" t="str">
        <f t="shared" ca="1" si="195"/>
        <v/>
      </c>
      <c r="W837" s="165"/>
      <c r="X837" s="155" t="str">
        <f ca="1">IF(C837="","",IF(OR(D837&lt;NgayBatDau,D837&gt;NgayKetThuc),"Ngày tháng phải nằm trong kỳ báo cáo",IF(AND(F837&lt;&gt;"",COUNTIF(D.3[Tên nhà cung cấp],F837)=0),"Tên NCC chưa khai báo trong DSNCC",IF(AND(G837&lt;&gt;"",COUNTIF(D.1[Tên sản phẩm],G837)=0),"SP này chưa khai báo trong DSSP",""))))</f>
        <v/>
      </c>
      <c r="Y837" s="23" t="str">
        <f t="shared" ref="Y837:Y900" ca="1" si="197">IF(D837="","",IF(D837&lt;B3LocTuNgay,0,IF(D837&lt;=B3LocDenNgay,1,"")))</f>
        <v/>
      </c>
      <c r="Z837" s="23" t="str">
        <f t="shared" ref="Z837:Z900" ca="1" si="198">IF(D837="","",IF(D837&lt;B4LocTuNgay,0,IF(D837&lt;=B4LocDenNgay,1,"")))</f>
        <v/>
      </c>
      <c r="AA837" s="23" t="str">
        <f t="shared" ref="AA837:AA900" ca="1" si="199">IF(D837="","",IF(D837&lt;B5LocTuNgay,0,IF(D837&lt;=B5LocDenNgay,1,"")))</f>
        <v/>
      </c>
    </row>
    <row r="838" spans="2:27" ht="27.75" customHeight="1" x14ac:dyDescent="0.2">
      <c r="B838" s="7">
        <f t="shared" si="186"/>
        <v>835</v>
      </c>
      <c r="C838" s="7" t="str">
        <f t="shared" ca="1" si="196"/>
        <v/>
      </c>
      <c r="D838" s="156" t="str">
        <f t="shared" ca="1" si="187"/>
        <v/>
      </c>
      <c r="E838" s="157" t="str">
        <f t="shared" ca="1" si="188"/>
        <v/>
      </c>
      <c r="F838" s="158" t="str">
        <f t="shared" ca="1" si="189"/>
        <v/>
      </c>
      <c r="G838" s="159"/>
      <c r="H838" s="159" t="str">
        <f>IF(G838="","",INDEX(D.1[Quy cách],MATCH(G838,D.1[Tên sản phẩm],0)))</f>
        <v/>
      </c>
      <c r="I838" s="160" t="str">
        <f>IF(G838="","",INDEX(D.1[ĐVT],MATCH(G838,D.1[Tên sản phẩm],0)))</f>
        <v/>
      </c>
      <c r="J838" s="162" t="str">
        <f>IF(G838="","",INDEX(D.1[Đơn giá nhập
(Hàng tồn đầu kỳ)],MATCH(G838,D.1[Tên sản phẩm],0)))</f>
        <v/>
      </c>
      <c r="K838" s="162" t="str">
        <f t="shared" si="190"/>
        <v/>
      </c>
      <c r="L838" s="159"/>
      <c r="M838" s="163" t="str">
        <f t="shared" si="191"/>
        <v/>
      </c>
      <c r="N838" s="164"/>
      <c r="O838" s="162"/>
      <c r="P838" s="163" t="str">
        <f t="shared" si="192"/>
        <v/>
      </c>
      <c r="Q838" s="164" t="str">
        <f t="shared" ca="1" si="193"/>
        <v/>
      </c>
      <c r="R838" s="163" t="str">
        <f t="shared" si="194"/>
        <v/>
      </c>
      <c r="S838" s="163" t="str">
        <f ca="1">IF(AND(C838&lt;&gt;"",C838&lt;&gt;OFFSET(C838,1,0)),SUMIFS(M.1[Giá có thuế],M.1[Số ĐK],C838),"")</f>
        <v/>
      </c>
      <c r="T838" s="159"/>
      <c r="U838" s="161" t="str">
        <f>IF(T838="","",'Thông Tin Chung'!$L$3)</f>
        <v/>
      </c>
      <c r="V838" s="163" t="str">
        <f t="shared" ca="1" si="195"/>
        <v/>
      </c>
      <c r="W838" s="165"/>
      <c r="X838" s="155" t="str">
        <f ca="1">IF(C838="","",IF(OR(D838&lt;NgayBatDau,D838&gt;NgayKetThuc),"Ngày tháng phải nằm trong kỳ báo cáo",IF(AND(F838&lt;&gt;"",COUNTIF(D.3[Tên nhà cung cấp],F838)=0),"Tên NCC chưa khai báo trong DSNCC",IF(AND(G838&lt;&gt;"",COUNTIF(D.1[Tên sản phẩm],G838)=0),"SP này chưa khai báo trong DSSP",""))))</f>
        <v/>
      </c>
      <c r="Y838" s="23" t="str">
        <f t="shared" ca="1" si="197"/>
        <v/>
      </c>
      <c r="Z838" s="23" t="str">
        <f t="shared" ca="1" si="198"/>
        <v/>
      </c>
      <c r="AA838" s="23" t="str">
        <f t="shared" ca="1" si="199"/>
        <v/>
      </c>
    </row>
    <row r="839" spans="2:27" ht="27.75" customHeight="1" x14ac:dyDescent="0.2">
      <c r="B839" s="7">
        <f t="shared" si="186"/>
        <v>836</v>
      </c>
      <c r="C839" s="7" t="str">
        <f t="shared" ca="1" si="196"/>
        <v/>
      </c>
      <c r="D839" s="156" t="str">
        <f t="shared" ca="1" si="187"/>
        <v/>
      </c>
      <c r="E839" s="157" t="str">
        <f t="shared" ca="1" si="188"/>
        <v/>
      </c>
      <c r="F839" s="158" t="str">
        <f t="shared" ca="1" si="189"/>
        <v/>
      </c>
      <c r="G839" s="159"/>
      <c r="H839" s="159" t="str">
        <f>IF(G839="","",INDEX(D.1[Quy cách],MATCH(G839,D.1[Tên sản phẩm],0)))</f>
        <v/>
      </c>
      <c r="I839" s="160" t="str">
        <f>IF(G839="","",INDEX(D.1[ĐVT],MATCH(G839,D.1[Tên sản phẩm],0)))</f>
        <v/>
      </c>
      <c r="J839" s="162" t="str">
        <f>IF(G839="","",INDEX(D.1[Đơn giá nhập
(Hàng tồn đầu kỳ)],MATCH(G839,D.1[Tên sản phẩm],0)))</f>
        <v/>
      </c>
      <c r="K839" s="162" t="str">
        <f t="shared" si="190"/>
        <v/>
      </c>
      <c r="L839" s="159"/>
      <c r="M839" s="163" t="str">
        <f t="shared" si="191"/>
        <v/>
      </c>
      <c r="N839" s="164"/>
      <c r="O839" s="162"/>
      <c r="P839" s="163" t="str">
        <f t="shared" si="192"/>
        <v/>
      </c>
      <c r="Q839" s="164" t="str">
        <f t="shared" ca="1" si="193"/>
        <v/>
      </c>
      <c r="R839" s="163" t="str">
        <f t="shared" si="194"/>
        <v/>
      </c>
      <c r="S839" s="163" t="str">
        <f ca="1">IF(AND(C839&lt;&gt;"",C839&lt;&gt;OFFSET(C839,1,0)),SUMIFS(M.1[Giá có thuế],M.1[Số ĐK],C839),"")</f>
        <v/>
      </c>
      <c r="T839" s="159"/>
      <c r="U839" s="161" t="str">
        <f>IF(T839="","",'Thông Tin Chung'!$L$3)</f>
        <v/>
      </c>
      <c r="V839" s="163" t="str">
        <f t="shared" ca="1" si="195"/>
        <v/>
      </c>
      <c r="W839" s="165"/>
      <c r="X839" s="155" t="str">
        <f ca="1">IF(C839="","",IF(OR(D839&lt;NgayBatDau,D839&gt;NgayKetThuc),"Ngày tháng phải nằm trong kỳ báo cáo",IF(AND(F839&lt;&gt;"",COUNTIF(D.3[Tên nhà cung cấp],F839)=0),"Tên NCC chưa khai báo trong DSNCC",IF(AND(G839&lt;&gt;"",COUNTIF(D.1[Tên sản phẩm],G839)=0),"SP này chưa khai báo trong DSSP",""))))</f>
        <v/>
      </c>
      <c r="Y839" s="23" t="str">
        <f t="shared" ca="1" si="197"/>
        <v/>
      </c>
      <c r="Z839" s="23" t="str">
        <f t="shared" ca="1" si="198"/>
        <v/>
      </c>
      <c r="AA839" s="23" t="str">
        <f t="shared" ca="1" si="199"/>
        <v/>
      </c>
    </row>
    <row r="840" spans="2:27" ht="27.75" customHeight="1" x14ac:dyDescent="0.2">
      <c r="B840" s="7">
        <f t="shared" si="186"/>
        <v>837</v>
      </c>
      <c r="C840" s="7" t="str">
        <f t="shared" ca="1" si="196"/>
        <v/>
      </c>
      <c r="D840" s="156" t="str">
        <f t="shared" ca="1" si="187"/>
        <v/>
      </c>
      <c r="E840" s="157" t="str">
        <f t="shared" ca="1" si="188"/>
        <v/>
      </c>
      <c r="F840" s="158" t="str">
        <f t="shared" ca="1" si="189"/>
        <v/>
      </c>
      <c r="G840" s="159"/>
      <c r="H840" s="159" t="str">
        <f>IF(G840="","",INDEX(D.1[Quy cách],MATCH(G840,D.1[Tên sản phẩm],0)))</f>
        <v/>
      </c>
      <c r="I840" s="160" t="str">
        <f>IF(G840="","",INDEX(D.1[ĐVT],MATCH(G840,D.1[Tên sản phẩm],0)))</f>
        <v/>
      </c>
      <c r="J840" s="162" t="str">
        <f>IF(G840="","",INDEX(D.1[Đơn giá nhập
(Hàng tồn đầu kỳ)],MATCH(G840,D.1[Tên sản phẩm],0)))</f>
        <v/>
      </c>
      <c r="K840" s="162" t="str">
        <f t="shared" si="190"/>
        <v/>
      </c>
      <c r="L840" s="159"/>
      <c r="M840" s="163" t="str">
        <f t="shared" si="191"/>
        <v/>
      </c>
      <c r="N840" s="164"/>
      <c r="O840" s="162"/>
      <c r="P840" s="163" t="str">
        <f t="shared" si="192"/>
        <v/>
      </c>
      <c r="Q840" s="164" t="str">
        <f t="shared" ca="1" si="193"/>
        <v/>
      </c>
      <c r="R840" s="163" t="str">
        <f t="shared" si="194"/>
        <v/>
      </c>
      <c r="S840" s="163" t="str">
        <f ca="1">IF(AND(C840&lt;&gt;"",C840&lt;&gt;OFFSET(C840,1,0)),SUMIFS(M.1[Giá có thuế],M.1[Số ĐK],C840),"")</f>
        <v/>
      </c>
      <c r="T840" s="159"/>
      <c r="U840" s="161" t="str">
        <f>IF(T840="","",'Thông Tin Chung'!$L$3)</f>
        <v/>
      </c>
      <c r="V840" s="163" t="str">
        <f t="shared" ca="1" si="195"/>
        <v/>
      </c>
      <c r="W840" s="165"/>
      <c r="X840" s="155" t="str">
        <f ca="1">IF(C840="","",IF(OR(D840&lt;NgayBatDau,D840&gt;NgayKetThuc),"Ngày tháng phải nằm trong kỳ báo cáo",IF(AND(F840&lt;&gt;"",COUNTIF(D.3[Tên nhà cung cấp],F840)=0),"Tên NCC chưa khai báo trong DSNCC",IF(AND(G840&lt;&gt;"",COUNTIF(D.1[Tên sản phẩm],G840)=0),"SP này chưa khai báo trong DSSP",""))))</f>
        <v/>
      </c>
      <c r="Y840" s="23" t="str">
        <f t="shared" ca="1" si="197"/>
        <v/>
      </c>
      <c r="Z840" s="23" t="str">
        <f t="shared" ca="1" si="198"/>
        <v/>
      </c>
      <c r="AA840" s="23" t="str">
        <f t="shared" ca="1" si="199"/>
        <v/>
      </c>
    </row>
    <row r="841" spans="2:27" ht="27.75" customHeight="1" x14ac:dyDescent="0.2">
      <c r="B841" s="7">
        <f t="shared" si="186"/>
        <v>838</v>
      </c>
      <c r="C841" s="7" t="str">
        <f t="shared" ca="1" si="196"/>
        <v/>
      </c>
      <c r="D841" s="156" t="str">
        <f t="shared" ca="1" si="187"/>
        <v/>
      </c>
      <c r="E841" s="157" t="str">
        <f t="shared" ca="1" si="188"/>
        <v/>
      </c>
      <c r="F841" s="158" t="str">
        <f t="shared" ca="1" si="189"/>
        <v/>
      </c>
      <c r="G841" s="159"/>
      <c r="H841" s="159" t="str">
        <f>IF(G841="","",INDEX(D.1[Quy cách],MATCH(G841,D.1[Tên sản phẩm],0)))</f>
        <v/>
      </c>
      <c r="I841" s="160" t="str">
        <f>IF(G841="","",INDEX(D.1[ĐVT],MATCH(G841,D.1[Tên sản phẩm],0)))</f>
        <v/>
      </c>
      <c r="J841" s="162" t="str">
        <f>IF(G841="","",INDEX(D.1[Đơn giá nhập
(Hàng tồn đầu kỳ)],MATCH(G841,D.1[Tên sản phẩm],0)))</f>
        <v/>
      </c>
      <c r="K841" s="162" t="str">
        <f t="shared" si="190"/>
        <v/>
      </c>
      <c r="L841" s="159"/>
      <c r="M841" s="163" t="str">
        <f t="shared" si="191"/>
        <v/>
      </c>
      <c r="N841" s="164"/>
      <c r="O841" s="162"/>
      <c r="P841" s="163" t="str">
        <f t="shared" si="192"/>
        <v/>
      </c>
      <c r="Q841" s="164" t="str">
        <f t="shared" ca="1" si="193"/>
        <v/>
      </c>
      <c r="R841" s="163" t="str">
        <f t="shared" si="194"/>
        <v/>
      </c>
      <c r="S841" s="163" t="str">
        <f ca="1">IF(AND(C841&lt;&gt;"",C841&lt;&gt;OFFSET(C841,1,0)),SUMIFS(M.1[Giá có thuế],M.1[Số ĐK],C841),"")</f>
        <v/>
      </c>
      <c r="T841" s="159"/>
      <c r="U841" s="161" t="str">
        <f>IF(T841="","",'Thông Tin Chung'!$L$3)</f>
        <v/>
      </c>
      <c r="V841" s="163" t="str">
        <f t="shared" ca="1" si="195"/>
        <v/>
      </c>
      <c r="W841" s="165"/>
      <c r="X841" s="155" t="str">
        <f ca="1">IF(C841="","",IF(OR(D841&lt;NgayBatDau,D841&gt;NgayKetThuc),"Ngày tháng phải nằm trong kỳ báo cáo",IF(AND(F841&lt;&gt;"",COUNTIF(D.3[Tên nhà cung cấp],F841)=0),"Tên NCC chưa khai báo trong DSNCC",IF(AND(G841&lt;&gt;"",COUNTIF(D.1[Tên sản phẩm],G841)=0),"SP này chưa khai báo trong DSSP",""))))</f>
        <v/>
      </c>
      <c r="Y841" s="23" t="str">
        <f t="shared" ca="1" si="197"/>
        <v/>
      </c>
      <c r="Z841" s="23" t="str">
        <f t="shared" ca="1" si="198"/>
        <v/>
      </c>
      <c r="AA841" s="23" t="str">
        <f t="shared" ca="1" si="199"/>
        <v/>
      </c>
    </row>
    <row r="842" spans="2:27" ht="27.75" customHeight="1" x14ac:dyDescent="0.2">
      <c r="B842" s="7">
        <f t="shared" si="186"/>
        <v>839</v>
      </c>
      <c r="C842" s="7" t="str">
        <f t="shared" ca="1" si="196"/>
        <v/>
      </c>
      <c r="D842" s="156" t="str">
        <f t="shared" ca="1" si="187"/>
        <v/>
      </c>
      <c r="E842" s="157" t="str">
        <f t="shared" ca="1" si="188"/>
        <v/>
      </c>
      <c r="F842" s="158" t="str">
        <f t="shared" ca="1" si="189"/>
        <v/>
      </c>
      <c r="G842" s="159"/>
      <c r="H842" s="159" t="str">
        <f>IF(G842="","",INDEX(D.1[Quy cách],MATCH(G842,D.1[Tên sản phẩm],0)))</f>
        <v/>
      </c>
      <c r="I842" s="160" t="str">
        <f>IF(G842="","",INDEX(D.1[ĐVT],MATCH(G842,D.1[Tên sản phẩm],0)))</f>
        <v/>
      </c>
      <c r="J842" s="162" t="str">
        <f>IF(G842="","",INDEX(D.1[Đơn giá nhập
(Hàng tồn đầu kỳ)],MATCH(G842,D.1[Tên sản phẩm],0)))</f>
        <v/>
      </c>
      <c r="K842" s="162" t="str">
        <f t="shared" si="190"/>
        <v/>
      </c>
      <c r="L842" s="159"/>
      <c r="M842" s="163" t="str">
        <f t="shared" si="191"/>
        <v/>
      </c>
      <c r="N842" s="164"/>
      <c r="O842" s="162"/>
      <c r="P842" s="163" t="str">
        <f t="shared" si="192"/>
        <v/>
      </c>
      <c r="Q842" s="164" t="str">
        <f t="shared" ca="1" si="193"/>
        <v/>
      </c>
      <c r="R842" s="163" t="str">
        <f t="shared" si="194"/>
        <v/>
      </c>
      <c r="S842" s="163" t="str">
        <f ca="1">IF(AND(C842&lt;&gt;"",C842&lt;&gt;OFFSET(C842,1,0)),SUMIFS(M.1[Giá có thuế],M.1[Số ĐK],C842),"")</f>
        <v/>
      </c>
      <c r="T842" s="159"/>
      <c r="U842" s="161" t="str">
        <f>IF(T842="","",'Thông Tin Chung'!$L$3)</f>
        <v/>
      </c>
      <c r="V842" s="163" t="str">
        <f t="shared" ca="1" si="195"/>
        <v/>
      </c>
      <c r="W842" s="165"/>
      <c r="X842" s="155" t="str">
        <f ca="1">IF(C842="","",IF(OR(D842&lt;NgayBatDau,D842&gt;NgayKetThuc),"Ngày tháng phải nằm trong kỳ báo cáo",IF(AND(F842&lt;&gt;"",COUNTIF(D.3[Tên nhà cung cấp],F842)=0),"Tên NCC chưa khai báo trong DSNCC",IF(AND(G842&lt;&gt;"",COUNTIF(D.1[Tên sản phẩm],G842)=0),"SP này chưa khai báo trong DSSP",""))))</f>
        <v/>
      </c>
      <c r="Y842" s="23" t="str">
        <f t="shared" ca="1" si="197"/>
        <v/>
      </c>
      <c r="Z842" s="23" t="str">
        <f t="shared" ca="1" si="198"/>
        <v/>
      </c>
      <c r="AA842" s="23" t="str">
        <f t="shared" ca="1" si="199"/>
        <v/>
      </c>
    </row>
    <row r="843" spans="2:27" ht="27.75" customHeight="1" x14ac:dyDescent="0.2">
      <c r="B843" s="7">
        <f t="shared" si="186"/>
        <v>840</v>
      </c>
      <c r="C843" s="7" t="str">
        <f t="shared" ca="1" si="196"/>
        <v/>
      </c>
      <c r="D843" s="156" t="str">
        <f t="shared" ca="1" si="187"/>
        <v/>
      </c>
      <c r="E843" s="157" t="str">
        <f t="shared" ca="1" si="188"/>
        <v/>
      </c>
      <c r="F843" s="158" t="str">
        <f t="shared" ca="1" si="189"/>
        <v/>
      </c>
      <c r="G843" s="159"/>
      <c r="H843" s="159" t="str">
        <f>IF(G843="","",INDEX(D.1[Quy cách],MATCH(G843,D.1[Tên sản phẩm],0)))</f>
        <v/>
      </c>
      <c r="I843" s="160" t="str">
        <f>IF(G843="","",INDEX(D.1[ĐVT],MATCH(G843,D.1[Tên sản phẩm],0)))</f>
        <v/>
      </c>
      <c r="J843" s="162" t="str">
        <f>IF(G843="","",INDEX(D.1[Đơn giá nhập
(Hàng tồn đầu kỳ)],MATCH(G843,D.1[Tên sản phẩm],0)))</f>
        <v/>
      </c>
      <c r="K843" s="162" t="str">
        <f t="shared" si="190"/>
        <v/>
      </c>
      <c r="L843" s="159"/>
      <c r="M843" s="163" t="str">
        <f t="shared" si="191"/>
        <v/>
      </c>
      <c r="N843" s="164"/>
      <c r="O843" s="162"/>
      <c r="P843" s="163" t="str">
        <f t="shared" si="192"/>
        <v/>
      </c>
      <c r="Q843" s="164" t="str">
        <f t="shared" ca="1" si="193"/>
        <v/>
      </c>
      <c r="R843" s="163" t="str">
        <f t="shared" si="194"/>
        <v/>
      </c>
      <c r="S843" s="163" t="str">
        <f ca="1">IF(AND(C843&lt;&gt;"",C843&lt;&gt;OFFSET(C843,1,0)),SUMIFS(M.1[Giá có thuế],M.1[Số ĐK],C843),"")</f>
        <v/>
      </c>
      <c r="T843" s="159"/>
      <c r="U843" s="161" t="str">
        <f>IF(T843="","",'Thông Tin Chung'!$L$3)</f>
        <v/>
      </c>
      <c r="V843" s="163" t="str">
        <f t="shared" ca="1" si="195"/>
        <v/>
      </c>
      <c r="W843" s="165"/>
      <c r="X843" s="155" t="str">
        <f ca="1">IF(C843="","",IF(OR(D843&lt;NgayBatDau,D843&gt;NgayKetThuc),"Ngày tháng phải nằm trong kỳ báo cáo",IF(AND(F843&lt;&gt;"",COUNTIF(D.3[Tên nhà cung cấp],F843)=0),"Tên NCC chưa khai báo trong DSNCC",IF(AND(G843&lt;&gt;"",COUNTIF(D.1[Tên sản phẩm],G843)=0),"SP này chưa khai báo trong DSSP",""))))</f>
        <v/>
      </c>
      <c r="Y843" s="23" t="str">
        <f t="shared" ca="1" si="197"/>
        <v/>
      </c>
      <c r="Z843" s="23" t="str">
        <f t="shared" ca="1" si="198"/>
        <v/>
      </c>
      <c r="AA843" s="23" t="str">
        <f t="shared" ca="1" si="199"/>
        <v/>
      </c>
    </row>
    <row r="844" spans="2:27" ht="27.75" customHeight="1" x14ac:dyDescent="0.2">
      <c r="B844" s="7">
        <f t="shared" si="186"/>
        <v>841</v>
      </c>
      <c r="C844" s="7" t="str">
        <f t="shared" ca="1" si="196"/>
        <v/>
      </c>
      <c r="D844" s="156" t="str">
        <f t="shared" ca="1" si="187"/>
        <v/>
      </c>
      <c r="E844" s="157" t="str">
        <f t="shared" ca="1" si="188"/>
        <v/>
      </c>
      <c r="F844" s="158" t="str">
        <f t="shared" ca="1" si="189"/>
        <v/>
      </c>
      <c r="G844" s="159"/>
      <c r="H844" s="159" t="str">
        <f>IF(G844="","",INDEX(D.1[Quy cách],MATCH(G844,D.1[Tên sản phẩm],0)))</f>
        <v/>
      </c>
      <c r="I844" s="160" t="str">
        <f>IF(G844="","",INDEX(D.1[ĐVT],MATCH(G844,D.1[Tên sản phẩm],0)))</f>
        <v/>
      </c>
      <c r="J844" s="162" t="str">
        <f>IF(G844="","",INDEX(D.1[Đơn giá nhập
(Hàng tồn đầu kỳ)],MATCH(G844,D.1[Tên sản phẩm],0)))</f>
        <v/>
      </c>
      <c r="K844" s="162" t="str">
        <f t="shared" si="190"/>
        <v/>
      </c>
      <c r="L844" s="159"/>
      <c r="M844" s="163" t="str">
        <f t="shared" si="191"/>
        <v/>
      </c>
      <c r="N844" s="164"/>
      <c r="O844" s="162"/>
      <c r="P844" s="163" t="str">
        <f t="shared" si="192"/>
        <v/>
      </c>
      <c r="Q844" s="164" t="str">
        <f t="shared" ca="1" si="193"/>
        <v/>
      </c>
      <c r="R844" s="163" t="str">
        <f t="shared" si="194"/>
        <v/>
      </c>
      <c r="S844" s="163" t="str">
        <f ca="1">IF(AND(C844&lt;&gt;"",C844&lt;&gt;OFFSET(C844,1,0)),SUMIFS(M.1[Giá có thuế],M.1[Số ĐK],C844),"")</f>
        <v/>
      </c>
      <c r="T844" s="159"/>
      <c r="U844" s="161" t="str">
        <f>IF(T844="","",'Thông Tin Chung'!$L$3)</f>
        <v/>
      </c>
      <c r="V844" s="163" t="str">
        <f t="shared" ca="1" si="195"/>
        <v/>
      </c>
      <c r="W844" s="165"/>
      <c r="X844" s="155" t="str">
        <f ca="1">IF(C844="","",IF(OR(D844&lt;NgayBatDau,D844&gt;NgayKetThuc),"Ngày tháng phải nằm trong kỳ báo cáo",IF(AND(F844&lt;&gt;"",COUNTIF(D.3[Tên nhà cung cấp],F844)=0),"Tên NCC chưa khai báo trong DSNCC",IF(AND(G844&lt;&gt;"",COUNTIF(D.1[Tên sản phẩm],G844)=0),"SP này chưa khai báo trong DSSP",""))))</f>
        <v/>
      </c>
      <c r="Y844" s="23" t="str">
        <f t="shared" ca="1" si="197"/>
        <v/>
      </c>
      <c r="Z844" s="23" t="str">
        <f t="shared" ca="1" si="198"/>
        <v/>
      </c>
      <c r="AA844" s="23" t="str">
        <f t="shared" ca="1" si="199"/>
        <v/>
      </c>
    </row>
    <row r="845" spans="2:27" ht="27.75" customHeight="1" x14ac:dyDescent="0.2">
      <c r="B845" s="7">
        <f t="shared" si="186"/>
        <v>842</v>
      </c>
      <c r="C845" s="7" t="str">
        <f t="shared" ca="1" si="196"/>
        <v/>
      </c>
      <c r="D845" s="156" t="str">
        <f t="shared" ca="1" si="187"/>
        <v/>
      </c>
      <c r="E845" s="157" t="str">
        <f t="shared" ca="1" si="188"/>
        <v/>
      </c>
      <c r="F845" s="158" t="str">
        <f t="shared" ca="1" si="189"/>
        <v/>
      </c>
      <c r="G845" s="159"/>
      <c r="H845" s="159" t="str">
        <f>IF(G845="","",INDEX(D.1[Quy cách],MATCH(G845,D.1[Tên sản phẩm],0)))</f>
        <v/>
      </c>
      <c r="I845" s="160" t="str">
        <f>IF(G845="","",INDEX(D.1[ĐVT],MATCH(G845,D.1[Tên sản phẩm],0)))</f>
        <v/>
      </c>
      <c r="J845" s="162" t="str">
        <f>IF(G845="","",INDEX(D.1[Đơn giá nhập
(Hàng tồn đầu kỳ)],MATCH(G845,D.1[Tên sản phẩm],0)))</f>
        <v/>
      </c>
      <c r="K845" s="162" t="str">
        <f t="shared" si="190"/>
        <v/>
      </c>
      <c r="L845" s="159"/>
      <c r="M845" s="163" t="str">
        <f t="shared" si="191"/>
        <v/>
      </c>
      <c r="N845" s="164"/>
      <c r="O845" s="162"/>
      <c r="P845" s="163" t="str">
        <f t="shared" si="192"/>
        <v/>
      </c>
      <c r="Q845" s="164" t="str">
        <f t="shared" ca="1" si="193"/>
        <v/>
      </c>
      <c r="R845" s="163" t="str">
        <f t="shared" si="194"/>
        <v/>
      </c>
      <c r="S845" s="163" t="str">
        <f ca="1">IF(AND(C845&lt;&gt;"",C845&lt;&gt;OFFSET(C845,1,0)),SUMIFS(M.1[Giá có thuế],M.1[Số ĐK],C845),"")</f>
        <v/>
      </c>
      <c r="T845" s="159"/>
      <c r="U845" s="161" t="str">
        <f>IF(T845="","",'Thông Tin Chung'!$L$3)</f>
        <v/>
      </c>
      <c r="V845" s="163" t="str">
        <f t="shared" ca="1" si="195"/>
        <v/>
      </c>
      <c r="W845" s="165"/>
      <c r="X845" s="155" t="str">
        <f ca="1">IF(C845="","",IF(OR(D845&lt;NgayBatDau,D845&gt;NgayKetThuc),"Ngày tháng phải nằm trong kỳ báo cáo",IF(AND(F845&lt;&gt;"",COUNTIF(D.3[Tên nhà cung cấp],F845)=0),"Tên NCC chưa khai báo trong DSNCC",IF(AND(G845&lt;&gt;"",COUNTIF(D.1[Tên sản phẩm],G845)=0),"SP này chưa khai báo trong DSSP",""))))</f>
        <v/>
      </c>
      <c r="Y845" s="23" t="str">
        <f t="shared" ca="1" si="197"/>
        <v/>
      </c>
      <c r="Z845" s="23" t="str">
        <f t="shared" ca="1" si="198"/>
        <v/>
      </c>
      <c r="AA845" s="23" t="str">
        <f t="shared" ca="1" si="199"/>
        <v/>
      </c>
    </row>
    <row r="846" spans="2:27" ht="27.75" customHeight="1" x14ac:dyDescent="0.2">
      <c r="B846" s="7">
        <f t="shared" si="186"/>
        <v>843</v>
      </c>
      <c r="C846" s="7" t="str">
        <f t="shared" ca="1" si="196"/>
        <v/>
      </c>
      <c r="D846" s="156" t="str">
        <f t="shared" ca="1" si="187"/>
        <v/>
      </c>
      <c r="E846" s="157" t="str">
        <f t="shared" ca="1" si="188"/>
        <v/>
      </c>
      <c r="F846" s="158" t="str">
        <f t="shared" ca="1" si="189"/>
        <v/>
      </c>
      <c r="G846" s="159"/>
      <c r="H846" s="159" t="str">
        <f>IF(G846="","",INDEX(D.1[Quy cách],MATCH(G846,D.1[Tên sản phẩm],0)))</f>
        <v/>
      </c>
      <c r="I846" s="160" t="str">
        <f>IF(G846="","",INDEX(D.1[ĐVT],MATCH(G846,D.1[Tên sản phẩm],0)))</f>
        <v/>
      </c>
      <c r="J846" s="162" t="str">
        <f>IF(G846="","",INDEX(D.1[Đơn giá nhập
(Hàng tồn đầu kỳ)],MATCH(G846,D.1[Tên sản phẩm],0)))</f>
        <v/>
      </c>
      <c r="K846" s="162" t="str">
        <f t="shared" si="190"/>
        <v/>
      </c>
      <c r="L846" s="159"/>
      <c r="M846" s="163" t="str">
        <f t="shared" si="191"/>
        <v/>
      </c>
      <c r="N846" s="164"/>
      <c r="O846" s="162"/>
      <c r="P846" s="163" t="str">
        <f t="shared" si="192"/>
        <v/>
      </c>
      <c r="Q846" s="164" t="str">
        <f t="shared" ca="1" si="193"/>
        <v/>
      </c>
      <c r="R846" s="163" t="str">
        <f t="shared" si="194"/>
        <v/>
      </c>
      <c r="S846" s="163" t="str">
        <f ca="1">IF(AND(C846&lt;&gt;"",C846&lt;&gt;OFFSET(C846,1,0)),SUMIFS(M.1[Giá có thuế],M.1[Số ĐK],C846),"")</f>
        <v/>
      </c>
      <c r="T846" s="159"/>
      <c r="U846" s="161" t="str">
        <f>IF(T846="","",'Thông Tin Chung'!$L$3)</f>
        <v/>
      </c>
      <c r="V846" s="163" t="str">
        <f t="shared" ca="1" si="195"/>
        <v/>
      </c>
      <c r="W846" s="165"/>
      <c r="X846" s="155" t="str">
        <f ca="1">IF(C846="","",IF(OR(D846&lt;NgayBatDau,D846&gt;NgayKetThuc),"Ngày tháng phải nằm trong kỳ báo cáo",IF(AND(F846&lt;&gt;"",COUNTIF(D.3[Tên nhà cung cấp],F846)=0),"Tên NCC chưa khai báo trong DSNCC",IF(AND(G846&lt;&gt;"",COUNTIF(D.1[Tên sản phẩm],G846)=0),"SP này chưa khai báo trong DSSP",""))))</f>
        <v/>
      </c>
      <c r="Y846" s="23" t="str">
        <f t="shared" ca="1" si="197"/>
        <v/>
      </c>
      <c r="Z846" s="23" t="str">
        <f t="shared" ca="1" si="198"/>
        <v/>
      </c>
      <c r="AA846" s="23" t="str">
        <f t="shared" ca="1" si="199"/>
        <v/>
      </c>
    </row>
    <row r="847" spans="2:27" ht="27.75" customHeight="1" x14ac:dyDescent="0.2">
      <c r="B847" s="7">
        <f t="shared" si="186"/>
        <v>844</v>
      </c>
      <c r="C847" s="7" t="str">
        <f t="shared" ca="1" si="196"/>
        <v/>
      </c>
      <c r="D847" s="156" t="str">
        <f t="shared" ca="1" si="187"/>
        <v/>
      </c>
      <c r="E847" s="157" t="str">
        <f t="shared" ca="1" si="188"/>
        <v/>
      </c>
      <c r="F847" s="158" t="str">
        <f t="shared" ca="1" si="189"/>
        <v/>
      </c>
      <c r="G847" s="159"/>
      <c r="H847" s="159" t="str">
        <f>IF(G847="","",INDEX(D.1[Quy cách],MATCH(G847,D.1[Tên sản phẩm],0)))</f>
        <v/>
      </c>
      <c r="I847" s="160" t="str">
        <f>IF(G847="","",INDEX(D.1[ĐVT],MATCH(G847,D.1[Tên sản phẩm],0)))</f>
        <v/>
      </c>
      <c r="J847" s="162" t="str">
        <f>IF(G847="","",INDEX(D.1[Đơn giá nhập
(Hàng tồn đầu kỳ)],MATCH(G847,D.1[Tên sản phẩm],0)))</f>
        <v/>
      </c>
      <c r="K847" s="162" t="str">
        <f t="shared" si="190"/>
        <v/>
      </c>
      <c r="L847" s="159"/>
      <c r="M847" s="163" t="str">
        <f t="shared" si="191"/>
        <v/>
      </c>
      <c r="N847" s="164"/>
      <c r="O847" s="162"/>
      <c r="P847" s="163" t="str">
        <f t="shared" si="192"/>
        <v/>
      </c>
      <c r="Q847" s="164" t="str">
        <f t="shared" ca="1" si="193"/>
        <v/>
      </c>
      <c r="R847" s="163" t="str">
        <f t="shared" si="194"/>
        <v/>
      </c>
      <c r="S847" s="163" t="str">
        <f ca="1">IF(AND(C847&lt;&gt;"",C847&lt;&gt;OFFSET(C847,1,0)),SUMIFS(M.1[Giá có thuế],M.1[Số ĐK],C847),"")</f>
        <v/>
      </c>
      <c r="T847" s="159"/>
      <c r="U847" s="161" t="str">
        <f>IF(T847="","",'Thông Tin Chung'!$L$3)</f>
        <v/>
      </c>
      <c r="V847" s="163" t="str">
        <f t="shared" ca="1" si="195"/>
        <v/>
      </c>
      <c r="W847" s="165"/>
      <c r="X847" s="155" t="str">
        <f ca="1">IF(C847="","",IF(OR(D847&lt;NgayBatDau,D847&gt;NgayKetThuc),"Ngày tháng phải nằm trong kỳ báo cáo",IF(AND(F847&lt;&gt;"",COUNTIF(D.3[Tên nhà cung cấp],F847)=0),"Tên NCC chưa khai báo trong DSNCC",IF(AND(G847&lt;&gt;"",COUNTIF(D.1[Tên sản phẩm],G847)=0),"SP này chưa khai báo trong DSSP",""))))</f>
        <v/>
      </c>
      <c r="Y847" s="23" t="str">
        <f t="shared" ca="1" si="197"/>
        <v/>
      </c>
      <c r="Z847" s="23" t="str">
        <f t="shared" ca="1" si="198"/>
        <v/>
      </c>
      <c r="AA847" s="23" t="str">
        <f t="shared" ca="1" si="199"/>
        <v/>
      </c>
    </row>
    <row r="848" spans="2:27" ht="27.75" customHeight="1" x14ac:dyDescent="0.2">
      <c r="B848" s="7">
        <f t="shared" si="186"/>
        <v>845</v>
      </c>
      <c r="C848" s="7" t="str">
        <f t="shared" ca="1" si="196"/>
        <v/>
      </c>
      <c r="D848" s="156" t="str">
        <f t="shared" ca="1" si="187"/>
        <v/>
      </c>
      <c r="E848" s="157" t="str">
        <f t="shared" ca="1" si="188"/>
        <v/>
      </c>
      <c r="F848" s="158" t="str">
        <f t="shared" ca="1" si="189"/>
        <v/>
      </c>
      <c r="G848" s="159"/>
      <c r="H848" s="159" t="str">
        <f>IF(G848="","",INDEX(D.1[Quy cách],MATCH(G848,D.1[Tên sản phẩm],0)))</f>
        <v/>
      </c>
      <c r="I848" s="160" t="str">
        <f>IF(G848="","",INDEX(D.1[ĐVT],MATCH(G848,D.1[Tên sản phẩm],0)))</f>
        <v/>
      </c>
      <c r="J848" s="162" t="str">
        <f>IF(G848="","",INDEX(D.1[Đơn giá nhập
(Hàng tồn đầu kỳ)],MATCH(G848,D.1[Tên sản phẩm],0)))</f>
        <v/>
      </c>
      <c r="K848" s="162" t="str">
        <f t="shared" si="190"/>
        <v/>
      </c>
      <c r="L848" s="159"/>
      <c r="M848" s="163" t="str">
        <f t="shared" si="191"/>
        <v/>
      </c>
      <c r="N848" s="164"/>
      <c r="O848" s="162"/>
      <c r="P848" s="163" t="str">
        <f t="shared" si="192"/>
        <v/>
      </c>
      <c r="Q848" s="164" t="str">
        <f t="shared" ca="1" si="193"/>
        <v/>
      </c>
      <c r="R848" s="163" t="str">
        <f t="shared" si="194"/>
        <v/>
      </c>
      <c r="S848" s="163" t="str">
        <f ca="1">IF(AND(C848&lt;&gt;"",C848&lt;&gt;OFFSET(C848,1,0)),SUMIFS(M.1[Giá có thuế],M.1[Số ĐK],C848),"")</f>
        <v/>
      </c>
      <c r="T848" s="159"/>
      <c r="U848" s="161" t="str">
        <f>IF(T848="","",'Thông Tin Chung'!$L$3)</f>
        <v/>
      </c>
      <c r="V848" s="163" t="str">
        <f t="shared" ca="1" si="195"/>
        <v/>
      </c>
      <c r="W848" s="165"/>
      <c r="X848" s="155" t="str">
        <f ca="1">IF(C848="","",IF(OR(D848&lt;NgayBatDau,D848&gt;NgayKetThuc),"Ngày tháng phải nằm trong kỳ báo cáo",IF(AND(F848&lt;&gt;"",COUNTIF(D.3[Tên nhà cung cấp],F848)=0),"Tên NCC chưa khai báo trong DSNCC",IF(AND(G848&lt;&gt;"",COUNTIF(D.1[Tên sản phẩm],G848)=0),"SP này chưa khai báo trong DSSP",""))))</f>
        <v/>
      </c>
      <c r="Y848" s="23" t="str">
        <f t="shared" ca="1" si="197"/>
        <v/>
      </c>
      <c r="Z848" s="23" t="str">
        <f t="shared" ca="1" si="198"/>
        <v/>
      </c>
      <c r="AA848" s="23" t="str">
        <f t="shared" ca="1" si="199"/>
        <v/>
      </c>
    </row>
    <row r="849" spans="2:27" ht="27.75" customHeight="1" x14ac:dyDescent="0.2">
      <c r="B849" s="7">
        <f t="shared" si="186"/>
        <v>846</v>
      </c>
      <c r="C849" s="7" t="str">
        <f t="shared" ca="1" si="196"/>
        <v/>
      </c>
      <c r="D849" s="156" t="str">
        <f t="shared" ca="1" si="187"/>
        <v/>
      </c>
      <c r="E849" s="157" t="str">
        <f t="shared" ca="1" si="188"/>
        <v/>
      </c>
      <c r="F849" s="158" t="str">
        <f t="shared" ca="1" si="189"/>
        <v/>
      </c>
      <c r="G849" s="159"/>
      <c r="H849" s="159" t="str">
        <f>IF(G849="","",INDEX(D.1[Quy cách],MATCH(G849,D.1[Tên sản phẩm],0)))</f>
        <v/>
      </c>
      <c r="I849" s="160" t="str">
        <f>IF(G849="","",INDEX(D.1[ĐVT],MATCH(G849,D.1[Tên sản phẩm],0)))</f>
        <v/>
      </c>
      <c r="J849" s="162" t="str">
        <f>IF(G849="","",INDEX(D.1[Đơn giá nhập
(Hàng tồn đầu kỳ)],MATCH(G849,D.1[Tên sản phẩm],0)))</f>
        <v/>
      </c>
      <c r="K849" s="162" t="str">
        <f t="shared" si="190"/>
        <v/>
      </c>
      <c r="L849" s="159"/>
      <c r="M849" s="163" t="str">
        <f t="shared" si="191"/>
        <v/>
      </c>
      <c r="N849" s="164"/>
      <c r="O849" s="162"/>
      <c r="P849" s="163" t="str">
        <f t="shared" si="192"/>
        <v/>
      </c>
      <c r="Q849" s="164" t="str">
        <f t="shared" ca="1" si="193"/>
        <v/>
      </c>
      <c r="R849" s="163" t="str">
        <f t="shared" si="194"/>
        <v/>
      </c>
      <c r="S849" s="163" t="str">
        <f ca="1">IF(AND(C849&lt;&gt;"",C849&lt;&gt;OFFSET(C849,1,0)),SUMIFS(M.1[Giá có thuế],M.1[Số ĐK],C849),"")</f>
        <v/>
      </c>
      <c r="T849" s="159"/>
      <c r="U849" s="161" t="str">
        <f>IF(T849="","",'Thông Tin Chung'!$L$3)</f>
        <v/>
      </c>
      <c r="V849" s="163" t="str">
        <f t="shared" ca="1" si="195"/>
        <v/>
      </c>
      <c r="W849" s="165"/>
      <c r="X849" s="155" t="str">
        <f ca="1">IF(C849="","",IF(OR(D849&lt;NgayBatDau,D849&gt;NgayKetThuc),"Ngày tháng phải nằm trong kỳ báo cáo",IF(AND(F849&lt;&gt;"",COUNTIF(D.3[Tên nhà cung cấp],F849)=0),"Tên NCC chưa khai báo trong DSNCC",IF(AND(G849&lt;&gt;"",COUNTIF(D.1[Tên sản phẩm],G849)=0),"SP này chưa khai báo trong DSSP",""))))</f>
        <v/>
      </c>
      <c r="Y849" s="23" t="str">
        <f t="shared" ca="1" si="197"/>
        <v/>
      </c>
      <c r="Z849" s="23" t="str">
        <f t="shared" ca="1" si="198"/>
        <v/>
      </c>
      <c r="AA849" s="23" t="str">
        <f t="shared" ca="1" si="199"/>
        <v/>
      </c>
    </row>
    <row r="850" spans="2:27" ht="27.75" customHeight="1" x14ac:dyDescent="0.2">
      <c r="B850" s="7">
        <f t="shared" si="186"/>
        <v>847</v>
      </c>
      <c r="C850" s="7" t="str">
        <f t="shared" ca="1" si="196"/>
        <v/>
      </c>
      <c r="D850" s="156" t="str">
        <f t="shared" ca="1" si="187"/>
        <v/>
      </c>
      <c r="E850" s="157" t="str">
        <f t="shared" ca="1" si="188"/>
        <v/>
      </c>
      <c r="F850" s="158" t="str">
        <f t="shared" ca="1" si="189"/>
        <v/>
      </c>
      <c r="G850" s="159"/>
      <c r="H850" s="159" t="str">
        <f>IF(G850="","",INDEX(D.1[Quy cách],MATCH(G850,D.1[Tên sản phẩm],0)))</f>
        <v/>
      </c>
      <c r="I850" s="160" t="str">
        <f>IF(G850="","",INDEX(D.1[ĐVT],MATCH(G850,D.1[Tên sản phẩm],0)))</f>
        <v/>
      </c>
      <c r="J850" s="162" t="str">
        <f>IF(G850="","",INDEX(D.1[Đơn giá nhập
(Hàng tồn đầu kỳ)],MATCH(G850,D.1[Tên sản phẩm],0)))</f>
        <v/>
      </c>
      <c r="K850" s="162" t="str">
        <f t="shared" si="190"/>
        <v/>
      </c>
      <c r="L850" s="159"/>
      <c r="M850" s="163" t="str">
        <f t="shared" si="191"/>
        <v/>
      </c>
      <c r="N850" s="164"/>
      <c r="O850" s="162"/>
      <c r="P850" s="163" t="str">
        <f t="shared" si="192"/>
        <v/>
      </c>
      <c r="Q850" s="164" t="str">
        <f t="shared" ca="1" si="193"/>
        <v/>
      </c>
      <c r="R850" s="163" t="str">
        <f t="shared" si="194"/>
        <v/>
      </c>
      <c r="S850" s="163" t="str">
        <f ca="1">IF(AND(C850&lt;&gt;"",C850&lt;&gt;OFFSET(C850,1,0)),SUMIFS(M.1[Giá có thuế],M.1[Số ĐK],C850),"")</f>
        <v/>
      </c>
      <c r="T850" s="159"/>
      <c r="U850" s="161" t="str">
        <f>IF(T850="","",'Thông Tin Chung'!$L$3)</f>
        <v/>
      </c>
      <c r="V850" s="163" t="str">
        <f t="shared" ca="1" si="195"/>
        <v/>
      </c>
      <c r="W850" s="165"/>
      <c r="X850" s="155" t="str">
        <f ca="1">IF(C850="","",IF(OR(D850&lt;NgayBatDau,D850&gt;NgayKetThuc),"Ngày tháng phải nằm trong kỳ báo cáo",IF(AND(F850&lt;&gt;"",COUNTIF(D.3[Tên nhà cung cấp],F850)=0),"Tên NCC chưa khai báo trong DSNCC",IF(AND(G850&lt;&gt;"",COUNTIF(D.1[Tên sản phẩm],G850)=0),"SP này chưa khai báo trong DSSP",""))))</f>
        <v/>
      </c>
      <c r="Y850" s="23" t="str">
        <f t="shared" ca="1" si="197"/>
        <v/>
      </c>
      <c r="Z850" s="23" t="str">
        <f t="shared" ca="1" si="198"/>
        <v/>
      </c>
      <c r="AA850" s="23" t="str">
        <f t="shared" ca="1" si="199"/>
        <v/>
      </c>
    </row>
    <row r="851" spans="2:27" ht="27.75" customHeight="1" x14ac:dyDescent="0.2">
      <c r="B851" s="7">
        <f t="shared" si="186"/>
        <v>848</v>
      </c>
      <c r="C851" s="7" t="str">
        <f t="shared" ca="1" si="196"/>
        <v/>
      </c>
      <c r="D851" s="156" t="str">
        <f t="shared" ca="1" si="187"/>
        <v/>
      </c>
      <c r="E851" s="157" t="str">
        <f t="shared" ca="1" si="188"/>
        <v/>
      </c>
      <c r="F851" s="158" t="str">
        <f t="shared" ca="1" si="189"/>
        <v/>
      </c>
      <c r="G851" s="159"/>
      <c r="H851" s="159" t="str">
        <f>IF(G851="","",INDEX(D.1[Quy cách],MATCH(G851,D.1[Tên sản phẩm],0)))</f>
        <v/>
      </c>
      <c r="I851" s="160" t="str">
        <f>IF(G851="","",INDEX(D.1[ĐVT],MATCH(G851,D.1[Tên sản phẩm],0)))</f>
        <v/>
      </c>
      <c r="J851" s="162" t="str">
        <f>IF(G851="","",INDEX(D.1[Đơn giá nhập
(Hàng tồn đầu kỳ)],MATCH(G851,D.1[Tên sản phẩm],0)))</f>
        <v/>
      </c>
      <c r="K851" s="162" t="str">
        <f t="shared" si="190"/>
        <v/>
      </c>
      <c r="L851" s="159"/>
      <c r="M851" s="163" t="str">
        <f t="shared" si="191"/>
        <v/>
      </c>
      <c r="N851" s="164"/>
      <c r="O851" s="162"/>
      <c r="P851" s="163" t="str">
        <f t="shared" si="192"/>
        <v/>
      </c>
      <c r="Q851" s="164" t="str">
        <f t="shared" ca="1" si="193"/>
        <v/>
      </c>
      <c r="R851" s="163" t="str">
        <f t="shared" si="194"/>
        <v/>
      </c>
      <c r="S851" s="163" t="str">
        <f ca="1">IF(AND(C851&lt;&gt;"",C851&lt;&gt;OFFSET(C851,1,0)),SUMIFS(M.1[Giá có thuế],M.1[Số ĐK],C851),"")</f>
        <v/>
      </c>
      <c r="T851" s="159"/>
      <c r="U851" s="161" t="str">
        <f>IF(T851="","",'Thông Tin Chung'!$L$3)</f>
        <v/>
      </c>
      <c r="V851" s="163" t="str">
        <f t="shared" ca="1" si="195"/>
        <v/>
      </c>
      <c r="W851" s="165"/>
      <c r="X851" s="155" t="str">
        <f ca="1">IF(C851="","",IF(OR(D851&lt;NgayBatDau,D851&gt;NgayKetThuc),"Ngày tháng phải nằm trong kỳ báo cáo",IF(AND(F851&lt;&gt;"",COUNTIF(D.3[Tên nhà cung cấp],F851)=0),"Tên NCC chưa khai báo trong DSNCC",IF(AND(G851&lt;&gt;"",COUNTIF(D.1[Tên sản phẩm],G851)=0),"SP này chưa khai báo trong DSSP",""))))</f>
        <v/>
      </c>
      <c r="Y851" s="23" t="str">
        <f t="shared" ca="1" si="197"/>
        <v/>
      </c>
      <c r="Z851" s="23" t="str">
        <f t="shared" ca="1" si="198"/>
        <v/>
      </c>
      <c r="AA851" s="23" t="str">
        <f t="shared" ca="1" si="199"/>
        <v/>
      </c>
    </row>
    <row r="852" spans="2:27" ht="27.75" customHeight="1" x14ac:dyDescent="0.2">
      <c r="B852" s="7">
        <f t="shared" si="186"/>
        <v>849</v>
      </c>
      <c r="C852" s="7" t="str">
        <f t="shared" ca="1" si="196"/>
        <v/>
      </c>
      <c r="D852" s="156" t="str">
        <f t="shared" ca="1" si="187"/>
        <v/>
      </c>
      <c r="E852" s="157" t="str">
        <f t="shared" ca="1" si="188"/>
        <v/>
      </c>
      <c r="F852" s="158" t="str">
        <f t="shared" ca="1" si="189"/>
        <v/>
      </c>
      <c r="G852" s="159"/>
      <c r="H852" s="159" t="str">
        <f>IF(G852="","",INDEX(D.1[Quy cách],MATCH(G852,D.1[Tên sản phẩm],0)))</f>
        <v/>
      </c>
      <c r="I852" s="160" t="str">
        <f>IF(G852="","",INDEX(D.1[ĐVT],MATCH(G852,D.1[Tên sản phẩm],0)))</f>
        <v/>
      </c>
      <c r="J852" s="162" t="str">
        <f>IF(G852="","",INDEX(D.1[Đơn giá nhập
(Hàng tồn đầu kỳ)],MATCH(G852,D.1[Tên sản phẩm],0)))</f>
        <v/>
      </c>
      <c r="K852" s="162" t="str">
        <f t="shared" si="190"/>
        <v/>
      </c>
      <c r="L852" s="159"/>
      <c r="M852" s="163" t="str">
        <f t="shared" si="191"/>
        <v/>
      </c>
      <c r="N852" s="164"/>
      <c r="O852" s="162"/>
      <c r="P852" s="163" t="str">
        <f t="shared" si="192"/>
        <v/>
      </c>
      <c r="Q852" s="164" t="str">
        <f t="shared" ca="1" si="193"/>
        <v/>
      </c>
      <c r="R852" s="163" t="str">
        <f t="shared" si="194"/>
        <v/>
      </c>
      <c r="S852" s="163" t="str">
        <f ca="1">IF(AND(C852&lt;&gt;"",C852&lt;&gt;OFFSET(C852,1,0)),SUMIFS(M.1[Giá có thuế],M.1[Số ĐK],C852),"")</f>
        <v/>
      </c>
      <c r="T852" s="159"/>
      <c r="U852" s="161" t="str">
        <f>IF(T852="","",'Thông Tin Chung'!$L$3)</f>
        <v/>
      </c>
      <c r="V852" s="163" t="str">
        <f t="shared" ca="1" si="195"/>
        <v/>
      </c>
      <c r="W852" s="165"/>
      <c r="X852" s="155" t="str">
        <f ca="1">IF(C852="","",IF(OR(D852&lt;NgayBatDau,D852&gt;NgayKetThuc),"Ngày tháng phải nằm trong kỳ báo cáo",IF(AND(F852&lt;&gt;"",COUNTIF(D.3[Tên nhà cung cấp],F852)=0),"Tên NCC chưa khai báo trong DSNCC",IF(AND(G852&lt;&gt;"",COUNTIF(D.1[Tên sản phẩm],G852)=0),"SP này chưa khai báo trong DSSP",""))))</f>
        <v/>
      </c>
      <c r="Y852" s="23" t="str">
        <f t="shared" ca="1" si="197"/>
        <v/>
      </c>
      <c r="Z852" s="23" t="str">
        <f t="shared" ca="1" si="198"/>
        <v/>
      </c>
      <c r="AA852" s="23" t="str">
        <f t="shared" ca="1" si="199"/>
        <v/>
      </c>
    </row>
    <row r="853" spans="2:27" ht="27.75" customHeight="1" x14ac:dyDescent="0.2">
      <c r="B853" s="7">
        <f t="shared" si="186"/>
        <v>850</v>
      </c>
      <c r="C853" s="7" t="str">
        <f t="shared" ca="1" si="196"/>
        <v/>
      </c>
      <c r="D853" s="156" t="str">
        <f t="shared" ca="1" si="187"/>
        <v/>
      </c>
      <c r="E853" s="157" t="str">
        <f t="shared" ca="1" si="188"/>
        <v/>
      </c>
      <c r="F853" s="158" t="str">
        <f t="shared" ca="1" si="189"/>
        <v/>
      </c>
      <c r="G853" s="159"/>
      <c r="H853" s="159" t="str">
        <f>IF(G853="","",INDEX(D.1[Quy cách],MATCH(G853,D.1[Tên sản phẩm],0)))</f>
        <v/>
      </c>
      <c r="I853" s="160" t="str">
        <f>IF(G853="","",INDEX(D.1[ĐVT],MATCH(G853,D.1[Tên sản phẩm],0)))</f>
        <v/>
      </c>
      <c r="J853" s="162" t="str">
        <f>IF(G853="","",INDEX(D.1[Đơn giá nhập
(Hàng tồn đầu kỳ)],MATCH(G853,D.1[Tên sản phẩm],0)))</f>
        <v/>
      </c>
      <c r="K853" s="162" t="str">
        <f t="shared" si="190"/>
        <v/>
      </c>
      <c r="L853" s="159"/>
      <c r="M853" s="163" t="str">
        <f t="shared" si="191"/>
        <v/>
      </c>
      <c r="N853" s="164"/>
      <c r="O853" s="162"/>
      <c r="P853" s="163" t="str">
        <f t="shared" si="192"/>
        <v/>
      </c>
      <c r="Q853" s="164" t="str">
        <f t="shared" ca="1" si="193"/>
        <v/>
      </c>
      <c r="R853" s="163" t="str">
        <f t="shared" si="194"/>
        <v/>
      </c>
      <c r="S853" s="163" t="str">
        <f ca="1">IF(AND(C853&lt;&gt;"",C853&lt;&gt;OFFSET(C853,1,0)),SUMIFS(M.1[Giá có thuế],M.1[Số ĐK],C853),"")</f>
        <v/>
      </c>
      <c r="T853" s="159"/>
      <c r="U853" s="161" t="str">
        <f>IF(T853="","",'Thông Tin Chung'!$L$3)</f>
        <v/>
      </c>
      <c r="V853" s="163" t="str">
        <f t="shared" ca="1" si="195"/>
        <v/>
      </c>
      <c r="W853" s="165"/>
      <c r="X853" s="155" t="str">
        <f ca="1">IF(C853="","",IF(OR(D853&lt;NgayBatDau,D853&gt;NgayKetThuc),"Ngày tháng phải nằm trong kỳ báo cáo",IF(AND(F853&lt;&gt;"",COUNTIF(D.3[Tên nhà cung cấp],F853)=0),"Tên NCC chưa khai báo trong DSNCC",IF(AND(G853&lt;&gt;"",COUNTIF(D.1[Tên sản phẩm],G853)=0),"SP này chưa khai báo trong DSSP",""))))</f>
        <v/>
      </c>
      <c r="Y853" s="23" t="str">
        <f t="shared" ca="1" si="197"/>
        <v/>
      </c>
      <c r="Z853" s="23" t="str">
        <f t="shared" ca="1" si="198"/>
        <v/>
      </c>
      <c r="AA853" s="23" t="str">
        <f t="shared" ca="1" si="199"/>
        <v/>
      </c>
    </row>
    <row r="854" spans="2:27" ht="27.75" customHeight="1" x14ac:dyDescent="0.2">
      <c r="B854" s="7">
        <f t="shared" si="186"/>
        <v>851</v>
      </c>
      <c r="C854" s="7" t="str">
        <f t="shared" ca="1" si="196"/>
        <v/>
      </c>
      <c r="D854" s="156" t="str">
        <f t="shared" ca="1" si="187"/>
        <v/>
      </c>
      <c r="E854" s="157" t="str">
        <f t="shared" ca="1" si="188"/>
        <v/>
      </c>
      <c r="F854" s="158" t="str">
        <f t="shared" ca="1" si="189"/>
        <v/>
      </c>
      <c r="G854" s="159"/>
      <c r="H854" s="159" t="str">
        <f>IF(G854="","",INDEX(D.1[Quy cách],MATCH(G854,D.1[Tên sản phẩm],0)))</f>
        <v/>
      </c>
      <c r="I854" s="160" t="str">
        <f>IF(G854="","",INDEX(D.1[ĐVT],MATCH(G854,D.1[Tên sản phẩm],0)))</f>
        <v/>
      </c>
      <c r="J854" s="162" t="str">
        <f>IF(G854="","",INDEX(D.1[Đơn giá nhập
(Hàng tồn đầu kỳ)],MATCH(G854,D.1[Tên sản phẩm],0)))</f>
        <v/>
      </c>
      <c r="K854" s="162" t="str">
        <f t="shared" si="190"/>
        <v/>
      </c>
      <c r="L854" s="159"/>
      <c r="M854" s="163" t="str">
        <f t="shared" si="191"/>
        <v/>
      </c>
      <c r="N854" s="164"/>
      <c r="O854" s="162"/>
      <c r="P854" s="163" t="str">
        <f t="shared" si="192"/>
        <v/>
      </c>
      <c r="Q854" s="164" t="str">
        <f t="shared" ca="1" si="193"/>
        <v/>
      </c>
      <c r="R854" s="163" t="str">
        <f t="shared" si="194"/>
        <v/>
      </c>
      <c r="S854" s="163" t="str">
        <f ca="1">IF(AND(C854&lt;&gt;"",C854&lt;&gt;OFFSET(C854,1,0)),SUMIFS(M.1[Giá có thuế],M.1[Số ĐK],C854),"")</f>
        <v/>
      </c>
      <c r="T854" s="159"/>
      <c r="U854" s="161" t="str">
        <f>IF(T854="","",'Thông Tin Chung'!$L$3)</f>
        <v/>
      </c>
      <c r="V854" s="163" t="str">
        <f t="shared" ca="1" si="195"/>
        <v/>
      </c>
      <c r="W854" s="165"/>
      <c r="X854" s="155" t="str">
        <f ca="1">IF(C854="","",IF(OR(D854&lt;NgayBatDau,D854&gt;NgayKetThuc),"Ngày tháng phải nằm trong kỳ báo cáo",IF(AND(F854&lt;&gt;"",COUNTIF(D.3[Tên nhà cung cấp],F854)=0),"Tên NCC chưa khai báo trong DSNCC",IF(AND(G854&lt;&gt;"",COUNTIF(D.1[Tên sản phẩm],G854)=0),"SP này chưa khai báo trong DSSP",""))))</f>
        <v/>
      </c>
      <c r="Y854" s="23" t="str">
        <f t="shared" ca="1" si="197"/>
        <v/>
      </c>
      <c r="Z854" s="23" t="str">
        <f t="shared" ca="1" si="198"/>
        <v/>
      </c>
      <c r="AA854" s="23" t="str">
        <f t="shared" ca="1" si="199"/>
        <v/>
      </c>
    </row>
    <row r="855" spans="2:27" ht="27.75" customHeight="1" x14ac:dyDescent="0.2">
      <c r="B855" s="7">
        <f t="shared" si="186"/>
        <v>852</v>
      </c>
      <c r="C855" s="7" t="str">
        <f t="shared" ca="1" si="196"/>
        <v/>
      </c>
      <c r="D855" s="156" t="str">
        <f t="shared" ca="1" si="187"/>
        <v/>
      </c>
      <c r="E855" s="157" t="str">
        <f t="shared" ca="1" si="188"/>
        <v/>
      </c>
      <c r="F855" s="158" t="str">
        <f t="shared" ca="1" si="189"/>
        <v/>
      </c>
      <c r="G855" s="159"/>
      <c r="H855" s="159" t="str">
        <f>IF(G855="","",INDEX(D.1[Quy cách],MATCH(G855,D.1[Tên sản phẩm],0)))</f>
        <v/>
      </c>
      <c r="I855" s="160" t="str">
        <f>IF(G855="","",INDEX(D.1[ĐVT],MATCH(G855,D.1[Tên sản phẩm],0)))</f>
        <v/>
      </c>
      <c r="J855" s="162" t="str">
        <f>IF(G855="","",INDEX(D.1[Đơn giá nhập
(Hàng tồn đầu kỳ)],MATCH(G855,D.1[Tên sản phẩm],0)))</f>
        <v/>
      </c>
      <c r="K855" s="162" t="str">
        <f t="shared" si="190"/>
        <v/>
      </c>
      <c r="L855" s="159"/>
      <c r="M855" s="163" t="str">
        <f t="shared" si="191"/>
        <v/>
      </c>
      <c r="N855" s="164"/>
      <c r="O855" s="162"/>
      <c r="P855" s="163" t="str">
        <f t="shared" si="192"/>
        <v/>
      </c>
      <c r="Q855" s="164" t="str">
        <f t="shared" ca="1" si="193"/>
        <v/>
      </c>
      <c r="R855" s="163" t="str">
        <f t="shared" si="194"/>
        <v/>
      </c>
      <c r="S855" s="163" t="str">
        <f ca="1">IF(AND(C855&lt;&gt;"",C855&lt;&gt;OFFSET(C855,1,0)),SUMIFS(M.1[Giá có thuế],M.1[Số ĐK],C855),"")</f>
        <v/>
      </c>
      <c r="T855" s="159"/>
      <c r="U855" s="161" t="str">
        <f>IF(T855="","",'Thông Tin Chung'!$L$3)</f>
        <v/>
      </c>
      <c r="V855" s="163" t="str">
        <f t="shared" ca="1" si="195"/>
        <v/>
      </c>
      <c r="W855" s="165"/>
      <c r="X855" s="155" t="str">
        <f ca="1">IF(C855="","",IF(OR(D855&lt;NgayBatDau,D855&gt;NgayKetThuc),"Ngày tháng phải nằm trong kỳ báo cáo",IF(AND(F855&lt;&gt;"",COUNTIF(D.3[Tên nhà cung cấp],F855)=0),"Tên NCC chưa khai báo trong DSNCC",IF(AND(G855&lt;&gt;"",COUNTIF(D.1[Tên sản phẩm],G855)=0),"SP này chưa khai báo trong DSSP",""))))</f>
        <v/>
      </c>
      <c r="Y855" s="23" t="str">
        <f t="shared" ca="1" si="197"/>
        <v/>
      </c>
      <c r="Z855" s="23" t="str">
        <f t="shared" ca="1" si="198"/>
        <v/>
      </c>
      <c r="AA855" s="23" t="str">
        <f t="shared" ca="1" si="199"/>
        <v/>
      </c>
    </row>
    <row r="856" spans="2:27" ht="27.75" customHeight="1" x14ac:dyDescent="0.2">
      <c r="B856" s="7">
        <f t="shared" si="186"/>
        <v>853</v>
      </c>
      <c r="C856" s="7" t="str">
        <f t="shared" ca="1" si="196"/>
        <v/>
      </c>
      <c r="D856" s="156" t="str">
        <f t="shared" ca="1" si="187"/>
        <v/>
      </c>
      <c r="E856" s="157" t="str">
        <f t="shared" ca="1" si="188"/>
        <v/>
      </c>
      <c r="F856" s="158" t="str">
        <f t="shared" ca="1" si="189"/>
        <v/>
      </c>
      <c r="G856" s="159"/>
      <c r="H856" s="159" t="str">
        <f>IF(G856="","",INDEX(D.1[Quy cách],MATCH(G856,D.1[Tên sản phẩm],0)))</f>
        <v/>
      </c>
      <c r="I856" s="160" t="str">
        <f>IF(G856="","",INDEX(D.1[ĐVT],MATCH(G856,D.1[Tên sản phẩm],0)))</f>
        <v/>
      </c>
      <c r="J856" s="162" t="str">
        <f>IF(G856="","",INDEX(D.1[Đơn giá nhập
(Hàng tồn đầu kỳ)],MATCH(G856,D.1[Tên sản phẩm],0)))</f>
        <v/>
      </c>
      <c r="K856" s="162" t="str">
        <f t="shared" si="190"/>
        <v/>
      </c>
      <c r="L856" s="159"/>
      <c r="M856" s="163" t="str">
        <f t="shared" si="191"/>
        <v/>
      </c>
      <c r="N856" s="164"/>
      <c r="O856" s="162"/>
      <c r="P856" s="163" t="str">
        <f t="shared" si="192"/>
        <v/>
      </c>
      <c r="Q856" s="164" t="str">
        <f t="shared" ca="1" si="193"/>
        <v/>
      </c>
      <c r="R856" s="163" t="str">
        <f t="shared" si="194"/>
        <v/>
      </c>
      <c r="S856" s="163" t="str">
        <f ca="1">IF(AND(C856&lt;&gt;"",C856&lt;&gt;OFFSET(C856,1,0)),SUMIFS(M.1[Giá có thuế],M.1[Số ĐK],C856),"")</f>
        <v/>
      </c>
      <c r="T856" s="159"/>
      <c r="U856" s="161" t="str">
        <f>IF(T856="","",'Thông Tin Chung'!$L$3)</f>
        <v/>
      </c>
      <c r="V856" s="163" t="str">
        <f t="shared" ca="1" si="195"/>
        <v/>
      </c>
      <c r="W856" s="165"/>
      <c r="X856" s="155" t="str">
        <f ca="1">IF(C856="","",IF(OR(D856&lt;NgayBatDau,D856&gt;NgayKetThuc),"Ngày tháng phải nằm trong kỳ báo cáo",IF(AND(F856&lt;&gt;"",COUNTIF(D.3[Tên nhà cung cấp],F856)=0),"Tên NCC chưa khai báo trong DSNCC",IF(AND(G856&lt;&gt;"",COUNTIF(D.1[Tên sản phẩm],G856)=0),"SP này chưa khai báo trong DSSP",""))))</f>
        <v/>
      </c>
      <c r="Y856" s="23" t="str">
        <f t="shared" ca="1" si="197"/>
        <v/>
      </c>
      <c r="Z856" s="23" t="str">
        <f t="shared" ca="1" si="198"/>
        <v/>
      </c>
      <c r="AA856" s="23" t="str">
        <f t="shared" ca="1" si="199"/>
        <v/>
      </c>
    </row>
    <row r="857" spans="2:27" ht="27.75" customHeight="1" x14ac:dyDescent="0.2">
      <c r="B857" s="7">
        <f t="shared" si="186"/>
        <v>854</v>
      </c>
      <c r="C857" s="7" t="str">
        <f t="shared" ca="1" si="196"/>
        <v/>
      </c>
      <c r="D857" s="156" t="str">
        <f t="shared" ca="1" si="187"/>
        <v/>
      </c>
      <c r="E857" s="157" t="str">
        <f t="shared" ca="1" si="188"/>
        <v/>
      </c>
      <c r="F857" s="158" t="str">
        <f t="shared" ca="1" si="189"/>
        <v/>
      </c>
      <c r="G857" s="159"/>
      <c r="H857" s="159" t="str">
        <f>IF(G857="","",INDEX(D.1[Quy cách],MATCH(G857,D.1[Tên sản phẩm],0)))</f>
        <v/>
      </c>
      <c r="I857" s="160" t="str">
        <f>IF(G857="","",INDEX(D.1[ĐVT],MATCH(G857,D.1[Tên sản phẩm],0)))</f>
        <v/>
      </c>
      <c r="J857" s="162" t="str">
        <f>IF(G857="","",INDEX(D.1[Đơn giá nhập
(Hàng tồn đầu kỳ)],MATCH(G857,D.1[Tên sản phẩm],0)))</f>
        <v/>
      </c>
      <c r="K857" s="162" t="str">
        <f t="shared" si="190"/>
        <v/>
      </c>
      <c r="L857" s="159"/>
      <c r="M857" s="163" t="str">
        <f t="shared" si="191"/>
        <v/>
      </c>
      <c r="N857" s="164"/>
      <c r="O857" s="162"/>
      <c r="P857" s="163" t="str">
        <f t="shared" si="192"/>
        <v/>
      </c>
      <c r="Q857" s="164" t="str">
        <f t="shared" ca="1" si="193"/>
        <v/>
      </c>
      <c r="R857" s="163" t="str">
        <f t="shared" si="194"/>
        <v/>
      </c>
      <c r="S857" s="163" t="str">
        <f ca="1">IF(AND(C857&lt;&gt;"",C857&lt;&gt;OFFSET(C857,1,0)),SUMIFS(M.1[Giá có thuế],M.1[Số ĐK],C857),"")</f>
        <v/>
      </c>
      <c r="T857" s="159"/>
      <c r="U857" s="161" t="str">
        <f>IF(T857="","",'Thông Tin Chung'!$L$3)</f>
        <v/>
      </c>
      <c r="V857" s="163" t="str">
        <f t="shared" ca="1" si="195"/>
        <v/>
      </c>
      <c r="W857" s="165"/>
      <c r="X857" s="155" t="str">
        <f ca="1">IF(C857="","",IF(OR(D857&lt;NgayBatDau,D857&gt;NgayKetThuc),"Ngày tháng phải nằm trong kỳ báo cáo",IF(AND(F857&lt;&gt;"",COUNTIF(D.3[Tên nhà cung cấp],F857)=0),"Tên NCC chưa khai báo trong DSNCC",IF(AND(G857&lt;&gt;"",COUNTIF(D.1[Tên sản phẩm],G857)=0),"SP này chưa khai báo trong DSSP",""))))</f>
        <v/>
      </c>
      <c r="Y857" s="23" t="str">
        <f t="shared" ca="1" si="197"/>
        <v/>
      </c>
      <c r="Z857" s="23" t="str">
        <f t="shared" ca="1" si="198"/>
        <v/>
      </c>
      <c r="AA857" s="23" t="str">
        <f t="shared" ca="1" si="199"/>
        <v/>
      </c>
    </row>
    <row r="858" spans="2:27" ht="27.75" customHeight="1" x14ac:dyDescent="0.2">
      <c r="B858" s="7">
        <f t="shared" si="186"/>
        <v>855</v>
      </c>
      <c r="C858" s="7" t="str">
        <f t="shared" ca="1" si="196"/>
        <v/>
      </c>
      <c r="D858" s="156" t="str">
        <f t="shared" ca="1" si="187"/>
        <v/>
      </c>
      <c r="E858" s="157" t="str">
        <f t="shared" ca="1" si="188"/>
        <v/>
      </c>
      <c r="F858" s="158" t="str">
        <f t="shared" ca="1" si="189"/>
        <v/>
      </c>
      <c r="G858" s="159"/>
      <c r="H858" s="159" t="str">
        <f>IF(G858="","",INDEX(D.1[Quy cách],MATCH(G858,D.1[Tên sản phẩm],0)))</f>
        <v/>
      </c>
      <c r="I858" s="160" t="str">
        <f>IF(G858="","",INDEX(D.1[ĐVT],MATCH(G858,D.1[Tên sản phẩm],0)))</f>
        <v/>
      </c>
      <c r="J858" s="162" t="str">
        <f>IF(G858="","",INDEX(D.1[Đơn giá nhập
(Hàng tồn đầu kỳ)],MATCH(G858,D.1[Tên sản phẩm],0)))</f>
        <v/>
      </c>
      <c r="K858" s="162" t="str">
        <f t="shared" si="190"/>
        <v/>
      </c>
      <c r="L858" s="159"/>
      <c r="M858" s="163" t="str">
        <f t="shared" si="191"/>
        <v/>
      </c>
      <c r="N858" s="164"/>
      <c r="O858" s="162"/>
      <c r="P858" s="163" t="str">
        <f t="shared" si="192"/>
        <v/>
      </c>
      <c r="Q858" s="164" t="str">
        <f t="shared" ca="1" si="193"/>
        <v/>
      </c>
      <c r="R858" s="163" t="str">
        <f t="shared" si="194"/>
        <v/>
      </c>
      <c r="S858" s="163" t="str">
        <f ca="1">IF(AND(C858&lt;&gt;"",C858&lt;&gt;OFFSET(C858,1,0)),SUMIFS(M.1[Giá có thuế],M.1[Số ĐK],C858),"")</f>
        <v/>
      </c>
      <c r="T858" s="159"/>
      <c r="U858" s="161" t="str">
        <f>IF(T858="","",'Thông Tin Chung'!$L$3)</f>
        <v/>
      </c>
      <c r="V858" s="163" t="str">
        <f t="shared" ca="1" si="195"/>
        <v/>
      </c>
      <c r="W858" s="165"/>
      <c r="X858" s="155" t="str">
        <f ca="1">IF(C858="","",IF(OR(D858&lt;NgayBatDau,D858&gt;NgayKetThuc),"Ngày tháng phải nằm trong kỳ báo cáo",IF(AND(F858&lt;&gt;"",COUNTIF(D.3[Tên nhà cung cấp],F858)=0),"Tên NCC chưa khai báo trong DSNCC",IF(AND(G858&lt;&gt;"",COUNTIF(D.1[Tên sản phẩm],G858)=0),"SP này chưa khai báo trong DSSP",""))))</f>
        <v/>
      </c>
      <c r="Y858" s="23" t="str">
        <f t="shared" ca="1" si="197"/>
        <v/>
      </c>
      <c r="Z858" s="23" t="str">
        <f t="shared" ca="1" si="198"/>
        <v/>
      </c>
      <c r="AA858" s="23" t="str">
        <f t="shared" ca="1" si="199"/>
        <v/>
      </c>
    </row>
    <row r="859" spans="2:27" ht="27.75" customHeight="1" x14ac:dyDescent="0.2">
      <c r="B859" s="7">
        <f t="shared" si="186"/>
        <v>856</v>
      </c>
      <c r="C859" s="7" t="str">
        <f t="shared" ca="1" si="196"/>
        <v/>
      </c>
      <c r="D859" s="156" t="str">
        <f t="shared" ca="1" si="187"/>
        <v/>
      </c>
      <c r="E859" s="157" t="str">
        <f t="shared" ca="1" si="188"/>
        <v/>
      </c>
      <c r="F859" s="158" t="str">
        <f t="shared" ca="1" si="189"/>
        <v/>
      </c>
      <c r="G859" s="159"/>
      <c r="H859" s="159" t="str">
        <f>IF(G859="","",INDEX(D.1[Quy cách],MATCH(G859,D.1[Tên sản phẩm],0)))</f>
        <v/>
      </c>
      <c r="I859" s="160" t="str">
        <f>IF(G859="","",INDEX(D.1[ĐVT],MATCH(G859,D.1[Tên sản phẩm],0)))</f>
        <v/>
      </c>
      <c r="J859" s="162" t="str">
        <f>IF(G859="","",INDEX(D.1[Đơn giá nhập
(Hàng tồn đầu kỳ)],MATCH(G859,D.1[Tên sản phẩm],0)))</f>
        <v/>
      </c>
      <c r="K859" s="162" t="str">
        <f t="shared" si="190"/>
        <v/>
      </c>
      <c r="L859" s="159"/>
      <c r="M859" s="163" t="str">
        <f t="shared" si="191"/>
        <v/>
      </c>
      <c r="N859" s="164"/>
      <c r="O859" s="162"/>
      <c r="P859" s="163" t="str">
        <f t="shared" si="192"/>
        <v/>
      </c>
      <c r="Q859" s="164" t="str">
        <f t="shared" ca="1" si="193"/>
        <v/>
      </c>
      <c r="R859" s="163" t="str">
        <f t="shared" si="194"/>
        <v/>
      </c>
      <c r="S859" s="163" t="str">
        <f ca="1">IF(AND(C859&lt;&gt;"",C859&lt;&gt;OFFSET(C859,1,0)),SUMIFS(M.1[Giá có thuế],M.1[Số ĐK],C859),"")</f>
        <v/>
      </c>
      <c r="T859" s="159"/>
      <c r="U859" s="161" t="str">
        <f>IF(T859="","",'Thông Tin Chung'!$L$3)</f>
        <v/>
      </c>
      <c r="V859" s="163" t="str">
        <f t="shared" ca="1" si="195"/>
        <v/>
      </c>
      <c r="W859" s="165"/>
      <c r="X859" s="155" t="str">
        <f ca="1">IF(C859="","",IF(OR(D859&lt;NgayBatDau,D859&gt;NgayKetThuc),"Ngày tháng phải nằm trong kỳ báo cáo",IF(AND(F859&lt;&gt;"",COUNTIF(D.3[Tên nhà cung cấp],F859)=0),"Tên NCC chưa khai báo trong DSNCC",IF(AND(G859&lt;&gt;"",COUNTIF(D.1[Tên sản phẩm],G859)=0),"SP này chưa khai báo trong DSSP",""))))</f>
        <v/>
      </c>
      <c r="Y859" s="23" t="str">
        <f t="shared" ca="1" si="197"/>
        <v/>
      </c>
      <c r="Z859" s="23" t="str">
        <f t="shared" ca="1" si="198"/>
        <v/>
      </c>
      <c r="AA859" s="23" t="str">
        <f t="shared" ca="1" si="199"/>
        <v/>
      </c>
    </row>
    <row r="860" spans="2:27" ht="27.75" customHeight="1" x14ac:dyDescent="0.2">
      <c r="B860" s="7">
        <f t="shared" si="186"/>
        <v>857</v>
      </c>
      <c r="C860" s="7" t="str">
        <f t="shared" ca="1" si="196"/>
        <v/>
      </c>
      <c r="D860" s="156" t="str">
        <f t="shared" ca="1" si="187"/>
        <v/>
      </c>
      <c r="E860" s="157" t="str">
        <f t="shared" ca="1" si="188"/>
        <v/>
      </c>
      <c r="F860" s="158" t="str">
        <f t="shared" ca="1" si="189"/>
        <v/>
      </c>
      <c r="G860" s="159"/>
      <c r="H860" s="159" t="str">
        <f>IF(G860="","",INDEX(D.1[Quy cách],MATCH(G860,D.1[Tên sản phẩm],0)))</f>
        <v/>
      </c>
      <c r="I860" s="160" t="str">
        <f>IF(G860="","",INDEX(D.1[ĐVT],MATCH(G860,D.1[Tên sản phẩm],0)))</f>
        <v/>
      </c>
      <c r="J860" s="162" t="str">
        <f>IF(G860="","",INDEX(D.1[Đơn giá nhập
(Hàng tồn đầu kỳ)],MATCH(G860,D.1[Tên sản phẩm],0)))</f>
        <v/>
      </c>
      <c r="K860" s="162" t="str">
        <f t="shared" si="190"/>
        <v/>
      </c>
      <c r="L860" s="159"/>
      <c r="M860" s="163" t="str">
        <f t="shared" si="191"/>
        <v/>
      </c>
      <c r="N860" s="164"/>
      <c r="O860" s="162"/>
      <c r="P860" s="163" t="str">
        <f t="shared" si="192"/>
        <v/>
      </c>
      <c r="Q860" s="164" t="str">
        <f t="shared" ca="1" si="193"/>
        <v/>
      </c>
      <c r="R860" s="163" t="str">
        <f t="shared" si="194"/>
        <v/>
      </c>
      <c r="S860" s="163" t="str">
        <f ca="1">IF(AND(C860&lt;&gt;"",C860&lt;&gt;OFFSET(C860,1,0)),SUMIFS(M.1[Giá có thuế],M.1[Số ĐK],C860),"")</f>
        <v/>
      </c>
      <c r="T860" s="159"/>
      <c r="U860" s="161" t="str">
        <f>IF(T860="","",'Thông Tin Chung'!$L$3)</f>
        <v/>
      </c>
      <c r="V860" s="163" t="str">
        <f t="shared" ca="1" si="195"/>
        <v/>
      </c>
      <c r="W860" s="165"/>
      <c r="X860" s="155" t="str">
        <f ca="1">IF(C860="","",IF(OR(D860&lt;NgayBatDau,D860&gt;NgayKetThuc),"Ngày tháng phải nằm trong kỳ báo cáo",IF(AND(F860&lt;&gt;"",COUNTIF(D.3[Tên nhà cung cấp],F860)=0),"Tên NCC chưa khai báo trong DSNCC",IF(AND(G860&lt;&gt;"",COUNTIF(D.1[Tên sản phẩm],G860)=0),"SP này chưa khai báo trong DSSP",""))))</f>
        <v/>
      </c>
      <c r="Y860" s="23" t="str">
        <f t="shared" ca="1" si="197"/>
        <v/>
      </c>
      <c r="Z860" s="23" t="str">
        <f t="shared" ca="1" si="198"/>
        <v/>
      </c>
      <c r="AA860" s="23" t="str">
        <f t="shared" ca="1" si="199"/>
        <v/>
      </c>
    </row>
    <row r="861" spans="2:27" ht="27.75" customHeight="1" x14ac:dyDescent="0.2">
      <c r="B861" s="7">
        <f t="shared" si="186"/>
        <v>858</v>
      </c>
      <c r="C861" s="7" t="str">
        <f t="shared" ca="1" si="196"/>
        <v/>
      </c>
      <c r="D861" s="156" t="str">
        <f t="shared" ca="1" si="187"/>
        <v/>
      </c>
      <c r="E861" s="157" t="str">
        <f t="shared" ca="1" si="188"/>
        <v/>
      </c>
      <c r="F861" s="158" t="str">
        <f t="shared" ca="1" si="189"/>
        <v/>
      </c>
      <c r="G861" s="159"/>
      <c r="H861" s="159" t="str">
        <f>IF(G861="","",INDEX(D.1[Quy cách],MATCH(G861,D.1[Tên sản phẩm],0)))</f>
        <v/>
      </c>
      <c r="I861" s="160" t="str">
        <f>IF(G861="","",INDEX(D.1[ĐVT],MATCH(G861,D.1[Tên sản phẩm],0)))</f>
        <v/>
      </c>
      <c r="J861" s="162" t="str">
        <f>IF(G861="","",INDEX(D.1[Đơn giá nhập
(Hàng tồn đầu kỳ)],MATCH(G861,D.1[Tên sản phẩm],0)))</f>
        <v/>
      </c>
      <c r="K861" s="162" t="str">
        <f t="shared" si="190"/>
        <v/>
      </c>
      <c r="L861" s="159"/>
      <c r="M861" s="163" t="str">
        <f t="shared" si="191"/>
        <v/>
      </c>
      <c r="N861" s="164"/>
      <c r="O861" s="162"/>
      <c r="P861" s="163" t="str">
        <f t="shared" si="192"/>
        <v/>
      </c>
      <c r="Q861" s="164" t="str">
        <f t="shared" ca="1" si="193"/>
        <v/>
      </c>
      <c r="R861" s="163" t="str">
        <f t="shared" si="194"/>
        <v/>
      </c>
      <c r="S861" s="163" t="str">
        <f ca="1">IF(AND(C861&lt;&gt;"",C861&lt;&gt;OFFSET(C861,1,0)),SUMIFS(M.1[Giá có thuế],M.1[Số ĐK],C861),"")</f>
        <v/>
      </c>
      <c r="T861" s="159"/>
      <c r="U861" s="161" t="str">
        <f>IF(T861="","",'Thông Tin Chung'!$L$3)</f>
        <v/>
      </c>
      <c r="V861" s="163" t="str">
        <f t="shared" ca="1" si="195"/>
        <v/>
      </c>
      <c r="W861" s="165"/>
      <c r="X861" s="155" t="str">
        <f ca="1">IF(C861="","",IF(OR(D861&lt;NgayBatDau,D861&gt;NgayKetThuc),"Ngày tháng phải nằm trong kỳ báo cáo",IF(AND(F861&lt;&gt;"",COUNTIF(D.3[Tên nhà cung cấp],F861)=0),"Tên NCC chưa khai báo trong DSNCC",IF(AND(G861&lt;&gt;"",COUNTIF(D.1[Tên sản phẩm],G861)=0),"SP này chưa khai báo trong DSSP",""))))</f>
        <v/>
      </c>
      <c r="Y861" s="23" t="str">
        <f t="shared" ca="1" si="197"/>
        <v/>
      </c>
      <c r="Z861" s="23" t="str">
        <f t="shared" ca="1" si="198"/>
        <v/>
      </c>
      <c r="AA861" s="23" t="str">
        <f t="shared" ca="1" si="199"/>
        <v/>
      </c>
    </row>
    <row r="862" spans="2:27" ht="27.75" customHeight="1" x14ac:dyDescent="0.2">
      <c r="B862" s="7">
        <f t="shared" si="186"/>
        <v>859</v>
      </c>
      <c r="C862" s="7" t="str">
        <f t="shared" ca="1" si="196"/>
        <v/>
      </c>
      <c r="D862" s="156" t="str">
        <f t="shared" ca="1" si="187"/>
        <v/>
      </c>
      <c r="E862" s="157" t="str">
        <f t="shared" ca="1" si="188"/>
        <v/>
      </c>
      <c r="F862" s="158" t="str">
        <f t="shared" ca="1" si="189"/>
        <v/>
      </c>
      <c r="G862" s="159"/>
      <c r="H862" s="159" t="str">
        <f>IF(G862="","",INDEX(D.1[Quy cách],MATCH(G862,D.1[Tên sản phẩm],0)))</f>
        <v/>
      </c>
      <c r="I862" s="160" t="str">
        <f>IF(G862="","",INDEX(D.1[ĐVT],MATCH(G862,D.1[Tên sản phẩm],0)))</f>
        <v/>
      </c>
      <c r="J862" s="162" t="str">
        <f>IF(G862="","",INDEX(D.1[Đơn giá nhập
(Hàng tồn đầu kỳ)],MATCH(G862,D.1[Tên sản phẩm],0)))</f>
        <v/>
      </c>
      <c r="K862" s="162" t="str">
        <f t="shared" si="190"/>
        <v/>
      </c>
      <c r="L862" s="159"/>
      <c r="M862" s="163" t="str">
        <f t="shared" si="191"/>
        <v/>
      </c>
      <c r="N862" s="164"/>
      <c r="O862" s="162"/>
      <c r="P862" s="163" t="str">
        <f t="shared" si="192"/>
        <v/>
      </c>
      <c r="Q862" s="164" t="str">
        <f t="shared" ca="1" si="193"/>
        <v/>
      </c>
      <c r="R862" s="163" t="str">
        <f t="shared" si="194"/>
        <v/>
      </c>
      <c r="S862" s="163" t="str">
        <f ca="1">IF(AND(C862&lt;&gt;"",C862&lt;&gt;OFFSET(C862,1,0)),SUMIFS(M.1[Giá có thuế],M.1[Số ĐK],C862),"")</f>
        <v/>
      </c>
      <c r="T862" s="159"/>
      <c r="U862" s="161" t="str">
        <f>IF(T862="","",'Thông Tin Chung'!$L$3)</f>
        <v/>
      </c>
      <c r="V862" s="163" t="str">
        <f t="shared" ca="1" si="195"/>
        <v/>
      </c>
      <c r="W862" s="165"/>
      <c r="X862" s="155" t="str">
        <f ca="1">IF(C862="","",IF(OR(D862&lt;NgayBatDau,D862&gt;NgayKetThuc),"Ngày tháng phải nằm trong kỳ báo cáo",IF(AND(F862&lt;&gt;"",COUNTIF(D.3[Tên nhà cung cấp],F862)=0),"Tên NCC chưa khai báo trong DSNCC",IF(AND(G862&lt;&gt;"",COUNTIF(D.1[Tên sản phẩm],G862)=0),"SP này chưa khai báo trong DSSP",""))))</f>
        <v/>
      </c>
      <c r="Y862" s="23" t="str">
        <f t="shared" ca="1" si="197"/>
        <v/>
      </c>
      <c r="Z862" s="23" t="str">
        <f t="shared" ca="1" si="198"/>
        <v/>
      </c>
      <c r="AA862" s="23" t="str">
        <f t="shared" ca="1" si="199"/>
        <v/>
      </c>
    </row>
    <row r="863" spans="2:27" ht="27.75" customHeight="1" x14ac:dyDescent="0.2">
      <c r="B863" s="7">
        <f t="shared" si="186"/>
        <v>860</v>
      </c>
      <c r="C863" s="7" t="str">
        <f t="shared" ca="1" si="196"/>
        <v/>
      </c>
      <c r="D863" s="156" t="str">
        <f t="shared" ca="1" si="187"/>
        <v/>
      </c>
      <c r="E863" s="157" t="str">
        <f t="shared" ca="1" si="188"/>
        <v/>
      </c>
      <c r="F863" s="158" t="str">
        <f t="shared" ca="1" si="189"/>
        <v/>
      </c>
      <c r="G863" s="159"/>
      <c r="H863" s="159" t="str">
        <f>IF(G863="","",INDEX(D.1[Quy cách],MATCH(G863,D.1[Tên sản phẩm],0)))</f>
        <v/>
      </c>
      <c r="I863" s="160" t="str">
        <f>IF(G863="","",INDEX(D.1[ĐVT],MATCH(G863,D.1[Tên sản phẩm],0)))</f>
        <v/>
      </c>
      <c r="J863" s="162" t="str">
        <f>IF(G863="","",INDEX(D.1[Đơn giá nhập
(Hàng tồn đầu kỳ)],MATCH(G863,D.1[Tên sản phẩm],0)))</f>
        <v/>
      </c>
      <c r="K863" s="162" t="str">
        <f t="shared" si="190"/>
        <v/>
      </c>
      <c r="L863" s="159"/>
      <c r="M863" s="163" t="str">
        <f t="shared" si="191"/>
        <v/>
      </c>
      <c r="N863" s="164"/>
      <c r="O863" s="162"/>
      <c r="P863" s="163" t="str">
        <f t="shared" si="192"/>
        <v/>
      </c>
      <c r="Q863" s="164" t="str">
        <f t="shared" ca="1" si="193"/>
        <v/>
      </c>
      <c r="R863" s="163" t="str">
        <f t="shared" si="194"/>
        <v/>
      </c>
      <c r="S863" s="163" t="str">
        <f ca="1">IF(AND(C863&lt;&gt;"",C863&lt;&gt;OFFSET(C863,1,0)),SUMIFS(M.1[Giá có thuế],M.1[Số ĐK],C863),"")</f>
        <v/>
      </c>
      <c r="T863" s="159"/>
      <c r="U863" s="161" t="str">
        <f>IF(T863="","",'Thông Tin Chung'!$L$3)</f>
        <v/>
      </c>
      <c r="V863" s="163" t="str">
        <f t="shared" ca="1" si="195"/>
        <v/>
      </c>
      <c r="W863" s="165"/>
      <c r="X863" s="155" t="str">
        <f ca="1">IF(C863="","",IF(OR(D863&lt;NgayBatDau,D863&gt;NgayKetThuc),"Ngày tháng phải nằm trong kỳ báo cáo",IF(AND(F863&lt;&gt;"",COUNTIF(D.3[Tên nhà cung cấp],F863)=0),"Tên NCC chưa khai báo trong DSNCC",IF(AND(G863&lt;&gt;"",COUNTIF(D.1[Tên sản phẩm],G863)=0),"SP này chưa khai báo trong DSSP",""))))</f>
        <v/>
      </c>
      <c r="Y863" s="23" t="str">
        <f t="shared" ca="1" si="197"/>
        <v/>
      </c>
      <c r="Z863" s="23" t="str">
        <f t="shared" ca="1" si="198"/>
        <v/>
      </c>
      <c r="AA863" s="23" t="str">
        <f t="shared" ca="1" si="199"/>
        <v/>
      </c>
    </row>
    <row r="864" spans="2:27" ht="27.75" customHeight="1" x14ac:dyDescent="0.2">
      <c r="B864" s="7">
        <f t="shared" si="186"/>
        <v>861</v>
      </c>
      <c r="C864" s="7" t="str">
        <f t="shared" ca="1" si="196"/>
        <v/>
      </c>
      <c r="D864" s="156" t="str">
        <f t="shared" ca="1" si="187"/>
        <v/>
      </c>
      <c r="E864" s="157" t="str">
        <f t="shared" ca="1" si="188"/>
        <v/>
      </c>
      <c r="F864" s="158" t="str">
        <f t="shared" ca="1" si="189"/>
        <v/>
      </c>
      <c r="G864" s="159"/>
      <c r="H864" s="159" t="str">
        <f>IF(G864="","",INDEX(D.1[Quy cách],MATCH(G864,D.1[Tên sản phẩm],0)))</f>
        <v/>
      </c>
      <c r="I864" s="160" t="str">
        <f>IF(G864="","",INDEX(D.1[ĐVT],MATCH(G864,D.1[Tên sản phẩm],0)))</f>
        <v/>
      </c>
      <c r="J864" s="162" t="str">
        <f>IF(G864="","",INDEX(D.1[Đơn giá nhập
(Hàng tồn đầu kỳ)],MATCH(G864,D.1[Tên sản phẩm],0)))</f>
        <v/>
      </c>
      <c r="K864" s="162" t="str">
        <f t="shared" si="190"/>
        <v/>
      </c>
      <c r="L864" s="159"/>
      <c r="M864" s="163" t="str">
        <f t="shared" si="191"/>
        <v/>
      </c>
      <c r="N864" s="164"/>
      <c r="O864" s="162"/>
      <c r="P864" s="163" t="str">
        <f t="shared" si="192"/>
        <v/>
      </c>
      <c r="Q864" s="164" t="str">
        <f t="shared" ca="1" si="193"/>
        <v/>
      </c>
      <c r="R864" s="163" t="str">
        <f t="shared" si="194"/>
        <v/>
      </c>
      <c r="S864" s="163" t="str">
        <f ca="1">IF(AND(C864&lt;&gt;"",C864&lt;&gt;OFFSET(C864,1,0)),SUMIFS(M.1[Giá có thuế],M.1[Số ĐK],C864),"")</f>
        <v/>
      </c>
      <c r="T864" s="159"/>
      <c r="U864" s="161" t="str">
        <f>IF(T864="","",'Thông Tin Chung'!$L$3)</f>
        <v/>
      </c>
      <c r="V864" s="163" t="str">
        <f t="shared" ca="1" si="195"/>
        <v/>
      </c>
      <c r="W864" s="165"/>
      <c r="X864" s="155" t="str">
        <f ca="1">IF(C864="","",IF(OR(D864&lt;NgayBatDau,D864&gt;NgayKetThuc),"Ngày tháng phải nằm trong kỳ báo cáo",IF(AND(F864&lt;&gt;"",COUNTIF(D.3[Tên nhà cung cấp],F864)=0),"Tên NCC chưa khai báo trong DSNCC",IF(AND(G864&lt;&gt;"",COUNTIF(D.1[Tên sản phẩm],G864)=0),"SP này chưa khai báo trong DSSP",""))))</f>
        <v/>
      </c>
      <c r="Y864" s="23" t="str">
        <f t="shared" ca="1" si="197"/>
        <v/>
      </c>
      <c r="Z864" s="23" t="str">
        <f t="shared" ca="1" si="198"/>
        <v/>
      </c>
      <c r="AA864" s="23" t="str">
        <f t="shared" ca="1" si="199"/>
        <v/>
      </c>
    </row>
    <row r="865" spans="2:27" ht="27.75" customHeight="1" x14ac:dyDescent="0.2">
      <c r="B865" s="7">
        <f t="shared" si="186"/>
        <v>862</v>
      </c>
      <c r="C865" s="7" t="str">
        <f t="shared" ca="1" si="196"/>
        <v/>
      </c>
      <c r="D865" s="156" t="str">
        <f t="shared" ca="1" si="187"/>
        <v/>
      </c>
      <c r="E865" s="157" t="str">
        <f t="shared" ca="1" si="188"/>
        <v/>
      </c>
      <c r="F865" s="158" t="str">
        <f t="shared" ca="1" si="189"/>
        <v/>
      </c>
      <c r="G865" s="159"/>
      <c r="H865" s="159" t="str">
        <f>IF(G865="","",INDEX(D.1[Quy cách],MATCH(G865,D.1[Tên sản phẩm],0)))</f>
        <v/>
      </c>
      <c r="I865" s="160" t="str">
        <f>IF(G865="","",INDEX(D.1[ĐVT],MATCH(G865,D.1[Tên sản phẩm],0)))</f>
        <v/>
      </c>
      <c r="J865" s="162" t="str">
        <f>IF(G865="","",INDEX(D.1[Đơn giá nhập
(Hàng tồn đầu kỳ)],MATCH(G865,D.1[Tên sản phẩm],0)))</f>
        <v/>
      </c>
      <c r="K865" s="162" t="str">
        <f t="shared" si="190"/>
        <v/>
      </c>
      <c r="L865" s="159"/>
      <c r="M865" s="163" t="str">
        <f t="shared" si="191"/>
        <v/>
      </c>
      <c r="N865" s="164"/>
      <c r="O865" s="162"/>
      <c r="P865" s="163" t="str">
        <f t="shared" si="192"/>
        <v/>
      </c>
      <c r="Q865" s="164" t="str">
        <f t="shared" ca="1" si="193"/>
        <v/>
      </c>
      <c r="R865" s="163" t="str">
        <f t="shared" si="194"/>
        <v/>
      </c>
      <c r="S865" s="163" t="str">
        <f ca="1">IF(AND(C865&lt;&gt;"",C865&lt;&gt;OFFSET(C865,1,0)),SUMIFS(M.1[Giá có thuế],M.1[Số ĐK],C865),"")</f>
        <v/>
      </c>
      <c r="T865" s="159"/>
      <c r="U865" s="161" t="str">
        <f>IF(T865="","",'Thông Tin Chung'!$L$3)</f>
        <v/>
      </c>
      <c r="V865" s="163" t="str">
        <f t="shared" ca="1" si="195"/>
        <v/>
      </c>
      <c r="W865" s="165"/>
      <c r="X865" s="155" t="str">
        <f ca="1">IF(C865="","",IF(OR(D865&lt;NgayBatDau,D865&gt;NgayKetThuc),"Ngày tháng phải nằm trong kỳ báo cáo",IF(AND(F865&lt;&gt;"",COUNTIF(D.3[Tên nhà cung cấp],F865)=0),"Tên NCC chưa khai báo trong DSNCC",IF(AND(G865&lt;&gt;"",COUNTIF(D.1[Tên sản phẩm],G865)=0),"SP này chưa khai báo trong DSSP",""))))</f>
        <v/>
      </c>
      <c r="Y865" s="23" t="str">
        <f t="shared" ca="1" si="197"/>
        <v/>
      </c>
      <c r="Z865" s="23" t="str">
        <f t="shared" ca="1" si="198"/>
        <v/>
      </c>
      <c r="AA865" s="23" t="str">
        <f t="shared" ca="1" si="199"/>
        <v/>
      </c>
    </row>
    <row r="866" spans="2:27" ht="27.75" customHeight="1" x14ac:dyDescent="0.2">
      <c r="B866" s="7">
        <f t="shared" si="186"/>
        <v>863</v>
      </c>
      <c r="C866" s="7" t="str">
        <f t="shared" ca="1" si="196"/>
        <v/>
      </c>
      <c r="D866" s="156" t="str">
        <f t="shared" ca="1" si="187"/>
        <v/>
      </c>
      <c r="E866" s="157" t="str">
        <f t="shared" ca="1" si="188"/>
        <v/>
      </c>
      <c r="F866" s="158" t="str">
        <f t="shared" ca="1" si="189"/>
        <v/>
      </c>
      <c r="G866" s="159"/>
      <c r="H866" s="159" t="str">
        <f>IF(G866="","",INDEX(D.1[Quy cách],MATCH(G866,D.1[Tên sản phẩm],0)))</f>
        <v/>
      </c>
      <c r="I866" s="160" t="str">
        <f>IF(G866="","",INDEX(D.1[ĐVT],MATCH(G866,D.1[Tên sản phẩm],0)))</f>
        <v/>
      </c>
      <c r="J866" s="162" t="str">
        <f>IF(G866="","",INDEX(D.1[Đơn giá nhập
(Hàng tồn đầu kỳ)],MATCH(G866,D.1[Tên sản phẩm],0)))</f>
        <v/>
      </c>
      <c r="K866" s="162" t="str">
        <f t="shared" si="190"/>
        <v/>
      </c>
      <c r="L866" s="159"/>
      <c r="M866" s="163" t="str">
        <f t="shared" si="191"/>
        <v/>
      </c>
      <c r="N866" s="164"/>
      <c r="O866" s="162"/>
      <c r="P866" s="163" t="str">
        <f t="shared" si="192"/>
        <v/>
      </c>
      <c r="Q866" s="164" t="str">
        <f t="shared" ca="1" si="193"/>
        <v/>
      </c>
      <c r="R866" s="163" t="str">
        <f t="shared" si="194"/>
        <v/>
      </c>
      <c r="S866" s="163" t="str">
        <f ca="1">IF(AND(C866&lt;&gt;"",C866&lt;&gt;OFFSET(C866,1,0)),SUMIFS(M.1[Giá có thuế],M.1[Số ĐK],C866),"")</f>
        <v/>
      </c>
      <c r="T866" s="159"/>
      <c r="U866" s="161" t="str">
        <f>IF(T866="","",'Thông Tin Chung'!$L$3)</f>
        <v/>
      </c>
      <c r="V866" s="163" t="str">
        <f t="shared" ca="1" si="195"/>
        <v/>
      </c>
      <c r="W866" s="165"/>
      <c r="X866" s="155" t="str">
        <f ca="1">IF(C866="","",IF(OR(D866&lt;NgayBatDau,D866&gt;NgayKetThuc),"Ngày tháng phải nằm trong kỳ báo cáo",IF(AND(F866&lt;&gt;"",COUNTIF(D.3[Tên nhà cung cấp],F866)=0),"Tên NCC chưa khai báo trong DSNCC",IF(AND(G866&lt;&gt;"",COUNTIF(D.1[Tên sản phẩm],G866)=0),"SP này chưa khai báo trong DSSP",""))))</f>
        <v/>
      </c>
      <c r="Y866" s="23" t="str">
        <f t="shared" ca="1" si="197"/>
        <v/>
      </c>
      <c r="Z866" s="23" t="str">
        <f t="shared" ca="1" si="198"/>
        <v/>
      </c>
      <c r="AA866" s="23" t="str">
        <f t="shared" ca="1" si="199"/>
        <v/>
      </c>
    </row>
    <row r="867" spans="2:27" ht="27.75" customHeight="1" x14ac:dyDescent="0.2">
      <c r="B867" s="7">
        <f t="shared" si="186"/>
        <v>864</v>
      </c>
      <c r="C867" s="7" t="str">
        <f t="shared" ca="1" si="196"/>
        <v/>
      </c>
      <c r="D867" s="156" t="str">
        <f t="shared" ca="1" si="187"/>
        <v/>
      </c>
      <c r="E867" s="157" t="str">
        <f t="shared" ca="1" si="188"/>
        <v/>
      </c>
      <c r="F867" s="158" t="str">
        <f t="shared" ca="1" si="189"/>
        <v/>
      </c>
      <c r="G867" s="159"/>
      <c r="H867" s="159" t="str">
        <f>IF(G867="","",INDEX(D.1[Quy cách],MATCH(G867,D.1[Tên sản phẩm],0)))</f>
        <v/>
      </c>
      <c r="I867" s="160" t="str">
        <f>IF(G867="","",INDEX(D.1[ĐVT],MATCH(G867,D.1[Tên sản phẩm],0)))</f>
        <v/>
      </c>
      <c r="J867" s="162" t="str">
        <f>IF(G867="","",INDEX(D.1[Đơn giá nhập
(Hàng tồn đầu kỳ)],MATCH(G867,D.1[Tên sản phẩm],0)))</f>
        <v/>
      </c>
      <c r="K867" s="162" t="str">
        <f t="shared" si="190"/>
        <v/>
      </c>
      <c r="L867" s="159"/>
      <c r="M867" s="163" t="str">
        <f t="shared" si="191"/>
        <v/>
      </c>
      <c r="N867" s="164"/>
      <c r="O867" s="162"/>
      <c r="P867" s="163" t="str">
        <f t="shared" si="192"/>
        <v/>
      </c>
      <c r="Q867" s="164" t="str">
        <f t="shared" ca="1" si="193"/>
        <v/>
      </c>
      <c r="R867" s="163" t="str">
        <f t="shared" si="194"/>
        <v/>
      </c>
      <c r="S867" s="163" t="str">
        <f ca="1">IF(AND(C867&lt;&gt;"",C867&lt;&gt;OFFSET(C867,1,0)),SUMIFS(M.1[Giá có thuế],M.1[Số ĐK],C867),"")</f>
        <v/>
      </c>
      <c r="T867" s="159"/>
      <c r="U867" s="161" t="str">
        <f>IF(T867="","",'Thông Tin Chung'!$L$3)</f>
        <v/>
      </c>
      <c r="V867" s="163" t="str">
        <f t="shared" ca="1" si="195"/>
        <v/>
      </c>
      <c r="W867" s="165"/>
      <c r="X867" s="155" t="str">
        <f ca="1">IF(C867="","",IF(OR(D867&lt;NgayBatDau,D867&gt;NgayKetThuc),"Ngày tháng phải nằm trong kỳ báo cáo",IF(AND(F867&lt;&gt;"",COUNTIF(D.3[Tên nhà cung cấp],F867)=0),"Tên NCC chưa khai báo trong DSNCC",IF(AND(G867&lt;&gt;"",COUNTIF(D.1[Tên sản phẩm],G867)=0),"SP này chưa khai báo trong DSSP",""))))</f>
        <v/>
      </c>
      <c r="Y867" s="23" t="str">
        <f t="shared" ca="1" si="197"/>
        <v/>
      </c>
      <c r="Z867" s="23" t="str">
        <f t="shared" ca="1" si="198"/>
        <v/>
      </c>
      <c r="AA867" s="23" t="str">
        <f t="shared" ca="1" si="199"/>
        <v/>
      </c>
    </row>
    <row r="868" spans="2:27" ht="27.75" customHeight="1" x14ac:dyDescent="0.2">
      <c r="B868" s="7">
        <f t="shared" si="186"/>
        <v>865</v>
      </c>
      <c r="C868" s="7" t="str">
        <f t="shared" ca="1" si="196"/>
        <v/>
      </c>
      <c r="D868" s="156" t="str">
        <f t="shared" ca="1" si="187"/>
        <v/>
      </c>
      <c r="E868" s="157" t="str">
        <f t="shared" ca="1" si="188"/>
        <v/>
      </c>
      <c r="F868" s="158" t="str">
        <f t="shared" ca="1" si="189"/>
        <v/>
      </c>
      <c r="G868" s="159"/>
      <c r="H868" s="159" t="str">
        <f>IF(G868="","",INDEX(D.1[Quy cách],MATCH(G868,D.1[Tên sản phẩm],0)))</f>
        <v/>
      </c>
      <c r="I868" s="160" t="str">
        <f>IF(G868="","",INDEX(D.1[ĐVT],MATCH(G868,D.1[Tên sản phẩm],0)))</f>
        <v/>
      </c>
      <c r="J868" s="162" t="str">
        <f>IF(G868="","",INDEX(D.1[Đơn giá nhập
(Hàng tồn đầu kỳ)],MATCH(G868,D.1[Tên sản phẩm],0)))</f>
        <v/>
      </c>
      <c r="K868" s="162" t="str">
        <f t="shared" si="190"/>
        <v/>
      </c>
      <c r="L868" s="159"/>
      <c r="M868" s="163" t="str">
        <f t="shared" si="191"/>
        <v/>
      </c>
      <c r="N868" s="164"/>
      <c r="O868" s="162"/>
      <c r="P868" s="163" t="str">
        <f t="shared" si="192"/>
        <v/>
      </c>
      <c r="Q868" s="164" t="str">
        <f t="shared" ca="1" si="193"/>
        <v/>
      </c>
      <c r="R868" s="163" t="str">
        <f t="shared" si="194"/>
        <v/>
      </c>
      <c r="S868" s="163" t="str">
        <f ca="1">IF(AND(C868&lt;&gt;"",C868&lt;&gt;OFFSET(C868,1,0)),SUMIFS(M.1[Giá có thuế],M.1[Số ĐK],C868),"")</f>
        <v/>
      </c>
      <c r="T868" s="159"/>
      <c r="U868" s="161" t="str">
        <f>IF(T868="","",'Thông Tin Chung'!$L$3)</f>
        <v/>
      </c>
      <c r="V868" s="163" t="str">
        <f t="shared" ca="1" si="195"/>
        <v/>
      </c>
      <c r="W868" s="165"/>
      <c r="X868" s="155" t="str">
        <f ca="1">IF(C868="","",IF(OR(D868&lt;NgayBatDau,D868&gt;NgayKetThuc),"Ngày tháng phải nằm trong kỳ báo cáo",IF(AND(F868&lt;&gt;"",COUNTIF(D.3[Tên nhà cung cấp],F868)=0),"Tên NCC chưa khai báo trong DSNCC",IF(AND(G868&lt;&gt;"",COUNTIF(D.1[Tên sản phẩm],G868)=0),"SP này chưa khai báo trong DSSP",""))))</f>
        <v/>
      </c>
      <c r="Y868" s="23" t="str">
        <f t="shared" ca="1" si="197"/>
        <v/>
      </c>
      <c r="Z868" s="23" t="str">
        <f t="shared" ca="1" si="198"/>
        <v/>
      </c>
      <c r="AA868" s="23" t="str">
        <f t="shared" ca="1" si="199"/>
        <v/>
      </c>
    </row>
    <row r="869" spans="2:27" ht="27.75" customHeight="1" x14ac:dyDescent="0.2">
      <c r="B869" s="7">
        <f t="shared" si="186"/>
        <v>866</v>
      </c>
      <c r="C869" s="7" t="str">
        <f t="shared" ca="1" si="196"/>
        <v/>
      </c>
      <c r="D869" s="156" t="str">
        <f t="shared" ca="1" si="187"/>
        <v/>
      </c>
      <c r="E869" s="157" t="str">
        <f t="shared" ca="1" si="188"/>
        <v/>
      </c>
      <c r="F869" s="158" t="str">
        <f t="shared" ca="1" si="189"/>
        <v/>
      </c>
      <c r="G869" s="159"/>
      <c r="H869" s="159" t="str">
        <f>IF(G869="","",INDEX(D.1[Quy cách],MATCH(G869,D.1[Tên sản phẩm],0)))</f>
        <v/>
      </c>
      <c r="I869" s="160" t="str">
        <f>IF(G869="","",INDEX(D.1[ĐVT],MATCH(G869,D.1[Tên sản phẩm],0)))</f>
        <v/>
      </c>
      <c r="J869" s="162" t="str">
        <f>IF(G869="","",INDEX(D.1[Đơn giá nhập
(Hàng tồn đầu kỳ)],MATCH(G869,D.1[Tên sản phẩm],0)))</f>
        <v/>
      </c>
      <c r="K869" s="162" t="str">
        <f t="shared" si="190"/>
        <v/>
      </c>
      <c r="L869" s="159"/>
      <c r="M869" s="163" t="str">
        <f t="shared" si="191"/>
        <v/>
      </c>
      <c r="N869" s="164"/>
      <c r="O869" s="162"/>
      <c r="P869" s="163" t="str">
        <f t="shared" si="192"/>
        <v/>
      </c>
      <c r="Q869" s="164" t="str">
        <f t="shared" ca="1" si="193"/>
        <v/>
      </c>
      <c r="R869" s="163" t="str">
        <f t="shared" si="194"/>
        <v/>
      </c>
      <c r="S869" s="163" t="str">
        <f ca="1">IF(AND(C869&lt;&gt;"",C869&lt;&gt;OFFSET(C869,1,0)),SUMIFS(M.1[Giá có thuế],M.1[Số ĐK],C869),"")</f>
        <v/>
      </c>
      <c r="T869" s="159"/>
      <c r="U869" s="161" t="str">
        <f>IF(T869="","",'Thông Tin Chung'!$L$3)</f>
        <v/>
      </c>
      <c r="V869" s="163" t="str">
        <f t="shared" ca="1" si="195"/>
        <v/>
      </c>
      <c r="W869" s="165"/>
      <c r="X869" s="155" t="str">
        <f ca="1">IF(C869="","",IF(OR(D869&lt;NgayBatDau,D869&gt;NgayKetThuc),"Ngày tháng phải nằm trong kỳ báo cáo",IF(AND(F869&lt;&gt;"",COUNTIF(D.3[Tên nhà cung cấp],F869)=0),"Tên NCC chưa khai báo trong DSNCC",IF(AND(G869&lt;&gt;"",COUNTIF(D.1[Tên sản phẩm],G869)=0),"SP này chưa khai báo trong DSSP",""))))</f>
        <v/>
      </c>
      <c r="Y869" s="23" t="str">
        <f t="shared" ca="1" si="197"/>
        <v/>
      </c>
      <c r="Z869" s="23" t="str">
        <f t="shared" ca="1" si="198"/>
        <v/>
      </c>
      <c r="AA869" s="23" t="str">
        <f t="shared" ca="1" si="199"/>
        <v/>
      </c>
    </row>
    <row r="870" spans="2:27" ht="27.75" customHeight="1" x14ac:dyDescent="0.2">
      <c r="B870" s="7">
        <f t="shared" si="186"/>
        <v>867</v>
      </c>
      <c r="C870" s="7" t="str">
        <f t="shared" ca="1" si="196"/>
        <v/>
      </c>
      <c r="D870" s="156" t="str">
        <f t="shared" ca="1" si="187"/>
        <v/>
      </c>
      <c r="E870" s="157" t="str">
        <f t="shared" ca="1" si="188"/>
        <v/>
      </c>
      <c r="F870" s="158" t="str">
        <f t="shared" ca="1" si="189"/>
        <v/>
      </c>
      <c r="G870" s="159"/>
      <c r="H870" s="159" t="str">
        <f>IF(G870="","",INDEX(D.1[Quy cách],MATCH(G870,D.1[Tên sản phẩm],0)))</f>
        <v/>
      </c>
      <c r="I870" s="160" t="str">
        <f>IF(G870="","",INDEX(D.1[ĐVT],MATCH(G870,D.1[Tên sản phẩm],0)))</f>
        <v/>
      </c>
      <c r="J870" s="162" t="str">
        <f>IF(G870="","",INDEX(D.1[Đơn giá nhập
(Hàng tồn đầu kỳ)],MATCH(G870,D.1[Tên sản phẩm],0)))</f>
        <v/>
      </c>
      <c r="K870" s="162" t="str">
        <f t="shared" si="190"/>
        <v/>
      </c>
      <c r="L870" s="159"/>
      <c r="M870" s="163" t="str">
        <f t="shared" si="191"/>
        <v/>
      </c>
      <c r="N870" s="164"/>
      <c r="O870" s="162"/>
      <c r="P870" s="163" t="str">
        <f t="shared" si="192"/>
        <v/>
      </c>
      <c r="Q870" s="164" t="str">
        <f t="shared" ca="1" si="193"/>
        <v/>
      </c>
      <c r="R870" s="163" t="str">
        <f t="shared" si="194"/>
        <v/>
      </c>
      <c r="S870" s="163" t="str">
        <f ca="1">IF(AND(C870&lt;&gt;"",C870&lt;&gt;OFFSET(C870,1,0)),SUMIFS(M.1[Giá có thuế],M.1[Số ĐK],C870),"")</f>
        <v/>
      </c>
      <c r="T870" s="159"/>
      <c r="U870" s="161" t="str">
        <f>IF(T870="","",'Thông Tin Chung'!$L$3)</f>
        <v/>
      </c>
      <c r="V870" s="163" t="str">
        <f t="shared" ca="1" si="195"/>
        <v/>
      </c>
      <c r="W870" s="165"/>
      <c r="X870" s="155" t="str">
        <f ca="1">IF(C870="","",IF(OR(D870&lt;NgayBatDau,D870&gt;NgayKetThuc),"Ngày tháng phải nằm trong kỳ báo cáo",IF(AND(F870&lt;&gt;"",COUNTIF(D.3[Tên nhà cung cấp],F870)=0),"Tên NCC chưa khai báo trong DSNCC",IF(AND(G870&lt;&gt;"",COUNTIF(D.1[Tên sản phẩm],G870)=0),"SP này chưa khai báo trong DSSP",""))))</f>
        <v/>
      </c>
      <c r="Y870" s="23" t="str">
        <f t="shared" ca="1" si="197"/>
        <v/>
      </c>
      <c r="Z870" s="23" t="str">
        <f t="shared" ca="1" si="198"/>
        <v/>
      </c>
      <c r="AA870" s="23" t="str">
        <f t="shared" ca="1" si="199"/>
        <v/>
      </c>
    </row>
    <row r="871" spans="2:27" ht="27.75" customHeight="1" x14ac:dyDescent="0.2">
      <c r="B871" s="7">
        <f t="shared" si="186"/>
        <v>868</v>
      </c>
      <c r="C871" s="7" t="str">
        <f t="shared" ca="1" si="196"/>
        <v/>
      </c>
      <c r="D871" s="156" t="str">
        <f t="shared" ca="1" si="187"/>
        <v/>
      </c>
      <c r="E871" s="157" t="str">
        <f t="shared" ca="1" si="188"/>
        <v/>
      </c>
      <c r="F871" s="158" t="str">
        <f t="shared" ca="1" si="189"/>
        <v/>
      </c>
      <c r="G871" s="159"/>
      <c r="H871" s="159" t="str">
        <f>IF(G871="","",INDEX(D.1[Quy cách],MATCH(G871,D.1[Tên sản phẩm],0)))</f>
        <v/>
      </c>
      <c r="I871" s="160" t="str">
        <f>IF(G871="","",INDEX(D.1[ĐVT],MATCH(G871,D.1[Tên sản phẩm],0)))</f>
        <v/>
      </c>
      <c r="J871" s="162" t="str">
        <f>IF(G871="","",INDEX(D.1[Đơn giá nhập
(Hàng tồn đầu kỳ)],MATCH(G871,D.1[Tên sản phẩm],0)))</f>
        <v/>
      </c>
      <c r="K871" s="162" t="str">
        <f t="shared" si="190"/>
        <v/>
      </c>
      <c r="L871" s="159"/>
      <c r="M871" s="163" t="str">
        <f t="shared" si="191"/>
        <v/>
      </c>
      <c r="N871" s="164"/>
      <c r="O871" s="162"/>
      <c r="P871" s="163" t="str">
        <f t="shared" si="192"/>
        <v/>
      </c>
      <c r="Q871" s="164" t="str">
        <f t="shared" ca="1" si="193"/>
        <v/>
      </c>
      <c r="R871" s="163" t="str">
        <f t="shared" si="194"/>
        <v/>
      </c>
      <c r="S871" s="163" t="str">
        <f ca="1">IF(AND(C871&lt;&gt;"",C871&lt;&gt;OFFSET(C871,1,0)),SUMIFS(M.1[Giá có thuế],M.1[Số ĐK],C871),"")</f>
        <v/>
      </c>
      <c r="T871" s="159"/>
      <c r="U871" s="161" t="str">
        <f>IF(T871="","",'Thông Tin Chung'!$L$3)</f>
        <v/>
      </c>
      <c r="V871" s="163" t="str">
        <f t="shared" ca="1" si="195"/>
        <v/>
      </c>
      <c r="W871" s="165"/>
      <c r="X871" s="155" t="str">
        <f ca="1">IF(C871="","",IF(OR(D871&lt;NgayBatDau,D871&gt;NgayKetThuc),"Ngày tháng phải nằm trong kỳ báo cáo",IF(AND(F871&lt;&gt;"",COUNTIF(D.3[Tên nhà cung cấp],F871)=0),"Tên NCC chưa khai báo trong DSNCC",IF(AND(G871&lt;&gt;"",COUNTIF(D.1[Tên sản phẩm],G871)=0),"SP này chưa khai báo trong DSSP",""))))</f>
        <v/>
      </c>
      <c r="Y871" s="23" t="str">
        <f t="shared" ca="1" si="197"/>
        <v/>
      </c>
      <c r="Z871" s="23" t="str">
        <f t="shared" ca="1" si="198"/>
        <v/>
      </c>
      <c r="AA871" s="23" t="str">
        <f t="shared" ca="1" si="199"/>
        <v/>
      </c>
    </row>
    <row r="872" spans="2:27" ht="27.75" customHeight="1" x14ac:dyDescent="0.2">
      <c r="B872" s="7">
        <f t="shared" si="186"/>
        <v>869</v>
      </c>
      <c r="C872" s="7" t="str">
        <f t="shared" ca="1" si="196"/>
        <v/>
      </c>
      <c r="D872" s="156" t="str">
        <f t="shared" ca="1" si="187"/>
        <v/>
      </c>
      <c r="E872" s="157" t="str">
        <f t="shared" ca="1" si="188"/>
        <v/>
      </c>
      <c r="F872" s="158" t="str">
        <f t="shared" ca="1" si="189"/>
        <v/>
      </c>
      <c r="G872" s="159"/>
      <c r="H872" s="159" t="str">
        <f>IF(G872="","",INDEX(D.1[Quy cách],MATCH(G872,D.1[Tên sản phẩm],0)))</f>
        <v/>
      </c>
      <c r="I872" s="160" t="str">
        <f>IF(G872="","",INDEX(D.1[ĐVT],MATCH(G872,D.1[Tên sản phẩm],0)))</f>
        <v/>
      </c>
      <c r="J872" s="162" t="str">
        <f>IF(G872="","",INDEX(D.1[Đơn giá nhập
(Hàng tồn đầu kỳ)],MATCH(G872,D.1[Tên sản phẩm],0)))</f>
        <v/>
      </c>
      <c r="K872" s="162" t="str">
        <f t="shared" si="190"/>
        <v/>
      </c>
      <c r="L872" s="159"/>
      <c r="M872" s="163" t="str">
        <f t="shared" si="191"/>
        <v/>
      </c>
      <c r="N872" s="164"/>
      <c r="O872" s="162"/>
      <c r="P872" s="163" t="str">
        <f t="shared" si="192"/>
        <v/>
      </c>
      <c r="Q872" s="164" t="str">
        <f t="shared" ca="1" si="193"/>
        <v/>
      </c>
      <c r="R872" s="163" t="str">
        <f t="shared" si="194"/>
        <v/>
      </c>
      <c r="S872" s="163" t="str">
        <f ca="1">IF(AND(C872&lt;&gt;"",C872&lt;&gt;OFFSET(C872,1,0)),SUMIFS(M.1[Giá có thuế],M.1[Số ĐK],C872),"")</f>
        <v/>
      </c>
      <c r="T872" s="159"/>
      <c r="U872" s="161" t="str">
        <f>IF(T872="","",'Thông Tin Chung'!$L$3)</f>
        <v/>
      </c>
      <c r="V872" s="163" t="str">
        <f t="shared" ca="1" si="195"/>
        <v/>
      </c>
      <c r="W872" s="165"/>
      <c r="X872" s="155" t="str">
        <f ca="1">IF(C872="","",IF(OR(D872&lt;NgayBatDau,D872&gt;NgayKetThuc),"Ngày tháng phải nằm trong kỳ báo cáo",IF(AND(F872&lt;&gt;"",COUNTIF(D.3[Tên nhà cung cấp],F872)=0),"Tên NCC chưa khai báo trong DSNCC",IF(AND(G872&lt;&gt;"",COUNTIF(D.1[Tên sản phẩm],G872)=0),"SP này chưa khai báo trong DSSP",""))))</f>
        <v/>
      </c>
      <c r="Y872" s="23" t="str">
        <f t="shared" ca="1" si="197"/>
        <v/>
      </c>
      <c r="Z872" s="23" t="str">
        <f t="shared" ca="1" si="198"/>
        <v/>
      </c>
      <c r="AA872" s="23" t="str">
        <f t="shared" ca="1" si="199"/>
        <v/>
      </c>
    </row>
    <row r="873" spans="2:27" ht="27.75" customHeight="1" x14ac:dyDescent="0.2">
      <c r="B873" s="7">
        <f t="shared" si="186"/>
        <v>870</v>
      </c>
      <c r="C873" s="7" t="str">
        <f t="shared" ca="1" si="196"/>
        <v/>
      </c>
      <c r="D873" s="156" t="str">
        <f t="shared" ca="1" si="187"/>
        <v/>
      </c>
      <c r="E873" s="157" t="str">
        <f t="shared" ca="1" si="188"/>
        <v/>
      </c>
      <c r="F873" s="158" t="str">
        <f t="shared" ca="1" si="189"/>
        <v/>
      </c>
      <c r="G873" s="159"/>
      <c r="H873" s="159" t="str">
        <f>IF(G873="","",INDEX(D.1[Quy cách],MATCH(G873,D.1[Tên sản phẩm],0)))</f>
        <v/>
      </c>
      <c r="I873" s="160" t="str">
        <f>IF(G873="","",INDEX(D.1[ĐVT],MATCH(G873,D.1[Tên sản phẩm],0)))</f>
        <v/>
      </c>
      <c r="J873" s="162" t="str">
        <f>IF(G873="","",INDEX(D.1[Đơn giá nhập
(Hàng tồn đầu kỳ)],MATCH(G873,D.1[Tên sản phẩm],0)))</f>
        <v/>
      </c>
      <c r="K873" s="162" t="str">
        <f t="shared" si="190"/>
        <v/>
      </c>
      <c r="L873" s="159"/>
      <c r="M873" s="163" t="str">
        <f t="shared" si="191"/>
        <v/>
      </c>
      <c r="N873" s="164"/>
      <c r="O873" s="162"/>
      <c r="P873" s="163" t="str">
        <f t="shared" si="192"/>
        <v/>
      </c>
      <c r="Q873" s="164" t="str">
        <f t="shared" ca="1" si="193"/>
        <v/>
      </c>
      <c r="R873" s="163" t="str">
        <f t="shared" si="194"/>
        <v/>
      </c>
      <c r="S873" s="163" t="str">
        <f ca="1">IF(AND(C873&lt;&gt;"",C873&lt;&gt;OFFSET(C873,1,0)),SUMIFS(M.1[Giá có thuế],M.1[Số ĐK],C873),"")</f>
        <v/>
      </c>
      <c r="T873" s="159"/>
      <c r="U873" s="161" t="str">
        <f>IF(T873="","",'Thông Tin Chung'!$L$3)</f>
        <v/>
      </c>
      <c r="V873" s="163" t="str">
        <f t="shared" ca="1" si="195"/>
        <v/>
      </c>
      <c r="W873" s="165"/>
      <c r="X873" s="155" t="str">
        <f ca="1">IF(C873="","",IF(OR(D873&lt;NgayBatDau,D873&gt;NgayKetThuc),"Ngày tháng phải nằm trong kỳ báo cáo",IF(AND(F873&lt;&gt;"",COUNTIF(D.3[Tên nhà cung cấp],F873)=0),"Tên NCC chưa khai báo trong DSNCC",IF(AND(G873&lt;&gt;"",COUNTIF(D.1[Tên sản phẩm],G873)=0),"SP này chưa khai báo trong DSSP",""))))</f>
        <v/>
      </c>
      <c r="Y873" s="23" t="str">
        <f t="shared" ca="1" si="197"/>
        <v/>
      </c>
      <c r="Z873" s="23" t="str">
        <f t="shared" ca="1" si="198"/>
        <v/>
      </c>
      <c r="AA873" s="23" t="str">
        <f t="shared" ca="1" si="199"/>
        <v/>
      </c>
    </row>
    <row r="874" spans="2:27" ht="27.75" customHeight="1" x14ac:dyDescent="0.2">
      <c r="B874" s="7">
        <f t="shared" si="186"/>
        <v>871</v>
      </c>
      <c r="C874" s="7" t="str">
        <f t="shared" ca="1" si="196"/>
        <v/>
      </c>
      <c r="D874" s="156" t="str">
        <f t="shared" ca="1" si="187"/>
        <v/>
      </c>
      <c r="E874" s="157" t="str">
        <f t="shared" ca="1" si="188"/>
        <v/>
      </c>
      <c r="F874" s="158" t="str">
        <f t="shared" ca="1" si="189"/>
        <v/>
      </c>
      <c r="G874" s="159"/>
      <c r="H874" s="159" t="str">
        <f>IF(G874="","",INDEX(D.1[Quy cách],MATCH(G874,D.1[Tên sản phẩm],0)))</f>
        <v/>
      </c>
      <c r="I874" s="160" t="str">
        <f>IF(G874="","",INDEX(D.1[ĐVT],MATCH(G874,D.1[Tên sản phẩm],0)))</f>
        <v/>
      </c>
      <c r="J874" s="162" t="str">
        <f>IF(G874="","",INDEX(D.1[Đơn giá nhập
(Hàng tồn đầu kỳ)],MATCH(G874,D.1[Tên sản phẩm],0)))</f>
        <v/>
      </c>
      <c r="K874" s="162" t="str">
        <f t="shared" si="190"/>
        <v/>
      </c>
      <c r="L874" s="159"/>
      <c r="M874" s="163" t="str">
        <f t="shared" si="191"/>
        <v/>
      </c>
      <c r="N874" s="164"/>
      <c r="O874" s="162"/>
      <c r="P874" s="163" t="str">
        <f t="shared" si="192"/>
        <v/>
      </c>
      <c r="Q874" s="164" t="str">
        <f t="shared" ca="1" si="193"/>
        <v/>
      </c>
      <c r="R874" s="163" t="str">
        <f t="shared" si="194"/>
        <v/>
      </c>
      <c r="S874" s="163" t="str">
        <f ca="1">IF(AND(C874&lt;&gt;"",C874&lt;&gt;OFFSET(C874,1,0)),SUMIFS(M.1[Giá có thuế],M.1[Số ĐK],C874),"")</f>
        <v/>
      </c>
      <c r="T874" s="159"/>
      <c r="U874" s="161" t="str">
        <f>IF(T874="","",'Thông Tin Chung'!$L$3)</f>
        <v/>
      </c>
      <c r="V874" s="163" t="str">
        <f t="shared" ca="1" si="195"/>
        <v/>
      </c>
      <c r="W874" s="165"/>
      <c r="X874" s="155" t="str">
        <f ca="1">IF(C874="","",IF(OR(D874&lt;NgayBatDau,D874&gt;NgayKetThuc),"Ngày tháng phải nằm trong kỳ báo cáo",IF(AND(F874&lt;&gt;"",COUNTIF(D.3[Tên nhà cung cấp],F874)=0),"Tên NCC chưa khai báo trong DSNCC",IF(AND(G874&lt;&gt;"",COUNTIF(D.1[Tên sản phẩm],G874)=0),"SP này chưa khai báo trong DSSP",""))))</f>
        <v/>
      </c>
      <c r="Y874" s="23" t="str">
        <f t="shared" ca="1" si="197"/>
        <v/>
      </c>
      <c r="Z874" s="23" t="str">
        <f t="shared" ca="1" si="198"/>
        <v/>
      </c>
      <c r="AA874" s="23" t="str">
        <f t="shared" ca="1" si="199"/>
        <v/>
      </c>
    </row>
    <row r="875" spans="2:27" ht="27.75" customHeight="1" x14ac:dyDescent="0.2">
      <c r="B875" s="7">
        <f t="shared" si="186"/>
        <v>872</v>
      </c>
      <c r="C875" s="7" t="str">
        <f t="shared" ca="1" si="196"/>
        <v/>
      </c>
      <c r="D875" s="156" t="str">
        <f t="shared" ca="1" si="187"/>
        <v/>
      </c>
      <c r="E875" s="157" t="str">
        <f t="shared" ca="1" si="188"/>
        <v/>
      </c>
      <c r="F875" s="158" t="str">
        <f t="shared" ca="1" si="189"/>
        <v/>
      </c>
      <c r="G875" s="159"/>
      <c r="H875" s="159" t="str">
        <f>IF(G875="","",INDEX(D.1[Quy cách],MATCH(G875,D.1[Tên sản phẩm],0)))</f>
        <v/>
      </c>
      <c r="I875" s="160" t="str">
        <f>IF(G875="","",INDEX(D.1[ĐVT],MATCH(G875,D.1[Tên sản phẩm],0)))</f>
        <v/>
      </c>
      <c r="J875" s="162" t="str">
        <f>IF(G875="","",INDEX(D.1[Đơn giá nhập
(Hàng tồn đầu kỳ)],MATCH(G875,D.1[Tên sản phẩm],0)))</f>
        <v/>
      </c>
      <c r="K875" s="162" t="str">
        <f t="shared" si="190"/>
        <v/>
      </c>
      <c r="L875" s="159"/>
      <c r="M875" s="163" t="str">
        <f t="shared" si="191"/>
        <v/>
      </c>
      <c r="N875" s="164"/>
      <c r="O875" s="162"/>
      <c r="P875" s="163" t="str">
        <f t="shared" si="192"/>
        <v/>
      </c>
      <c r="Q875" s="164" t="str">
        <f t="shared" ca="1" si="193"/>
        <v/>
      </c>
      <c r="R875" s="163" t="str">
        <f t="shared" si="194"/>
        <v/>
      </c>
      <c r="S875" s="163" t="str">
        <f ca="1">IF(AND(C875&lt;&gt;"",C875&lt;&gt;OFFSET(C875,1,0)),SUMIFS(M.1[Giá có thuế],M.1[Số ĐK],C875),"")</f>
        <v/>
      </c>
      <c r="T875" s="159"/>
      <c r="U875" s="161" t="str">
        <f>IF(T875="","",'Thông Tin Chung'!$L$3)</f>
        <v/>
      </c>
      <c r="V875" s="163" t="str">
        <f t="shared" ca="1" si="195"/>
        <v/>
      </c>
      <c r="W875" s="165"/>
      <c r="X875" s="155" t="str">
        <f ca="1">IF(C875="","",IF(OR(D875&lt;NgayBatDau,D875&gt;NgayKetThuc),"Ngày tháng phải nằm trong kỳ báo cáo",IF(AND(F875&lt;&gt;"",COUNTIF(D.3[Tên nhà cung cấp],F875)=0),"Tên NCC chưa khai báo trong DSNCC",IF(AND(G875&lt;&gt;"",COUNTIF(D.1[Tên sản phẩm],G875)=0),"SP này chưa khai báo trong DSSP",""))))</f>
        <v/>
      </c>
      <c r="Y875" s="23" t="str">
        <f t="shared" ca="1" si="197"/>
        <v/>
      </c>
      <c r="Z875" s="23" t="str">
        <f t="shared" ca="1" si="198"/>
        <v/>
      </c>
      <c r="AA875" s="23" t="str">
        <f t="shared" ca="1" si="199"/>
        <v/>
      </c>
    </row>
    <row r="876" spans="2:27" ht="27.75" customHeight="1" x14ac:dyDescent="0.2">
      <c r="B876" s="7">
        <f t="shared" si="186"/>
        <v>873</v>
      </c>
      <c r="C876" s="7" t="str">
        <f t="shared" ca="1" si="196"/>
        <v/>
      </c>
      <c r="D876" s="156" t="str">
        <f t="shared" ca="1" si="187"/>
        <v/>
      </c>
      <c r="E876" s="157" t="str">
        <f t="shared" ca="1" si="188"/>
        <v/>
      </c>
      <c r="F876" s="158" t="str">
        <f t="shared" ca="1" si="189"/>
        <v/>
      </c>
      <c r="G876" s="159"/>
      <c r="H876" s="159" t="str">
        <f>IF(G876="","",INDEX(D.1[Quy cách],MATCH(G876,D.1[Tên sản phẩm],0)))</f>
        <v/>
      </c>
      <c r="I876" s="160" t="str">
        <f>IF(G876="","",INDEX(D.1[ĐVT],MATCH(G876,D.1[Tên sản phẩm],0)))</f>
        <v/>
      </c>
      <c r="J876" s="162" t="str">
        <f>IF(G876="","",INDEX(D.1[Đơn giá nhập
(Hàng tồn đầu kỳ)],MATCH(G876,D.1[Tên sản phẩm],0)))</f>
        <v/>
      </c>
      <c r="K876" s="162" t="str">
        <f t="shared" si="190"/>
        <v/>
      </c>
      <c r="L876" s="159"/>
      <c r="M876" s="163" t="str">
        <f t="shared" si="191"/>
        <v/>
      </c>
      <c r="N876" s="164"/>
      <c r="O876" s="162"/>
      <c r="P876" s="163" t="str">
        <f t="shared" si="192"/>
        <v/>
      </c>
      <c r="Q876" s="164" t="str">
        <f t="shared" ca="1" si="193"/>
        <v/>
      </c>
      <c r="R876" s="163" t="str">
        <f t="shared" si="194"/>
        <v/>
      </c>
      <c r="S876" s="163" t="str">
        <f ca="1">IF(AND(C876&lt;&gt;"",C876&lt;&gt;OFFSET(C876,1,0)),SUMIFS(M.1[Giá có thuế],M.1[Số ĐK],C876),"")</f>
        <v/>
      </c>
      <c r="T876" s="159"/>
      <c r="U876" s="161" t="str">
        <f>IF(T876="","",'Thông Tin Chung'!$L$3)</f>
        <v/>
      </c>
      <c r="V876" s="163" t="str">
        <f t="shared" ca="1" si="195"/>
        <v/>
      </c>
      <c r="W876" s="165"/>
      <c r="X876" s="155" t="str">
        <f ca="1">IF(C876="","",IF(OR(D876&lt;NgayBatDau,D876&gt;NgayKetThuc),"Ngày tháng phải nằm trong kỳ báo cáo",IF(AND(F876&lt;&gt;"",COUNTIF(D.3[Tên nhà cung cấp],F876)=0),"Tên NCC chưa khai báo trong DSNCC",IF(AND(G876&lt;&gt;"",COUNTIF(D.1[Tên sản phẩm],G876)=0),"SP này chưa khai báo trong DSSP",""))))</f>
        <v/>
      </c>
      <c r="Y876" s="23" t="str">
        <f t="shared" ca="1" si="197"/>
        <v/>
      </c>
      <c r="Z876" s="23" t="str">
        <f t="shared" ca="1" si="198"/>
        <v/>
      </c>
      <c r="AA876" s="23" t="str">
        <f t="shared" ca="1" si="199"/>
        <v/>
      </c>
    </row>
    <row r="877" spans="2:27" ht="27.75" customHeight="1" x14ac:dyDescent="0.2">
      <c r="B877" s="7">
        <f t="shared" si="186"/>
        <v>874</v>
      </c>
      <c r="C877" s="7" t="str">
        <f t="shared" ca="1" si="196"/>
        <v/>
      </c>
      <c r="D877" s="156" t="str">
        <f t="shared" ca="1" si="187"/>
        <v/>
      </c>
      <c r="E877" s="157" t="str">
        <f t="shared" ca="1" si="188"/>
        <v/>
      </c>
      <c r="F877" s="158" t="str">
        <f t="shared" ca="1" si="189"/>
        <v/>
      </c>
      <c r="G877" s="159"/>
      <c r="H877" s="159" t="str">
        <f>IF(G877="","",INDEX(D.1[Quy cách],MATCH(G877,D.1[Tên sản phẩm],0)))</f>
        <v/>
      </c>
      <c r="I877" s="160" t="str">
        <f>IF(G877="","",INDEX(D.1[ĐVT],MATCH(G877,D.1[Tên sản phẩm],0)))</f>
        <v/>
      </c>
      <c r="J877" s="162" t="str">
        <f>IF(G877="","",INDEX(D.1[Đơn giá nhập
(Hàng tồn đầu kỳ)],MATCH(G877,D.1[Tên sản phẩm],0)))</f>
        <v/>
      </c>
      <c r="K877" s="162" t="str">
        <f t="shared" si="190"/>
        <v/>
      </c>
      <c r="L877" s="159"/>
      <c r="M877" s="163" t="str">
        <f t="shared" si="191"/>
        <v/>
      </c>
      <c r="N877" s="164"/>
      <c r="O877" s="162"/>
      <c r="P877" s="163" t="str">
        <f t="shared" si="192"/>
        <v/>
      </c>
      <c r="Q877" s="164" t="str">
        <f t="shared" ca="1" si="193"/>
        <v/>
      </c>
      <c r="R877" s="163" t="str">
        <f t="shared" si="194"/>
        <v/>
      </c>
      <c r="S877" s="163" t="str">
        <f ca="1">IF(AND(C877&lt;&gt;"",C877&lt;&gt;OFFSET(C877,1,0)),SUMIFS(M.1[Giá có thuế],M.1[Số ĐK],C877),"")</f>
        <v/>
      </c>
      <c r="T877" s="159"/>
      <c r="U877" s="161" t="str">
        <f>IF(T877="","",'Thông Tin Chung'!$L$3)</f>
        <v/>
      </c>
      <c r="V877" s="163" t="str">
        <f t="shared" ca="1" si="195"/>
        <v/>
      </c>
      <c r="W877" s="165"/>
      <c r="X877" s="155" t="str">
        <f ca="1">IF(C877="","",IF(OR(D877&lt;NgayBatDau,D877&gt;NgayKetThuc),"Ngày tháng phải nằm trong kỳ báo cáo",IF(AND(F877&lt;&gt;"",COUNTIF(D.3[Tên nhà cung cấp],F877)=0),"Tên NCC chưa khai báo trong DSNCC",IF(AND(G877&lt;&gt;"",COUNTIF(D.1[Tên sản phẩm],G877)=0),"SP này chưa khai báo trong DSSP",""))))</f>
        <v/>
      </c>
      <c r="Y877" s="23" t="str">
        <f t="shared" ca="1" si="197"/>
        <v/>
      </c>
      <c r="Z877" s="23" t="str">
        <f t="shared" ca="1" si="198"/>
        <v/>
      </c>
      <c r="AA877" s="23" t="str">
        <f t="shared" ca="1" si="199"/>
        <v/>
      </c>
    </row>
    <row r="878" spans="2:27" ht="27.75" customHeight="1" x14ac:dyDescent="0.2">
      <c r="B878" s="7">
        <f t="shared" si="186"/>
        <v>875</v>
      </c>
      <c r="C878" s="7" t="str">
        <f t="shared" ca="1" si="196"/>
        <v/>
      </c>
      <c r="D878" s="156" t="str">
        <f t="shared" ca="1" si="187"/>
        <v/>
      </c>
      <c r="E878" s="157" t="str">
        <f t="shared" ca="1" si="188"/>
        <v/>
      </c>
      <c r="F878" s="158" t="str">
        <f t="shared" ca="1" si="189"/>
        <v/>
      </c>
      <c r="G878" s="159"/>
      <c r="H878" s="159" t="str">
        <f>IF(G878="","",INDEX(D.1[Quy cách],MATCH(G878,D.1[Tên sản phẩm],0)))</f>
        <v/>
      </c>
      <c r="I878" s="160" t="str">
        <f>IF(G878="","",INDEX(D.1[ĐVT],MATCH(G878,D.1[Tên sản phẩm],0)))</f>
        <v/>
      </c>
      <c r="J878" s="162" t="str">
        <f>IF(G878="","",INDEX(D.1[Đơn giá nhập
(Hàng tồn đầu kỳ)],MATCH(G878,D.1[Tên sản phẩm],0)))</f>
        <v/>
      </c>
      <c r="K878" s="162" t="str">
        <f t="shared" si="190"/>
        <v/>
      </c>
      <c r="L878" s="159"/>
      <c r="M878" s="163" t="str">
        <f t="shared" si="191"/>
        <v/>
      </c>
      <c r="N878" s="164"/>
      <c r="O878" s="162"/>
      <c r="P878" s="163" t="str">
        <f t="shared" si="192"/>
        <v/>
      </c>
      <c r="Q878" s="164" t="str">
        <f t="shared" ca="1" si="193"/>
        <v/>
      </c>
      <c r="R878" s="163" t="str">
        <f t="shared" si="194"/>
        <v/>
      </c>
      <c r="S878" s="163" t="str">
        <f ca="1">IF(AND(C878&lt;&gt;"",C878&lt;&gt;OFFSET(C878,1,0)),SUMIFS(M.1[Giá có thuế],M.1[Số ĐK],C878),"")</f>
        <v/>
      </c>
      <c r="T878" s="159"/>
      <c r="U878" s="161" t="str">
        <f>IF(T878="","",'Thông Tin Chung'!$L$3)</f>
        <v/>
      </c>
      <c r="V878" s="163" t="str">
        <f t="shared" ca="1" si="195"/>
        <v/>
      </c>
      <c r="W878" s="165"/>
      <c r="X878" s="155" t="str">
        <f ca="1">IF(C878="","",IF(OR(D878&lt;NgayBatDau,D878&gt;NgayKetThuc),"Ngày tháng phải nằm trong kỳ báo cáo",IF(AND(F878&lt;&gt;"",COUNTIF(D.3[Tên nhà cung cấp],F878)=0),"Tên NCC chưa khai báo trong DSNCC",IF(AND(G878&lt;&gt;"",COUNTIF(D.1[Tên sản phẩm],G878)=0),"SP này chưa khai báo trong DSSP",""))))</f>
        <v/>
      </c>
      <c r="Y878" s="23" t="str">
        <f t="shared" ca="1" si="197"/>
        <v/>
      </c>
      <c r="Z878" s="23" t="str">
        <f t="shared" ca="1" si="198"/>
        <v/>
      </c>
      <c r="AA878" s="23" t="str">
        <f t="shared" ca="1" si="199"/>
        <v/>
      </c>
    </row>
    <row r="879" spans="2:27" ht="27.75" customHeight="1" x14ac:dyDescent="0.2">
      <c r="B879" s="7">
        <f t="shared" si="186"/>
        <v>876</v>
      </c>
      <c r="C879" s="7" t="str">
        <f t="shared" ca="1" si="196"/>
        <v/>
      </c>
      <c r="D879" s="156" t="str">
        <f t="shared" ca="1" si="187"/>
        <v/>
      </c>
      <c r="E879" s="157" t="str">
        <f t="shared" ca="1" si="188"/>
        <v/>
      </c>
      <c r="F879" s="158" t="str">
        <f t="shared" ca="1" si="189"/>
        <v/>
      </c>
      <c r="G879" s="159"/>
      <c r="H879" s="159" t="str">
        <f>IF(G879="","",INDEX(D.1[Quy cách],MATCH(G879,D.1[Tên sản phẩm],0)))</f>
        <v/>
      </c>
      <c r="I879" s="160" t="str">
        <f>IF(G879="","",INDEX(D.1[ĐVT],MATCH(G879,D.1[Tên sản phẩm],0)))</f>
        <v/>
      </c>
      <c r="J879" s="162" t="str">
        <f>IF(G879="","",INDEX(D.1[Đơn giá nhập
(Hàng tồn đầu kỳ)],MATCH(G879,D.1[Tên sản phẩm],0)))</f>
        <v/>
      </c>
      <c r="K879" s="162" t="str">
        <f t="shared" si="190"/>
        <v/>
      </c>
      <c r="L879" s="159"/>
      <c r="M879" s="163" t="str">
        <f t="shared" si="191"/>
        <v/>
      </c>
      <c r="N879" s="164"/>
      <c r="O879" s="162"/>
      <c r="P879" s="163" t="str">
        <f t="shared" si="192"/>
        <v/>
      </c>
      <c r="Q879" s="164" t="str">
        <f t="shared" ca="1" si="193"/>
        <v/>
      </c>
      <c r="R879" s="163" t="str">
        <f t="shared" si="194"/>
        <v/>
      </c>
      <c r="S879" s="163" t="str">
        <f ca="1">IF(AND(C879&lt;&gt;"",C879&lt;&gt;OFFSET(C879,1,0)),SUMIFS(M.1[Giá có thuế],M.1[Số ĐK],C879),"")</f>
        <v/>
      </c>
      <c r="T879" s="159"/>
      <c r="U879" s="161" t="str">
        <f>IF(T879="","",'Thông Tin Chung'!$L$3)</f>
        <v/>
      </c>
      <c r="V879" s="163" t="str">
        <f t="shared" ca="1" si="195"/>
        <v/>
      </c>
      <c r="W879" s="165"/>
      <c r="X879" s="155" t="str">
        <f ca="1">IF(C879="","",IF(OR(D879&lt;NgayBatDau,D879&gt;NgayKetThuc),"Ngày tháng phải nằm trong kỳ báo cáo",IF(AND(F879&lt;&gt;"",COUNTIF(D.3[Tên nhà cung cấp],F879)=0),"Tên NCC chưa khai báo trong DSNCC",IF(AND(G879&lt;&gt;"",COUNTIF(D.1[Tên sản phẩm],G879)=0),"SP này chưa khai báo trong DSSP",""))))</f>
        <v/>
      </c>
      <c r="Y879" s="23" t="str">
        <f t="shared" ca="1" si="197"/>
        <v/>
      </c>
      <c r="Z879" s="23" t="str">
        <f t="shared" ca="1" si="198"/>
        <v/>
      </c>
      <c r="AA879" s="23" t="str">
        <f t="shared" ca="1" si="199"/>
        <v/>
      </c>
    </row>
    <row r="880" spans="2:27" ht="27.75" customHeight="1" x14ac:dyDescent="0.2">
      <c r="B880" s="7">
        <f t="shared" si="186"/>
        <v>877</v>
      </c>
      <c r="C880" s="7" t="str">
        <f t="shared" ca="1" si="196"/>
        <v/>
      </c>
      <c r="D880" s="156" t="str">
        <f t="shared" ca="1" si="187"/>
        <v/>
      </c>
      <c r="E880" s="157" t="str">
        <f t="shared" ca="1" si="188"/>
        <v/>
      </c>
      <c r="F880" s="158" t="str">
        <f t="shared" ca="1" si="189"/>
        <v/>
      </c>
      <c r="G880" s="159"/>
      <c r="H880" s="159" t="str">
        <f>IF(G880="","",INDEX(D.1[Quy cách],MATCH(G880,D.1[Tên sản phẩm],0)))</f>
        <v/>
      </c>
      <c r="I880" s="160" t="str">
        <f>IF(G880="","",INDEX(D.1[ĐVT],MATCH(G880,D.1[Tên sản phẩm],0)))</f>
        <v/>
      </c>
      <c r="J880" s="162" t="str">
        <f>IF(G880="","",INDEX(D.1[Đơn giá nhập
(Hàng tồn đầu kỳ)],MATCH(G880,D.1[Tên sản phẩm],0)))</f>
        <v/>
      </c>
      <c r="K880" s="162" t="str">
        <f t="shared" si="190"/>
        <v/>
      </c>
      <c r="L880" s="159"/>
      <c r="M880" s="163" t="str">
        <f t="shared" si="191"/>
        <v/>
      </c>
      <c r="N880" s="164"/>
      <c r="O880" s="162"/>
      <c r="P880" s="163" t="str">
        <f t="shared" si="192"/>
        <v/>
      </c>
      <c r="Q880" s="164" t="str">
        <f t="shared" ca="1" si="193"/>
        <v/>
      </c>
      <c r="R880" s="163" t="str">
        <f t="shared" si="194"/>
        <v/>
      </c>
      <c r="S880" s="163" t="str">
        <f ca="1">IF(AND(C880&lt;&gt;"",C880&lt;&gt;OFFSET(C880,1,0)),SUMIFS(M.1[Giá có thuế],M.1[Số ĐK],C880),"")</f>
        <v/>
      </c>
      <c r="T880" s="159"/>
      <c r="U880" s="161" t="str">
        <f>IF(T880="","",'Thông Tin Chung'!$L$3)</f>
        <v/>
      </c>
      <c r="V880" s="163" t="str">
        <f t="shared" ca="1" si="195"/>
        <v/>
      </c>
      <c r="W880" s="165"/>
      <c r="X880" s="155" t="str">
        <f ca="1">IF(C880="","",IF(OR(D880&lt;NgayBatDau,D880&gt;NgayKetThuc),"Ngày tháng phải nằm trong kỳ báo cáo",IF(AND(F880&lt;&gt;"",COUNTIF(D.3[Tên nhà cung cấp],F880)=0),"Tên NCC chưa khai báo trong DSNCC",IF(AND(G880&lt;&gt;"",COUNTIF(D.1[Tên sản phẩm],G880)=0),"SP này chưa khai báo trong DSSP",""))))</f>
        <v/>
      </c>
      <c r="Y880" s="23" t="str">
        <f t="shared" ca="1" si="197"/>
        <v/>
      </c>
      <c r="Z880" s="23" t="str">
        <f t="shared" ca="1" si="198"/>
        <v/>
      </c>
      <c r="AA880" s="23" t="str">
        <f t="shared" ca="1" si="199"/>
        <v/>
      </c>
    </row>
    <row r="881" spans="2:27" ht="27.75" customHeight="1" x14ac:dyDescent="0.2">
      <c r="B881" s="7">
        <f t="shared" si="186"/>
        <v>878</v>
      </c>
      <c r="C881" s="7" t="str">
        <f t="shared" ca="1" si="196"/>
        <v/>
      </c>
      <c r="D881" s="156" t="str">
        <f t="shared" ca="1" si="187"/>
        <v/>
      </c>
      <c r="E881" s="157" t="str">
        <f t="shared" ca="1" si="188"/>
        <v/>
      </c>
      <c r="F881" s="158" t="str">
        <f t="shared" ca="1" si="189"/>
        <v/>
      </c>
      <c r="G881" s="159"/>
      <c r="H881" s="159" t="str">
        <f>IF(G881="","",INDEX(D.1[Quy cách],MATCH(G881,D.1[Tên sản phẩm],0)))</f>
        <v/>
      </c>
      <c r="I881" s="160" t="str">
        <f>IF(G881="","",INDEX(D.1[ĐVT],MATCH(G881,D.1[Tên sản phẩm],0)))</f>
        <v/>
      </c>
      <c r="J881" s="162" t="str">
        <f>IF(G881="","",INDEX(D.1[Đơn giá nhập
(Hàng tồn đầu kỳ)],MATCH(G881,D.1[Tên sản phẩm],0)))</f>
        <v/>
      </c>
      <c r="K881" s="162" t="str">
        <f t="shared" si="190"/>
        <v/>
      </c>
      <c r="L881" s="159"/>
      <c r="M881" s="163" t="str">
        <f t="shared" si="191"/>
        <v/>
      </c>
      <c r="N881" s="164"/>
      <c r="O881" s="162"/>
      <c r="P881" s="163" t="str">
        <f t="shared" si="192"/>
        <v/>
      </c>
      <c r="Q881" s="164" t="str">
        <f t="shared" ca="1" si="193"/>
        <v/>
      </c>
      <c r="R881" s="163" t="str">
        <f t="shared" si="194"/>
        <v/>
      </c>
      <c r="S881" s="163" t="str">
        <f ca="1">IF(AND(C881&lt;&gt;"",C881&lt;&gt;OFFSET(C881,1,0)),SUMIFS(M.1[Giá có thuế],M.1[Số ĐK],C881),"")</f>
        <v/>
      </c>
      <c r="T881" s="159"/>
      <c r="U881" s="161" t="str">
        <f>IF(T881="","",'Thông Tin Chung'!$L$3)</f>
        <v/>
      </c>
      <c r="V881" s="163" t="str">
        <f t="shared" ca="1" si="195"/>
        <v/>
      </c>
      <c r="W881" s="165"/>
      <c r="X881" s="155" t="str">
        <f ca="1">IF(C881="","",IF(OR(D881&lt;NgayBatDau,D881&gt;NgayKetThuc),"Ngày tháng phải nằm trong kỳ báo cáo",IF(AND(F881&lt;&gt;"",COUNTIF(D.3[Tên nhà cung cấp],F881)=0),"Tên NCC chưa khai báo trong DSNCC",IF(AND(G881&lt;&gt;"",COUNTIF(D.1[Tên sản phẩm],G881)=0),"SP này chưa khai báo trong DSSP",""))))</f>
        <v/>
      </c>
      <c r="Y881" s="23" t="str">
        <f t="shared" ca="1" si="197"/>
        <v/>
      </c>
      <c r="Z881" s="23" t="str">
        <f t="shared" ca="1" si="198"/>
        <v/>
      </c>
      <c r="AA881" s="23" t="str">
        <f t="shared" ca="1" si="199"/>
        <v/>
      </c>
    </row>
    <row r="882" spans="2:27" ht="27.75" customHeight="1" x14ac:dyDescent="0.2">
      <c r="B882" s="7">
        <f t="shared" si="186"/>
        <v>879</v>
      </c>
      <c r="C882" s="7" t="str">
        <f t="shared" ca="1" si="196"/>
        <v/>
      </c>
      <c r="D882" s="156" t="str">
        <f t="shared" ca="1" si="187"/>
        <v/>
      </c>
      <c r="E882" s="157" t="str">
        <f t="shared" ca="1" si="188"/>
        <v/>
      </c>
      <c r="F882" s="158" t="str">
        <f t="shared" ca="1" si="189"/>
        <v/>
      </c>
      <c r="G882" s="159"/>
      <c r="H882" s="159" t="str">
        <f>IF(G882="","",INDEX(D.1[Quy cách],MATCH(G882,D.1[Tên sản phẩm],0)))</f>
        <v/>
      </c>
      <c r="I882" s="160" t="str">
        <f>IF(G882="","",INDEX(D.1[ĐVT],MATCH(G882,D.1[Tên sản phẩm],0)))</f>
        <v/>
      </c>
      <c r="J882" s="162" t="str">
        <f>IF(G882="","",INDEX(D.1[Đơn giá nhập
(Hàng tồn đầu kỳ)],MATCH(G882,D.1[Tên sản phẩm],0)))</f>
        <v/>
      </c>
      <c r="K882" s="162" t="str">
        <f t="shared" si="190"/>
        <v/>
      </c>
      <c r="L882" s="159"/>
      <c r="M882" s="163" t="str">
        <f t="shared" si="191"/>
        <v/>
      </c>
      <c r="N882" s="164"/>
      <c r="O882" s="162"/>
      <c r="P882" s="163" t="str">
        <f t="shared" si="192"/>
        <v/>
      </c>
      <c r="Q882" s="164" t="str">
        <f t="shared" ca="1" si="193"/>
        <v/>
      </c>
      <c r="R882" s="163" t="str">
        <f t="shared" si="194"/>
        <v/>
      </c>
      <c r="S882" s="163" t="str">
        <f ca="1">IF(AND(C882&lt;&gt;"",C882&lt;&gt;OFFSET(C882,1,0)),SUMIFS(M.1[Giá có thuế],M.1[Số ĐK],C882),"")</f>
        <v/>
      </c>
      <c r="T882" s="159"/>
      <c r="U882" s="161" t="str">
        <f>IF(T882="","",'Thông Tin Chung'!$L$3)</f>
        <v/>
      </c>
      <c r="V882" s="163" t="str">
        <f t="shared" ca="1" si="195"/>
        <v/>
      </c>
      <c r="W882" s="165"/>
      <c r="X882" s="155" t="str">
        <f ca="1">IF(C882="","",IF(OR(D882&lt;NgayBatDau,D882&gt;NgayKetThuc),"Ngày tháng phải nằm trong kỳ báo cáo",IF(AND(F882&lt;&gt;"",COUNTIF(D.3[Tên nhà cung cấp],F882)=0),"Tên NCC chưa khai báo trong DSNCC",IF(AND(G882&lt;&gt;"",COUNTIF(D.1[Tên sản phẩm],G882)=0),"SP này chưa khai báo trong DSSP",""))))</f>
        <v/>
      </c>
      <c r="Y882" s="23" t="str">
        <f t="shared" ca="1" si="197"/>
        <v/>
      </c>
      <c r="Z882" s="23" t="str">
        <f t="shared" ca="1" si="198"/>
        <v/>
      </c>
      <c r="AA882" s="23" t="str">
        <f t="shared" ca="1" si="199"/>
        <v/>
      </c>
    </row>
    <row r="883" spans="2:27" ht="27.75" customHeight="1" x14ac:dyDescent="0.2">
      <c r="B883" s="7">
        <f t="shared" si="186"/>
        <v>880</v>
      </c>
      <c r="C883" s="7" t="str">
        <f t="shared" ca="1" si="196"/>
        <v/>
      </c>
      <c r="D883" s="156" t="str">
        <f t="shared" ca="1" si="187"/>
        <v/>
      </c>
      <c r="E883" s="157" t="str">
        <f t="shared" ca="1" si="188"/>
        <v/>
      </c>
      <c r="F883" s="158" t="str">
        <f t="shared" ca="1" si="189"/>
        <v/>
      </c>
      <c r="G883" s="159"/>
      <c r="H883" s="159" t="str">
        <f>IF(G883="","",INDEX(D.1[Quy cách],MATCH(G883,D.1[Tên sản phẩm],0)))</f>
        <v/>
      </c>
      <c r="I883" s="160" t="str">
        <f>IF(G883="","",INDEX(D.1[ĐVT],MATCH(G883,D.1[Tên sản phẩm],0)))</f>
        <v/>
      </c>
      <c r="J883" s="162" t="str">
        <f>IF(G883="","",INDEX(D.1[Đơn giá nhập
(Hàng tồn đầu kỳ)],MATCH(G883,D.1[Tên sản phẩm],0)))</f>
        <v/>
      </c>
      <c r="K883" s="162" t="str">
        <f t="shared" si="190"/>
        <v/>
      </c>
      <c r="L883" s="159"/>
      <c r="M883" s="163" t="str">
        <f t="shared" si="191"/>
        <v/>
      </c>
      <c r="N883" s="164"/>
      <c r="O883" s="162"/>
      <c r="P883" s="163" t="str">
        <f t="shared" si="192"/>
        <v/>
      </c>
      <c r="Q883" s="164" t="str">
        <f t="shared" ca="1" si="193"/>
        <v/>
      </c>
      <c r="R883" s="163" t="str">
        <f t="shared" si="194"/>
        <v/>
      </c>
      <c r="S883" s="163" t="str">
        <f ca="1">IF(AND(C883&lt;&gt;"",C883&lt;&gt;OFFSET(C883,1,0)),SUMIFS(M.1[Giá có thuế],M.1[Số ĐK],C883),"")</f>
        <v/>
      </c>
      <c r="T883" s="159"/>
      <c r="U883" s="161" t="str">
        <f>IF(T883="","",'Thông Tin Chung'!$L$3)</f>
        <v/>
      </c>
      <c r="V883" s="163" t="str">
        <f t="shared" ca="1" si="195"/>
        <v/>
      </c>
      <c r="W883" s="165"/>
      <c r="X883" s="155" t="str">
        <f ca="1">IF(C883="","",IF(OR(D883&lt;NgayBatDau,D883&gt;NgayKetThuc),"Ngày tháng phải nằm trong kỳ báo cáo",IF(AND(F883&lt;&gt;"",COUNTIF(D.3[Tên nhà cung cấp],F883)=0),"Tên NCC chưa khai báo trong DSNCC",IF(AND(G883&lt;&gt;"",COUNTIF(D.1[Tên sản phẩm],G883)=0),"SP này chưa khai báo trong DSSP",""))))</f>
        <v/>
      </c>
      <c r="Y883" s="23" t="str">
        <f t="shared" ca="1" si="197"/>
        <v/>
      </c>
      <c r="Z883" s="23" t="str">
        <f t="shared" ca="1" si="198"/>
        <v/>
      </c>
      <c r="AA883" s="23" t="str">
        <f t="shared" ca="1" si="199"/>
        <v/>
      </c>
    </row>
    <row r="884" spans="2:27" ht="27.75" customHeight="1" x14ac:dyDescent="0.2">
      <c r="B884" s="7">
        <f t="shared" si="186"/>
        <v>881</v>
      </c>
      <c r="C884" s="7" t="str">
        <f t="shared" ca="1" si="196"/>
        <v/>
      </c>
      <c r="D884" s="156" t="str">
        <f t="shared" ca="1" si="187"/>
        <v/>
      </c>
      <c r="E884" s="157" t="str">
        <f t="shared" ca="1" si="188"/>
        <v/>
      </c>
      <c r="F884" s="158" t="str">
        <f t="shared" ca="1" si="189"/>
        <v/>
      </c>
      <c r="G884" s="159"/>
      <c r="H884" s="159" t="str">
        <f>IF(G884="","",INDEX(D.1[Quy cách],MATCH(G884,D.1[Tên sản phẩm],0)))</f>
        <v/>
      </c>
      <c r="I884" s="160" t="str">
        <f>IF(G884="","",INDEX(D.1[ĐVT],MATCH(G884,D.1[Tên sản phẩm],0)))</f>
        <v/>
      </c>
      <c r="J884" s="162" t="str">
        <f>IF(G884="","",INDEX(D.1[Đơn giá nhập
(Hàng tồn đầu kỳ)],MATCH(G884,D.1[Tên sản phẩm],0)))</f>
        <v/>
      </c>
      <c r="K884" s="162" t="str">
        <f t="shared" si="190"/>
        <v/>
      </c>
      <c r="L884" s="159"/>
      <c r="M884" s="163" t="str">
        <f t="shared" si="191"/>
        <v/>
      </c>
      <c r="N884" s="164"/>
      <c r="O884" s="162"/>
      <c r="P884" s="163" t="str">
        <f t="shared" si="192"/>
        <v/>
      </c>
      <c r="Q884" s="164" t="str">
        <f t="shared" ca="1" si="193"/>
        <v/>
      </c>
      <c r="R884" s="163" t="str">
        <f t="shared" si="194"/>
        <v/>
      </c>
      <c r="S884" s="163" t="str">
        <f ca="1">IF(AND(C884&lt;&gt;"",C884&lt;&gt;OFFSET(C884,1,0)),SUMIFS(M.1[Giá có thuế],M.1[Số ĐK],C884),"")</f>
        <v/>
      </c>
      <c r="T884" s="159"/>
      <c r="U884" s="161" t="str">
        <f>IF(T884="","",'Thông Tin Chung'!$L$3)</f>
        <v/>
      </c>
      <c r="V884" s="163" t="str">
        <f t="shared" ca="1" si="195"/>
        <v/>
      </c>
      <c r="W884" s="165"/>
      <c r="X884" s="155" t="str">
        <f ca="1">IF(C884="","",IF(OR(D884&lt;NgayBatDau,D884&gt;NgayKetThuc),"Ngày tháng phải nằm trong kỳ báo cáo",IF(AND(F884&lt;&gt;"",COUNTIF(D.3[Tên nhà cung cấp],F884)=0),"Tên NCC chưa khai báo trong DSNCC",IF(AND(G884&lt;&gt;"",COUNTIF(D.1[Tên sản phẩm],G884)=0),"SP này chưa khai báo trong DSSP",""))))</f>
        <v/>
      </c>
      <c r="Y884" s="23" t="str">
        <f t="shared" ca="1" si="197"/>
        <v/>
      </c>
      <c r="Z884" s="23" t="str">
        <f t="shared" ca="1" si="198"/>
        <v/>
      </c>
      <c r="AA884" s="23" t="str">
        <f t="shared" ca="1" si="199"/>
        <v/>
      </c>
    </row>
    <row r="885" spans="2:27" ht="27.75" customHeight="1" x14ac:dyDescent="0.2">
      <c r="B885" s="7">
        <f t="shared" si="186"/>
        <v>882</v>
      </c>
      <c r="C885" s="7" t="str">
        <f t="shared" ca="1" si="196"/>
        <v/>
      </c>
      <c r="D885" s="156" t="str">
        <f t="shared" ca="1" si="187"/>
        <v/>
      </c>
      <c r="E885" s="157" t="str">
        <f t="shared" ca="1" si="188"/>
        <v/>
      </c>
      <c r="F885" s="158" t="str">
        <f t="shared" ca="1" si="189"/>
        <v/>
      </c>
      <c r="G885" s="159"/>
      <c r="H885" s="159" t="str">
        <f>IF(G885="","",INDEX(D.1[Quy cách],MATCH(G885,D.1[Tên sản phẩm],0)))</f>
        <v/>
      </c>
      <c r="I885" s="160" t="str">
        <f>IF(G885="","",INDEX(D.1[ĐVT],MATCH(G885,D.1[Tên sản phẩm],0)))</f>
        <v/>
      </c>
      <c r="J885" s="162" t="str">
        <f>IF(G885="","",INDEX(D.1[Đơn giá nhập
(Hàng tồn đầu kỳ)],MATCH(G885,D.1[Tên sản phẩm],0)))</f>
        <v/>
      </c>
      <c r="K885" s="162" t="str">
        <f t="shared" si="190"/>
        <v/>
      </c>
      <c r="L885" s="159"/>
      <c r="M885" s="163" t="str">
        <f t="shared" si="191"/>
        <v/>
      </c>
      <c r="N885" s="164"/>
      <c r="O885" s="162"/>
      <c r="P885" s="163" t="str">
        <f t="shared" si="192"/>
        <v/>
      </c>
      <c r="Q885" s="164" t="str">
        <f t="shared" ca="1" si="193"/>
        <v/>
      </c>
      <c r="R885" s="163" t="str">
        <f t="shared" si="194"/>
        <v/>
      </c>
      <c r="S885" s="163" t="str">
        <f ca="1">IF(AND(C885&lt;&gt;"",C885&lt;&gt;OFFSET(C885,1,0)),SUMIFS(M.1[Giá có thuế],M.1[Số ĐK],C885),"")</f>
        <v/>
      </c>
      <c r="T885" s="159"/>
      <c r="U885" s="161" t="str">
        <f>IF(T885="","",'Thông Tin Chung'!$L$3)</f>
        <v/>
      </c>
      <c r="V885" s="163" t="str">
        <f t="shared" ca="1" si="195"/>
        <v/>
      </c>
      <c r="W885" s="165"/>
      <c r="X885" s="155" t="str">
        <f ca="1">IF(C885="","",IF(OR(D885&lt;NgayBatDau,D885&gt;NgayKetThuc),"Ngày tháng phải nằm trong kỳ báo cáo",IF(AND(F885&lt;&gt;"",COUNTIF(D.3[Tên nhà cung cấp],F885)=0),"Tên NCC chưa khai báo trong DSNCC",IF(AND(G885&lt;&gt;"",COUNTIF(D.1[Tên sản phẩm],G885)=0),"SP này chưa khai báo trong DSSP",""))))</f>
        <v/>
      </c>
      <c r="Y885" s="23" t="str">
        <f t="shared" ca="1" si="197"/>
        <v/>
      </c>
      <c r="Z885" s="23" t="str">
        <f t="shared" ca="1" si="198"/>
        <v/>
      </c>
      <c r="AA885" s="23" t="str">
        <f t="shared" ca="1" si="199"/>
        <v/>
      </c>
    </row>
    <row r="886" spans="2:27" ht="27.75" customHeight="1" x14ac:dyDescent="0.2">
      <c r="B886" s="7">
        <f t="shared" si="186"/>
        <v>883</v>
      </c>
      <c r="C886" s="7" t="str">
        <f t="shared" ca="1" si="196"/>
        <v/>
      </c>
      <c r="D886" s="156" t="str">
        <f t="shared" ca="1" si="187"/>
        <v/>
      </c>
      <c r="E886" s="157" t="str">
        <f t="shared" ca="1" si="188"/>
        <v/>
      </c>
      <c r="F886" s="158" t="str">
        <f t="shared" ca="1" si="189"/>
        <v/>
      </c>
      <c r="G886" s="159"/>
      <c r="H886" s="159" t="str">
        <f>IF(G886="","",INDEX(D.1[Quy cách],MATCH(G886,D.1[Tên sản phẩm],0)))</f>
        <v/>
      </c>
      <c r="I886" s="160" t="str">
        <f>IF(G886="","",INDEX(D.1[ĐVT],MATCH(G886,D.1[Tên sản phẩm],0)))</f>
        <v/>
      </c>
      <c r="J886" s="162" t="str">
        <f>IF(G886="","",INDEX(D.1[Đơn giá nhập
(Hàng tồn đầu kỳ)],MATCH(G886,D.1[Tên sản phẩm],0)))</f>
        <v/>
      </c>
      <c r="K886" s="162" t="str">
        <f t="shared" si="190"/>
        <v/>
      </c>
      <c r="L886" s="159"/>
      <c r="M886" s="163" t="str">
        <f t="shared" si="191"/>
        <v/>
      </c>
      <c r="N886" s="164"/>
      <c r="O886" s="162"/>
      <c r="P886" s="163" t="str">
        <f t="shared" si="192"/>
        <v/>
      </c>
      <c r="Q886" s="164" t="str">
        <f t="shared" ca="1" si="193"/>
        <v/>
      </c>
      <c r="R886" s="163" t="str">
        <f t="shared" si="194"/>
        <v/>
      </c>
      <c r="S886" s="163" t="str">
        <f ca="1">IF(AND(C886&lt;&gt;"",C886&lt;&gt;OFFSET(C886,1,0)),SUMIFS(M.1[Giá có thuế],M.1[Số ĐK],C886),"")</f>
        <v/>
      </c>
      <c r="T886" s="159"/>
      <c r="U886" s="161" t="str">
        <f>IF(T886="","",'Thông Tin Chung'!$L$3)</f>
        <v/>
      </c>
      <c r="V886" s="163" t="str">
        <f t="shared" ca="1" si="195"/>
        <v/>
      </c>
      <c r="W886" s="165"/>
      <c r="X886" s="155" t="str">
        <f ca="1">IF(C886="","",IF(OR(D886&lt;NgayBatDau,D886&gt;NgayKetThuc),"Ngày tháng phải nằm trong kỳ báo cáo",IF(AND(F886&lt;&gt;"",COUNTIF(D.3[Tên nhà cung cấp],F886)=0),"Tên NCC chưa khai báo trong DSNCC",IF(AND(G886&lt;&gt;"",COUNTIF(D.1[Tên sản phẩm],G886)=0),"SP này chưa khai báo trong DSSP",""))))</f>
        <v/>
      </c>
      <c r="Y886" s="23" t="str">
        <f t="shared" ca="1" si="197"/>
        <v/>
      </c>
      <c r="Z886" s="23" t="str">
        <f t="shared" ca="1" si="198"/>
        <v/>
      </c>
      <c r="AA886" s="23" t="str">
        <f t="shared" ca="1" si="199"/>
        <v/>
      </c>
    </row>
    <row r="887" spans="2:27" ht="27.75" customHeight="1" x14ac:dyDescent="0.2">
      <c r="B887" s="7">
        <f t="shared" si="186"/>
        <v>884</v>
      </c>
      <c r="C887" s="7" t="str">
        <f t="shared" ca="1" si="196"/>
        <v/>
      </c>
      <c r="D887" s="156" t="str">
        <f t="shared" ca="1" si="187"/>
        <v/>
      </c>
      <c r="E887" s="157" t="str">
        <f t="shared" ca="1" si="188"/>
        <v/>
      </c>
      <c r="F887" s="158" t="str">
        <f t="shared" ca="1" si="189"/>
        <v/>
      </c>
      <c r="G887" s="159"/>
      <c r="H887" s="159" t="str">
        <f>IF(G887="","",INDEX(D.1[Quy cách],MATCH(G887,D.1[Tên sản phẩm],0)))</f>
        <v/>
      </c>
      <c r="I887" s="160" t="str">
        <f>IF(G887="","",INDEX(D.1[ĐVT],MATCH(G887,D.1[Tên sản phẩm],0)))</f>
        <v/>
      </c>
      <c r="J887" s="162" t="str">
        <f>IF(G887="","",INDEX(D.1[Đơn giá nhập
(Hàng tồn đầu kỳ)],MATCH(G887,D.1[Tên sản phẩm],0)))</f>
        <v/>
      </c>
      <c r="K887" s="162" t="str">
        <f t="shared" si="190"/>
        <v/>
      </c>
      <c r="L887" s="159"/>
      <c r="M887" s="163" t="str">
        <f t="shared" si="191"/>
        <v/>
      </c>
      <c r="N887" s="164"/>
      <c r="O887" s="162"/>
      <c r="P887" s="163" t="str">
        <f t="shared" si="192"/>
        <v/>
      </c>
      <c r="Q887" s="164" t="str">
        <f t="shared" ca="1" si="193"/>
        <v/>
      </c>
      <c r="R887" s="163" t="str">
        <f t="shared" si="194"/>
        <v/>
      </c>
      <c r="S887" s="163" t="str">
        <f ca="1">IF(AND(C887&lt;&gt;"",C887&lt;&gt;OFFSET(C887,1,0)),SUMIFS(M.1[Giá có thuế],M.1[Số ĐK],C887),"")</f>
        <v/>
      </c>
      <c r="T887" s="159"/>
      <c r="U887" s="161" t="str">
        <f>IF(T887="","",'Thông Tin Chung'!$L$3)</f>
        <v/>
      </c>
      <c r="V887" s="163" t="str">
        <f t="shared" ca="1" si="195"/>
        <v/>
      </c>
      <c r="W887" s="165"/>
      <c r="X887" s="155" t="str">
        <f ca="1">IF(C887="","",IF(OR(D887&lt;NgayBatDau,D887&gt;NgayKetThuc),"Ngày tháng phải nằm trong kỳ báo cáo",IF(AND(F887&lt;&gt;"",COUNTIF(D.3[Tên nhà cung cấp],F887)=0),"Tên NCC chưa khai báo trong DSNCC",IF(AND(G887&lt;&gt;"",COUNTIF(D.1[Tên sản phẩm],G887)=0),"SP này chưa khai báo trong DSSP",""))))</f>
        <v/>
      </c>
      <c r="Y887" s="23" t="str">
        <f t="shared" ca="1" si="197"/>
        <v/>
      </c>
      <c r="Z887" s="23" t="str">
        <f t="shared" ca="1" si="198"/>
        <v/>
      </c>
      <c r="AA887" s="23" t="str">
        <f t="shared" ca="1" si="199"/>
        <v/>
      </c>
    </row>
    <row r="888" spans="2:27" ht="27.75" customHeight="1" x14ac:dyDescent="0.2">
      <c r="B888" s="7">
        <f t="shared" si="186"/>
        <v>885</v>
      </c>
      <c r="C888" s="7" t="str">
        <f t="shared" ca="1" si="196"/>
        <v/>
      </c>
      <c r="D888" s="156" t="str">
        <f t="shared" ca="1" si="187"/>
        <v/>
      </c>
      <c r="E888" s="157" t="str">
        <f t="shared" ca="1" si="188"/>
        <v/>
      </c>
      <c r="F888" s="158" t="str">
        <f t="shared" ca="1" si="189"/>
        <v/>
      </c>
      <c r="G888" s="159"/>
      <c r="H888" s="159" t="str">
        <f>IF(G888="","",INDEX(D.1[Quy cách],MATCH(G888,D.1[Tên sản phẩm],0)))</f>
        <v/>
      </c>
      <c r="I888" s="160" t="str">
        <f>IF(G888="","",INDEX(D.1[ĐVT],MATCH(G888,D.1[Tên sản phẩm],0)))</f>
        <v/>
      </c>
      <c r="J888" s="162" t="str">
        <f>IF(G888="","",INDEX(D.1[Đơn giá nhập
(Hàng tồn đầu kỳ)],MATCH(G888,D.1[Tên sản phẩm],0)))</f>
        <v/>
      </c>
      <c r="K888" s="162" t="str">
        <f t="shared" si="190"/>
        <v/>
      </c>
      <c r="L888" s="159"/>
      <c r="M888" s="163" t="str">
        <f t="shared" si="191"/>
        <v/>
      </c>
      <c r="N888" s="164"/>
      <c r="O888" s="162"/>
      <c r="P888" s="163" t="str">
        <f t="shared" si="192"/>
        <v/>
      </c>
      <c r="Q888" s="164" t="str">
        <f t="shared" ca="1" si="193"/>
        <v/>
      </c>
      <c r="R888" s="163" t="str">
        <f t="shared" si="194"/>
        <v/>
      </c>
      <c r="S888" s="163" t="str">
        <f ca="1">IF(AND(C888&lt;&gt;"",C888&lt;&gt;OFFSET(C888,1,0)),SUMIFS(M.1[Giá có thuế],M.1[Số ĐK],C888),"")</f>
        <v/>
      </c>
      <c r="T888" s="159"/>
      <c r="U888" s="161" t="str">
        <f>IF(T888="","",'Thông Tin Chung'!$L$3)</f>
        <v/>
      </c>
      <c r="V888" s="163" t="str">
        <f t="shared" ca="1" si="195"/>
        <v/>
      </c>
      <c r="W888" s="165"/>
      <c r="X888" s="155" t="str">
        <f ca="1">IF(C888="","",IF(OR(D888&lt;NgayBatDau,D888&gt;NgayKetThuc),"Ngày tháng phải nằm trong kỳ báo cáo",IF(AND(F888&lt;&gt;"",COUNTIF(D.3[Tên nhà cung cấp],F888)=0),"Tên NCC chưa khai báo trong DSNCC",IF(AND(G888&lt;&gt;"",COUNTIF(D.1[Tên sản phẩm],G888)=0),"SP này chưa khai báo trong DSSP",""))))</f>
        <v/>
      </c>
      <c r="Y888" s="23" t="str">
        <f t="shared" ca="1" si="197"/>
        <v/>
      </c>
      <c r="Z888" s="23" t="str">
        <f t="shared" ca="1" si="198"/>
        <v/>
      </c>
      <c r="AA888" s="23" t="str">
        <f t="shared" ca="1" si="199"/>
        <v/>
      </c>
    </row>
    <row r="889" spans="2:27" ht="27.75" customHeight="1" x14ac:dyDescent="0.2">
      <c r="B889" s="7">
        <f t="shared" si="186"/>
        <v>886</v>
      </c>
      <c r="C889" s="7" t="str">
        <f t="shared" ca="1" si="196"/>
        <v/>
      </c>
      <c r="D889" s="156" t="str">
        <f t="shared" ca="1" si="187"/>
        <v/>
      </c>
      <c r="E889" s="157" t="str">
        <f t="shared" ca="1" si="188"/>
        <v/>
      </c>
      <c r="F889" s="158" t="str">
        <f t="shared" ca="1" si="189"/>
        <v/>
      </c>
      <c r="G889" s="159"/>
      <c r="H889" s="159" t="str">
        <f>IF(G889="","",INDEX(D.1[Quy cách],MATCH(G889,D.1[Tên sản phẩm],0)))</f>
        <v/>
      </c>
      <c r="I889" s="160" t="str">
        <f>IF(G889="","",INDEX(D.1[ĐVT],MATCH(G889,D.1[Tên sản phẩm],0)))</f>
        <v/>
      </c>
      <c r="J889" s="162" t="str">
        <f>IF(G889="","",INDEX(D.1[Đơn giá nhập
(Hàng tồn đầu kỳ)],MATCH(G889,D.1[Tên sản phẩm],0)))</f>
        <v/>
      </c>
      <c r="K889" s="162" t="str">
        <f t="shared" si="190"/>
        <v/>
      </c>
      <c r="L889" s="159"/>
      <c r="M889" s="163" t="str">
        <f t="shared" si="191"/>
        <v/>
      </c>
      <c r="N889" s="164"/>
      <c r="O889" s="162"/>
      <c r="P889" s="163" t="str">
        <f t="shared" si="192"/>
        <v/>
      </c>
      <c r="Q889" s="164" t="str">
        <f t="shared" ca="1" si="193"/>
        <v/>
      </c>
      <c r="R889" s="163" t="str">
        <f t="shared" si="194"/>
        <v/>
      </c>
      <c r="S889" s="163" t="str">
        <f ca="1">IF(AND(C889&lt;&gt;"",C889&lt;&gt;OFFSET(C889,1,0)),SUMIFS(M.1[Giá có thuế],M.1[Số ĐK],C889),"")</f>
        <v/>
      </c>
      <c r="T889" s="159"/>
      <c r="U889" s="161" t="str">
        <f>IF(T889="","",'Thông Tin Chung'!$L$3)</f>
        <v/>
      </c>
      <c r="V889" s="163" t="str">
        <f t="shared" ca="1" si="195"/>
        <v/>
      </c>
      <c r="W889" s="165"/>
      <c r="X889" s="155" t="str">
        <f ca="1">IF(C889="","",IF(OR(D889&lt;NgayBatDau,D889&gt;NgayKetThuc),"Ngày tháng phải nằm trong kỳ báo cáo",IF(AND(F889&lt;&gt;"",COUNTIF(D.3[Tên nhà cung cấp],F889)=0),"Tên NCC chưa khai báo trong DSNCC",IF(AND(G889&lt;&gt;"",COUNTIF(D.1[Tên sản phẩm],G889)=0),"SP này chưa khai báo trong DSSP",""))))</f>
        <v/>
      </c>
      <c r="Y889" s="23" t="str">
        <f t="shared" ca="1" si="197"/>
        <v/>
      </c>
      <c r="Z889" s="23" t="str">
        <f t="shared" ca="1" si="198"/>
        <v/>
      </c>
      <c r="AA889" s="23" t="str">
        <f t="shared" ca="1" si="199"/>
        <v/>
      </c>
    </row>
    <row r="890" spans="2:27" ht="27.75" customHeight="1" x14ac:dyDescent="0.2">
      <c r="B890" s="7">
        <f t="shared" si="186"/>
        <v>887</v>
      </c>
      <c r="C890" s="7" t="str">
        <f t="shared" ca="1" si="196"/>
        <v/>
      </c>
      <c r="D890" s="156" t="str">
        <f t="shared" ca="1" si="187"/>
        <v/>
      </c>
      <c r="E890" s="157" t="str">
        <f t="shared" ca="1" si="188"/>
        <v/>
      </c>
      <c r="F890" s="158" t="str">
        <f t="shared" ca="1" si="189"/>
        <v/>
      </c>
      <c r="G890" s="159"/>
      <c r="H890" s="159" t="str">
        <f>IF(G890="","",INDEX(D.1[Quy cách],MATCH(G890,D.1[Tên sản phẩm],0)))</f>
        <v/>
      </c>
      <c r="I890" s="160" t="str">
        <f>IF(G890="","",INDEX(D.1[ĐVT],MATCH(G890,D.1[Tên sản phẩm],0)))</f>
        <v/>
      </c>
      <c r="J890" s="162" t="str">
        <f>IF(G890="","",INDEX(D.1[Đơn giá nhập
(Hàng tồn đầu kỳ)],MATCH(G890,D.1[Tên sản phẩm],0)))</f>
        <v/>
      </c>
      <c r="K890" s="162" t="str">
        <f t="shared" si="190"/>
        <v/>
      </c>
      <c r="L890" s="159"/>
      <c r="M890" s="163" t="str">
        <f t="shared" si="191"/>
        <v/>
      </c>
      <c r="N890" s="164"/>
      <c r="O890" s="162"/>
      <c r="P890" s="163" t="str">
        <f t="shared" si="192"/>
        <v/>
      </c>
      <c r="Q890" s="164" t="str">
        <f t="shared" ca="1" si="193"/>
        <v/>
      </c>
      <c r="R890" s="163" t="str">
        <f t="shared" si="194"/>
        <v/>
      </c>
      <c r="S890" s="163" t="str">
        <f ca="1">IF(AND(C890&lt;&gt;"",C890&lt;&gt;OFFSET(C890,1,0)),SUMIFS(M.1[Giá có thuế],M.1[Số ĐK],C890),"")</f>
        <v/>
      </c>
      <c r="T890" s="159"/>
      <c r="U890" s="161" t="str">
        <f>IF(T890="","",'Thông Tin Chung'!$L$3)</f>
        <v/>
      </c>
      <c r="V890" s="163" t="str">
        <f t="shared" ca="1" si="195"/>
        <v/>
      </c>
      <c r="W890" s="165"/>
      <c r="X890" s="155" t="str">
        <f ca="1">IF(C890="","",IF(OR(D890&lt;NgayBatDau,D890&gt;NgayKetThuc),"Ngày tháng phải nằm trong kỳ báo cáo",IF(AND(F890&lt;&gt;"",COUNTIF(D.3[Tên nhà cung cấp],F890)=0),"Tên NCC chưa khai báo trong DSNCC",IF(AND(G890&lt;&gt;"",COUNTIF(D.1[Tên sản phẩm],G890)=0),"SP này chưa khai báo trong DSSP",""))))</f>
        <v/>
      </c>
      <c r="Y890" s="23" t="str">
        <f t="shared" ca="1" si="197"/>
        <v/>
      </c>
      <c r="Z890" s="23" t="str">
        <f t="shared" ca="1" si="198"/>
        <v/>
      </c>
      <c r="AA890" s="23" t="str">
        <f t="shared" ca="1" si="199"/>
        <v/>
      </c>
    </row>
    <row r="891" spans="2:27" ht="27.75" customHeight="1" x14ac:dyDescent="0.2">
      <c r="B891" s="7">
        <f t="shared" si="186"/>
        <v>888</v>
      </c>
      <c r="C891" s="7" t="str">
        <f t="shared" ca="1" si="196"/>
        <v/>
      </c>
      <c r="D891" s="156" t="str">
        <f t="shared" ca="1" si="187"/>
        <v/>
      </c>
      <c r="E891" s="157" t="str">
        <f t="shared" ca="1" si="188"/>
        <v/>
      </c>
      <c r="F891" s="158" t="str">
        <f t="shared" ca="1" si="189"/>
        <v/>
      </c>
      <c r="G891" s="159"/>
      <c r="H891" s="159" t="str">
        <f>IF(G891="","",INDEX(D.1[Quy cách],MATCH(G891,D.1[Tên sản phẩm],0)))</f>
        <v/>
      </c>
      <c r="I891" s="160" t="str">
        <f>IF(G891="","",INDEX(D.1[ĐVT],MATCH(G891,D.1[Tên sản phẩm],0)))</f>
        <v/>
      </c>
      <c r="J891" s="162" t="str">
        <f>IF(G891="","",INDEX(D.1[Đơn giá nhập
(Hàng tồn đầu kỳ)],MATCH(G891,D.1[Tên sản phẩm],0)))</f>
        <v/>
      </c>
      <c r="K891" s="162" t="str">
        <f t="shared" si="190"/>
        <v/>
      </c>
      <c r="L891" s="159"/>
      <c r="M891" s="163" t="str">
        <f t="shared" si="191"/>
        <v/>
      </c>
      <c r="N891" s="164"/>
      <c r="O891" s="162"/>
      <c r="P891" s="163" t="str">
        <f t="shared" si="192"/>
        <v/>
      </c>
      <c r="Q891" s="164" t="str">
        <f t="shared" ca="1" si="193"/>
        <v/>
      </c>
      <c r="R891" s="163" t="str">
        <f t="shared" si="194"/>
        <v/>
      </c>
      <c r="S891" s="163" t="str">
        <f ca="1">IF(AND(C891&lt;&gt;"",C891&lt;&gt;OFFSET(C891,1,0)),SUMIFS(M.1[Giá có thuế],M.1[Số ĐK],C891),"")</f>
        <v/>
      </c>
      <c r="T891" s="159"/>
      <c r="U891" s="161" t="str">
        <f>IF(T891="","",'Thông Tin Chung'!$L$3)</f>
        <v/>
      </c>
      <c r="V891" s="163" t="str">
        <f t="shared" ca="1" si="195"/>
        <v/>
      </c>
      <c r="W891" s="165"/>
      <c r="X891" s="155" t="str">
        <f ca="1">IF(C891="","",IF(OR(D891&lt;NgayBatDau,D891&gt;NgayKetThuc),"Ngày tháng phải nằm trong kỳ báo cáo",IF(AND(F891&lt;&gt;"",COUNTIF(D.3[Tên nhà cung cấp],F891)=0),"Tên NCC chưa khai báo trong DSNCC",IF(AND(G891&lt;&gt;"",COUNTIF(D.1[Tên sản phẩm],G891)=0),"SP này chưa khai báo trong DSSP",""))))</f>
        <v/>
      </c>
      <c r="Y891" s="23" t="str">
        <f t="shared" ca="1" si="197"/>
        <v/>
      </c>
      <c r="Z891" s="23" t="str">
        <f t="shared" ca="1" si="198"/>
        <v/>
      </c>
      <c r="AA891" s="23" t="str">
        <f t="shared" ca="1" si="199"/>
        <v/>
      </c>
    </row>
    <row r="892" spans="2:27" ht="27.75" customHeight="1" x14ac:dyDescent="0.2">
      <c r="B892" s="7">
        <f t="shared" si="186"/>
        <v>889</v>
      </c>
      <c r="C892" s="7" t="str">
        <f t="shared" ca="1" si="196"/>
        <v/>
      </c>
      <c r="D892" s="156" t="str">
        <f t="shared" ca="1" si="187"/>
        <v/>
      </c>
      <c r="E892" s="157" t="str">
        <f t="shared" ca="1" si="188"/>
        <v/>
      </c>
      <c r="F892" s="158" t="str">
        <f t="shared" ca="1" si="189"/>
        <v/>
      </c>
      <c r="G892" s="159"/>
      <c r="H892" s="159" t="str">
        <f>IF(G892="","",INDEX(D.1[Quy cách],MATCH(G892,D.1[Tên sản phẩm],0)))</f>
        <v/>
      </c>
      <c r="I892" s="160" t="str">
        <f>IF(G892="","",INDEX(D.1[ĐVT],MATCH(G892,D.1[Tên sản phẩm],0)))</f>
        <v/>
      </c>
      <c r="J892" s="162" t="str">
        <f>IF(G892="","",INDEX(D.1[Đơn giá nhập
(Hàng tồn đầu kỳ)],MATCH(G892,D.1[Tên sản phẩm],0)))</f>
        <v/>
      </c>
      <c r="K892" s="162" t="str">
        <f t="shared" si="190"/>
        <v/>
      </c>
      <c r="L892" s="159"/>
      <c r="M892" s="163" t="str">
        <f t="shared" si="191"/>
        <v/>
      </c>
      <c r="N892" s="164"/>
      <c r="O892" s="162"/>
      <c r="P892" s="163" t="str">
        <f t="shared" si="192"/>
        <v/>
      </c>
      <c r="Q892" s="164" t="str">
        <f t="shared" ca="1" si="193"/>
        <v/>
      </c>
      <c r="R892" s="163" t="str">
        <f t="shared" si="194"/>
        <v/>
      </c>
      <c r="S892" s="163" t="str">
        <f ca="1">IF(AND(C892&lt;&gt;"",C892&lt;&gt;OFFSET(C892,1,0)),SUMIFS(M.1[Giá có thuế],M.1[Số ĐK],C892),"")</f>
        <v/>
      </c>
      <c r="T892" s="159"/>
      <c r="U892" s="161" t="str">
        <f>IF(T892="","",'Thông Tin Chung'!$L$3)</f>
        <v/>
      </c>
      <c r="V892" s="163" t="str">
        <f t="shared" ca="1" si="195"/>
        <v/>
      </c>
      <c r="W892" s="165"/>
      <c r="X892" s="155" t="str">
        <f ca="1">IF(C892="","",IF(OR(D892&lt;NgayBatDau,D892&gt;NgayKetThuc),"Ngày tháng phải nằm trong kỳ báo cáo",IF(AND(F892&lt;&gt;"",COUNTIF(D.3[Tên nhà cung cấp],F892)=0),"Tên NCC chưa khai báo trong DSNCC",IF(AND(G892&lt;&gt;"",COUNTIF(D.1[Tên sản phẩm],G892)=0),"SP này chưa khai báo trong DSSP",""))))</f>
        <v/>
      </c>
      <c r="Y892" s="23" t="str">
        <f t="shared" ca="1" si="197"/>
        <v/>
      </c>
      <c r="Z892" s="23" t="str">
        <f t="shared" ca="1" si="198"/>
        <v/>
      </c>
      <c r="AA892" s="23" t="str">
        <f t="shared" ca="1" si="199"/>
        <v/>
      </c>
    </row>
    <row r="893" spans="2:27" ht="27.75" customHeight="1" x14ac:dyDescent="0.2">
      <c r="B893" s="7">
        <f t="shared" si="186"/>
        <v>890</v>
      </c>
      <c r="C893" s="7" t="str">
        <f t="shared" ca="1" si="196"/>
        <v/>
      </c>
      <c r="D893" s="156" t="str">
        <f t="shared" ca="1" si="187"/>
        <v/>
      </c>
      <c r="E893" s="157" t="str">
        <f t="shared" ca="1" si="188"/>
        <v/>
      </c>
      <c r="F893" s="158" t="str">
        <f t="shared" ca="1" si="189"/>
        <v/>
      </c>
      <c r="G893" s="159"/>
      <c r="H893" s="159" t="str">
        <f>IF(G893="","",INDEX(D.1[Quy cách],MATCH(G893,D.1[Tên sản phẩm],0)))</f>
        <v/>
      </c>
      <c r="I893" s="160" t="str">
        <f>IF(G893="","",INDEX(D.1[ĐVT],MATCH(G893,D.1[Tên sản phẩm],0)))</f>
        <v/>
      </c>
      <c r="J893" s="162" t="str">
        <f>IF(G893="","",INDEX(D.1[Đơn giá nhập
(Hàng tồn đầu kỳ)],MATCH(G893,D.1[Tên sản phẩm],0)))</f>
        <v/>
      </c>
      <c r="K893" s="162" t="str">
        <f t="shared" si="190"/>
        <v/>
      </c>
      <c r="L893" s="159"/>
      <c r="M893" s="163" t="str">
        <f t="shared" si="191"/>
        <v/>
      </c>
      <c r="N893" s="164"/>
      <c r="O893" s="162"/>
      <c r="P893" s="163" t="str">
        <f t="shared" si="192"/>
        <v/>
      </c>
      <c r="Q893" s="164" t="str">
        <f t="shared" ca="1" si="193"/>
        <v/>
      </c>
      <c r="R893" s="163" t="str">
        <f t="shared" si="194"/>
        <v/>
      </c>
      <c r="S893" s="163" t="str">
        <f ca="1">IF(AND(C893&lt;&gt;"",C893&lt;&gt;OFFSET(C893,1,0)),SUMIFS(M.1[Giá có thuế],M.1[Số ĐK],C893),"")</f>
        <v/>
      </c>
      <c r="T893" s="159"/>
      <c r="U893" s="161" t="str">
        <f>IF(T893="","",'Thông Tin Chung'!$L$3)</f>
        <v/>
      </c>
      <c r="V893" s="163" t="str">
        <f t="shared" ca="1" si="195"/>
        <v/>
      </c>
      <c r="W893" s="165"/>
      <c r="X893" s="155" t="str">
        <f ca="1">IF(C893="","",IF(OR(D893&lt;NgayBatDau,D893&gt;NgayKetThuc),"Ngày tháng phải nằm trong kỳ báo cáo",IF(AND(F893&lt;&gt;"",COUNTIF(D.3[Tên nhà cung cấp],F893)=0),"Tên NCC chưa khai báo trong DSNCC",IF(AND(G893&lt;&gt;"",COUNTIF(D.1[Tên sản phẩm],G893)=0),"SP này chưa khai báo trong DSSP",""))))</f>
        <v/>
      </c>
      <c r="Y893" s="23" t="str">
        <f t="shared" ca="1" si="197"/>
        <v/>
      </c>
      <c r="Z893" s="23" t="str">
        <f t="shared" ca="1" si="198"/>
        <v/>
      </c>
      <c r="AA893" s="23" t="str">
        <f t="shared" ca="1" si="199"/>
        <v/>
      </c>
    </row>
    <row r="894" spans="2:27" ht="27.75" customHeight="1" x14ac:dyDescent="0.2">
      <c r="B894" s="7">
        <f t="shared" si="186"/>
        <v>891</v>
      </c>
      <c r="C894" s="7" t="str">
        <f t="shared" ca="1" si="196"/>
        <v/>
      </c>
      <c r="D894" s="156" t="str">
        <f t="shared" ca="1" si="187"/>
        <v/>
      </c>
      <c r="E894" s="157" t="str">
        <f t="shared" ca="1" si="188"/>
        <v/>
      </c>
      <c r="F894" s="158" t="str">
        <f t="shared" ca="1" si="189"/>
        <v/>
      </c>
      <c r="G894" s="159"/>
      <c r="H894" s="159" t="str">
        <f>IF(G894="","",INDEX(D.1[Quy cách],MATCH(G894,D.1[Tên sản phẩm],0)))</f>
        <v/>
      </c>
      <c r="I894" s="160" t="str">
        <f>IF(G894="","",INDEX(D.1[ĐVT],MATCH(G894,D.1[Tên sản phẩm],0)))</f>
        <v/>
      </c>
      <c r="J894" s="162" t="str">
        <f>IF(G894="","",INDEX(D.1[Đơn giá nhập
(Hàng tồn đầu kỳ)],MATCH(G894,D.1[Tên sản phẩm],0)))</f>
        <v/>
      </c>
      <c r="K894" s="162" t="str">
        <f t="shared" si="190"/>
        <v/>
      </c>
      <c r="L894" s="159"/>
      <c r="M894" s="163" t="str">
        <f t="shared" si="191"/>
        <v/>
      </c>
      <c r="N894" s="164"/>
      <c r="O894" s="162"/>
      <c r="P894" s="163" t="str">
        <f t="shared" si="192"/>
        <v/>
      </c>
      <c r="Q894" s="164" t="str">
        <f t="shared" ca="1" si="193"/>
        <v/>
      </c>
      <c r="R894" s="163" t="str">
        <f t="shared" si="194"/>
        <v/>
      </c>
      <c r="S894" s="163" t="str">
        <f ca="1">IF(AND(C894&lt;&gt;"",C894&lt;&gt;OFFSET(C894,1,0)),SUMIFS(M.1[Giá có thuế],M.1[Số ĐK],C894),"")</f>
        <v/>
      </c>
      <c r="T894" s="159"/>
      <c r="U894" s="161" t="str">
        <f>IF(T894="","",'Thông Tin Chung'!$L$3)</f>
        <v/>
      </c>
      <c r="V894" s="163" t="str">
        <f t="shared" ca="1" si="195"/>
        <v/>
      </c>
      <c r="W894" s="165"/>
      <c r="X894" s="155" t="str">
        <f ca="1">IF(C894="","",IF(OR(D894&lt;NgayBatDau,D894&gt;NgayKetThuc),"Ngày tháng phải nằm trong kỳ báo cáo",IF(AND(F894&lt;&gt;"",COUNTIF(D.3[Tên nhà cung cấp],F894)=0),"Tên NCC chưa khai báo trong DSNCC",IF(AND(G894&lt;&gt;"",COUNTIF(D.1[Tên sản phẩm],G894)=0),"SP này chưa khai báo trong DSSP",""))))</f>
        <v/>
      </c>
      <c r="Y894" s="23" t="str">
        <f t="shared" ca="1" si="197"/>
        <v/>
      </c>
      <c r="Z894" s="23" t="str">
        <f t="shared" ca="1" si="198"/>
        <v/>
      </c>
      <c r="AA894" s="23" t="str">
        <f t="shared" ca="1" si="199"/>
        <v/>
      </c>
    </row>
    <row r="895" spans="2:27" ht="27.75" customHeight="1" x14ac:dyDescent="0.2">
      <c r="B895" s="7">
        <f t="shared" si="186"/>
        <v>892</v>
      </c>
      <c r="C895" s="7" t="str">
        <f t="shared" ca="1" si="196"/>
        <v/>
      </c>
      <c r="D895" s="156" t="str">
        <f t="shared" ca="1" si="187"/>
        <v/>
      </c>
      <c r="E895" s="157" t="str">
        <f t="shared" ca="1" si="188"/>
        <v/>
      </c>
      <c r="F895" s="158" t="str">
        <f t="shared" ca="1" si="189"/>
        <v/>
      </c>
      <c r="G895" s="159"/>
      <c r="H895" s="159" t="str">
        <f>IF(G895="","",INDEX(D.1[Quy cách],MATCH(G895,D.1[Tên sản phẩm],0)))</f>
        <v/>
      </c>
      <c r="I895" s="160" t="str">
        <f>IF(G895="","",INDEX(D.1[ĐVT],MATCH(G895,D.1[Tên sản phẩm],0)))</f>
        <v/>
      </c>
      <c r="J895" s="162" t="str">
        <f>IF(G895="","",INDEX(D.1[Đơn giá nhập
(Hàng tồn đầu kỳ)],MATCH(G895,D.1[Tên sản phẩm],0)))</f>
        <v/>
      </c>
      <c r="K895" s="162" t="str">
        <f t="shared" si="190"/>
        <v/>
      </c>
      <c r="L895" s="159"/>
      <c r="M895" s="163" t="str">
        <f t="shared" si="191"/>
        <v/>
      </c>
      <c r="N895" s="164"/>
      <c r="O895" s="162"/>
      <c r="P895" s="163" t="str">
        <f t="shared" si="192"/>
        <v/>
      </c>
      <c r="Q895" s="164" t="str">
        <f t="shared" ca="1" si="193"/>
        <v/>
      </c>
      <c r="R895" s="163" t="str">
        <f t="shared" si="194"/>
        <v/>
      </c>
      <c r="S895" s="163" t="str">
        <f ca="1">IF(AND(C895&lt;&gt;"",C895&lt;&gt;OFFSET(C895,1,0)),SUMIFS(M.1[Giá có thuế],M.1[Số ĐK],C895),"")</f>
        <v/>
      </c>
      <c r="T895" s="159"/>
      <c r="U895" s="161" t="str">
        <f>IF(T895="","",'Thông Tin Chung'!$L$3)</f>
        <v/>
      </c>
      <c r="V895" s="163" t="str">
        <f t="shared" ca="1" si="195"/>
        <v/>
      </c>
      <c r="W895" s="165"/>
      <c r="X895" s="155" t="str">
        <f ca="1">IF(C895="","",IF(OR(D895&lt;NgayBatDau,D895&gt;NgayKetThuc),"Ngày tháng phải nằm trong kỳ báo cáo",IF(AND(F895&lt;&gt;"",COUNTIF(D.3[Tên nhà cung cấp],F895)=0),"Tên NCC chưa khai báo trong DSNCC",IF(AND(G895&lt;&gt;"",COUNTIF(D.1[Tên sản phẩm],G895)=0),"SP này chưa khai báo trong DSSP",""))))</f>
        <v/>
      </c>
      <c r="Y895" s="23" t="str">
        <f t="shared" ca="1" si="197"/>
        <v/>
      </c>
      <c r="Z895" s="23" t="str">
        <f t="shared" ca="1" si="198"/>
        <v/>
      </c>
      <c r="AA895" s="23" t="str">
        <f t="shared" ca="1" si="199"/>
        <v/>
      </c>
    </row>
    <row r="896" spans="2:27" ht="27.75" customHeight="1" x14ac:dyDescent="0.2">
      <c r="B896" s="7">
        <f t="shared" si="186"/>
        <v>893</v>
      </c>
      <c r="C896" s="7" t="str">
        <f t="shared" ca="1" si="196"/>
        <v/>
      </c>
      <c r="D896" s="156" t="str">
        <f t="shared" ca="1" si="187"/>
        <v/>
      </c>
      <c r="E896" s="157" t="str">
        <f t="shared" ca="1" si="188"/>
        <v/>
      </c>
      <c r="F896" s="158" t="str">
        <f t="shared" ca="1" si="189"/>
        <v/>
      </c>
      <c r="G896" s="159"/>
      <c r="H896" s="159" t="str">
        <f>IF(G896="","",INDEX(D.1[Quy cách],MATCH(G896,D.1[Tên sản phẩm],0)))</f>
        <v/>
      </c>
      <c r="I896" s="160" t="str">
        <f>IF(G896="","",INDEX(D.1[ĐVT],MATCH(G896,D.1[Tên sản phẩm],0)))</f>
        <v/>
      </c>
      <c r="J896" s="162" t="str">
        <f>IF(G896="","",INDEX(D.1[Đơn giá nhập
(Hàng tồn đầu kỳ)],MATCH(G896,D.1[Tên sản phẩm],0)))</f>
        <v/>
      </c>
      <c r="K896" s="162" t="str">
        <f t="shared" si="190"/>
        <v/>
      </c>
      <c r="L896" s="159"/>
      <c r="M896" s="163" t="str">
        <f t="shared" si="191"/>
        <v/>
      </c>
      <c r="N896" s="164"/>
      <c r="O896" s="162"/>
      <c r="P896" s="163" t="str">
        <f t="shared" si="192"/>
        <v/>
      </c>
      <c r="Q896" s="164" t="str">
        <f t="shared" ca="1" si="193"/>
        <v/>
      </c>
      <c r="R896" s="163" t="str">
        <f t="shared" si="194"/>
        <v/>
      </c>
      <c r="S896" s="163" t="str">
        <f ca="1">IF(AND(C896&lt;&gt;"",C896&lt;&gt;OFFSET(C896,1,0)),SUMIFS(M.1[Giá có thuế],M.1[Số ĐK],C896),"")</f>
        <v/>
      </c>
      <c r="T896" s="159"/>
      <c r="U896" s="161" t="str">
        <f>IF(T896="","",'Thông Tin Chung'!$L$3)</f>
        <v/>
      </c>
      <c r="V896" s="163" t="str">
        <f t="shared" ca="1" si="195"/>
        <v/>
      </c>
      <c r="W896" s="165"/>
      <c r="X896" s="155" t="str">
        <f ca="1">IF(C896="","",IF(OR(D896&lt;NgayBatDau,D896&gt;NgayKetThuc),"Ngày tháng phải nằm trong kỳ báo cáo",IF(AND(F896&lt;&gt;"",COUNTIF(D.3[Tên nhà cung cấp],F896)=0),"Tên NCC chưa khai báo trong DSNCC",IF(AND(G896&lt;&gt;"",COUNTIF(D.1[Tên sản phẩm],G896)=0),"SP này chưa khai báo trong DSSP",""))))</f>
        <v/>
      </c>
      <c r="Y896" s="23" t="str">
        <f t="shared" ca="1" si="197"/>
        <v/>
      </c>
      <c r="Z896" s="23" t="str">
        <f t="shared" ca="1" si="198"/>
        <v/>
      </c>
      <c r="AA896" s="23" t="str">
        <f t="shared" ca="1" si="199"/>
        <v/>
      </c>
    </row>
    <row r="897" spans="2:27" ht="27.75" customHeight="1" x14ac:dyDescent="0.2">
      <c r="B897" s="7">
        <f t="shared" si="186"/>
        <v>894</v>
      </c>
      <c r="C897" s="7" t="str">
        <f t="shared" ca="1" si="196"/>
        <v/>
      </c>
      <c r="D897" s="156" t="str">
        <f t="shared" ca="1" si="187"/>
        <v/>
      </c>
      <c r="E897" s="157" t="str">
        <f t="shared" ca="1" si="188"/>
        <v/>
      </c>
      <c r="F897" s="158" t="str">
        <f t="shared" ca="1" si="189"/>
        <v/>
      </c>
      <c r="G897" s="159"/>
      <c r="H897" s="159" t="str">
        <f>IF(G897="","",INDEX(D.1[Quy cách],MATCH(G897,D.1[Tên sản phẩm],0)))</f>
        <v/>
      </c>
      <c r="I897" s="160" t="str">
        <f>IF(G897="","",INDEX(D.1[ĐVT],MATCH(G897,D.1[Tên sản phẩm],0)))</f>
        <v/>
      </c>
      <c r="J897" s="162" t="str">
        <f>IF(G897="","",INDEX(D.1[Đơn giá nhập
(Hàng tồn đầu kỳ)],MATCH(G897,D.1[Tên sản phẩm],0)))</f>
        <v/>
      </c>
      <c r="K897" s="162" t="str">
        <f t="shared" si="190"/>
        <v/>
      </c>
      <c r="L897" s="159"/>
      <c r="M897" s="163" t="str">
        <f t="shared" si="191"/>
        <v/>
      </c>
      <c r="N897" s="164"/>
      <c r="O897" s="162"/>
      <c r="P897" s="163" t="str">
        <f t="shared" si="192"/>
        <v/>
      </c>
      <c r="Q897" s="164" t="str">
        <f t="shared" ca="1" si="193"/>
        <v/>
      </c>
      <c r="R897" s="163" t="str">
        <f t="shared" si="194"/>
        <v/>
      </c>
      <c r="S897" s="163" t="str">
        <f ca="1">IF(AND(C897&lt;&gt;"",C897&lt;&gt;OFFSET(C897,1,0)),SUMIFS(M.1[Giá có thuế],M.1[Số ĐK],C897),"")</f>
        <v/>
      </c>
      <c r="T897" s="159"/>
      <c r="U897" s="161" t="str">
        <f>IF(T897="","",'Thông Tin Chung'!$L$3)</f>
        <v/>
      </c>
      <c r="V897" s="163" t="str">
        <f t="shared" ca="1" si="195"/>
        <v/>
      </c>
      <c r="W897" s="165"/>
      <c r="X897" s="155" t="str">
        <f ca="1">IF(C897="","",IF(OR(D897&lt;NgayBatDau,D897&gt;NgayKetThuc),"Ngày tháng phải nằm trong kỳ báo cáo",IF(AND(F897&lt;&gt;"",COUNTIF(D.3[Tên nhà cung cấp],F897)=0),"Tên NCC chưa khai báo trong DSNCC",IF(AND(G897&lt;&gt;"",COUNTIF(D.1[Tên sản phẩm],G897)=0),"SP này chưa khai báo trong DSSP",""))))</f>
        <v/>
      </c>
      <c r="Y897" s="23" t="str">
        <f t="shared" ca="1" si="197"/>
        <v/>
      </c>
      <c r="Z897" s="23" t="str">
        <f t="shared" ca="1" si="198"/>
        <v/>
      </c>
      <c r="AA897" s="23" t="str">
        <f t="shared" ca="1" si="199"/>
        <v/>
      </c>
    </row>
    <row r="898" spans="2:27" ht="27.75" customHeight="1" x14ac:dyDescent="0.2">
      <c r="B898" s="7">
        <f t="shared" si="186"/>
        <v>895</v>
      </c>
      <c r="C898" s="7" t="str">
        <f t="shared" ca="1" si="196"/>
        <v/>
      </c>
      <c r="D898" s="156" t="str">
        <f t="shared" ca="1" si="187"/>
        <v/>
      </c>
      <c r="E898" s="157" t="str">
        <f t="shared" ca="1" si="188"/>
        <v/>
      </c>
      <c r="F898" s="158" t="str">
        <f t="shared" ca="1" si="189"/>
        <v/>
      </c>
      <c r="G898" s="159"/>
      <c r="H898" s="159" t="str">
        <f>IF(G898="","",INDEX(D.1[Quy cách],MATCH(G898,D.1[Tên sản phẩm],0)))</f>
        <v/>
      </c>
      <c r="I898" s="160" t="str">
        <f>IF(G898="","",INDEX(D.1[ĐVT],MATCH(G898,D.1[Tên sản phẩm],0)))</f>
        <v/>
      </c>
      <c r="J898" s="162" t="str">
        <f>IF(G898="","",INDEX(D.1[Đơn giá nhập
(Hàng tồn đầu kỳ)],MATCH(G898,D.1[Tên sản phẩm],0)))</f>
        <v/>
      </c>
      <c r="K898" s="162" t="str">
        <f t="shared" si="190"/>
        <v/>
      </c>
      <c r="L898" s="159"/>
      <c r="M898" s="163" t="str">
        <f t="shared" si="191"/>
        <v/>
      </c>
      <c r="N898" s="164"/>
      <c r="O898" s="162"/>
      <c r="P898" s="163" t="str">
        <f t="shared" si="192"/>
        <v/>
      </c>
      <c r="Q898" s="164" t="str">
        <f t="shared" ca="1" si="193"/>
        <v/>
      </c>
      <c r="R898" s="163" t="str">
        <f t="shared" si="194"/>
        <v/>
      </c>
      <c r="S898" s="163" t="str">
        <f ca="1">IF(AND(C898&lt;&gt;"",C898&lt;&gt;OFFSET(C898,1,0)),SUMIFS(M.1[Giá có thuế],M.1[Số ĐK],C898),"")</f>
        <v/>
      </c>
      <c r="T898" s="159"/>
      <c r="U898" s="161" t="str">
        <f>IF(T898="","",'Thông Tin Chung'!$L$3)</f>
        <v/>
      </c>
      <c r="V898" s="163" t="str">
        <f t="shared" ca="1" si="195"/>
        <v/>
      </c>
      <c r="W898" s="165"/>
      <c r="X898" s="155" t="str">
        <f ca="1">IF(C898="","",IF(OR(D898&lt;NgayBatDau,D898&gt;NgayKetThuc),"Ngày tháng phải nằm trong kỳ báo cáo",IF(AND(F898&lt;&gt;"",COUNTIF(D.3[Tên nhà cung cấp],F898)=0),"Tên NCC chưa khai báo trong DSNCC",IF(AND(G898&lt;&gt;"",COUNTIF(D.1[Tên sản phẩm],G898)=0),"SP này chưa khai báo trong DSSP",""))))</f>
        <v/>
      </c>
      <c r="Y898" s="23" t="str">
        <f t="shared" ca="1" si="197"/>
        <v/>
      </c>
      <c r="Z898" s="23" t="str">
        <f t="shared" ca="1" si="198"/>
        <v/>
      </c>
      <c r="AA898" s="23" t="str">
        <f t="shared" ca="1" si="199"/>
        <v/>
      </c>
    </row>
    <row r="899" spans="2:27" ht="27.75" customHeight="1" x14ac:dyDescent="0.2">
      <c r="B899" s="7">
        <f t="shared" ref="B899:B962" si="200">ROW(A899)-3</f>
        <v>896</v>
      </c>
      <c r="C899" s="7" t="str">
        <f t="shared" ca="1" si="196"/>
        <v/>
      </c>
      <c r="D899" s="156" t="str">
        <f t="shared" ca="1" si="187"/>
        <v/>
      </c>
      <c r="E899" s="157" t="str">
        <f t="shared" ca="1" si="188"/>
        <v/>
      </c>
      <c r="F899" s="158" t="str">
        <f t="shared" ca="1" si="189"/>
        <v/>
      </c>
      <c r="G899" s="159"/>
      <c r="H899" s="159" t="str">
        <f>IF(G899="","",INDEX(D.1[Quy cách],MATCH(G899,D.1[Tên sản phẩm],0)))</f>
        <v/>
      </c>
      <c r="I899" s="160" t="str">
        <f>IF(G899="","",INDEX(D.1[ĐVT],MATCH(G899,D.1[Tên sản phẩm],0)))</f>
        <v/>
      </c>
      <c r="J899" s="162" t="str">
        <f>IF(G899="","",INDEX(D.1[Đơn giá nhập
(Hàng tồn đầu kỳ)],MATCH(G899,D.1[Tên sản phẩm],0)))</f>
        <v/>
      </c>
      <c r="K899" s="162" t="str">
        <f t="shared" si="190"/>
        <v/>
      </c>
      <c r="L899" s="159"/>
      <c r="M899" s="163" t="str">
        <f t="shared" si="191"/>
        <v/>
      </c>
      <c r="N899" s="164"/>
      <c r="O899" s="162"/>
      <c r="P899" s="163" t="str">
        <f t="shared" si="192"/>
        <v/>
      </c>
      <c r="Q899" s="164" t="str">
        <f t="shared" ca="1" si="193"/>
        <v/>
      </c>
      <c r="R899" s="163" t="str">
        <f t="shared" si="194"/>
        <v/>
      </c>
      <c r="S899" s="163" t="str">
        <f ca="1">IF(AND(C899&lt;&gt;"",C899&lt;&gt;OFFSET(C899,1,0)),SUMIFS(M.1[Giá có thuế],M.1[Số ĐK],C899),"")</f>
        <v/>
      </c>
      <c r="T899" s="159"/>
      <c r="U899" s="161" t="str">
        <f>IF(T899="","",'Thông Tin Chung'!$L$3)</f>
        <v/>
      </c>
      <c r="V899" s="163" t="str">
        <f t="shared" ca="1" si="195"/>
        <v/>
      </c>
      <c r="W899" s="165"/>
      <c r="X899" s="155" t="str">
        <f ca="1">IF(C899="","",IF(OR(D899&lt;NgayBatDau,D899&gt;NgayKetThuc),"Ngày tháng phải nằm trong kỳ báo cáo",IF(AND(F899&lt;&gt;"",COUNTIF(D.3[Tên nhà cung cấp],F899)=0),"Tên NCC chưa khai báo trong DSNCC",IF(AND(G899&lt;&gt;"",COUNTIF(D.1[Tên sản phẩm],G899)=0),"SP này chưa khai báo trong DSSP",""))))</f>
        <v/>
      </c>
      <c r="Y899" s="23" t="str">
        <f t="shared" ca="1" si="197"/>
        <v/>
      </c>
      <c r="Z899" s="23" t="str">
        <f t="shared" ca="1" si="198"/>
        <v/>
      </c>
      <c r="AA899" s="23" t="str">
        <f t="shared" ca="1" si="199"/>
        <v/>
      </c>
    </row>
    <row r="900" spans="2:27" ht="27.75" customHeight="1" x14ac:dyDescent="0.2">
      <c r="B900" s="7">
        <f t="shared" si="200"/>
        <v>897</v>
      </c>
      <c r="C900" s="7" t="str">
        <f t="shared" ca="1" si="196"/>
        <v/>
      </c>
      <c r="D900" s="156" t="str">
        <f t="shared" ref="D900:D963" ca="1" si="201">IF(AND($G900&lt;&gt;"",B900&lt;&gt;1),OFFSET(C900,-1,1),"")</f>
        <v/>
      </c>
      <c r="E900" s="157" t="str">
        <f t="shared" ref="E900:E963" ca="1" si="202">IF(AND($G900&lt;&gt;"",B900&lt;&gt;1),OFFSET(D900,-1,1),"")</f>
        <v/>
      </c>
      <c r="F900" s="158" t="str">
        <f t="shared" ref="F900:F963" ca="1" si="203">IF(AND($G900&lt;&gt;"",B900&lt;&gt;1),OFFSET(E900,-1,1),"")</f>
        <v/>
      </c>
      <c r="G900" s="159"/>
      <c r="H900" s="159" t="str">
        <f>IF(G900="","",INDEX(D.1[Quy cách],MATCH(G900,D.1[Tên sản phẩm],0)))</f>
        <v/>
      </c>
      <c r="I900" s="160" t="str">
        <f>IF(G900="","",INDEX(D.1[ĐVT],MATCH(G900,D.1[Tên sản phẩm],0)))</f>
        <v/>
      </c>
      <c r="J900" s="162" t="str">
        <f>IF(G900="","",INDEX(D.1[Đơn giá nhập
(Hàng tồn đầu kỳ)],MATCH(G900,D.1[Tên sản phẩm],0)))</f>
        <v/>
      </c>
      <c r="K900" s="162" t="str">
        <f t="shared" ref="K900:K963" si="204">IF(OR(G900="",J900=""),"",1)</f>
        <v/>
      </c>
      <c r="L900" s="159"/>
      <c r="M900" s="163" t="str">
        <f t="shared" ref="M900:M963" si="205">IF(AND(J900&lt;&gt;"",K900&lt;&gt;""),J900*K900,"")</f>
        <v/>
      </c>
      <c r="N900" s="164"/>
      <c r="O900" s="162"/>
      <c r="P900" s="163" t="str">
        <f t="shared" ref="P900:P963" si="206">IF(M900="","",M900-SUM(O900))</f>
        <v/>
      </c>
      <c r="Q900" s="164" t="str">
        <f t="shared" ref="Q900:Q963" ca="1" si="207">IF(AND(P900&lt;&gt;"",C900=OFFSET(C900,-1,0)),OFFSET(P900,-1,1),"")</f>
        <v/>
      </c>
      <c r="R900" s="163" t="str">
        <f t="shared" ref="R900:R963" si="208">IF(P900="","",P900*SUM(1,Q900))</f>
        <v/>
      </c>
      <c r="S900" s="163" t="str">
        <f ca="1">IF(AND(C900&lt;&gt;"",C900&lt;&gt;OFFSET(C900,1,0)),SUMIFS(M.1[Giá có thuế],M.1[Số ĐK],C900),"")</f>
        <v/>
      </c>
      <c r="T900" s="159"/>
      <c r="U900" s="161" t="str">
        <f>IF(T900="","",'Thông Tin Chung'!$L$3)</f>
        <v/>
      </c>
      <c r="V900" s="163" t="str">
        <f t="shared" ref="V900:V963" ca="1" si="209">IF(AND(S900&lt;&gt;"",T900&lt;&gt;"",S900&lt;&gt;0),S900-T900,"")</f>
        <v/>
      </c>
      <c r="W900" s="165"/>
      <c r="X900" s="155" t="str">
        <f ca="1">IF(C900="","",IF(OR(D900&lt;NgayBatDau,D900&gt;NgayKetThuc),"Ngày tháng phải nằm trong kỳ báo cáo",IF(AND(F900&lt;&gt;"",COUNTIF(D.3[Tên nhà cung cấp],F900)=0),"Tên NCC chưa khai báo trong DSNCC",IF(AND(G900&lt;&gt;"",COUNTIF(D.1[Tên sản phẩm],G900)=0),"SP này chưa khai báo trong DSSP",""))))</f>
        <v/>
      </c>
      <c r="Y900" s="23" t="str">
        <f t="shared" ca="1" si="197"/>
        <v/>
      </c>
      <c r="Z900" s="23" t="str">
        <f t="shared" ca="1" si="198"/>
        <v/>
      </c>
      <c r="AA900" s="23" t="str">
        <f t="shared" ca="1" si="199"/>
        <v/>
      </c>
    </row>
    <row r="901" spans="2:27" ht="27.75" customHeight="1" x14ac:dyDescent="0.2">
      <c r="B901" s="7">
        <f t="shared" si="200"/>
        <v>898</v>
      </c>
      <c r="C901" s="7" t="str">
        <f t="shared" ref="C901:C964" ca="1" si="210">IF(AND(D901="",E901="",F901=""),"",IF(AND(D901=OFFSET(D901,-1,0),E901=OFFSET(E901,-1,0),F901=OFFSET(F901,-1,0)),OFFSET(B901,-1,1),B901))</f>
        <v/>
      </c>
      <c r="D901" s="156" t="str">
        <f t="shared" ca="1" si="201"/>
        <v/>
      </c>
      <c r="E901" s="157" t="str">
        <f t="shared" ca="1" si="202"/>
        <v/>
      </c>
      <c r="F901" s="158" t="str">
        <f t="shared" ca="1" si="203"/>
        <v/>
      </c>
      <c r="G901" s="159"/>
      <c r="H901" s="159" t="str">
        <f>IF(G901="","",INDEX(D.1[Quy cách],MATCH(G901,D.1[Tên sản phẩm],0)))</f>
        <v/>
      </c>
      <c r="I901" s="160" t="str">
        <f>IF(G901="","",INDEX(D.1[ĐVT],MATCH(G901,D.1[Tên sản phẩm],0)))</f>
        <v/>
      </c>
      <c r="J901" s="162" t="str">
        <f>IF(G901="","",INDEX(D.1[Đơn giá nhập
(Hàng tồn đầu kỳ)],MATCH(G901,D.1[Tên sản phẩm],0)))</f>
        <v/>
      </c>
      <c r="K901" s="162" t="str">
        <f t="shared" si="204"/>
        <v/>
      </c>
      <c r="L901" s="159"/>
      <c r="M901" s="163" t="str">
        <f t="shared" si="205"/>
        <v/>
      </c>
      <c r="N901" s="164"/>
      <c r="O901" s="162"/>
      <c r="P901" s="163" t="str">
        <f t="shared" si="206"/>
        <v/>
      </c>
      <c r="Q901" s="164" t="str">
        <f t="shared" ca="1" si="207"/>
        <v/>
      </c>
      <c r="R901" s="163" t="str">
        <f t="shared" si="208"/>
        <v/>
      </c>
      <c r="S901" s="163" t="str">
        <f ca="1">IF(AND(C901&lt;&gt;"",C901&lt;&gt;OFFSET(C901,1,0)),SUMIFS(M.1[Giá có thuế],M.1[Số ĐK],C901),"")</f>
        <v/>
      </c>
      <c r="T901" s="159"/>
      <c r="U901" s="161" t="str">
        <f>IF(T901="","",'Thông Tin Chung'!$L$3)</f>
        <v/>
      </c>
      <c r="V901" s="163" t="str">
        <f t="shared" ca="1" si="209"/>
        <v/>
      </c>
      <c r="W901" s="165"/>
      <c r="X901" s="155" t="str">
        <f ca="1">IF(C901="","",IF(OR(D901&lt;NgayBatDau,D901&gt;NgayKetThuc),"Ngày tháng phải nằm trong kỳ báo cáo",IF(AND(F901&lt;&gt;"",COUNTIF(D.3[Tên nhà cung cấp],F901)=0),"Tên NCC chưa khai báo trong DSNCC",IF(AND(G901&lt;&gt;"",COUNTIF(D.1[Tên sản phẩm],G901)=0),"SP này chưa khai báo trong DSSP",""))))</f>
        <v/>
      </c>
      <c r="Y901" s="23" t="str">
        <f t="shared" ref="Y901:Y964" ca="1" si="211">IF(D901="","",IF(D901&lt;B3LocTuNgay,0,IF(D901&lt;=B3LocDenNgay,1,"")))</f>
        <v/>
      </c>
      <c r="Z901" s="23" t="str">
        <f t="shared" ref="Z901:Z964" ca="1" si="212">IF(D901="","",IF(D901&lt;B4LocTuNgay,0,IF(D901&lt;=B4LocDenNgay,1,"")))</f>
        <v/>
      </c>
      <c r="AA901" s="23" t="str">
        <f t="shared" ref="AA901:AA964" ca="1" si="213">IF(D901="","",IF(D901&lt;B5LocTuNgay,0,IF(D901&lt;=B5LocDenNgay,1,"")))</f>
        <v/>
      </c>
    </row>
    <row r="902" spans="2:27" ht="27.75" customHeight="1" x14ac:dyDescent="0.2">
      <c r="B902" s="7">
        <f t="shared" si="200"/>
        <v>899</v>
      </c>
      <c r="C902" s="7" t="str">
        <f t="shared" ca="1" si="210"/>
        <v/>
      </c>
      <c r="D902" s="156" t="str">
        <f t="shared" ca="1" si="201"/>
        <v/>
      </c>
      <c r="E902" s="157" t="str">
        <f t="shared" ca="1" si="202"/>
        <v/>
      </c>
      <c r="F902" s="158" t="str">
        <f t="shared" ca="1" si="203"/>
        <v/>
      </c>
      <c r="G902" s="159"/>
      <c r="H902" s="159" t="str">
        <f>IF(G902="","",INDEX(D.1[Quy cách],MATCH(G902,D.1[Tên sản phẩm],0)))</f>
        <v/>
      </c>
      <c r="I902" s="160" t="str">
        <f>IF(G902="","",INDEX(D.1[ĐVT],MATCH(G902,D.1[Tên sản phẩm],0)))</f>
        <v/>
      </c>
      <c r="J902" s="162" t="str">
        <f>IF(G902="","",INDEX(D.1[Đơn giá nhập
(Hàng tồn đầu kỳ)],MATCH(G902,D.1[Tên sản phẩm],0)))</f>
        <v/>
      </c>
      <c r="K902" s="162" t="str">
        <f t="shared" si="204"/>
        <v/>
      </c>
      <c r="L902" s="159"/>
      <c r="M902" s="163" t="str">
        <f t="shared" si="205"/>
        <v/>
      </c>
      <c r="N902" s="164"/>
      <c r="O902" s="162"/>
      <c r="P902" s="163" t="str">
        <f t="shared" si="206"/>
        <v/>
      </c>
      <c r="Q902" s="164" t="str">
        <f t="shared" ca="1" si="207"/>
        <v/>
      </c>
      <c r="R902" s="163" t="str">
        <f t="shared" si="208"/>
        <v/>
      </c>
      <c r="S902" s="163" t="str">
        <f ca="1">IF(AND(C902&lt;&gt;"",C902&lt;&gt;OFFSET(C902,1,0)),SUMIFS(M.1[Giá có thuế],M.1[Số ĐK],C902),"")</f>
        <v/>
      </c>
      <c r="T902" s="159"/>
      <c r="U902" s="161" t="str">
        <f>IF(T902="","",'Thông Tin Chung'!$L$3)</f>
        <v/>
      </c>
      <c r="V902" s="163" t="str">
        <f t="shared" ca="1" si="209"/>
        <v/>
      </c>
      <c r="W902" s="165"/>
      <c r="X902" s="155" t="str">
        <f ca="1">IF(C902="","",IF(OR(D902&lt;NgayBatDau,D902&gt;NgayKetThuc),"Ngày tháng phải nằm trong kỳ báo cáo",IF(AND(F902&lt;&gt;"",COUNTIF(D.3[Tên nhà cung cấp],F902)=0),"Tên NCC chưa khai báo trong DSNCC",IF(AND(G902&lt;&gt;"",COUNTIF(D.1[Tên sản phẩm],G902)=0),"SP này chưa khai báo trong DSSP",""))))</f>
        <v/>
      </c>
      <c r="Y902" s="23" t="str">
        <f t="shared" ca="1" si="211"/>
        <v/>
      </c>
      <c r="Z902" s="23" t="str">
        <f t="shared" ca="1" si="212"/>
        <v/>
      </c>
      <c r="AA902" s="23" t="str">
        <f t="shared" ca="1" si="213"/>
        <v/>
      </c>
    </row>
    <row r="903" spans="2:27" ht="27.75" customHeight="1" x14ac:dyDescent="0.2">
      <c r="B903" s="7">
        <f t="shared" si="200"/>
        <v>900</v>
      </c>
      <c r="C903" s="7" t="str">
        <f t="shared" ca="1" si="210"/>
        <v/>
      </c>
      <c r="D903" s="156" t="str">
        <f t="shared" ca="1" si="201"/>
        <v/>
      </c>
      <c r="E903" s="157" t="str">
        <f t="shared" ca="1" si="202"/>
        <v/>
      </c>
      <c r="F903" s="158" t="str">
        <f t="shared" ca="1" si="203"/>
        <v/>
      </c>
      <c r="G903" s="159"/>
      <c r="H903" s="159" t="str">
        <f>IF(G903="","",INDEX(D.1[Quy cách],MATCH(G903,D.1[Tên sản phẩm],0)))</f>
        <v/>
      </c>
      <c r="I903" s="160" t="str">
        <f>IF(G903="","",INDEX(D.1[ĐVT],MATCH(G903,D.1[Tên sản phẩm],0)))</f>
        <v/>
      </c>
      <c r="J903" s="162" t="str">
        <f>IF(G903="","",INDEX(D.1[Đơn giá nhập
(Hàng tồn đầu kỳ)],MATCH(G903,D.1[Tên sản phẩm],0)))</f>
        <v/>
      </c>
      <c r="K903" s="162" t="str">
        <f t="shared" si="204"/>
        <v/>
      </c>
      <c r="L903" s="159"/>
      <c r="M903" s="163" t="str">
        <f t="shared" si="205"/>
        <v/>
      </c>
      <c r="N903" s="164"/>
      <c r="O903" s="162"/>
      <c r="P903" s="163" t="str">
        <f t="shared" si="206"/>
        <v/>
      </c>
      <c r="Q903" s="164" t="str">
        <f t="shared" ca="1" si="207"/>
        <v/>
      </c>
      <c r="R903" s="163" t="str">
        <f t="shared" si="208"/>
        <v/>
      </c>
      <c r="S903" s="163" t="str">
        <f ca="1">IF(AND(C903&lt;&gt;"",C903&lt;&gt;OFFSET(C903,1,0)),SUMIFS(M.1[Giá có thuế],M.1[Số ĐK],C903),"")</f>
        <v/>
      </c>
      <c r="T903" s="159"/>
      <c r="U903" s="161" t="str">
        <f>IF(T903="","",'Thông Tin Chung'!$L$3)</f>
        <v/>
      </c>
      <c r="V903" s="163" t="str">
        <f t="shared" ca="1" si="209"/>
        <v/>
      </c>
      <c r="W903" s="165"/>
      <c r="X903" s="155" t="str">
        <f ca="1">IF(C903="","",IF(OR(D903&lt;NgayBatDau,D903&gt;NgayKetThuc),"Ngày tháng phải nằm trong kỳ báo cáo",IF(AND(F903&lt;&gt;"",COUNTIF(D.3[Tên nhà cung cấp],F903)=0),"Tên NCC chưa khai báo trong DSNCC",IF(AND(G903&lt;&gt;"",COUNTIF(D.1[Tên sản phẩm],G903)=0),"SP này chưa khai báo trong DSSP",""))))</f>
        <v/>
      </c>
      <c r="Y903" s="23" t="str">
        <f t="shared" ca="1" si="211"/>
        <v/>
      </c>
      <c r="Z903" s="23" t="str">
        <f t="shared" ca="1" si="212"/>
        <v/>
      </c>
      <c r="AA903" s="23" t="str">
        <f t="shared" ca="1" si="213"/>
        <v/>
      </c>
    </row>
    <row r="904" spans="2:27" ht="27.75" customHeight="1" x14ac:dyDescent="0.2">
      <c r="B904" s="7">
        <f t="shared" si="200"/>
        <v>901</v>
      </c>
      <c r="C904" s="7" t="str">
        <f t="shared" ca="1" si="210"/>
        <v/>
      </c>
      <c r="D904" s="156" t="str">
        <f t="shared" ca="1" si="201"/>
        <v/>
      </c>
      <c r="E904" s="157" t="str">
        <f t="shared" ca="1" si="202"/>
        <v/>
      </c>
      <c r="F904" s="158" t="str">
        <f t="shared" ca="1" si="203"/>
        <v/>
      </c>
      <c r="G904" s="159"/>
      <c r="H904" s="159" t="str">
        <f>IF(G904="","",INDEX(D.1[Quy cách],MATCH(G904,D.1[Tên sản phẩm],0)))</f>
        <v/>
      </c>
      <c r="I904" s="160" t="str">
        <f>IF(G904="","",INDEX(D.1[ĐVT],MATCH(G904,D.1[Tên sản phẩm],0)))</f>
        <v/>
      </c>
      <c r="J904" s="162" t="str">
        <f>IF(G904="","",INDEX(D.1[Đơn giá nhập
(Hàng tồn đầu kỳ)],MATCH(G904,D.1[Tên sản phẩm],0)))</f>
        <v/>
      </c>
      <c r="K904" s="162" t="str">
        <f t="shared" si="204"/>
        <v/>
      </c>
      <c r="L904" s="159"/>
      <c r="M904" s="163" t="str">
        <f t="shared" si="205"/>
        <v/>
      </c>
      <c r="N904" s="164"/>
      <c r="O904" s="162"/>
      <c r="P904" s="163" t="str">
        <f t="shared" si="206"/>
        <v/>
      </c>
      <c r="Q904" s="164" t="str">
        <f t="shared" ca="1" si="207"/>
        <v/>
      </c>
      <c r="R904" s="163" t="str">
        <f t="shared" si="208"/>
        <v/>
      </c>
      <c r="S904" s="163" t="str">
        <f ca="1">IF(AND(C904&lt;&gt;"",C904&lt;&gt;OFFSET(C904,1,0)),SUMIFS(M.1[Giá có thuế],M.1[Số ĐK],C904),"")</f>
        <v/>
      </c>
      <c r="T904" s="159"/>
      <c r="U904" s="161" t="str">
        <f>IF(T904="","",'Thông Tin Chung'!$L$3)</f>
        <v/>
      </c>
      <c r="V904" s="163" t="str">
        <f t="shared" ca="1" si="209"/>
        <v/>
      </c>
      <c r="W904" s="165"/>
      <c r="X904" s="155" t="str">
        <f ca="1">IF(C904="","",IF(OR(D904&lt;NgayBatDau,D904&gt;NgayKetThuc),"Ngày tháng phải nằm trong kỳ báo cáo",IF(AND(F904&lt;&gt;"",COUNTIF(D.3[Tên nhà cung cấp],F904)=0),"Tên NCC chưa khai báo trong DSNCC",IF(AND(G904&lt;&gt;"",COUNTIF(D.1[Tên sản phẩm],G904)=0),"SP này chưa khai báo trong DSSP",""))))</f>
        <v/>
      </c>
      <c r="Y904" s="23" t="str">
        <f t="shared" ca="1" si="211"/>
        <v/>
      </c>
      <c r="Z904" s="23" t="str">
        <f t="shared" ca="1" si="212"/>
        <v/>
      </c>
      <c r="AA904" s="23" t="str">
        <f t="shared" ca="1" si="213"/>
        <v/>
      </c>
    </row>
    <row r="905" spans="2:27" ht="27.75" customHeight="1" x14ac:dyDescent="0.2">
      <c r="B905" s="7">
        <f t="shared" si="200"/>
        <v>902</v>
      </c>
      <c r="C905" s="7" t="str">
        <f t="shared" ca="1" si="210"/>
        <v/>
      </c>
      <c r="D905" s="156" t="str">
        <f t="shared" ca="1" si="201"/>
        <v/>
      </c>
      <c r="E905" s="157" t="str">
        <f t="shared" ca="1" si="202"/>
        <v/>
      </c>
      <c r="F905" s="158" t="str">
        <f t="shared" ca="1" si="203"/>
        <v/>
      </c>
      <c r="G905" s="159"/>
      <c r="H905" s="159" t="str">
        <f>IF(G905="","",INDEX(D.1[Quy cách],MATCH(G905,D.1[Tên sản phẩm],0)))</f>
        <v/>
      </c>
      <c r="I905" s="160" t="str">
        <f>IF(G905="","",INDEX(D.1[ĐVT],MATCH(G905,D.1[Tên sản phẩm],0)))</f>
        <v/>
      </c>
      <c r="J905" s="162" t="str">
        <f>IF(G905="","",INDEX(D.1[Đơn giá nhập
(Hàng tồn đầu kỳ)],MATCH(G905,D.1[Tên sản phẩm],0)))</f>
        <v/>
      </c>
      <c r="K905" s="162" t="str">
        <f t="shared" si="204"/>
        <v/>
      </c>
      <c r="L905" s="159"/>
      <c r="M905" s="163" t="str">
        <f t="shared" si="205"/>
        <v/>
      </c>
      <c r="N905" s="164"/>
      <c r="O905" s="162"/>
      <c r="P905" s="163" t="str">
        <f t="shared" si="206"/>
        <v/>
      </c>
      <c r="Q905" s="164" t="str">
        <f t="shared" ca="1" si="207"/>
        <v/>
      </c>
      <c r="R905" s="163" t="str">
        <f t="shared" si="208"/>
        <v/>
      </c>
      <c r="S905" s="163" t="str">
        <f ca="1">IF(AND(C905&lt;&gt;"",C905&lt;&gt;OFFSET(C905,1,0)),SUMIFS(M.1[Giá có thuế],M.1[Số ĐK],C905),"")</f>
        <v/>
      </c>
      <c r="T905" s="159"/>
      <c r="U905" s="161" t="str">
        <f>IF(T905="","",'Thông Tin Chung'!$L$3)</f>
        <v/>
      </c>
      <c r="V905" s="163" t="str">
        <f t="shared" ca="1" si="209"/>
        <v/>
      </c>
      <c r="W905" s="165"/>
      <c r="X905" s="155" t="str">
        <f ca="1">IF(C905="","",IF(OR(D905&lt;NgayBatDau,D905&gt;NgayKetThuc),"Ngày tháng phải nằm trong kỳ báo cáo",IF(AND(F905&lt;&gt;"",COUNTIF(D.3[Tên nhà cung cấp],F905)=0),"Tên NCC chưa khai báo trong DSNCC",IF(AND(G905&lt;&gt;"",COUNTIF(D.1[Tên sản phẩm],G905)=0),"SP này chưa khai báo trong DSSP",""))))</f>
        <v/>
      </c>
      <c r="Y905" s="23" t="str">
        <f t="shared" ca="1" si="211"/>
        <v/>
      </c>
      <c r="Z905" s="23" t="str">
        <f t="shared" ca="1" si="212"/>
        <v/>
      </c>
      <c r="AA905" s="23" t="str">
        <f t="shared" ca="1" si="213"/>
        <v/>
      </c>
    </row>
    <row r="906" spans="2:27" ht="27.75" customHeight="1" x14ac:dyDescent="0.2">
      <c r="B906" s="7">
        <f t="shared" si="200"/>
        <v>903</v>
      </c>
      <c r="C906" s="7" t="str">
        <f t="shared" ca="1" si="210"/>
        <v/>
      </c>
      <c r="D906" s="156" t="str">
        <f t="shared" ca="1" si="201"/>
        <v/>
      </c>
      <c r="E906" s="157" t="str">
        <f t="shared" ca="1" si="202"/>
        <v/>
      </c>
      <c r="F906" s="158" t="str">
        <f t="shared" ca="1" si="203"/>
        <v/>
      </c>
      <c r="G906" s="159"/>
      <c r="H906" s="159" t="str">
        <f>IF(G906="","",INDEX(D.1[Quy cách],MATCH(G906,D.1[Tên sản phẩm],0)))</f>
        <v/>
      </c>
      <c r="I906" s="160" t="str">
        <f>IF(G906="","",INDEX(D.1[ĐVT],MATCH(G906,D.1[Tên sản phẩm],0)))</f>
        <v/>
      </c>
      <c r="J906" s="162" t="str">
        <f>IF(G906="","",INDEX(D.1[Đơn giá nhập
(Hàng tồn đầu kỳ)],MATCH(G906,D.1[Tên sản phẩm],0)))</f>
        <v/>
      </c>
      <c r="K906" s="162" t="str">
        <f t="shared" si="204"/>
        <v/>
      </c>
      <c r="L906" s="159"/>
      <c r="M906" s="163" t="str">
        <f t="shared" si="205"/>
        <v/>
      </c>
      <c r="N906" s="164"/>
      <c r="O906" s="162"/>
      <c r="P906" s="163" t="str">
        <f t="shared" si="206"/>
        <v/>
      </c>
      <c r="Q906" s="164" t="str">
        <f t="shared" ca="1" si="207"/>
        <v/>
      </c>
      <c r="R906" s="163" t="str">
        <f t="shared" si="208"/>
        <v/>
      </c>
      <c r="S906" s="163" t="str">
        <f ca="1">IF(AND(C906&lt;&gt;"",C906&lt;&gt;OFFSET(C906,1,0)),SUMIFS(M.1[Giá có thuế],M.1[Số ĐK],C906),"")</f>
        <v/>
      </c>
      <c r="T906" s="159"/>
      <c r="U906" s="161" t="str">
        <f>IF(T906="","",'Thông Tin Chung'!$L$3)</f>
        <v/>
      </c>
      <c r="V906" s="163" t="str">
        <f t="shared" ca="1" si="209"/>
        <v/>
      </c>
      <c r="W906" s="165"/>
      <c r="X906" s="155" t="str">
        <f ca="1">IF(C906="","",IF(OR(D906&lt;NgayBatDau,D906&gt;NgayKetThuc),"Ngày tháng phải nằm trong kỳ báo cáo",IF(AND(F906&lt;&gt;"",COUNTIF(D.3[Tên nhà cung cấp],F906)=0),"Tên NCC chưa khai báo trong DSNCC",IF(AND(G906&lt;&gt;"",COUNTIF(D.1[Tên sản phẩm],G906)=0),"SP này chưa khai báo trong DSSP",""))))</f>
        <v/>
      </c>
      <c r="Y906" s="23" t="str">
        <f t="shared" ca="1" si="211"/>
        <v/>
      </c>
      <c r="Z906" s="23" t="str">
        <f t="shared" ca="1" si="212"/>
        <v/>
      </c>
      <c r="AA906" s="23" t="str">
        <f t="shared" ca="1" si="213"/>
        <v/>
      </c>
    </row>
    <row r="907" spans="2:27" ht="27.75" customHeight="1" x14ac:dyDescent="0.2">
      <c r="B907" s="7">
        <f t="shared" si="200"/>
        <v>904</v>
      </c>
      <c r="C907" s="7" t="str">
        <f t="shared" ca="1" si="210"/>
        <v/>
      </c>
      <c r="D907" s="156" t="str">
        <f t="shared" ca="1" si="201"/>
        <v/>
      </c>
      <c r="E907" s="157" t="str">
        <f t="shared" ca="1" si="202"/>
        <v/>
      </c>
      <c r="F907" s="158" t="str">
        <f t="shared" ca="1" si="203"/>
        <v/>
      </c>
      <c r="G907" s="159"/>
      <c r="H907" s="159" t="str">
        <f>IF(G907="","",INDEX(D.1[Quy cách],MATCH(G907,D.1[Tên sản phẩm],0)))</f>
        <v/>
      </c>
      <c r="I907" s="160" t="str">
        <f>IF(G907="","",INDEX(D.1[ĐVT],MATCH(G907,D.1[Tên sản phẩm],0)))</f>
        <v/>
      </c>
      <c r="J907" s="162" t="str">
        <f>IF(G907="","",INDEX(D.1[Đơn giá nhập
(Hàng tồn đầu kỳ)],MATCH(G907,D.1[Tên sản phẩm],0)))</f>
        <v/>
      </c>
      <c r="K907" s="162" t="str">
        <f t="shared" si="204"/>
        <v/>
      </c>
      <c r="L907" s="159"/>
      <c r="M907" s="163" t="str">
        <f t="shared" si="205"/>
        <v/>
      </c>
      <c r="N907" s="164"/>
      <c r="O907" s="162"/>
      <c r="P907" s="163" t="str">
        <f t="shared" si="206"/>
        <v/>
      </c>
      <c r="Q907" s="164" t="str">
        <f t="shared" ca="1" si="207"/>
        <v/>
      </c>
      <c r="R907" s="163" t="str">
        <f t="shared" si="208"/>
        <v/>
      </c>
      <c r="S907" s="163" t="str">
        <f ca="1">IF(AND(C907&lt;&gt;"",C907&lt;&gt;OFFSET(C907,1,0)),SUMIFS(M.1[Giá có thuế],M.1[Số ĐK],C907),"")</f>
        <v/>
      </c>
      <c r="T907" s="159"/>
      <c r="U907" s="161" t="str">
        <f>IF(T907="","",'Thông Tin Chung'!$L$3)</f>
        <v/>
      </c>
      <c r="V907" s="163" t="str">
        <f t="shared" ca="1" si="209"/>
        <v/>
      </c>
      <c r="W907" s="165"/>
      <c r="X907" s="155" t="str">
        <f ca="1">IF(C907="","",IF(OR(D907&lt;NgayBatDau,D907&gt;NgayKetThuc),"Ngày tháng phải nằm trong kỳ báo cáo",IF(AND(F907&lt;&gt;"",COUNTIF(D.3[Tên nhà cung cấp],F907)=0),"Tên NCC chưa khai báo trong DSNCC",IF(AND(G907&lt;&gt;"",COUNTIF(D.1[Tên sản phẩm],G907)=0),"SP này chưa khai báo trong DSSP",""))))</f>
        <v/>
      </c>
      <c r="Y907" s="23" t="str">
        <f t="shared" ca="1" si="211"/>
        <v/>
      </c>
      <c r="Z907" s="23" t="str">
        <f t="shared" ca="1" si="212"/>
        <v/>
      </c>
      <c r="AA907" s="23" t="str">
        <f t="shared" ca="1" si="213"/>
        <v/>
      </c>
    </row>
    <row r="908" spans="2:27" ht="27.75" customHeight="1" x14ac:dyDescent="0.2">
      <c r="B908" s="7">
        <f t="shared" si="200"/>
        <v>905</v>
      </c>
      <c r="C908" s="7" t="str">
        <f t="shared" ca="1" si="210"/>
        <v/>
      </c>
      <c r="D908" s="156" t="str">
        <f t="shared" ca="1" si="201"/>
        <v/>
      </c>
      <c r="E908" s="157" t="str">
        <f t="shared" ca="1" si="202"/>
        <v/>
      </c>
      <c r="F908" s="158" t="str">
        <f t="shared" ca="1" si="203"/>
        <v/>
      </c>
      <c r="G908" s="159"/>
      <c r="H908" s="159" t="str">
        <f>IF(G908="","",INDEX(D.1[Quy cách],MATCH(G908,D.1[Tên sản phẩm],0)))</f>
        <v/>
      </c>
      <c r="I908" s="160" t="str">
        <f>IF(G908="","",INDEX(D.1[ĐVT],MATCH(G908,D.1[Tên sản phẩm],0)))</f>
        <v/>
      </c>
      <c r="J908" s="162" t="str">
        <f>IF(G908="","",INDEX(D.1[Đơn giá nhập
(Hàng tồn đầu kỳ)],MATCH(G908,D.1[Tên sản phẩm],0)))</f>
        <v/>
      </c>
      <c r="K908" s="162" t="str">
        <f t="shared" si="204"/>
        <v/>
      </c>
      <c r="L908" s="159"/>
      <c r="M908" s="163" t="str">
        <f t="shared" si="205"/>
        <v/>
      </c>
      <c r="N908" s="164"/>
      <c r="O908" s="162"/>
      <c r="P908" s="163" t="str">
        <f t="shared" si="206"/>
        <v/>
      </c>
      <c r="Q908" s="164" t="str">
        <f t="shared" ca="1" si="207"/>
        <v/>
      </c>
      <c r="R908" s="163" t="str">
        <f t="shared" si="208"/>
        <v/>
      </c>
      <c r="S908" s="163" t="str">
        <f ca="1">IF(AND(C908&lt;&gt;"",C908&lt;&gt;OFFSET(C908,1,0)),SUMIFS(M.1[Giá có thuế],M.1[Số ĐK],C908),"")</f>
        <v/>
      </c>
      <c r="T908" s="159"/>
      <c r="U908" s="161" t="str">
        <f>IF(T908="","",'Thông Tin Chung'!$L$3)</f>
        <v/>
      </c>
      <c r="V908" s="163" t="str">
        <f t="shared" ca="1" si="209"/>
        <v/>
      </c>
      <c r="W908" s="165"/>
      <c r="X908" s="155" t="str">
        <f ca="1">IF(C908="","",IF(OR(D908&lt;NgayBatDau,D908&gt;NgayKetThuc),"Ngày tháng phải nằm trong kỳ báo cáo",IF(AND(F908&lt;&gt;"",COUNTIF(D.3[Tên nhà cung cấp],F908)=0),"Tên NCC chưa khai báo trong DSNCC",IF(AND(G908&lt;&gt;"",COUNTIF(D.1[Tên sản phẩm],G908)=0),"SP này chưa khai báo trong DSSP",""))))</f>
        <v/>
      </c>
      <c r="Y908" s="23" t="str">
        <f t="shared" ca="1" si="211"/>
        <v/>
      </c>
      <c r="Z908" s="23" t="str">
        <f t="shared" ca="1" si="212"/>
        <v/>
      </c>
      <c r="AA908" s="23" t="str">
        <f t="shared" ca="1" si="213"/>
        <v/>
      </c>
    </row>
    <row r="909" spans="2:27" ht="27.75" customHeight="1" x14ac:dyDescent="0.2">
      <c r="B909" s="7">
        <f t="shared" si="200"/>
        <v>906</v>
      </c>
      <c r="C909" s="7" t="str">
        <f t="shared" ca="1" si="210"/>
        <v/>
      </c>
      <c r="D909" s="156" t="str">
        <f t="shared" ca="1" si="201"/>
        <v/>
      </c>
      <c r="E909" s="157" t="str">
        <f t="shared" ca="1" si="202"/>
        <v/>
      </c>
      <c r="F909" s="158" t="str">
        <f t="shared" ca="1" si="203"/>
        <v/>
      </c>
      <c r="G909" s="159"/>
      <c r="H909" s="159" t="str">
        <f>IF(G909="","",INDEX(D.1[Quy cách],MATCH(G909,D.1[Tên sản phẩm],0)))</f>
        <v/>
      </c>
      <c r="I909" s="160" t="str">
        <f>IF(G909="","",INDEX(D.1[ĐVT],MATCH(G909,D.1[Tên sản phẩm],0)))</f>
        <v/>
      </c>
      <c r="J909" s="162" t="str">
        <f>IF(G909="","",INDEX(D.1[Đơn giá nhập
(Hàng tồn đầu kỳ)],MATCH(G909,D.1[Tên sản phẩm],0)))</f>
        <v/>
      </c>
      <c r="K909" s="162" t="str">
        <f t="shared" si="204"/>
        <v/>
      </c>
      <c r="L909" s="159"/>
      <c r="M909" s="163" t="str">
        <f t="shared" si="205"/>
        <v/>
      </c>
      <c r="N909" s="164"/>
      <c r="O909" s="162"/>
      <c r="P909" s="163" t="str">
        <f t="shared" si="206"/>
        <v/>
      </c>
      <c r="Q909" s="164" t="str">
        <f t="shared" ca="1" si="207"/>
        <v/>
      </c>
      <c r="R909" s="163" t="str">
        <f t="shared" si="208"/>
        <v/>
      </c>
      <c r="S909" s="163" t="str">
        <f ca="1">IF(AND(C909&lt;&gt;"",C909&lt;&gt;OFFSET(C909,1,0)),SUMIFS(M.1[Giá có thuế],M.1[Số ĐK],C909),"")</f>
        <v/>
      </c>
      <c r="T909" s="159"/>
      <c r="U909" s="161" t="str">
        <f>IF(T909="","",'Thông Tin Chung'!$L$3)</f>
        <v/>
      </c>
      <c r="V909" s="163" t="str">
        <f t="shared" ca="1" si="209"/>
        <v/>
      </c>
      <c r="W909" s="165"/>
      <c r="X909" s="155" t="str">
        <f ca="1">IF(C909="","",IF(OR(D909&lt;NgayBatDau,D909&gt;NgayKetThuc),"Ngày tháng phải nằm trong kỳ báo cáo",IF(AND(F909&lt;&gt;"",COUNTIF(D.3[Tên nhà cung cấp],F909)=0),"Tên NCC chưa khai báo trong DSNCC",IF(AND(G909&lt;&gt;"",COUNTIF(D.1[Tên sản phẩm],G909)=0),"SP này chưa khai báo trong DSSP",""))))</f>
        <v/>
      </c>
      <c r="Y909" s="23" t="str">
        <f t="shared" ca="1" si="211"/>
        <v/>
      </c>
      <c r="Z909" s="23" t="str">
        <f t="shared" ca="1" si="212"/>
        <v/>
      </c>
      <c r="AA909" s="23" t="str">
        <f t="shared" ca="1" si="213"/>
        <v/>
      </c>
    </row>
    <row r="910" spans="2:27" ht="27.75" customHeight="1" x14ac:dyDescent="0.2">
      <c r="B910" s="7">
        <f t="shared" si="200"/>
        <v>907</v>
      </c>
      <c r="C910" s="7" t="str">
        <f t="shared" ca="1" si="210"/>
        <v/>
      </c>
      <c r="D910" s="156" t="str">
        <f t="shared" ca="1" si="201"/>
        <v/>
      </c>
      <c r="E910" s="157" t="str">
        <f t="shared" ca="1" si="202"/>
        <v/>
      </c>
      <c r="F910" s="158" t="str">
        <f t="shared" ca="1" si="203"/>
        <v/>
      </c>
      <c r="G910" s="159"/>
      <c r="H910" s="159" t="str">
        <f>IF(G910="","",INDEX(D.1[Quy cách],MATCH(G910,D.1[Tên sản phẩm],0)))</f>
        <v/>
      </c>
      <c r="I910" s="160" t="str">
        <f>IF(G910="","",INDEX(D.1[ĐVT],MATCH(G910,D.1[Tên sản phẩm],0)))</f>
        <v/>
      </c>
      <c r="J910" s="162" t="str">
        <f>IF(G910="","",INDEX(D.1[Đơn giá nhập
(Hàng tồn đầu kỳ)],MATCH(G910,D.1[Tên sản phẩm],0)))</f>
        <v/>
      </c>
      <c r="K910" s="162" t="str">
        <f t="shared" si="204"/>
        <v/>
      </c>
      <c r="L910" s="159"/>
      <c r="M910" s="163" t="str">
        <f t="shared" si="205"/>
        <v/>
      </c>
      <c r="N910" s="164"/>
      <c r="O910" s="162"/>
      <c r="P910" s="163" t="str">
        <f t="shared" si="206"/>
        <v/>
      </c>
      <c r="Q910" s="164" t="str">
        <f t="shared" ca="1" si="207"/>
        <v/>
      </c>
      <c r="R910" s="163" t="str">
        <f t="shared" si="208"/>
        <v/>
      </c>
      <c r="S910" s="163" t="str">
        <f ca="1">IF(AND(C910&lt;&gt;"",C910&lt;&gt;OFFSET(C910,1,0)),SUMIFS(M.1[Giá có thuế],M.1[Số ĐK],C910),"")</f>
        <v/>
      </c>
      <c r="T910" s="159"/>
      <c r="U910" s="161" t="str">
        <f>IF(T910="","",'Thông Tin Chung'!$L$3)</f>
        <v/>
      </c>
      <c r="V910" s="163" t="str">
        <f t="shared" ca="1" si="209"/>
        <v/>
      </c>
      <c r="W910" s="165"/>
      <c r="X910" s="155" t="str">
        <f ca="1">IF(C910="","",IF(OR(D910&lt;NgayBatDau,D910&gt;NgayKetThuc),"Ngày tháng phải nằm trong kỳ báo cáo",IF(AND(F910&lt;&gt;"",COUNTIF(D.3[Tên nhà cung cấp],F910)=0),"Tên NCC chưa khai báo trong DSNCC",IF(AND(G910&lt;&gt;"",COUNTIF(D.1[Tên sản phẩm],G910)=0),"SP này chưa khai báo trong DSSP",""))))</f>
        <v/>
      </c>
      <c r="Y910" s="23" t="str">
        <f t="shared" ca="1" si="211"/>
        <v/>
      </c>
      <c r="Z910" s="23" t="str">
        <f t="shared" ca="1" si="212"/>
        <v/>
      </c>
      <c r="AA910" s="23" t="str">
        <f t="shared" ca="1" si="213"/>
        <v/>
      </c>
    </row>
    <row r="911" spans="2:27" ht="27.75" customHeight="1" x14ac:dyDescent="0.2">
      <c r="B911" s="7">
        <f t="shared" si="200"/>
        <v>908</v>
      </c>
      <c r="C911" s="7" t="str">
        <f t="shared" ca="1" si="210"/>
        <v/>
      </c>
      <c r="D911" s="156" t="str">
        <f t="shared" ca="1" si="201"/>
        <v/>
      </c>
      <c r="E911" s="157" t="str">
        <f t="shared" ca="1" si="202"/>
        <v/>
      </c>
      <c r="F911" s="158" t="str">
        <f t="shared" ca="1" si="203"/>
        <v/>
      </c>
      <c r="G911" s="159"/>
      <c r="H911" s="159" t="str">
        <f>IF(G911="","",INDEX(D.1[Quy cách],MATCH(G911,D.1[Tên sản phẩm],0)))</f>
        <v/>
      </c>
      <c r="I911" s="160" t="str">
        <f>IF(G911="","",INDEX(D.1[ĐVT],MATCH(G911,D.1[Tên sản phẩm],0)))</f>
        <v/>
      </c>
      <c r="J911" s="162" t="str">
        <f>IF(G911="","",INDEX(D.1[Đơn giá nhập
(Hàng tồn đầu kỳ)],MATCH(G911,D.1[Tên sản phẩm],0)))</f>
        <v/>
      </c>
      <c r="K911" s="162" t="str">
        <f t="shared" si="204"/>
        <v/>
      </c>
      <c r="L911" s="159"/>
      <c r="M911" s="163" t="str">
        <f t="shared" si="205"/>
        <v/>
      </c>
      <c r="N911" s="164"/>
      <c r="O911" s="162"/>
      <c r="P911" s="163" t="str">
        <f t="shared" si="206"/>
        <v/>
      </c>
      <c r="Q911" s="164" t="str">
        <f t="shared" ca="1" si="207"/>
        <v/>
      </c>
      <c r="R911" s="163" t="str">
        <f t="shared" si="208"/>
        <v/>
      </c>
      <c r="S911" s="163" t="str">
        <f ca="1">IF(AND(C911&lt;&gt;"",C911&lt;&gt;OFFSET(C911,1,0)),SUMIFS(M.1[Giá có thuế],M.1[Số ĐK],C911),"")</f>
        <v/>
      </c>
      <c r="T911" s="159"/>
      <c r="U911" s="161" t="str">
        <f>IF(T911="","",'Thông Tin Chung'!$L$3)</f>
        <v/>
      </c>
      <c r="V911" s="163" t="str">
        <f t="shared" ca="1" si="209"/>
        <v/>
      </c>
      <c r="W911" s="165"/>
      <c r="X911" s="155" t="str">
        <f ca="1">IF(C911="","",IF(OR(D911&lt;NgayBatDau,D911&gt;NgayKetThuc),"Ngày tháng phải nằm trong kỳ báo cáo",IF(AND(F911&lt;&gt;"",COUNTIF(D.3[Tên nhà cung cấp],F911)=0),"Tên NCC chưa khai báo trong DSNCC",IF(AND(G911&lt;&gt;"",COUNTIF(D.1[Tên sản phẩm],G911)=0),"SP này chưa khai báo trong DSSP",""))))</f>
        <v/>
      </c>
      <c r="Y911" s="23" t="str">
        <f t="shared" ca="1" si="211"/>
        <v/>
      </c>
      <c r="Z911" s="23" t="str">
        <f t="shared" ca="1" si="212"/>
        <v/>
      </c>
      <c r="AA911" s="23" t="str">
        <f t="shared" ca="1" si="213"/>
        <v/>
      </c>
    </row>
    <row r="912" spans="2:27" ht="27.75" customHeight="1" x14ac:dyDescent="0.2">
      <c r="B912" s="7">
        <f t="shared" si="200"/>
        <v>909</v>
      </c>
      <c r="C912" s="7" t="str">
        <f t="shared" ca="1" si="210"/>
        <v/>
      </c>
      <c r="D912" s="156" t="str">
        <f t="shared" ca="1" si="201"/>
        <v/>
      </c>
      <c r="E912" s="157" t="str">
        <f t="shared" ca="1" si="202"/>
        <v/>
      </c>
      <c r="F912" s="158" t="str">
        <f t="shared" ca="1" si="203"/>
        <v/>
      </c>
      <c r="G912" s="159"/>
      <c r="H912" s="159" t="str">
        <f>IF(G912="","",INDEX(D.1[Quy cách],MATCH(G912,D.1[Tên sản phẩm],0)))</f>
        <v/>
      </c>
      <c r="I912" s="160" t="str">
        <f>IF(G912="","",INDEX(D.1[ĐVT],MATCH(G912,D.1[Tên sản phẩm],0)))</f>
        <v/>
      </c>
      <c r="J912" s="162" t="str">
        <f>IF(G912="","",INDEX(D.1[Đơn giá nhập
(Hàng tồn đầu kỳ)],MATCH(G912,D.1[Tên sản phẩm],0)))</f>
        <v/>
      </c>
      <c r="K912" s="162" t="str">
        <f t="shared" si="204"/>
        <v/>
      </c>
      <c r="L912" s="159"/>
      <c r="M912" s="163" t="str">
        <f t="shared" si="205"/>
        <v/>
      </c>
      <c r="N912" s="164"/>
      <c r="O912" s="162"/>
      <c r="P912" s="163" t="str">
        <f t="shared" si="206"/>
        <v/>
      </c>
      <c r="Q912" s="164" t="str">
        <f t="shared" ca="1" si="207"/>
        <v/>
      </c>
      <c r="R912" s="163" t="str">
        <f t="shared" si="208"/>
        <v/>
      </c>
      <c r="S912" s="163" t="str">
        <f ca="1">IF(AND(C912&lt;&gt;"",C912&lt;&gt;OFFSET(C912,1,0)),SUMIFS(M.1[Giá có thuế],M.1[Số ĐK],C912),"")</f>
        <v/>
      </c>
      <c r="T912" s="159"/>
      <c r="U912" s="161" t="str">
        <f>IF(T912="","",'Thông Tin Chung'!$L$3)</f>
        <v/>
      </c>
      <c r="V912" s="163" t="str">
        <f t="shared" ca="1" si="209"/>
        <v/>
      </c>
      <c r="W912" s="165"/>
      <c r="X912" s="155" t="str">
        <f ca="1">IF(C912="","",IF(OR(D912&lt;NgayBatDau,D912&gt;NgayKetThuc),"Ngày tháng phải nằm trong kỳ báo cáo",IF(AND(F912&lt;&gt;"",COUNTIF(D.3[Tên nhà cung cấp],F912)=0),"Tên NCC chưa khai báo trong DSNCC",IF(AND(G912&lt;&gt;"",COUNTIF(D.1[Tên sản phẩm],G912)=0),"SP này chưa khai báo trong DSSP",""))))</f>
        <v/>
      </c>
      <c r="Y912" s="23" t="str">
        <f t="shared" ca="1" si="211"/>
        <v/>
      </c>
      <c r="Z912" s="23" t="str">
        <f t="shared" ca="1" si="212"/>
        <v/>
      </c>
      <c r="AA912" s="23" t="str">
        <f t="shared" ca="1" si="213"/>
        <v/>
      </c>
    </row>
    <row r="913" spans="2:27" ht="27.75" customHeight="1" x14ac:dyDescent="0.2">
      <c r="B913" s="7">
        <f t="shared" si="200"/>
        <v>910</v>
      </c>
      <c r="C913" s="7" t="str">
        <f t="shared" ca="1" si="210"/>
        <v/>
      </c>
      <c r="D913" s="156" t="str">
        <f t="shared" ca="1" si="201"/>
        <v/>
      </c>
      <c r="E913" s="157" t="str">
        <f t="shared" ca="1" si="202"/>
        <v/>
      </c>
      <c r="F913" s="158" t="str">
        <f t="shared" ca="1" si="203"/>
        <v/>
      </c>
      <c r="G913" s="159"/>
      <c r="H913" s="159" t="str">
        <f>IF(G913="","",INDEX(D.1[Quy cách],MATCH(G913,D.1[Tên sản phẩm],0)))</f>
        <v/>
      </c>
      <c r="I913" s="160" t="str">
        <f>IF(G913="","",INDEX(D.1[ĐVT],MATCH(G913,D.1[Tên sản phẩm],0)))</f>
        <v/>
      </c>
      <c r="J913" s="162" t="str">
        <f>IF(G913="","",INDEX(D.1[Đơn giá nhập
(Hàng tồn đầu kỳ)],MATCH(G913,D.1[Tên sản phẩm],0)))</f>
        <v/>
      </c>
      <c r="K913" s="162" t="str">
        <f t="shared" si="204"/>
        <v/>
      </c>
      <c r="L913" s="159"/>
      <c r="M913" s="163" t="str">
        <f t="shared" si="205"/>
        <v/>
      </c>
      <c r="N913" s="164"/>
      <c r="O913" s="162"/>
      <c r="P913" s="163" t="str">
        <f t="shared" si="206"/>
        <v/>
      </c>
      <c r="Q913" s="164" t="str">
        <f t="shared" ca="1" si="207"/>
        <v/>
      </c>
      <c r="R913" s="163" t="str">
        <f t="shared" si="208"/>
        <v/>
      </c>
      <c r="S913" s="163" t="str">
        <f ca="1">IF(AND(C913&lt;&gt;"",C913&lt;&gt;OFFSET(C913,1,0)),SUMIFS(M.1[Giá có thuế],M.1[Số ĐK],C913),"")</f>
        <v/>
      </c>
      <c r="T913" s="159"/>
      <c r="U913" s="161" t="str">
        <f>IF(T913="","",'Thông Tin Chung'!$L$3)</f>
        <v/>
      </c>
      <c r="V913" s="163" t="str">
        <f t="shared" ca="1" si="209"/>
        <v/>
      </c>
      <c r="W913" s="165"/>
      <c r="X913" s="155" t="str">
        <f ca="1">IF(C913="","",IF(OR(D913&lt;NgayBatDau,D913&gt;NgayKetThuc),"Ngày tháng phải nằm trong kỳ báo cáo",IF(AND(F913&lt;&gt;"",COUNTIF(D.3[Tên nhà cung cấp],F913)=0),"Tên NCC chưa khai báo trong DSNCC",IF(AND(G913&lt;&gt;"",COUNTIF(D.1[Tên sản phẩm],G913)=0),"SP này chưa khai báo trong DSSP",""))))</f>
        <v/>
      </c>
      <c r="Y913" s="23" t="str">
        <f t="shared" ca="1" si="211"/>
        <v/>
      </c>
      <c r="Z913" s="23" t="str">
        <f t="shared" ca="1" si="212"/>
        <v/>
      </c>
      <c r="AA913" s="23" t="str">
        <f t="shared" ca="1" si="213"/>
        <v/>
      </c>
    </row>
    <row r="914" spans="2:27" ht="27.75" customHeight="1" x14ac:dyDescent="0.2">
      <c r="B914" s="7">
        <f t="shared" si="200"/>
        <v>911</v>
      </c>
      <c r="C914" s="7" t="str">
        <f t="shared" ca="1" si="210"/>
        <v/>
      </c>
      <c r="D914" s="156" t="str">
        <f t="shared" ca="1" si="201"/>
        <v/>
      </c>
      <c r="E914" s="157" t="str">
        <f t="shared" ca="1" si="202"/>
        <v/>
      </c>
      <c r="F914" s="158" t="str">
        <f t="shared" ca="1" si="203"/>
        <v/>
      </c>
      <c r="G914" s="159"/>
      <c r="H914" s="159" t="str">
        <f>IF(G914="","",INDEX(D.1[Quy cách],MATCH(G914,D.1[Tên sản phẩm],0)))</f>
        <v/>
      </c>
      <c r="I914" s="160" t="str">
        <f>IF(G914="","",INDEX(D.1[ĐVT],MATCH(G914,D.1[Tên sản phẩm],0)))</f>
        <v/>
      </c>
      <c r="J914" s="162" t="str">
        <f>IF(G914="","",INDEX(D.1[Đơn giá nhập
(Hàng tồn đầu kỳ)],MATCH(G914,D.1[Tên sản phẩm],0)))</f>
        <v/>
      </c>
      <c r="K914" s="162" t="str">
        <f t="shared" si="204"/>
        <v/>
      </c>
      <c r="L914" s="159"/>
      <c r="M914" s="163" t="str">
        <f t="shared" si="205"/>
        <v/>
      </c>
      <c r="N914" s="164"/>
      <c r="O914" s="162"/>
      <c r="P914" s="163" t="str">
        <f t="shared" si="206"/>
        <v/>
      </c>
      <c r="Q914" s="164" t="str">
        <f t="shared" ca="1" si="207"/>
        <v/>
      </c>
      <c r="R914" s="163" t="str">
        <f t="shared" si="208"/>
        <v/>
      </c>
      <c r="S914" s="163" t="str">
        <f ca="1">IF(AND(C914&lt;&gt;"",C914&lt;&gt;OFFSET(C914,1,0)),SUMIFS(M.1[Giá có thuế],M.1[Số ĐK],C914),"")</f>
        <v/>
      </c>
      <c r="T914" s="159"/>
      <c r="U914" s="161" t="str">
        <f>IF(T914="","",'Thông Tin Chung'!$L$3)</f>
        <v/>
      </c>
      <c r="V914" s="163" t="str">
        <f t="shared" ca="1" si="209"/>
        <v/>
      </c>
      <c r="W914" s="165"/>
      <c r="X914" s="155" t="str">
        <f ca="1">IF(C914="","",IF(OR(D914&lt;NgayBatDau,D914&gt;NgayKetThuc),"Ngày tháng phải nằm trong kỳ báo cáo",IF(AND(F914&lt;&gt;"",COUNTIF(D.3[Tên nhà cung cấp],F914)=0),"Tên NCC chưa khai báo trong DSNCC",IF(AND(G914&lt;&gt;"",COUNTIF(D.1[Tên sản phẩm],G914)=0),"SP này chưa khai báo trong DSSP",""))))</f>
        <v/>
      </c>
      <c r="Y914" s="23" t="str">
        <f t="shared" ca="1" si="211"/>
        <v/>
      </c>
      <c r="Z914" s="23" t="str">
        <f t="shared" ca="1" si="212"/>
        <v/>
      </c>
      <c r="AA914" s="23" t="str">
        <f t="shared" ca="1" si="213"/>
        <v/>
      </c>
    </row>
    <row r="915" spans="2:27" ht="27.75" customHeight="1" x14ac:dyDescent="0.2">
      <c r="B915" s="7">
        <f t="shared" si="200"/>
        <v>912</v>
      </c>
      <c r="C915" s="7" t="str">
        <f t="shared" ca="1" si="210"/>
        <v/>
      </c>
      <c r="D915" s="156" t="str">
        <f t="shared" ca="1" si="201"/>
        <v/>
      </c>
      <c r="E915" s="157" t="str">
        <f t="shared" ca="1" si="202"/>
        <v/>
      </c>
      <c r="F915" s="158" t="str">
        <f t="shared" ca="1" si="203"/>
        <v/>
      </c>
      <c r="G915" s="159"/>
      <c r="H915" s="159" t="str">
        <f>IF(G915="","",INDEX(D.1[Quy cách],MATCH(G915,D.1[Tên sản phẩm],0)))</f>
        <v/>
      </c>
      <c r="I915" s="160" t="str">
        <f>IF(G915="","",INDEX(D.1[ĐVT],MATCH(G915,D.1[Tên sản phẩm],0)))</f>
        <v/>
      </c>
      <c r="J915" s="162" t="str">
        <f>IF(G915="","",INDEX(D.1[Đơn giá nhập
(Hàng tồn đầu kỳ)],MATCH(G915,D.1[Tên sản phẩm],0)))</f>
        <v/>
      </c>
      <c r="K915" s="162" t="str">
        <f t="shared" si="204"/>
        <v/>
      </c>
      <c r="L915" s="159"/>
      <c r="M915" s="163" t="str">
        <f t="shared" si="205"/>
        <v/>
      </c>
      <c r="N915" s="164"/>
      <c r="O915" s="162"/>
      <c r="P915" s="163" t="str">
        <f t="shared" si="206"/>
        <v/>
      </c>
      <c r="Q915" s="164" t="str">
        <f t="shared" ca="1" si="207"/>
        <v/>
      </c>
      <c r="R915" s="163" t="str">
        <f t="shared" si="208"/>
        <v/>
      </c>
      <c r="S915" s="163" t="str">
        <f ca="1">IF(AND(C915&lt;&gt;"",C915&lt;&gt;OFFSET(C915,1,0)),SUMIFS(M.1[Giá có thuế],M.1[Số ĐK],C915),"")</f>
        <v/>
      </c>
      <c r="T915" s="159"/>
      <c r="U915" s="161" t="str">
        <f>IF(T915="","",'Thông Tin Chung'!$L$3)</f>
        <v/>
      </c>
      <c r="V915" s="163" t="str">
        <f t="shared" ca="1" si="209"/>
        <v/>
      </c>
      <c r="W915" s="165"/>
      <c r="X915" s="155" t="str">
        <f ca="1">IF(C915="","",IF(OR(D915&lt;NgayBatDau,D915&gt;NgayKetThuc),"Ngày tháng phải nằm trong kỳ báo cáo",IF(AND(F915&lt;&gt;"",COUNTIF(D.3[Tên nhà cung cấp],F915)=0),"Tên NCC chưa khai báo trong DSNCC",IF(AND(G915&lt;&gt;"",COUNTIF(D.1[Tên sản phẩm],G915)=0),"SP này chưa khai báo trong DSSP",""))))</f>
        <v/>
      </c>
      <c r="Y915" s="23" t="str">
        <f t="shared" ca="1" si="211"/>
        <v/>
      </c>
      <c r="Z915" s="23" t="str">
        <f t="shared" ca="1" si="212"/>
        <v/>
      </c>
      <c r="AA915" s="23" t="str">
        <f t="shared" ca="1" si="213"/>
        <v/>
      </c>
    </row>
    <row r="916" spans="2:27" ht="27.75" customHeight="1" x14ac:dyDescent="0.2">
      <c r="B916" s="7">
        <f t="shared" si="200"/>
        <v>913</v>
      </c>
      <c r="C916" s="7" t="str">
        <f t="shared" ca="1" si="210"/>
        <v/>
      </c>
      <c r="D916" s="156" t="str">
        <f t="shared" ca="1" si="201"/>
        <v/>
      </c>
      <c r="E916" s="157" t="str">
        <f t="shared" ca="1" si="202"/>
        <v/>
      </c>
      <c r="F916" s="158" t="str">
        <f t="shared" ca="1" si="203"/>
        <v/>
      </c>
      <c r="G916" s="159"/>
      <c r="H916" s="159" t="str">
        <f>IF(G916="","",INDEX(D.1[Quy cách],MATCH(G916,D.1[Tên sản phẩm],0)))</f>
        <v/>
      </c>
      <c r="I916" s="160" t="str">
        <f>IF(G916="","",INDEX(D.1[ĐVT],MATCH(G916,D.1[Tên sản phẩm],0)))</f>
        <v/>
      </c>
      <c r="J916" s="162" t="str">
        <f>IF(G916="","",INDEX(D.1[Đơn giá nhập
(Hàng tồn đầu kỳ)],MATCH(G916,D.1[Tên sản phẩm],0)))</f>
        <v/>
      </c>
      <c r="K916" s="162" t="str">
        <f t="shared" si="204"/>
        <v/>
      </c>
      <c r="L916" s="159"/>
      <c r="M916" s="163" t="str">
        <f t="shared" si="205"/>
        <v/>
      </c>
      <c r="N916" s="164"/>
      <c r="O916" s="162"/>
      <c r="P916" s="163" t="str">
        <f t="shared" si="206"/>
        <v/>
      </c>
      <c r="Q916" s="164" t="str">
        <f t="shared" ca="1" si="207"/>
        <v/>
      </c>
      <c r="R916" s="163" t="str">
        <f t="shared" si="208"/>
        <v/>
      </c>
      <c r="S916" s="163" t="str">
        <f ca="1">IF(AND(C916&lt;&gt;"",C916&lt;&gt;OFFSET(C916,1,0)),SUMIFS(M.1[Giá có thuế],M.1[Số ĐK],C916),"")</f>
        <v/>
      </c>
      <c r="T916" s="159"/>
      <c r="U916" s="161" t="str">
        <f>IF(T916="","",'Thông Tin Chung'!$L$3)</f>
        <v/>
      </c>
      <c r="V916" s="163" t="str">
        <f t="shared" ca="1" si="209"/>
        <v/>
      </c>
      <c r="W916" s="165"/>
      <c r="X916" s="155" t="str">
        <f ca="1">IF(C916="","",IF(OR(D916&lt;NgayBatDau,D916&gt;NgayKetThuc),"Ngày tháng phải nằm trong kỳ báo cáo",IF(AND(F916&lt;&gt;"",COUNTIF(D.3[Tên nhà cung cấp],F916)=0),"Tên NCC chưa khai báo trong DSNCC",IF(AND(G916&lt;&gt;"",COUNTIF(D.1[Tên sản phẩm],G916)=0),"SP này chưa khai báo trong DSSP",""))))</f>
        <v/>
      </c>
      <c r="Y916" s="23" t="str">
        <f t="shared" ca="1" si="211"/>
        <v/>
      </c>
      <c r="Z916" s="23" t="str">
        <f t="shared" ca="1" si="212"/>
        <v/>
      </c>
      <c r="AA916" s="23" t="str">
        <f t="shared" ca="1" si="213"/>
        <v/>
      </c>
    </row>
    <row r="917" spans="2:27" ht="27.75" customHeight="1" x14ac:dyDescent="0.2">
      <c r="B917" s="7">
        <f t="shared" si="200"/>
        <v>914</v>
      </c>
      <c r="C917" s="7" t="str">
        <f t="shared" ca="1" si="210"/>
        <v/>
      </c>
      <c r="D917" s="156" t="str">
        <f t="shared" ca="1" si="201"/>
        <v/>
      </c>
      <c r="E917" s="157" t="str">
        <f t="shared" ca="1" si="202"/>
        <v/>
      </c>
      <c r="F917" s="158" t="str">
        <f t="shared" ca="1" si="203"/>
        <v/>
      </c>
      <c r="G917" s="159"/>
      <c r="H917" s="159" t="str">
        <f>IF(G917="","",INDEX(D.1[Quy cách],MATCH(G917,D.1[Tên sản phẩm],0)))</f>
        <v/>
      </c>
      <c r="I917" s="160" t="str">
        <f>IF(G917="","",INDEX(D.1[ĐVT],MATCH(G917,D.1[Tên sản phẩm],0)))</f>
        <v/>
      </c>
      <c r="J917" s="162" t="str">
        <f>IF(G917="","",INDEX(D.1[Đơn giá nhập
(Hàng tồn đầu kỳ)],MATCH(G917,D.1[Tên sản phẩm],0)))</f>
        <v/>
      </c>
      <c r="K917" s="162" t="str">
        <f t="shared" si="204"/>
        <v/>
      </c>
      <c r="L917" s="159"/>
      <c r="M917" s="163" t="str">
        <f t="shared" si="205"/>
        <v/>
      </c>
      <c r="N917" s="164"/>
      <c r="O917" s="162"/>
      <c r="P917" s="163" t="str">
        <f t="shared" si="206"/>
        <v/>
      </c>
      <c r="Q917" s="164" t="str">
        <f t="shared" ca="1" si="207"/>
        <v/>
      </c>
      <c r="R917" s="163" t="str">
        <f t="shared" si="208"/>
        <v/>
      </c>
      <c r="S917" s="163" t="str">
        <f ca="1">IF(AND(C917&lt;&gt;"",C917&lt;&gt;OFFSET(C917,1,0)),SUMIFS(M.1[Giá có thuế],M.1[Số ĐK],C917),"")</f>
        <v/>
      </c>
      <c r="T917" s="159"/>
      <c r="U917" s="161" t="str">
        <f>IF(T917="","",'Thông Tin Chung'!$L$3)</f>
        <v/>
      </c>
      <c r="V917" s="163" t="str">
        <f t="shared" ca="1" si="209"/>
        <v/>
      </c>
      <c r="W917" s="165"/>
      <c r="X917" s="155" t="str">
        <f ca="1">IF(C917="","",IF(OR(D917&lt;NgayBatDau,D917&gt;NgayKetThuc),"Ngày tháng phải nằm trong kỳ báo cáo",IF(AND(F917&lt;&gt;"",COUNTIF(D.3[Tên nhà cung cấp],F917)=0),"Tên NCC chưa khai báo trong DSNCC",IF(AND(G917&lt;&gt;"",COUNTIF(D.1[Tên sản phẩm],G917)=0),"SP này chưa khai báo trong DSSP",""))))</f>
        <v/>
      </c>
      <c r="Y917" s="23" t="str">
        <f t="shared" ca="1" si="211"/>
        <v/>
      </c>
      <c r="Z917" s="23" t="str">
        <f t="shared" ca="1" si="212"/>
        <v/>
      </c>
      <c r="AA917" s="23" t="str">
        <f t="shared" ca="1" si="213"/>
        <v/>
      </c>
    </row>
    <row r="918" spans="2:27" ht="27.75" customHeight="1" x14ac:dyDescent="0.2">
      <c r="B918" s="7">
        <f t="shared" si="200"/>
        <v>915</v>
      </c>
      <c r="C918" s="7" t="str">
        <f t="shared" ca="1" si="210"/>
        <v/>
      </c>
      <c r="D918" s="156" t="str">
        <f t="shared" ca="1" si="201"/>
        <v/>
      </c>
      <c r="E918" s="157" t="str">
        <f t="shared" ca="1" si="202"/>
        <v/>
      </c>
      <c r="F918" s="158" t="str">
        <f t="shared" ca="1" si="203"/>
        <v/>
      </c>
      <c r="G918" s="159"/>
      <c r="H918" s="159" t="str">
        <f>IF(G918="","",INDEX(D.1[Quy cách],MATCH(G918,D.1[Tên sản phẩm],0)))</f>
        <v/>
      </c>
      <c r="I918" s="160" t="str">
        <f>IF(G918="","",INDEX(D.1[ĐVT],MATCH(G918,D.1[Tên sản phẩm],0)))</f>
        <v/>
      </c>
      <c r="J918" s="162" t="str">
        <f>IF(G918="","",INDEX(D.1[Đơn giá nhập
(Hàng tồn đầu kỳ)],MATCH(G918,D.1[Tên sản phẩm],0)))</f>
        <v/>
      </c>
      <c r="K918" s="162" t="str">
        <f t="shared" si="204"/>
        <v/>
      </c>
      <c r="L918" s="159"/>
      <c r="M918" s="163" t="str">
        <f t="shared" si="205"/>
        <v/>
      </c>
      <c r="N918" s="164"/>
      <c r="O918" s="162"/>
      <c r="P918" s="163" t="str">
        <f t="shared" si="206"/>
        <v/>
      </c>
      <c r="Q918" s="164" t="str">
        <f t="shared" ca="1" si="207"/>
        <v/>
      </c>
      <c r="R918" s="163" t="str">
        <f t="shared" si="208"/>
        <v/>
      </c>
      <c r="S918" s="163" t="str">
        <f ca="1">IF(AND(C918&lt;&gt;"",C918&lt;&gt;OFFSET(C918,1,0)),SUMIFS(M.1[Giá có thuế],M.1[Số ĐK],C918),"")</f>
        <v/>
      </c>
      <c r="T918" s="159"/>
      <c r="U918" s="161" t="str">
        <f>IF(T918="","",'Thông Tin Chung'!$L$3)</f>
        <v/>
      </c>
      <c r="V918" s="163" t="str">
        <f t="shared" ca="1" si="209"/>
        <v/>
      </c>
      <c r="W918" s="165"/>
      <c r="X918" s="155" t="str">
        <f ca="1">IF(C918="","",IF(OR(D918&lt;NgayBatDau,D918&gt;NgayKetThuc),"Ngày tháng phải nằm trong kỳ báo cáo",IF(AND(F918&lt;&gt;"",COUNTIF(D.3[Tên nhà cung cấp],F918)=0),"Tên NCC chưa khai báo trong DSNCC",IF(AND(G918&lt;&gt;"",COUNTIF(D.1[Tên sản phẩm],G918)=0),"SP này chưa khai báo trong DSSP",""))))</f>
        <v/>
      </c>
      <c r="Y918" s="23" t="str">
        <f t="shared" ca="1" si="211"/>
        <v/>
      </c>
      <c r="Z918" s="23" t="str">
        <f t="shared" ca="1" si="212"/>
        <v/>
      </c>
      <c r="AA918" s="23" t="str">
        <f t="shared" ca="1" si="213"/>
        <v/>
      </c>
    </row>
    <row r="919" spans="2:27" ht="27.75" customHeight="1" x14ac:dyDescent="0.2">
      <c r="B919" s="7">
        <f t="shared" si="200"/>
        <v>916</v>
      </c>
      <c r="C919" s="7" t="str">
        <f t="shared" ca="1" si="210"/>
        <v/>
      </c>
      <c r="D919" s="156" t="str">
        <f t="shared" ca="1" si="201"/>
        <v/>
      </c>
      <c r="E919" s="157" t="str">
        <f t="shared" ca="1" si="202"/>
        <v/>
      </c>
      <c r="F919" s="158" t="str">
        <f t="shared" ca="1" si="203"/>
        <v/>
      </c>
      <c r="G919" s="159"/>
      <c r="H919" s="159" t="str">
        <f>IF(G919="","",INDEX(D.1[Quy cách],MATCH(G919,D.1[Tên sản phẩm],0)))</f>
        <v/>
      </c>
      <c r="I919" s="160" t="str">
        <f>IF(G919="","",INDEX(D.1[ĐVT],MATCH(G919,D.1[Tên sản phẩm],0)))</f>
        <v/>
      </c>
      <c r="J919" s="162" t="str">
        <f>IF(G919="","",INDEX(D.1[Đơn giá nhập
(Hàng tồn đầu kỳ)],MATCH(G919,D.1[Tên sản phẩm],0)))</f>
        <v/>
      </c>
      <c r="K919" s="162" t="str">
        <f t="shared" si="204"/>
        <v/>
      </c>
      <c r="L919" s="159"/>
      <c r="M919" s="163" t="str">
        <f t="shared" si="205"/>
        <v/>
      </c>
      <c r="N919" s="164"/>
      <c r="O919" s="162"/>
      <c r="P919" s="163" t="str">
        <f t="shared" si="206"/>
        <v/>
      </c>
      <c r="Q919" s="164" t="str">
        <f t="shared" ca="1" si="207"/>
        <v/>
      </c>
      <c r="R919" s="163" t="str">
        <f t="shared" si="208"/>
        <v/>
      </c>
      <c r="S919" s="163" t="str">
        <f ca="1">IF(AND(C919&lt;&gt;"",C919&lt;&gt;OFFSET(C919,1,0)),SUMIFS(M.1[Giá có thuế],M.1[Số ĐK],C919),"")</f>
        <v/>
      </c>
      <c r="T919" s="159"/>
      <c r="U919" s="161" t="str">
        <f>IF(T919="","",'Thông Tin Chung'!$L$3)</f>
        <v/>
      </c>
      <c r="V919" s="163" t="str">
        <f t="shared" ca="1" si="209"/>
        <v/>
      </c>
      <c r="W919" s="165"/>
      <c r="X919" s="155" t="str">
        <f ca="1">IF(C919="","",IF(OR(D919&lt;NgayBatDau,D919&gt;NgayKetThuc),"Ngày tháng phải nằm trong kỳ báo cáo",IF(AND(F919&lt;&gt;"",COUNTIF(D.3[Tên nhà cung cấp],F919)=0),"Tên NCC chưa khai báo trong DSNCC",IF(AND(G919&lt;&gt;"",COUNTIF(D.1[Tên sản phẩm],G919)=0),"SP này chưa khai báo trong DSSP",""))))</f>
        <v/>
      </c>
      <c r="Y919" s="23" t="str">
        <f t="shared" ca="1" si="211"/>
        <v/>
      </c>
      <c r="Z919" s="23" t="str">
        <f t="shared" ca="1" si="212"/>
        <v/>
      </c>
      <c r="AA919" s="23" t="str">
        <f t="shared" ca="1" si="213"/>
        <v/>
      </c>
    </row>
    <row r="920" spans="2:27" ht="27.75" customHeight="1" x14ac:dyDescent="0.2">
      <c r="B920" s="7">
        <f t="shared" si="200"/>
        <v>917</v>
      </c>
      <c r="C920" s="7" t="str">
        <f t="shared" ca="1" si="210"/>
        <v/>
      </c>
      <c r="D920" s="156" t="str">
        <f t="shared" ca="1" si="201"/>
        <v/>
      </c>
      <c r="E920" s="157" t="str">
        <f t="shared" ca="1" si="202"/>
        <v/>
      </c>
      <c r="F920" s="158" t="str">
        <f t="shared" ca="1" si="203"/>
        <v/>
      </c>
      <c r="G920" s="159"/>
      <c r="H920" s="159" t="str">
        <f>IF(G920="","",INDEX(D.1[Quy cách],MATCH(G920,D.1[Tên sản phẩm],0)))</f>
        <v/>
      </c>
      <c r="I920" s="160" t="str">
        <f>IF(G920="","",INDEX(D.1[ĐVT],MATCH(G920,D.1[Tên sản phẩm],0)))</f>
        <v/>
      </c>
      <c r="J920" s="162" t="str">
        <f>IF(G920="","",INDEX(D.1[Đơn giá nhập
(Hàng tồn đầu kỳ)],MATCH(G920,D.1[Tên sản phẩm],0)))</f>
        <v/>
      </c>
      <c r="K920" s="162" t="str">
        <f t="shared" si="204"/>
        <v/>
      </c>
      <c r="L920" s="159"/>
      <c r="M920" s="163" t="str">
        <f t="shared" si="205"/>
        <v/>
      </c>
      <c r="N920" s="164"/>
      <c r="O920" s="162"/>
      <c r="P920" s="163" t="str">
        <f t="shared" si="206"/>
        <v/>
      </c>
      <c r="Q920" s="164" t="str">
        <f t="shared" ca="1" si="207"/>
        <v/>
      </c>
      <c r="R920" s="163" t="str">
        <f t="shared" si="208"/>
        <v/>
      </c>
      <c r="S920" s="163" t="str">
        <f ca="1">IF(AND(C920&lt;&gt;"",C920&lt;&gt;OFFSET(C920,1,0)),SUMIFS(M.1[Giá có thuế],M.1[Số ĐK],C920),"")</f>
        <v/>
      </c>
      <c r="T920" s="159"/>
      <c r="U920" s="161" t="str">
        <f>IF(T920="","",'Thông Tin Chung'!$L$3)</f>
        <v/>
      </c>
      <c r="V920" s="163" t="str">
        <f t="shared" ca="1" si="209"/>
        <v/>
      </c>
      <c r="W920" s="165"/>
      <c r="X920" s="155" t="str">
        <f ca="1">IF(C920="","",IF(OR(D920&lt;NgayBatDau,D920&gt;NgayKetThuc),"Ngày tháng phải nằm trong kỳ báo cáo",IF(AND(F920&lt;&gt;"",COUNTIF(D.3[Tên nhà cung cấp],F920)=0),"Tên NCC chưa khai báo trong DSNCC",IF(AND(G920&lt;&gt;"",COUNTIF(D.1[Tên sản phẩm],G920)=0),"SP này chưa khai báo trong DSSP",""))))</f>
        <v/>
      </c>
      <c r="Y920" s="23" t="str">
        <f t="shared" ca="1" si="211"/>
        <v/>
      </c>
      <c r="Z920" s="23" t="str">
        <f t="shared" ca="1" si="212"/>
        <v/>
      </c>
      <c r="AA920" s="23" t="str">
        <f t="shared" ca="1" si="213"/>
        <v/>
      </c>
    </row>
    <row r="921" spans="2:27" ht="27.75" customHeight="1" x14ac:dyDescent="0.2">
      <c r="B921" s="7">
        <f t="shared" si="200"/>
        <v>918</v>
      </c>
      <c r="C921" s="7" t="str">
        <f t="shared" ca="1" si="210"/>
        <v/>
      </c>
      <c r="D921" s="156" t="str">
        <f t="shared" ca="1" si="201"/>
        <v/>
      </c>
      <c r="E921" s="157" t="str">
        <f t="shared" ca="1" si="202"/>
        <v/>
      </c>
      <c r="F921" s="158" t="str">
        <f t="shared" ca="1" si="203"/>
        <v/>
      </c>
      <c r="G921" s="159"/>
      <c r="H921" s="159" t="str">
        <f>IF(G921="","",INDEX(D.1[Quy cách],MATCH(G921,D.1[Tên sản phẩm],0)))</f>
        <v/>
      </c>
      <c r="I921" s="160" t="str">
        <f>IF(G921="","",INDEX(D.1[ĐVT],MATCH(G921,D.1[Tên sản phẩm],0)))</f>
        <v/>
      </c>
      <c r="J921" s="162" t="str">
        <f>IF(G921="","",INDEX(D.1[Đơn giá nhập
(Hàng tồn đầu kỳ)],MATCH(G921,D.1[Tên sản phẩm],0)))</f>
        <v/>
      </c>
      <c r="K921" s="162" t="str">
        <f t="shared" si="204"/>
        <v/>
      </c>
      <c r="L921" s="159"/>
      <c r="M921" s="163" t="str">
        <f t="shared" si="205"/>
        <v/>
      </c>
      <c r="N921" s="164"/>
      <c r="O921" s="162"/>
      <c r="P921" s="163" t="str">
        <f t="shared" si="206"/>
        <v/>
      </c>
      <c r="Q921" s="164" t="str">
        <f t="shared" ca="1" si="207"/>
        <v/>
      </c>
      <c r="R921" s="163" t="str">
        <f t="shared" si="208"/>
        <v/>
      </c>
      <c r="S921" s="163" t="str">
        <f ca="1">IF(AND(C921&lt;&gt;"",C921&lt;&gt;OFFSET(C921,1,0)),SUMIFS(M.1[Giá có thuế],M.1[Số ĐK],C921),"")</f>
        <v/>
      </c>
      <c r="T921" s="159"/>
      <c r="U921" s="161" t="str">
        <f>IF(T921="","",'Thông Tin Chung'!$L$3)</f>
        <v/>
      </c>
      <c r="V921" s="163" t="str">
        <f t="shared" ca="1" si="209"/>
        <v/>
      </c>
      <c r="W921" s="165"/>
      <c r="X921" s="155" t="str">
        <f ca="1">IF(C921="","",IF(OR(D921&lt;NgayBatDau,D921&gt;NgayKetThuc),"Ngày tháng phải nằm trong kỳ báo cáo",IF(AND(F921&lt;&gt;"",COUNTIF(D.3[Tên nhà cung cấp],F921)=0),"Tên NCC chưa khai báo trong DSNCC",IF(AND(G921&lt;&gt;"",COUNTIF(D.1[Tên sản phẩm],G921)=0),"SP này chưa khai báo trong DSSP",""))))</f>
        <v/>
      </c>
      <c r="Y921" s="23" t="str">
        <f t="shared" ca="1" si="211"/>
        <v/>
      </c>
      <c r="Z921" s="23" t="str">
        <f t="shared" ca="1" si="212"/>
        <v/>
      </c>
      <c r="AA921" s="23" t="str">
        <f t="shared" ca="1" si="213"/>
        <v/>
      </c>
    </row>
    <row r="922" spans="2:27" ht="27.75" customHeight="1" x14ac:dyDescent="0.2">
      <c r="B922" s="7">
        <f t="shared" si="200"/>
        <v>919</v>
      </c>
      <c r="C922" s="7" t="str">
        <f t="shared" ca="1" si="210"/>
        <v/>
      </c>
      <c r="D922" s="156" t="str">
        <f t="shared" ca="1" si="201"/>
        <v/>
      </c>
      <c r="E922" s="157" t="str">
        <f t="shared" ca="1" si="202"/>
        <v/>
      </c>
      <c r="F922" s="158" t="str">
        <f t="shared" ca="1" si="203"/>
        <v/>
      </c>
      <c r="G922" s="159"/>
      <c r="H922" s="159" t="str">
        <f>IF(G922="","",INDEX(D.1[Quy cách],MATCH(G922,D.1[Tên sản phẩm],0)))</f>
        <v/>
      </c>
      <c r="I922" s="160" t="str">
        <f>IF(G922="","",INDEX(D.1[ĐVT],MATCH(G922,D.1[Tên sản phẩm],0)))</f>
        <v/>
      </c>
      <c r="J922" s="162" t="str">
        <f>IF(G922="","",INDEX(D.1[Đơn giá nhập
(Hàng tồn đầu kỳ)],MATCH(G922,D.1[Tên sản phẩm],0)))</f>
        <v/>
      </c>
      <c r="K922" s="162" t="str">
        <f t="shared" si="204"/>
        <v/>
      </c>
      <c r="L922" s="159"/>
      <c r="M922" s="163" t="str">
        <f t="shared" si="205"/>
        <v/>
      </c>
      <c r="N922" s="164"/>
      <c r="O922" s="162"/>
      <c r="P922" s="163" t="str">
        <f t="shared" si="206"/>
        <v/>
      </c>
      <c r="Q922" s="164" t="str">
        <f t="shared" ca="1" si="207"/>
        <v/>
      </c>
      <c r="R922" s="163" t="str">
        <f t="shared" si="208"/>
        <v/>
      </c>
      <c r="S922" s="163" t="str">
        <f ca="1">IF(AND(C922&lt;&gt;"",C922&lt;&gt;OFFSET(C922,1,0)),SUMIFS(M.1[Giá có thuế],M.1[Số ĐK],C922),"")</f>
        <v/>
      </c>
      <c r="T922" s="159"/>
      <c r="U922" s="161" t="str">
        <f>IF(T922="","",'Thông Tin Chung'!$L$3)</f>
        <v/>
      </c>
      <c r="V922" s="163" t="str">
        <f t="shared" ca="1" si="209"/>
        <v/>
      </c>
      <c r="W922" s="165"/>
      <c r="X922" s="155" t="str">
        <f ca="1">IF(C922="","",IF(OR(D922&lt;NgayBatDau,D922&gt;NgayKetThuc),"Ngày tháng phải nằm trong kỳ báo cáo",IF(AND(F922&lt;&gt;"",COUNTIF(D.3[Tên nhà cung cấp],F922)=0),"Tên NCC chưa khai báo trong DSNCC",IF(AND(G922&lt;&gt;"",COUNTIF(D.1[Tên sản phẩm],G922)=0),"SP này chưa khai báo trong DSSP",""))))</f>
        <v/>
      </c>
      <c r="Y922" s="23" t="str">
        <f t="shared" ca="1" si="211"/>
        <v/>
      </c>
      <c r="Z922" s="23" t="str">
        <f t="shared" ca="1" si="212"/>
        <v/>
      </c>
      <c r="AA922" s="23" t="str">
        <f t="shared" ca="1" si="213"/>
        <v/>
      </c>
    </row>
    <row r="923" spans="2:27" ht="27.75" customHeight="1" x14ac:dyDescent="0.2">
      <c r="B923" s="7">
        <f t="shared" si="200"/>
        <v>920</v>
      </c>
      <c r="C923" s="7" t="str">
        <f t="shared" ca="1" si="210"/>
        <v/>
      </c>
      <c r="D923" s="156" t="str">
        <f t="shared" ca="1" si="201"/>
        <v/>
      </c>
      <c r="E923" s="157" t="str">
        <f t="shared" ca="1" si="202"/>
        <v/>
      </c>
      <c r="F923" s="158" t="str">
        <f t="shared" ca="1" si="203"/>
        <v/>
      </c>
      <c r="G923" s="159"/>
      <c r="H923" s="159" t="str">
        <f>IF(G923="","",INDEX(D.1[Quy cách],MATCH(G923,D.1[Tên sản phẩm],0)))</f>
        <v/>
      </c>
      <c r="I923" s="160" t="str">
        <f>IF(G923="","",INDEX(D.1[ĐVT],MATCH(G923,D.1[Tên sản phẩm],0)))</f>
        <v/>
      </c>
      <c r="J923" s="162" t="str">
        <f>IF(G923="","",INDEX(D.1[Đơn giá nhập
(Hàng tồn đầu kỳ)],MATCH(G923,D.1[Tên sản phẩm],0)))</f>
        <v/>
      </c>
      <c r="K923" s="162" t="str">
        <f t="shared" si="204"/>
        <v/>
      </c>
      <c r="L923" s="159"/>
      <c r="M923" s="163" t="str">
        <f t="shared" si="205"/>
        <v/>
      </c>
      <c r="N923" s="164"/>
      <c r="O923" s="162"/>
      <c r="P923" s="163" t="str">
        <f t="shared" si="206"/>
        <v/>
      </c>
      <c r="Q923" s="164" t="str">
        <f t="shared" ca="1" si="207"/>
        <v/>
      </c>
      <c r="R923" s="163" t="str">
        <f t="shared" si="208"/>
        <v/>
      </c>
      <c r="S923" s="163" t="str">
        <f ca="1">IF(AND(C923&lt;&gt;"",C923&lt;&gt;OFFSET(C923,1,0)),SUMIFS(M.1[Giá có thuế],M.1[Số ĐK],C923),"")</f>
        <v/>
      </c>
      <c r="T923" s="159"/>
      <c r="U923" s="161" t="str">
        <f>IF(T923="","",'Thông Tin Chung'!$L$3)</f>
        <v/>
      </c>
      <c r="V923" s="163" t="str">
        <f t="shared" ca="1" si="209"/>
        <v/>
      </c>
      <c r="W923" s="165"/>
      <c r="X923" s="155" t="str">
        <f ca="1">IF(C923="","",IF(OR(D923&lt;NgayBatDau,D923&gt;NgayKetThuc),"Ngày tháng phải nằm trong kỳ báo cáo",IF(AND(F923&lt;&gt;"",COUNTIF(D.3[Tên nhà cung cấp],F923)=0),"Tên NCC chưa khai báo trong DSNCC",IF(AND(G923&lt;&gt;"",COUNTIF(D.1[Tên sản phẩm],G923)=0),"SP này chưa khai báo trong DSSP",""))))</f>
        <v/>
      </c>
      <c r="Y923" s="23" t="str">
        <f t="shared" ca="1" si="211"/>
        <v/>
      </c>
      <c r="Z923" s="23" t="str">
        <f t="shared" ca="1" si="212"/>
        <v/>
      </c>
      <c r="AA923" s="23" t="str">
        <f t="shared" ca="1" si="213"/>
        <v/>
      </c>
    </row>
    <row r="924" spans="2:27" ht="27.75" customHeight="1" x14ac:dyDescent="0.2">
      <c r="B924" s="7">
        <f t="shared" si="200"/>
        <v>921</v>
      </c>
      <c r="C924" s="7" t="str">
        <f t="shared" ca="1" si="210"/>
        <v/>
      </c>
      <c r="D924" s="156" t="str">
        <f t="shared" ca="1" si="201"/>
        <v/>
      </c>
      <c r="E924" s="157" t="str">
        <f t="shared" ca="1" si="202"/>
        <v/>
      </c>
      <c r="F924" s="158" t="str">
        <f t="shared" ca="1" si="203"/>
        <v/>
      </c>
      <c r="G924" s="159"/>
      <c r="H924" s="159" t="str">
        <f>IF(G924="","",INDEX(D.1[Quy cách],MATCH(G924,D.1[Tên sản phẩm],0)))</f>
        <v/>
      </c>
      <c r="I924" s="160" t="str">
        <f>IF(G924="","",INDEX(D.1[ĐVT],MATCH(G924,D.1[Tên sản phẩm],0)))</f>
        <v/>
      </c>
      <c r="J924" s="162" t="str">
        <f>IF(G924="","",INDEX(D.1[Đơn giá nhập
(Hàng tồn đầu kỳ)],MATCH(G924,D.1[Tên sản phẩm],0)))</f>
        <v/>
      </c>
      <c r="K924" s="162" t="str">
        <f t="shared" si="204"/>
        <v/>
      </c>
      <c r="L924" s="159"/>
      <c r="M924" s="163" t="str">
        <f t="shared" si="205"/>
        <v/>
      </c>
      <c r="N924" s="164"/>
      <c r="O924" s="162"/>
      <c r="P924" s="163" t="str">
        <f t="shared" si="206"/>
        <v/>
      </c>
      <c r="Q924" s="164" t="str">
        <f t="shared" ca="1" si="207"/>
        <v/>
      </c>
      <c r="R924" s="163" t="str">
        <f t="shared" si="208"/>
        <v/>
      </c>
      <c r="S924" s="163" t="str">
        <f ca="1">IF(AND(C924&lt;&gt;"",C924&lt;&gt;OFFSET(C924,1,0)),SUMIFS(M.1[Giá có thuế],M.1[Số ĐK],C924),"")</f>
        <v/>
      </c>
      <c r="T924" s="159"/>
      <c r="U924" s="161" t="str">
        <f>IF(T924="","",'Thông Tin Chung'!$L$3)</f>
        <v/>
      </c>
      <c r="V924" s="163" t="str">
        <f t="shared" ca="1" si="209"/>
        <v/>
      </c>
      <c r="W924" s="165"/>
      <c r="X924" s="155" t="str">
        <f ca="1">IF(C924="","",IF(OR(D924&lt;NgayBatDau,D924&gt;NgayKetThuc),"Ngày tháng phải nằm trong kỳ báo cáo",IF(AND(F924&lt;&gt;"",COUNTIF(D.3[Tên nhà cung cấp],F924)=0),"Tên NCC chưa khai báo trong DSNCC",IF(AND(G924&lt;&gt;"",COUNTIF(D.1[Tên sản phẩm],G924)=0),"SP này chưa khai báo trong DSSP",""))))</f>
        <v/>
      </c>
      <c r="Y924" s="23" t="str">
        <f t="shared" ca="1" si="211"/>
        <v/>
      </c>
      <c r="Z924" s="23" t="str">
        <f t="shared" ca="1" si="212"/>
        <v/>
      </c>
      <c r="AA924" s="23" t="str">
        <f t="shared" ca="1" si="213"/>
        <v/>
      </c>
    </row>
    <row r="925" spans="2:27" ht="27.75" customHeight="1" x14ac:dyDescent="0.2">
      <c r="B925" s="7">
        <f t="shared" si="200"/>
        <v>922</v>
      </c>
      <c r="C925" s="7" t="str">
        <f t="shared" ca="1" si="210"/>
        <v/>
      </c>
      <c r="D925" s="156" t="str">
        <f t="shared" ca="1" si="201"/>
        <v/>
      </c>
      <c r="E925" s="157" t="str">
        <f t="shared" ca="1" si="202"/>
        <v/>
      </c>
      <c r="F925" s="158" t="str">
        <f t="shared" ca="1" si="203"/>
        <v/>
      </c>
      <c r="G925" s="159"/>
      <c r="H925" s="159" t="str">
        <f>IF(G925="","",INDEX(D.1[Quy cách],MATCH(G925,D.1[Tên sản phẩm],0)))</f>
        <v/>
      </c>
      <c r="I925" s="160" t="str">
        <f>IF(G925="","",INDEX(D.1[ĐVT],MATCH(G925,D.1[Tên sản phẩm],0)))</f>
        <v/>
      </c>
      <c r="J925" s="162" t="str">
        <f>IF(G925="","",INDEX(D.1[Đơn giá nhập
(Hàng tồn đầu kỳ)],MATCH(G925,D.1[Tên sản phẩm],0)))</f>
        <v/>
      </c>
      <c r="K925" s="162" t="str">
        <f t="shared" si="204"/>
        <v/>
      </c>
      <c r="L925" s="159"/>
      <c r="M925" s="163" t="str">
        <f t="shared" si="205"/>
        <v/>
      </c>
      <c r="N925" s="164"/>
      <c r="O925" s="162"/>
      <c r="P925" s="163" t="str">
        <f t="shared" si="206"/>
        <v/>
      </c>
      <c r="Q925" s="164" t="str">
        <f t="shared" ca="1" si="207"/>
        <v/>
      </c>
      <c r="R925" s="163" t="str">
        <f t="shared" si="208"/>
        <v/>
      </c>
      <c r="S925" s="163" t="str">
        <f ca="1">IF(AND(C925&lt;&gt;"",C925&lt;&gt;OFFSET(C925,1,0)),SUMIFS(M.1[Giá có thuế],M.1[Số ĐK],C925),"")</f>
        <v/>
      </c>
      <c r="T925" s="159"/>
      <c r="U925" s="161" t="str">
        <f>IF(T925="","",'Thông Tin Chung'!$L$3)</f>
        <v/>
      </c>
      <c r="V925" s="163" t="str">
        <f t="shared" ca="1" si="209"/>
        <v/>
      </c>
      <c r="W925" s="165"/>
      <c r="X925" s="155" t="str">
        <f ca="1">IF(C925="","",IF(OR(D925&lt;NgayBatDau,D925&gt;NgayKetThuc),"Ngày tháng phải nằm trong kỳ báo cáo",IF(AND(F925&lt;&gt;"",COUNTIF(D.3[Tên nhà cung cấp],F925)=0),"Tên NCC chưa khai báo trong DSNCC",IF(AND(G925&lt;&gt;"",COUNTIF(D.1[Tên sản phẩm],G925)=0),"SP này chưa khai báo trong DSSP",""))))</f>
        <v/>
      </c>
      <c r="Y925" s="23" t="str">
        <f t="shared" ca="1" si="211"/>
        <v/>
      </c>
      <c r="Z925" s="23" t="str">
        <f t="shared" ca="1" si="212"/>
        <v/>
      </c>
      <c r="AA925" s="23" t="str">
        <f t="shared" ca="1" si="213"/>
        <v/>
      </c>
    </row>
    <row r="926" spans="2:27" ht="27.75" customHeight="1" x14ac:dyDescent="0.2">
      <c r="B926" s="7">
        <f t="shared" si="200"/>
        <v>923</v>
      </c>
      <c r="C926" s="7" t="str">
        <f t="shared" ca="1" si="210"/>
        <v/>
      </c>
      <c r="D926" s="156" t="str">
        <f t="shared" ca="1" si="201"/>
        <v/>
      </c>
      <c r="E926" s="157" t="str">
        <f t="shared" ca="1" si="202"/>
        <v/>
      </c>
      <c r="F926" s="158" t="str">
        <f t="shared" ca="1" si="203"/>
        <v/>
      </c>
      <c r="G926" s="159"/>
      <c r="H926" s="159" t="str">
        <f>IF(G926="","",INDEX(D.1[Quy cách],MATCH(G926,D.1[Tên sản phẩm],0)))</f>
        <v/>
      </c>
      <c r="I926" s="160" t="str">
        <f>IF(G926="","",INDEX(D.1[ĐVT],MATCH(G926,D.1[Tên sản phẩm],0)))</f>
        <v/>
      </c>
      <c r="J926" s="162" t="str">
        <f>IF(G926="","",INDEX(D.1[Đơn giá nhập
(Hàng tồn đầu kỳ)],MATCH(G926,D.1[Tên sản phẩm],0)))</f>
        <v/>
      </c>
      <c r="K926" s="162" t="str">
        <f t="shared" si="204"/>
        <v/>
      </c>
      <c r="L926" s="159"/>
      <c r="M926" s="163" t="str">
        <f t="shared" si="205"/>
        <v/>
      </c>
      <c r="N926" s="164"/>
      <c r="O926" s="162"/>
      <c r="P926" s="163" t="str">
        <f t="shared" si="206"/>
        <v/>
      </c>
      <c r="Q926" s="164" t="str">
        <f t="shared" ca="1" si="207"/>
        <v/>
      </c>
      <c r="R926" s="163" t="str">
        <f t="shared" si="208"/>
        <v/>
      </c>
      <c r="S926" s="163" t="str">
        <f ca="1">IF(AND(C926&lt;&gt;"",C926&lt;&gt;OFFSET(C926,1,0)),SUMIFS(M.1[Giá có thuế],M.1[Số ĐK],C926),"")</f>
        <v/>
      </c>
      <c r="T926" s="159"/>
      <c r="U926" s="161" t="str">
        <f>IF(T926="","",'Thông Tin Chung'!$L$3)</f>
        <v/>
      </c>
      <c r="V926" s="163" t="str">
        <f t="shared" ca="1" si="209"/>
        <v/>
      </c>
      <c r="W926" s="165"/>
      <c r="X926" s="155" t="str">
        <f ca="1">IF(C926="","",IF(OR(D926&lt;NgayBatDau,D926&gt;NgayKetThuc),"Ngày tháng phải nằm trong kỳ báo cáo",IF(AND(F926&lt;&gt;"",COUNTIF(D.3[Tên nhà cung cấp],F926)=0),"Tên NCC chưa khai báo trong DSNCC",IF(AND(G926&lt;&gt;"",COUNTIF(D.1[Tên sản phẩm],G926)=0),"SP này chưa khai báo trong DSSP",""))))</f>
        <v/>
      </c>
      <c r="Y926" s="23" t="str">
        <f t="shared" ca="1" si="211"/>
        <v/>
      </c>
      <c r="Z926" s="23" t="str">
        <f t="shared" ca="1" si="212"/>
        <v/>
      </c>
      <c r="AA926" s="23" t="str">
        <f t="shared" ca="1" si="213"/>
        <v/>
      </c>
    </row>
    <row r="927" spans="2:27" ht="27.75" customHeight="1" x14ac:dyDescent="0.2">
      <c r="B927" s="7">
        <f t="shared" si="200"/>
        <v>924</v>
      </c>
      <c r="C927" s="7" t="str">
        <f t="shared" ca="1" si="210"/>
        <v/>
      </c>
      <c r="D927" s="156" t="str">
        <f t="shared" ca="1" si="201"/>
        <v/>
      </c>
      <c r="E927" s="157" t="str">
        <f t="shared" ca="1" si="202"/>
        <v/>
      </c>
      <c r="F927" s="158" t="str">
        <f t="shared" ca="1" si="203"/>
        <v/>
      </c>
      <c r="G927" s="159"/>
      <c r="H927" s="159" t="str">
        <f>IF(G927="","",INDEX(D.1[Quy cách],MATCH(G927,D.1[Tên sản phẩm],0)))</f>
        <v/>
      </c>
      <c r="I927" s="160" t="str">
        <f>IF(G927="","",INDEX(D.1[ĐVT],MATCH(G927,D.1[Tên sản phẩm],0)))</f>
        <v/>
      </c>
      <c r="J927" s="162" t="str">
        <f>IF(G927="","",INDEX(D.1[Đơn giá nhập
(Hàng tồn đầu kỳ)],MATCH(G927,D.1[Tên sản phẩm],0)))</f>
        <v/>
      </c>
      <c r="K927" s="162" t="str">
        <f t="shared" si="204"/>
        <v/>
      </c>
      <c r="L927" s="159"/>
      <c r="M927" s="163" t="str">
        <f t="shared" si="205"/>
        <v/>
      </c>
      <c r="N927" s="164"/>
      <c r="O927" s="162"/>
      <c r="P927" s="163" t="str">
        <f t="shared" si="206"/>
        <v/>
      </c>
      <c r="Q927" s="164" t="str">
        <f t="shared" ca="1" si="207"/>
        <v/>
      </c>
      <c r="R927" s="163" t="str">
        <f t="shared" si="208"/>
        <v/>
      </c>
      <c r="S927" s="163" t="str">
        <f ca="1">IF(AND(C927&lt;&gt;"",C927&lt;&gt;OFFSET(C927,1,0)),SUMIFS(M.1[Giá có thuế],M.1[Số ĐK],C927),"")</f>
        <v/>
      </c>
      <c r="T927" s="159"/>
      <c r="U927" s="161" t="str">
        <f>IF(T927="","",'Thông Tin Chung'!$L$3)</f>
        <v/>
      </c>
      <c r="V927" s="163" t="str">
        <f t="shared" ca="1" si="209"/>
        <v/>
      </c>
      <c r="W927" s="165"/>
      <c r="X927" s="155" t="str">
        <f ca="1">IF(C927="","",IF(OR(D927&lt;NgayBatDau,D927&gt;NgayKetThuc),"Ngày tháng phải nằm trong kỳ báo cáo",IF(AND(F927&lt;&gt;"",COUNTIF(D.3[Tên nhà cung cấp],F927)=0),"Tên NCC chưa khai báo trong DSNCC",IF(AND(G927&lt;&gt;"",COUNTIF(D.1[Tên sản phẩm],G927)=0),"SP này chưa khai báo trong DSSP",""))))</f>
        <v/>
      </c>
      <c r="Y927" s="23" t="str">
        <f t="shared" ca="1" si="211"/>
        <v/>
      </c>
      <c r="Z927" s="23" t="str">
        <f t="shared" ca="1" si="212"/>
        <v/>
      </c>
      <c r="AA927" s="23" t="str">
        <f t="shared" ca="1" si="213"/>
        <v/>
      </c>
    </row>
    <row r="928" spans="2:27" ht="27.75" customHeight="1" x14ac:dyDescent="0.2">
      <c r="B928" s="7">
        <f t="shared" si="200"/>
        <v>925</v>
      </c>
      <c r="C928" s="7" t="str">
        <f t="shared" ca="1" si="210"/>
        <v/>
      </c>
      <c r="D928" s="156" t="str">
        <f t="shared" ca="1" si="201"/>
        <v/>
      </c>
      <c r="E928" s="157" t="str">
        <f t="shared" ca="1" si="202"/>
        <v/>
      </c>
      <c r="F928" s="158" t="str">
        <f t="shared" ca="1" si="203"/>
        <v/>
      </c>
      <c r="G928" s="159"/>
      <c r="H928" s="159" t="str">
        <f>IF(G928="","",INDEX(D.1[Quy cách],MATCH(G928,D.1[Tên sản phẩm],0)))</f>
        <v/>
      </c>
      <c r="I928" s="160" t="str">
        <f>IF(G928="","",INDEX(D.1[ĐVT],MATCH(G928,D.1[Tên sản phẩm],0)))</f>
        <v/>
      </c>
      <c r="J928" s="162" t="str">
        <f>IF(G928="","",INDEX(D.1[Đơn giá nhập
(Hàng tồn đầu kỳ)],MATCH(G928,D.1[Tên sản phẩm],0)))</f>
        <v/>
      </c>
      <c r="K928" s="162" t="str">
        <f t="shared" si="204"/>
        <v/>
      </c>
      <c r="L928" s="159"/>
      <c r="M928" s="163" t="str">
        <f t="shared" si="205"/>
        <v/>
      </c>
      <c r="N928" s="164"/>
      <c r="O928" s="162"/>
      <c r="P928" s="163" t="str">
        <f t="shared" si="206"/>
        <v/>
      </c>
      <c r="Q928" s="164" t="str">
        <f t="shared" ca="1" si="207"/>
        <v/>
      </c>
      <c r="R928" s="163" t="str">
        <f t="shared" si="208"/>
        <v/>
      </c>
      <c r="S928" s="163" t="str">
        <f ca="1">IF(AND(C928&lt;&gt;"",C928&lt;&gt;OFFSET(C928,1,0)),SUMIFS(M.1[Giá có thuế],M.1[Số ĐK],C928),"")</f>
        <v/>
      </c>
      <c r="T928" s="159"/>
      <c r="U928" s="161" t="str">
        <f>IF(T928="","",'Thông Tin Chung'!$L$3)</f>
        <v/>
      </c>
      <c r="V928" s="163" t="str">
        <f t="shared" ca="1" si="209"/>
        <v/>
      </c>
      <c r="W928" s="165"/>
      <c r="X928" s="155" t="str">
        <f ca="1">IF(C928="","",IF(OR(D928&lt;NgayBatDau,D928&gt;NgayKetThuc),"Ngày tháng phải nằm trong kỳ báo cáo",IF(AND(F928&lt;&gt;"",COUNTIF(D.3[Tên nhà cung cấp],F928)=0),"Tên NCC chưa khai báo trong DSNCC",IF(AND(G928&lt;&gt;"",COUNTIF(D.1[Tên sản phẩm],G928)=0),"SP này chưa khai báo trong DSSP",""))))</f>
        <v/>
      </c>
      <c r="Y928" s="23" t="str">
        <f t="shared" ca="1" si="211"/>
        <v/>
      </c>
      <c r="Z928" s="23" t="str">
        <f t="shared" ca="1" si="212"/>
        <v/>
      </c>
      <c r="AA928" s="23" t="str">
        <f t="shared" ca="1" si="213"/>
        <v/>
      </c>
    </row>
    <row r="929" spans="2:27" ht="27.75" customHeight="1" x14ac:dyDescent="0.2">
      <c r="B929" s="7">
        <f t="shared" si="200"/>
        <v>926</v>
      </c>
      <c r="C929" s="7" t="str">
        <f t="shared" ca="1" si="210"/>
        <v/>
      </c>
      <c r="D929" s="156" t="str">
        <f t="shared" ca="1" si="201"/>
        <v/>
      </c>
      <c r="E929" s="157" t="str">
        <f t="shared" ca="1" si="202"/>
        <v/>
      </c>
      <c r="F929" s="158" t="str">
        <f t="shared" ca="1" si="203"/>
        <v/>
      </c>
      <c r="G929" s="159"/>
      <c r="H929" s="159" t="str">
        <f>IF(G929="","",INDEX(D.1[Quy cách],MATCH(G929,D.1[Tên sản phẩm],0)))</f>
        <v/>
      </c>
      <c r="I929" s="160" t="str">
        <f>IF(G929="","",INDEX(D.1[ĐVT],MATCH(G929,D.1[Tên sản phẩm],0)))</f>
        <v/>
      </c>
      <c r="J929" s="162" t="str">
        <f>IF(G929="","",INDEX(D.1[Đơn giá nhập
(Hàng tồn đầu kỳ)],MATCH(G929,D.1[Tên sản phẩm],0)))</f>
        <v/>
      </c>
      <c r="K929" s="162" t="str">
        <f t="shared" si="204"/>
        <v/>
      </c>
      <c r="L929" s="159"/>
      <c r="M929" s="163" t="str">
        <f t="shared" si="205"/>
        <v/>
      </c>
      <c r="N929" s="164"/>
      <c r="O929" s="162"/>
      <c r="P929" s="163" t="str">
        <f t="shared" si="206"/>
        <v/>
      </c>
      <c r="Q929" s="164" t="str">
        <f t="shared" ca="1" si="207"/>
        <v/>
      </c>
      <c r="R929" s="163" t="str">
        <f t="shared" si="208"/>
        <v/>
      </c>
      <c r="S929" s="163" t="str">
        <f ca="1">IF(AND(C929&lt;&gt;"",C929&lt;&gt;OFFSET(C929,1,0)),SUMIFS(M.1[Giá có thuế],M.1[Số ĐK],C929),"")</f>
        <v/>
      </c>
      <c r="T929" s="159"/>
      <c r="U929" s="161" t="str">
        <f>IF(T929="","",'Thông Tin Chung'!$L$3)</f>
        <v/>
      </c>
      <c r="V929" s="163" t="str">
        <f t="shared" ca="1" si="209"/>
        <v/>
      </c>
      <c r="W929" s="165"/>
      <c r="X929" s="155" t="str">
        <f ca="1">IF(C929="","",IF(OR(D929&lt;NgayBatDau,D929&gt;NgayKetThuc),"Ngày tháng phải nằm trong kỳ báo cáo",IF(AND(F929&lt;&gt;"",COUNTIF(D.3[Tên nhà cung cấp],F929)=0),"Tên NCC chưa khai báo trong DSNCC",IF(AND(G929&lt;&gt;"",COUNTIF(D.1[Tên sản phẩm],G929)=0),"SP này chưa khai báo trong DSSP",""))))</f>
        <v/>
      </c>
      <c r="Y929" s="23" t="str">
        <f t="shared" ca="1" si="211"/>
        <v/>
      </c>
      <c r="Z929" s="23" t="str">
        <f t="shared" ca="1" si="212"/>
        <v/>
      </c>
      <c r="AA929" s="23" t="str">
        <f t="shared" ca="1" si="213"/>
        <v/>
      </c>
    </row>
    <row r="930" spans="2:27" ht="27.75" customHeight="1" x14ac:dyDescent="0.2">
      <c r="B930" s="7">
        <f t="shared" si="200"/>
        <v>927</v>
      </c>
      <c r="C930" s="7" t="str">
        <f t="shared" ca="1" si="210"/>
        <v/>
      </c>
      <c r="D930" s="156" t="str">
        <f t="shared" ca="1" si="201"/>
        <v/>
      </c>
      <c r="E930" s="157" t="str">
        <f t="shared" ca="1" si="202"/>
        <v/>
      </c>
      <c r="F930" s="158" t="str">
        <f t="shared" ca="1" si="203"/>
        <v/>
      </c>
      <c r="G930" s="159"/>
      <c r="H930" s="159" t="str">
        <f>IF(G930="","",INDEX(D.1[Quy cách],MATCH(G930,D.1[Tên sản phẩm],0)))</f>
        <v/>
      </c>
      <c r="I930" s="160" t="str">
        <f>IF(G930="","",INDEX(D.1[ĐVT],MATCH(G930,D.1[Tên sản phẩm],0)))</f>
        <v/>
      </c>
      <c r="J930" s="162" t="str">
        <f>IF(G930="","",INDEX(D.1[Đơn giá nhập
(Hàng tồn đầu kỳ)],MATCH(G930,D.1[Tên sản phẩm],0)))</f>
        <v/>
      </c>
      <c r="K930" s="162" t="str">
        <f t="shared" si="204"/>
        <v/>
      </c>
      <c r="L930" s="159"/>
      <c r="M930" s="163" t="str">
        <f t="shared" si="205"/>
        <v/>
      </c>
      <c r="N930" s="164"/>
      <c r="O930" s="162"/>
      <c r="P930" s="163" t="str">
        <f t="shared" si="206"/>
        <v/>
      </c>
      <c r="Q930" s="164" t="str">
        <f t="shared" ca="1" si="207"/>
        <v/>
      </c>
      <c r="R930" s="163" t="str">
        <f t="shared" si="208"/>
        <v/>
      </c>
      <c r="S930" s="163" t="str">
        <f ca="1">IF(AND(C930&lt;&gt;"",C930&lt;&gt;OFFSET(C930,1,0)),SUMIFS(M.1[Giá có thuế],M.1[Số ĐK],C930),"")</f>
        <v/>
      </c>
      <c r="T930" s="159"/>
      <c r="U930" s="161" t="str">
        <f>IF(T930="","",'Thông Tin Chung'!$L$3)</f>
        <v/>
      </c>
      <c r="V930" s="163" t="str">
        <f t="shared" ca="1" si="209"/>
        <v/>
      </c>
      <c r="W930" s="165"/>
      <c r="X930" s="155" t="str">
        <f ca="1">IF(C930="","",IF(OR(D930&lt;NgayBatDau,D930&gt;NgayKetThuc),"Ngày tháng phải nằm trong kỳ báo cáo",IF(AND(F930&lt;&gt;"",COUNTIF(D.3[Tên nhà cung cấp],F930)=0),"Tên NCC chưa khai báo trong DSNCC",IF(AND(G930&lt;&gt;"",COUNTIF(D.1[Tên sản phẩm],G930)=0),"SP này chưa khai báo trong DSSP",""))))</f>
        <v/>
      </c>
      <c r="Y930" s="23" t="str">
        <f t="shared" ca="1" si="211"/>
        <v/>
      </c>
      <c r="Z930" s="23" t="str">
        <f t="shared" ca="1" si="212"/>
        <v/>
      </c>
      <c r="AA930" s="23" t="str">
        <f t="shared" ca="1" si="213"/>
        <v/>
      </c>
    </row>
    <row r="931" spans="2:27" ht="27.75" customHeight="1" x14ac:dyDescent="0.2">
      <c r="B931" s="7">
        <f t="shared" si="200"/>
        <v>928</v>
      </c>
      <c r="C931" s="7" t="str">
        <f t="shared" ca="1" si="210"/>
        <v/>
      </c>
      <c r="D931" s="156" t="str">
        <f t="shared" ca="1" si="201"/>
        <v/>
      </c>
      <c r="E931" s="157" t="str">
        <f t="shared" ca="1" si="202"/>
        <v/>
      </c>
      <c r="F931" s="158" t="str">
        <f t="shared" ca="1" si="203"/>
        <v/>
      </c>
      <c r="G931" s="159"/>
      <c r="H931" s="159" t="str">
        <f>IF(G931="","",INDEX(D.1[Quy cách],MATCH(G931,D.1[Tên sản phẩm],0)))</f>
        <v/>
      </c>
      <c r="I931" s="160" t="str">
        <f>IF(G931="","",INDEX(D.1[ĐVT],MATCH(G931,D.1[Tên sản phẩm],0)))</f>
        <v/>
      </c>
      <c r="J931" s="162" t="str">
        <f>IF(G931="","",INDEX(D.1[Đơn giá nhập
(Hàng tồn đầu kỳ)],MATCH(G931,D.1[Tên sản phẩm],0)))</f>
        <v/>
      </c>
      <c r="K931" s="162" t="str">
        <f t="shared" si="204"/>
        <v/>
      </c>
      <c r="L931" s="159"/>
      <c r="M931" s="163" t="str">
        <f t="shared" si="205"/>
        <v/>
      </c>
      <c r="N931" s="164"/>
      <c r="O931" s="162"/>
      <c r="P931" s="163" t="str">
        <f t="shared" si="206"/>
        <v/>
      </c>
      <c r="Q931" s="164" t="str">
        <f t="shared" ca="1" si="207"/>
        <v/>
      </c>
      <c r="R931" s="163" t="str">
        <f t="shared" si="208"/>
        <v/>
      </c>
      <c r="S931" s="163" t="str">
        <f ca="1">IF(AND(C931&lt;&gt;"",C931&lt;&gt;OFFSET(C931,1,0)),SUMIFS(M.1[Giá có thuế],M.1[Số ĐK],C931),"")</f>
        <v/>
      </c>
      <c r="T931" s="159"/>
      <c r="U931" s="161" t="str">
        <f>IF(T931="","",'Thông Tin Chung'!$L$3)</f>
        <v/>
      </c>
      <c r="V931" s="163" t="str">
        <f t="shared" ca="1" si="209"/>
        <v/>
      </c>
      <c r="W931" s="165"/>
      <c r="X931" s="155" t="str">
        <f ca="1">IF(C931="","",IF(OR(D931&lt;NgayBatDau,D931&gt;NgayKetThuc),"Ngày tháng phải nằm trong kỳ báo cáo",IF(AND(F931&lt;&gt;"",COUNTIF(D.3[Tên nhà cung cấp],F931)=0),"Tên NCC chưa khai báo trong DSNCC",IF(AND(G931&lt;&gt;"",COUNTIF(D.1[Tên sản phẩm],G931)=0),"SP này chưa khai báo trong DSSP",""))))</f>
        <v/>
      </c>
      <c r="Y931" s="23" t="str">
        <f t="shared" ca="1" si="211"/>
        <v/>
      </c>
      <c r="Z931" s="23" t="str">
        <f t="shared" ca="1" si="212"/>
        <v/>
      </c>
      <c r="AA931" s="23" t="str">
        <f t="shared" ca="1" si="213"/>
        <v/>
      </c>
    </row>
    <row r="932" spans="2:27" ht="27.75" customHeight="1" x14ac:dyDescent="0.2">
      <c r="B932" s="7">
        <f t="shared" si="200"/>
        <v>929</v>
      </c>
      <c r="C932" s="7" t="str">
        <f t="shared" ca="1" si="210"/>
        <v/>
      </c>
      <c r="D932" s="156" t="str">
        <f t="shared" ca="1" si="201"/>
        <v/>
      </c>
      <c r="E932" s="157" t="str">
        <f t="shared" ca="1" si="202"/>
        <v/>
      </c>
      <c r="F932" s="158" t="str">
        <f t="shared" ca="1" si="203"/>
        <v/>
      </c>
      <c r="G932" s="159"/>
      <c r="H932" s="159" t="str">
        <f>IF(G932="","",INDEX(D.1[Quy cách],MATCH(G932,D.1[Tên sản phẩm],0)))</f>
        <v/>
      </c>
      <c r="I932" s="160" t="str">
        <f>IF(G932="","",INDEX(D.1[ĐVT],MATCH(G932,D.1[Tên sản phẩm],0)))</f>
        <v/>
      </c>
      <c r="J932" s="162" t="str">
        <f>IF(G932="","",INDEX(D.1[Đơn giá nhập
(Hàng tồn đầu kỳ)],MATCH(G932,D.1[Tên sản phẩm],0)))</f>
        <v/>
      </c>
      <c r="K932" s="162" t="str">
        <f t="shared" si="204"/>
        <v/>
      </c>
      <c r="L932" s="159"/>
      <c r="M932" s="163" t="str">
        <f t="shared" si="205"/>
        <v/>
      </c>
      <c r="N932" s="164"/>
      <c r="O932" s="162"/>
      <c r="P932" s="163" t="str">
        <f t="shared" si="206"/>
        <v/>
      </c>
      <c r="Q932" s="164" t="str">
        <f t="shared" ca="1" si="207"/>
        <v/>
      </c>
      <c r="R932" s="163" t="str">
        <f t="shared" si="208"/>
        <v/>
      </c>
      <c r="S932" s="163" t="str">
        <f ca="1">IF(AND(C932&lt;&gt;"",C932&lt;&gt;OFFSET(C932,1,0)),SUMIFS(M.1[Giá có thuế],M.1[Số ĐK],C932),"")</f>
        <v/>
      </c>
      <c r="T932" s="159"/>
      <c r="U932" s="161" t="str">
        <f>IF(T932="","",'Thông Tin Chung'!$L$3)</f>
        <v/>
      </c>
      <c r="V932" s="163" t="str">
        <f t="shared" ca="1" si="209"/>
        <v/>
      </c>
      <c r="W932" s="165"/>
      <c r="X932" s="155" t="str">
        <f ca="1">IF(C932="","",IF(OR(D932&lt;NgayBatDau,D932&gt;NgayKetThuc),"Ngày tháng phải nằm trong kỳ báo cáo",IF(AND(F932&lt;&gt;"",COUNTIF(D.3[Tên nhà cung cấp],F932)=0),"Tên NCC chưa khai báo trong DSNCC",IF(AND(G932&lt;&gt;"",COUNTIF(D.1[Tên sản phẩm],G932)=0),"SP này chưa khai báo trong DSSP",""))))</f>
        <v/>
      </c>
      <c r="Y932" s="23" t="str">
        <f t="shared" ca="1" si="211"/>
        <v/>
      </c>
      <c r="Z932" s="23" t="str">
        <f t="shared" ca="1" si="212"/>
        <v/>
      </c>
      <c r="AA932" s="23" t="str">
        <f t="shared" ca="1" si="213"/>
        <v/>
      </c>
    </row>
    <row r="933" spans="2:27" ht="27.75" customHeight="1" x14ac:dyDescent="0.2">
      <c r="B933" s="7">
        <f t="shared" si="200"/>
        <v>930</v>
      </c>
      <c r="C933" s="7" t="str">
        <f t="shared" ca="1" si="210"/>
        <v/>
      </c>
      <c r="D933" s="156" t="str">
        <f t="shared" ca="1" si="201"/>
        <v/>
      </c>
      <c r="E933" s="157" t="str">
        <f t="shared" ca="1" si="202"/>
        <v/>
      </c>
      <c r="F933" s="158" t="str">
        <f t="shared" ca="1" si="203"/>
        <v/>
      </c>
      <c r="G933" s="159"/>
      <c r="H933" s="159" t="str">
        <f>IF(G933="","",INDEX(D.1[Quy cách],MATCH(G933,D.1[Tên sản phẩm],0)))</f>
        <v/>
      </c>
      <c r="I933" s="160" t="str">
        <f>IF(G933="","",INDEX(D.1[ĐVT],MATCH(G933,D.1[Tên sản phẩm],0)))</f>
        <v/>
      </c>
      <c r="J933" s="162" t="str">
        <f>IF(G933="","",INDEX(D.1[Đơn giá nhập
(Hàng tồn đầu kỳ)],MATCH(G933,D.1[Tên sản phẩm],0)))</f>
        <v/>
      </c>
      <c r="K933" s="162" t="str">
        <f t="shared" si="204"/>
        <v/>
      </c>
      <c r="L933" s="159"/>
      <c r="M933" s="163" t="str">
        <f t="shared" si="205"/>
        <v/>
      </c>
      <c r="N933" s="164"/>
      <c r="O933" s="162"/>
      <c r="P933" s="163" t="str">
        <f t="shared" si="206"/>
        <v/>
      </c>
      <c r="Q933" s="164" t="str">
        <f t="shared" ca="1" si="207"/>
        <v/>
      </c>
      <c r="R933" s="163" t="str">
        <f t="shared" si="208"/>
        <v/>
      </c>
      <c r="S933" s="163" t="str">
        <f ca="1">IF(AND(C933&lt;&gt;"",C933&lt;&gt;OFFSET(C933,1,0)),SUMIFS(M.1[Giá có thuế],M.1[Số ĐK],C933),"")</f>
        <v/>
      </c>
      <c r="T933" s="159"/>
      <c r="U933" s="161" t="str">
        <f>IF(T933="","",'Thông Tin Chung'!$L$3)</f>
        <v/>
      </c>
      <c r="V933" s="163" t="str">
        <f t="shared" ca="1" si="209"/>
        <v/>
      </c>
      <c r="W933" s="165"/>
      <c r="X933" s="155" t="str">
        <f ca="1">IF(C933="","",IF(OR(D933&lt;NgayBatDau,D933&gt;NgayKetThuc),"Ngày tháng phải nằm trong kỳ báo cáo",IF(AND(F933&lt;&gt;"",COUNTIF(D.3[Tên nhà cung cấp],F933)=0),"Tên NCC chưa khai báo trong DSNCC",IF(AND(G933&lt;&gt;"",COUNTIF(D.1[Tên sản phẩm],G933)=0),"SP này chưa khai báo trong DSSP",""))))</f>
        <v/>
      </c>
      <c r="Y933" s="23" t="str">
        <f t="shared" ca="1" si="211"/>
        <v/>
      </c>
      <c r="Z933" s="23" t="str">
        <f t="shared" ca="1" si="212"/>
        <v/>
      </c>
      <c r="AA933" s="23" t="str">
        <f t="shared" ca="1" si="213"/>
        <v/>
      </c>
    </row>
    <row r="934" spans="2:27" ht="27.75" customHeight="1" x14ac:dyDescent="0.2">
      <c r="B934" s="7">
        <f t="shared" si="200"/>
        <v>931</v>
      </c>
      <c r="C934" s="7" t="str">
        <f t="shared" ca="1" si="210"/>
        <v/>
      </c>
      <c r="D934" s="156" t="str">
        <f t="shared" ca="1" si="201"/>
        <v/>
      </c>
      <c r="E934" s="157" t="str">
        <f t="shared" ca="1" si="202"/>
        <v/>
      </c>
      <c r="F934" s="158" t="str">
        <f t="shared" ca="1" si="203"/>
        <v/>
      </c>
      <c r="G934" s="159"/>
      <c r="H934" s="159" t="str">
        <f>IF(G934="","",INDEX(D.1[Quy cách],MATCH(G934,D.1[Tên sản phẩm],0)))</f>
        <v/>
      </c>
      <c r="I934" s="160" t="str">
        <f>IF(G934="","",INDEX(D.1[ĐVT],MATCH(G934,D.1[Tên sản phẩm],0)))</f>
        <v/>
      </c>
      <c r="J934" s="162" t="str">
        <f>IF(G934="","",INDEX(D.1[Đơn giá nhập
(Hàng tồn đầu kỳ)],MATCH(G934,D.1[Tên sản phẩm],0)))</f>
        <v/>
      </c>
      <c r="K934" s="162" t="str">
        <f t="shared" si="204"/>
        <v/>
      </c>
      <c r="L934" s="159"/>
      <c r="M934" s="163" t="str">
        <f t="shared" si="205"/>
        <v/>
      </c>
      <c r="N934" s="164"/>
      <c r="O934" s="162"/>
      <c r="P934" s="163" t="str">
        <f t="shared" si="206"/>
        <v/>
      </c>
      <c r="Q934" s="164" t="str">
        <f t="shared" ca="1" si="207"/>
        <v/>
      </c>
      <c r="R934" s="163" t="str">
        <f t="shared" si="208"/>
        <v/>
      </c>
      <c r="S934" s="163" t="str">
        <f ca="1">IF(AND(C934&lt;&gt;"",C934&lt;&gt;OFFSET(C934,1,0)),SUMIFS(M.1[Giá có thuế],M.1[Số ĐK],C934),"")</f>
        <v/>
      </c>
      <c r="T934" s="159"/>
      <c r="U934" s="161" t="str">
        <f>IF(T934="","",'Thông Tin Chung'!$L$3)</f>
        <v/>
      </c>
      <c r="V934" s="163" t="str">
        <f t="shared" ca="1" si="209"/>
        <v/>
      </c>
      <c r="W934" s="165"/>
      <c r="X934" s="155" t="str">
        <f ca="1">IF(C934="","",IF(OR(D934&lt;NgayBatDau,D934&gt;NgayKetThuc),"Ngày tháng phải nằm trong kỳ báo cáo",IF(AND(F934&lt;&gt;"",COUNTIF(D.3[Tên nhà cung cấp],F934)=0),"Tên NCC chưa khai báo trong DSNCC",IF(AND(G934&lt;&gt;"",COUNTIF(D.1[Tên sản phẩm],G934)=0),"SP này chưa khai báo trong DSSP",""))))</f>
        <v/>
      </c>
      <c r="Y934" s="23" t="str">
        <f t="shared" ca="1" si="211"/>
        <v/>
      </c>
      <c r="Z934" s="23" t="str">
        <f t="shared" ca="1" si="212"/>
        <v/>
      </c>
      <c r="AA934" s="23" t="str">
        <f t="shared" ca="1" si="213"/>
        <v/>
      </c>
    </row>
    <row r="935" spans="2:27" ht="27.75" customHeight="1" x14ac:dyDescent="0.2">
      <c r="B935" s="7">
        <f t="shared" si="200"/>
        <v>932</v>
      </c>
      <c r="C935" s="7" t="str">
        <f t="shared" ca="1" si="210"/>
        <v/>
      </c>
      <c r="D935" s="156" t="str">
        <f t="shared" ca="1" si="201"/>
        <v/>
      </c>
      <c r="E935" s="157" t="str">
        <f t="shared" ca="1" si="202"/>
        <v/>
      </c>
      <c r="F935" s="158" t="str">
        <f t="shared" ca="1" si="203"/>
        <v/>
      </c>
      <c r="G935" s="159"/>
      <c r="H935" s="159" t="str">
        <f>IF(G935="","",INDEX(D.1[Quy cách],MATCH(G935,D.1[Tên sản phẩm],0)))</f>
        <v/>
      </c>
      <c r="I935" s="160" t="str">
        <f>IF(G935="","",INDEX(D.1[ĐVT],MATCH(G935,D.1[Tên sản phẩm],0)))</f>
        <v/>
      </c>
      <c r="J935" s="162" t="str">
        <f>IF(G935="","",INDEX(D.1[Đơn giá nhập
(Hàng tồn đầu kỳ)],MATCH(G935,D.1[Tên sản phẩm],0)))</f>
        <v/>
      </c>
      <c r="K935" s="162" t="str">
        <f t="shared" si="204"/>
        <v/>
      </c>
      <c r="L935" s="159"/>
      <c r="M935" s="163" t="str">
        <f t="shared" si="205"/>
        <v/>
      </c>
      <c r="N935" s="164"/>
      <c r="O935" s="162"/>
      <c r="P935" s="163" t="str">
        <f t="shared" si="206"/>
        <v/>
      </c>
      <c r="Q935" s="164" t="str">
        <f t="shared" ca="1" si="207"/>
        <v/>
      </c>
      <c r="R935" s="163" t="str">
        <f t="shared" si="208"/>
        <v/>
      </c>
      <c r="S935" s="163" t="str">
        <f ca="1">IF(AND(C935&lt;&gt;"",C935&lt;&gt;OFFSET(C935,1,0)),SUMIFS(M.1[Giá có thuế],M.1[Số ĐK],C935),"")</f>
        <v/>
      </c>
      <c r="T935" s="159"/>
      <c r="U935" s="161" t="str">
        <f>IF(T935="","",'Thông Tin Chung'!$L$3)</f>
        <v/>
      </c>
      <c r="V935" s="163" t="str">
        <f t="shared" ca="1" si="209"/>
        <v/>
      </c>
      <c r="W935" s="165"/>
      <c r="X935" s="155" t="str">
        <f ca="1">IF(C935="","",IF(OR(D935&lt;NgayBatDau,D935&gt;NgayKetThuc),"Ngày tháng phải nằm trong kỳ báo cáo",IF(AND(F935&lt;&gt;"",COUNTIF(D.3[Tên nhà cung cấp],F935)=0),"Tên NCC chưa khai báo trong DSNCC",IF(AND(G935&lt;&gt;"",COUNTIF(D.1[Tên sản phẩm],G935)=0),"SP này chưa khai báo trong DSSP",""))))</f>
        <v/>
      </c>
      <c r="Y935" s="23" t="str">
        <f t="shared" ca="1" si="211"/>
        <v/>
      </c>
      <c r="Z935" s="23" t="str">
        <f t="shared" ca="1" si="212"/>
        <v/>
      </c>
      <c r="AA935" s="23" t="str">
        <f t="shared" ca="1" si="213"/>
        <v/>
      </c>
    </row>
    <row r="936" spans="2:27" ht="27.75" customHeight="1" x14ac:dyDescent="0.2">
      <c r="B936" s="7">
        <f t="shared" si="200"/>
        <v>933</v>
      </c>
      <c r="C936" s="7" t="str">
        <f t="shared" ca="1" si="210"/>
        <v/>
      </c>
      <c r="D936" s="156" t="str">
        <f t="shared" ca="1" si="201"/>
        <v/>
      </c>
      <c r="E936" s="157" t="str">
        <f t="shared" ca="1" si="202"/>
        <v/>
      </c>
      <c r="F936" s="158" t="str">
        <f t="shared" ca="1" si="203"/>
        <v/>
      </c>
      <c r="G936" s="159"/>
      <c r="H936" s="159" t="str">
        <f>IF(G936="","",INDEX(D.1[Quy cách],MATCH(G936,D.1[Tên sản phẩm],0)))</f>
        <v/>
      </c>
      <c r="I936" s="160" t="str">
        <f>IF(G936="","",INDEX(D.1[ĐVT],MATCH(G936,D.1[Tên sản phẩm],0)))</f>
        <v/>
      </c>
      <c r="J936" s="162" t="str">
        <f>IF(G936="","",INDEX(D.1[Đơn giá nhập
(Hàng tồn đầu kỳ)],MATCH(G936,D.1[Tên sản phẩm],0)))</f>
        <v/>
      </c>
      <c r="K936" s="162" t="str">
        <f t="shared" si="204"/>
        <v/>
      </c>
      <c r="L936" s="159"/>
      <c r="M936" s="163" t="str">
        <f t="shared" si="205"/>
        <v/>
      </c>
      <c r="N936" s="164"/>
      <c r="O936" s="162"/>
      <c r="P936" s="163" t="str">
        <f t="shared" si="206"/>
        <v/>
      </c>
      <c r="Q936" s="164" t="str">
        <f t="shared" ca="1" si="207"/>
        <v/>
      </c>
      <c r="R936" s="163" t="str">
        <f t="shared" si="208"/>
        <v/>
      </c>
      <c r="S936" s="163" t="str">
        <f ca="1">IF(AND(C936&lt;&gt;"",C936&lt;&gt;OFFSET(C936,1,0)),SUMIFS(M.1[Giá có thuế],M.1[Số ĐK],C936),"")</f>
        <v/>
      </c>
      <c r="T936" s="159"/>
      <c r="U936" s="161" t="str">
        <f>IF(T936="","",'Thông Tin Chung'!$L$3)</f>
        <v/>
      </c>
      <c r="V936" s="163" t="str">
        <f t="shared" ca="1" si="209"/>
        <v/>
      </c>
      <c r="W936" s="165"/>
      <c r="X936" s="155" t="str">
        <f ca="1">IF(C936="","",IF(OR(D936&lt;NgayBatDau,D936&gt;NgayKetThuc),"Ngày tháng phải nằm trong kỳ báo cáo",IF(AND(F936&lt;&gt;"",COUNTIF(D.3[Tên nhà cung cấp],F936)=0),"Tên NCC chưa khai báo trong DSNCC",IF(AND(G936&lt;&gt;"",COUNTIF(D.1[Tên sản phẩm],G936)=0),"SP này chưa khai báo trong DSSP",""))))</f>
        <v/>
      </c>
      <c r="Y936" s="23" t="str">
        <f t="shared" ca="1" si="211"/>
        <v/>
      </c>
      <c r="Z936" s="23" t="str">
        <f t="shared" ca="1" si="212"/>
        <v/>
      </c>
      <c r="AA936" s="23" t="str">
        <f t="shared" ca="1" si="213"/>
        <v/>
      </c>
    </row>
    <row r="937" spans="2:27" ht="27.75" customHeight="1" x14ac:dyDescent="0.2">
      <c r="B937" s="7">
        <f t="shared" si="200"/>
        <v>934</v>
      </c>
      <c r="C937" s="7" t="str">
        <f t="shared" ca="1" si="210"/>
        <v/>
      </c>
      <c r="D937" s="156" t="str">
        <f t="shared" ca="1" si="201"/>
        <v/>
      </c>
      <c r="E937" s="157" t="str">
        <f t="shared" ca="1" si="202"/>
        <v/>
      </c>
      <c r="F937" s="158" t="str">
        <f t="shared" ca="1" si="203"/>
        <v/>
      </c>
      <c r="G937" s="159"/>
      <c r="H937" s="159" t="str">
        <f>IF(G937="","",INDEX(D.1[Quy cách],MATCH(G937,D.1[Tên sản phẩm],0)))</f>
        <v/>
      </c>
      <c r="I937" s="160" t="str">
        <f>IF(G937="","",INDEX(D.1[ĐVT],MATCH(G937,D.1[Tên sản phẩm],0)))</f>
        <v/>
      </c>
      <c r="J937" s="162" t="str">
        <f>IF(G937="","",INDEX(D.1[Đơn giá nhập
(Hàng tồn đầu kỳ)],MATCH(G937,D.1[Tên sản phẩm],0)))</f>
        <v/>
      </c>
      <c r="K937" s="162" t="str">
        <f t="shared" si="204"/>
        <v/>
      </c>
      <c r="L937" s="159"/>
      <c r="M937" s="163" t="str">
        <f t="shared" si="205"/>
        <v/>
      </c>
      <c r="N937" s="164"/>
      <c r="O937" s="162"/>
      <c r="P937" s="163" t="str">
        <f t="shared" si="206"/>
        <v/>
      </c>
      <c r="Q937" s="164" t="str">
        <f t="shared" ca="1" si="207"/>
        <v/>
      </c>
      <c r="R937" s="163" t="str">
        <f t="shared" si="208"/>
        <v/>
      </c>
      <c r="S937" s="163" t="str">
        <f ca="1">IF(AND(C937&lt;&gt;"",C937&lt;&gt;OFFSET(C937,1,0)),SUMIFS(M.1[Giá có thuế],M.1[Số ĐK],C937),"")</f>
        <v/>
      </c>
      <c r="T937" s="159"/>
      <c r="U937" s="161" t="str">
        <f>IF(T937="","",'Thông Tin Chung'!$L$3)</f>
        <v/>
      </c>
      <c r="V937" s="163" t="str">
        <f t="shared" ca="1" si="209"/>
        <v/>
      </c>
      <c r="W937" s="165"/>
      <c r="X937" s="155" t="str">
        <f ca="1">IF(C937="","",IF(OR(D937&lt;NgayBatDau,D937&gt;NgayKetThuc),"Ngày tháng phải nằm trong kỳ báo cáo",IF(AND(F937&lt;&gt;"",COUNTIF(D.3[Tên nhà cung cấp],F937)=0),"Tên NCC chưa khai báo trong DSNCC",IF(AND(G937&lt;&gt;"",COUNTIF(D.1[Tên sản phẩm],G937)=0),"SP này chưa khai báo trong DSSP",""))))</f>
        <v/>
      </c>
      <c r="Y937" s="23" t="str">
        <f t="shared" ca="1" si="211"/>
        <v/>
      </c>
      <c r="Z937" s="23" t="str">
        <f t="shared" ca="1" si="212"/>
        <v/>
      </c>
      <c r="AA937" s="23" t="str">
        <f t="shared" ca="1" si="213"/>
        <v/>
      </c>
    </row>
    <row r="938" spans="2:27" ht="27.75" customHeight="1" x14ac:dyDescent="0.2">
      <c r="B938" s="7">
        <f t="shared" si="200"/>
        <v>935</v>
      </c>
      <c r="C938" s="7" t="str">
        <f t="shared" ca="1" si="210"/>
        <v/>
      </c>
      <c r="D938" s="156" t="str">
        <f t="shared" ca="1" si="201"/>
        <v/>
      </c>
      <c r="E938" s="157" t="str">
        <f t="shared" ca="1" si="202"/>
        <v/>
      </c>
      <c r="F938" s="158" t="str">
        <f t="shared" ca="1" si="203"/>
        <v/>
      </c>
      <c r="G938" s="159"/>
      <c r="H938" s="159" t="str">
        <f>IF(G938="","",INDEX(D.1[Quy cách],MATCH(G938,D.1[Tên sản phẩm],0)))</f>
        <v/>
      </c>
      <c r="I938" s="160" t="str">
        <f>IF(G938="","",INDEX(D.1[ĐVT],MATCH(G938,D.1[Tên sản phẩm],0)))</f>
        <v/>
      </c>
      <c r="J938" s="162" t="str">
        <f>IF(G938="","",INDEX(D.1[Đơn giá nhập
(Hàng tồn đầu kỳ)],MATCH(G938,D.1[Tên sản phẩm],0)))</f>
        <v/>
      </c>
      <c r="K938" s="162" t="str">
        <f t="shared" si="204"/>
        <v/>
      </c>
      <c r="L938" s="159"/>
      <c r="M938" s="163" t="str">
        <f t="shared" si="205"/>
        <v/>
      </c>
      <c r="N938" s="164"/>
      <c r="O938" s="162"/>
      <c r="P938" s="163" t="str">
        <f t="shared" si="206"/>
        <v/>
      </c>
      <c r="Q938" s="164" t="str">
        <f t="shared" ca="1" si="207"/>
        <v/>
      </c>
      <c r="R938" s="163" t="str">
        <f t="shared" si="208"/>
        <v/>
      </c>
      <c r="S938" s="163" t="str">
        <f ca="1">IF(AND(C938&lt;&gt;"",C938&lt;&gt;OFFSET(C938,1,0)),SUMIFS(M.1[Giá có thuế],M.1[Số ĐK],C938),"")</f>
        <v/>
      </c>
      <c r="T938" s="159"/>
      <c r="U938" s="161" t="str">
        <f>IF(T938="","",'Thông Tin Chung'!$L$3)</f>
        <v/>
      </c>
      <c r="V938" s="163" t="str">
        <f t="shared" ca="1" si="209"/>
        <v/>
      </c>
      <c r="W938" s="165"/>
      <c r="X938" s="155" t="str">
        <f ca="1">IF(C938="","",IF(OR(D938&lt;NgayBatDau,D938&gt;NgayKetThuc),"Ngày tháng phải nằm trong kỳ báo cáo",IF(AND(F938&lt;&gt;"",COUNTIF(D.3[Tên nhà cung cấp],F938)=0),"Tên NCC chưa khai báo trong DSNCC",IF(AND(G938&lt;&gt;"",COUNTIF(D.1[Tên sản phẩm],G938)=0),"SP này chưa khai báo trong DSSP",""))))</f>
        <v/>
      </c>
      <c r="Y938" s="23" t="str">
        <f t="shared" ca="1" si="211"/>
        <v/>
      </c>
      <c r="Z938" s="23" t="str">
        <f t="shared" ca="1" si="212"/>
        <v/>
      </c>
      <c r="AA938" s="23" t="str">
        <f t="shared" ca="1" si="213"/>
        <v/>
      </c>
    </row>
    <row r="939" spans="2:27" ht="27.75" customHeight="1" x14ac:dyDescent="0.2">
      <c r="B939" s="7">
        <f t="shared" si="200"/>
        <v>936</v>
      </c>
      <c r="C939" s="7" t="str">
        <f t="shared" ca="1" si="210"/>
        <v/>
      </c>
      <c r="D939" s="156" t="str">
        <f t="shared" ca="1" si="201"/>
        <v/>
      </c>
      <c r="E939" s="157" t="str">
        <f t="shared" ca="1" si="202"/>
        <v/>
      </c>
      <c r="F939" s="158" t="str">
        <f t="shared" ca="1" si="203"/>
        <v/>
      </c>
      <c r="G939" s="159"/>
      <c r="H939" s="159" t="str">
        <f>IF(G939="","",INDEX(D.1[Quy cách],MATCH(G939,D.1[Tên sản phẩm],0)))</f>
        <v/>
      </c>
      <c r="I939" s="160" t="str">
        <f>IF(G939="","",INDEX(D.1[ĐVT],MATCH(G939,D.1[Tên sản phẩm],0)))</f>
        <v/>
      </c>
      <c r="J939" s="162" t="str">
        <f>IF(G939="","",INDEX(D.1[Đơn giá nhập
(Hàng tồn đầu kỳ)],MATCH(G939,D.1[Tên sản phẩm],0)))</f>
        <v/>
      </c>
      <c r="K939" s="162" t="str">
        <f t="shared" si="204"/>
        <v/>
      </c>
      <c r="L939" s="159"/>
      <c r="M939" s="163" t="str">
        <f t="shared" si="205"/>
        <v/>
      </c>
      <c r="N939" s="164"/>
      <c r="O939" s="162"/>
      <c r="P939" s="163" t="str">
        <f t="shared" si="206"/>
        <v/>
      </c>
      <c r="Q939" s="164" t="str">
        <f t="shared" ca="1" si="207"/>
        <v/>
      </c>
      <c r="R939" s="163" t="str">
        <f t="shared" si="208"/>
        <v/>
      </c>
      <c r="S939" s="163" t="str">
        <f ca="1">IF(AND(C939&lt;&gt;"",C939&lt;&gt;OFFSET(C939,1,0)),SUMIFS(M.1[Giá có thuế],M.1[Số ĐK],C939),"")</f>
        <v/>
      </c>
      <c r="T939" s="159"/>
      <c r="U939" s="161" t="str">
        <f>IF(T939="","",'Thông Tin Chung'!$L$3)</f>
        <v/>
      </c>
      <c r="V939" s="163" t="str">
        <f t="shared" ca="1" si="209"/>
        <v/>
      </c>
      <c r="W939" s="165"/>
      <c r="X939" s="155" t="str">
        <f ca="1">IF(C939="","",IF(OR(D939&lt;NgayBatDau,D939&gt;NgayKetThuc),"Ngày tháng phải nằm trong kỳ báo cáo",IF(AND(F939&lt;&gt;"",COUNTIF(D.3[Tên nhà cung cấp],F939)=0),"Tên NCC chưa khai báo trong DSNCC",IF(AND(G939&lt;&gt;"",COUNTIF(D.1[Tên sản phẩm],G939)=0),"SP này chưa khai báo trong DSSP",""))))</f>
        <v/>
      </c>
      <c r="Y939" s="23" t="str">
        <f t="shared" ca="1" si="211"/>
        <v/>
      </c>
      <c r="Z939" s="23" t="str">
        <f t="shared" ca="1" si="212"/>
        <v/>
      </c>
      <c r="AA939" s="23" t="str">
        <f t="shared" ca="1" si="213"/>
        <v/>
      </c>
    </row>
    <row r="940" spans="2:27" ht="27.75" customHeight="1" x14ac:dyDescent="0.2">
      <c r="B940" s="7">
        <f t="shared" si="200"/>
        <v>937</v>
      </c>
      <c r="C940" s="7" t="str">
        <f t="shared" ca="1" si="210"/>
        <v/>
      </c>
      <c r="D940" s="156" t="str">
        <f t="shared" ca="1" si="201"/>
        <v/>
      </c>
      <c r="E940" s="157" t="str">
        <f t="shared" ca="1" si="202"/>
        <v/>
      </c>
      <c r="F940" s="158" t="str">
        <f t="shared" ca="1" si="203"/>
        <v/>
      </c>
      <c r="G940" s="159"/>
      <c r="H940" s="159" t="str">
        <f>IF(G940="","",INDEX(D.1[Quy cách],MATCH(G940,D.1[Tên sản phẩm],0)))</f>
        <v/>
      </c>
      <c r="I940" s="160" t="str">
        <f>IF(G940="","",INDEX(D.1[ĐVT],MATCH(G940,D.1[Tên sản phẩm],0)))</f>
        <v/>
      </c>
      <c r="J940" s="162" t="str">
        <f>IF(G940="","",INDEX(D.1[Đơn giá nhập
(Hàng tồn đầu kỳ)],MATCH(G940,D.1[Tên sản phẩm],0)))</f>
        <v/>
      </c>
      <c r="K940" s="162" t="str">
        <f t="shared" si="204"/>
        <v/>
      </c>
      <c r="L940" s="159"/>
      <c r="M940" s="163" t="str">
        <f t="shared" si="205"/>
        <v/>
      </c>
      <c r="N940" s="164"/>
      <c r="O940" s="162"/>
      <c r="P940" s="163" t="str">
        <f t="shared" si="206"/>
        <v/>
      </c>
      <c r="Q940" s="164" t="str">
        <f t="shared" ca="1" si="207"/>
        <v/>
      </c>
      <c r="R940" s="163" t="str">
        <f t="shared" si="208"/>
        <v/>
      </c>
      <c r="S940" s="163" t="str">
        <f ca="1">IF(AND(C940&lt;&gt;"",C940&lt;&gt;OFFSET(C940,1,0)),SUMIFS(M.1[Giá có thuế],M.1[Số ĐK],C940),"")</f>
        <v/>
      </c>
      <c r="T940" s="159"/>
      <c r="U940" s="161" t="str">
        <f>IF(T940="","",'Thông Tin Chung'!$L$3)</f>
        <v/>
      </c>
      <c r="V940" s="163" t="str">
        <f t="shared" ca="1" si="209"/>
        <v/>
      </c>
      <c r="W940" s="165"/>
      <c r="X940" s="155" t="str">
        <f ca="1">IF(C940="","",IF(OR(D940&lt;NgayBatDau,D940&gt;NgayKetThuc),"Ngày tháng phải nằm trong kỳ báo cáo",IF(AND(F940&lt;&gt;"",COUNTIF(D.3[Tên nhà cung cấp],F940)=0),"Tên NCC chưa khai báo trong DSNCC",IF(AND(G940&lt;&gt;"",COUNTIF(D.1[Tên sản phẩm],G940)=0),"SP này chưa khai báo trong DSSP",""))))</f>
        <v/>
      </c>
      <c r="Y940" s="23" t="str">
        <f t="shared" ca="1" si="211"/>
        <v/>
      </c>
      <c r="Z940" s="23" t="str">
        <f t="shared" ca="1" si="212"/>
        <v/>
      </c>
      <c r="AA940" s="23" t="str">
        <f t="shared" ca="1" si="213"/>
        <v/>
      </c>
    </row>
    <row r="941" spans="2:27" ht="27.75" customHeight="1" x14ac:dyDescent="0.2">
      <c r="B941" s="7">
        <f t="shared" si="200"/>
        <v>938</v>
      </c>
      <c r="C941" s="7" t="str">
        <f t="shared" ca="1" si="210"/>
        <v/>
      </c>
      <c r="D941" s="156" t="str">
        <f t="shared" ca="1" si="201"/>
        <v/>
      </c>
      <c r="E941" s="157" t="str">
        <f t="shared" ca="1" si="202"/>
        <v/>
      </c>
      <c r="F941" s="158" t="str">
        <f t="shared" ca="1" si="203"/>
        <v/>
      </c>
      <c r="G941" s="159"/>
      <c r="H941" s="159" t="str">
        <f>IF(G941="","",INDEX(D.1[Quy cách],MATCH(G941,D.1[Tên sản phẩm],0)))</f>
        <v/>
      </c>
      <c r="I941" s="160" t="str">
        <f>IF(G941="","",INDEX(D.1[ĐVT],MATCH(G941,D.1[Tên sản phẩm],0)))</f>
        <v/>
      </c>
      <c r="J941" s="162" t="str">
        <f>IF(G941="","",INDEX(D.1[Đơn giá nhập
(Hàng tồn đầu kỳ)],MATCH(G941,D.1[Tên sản phẩm],0)))</f>
        <v/>
      </c>
      <c r="K941" s="162" t="str">
        <f t="shared" si="204"/>
        <v/>
      </c>
      <c r="L941" s="159"/>
      <c r="M941" s="163" t="str">
        <f t="shared" si="205"/>
        <v/>
      </c>
      <c r="N941" s="164"/>
      <c r="O941" s="162"/>
      <c r="P941" s="163" t="str">
        <f t="shared" si="206"/>
        <v/>
      </c>
      <c r="Q941" s="164" t="str">
        <f t="shared" ca="1" si="207"/>
        <v/>
      </c>
      <c r="R941" s="163" t="str">
        <f t="shared" si="208"/>
        <v/>
      </c>
      <c r="S941" s="163" t="str">
        <f ca="1">IF(AND(C941&lt;&gt;"",C941&lt;&gt;OFFSET(C941,1,0)),SUMIFS(M.1[Giá có thuế],M.1[Số ĐK],C941),"")</f>
        <v/>
      </c>
      <c r="T941" s="159"/>
      <c r="U941" s="161" t="str">
        <f>IF(T941="","",'Thông Tin Chung'!$L$3)</f>
        <v/>
      </c>
      <c r="V941" s="163" t="str">
        <f t="shared" ca="1" si="209"/>
        <v/>
      </c>
      <c r="W941" s="165"/>
      <c r="X941" s="155" t="str">
        <f ca="1">IF(C941="","",IF(OR(D941&lt;NgayBatDau,D941&gt;NgayKetThuc),"Ngày tháng phải nằm trong kỳ báo cáo",IF(AND(F941&lt;&gt;"",COUNTIF(D.3[Tên nhà cung cấp],F941)=0),"Tên NCC chưa khai báo trong DSNCC",IF(AND(G941&lt;&gt;"",COUNTIF(D.1[Tên sản phẩm],G941)=0),"SP này chưa khai báo trong DSSP",""))))</f>
        <v/>
      </c>
      <c r="Y941" s="23" t="str">
        <f t="shared" ca="1" si="211"/>
        <v/>
      </c>
      <c r="Z941" s="23" t="str">
        <f t="shared" ca="1" si="212"/>
        <v/>
      </c>
      <c r="AA941" s="23" t="str">
        <f t="shared" ca="1" si="213"/>
        <v/>
      </c>
    </row>
    <row r="942" spans="2:27" ht="27.75" customHeight="1" x14ac:dyDescent="0.2">
      <c r="B942" s="7">
        <f t="shared" si="200"/>
        <v>939</v>
      </c>
      <c r="C942" s="7" t="str">
        <f t="shared" ca="1" si="210"/>
        <v/>
      </c>
      <c r="D942" s="156" t="str">
        <f t="shared" ca="1" si="201"/>
        <v/>
      </c>
      <c r="E942" s="157" t="str">
        <f t="shared" ca="1" si="202"/>
        <v/>
      </c>
      <c r="F942" s="158" t="str">
        <f t="shared" ca="1" si="203"/>
        <v/>
      </c>
      <c r="G942" s="159"/>
      <c r="H942" s="159" t="str">
        <f>IF(G942="","",INDEX(D.1[Quy cách],MATCH(G942,D.1[Tên sản phẩm],0)))</f>
        <v/>
      </c>
      <c r="I942" s="160" t="str">
        <f>IF(G942="","",INDEX(D.1[ĐVT],MATCH(G942,D.1[Tên sản phẩm],0)))</f>
        <v/>
      </c>
      <c r="J942" s="162" t="str">
        <f>IF(G942="","",INDEX(D.1[Đơn giá nhập
(Hàng tồn đầu kỳ)],MATCH(G942,D.1[Tên sản phẩm],0)))</f>
        <v/>
      </c>
      <c r="K942" s="162" t="str">
        <f t="shared" si="204"/>
        <v/>
      </c>
      <c r="L942" s="159"/>
      <c r="M942" s="163" t="str">
        <f t="shared" si="205"/>
        <v/>
      </c>
      <c r="N942" s="164"/>
      <c r="O942" s="162"/>
      <c r="P942" s="163" t="str">
        <f t="shared" si="206"/>
        <v/>
      </c>
      <c r="Q942" s="164" t="str">
        <f t="shared" ca="1" si="207"/>
        <v/>
      </c>
      <c r="R942" s="163" t="str">
        <f t="shared" si="208"/>
        <v/>
      </c>
      <c r="S942" s="163" t="str">
        <f ca="1">IF(AND(C942&lt;&gt;"",C942&lt;&gt;OFFSET(C942,1,0)),SUMIFS(M.1[Giá có thuế],M.1[Số ĐK],C942),"")</f>
        <v/>
      </c>
      <c r="T942" s="159"/>
      <c r="U942" s="161" t="str">
        <f>IF(T942="","",'Thông Tin Chung'!$L$3)</f>
        <v/>
      </c>
      <c r="V942" s="163" t="str">
        <f t="shared" ca="1" si="209"/>
        <v/>
      </c>
      <c r="W942" s="165"/>
      <c r="X942" s="155" t="str">
        <f ca="1">IF(C942="","",IF(OR(D942&lt;NgayBatDau,D942&gt;NgayKetThuc),"Ngày tháng phải nằm trong kỳ báo cáo",IF(AND(F942&lt;&gt;"",COUNTIF(D.3[Tên nhà cung cấp],F942)=0),"Tên NCC chưa khai báo trong DSNCC",IF(AND(G942&lt;&gt;"",COUNTIF(D.1[Tên sản phẩm],G942)=0),"SP này chưa khai báo trong DSSP",""))))</f>
        <v/>
      </c>
      <c r="Y942" s="23" t="str">
        <f t="shared" ca="1" si="211"/>
        <v/>
      </c>
      <c r="Z942" s="23" t="str">
        <f t="shared" ca="1" si="212"/>
        <v/>
      </c>
      <c r="AA942" s="23" t="str">
        <f t="shared" ca="1" si="213"/>
        <v/>
      </c>
    </row>
    <row r="943" spans="2:27" ht="27.75" customHeight="1" x14ac:dyDescent="0.2">
      <c r="B943" s="7">
        <f t="shared" si="200"/>
        <v>940</v>
      </c>
      <c r="C943" s="7" t="str">
        <f t="shared" ca="1" si="210"/>
        <v/>
      </c>
      <c r="D943" s="156" t="str">
        <f t="shared" ca="1" si="201"/>
        <v/>
      </c>
      <c r="E943" s="157" t="str">
        <f t="shared" ca="1" si="202"/>
        <v/>
      </c>
      <c r="F943" s="158" t="str">
        <f t="shared" ca="1" si="203"/>
        <v/>
      </c>
      <c r="G943" s="159"/>
      <c r="H943" s="159" t="str">
        <f>IF(G943="","",INDEX(D.1[Quy cách],MATCH(G943,D.1[Tên sản phẩm],0)))</f>
        <v/>
      </c>
      <c r="I943" s="160" t="str">
        <f>IF(G943="","",INDEX(D.1[ĐVT],MATCH(G943,D.1[Tên sản phẩm],0)))</f>
        <v/>
      </c>
      <c r="J943" s="162" t="str">
        <f>IF(G943="","",INDEX(D.1[Đơn giá nhập
(Hàng tồn đầu kỳ)],MATCH(G943,D.1[Tên sản phẩm],0)))</f>
        <v/>
      </c>
      <c r="K943" s="162" t="str">
        <f t="shared" si="204"/>
        <v/>
      </c>
      <c r="L943" s="159"/>
      <c r="M943" s="163" t="str">
        <f t="shared" si="205"/>
        <v/>
      </c>
      <c r="N943" s="164"/>
      <c r="O943" s="162"/>
      <c r="P943" s="163" t="str">
        <f t="shared" si="206"/>
        <v/>
      </c>
      <c r="Q943" s="164" t="str">
        <f t="shared" ca="1" si="207"/>
        <v/>
      </c>
      <c r="R943" s="163" t="str">
        <f t="shared" si="208"/>
        <v/>
      </c>
      <c r="S943" s="163" t="str">
        <f ca="1">IF(AND(C943&lt;&gt;"",C943&lt;&gt;OFFSET(C943,1,0)),SUMIFS(M.1[Giá có thuế],M.1[Số ĐK],C943),"")</f>
        <v/>
      </c>
      <c r="T943" s="159"/>
      <c r="U943" s="161" t="str">
        <f>IF(T943="","",'Thông Tin Chung'!$L$3)</f>
        <v/>
      </c>
      <c r="V943" s="163" t="str">
        <f t="shared" ca="1" si="209"/>
        <v/>
      </c>
      <c r="W943" s="165"/>
      <c r="X943" s="155" t="str">
        <f ca="1">IF(C943="","",IF(OR(D943&lt;NgayBatDau,D943&gt;NgayKetThuc),"Ngày tháng phải nằm trong kỳ báo cáo",IF(AND(F943&lt;&gt;"",COUNTIF(D.3[Tên nhà cung cấp],F943)=0),"Tên NCC chưa khai báo trong DSNCC",IF(AND(G943&lt;&gt;"",COUNTIF(D.1[Tên sản phẩm],G943)=0),"SP này chưa khai báo trong DSSP",""))))</f>
        <v/>
      </c>
      <c r="Y943" s="23" t="str">
        <f t="shared" ca="1" si="211"/>
        <v/>
      </c>
      <c r="Z943" s="23" t="str">
        <f t="shared" ca="1" si="212"/>
        <v/>
      </c>
      <c r="AA943" s="23" t="str">
        <f t="shared" ca="1" si="213"/>
        <v/>
      </c>
    </row>
    <row r="944" spans="2:27" ht="27.75" customHeight="1" x14ac:dyDescent="0.2">
      <c r="B944" s="7">
        <f t="shared" si="200"/>
        <v>941</v>
      </c>
      <c r="C944" s="7" t="str">
        <f t="shared" ca="1" si="210"/>
        <v/>
      </c>
      <c r="D944" s="156" t="str">
        <f t="shared" ca="1" si="201"/>
        <v/>
      </c>
      <c r="E944" s="157" t="str">
        <f t="shared" ca="1" si="202"/>
        <v/>
      </c>
      <c r="F944" s="158" t="str">
        <f t="shared" ca="1" si="203"/>
        <v/>
      </c>
      <c r="G944" s="159"/>
      <c r="H944" s="159" t="str">
        <f>IF(G944="","",INDEX(D.1[Quy cách],MATCH(G944,D.1[Tên sản phẩm],0)))</f>
        <v/>
      </c>
      <c r="I944" s="160" t="str">
        <f>IF(G944="","",INDEX(D.1[ĐVT],MATCH(G944,D.1[Tên sản phẩm],0)))</f>
        <v/>
      </c>
      <c r="J944" s="162" t="str">
        <f>IF(G944="","",INDEX(D.1[Đơn giá nhập
(Hàng tồn đầu kỳ)],MATCH(G944,D.1[Tên sản phẩm],0)))</f>
        <v/>
      </c>
      <c r="K944" s="162" t="str">
        <f t="shared" si="204"/>
        <v/>
      </c>
      <c r="L944" s="159"/>
      <c r="M944" s="163" t="str">
        <f t="shared" si="205"/>
        <v/>
      </c>
      <c r="N944" s="164"/>
      <c r="O944" s="162"/>
      <c r="P944" s="163" t="str">
        <f t="shared" si="206"/>
        <v/>
      </c>
      <c r="Q944" s="164" t="str">
        <f t="shared" ca="1" si="207"/>
        <v/>
      </c>
      <c r="R944" s="163" t="str">
        <f t="shared" si="208"/>
        <v/>
      </c>
      <c r="S944" s="163" t="str">
        <f ca="1">IF(AND(C944&lt;&gt;"",C944&lt;&gt;OFFSET(C944,1,0)),SUMIFS(M.1[Giá có thuế],M.1[Số ĐK],C944),"")</f>
        <v/>
      </c>
      <c r="T944" s="159"/>
      <c r="U944" s="161" t="str">
        <f>IF(T944="","",'Thông Tin Chung'!$L$3)</f>
        <v/>
      </c>
      <c r="V944" s="163" t="str">
        <f t="shared" ca="1" si="209"/>
        <v/>
      </c>
      <c r="W944" s="165"/>
      <c r="X944" s="155" t="str">
        <f ca="1">IF(C944="","",IF(OR(D944&lt;NgayBatDau,D944&gt;NgayKetThuc),"Ngày tháng phải nằm trong kỳ báo cáo",IF(AND(F944&lt;&gt;"",COUNTIF(D.3[Tên nhà cung cấp],F944)=0),"Tên NCC chưa khai báo trong DSNCC",IF(AND(G944&lt;&gt;"",COUNTIF(D.1[Tên sản phẩm],G944)=0),"SP này chưa khai báo trong DSSP",""))))</f>
        <v/>
      </c>
      <c r="Y944" s="23" t="str">
        <f t="shared" ca="1" si="211"/>
        <v/>
      </c>
      <c r="Z944" s="23" t="str">
        <f t="shared" ca="1" si="212"/>
        <v/>
      </c>
      <c r="AA944" s="23" t="str">
        <f t="shared" ca="1" si="213"/>
        <v/>
      </c>
    </row>
    <row r="945" spans="2:27" ht="27.75" customHeight="1" x14ac:dyDescent="0.2">
      <c r="B945" s="7">
        <f t="shared" si="200"/>
        <v>942</v>
      </c>
      <c r="C945" s="7" t="str">
        <f t="shared" ca="1" si="210"/>
        <v/>
      </c>
      <c r="D945" s="156" t="str">
        <f t="shared" ca="1" si="201"/>
        <v/>
      </c>
      <c r="E945" s="157" t="str">
        <f t="shared" ca="1" si="202"/>
        <v/>
      </c>
      <c r="F945" s="158" t="str">
        <f t="shared" ca="1" si="203"/>
        <v/>
      </c>
      <c r="G945" s="159"/>
      <c r="H945" s="159" t="str">
        <f>IF(G945="","",INDEX(D.1[Quy cách],MATCH(G945,D.1[Tên sản phẩm],0)))</f>
        <v/>
      </c>
      <c r="I945" s="160" t="str">
        <f>IF(G945="","",INDEX(D.1[ĐVT],MATCH(G945,D.1[Tên sản phẩm],0)))</f>
        <v/>
      </c>
      <c r="J945" s="162" t="str">
        <f>IF(G945="","",INDEX(D.1[Đơn giá nhập
(Hàng tồn đầu kỳ)],MATCH(G945,D.1[Tên sản phẩm],0)))</f>
        <v/>
      </c>
      <c r="K945" s="162" t="str">
        <f t="shared" si="204"/>
        <v/>
      </c>
      <c r="L945" s="159"/>
      <c r="M945" s="163" t="str">
        <f t="shared" si="205"/>
        <v/>
      </c>
      <c r="N945" s="164"/>
      <c r="O945" s="162"/>
      <c r="P945" s="163" t="str">
        <f t="shared" si="206"/>
        <v/>
      </c>
      <c r="Q945" s="164" t="str">
        <f t="shared" ca="1" si="207"/>
        <v/>
      </c>
      <c r="R945" s="163" t="str">
        <f t="shared" si="208"/>
        <v/>
      </c>
      <c r="S945" s="163" t="str">
        <f ca="1">IF(AND(C945&lt;&gt;"",C945&lt;&gt;OFFSET(C945,1,0)),SUMIFS(M.1[Giá có thuế],M.1[Số ĐK],C945),"")</f>
        <v/>
      </c>
      <c r="T945" s="159"/>
      <c r="U945" s="161" t="str">
        <f>IF(T945="","",'Thông Tin Chung'!$L$3)</f>
        <v/>
      </c>
      <c r="V945" s="163" t="str">
        <f t="shared" ca="1" si="209"/>
        <v/>
      </c>
      <c r="W945" s="165"/>
      <c r="X945" s="155" t="str">
        <f ca="1">IF(C945="","",IF(OR(D945&lt;NgayBatDau,D945&gt;NgayKetThuc),"Ngày tháng phải nằm trong kỳ báo cáo",IF(AND(F945&lt;&gt;"",COUNTIF(D.3[Tên nhà cung cấp],F945)=0),"Tên NCC chưa khai báo trong DSNCC",IF(AND(G945&lt;&gt;"",COUNTIF(D.1[Tên sản phẩm],G945)=0),"SP này chưa khai báo trong DSSP",""))))</f>
        <v/>
      </c>
      <c r="Y945" s="23" t="str">
        <f t="shared" ca="1" si="211"/>
        <v/>
      </c>
      <c r="Z945" s="23" t="str">
        <f t="shared" ca="1" si="212"/>
        <v/>
      </c>
      <c r="AA945" s="23" t="str">
        <f t="shared" ca="1" si="213"/>
        <v/>
      </c>
    </row>
    <row r="946" spans="2:27" ht="27.75" customHeight="1" x14ac:dyDescent="0.2">
      <c r="B946" s="7">
        <f t="shared" si="200"/>
        <v>943</v>
      </c>
      <c r="C946" s="7" t="str">
        <f t="shared" ca="1" si="210"/>
        <v/>
      </c>
      <c r="D946" s="156" t="str">
        <f t="shared" ca="1" si="201"/>
        <v/>
      </c>
      <c r="E946" s="157" t="str">
        <f t="shared" ca="1" si="202"/>
        <v/>
      </c>
      <c r="F946" s="158" t="str">
        <f t="shared" ca="1" si="203"/>
        <v/>
      </c>
      <c r="G946" s="159"/>
      <c r="H946" s="159" t="str">
        <f>IF(G946="","",INDEX(D.1[Quy cách],MATCH(G946,D.1[Tên sản phẩm],0)))</f>
        <v/>
      </c>
      <c r="I946" s="160" t="str">
        <f>IF(G946="","",INDEX(D.1[ĐVT],MATCH(G946,D.1[Tên sản phẩm],0)))</f>
        <v/>
      </c>
      <c r="J946" s="162" t="str">
        <f>IF(G946="","",INDEX(D.1[Đơn giá nhập
(Hàng tồn đầu kỳ)],MATCH(G946,D.1[Tên sản phẩm],0)))</f>
        <v/>
      </c>
      <c r="K946" s="162" t="str">
        <f t="shared" si="204"/>
        <v/>
      </c>
      <c r="L946" s="159"/>
      <c r="M946" s="163" t="str">
        <f t="shared" si="205"/>
        <v/>
      </c>
      <c r="N946" s="164"/>
      <c r="O946" s="162"/>
      <c r="P946" s="163" t="str">
        <f t="shared" si="206"/>
        <v/>
      </c>
      <c r="Q946" s="164" t="str">
        <f t="shared" ca="1" si="207"/>
        <v/>
      </c>
      <c r="R946" s="163" t="str">
        <f t="shared" si="208"/>
        <v/>
      </c>
      <c r="S946" s="163" t="str">
        <f ca="1">IF(AND(C946&lt;&gt;"",C946&lt;&gt;OFFSET(C946,1,0)),SUMIFS(M.1[Giá có thuế],M.1[Số ĐK],C946),"")</f>
        <v/>
      </c>
      <c r="T946" s="159"/>
      <c r="U946" s="161" t="str">
        <f>IF(T946="","",'Thông Tin Chung'!$L$3)</f>
        <v/>
      </c>
      <c r="V946" s="163" t="str">
        <f t="shared" ca="1" si="209"/>
        <v/>
      </c>
      <c r="W946" s="165"/>
      <c r="X946" s="155" t="str">
        <f ca="1">IF(C946="","",IF(OR(D946&lt;NgayBatDau,D946&gt;NgayKetThuc),"Ngày tháng phải nằm trong kỳ báo cáo",IF(AND(F946&lt;&gt;"",COUNTIF(D.3[Tên nhà cung cấp],F946)=0),"Tên NCC chưa khai báo trong DSNCC",IF(AND(G946&lt;&gt;"",COUNTIF(D.1[Tên sản phẩm],G946)=0),"SP này chưa khai báo trong DSSP",""))))</f>
        <v/>
      </c>
      <c r="Y946" s="23" t="str">
        <f t="shared" ca="1" si="211"/>
        <v/>
      </c>
      <c r="Z946" s="23" t="str">
        <f t="shared" ca="1" si="212"/>
        <v/>
      </c>
      <c r="AA946" s="23" t="str">
        <f t="shared" ca="1" si="213"/>
        <v/>
      </c>
    </row>
    <row r="947" spans="2:27" ht="27.75" customHeight="1" x14ac:dyDescent="0.2">
      <c r="B947" s="7">
        <f t="shared" si="200"/>
        <v>944</v>
      </c>
      <c r="C947" s="7" t="str">
        <f t="shared" ca="1" si="210"/>
        <v/>
      </c>
      <c r="D947" s="156" t="str">
        <f t="shared" ca="1" si="201"/>
        <v/>
      </c>
      <c r="E947" s="157" t="str">
        <f t="shared" ca="1" si="202"/>
        <v/>
      </c>
      <c r="F947" s="158" t="str">
        <f t="shared" ca="1" si="203"/>
        <v/>
      </c>
      <c r="G947" s="159"/>
      <c r="H947" s="159" t="str">
        <f>IF(G947="","",INDEX(D.1[Quy cách],MATCH(G947,D.1[Tên sản phẩm],0)))</f>
        <v/>
      </c>
      <c r="I947" s="160" t="str">
        <f>IF(G947="","",INDEX(D.1[ĐVT],MATCH(G947,D.1[Tên sản phẩm],0)))</f>
        <v/>
      </c>
      <c r="J947" s="162" t="str">
        <f>IF(G947="","",INDEX(D.1[Đơn giá nhập
(Hàng tồn đầu kỳ)],MATCH(G947,D.1[Tên sản phẩm],0)))</f>
        <v/>
      </c>
      <c r="K947" s="162" t="str">
        <f t="shared" si="204"/>
        <v/>
      </c>
      <c r="L947" s="159"/>
      <c r="M947" s="163" t="str">
        <f t="shared" si="205"/>
        <v/>
      </c>
      <c r="N947" s="164"/>
      <c r="O947" s="162"/>
      <c r="P947" s="163" t="str">
        <f t="shared" si="206"/>
        <v/>
      </c>
      <c r="Q947" s="164" t="str">
        <f t="shared" ca="1" si="207"/>
        <v/>
      </c>
      <c r="R947" s="163" t="str">
        <f t="shared" si="208"/>
        <v/>
      </c>
      <c r="S947" s="163" t="str">
        <f ca="1">IF(AND(C947&lt;&gt;"",C947&lt;&gt;OFFSET(C947,1,0)),SUMIFS(M.1[Giá có thuế],M.1[Số ĐK],C947),"")</f>
        <v/>
      </c>
      <c r="T947" s="159"/>
      <c r="U947" s="161" t="str">
        <f>IF(T947="","",'Thông Tin Chung'!$L$3)</f>
        <v/>
      </c>
      <c r="V947" s="163" t="str">
        <f t="shared" ca="1" si="209"/>
        <v/>
      </c>
      <c r="W947" s="165"/>
      <c r="X947" s="155" t="str">
        <f ca="1">IF(C947="","",IF(OR(D947&lt;NgayBatDau,D947&gt;NgayKetThuc),"Ngày tháng phải nằm trong kỳ báo cáo",IF(AND(F947&lt;&gt;"",COUNTIF(D.3[Tên nhà cung cấp],F947)=0),"Tên NCC chưa khai báo trong DSNCC",IF(AND(G947&lt;&gt;"",COUNTIF(D.1[Tên sản phẩm],G947)=0),"SP này chưa khai báo trong DSSP",""))))</f>
        <v/>
      </c>
      <c r="Y947" s="23" t="str">
        <f t="shared" ca="1" si="211"/>
        <v/>
      </c>
      <c r="Z947" s="23" t="str">
        <f t="shared" ca="1" si="212"/>
        <v/>
      </c>
      <c r="AA947" s="23" t="str">
        <f t="shared" ca="1" si="213"/>
        <v/>
      </c>
    </row>
    <row r="948" spans="2:27" ht="27.75" customHeight="1" x14ac:dyDescent="0.2">
      <c r="B948" s="7">
        <f t="shared" si="200"/>
        <v>945</v>
      </c>
      <c r="C948" s="7" t="str">
        <f t="shared" ca="1" si="210"/>
        <v/>
      </c>
      <c r="D948" s="156" t="str">
        <f t="shared" ca="1" si="201"/>
        <v/>
      </c>
      <c r="E948" s="157" t="str">
        <f t="shared" ca="1" si="202"/>
        <v/>
      </c>
      <c r="F948" s="158" t="str">
        <f t="shared" ca="1" si="203"/>
        <v/>
      </c>
      <c r="G948" s="159"/>
      <c r="H948" s="159" t="str">
        <f>IF(G948="","",INDEX(D.1[Quy cách],MATCH(G948,D.1[Tên sản phẩm],0)))</f>
        <v/>
      </c>
      <c r="I948" s="160" t="str">
        <f>IF(G948="","",INDEX(D.1[ĐVT],MATCH(G948,D.1[Tên sản phẩm],0)))</f>
        <v/>
      </c>
      <c r="J948" s="162" t="str">
        <f>IF(G948="","",INDEX(D.1[Đơn giá nhập
(Hàng tồn đầu kỳ)],MATCH(G948,D.1[Tên sản phẩm],0)))</f>
        <v/>
      </c>
      <c r="K948" s="162" t="str">
        <f t="shared" si="204"/>
        <v/>
      </c>
      <c r="L948" s="159"/>
      <c r="M948" s="163" t="str">
        <f t="shared" si="205"/>
        <v/>
      </c>
      <c r="N948" s="164"/>
      <c r="O948" s="162"/>
      <c r="P948" s="163" t="str">
        <f t="shared" si="206"/>
        <v/>
      </c>
      <c r="Q948" s="164" t="str">
        <f t="shared" ca="1" si="207"/>
        <v/>
      </c>
      <c r="R948" s="163" t="str">
        <f t="shared" si="208"/>
        <v/>
      </c>
      <c r="S948" s="163" t="str">
        <f ca="1">IF(AND(C948&lt;&gt;"",C948&lt;&gt;OFFSET(C948,1,0)),SUMIFS(M.1[Giá có thuế],M.1[Số ĐK],C948),"")</f>
        <v/>
      </c>
      <c r="T948" s="159"/>
      <c r="U948" s="161" t="str">
        <f>IF(T948="","",'Thông Tin Chung'!$L$3)</f>
        <v/>
      </c>
      <c r="V948" s="163" t="str">
        <f t="shared" ca="1" si="209"/>
        <v/>
      </c>
      <c r="W948" s="165"/>
      <c r="X948" s="155" t="str">
        <f ca="1">IF(C948="","",IF(OR(D948&lt;NgayBatDau,D948&gt;NgayKetThuc),"Ngày tháng phải nằm trong kỳ báo cáo",IF(AND(F948&lt;&gt;"",COUNTIF(D.3[Tên nhà cung cấp],F948)=0),"Tên NCC chưa khai báo trong DSNCC",IF(AND(G948&lt;&gt;"",COUNTIF(D.1[Tên sản phẩm],G948)=0),"SP này chưa khai báo trong DSSP",""))))</f>
        <v/>
      </c>
      <c r="Y948" s="23" t="str">
        <f t="shared" ca="1" si="211"/>
        <v/>
      </c>
      <c r="Z948" s="23" t="str">
        <f t="shared" ca="1" si="212"/>
        <v/>
      </c>
      <c r="AA948" s="23" t="str">
        <f t="shared" ca="1" si="213"/>
        <v/>
      </c>
    </row>
    <row r="949" spans="2:27" ht="27.75" customHeight="1" x14ac:dyDescent="0.2">
      <c r="B949" s="7">
        <f t="shared" si="200"/>
        <v>946</v>
      </c>
      <c r="C949" s="7" t="str">
        <f t="shared" ca="1" si="210"/>
        <v/>
      </c>
      <c r="D949" s="156" t="str">
        <f t="shared" ca="1" si="201"/>
        <v/>
      </c>
      <c r="E949" s="157" t="str">
        <f t="shared" ca="1" si="202"/>
        <v/>
      </c>
      <c r="F949" s="158" t="str">
        <f t="shared" ca="1" si="203"/>
        <v/>
      </c>
      <c r="G949" s="159"/>
      <c r="H949" s="159" t="str">
        <f>IF(G949="","",INDEX(D.1[Quy cách],MATCH(G949,D.1[Tên sản phẩm],0)))</f>
        <v/>
      </c>
      <c r="I949" s="160" t="str">
        <f>IF(G949="","",INDEX(D.1[ĐVT],MATCH(G949,D.1[Tên sản phẩm],0)))</f>
        <v/>
      </c>
      <c r="J949" s="162" t="str">
        <f>IF(G949="","",INDEX(D.1[Đơn giá nhập
(Hàng tồn đầu kỳ)],MATCH(G949,D.1[Tên sản phẩm],0)))</f>
        <v/>
      </c>
      <c r="K949" s="162" t="str">
        <f t="shared" si="204"/>
        <v/>
      </c>
      <c r="L949" s="159"/>
      <c r="M949" s="163" t="str">
        <f t="shared" si="205"/>
        <v/>
      </c>
      <c r="N949" s="164"/>
      <c r="O949" s="162"/>
      <c r="P949" s="163" t="str">
        <f t="shared" si="206"/>
        <v/>
      </c>
      <c r="Q949" s="164" t="str">
        <f t="shared" ca="1" si="207"/>
        <v/>
      </c>
      <c r="R949" s="163" t="str">
        <f t="shared" si="208"/>
        <v/>
      </c>
      <c r="S949" s="163" t="str">
        <f ca="1">IF(AND(C949&lt;&gt;"",C949&lt;&gt;OFFSET(C949,1,0)),SUMIFS(M.1[Giá có thuế],M.1[Số ĐK],C949),"")</f>
        <v/>
      </c>
      <c r="T949" s="159"/>
      <c r="U949" s="161" t="str">
        <f>IF(T949="","",'Thông Tin Chung'!$L$3)</f>
        <v/>
      </c>
      <c r="V949" s="163" t="str">
        <f t="shared" ca="1" si="209"/>
        <v/>
      </c>
      <c r="W949" s="165"/>
      <c r="X949" s="155" t="str">
        <f ca="1">IF(C949="","",IF(OR(D949&lt;NgayBatDau,D949&gt;NgayKetThuc),"Ngày tháng phải nằm trong kỳ báo cáo",IF(AND(F949&lt;&gt;"",COUNTIF(D.3[Tên nhà cung cấp],F949)=0),"Tên NCC chưa khai báo trong DSNCC",IF(AND(G949&lt;&gt;"",COUNTIF(D.1[Tên sản phẩm],G949)=0),"SP này chưa khai báo trong DSSP",""))))</f>
        <v/>
      </c>
      <c r="Y949" s="23" t="str">
        <f t="shared" ca="1" si="211"/>
        <v/>
      </c>
      <c r="Z949" s="23" t="str">
        <f t="shared" ca="1" si="212"/>
        <v/>
      </c>
      <c r="AA949" s="23" t="str">
        <f t="shared" ca="1" si="213"/>
        <v/>
      </c>
    </row>
    <row r="950" spans="2:27" ht="27.75" customHeight="1" x14ac:dyDescent="0.2">
      <c r="B950" s="7">
        <f t="shared" si="200"/>
        <v>947</v>
      </c>
      <c r="C950" s="7" t="str">
        <f t="shared" ca="1" si="210"/>
        <v/>
      </c>
      <c r="D950" s="156" t="str">
        <f t="shared" ca="1" si="201"/>
        <v/>
      </c>
      <c r="E950" s="157" t="str">
        <f t="shared" ca="1" si="202"/>
        <v/>
      </c>
      <c r="F950" s="158" t="str">
        <f t="shared" ca="1" si="203"/>
        <v/>
      </c>
      <c r="G950" s="159"/>
      <c r="H950" s="159" t="str">
        <f>IF(G950="","",INDEX(D.1[Quy cách],MATCH(G950,D.1[Tên sản phẩm],0)))</f>
        <v/>
      </c>
      <c r="I950" s="160" t="str">
        <f>IF(G950="","",INDEX(D.1[ĐVT],MATCH(G950,D.1[Tên sản phẩm],0)))</f>
        <v/>
      </c>
      <c r="J950" s="162" t="str">
        <f>IF(G950="","",INDEX(D.1[Đơn giá nhập
(Hàng tồn đầu kỳ)],MATCH(G950,D.1[Tên sản phẩm],0)))</f>
        <v/>
      </c>
      <c r="K950" s="162" t="str">
        <f t="shared" si="204"/>
        <v/>
      </c>
      <c r="L950" s="159"/>
      <c r="M950" s="163" t="str">
        <f t="shared" si="205"/>
        <v/>
      </c>
      <c r="N950" s="164"/>
      <c r="O950" s="162"/>
      <c r="P950" s="163" t="str">
        <f t="shared" si="206"/>
        <v/>
      </c>
      <c r="Q950" s="164" t="str">
        <f t="shared" ca="1" si="207"/>
        <v/>
      </c>
      <c r="R950" s="163" t="str">
        <f t="shared" si="208"/>
        <v/>
      </c>
      <c r="S950" s="163" t="str">
        <f ca="1">IF(AND(C950&lt;&gt;"",C950&lt;&gt;OFFSET(C950,1,0)),SUMIFS(M.1[Giá có thuế],M.1[Số ĐK],C950),"")</f>
        <v/>
      </c>
      <c r="T950" s="159"/>
      <c r="U950" s="161" t="str">
        <f>IF(T950="","",'Thông Tin Chung'!$L$3)</f>
        <v/>
      </c>
      <c r="V950" s="163" t="str">
        <f t="shared" ca="1" si="209"/>
        <v/>
      </c>
      <c r="W950" s="165"/>
      <c r="X950" s="155" t="str">
        <f ca="1">IF(C950="","",IF(OR(D950&lt;NgayBatDau,D950&gt;NgayKetThuc),"Ngày tháng phải nằm trong kỳ báo cáo",IF(AND(F950&lt;&gt;"",COUNTIF(D.3[Tên nhà cung cấp],F950)=0),"Tên NCC chưa khai báo trong DSNCC",IF(AND(G950&lt;&gt;"",COUNTIF(D.1[Tên sản phẩm],G950)=0),"SP này chưa khai báo trong DSSP",""))))</f>
        <v/>
      </c>
      <c r="Y950" s="23" t="str">
        <f t="shared" ca="1" si="211"/>
        <v/>
      </c>
      <c r="Z950" s="23" t="str">
        <f t="shared" ca="1" si="212"/>
        <v/>
      </c>
      <c r="AA950" s="23" t="str">
        <f t="shared" ca="1" si="213"/>
        <v/>
      </c>
    </row>
    <row r="951" spans="2:27" ht="27.75" customHeight="1" x14ac:dyDescent="0.2">
      <c r="B951" s="7">
        <f t="shared" si="200"/>
        <v>948</v>
      </c>
      <c r="C951" s="7" t="str">
        <f t="shared" ca="1" si="210"/>
        <v/>
      </c>
      <c r="D951" s="156" t="str">
        <f t="shared" ca="1" si="201"/>
        <v/>
      </c>
      <c r="E951" s="157" t="str">
        <f t="shared" ca="1" si="202"/>
        <v/>
      </c>
      <c r="F951" s="158" t="str">
        <f t="shared" ca="1" si="203"/>
        <v/>
      </c>
      <c r="G951" s="159"/>
      <c r="H951" s="159" t="str">
        <f>IF(G951="","",INDEX(D.1[Quy cách],MATCH(G951,D.1[Tên sản phẩm],0)))</f>
        <v/>
      </c>
      <c r="I951" s="160" t="str">
        <f>IF(G951="","",INDEX(D.1[ĐVT],MATCH(G951,D.1[Tên sản phẩm],0)))</f>
        <v/>
      </c>
      <c r="J951" s="162" t="str">
        <f>IF(G951="","",INDEX(D.1[Đơn giá nhập
(Hàng tồn đầu kỳ)],MATCH(G951,D.1[Tên sản phẩm],0)))</f>
        <v/>
      </c>
      <c r="K951" s="162" t="str">
        <f t="shared" si="204"/>
        <v/>
      </c>
      <c r="L951" s="159"/>
      <c r="M951" s="163" t="str">
        <f t="shared" si="205"/>
        <v/>
      </c>
      <c r="N951" s="164"/>
      <c r="O951" s="162"/>
      <c r="P951" s="163" t="str">
        <f t="shared" si="206"/>
        <v/>
      </c>
      <c r="Q951" s="164" t="str">
        <f t="shared" ca="1" si="207"/>
        <v/>
      </c>
      <c r="R951" s="163" t="str">
        <f t="shared" si="208"/>
        <v/>
      </c>
      <c r="S951" s="163" t="str">
        <f ca="1">IF(AND(C951&lt;&gt;"",C951&lt;&gt;OFFSET(C951,1,0)),SUMIFS(M.1[Giá có thuế],M.1[Số ĐK],C951),"")</f>
        <v/>
      </c>
      <c r="T951" s="159"/>
      <c r="U951" s="161" t="str">
        <f>IF(T951="","",'Thông Tin Chung'!$L$3)</f>
        <v/>
      </c>
      <c r="V951" s="163" t="str">
        <f t="shared" ca="1" si="209"/>
        <v/>
      </c>
      <c r="W951" s="165"/>
      <c r="X951" s="155" t="str">
        <f ca="1">IF(C951="","",IF(OR(D951&lt;NgayBatDau,D951&gt;NgayKetThuc),"Ngày tháng phải nằm trong kỳ báo cáo",IF(AND(F951&lt;&gt;"",COUNTIF(D.3[Tên nhà cung cấp],F951)=0),"Tên NCC chưa khai báo trong DSNCC",IF(AND(G951&lt;&gt;"",COUNTIF(D.1[Tên sản phẩm],G951)=0),"SP này chưa khai báo trong DSSP",""))))</f>
        <v/>
      </c>
      <c r="Y951" s="23" t="str">
        <f t="shared" ca="1" si="211"/>
        <v/>
      </c>
      <c r="Z951" s="23" t="str">
        <f t="shared" ca="1" si="212"/>
        <v/>
      </c>
      <c r="AA951" s="23" t="str">
        <f t="shared" ca="1" si="213"/>
        <v/>
      </c>
    </row>
    <row r="952" spans="2:27" ht="27.75" customHeight="1" x14ac:dyDescent="0.2">
      <c r="B952" s="7">
        <f t="shared" si="200"/>
        <v>949</v>
      </c>
      <c r="C952" s="7" t="str">
        <f t="shared" ca="1" si="210"/>
        <v/>
      </c>
      <c r="D952" s="156" t="str">
        <f t="shared" ca="1" si="201"/>
        <v/>
      </c>
      <c r="E952" s="157" t="str">
        <f t="shared" ca="1" si="202"/>
        <v/>
      </c>
      <c r="F952" s="158" t="str">
        <f t="shared" ca="1" si="203"/>
        <v/>
      </c>
      <c r="G952" s="159"/>
      <c r="H952" s="159" t="str">
        <f>IF(G952="","",INDEX(D.1[Quy cách],MATCH(G952,D.1[Tên sản phẩm],0)))</f>
        <v/>
      </c>
      <c r="I952" s="160" t="str">
        <f>IF(G952="","",INDEX(D.1[ĐVT],MATCH(G952,D.1[Tên sản phẩm],0)))</f>
        <v/>
      </c>
      <c r="J952" s="162" t="str">
        <f>IF(G952="","",INDEX(D.1[Đơn giá nhập
(Hàng tồn đầu kỳ)],MATCH(G952,D.1[Tên sản phẩm],0)))</f>
        <v/>
      </c>
      <c r="K952" s="162" t="str">
        <f t="shared" si="204"/>
        <v/>
      </c>
      <c r="L952" s="159"/>
      <c r="M952" s="163" t="str">
        <f t="shared" si="205"/>
        <v/>
      </c>
      <c r="N952" s="164"/>
      <c r="O952" s="162"/>
      <c r="P952" s="163" t="str">
        <f t="shared" si="206"/>
        <v/>
      </c>
      <c r="Q952" s="164" t="str">
        <f t="shared" ca="1" si="207"/>
        <v/>
      </c>
      <c r="R952" s="163" t="str">
        <f t="shared" si="208"/>
        <v/>
      </c>
      <c r="S952" s="163" t="str">
        <f ca="1">IF(AND(C952&lt;&gt;"",C952&lt;&gt;OFFSET(C952,1,0)),SUMIFS(M.1[Giá có thuế],M.1[Số ĐK],C952),"")</f>
        <v/>
      </c>
      <c r="T952" s="159"/>
      <c r="U952" s="161" t="str">
        <f>IF(T952="","",'Thông Tin Chung'!$L$3)</f>
        <v/>
      </c>
      <c r="V952" s="163" t="str">
        <f t="shared" ca="1" si="209"/>
        <v/>
      </c>
      <c r="W952" s="165"/>
      <c r="X952" s="155" t="str">
        <f ca="1">IF(C952="","",IF(OR(D952&lt;NgayBatDau,D952&gt;NgayKetThuc),"Ngày tháng phải nằm trong kỳ báo cáo",IF(AND(F952&lt;&gt;"",COUNTIF(D.3[Tên nhà cung cấp],F952)=0),"Tên NCC chưa khai báo trong DSNCC",IF(AND(G952&lt;&gt;"",COUNTIF(D.1[Tên sản phẩm],G952)=0),"SP này chưa khai báo trong DSSP",""))))</f>
        <v/>
      </c>
      <c r="Y952" s="23" t="str">
        <f t="shared" ca="1" si="211"/>
        <v/>
      </c>
      <c r="Z952" s="23" t="str">
        <f t="shared" ca="1" si="212"/>
        <v/>
      </c>
      <c r="AA952" s="23" t="str">
        <f t="shared" ca="1" si="213"/>
        <v/>
      </c>
    </row>
    <row r="953" spans="2:27" ht="27.75" customHeight="1" x14ac:dyDescent="0.2">
      <c r="B953" s="7">
        <f t="shared" si="200"/>
        <v>950</v>
      </c>
      <c r="C953" s="7" t="str">
        <f t="shared" ca="1" si="210"/>
        <v/>
      </c>
      <c r="D953" s="156" t="str">
        <f t="shared" ca="1" si="201"/>
        <v/>
      </c>
      <c r="E953" s="157" t="str">
        <f t="shared" ca="1" si="202"/>
        <v/>
      </c>
      <c r="F953" s="158" t="str">
        <f t="shared" ca="1" si="203"/>
        <v/>
      </c>
      <c r="G953" s="159"/>
      <c r="H953" s="159" t="str">
        <f>IF(G953="","",INDEX(D.1[Quy cách],MATCH(G953,D.1[Tên sản phẩm],0)))</f>
        <v/>
      </c>
      <c r="I953" s="160" t="str">
        <f>IF(G953="","",INDEX(D.1[ĐVT],MATCH(G953,D.1[Tên sản phẩm],0)))</f>
        <v/>
      </c>
      <c r="J953" s="162" t="str">
        <f>IF(G953="","",INDEX(D.1[Đơn giá nhập
(Hàng tồn đầu kỳ)],MATCH(G953,D.1[Tên sản phẩm],0)))</f>
        <v/>
      </c>
      <c r="K953" s="162" t="str">
        <f t="shared" si="204"/>
        <v/>
      </c>
      <c r="L953" s="159"/>
      <c r="M953" s="163" t="str">
        <f t="shared" si="205"/>
        <v/>
      </c>
      <c r="N953" s="164"/>
      <c r="O953" s="162"/>
      <c r="P953" s="163" t="str">
        <f t="shared" si="206"/>
        <v/>
      </c>
      <c r="Q953" s="164" t="str">
        <f t="shared" ca="1" si="207"/>
        <v/>
      </c>
      <c r="R953" s="163" t="str">
        <f t="shared" si="208"/>
        <v/>
      </c>
      <c r="S953" s="163" t="str">
        <f ca="1">IF(AND(C953&lt;&gt;"",C953&lt;&gt;OFFSET(C953,1,0)),SUMIFS(M.1[Giá có thuế],M.1[Số ĐK],C953),"")</f>
        <v/>
      </c>
      <c r="T953" s="159"/>
      <c r="U953" s="161" t="str">
        <f>IF(T953="","",'Thông Tin Chung'!$L$3)</f>
        <v/>
      </c>
      <c r="V953" s="163" t="str">
        <f t="shared" ca="1" si="209"/>
        <v/>
      </c>
      <c r="W953" s="165"/>
      <c r="X953" s="155" t="str">
        <f ca="1">IF(C953="","",IF(OR(D953&lt;NgayBatDau,D953&gt;NgayKetThuc),"Ngày tháng phải nằm trong kỳ báo cáo",IF(AND(F953&lt;&gt;"",COUNTIF(D.3[Tên nhà cung cấp],F953)=0),"Tên NCC chưa khai báo trong DSNCC",IF(AND(G953&lt;&gt;"",COUNTIF(D.1[Tên sản phẩm],G953)=0),"SP này chưa khai báo trong DSSP",""))))</f>
        <v/>
      </c>
      <c r="Y953" s="23" t="str">
        <f t="shared" ca="1" si="211"/>
        <v/>
      </c>
      <c r="Z953" s="23" t="str">
        <f t="shared" ca="1" si="212"/>
        <v/>
      </c>
      <c r="AA953" s="23" t="str">
        <f t="shared" ca="1" si="213"/>
        <v/>
      </c>
    </row>
    <row r="954" spans="2:27" ht="27.75" customHeight="1" x14ac:dyDescent="0.2">
      <c r="B954" s="7">
        <f t="shared" si="200"/>
        <v>951</v>
      </c>
      <c r="C954" s="7" t="str">
        <f t="shared" ca="1" si="210"/>
        <v/>
      </c>
      <c r="D954" s="156" t="str">
        <f t="shared" ca="1" si="201"/>
        <v/>
      </c>
      <c r="E954" s="157" t="str">
        <f t="shared" ca="1" si="202"/>
        <v/>
      </c>
      <c r="F954" s="158" t="str">
        <f t="shared" ca="1" si="203"/>
        <v/>
      </c>
      <c r="G954" s="159"/>
      <c r="H954" s="159" t="str">
        <f>IF(G954="","",INDEX(D.1[Quy cách],MATCH(G954,D.1[Tên sản phẩm],0)))</f>
        <v/>
      </c>
      <c r="I954" s="160" t="str">
        <f>IF(G954="","",INDEX(D.1[ĐVT],MATCH(G954,D.1[Tên sản phẩm],0)))</f>
        <v/>
      </c>
      <c r="J954" s="162" t="str">
        <f>IF(G954="","",INDEX(D.1[Đơn giá nhập
(Hàng tồn đầu kỳ)],MATCH(G954,D.1[Tên sản phẩm],0)))</f>
        <v/>
      </c>
      <c r="K954" s="162" t="str">
        <f t="shared" si="204"/>
        <v/>
      </c>
      <c r="L954" s="159"/>
      <c r="M954" s="163" t="str">
        <f t="shared" si="205"/>
        <v/>
      </c>
      <c r="N954" s="164"/>
      <c r="O954" s="162"/>
      <c r="P954" s="163" t="str">
        <f t="shared" si="206"/>
        <v/>
      </c>
      <c r="Q954" s="164" t="str">
        <f t="shared" ca="1" si="207"/>
        <v/>
      </c>
      <c r="R954" s="163" t="str">
        <f t="shared" si="208"/>
        <v/>
      </c>
      <c r="S954" s="163" t="str">
        <f ca="1">IF(AND(C954&lt;&gt;"",C954&lt;&gt;OFFSET(C954,1,0)),SUMIFS(M.1[Giá có thuế],M.1[Số ĐK],C954),"")</f>
        <v/>
      </c>
      <c r="T954" s="159"/>
      <c r="U954" s="161" t="str">
        <f>IF(T954="","",'Thông Tin Chung'!$L$3)</f>
        <v/>
      </c>
      <c r="V954" s="163" t="str">
        <f t="shared" ca="1" si="209"/>
        <v/>
      </c>
      <c r="W954" s="165"/>
      <c r="X954" s="155" t="str">
        <f ca="1">IF(C954="","",IF(OR(D954&lt;NgayBatDau,D954&gt;NgayKetThuc),"Ngày tháng phải nằm trong kỳ báo cáo",IF(AND(F954&lt;&gt;"",COUNTIF(D.3[Tên nhà cung cấp],F954)=0),"Tên NCC chưa khai báo trong DSNCC",IF(AND(G954&lt;&gt;"",COUNTIF(D.1[Tên sản phẩm],G954)=0),"SP này chưa khai báo trong DSSP",""))))</f>
        <v/>
      </c>
      <c r="Y954" s="23" t="str">
        <f t="shared" ca="1" si="211"/>
        <v/>
      </c>
      <c r="Z954" s="23" t="str">
        <f t="shared" ca="1" si="212"/>
        <v/>
      </c>
      <c r="AA954" s="23" t="str">
        <f t="shared" ca="1" si="213"/>
        <v/>
      </c>
    </row>
    <row r="955" spans="2:27" ht="27.75" customHeight="1" x14ac:dyDescent="0.2">
      <c r="B955" s="7">
        <f t="shared" si="200"/>
        <v>952</v>
      </c>
      <c r="C955" s="7" t="str">
        <f t="shared" ca="1" si="210"/>
        <v/>
      </c>
      <c r="D955" s="156" t="str">
        <f t="shared" ca="1" si="201"/>
        <v/>
      </c>
      <c r="E955" s="157" t="str">
        <f t="shared" ca="1" si="202"/>
        <v/>
      </c>
      <c r="F955" s="158" t="str">
        <f t="shared" ca="1" si="203"/>
        <v/>
      </c>
      <c r="G955" s="159"/>
      <c r="H955" s="159" t="str">
        <f>IF(G955="","",INDEX(D.1[Quy cách],MATCH(G955,D.1[Tên sản phẩm],0)))</f>
        <v/>
      </c>
      <c r="I955" s="160" t="str">
        <f>IF(G955="","",INDEX(D.1[ĐVT],MATCH(G955,D.1[Tên sản phẩm],0)))</f>
        <v/>
      </c>
      <c r="J955" s="162" t="str">
        <f>IF(G955="","",INDEX(D.1[Đơn giá nhập
(Hàng tồn đầu kỳ)],MATCH(G955,D.1[Tên sản phẩm],0)))</f>
        <v/>
      </c>
      <c r="K955" s="162" t="str">
        <f t="shared" si="204"/>
        <v/>
      </c>
      <c r="L955" s="159"/>
      <c r="M955" s="163" t="str">
        <f t="shared" si="205"/>
        <v/>
      </c>
      <c r="N955" s="164"/>
      <c r="O955" s="162"/>
      <c r="P955" s="163" t="str">
        <f t="shared" si="206"/>
        <v/>
      </c>
      <c r="Q955" s="164" t="str">
        <f t="shared" ca="1" si="207"/>
        <v/>
      </c>
      <c r="R955" s="163" t="str">
        <f t="shared" si="208"/>
        <v/>
      </c>
      <c r="S955" s="163" t="str">
        <f ca="1">IF(AND(C955&lt;&gt;"",C955&lt;&gt;OFFSET(C955,1,0)),SUMIFS(M.1[Giá có thuế],M.1[Số ĐK],C955),"")</f>
        <v/>
      </c>
      <c r="T955" s="159"/>
      <c r="U955" s="161" t="str">
        <f>IF(T955="","",'Thông Tin Chung'!$L$3)</f>
        <v/>
      </c>
      <c r="V955" s="163" t="str">
        <f t="shared" ca="1" si="209"/>
        <v/>
      </c>
      <c r="W955" s="165"/>
      <c r="X955" s="155" t="str">
        <f ca="1">IF(C955="","",IF(OR(D955&lt;NgayBatDau,D955&gt;NgayKetThuc),"Ngày tháng phải nằm trong kỳ báo cáo",IF(AND(F955&lt;&gt;"",COUNTIF(D.3[Tên nhà cung cấp],F955)=0),"Tên NCC chưa khai báo trong DSNCC",IF(AND(G955&lt;&gt;"",COUNTIF(D.1[Tên sản phẩm],G955)=0),"SP này chưa khai báo trong DSSP",""))))</f>
        <v/>
      </c>
      <c r="Y955" s="23" t="str">
        <f t="shared" ca="1" si="211"/>
        <v/>
      </c>
      <c r="Z955" s="23" t="str">
        <f t="shared" ca="1" si="212"/>
        <v/>
      </c>
      <c r="AA955" s="23" t="str">
        <f t="shared" ca="1" si="213"/>
        <v/>
      </c>
    </row>
    <row r="956" spans="2:27" ht="27.75" customHeight="1" x14ac:dyDescent="0.2">
      <c r="B956" s="7">
        <f t="shared" si="200"/>
        <v>953</v>
      </c>
      <c r="C956" s="7" t="str">
        <f t="shared" ca="1" si="210"/>
        <v/>
      </c>
      <c r="D956" s="156" t="str">
        <f t="shared" ca="1" si="201"/>
        <v/>
      </c>
      <c r="E956" s="157" t="str">
        <f t="shared" ca="1" si="202"/>
        <v/>
      </c>
      <c r="F956" s="158" t="str">
        <f t="shared" ca="1" si="203"/>
        <v/>
      </c>
      <c r="G956" s="159"/>
      <c r="H956" s="159" t="str">
        <f>IF(G956="","",INDEX(D.1[Quy cách],MATCH(G956,D.1[Tên sản phẩm],0)))</f>
        <v/>
      </c>
      <c r="I956" s="160" t="str">
        <f>IF(G956="","",INDEX(D.1[ĐVT],MATCH(G956,D.1[Tên sản phẩm],0)))</f>
        <v/>
      </c>
      <c r="J956" s="162" t="str">
        <f>IF(G956="","",INDEX(D.1[Đơn giá nhập
(Hàng tồn đầu kỳ)],MATCH(G956,D.1[Tên sản phẩm],0)))</f>
        <v/>
      </c>
      <c r="K956" s="162" t="str">
        <f t="shared" si="204"/>
        <v/>
      </c>
      <c r="L956" s="159"/>
      <c r="M956" s="163" t="str">
        <f t="shared" si="205"/>
        <v/>
      </c>
      <c r="N956" s="164"/>
      <c r="O956" s="162"/>
      <c r="P956" s="163" t="str">
        <f t="shared" si="206"/>
        <v/>
      </c>
      <c r="Q956" s="164" t="str">
        <f t="shared" ca="1" si="207"/>
        <v/>
      </c>
      <c r="R956" s="163" t="str">
        <f t="shared" si="208"/>
        <v/>
      </c>
      <c r="S956" s="163" t="str">
        <f ca="1">IF(AND(C956&lt;&gt;"",C956&lt;&gt;OFFSET(C956,1,0)),SUMIFS(M.1[Giá có thuế],M.1[Số ĐK],C956),"")</f>
        <v/>
      </c>
      <c r="T956" s="159"/>
      <c r="U956" s="161" t="str">
        <f>IF(T956="","",'Thông Tin Chung'!$L$3)</f>
        <v/>
      </c>
      <c r="V956" s="163" t="str">
        <f t="shared" ca="1" si="209"/>
        <v/>
      </c>
      <c r="W956" s="165"/>
      <c r="X956" s="155" t="str">
        <f ca="1">IF(C956="","",IF(OR(D956&lt;NgayBatDau,D956&gt;NgayKetThuc),"Ngày tháng phải nằm trong kỳ báo cáo",IF(AND(F956&lt;&gt;"",COUNTIF(D.3[Tên nhà cung cấp],F956)=0),"Tên NCC chưa khai báo trong DSNCC",IF(AND(G956&lt;&gt;"",COUNTIF(D.1[Tên sản phẩm],G956)=0),"SP này chưa khai báo trong DSSP",""))))</f>
        <v/>
      </c>
      <c r="Y956" s="23" t="str">
        <f t="shared" ca="1" si="211"/>
        <v/>
      </c>
      <c r="Z956" s="23" t="str">
        <f t="shared" ca="1" si="212"/>
        <v/>
      </c>
      <c r="AA956" s="23" t="str">
        <f t="shared" ca="1" si="213"/>
        <v/>
      </c>
    </row>
    <row r="957" spans="2:27" ht="27.75" customHeight="1" x14ac:dyDescent="0.2">
      <c r="B957" s="7">
        <f t="shared" si="200"/>
        <v>954</v>
      </c>
      <c r="C957" s="7" t="str">
        <f t="shared" ca="1" si="210"/>
        <v/>
      </c>
      <c r="D957" s="156" t="str">
        <f t="shared" ca="1" si="201"/>
        <v/>
      </c>
      <c r="E957" s="157" t="str">
        <f t="shared" ca="1" si="202"/>
        <v/>
      </c>
      <c r="F957" s="158" t="str">
        <f t="shared" ca="1" si="203"/>
        <v/>
      </c>
      <c r="G957" s="159"/>
      <c r="H957" s="159" t="str">
        <f>IF(G957="","",INDEX(D.1[Quy cách],MATCH(G957,D.1[Tên sản phẩm],0)))</f>
        <v/>
      </c>
      <c r="I957" s="160" t="str">
        <f>IF(G957="","",INDEX(D.1[ĐVT],MATCH(G957,D.1[Tên sản phẩm],0)))</f>
        <v/>
      </c>
      <c r="J957" s="162" t="str">
        <f>IF(G957="","",INDEX(D.1[Đơn giá nhập
(Hàng tồn đầu kỳ)],MATCH(G957,D.1[Tên sản phẩm],0)))</f>
        <v/>
      </c>
      <c r="K957" s="162" t="str">
        <f t="shared" si="204"/>
        <v/>
      </c>
      <c r="L957" s="159"/>
      <c r="M957" s="163" t="str">
        <f t="shared" si="205"/>
        <v/>
      </c>
      <c r="N957" s="164"/>
      <c r="O957" s="162"/>
      <c r="P957" s="163" t="str">
        <f t="shared" si="206"/>
        <v/>
      </c>
      <c r="Q957" s="164" t="str">
        <f t="shared" ca="1" si="207"/>
        <v/>
      </c>
      <c r="R957" s="163" t="str">
        <f t="shared" si="208"/>
        <v/>
      </c>
      <c r="S957" s="163" t="str">
        <f ca="1">IF(AND(C957&lt;&gt;"",C957&lt;&gt;OFFSET(C957,1,0)),SUMIFS(M.1[Giá có thuế],M.1[Số ĐK],C957),"")</f>
        <v/>
      </c>
      <c r="T957" s="159"/>
      <c r="U957" s="161" t="str">
        <f>IF(T957="","",'Thông Tin Chung'!$L$3)</f>
        <v/>
      </c>
      <c r="V957" s="163" t="str">
        <f t="shared" ca="1" si="209"/>
        <v/>
      </c>
      <c r="W957" s="165"/>
      <c r="X957" s="155" t="str">
        <f ca="1">IF(C957="","",IF(OR(D957&lt;NgayBatDau,D957&gt;NgayKetThuc),"Ngày tháng phải nằm trong kỳ báo cáo",IF(AND(F957&lt;&gt;"",COUNTIF(D.3[Tên nhà cung cấp],F957)=0),"Tên NCC chưa khai báo trong DSNCC",IF(AND(G957&lt;&gt;"",COUNTIF(D.1[Tên sản phẩm],G957)=0),"SP này chưa khai báo trong DSSP",""))))</f>
        <v/>
      </c>
      <c r="Y957" s="23" t="str">
        <f t="shared" ca="1" si="211"/>
        <v/>
      </c>
      <c r="Z957" s="23" t="str">
        <f t="shared" ca="1" si="212"/>
        <v/>
      </c>
      <c r="AA957" s="23" t="str">
        <f t="shared" ca="1" si="213"/>
        <v/>
      </c>
    </row>
    <row r="958" spans="2:27" ht="27.75" customHeight="1" x14ac:dyDescent="0.2">
      <c r="B958" s="7">
        <f t="shared" si="200"/>
        <v>955</v>
      </c>
      <c r="C958" s="7" t="str">
        <f t="shared" ca="1" si="210"/>
        <v/>
      </c>
      <c r="D958" s="156" t="str">
        <f t="shared" ca="1" si="201"/>
        <v/>
      </c>
      <c r="E958" s="157" t="str">
        <f t="shared" ca="1" si="202"/>
        <v/>
      </c>
      <c r="F958" s="158" t="str">
        <f t="shared" ca="1" si="203"/>
        <v/>
      </c>
      <c r="G958" s="159"/>
      <c r="H958" s="159" t="str">
        <f>IF(G958="","",INDEX(D.1[Quy cách],MATCH(G958,D.1[Tên sản phẩm],0)))</f>
        <v/>
      </c>
      <c r="I958" s="160" t="str">
        <f>IF(G958="","",INDEX(D.1[ĐVT],MATCH(G958,D.1[Tên sản phẩm],0)))</f>
        <v/>
      </c>
      <c r="J958" s="162" t="str">
        <f>IF(G958="","",INDEX(D.1[Đơn giá nhập
(Hàng tồn đầu kỳ)],MATCH(G958,D.1[Tên sản phẩm],0)))</f>
        <v/>
      </c>
      <c r="K958" s="162" t="str">
        <f t="shared" si="204"/>
        <v/>
      </c>
      <c r="L958" s="159"/>
      <c r="M958" s="163" t="str">
        <f t="shared" si="205"/>
        <v/>
      </c>
      <c r="N958" s="164"/>
      <c r="O958" s="162"/>
      <c r="P958" s="163" t="str">
        <f t="shared" si="206"/>
        <v/>
      </c>
      <c r="Q958" s="164" t="str">
        <f t="shared" ca="1" si="207"/>
        <v/>
      </c>
      <c r="R958" s="163" t="str">
        <f t="shared" si="208"/>
        <v/>
      </c>
      <c r="S958" s="163" t="str">
        <f ca="1">IF(AND(C958&lt;&gt;"",C958&lt;&gt;OFFSET(C958,1,0)),SUMIFS(M.1[Giá có thuế],M.1[Số ĐK],C958),"")</f>
        <v/>
      </c>
      <c r="T958" s="159"/>
      <c r="U958" s="161" t="str">
        <f>IF(T958="","",'Thông Tin Chung'!$L$3)</f>
        <v/>
      </c>
      <c r="V958" s="163" t="str">
        <f t="shared" ca="1" si="209"/>
        <v/>
      </c>
      <c r="W958" s="165"/>
      <c r="X958" s="155" t="str">
        <f ca="1">IF(C958="","",IF(OR(D958&lt;NgayBatDau,D958&gt;NgayKetThuc),"Ngày tháng phải nằm trong kỳ báo cáo",IF(AND(F958&lt;&gt;"",COUNTIF(D.3[Tên nhà cung cấp],F958)=0),"Tên NCC chưa khai báo trong DSNCC",IF(AND(G958&lt;&gt;"",COUNTIF(D.1[Tên sản phẩm],G958)=0),"SP này chưa khai báo trong DSSP",""))))</f>
        <v/>
      </c>
      <c r="Y958" s="23" t="str">
        <f t="shared" ca="1" si="211"/>
        <v/>
      </c>
      <c r="Z958" s="23" t="str">
        <f t="shared" ca="1" si="212"/>
        <v/>
      </c>
      <c r="AA958" s="23" t="str">
        <f t="shared" ca="1" si="213"/>
        <v/>
      </c>
    </row>
    <row r="959" spans="2:27" ht="27.75" customHeight="1" x14ac:dyDescent="0.2">
      <c r="B959" s="7">
        <f t="shared" si="200"/>
        <v>956</v>
      </c>
      <c r="C959" s="7" t="str">
        <f t="shared" ca="1" si="210"/>
        <v/>
      </c>
      <c r="D959" s="156" t="str">
        <f t="shared" ca="1" si="201"/>
        <v/>
      </c>
      <c r="E959" s="157" t="str">
        <f t="shared" ca="1" si="202"/>
        <v/>
      </c>
      <c r="F959" s="158" t="str">
        <f t="shared" ca="1" si="203"/>
        <v/>
      </c>
      <c r="G959" s="159"/>
      <c r="H959" s="159" t="str">
        <f>IF(G959="","",INDEX(D.1[Quy cách],MATCH(G959,D.1[Tên sản phẩm],0)))</f>
        <v/>
      </c>
      <c r="I959" s="160" t="str">
        <f>IF(G959="","",INDEX(D.1[ĐVT],MATCH(G959,D.1[Tên sản phẩm],0)))</f>
        <v/>
      </c>
      <c r="J959" s="162" t="str">
        <f>IF(G959="","",INDEX(D.1[Đơn giá nhập
(Hàng tồn đầu kỳ)],MATCH(G959,D.1[Tên sản phẩm],0)))</f>
        <v/>
      </c>
      <c r="K959" s="162" t="str">
        <f t="shared" si="204"/>
        <v/>
      </c>
      <c r="L959" s="159"/>
      <c r="M959" s="163" t="str">
        <f t="shared" si="205"/>
        <v/>
      </c>
      <c r="N959" s="164"/>
      <c r="O959" s="162"/>
      <c r="P959" s="163" t="str">
        <f t="shared" si="206"/>
        <v/>
      </c>
      <c r="Q959" s="164" t="str">
        <f t="shared" ca="1" si="207"/>
        <v/>
      </c>
      <c r="R959" s="163" t="str">
        <f t="shared" si="208"/>
        <v/>
      </c>
      <c r="S959" s="163" t="str">
        <f ca="1">IF(AND(C959&lt;&gt;"",C959&lt;&gt;OFFSET(C959,1,0)),SUMIFS(M.1[Giá có thuế],M.1[Số ĐK],C959),"")</f>
        <v/>
      </c>
      <c r="T959" s="159"/>
      <c r="U959" s="161" t="str">
        <f>IF(T959="","",'Thông Tin Chung'!$L$3)</f>
        <v/>
      </c>
      <c r="V959" s="163" t="str">
        <f t="shared" ca="1" si="209"/>
        <v/>
      </c>
      <c r="W959" s="165"/>
      <c r="X959" s="155" t="str">
        <f ca="1">IF(C959="","",IF(OR(D959&lt;NgayBatDau,D959&gt;NgayKetThuc),"Ngày tháng phải nằm trong kỳ báo cáo",IF(AND(F959&lt;&gt;"",COUNTIF(D.3[Tên nhà cung cấp],F959)=0),"Tên NCC chưa khai báo trong DSNCC",IF(AND(G959&lt;&gt;"",COUNTIF(D.1[Tên sản phẩm],G959)=0),"SP này chưa khai báo trong DSSP",""))))</f>
        <v/>
      </c>
      <c r="Y959" s="23" t="str">
        <f t="shared" ca="1" si="211"/>
        <v/>
      </c>
      <c r="Z959" s="23" t="str">
        <f t="shared" ca="1" si="212"/>
        <v/>
      </c>
      <c r="AA959" s="23" t="str">
        <f t="shared" ca="1" si="213"/>
        <v/>
      </c>
    </row>
    <row r="960" spans="2:27" ht="27.75" customHeight="1" x14ac:dyDescent="0.2">
      <c r="B960" s="7">
        <f t="shared" si="200"/>
        <v>957</v>
      </c>
      <c r="C960" s="7" t="str">
        <f t="shared" ca="1" si="210"/>
        <v/>
      </c>
      <c r="D960" s="156" t="str">
        <f t="shared" ca="1" si="201"/>
        <v/>
      </c>
      <c r="E960" s="157" t="str">
        <f t="shared" ca="1" si="202"/>
        <v/>
      </c>
      <c r="F960" s="158" t="str">
        <f t="shared" ca="1" si="203"/>
        <v/>
      </c>
      <c r="G960" s="159"/>
      <c r="H960" s="159" t="str">
        <f>IF(G960="","",INDEX(D.1[Quy cách],MATCH(G960,D.1[Tên sản phẩm],0)))</f>
        <v/>
      </c>
      <c r="I960" s="160" t="str">
        <f>IF(G960="","",INDEX(D.1[ĐVT],MATCH(G960,D.1[Tên sản phẩm],0)))</f>
        <v/>
      </c>
      <c r="J960" s="162" t="str">
        <f>IF(G960="","",INDEX(D.1[Đơn giá nhập
(Hàng tồn đầu kỳ)],MATCH(G960,D.1[Tên sản phẩm],0)))</f>
        <v/>
      </c>
      <c r="K960" s="162" t="str">
        <f t="shared" si="204"/>
        <v/>
      </c>
      <c r="L960" s="159"/>
      <c r="M960" s="163" t="str">
        <f t="shared" si="205"/>
        <v/>
      </c>
      <c r="N960" s="164"/>
      <c r="O960" s="162"/>
      <c r="P960" s="163" t="str">
        <f t="shared" si="206"/>
        <v/>
      </c>
      <c r="Q960" s="164" t="str">
        <f t="shared" ca="1" si="207"/>
        <v/>
      </c>
      <c r="R960" s="163" t="str">
        <f t="shared" si="208"/>
        <v/>
      </c>
      <c r="S960" s="163" t="str">
        <f ca="1">IF(AND(C960&lt;&gt;"",C960&lt;&gt;OFFSET(C960,1,0)),SUMIFS(M.1[Giá có thuế],M.1[Số ĐK],C960),"")</f>
        <v/>
      </c>
      <c r="T960" s="159"/>
      <c r="U960" s="161" t="str">
        <f>IF(T960="","",'Thông Tin Chung'!$L$3)</f>
        <v/>
      </c>
      <c r="V960" s="163" t="str">
        <f t="shared" ca="1" si="209"/>
        <v/>
      </c>
      <c r="W960" s="165"/>
      <c r="X960" s="155" t="str">
        <f ca="1">IF(C960="","",IF(OR(D960&lt;NgayBatDau,D960&gt;NgayKetThuc),"Ngày tháng phải nằm trong kỳ báo cáo",IF(AND(F960&lt;&gt;"",COUNTIF(D.3[Tên nhà cung cấp],F960)=0),"Tên NCC chưa khai báo trong DSNCC",IF(AND(G960&lt;&gt;"",COUNTIF(D.1[Tên sản phẩm],G960)=0),"SP này chưa khai báo trong DSSP",""))))</f>
        <v/>
      </c>
      <c r="Y960" s="23" t="str">
        <f t="shared" ca="1" si="211"/>
        <v/>
      </c>
      <c r="Z960" s="23" t="str">
        <f t="shared" ca="1" si="212"/>
        <v/>
      </c>
      <c r="AA960" s="23" t="str">
        <f t="shared" ca="1" si="213"/>
        <v/>
      </c>
    </row>
    <row r="961" spans="2:27" ht="27.75" customHeight="1" x14ac:dyDescent="0.2">
      <c r="B961" s="7">
        <f t="shared" si="200"/>
        <v>958</v>
      </c>
      <c r="C961" s="7" t="str">
        <f t="shared" ca="1" si="210"/>
        <v/>
      </c>
      <c r="D961" s="156" t="str">
        <f t="shared" ca="1" si="201"/>
        <v/>
      </c>
      <c r="E961" s="157" t="str">
        <f t="shared" ca="1" si="202"/>
        <v/>
      </c>
      <c r="F961" s="158" t="str">
        <f t="shared" ca="1" si="203"/>
        <v/>
      </c>
      <c r="G961" s="159"/>
      <c r="H961" s="159" t="str">
        <f>IF(G961="","",INDEX(D.1[Quy cách],MATCH(G961,D.1[Tên sản phẩm],0)))</f>
        <v/>
      </c>
      <c r="I961" s="160" t="str">
        <f>IF(G961="","",INDEX(D.1[ĐVT],MATCH(G961,D.1[Tên sản phẩm],0)))</f>
        <v/>
      </c>
      <c r="J961" s="162" t="str">
        <f>IF(G961="","",INDEX(D.1[Đơn giá nhập
(Hàng tồn đầu kỳ)],MATCH(G961,D.1[Tên sản phẩm],0)))</f>
        <v/>
      </c>
      <c r="K961" s="162" t="str">
        <f t="shared" si="204"/>
        <v/>
      </c>
      <c r="L961" s="159"/>
      <c r="M961" s="163" t="str">
        <f t="shared" si="205"/>
        <v/>
      </c>
      <c r="N961" s="164"/>
      <c r="O961" s="162"/>
      <c r="P961" s="163" t="str">
        <f t="shared" si="206"/>
        <v/>
      </c>
      <c r="Q961" s="164" t="str">
        <f t="shared" ca="1" si="207"/>
        <v/>
      </c>
      <c r="R961" s="163" t="str">
        <f t="shared" si="208"/>
        <v/>
      </c>
      <c r="S961" s="163" t="str">
        <f ca="1">IF(AND(C961&lt;&gt;"",C961&lt;&gt;OFFSET(C961,1,0)),SUMIFS(M.1[Giá có thuế],M.1[Số ĐK],C961),"")</f>
        <v/>
      </c>
      <c r="T961" s="159"/>
      <c r="U961" s="161" t="str">
        <f>IF(T961="","",'Thông Tin Chung'!$L$3)</f>
        <v/>
      </c>
      <c r="V961" s="163" t="str">
        <f t="shared" ca="1" si="209"/>
        <v/>
      </c>
      <c r="W961" s="165"/>
      <c r="X961" s="155" t="str">
        <f ca="1">IF(C961="","",IF(OR(D961&lt;NgayBatDau,D961&gt;NgayKetThuc),"Ngày tháng phải nằm trong kỳ báo cáo",IF(AND(F961&lt;&gt;"",COUNTIF(D.3[Tên nhà cung cấp],F961)=0),"Tên NCC chưa khai báo trong DSNCC",IF(AND(G961&lt;&gt;"",COUNTIF(D.1[Tên sản phẩm],G961)=0),"SP này chưa khai báo trong DSSP",""))))</f>
        <v/>
      </c>
      <c r="Y961" s="23" t="str">
        <f t="shared" ca="1" si="211"/>
        <v/>
      </c>
      <c r="Z961" s="23" t="str">
        <f t="shared" ca="1" si="212"/>
        <v/>
      </c>
      <c r="AA961" s="23" t="str">
        <f t="shared" ca="1" si="213"/>
        <v/>
      </c>
    </row>
    <row r="962" spans="2:27" ht="27.75" customHeight="1" x14ac:dyDescent="0.2">
      <c r="B962" s="7">
        <f t="shared" si="200"/>
        <v>959</v>
      </c>
      <c r="C962" s="7" t="str">
        <f t="shared" ca="1" si="210"/>
        <v/>
      </c>
      <c r="D962" s="156" t="str">
        <f t="shared" ca="1" si="201"/>
        <v/>
      </c>
      <c r="E962" s="157" t="str">
        <f t="shared" ca="1" si="202"/>
        <v/>
      </c>
      <c r="F962" s="158" t="str">
        <f t="shared" ca="1" si="203"/>
        <v/>
      </c>
      <c r="G962" s="159"/>
      <c r="H962" s="159" t="str">
        <f>IF(G962="","",INDEX(D.1[Quy cách],MATCH(G962,D.1[Tên sản phẩm],0)))</f>
        <v/>
      </c>
      <c r="I962" s="160" t="str">
        <f>IF(G962="","",INDEX(D.1[ĐVT],MATCH(G962,D.1[Tên sản phẩm],0)))</f>
        <v/>
      </c>
      <c r="J962" s="162" t="str">
        <f>IF(G962="","",INDEX(D.1[Đơn giá nhập
(Hàng tồn đầu kỳ)],MATCH(G962,D.1[Tên sản phẩm],0)))</f>
        <v/>
      </c>
      <c r="K962" s="162" t="str">
        <f t="shared" si="204"/>
        <v/>
      </c>
      <c r="L962" s="159"/>
      <c r="M962" s="163" t="str">
        <f t="shared" si="205"/>
        <v/>
      </c>
      <c r="N962" s="164"/>
      <c r="O962" s="162"/>
      <c r="P962" s="163" t="str">
        <f t="shared" si="206"/>
        <v/>
      </c>
      <c r="Q962" s="164" t="str">
        <f t="shared" ca="1" si="207"/>
        <v/>
      </c>
      <c r="R962" s="163" t="str">
        <f t="shared" si="208"/>
        <v/>
      </c>
      <c r="S962" s="163" t="str">
        <f ca="1">IF(AND(C962&lt;&gt;"",C962&lt;&gt;OFFSET(C962,1,0)),SUMIFS(M.1[Giá có thuế],M.1[Số ĐK],C962),"")</f>
        <v/>
      </c>
      <c r="T962" s="159"/>
      <c r="U962" s="161" t="str">
        <f>IF(T962="","",'Thông Tin Chung'!$L$3)</f>
        <v/>
      </c>
      <c r="V962" s="163" t="str">
        <f t="shared" ca="1" si="209"/>
        <v/>
      </c>
      <c r="W962" s="165"/>
      <c r="X962" s="155" t="str">
        <f ca="1">IF(C962="","",IF(OR(D962&lt;NgayBatDau,D962&gt;NgayKetThuc),"Ngày tháng phải nằm trong kỳ báo cáo",IF(AND(F962&lt;&gt;"",COUNTIF(D.3[Tên nhà cung cấp],F962)=0),"Tên NCC chưa khai báo trong DSNCC",IF(AND(G962&lt;&gt;"",COUNTIF(D.1[Tên sản phẩm],G962)=0),"SP này chưa khai báo trong DSSP",""))))</f>
        <v/>
      </c>
      <c r="Y962" s="23" t="str">
        <f t="shared" ca="1" si="211"/>
        <v/>
      </c>
      <c r="Z962" s="23" t="str">
        <f t="shared" ca="1" si="212"/>
        <v/>
      </c>
      <c r="AA962" s="23" t="str">
        <f t="shared" ca="1" si="213"/>
        <v/>
      </c>
    </row>
    <row r="963" spans="2:27" ht="27.75" customHeight="1" x14ac:dyDescent="0.2">
      <c r="B963" s="7">
        <f t="shared" ref="B963:B1026" si="214">ROW(A963)-3</f>
        <v>960</v>
      </c>
      <c r="C963" s="7" t="str">
        <f t="shared" ca="1" si="210"/>
        <v/>
      </c>
      <c r="D963" s="156" t="str">
        <f t="shared" ca="1" si="201"/>
        <v/>
      </c>
      <c r="E963" s="157" t="str">
        <f t="shared" ca="1" si="202"/>
        <v/>
      </c>
      <c r="F963" s="158" t="str">
        <f t="shared" ca="1" si="203"/>
        <v/>
      </c>
      <c r="G963" s="159"/>
      <c r="H963" s="159" t="str">
        <f>IF(G963="","",INDEX(D.1[Quy cách],MATCH(G963,D.1[Tên sản phẩm],0)))</f>
        <v/>
      </c>
      <c r="I963" s="160" t="str">
        <f>IF(G963="","",INDEX(D.1[ĐVT],MATCH(G963,D.1[Tên sản phẩm],0)))</f>
        <v/>
      </c>
      <c r="J963" s="162" t="str">
        <f>IF(G963="","",INDEX(D.1[Đơn giá nhập
(Hàng tồn đầu kỳ)],MATCH(G963,D.1[Tên sản phẩm],0)))</f>
        <v/>
      </c>
      <c r="K963" s="162" t="str">
        <f t="shared" si="204"/>
        <v/>
      </c>
      <c r="L963" s="159"/>
      <c r="M963" s="163" t="str">
        <f t="shared" si="205"/>
        <v/>
      </c>
      <c r="N963" s="164"/>
      <c r="O963" s="162"/>
      <c r="P963" s="163" t="str">
        <f t="shared" si="206"/>
        <v/>
      </c>
      <c r="Q963" s="164" t="str">
        <f t="shared" ca="1" si="207"/>
        <v/>
      </c>
      <c r="R963" s="163" t="str">
        <f t="shared" si="208"/>
        <v/>
      </c>
      <c r="S963" s="163" t="str">
        <f ca="1">IF(AND(C963&lt;&gt;"",C963&lt;&gt;OFFSET(C963,1,0)),SUMIFS(M.1[Giá có thuế],M.1[Số ĐK],C963),"")</f>
        <v/>
      </c>
      <c r="T963" s="159"/>
      <c r="U963" s="161" t="str">
        <f>IF(T963="","",'Thông Tin Chung'!$L$3)</f>
        <v/>
      </c>
      <c r="V963" s="163" t="str">
        <f t="shared" ca="1" si="209"/>
        <v/>
      </c>
      <c r="W963" s="165"/>
      <c r="X963" s="155" t="str">
        <f ca="1">IF(C963="","",IF(OR(D963&lt;NgayBatDau,D963&gt;NgayKetThuc),"Ngày tháng phải nằm trong kỳ báo cáo",IF(AND(F963&lt;&gt;"",COUNTIF(D.3[Tên nhà cung cấp],F963)=0),"Tên NCC chưa khai báo trong DSNCC",IF(AND(G963&lt;&gt;"",COUNTIF(D.1[Tên sản phẩm],G963)=0),"SP này chưa khai báo trong DSSP",""))))</f>
        <v/>
      </c>
      <c r="Y963" s="23" t="str">
        <f t="shared" ca="1" si="211"/>
        <v/>
      </c>
      <c r="Z963" s="23" t="str">
        <f t="shared" ca="1" si="212"/>
        <v/>
      </c>
      <c r="AA963" s="23" t="str">
        <f t="shared" ca="1" si="213"/>
        <v/>
      </c>
    </row>
    <row r="964" spans="2:27" ht="27.75" customHeight="1" x14ac:dyDescent="0.2">
      <c r="B964" s="7">
        <f t="shared" si="214"/>
        <v>961</v>
      </c>
      <c r="C964" s="7" t="str">
        <f t="shared" ca="1" si="210"/>
        <v/>
      </c>
      <c r="D964" s="156" t="str">
        <f t="shared" ref="D964:D1027" ca="1" si="215">IF(AND($G964&lt;&gt;"",B964&lt;&gt;1),OFFSET(C964,-1,1),"")</f>
        <v/>
      </c>
      <c r="E964" s="157" t="str">
        <f t="shared" ref="E964:E1027" ca="1" si="216">IF(AND($G964&lt;&gt;"",B964&lt;&gt;1),OFFSET(D964,-1,1),"")</f>
        <v/>
      </c>
      <c r="F964" s="158" t="str">
        <f t="shared" ref="F964:F1027" ca="1" si="217">IF(AND($G964&lt;&gt;"",B964&lt;&gt;1),OFFSET(E964,-1,1),"")</f>
        <v/>
      </c>
      <c r="G964" s="159"/>
      <c r="H964" s="159" t="str">
        <f>IF(G964="","",INDEX(D.1[Quy cách],MATCH(G964,D.1[Tên sản phẩm],0)))</f>
        <v/>
      </c>
      <c r="I964" s="160" t="str">
        <f>IF(G964="","",INDEX(D.1[ĐVT],MATCH(G964,D.1[Tên sản phẩm],0)))</f>
        <v/>
      </c>
      <c r="J964" s="162" t="str">
        <f>IF(G964="","",INDEX(D.1[Đơn giá nhập
(Hàng tồn đầu kỳ)],MATCH(G964,D.1[Tên sản phẩm],0)))</f>
        <v/>
      </c>
      <c r="K964" s="162" t="str">
        <f t="shared" ref="K964:K1027" si="218">IF(OR(G964="",J964=""),"",1)</f>
        <v/>
      </c>
      <c r="L964" s="159"/>
      <c r="M964" s="163" t="str">
        <f t="shared" ref="M964:M1027" si="219">IF(AND(J964&lt;&gt;"",K964&lt;&gt;""),J964*K964,"")</f>
        <v/>
      </c>
      <c r="N964" s="164"/>
      <c r="O964" s="162"/>
      <c r="P964" s="163" t="str">
        <f t="shared" ref="P964:P1027" si="220">IF(M964="","",M964-SUM(O964))</f>
        <v/>
      </c>
      <c r="Q964" s="164" t="str">
        <f t="shared" ref="Q964:Q1027" ca="1" si="221">IF(AND(P964&lt;&gt;"",C964=OFFSET(C964,-1,0)),OFFSET(P964,-1,1),"")</f>
        <v/>
      </c>
      <c r="R964" s="163" t="str">
        <f t="shared" ref="R964:R1027" si="222">IF(P964="","",P964*SUM(1,Q964))</f>
        <v/>
      </c>
      <c r="S964" s="163" t="str">
        <f ca="1">IF(AND(C964&lt;&gt;"",C964&lt;&gt;OFFSET(C964,1,0)),SUMIFS(M.1[Giá có thuế],M.1[Số ĐK],C964),"")</f>
        <v/>
      </c>
      <c r="T964" s="159"/>
      <c r="U964" s="161" t="str">
        <f>IF(T964="","",'Thông Tin Chung'!$L$3)</f>
        <v/>
      </c>
      <c r="V964" s="163" t="str">
        <f t="shared" ref="V964:V1027" ca="1" si="223">IF(AND(S964&lt;&gt;"",T964&lt;&gt;"",S964&lt;&gt;0),S964-T964,"")</f>
        <v/>
      </c>
      <c r="W964" s="165"/>
      <c r="X964" s="155" t="str">
        <f ca="1">IF(C964="","",IF(OR(D964&lt;NgayBatDau,D964&gt;NgayKetThuc),"Ngày tháng phải nằm trong kỳ báo cáo",IF(AND(F964&lt;&gt;"",COUNTIF(D.3[Tên nhà cung cấp],F964)=0),"Tên NCC chưa khai báo trong DSNCC",IF(AND(G964&lt;&gt;"",COUNTIF(D.1[Tên sản phẩm],G964)=0),"SP này chưa khai báo trong DSSP",""))))</f>
        <v/>
      </c>
      <c r="Y964" s="23" t="str">
        <f t="shared" ca="1" si="211"/>
        <v/>
      </c>
      <c r="Z964" s="23" t="str">
        <f t="shared" ca="1" si="212"/>
        <v/>
      </c>
      <c r="AA964" s="23" t="str">
        <f t="shared" ca="1" si="213"/>
        <v/>
      </c>
    </row>
    <row r="965" spans="2:27" ht="27.75" customHeight="1" x14ac:dyDescent="0.2">
      <c r="B965" s="7">
        <f t="shared" si="214"/>
        <v>962</v>
      </c>
      <c r="C965" s="7" t="str">
        <f t="shared" ref="C965:C1028" ca="1" si="224">IF(AND(D965="",E965="",F965=""),"",IF(AND(D965=OFFSET(D965,-1,0),E965=OFFSET(E965,-1,0),F965=OFFSET(F965,-1,0)),OFFSET(B965,-1,1),B965))</f>
        <v/>
      </c>
      <c r="D965" s="156" t="str">
        <f t="shared" ca="1" si="215"/>
        <v/>
      </c>
      <c r="E965" s="157" t="str">
        <f t="shared" ca="1" si="216"/>
        <v/>
      </c>
      <c r="F965" s="158" t="str">
        <f t="shared" ca="1" si="217"/>
        <v/>
      </c>
      <c r="G965" s="159"/>
      <c r="H965" s="159" t="str">
        <f>IF(G965="","",INDEX(D.1[Quy cách],MATCH(G965,D.1[Tên sản phẩm],0)))</f>
        <v/>
      </c>
      <c r="I965" s="160" t="str">
        <f>IF(G965="","",INDEX(D.1[ĐVT],MATCH(G965,D.1[Tên sản phẩm],0)))</f>
        <v/>
      </c>
      <c r="J965" s="162" t="str">
        <f>IF(G965="","",INDEX(D.1[Đơn giá nhập
(Hàng tồn đầu kỳ)],MATCH(G965,D.1[Tên sản phẩm],0)))</f>
        <v/>
      </c>
      <c r="K965" s="162" t="str">
        <f t="shared" si="218"/>
        <v/>
      </c>
      <c r="L965" s="159"/>
      <c r="M965" s="163" t="str">
        <f t="shared" si="219"/>
        <v/>
      </c>
      <c r="N965" s="164"/>
      <c r="O965" s="162"/>
      <c r="P965" s="163" t="str">
        <f t="shared" si="220"/>
        <v/>
      </c>
      <c r="Q965" s="164" t="str">
        <f t="shared" ca="1" si="221"/>
        <v/>
      </c>
      <c r="R965" s="163" t="str">
        <f t="shared" si="222"/>
        <v/>
      </c>
      <c r="S965" s="163" t="str">
        <f ca="1">IF(AND(C965&lt;&gt;"",C965&lt;&gt;OFFSET(C965,1,0)),SUMIFS(M.1[Giá có thuế],M.1[Số ĐK],C965),"")</f>
        <v/>
      </c>
      <c r="T965" s="159"/>
      <c r="U965" s="161" t="str">
        <f>IF(T965="","",'Thông Tin Chung'!$L$3)</f>
        <v/>
      </c>
      <c r="V965" s="163" t="str">
        <f t="shared" ca="1" si="223"/>
        <v/>
      </c>
      <c r="W965" s="165"/>
      <c r="X965" s="155" t="str">
        <f ca="1">IF(C965="","",IF(OR(D965&lt;NgayBatDau,D965&gt;NgayKetThuc),"Ngày tháng phải nằm trong kỳ báo cáo",IF(AND(F965&lt;&gt;"",COUNTIF(D.3[Tên nhà cung cấp],F965)=0),"Tên NCC chưa khai báo trong DSNCC",IF(AND(G965&lt;&gt;"",COUNTIF(D.1[Tên sản phẩm],G965)=0),"SP này chưa khai báo trong DSSP",""))))</f>
        <v/>
      </c>
      <c r="Y965" s="23" t="str">
        <f t="shared" ref="Y965:Y1028" ca="1" si="225">IF(D965="","",IF(D965&lt;B3LocTuNgay,0,IF(D965&lt;=B3LocDenNgay,1,"")))</f>
        <v/>
      </c>
      <c r="Z965" s="23" t="str">
        <f t="shared" ref="Z965:Z1028" ca="1" si="226">IF(D965="","",IF(D965&lt;B4LocTuNgay,0,IF(D965&lt;=B4LocDenNgay,1,"")))</f>
        <v/>
      </c>
      <c r="AA965" s="23" t="str">
        <f t="shared" ref="AA965:AA1028" ca="1" si="227">IF(D965="","",IF(D965&lt;B5LocTuNgay,0,IF(D965&lt;=B5LocDenNgay,1,"")))</f>
        <v/>
      </c>
    </row>
    <row r="966" spans="2:27" ht="27.75" customHeight="1" x14ac:dyDescent="0.2">
      <c r="B966" s="7">
        <f t="shared" si="214"/>
        <v>963</v>
      </c>
      <c r="C966" s="7" t="str">
        <f t="shared" ca="1" si="224"/>
        <v/>
      </c>
      <c r="D966" s="156" t="str">
        <f t="shared" ca="1" si="215"/>
        <v/>
      </c>
      <c r="E966" s="157" t="str">
        <f t="shared" ca="1" si="216"/>
        <v/>
      </c>
      <c r="F966" s="158" t="str">
        <f t="shared" ca="1" si="217"/>
        <v/>
      </c>
      <c r="G966" s="159"/>
      <c r="H966" s="159" t="str">
        <f>IF(G966="","",INDEX(D.1[Quy cách],MATCH(G966,D.1[Tên sản phẩm],0)))</f>
        <v/>
      </c>
      <c r="I966" s="160" t="str">
        <f>IF(G966="","",INDEX(D.1[ĐVT],MATCH(G966,D.1[Tên sản phẩm],0)))</f>
        <v/>
      </c>
      <c r="J966" s="162" t="str">
        <f>IF(G966="","",INDEX(D.1[Đơn giá nhập
(Hàng tồn đầu kỳ)],MATCH(G966,D.1[Tên sản phẩm],0)))</f>
        <v/>
      </c>
      <c r="K966" s="162" t="str">
        <f t="shared" si="218"/>
        <v/>
      </c>
      <c r="L966" s="159"/>
      <c r="M966" s="163" t="str">
        <f t="shared" si="219"/>
        <v/>
      </c>
      <c r="N966" s="164"/>
      <c r="O966" s="162"/>
      <c r="P966" s="163" t="str">
        <f t="shared" si="220"/>
        <v/>
      </c>
      <c r="Q966" s="164" t="str">
        <f t="shared" ca="1" si="221"/>
        <v/>
      </c>
      <c r="R966" s="163" t="str">
        <f t="shared" si="222"/>
        <v/>
      </c>
      <c r="S966" s="163" t="str">
        <f ca="1">IF(AND(C966&lt;&gt;"",C966&lt;&gt;OFFSET(C966,1,0)),SUMIFS(M.1[Giá có thuế],M.1[Số ĐK],C966),"")</f>
        <v/>
      </c>
      <c r="T966" s="159"/>
      <c r="U966" s="161" t="str">
        <f>IF(T966="","",'Thông Tin Chung'!$L$3)</f>
        <v/>
      </c>
      <c r="V966" s="163" t="str">
        <f t="shared" ca="1" si="223"/>
        <v/>
      </c>
      <c r="W966" s="165"/>
      <c r="X966" s="155" t="str">
        <f ca="1">IF(C966="","",IF(OR(D966&lt;NgayBatDau,D966&gt;NgayKetThuc),"Ngày tháng phải nằm trong kỳ báo cáo",IF(AND(F966&lt;&gt;"",COUNTIF(D.3[Tên nhà cung cấp],F966)=0),"Tên NCC chưa khai báo trong DSNCC",IF(AND(G966&lt;&gt;"",COUNTIF(D.1[Tên sản phẩm],G966)=0),"SP này chưa khai báo trong DSSP",""))))</f>
        <v/>
      </c>
      <c r="Y966" s="23" t="str">
        <f t="shared" ca="1" si="225"/>
        <v/>
      </c>
      <c r="Z966" s="23" t="str">
        <f t="shared" ca="1" si="226"/>
        <v/>
      </c>
      <c r="AA966" s="23" t="str">
        <f t="shared" ca="1" si="227"/>
        <v/>
      </c>
    </row>
    <row r="967" spans="2:27" ht="27.75" customHeight="1" x14ac:dyDescent="0.2">
      <c r="B967" s="7">
        <f t="shared" si="214"/>
        <v>964</v>
      </c>
      <c r="C967" s="7" t="str">
        <f t="shared" ca="1" si="224"/>
        <v/>
      </c>
      <c r="D967" s="156" t="str">
        <f t="shared" ca="1" si="215"/>
        <v/>
      </c>
      <c r="E967" s="157" t="str">
        <f t="shared" ca="1" si="216"/>
        <v/>
      </c>
      <c r="F967" s="158" t="str">
        <f t="shared" ca="1" si="217"/>
        <v/>
      </c>
      <c r="G967" s="159"/>
      <c r="H967" s="159" t="str">
        <f>IF(G967="","",INDEX(D.1[Quy cách],MATCH(G967,D.1[Tên sản phẩm],0)))</f>
        <v/>
      </c>
      <c r="I967" s="160" t="str">
        <f>IF(G967="","",INDEX(D.1[ĐVT],MATCH(G967,D.1[Tên sản phẩm],0)))</f>
        <v/>
      </c>
      <c r="J967" s="162" t="str">
        <f>IF(G967="","",INDEX(D.1[Đơn giá nhập
(Hàng tồn đầu kỳ)],MATCH(G967,D.1[Tên sản phẩm],0)))</f>
        <v/>
      </c>
      <c r="K967" s="162" t="str">
        <f t="shared" si="218"/>
        <v/>
      </c>
      <c r="L967" s="159"/>
      <c r="M967" s="163" t="str">
        <f t="shared" si="219"/>
        <v/>
      </c>
      <c r="N967" s="164"/>
      <c r="O967" s="162"/>
      <c r="P967" s="163" t="str">
        <f t="shared" si="220"/>
        <v/>
      </c>
      <c r="Q967" s="164" t="str">
        <f t="shared" ca="1" si="221"/>
        <v/>
      </c>
      <c r="R967" s="163" t="str">
        <f t="shared" si="222"/>
        <v/>
      </c>
      <c r="S967" s="163" t="str">
        <f ca="1">IF(AND(C967&lt;&gt;"",C967&lt;&gt;OFFSET(C967,1,0)),SUMIFS(M.1[Giá có thuế],M.1[Số ĐK],C967),"")</f>
        <v/>
      </c>
      <c r="T967" s="159"/>
      <c r="U967" s="161" t="str">
        <f>IF(T967="","",'Thông Tin Chung'!$L$3)</f>
        <v/>
      </c>
      <c r="V967" s="163" t="str">
        <f t="shared" ca="1" si="223"/>
        <v/>
      </c>
      <c r="W967" s="165"/>
      <c r="X967" s="155" t="str">
        <f ca="1">IF(C967="","",IF(OR(D967&lt;NgayBatDau,D967&gt;NgayKetThuc),"Ngày tháng phải nằm trong kỳ báo cáo",IF(AND(F967&lt;&gt;"",COUNTIF(D.3[Tên nhà cung cấp],F967)=0),"Tên NCC chưa khai báo trong DSNCC",IF(AND(G967&lt;&gt;"",COUNTIF(D.1[Tên sản phẩm],G967)=0),"SP này chưa khai báo trong DSSP",""))))</f>
        <v/>
      </c>
      <c r="Y967" s="23" t="str">
        <f t="shared" ca="1" si="225"/>
        <v/>
      </c>
      <c r="Z967" s="23" t="str">
        <f t="shared" ca="1" si="226"/>
        <v/>
      </c>
      <c r="AA967" s="23" t="str">
        <f t="shared" ca="1" si="227"/>
        <v/>
      </c>
    </row>
    <row r="968" spans="2:27" ht="27.75" customHeight="1" x14ac:dyDescent="0.2">
      <c r="B968" s="7">
        <f t="shared" si="214"/>
        <v>965</v>
      </c>
      <c r="C968" s="7" t="str">
        <f t="shared" ca="1" si="224"/>
        <v/>
      </c>
      <c r="D968" s="156" t="str">
        <f t="shared" ca="1" si="215"/>
        <v/>
      </c>
      <c r="E968" s="157" t="str">
        <f t="shared" ca="1" si="216"/>
        <v/>
      </c>
      <c r="F968" s="158" t="str">
        <f t="shared" ca="1" si="217"/>
        <v/>
      </c>
      <c r="G968" s="159"/>
      <c r="H968" s="159" t="str">
        <f>IF(G968="","",INDEX(D.1[Quy cách],MATCH(G968,D.1[Tên sản phẩm],0)))</f>
        <v/>
      </c>
      <c r="I968" s="160" t="str">
        <f>IF(G968="","",INDEX(D.1[ĐVT],MATCH(G968,D.1[Tên sản phẩm],0)))</f>
        <v/>
      </c>
      <c r="J968" s="162" t="str">
        <f>IF(G968="","",INDEX(D.1[Đơn giá nhập
(Hàng tồn đầu kỳ)],MATCH(G968,D.1[Tên sản phẩm],0)))</f>
        <v/>
      </c>
      <c r="K968" s="162" t="str">
        <f t="shared" si="218"/>
        <v/>
      </c>
      <c r="L968" s="159"/>
      <c r="M968" s="163" t="str">
        <f t="shared" si="219"/>
        <v/>
      </c>
      <c r="N968" s="164"/>
      <c r="O968" s="162"/>
      <c r="P968" s="163" t="str">
        <f t="shared" si="220"/>
        <v/>
      </c>
      <c r="Q968" s="164" t="str">
        <f t="shared" ca="1" si="221"/>
        <v/>
      </c>
      <c r="R968" s="163" t="str">
        <f t="shared" si="222"/>
        <v/>
      </c>
      <c r="S968" s="163" t="str">
        <f ca="1">IF(AND(C968&lt;&gt;"",C968&lt;&gt;OFFSET(C968,1,0)),SUMIFS(M.1[Giá có thuế],M.1[Số ĐK],C968),"")</f>
        <v/>
      </c>
      <c r="T968" s="159"/>
      <c r="U968" s="161" t="str">
        <f>IF(T968="","",'Thông Tin Chung'!$L$3)</f>
        <v/>
      </c>
      <c r="V968" s="163" t="str">
        <f t="shared" ca="1" si="223"/>
        <v/>
      </c>
      <c r="W968" s="165"/>
      <c r="X968" s="155" t="str">
        <f ca="1">IF(C968="","",IF(OR(D968&lt;NgayBatDau,D968&gt;NgayKetThuc),"Ngày tháng phải nằm trong kỳ báo cáo",IF(AND(F968&lt;&gt;"",COUNTIF(D.3[Tên nhà cung cấp],F968)=0),"Tên NCC chưa khai báo trong DSNCC",IF(AND(G968&lt;&gt;"",COUNTIF(D.1[Tên sản phẩm],G968)=0),"SP này chưa khai báo trong DSSP",""))))</f>
        <v/>
      </c>
      <c r="Y968" s="23" t="str">
        <f t="shared" ca="1" si="225"/>
        <v/>
      </c>
      <c r="Z968" s="23" t="str">
        <f t="shared" ca="1" si="226"/>
        <v/>
      </c>
      <c r="AA968" s="23" t="str">
        <f t="shared" ca="1" si="227"/>
        <v/>
      </c>
    </row>
    <row r="969" spans="2:27" ht="27.75" customHeight="1" x14ac:dyDescent="0.2">
      <c r="B969" s="7">
        <f t="shared" si="214"/>
        <v>966</v>
      </c>
      <c r="C969" s="7" t="str">
        <f t="shared" ca="1" si="224"/>
        <v/>
      </c>
      <c r="D969" s="156" t="str">
        <f t="shared" ca="1" si="215"/>
        <v/>
      </c>
      <c r="E969" s="157" t="str">
        <f t="shared" ca="1" si="216"/>
        <v/>
      </c>
      <c r="F969" s="158" t="str">
        <f t="shared" ca="1" si="217"/>
        <v/>
      </c>
      <c r="G969" s="159"/>
      <c r="H969" s="159" t="str">
        <f>IF(G969="","",INDEX(D.1[Quy cách],MATCH(G969,D.1[Tên sản phẩm],0)))</f>
        <v/>
      </c>
      <c r="I969" s="160" t="str">
        <f>IF(G969="","",INDEX(D.1[ĐVT],MATCH(G969,D.1[Tên sản phẩm],0)))</f>
        <v/>
      </c>
      <c r="J969" s="162" t="str">
        <f>IF(G969="","",INDEX(D.1[Đơn giá nhập
(Hàng tồn đầu kỳ)],MATCH(G969,D.1[Tên sản phẩm],0)))</f>
        <v/>
      </c>
      <c r="K969" s="162" t="str">
        <f t="shared" si="218"/>
        <v/>
      </c>
      <c r="L969" s="159"/>
      <c r="M969" s="163" t="str">
        <f t="shared" si="219"/>
        <v/>
      </c>
      <c r="N969" s="164"/>
      <c r="O969" s="162"/>
      <c r="P969" s="163" t="str">
        <f t="shared" si="220"/>
        <v/>
      </c>
      <c r="Q969" s="164" t="str">
        <f t="shared" ca="1" si="221"/>
        <v/>
      </c>
      <c r="R969" s="163" t="str">
        <f t="shared" si="222"/>
        <v/>
      </c>
      <c r="S969" s="163" t="str">
        <f ca="1">IF(AND(C969&lt;&gt;"",C969&lt;&gt;OFFSET(C969,1,0)),SUMIFS(M.1[Giá có thuế],M.1[Số ĐK],C969),"")</f>
        <v/>
      </c>
      <c r="T969" s="159"/>
      <c r="U969" s="161" t="str">
        <f>IF(T969="","",'Thông Tin Chung'!$L$3)</f>
        <v/>
      </c>
      <c r="V969" s="163" t="str">
        <f t="shared" ca="1" si="223"/>
        <v/>
      </c>
      <c r="W969" s="165"/>
      <c r="X969" s="155" t="str">
        <f ca="1">IF(C969="","",IF(OR(D969&lt;NgayBatDau,D969&gt;NgayKetThuc),"Ngày tháng phải nằm trong kỳ báo cáo",IF(AND(F969&lt;&gt;"",COUNTIF(D.3[Tên nhà cung cấp],F969)=0),"Tên NCC chưa khai báo trong DSNCC",IF(AND(G969&lt;&gt;"",COUNTIF(D.1[Tên sản phẩm],G969)=0),"SP này chưa khai báo trong DSSP",""))))</f>
        <v/>
      </c>
      <c r="Y969" s="23" t="str">
        <f t="shared" ca="1" si="225"/>
        <v/>
      </c>
      <c r="Z969" s="23" t="str">
        <f t="shared" ca="1" si="226"/>
        <v/>
      </c>
      <c r="AA969" s="23" t="str">
        <f t="shared" ca="1" si="227"/>
        <v/>
      </c>
    </row>
    <row r="970" spans="2:27" ht="27.75" customHeight="1" x14ac:dyDescent="0.2">
      <c r="B970" s="7">
        <f t="shared" si="214"/>
        <v>967</v>
      </c>
      <c r="C970" s="7" t="str">
        <f t="shared" ca="1" si="224"/>
        <v/>
      </c>
      <c r="D970" s="156" t="str">
        <f t="shared" ca="1" si="215"/>
        <v/>
      </c>
      <c r="E970" s="157" t="str">
        <f t="shared" ca="1" si="216"/>
        <v/>
      </c>
      <c r="F970" s="158" t="str">
        <f t="shared" ca="1" si="217"/>
        <v/>
      </c>
      <c r="G970" s="159"/>
      <c r="H970" s="159" t="str">
        <f>IF(G970="","",INDEX(D.1[Quy cách],MATCH(G970,D.1[Tên sản phẩm],0)))</f>
        <v/>
      </c>
      <c r="I970" s="160" t="str">
        <f>IF(G970="","",INDEX(D.1[ĐVT],MATCH(G970,D.1[Tên sản phẩm],0)))</f>
        <v/>
      </c>
      <c r="J970" s="162" t="str">
        <f>IF(G970="","",INDEX(D.1[Đơn giá nhập
(Hàng tồn đầu kỳ)],MATCH(G970,D.1[Tên sản phẩm],0)))</f>
        <v/>
      </c>
      <c r="K970" s="162" t="str">
        <f t="shared" si="218"/>
        <v/>
      </c>
      <c r="L970" s="159"/>
      <c r="M970" s="163" t="str">
        <f t="shared" si="219"/>
        <v/>
      </c>
      <c r="N970" s="164"/>
      <c r="O970" s="162"/>
      <c r="P970" s="163" t="str">
        <f t="shared" si="220"/>
        <v/>
      </c>
      <c r="Q970" s="164" t="str">
        <f t="shared" ca="1" si="221"/>
        <v/>
      </c>
      <c r="R970" s="163" t="str">
        <f t="shared" si="222"/>
        <v/>
      </c>
      <c r="S970" s="163" t="str">
        <f ca="1">IF(AND(C970&lt;&gt;"",C970&lt;&gt;OFFSET(C970,1,0)),SUMIFS(M.1[Giá có thuế],M.1[Số ĐK],C970),"")</f>
        <v/>
      </c>
      <c r="T970" s="159"/>
      <c r="U970" s="161" t="str">
        <f>IF(T970="","",'Thông Tin Chung'!$L$3)</f>
        <v/>
      </c>
      <c r="V970" s="163" t="str">
        <f t="shared" ca="1" si="223"/>
        <v/>
      </c>
      <c r="W970" s="165"/>
      <c r="X970" s="155" t="str">
        <f ca="1">IF(C970="","",IF(OR(D970&lt;NgayBatDau,D970&gt;NgayKetThuc),"Ngày tháng phải nằm trong kỳ báo cáo",IF(AND(F970&lt;&gt;"",COUNTIF(D.3[Tên nhà cung cấp],F970)=0),"Tên NCC chưa khai báo trong DSNCC",IF(AND(G970&lt;&gt;"",COUNTIF(D.1[Tên sản phẩm],G970)=0),"SP này chưa khai báo trong DSSP",""))))</f>
        <v/>
      </c>
      <c r="Y970" s="23" t="str">
        <f t="shared" ca="1" si="225"/>
        <v/>
      </c>
      <c r="Z970" s="23" t="str">
        <f t="shared" ca="1" si="226"/>
        <v/>
      </c>
      <c r="AA970" s="23" t="str">
        <f t="shared" ca="1" si="227"/>
        <v/>
      </c>
    </row>
    <row r="971" spans="2:27" ht="27.75" customHeight="1" x14ac:dyDescent="0.2">
      <c r="B971" s="7">
        <f t="shared" si="214"/>
        <v>968</v>
      </c>
      <c r="C971" s="7" t="str">
        <f t="shared" ca="1" si="224"/>
        <v/>
      </c>
      <c r="D971" s="156" t="str">
        <f t="shared" ca="1" si="215"/>
        <v/>
      </c>
      <c r="E971" s="157" t="str">
        <f t="shared" ca="1" si="216"/>
        <v/>
      </c>
      <c r="F971" s="158" t="str">
        <f t="shared" ca="1" si="217"/>
        <v/>
      </c>
      <c r="G971" s="159"/>
      <c r="H971" s="159" t="str">
        <f>IF(G971="","",INDEX(D.1[Quy cách],MATCH(G971,D.1[Tên sản phẩm],0)))</f>
        <v/>
      </c>
      <c r="I971" s="160" t="str">
        <f>IF(G971="","",INDEX(D.1[ĐVT],MATCH(G971,D.1[Tên sản phẩm],0)))</f>
        <v/>
      </c>
      <c r="J971" s="162" t="str">
        <f>IF(G971="","",INDEX(D.1[Đơn giá nhập
(Hàng tồn đầu kỳ)],MATCH(G971,D.1[Tên sản phẩm],0)))</f>
        <v/>
      </c>
      <c r="K971" s="162" t="str">
        <f t="shared" si="218"/>
        <v/>
      </c>
      <c r="L971" s="159"/>
      <c r="M971" s="163" t="str">
        <f t="shared" si="219"/>
        <v/>
      </c>
      <c r="N971" s="164"/>
      <c r="O971" s="162"/>
      <c r="P971" s="163" t="str">
        <f t="shared" si="220"/>
        <v/>
      </c>
      <c r="Q971" s="164" t="str">
        <f t="shared" ca="1" si="221"/>
        <v/>
      </c>
      <c r="R971" s="163" t="str">
        <f t="shared" si="222"/>
        <v/>
      </c>
      <c r="S971" s="163" t="str">
        <f ca="1">IF(AND(C971&lt;&gt;"",C971&lt;&gt;OFFSET(C971,1,0)),SUMIFS(M.1[Giá có thuế],M.1[Số ĐK],C971),"")</f>
        <v/>
      </c>
      <c r="T971" s="159"/>
      <c r="U971" s="161" t="str">
        <f>IF(T971="","",'Thông Tin Chung'!$L$3)</f>
        <v/>
      </c>
      <c r="V971" s="163" t="str">
        <f t="shared" ca="1" si="223"/>
        <v/>
      </c>
      <c r="W971" s="165"/>
      <c r="X971" s="155" t="str">
        <f ca="1">IF(C971="","",IF(OR(D971&lt;NgayBatDau,D971&gt;NgayKetThuc),"Ngày tháng phải nằm trong kỳ báo cáo",IF(AND(F971&lt;&gt;"",COUNTIF(D.3[Tên nhà cung cấp],F971)=0),"Tên NCC chưa khai báo trong DSNCC",IF(AND(G971&lt;&gt;"",COUNTIF(D.1[Tên sản phẩm],G971)=0),"SP này chưa khai báo trong DSSP",""))))</f>
        <v/>
      </c>
      <c r="Y971" s="23" t="str">
        <f t="shared" ca="1" si="225"/>
        <v/>
      </c>
      <c r="Z971" s="23" t="str">
        <f t="shared" ca="1" si="226"/>
        <v/>
      </c>
      <c r="AA971" s="23" t="str">
        <f t="shared" ca="1" si="227"/>
        <v/>
      </c>
    </row>
    <row r="972" spans="2:27" ht="27.75" customHeight="1" x14ac:dyDescent="0.2">
      <c r="B972" s="7">
        <f t="shared" si="214"/>
        <v>969</v>
      </c>
      <c r="C972" s="7" t="str">
        <f t="shared" ca="1" si="224"/>
        <v/>
      </c>
      <c r="D972" s="156" t="str">
        <f t="shared" ca="1" si="215"/>
        <v/>
      </c>
      <c r="E972" s="157" t="str">
        <f t="shared" ca="1" si="216"/>
        <v/>
      </c>
      <c r="F972" s="158" t="str">
        <f t="shared" ca="1" si="217"/>
        <v/>
      </c>
      <c r="G972" s="159"/>
      <c r="H972" s="159" t="str">
        <f>IF(G972="","",INDEX(D.1[Quy cách],MATCH(G972,D.1[Tên sản phẩm],0)))</f>
        <v/>
      </c>
      <c r="I972" s="160" t="str">
        <f>IF(G972="","",INDEX(D.1[ĐVT],MATCH(G972,D.1[Tên sản phẩm],0)))</f>
        <v/>
      </c>
      <c r="J972" s="162" t="str">
        <f>IF(G972="","",INDEX(D.1[Đơn giá nhập
(Hàng tồn đầu kỳ)],MATCH(G972,D.1[Tên sản phẩm],0)))</f>
        <v/>
      </c>
      <c r="K972" s="162" t="str">
        <f t="shared" si="218"/>
        <v/>
      </c>
      <c r="L972" s="159"/>
      <c r="M972" s="163" t="str">
        <f t="shared" si="219"/>
        <v/>
      </c>
      <c r="N972" s="164"/>
      <c r="O972" s="162"/>
      <c r="P972" s="163" t="str">
        <f t="shared" si="220"/>
        <v/>
      </c>
      <c r="Q972" s="164" t="str">
        <f t="shared" ca="1" si="221"/>
        <v/>
      </c>
      <c r="R972" s="163" t="str">
        <f t="shared" si="222"/>
        <v/>
      </c>
      <c r="S972" s="163" t="str">
        <f ca="1">IF(AND(C972&lt;&gt;"",C972&lt;&gt;OFFSET(C972,1,0)),SUMIFS(M.1[Giá có thuế],M.1[Số ĐK],C972),"")</f>
        <v/>
      </c>
      <c r="T972" s="159"/>
      <c r="U972" s="161" t="str">
        <f>IF(T972="","",'Thông Tin Chung'!$L$3)</f>
        <v/>
      </c>
      <c r="V972" s="163" t="str">
        <f t="shared" ca="1" si="223"/>
        <v/>
      </c>
      <c r="W972" s="165"/>
      <c r="X972" s="155" t="str">
        <f ca="1">IF(C972="","",IF(OR(D972&lt;NgayBatDau,D972&gt;NgayKetThuc),"Ngày tháng phải nằm trong kỳ báo cáo",IF(AND(F972&lt;&gt;"",COUNTIF(D.3[Tên nhà cung cấp],F972)=0),"Tên NCC chưa khai báo trong DSNCC",IF(AND(G972&lt;&gt;"",COUNTIF(D.1[Tên sản phẩm],G972)=0),"SP này chưa khai báo trong DSSP",""))))</f>
        <v/>
      </c>
      <c r="Y972" s="23" t="str">
        <f t="shared" ca="1" si="225"/>
        <v/>
      </c>
      <c r="Z972" s="23" t="str">
        <f t="shared" ca="1" si="226"/>
        <v/>
      </c>
      <c r="AA972" s="23" t="str">
        <f t="shared" ca="1" si="227"/>
        <v/>
      </c>
    </row>
    <row r="973" spans="2:27" ht="27.75" customHeight="1" x14ac:dyDescent="0.2">
      <c r="B973" s="7">
        <f t="shared" si="214"/>
        <v>970</v>
      </c>
      <c r="C973" s="7" t="str">
        <f t="shared" ca="1" si="224"/>
        <v/>
      </c>
      <c r="D973" s="156" t="str">
        <f t="shared" ca="1" si="215"/>
        <v/>
      </c>
      <c r="E973" s="157" t="str">
        <f t="shared" ca="1" si="216"/>
        <v/>
      </c>
      <c r="F973" s="158" t="str">
        <f t="shared" ca="1" si="217"/>
        <v/>
      </c>
      <c r="G973" s="159"/>
      <c r="H973" s="159" t="str">
        <f>IF(G973="","",INDEX(D.1[Quy cách],MATCH(G973,D.1[Tên sản phẩm],0)))</f>
        <v/>
      </c>
      <c r="I973" s="160" t="str">
        <f>IF(G973="","",INDEX(D.1[ĐVT],MATCH(G973,D.1[Tên sản phẩm],0)))</f>
        <v/>
      </c>
      <c r="J973" s="162" t="str">
        <f>IF(G973="","",INDEX(D.1[Đơn giá nhập
(Hàng tồn đầu kỳ)],MATCH(G973,D.1[Tên sản phẩm],0)))</f>
        <v/>
      </c>
      <c r="K973" s="162" t="str">
        <f t="shared" si="218"/>
        <v/>
      </c>
      <c r="L973" s="159"/>
      <c r="M973" s="163" t="str">
        <f t="shared" si="219"/>
        <v/>
      </c>
      <c r="N973" s="164"/>
      <c r="O973" s="162"/>
      <c r="P973" s="163" t="str">
        <f t="shared" si="220"/>
        <v/>
      </c>
      <c r="Q973" s="164" t="str">
        <f t="shared" ca="1" si="221"/>
        <v/>
      </c>
      <c r="R973" s="163" t="str">
        <f t="shared" si="222"/>
        <v/>
      </c>
      <c r="S973" s="163" t="str">
        <f ca="1">IF(AND(C973&lt;&gt;"",C973&lt;&gt;OFFSET(C973,1,0)),SUMIFS(M.1[Giá có thuế],M.1[Số ĐK],C973),"")</f>
        <v/>
      </c>
      <c r="T973" s="159"/>
      <c r="U973" s="161" t="str">
        <f>IF(T973="","",'Thông Tin Chung'!$L$3)</f>
        <v/>
      </c>
      <c r="V973" s="163" t="str">
        <f t="shared" ca="1" si="223"/>
        <v/>
      </c>
      <c r="W973" s="165"/>
      <c r="X973" s="155" t="str">
        <f ca="1">IF(C973="","",IF(OR(D973&lt;NgayBatDau,D973&gt;NgayKetThuc),"Ngày tháng phải nằm trong kỳ báo cáo",IF(AND(F973&lt;&gt;"",COUNTIF(D.3[Tên nhà cung cấp],F973)=0),"Tên NCC chưa khai báo trong DSNCC",IF(AND(G973&lt;&gt;"",COUNTIF(D.1[Tên sản phẩm],G973)=0),"SP này chưa khai báo trong DSSP",""))))</f>
        <v/>
      </c>
      <c r="Y973" s="23" t="str">
        <f t="shared" ca="1" si="225"/>
        <v/>
      </c>
      <c r="Z973" s="23" t="str">
        <f t="shared" ca="1" si="226"/>
        <v/>
      </c>
      <c r="AA973" s="23" t="str">
        <f t="shared" ca="1" si="227"/>
        <v/>
      </c>
    </row>
    <row r="974" spans="2:27" ht="27.75" customHeight="1" x14ac:dyDescent="0.2">
      <c r="B974" s="7">
        <f t="shared" si="214"/>
        <v>971</v>
      </c>
      <c r="C974" s="7" t="str">
        <f t="shared" ca="1" si="224"/>
        <v/>
      </c>
      <c r="D974" s="156" t="str">
        <f t="shared" ca="1" si="215"/>
        <v/>
      </c>
      <c r="E974" s="157" t="str">
        <f t="shared" ca="1" si="216"/>
        <v/>
      </c>
      <c r="F974" s="158" t="str">
        <f t="shared" ca="1" si="217"/>
        <v/>
      </c>
      <c r="G974" s="159"/>
      <c r="H974" s="159" t="str">
        <f>IF(G974="","",INDEX(D.1[Quy cách],MATCH(G974,D.1[Tên sản phẩm],0)))</f>
        <v/>
      </c>
      <c r="I974" s="160" t="str">
        <f>IF(G974="","",INDEX(D.1[ĐVT],MATCH(G974,D.1[Tên sản phẩm],0)))</f>
        <v/>
      </c>
      <c r="J974" s="162" t="str">
        <f>IF(G974="","",INDEX(D.1[Đơn giá nhập
(Hàng tồn đầu kỳ)],MATCH(G974,D.1[Tên sản phẩm],0)))</f>
        <v/>
      </c>
      <c r="K974" s="162" t="str">
        <f t="shared" si="218"/>
        <v/>
      </c>
      <c r="L974" s="159"/>
      <c r="M974" s="163" t="str">
        <f t="shared" si="219"/>
        <v/>
      </c>
      <c r="N974" s="164"/>
      <c r="O974" s="162"/>
      <c r="P974" s="163" t="str">
        <f t="shared" si="220"/>
        <v/>
      </c>
      <c r="Q974" s="164" t="str">
        <f t="shared" ca="1" si="221"/>
        <v/>
      </c>
      <c r="R974" s="163" t="str">
        <f t="shared" si="222"/>
        <v/>
      </c>
      <c r="S974" s="163" t="str">
        <f ca="1">IF(AND(C974&lt;&gt;"",C974&lt;&gt;OFFSET(C974,1,0)),SUMIFS(M.1[Giá có thuế],M.1[Số ĐK],C974),"")</f>
        <v/>
      </c>
      <c r="T974" s="159"/>
      <c r="U974" s="161" t="str">
        <f>IF(T974="","",'Thông Tin Chung'!$L$3)</f>
        <v/>
      </c>
      <c r="V974" s="163" t="str">
        <f t="shared" ca="1" si="223"/>
        <v/>
      </c>
      <c r="W974" s="165"/>
      <c r="X974" s="155" t="str">
        <f ca="1">IF(C974="","",IF(OR(D974&lt;NgayBatDau,D974&gt;NgayKetThuc),"Ngày tháng phải nằm trong kỳ báo cáo",IF(AND(F974&lt;&gt;"",COUNTIF(D.3[Tên nhà cung cấp],F974)=0),"Tên NCC chưa khai báo trong DSNCC",IF(AND(G974&lt;&gt;"",COUNTIF(D.1[Tên sản phẩm],G974)=0),"SP này chưa khai báo trong DSSP",""))))</f>
        <v/>
      </c>
      <c r="Y974" s="23" t="str">
        <f t="shared" ca="1" si="225"/>
        <v/>
      </c>
      <c r="Z974" s="23" t="str">
        <f t="shared" ca="1" si="226"/>
        <v/>
      </c>
      <c r="AA974" s="23" t="str">
        <f t="shared" ca="1" si="227"/>
        <v/>
      </c>
    </row>
    <row r="975" spans="2:27" ht="27.75" customHeight="1" x14ac:dyDescent="0.2">
      <c r="B975" s="7">
        <f t="shared" si="214"/>
        <v>972</v>
      </c>
      <c r="C975" s="7" t="str">
        <f t="shared" ca="1" si="224"/>
        <v/>
      </c>
      <c r="D975" s="156" t="str">
        <f t="shared" ca="1" si="215"/>
        <v/>
      </c>
      <c r="E975" s="157" t="str">
        <f t="shared" ca="1" si="216"/>
        <v/>
      </c>
      <c r="F975" s="158" t="str">
        <f t="shared" ca="1" si="217"/>
        <v/>
      </c>
      <c r="G975" s="159"/>
      <c r="H975" s="159" t="str">
        <f>IF(G975="","",INDEX(D.1[Quy cách],MATCH(G975,D.1[Tên sản phẩm],0)))</f>
        <v/>
      </c>
      <c r="I975" s="160" t="str">
        <f>IF(G975="","",INDEX(D.1[ĐVT],MATCH(G975,D.1[Tên sản phẩm],0)))</f>
        <v/>
      </c>
      <c r="J975" s="162" t="str">
        <f>IF(G975="","",INDEX(D.1[Đơn giá nhập
(Hàng tồn đầu kỳ)],MATCH(G975,D.1[Tên sản phẩm],0)))</f>
        <v/>
      </c>
      <c r="K975" s="162" t="str">
        <f t="shared" si="218"/>
        <v/>
      </c>
      <c r="L975" s="159"/>
      <c r="M975" s="163" t="str">
        <f t="shared" si="219"/>
        <v/>
      </c>
      <c r="N975" s="164"/>
      <c r="O975" s="162"/>
      <c r="P975" s="163" t="str">
        <f t="shared" si="220"/>
        <v/>
      </c>
      <c r="Q975" s="164" t="str">
        <f t="shared" ca="1" si="221"/>
        <v/>
      </c>
      <c r="R975" s="163" t="str">
        <f t="shared" si="222"/>
        <v/>
      </c>
      <c r="S975" s="163" t="str">
        <f ca="1">IF(AND(C975&lt;&gt;"",C975&lt;&gt;OFFSET(C975,1,0)),SUMIFS(M.1[Giá có thuế],M.1[Số ĐK],C975),"")</f>
        <v/>
      </c>
      <c r="T975" s="159"/>
      <c r="U975" s="161" t="str">
        <f>IF(T975="","",'Thông Tin Chung'!$L$3)</f>
        <v/>
      </c>
      <c r="V975" s="163" t="str">
        <f t="shared" ca="1" si="223"/>
        <v/>
      </c>
      <c r="W975" s="165"/>
      <c r="X975" s="155" t="str">
        <f ca="1">IF(C975="","",IF(OR(D975&lt;NgayBatDau,D975&gt;NgayKetThuc),"Ngày tháng phải nằm trong kỳ báo cáo",IF(AND(F975&lt;&gt;"",COUNTIF(D.3[Tên nhà cung cấp],F975)=0),"Tên NCC chưa khai báo trong DSNCC",IF(AND(G975&lt;&gt;"",COUNTIF(D.1[Tên sản phẩm],G975)=0),"SP này chưa khai báo trong DSSP",""))))</f>
        <v/>
      </c>
      <c r="Y975" s="23" t="str">
        <f t="shared" ca="1" si="225"/>
        <v/>
      </c>
      <c r="Z975" s="23" t="str">
        <f t="shared" ca="1" si="226"/>
        <v/>
      </c>
      <c r="AA975" s="23" t="str">
        <f t="shared" ca="1" si="227"/>
        <v/>
      </c>
    </row>
    <row r="976" spans="2:27" ht="27.75" customHeight="1" x14ac:dyDescent="0.2">
      <c r="B976" s="7">
        <f t="shared" si="214"/>
        <v>973</v>
      </c>
      <c r="C976" s="7" t="str">
        <f t="shared" ca="1" si="224"/>
        <v/>
      </c>
      <c r="D976" s="156" t="str">
        <f t="shared" ca="1" si="215"/>
        <v/>
      </c>
      <c r="E976" s="157" t="str">
        <f t="shared" ca="1" si="216"/>
        <v/>
      </c>
      <c r="F976" s="158" t="str">
        <f t="shared" ca="1" si="217"/>
        <v/>
      </c>
      <c r="G976" s="159"/>
      <c r="H976" s="159" t="str">
        <f>IF(G976="","",INDEX(D.1[Quy cách],MATCH(G976,D.1[Tên sản phẩm],0)))</f>
        <v/>
      </c>
      <c r="I976" s="160" t="str">
        <f>IF(G976="","",INDEX(D.1[ĐVT],MATCH(G976,D.1[Tên sản phẩm],0)))</f>
        <v/>
      </c>
      <c r="J976" s="162" t="str">
        <f>IF(G976="","",INDEX(D.1[Đơn giá nhập
(Hàng tồn đầu kỳ)],MATCH(G976,D.1[Tên sản phẩm],0)))</f>
        <v/>
      </c>
      <c r="K976" s="162" t="str">
        <f t="shared" si="218"/>
        <v/>
      </c>
      <c r="L976" s="159"/>
      <c r="M976" s="163" t="str">
        <f t="shared" si="219"/>
        <v/>
      </c>
      <c r="N976" s="164"/>
      <c r="O976" s="162"/>
      <c r="P976" s="163" t="str">
        <f t="shared" si="220"/>
        <v/>
      </c>
      <c r="Q976" s="164" t="str">
        <f t="shared" ca="1" si="221"/>
        <v/>
      </c>
      <c r="R976" s="163" t="str">
        <f t="shared" si="222"/>
        <v/>
      </c>
      <c r="S976" s="163" t="str">
        <f ca="1">IF(AND(C976&lt;&gt;"",C976&lt;&gt;OFFSET(C976,1,0)),SUMIFS(M.1[Giá có thuế],M.1[Số ĐK],C976),"")</f>
        <v/>
      </c>
      <c r="T976" s="159"/>
      <c r="U976" s="161" t="str">
        <f>IF(T976="","",'Thông Tin Chung'!$L$3)</f>
        <v/>
      </c>
      <c r="V976" s="163" t="str">
        <f t="shared" ca="1" si="223"/>
        <v/>
      </c>
      <c r="W976" s="165"/>
      <c r="X976" s="155" t="str">
        <f ca="1">IF(C976="","",IF(OR(D976&lt;NgayBatDau,D976&gt;NgayKetThuc),"Ngày tháng phải nằm trong kỳ báo cáo",IF(AND(F976&lt;&gt;"",COUNTIF(D.3[Tên nhà cung cấp],F976)=0),"Tên NCC chưa khai báo trong DSNCC",IF(AND(G976&lt;&gt;"",COUNTIF(D.1[Tên sản phẩm],G976)=0),"SP này chưa khai báo trong DSSP",""))))</f>
        <v/>
      </c>
      <c r="Y976" s="23" t="str">
        <f t="shared" ca="1" si="225"/>
        <v/>
      </c>
      <c r="Z976" s="23" t="str">
        <f t="shared" ca="1" si="226"/>
        <v/>
      </c>
      <c r="AA976" s="23" t="str">
        <f t="shared" ca="1" si="227"/>
        <v/>
      </c>
    </row>
    <row r="977" spans="2:27" ht="27.75" customHeight="1" x14ac:dyDescent="0.2">
      <c r="B977" s="7">
        <f t="shared" si="214"/>
        <v>974</v>
      </c>
      <c r="C977" s="7" t="str">
        <f t="shared" ca="1" si="224"/>
        <v/>
      </c>
      <c r="D977" s="156" t="str">
        <f t="shared" ca="1" si="215"/>
        <v/>
      </c>
      <c r="E977" s="157" t="str">
        <f t="shared" ca="1" si="216"/>
        <v/>
      </c>
      <c r="F977" s="158" t="str">
        <f t="shared" ca="1" si="217"/>
        <v/>
      </c>
      <c r="G977" s="159"/>
      <c r="H977" s="159" t="str">
        <f>IF(G977="","",INDEX(D.1[Quy cách],MATCH(G977,D.1[Tên sản phẩm],0)))</f>
        <v/>
      </c>
      <c r="I977" s="160" t="str">
        <f>IF(G977="","",INDEX(D.1[ĐVT],MATCH(G977,D.1[Tên sản phẩm],0)))</f>
        <v/>
      </c>
      <c r="J977" s="162" t="str">
        <f>IF(G977="","",INDEX(D.1[Đơn giá nhập
(Hàng tồn đầu kỳ)],MATCH(G977,D.1[Tên sản phẩm],0)))</f>
        <v/>
      </c>
      <c r="K977" s="162" t="str">
        <f t="shared" si="218"/>
        <v/>
      </c>
      <c r="L977" s="159"/>
      <c r="M977" s="163" t="str">
        <f t="shared" si="219"/>
        <v/>
      </c>
      <c r="N977" s="164"/>
      <c r="O977" s="162"/>
      <c r="P977" s="163" t="str">
        <f t="shared" si="220"/>
        <v/>
      </c>
      <c r="Q977" s="164" t="str">
        <f t="shared" ca="1" si="221"/>
        <v/>
      </c>
      <c r="R977" s="163" t="str">
        <f t="shared" si="222"/>
        <v/>
      </c>
      <c r="S977" s="163" t="str">
        <f ca="1">IF(AND(C977&lt;&gt;"",C977&lt;&gt;OFFSET(C977,1,0)),SUMIFS(M.1[Giá có thuế],M.1[Số ĐK],C977),"")</f>
        <v/>
      </c>
      <c r="T977" s="159"/>
      <c r="U977" s="161" t="str">
        <f>IF(T977="","",'Thông Tin Chung'!$L$3)</f>
        <v/>
      </c>
      <c r="V977" s="163" t="str">
        <f t="shared" ca="1" si="223"/>
        <v/>
      </c>
      <c r="W977" s="165"/>
      <c r="X977" s="155" t="str">
        <f ca="1">IF(C977="","",IF(OR(D977&lt;NgayBatDau,D977&gt;NgayKetThuc),"Ngày tháng phải nằm trong kỳ báo cáo",IF(AND(F977&lt;&gt;"",COUNTIF(D.3[Tên nhà cung cấp],F977)=0),"Tên NCC chưa khai báo trong DSNCC",IF(AND(G977&lt;&gt;"",COUNTIF(D.1[Tên sản phẩm],G977)=0),"SP này chưa khai báo trong DSSP",""))))</f>
        <v/>
      </c>
      <c r="Y977" s="23" t="str">
        <f t="shared" ca="1" si="225"/>
        <v/>
      </c>
      <c r="Z977" s="23" t="str">
        <f t="shared" ca="1" si="226"/>
        <v/>
      </c>
      <c r="AA977" s="23" t="str">
        <f t="shared" ca="1" si="227"/>
        <v/>
      </c>
    </row>
    <row r="978" spans="2:27" ht="27.75" customHeight="1" x14ac:dyDescent="0.2">
      <c r="B978" s="7">
        <f t="shared" si="214"/>
        <v>975</v>
      </c>
      <c r="C978" s="7" t="str">
        <f t="shared" ca="1" si="224"/>
        <v/>
      </c>
      <c r="D978" s="156" t="str">
        <f t="shared" ca="1" si="215"/>
        <v/>
      </c>
      <c r="E978" s="157" t="str">
        <f t="shared" ca="1" si="216"/>
        <v/>
      </c>
      <c r="F978" s="158" t="str">
        <f t="shared" ca="1" si="217"/>
        <v/>
      </c>
      <c r="G978" s="159"/>
      <c r="H978" s="159" t="str">
        <f>IF(G978="","",INDEX(D.1[Quy cách],MATCH(G978,D.1[Tên sản phẩm],0)))</f>
        <v/>
      </c>
      <c r="I978" s="160" t="str">
        <f>IF(G978="","",INDEX(D.1[ĐVT],MATCH(G978,D.1[Tên sản phẩm],0)))</f>
        <v/>
      </c>
      <c r="J978" s="162" t="str">
        <f>IF(G978="","",INDEX(D.1[Đơn giá nhập
(Hàng tồn đầu kỳ)],MATCH(G978,D.1[Tên sản phẩm],0)))</f>
        <v/>
      </c>
      <c r="K978" s="162" t="str">
        <f t="shared" si="218"/>
        <v/>
      </c>
      <c r="L978" s="159"/>
      <c r="M978" s="163" t="str">
        <f t="shared" si="219"/>
        <v/>
      </c>
      <c r="N978" s="164"/>
      <c r="O978" s="162"/>
      <c r="P978" s="163" t="str">
        <f t="shared" si="220"/>
        <v/>
      </c>
      <c r="Q978" s="164" t="str">
        <f t="shared" ca="1" si="221"/>
        <v/>
      </c>
      <c r="R978" s="163" t="str">
        <f t="shared" si="222"/>
        <v/>
      </c>
      <c r="S978" s="163" t="str">
        <f ca="1">IF(AND(C978&lt;&gt;"",C978&lt;&gt;OFFSET(C978,1,0)),SUMIFS(M.1[Giá có thuế],M.1[Số ĐK],C978),"")</f>
        <v/>
      </c>
      <c r="T978" s="159"/>
      <c r="U978" s="161" t="str">
        <f>IF(T978="","",'Thông Tin Chung'!$L$3)</f>
        <v/>
      </c>
      <c r="V978" s="163" t="str">
        <f t="shared" ca="1" si="223"/>
        <v/>
      </c>
      <c r="W978" s="165"/>
      <c r="X978" s="155" t="str">
        <f ca="1">IF(C978="","",IF(OR(D978&lt;NgayBatDau,D978&gt;NgayKetThuc),"Ngày tháng phải nằm trong kỳ báo cáo",IF(AND(F978&lt;&gt;"",COUNTIF(D.3[Tên nhà cung cấp],F978)=0),"Tên NCC chưa khai báo trong DSNCC",IF(AND(G978&lt;&gt;"",COUNTIF(D.1[Tên sản phẩm],G978)=0),"SP này chưa khai báo trong DSSP",""))))</f>
        <v/>
      </c>
      <c r="Y978" s="23" t="str">
        <f t="shared" ca="1" si="225"/>
        <v/>
      </c>
      <c r="Z978" s="23" t="str">
        <f t="shared" ca="1" si="226"/>
        <v/>
      </c>
      <c r="AA978" s="23" t="str">
        <f t="shared" ca="1" si="227"/>
        <v/>
      </c>
    </row>
    <row r="979" spans="2:27" ht="27.75" customHeight="1" x14ac:dyDescent="0.2">
      <c r="B979" s="7">
        <f t="shared" si="214"/>
        <v>976</v>
      </c>
      <c r="C979" s="7" t="str">
        <f t="shared" ca="1" si="224"/>
        <v/>
      </c>
      <c r="D979" s="156" t="str">
        <f t="shared" ca="1" si="215"/>
        <v/>
      </c>
      <c r="E979" s="157" t="str">
        <f t="shared" ca="1" si="216"/>
        <v/>
      </c>
      <c r="F979" s="158" t="str">
        <f t="shared" ca="1" si="217"/>
        <v/>
      </c>
      <c r="G979" s="159"/>
      <c r="H979" s="159" t="str">
        <f>IF(G979="","",INDEX(D.1[Quy cách],MATCH(G979,D.1[Tên sản phẩm],0)))</f>
        <v/>
      </c>
      <c r="I979" s="160" t="str">
        <f>IF(G979="","",INDEX(D.1[ĐVT],MATCH(G979,D.1[Tên sản phẩm],0)))</f>
        <v/>
      </c>
      <c r="J979" s="162" t="str">
        <f>IF(G979="","",INDEX(D.1[Đơn giá nhập
(Hàng tồn đầu kỳ)],MATCH(G979,D.1[Tên sản phẩm],0)))</f>
        <v/>
      </c>
      <c r="K979" s="162" t="str">
        <f t="shared" si="218"/>
        <v/>
      </c>
      <c r="L979" s="159"/>
      <c r="M979" s="163" t="str">
        <f t="shared" si="219"/>
        <v/>
      </c>
      <c r="N979" s="164"/>
      <c r="O979" s="162"/>
      <c r="P979" s="163" t="str">
        <f t="shared" si="220"/>
        <v/>
      </c>
      <c r="Q979" s="164" t="str">
        <f t="shared" ca="1" si="221"/>
        <v/>
      </c>
      <c r="R979" s="163" t="str">
        <f t="shared" si="222"/>
        <v/>
      </c>
      <c r="S979" s="163" t="str">
        <f ca="1">IF(AND(C979&lt;&gt;"",C979&lt;&gt;OFFSET(C979,1,0)),SUMIFS(M.1[Giá có thuế],M.1[Số ĐK],C979),"")</f>
        <v/>
      </c>
      <c r="T979" s="159"/>
      <c r="U979" s="161" t="str">
        <f>IF(T979="","",'Thông Tin Chung'!$L$3)</f>
        <v/>
      </c>
      <c r="V979" s="163" t="str">
        <f t="shared" ca="1" si="223"/>
        <v/>
      </c>
      <c r="W979" s="165"/>
      <c r="X979" s="155" t="str">
        <f ca="1">IF(C979="","",IF(OR(D979&lt;NgayBatDau,D979&gt;NgayKetThuc),"Ngày tháng phải nằm trong kỳ báo cáo",IF(AND(F979&lt;&gt;"",COUNTIF(D.3[Tên nhà cung cấp],F979)=0),"Tên NCC chưa khai báo trong DSNCC",IF(AND(G979&lt;&gt;"",COUNTIF(D.1[Tên sản phẩm],G979)=0),"SP này chưa khai báo trong DSSP",""))))</f>
        <v/>
      </c>
      <c r="Y979" s="23" t="str">
        <f t="shared" ca="1" si="225"/>
        <v/>
      </c>
      <c r="Z979" s="23" t="str">
        <f t="shared" ca="1" si="226"/>
        <v/>
      </c>
      <c r="AA979" s="23" t="str">
        <f t="shared" ca="1" si="227"/>
        <v/>
      </c>
    </row>
    <row r="980" spans="2:27" ht="27.75" customHeight="1" x14ac:dyDescent="0.2">
      <c r="B980" s="7">
        <f t="shared" si="214"/>
        <v>977</v>
      </c>
      <c r="C980" s="7" t="str">
        <f t="shared" ca="1" si="224"/>
        <v/>
      </c>
      <c r="D980" s="156" t="str">
        <f t="shared" ca="1" si="215"/>
        <v/>
      </c>
      <c r="E980" s="157" t="str">
        <f t="shared" ca="1" si="216"/>
        <v/>
      </c>
      <c r="F980" s="158" t="str">
        <f t="shared" ca="1" si="217"/>
        <v/>
      </c>
      <c r="G980" s="159"/>
      <c r="H980" s="159" t="str">
        <f>IF(G980="","",INDEX(D.1[Quy cách],MATCH(G980,D.1[Tên sản phẩm],0)))</f>
        <v/>
      </c>
      <c r="I980" s="160" t="str">
        <f>IF(G980="","",INDEX(D.1[ĐVT],MATCH(G980,D.1[Tên sản phẩm],0)))</f>
        <v/>
      </c>
      <c r="J980" s="162" t="str">
        <f>IF(G980="","",INDEX(D.1[Đơn giá nhập
(Hàng tồn đầu kỳ)],MATCH(G980,D.1[Tên sản phẩm],0)))</f>
        <v/>
      </c>
      <c r="K980" s="162" t="str">
        <f t="shared" si="218"/>
        <v/>
      </c>
      <c r="L980" s="159"/>
      <c r="M980" s="163" t="str">
        <f t="shared" si="219"/>
        <v/>
      </c>
      <c r="N980" s="164"/>
      <c r="O980" s="162"/>
      <c r="P980" s="163" t="str">
        <f t="shared" si="220"/>
        <v/>
      </c>
      <c r="Q980" s="164" t="str">
        <f t="shared" ca="1" si="221"/>
        <v/>
      </c>
      <c r="R980" s="163" t="str">
        <f t="shared" si="222"/>
        <v/>
      </c>
      <c r="S980" s="163" t="str">
        <f ca="1">IF(AND(C980&lt;&gt;"",C980&lt;&gt;OFFSET(C980,1,0)),SUMIFS(M.1[Giá có thuế],M.1[Số ĐK],C980),"")</f>
        <v/>
      </c>
      <c r="T980" s="159"/>
      <c r="U980" s="161" t="str">
        <f>IF(T980="","",'Thông Tin Chung'!$L$3)</f>
        <v/>
      </c>
      <c r="V980" s="163" t="str">
        <f t="shared" ca="1" si="223"/>
        <v/>
      </c>
      <c r="W980" s="165"/>
      <c r="X980" s="155" t="str">
        <f ca="1">IF(C980="","",IF(OR(D980&lt;NgayBatDau,D980&gt;NgayKetThuc),"Ngày tháng phải nằm trong kỳ báo cáo",IF(AND(F980&lt;&gt;"",COUNTIF(D.3[Tên nhà cung cấp],F980)=0),"Tên NCC chưa khai báo trong DSNCC",IF(AND(G980&lt;&gt;"",COUNTIF(D.1[Tên sản phẩm],G980)=0),"SP này chưa khai báo trong DSSP",""))))</f>
        <v/>
      </c>
      <c r="Y980" s="23" t="str">
        <f t="shared" ca="1" si="225"/>
        <v/>
      </c>
      <c r="Z980" s="23" t="str">
        <f t="shared" ca="1" si="226"/>
        <v/>
      </c>
      <c r="AA980" s="23" t="str">
        <f t="shared" ca="1" si="227"/>
        <v/>
      </c>
    </row>
    <row r="981" spans="2:27" ht="27.75" customHeight="1" x14ac:dyDescent="0.2">
      <c r="B981" s="7">
        <f t="shared" si="214"/>
        <v>978</v>
      </c>
      <c r="C981" s="7" t="str">
        <f t="shared" ca="1" si="224"/>
        <v/>
      </c>
      <c r="D981" s="156" t="str">
        <f t="shared" ca="1" si="215"/>
        <v/>
      </c>
      <c r="E981" s="157" t="str">
        <f t="shared" ca="1" si="216"/>
        <v/>
      </c>
      <c r="F981" s="158" t="str">
        <f t="shared" ca="1" si="217"/>
        <v/>
      </c>
      <c r="G981" s="159"/>
      <c r="H981" s="159" t="str">
        <f>IF(G981="","",INDEX(D.1[Quy cách],MATCH(G981,D.1[Tên sản phẩm],0)))</f>
        <v/>
      </c>
      <c r="I981" s="160" t="str">
        <f>IF(G981="","",INDEX(D.1[ĐVT],MATCH(G981,D.1[Tên sản phẩm],0)))</f>
        <v/>
      </c>
      <c r="J981" s="162" t="str">
        <f>IF(G981="","",INDEX(D.1[Đơn giá nhập
(Hàng tồn đầu kỳ)],MATCH(G981,D.1[Tên sản phẩm],0)))</f>
        <v/>
      </c>
      <c r="K981" s="162" t="str">
        <f t="shared" si="218"/>
        <v/>
      </c>
      <c r="L981" s="159"/>
      <c r="M981" s="163" t="str">
        <f t="shared" si="219"/>
        <v/>
      </c>
      <c r="N981" s="164"/>
      <c r="O981" s="162"/>
      <c r="P981" s="163" t="str">
        <f t="shared" si="220"/>
        <v/>
      </c>
      <c r="Q981" s="164" t="str">
        <f t="shared" ca="1" si="221"/>
        <v/>
      </c>
      <c r="R981" s="163" t="str">
        <f t="shared" si="222"/>
        <v/>
      </c>
      <c r="S981" s="163" t="str">
        <f ca="1">IF(AND(C981&lt;&gt;"",C981&lt;&gt;OFFSET(C981,1,0)),SUMIFS(M.1[Giá có thuế],M.1[Số ĐK],C981),"")</f>
        <v/>
      </c>
      <c r="T981" s="159"/>
      <c r="U981" s="161" t="str">
        <f>IF(T981="","",'Thông Tin Chung'!$L$3)</f>
        <v/>
      </c>
      <c r="V981" s="163" t="str">
        <f t="shared" ca="1" si="223"/>
        <v/>
      </c>
      <c r="W981" s="165"/>
      <c r="X981" s="155" t="str">
        <f ca="1">IF(C981="","",IF(OR(D981&lt;NgayBatDau,D981&gt;NgayKetThuc),"Ngày tháng phải nằm trong kỳ báo cáo",IF(AND(F981&lt;&gt;"",COUNTIF(D.3[Tên nhà cung cấp],F981)=0),"Tên NCC chưa khai báo trong DSNCC",IF(AND(G981&lt;&gt;"",COUNTIF(D.1[Tên sản phẩm],G981)=0),"SP này chưa khai báo trong DSSP",""))))</f>
        <v/>
      </c>
      <c r="Y981" s="23" t="str">
        <f t="shared" ca="1" si="225"/>
        <v/>
      </c>
      <c r="Z981" s="23" t="str">
        <f t="shared" ca="1" si="226"/>
        <v/>
      </c>
      <c r="AA981" s="23" t="str">
        <f t="shared" ca="1" si="227"/>
        <v/>
      </c>
    </row>
    <row r="982" spans="2:27" ht="27.75" customHeight="1" x14ac:dyDescent="0.2">
      <c r="B982" s="7">
        <f t="shared" si="214"/>
        <v>979</v>
      </c>
      <c r="C982" s="7" t="str">
        <f t="shared" ca="1" si="224"/>
        <v/>
      </c>
      <c r="D982" s="156" t="str">
        <f t="shared" ca="1" si="215"/>
        <v/>
      </c>
      <c r="E982" s="157" t="str">
        <f t="shared" ca="1" si="216"/>
        <v/>
      </c>
      <c r="F982" s="158" t="str">
        <f t="shared" ca="1" si="217"/>
        <v/>
      </c>
      <c r="G982" s="159"/>
      <c r="H982" s="159" t="str">
        <f>IF(G982="","",INDEX(D.1[Quy cách],MATCH(G982,D.1[Tên sản phẩm],0)))</f>
        <v/>
      </c>
      <c r="I982" s="160" t="str">
        <f>IF(G982="","",INDEX(D.1[ĐVT],MATCH(G982,D.1[Tên sản phẩm],0)))</f>
        <v/>
      </c>
      <c r="J982" s="162" t="str">
        <f>IF(G982="","",INDEX(D.1[Đơn giá nhập
(Hàng tồn đầu kỳ)],MATCH(G982,D.1[Tên sản phẩm],0)))</f>
        <v/>
      </c>
      <c r="K982" s="162" t="str">
        <f t="shared" si="218"/>
        <v/>
      </c>
      <c r="L982" s="159"/>
      <c r="M982" s="163" t="str">
        <f t="shared" si="219"/>
        <v/>
      </c>
      <c r="N982" s="164"/>
      <c r="O982" s="162"/>
      <c r="P982" s="163" t="str">
        <f t="shared" si="220"/>
        <v/>
      </c>
      <c r="Q982" s="164" t="str">
        <f t="shared" ca="1" si="221"/>
        <v/>
      </c>
      <c r="R982" s="163" t="str">
        <f t="shared" si="222"/>
        <v/>
      </c>
      <c r="S982" s="163" t="str">
        <f ca="1">IF(AND(C982&lt;&gt;"",C982&lt;&gt;OFFSET(C982,1,0)),SUMIFS(M.1[Giá có thuế],M.1[Số ĐK],C982),"")</f>
        <v/>
      </c>
      <c r="T982" s="159"/>
      <c r="U982" s="161" t="str">
        <f>IF(T982="","",'Thông Tin Chung'!$L$3)</f>
        <v/>
      </c>
      <c r="V982" s="163" t="str">
        <f t="shared" ca="1" si="223"/>
        <v/>
      </c>
      <c r="W982" s="165"/>
      <c r="X982" s="155" t="str">
        <f ca="1">IF(C982="","",IF(OR(D982&lt;NgayBatDau,D982&gt;NgayKetThuc),"Ngày tháng phải nằm trong kỳ báo cáo",IF(AND(F982&lt;&gt;"",COUNTIF(D.3[Tên nhà cung cấp],F982)=0),"Tên NCC chưa khai báo trong DSNCC",IF(AND(G982&lt;&gt;"",COUNTIF(D.1[Tên sản phẩm],G982)=0),"SP này chưa khai báo trong DSSP",""))))</f>
        <v/>
      </c>
      <c r="Y982" s="23" t="str">
        <f t="shared" ca="1" si="225"/>
        <v/>
      </c>
      <c r="Z982" s="23" t="str">
        <f t="shared" ca="1" si="226"/>
        <v/>
      </c>
      <c r="AA982" s="23" t="str">
        <f t="shared" ca="1" si="227"/>
        <v/>
      </c>
    </row>
    <row r="983" spans="2:27" ht="27.75" customHeight="1" x14ac:dyDescent="0.2">
      <c r="B983" s="7">
        <f t="shared" si="214"/>
        <v>980</v>
      </c>
      <c r="C983" s="7" t="str">
        <f t="shared" ca="1" si="224"/>
        <v/>
      </c>
      <c r="D983" s="156" t="str">
        <f t="shared" ca="1" si="215"/>
        <v/>
      </c>
      <c r="E983" s="157" t="str">
        <f t="shared" ca="1" si="216"/>
        <v/>
      </c>
      <c r="F983" s="158" t="str">
        <f t="shared" ca="1" si="217"/>
        <v/>
      </c>
      <c r="G983" s="159"/>
      <c r="H983" s="159" t="str">
        <f>IF(G983="","",INDEX(D.1[Quy cách],MATCH(G983,D.1[Tên sản phẩm],0)))</f>
        <v/>
      </c>
      <c r="I983" s="160" t="str">
        <f>IF(G983="","",INDEX(D.1[ĐVT],MATCH(G983,D.1[Tên sản phẩm],0)))</f>
        <v/>
      </c>
      <c r="J983" s="162" t="str">
        <f>IF(G983="","",INDEX(D.1[Đơn giá nhập
(Hàng tồn đầu kỳ)],MATCH(G983,D.1[Tên sản phẩm],0)))</f>
        <v/>
      </c>
      <c r="K983" s="162" t="str">
        <f t="shared" si="218"/>
        <v/>
      </c>
      <c r="L983" s="159"/>
      <c r="M983" s="163" t="str">
        <f t="shared" si="219"/>
        <v/>
      </c>
      <c r="N983" s="164"/>
      <c r="O983" s="162"/>
      <c r="P983" s="163" t="str">
        <f t="shared" si="220"/>
        <v/>
      </c>
      <c r="Q983" s="164" t="str">
        <f t="shared" ca="1" si="221"/>
        <v/>
      </c>
      <c r="R983" s="163" t="str">
        <f t="shared" si="222"/>
        <v/>
      </c>
      <c r="S983" s="163" t="str">
        <f ca="1">IF(AND(C983&lt;&gt;"",C983&lt;&gt;OFFSET(C983,1,0)),SUMIFS(M.1[Giá có thuế],M.1[Số ĐK],C983),"")</f>
        <v/>
      </c>
      <c r="T983" s="159"/>
      <c r="U983" s="161" t="str">
        <f>IF(T983="","",'Thông Tin Chung'!$L$3)</f>
        <v/>
      </c>
      <c r="V983" s="163" t="str">
        <f t="shared" ca="1" si="223"/>
        <v/>
      </c>
      <c r="W983" s="165"/>
      <c r="X983" s="155" t="str">
        <f ca="1">IF(C983="","",IF(OR(D983&lt;NgayBatDau,D983&gt;NgayKetThuc),"Ngày tháng phải nằm trong kỳ báo cáo",IF(AND(F983&lt;&gt;"",COUNTIF(D.3[Tên nhà cung cấp],F983)=0),"Tên NCC chưa khai báo trong DSNCC",IF(AND(G983&lt;&gt;"",COUNTIF(D.1[Tên sản phẩm],G983)=0),"SP này chưa khai báo trong DSSP",""))))</f>
        <v/>
      </c>
      <c r="Y983" s="23" t="str">
        <f t="shared" ca="1" si="225"/>
        <v/>
      </c>
      <c r="Z983" s="23" t="str">
        <f t="shared" ca="1" si="226"/>
        <v/>
      </c>
      <c r="AA983" s="23" t="str">
        <f t="shared" ca="1" si="227"/>
        <v/>
      </c>
    </row>
    <row r="984" spans="2:27" ht="27.75" customHeight="1" x14ac:dyDescent="0.2">
      <c r="B984" s="7">
        <f t="shared" si="214"/>
        <v>981</v>
      </c>
      <c r="C984" s="7" t="str">
        <f t="shared" ca="1" si="224"/>
        <v/>
      </c>
      <c r="D984" s="156" t="str">
        <f t="shared" ca="1" si="215"/>
        <v/>
      </c>
      <c r="E984" s="157" t="str">
        <f t="shared" ca="1" si="216"/>
        <v/>
      </c>
      <c r="F984" s="158" t="str">
        <f t="shared" ca="1" si="217"/>
        <v/>
      </c>
      <c r="G984" s="159"/>
      <c r="H984" s="159" t="str">
        <f>IF(G984="","",INDEX(D.1[Quy cách],MATCH(G984,D.1[Tên sản phẩm],0)))</f>
        <v/>
      </c>
      <c r="I984" s="160" t="str">
        <f>IF(G984="","",INDEX(D.1[ĐVT],MATCH(G984,D.1[Tên sản phẩm],0)))</f>
        <v/>
      </c>
      <c r="J984" s="162" t="str">
        <f>IF(G984="","",INDEX(D.1[Đơn giá nhập
(Hàng tồn đầu kỳ)],MATCH(G984,D.1[Tên sản phẩm],0)))</f>
        <v/>
      </c>
      <c r="K984" s="162" t="str">
        <f t="shared" si="218"/>
        <v/>
      </c>
      <c r="L984" s="159"/>
      <c r="M984" s="163" t="str">
        <f t="shared" si="219"/>
        <v/>
      </c>
      <c r="N984" s="164"/>
      <c r="O984" s="162"/>
      <c r="P984" s="163" t="str">
        <f t="shared" si="220"/>
        <v/>
      </c>
      <c r="Q984" s="164" t="str">
        <f t="shared" ca="1" si="221"/>
        <v/>
      </c>
      <c r="R984" s="163" t="str">
        <f t="shared" si="222"/>
        <v/>
      </c>
      <c r="S984" s="163" t="str">
        <f ca="1">IF(AND(C984&lt;&gt;"",C984&lt;&gt;OFFSET(C984,1,0)),SUMIFS(M.1[Giá có thuế],M.1[Số ĐK],C984),"")</f>
        <v/>
      </c>
      <c r="T984" s="159"/>
      <c r="U984" s="161" t="str">
        <f>IF(T984="","",'Thông Tin Chung'!$L$3)</f>
        <v/>
      </c>
      <c r="V984" s="163" t="str">
        <f t="shared" ca="1" si="223"/>
        <v/>
      </c>
      <c r="W984" s="165"/>
      <c r="X984" s="155" t="str">
        <f ca="1">IF(C984="","",IF(OR(D984&lt;NgayBatDau,D984&gt;NgayKetThuc),"Ngày tháng phải nằm trong kỳ báo cáo",IF(AND(F984&lt;&gt;"",COUNTIF(D.3[Tên nhà cung cấp],F984)=0),"Tên NCC chưa khai báo trong DSNCC",IF(AND(G984&lt;&gt;"",COUNTIF(D.1[Tên sản phẩm],G984)=0),"SP này chưa khai báo trong DSSP",""))))</f>
        <v/>
      </c>
      <c r="Y984" s="23" t="str">
        <f t="shared" ca="1" si="225"/>
        <v/>
      </c>
      <c r="Z984" s="23" t="str">
        <f t="shared" ca="1" si="226"/>
        <v/>
      </c>
      <c r="AA984" s="23" t="str">
        <f t="shared" ca="1" si="227"/>
        <v/>
      </c>
    </row>
    <row r="985" spans="2:27" ht="27.75" customHeight="1" x14ac:dyDescent="0.2">
      <c r="B985" s="7">
        <f t="shared" si="214"/>
        <v>982</v>
      </c>
      <c r="C985" s="7" t="str">
        <f t="shared" ca="1" si="224"/>
        <v/>
      </c>
      <c r="D985" s="156" t="str">
        <f t="shared" ca="1" si="215"/>
        <v/>
      </c>
      <c r="E985" s="157" t="str">
        <f t="shared" ca="1" si="216"/>
        <v/>
      </c>
      <c r="F985" s="158" t="str">
        <f t="shared" ca="1" si="217"/>
        <v/>
      </c>
      <c r="G985" s="159"/>
      <c r="H985" s="159" t="str">
        <f>IF(G985="","",INDEX(D.1[Quy cách],MATCH(G985,D.1[Tên sản phẩm],0)))</f>
        <v/>
      </c>
      <c r="I985" s="160" t="str">
        <f>IF(G985="","",INDEX(D.1[ĐVT],MATCH(G985,D.1[Tên sản phẩm],0)))</f>
        <v/>
      </c>
      <c r="J985" s="162" t="str">
        <f>IF(G985="","",INDEX(D.1[Đơn giá nhập
(Hàng tồn đầu kỳ)],MATCH(G985,D.1[Tên sản phẩm],0)))</f>
        <v/>
      </c>
      <c r="K985" s="162" t="str">
        <f t="shared" si="218"/>
        <v/>
      </c>
      <c r="L985" s="159"/>
      <c r="M985" s="163" t="str">
        <f t="shared" si="219"/>
        <v/>
      </c>
      <c r="N985" s="164"/>
      <c r="O985" s="162"/>
      <c r="P985" s="163" t="str">
        <f t="shared" si="220"/>
        <v/>
      </c>
      <c r="Q985" s="164" t="str">
        <f t="shared" ca="1" si="221"/>
        <v/>
      </c>
      <c r="R985" s="163" t="str">
        <f t="shared" si="222"/>
        <v/>
      </c>
      <c r="S985" s="163" t="str">
        <f ca="1">IF(AND(C985&lt;&gt;"",C985&lt;&gt;OFFSET(C985,1,0)),SUMIFS(M.1[Giá có thuế],M.1[Số ĐK],C985),"")</f>
        <v/>
      </c>
      <c r="T985" s="159"/>
      <c r="U985" s="161" t="str">
        <f>IF(T985="","",'Thông Tin Chung'!$L$3)</f>
        <v/>
      </c>
      <c r="V985" s="163" t="str">
        <f t="shared" ca="1" si="223"/>
        <v/>
      </c>
      <c r="W985" s="165"/>
      <c r="X985" s="155" t="str">
        <f ca="1">IF(C985="","",IF(OR(D985&lt;NgayBatDau,D985&gt;NgayKetThuc),"Ngày tháng phải nằm trong kỳ báo cáo",IF(AND(F985&lt;&gt;"",COUNTIF(D.3[Tên nhà cung cấp],F985)=0),"Tên NCC chưa khai báo trong DSNCC",IF(AND(G985&lt;&gt;"",COUNTIF(D.1[Tên sản phẩm],G985)=0),"SP này chưa khai báo trong DSSP",""))))</f>
        <v/>
      </c>
      <c r="Y985" s="23" t="str">
        <f t="shared" ca="1" si="225"/>
        <v/>
      </c>
      <c r="Z985" s="23" t="str">
        <f t="shared" ca="1" si="226"/>
        <v/>
      </c>
      <c r="AA985" s="23" t="str">
        <f t="shared" ca="1" si="227"/>
        <v/>
      </c>
    </row>
    <row r="986" spans="2:27" ht="27.75" customHeight="1" x14ac:dyDescent="0.2">
      <c r="B986" s="7">
        <f t="shared" si="214"/>
        <v>983</v>
      </c>
      <c r="C986" s="7" t="str">
        <f t="shared" ca="1" si="224"/>
        <v/>
      </c>
      <c r="D986" s="156" t="str">
        <f t="shared" ca="1" si="215"/>
        <v/>
      </c>
      <c r="E986" s="157" t="str">
        <f t="shared" ca="1" si="216"/>
        <v/>
      </c>
      <c r="F986" s="158" t="str">
        <f t="shared" ca="1" si="217"/>
        <v/>
      </c>
      <c r="G986" s="159"/>
      <c r="H986" s="159" t="str">
        <f>IF(G986="","",INDEX(D.1[Quy cách],MATCH(G986,D.1[Tên sản phẩm],0)))</f>
        <v/>
      </c>
      <c r="I986" s="160" t="str">
        <f>IF(G986="","",INDEX(D.1[ĐVT],MATCH(G986,D.1[Tên sản phẩm],0)))</f>
        <v/>
      </c>
      <c r="J986" s="162" t="str">
        <f>IF(G986="","",INDEX(D.1[Đơn giá nhập
(Hàng tồn đầu kỳ)],MATCH(G986,D.1[Tên sản phẩm],0)))</f>
        <v/>
      </c>
      <c r="K986" s="162" t="str">
        <f t="shared" si="218"/>
        <v/>
      </c>
      <c r="L986" s="159"/>
      <c r="M986" s="163" t="str">
        <f t="shared" si="219"/>
        <v/>
      </c>
      <c r="N986" s="164"/>
      <c r="O986" s="162"/>
      <c r="P986" s="163" t="str">
        <f t="shared" si="220"/>
        <v/>
      </c>
      <c r="Q986" s="164" t="str">
        <f t="shared" ca="1" si="221"/>
        <v/>
      </c>
      <c r="R986" s="163" t="str">
        <f t="shared" si="222"/>
        <v/>
      </c>
      <c r="S986" s="163" t="str">
        <f ca="1">IF(AND(C986&lt;&gt;"",C986&lt;&gt;OFFSET(C986,1,0)),SUMIFS(M.1[Giá có thuế],M.1[Số ĐK],C986),"")</f>
        <v/>
      </c>
      <c r="T986" s="159"/>
      <c r="U986" s="161" t="str">
        <f>IF(T986="","",'Thông Tin Chung'!$L$3)</f>
        <v/>
      </c>
      <c r="V986" s="163" t="str">
        <f t="shared" ca="1" si="223"/>
        <v/>
      </c>
      <c r="W986" s="165"/>
      <c r="X986" s="155" t="str">
        <f ca="1">IF(C986="","",IF(OR(D986&lt;NgayBatDau,D986&gt;NgayKetThuc),"Ngày tháng phải nằm trong kỳ báo cáo",IF(AND(F986&lt;&gt;"",COUNTIF(D.3[Tên nhà cung cấp],F986)=0),"Tên NCC chưa khai báo trong DSNCC",IF(AND(G986&lt;&gt;"",COUNTIF(D.1[Tên sản phẩm],G986)=0),"SP này chưa khai báo trong DSSP",""))))</f>
        <v/>
      </c>
      <c r="Y986" s="23" t="str">
        <f t="shared" ca="1" si="225"/>
        <v/>
      </c>
      <c r="Z986" s="23" t="str">
        <f t="shared" ca="1" si="226"/>
        <v/>
      </c>
      <c r="AA986" s="23" t="str">
        <f t="shared" ca="1" si="227"/>
        <v/>
      </c>
    </row>
    <row r="987" spans="2:27" ht="27.75" customHeight="1" x14ac:dyDescent="0.2">
      <c r="B987" s="7">
        <f t="shared" si="214"/>
        <v>984</v>
      </c>
      <c r="C987" s="7" t="str">
        <f t="shared" ca="1" si="224"/>
        <v/>
      </c>
      <c r="D987" s="156" t="str">
        <f t="shared" ca="1" si="215"/>
        <v/>
      </c>
      <c r="E987" s="157" t="str">
        <f t="shared" ca="1" si="216"/>
        <v/>
      </c>
      <c r="F987" s="158" t="str">
        <f t="shared" ca="1" si="217"/>
        <v/>
      </c>
      <c r="G987" s="159"/>
      <c r="H987" s="159" t="str">
        <f>IF(G987="","",INDEX(D.1[Quy cách],MATCH(G987,D.1[Tên sản phẩm],0)))</f>
        <v/>
      </c>
      <c r="I987" s="160" t="str">
        <f>IF(G987="","",INDEX(D.1[ĐVT],MATCH(G987,D.1[Tên sản phẩm],0)))</f>
        <v/>
      </c>
      <c r="J987" s="162" t="str">
        <f>IF(G987="","",INDEX(D.1[Đơn giá nhập
(Hàng tồn đầu kỳ)],MATCH(G987,D.1[Tên sản phẩm],0)))</f>
        <v/>
      </c>
      <c r="K987" s="162" t="str">
        <f t="shared" si="218"/>
        <v/>
      </c>
      <c r="L987" s="159"/>
      <c r="M987" s="163" t="str">
        <f t="shared" si="219"/>
        <v/>
      </c>
      <c r="N987" s="164"/>
      <c r="O987" s="162"/>
      <c r="P987" s="163" t="str">
        <f t="shared" si="220"/>
        <v/>
      </c>
      <c r="Q987" s="164" t="str">
        <f t="shared" ca="1" si="221"/>
        <v/>
      </c>
      <c r="R987" s="163" t="str">
        <f t="shared" si="222"/>
        <v/>
      </c>
      <c r="S987" s="163" t="str">
        <f ca="1">IF(AND(C987&lt;&gt;"",C987&lt;&gt;OFFSET(C987,1,0)),SUMIFS(M.1[Giá có thuế],M.1[Số ĐK],C987),"")</f>
        <v/>
      </c>
      <c r="T987" s="159"/>
      <c r="U987" s="161" t="str">
        <f>IF(T987="","",'Thông Tin Chung'!$L$3)</f>
        <v/>
      </c>
      <c r="V987" s="163" t="str">
        <f t="shared" ca="1" si="223"/>
        <v/>
      </c>
      <c r="W987" s="165"/>
      <c r="X987" s="155" t="str">
        <f ca="1">IF(C987="","",IF(OR(D987&lt;NgayBatDau,D987&gt;NgayKetThuc),"Ngày tháng phải nằm trong kỳ báo cáo",IF(AND(F987&lt;&gt;"",COUNTIF(D.3[Tên nhà cung cấp],F987)=0),"Tên NCC chưa khai báo trong DSNCC",IF(AND(G987&lt;&gt;"",COUNTIF(D.1[Tên sản phẩm],G987)=0),"SP này chưa khai báo trong DSSP",""))))</f>
        <v/>
      </c>
      <c r="Y987" s="23" t="str">
        <f t="shared" ca="1" si="225"/>
        <v/>
      </c>
      <c r="Z987" s="23" t="str">
        <f t="shared" ca="1" si="226"/>
        <v/>
      </c>
      <c r="AA987" s="23" t="str">
        <f t="shared" ca="1" si="227"/>
        <v/>
      </c>
    </row>
    <row r="988" spans="2:27" ht="27.75" customHeight="1" x14ac:dyDescent="0.2">
      <c r="B988" s="7">
        <f t="shared" si="214"/>
        <v>985</v>
      </c>
      <c r="C988" s="7" t="str">
        <f t="shared" ca="1" si="224"/>
        <v/>
      </c>
      <c r="D988" s="156" t="str">
        <f t="shared" ca="1" si="215"/>
        <v/>
      </c>
      <c r="E988" s="157" t="str">
        <f t="shared" ca="1" si="216"/>
        <v/>
      </c>
      <c r="F988" s="158" t="str">
        <f t="shared" ca="1" si="217"/>
        <v/>
      </c>
      <c r="G988" s="159"/>
      <c r="H988" s="159" t="str">
        <f>IF(G988="","",INDEX(D.1[Quy cách],MATCH(G988,D.1[Tên sản phẩm],0)))</f>
        <v/>
      </c>
      <c r="I988" s="160" t="str">
        <f>IF(G988="","",INDEX(D.1[ĐVT],MATCH(G988,D.1[Tên sản phẩm],0)))</f>
        <v/>
      </c>
      <c r="J988" s="162" t="str">
        <f>IF(G988="","",INDEX(D.1[Đơn giá nhập
(Hàng tồn đầu kỳ)],MATCH(G988,D.1[Tên sản phẩm],0)))</f>
        <v/>
      </c>
      <c r="K988" s="162" t="str">
        <f t="shared" si="218"/>
        <v/>
      </c>
      <c r="L988" s="159"/>
      <c r="M988" s="163" t="str">
        <f t="shared" si="219"/>
        <v/>
      </c>
      <c r="N988" s="164"/>
      <c r="O988" s="162"/>
      <c r="P988" s="163" t="str">
        <f t="shared" si="220"/>
        <v/>
      </c>
      <c r="Q988" s="164" t="str">
        <f t="shared" ca="1" si="221"/>
        <v/>
      </c>
      <c r="R988" s="163" t="str">
        <f t="shared" si="222"/>
        <v/>
      </c>
      <c r="S988" s="163" t="str">
        <f ca="1">IF(AND(C988&lt;&gt;"",C988&lt;&gt;OFFSET(C988,1,0)),SUMIFS(M.1[Giá có thuế],M.1[Số ĐK],C988),"")</f>
        <v/>
      </c>
      <c r="T988" s="159"/>
      <c r="U988" s="161" t="str">
        <f>IF(T988="","",'Thông Tin Chung'!$L$3)</f>
        <v/>
      </c>
      <c r="V988" s="163" t="str">
        <f t="shared" ca="1" si="223"/>
        <v/>
      </c>
      <c r="W988" s="165"/>
      <c r="X988" s="155" t="str">
        <f ca="1">IF(C988="","",IF(OR(D988&lt;NgayBatDau,D988&gt;NgayKetThuc),"Ngày tháng phải nằm trong kỳ báo cáo",IF(AND(F988&lt;&gt;"",COUNTIF(D.3[Tên nhà cung cấp],F988)=0),"Tên NCC chưa khai báo trong DSNCC",IF(AND(G988&lt;&gt;"",COUNTIF(D.1[Tên sản phẩm],G988)=0),"SP này chưa khai báo trong DSSP",""))))</f>
        <v/>
      </c>
      <c r="Y988" s="23" t="str">
        <f t="shared" ca="1" si="225"/>
        <v/>
      </c>
      <c r="Z988" s="23" t="str">
        <f t="shared" ca="1" si="226"/>
        <v/>
      </c>
      <c r="AA988" s="23" t="str">
        <f t="shared" ca="1" si="227"/>
        <v/>
      </c>
    </row>
    <row r="989" spans="2:27" ht="27.75" customHeight="1" x14ac:dyDescent="0.2">
      <c r="B989" s="7">
        <f t="shared" si="214"/>
        <v>986</v>
      </c>
      <c r="C989" s="7" t="str">
        <f t="shared" ca="1" si="224"/>
        <v/>
      </c>
      <c r="D989" s="156" t="str">
        <f t="shared" ca="1" si="215"/>
        <v/>
      </c>
      <c r="E989" s="157" t="str">
        <f t="shared" ca="1" si="216"/>
        <v/>
      </c>
      <c r="F989" s="158" t="str">
        <f t="shared" ca="1" si="217"/>
        <v/>
      </c>
      <c r="G989" s="159"/>
      <c r="H989" s="159" t="str">
        <f>IF(G989="","",INDEX(D.1[Quy cách],MATCH(G989,D.1[Tên sản phẩm],0)))</f>
        <v/>
      </c>
      <c r="I989" s="160" t="str">
        <f>IF(G989="","",INDEX(D.1[ĐVT],MATCH(G989,D.1[Tên sản phẩm],0)))</f>
        <v/>
      </c>
      <c r="J989" s="162" t="str">
        <f>IF(G989="","",INDEX(D.1[Đơn giá nhập
(Hàng tồn đầu kỳ)],MATCH(G989,D.1[Tên sản phẩm],0)))</f>
        <v/>
      </c>
      <c r="K989" s="162" t="str">
        <f t="shared" si="218"/>
        <v/>
      </c>
      <c r="L989" s="159"/>
      <c r="M989" s="163" t="str">
        <f t="shared" si="219"/>
        <v/>
      </c>
      <c r="N989" s="164"/>
      <c r="O989" s="162"/>
      <c r="P989" s="163" t="str">
        <f t="shared" si="220"/>
        <v/>
      </c>
      <c r="Q989" s="164" t="str">
        <f t="shared" ca="1" si="221"/>
        <v/>
      </c>
      <c r="R989" s="163" t="str">
        <f t="shared" si="222"/>
        <v/>
      </c>
      <c r="S989" s="163" t="str">
        <f ca="1">IF(AND(C989&lt;&gt;"",C989&lt;&gt;OFFSET(C989,1,0)),SUMIFS(M.1[Giá có thuế],M.1[Số ĐK],C989),"")</f>
        <v/>
      </c>
      <c r="T989" s="159"/>
      <c r="U989" s="161" t="str">
        <f>IF(T989="","",'Thông Tin Chung'!$L$3)</f>
        <v/>
      </c>
      <c r="V989" s="163" t="str">
        <f t="shared" ca="1" si="223"/>
        <v/>
      </c>
      <c r="W989" s="165"/>
      <c r="X989" s="155" t="str">
        <f ca="1">IF(C989="","",IF(OR(D989&lt;NgayBatDau,D989&gt;NgayKetThuc),"Ngày tháng phải nằm trong kỳ báo cáo",IF(AND(F989&lt;&gt;"",COUNTIF(D.3[Tên nhà cung cấp],F989)=0),"Tên NCC chưa khai báo trong DSNCC",IF(AND(G989&lt;&gt;"",COUNTIF(D.1[Tên sản phẩm],G989)=0),"SP này chưa khai báo trong DSSP",""))))</f>
        <v/>
      </c>
      <c r="Y989" s="23" t="str">
        <f t="shared" ca="1" si="225"/>
        <v/>
      </c>
      <c r="Z989" s="23" t="str">
        <f t="shared" ca="1" si="226"/>
        <v/>
      </c>
      <c r="AA989" s="23" t="str">
        <f t="shared" ca="1" si="227"/>
        <v/>
      </c>
    </row>
    <row r="990" spans="2:27" ht="27.75" customHeight="1" x14ac:dyDescent="0.2">
      <c r="B990" s="7">
        <f t="shared" si="214"/>
        <v>987</v>
      </c>
      <c r="C990" s="7" t="str">
        <f t="shared" ca="1" si="224"/>
        <v/>
      </c>
      <c r="D990" s="156" t="str">
        <f t="shared" ca="1" si="215"/>
        <v/>
      </c>
      <c r="E990" s="157" t="str">
        <f t="shared" ca="1" si="216"/>
        <v/>
      </c>
      <c r="F990" s="158" t="str">
        <f t="shared" ca="1" si="217"/>
        <v/>
      </c>
      <c r="G990" s="159"/>
      <c r="H990" s="159" t="str">
        <f>IF(G990="","",INDEX(D.1[Quy cách],MATCH(G990,D.1[Tên sản phẩm],0)))</f>
        <v/>
      </c>
      <c r="I990" s="160" t="str">
        <f>IF(G990="","",INDEX(D.1[ĐVT],MATCH(G990,D.1[Tên sản phẩm],0)))</f>
        <v/>
      </c>
      <c r="J990" s="162" t="str">
        <f>IF(G990="","",INDEX(D.1[Đơn giá nhập
(Hàng tồn đầu kỳ)],MATCH(G990,D.1[Tên sản phẩm],0)))</f>
        <v/>
      </c>
      <c r="K990" s="162" t="str">
        <f t="shared" si="218"/>
        <v/>
      </c>
      <c r="L990" s="159"/>
      <c r="M990" s="163" t="str">
        <f t="shared" si="219"/>
        <v/>
      </c>
      <c r="N990" s="164"/>
      <c r="O990" s="162"/>
      <c r="P990" s="163" t="str">
        <f t="shared" si="220"/>
        <v/>
      </c>
      <c r="Q990" s="164" t="str">
        <f t="shared" ca="1" si="221"/>
        <v/>
      </c>
      <c r="R990" s="163" t="str">
        <f t="shared" si="222"/>
        <v/>
      </c>
      <c r="S990" s="163" t="str">
        <f ca="1">IF(AND(C990&lt;&gt;"",C990&lt;&gt;OFFSET(C990,1,0)),SUMIFS(M.1[Giá có thuế],M.1[Số ĐK],C990),"")</f>
        <v/>
      </c>
      <c r="T990" s="159"/>
      <c r="U990" s="161" t="str">
        <f>IF(T990="","",'Thông Tin Chung'!$L$3)</f>
        <v/>
      </c>
      <c r="V990" s="163" t="str">
        <f t="shared" ca="1" si="223"/>
        <v/>
      </c>
      <c r="W990" s="165"/>
      <c r="X990" s="155" t="str">
        <f ca="1">IF(C990="","",IF(OR(D990&lt;NgayBatDau,D990&gt;NgayKetThuc),"Ngày tháng phải nằm trong kỳ báo cáo",IF(AND(F990&lt;&gt;"",COUNTIF(D.3[Tên nhà cung cấp],F990)=0),"Tên NCC chưa khai báo trong DSNCC",IF(AND(G990&lt;&gt;"",COUNTIF(D.1[Tên sản phẩm],G990)=0),"SP này chưa khai báo trong DSSP",""))))</f>
        <v/>
      </c>
      <c r="Y990" s="23" t="str">
        <f t="shared" ca="1" si="225"/>
        <v/>
      </c>
      <c r="Z990" s="23" t="str">
        <f t="shared" ca="1" si="226"/>
        <v/>
      </c>
      <c r="AA990" s="23" t="str">
        <f t="shared" ca="1" si="227"/>
        <v/>
      </c>
    </row>
    <row r="991" spans="2:27" ht="27.75" customHeight="1" x14ac:dyDescent="0.2">
      <c r="B991" s="7">
        <f t="shared" si="214"/>
        <v>988</v>
      </c>
      <c r="C991" s="7" t="str">
        <f t="shared" ca="1" si="224"/>
        <v/>
      </c>
      <c r="D991" s="156" t="str">
        <f t="shared" ca="1" si="215"/>
        <v/>
      </c>
      <c r="E991" s="157" t="str">
        <f t="shared" ca="1" si="216"/>
        <v/>
      </c>
      <c r="F991" s="158" t="str">
        <f t="shared" ca="1" si="217"/>
        <v/>
      </c>
      <c r="G991" s="159"/>
      <c r="H991" s="159" t="str">
        <f>IF(G991="","",INDEX(D.1[Quy cách],MATCH(G991,D.1[Tên sản phẩm],0)))</f>
        <v/>
      </c>
      <c r="I991" s="160" t="str">
        <f>IF(G991="","",INDEX(D.1[ĐVT],MATCH(G991,D.1[Tên sản phẩm],0)))</f>
        <v/>
      </c>
      <c r="J991" s="162" t="str">
        <f>IF(G991="","",INDEX(D.1[Đơn giá nhập
(Hàng tồn đầu kỳ)],MATCH(G991,D.1[Tên sản phẩm],0)))</f>
        <v/>
      </c>
      <c r="K991" s="162" t="str">
        <f t="shared" si="218"/>
        <v/>
      </c>
      <c r="L991" s="159"/>
      <c r="M991" s="163" t="str">
        <f t="shared" si="219"/>
        <v/>
      </c>
      <c r="N991" s="164"/>
      <c r="O991" s="162"/>
      <c r="P991" s="163" t="str">
        <f t="shared" si="220"/>
        <v/>
      </c>
      <c r="Q991" s="164" t="str">
        <f t="shared" ca="1" si="221"/>
        <v/>
      </c>
      <c r="R991" s="163" t="str">
        <f t="shared" si="222"/>
        <v/>
      </c>
      <c r="S991" s="163" t="str">
        <f ca="1">IF(AND(C991&lt;&gt;"",C991&lt;&gt;OFFSET(C991,1,0)),SUMIFS(M.1[Giá có thuế],M.1[Số ĐK],C991),"")</f>
        <v/>
      </c>
      <c r="T991" s="159"/>
      <c r="U991" s="161" t="str">
        <f>IF(T991="","",'Thông Tin Chung'!$L$3)</f>
        <v/>
      </c>
      <c r="V991" s="163" t="str">
        <f t="shared" ca="1" si="223"/>
        <v/>
      </c>
      <c r="W991" s="165"/>
      <c r="X991" s="155" t="str">
        <f ca="1">IF(C991="","",IF(OR(D991&lt;NgayBatDau,D991&gt;NgayKetThuc),"Ngày tháng phải nằm trong kỳ báo cáo",IF(AND(F991&lt;&gt;"",COUNTIF(D.3[Tên nhà cung cấp],F991)=0),"Tên NCC chưa khai báo trong DSNCC",IF(AND(G991&lt;&gt;"",COUNTIF(D.1[Tên sản phẩm],G991)=0),"SP này chưa khai báo trong DSSP",""))))</f>
        <v/>
      </c>
      <c r="Y991" s="23" t="str">
        <f t="shared" ca="1" si="225"/>
        <v/>
      </c>
      <c r="Z991" s="23" t="str">
        <f t="shared" ca="1" si="226"/>
        <v/>
      </c>
      <c r="AA991" s="23" t="str">
        <f t="shared" ca="1" si="227"/>
        <v/>
      </c>
    </row>
    <row r="992" spans="2:27" ht="27.75" customHeight="1" x14ac:dyDescent="0.2">
      <c r="B992" s="7">
        <f t="shared" si="214"/>
        <v>989</v>
      </c>
      <c r="C992" s="7" t="str">
        <f t="shared" ca="1" si="224"/>
        <v/>
      </c>
      <c r="D992" s="156" t="str">
        <f t="shared" ca="1" si="215"/>
        <v/>
      </c>
      <c r="E992" s="157" t="str">
        <f t="shared" ca="1" si="216"/>
        <v/>
      </c>
      <c r="F992" s="158" t="str">
        <f t="shared" ca="1" si="217"/>
        <v/>
      </c>
      <c r="G992" s="159"/>
      <c r="H992" s="159" t="str">
        <f>IF(G992="","",INDEX(D.1[Quy cách],MATCH(G992,D.1[Tên sản phẩm],0)))</f>
        <v/>
      </c>
      <c r="I992" s="160" t="str">
        <f>IF(G992="","",INDEX(D.1[ĐVT],MATCH(G992,D.1[Tên sản phẩm],0)))</f>
        <v/>
      </c>
      <c r="J992" s="162" t="str">
        <f>IF(G992="","",INDEX(D.1[Đơn giá nhập
(Hàng tồn đầu kỳ)],MATCH(G992,D.1[Tên sản phẩm],0)))</f>
        <v/>
      </c>
      <c r="K992" s="162" t="str">
        <f t="shared" si="218"/>
        <v/>
      </c>
      <c r="L992" s="159"/>
      <c r="M992" s="163" t="str">
        <f t="shared" si="219"/>
        <v/>
      </c>
      <c r="N992" s="164"/>
      <c r="O992" s="162"/>
      <c r="P992" s="163" t="str">
        <f t="shared" si="220"/>
        <v/>
      </c>
      <c r="Q992" s="164" t="str">
        <f t="shared" ca="1" si="221"/>
        <v/>
      </c>
      <c r="R992" s="163" t="str">
        <f t="shared" si="222"/>
        <v/>
      </c>
      <c r="S992" s="163" t="str">
        <f ca="1">IF(AND(C992&lt;&gt;"",C992&lt;&gt;OFFSET(C992,1,0)),SUMIFS(M.1[Giá có thuế],M.1[Số ĐK],C992),"")</f>
        <v/>
      </c>
      <c r="T992" s="159"/>
      <c r="U992" s="161" t="str">
        <f>IF(T992="","",'Thông Tin Chung'!$L$3)</f>
        <v/>
      </c>
      <c r="V992" s="163" t="str">
        <f t="shared" ca="1" si="223"/>
        <v/>
      </c>
      <c r="W992" s="165"/>
      <c r="X992" s="155" t="str">
        <f ca="1">IF(C992="","",IF(OR(D992&lt;NgayBatDau,D992&gt;NgayKetThuc),"Ngày tháng phải nằm trong kỳ báo cáo",IF(AND(F992&lt;&gt;"",COUNTIF(D.3[Tên nhà cung cấp],F992)=0),"Tên NCC chưa khai báo trong DSNCC",IF(AND(G992&lt;&gt;"",COUNTIF(D.1[Tên sản phẩm],G992)=0),"SP này chưa khai báo trong DSSP",""))))</f>
        <v/>
      </c>
      <c r="Y992" s="23" t="str">
        <f t="shared" ca="1" si="225"/>
        <v/>
      </c>
      <c r="Z992" s="23" t="str">
        <f t="shared" ca="1" si="226"/>
        <v/>
      </c>
      <c r="AA992" s="23" t="str">
        <f t="shared" ca="1" si="227"/>
        <v/>
      </c>
    </row>
    <row r="993" spans="2:27" ht="27.75" customHeight="1" x14ac:dyDescent="0.2">
      <c r="B993" s="7">
        <f t="shared" si="214"/>
        <v>990</v>
      </c>
      <c r="C993" s="7" t="str">
        <f t="shared" ca="1" si="224"/>
        <v/>
      </c>
      <c r="D993" s="156" t="str">
        <f t="shared" ca="1" si="215"/>
        <v/>
      </c>
      <c r="E993" s="157" t="str">
        <f t="shared" ca="1" si="216"/>
        <v/>
      </c>
      <c r="F993" s="158" t="str">
        <f t="shared" ca="1" si="217"/>
        <v/>
      </c>
      <c r="G993" s="159"/>
      <c r="H993" s="159" t="str">
        <f>IF(G993="","",INDEX(D.1[Quy cách],MATCH(G993,D.1[Tên sản phẩm],0)))</f>
        <v/>
      </c>
      <c r="I993" s="160" t="str">
        <f>IF(G993="","",INDEX(D.1[ĐVT],MATCH(G993,D.1[Tên sản phẩm],0)))</f>
        <v/>
      </c>
      <c r="J993" s="162" t="str">
        <f>IF(G993="","",INDEX(D.1[Đơn giá nhập
(Hàng tồn đầu kỳ)],MATCH(G993,D.1[Tên sản phẩm],0)))</f>
        <v/>
      </c>
      <c r="K993" s="162" t="str">
        <f t="shared" si="218"/>
        <v/>
      </c>
      <c r="L993" s="159"/>
      <c r="M993" s="163" t="str">
        <f t="shared" si="219"/>
        <v/>
      </c>
      <c r="N993" s="164"/>
      <c r="O993" s="162"/>
      <c r="P993" s="163" t="str">
        <f t="shared" si="220"/>
        <v/>
      </c>
      <c r="Q993" s="164" t="str">
        <f t="shared" ca="1" si="221"/>
        <v/>
      </c>
      <c r="R993" s="163" t="str">
        <f t="shared" si="222"/>
        <v/>
      </c>
      <c r="S993" s="163" t="str">
        <f ca="1">IF(AND(C993&lt;&gt;"",C993&lt;&gt;OFFSET(C993,1,0)),SUMIFS(M.1[Giá có thuế],M.1[Số ĐK],C993),"")</f>
        <v/>
      </c>
      <c r="T993" s="159"/>
      <c r="U993" s="161" t="str">
        <f>IF(T993="","",'Thông Tin Chung'!$L$3)</f>
        <v/>
      </c>
      <c r="V993" s="163" t="str">
        <f t="shared" ca="1" si="223"/>
        <v/>
      </c>
      <c r="W993" s="165"/>
      <c r="X993" s="155" t="str">
        <f ca="1">IF(C993="","",IF(OR(D993&lt;NgayBatDau,D993&gt;NgayKetThuc),"Ngày tháng phải nằm trong kỳ báo cáo",IF(AND(F993&lt;&gt;"",COUNTIF(D.3[Tên nhà cung cấp],F993)=0),"Tên NCC chưa khai báo trong DSNCC",IF(AND(G993&lt;&gt;"",COUNTIF(D.1[Tên sản phẩm],G993)=0),"SP này chưa khai báo trong DSSP",""))))</f>
        <v/>
      </c>
      <c r="Y993" s="23" t="str">
        <f t="shared" ca="1" si="225"/>
        <v/>
      </c>
      <c r="Z993" s="23" t="str">
        <f t="shared" ca="1" si="226"/>
        <v/>
      </c>
      <c r="AA993" s="23" t="str">
        <f t="shared" ca="1" si="227"/>
        <v/>
      </c>
    </row>
    <row r="994" spans="2:27" ht="27.75" customHeight="1" x14ac:dyDescent="0.2">
      <c r="B994" s="7">
        <f t="shared" si="214"/>
        <v>991</v>
      </c>
      <c r="C994" s="7" t="str">
        <f t="shared" ca="1" si="224"/>
        <v/>
      </c>
      <c r="D994" s="156" t="str">
        <f t="shared" ca="1" si="215"/>
        <v/>
      </c>
      <c r="E994" s="157" t="str">
        <f t="shared" ca="1" si="216"/>
        <v/>
      </c>
      <c r="F994" s="158" t="str">
        <f t="shared" ca="1" si="217"/>
        <v/>
      </c>
      <c r="G994" s="159"/>
      <c r="H994" s="159" t="str">
        <f>IF(G994="","",INDEX(D.1[Quy cách],MATCH(G994,D.1[Tên sản phẩm],0)))</f>
        <v/>
      </c>
      <c r="I994" s="160" t="str">
        <f>IF(G994="","",INDEX(D.1[ĐVT],MATCH(G994,D.1[Tên sản phẩm],0)))</f>
        <v/>
      </c>
      <c r="J994" s="162" t="str">
        <f>IF(G994="","",INDEX(D.1[Đơn giá nhập
(Hàng tồn đầu kỳ)],MATCH(G994,D.1[Tên sản phẩm],0)))</f>
        <v/>
      </c>
      <c r="K994" s="162" t="str">
        <f t="shared" si="218"/>
        <v/>
      </c>
      <c r="L994" s="159"/>
      <c r="M994" s="163" t="str">
        <f t="shared" si="219"/>
        <v/>
      </c>
      <c r="N994" s="164"/>
      <c r="O994" s="162"/>
      <c r="P994" s="163" t="str">
        <f t="shared" si="220"/>
        <v/>
      </c>
      <c r="Q994" s="164" t="str">
        <f t="shared" ca="1" si="221"/>
        <v/>
      </c>
      <c r="R994" s="163" t="str">
        <f t="shared" si="222"/>
        <v/>
      </c>
      <c r="S994" s="163" t="str">
        <f ca="1">IF(AND(C994&lt;&gt;"",C994&lt;&gt;OFFSET(C994,1,0)),SUMIFS(M.1[Giá có thuế],M.1[Số ĐK],C994),"")</f>
        <v/>
      </c>
      <c r="T994" s="159"/>
      <c r="U994" s="161" t="str">
        <f>IF(T994="","",'Thông Tin Chung'!$L$3)</f>
        <v/>
      </c>
      <c r="V994" s="163" t="str">
        <f t="shared" ca="1" si="223"/>
        <v/>
      </c>
      <c r="W994" s="165"/>
      <c r="X994" s="155" t="str">
        <f ca="1">IF(C994="","",IF(OR(D994&lt;NgayBatDau,D994&gt;NgayKetThuc),"Ngày tháng phải nằm trong kỳ báo cáo",IF(AND(F994&lt;&gt;"",COUNTIF(D.3[Tên nhà cung cấp],F994)=0),"Tên NCC chưa khai báo trong DSNCC",IF(AND(G994&lt;&gt;"",COUNTIF(D.1[Tên sản phẩm],G994)=0),"SP này chưa khai báo trong DSSP",""))))</f>
        <v/>
      </c>
      <c r="Y994" s="23" t="str">
        <f t="shared" ca="1" si="225"/>
        <v/>
      </c>
      <c r="Z994" s="23" t="str">
        <f t="shared" ca="1" si="226"/>
        <v/>
      </c>
      <c r="AA994" s="23" t="str">
        <f t="shared" ca="1" si="227"/>
        <v/>
      </c>
    </row>
    <row r="995" spans="2:27" ht="27.75" customHeight="1" x14ac:dyDescent="0.2">
      <c r="B995" s="7">
        <f t="shared" si="214"/>
        <v>992</v>
      </c>
      <c r="C995" s="7" t="str">
        <f t="shared" ca="1" si="224"/>
        <v/>
      </c>
      <c r="D995" s="156" t="str">
        <f t="shared" ca="1" si="215"/>
        <v/>
      </c>
      <c r="E995" s="157" t="str">
        <f t="shared" ca="1" si="216"/>
        <v/>
      </c>
      <c r="F995" s="158" t="str">
        <f t="shared" ca="1" si="217"/>
        <v/>
      </c>
      <c r="G995" s="159"/>
      <c r="H995" s="159" t="str">
        <f>IF(G995="","",INDEX(D.1[Quy cách],MATCH(G995,D.1[Tên sản phẩm],0)))</f>
        <v/>
      </c>
      <c r="I995" s="160" t="str">
        <f>IF(G995="","",INDEX(D.1[ĐVT],MATCH(G995,D.1[Tên sản phẩm],0)))</f>
        <v/>
      </c>
      <c r="J995" s="162" t="str">
        <f>IF(G995="","",INDEX(D.1[Đơn giá nhập
(Hàng tồn đầu kỳ)],MATCH(G995,D.1[Tên sản phẩm],0)))</f>
        <v/>
      </c>
      <c r="K995" s="162" t="str">
        <f t="shared" si="218"/>
        <v/>
      </c>
      <c r="L995" s="159"/>
      <c r="M995" s="163" t="str">
        <f t="shared" si="219"/>
        <v/>
      </c>
      <c r="N995" s="164"/>
      <c r="O995" s="162"/>
      <c r="P995" s="163" t="str">
        <f t="shared" si="220"/>
        <v/>
      </c>
      <c r="Q995" s="164" t="str">
        <f t="shared" ca="1" si="221"/>
        <v/>
      </c>
      <c r="R995" s="163" t="str">
        <f t="shared" si="222"/>
        <v/>
      </c>
      <c r="S995" s="163" t="str">
        <f ca="1">IF(AND(C995&lt;&gt;"",C995&lt;&gt;OFFSET(C995,1,0)),SUMIFS(M.1[Giá có thuế],M.1[Số ĐK],C995),"")</f>
        <v/>
      </c>
      <c r="T995" s="159"/>
      <c r="U995" s="161" t="str">
        <f>IF(T995="","",'Thông Tin Chung'!$L$3)</f>
        <v/>
      </c>
      <c r="V995" s="163" t="str">
        <f t="shared" ca="1" si="223"/>
        <v/>
      </c>
      <c r="W995" s="165"/>
      <c r="X995" s="155" t="str">
        <f ca="1">IF(C995="","",IF(OR(D995&lt;NgayBatDau,D995&gt;NgayKetThuc),"Ngày tháng phải nằm trong kỳ báo cáo",IF(AND(F995&lt;&gt;"",COUNTIF(D.3[Tên nhà cung cấp],F995)=0),"Tên NCC chưa khai báo trong DSNCC",IF(AND(G995&lt;&gt;"",COUNTIF(D.1[Tên sản phẩm],G995)=0),"SP này chưa khai báo trong DSSP",""))))</f>
        <v/>
      </c>
      <c r="Y995" s="23" t="str">
        <f t="shared" ca="1" si="225"/>
        <v/>
      </c>
      <c r="Z995" s="23" t="str">
        <f t="shared" ca="1" si="226"/>
        <v/>
      </c>
      <c r="AA995" s="23" t="str">
        <f t="shared" ca="1" si="227"/>
        <v/>
      </c>
    </row>
    <row r="996" spans="2:27" ht="27.75" customHeight="1" x14ac:dyDescent="0.2">
      <c r="B996" s="7">
        <f t="shared" si="214"/>
        <v>993</v>
      </c>
      <c r="C996" s="7" t="str">
        <f t="shared" ca="1" si="224"/>
        <v/>
      </c>
      <c r="D996" s="156" t="str">
        <f t="shared" ca="1" si="215"/>
        <v/>
      </c>
      <c r="E996" s="157" t="str">
        <f t="shared" ca="1" si="216"/>
        <v/>
      </c>
      <c r="F996" s="158" t="str">
        <f t="shared" ca="1" si="217"/>
        <v/>
      </c>
      <c r="G996" s="159"/>
      <c r="H996" s="159" t="str">
        <f>IF(G996="","",INDEX(D.1[Quy cách],MATCH(G996,D.1[Tên sản phẩm],0)))</f>
        <v/>
      </c>
      <c r="I996" s="160" t="str">
        <f>IF(G996="","",INDEX(D.1[ĐVT],MATCH(G996,D.1[Tên sản phẩm],0)))</f>
        <v/>
      </c>
      <c r="J996" s="162" t="str">
        <f>IF(G996="","",INDEX(D.1[Đơn giá nhập
(Hàng tồn đầu kỳ)],MATCH(G996,D.1[Tên sản phẩm],0)))</f>
        <v/>
      </c>
      <c r="K996" s="162" t="str">
        <f t="shared" si="218"/>
        <v/>
      </c>
      <c r="L996" s="159"/>
      <c r="M996" s="163" t="str">
        <f t="shared" si="219"/>
        <v/>
      </c>
      <c r="N996" s="164"/>
      <c r="O996" s="162"/>
      <c r="P996" s="163" t="str">
        <f t="shared" si="220"/>
        <v/>
      </c>
      <c r="Q996" s="164" t="str">
        <f t="shared" ca="1" si="221"/>
        <v/>
      </c>
      <c r="R996" s="163" t="str">
        <f t="shared" si="222"/>
        <v/>
      </c>
      <c r="S996" s="163" t="str">
        <f ca="1">IF(AND(C996&lt;&gt;"",C996&lt;&gt;OFFSET(C996,1,0)),SUMIFS(M.1[Giá có thuế],M.1[Số ĐK],C996),"")</f>
        <v/>
      </c>
      <c r="T996" s="159"/>
      <c r="U996" s="161" t="str">
        <f>IF(T996="","",'Thông Tin Chung'!$L$3)</f>
        <v/>
      </c>
      <c r="V996" s="163" t="str">
        <f t="shared" ca="1" si="223"/>
        <v/>
      </c>
      <c r="W996" s="165"/>
      <c r="X996" s="155" t="str">
        <f ca="1">IF(C996="","",IF(OR(D996&lt;NgayBatDau,D996&gt;NgayKetThuc),"Ngày tháng phải nằm trong kỳ báo cáo",IF(AND(F996&lt;&gt;"",COUNTIF(D.3[Tên nhà cung cấp],F996)=0),"Tên NCC chưa khai báo trong DSNCC",IF(AND(G996&lt;&gt;"",COUNTIF(D.1[Tên sản phẩm],G996)=0),"SP này chưa khai báo trong DSSP",""))))</f>
        <v/>
      </c>
      <c r="Y996" s="23" t="str">
        <f t="shared" ca="1" si="225"/>
        <v/>
      </c>
      <c r="Z996" s="23" t="str">
        <f t="shared" ca="1" si="226"/>
        <v/>
      </c>
      <c r="AA996" s="23" t="str">
        <f t="shared" ca="1" si="227"/>
        <v/>
      </c>
    </row>
    <row r="997" spans="2:27" ht="27.75" customHeight="1" x14ac:dyDescent="0.2">
      <c r="B997" s="7">
        <f t="shared" si="214"/>
        <v>994</v>
      </c>
      <c r="C997" s="7" t="str">
        <f t="shared" ca="1" si="224"/>
        <v/>
      </c>
      <c r="D997" s="156" t="str">
        <f t="shared" ca="1" si="215"/>
        <v/>
      </c>
      <c r="E997" s="157" t="str">
        <f t="shared" ca="1" si="216"/>
        <v/>
      </c>
      <c r="F997" s="158" t="str">
        <f t="shared" ca="1" si="217"/>
        <v/>
      </c>
      <c r="G997" s="159"/>
      <c r="H997" s="159" t="str">
        <f>IF(G997="","",INDEX(D.1[Quy cách],MATCH(G997,D.1[Tên sản phẩm],0)))</f>
        <v/>
      </c>
      <c r="I997" s="160" t="str">
        <f>IF(G997="","",INDEX(D.1[ĐVT],MATCH(G997,D.1[Tên sản phẩm],0)))</f>
        <v/>
      </c>
      <c r="J997" s="162" t="str">
        <f>IF(G997="","",INDEX(D.1[Đơn giá nhập
(Hàng tồn đầu kỳ)],MATCH(G997,D.1[Tên sản phẩm],0)))</f>
        <v/>
      </c>
      <c r="K997" s="162" t="str">
        <f t="shared" si="218"/>
        <v/>
      </c>
      <c r="L997" s="159"/>
      <c r="M997" s="163" t="str">
        <f t="shared" si="219"/>
        <v/>
      </c>
      <c r="N997" s="164"/>
      <c r="O997" s="162"/>
      <c r="P997" s="163" t="str">
        <f t="shared" si="220"/>
        <v/>
      </c>
      <c r="Q997" s="164" t="str">
        <f t="shared" ca="1" si="221"/>
        <v/>
      </c>
      <c r="R997" s="163" t="str">
        <f t="shared" si="222"/>
        <v/>
      </c>
      <c r="S997" s="163" t="str">
        <f ca="1">IF(AND(C997&lt;&gt;"",C997&lt;&gt;OFFSET(C997,1,0)),SUMIFS(M.1[Giá có thuế],M.1[Số ĐK],C997),"")</f>
        <v/>
      </c>
      <c r="T997" s="159"/>
      <c r="U997" s="161" t="str">
        <f>IF(T997="","",'Thông Tin Chung'!$L$3)</f>
        <v/>
      </c>
      <c r="V997" s="163" t="str">
        <f t="shared" ca="1" si="223"/>
        <v/>
      </c>
      <c r="W997" s="165"/>
      <c r="X997" s="155" t="str">
        <f ca="1">IF(C997="","",IF(OR(D997&lt;NgayBatDau,D997&gt;NgayKetThuc),"Ngày tháng phải nằm trong kỳ báo cáo",IF(AND(F997&lt;&gt;"",COUNTIF(D.3[Tên nhà cung cấp],F997)=0),"Tên NCC chưa khai báo trong DSNCC",IF(AND(G997&lt;&gt;"",COUNTIF(D.1[Tên sản phẩm],G997)=0),"SP này chưa khai báo trong DSSP",""))))</f>
        <v/>
      </c>
      <c r="Y997" s="23" t="str">
        <f t="shared" ca="1" si="225"/>
        <v/>
      </c>
      <c r="Z997" s="23" t="str">
        <f t="shared" ca="1" si="226"/>
        <v/>
      </c>
      <c r="AA997" s="23" t="str">
        <f t="shared" ca="1" si="227"/>
        <v/>
      </c>
    </row>
    <row r="998" spans="2:27" ht="27.75" customHeight="1" x14ac:dyDescent="0.2">
      <c r="B998" s="7">
        <f t="shared" si="214"/>
        <v>995</v>
      </c>
      <c r="C998" s="7" t="str">
        <f t="shared" ca="1" si="224"/>
        <v/>
      </c>
      <c r="D998" s="156" t="str">
        <f t="shared" ca="1" si="215"/>
        <v/>
      </c>
      <c r="E998" s="157" t="str">
        <f t="shared" ca="1" si="216"/>
        <v/>
      </c>
      <c r="F998" s="158" t="str">
        <f t="shared" ca="1" si="217"/>
        <v/>
      </c>
      <c r="G998" s="159"/>
      <c r="H998" s="159" t="str">
        <f>IF(G998="","",INDEX(D.1[Quy cách],MATCH(G998,D.1[Tên sản phẩm],0)))</f>
        <v/>
      </c>
      <c r="I998" s="160" t="str">
        <f>IF(G998="","",INDEX(D.1[ĐVT],MATCH(G998,D.1[Tên sản phẩm],0)))</f>
        <v/>
      </c>
      <c r="J998" s="162" t="str">
        <f>IF(G998="","",INDEX(D.1[Đơn giá nhập
(Hàng tồn đầu kỳ)],MATCH(G998,D.1[Tên sản phẩm],0)))</f>
        <v/>
      </c>
      <c r="K998" s="162" t="str">
        <f t="shared" si="218"/>
        <v/>
      </c>
      <c r="L998" s="159"/>
      <c r="M998" s="163" t="str">
        <f t="shared" si="219"/>
        <v/>
      </c>
      <c r="N998" s="164"/>
      <c r="O998" s="162"/>
      <c r="P998" s="163" t="str">
        <f t="shared" si="220"/>
        <v/>
      </c>
      <c r="Q998" s="164" t="str">
        <f t="shared" ca="1" si="221"/>
        <v/>
      </c>
      <c r="R998" s="163" t="str">
        <f t="shared" si="222"/>
        <v/>
      </c>
      <c r="S998" s="163" t="str">
        <f ca="1">IF(AND(C998&lt;&gt;"",C998&lt;&gt;OFFSET(C998,1,0)),SUMIFS(M.1[Giá có thuế],M.1[Số ĐK],C998),"")</f>
        <v/>
      </c>
      <c r="T998" s="159"/>
      <c r="U998" s="161" t="str">
        <f>IF(T998="","",'Thông Tin Chung'!$L$3)</f>
        <v/>
      </c>
      <c r="V998" s="163" t="str">
        <f t="shared" ca="1" si="223"/>
        <v/>
      </c>
      <c r="W998" s="165"/>
      <c r="X998" s="155" t="str">
        <f ca="1">IF(C998="","",IF(OR(D998&lt;NgayBatDau,D998&gt;NgayKetThuc),"Ngày tháng phải nằm trong kỳ báo cáo",IF(AND(F998&lt;&gt;"",COUNTIF(D.3[Tên nhà cung cấp],F998)=0),"Tên NCC chưa khai báo trong DSNCC",IF(AND(G998&lt;&gt;"",COUNTIF(D.1[Tên sản phẩm],G998)=0),"SP này chưa khai báo trong DSSP",""))))</f>
        <v/>
      </c>
      <c r="Y998" s="23" t="str">
        <f t="shared" ca="1" si="225"/>
        <v/>
      </c>
      <c r="Z998" s="23" t="str">
        <f t="shared" ca="1" si="226"/>
        <v/>
      </c>
      <c r="AA998" s="23" t="str">
        <f t="shared" ca="1" si="227"/>
        <v/>
      </c>
    </row>
    <row r="999" spans="2:27" ht="27.75" customHeight="1" x14ac:dyDescent="0.2">
      <c r="B999" s="7">
        <f t="shared" si="214"/>
        <v>996</v>
      </c>
      <c r="C999" s="7" t="str">
        <f t="shared" ca="1" si="224"/>
        <v/>
      </c>
      <c r="D999" s="156" t="str">
        <f t="shared" ca="1" si="215"/>
        <v/>
      </c>
      <c r="E999" s="157" t="str">
        <f t="shared" ca="1" si="216"/>
        <v/>
      </c>
      <c r="F999" s="158" t="str">
        <f t="shared" ca="1" si="217"/>
        <v/>
      </c>
      <c r="G999" s="159"/>
      <c r="H999" s="159" t="str">
        <f>IF(G999="","",INDEX(D.1[Quy cách],MATCH(G999,D.1[Tên sản phẩm],0)))</f>
        <v/>
      </c>
      <c r="I999" s="160" t="str">
        <f>IF(G999="","",INDEX(D.1[ĐVT],MATCH(G999,D.1[Tên sản phẩm],0)))</f>
        <v/>
      </c>
      <c r="J999" s="162" t="str">
        <f>IF(G999="","",INDEX(D.1[Đơn giá nhập
(Hàng tồn đầu kỳ)],MATCH(G999,D.1[Tên sản phẩm],0)))</f>
        <v/>
      </c>
      <c r="K999" s="162" t="str">
        <f t="shared" si="218"/>
        <v/>
      </c>
      <c r="L999" s="159"/>
      <c r="M999" s="163" t="str">
        <f t="shared" si="219"/>
        <v/>
      </c>
      <c r="N999" s="164"/>
      <c r="O999" s="162"/>
      <c r="P999" s="163" t="str">
        <f t="shared" si="220"/>
        <v/>
      </c>
      <c r="Q999" s="164" t="str">
        <f t="shared" ca="1" si="221"/>
        <v/>
      </c>
      <c r="R999" s="163" t="str">
        <f t="shared" si="222"/>
        <v/>
      </c>
      <c r="S999" s="163" t="str">
        <f ca="1">IF(AND(C999&lt;&gt;"",C999&lt;&gt;OFFSET(C999,1,0)),SUMIFS(M.1[Giá có thuế],M.1[Số ĐK],C999),"")</f>
        <v/>
      </c>
      <c r="T999" s="159"/>
      <c r="U999" s="161" t="str">
        <f>IF(T999="","",'Thông Tin Chung'!$L$3)</f>
        <v/>
      </c>
      <c r="V999" s="163" t="str">
        <f t="shared" ca="1" si="223"/>
        <v/>
      </c>
      <c r="W999" s="165"/>
      <c r="X999" s="155" t="str">
        <f ca="1">IF(C999="","",IF(OR(D999&lt;NgayBatDau,D999&gt;NgayKetThuc),"Ngày tháng phải nằm trong kỳ báo cáo",IF(AND(F999&lt;&gt;"",COUNTIF(D.3[Tên nhà cung cấp],F999)=0),"Tên NCC chưa khai báo trong DSNCC",IF(AND(G999&lt;&gt;"",COUNTIF(D.1[Tên sản phẩm],G999)=0),"SP này chưa khai báo trong DSSP",""))))</f>
        <v/>
      </c>
      <c r="Y999" s="23" t="str">
        <f t="shared" ca="1" si="225"/>
        <v/>
      </c>
      <c r="Z999" s="23" t="str">
        <f t="shared" ca="1" si="226"/>
        <v/>
      </c>
      <c r="AA999" s="23" t="str">
        <f t="shared" ca="1" si="227"/>
        <v/>
      </c>
    </row>
    <row r="1000" spans="2:27" ht="27.75" customHeight="1" x14ac:dyDescent="0.2">
      <c r="B1000" s="7">
        <f t="shared" si="214"/>
        <v>997</v>
      </c>
      <c r="C1000" s="7" t="str">
        <f t="shared" ca="1" si="224"/>
        <v/>
      </c>
      <c r="D1000" s="156" t="str">
        <f t="shared" ca="1" si="215"/>
        <v/>
      </c>
      <c r="E1000" s="157" t="str">
        <f t="shared" ca="1" si="216"/>
        <v/>
      </c>
      <c r="F1000" s="158" t="str">
        <f t="shared" ca="1" si="217"/>
        <v/>
      </c>
      <c r="G1000" s="159"/>
      <c r="H1000" s="159" t="str">
        <f>IF(G1000="","",INDEX(D.1[Quy cách],MATCH(G1000,D.1[Tên sản phẩm],0)))</f>
        <v/>
      </c>
      <c r="I1000" s="160" t="str">
        <f>IF(G1000="","",INDEX(D.1[ĐVT],MATCH(G1000,D.1[Tên sản phẩm],0)))</f>
        <v/>
      </c>
      <c r="J1000" s="162" t="str">
        <f>IF(G1000="","",INDEX(D.1[Đơn giá nhập
(Hàng tồn đầu kỳ)],MATCH(G1000,D.1[Tên sản phẩm],0)))</f>
        <v/>
      </c>
      <c r="K1000" s="162" t="str">
        <f t="shared" si="218"/>
        <v/>
      </c>
      <c r="L1000" s="159"/>
      <c r="M1000" s="163" t="str">
        <f t="shared" si="219"/>
        <v/>
      </c>
      <c r="N1000" s="164"/>
      <c r="O1000" s="162"/>
      <c r="P1000" s="163" t="str">
        <f t="shared" si="220"/>
        <v/>
      </c>
      <c r="Q1000" s="164" t="str">
        <f t="shared" ca="1" si="221"/>
        <v/>
      </c>
      <c r="R1000" s="163" t="str">
        <f t="shared" si="222"/>
        <v/>
      </c>
      <c r="S1000" s="163" t="str">
        <f ca="1">IF(AND(C1000&lt;&gt;"",C1000&lt;&gt;OFFSET(C1000,1,0)),SUMIFS(M.1[Giá có thuế],M.1[Số ĐK],C1000),"")</f>
        <v/>
      </c>
      <c r="T1000" s="159"/>
      <c r="U1000" s="161" t="str">
        <f>IF(T1000="","",'Thông Tin Chung'!$L$3)</f>
        <v/>
      </c>
      <c r="V1000" s="163" t="str">
        <f t="shared" ca="1" si="223"/>
        <v/>
      </c>
      <c r="W1000" s="165"/>
      <c r="X1000" s="155" t="str">
        <f ca="1">IF(C1000="","",IF(OR(D1000&lt;NgayBatDau,D1000&gt;NgayKetThuc),"Ngày tháng phải nằm trong kỳ báo cáo",IF(AND(F1000&lt;&gt;"",COUNTIF(D.3[Tên nhà cung cấp],F1000)=0),"Tên NCC chưa khai báo trong DSNCC",IF(AND(G1000&lt;&gt;"",COUNTIF(D.1[Tên sản phẩm],G1000)=0),"SP này chưa khai báo trong DSSP",""))))</f>
        <v/>
      </c>
      <c r="Y1000" s="23" t="str">
        <f t="shared" ca="1" si="225"/>
        <v/>
      </c>
      <c r="Z1000" s="23" t="str">
        <f t="shared" ca="1" si="226"/>
        <v/>
      </c>
      <c r="AA1000" s="23" t="str">
        <f t="shared" ca="1" si="227"/>
        <v/>
      </c>
    </row>
    <row r="1001" spans="2:27" ht="27.75" customHeight="1" x14ac:dyDescent="0.2">
      <c r="B1001" s="7">
        <f t="shared" si="214"/>
        <v>998</v>
      </c>
      <c r="C1001" s="7" t="str">
        <f t="shared" ca="1" si="224"/>
        <v/>
      </c>
      <c r="D1001" s="156" t="str">
        <f t="shared" ca="1" si="215"/>
        <v/>
      </c>
      <c r="E1001" s="157" t="str">
        <f t="shared" ca="1" si="216"/>
        <v/>
      </c>
      <c r="F1001" s="158" t="str">
        <f t="shared" ca="1" si="217"/>
        <v/>
      </c>
      <c r="G1001" s="159"/>
      <c r="H1001" s="159" t="str">
        <f>IF(G1001="","",INDEX(D.1[Quy cách],MATCH(G1001,D.1[Tên sản phẩm],0)))</f>
        <v/>
      </c>
      <c r="I1001" s="160" t="str">
        <f>IF(G1001="","",INDEX(D.1[ĐVT],MATCH(G1001,D.1[Tên sản phẩm],0)))</f>
        <v/>
      </c>
      <c r="J1001" s="162" t="str">
        <f>IF(G1001="","",INDEX(D.1[Đơn giá nhập
(Hàng tồn đầu kỳ)],MATCH(G1001,D.1[Tên sản phẩm],0)))</f>
        <v/>
      </c>
      <c r="K1001" s="162" t="str">
        <f t="shared" si="218"/>
        <v/>
      </c>
      <c r="L1001" s="159"/>
      <c r="M1001" s="163" t="str">
        <f t="shared" si="219"/>
        <v/>
      </c>
      <c r="N1001" s="164"/>
      <c r="O1001" s="162"/>
      <c r="P1001" s="163" t="str">
        <f t="shared" si="220"/>
        <v/>
      </c>
      <c r="Q1001" s="164" t="str">
        <f t="shared" ca="1" si="221"/>
        <v/>
      </c>
      <c r="R1001" s="163" t="str">
        <f t="shared" si="222"/>
        <v/>
      </c>
      <c r="S1001" s="163" t="str">
        <f ca="1">IF(AND(C1001&lt;&gt;"",C1001&lt;&gt;OFFSET(C1001,1,0)),SUMIFS(M.1[Giá có thuế],M.1[Số ĐK],C1001),"")</f>
        <v/>
      </c>
      <c r="T1001" s="159"/>
      <c r="U1001" s="161" t="str">
        <f>IF(T1001="","",'Thông Tin Chung'!$L$3)</f>
        <v/>
      </c>
      <c r="V1001" s="163" t="str">
        <f t="shared" ca="1" si="223"/>
        <v/>
      </c>
      <c r="W1001" s="165"/>
      <c r="X1001" s="155" t="str">
        <f ca="1">IF(C1001="","",IF(OR(D1001&lt;NgayBatDau,D1001&gt;NgayKetThuc),"Ngày tháng phải nằm trong kỳ báo cáo",IF(AND(F1001&lt;&gt;"",COUNTIF(D.3[Tên nhà cung cấp],F1001)=0),"Tên NCC chưa khai báo trong DSNCC",IF(AND(G1001&lt;&gt;"",COUNTIF(D.1[Tên sản phẩm],G1001)=0),"SP này chưa khai báo trong DSSP",""))))</f>
        <v/>
      </c>
      <c r="Y1001" s="23" t="str">
        <f t="shared" ca="1" si="225"/>
        <v/>
      </c>
      <c r="Z1001" s="23" t="str">
        <f t="shared" ca="1" si="226"/>
        <v/>
      </c>
      <c r="AA1001" s="23" t="str">
        <f t="shared" ca="1" si="227"/>
        <v/>
      </c>
    </row>
    <row r="1002" spans="2:27" ht="27.75" customHeight="1" x14ac:dyDescent="0.2">
      <c r="B1002" s="7">
        <f t="shared" si="214"/>
        <v>999</v>
      </c>
      <c r="C1002" s="7" t="str">
        <f t="shared" ca="1" si="224"/>
        <v/>
      </c>
      <c r="D1002" s="156" t="str">
        <f t="shared" ca="1" si="215"/>
        <v/>
      </c>
      <c r="E1002" s="157" t="str">
        <f t="shared" ca="1" si="216"/>
        <v/>
      </c>
      <c r="F1002" s="158" t="str">
        <f t="shared" ca="1" si="217"/>
        <v/>
      </c>
      <c r="G1002" s="159"/>
      <c r="H1002" s="159" t="str">
        <f>IF(G1002="","",INDEX(D.1[Quy cách],MATCH(G1002,D.1[Tên sản phẩm],0)))</f>
        <v/>
      </c>
      <c r="I1002" s="160" t="str">
        <f>IF(G1002="","",INDEX(D.1[ĐVT],MATCH(G1002,D.1[Tên sản phẩm],0)))</f>
        <v/>
      </c>
      <c r="J1002" s="162" t="str">
        <f>IF(G1002="","",INDEX(D.1[Đơn giá nhập
(Hàng tồn đầu kỳ)],MATCH(G1002,D.1[Tên sản phẩm],0)))</f>
        <v/>
      </c>
      <c r="K1002" s="162" t="str">
        <f t="shared" si="218"/>
        <v/>
      </c>
      <c r="L1002" s="159"/>
      <c r="M1002" s="163" t="str">
        <f t="shared" si="219"/>
        <v/>
      </c>
      <c r="N1002" s="164"/>
      <c r="O1002" s="162"/>
      <c r="P1002" s="163" t="str">
        <f t="shared" si="220"/>
        <v/>
      </c>
      <c r="Q1002" s="164" t="str">
        <f t="shared" ca="1" si="221"/>
        <v/>
      </c>
      <c r="R1002" s="163" t="str">
        <f t="shared" si="222"/>
        <v/>
      </c>
      <c r="S1002" s="163" t="str">
        <f ca="1">IF(AND(C1002&lt;&gt;"",C1002&lt;&gt;OFFSET(C1002,1,0)),SUMIFS(M.1[Giá có thuế],M.1[Số ĐK],C1002),"")</f>
        <v/>
      </c>
      <c r="T1002" s="159"/>
      <c r="U1002" s="161" t="str">
        <f>IF(T1002="","",'Thông Tin Chung'!$L$3)</f>
        <v/>
      </c>
      <c r="V1002" s="163" t="str">
        <f t="shared" ca="1" si="223"/>
        <v/>
      </c>
      <c r="W1002" s="165"/>
      <c r="X1002" s="155" t="str">
        <f ca="1">IF(C1002="","",IF(OR(D1002&lt;NgayBatDau,D1002&gt;NgayKetThuc),"Ngày tháng phải nằm trong kỳ báo cáo",IF(AND(F1002&lt;&gt;"",COUNTIF(D.3[Tên nhà cung cấp],F1002)=0),"Tên NCC chưa khai báo trong DSNCC",IF(AND(G1002&lt;&gt;"",COUNTIF(D.1[Tên sản phẩm],G1002)=0),"SP này chưa khai báo trong DSSP",""))))</f>
        <v/>
      </c>
      <c r="Y1002" s="23" t="str">
        <f t="shared" ca="1" si="225"/>
        <v/>
      </c>
      <c r="Z1002" s="23" t="str">
        <f t="shared" ca="1" si="226"/>
        <v/>
      </c>
      <c r="AA1002" s="23" t="str">
        <f t="shared" ca="1" si="227"/>
        <v/>
      </c>
    </row>
    <row r="1003" spans="2:27" ht="27.75" customHeight="1" x14ac:dyDescent="0.2">
      <c r="B1003" s="7">
        <f t="shared" si="214"/>
        <v>1000</v>
      </c>
      <c r="C1003" s="7" t="str">
        <f t="shared" ca="1" si="224"/>
        <v/>
      </c>
      <c r="D1003" s="156" t="str">
        <f t="shared" ca="1" si="215"/>
        <v/>
      </c>
      <c r="E1003" s="157" t="str">
        <f t="shared" ca="1" si="216"/>
        <v/>
      </c>
      <c r="F1003" s="158" t="str">
        <f t="shared" ca="1" si="217"/>
        <v/>
      </c>
      <c r="G1003" s="159"/>
      <c r="H1003" s="159" t="str">
        <f>IF(G1003="","",INDEX(D.1[Quy cách],MATCH(G1003,D.1[Tên sản phẩm],0)))</f>
        <v/>
      </c>
      <c r="I1003" s="160" t="str">
        <f>IF(G1003="","",INDEX(D.1[ĐVT],MATCH(G1003,D.1[Tên sản phẩm],0)))</f>
        <v/>
      </c>
      <c r="J1003" s="162" t="str">
        <f>IF(G1003="","",INDEX(D.1[Đơn giá nhập
(Hàng tồn đầu kỳ)],MATCH(G1003,D.1[Tên sản phẩm],0)))</f>
        <v/>
      </c>
      <c r="K1003" s="162" t="str">
        <f t="shared" si="218"/>
        <v/>
      </c>
      <c r="L1003" s="159"/>
      <c r="M1003" s="163" t="str">
        <f t="shared" si="219"/>
        <v/>
      </c>
      <c r="N1003" s="164"/>
      <c r="O1003" s="162"/>
      <c r="P1003" s="163" t="str">
        <f t="shared" si="220"/>
        <v/>
      </c>
      <c r="Q1003" s="164" t="str">
        <f t="shared" ca="1" si="221"/>
        <v/>
      </c>
      <c r="R1003" s="163" t="str">
        <f t="shared" si="222"/>
        <v/>
      </c>
      <c r="S1003" s="163" t="str">
        <f ca="1">IF(AND(C1003&lt;&gt;"",C1003&lt;&gt;OFFSET(C1003,1,0)),SUMIFS(M.1[Giá có thuế],M.1[Số ĐK],C1003),"")</f>
        <v/>
      </c>
      <c r="T1003" s="159"/>
      <c r="U1003" s="161" t="str">
        <f>IF(T1003="","",'Thông Tin Chung'!$L$3)</f>
        <v/>
      </c>
      <c r="V1003" s="163" t="str">
        <f t="shared" ca="1" si="223"/>
        <v/>
      </c>
      <c r="W1003" s="165"/>
      <c r="X1003" s="155" t="str">
        <f ca="1">IF(C1003="","",IF(OR(D1003&lt;NgayBatDau,D1003&gt;NgayKetThuc),"Ngày tháng phải nằm trong kỳ báo cáo",IF(AND(F1003&lt;&gt;"",COUNTIF(D.3[Tên nhà cung cấp],F1003)=0),"Tên NCC chưa khai báo trong DSNCC",IF(AND(G1003&lt;&gt;"",COUNTIF(D.1[Tên sản phẩm],G1003)=0),"SP này chưa khai báo trong DSSP",""))))</f>
        <v/>
      </c>
      <c r="Y1003" s="23" t="str">
        <f t="shared" ca="1" si="225"/>
        <v/>
      </c>
      <c r="Z1003" s="23" t="str">
        <f t="shared" ca="1" si="226"/>
        <v/>
      </c>
      <c r="AA1003" s="23" t="str">
        <f t="shared" ca="1" si="227"/>
        <v/>
      </c>
    </row>
    <row r="1004" spans="2:27" ht="27.75" customHeight="1" x14ac:dyDescent="0.2">
      <c r="B1004" s="7">
        <f t="shared" si="214"/>
        <v>1001</v>
      </c>
      <c r="C1004" s="7" t="str">
        <f t="shared" ca="1" si="224"/>
        <v/>
      </c>
      <c r="D1004" s="156" t="str">
        <f t="shared" ca="1" si="215"/>
        <v/>
      </c>
      <c r="E1004" s="157" t="str">
        <f t="shared" ca="1" si="216"/>
        <v/>
      </c>
      <c r="F1004" s="158" t="str">
        <f t="shared" ca="1" si="217"/>
        <v/>
      </c>
      <c r="G1004" s="159"/>
      <c r="H1004" s="159" t="str">
        <f>IF(G1004="","",INDEX(D.1[Quy cách],MATCH(G1004,D.1[Tên sản phẩm],0)))</f>
        <v/>
      </c>
      <c r="I1004" s="160" t="str">
        <f>IF(G1004="","",INDEX(D.1[ĐVT],MATCH(G1004,D.1[Tên sản phẩm],0)))</f>
        <v/>
      </c>
      <c r="J1004" s="162" t="str">
        <f>IF(G1004="","",INDEX(D.1[Đơn giá nhập
(Hàng tồn đầu kỳ)],MATCH(G1004,D.1[Tên sản phẩm],0)))</f>
        <v/>
      </c>
      <c r="K1004" s="162" t="str">
        <f t="shared" si="218"/>
        <v/>
      </c>
      <c r="L1004" s="159"/>
      <c r="M1004" s="163" t="str">
        <f t="shared" si="219"/>
        <v/>
      </c>
      <c r="N1004" s="164"/>
      <c r="O1004" s="162"/>
      <c r="P1004" s="163" t="str">
        <f t="shared" si="220"/>
        <v/>
      </c>
      <c r="Q1004" s="164" t="str">
        <f t="shared" ca="1" si="221"/>
        <v/>
      </c>
      <c r="R1004" s="163" t="str">
        <f t="shared" si="222"/>
        <v/>
      </c>
      <c r="S1004" s="163" t="str">
        <f ca="1">IF(AND(C1004&lt;&gt;"",C1004&lt;&gt;OFFSET(C1004,1,0)),SUMIFS(M.1[Giá có thuế],M.1[Số ĐK],C1004),"")</f>
        <v/>
      </c>
      <c r="T1004" s="159"/>
      <c r="U1004" s="161" t="str">
        <f>IF(T1004="","",'Thông Tin Chung'!$L$3)</f>
        <v/>
      </c>
      <c r="V1004" s="163" t="str">
        <f t="shared" ca="1" si="223"/>
        <v/>
      </c>
      <c r="W1004" s="165"/>
      <c r="X1004" s="155" t="str">
        <f ca="1">IF(C1004="","",IF(OR(D1004&lt;NgayBatDau,D1004&gt;NgayKetThuc),"Ngày tháng phải nằm trong kỳ báo cáo",IF(AND(F1004&lt;&gt;"",COUNTIF(D.3[Tên nhà cung cấp],F1004)=0),"Tên NCC chưa khai báo trong DSNCC",IF(AND(G1004&lt;&gt;"",COUNTIF(D.1[Tên sản phẩm],G1004)=0),"SP này chưa khai báo trong DSSP",""))))</f>
        <v/>
      </c>
      <c r="Y1004" s="23" t="str">
        <f t="shared" ca="1" si="225"/>
        <v/>
      </c>
      <c r="Z1004" s="23" t="str">
        <f t="shared" ca="1" si="226"/>
        <v/>
      </c>
      <c r="AA1004" s="23" t="str">
        <f t="shared" ca="1" si="227"/>
        <v/>
      </c>
    </row>
    <row r="1005" spans="2:27" ht="27.75" customHeight="1" x14ac:dyDescent="0.2">
      <c r="B1005" s="7">
        <f t="shared" si="214"/>
        <v>1002</v>
      </c>
      <c r="C1005" s="7" t="str">
        <f t="shared" ca="1" si="224"/>
        <v/>
      </c>
      <c r="D1005" s="156" t="str">
        <f t="shared" ca="1" si="215"/>
        <v/>
      </c>
      <c r="E1005" s="157" t="str">
        <f t="shared" ca="1" si="216"/>
        <v/>
      </c>
      <c r="F1005" s="158" t="str">
        <f t="shared" ca="1" si="217"/>
        <v/>
      </c>
      <c r="G1005" s="159"/>
      <c r="H1005" s="159" t="str">
        <f>IF(G1005="","",INDEX(D.1[Quy cách],MATCH(G1005,D.1[Tên sản phẩm],0)))</f>
        <v/>
      </c>
      <c r="I1005" s="160" t="str">
        <f>IF(G1005="","",INDEX(D.1[ĐVT],MATCH(G1005,D.1[Tên sản phẩm],0)))</f>
        <v/>
      </c>
      <c r="J1005" s="162" t="str">
        <f>IF(G1005="","",INDEX(D.1[Đơn giá nhập
(Hàng tồn đầu kỳ)],MATCH(G1005,D.1[Tên sản phẩm],0)))</f>
        <v/>
      </c>
      <c r="K1005" s="162" t="str">
        <f t="shared" si="218"/>
        <v/>
      </c>
      <c r="L1005" s="159"/>
      <c r="M1005" s="163" t="str">
        <f t="shared" si="219"/>
        <v/>
      </c>
      <c r="N1005" s="164"/>
      <c r="O1005" s="162"/>
      <c r="P1005" s="163" t="str">
        <f t="shared" si="220"/>
        <v/>
      </c>
      <c r="Q1005" s="164" t="str">
        <f t="shared" ca="1" si="221"/>
        <v/>
      </c>
      <c r="R1005" s="163" t="str">
        <f t="shared" si="222"/>
        <v/>
      </c>
      <c r="S1005" s="163" t="str">
        <f ca="1">IF(AND(C1005&lt;&gt;"",C1005&lt;&gt;OFFSET(C1005,1,0)),SUMIFS(M.1[Giá có thuế],M.1[Số ĐK],C1005),"")</f>
        <v/>
      </c>
      <c r="T1005" s="159"/>
      <c r="U1005" s="161" t="str">
        <f>IF(T1005="","",'Thông Tin Chung'!$L$3)</f>
        <v/>
      </c>
      <c r="V1005" s="163" t="str">
        <f t="shared" ca="1" si="223"/>
        <v/>
      </c>
      <c r="W1005" s="165"/>
      <c r="X1005" s="155" t="str">
        <f ca="1">IF(C1005="","",IF(OR(D1005&lt;NgayBatDau,D1005&gt;NgayKetThuc),"Ngày tháng phải nằm trong kỳ báo cáo",IF(AND(F1005&lt;&gt;"",COUNTIF(D.3[Tên nhà cung cấp],F1005)=0),"Tên NCC chưa khai báo trong DSNCC",IF(AND(G1005&lt;&gt;"",COUNTIF(D.1[Tên sản phẩm],G1005)=0),"SP này chưa khai báo trong DSSP",""))))</f>
        <v/>
      </c>
      <c r="Y1005" s="23" t="str">
        <f t="shared" ca="1" si="225"/>
        <v/>
      </c>
      <c r="Z1005" s="23" t="str">
        <f t="shared" ca="1" si="226"/>
        <v/>
      </c>
      <c r="AA1005" s="23" t="str">
        <f t="shared" ca="1" si="227"/>
        <v/>
      </c>
    </row>
    <row r="1006" spans="2:27" ht="27.75" customHeight="1" x14ac:dyDescent="0.2">
      <c r="B1006" s="7">
        <f t="shared" si="214"/>
        <v>1003</v>
      </c>
      <c r="C1006" s="7" t="str">
        <f t="shared" ca="1" si="224"/>
        <v/>
      </c>
      <c r="D1006" s="156" t="str">
        <f t="shared" ca="1" si="215"/>
        <v/>
      </c>
      <c r="E1006" s="157" t="str">
        <f t="shared" ca="1" si="216"/>
        <v/>
      </c>
      <c r="F1006" s="158" t="str">
        <f t="shared" ca="1" si="217"/>
        <v/>
      </c>
      <c r="G1006" s="159"/>
      <c r="H1006" s="159" t="str">
        <f>IF(G1006="","",INDEX(D.1[Quy cách],MATCH(G1006,D.1[Tên sản phẩm],0)))</f>
        <v/>
      </c>
      <c r="I1006" s="160" t="str">
        <f>IF(G1006="","",INDEX(D.1[ĐVT],MATCH(G1006,D.1[Tên sản phẩm],0)))</f>
        <v/>
      </c>
      <c r="J1006" s="162" t="str">
        <f>IF(G1006="","",INDEX(D.1[Đơn giá nhập
(Hàng tồn đầu kỳ)],MATCH(G1006,D.1[Tên sản phẩm],0)))</f>
        <v/>
      </c>
      <c r="K1006" s="162" t="str">
        <f t="shared" si="218"/>
        <v/>
      </c>
      <c r="L1006" s="159"/>
      <c r="M1006" s="163" t="str">
        <f t="shared" si="219"/>
        <v/>
      </c>
      <c r="N1006" s="164"/>
      <c r="O1006" s="162"/>
      <c r="P1006" s="163" t="str">
        <f t="shared" si="220"/>
        <v/>
      </c>
      <c r="Q1006" s="164" t="str">
        <f t="shared" ca="1" si="221"/>
        <v/>
      </c>
      <c r="R1006" s="163" t="str">
        <f t="shared" si="222"/>
        <v/>
      </c>
      <c r="S1006" s="163" t="str">
        <f ca="1">IF(AND(C1006&lt;&gt;"",C1006&lt;&gt;OFFSET(C1006,1,0)),SUMIFS(M.1[Giá có thuế],M.1[Số ĐK],C1006),"")</f>
        <v/>
      </c>
      <c r="T1006" s="159"/>
      <c r="U1006" s="161" t="str">
        <f>IF(T1006="","",'Thông Tin Chung'!$L$3)</f>
        <v/>
      </c>
      <c r="V1006" s="163" t="str">
        <f t="shared" ca="1" si="223"/>
        <v/>
      </c>
      <c r="W1006" s="165"/>
      <c r="X1006" s="155" t="str">
        <f ca="1">IF(C1006="","",IF(OR(D1006&lt;NgayBatDau,D1006&gt;NgayKetThuc),"Ngày tháng phải nằm trong kỳ báo cáo",IF(AND(F1006&lt;&gt;"",COUNTIF(D.3[Tên nhà cung cấp],F1006)=0),"Tên NCC chưa khai báo trong DSNCC",IF(AND(G1006&lt;&gt;"",COUNTIF(D.1[Tên sản phẩm],G1006)=0),"SP này chưa khai báo trong DSSP",""))))</f>
        <v/>
      </c>
      <c r="Y1006" s="23" t="str">
        <f t="shared" ca="1" si="225"/>
        <v/>
      </c>
      <c r="Z1006" s="23" t="str">
        <f t="shared" ca="1" si="226"/>
        <v/>
      </c>
      <c r="AA1006" s="23" t="str">
        <f t="shared" ca="1" si="227"/>
        <v/>
      </c>
    </row>
    <row r="1007" spans="2:27" ht="27.75" customHeight="1" x14ac:dyDescent="0.2">
      <c r="B1007" s="7">
        <f t="shared" si="214"/>
        <v>1004</v>
      </c>
      <c r="C1007" s="7" t="str">
        <f t="shared" ca="1" si="224"/>
        <v/>
      </c>
      <c r="D1007" s="156" t="str">
        <f t="shared" ca="1" si="215"/>
        <v/>
      </c>
      <c r="E1007" s="157" t="str">
        <f t="shared" ca="1" si="216"/>
        <v/>
      </c>
      <c r="F1007" s="158" t="str">
        <f t="shared" ca="1" si="217"/>
        <v/>
      </c>
      <c r="G1007" s="159"/>
      <c r="H1007" s="159" t="str">
        <f>IF(G1007="","",INDEX(D.1[Quy cách],MATCH(G1007,D.1[Tên sản phẩm],0)))</f>
        <v/>
      </c>
      <c r="I1007" s="160" t="str">
        <f>IF(G1007="","",INDEX(D.1[ĐVT],MATCH(G1007,D.1[Tên sản phẩm],0)))</f>
        <v/>
      </c>
      <c r="J1007" s="162" t="str">
        <f>IF(G1007="","",INDEX(D.1[Đơn giá nhập
(Hàng tồn đầu kỳ)],MATCH(G1007,D.1[Tên sản phẩm],0)))</f>
        <v/>
      </c>
      <c r="K1007" s="162" t="str">
        <f t="shared" si="218"/>
        <v/>
      </c>
      <c r="L1007" s="159"/>
      <c r="M1007" s="163" t="str">
        <f t="shared" si="219"/>
        <v/>
      </c>
      <c r="N1007" s="164"/>
      <c r="O1007" s="162"/>
      <c r="P1007" s="163" t="str">
        <f t="shared" si="220"/>
        <v/>
      </c>
      <c r="Q1007" s="164" t="str">
        <f t="shared" ca="1" si="221"/>
        <v/>
      </c>
      <c r="R1007" s="163" t="str">
        <f t="shared" si="222"/>
        <v/>
      </c>
      <c r="S1007" s="163" t="str">
        <f ca="1">IF(AND(C1007&lt;&gt;"",C1007&lt;&gt;OFFSET(C1007,1,0)),SUMIFS(M.1[Giá có thuế],M.1[Số ĐK],C1007),"")</f>
        <v/>
      </c>
      <c r="T1007" s="159"/>
      <c r="U1007" s="161" t="str">
        <f>IF(T1007="","",'Thông Tin Chung'!$L$3)</f>
        <v/>
      </c>
      <c r="V1007" s="163" t="str">
        <f t="shared" ca="1" si="223"/>
        <v/>
      </c>
      <c r="W1007" s="165"/>
      <c r="X1007" s="155" t="str">
        <f ca="1">IF(C1007="","",IF(OR(D1007&lt;NgayBatDau,D1007&gt;NgayKetThuc),"Ngày tháng phải nằm trong kỳ báo cáo",IF(AND(F1007&lt;&gt;"",COUNTIF(D.3[Tên nhà cung cấp],F1007)=0),"Tên NCC chưa khai báo trong DSNCC",IF(AND(G1007&lt;&gt;"",COUNTIF(D.1[Tên sản phẩm],G1007)=0),"SP này chưa khai báo trong DSSP",""))))</f>
        <v/>
      </c>
      <c r="Y1007" s="23" t="str">
        <f t="shared" ca="1" si="225"/>
        <v/>
      </c>
      <c r="Z1007" s="23" t="str">
        <f t="shared" ca="1" si="226"/>
        <v/>
      </c>
      <c r="AA1007" s="23" t="str">
        <f t="shared" ca="1" si="227"/>
        <v/>
      </c>
    </row>
    <row r="1008" spans="2:27" ht="27.75" customHeight="1" x14ac:dyDescent="0.2">
      <c r="B1008" s="7">
        <f t="shared" si="214"/>
        <v>1005</v>
      </c>
      <c r="C1008" s="7" t="str">
        <f t="shared" ca="1" si="224"/>
        <v/>
      </c>
      <c r="D1008" s="156" t="str">
        <f t="shared" ca="1" si="215"/>
        <v/>
      </c>
      <c r="E1008" s="157" t="str">
        <f t="shared" ca="1" si="216"/>
        <v/>
      </c>
      <c r="F1008" s="158" t="str">
        <f t="shared" ca="1" si="217"/>
        <v/>
      </c>
      <c r="G1008" s="159"/>
      <c r="H1008" s="159" t="str">
        <f>IF(G1008="","",INDEX(D.1[Quy cách],MATCH(G1008,D.1[Tên sản phẩm],0)))</f>
        <v/>
      </c>
      <c r="I1008" s="160" t="str">
        <f>IF(G1008="","",INDEX(D.1[ĐVT],MATCH(G1008,D.1[Tên sản phẩm],0)))</f>
        <v/>
      </c>
      <c r="J1008" s="162" t="str">
        <f>IF(G1008="","",INDEX(D.1[Đơn giá nhập
(Hàng tồn đầu kỳ)],MATCH(G1008,D.1[Tên sản phẩm],0)))</f>
        <v/>
      </c>
      <c r="K1008" s="162" t="str">
        <f t="shared" si="218"/>
        <v/>
      </c>
      <c r="L1008" s="159"/>
      <c r="M1008" s="163" t="str">
        <f t="shared" si="219"/>
        <v/>
      </c>
      <c r="N1008" s="164"/>
      <c r="O1008" s="162"/>
      <c r="P1008" s="163" t="str">
        <f t="shared" si="220"/>
        <v/>
      </c>
      <c r="Q1008" s="164" t="str">
        <f t="shared" ca="1" si="221"/>
        <v/>
      </c>
      <c r="R1008" s="163" t="str">
        <f t="shared" si="222"/>
        <v/>
      </c>
      <c r="S1008" s="163" t="str">
        <f ca="1">IF(AND(C1008&lt;&gt;"",C1008&lt;&gt;OFFSET(C1008,1,0)),SUMIFS(M.1[Giá có thuế],M.1[Số ĐK],C1008),"")</f>
        <v/>
      </c>
      <c r="T1008" s="159"/>
      <c r="U1008" s="161" t="str">
        <f>IF(T1008="","",'Thông Tin Chung'!$L$3)</f>
        <v/>
      </c>
      <c r="V1008" s="163" t="str">
        <f t="shared" ca="1" si="223"/>
        <v/>
      </c>
      <c r="W1008" s="165"/>
      <c r="X1008" s="155" t="str">
        <f ca="1">IF(C1008="","",IF(OR(D1008&lt;NgayBatDau,D1008&gt;NgayKetThuc),"Ngày tháng phải nằm trong kỳ báo cáo",IF(AND(F1008&lt;&gt;"",COUNTIF(D.3[Tên nhà cung cấp],F1008)=0),"Tên NCC chưa khai báo trong DSNCC",IF(AND(G1008&lt;&gt;"",COUNTIF(D.1[Tên sản phẩm],G1008)=0),"SP này chưa khai báo trong DSSP",""))))</f>
        <v/>
      </c>
      <c r="Y1008" s="23" t="str">
        <f t="shared" ca="1" si="225"/>
        <v/>
      </c>
      <c r="Z1008" s="23" t="str">
        <f t="shared" ca="1" si="226"/>
        <v/>
      </c>
      <c r="AA1008" s="23" t="str">
        <f t="shared" ca="1" si="227"/>
        <v/>
      </c>
    </row>
    <row r="1009" spans="2:27" ht="27.75" customHeight="1" x14ac:dyDescent="0.2">
      <c r="B1009" s="7">
        <f t="shared" si="214"/>
        <v>1006</v>
      </c>
      <c r="C1009" s="7" t="str">
        <f t="shared" ca="1" si="224"/>
        <v/>
      </c>
      <c r="D1009" s="156" t="str">
        <f t="shared" ca="1" si="215"/>
        <v/>
      </c>
      <c r="E1009" s="157" t="str">
        <f t="shared" ca="1" si="216"/>
        <v/>
      </c>
      <c r="F1009" s="158" t="str">
        <f t="shared" ca="1" si="217"/>
        <v/>
      </c>
      <c r="G1009" s="159"/>
      <c r="H1009" s="159" t="str">
        <f>IF(G1009="","",INDEX(D.1[Quy cách],MATCH(G1009,D.1[Tên sản phẩm],0)))</f>
        <v/>
      </c>
      <c r="I1009" s="160" t="str">
        <f>IF(G1009="","",INDEX(D.1[ĐVT],MATCH(G1009,D.1[Tên sản phẩm],0)))</f>
        <v/>
      </c>
      <c r="J1009" s="162" t="str">
        <f>IF(G1009="","",INDEX(D.1[Đơn giá nhập
(Hàng tồn đầu kỳ)],MATCH(G1009,D.1[Tên sản phẩm],0)))</f>
        <v/>
      </c>
      <c r="K1009" s="162" t="str">
        <f t="shared" si="218"/>
        <v/>
      </c>
      <c r="L1009" s="159"/>
      <c r="M1009" s="163" t="str">
        <f t="shared" si="219"/>
        <v/>
      </c>
      <c r="N1009" s="164"/>
      <c r="O1009" s="162"/>
      <c r="P1009" s="163" t="str">
        <f t="shared" si="220"/>
        <v/>
      </c>
      <c r="Q1009" s="164" t="str">
        <f t="shared" ca="1" si="221"/>
        <v/>
      </c>
      <c r="R1009" s="163" t="str">
        <f t="shared" si="222"/>
        <v/>
      </c>
      <c r="S1009" s="163" t="str">
        <f ca="1">IF(AND(C1009&lt;&gt;"",C1009&lt;&gt;OFFSET(C1009,1,0)),SUMIFS(M.1[Giá có thuế],M.1[Số ĐK],C1009),"")</f>
        <v/>
      </c>
      <c r="T1009" s="159"/>
      <c r="U1009" s="161" t="str">
        <f>IF(T1009="","",'Thông Tin Chung'!$L$3)</f>
        <v/>
      </c>
      <c r="V1009" s="163" t="str">
        <f t="shared" ca="1" si="223"/>
        <v/>
      </c>
      <c r="W1009" s="165"/>
      <c r="X1009" s="155" t="str">
        <f ca="1">IF(C1009="","",IF(OR(D1009&lt;NgayBatDau,D1009&gt;NgayKetThuc),"Ngày tháng phải nằm trong kỳ báo cáo",IF(AND(F1009&lt;&gt;"",COUNTIF(D.3[Tên nhà cung cấp],F1009)=0),"Tên NCC chưa khai báo trong DSNCC",IF(AND(G1009&lt;&gt;"",COUNTIF(D.1[Tên sản phẩm],G1009)=0),"SP này chưa khai báo trong DSSP",""))))</f>
        <v/>
      </c>
      <c r="Y1009" s="23" t="str">
        <f t="shared" ca="1" si="225"/>
        <v/>
      </c>
      <c r="Z1009" s="23" t="str">
        <f t="shared" ca="1" si="226"/>
        <v/>
      </c>
      <c r="AA1009" s="23" t="str">
        <f t="shared" ca="1" si="227"/>
        <v/>
      </c>
    </row>
    <row r="1010" spans="2:27" ht="27.75" customHeight="1" x14ac:dyDescent="0.2">
      <c r="B1010" s="7">
        <f t="shared" si="214"/>
        <v>1007</v>
      </c>
      <c r="C1010" s="7" t="str">
        <f t="shared" ca="1" si="224"/>
        <v/>
      </c>
      <c r="D1010" s="156" t="str">
        <f t="shared" ca="1" si="215"/>
        <v/>
      </c>
      <c r="E1010" s="157" t="str">
        <f t="shared" ca="1" si="216"/>
        <v/>
      </c>
      <c r="F1010" s="158" t="str">
        <f t="shared" ca="1" si="217"/>
        <v/>
      </c>
      <c r="G1010" s="159"/>
      <c r="H1010" s="159" t="str">
        <f>IF(G1010="","",INDEX(D.1[Quy cách],MATCH(G1010,D.1[Tên sản phẩm],0)))</f>
        <v/>
      </c>
      <c r="I1010" s="160" t="str">
        <f>IF(G1010="","",INDEX(D.1[ĐVT],MATCH(G1010,D.1[Tên sản phẩm],0)))</f>
        <v/>
      </c>
      <c r="J1010" s="162" t="str">
        <f>IF(G1010="","",INDEX(D.1[Đơn giá nhập
(Hàng tồn đầu kỳ)],MATCH(G1010,D.1[Tên sản phẩm],0)))</f>
        <v/>
      </c>
      <c r="K1010" s="162" t="str">
        <f t="shared" si="218"/>
        <v/>
      </c>
      <c r="L1010" s="159"/>
      <c r="M1010" s="163" t="str">
        <f t="shared" si="219"/>
        <v/>
      </c>
      <c r="N1010" s="164"/>
      <c r="O1010" s="162"/>
      <c r="P1010" s="163" t="str">
        <f t="shared" si="220"/>
        <v/>
      </c>
      <c r="Q1010" s="164" t="str">
        <f t="shared" ca="1" si="221"/>
        <v/>
      </c>
      <c r="R1010" s="163" t="str">
        <f t="shared" si="222"/>
        <v/>
      </c>
      <c r="S1010" s="163" t="str">
        <f ca="1">IF(AND(C1010&lt;&gt;"",C1010&lt;&gt;OFFSET(C1010,1,0)),SUMIFS(M.1[Giá có thuế],M.1[Số ĐK],C1010),"")</f>
        <v/>
      </c>
      <c r="T1010" s="159"/>
      <c r="U1010" s="161" t="str">
        <f>IF(T1010="","",'Thông Tin Chung'!$L$3)</f>
        <v/>
      </c>
      <c r="V1010" s="163" t="str">
        <f t="shared" ca="1" si="223"/>
        <v/>
      </c>
      <c r="W1010" s="165"/>
      <c r="X1010" s="155" t="str">
        <f ca="1">IF(C1010="","",IF(OR(D1010&lt;NgayBatDau,D1010&gt;NgayKetThuc),"Ngày tháng phải nằm trong kỳ báo cáo",IF(AND(F1010&lt;&gt;"",COUNTIF(D.3[Tên nhà cung cấp],F1010)=0),"Tên NCC chưa khai báo trong DSNCC",IF(AND(G1010&lt;&gt;"",COUNTIF(D.1[Tên sản phẩm],G1010)=0),"SP này chưa khai báo trong DSSP",""))))</f>
        <v/>
      </c>
      <c r="Y1010" s="23" t="str">
        <f t="shared" ca="1" si="225"/>
        <v/>
      </c>
      <c r="Z1010" s="23" t="str">
        <f t="shared" ca="1" si="226"/>
        <v/>
      </c>
      <c r="AA1010" s="23" t="str">
        <f t="shared" ca="1" si="227"/>
        <v/>
      </c>
    </row>
    <row r="1011" spans="2:27" ht="27.75" customHeight="1" x14ac:dyDescent="0.2">
      <c r="B1011" s="7">
        <f t="shared" si="214"/>
        <v>1008</v>
      </c>
      <c r="C1011" s="7" t="str">
        <f t="shared" ca="1" si="224"/>
        <v/>
      </c>
      <c r="D1011" s="156" t="str">
        <f t="shared" ca="1" si="215"/>
        <v/>
      </c>
      <c r="E1011" s="157" t="str">
        <f t="shared" ca="1" si="216"/>
        <v/>
      </c>
      <c r="F1011" s="158" t="str">
        <f t="shared" ca="1" si="217"/>
        <v/>
      </c>
      <c r="G1011" s="159"/>
      <c r="H1011" s="159" t="str">
        <f>IF(G1011="","",INDEX(D.1[Quy cách],MATCH(G1011,D.1[Tên sản phẩm],0)))</f>
        <v/>
      </c>
      <c r="I1011" s="160" t="str">
        <f>IF(G1011="","",INDEX(D.1[ĐVT],MATCH(G1011,D.1[Tên sản phẩm],0)))</f>
        <v/>
      </c>
      <c r="J1011" s="162" t="str">
        <f>IF(G1011="","",INDEX(D.1[Đơn giá nhập
(Hàng tồn đầu kỳ)],MATCH(G1011,D.1[Tên sản phẩm],0)))</f>
        <v/>
      </c>
      <c r="K1011" s="162" t="str">
        <f t="shared" si="218"/>
        <v/>
      </c>
      <c r="L1011" s="159"/>
      <c r="M1011" s="163" t="str">
        <f t="shared" si="219"/>
        <v/>
      </c>
      <c r="N1011" s="164"/>
      <c r="O1011" s="162"/>
      <c r="P1011" s="163" t="str">
        <f t="shared" si="220"/>
        <v/>
      </c>
      <c r="Q1011" s="164" t="str">
        <f t="shared" ca="1" si="221"/>
        <v/>
      </c>
      <c r="R1011" s="163" t="str">
        <f t="shared" si="222"/>
        <v/>
      </c>
      <c r="S1011" s="163" t="str">
        <f ca="1">IF(AND(C1011&lt;&gt;"",C1011&lt;&gt;OFFSET(C1011,1,0)),SUMIFS(M.1[Giá có thuế],M.1[Số ĐK],C1011),"")</f>
        <v/>
      </c>
      <c r="T1011" s="159"/>
      <c r="U1011" s="161" t="str">
        <f>IF(T1011="","",'Thông Tin Chung'!$L$3)</f>
        <v/>
      </c>
      <c r="V1011" s="163" t="str">
        <f t="shared" ca="1" si="223"/>
        <v/>
      </c>
      <c r="W1011" s="165"/>
      <c r="X1011" s="155" t="str">
        <f ca="1">IF(C1011="","",IF(OR(D1011&lt;NgayBatDau,D1011&gt;NgayKetThuc),"Ngày tháng phải nằm trong kỳ báo cáo",IF(AND(F1011&lt;&gt;"",COUNTIF(D.3[Tên nhà cung cấp],F1011)=0),"Tên NCC chưa khai báo trong DSNCC",IF(AND(G1011&lt;&gt;"",COUNTIF(D.1[Tên sản phẩm],G1011)=0),"SP này chưa khai báo trong DSSP",""))))</f>
        <v/>
      </c>
      <c r="Y1011" s="23" t="str">
        <f t="shared" ca="1" si="225"/>
        <v/>
      </c>
      <c r="Z1011" s="23" t="str">
        <f t="shared" ca="1" si="226"/>
        <v/>
      </c>
      <c r="AA1011" s="23" t="str">
        <f t="shared" ca="1" si="227"/>
        <v/>
      </c>
    </row>
    <row r="1012" spans="2:27" ht="27.75" customHeight="1" x14ac:dyDescent="0.2">
      <c r="B1012" s="7">
        <f t="shared" si="214"/>
        <v>1009</v>
      </c>
      <c r="C1012" s="7" t="str">
        <f t="shared" ca="1" si="224"/>
        <v/>
      </c>
      <c r="D1012" s="156" t="str">
        <f t="shared" ca="1" si="215"/>
        <v/>
      </c>
      <c r="E1012" s="157" t="str">
        <f t="shared" ca="1" si="216"/>
        <v/>
      </c>
      <c r="F1012" s="158" t="str">
        <f t="shared" ca="1" si="217"/>
        <v/>
      </c>
      <c r="G1012" s="159"/>
      <c r="H1012" s="159" t="str">
        <f>IF(G1012="","",INDEX(D.1[Quy cách],MATCH(G1012,D.1[Tên sản phẩm],0)))</f>
        <v/>
      </c>
      <c r="I1012" s="160" t="str">
        <f>IF(G1012="","",INDEX(D.1[ĐVT],MATCH(G1012,D.1[Tên sản phẩm],0)))</f>
        <v/>
      </c>
      <c r="J1012" s="162" t="str">
        <f>IF(G1012="","",INDEX(D.1[Đơn giá nhập
(Hàng tồn đầu kỳ)],MATCH(G1012,D.1[Tên sản phẩm],0)))</f>
        <v/>
      </c>
      <c r="K1012" s="162" t="str">
        <f t="shared" si="218"/>
        <v/>
      </c>
      <c r="L1012" s="159"/>
      <c r="M1012" s="163" t="str">
        <f t="shared" si="219"/>
        <v/>
      </c>
      <c r="N1012" s="164"/>
      <c r="O1012" s="162"/>
      <c r="P1012" s="163" t="str">
        <f t="shared" si="220"/>
        <v/>
      </c>
      <c r="Q1012" s="164" t="str">
        <f t="shared" ca="1" si="221"/>
        <v/>
      </c>
      <c r="R1012" s="163" t="str">
        <f t="shared" si="222"/>
        <v/>
      </c>
      <c r="S1012" s="163" t="str">
        <f ca="1">IF(AND(C1012&lt;&gt;"",C1012&lt;&gt;OFFSET(C1012,1,0)),SUMIFS(M.1[Giá có thuế],M.1[Số ĐK],C1012),"")</f>
        <v/>
      </c>
      <c r="T1012" s="159"/>
      <c r="U1012" s="161" t="str">
        <f>IF(T1012="","",'Thông Tin Chung'!$L$3)</f>
        <v/>
      </c>
      <c r="V1012" s="163" t="str">
        <f t="shared" ca="1" si="223"/>
        <v/>
      </c>
      <c r="W1012" s="165"/>
      <c r="X1012" s="155" t="str">
        <f ca="1">IF(C1012="","",IF(OR(D1012&lt;NgayBatDau,D1012&gt;NgayKetThuc),"Ngày tháng phải nằm trong kỳ báo cáo",IF(AND(F1012&lt;&gt;"",COUNTIF(D.3[Tên nhà cung cấp],F1012)=0),"Tên NCC chưa khai báo trong DSNCC",IF(AND(G1012&lt;&gt;"",COUNTIF(D.1[Tên sản phẩm],G1012)=0),"SP này chưa khai báo trong DSSP",""))))</f>
        <v/>
      </c>
      <c r="Y1012" s="23" t="str">
        <f t="shared" ca="1" si="225"/>
        <v/>
      </c>
      <c r="Z1012" s="23" t="str">
        <f t="shared" ca="1" si="226"/>
        <v/>
      </c>
      <c r="AA1012" s="23" t="str">
        <f t="shared" ca="1" si="227"/>
        <v/>
      </c>
    </row>
    <row r="1013" spans="2:27" ht="27.75" customHeight="1" x14ac:dyDescent="0.2">
      <c r="B1013" s="7">
        <f t="shared" si="214"/>
        <v>1010</v>
      </c>
      <c r="C1013" s="7" t="str">
        <f t="shared" ca="1" si="224"/>
        <v/>
      </c>
      <c r="D1013" s="156" t="str">
        <f t="shared" ca="1" si="215"/>
        <v/>
      </c>
      <c r="E1013" s="157" t="str">
        <f t="shared" ca="1" si="216"/>
        <v/>
      </c>
      <c r="F1013" s="158" t="str">
        <f t="shared" ca="1" si="217"/>
        <v/>
      </c>
      <c r="G1013" s="159"/>
      <c r="H1013" s="159" t="str">
        <f>IF(G1013="","",INDEX(D.1[Quy cách],MATCH(G1013,D.1[Tên sản phẩm],0)))</f>
        <v/>
      </c>
      <c r="I1013" s="160" t="str">
        <f>IF(G1013="","",INDEX(D.1[ĐVT],MATCH(G1013,D.1[Tên sản phẩm],0)))</f>
        <v/>
      </c>
      <c r="J1013" s="162" t="str">
        <f>IF(G1013="","",INDEX(D.1[Đơn giá nhập
(Hàng tồn đầu kỳ)],MATCH(G1013,D.1[Tên sản phẩm],0)))</f>
        <v/>
      </c>
      <c r="K1013" s="162" t="str">
        <f t="shared" si="218"/>
        <v/>
      </c>
      <c r="L1013" s="159"/>
      <c r="M1013" s="163" t="str">
        <f t="shared" si="219"/>
        <v/>
      </c>
      <c r="N1013" s="164"/>
      <c r="O1013" s="162"/>
      <c r="P1013" s="163" t="str">
        <f t="shared" si="220"/>
        <v/>
      </c>
      <c r="Q1013" s="164" t="str">
        <f t="shared" ca="1" si="221"/>
        <v/>
      </c>
      <c r="R1013" s="163" t="str">
        <f t="shared" si="222"/>
        <v/>
      </c>
      <c r="S1013" s="163" t="str">
        <f ca="1">IF(AND(C1013&lt;&gt;"",C1013&lt;&gt;OFFSET(C1013,1,0)),SUMIFS(M.1[Giá có thuế],M.1[Số ĐK],C1013),"")</f>
        <v/>
      </c>
      <c r="T1013" s="159"/>
      <c r="U1013" s="161" t="str">
        <f>IF(T1013="","",'Thông Tin Chung'!$L$3)</f>
        <v/>
      </c>
      <c r="V1013" s="163" t="str">
        <f t="shared" ca="1" si="223"/>
        <v/>
      </c>
      <c r="W1013" s="165"/>
      <c r="X1013" s="155" t="str">
        <f ca="1">IF(C1013="","",IF(OR(D1013&lt;NgayBatDau,D1013&gt;NgayKetThuc),"Ngày tháng phải nằm trong kỳ báo cáo",IF(AND(F1013&lt;&gt;"",COUNTIF(D.3[Tên nhà cung cấp],F1013)=0),"Tên NCC chưa khai báo trong DSNCC",IF(AND(G1013&lt;&gt;"",COUNTIF(D.1[Tên sản phẩm],G1013)=0),"SP này chưa khai báo trong DSSP",""))))</f>
        <v/>
      </c>
      <c r="Y1013" s="23" t="str">
        <f t="shared" ca="1" si="225"/>
        <v/>
      </c>
      <c r="Z1013" s="23" t="str">
        <f t="shared" ca="1" si="226"/>
        <v/>
      </c>
      <c r="AA1013" s="23" t="str">
        <f t="shared" ca="1" si="227"/>
        <v/>
      </c>
    </row>
    <row r="1014" spans="2:27" ht="27.75" customHeight="1" x14ac:dyDescent="0.2">
      <c r="B1014" s="7">
        <f t="shared" si="214"/>
        <v>1011</v>
      </c>
      <c r="C1014" s="7" t="str">
        <f t="shared" ca="1" si="224"/>
        <v/>
      </c>
      <c r="D1014" s="156" t="str">
        <f t="shared" ca="1" si="215"/>
        <v/>
      </c>
      <c r="E1014" s="157" t="str">
        <f t="shared" ca="1" si="216"/>
        <v/>
      </c>
      <c r="F1014" s="158" t="str">
        <f t="shared" ca="1" si="217"/>
        <v/>
      </c>
      <c r="G1014" s="159"/>
      <c r="H1014" s="159" t="str">
        <f>IF(G1014="","",INDEX(D.1[Quy cách],MATCH(G1014,D.1[Tên sản phẩm],0)))</f>
        <v/>
      </c>
      <c r="I1014" s="160" t="str">
        <f>IF(G1014="","",INDEX(D.1[ĐVT],MATCH(G1014,D.1[Tên sản phẩm],0)))</f>
        <v/>
      </c>
      <c r="J1014" s="162" t="str">
        <f>IF(G1014="","",INDEX(D.1[Đơn giá nhập
(Hàng tồn đầu kỳ)],MATCH(G1014,D.1[Tên sản phẩm],0)))</f>
        <v/>
      </c>
      <c r="K1014" s="162" t="str">
        <f t="shared" si="218"/>
        <v/>
      </c>
      <c r="L1014" s="159"/>
      <c r="M1014" s="163" t="str">
        <f t="shared" si="219"/>
        <v/>
      </c>
      <c r="N1014" s="164"/>
      <c r="O1014" s="162"/>
      <c r="P1014" s="163" t="str">
        <f t="shared" si="220"/>
        <v/>
      </c>
      <c r="Q1014" s="164" t="str">
        <f t="shared" ca="1" si="221"/>
        <v/>
      </c>
      <c r="R1014" s="163" t="str">
        <f t="shared" si="222"/>
        <v/>
      </c>
      <c r="S1014" s="163" t="str">
        <f ca="1">IF(AND(C1014&lt;&gt;"",C1014&lt;&gt;OFFSET(C1014,1,0)),SUMIFS(M.1[Giá có thuế],M.1[Số ĐK],C1014),"")</f>
        <v/>
      </c>
      <c r="T1014" s="159"/>
      <c r="U1014" s="161" t="str">
        <f>IF(T1014="","",'Thông Tin Chung'!$L$3)</f>
        <v/>
      </c>
      <c r="V1014" s="163" t="str">
        <f t="shared" ca="1" si="223"/>
        <v/>
      </c>
      <c r="W1014" s="165"/>
      <c r="X1014" s="155" t="str">
        <f ca="1">IF(C1014="","",IF(OR(D1014&lt;NgayBatDau,D1014&gt;NgayKetThuc),"Ngày tháng phải nằm trong kỳ báo cáo",IF(AND(F1014&lt;&gt;"",COUNTIF(D.3[Tên nhà cung cấp],F1014)=0),"Tên NCC chưa khai báo trong DSNCC",IF(AND(G1014&lt;&gt;"",COUNTIF(D.1[Tên sản phẩm],G1014)=0),"SP này chưa khai báo trong DSSP",""))))</f>
        <v/>
      </c>
      <c r="Y1014" s="23" t="str">
        <f t="shared" ca="1" si="225"/>
        <v/>
      </c>
      <c r="Z1014" s="23" t="str">
        <f t="shared" ca="1" si="226"/>
        <v/>
      </c>
      <c r="AA1014" s="23" t="str">
        <f t="shared" ca="1" si="227"/>
        <v/>
      </c>
    </row>
    <row r="1015" spans="2:27" ht="27.75" customHeight="1" x14ac:dyDescent="0.2">
      <c r="B1015" s="7">
        <f t="shared" si="214"/>
        <v>1012</v>
      </c>
      <c r="C1015" s="7" t="str">
        <f t="shared" ca="1" si="224"/>
        <v/>
      </c>
      <c r="D1015" s="156" t="str">
        <f t="shared" ca="1" si="215"/>
        <v/>
      </c>
      <c r="E1015" s="157" t="str">
        <f t="shared" ca="1" si="216"/>
        <v/>
      </c>
      <c r="F1015" s="158" t="str">
        <f t="shared" ca="1" si="217"/>
        <v/>
      </c>
      <c r="G1015" s="159"/>
      <c r="H1015" s="159" t="str">
        <f>IF(G1015="","",INDEX(D.1[Quy cách],MATCH(G1015,D.1[Tên sản phẩm],0)))</f>
        <v/>
      </c>
      <c r="I1015" s="160" t="str">
        <f>IF(G1015="","",INDEX(D.1[ĐVT],MATCH(G1015,D.1[Tên sản phẩm],0)))</f>
        <v/>
      </c>
      <c r="J1015" s="162" t="str">
        <f>IF(G1015="","",INDEX(D.1[Đơn giá nhập
(Hàng tồn đầu kỳ)],MATCH(G1015,D.1[Tên sản phẩm],0)))</f>
        <v/>
      </c>
      <c r="K1015" s="162" t="str">
        <f t="shared" si="218"/>
        <v/>
      </c>
      <c r="L1015" s="159"/>
      <c r="M1015" s="163" t="str">
        <f t="shared" si="219"/>
        <v/>
      </c>
      <c r="N1015" s="164"/>
      <c r="O1015" s="162"/>
      <c r="P1015" s="163" t="str">
        <f t="shared" si="220"/>
        <v/>
      </c>
      <c r="Q1015" s="164" t="str">
        <f t="shared" ca="1" si="221"/>
        <v/>
      </c>
      <c r="R1015" s="163" t="str">
        <f t="shared" si="222"/>
        <v/>
      </c>
      <c r="S1015" s="163" t="str">
        <f ca="1">IF(AND(C1015&lt;&gt;"",C1015&lt;&gt;OFFSET(C1015,1,0)),SUMIFS(M.1[Giá có thuế],M.1[Số ĐK],C1015),"")</f>
        <v/>
      </c>
      <c r="T1015" s="159"/>
      <c r="U1015" s="161" t="str">
        <f>IF(T1015="","",'Thông Tin Chung'!$L$3)</f>
        <v/>
      </c>
      <c r="V1015" s="163" t="str">
        <f t="shared" ca="1" si="223"/>
        <v/>
      </c>
      <c r="W1015" s="165"/>
      <c r="X1015" s="155" t="str">
        <f ca="1">IF(C1015="","",IF(OR(D1015&lt;NgayBatDau,D1015&gt;NgayKetThuc),"Ngày tháng phải nằm trong kỳ báo cáo",IF(AND(F1015&lt;&gt;"",COUNTIF(D.3[Tên nhà cung cấp],F1015)=0),"Tên NCC chưa khai báo trong DSNCC",IF(AND(G1015&lt;&gt;"",COUNTIF(D.1[Tên sản phẩm],G1015)=0),"SP này chưa khai báo trong DSSP",""))))</f>
        <v/>
      </c>
      <c r="Y1015" s="23" t="str">
        <f t="shared" ca="1" si="225"/>
        <v/>
      </c>
      <c r="Z1015" s="23" t="str">
        <f t="shared" ca="1" si="226"/>
        <v/>
      </c>
      <c r="AA1015" s="23" t="str">
        <f t="shared" ca="1" si="227"/>
        <v/>
      </c>
    </row>
    <row r="1016" spans="2:27" ht="27.75" customHeight="1" x14ac:dyDescent="0.2">
      <c r="B1016" s="7">
        <f t="shared" si="214"/>
        <v>1013</v>
      </c>
      <c r="C1016" s="7" t="str">
        <f t="shared" ca="1" si="224"/>
        <v/>
      </c>
      <c r="D1016" s="156" t="str">
        <f t="shared" ca="1" si="215"/>
        <v/>
      </c>
      <c r="E1016" s="157" t="str">
        <f t="shared" ca="1" si="216"/>
        <v/>
      </c>
      <c r="F1016" s="158" t="str">
        <f t="shared" ca="1" si="217"/>
        <v/>
      </c>
      <c r="G1016" s="159"/>
      <c r="H1016" s="159" t="str">
        <f>IF(G1016="","",INDEX(D.1[Quy cách],MATCH(G1016,D.1[Tên sản phẩm],0)))</f>
        <v/>
      </c>
      <c r="I1016" s="160" t="str">
        <f>IF(G1016="","",INDEX(D.1[ĐVT],MATCH(G1016,D.1[Tên sản phẩm],0)))</f>
        <v/>
      </c>
      <c r="J1016" s="162" t="str">
        <f>IF(G1016="","",INDEX(D.1[Đơn giá nhập
(Hàng tồn đầu kỳ)],MATCH(G1016,D.1[Tên sản phẩm],0)))</f>
        <v/>
      </c>
      <c r="K1016" s="162" t="str">
        <f t="shared" si="218"/>
        <v/>
      </c>
      <c r="L1016" s="159"/>
      <c r="M1016" s="163" t="str">
        <f t="shared" si="219"/>
        <v/>
      </c>
      <c r="N1016" s="164"/>
      <c r="O1016" s="162"/>
      <c r="P1016" s="163" t="str">
        <f t="shared" si="220"/>
        <v/>
      </c>
      <c r="Q1016" s="164" t="str">
        <f t="shared" ca="1" si="221"/>
        <v/>
      </c>
      <c r="R1016" s="163" t="str">
        <f t="shared" si="222"/>
        <v/>
      </c>
      <c r="S1016" s="163" t="str">
        <f ca="1">IF(AND(C1016&lt;&gt;"",C1016&lt;&gt;OFFSET(C1016,1,0)),SUMIFS(M.1[Giá có thuế],M.1[Số ĐK],C1016),"")</f>
        <v/>
      </c>
      <c r="T1016" s="159"/>
      <c r="U1016" s="161" t="str">
        <f>IF(T1016="","",'Thông Tin Chung'!$L$3)</f>
        <v/>
      </c>
      <c r="V1016" s="163" t="str">
        <f t="shared" ca="1" si="223"/>
        <v/>
      </c>
      <c r="W1016" s="165"/>
      <c r="X1016" s="155" t="str">
        <f ca="1">IF(C1016="","",IF(OR(D1016&lt;NgayBatDau,D1016&gt;NgayKetThuc),"Ngày tháng phải nằm trong kỳ báo cáo",IF(AND(F1016&lt;&gt;"",COUNTIF(D.3[Tên nhà cung cấp],F1016)=0),"Tên NCC chưa khai báo trong DSNCC",IF(AND(G1016&lt;&gt;"",COUNTIF(D.1[Tên sản phẩm],G1016)=0),"SP này chưa khai báo trong DSSP",""))))</f>
        <v/>
      </c>
      <c r="Y1016" s="23" t="str">
        <f t="shared" ca="1" si="225"/>
        <v/>
      </c>
      <c r="Z1016" s="23" t="str">
        <f t="shared" ca="1" si="226"/>
        <v/>
      </c>
      <c r="AA1016" s="23" t="str">
        <f t="shared" ca="1" si="227"/>
        <v/>
      </c>
    </row>
    <row r="1017" spans="2:27" ht="27.75" customHeight="1" x14ac:dyDescent="0.2">
      <c r="B1017" s="7">
        <f t="shared" si="214"/>
        <v>1014</v>
      </c>
      <c r="C1017" s="7" t="str">
        <f t="shared" ca="1" si="224"/>
        <v/>
      </c>
      <c r="D1017" s="156" t="str">
        <f t="shared" ca="1" si="215"/>
        <v/>
      </c>
      <c r="E1017" s="157" t="str">
        <f t="shared" ca="1" si="216"/>
        <v/>
      </c>
      <c r="F1017" s="158" t="str">
        <f t="shared" ca="1" si="217"/>
        <v/>
      </c>
      <c r="G1017" s="159"/>
      <c r="H1017" s="159" t="str">
        <f>IF(G1017="","",INDEX(D.1[Quy cách],MATCH(G1017,D.1[Tên sản phẩm],0)))</f>
        <v/>
      </c>
      <c r="I1017" s="160" t="str">
        <f>IF(G1017="","",INDEX(D.1[ĐVT],MATCH(G1017,D.1[Tên sản phẩm],0)))</f>
        <v/>
      </c>
      <c r="J1017" s="162" t="str">
        <f>IF(G1017="","",INDEX(D.1[Đơn giá nhập
(Hàng tồn đầu kỳ)],MATCH(G1017,D.1[Tên sản phẩm],0)))</f>
        <v/>
      </c>
      <c r="K1017" s="162" t="str">
        <f t="shared" si="218"/>
        <v/>
      </c>
      <c r="L1017" s="159"/>
      <c r="M1017" s="163" t="str">
        <f t="shared" si="219"/>
        <v/>
      </c>
      <c r="N1017" s="164"/>
      <c r="O1017" s="162"/>
      <c r="P1017" s="163" t="str">
        <f t="shared" si="220"/>
        <v/>
      </c>
      <c r="Q1017" s="164" t="str">
        <f t="shared" ca="1" si="221"/>
        <v/>
      </c>
      <c r="R1017" s="163" t="str">
        <f t="shared" si="222"/>
        <v/>
      </c>
      <c r="S1017" s="163" t="str">
        <f ca="1">IF(AND(C1017&lt;&gt;"",C1017&lt;&gt;OFFSET(C1017,1,0)),SUMIFS(M.1[Giá có thuế],M.1[Số ĐK],C1017),"")</f>
        <v/>
      </c>
      <c r="T1017" s="159"/>
      <c r="U1017" s="161" t="str">
        <f>IF(T1017="","",'Thông Tin Chung'!$L$3)</f>
        <v/>
      </c>
      <c r="V1017" s="163" t="str">
        <f t="shared" ca="1" si="223"/>
        <v/>
      </c>
      <c r="W1017" s="165"/>
      <c r="X1017" s="155" t="str">
        <f ca="1">IF(C1017="","",IF(OR(D1017&lt;NgayBatDau,D1017&gt;NgayKetThuc),"Ngày tháng phải nằm trong kỳ báo cáo",IF(AND(F1017&lt;&gt;"",COUNTIF(D.3[Tên nhà cung cấp],F1017)=0),"Tên NCC chưa khai báo trong DSNCC",IF(AND(G1017&lt;&gt;"",COUNTIF(D.1[Tên sản phẩm],G1017)=0),"SP này chưa khai báo trong DSSP",""))))</f>
        <v/>
      </c>
      <c r="Y1017" s="23" t="str">
        <f t="shared" ca="1" si="225"/>
        <v/>
      </c>
      <c r="Z1017" s="23" t="str">
        <f t="shared" ca="1" si="226"/>
        <v/>
      </c>
      <c r="AA1017" s="23" t="str">
        <f t="shared" ca="1" si="227"/>
        <v/>
      </c>
    </row>
    <row r="1018" spans="2:27" ht="27.75" customHeight="1" x14ac:dyDescent="0.2">
      <c r="B1018" s="7">
        <f t="shared" si="214"/>
        <v>1015</v>
      </c>
      <c r="C1018" s="7" t="str">
        <f t="shared" ca="1" si="224"/>
        <v/>
      </c>
      <c r="D1018" s="156" t="str">
        <f t="shared" ca="1" si="215"/>
        <v/>
      </c>
      <c r="E1018" s="157" t="str">
        <f t="shared" ca="1" si="216"/>
        <v/>
      </c>
      <c r="F1018" s="158" t="str">
        <f t="shared" ca="1" si="217"/>
        <v/>
      </c>
      <c r="G1018" s="159"/>
      <c r="H1018" s="159" t="str">
        <f>IF(G1018="","",INDEX(D.1[Quy cách],MATCH(G1018,D.1[Tên sản phẩm],0)))</f>
        <v/>
      </c>
      <c r="I1018" s="160" t="str">
        <f>IF(G1018="","",INDEX(D.1[ĐVT],MATCH(G1018,D.1[Tên sản phẩm],0)))</f>
        <v/>
      </c>
      <c r="J1018" s="162" t="str">
        <f>IF(G1018="","",INDEX(D.1[Đơn giá nhập
(Hàng tồn đầu kỳ)],MATCH(G1018,D.1[Tên sản phẩm],0)))</f>
        <v/>
      </c>
      <c r="K1018" s="162" t="str">
        <f t="shared" si="218"/>
        <v/>
      </c>
      <c r="L1018" s="159"/>
      <c r="M1018" s="163" t="str">
        <f t="shared" si="219"/>
        <v/>
      </c>
      <c r="N1018" s="164"/>
      <c r="O1018" s="162"/>
      <c r="P1018" s="163" t="str">
        <f t="shared" si="220"/>
        <v/>
      </c>
      <c r="Q1018" s="164" t="str">
        <f t="shared" ca="1" si="221"/>
        <v/>
      </c>
      <c r="R1018" s="163" t="str">
        <f t="shared" si="222"/>
        <v/>
      </c>
      <c r="S1018" s="163" t="str">
        <f ca="1">IF(AND(C1018&lt;&gt;"",C1018&lt;&gt;OFFSET(C1018,1,0)),SUMIFS(M.1[Giá có thuế],M.1[Số ĐK],C1018),"")</f>
        <v/>
      </c>
      <c r="T1018" s="159"/>
      <c r="U1018" s="161" t="str">
        <f>IF(T1018="","",'Thông Tin Chung'!$L$3)</f>
        <v/>
      </c>
      <c r="V1018" s="163" t="str">
        <f t="shared" ca="1" si="223"/>
        <v/>
      </c>
      <c r="W1018" s="165"/>
      <c r="X1018" s="155" t="str">
        <f ca="1">IF(C1018="","",IF(OR(D1018&lt;NgayBatDau,D1018&gt;NgayKetThuc),"Ngày tháng phải nằm trong kỳ báo cáo",IF(AND(F1018&lt;&gt;"",COUNTIF(D.3[Tên nhà cung cấp],F1018)=0),"Tên NCC chưa khai báo trong DSNCC",IF(AND(G1018&lt;&gt;"",COUNTIF(D.1[Tên sản phẩm],G1018)=0),"SP này chưa khai báo trong DSSP",""))))</f>
        <v/>
      </c>
      <c r="Y1018" s="23" t="str">
        <f t="shared" ca="1" si="225"/>
        <v/>
      </c>
      <c r="Z1018" s="23" t="str">
        <f t="shared" ca="1" si="226"/>
        <v/>
      </c>
      <c r="AA1018" s="23" t="str">
        <f t="shared" ca="1" si="227"/>
        <v/>
      </c>
    </row>
    <row r="1019" spans="2:27" ht="27.75" customHeight="1" x14ac:dyDescent="0.2">
      <c r="B1019" s="7">
        <f t="shared" si="214"/>
        <v>1016</v>
      </c>
      <c r="C1019" s="7" t="str">
        <f t="shared" ca="1" si="224"/>
        <v/>
      </c>
      <c r="D1019" s="156" t="str">
        <f t="shared" ca="1" si="215"/>
        <v/>
      </c>
      <c r="E1019" s="157" t="str">
        <f t="shared" ca="1" si="216"/>
        <v/>
      </c>
      <c r="F1019" s="158" t="str">
        <f t="shared" ca="1" si="217"/>
        <v/>
      </c>
      <c r="G1019" s="159"/>
      <c r="H1019" s="159" t="str">
        <f>IF(G1019="","",INDEX(D.1[Quy cách],MATCH(G1019,D.1[Tên sản phẩm],0)))</f>
        <v/>
      </c>
      <c r="I1019" s="160" t="str">
        <f>IF(G1019="","",INDEX(D.1[ĐVT],MATCH(G1019,D.1[Tên sản phẩm],0)))</f>
        <v/>
      </c>
      <c r="J1019" s="162" t="str">
        <f>IF(G1019="","",INDEX(D.1[Đơn giá nhập
(Hàng tồn đầu kỳ)],MATCH(G1019,D.1[Tên sản phẩm],0)))</f>
        <v/>
      </c>
      <c r="K1019" s="162" t="str">
        <f t="shared" si="218"/>
        <v/>
      </c>
      <c r="L1019" s="159"/>
      <c r="M1019" s="163" t="str">
        <f t="shared" si="219"/>
        <v/>
      </c>
      <c r="N1019" s="164"/>
      <c r="O1019" s="162"/>
      <c r="P1019" s="163" t="str">
        <f t="shared" si="220"/>
        <v/>
      </c>
      <c r="Q1019" s="164" t="str">
        <f t="shared" ca="1" si="221"/>
        <v/>
      </c>
      <c r="R1019" s="163" t="str">
        <f t="shared" si="222"/>
        <v/>
      </c>
      <c r="S1019" s="163" t="str">
        <f ca="1">IF(AND(C1019&lt;&gt;"",C1019&lt;&gt;OFFSET(C1019,1,0)),SUMIFS(M.1[Giá có thuế],M.1[Số ĐK],C1019),"")</f>
        <v/>
      </c>
      <c r="T1019" s="159"/>
      <c r="U1019" s="161" t="str">
        <f>IF(T1019="","",'Thông Tin Chung'!$L$3)</f>
        <v/>
      </c>
      <c r="V1019" s="163" t="str">
        <f t="shared" ca="1" si="223"/>
        <v/>
      </c>
      <c r="W1019" s="165"/>
      <c r="X1019" s="155" t="str">
        <f ca="1">IF(C1019="","",IF(OR(D1019&lt;NgayBatDau,D1019&gt;NgayKetThuc),"Ngày tháng phải nằm trong kỳ báo cáo",IF(AND(F1019&lt;&gt;"",COUNTIF(D.3[Tên nhà cung cấp],F1019)=0),"Tên NCC chưa khai báo trong DSNCC",IF(AND(G1019&lt;&gt;"",COUNTIF(D.1[Tên sản phẩm],G1019)=0),"SP này chưa khai báo trong DSSP",""))))</f>
        <v/>
      </c>
      <c r="Y1019" s="23" t="str">
        <f t="shared" ca="1" si="225"/>
        <v/>
      </c>
      <c r="Z1019" s="23" t="str">
        <f t="shared" ca="1" si="226"/>
        <v/>
      </c>
      <c r="AA1019" s="23" t="str">
        <f t="shared" ca="1" si="227"/>
        <v/>
      </c>
    </row>
    <row r="1020" spans="2:27" ht="27.75" customHeight="1" x14ac:dyDescent="0.2">
      <c r="B1020" s="7">
        <f t="shared" si="214"/>
        <v>1017</v>
      </c>
      <c r="C1020" s="7" t="str">
        <f t="shared" ca="1" si="224"/>
        <v/>
      </c>
      <c r="D1020" s="156" t="str">
        <f t="shared" ca="1" si="215"/>
        <v/>
      </c>
      <c r="E1020" s="157" t="str">
        <f t="shared" ca="1" si="216"/>
        <v/>
      </c>
      <c r="F1020" s="158" t="str">
        <f t="shared" ca="1" si="217"/>
        <v/>
      </c>
      <c r="G1020" s="159"/>
      <c r="H1020" s="159" t="str">
        <f>IF(G1020="","",INDEX(D.1[Quy cách],MATCH(G1020,D.1[Tên sản phẩm],0)))</f>
        <v/>
      </c>
      <c r="I1020" s="160" t="str">
        <f>IF(G1020="","",INDEX(D.1[ĐVT],MATCH(G1020,D.1[Tên sản phẩm],0)))</f>
        <v/>
      </c>
      <c r="J1020" s="162" t="str">
        <f>IF(G1020="","",INDEX(D.1[Đơn giá nhập
(Hàng tồn đầu kỳ)],MATCH(G1020,D.1[Tên sản phẩm],0)))</f>
        <v/>
      </c>
      <c r="K1020" s="162" t="str">
        <f t="shared" si="218"/>
        <v/>
      </c>
      <c r="L1020" s="159"/>
      <c r="M1020" s="163" t="str">
        <f t="shared" si="219"/>
        <v/>
      </c>
      <c r="N1020" s="164"/>
      <c r="O1020" s="162"/>
      <c r="P1020" s="163" t="str">
        <f t="shared" si="220"/>
        <v/>
      </c>
      <c r="Q1020" s="164" t="str">
        <f t="shared" ca="1" si="221"/>
        <v/>
      </c>
      <c r="R1020" s="163" t="str">
        <f t="shared" si="222"/>
        <v/>
      </c>
      <c r="S1020" s="163" t="str">
        <f ca="1">IF(AND(C1020&lt;&gt;"",C1020&lt;&gt;OFFSET(C1020,1,0)),SUMIFS(M.1[Giá có thuế],M.1[Số ĐK],C1020),"")</f>
        <v/>
      </c>
      <c r="T1020" s="159"/>
      <c r="U1020" s="161" t="str">
        <f>IF(T1020="","",'Thông Tin Chung'!$L$3)</f>
        <v/>
      </c>
      <c r="V1020" s="163" t="str">
        <f t="shared" ca="1" si="223"/>
        <v/>
      </c>
      <c r="W1020" s="165"/>
      <c r="X1020" s="155" t="str">
        <f ca="1">IF(C1020="","",IF(OR(D1020&lt;NgayBatDau,D1020&gt;NgayKetThuc),"Ngày tháng phải nằm trong kỳ báo cáo",IF(AND(F1020&lt;&gt;"",COUNTIF(D.3[Tên nhà cung cấp],F1020)=0),"Tên NCC chưa khai báo trong DSNCC",IF(AND(G1020&lt;&gt;"",COUNTIF(D.1[Tên sản phẩm],G1020)=0),"SP này chưa khai báo trong DSSP",""))))</f>
        <v/>
      </c>
      <c r="Y1020" s="23" t="str">
        <f t="shared" ca="1" si="225"/>
        <v/>
      </c>
      <c r="Z1020" s="23" t="str">
        <f t="shared" ca="1" si="226"/>
        <v/>
      </c>
      <c r="AA1020" s="23" t="str">
        <f t="shared" ca="1" si="227"/>
        <v/>
      </c>
    </row>
    <row r="1021" spans="2:27" ht="27.75" customHeight="1" x14ac:dyDescent="0.2">
      <c r="B1021" s="7">
        <f t="shared" si="214"/>
        <v>1018</v>
      </c>
      <c r="C1021" s="7" t="str">
        <f t="shared" ca="1" si="224"/>
        <v/>
      </c>
      <c r="D1021" s="156" t="str">
        <f t="shared" ca="1" si="215"/>
        <v/>
      </c>
      <c r="E1021" s="157" t="str">
        <f t="shared" ca="1" si="216"/>
        <v/>
      </c>
      <c r="F1021" s="158" t="str">
        <f t="shared" ca="1" si="217"/>
        <v/>
      </c>
      <c r="G1021" s="159"/>
      <c r="H1021" s="159" t="str">
        <f>IF(G1021="","",INDEX(D.1[Quy cách],MATCH(G1021,D.1[Tên sản phẩm],0)))</f>
        <v/>
      </c>
      <c r="I1021" s="160" t="str">
        <f>IF(G1021="","",INDEX(D.1[ĐVT],MATCH(G1021,D.1[Tên sản phẩm],0)))</f>
        <v/>
      </c>
      <c r="J1021" s="162" t="str">
        <f>IF(G1021="","",INDEX(D.1[Đơn giá nhập
(Hàng tồn đầu kỳ)],MATCH(G1021,D.1[Tên sản phẩm],0)))</f>
        <v/>
      </c>
      <c r="K1021" s="162" t="str">
        <f t="shared" si="218"/>
        <v/>
      </c>
      <c r="L1021" s="159"/>
      <c r="M1021" s="163" t="str">
        <f t="shared" si="219"/>
        <v/>
      </c>
      <c r="N1021" s="164"/>
      <c r="O1021" s="162"/>
      <c r="P1021" s="163" t="str">
        <f t="shared" si="220"/>
        <v/>
      </c>
      <c r="Q1021" s="164" t="str">
        <f t="shared" ca="1" si="221"/>
        <v/>
      </c>
      <c r="R1021" s="163" t="str">
        <f t="shared" si="222"/>
        <v/>
      </c>
      <c r="S1021" s="163" t="str">
        <f ca="1">IF(AND(C1021&lt;&gt;"",C1021&lt;&gt;OFFSET(C1021,1,0)),SUMIFS(M.1[Giá có thuế],M.1[Số ĐK],C1021),"")</f>
        <v/>
      </c>
      <c r="T1021" s="159"/>
      <c r="U1021" s="161" t="str">
        <f>IF(T1021="","",'Thông Tin Chung'!$L$3)</f>
        <v/>
      </c>
      <c r="V1021" s="163" t="str">
        <f t="shared" ca="1" si="223"/>
        <v/>
      </c>
      <c r="W1021" s="165"/>
      <c r="X1021" s="155" t="str">
        <f ca="1">IF(C1021="","",IF(OR(D1021&lt;NgayBatDau,D1021&gt;NgayKetThuc),"Ngày tháng phải nằm trong kỳ báo cáo",IF(AND(F1021&lt;&gt;"",COUNTIF(D.3[Tên nhà cung cấp],F1021)=0),"Tên NCC chưa khai báo trong DSNCC",IF(AND(G1021&lt;&gt;"",COUNTIF(D.1[Tên sản phẩm],G1021)=0),"SP này chưa khai báo trong DSSP",""))))</f>
        <v/>
      </c>
      <c r="Y1021" s="23" t="str">
        <f t="shared" ca="1" si="225"/>
        <v/>
      </c>
      <c r="Z1021" s="23" t="str">
        <f t="shared" ca="1" si="226"/>
        <v/>
      </c>
      <c r="AA1021" s="23" t="str">
        <f t="shared" ca="1" si="227"/>
        <v/>
      </c>
    </row>
    <row r="1022" spans="2:27" ht="27.75" customHeight="1" x14ac:dyDescent="0.2">
      <c r="B1022" s="7">
        <f t="shared" si="214"/>
        <v>1019</v>
      </c>
      <c r="C1022" s="7" t="str">
        <f t="shared" ca="1" si="224"/>
        <v/>
      </c>
      <c r="D1022" s="156" t="str">
        <f t="shared" ca="1" si="215"/>
        <v/>
      </c>
      <c r="E1022" s="157" t="str">
        <f t="shared" ca="1" si="216"/>
        <v/>
      </c>
      <c r="F1022" s="158" t="str">
        <f t="shared" ca="1" si="217"/>
        <v/>
      </c>
      <c r="G1022" s="159"/>
      <c r="H1022" s="159" t="str">
        <f>IF(G1022="","",INDEX(D.1[Quy cách],MATCH(G1022,D.1[Tên sản phẩm],0)))</f>
        <v/>
      </c>
      <c r="I1022" s="160" t="str">
        <f>IF(G1022="","",INDEX(D.1[ĐVT],MATCH(G1022,D.1[Tên sản phẩm],0)))</f>
        <v/>
      </c>
      <c r="J1022" s="162" t="str">
        <f>IF(G1022="","",INDEX(D.1[Đơn giá nhập
(Hàng tồn đầu kỳ)],MATCH(G1022,D.1[Tên sản phẩm],0)))</f>
        <v/>
      </c>
      <c r="K1022" s="162" t="str">
        <f t="shared" si="218"/>
        <v/>
      </c>
      <c r="L1022" s="159"/>
      <c r="M1022" s="163" t="str">
        <f t="shared" si="219"/>
        <v/>
      </c>
      <c r="N1022" s="164"/>
      <c r="O1022" s="162"/>
      <c r="P1022" s="163" t="str">
        <f t="shared" si="220"/>
        <v/>
      </c>
      <c r="Q1022" s="164" t="str">
        <f t="shared" ca="1" si="221"/>
        <v/>
      </c>
      <c r="R1022" s="163" t="str">
        <f t="shared" si="222"/>
        <v/>
      </c>
      <c r="S1022" s="163" t="str">
        <f ca="1">IF(AND(C1022&lt;&gt;"",C1022&lt;&gt;OFFSET(C1022,1,0)),SUMIFS(M.1[Giá có thuế],M.1[Số ĐK],C1022),"")</f>
        <v/>
      </c>
      <c r="T1022" s="159"/>
      <c r="U1022" s="161" t="str">
        <f>IF(T1022="","",'Thông Tin Chung'!$L$3)</f>
        <v/>
      </c>
      <c r="V1022" s="163" t="str">
        <f t="shared" ca="1" si="223"/>
        <v/>
      </c>
      <c r="W1022" s="165"/>
      <c r="X1022" s="155" t="str">
        <f ca="1">IF(C1022="","",IF(OR(D1022&lt;NgayBatDau,D1022&gt;NgayKetThuc),"Ngày tháng phải nằm trong kỳ báo cáo",IF(AND(F1022&lt;&gt;"",COUNTIF(D.3[Tên nhà cung cấp],F1022)=0),"Tên NCC chưa khai báo trong DSNCC",IF(AND(G1022&lt;&gt;"",COUNTIF(D.1[Tên sản phẩm],G1022)=0),"SP này chưa khai báo trong DSSP",""))))</f>
        <v/>
      </c>
      <c r="Y1022" s="23" t="str">
        <f t="shared" ca="1" si="225"/>
        <v/>
      </c>
      <c r="Z1022" s="23" t="str">
        <f t="shared" ca="1" si="226"/>
        <v/>
      </c>
      <c r="AA1022" s="23" t="str">
        <f t="shared" ca="1" si="227"/>
        <v/>
      </c>
    </row>
    <row r="1023" spans="2:27" ht="27.75" customHeight="1" x14ac:dyDescent="0.2">
      <c r="B1023" s="7">
        <f t="shared" si="214"/>
        <v>1020</v>
      </c>
      <c r="C1023" s="7" t="str">
        <f t="shared" ca="1" si="224"/>
        <v/>
      </c>
      <c r="D1023" s="156" t="str">
        <f t="shared" ca="1" si="215"/>
        <v/>
      </c>
      <c r="E1023" s="157" t="str">
        <f t="shared" ca="1" si="216"/>
        <v/>
      </c>
      <c r="F1023" s="158" t="str">
        <f t="shared" ca="1" si="217"/>
        <v/>
      </c>
      <c r="G1023" s="159"/>
      <c r="H1023" s="159" t="str">
        <f>IF(G1023="","",INDEX(D.1[Quy cách],MATCH(G1023,D.1[Tên sản phẩm],0)))</f>
        <v/>
      </c>
      <c r="I1023" s="160" t="str">
        <f>IF(G1023="","",INDEX(D.1[ĐVT],MATCH(G1023,D.1[Tên sản phẩm],0)))</f>
        <v/>
      </c>
      <c r="J1023" s="162" t="str">
        <f>IF(G1023="","",INDEX(D.1[Đơn giá nhập
(Hàng tồn đầu kỳ)],MATCH(G1023,D.1[Tên sản phẩm],0)))</f>
        <v/>
      </c>
      <c r="K1023" s="162" t="str">
        <f t="shared" si="218"/>
        <v/>
      </c>
      <c r="L1023" s="159"/>
      <c r="M1023" s="163" t="str">
        <f t="shared" si="219"/>
        <v/>
      </c>
      <c r="N1023" s="164"/>
      <c r="O1023" s="162"/>
      <c r="P1023" s="163" t="str">
        <f t="shared" si="220"/>
        <v/>
      </c>
      <c r="Q1023" s="164" t="str">
        <f t="shared" ca="1" si="221"/>
        <v/>
      </c>
      <c r="R1023" s="163" t="str">
        <f t="shared" si="222"/>
        <v/>
      </c>
      <c r="S1023" s="163" t="str">
        <f ca="1">IF(AND(C1023&lt;&gt;"",C1023&lt;&gt;OFFSET(C1023,1,0)),SUMIFS(M.1[Giá có thuế],M.1[Số ĐK],C1023),"")</f>
        <v/>
      </c>
      <c r="T1023" s="159"/>
      <c r="U1023" s="161" t="str">
        <f>IF(T1023="","",'Thông Tin Chung'!$L$3)</f>
        <v/>
      </c>
      <c r="V1023" s="163" t="str">
        <f t="shared" ca="1" si="223"/>
        <v/>
      </c>
      <c r="W1023" s="165"/>
      <c r="X1023" s="155" t="str">
        <f ca="1">IF(C1023="","",IF(OR(D1023&lt;NgayBatDau,D1023&gt;NgayKetThuc),"Ngày tháng phải nằm trong kỳ báo cáo",IF(AND(F1023&lt;&gt;"",COUNTIF(D.3[Tên nhà cung cấp],F1023)=0),"Tên NCC chưa khai báo trong DSNCC",IF(AND(G1023&lt;&gt;"",COUNTIF(D.1[Tên sản phẩm],G1023)=0),"SP này chưa khai báo trong DSSP",""))))</f>
        <v/>
      </c>
      <c r="Y1023" s="23" t="str">
        <f t="shared" ca="1" si="225"/>
        <v/>
      </c>
      <c r="Z1023" s="23" t="str">
        <f t="shared" ca="1" si="226"/>
        <v/>
      </c>
      <c r="AA1023" s="23" t="str">
        <f t="shared" ca="1" si="227"/>
        <v/>
      </c>
    </row>
    <row r="1024" spans="2:27" ht="27.75" customHeight="1" x14ac:dyDescent="0.2">
      <c r="B1024" s="7">
        <f t="shared" si="214"/>
        <v>1021</v>
      </c>
      <c r="C1024" s="7" t="str">
        <f t="shared" ca="1" si="224"/>
        <v/>
      </c>
      <c r="D1024" s="156" t="str">
        <f t="shared" ca="1" si="215"/>
        <v/>
      </c>
      <c r="E1024" s="157" t="str">
        <f t="shared" ca="1" si="216"/>
        <v/>
      </c>
      <c r="F1024" s="158" t="str">
        <f t="shared" ca="1" si="217"/>
        <v/>
      </c>
      <c r="G1024" s="159"/>
      <c r="H1024" s="159" t="str">
        <f>IF(G1024="","",INDEX(D.1[Quy cách],MATCH(G1024,D.1[Tên sản phẩm],0)))</f>
        <v/>
      </c>
      <c r="I1024" s="160" t="str">
        <f>IF(G1024="","",INDEX(D.1[ĐVT],MATCH(G1024,D.1[Tên sản phẩm],0)))</f>
        <v/>
      </c>
      <c r="J1024" s="162" t="str">
        <f>IF(G1024="","",INDEX(D.1[Đơn giá nhập
(Hàng tồn đầu kỳ)],MATCH(G1024,D.1[Tên sản phẩm],0)))</f>
        <v/>
      </c>
      <c r="K1024" s="162" t="str">
        <f t="shared" si="218"/>
        <v/>
      </c>
      <c r="L1024" s="159"/>
      <c r="M1024" s="163" t="str">
        <f t="shared" si="219"/>
        <v/>
      </c>
      <c r="N1024" s="164"/>
      <c r="O1024" s="162"/>
      <c r="P1024" s="163" t="str">
        <f t="shared" si="220"/>
        <v/>
      </c>
      <c r="Q1024" s="164" t="str">
        <f t="shared" ca="1" si="221"/>
        <v/>
      </c>
      <c r="R1024" s="163" t="str">
        <f t="shared" si="222"/>
        <v/>
      </c>
      <c r="S1024" s="163" t="str">
        <f ca="1">IF(AND(C1024&lt;&gt;"",C1024&lt;&gt;OFFSET(C1024,1,0)),SUMIFS(M.1[Giá có thuế],M.1[Số ĐK],C1024),"")</f>
        <v/>
      </c>
      <c r="T1024" s="159"/>
      <c r="U1024" s="161" t="str">
        <f>IF(T1024="","",'Thông Tin Chung'!$L$3)</f>
        <v/>
      </c>
      <c r="V1024" s="163" t="str">
        <f t="shared" ca="1" si="223"/>
        <v/>
      </c>
      <c r="W1024" s="165"/>
      <c r="X1024" s="155" t="str">
        <f ca="1">IF(C1024="","",IF(OR(D1024&lt;NgayBatDau,D1024&gt;NgayKetThuc),"Ngày tháng phải nằm trong kỳ báo cáo",IF(AND(F1024&lt;&gt;"",COUNTIF(D.3[Tên nhà cung cấp],F1024)=0),"Tên NCC chưa khai báo trong DSNCC",IF(AND(G1024&lt;&gt;"",COUNTIF(D.1[Tên sản phẩm],G1024)=0),"SP này chưa khai báo trong DSSP",""))))</f>
        <v/>
      </c>
      <c r="Y1024" s="23" t="str">
        <f t="shared" ca="1" si="225"/>
        <v/>
      </c>
      <c r="Z1024" s="23" t="str">
        <f t="shared" ca="1" si="226"/>
        <v/>
      </c>
      <c r="AA1024" s="23" t="str">
        <f t="shared" ca="1" si="227"/>
        <v/>
      </c>
    </row>
    <row r="1025" spans="2:27" ht="27.75" customHeight="1" x14ac:dyDescent="0.2">
      <c r="B1025" s="7">
        <f t="shared" si="214"/>
        <v>1022</v>
      </c>
      <c r="C1025" s="7" t="str">
        <f t="shared" ca="1" si="224"/>
        <v/>
      </c>
      <c r="D1025" s="156" t="str">
        <f t="shared" ca="1" si="215"/>
        <v/>
      </c>
      <c r="E1025" s="157" t="str">
        <f t="shared" ca="1" si="216"/>
        <v/>
      </c>
      <c r="F1025" s="158" t="str">
        <f t="shared" ca="1" si="217"/>
        <v/>
      </c>
      <c r="G1025" s="159"/>
      <c r="H1025" s="159" t="str">
        <f>IF(G1025="","",INDEX(D.1[Quy cách],MATCH(G1025,D.1[Tên sản phẩm],0)))</f>
        <v/>
      </c>
      <c r="I1025" s="160" t="str">
        <f>IF(G1025="","",INDEX(D.1[ĐVT],MATCH(G1025,D.1[Tên sản phẩm],0)))</f>
        <v/>
      </c>
      <c r="J1025" s="162" t="str">
        <f>IF(G1025="","",INDEX(D.1[Đơn giá nhập
(Hàng tồn đầu kỳ)],MATCH(G1025,D.1[Tên sản phẩm],0)))</f>
        <v/>
      </c>
      <c r="K1025" s="162" t="str">
        <f t="shared" si="218"/>
        <v/>
      </c>
      <c r="L1025" s="159"/>
      <c r="M1025" s="163" t="str">
        <f t="shared" si="219"/>
        <v/>
      </c>
      <c r="N1025" s="164"/>
      <c r="O1025" s="162"/>
      <c r="P1025" s="163" t="str">
        <f t="shared" si="220"/>
        <v/>
      </c>
      <c r="Q1025" s="164" t="str">
        <f t="shared" ca="1" si="221"/>
        <v/>
      </c>
      <c r="R1025" s="163" t="str">
        <f t="shared" si="222"/>
        <v/>
      </c>
      <c r="S1025" s="163" t="str">
        <f ca="1">IF(AND(C1025&lt;&gt;"",C1025&lt;&gt;OFFSET(C1025,1,0)),SUMIFS(M.1[Giá có thuế],M.1[Số ĐK],C1025),"")</f>
        <v/>
      </c>
      <c r="T1025" s="159"/>
      <c r="U1025" s="161" t="str">
        <f>IF(T1025="","",'Thông Tin Chung'!$L$3)</f>
        <v/>
      </c>
      <c r="V1025" s="163" t="str">
        <f t="shared" ca="1" si="223"/>
        <v/>
      </c>
      <c r="W1025" s="165"/>
      <c r="X1025" s="155" t="str">
        <f ca="1">IF(C1025="","",IF(OR(D1025&lt;NgayBatDau,D1025&gt;NgayKetThuc),"Ngày tháng phải nằm trong kỳ báo cáo",IF(AND(F1025&lt;&gt;"",COUNTIF(D.3[Tên nhà cung cấp],F1025)=0),"Tên NCC chưa khai báo trong DSNCC",IF(AND(G1025&lt;&gt;"",COUNTIF(D.1[Tên sản phẩm],G1025)=0),"SP này chưa khai báo trong DSSP",""))))</f>
        <v/>
      </c>
      <c r="Y1025" s="23" t="str">
        <f t="shared" ca="1" si="225"/>
        <v/>
      </c>
      <c r="Z1025" s="23" t="str">
        <f t="shared" ca="1" si="226"/>
        <v/>
      </c>
      <c r="AA1025" s="23" t="str">
        <f t="shared" ca="1" si="227"/>
        <v/>
      </c>
    </row>
    <row r="1026" spans="2:27" ht="27.75" customHeight="1" x14ac:dyDescent="0.2">
      <c r="B1026" s="7">
        <f t="shared" si="214"/>
        <v>1023</v>
      </c>
      <c r="C1026" s="7" t="str">
        <f t="shared" ca="1" si="224"/>
        <v/>
      </c>
      <c r="D1026" s="156" t="str">
        <f t="shared" ca="1" si="215"/>
        <v/>
      </c>
      <c r="E1026" s="157" t="str">
        <f t="shared" ca="1" si="216"/>
        <v/>
      </c>
      <c r="F1026" s="158" t="str">
        <f t="shared" ca="1" si="217"/>
        <v/>
      </c>
      <c r="G1026" s="159"/>
      <c r="H1026" s="159" t="str">
        <f>IF(G1026="","",INDEX(D.1[Quy cách],MATCH(G1026,D.1[Tên sản phẩm],0)))</f>
        <v/>
      </c>
      <c r="I1026" s="160" t="str">
        <f>IF(G1026="","",INDEX(D.1[ĐVT],MATCH(G1026,D.1[Tên sản phẩm],0)))</f>
        <v/>
      </c>
      <c r="J1026" s="162" t="str">
        <f>IF(G1026="","",INDEX(D.1[Đơn giá nhập
(Hàng tồn đầu kỳ)],MATCH(G1026,D.1[Tên sản phẩm],0)))</f>
        <v/>
      </c>
      <c r="K1026" s="162" t="str">
        <f t="shared" si="218"/>
        <v/>
      </c>
      <c r="L1026" s="159"/>
      <c r="M1026" s="163" t="str">
        <f t="shared" si="219"/>
        <v/>
      </c>
      <c r="N1026" s="164"/>
      <c r="O1026" s="162"/>
      <c r="P1026" s="163" t="str">
        <f t="shared" si="220"/>
        <v/>
      </c>
      <c r="Q1026" s="164" t="str">
        <f t="shared" ca="1" si="221"/>
        <v/>
      </c>
      <c r="R1026" s="163" t="str">
        <f t="shared" si="222"/>
        <v/>
      </c>
      <c r="S1026" s="163" t="str">
        <f ca="1">IF(AND(C1026&lt;&gt;"",C1026&lt;&gt;OFFSET(C1026,1,0)),SUMIFS(M.1[Giá có thuế],M.1[Số ĐK],C1026),"")</f>
        <v/>
      </c>
      <c r="T1026" s="159"/>
      <c r="U1026" s="161" t="str">
        <f>IF(T1026="","",'Thông Tin Chung'!$L$3)</f>
        <v/>
      </c>
      <c r="V1026" s="163" t="str">
        <f t="shared" ca="1" si="223"/>
        <v/>
      </c>
      <c r="W1026" s="165"/>
      <c r="X1026" s="155" t="str">
        <f ca="1">IF(C1026="","",IF(OR(D1026&lt;NgayBatDau,D1026&gt;NgayKetThuc),"Ngày tháng phải nằm trong kỳ báo cáo",IF(AND(F1026&lt;&gt;"",COUNTIF(D.3[Tên nhà cung cấp],F1026)=0),"Tên NCC chưa khai báo trong DSNCC",IF(AND(G1026&lt;&gt;"",COUNTIF(D.1[Tên sản phẩm],G1026)=0),"SP này chưa khai báo trong DSSP",""))))</f>
        <v/>
      </c>
      <c r="Y1026" s="23" t="str">
        <f t="shared" ca="1" si="225"/>
        <v/>
      </c>
      <c r="Z1026" s="23" t="str">
        <f t="shared" ca="1" si="226"/>
        <v/>
      </c>
      <c r="AA1026" s="23" t="str">
        <f t="shared" ca="1" si="227"/>
        <v/>
      </c>
    </row>
    <row r="1027" spans="2:27" ht="27.75" customHeight="1" x14ac:dyDescent="0.2">
      <c r="B1027" s="7">
        <f t="shared" ref="B1027:B1090" si="228">ROW(A1027)-3</f>
        <v>1024</v>
      </c>
      <c r="C1027" s="7" t="str">
        <f t="shared" ca="1" si="224"/>
        <v/>
      </c>
      <c r="D1027" s="156" t="str">
        <f t="shared" ca="1" si="215"/>
        <v/>
      </c>
      <c r="E1027" s="157" t="str">
        <f t="shared" ca="1" si="216"/>
        <v/>
      </c>
      <c r="F1027" s="158" t="str">
        <f t="shared" ca="1" si="217"/>
        <v/>
      </c>
      <c r="G1027" s="159"/>
      <c r="H1027" s="159" t="str">
        <f>IF(G1027="","",INDEX(D.1[Quy cách],MATCH(G1027,D.1[Tên sản phẩm],0)))</f>
        <v/>
      </c>
      <c r="I1027" s="160" t="str">
        <f>IF(G1027="","",INDEX(D.1[ĐVT],MATCH(G1027,D.1[Tên sản phẩm],0)))</f>
        <v/>
      </c>
      <c r="J1027" s="162" t="str">
        <f>IF(G1027="","",INDEX(D.1[Đơn giá nhập
(Hàng tồn đầu kỳ)],MATCH(G1027,D.1[Tên sản phẩm],0)))</f>
        <v/>
      </c>
      <c r="K1027" s="162" t="str">
        <f t="shared" si="218"/>
        <v/>
      </c>
      <c r="L1027" s="159"/>
      <c r="M1027" s="163" t="str">
        <f t="shared" si="219"/>
        <v/>
      </c>
      <c r="N1027" s="164"/>
      <c r="O1027" s="162"/>
      <c r="P1027" s="163" t="str">
        <f t="shared" si="220"/>
        <v/>
      </c>
      <c r="Q1027" s="164" t="str">
        <f t="shared" ca="1" si="221"/>
        <v/>
      </c>
      <c r="R1027" s="163" t="str">
        <f t="shared" si="222"/>
        <v/>
      </c>
      <c r="S1027" s="163" t="str">
        <f ca="1">IF(AND(C1027&lt;&gt;"",C1027&lt;&gt;OFFSET(C1027,1,0)),SUMIFS(M.1[Giá có thuế],M.1[Số ĐK],C1027),"")</f>
        <v/>
      </c>
      <c r="T1027" s="159"/>
      <c r="U1027" s="161" t="str">
        <f>IF(T1027="","",'Thông Tin Chung'!$L$3)</f>
        <v/>
      </c>
      <c r="V1027" s="163" t="str">
        <f t="shared" ca="1" si="223"/>
        <v/>
      </c>
      <c r="W1027" s="165"/>
      <c r="X1027" s="155" t="str">
        <f ca="1">IF(C1027="","",IF(OR(D1027&lt;NgayBatDau,D1027&gt;NgayKetThuc),"Ngày tháng phải nằm trong kỳ báo cáo",IF(AND(F1027&lt;&gt;"",COUNTIF(D.3[Tên nhà cung cấp],F1027)=0),"Tên NCC chưa khai báo trong DSNCC",IF(AND(G1027&lt;&gt;"",COUNTIF(D.1[Tên sản phẩm],G1027)=0),"SP này chưa khai báo trong DSSP",""))))</f>
        <v/>
      </c>
      <c r="Y1027" s="23" t="str">
        <f t="shared" ca="1" si="225"/>
        <v/>
      </c>
      <c r="Z1027" s="23" t="str">
        <f t="shared" ca="1" si="226"/>
        <v/>
      </c>
      <c r="AA1027" s="23" t="str">
        <f t="shared" ca="1" si="227"/>
        <v/>
      </c>
    </row>
    <row r="1028" spans="2:27" ht="27.75" customHeight="1" x14ac:dyDescent="0.2">
      <c r="B1028" s="7">
        <f t="shared" si="228"/>
        <v>1025</v>
      </c>
      <c r="C1028" s="7" t="str">
        <f t="shared" ca="1" si="224"/>
        <v/>
      </c>
      <c r="D1028" s="156" t="str">
        <f t="shared" ref="D1028:D1091" ca="1" si="229">IF(AND($G1028&lt;&gt;"",B1028&lt;&gt;1),OFFSET(C1028,-1,1),"")</f>
        <v/>
      </c>
      <c r="E1028" s="157" t="str">
        <f t="shared" ref="E1028:E1091" ca="1" si="230">IF(AND($G1028&lt;&gt;"",B1028&lt;&gt;1),OFFSET(D1028,-1,1),"")</f>
        <v/>
      </c>
      <c r="F1028" s="158" t="str">
        <f t="shared" ref="F1028:F1091" ca="1" si="231">IF(AND($G1028&lt;&gt;"",B1028&lt;&gt;1),OFFSET(E1028,-1,1),"")</f>
        <v/>
      </c>
      <c r="G1028" s="159"/>
      <c r="H1028" s="159" t="str">
        <f>IF(G1028="","",INDEX(D.1[Quy cách],MATCH(G1028,D.1[Tên sản phẩm],0)))</f>
        <v/>
      </c>
      <c r="I1028" s="160" t="str">
        <f>IF(G1028="","",INDEX(D.1[ĐVT],MATCH(G1028,D.1[Tên sản phẩm],0)))</f>
        <v/>
      </c>
      <c r="J1028" s="162" t="str">
        <f>IF(G1028="","",INDEX(D.1[Đơn giá nhập
(Hàng tồn đầu kỳ)],MATCH(G1028,D.1[Tên sản phẩm],0)))</f>
        <v/>
      </c>
      <c r="K1028" s="162" t="str">
        <f t="shared" ref="K1028:K1091" si="232">IF(OR(G1028="",J1028=""),"",1)</f>
        <v/>
      </c>
      <c r="L1028" s="159"/>
      <c r="M1028" s="163" t="str">
        <f t="shared" ref="M1028:M1091" si="233">IF(AND(J1028&lt;&gt;"",K1028&lt;&gt;""),J1028*K1028,"")</f>
        <v/>
      </c>
      <c r="N1028" s="164"/>
      <c r="O1028" s="162"/>
      <c r="P1028" s="163" t="str">
        <f t="shared" ref="P1028:P1091" si="234">IF(M1028="","",M1028-SUM(O1028))</f>
        <v/>
      </c>
      <c r="Q1028" s="164" t="str">
        <f t="shared" ref="Q1028:Q1091" ca="1" si="235">IF(AND(P1028&lt;&gt;"",C1028=OFFSET(C1028,-1,0)),OFFSET(P1028,-1,1),"")</f>
        <v/>
      </c>
      <c r="R1028" s="163" t="str">
        <f t="shared" ref="R1028:R1091" si="236">IF(P1028="","",P1028*SUM(1,Q1028))</f>
        <v/>
      </c>
      <c r="S1028" s="163" t="str">
        <f ca="1">IF(AND(C1028&lt;&gt;"",C1028&lt;&gt;OFFSET(C1028,1,0)),SUMIFS(M.1[Giá có thuế],M.1[Số ĐK],C1028),"")</f>
        <v/>
      </c>
      <c r="T1028" s="159"/>
      <c r="U1028" s="161" t="str">
        <f>IF(T1028="","",'Thông Tin Chung'!$L$3)</f>
        <v/>
      </c>
      <c r="V1028" s="163" t="str">
        <f t="shared" ref="V1028:V1091" ca="1" si="237">IF(AND(S1028&lt;&gt;"",T1028&lt;&gt;"",S1028&lt;&gt;0),S1028-T1028,"")</f>
        <v/>
      </c>
      <c r="W1028" s="165"/>
      <c r="X1028" s="155" t="str">
        <f ca="1">IF(C1028="","",IF(OR(D1028&lt;NgayBatDau,D1028&gt;NgayKetThuc),"Ngày tháng phải nằm trong kỳ báo cáo",IF(AND(F1028&lt;&gt;"",COUNTIF(D.3[Tên nhà cung cấp],F1028)=0),"Tên NCC chưa khai báo trong DSNCC",IF(AND(G1028&lt;&gt;"",COUNTIF(D.1[Tên sản phẩm],G1028)=0),"SP này chưa khai báo trong DSSP",""))))</f>
        <v/>
      </c>
      <c r="Y1028" s="23" t="str">
        <f t="shared" ca="1" si="225"/>
        <v/>
      </c>
      <c r="Z1028" s="23" t="str">
        <f t="shared" ca="1" si="226"/>
        <v/>
      </c>
      <c r="AA1028" s="23" t="str">
        <f t="shared" ca="1" si="227"/>
        <v/>
      </c>
    </row>
    <row r="1029" spans="2:27" ht="27.75" customHeight="1" x14ac:dyDescent="0.2">
      <c r="B1029" s="7">
        <f t="shared" si="228"/>
        <v>1026</v>
      </c>
      <c r="C1029" s="7" t="str">
        <f t="shared" ref="C1029:C1092" ca="1" si="238">IF(AND(D1029="",E1029="",F1029=""),"",IF(AND(D1029=OFFSET(D1029,-1,0),E1029=OFFSET(E1029,-1,0),F1029=OFFSET(F1029,-1,0)),OFFSET(B1029,-1,1),B1029))</f>
        <v/>
      </c>
      <c r="D1029" s="156" t="str">
        <f t="shared" ca="1" si="229"/>
        <v/>
      </c>
      <c r="E1029" s="157" t="str">
        <f t="shared" ca="1" si="230"/>
        <v/>
      </c>
      <c r="F1029" s="158" t="str">
        <f t="shared" ca="1" si="231"/>
        <v/>
      </c>
      <c r="G1029" s="159"/>
      <c r="H1029" s="159" t="str">
        <f>IF(G1029="","",INDEX(D.1[Quy cách],MATCH(G1029,D.1[Tên sản phẩm],0)))</f>
        <v/>
      </c>
      <c r="I1029" s="160" t="str">
        <f>IF(G1029="","",INDEX(D.1[ĐVT],MATCH(G1029,D.1[Tên sản phẩm],0)))</f>
        <v/>
      </c>
      <c r="J1029" s="162" t="str">
        <f>IF(G1029="","",INDEX(D.1[Đơn giá nhập
(Hàng tồn đầu kỳ)],MATCH(G1029,D.1[Tên sản phẩm],0)))</f>
        <v/>
      </c>
      <c r="K1029" s="162" t="str">
        <f t="shared" si="232"/>
        <v/>
      </c>
      <c r="L1029" s="159"/>
      <c r="M1029" s="163" t="str">
        <f t="shared" si="233"/>
        <v/>
      </c>
      <c r="N1029" s="164"/>
      <c r="O1029" s="162"/>
      <c r="P1029" s="163" t="str">
        <f t="shared" si="234"/>
        <v/>
      </c>
      <c r="Q1029" s="164" t="str">
        <f t="shared" ca="1" si="235"/>
        <v/>
      </c>
      <c r="R1029" s="163" t="str">
        <f t="shared" si="236"/>
        <v/>
      </c>
      <c r="S1029" s="163" t="str">
        <f ca="1">IF(AND(C1029&lt;&gt;"",C1029&lt;&gt;OFFSET(C1029,1,0)),SUMIFS(M.1[Giá có thuế],M.1[Số ĐK],C1029),"")</f>
        <v/>
      </c>
      <c r="T1029" s="159"/>
      <c r="U1029" s="161" t="str">
        <f>IF(T1029="","",'Thông Tin Chung'!$L$3)</f>
        <v/>
      </c>
      <c r="V1029" s="163" t="str">
        <f t="shared" ca="1" si="237"/>
        <v/>
      </c>
      <c r="W1029" s="165"/>
      <c r="X1029" s="155" t="str">
        <f ca="1">IF(C1029="","",IF(OR(D1029&lt;NgayBatDau,D1029&gt;NgayKetThuc),"Ngày tháng phải nằm trong kỳ báo cáo",IF(AND(F1029&lt;&gt;"",COUNTIF(D.3[Tên nhà cung cấp],F1029)=0),"Tên NCC chưa khai báo trong DSNCC",IF(AND(G1029&lt;&gt;"",COUNTIF(D.1[Tên sản phẩm],G1029)=0),"SP này chưa khai báo trong DSSP",""))))</f>
        <v/>
      </c>
      <c r="Y1029" s="23" t="str">
        <f t="shared" ref="Y1029:Y1092" ca="1" si="239">IF(D1029="","",IF(D1029&lt;B3LocTuNgay,0,IF(D1029&lt;=B3LocDenNgay,1,"")))</f>
        <v/>
      </c>
      <c r="Z1029" s="23" t="str">
        <f t="shared" ref="Z1029:Z1092" ca="1" si="240">IF(D1029="","",IF(D1029&lt;B4LocTuNgay,0,IF(D1029&lt;=B4LocDenNgay,1,"")))</f>
        <v/>
      </c>
      <c r="AA1029" s="23" t="str">
        <f t="shared" ref="AA1029:AA1092" ca="1" si="241">IF(D1029="","",IF(D1029&lt;B5LocTuNgay,0,IF(D1029&lt;=B5LocDenNgay,1,"")))</f>
        <v/>
      </c>
    </row>
    <row r="1030" spans="2:27" ht="27.75" customHeight="1" x14ac:dyDescent="0.2">
      <c r="B1030" s="7">
        <f t="shared" si="228"/>
        <v>1027</v>
      </c>
      <c r="C1030" s="7" t="str">
        <f t="shared" ca="1" si="238"/>
        <v/>
      </c>
      <c r="D1030" s="156" t="str">
        <f t="shared" ca="1" si="229"/>
        <v/>
      </c>
      <c r="E1030" s="157" t="str">
        <f t="shared" ca="1" si="230"/>
        <v/>
      </c>
      <c r="F1030" s="158" t="str">
        <f t="shared" ca="1" si="231"/>
        <v/>
      </c>
      <c r="G1030" s="159"/>
      <c r="H1030" s="159" t="str">
        <f>IF(G1030="","",INDEX(D.1[Quy cách],MATCH(G1030,D.1[Tên sản phẩm],0)))</f>
        <v/>
      </c>
      <c r="I1030" s="160" t="str">
        <f>IF(G1030="","",INDEX(D.1[ĐVT],MATCH(G1030,D.1[Tên sản phẩm],0)))</f>
        <v/>
      </c>
      <c r="J1030" s="162" t="str">
        <f>IF(G1030="","",INDEX(D.1[Đơn giá nhập
(Hàng tồn đầu kỳ)],MATCH(G1030,D.1[Tên sản phẩm],0)))</f>
        <v/>
      </c>
      <c r="K1030" s="162" t="str">
        <f t="shared" si="232"/>
        <v/>
      </c>
      <c r="L1030" s="159"/>
      <c r="M1030" s="163" t="str">
        <f t="shared" si="233"/>
        <v/>
      </c>
      <c r="N1030" s="164"/>
      <c r="O1030" s="162"/>
      <c r="P1030" s="163" t="str">
        <f t="shared" si="234"/>
        <v/>
      </c>
      <c r="Q1030" s="164" t="str">
        <f t="shared" ca="1" si="235"/>
        <v/>
      </c>
      <c r="R1030" s="163" t="str">
        <f t="shared" si="236"/>
        <v/>
      </c>
      <c r="S1030" s="163" t="str">
        <f ca="1">IF(AND(C1030&lt;&gt;"",C1030&lt;&gt;OFFSET(C1030,1,0)),SUMIFS(M.1[Giá có thuế],M.1[Số ĐK],C1030),"")</f>
        <v/>
      </c>
      <c r="T1030" s="159"/>
      <c r="U1030" s="161" t="str">
        <f>IF(T1030="","",'Thông Tin Chung'!$L$3)</f>
        <v/>
      </c>
      <c r="V1030" s="163" t="str">
        <f t="shared" ca="1" si="237"/>
        <v/>
      </c>
      <c r="W1030" s="165"/>
      <c r="X1030" s="155" t="str">
        <f ca="1">IF(C1030="","",IF(OR(D1030&lt;NgayBatDau,D1030&gt;NgayKetThuc),"Ngày tháng phải nằm trong kỳ báo cáo",IF(AND(F1030&lt;&gt;"",COUNTIF(D.3[Tên nhà cung cấp],F1030)=0),"Tên NCC chưa khai báo trong DSNCC",IF(AND(G1030&lt;&gt;"",COUNTIF(D.1[Tên sản phẩm],G1030)=0),"SP này chưa khai báo trong DSSP",""))))</f>
        <v/>
      </c>
      <c r="Y1030" s="23" t="str">
        <f t="shared" ca="1" si="239"/>
        <v/>
      </c>
      <c r="Z1030" s="23" t="str">
        <f t="shared" ca="1" si="240"/>
        <v/>
      </c>
      <c r="AA1030" s="23" t="str">
        <f t="shared" ca="1" si="241"/>
        <v/>
      </c>
    </row>
    <row r="1031" spans="2:27" ht="27.75" customHeight="1" x14ac:dyDescent="0.2">
      <c r="B1031" s="7">
        <f t="shared" si="228"/>
        <v>1028</v>
      </c>
      <c r="C1031" s="7" t="str">
        <f t="shared" ca="1" si="238"/>
        <v/>
      </c>
      <c r="D1031" s="156" t="str">
        <f t="shared" ca="1" si="229"/>
        <v/>
      </c>
      <c r="E1031" s="157" t="str">
        <f t="shared" ca="1" si="230"/>
        <v/>
      </c>
      <c r="F1031" s="158" t="str">
        <f t="shared" ca="1" si="231"/>
        <v/>
      </c>
      <c r="G1031" s="159"/>
      <c r="H1031" s="159" t="str">
        <f>IF(G1031="","",INDEX(D.1[Quy cách],MATCH(G1031,D.1[Tên sản phẩm],0)))</f>
        <v/>
      </c>
      <c r="I1031" s="160" t="str">
        <f>IF(G1031="","",INDEX(D.1[ĐVT],MATCH(G1031,D.1[Tên sản phẩm],0)))</f>
        <v/>
      </c>
      <c r="J1031" s="162" t="str">
        <f>IF(G1031="","",INDEX(D.1[Đơn giá nhập
(Hàng tồn đầu kỳ)],MATCH(G1031,D.1[Tên sản phẩm],0)))</f>
        <v/>
      </c>
      <c r="K1031" s="162" t="str">
        <f t="shared" si="232"/>
        <v/>
      </c>
      <c r="L1031" s="159"/>
      <c r="M1031" s="163" t="str">
        <f t="shared" si="233"/>
        <v/>
      </c>
      <c r="N1031" s="164"/>
      <c r="O1031" s="162"/>
      <c r="P1031" s="163" t="str">
        <f t="shared" si="234"/>
        <v/>
      </c>
      <c r="Q1031" s="164" t="str">
        <f t="shared" ca="1" si="235"/>
        <v/>
      </c>
      <c r="R1031" s="163" t="str">
        <f t="shared" si="236"/>
        <v/>
      </c>
      <c r="S1031" s="163" t="str">
        <f ca="1">IF(AND(C1031&lt;&gt;"",C1031&lt;&gt;OFFSET(C1031,1,0)),SUMIFS(M.1[Giá có thuế],M.1[Số ĐK],C1031),"")</f>
        <v/>
      </c>
      <c r="T1031" s="159"/>
      <c r="U1031" s="161" t="str">
        <f>IF(T1031="","",'Thông Tin Chung'!$L$3)</f>
        <v/>
      </c>
      <c r="V1031" s="163" t="str">
        <f t="shared" ca="1" si="237"/>
        <v/>
      </c>
      <c r="W1031" s="165"/>
      <c r="X1031" s="155" t="str">
        <f ca="1">IF(C1031="","",IF(OR(D1031&lt;NgayBatDau,D1031&gt;NgayKetThuc),"Ngày tháng phải nằm trong kỳ báo cáo",IF(AND(F1031&lt;&gt;"",COUNTIF(D.3[Tên nhà cung cấp],F1031)=0),"Tên NCC chưa khai báo trong DSNCC",IF(AND(G1031&lt;&gt;"",COUNTIF(D.1[Tên sản phẩm],G1031)=0),"SP này chưa khai báo trong DSSP",""))))</f>
        <v/>
      </c>
      <c r="Y1031" s="23" t="str">
        <f t="shared" ca="1" si="239"/>
        <v/>
      </c>
      <c r="Z1031" s="23" t="str">
        <f t="shared" ca="1" si="240"/>
        <v/>
      </c>
      <c r="AA1031" s="23" t="str">
        <f t="shared" ca="1" si="241"/>
        <v/>
      </c>
    </row>
    <row r="1032" spans="2:27" ht="27.75" customHeight="1" x14ac:dyDescent="0.2">
      <c r="B1032" s="7">
        <f t="shared" si="228"/>
        <v>1029</v>
      </c>
      <c r="C1032" s="7" t="str">
        <f t="shared" ca="1" si="238"/>
        <v/>
      </c>
      <c r="D1032" s="156" t="str">
        <f t="shared" ca="1" si="229"/>
        <v/>
      </c>
      <c r="E1032" s="157" t="str">
        <f t="shared" ca="1" si="230"/>
        <v/>
      </c>
      <c r="F1032" s="158" t="str">
        <f t="shared" ca="1" si="231"/>
        <v/>
      </c>
      <c r="G1032" s="159"/>
      <c r="H1032" s="159" t="str">
        <f>IF(G1032="","",INDEX(D.1[Quy cách],MATCH(G1032,D.1[Tên sản phẩm],0)))</f>
        <v/>
      </c>
      <c r="I1032" s="160" t="str">
        <f>IF(G1032="","",INDEX(D.1[ĐVT],MATCH(G1032,D.1[Tên sản phẩm],0)))</f>
        <v/>
      </c>
      <c r="J1032" s="162" t="str">
        <f>IF(G1032="","",INDEX(D.1[Đơn giá nhập
(Hàng tồn đầu kỳ)],MATCH(G1032,D.1[Tên sản phẩm],0)))</f>
        <v/>
      </c>
      <c r="K1032" s="162" t="str">
        <f t="shared" si="232"/>
        <v/>
      </c>
      <c r="L1032" s="159"/>
      <c r="M1032" s="163" t="str">
        <f t="shared" si="233"/>
        <v/>
      </c>
      <c r="N1032" s="164"/>
      <c r="O1032" s="162"/>
      <c r="P1032" s="163" t="str">
        <f t="shared" si="234"/>
        <v/>
      </c>
      <c r="Q1032" s="164" t="str">
        <f t="shared" ca="1" si="235"/>
        <v/>
      </c>
      <c r="R1032" s="163" t="str">
        <f t="shared" si="236"/>
        <v/>
      </c>
      <c r="S1032" s="163" t="str">
        <f ca="1">IF(AND(C1032&lt;&gt;"",C1032&lt;&gt;OFFSET(C1032,1,0)),SUMIFS(M.1[Giá có thuế],M.1[Số ĐK],C1032),"")</f>
        <v/>
      </c>
      <c r="T1032" s="159"/>
      <c r="U1032" s="161" t="str">
        <f>IF(T1032="","",'Thông Tin Chung'!$L$3)</f>
        <v/>
      </c>
      <c r="V1032" s="163" t="str">
        <f t="shared" ca="1" si="237"/>
        <v/>
      </c>
      <c r="W1032" s="165"/>
      <c r="X1032" s="155" t="str">
        <f ca="1">IF(C1032="","",IF(OR(D1032&lt;NgayBatDau,D1032&gt;NgayKetThuc),"Ngày tháng phải nằm trong kỳ báo cáo",IF(AND(F1032&lt;&gt;"",COUNTIF(D.3[Tên nhà cung cấp],F1032)=0),"Tên NCC chưa khai báo trong DSNCC",IF(AND(G1032&lt;&gt;"",COUNTIF(D.1[Tên sản phẩm],G1032)=0),"SP này chưa khai báo trong DSSP",""))))</f>
        <v/>
      </c>
      <c r="Y1032" s="23" t="str">
        <f t="shared" ca="1" si="239"/>
        <v/>
      </c>
      <c r="Z1032" s="23" t="str">
        <f t="shared" ca="1" si="240"/>
        <v/>
      </c>
      <c r="AA1032" s="23" t="str">
        <f t="shared" ca="1" si="241"/>
        <v/>
      </c>
    </row>
    <row r="1033" spans="2:27" ht="27.75" customHeight="1" x14ac:dyDescent="0.2">
      <c r="B1033" s="7">
        <f t="shared" si="228"/>
        <v>1030</v>
      </c>
      <c r="C1033" s="7" t="str">
        <f t="shared" ca="1" si="238"/>
        <v/>
      </c>
      <c r="D1033" s="156" t="str">
        <f t="shared" ca="1" si="229"/>
        <v/>
      </c>
      <c r="E1033" s="157" t="str">
        <f t="shared" ca="1" si="230"/>
        <v/>
      </c>
      <c r="F1033" s="158" t="str">
        <f t="shared" ca="1" si="231"/>
        <v/>
      </c>
      <c r="G1033" s="159"/>
      <c r="H1033" s="159" t="str">
        <f>IF(G1033="","",INDEX(D.1[Quy cách],MATCH(G1033,D.1[Tên sản phẩm],0)))</f>
        <v/>
      </c>
      <c r="I1033" s="160" t="str">
        <f>IF(G1033="","",INDEX(D.1[ĐVT],MATCH(G1033,D.1[Tên sản phẩm],0)))</f>
        <v/>
      </c>
      <c r="J1033" s="162" t="str">
        <f>IF(G1033="","",INDEX(D.1[Đơn giá nhập
(Hàng tồn đầu kỳ)],MATCH(G1033,D.1[Tên sản phẩm],0)))</f>
        <v/>
      </c>
      <c r="K1033" s="162" t="str">
        <f t="shared" si="232"/>
        <v/>
      </c>
      <c r="L1033" s="159"/>
      <c r="M1033" s="163" t="str">
        <f t="shared" si="233"/>
        <v/>
      </c>
      <c r="N1033" s="164"/>
      <c r="O1033" s="162"/>
      <c r="P1033" s="163" t="str">
        <f t="shared" si="234"/>
        <v/>
      </c>
      <c r="Q1033" s="164" t="str">
        <f t="shared" ca="1" si="235"/>
        <v/>
      </c>
      <c r="R1033" s="163" t="str">
        <f t="shared" si="236"/>
        <v/>
      </c>
      <c r="S1033" s="163" t="str">
        <f ca="1">IF(AND(C1033&lt;&gt;"",C1033&lt;&gt;OFFSET(C1033,1,0)),SUMIFS(M.1[Giá có thuế],M.1[Số ĐK],C1033),"")</f>
        <v/>
      </c>
      <c r="T1033" s="159"/>
      <c r="U1033" s="161" t="str">
        <f>IF(T1033="","",'Thông Tin Chung'!$L$3)</f>
        <v/>
      </c>
      <c r="V1033" s="163" t="str">
        <f t="shared" ca="1" si="237"/>
        <v/>
      </c>
      <c r="W1033" s="165"/>
      <c r="X1033" s="155" t="str">
        <f ca="1">IF(C1033="","",IF(OR(D1033&lt;NgayBatDau,D1033&gt;NgayKetThuc),"Ngày tháng phải nằm trong kỳ báo cáo",IF(AND(F1033&lt;&gt;"",COUNTIF(D.3[Tên nhà cung cấp],F1033)=0),"Tên NCC chưa khai báo trong DSNCC",IF(AND(G1033&lt;&gt;"",COUNTIF(D.1[Tên sản phẩm],G1033)=0),"SP này chưa khai báo trong DSSP",""))))</f>
        <v/>
      </c>
      <c r="Y1033" s="23" t="str">
        <f t="shared" ca="1" si="239"/>
        <v/>
      </c>
      <c r="Z1033" s="23" t="str">
        <f t="shared" ca="1" si="240"/>
        <v/>
      </c>
      <c r="AA1033" s="23" t="str">
        <f t="shared" ca="1" si="241"/>
        <v/>
      </c>
    </row>
    <row r="1034" spans="2:27" ht="27.75" customHeight="1" x14ac:dyDescent="0.2">
      <c r="B1034" s="7">
        <f t="shared" si="228"/>
        <v>1031</v>
      </c>
      <c r="C1034" s="7" t="str">
        <f t="shared" ca="1" si="238"/>
        <v/>
      </c>
      <c r="D1034" s="156" t="str">
        <f t="shared" ca="1" si="229"/>
        <v/>
      </c>
      <c r="E1034" s="157" t="str">
        <f t="shared" ca="1" si="230"/>
        <v/>
      </c>
      <c r="F1034" s="158" t="str">
        <f t="shared" ca="1" si="231"/>
        <v/>
      </c>
      <c r="G1034" s="159"/>
      <c r="H1034" s="159" t="str">
        <f>IF(G1034="","",INDEX(D.1[Quy cách],MATCH(G1034,D.1[Tên sản phẩm],0)))</f>
        <v/>
      </c>
      <c r="I1034" s="160" t="str">
        <f>IF(G1034="","",INDEX(D.1[ĐVT],MATCH(G1034,D.1[Tên sản phẩm],0)))</f>
        <v/>
      </c>
      <c r="J1034" s="162" t="str">
        <f>IF(G1034="","",INDEX(D.1[Đơn giá nhập
(Hàng tồn đầu kỳ)],MATCH(G1034,D.1[Tên sản phẩm],0)))</f>
        <v/>
      </c>
      <c r="K1034" s="162" t="str">
        <f t="shared" si="232"/>
        <v/>
      </c>
      <c r="L1034" s="159"/>
      <c r="M1034" s="163" t="str">
        <f t="shared" si="233"/>
        <v/>
      </c>
      <c r="N1034" s="164"/>
      <c r="O1034" s="162"/>
      <c r="P1034" s="163" t="str">
        <f t="shared" si="234"/>
        <v/>
      </c>
      <c r="Q1034" s="164" t="str">
        <f t="shared" ca="1" si="235"/>
        <v/>
      </c>
      <c r="R1034" s="163" t="str">
        <f t="shared" si="236"/>
        <v/>
      </c>
      <c r="S1034" s="163" t="str">
        <f ca="1">IF(AND(C1034&lt;&gt;"",C1034&lt;&gt;OFFSET(C1034,1,0)),SUMIFS(M.1[Giá có thuế],M.1[Số ĐK],C1034),"")</f>
        <v/>
      </c>
      <c r="T1034" s="159"/>
      <c r="U1034" s="161" t="str">
        <f>IF(T1034="","",'Thông Tin Chung'!$L$3)</f>
        <v/>
      </c>
      <c r="V1034" s="163" t="str">
        <f t="shared" ca="1" si="237"/>
        <v/>
      </c>
      <c r="W1034" s="165"/>
      <c r="X1034" s="155" t="str">
        <f ca="1">IF(C1034="","",IF(OR(D1034&lt;NgayBatDau,D1034&gt;NgayKetThuc),"Ngày tháng phải nằm trong kỳ báo cáo",IF(AND(F1034&lt;&gt;"",COUNTIF(D.3[Tên nhà cung cấp],F1034)=0),"Tên NCC chưa khai báo trong DSNCC",IF(AND(G1034&lt;&gt;"",COUNTIF(D.1[Tên sản phẩm],G1034)=0),"SP này chưa khai báo trong DSSP",""))))</f>
        <v/>
      </c>
      <c r="Y1034" s="23" t="str">
        <f t="shared" ca="1" si="239"/>
        <v/>
      </c>
      <c r="Z1034" s="23" t="str">
        <f t="shared" ca="1" si="240"/>
        <v/>
      </c>
      <c r="AA1034" s="23" t="str">
        <f t="shared" ca="1" si="241"/>
        <v/>
      </c>
    </row>
    <row r="1035" spans="2:27" ht="27.75" customHeight="1" x14ac:dyDescent="0.2">
      <c r="B1035" s="7">
        <f t="shared" si="228"/>
        <v>1032</v>
      </c>
      <c r="C1035" s="7" t="str">
        <f t="shared" ca="1" si="238"/>
        <v/>
      </c>
      <c r="D1035" s="156" t="str">
        <f t="shared" ca="1" si="229"/>
        <v/>
      </c>
      <c r="E1035" s="157" t="str">
        <f t="shared" ca="1" si="230"/>
        <v/>
      </c>
      <c r="F1035" s="158" t="str">
        <f t="shared" ca="1" si="231"/>
        <v/>
      </c>
      <c r="G1035" s="159"/>
      <c r="H1035" s="159" t="str">
        <f>IF(G1035="","",INDEX(D.1[Quy cách],MATCH(G1035,D.1[Tên sản phẩm],0)))</f>
        <v/>
      </c>
      <c r="I1035" s="160" t="str">
        <f>IF(G1035="","",INDEX(D.1[ĐVT],MATCH(G1035,D.1[Tên sản phẩm],0)))</f>
        <v/>
      </c>
      <c r="J1035" s="162" t="str">
        <f>IF(G1035="","",INDEX(D.1[Đơn giá nhập
(Hàng tồn đầu kỳ)],MATCH(G1035,D.1[Tên sản phẩm],0)))</f>
        <v/>
      </c>
      <c r="K1035" s="162" t="str">
        <f t="shared" si="232"/>
        <v/>
      </c>
      <c r="L1035" s="159"/>
      <c r="M1035" s="163" t="str">
        <f t="shared" si="233"/>
        <v/>
      </c>
      <c r="N1035" s="164"/>
      <c r="O1035" s="162"/>
      <c r="P1035" s="163" t="str">
        <f t="shared" si="234"/>
        <v/>
      </c>
      <c r="Q1035" s="164" t="str">
        <f t="shared" ca="1" si="235"/>
        <v/>
      </c>
      <c r="R1035" s="163" t="str">
        <f t="shared" si="236"/>
        <v/>
      </c>
      <c r="S1035" s="163" t="str">
        <f ca="1">IF(AND(C1035&lt;&gt;"",C1035&lt;&gt;OFFSET(C1035,1,0)),SUMIFS(M.1[Giá có thuế],M.1[Số ĐK],C1035),"")</f>
        <v/>
      </c>
      <c r="T1035" s="159"/>
      <c r="U1035" s="161" t="str">
        <f>IF(T1035="","",'Thông Tin Chung'!$L$3)</f>
        <v/>
      </c>
      <c r="V1035" s="163" t="str">
        <f t="shared" ca="1" si="237"/>
        <v/>
      </c>
      <c r="W1035" s="165"/>
      <c r="X1035" s="155" t="str">
        <f ca="1">IF(C1035="","",IF(OR(D1035&lt;NgayBatDau,D1035&gt;NgayKetThuc),"Ngày tháng phải nằm trong kỳ báo cáo",IF(AND(F1035&lt;&gt;"",COUNTIF(D.3[Tên nhà cung cấp],F1035)=0),"Tên NCC chưa khai báo trong DSNCC",IF(AND(G1035&lt;&gt;"",COUNTIF(D.1[Tên sản phẩm],G1035)=0),"SP này chưa khai báo trong DSSP",""))))</f>
        <v/>
      </c>
      <c r="Y1035" s="23" t="str">
        <f t="shared" ca="1" si="239"/>
        <v/>
      </c>
      <c r="Z1035" s="23" t="str">
        <f t="shared" ca="1" si="240"/>
        <v/>
      </c>
      <c r="AA1035" s="23" t="str">
        <f t="shared" ca="1" si="241"/>
        <v/>
      </c>
    </row>
    <row r="1036" spans="2:27" ht="27.75" customHeight="1" x14ac:dyDescent="0.2">
      <c r="B1036" s="7">
        <f t="shared" si="228"/>
        <v>1033</v>
      </c>
      <c r="C1036" s="7" t="str">
        <f t="shared" ca="1" si="238"/>
        <v/>
      </c>
      <c r="D1036" s="156" t="str">
        <f t="shared" ca="1" si="229"/>
        <v/>
      </c>
      <c r="E1036" s="157" t="str">
        <f t="shared" ca="1" si="230"/>
        <v/>
      </c>
      <c r="F1036" s="158" t="str">
        <f t="shared" ca="1" si="231"/>
        <v/>
      </c>
      <c r="G1036" s="159"/>
      <c r="H1036" s="159" t="str">
        <f>IF(G1036="","",INDEX(D.1[Quy cách],MATCH(G1036,D.1[Tên sản phẩm],0)))</f>
        <v/>
      </c>
      <c r="I1036" s="160" t="str">
        <f>IF(G1036="","",INDEX(D.1[ĐVT],MATCH(G1036,D.1[Tên sản phẩm],0)))</f>
        <v/>
      </c>
      <c r="J1036" s="162" t="str">
        <f>IF(G1036="","",INDEX(D.1[Đơn giá nhập
(Hàng tồn đầu kỳ)],MATCH(G1036,D.1[Tên sản phẩm],0)))</f>
        <v/>
      </c>
      <c r="K1036" s="162" t="str">
        <f t="shared" si="232"/>
        <v/>
      </c>
      <c r="L1036" s="159"/>
      <c r="M1036" s="163" t="str">
        <f t="shared" si="233"/>
        <v/>
      </c>
      <c r="N1036" s="164"/>
      <c r="O1036" s="162"/>
      <c r="P1036" s="163" t="str">
        <f t="shared" si="234"/>
        <v/>
      </c>
      <c r="Q1036" s="164" t="str">
        <f t="shared" ca="1" si="235"/>
        <v/>
      </c>
      <c r="R1036" s="163" t="str">
        <f t="shared" si="236"/>
        <v/>
      </c>
      <c r="S1036" s="163" t="str">
        <f ca="1">IF(AND(C1036&lt;&gt;"",C1036&lt;&gt;OFFSET(C1036,1,0)),SUMIFS(M.1[Giá có thuế],M.1[Số ĐK],C1036),"")</f>
        <v/>
      </c>
      <c r="T1036" s="159"/>
      <c r="U1036" s="161" t="str">
        <f>IF(T1036="","",'Thông Tin Chung'!$L$3)</f>
        <v/>
      </c>
      <c r="V1036" s="163" t="str">
        <f t="shared" ca="1" si="237"/>
        <v/>
      </c>
      <c r="W1036" s="165"/>
      <c r="X1036" s="155" t="str">
        <f ca="1">IF(C1036="","",IF(OR(D1036&lt;NgayBatDau,D1036&gt;NgayKetThuc),"Ngày tháng phải nằm trong kỳ báo cáo",IF(AND(F1036&lt;&gt;"",COUNTIF(D.3[Tên nhà cung cấp],F1036)=0),"Tên NCC chưa khai báo trong DSNCC",IF(AND(G1036&lt;&gt;"",COUNTIF(D.1[Tên sản phẩm],G1036)=0),"SP này chưa khai báo trong DSSP",""))))</f>
        <v/>
      </c>
      <c r="Y1036" s="23" t="str">
        <f t="shared" ca="1" si="239"/>
        <v/>
      </c>
      <c r="Z1036" s="23" t="str">
        <f t="shared" ca="1" si="240"/>
        <v/>
      </c>
      <c r="AA1036" s="23" t="str">
        <f t="shared" ca="1" si="241"/>
        <v/>
      </c>
    </row>
    <row r="1037" spans="2:27" ht="27.75" customHeight="1" x14ac:dyDescent="0.2">
      <c r="B1037" s="7">
        <f t="shared" si="228"/>
        <v>1034</v>
      </c>
      <c r="C1037" s="7" t="str">
        <f t="shared" ca="1" si="238"/>
        <v/>
      </c>
      <c r="D1037" s="156" t="str">
        <f t="shared" ca="1" si="229"/>
        <v/>
      </c>
      <c r="E1037" s="157" t="str">
        <f t="shared" ca="1" si="230"/>
        <v/>
      </c>
      <c r="F1037" s="158" t="str">
        <f t="shared" ca="1" si="231"/>
        <v/>
      </c>
      <c r="G1037" s="159"/>
      <c r="H1037" s="159" t="str">
        <f>IF(G1037="","",INDEX(D.1[Quy cách],MATCH(G1037,D.1[Tên sản phẩm],0)))</f>
        <v/>
      </c>
      <c r="I1037" s="160" t="str">
        <f>IF(G1037="","",INDEX(D.1[ĐVT],MATCH(G1037,D.1[Tên sản phẩm],0)))</f>
        <v/>
      </c>
      <c r="J1037" s="162" t="str">
        <f>IF(G1037="","",INDEX(D.1[Đơn giá nhập
(Hàng tồn đầu kỳ)],MATCH(G1037,D.1[Tên sản phẩm],0)))</f>
        <v/>
      </c>
      <c r="K1037" s="162" t="str">
        <f t="shared" si="232"/>
        <v/>
      </c>
      <c r="L1037" s="159"/>
      <c r="M1037" s="163" t="str">
        <f t="shared" si="233"/>
        <v/>
      </c>
      <c r="N1037" s="164"/>
      <c r="O1037" s="162"/>
      <c r="P1037" s="163" t="str">
        <f t="shared" si="234"/>
        <v/>
      </c>
      <c r="Q1037" s="164" t="str">
        <f t="shared" ca="1" si="235"/>
        <v/>
      </c>
      <c r="R1037" s="163" t="str">
        <f t="shared" si="236"/>
        <v/>
      </c>
      <c r="S1037" s="163" t="str">
        <f ca="1">IF(AND(C1037&lt;&gt;"",C1037&lt;&gt;OFFSET(C1037,1,0)),SUMIFS(M.1[Giá có thuế],M.1[Số ĐK],C1037),"")</f>
        <v/>
      </c>
      <c r="T1037" s="159"/>
      <c r="U1037" s="161" t="str">
        <f>IF(T1037="","",'Thông Tin Chung'!$L$3)</f>
        <v/>
      </c>
      <c r="V1037" s="163" t="str">
        <f t="shared" ca="1" si="237"/>
        <v/>
      </c>
      <c r="W1037" s="165"/>
      <c r="X1037" s="155" t="str">
        <f ca="1">IF(C1037="","",IF(OR(D1037&lt;NgayBatDau,D1037&gt;NgayKetThuc),"Ngày tháng phải nằm trong kỳ báo cáo",IF(AND(F1037&lt;&gt;"",COUNTIF(D.3[Tên nhà cung cấp],F1037)=0),"Tên NCC chưa khai báo trong DSNCC",IF(AND(G1037&lt;&gt;"",COUNTIF(D.1[Tên sản phẩm],G1037)=0),"SP này chưa khai báo trong DSSP",""))))</f>
        <v/>
      </c>
      <c r="Y1037" s="23" t="str">
        <f t="shared" ca="1" si="239"/>
        <v/>
      </c>
      <c r="Z1037" s="23" t="str">
        <f t="shared" ca="1" si="240"/>
        <v/>
      </c>
      <c r="AA1037" s="23" t="str">
        <f t="shared" ca="1" si="241"/>
        <v/>
      </c>
    </row>
    <row r="1038" spans="2:27" ht="27.75" customHeight="1" x14ac:dyDescent="0.2">
      <c r="B1038" s="7">
        <f t="shared" si="228"/>
        <v>1035</v>
      </c>
      <c r="C1038" s="7" t="str">
        <f t="shared" ca="1" si="238"/>
        <v/>
      </c>
      <c r="D1038" s="156" t="str">
        <f t="shared" ca="1" si="229"/>
        <v/>
      </c>
      <c r="E1038" s="157" t="str">
        <f t="shared" ca="1" si="230"/>
        <v/>
      </c>
      <c r="F1038" s="158" t="str">
        <f t="shared" ca="1" si="231"/>
        <v/>
      </c>
      <c r="G1038" s="159"/>
      <c r="H1038" s="159" t="str">
        <f>IF(G1038="","",INDEX(D.1[Quy cách],MATCH(G1038,D.1[Tên sản phẩm],0)))</f>
        <v/>
      </c>
      <c r="I1038" s="160" t="str">
        <f>IF(G1038="","",INDEX(D.1[ĐVT],MATCH(G1038,D.1[Tên sản phẩm],0)))</f>
        <v/>
      </c>
      <c r="J1038" s="162" t="str">
        <f>IF(G1038="","",INDEX(D.1[Đơn giá nhập
(Hàng tồn đầu kỳ)],MATCH(G1038,D.1[Tên sản phẩm],0)))</f>
        <v/>
      </c>
      <c r="K1038" s="162" t="str">
        <f t="shared" si="232"/>
        <v/>
      </c>
      <c r="L1038" s="159"/>
      <c r="M1038" s="163" t="str">
        <f t="shared" si="233"/>
        <v/>
      </c>
      <c r="N1038" s="164"/>
      <c r="O1038" s="162"/>
      <c r="P1038" s="163" t="str">
        <f t="shared" si="234"/>
        <v/>
      </c>
      <c r="Q1038" s="164" t="str">
        <f t="shared" ca="1" si="235"/>
        <v/>
      </c>
      <c r="R1038" s="163" t="str">
        <f t="shared" si="236"/>
        <v/>
      </c>
      <c r="S1038" s="163" t="str">
        <f ca="1">IF(AND(C1038&lt;&gt;"",C1038&lt;&gt;OFFSET(C1038,1,0)),SUMIFS(M.1[Giá có thuế],M.1[Số ĐK],C1038),"")</f>
        <v/>
      </c>
      <c r="T1038" s="159"/>
      <c r="U1038" s="161" t="str">
        <f>IF(T1038="","",'Thông Tin Chung'!$L$3)</f>
        <v/>
      </c>
      <c r="V1038" s="163" t="str">
        <f t="shared" ca="1" si="237"/>
        <v/>
      </c>
      <c r="W1038" s="165"/>
      <c r="X1038" s="155" t="str">
        <f ca="1">IF(C1038="","",IF(OR(D1038&lt;NgayBatDau,D1038&gt;NgayKetThuc),"Ngày tháng phải nằm trong kỳ báo cáo",IF(AND(F1038&lt;&gt;"",COUNTIF(D.3[Tên nhà cung cấp],F1038)=0),"Tên NCC chưa khai báo trong DSNCC",IF(AND(G1038&lt;&gt;"",COUNTIF(D.1[Tên sản phẩm],G1038)=0),"SP này chưa khai báo trong DSSP",""))))</f>
        <v/>
      </c>
      <c r="Y1038" s="23" t="str">
        <f t="shared" ca="1" si="239"/>
        <v/>
      </c>
      <c r="Z1038" s="23" t="str">
        <f t="shared" ca="1" si="240"/>
        <v/>
      </c>
      <c r="AA1038" s="23" t="str">
        <f t="shared" ca="1" si="241"/>
        <v/>
      </c>
    </row>
    <row r="1039" spans="2:27" ht="27.75" customHeight="1" x14ac:dyDescent="0.2">
      <c r="B1039" s="7">
        <f t="shared" si="228"/>
        <v>1036</v>
      </c>
      <c r="C1039" s="7" t="str">
        <f t="shared" ca="1" si="238"/>
        <v/>
      </c>
      <c r="D1039" s="156" t="str">
        <f t="shared" ca="1" si="229"/>
        <v/>
      </c>
      <c r="E1039" s="157" t="str">
        <f t="shared" ca="1" si="230"/>
        <v/>
      </c>
      <c r="F1039" s="158" t="str">
        <f t="shared" ca="1" si="231"/>
        <v/>
      </c>
      <c r="G1039" s="159"/>
      <c r="H1039" s="159" t="str">
        <f>IF(G1039="","",INDEX(D.1[Quy cách],MATCH(G1039,D.1[Tên sản phẩm],0)))</f>
        <v/>
      </c>
      <c r="I1039" s="160" t="str">
        <f>IF(G1039="","",INDEX(D.1[ĐVT],MATCH(G1039,D.1[Tên sản phẩm],0)))</f>
        <v/>
      </c>
      <c r="J1039" s="162" t="str">
        <f>IF(G1039="","",INDEX(D.1[Đơn giá nhập
(Hàng tồn đầu kỳ)],MATCH(G1039,D.1[Tên sản phẩm],0)))</f>
        <v/>
      </c>
      <c r="K1039" s="162" t="str">
        <f t="shared" si="232"/>
        <v/>
      </c>
      <c r="L1039" s="159"/>
      <c r="M1039" s="163" t="str">
        <f t="shared" si="233"/>
        <v/>
      </c>
      <c r="N1039" s="164"/>
      <c r="O1039" s="162"/>
      <c r="P1039" s="163" t="str">
        <f t="shared" si="234"/>
        <v/>
      </c>
      <c r="Q1039" s="164" t="str">
        <f t="shared" ca="1" si="235"/>
        <v/>
      </c>
      <c r="R1039" s="163" t="str">
        <f t="shared" si="236"/>
        <v/>
      </c>
      <c r="S1039" s="163" t="str">
        <f ca="1">IF(AND(C1039&lt;&gt;"",C1039&lt;&gt;OFFSET(C1039,1,0)),SUMIFS(M.1[Giá có thuế],M.1[Số ĐK],C1039),"")</f>
        <v/>
      </c>
      <c r="T1039" s="159"/>
      <c r="U1039" s="161" t="str">
        <f>IF(T1039="","",'Thông Tin Chung'!$L$3)</f>
        <v/>
      </c>
      <c r="V1039" s="163" t="str">
        <f t="shared" ca="1" si="237"/>
        <v/>
      </c>
      <c r="W1039" s="165"/>
      <c r="X1039" s="155" t="str">
        <f ca="1">IF(C1039="","",IF(OR(D1039&lt;NgayBatDau,D1039&gt;NgayKetThuc),"Ngày tháng phải nằm trong kỳ báo cáo",IF(AND(F1039&lt;&gt;"",COUNTIF(D.3[Tên nhà cung cấp],F1039)=0),"Tên NCC chưa khai báo trong DSNCC",IF(AND(G1039&lt;&gt;"",COUNTIF(D.1[Tên sản phẩm],G1039)=0),"SP này chưa khai báo trong DSSP",""))))</f>
        <v/>
      </c>
      <c r="Y1039" s="23" t="str">
        <f t="shared" ca="1" si="239"/>
        <v/>
      </c>
      <c r="Z1039" s="23" t="str">
        <f t="shared" ca="1" si="240"/>
        <v/>
      </c>
      <c r="AA1039" s="23" t="str">
        <f t="shared" ca="1" si="241"/>
        <v/>
      </c>
    </row>
    <row r="1040" spans="2:27" ht="27.75" customHeight="1" x14ac:dyDescent="0.2">
      <c r="B1040" s="7">
        <f t="shared" si="228"/>
        <v>1037</v>
      </c>
      <c r="C1040" s="7" t="str">
        <f t="shared" ca="1" si="238"/>
        <v/>
      </c>
      <c r="D1040" s="156" t="str">
        <f t="shared" ca="1" si="229"/>
        <v/>
      </c>
      <c r="E1040" s="157" t="str">
        <f t="shared" ca="1" si="230"/>
        <v/>
      </c>
      <c r="F1040" s="158" t="str">
        <f t="shared" ca="1" si="231"/>
        <v/>
      </c>
      <c r="G1040" s="159"/>
      <c r="H1040" s="159" t="str">
        <f>IF(G1040="","",INDEX(D.1[Quy cách],MATCH(G1040,D.1[Tên sản phẩm],0)))</f>
        <v/>
      </c>
      <c r="I1040" s="160" t="str">
        <f>IF(G1040="","",INDEX(D.1[ĐVT],MATCH(G1040,D.1[Tên sản phẩm],0)))</f>
        <v/>
      </c>
      <c r="J1040" s="162" t="str">
        <f>IF(G1040="","",INDEX(D.1[Đơn giá nhập
(Hàng tồn đầu kỳ)],MATCH(G1040,D.1[Tên sản phẩm],0)))</f>
        <v/>
      </c>
      <c r="K1040" s="162" t="str">
        <f t="shared" si="232"/>
        <v/>
      </c>
      <c r="L1040" s="159"/>
      <c r="M1040" s="163" t="str">
        <f t="shared" si="233"/>
        <v/>
      </c>
      <c r="N1040" s="164"/>
      <c r="O1040" s="162"/>
      <c r="P1040" s="163" t="str">
        <f t="shared" si="234"/>
        <v/>
      </c>
      <c r="Q1040" s="164" t="str">
        <f t="shared" ca="1" si="235"/>
        <v/>
      </c>
      <c r="R1040" s="163" t="str">
        <f t="shared" si="236"/>
        <v/>
      </c>
      <c r="S1040" s="163" t="str">
        <f ca="1">IF(AND(C1040&lt;&gt;"",C1040&lt;&gt;OFFSET(C1040,1,0)),SUMIFS(M.1[Giá có thuế],M.1[Số ĐK],C1040),"")</f>
        <v/>
      </c>
      <c r="T1040" s="159"/>
      <c r="U1040" s="161" t="str">
        <f>IF(T1040="","",'Thông Tin Chung'!$L$3)</f>
        <v/>
      </c>
      <c r="V1040" s="163" t="str">
        <f t="shared" ca="1" si="237"/>
        <v/>
      </c>
      <c r="W1040" s="165"/>
      <c r="X1040" s="155" t="str">
        <f ca="1">IF(C1040="","",IF(OR(D1040&lt;NgayBatDau,D1040&gt;NgayKetThuc),"Ngày tháng phải nằm trong kỳ báo cáo",IF(AND(F1040&lt;&gt;"",COUNTIF(D.3[Tên nhà cung cấp],F1040)=0),"Tên NCC chưa khai báo trong DSNCC",IF(AND(G1040&lt;&gt;"",COUNTIF(D.1[Tên sản phẩm],G1040)=0),"SP này chưa khai báo trong DSSP",""))))</f>
        <v/>
      </c>
      <c r="Y1040" s="23" t="str">
        <f t="shared" ca="1" si="239"/>
        <v/>
      </c>
      <c r="Z1040" s="23" t="str">
        <f t="shared" ca="1" si="240"/>
        <v/>
      </c>
      <c r="AA1040" s="23" t="str">
        <f t="shared" ca="1" si="241"/>
        <v/>
      </c>
    </row>
    <row r="1041" spans="2:27" ht="27.75" customHeight="1" x14ac:dyDescent="0.2">
      <c r="B1041" s="7">
        <f t="shared" si="228"/>
        <v>1038</v>
      </c>
      <c r="C1041" s="7" t="str">
        <f t="shared" ca="1" si="238"/>
        <v/>
      </c>
      <c r="D1041" s="156" t="str">
        <f t="shared" ca="1" si="229"/>
        <v/>
      </c>
      <c r="E1041" s="157" t="str">
        <f t="shared" ca="1" si="230"/>
        <v/>
      </c>
      <c r="F1041" s="158" t="str">
        <f t="shared" ca="1" si="231"/>
        <v/>
      </c>
      <c r="G1041" s="159"/>
      <c r="H1041" s="159" t="str">
        <f>IF(G1041="","",INDEX(D.1[Quy cách],MATCH(G1041,D.1[Tên sản phẩm],0)))</f>
        <v/>
      </c>
      <c r="I1041" s="160" t="str">
        <f>IF(G1041="","",INDEX(D.1[ĐVT],MATCH(G1041,D.1[Tên sản phẩm],0)))</f>
        <v/>
      </c>
      <c r="J1041" s="162" t="str">
        <f>IF(G1041="","",INDEX(D.1[Đơn giá nhập
(Hàng tồn đầu kỳ)],MATCH(G1041,D.1[Tên sản phẩm],0)))</f>
        <v/>
      </c>
      <c r="K1041" s="162" t="str">
        <f t="shared" si="232"/>
        <v/>
      </c>
      <c r="L1041" s="159"/>
      <c r="M1041" s="163" t="str">
        <f t="shared" si="233"/>
        <v/>
      </c>
      <c r="N1041" s="164"/>
      <c r="O1041" s="162"/>
      <c r="P1041" s="163" t="str">
        <f t="shared" si="234"/>
        <v/>
      </c>
      <c r="Q1041" s="164" t="str">
        <f t="shared" ca="1" si="235"/>
        <v/>
      </c>
      <c r="R1041" s="163" t="str">
        <f t="shared" si="236"/>
        <v/>
      </c>
      <c r="S1041" s="163" t="str">
        <f ca="1">IF(AND(C1041&lt;&gt;"",C1041&lt;&gt;OFFSET(C1041,1,0)),SUMIFS(M.1[Giá có thuế],M.1[Số ĐK],C1041),"")</f>
        <v/>
      </c>
      <c r="T1041" s="159"/>
      <c r="U1041" s="161" t="str">
        <f>IF(T1041="","",'Thông Tin Chung'!$L$3)</f>
        <v/>
      </c>
      <c r="V1041" s="163" t="str">
        <f t="shared" ca="1" si="237"/>
        <v/>
      </c>
      <c r="W1041" s="165"/>
      <c r="X1041" s="155" t="str">
        <f ca="1">IF(C1041="","",IF(OR(D1041&lt;NgayBatDau,D1041&gt;NgayKetThuc),"Ngày tháng phải nằm trong kỳ báo cáo",IF(AND(F1041&lt;&gt;"",COUNTIF(D.3[Tên nhà cung cấp],F1041)=0),"Tên NCC chưa khai báo trong DSNCC",IF(AND(G1041&lt;&gt;"",COUNTIF(D.1[Tên sản phẩm],G1041)=0),"SP này chưa khai báo trong DSSP",""))))</f>
        <v/>
      </c>
      <c r="Y1041" s="23" t="str">
        <f t="shared" ca="1" si="239"/>
        <v/>
      </c>
      <c r="Z1041" s="23" t="str">
        <f t="shared" ca="1" si="240"/>
        <v/>
      </c>
      <c r="AA1041" s="23" t="str">
        <f t="shared" ca="1" si="241"/>
        <v/>
      </c>
    </row>
    <row r="1042" spans="2:27" ht="27.75" customHeight="1" x14ac:dyDescent="0.2">
      <c r="B1042" s="7">
        <f t="shared" si="228"/>
        <v>1039</v>
      </c>
      <c r="C1042" s="7" t="str">
        <f t="shared" ca="1" si="238"/>
        <v/>
      </c>
      <c r="D1042" s="156" t="str">
        <f t="shared" ca="1" si="229"/>
        <v/>
      </c>
      <c r="E1042" s="157" t="str">
        <f t="shared" ca="1" si="230"/>
        <v/>
      </c>
      <c r="F1042" s="158" t="str">
        <f t="shared" ca="1" si="231"/>
        <v/>
      </c>
      <c r="G1042" s="159"/>
      <c r="H1042" s="159" t="str">
        <f>IF(G1042="","",INDEX(D.1[Quy cách],MATCH(G1042,D.1[Tên sản phẩm],0)))</f>
        <v/>
      </c>
      <c r="I1042" s="160" t="str">
        <f>IF(G1042="","",INDEX(D.1[ĐVT],MATCH(G1042,D.1[Tên sản phẩm],0)))</f>
        <v/>
      </c>
      <c r="J1042" s="162" t="str">
        <f>IF(G1042="","",INDEX(D.1[Đơn giá nhập
(Hàng tồn đầu kỳ)],MATCH(G1042,D.1[Tên sản phẩm],0)))</f>
        <v/>
      </c>
      <c r="K1042" s="162" t="str">
        <f t="shared" si="232"/>
        <v/>
      </c>
      <c r="L1042" s="159"/>
      <c r="M1042" s="163" t="str">
        <f t="shared" si="233"/>
        <v/>
      </c>
      <c r="N1042" s="164"/>
      <c r="O1042" s="162"/>
      <c r="P1042" s="163" t="str">
        <f t="shared" si="234"/>
        <v/>
      </c>
      <c r="Q1042" s="164" t="str">
        <f t="shared" ca="1" si="235"/>
        <v/>
      </c>
      <c r="R1042" s="163" t="str">
        <f t="shared" si="236"/>
        <v/>
      </c>
      <c r="S1042" s="163" t="str">
        <f ca="1">IF(AND(C1042&lt;&gt;"",C1042&lt;&gt;OFFSET(C1042,1,0)),SUMIFS(M.1[Giá có thuế],M.1[Số ĐK],C1042),"")</f>
        <v/>
      </c>
      <c r="T1042" s="159"/>
      <c r="U1042" s="161" t="str">
        <f>IF(T1042="","",'Thông Tin Chung'!$L$3)</f>
        <v/>
      </c>
      <c r="V1042" s="163" t="str">
        <f t="shared" ca="1" si="237"/>
        <v/>
      </c>
      <c r="W1042" s="165"/>
      <c r="X1042" s="155" t="str">
        <f ca="1">IF(C1042="","",IF(OR(D1042&lt;NgayBatDau,D1042&gt;NgayKetThuc),"Ngày tháng phải nằm trong kỳ báo cáo",IF(AND(F1042&lt;&gt;"",COUNTIF(D.3[Tên nhà cung cấp],F1042)=0),"Tên NCC chưa khai báo trong DSNCC",IF(AND(G1042&lt;&gt;"",COUNTIF(D.1[Tên sản phẩm],G1042)=0),"SP này chưa khai báo trong DSSP",""))))</f>
        <v/>
      </c>
      <c r="Y1042" s="23" t="str">
        <f t="shared" ca="1" si="239"/>
        <v/>
      </c>
      <c r="Z1042" s="23" t="str">
        <f t="shared" ca="1" si="240"/>
        <v/>
      </c>
      <c r="AA1042" s="23" t="str">
        <f t="shared" ca="1" si="241"/>
        <v/>
      </c>
    </row>
    <row r="1043" spans="2:27" ht="27.75" customHeight="1" x14ac:dyDescent="0.2">
      <c r="B1043" s="7">
        <f t="shared" si="228"/>
        <v>1040</v>
      </c>
      <c r="C1043" s="7" t="str">
        <f t="shared" ca="1" si="238"/>
        <v/>
      </c>
      <c r="D1043" s="156" t="str">
        <f t="shared" ca="1" si="229"/>
        <v/>
      </c>
      <c r="E1043" s="157" t="str">
        <f t="shared" ca="1" si="230"/>
        <v/>
      </c>
      <c r="F1043" s="158" t="str">
        <f t="shared" ca="1" si="231"/>
        <v/>
      </c>
      <c r="G1043" s="159"/>
      <c r="H1043" s="159" t="str">
        <f>IF(G1043="","",INDEX(D.1[Quy cách],MATCH(G1043,D.1[Tên sản phẩm],0)))</f>
        <v/>
      </c>
      <c r="I1043" s="160" t="str">
        <f>IF(G1043="","",INDEX(D.1[ĐVT],MATCH(G1043,D.1[Tên sản phẩm],0)))</f>
        <v/>
      </c>
      <c r="J1043" s="162" t="str">
        <f>IF(G1043="","",INDEX(D.1[Đơn giá nhập
(Hàng tồn đầu kỳ)],MATCH(G1043,D.1[Tên sản phẩm],0)))</f>
        <v/>
      </c>
      <c r="K1043" s="162" t="str">
        <f t="shared" si="232"/>
        <v/>
      </c>
      <c r="L1043" s="159"/>
      <c r="M1043" s="163" t="str">
        <f t="shared" si="233"/>
        <v/>
      </c>
      <c r="N1043" s="164"/>
      <c r="O1043" s="162"/>
      <c r="P1043" s="163" t="str">
        <f t="shared" si="234"/>
        <v/>
      </c>
      <c r="Q1043" s="164" t="str">
        <f t="shared" ca="1" si="235"/>
        <v/>
      </c>
      <c r="R1043" s="163" t="str">
        <f t="shared" si="236"/>
        <v/>
      </c>
      <c r="S1043" s="163" t="str">
        <f ca="1">IF(AND(C1043&lt;&gt;"",C1043&lt;&gt;OFFSET(C1043,1,0)),SUMIFS(M.1[Giá có thuế],M.1[Số ĐK],C1043),"")</f>
        <v/>
      </c>
      <c r="T1043" s="159"/>
      <c r="U1043" s="161" t="str">
        <f>IF(T1043="","",'Thông Tin Chung'!$L$3)</f>
        <v/>
      </c>
      <c r="V1043" s="163" t="str">
        <f t="shared" ca="1" si="237"/>
        <v/>
      </c>
      <c r="W1043" s="165"/>
      <c r="X1043" s="155" t="str">
        <f ca="1">IF(C1043="","",IF(OR(D1043&lt;NgayBatDau,D1043&gt;NgayKetThuc),"Ngày tháng phải nằm trong kỳ báo cáo",IF(AND(F1043&lt;&gt;"",COUNTIF(D.3[Tên nhà cung cấp],F1043)=0),"Tên NCC chưa khai báo trong DSNCC",IF(AND(G1043&lt;&gt;"",COUNTIF(D.1[Tên sản phẩm],G1043)=0),"SP này chưa khai báo trong DSSP",""))))</f>
        <v/>
      </c>
      <c r="Y1043" s="23" t="str">
        <f t="shared" ca="1" si="239"/>
        <v/>
      </c>
      <c r="Z1043" s="23" t="str">
        <f t="shared" ca="1" si="240"/>
        <v/>
      </c>
      <c r="AA1043" s="23" t="str">
        <f t="shared" ca="1" si="241"/>
        <v/>
      </c>
    </row>
    <row r="1044" spans="2:27" ht="27.75" customHeight="1" x14ac:dyDescent="0.2">
      <c r="B1044" s="7">
        <f t="shared" si="228"/>
        <v>1041</v>
      </c>
      <c r="C1044" s="7" t="str">
        <f t="shared" ca="1" si="238"/>
        <v/>
      </c>
      <c r="D1044" s="156" t="str">
        <f t="shared" ca="1" si="229"/>
        <v/>
      </c>
      <c r="E1044" s="157" t="str">
        <f t="shared" ca="1" si="230"/>
        <v/>
      </c>
      <c r="F1044" s="158" t="str">
        <f t="shared" ca="1" si="231"/>
        <v/>
      </c>
      <c r="G1044" s="159"/>
      <c r="H1044" s="159" t="str">
        <f>IF(G1044="","",INDEX(D.1[Quy cách],MATCH(G1044,D.1[Tên sản phẩm],0)))</f>
        <v/>
      </c>
      <c r="I1044" s="160" t="str">
        <f>IF(G1044="","",INDEX(D.1[ĐVT],MATCH(G1044,D.1[Tên sản phẩm],0)))</f>
        <v/>
      </c>
      <c r="J1044" s="162" t="str">
        <f>IF(G1044="","",INDEX(D.1[Đơn giá nhập
(Hàng tồn đầu kỳ)],MATCH(G1044,D.1[Tên sản phẩm],0)))</f>
        <v/>
      </c>
      <c r="K1044" s="162" t="str">
        <f t="shared" si="232"/>
        <v/>
      </c>
      <c r="L1044" s="159"/>
      <c r="M1044" s="163" t="str">
        <f t="shared" si="233"/>
        <v/>
      </c>
      <c r="N1044" s="164"/>
      <c r="O1044" s="162"/>
      <c r="P1044" s="163" t="str">
        <f t="shared" si="234"/>
        <v/>
      </c>
      <c r="Q1044" s="164" t="str">
        <f t="shared" ca="1" si="235"/>
        <v/>
      </c>
      <c r="R1044" s="163" t="str">
        <f t="shared" si="236"/>
        <v/>
      </c>
      <c r="S1044" s="163" t="str">
        <f ca="1">IF(AND(C1044&lt;&gt;"",C1044&lt;&gt;OFFSET(C1044,1,0)),SUMIFS(M.1[Giá có thuế],M.1[Số ĐK],C1044),"")</f>
        <v/>
      </c>
      <c r="T1044" s="159"/>
      <c r="U1044" s="161" t="str">
        <f>IF(T1044="","",'Thông Tin Chung'!$L$3)</f>
        <v/>
      </c>
      <c r="V1044" s="163" t="str">
        <f t="shared" ca="1" si="237"/>
        <v/>
      </c>
      <c r="W1044" s="165"/>
      <c r="X1044" s="155" t="str">
        <f ca="1">IF(C1044="","",IF(OR(D1044&lt;NgayBatDau,D1044&gt;NgayKetThuc),"Ngày tháng phải nằm trong kỳ báo cáo",IF(AND(F1044&lt;&gt;"",COUNTIF(D.3[Tên nhà cung cấp],F1044)=0),"Tên NCC chưa khai báo trong DSNCC",IF(AND(G1044&lt;&gt;"",COUNTIF(D.1[Tên sản phẩm],G1044)=0),"SP này chưa khai báo trong DSSP",""))))</f>
        <v/>
      </c>
      <c r="Y1044" s="23" t="str">
        <f t="shared" ca="1" si="239"/>
        <v/>
      </c>
      <c r="Z1044" s="23" t="str">
        <f t="shared" ca="1" si="240"/>
        <v/>
      </c>
      <c r="AA1044" s="23" t="str">
        <f t="shared" ca="1" si="241"/>
        <v/>
      </c>
    </row>
    <row r="1045" spans="2:27" ht="27.75" customHeight="1" x14ac:dyDescent="0.2">
      <c r="B1045" s="7">
        <f t="shared" si="228"/>
        <v>1042</v>
      </c>
      <c r="C1045" s="7" t="str">
        <f t="shared" ca="1" si="238"/>
        <v/>
      </c>
      <c r="D1045" s="156" t="str">
        <f t="shared" ca="1" si="229"/>
        <v/>
      </c>
      <c r="E1045" s="157" t="str">
        <f t="shared" ca="1" si="230"/>
        <v/>
      </c>
      <c r="F1045" s="158" t="str">
        <f t="shared" ca="1" si="231"/>
        <v/>
      </c>
      <c r="G1045" s="159"/>
      <c r="H1045" s="159" t="str">
        <f>IF(G1045="","",INDEX(D.1[Quy cách],MATCH(G1045,D.1[Tên sản phẩm],0)))</f>
        <v/>
      </c>
      <c r="I1045" s="160" t="str">
        <f>IF(G1045="","",INDEX(D.1[ĐVT],MATCH(G1045,D.1[Tên sản phẩm],0)))</f>
        <v/>
      </c>
      <c r="J1045" s="162" t="str">
        <f>IF(G1045="","",INDEX(D.1[Đơn giá nhập
(Hàng tồn đầu kỳ)],MATCH(G1045,D.1[Tên sản phẩm],0)))</f>
        <v/>
      </c>
      <c r="K1045" s="162" t="str">
        <f t="shared" si="232"/>
        <v/>
      </c>
      <c r="L1045" s="159"/>
      <c r="M1045" s="163" t="str">
        <f t="shared" si="233"/>
        <v/>
      </c>
      <c r="N1045" s="164"/>
      <c r="O1045" s="162"/>
      <c r="P1045" s="163" t="str">
        <f t="shared" si="234"/>
        <v/>
      </c>
      <c r="Q1045" s="164" t="str">
        <f t="shared" ca="1" si="235"/>
        <v/>
      </c>
      <c r="R1045" s="163" t="str">
        <f t="shared" si="236"/>
        <v/>
      </c>
      <c r="S1045" s="163" t="str">
        <f ca="1">IF(AND(C1045&lt;&gt;"",C1045&lt;&gt;OFFSET(C1045,1,0)),SUMIFS(M.1[Giá có thuế],M.1[Số ĐK],C1045),"")</f>
        <v/>
      </c>
      <c r="T1045" s="159"/>
      <c r="U1045" s="161" t="str">
        <f>IF(T1045="","",'Thông Tin Chung'!$L$3)</f>
        <v/>
      </c>
      <c r="V1045" s="163" t="str">
        <f t="shared" ca="1" si="237"/>
        <v/>
      </c>
      <c r="W1045" s="165"/>
      <c r="X1045" s="155" t="str">
        <f ca="1">IF(C1045="","",IF(OR(D1045&lt;NgayBatDau,D1045&gt;NgayKetThuc),"Ngày tháng phải nằm trong kỳ báo cáo",IF(AND(F1045&lt;&gt;"",COUNTIF(D.3[Tên nhà cung cấp],F1045)=0),"Tên NCC chưa khai báo trong DSNCC",IF(AND(G1045&lt;&gt;"",COUNTIF(D.1[Tên sản phẩm],G1045)=0),"SP này chưa khai báo trong DSSP",""))))</f>
        <v/>
      </c>
      <c r="Y1045" s="23" t="str">
        <f t="shared" ca="1" si="239"/>
        <v/>
      </c>
      <c r="Z1045" s="23" t="str">
        <f t="shared" ca="1" si="240"/>
        <v/>
      </c>
      <c r="AA1045" s="23" t="str">
        <f t="shared" ca="1" si="241"/>
        <v/>
      </c>
    </row>
    <row r="1046" spans="2:27" ht="27.75" customHeight="1" x14ac:dyDescent="0.2">
      <c r="B1046" s="7">
        <f t="shared" si="228"/>
        <v>1043</v>
      </c>
      <c r="C1046" s="7" t="str">
        <f t="shared" ca="1" si="238"/>
        <v/>
      </c>
      <c r="D1046" s="156" t="str">
        <f t="shared" ca="1" si="229"/>
        <v/>
      </c>
      <c r="E1046" s="157" t="str">
        <f t="shared" ca="1" si="230"/>
        <v/>
      </c>
      <c r="F1046" s="158" t="str">
        <f t="shared" ca="1" si="231"/>
        <v/>
      </c>
      <c r="G1046" s="159"/>
      <c r="H1046" s="159" t="str">
        <f>IF(G1046="","",INDEX(D.1[Quy cách],MATCH(G1046,D.1[Tên sản phẩm],0)))</f>
        <v/>
      </c>
      <c r="I1046" s="160" t="str">
        <f>IF(G1046="","",INDEX(D.1[ĐVT],MATCH(G1046,D.1[Tên sản phẩm],0)))</f>
        <v/>
      </c>
      <c r="J1046" s="162" t="str">
        <f>IF(G1046="","",INDEX(D.1[Đơn giá nhập
(Hàng tồn đầu kỳ)],MATCH(G1046,D.1[Tên sản phẩm],0)))</f>
        <v/>
      </c>
      <c r="K1046" s="162" t="str">
        <f t="shared" si="232"/>
        <v/>
      </c>
      <c r="L1046" s="159"/>
      <c r="M1046" s="163" t="str">
        <f t="shared" si="233"/>
        <v/>
      </c>
      <c r="N1046" s="164"/>
      <c r="O1046" s="162"/>
      <c r="P1046" s="163" t="str">
        <f t="shared" si="234"/>
        <v/>
      </c>
      <c r="Q1046" s="164" t="str">
        <f t="shared" ca="1" si="235"/>
        <v/>
      </c>
      <c r="R1046" s="163" t="str">
        <f t="shared" si="236"/>
        <v/>
      </c>
      <c r="S1046" s="163" t="str">
        <f ca="1">IF(AND(C1046&lt;&gt;"",C1046&lt;&gt;OFFSET(C1046,1,0)),SUMIFS(M.1[Giá có thuế],M.1[Số ĐK],C1046),"")</f>
        <v/>
      </c>
      <c r="T1046" s="159"/>
      <c r="U1046" s="161" t="str">
        <f>IF(T1046="","",'Thông Tin Chung'!$L$3)</f>
        <v/>
      </c>
      <c r="V1046" s="163" t="str">
        <f t="shared" ca="1" si="237"/>
        <v/>
      </c>
      <c r="W1046" s="165"/>
      <c r="X1046" s="155" t="str">
        <f ca="1">IF(C1046="","",IF(OR(D1046&lt;NgayBatDau,D1046&gt;NgayKetThuc),"Ngày tháng phải nằm trong kỳ báo cáo",IF(AND(F1046&lt;&gt;"",COUNTIF(D.3[Tên nhà cung cấp],F1046)=0),"Tên NCC chưa khai báo trong DSNCC",IF(AND(G1046&lt;&gt;"",COUNTIF(D.1[Tên sản phẩm],G1046)=0),"SP này chưa khai báo trong DSSP",""))))</f>
        <v/>
      </c>
      <c r="Y1046" s="23" t="str">
        <f t="shared" ca="1" si="239"/>
        <v/>
      </c>
      <c r="Z1046" s="23" t="str">
        <f t="shared" ca="1" si="240"/>
        <v/>
      </c>
      <c r="AA1046" s="23" t="str">
        <f t="shared" ca="1" si="241"/>
        <v/>
      </c>
    </row>
    <row r="1047" spans="2:27" ht="27.75" customHeight="1" x14ac:dyDescent="0.2">
      <c r="B1047" s="7">
        <f t="shared" si="228"/>
        <v>1044</v>
      </c>
      <c r="C1047" s="7" t="str">
        <f t="shared" ca="1" si="238"/>
        <v/>
      </c>
      <c r="D1047" s="156" t="str">
        <f t="shared" ca="1" si="229"/>
        <v/>
      </c>
      <c r="E1047" s="157" t="str">
        <f t="shared" ca="1" si="230"/>
        <v/>
      </c>
      <c r="F1047" s="158" t="str">
        <f t="shared" ca="1" si="231"/>
        <v/>
      </c>
      <c r="G1047" s="159"/>
      <c r="H1047" s="159" t="str">
        <f>IF(G1047="","",INDEX(D.1[Quy cách],MATCH(G1047,D.1[Tên sản phẩm],0)))</f>
        <v/>
      </c>
      <c r="I1047" s="160" t="str">
        <f>IF(G1047="","",INDEX(D.1[ĐVT],MATCH(G1047,D.1[Tên sản phẩm],0)))</f>
        <v/>
      </c>
      <c r="J1047" s="162" t="str">
        <f>IF(G1047="","",INDEX(D.1[Đơn giá nhập
(Hàng tồn đầu kỳ)],MATCH(G1047,D.1[Tên sản phẩm],0)))</f>
        <v/>
      </c>
      <c r="K1047" s="162" t="str">
        <f t="shared" si="232"/>
        <v/>
      </c>
      <c r="L1047" s="159"/>
      <c r="M1047" s="163" t="str">
        <f t="shared" si="233"/>
        <v/>
      </c>
      <c r="N1047" s="164"/>
      <c r="O1047" s="162"/>
      <c r="P1047" s="163" t="str">
        <f t="shared" si="234"/>
        <v/>
      </c>
      <c r="Q1047" s="164" t="str">
        <f t="shared" ca="1" si="235"/>
        <v/>
      </c>
      <c r="R1047" s="163" t="str">
        <f t="shared" si="236"/>
        <v/>
      </c>
      <c r="S1047" s="163" t="str">
        <f ca="1">IF(AND(C1047&lt;&gt;"",C1047&lt;&gt;OFFSET(C1047,1,0)),SUMIFS(M.1[Giá có thuế],M.1[Số ĐK],C1047),"")</f>
        <v/>
      </c>
      <c r="T1047" s="159"/>
      <c r="U1047" s="161" t="str">
        <f>IF(T1047="","",'Thông Tin Chung'!$L$3)</f>
        <v/>
      </c>
      <c r="V1047" s="163" t="str">
        <f t="shared" ca="1" si="237"/>
        <v/>
      </c>
      <c r="W1047" s="165"/>
      <c r="X1047" s="155" t="str">
        <f ca="1">IF(C1047="","",IF(OR(D1047&lt;NgayBatDau,D1047&gt;NgayKetThuc),"Ngày tháng phải nằm trong kỳ báo cáo",IF(AND(F1047&lt;&gt;"",COUNTIF(D.3[Tên nhà cung cấp],F1047)=0),"Tên NCC chưa khai báo trong DSNCC",IF(AND(G1047&lt;&gt;"",COUNTIF(D.1[Tên sản phẩm],G1047)=0),"SP này chưa khai báo trong DSSP",""))))</f>
        <v/>
      </c>
      <c r="Y1047" s="23" t="str">
        <f t="shared" ca="1" si="239"/>
        <v/>
      </c>
      <c r="Z1047" s="23" t="str">
        <f t="shared" ca="1" si="240"/>
        <v/>
      </c>
      <c r="AA1047" s="23" t="str">
        <f t="shared" ca="1" si="241"/>
        <v/>
      </c>
    </row>
    <row r="1048" spans="2:27" ht="27.75" customHeight="1" x14ac:dyDescent="0.2">
      <c r="B1048" s="7">
        <f t="shared" si="228"/>
        <v>1045</v>
      </c>
      <c r="C1048" s="7" t="str">
        <f t="shared" ca="1" si="238"/>
        <v/>
      </c>
      <c r="D1048" s="156" t="str">
        <f t="shared" ca="1" si="229"/>
        <v/>
      </c>
      <c r="E1048" s="157" t="str">
        <f t="shared" ca="1" si="230"/>
        <v/>
      </c>
      <c r="F1048" s="158" t="str">
        <f t="shared" ca="1" si="231"/>
        <v/>
      </c>
      <c r="G1048" s="159"/>
      <c r="H1048" s="159" t="str">
        <f>IF(G1048="","",INDEX(D.1[Quy cách],MATCH(G1048,D.1[Tên sản phẩm],0)))</f>
        <v/>
      </c>
      <c r="I1048" s="160" t="str">
        <f>IF(G1048="","",INDEX(D.1[ĐVT],MATCH(G1048,D.1[Tên sản phẩm],0)))</f>
        <v/>
      </c>
      <c r="J1048" s="162" t="str">
        <f>IF(G1048="","",INDEX(D.1[Đơn giá nhập
(Hàng tồn đầu kỳ)],MATCH(G1048,D.1[Tên sản phẩm],0)))</f>
        <v/>
      </c>
      <c r="K1048" s="162" t="str">
        <f t="shared" si="232"/>
        <v/>
      </c>
      <c r="L1048" s="159"/>
      <c r="M1048" s="163" t="str">
        <f t="shared" si="233"/>
        <v/>
      </c>
      <c r="N1048" s="164"/>
      <c r="O1048" s="162"/>
      <c r="P1048" s="163" t="str">
        <f t="shared" si="234"/>
        <v/>
      </c>
      <c r="Q1048" s="164" t="str">
        <f t="shared" ca="1" si="235"/>
        <v/>
      </c>
      <c r="R1048" s="163" t="str">
        <f t="shared" si="236"/>
        <v/>
      </c>
      <c r="S1048" s="163" t="str">
        <f ca="1">IF(AND(C1048&lt;&gt;"",C1048&lt;&gt;OFFSET(C1048,1,0)),SUMIFS(M.1[Giá có thuế],M.1[Số ĐK],C1048),"")</f>
        <v/>
      </c>
      <c r="T1048" s="159"/>
      <c r="U1048" s="161" t="str">
        <f>IF(T1048="","",'Thông Tin Chung'!$L$3)</f>
        <v/>
      </c>
      <c r="V1048" s="163" t="str">
        <f t="shared" ca="1" si="237"/>
        <v/>
      </c>
      <c r="W1048" s="165"/>
      <c r="X1048" s="155" t="str">
        <f ca="1">IF(C1048="","",IF(OR(D1048&lt;NgayBatDau,D1048&gt;NgayKetThuc),"Ngày tháng phải nằm trong kỳ báo cáo",IF(AND(F1048&lt;&gt;"",COUNTIF(D.3[Tên nhà cung cấp],F1048)=0),"Tên NCC chưa khai báo trong DSNCC",IF(AND(G1048&lt;&gt;"",COUNTIF(D.1[Tên sản phẩm],G1048)=0),"SP này chưa khai báo trong DSSP",""))))</f>
        <v/>
      </c>
      <c r="Y1048" s="23" t="str">
        <f t="shared" ca="1" si="239"/>
        <v/>
      </c>
      <c r="Z1048" s="23" t="str">
        <f t="shared" ca="1" si="240"/>
        <v/>
      </c>
      <c r="AA1048" s="23" t="str">
        <f t="shared" ca="1" si="241"/>
        <v/>
      </c>
    </row>
    <row r="1049" spans="2:27" ht="27.75" customHeight="1" x14ac:dyDescent="0.2">
      <c r="B1049" s="7">
        <f t="shared" si="228"/>
        <v>1046</v>
      </c>
      <c r="C1049" s="7" t="str">
        <f t="shared" ca="1" si="238"/>
        <v/>
      </c>
      <c r="D1049" s="156" t="str">
        <f t="shared" ca="1" si="229"/>
        <v/>
      </c>
      <c r="E1049" s="157" t="str">
        <f t="shared" ca="1" si="230"/>
        <v/>
      </c>
      <c r="F1049" s="158" t="str">
        <f t="shared" ca="1" si="231"/>
        <v/>
      </c>
      <c r="G1049" s="159"/>
      <c r="H1049" s="159" t="str">
        <f>IF(G1049="","",INDEX(D.1[Quy cách],MATCH(G1049,D.1[Tên sản phẩm],0)))</f>
        <v/>
      </c>
      <c r="I1049" s="160" t="str">
        <f>IF(G1049="","",INDEX(D.1[ĐVT],MATCH(G1049,D.1[Tên sản phẩm],0)))</f>
        <v/>
      </c>
      <c r="J1049" s="162" t="str">
        <f>IF(G1049="","",INDEX(D.1[Đơn giá nhập
(Hàng tồn đầu kỳ)],MATCH(G1049,D.1[Tên sản phẩm],0)))</f>
        <v/>
      </c>
      <c r="K1049" s="162" t="str">
        <f t="shared" si="232"/>
        <v/>
      </c>
      <c r="L1049" s="159"/>
      <c r="M1049" s="163" t="str">
        <f t="shared" si="233"/>
        <v/>
      </c>
      <c r="N1049" s="164"/>
      <c r="O1049" s="162"/>
      <c r="P1049" s="163" t="str">
        <f t="shared" si="234"/>
        <v/>
      </c>
      <c r="Q1049" s="164" t="str">
        <f t="shared" ca="1" si="235"/>
        <v/>
      </c>
      <c r="R1049" s="163" t="str">
        <f t="shared" si="236"/>
        <v/>
      </c>
      <c r="S1049" s="163" t="str">
        <f ca="1">IF(AND(C1049&lt;&gt;"",C1049&lt;&gt;OFFSET(C1049,1,0)),SUMIFS(M.1[Giá có thuế],M.1[Số ĐK],C1049),"")</f>
        <v/>
      </c>
      <c r="T1049" s="159"/>
      <c r="U1049" s="161" t="str">
        <f>IF(T1049="","",'Thông Tin Chung'!$L$3)</f>
        <v/>
      </c>
      <c r="V1049" s="163" t="str">
        <f t="shared" ca="1" si="237"/>
        <v/>
      </c>
      <c r="W1049" s="165"/>
      <c r="X1049" s="155" t="str">
        <f ca="1">IF(C1049="","",IF(OR(D1049&lt;NgayBatDau,D1049&gt;NgayKetThuc),"Ngày tháng phải nằm trong kỳ báo cáo",IF(AND(F1049&lt;&gt;"",COUNTIF(D.3[Tên nhà cung cấp],F1049)=0),"Tên NCC chưa khai báo trong DSNCC",IF(AND(G1049&lt;&gt;"",COUNTIF(D.1[Tên sản phẩm],G1049)=0),"SP này chưa khai báo trong DSSP",""))))</f>
        <v/>
      </c>
      <c r="Y1049" s="23" t="str">
        <f t="shared" ca="1" si="239"/>
        <v/>
      </c>
      <c r="Z1049" s="23" t="str">
        <f t="shared" ca="1" si="240"/>
        <v/>
      </c>
      <c r="AA1049" s="23" t="str">
        <f t="shared" ca="1" si="241"/>
        <v/>
      </c>
    </row>
    <row r="1050" spans="2:27" ht="27.75" customHeight="1" x14ac:dyDescent="0.2">
      <c r="B1050" s="7">
        <f t="shared" si="228"/>
        <v>1047</v>
      </c>
      <c r="C1050" s="7" t="str">
        <f t="shared" ca="1" si="238"/>
        <v/>
      </c>
      <c r="D1050" s="156" t="str">
        <f t="shared" ca="1" si="229"/>
        <v/>
      </c>
      <c r="E1050" s="157" t="str">
        <f t="shared" ca="1" si="230"/>
        <v/>
      </c>
      <c r="F1050" s="158" t="str">
        <f t="shared" ca="1" si="231"/>
        <v/>
      </c>
      <c r="G1050" s="159"/>
      <c r="H1050" s="159" t="str">
        <f>IF(G1050="","",INDEX(D.1[Quy cách],MATCH(G1050,D.1[Tên sản phẩm],0)))</f>
        <v/>
      </c>
      <c r="I1050" s="160" t="str">
        <f>IF(G1050="","",INDEX(D.1[ĐVT],MATCH(G1050,D.1[Tên sản phẩm],0)))</f>
        <v/>
      </c>
      <c r="J1050" s="162" t="str">
        <f>IF(G1050="","",INDEX(D.1[Đơn giá nhập
(Hàng tồn đầu kỳ)],MATCH(G1050,D.1[Tên sản phẩm],0)))</f>
        <v/>
      </c>
      <c r="K1050" s="162" t="str">
        <f t="shared" si="232"/>
        <v/>
      </c>
      <c r="L1050" s="159"/>
      <c r="M1050" s="163" t="str">
        <f t="shared" si="233"/>
        <v/>
      </c>
      <c r="N1050" s="164"/>
      <c r="O1050" s="162"/>
      <c r="P1050" s="163" t="str">
        <f t="shared" si="234"/>
        <v/>
      </c>
      <c r="Q1050" s="164" t="str">
        <f t="shared" ca="1" si="235"/>
        <v/>
      </c>
      <c r="R1050" s="163" t="str">
        <f t="shared" si="236"/>
        <v/>
      </c>
      <c r="S1050" s="163" t="str">
        <f ca="1">IF(AND(C1050&lt;&gt;"",C1050&lt;&gt;OFFSET(C1050,1,0)),SUMIFS(M.1[Giá có thuế],M.1[Số ĐK],C1050),"")</f>
        <v/>
      </c>
      <c r="T1050" s="159"/>
      <c r="U1050" s="161" t="str">
        <f>IF(T1050="","",'Thông Tin Chung'!$L$3)</f>
        <v/>
      </c>
      <c r="V1050" s="163" t="str">
        <f t="shared" ca="1" si="237"/>
        <v/>
      </c>
      <c r="W1050" s="165"/>
      <c r="X1050" s="155" t="str">
        <f ca="1">IF(C1050="","",IF(OR(D1050&lt;NgayBatDau,D1050&gt;NgayKetThuc),"Ngày tháng phải nằm trong kỳ báo cáo",IF(AND(F1050&lt;&gt;"",COUNTIF(D.3[Tên nhà cung cấp],F1050)=0),"Tên NCC chưa khai báo trong DSNCC",IF(AND(G1050&lt;&gt;"",COUNTIF(D.1[Tên sản phẩm],G1050)=0),"SP này chưa khai báo trong DSSP",""))))</f>
        <v/>
      </c>
      <c r="Y1050" s="23" t="str">
        <f t="shared" ca="1" si="239"/>
        <v/>
      </c>
      <c r="Z1050" s="23" t="str">
        <f t="shared" ca="1" si="240"/>
        <v/>
      </c>
      <c r="AA1050" s="23" t="str">
        <f t="shared" ca="1" si="241"/>
        <v/>
      </c>
    </row>
    <row r="1051" spans="2:27" ht="27.75" customHeight="1" x14ac:dyDescent="0.2">
      <c r="B1051" s="7">
        <f t="shared" si="228"/>
        <v>1048</v>
      </c>
      <c r="C1051" s="7" t="str">
        <f t="shared" ca="1" si="238"/>
        <v/>
      </c>
      <c r="D1051" s="156" t="str">
        <f t="shared" ca="1" si="229"/>
        <v/>
      </c>
      <c r="E1051" s="157" t="str">
        <f t="shared" ca="1" si="230"/>
        <v/>
      </c>
      <c r="F1051" s="158" t="str">
        <f t="shared" ca="1" si="231"/>
        <v/>
      </c>
      <c r="G1051" s="159"/>
      <c r="H1051" s="159" t="str">
        <f>IF(G1051="","",INDEX(D.1[Quy cách],MATCH(G1051,D.1[Tên sản phẩm],0)))</f>
        <v/>
      </c>
      <c r="I1051" s="160" t="str">
        <f>IF(G1051="","",INDEX(D.1[ĐVT],MATCH(G1051,D.1[Tên sản phẩm],0)))</f>
        <v/>
      </c>
      <c r="J1051" s="162" t="str">
        <f>IF(G1051="","",INDEX(D.1[Đơn giá nhập
(Hàng tồn đầu kỳ)],MATCH(G1051,D.1[Tên sản phẩm],0)))</f>
        <v/>
      </c>
      <c r="K1051" s="162" t="str">
        <f t="shared" si="232"/>
        <v/>
      </c>
      <c r="L1051" s="159"/>
      <c r="M1051" s="163" t="str">
        <f t="shared" si="233"/>
        <v/>
      </c>
      <c r="N1051" s="164"/>
      <c r="O1051" s="162"/>
      <c r="P1051" s="163" t="str">
        <f t="shared" si="234"/>
        <v/>
      </c>
      <c r="Q1051" s="164" t="str">
        <f t="shared" ca="1" si="235"/>
        <v/>
      </c>
      <c r="R1051" s="163" t="str">
        <f t="shared" si="236"/>
        <v/>
      </c>
      <c r="S1051" s="163" t="str">
        <f ca="1">IF(AND(C1051&lt;&gt;"",C1051&lt;&gt;OFFSET(C1051,1,0)),SUMIFS(M.1[Giá có thuế],M.1[Số ĐK],C1051),"")</f>
        <v/>
      </c>
      <c r="T1051" s="159"/>
      <c r="U1051" s="161" t="str">
        <f>IF(T1051="","",'Thông Tin Chung'!$L$3)</f>
        <v/>
      </c>
      <c r="V1051" s="163" t="str">
        <f t="shared" ca="1" si="237"/>
        <v/>
      </c>
      <c r="W1051" s="165"/>
      <c r="X1051" s="155" t="str">
        <f ca="1">IF(C1051="","",IF(OR(D1051&lt;NgayBatDau,D1051&gt;NgayKetThuc),"Ngày tháng phải nằm trong kỳ báo cáo",IF(AND(F1051&lt;&gt;"",COUNTIF(D.3[Tên nhà cung cấp],F1051)=0),"Tên NCC chưa khai báo trong DSNCC",IF(AND(G1051&lt;&gt;"",COUNTIF(D.1[Tên sản phẩm],G1051)=0),"SP này chưa khai báo trong DSSP",""))))</f>
        <v/>
      </c>
      <c r="Y1051" s="23" t="str">
        <f t="shared" ca="1" si="239"/>
        <v/>
      </c>
      <c r="Z1051" s="23" t="str">
        <f t="shared" ca="1" si="240"/>
        <v/>
      </c>
      <c r="AA1051" s="23" t="str">
        <f t="shared" ca="1" si="241"/>
        <v/>
      </c>
    </row>
    <row r="1052" spans="2:27" ht="27.75" customHeight="1" x14ac:dyDescent="0.2">
      <c r="B1052" s="7">
        <f t="shared" si="228"/>
        <v>1049</v>
      </c>
      <c r="C1052" s="7" t="str">
        <f t="shared" ca="1" si="238"/>
        <v/>
      </c>
      <c r="D1052" s="156" t="str">
        <f t="shared" ca="1" si="229"/>
        <v/>
      </c>
      <c r="E1052" s="157" t="str">
        <f t="shared" ca="1" si="230"/>
        <v/>
      </c>
      <c r="F1052" s="158" t="str">
        <f t="shared" ca="1" si="231"/>
        <v/>
      </c>
      <c r="G1052" s="159"/>
      <c r="H1052" s="159" t="str">
        <f>IF(G1052="","",INDEX(D.1[Quy cách],MATCH(G1052,D.1[Tên sản phẩm],0)))</f>
        <v/>
      </c>
      <c r="I1052" s="160" t="str">
        <f>IF(G1052="","",INDEX(D.1[ĐVT],MATCH(G1052,D.1[Tên sản phẩm],0)))</f>
        <v/>
      </c>
      <c r="J1052" s="162" t="str">
        <f>IF(G1052="","",INDEX(D.1[Đơn giá nhập
(Hàng tồn đầu kỳ)],MATCH(G1052,D.1[Tên sản phẩm],0)))</f>
        <v/>
      </c>
      <c r="K1052" s="162" t="str">
        <f t="shared" si="232"/>
        <v/>
      </c>
      <c r="L1052" s="159"/>
      <c r="M1052" s="163" t="str">
        <f t="shared" si="233"/>
        <v/>
      </c>
      <c r="N1052" s="164"/>
      <c r="O1052" s="162"/>
      <c r="P1052" s="163" t="str">
        <f t="shared" si="234"/>
        <v/>
      </c>
      <c r="Q1052" s="164" t="str">
        <f t="shared" ca="1" si="235"/>
        <v/>
      </c>
      <c r="R1052" s="163" t="str">
        <f t="shared" si="236"/>
        <v/>
      </c>
      <c r="S1052" s="163" t="str">
        <f ca="1">IF(AND(C1052&lt;&gt;"",C1052&lt;&gt;OFFSET(C1052,1,0)),SUMIFS(M.1[Giá có thuế],M.1[Số ĐK],C1052),"")</f>
        <v/>
      </c>
      <c r="T1052" s="159"/>
      <c r="U1052" s="161" t="str">
        <f>IF(T1052="","",'Thông Tin Chung'!$L$3)</f>
        <v/>
      </c>
      <c r="V1052" s="163" t="str">
        <f t="shared" ca="1" si="237"/>
        <v/>
      </c>
      <c r="W1052" s="165"/>
      <c r="X1052" s="155" t="str">
        <f ca="1">IF(C1052="","",IF(OR(D1052&lt;NgayBatDau,D1052&gt;NgayKetThuc),"Ngày tháng phải nằm trong kỳ báo cáo",IF(AND(F1052&lt;&gt;"",COUNTIF(D.3[Tên nhà cung cấp],F1052)=0),"Tên NCC chưa khai báo trong DSNCC",IF(AND(G1052&lt;&gt;"",COUNTIF(D.1[Tên sản phẩm],G1052)=0),"SP này chưa khai báo trong DSSP",""))))</f>
        <v/>
      </c>
      <c r="Y1052" s="23" t="str">
        <f t="shared" ca="1" si="239"/>
        <v/>
      </c>
      <c r="Z1052" s="23" t="str">
        <f t="shared" ca="1" si="240"/>
        <v/>
      </c>
      <c r="AA1052" s="23" t="str">
        <f t="shared" ca="1" si="241"/>
        <v/>
      </c>
    </row>
    <row r="1053" spans="2:27" ht="27.75" customHeight="1" x14ac:dyDescent="0.2">
      <c r="B1053" s="7">
        <f t="shared" si="228"/>
        <v>1050</v>
      </c>
      <c r="C1053" s="7" t="str">
        <f t="shared" ca="1" si="238"/>
        <v/>
      </c>
      <c r="D1053" s="156" t="str">
        <f t="shared" ca="1" si="229"/>
        <v/>
      </c>
      <c r="E1053" s="157" t="str">
        <f t="shared" ca="1" si="230"/>
        <v/>
      </c>
      <c r="F1053" s="158" t="str">
        <f t="shared" ca="1" si="231"/>
        <v/>
      </c>
      <c r="G1053" s="159"/>
      <c r="H1053" s="159" t="str">
        <f>IF(G1053="","",INDEX(D.1[Quy cách],MATCH(G1053,D.1[Tên sản phẩm],0)))</f>
        <v/>
      </c>
      <c r="I1053" s="160" t="str">
        <f>IF(G1053="","",INDEX(D.1[ĐVT],MATCH(G1053,D.1[Tên sản phẩm],0)))</f>
        <v/>
      </c>
      <c r="J1053" s="162" t="str">
        <f>IF(G1053="","",INDEX(D.1[Đơn giá nhập
(Hàng tồn đầu kỳ)],MATCH(G1053,D.1[Tên sản phẩm],0)))</f>
        <v/>
      </c>
      <c r="K1053" s="162" t="str">
        <f t="shared" si="232"/>
        <v/>
      </c>
      <c r="L1053" s="159"/>
      <c r="M1053" s="163" t="str">
        <f t="shared" si="233"/>
        <v/>
      </c>
      <c r="N1053" s="164"/>
      <c r="O1053" s="162"/>
      <c r="P1053" s="163" t="str">
        <f t="shared" si="234"/>
        <v/>
      </c>
      <c r="Q1053" s="164" t="str">
        <f t="shared" ca="1" si="235"/>
        <v/>
      </c>
      <c r="R1053" s="163" t="str">
        <f t="shared" si="236"/>
        <v/>
      </c>
      <c r="S1053" s="163" t="str">
        <f ca="1">IF(AND(C1053&lt;&gt;"",C1053&lt;&gt;OFFSET(C1053,1,0)),SUMIFS(M.1[Giá có thuế],M.1[Số ĐK],C1053),"")</f>
        <v/>
      </c>
      <c r="T1053" s="159"/>
      <c r="U1053" s="161" t="str">
        <f>IF(T1053="","",'Thông Tin Chung'!$L$3)</f>
        <v/>
      </c>
      <c r="V1053" s="163" t="str">
        <f t="shared" ca="1" si="237"/>
        <v/>
      </c>
      <c r="W1053" s="165"/>
      <c r="X1053" s="155" t="str">
        <f ca="1">IF(C1053="","",IF(OR(D1053&lt;NgayBatDau,D1053&gt;NgayKetThuc),"Ngày tháng phải nằm trong kỳ báo cáo",IF(AND(F1053&lt;&gt;"",COUNTIF(D.3[Tên nhà cung cấp],F1053)=0),"Tên NCC chưa khai báo trong DSNCC",IF(AND(G1053&lt;&gt;"",COUNTIF(D.1[Tên sản phẩm],G1053)=0),"SP này chưa khai báo trong DSSP",""))))</f>
        <v/>
      </c>
      <c r="Y1053" s="23" t="str">
        <f t="shared" ca="1" si="239"/>
        <v/>
      </c>
      <c r="Z1053" s="23" t="str">
        <f t="shared" ca="1" si="240"/>
        <v/>
      </c>
      <c r="AA1053" s="23" t="str">
        <f t="shared" ca="1" si="241"/>
        <v/>
      </c>
    </row>
    <row r="1054" spans="2:27" ht="27.75" customHeight="1" x14ac:dyDescent="0.2">
      <c r="B1054" s="7">
        <f t="shared" si="228"/>
        <v>1051</v>
      </c>
      <c r="C1054" s="7" t="str">
        <f t="shared" ca="1" si="238"/>
        <v/>
      </c>
      <c r="D1054" s="156" t="str">
        <f t="shared" ca="1" si="229"/>
        <v/>
      </c>
      <c r="E1054" s="157" t="str">
        <f t="shared" ca="1" si="230"/>
        <v/>
      </c>
      <c r="F1054" s="158" t="str">
        <f t="shared" ca="1" si="231"/>
        <v/>
      </c>
      <c r="G1054" s="159"/>
      <c r="H1054" s="159" t="str">
        <f>IF(G1054="","",INDEX(D.1[Quy cách],MATCH(G1054,D.1[Tên sản phẩm],0)))</f>
        <v/>
      </c>
      <c r="I1054" s="160" t="str">
        <f>IF(G1054="","",INDEX(D.1[ĐVT],MATCH(G1054,D.1[Tên sản phẩm],0)))</f>
        <v/>
      </c>
      <c r="J1054" s="162" t="str">
        <f>IF(G1054="","",INDEX(D.1[Đơn giá nhập
(Hàng tồn đầu kỳ)],MATCH(G1054,D.1[Tên sản phẩm],0)))</f>
        <v/>
      </c>
      <c r="K1054" s="162" t="str">
        <f t="shared" si="232"/>
        <v/>
      </c>
      <c r="L1054" s="159"/>
      <c r="M1054" s="163" t="str">
        <f t="shared" si="233"/>
        <v/>
      </c>
      <c r="N1054" s="164"/>
      <c r="O1054" s="162"/>
      <c r="P1054" s="163" t="str">
        <f t="shared" si="234"/>
        <v/>
      </c>
      <c r="Q1054" s="164" t="str">
        <f t="shared" ca="1" si="235"/>
        <v/>
      </c>
      <c r="R1054" s="163" t="str">
        <f t="shared" si="236"/>
        <v/>
      </c>
      <c r="S1054" s="163" t="str">
        <f ca="1">IF(AND(C1054&lt;&gt;"",C1054&lt;&gt;OFFSET(C1054,1,0)),SUMIFS(M.1[Giá có thuế],M.1[Số ĐK],C1054),"")</f>
        <v/>
      </c>
      <c r="T1054" s="159"/>
      <c r="U1054" s="161" t="str">
        <f>IF(T1054="","",'Thông Tin Chung'!$L$3)</f>
        <v/>
      </c>
      <c r="V1054" s="163" t="str">
        <f t="shared" ca="1" si="237"/>
        <v/>
      </c>
      <c r="W1054" s="165"/>
      <c r="X1054" s="155" t="str">
        <f ca="1">IF(C1054="","",IF(OR(D1054&lt;NgayBatDau,D1054&gt;NgayKetThuc),"Ngày tháng phải nằm trong kỳ báo cáo",IF(AND(F1054&lt;&gt;"",COUNTIF(D.3[Tên nhà cung cấp],F1054)=0),"Tên NCC chưa khai báo trong DSNCC",IF(AND(G1054&lt;&gt;"",COUNTIF(D.1[Tên sản phẩm],G1054)=0),"SP này chưa khai báo trong DSSP",""))))</f>
        <v/>
      </c>
      <c r="Y1054" s="23" t="str">
        <f t="shared" ca="1" si="239"/>
        <v/>
      </c>
      <c r="Z1054" s="23" t="str">
        <f t="shared" ca="1" si="240"/>
        <v/>
      </c>
      <c r="AA1054" s="23" t="str">
        <f t="shared" ca="1" si="241"/>
        <v/>
      </c>
    </row>
    <row r="1055" spans="2:27" ht="27.75" customHeight="1" x14ac:dyDescent="0.2">
      <c r="B1055" s="7">
        <f t="shared" si="228"/>
        <v>1052</v>
      </c>
      <c r="C1055" s="7" t="str">
        <f t="shared" ca="1" si="238"/>
        <v/>
      </c>
      <c r="D1055" s="156" t="str">
        <f t="shared" ca="1" si="229"/>
        <v/>
      </c>
      <c r="E1055" s="157" t="str">
        <f t="shared" ca="1" si="230"/>
        <v/>
      </c>
      <c r="F1055" s="158" t="str">
        <f t="shared" ca="1" si="231"/>
        <v/>
      </c>
      <c r="G1055" s="159"/>
      <c r="H1055" s="159" t="str">
        <f>IF(G1055="","",INDEX(D.1[Quy cách],MATCH(G1055,D.1[Tên sản phẩm],0)))</f>
        <v/>
      </c>
      <c r="I1055" s="160" t="str">
        <f>IF(G1055="","",INDEX(D.1[ĐVT],MATCH(G1055,D.1[Tên sản phẩm],0)))</f>
        <v/>
      </c>
      <c r="J1055" s="162" t="str">
        <f>IF(G1055="","",INDEX(D.1[Đơn giá nhập
(Hàng tồn đầu kỳ)],MATCH(G1055,D.1[Tên sản phẩm],0)))</f>
        <v/>
      </c>
      <c r="K1055" s="162" t="str">
        <f t="shared" si="232"/>
        <v/>
      </c>
      <c r="L1055" s="159"/>
      <c r="M1055" s="163" t="str">
        <f t="shared" si="233"/>
        <v/>
      </c>
      <c r="N1055" s="164"/>
      <c r="O1055" s="162"/>
      <c r="P1055" s="163" t="str">
        <f t="shared" si="234"/>
        <v/>
      </c>
      <c r="Q1055" s="164" t="str">
        <f t="shared" ca="1" si="235"/>
        <v/>
      </c>
      <c r="R1055" s="163" t="str">
        <f t="shared" si="236"/>
        <v/>
      </c>
      <c r="S1055" s="163" t="str">
        <f ca="1">IF(AND(C1055&lt;&gt;"",C1055&lt;&gt;OFFSET(C1055,1,0)),SUMIFS(M.1[Giá có thuế],M.1[Số ĐK],C1055),"")</f>
        <v/>
      </c>
      <c r="T1055" s="159"/>
      <c r="U1055" s="161" t="str">
        <f>IF(T1055="","",'Thông Tin Chung'!$L$3)</f>
        <v/>
      </c>
      <c r="V1055" s="163" t="str">
        <f t="shared" ca="1" si="237"/>
        <v/>
      </c>
      <c r="W1055" s="165"/>
      <c r="X1055" s="155" t="str">
        <f ca="1">IF(C1055="","",IF(OR(D1055&lt;NgayBatDau,D1055&gt;NgayKetThuc),"Ngày tháng phải nằm trong kỳ báo cáo",IF(AND(F1055&lt;&gt;"",COUNTIF(D.3[Tên nhà cung cấp],F1055)=0),"Tên NCC chưa khai báo trong DSNCC",IF(AND(G1055&lt;&gt;"",COUNTIF(D.1[Tên sản phẩm],G1055)=0),"SP này chưa khai báo trong DSSP",""))))</f>
        <v/>
      </c>
      <c r="Y1055" s="23" t="str">
        <f t="shared" ca="1" si="239"/>
        <v/>
      </c>
      <c r="Z1055" s="23" t="str">
        <f t="shared" ca="1" si="240"/>
        <v/>
      </c>
      <c r="AA1055" s="23" t="str">
        <f t="shared" ca="1" si="241"/>
        <v/>
      </c>
    </row>
    <row r="1056" spans="2:27" ht="27.75" customHeight="1" x14ac:dyDescent="0.2">
      <c r="B1056" s="7">
        <f t="shared" si="228"/>
        <v>1053</v>
      </c>
      <c r="C1056" s="7" t="str">
        <f t="shared" ca="1" si="238"/>
        <v/>
      </c>
      <c r="D1056" s="156" t="str">
        <f t="shared" ca="1" si="229"/>
        <v/>
      </c>
      <c r="E1056" s="157" t="str">
        <f t="shared" ca="1" si="230"/>
        <v/>
      </c>
      <c r="F1056" s="158" t="str">
        <f t="shared" ca="1" si="231"/>
        <v/>
      </c>
      <c r="G1056" s="159"/>
      <c r="H1056" s="159" t="str">
        <f>IF(G1056="","",INDEX(D.1[Quy cách],MATCH(G1056,D.1[Tên sản phẩm],0)))</f>
        <v/>
      </c>
      <c r="I1056" s="160" t="str">
        <f>IF(G1056="","",INDEX(D.1[ĐVT],MATCH(G1056,D.1[Tên sản phẩm],0)))</f>
        <v/>
      </c>
      <c r="J1056" s="162" t="str">
        <f>IF(G1056="","",INDEX(D.1[Đơn giá nhập
(Hàng tồn đầu kỳ)],MATCH(G1056,D.1[Tên sản phẩm],0)))</f>
        <v/>
      </c>
      <c r="K1056" s="162" t="str">
        <f t="shared" si="232"/>
        <v/>
      </c>
      <c r="L1056" s="159"/>
      <c r="M1056" s="163" t="str">
        <f t="shared" si="233"/>
        <v/>
      </c>
      <c r="N1056" s="164"/>
      <c r="O1056" s="162"/>
      <c r="P1056" s="163" t="str">
        <f t="shared" si="234"/>
        <v/>
      </c>
      <c r="Q1056" s="164" t="str">
        <f t="shared" ca="1" si="235"/>
        <v/>
      </c>
      <c r="R1056" s="163" t="str">
        <f t="shared" si="236"/>
        <v/>
      </c>
      <c r="S1056" s="163" t="str">
        <f ca="1">IF(AND(C1056&lt;&gt;"",C1056&lt;&gt;OFFSET(C1056,1,0)),SUMIFS(M.1[Giá có thuế],M.1[Số ĐK],C1056),"")</f>
        <v/>
      </c>
      <c r="T1056" s="159"/>
      <c r="U1056" s="161" t="str">
        <f>IF(T1056="","",'Thông Tin Chung'!$L$3)</f>
        <v/>
      </c>
      <c r="V1056" s="163" t="str">
        <f t="shared" ca="1" si="237"/>
        <v/>
      </c>
      <c r="W1056" s="165"/>
      <c r="X1056" s="155" t="str">
        <f ca="1">IF(C1056="","",IF(OR(D1056&lt;NgayBatDau,D1056&gt;NgayKetThuc),"Ngày tháng phải nằm trong kỳ báo cáo",IF(AND(F1056&lt;&gt;"",COUNTIF(D.3[Tên nhà cung cấp],F1056)=0),"Tên NCC chưa khai báo trong DSNCC",IF(AND(G1056&lt;&gt;"",COUNTIF(D.1[Tên sản phẩm],G1056)=0),"SP này chưa khai báo trong DSSP",""))))</f>
        <v/>
      </c>
      <c r="Y1056" s="23" t="str">
        <f t="shared" ca="1" si="239"/>
        <v/>
      </c>
      <c r="Z1056" s="23" t="str">
        <f t="shared" ca="1" si="240"/>
        <v/>
      </c>
      <c r="AA1056" s="23" t="str">
        <f t="shared" ca="1" si="241"/>
        <v/>
      </c>
    </row>
    <row r="1057" spans="2:27" ht="27.75" customHeight="1" x14ac:dyDescent="0.2">
      <c r="B1057" s="7">
        <f t="shared" si="228"/>
        <v>1054</v>
      </c>
      <c r="C1057" s="7" t="str">
        <f t="shared" ca="1" si="238"/>
        <v/>
      </c>
      <c r="D1057" s="156" t="str">
        <f t="shared" ca="1" si="229"/>
        <v/>
      </c>
      <c r="E1057" s="157" t="str">
        <f t="shared" ca="1" si="230"/>
        <v/>
      </c>
      <c r="F1057" s="158" t="str">
        <f t="shared" ca="1" si="231"/>
        <v/>
      </c>
      <c r="G1057" s="159"/>
      <c r="H1057" s="159" t="str">
        <f>IF(G1057="","",INDEX(D.1[Quy cách],MATCH(G1057,D.1[Tên sản phẩm],0)))</f>
        <v/>
      </c>
      <c r="I1057" s="160" t="str">
        <f>IF(G1057="","",INDEX(D.1[ĐVT],MATCH(G1057,D.1[Tên sản phẩm],0)))</f>
        <v/>
      </c>
      <c r="J1057" s="162" t="str">
        <f>IF(G1057="","",INDEX(D.1[Đơn giá nhập
(Hàng tồn đầu kỳ)],MATCH(G1057,D.1[Tên sản phẩm],0)))</f>
        <v/>
      </c>
      <c r="K1057" s="162" t="str">
        <f t="shared" si="232"/>
        <v/>
      </c>
      <c r="L1057" s="159"/>
      <c r="M1057" s="163" t="str">
        <f t="shared" si="233"/>
        <v/>
      </c>
      <c r="N1057" s="164"/>
      <c r="O1057" s="162"/>
      <c r="P1057" s="163" t="str">
        <f t="shared" si="234"/>
        <v/>
      </c>
      <c r="Q1057" s="164" t="str">
        <f t="shared" ca="1" si="235"/>
        <v/>
      </c>
      <c r="R1057" s="163" t="str">
        <f t="shared" si="236"/>
        <v/>
      </c>
      <c r="S1057" s="163" t="str">
        <f ca="1">IF(AND(C1057&lt;&gt;"",C1057&lt;&gt;OFFSET(C1057,1,0)),SUMIFS(M.1[Giá có thuế],M.1[Số ĐK],C1057),"")</f>
        <v/>
      </c>
      <c r="T1057" s="159"/>
      <c r="U1057" s="161" t="str">
        <f>IF(T1057="","",'Thông Tin Chung'!$L$3)</f>
        <v/>
      </c>
      <c r="V1057" s="163" t="str">
        <f t="shared" ca="1" si="237"/>
        <v/>
      </c>
      <c r="W1057" s="165"/>
      <c r="X1057" s="155" t="str">
        <f ca="1">IF(C1057="","",IF(OR(D1057&lt;NgayBatDau,D1057&gt;NgayKetThuc),"Ngày tháng phải nằm trong kỳ báo cáo",IF(AND(F1057&lt;&gt;"",COUNTIF(D.3[Tên nhà cung cấp],F1057)=0),"Tên NCC chưa khai báo trong DSNCC",IF(AND(G1057&lt;&gt;"",COUNTIF(D.1[Tên sản phẩm],G1057)=0),"SP này chưa khai báo trong DSSP",""))))</f>
        <v/>
      </c>
      <c r="Y1057" s="23" t="str">
        <f t="shared" ca="1" si="239"/>
        <v/>
      </c>
      <c r="Z1057" s="23" t="str">
        <f t="shared" ca="1" si="240"/>
        <v/>
      </c>
      <c r="AA1057" s="23" t="str">
        <f t="shared" ca="1" si="241"/>
        <v/>
      </c>
    </row>
    <row r="1058" spans="2:27" ht="27.75" customHeight="1" x14ac:dyDescent="0.2">
      <c r="B1058" s="7">
        <f t="shared" si="228"/>
        <v>1055</v>
      </c>
      <c r="C1058" s="7" t="str">
        <f t="shared" ca="1" si="238"/>
        <v/>
      </c>
      <c r="D1058" s="156" t="str">
        <f t="shared" ca="1" si="229"/>
        <v/>
      </c>
      <c r="E1058" s="157" t="str">
        <f t="shared" ca="1" si="230"/>
        <v/>
      </c>
      <c r="F1058" s="158" t="str">
        <f t="shared" ca="1" si="231"/>
        <v/>
      </c>
      <c r="G1058" s="159"/>
      <c r="H1058" s="159" t="str">
        <f>IF(G1058="","",INDEX(D.1[Quy cách],MATCH(G1058,D.1[Tên sản phẩm],0)))</f>
        <v/>
      </c>
      <c r="I1058" s="160" t="str">
        <f>IF(G1058="","",INDEX(D.1[ĐVT],MATCH(G1058,D.1[Tên sản phẩm],0)))</f>
        <v/>
      </c>
      <c r="J1058" s="162" t="str">
        <f>IF(G1058="","",INDEX(D.1[Đơn giá nhập
(Hàng tồn đầu kỳ)],MATCH(G1058,D.1[Tên sản phẩm],0)))</f>
        <v/>
      </c>
      <c r="K1058" s="162" t="str">
        <f t="shared" si="232"/>
        <v/>
      </c>
      <c r="L1058" s="159"/>
      <c r="M1058" s="163" t="str">
        <f t="shared" si="233"/>
        <v/>
      </c>
      <c r="N1058" s="164"/>
      <c r="O1058" s="162"/>
      <c r="P1058" s="163" t="str">
        <f t="shared" si="234"/>
        <v/>
      </c>
      <c r="Q1058" s="164" t="str">
        <f t="shared" ca="1" si="235"/>
        <v/>
      </c>
      <c r="R1058" s="163" t="str">
        <f t="shared" si="236"/>
        <v/>
      </c>
      <c r="S1058" s="163" t="str">
        <f ca="1">IF(AND(C1058&lt;&gt;"",C1058&lt;&gt;OFFSET(C1058,1,0)),SUMIFS(M.1[Giá có thuế],M.1[Số ĐK],C1058),"")</f>
        <v/>
      </c>
      <c r="T1058" s="159"/>
      <c r="U1058" s="161" t="str">
        <f>IF(T1058="","",'Thông Tin Chung'!$L$3)</f>
        <v/>
      </c>
      <c r="V1058" s="163" t="str">
        <f t="shared" ca="1" si="237"/>
        <v/>
      </c>
      <c r="W1058" s="165"/>
      <c r="X1058" s="155" t="str">
        <f ca="1">IF(C1058="","",IF(OR(D1058&lt;NgayBatDau,D1058&gt;NgayKetThuc),"Ngày tháng phải nằm trong kỳ báo cáo",IF(AND(F1058&lt;&gt;"",COUNTIF(D.3[Tên nhà cung cấp],F1058)=0),"Tên NCC chưa khai báo trong DSNCC",IF(AND(G1058&lt;&gt;"",COUNTIF(D.1[Tên sản phẩm],G1058)=0),"SP này chưa khai báo trong DSSP",""))))</f>
        <v/>
      </c>
      <c r="Y1058" s="23" t="str">
        <f t="shared" ca="1" si="239"/>
        <v/>
      </c>
      <c r="Z1058" s="23" t="str">
        <f t="shared" ca="1" si="240"/>
        <v/>
      </c>
      <c r="AA1058" s="23" t="str">
        <f t="shared" ca="1" si="241"/>
        <v/>
      </c>
    </row>
    <row r="1059" spans="2:27" ht="27.75" customHeight="1" x14ac:dyDescent="0.2">
      <c r="B1059" s="7">
        <f t="shared" si="228"/>
        <v>1056</v>
      </c>
      <c r="C1059" s="7" t="str">
        <f t="shared" ca="1" si="238"/>
        <v/>
      </c>
      <c r="D1059" s="156" t="str">
        <f t="shared" ca="1" si="229"/>
        <v/>
      </c>
      <c r="E1059" s="157" t="str">
        <f t="shared" ca="1" si="230"/>
        <v/>
      </c>
      <c r="F1059" s="158" t="str">
        <f t="shared" ca="1" si="231"/>
        <v/>
      </c>
      <c r="G1059" s="159"/>
      <c r="H1059" s="159" t="str">
        <f>IF(G1059="","",INDEX(D.1[Quy cách],MATCH(G1059,D.1[Tên sản phẩm],0)))</f>
        <v/>
      </c>
      <c r="I1059" s="160" t="str">
        <f>IF(G1059="","",INDEX(D.1[ĐVT],MATCH(G1059,D.1[Tên sản phẩm],0)))</f>
        <v/>
      </c>
      <c r="J1059" s="162" t="str">
        <f>IF(G1059="","",INDEX(D.1[Đơn giá nhập
(Hàng tồn đầu kỳ)],MATCH(G1059,D.1[Tên sản phẩm],0)))</f>
        <v/>
      </c>
      <c r="K1059" s="162" t="str">
        <f t="shared" si="232"/>
        <v/>
      </c>
      <c r="L1059" s="159"/>
      <c r="M1059" s="163" t="str">
        <f t="shared" si="233"/>
        <v/>
      </c>
      <c r="N1059" s="164"/>
      <c r="O1059" s="162"/>
      <c r="P1059" s="163" t="str">
        <f t="shared" si="234"/>
        <v/>
      </c>
      <c r="Q1059" s="164" t="str">
        <f t="shared" ca="1" si="235"/>
        <v/>
      </c>
      <c r="R1059" s="163" t="str">
        <f t="shared" si="236"/>
        <v/>
      </c>
      <c r="S1059" s="163" t="str">
        <f ca="1">IF(AND(C1059&lt;&gt;"",C1059&lt;&gt;OFFSET(C1059,1,0)),SUMIFS(M.1[Giá có thuế],M.1[Số ĐK],C1059),"")</f>
        <v/>
      </c>
      <c r="T1059" s="159"/>
      <c r="U1059" s="161" t="str">
        <f>IF(T1059="","",'Thông Tin Chung'!$L$3)</f>
        <v/>
      </c>
      <c r="V1059" s="163" t="str">
        <f t="shared" ca="1" si="237"/>
        <v/>
      </c>
      <c r="W1059" s="165"/>
      <c r="X1059" s="155" t="str">
        <f ca="1">IF(C1059="","",IF(OR(D1059&lt;NgayBatDau,D1059&gt;NgayKetThuc),"Ngày tháng phải nằm trong kỳ báo cáo",IF(AND(F1059&lt;&gt;"",COUNTIF(D.3[Tên nhà cung cấp],F1059)=0),"Tên NCC chưa khai báo trong DSNCC",IF(AND(G1059&lt;&gt;"",COUNTIF(D.1[Tên sản phẩm],G1059)=0),"SP này chưa khai báo trong DSSP",""))))</f>
        <v/>
      </c>
      <c r="Y1059" s="23" t="str">
        <f t="shared" ca="1" si="239"/>
        <v/>
      </c>
      <c r="Z1059" s="23" t="str">
        <f t="shared" ca="1" si="240"/>
        <v/>
      </c>
      <c r="AA1059" s="23" t="str">
        <f t="shared" ca="1" si="241"/>
        <v/>
      </c>
    </row>
    <row r="1060" spans="2:27" ht="27.75" customHeight="1" x14ac:dyDescent="0.2">
      <c r="B1060" s="7">
        <f t="shared" si="228"/>
        <v>1057</v>
      </c>
      <c r="C1060" s="7" t="str">
        <f t="shared" ca="1" si="238"/>
        <v/>
      </c>
      <c r="D1060" s="156" t="str">
        <f t="shared" ca="1" si="229"/>
        <v/>
      </c>
      <c r="E1060" s="157" t="str">
        <f t="shared" ca="1" si="230"/>
        <v/>
      </c>
      <c r="F1060" s="158" t="str">
        <f t="shared" ca="1" si="231"/>
        <v/>
      </c>
      <c r="G1060" s="159"/>
      <c r="H1060" s="159" t="str">
        <f>IF(G1060="","",INDEX(D.1[Quy cách],MATCH(G1060,D.1[Tên sản phẩm],0)))</f>
        <v/>
      </c>
      <c r="I1060" s="160" t="str">
        <f>IF(G1060="","",INDEX(D.1[ĐVT],MATCH(G1060,D.1[Tên sản phẩm],0)))</f>
        <v/>
      </c>
      <c r="J1060" s="162" t="str">
        <f>IF(G1060="","",INDEX(D.1[Đơn giá nhập
(Hàng tồn đầu kỳ)],MATCH(G1060,D.1[Tên sản phẩm],0)))</f>
        <v/>
      </c>
      <c r="K1060" s="162" t="str">
        <f t="shared" si="232"/>
        <v/>
      </c>
      <c r="L1060" s="159"/>
      <c r="M1060" s="163" t="str">
        <f t="shared" si="233"/>
        <v/>
      </c>
      <c r="N1060" s="164"/>
      <c r="O1060" s="162"/>
      <c r="P1060" s="163" t="str">
        <f t="shared" si="234"/>
        <v/>
      </c>
      <c r="Q1060" s="164" t="str">
        <f t="shared" ca="1" si="235"/>
        <v/>
      </c>
      <c r="R1060" s="163" t="str">
        <f t="shared" si="236"/>
        <v/>
      </c>
      <c r="S1060" s="163" t="str">
        <f ca="1">IF(AND(C1060&lt;&gt;"",C1060&lt;&gt;OFFSET(C1060,1,0)),SUMIFS(M.1[Giá có thuế],M.1[Số ĐK],C1060),"")</f>
        <v/>
      </c>
      <c r="T1060" s="159"/>
      <c r="U1060" s="161" t="str">
        <f>IF(T1060="","",'Thông Tin Chung'!$L$3)</f>
        <v/>
      </c>
      <c r="V1060" s="163" t="str">
        <f t="shared" ca="1" si="237"/>
        <v/>
      </c>
      <c r="W1060" s="165"/>
      <c r="X1060" s="155" t="str">
        <f ca="1">IF(C1060="","",IF(OR(D1060&lt;NgayBatDau,D1060&gt;NgayKetThuc),"Ngày tháng phải nằm trong kỳ báo cáo",IF(AND(F1060&lt;&gt;"",COUNTIF(D.3[Tên nhà cung cấp],F1060)=0),"Tên NCC chưa khai báo trong DSNCC",IF(AND(G1060&lt;&gt;"",COUNTIF(D.1[Tên sản phẩm],G1060)=0),"SP này chưa khai báo trong DSSP",""))))</f>
        <v/>
      </c>
      <c r="Y1060" s="23" t="str">
        <f t="shared" ca="1" si="239"/>
        <v/>
      </c>
      <c r="Z1060" s="23" t="str">
        <f t="shared" ca="1" si="240"/>
        <v/>
      </c>
      <c r="AA1060" s="23" t="str">
        <f t="shared" ca="1" si="241"/>
        <v/>
      </c>
    </row>
    <row r="1061" spans="2:27" ht="27.75" customHeight="1" x14ac:dyDescent="0.2">
      <c r="B1061" s="7">
        <f t="shared" si="228"/>
        <v>1058</v>
      </c>
      <c r="C1061" s="7" t="str">
        <f t="shared" ca="1" si="238"/>
        <v/>
      </c>
      <c r="D1061" s="156" t="str">
        <f t="shared" ca="1" si="229"/>
        <v/>
      </c>
      <c r="E1061" s="157" t="str">
        <f t="shared" ca="1" si="230"/>
        <v/>
      </c>
      <c r="F1061" s="158" t="str">
        <f t="shared" ca="1" si="231"/>
        <v/>
      </c>
      <c r="G1061" s="159"/>
      <c r="H1061" s="159" t="str">
        <f>IF(G1061="","",INDEX(D.1[Quy cách],MATCH(G1061,D.1[Tên sản phẩm],0)))</f>
        <v/>
      </c>
      <c r="I1061" s="160" t="str">
        <f>IF(G1061="","",INDEX(D.1[ĐVT],MATCH(G1061,D.1[Tên sản phẩm],0)))</f>
        <v/>
      </c>
      <c r="J1061" s="162" t="str">
        <f>IF(G1061="","",INDEX(D.1[Đơn giá nhập
(Hàng tồn đầu kỳ)],MATCH(G1061,D.1[Tên sản phẩm],0)))</f>
        <v/>
      </c>
      <c r="K1061" s="162" t="str">
        <f t="shared" si="232"/>
        <v/>
      </c>
      <c r="L1061" s="159"/>
      <c r="M1061" s="163" t="str">
        <f t="shared" si="233"/>
        <v/>
      </c>
      <c r="N1061" s="164"/>
      <c r="O1061" s="162"/>
      <c r="P1061" s="163" t="str">
        <f t="shared" si="234"/>
        <v/>
      </c>
      <c r="Q1061" s="164" t="str">
        <f t="shared" ca="1" si="235"/>
        <v/>
      </c>
      <c r="R1061" s="163" t="str">
        <f t="shared" si="236"/>
        <v/>
      </c>
      <c r="S1061" s="163" t="str">
        <f ca="1">IF(AND(C1061&lt;&gt;"",C1061&lt;&gt;OFFSET(C1061,1,0)),SUMIFS(M.1[Giá có thuế],M.1[Số ĐK],C1061),"")</f>
        <v/>
      </c>
      <c r="T1061" s="159"/>
      <c r="U1061" s="161" t="str">
        <f>IF(T1061="","",'Thông Tin Chung'!$L$3)</f>
        <v/>
      </c>
      <c r="V1061" s="163" t="str">
        <f t="shared" ca="1" si="237"/>
        <v/>
      </c>
      <c r="W1061" s="165"/>
      <c r="X1061" s="155" t="str">
        <f ca="1">IF(C1061="","",IF(OR(D1061&lt;NgayBatDau,D1061&gt;NgayKetThuc),"Ngày tháng phải nằm trong kỳ báo cáo",IF(AND(F1061&lt;&gt;"",COUNTIF(D.3[Tên nhà cung cấp],F1061)=0),"Tên NCC chưa khai báo trong DSNCC",IF(AND(G1061&lt;&gt;"",COUNTIF(D.1[Tên sản phẩm],G1061)=0),"SP này chưa khai báo trong DSSP",""))))</f>
        <v/>
      </c>
      <c r="Y1061" s="23" t="str">
        <f t="shared" ca="1" si="239"/>
        <v/>
      </c>
      <c r="Z1061" s="23" t="str">
        <f t="shared" ca="1" si="240"/>
        <v/>
      </c>
      <c r="AA1061" s="23" t="str">
        <f t="shared" ca="1" si="241"/>
        <v/>
      </c>
    </row>
    <row r="1062" spans="2:27" ht="27.75" customHeight="1" x14ac:dyDescent="0.2">
      <c r="B1062" s="7">
        <f t="shared" si="228"/>
        <v>1059</v>
      </c>
      <c r="C1062" s="7" t="str">
        <f t="shared" ca="1" si="238"/>
        <v/>
      </c>
      <c r="D1062" s="156" t="str">
        <f t="shared" ca="1" si="229"/>
        <v/>
      </c>
      <c r="E1062" s="157" t="str">
        <f t="shared" ca="1" si="230"/>
        <v/>
      </c>
      <c r="F1062" s="158" t="str">
        <f t="shared" ca="1" si="231"/>
        <v/>
      </c>
      <c r="G1062" s="159"/>
      <c r="H1062" s="159" t="str">
        <f>IF(G1062="","",INDEX(D.1[Quy cách],MATCH(G1062,D.1[Tên sản phẩm],0)))</f>
        <v/>
      </c>
      <c r="I1062" s="160" t="str">
        <f>IF(G1062="","",INDEX(D.1[ĐVT],MATCH(G1062,D.1[Tên sản phẩm],0)))</f>
        <v/>
      </c>
      <c r="J1062" s="162" t="str">
        <f>IF(G1062="","",INDEX(D.1[Đơn giá nhập
(Hàng tồn đầu kỳ)],MATCH(G1062,D.1[Tên sản phẩm],0)))</f>
        <v/>
      </c>
      <c r="K1062" s="162" t="str">
        <f t="shared" si="232"/>
        <v/>
      </c>
      <c r="L1062" s="159"/>
      <c r="M1062" s="163" t="str">
        <f t="shared" si="233"/>
        <v/>
      </c>
      <c r="N1062" s="164"/>
      <c r="O1062" s="162"/>
      <c r="P1062" s="163" t="str">
        <f t="shared" si="234"/>
        <v/>
      </c>
      <c r="Q1062" s="164" t="str">
        <f t="shared" ca="1" si="235"/>
        <v/>
      </c>
      <c r="R1062" s="163" t="str">
        <f t="shared" si="236"/>
        <v/>
      </c>
      <c r="S1062" s="163" t="str">
        <f ca="1">IF(AND(C1062&lt;&gt;"",C1062&lt;&gt;OFFSET(C1062,1,0)),SUMIFS(M.1[Giá có thuế],M.1[Số ĐK],C1062),"")</f>
        <v/>
      </c>
      <c r="T1062" s="159"/>
      <c r="U1062" s="161" t="str">
        <f>IF(T1062="","",'Thông Tin Chung'!$L$3)</f>
        <v/>
      </c>
      <c r="V1062" s="163" t="str">
        <f t="shared" ca="1" si="237"/>
        <v/>
      </c>
      <c r="W1062" s="165"/>
      <c r="X1062" s="155" t="str">
        <f ca="1">IF(C1062="","",IF(OR(D1062&lt;NgayBatDau,D1062&gt;NgayKetThuc),"Ngày tháng phải nằm trong kỳ báo cáo",IF(AND(F1062&lt;&gt;"",COUNTIF(D.3[Tên nhà cung cấp],F1062)=0),"Tên NCC chưa khai báo trong DSNCC",IF(AND(G1062&lt;&gt;"",COUNTIF(D.1[Tên sản phẩm],G1062)=0),"SP này chưa khai báo trong DSSP",""))))</f>
        <v/>
      </c>
      <c r="Y1062" s="23" t="str">
        <f t="shared" ca="1" si="239"/>
        <v/>
      </c>
      <c r="Z1062" s="23" t="str">
        <f t="shared" ca="1" si="240"/>
        <v/>
      </c>
      <c r="AA1062" s="23" t="str">
        <f t="shared" ca="1" si="241"/>
        <v/>
      </c>
    </row>
    <row r="1063" spans="2:27" ht="27.75" customHeight="1" x14ac:dyDescent="0.2">
      <c r="B1063" s="7">
        <f t="shared" si="228"/>
        <v>1060</v>
      </c>
      <c r="C1063" s="7" t="str">
        <f t="shared" ca="1" si="238"/>
        <v/>
      </c>
      <c r="D1063" s="156" t="str">
        <f t="shared" ca="1" si="229"/>
        <v/>
      </c>
      <c r="E1063" s="157" t="str">
        <f t="shared" ca="1" si="230"/>
        <v/>
      </c>
      <c r="F1063" s="158" t="str">
        <f t="shared" ca="1" si="231"/>
        <v/>
      </c>
      <c r="G1063" s="159"/>
      <c r="H1063" s="159" t="str">
        <f>IF(G1063="","",INDEX(D.1[Quy cách],MATCH(G1063,D.1[Tên sản phẩm],0)))</f>
        <v/>
      </c>
      <c r="I1063" s="160" t="str">
        <f>IF(G1063="","",INDEX(D.1[ĐVT],MATCH(G1063,D.1[Tên sản phẩm],0)))</f>
        <v/>
      </c>
      <c r="J1063" s="162" t="str">
        <f>IF(G1063="","",INDEX(D.1[Đơn giá nhập
(Hàng tồn đầu kỳ)],MATCH(G1063,D.1[Tên sản phẩm],0)))</f>
        <v/>
      </c>
      <c r="K1063" s="162" t="str">
        <f t="shared" si="232"/>
        <v/>
      </c>
      <c r="L1063" s="159"/>
      <c r="M1063" s="163" t="str">
        <f t="shared" si="233"/>
        <v/>
      </c>
      <c r="N1063" s="164"/>
      <c r="O1063" s="162"/>
      <c r="P1063" s="163" t="str">
        <f t="shared" si="234"/>
        <v/>
      </c>
      <c r="Q1063" s="164" t="str">
        <f t="shared" ca="1" si="235"/>
        <v/>
      </c>
      <c r="R1063" s="163" t="str">
        <f t="shared" si="236"/>
        <v/>
      </c>
      <c r="S1063" s="163" t="str">
        <f ca="1">IF(AND(C1063&lt;&gt;"",C1063&lt;&gt;OFFSET(C1063,1,0)),SUMIFS(M.1[Giá có thuế],M.1[Số ĐK],C1063),"")</f>
        <v/>
      </c>
      <c r="T1063" s="159"/>
      <c r="U1063" s="161" t="str">
        <f>IF(T1063="","",'Thông Tin Chung'!$L$3)</f>
        <v/>
      </c>
      <c r="V1063" s="163" t="str">
        <f t="shared" ca="1" si="237"/>
        <v/>
      </c>
      <c r="W1063" s="165"/>
      <c r="X1063" s="155" t="str">
        <f ca="1">IF(C1063="","",IF(OR(D1063&lt;NgayBatDau,D1063&gt;NgayKetThuc),"Ngày tháng phải nằm trong kỳ báo cáo",IF(AND(F1063&lt;&gt;"",COUNTIF(D.3[Tên nhà cung cấp],F1063)=0),"Tên NCC chưa khai báo trong DSNCC",IF(AND(G1063&lt;&gt;"",COUNTIF(D.1[Tên sản phẩm],G1063)=0),"SP này chưa khai báo trong DSSP",""))))</f>
        <v/>
      </c>
      <c r="Y1063" s="23" t="str">
        <f t="shared" ca="1" si="239"/>
        <v/>
      </c>
      <c r="Z1063" s="23" t="str">
        <f t="shared" ca="1" si="240"/>
        <v/>
      </c>
      <c r="AA1063" s="23" t="str">
        <f t="shared" ca="1" si="241"/>
        <v/>
      </c>
    </row>
    <row r="1064" spans="2:27" ht="27.75" customHeight="1" x14ac:dyDescent="0.2">
      <c r="B1064" s="7">
        <f t="shared" si="228"/>
        <v>1061</v>
      </c>
      <c r="C1064" s="7" t="str">
        <f t="shared" ca="1" si="238"/>
        <v/>
      </c>
      <c r="D1064" s="156" t="str">
        <f t="shared" ca="1" si="229"/>
        <v/>
      </c>
      <c r="E1064" s="157" t="str">
        <f t="shared" ca="1" si="230"/>
        <v/>
      </c>
      <c r="F1064" s="158" t="str">
        <f t="shared" ca="1" si="231"/>
        <v/>
      </c>
      <c r="G1064" s="159"/>
      <c r="H1064" s="159" t="str">
        <f>IF(G1064="","",INDEX(D.1[Quy cách],MATCH(G1064,D.1[Tên sản phẩm],0)))</f>
        <v/>
      </c>
      <c r="I1064" s="160" t="str">
        <f>IF(G1064="","",INDEX(D.1[ĐVT],MATCH(G1064,D.1[Tên sản phẩm],0)))</f>
        <v/>
      </c>
      <c r="J1064" s="162" t="str">
        <f>IF(G1064="","",INDEX(D.1[Đơn giá nhập
(Hàng tồn đầu kỳ)],MATCH(G1064,D.1[Tên sản phẩm],0)))</f>
        <v/>
      </c>
      <c r="K1064" s="162" t="str">
        <f t="shared" si="232"/>
        <v/>
      </c>
      <c r="L1064" s="159"/>
      <c r="M1064" s="163" t="str">
        <f t="shared" si="233"/>
        <v/>
      </c>
      <c r="N1064" s="164"/>
      <c r="O1064" s="162"/>
      <c r="P1064" s="163" t="str">
        <f t="shared" si="234"/>
        <v/>
      </c>
      <c r="Q1064" s="164" t="str">
        <f t="shared" ca="1" si="235"/>
        <v/>
      </c>
      <c r="R1064" s="163" t="str">
        <f t="shared" si="236"/>
        <v/>
      </c>
      <c r="S1064" s="163" t="str">
        <f ca="1">IF(AND(C1064&lt;&gt;"",C1064&lt;&gt;OFFSET(C1064,1,0)),SUMIFS(M.1[Giá có thuế],M.1[Số ĐK],C1064),"")</f>
        <v/>
      </c>
      <c r="T1064" s="159"/>
      <c r="U1064" s="161" t="str">
        <f>IF(T1064="","",'Thông Tin Chung'!$L$3)</f>
        <v/>
      </c>
      <c r="V1064" s="163" t="str">
        <f t="shared" ca="1" si="237"/>
        <v/>
      </c>
      <c r="W1064" s="165"/>
      <c r="X1064" s="155" t="str">
        <f ca="1">IF(C1064="","",IF(OR(D1064&lt;NgayBatDau,D1064&gt;NgayKetThuc),"Ngày tháng phải nằm trong kỳ báo cáo",IF(AND(F1064&lt;&gt;"",COUNTIF(D.3[Tên nhà cung cấp],F1064)=0),"Tên NCC chưa khai báo trong DSNCC",IF(AND(G1064&lt;&gt;"",COUNTIF(D.1[Tên sản phẩm],G1064)=0),"SP này chưa khai báo trong DSSP",""))))</f>
        <v/>
      </c>
      <c r="Y1064" s="23" t="str">
        <f t="shared" ca="1" si="239"/>
        <v/>
      </c>
      <c r="Z1064" s="23" t="str">
        <f t="shared" ca="1" si="240"/>
        <v/>
      </c>
      <c r="AA1064" s="23" t="str">
        <f t="shared" ca="1" si="241"/>
        <v/>
      </c>
    </row>
    <row r="1065" spans="2:27" ht="27.75" customHeight="1" x14ac:dyDescent="0.2">
      <c r="B1065" s="7">
        <f t="shared" si="228"/>
        <v>1062</v>
      </c>
      <c r="C1065" s="7" t="str">
        <f t="shared" ca="1" si="238"/>
        <v/>
      </c>
      <c r="D1065" s="156" t="str">
        <f t="shared" ca="1" si="229"/>
        <v/>
      </c>
      <c r="E1065" s="157" t="str">
        <f t="shared" ca="1" si="230"/>
        <v/>
      </c>
      <c r="F1065" s="158" t="str">
        <f t="shared" ca="1" si="231"/>
        <v/>
      </c>
      <c r="G1065" s="159"/>
      <c r="H1065" s="159" t="str">
        <f>IF(G1065="","",INDEX(D.1[Quy cách],MATCH(G1065,D.1[Tên sản phẩm],0)))</f>
        <v/>
      </c>
      <c r="I1065" s="160" t="str">
        <f>IF(G1065="","",INDEX(D.1[ĐVT],MATCH(G1065,D.1[Tên sản phẩm],0)))</f>
        <v/>
      </c>
      <c r="J1065" s="162" t="str">
        <f>IF(G1065="","",INDEX(D.1[Đơn giá nhập
(Hàng tồn đầu kỳ)],MATCH(G1065,D.1[Tên sản phẩm],0)))</f>
        <v/>
      </c>
      <c r="K1065" s="162" t="str">
        <f t="shared" si="232"/>
        <v/>
      </c>
      <c r="L1065" s="159"/>
      <c r="M1065" s="163" t="str">
        <f t="shared" si="233"/>
        <v/>
      </c>
      <c r="N1065" s="164"/>
      <c r="O1065" s="162"/>
      <c r="P1065" s="163" t="str">
        <f t="shared" si="234"/>
        <v/>
      </c>
      <c r="Q1065" s="164" t="str">
        <f t="shared" ca="1" si="235"/>
        <v/>
      </c>
      <c r="R1065" s="163" t="str">
        <f t="shared" si="236"/>
        <v/>
      </c>
      <c r="S1065" s="163" t="str">
        <f ca="1">IF(AND(C1065&lt;&gt;"",C1065&lt;&gt;OFFSET(C1065,1,0)),SUMIFS(M.1[Giá có thuế],M.1[Số ĐK],C1065),"")</f>
        <v/>
      </c>
      <c r="T1065" s="159"/>
      <c r="U1065" s="161" t="str">
        <f>IF(T1065="","",'Thông Tin Chung'!$L$3)</f>
        <v/>
      </c>
      <c r="V1065" s="163" t="str">
        <f t="shared" ca="1" si="237"/>
        <v/>
      </c>
      <c r="W1065" s="165"/>
      <c r="X1065" s="155" t="str">
        <f ca="1">IF(C1065="","",IF(OR(D1065&lt;NgayBatDau,D1065&gt;NgayKetThuc),"Ngày tháng phải nằm trong kỳ báo cáo",IF(AND(F1065&lt;&gt;"",COUNTIF(D.3[Tên nhà cung cấp],F1065)=0),"Tên NCC chưa khai báo trong DSNCC",IF(AND(G1065&lt;&gt;"",COUNTIF(D.1[Tên sản phẩm],G1065)=0),"SP này chưa khai báo trong DSSP",""))))</f>
        <v/>
      </c>
      <c r="Y1065" s="23" t="str">
        <f t="shared" ca="1" si="239"/>
        <v/>
      </c>
      <c r="Z1065" s="23" t="str">
        <f t="shared" ca="1" si="240"/>
        <v/>
      </c>
      <c r="AA1065" s="23" t="str">
        <f t="shared" ca="1" si="241"/>
        <v/>
      </c>
    </row>
    <row r="1066" spans="2:27" ht="27.75" customHeight="1" x14ac:dyDescent="0.2">
      <c r="B1066" s="7">
        <f t="shared" si="228"/>
        <v>1063</v>
      </c>
      <c r="C1066" s="7" t="str">
        <f t="shared" ca="1" si="238"/>
        <v/>
      </c>
      <c r="D1066" s="156" t="str">
        <f t="shared" ca="1" si="229"/>
        <v/>
      </c>
      <c r="E1066" s="157" t="str">
        <f t="shared" ca="1" si="230"/>
        <v/>
      </c>
      <c r="F1066" s="158" t="str">
        <f t="shared" ca="1" si="231"/>
        <v/>
      </c>
      <c r="G1066" s="159"/>
      <c r="H1066" s="159" t="str">
        <f>IF(G1066="","",INDEX(D.1[Quy cách],MATCH(G1066,D.1[Tên sản phẩm],0)))</f>
        <v/>
      </c>
      <c r="I1066" s="160" t="str">
        <f>IF(G1066="","",INDEX(D.1[ĐVT],MATCH(G1066,D.1[Tên sản phẩm],0)))</f>
        <v/>
      </c>
      <c r="J1066" s="162" t="str">
        <f>IF(G1066="","",INDEX(D.1[Đơn giá nhập
(Hàng tồn đầu kỳ)],MATCH(G1066,D.1[Tên sản phẩm],0)))</f>
        <v/>
      </c>
      <c r="K1066" s="162" t="str">
        <f t="shared" si="232"/>
        <v/>
      </c>
      <c r="L1066" s="159"/>
      <c r="M1066" s="163" t="str">
        <f t="shared" si="233"/>
        <v/>
      </c>
      <c r="N1066" s="164"/>
      <c r="O1066" s="162"/>
      <c r="P1066" s="163" t="str">
        <f t="shared" si="234"/>
        <v/>
      </c>
      <c r="Q1066" s="164" t="str">
        <f t="shared" ca="1" si="235"/>
        <v/>
      </c>
      <c r="R1066" s="163" t="str">
        <f t="shared" si="236"/>
        <v/>
      </c>
      <c r="S1066" s="163" t="str">
        <f ca="1">IF(AND(C1066&lt;&gt;"",C1066&lt;&gt;OFFSET(C1066,1,0)),SUMIFS(M.1[Giá có thuế],M.1[Số ĐK],C1066),"")</f>
        <v/>
      </c>
      <c r="T1066" s="159"/>
      <c r="U1066" s="161" t="str">
        <f>IF(T1066="","",'Thông Tin Chung'!$L$3)</f>
        <v/>
      </c>
      <c r="V1066" s="163" t="str">
        <f t="shared" ca="1" si="237"/>
        <v/>
      </c>
      <c r="W1066" s="165"/>
      <c r="X1066" s="155" t="str">
        <f ca="1">IF(C1066="","",IF(OR(D1066&lt;NgayBatDau,D1066&gt;NgayKetThuc),"Ngày tháng phải nằm trong kỳ báo cáo",IF(AND(F1066&lt;&gt;"",COUNTIF(D.3[Tên nhà cung cấp],F1066)=0),"Tên NCC chưa khai báo trong DSNCC",IF(AND(G1066&lt;&gt;"",COUNTIF(D.1[Tên sản phẩm],G1066)=0),"SP này chưa khai báo trong DSSP",""))))</f>
        <v/>
      </c>
      <c r="Y1066" s="23" t="str">
        <f t="shared" ca="1" si="239"/>
        <v/>
      </c>
      <c r="Z1066" s="23" t="str">
        <f t="shared" ca="1" si="240"/>
        <v/>
      </c>
      <c r="AA1066" s="23" t="str">
        <f t="shared" ca="1" si="241"/>
        <v/>
      </c>
    </row>
    <row r="1067" spans="2:27" ht="27.75" customHeight="1" x14ac:dyDescent="0.2">
      <c r="B1067" s="7">
        <f t="shared" si="228"/>
        <v>1064</v>
      </c>
      <c r="C1067" s="7" t="str">
        <f t="shared" ca="1" si="238"/>
        <v/>
      </c>
      <c r="D1067" s="156" t="str">
        <f t="shared" ca="1" si="229"/>
        <v/>
      </c>
      <c r="E1067" s="157" t="str">
        <f t="shared" ca="1" si="230"/>
        <v/>
      </c>
      <c r="F1067" s="158" t="str">
        <f t="shared" ca="1" si="231"/>
        <v/>
      </c>
      <c r="G1067" s="159"/>
      <c r="H1067" s="159" t="str">
        <f>IF(G1067="","",INDEX(D.1[Quy cách],MATCH(G1067,D.1[Tên sản phẩm],0)))</f>
        <v/>
      </c>
      <c r="I1067" s="160" t="str">
        <f>IF(G1067="","",INDEX(D.1[ĐVT],MATCH(G1067,D.1[Tên sản phẩm],0)))</f>
        <v/>
      </c>
      <c r="J1067" s="162" t="str">
        <f>IF(G1067="","",INDEX(D.1[Đơn giá nhập
(Hàng tồn đầu kỳ)],MATCH(G1067,D.1[Tên sản phẩm],0)))</f>
        <v/>
      </c>
      <c r="K1067" s="162" t="str">
        <f t="shared" si="232"/>
        <v/>
      </c>
      <c r="L1067" s="159"/>
      <c r="M1067" s="163" t="str">
        <f t="shared" si="233"/>
        <v/>
      </c>
      <c r="N1067" s="164"/>
      <c r="O1067" s="162"/>
      <c r="P1067" s="163" t="str">
        <f t="shared" si="234"/>
        <v/>
      </c>
      <c r="Q1067" s="164" t="str">
        <f t="shared" ca="1" si="235"/>
        <v/>
      </c>
      <c r="R1067" s="163" t="str">
        <f t="shared" si="236"/>
        <v/>
      </c>
      <c r="S1067" s="163" t="str">
        <f ca="1">IF(AND(C1067&lt;&gt;"",C1067&lt;&gt;OFFSET(C1067,1,0)),SUMIFS(M.1[Giá có thuế],M.1[Số ĐK],C1067),"")</f>
        <v/>
      </c>
      <c r="T1067" s="159"/>
      <c r="U1067" s="161" t="str">
        <f>IF(T1067="","",'Thông Tin Chung'!$L$3)</f>
        <v/>
      </c>
      <c r="V1067" s="163" t="str">
        <f t="shared" ca="1" si="237"/>
        <v/>
      </c>
      <c r="W1067" s="165"/>
      <c r="X1067" s="155" t="str">
        <f ca="1">IF(C1067="","",IF(OR(D1067&lt;NgayBatDau,D1067&gt;NgayKetThuc),"Ngày tháng phải nằm trong kỳ báo cáo",IF(AND(F1067&lt;&gt;"",COUNTIF(D.3[Tên nhà cung cấp],F1067)=0),"Tên NCC chưa khai báo trong DSNCC",IF(AND(G1067&lt;&gt;"",COUNTIF(D.1[Tên sản phẩm],G1067)=0),"SP này chưa khai báo trong DSSP",""))))</f>
        <v/>
      </c>
      <c r="Y1067" s="23" t="str">
        <f t="shared" ca="1" si="239"/>
        <v/>
      </c>
      <c r="Z1067" s="23" t="str">
        <f t="shared" ca="1" si="240"/>
        <v/>
      </c>
      <c r="AA1067" s="23" t="str">
        <f t="shared" ca="1" si="241"/>
        <v/>
      </c>
    </row>
    <row r="1068" spans="2:27" ht="27.75" customHeight="1" x14ac:dyDescent="0.2">
      <c r="B1068" s="7">
        <f t="shared" si="228"/>
        <v>1065</v>
      </c>
      <c r="C1068" s="7" t="str">
        <f t="shared" ca="1" si="238"/>
        <v/>
      </c>
      <c r="D1068" s="156" t="str">
        <f t="shared" ca="1" si="229"/>
        <v/>
      </c>
      <c r="E1068" s="157" t="str">
        <f t="shared" ca="1" si="230"/>
        <v/>
      </c>
      <c r="F1068" s="158" t="str">
        <f t="shared" ca="1" si="231"/>
        <v/>
      </c>
      <c r="G1068" s="159"/>
      <c r="H1068" s="159" t="str">
        <f>IF(G1068="","",INDEX(D.1[Quy cách],MATCH(G1068,D.1[Tên sản phẩm],0)))</f>
        <v/>
      </c>
      <c r="I1068" s="160" t="str">
        <f>IF(G1068="","",INDEX(D.1[ĐVT],MATCH(G1068,D.1[Tên sản phẩm],0)))</f>
        <v/>
      </c>
      <c r="J1068" s="162" t="str">
        <f>IF(G1068="","",INDEX(D.1[Đơn giá nhập
(Hàng tồn đầu kỳ)],MATCH(G1068,D.1[Tên sản phẩm],0)))</f>
        <v/>
      </c>
      <c r="K1068" s="162" t="str">
        <f t="shared" si="232"/>
        <v/>
      </c>
      <c r="L1068" s="159"/>
      <c r="M1068" s="163" t="str">
        <f t="shared" si="233"/>
        <v/>
      </c>
      <c r="N1068" s="164"/>
      <c r="O1068" s="162"/>
      <c r="P1068" s="163" t="str">
        <f t="shared" si="234"/>
        <v/>
      </c>
      <c r="Q1068" s="164" t="str">
        <f t="shared" ca="1" si="235"/>
        <v/>
      </c>
      <c r="R1068" s="163" t="str">
        <f t="shared" si="236"/>
        <v/>
      </c>
      <c r="S1068" s="163" t="str">
        <f ca="1">IF(AND(C1068&lt;&gt;"",C1068&lt;&gt;OFFSET(C1068,1,0)),SUMIFS(M.1[Giá có thuế],M.1[Số ĐK],C1068),"")</f>
        <v/>
      </c>
      <c r="T1068" s="159"/>
      <c r="U1068" s="161" t="str">
        <f>IF(T1068="","",'Thông Tin Chung'!$L$3)</f>
        <v/>
      </c>
      <c r="V1068" s="163" t="str">
        <f t="shared" ca="1" si="237"/>
        <v/>
      </c>
      <c r="W1068" s="165"/>
      <c r="X1068" s="155" t="str">
        <f ca="1">IF(C1068="","",IF(OR(D1068&lt;NgayBatDau,D1068&gt;NgayKetThuc),"Ngày tháng phải nằm trong kỳ báo cáo",IF(AND(F1068&lt;&gt;"",COUNTIF(D.3[Tên nhà cung cấp],F1068)=0),"Tên NCC chưa khai báo trong DSNCC",IF(AND(G1068&lt;&gt;"",COUNTIF(D.1[Tên sản phẩm],G1068)=0),"SP này chưa khai báo trong DSSP",""))))</f>
        <v/>
      </c>
      <c r="Y1068" s="23" t="str">
        <f t="shared" ca="1" si="239"/>
        <v/>
      </c>
      <c r="Z1068" s="23" t="str">
        <f t="shared" ca="1" si="240"/>
        <v/>
      </c>
      <c r="AA1068" s="23" t="str">
        <f t="shared" ca="1" si="241"/>
        <v/>
      </c>
    </row>
    <row r="1069" spans="2:27" ht="27.75" customHeight="1" x14ac:dyDescent="0.2">
      <c r="B1069" s="7">
        <f t="shared" si="228"/>
        <v>1066</v>
      </c>
      <c r="C1069" s="7" t="str">
        <f t="shared" ca="1" si="238"/>
        <v/>
      </c>
      <c r="D1069" s="156" t="str">
        <f t="shared" ca="1" si="229"/>
        <v/>
      </c>
      <c r="E1069" s="157" t="str">
        <f t="shared" ca="1" si="230"/>
        <v/>
      </c>
      <c r="F1069" s="158" t="str">
        <f t="shared" ca="1" si="231"/>
        <v/>
      </c>
      <c r="G1069" s="159"/>
      <c r="H1069" s="159" t="str">
        <f>IF(G1069="","",INDEX(D.1[Quy cách],MATCH(G1069,D.1[Tên sản phẩm],0)))</f>
        <v/>
      </c>
      <c r="I1069" s="160" t="str">
        <f>IF(G1069="","",INDEX(D.1[ĐVT],MATCH(G1069,D.1[Tên sản phẩm],0)))</f>
        <v/>
      </c>
      <c r="J1069" s="162" t="str">
        <f>IF(G1069="","",INDEX(D.1[Đơn giá nhập
(Hàng tồn đầu kỳ)],MATCH(G1069,D.1[Tên sản phẩm],0)))</f>
        <v/>
      </c>
      <c r="K1069" s="162" t="str">
        <f t="shared" si="232"/>
        <v/>
      </c>
      <c r="L1069" s="159"/>
      <c r="M1069" s="163" t="str">
        <f t="shared" si="233"/>
        <v/>
      </c>
      <c r="N1069" s="164"/>
      <c r="O1069" s="162"/>
      <c r="P1069" s="163" t="str">
        <f t="shared" si="234"/>
        <v/>
      </c>
      <c r="Q1069" s="164" t="str">
        <f t="shared" ca="1" si="235"/>
        <v/>
      </c>
      <c r="R1069" s="163" t="str">
        <f t="shared" si="236"/>
        <v/>
      </c>
      <c r="S1069" s="163" t="str">
        <f ca="1">IF(AND(C1069&lt;&gt;"",C1069&lt;&gt;OFFSET(C1069,1,0)),SUMIFS(M.1[Giá có thuế],M.1[Số ĐK],C1069),"")</f>
        <v/>
      </c>
      <c r="T1069" s="159"/>
      <c r="U1069" s="161" t="str">
        <f>IF(T1069="","",'Thông Tin Chung'!$L$3)</f>
        <v/>
      </c>
      <c r="V1069" s="163" t="str">
        <f t="shared" ca="1" si="237"/>
        <v/>
      </c>
      <c r="W1069" s="165"/>
      <c r="X1069" s="155" t="str">
        <f ca="1">IF(C1069="","",IF(OR(D1069&lt;NgayBatDau,D1069&gt;NgayKetThuc),"Ngày tháng phải nằm trong kỳ báo cáo",IF(AND(F1069&lt;&gt;"",COUNTIF(D.3[Tên nhà cung cấp],F1069)=0),"Tên NCC chưa khai báo trong DSNCC",IF(AND(G1069&lt;&gt;"",COUNTIF(D.1[Tên sản phẩm],G1069)=0),"SP này chưa khai báo trong DSSP",""))))</f>
        <v/>
      </c>
      <c r="Y1069" s="23" t="str">
        <f t="shared" ca="1" si="239"/>
        <v/>
      </c>
      <c r="Z1069" s="23" t="str">
        <f t="shared" ca="1" si="240"/>
        <v/>
      </c>
      <c r="AA1069" s="23" t="str">
        <f t="shared" ca="1" si="241"/>
        <v/>
      </c>
    </row>
    <row r="1070" spans="2:27" ht="27.75" customHeight="1" x14ac:dyDescent="0.2">
      <c r="B1070" s="7">
        <f t="shared" si="228"/>
        <v>1067</v>
      </c>
      <c r="C1070" s="7" t="str">
        <f t="shared" ca="1" si="238"/>
        <v/>
      </c>
      <c r="D1070" s="156" t="str">
        <f t="shared" ca="1" si="229"/>
        <v/>
      </c>
      <c r="E1070" s="157" t="str">
        <f t="shared" ca="1" si="230"/>
        <v/>
      </c>
      <c r="F1070" s="158" t="str">
        <f t="shared" ca="1" si="231"/>
        <v/>
      </c>
      <c r="G1070" s="159"/>
      <c r="H1070" s="159" t="str">
        <f>IF(G1070="","",INDEX(D.1[Quy cách],MATCH(G1070,D.1[Tên sản phẩm],0)))</f>
        <v/>
      </c>
      <c r="I1070" s="160" t="str">
        <f>IF(G1070="","",INDEX(D.1[ĐVT],MATCH(G1070,D.1[Tên sản phẩm],0)))</f>
        <v/>
      </c>
      <c r="J1070" s="162" t="str">
        <f>IF(G1070="","",INDEX(D.1[Đơn giá nhập
(Hàng tồn đầu kỳ)],MATCH(G1070,D.1[Tên sản phẩm],0)))</f>
        <v/>
      </c>
      <c r="K1070" s="162" t="str">
        <f t="shared" si="232"/>
        <v/>
      </c>
      <c r="L1070" s="159"/>
      <c r="M1070" s="163" t="str">
        <f t="shared" si="233"/>
        <v/>
      </c>
      <c r="N1070" s="164"/>
      <c r="O1070" s="162"/>
      <c r="P1070" s="163" t="str">
        <f t="shared" si="234"/>
        <v/>
      </c>
      <c r="Q1070" s="164" t="str">
        <f t="shared" ca="1" si="235"/>
        <v/>
      </c>
      <c r="R1070" s="163" t="str">
        <f t="shared" si="236"/>
        <v/>
      </c>
      <c r="S1070" s="163" t="str">
        <f ca="1">IF(AND(C1070&lt;&gt;"",C1070&lt;&gt;OFFSET(C1070,1,0)),SUMIFS(M.1[Giá có thuế],M.1[Số ĐK],C1070),"")</f>
        <v/>
      </c>
      <c r="T1070" s="159"/>
      <c r="U1070" s="161" t="str">
        <f>IF(T1070="","",'Thông Tin Chung'!$L$3)</f>
        <v/>
      </c>
      <c r="V1070" s="163" t="str">
        <f t="shared" ca="1" si="237"/>
        <v/>
      </c>
      <c r="W1070" s="165"/>
      <c r="X1070" s="155" t="str">
        <f ca="1">IF(C1070="","",IF(OR(D1070&lt;NgayBatDau,D1070&gt;NgayKetThuc),"Ngày tháng phải nằm trong kỳ báo cáo",IF(AND(F1070&lt;&gt;"",COUNTIF(D.3[Tên nhà cung cấp],F1070)=0),"Tên NCC chưa khai báo trong DSNCC",IF(AND(G1070&lt;&gt;"",COUNTIF(D.1[Tên sản phẩm],G1070)=0),"SP này chưa khai báo trong DSSP",""))))</f>
        <v/>
      </c>
      <c r="Y1070" s="23" t="str">
        <f t="shared" ca="1" si="239"/>
        <v/>
      </c>
      <c r="Z1070" s="23" t="str">
        <f t="shared" ca="1" si="240"/>
        <v/>
      </c>
      <c r="AA1070" s="23" t="str">
        <f t="shared" ca="1" si="241"/>
        <v/>
      </c>
    </row>
    <row r="1071" spans="2:27" ht="27.75" customHeight="1" x14ac:dyDescent="0.2">
      <c r="B1071" s="7">
        <f t="shared" si="228"/>
        <v>1068</v>
      </c>
      <c r="C1071" s="7" t="str">
        <f t="shared" ca="1" si="238"/>
        <v/>
      </c>
      <c r="D1071" s="156" t="str">
        <f t="shared" ca="1" si="229"/>
        <v/>
      </c>
      <c r="E1071" s="157" t="str">
        <f t="shared" ca="1" si="230"/>
        <v/>
      </c>
      <c r="F1071" s="158" t="str">
        <f t="shared" ca="1" si="231"/>
        <v/>
      </c>
      <c r="G1071" s="159"/>
      <c r="H1071" s="159" t="str">
        <f>IF(G1071="","",INDEX(D.1[Quy cách],MATCH(G1071,D.1[Tên sản phẩm],0)))</f>
        <v/>
      </c>
      <c r="I1071" s="160" t="str">
        <f>IF(G1071="","",INDEX(D.1[ĐVT],MATCH(G1071,D.1[Tên sản phẩm],0)))</f>
        <v/>
      </c>
      <c r="J1071" s="162" t="str">
        <f>IF(G1071="","",INDEX(D.1[Đơn giá nhập
(Hàng tồn đầu kỳ)],MATCH(G1071,D.1[Tên sản phẩm],0)))</f>
        <v/>
      </c>
      <c r="K1071" s="162" t="str">
        <f t="shared" si="232"/>
        <v/>
      </c>
      <c r="L1071" s="159"/>
      <c r="M1071" s="163" t="str">
        <f t="shared" si="233"/>
        <v/>
      </c>
      <c r="N1071" s="164"/>
      <c r="O1071" s="162"/>
      <c r="P1071" s="163" t="str">
        <f t="shared" si="234"/>
        <v/>
      </c>
      <c r="Q1071" s="164" t="str">
        <f t="shared" ca="1" si="235"/>
        <v/>
      </c>
      <c r="R1071" s="163" t="str">
        <f t="shared" si="236"/>
        <v/>
      </c>
      <c r="S1071" s="163" t="str">
        <f ca="1">IF(AND(C1071&lt;&gt;"",C1071&lt;&gt;OFFSET(C1071,1,0)),SUMIFS(M.1[Giá có thuế],M.1[Số ĐK],C1071),"")</f>
        <v/>
      </c>
      <c r="T1071" s="159"/>
      <c r="U1071" s="161" t="str">
        <f>IF(T1071="","",'Thông Tin Chung'!$L$3)</f>
        <v/>
      </c>
      <c r="V1071" s="163" t="str">
        <f t="shared" ca="1" si="237"/>
        <v/>
      </c>
      <c r="W1071" s="165"/>
      <c r="X1071" s="155" t="str">
        <f ca="1">IF(C1071="","",IF(OR(D1071&lt;NgayBatDau,D1071&gt;NgayKetThuc),"Ngày tháng phải nằm trong kỳ báo cáo",IF(AND(F1071&lt;&gt;"",COUNTIF(D.3[Tên nhà cung cấp],F1071)=0),"Tên NCC chưa khai báo trong DSNCC",IF(AND(G1071&lt;&gt;"",COUNTIF(D.1[Tên sản phẩm],G1071)=0),"SP này chưa khai báo trong DSSP",""))))</f>
        <v/>
      </c>
      <c r="Y1071" s="23" t="str">
        <f t="shared" ca="1" si="239"/>
        <v/>
      </c>
      <c r="Z1071" s="23" t="str">
        <f t="shared" ca="1" si="240"/>
        <v/>
      </c>
      <c r="AA1071" s="23" t="str">
        <f t="shared" ca="1" si="241"/>
        <v/>
      </c>
    </row>
    <row r="1072" spans="2:27" ht="27.75" customHeight="1" x14ac:dyDescent="0.2">
      <c r="B1072" s="7">
        <f t="shared" si="228"/>
        <v>1069</v>
      </c>
      <c r="C1072" s="7" t="str">
        <f t="shared" ca="1" si="238"/>
        <v/>
      </c>
      <c r="D1072" s="156" t="str">
        <f t="shared" ca="1" si="229"/>
        <v/>
      </c>
      <c r="E1072" s="157" t="str">
        <f t="shared" ca="1" si="230"/>
        <v/>
      </c>
      <c r="F1072" s="158" t="str">
        <f t="shared" ca="1" si="231"/>
        <v/>
      </c>
      <c r="G1072" s="159"/>
      <c r="H1072" s="159" t="str">
        <f>IF(G1072="","",INDEX(D.1[Quy cách],MATCH(G1072,D.1[Tên sản phẩm],0)))</f>
        <v/>
      </c>
      <c r="I1072" s="160" t="str">
        <f>IF(G1072="","",INDEX(D.1[ĐVT],MATCH(G1072,D.1[Tên sản phẩm],0)))</f>
        <v/>
      </c>
      <c r="J1072" s="162" t="str">
        <f>IF(G1072="","",INDEX(D.1[Đơn giá nhập
(Hàng tồn đầu kỳ)],MATCH(G1072,D.1[Tên sản phẩm],0)))</f>
        <v/>
      </c>
      <c r="K1072" s="162" t="str">
        <f t="shared" si="232"/>
        <v/>
      </c>
      <c r="L1072" s="159"/>
      <c r="M1072" s="163" t="str">
        <f t="shared" si="233"/>
        <v/>
      </c>
      <c r="N1072" s="164"/>
      <c r="O1072" s="162"/>
      <c r="P1072" s="163" t="str">
        <f t="shared" si="234"/>
        <v/>
      </c>
      <c r="Q1072" s="164" t="str">
        <f t="shared" ca="1" si="235"/>
        <v/>
      </c>
      <c r="R1072" s="163" t="str">
        <f t="shared" si="236"/>
        <v/>
      </c>
      <c r="S1072" s="163" t="str">
        <f ca="1">IF(AND(C1072&lt;&gt;"",C1072&lt;&gt;OFFSET(C1072,1,0)),SUMIFS(M.1[Giá có thuế],M.1[Số ĐK],C1072),"")</f>
        <v/>
      </c>
      <c r="T1072" s="159"/>
      <c r="U1072" s="161" t="str">
        <f>IF(T1072="","",'Thông Tin Chung'!$L$3)</f>
        <v/>
      </c>
      <c r="V1072" s="163" t="str">
        <f t="shared" ca="1" si="237"/>
        <v/>
      </c>
      <c r="W1072" s="165"/>
      <c r="X1072" s="155" t="str">
        <f ca="1">IF(C1072="","",IF(OR(D1072&lt;NgayBatDau,D1072&gt;NgayKetThuc),"Ngày tháng phải nằm trong kỳ báo cáo",IF(AND(F1072&lt;&gt;"",COUNTIF(D.3[Tên nhà cung cấp],F1072)=0),"Tên NCC chưa khai báo trong DSNCC",IF(AND(G1072&lt;&gt;"",COUNTIF(D.1[Tên sản phẩm],G1072)=0),"SP này chưa khai báo trong DSSP",""))))</f>
        <v/>
      </c>
      <c r="Y1072" s="23" t="str">
        <f t="shared" ca="1" si="239"/>
        <v/>
      </c>
      <c r="Z1072" s="23" t="str">
        <f t="shared" ca="1" si="240"/>
        <v/>
      </c>
      <c r="AA1072" s="23" t="str">
        <f t="shared" ca="1" si="241"/>
        <v/>
      </c>
    </row>
    <row r="1073" spans="2:27" ht="27.75" customHeight="1" x14ac:dyDescent="0.2">
      <c r="B1073" s="7">
        <f t="shared" si="228"/>
        <v>1070</v>
      </c>
      <c r="C1073" s="7" t="str">
        <f t="shared" ca="1" si="238"/>
        <v/>
      </c>
      <c r="D1073" s="156" t="str">
        <f t="shared" ca="1" si="229"/>
        <v/>
      </c>
      <c r="E1073" s="157" t="str">
        <f t="shared" ca="1" si="230"/>
        <v/>
      </c>
      <c r="F1073" s="158" t="str">
        <f t="shared" ca="1" si="231"/>
        <v/>
      </c>
      <c r="G1073" s="159"/>
      <c r="H1073" s="159" t="str">
        <f>IF(G1073="","",INDEX(D.1[Quy cách],MATCH(G1073,D.1[Tên sản phẩm],0)))</f>
        <v/>
      </c>
      <c r="I1073" s="160" t="str">
        <f>IF(G1073="","",INDEX(D.1[ĐVT],MATCH(G1073,D.1[Tên sản phẩm],0)))</f>
        <v/>
      </c>
      <c r="J1073" s="162" t="str">
        <f>IF(G1073="","",INDEX(D.1[Đơn giá nhập
(Hàng tồn đầu kỳ)],MATCH(G1073,D.1[Tên sản phẩm],0)))</f>
        <v/>
      </c>
      <c r="K1073" s="162" t="str">
        <f t="shared" si="232"/>
        <v/>
      </c>
      <c r="L1073" s="159"/>
      <c r="M1073" s="163" t="str">
        <f t="shared" si="233"/>
        <v/>
      </c>
      <c r="N1073" s="164"/>
      <c r="O1073" s="162"/>
      <c r="P1073" s="163" t="str">
        <f t="shared" si="234"/>
        <v/>
      </c>
      <c r="Q1073" s="164" t="str">
        <f t="shared" ca="1" si="235"/>
        <v/>
      </c>
      <c r="R1073" s="163" t="str">
        <f t="shared" si="236"/>
        <v/>
      </c>
      <c r="S1073" s="163" t="str">
        <f ca="1">IF(AND(C1073&lt;&gt;"",C1073&lt;&gt;OFFSET(C1073,1,0)),SUMIFS(M.1[Giá có thuế],M.1[Số ĐK],C1073),"")</f>
        <v/>
      </c>
      <c r="T1073" s="159"/>
      <c r="U1073" s="161" t="str">
        <f>IF(T1073="","",'Thông Tin Chung'!$L$3)</f>
        <v/>
      </c>
      <c r="V1073" s="163" t="str">
        <f t="shared" ca="1" si="237"/>
        <v/>
      </c>
      <c r="W1073" s="165"/>
      <c r="X1073" s="155" t="str">
        <f ca="1">IF(C1073="","",IF(OR(D1073&lt;NgayBatDau,D1073&gt;NgayKetThuc),"Ngày tháng phải nằm trong kỳ báo cáo",IF(AND(F1073&lt;&gt;"",COUNTIF(D.3[Tên nhà cung cấp],F1073)=0),"Tên NCC chưa khai báo trong DSNCC",IF(AND(G1073&lt;&gt;"",COUNTIF(D.1[Tên sản phẩm],G1073)=0),"SP này chưa khai báo trong DSSP",""))))</f>
        <v/>
      </c>
      <c r="Y1073" s="23" t="str">
        <f t="shared" ca="1" si="239"/>
        <v/>
      </c>
      <c r="Z1073" s="23" t="str">
        <f t="shared" ca="1" si="240"/>
        <v/>
      </c>
      <c r="AA1073" s="23" t="str">
        <f t="shared" ca="1" si="241"/>
        <v/>
      </c>
    </row>
    <row r="1074" spans="2:27" ht="27.75" customHeight="1" x14ac:dyDescent="0.2">
      <c r="B1074" s="7">
        <f t="shared" si="228"/>
        <v>1071</v>
      </c>
      <c r="C1074" s="7" t="str">
        <f t="shared" ca="1" si="238"/>
        <v/>
      </c>
      <c r="D1074" s="156" t="str">
        <f t="shared" ca="1" si="229"/>
        <v/>
      </c>
      <c r="E1074" s="157" t="str">
        <f t="shared" ca="1" si="230"/>
        <v/>
      </c>
      <c r="F1074" s="158" t="str">
        <f t="shared" ca="1" si="231"/>
        <v/>
      </c>
      <c r="G1074" s="159"/>
      <c r="H1074" s="159" t="str">
        <f>IF(G1074="","",INDEX(D.1[Quy cách],MATCH(G1074,D.1[Tên sản phẩm],0)))</f>
        <v/>
      </c>
      <c r="I1074" s="160" t="str">
        <f>IF(G1074="","",INDEX(D.1[ĐVT],MATCH(G1074,D.1[Tên sản phẩm],0)))</f>
        <v/>
      </c>
      <c r="J1074" s="162" t="str">
        <f>IF(G1074="","",INDEX(D.1[Đơn giá nhập
(Hàng tồn đầu kỳ)],MATCH(G1074,D.1[Tên sản phẩm],0)))</f>
        <v/>
      </c>
      <c r="K1074" s="162" t="str">
        <f t="shared" si="232"/>
        <v/>
      </c>
      <c r="L1074" s="159"/>
      <c r="M1074" s="163" t="str">
        <f t="shared" si="233"/>
        <v/>
      </c>
      <c r="N1074" s="164"/>
      <c r="O1074" s="162"/>
      <c r="P1074" s="163" t="str">
        <f t="shared" si="234"/>
        <v/>
      </c>
      <c r="Q1074" s="164" t="str">
        <f t="shared" ca="1" si="235"/>
        <v/>
      </c>
      <c r="R1074" s="163" t="str">
        <f t="shared" si="236"/>
        <v/>
      </c>
      <c r="S1074" s="163" t="str">
        <f ca="1">IF(AND(C1074&lt;&gt;"",C1074&lt;&gt;OFFSET(C1074,1,0)),SUMIFS(M.1[Giá có thuế],M.1[Số ĐK],C1074),"")</f>
        <v/>
      </c>
      <c r="T1074" s="159"/>
      <c r="U1074" s="161" t="str">
        <f>IF(T1074="","",'Thông Tin Chung'!$L$3)</f>
        <v/>
      </c>
      <c r="V1074" s="163" t="str">
        <f t="shared" ca="1" si="237"/>
        <v/>
      </c>
      <c r="W1074" s="165"/>
      <c r="X1074" s="155" t="str">
        <f ca="1">IF(C1074="","",IF(OR(D1074&lt;NgayBatDau,D1074&gt;NgayKetThuc),"Ngày tháng phải nằm trong kỳ báo cáo",IF(AND(F1074&lt;&gt;"",COUNTIF(D.3[Tên nhà cung cấp],F1074)=0),"Tên NCC chưa khai báo trong DSNCC",IF(AND(G1074&lt;&gt;"",COUNTIF(D.1[Tên sản phẩm],G1074)=0),"SP này chưa khai báo trong DSSP",""))))</f>
        <v/>
      </c>
      <c r="Y1074" s="23" t="str">
        <f t="shared" ca="1" si="239"/>
        <v/>
      </c>
      <c r="Z1074" s="23" t="str">
        <f t="shared" ca="1" si="240"/>
        <v/>
      </c>
      <c r="AA1074" s="23" t="str">
        <f t="shared" ca="1" si="241"/>
        <v/>
      </c>
    </row>
    <row r="1075" spans="2:27" ht="27.75" customHeight="1" x14ac:dyDescent="0.2">
      <c r="B1075" s="7">
        <f t="shared" si="228"/>
        <v>1072</v>
      </c>
      <c r="C1075" s="7" t="str">
        <f t="shared" ca="1" si="238"/>
        <v/>
      </c>
      <c r="D1075" s="156" t="str">
        <f t="shared" ca="1" si="229"/>
        <v/>
      </c>
      <c r="E1075" s="157" t="str">
        <f t="shared" ca="1" si="230"/>
        <v/>
      </c>
      <c r="F1075" s="158" t="str">
        <f t="shared" ca="1" si="231"/>
        <v/>
      </c>
      <c r="G1075" s="159"/>
      <c r="H1075" s="159" t="str">
        <f>IF(G1075="","",INDEX(D.1[Quy cách],MATCH(G1075,D.1[Tên sản phẩm],0)))</f>
        <v/>
      </c>
      <c r="I1075" s="160" t="str">
        <f>IF(G1075="","",INDEX(D.1[ĐVT],MATCH(G1075,D.1[Tên sản phẩm],0)))</f>
        <v/>
      </c>
      <c r="J1075" s="162" t="str">
        <f>IF(G1075="","",INDEX(D.1[Đơn giá nhập
(Hàng tồn đầu kỳ)],MATCH(G1075,D.1[Tên sản phẩm],0)))</f>
        <v/>
      </c>
      <c r="K1075" s="162" t="str">
        <f t="shared" si="232"/>
        <v/>
      </c>
      <c r="L1075" s="159"/>
      <c r="M1075" s="163" t="str">
        <f t="shared" si="233"/>
        <v/>
      </c>
      <c r="N1075" s="164"/>
      <c r="O1075" s="162"/>
      <c r="P1075" s="163" t="str">
        <f t="shared" si="234"/>
        <v/>
      </c>
      <c r="Q1075" s="164" t="str">
        <f t="shared" ca="1" si="235"/>
        <v/>
      </c>
      <c r="R1075" s="163" t="str">
        <f t="shared" si="236"/>
        <v/>
      </c>
      <c r="S1075" s="163" t="str">
        <f ca="1">IF(AND(C1075&lt;&gt;"",C1075&lt;&gt;OFFSET(C1075,1,0)),SUMIFS(M.1[Giá có thuế],M.1[Số ĐK],C1075),"")</f>
        <v/>
      </c>
      <c r="T1075" s="159"/>
      <c r="U1075" s="161" t="str">
        <f>IF(T1075="","",'Thông Tin Chung'!$L$3)</f>
        <v/>
      </c>
      <c r="V1075" s="163" t="str">
        <f t="shared" ca="1" si="237"/>
        <v/>
      </c>
      <c r="W1075" s="165"/>
      <c r="X1075" s="155" t="str">
        <f ca="1">IF(C1075="","",IF(OR(D1075&lt;NgayBatDau,D1075&gt;NgayKetThuc),"Ngày tháng phải nằm trong kỳ báo cáo",IF(AND(F1075&lt;&gt;"",COUNTIF(D.3[Tên nhà cung cấp],F1075)=0),"Tên NCC chưa khai báo trong DSNCC",IF(AND(G1075&lt;&gt;"",COUNTIF(D.1[Tên sản phẩm],G1075)=0),"SP này chưa khai báo trong DSSP",""))))</f>
        <v/>
      </c>
      <c r="Y1075" s="23" t="str">
        <f t="shared" ca="1" si="239"/>
        <v/>
      </c>
      <c r="Z1075" s="23" t="str">
        <f t="shared" ca="1" si="240"/>
        <v/>
      </c>
      <c r="AA1075" s="23" t="str">
        <f t="shared" ca="1" si="241"/>
        <v/>
      </c>
    </row>
    <row r="1076" spans="2:27" ht="27.75" customHeight="1" x14ac:dyDescent="0.2">
      <c r="B1076" s="7">
        <f t="shared" si="228"/>
        <v>1073</v>
      </c>
      <c r="C1076" s="7" t="str">
        <f t="shared" ca="1" si="238"/>
        <v/>
      </c>
      <c r="D1076" s="156" t="str">
        <f t="shared" ca="1" si="229"/>
        <v/>
      </c>
      <c r="E1076" s="157" t="str">
        <f t="shared" ca="1" si="230"/>
        <v/>
      </c>
      <c r="F1076" s="158" t="str">
        <f t="shared" ca="1" si="231"/>
        <v/>
      </c>
      <c r="G1076" s="159"/>
      <c r="H1076" s="159" t="str">
        <f>IF(G1076="","",INDEX(D.1[Quy cách],MATCH(G1076,D.1[Tên sản phẩm],0)))</f>
        <v/>
      </c>
      <c r="I1076" s="160" t="str">
        <f>IF(G1076="","",INDEX(D.1[ĐVT],MATCH(G1076,D.1[Tên sản phẩm],0)))</f>
        <v/>
      </c>
      <c r="J1076" s="162" t="str">
        <f>IF(G1076="","",INDEX(D.1[Đơn giá nhập
(Hàng tồn đầu kỳ)],MATCH(G1076,D.1[Tên sản phẩm],0)))</f>
        <v/>
      </c>
      <c r="K1076" s="162" t="str">
        <f t="shared" si="232"/>
        <v/>
      </c>
      <c r="L1076" s="159"/>
      <c r="M1076" s="163" t="str">
        <f t="shared" si="233"/>
        <v/>
      </c>
      <c r="N1076" s="164"/>
      <c r="O1076" s="162"/>
      <c r="P1076" s="163" t="str">
        <f t="shared" si="234"/>
        <v/>
      </c>
      <c r="Q1076" s="164" t="str">
        <f t="shared" ca="1" si="235"/>
        <v/>
      </c>
      <c r="R1076" s="163" t="str">
        <f t="shared" si="236"/>
        <v/>
      </c>
      <c r="S1076" s="163" t="str">
        <f ca="1">IF(AND(C1076&lt;&gt;"",C1076&lt;&gt;OFFSET(C1076,1,0)),SUMIFS(M.1[Giá có thuế],M.1[Số ĐK],C1076),"")</f>
        <v/>
      </c>
      <c r="T1076" s="159"/>
      <c r="U1076" s="161" t="str">
        <f>IF(T1076="","",'Thông Tin Chung'!$L$3)</f>
        <v/>
      </c>
      <c r="V1076" s="163" t="str">
        <f t="shared" ca="1" si="237"/>
        <v/>
      </c>
      <c r="W1076" s="165"/>
      <c r="X1076" s="155" t="str">
        <f ca="1">IF(C1076="","",IF(OR(D1076&lt;NgayBatDau,D1076&gt;NgayKetThuc),"Ngày tháng phải nằm trong kỳ báo cáo",IF(AND(F1076&lt;&gt;"",COUNTIF(D.3[Tên nhà cung cấp],F1076)=0),"Tên NCC chưa khai báo trong DSNCC",IF(AND(G1076&lt;&gt;"",COUNTIF(D.1[Tên sản phẩm],G1076)=0),"SP này chưa khai báo trong DSSP",""))))</f>
        <v/>
      </c>
      <c r="Y1076" s="23" t="str">
        <f t="shared" ca="1" si="239"/>
        <v/>
      </c>
      <c r="Z1076" s="23" t="str">
        <f t="shared" ca="1" si="240"/>
        <v/>
      </c>
      <c r="AA1076" s="23" t="str">
        <f t="shared" ca="1" si="241"/>
        <v/>
      </c>
    </row>
    <row r="1077" spans="2:27" ht="27.75" customHeight="1" x14ac:dyDescent="0.2">
      <c r="B1077" s="7">
        <f t="shared" si="228"/>
        <v>1074</v>
      </c>
      <c r="C1077" s="7" t="str">
        <f t="shared" ca="1" si="238"/>
        <v/>
      </c>
      <c r="D1077" s="156" t="str">
        <f t="shared" ca="1" si="229"/>
        <v/>
      </c>
      <c r="E1077" s="157" t="str">
        <f t="shared" ca="1" si="230"/>
        <v/>
      </c>
      <c r="F1077" s="158" t="str">
        <f t="shared" ca="1" si="231"/>
        <v/>
      </c>
      <c r="G1077" s="159"/>
      <c r="H1077" s="159" t="str">
        <f>IF(G1077="","",INDEX(D.1[Quy cách],MATCH(G1077,D.1[Tên sản phẩm],0)))</f>
        <v/>
      </c>
      <c r="I1077" s="160" t="str">
        <f>IF(G1077="","",INDEX(D.1[ĐVT],MATCH(G1077,D.1[Tên sản phẩm],0)))</f>
        <v/>
      </c>
      <c r="J1077" s="162" t="str">
        <f>IF(G1077="","",INDEX(D.1[Đơn giá nhập
(Hàng tồn đầu kỳ)],MATCH(G1077,D.1[Tên sản phẩm],0)))</f>
        <v/>
      </c>
      <c r="K1077" s="162" t="str">
        <f t="shared" si="232"/>
        <v/>
      </c>
      <c r="L1077" s="159"/>
      <c r="M1077" s="163" t="str">
        <f t="shared" si="233"/>
        <v/>
      </c>
      <c r="N1077" s="164"/>
      <c r="O1077" s="162"/>
      <c r="P1077" s="163" t="str">
        <f t="shared" si="234"/>
        <v/>
      </c>
      <c r="Q1077" s="164" t="str">
        <f t="shared" ca="1" si="235"/>
        <v/>
      </c>
      <c r="R1077" s="163" t="str">
        <f t="shared" si="236"/>
        <v/>
      </c>
      <c r="S1077" s="163" t="str">
        <f ca="1">IF(AND(C1077&lt;&gt;"",C1077&lt;&gt;OFFSET(C1077,1,0)),SUMIFS(M.1[Giá có thuế],M.1[Số ĐK],C1077),"")</f>
        <v/>
      </c>
      <c r="T1077" s="159"/>
      <c r="U1077" s="161" t="str">
        <f>IF(T1077="","",'Thông Tin Chung'!$L$3)</f>
        <v/>
      </c>
      <c r="V1077" s="163" t="str">
        <f t="shared" ca="1" si="237"/>
        <v/>
      </c>
      <c r="W1077" s="165"/>
      <c r="X1077" s="155" t="str">
        <f ca="1">IF(C1077="","",IF(OR(D1077&lt;NgayBatDau,D1077&gt;NgayKetThuc),"Ngày tháng phải nằm trong kỳ báo cáo",IF(AND(F1077&lt;&gt;"",COUNTIF(D.3[Tên nhà cung cấp],F1077)=0),"Tên NCC chưa khai báo trong DSNCC",IF(AND(G1077&lt;&gt;"",COUNTIF(D.1[Tên sản phẩm],G1077)=0),"SP này chưa khai báo trong DSSP",""))))</f>
        <v/>
      </c>
      <c r="Y1077" s="23" t="str">
        <f t="shared" ca="1" si="239"/>
        <v/>
      </c>
      <c r="Z1077" s="23" t="str">
        <f t="shared" ca="1" si="240"/>
        <v/>
      </c>
      <c r="AA1077" s="23" t="str">
        <f t="shared" ca="1" si="241"/>
        <v/>
      </c>
    </row>
    <row r="1078" spans="2:27" ht="27.75" customHeight="1" x14ac:dyDescent="0.2">
      <c r="B1078" s="7">
        <f t="shared" si="228"/>
        <v>1075</v>
      </c>
      <c r="C1078" s="7" t="str">
        <f t="shared" ca="1" si="238"/>
        <v/>
      </c>
      <c r="D1078" s="156" t="str">
        <f t="shared" ca="1" si="229"/>
        <v/>
      </c>
      <c r="E1078" s="157" t="str">
        <f t="shared" ca="1" si="230"/>
        <v/>
      </c>
      <c r="F1078" s="158" t="str">
        <f t="shared" ca="1" si="231"/>
        <v/>
      </c>
      <c r="G1078" s="159"/>
      <c r="H1078" s="159" t="str">
        <f>IF(G1078="","",INDEX(D.1[Quy cách],MATCH(G1078,D.1[Tên sản phẩm],0)))</f>
        <v/>
      </c>
      <c r="I1078" s="160" t="str">
        <f>IF(G1078="","",INDEX(D.1[ĐVT],MATCH(G1078,D.1[Tên sản phẩm],0)))</f>
        <v/>
      </c>
      <c r="J1078" s="162" t="str">
        <f>IF(G1078="","",INDEX(D.1[Đơn giá nhập
(Hàng tồn đầu kỳ)],MATCH(G1078,D.1[Tên sản phẩm],0)))</f>
        <v/>
      </c>
      <c r="K1078" s="162" t="str">
        <f t="shared" si="232"/>
        <v/>
      </c>
      <c r="L1078" s="159"/>
      <c r="M1078" s="163" t="str">
        <f t="shared" si="233"/>
        <v/>
      </c>
      <c r="N1078" s="164"/>
      <c r="O1078" s="162"/>
      <c r="P1078" s="163" t="str">
        <f t="shared" si="234"/>
        <v/>
      </c>
      <c r="Q1078" s="164" t="str">
        <f t="shared" ca="1" si="235"/>
        <v/>
      </c>
      <c r="R1078" s="163" t="str">
        <f t="shared" si="236"/>
        <v/>
      </c>
      <c r="S1078" s="163" t="str">
        <f ca="1">IF(AND(C1078&lt;&gt;"",C1078&lt;&gt;OFFSET(C1078,1,0)),SUMIFS(M.1[Giá có thuế],M.1[Số ĐK],C1078),"")</f>
        <v/>
      </c>
      <c r="T1078" s="159"/>
      <c r="U1078" s="161" t="str">
        <f>IF(T1078="","",'Thông Tin Chung'!$L$3)</f>
        <v/>
      </c>
      <c r="V1078" s="163" t="str">
        <f t="shared" ca="1" si="237"/>
        <v/>
      </c>
      <c r="W1078" s="165"/>
      <c r="X1078" s="155" t="str">
        <f ca="1">IF(C1078="","",IF(OR(D1078&lt;NgayBatDau,D1078&gt;NgayKetThuc),"Ngày tháng phải nằm trong kỳ báo cáo",IF(AND(F1078&lt;&gt;"",COUNTIF(D.3[Tên nhà cung cấp],F1078)=0),"Tên NCC chưa khai báo trong DSNCC",IF(AND(G1078&lt;&gt;"",COUNTIF(D.1[Tên sản phẩm],G1078)=0),"SP này chưa khai báo trong DSSP",""))))</f>
        <v/>
      </c>
      <c r="Y1078" s="23" t="str">
        <f t="shared" ca="1" si="239"/>
        <v/>
      </c>
      <c r="Z1078" s="23" t="str">
        <f t="shared" ca="1" si="240"/>
        <v/>
      </c>
      <c r="AA1078" s="23" t="str">
        <f t="shared" ca="1" si="241"/>
        <v/>
      </c>
    </row>
    <row r="1079" spans="2:27" ht="27.75" customHeight="1" x14ac:dyDescent="0.2">
      <c r="B1079" s="7">
        <f t="shared" si="228"/>
        <v>1076</v>
      </c>
      <c r="C1079" s="7" t="str">
        <f t="shared" ca="1" si="238"/>
        <v/>
      </c>
      <c r="D1079" s="156" t="str">
        <f t="shared" ca="1" si="229"/>
        <v/>
      </c>
      <c r="E1079" s="157" t="str">
        <f t="shared" ca="1" si="230"/>
        <v/>
      </c>
      <c r="F1079" s="158" t="str">
        <f t="shared" ca="1" si="231"/>
        <v/>
      </c>
      <c r="G1079" s="159"/>
      <c r="H1079" s="159" t="str">
        <f>IF(G1079="","",INDEX(D.1[Quy cách],MATCH(G1079,D.1[Tên sản phẩm],0)))</f>
        <v/>
      </c>
      <c r="I1079" s="160" t="str">
        <f>IF(G1079="","",INDEX(D.1[ĐVT],MATCH(G1079,D.1[Tên sản phẩm],0)))</f>
        <v/>
      </c>
      <c r="J1079" s="162" t="str">
        <f>IF(G1079="","",INDEX(D.1[Đơn giá nhập
(Hàng tồn đầu kỳ)],MATCH(G1079,D.1[Tên sản phẩm],0)))</f>
        <v/>
      </c>
      <c r="K1079" s="162" t="str">
        <f t="shared" si="232"/>
        <v/>
      </c>
      <c r="L1079" s="159"/>
      <c r="M1079" s="163" t="str">
        <f t="shared" si="233"/>
        <v/>
      </c>
      <c r="N1079" s="164"/>
      <c r="O1079" s="162"/>
      <c r="P1079" s="163" t="str">
        <f t="shared" si="234"/>
        <v/>
      </c>
      <c r="Q1079" s="164" t="str">
        <f t="shared" ca="1" si="235"/>
        <v/>
      </c>
      <c r="R1079" s="163" t="str">
        <f t="shared" si="236"/>
        <v/>
      </c>
      <c r="S1079" s="163" t="str">
        <f ca="1">IF(AND(C1079&lt;&gt;"",C1079&lt;&gt;OFFSET(C1079,1,0)),SUMIFS(M.1[Giá có thuế],M.1[Số ĐK],C1079),"")</f>
        <v/>
      </c>
      <c r="T1079" s="159"/>
      <c r="U1079" s="161" t="str">
        <f>IF(T1079="","",'Thông Tin Chung'!$L$3)</f>
        <v/>
      </c>
      <c r="V1079" s="163" t="str">
        <f t="shared" ca="1" si="237"/>
        <v/>
      </c>
      <c r="W1079" s="165"/>
      <c r="X1079" s="155" t="str">
        <f ca="1">IF(C1079="","",IF(OR(D1079&lt;NgayBatDau,D1079&gt;NgayKetThuc),"Ngày tháng phải nằm trong kỳ báo cáo",IF(AND(F1079&lt;&gt;"",COUNTIF(D.3[Tên nhà cung cấp],F1079)=0),"Tên NCC chưa khai báo trong DSNCC",IF(AND(G1079&lt;&gt;"",COUNTIF(D.1[Tên sản phẩm],G1079)=0),"SP này chưa khai báo trong DSSP",""))))</f>
        <v/>
      </c>
      <c r="Y1079" s="23" t="str">
        <f t="shared" ca="1" si="239"/>
        <v/>
      </c>
      <c r="Z1079" s="23" t="str">
        <f t="shared" ca="1" si="240"/>
        <v/>
      </c>
      <c r="AA1079" s="23" t="str">
        <f t="shared" ca="1" si="241"/>
        <v/>
      </c>
    </row>
    <row r="1080" spans="2:27" ht="27.75" customHeight="1" x14ac:dyDescent="0.2">
      <c r="B1080" s="7">
        <f t="shared" si="228"/>
        <v>1077</v>
      </c>
      <c r="C1080" s="7" t="str">
        <f t="shared" ca="1" si="238"/>
        <v/>
      </c>
      <c r="D1080" s="156" t="str">
        <f t="shared" ca="1" si="229"/>
        <v/>
      </c>
      <c r="E1080" s="157" t="str">
        <f t="shared" ca="1" si="230"/>
        <v/>
      </c>
      <c r="F1080" s="158" t="str">
        <f t="shared" ca="1" si="231"/>
        <v/>
      </c>
      <c r="G1080" s="159"/>
      <c r="H1080" s="159" t="str">
        <f>IF(G1080="","",INDEX(D.1[Quy cách],MATCH(G1080,D.1[Tên sản phẩm],0)))</f>
        <v/>
      </c>
      <c r="I1080" s="160" t="str">
        <f>IF(G1080="","",INDEX(D.1[ĐVT],MATCH(G1080,D.1[Tên sản phẩm],0)))</f>
        <v/>
      </c>
      <c r="J1080" s="162" t="str">
        <f>IF(G1080="","",INDEX(D.1[Đơn giá nhập
(Hàng tồn đầu kỳ)],MATCH(G1080,D.1[Tên sản phẩm],0)))</f>
        <v/>
      </c>
      <c r="K1080" s="162" t="str">
        <f t="shared" si="232"/>
        <v/>
      </c>
      <c r="L1080" s="159"/>
      <c r="M1080" s="163" t="str">
        <f t="shared" si="233"/>
        <v/>
      </c>
      <c r="N1080" s="164"/>
      <c r="O1080" s="162"/>
      <c r="P1080" s="163" t="str">
        <f t="shared" si="234"/>
        <v/>
      </c>
      <c r="Q1080" s="164" t="str">
        <f t="shared" ca="1" si="235"/>
        <v/>
      </c>
      <c r="R1080" s="163" t="str">
        <f t="shared" si="236"/>
        <v/>
      </c>
      <c r="S1080" s="163" t="str">
        <f ca="1">IF(AND(C1080&lt;&gt;"",C1080&lt;&gt;OFFSET(C1080,1,0)),SUMIFS(M.1[Giá có thuế],M.1[Số ĐK],C1080),"")</f>
        <v/>
      </c>
      <c r="T1080" s="159"/>
      <c r="U1080" s="161" t="str">
        <f>IF(T1080="","",'Thông Tin Chung'!$L$3)</f>
        <v/>
      </c>
      <c r="V1080" s="163" t="str">
        <f t="shared" ca="1" si="237"/>
        <v/>
      </c>
      <c r="W1080" s="165"/>
      <c r="X1080" s="155" t="str">
        <f ca="1">IF(C1080="","",IF(OR(D1080&lt;NgayBatDau,D1080&gt;NgayKetThuc),"Ngày tháng phải nằm trong kỳ báo cáo",IF(AND(F1080&lt;&gt;"",COUNTIF(D.3[Tên nhà cung cấp],F1080)=0),"Tên NCC chưa khai báo trong DSNCC",IF(AND(G1080&lt;&gt;"",COUNTIF(D.1[Tên sản phẩm],G1080)=0),"SP này chưa khai báo trong DSSP",""))))</f>
        <v/>
      </c>
      <c r="Y1080" s="23" t="str">
        <f t="shared" ca="1" si="239"/>
        <v/>
      </c>
      <c r="Z1080" s="23" t="str">
        <f t="shared" ca="1" si="240"/>
        <v/>
      </c>
      <c r="AA1080" s="23" t="str">
        <f t="shared" ca="1" si="241"/>
        <v/>
      </c>
    </row>
    <row r="1081" spans="2:27" ht="27.75" customHeight="1" x14ac:dyDescent="0.2">
      <c r="B1081" s="7">
        <f t="shared" si="228"/>
        <v>1078</v>
      </c>
      <c r="C1081" s="7" t="str">
        <f t="shared" ca="1" si="238"/>
        <v/>
      </c>
      <c r="D1081" s="156" t="str">
        <f t="shared" ca="1" si="229"/>
        <v/>
      </c>
      <c r="E1081" s="157" t="str">
        <f t="shared" ca="1" si="230"/>
        <v/>
      </c>
      <c r="F1081" s="158" t="str">
        <f t="shared" ca="1" si="231"/>
        <v/>
      </c>
      <c r="G1081" s="159"/>
      <c r="H1081" s="159" t="str">
        <f>IF(G1081="","",INDEX(D.1[Quy cách],MATCH(G1081,D.1[Tên sản phẩm],0)))</f>
        <v/>
      </c>
      <c r="I1081" s="160" t="str">
        <f>IF(G1081="","",INDEX(D.1[ĐVT],MATCH(G1081,D.1[Tên sản phẩm],0)))</f>
        <v/>
      </c>
      <c r="J1081" s="162" t="str">
        <f>IF(G1081="","",INDEX(D.1[Đơn giá nhập
(Hàng tồn đầu kỳ)],MATCH(G1081,D.1[Tên sản phẩm],0)))</f>
        <v/>
      </c>
      <c r="K1081" s="162" t="str">
        <f t="shared" si="232"/>
        <v/>
      </c>
      <c r="L1081" s="159"/>
      <c r="M1081" s="163" t="str">
        <f t="shared" si="233"/>
        <v/>
      </c>
      <c r="N1081" s="164"/>
      <c r="O1081" s="162"/>
      <c r="P1081" s="163" t="str">
        <f t="shared" si="234"/>
        <v/>
      </c>
      <c r="Q1081" s="164" t="str">
        <f t="shared" ca="1" si="235"/>
        <v/>
      </c>
      <c r="R1081" s="163" t="str">
        <f t="shared" si="236"/>
        <v/>
      </c>
      <c r="S1081" s="163" t="str">
        <f ca="1">IF(AND(C1081&lt;&gt;"",C1081&lt;&gt;OFFSET(C1081,1,0)),SUMIFS(M.1[Giá có thuế],M.1[Số ĐK],C1081),"")</f>
        <v/>
      </c>
      <c r="T1081" s="159"/>
      <c r="U1081" s="161" t="str">
        <f>IF(T1081="","",'Thông Tin Chung'!$L$3)</f>
        <v/>
      </c>
      <c r="V1081" s="163" t="str">
        <f t="shared" ca="1" si="237"/>
        <v/>
      </c>
      <c r="W1081" s="165"/>
      <c r="X1081" s="155" t="str">
        <f ca="1">IF(C1081="","",IF(OR(D1081&lt;NgayBatDau,D1081&gt;NgayKetThuc),"Ngày tháng phải nằm trong kỳ báo cáo",IF(AND(F1081&lt;&gt;"",COUNTIF(D.3[Tên nhà cung cấp],F1081)=0),"Tên NCC chưa khai báo trong DSNCC",IF(AND(G1081&lt;&gt;"",COUNTIF(D.1[Tên sản phẩm],G1081)=0),"SP này chưa khai báo trong DSSP",""))))</f>
        <v/>
      </c>
      <c r="Y1081" s="23" t="str">
        <f t="shared" ca="1" si="239"/>
        <v/>
      </c>
      <c r="Z1081" s="23" t="str">
        <f t="shared" ca="1" si="240"/>
        <v/>
      </c>
      <c r="AA1081" s="23" t="str">
        <f t="shared" ca="1" si="241"/>
        <v/>
      </c>
    </row>
    <row r="1082" spans="2:27" ht="27.75" customHeight="1" x14ac:dyDescent="0.2">
      <c r="B1082" s="7">
        <f t="shared" si="228"/>
        <v>1079</v>
      </c>
      <c r="C1082" s="7" t="str">
        <f t="shared" ca="1" si="238"/>
        <v/>
      </c>
      <c r="D1082" s="156" t="str">
        <f t="shared" ca="1" si="229"/>
        <v/>
      </c>
      <c r="E1082" s="157" t="str">
        <f t="shared" ca="1" si="230"/>
        <v/>
      </c>
      <c r="F1082" s="158" t="str">
        <f t="shared" ca="1" si="231"/>
        <v/>
      </c>
      <c r="G1082" s="159"/>
      <c r="H1082" s="159" t="str">
        <f>IF(G1082="","",INDEX(D.1[Quy cách],MATCH(G1082,D.1[Tên sản phẩm],0)))</f>
        <v/>
      </c>
      <c r="I1082" s="160" t="str">
        <f>IF(G1082="","",INDEX(D.1[ĐVT],MATCH(G1082,D.1[Tên sản phẩm],0)))</f>
        <v/>
      </c>
      <c r="J1082" s="162" t="str">
        <f>IF(G1082="","",INDEX(D.1[Đơn giá nhập
(Hàng tồn đầu kỳ)],MATCH(G1082,D.1[Tên sản phẩm],0)))</f>
        <v/>
      </c>
      <c r="K1082" s="162" t="str">
        <f t="shared" si="232"/>
        <v/>
      </c>
      <c r="L1082" s="159"/>
      <c r="M1082" s="163" t="str">
        <f t="shared" si="233"/>
        <v/>
      </c>
      <c r="N1082" s="164"/>
      <c r="O1082" s="162"/>
      <c r="P1082" s="163" t="str">
        <f t="shared" si="234"/>
        <v/>
      </c>
      <c r="Q1082" s="164" t="str">
        <f t="shared" ca="1" si="235"/>
        <v/>
      </c>
      <c r="R1082" s="163" t="str">
        <f t="shared" si="236"/>
        <v/>
      </c>
      <c r="S1082" s="163" t="str">
        <f ca="1">IF(AND(C1082&lt;&gt;"",C1082&lt;&gt;OFFSET(C1082,1,0)),SUMIFS(M.1[Giá có thuế],M.1[Số ĐK],C1082),"")</f>
        <v/>
      </c>
      <c r="T1082" s="159"/>
      <c r="U1082" s="161" t="str">
        <f>IF(T1082="","",'Thông Tin Chung'!$L$3)</f>
        <v/>
      </c>
      <c r="V1082" s="163" t="str">
        <f t="shared" ca="1" si="237"/>
        <v/>
      </c>
      <c r="W1082" s="165"/>
      <c r="X1082" s="155" t="str">
        <f ca="1">IF(C1082="","",IF(OR(D1082&lt;NgayBatDau,D1082&gt;NgayKetThuc),"Ngày tháng phải nằm trong kỳ báo cáo",IF(AND(F1082&lt;&gt;"",COUNTIF(D.3[Tên nhà cung cấp],F1082)=0),"Tên NCC chưa khai báo trong DSNCC",IF(AND(G1082&lt;&gt;"",COUNTIF(D.1[Tên sản phẩm],G1082)=0),"SP này chưa khai báo trong DSSP",""))))</f>
        <v/>
      </c>
      <c r="Y1082" s="23" t="str">
        <f t="shared" ca="1" si="239"/>
        <v/>
      </c>
      <c r="Z1082" s="23" t="str">
        <f t="shared" ca="1" si="240"/>
        <v/>
      </c>
      <c r="AA1082" s="23" t="str">
        <f t="shared" ca="1" si="241"/>
        <v/>
      </c>
    </row>
    <row r="1083" spans="2:27" ht="27.75" customHeight="1" x14ac:dyDescent="0.2">
      <c r="B1083" s="7">
        <f t="shared" si="228"/>
        <v>1080</v>
      </c>
      <c r="C1083" s="7" t="str">
        <f t="shared" ca="1" si="238"/>
        <v/>
      </c>
      <c r="D1083" s="156" t="str">
        <f t="shared" ca="1" si="229"/>
        <v/>
      </c>
      <c r="E1083" s="157" t="str">
        <f t="shared" ca="1" si="230"/>
        <v/>
      </c>
      <c r="F1083" s="158" t="str">
        <f t="shared" ca="1" si="231"/>
        <v/>
      </c>
      <c r="G1083" s="159"/>
      <c r="H1083" s="159" t="str">
        <f>IF(G1083="","",INDEX(D.1[Quy cách],MATCH(G1083,D.1[Tên sản phẩm],0)))</f>
        <v/>
      </c>
      <c r="I1083" s="160" t="str">
        <f>IF(G1083="","",INDEX(D.1[ĐVT],MATCH(G1083,D.1[Tên sản phẩm],0)))</f>
        <v/>
      </c>
      <c r="J1083" s="162" t="str">
        <f>IF(G1083="","",INDEX(D.1[Đơn giá nhập
(Hàng tồn đầu kỳ)],MATCH(G1083,D.1[Tên sản phẩm],0)))</f>
        <v/>
      </c>
      <c r="K1083" s="162" t="str">
        <f t="shared" si="232"/>
        <v/>
      </c>
      <c r="L1083" s="159"/>
      <c r="M1083" s="163" t="str">
        <f t="shared" si="233"/>
        <v/>
      </c>
      <c r="N1083" s="164"/>
      <c r="O1083" s="162"/>
      <c r="P1083" s="163" t="str">
        <f t="shared" si="234"/>
        <v/>
      </c>
      <c r="Q1083" s="164" t="str">
        <f t="shared" ca="1" si="235"/>
        <v/>
      </c>
      <c r="R1083" s="163" t="str">
        <f t="shared" si="236"/>
        <v/>
      </c>
      <c r="S1083" s="163" t="str">
        <f ca="1">IF(AND(C1083&lt;&gt;"",C1083&lt;&gt;OFFSET(C1083,1,0)),SUMIFS(M.1[Giá có thuế],M.1[Số ĐK],C1083),"")</f>
        <v/>
      </c>
      <c r="T1083" s="159"/>
      <c r="U1083" s="161" t="str">
        <f>IF(T1083="","",'Thông Tin Chung'!$L$3)</f>
        <v/>
      </c>
      <c r="V1083" s="163" t="str">
        <f t="shared" ca="1" si="237"/>
        <v/>
      </c>
      <c r="W1083" s="165"/>
      <c r="X1083" s="155" t="str">
        <f ca="1">IF(C1083="","",IF(OR(D1083&lt;NgayBatDau,D1083&gt;NgayKetThuc),"Ngày tháng phải nằm trong kỳ báo cáo",IF(AND(F1083&lt;&gt;"",COUNTIF(D.3[Tên nhà cung cấp],F1083)=0),"Tên NCC chưa khai báo trong DSNCC",IF(AND(G1083&lt;&gt;"",COUNTIF(D.1[Tên sản phẩm],G1083)=0),"SP này chưa khai báo trong DSSP",""))))</f>
        <v/>
      </c>
      <c r="Y1083" s="23" t="str">
        <f t="shared" ca="1" si="239"/>
        <v/>
      </c>
      <c r="Z1083" s="23" t="str">
        <f t="shared" ca="1" si="240"/>
        <v/>
      </c>
      <c r="AA1083" s="23" t="str">
        <f t="shared" ca="1" si="241"/>
        <v/>
      </c>
    </row>
    <row r="1084" spans="2:27" ht="27.75" customHeight="1" x14ac:dyDescent="0.2">
      <c r="B1084" s="7">
        <f t="shared" si="228"/>
        <v>1081</v>
      </c>
      <c r="C1084" s="7" t="str">
        <f t="shared" ca="1" si="238"/>
        <v/>
      </c>
      <c r="D1084" s="156" t="str">
        <f t="shared" ca="1" si="229"/>
        <v/>
      </c>
      <c r="E1084" s="157" t="str">
        <f t="shared" ca="1" si="230"/>
        <v/>
      </c>
      <c r="F1084" s="158" t="str">
        <f t="shared" ca="1" si="231"/>
        <v/>
      </c>
      <c r="G1084" s="159"/>
      <c r="H1084" s="159" t="str">
        <f>IF(G1084="","",INDEX(D.1[Quy cách],MATCH(G1084,D.1[Tên sản phẩm],0)))</f>
        <v/>
      </c>
      <c r="I1084" s="160" t="str">
        <f>IF(G1084="","",INDEX(D.1[ĐVT],MATCH(G1084,D.1[Tên sản phẩm],0)))</f>
        <v/>
      </c>
      <c r="J1084" s="162" t="str">
        <f>IF(G1084="","",INDEX(D.1[Đơn giá nhập
(Hàng tồn đầu kỳ)],MATCH(G1084,D.1[Tên sản phẩm],0)))</f>
        <v/>
      </c>
      <c r="K1084" s="162" t="str">
        <f t="shared" si="232"/>
        <v/>
      </c>
      <c r="L1084" s="159"/>
      <c r="M1084" s="163" t="str">
        <f t="shared" si="233"/>
        <v/>
      </c>
      <c r="N1084" s="164"/>
      <c r="O1084" s="162"/>
      <c r="P1084" s="163" t="str">
        <f t="shared" si="234"/>
        <v/>
      </c>
      <c r="Q1084" s="164" t="str">
        <f t="shared" ca="1" si="235"/>
        <v/>
      </c>
      <c r="R1084" s="163" t="str">
        <f t="shared" si="236"/>
        <v/>
      </c>
      <c r="S1084" s="163" t="str">
        <f ca="1">IF(AND(C1084&lt;&gt;"",C1084&lt;&gt;OFFSET(C1084,1,0)),SUMIFS(M.1[Giá có thuế],M.1[Số ĐK],C1084),"")</f>
        <v/>
      </c>
      <c r="T1084" s="159"/>
      <c r="U1084" s="161" t="str">
        <f>IF(T1084="","",'Thông Tin Chung'!$L$3)</f>
        <v/>
      </c>
      <c r="V1084" s="163" t="str">
        <f t="shared" ca="1" si="237"/>
        <v/>
      </c>
      <c r="W1084" s="165"/>
      <c r="X1084" s="155" t="str">
        <f ca="1">IF(C1084="","",IF(OR(D1084&lt;NgayBatDau,D1084&gt;NgayKetThuc),"Ngày tháng phải nằm trong kỳ báo cáo",IF(AND(F1084&lt;&gt;"",COUNTIF(D.3[Tên nhà cung cấp],F1084)=0),"Tên NCC chưa khai báo trong DSNCC",IF(AND(G1084&lt;&gt;"",COUNTIF(D.1[Tên sản phẩm],G1084)=0),"SP này chưa khai báo trong DSSP",""))))</f>
        <v/>
      </c>
      <c r="Y1084" s="23" t="str">
        <f t="shared" ca="1" si="239"/>
        <v/>
      </c>
      <c r="Z1084" s="23" t="str">
        <f t="shared" ca="1" si="240"/>
        <v/>
      </c>
      <c r="AA1084" s="23" t="str">
        <f t="shared" ca="1" si="241"/>
        <v/>
      </c>
    </row>
    <row r="1085" spans="2:27" ht="27.75" customHeight="1" x14ac:dyDescent="0.2">
      <c r="B1085" s="7">
        <f t="shared" si="228"/>
        <v>1082</v>
      </c>
      <c r="C1085" s="7" t="str">
        <f t="shared" ca="1" si="238"/>
        <v/>
      </c>
      <c r="D1085" s="156" t="str">
        <f t="shared" ca="1" si="229"/>
        <v/>
      </c>
      <c r="E1085" s="157" t="str">
        <f t="shared" ca="1" si="230"/>
        <v/>
      </c>
      <c r="F1085" s="158" t="str">
        <f t="shared" ca="1" si="231"/>
        <v/>
      </c>
      <c r="G1085" s="159"/>
      <c r="H1085" s="159" t="str">
        <f>IF(G1085="","",INDEX(D.1[Quy cách],MATCH(G1085,D.1[Tên sản phẩm],0)))</f>
        <v/>
      </c>
      <c r="I1085" s="160" t="str">
        <f>IF(G1085="","",INDEX(D.1[ĐVT],MATCH(G1085,D.1[Tên sản phẩm],0)))</f>
        <v/>
      </c>
      <c r="J1085" s="162" t="str">
        <f>IF(G1085="","",INDEX(D.1[Đơn giá nhập
(Hàng tồn đầu kỳ)],MATCH(G1085,D.1[Tên sản phẩm],0)))</f>
        <v/>
      </c>
      <c r="K1085" s="162" t="str">
        <f t="shared" si="232"/>
        <v/>
      </c>
      <c r="L1085" s="159"/>
      <c r="M1085" s="163" t="str">
        <f t="shared" si="233"/>
        <v/>
      </c>
      <c r="N1085" s="164"/>
      <c r="O1085" s="162"/>
      <c r="P1085" s="163" t="str">
        <f t="shared" si="234"/>
        <v/>
      </c>
      <c r="Q1085" s="164" t="str">
        <f t="shared" ca="1" si="235"/>
        <v/>
      </c>
      <c r="R1085" s="163" t="str">
        <f t="shared" si="236"/>
        <v/>
      </c>
      <c r="S1085" s="163" t="str">
        <f ca="1">IF(AND(C1085&lt;&gt;"",C1085&lt;&gt;OFFSET(C1085,1,0)),SUMIFS(M.1[Giá có thuế],M.1[Số ĐK],C1085),"")</f>
        <v/>
      </c>
      <c r="T1085" s="159"/>
      <c r="U1085" s="161" t="str">
        <f>IF(T1085="","",'Thông Tin Chung'!$L$3)</f>
        <v/>
      </c>
      <c r="V1085" s="163" t="str">
        <f t="shared" ca="1" si="237"/>
        <v/>
      </c>
      <c r="W1085" s="165"/>
      <c r="X1085" s="155" t="str">
        <f ca="1">IF(C1085="","",IF(OR(D1085&lt;NgayBatDau,D1085&gt;NgayKetThuc),"Ngày tháng phải nằm trong kỳ báo cáo",IF(AND(F1085&lt;&gt;"",COUNTIF(D.3[Tên nhà cung cấp],F1085)=0),"Tên NCC chưa khai báo trong DSNCC",IF(AND(G1085&lt;&gt;"",COUNTIF(D.1[Tên sản phẩm],G1085)=0),"SP này chưa khai báo trong DSSP",""))))</f>
        <v/>
      </c>
      <c r="Y1085" s="23" t="str">
        <f t="shared" ca="1" si="239"/>
        <v/>
      </c>
      <c r="Z1085" s="23" t="str">
        <f t="shared" ca="1" si="240"/>
        <v/>
      </c>
      <c r="AA1085" s="23" t="str">
        <f t="shared" ca="1" si="241"/>
        <v/>
      </c>
    </row>
    <row r="1086" spans="2:27" ht="27.75" customHeight="1" x14ac:dyDescent="0.2">
      <c r="B1086" s="7">
        <f t="shared" si="228"/>
        <v>1083</v>
      </c>
      <c r="C1086" s="7" t="str">
        <f t="shared" ca="1" si="238"/>
        <v/>
      </c>
      <c r="D1086" s="156" t="str">
        <f t="shared" ca="1" si="229"/>
        <v/>
      </c>
      <c r="E1086" s="157" t="str">
        <f t="shared" ca="1" si="230"/>
        <v/>
      </c>
      <c r="F1086" s="158" t="str">
        <f t="shared" ca="1" si="231"/>
        <v/>
      </c>
      <c r="G1086" s="159"/>
      <c r="H1086" s="159" t="str">
        <f>IF(G1086="","",INDEX(D.1[Quy cách],MATCH(G1086,D.1[Tên sản phẩm],0)))</f>
        <v/>
      </c>
      <c r="I1086" s="160" t="str">
        <f>IF(G1086="","",INDEX(D.1[ĐVT],MATCH(G1086,D.1[Tên sản phẩm],0)))</f>
        <v/>
      </c>
      <c r="J1086" s="162" t="str">
        <f>IF(G1086="","",INDEX(D.1[Đơn giá nhập
(Hàng tồn đầu kỳ)],MATCH(G1086,D.1[Tên sản phẩm],0)))</f>
        <v/>
      </c>
      <c r="K1086" s="162" t="str">
        <f t="shared" si="232"/>
        <v/>
      </c>
      <c r="L1086" s="159"/>
      <c r="M1086" s="163" t="str">
        <f t="shared" si="233"/>
        <v/>
      </c>
      <c r="N1086" s="164"/>
      <c r="O1086" s="162"/>
      <c r="P1086" s="163" t="str">
        <f t="shared" si="234"/>
        <v/>
      </c>
      <c r="Q1086" s="164" t="str">
        <f t="shared" ca="1" si="235"/>
        <v/>
      </c>
      <c r="R1086" s="163" t="str">
        <f t="shared" si="236"/>
        <v/>
      </c>
      <c r="S1086" s="163" t="str">
        <f ca="1">IF(AND(C1086&lt;&gt;"",C1086&lt;&gt;OFFSET(C1086,1,0)),SUMIFS(M.1[Giá có thuế],M.1[Số ĐK],C1086),"")</f>
        <v/>
      </c>
      <c r="T1086" s="159"/>
      <c r="U1086" s="161" t="str">
        <f>IF(T1086="","",'Thông Tin Chung'!$L$3)</f>
        <v/>
      </c>
      <c r="V1086" s="163" t="str">
        <f t="shared" ca="1" si="237"/>
        <v/>
      </c>
      <c r="W1086" s="165"/>
      <c r="X1086" s="155" t="str">
        <f ca="1">IF(C1086="","",IF(OR(D1086&lt;NgayBatDau,D1086&gt;NgayKetThuc),"Ngày tháng phải nằm trong kỳ báo cáo",IF(AND(F1086&lt;&gt;"",COUNTIF(D.3[Tên nhà cung cấp],F1086)=0),"Tên NCC chưa khai báo trong DSNCC",IF(AND(G1086&lt;&gt;"",COUNTIF(D.1[Tên sản phẩm],G1086)=0),"SP này chưa khai báo trong DSSP",""))))</f>
        <v/>
      </c>
      <c r="Y1086" s="23" t="str">
        <f t="shared" ca="1" si="239"/>
        <v/>
      </c>
      <c r="Z1086" s="23" t="str">
        <f t="shared" ca="1" si="240"/>
        <v/>
      </c>
      <c r="AA1086" s="23" t="str">
        <f t="shared" ca="1" si="241"/>
        <v/>
      </c>
    </row>
    <row r="1087" spans="2:27" ht="27.75" customHeight="1" x14ac:dyDescent="0.2">
      <c r="B1087" s="7">
        <f t="shared" si="228"/>
        <v>1084</v>
      </c>
      <c r="C1087" s="7" t="str">
        <f t="shared" ca="1" si="238"/>
        <v/>
      </c>
      <c r="D1087" s="156" t="str">
        <f t="shared" ca="1" si="229"/>
        <v/>
      </c>
      <c r="E1087" s="157" t="str">
        <f t="shared" ca="1" si="230"/>
        <v/>
      </c>
      <c r="F1087" s="158" t="str">
        <f t="shared" ca="1" si="231"/>
        <v/>
      </c>
      <c r="G1087" s="159"/>
      <c r="H1087" s="159" t="str">
        <f>IF(G1087="","",INDEX(D.1[Quy cách],MATCH(G1087,D.1[Tên sản phẩm],0)))</f>
        <v/>
      </c>
      <c r="I1087" s="160" t="str">
        <f>IF(G1087="","",INDEX(D.1[ĐVT],MATCH(G1087,D.1[Tên sản phẩm],0)))</f>
        <v/>
      </c>
      <c r="J1087" s="162" t="str">
        <f>IF(G1087="","",INDEX(D.1[Đơn giá nhập
(Hàng tồn đầu kỳ)],MATCH(G1087,D.1[Tên sản phẩm],0)))</f>
        <v/>
      </c>
      <c r="K1087" s="162" t="str">
        <f t="shared" si="232"/>
        <v/>
      </c>
      <c r="L1087" s="159"/>
      <c r="M1087" s="163" t="str">
        <f t="shared" si="233"/>
        <v/>
      </c>
      <c r="N1087" s="164"/>
      <c r="O1087" s="162"/>
      <c r="P1087" s="163" t="str">
        <f t="shared" si="234"/>
        <v/>
      </c>
      <c r="Q1087" s="164" t="str">
        <f t="shared" ca="1" si="235"/>
        <v/>
      </c>
      <c r="R1087" s="163" t="str">
        <f t="shared" si="236"/>
        <v/>
      </c>
      <c r="S1087" s="163" t="str">
        <f ca="1">IF(AND(C1087&lt;&gt;"",C1087&lt;&gt;OFFSET(C1087,1,0)),SUMIFS(M.1[Giá có thuế],M.1[Số ĐK],C1087),"")</f>
        <v/>
      </c>
      <c r="T1087" s="159"/>
      <c r="U1087" s="161" t="str">
        <f>IF(T1087="","",'Thông Tin Chung'!$L$3)</f>
        <v/>
      </c>
      <c r="V1087" s="163" t="str">
        <f t="shared" ca="1" si="237"/>
        <v/>
      </c>
      <c r="W1087" s="165"/>
      <c r="X1087" s="155" t="str">
        <f ca="1">IF(C1087="","",IF(OR(D1087&lt;NgayBatDau,D1087&gt;NgayKetThuc),"Ngày tháng phải nằm trong kỳ báo cáo",IF(AND(F1087&lt;&gt;"",COUNTIF(D.3[Tên nhà cung cấp],F1087)=0),"Tên NCC chưa khai báo trong DSNCC",IF(AND(G1087&lt;&gt;"",COUNTIF(D.1[Tên sản phẩm],G1087)=0),"SP này chưa khai báo trong DSSP",""))))</f>
        <v/>
      </c>
      <c r="Y1087" s="23" t="str">
        <f t="shared" ca="1" si="239"/>
        <v/>
      </c>
      <c r="Z1087" s="23" t="str">
        <f t="shared" ca="1" si="240"/>
        <v/>
      </c>
      <c r="AA1087" s="23" t="str">
        <f t="shared" ca="1" si="241"/>
        <v/>
      </c>
    </row>
    <row r="1088" spans="2:27" ht="27.75" customHeight="1" x14ac:dyDescent="0.2">
      <c r="B1088" s="7">
        <f t="shared" si="228"/>
        <v>1085</v>
      </c>
      <c r="C1088" s="7" t="str">
        <f t="shared" ca="1" si="238"/>
        <v/>
      </c>
      <c r="D1088" s="156" t="str">
        <f t="shared" ca="1" si="229"/>
        <v/>
      </c>
      <c r="E1088" s="157" t="str">
        <f t="shared" ca="1" si="230"/>
        <v/>
      </c>
      <c r="F1088" s="158" t="str">
        <f t="shared" ca="1" si="231"/>
        <v/>
      </c>
      <c r="G1088" s="159"/>
      <c r="H1088" s="159" t="str">
        <f>IF(G1088="","",INDEX(D.1[Quy cách],MATCH(G1088,D.1[Tên sản phẩm],0)))</f>
        <v/>
      </c>
      <c r="I1088" s="160" t="str">
        <f>IF(G1088="","",INDEX(D.1[ĐVT],MATCH(G1088,D.1[Tên sản phẩm],0)))</f>
        <v/>
      </c>
      <c r="J1088" s="162" t="str">
        <f>IF(G1088="","",INDEX(D.1[Đơn giá nhập
(Hàng tồn đầu kỳ)],MATCH(G1088,D.1[Tên sản phẩm],0)))</f>
        <v/>
      </c>
      <c r="K1088" s="162" t="str">
        <f t="shared" si="232"/>
        <v/>
      </c>
      <c r="L1088" s="159"/>
      <c r="M1088" s="163" t="str">
        <f t="shared" si="233"/>
        <v/>
      </c>
      <c r="N1088" s="164"/>
      <c r="O1088" s="162"/>
      <c r="P1088" s="163" t="str">
        <f t="shared" si="234"/>
        <v/>
      </c>
      <c r="Q1088" s="164" t="str">
        <f t="shared" ca="1" si="235"/>
        <v/>
      </c>
      <c r="R1088" s="163" t="str">
        <f t="shared" si="236"/>
        <v/>
      </c>
      <c r="S1088" s="163" t="str">
        <f ca="1">IF(AND(C1088&lt;&gt;"",C1088&lt;&gt;OFFSET(C1088,1,0)),SUMIFS(M.1[Giá có thuế],M.1[Số ĐK],C1088),"")</f>
        <v/>
      </c>
      <c r="T1088" s="159"/>
      <c r="U1088" s="161" t="str">
        <f>IF(T1088="","",'Thông Tin Chung'!$L$3)</f>
        <v/>
      </c>
      <c r="V1088" s="163" t="str">
        <f t="shared" ca="1" si="237"/>
        <v/>
      </c>
      <c r="W1088" s="165"/>
      <c r="X1088" s="155" t="str">
        <f ca="1">IF(C1088="","",IF(OR(D1088&lt;NgayBatDau,D1088&gt;NgayKetThuc),"Ngày tháng phải nằm trong kỳ báo cáo",IF(AND(F1088&lt;&gt;"",COUNTIF(D.3[Tên nhà cung cấp],F1088)=0),"Tên NCC chưa khai báo trong DSNCC",IF(AND(G1088&lt;&gt;"",COUNTIF(D.1[Tên sản phẩm],G1088)=0),"SP này chưa khai báo trong DSSP",""))))</f>
        <v/>
      </c>
      <c r="Y1088" s="23" t="str">
        <f t="shared" ca="1" si="239"/>
        <v/>
      </c>
      <c r="Z1088" s="23" t="str">
        <f t="shared" ca="1" si="240"/>
        <v/>
      </c>
      <c r="AA1088" s="23" t="str">
        <f t="shared" ca="1" si="241"/>
        <v/>
      </c>
    </row>
    <row r="1089" spans="2:27" ht="27.75" customHeight="1" x14ac:dyDescent="0.2">
      <c r="B1089" s="7">
        <f t="shared" si="228"/>
        <v>1086</v>
      </c>
      <c r="C1089" s="7" t="str">
        <f t="shared" ca="1" si="238"/>
        <v/>
      </c>
      <c r="D1089" s="156" t="str">
        <f t="shared" ca="1" si="229"/>
        <v/>
      </c>
      <c r="E1089" s="157" t="str">
        <f t="shared" ca="1" si="230"/>
        <v/>
      </c>
      <c r="F1089" s="158" t="str">
        <f t="shared" ca="1" si="231"/>
        <v/>
      </c>
      <c r="G1089" s="159"/>
      <c r="H1089" s="159" t="str">
        <f>IF(G1089="","",INDEX(D.1[Quy cách],MATCH(G1089,D.1[Tên sản phẩm],0)))</f>
        <v/>
      </c>
      <c r="I1089" s="160" t="str">
        <f>IF(G1089="","",INDEX(D.1[ĐVT],MATCH(G1089,D.1[Tên sản phẩm],0)))</f>
        <v/>
      </c>
      <c r="J1089" s="162" t="str">
        <f>IF(G1089="","",INDEX(D.1[Đơn giá nhập
(Hàng tồn đầu kỳ)],MATCH(G1089,D.1[Tên sản phẩm],0)))</f>
        <v/>
      </c>
      <c r="K1089" s="162" t="str">
        <f t="shared" si="232"/>
        <v/>
      </c>
      <c r="L1089" s="159"/>
      <c r="M1089" s="163" t="str">
        <f t="shared" si="233"/>
        <v/>
      </c>
      <c r="N1089" s="164"/>
      <c r="O1089" s="162"/>
      <c r="P1089" s="163" t="str">
        <f t="shared" si="234"/>
        <v/>
      </c>
      <c r="Q1089" s="164" t="str">
        <f t="shared" ca="1" si="235"/>
        <v/>
      </c>
      <c r="R1089" s="163" t="str">
        <f t="shared" si="236"/>
        <v/>
      </c>
      <c r="S1089" s="163" t="str">
        <f ca="1">IF(AND(C1089&lt;&gt;"",C1089&lt;&gt;OFFSET(C1089,1,0)),SUMIFS(M.1[Giá có thuế],M.1[Số ĐK],C1089),"")</f>
        <v/>
      </c>
      <c r="T1089" s="159"/>
      <c r="U1089" s="161" t="str">
        <f>IF(T1089="","",'Thông Tin Chung'!$L$3)</f>
        <v/>
      </c>
      <c r="V1089" s="163" t="str">
        <f t="shared" ca="1" si="237"/>
        <v/>
      </c>
      <c r="W1089" s="165"/>
      <c r="X1089" s="155" t="str">
        <f ca="1">IF(C1089="","",IF(OR(D1089&lt;NgayBatDau,D1089&gt;NgayKetThuc),"Ngày tháng phải nằm trong kỳ báo cáo",IF(AND(F1089&lt;&gt;"",COUNTIF(D.3[Tên nhà cung cấp],F1089)=0),"Tên NCC chưa khai báo trong DSNCC",IF(AND(G1089&lt;&gt;"",COUNTIF(D.1[Tên sản phẩm],G1089)=0),"SP này chưa khai báo trong DSSP",""))))</f>
        <v/>
      </c>
      <c r="Y1089" s="23" t="str">
        <f t="shared" ca="1" si="239"/>
        <v/>
      </c>
      <c r="Z1089" s="23" t="str">
        <f t="shared" ca="1" si="240"/>
        <v/>
      </c>
      <c r="AA1089" s="23" t="str">
        <f t="shared" ca="1" si="241"/>
        <v/>
      </c>
    </row>
    <row r="1090" spans="2:27" ht="27.75" customHeight="1" x14ac:dyDescent="0.2">
      <c r="B1090" s="7">
        <f t="shared" si="228"/>
        <v>1087</v>
      </c>
      <c r="C1090" s="7" t="str">
        <f t="shared" ca="1" si="238"/>
        <v/>
      </c>
      <c r="D1090" s="156" t="str">
        <f t="shared" ca="1" si="229"/>
        <v/>
      </c>
      <c r="E1090" s="157" t="str">
        <f t="shared" ca="1" si="230"/>
        <v/>
      </c>
      <c r="F1090" s="158" t="str">
        <f t="shared" ca="1" si="231"/>
        <v/>
      </c>
      <c r="G1090" s="159"/>
      <c r="H1090" s="159" t="str">
        <f>IF(G1090="","",INDEX(D.1[Quy cách],MATCH(G1090,D.1[Tên sản phẩm],0)))</f>
        <v/>
      </c>
      <c r="I1090" s="160" t="str">
        <f>IF(G1090="","",INDEX(D.1[ĐVT],MATCH(G1090,D.1[Tên sản phẩm],0)))</f>
        <v/>
      </c>
      <c r="J1090" s="162" t="str">
        <f>IF(G1090="","",INDEX(D.1[Đơn giá nhập
(Hàng tồn đầu kỳ)],MATCH(G1090,D.1[Tên sản phẩm],0)))</f>
        <v/>
      </c>
      <c r="K1090" s="162" t="str">
        <f t="shared" si="232"/>
        <v/>
      </c>
      <c r="L1090" s="159"/>
      <c r="M1090" s="163" t="str">
        <f t="shared" si="233"/>
        <v/>
      </c>
      <c r="N1090" s="164"/>
      <c r="O1090" s="162"/>
      <c r="P1090" s="163" t="str">
        <f t="shared" si="234"/>
        <v/>
      </c>
      <c r="Q1090" s="164" t="str">
        <f t="shared" ca="1" si="235"/>
        <v/>
      </c>
      <c r="R1090" s="163" t="str">
        <f t="shared" si="236"/>
        <v/>
      </c>
      <c r="S1090" s="163" t="str">
        <f ca="1">IF(AND(C1090&lt;&gt;"",C1090&lt;&gt;OFFSET(C1090,1,0)),SUMIFS(M.1[Giá có thuế],M.1[Số ĐK],C1090),"")</f>
        <v/>
      </c>
      <c r="T1090" s="159"/>
      <c r="U1090" s="161" t="str">
        <f>IF(T1090="","",'Thông Tin Chung'!$L$3)</f>
        <v/>
      </c>
      <c r="V1090" s="163" t="str">
        <f t="shared" ca="1" si="237"/>
        <v/>
      </c>
      <c r="W1090" s="165"/>
      <c r="X1090" s="155" t="str">
        <f ca="1">IF(C1090="","",IF(OR(D1090&lt;NgayBatDau,D1090&gt;NgayKetThuc),"Ngày tháng phải nằm trong kỳ báo cáo",IF(AND(F1090&lt;&gt;"",COUNTIF(D.3[Tên nhà cung cấp],F1090)=0),"Tên NCC chưa khai báo trong DSNCC",IF(AND(G1090&lt;&gt;"",COUNTIF(D.1[Tên sản phẩm],G1090)=0),"SP này chưa khai báo trong DSSP",""))))</f>
        <v/>
      </c>
      <c r="Y1090" s="23" t="str">
        <f t="shared" ca="1" si="239"/>
        <v/>
      </c>
      <c r="Z1090" s="23" t="str">
        <f t="shared" ca="1" si="240"/>
        <v/>
      </c>
      <c r="AA1090" s="23" t="str">
        <f t="shared" ca="1" si="241"/>
        <v/>
      </c>
    </row>
    <row r="1091" spans="2:27" ht="27.75" customHeight="1" x14ac:dyDescent="0.2">
      <c r="B1091" s="7">
        <f t="shared" ref="B1091:B1154" si="242">ROW(A1091)-3</f>
        <v>1088</v>
      </c>
      <c r="C1091" s="7" t="str">
        <f t="shared" ca="1" si="238"/>
        <v/>
      </c>
      <c r="D1091" s="156" t="str">
        <f t="shared" ca="1" si="229"/>
        <v/>
      </c>
      <c r="E1091" s="157" t="str">
        <f t="shared" ca="1" si="230"/>
        <v/>
      </c>
      <c r="F1091" s="158" t="str">
        <f t="shared" ca="1" si="231"/>
        <v/>
      </c>
      <c r="G1091" s="159"/>
      <c r="H1091" s="159" t="str">
        <f>IF(G1091="","",INDEX(D.1[Quy cách],MATCH(G1091,D.1[Tên sản phẩm],0)))</f>
        <v/>
      </c>
      <c r="I1091" s="160" t="str">
        <f>IF(G1091="","",INDEX(D.1[ĐVT],MATCH(G1091,D.1[Tên sản phẩm],0)))</f>
        <v/>
      </c>
      <c r="J1091" s="162" t="str">
        <f>IF(G1091="","",INDEX(D.1[Đơn giá nhập
(Hàng tồn đầu kỳ)],MATCH(G1091,D.1[Tên sản phẩm],0)))</f>
        <v/>
      </c>
      <c r="K1091" s="162" t="str">
        <f t="shared" si="232"/>
        <v/>
      </c>
      <c r="L1091" s="159"/>
      <c r="M1091" s="163" t="str">
        <f t="shared" si="233"/>
        <v/>
      </c>
      <c r="N1091" s="164"/>
      <c r="O1091" s="162"/>
      <c r="P1091" s="163" t="str">
        <f t="shared" si="234"/>
        <v/>
      </c>
      <c r="Q1091" s="164" t="str">
        <f t="shared" ca="1" si="235"/>
        <v/>
      </c>
      <c r="R1091" s="163" t="str">
        <f t="shared" si="236"/>
        <v/>
      </c>
      <c r="S1091" s="163" t="str">
        <f ca="1">IF(AND(C1091&lt;&gt;"",C1091&lt;&gt;OFFSET(C1091,1,0)),SUMIFS(M.1[Giá có thuế],M.1[Số ĐK],C1091),"")</f>
        <v/>
      </c>
      <c r="T1091" s="159"/>
      <c r="U1091" s="161" t="str">
        <f>IF(T1091="","",'Thông Tin Chung'!$L$3)</f>
        <v/>
      </c>
      <c r="V1091" s="163" t="str">
        <f t="shared" ca="1" si="237"/>
        <v/>
      </c>
      <c r="W1091" s="165"/>
      <c r="X1091" s="155" t="str">
        <f ca="1">IF(C1091="","",IF(OR(D1091&lt;NgayBatDau,D1091&gt;NgayKetThuc),"Ngày tháng phải nằm trong kỳ báo cáo",IF(AND(F1091&lt;&gt;"",COUNTIF(D.3[Tên nhà cung cấp],F1091)=0),"Tên NCC chưa khai báo trong DSNCC",IF(AND(G1091&lt;&gt;"",COUNTIF(D.1[Tên sản phẩm],G1091)=0),"SP này chưa khai báo trong DSSP",""))))</f>
        <v/>
      </c>
      <c r="Y1091" s="23" t="str">
        <f t="shared" ca="1" si="239"/>
        <v/>
      </c>
      <c r="Z1091" s="23" t="str">
        <f t="shared" ca="1" si="240"/>
        <v/>
      </c>
      <c r="AA1091" s="23" t="str">
        <f t="shared" ca="1" si="241"/>
        <v/>
      </c>
    </row>
    <row r="1092" spans="2:27" ht="27.75" customHeight="1" x14ac:dyDescent="0.2">
      <c r="B1092" s="7">
        <f t="shared" si="242"/>
        <v>1089</v>
      </c>
      <c r="C1092" s="7" t="str">
        <f t="shared" ca="1" si="238"/>
        <v/>
      </c>
      <c r="D1092" s="156" t="str">
        <f t="shared" ref="D1092:D1155" ca="1" si="243">IF(AND($G1092&lt;&gt;"",B1092&lt;&gt;1),OFFSET(C1092,-1,1),"")</f>
        <v/>
      </c>
      <c r="E1092" s="157" t="str">
        <f t="shared" ref="E1092:E1155" ca="1" si="244">IF(AND($G1092&lt;&gt;"",B1092&lt;&gt;1),OFFSET(D1092,-1,1),"")</f>
        <v/>
      </c>
      <c r="F1092" s="158" t="str">
        <f t="shared" ref="F1092:F1155" ca="1" si="245">IF(AND($G1092&lt;&gt;"",B1092&lt;&gt;1),OFFSET(E1092,-1,1),"")</f>
        <v/>
      </c>
      <c r="G1092" s="159"/>
      <c r="H1092" s="159" t="str">
        <f>IF(G1092="","",INDEX(D.1[Quy cách],MATCH(G1092,D.1[Tên sản phẩm],0)))</f>
        <v/>
      </c>
      <c r="I1092" s="160" t="str">
        <f>IF(G1092="","",INDEX(D.1[ĐVT],MATCH(G1092,D.1[Tên sản phẩm],0)))</f>
        <v/>
      </c>
      <c r="J1092" s="162" t="str">
        <f>IF(G1092="","",INDEX(D.1[Đơn giá nhập
(Hàng tồn đầu kỳ)],MATCH(G1092,D.1[Tên sản phẩm],0)))</f>
        <v/>
      </c>
      <c r="K1092" s="162" t="str">
        <f t="shared" ref="K1092:K1155" si="246">IF(OR(G1092="",J1092=""),"",1)</f>
        <v/>
      </c>
      <c r="L1092" s="159"/>
      <c r="M1092" s="163" t="str">
        <f t="shared" ref="M1092:M1155" si="247">IF(AND(J1092&lt;&gt;"",K1092&lt;&gt;""),J1092*K1092,"")</f>
        <v/>
      </c>
      <c r="N1092" s="164"/>
      <c r="O1092" s="162"/>
      <c r="P1092" s="163" t="str">
        <f t="shared" ref="P1092:P1155" si="248">IF(M1092="","",M1092-SUM(O1092))</f>
        <v/>
      </c>
      <c r="Q1092" s="164" t="str">
        <f t="shared" ref="Q1092:Q1155" ca="1" si="249">IF(AND(P1092&lt;&gt;"",C1092=OFFSET(C1092,-1,0)),OFFSET(P1092,-1,1),"")</f>
        <v/>
      </c>
      <c r="R1092" s="163" t="str">
        <f t="shared" ref="R1092:R1155" si="250">IF(P1092="","",P1092*SUM(1,Q1092))</f>
        <v/>
      </c>
      <c r="S1092" s="163" t="str">
        <f ca="1">IF(AND(C1092&lt;&gt;"",C1092&lt;&gt;OFFSET(C1092,1,0)),SUMIFS(M.1[Giá có thuế],M.1[Số ĐK],C1092),"")</f>
        <v/>
      </c>
      <c r="T1092" s="159"/>
      <c r="U1092" s="161" t="str">
        <f>IF(T1092="","",'Thông Tin Chung'!$L$3)</f>
        <v/>
      </c>
      <c r="V1092" s="163" t="str">
        <f t="shared" ref="V1092:V1155" ca="1" si="251">IF(AND(S1092&lt;&gt;"",T1092&lt;&gt;"",S1092&lt;&gt;0),S1092-T1092,"")</f>
        <v/>
      </c>
      <c r="W1092" s="165"/>
      <c r="X1092" s="155" t="str">
        <f ca="1">IF(C1092="","",IF(OR(D1092&lt;NgayBatDau,D1092&gt;NgayKetThuc),"Ngày tháng phải nằm trong kỳ báo cáo",IF(AND(F1092&lt;&gt;"",COUNTIF(D.3[Tên nhà cung cấp],F1092)=0),"Tên NCC chưa khai báo trong DSNCC",IF(AND(G1092&lt;&gt;"",COUNTIF(D.1[Tên sản phẩm],G1092)=0),"SP này chưa khai báo trong DSSP",""))))</f>
        <v/>
      </c>
      <c r="Y1092" s="23" t="str">
        <f t="shared" ca="1" si="239"/>
        <v/>
      </c>
      <c r="Z1092" s="23" t="str">
        <f t="shared" ca="1" si="240"/>
        <v/>
      </c>
      <c r="AA1092" s="23" t="str">
        <f t="shared" ca="1" si="241"/>
        <v/>
      </c>
    </row>
    <row r="1093" spans="2:27" ht="27.75" customHeight="1" x14ac:dyDescent="0.2">
      <c r="B1093" s="7">
        <f t="shared" si="242"/>
        <v>1090</v>
      </c>
      <c r="C1093" s="7" t="str">
        <f t="shared" ref="C1093:C1156" ca="1" si="252">IF(AND(D1093="",E1093="",F1093=""),"",IF(AND(D1093=OFFSET(D1093,-1,0),E1093=OFFSET(E1093,-1,0),F1093=OFFSET(F1093,-1,0)),OFFSET(B1093,-1,1),B1093))</f>
        <v/>
      </c>
      <c r="D1093" s="156" t="str">
        <f t="shared" ca="1" si="243"/>
        <v/>
      </c>
      <c r="E1093" s="157" t="str">
        <f t="shared" ca="1" si="244"/>
        <v/>
      </c>
      <c r="F1093" s="158" t="str">
        <f t="shared" ca="1" si="245"/>
        <v/>
      </c>
      <c r="G1093" s="159"/>
      <c r="H1093" s="159" t="str">
        <f>IF(G1093="","",INDEX(D.1[Quy cách],MATCH(G1093,D.1[Tên sản phẩm],0)))</f>
        <v/>
      </c>
      <c r="I1093" s="160" t="str">
        <f>IF(G1093="","",INDEX(D.1[ĐVT],MATCH(G1093,D.1[Tên sản phẩm],0)))</f>
        <v/>
      </c>
      <c r="J1093" s="162" t="str">
        <f>IF(G1093="","",INDEX(D.1[Đơn giá nhập
(Hàng tồn đầu kỳ)],MATCH(G1093,D.1[Tên sản phẩm],0)))</f>
        <v/>
      </c>
      <c r="K1093" s="162" t="str">
        <f t="shared" si="246"/>
        <v/>
      </c>
      <c r="L1093" s="159"/>
      <c r="M1093" s="163" t="str">
        <f t="shared" si="247"/>
        <v/>
      </c>
      <c r="N1093" s="164"/>
      <c r="O1093" s="162"/>
      <c r="P1093" s="163" t="str">
        <f t="shared" si="248"/>
        <v/>
      </c>
      <c r="Q1093" s="164" t="str">
        <f t="shared" ca="1" si="249"/>
        <v/>
      </c>
      <c r="R1093" s="163" t="str">
        <f t="shared" si="250"/>
        <v/>
      </c>
      <c r="S1093" s="163" t="str">
        <f ca="1">IF(AND(C1093&lt;&gt;"",C1093&lt;&gt;OFFSET(C1093,1,0)),SUMIFS(M.1[Giá có thuế],M.1[Số ĐK],C1093),"")</f>
        <v/>
      </c>
      <c r="T1093" s="159"/>
      <c r="U1093" s="161" t="str">
        <f>IF(T1093="","",'Thông Tin Chung'!$L$3)</f>
        <v/>
      </c>
      <c r="V1093" s="163" t="str">
        <f t="shared" ca="1" si="251"/>
        <v/>
      </c>
      <c r="W1093" s="165"/>
      <c r="X1093" s="155" t="str">
        <f ca="1">IF(C1093="","",IF(OR(D1093&lt;NgayBatDau,D1093&gt;NgayKetThuc),"Ngày tháng phải nằm trong kỳ báo cáo",IF(AND(F1093&lt;&gt;"",COUNTIF(D.3[Tên nhà cung cấp],F1093)=0),"Tên NCC chưa khai báo trong DSNCC",IF(AND(G1093&lt;&gt;"",COUNTIF(D.1[Tên sản phẩm],G1093)=0),"SP này chưa khai báo trong DSSP",""))))</f>
        <v/>
      </c>
      <c r="Y1093" s="23" t="str">
        <f t="shared" ref="Y1093:Y1156" ca="1" si="253">IF(D1093="","",IF(D1093&lt;B3LocTuNgay,0,IF(D1093&lt;=B3LocDenNgay,1,"")))</f>
        <v/>
      </c>
      <c r="Z1093" s="23" t="str">
        <f t="shared" ref="Z1093:Z1156" ca="1" si="254">IF(D1093="","",IF(D1093&lt;B4LocTuNgay,0,IF(D1093&lt;=B4LocDenNgay,1,"")))</f>
        <v/>
      </c>
      <c r="AA1093" s="23" t="str">
        <f t="shared" ref="AA1093:AA1156" ca="1" si="255">IF(D1093="","",IF(D1093&lt;B5LocTuNgay,0,IF(D1093&lt;=B5LocDenNgay,1,"")))</f>
        <v/>
      </c>
    </row>
    <row r="1094" spans="2:27" ht="27.75" customHeight="1" x14ac:dyDescent="0.2">
      <c r="B1094" s="7">
        <f t="shared" si="242"/>
        <v>1091</v>
      </c>
      <c r="C1094" s="7" t="str">
        <f t="shared" ca="1" si="252"/>
        <v/>
      </c>
      <c r="D1094" s="156" t="str">
        <f t="shared" ca="1" si="243"/>
        <v/>
      </c>
      <c r="E1094" s="157" t="str">
        <f t="shared" ca="1" si="244"/>
        <v/>
      </c>
      <c r="F1094" s="158" t="str">
        <f t="shared" ca="1" si="245"/>
        <v/>
      </c>
      <c r="G1094" s="159"/>
      <c r="H1094" s="159" t="str">
        <f>IF(G1094="","",INDEX(D.1[Quy cách],MATCH(G1094,D.1[Tên sản phẩm],0)))</f>
        <v/>
      </c>
      <c r="I1094" s="160" t="str">
        <f>IF(G1094="","",INDEX(D.1[ĐVT],MATCH(G1094,D.1[Tên sản phẩm],0)))</f>
        <v/>
      </c>
      <c r="J1094" s="162" t="str">
        <f>IF(G1094="","",INDEX(D.1[Đơn giá nhập
(Hàng tồn đầu kỳ)],MATCH(G1094,D.1[Tên sản phẩm],0)))</f>
        <v/>
      </c>
      <c r="K1094" s="162" t="str">
        <f t="shared" si="246"/>
        <v/>
      </c>
      <c r="L1094" s="159"/>
      <c r="M1094" s="163" t="str">
        <f t="shared" si="247"/>
        <v/>
      </c>
      <c r="N1094" s="164"/>
      <c r="O1094" s="162"/>
      <c r="P1094" s="163" t="str">
        <f t="shared" si="248"/>
        <v/>
      </c>
      <c r="Q1094" s="164" t="str">
        <f t="shared" ca="1" si="249"/>
        <v/>
      </c>
      <c r="R1094" s="163" t="str">
        <f t="shared" si="250"/>
        <v/>
      </c>
      <c r="S1094" s="163" t="str">
        <f ca="1">IF(AND(C1094&lt;&gt;"",C1094&lt;&gt;OFFSET(C1094,1,0)),SUMIFS(M.1[Giá có thuế],M.1[Số ĐK],C1094),"")</f>
        <v/>
      </c>
      <c r="T1094" s="159"/>
      <c r="U1094" s="161" t="str">
        <f>IF(T1094="","",'Thông Tin Chung'!$L$3)</f>
        <v/>
      </c>
      <c r="V1094" s="163" t="str">
        <f t="shared" ca="1" si="251"/>
        <v/>
      </c>
      <c r="W1094" s="165"/>
      <c r="X1094" s="155" t="str">
        <f ca="1">IF(C1094="","",IF(OR(D1094&lt;NgayBatDau,D1094&gt;NgayKetThuc),"Ngày tháng phải nằm trong kỳ báo cáo",IF(AND(F1094&lt;&gt;"",COUNTIF(D.3[Tên nhà cung cấp],F1094)=0),"Tên NCC chưa khai báo trong DSNCC",IF(AND(G1094&lt;&gt;"",COUNTIF(D.1[Tên sản phẩm],G1094)=0),"SP này chưa khai báo trong DSSP",""))))</f>
        <v/>
      </c>
      <c r="Y1094" s="23" t="str">
        <f t="shared" ca="1" si="253"/>
        <v/>
      </c>
      <c r="Z1094" s="23" t="str">
        <f t="shared" ca="1" si="254"/>
        <v/>
      </c>
      <c r="AA1094" s="23" t="str">
        <f t="shared" ca="1" si="255"/>
        <v/>
      </c>
    </row>
    <row r="1095" spans="2:27" ht="27.75" customHeight="1" x14ac:dyDescent="0.2">
      <c r="B1095" s="7">
        <f t="shared" si="242"/>
        <v>1092</v>
      </c>
      <c r="C1095" s="7" t="str">
        <f t="shared" ca="1" si="252"/>
        <v/>
      </c>
      <c r="D1095" s="156" t="str">
        <f t="shared" ca="1" si="243"/>
        <v/>
      </c>
      <c r="E1095" s="157" t="str">
        <f t="shared" ca="1" si="244"/>
        <v/>
      </c>
      <c r="F1095" s="158" t="str">
        <f t="shared" ca="1" si="245"/>
        <v/>
      </c>
      <c r="G1095" s="159"/>
      <c r="H1095" s="159" t="str">
        <f>IF(G1095="","",INDEX(D.1[Quy cách],MATCH(G1095,D.1[Tên sản phẩm],0)))</f>
        <v/>
      </c>
      <c r="I1095" s="160" t="str">
        <f>IF(G1095="","",INDEX(D.1[ĐVT],MATCH(G1095,D.1[Tên sản phẩm],0)))</f>
        <v/>
      </c>
      <c r="J1095" s="162" t="str">
        <f>IF(G1095="","",INDEX(D.1[Đơn giá nhập
(Hàng tồn đầu kỳ)],MATCH(G1095,D.1[Tên sản phẩm],0)))</f>
        <v/>
      </c>
      <c r="K1095" s="162" t="str">
        <f t="shared" si="246"/>
        <v/>
      </c>
      <c r="L1095" s="159"/>
      <c r="M1095" s="163" t="str">
        <f t="shared" si="247"/>
        <v/>
      </c>
      <c r="N1095" s="164"/>
      <c r="O1095" s="162"/>
      <c r="P1095" s="163" t="str">
        <f t="shared" si="248"/>
        <v/>
      </c>
      <c r="Q1095" s="164" t="str">
        <f t="shared" ca="1" si="249"/>
        <v/>
      </c>
      <c r="R1095" s="163" t="str">
        <f t="shared" si="250"/>
        <v/>
      </c>
      <c r="S1095" s="163" t="str">
        <f ca="1">IF(AND(C1095&lt;&gt;"",C1095&lt;&gt;OFFSET(C1095,1,0)),SUMIFS(M.1[Giá có thuế],M.1[Số ĐK],C1095),"")</f>
        <v/>
      </c>
      <c r="T1095" s="159"/>
      <c r="U1095" s="161" t="str">
        <f>IF(T1095="","",'Thông Tin Chung'!$L$3)</f>
        <v/>
      </c>
      <c r="V1095" s="163" t="str">
        <f t="shared" ca="1" si="251"/>
        <v/>
      </c>
      <c r="W1095" s="165"/>
      <c r="X1095" s="155" t="str">
        <f ca="1">IF(C1095="","",IF(OR(D1095&lt;NgayBatDau,D1095&gt;NgayKetThuc),"Ngày tháng phải nằm trong kỳ báo cáo",IF(AND(F1095&lt;&gt;"",COUNTIF(D.3[Tên nhà cung cấp],F1095)=0),"Tên NCC chưa khai báo trong DSNCC",IF(AND(G1095&lt;&gt;"",COUNTIF(D.1[Tên sản phẩm],G1095)=0),"SP này chưa khai báo trong DSSP",""))))</f>
        <v/>
      </c>
      <c r="Y1095" s="23" t="str">
        <f t="shared" ca="1" si="253"/>
        <v/>
      </c>
      <c r="Z1095" s="23" t="str">
        <f t="shared" ca="1" si="254"/>
        <v/>
      </c>
      <c r="AA1095" s="23" t="str">
        <f t="shared" ca="1" si="255"/>
        <v/>
      </c>
    </row>
    <row r="1096" spans="2:27" ht="27.75" customHeight="1" x14ac:dyDescent="0.2">
      <c r="B1096" s="7">
        <f t="shared" si="242"/>
        <v>1093</v>
      </c>
      <c r="C1096" s="7" t="str">
        <f t="shared" ca="1" si="252"/>
        <v/>
      </c>
      <c r="D1096" s="156" t="str">
        <f t="shared" ca="1" si="243"/>
        <v/>
      </c>
      <c r="E1096" s="157" t="str">
        <f t="shared" ca="1" si="244"/>
        <v/>
      </c>
      <c r="F1096" s="158" t="str">
        <f t="shared" ca="1" si="245"/>
        <v/>
      </c>
      <c r="G1096" s="159"/>
      <c r="H1096" s="159" t="str">
        <f>IF(G1096="","",INDEX(D.1[Quy cách],MATCH(G1096,D.1[Tên sản phẩm],0)))</f>
        <v/>
      </c>
      <c r="I1096" s="160" t="str">
        <f>IF(G1096="","",INDEX(D.1[ĐVT],MATCH(G1096,D.1[Tên sản phẩm],0)))</f>
        <v/>
      </c>
      <c r="J1096" s="162" t="str">
        <f>IF(G1096="","",INDEX(D.1[Đơn giá nhập
(Hàng tồn đầu kỳ)],MATCH(G1096,D.1[Tên sản phẩm],0)))</f>
        <v/>
      </c>
      <c r="K1096" s="162" t="str">
        <f t="shared" si="246"/>
        <v/>
      </c>
      <c r="L1096" s="159"/>
      <c r="M1096" s="163" t="str">
        <f t="shared" si="247"/>
        <v/>
      </c>
      <c r="N1096" s="164"/>
      <c r="O1096" s="162"/>
      <c r="P1096" s="163" t="str">
        <f t="shared" si="248"/>
        <v/>
      </c>
      <c r="Q1096" s="164" t="str">
        <f t="shared" ca="1" si="249"/>
        <v/>
      </c>
      <c r="R1096" s="163" t="str">
        <f t="shared" si="250"/>
        <v/>
      </c>
      <c r="S1096" s="163" t="str">
        <f ca="1">IF(AND(C1096&lt;&gt;"",C1096&lt;&gt;OFFSET(C1096,1,0)),SUMIFS(M.1[Giá có thuế],M.1[Số ĐK],C1096),"")</f>
        <v/>
      </c>
      <c r="T1096" s="159"/>
      <c r="U1096" s="161" t="str">
        <f>IF(T1096="","",'Thông Tin Chung'!$L$3)</f>
        <v/>
      </c>
      <c r="V1096" s="163" t="str">
        <f t="shared" ca="1" si="251"/>
        <v/>
      </c>
      <c r="W1096" s="165"/>
      <c r="X1096" s="155" t="str">
        <f ca="1">IF(C1096="","",IF(OR(D1096&lt;NgayBatDau,D1096&gt;NgayKetThuc),"Ngày tháng phải nằm trong kỳ báo cáo",IF(AND(F1096&lt;&gt;"",COUNTIF(D.3[Tên nhà cung cấp],F1096)=0),"Tên NCC chưa khai báo trong DSNCC",IF(AND(G1096&lt;&gt;"",COUNTIF(D.1[Tên sản phẩm],G1096)=0),"SP này chưa khai báo trong DSSP",""))))</f>
        <v/>
      </c>
      <c r="Y1096" s="23" t="str">
        <f t="shared" ca="1" si="253"/>
        <v/>
      </c>
      <c r="Z1096" s="23" t="str">
        <f t="shared" ca="1" si="254"/>
        <v/>
      </c>
      <c r="AA1096" s="23" t="str">
        <f t="shared" ca="1" si="255"/>
        <v/>
      </c>
    </row>
    <row r="1097" spans="2:27" ht="27.75" customHeight="1" x14ac:dyDescent="0.2">
      <c r="B1097" s="7">
        <f t="shared" si="242"/>
        <v>1094</v>
      </c>
      <c r="C1097" s="7" t="str">
        <f t="shared" ca="1" si="252"/>
        <v/>
      </c>
      <c r="D1097" s="156" t="str">
        <f t="shared" ca="1" si="243"/>
        <v/>
      </c>
      <c r="E1097" s="157" t="str">
        <f t="shared" ca="1" si="244"/>
        <v/>
      </c>
      <c r="F1097" s="158" t="str">
        <f t="shared" ca="1" si="245"/>
        <v/>
      </c>
      <c r="G1097" s="159"/>
      <c r="H1097" s="159" t="str">
        <f>IF(G1097="","",INDEX(D.1[Quy cách],MATCH(G1097,D.1[Tên sản phẩm],0)))</f>
        <v/>
      </c>
      <c r="I1097" s="160" t="str">
        <f>IF(G1097="","",INDEX(D.1[ĐVT],MATCH(G1097,D.1[Tên sản phẩm],0)))</f>
        <v/>
      </c>
      <c r="J1097" s="162" t="str">
        <f>IF(G1097="","",INDEX(D.1[Đơn giá nhập
(Hàng tồn đầu kỳ)],MATCH(G1097,D.1[Tên sản phẩm],0)))</f>
        <v/>
      </c>
      <c r="K1097" s="162" t="str">
        <f t="shared" si="246"/>
        <v/>
      </c>
      <c r="L1097" s="159"/>
      <c r="M1097" s="163" t="str">
        <f t="shared" si="247"/>
        <v/>
      </c>
      <c r="N1097" s="164"/>
      <c r="O1097" s="162"/>
      <c r="P1097" s="163" t="str">
        <f t="shared" si="248"/>
        <v/>
      </c>
      <c r="Q1097" s="164" t="str">
        <f t="shared" ca="1" si="249"/>
        <v/>
      </c>
      <c r="R1097" s="163" t="str">
        <f t="shared" si="250"/>
        <v/>
      </c>
      <c r="S1097" s="163" t="str">
        <f ca="1">IF(AND(C1097&lt;&gt;"",C1097&lt;&gt;OFFSET(C1097,1,0)),SUMIFS(M.1[Giá có thuế],M.1[Số ĐK],C1097),"")</f>
        <v/>
      </c>
      <c r="T1097" s="159"/>
      <c r="U1097" s="161" t="str">
        <f>IF(T1097="","",'Thông Tin Chung'!$L$3)</f>
        <v/>
      </c>
      <c r="V1097" s="163" t="str">
        <f t="shared" ca="1" si="251"/>
        <v/>
      </c>
      <c r="W1097" s="165"/>
      <c r="X1097" s="155" t="str">
        <f ca="1">IF(C1097="","",IF(OR(D1097&lt;NgayBatDau,D1097&gt;NgayKetThuc),"Ngày tháng phải nằm trong kỳ báo cáo",IF(AND(F1097&lt;&gt;"",COUNTIF(D.3[Tên nhà cung cấp],F1097)=0),"Tên NCC chưa khai báo trong DSNCC",IF(AND(G1097&lt;&gt;"",COUNTIF(D.1[Tên sản phẩm],G1097)=0),"SP này chưa khai báo trong DSSP",""))))</f>
        <v/>
      </c>
      <c r="Y1097" s="23" t="str">
        <f t="shared" ca="1" si="253"/>
        <v/>
      </c>
      <c r="Z1097" s="23" t="str">
        <f t="shared" ca="1" si="254"/>
        <v/>
      </c>
      <c r="AA1097" s="23" t="str">
        <f t="shared" ca="1" si="255"/>
        <v/>
      </c>
    </row>
    <row r="1098" spans="2:27" ht="27.75" customHeight="1" x14ac:dyDescent="0.2">
      <c r="B1098" s="7">
        <f t="shared" si="242"/>
        <v>1095</v>
      </c>
      <c r="C1098" s="7" t="str">
        <f t="shared" ca="1" si="252"/>
        <v/>
      </c>
      <c r="D1098" s="156" t="str">
        <f t="shared" ca="1" si="243"/>
        <v/>
      </c>
      <c r="E1098" s="157" t="str">
        <f t="shared" ca="1" si="244"/>
        <v/>
      </c>
      <c r="F1098" s="158" t="str">
        <f t="shared" ca="1" si="245"/>
        <v/>
      </c>
      <c r="G1098" s="159"/>
      <c r="H1098" s="159" t="str">
        <f>IF(G1098="","",INDEX(D.1[Quy cách],MATCH(G1098,D.1[Tên sản phẩm],0)))</f>
        <v/>
      </c>
      <c r="I1098" s="160" t="str">
        <f>IF(G1098="","",INDEX(D.1[ĐVT],MATCH(G1098,D.1[Tên sản phẩm],0)))</f>
        <v/>
      </c>
      <c r="J1098" s="162" t="str">
        <f>IF(G1098="","",INDEX(D.1[Đơn giá nhập
(Hàng tồn đầu kỳ)],MATCH(G1098,D.1[Tên sản phẩm],0)))</f>
        <v/>
      </c>
      <c r="K1098" s="162" t="str">
        <f t="shared" si="246"/>
        <v/>
      </c>
      <c r="L1098" s="159"/>
      <c r="M1098" s="163" t="str">
        <f t="shared" si="247"/>
        <v/>
      </c>
      <c r="N1098" s="164"/>
      <c r="O1098" s="162"/>
      <c r="P1098" s="163" t="str">
        <f t="shared" si="248"/>
        <v/>
      </c>
      <c r="Q1098" s="164" t="str">
        <f t="shared" ca="1" si="249"/>
        <v/>
      </c>
      <c r="R1098" s="163" t="str">
        <f t="shared" si="250"/>
        <v/>
      </c>
      <c r="S1098" s="163" t="str">
        <f ca="1">IF(AND(C1098&lt;&gt;"",C1098&lt;&gt;OFFSET(C1098,1,0)),SUMIFS(M.1[Giá có thuế],M.1[Số ĐK],C1098),"")</f>
        <v/>
      </c>
      <c r="T1098" s="159"/>
      <c r="U1098" s="161" t="str">
        <f>IF(T1098="","",'Thông Tin Chung'!$L$3)</f>
        <v/>
      </c>
      <c r="V1098" s="163" t="str">
        <f t="shared" ca="1" si="251"/>
        <v/>
      </c>
      <c r="W1098" s="165"/>
      <c r="X1098" s="155" t="str">
        <f ca="1">IF(C1098="","",IF(OR(D1098&lt;NgayBatDau,D1098&gt;NgayKetThuc),"Ngày tháng phải nằm trong kỳ báo cáo",IF(AND(F1098&lt;&gt;"",COUNTIF(D.3[Tên nhà cung cấp],F1098)=0),"Tên NCC chưa khai báo trong DSNCC",IF(AND(G1098&lt;&gt;"",COUNTIF(D.1[Tên sản phẩm],G1098)=0),"SP này chưa khai báo trong DSSP",""))))</f>
        <v/>
      </c>
      <c r="Y1098" s="23" t="str">
        <f t="shared" ca="1" si="253"/>
        <v/>
      </c>
      <c r="Z1098" s="23" t="str">
        <f t="shared" ca="1" si="254"/>
        <v/>
      </c>
      <c r="AA1098" s="23" t="str">
        <f t="shared" ca="1" si="255"/>
        <v/>
      </c>
    </row>
    <row r="1099" spans="2:27" ht="27.75" customHeight="1" x14ac:dyDescent="0.2">
      <c r="B1099" s="7">
        <f t="shared" si="242"/>
        <v>1096</v>
      </c>
      <c r="C1099" s="7" t="str">
        <f t="shared" ca="1" si="252"/>
        <v/>
      </c>
      <c r="D1099" s="156" t="str">
        <f t="shared" ca="1" si="243"/>
        <v/>
      </c>
      <c r="E1099" s="157" t="str">
        <f t="shared" ca="1" si="244"/>
        <v/>
      </c>
      <c r="F1099" s="158" t="str">
        <f t="shared" ca="1" si="245"/>
        <v/>
      </c>
      <c r="G1099" s="159"/>
      <c r="H1099" s="159" t="str">
        <f>IF(G1099="","",INDEX(D.1[Quy cách],MATCH(G1099,D.1[Tên sản phẩm],0)))</f>
        <v/>
      </c>
      <c r="I1099" s="160" t="str">
        <f>IF(G1099="","",INDEX(D.1[ĐVT],MATCH(G1099,D.1[Tên sản phẩm],0)))</f>
        <v/>
      </c>
      <c r="J1099" s="162" t="str">
        <f>IF(G1099="","",INDEX(D.1[Đơn giá nhập
(Hàng tồn đầu kỳ)],MATCH(G1099,D.1[Tên sản phẩm],0)))</f>
        <v/>
      </c>
      <c r="K1099" s="162" t="str">
        <f t="shared" si="246"/>
        <v/>
      </c>
      <c r="L1099" s="159"/>
      <c r="M1099" s="163" t="str">
        <f t="shared" si="247"/>
        <v/>
      </c>
      <c r="N1099" s="164"/>
      <c r="O1099" s="162"/>
      <c r="P1099" s="163" t="str">
        <f t="shared" si="248"/>
        <v/>
      </c>
      <c r="Q1099" s="164" t="str">
        <f t="shared" ca="1" si="249"/>
        <v/>
      </c>
      <c r="R1099" s="163" t="str">
        <f t="shared" si="250"/>
        <v/>
      </c>
      <c r="S1099" s="163" t="str">
        <f ca="1">IF(AND(C1099&lt;&gt;"",C1099&lt;&gt;OFFSET(C1099,1,0)),SUMIFS(M.1[Giá có thuế],M.1[Số ĐK],C1099),"")</f>
        <v/>
      </c>
      <c r="T1099" s="159"/>
      <c r="U1099" s="161" t="str">
        <f>IF(T1099="","",'Thông Tin Chung'!$L$3)</f>
        <v/>
      </c>
      <c r="V1099" s="163" t="str">
        <f t="shared" ca="1" si="251"/>
        <v/>
      </c>
      <c r="W1099" s="165"/>
      <c r="X1099" s="155" t="str">
        <f ca="1">IF(C1099="","",IF(OR(D1099&lt;NgayBatDau,D1099&gt;NgayKetThuc),"Ngày tháng phải nằm trong kỳ báo cáo",IF(AND(F1099&lt;&gt;"",COUNTIF(D.3[Tên nhà cung cấp],F1099)=0),"Tên NCC chưa khai báo trong DSNCC",IF(AND(G1099&lt;&gt;"",COUNTIF(D.1[Tên sản phẩm],G1099)=0),"SP này chưa khai báo trong DSSP",""))))</f>
        <v/>
      </c>
      <c r="Y1099" s="23" t="str">
        <f t="shared" ca="1" si="253"/>
        <v/>
      </c>
      <c r="Z1099" s="23" t="str">
        <f t="shared" ca="1" si="254"/>
        <v/>
      </c>
      <c r="AA1099" s="23" t="str">
        <f t="shared" ca="1" si="255"/>
        <v/>
      </c>
    </row>
    <row r="1100" spans="2:27" ht="27.75" customHeight="1" x14ac:dyDescent="0.2">
      <c r="B1100" s="7">
        <f t="shared" si="242"/>
        <v>1097</v>
      </c>
      <c r="C1100" s="7" t="str">
        <f t="shared" ca="1" si="252"/>
        <v/>
      </c>
      <c r="D1100" s="156" t="str">
        <f t="shared" ca="1" si="243"/>
        <v/>
      </c>
      <c r="E1100" s="157" t="str">
        <f t="shared" ca="1" si="244"/>
        <v/>
      </c>
      <c r="F1100" s="158" t="str">
        <f t="shared" ca="1" si="245"/>
        <v/>
      </c>
      <c r="G1100" s="159"/>
      <c r="H1100" s="159" t="str">
        <f>IF(G1100="","",INDEX(D.1[Quy cách],MATCH(G1100,D.1[Tên sản phẩm],0)))</f>
        <v/>
      </c>
      <c r="I1100" s="160" t="str">
        <f>IF(G1100="","",INDEX(D.1[ĐVT],MATCH(G1100,D.1[Tên sản phẩm],0)))</f>
        <v/>
      </c>
      <c r="J1100" s="162" t="str">
        <f>IF(G1100="","",INDEX(D.1[Đơn giá nhập
(Hàng tồn đầu kỳ)],MATCH(G1100,D.1[Tên sản phẩm],0)))</f>
        <v/>
      </c>
      <c r="K1100" s="162" t="str">
        <f t="shared" si="246"/>
        <v/>
      </c>
      <c r="L1100" s="159"/>
      <c r="M1100" s="163" t="str">
        <f t="shared" si="247"/>
        <v/>
      </c>
      <c r="N1100" s="164"/>
      <c r="O1100" s="162"/>
      <c r="P1100" s="163" t="str">
        <f t="shared" si="248"/>
        <v/>
      </c>
      <c r="Q1100" s="164" t="str">
        <f t="shared" ca="1" si="249"/>
        <v/>
      </c>
      <c r="R1100" s="163" t="str">
        <f t="shared" si="250"/>
        <v/>
      </c>
      <c r="S1100" s="163" t="str">
        <f ca="1">IF(AND(C1100&lt;&gt;"",C1100&lt;&gt;OFFSET(C1100,1,0)),SUMIFS(M.1[Giá có thuế],M.1[Số ĐK],C1100),"")</f>
        <v/>
      </c>
      <c r="T1100" s="159"/>
      <c r="U1100" s="161" t="str">
        <f>IF(T1100="","",'Thông Tin Chung'!$L$3)</f>
        <v/>
      </c>
      <c r="V1100" s="163" t="str">
        <f t="shared" ca="1" si="251"/>
        <v/>
      </c>
      <c r="W1100" s="165"/>
      <c r="X1100" s="155" t="str">
        <f ca="1">IF(C1100="","",IF(OR(D1100&lt;NgayBatDau,D1100&gt;NgayKetThuc),"Ngày tháng phải nằm trong kỳ báo cáo",IF(AND(F1100&lt;&gt;"",COUNTIF(D.3[Tên nhà cung cấp],F1100)=0),"Tên NCC chưa khai báo trong DSNCC",IF(AND(G1100&lt;&gt;"",COUNTIF(D.1[Tên sản phẩm],G1100)=0),"SP này chưa khai báo trong DSSP",""))))</f>
        <v/>
      </c>
      <c r="Y1100" s="23" t="str">
        <f t="shared" ca="1" si="253"/>
        <v/>
      </c>
      <c r="Z1100" s="23" t="str">
        <f t="shared" ca="1" si="254"/>
        <v/>
      </c>
      <c r="AA1100" s="23" t="str">
        <f t="shared" ca="1" si="255"/>
        <v/>
      </c>
    </row>
    <row r="1101" spans="2:27" ht="27.75" customHeight="1" x14ac:dyDescent="0.2">
      <c r="B1101" s="7">
        <f t="shared" si="242"/>
        <v>1098</v>
      </c>
      <c r="C1101" s="7" t="str">
        <f t="shared" ca="1" si="252"/>
        <v/>
      </c>
      <c r="D1101" s="156" t="str">
        <f t="shared" ca="1" si="243"/>
        <v/>
      </c>
      <c r="E1101" s="157" t="str">
        <f t="shared" ca="1" si="244"/>
        <v/>
      </c>
      <c r="F1101" s="158" t="str">
        <f t="shared" ca="1" si="245"/>
        <v/>
      </c>
      <c r="G1101" s="159"/>
      <c r="H1101" s="159" t="str">
        <f>IF(G1101="","",INDEX(D.1[Quy cách],MATCH(G1101,D.1[Tên sản phẩm],0)))</f>
        <v/>
      </c>
      <c r="I1101" s="160" t="str">
        <f>IF(G1101="","",INDEX(D.1[ĐVT],MATCH(G1101,D.1[Tên sản phẩm],0)))</f>
        <v/>
      </c>
      <c r="J1101" s="162" t="str">
        <f>IF(G1101="","",INDEX(D.1[Đơn giá nhập
(Hàng tồn đầu kỳ)],MATCH(G1101,D.1[Tên sản phẩm],0)))</f>
        <v/>
      </c>
      <c r="K1101" s="162" t="str">
        <f t="shared" si="246"/>
        <v/>
      </c>
      <c r="L1101" s="159"/>
      <c r="M1101" s="163" t="str">
        <f t="shared" si="247"/>
        <v/>
      </c>
      <c r="N1101" s="164"/>
      <c r="O1101" s="162"/>
      <c r="P1101" s="163" t="str">
        <f t="shared" si="248"/>
        <v/>
      </c>
      <c r="Q1101" s="164" t="str">
        <f t="shared" ca="1" si="249"/>
        <v/>
      </c>
      <c r="R1101" s="163" t="str">
        <f t="shared" si="250"/>
        <v/>
      </c>
      <c r="S1101" s="163" t="str">
        <f ca="1">IF(AND(C1101&lt;&gt;"",C1101&lt;&gt;OFFSET(C1101,1,0)),SUMIFS(M.1[Giá có thuế],M.1[Số ĐK],C1101),"")</f>
        <v/>
      </c>
      <c r="T1101" s="159"/>
      <c r="U1101" s="161" t="str">
        <f>IF(T1101="","",'Thông Tin Chung'!$L$3)</f>
        <v/>
      </c>
      <c r="V1101" s="163" t="str">
        <f t="shared" ca="1" si="251"/>
        <v/>
      </c>
      <c r="W1101" s="165"/>
      <c r="X1101" s="155" t="str">
        <f ca="1">IF(C1101="","",IF(OR(D1101&lt;NgayBatDau,D1101&gt;NgayKetThuc),"Ngày tháng phải nằm trong kỳ báo cáo",IF(AND(F1101&lt;&gt;"",COUNTIF(D.3[Tên nhà cung cấp],F1101)=0),"Tên NCC chưa khai báo trong DSNCC",IF(AND(G1101&lt;&gt;"",COUNTIF(D.1[Tên sản phẩm],G1101)=0),"SP này chưa khai báo trong DSSP",""))))</f>
        <v/>
      </c>
      <c r="Y1101" s="23" t="str">
        <f t="shared" ca="1" si="253"/>
        <v/>
      </c>
      <c r="Z1101" s="23" t="str">
        <f t="shared" ca="1" si="254"/>
        <v/>
      </c>
      <c r="AA1101" s="23" t="str">
        <f t="shared" ca="1" si="255"/>
        <v/>
      </c>
    </row>
    <row r="1102" spans="2:27" ht="27.75" customHeight="1" x14ac:dyDescent="0.2">
      <c r="B1102" s="7">
        <f t="shared" si="242"/>
        <v>1099</v>
      </c>
      <c r="C1102" s="7" t="str">
        <f t="shared" ca="1" si="252"/>
        <v/>
      </c>
      <c r="D1102" s="156" t="str">
        <f t="shared" ca="1" si="243"/>
        <v/>
      </c>
      <c r="E1102" s="157" t="str">
        <f t="shared" ca="1" si="244"/>
        <v/>
      </c>
      <c r="F1102" s="158" t="str">
        <f t="shared" ca="1" si="245"/>
        <v/>
      </c>
      <c r="G1102" s="159"/>
      <c r="H1102" s="159" t="str">
        <f>IF(G1102="","",INDEX(D.1[Quy cách],MATCH(G1102,D.1[Tên sản phẩm],0)))</f>
        <v/>
      </c>
      <c r="I1102" s="160" t="str">
        <f>IF(G1102="","",INDEX(D.1[ĐVT],MATCH(G1102,D.1[Tên sản phẩm],0)))</f>
        <v/>
      </c>
      <c r="J1102" s="162" t="str">
        <f>IF(G1102="","",INDEX(D.1[Đơn giá nhập
(Hàng tồn đầu kỳ)],MATCH(G1102,D.1[Tên sản phẩm],0)))</f>
        <v/>
      </c>
      <c r="K1102" s="162" t="str">
        <f t="shared" si="246"/>
        <v/>
      </c>
      <c r="L1102" s="159"/>
      <c r="M1102" s="163" t="str">
        <f t="shared" si="247"/>
        <v/>
      </c>
      <c r="N1102" s="164"/>
      <c r="O1102" s="162"/>
      <c r="P1102" s="163" t="str">
        <f t="shared" si="248"/>
        <v/>
      </c>
      <c r="Q1102" s="164" t="str">
        <f t="shared" ca="1" si="249"/>
        <v/>
      </c>
      <c r="R1102" s="163" t="str">
        <f t="shared" si="250"/>
        <v/>
      </c>
      <c r="S1102" s="163" t="str">
        <f ca="1">IF(AND(C1102&lt;&gt;"",C1102&lt;&gt;OFFSET(C1102,1,0)),SUMIFS(M.1[Giá có thuế],M.1[Số ĐK],C1102),"")</f>
        <v/>
      </c>
      <c r="T1102" s="159"/>
      <c r="U1102" s="161" t="str">
        <f>IF(T1102="","",'Thông Tin Chung'!$L$3)</f>
        <v/>
      </c>
      <c r="V1102" s="163" t="str">
        <f t="shared" ca="1" si="251"/>
        <v/>
      </c>
      <c r="W1102" s="165"/>
      <c r="X1102" s="155" t="str">
        <f ca="1">IF(C1102="","",IF(OR(D1102&lt;NgayBatDau,D1102&gt;NgayKetThuc),"Ngày tháng phải nằm trong kỳ báo cáo",IF(AND(F1102&lt;&gt;"",COUNTIF(D.3[Tên nhà cung cấp],F1102)=0),"Tên NCC chưa khai báo trong DSNCC",IF(AND(G1102&lt;&gt;"",COUNTIF(D.1[Tên sản phẩm],G1102)=0),"SP này chưa khai báo trong DSSP",""))))</f>
        <v/>
      </c>
      <c r="Y1102" s="23" t="str">
        <f t="shared" ca="1" si="253"/>
        <v/>
      </c>
      <c r="Z1102" s="23" t="str">
        <f t="shared" ca="1" si="254"/>
        <v/>
      </c>
      <c r="AA1102" s="23" t="str">
        <f t="shared" ca="1" si="255"/>
        <v/>
      </c>
    </row>
    <row r="1103" spans="2:27" ht="27.75" customHeight="1" x14ac:dyDescent="0.2">
      <c r="B1103" s="7">
        <f t="shared" si="242"/>
        <v>1100</v>
      </c>
      <c r="C1103" s="7" t="str">
        <f t="shared" ca="1" si="252"/>
        <v/>
      </c>
      <c r="D1103" s="156" t="str">
        <f t="shared" ca="1" si="243"/>
        <v/>
      </c>
      <c r="E1103" s="157" t="str">
        <f t="shared" ca="1" si="244"/>
        <v/>
      </c>
      <c r="F1103" s="158" t="str">
        <f t="shared" ca="1" si="245"/>
        <v/>
      </c>
      <c r="G1103" s="159"/>
      <c r="H1103" s="159" t="str">
        <f>IF(G1103="","",INDEX(D.1[Quy cách],MATCH(G1103,D.1[Tên sản phẩm],0)))</f>
        <v/>
      </c>
      <c r="I1103" s="160" t="str">
        <f>IF(G1103="","",INDEX(D.1[ĐVT],MATCH(G1103,D.1[Tên sản phẩm],0)))</f>
        <v/>
      </c>
      <c r="J1103" s="162" t="str">
        <f>IF(G1103="","",INDEX(D.1[Đơn giá nhập
(Hàng tồn đầu kỳ)],MATCH(G1103,D.1[Tên sản phẩm],0)))</f>
        <v/>
      </c>
      <c r="K1103" s="162" t="str">
        <f t="shared" si="246"/>
        <v/>
      </c>
      <c r="L1103" s="159"/>
      <c r="M1103" s="163" t="str">
        <f t="shared" si="247"/>
        <v/>
      </c>
      <c r="N1103" s="164"/>
      <c r="O1103" s="162"/>
      <c r="P1103" s="163" t="str">
        <f t="shared" si="248"/>
        <v/>
      </c>
      <c r="Q1103" s="164" t="str">
        <f t="shared" ca="1" si="249"/>
        <v/>
      </c>
      <c r="R1103" s="163" t="str">
        <f t="shared" si="250"/>
        <v/>
      </c>
      <c r="S1103" s="163" t="str">
        <f ca="1">IF(AND(C1103&lt;&gt;"",C1103&lt;&gt;OFFSET(C1103,1,0)),SUMIFS(M.1[Giá có thuế],M.1[Số ĐK],C1103),"")</f>
        <v/>
      </c>
      <c r="T1103" s="159"/>
      <c r="U1103" s="161" t="str">
        <f>IF(T1103="","",'Thông Tin Chung'!$L$3)</f>
        <v/>
      </c>
      <c r="V1103" s="163" t="str">
        <f t="shared" ca="1" si="251"/>
        <v/>
      </c>
      <c r="W1103" s="165"/>
      <c r="X1103" s="155" t="str">
        <f ca="1">IF(C1103="","",IF(OR(D1103&lt;NgayBatDau,D1103&gt;NgayKetThuc),"Ngày tháng phải nằm trong kỳ báo cáo",IF(AND(F1103&lt;&gt;"",COUNTIF(D.3[Tên nhà cung cấp],F1103)=0),"Tên NCC chưa khai báo trong DSNCC",IF(AND(G1103&lt;&gt;"",COUNTIF(D.1[Tên sản phẩm],G1103)=0),"SP này chưa khai báo trong DSSP",""))))</f>
        <v/>
      </c>
      <c r="Y1103" s="23" t="str">
        <f t="shared" ca="1" si="253"/>
        <v/>
      </c>
      <c r="Z1103" s="23" t="str">
        <f t="shared" ca="1" si="254"/>
        <v/>
      </c>
      <c r="AA1103" s="23" t="str">
        <f t="shared" ca="1" si="255"/>
        <v/>
      </c>
    </row>
    <row r="1104" spans="2:27" ht="27.75" customHeight="1" x14ac:dyDescent="0.2">
      <c r="B1104" s="7">
        <f t="shared" si="242"/>
        <v>1101</v>
      </c>
      <c r="C1104" s="7" t="str">
        <f t="shared" ca="1" si="252"/>
        <v/>
      </c>
      <c r="D1104" s="156" t="str">
        <f t="shared" ca="1" si="243"/>
        <v/>
      </c>
      <c r="E1104" s="157" t="str">
        <f t="shared" ca="1" si="244"/>
        <v/>
      </c>
      <c r="F1104" s="158" t="str">
        <f t="shared" ca="1" si="245"/>
        <v/>
      </c>
      <c r="G1104" s="159"/>
      <c r="H1104" s="159" t="str">
        <f>IF(G1104="","",INDEX(D.1[Quy cách],MATCH(G1104,D.1[Tên sản phẩm],0)))</f>
        <v/>
      </c>
      <c r="I1104" s="160" t="str">
        <f>IF(G1104="","",INDEX(D.1[ĐVT],MATCH(G1104,D.1[Tên sản phẩm],0)))</f>
        <v/>
      </c>
      <c r="J1104" s="162" t="str">
        <f>IF(G1104="","",INDEX(D.1[Đơn giá nhập
(Hàng tồn đầu kỳ)],MATCH(G1104,D.1[Tên sản phẩm],0)))</f>
        <v/>
      </c>
      <c r="K1104" s="162" t="str">
        <f t="shared" si="246"/>
        <v/>
      </c>
      <c r="L1104" s="159"/>
      <c r="M1104" s="163" t="str">
        <f t="shared" si="247"/>
        <v/>
      </c>
      <c r="N1104" s="164"/>
      <c r="O1104" s="162"/>
      <c r="P1104" s="163" t="str">
        <f t="shared" si="248"/>
        <v/>
      </c>
      <c r="Q1104" s="164" t="str">
        <f t="shared" ca="1" si="249"/>
        <v/>
      </c>
      <c r="R1104" s="163" t="str">
        <f t="shared" si="250"/>
        <v/>
      </c>
      <c r="S1104" s="163" t="str">
        <f ca="1">IF(AND(C1104&lt;&gt;"",C1104&lt;&gt;OFFSET(C1104,1,0)),SUMIFS(M.1[Giá có thuế],M.1[Số ĐK],C1104),"")</f>
        <v/>
      </c>
      <c r="T1104" s="159"/>
      <c r="U1104" s="161" t="str">
        <f>IF(T1104="","",'Thông Tin Chung'!$L$3)</f>
        <v/>
      </c>
      <c r="V1104" s="163" t="str">
        <f t="shared" ca="1" si="251"/>
        <v/>
      </c>
      <c r="W1104" s="165"/>
      <c r="X1104" s="155" t="str">
        <f ca="1">IF(C1104="","",IF(OR(D1104&lt;NgayBatDau,D1104&gt;NgayKetThuc),"Ngày tháng phải nằm trong kỳ báo cáo",IF(AND(F1104&lt;&gt;"",COUNTIF(D.3[Tên nhà cung cấp],F1104)=0),"Tên NCC chưa khai báo trong DSNCC",IF(AND(G1104&lt;&gt;"",COUNTIF(D.1[Tên sản phẩm],G1104)=0),"SP này chưa khai báo trong DSSP",""))))</f>
        <v/>
      </c>
      <c r="Y1104" s="23" t="str">
        <f t="shared" ca="1" si="253"/>
        <v/>
      </c>
      <c r="Z1104" s="23" t="str">
        <f t="shared" ca="1" si="254"/>
        <v/>
      </c>
      <c r="AA1104" s="23" t="str">
        <f t="shared" ca="1" si="255"/>
        <v/>
      </c>
    </row>
    <row r="1105" spans="2:27" ht="27.75" customHeight="1" x14ac:dyDescent="0.2">
      <c r="B1105" s="7">
        <f t="shared" si="242"/>
        <v>1102</v>
      </c>
      <c r="C1105" s="7" t="str">
        <f t="shared" ca="1" si="252"/>
        <v/>
      </c>
      <c r="D1105" s="156" t="str">
        <f t="shared" ca="1" si="243"/>
        <v/>
      </c>
      <c r="E1105" s="157" t="str">
        <f t="shared" ca="1" si="244"/>
        <v/>
      </c>
      <c r="F1105" s="158" t="str">
        <f t="shared" ca="1" si="245"/>
        <v/>
      </c>
      <c r="G1105" s="159"/>
      <c r="H1105" s="159" t="str">
        <f>IF(G1105="","",INDEX(D.1[Quy cách],MATCH(G1105,D.1[Tên sản phẩm],0)))</f>
        <v/>
      </c>
      <c r="I1105" s="160" t="str">
        <f>IF(G1105="","",INDEX(D.1[ĐVT],MATCH(G1105,D.1[Tên sản phẩm],0)))</f>
        <v/>
      </c>
      <c r="J1105" s="162" t="str">
        <f>IF(G1105="","",INDEX(D.1[Đơn giá nhập
(Hàng tồn đầu kỳ)],MATCH(G1105,D.1[Tên sản phẩm],0)))</f>
        <v/>
      </c>
      <c r="K1105" s="162" t="str">
        <f t="shared" si="246"/>
        <v/>
      </c>
      <c r="L1105" s="159"/>
      <c r="M1105" s="163" t="str">
        <f t="shared" si="247"/>
        <v/>
      </c>
      <c r="N1105" s="164"/>
      <c r="O1105" s="162"/>
      <c r="P1105" s="163" t="str">
        <f t="shared" si="248"/>
        <v/>
      </c>
      <c r="Q1105" s="164" t="str">
        <f t="shared" ca="1" si="249"/>
        <v/>
      </c>
      <c r="R1105" s="163" t="str">
        <f t="shared" si="250"/>
        <v/>
      </c>
      <c r="S1105" s="163" t="str">
        <f ca="1">IF(AND(C1105&lt;&gt;"",C1105&lt;&gt;OFFSET(C1105,1,0)),SUMIFS(M.1[Giá có thuế],M.1[Số ĐK],C1105),"")</f>
        <v/>
      </c>
      <c r="T1105" s="159"/>
      <c r="U1105" s="161" t="str">
        <f>IF(T1105="","",'Thông Tin Chung'!$L$3)</f>
        <v/>
      </c>
      <c r="V1105" s="163" t="str">
        <f t="shared" ca="1" si="251"/>
        <v/>
      </c>
      <c r="W1105" s="165"/>
      <c r="X1105" s="155" t="str">
        <f ca="1">IF(C1105="","",IF(OR(D1105&lt;NgayBatDau,D1105&gt;NgayKetThuc),"Ngày tháng phải nằm trong kỳ báo cáo",IF(AND(F1105&lt;&gt;"",COUNTIF(D.3[Tên nhà cung cấp],F1105)=0),"Tên NCC chưa khai báo trong DSNCC",IF(AND(G1105&lt;&gt;"",COUNTIF(D.1[Tên sản phẩm],G1105)=0),"SP này chưa khai báo trong DSSP",""))))</f>
        <v/>
      </c>
      <c r="Y1105" s="23" t="str">
        <f t="shared" ca="1" si="253"/>
        <v/>
      </c>
      <c r="Z1105" s="23" t="str">
        <f t="shared" ca="1" si="254"/>
        <v/>
      </c>
      <c r="AA1105" s="23" t="str">
        <f t="shared" ca="1" si="255"/>
        <v/>
      </c>
    </row>
    <row r="1106" spans="2:27" ht="27.75" customHeight="1" x14ac:dyDescent="0.2">
      <c r="B1106" s="7">
        <f t="shared" si="242"/>
        <v>1103</v>
      </c>
      <c r="C1106" s="7" t="str">
        <f t="shared" ca="1" si="252"/>
        <v/>
      </c>
      <c r="D1106" s="156" t="str">
        <f t="shared" ca="1" si="243"/>
        <v/>
      </c>
      <c r="E1106" s="157" t="str">
        <f t="shared" ca="1" si="244"/>
        <v/>
      </c>
      <c r="F1106" s="158" t="str">
        <f t="shared" ca="1" si="245"/>
        <v/>
      </c>
      <c r="G1106" s="159"/>
      <c r="H1106" s="159" t="str">
        <f>IF(G1106="","",INDEX(D.1[Quy cách],MATCH(G1106,D.1[Tên sản phẩm],0)))</f>
        <v/>
      </c>
      <c r="I1106" s="160" t="str">
        <f>IF(G1106="","",INDEX(D.1[ĐVT],MATCH(G1106,D.1[Tên sản phẩm],0)))</f>
        <v/>
      </c>
      <c r="J1106" s="162" t="str">
        <f>IF(G1106="","",INDEX(D.1[Đơn giá nhập
(Hàng tồn đầu kỳ)],MATCH(G1106,D.1[Tên sản phẩm],0)))</f>
        <v/>
      </c>
      <c r="K1106" s="162" t="str">
        <f t="shared" si="246"/>
        <v/>
      </c>
      <c r="L1106" s="159"/>
      <c r="M1106" s="163" t="str">
        <f t="shared" si="247"/>
        <v/>
      </c>
      <c r="N1106" s="164"/>
      <c r="O1106" s="162"/>
      <c r="P1106" s="163" t="str">
        <f t="shared" si="248"/>
        <v/>
      </c>
      <c r="Q1106" s="164" t="str">
        <f t="shared" ca="1" si="249"/>
        <v/>
      </c>
      <c r="R1106" s="163" t="str">
        <f t="shared" si="250"/>
        <v/>
      </c>
      <c r="S1106" s="163" t="str">
        <f ca="1">IF(AND(C1106&lt;&gt;"",C1106&lt;&gt;OFFSET(C1106,1,0)),SUMIFS(M.1[Giá có thuế],M.1[Số ĐK],C1106),"")</f>
        <v/>
      </c>
      <c r="T1106" s="159"/>
      <c r="U1106" s="161" t="str">
        <f>IF(T1106="","",'Thông Tin Chung'!$L$3)</f>
        <v/>
      </c>
      <c r="V1106" s="163" t="str">
        <f t="shared" ca="1" si="251"/>
        <v/>
      </c>
      <c r="W1106" s="165"/>
      <c r="X1106" s="155" t="str">
        <f ca="1">IF(C1106="","",IF(OR(D1106&lt;NgayBatDau,D1106&gt;NgayKetThuc),"Ngày tháng phải nằm trong kỳ báo cáo",IF(AND(F1106&lt;&gt;"",COUNTIF(D.3[Tên nhà cung cấp],F1106)=0),"Tên NCC chưa khai báo trong DSNCC",IF(AND(G1106&lt;&gt;"",COUNTIF(D.1[Tên sản phẩm],G1106)=0),"SP này chưa khai báo trong DSSP",""))))</f>
        <v/>
      </c>
      <c r="Y1106" s="23" t="str">
        <f t="shared" ca="1" si="253"/>
        <v/>
      </c>
      <c r="Z1106" s="23" t="str">
        <f t="shared" ca="1" si="254"/>
        <v/>
      </c>
      <c r="AA1106" s="23" t="str">
        <f t="shared" ca="1" si="255"/>
        <v/>
      </c>
    </row>
    <row r="1107" spans="2:27" ht="27.75" customHeight="1" x14ac:dyDescent="0.2">
      <c r="B1107" s="7">
        <f t="shared" si="242"/>
        <v>1104</v>
      </c>
      <c r="C1107" s="7" t="str">
        <f t="shared" ca="1" si="252"/>
        <v/>
      </c>
      <c r="D1107" s="156" t="str">
        <f t="shared" ca="1" si="243"/>
        <v/>
      </c>
      <c r="E1107" s="157" t="str">
        <f t="shared" ca="1" si="244"/>
        <v/>
      </c>
      <c r="F1107" s="158" t="str">
        <f t="shared" ca="1" si="245"/>
        <v/>
      </c>
      <c r="G1107" s="159"/>
      <c r="H1107" s="159" t="str">
        <f>IF(G1107="","",INDEX(D.1[Quy cách],MATCH(G1107,D.1[Tên sản phẩm],0)))</f>
        <v/>
      </c>
      <c r="I1107" s="160" t="str">
        <f>IF(G1107="","",INDEX(D.1[ĐVT],MATCH(G1107,D.1[Tên sản phẩm],0)))</f>
        <v/>
      </c>
      <c r="J1107" s="162" t="str">
        <f>IF(G1107="","",INDEX(D.1[Đơn giá nhập
(Hàng tồn đầu kỳ)],MATCH(G1107,D.1[Tên sản phẩm],0)))</f>
        <v/>
      </c>
      <c r="K1107" s="162" t="str">
        <f t="shared" si="246"/>
        <v/>
      </c>
      <c r="L1107" s="159"/>
      <c r="M1107" s="163" t="str">
        <f t="shared" si="247"/>
        <v/>
      </c>
      <c r="N1107" s="164"/>
      <c r="O1107" s="162"/>
      <c r="P1107" s="163" t="str">
        <f t="shared" si="248"/>
        <v/>
      </c>
      <c r="Q1107" s="164" t="str">
        <f t="shared" ca="1" si="249"/>
        <v/>
      </c>
      <c r="R1107" s="163" t="str">
        <f t="shared" si="250"/>
        <v/>
      </c>
      <c r="S1107" s="163" t="str">
        <f ca="1">IF(AND(C1107&lt;&gt;"",C1107&lt;&gt;OFFSET(C1107,1,0)),SUMIFS(M.1[Giá có thuế],M.1[Số ĐK],C1107),"")</f>
        <v/>
      </c>
      <c r="T1107" s="159"/>
      <c r="U1107" s="161" t="str">
        <f>IF(T1107="","",'Thông Tin Chung'!$L$3)</f>
        <v/>
      </c>
      <c r="V1107" s="163" t="str">
        <f t="shared" ca="1" si="251"/>
        <v/>
      </c>
      <c r="W1107" s="165"/>
      <c r="X1107" s="155" t="str">
        <f ca="1">IF(C1107="","",IF(OR(D1107&lt;NgayBatDau,D1107&gt;NgayKetThuc),"Ngày tháng phải nằm trong kỳ báo cáo",IF(AND(F1107&lt;&gt;"",COUNTIF(D.3[Tên nhà cung cấp],F1107)=0),"Tên NCC chưa khai báo trong DSNCC",IF(AND(G1107&lt;&gt;"",COUNTIF(D.1[Tên sản phẩm],G1107)=0),"SP này chưa khai báo trong DSSP",""))))</f>
        <v/>
      </c>
      <c r="Y1107" s="23" t="str">
        <f t="shared" ca="1" si="253"/>
        <v/>
      </c>
      <c r="Z1107" s="23" t="str">
        <f t="shared" ca="1" si="254"/>
        <v/>
      </c>
      <c r="AA1107" s="23" t="str">
        <f t="shared" ca="1" si="255"/>
        <v/>
      </c>
    </row>
    <row r="1108" spans="2:27" ht="27.75" customHeight="1" x14ac:dyDescent="0.2">
      <c r="B1108" s="7">
        <f t="shared" si="242"/>
        <v>1105</v>
      </c>
      <c r="C1108" s="7" t="str">
        <f t="shared" ca="1" si="252"/>
        <v/>
      </c>
      <c r="D1108" s="156" t="str">
        <f t="shared" ca="1" si="243"/>
        <v/>
      </c>
      <c r="E1108" s="157" t="str">
        <f t="shared" ca="1" si="244"/>
        <v/>
      </c>
      <c r="F1108" s="158" t="str">
        <f t="shared" ca="1" si="245"/>
        <v/>
      </c>
      <c r="G1108" s="159"/>
      <c r="H1108" s="159" t="str">
        <f>IF(G1108="","",INDEX(D.1[Quy cách],MATCH(G1108,D.1[Tên sản phẩm],0)))</f>
        <v/>
      </c>
      <c r="I1108" s="160" t="str">
        <f>IF(G1108="","",INDEX(D.1[ĐVT],MATCH(G1108,D.1[Tên sản phẩm],0)))</f>
        <v/>
      </c>
      <c r="J1108" s="162" t="str">
        <f>IF(G1108="","",INDEX(D.1[Đơn giá nhập
(Hàng tồn đầu kỳ)],MATCH(G1108,D.1[Tên sản phẩm],0)))</f>
        <v/>
      </c>
      <c r="K1108" s="162" t="str">
        <f t="shared" si="246"/>
        <v/>
      </c>
      <c r="L1108" s="159"/>
      <c r="M1108" s="163" t="str">
        <f t="shared" si="247"/>
        <v/>
      </c>
      <c r="N1108" s="164"/>
      <c r="O1108" s="162"/>
      <c r="P1108" s="163" t="str">
        <f t="shared" si="248"/>
        <v/>
      </c>
      <c r="Q1108" s="164" t="str">
        <f t="shared" ca="1" si="249"/>
        <v/>
      </c>
      <c r="R1108" s="163" t="str">
        <f t="shared" si="250"/>
        <v/>
      </c>
      <c r="S1108" s="163" t="str">
        <f ca="1">IF(AND(C1108&lt;&gt;"",C1108&lt;&gt;OFFSET(C1108,1,0)),SUMIFS(M.1[Giá có thuế],M.1[Số ĐK],C1108),"")</f>
        <v/>
      </c>
      <c r="T1108" s="159"/>
      <c r="U1108" s="161" t="str">
        <f>IF(T1108="","",'Thông Tin Chung'!$L$3)</f>
        <v/>
      </c>
      <c r="V1108" s="163" t="str">
        <f t="shared" ca="1" si="251"/>
        <v/>
      </c>
      <c r="W1108" s="165"/>
      <c r="X1108" s="155" t="str">
        <f ca="1">IF(C1108="","",IF(OR(D1108&lt;NgayBatDau,D1108&gt;NgayKetThuc),"Ngày tháng phải nằm trong kỳ báo cáo",IF(AND(F1108&lt;&gt;"",COUNTIF(D.3[Tên nhà cung cấp],F1108)=0),"Tên NCC chưa khai báo trong DSNCC",IF(AND(G1108&lt;&gt;"",COUNTIF(D.1[Tên sản phẩm],G1108)=0),"SP này chưa khai báo trong DSSP",""))))</f>
        <v/>
      </c>
      <c r="Y1108" s="23" t="str">
        <f t="shared" ca="1" si="253"/>
        <v/>
      </c>
      <c r="Z1108" s="23" t="str">
        <f t="shared" ca="1" si="254"/>
        <v/>
      </c>
      <c r="AA1108" s="23" t="str">
        <f t="shared" ca="1" si="255"/>
        <v/>
      </c>
    </row>
    <row r="1109" spans="2:27" ht="27.75" customHeight="1" x14ac:dyDescent="0.2">
      <c r="B1109" s="7">
        <f t="shared" si="242"/>
        <v>1106</v>
      </c>
      <c r="C1109" s="7" t="str">
        <f t="shared" ca="1" si="252"/>
        <v/>
      </c>
      <c r="D1109" s="156" t="str">
        <f t="shared" ca="1" si="243"/>
        <v/>
      </c>
      <c r="E1109" s="157" t="str">
        <f t="shared" ca="1" si="244"/>
        <v/>
      </c>
      <c r="F1109" s="158" t="str">
        <f t="shared" ca="1" si="245"/>
        <v/>
      </c>
      <c r="G1109" s="159"/>
      <c r="H1109" s="159" t="str">
        <f>IF(G1109="","",INDEX(D.1[Quy cách],MATCH(G1109,D.1[Tên sản phẩm],0)))</f>
        <v/>
      </c>
      <c r="I1109" s="160" t="str">
        <f>IF(G1109="","",INDEX(D.1[ĐVT],MATCH(G1109,D.1[Tên sản phẩm],0)))</f>
        <v/>
      </c>
      <c r="J1109" s="162" t="str">
        <f>IF(G1109="","",INDEX(D.1[Đơn giá nhập
(Hàng tồn đầu kỳ)],MATCH(G1109,D.1[Tên sản phẩm],0)))</f>
        <v/>
      </c>
      <c r="K1109" s="162" t="str">
        <f t="shared" si="246"/>
        <v/>
      </c>
      <c r="L1109" s="159"/>
      <c r="M1109" s="163" t="str">
        <f t="shared" si="247"/>
        <v/>
      </c>
      <c r="N1109" s="164"/>
      <c r="O1109" s="162"/>
      <c r="P1109" s="163" t="str">
        <f t="shared" si="248"/>
        <v/>
      </c>
      <c r="Q1109" s="164" t="str">
        <f t="shared" ca="1" si="249"/>
        <v/>
      </c>
      <c r="R1109" s="163" t="str">
        <f t="shared" si="250"/>
        <v/>
      </c>
      <c r="S1109" s="163" t="str">
        <f ca="1">IF(AND(C1109&lt;&gt;"",C1109&lt;&gt;OFFSET(C1109,1,0)),SUMIFS(M.1[Giá có thuế],M.1[Số ĐK],C1109),"")</f>
        <v/>
      </c>
      <c r="T1109" s="159"/>
      <c r="U1109" s="161" t="str">
        <f>IF(T1109="","",'Thông Tin Chung'!$L$3)</f>
        <v/>
      </c>
      <c r="V1109" s="163" t="str">
        <f t="shared" ca="1" si="251"/>
        <v/>
      </c>
      <c r="W1109" s="165"/>
      <c r="X1109" s="155" t="str">
        <f ca="1">IF(C1109="","",IF(OR(D1109&lt;NgayBatDau,D1109&gt;NgayKetThuc),"Ngày tháng phải nằm trong kỳ báo cáo",IF(AND(F1109&lt;&gt;"",COUNTIF(D.3[Tên nhà cung cấp],F1109)=0),"Tên NCC chưa khai báo trong DSNCC",IF(AND(G1109&lt;&gt;"",COUNTIF(D.1[Tên sản phẩm],G1109)=0),"SP này chưa khai báo trong DSSP",""))))</f>
        <v/>
      </c>
      <c r="Y1109" s="23" t="str">
        <f t="shared" ca="1" si="253"/>
        <v/>
      </c>
      <c r="Z1109" s="23" t="str">
        <f t="shared" ca="1" si="254"/>
        <v/>
      </c>
      <c r="AA1109" s="23" t="str">
        <f t="shared" ca="1" si="255"/>
        <v/>
      </c>
    </row>
    <row r="1110" spans="2:27" ht="27.75" customHeight="1" x14ac:dyDescent="0.2">
      <c r="B1110" s="7">
        <f t="shared" si="242"/>
        <v>1107</v>
      </c>
      <c r="C1110" s="7" t="str">
        <f t="shared" ca="1" si="252"/>
        <v/>
      </c>
      <c r="D1110" s="156" t="str">
        <f t="shared" ca="1" si="243"/>
        <v/>
      </c>
      <c r="E1110" s="157" t="str">
        <f t="shared" ca="1" si="244"/>
        <v/>
      </c>
      <c r="F1110" s="158" t="str">
        <f t="shared" ca="1" si="245"/>
        <v/>
      </c>
      <c r="G1110" s="159"/>
      <c r="H1110" s="159" t="str">
        <f>IF(G1110="","",INDEX(D.1[Quy cách],MATCH(G1110,D.1[Tên sản phẩm],0)))</f>
        <v/>
      </c>
      <c r="I1110" s="160" t="str">
        <f>IF(G1110="","",INDEX(D.1[ĐVT],MATCH(G1110,D.1[Tên sản phẩm],0)))</f>
        <v/>
      </c>
      <c r="J1110" s="162" t="str">
        <f>IF(G1110="","",INDEX(D.1[Đơn giá nhập
(Hàng tồn đầu kỳ)],MATCH(G1110,D.1[Tên sản phẩm],0)))</f>
        <v/>
      </c>
      <c r="K1110" s="162" t="str">
        <f t="shared" si="246"/>
        <v/>
      </c>
      <c r="L1110" s="159"/>
      <c r="M1110" s="163" t="str">
        <f t="shared" si="247"/>
        <v/>
      </c>
      <c r="N1110" s="164"/>
      <c r="O1110" s="162"/>
      <c r="P1110" s="163" t="str">
        <f t="shared" si="248"/>
        <v/>
      </c>
      <c r="Q1110" s="164" t="str">
        <f t="shared" ca="1" si="249"/>
        <v/>
      </c>
      <c r="R1110" s="163" t="str">
        <f t="shared" si="250"/>
        <v/>
      </c>
      <c r="S1110" s="163" t="str">
        <f ca="1">IF(AND(C1110&lt;&gt;"",C1110&lt;&gt;OFFSET(C1110,1,0)),SUMIFS(M.1[Giá có thuế],M.1[Số ĐK],C1110),"")</f>
        <v/>
      </c>
      <c r="T1110" s="159"/>
      <c r="U1110" s="161" t="str">
        <f>IF(T1110="","",'Thông Tin Chung'!$L$3)</f>
        <v/>
      </c>
      <c r="V1110" s="163" t="str">
        <f t="shared" ca="1" si="251"/>
        <v/>
      </c>
      <c r="W1110" s="165"/>
      <c r="X1110" s="155" t="str">
        <f ca="1">IF(C1110="","",IF(OR(D1110&lt;NgayBatDau,D1110&gt;NgayKetThuc),"Ngày tháng phải nằm trong kỳ báo cáo",IF(AND(F1110&lt;&gt;"",COUNTIF(D.3[Tên nhà cung cấp],F1110)=0),"Tên NCC chưa khai báo trong DSNCC",IF(AND(G1110&lt;&gt;"",COUNTIF(D.1[Tên sản phẩm],G1110)=0),"SP này chưa khai báo trong DSSP",""))))</f>
        <v/>
      </c>
      <c r="Y1110" s="23" t="str">
        <f t="shared" ca="1" si="253"/>
        <v/>
      </c>
      <c r="Z1110" s="23" t="str">
        <f t="shared" ca="1" si="254"/>
        <v/>
      </c>
      <c r="AA1110" s="23" t="str">
        <f t="shared" ca="1" si="255"/>
        <v/>
      </c>
    </row>
    <row r="1111" spans="2:27" ht="27.75" customHeight="1" x14ac:dyDescent="0.2">
      <c r="B1111" s="7">
        <f t="shared" si="242"/>
        <v>1108</v>
      </c>
      <c r="C1111" s="7" t="str">
        <f t="shared" ca="1" si="252"/>
        <v/>
      </c>
      <c r="D1111" s="156" t="str">
        <f t="shared" ca="1" si="243"/>
        <v/>
      </c>
      <c r="E1111" s="157" t="str">
        <f t="shared" ca="1" si="244"/>
        <v/>
      </c>
      <c r="F1111" s="158" t="str">
        <f t="shared" ca="1" si="245"/>
        <v/>
      </c>
      <c r="G1111" s="159"/>
      <c r="H1111" s="159" t="str">
        <f>IF(G1111="","",INDEX(D.1[Quy cách],MATCH(G1111,D.1[Tên sản phẩm],0)))</f>
        <v/>
      </c>
      <c r="I1111" s="160" t="str">
        <f>IF(G1111="","",INDEX(D.1[ĐVT],MATCH(G1111,D.1[Tên sản phẩm],0)))</f>
        <v/>
      </c>
      <c r="J1111" s="162" t="str">
        <f>IF(G1111="","",INDEX(D.1[Đơn giá nhập
(Hàng tồn đầu kỳ)],MATCH(G1111,D.1[Tên sản phẩm],0)))</f>
        <v/>
      </c>
      <c r="K1111" s="162" t="str">
        <f t="shared" si="246"/>
        <v/>
      </c>
      <c r="L1111" s="159"/>
      <c r="M1111" s="163" t="str">
        <f t="shared" si="247"/>
        <v/>
      </c>
      <c r="N1111" s="164"/>
      <c r="O1111" s="162"/>
      <c r="P1111" s="163" t="str">
        <f t="shared" si="248"/>
        <v/>
      </c>
      <c r="Q1111" s="164" t="str">
        <f t="shared" ca="1" si="249"/>
        <v/>
      </c>
      <c r="R1111" s="163" t="str">
        <f t="shared" si="250"/>
        <v/>
      </c>
      <c r="S1111" s="163" t="str">
        <f ca="1">IF(AND(C1111&lt;&gt;"",C1111&lt;&gt;OFFSET(C1111,1,0)),SUMIFS(M.1[Giá có thuế],M.1[Số ĐK],C1111),"")</f>
        <v/>
      </c>
      <c r="T1111" s="159"/>
      <c r="U1111" s="161" t="str">
        <f>IF(T1111="","",'Thông Tin Chung'!$L$3)</f>
        <v/>
      </c>
      <c r="V1111" s="163" t="str">
        <f t="shared" ca="1" si="251"/>
        <v/>
      </c>
      <c r="W1111" s="165"/>
      <c r="X1111" s="155" t="str">
        <f ca="1">IF(C1111="","",IF(OR(D1111&lt;NgayBatDau,D1111&gt;NgayKetThuc),"Ngày tháng phải nằm trong kỳ báo cáo",IF(AND(F1111&lt;&gt;"",COUNTIF(D.3[Tên nhà cung cấp],F1111)=0),"Tên NCC chưa khai báo trong DSNCC",IF(AND(G1111&lt;&gt;"",COUNTIF(D.1[Tên sản phẩm],G1111)=0),"SP này chưa khai báo trong DSSP",""))))</f>
        <v/>
      </c>
      <c r="Y1111" s="23" t="str">
        <f t="shared" ca="1" si="253"/>
        <v/>
      </c>
      <c r="Z1111" s="23" t="str">
        <f t="shared" ca="1" si="254"/>
        <v/>
      </c>
      <c r="AA1111" s="23" t="str">
        <f t="shared" ca="1" si="255"/>
        <v/>
      </c>
    </row>
    <row r="1112" spans="2:27" ht="27.75" customHeight="1" x14ac:dyDescent="0.2">
      <c r="B1112" s="7">
        <f t="shared" si="242"/>
        <v>1109</v>
      </c>
      <c r="C1112" s="7" t="str">
        <f t="shared" ca="1" si="252"/>
        <v/>
      </c>
      <c r="D1112" s="156" t="str">
        <f t="shared" ca="1" si="243"/>
        <v/>
      </c>
      <c r="E1112" s="157" t="str">
        <f t="shared" ca="1" si="244"/>
        <v/>
      </c>
      <c r="F1112" s="158" t="str">
        <f t="shared" ca="1" si="245"/>
        <v/>
      </c>
      <c r="G1112" s="159"/>
      <c r="H1112" s="159" t="str">
        <f>IF(G1112="","",INDEX(D.1[Quy cách],MATCH(G1112,D.1[Tên sản phẩm],0)))</f>
        <v/>
      </c>
      <c r="I1112" s="160" t="str">
        <f>IF(G1112="","",INDEX(D.1[ĐVT],MATCH(G1112,D.1[Tên sản phẩm],0)))</f>
        <v/>
      </c>
      <c r="J1112" s="162" t="str">
        <f>IF(G1112="","",INDEX(D.1[Đơn giá nhập
(Hàng tồn đầu kỳ)],MATCH(G1112,D.1[Tên sản phẩm],0)))</f>
        <v/>
      </c>
      <c r="K1112" s="162" t="str">
        <f t="shared" si="246"/>
        <v/>
      </c>
      <c r="L1112" s="159"/>
      <c r="M1112" s="163" t="str">
        <f t="shared" si="247"/>
        <v/>
      </c>
      <c r="N1112" s="164"/>
      <c r="O1112" s="162"/>
      <c r="P1112" s="163" t="str">
        <f t="shared" si="248"/>
        <v/>
      </c>
      <c r="Q1112" s="164" t="str">
        <f t="shared" ca="1" si="249"/>
        <v/>
      </c>
      <c r="R1112" s="163" t="str">
        <f t="shared" si="250"/>
        <v/>
      </c>
      <c r="S1112" s="163" t="str">
        <f ca="1">IF(AND(C1112&lt;&gt;"",C1112&lt;&gt;OFFSET(C1112,1,0)),SUMIFS(M.1[Giá có thuế],M.1[Số ĐK],C1112),"")</f>
        <v/>
      </c>
      <c r="T1112" s="159"/>
      <c r="U1112" s="161" t="str">
        <f>IF(T1112="","",'Thông Tin Chung'!$L$3)</f>
        <v/>
      </c>
      <c r="V1112" s="163" t="str">
        <f t="shared" ca="1" si="251"/>
        <v/>
      </c>
      <c r="W1112" s="165"/>
      <c r="X1112" s="155" t="str">
        <f ca="1">IF(C1112="","",IF(OR(D1112&lt;NgayBatDau,D1112&gt;NgayKetThuc),"Ngày tháng phải nằm trong kỳ báo cáo",IF(AND(F1112&lt;&gt;"",COUNTIF(D.3[Tên nhà cung cấp],F1112)=0),"Tên NCC chưa khai báo trong DSNCC",IF(AND(G1112&lt;&gt;"",COUNTIF(D.1[Tên sản phẩm],G1112)=0),"SP này chưa khai báo trong DSSP",""))))</f>
        <v/>
      </c>
      <c r="Y1112" s="23" t="str">
        <f t="shared" ca="1" si="253"/>
        <v/>
      </c>
      <c r="Z1112" s="23" t="str">
        <f t="shared" ca="1" si="254"/>
        <v/>
      </c>
      <c r="AA1112" s="23" t="str">
        <f t="shared" ca="1" si="255"/>
        <v/>
      </c>
    </row>
    <row r="1113" spans="2:27" ht="27.75" customHeight="1" x14ac:dyDescent="0.2">
      <c r="B1113" s="7">
        <f t="shared" si="242"/>
        <v>1110</v>
      </c>
      <c r="C1113" s="7" t="str">
        <f t="shared" ca="1" si="252"/>
        <v/>
      </c>
      <c r="D1113" s="156" t="str">
        <f t="shared" ca="1" si="243"/>
        <v/>
      </c>
      <c r="E1113" s="157" t="str">
        <f t="shared" ca="1" si="244"/>
        <v/>
      </c>
      <c r="F1113" s="158" t="str">
        <f t="shared" ca="1" si="245"/>
        <v/>
      </c>
      <c r="G1113" s="159"/>
      <c r="H1113" s="159" t="str">
        <f>IF(G1113="","",INDEX(D.1[Quy cách],MATCH(G1113,D.1[Tên sản phẩm],0)))</f>
        <v/>
      </c>
      <c r="I1113" s="160" t="str">
        <f>IF(G1113="","",INDEX(D.1[ĐVT],MATCH(G1113,D.1[Tên sản phẩm],0)))</f>
        <v/>
      </c>
      <c r="J1113" s="162" t="str">
        <f>IF(G1113="","",INDEX(D.1[Đơn giá nhập
(Hàng tồn đầu kỳ)],MATCH(G1113,D.1[Tên sản phẩm],0)))</f>
        <v/>
      </c>
      <c r="K1113" s="162" t="str">
        <f t="shared" si="246"/>
        <v/>
      </c>
      <c r="L1113" s="159"/>
      <c r="M1113" s="163" t="str">
        <f t="shared" si="247"/>
        <v/>
      </c>
      <c r="N1113" s="164"/>
      <c r="O1113" s="162"/>
      <c r="P1113" s="163" t="str">
        <f t="shared" si="248"/>
        <v/>
      </c>
      <c r="Q1113" s="164" t="str">
        <f t="shared" ca="1" si="249"/>
        <v/>
      </c>
      <c r="R1113" s="163" t="str">
        <f t="shared" si="250"/>
        <v/>
      </c>
      <c r="S1113" s="163" t="str">
        <f ca="1">IF(AND(C1113&lt;&gt;"",C1113&lt;&gt;OFFSET(C1113,1,0)),SUMIFS(M.1[Giá có thuế],M.1[Số ĐK],C1113),"")</f>
        <v/>
      </c>
      <c r="T1113" s="159"/>
      <c r="U1113" s="161" t="str">
        <f>IF(T1113="","",'Thông Tin Chung'!$L$3)</f>
        <v/>
      </c>
      <c r="V1113" s="163" t="str">
        <f t="shared" ca="1" si="251"/>
        <v/>
      </c>
      <c r="W1113" s="165"/>
      <c r="X1113" s="155" t="str">
        <f ca="1">IF(C1113="","",IF(OR(D1113&lt;NgayBatDau,D1113&gt;NgayKetThuc),"Ngày tháng phải nằm trong kỳ báo cáo",IF(AND(F1113&lt;&gt;"",COUNTIF(D.3[Tên nhà cung cấp],F1113)=0),"Tên NCC chưa khai báo trong DSNCC",IF(AND(G1113&lt;&gt;"",COUNTIF(D.1[Tên sản phẩm],G1113)=0),"SP này chưa khai báo trong DSSP",""))))</f>
        <v/>
      </c>
      <c r="Y1113" s="23" t="str">
        <f t="shared" ca="1" si="253"/>
        <v/>
      </c>
      <c r="Z1113" s="23" t="str">
        <f t="shared" ca="1" si="254"/>
        <v/>
      </c>
      <c r="AA1113" s="23" t="str">
        <f t="shared" ca="1" si="255"/>
        <v/>
      </c>
    </row>
    <row r="1114" spans="2:27" ht="27.75" customHeight="1" x14ac:dyDescent="0.2">
      <c r="B1114" s="7">
        <f t="shared" si="242"/>
        <v>1111</v>
      </c>
      <c r="C1114" s="7" t="str">
        <f t="shared" ca="1" si="252"/>
        <v/>
      </c>
      <c r="D1114" s="156" t="str">
        <f t="shared" ca="1" si="243"/>
        <v/>
      </c>
      <c r="E1114" s="157" t="str">
        <f t="shared" ca="1" si="244"/>
        <v/>
      </c>
      <c r="F1114" s="158" t="str">
        <f t="shared" ca="1" si="245"/>
        <v/>
      </c>
      <c r="G1114" s="159"/>
      <c r="H1114" s="159" t="str">
        <f>IF(G1114="","",INDEX(D.1[Quy cách],MATCH(G1114,D.1[Tên sản phẩm],0)))</f>
        <v/>
      </c>
      <c r="I1114" s="160" t="str">
        <f>IF(G1114="","",INDEX(D.1[ĐVT],MATCH(G1114,D.1[Tên sản phẩm],0)))</f>
        <v/>
      </c>
      <c r="J1114" s="162" t="str">
        <f>IF(G1114="","",INDEX(D.1[Đơn giá nhập
(Hàng tồn đầu kỳ)],MATCH(G1114,D.1[Tên sản phẩm],0)))</f>
        <v/>
      </c>
      <c r="K1114" s="162" t="str">
        <f t="shared" si="246"/>
        <v/>
      </c>
      <c r="L1114" s="159"/>
      <c r="M1114" s="163" t="str">
        <f t="shared" si="247"/>
        <v/>
      </c>
      <c r="N1114" s="164"/>
      <c r="O1114" s="162"/>
      <c r="P1114" s="163" t="str">
        <f t="shared" si="248"/>
        <v/>
      </c>
      <c r="Q1114" s="164" t="str">
        <f t="shared" ca="1" si="249"/>
        <v/>
      </c>
      <c r="R1114" s="163" t="str">
        <f t="shared" si="250"/>
        <v/>
      </c>
      <c r="S1114" s="163" t="str">
        <f ca="1">IF(AND(C1114&lt;&gt;"",C1114&lt;&gt;OFFSET(C1114,1,0)),SUMIFS(M.1[Giá có thuế],M.1[Số ĐK],C1114),"")</f>
        <v/>
      </c>
      <c r="T1114" s="159"/>
      <c r="U1114" s="161" t="str">
        <f>IF(T1114="","",'Thông Tin Chung'!$L$3)</f>
        <v/>
      </c>
      <c r="V1114" s="163" t="str">
        <f t="shared" ca="1" si="251"/>
        <v/>
      </c>
      <c r="W1114" s="165"/>
      <c r="X1114" s="155" t="str">
        <f ca="1">IF(C1114="","",IF(OR(D1114&lt;NgayBatDau,D1114&gt;NgayKetThuc),"Ngày tháng phải nằm trong kỳ báo cáo",IF(AND(F1114&lt;&gt;"",COUNTIF(D.3[Tên nhà cung cấp],F1114)=0),"Tên NCC chưa khai báo trong DSNCC",IF(AND(G1114&lt;&gt;"",COUNTIF(D.1[Tên sản phẩm],G1114)=0),"SP này chưa khai báo trong DSSP",""))))</f>
        <v/>
      </c>
      <c r="Y1114" s="23" t="str">
        <f t="shared" ca="1" si="253"/>
        <v/>
      </c>
      <c r="Z1114" s="23" t="str">
        <f t="shared" ca="1" si="254"/>
        <v/>
      </c>
      <c r="AA1114" s="23" t="str">
        <f t="shared" ca="1" si="255"/>
        <v/>
      </c>
    </row>
    <row r="1115" spans="2:27" ht="27.75" customHeight="1" x14ac:dyDescent="0.2">
      <c r="B1115" s="7">
        <f t="shared" si="242"/>
        <v>1112</v>
      </c>
      <c r="C1115" s="7" t="str">
        <f t="shared" ca="1" si="252"/>
        <v/>
      </c>
      <c r="D1115" s="156" t="str">
        <f t="shared" ca="1" si="243"/>
        <v/>
      </c>
      <c r="E1115" s="157" t="str">
        <f t="shared" ca="1" si="244"/>
        <v/>
      </c>
      <c r="F1115" s="158" t="str">
        <f t="shared" ca="1" si="245"/>
        <v/>
      </c>
      <c r="G1115" s="159"/>
      <c r="H1115" s="159" t="str">
        <f>IF(G1115="","",INDEX(D.1[Quy cách],MATCH(G1115,D.1[Tên sản phẩm],0)))</f>
        <v/>
      </c>
      <c r="I1115" s="160" t="str">
        <f>IF(G1115="","",INDEX(D.1[ĐVT],MATCH(G1115,D.1[Tên sản phẩm],0)))</f>
        <v/>
      </c>
      <c r="J1115" s="162" t="str">
        <f>IF(G1115="","",INDEX(D.1[Đơn giá nhập
(Hàng tồn đầu kỳ)],MATCH(G1115,D.1[Tên sản phẩm],0)))</f>
        <v/>
      </c>
      <c r="K1115" s="162" t="str">
        <f t="shared" si="246"/>
        <v/>
      </c>
      <c r="L1115" s="159"/>
      <c r="M1115" s="163" t="str">
        <f t="shared" si="247"/>
        <v/>
      </c>
      <c r="N1115" s="164"/>
      <c r="O1115" s="162"/>
      <c r="P1115" s="163" t="str">
        <f t="shared" si="248"/>
        <v/>
      </c>
      <c r="Q1115" s="164" t="str">
        <f t="shared" ca="1" si="249"/>
        <v/>
      </c>
      <c r="R1115" s="163" t="str">
        <f t="shared" si="250"/>
        <v/>
      </c>
      <c r="S1115" s="163" t="str">
        <f ca="1">IF(AND(C1115&lt;&gt;"",C1115&lt;&gt;OFFSET(C1115,1,0)),SUMIFS(M.1[Giá có thuế],M.1[Số ĐK],C1115),"")</f>
        <v/>
      </c>
      <c r="T1115" s="159"/>
      <c r="U1115" s="161" t="str">
        <f>IF(T1115="","",'Thông Tin Chung'!$L$3)</f>
        <v/>
      </c>
      <c r="V1115" s="163" t="str">
        <f t="shared" ca="1" si="251"/>
        <v/>
      </c>
      <c r="W1115" s="165"/>
      <c r="X1115" s="155" t="str">
        <f ca="1">IF(C1115="","",IF(OR(D1115&lt;NgayBatDau,D1115&gt;NgayKetThuc),"Ngày tháng phải nằm trong kỳ báo cáo",IF(AND(F1115&lt;&gt;"",COUNTIF(D.3[Tên nhà cung cấp],F1115)=0),"Tên NCC chưa khai báo trong DSNCC",IF(AND(G1115&lt;&gt;"",COUNTIF(D.1[Tên sản phẩm],G1115)=0),"SP này chưa khai báo trong DSSP",""))))</f>
        <v/>
      </c>
      <c r="Y1115" s="23" t="str">
        <f t="shared" ca="1" si="253"/>
        <v/>
      </c>
      <c r="Z1115" s="23" t="str">
        <f t="shared" ca="1" si="254"/>
        <v/>
      </c>
      <c r="AA1115" s="23" t="str">
        <f t="shared" ca="1" si="255"/>
        <v/>
      </c>
    </row>
    <row r="1116" spans="2:27" ht="27.75" customHeight="1" x14ac:dyDescent="0.2">
      <c r="B1116" s="7">
        <f t="shared" si="242"/>
        <v>1113</v>
      </c>
      <c r="C1116" s="7" t="str">
        <f t="shared" ca="1" si="252"/>
        <v/>
      </c>
      <c r="D1116" s="156" t="str">
        <f t="shared" ca="1" si="243"/>
        <v/>
      </c>
      <c r="E1116" s="157" t="str">
        <f t="shared" ca="1" si="244"/>
        <v/>
      </c>
      <c r="F1116" s="158" t="str">
        <f t="shared" ca="1" si="245"/>
        <v/>
      </c>
      <c r="G1116" s="159"/>
      <c r="H1116" s="159" t="str">
        <f>IF(G1116="","",INDEX(D.1[Quy cách],MATCH(G1116,D.1[Tên sản phẩm],0)))</f>
        <v/>
      </c>
      <c r="I1116" s="160" t="str">
        <f>IF(G1116="","",INDEX(D.1[ĐVT],MATCH(G1116,D.1[Tên sản phẩm],0)))</f>
        <v/>
      </c>
      <c r="J1116" s="162" t="str">
        <f>IF(G1116="","",INDEX(D.1[Đơn giá nhập
(Hàng tồn đầu kỳ)],MATCH(G1116,D.1[Tên sản phẩm],0)))</f>
        <v/>
      </c>
      <c r="K1116" s="162" t="str">
        <f t="shared" si="246"/>
        <v/>
      </c>
      <c r="L1116" s="159"/>
      <c r="M1116" s="163" t="str">
        <f t="shared" si="247"/>
        <v/>
      </c>
      <c r="N1116" s="164"/>
      <c r="O1116" s="162"/>
      <c r="P1116" s="163" t="str">
        <f t="shared" si="248"/>
        <v/>
      </c>
      <c r="Q1116" s="164" t="str">
        <f t="shared" ca="1" si="249"/>
        <v/>
      </c>
      <c r="R1116" s="163" t="str">
        <f t="shared" si="250"/>
        <v/>
      </c>
      <c r="S1116" s="163" t="str">
        <f ca="1">IF(AND(C1116&lt;&gt;"",C1116&lt;&gt;OFFSET(C1116,1,0)),SUMIFS(M.1[Giá có thuế],M.1[Số ĐK],C1116),"")</f>
        <v/>
      </c>
      <c r="T1116" s="159"/>
      <c r="U1116" s="161" t="str">
        <f>IF(T1116="","",'Thông Tin Chung'!$L$3)</f>
        <v/>
      </c>
      <c r="V1116" s="163" t="str">
        <f t="shared" ca="1" si="251"/>
        <v/>
      </c>
      <c r="W1116" s="165"/>
      <c r="X1116" s="155" t="str">
        <f ca="1">IF(C1116="","",IF(OR(D1116&lt;NgayBatDau,D1116&gt;NgayKetThuc),"Ngày tháng phải nằm trong kỳ báo cáo",IF(AND(F1116&lt;&gt;"",COUNTIF(D.3[Tên nhà cung cấp],F1116)=0),"Tên NCC chưa khai báo trong DSNCC",IF(AND(G1116&lt;&gt;"",COUNTIF(D.1[Tên sản phẩm],G1116)=0),"SP này chưa khai báo trong DSSP",""))))</f>
        <v/>
      </c>
      <c r="Y1116" s="23" t="str">
        <f t="shared" ca="1" si="253"/>
        <v/>
      </c>
      <c r="Z1116" s="23" t="str">
        <f t="shared" ca="1" si="254"/>
        <v/>
      </c>
      <c r="AA1116" s="23" t="str">
        <f t="shared" ca="1" si="255"/>
        <v/>
      </c>
    </row>
    <row r="1117" spans="2:27" ht="27.75" customHeight="1" x14ac:dyDescent="0.2">
      <c r="B1117" s="7">
        <f t="shared" si="242"/>
        <v>1114</v>
      </c>
      <c r="C1117" s="7" t="str">
        <f t="shared" ca="1" si="252"/>
        <v/>
      </c>
      <c r="D1117" s="156" t="str">
        <f t="shared" ca="1" si="243"/>
        <v/>
      </c>
      <c r="E1117" s="157" t="str">
        <f t="shared" ca="1" si="244"/>
        <v/>
      </c>
      <c r="F1117" s="158" t="str">
        <f t="shared" ca="1" si="245"/>
        <v/>
      </c>
      <c r="G1117" s="159"/>
      <c r="H1117" s="159" t="str">
        <f>IF(G1117="","",INDEX(D.1[Quy cách],MATCH(G1117,D.1[Tên sản phẩm],0)))</f>
        <v/>
      </c>
      <c r="I1117" s="160" t="str">
        <f>IF(G1117="","",INDEX(D.1[ĐVT],MATCH(G1117,D.1[Tên sản phẩm],0)))</f>
        <v/>
      </c>
      <c r="J1117" s="162" t="str">
        <f>IF(G1117="","",INDEX(D.1[Đơn giá nhập
(Hàng tồn đầu kỳ)],MATCH(G1117,D.1[Tên sản phẩm],0)))</f>
        <v/>
      </c>
      <c r="K1117" s="162" t="str">
        <f t="shared" si="246"/>
        <v/>
      </c>
      <c r="L1117" s="159"/>
      <c r="M1117" s="163" t="str">
        <f t="shared" si="247"/>
        <v/>
      </c>
      <c r="N1117" s="164"/>
      <c r="O1117" s="162"/>
      <c r="P1117" s="163" t="str">
        <f t="shared" si="248"/>
        <v/>
      </c>
      <c r="Q1117" s="164" t="str">
        <f t="shared" ca="1" si="249"/>
        <v/>
      </c>
      <c r="R1117" s="163" t="str">
        <f t="shared" si="250"/>
        <v/>
      </c>
      <c r="S1117" s="163" t="str">
        <f ca="1">IF(AND(C1117&lt;&gt;"",C1117&lt;&gt;OFFSET(C1117,1,0)),SUMIFS(M.1[Giá có thuế],M.1[Số ĐK],C1117),"")</f>
        <v/>
      </c>
      <c r="T1117" s="159"/>
      <c r="U1117" s="161" t="str">
        <f>IF(T1117="","",'Thông Tin Chung'!$L$3)</f>
        <v/>
      </c>
      <c r="V1117" s="163" t="str">
        <f t="shared" ca="1" si="251"/>
        <v/>
      </c>
      <c r="W1117" s="165"/>
      <c r="X1117" s="155" t="str">
        <f ca="1">IF(C1117="","",IF(OR(D1117&lt;NgayBatDau,D1117&gt;NgayKetThuc),"Ngày tháng phải nằm trong kỳ báo cáo",IF(AND(F1117&lt;&gt;"",COUNTIF(D.3[Tên nhà cung cấp],F1117)=0),"Tên NCC chưa khai báo trong DSNCC",IF(AND(G1117&lt;&gt;"",COUNTIF(D.1[Tên sản phẩm],G1117)=0),"SP này chưa khai báo trong DSSP",""))))</f>
        <v/>
      </c>
      <c r="Y1117" s="23" t="str">
        <f t="shared" ca="1" si="253"/>
        <v/>
      </c>
      <c r="Z1117" s="23" t="str">
        <f t="shared" ca="1" si="254"/>
        <v/>
      </c>
      <c r="AA1117" s="23" t="str">
        <f t="shared" ca="1" si="255"/>
        <v/>
      </c>
    </row>
    <row r="1118" spans="2:27" ht="27.75" customHeight="1" x14ac:dyDescent="0.2">
      <c r="B1118" s="7">
        <f t="shared" si="242"/>
        <v>1115</v>
      </c>
      <c r="C1118" s="7" t="str">
        <f t="shared" ca="1" si="252"/>
        <v/>
      </c>
      <c r="D1118" s="156" t="str">
        <f t="shared" ca="1" si="243"/>
        <v/>
      </c>
      <c r="E1118" s="157" t="str">
        <f t="shared" ca="1" si="244"/>
        <v/>
      </c>
      <c r="F1118" s="158" t="str">
        <f t="shared" ca="1" si="245"/>
        <v/>
      </c>
      <c r="G1118" s="159"/>
      <c r="H1118" s="159" t="str">
        <f>IF(G1118="","",INDEX(D.1[Quy cách],MATCH(G1118,D.1[Tên sản phẩm],0)))</f>
        <v/>
      </c>
      <c r="I1118" s="160" t="str">
        <f>IF(G1118="","",INDEX(D.1[ĐVT],MATCH(G1118,D.1[Tên sản phẩm],0)))</f>
        <v/>
      </c>
      <c r="J1118" s="162" t="str">
        <f>IF(G1118="","",INDEX(D.1[Đơn giá nhập
(Hàng tồn đầu kỳ)],MATCH(G1118,D.1[Tên sản phẩm],0)))</f>
        <v/>
      </c>
      <c r="K1118" s="162" t="str">
        <f t="shared" si="246"/>
        <v/>
      </c>
      <c r="L1118" s="159"/>
      <c r="M1118" s="163" t="str">
        <f t="shared" si="247"/>
        <v/>
      </c>
      <c r="N1118" s="164"/>
      <c r="O1118" s="162"/>
      <c r="P1118" s="163" t="str">
        <f t="shared" si="248"/>
        <v/>
      </c>
      <c r="Q1118" s="164" t="str">
        <f t="shared" ca="1" si="249"/>
        <v/>
      </c>
      <c r="R1118" s="163" t="str">
        <f t="shared" si="250"/>
        <v/>
      </c>
      <c r="S1118" s="163" t="str">
        <f ca="1">IF(AND(C1118&lt;&gt;"",C1118&lt;&gt;OFFSET(C1118,1,0)),SUMIFS(M.1[Giá có thuế],M.1[Số ĐK],C1118),"")</f>
        <v/>
      </c>
      <c r="T1118" s="159"/>
      <c r="U1118" s="161" t="str">
        <f>IF(T1118="","",'Thông Tin Chung'!$L$3)</f>
        <v/>
      </c>
      <c r="V1118" s="163" t="str">
        <f t="shared" ca="1" si="251"/>
        <v/>
      </c>
      <c r="W1118" s="165"/>
      <c r="X1118" s="155" t="str">
        <f ca="1">IF(C1118="","",IF(OR(D1118&lt;NgayBatDau,D1118&gt;NgayKetThuc),"Ngày tháng phải nằm trong kỳ báo cáo",IF(AND(F1118&lt;&gt;"",COUNTIF(D.3[Tên nhà cung cấp],F1118)=0),"Tên NCC chưa khai báo trong DSNCC",IF(AND(G1118&lt;&gt;"",COUNTIF(D.1[Tên sản phẩm],G1118)=0),"SP này chưa khai báo trong DSSP",""))))</f>
        <v/>
      </c>
      <c r="Y1118" s="23" t="str">
        <f t="shared" ca="1" si="253"/>
        <v/>
      </c>
      <c r="Z1118" s="23" t="str">
        <f t="shared" ca="1" si="254"/>
        <v/>
      </c>
      <c r="AA1118" s="23" t="str">
        <f t="shared" ca="1" si="255"/>
        <v/>
      </c>
    </row>
    <row r="1119" spans="2:27" ht="27.75" customHeight="1" x14ac:dyDescent="0.2">
      <c r="B1119" s="7">
        <f t="shared" si="242"/>
        <v>1116</v>
      </c>
      <c r="C1119" s="7" t="str">
        <f t="shared" ca="1" si="252"/>
        <v/>
      </c>
      <c r="D1119" s="156" t="str">
        <f t="shared" ca="1" si="243"/>
        <v/>
      </c>
      <c r="E1119" s="157" t="str">
        <f t="shared" ca="1" si="244"/>
        <v/>
      </c>
      <c r="F1119" s="158" t="str">
        <f t="shared" ca="1" si="245"/>
        <v/>
      </c>
      <c r="G1119" s="159"/>
      <c r="H1119" s="159" t="str">
        <f>IF(G1119="","",INDEX(D.1[Quy cách],MATCH(G1119,D.1[Tên sản phẩm],0)))</f>
        <v/>
      </c>
      <c r="I1119" s="160" t="str">
        <f>IF(G1119="","",INDEX(D.1[ĐVT],MATCH(G1119,D.1[Tên sản phẩm],0)))</f>
        <v/>
      </c>
      <c r="J1119" s="162" t="str">
        <f>IF(G1119="","",INDEX(D.1[Đơn giá nhập
(Hàng tồn đầu kỳ)],MATCH(G1119,D.1[Tên sản phẩm],0)))</f>
        <v/>
      </c>
      <c r="K1119" s="162" t="str">
        <f t="shared" si="246"/>
        <v/>
      </c>
      <c r="L1119" s="159"/>
      <c r="M1119" s="163" t="str">
        <f t="shared" si="247"/>
        <v/>
      </c>
      <c r="N1119" s="164"/>
      <c r="O1119" s="162"/>
      <c r="P1119" s="163" t="str">
        <f t="shared" si="248"/>
        <v/>
      </c>
      <c r="Q1119" s="164" t="str">
        <f t="shared" ca="1" si="249"/>
        <v/>
      </c>
      <c r="R1119" s="163" t="str">
        <f t="shared" si="250"/>
        <v/>
      </c>
      <c r="S1119" s="163" t="str">
        <f ca="1">IF(AND(C1119&lt;&gt;"",C1119&lt;&gt;OFFSET(C1119,1,0)),SUMIFS(M.1[Giá có thuế],M.1[Số ĐK],C1119),"")</f>
        <v/>
      </c>
      <c r="T1119" s="159"/>
      <c r="U1119" s="161" t="str">
        <f>IF(T1119="","",'Thông Tin Chung'!$L$3)</f>
        <v/>
      </c>
      <c r="V1119" s="163" t="str">
        <f t="shared" ca="1" si="251"/>
        <v/>
      </c>
      <c r="W1119" s="165"/>
      <c r="X1119" s="155" t="str">
        <f ca="1">IF(C1119="","",IF(OR(D1119&lt;NgayBatDau,D1119&gt;NgayKetThuc),"Ngày tháng phải nằm trong kỳ báo cáo",IF(AND(F1119&lt;&gt;"",COUNTIF(D.3[Tên nhà cung cấp],F1119)=0),"Tên NCC chưa khai báo trong DSNCC",IF(AND(G1119&lt;&gt;"",COUNTIF(D.1[Tên sản phẩm],G1119)=0),"SP này chưa khai báo trong DSSP",""))))</f>
        <v/>
      </c>
      <c r="Y1119" s="23" t="str">
        <f t="shared" ca="1" si="253"/>
        <v/>
      </c>
      <c r="Z1119" s="23" t="str">
        <f t="shared" ca="1" si="254"/>
        <v/>
      </c>
      <c r="AA1119" s="23" t="str">
        <f t="shared" ca="1" si="255"/>
        <v/>
      </c>
    </row>
    <row r="1120" spans="2:27" ht="27.75" customHeight="1" x14ac:dyDescent="0.2">
      <c r="B1120" s="7">
        <f t="shared" si="242"/>
        <v>1117</v>
      </c>
      <c r="C1120" s="7" t="str">
        <f t="shared" ca="1" si="252"/>
        <v/>
      </c>
      <c r="D1120" s="156" t="str">
        <f t="shared" ca="1" si="243"/>
        <v/>
      </c>
      <c r="E1120" s="157" t="str">
        <f t="shared" ca="1" si="244"/>
        <v/>
      </c>
      <c r="F1120" s="158" t="str">
        <f t="shared" ca="1" si="245"/>
        <v/>
      </c>
      <c r="G1120" s="159"/>
      <c r="H1120" s="159" t="str">
        <f>IF(G1120="","",INDEX(D.1[Quy cách],MATCH(G1120,D.1[Tên sản phẩm],0)))</f>
        <v/>
      </c>
      <c r="I1120" s="160" t="str">
        <f>IF(G1120="","",INDEX(D.1[ĐVT],MATCH(G1120,D.1[Tên sản phẩm],0)))</f>
        <v/>
      </c>
      <c r="J1120" s="162" t="str">
        <f>IF(G1120="","",INDEX(D.1[Đơn giá nhập
(Hàng tồn đầu kỳ)],MATCH(G1120,D.1[Tên sản phẩm],0)))</f>
        <v/>
      </c>
      <c r="K1120" s="162" t="str">
        <f t="shared" si="246"/>
        <v/>
      </c>
      <c r="L1120" s="159"/>
      <c r="M1120" s="163" t="str">
        <f t="shared" si="247"/>
        <v/>
      </c>
      <c r="N1120" s="164"/>
      <c r="O1120" s="162"/>
      <c r="P1120" s="163" t="str">
        <f t="shared" si="248"/>
        <v/>
      </c>
      <c r="Q1120" s="164" t="str">
        <f t="shared" ca="1" si="249"/>
        <v/>
      </c>
      <c r="R1120" s="163" t="str">
        <f t="shared" si="250"/>
        <v/>
      </c>
      <c r="S1120" s="163" t="str">
        <f ca="1">IF(AND(C1120&lt;&gt;"",C1120&lt;&gt;OFFSET(C1120,1,0)),SUMIFS(M.1[Giá có thuế],M.1[Số ĐK],C1120),"")</f>
        <v/>
      </c>
      <c r="T1120" s="159"/>
      <c r="U1120" s="161" t="str">
        <f>IF(T1120="","",'Thông Tin Chung'!$L$3)</f>
        <v/>
      </c>
      <c r="V1120" s="163" t="str">
        <f t="shared" ca="1" si="251"/>
        <v/>
      </c>
      <c r="W1120" s="165"/>
      <c r="X1120" s="155" t="str">
        <f ca="1">IF(C1120="","",IF(OR(D1120&lt;NgayBatDau,D1120&gt;NgayKetThuc),"Ngày tháng phải nằm trong kỳ báo cáo",IF(AND(F1120&lt;&gt;"",COUNTIF(D.3[Tên nhà cung cấp],F1120)=0),"Tên NCC chưa khai báo trong DSNCC",IF(AND(G1120&lt;&gt;"",COUNTIF(D.1[Tên sản phẩm],G1120)=0),"SP này chưa khai báo trong DSSP",""))))</f>
        <v/>
      </c>
      <c r="Y1120" s="23" t="str">
        <f t="shared" ca="1" si="253"/>
        <v/>
      </c>
      <c r="Z1120" s="23" t="str">
        <f t="shared" ca="1" si="254"/>
        <v/>
      </c>
      <c r="AA1120" s="23" t="str">
        <f t="shared" ca="1" si="255"/>
        <v/>
      </c>
    </row>
    <row r="1121" spans="2:27" ht="27.75" customHeight="1" x14ac:dyDescent="0.2">
      <c r="B1121" s="7">
        <f t="shared" si="242"/>
        <v>1118</v>
      </c>
      <c r="C1121" s="7" t="str">
        <f t="shared" ca="1" si="252"/>
        <v/>
      </c>
      <c r="D1121" s="156" t="str">
        <f t="shared" ca="1" si="243"/>
        <v/>
      </c>
      <c r="E1121" s="157" t="str">
        <f t="shared" ca="1" si="244"/>
        <v/>
      </c>
      <c r="F1121" s="158" t="str">
        <f t="shared" ca="1" si="245"/>
        <v/>
      </c>
      <c r="G1121" s="159"/>
      <c r="H1121" s="159" t="str">
        <f>IF(G1121="","",INDEX(D.1[Quy cách],MATCH(G1121,D.1[Tên sản phẩm],0)))</f>
        <v/>
      </c>
      <c r="I1121" s="160" t="str">
        <f>IF(G1121="","",INDEX(D.1[ĐVT],MATCH(G1121,D.1[Tên sản phẩm],0)))</f>
        <v/>
      </c>
      <c r="J1121" s="162" t="str">
        <f>IF(G1121="","",INDEX(D.1[Đơn giá nhập
(Hàng tồn đầu kỳ)],MATCH(G1121,D.1[Tên sản phẩm],0)))</f>
        <v/>
      </c>
      <c r="K1121" s="162" t="str">
        <f t="shared" si="246"/>
        <v/>
      </c>
      <c r="L1121" s="159"/>
      <c r="M1121" s="163" t="str">
        <f t="shared" si="247"/>
        <v/>
      </c>
      <c r="N1121" s="164"/>
      <c r="O1121" s="162"/>
      <c r="P1121" s="163" t="str">
        <f t="shared" si="248"/>
        <v/>
      </c>
      <c r="Q1121" s="164" t="str">
        <f t="shared" ca="1" si="249"/>
        <v/>
      </c>
      <c r="R1121" s="163" t="str">
        <f t="shared" si="250"/>
        <v/>
      </c>
      <c r="S1121" s="163" t="str">
        <f ca="1">IF(AND(C1121&lt;&gt;"",C1121&lt;&gt;OFFSET(C1121,1,0)),SUMIFS(M.1[Giá có thuế],M.1[Số ĐK],C1121),"")</f>
        <v/>
      </c>
      <c r="T1121" s="159"/>
      <c r="U1121" s="161" t="str">
        <f>IF(T1121="","",'Thông Tin Chung'!$L$3)</f>
        <v/>
      </c>
      <c r="V1121" s="163" t="str">
        <f t="shared" ca="1" si="251"/>
        <v/>
      </c>
      <c r="W1121" s="165"/>
      <c r="X1121" s="155" t="str">
        <f ca="1">IF(C1121="","",IF(OR(D1121&lt;NgayBatDau,D1121&gt;NgayKetThuc),"Ngày tháng phải nằm trong kỳ báo cáo",IF(AND(F1121&lt;&gt;"",COUNTIF(D.3[Tên nhà cung cấp],F1121)=0),"Tên NCC chưa khai báo trong DSNCC",IF(AND(G1121&lt;&gt;"",COUNTIF(D.1[Tên sản phẩm],G1121)=0),"SP này chưa khai báo trong DSSP",""))))</f>
        <v/>
      </c>
      <c r="Y1121" s="23" t="str">
        <f t="shared" ca="1" si="253"/>
        <v/>
      </c>
      <c r="Z1121" s="23" t="str">
        <f t="shared" ca="1" si="254"/>
        <v/>
      </c>
      <c r="AA1121" s="23" t="str">
        <f t="shared" ca="1" si="255"/>
        <v/>
      </c>
    </row>
    <row r="1122" spans="2:27" ht="27.75" customHeight="1" x14ac:dyDescent="0.2">
      <c r="B1122" s="7">
        <f t="shared" si="242"/>
        <v>1119</v>
      </c>
      <c r="C1122" s="7" t="str">
        <f t="shared" ca="1" si="252"/>
        <v/>
      </c>
      <c r="D1122" s="156" t="str">
        <f t="shared" ca="1" si="243"/>
        <v/>
      </c>
      <c r="E1122" s="157" t="str">
        <f t="shared" ca="1" si="244"/>
        <v/>
      </c>
      <c r="F1122" s="158" t="str">
        <f t="shared" ca="1" si="245"/>
        <v/>
      </c>
      <c r="G1122" s="159"/>
      <c r="H1122" s="159" t="str">
        <f>IF(G1122="","",INDEX(D.1[Quy cách],MATCH(G1122,D.1[Tên sản phẩm],0)))</f>
        <v/>
      </c>
      <c r="I1122" s="160" t="str">
        <f>IF(G1122="","",INDEX(D.1[ĐVT],MATCH(G1122,D.1[Tên sản phẩm],0)))</f>
        <v/>
      </c>
      <c r="J1122" s="162" t="str">
        <f>IF(G1122="","",INDEX(D.1[Đơn giá nhập
(Hàng tồn đầu kỳ)],MATCH(G1122,D.1[Tên sản phẩm],0)))</f>
        <v/>
      </c>
      <c r="K1122" s="162" t="str">
        <f t="shared" si="246"/>
        <v/>
      </c>
      <c r="L1122" s="159"/>
      <c r="M1122" s="163" t="str">
        <f t="shared" si="247"/>
        <v/>
      </c>
      <c r="N1122" s="164"/>
      <c r="O1122" s="162"/>
      <c r="P1122" s="163" t="str">
        <f t="shared" si="248"/>
        <v/>
      </c>
      <c r="Q1122" s="164" t="str">
        <f t="shared" ca="1" si="249"/>
        <v/>
      </c>
      <c r="R1122" s="163" t="str">
        <f t="shared" si="250"/>
        <v/>
      </c>
      <c r="S1122" s="163" t="str">
        <f ca="1">IF(AND(C1122&lt;&gt;"",C1122&lt;&gt;OFFSET(C1122,1,0)),SUMIFS(M.1[Giá có thuế],M.1[Số ĐK],C1122),"")</f>
        <v/>
      </c>
      <c r="T1122" s="159"/>
      <c r="U1122" s="161" t="str">
        <f>IF(T1122="","",'Thông Tin Chung'!$L$3)</f>
        <v/>
      </c>
      <c r="V1122" s="163" t="str">
        <f t="shared" ca="1" si="251"/>
        <v/>
      </c>
      <c r="W1122" s="165"/>
      <c r="X1122" s="155" t="str">
        <f ca="1">IF(C1122="","",IF(OR(D1122&lt;NgayBatDau,D1122&gt;NgayKetThuc),"Ngày tháng phải nằm trong kỳ báo cáo",IF(AND(F1122&lt;&gt;"",COUNTIF(D.3[Tên nhà cung cấp],F1122)=0),"Tên NCC chưa khai báo trong DSNCC",IF(AND(G1122&lt;&gt;"",COUNTIF(D.1[Tên sản phẩm],G1122)=0),"SP này chưa khai báo trong DSSP",""))))</f>
        <v/>
      </c>
      <c r="Y1122" s="23" t="str">
        <f t="shared" ca="1" si="253"/>
        <v/>
      </c>
      <c r="Z1122" s="23" t="str">
        <f t="shared" ca="1" si="254"/>
        <v/>
      </c>
      <c r="AA1122" s="23" t="str">
        <f t="shared" ca="1" si="255"/>
        <v/>
      </c>
    </row>
    <row r="1123" spans="2:27" ht="27.75" customHeight="1" x14ac:dyDescent="0.2">
      <c r="B1123" s="7">
        <f t="shared" si="242"/>
        <v>1120</v>
      </c>
      <c r="C1123" s="7" t="str">
        <f t="shared" ca="1" si="252"/>
        <v/>
      </c>
      <c r="D1123" s="156" t="str">
        <f t="shared" ca="1" si="243"/>
        <v/>
      </c>
      <c r="E1123" s="157" t="str">
        <f t="shared" ca="1" si="244"/>
        <v/>
      </c>
      <c r="F1123" s="158" t="str">
        <f t="shared" ca="1" si="245"/>
        <v/>
      </c>
      <c r="G1123" s="159"/>
      <c r="H1123" s="159" t="str">
        <f>IF(G1123="","",INDEX(D.1[Quy cách],MATCH(G1123,D.1[Tên sản phẩm],0)))</f>
        <v/>
      </c>
      <c r="I1123" s="160" t="str">
        <f>IF(G1123="","",INDEX(D.1[ĐVT],MATCH(G1123,D.1[Tên sản phẩm],0)))</f>
        <v/>
      </c>
      <c r="J1123" s="162" t="str">
        <f>IF(G1123="","",INDEX(D.1[Đơn giá nhập
(Hàng tồn đầu kỳ)],MATCH(G1123,D.1[Tên sản phẩm],0)))</f>
        <v/>
      </c>
      <c r="K1123" s="162" t="str">
        <f t="shared" si="246"/>
        <v/>
      </c>
      <c r="L1123" s="159"/>
      <c r="M1123" s="163" t="str">
        <f t="shared" si="247"/>
        <v/>
      </c>
      <c r="N1123" s="164"/>
      <c r="O1123" s="162"/>
      <c r="P1123" s="163" t="str">
        <f t="shared" si="248"/>
        <v/>
      </c>
      <c r="Q1123" s="164" t="str">
        <f t="shared" ca="1" si="249"/>
        <v/>
      </c>
      <c r="R1123" s="163" t="str">
        <f t="shared" si="250"/>
        <v/>
      </c>
      <c r="S1123" s="163" t="str">
        <f ca="1">IF(AND(C1123&lt;&gt;"",C1123&lt;&gt;OFFSET(C1123,1,0)),SUMIFS(M.1[Giá có thuế],M.1[Số ĐK],C1123),"")</f>
        <v/>
      </c>
      <c r="T1123" s="159"/>
      <c r="U1123" s="161" t="str">
        <f>IF(T1123="","",'Thông Tin Chung'!$L$3)</f>
        <v/>
      </c>
      <c r="V1123" s="163" t="str">
        <f t="shared" ca="1" si="251"/>
        <v/>
      </c>
      <c r="W1123" s="165"/>
      <c r="X1123" s="155" t="str">
        <f ca="1">IF(C1123="","",IF(OR(D1123&lt;NgayBatDau,D1123&gt;NgayKetThuc),"Ngày tháng phải nằm trong kỳ báo cáo",IF(AND(F1123&lt;&gt;"",COUNTIF(D.3[Tên nhà cung cấp],F1123)=0),"Tên NCC chưa khai báo trong DSNCC",IF(AND(G1123&lt;&gt;"",COUNTIF(D.1[Tên sản phẩm],G1123)=0),"SP này chưa khai báo trong DSSP",""))))</f>
        <v/>
      </c>
      <c r="Y1123" s="23" t="str">
        <f t="shared" ca="1" si="253"/>
        <v/>
      </c>
      <c r="Z1123" s="23" t="str">
        <f t="shared" ca="1" si="254"/>
        <v/>
      </c>
      <c r="AA1123" s="23" t="str">
        <f t="shared" ca="1" si="255"/>
        <v/>
      </c>
    </row>
    <row r="1124" spans="2:27" ht="27.75" customHeight="1" x14ac:dyDescent="0.2">
      <c r="B1124" s="7">
        <f t="shared" si="242"/>
        <v>1121</v>
      </c>
      <c r="C1124" s="7" t="str">
        <f t="shared" ca="1" si="252"/>
        <v/>
      </c>
      <c r="D1124" s="156" t="str">
        <f t="shared" ca="1" si="243"/>
        <v/>
      </c>
      <c r="E1124" s="157" t="str">
        <f t="shared" ca="1" si="244"/>
        <v/>
      </c>
      <c r="F1124" s="158" t="str">
        <f t="shared" ca="1" si="245"/>
        <v/>
      </c>
      <c r="G1124" s="159"/>
      <c r="H1124" s="159" t="str">
        <f>IF(G1124="","",INDEX(D.1[Quy cách],MATCH(G1124,D.1[Tên sản phẩm],0)))</f>
        <v/>
      </c>
      <c r="I1124" s="160" t="str">
        <f>IF(G1124="","",INDEX(D.1[ĐVT],MATCH(G1124,D.1[Tên sản phẩm],0)))</f>
        <v/>
      </c>
      <c r="J1124" s="162" t="str">
        <f>IF(G1124="","",INDEX(D.1[Đơn giá nhập
(Hàng tồn đầu kỳ)],MATCH(G1124,D.1[Tên sản phẩm],0)))</f>
        <v/>
      </c>
      <c r="K1124" s="162" t="str">
        <f t="shared" si="246"/>
        <v/>
      </c>
      <c r="L1124" s="159"/>
      <c r="M1124" s="163" t="str">
        <f t="shared" si="247"/>
        <v/>
      </c>
      <c r="N1124" s="164"/>
      <c r="O1124" s="162"/>
      <c r="P1124" s="163" t="str">
        <f t="shared" si="248"/>
        <v/>
      </c>
      <c r="Q1124" s="164" t="str">
        <f t="shared" ca="1" si="249"/>
        <v/>
      </c>
      <c r="R1124" s="163" t="str">
        <f t="shared" si="250"/>
        <v/>
      </c>
      <c r="S1124" s="163" t="str">
        <f ca="1">IF(AND(C1124&lt;&gt;"",C1124&lt;&gt;OFFSET(C1124,1,0)),SUMIFS(M.1[Giá có thuế],M.1[Số ĐK],C1124),"")</f>
        <v/>
      </c>
      <c r="T1124" s="159"/>
      <c r="U1124" s="161" t="str">
        <f>IF(T1124="","",'Thông Tin Chung'!$L$3)</f>
        <v/>
      </c>
      <c r="V1124" s="163" t="str">
        <f t="shared" ca="1" si="251"/>
        <v/>
      </c>
      <c r="W1124" s="165"/>
      <c r="X1124" s="155" t="str">
        <f ca="1">IF(C1124="","",IF(OR(D1124&lt;NgayBatDau,D1124&gt;NgayKetThuc),"Ngày tháng phải nằm trong kỳ báo cáo",IF(AND(F1124&lt;&gt;"",COUNTIF(D.3[Tên nhà cung cấp],F1124)=0),"Tên NCC chưa khai báo trong DSNCC",IF(AND(G1124&lt;&gt;"",COUNTIF(D.1[Tên sản phẩm],G1124)=0),"SP này chưa khai báo trong DSSP",""))))</f>
        <v/>
      </c>
      <c r="Y1124" s="23" t="str">
        <f t="shared" ca="1" si="253"/>
        <v/>
      </c>
      <c r="Z1124" s="23" t="str">
        <f t="shared" ca="1" si="254"/>
        <v/>
      </c>
      <c r="AA1124" s="23" t="str">
        <f t="shared" ca="1" si="255"/>
        <v/>
      </c>
    </row>
    <row r="1125" spans="2:27" ht="27.75" customHeight="1" x14ac:dyDescent="0.2">
      <c r="B1125" s="7">
        <f t="shared" si="242"/>
        <v>1122</v>
      </c>
      <c r="C1125" s="7" t="str">
        <f t="shared" ca="1" si="252"/>
        <v/>
      </c>
      <c r="D1125" s="156" t="str">
        <f t="shared" ca="1" si="243"/>
        <v/>
      </c>
      <c r="E1125" s="157" t="str">
        <f t="shared" ca="1" si="244"/>
        <v/>
      </c>
      <c r="F1125" s="158" t="str">
        <f t="shared" ca="1" si="245"/>
        <v/>
      </c>
      <c r="G1125" s="159"/>
      <c r="H1125" s="159" t="str">
        <f>IF(G1125="","",INDEX(D.1[Quy cách],MATCH(G1125,D.1[Tên sản phẩm],0)))</f>
        <v/>
      </c>
      <c r="I1125" s="160" t="str">
        <f>IF(G1125="","",INDEX(D.1[ĐVT],MATCH(G1125,D.1[Tên sản phẩm],0)))</f>
        <v/>
      </c>
      <c r="J1125" s="162" t="str">
        <f>IF(G1125="","",INDEX(D.1[Đơn giá nhập
(Hàng tồn đầu kỳ)],MATCH(G1125,D.1[Tên sản phẩm],0)))</f>
        <v/>
      </c>
      <c r="K1125" s="162" t="str">
        <f t="shared" si="246"/>
        <v/>
      </c>
      <c r="L1125" s="159"/>
      <c r="M1125" s="163" t="str">
        <f t="shared" si="247"/>
        <v/>
      </c>
      <c r="N1125" s="164"/>
      <c r="O1125" s="162"/>
      <c r="P1125" s="163" t="str">
        <f t="shared" si="248"/>
        <v/>
      </c>
      <c r="Q1125" s="164" t="str">
        <f t="shared" ca="1" si="249"/>
        <v/>
      </c>
      <c r="R1125" s="163" t="str">
        <f t="shared" si="250"/>
        <v/>
      </c>
      <c r="S1125" s="163" t="str">
        <f ca="1">IF(AND(C1125&lt;&gt;"",C1125&lt;&gt;OFFSET(C1125,1,0)),SUMIFS(M.1[Giá có thuế],M.1[Số ĐK],C1125),"")</f>
        <v/>
      </c>
      <c r="T1125" s="159"/>
      <c r="U1125" s="161" t="str">
        <f>IF(T1125="","",'Thông Tin Chung'!$L$3)</f>
        <v/>
      </c>
      <c r="V1125" s="163" t="str">
        <f t="shared" ca="1" si="251"/>
        <v/>
      </c>
      <c r="W1125" s="165"/>
      <c r="X1125" s="155" t="str">
        <f ca="1">IF(C1125="","",IF(OR(D1125&lt;NgayBatDau,D1125&gt;NgayKetThuc),"Ngày tháng phải nằm trong kỳ báo cáo",IF(AND(F1125&lt;&gt;"",COUNTIF(D.3[Tên nhà cung cấp],F1125)=0),"Tên NCC chưa khai báo trong DSNCC",IF(AND(G1125&lt;&gt;"",COUNTIF(D.1[Tên sản phẩm],G1125)=0),"SP này chưa khai báo trong DSSP",""))))</f>
        <v/>
      </c>
      <c r="Y1125" s="23" t="str">
        <f t="shared" ca="1" si="253"/>
        <v/>
      </c>
      <c r="Z1125" s="23" t="str">
        <f t="shared" ca="1" si="254"/>
        <v/>
      </c>
      <c r="AA1125" s="23" t="str">
        <f t="shared" ca="1" si="255"/>
        <v/>
      </c>
    </row>
    <row r="1126" spans="2:27" ht="27.75" customHeight="1" x14ac:dyDescent="0.2">
      <c r="B1126" s="7">
        <f t="shared" si="242"/>
        <v>1123</v>
      </c>
      <c r="C1126" s="7" t="str">
        <f t="shared" ca="1" si="252"/>
        <v/>
      </c>
      <c r="D1126" s="156" t="str">
        <f t="shared" ca="1" si="243"/>
        <v/>
      </c>
      <c r="E1126" s="157" t="str">
        <f t="shared" ca="1" si="244"/>
        <v/>
      </c>
      <c r="F1126" s="158" t="str">
        <f t="shared" ca="1" si="245"/>
        <v/>
      </c>
      <c r="G1126" s="159"/>
      <c r="H1126" s="159" t="str">
        <f>IF(G1126="","",INDEX(D.1[Quy cách],MATCH(G1126,D.1[Tên sản phẩm],0)))</f>
        <v/>
      </c>
      <c r="I1126" s="160" t="str">
        <f>IF(G1126="","",INDEX(D.1[ĐVT],MATCH(G1126,D.1[Tên sản phẩm],0)))</f>
        <v/>
      </c>
      <c r="J1126" s="162" t="str">
        <f>IF(G1126="","",INDEX(D.1[Đơn giá nhập
(Hàng tồn đầu kỳ)],MATCH(G1126,D.1[Tên sản phẩm],0)))</f>
        <v/>
      </c>
      <c r="K1126" s="162" t="str">
        <f t="shared" si="246"/>
        <v/>
      </c>
      <c r="L1126" s="159"/>
      <c r="M1126" s="163" t="str">
        <f t="shared" si="247"/>
        <v/>
      </c>
      <c r="N1126" s="164"/>
      <c r="O1126" s="162"/>
      <c r="P1126" s="163" t="str">
        <f t="shared" si="248"/>
        <v/>
      </c>
      <c r="Q1126" s="164" t="str">
        <f t="shared" ca="1" si="249"/>
        <v/>
      </c>
      <c r="R1126" s="163" t="str">
        <f t="shared" si="250"/>
        <v/>
      </c>
      <c r="S1126" s="163" t="str">
        <f ca="1">IF(AND(C1126&lt;&gt;"",C1126&lt;&gt;OFFSET(C1126,1,0)),SUMIFS(M.1[Giá có thuế],M.1[Số ĐK],C1126),"")</f>
        <v/>
      </c>
      <c r="T1126" s="159"/>
      <c r="U1126" s="161" t="str">
        <f>IF(T1126="","",'Thông Tin Chung'!$L$3)</f>
        <v/>
      </c>
      <c r="V1126" s="163" t="str">
        <f t="shared" ca="1" si="251"/>
        <v/>
      </c>
      <c r="W1126" s="165"/>
      <c r="X1126" s="155" t="str">
        <f ca="1">IF(C1126="","",IF(OR(D1126&lt;NgayBatDau,D1126&gt;NgayKetThuc),"Ngày tháng phải nằm trong kỳ báo cáo",IF(AND(F1126&lt;&gt;"",COUNTIF(D.3[Tên nhà cung cấp],F1126)=0),"Tên NCC chưa khai báo trong DSNCC",IF(AND(G1126&lt;&gt;"",COUNTIF(D.1[Tên sản phẩm],G1126)=0),"SP này chưa khai báo trong DSSP",""))))</f>
        <v/>
      </c>
      <c r="Y1126" s="23" t="str">
        <f t="shared" ca="1" si="253"/>
        <v/>
      </c>
      <c r="Z1126" s="23" t="str">
        <f t="shared" ca="1" si="254"/>
        <v/>
      </c>
      <c r="AA1126" s="23" t="str">
        <f t="shared" ca="1" si="255"/>
        <v/>
      </c>
    </row>
    <row r="1127" spans="2:27" ht="27.75" customHeight="1" x14ac:dyDescent="0.2">
      <c r="B1127" s="7">
        <f t="shared" si="242"/>
        <v>1124</v>
      </c>
      <c r="C1127" s="7" t="str">
        <f t="shared" ca="1" si="252"/>
        <v/>
      </c>
      <c r="D1127" s="156" t="str">
        <f t="shared" ca="1" si="243"/>
        <v/>
      </c>
      <c r="E1127" s="157" t="str">
        <f t="shared" ca="1" si="244"/>
        <v/>
      </c>
      <c r="F1127" s="158" t="str">
        <f t="shared" ca="1" si="245"/>
        <v/>
      </c>
      <c r="G1127" s="159"/>
      <c r="H1127" s="159" t="str">
        <f>IF(G1127="","",INDEX(D.1[Quy cách],MATCH(G1127,D.1[Tên sản phẩm],0)))</f>
        <v/>
      </c>
      <c r="I1127" s="160" t="str">
        <f>IF(G1127="","",INDEX(D.1[ĐVT],MATCH(G1127,D.1[Tên sản phẩm],0)))</f>
        <v/>
      </c>
      <c r="J1127" s="162" t="str">
        <f>IF(G1127="","",INDEX(D.1[Đơn giá nhập
(Hàng tồn đầu kỳ)],MATCH(G1127,D.1[Tên sản phẩm],0)))</f>
        <v/>
      </c>
      <c r="K1127" s="162" t="str">
        <f t="shared" si="246"/>
        <v/>
      </c>
      <c r="L1127" s="159"/>
      <c r="M1127" s="163" t="str">
        <f t="shared" si="247"/>
        <v/>
      </c>
      <c r="N1127" s="164"/>
      <c r="O1127" s="162"/>
      <c r="P1127" s="163" t="str">
        <f t="shared" si="248"/>
        <v/>
      </c>
      <c r="Q1127" s="164" t="str">
        <f t="shared" ca="1" si="249"/>
        <v/>
      </c>
      <c r="R1127" s="163" t="str">
        <f t="shared" si="250"/>
        <v/>
      </c>
      <c r="S1127" s="163" t="str">
        <f ca="1">IF(AND(C1127&lt;&gt;"",C1127&lt;&gt;OFFSET(C1127,1,0)),SUMIFS(M.1[Giá có thuế],M.1[Số ĐK],C1127),"")</f>
        <v/>
      </c>
      <c r="T1127" s="159"/>
      <c r="U1127" s="161" t="str">
        <f>IF(T1127="","",'Thông Tin Chung'!$L$3)</f>
        <v/>
      </c>
      <c r="V1127" s="163" t="str">
        <f t="shared" ca="1" si="251"/>
        <v/>
      </c>
      <c r="W1127" s="165"/>
      <c r="X1127" s="155" t="str">
        <f ca="1">IF(C1127="","",IF(OR(D1127&lt;NgayBatDau,D1127&gt;NgayKetThuc),"Ngày tháng phải nằm trong kỳ báo cáo",IF(AND(F1127&lt;&gt;"",COUNTIF(D.3[Tên nhà cung cấp],F1127)=0),"Tên NCC chưa khai báo trong DSNCC",IF(AND(G1127&lt;&gt;"",COUNTIF(D.1[Tên sản phẩm],G1127)=0),"SP này chưa khai báo trong DSSP",""))))</f>
        <v/>
      </c>
      <c r="Y1127" s="23" t="str">
        <f t="shared" ca="1" si="253"/>
        <v/>
      </c>
      <c r="Z1127" s="23" t="str">
        <f t="shared" ca="1" si="254"/>
        <v/>
      </c>
      <c r="AA1127" s="23" t="str">
        <f t="shared" ca="1" si="255"/>
        <v/>
      </c>
    </row>
    <row r="1128" spans="2:27" ht="27.75" customHeight="1" x14ac:dyDescent="0.2">
      <c r="B1128" s="7">
        <f t="shared" si="242"/>
        <v>1125</v>
      </c>
      <c r="C1128" s="7" t="str">
        <f t="shared" ca="1" si="252"/>
        <v/>
      </c>
      <c r="D1128" s="156" t="str">
        <f t="shared" ca="1" si="243"/>
        <v/>
      </c>
      <c r="E1128" s="157" t="str">
        <f t="shared" ca="1" si="244"/>
        <v/>
      </c>
      <c r="F1128" s="158" t="str">
        <f t="shared" ca="1" si="245"/>
        <v/>
      </c>
      <c r="G1128" s="159"/>
      <c r="H1128" s="159" t="str">
        <f>IF(G1128="","",INDEX(D.1[Quy cách],MATCH(G1128,D.1[Tên sản phẩm],0)))</f>
        <v/>
      </c>
      <c r="I1128" s="160" t="str">
        <f>IF(G1128="","",INDEX(D.1[ĐVT],MATCH(G1128,D.1[Tên sản phẩm],0)))</f>
        <v/>
      </c>
      <c r="J1128" s="162" t="str">
        <f>IF(G1128="","",INDEX(D.1[Đơn giá nhập
(Hàng tồn đầu kỳ)],MATCH(G1128,D.1[Tên sản phẩm],0)))</f>
        <v/>
      </c>
      <c r="K1128" s="162" t="str">
        <f t="shared" si="246"/>
        <v/>
      </c>
      <c r="L1128" s="159"/>
      <c r="M1128" s="163" t="str">
        <f t="shared" si="247"/>
        <v/>
      </c>
      <c r="N1128" s="164"/>
      <c r="O1128" s="162"/>
      <c r="P1128" s="163" t="str">
        <f t="shared" si="248"/>
        <v/>
      </c>
      <c r="Q1128" s="164" t="str">
        <f t="shared" ca="1" si="249"/>
        <v/>
      </c>
      <c r="R1128" s="163" t="str">
        <f t="shared" si="250"/>
        <v/>
      </c>
      <c r="S1128" s="163" t="str">
        <f ca="1">IF(AND(C1128&lt;&gt;"",C1128&lt;&gt;OFFSET(C1128,1,0)),SUMIFS(M.1[Giá có thuế],M.1[Số ĐK],C1128),"")</f>
        <v/>
      </c>
      <c r="T1128" s="159"/>
      <c r="U1128" s="161" t="str">
        <f>IF(T1128="","",'Thông Tin Chung'!$L$3)</f>
        <v/>
      </c>
      <c r="V1128" s="163" t="str">
        <f t="shared" ca="1" si="251"/>
        <v/>
      </c>
      <c r="W1128" s="165"/>
      <c r="X1128" s="155" t="str">
        <f ca="1">IF(C1128="","",IF(OR(D1128&lt;NgayBatDau,D1128&gt;NgayKetThuc),"Ngày tháng phải nằm trong kỳ báo cáo",IF(AND(F1128&lt;&gt;"",COUNTIF(D.3[Tên nhà cung cấp],F1128)=0),"Tên NCC chưa khai báo trong DSNCC",IF(AND(G1128&lt;&gt;"",COUNTIF(D.1[Tên sản phẩm],G1128)=0),"SP này chưa khai báo trong DSSP",""))))</f>
        <v/>
      </c>
      <c r="Y1128" s="23" t="str">
        <f t="shared" ca="1" si="253"/>
        <v/>
      </c>
      <c r="Z1128" s="23" t="str">
        <f t="shared" ca="1" si="254"/>
        <v/>
      </c>
      <c r="AA1128" s="23" t="str">
        <f t="shared" ca="1" si="255"/>
        <v/>
      </c>
    </row>
    <row r="1129" spans="2:27" ht="27.75" customHeight="1" x14ac:dyDescent="0.2">
      <c r="B1129" s="7">
        <f t="shared" si="242"/>
        <v>1126</v>
      </c>
      <c r="C1129" s="7" t="str">
        <f t="shared" ca="1" si="252"/>
        <v/>
      </c>
      <c r="D1129" s="156" t="str">
        <f t="shared" ca="1" si="243"/>
        <v/>
      </c>
      <c r="E1129" s="157" t="str">
        <f t="shared" ca="1" si="244"/>
        <v/>
      </c>
      <c r="F1129" s="158" t="str">
        <f t="shared" ca="1" si="245"/>
        <v/>
      </c>
      <c r="G1129" s="159"/>
      <c r="H1129" s="159" t="str">
        <f>IF(G1129="","",INDEX(D.1[Quy cách],MATCH(G1129,D.1[Tên sản phẩm],0)))</f>
        <v/>
      </c>
      <c r="I1129" s="160" t="str">
        <f>IF(G1129="","",INDEX(D.1[ĐVT],MATCH(G1129,D.1[Tên sản phẩm],0)))</f>
        <v/>
      </c>
      <c r="J1129" s="162" t="str">
        <f>IF(G1129="","",INDEX(D.1[Đơn giá nhập
(Hàng tồn đầu kỳ)],MATCH(G1129,D.1[Tên sản phẩm],0)))</f>
        <v/>
      </c>
      <c r="K1129" s="162" t="str">
        <f t="shared" si="246"/>
        <v/>
      </c>
      <c r="L1129" s="159"/>
      <c r="M1129" s="163" t="str">
        <f t="shared" si="247"/>
        <v/>
      </c>
      <c r="N1129" s="164"/>
      <c r="O1129" s="162"/>
      <c r="P1129" s="163" t="str">
        <f t="shared" si="248"/>
        <v/>
      </c>
      <c r="Q1129" s="164" t="str">
        <f t="shared" ca="1" si="249"/>
        <v/>
      </c>
      <c r="R1129" s="163" t="str">
        <f t="shared" si="250"/>
        <v/>
      </c>
      <c r="S1129" s="163" t="str">
        <f ca="1">IF(AND(C1129&lt;&gt;"",C1129&lt;&gt;OFFSET(C1129,1,0)),SUMIFS(M.1[Giá có thuế],M.1[Số ĐK],C1129),"")</f>
        <v/>
      </c>
      <c r="T1129" s="159"/>
      <c r="U1129" s="161" t="str">
        <f>IF(T1129="","",'Thông Tin Chung'!$L$3)</f>
        <v/>
      </c>
      <c r="V1129" s="163" t="str">
        <f t="shared" ca="1" si="251"/>
        <v/>
      </c>
      <c r="W1129" s="165"/>
      <c r="X1129" s="155" t="str">
        <f ca="1">IF(C1129="","",IF(OR(D1129&lt;NgayBatDau,D1129&gt;NgayKetThuc),"Ngày tháng phải nằm trong kỳ báo cáo",IF(AND(F1129&lt;&gt;"",COUNTIF(D.3[Tên nhà cung cấp],F1129)=0),"Tên NCC chưa khai báo trong DSNCC",IF(AND(G1129&lt;&gt;"",COUNTIF(D.1[Tên sản phẩm],G1129)=0),"SP này chưa khai báo trong DSSP",""))))</f>
        <v/>
      </c>
      <c r="Y1129" s="23" t="str">
        <f t="shared" ca="1" si="253"/>
        <v/>
      </c>
      <c r="Z1129" s="23" t="str">
        <f t="shared" ca="1" si="254"/>
        <v/>
      </c>
      <c r="AA1129" s="23" t="str">
        <f t="shared" ca="1" si="255"/>
        <v/>
      </c>
    </row>
    <row r="1130" spans="2:27" ht="27.75" customHeight="1" x14ac:dyDescent="0.2">
      <c r="B1130" s="7">
        <f t="shared" si="242"/>
        <v>1127</v>
      </c>
      <c r="C1130" s="7" t="str">
        <f t="shared" ca="1" si="252"/>
        <v/>
      </c>
      <c r="D1130" s="156" t="str">
        <f t="shared" ca="1" si="243"/>
        <v/>
      </c>
      <c r="E1130" s="157" t="str">
        <f t="shared" ca="1" si="244"/>
        <v/>
      </c>
      <c r="F1130" s="158" t="str">
        <f t="shared" ca="1" si="245"/>
        <v/>
      </c>
      <c r="G1130" s="159"/>
      <c r="H1130" s="159" t="str">
        <f>IF(G1130="","",INDEX(D.1[Quy cách],MATCH(G1130,D.1[Tên sản phẩm],0)))</f>
        <v/>
      </c>
      <c r="I1130" s="160" t="str">
        <f>IF(G1130="","",INDEX(D.1[ĐVT],MATCH(G1130,D.1[Tên sản phẩm],0)))</f>
        <v/>
      </c>
      <c r="J1130" s="162" t="str">
        <f>IF(G1130="","",INDEX(D.1[Đơn giá nhập
(Hàng tồn đầu kỳ)],MATCH(G1130,D.1[Tên sản phẩm],0)))</f>
        <v/>
      </c>
      <c r="K1130" s="162" t="str">
        <f t="shared" si="246"/>
        <v/>
      </c>
      <c r="L1130" s="159"/>
      <c r="M1130" s="163" t="str">
        <f t="shared" si="247"/>
        <v/>
      </c>
      <c r="N1130" s="164"/>
      <c r="O1130" s="162"/>
      <c r="P1130" s="163" t="str">
        <f t="shared" si="248"/>
        <v/>
      </c>
      <c r="Q1130" s="164" t="str">
        <f t="shared" ca="1" si="249"/>
        <v/>
      </c>
      <c r="R1130" s="163" t="str">
        <f t="shared" si="250"/>
        <v/>
      </c>
      <c r="S1130" s="163" t="str">
        <f ca="1">IF(AND(C1130&lt;&gt;"",C1130&lt;&gt;OFFSET(C1130,1,0)),SUMIFS(M.1[Giá có thuế],M.1[Số ĐK],C1130),"")</f>
        <v/>
      </c>
      <c r="T1130" s="159"/>
      <c r="U1130" s="161" t="str">
        <f>IF(T1130="","",'Thông Tin Chung'!$L$3)</f>
        <v/>
      </c>
      <c r="V1130" s="163" t="str">
        <f t="shared" ca="1" si="251"/>
        <v/>
      </c>
      <c r="W1130" s="165"/>
      <c r="X1130" s="155" t="str">
        <f ca="1">IF(C1130="","",IF(OR(D1130&lt;NgayBatDau,D1130&gt;NgayKetThuc),"Ngày tháng phải nằm trong kỳ báo cáo",IF(AND(F1130&lt;&gt;"",COUNTIF(D.3[Tên nhà cung cấp],F1130)=0),"Tên NCC chưa khai báo trong DSNCC",IF(AND(G1130&lt;&gt;"",COUNTIF(D.1[Tên sản phẩm],G1130)=0),"SP này chưa khai báo trong DSSP",""))))</f>
        <v/>
      </c>
      <c r="Y1130" s="23" t="str">
        <f t="shared" ca="1" si="253"/>
        <v/>
      </c>
      <c r="Z1130" s="23" t="str">
        <f t="shared" ca="1" si="254"/>
        <v/>
      </c>
      <c r="AA1130" s="23" t="str">
        <f t="shared" ca="1" si="255"/>
        <v/>
      </c>
    </row>
    <row r="1131" spans="2:27" ht="27.75" customHeight="1" x14ac:dyDescent="0.2">
      <c r="B1131" s="7">
        <f t="shared" si="242"/>
        <v>1128</v>
      </c>
      <c r="C1131" s="7" t="str">
        <f t="shared" ca="1" si="252"/>
        <v/>
      </c>
      <c r="D1131" s="156" t="str">
        <f t="shared" ca="1" si="243"/>
        <v/>
      </c>
      <c r="E1131" s="157" t="str">
        <f t="shared" ca="1" si="244"/>
        <v/>
      </c>
      <c r="F1131" s="158" t="str">
        <f t="shared" ca="1" si="245"/>
        <v/>
      </c>
      <c r="G1131" s="159"/>
      <c r="H1131" s="159" t="str">
        <f>IF(G1131="","",INDEX(D.1[Quy cách],MATCH(G1131,D.1[Tên sản phẩm],0)))</f>
        <v/>
      </c>
      <c r="I1131" s="160" t="str">
        <f>IF(G1131="","",INDEX(D.1[ĐVT],MATCH(G1131,D.1[Tên sản phẩm],0)))</f>
        <v/>
      </c>
      <c r="J1131" s="162" t="str">
        <f>IF(G1131="","",INDEX(D.1[Đơn giá nhập
(Hàng tồn đầu kỳ)],MATCH(G1131,D.1[Tên sản phẩm],0)))</f>
        <v/>
      </c>
      <c r="K1131" s="162" t="str">
        <f t="shared" si="246"/>
        <v/>
      </c>
      <c r="L1131" s="159"/>
      <c r="M1131" s="163" t="str">
        <f t="shared" si="247"/>
        <v/>
      </c>
      <c r="N1131" s="164"/>
      <c r="O1131" s="162"/>
      <c r="P1131" s="163" t="str">
        <f t="shared" si="248"/>
        <v/>
      </c>
      <c r="Q1131" s="164" t="str">
        <f t="shared" ca="1" si="249"/>
        <v/>
      </c>
      <c r="R1131" s="163" t="str">
        <f t="shared" si="250"/>
        <v/>
      </c>
      <c r="S1131" s="163" t="str">
        <f ca="1">IF(AND(C1131&lt;&gt;"",C1131&lt;&gt;OFFSET(C1131,1,0)),SUMIFS(M.1[Giá có thuế],M.1[Số ĐK],C1131),"")</f>
        <v/>
      </c>
      <c r="T1131" s="159"/>
      <c r="U1131" s="161" t="str">
        <f>IF(T1131="","",'Thông Tin Chung'!$L$3)</f>
        <v/>
      </c>
      <c r="V1131" s="163" t="str">
        <f t="shared" ca="1" si="251"/>
        <v/>
      </c>
      <c r="W1131" s="165"/>
      <c r="X1131" s="155" t="str">
        <f ca="1">IF(C1131="","",IF(OR(D1131&lt;NgayBatDau,D1131&gt;NgayKetThuc),"Ngày tháng phải nằm trong kỳ báo cáo",IF(AND(F1131&lt;&gt;"",COUNTIF(D.3[Tên nhà cung cấp],F1131)=0),"Tên NCC chưa khai báo trong DSNCC",IF(AND(G1131&lt;&gt;"",COUNTIF(D.1[Tên sản phẩm],G1131)=0),"SP này chưa khai báo trong DSSP",""))))</f>
        <v/>
      </c>
      <c r="Y1131" s="23" t="str">
        <f t="shared" ca="1" si="253"/>
        <v/>
      </c>
      <c r="Z1131" s="23" t="str">
        <f t="shared" ca="1" si="254"/>
        <v/>
      </c>
      <c r="AA1131" s="23" t="str">
        <f t="shared" ca="1" si="255"/>
        <v/>
      </c>
    </row>
    <row r="1132" spans="2:27" ht="27.75" customHeight="1" x14ac:dyDescent="0.2">
      <c r="B1132" s="7">
        <f t="shared" si="242"/>
        <v>1129</v>
      </c>
      <c r="C1132" s="7" t="str">
        <f t="shared" ca="1" si="252"/>
        <v/>
      </c>
      <c r="D1132" s="156" t="str">
        <f t="shared" ca="1" si="243"/>
        <v/>
      </c>
      <c r="E1132" s="157" t="str">
        <f t="shared" ca="1" si="244"/>
        <v/>
      </c>
      <c r="F1132" s="158" t="str">
        <f t="shared" ca="1" si="245"/>
        <v/>
      </c>
      <c r="G1132" s="159"/>
      <c r="H1132" s="159" t="str">
        <f>IF(G1132="","",INDEX(D.1[Quy cách],MATCH(G1132,D.1[Tên sản phẩm],0)))</f>
        <v/>
      </c>
      <c r="I1132" s="160" t="str">
        <f>IF(G1132="","",INDEX(D.1[ĐVT],MATCH(G1132,D.1[Tên sản phẩm],0)))</f>
        <v/>
      </c>
      <c r="J1132" s="162" t="str">
        <f>IF(G1132="","",INDEX(D.1[Đơn giá nhập
(Hàng tồn đầu kỳ)],MATCH(G1132,D.1[Tên sản phẩm],0)))</f>
        <v/>
      </c>
      <c r="K1132" s="162" t="str">
        <f t="shared" si="246"/>
        <v/>
      </c>
      <c r="L1132" s="159"/>
      <c r="M1132" s="163" t="str">
        <f t="shared" si="247"/>
        <v/>
      </c>
      <c r="N1132" s="164"/>
      <c r="O1132" s="162"/>
      <c r="P1132" s="163" t="str">
        <f t="shared" si="248"/>
        <v/>
      </c>
      <c r="Q1132" s="164" t="str">
        <f t="shared" ca="1" si="249"/>
        <v/>
      </c>
      <c r="R1132" s="163" t="str">
        <f t="shared" si="250"/>
        <v/>
      </c>
      <c r="S1132" s="163" t="str">
        <f ca="1">IF(AND(C1132&lt;&gt;"",C1132&lt;&gt;OFFSET(C1132,1,0)),SUMIFS(M.1[Giá có thuế],M.1[Số ĐK],C1132),"")</f>
        <v/>
      </c>
      <c r="T1132" s="159"/>
      <c r="U1132" s="161" t="str">
        <f>IF(T1132="","",'Thông Tin Chung'!$L$3)</f>
        <v/>
      </c>
      <c r="V1132" s="163" t="str">
        <f t="shared" ca="1" si="251"/>
        <v/>
      </c>
      <c r="W1132" s="165"/>
      <c r="X1132" s="155" t="str">
        <f ca="1">IF(C1132="","",IF(OR(D1132&lt;NgayBatDau,D1132&gt;NgayKetThuc),"Ngày tháng phải nằm trong kỳ báo cáo",IF(AND(F1132&lt;&gt;"",COUNTIF(D.3[Tên nhà cung cấp],F1132)=0),"Tên NCC chưa khai báo trong DSNCC",IF(AND(G1132&lt;&gt;"",COUNTIF(D.1[Tên sản phẩm],G1132)=0),"SP này chưa khai báo trong DSSP",""))))</f>
        <v/>
      </c>
      <c r="Y1132" s="23" t="str">
        <f t="shared" ca="1" si="253"/>
        <v/>
      </c>
      <c r="Z1132" s="23" t="str">
        <f t="shared" ca="1" si="254"/>
        <v/>
      </c>
      <c r="AA1132" s="23" t="str">
        <f t="shared" ca="1" si="255"/>
        <v/>
      </c>
    </row>
    <row r="1133" spans="2:27" ht="27.75" customHeight="1" x14ac:dyDescent="0.2">
      <c r="B1133" s="7">
        <f t="shared" si="242"/>
        <v>1130</v>
      </c>
      <c r="C1133" s="7" t="str">
        <f t="shared" ca="1" si="252"/>
        <v/>
      </c>
      <c r="D1133" s="156" t="str">
        <f t="shared" ca="1" si="243"/>
        <v/>
      </c>
      <c r="E1133" s="157" t="str">
        <f t="shared" ca="1" si="244"/>
        <v/>
      </c>
      <c r="F1133" s="158" t="str">
        <f t="shared" ca="1" si="245"/>
        <v/>
      </c>
      <c r="G1133" s="159"/>
      <c r="H1133" s="159" t="str">
        <f>IF(G1133="","",INDEX(D.1[Quy cách],MATCH(G1133,D.1[Tên sản phẩm],0)))</f>
        <v/>
      </c>
      <c r="I1133" s="160" t="str">
        <f>IF(G1133="","",INDEX(D.1[ĐVT],MATCH(G1133,D.1[Tên sản phẩm],0)))</f>
        <v/>
      </c>
      <c r="J1133" s="162" t="str">
        <f>IF(G1133="","",INDEX(D.1[Đơn giá nhập
(Hàng tồn đầu kỳ)],MATCH(G1133,D.1[Tên sản phẩm],0)))</f>
        <v/>
      </c>
      <c r="K1133" s="162" t="str">
        <f t="shared" si="246"/>
        <v/>
      </c>
      <c r="L1133" s="159"/>
      <c r="M1133" s="163" t="str">
        <f t="shared" si="247"/>
        <v/>
      </c>
      <c r="N1133" s="164"/>
      <c r="O1133" s="162"/>
      <c r="P1133" s="163" t="str">
        <f t="shared" si="248"/>
        <v/>
      </c>
      <c r="Q1133" s="164" t="str">
        <f t="shared" ca="1" si="249"/>
        <v/>
      </c>
      <c r="R1133" s="163" t="str">
        <f t="shared" si="250"/>
        <v/>
      </c>
      <c r="S1133" s="163" t="str">
        <f ca="1">IF(AND(C1133&lt;&gt;"",C1133&lt;&gt;OFFSET(C1133,1,0)),SUMIFS(M.1[Giá có thuế],M.1[Số ĐK],C1133),"")</f>
        <v/>
      </c>
      <c r="T1133" s="159"/>
      <c r="U1133" s="161" t="str">
        <f>IF(T1133="","",'Thông Tin Chung'!$L$3)</f>
        <v/>
      </c>
      <c r="V1133" s="163" t="str">
        <f t="shared" ca="1" si="251"/>
        <v/>
      </c>
      <c r="W1133" s="165"/>
      <c r="X1133" s="155" t="str">
        <f ca="1">IF(C1133="","",IF(OR(D1133&lt;NgayBatDau,D1133&gt;NgayKetThuc),"Ngày tháng phải nằm trong kỳ báo cáo",IF(AND(F1133&lt;&gt;"",COUNTIF(D.3[Tên nhà cung cấp],F1133)=0),"Tên NCC chưa khai báo trong DSNCC",IF(AND(G1133&lt;&gt;"",COUNTIF(D.1[Tên sản phẩm],G1133)=0),"SP này chưa khai báo trong DSSP",""))))</f>
        <v/>
      </c>
      <c r="Y1133" s="23" t="str">
        <f t="shared" ca="1" si="253"/>
        <v/>
      </c>
      <c r="Z1133" s="23" t="str">
        <f t="shared" ca="1" si="254"/>
        <v/>
      </c>
      <c r="AA1133" s="23" t="str">
        <f t="shared" ca="1" si="255"/>
        <v/>
      </c>
    </row>
    <row r="1134" spans="2:27" ht="27.75" customHeight="1" x14ac:dyDescent="0.2">
      <c r="B1134" s="7">
        <f t="shared" si="242"/>
        <v>1131</v>
      </c>
      <c r="C1134" s="7" t="str">
        <f t="shared" ca="1" si="252"/>
        <v/>
      </c>
      <c r="D1134" s="156" t="str">
        <f t="shared" ca="1" si="243"/>
        <v/>
      </c>
      <c r="E1134" s="157" t="str">
        <f t="shared" ca="1" si="244"/>
        <v/>
      </c>
      <c r="F1134" s="158" t="str">
        <f t="shared" ca="1" si="245"/>
        <v/>
      </c>
      <c r="G1134" s="159"/>
      <c r="H1134" s="159" t="str">
        <f>IF(G1134="","",INDEX(D.1[Quy cách],MATCH(G1134,D.1[Tên sản phẩm],0)))</f>
        <v/>
      </c>
      <c r="I1134" s="160" t="str">
        <f>IF(G1134="","",INDEX(D.1[ĐVT],MATCH(G1134,D.1[Tên sản phẩm],0)))</f>
        <v/>
      </c>
      <c r="J1134" s="162" t="str">
        <f>IF(G1134="","",INDEX(D.1[Đơn giá nhập
(Hàng tồn đầu kỳ)],MATCH(G1134,D.1[Tên sản phẩm],0)))</f>
        <v/>
      </c>
      <c r="K1134" s="162" t="str">
        <f t="shared" si="246"/>
        <v/>
      </c>
      <c r="L1134" s="159"/>
      <c r="M1134" s="163" t="str">
        <f t="shared" si="247"/>
        <v/>
      </c>
      <c r="N1134" s="164"/>
      <c r="O1134" s="162"/>
      <c r="P1134" s="163" t="str">
        <f t="shared" si="248"/>
        <v/>
      </c>
      <c r="Q1134" s="164" t="str">
        <f t="shared" ca="1" si="249"/>
        <v/>
      </c>
      <c r="R1134" s="163" t="str">
        <f t="shared" si="250"/>
        <v/>
      </c>
      <c r="S1134" s="163" t="str">
        <f ca="1">IF(AND(C1134&lt;&gt;"",C1134&lt;&gt;OFFSET(C1134,1,0)),SUMIFS(M.1[Giá có thuế],M.1[Số ĐK],C1134),"")</f>
        <v/>
      </c>
      <c r="T1134" s="159"/>
      <c r="U1134" s="161" t="str">
        <f>IF(T1134="","",'Thông Tin Chung'!$L$3)</f>
        <v/>
      </c>
      <c r="V1134" s="163" t="str">
        <f t="shared" ca="1" si="251"/>
        <v/>
      </c>
      <c r="W1134" s="165"/>
      <c r="X1134" s="155" t="str">
        <f ca="1">IF(C1134="","",IF(OR(D1134&lt;NgayBatDau,D1134&gt;NgayKetThuc),"Ngày tháng phải nằm trong kỳ báo cáo",IF(AND(F1134&lt;&gt;"",COUNTIF(D.3[Tên nhà cung cấp],F1134)=0),"Tên NCC chưa khai báo trong DSNCC",IF(AND(G1134&lt;&gt;"",COUNTIF(D.1[Tên sản phẩm],G1134)=0),"SP này chưa khai báo trong DSSP",""))))</f>
        <v/>
      </c>
      <c r="Y1134" s="23" t="str">
        <f t="shared" ca="1" si="253"/>
        <v/>
      </c>
      <c r="Z1134" s="23" t="str">
        <f t="shared" ca="1" si="254"/>
        <v/>
      </c>
      <c r="AA1134" s="23" t="str">
        <f t="shared" ca="1" si="255"/>
        <v/>
      </c>
    </row>
    <row r="1135" spans="2:27" ht="27.75" customHeight="1" x14ac:dyDescent="0.2">
      <c r="B1135" s="7">
        <f t="shared" si="242"/>
        <v>1132</v>
      </c>
      <c r="C1135" s="7" t="str">
        <f t="shared" ca="1" si="252"/>
        <v/>
      </c>
      <c r="D1135" s="156" t="str">
        <f t="shared" ca="1" si="243"/>
        <v/>
      </c>
      <c r="E1135" s="157" t="str">
        <f t="shared" ca="1" si="244"/>
        <v/>
      </c>
      <c r="F1135" s="158" t="str">
        <f t="shared" ca="1" si="245"/>
        <v/>
      </c>
      <c r="G1135" s="159"/>
      <c r="H1135" s="159" t="str">
        <f>IF(G1135="","",INDEX(D.1[Quy cách],MATCH(G1135,D.1[Tên sản phẩm],0)))</f>
        <v/>
      </c>
      <c r="I1135" s="160" t="str">
        <f>IF(G1135="","",INDEX(D.1[ĐVT],MATCH(G1135,D.1[Tên sản phẩm],0)))</f>
        <v/>
      </c>
      <c r="J1135" s="162" t="str">
        <f>IF(G1135="","",INDEX(D.1[Đơn giá nhập
(Hàng tồn đầu kỳ)],MATCH(G1135,D.1[Tên sản phẩm],0)))</f>
        <v/>
      </c>
      <c r="K1135" s="162" t="str">
        <f t="shared" si="246"/>
        <v/>
      </c>
      <c r="L1135" s="159"/>
      <c r="M1135" s="163" t="str">
        <f t="shared" si="247"/>
        <v/>
      </c>
      <c r="N1135" s="164"/>
      <c r="O1135" s="162"/>
      <c r="P1135" s="163" t="str">
        <f t="shared" si="248"/>
        <v/>
      </c>
      <c r="Q1135" s="164" t="str">
        <f t="shared" ca="1" si="249"/>
        <v/>
      </c>
      <c r="R1135" s="163" t="str">
        <f t="shared" si="250"/>
        <v/>
      </c>
      <c r="S1135" s="163" t="str">
        <f ca="1">IF(AND(C1135&lt;&gt;"",C1135&lt;&gt;OFFSET(C1135,1,0)),SUMIFS(M.1[Giá có thuế],M.1[Số ĐK],C1135),"")</f>
        <v/>
      </c>
      <c r="T1135" s="159"/>
      <c r="U1135" s="161" t="str">
        <f>IF(T1135="","",'Thông Tin Chung'!$L$3)</f>
        <v/>
      </c>
      <c r="V1135" s="163" t="str">
        <f t="shared" ca="1" si="251"/>
        <v/>
      </c>
      <c r="W1135" s="165"/>
      <c r="X1135" s="155" t="str">
        <f ca="1">IF(C1135="","",IF(OR(D1135&lt;NgayBatDau,D1135&gt;NgayKetThuc),"Ngày tháng phải nằm trong kỳ báo cáo",IF(AND(F1135&lt;&gt;"",COUNTIF(D.3[Tên nhà cung cấp],F1135)=0),"Tên NCC chưa khai báo trong DSNCC",IF(AND(G1135&lt;&gt;"",COUNTIF(D.1[Tên sản phẩm],G1135)=0),"SP này chưa khai báo trong DSSP",""))))</f>
        <v/>
      </c>
      <c r="Y1135" s="23" t="str">
        <f t="shared" ca="1" si="253"/>
        <v/>
      </c>
      <c r="Z1135" s="23" t="str">
        <f t="shared" ca="1" si="254"/>
        <v/>
      </c>
      <c r="AA1135" s="23" t="str">
        <f t="shared" ca="1" si="255"/>
        <v/>
      </c>
    </row>
    <row r="1136" spans="2:27" ht="27.75" customHeight="1" x14ac:dyDescent="0.2">
      <c r="B1136" s="7">
        <f t="shared" si="242"/>
        <v>1133</v>
      </c>
      <c r="C1136" s="7" t="str">
        <f t="shared" ca="1" si="252"/>
        <v/>
      </c>
      <c r="D1136" s="156" t="str">
        <f t="shared" ca="1" si="243"/>
        <v/>
      </c>
      <c r="E1136" s="157" t="str">
        <f t="shared" ca="1" si="244"/>
        <v/>
      </c>
      <c r="F1136" s="158" t="str">
        <f t="shared" ca="1" si="245"/>
        <v/>
      </c>
      <c r="G1136" s="159"/>
      <c r="H1136" s="159" t="str">
        <f>IF(G1136="","",INDEX(D.1[Quy cách],MATCH(G1136,D.1[Tên sản phẩm],0)))</f>
        <v/>
      </c>
      <c r="I1136" s="160" t="str">
        <f>IF(G1136="","",INDEX(D.1[ĐVT],MATCH(G1136,D.1[Tên sản phẩm],0)))</f>
        <v/>
      </c>
      <c r="J1136" s="162" t="str">
        <f>IF(G1136="","",INDEX(D.1[Đơn giá nhập
(Hàng tồn đầu kỳ)],MATCH(G1136,D.1[Tên sản phẩm],0)))</f>
        <v/>
      </c>
      <c r="K1136" s="162" t="str">
        <f t="shared" si="246"/>
        <v/>
      </c>
      <c r="L1136" s="159"/>
      <c r="M1136" s="163" t="str">
        <f t="shared" si="247"/>
        <v/>
      </c>
      <c r="N1136" s="164"/>
      <c r="O1136" s="162"/>
      <c r="P1136" s="163" t="str">
        <f t="shared" si="248"/>
        <v/>
      </c>
      <c r="Q1136" s="164" t="str">
        <f t="shared" ca="1" si="249"/>
        <v/>
      </c>
      <c r="R1136" s="163" t="str">
        <f t="shared" si="250"/>
        <v/>
      </c>
      <c r="S1136" s="163" t="str">
        <f ca="1">IF(AND(C1136&lt;&gt;"",C1136&lt;&gt;OFFSET(C1136,1,0)),SUMIFS(M.1[Giá có thuế],M.1[Số ĐK],C1136),"")</f>
        <v/>
      </c>
      <c r="T1136" s="159"/>
      <c r="U1136" s="161" t="str">
        <f>IF(T1136="","",'Thông Tin Chung'!$L$3)</f>
        <v/>
      </c>
      <c r="V1136" s="163" t="str">
        <f t="shared" ca="1" si="251"/>
        <v/>
      </c>
      <c r="W1136" s="165"/>
      <c r="X1136" s="155" t="str">
        <f ca="1">IF(C1136="","",IF(OR(D1136&lt;NgayBatDau,D1136&gt;NgayKetThuc),"Ngày tháng phải nằm trong kỳ báo cáo",IF(AND(F1136&lt;&gt;"",COUNTIF(D.3[Tên nhà cung cấp],F1136)=0),"Tên NCC chưa khai báo trong DSNCC",IF(AND(G1136&lt;&gt;"",COUNTIF(D.1[Tên sản phẩm],G1136)=0),"SP này chưa khai báo trong DSSP",""))))</f>
        <v/>
      </c>
      <c r="Y1136" s="23" t="str">
        <f t="shared" ca="1" si="253"/>
        <v/>
      </c>
      <c r="Z1136" s="23" t="str">
        <f t="shared" ca="1" si="254"/>
        <v/>
      </c>
      <c r="AA1136" s="23" t="str">
        <f t="shared" ca="1" si="255"/>
        <v/>
      </c>
    </row>
    <row r="1137" spans="2:27" ht="27.75" customHeight="1" x14ac:dyDescent="0.2">
      <c r="B1137" s="7">
        <f t="shared" si="242"/>
        <v>1134</v>
      </c>
      <c r="C1137" s="7" t="str">
        <f t="shared" ca="1" si="252"/>
        <v/>
      </c>
      <c r="D1137" s="156" t="str">
        <f t="shared" ca="1" si="243"/>
        <v/>
      </c>
      <c r="E1137" s="157" t="str">
        <f t="shared" ca="1" si="244"/>
        <v/>
      </c>
      <c r="F1137" s="158" t="str">
        <f t="shared" ca="1" si="245"/>
        <v/>
      </c>
      <c r="G1137" s="159"/>
      <c r="H1137" s="159" t="str">
        <f>IF(G1137="","",INDEX(D.1[Quy cách],MATCH(G1137,D.1[Tên sản phẩm],0)))</f>
        <v/>
      </c>
      <c r="I1137" s="160" t="str">
        <f>IF(G1137="","",INDEX(D.1[ĐVT],MATCH(G1137,D.1[Tên sản phẩm],0)))</f>
        <v/>
      </c>
      <c r="J1137" s="162" t="str">
        <f>IF(G1137="","",INDEX(D.1[Đơn giá nhập
(Hàng tồn đầu kỳ)],MATCH(G1137,D.1[Tên sản phẩm],0)))</f>
        <v/>
      </c>
      <c r="K1137" s="162" t="str">
        <f t="shared" si="246"/>
        <v/>
      </c>
      <c r="L1137" s="159"/>
      <c r="M1137" s="163" t="str">
        <f t="shared" si="247"/>
        <v/>
      </c>
      <c r="N1137" s="164"/>
      <c r="O1137" s="162"/>
      <c r="P1137" s="163" t="str">
        <f t="shared" si="248"/>
        <v/>
      </c>
      <c r="Q1137" s="164" t="str">
        <f t="shared" ca="1" si="249"/>
        <v/>
      </c>
      <c r="R1137" s="163" t="str">
        <f t="shared" si="250"/>
        <v/>
      </c>
      <c r="S1137" s="163" t="str">
        <f ca="1">IF(AND(C1137&lt;&gt;"",C1137&lt;&gt;OFFSET(C1137,1,0)),SUMIFS(M.1[Giá có thuế],M.1[Số ĐK],C1137),"")</f>
        <v/>
      </c>
      <c r="T1137" s="159"/>
      <c r="U1137" s="161" t="str">
        <f>IF(T1137="","",'Thông Tin Chung'!$L$3)</f>
        <v/>
      </c>
      <c r="V1137" s="163" t="str">
        <f t="shared" ca="1" si="251"/>
        <v/>
      </c>
      <c r="W1137" s="165"/>
      <c r="X1137" s="155" t="str">
        <f ca="1">IF(C1137="","",IF(OR(D1137&lt;NgayBatDau,D1137&gt;NgayKetThuc),"Ngày tháng phải nằm trong kỳ báo cáo",IF(AND(F1137&lt;&gt;"",COUNTIF(D.3[Tên nhà cung cấp],F1137)=0),"Tên NCC chưa khai báo trong DSNCC",IF(AND(G1137&lt;&gt;"",COUNTIF(D.1[Tên sản phẩm],G1137)=0),"SP này chưa khai báo trong DSSP",""))))</f>
        <v/>
      </c>
      <c r="Y1137" s="23" t="str">
        <f t="shared" ca="1" si="253"/>
        <v/>
      </c>
      <c r="Z1137" s="23" t="str">
        <f t="shared" ca="1" si="254"/>
        <v/>
      </c>
      <c r="AA1137" s="23" t="str">
        <f t="shared" ca="1" si="255"/>
        <v/>
      </c>
    </row>
    <row r="1138" spans="2:27" ht="27.75" customHeight="1" x14ac:dyDescent="0.2">
      <c r="B1138" s="7">
        <f t="shared" si="242"/>
        <v>1135</v>
      </c>
      <c r="C1138" s="7" t="str">
        <f t="shared" ca="1" si="252"/>
        <v/>
      </c>
      <c r="D1138" s="156" t="str">
        <f t="shared" ca="1" si="243"/>
        <v/>
      </c>
      <c r="E1138" s="157" t="str">
        <f t="shared" ca="1" si="244"/>
        <v/>
      </c>
      <c r="F1138" s="158" t="str">
        <f t="shared" ca="1" si="245"/>
        <v/>
      </c>
      <c r="G1138" s="159"/>
      <c r="H1138" s="159" t="str">
        <f>IF(G1138="","",INDEX(D.1[Quy cách],MATCH(G1138,D.1[Tên sản phẩm],0)))</f>
        <v/>
      </c>
      <c r="I1138" s="160" t="str">
        <f>IF(G1138="","",INDEX(D.1[ĐVT],MATCH(G1138,D.1[Tên sản phẩm],0)))</f>
        <v/>
      </c>
      <c r="J1138" s="162" t="str">
        <f>IF(G1138="","",INDEX(D.1[Đơn giá nhập
(Hàng tồn đầu kỳ)],MATCH(G1138,D.1[Tên sản phẩm],0)))</f>
        <v/>
      </c>
      <c r="K1138" s="162" t="str">
        <f t="shared" si="246"/>
        <v/>
      </c>
      <c r="L1138" s="159"/>
      <c r="M1138" s="163" t="str">
        <f t="shared" si="247"/>
        <v/>
      </c>
      <c r="N1138" s="164"/>
      <c r="O1138" s="162"/>
      <c r="P1138" s="163" t="str">
        <f t="shared" si="248"/>
        <v/>
      </c>
      <c r="Q1138" s="164" t="str">
        <f t="shared" ca="1" si="249"/>
        <v/>
      </c>
      <c r="R1138" s="163" t="str">
        <f t="shared" si="250"/>
        <v/>
      </c>
      <c r="S1138" s="163" t="str">
        <f ca="1">IF(AND(C1138&lt;&gt;"",C1138&lt;&gt;OFFSET(C1138,1,0)),SUMIFS(M.1[Giá có thuế],M.1[Số ĐK],C1138),"")</f>
        <v/>
      </c>
      <c r="T1138" s="159"/>
      <c r="U1138" s="161" t="str">
        <f>IF(T1138="","",'Thông Tin Chung'!$L$3)</f>
        <v/>
      </c>
      <c r="V1138" s="163" t="str">
        <f t="shared" ca="1" si="251"/>
        <v/>
      </c>
      <c r="W1138" s="165"/>
      <c r="X1138" s="155" t="str">
        <f ca="1">IF(C1138="","",IF(OR(D1138&lt;NgayBatDau,D1138&gt;NgayKetThuc),"Ngày tháng phải nằm trong kỳ báo cáo",IF(AND(F1138&lt;&gt;"",COUNTIF(D.3[Tên nhà cung cấp],F1138)=0),"Tên NCC chưa khai báo trong DSNCC",IF(AND(G1138&lt;&gt;"",COUNTIF(D.1[Tên sản phẩm],G1138)=0),"SP này chưa khai báo trong DSSP",""))))</f>
        <v/>
      </c>
      <c r="Y1138" s="23" t="str">
        <f t="shared" ca="1" si="253"/>
        <v/>
      </c>
      <c r="Z1138" s="23" t="str">
        <f t="shared" ca="1" si="254"/>
        <v/>
      </c>
      <c r="AA1138" s="23" t="str">
        <f t="shared" ca="1" si="255"/>
        <v/>
      </c>
    </row>
    <row r="1139" spans="2:27" ht="27.75" customHeight="1" x14ac:dyDescent="0.2">
      <c r="B1139" s="7">
        <f t="shared" si="242"/>
        <v>1136</v>
      </c>
      <c r="C1139" s="7" t="str">
        <f t="shared" ca="1" si="252"/>
        <v/>
      </c>
      <c r="D1139" s="156" t="str">
        <f t="shared" ca="1" si="243"/>
        <v/>
      </c>
      <c r="E1139" s="157" t="str">
        <f t="shared" ca="1" si="244"/>
        <v/>
      </c>
      <c r="F1139" s="158" t="str">
        <f t="shared" ca="1" si="245"/>
        <v/>
      </c>
      <c r="G1139" s="159"/>
      <c r="H1139" s="159" t="str">
        <f>IF(G1139="","",INDEX(D.1[Quy cách],MATCH(G1139,D.1[Tên sản phẩm],0)))</f>
        <v/>
      </c>
      <c r="I1139" s="160" t="str">
        <f>IF(G1139="","",INDEX(D.1[ĐVT],MATCH(G1139,D.1[Tên sản phẩm],0)))</f>
        <v/>
      </c>
      <c r="J1139" s="162" t="str">
        <f>IF(G1139="","",INDEX(D.1[Đơn giá nhập
(Hàng tồn đầu kỳ)],MATCH(G1139,D.1[Tên sản phẩm],0)))</f>
        <v/>
      </c>
      <c r="K1139" s="162" t="str">
        <f t="shared" si="246"/>
        <v/>
      </c>
      <c r="L1139" s="159"/>
      <c r="M1139" s="163" t="str">
        <f t="shared" si="247"/>
        <v/>
      </c>
      <c r="N1139" s="164"/>
      <c r="O1139" s="162"/>
      <c r="P1139" s="163" t="str">
        <f t="shared" si="248"/>
        <v/>
      </c>
      <c r="Q1139" s="164" t="str">
        <f t="shared" ca="1" si="249"/>
        <v/>
      </c>
      <c r="R1139" s="163" t="str">
        <f t="shared" si="250"/>
        <v/>
      </c>
      <c r="S1139" s="163" t="str">
        <f ca="1">IF(AND(C1139&lt;&gt;"",C1139&lt;&gt;OFFSET(C1139,1,0)),SUMIFS(M.1[Giá có thuế],M.1[Số ĐK],C1139),"")</f>
        <v/>
      </c>
      <c r="T1139" s="159"/>
      <c r="U1139" s="161" t="str">
        <f>IF(T1139="","",'Thông Tin Chung'!$L$3)</f>
        <v/>
      </c>
      <c r="V1139" s="163" t="str">
        <f t="shared" ca="1" si="251"/>
        <v/>
      </c>
      <c r="W1139" s="165"/>
      <c r="X1139" s="155" t="str">
        <f ca="1">IF(C1139="","",IF(OR(D1139&lt;NgayBatDau,D1139&gt;NgayKetThuc),"Ngày tháng phải nằm trong kỳ báo cáo",IF(AND(F1139&lt;&gt;"",COUNTIF(D.3[Tên nhà cung cấp],F1139)=0),"Tên NCC chưa khai báo trong DSNCC",IF(AND(G1139&lt;&gt;"",COUNTIF(D.1[Tên sản phẩm],G1139)=0),"SP này chưa khai báo trong DSSP",""))))</f>
        <v/>
      </c>
      <c r="Y1139" s="23" t="str">
        <f t="shared" ca="1" si="253"/>
        <v/>
      </c>
      <c r="Z1139" s="23" t="str">
        <f t="shared" ca="1" si="254"/>
        <v/>
      </c>
      <c r="AA1139" s="23" t="str">
        <f t="shared" ca="1" si="255"/>
        <v/>
      </c>
    </row>
    <row r="1140" spans="2:27" ht="27.75" customHeight="1" x14ac:dyDescent="0.2">
      <c r="B1140" s="7">
        <f t="shared" si="242"/>
        <v>1137</v>
      </c>
      <c r="C1140" s="7" t="str">
        <f t="shared" ca="1" si="252"/>
        <v/>
      </c>
      <c r="D1140" s="156" t="str">
        <f t="shared" ca="1" si="243"/>
        <v/>
      </c>
      <c r="E1140" s="157" t="str">
        <f t="shared" ca="1" si="244"/>
        <v/>
      </c>
      <c r="F1140" s="158" t="str">
        <f t="shared" ca="1" si="245"/>
        <v/>
      </c>
      <c r="G1140" s="159"/>
      <c r="H1140" s="159" t="str">
        <f>IF(G1140="","",INDEX(D.1[Quy cách],MATCH(G1140,D.1[Tên sản phẩm],0)))</f>
        <v/>
      </c>
      <c r="I1140" s="160" t="str">
        <f>IF(G1140="","",INDEX(D.1[ĐVT],MATCH(G1140,D.1[Tên sản phẩm],0)))</f>
        <v/>
      </c>
      <c r="J1140" s="162" t="str">
        <f>IF(G1140="","",INDEX(D.1[Đơn giá nhập
(Hàng tồn đầu kỳ)],MATCH(G1140,D.1[Tên sản phẩm],0)))</f>
        <v/>
      </c>
      <c r="K1140" s="162" t="str">
        <f t="shared" si="246"/>
        <v/>
      </c>
      <c r="L1140" s="159"/>
      <c r="M1140" s="163" t="str">
        <f t="shared" si="247"/>
        <v/>
      </c>
      <c r="N1140" s="164"/>
      <c r="O1140" s="162"/>
      <c r="P1140" s="163" t="str">
        <f t="shared" si="248"/>
        <v/>
      </c>
      <c r="Q1140" s="164" t="str">
        <f t="shared" ca="1" si="249"/>
        <v/>
      </c>
      <c r="R1140" s="163" t="str">
        <f t="shared" si="250"/>
        <v/>
      </c>
      <c r="S1140" s="163" t="str">
        <f ca="1">IF(AND(C1140&lt;&gt;"",C1140&lt;&gt;OFFSET(C1140,1,0)),SUMIFS(M.1[Giá có thuế],M.1[Số ĐK],C1140),"")</f>
        <v/>
      </c>
      <c r="T1140" s="159"/>
      <c r="U1140" s="161" t="str">
        <f>IF(T1140="","",'Thông Tin Chung'!$L$3)</f>
        <v/>
      </c>
      <c r="V1140" s="163" t="str">
        <f t="shared" ca="1" si="251"/>
        <v/>
      </c>
      <c r="W1140" s="165"/>
      <c r="X1140" s="155" t="str">
        <f ca="1">IF(C1140="","",IF(OR(D1140&lt;NgayBatDau,D1140&gt;NgayKetThuc),"Ngày tháng phải nằm trong kỳ báo cáo",IF(AND(F1140&lt;&gt;"",COUNTIF(D.3[Tên nhà cung cấp],F1140)=0),"Tên NCC chưa khai báo trong DSNCC",IF(AND(G1140&lt;&gt;"",COUNTIF(D.1[Tên sản phẩm],G1140)=0),"SP này chưa khai báo trong DSSP",""))))</f>
        <v/>
      </c>
      <c r="Y1140" s="23" t="str">
        <f t="shared" ca="1" si="253"/>
        <v/>
      </c>
      <c r="Z1140" s="23" t="str">
        <f t="shared" ca="1" si="254"/>
        <v/>
      </c>
      <c r="AA1140" s="23" t="str">
        <f t="shared" ca="1" si="255"/>
        <v/>
      </c>
    </row>
    <row r="1141" spans="2:27" ht="27.75" customHeight="1" x14ac:dyDescent="0.2">
      <c r="B1141" s="7">
        <f t="shared" si="242"/>
        <v>1138</v>
      </c>
      <c r="C1141" s="7" t="str">
        <f t="shared" ca="1" si="252"/>
        <v/>
      </c>
      <c r="D1141" s="156" t="str">
        <f t="shared" ca="1" si="243"/>
        <v/>
      </c>
      <c r="E1141" s="157" t="str">
        <f t="shared" ca="1" si="244"/>
        <v/>
      </c>
      <c r="F1141" s="158" t="str">
        <f t="shared" ca="1" si="245"/>
        <v/>
      </c>
      <c r="G1141" s="159"/>
      <c r="H1141" s="159" t="str">
        <f>IF(G1141="","",INDEX(D.1[Quy cách],MATCH(G1141,D.1[Tên sản phẩm],0)))</f>
        <v/>
      </c>
      <c r="I1141" s="160" t="str">
        <f>IF(G1141="","",INDEX(D.1[ĐVT],MATCH(G1141,D.1[Tên sản phẩm],0)))</f>
        <v/>
      </c>
      <c r="J1141" s="162" t="str">
        <f>IF(G1141="","",INDEX(D.1[Đơn giá nhập
(Hàng tồn đầu kỳ)],MATCH(G1141,D.1[Tên sản phẩm],0)))</f>
        <v/>
      </c>
      <c r="K1141" s="162" t="str">
        <f t="shared" si="246"/>
        <v/>
      </c>
      <c r="L1141" s="159"/>
      <c r="M1141" s="163" t="str">
        <f t="shared" si="247"/>
        <v/>
      </c>
      <c r="N1141" s="164"/>
      <c r="O1141" s="162"/>
      <c r="P1141" s="163" t="str">
        <f t="shared" si="248"/>
        <v/>
      </c>
      <c r="Q1141" s="164" t="str">
        <f t="shared" ca="1" si="249"/>
        <v/>
      </c>
      <c r="R1141" s="163" t="str">
        <f t="shared" si="250"/>
        <v/>
      </c>
      <c r="S1141" s="163" t="str">
        <f ca="1">IF(AND(C1141&lt;&gt;"",C1141&lt;&gt;OFFSET(C1141,1,0)),SUMIFS(M.1[Giá có thuế],M.1[Số ĐK],C1141),"")</f>
        <v/>
      </c>
      <c r="T1141" s="159"/>
      <c r="U1141" s="161" t="str">
        <f>IF(T1141="","",'Thông Tin Chung'!$L$3)</f>
        <v/>
      </c>
      <c r="V1141" s="163" t="str">
        <f t="shared" ca="1" si="251"/>
        <v/>
      </c>
      <c r="W1141" s="165"/>
      <c r="X1141" s="155" t="str">
        <f ca="1">IF(C1141="","",IF(OR(D1141&lt;NgayBatDau,D1141&gt;NgayKetThuc),"Ngày tháng phải nằm trong kỳ báo cáo",IF(AND(F1141&lt;&gt;"",COUNTIF(D.3[Tên nhà cung cấp],F1141)=0),"Tên NCC chưa khai báo trong DSNCC",IF(AND(G1141&lt;&gt;"",COUNTIF(D.1[Tên sản phẩm],G1141)=0),"SP này chưa khai báo trong DSSP",""))))</f>
        <v/>
      </c>
      <c r="Y1141" s="23" t="str">
        <f t="shared" ca="1" si="253"/>
        <v/>
      </c>
      <c r="Z1141" s="23" t="str">
        <f t="shared" ca="1" si="254"/>
        <v/>
      </c>
      <c r="AA1141" s="23" t="str">
        <f t="shared" ca="1" si="255"/>
        <v/>
      </c>
    </row>
    <row r="1142" spans="2:27" ht="27.75" customHeight="1" x14ac:dyDescent="0.2">
      <c r="B1142" s="7">
        <f t="shared" si="242"/>
        <v>1139</v>
      </c>
      <c r="C1142" s="7" t="str">
        <f t="shared" ca="1" si="252"/>
        <v/>
      </c>
      <c r="D1142" s="156" t="str">
        <f t="shared" ca="1" si="243"/>
        <v/>
      </c>
      <c r="E1142" s="157" t="str">
        <f t="shared" ca="1" si="244"/>
        <v/>
      </c>
      <c r="F1142" s="158" t="str">
        <f t="shared" ca="1" si="245"/>
        <v/>
      </c>
      <c r="G1142" s="159"/>
      <c r="H1142" s="159" t="str">
        <f>IF(G1142="","",INDEX(D.1[Quy cách],MATCH(G1142,D.1[Tên sản phẩm],0)))</f>
        <v/>
      </c>
      <c r="I1142" s="160" t="str">
        <f>IF(G1142="","",INDEX(D.1[ĐVT],MATCH(G1142,D.1[Tên sản phẩm],0)))</f>
        <v/>
      </c>
      <c r="J1142" s="162" t="str">
        <f>IF(G1142="","",INDEX(D.1[Đơn giá nhập
(Hàng tồn đầu kỳ)],MATCH(G1142,D.1[Tên sản phẩm],0)))</f>
        <v/>
      </c>
      <c r="K1142" s="162" t="str">
        <f t="shared" si="246"/>
        <v/>
      </c>
      <c r="L1142" s="159"/>
      <c r="M1142" s="163" t="str">
        <f t="shared" si="247"/>
        <v/>
      </c>
      <c r="N1142" s="164"/>
      <c r="O1142" s="162"/>
      <c r="P1142" s="163" t="str">
        <f t="shared" si="248"/>
        <v/>
      </c>
      <c r="Q1142" s="164" t="str">
        <f t="shared" ca="1" si="249"/>
        <v/>
      </c>
      <c r="R1142" s="163" t="str">
        <f t="shared" si="250"/>
        <v/>
      </c>
      <c r="S1142" s="163" t="str">
        <f ca="1">IF(AND(C1142&lt;&gt;"",C1142&lt;&gt;OFFSET(C1142,1,0)),SUMIFS(M.1[Giá có thuế],M.1[Số ĐK],C1142),"")</f>
        <v/>
      </c>
      <c r="T1142" s="159"/>
      <c r="U1142" s="161" t="str">
        <f>IF(T1142="","",'Thông Tin Chung'!$L$3)</f>
        <v/>
      </c>
      <c r="V1142" s="163" t="str">
        <f t="shared" ca="1" si="251"/>
        <v/>
      </c>
      <c r="W1142" s="165"/>
      <c r="X1142" s="155" t="str">
        <f ca="1">IF(C1142="","",IF(OR(D1142&lt;NgayBatDau,D1142&gt;NgayKetThuc),"Ngày tháng phải nằm trong kỳ báo cáo",IF(AND(F1142&lt;&gt;"",COUNTIF(D.3[Tên nhà cung cấp],F1142)=0),"Tên NCC chưa khai báo trong DSNCC",IF(AND(G1142&lt;&gt;"",COUNTIF(D.1[Tên sản phẩm],G1142)=0),"SP này chưa khai báo trong DSSP",""))))</f>
        <v/>
      </c>
      <c r="Y1142" s="23" t="str">
        <f t="shared" ca="1" si="253"/>
        <v/>
      </c>
      <c r="Z1142" s="23" t="str">
        <f t="shared" ca="1" si="254"/>
        <v/>
      </c>
      <c r="AA1142" s="23" t="str">
        <f t="shared" ca="1" si="255"/>
        <v/>
      </c>
    </row>
    <row r="1143" spans="2:27" ht="27.75" customHeight="1" x14ac:dyDescent="0.2">
      <c r="B1143" s="7">
        <f t="shared" si="242"/>
        <v>1140</v>
      </c>
      <c r="C1143" s="7" t="str">
        <f t="shared" ca="1" si="252"/>
        <v/>
      </c>
      <c r="D1143" s="156" t="str">
        <f t="shared" ca="1" si="243"/>
        <v/>
      </c>
      <c r="E1143" s="157" t="str">
        <f t="shared" ca="1" si="244"/>
        <v/>
      </c>
      <c r="F1143" s="158" t="str">
        <f t="shared" ca="1" si="245"/>
        <v/>
      </c>
      <c r="G1143" s="159"/>
      <c r="H1143" s="159" t="str">
        <f>IF(G1143="","",INDEX(D.1[Quy cách],MATCH(G1143,D.1[Tên sản phẩm],0)))</f>
        <v/>
      </c>
      <c r="I1143" s="160" t="str">
        <f>IF(G1143="","",INDEX(D.1[ĐVT],MATCH(G1143,D.1[Tên sản phẩm],0)))</f>
        <v/>
      </c>
      <c r="J1143" s="162" t="str">
        <f>IF(G1143="","",INDEX(D.1[Đơn giá nhập
(Hàng tồn đầu kỳ)],MATCH(G1143,D.1[Tên sản phẩm],0)))</f>
        <v/>
      </c>
      <c r="K1143" s="162" t="str">
        <f t="shared" si="246"/>
        <v/>
      </c>
      <c r="L1143" s="159"/>
      <c r="M1143" s="163" t="str">
        <f t="shared" si="247"/>
        <v/>
      </c>
      <c r="N1143" s="164"/>
      <c r="O1143" s="162"/>
      <c r="P1143" s="163" t="str">
        <f t="shared" si="248"/>
        <v/>
      </c>
      <c r="Q1143" s="164" t="str">
        <f t="shared" ca="1" si="249"/>
        <v/>
      </c>
      <c r="R1143" s="163" t="str">
        <f t="shared" si="250"/>
        <v/>
      </c>
      <c r="S1143" s="163" t="str">
        <f ca="1">IF(AND(C1143&lt;&gt;"",C1143&lt;&gt;OFFSET(C1143,1,0)),SUMIFS(M.1[Giá có thuế],M.1[Số ĐK],C1143),"")</f>
        <v/>
      </c>
      <c r="T1143" s="159"/>
      <c r="U1143" s="161" t="str">
        <f>IF(T1143="","",'Thông Tin Chung'!$L$3)</f>
        <v/>
      </c>
      <c r="V1143" s="163" t="str">
        <f t="shared" ca="1" si="251"/>
        <v/>
      </c>
      <c r="W1143" s="165"/>
      <c r="X1143" s="155" t="str">
        <f ca="1">IF(C1143="","",IF(OR(D1143&lt;NgayBatDau,D1143&gt;NgayKetThuc),"Ngày tháng phải nằm trong kỳ báo cáo",IF(AND(F1143&lt;&gt;"",COUNTIF(D.3[Tên nhà cung cấp],F1143)=0),"Tên NCC chưa khai báo trong DSNCC",IF(AND(G1143&lt;&gt;"",COUNTIF(D.1[Tên sản phẩm],G1143)=0),"SP này chưa khai báo trong DSSP",""))))</f>
        <v/>
      </c>
      <c r="Y1143" s="23" t="str">
        <f t="shared" ca="1" si="253"/>
        <v/>
      </c>
      <c r="Z1143" s="23" t="str">
        <f t="shared" ca="1" si="254"/>
        <v/>
      </c>
      <c r="AA1143" s="23" t="str">
        <f t="shared" ca="1" si="255"/>
        <v/>
      </c>
    </row>
    <row r="1144" spans="2:27" ht="27.75" customHeight="1" x14ac:dyDescent="0.2">
      <c r="B1144" s="7">
        <f t="shared" si="242"/>
        <v>1141</v>
      </c>
      <c r="C1144" s="7" t="str">
        <f t="shared" ca="1" si="252"/>
        <v/>
      </c>
      <c r="D1144" s="156" t="str">
        <f t="shared" ca="1" si="243"/>
        <v/>
      </c>
      <c r="E1144" s="157" t="str">
        <f t="shared" ca="1" si="244"/>
        <v/>
      </c>
      <c r="F1144" s="158" t="str">
        <f t="shared" ca="1" si="245"/>
        <v/>
      </c>
      <c r="G1144" s="159"/>
      <c r="H1144" s="159" t="str">
        <f>IF(G1144="","",INDEX(D.1[Quy cách],MATCH(G1144,D.1[Tên sản phẩm],0)))</f>
        <v/>
      </c>
      <c r="I1144" s="160" t="str">
        <f>IF(G1144="","",INDEX(D.1[ĐVT],MATCH(G1144,D.1[Tên sản phẩm],0)))</f>
        <v/>
      </c>
      <c r="J1144" s="162" t="str">
        <f>IF(G1144="","",INDEX(D.1[Đơn giá nhập
(Hàng tồn đầu kỳ)],MATCH(G1144,D.1[Tên sản phẩm],0)))</f>
        <v/>
      </c>
      <c r="K1144" s="162" t="str">
        <f t="shared" si="246"/>
        <v/>
      </c>
      <c r="L1144" s="159"/>
      <c r="M1144" s="163" t="str">
        <f t="shared" si="247"/>
        <v/>
      </c>
      <c r="N1144" s="164"/>
      <c r="O1144" s="162"/>
      <c r="P1144" s="163" t="str">
        <f t="shared" si="248"/>
        <v/>
      </c>
      <c r="Q1144" s="164" t="str">
        <f t="shared" ca="1" si="249"/>
        <v/>
      </c>
      <c r="R1144" s="163" t="str">
        <f t="shared" si="250"/>
        <v/>
      </c>
      <c r="S1144" s="163" t="str">
        <f ca="1">IF(AND(C1144&lt;&gt;"",C1144&lt;&gt;OFFSET(C1144,1,0)),SUMIFS(M.1[Giá có thuế],M.1[Số ĐK],C1144),"")</f>
        <v/>
      </c>
      <c r="T1144" s="159"/>
      <c r="U1144" s="161" t="str">
        <f>IF(T1144="","",'Thông Tin Chung'!$L$3)</f>
        <v/>
      </c>
      <c r="V1144" s="163" t="str">
        <f t="shared" ca="1" si="251"/>
        <v/>
      </c>
      <c r="W1144" s="165"/>
      <c r="X1144" s="155" t="str">
        <f ca="1">IF(C1144="","",IF(OR(D1144&lt;NgayBatDau,D1144&gt;NgayKetThuc),"Ngày tháng phải nằm trong kỳ báo cáo",IF(AND(F1144&lt;&gt;"",COUNTIF(D.3[Tên nhà cung cấp],F1144)=0),"Tên NCC chưa khai báo trong DSNCC",IF(AND(G1144&lt;&gt;"",COUNTIF(D.1[Tên sản phẩm],G1144)=0),"SP này chưa khai báo trong DSSP",""))))</f>
        <v/>
      </c>
      <c r="Y1144" s="23" t="str">
        <f t="shared" ca="1" si="253"/>
        <v/>
      </c>
      <c r="Z1144" s="23" t="str">
        <f t="shared" ca="1" si="254"/>
        <v/>
      </c>
      <c r="AA1144" s="23" t="str">
        <f t="shared" ca="1" si="255"/>
        <v/>
      </c>
    </row>
    <row r="1145" spans="2:27" ht="27.75" customHeight="1" x14ac:dyDescent="0.2">
      <c r="B1145" s="7">
        <f t="shared" si="242"/>
        <v>1142</v>
      </c>
      <c r="C1145" s="7" t="str">
        <f t="shared" ca="1" si="252"/>
        <v/>
      </c>
      <c r="D1145" s="156" t="str">
        <f t="shared" ca="1" si="243"/>
        <v/>
      </c>
      <c r="E1145" s="157" t="str">
        <f t="shared" ca="1" si="244"/>
        <v/>
      </c>
      <c r="F1145" s="158" t="str">
        <f t="shared" ca="1" si="245"/>
        <v/>
      </c>
      <c r="G1145" s="159"/>
      <c r="H1145" s="159" t="str">
        <f>IF(G1145="","",INDEX(D.1[Quy cách],MATCH(G1145,D.1[Tên sản phẩm],0)))</f>
        <v/>
      </c>
      <c r="I1145" s="160" t="str">
        <f>IF(G1145="","",INDEX(D.1[ĐVT],MATCH(G1145,D.1[Tên sản phẩm],0)))</f>
        <v/>
      </c>
      <c r="J1145" s="162" t="str">
        <f>IF(G1145="","",INDEX(D.1[Đơn giá nhập
(Hàng tồn đầu kỳ)],MATCH(G1145,D.1[Tên sản phẩm],0)))</f>
        <v/>
      </c>
      <c r="K1145" s="162" t="str">
        <f t="shared" si="246"/>
        <v/>
      </c>
      <c r="L1145" s="159"/>
      <c r="M1145" s="163" t="str">
        <f t="shared" si="247"/>
        <v/>
      </c>
      <c r="N1145" s="164"/>
      <c r="O1145" s="162"/>
      <c r="P1145" s="163" t="str">
        <f t="shared" si="248"/>
        <v/>
      </c>
      <c r="Q1145" s="164" t="str">
        <f t="shared" ca="1" si="249"/>
        <v/>
      </c>
      <c r="R1145" s="163" t="str">
        <f t="shared" si="250"/>
        <v/>
      </c>
      <c r="S1145" s="163" t="str">
        <f ca="1">IF(AND(C1145&lt;&gt;"",C1145&lt;&gt;OFFSET(C1145,1,0)),SUMIFS(M.1[Giá có thuế],M.1[Số ĐK],C1145),"")</f>
        <v/>
      </c>
      <c r="T1145" s="159"/>
      <c r="U1145" s="161" t="str">
        <f>IF(T1145="","",'Thông Tin Chung'!$L$3)</f>
        <v/>
      </c>
      <c r="V1145" s="163" t="str">
        <f t="shared" ca="1" si="251"/>
        <v/>
      </c>
      <c r="W1145" s="165"/>
      <c r="X1145" s="155" t="str">
        <f ca="1">IF(C1145="","",IF(OR(D1145&lt;NgayBatDau,D1145&gt;NgayKetThuc),"Ngày tháng phải nằm trong kỳ báo cáo",IF(AND(F1145&lt;&gt;"",COUNTIF(D.3[Tên nhà cung cấp],F1145)=0),"Tên NCC chưa khai báo trong DSNCC",IF(AND(G1145&lt;&gt;"",COUNTIF(D.1[Tên sản phẩm],G1145)=0),"SP này chưa khai báo trong DSSP",""))))</f>
        <v/>
      </c>
      <c r="Y1145" s="23" t="str">
        <f t="shared" ca="1" si="253"/>
        <v/>
      </c>
      <c r="Z1145" s="23" t="str">
        <f t="shared" ca="1" si="254"/>
        <v/>
      </c>
      <c r="AA1145" s="23" t="str">
        <f t="shared" ca="1" si="255"/>
        <v/>
      </c>
    </row>
    <row r="1146" spans="2:27" ht="27.75" customHeight="1" x14ac:dyDescent="0.2">
      <c r="B1146" s="7">
        <f t="shared" si="242"/>
        <v>1143</v>
      </c>
      <c r="C1146" s="7" t="str">
        <f t="shared" ca="1" si="252"/>
        <v/>
      </c>
      <c r="D1146" s="156" t="str">
        <f t="shared" ca="1" si="243"/>
        <v/>
      </c>
      <c r="E1146" s="157" t="str">
        <f t="shared" ca="1" si="244"/>
        <v/>
      </c>
      <c r="F1146" s="158" t="str">
        <f t="shared" ca="1" si="245"/>
        <v/>
      </c>
      <c r="G1146" s="159"/>
      <c r="H1146" s="159" t="str">
        <f>IF(G1146="","",INDEX(D.1[Quy cách],MATCH(G1146,D.1[Tên sản phẩm],0)))</f>
        <v/>
      </c>
      <c r="I1146" s="160" t="str">
        <f>IF(G1146="","",INDEX(D.1[ĐVT],MATCH(G1146,D.1[Tên sản phẩm],0)))</f>
        <v/>
      </c>
      <c r="J1146" s="162" t="str">
        <f>IF(G1146="","",INDEX(D.1[Đơn giá nhập
(Hàng tồn đầu kỳ)],MATCH(G1146,D.1[Tên sản phẩm],0)))</f>
        <v/>
      </c>
      <c r="K1146" s="162" t="str">
        <f t="shared" si="246"/>
        <v/>
      </c>
      <c r="L1146" s="159"/>
      <c r="M1146" s="163" t="str">
        <f t="shared" si="247"/>
        <v/>
      </c>
      <c r="N1146" s="164"/>
      <c r="O1146" s="162"/>
      <c r="P1146" s="163" t="str">
        <f t="shared" si="248"/>
        <v/>
      </c>
      <c r="Q1146" s="164" t="str">
        <f t="shared" ca="1" si="249"/>
        <v/>
      </c>
      <c r="R1146" s="163" t="str">
        <f t="shared" si="250"/>
        <v/>
      </c>
      <c r="S1146" s="163" t="str">
        <f ca="1">IF(AND(C1146&lt;&gt;"",C1146&lt;&gt;OFFSET(C1146,1,0)),SUMIFS(M.1[Giá có thuế],M.1[Số ĐK],C1146),"")</f>
        <v/>
      </c>
      <c r="T1146" s="159"/>
      <c r="U1146" s="161" t="str">
        <f>IF(T1146="","",'Thông Tin Chung'!$L$3)</f>
        <v/>
      </c>
      <c r="V1146" s="163" t="str">
        <f t="shared" ca="1" si="251"/>
        <v/>
      </c>
      <c r="W1146" s="165"/>
      <c r="X1146" s="155" t="str">
        <f ca="1">IF(C1146="","",IF(OR(D1146&lt;NgayBatDau,D1146&gt;NgayKetThuc),"Ngày tháng phải nằm trong kỳ báo cáo",IF(AND(F1146&lt;&gt;"",COUNTIF(D.3[Tên nhà cung cấp],F1146)=0),"Tên NCC chưa khai báo trong DSNCC",IF(AND(G1146&lt;&gt;"",COUNTIF(D.1[Tên sản phẩm],G1146)=0),"SP này chưa khai báo trong DSSP",""))))</f>
        <v/>
      </c>
      <c r="Y1146" s="23" t="str">
        <f t="shared" ca="1" si="253"/>
        <v/>
      </c>
      <c r="Z1146" s="23" t="str">
        <f t="shared" ca="1" si="254"/>
        <v/>
      </c>
      <c r="AA1146" s="23" t="str">
        <f t="shared" ca="1" si="255"/>
        <v/>
      </c>
    </row>
    <row r="1147" spans="2:27" ht="27.75" customHeight="1" x14ac:dyDescent="0.2">
      <c r="B1147" s="7">
        <f t="shared" si="242"/>
        <v>1144</v>
      </c>
      <c r="C1147" s="7" t="str">
        <f t="shared" ca="1" si="252"/>
        <v/>
      </c>
      <c r="D1147" s="156" t="str">
        <f t="shared" ca="1" si="243"/>
        <v/>
      </c>
      <c r="E1147" s="157" t="str">
        <f t="shared" ca="1" si="244"/>
        <v/>
      </c>
      <c r="F1147" s="158" t="str">
        <f t="shared" ca="1" si="245"/>
        <v/>
      </c>
      <c r="G1147" s="159"/>
      <c r="H1147" s="159" t="str">
        <f>IF(G1147="","",INDEX(D.1[Quy cách],MATCH(G1147,D.1[Tên sản phẩm],0)))</f>
        <v/>
      </c>
      <c r="I1147" s="160" t="str">
        <f>IF(G1147="","",INDEX(D.1[ĐVT],MATCH(G1147,D.1[Tên sản phẩm],0)))</f>
        <v/>
      </c>
      <c r="J1147" s="162" t="str">
        <f>IF(G1147="","",INDEX(D.1[Đơn giá nhập
(Hàng tồn đầu kỳ)],MATCH(G1147,D.1[Tên sản phẩm],0)))</f>
        <v/>
      </c>
      <c r="K1147" s="162" t="str">
        <f t="shared" si="246"/>
        <v/>
      </c>
      <c r="L1147" s="159"/>
      <c r="M1147" s="163" t="str">
        <f t="shared" si="247"/>
        <v/>
      </c>
      <c r="N1147" s="164"/>
      <c r="O1147" s="162"/>
      <c r="P1147" s="163" t="str">
        <f t="shared" si="248"/>
        <v/>
      </c>
      <c r="Q1147" s="164" t="str">
        <f t="shared" ca="1" si="249"/>
        <v/>
      </c>
      <c r="R1147" s="163" t="str">
        <f t="shared" si="250"/>
        <v/>
      </c>
      <c r="S1147" s="163" t="str">
        <f ca="1">IF(AND(C1147&lt;&gt;"",C1147&lt;&gt;OFFSET(C1147,1,0)),SUMIFS(M.1[Giá có thuế],M.1[Số ĐK],C1147),"")</f>
        <v/>
      </c>
      <c r="T1147" s="159"/>
      <c r="U1147" s="161" t="str">
        <f>IF(T1147="","",'Thông Tin Chung'!$L$3)</f>
        <v/>
      </c>
      <c r="V1147" s="163" t="str">
        <f t="shared" ca="1" si="251"/>
        <v/>
      </c>
      <c r="W1147" s="165"/>
      <c r="X1147" s="155" t="str">
        <f ca="1">IF(C1147="","",IF(OR(D1147&lt;NgayBatDau,D1147&gt;NgayKetThuc),"Ngày tháng phải nằm trong kỳ báo cáo",IF(AND(F1147&lt;&gt;"",COUNTIF(D.3[Tên nhà cung cấp],F1147)=0),"Tên NCC chưa khai báo trong DSNCC",IF(AND(G1147&lt;&gt;"",COUNTIF(D.1[Tên sản phẩm],G1147)=0),"SP này chưa khai báo trong DSSP",""))))</f>
        <v/>
      </c>
      <c r="Y1147" s="23" t="str">
        <f t="shared" ca="1" si="253"/>
        <v/>
      </c>
      <c r="Z1147" s="23" t="str">
        <f t="shared" ca="1" si="254"/>
        <v/>
      </c>
      <c r="AA1147" s="23" t="str">
        <f t="shared" ca="1" si="255"/>
        <v/>
      </c>
    </row>
    <row r="1148" spans="2:27" ht="27.75" customHeight="1" x14ac:dyDescent="0.2">
      <c r="B1148" s="7">
        <f t="shared" si="242"/>
        <v>1145</v>
      </c>
      <c r="C1148" s="7" t="str">
        <f t="shared" ca="1" si="252"/>
        <v/>
      </c>
      <c r="D1148" s="156" t="str">
        <f t="shared" ca="1" si="243"/>
        <v/>
      </c>
      <c r="E1148" s="157" t="str">
        <f t="shared" ca="1" si="244"/>
        <v/>
      </c>
      <c r="F1148" s="158" t="str">
        <f t="shared" ca="1" si="245"/>
        <v/>
      </c>
      <c r="G1148" s="159"/>
      <c r="H1148" s="159" t="str">
        <f>IF(G1148="","",INDEX(D.1[Quy cách],MATCH(G1148,D.1[Tên sản phẩm],0)))</f>
        <v/>
      </c>
      <c r="I1148" s="160" t="str">
        <f>IF(G1148="","",INDEX(D.1[ĐVT],MATCH(G1148,D.1[Tên sản phẩm],0)))</f>
        <v/>
      </c>
      <c r="J1148" s="162" t="str">
        <f>IF(G1148="","",INDEX(D.1[Đơn giá nhập
(Hàng tồn đầu kỳ)],MATCH(G1148,D.1[Tên sản phẩm],0)))</f>
        <v/>
      </c>
      <c r="K1148" s="162" t="str">
        <f t="shared" si="246"/>
        <v/>
      </c>
      <c r="L1148" s="159"/>
      <c r="M1148" s="163" t="str">
        <f t="shared" si="247"/>
        <v/>
      </c>
      <c r="N1148" s="164"/>
      <c r="O1148" s="162"/>
      <c r="P1148" s="163" t="str">
        <f t="shared" si="248"/>
        <v/>
      </c>
      <c r="Q1148" s="164" t="str">
        <f t="shared" ca="1" si="249"/>
        <v/>
      </c>
      <c r="R1148" s="163" t="str">
        <f t="shared" si="250"/>
        <v/>
      </c>
      <c r="S1148" s="163" t="str">
        <f ca="1">IF(AND(C1148&lt;&gt;"",C1148&lt;&gt;OFFSET(C1148,1,0)),SUMIFS(M.1[Giá có thuế],M.1[Số ĐK],C1148),"")</f>
        <v/>
      </c>
      <c r="T1148" s="159"/>
      <c r="U1148" s="161" t="str">
        <f>IF(T1148="","",'Thông Tin Chung'!$L$3)</f>
        <v/>
      </c>
      <c r="V1148" s="163" t="str">
        <f t="shared" ca="1" si="251"/>
        <v/>
      </c>
      <c r="W1148" s="165"/>
      <c r="X1148" s="155" t="str">
        <f ca="1">IF(C1148="","",IF(OR(D1148&lt;NgayBatDau,D1148&gt;NgayKetThuc),"Ngày tháng phải nằm trong kỳ báo cáo",IF(AND(F1148&lt;&gt;"",COUNTIF(D.3[Tên nhà cung cấp],F1148)=0),"Tên NCC chưa khai báo trong DSNCC",IF(AND(G1148&lt;&gt;"",COUNTIF(D.1[Tên sản phẩm],G1148)=0),"SP này chưa khai báo trong DSSP",""))))</f>
        <v/>
      </c>
      <c r="Y1148" s="23" t="str">
        <f t="shared" ca="1" si="253"/>
        <v/>
      </c>
      <c r="Z1148" s="23" t="str">
        <f t="shared" ca="1" si="254"/>
        <v/>
      </c>
      <c r="AA1148" s="23" t="str">
        <f t="shared" ca="1" si="255"/>
        <v/>
      </c>
    </row>
    <row r="1149" spans="2:27" ht="27.75" customHeight="1" x14ac:dyDescent="0.2">
      <c r="B1149" s="7">
        <f t="shared" si="242"/>
        <v>1146</v>
      </c>
      <c r="C1149" s="7" t="str">
        <f t="shared" ca="1" si="252"/>
        <v/>
      </c>
      <c r="D1149" s="156" t="str">
        <f t="shared" ca="1" si="243"/>
        <v/>
      </c>
      <c r="E1149" s="157" t="str">
        <f t="shared" ca="1" si="244"/>
        <v/>
      </c>
      <c r="F1149" s="158" t="str">
        <f t="shared" ca="1" si="245"/>
        <v/>
      </c>
      <c r="G1149" s="159"/>
      <c r="H1149" s="159" t="str">
        <f>IF(G1149="","",INDEX(D.1[Quy cách],MATCH(G1149,D.1[Tên sản phẩm],0)))</f>
        <v/>
      </c>
      <c r="I1149" s="160" t="str">
        <f>IF(G1149="","",INDEX(D.1[ĐVT],MATCH(G1149,D.1[Tên sản phẩm],0)))</f>
        <v/>
      </c>
      <c r="J1149" s="162" t="str">
        <f>IF(G1149="","",INDEX(D.1[Đơn giá nhập
(Hàng tồn đầu kỳ)],MATCH(G1149,D.1[Tên sản phẩm],0)))</f>
        <v/>
      </c>
      <c r="K1149" s="162" t="str">
        <f t="shared" si="246"/>
        <v/>
      </c>
      <c r="L1149" s="159"/>
      <c r="M1149" s="163" t="str">
        <f t="shared" si="247"/>
        <v/>
      </c>
      <c r="N1149" s="164"/>
      <c r="O1149" s="162"/>
      <c r="P1149" s="163" t="str">
        <f t="shared" si="248"/>
        <v/>
      </c>
      <c r="Q1149" s="164" t="str">
        <f t="shared" ca="1" si="249"/>
        <v/>
      </c>
      <c r="R1149" s="163" t="str">
        <f t="shared" si="250"/>
        <v/>
      </c>
      <c r="S1149" s="163" t="str">
        <f ca="1">IF(AND(C1149&lt;&gt;"",C1149&lt;&gt;OFFSET(C1149,1,0)),SUMIFS(M.1[Giá có thuế],M.1[Số ĐK],C1149),"")</f>
        <v/>
      </c>
      <c r="T1149" s="159"/>
      <c r="U1149" s="161" t="str">
        <f>IF(T1149="","",'Thông Tin Chung'!$L$3)</f>
        <v/>
      </c>
      <c r="V1149" s="163" t="str">
        <f t="shared" ca="1" si="251"/>
        <v/>
      </c>
      <c r="W1149" s="165"/>
      <c r="X1149" s="155" t="str">
        <f ca="1">IF(C1149="","",IF(OR(D1149&lt;NgayBatDau,D1149&gt;NgayKetThuc),"Ngày tháng phải nằm trong kỳ báo cáo",IF(AND(F1149&lt;&gt;"",COUNTIF(D.3[Tên nhà cung cấp],F1149)=0),"Tên NCC chưa khai báo trong DSNCC",IF(AND(G1149&lt;&gt;"",COUNTIF(D.1[Tên sản phẩm],G1149)=0),"SP này chưa khai báo trong DSSP",""))))</f>
        <v/>
      </c>
      <c r="Y1149" s="23" t="str">
        <f t="shared" ca="1" si="253"/>
        <v/>
      </c>
      <c r="Z1149" s="23" t="str">
        <f t="shared" ca="1" si="254"/>
        <v/>
      </c>
      <c r="AA1149" s="23" t="str">
        <f t="shared" ca="1" si="255"/>
        <v/>
      </c>
    </row>
    <row r="1150" spans="2:27" ht="27.75" customHeight="1" x14ac:dyDescent="0.2">
      <c r="B1150" s="7">
        <f t="shared" si="242"/>
        <v>1147</v>
      </c>
      <c r="C1150" s="7" t="str">
        <f t="shared" ca="1" si="252"/>
        <v/>
      </c>
      <c r="D1150" s="156" t="str">
        <f t="shared" ca="1" si="243"/>
        <v/>
      </c>
      <c r="E1150" s="157" t="str">
        <f t="shared" ca="1" si="244"/>
        <v/>
      </c>
      <c r="F1150" s="158" t="str">
        <f t="shared" ca="1" si="245"/>
        <v/>
      </c>
      <c r="G1150" s="159"/>
      <c r="H1150" s="159" t="str">
        <f>IF(G1150="","",INDEX(D.1[Quy cách],MATCH(G1150,D.1[Tên sản phẩm],0)))</f>
        <v/>
      </c>
      <c r="I1150" s="160" t="str">
        <f>IF(G1150="","",INDEX(D.1[ĐVT],MATCH(G1150,D.1[Tên sản phẩm],0)))</f>
        <v/>
      </c>
      <c r="J1150" s="162" t="str">
        <f>IF(G1150="","",INDEX(D.1[Đơn giá nhập
(Hàng tồn đầu kỳ)],MATCH(G1150,D.1[Tên sản phẩm],0)))</f>
        <v/>
      </c>
      <c r="K1150" s="162" t="str">
        <f t="shared" si="246"/>
        <v/>
      </c>
      <c r="L1150" s="159"/>
      <c r="M1150" s="163" t="str">
        <f t="shared" si="247"/>
        <v/>
      </c>
      <c r="N1150" s="164"/>
      <c r="O1150" s="162"/>
      <c r="P1150" s="163" t="str">
        <f t="shared" si="248"/>
        <v/>
      </c>
      <c r="Q1150" s="164" t="str">
        <f t="shared" ca="1" si="249"/>
        <v/>
      </c>
      <c r="R1150" s="163" t="str">
        <f t="shared" si="250"/>
        <v/>
      </c>
      <c r="S1150" s="163" t="str">
        <f ca="1">IF(AND(C1150&lt;&gt;"",C1150&lt;&gt;OFFSET(C1150,1,0)),SUMIFS(M.1[Giá có thuế],M.1[Số ĐK],C1150),"")</f>
        <v/>
      </c>
      <c r="T1150" s="159"/>
      <c r="U1150" s="161" t="str">
        <f>IF(T1150="","",'Thông Tin Chung'!$L$3)</f>
        <v/>
      </c>
      <c r="V1150" s="163" t="str">
        <f t="shared" ca="1" si="251"/>
        <v/>
      </c>
      <c r="W1150" s="165"/>
      <c r="X1150" s="155" t="str">
        <f ca="1">IF(C1150="","",IF(OR(D1150&lt;NgayBatDau,D1150&gt;NgayKetThuc),"Ngày tháng phải nằm trong kỳ báo cáo",IF(AND(F1150&lt;&gt;"",COUNTIF(D.3[Tên nhà cung cấp],F1150)=0),"Tên NCC chưa khai báo trong DSNCC",IF(AND(G1150&lt;&gt;"",COUNTIF(D.1[Tên sản phẩm],G1150)=0),"SP này chưa khai báo trong DSSP",""))))</f>
        <v/>
      </c>
      <c r="Y1150" s="23" t="str">
        <f t="shared" ca="1" si="253"/>
        <v/>
      </c>
      <c r="Z1150" s="23" t="str">
        <f t="shared" ca="1" si="254"/>
        <v/>
      </c>
      <c r="AA1150" s="23" t="str">
        <f t="shared" ca="1" si="255"/>
        <v/>
      </c>
    </row>
    <row r="1151" spans="2:27" ht="27.75" customHeight="1" x14ac:dyDescent="0.2">
      <c r="B1151" s="7">
        <f t="shared" si="242"/>
        <v>1148</v>
      </c>
      <c r="C1151" s="7" t="str">
        <f t="shared" ca="1" si="252"/>
        <v/>
      </c>
      <c r="D1151" s="156" t="str">
        <f t="shared" ca="1" si="243"/>
        <v/>
      </c>
      <c r="E1151" s="157" t="str">
        <f t="shared" ca="1" si="244"/>
        <v/>
      </c>
      <c r="F1151" s="158" t="str">
        <f t="shared" ca="1" si="245"/>
        <v/>
      </c>
      <c r="G1151" s="159"/>
      <c r="H1151" s="159" t="str">
        <f>IF(G1151="","",INDEX(D.1[Quy cách],MATCH(G1151,D.1[Tên sản phẩm],0)))</f>
        <v/>
      </c>
      <c r="I1151" s="160" t="str">
        <f>IF(G1151="","",INDEX(D.1[ĐVT],MATCH(G1151,D.1[Tên sản phẩm],0)))</f>
        <v/>
      </c>
      <c r="J1151" s="162" t="str">
        <f>IF(G1151="","",INDEX(D.1[Đơn giá nhập
(Hàng tồn đầu kỳ)],MATCH(G1151,D.1[Tên sản phẩm],0)))</f>
        <v/>
      </c>
      <c r="K1151" s="162" t="str">
        <f t="shared" si="246"/>
        <v/>
      </c>
      <c r="L1151" s="159"/>
      <c r="M1151" s="163" t="str">
        <f t="shared" si="247"/>
        <v/>
      </c>
      <c r="N1151" s="164"/>
      <c r="O1151" s="162"/>
      <c r="P1151" s="163" t="str">
        <f t="shared" si="248"/>
        <v/>
      </c>
      <c r="Q1151" s="164" t="str">
        <f t="shared" ca="1" si="249"/>
        <v/>
      </c>
      <c r="R1151" s="163" t="str">
        <f t="shared" si="250"/>
        <v/>
      </c>
      <c r="S1151" s="163" t="str">
        <f ca="1">IF(AND(C1151&lt;&gt;"",C1151&lt;&gt;OFFSET(C1151,1,0)),SUMIFS(M.1[Giá có thuế],M.1[Số ĐK],C1151),"")</f>
        <v/>
      </c>
      <c r="T1151" s="159"/>
      <c r="U1151" s="161" t="str">
        <f>IF(T1151="","",'Thông Tin Chung'!$L$3)</f>
        <v/>
      </c>
      <c r="V1151" s="163" t="str">
        <f t="shared" ca="1" si="251"/>
        <v/>
      </c>
      <c r="W1151" s="165"/>
      <c r="X1151" s="155" t="str">
        <f ca="1">IF(C1151="","",IF(OR(D1151&lt;NgayBatDau,D1151&gt;NgayKetThuc),"Ngày tháng phải nằm trong kỳ báo cáo",IF(AND(F1151&lt;&gt;"",COUNTIF(D.3[Tên nhà cung cấp],F1151)=0),"Tên NCC chưa khai báo trong DSNCC",IF(AND(G1151&lt;&gt;"",COUNTIF(D.1[Tên sản phẩm],G1151)=0),"SP này chưa khai báo trong DSSP",""))))</f>
        <v/>
      </c>
      <c r="Y1151" s="23" t="str">
        <f t="shared" ca="1" si="253"/>
        <v/>
      </c>
      <c r="Z1151" s="23" t="str">
        <f t="shared" ca="1" si="254"/>
        <v/>
      </c>
      <c r="AA1151" s="23" t="str">
        <f t="shared" ca="1" si="255"/>
        <v/>
      </c>
    </row>
    <row r="1152" spans="2:27" ht="27.75" customHeight="1" x14ac:dyDescent="0.2">
      <c r="B1152" s="7">
        <f t="shared" si="242"/>
        <v>1149</v>
      </c>
      <c r="C1152" s="7" t="str">
        <f t="shared" ca="1" si="252"/>
        <v/>
      </c>
      <c r="D1152" s="156" t="str">
        <f t="shared" ca="1" si="243"/>
        <v/>
      </c>
      <c r="E1152" s="157" t="str">
        <f t="shared" ca="1" si="244"/>
        <v/>
      </c>
      <c r="F1152" s="158" t="str">
        <f t="shared" ca="1" si="245"/>
        <v/>
      </c>
      <c r="G1152" s="159"/>
      <c r="H1152" s="159" t="str">
        <f>IF(G1152="","",INDEX(D.1[Quy cách],MATCH(G1152,D.1[Tên sản phẩm],0)))</f>
        <v/>
      </c>
      <c r="I1152" s="160" t="str">
        <f>IF(G1152="","",INDEX(D.1[ĐVT],MATCH(G1152,D.1[Tên sản phẩm],0)))</f>
        <v/>
      </c>
      <c r="J1152" s="162" t="str">
        <f>IF(G1152="","",INDEX(D.1[Đơn giá nhập
(Hàng tồn đầu kỳ)],MATCH(G1152,D.1[Tên sản phẩm],0)))</f>
        <v/>
      </c>
      <c r="K1152" s="162" t="str">
        <f t="shared" si="246"/>
        <v/>
      </c>
      <c r="L1152" s="159"/>
      <c r="M1152" s="163" t="str">
        <f t="shared" si="247"/>
        <v/>
      </c>
      <c r="N1152" s="164"/>
      <c r="O1152" s="162"/>
      <c r="P1152" s="163" t="str">
        <f t="shared" si="248"/>
        <v/>
      </c>
      <c r="Q1152" s="164" t="str">
        <f t="shared" ca="1" si="249"/>
        <v/>
      </c>
      <c r="R1152" s="163" t="str">
        <f t="shared" si="250"/>
        <v/>
      </c>
      <c r="S1152" s="163" t="str">
        <f ca="1">IF(AND(C1152&lt;&gt;"",C1152&lt;&gt;OFFSET(C1152,1,0)),SUMIFS(M.1[Giá có thuế],M.1[Số ĐK],C1152),"")</f>
        <v/>
      </c>
      <c r="T1152" s="159"/>
      <c r="U1152" s="161" t="str">
        <f>IF(T1152="","",'Thông Tin Chung'!$L$3)</f>
        <v/>
      </c>
      <c r="V1152" s="163" t="str">
        <f t="shared" ca="1" si="251"/>
        <v/>
      </c>
      <c r="W1152" s="165"/>
      <c r="X1152" s="155" t="str">
        <f ca="1">IF(C1152="","",IF(OR(D1152&lt;NgayBatDau,D1152&gt;NgayKetThuc),"Ngày tháng phải nằm trong kỳ báo cáo",IF(AND(F1152&lt;&gt;"",COUNTIF(D.3[Tên nhà cung cấp],F1152)=0),"Tên NCC chưa khai báo trong DSNCC",IF(AND(G1152&lt;&gt;"",COUNTIF(D.1[Tên sản phẩm],G1152)=0),"SP này chưa khai báo trong DSSP",""))))</f>
        <v/>
      </c>
      <c r="Y1152" s="23" t="str">
        <f t="shared" ca="1" si="253"/>
        <v/>
      </c>
      <c r="Z1152" s="23" t="str">
        <f t="shared" ca="1" si="254"/>
        <v/>
      </c>
      <c r="AA1152" s="23" t="str">
        <f t="shared" ca="1" si="255"/>
        <v/>
      </c>
    </row>
    <row r="1153" spans="2:27" ht="27.75" customHeight="1" x14ac:dyDescent="0.2">
      <c r="B1153" s="7">
        <f t="shared" si="242"/>
        <v>1150</v>
      </c>
      <c r="C1153" s="7" t="str">
        <f t="shared" ca="1" si="252"/>
        <v/>
      </c>
      <c r="D1153" s="156" t="str">
        <f t="shared" ca="1" si="243"/>
        <v/>
      </c>
      <c r="E1153" s="157" t="str">
        <f t="shared" ca="1" si="244"/>
        <v/>
      </c>
      <c r="F1153" s="158" t="str">
        <f t="shared" ca="1" si="245"/>
        <v/>
      </c>
      <c r="G1153" s="159"/>
      <c r="H1153" s="159" t="str">
        <f>IF(G1153="","",INDEX(D.1[Quy cách],MATCH(G1153,D.1[Tên sản phẩm],0)))</f>
        <v/>
      </c>
      <c r="I1153" s="160" t="str">
        <f>IF(G1153="","",INDEX(D.1[ĐVT],MATCH(G1153,D.1[Tên sản phẩm],0)))</f>
        <v/>
      </c>
      <c r="J1153" s="162" t="str">
        <f>IF(G1153="","",INDEX(D.1[Đơn giá nhập
(Hàng tồn đầu kỳ)],MATCH(G1153,D.1[Tên sản phẩm],0)))</f>
        <v/>
      </c>
      <c r="K1153" s="162" t="str">
        <f t="shared" si="246"/>
        <v/>
      </c>
      <c r="L1153" s="159"/>
      <c r="M1153" s="163" t="str">
        <f t="shared" si="247"/>
        <v/>
      </c>
      <c r="N1153" s="164"/>
      <c r="O1153" s="162"/>
      <c r="P1153" s="163" t="str">
        <f t="shared" si="248"/>
        <v/>
      </c>
      <c r="Q1153" s="164" t="str">
        <f t="shared" ca="1" si="249"/>
        <v/>
      </c>
      <c r="R1153" s="163" t="str">
        <f t="shared" si="250"/>
        <v/>
      </c>
      <c r="S1153" s="163" t="str">
        <f ca="1">IF(AND(C1153&lt;&gt;"",C1153&lt;&gt;OFFSET(C1153,1,0)),SUMIFS(M.1[Giá có thuế],M.1[Số ĐK],C1153),"")</f>
        <v/>
      </c>
      <c r="T1153" s="159"/>
      <c r="U1153" s="161" t="str">
        <f>IF(T1153="","",'Thông Tin Chung'!$L$3)</f>
        <v/>
      </c>
      <c r="V1153" s="163" t="str">
        <f t="shared" ca="1" si="251"/>
        <v/>
      </c>
      <c r="W1153" s="165"/>
      <c r="X1153" s="155" t="str">
        <f ca="1">IF(C1153="","",IF(OR(D1153&lt;NgayBatDau,D1153&gt;NgayKetThuc),"Ngày tháng phải nằm trong kỳ báo cáo",IF(AND(F1153&lt;&gt;"",COUNTIF(D.3[Tên nhà cung cấp],F1153)=0),"Tên NCC chưa khai báo trong DSNCC",IF(AND(G1153&lt;&gt;"",COUNTIF(D.1[Tên sản phẩm],G1153)=0),"SP này chưa khai báo trong DSSP",""))))</f>
        <v/>
      </c>
      <c r="Y1153" s="23" t="str">
        <f t="shared" ca="1" si="253"/>
        <v/>
      </c>
      <c r="Z1153" s="23" t="str">
        <f t="shared" ca="1" si="254"/>
        <v/>
      </c>
      <c r="AA1153" s="23" t="str">
        <f t="shared" ca="1" si="255"/>
        <v/>
      </c>
    </row>
    <row r="1154" spans="2:27" ht="27.75" customHeight="1" x14ac:dyDescent="0.2">
      <c r="B1154" s="7">
        <f t="shared" si="242"/>
        <v>1151</v>
      </c>
      <c r="C1154" s="7" t="str">
        <f t="shared" ca="1" si="252"/>
        <v/>
      </c>
      <c r="D1154" s="156" t="str">
        <f t="shared" ca="1" si="243"/>
        <v/>
      </c>
      <c r="E1154" s="157" t="str">
        <f t="shared" ca="1" si="244"/>
        <v/>
      </c>
      <c r="F1154" s="158" t="str">
        <f t="shared" ca="1" si="245"/>
        <v/>
      </c>
      <c r="G1154" s="159"/>
      <c r="H1154" s="159" t="str">
        <f>IF(G1154="","",INDEX(D.1[Quy cách],MATCH(G1154,D.1[Tên sản phẩm],0)))</f>
        <v/>
      </c>
      <c r="I1154" s="160" t="str">
        <f>IF(G1154="","",INDEX(D.1[ĐVT],MATCH(G1154,D.1[Tên sản phẩm],0)))</f>
        <v/>
      </c>
      <c r="J1154" s="162" t="str">
        <f>IF(G1154="","",INDEX(D.1[Đơn giá nhập
(Hàng tồn đầu kỳ)],MATCH(G1154,D.1[Tên sản phẩm],0)))</f>
        <v/>
      </c>
      <c r="K1154" s="162" t="str">
        <f t="shared" si="246"/>
        <v/>
      </c>
      <c r="L1154" s="159"/>
      <c r="M1154" s="163" t="str">
        <f t="shared" si="247"/>
        <v/>
      </c>
      <c r="N1154" s="164"/>
      <c r="O1154" s="162"/>
      <c r="P1154" s="163" t="str">
        <f t="shared" si="248"/>
        <v/>
      </c>
      <c r="Q1154" s="164" t="str">
        <f t="shared" ca="1" si="249"/>
        <v/>
      </c>
      <c r="R1154" s="163" t="str">
        <f t="shared" si="250"/>
        <v/>
      </c>
      <c r="S1154" s="163" t="str">
        <f ca="1">IF(AND(C1154&lt;&gt;"",C1154&lt;&gt;OFFSET(C1154,1,0)),SUMIFS(M.1[Giá có thuế],M.1[Số ĐK],C1154),"")</f>
        <v/>
      </c>
      <c r="T1154" s="159"/>
      <c r="U1154" s="161" t="str">
        <f>IF(T1154="","",'Thông Tin Chung'!$L$3)</f>
        <v/>
      </c>
      <c r="V1154" s="163" t="str">
        <f t="shared" ca="1" si="251"/>
        <v/>
      </c>
      <c r="W1154" s="165"/>
      <c r="X1154" s="155" t="str">
        <f ca="1">IF(C1154="","",IF(OR(D1154&lt;NgayBatDau,D1154&gt;NgayKetThuc),"Ngày tháng phải nằm trong kỳ báo cáo",IF(AND(F1154&lt;&gt;"",COUNTIF(D.3[Tên nhà cung cấp],F1154)=0),"Tên NCC chưa khai báo trong DSNCC",IF(AND(G1154&lt;&gt;"",COUNTIF(D.1[Tên sản phẩm],G1154)=0),"SP này chưa khai báo trong DSSP",""))))</f>
        <v/>
      </c>
      <c r="Y1154" s="23" t="str">
        <f t="shared" ca="1" si="253"/>
        <v/>
      </c>
      <c r="Z1154" s="23" t="str">
        <f t="shared" ca="1" si="254"/>
        <v/>
      </c>
      <c r="AA1154" s="23" t="str">
        <f t="shared" ca="1" si="255"/>
        <v/>
      </c>
    </row>
    <row r="1155" spans="2:27" ht="27.75" customHeight="1" x14ac:dyDescent="0.2">
      <c r="B1155" s="7">
        <f t="shared" ref="B1155:B1218" si="256">ROW(A1155)-3</f>
        <v>1152</v>
      </c>
      <c r="C1155" s="7" t="str">
        <f t="shared" ca="1" si="252"/>
        <v/>
      </c>
      <c r="D1155" s="156" t="str">
        <f t="shared" ca="1" si="243"/>
        <v/>
      </c>
      <c r="E1155" s="157" t="str">
        <f t="shared" ca="1" si="244"/>
        <v/>
      </c>
      <c r="F1155" s="158" t="str">
        <f t="shared" ca="1" si="245"/>
        <v/>
      </c>
      <c r="G1155" s="159"/>
      <c r="H1155" s="159" t="str">
        <f>IF(G1155="","",INDEX(D.1[Quy cách],MATCH(G1155,D.1[Tên sản phẩm],0)))</f>
        <v/>
      </c>
      <c r="I1155" s="160" t="str">
        <f>IF(G1155="","",INDEX(D.1[ĐVT],MATCH(G1155,D.1[Tên sản phẩm],0)))</f>
        <v/>
      </c>
      <c r="J1155" s="162" t="str">
        <f>IF(G1155="","",INDEX(D.1[Đơn giá nhập
(Hàng tồn đầu kỳ)],MATCH(G1155,D.1[Tên sản phẩm],0)))</f>
        <v/>
      </c>
      <c r="K1155" s="162" t="str">
        <f t="shared" si="246"/>
        <v/>
      </c>
      <c r="L1155" s="159"/>
      <c r="M1155" s="163" t="str">
        <f t="shared" si="247"/>
        <v/>
      </c>
      <c r="N1155" s="164"/>
      <c r="O1155" s="162"/>
      <c r="P1155" s="163" t="str">
        <f t="shared" si="248"/>
        <v/>
      </c>
      <c r="Q1155" s="164" t="str">
        <f t="shared" ca="1" si="249"/>
        <v/>
      </c>
      <c r="R1155" s="163" t="str">
        <f t="shared" si="250"/>
        <v/>
      </c>
      <c r="S1155" s="163" t="str">
        <f ca="1">IF(AND(C1155&lt;&gt;"",C1155&lt;&gt;OFFSET(C1155,1,0)),SUMIFS(M.1[Giá có thuế],M.1[Số ĐK],C1155),"")</f>
        <v/>
      </c>
      <c r="T1155" s="159"/>
      <c r="U1155" s="161" t="str">
        <f>IF(T1155="","",'Thông Tin Chung'!$L$3)</f>
        <v/>
      </c>
      <c r="V1155" s="163" t="str">
        <f t="shared" ca="1" si="251"/>
        <v/>
      </c>
      <c r="W1155" s="165"/>
      <c r="X1155" s="155" t="str">
        <f ca="1">IF(C1155="","",IF(OR(D1155&lt;NgayBatDau,D1155&gt;NgayKetThuc),"Ngày tháng phải nằm trong kỳ báo cáo",IF(AND(F1155&lt;&gt;"",COUNTIF(D.3[Tên nhà cung cấp],F1155)=0),"Tên NCC chưa khai báo trong DSNCC",IF(AND(G1155&lt;&gt;"",COUNTIF(D.1[Tên sản phẩm],G1155)=0),"SP này chưa khai báo trong DSSP",""))))</f>
        <v/>
      </c>
      <c r="Y1155" s="23" t="str">
        <f t="shared" ca="1" si="253"/>
        <v/>
      </c>
      <c r="Z1155" s="23" t="str">
        <f t="shared" ca="1" si="254"/>
        <v/>
      </c>
      <c r="AA1155" s="23" t="str">
        <f t="shared" ca="1" si="255"/>
        <v/>
      </c>
    </row>
    <row r="1156" spans="2:27" ht="27.75" customHeight="1" x14ac:dyDescent="0.2">
      <c r="B1156" s="7">
        <f t="shared" si="256"/>
        <v>1153</v>
      </c>
      <c r="C1156" s="7" t="str">
        <f t="shared" ca="1" si="252"/>
        <v/>
      </c>
      <c r="D1156" s="156" t="str">
        <f t="shared" ref="D1156:D1219" ca="1" si="257">IF(AND($G1156&lt;&gt;"",B1156&lt;&gt;1),OFFSET(C1156,-1,1),"")</f>
        <v/>
      </c>
      <c r="E1156" s="157" t="str">
        <f t="shared" ref="E1156:E1219" ca="1" si="258">IF(AND($G1156&lt;&gt;"",B1156&lt;&gt;1),OFFSET(D1156,-1,1),"")</f>
        <v/>
      </c>
      <c r="F1156" s="158" t="str">
        <f t="shared" ref="F1156:F1219" ca="1" si="259">IF(AND($G1156&lt;&gt;"",B1156&lt;&gt;1),OFFSET(E1156,-1,1),"")</f>
        <v/>
      </c>
      <c r="G1156" s="159"/>
      <c r="H1156" s="159" t="str">
        <f>IF(G1156="","",INDEX(D.1[Quy cách],MATCH(G1156,D.1[Tên sản phẩm],0)))</f>
        <v/>
      </c>
      <c r="I1156" s="160" t="str">
        <f>IF(G1156="","",INDEX(D.1[ĐVT],MATCH(G1156,D.1[Tên sản phẩm],0)))</f>
        <v/>
      </c>
      <c r="J1156" s="162" t="str">
        <f>IF(G1156="","",INDEX(D.1[Đơn giá nhập
(Hàng tồn đầu kỳ)],MATCH(G1156,D.1[Tên sản phẩm],0)))</f>
        <v/>
      </c>
      <c r="K1156" s="162" t="str">
        <f t="shared" ref="K1156:K1219" si="260">IF(OR(G1156="",J1156=""),"",1)</f>
        <v/>
      </c>
      <c r="L1156" s="159"/>
      <c r="M1156" s="163" t="str">
        <f t="shared" ref="M1156:M1219" si="261">IF(AND(J1156&lt;&gt;"",K1156&lt;&gt;""),J1156*K1156,"")</f>
        <v/>
      </c>
      <c r="N1156" s="164"/>
      <c r="O1156" s="162"/>
      <c r="P1156" s="163" t="str">
        <f t="shared" ref="P1156:P1219" si="262">IF(M1156="","",M1156-SUM(O1156))</f>
        <v/>
      </c>
      <c r="Q1156" s="164" t="str">
        <f t="shared" ref="Q1156:Q1219" ca="1" si="263">IF(AND(P1156&lt;&gt;"",C1156=OFFSET(C1156,-1,0)),OFFSET(P1156,-1,1),"")</f>
        <v/>
      </c>
      <c r="R1156" s="163" t="str">
        <f t="shared" ref="R1156:R1219" si="264">IF(P1156="","",P1156*SUM(1,Q1156))</f>
        <v/>
      </c>
      <c r="S1156" s="163" t="str">
        <f ca="1">IF(AND(C1156&lt;&gt;"",C1156&lt;&gt;OFFSET(C1156,1,0)),SUMIFS(M.1[Giá có thuế],M.1[Số ĐK],C1156),"")</f>
        <v/>
      </c>
      <c r="T1156" s="159"/>
      <c r="U1156" s="161" t="str">
        <f>IF(T1156="","",'Thông Tin Chung'!$L$3)</f>
        <v/>
      </c>
      <c r="V1156" s="163" t="str">
        <f t="shared" ref="V1156:V1219" ca="1" si="265">IF(AND(S1156&lt;&gt;"",T1156&lt;&gt;"",S1156&lt;&gt;0),S1156-T1156,"")</f>
        <v/>
      </c>
      <c r="W1156" s="165"/>
      <c r="X1156" s="155" t="str">
        <f ca="1">IF(C1156="","",IF(OR(D1156&lt;NgayBatDau,D1156&gt;NgayKetThuc),"Ngày tháng phải nằm trong kỳ báo cáo",IF(AND(F1156&lt;&gt;"",COUNTIF(D.3[Tên nhà cung cấp],F1156)=0),"Tên NCC chưa khai báo trong DSNCC",IF(AND(G1156&lt;&gt;"",COUNTIF(D.1[Tên sản phẩm],G1156)=0),"SP này chưa khai báo trong DSSP",""))))</f>
        <v/>
      </c>
      <c r="Y1156" s="23" t="str">
        <f t="shared" ca="1" si="253"/>
        <v/>
      </c>
      <c r="Z1156" s="23" t="str">
        <f t="shared" ca="1" si="254"/>
        <v/>
      </c>
      <c r="AA1156" s="23" t="str">
        <f t="shared" ca="1" si="255"/>
        <v/>
      </c>
    </row>
    <row r="1157" spans="2:27" ht="27.75" customHeight="1" x14ac:dyDescent="0.2">
      <c r="B1157" s="7">
        <f t="shared" si="256"/>
        <v>1154</v>
      </c>
      <c r="C1157" s="7" t="str">
        <f t="shared" ref="C1157:C1220" ca="1" si="266">IF(AND(D1157="",E1157="",F1157=""),"",IF(AND(D1157=OFFSET(D1157,-1,0),E1157=OFFSET(E1157,-1,0),F1157=OFFSET(F1157,-1,0)),OFFSET(B1157,-1,1),B1157))</f>
        <v/>
      </c>
      <c r="D1157" s="156" t="str">
        <f t="shared" ca="1" si="257"/>
        <v/>
      </c>
      <c r="E1157" s="157" t="str">
        <f t="shared" ca="1" si="258"/>
        <v/>
      </c>
      <c r="F1157" s="158" t="str">
        <f t="shared" ca="1" si="259"/>
        <v/>
      </c>
      <c r="G1157" s="159"/>
      <c r="H1157" s="159" t="str">
        <f>IF(G1157="","",INDEX(D.1[Quy cách],MATCH(G1157,D.1[Tên sản phẩm],0)))</f>
        <v/>
      </c>
      <c r="I1157" s="160" t="str">
        <f>IF(G1157="","",INDEX(D.1[ĐVT],MATCH(G1157,D.1[Tên sản phẩm],0)))</f>
        <v/>
      </c>
      <c r="J1157" s="162" t="str">
        <f>IF(G1157="","",INDEX(D.1[Đơn giá nhập
(Hàng tồn đầu kỳ)],MATCH(G1157,D.1[Tên sản phẩm],0)))</f>
        <v/>
      </c>
      <c r="K1157" s="162" t="str">
        <f t="shared" si="260"/>
        <v/>
      </c>
      <c r="L1157" s="159"/>
      <c r="M1157" s="163" t="str">
        <f t="shared" si="261"/>
        <v/>
      </c>
      <c r="N1157" s="164"/>
      <c r="O1157" s="162"/>
      <c r="P1157" s="163" t="str">
        <f t="shared" si="262"/>
        <v/>
      </c>
      <c r="Q1157" s="164" t="str">
        <f t="shared" ca="1" si="263"/>
        <v/>
      </c>
      <c r="R1157" s="163" t="str">
        <f t="shared" si="264"/>
        <v/>
      </c>
      <c r="S1157" s="163" t="str">
        <f ca="1">IF(AND(C1157&lt;&gt;"",C1157&lt;&gt;OFFSET(C1157,1,0)),SUMIFS(M.1[Giá có thuế],M.1[Số ĐK],C1157),"")</f>
        <v/>
      </c>
      <c r="T1157" s="159"/>
      <c r="U1157" s="161" t="str">
        <f>IF(T1157="","",'Thông Tin Chung'!$L$3)</f>
        <v/>
      </c>
      <c r="V1157" s="163" t="str">
        <f t="shared" ca="1" si="265"/>
        <v/>
      </c>
      <c r="W1157" s="165"/>
      <c r="X1157" s="155" t="str">
        <f ca="1">IF(C1157="","",IF(OR(D1157&lt;NgayBatDau,D1157&gt;NgayKetThuc),"Ngày tháng phải nằm trong kỳ báo cáo",IF(AND(F1157&lt;&gt;"",COUNTIF(D.3[Tên nhà cung cấp],F1157)=0),"Tên NCC chưa khai báo trong DSNCC",IF(AND(G1157&lt;&gt;"",COUNTIF(D.1[Tên sản phẩm],G1157)=0),"SP này chưa khai báo trong DSSP",""))))</f>
        <v/>
      </c>
      <c r="Y1157" s="23" t="str">
        <f t="shared" ref="Y1157:Y1220" ca="1" si="267">IF(D1157="","",IF(D1157&lt;B3LocTuNgay,0,IF(D1157&lt;=B3LocDenNgay,1,"")))</f>
        <v/>
      </c>
      <c r="Z1157" s="23" t="str">
        <f t="shared" ref="Z1157:Z1220" ca="1" si="268">IF(D1157="","",IF(D1157&lt;B4LocTuNgay,0,IF(D1157&lt;=B4LocDenNgay,1,"")))</f>
        <v/>
      </c>
      <c r="AA1157" s="23" t="str">
        <f t="shared" ref="AA1157:AA1220" ca="1" si="269">IF(D1157="","",IF(D1157&lt;B5LocTuNgay,0,IF(D1157&lt;=B5LocDenNgay,1,"")))</f>
        <v/>
      </c>
    </row>
    <row r="1158" spans="2:27" ht="27.75" customHeight="1" x14ac:dyDescent="0.2">
      <c r="B1158" s="7">
        <f t="shared" si="256"/>
        <v>1155</v>
      </c>
      <c r="C1158" s="7" t="str">
        <f t="shared" ca="1" si="266"/>
        <v/>
      </c>
      <c r="D1158" s="156" t="str">
        <f t="shared" ca="1" si="257"/>
        <v/>
      </c>
      <c r="E1158" s="157" t="str">
        <f t="shared" ca="1" si="258"/>
        <v/>
      </c>
      <c r="F1158" s="158" t="str">
        <f t="shared" ca="1" si="259"/>
        <v/>
      </c>
      <c r="G1158" s="159"/>
      <c r="H1158" s="159" t="str">
        <f>IF(G1158="","",INDEX(D.1[Quy cách],MATCH(G1158,D.1[Tên sản phẩm],0)))</f>
        <v/>
      </c>
      <c r="I1158" s="160" t="str">
        <f>IF(G1158="","",INDEX(D.1[ĐVT],MATCH(G1158,D.1[Tên sản phẩm],0)))</f>
        <v/>
      </c>
      <c r="J1158" s="162" t="str">
        <f>IF(G1158="","",INDEX(D.1[Đơn giá nhập
(Hàng tồn đầu kỳ)],MATCH(G1158,D.1[Tên sản phẩm],0)))</f>
        <v/>
      </c>
      <c r="K1158" s="162" t="str">
        <f t="shared" si="260"/>
        <v/>
      </c>
      <c r="L1158" s="159"/>
      <c r="M1158" s="163" t="str">
        <f t="shared" si="261"/>
        <v/>
      </c>
      <c r="N1158" s="164"/>
      <c r="O1158" s="162"/>
      <c r="P1158" s="163" t="str">
        <f t="shared" si="262"/>
        <v/>
      </c>
      <c r="Q1158" s="164" t="str">
        <f t="shared" ca="1" si="263"/>
        <v/>
      </c>
      <c r="R1158" s="163" t="str">
        <f t="shared" si="264"/>
        <v/>
      </c>
      <c r="S1158" s="163" t="str">
        <f ca="1">IF(AND(C1158&lt;&gt;"",C1158&lt;&gt;OFFSET(C1158,1,0)),SUMIFS(M.1[Giá có thuế],M.1[Số ĐK],C1158),"")</f>
        <v/>
      </c>
      <c r="T1158" s="159"/>
      <c r="U1158" s="161" t="str">
        <f>IF(T1158="","",'Thông Tin Chung'!$L$3)</f>
        <v/>
      </c>
      <c r="V1158" s="163" t="str">
        <f t="shared" ca="1" si="265"/>
        <v/>
      </c>
      <c r="W1158" s="165"/>
      <c r="X1158" s="155" t="str">
        <f ca="1">IF(C1158="","",IF(OR(D1158&lt;NgayBatDau,D1158&gt;NgayKetThuc),"Ngày tháng phải nằm trong kỳ báo cáo",IF(AND(F1158&lt;&gt;"",COUNTIF(D.3[Tên nhà cung cấp],F1158)=0),"Tên NCC chưa khai báo trong DSNCC",IF(AND(G1158&lt;&gt;"",COUNTIF(D.1[Tên sản phẩm],G1158)=0),"SP này chưa khai báo trong DSSP",""))))</f>
        <v/>
      </c>
      <c r="Y1158" s="23" t="str">
        <f t="shared" ca="1" si="267"/>
        <v/>
      </c>
      <c r="Z1158" s="23" t="str">
        <f t="shared" ca="1" si="268"/>
        <v/>
      </c>
      <c r="AA1158" s="23" t="str">
        <f t="shared" ca="1" si="269"/>
        <v/>
      </c>
    </row>
    <row r="1159" spans="2:27" ht="27.75" customHeight="1" x14ac:dyDescent="0.2">
      <c r="B1159" s="7">
        <f t="shared" si="256"/>
        <v>1156</v>
      </c>
      <c r="C1159" s="7" t="str">
        <f t="shared" ca="1" si="266"/>
        <v/>
      </c>
      <c r="D1159" s="156" t="str">
        <f t="shared" ca="1" si="257"/>
        <v/>
      </c>
      <c r="E1159" s="157" t="str">
        <f t="shared" ca="1" si="258"/>
        <v/>
      </c>
      <c r="F1159" s="158" t="str">
        <f t="shared" ca="1" si="259"/>
        <v/>
      </c>
      <c r="G1159" s="159"/>
      <c r="H1159" s="159" t="str">
        <f>IF(G1159="","",INDEX(D.1[Quy cách],MATCH(G1159,D.1[Tên sản phẩm],0)))</f>
        <v/>
      </c>
      <c r="I1159" s="160" t="str">
        <f>IF(G1159="","",INDEX(D.1[ĐVT],MATCH(G1159,D.1[Tên sản phẩm],0)))</f>
        <v/>
      </c>
      <c r="J1159" s="162" t="str">
        <f>IF(G1159="","",INDEX(D.1[Đơn giá nhập
(Hàng tồn đầu kỳ)],MATCH(G1159,D.1[Tên sản phẩm],0)))</f>
        <v/>
      </c>
      <c r="K1159" s="162" t="str">
        <f t="shared" si="260"/>
        <v/>
      </c>
      <c r="L1159" s="159"/>
      <c r="M1159" s="163" t="str">
        <f t="shared" si="261"/>
        <v/>
      </c>
      <c r="N1159" s="164"/>
      <c r="O1159" s="162"/>
      <c r="P1159" s="163" t="str">
        <f t="shared" si="262"/>
        <v/>
      </c>
      <c r="Q1159" s="164" t="str">
        <f t="shared" ca="1" si="263"/>
        <v/>
      </c>
      <c r="R1159" s="163" t="str">
        <f t="shared" si="264"/>
        <v/>
      </c>
      <c r="S1159" s="163" t="str">
        <f ca="1">IF(AND(C1159&lt;&gt;"",C1159&lt;&gt;OFFSET(C1159,1,0)),SUMIFS(M.1[Giá có thuế],M.1[Số ĐK],C1159),"")</f>
        <v/>
      </c>
      <c r="T1159" s="159"/>
      <c r="U1159" s="161" t="str">
        <f>IF(T1159="","",'Thông Tin Chung'!$L$3)</f>
        <v/>
      </c>
      <c r="V1159" s="163" t="str">
        <f t="shared" ca="1" si="265"/>
        <v/>
      </c>
      <c r="W1159" s="165"/>
      <c r="X1159" s="155" t="str">
        <f ca="1">IF(C1159="","",IF(OR(D1159&lt;NgayBatDau,D1159&gt;NgayKetThuc),"Ngày tháng phải nằm trong kỳ báo cáo",IF(AND(F1159&lt;&gt;"",COUNTIF(D.3[Tên nhà cung cấp],F1159)=0),"Tên NCC chưa khai báo trong DSNCC",IF(AND(G1159&lt;&gt;"",COUNTIF(D.1[Tên sản phẩm],G1159)=0),"SP này chưa khai báo trong DSSP",""))))</f>
        <v/>
      </c>
      <c r="Y1159" s="23" t="str">
        <f t="shared" ca="1" si="267"/>
        <v/>
      </c>
      <c r="Z1159" s="23" t="str">
        <f t="shared" ca="1" si="268"/>
        <v/>
      </c>
      <c r="AA1159" s="23" t="str">
        <f t="shared" ca="1" si="269"/>
        <v/>
      </c>
    </row>
    <row r="1160" spans="2:27" ht="27.75" customHeight="1" x14ac:dyDescent="0.2">
      <c r="B1160" s="7">
        <f t="shared" si="256"/>
        <v>1157</v>
      </c>
      <c r="C1160" s="7" t="str">
        <f t="shared" ca="1" si="266"/>
        <v/>
      </c>
      <c r="D1160" s="156" t="str">
        <f t="shared" ca="1" si="257"/>
        <v/>
      </c>
      <c r="E1160" s="157" t="str">
        <f t="shared" ca="1" si="258"/>
        <v/>
      </c>
      <c r="F1160" s="158" t="str">
        <f t="shared" ca="1" si="259"/>
        <v/>
      </c>
      <c r="G1160" s="159"/>
      <c r="H1160" s="159" t="str">
        <f>IF(G1160="","",INDEX(D.1[Quy cách],MATCH(G1160,D.1[Tên sản phẩm],0)))</f>
        <v/>
      </c>
      <c r="I1160" s="160" t="str">
        <f>IF(G1160="","",INDEX(D.1[ĐVT],MATCH(G1160,D.1[Tên sản phẩm],0)))</f>
        <v/>
      </c>
      <c r="J1160" s="162" t="str">
        <f>IF(G1160="","",INDEX(D.1[Đơn giá nhập
(Hàng tồn đầu kỳ)],MATCH(G1160,D.1[Tên sản phẩm],0)))</f>
        <v/>
      </c>
      <c r="K1160" s="162" t="str">
        <f t="shared" si="260"/>
        <v/>
      </c>
      <c r="L1160" s="159"/>
      <c r="M1160" s="163" t="str">
        <f t="shared" si="261"/>
        <v/>
      </c>
      <c r="N1160" s="164"/>
      <c r="O1160" s="162"/>
      <c r="P1160" s="163" t="str">
        <f t="shared" si="262"/>
        <v/>
      </c>
      <c r="Q1160" s="164" t="str">
        <f t="shared" ca="1" si="263"/>
        <v/>
      </c>
      <c r="R1160" s="163" t="str">
        <f t="shared" si="264"/>
        <v/>
      </c>
      <c r="S1160" s="163" t="str">
        <f ca="1">IF(AND(C1160&lt;&gt;"",C1160&lt;&gt;OFFSET(C1160,1,0)),SUMIFS(M.1[Giá có thuế],M.1[Số ĐK],C1160),"")</f>
        <v/>
      </c>
      <c r="T1160" s="159"/>
      <c r="U1160" s="161" t="str">
        <f>IF(T1160="","",'Thông Tin Chung'!$L$3)</f>
        <v/>
      </c>
      <c r="V1160" s="163" t="str">
        <f t="shared" ca="1" si="265"/>
        <v/>
      </c>
      <c r="W1160" s="165"/>
      <c r="X1160" s="155" t="str">
        <f ca="1">IF(C1160="","",IF(OR(D1160&lt;NgayBatDau,D1160&gt;NgayKetThuc),"Ngày tháng phải nằm trong kỳ báo cáo",IF(AND(F1160&lt;&gt;"",COUNTIF(D.3[Tên nhà cung cấp],F1160)=0),"Tên NCC chưa khai báo trong DSNCC",IF(AND(G1160&lt;&gt;"",COUNTIF(D.1[Tên sản phẩm],G1160)=0),"SP này chưa khai báo trong DSSP",""))))</f>
        <v/>
      </c>
      <c r="Y1160" s="23" t="str">
        <f t="shared" ca="1" si="267"/>
        <v/>
      </c>
      <c r="Z1160" s="23" t="str">
        <f t="shared" ca="1" si="268"/>
        <v/>
      </c>
      <c r="AA1160" s="23" t="str">
        <f t="shared" ca="1" si="269"/>
        <v/>
      </c>
    </row>
    <row r="1161" spans="2:27" ht="27.75" customHeight="1" x14ac:dyDescent="0.2">
      <c r="B1161" s="7">
        <f t="shared" si="256"/>
        <v>1158</v>
      </c>
      <c r="C1161" s="7" t="str">
        <f t="shared" ca="1" si="266"/>
        <v/>
      </c>
      <c r="D1161" s="156" t="str">
        <f t="shared" ca="1" si="257"/>
        <v/>
      </c>
      <c r="E1161" s="157" t="str">
        <f t="shared" ca="1" si="258"/>
        <v/>
      </c>
      <c r="F1161" s="158" t="str">
        <f t="shared" ca="1" si="259"/>
        <v/>
      </c>
      <c r="G1161" s="159"/>
      <c r="H1161" s="159" t="str">
        <f>IF(G1161="","",INDEX(D.1[Quy cách],MATCH(G1161,D.1[Tên sản phẩm],0)))</f>
        <v/>
      </c>
      <c r="I1161" s="160" t="str">
        <f>IF(G1161="","",INDEX(D.1[ĐVT],MATCH(G1161,D.1[Tên sản phẩm],0)))</f>
        <v/>
      </c>
      <c r="J1161" s="162" t="str">
        <f>IF(G1161="","",INDEX(D.1[Đơn giá nhập
(Hàng tồn đầu kỳ)],MATCH(G1161,D.1[Tên sản phẩm],0)))</f>
        <v/>
      </c>
      <c r="K1161" s="162" t="str">
        <f t="shared" si="260"/>
        <v/>
      </c>
      <c r="L1161" s="159"/>
      <c r="M1161" s="163" t="str">
        <f t="shared" si="261"/>
        <v/>
      </c>
      <c r="N1161" s="164"/>
      <c r="O1161" s="162"/>
      <c r="P1161" s="163" t="str">
        <f t="shared" si="262"/>
        <v/>
      </c>
      <c r="Q1161" s="164" t="str">
        <f t="shared" ca="1" si="263"/>
        <v/>
      </c>
      <c r="R1161" s="163" t="str">
        <f t="shared" si="264"/>
        <v/>
      </c>
      <c r="S1161" s="163" t="str">
        <f ca="1">IF(AND(C1161&lt;&gt;"",C1161&lt;&gt;OFFSET(C1161,1,0)),SUMIFS(M.1[Giá có thuế],M.1[Số ĐK],C1161),"")</f>
        <v/>
      </c>
      <c r="T1161" s="159"/>
      <c r="U1161" s="161" t="str">
        <f>IF(T1161="","",'Thông Tin Chung'!$L$3)</f>
        <v/>
      </c>
      <c r="V1161" s="163" t="str">
        <f t="shared" ca="1" si="265"/>
        <v/>
      </c>
      <c r="W1161" s="165"/>
      <c r="X1161" s="155" t="str">
        <f ca="1">IF(C1161="","",IF(OR(D1161&lt;NgayBatDau,D1161&gt;NgayKetThuc),"Ngày tháng phải nằm trong kỳ báo cáo",IF(AND(F1161&lt;&gt;"",COUNTIF(D.3[Tên nhà cung cấp],F1161)=0),"Tên NCC chưa khai báo trong DSNCC",IF(AND(G1161&lt;&gt;"",COUNTIF(D.1[Tên sản phẩm],G1161)=0),"SP này chưa khai báo trong DSSP",""))))</f>
        <v/>
      </c>
      <c r="Y1161" s="23" t="str">
        <f t="shared" ca="1" si="267"/>
        <v/>
      </c>
      <c r="Z1161" s="23" t="str">
        <f t="shared" ca="1" si="268"/>
        <v/>
      </c>
      <c r="AA1161" s="23" t="str">
        <f t="shared" ca="1" si="269"/>
        <v/>
      </c>
    </row>
    <row r="1162" spans="2:27" ht="27.75" customHeight="1" x14ac:dyDescent="0.2">
      <c r="B1162" s="7">
        <f t="shared" si="256"/>
        <v>1159</v>
      </c>
      <c r="C1162" s="7" t="str">
        <f t="shared" ca="1" si="266"/>
        <v/>
      </c>
      <c r="D1162" s="156" t="str">
        <f t="shared" ca="1" si="257"/>
        <v/>
      </c>
      <c r="E1162" s="157" t="str">
        <f t="shared" ca="1" si="258"/>
        <v/>
      </c>
      <c r="F1162" s="158" t="str">
        <f t="shared" ca="1" si="259"/>
        <v/>
      </c>
      <c r="G1162" s="159"/>
      <c r="H1162" s="159" t="str">
        <f>IF(G1162="","",INDEX(D.1[Quy cách],MATCH(G1162,D.1[Tên sản phẩm],0)))</f>
        <v/>
      </c>
      <c r="I1162" s="160" t="str">
        <f>IF(G1162="","",INDEX(D.1[ĐVT],MATCH(G1162,D.1[Tên sản phẩm],0)))</f>
        <v/>
      </c>
      <c r="J1162" s="162" t="str">
        <f>IF(G1162="","",INDEX(D.1[Đơn giá nhập
(Hàng tồn đầu kỳ)],MATCH(G1162,D.1[Tên sản phẩm],0)))</f>
        <v/>
      </c>
      <c r="K1162" s="162" t="str">
        <f t="shared" si="260"/>
        <v/>
      </c>
      <c r="L1162" s="159"/>
      <c r="M1162" s="163" t="str">
        <f t="shared" si="261"/>
        <v/>
      </c>
      <c r="N1162" s="164"/>
      <c r="O1162" s="162"/>
      <c r="P1162" s="163" t="str">
        <f t="shared" si="262"/>
        <v/>
      </c>
      <c r="Q1162" s="164" t="str">
        <f t="shared" ca="1" si="263"/>
        <v/>
      </c>
      <c r="R1162" s="163" t="str">
        <f t="shared" si="264"/>
        <v/>
      </c>
      <c r="S1162" s="163" t="str">
        <f ca="1">IF(AND(C1162&lt;&gt;"",C1162&lt;&gt;OFFSET(C1162,1,0)),SUMIFS(M.1[Giá có thuế],M.1[Số ĐK],C1162),"")</f>
        <v/>
      </c>
      <c r="T1162" s="159"/>
      <c r="U1162" s="161" t="str">
        <f>IF(T1162="","",'Thông Tin Chung'!$L$3)</f>
        <v/>
      </c>
      <c r="V1162" s="163" t="str">
        <f t="shared" ca="1" si="265"/>
        <v/>
      </c>
      <c r="W1162" s="165"/>
      <c r="X1162" s="155" t="str">
        <f ca="1">IF(C1162="","",IF(OR(D1162&lt;NgayBatDau,D1162&gt;NgayKetThuc),"Ngày tháng phải nằm trong kỳ báo cáo",IF(AND(F1162&lt;&gt;"",COUNTIF(D.3[Tên nhà cung cấp],F1162)=0),"Tên NCC chưa khai báo trong DSNCC",IF(AND(G1162&lt;&gt;"",COUNTIF(D.1[Tên sản phẩm],G1162)=0),"SP này chưa khai báo trong DSSP",""))))</f>
        <v/>
      </c>
      <c r="Y1162" s="23" t="str">
        <f t="shared" ca="1" si="267"/>
        <v/>
      </c>
      <c r="Z1162" s="23" t="str">
        <f t="shared" ca="1" si="268"/>
        <v/>
      </c>
      <c r="AA1162" s="23" t="str">
        <f t="shared" ca="1" si="269"/>
        <v/>
      </c>
    </row>
    <row r="1163" spans="2:27" ht="27.75" customHeight="1" x14ac:dyDescent="0.2">
      <c r="B1163" s="7">
        <f t="shared" si="256"/>
        <v>1160</v>
      </c>
      <c r="C1163" s="7" t="str">
        <f t="shared" ca="1" si="266"/>
        <v/>
      </c>
      <c r="D1163" s="156" t="str">
        <f t="shared" ca="1" si="257"/>
        <v/>
      </c>
      <c r="E1163" s="157" t="str">
        <f t="shared" ca="1" si="258"/>
        <v/>
      </c>
      <c r="F1163" s="158" t="str">
        <f t="shared" ca="1" si="259"/>
        <v/>
      </c>
      <c r="G1163" s="159"/>
      <c r="H1163" s="159" t="str">
        <f>IF(G1163="","",INDEX(D.1[Quy cách],MATCH(G1163,D.1[Tên sản phẩm],0)))</f>
        <v/>
      </c>
      <c r="I1163" s="160" t="str">
        <f>IF(G1163="","",INDEX(D.1[ĐVT],MATCH(G1163,D.1[Tên sản phẩm],0)))</f>
        <v/>
      </c>
      <c r="J1163" s="162" t="str">
        <f>IF(G1163="","",INDEX(D.1[Đơn giá nhập
(Hàng tồn đầu kỳ)],MATCH(G1163,D.1[Tên sản phẩm],0)))</f>
        <v/>
      </c>
      <c r="K1163" s="162" t="str">
        <f t="shared" si="260"/>
        <v/>
      </c>
      <c r="L1163" s="159"/>
      <c r="M1163" s="163" t="str">
        <f t="shared" si="261"/>
        <v/>
      </c>
      <c r="N1163" s="164"/>
      <c r="O1163" s="162"/>
      <c r="P1163" s="163" t="str">
        <f t="shared" si="262"/>
        <v/>
      </c>
      <c r="Q1163" s="164" t="str">
        <f t="shared" ca="1" si="263"/>
        <v/>
      </c>
      <c r="R1163" s="163" t="str">
        <f t="shared" si="264"/>
        <v/>
      </c>
      <c r="S1163" s="163" t="str">
        <f ca="1">IF(AND(C1163&lt;&gt;"",C1163&lt;&gt;OFFSET(C1163,1,0)),SUMIFS(M.1[Giá có thuế],M.1[Số ĐK],C1163),"")</f>
        <v/>
      </c>
      <c r="T1163" s="159"/>
      <c r="U1163" s="161" t="str">
        <f>IF(T1163="","",'Thông Tin Chung'!$L$3)</f>
        <v/>
      </c>
      <c r="V1163" s="163" t="str">
        <f t="shared" ca="1" si="265"/>
        <v/>
      </c>
      <c r="W1163" s="165"/>
      <c r="X1163" s="155" t="str">
        <f ca="1">IF(C1163="","",IF(OR(D1163&lt;NgayBatDau,D1163&gt;NgayKetThuc),"Ngày tháng phải nằm trong kỳ báo cáo",IF(AND(F1163&lt;&gt;"",COUNTIF(D.3[Tên nhà cung cấp],F1163)=0),"Tên NCC chưa khai báo trong DSNCC",IF(AND(G1163&lt;&gt;"",COUNTIF(D.1[Tên sản phẩm],G1163)=0),"SP này chưa khai báo trong DSSP",""))))</f>
        <v/>
      </c>
      <c r="Y1163" s="23" t="str">
        <f t="shared" ca="1" si="267"/>
        <v/>
      </c>
      <c r="Z1163" s="23" t="str">
        <f t="shared" ca="1" si="268"/>
        <v/>
      </c>
      <c r="AA1163" s="23" t="str">
        <f t="shared" ca="1" si="269"/>
        <v/>
      </c>
    </row>
    <row r="1164" spans="2:27" ht="27.75" customHeight="1" x14ac:dyDescent="0.2">
      <c r="B1164" s="7">
        <f t="shared" si="256"/>
        <v>1161</v>
      </c>
      <c r="C1164" s="7" t="str">
        <f t="shared" ca="1" si="266"/>
        <v/>
      </c>
      <c r="D1164" s="156" t="str">
        <f t="shared" ca="1" si="257"/>
        <v/>
      </c>
      <c r="E1164" s="157" t="str">
        <f t="shared" ca="1" si="258"/>
        <v/>
      </c>
      <c r="F1164" s="158" t="str">
        <f t="shared" ca="1" si="259"/>
        <v/>
      </c>
      <c r="G1164" s="159"/>
      <c r="H1164" s="159" t="str">
        <f>IF(G1164="","",INDEX(D.1[Quy cách],MATCH(G1164,D.1[Tên sản phẩm],0)))</f>
        <v/>
      </c>
      <c r="I1164" s="160" t="str">
        <f>IF(G1164="","",INDEX(D.1[ĐVT],MATCH(G1164,D.1[Tên sản phẩm],0)))</f>
        <v/>
      </c>
      <c r="J1164" s="162" t="str">
        <f>IF(G1164="","",INDEX(D.1[Đơn giá nhập
(Hàng tồn đầu kỳ)],MATCH(G1164,D.1[Tên sản phẩm],0)))</f>
        <v/>
      </c>
      <c r="K1164" s="162" t="str">
        <f t="shared" si="260"/>
        <v/>
      </c>
      <c r="L1164" s="159"/>
      <c r="M1164" s="163" t="str">
        <f t="shared" si="261"/>
        <v/>
      </c>
      <c r="N1164" s="164"/>
      <c r="O1164" s="162"/>
      <c r="P1164" s="163" t="str">
        <f t="shared" si="262"/>
        <v/>
      </c>
      <c r="Q1164" s="164" t="str">
        <f t="shared" ca="1" si="263"/>
        <v/>
      </c>
      <c r="R1164" s="163" t="str">
        <f t="shared" si="264"/>
        <v/>
      </c>
      <c r="S1164" s="163" t="str">
        <f ca="1">IF(AND(C1164&lt;&gt;"",C1164&lt;&gt;OFFSET(C1164,1,0)),SUMIFS(M.1[Giá có thuế],M.1[Số ĐK],C1164),"")</f>
        <v/>
      </c>
      <c r="T1164" s="159"/>
      <c r="U1164" s="161" t="str">
        <f>IF(T1164="","",'Thông Tin Chung'!$L$3)</f>
        <v/>
      </c>
      <c r="V1164" s="163" t="str">
        <f t="shared" ca="1" si="265"/>
        <v/>
      </c>
      <c r="W1164" s="165"/>
      <c r="X1164" s="155" t="str">
        <f ca="1">IF(C1164="","",IF(OR(D1164&lt;NgayBatDau,D1164&gt;NgayKetThuc),"Ngày tháng phải nằm trong kỳ báo cáo",IF(AND(F1164&lt;&gt;"",COUNTIF(D.3[Tên nhà cung cấp],F1164)=0),"Tên NCC chưa khai báo trong DSNCC",IF(AND(G1164&lt;&gt;"",COUNTIF(D.1[Tên sản phẩm],G1164)=0),"SP này chưa khai báo trong DSSP",""))))</f>
        <v/>
      </c>
      <c r="Y1164" s="23" t="str">
        <f t="shared" ca="1" si="267"/>
        <v/>
      </c>
      <c r="Z1164" s="23" t="str">
        <f t="shared" ca="1" si="268"/>
        <v/>
      </c>
      <c r="AA1164" s="23" t="str">
        <f t="shared" ca="1" si="269"/>
        <v/>
      </c>
    </row>
    <row r="1165" spans="2:27" ht="27.75" customHeight="1" x14ac:dyDescent="0.2">
      <c r="B1165" s="7">
        <f t="shared" si="256"/>
        <v>1162</v>
      </c>
      <c r="C1165" s="7" t="str">
        <f t="shared" ca="1" si="266"/>
        <v/>
      </c>
      <c r="D1165" s="156" t="str">
        <f t="shared" ca="1" si="257"/>
        <v/>
      </c>
      <c r="E1165" s="157" t="str">
        <f t="shared" ca="1" si="258"/>
        <v/>
      </c>
      <c r="F1165" s="158" t="str">
        <f t="shared" ca="1" si="259"/>
        <v/>
      </c>
      <c r="G1165" s="159"/>
      <c r="H1165" s="159" t="str">
        <f>IF(G1165="","",INDEX(D.1[Quy cách],MATCH(G1165,D.1[Tên sản phẩm],0)))</f>
        <v/>
      </c>
      <c r="I1165" s="160" t="str">
        <f>IF(G1165="","",INDEX(D.1[ĐVT],MATCH(G1165,D.1[Tên sản phẩm],0)))</f>
        <v/>
      </c>
      <c r="J1165" s="162" t="str">
        <f>IF(G1165="","",INDEX(D.1[Đơn giá nhập
(Hàng tồn đầu kỳ)],MATCH(G1165,D.1[Tên sản phẩm],0)))</f>
        <v/>
      </c>
      <c r="K1165" s="162" t="str">
        <f t="shared" si="260"/>
        <v/>
      </c>
      <c r="L1165" s="159"/>
      <c r="M1165" s="163" t="str">
        <f t="shared" si="261"/>
        <v/>
      </c>
      <c r="N1165" s="164"/>
      <c r="O1165" s="162"/>
      <c r="P1165" s="163" t="str">
        <f t="shared" si="262"/>
        <v/>
      </c>
      <c r="Q1165" s="164" t="str">
        <f t="shared" ca="1" si="263"/>
        <v/>
      </c>
      <c r="R1165" s="163" t="str">
        <f t="shared" si="264"/>
        <v/>
      </c>
      <c r="S1165" s="163" t="str">
        <f ca="1">IF(AND(C1165&lt;&gt;"",C1165&lt;&gt;OFFSET(C1165,1,0)),SUMIFS(M.1[Giá có thuế],M.1[Số ĐK],C1165),"")</f>
        <v/>
      </c>
      <c r="T1165" s="159"/>
      <c r="U1165" s="161" t="str">
        <f>IF(T1165="","",'Thông Tin Chung'!$L$3)</f>
        <v/>
      </c>
      <c r="V1165" s="163" t="str">
        <f t="shared" ca="1" si="265"/>
        <v/>
      </c>
      <c r="W1165" s="165"/>
      <c r="X1165" s="155" t="str">
        <f ca="1">IF(C1165="","",IF(OR(D1165&lt;NgayBatDau,D1165&gt;NgayKetThuc),"Ngày tháng phải nằm trong kỳ báo cáo",IF(AND(F1165&lt;&gt;"",COUNTIF(D.3[Tên nhà cung cấp],F1165)=0),"Tên NCC chưa khai báo trong DSNCC",IF(AND(G1165&lt;&gt;"",COUNTIF(D.1[Tên sản phẩm],G1165)=0),"SP này chưa khai báo trong DSSP",""))))</f>
        <v/>
      </c>
      <c r="Y1165" s="23" t="str">
        <f t="shared" ca="1" si="267"/>
        <v/>
      </c>
      <c r="Z1165" s="23" t="str">
        <f t="shared" ca="1" si="268"/>
        <v/>
      </c>
      <c r="AA1165" s="23" t="str">
        <f t="shared" ca="1" si="269"/>
        <v/>
      </c>
    </row>
    <row r="1166" spans="2:27" ht="27.75" customHeight="1" x14ac:dyDescent="0.2">
      <c r="B1166" s="7">
        <f t="shared" si="256"/>
        <v>1163</v>
      </c>
      <c r="C1166" s="7" t="str">
        <f t="shared" ca="1" si="266"/>
        <v/>
      </c>
      <c r="D1166" s="156" t="str">
        <f t="shared" ca="1" si="257"/>
        <v/>
      </c>
      <c r="E1166" s="157" t="str">
        <f t="shared" ca="1" si="258"/>
        <v/>
      </c>
      <c r="F1166" s="158" t="str">
        <f t="shared" ca="1" si="259"/>
        <v/>
      </c>
      <c r="G1166" s="159"/>
      <c r="H1166" s="159" t="str">
        <f>IF(G1166="","",INDEX(D.1[Quy cách],MATCH(G1166,D.1[Tên sản phẩm],0)))</f>
        <v/>
      </c>
      <c r="I1166" s="160" t="str">
        <f>IF(G1166="","",INDEX(D.1[ĐVT],MATCH(G1166,D.1[Tên sản phẩm],0)))</f>
        <v/>
      </c>
      <c r="J1166" s="162" t="str">
        <f>IF(G1166="","",INDEX(D.1[Đơn giá nhập
(Hàng tồn đầu kỳ)],MATCH(G1166,D.1[Tên sản phẩm],0)))</f>
        <v/>
      </c>
      <c r="K1166" s="162" t="str">
        <f t="shared" si="260"/>
        <v/>
      </c>
      <c r="L1166" s="159"/>
      <c r="M1166" s="163" t="str">
        <f t="shared" si="261"/>
        <v/>
      </c>
      <c r="N1166" s="164"/>
      <c r="O1166" s="162"/>
      <c r="P1166" s="163" t="str">
        <f t="shared" si="262"/>
        <v/>
      </c>
      <c r="Q1166" s="164" t="str">
        <f t="shared" ca="1" si="263"/>
        <v/>
      </c>
      <c r="R1166" s="163" t="str">
        <f t="shared" si="264"/>
        <v/>
      </c>
      <c r="S1166" s="163" t="str">
        <f ca="1">IF(AND(C1166&lt;&gt;"",C1166&lt;&gt;OFFSET(C1166,1,0)),SUMIFS(M.1[Giá có thuế],M.1[Số ĐK],C1166),"")</f>
        <v/>
      </c>
      <c r="T1166" s="159"/>
      <c r="U1166" s="161" t="str">
        <f>IF(T1166="","",'Thông Tin Chung'!$L$3)</f>
        <v/>
      </c>
      <c r="V1166" s="163" t="str">
        <f t="shared" ca="1" si="265"/>
        <v/>
      </c>
      <c r="W1166" s="165"/>
      <c r="X1166" s="155" t="str">
        <f ca="1">IF(C1166="","",IF(OR(D1166&lt;NgayBatDau,D1166&gt;NgayKetThuc),"Ngày tháng phải nằm trong kỳ báo cáo",IF(AND(F1166&lt;&gt;"",COUNTIF(D.3[Tên nhà cung cấp],F1166)=0),"Tên NCC chưa khai báo trong DSNCC",IF(AND(G1166&lt;&gt;"",COUNTIF(D.1[Tên sản phẩm],G1166)=0),"SP này chưa khai báo trong DSSP",""))))</f>
        <v/>
      </c>
      <c r="Y1166" s="23" t="str">
        <f t="shared" ca="1" si="267"/>
        <v/>
      </c>
      <c r="Z1166" s="23" t="str">
        <f t="shared" ca="1" si="268"/>
        <v/>
      </c>
      <c r="AA1166" s="23" t="str">
        <f t="shared" ca="1" si="269"/>
        <v/>
      </c>
    </row>
    <row r="1167" spans="2:27" ht="27.75" customHeight="1" x14ac:dyDescent="0.2">
      <c r="B1167" s="7">
        <f t="shared" si="256"/>
        <v>1164</v>
      </c>
      <c r="C1167" s="7" t="str">
        <f t="shared" ca="1" si="266"/>
        <v/>
      </c>
      <c r="D1167" s="156" t="str">
        <f t="shared" ca="1" si="257"/>
        <v/>
      </c>
      <c r="E1167" s="157" t="str">
        <f t="shared" ca="1" si="258"/>
        <v/>
      </c>
      <c r="F1167" s="158" t="str">
        <f t="shared" ca="1" si="259"/>
        <v/>
      </c>
      <c r="G1167" s="159"/>
      <c r="H1167" s="159" t="str">
        <f>IF(G1167="","",INDEX(D.1[Quy cách],MATCH(G1167,D.1[Tên sản phẩm],0)))</f>
        <v/>
      </c>
      <c r="I1167" s="160" t="str">
        <f>IF(G1167="","",INDEX(D.1[ĐVT],MATCH(G1167,D.1[Tên sản phẩm],0)))</f>
        <v/>
      </c>
      <c r="J1167" s="162" t="str">
        <f>IF(G1167="","",INDEX(D.1[Đơn giá nhập
(Hàng tồn đầu kỳ)],MATCH(G1167,D.1[Tên sản phẩm],0)))</f>
        <v/>
      </c>
      <c r="K1167" s="162" t="str">
        <f t="shared" si="260"/>
        <v/>
      </c>
      <c r="L1167" s="159"/>
      <c r="M1167" s="163" t="str">
        <f t="shared" si="261"/>
        <v/>
      </c>
      <c r="N1167" s="164"/>
      <c r="O1167" s="162"/>
      <c r="P1167" s="163" t="str">
        <f t="shared" si="262"/>
        <v/>
      </c>
      <c r="Q1167" s="164" t="str">
        <f t="shared" ca="1" si="263"/>
        <v/>
      </c>
      <c r="R1167" s="163" t="str">
        <f t="shared" si="264"/>
        <v/>
      </c>
      <c r="S1167" s="163" t="str">
        <f ca="1">IF(AND(C1167&lt;&gt;"",C1167&lt;&gt;OFFSET(C1167,1,0)),SUMIFS(M.1[Giá có thuế],M.1[Số ĐK],C1167),"")</f>
        <v/>
      </c>
      <c r="T1167" s="159"/>
      <c r="U1167" s="161" t="str">
        <f>IF(T1167="","",'Thông Tin Chung'!$L$3)</f>
        <v/>
      </c>
      <c r="V1167" s="163" t="str">
        <f t="shared" ca="1" si="265"/>
        <v/>
      </c>
      <c r="W1167" s="165"/>
      <c r="X1167" s="155" t="str">
        <f ca="1">IF(C1167="","",IF(OR(D1167&lt;NgayBatDau,D1167&gt;NgayKetThuc),"Ngày tháng phải nằm trong kỳ báo cáo",IF(AND(F1167&lt;&gt;"",COUNTIF(D.3[Tên nhà cung cấp],F1167)=0),"Tên NCC chưa khai báo trong DSNCC",IF(AND(G1167&lt;&gt;"",COUNTIF(D.1[Tên sản phẩm],G1167)=0),"SP này chưa khai báo trong DSSP",""))))</f>
        <v/>
      </c>
      <c r="Y1167" s="23" t="str">
        <f t="shared" ca="1" si="267"/>
        <v/>
      </c>
      <c r="Z1167" s="23" t="str">
        <f t="shared" ca="1" si="268"/>
        <v/>
      </c>
      <c r="AA1167" s="23" t="str">
        <f t="shared" ca="1" si="269"/>
        <v/>
      </c>
    </row>
    <row r="1168" spans="2:27" ht="27.75" customHeight="1" x14ac:dyDescent="0.2">
      <c r="B1168" s="7">
        <f t="shared" si="256"/>
        <v>1165</v>
      </c>
      <c r="C1168" s="7" t="str">
        <f t="shared" ca="1" si="266"/>
        <v/>
      </c>
      <c r="D1168" s="156" t="str">
        <f t="shared" ca="1" si="257"/>
        <v/>
      </c>
      <c r="E1168" s="157" t="str">
        <f t="shared" ca="1" si="258"/>
        <v/>
      </c>
      <c r="F1168" s="158" t="str">
        <f t="shared" ca="1" si="259"/>
        <v/>
      </c>
      <c r="G1168" s="159"/>
      <c r="H1168" s="159" t="str">
        <f>IF(G1168="","",INDEX(D.1[Quy cách],MATCH(G1168,D.1[Tên sản phẩm],0)))</f>
        <v/>
      </c>
      <c r="I1168" s="160" t="str">
        <f>IF(G1168="","",INDEX(D.1[ĐVT],MATCH(G1168,D.1[Tên sản phẩm],0)))</f>
        <v/>
      </c>
      <c r="J1168" s="162" t="str">
        <f>IF(G1168="","",INDEX(D.1[Đơn giá nhập
(Hàng tồn đầu kỳ)],MATCH(G1168,D.1[Tên sản phẩm],0)))</f>
        <v/>
      </c>
      <c r="K1168" s="162" t="str">
        <f t="shared" si="260"/>
        <v/>
      </c>
      <c r="L1168" s="159"/>
      <c r="M1168" s="163" t="str">
        <f t="shared" si="261"/>
        <v/>
      </c>
      <c r="N1168" s="164"/>
      <c r="O1168" s="162"/>
      <c r="P1168" s="163" t="str">
        <f t="shared" si="262"/>
        <v/>
      </c>
      <c r="Q1168" s="164" t="str">
        <f t="shared" ca="1" si="263"/>
        <v/>
      </c>
      <c r="R1168" s="163" t="str">
        <f t="shared" si="264"/>
        <v/>
      </c>
      <c r="S1168" s="163" t="str">
        <f ca="1">IF(AND(C1168&lt;&gt;"",C1168&lt;&gt;OFFSET(C1168,1,0)),SUMIFS(M.1[Giá có thuế],M.1[Số ĐK],C1168),"")</f>
        <v/>
      </c>
      <c r="T1168" s="159"/>
      <c r="U1168" s="161" t="str">
        <f>IF(T1168="","",'Thông Tin Chung'!$L$3)</f>
        <v/>
      </c>
      <c r="V1168" s="163" t="str">
        <f t="shared" ca="1" si="265"/>
        <v/>
      </c>
      <c r="W1168" s="165"/>
      <c r="X1168" s="155" t="str">
        <f ca="1">IF(C1168="","",IF(OR(D1168&lt;NgayBatDau,D1168&gt;NgayKetThuc),"Ngày tháng phải nằm trong kỳ báo cáo",IF(AND(F1168&lt;&gt;"",COUNTIF(D.3[Tên nhà cung cấp],F1168)=0),"Tên NCC chưa khai báo trong DSNCC",IF(AND(G1168&lt;&gt;"",COUNTIF(D.1[Tên sản phẩm],G1168)=0),"SP này chưa khai báo trong DSSP",""))))</f>
        <v/>
      </c>
      <c r="Y1168" s="23" t="str">
        <f t="shared" ca="1" si="267"/>
        <v/>
      </c>
      <c r="Z1168" s="23" t="str">
        <f t="shared" ca="1" si="268"/>
        <v/>
      </c>
      <c r="AA1168" s="23" t="str">
        <f t="shared" ca="1" si="269"/>
        <v/>
      </c>
    </row>
    <row r="1169" spans="2:27" ht="27.75" customHeight="1" x14ac:dyDescent="0.2">
      <c r="B1169" s="7">
        <f t="shared" si="256"/>
        <v>1166</v>
      </c>
      <c r="C1169" s="7" t="str">
        <f t="shared" ca="1" si="266"/>
        <v/>
      </c>
      <c r="D1169" s="156" t="str">
        <f t="shared" ca="1" si="257"/>
        <v/>
      </c>
      <c r="E1169" s="157" t="str">
        <f t="shared" ca="1" si="258"/>
        <v/>
      </c>
      <c r="F1169" s="158" t="str">
        <f t="shared" ca="1" si="259"/>
        <v/>
      </c>
      <c r="G1169" s="159"/>
      <c r="H1169" s="159" t="str">
        <f>IF(G1169="","",INDEX(D.1[Quy cách],MATCH(G1169,D.1[Tên sản phẩm],0)))</f>
        <v/>
      </c>
      <c r="I1169" s="160" t="str">
        <f>IF(G1169="","",INDEX(D.1[ĐVT],MATCH(G1169,D.1[Tên sản phẩm],0)))</f>
        <v/>
      </c>
      <c r="J1169" s="162" t="str">
        <f>IF(G1169="","",INDEX(D.1[Đơn giá nhập
(Hàng tồn đầu kỳ)],MATCH(G1169,D.1[Tên sản phẩm],0)))</f>
        <v/>
      </c>
      <c r="K1169" s="162" t="str">
        <f t="shared" si="260"/>
        <v/>
      </c>
      <c r="L1169" s="159"/>
      <c r="M1169" s="163" t="str">
        <f t="shared" si="261"/>
        <v/>
      </c>
      <c r="N1169" s="164"/>
      <c r="O1169" s="162"/>
      <c r="P1169" s="163" t="str">
        <f t="shared" si="262"/>
        <v/>
      </c>
      <c r="Q1169" s="164" t="str">
        <f t="shared" ca="1" si="263"/>
        <v/>
      </c>
      <c r="R1169" s="163" t="str">
        <f t="shared" si="264"/>
        <v/>
      </c>
      <c r="S1169" s="163" t="str">
        <f ca="1">IF(AND(C1169&lt;&gt;"",C1169&lt;&gt;OFFSET(C1169,1,0)),SUMIFS(M.1[Giá có thuế],M.1[Số ĐK],C1169),"")</f>
        <v/>
      </c>
      <c r="T1169" s="159"/>
      <c r="U1169" s="161" t="str">
        <f>IF(T1169="","",'Thông Tin Chung'!$L$3)</f>
        <v/>
      </c>
      <c r="V1169" s="163" t="str">
        <f t="shared" ca="1" si="265"/>
        <v/>
      </c>
      <c r="W1169" s="165"/>
      <c r="X1169" s="155" t="str">
        <f ca="1">IF(C1169="","",IF(OR(D1169&lt;NgayBatDau,D1169&gt;NgayKetThuc),"Ngày tháng phải nằm trong kỳ báo cáo",IF(AND(F1169&lt;&gt;"",COUNTIF(D.3[Tên nhà cung cấp],F1169)=0),"Tên NCC chưa khai báo trong DSNCC",IF(AND(G1169&lt;&gt;"",COUNTIF(D.1[Tên sản phẩm],G1169)=0),"SP này chưa khai báo trong DSSP",""))))</f>
        <v/>
      </c>
      <c r="Y1169" s="23" t="str">
        <f t="shared" ca="1" si="267"/>
        <v/>
      </c>
      <c r="Z1169" s="23" t="str">
        <f t="shared" ca="1" si="268"/>
        <v/>
      </c>
      <c r="AA1169" s="23" t="str">
        <f t="shared" ca="1" si="269"/>
        <v/>
      </c>
    </row>
    <row r="1170" spans="2:27" ht="27.75" customHeight="1" x14ac:dyDescent="0.2">
      <c r="B1170" s="7">
        <f t="shared" si="256"/>
        <v>1167</v>
      </c>
      <c r="C1170" s="7" t="str">
        <f t="shared" ca="1" si="266"/>
        <v/>
      </c>
      <c r="D1170" s="156" t="str">
        <f t="shared" ca="1" si="257"/>
        <v/>
      </c>
      <c r="E1170" s="157" t="str">
        <f t="shared" ca="1" si="258"/>
        <v/>
      </c>
      <c r="F1170" s="158" t="str">
        <f t="shared" ca="1" si="259"/>
        <v/>
      </c>
      <c r="G1170" s="159"/>
      <c r="H1170" s="159" t="str">
        <f>IF(G1170="","",INDEX(D.1[Quy cách],MATCH(G1170,D.1[Tên sản phẩm],0)))</f>
        <v/>
      </c>
      <c r="I1170" s="160" t="str">
        <f>IF(G1170="","",INDEX(D.1[ĐVT],MATCH(G1170,D.1[Tên sản phẩm],0)))</f>
        <v/>
      </c>
      <c r="J1170" s="162" t="str">
        <f>IF(G1170="","",INDEX(D.1[Đơn giá nhập
(Hàng tồn đầu kỳ)],MATCH(G1170,D.1[Tên sản phẩm],0)))</f>
        <v/>
      </c>
      <c r="K1170" s="162" t="str">
        <f t="shared" si="260"/>
        <v/>
      </c>
      <c r="L1170" s="159"/>
      <c r="M1170" s="163" t="str">
        <f t="shared" si="261"/>
        <v/>
      </c>
      <c r="N1170" s="164"/>
      <c r="O1170" s="162"/>
      <c r="P1170" s="163" t="str">
        <f t="shared" si="262"/>
        <v/>
      </c>
      <c r="Q1170" s="164" t="str">
        <f t="shared" ca="1" si="263"/>
        <v/>
      </c>
      <c r="R1170" s="163" t="str">
        <f t="shared" si="264"/>
        <v/>
      </c>
      <c r="S1170" s="163" t="str">
        <f ca="1">IF(AND(C1170&lt;&gt;"",C1170&lt;&gt;OFFSET(C1170,1,0)),SUMIFS(M.1[Giá có thuế],M.1[Số ĐK],C1170),"")</f>
        <v/>
      </c>
      <c r="T1170" s="159"/>
      <c r="U1170" s="161" t="str">
        <f>IF(T1170="","",'Thông Tin Chung'!$L$3)</f>
        <v/>
      </c>
      <c r="V1170" s="163" t="str">
        <f t="shared" ca="1" si="265"/>
        <v/>
      </c>
      <c r="W1170" s="165"/>
      <c r="X1170" s="155" t="str">
        <f ca="1">IF(C1170="","",IF(OR(D1170&lt;NgayBatDau,D1170&gt;NgayKetThuc),"Ngày tháng phải nằm trong kỳ báo cáo",IF(AND(F1170&lt;&gt;"",COUNTIF(D.3[Tên nhà cung cấp],F1170)=0),"Tên NCC chưa khai báo trong DSNCC",IF(AND(G1170&lt;&gt;"",COUNTIF(D.1[Tên sản phẩm],G1170)=0),"SP này chưa khai báo trong DSSP",""))))</f>
        <v/>
      </c>
      <c r="Y1170" s="23" t="str">
        <f t="shared" ca="1" si="267"/>
        <v/>
      </c>
      <c r="Z1170" s="23" t="str">
        <f t="shared" ca="1" si="268"/>
        <v/>
      </c>
      <c r="AA1170" s="23" t="str">
        <f t="shared" ca="1" si="269"/>
        <v/>
      </c>
    </row>
    <row r="1171" spans="2:27" ht="27.75" customHeight="1" x14ac:dyDescent="0.2">
      <c r="B1171" s="7">
        <f t="shared" si="256"/>
        <v>1168</v>
      </c>
      <c r="C1171" s="7" t="str">
        <f t="shared" ca="1" si="266"/>
        <v/>
      </c>
      <c r="D1171" s="156" t="str">
        <f t="shared" ca="1" si="257"/>
        <v/>
      </c>
      <c r="E1171" s="157" t="str">
        <f t="shared" ca="1" si="258"/>
        <v/>
      </c>
      <c r="F1171" s="158" t="str">
        <f t="shared" ca="1" si="259"/>
        <v/>
      </c>
      <c r="G1171" s="159"/>
      <c r="H1171" s="159" t="str">
        <f>IF(G1171="","",INDEX(D.1[Quy cách],MATCH(G1171,D.1[Tên sản phẩm],0)))</f>
        <v/>
      </c>
      <c r="I1171" s="160" t="str">
        <f>IF(G1171="","",INDEX(D.1[ĐVT],MATCH(G1171,D.1[Tên sản phẩm],0)))</f>
        <v/>
      </c>
      <c r="J1171" s="162" t="str">
        <f>IF(G1171="","",INDEX(D.1[Đơn giá nhập
(Hàng tồn đầu kỳ)],MATCH(G1171,D.1[Tên sản phẩm],0)))</f>
        <v/>
      </c>
      <c r="K1171" s="162" t="str">
        <f t="shared" si="260"/>
        <v/>
      </c>
      <c r="L1171" s="159"/>
      <c r="M1171" s="163" t="str">
        <f t="shared" si="261"/>
        <v/>
      </c>
      <c r="N1171" s="164"/>
      <c r="O1171" s="162"/>
      <c r="P1171" s="163" t="str">
        <f t="shared" si="262"/>
        <v/>
      </c>
      <c r="Q1171" s="164" t="str">
        <f t="shared" ca="1" si="263"/>
        <v/>
      </c>
      <c r="R1171" s="163" t="str">
        <f t="shared" si="264"/>
        <v/>
      </c>
      <c r="S1171" s="163" t="str">
        <f ca="1">IF(AND(C1171&lt;&gt;"",C1171&lt;&gt;OFFSET(C1171,1,0)),SUMIFS(M.1[Giá có thuế],M.1[Số ĐK],C1171),"")</f>
        <v/>
      </c>
      <c r="T1171" s="159"/>
      <c r="U1171" s="161" t="str">
        <f>IF(T1171="","",'Thông Tin Chung'!$L$3)</f>
        <v/>
      </c>
      <c r="V1171" s="163" t="str">
        <f t="shared" ca="1" si="265"/>
        <v/>
      </c>
      <c r="W1171" s="165"/>
      <c r="X1171" s="155" t="str">
        <f ca="1">IF(C1171="","",IF(OR(D1171&lt;NgayBatDau,D1171&gt;NgayKetThuc),"Ngày tháng phải nằm trong kỳ báo cáo",IF(AND(F1171&lt;&gt;"",COUNTIF(D.3[Tên nhà cung cấp],F1171)=0),"Tên NCC chưa khai báo trong DSNCC",IF(AND(G1171&lt;&gt;"",COUNTIF(D.1[Tên sản phẩm],G1171)=0),"SP này chưa khai báo trong DSSP",""))))</f>
        <v/>
      </c>
      <c r="Y1171" s="23" t="str">
        <f t="shared" ca="1" si="267"/>
        <v/>
      </c>
      <c r="Z1171" s="23" t="str">
        <f t="shared" ca="1" si="268"/>
        <v/>
      </c>
      <c r="AA1171" s="23" t="str">
        <f t="shared" ca="1" si="269"/>
        <v/>
      </c>
    </row>
    <row r="1172" spans="2:27" ht="27.75" customHeight="1" x14ac:dyDescent="0.2">
      <c r="B1172" s="7">
        <f t="shared" si="256"/>
        <v>1169</v>
      </c>
      <c r="C1172" s="7" t="str">
        <f t="shared" ca="1" si="266"/>
        <v/>
      </c>
      <c r="D1172" s="156" t="str">
        <f t="shared" ca="1" si="257"/>
        <v/>
      </c>
      <c r="E1172" s="157" t="str">
        <f t="shared" ca="1" si="258"/>
        <v/>
      </c>
      <c r="F1172" s="158" t="str">
        <f t="shared" ca="1" si="259"/>
        <v/>
      </c>
      <c r="G1172" s="159"/>
      <c r="H1172" s="159" t="str">
        <f>IF(G1172="","",INDEX(D.1[Quy cách],MATCH(G1172,D.1[Tên sản phẩm],0)))</f>
        <v/>
      </c>
      <c r="I1172" s="160" t="str">
        <f>IF(G1172="","",INDEX(D.1[ĐVT],MATCH(G1172,D.1[Tên sản phẩm],0)))</f>
        <v/>
      </c>
      <c r="J1172" s="162" t="str">
        <f>IF(G1172="","",INDEX(D.1[Đơn giá nhập
(Hàng tồn đầu kỳ)],MATCH(G1172,D.1[Tên sản phẩm],0)))</f>
        <v/>
      </c>
      <c r="K1172" s="162" t="str">
        <f t="shared" si="260"/>
        <v/>
      </c>
      <c r="L1172" s="159"/>
      <c r="M1172" s="163" t="str">
        <f t="shared" si="261"/>
        <v/>
      </c>
      <c r="N1172" s="164"/>
      <c r="O1172" s="162"/>
      <c r="P1172" s="163" t="str">
        <f t="shared" si="262"/>
        <v/>
      </c>
      <c r="Q1172" s="164" t="str">
        <f t="shared" ca="1" si="263"/>
        <v/>
      </c>
      <c r="R1172" s="163" t="str">
        <f t="shared" si="264"/>
        <v/>
      </c>
      <c r="S1172" s="163" t="str">
        <f ca="1">IF(AND(C1172&lt;&gt;"",C1172&lt;&gt;OFFSET(C1172,1,0)),SUMIFS(M.1[Giá có thuế],M.1[Số ĐK],C1172),"")</f>
        <v/>
      </c>
      <c r="T1172" s="159"/>
      <c r="U1172" s="161" t="str">
        <f>IF(T1172="","",'Thông Tin Chung'!$L$3)</f>
        <v/>
      </c>
      <c r="V1172" s="163" t="str">
        <f t="shared" ca="1" si="265"/>
        <v/>
      </c>
      <c r="W1172" s="165"/>
      <c r="X1172" s="155" t="str">
        <f ca="1">IF(C1172="","",IF(OR(D1172&lt;NgayBatDau,D1172&gt;NgayKetThuc),"Ngày tháng phải nằm trong kỳ báo cáo",IF(AND(F1172&lt;&gt;"",COUNTIF(D.3[Tên nhà cung cấp],F1172)=0),"Tên NCC chưa khai báo trong DSNCC",IF(AND(G1172&lt;&gt;"",COUNTIF(D.1[Tên sản phẩm],G1172)=0),"SP này chưa khai báo trong DSSP",""))))</f>
        <v/>
      </c>
      <c r="Y1172" s="23" t="str">
        <f t="shared" ca="1" si="267"/>
        <v/>
      </c>
      <c r="Z1172" s="23" t="str">
        <f t="shared" ca="1" si="268"/>
        <v/>
      </c>
      <c r="AA1172" s="23" t="str">
        <f t="shared" ca="1" si="269"/>
        <v/>
      </c>
    </row>
    <row r="1173" spans="2:27" ht="27.75" customHeight="1" x14ac:dyDescent="0.2">
      <c r="B1173" s="7">
        <f t="shared" si="256"/>
        <v>1170</v>
      </c>
      <c r="C1173" s="7" t="str">
        <f t="shared" ca="1" si="266"/>
        <v/>
      </c>
      <c r="D1173" s="156" t="str">
        <f t="shared" ca="1" si="257"/>
        <v/>
      </c>
      <c r="E1173" s="157" t="str">
        <f t="shared" ca="1" si="258"/>
        <v/>
      </c>
      <c r="F1173" s="158" t="str">
        <f t="shared" ca="1" si="259"/>
        <v/>
      </c>
      <c r="G1173" s="159"/>
      <c r="H1173" s="159" t="str">
        <f>IF(G1173="","",INDEX(D.1[Quy cách],MATCH(G1173,D.1[Tên sản phẩm],0)))</f>
        <v/>
      </c>
      <c r="I1173" s="160" t="str">
        <f>IF(G1173="","",INDEX(D.1[ĐVT],MATCH(G1173,D.1[Tên sản phẩm],0)))</f>
        <v/>
      </c>
      <c r="J1173" s="162" t="str">
        <f>IF(G1173="","",INDEX(D.1[Đơn giá nhập
(Hàng tồn đầu kỳ)],MATCH(G1173,D.1[Tên sản phẩm],0)))</f>
        <v/>
      </c>
      <c r="K1173" s="162" t="str">
        <f t="shared" si="260"/>
        <v/>
      </c>
      <c r="L1173" s="159"/>
      <c r="M1173" s="163" t="str">
        <f t="shared" si="261"/>
        <v/>
      </c>
      <c r="N1173" s="164"/>
      <c r="O1173" s="162"/>
      <c r="P1173" s="163" t="str">
        <f t="shared" si="262"/>
        <v/>
      </c>
      <c r="Q1173" s="164" t="str">
        <f t="shared" ca="1" si="263"/>
        <v/>
      </c>
      <c r="R1173" s="163" t="str">
        <f t="shared" si="264"/>
        <v/>
      </c>
      <c r="S1173" s="163" t="str">
        <f ca="1">IF(AND(C1173&lt;&gt;"",C1173&lt;&gt;OFFSET(C1173,1,0)),SUMIFS(M.1[Giá có thuế],M.1[Số ĐK],C1173),"")</f>
        <v/>
      </c>
      <c r="T1173" s="159"/>
      <c r="U1173" s="161" t="str">
        <f>IF(T1173="","",'Thông Tin Chung'!$L$3)</f>
        <v/>
      </c>
      <c r="V1173" s="163" t="str">
        <f t="shared" ca="1" si="265"/>
        <v/>
      </c>
      <c r="W1173" s="165"/>
      <c r="X1173" s="155" t="str">
        <f ca="1">IF(C1173="","",IF(OR(D1173&lt;NgayBatDau,D1173&gt;NgayKetThuc),"Ngày tháng phải nằm trong kỳ báo cáo",IF(AND(F1173&lt;&gt;"",COUNTIF(D.3[Tên nhà cung cấp],F1173)=0),"Tên NCC chưa khai báo trong DSNCC",IF(AND(G1173&lt;&gt;"",COUNTIF(D.1[Tên sản phẩm],G1173)=0),"SP này chưa khai báo trong DSSP",""))))</f>
        <v/>
      </c>
      <c r="Y1173" s="23" t="str">
        <f t="shared" ca="1" si="267"/>
        <v/>
      </c>
      <c r="Z1173" s="23" t="str">
        <f t="shared" ca="1" si="268"/>
        <v/>
      </c>
      <c r="AA1173" s="23" t="str">
        <f t="shared" ca="1" si="269"/>
        <v/>
      </c>
    </row>
    <row r="1174" spans="2:27" ht="27.75" customHeight="1" x14ac:dyDescent="0.2">
      <c r="B1174" s="7">
        <f t="shared" si="256"/>
        <v>1171</v>
      </c>
      <c r="C1174" s="7" t="str">
        <f t="shared" ca="1" si="266"/>
        <v/>
      </c>
      <c r="D1174" s="156" t="str">
        <f t="shared" ca="1" si="257"/>
        <v/>
      </c>
      <c r="E1174" s="157" t="str">
        <f t="shared" ca="1" si="258"/>
        <v/>
      </c>
      <c r="F1174" s="158" t="str">
        <f t="shared" ca="1" si="259"/>
        <v/>
      </c>
      <c r="G1174" s="159"/>
      <c r="H1174" s="159" t="str">
        <f>IF(G1174="","",INDEX(D.1[Quy cách],MATCH(G1174,D.1[Tên sản phẩm],0)))</f>
        <v/>
      </c>
      <c r="I1174" s="160" t="str">
        <f>IF(G1174="","",INDEX(D.1[ĐVT],MATCH(G1174,D.1[Tên sản phẩm],0)))</f>
        <v/>
      </c>
      <c r="J1174" s="162" t="str">
        <f>IF(G1174="","",INDEX(D.1[Đơn giá nhập
(Hàng tồn đầu kỳ)],MATCH(G1174,D.1[Tên sản phẩm],0)))</f>
        <v/>
      </c>
      <c r="K1174" s="162" t="str">
        <f t="shared" si="260"/>
        <v/>
      </c>
      <c r="L1174" s="159"/>
      <c r="M1174" s="163" t="str">
        <f t="shared" si="261"/>
        <v/>
      </c>
      <c r="N1174" s="164"/>
      <c r="O1174" s="162"/>
      <c r="P1174" s="163" t="str">
        <f t="shared" si="262"/>
        <v/>
      </c>
      <c r="Q1174" s="164" t="str">
        <f t="shared" ca="1" si="263"/>
        <v/>
      </c>
      <c r="R1174" s="163" t="str">
        <f t="shared" si="264"/>
        <v/>
      </c>
      <c r="S1174" s="163" t="str">
        <f ca="1">IF(AND(C1174&lt;&gt;"",C1174&lt;&gt;OFFSET(C1174,1,0)),SUMIFS(M.1[Giá có thuế],M.1[Số ĐK],C1174),"")</f>
        <v/>
      </c>
      <c r="T1174" s="159"/>
      <c r="U1174" s="161" t="str">
        <f>IF(T1174="","",'Thông Tin Chung'!$L$3)</f>
        <v/>
      </c>
      <c r="V1174" s="163" t="str">
        <f t="shared" ca="1" si="265"/>
        <v/>
      </c>
      <c r="W1174" s="165"/>
      <c r="X1174" s="155" t="str">
        <f ca="1">IF(C1174="","",IF(OR(D1174&lt;NgayBatDau,D1174&gt;NgayKetThuc),"Ngày tháng phải nằm trong kỳ báo cáo",IF(AND(F1174&lt;&gt;"",COUNTIF(D.3[Tên nhà cung cấp],F1174)=0),"Tên NCC chưa khai báo trong DSNCC",IF(AND(G1174&lt;&gt;"",COUNTIF(D.1[Tên sản phẩm],G1174)=0),"SP này chưa khai báo trong DSSP",""))))</f>
        <v/>
      </c>
      <c r="Y1174" s="23" t="str">
        <f t="shared" ca="1" si="267"/>
        <v/>
      </c>
      <c r="Z1174" s="23" t="str">
        <f t="shared" ca="1" si="268"/>
        <v/>
      </c>
      <c r="AA1174" s="23" t="str">
        <f t="shared" ca="1" si="269"/>
        <v/>
      </c>
    </row>
    <row r="1175" spans="2:27" ht="27.75" customHeight="1" x14ac:dyDescent="0.2">
      <c r="B1175" s="7">
        <f t="shared" si="256"/>
        <v>1172</v>
      </c>
      <c r="C1175" s="7" t="str">
        <f t="shared" ca="1" si="266"/>
        <v/>
      </c>
      <c r="D1175" s="156" t="str">
        <f t="shared" ca="1" si="257"/>
        <v/>
      </c>
      <c r="E1175" s="157" t="str">
        <f t="shared" ca="1" si="258"/>
        <v/>
      </c>
      <c r="F1175" s="158" t="str">
        <f t="shared" ca="1" si="259"/>
        <v/>
      </c>
      <c r="G1175" s="159"/>
      <c r="H1175" s="159" t="str">
        <f>IF(G1175="","",INDEX(D.1[Quy cách],MATCH(G1175,D.1[Tên sản phẩm],0)))</f>
        <v/>
      </c>
      <c r="I1175" s="160" t="str">
        <f>IF(G1175="","",INDEX(D.1[ĐVT],MATCH(G1175,D.1[Tên sản phẩm],0)))</f>
        <v/>
      </c>
      <c r="J1175" s="162" t="str">
        <f>IF(G1175="","",INDEX(D.1[Đơn giá nhập
(Hàng tồn đầu kỳ)],MATCH(G1175,D.1[Tên sản phẩm],0)))</f>
        <v/>
      </c>
      <c r="K1175" s="162" t="str">
        <f t="shared" si="260"/>
        <v/>
      </c>
      <c r="L1175" s="159"/>
      <c r="M1175" s="163" t="str">
        <f t="shared" si="261"/>
        <v/>
      </c>
      <c r="N1175" s="164"/>
      <c r="O1175" s="162"/>
      <c r="P1175" s="163" t="str">
        <f t="shared" si="262"/>
        <v/>
      </c>
      <c r="Q1175" s="164" t="str">
        <f t="shared" ca="1" si="263"/>
        <v/>
      </c>
      <c r="R1175" s="163" t="str">
        <f t="shared" si="264"/>
        <v/>
      </c>
      <c r="S1175" s="163" t="str">
        <f ca="1">IF(AND(C1175&lt;&gt;"",C1175&lt;&gt;OFFSET(C1175,1,0)),SUMIFS(M.1[Giá có thuế],M.1[Số ĐK],C1175),"")</f>
        <v/>
      </c>
      <c r="T1175" s="159"/>
      <c r="U1175" s="161" t="str">
        <f>IF(T1175="","",'Thông Tin Chung'!$L$3)</f>
        <v/>
      </c>
      <c r="V1175" s="163" t="str">
        <f t="shared" ca="1" si="265"/>
        <v/>
      </c>
      <c r="W1175" s="165"/>
      <c r="X1175" s="155" t="str">
        <f ca="1">IF(C1175="","",IF(OR(D1175&lt;NgayBatDau,D1175&gt;NgayKetThuc),"Ngày tháng phải nằm trong kỳ báo cáo",IF(AND(F1175&lt;&gt;"",COUNTIF(D.3[Tên nhà cung cấp],F1175)=0),"Tên NCC chưa khai báo trong DSNCC",IF(AND(G1175&lt;&gt;"",COUNTIF(D.1[Tên sản phẩm],G1175)=0),"SP này chưa khai báo trong DSSP",""))))</f>
        <v/>
      </c>
      <c r="Y1175" s="23" t="str">
        <f t="shared" ca="1" si="267"/>
        <v/>
      </c>
      <c r="Z1175" s="23" t="str">
        <f t="shared" ca="1" si="268"/>
        <v/>
      </c>
      <c r="AA1175" s="23" t="str">
        <f t="shared" ca="1" si="269"/>
        <v/>
      </c>
    </row>
    <row r="1176" spans="2:27" ht="27.75" customHeight="1" x14ac:dyDescent="0.2">
      <c r="B1176" s="7">
        <f t="shared" si="256"/>
        <v>1173</v>
      </c>
      <c r="C1176" s="7" t="str">
        <f t="shared" ca="1" si="266"/>
        <v/>
      </c>
      <c r="D1176" s="156" t="str">
        <f t="shared" ca="1" si="257"/>
        <v/>
      </c>
      <c r="E1176" s="157" t="str">
        <f t="shared" ca="1" si="258"/>
        <v/>
      </c>
      <c r="F1176" s="158" t="str">
        <f t="shared" ca="1" si="259"/>
        <v/>
      </c>
      <c r="G1176" s="159"/>
      <c r="H1176" s="159" t="str">
        <f>IF(G1176="","",INDEX(D.1[Quy cách],MATCH(G1176,D.1[Tên sản phẩm],0)))</f>
        <v/>
      </c>
      <c r="I1176" s="160" t="str">
        <f>IF(G1176="","",INDEX(D.1[ĐVT],MATCH(G1176,D.1[Tên sản phẩm],0)))</f>
        <v/>
      </c>
      <c r="J1176" s="162" t="str">
        <f>IF(G1176="","",INDEX(D.1[Đơn giá nhập
(Hàng tồn đầu kỳ)],MATCH(G1176,D.1[Tên sản phẩm],0)))</f>
        <v/>
      </c>
      <c r="K1176" s="162" t="str">
        <f t="shared" si="260"/>
        <v/>
      </c>
      <c r="L1176" s="159"/>
      <c r="M1176" s="163" t="str">
        <f t="shared" si="261"/>
        <v/>
      </c>
      <c r="N1176" s="164"/>
      <c r="O1176" s="162"/>
      <c r="P1176" s="163" t="str">
        <f t="shared" si="262"/>
        <v/>
      </c>
      <c r="Q1176" s="164" t="str">
        <f t="shared" ca="1" si="263"/>
        <v/>
      </c>
      <c r="R1176" s="163" t="str">
        <f t="shared" si="264"/>
        <v/>
      </c>
      <c r="S1176" s="163" t="str">
        <f ca="1">IF(AND(C1176&lt;&gt;"",C1176&lt;&gt;OFFSET(C1176,1,0)),SUMIFS(M.1[Giá có thuế],M.1[Số ĐK],C1176),"")</f>
        <v/>
      </c>
      <c r="T1176" s="159"/>
      <c r="U1176" s="161" t="str">
        <f>IF(T1176="","",'Thông Tin Chung'!$L$3)</f>
        <v/>
      </c>
      <c r="V1176" s="163" t="str">
        <f t="shared" ca="1" si="265"/>
        <v/>
      </c>
      <c r="W1176" s="165"/>
      <c r="X1176" s="155" t="str">
        <f ca="1">IF(C1176="","",IF(OR(D1176&lt;NgayBatDau,D1176&gt;NgayKetThuc),"Ngày tháng phải nằm trong kỳ báo cáo",IF(AND(F1176&lt;&gt;"",COUNTIF(D.3[Tên nhà cung cấp],F1176)=0),"Tên NCC chưa khai báo trong DSNCC",IF(AND(G1176&lt;&gt;"",COUNTIF(D.1[Tên sản phẩm],G1176)=0),"SP này chưa khai báo trong DSSP",""))))</f>
        <v/>
      </c>
      <c r="Y1176" s="23" t="str">
        <f t="shared" ca="1" si="267"/>
        <v/>
      </c>
      <c r="Z1176" s="23" t="str">
        <f t="shared" ca="1" si="268"/>
        <v/>
      </c>
      <c r="AA1176" s="23" t="str">
        <f t="shared" ca="1" si="269"/>
        <v/>
      </c>
    </row>
    <row r="1177" spans="2:27" ht="27.75" customHeight="1" x14ac:dyDescent="0.2">
      <c r="B1177" s="7">
        <f t="shared" si="256"/>
        <v>1174</v>
      </c>
      <c r="C1177" s="7" t="str">
        <f t="shared" ca="1" si="266"/>
        <v/>
      </c>
      <c r="D1177" s="156" t="str">
        <f t="shared" ca="1" si="257"/>
        <v/>
      </c>
      <c r="E1177" s="157" t="str">
        <f t="shared" ca="1" si="258"/>
        <v/>
      </c>
      <c r="F1177" s="158" t="str">
        <f t="shared" ca="1" si="259"/>
        <v/>
      </c>
      <c r="G1177" s="159"/>
      <c r="H1177" s="159" t="str">
        <f>IF(G1177="","",INDEX(D.1[Quy cách],MATCH(G1177,D.1[Tên sản phẩm],0)))</f>
        <v/>
      </c>
      <c r="I1177" s="160" t="str">
        <f>IF(G1177="","",INDEX(D.1[ĐVT],MATCH(G1177,D.1[Tên sản phẩm],0)))</f>
        <v/>
      </c>
      <c r="J1177" s="162" t="str">
        <f>IF(G1177="","",INDEX(D.1[Đơn giá nhập
(Hàng tồn đầu kỳ)],MATCH(G1177,D.1[Tên sản phẩm],0)))</f>
        <v/>
      </c>
      <c r="K1177" s="162" t="str">
        <f t="shared" si="260"/>
        <v/>
      </c>
      <c r="L1177" s="159"/>
      <c r="M1177" s="163" t="str">
        <f t="shared" si="261"/>
        <v/>
      </c>
      <c r="N1177" s="164"/>
      <c r="O1177" s="162"/>
      <c r="P1177" s="163" t="str">
        <f t="shared" si="262"/>
        <v/>
      </c>
      <c r="Q1177" s="164" t="str">
        <f t="shared" ca="1" si="263"/>
        <v/>
      </c>
      <c r="R1177" s="163" t="str">
        <f t="shared" si="264"/>
        <v/>
      </c>
      <c r="S1177" s="163" t="str">
        <f ca="1">IF(AND(C1177&lt;&gt;"",C1177&lt;&gt;OFFSET(C1177,1,0)),SUMIFS(M.1[Giá có thuế],M.1[Số ĐK],C1177),"")</f>
        <v/>
      </c>
      <c r="T1177" s="159"/>
      <c r="U1177" s="161" t="str">
        <f>IF(T1177="","",'Thông Tin Chung'!$L$3)</f>
        <v/>
      </c>
      <c r="V1177" s="163" t="str">
        <f t="shared" ca="1" si="265"/>
        <v/>
      </c>
      <c r="W1177" s="165"/>
      <c r="X1177" s="155" t="str">
        <f ca="1">IF(C1177="","",IF(OR(D1177&lt;NgayBatDau,D1177&gt;NgayKetThuc),"Ngày tháng phải nằm trong kỳ báo cáo",IF(AND(F1177&lt;&gt;"",COUNTIF(D.3[Tên nhà cung cấp],F1177)=0),"Tên NCC chưa khai báo trong DSNCC",IF(AND(G1177&lt;&gt;"",COUNTIF(D.1[Tên sản phẩm],G1177)=0),"SP này chưa khai báo trong DSSP",""))))</f>
        <v/>
      </c>
      <c r="Y1177" s="23" t="str">
        <f t="shared" ca="1" si="267"/>
        <v/>
      </c>
      <c r="Z1177" s="23" t="str">
        <f t="shared" ca="1" si="268"/>
        <v/>
      </c>
      <c r="AA1177" s="23" t="str">
        <f t="shared" ca="1" si="269"/>
        <v/>
      </c>
    </row>
    <row r="1178" spans="2:27" ht="27.75" customHeight="1" x14ac:dyDescent="0.2">
      <c r="B1178" s="7">
        <f t="shared" si="256"/>
        <v>1175</v>
      </c>
      <c r="C1178" s="7" t="str">
        <f t="shared" ca="1" si="266"/>
        <v/>
      </c>
      <c r="D1178" s="156" t="str">
        <f t="shared" ca="1" si="257"/>
        <v/>
      </c>
      <c r="E1178" s="157" t="str">
        <f t="shared" ca="1" si="258"/>
        <v/>
      </c>
      <c r="F1178" s="158" t="str">
        <f t="shared" ca="1" si="259"/>
        <v/>
      </c>
      <c r="G1178" s="159"/>
      <c r="H1178" s="159" t="str">
        <f>IF(G1178="","",INDEX(D.1[Quy cách],MATCH(G1178,D.1[Tên sản phẩm],0)))</f>
        <v/>
      </c>
      <c r="I1178" s="160" t="str">
        <f>IF(G1178="","",INDEX(D.1[ĐVT],MATCH(G1178,D.1[Tên sản phẩm],0)))</f>
        <v/>
      </c>
      <c r="J1178" s="162" t="str">
        <f>IF(G1178="","",INDEX(D.1[Đơn giá nhập
(Hàng tồn đầu kỳ)],MATCH(G1178,D.1[Tên sản phẩm],0)))</f>
        <v/>
      </c>
      <c r="K1178" s="162" t="str">
        <f t="shared" si="260"/>
        <v/>
      </c>
      <c r="L1178" s="159"/>
      <c r="M1178" s="163" t="str">
        <f t="shared" si="261"/>
        <v/>
      </c>
      <c r="N1178" s="164"/>
      <c r="O1178" s="162"/>
      <c r="P1178" s="163" t="str">
        <f t="shared" si="262"/>
        <v/>
      </c>
      <c r="Q1178" s="164" t="str">
        <f t="shared" ca="1" si="263"/>
        <v/>
      </c>
      <c r="R1178" s="163" t="str">
        <f t="shared" si="264"/>
        <v/>
      </c>
      <c r="S1178" s="163" t="str">
        <f ca="1">IF(AND(C1178&lt;&gt;"",C1178&lt;&gt;OFFSET(C1178,1,0)),SUMIFS(M.1[Giá có thuế],M.1[Số ĐK],C1178),"")</f>
        <v/>
      </c>
      <c r="T1178" s="159"/>
      <c r="U1178" s="161" t="str">
        <f>IF(T1178="","",'Thông Tin Chung'!$L$3)</f>
        <v/>
      </c>
      <c r="V1178" s="163" t="str">
        <f t="shared" ca="1" si="265"/>
        <v/>
      </c>
      <c r="W1178" s="165"/>
      <c r="X1178" s="155" t="str">
        <f ca="1">IF(C1178="","",IF(OR(D1178&lt;NgayBatDau,D1178&gt;NgayKetThuc),"Ngày tháng phải nằm trong kỳ báo cáo",IF(AND(F1178&lt;&gt;"",COUNTIF(D.3[Tên nhà cung cấp],F1178)=0),"Tên NCC chưa khai báo trong DSNCC",IF(AND(G1178&lt;&gt;"",COUNTIF(D.1[Tên sản phẩm],G1178)=0),"SP này chưa khai báo trong DSSP",""))))</f>
        <v/>
      </c>
      <c r="Y1178" s="23" t="str">
        <f t="shared" ca="1" si="267"/>
        <v/>
      </c>
      <c r="Z1178" s="23" t="str">
        <f t="shared" ca="1" si="268"/>
        <v/>
      </c>
      <c r="AA1178" s="23" t="str">
        <f t="shared" ca="1" si="269"/>
        <v/>
      </c>
    </row>
    <row r="1179" spans="2:27" ht="27.75" customHeight="1" x14ac:dyDescent="0.2">
      <c r="B1179" s="7">
        <f t="shared" si="256"/>
        <v>1176</v>
      </c>
      <c r="C1179" s="7" t="str">
        <f t="shared" ca="1" si="266"/>
        <v/>
      </c>
      <c r="D1179" s="156" t="str">
        <f t="shared" ca="1" si="257"/>
        <v/>
      </c>
      <c r="E1179" s="157" t="str">
        <f t="shared" ca="1" si="258"/>
        <v/>
      </c>
      <c r="F1179" s="158" t="str">
        <f t="shared" ca="1" si="259"/>
        <v/>
      </c>
      <c r="G1179" s="159"/>
      <c r="H1179" s="159" t="str">
        <f>IF(G1179="","",INDEX(D.1[Quy cách],MATCH(G1179,D.1[Tên sản phẩm],0)))</f>
        <v/>
      </c>
      <c r="I1179" s="160" t="str">
        <f>IF(G1179="","",INDEX(D.1[ĐVT],MATCH(G1179,D.1[Tên sản phẩm],0)))</f>
        <v/>
      </c>
      <c r="J1179" s="162" t="str">
        <f>IF(G1179="","",INDEX(D.1[Đơn giá nhập
(Hàng tồn đầu kỳ)],MATCH(G1179,D.1[Tên sản phẩm],0)))</f>
        <v/>
      </c>
      <c r="K1179" s="162" t="str">
        <f t="shared" si="260"/>
        <v/>
      </c>
      <c r="L1179" s="159"/>
      <c r="M1179" s="163" t="str">
        <f t="shared" si="261"/>
        <v/>
      </c>
      <c r="N1179" s="164"/>
      <c r="O1179" s="162"/>
      <c r="P1179" s="163" t="str">
        <f t="shared" si="262"/>
        <v/>
      </c>
      <c r="Q1179" s="164" t="str">
        <f t="shared" ca="1" si="263"/>
        <v/>
      </c>
      <c r="R1179" s="163" t="str">
        <f t="shared" si="264"/>
        <v/>
      </c>
      <c r="S1179" s="163" t="str">
        <f ca="1">IF(AND(C1179&lt;&gt;"",C1179&lt;&gt;OFFSET(C1179,1,0)),SUMIFS(M.1[Giá có thuế],M.1[Số ĐK],C1179),"")</f>
        <v/>
      </c>
      <c r="T1179" s="159"/>
      <c r="U1179" s="161" t="str">
        <f>IF(T1179="","",'Thông Tin Chung'!$L$3)</f>
        <v/>
      </c>
      <c r="V1179" s="163" t="str">
        <f t="shared" ca="1" si="265"/>
        <v/>
      </c>
      <c r="W1179" s="165"/>
      <c r="X1179" s="155" t="str">
        <f ca="1">IF(C1179="","",IF(OR(D1179&lt;NgayBatDau,D1179&gt;NgayKetThuc),"Ngày tháng phải nằm trong kỳ báo cáo",IF(AND(F1179&lt;&gt;"",COUNTIF(D.3[Tên nhà cung cấp],F1179)=0),"Tên NCC chưa khai báo trong DSNCC",IF(AND(G1179&lt;&gt;"",COUNTIF(D.1[Tên sản phẩm],G1179)=0),"SP này chưa khai báo trong DSSP",""))))</f>
        <v/>
      </c>
      <c r="Y1179" s="23" t="str">
        <f t="shared" ca="1" si="267"/>
        <v/>
      </c>
      <c r="Z1179" s="23" t="str">
        <f t="shared" ca="1" si="268"/>
        <v/>
      </c>
      <c r="AA1179" s="23" t="str">
        <f t="shared" ca="1" si="269"/>
        <v/>
      </c>
    </row>
    <row r="1180" spans="2:27" ht="27.75" customHeight="1" x14ac:dyDescent="0.2">
      <c r="B1180" s="7">
        <f t="shared" si="256"/>
        <v>1177</v>
      </c>
      <c r="C1180" s="7" t="str">
        <f t="shared" ca="1" si="266"/>
        <v/>
      </c>
      <c r="D1180" s="156" t="str">
        <f t="shared" ca="1" si="257"/>
        <v/>
      </c>
      <c r="E1180" s="157" t="str">
        <f t="shared" ca="1" si="258"/>
        <v/>
      </c>
      <c r="F1180" s="158" t="str">
        <f t="shared" ca="1" si="259"/>
        <v/>
      </c>
      <c r="G1180" s="159"/>
      <c r="H1180" s="159" t="str">
        <f>IF(G1180="","",INDEX(D.1[Quy cách],MATCH(G1180,D.1[Tên sản phẩm],0)))</f>
        <v/>
      </c>
      <c r="I1180" s="160" t="str">
        <f>IF(G1180="","",INDEX(D.1[ĐVT],MATCH(G1180,D.1[Tên sản phẩm],0)))</f>
        <v/>
      </c>
      <c r="J1180" s="162" t="str">
        <f>IF(G1180="","",INDEX(D.1[Đơn giá nhập
(Hàng tồn đầu kỳ)],MATCH(G1180,D.1[Tên sản phẩm],0)))</f>
        <v/>
      </c>
      <c r="K1180" s="162" t="str">
        <f t="shared" si="260"/>
        <v/>
      </c>
      <c r="L1180" s="159"/>
      <c r="M1180" s="163" t="str">
        <f t="shared" si="261"/>
        <v/>
      </c>
      <c r="N1180" s="164"/>
      <c r="O1180" s="162"/>
      <c r="P1180" s="163" t="str">
        <f t="shared" si="262"/>
        <v/>
      </c>
      <c r="Q1180" s="164" t="str">
        <f t="shared" ca="1" si="263"/>
        <v/>
      </c>
      <c r="R1180" s="163" t="str">
        <f t="shared" si="264"/>
        <v/>
      </c>
      <c r="S1180" s="163" t="str">
        <f ca="1">IF(AND(C1180&lt;&gt;"",C1180&lt;&gt;OFFSET(C1180,1,0)),SUMIFS(M.1[Giá có thuế],M.1[Số ĐK],C1180),"")</f>
        <v/>
      </c>
      <c r="T1180" s="159"/>
      <c r="U1180" s="161" t="str">
        <f>IF(T1180="","",'Thông Tin Chung'!$L$3)</f>
        <v/>
      </c>
      <c r="V1180" s="163" t="str">
        <f t="shared" ca="1" si="265"/>
        <v/>
      </c>
      <c r="W1180" s="165"/>
      <c r="X1180" s="155" t="str">
        <f ca="1">IF(C1180="","",IF(OR(D1180&lt;NgayBatDau,D1180&gt;NgayKetThuc),"Ngày tháng phải nằm trong kỳ báo cáo",IF(AND(F1180&lt;&gt;"",COUNTIF(D.3[Tên nhà cung cấp],F1180)=0),"Tên NCC chưa khai báo trong DSNCC",IF(AND(G1180&lt;&gt;"",COUNTIF(D.1[Tên sản phẩm],G1180)=0),"SP này chưa khai báo trong DSSP",""))))</f>
        <v/>
      </c>
      <c r="Y1180" s="23" t="str">
        <f t="shared" ca="1" si="267"/>
        <v/>
      </c>
      <c r="Z1180" s="23" t="str">
        <f t="shared" ca="1" si="268"/>
        <v/>
      </c>
      <c r="AA1180" s="23" t="str">
        <f t="shared" ca="1" si="269"/>
        <v/>
      </c>
    </row>
    <row r="1181" spans="2:27" ht="27.75" customHeight="1" x14ac:dyDescent="0.2">
      <c r="B1181" s="7">
        <f t="shared" si="256"/>
        <v>1178</v>
      </c>
      <c r="C1181" s="7" t="str">
        <f t="shared" ca="1" si="266"/>
        <v/>
      </c>
      <c r="D1181" s="156" t="str">
        <f t="shared" ca="1" si="257"/>
        <v/>
      </c>
      <c r="E1181" s="157" t="str">
        <f t="shared" ca="1" si="258"/>
        <v/>
      </c>
      <c r="F1181" s="158" t="str">
        <f t="shared" ca="1" si="259"/>
        <v/>
      </c>
      <c r="G1181" s="159"/>
      <c r="H1181" s="159" t="str">
        <f>IF(G1181="","",INDEX(D.1[Quy cách],MATCH(G1181,D.1[Tên sản phẩm],0)))</f>
        <v/>
      </c>
      <c r="I1181" s="160" t="str">
        <f>IF(G1181="","",INDEX(D.1[ĐVT],MATCH(G1181,D.1[Tên sản phẩm],0)))</f>
        <v/>
      </c>
      <c r="J1181" s="162" t="str">
        <f>IF(G1181="","",INDEX(D.1[Đơn giá nhập
(Hàng tồn đầu kỳ)],MATCH(G1181,D.1[Tên sản phẩm],0)))</f>
        <v/>
      </c>
      <c r="K1181" s="162" t="str">
        <f t="shared" si="260"/>
        <v/>
      </c>
      <c r="L1181" s="159"/>
      <c r="M1181" s="163" t="str">
        <f t="shared" si="261"/>
        <v/>
      </c>
      <c r="N1181" s="164"/>
      <c r="O1181" s="162"/>
      <c r="P1181" s="163" t="str">
        <f t="shared" si="262"/>
        <v/>
      </c>
      <c r="Q1181" s="164" t="str">
        <f t="shared" ca="1" si="263"/>
        <v/>
      </c>
      <c r="R1181" s="163" t="str">
        <f t="shared" si="264"/>
        <v/>
      </c>
      <c r="S1181" s="163" t="str">
        <f ca="1">IF(AND(C1181&lt;&gt;"",C1181&lt;&gt;OFFSET(C1181,1,0)),SUMIFS(M.1[Giá có thuế],M.1[Số ĐK],C1181),"")</f>
        <v/>
      </c>
      <c r="T1181" s="159"/>
      <c r="U1181" s="161" t="str">
        <f>IF(T1181="","",'Thông Tin Chung'!$L$3)</f>
        <v/>
      </c>
      <c r="V1181" s="163" t="str">
        <f t="shared" ca="1" si="265"/>
        <v/>
      </c>
      <c r="W1181" s="165"/>
      <c r="X1181" s="155" t="str">
        <f ca="1">IF(C1181="","",IF(OR(D1181&lt;NgayBatDau,D1181&gt;NgayKetThuc),"Ngày tháng phải nằm trong kỳ báo cáo",IF(AND(F1181&lt;&gt;"",COUNTIF(D.3[Tên nhà cung cấp],F1181)=0),"Tên NCC chưa khai báo trong DSNCC",IF(AND(G1181&lt;&gt;"",COUNTIF(D.1[Tên sản phẩm],G1181)=0),"SP này chưa khai báo trong DSSP",""))))</f>
        <v/>
      </c>
      <c r="Y1181" s="23" t="str">
        <f t="shared" ca="1" si="267"/>
        <v/>
      </c>
      <c r="Z1181" s="23" t="str">
        <f t="shared" ca="1" si="268"/>
        <v/>
      </c>
      <c r="AA1181" s="23" t="str">
        <f t="shared" ca="1" si="269"/>
        <v/>
      </c>
    </row>
    <row r="1182" spans="2:27" ht="27.75" customHeight="1" x14ac:dyDescent="0.2">
      <c r="B1182" s="7">
        <f t="shared" si="256"/>
        <v>1179</v>
      </c>
      <c r="C1182" s="7" t="str">
        <f t="shared" ca="1" si="266"/>
        <v/>
      </c>
      <c r="D1182" s="156" t="str">
        <f t="shared" ca="1" si="257"/>
        <v/>
      </c>
      <c r="E1182" s="157" t="str">
        <f t="shared" ca="1" si="258"/>
        <v/>
      </c>
      <c r="F1182" s="158" t="str">
        <f t="shared" ca="1" si="259"/>
        <v/>
      </c>
      <c r="G1182" s="159"/>
      <c r="H1182" s="159" t="str">
        <f>IF(G1182="","",INDEX(D.1[Quy cách],MATCH(G1182,D.1[Tên sản phẩm],0)))</f>
        <v/>
      </c>
      <c r="I1182" s="160" t="str">
        <f>IF(G1182="","",INDEX(D.1[ĐVT],MATCH(G1182,D.1[Tên sản phẩm],0)))</f>
        <v/>
      </c>
      <c r="J1182" s="162" t="str">
        <f>IF(G1182="","",INDEX(D.1[Đơn giá nhập
(Hàng tồn đầu kỳ)],MATCH(G1182,D.1[Tên sản phẩm],0)))</f>
        <v/>
      </c>
      <c r="K1182" s="162" t="str">
        <f t="shared" si="260"/>
        <v/>
      </c>
      <c r="L1182" s="159"/>
      <c r="M1182" s="163" t="str">
        <f t="shared" si="261"/>
        <v/>
      </c>
      <c r="N1182" s="164"/>
      <c r="O1182" s="162"/>
      <c r="P1182" s="163" t="str">
        <f t="shared" si="262"/>
        <v/>
      </c>
      <c r="Q1182" s="164" t="str">
        <f t="shared" ca="1" si="263"/>
        <v/>
      </c>
      <c r="R1182" s="163" t="str">
        <f t="shared" si="264"/>
        <v/>
      </c>
      <c r="S1182" s="163" t="str">
        <f ca="1">IF(AND(C1182&lt;&gt;"",C1182&lt;&gt;OFFSET(C1182,1,0)),SUMIFS(M.1[Giá có thuế],M.1[Số ĐK],C1182),"")</f>
        <v/>
      </c>
      <c r="T1182" s="159"/>
      <c r="U1182" s="161" t="str">
        <f>IF(T1182="","",'Thông Tin Chung'!$L$3)</f>
        <v/>
      </c>
      <c r="V1182" s="163" t="str">
        <f t="shared" ca="1" si="265"/>
        <v/>
      </c>
      <c r="W1182" s="165"/>
      <c r="X1182" s="155" t="str">
        <f ca="1">IF(C1182="","",IF(OR(D1182&lt;NgayBatDau,D1182&gt;NgayKetThuc),"Ngày tháng phải nằm trong kỳ báo cáo",IF(AND(F1182&lt;&gt;"",COUNTIF(D.3[Tên nhà cung cấp],F1182)=0),"Tên NCC chưa khai báo trong DSNCC",IF(AND(G1182&lt;&gt;"",COUNTIF(D.1[Tên sản phẩm],G1182)=0),"SP này chưa khai báo trong DSSP",""))))</f>
        <v/>
      </c>
      <c r="Y1182" s="23" t="str">
        <f t="shared" ca="1" si="267"/>
        <v/>
      </c>
      <c r="Z1182" s="23" t="str">
        <f t="shared" ca="1" si="268"/>
        <v/>
      </c>
      <c r="AA1182" s="23" t="str">
        <f t="shared" ca="1" si="269"/>
        <v/>
      </c>
    </row>
    <row r="1183" spans="2:27" ht="27.75" customHeight="1" x14ac:dyDescent="0.2">
      <c r="B1183" s="7">
        <f t="shared" si="256"/>
        <v>1180</v>
      </c>
      <c r="C1183" s="7" t="str">
        <f t="shared" ca="1" si="266"/>
        <v/>
      </c>
      <c r="D1183" s="156" t="str">
        <f t="shared" ca="1" si="257"/>
        <v/>
      </c>
      <c r="E1183" s="157" t="str">
        <f t="shared" ca="1" si="258"/>
        <v/>
      </c>
      <c r="F1183" s="158" t="str">
        <f t="shared" ca="1" si="259"/>
        <v/>
      </c>
      <c r="G1183" s="159"/>
      <c r="H1183" s="159" t="str">
        <f>IF(G1183="","",INDEX(D.1[Quy cách],MATCH(G1183,D.1[Tên sản phẩm],0)))</f>
        <v/>
      </c>
      <c r="I1183" s="160" t="str">
        <f>IF(G1183="","",INDEX(D.1[ĐVT],MATCH(G1183,D.1[Tên sản phẩm],0)))</f>
        <v/>
      </c>
      <c r="J1183" s="162" t="str">
        <f>IF(G1183="","",INDEX(D.1[Đơn giá nhập
(Hàng tồn đầu kỳ)],MATCH(G1183,D.1[Tên sản phẩm],0)))</f>
        <v/>
      </c>
      <c r="K1183" s="162" t="str">
        <f t="shared" si="260"/>
        <v/>
      </c>
      <c r="L1183" s="159"/>
      <c r="M1183" s="163" t="str">
        <f t="shared" si="261"/>
        <v/>
      </c>
      <c r="N1183" s="164"/>
      <c r="O1183" s="162"/>
      <c r="P1183" s="163" t="str">
        <f t="shared" si="262"/>
        <v/>
      </c>
      <c r="Q1183" s="164" t="str">
        <f t="shared" ca="1" si="263"/>
        <v/>
      </c>
      <c r="R1183" s="163" t="str">
        <f t="shared" si="264"/>
        <v/>
      </c>
      <c r="S1183" s="163" t="str">
        <f ca="1">IF(AND(C1183&lt;&gt;"",C1183&lt;&gt;OFFSET(C1183,1,0)),SUMIFS(M.1[Giá có thuế],M.1[Số ĐK],C1183),"")</f>
        <v/>
      </c>
      <c r="T1183" s="159"/>
      <c r="U1183" s="161" t="str">
        <f>IF(T1183="","",'Thông Tin Chung'!$L$3)</f>
        <v/>
      </c>
      <c r="V1183" s="163" t="str">
        <f t="shared" ca="1" si="265"/>
        <v/>
      </c>
      <c r="W1183" s="165"/>
      <c r="X1183" s="155" t="str">
        <f ca="1">IF(C1183="","",IF(OR(D1183&lt;NgayBatDau,D1183&gt;NgayKetThuc),"Ngày tháng phải nằm trong kỳ báo cáo",IF(AND(F1183&lt;&gt;"",COUNTIF(D.3[Tên nhà cung cấp],F1183)=0),"Tên NCC chưa khai báo trong DSNCC",IF(AND(G1183&lt;&gt;"",COUNTIF(D.1[Tên sản phẩm],G1183)=0),"SP này chưa khai báo trong DSSP",""))))</f>
        <v/>
      </c>
      <c r="Y1183" s="23" t="str">
        <f t="shared" ca="1" si="267"/>
        <v/>
      </c>
      <c r="Z1183" s="23" t="str">
        <f t="shared" ca="1" si="268"/>
        <v/>
      </c>
      <c r="AA1183" s="23" t="str">
        <f t="shared" ca="1" si="269"/>
        <v/>
      </c>
    </row>
    <row r="1184" spans="2:27" ht="27.75" customHeight="1" x14ac:dyDescent="0.2">
      <c r="B1184" s="7">
        <f t="shared" si="256"/>
        <v>1181</v>
      </c>
      <c r="C1184" s="7" t="str">
        <f t="shared" ca="1" si="266"/>
        <v/>
      </c>
      <c r="D1184" s="156" t="str">
        <f t="shared" ca="1" si="257"/>
        <v/>
      </c>
      <c r="E1184" s="157" t="str">
        <f t="shared" ca="1" si="258"/>
        <v/>
      </c>
      <c r="F1184" s="158" t="str">
        <f t="shared" ca="1" si="259"/>
        <v/>
      </c>
      <c r="G1184" s="159"/>
      <c r="H1184" s="159" t="str">
        <f>IF(G1184="","",INDEX(D.1[Quy cách],MATCH(G1184,D.1[Tên sản phẩm],0)))</f>
        <v/>
      </c>
      <c r="I1184" s="160" t="str">
        <f>IF(G1184="","",INDEX(D.1[ĐVT],MATCH(G1184,D.1[Tên sản phẩm],0)))</f>
        <v/>
      </c>
      <c r="J1184" s="162" t="str">
        <f>IF(G1184="","",INDEX(D.1[Đơn giá nhập
(Hàng tồn đầu kỳ)],MATCH(G1184,D.1[Tên sản phẩm],0)))</f>
        <v/>
      </c>
      <c r="K1184" s="162" t="str">
        <f t="shared" si="260"/>
        <v/>
      </c>
      <c r="L1184" s="159"/>
      <c r="M1184" s="163" t="str">
        <f t="shared" si="261"/>
        <v/>
      </c>
      <c r="N1184" s="164"/>
      <c r="O1184" s="162"/>
      <c r="P1184" s="163" t="str">
        <f t="shared" si="262"/>
        <v/>
      </c>
      <c r="Q1184" s="164" t="str">
        <f t="shared" ca="1" si="263"/>
        <v/>
      </c>
      <c r="R1184" s="163" t="str">
        <f t="shared" si="264"/>
        <v/>
      </c>
      <c r="S1184" s="163" t="str">
        <f ca="1">IF(AND(C1184&lt;&gt;"",C1184&lt;&gt;OFFSET(C1184,1,0)),SUMIFS(M.1[Giá có thuế],M.1[Số ĐK],C1184),"")</f>
        <v/>
      </c>
      <c r="T1184" s="159"/>
      <c r="U1184" s="161" t="str">
        <f>IF(T1184="","",'Thông Tin Chung'!$L$3)</f>
        <v/>
      </c>
      <c r="V1184" s="163" t="str">
        <f t="shared" ca="1" si="265"/>
        <v/>
      </c>
      <c r="W1184" s="165"/>
      <c r="X1184" s="155" t="str">
        <f ca="1">IF(C1184="","",IF(OR(D1184&lt;NgayBatDau,D1184&gt;NgayKetThuc),"Ngày tháng phải nằm trong kỳ báo cáo",IF(AND(F1184&lt;&gt;"",COUNTIF(D.3[Tên nhà cung cấp],F1184)=0),"Tên NCC chưa khai báo trong DSNCC",IF(AND(G1184&lt;&gt;"",COUNTIF(D.1[Tên sản phẩm],G1184)=0),"SP này chưa khai báo trong DSSP",""))))</f>
        <v/>
      </c>
      <c r="Y1184" s="23" t="str">
        <f t="shared" ca="1" si="267"/>
        <v/>
      </c>
      <c r="Z1184" s="23" t="str">
        <f t="shared" ca="1" si="268"/>
        <v/>
      </c>
      <c r="AA1184" s="23" t="str">
        <f t="shared" ca="1" si="269"/>
        <v/>
      </c>
    </row>
    <row r="1185" spans="2:27" ht="27.75" customHeight="1" x14ac:dyDescent="0.2">
      <c r="B1185" s="7">
        <f t="shared" si="256"/>
        <v>1182</v>
      </c>
      <c r="C1185" s="7" t="str">
        <f t="shared" ca="1" si="266"/>
        <v/>
      </c>
      <c r="D1185" s="156" t="str">
        <f t="shared" ca="1" si="257"/>
        <v/>
      </c>
      <c r="E1185" s="157" t="str">
        <f t="shared" ca="1" si="258"/>
        <v/>
      </c>
      <c r="F1185" s="158" t="str">
        <f t="shared" ca="1" si="259"/>
        <v/>
      </c>
      <c r="G1185" s="159"/>
      <c r="H1185" s="159" t="str">
        <f>IF(G1185="","",INDEX(D.1[Quy cách],MATCH(G1185,D.1[Tên sản phẩm],0)))</f>
        <v/>
      </c>
      <c r="I1185" s="160" t="str">
        <f>IF(G1185="","",INDEX(D.1[ĐVT],MATCH(G1185,D.1[Tên sản phẩm],0)))</f>
        <v/>
      </c>
      <c r="J1185" s="162" t="str">
        <f>IF(G1185="","",INDEX(D.1[Đơn giá nhập
(Hàng tồn đầu kỳ)],MATCH(G1185,D.1[Tên sản phẩm],0)))</f>
        <v/>
      </c>
      <c r="K1185" s="162" t="str">
        <f t="shared" si="260"/>
        <v/>
      </c>
      <c r="L1185" s="159"/>
      <c r="M1185" s="163" t="str">
        <f t="shared" si="261"/>
        <v/>
      </c>
      <c r="N1185" s="164"/>
      <c r="O1185" s="162"/>
      <c r="P1185" s="163" t="str">
        <f t="shared" si="262"/>
        <v/>
      </c>
      <c r="Q1185" s="164" t="str">
        <f t="shared" ca="1" si="263"/>
        <v/>
      </c>
      <c r="R1185" s="163" t="str">
        <f t="shared" si="264"/>
        <v/>
      </c>
      <c r="S1185" s="163" t="str">
        <f ca="1">IF(AND(C1185&lt;&gt;"",C1185&lt;&gt;OFFSET(C1185,1,0)),SUMIFS(M.1[Giá có thuế],M.1[Số ĐK],C1185),"")</f>
        <v/>
      </c>
      <c r="T1185" s="159"/>
      <c r="U1185" s="161" t="str">
        <f>IF(T1185="","",'Thông Tin Chung'!$L$3)</f>
        <v/>
      </c>
      <c r="V1185" s="163" t="str">
        <f t="shared" ca="1" si="265"/>
        <v/>
      </c>
      <c r="W1185" s="165"/>
      <c r="X1185" s="155" t="str">
        <f ca="1">IF(C1185="","",IF(OR(D1185&lt;NgayBatDau,D1185&gt;NgayKetThuc),"Ngày tháng phải nằm trong kỳ báo cáo",IF(AND(F1185&lt;&gt;"",COUNTIF(D.3[Tên nhà cung cấp],F1185)=0),"Tên NCC chưa khai báo trong DSNCC",IF(AND(G1185&lt;&gt;"",COUNTIF(D.1[Tên sản phẩm],G1185)=0),"SP này chưa khai báo trong DSSP",""))))</f>
        <v/>
      </c>
      <c r="Y1185" s="23" t="str">
        <f t="shared" ca="1" si="267"/>
        <v/>
      </c>
      <c r="Z1185" s="23" t="str">
        <f t="shared" ca="1" si="268"/>
        <v/>
      </c>
      <c r="AA1185" s="23" t="str">
        <f t="shared" ca="1" si="269"/>
        <v/>
      </c>
    </row>
    <row r="1186" spans="2:27" ht="27.75" customHeight="1" x14ac:dyDescent="0.2">
      <c r="B1186" s="7">
        <f t="shared" si="256"/>
        <v>1183</v>
      </c>
      <c r="C1186" s="7" t="str">
        <f t="shared" ca="1" si="266"/>
        <v/>
      </c>
      <c r="D1186" s="156" t="str">
        <f t="shared" ca="1" si="257"/>
        <v/>
      </c>
      <c r="E1186" s="157" t="str">
        <f t="shared" ca="1" si="258"/>
        <v/>
      </c>
      <c r="F1186" s="158" t="str">
        <f t="shared" ca="1" si="259"/>
        <v/>
      </c>
      <c r="G1186" s="159"/>
      <c r="H1186" s="159" t="str">
        <f>IF(G1186="","",INDEX(D.1[Quy cách],MATCH(G1186,D.1[Tên sản phẩm],0)))</f>
        <v/>
      </c>
      <c r="I1186" s="160" t="str">
        <f>IF(G1186="","",INDEX(D.1[ĐVT],MATCH(G1186,D.1[Tên sản phẩm],0)))</f>
        <v/>
      </c>
      <c r="J1186" s="162" t="str">
        <f>IF(G1186="","",INDEX(D.1[Đơn giá nhập
(Hàng tồn đầu kỳ)],MATCH(G1186,D.1[Tên sản phẩm],0)))</f>
        <v/>
      </c>
      <c r="K1186" s="162" t="str">
        <f t="shared" si="260"/>
        <v/>
      </c>
      <c r="L1186" s="159"/>
      <c r="M1186" s="163" t="str">
        <f t="shared" si="261"/>
        <v/>
      </c>
      <c r="N1186" s="164"/>
      <c r="O1186" s="162"/>
      <c r="P1186" s="163" t="str">
        <f t="shared" si="262"/>
        <v/>
      </c>
      <c r="Q1186" s="164" t="str">
        <f t="shared" ca="1" si="263"/>
        <v/>
      </c>
      <c r="R1186" s="163" t="str">
        <f t="shared" si="264"/>
        <v/>
      </c>
      <c r="S1186" s="163" t="str">
        <f ca="1">IF(AND(C1186&lt;&gt;"",C1186&lt;&gt;OFFSET(C1186,1,0)),SUMIFS(M.1[Giá có thuế],M.1[Số ĐK],C1186),"")</f>
        <v/>
      </c>
      <c r="T1186" s="159"/>
      <c r="U1186" s="161" t="str">
        <f>IF(T1186="","",'Thông Tin Chung'!$L$3)</f>
        <v/>
      </c>
      <c r="V1186" s="163" t="str">
        <f t="shared" ca="1" si="265"/>
        <v/>
      </c>
      <c r="W1186" s="165"/>
      <c r="X1186" s="155" t="str">
        <f ca="1">IF(C1186="","",IF(OR(D1186&lt;NgayBatDau,D1186&gt;NgayKetThuc),"Ngày tháng phải nằm trong kỳ báo cáo",IF(AND(F1186&lt;&gt;"",COUNTIF(D.3[Tên nhà cung cấp],F1186)=0),"Tên NCC chưa khai báo trong DSNCC",IF(AND(G1186&lt;&gt;"",COUNTIF(D.1[Tên sản phẩm],G1186)=0),"SP này chưa khai báo trong DSSP",""))))</f>
        <v/>
      </c>
      <c r="Y1186" s="23" t="str">
        <f t="shared" ca="1" si="267"/>
        <v/>
      </c>
      <c r="Z1186" s="23" t="str">
        <f t="shared" ca="1" si="268"/>
        <v/>
      </c>
      <c r="AA1186" s="23" t="str">
        <f t="shared" ca="1" si="269"/>
        <v/>
      </c>
    </row>
    <row r="1187" spans="2:27" ht="27.75" customHeight="1" x14ac:dyDescent="0.2">
      <c r="B1187" s="7">
        <f t="shared" si="256"/>
        <v>1184</v>
      </c>
      <c r="C1187" s="7" t="str">
        <f t="shared" ca="1" si="266"/>
        <v/>
      </c>
      <c r="D1187" s="156" t="str">
        <f t="shared" ca="1" si="257"/>
        <v/>
      </c>
      <c r="E1187" s="157" t="str">
        <f t="shared" ca="1" si="258"/>
        <v/>
      </c>
      <c r="F1187" s="158" t="str">
        <f t="shared" ca="1" si="259"/>
        <v/>
      </c>
      <c r="G1187" s="159"/>
      <c r="H1187" s="159" t="str">
        <f>IF(G1187="","",INDEX(D.1[Quy cách],MATCH(G1187,D.1[Tên sản phẩm],0)))</f>
        <v/>
      </c>
      <c r="I1187" s="160" t="str">
        <f>IF(G1187="","",INDEX(D.1[ĐVT],MATCH(G1187,D.1[Tên sản phẩm],0)))</f>
        <v/>
      </c>
      <c r="J1187" s="162" t="str">
        <f>IF(G1187="","",INDEX(D.1[Đơn giá nhập
(Hàng tồn đầu kỳ)],MATCH(G1187,D.1[Tên sản phẩm],0)))</f>
        <v/>
      </c>
      <c r="K1187" s="162" t="str">
        <f t="shared" si="260"/>
        <v/>
      </c>
      <c r="L1187" s="159"/>
      <c r="M1187" s="163" t="str">
        <f t="shared" si="261"/>
        <v/>
      </c>
      <c r="N1187" s="164"/>
      <c r="O1187" s="162"/>
      <c r="P1187" s="163" t="str">
        <f t="shared" si="262"/>
        <v/>
      </c>
      <c r="Q1187" s="164" t="str">
        <f t="shared" ca="1" si="263"/>
        <v/>
      </c>
      <c r="R1187" s="163" t="str">
        <f t="shared" si="264"/>
        <v/>
      </c>
      <c r="S1187" s="163" t="str">
        <f ca="1">IF(AND(C1187&lt;&gt;"",C1187&lt;&gt;OFFSET(C1187,1,0)),SUMIFS(M.1[Giá có thuế],M.1[Số ĐK],C1187),"")</f>
        <v/>
      </c>
      <c r="T1187" s="159"/>
      <c r="U1187" s="161" t="str">
        <f>IF(T1187="","",'Thông Tin Chung'!$L$3)</f>
        <v/>
      </c>
      <c r="V1187" s="163" t="str">
        <f t="shared" ca="1" si="265"/>
        <v/>
      </c>
      <c r="W1187" s="165"/>
      <c r="X1187" s="155" t="str">
        <f ca="1">IF(C1187="","",IF(OR(D1187&lt;NgayBatDau,D1187&gt;NgayKetThuc),"Ngày tháng phải nằm trong kỳ báo cáo",IF(AND(F1187&lt;&gt;"",COUNTIF(D.3[Tên nhà cung cấp],F1187)=0),"Tên NCC chưa khai báo trong DSNCC",IF(AND(G1187&lt;&gt;"",COUNTIF(D.1[Tên sản phẩm],G1187)=0),"SP này chưa khai báo trong DSSP",""))))</f>
        <v/>
      </c>
      <c r="Y1187" s="23" t="str">
        <f t="shared" ca="1" si="267"/>
        <v/>
      </c>
      <c r="Z1187" s="23" t="str">
        <f t="shared" ca="1" si="268"/>
        <v/>
      </c>
      <c r="AA1187" s="23" t="str">
        <f t="shared" ca="1" si="269"/>
        <v/>
      </c>
    </row>
    <row r="1188" spans="2:27" ht="27.75" customHeight="1" x14ac:dyDescent="0.2">
      <c r="B1188" s="7">
        <f t="shared" si="256"/>
        <v>1185</v>
      </c>
      <c r="C1188" s="7" t="str">
        <f t="shared" ca="1" si="266"/>
        <v/>
      </c>
      <c r="D1188" s="156" t="str">
        <f t="shared" ca="1" si="257"/>
        <v/>
      </c>
      <c r="E1188" s="157" t="str">
        <f t="shared" ca="1" si="258"/>
        <v/>
      </c>
      <c r="F1188" s="158" t="str">
        <f t="shared" ca="1" si="259"/>
        <v/>
      </c>
      <c r="G1188" s="159"/>
      <c r="H1188" s="159" t="str">
        <f>IF(G1188="","",INDEX(D.1[Quy cách],MATCH(G1188,D.1[Tên sản phẩm],0)))</f>
        <v/>
      </c>
      <c r="I1188" s="160" t="str">
        <f>IF(G1188="","",INDEX(D.1[ĐVT],MATCH(G1188,D.1[Tên sản phẩm],0)))</f>
        <v/>
      </c>
      <c r="J1188" s="162" t="str">
        <f>IF(G1188="","",INDEX(D.1[Đơn giá nhập
(Hàng tồn đầu kỳ)],MATCH(G1188,D.1[Tên sản phẩm],0)))</f>
        <v/>
      </c>
      <c r="K1188" s="162" t="str">
        <f t="shared" si="260"/>
        <v/>
      </c>
      <c r="L1188" s="159"/>
      <c r="M1188" s="163" t="str">
        <f t="shared" si="261"/>
        <v/>
      </c>
      <c r="N1188" s="164"/>
      <c r="O1188" s="162"/>
      <c r="P1188" s="163" t="str">
        <f t="shared" si="262"/>
        <v/>
      </c>
      <c r="Q1188" s="164" t="str">
        <f t="shared" ca="1" si="263"/>
        <v/>
      </c>
      <c r="R1188" s="163" t="str">
        <f t="shared" si="264"/>
        <v/>
      </c>
      <c r="S1188" s="163" t="str">
        <f ca="1">IF(AND(C1188&lt;&gt;"",C1188&lt;&gt;OFFSET(C1188,1,0)),SUMIFS(M.1[Giá có thuế],M.1[Số ĐK],C1188),"")</f>
        <v/>
      </c>
      <c r="T1188" s="159"/>
      <c r="U1188" s="161" t="str">
        <f>IF(T1188="","",'Thông Tin Chung'!$L$3)</f>
        <v/>
      </c>
      <c r="V1188" s="163" t="str">
        <f t="shared" ca="1" si="265"/>
        <v/>
      </c>
      <c r="W1188" s="165"/>
      <c r="X1188" s="155" t="str">
        <f ca="1">IF(C1188="","",IF(OR(D1188&lt;NgayBatDau,D1188&gt;NgayKetThuc),"Ngày tháng phải nằm trong kỳ báo cáo",IF(AND(F1188&lt;&gt;"",COUNTIF(D.3[Tên nhà cung cấp],F1188)=0),"Tên NCC chưa khai báo trong DSNCC",IF(AND(G1188&lt;&gt;"",COUNTIF(D.1[Tên sản phẩm],G1188)=0),"SP này chưa khai báo trong DSSP",""))))</f>
        <v/>
      </c>
      <c r="Y1188" s="23" t="str">
        <f t="shared" ca="1" si="267"/>
        <v/>
      </c>
      <c r="Z1188" s="23" t="str">
        <f t="shared" ca="1" si="268"/>
        <v/>
      </c>
      <c r="AA1188" s="23" t="str">
        <f t="shared" ca="1" si="269"/>
        <v/>
      </c>
    </row>
    <row r="1189" spans="2:27" ht="27.75" customHeight="1" x14ac:dyDescent="0.2">
      <c r="B1189" s="7">
        <f t="shared" si="256"/>
        <v>1186</v>
      </c>
      <c r="C1189" s="7" t="str">
        <f t="shared" ca="1" si="266"/>
        <v/>
      </c>
      <c r="D1189" s="156" t="str">
        <f t="shared" ca="1" si="257"/>
        <v/>
      </c>
      <c r="E1189" s="157" t="str">
        <f t="shared" ca="1" si="258"/>
        <v/>
      </c>
      <c r="F1189" s="158" t="str">
        <f t="shared" ca="1" si="259"/>
        <v/>
      </c>
      <c r="G1189" s="159"/>
      <c r="H1189" s="159" t="str">
        <f>IF(G1189="","",INDEX(D.1[Quy cách],MATCH(G1189,D.1[Tên sản phẩm],0)))</f>
        <v/>
      </c>
      <c r="I1189" s="160" t="str">
        <f>IF(G1189="","",INDEX(D.1[ĐVT],MATCH(G1189,D.1[Tên sản phẩm],0)))</f>
        <v/>
      </c>
      <c r="J1189" s="162" t="str">
        <f>IF(G1189="","",INDEX(D.1[Đơn giá nhập
(Hàng tồn đầu kỳ)],MATCH(G1189,D.1[Tên sản phẩm],0)))</f>
        <v/>
      </c>
      <c r="K1189" s="162" t="str">
        <f t="shared" si="260"/>
        <v/>
      </c>
      <c r="L1189" s="159"/>
      <c r="M1189" s="163" t="str">
        <f t="shared" si="261"/>
        <v/>
      </c>
      <c r="N1189" s="164"/>
      <c r="O1189" s="162"/>
      <c r="P1189" s="163" t="str">
        <f t="shared" si="262"/>
        <v/>
      </c>
      <c r="Q1189" s="164" t="str">
        <f t="shared" ca="1" si="263"/>
        <v/>
      </c>
      <c r="R1189" s="163" t="str">
        <f t="shared" si="264"/>
        <v/>
      </c>
      <c r="S1189" s="163" t="str">
        <f ca="1">IF(AND(C1189&lt;&gt;"",C1189&lt;&gt;OFFSET(C1189,1,0)),SUMIFS(M.1[Giá có thuế],M.1[Số ĐK],C1189),"")</f>
        <v/>
      </c>
      <c r="T1189" s="159"/>
      <c r="U1189" s="161" t="str">
        <f>IF(T1189="","",'Thông Tin Chung'!$L$3)</f>
        <v/>
      </c>
      <c r="V1189" s="163" t="str">
        <f t="shared" ca="1" si="265"/>
        <v/>
      </c>
      <c r="W1189" s="165"/>
      <c r="X1189" s="155" t="str">
        <f ca="1">IF(C1189="","",IF(OR(D1189&lt;NgayBatDau,D1189&gt;NgayKetThuc),"Ngày tháng phải nằm trong kỳ báo cáo",IF(AND(F1189&lt;&gt;"",COUNTIF(D.3[Tên nhà cung cấp],F1189)=0),"Tên NCC chưa khai báo trong DSNCC",IF(AND(G1189&lt;&gt;"",COUNTIF(D.1[Tên sản phẩm],G1189)=0),"SP này chưa khai báo trong DSSP",""))))</f>
        <v/>
      </c>
      <c r="Y1189" s="23" t="str">
        <f t="shared" ca="1" si="267"/>
        <v/>
      </c>
      <c r="Z1189" s="23" t="str">
        <f t="shared" ca="1" si="268"/>
        <v/>
      </c>
      <c r="AA1189" s="23" t="str">
        <f t="shared" ca="1" si="269"/>
        <v/>
      </c>
    </row>
    <row r="1190" spans="2:27" ht="27.75" customHeight="1" x14ac:dyDescent="0.2">
      <c r="B1190" s="7">
        <f t="shared" si="256"/>
        <v>1187</v>
      </c>
      <c r="C1190" s="7" t="str">
        <f t="shared" ca="1" si="266"/>
        <v/>
      </c>
      <c r="D1190" s="156" t="str">
        <f t="shared" ca="1" si="257"/>
        <v/>
      </c>
      <c r="E1190" s="157" t="str">
        <f t="shared" ca="1" si="258"/>
        <v/>
      </c>
      <c r="F1190" s="158" t="str">
        <f t="shared" ca="1" si="259"/>
        <v/>
      </c>
      <c r="G1190" s="159"/>
      <c r="H1190" s="159" t="str">
        <f>IF(G1190="","",INDEX(D.1[Quy cách],MATCH(G1190,D.1[Tên sản phẩm],0)))</f>
        <v/>
      </c>
      <c r="I1190" s="160" t="str">
        <f>IF(G1190="","",INDEX(D.1[ĐVT],MATCH(G1190,D.1[Tên sản phẩm],0)))</f>
        <v/>
      </c>
      <c r="J1190" s="162" t="str">
        <f>IF(G1190="","",INDEX(D.1[Đơn giá nhập
(Hàng tồn đầu kỳ)],MATCH(G1190,D.1[Tên sản phẩm],0)))</f>
        <v/>
      </c>
      <c r="K1190" s="162" t="str">
        <f t="shared" si="260"/>
        <v/>
      </c>
      <c r="L1190" s="159"/>
      <c r="M1190" s="163" t="str">
        <f t="shared" si="261"/>
        <v/>
      </c>
      <c r="N1190" s="164"/>
      <c r="O1190" s="162"/>
      <c r="P1190" s="163" t="str">
        <f t="shared" si="262"/>
        <v/>
      </c>
      <c r="Q1190" s="164" t="str">
        <f t="shared" ca="1" si="263"/>
        <v/>
      </c>
      <c r="R1190" s="163" t="str">
        <f t="shared" si="264"/>
        <v/>
      </c>
      <c r="S1190" s="163" t="str">
        <f ca="1">IF(AND(C1190&lt;&gt;"",C1190&lt;&gt;OFFSET(C1190,1,0)),SUMIFS(M.1[Giá có thuế],M.1[Số ĐK],C1190),"")</f>
        <v/>
      </c>
      <c r="T1190" s="159"/>
      <c r="U1190" s="161" t="str">
        <f>IF(T1190="","",'Thông Tin Chung'!$L$3)</f>
        <v/>
      </c>
      <c r="V1190" s="163" t="str">
        <f t="shared" ca="1" si="265"/>
        <v/>
      </c>
      <c r="W1190" s="165"/>
      <c r="X1190" s="155" t="str">
        <f ca="1">IF(C1190="","",IF(OR(D1190&lt;NgayBatDau,D1190&gt;NgayKetThuc),"Ngày tháng phải nằm trong kỳ báo cáo",IF(AND(F1190&lt;&gt;"",COUNTIF(D.3[Tên nhà cung cấp],F1190)=0),"Tên NCC chưa khai báo trong DSNCC",IF(AND(G1190&lt;&gt;"",COUNTIF(D.1[Tên sản phẩm],G1190)=0),"SP này chưa khai báo trong DSSP",""))))</f>
        <v/>
      </c>
      <c r="Y1190" s="23" t="str">
        <f t="shared" ca="1" si="267"/>
        <v/>
      </c>
      <c r="Z1190" s="23" t="str">
        <f t="shared" ca="1" si="268"/>
        <v/>
      </c>
      <c r="AA1190" s="23" t="str">
        <f t="shared" ca="1" si="269"/>
        <v/>
      </c>
    </row>
    <row r="1191" spans="2:27" ht="27.75" customHeight="1" x14ac:dyDescent="0.2">
      <c r="B1191" s="7">
        <f t="shared" si="256"/>
        <v>1188</v>
      </c>
      <c r="C1191" s="7" t="str">
        <f t="shared" ca="1" si="266"/>
        <v/>
      </c>
      <c r="D1191" s="156" t="str">
        <f t="shared" ca="1" si="257"/>
        <v/>
      </c>
      <c r="E1191" s="157" t="str">
        <f t="shared" ca="1" si="258"/>
        <v/>
      </c>
      <c r="F1191" s="158" t="str">
        <f t="shared" ca="1" si="259"/>
        <v/>
      </c>
      <c r="G1191" s="159"/>
      <c r="H1191" s="159" t="str">
        <f>IF(G1191="","",INDEX(D.1[Quy cách],MATCH(G1191,D.1[Tên sản phẩm],0)))</f>
        <v/>
      </c>
      <c r="I1191" s="160" t="str">
        <f>IF(G1191="","",INDEX(D.1[ĐVT],MATCH(G1191,D.1[Tên sản phẩm],0)))</f>
        <v/>
      </c>
      <c r="J1191" s="162" t="str">
        <f>IF(G1191="","",INDEX(D.1[Đơn giá nhập
(Hàng tồn đầu kỳ)],MATCH(G1191,D.1[Tên sản phẩm],0)))</f>
        <v/>
      </c>
      <c r="K1191" s="162" t="str">
        <f t="shared" si="260"/>
        <v/>
      </c>
      <c r="L1191" s="159"/>
      <c r="M1191" s="163" t="str">
        <f t="shared" si="261"/>
        <v/>
      </c>
      <c r="N1191" s="164"/>
      <c r="O1191" s="162"/>
      <c r="P1191" s="163" t="str">
        <f t="shared" si="262"/>
        <v/>
      </c>
      <c r="Q1191" s="164" t="str">
        <f t="shared" ca="1" si="263"/>
        <v/>
      </c>
      <c r="R1191" s="163" t="str">
        <f t="shared" si="264"/>
        <v/>
      </c>
      <c r="S1191" s="163" t="str">
        <f ca="1">IF(AND(C1191&lt;&gt;"",C1191&lt;&gt;OFFSET(C1191,1,0)),SUMIFS(M.1[Giá có thuế],M.1[Số ĐK],C1191),"")</f>
        <v/>
      </c>
      <c r="T1191" s="159"/>
      <c r="U1191" s="161" t="str">
        <f>IF(T1191="","",'Thông Tin Chung'!$L$3)</f>
        <v/>
      </c>
      <c r="V1191" s="163" t="str">
        <f t="shared" ca="1" si="265"/>
        <v/>
      </c>
      <c r="W1191" s="165"/>
      <c r="X1191" s="155" t="str">
        <f ca="1">IF(C1191="","",IF(OR(D1191&lt;NgayBatDau,D1191&gt;NgayKetThuc),"Ngày tháng phải nằm trong kỳ báo cáo",IF(AND(F1191&lt;&gt;"",COUNTIF(D.3[Tên nhà cung cấp],F1191)=0),"Tên NCC chưa khai báo trong DSNCC",IF(AND(G1191&lt;&gt;"",COUNTIF(D.1[Tên sản phẩm],G1191)=0),"SP này chưa khai báo trong DSSP",""))))</f>
        <v/>
      </c>
      <c r="Y1191" s="23" t="str">
        <f t="shared" ca="1" si="267"/>
        <v/>
      </c>
      <c r="Z1191" s="23" t="str">
        <f t="shared" ca="1" si="268"/>
        <v/>
      </c>
      <c r="AA1191" s="23" t="str">
        <f t="shared" ca="1" si="269"/>
        <v/>
      </c>
    </row>
    <row r="1192" spans="2:27" ht="27.75" customHeight="1" x14ac:dyDescent="0.2">
      <c r="B1192" s="7">
        <f t="shared" si="256"/>
        <v>1189</v>
      </c>
      <c r="C1192" s="7" t="str">
        <f t="shared" ca="1" si="266"/>
        <v/>
      </c>
      <c r="D1192" s="156" t="str">
        <f t="shared" ca="1" si="257"/>
        <v/>
      </c>
      <c r="E1192" s="157" t="str">
        <f t="shared" ca="1" si="258"/>
        <v/>
      </c>
      <c r="F1192" s="158" t="str">
        <f t="shared" ca="1" si="259"/>
        <v/>
      </c>
      <c r="G1192" s="159"/>
      <c r="H1192" s="159" t="str">
        <f>IF(G1192="","",INDEX(D.1[Quy cách],MATCH(G1192,D.1[Tên sản phẩm],0)))</f>
        <v/>
      </c>
      <c r="I1192" s="160" t="str">
        <f>IF(G1192="","",INDEX(D.1[ĐVT],MATCH(G1192,D.1[Tên sản phẩm],0)))</f>
        <v/>
      </c>
      <c r="J1192" s="162" t="str">
        <f>IF(G1192="","",INDEX(D.1[Đơn giá nhập
(Hàng tồn đầu kỳ)],MATCH(G1192,D.1[Tên sản phẩm],0)))</f>
        <v/>
      </c>
      <c r="K1192" s="162" t="str">
        <f t="shared" si="260"/>
        <v/>
      </c>
      <c r="L1192" s="159"/>
      <c r="M1192" s="163" t="str">
        <f t="shared" si="261"/>
        <v/>
      </c>
      <c r="N1192" s="164"/>
      <c r="O1192" s="162"/>
      <c r="P1192" s="163" t="str">
        <f t="shared" si="262"/>
        <v/>
      </c>
      <c r="Q1192" s="164" t="str">
        <f t="shared" ca="1" si="263"/>
        <v/>
      </c>
      <c r="R1192" s="163" t="str">
        <f t="shared" si="264"/>
        <v/>
      </c>
      <c r="S1192" s="163" t="str">
        <f ca="1">IF(AND(C1192&lt;&gt;"",C1192&lt;&gt;OFFSET(C1192,1,0)),SUMIFS(M.1[Giá có thuế],M.1[Số ĐK],C1192),"")</f>
        <v/>
      </c>
      <c r="T1192" s="159"/>
      <c r="U1192" s="161" t="str">
        <f>IF(T1192="","",'Thông Tin Chung'!$L$3)</f>
        <v/>
      </c>
      <c r="V1192" s="163" t="str">
        <f t="shared" ca="1" si="265"/>
        <v/>
      </c>
      <c r="W1192" s="165"/>
      <c r="X1192" s="155" t="str">
        <f ca="1">IF(C1192="","",IF(OR(D1192&lt;NgayBatDau,D1192&gt;NgayKetThuc),"Ngày tháng phải nằm trong kỳ báo cáo",IF(AND(F1192&lt;&gt;"",COUNTIF(D.3[Tên nhà cung cấp],F1192)=0),"Tên NCC chưa khai báo trong DSNCC",IF(AND(G1192&lt;&gt;"",COUNTIF(D.1[Tên sản phẩm],G1192)=0),"SP này chưa khai báo trong DSSP",""))))</f>
        <v/>
      </c>
      <c r="Y1192" s="23" t="str">
        <f t="shared" ca="1" si="267"/>
        <v/>
      </c>
      <c r="Z1192" s="23" t="str">
        <f t="shared" ca="1" si="268"/>
        <v/>
      </c>
      <c r="AA1192" s="23" t="str">
        <f t="shared" ca="1" si="269"/>
        <v/>
      </c>
    </row>
    <row r="1193" spans="2:27" ht="27.75" customHeight="1" x14ac:dyDescent="0.2">
      <c r="B1193" s="7">
        <f t="shared" si="256"/>
        <v>1190</v>
      </c>
      <c r="C1193" s="7" t="str">
        <f t="shared" ca="1" si="266"/>
        <v/>
      </c>
      <c r="D1193" s="156" t="str">
        <f t="shared" ca="1" si="257"/>
        <v/>
      </c>
      <c r="E1193" s="157" t="str">
        <f t="shared" ca="1" si="258"/>
        <v/>
      </c>
      <c r="F1193" s="158" t="str">
        <f t="shared" ca="1" si="259"/>
        <v/>
      </c>
      <c r="G1193" s="159"/>
      <c r="H1193" s="159" t="str">
        <f>IF(G1193="","",INDEX(D.1[Quy cách],MATCH(G1193,D.1[Tên sản phẩm],0)))</f>
        <v/>
      </c>
      <c r="I1193" s="160" t="str">
        <f>IF(G1193="","",INDEX(D.1[ĐVT],MATCH(G1193,D.1[Tên sản phẩm],0)))</f>
        <v/>
      </c>
      <c r="J1193" s="162" t="str">
        <f>IF(G1193="","",INDEX(D.1[Đơn giá nhập
(Hàng tồn đầu kỳ)],MATCH(G1193,D.1[Tên sản phẩm],0)))</f>
        <v/>
      </c>
      <c r="K1193" s="162" t="str">
        <f t="shared" si="260"/>
        <v/>
      </c>
      <c r="L1193" s="159"/>
      <c r="M1193" s="163" t="str">
        <f t="shared" si="261"/>
        <v/>
      </c>
      <c r="N1193" s="164"/>
      <c r="O1193" s="162"/>
      <c r="P1193" s="163" t="str">
        <f t="shared" si="262"/>
        <v/>
      </c>
      <c r="Q1193" s="164" t="str">
        <f t="shared" ca="1" si="263"/>
        <v/>
      </c>
      <c r="R1193" s="163" t="str">
        <f t="shared" si="264"/>
        <v/>
      </c>
      <c r="S1193" s="163" t="str">
        <f ca="1">IF(AND(C1193&lt;&gt;"",C1193&lt;&gt;OFFSET(C1193,1,0)),SUMIFS(M.1[Giá có thuế],M.1[Số ĐK],C1193),"")</f>
        <v/>
      </c>
      <c r="T1193" s="159"/>
      <c r="U1193" s="161" t="str">
        <f>IF(T1193="","",'Thông Tin Chung'!$L$3)</f>
        <v/>
      </c>
      <c r="V1193" s="163" t="str">
        <f t="shared" ca="1" si="265"/>
        <v/>
      </c>
      <c r="W1193" s="165"/>
      <c r="X1193" s="155" t="str">
        <f ca="1">IF(C1193="","",IF(OR(D1193&lt;NgayBatDau,D1193&gt;NgayKetThuc),"Ngày tháng phải nằm trong kỳ báo cáo",IF(AND(F1193&lt;&gt;"",COUNTIF(D.3[Tên nhà cung cấp],F1193)=0),"Tên NCC chưa khai báo trong DSNCC",IF(AND(G1193&lt;&gt;"",COUNTIF(D.1[Tên sản phẩm],G1193)=0),"SP này chưa khai báo trong DSSP",""))))</f>
        <v/>
      </c>
      <c r="Y1193" s="23" t="str">
        <f t="shared" ca="1" si="267"/>
        <v/>
      </c>
      <c r="Z1193" s="23" t="str">
        <f t="shared" ca="1" si="268"/>
        <v/>
      </c>
      <c r="AA1193" s="23" t="str">
        <f t="shared" ca="1" si="269"/>
        <v/>
      </c>
    </row>
    <row r="1194" spans="2:27" ht="27.75" customHeight="1" x14ac:dyDescent="0.2">
      <c r="B1194" s="7">
        <f t="shared" si="256"/>
        <v>1191</v>
      </c>
      <c r="C1194" s="7" t="str">
        <f t="shared" ca="1" si="266"/>
        <v/>
      </c>
      <c r="D1194" s="156" t="str">
        <f t="shared" ca="1" si="257"/>
        <v/>
      </c>
      <c r="E1194" s="157" t="str">
        <f t="shared" ca="1" si="258"/>
        <v/>
      </c>
      <c r="F1194" s="158" t="str">
        <f t="shared" ca="1" si="259"/>
        <v/>
      </c>
      <c r="G1194" s="159"/>
      <c r="H1194" s="159" t="str">
        <f>IF(G1194="","",INDEX(D.1[Quy cách],MATCH(G1194,D.1[Tên sản phẩm],0)))</f>
        <v/>
      </c>
      <c r="I1194" s="160" t="str">
        <f>IF(G1194="","",INDEX(D.1[ĐVT],MATCH(G1194,D.1[Tên sản phẩm],0)))</f>
        <v/>
      </c>
      <c r="J1194" s="162" t="str">
        <f>IF(G1194="","",INDEX(D.1[Đơn giá nhập
(Hàng tồn đầu kỳ)],MATCH(G1194,D.1[Tên sản phẩm],0)))</f>
        <v/>
      </c>
      <c r="K1194" s="162" t="str">
        <f t="shared" si="260"/>
        <v/>
      </c>
      <c r="L1194" s="159"/>
      <c r="M1194" s="163" t="str">
        <f t="shared" si="261"/>
        <v/>
      </c>
      <c r="N1194" s="164"/>
      <c r="O1194" s="162"/>
      <c r="P1194" s="163" t="str">
        <f t="shared" si="262"/>
        <v/>
      </c>
      <c r="Q1194" s="164" t="str">
        <f t="shared" ca="1" si="263"/>
        <v/>
      </c>
      <c r="R1194" s="163" t="str">
        <f t="shared" si="264"/>
        <v/>
      </c>
      <c r="S1194" s="163" t="str">
        <f ca="1">IF(AND(C1194&lt;&gt;"",C1194&lt;&gt;OFFSET(C1194,1,0)),SUMIFS(M.1[Giá có thuế],M.1[Số ĐK],C1194),"")</f>
        <v/>
      </c>
      <c r="T1194" s="159"/>
      <c r="U1194" s="161" t="str">
        <f>IF(T1194="","",'Thông Tin Chung'!$L$3)</f>
        <v/>
      </c>
      <c r="V1194" s="163" t="str">
        <f t="shared" ca="1" si="265"/>
        <v/>
      </c>
      <c r="W1194" s="165"/>
      <c r="X1194" s="155" t="str">
        <f ca="1">IF(C1194="","",IF(OR(D1194&lt;NgayBatDau,D1194&gt;NgayKetThuc),"Ngày tháng phải nằm trong kỳ báo cáo",IF(AND(F1194&lt;&gt;"",COUNTIF(D.3[Tên nhà cung cấp],F1194)=0),"Tên NCC chưa khai báo trong DSNCC",IF(AND(G1194&lt;&gt;"",COUNTIF(D.1[Tên sản phẩm],G1194)=0),"SP này chưa khai báo trong DSSP",""))))</f>
        <v/>
      </c>
      <c r="Y1194" s="23" t="str">
        <f t="shared" ca="1" si="267"/>
        <v/>
      </c>
      <c r="Z1194" s="23" t="str">
        <f t="shared" ca="1" si="268"/>
        <v/>
      </c>
      <c r="AA1194" s="23" t="str">
        <f t="shared" ca="1" si="269"/>
        <v/>
      </c>
    </row>
    <row r="1195" spans="2:27" ht="27.75" customHeight="1" x14ac:dyDescent="0.2">
      <c r="B1195" s="7">
        <f t="shared" si="256"/>
        <v>1192</v>
      </c>
      <c r="C1195" s="7" t="str">
        <f t="shared" ca="1" si="266"/>
        <v/>
      </c>
      <c r="D1195" s="156" t="str">
        <f t="shared" ca="1" si="257"/>
        <v/>
      </c>
      <c r="E1195" s="157" t="str">
        <f t="shared" ca="1" si="258"/>
        <v/>
      </c>
      <c r="F1195" s="158" t="str">
        <f t="shared" ca="1" si="259"/>
        <v/>
      </c>
      <c r="G1195" s="159"/>
      <c r="H1195" s="159" t="str">
        <f>IF(G1195="","",INDEX(D.1[Quy cách],MATCH(G1195,D.1[Tên sản phẩm],0)))</f>
        <v/>
      </c>
      <c r="I1195" s="160" t="str">
        <f>IF(G1195="","",INDEX(D.1[ĐVT],MATCH(G1195,D.1[Tên sản phẩm],0)))</f>
        <v/>
      </c>
      <c r="J1195" s="162" t="str">
        <f>IF(G1195="","",INDEX(D.1[Đơn giá nhập
(Hàng tồn đầu kỳ)],MATCH(G1195,D.1[Tên sản phẩm],0)))</f>
        <v/>
      </c>
      <c r="K1195" s="162" t="str">
        <f t="shared" si="260"/>
        <v/>
      </c>
      <c r="L1195" s="159"/>
      <c r="M1195" s="163" t="str">
        <f t="shared" si="261"/>
        <v/>
      </c>
      <c r="N1195" s="164"/>
      <c r="O1195" s="162"/>
      <c r="P1195" s="163" t="str">
        <f t="shared" si="262"/>
        <v/>
      </c>
      <c r="Q1195" s="164" t="str">
        <f t="shared" ca="1" si="263"/>
        <v/>
      </c>
      <c r="R1195" s="163" t="str">
        <f t="shared" si="264"/>
        <v/>
      </c>
      <c r="S1195" s="163" t="str">
        <f ca="1">IF(AND(C1195&lt;&gt;"",C1195&lt;&gt;OFFSET(C1195,1,0)),SUMIFS(M.1[Giá có thuế],M.1[Số ĐK],C1195),"")</f>
        <v/>
      </c>
      <c r="T1195" s="159"/>
      <c r="U1195" s="161" t="str">
        <f>IF(T1195="","",'Thông Tin Chung'!$L$3)</f>
        <v/>
      </c>
      <c r="V1195" s="163" t="str">
        <f t="shared" ca="1" si="265"/>
        <v/>
      </c>
      <c r="W1195" s="165"/>
      <c r="X1195" s="155" t="str">
        <f ca="1">IF(C1195="","",IF(OR(D1195&lt;NgayBatDau,D1195&gt;NgayKetThuc),"Ngày tháng phải nằm trong kỳ báo cáo",IF(AND(F1195&lt;&gt;"",COUNTIF(D.3[Tên nhà cung cấp],F1195)=0),"Tên NCC chưa khai báo trong DSNCC",IF(AND(G1195&lt;&gt;"",COUNTIF(D.1[Tên sản phẩm],G1195)=0),"SP này chưa khai báo trong DSSP",""))))</f>
        <v/>
      </c>
      <c r="Y1195" s="23" t="str">
        <f t="shared" ca="1" si="267"/>
        <v/>
      </c>
      <c r="Z1195" s="23" t="str">
        <f t="shared" ca="1" si="268"/>
        <v/>
      </c>
      <c r="AA1195" s="23" t="str">
        <f t="shared" ca="1" si="269"/>
        <v/>
      </c>
    </row>
    <row r="1196" spans="2:27" ht="27.75" customHeight="1" x14ac:dyDescent="0.2">
      <c r="B1196" s="7">
        <f t="shared" si="256"/>
        <v>1193</v>
      </c>
      <c r="C1196" s="7" t="str">
        <f t="shared" ca="1" si="266"/>
        <v/>
      </c>
      <c r="D1196" s="156" t="str">
        <f t="shared" ca="1" si="257"/>
        <v/>
      </c>
      <c r="E1196" s="157" t="str">
        <f t="shared" ca="1" si="258"/>
        <v/>
      </c>
      <c r="F1196" s="158" t="str">
        <f t="shared" ca="1" si="259"/>
        <v/>
      </c>
      <c r="G1196" s="159"/>
      <c r="H1196" s="159" t="str">
        <f>IF(G1196="","",INDEX(D.1[Quy cách],MATCH(G1196,D.1[Tên sản phẩm],0)))</f>
        <v/>
      </c>
      <c r="I1196" s="160" t="str">
        <f>IF(G1196="","",INDEX(D.1[ĐVT],MATCH(G1196,D.1[Tên sản phẩm],0)))</f>
        <v/>
      </c>
      <c r="J1196" s="162" t="str">
        <f>IF(G1196="","",INDEX(D.1[Đơn giá nhập
(Hàng tồn đầu kỳ)],MATCH(G1196,D.1[Tên sản phẩm],0)))</f>
        <v/>
      </c>
      <c r="K1196" s="162" t="str">
        <f t="shared" si="260"/>
        <v/>
      </c>
      <c r="L1196" s="159"/>
      <c r="M1196" s="163" t="str">
        <f t="shared" si="261"/>
        <v/>
      </c>
      <c r="N1196" s="164"/>
      <c r="O1196" s="162"/>
      <c r="P1196" s="163" t="str">
        <f t="shared" si="262"/>
        <v/>
      </c>
      <c r="Q1196" s="164" t="str">
        <f t="shared" ca="1" si="263"/>
        <v/>
      </c>
      <c r="R1196" s="163" t="str">
        <f t="shared" si="264"/>
        <v/>
      </c>
      <c r="S1196" s="163" t="str">
        <f ca="1">IF(AND(C1196&lt;&gt;"",C1196&lt;&gt;OFFSET(C1196,1,0)),SUMIFS(M.1[Giá có thuế],M.1[Số ĐK],C1196),"")</f>
        <v/>
      </c>
      <c r="T1196" s="159"/>
      <c r="U1196" s="161" t="str">
        <f>IF(T1196="","",'Thông Tin Chung'!$L$3)</f>
        <v/>
      </c>
      <c r="V1196" s="163" t="str">
        <f t="shared" ca="1" si="265"/>
        <v/>
      </c>
      <c r="W1196" s="165"/>
      <c r="X1196" s="155" t="str">
        <f ca="1">IF(C1196="","",IF(OR(D1196&lt;NgayBatDau,D1196&gt;NgayKetThuc),"Ngày tháng phải nằm trong kỳ báo cáo",IF(AND(F1196&lt;&gt;"",COUNTIF(D.3[Tên nhà cung cấp],F1196)=0),"Tên NCC chưa khai báo trong DSNCC",IF(AND(G1196&lt;&gt;"",COUNTIF(D.1[Tên sản phẩm],G1196)=0),"SP này chưa khai báo trong DSSP",""))))</f>
        <v/>
      </c>
      <c r="Y1196" s="23" t="str">
        <f t="shared" ca="1" si="267"/>
        <v/>
      </c>
      <c r="Z1196" s="23" t="str">
        <f t="shared" ca="1" si="268"/>
        <v/>
      </c>
      <c r="AA1196" s="23" t="str">
        <f t="shared" ca="1" si="269"/>
        <v/>
      </c>
    </row>
    <row r="1197" spans="2:27" ht="27.75" customHeight="1" x14ac:dyDescent="0.2">
      <c r="B1197" s="7">
        <f t="shared" si="256"/>
        <v>1194</v>
      </c>
      <c r="C1197" s="7" t="str">
        <f t="shared" ca="1" si="266"/>
        <v/>
      </c>
      <c r="D1197" s="156" t="str">
        <f t="shared" ca="1" si="257"/>
        <v/>
      </c>
      <c r="E1197" s="157" t="str">
        <f t="shared" ca="1" si="258"/>
        <v/>
      </c>
      <c r="F1197" s="158" t="str">
        <f t="shared" ca="1" si="259"/>
        <v/>
      </c>
      <c r="G1197" s="159"/>
      <c r="H1197" s="159" t="str">
        <f>IF(G1197="","",INDEX(D.1[Quy cách],MATCH(G1197,D.1[Tên sản phẩm],0)))</f>
        <v/>
      </c>
      <c r="I1197" s="160" t="str">
        <f>IF(G1197="","",INDEX(D.1[ĐVT],MATCH(G1197,D.1[Tên sản phẩm],0)))</f>
        <v/>
      </c>
      <c r="J1197" s="162" t="str">
        <f>IF(G1197="","",INDEX(D.1[Đơn giá nhập
(Hàng tồn đầu kỳ)],MATCH(G1197,D.1[Tên sản phẩm],0)))</f>
        <v/>
      </c>
      <c r="K1197" s="162" t="str">
        <f t="shared" si="260"/>
        <v/>
      </c>
      <c r="L1197" s="159"/>
      <c r="M1197" s="163" t="str">
        <f t="shared" si="261"/>
        <v/>
      </c>
      <c r="N1197" s="164"/>
      <c r="O1197" s="162"/>
      <c r="P1197" s="163" t="str">
        <f t="shared" si="262"/>
        <v/>
      </c>
      <c r="Q1197" s="164" t="str">
        <f t="shared" ca="1" si="263"/>
        <v/>
      </c>
      <c r="R1197" s="163" t="str">
        <f t="shared" si="264"/>
        <v/>
      </c>
      <c r="S1197" s="163" t="str">
        <f ca="1">IF(AND(C1197&lt;&gt;"",C1197&lt;&gt;OFFSET(C1197,1,0)),SUMIFS(M.1[Giá có thuế],M.1[Số ĐK],C1197),"")</f>
        <v/>
      </c>
      <c r="T1197" s="159"/>
      <c r="U1197" s="161" t="str">
        <f>IF(T1197="","",'Thông Tin Chung'!$L$3)</f>
        <v/>
      </c>
      <c r="V1197" s="163" t="str">
        <f t="shared" ca="1" si="265"/>
        <v/>
      </c>
      <c r="W1197" s="165"/>
      <c r="X1197" s="155" t="str">
        <f ca="1">IF(C1197="","",IF(OR(D1197&lt;NgayBatDau,D1197&gt;NgayKetThuc),"Ngày tháng phải nằm trong kỳ báo cáo",IF(AND(F1197&lt;&gt;"",COUNTIF(D.3[Tên nhà cung cấp],F1197)=0),"Tên NCC chưa khai báo trong DSNCC",IF(AND(G1197&lt;&gt;"",COUNTIF(D.1[Tên sản phẩm],G1197)=0),"SP này chưa khai báo trong DSSP",""))))</f>
        <v/>
      </c>
      <c r="Y1197" s="23" t="str">
        <f t="shared" ca="1" si="267"/>
        <v/>
      </c>
      <c r="Z1197" s="23" t="str">
        <f t="shared" ca="1" si="268"/>
        <v/>
      </c>
      <c r="AA1197" s="23" t="str">
        <f t="shared" ca="1" si="269"/>
        <v/>
      </c>
    </row>
    <row r="1198" spans="2:27" ht="27.75" customHeight="1" x14ac:dyDescent="0.2">
      <c r="B1198" s="7">
        <f t="shared" si="256"/>
        <v>1195</v>
      </c>
      <c r="C1198" s="7" t="str">
        <f t="shared" ca="1" si="266"/>
        <v/>
      </c>
      <c r="D1198" s="156" t="str">
        <f t="shared" ca="1" si="257"/>
        <v/>
      </c>
      <c r="E1198" s="157" t="str">
        <f t="shared" ca="1" si="258"/>
        <v/>
      </c>
      <c r="F1198" s="158" t="str">
        <f t="shared" ca="1" si="259"/>
        <v/>
      </c>
      <c r="G1198" s="159"/>
      <c r="H1198" s="159" t="str">
        <f>IF(G1198="","",INDEX(D.1[Quy cách],MATCH(G1198,D.1[Tên sản phẩm],0)))</f>
        <v/>
      </c>
      <c r="I1198" s="160" t="str">
        <f>IF(G1198="","",INDEX(D.1[ĐVT],MATCH(G1198,D.1[Tên sản phẩm],0)))</f>
        <v/>
      </c>
      <c r="J1198" s="162" t="str">
        <f>IF(G1198="","",INDEX(D.1[Đơn giá nhập
(Hàng tồn đầu kỳ)],MATCH(G1198,D.1[Tên sản phẩm],0)))</f>
        <v/>
      </c>
      <c r="K1198" s="162" t="str">
        <f t="shared" si="260"/>
        <v/>
      </c>
      <c r="L1198" s="159"/>
      <c r="M1198" s="163" t="str">
        <f t="shared" si="261"/>
        <v/>
      </c>
      <c r="N1198" s="164"/>
      <c r="O1198" s="162"/>
      <c r="P1198" s="163" t="str">
        <f t="shared" si="262"/>
        <v/>
      </c>
      <c r="Q1198" s="164" t="str">
        <f t="shared" ca="1" si="263"/>
        <v/>
      </c>
      <c r="R1198" s="163" t="str">
        <f t="shared" si="264"/>
        <v/>
      </c>
      <c r="S1198" s="163" t="str">
        <f ca="1">IF(AND(C1198&lt;&gt;"",C1198&lt;&gt;OFFSET(C1198,1,0)),SUMIFS(M.1[Giá có thuế],M.1[Số ĐK],C1198),"")</f>
        <v/>
      </c>
      <c r="T1198" s="159"/>
      <c r="U1198" s="161" t="str">
        <f>IF(T1198="","",'Thông Tin Chung'!$L$3)</f>
        <v/>
      </c>
      <c r="V1198" s="163" t="str">
        <f t="shared" ca="1" si="265"/>
        <v/>
      </c>
      <c r="W1198" s="165"/>
      <c r="X1198" s="155" t="str">
        <f ca="1">IF(C1198="","",IF(OR(D1198&lt;NgayBatDau,D1198&gt;NgayKetThuc),"Ngày tháng phải nằm trong kỳ báo cáo",IF(AND(F1198&lt;&gt;"",COUNTIF(D.3[Tên nhà cung cấp],F1198)=0),"Tên NCC chưa khai báo trong DSNCC",IF(AND(G1198&lt;&gt;"",COUNTIF(D.1[Tên sản phẩm],G1198)=0),"SP này chưa khai báo trong DSSP",""))))</f>
        <v/>
      </c>
      <c r="Y1198" s="23" t="str">
        <f t="shared" ca="1" si="267"/>
        <v/>
      </c>
      <c r="Z1198" s="23" t="str">
        <f t="shared" ca="1" si="268"/>
        <v/>
      </c>
      <c r="AA1198" s="23" t="str">
        <f t="shared" ca="1" si="269"/>
        <v/>
      </c>
    </row>
    <row r="1199" spans="2:27" ht="27.75" customHeight="1" x14ac:dyDescent="0.2">
      <c r="B1199" s="7">
        <f t="shared" si="256"/>
        <v>1196</v>
      </c>
      <c r="C1199" s="7" t="str">
        <f t="shared" ca="1" si="266"/>
        <v/>
      </c>
      <c r="D1199" s="156" t="str">
        <f t="shared" ca="1" si="257"/>
        <v/>
      </c>
      <c r="E1199" s="157" t="str">
        <f t="shared" ca="1" si="258"/>
        <v/>
      </c>
      <c r="F1199" s="158" t="str">
        <f t="shared" ca="1" si="259"/>
        <v/>
      </c>
      <c r="G1199" s="159"/>
      <c r="H1199" s="159" t="str">
        <f>IF(G1199="","",INDEX(D.1[Quy cách],MATCH(G1199,D.1[Tên sản phẩm],0)))</f>
        <v/>
      </c>
      <c r="I1199" s="160" t="str">
        <f>IF(G1199="","",INDEX(D.1[ĐVT],MATCH(G1199,D.1[Tên sản phẩm],0)))</f>
        <v/>
      </c>
      <c r="J1199" s="162" t="str">
        <f>IF(G1199="","",INDEX(D.1[Đơn giá nhập
(Hàng tồn đầu kỳ)],MATCH(G1199,D.1[Tên sản phẩm],0)))</f>
        <v/>
      </c>
      <c r="K1199" s="162" t="str">
        <f t="shared" si="260"/>
        <v/>
      </c>
      <c r="L1199" s="159"/>
      <c r="M1199" s="163" t="str">
        <f t="shared" si="261"/>
        <v/>
      </c>
      <c r="N1199" s="164"/>
      <c r="O1199" s="162"/>
      <c r="P1199" s="163" t="str">
        <f t="shared" si="262"/>
        <v/>
      </c>
      <c r="Q1199" s="164" t="str">
        <f t="shared" ca="1" si="263"/>
        <v/>
      </c>
      <c r="R1199" s="163" t="str">
        <f t="shared" si="264"/>
        <v/>
      </c>
      <c r="S1199" s="163" t="str">
        <f ca="1">IF(AND(C1199&lt;&gt;"",C1199&lt;&gt;OFFSET(C1199,1,0)),SUMIFS(M.1[Giá có thuế],M.1[Số ĐK],C1199),"")</f>
        <v/>
      </c>
      <c r="T1199" s="159"/>
      <c r="U1199" s="161" t="str">
        <f>IF(T1199="","",'Thông Tin Chung'!$L$3)</f>
        <v/>
      </c>
      <c r="V1199" s="163" t="str">
        <f t="shared" ca="1" si="265"/>
        <v/>
      </c>
      <c r="W1199" s="165"/>
      <c r="X1199" s="155" t="str">
        <f ca="1">IF(C1199="","",IF(OR(D1199&lt;NgayBatDau,D1199&gt;NgayKetThuc),"Ngày tháng phải nằm trong kỳ báo cáo",IF(AND(F1199&lt;&gt;"",COUNTIF(D.3[Tên nhà cung cấp],F1199)=0),"Tên NCC chưa khai báo trong DSNCC",IF(AND(G1199&lt;&gt;"",COUNTIF(D.1[Tên sản phẩm],G1199)=0),"SP này chưa khai báo trong DSSP",""))))</f>
        <v/>
      </c>
      <c r="Y1199" s="23" t="str">
        <f t="shared" ca="1" si="267"/>
        <v/>
      </c>
      <c r="Z1199" s="23" t="str">
        <f t="shared" ca="1" si="268"/>
        <v/>
      </c>
      <c r="AA1199" s="23" t="str">
        <f t="shared" ca="1" si="269"/>
        <v/>
      </c>
    </row>
    <row r="1200" spans="2:27" ht="27.75" customHeight="1" x14ac:dyDescent="0.2">
      <c r="B1200" s="7">
        <f t="shared" si="256"/>
        <v>1197</v>
      </c>
      <c r="C1200" s="7" t="str">
        <f t="shared" ca="1" si="266"/>
        <v/>
      </c>
      <c r="D1200" s="156" t="str">
        <f t="shared" ca="1" si="257"/>
        <v/>
      </c>
      <c r="E1200" s="157" t="str">
        <f t="shared" ca="1" si="258"/>
        <v/>
      </c>
      <c r="F1200" s="158" t="str">
        <f t="shared" ca="1" si="259"/>
        <v/>
      </c>
      <c r="G1200" s="159"/>
      <c r="H1200" s="159" t="str">
        <f>IF(G1200="","",INDEX(D.1[Quy cách],MATCH(G1200,D.1[Tên sản phẩm],0)))</f>
        <v/>
      </c>
      <c r="I1200" s="160" t="str">
        <f>IF(G1200="","",INDEX(D.1[ĐVT],MATCH(G1200,D.1[Tên sản phẩm],0)))</f>
        <v/>
      </c>
      <c r="J1200" s="162" t="str">
        <f>IF(G1200="","",INDEX(D.1[Đơn giá nhập
(Hàng tồn đầu kỳ)],MATCH(G1200,D.1[Tên sản phẩm],0)))</f>
        <v/>
      </c>
      <c r="K1200" s="162" t="str">
        <f t="shared" si="260"/>
        <v/>
      </c>
      <c r="L1200" s="159"/>
      <c r="M1200" s="163" t="str">
        <f t="shared" si="261"/>
        <v/>
      </c>
      <c r="N1200" s="164"/>
      <c r="O1200" s="162"/>
      <c r="P1200" s="163" t="str">
        <f t="shared" si="262"/>
        <v/>
      </c>
      <c r="Q1200" s="164" t="str">
        <f t="shared" ca="1" si="263"/>
        <v/>
      </c>
      <c r="R1200" s="163" t="str">
        <f t="shared" si="264"/>
        <v/>
      </c>
      <c r="S1200" s="163" t="str">
        <f ca="1">IF(AND(C1200&lt;&gt;"",C1200&lt;&gt;OFFSET(C1200,1,0)),SUMIFS(M.1[Giá có thuế],M.1[Số ĐK],C1200),"")</f>
        <v/>
      </c>
      <c r="T1200" s="159"/>
      <c r="U1200" s="161" t="str">
        <f>IF(T1200="","",'Thông Tin Chung'!$L$3)</f>
        <v/>
      </c>
      <c r="V1200" s="163" t="str">
        <f t="shared" ca="1" si="265"/>
        <v/>
      </c>
      <c r="W1200" s="165"/>
      <c r="X1200" s="155" t="str">
        <f ca="1">IF(C1200="","",IF(OR(D1200&lt;NgayBatDau,D1200&gt;NgayKetThuc),"Ngày tháng phải nằm trong kỳ báo cáo",IF(AND(F1200&lt;&gt;"",COUNTIF(D.3[Tên nhà cung cấp],F1200)=0),"Tên NCC chưa khai báo trong DSNCC",IF(AND(G1200&lt;&gt;"",COUNTIF(D.1[Tên sản phẩm],G1200)=0),"SP này chưa khai báo trong DSSP",""))))</f>
        <v/>
      </c>
      <c r="Y1200" s="23" t="str">
        <f t="shared" ca="1" si="267"/>
        <v/>
      </c>
      <c r="Z1200" s="23" t="str">
        <f t="shared" ca="1" si="268"/>
        <v/>
      </c>
      <c r="AA1200" s="23" t="str">
        <f t="shared" ca="1" si="269"/>
        <v/>
      </c>
    </row>
    <row r="1201" spans="2:27" ht="27.75" customHeight="1" x14ac:dyDescent="0.2">
      <c r="B1201" s="7">
        <f t="shared" si="256"/>
        <v>1198</v>
      </c>
      <c r="C1201" s="7" t="str">
        <f t="shared" ca="1" si="266"/>
        <v/>
      </c>
      <c r="D1201" s="156" t="str">
        <f t="shared" ca="1" si="257"/>
        <v/>
      </c>
      <c r="E1201" s="157" t="str">
        <f t="shared" ca="1" si="258"/>
        <v/>
      </c>
      <c r="F1201" s="158" t="str">
        <f t="shared" ca="1" si="259"/>
        <v/>
      </c>
      <c r="G1201" s="159"/>
      <c r="H1201" s="159" t="str">
        <f>IF(G1201="","",INDEX(D.1[Quy cách],MATCH(G1201,D.1[Tên sản phẩm],0)))</f>
        <v/>
      </c>
      <c r="I1201" s="160" t="str">
        <f>IF(G1201="","",INDEX(D.1[ĐVT],MATCH(G1201,D.1[Tên sản phẩm],0)))</f>
        <v/>
      </c>
      <c r="J1201" s="162" t="str">
        <f>IF(G1201="","",INDEX(D.1[Đơn giá nhập
(Hàng tồn đầu kỳ)],MATCH(G1201,D.1[Tên sản phẩm],0)))</f>
        <v/>
      </c>
      <c r="K1201" s="162" t="str">
        <f t="shared" si="260"/>
        <v/>
      </c>
      <c r="L1201" s="159"/>
      <c r="M1201" s="163" t="str">
        <f t="shared" si="261"/>
        <v/>
      </c>
      <c r="N1201" s="164"/>
      <c r="O1201" s="162"/>
      <c r="P1201" s="163" t="str">
        <f t="shared" si="262"/>
        <v/>
      </c>
      <c r="Q1201" s="164" t="str">
        <f t="shared" ca="1" si="263"/>
        <v/>
      </c>
      <c r="R1201" s="163" t="str">
        <f t="shared" si="264"/>
        <v/>
      </c>
      <c r="S1201" s="163" t="str">
        <f ca="1">IF(AND(C1201&lt;&gt;"",C1201&lt;&gt;OFFSET(C1201,1,0)),SUMIFS(M.1[Giá có thuế],M.1[Số ĐK],C1201),"")</f>
        <v/>
      </c>
      <c r="T1201" s="159"/>
      <c r="U1201" s="161" t="str">
        <f>IF(T1201="","",'Thông Tin Chung'!$L$3)</f>
        <v/>
      </c>
      <c r="V1201" s="163" t="str">
        <f t="shared" ca="1" si="265"/>
        <v/>
      </c>
      <c r="W1201" s="165"/>
      <c r="X1201" s="155" t="str">
        <f ca="1">IF(C1201="","",IF(OR(D1201&lt;NgayBatDau,D1201&gt;NgayKetThuc),"Ngày tháng phải nằm trong kỳ báo cáo",IF(AND(F1201&lt;&gt;"",COUNTIF(D.3[Tên nhà cung cấp],F1201)=0),"Tên NCC chưa khai báo trong DSNCC",IF(AND(G1201&lt;&gt;"",COUNTIF(D.1[Tên sản phẩm],G1201)=0),"SP này chưa khai báo trong DSSP",""))))</f>
        <v/>
      </c>
      <c r="Y1201" s="23" t="str">
        <f t="shared" ca="1" si="267"/>
        <v/>
      </c>
      <c r="Z1201" s="23" t="str">
        <f t="shared" ca="1" si="268"/>
        <v/>
      </c>
      <c r="AA1201" s="23" t="str">
        <f t="shared" ca="1" si="269"/>
        <v/>
      </c>
    </row>
    <row r="1202" spans="2:27" ht="27.75" customHeight="1" x14ac:dyDescent="0.2">
      <c r="B1202" s="7">
        <f t="shared" si="256"/>
        <v>1199</v>
      </c>
      <c r="C1202" s="7" t="str">
        <f t="shared" ca="1" si="266"/>
        <v/>
      </c>
      <c r="D1202" s="156" t="str">
        <f t="shared" ca="1" si="257"/>
        <v/>
      </c>
      <c r="E1202" s="157" t="str">
        <f t="shared" ca="1" si="258"/>
        <v/>
      </c>
      <c r="F1202" s="158" t="str">
        <f t="shared" ca="1" si="259"/>
        <v/>
      </c>
      <c r="G1202" s="159"/>
      <c r="H1202" s="159" t="str">
        <f>IF(G1202="","",INDEX(D.1[Quy cách],MATCH(G1202,D.1[Tên sản phẩm],0)))</f>
        <v/>
      </c>
      <c r="I1202" s="160" t="str">
        <f>IF(G1202="","",INDEX(D.1[ĐVT],MATCH(G1202,D.1[Tên sản phẩm],0)))</f>
        <v/>
      </c>
      <c r="J1202" s="162" t="str">
        <f>IF(G1202="","",INDEX(D.1[Đơn giá nhập
(Hàng tồn đầu kỳ)],MATCH(G1202,D.1[Tên sản phẩm],0)))</f>
        <v/>
      </c>
      <c r="K1202" s="162" t="str">
        <f t="shared" si="260"/>
        <v/>
      </c>
      <c r="L1202" s="159"/>
      <c r="M1202" s="163" t="str">
        <f t="shared" si="261"/>
        <v/>
      </c>
      <c r="N1202" s="164"/>
      <c r="O1202" s="162"/>
      <c r="P1202" s="163" t="str">
        <f t="shared" si="262"/>
        <v/>
      </c>
      <c r="Q1202" s="164" t="str">
        <f t="shared" ca="1" si="263"/>
        <v/>
      </c>
      <c r="R1202" s="163" t="str">
        <f t="shared" si="264"/>
        <v/>
      </c>
      <c r="S1202" s="163" t="str">
        <f ca="1">IF(AND(C1202&lt;&gt;"",C1202&lt;&gt;OFFSET(C1202,1,0)),SUMIFS(M.1[Giá có thuế],M.1[Số ĐK],C1202),"")</f>
        <v/>
      </c>
      <c r="T1202" s="159"/>
      <c r="U1202" s="161" t="str">
        <f>IF(T1202="","",'Thông Tin Chung'!$L$3)</f>
        <v/>
      </c>
      <c r="V1202" s="163" t="str">
        <f t="shared" ca="1" si="265"/>
        <v/>
      </c>
      <c r="W1202" s="165"/>
      <c r="X1202" s="155" t="str">
        <f ca="1">IF(C1202="","",IF(OR(D1202&lt;NgayBatDau,D1202&gt;NgayKetThuc),"Ngày tháng phải nằm trong kỳ báo cáo",IF(AND(F1202&lt;&gt;"",COUNTIF(D.3[Tên nhà cung cấp],F1202)=0),"Tên NCC chưa khai báo trong DSNCC",IF(AND(G1202&lt;&gt;"",COUNTIF(D.1[Tên sản phẩm],G1202)=0),"SP này chưa khai báo trong DSSP",""))))</f>
        <v/>
      </c>
      <c r="Y1202" s="23" t="str">
        <f t="shared" ca="1" si="267"/>
        <v/>
      </c>
      <c r="Z1202" s="23" t="str">
        <f t="shared" ca="1" si="268"/>
        <v/>
      </c>
      <c r="AA1202" s="23" t="str">
        <f t="shared" ca="1" si="269"/>
        <v/>
      </c>
    </row>
    <row r="1203" spans="2:27" ht="27.75" customHeight="1" x14ac:dyDescent="0.2">
      <c r="B1203" s="7">
        <f t="shared" si="256"/>
        <v>1200</v>
      </c>
      <c r="C1203" s="7" t="str">
        <f t="shared" ca="1" si="266"/>
        <v/>
      </c>
      <c r="D1203" s="156" t="str">
        <f t="shared" ca="1" si="257"/>
        <v/>
      </c>
      <c r="E1203" s="157" t="str">
        <f t="shared" ca="1" si="258"/>
        <v/>
      </c>
      <c r="F1203" s="158" t="str">
        <f t="shared" ca="1" si="259"/>
        <v/>
      </c>
      <c r="G1203" s="159"/>
      <c r="H1203" s="159" t="str">
        <f>IF(G1203="","",INDEX(D.1[Quy cách],MATCH(G1203,D.1[Tên sản phẩm],0)))</f>
        <v/>
      </c>
      <c r="I1203" s="160" t="str">
        <f>IF(G1203="","",INDEX(D.1[ĐVT],MATCH(G1203,D.1[Tên sản phẩm],0)))</f>
        <v/>
      </c>
      <c r="J1203" s="162" t="str">
        <f>IF(G1203="","",INDEX(D.1[Đơn giá nhập
(Hàng tồn đầu kỳ)],MATCH(G1203,D.1[Tên sản phẩm],0)))</f>
        <v/>
      </c>
      <c r="K1203" s="162" t="str">
        <f t="shared" si="260"/>
        <v/>
      </c>
      <c r="L1203" s="159"/>
      <c r="M1203" s="163" t="str">
        <f t="shared" si="261"/>
        <v/>
      </c>
      <c r="N1203" s="164"/>
      <c r="O1203" s="162"/>
      <c r="P1203" s="163" t="str">
        <f t="shared" si="262"/>
        <v/>
      </c>
      <c r="Q1203" s="164" t="str">
        <f t="shared" ca="1" si="263"/>
        <v/>
      </c>
      <c r="R1203" s="163" t="str">
        <f t="shared" si="264"/>
        <v/>
      </c>
      <c r="S1203" s="163" t="str">
        <f ca="1">IF(AND(C1203&lt;&gt;"",C1203&lt;&gt;OFFSET(C1203,1,0)),SUMIFS(M.1[Giá có thuế],M.1[Số ĐK],C1203),"")</f>
        <v/>
      </c>
      <c r="T1203" s="159"/>
      <c r="U1203" s="161" t="str">
        <f>IF(T1203="","",'Thông Tin Chung'!$L$3)</f>
        <v/>
      </c>
      <c r="V1203" s="163" t="str">
        <f t="shared" ca="1" si="265"/>
        <v/>
      </c>
      <c r="W1203" s="165"/>
      <c r="X1203" s="155" t="str">
        <f ca="1">IF(C1203="","",IF(OR(D1203&lt;NgayBatDau,D1203&gt;NgayKetThuc),"Ngày tháng phải nằm trong kỳ báo cáo",IF(AND(F1203&lt;&gt;"",COUNTIF(D.3[Tên nhà cung cấp],F1203)=0),"Tên NCC chưa khai báo trong DSNCC",IF(AND(G1203&lt;&gt;"",COUNTIF(D.1[Tên sản phẩm],G1203)=0),"SP này chưa khai báo trong DSSP",""))))</f>
        <v/>
      </c>
      <c r="Y1203" s="23" t="str">
        <f t="shared" ca="1" si="267"/>
        <v/>
      </c>
      <c r="Z1203" s="23" t="str">
        <f t="shared" ca="1" si="268"/>
        <v/>
      </c>
      <c r="AA1203" s="23" t="str">
        <f t="shared" ca="1" si="269"/>
        <v/>
      </c>
    </row>
    <row r="1204" spans="2:27" ht="27.75" customHeight="1" x14ac:dyDescent="0.2">
      <c r="B1204" s="7">
        <f t="shared" si="256"/>
        <v>1201</v>
      </c>
      <c r="C1204" s="7" t="str">
        <f t="shared" ca="1" si="266"/>
        <v/>
      </c>
      <c r="D1204" s="156" t="str">
        <f t="shared" ca="1" si="257"/>
        <v/>
      </c>
      <c r="E1204" s="157" t="str">
        <f t="shared" ca="1" si="258"/>
        <v/>
      </c>
      <c r="F1204" s="158" t="str">
        <f t="shared" ca="1" si="259"/>
        <v/>
      </c>
      <c r="G1204" s="159"/>
      <c r="H1204" s="159" t="str">
        <f>IF(G1204="","",INDEX(D.1[Quy cách],MATCH(G1204,D.1[Tên sản phẩm],0)))</f>
        <v/>
      </c>
      <c r="I1204" s="160" t="str">
        <f>IF(G1204="","",INDEX(D.1[ĐVT],MATCH(G1204,D.1[Tên sản phẩm],0)))</f>
        <v/>
      </c>
      <c r="J1204" s="162" t="str">
        <f>IF(G1204="","",INDEX(D.1[Đơn giá nhập
(Hàng tồn đầu kỳ)],MATCH(G1204,D.1[Tên sản phẩm],0)))</f>
        <v/>
      </c>
      <c r="K1204" s="162" t="str">
        <f t="shared" si="260"/>
        <v/>
      </c>
      <c r="L1204" s="159"/>
      <c r="M1204" s="163" t="str">
        <f t="shared" si="261"/>
        <v/>
      </c>
      <c r="N1204" s="164"/>
      <c r="O1204" s="162"/>
      <c r="P1204" s="163" t="str">
        <f t="shared" si="262"/>
        <v/>
      </c>
      <c r="Q1204" s="164" t="str">
        <f t="shared" ca="1" si="263"/>
        <v/>
      </c>
      <c r="R1204" s="163" t="str">
        <f t="shared" si="264"/>
        <v/>
      </c>
      <c r="S1204" s="163" t="str">
        <f ca="1">IF(AND(C1204&lt;&gt;"",C1204&lt;&gt;OFFSET(C1204,1,0)),SUMIFS(M.1[Giá có thuế],M.1[Số ĐK],C1204),"")</f>
        <v/>
      </c>
      <c r="T1204" s="159"/>
      <c r="U1204" s="161" t="str">
        <f>IF(T1204="","",'Thông Tin Chung'!$L$3)</f>
        <v/>
      </c>
      <c r="V1204" s="163" t="str">
        <f t="shared" ca="1" si="265"/>
        <v/>
      </c>
      <c r="W1204" s="165"/>
      <c r="X1204" s="155" t="str">
        <f ca="1">IF(C1204="","",IF(OR(D1204&lt;NgayBatDau,D1204&gt;NgayKetThuc),"Ngày tháng phải nằm trong kỳ báo cáo",IF(AND(F1204&lt;&gt;"",COUNTIF(D.3[Tên nhà cung cấp],F1204)=0),"Tên NCC chưa khai báo trong DSNCC",IF(AND(G1204&lt;&gt;"",COUNTIF(D.1[Tên sản phẩm],G1204)=0),"SP này chưa khai báo trong DSSP",""))))</f>
        <v/>
      </c>
      <c r="Y1204" s="23" t="str">
        <f t="shared" ca="1" si="267"/>
        <v/>
      </c>
      <c r="Z1204" s="23" t="str">
        <f t="shared" ca="1" si="268"/>
        <v/>
      </c>
      <c r="AA1204" s="23" t="str">
        <f t="shared" ca="1" si="269"/>
        <v/>
      </c>
    </row>
    <row r="1205" spans="2:27" ht="27.75" customHeight="1" x14ac:dyDescent="0.2">
      <c r="B1205" s="7">
        <f t="shared" si="256"/>
        <v>1202</v>
      </c>
      <c r="C1205" s="7" t="str">
        <f t="shared" ca="1" si="266"/>
        <v/>
      </c>
      <c r="D1205" s="156" t="str">
        <f t="shared" ca="1" si="257"/>
        <v/>
      </c>
      <c r="E1205" s="157" t="str">
        <f t="shared" ca="1" si="258"/>
        <v/>
      </c>
      <c r="F1205" s="158" t="str">
        <f t="shared" ca="1" si="259"/>
        <v/>
      </c>
      <c r="G1205" s="159"/>
      <c r="H1205" s="159" t="str">
        <f>IF(G1205="","",INDEX(D.1[Quy cách],MATCH(G1205,D.1[Tên sản phẩm],0)))</f>
        <v/>
      </c>
      <c r="I1205" s="160" t="str">
        <f>IF(G1205="","",INDEX(D.1[ĐVT],MATCH(G1205,D.1[Tên sản phẩm],0)))</f>
        <v/>
      </c>
      <c r="J1205" s="162" t="str">
        <f>IF(G1205="","",INDEX(D.1[Đơn giá nhập
(Hàng tồn đầu kỳ)],MATCH(G1205,D.1[Tên sản phẩm],0)))</f>
        <v/>
      </c>
      <c r="K1205" s="162" t="str">
        <f t="shared" si="260"/>
        <v/>
      </c>
      <c r="L1205" s="159"/>
      <c r="M1205" s="163" t="str">
        <f t="shared" si="261"/>
        <v/>
      </c>
      <c r="N1205" s="164"/>
      <c r="O1205" s="162"/>
      <c r="P1205" s="163" t="str">
        <f t="shared" si="262"/>
        <v/>
      </c>
      <c r="Q1205" s="164" t="str">
        <f t="shared" ca="1" si="263"/>
        <v/>
      </c>
      <c r="R1205" s="163" t="str">
        <f t="shared" si="264"/>
        <v/>
      </c>
      <c r="S1205" s="163" t="str">
        <f ca="1">IF(AND(C1205&lt;&gt;"",C1205&lt;&gt;OFFSET(C1205,1,0)),SUMIFS(M.1[Giá có thuế],M.1[Số ĐK],C1205),"")</f>
        <v/>
      </c>
      <c r="T1205" s="159"/>
      <c r="U1205" s="161" t="str">
        <f>IF(T1205="","",'Thông Tin Chung'!$L$3)</f>
        <v/>
      </c>
      <c r="V1205" s="163" t="str">
        <f t="shared" ca="1" si="265"/>
        <v/>
      </c>
      <c r="W1205" s="165"/>
      <c r="X1205" s="155" t="str">
        <f ca="1">IF(C1205="","",IF(OR(D1205&lt;NgayBatDau,D1205&gt;NgayKetThuc),"Ngày tháng phải nằm trong kỳ báo cáo",IF(AND(F1205&lt;&gt;"",COUNTIF(D.3[Tên nhà cung cấp],F1205)=0),"Tên NCC chưa khai báo trong DSNCC",IF(AND(G1205&lt;&gt;"",COUNTIF(D.1[Tên sản phẩm],G1205)=0),"SP này chưa khai báo trong DSSP",""))))</f>
        <v/>
      </c>
      <c r="Y1205" s="23" t="str">
        <f t="shared" ca="1" si="267"/>
        <v/>
      </c>
      <c r="Z1205" s="23" t="str">
        <f t="shared" ca="1" si="268"/>
        <v/>
      </c>
      <c r="AA1205" s="23" t="str">
        <f t="shared" ca="1" si="269"/>
        <v/>
      </c>
    </row>
    <row r="1206" spans="2:27" ht="27.75" customHeight="1" x14ac:dyDescent="0.2">
      <c r="B1206" s="7">
        <f t="shared" si="256"/>
        <v>1203</v>
      </c>
      <c r="C1206" s="7" t="str">
        <f t="shared" ca="1" si="266"/>
        <v/>
      </c>
      <c r="D1206" s="156" t="str">
        <f t="shared" ca="1" si="257"/>
        <v/>
      </c>
      <c r="E1206" s="157" t="str">
        <f t="shared" ca="1" si="258"/>
        <v/>
      </c>
      <c r="F1206" s="158" t="str">
        <f t="shared" ca="1" si="259"/>
        <v/>
      </c>
      <c r="G1206" s="159"/>
      <c r="H1206" s="159" t="str">
        <f>IF(G1206="","",INDEX(D.1[Quy cách],MATCH(G1206,D.1[Tên sản phẩm],0)))</f>
        <v/>
      </c>
      <c r="I1206" s="160" t="str">
        <f>IF(G1206="","",INDEX(D.1[ĐVT],MATCH(G1206,D.1[Tên sản phẩm],0)))</f>
        <v/>
      </c>
      <c r="J1206" s="162" t="str">
        <f>IF(G1206="","",INDEX(D.1[Đơn giá nhập
(Hàng tồn đầu kỳ)],MATCH(G1206,D.1[Tên sản phẩm],0)))</f>
        <v/>
      </c>
      <c r="K1206" s="162" t="str">
        <f t="shared" si="260"/>
        <v/>
      </c>
      <c r="L1206" s="159"/>
      <c r="M1206" s="163" t="str">
        <f t="shared" si="261"/>
        <v/>
      </c>
      <c r="N1206" s="164"/>
      <c r="O1206" s="162"/>
      <c r="P1206" s="163" t="str">
        <f t="shared" si="262"/>
        <v/>
      </c>
      <c r="Q1206" s="164" t="str">
        <f t="shared" ca="1" si="263"/>
        <v/>
      </c>
      <c r="R1206" s="163" t="str">
        <f t="shared" si="264"/>
        <v/>
      </c>
      <c r="S1206" s="163" t="str">
        <f ca="1">IF(AND(C1206&lt;&gt;"",C1206&lt;&gt;OFFSET(C1206,1,0)),SUMIFS(M.1[Giá có thuế],M.1[Số ĐK],C1206),"")</f>
        <v/>
      </c>
      <c r="T1206" s="159"/>
      <c r="U1206" s="161" t="str">
        <f>IF(T1206="","",'Thông Tin Chung'!$L$3)</f>
        <v/>
      </c>
      <c r="V1206" s="163" t="str">
        <f t="shared" ca="1" si="265"/>
        <v/>
      </c>
      <c r="W1206" s="165"/>
      <c r="X1206" s="155" t="str">
        <f ca="1">IF(C1206="","",IF(OR(D1206&lt;NgayBatDau,D1206&gt;NgayKetThuc),"Ngày tháng phải nằm trong kỳ báo cáo",IF(AND(F1206&lt;&gt;"",COUNTIF(D.3[Tên nhà cung cấp],F1206)=0),"Tên NCC chưa khai báo trong DSNCC",IF(AND(G1206&lt;&gt;"",COUNTIF(D.1[Tên sản phẩm],G1206)=0),"SP này chưa khai báo trong DSSP",""))))</f>
        <v/>
      </c>
      <c r="Y1206" s="23" t="str">
        <f t="shared" ca="1" si="267"/>
        <v/>
      </c>
      <c r="Z1206" s="23" t="str">
        <f t="shared" ca="1" si="268"/>
        <v/>
      </c>
      <c r="AA1206" s="23" t="str">
        <f t="shared" ca="1" si="269"/>
        <v/>
      </c>
    </row>
    <row r="1207" spans="2:27" ht="27.75" customHeight="1" x14ac:dyDescent="0.2">
      <c r="B1207" s="7">
        <f t="shared" si="256"/>
        <v>1204</v>
      </c>
      <c r="C1207" s="7" t="str">
        <f t="shared" ca="1" si="266"/>
        <v/>
      </c>
      <c r="D1207" s="156" t="str">
        <f t="shared" ca="1" si="257"/>
        <v/>
      </c>
      <c r="E1207" s="157" t="str">
        <f t="shared" ca="1" si="258"/>
        <v/>
      </c>
      <c r="F1207" s="158" t="str">
        <f t="shared" ca="1" si="259"/>
        <v/>
      </c>
      <c r="G1207" s="159"/>
      <c r="H1207" s="159" t="str">
        <f>IF(G1207="","",INDEX(D.1[Quy cách],MATCH(G1207,D.1[Tên sản phẩm],0)))</f>
        <v/>
      </c>
      <c r="I1207" s="160" t="str">
        <f>IF(G1207="","",INDEX(D.1[ĐVT],MATCH(G1207,D.1[Tên sản phẩm],0)))</f>
        <v/>
      </c>
      <c r="J1207" s="162" t="str">
        <f>IF(G1207="","",INDEX(D.1[Đơn giá nhập
(Hàng tồn đầu kỳ)],MATCH(G1207,D.1[Tên sản phẩm],0)))</f>
        <v/>
      </c>
      <c r="K1207" s="162" t="str">
        <f t="shared" si="260"/>
        <v/>
      </c>
      <c r="L1207" s="159"/>
      <c r="M1207" s="163" t="str">
        <f t="shared" si="261"/>
        <v/>
      </c>
      <c r="N1207" s="164"/>
      <c r="O1207" s="162"/>
      <c r="P1207" s="163" t="str">
        <f t="shared" si="262"/>
        <v/>
      </c>
      <c r="Q1207" s="164" t="str">
        <f t="shared" ca="1" si="263"/>
        <v/>
      </c>
      <c r="R1207" s="163" t="str">
        <f t="shared" si="264"/>
        <v/>
      </c>
      <c r="S1207" s="163" t="str">
        <f ca="1">IF(AND(C1207&lt;&gt;"",C1207&lt;&gt;OFFSET(C1207,1,0)),SUMIFS(M.1[Giá có thuế],M.1[Số ĐK],C1207),"")</f>
        <v/>
      </c>
      <c r="T1207" s="159"/>
      <c r="U1207" s="161" t="str">
        <f>IF(T1207="","",'Thông Tin Chung'!$L$3)</f>
        <v/>
      </c>
      <c r="V1207" s="163" t="str">
        <f t="shared" ca="1" si="265"/>
        <v/>
      </c>
      <c r="W1207" s="165"/>
      <c r="X1207" s="155" t="str">
        <f ca="1">IF(C1207="","",IF(OR(D1207&lt;NgayBatDau,D1207&gt;NgayKetThuc),"Ngày tháng phải nằm trong kỳ báo cáo",IF(AND(F1207&lt;&gt;"",COUNTIF(D.3[Tên nhà cung cấp],F1207)=0),"Tên NCC chưa khai báo trong DSNCC",IF(AND(G1207&lt;&gt;"",COUNTIF(D.1[Tên sản phẩm],G1207)=0),"SP này chưa khai báo trong DSSP",""))))</f>
        <v/>
      </c>
      <c r="Y1207" s="23" t="str">
        <f t="shared" ca="1" si="267"/>
        <v/>
      </c>
      <c r="Z1207" s="23" t="str">
        <f t="shared" ca="1" si="268"/>
        <v/>
      </c>
      <c r="AA1207" s="23" t="str">
        <f t="shared" ca="1" si="269"/>
        <v/>
      </c>
    </row>
    <row r="1208" spans="2:27" ht="27.75" customHeight="1" x14ac:dyDescent="0.2">
      <c r="B1208" s="7">
        <f t="shared" si="256"/>
        <v>1205</v>
      </c>
      <c r="C1208" s="7" t="str">
        <f t="shared" ca="1" si="266"/>
        <v/>
      </c>
      <c r="D1208" s="156" t="str">
        <f t="shared" ca="1" si="257"/>
        <v/>
      </c>
      <c r="E1208" s="157" t="str">
        <f t="shared" ca="1" si="258"/>
        <v/>
      </c>
      <c r="F1208" s="158" t="str">
        <f t="shared" ca="1" si="259"/>
        <v/>
      </c>
      <c r="G1208" s="159"/>
      <c r="H1208" s="159" t="str">
        <f>IF(G1208="","",INDEX(D.1[Quy cách],MATCH(G1208,D.1[Tên sản phẩm],0)))</f>
        <v/>
      </c>
      <c r="I1208" s="160" t="str">
        <f>IF(G1208="","",INDEX(D.1[ĐVT],MATCH(G1208,D.1[Tên sản phẩm],0)))</f>
        <v/>
      </c>
      <c r="J1208" s="162" t="str">
        <f>IF(G1208="","",INDEX(D.1[Đơn giá nhập
(Hàng tồn đầu kỳ)],MATCH(G1208,D.1[Tên sản phẩm],0)))</f>
        <v/>
      </c>
      <c r="K1208" s="162" t="str">
        <f t="shared" si="260"/>
        <v/>
      </c>
      <c r="L1208" s="159"/>
      <c r="M1208" s="163" t="str">
        <f t="shared" si="261"/>
        <v/>
      </c>
      <c r="N1208" s="164"/>
      <c r="O1208" s="162"/>
      <c r="P1208" s="163" t="str">
        <f t="shared" si="262"/>
        <v/>
      </c>
      <c r="Q1208" s="164" t="str">
        <f t="shared" ca="1" si="263"/>
        <v/>
      </c>
      <c r="R1208" s="163" t="str">
        <f t="shared" si="264"/>
        <v/>
      </c>
      <c r="S1208" s="163" t="str">
        <f ca="1">IF(AND(C1208&lt;&gt;"",C1208&lt;&gt;OFFSET(C1208,1,0)),SUMIFS(M.1[Giá có thuế],M.1[Số ĐK],C1208),"")</f>
        <v/>
      </c>
      <c r="T1208" s="159"/>
      <c r="U1208" s="161" t="str">
        <f>IF(T1208="","",'Thông Tin Chung'!$L$3)</f>
        <v/>
      </c>
      <c r="V1208" s="163" t="str">
        <f t="shared" ca="1" si="265"/>
        <v/>
      </c>
      <c r="W1208" s="165"/>
      <c r="X1208" s="155" t="str">
        <f ca="1">IF(C1208="","",IF(OR(D1208&lt;NgayBatDau,D1208&gt;NgayKetThuc),"Ngày tháng phải nằm trong kỳ báo cáo",IF(AND(F1208&lt;&gt;"",COUNTIF(D.3[Tên nhà cung cấp],F1208)=0),"Tên NCC chưa khai báo trong DSNCC",IF(AND(G1208&lt;&gt;"",COUNTIF(D.1[Tên sản phẩm],G1208)=0),"SP này chưa khai báo trong DSSP",""))))</f>
        <v/>
      </c>
      <c r="Y1208" s="23" t="str">
        <f t="shared" ca="1" si="267"/>
        <v/>
      </c>
      <c r="Z1208" s="23" t="str">
        <f t="shared" ca="1" si="268"/>
        <v/>
      </c>
      <c r="AA1208" s="23" t="str">
        <f t="shared" ca="1" si="269"/>
        <v/>
      </c>
    </row>
    <row r="1209" spans="2:27" ht="27.75" customHeight="1" x14ac:dyDescent="0.2">
      <c r="B1209" s="7">
        <f t="shared" si="256"/>
        <v>1206</v>
      </c>
      <c r="C1209" s="7" t="str">
        <f t="shared" ca="1" si="266"/>
        <v/>
      </c>
      <c r="D1209" s="156" t="str">
        <f t="shared" ca="1" si="257"/>
        <v/>
      </c>
      <c r="E1209" s="157" t="str">
        <f t="shared" ca="1" si="258"/>
        <v/>
      </c>
      <c r="F1209" s="158" t="str">
        <f t="shared" ca="1" si="259"/>
        <v/>
      </c>
      <c r="G1209" s="159"/>
      <c r="H1209" s="159" t="str">
        <f>IF(G1209="","",INDEX(D.1[Quy cách],MATCH(G1209,D.1[Tên sản phẩm],0)))</f>
        <v/>
      </c>
      <c r="I1209" s="160" t="str">
        <f>IF(G1209="","",INDEX(D.1[ĐVT],MATCH(G1209,D.1[Tên sản phẩm],0)))</f>
        <v/>
      </c>
      <c r="J1209" s="162" t="str">
        <f>IF(G1209="","",INDEX(D.1[Đơn giá nhập
(Hàng tồn đầu kỳ)],MATCH(G1209,D.1[Tên sản phẩm],0)))</f>
        <v/>
      </c>
      <c r="K1209" s="162" t="str">
        <f t="shared" si="260"/>
        <v/>
      </c>
      <c r="L1209" s="159"/>
      <c r="M1209" s="163" t="str">
        <f t="shared" si="261"/>
        <v/>
      </c>
      <c r="N1209" s="164"/>
      <c r="O1209" s="162"/>
      <c r="P1209" s="163" t="str">
        <f t="shared" si="262"/>
        <v/>
      </c>
      <c r="Q1209" s="164" t="str">
        <f t="shared" ca="1" si="263"/>
        <v/>
      </c>
      <c r="R1209" s="163" t="str">
        <f t="shared" si="264"/>
        <v/>
      </c>
      <c r="S1209" s="163" t="str">
        <f ca="1">IF(AND(C1209&lt;&gt;"",C1209&lt;&gt;OFFSET(C1209,1,0)),SUMIFS(M.1[Giá có thuế],M.1[Số ĐK],C1209),"")</f>
        <v/>
      </c>
      <c r="T1209" s="159"/>
      <c r="U1209" s="161" t="str">
        <f>IF(T1209="","",'Thông Tin Chung'!$L$3)</f>
        <v/>
      </c>
      <c r="V1209" s="163" t="str">
        <f t="shared" ca="1" si="265"/>
        <v/>
      </c>
      <c r="W1209" s="165"/>
      <c r="X1209" s="155" t="str">
        <f ca="1">IF(C1209="","",IF(OR(D1209&lt;NgayBatDau,D1209&gt;NgayKetThuc),"Ngày tháng phải nằm trong kỳ báo cáo",IF(AND(F1209&lt;&gt;"",COUNTIF(D.3[Tên nhà cung cấp],F1209)=0),"Tên NCC chưa khai báo trong DSNCC",IF(AND(G1209&lt;&gt;"",COUNTIF(D.1[Tên sản phẩm],G1209)=0),"SP này chưa khai báo trong DSSP",""))))</f>
        <v/>
      </c>
      <c r="Y1209" s="23" t="str">
        <f t="shared" ca="1" si="267"/>
        <v/>
      </c>
      <c r="Z1209" s="23" t="str">
        <f t="shared" ca="1" si="268"/>
        <v/>
      </c>
      <c r="AA1209" s="23" t="str">
        <f t="shared" ca="1" si="269"/>
        <v/>
      </c>
    </row>
    <row r="1210" spans="2:27" ht="27.75" customHeight="1" x14ac:dyDescent="0.2">
      <c r="B1210" s="7">
        <f t="shared" si="256"/>
        <v>1207</v>
      </c>
      <c r="C1210" s="7" t="str">
        <f t="shared" ca="1" si="266"/>
        <v/>
      </c>
      <c r="D1210" s="156" t="str">
        <f t="shared" ca="1" si="257"/>
        <v/>
      </c>
      <c r="E1210" s="157" t="str">
        <f t="shared" ca="1" si="258"/>
        <v/>
      </c>
      <c r="F1210" s="158" t="str">
        <f t="shared" ca="1" si="259"/>
        <v/>
      </c>
      <c r="G1210" s="159"/>
      <c r="H1210" s="159" t="str">
        <f>IF(G1210="","",INDEX(D.1[Quy cách],MATCH(G1210,D.1[Tên sản phẩm],0)))</f>
        <v/>
      </c>
      <c r="I1210" s="160" t="str">
        <f>IF(G1210="","",INDEX(D.1[ĐVT],MATCH(G1210,D.1[Tên sản phẩm],0)))</f>
        <v/>
      </c>
      <c r="J1210" s="162" t="str">
        <f>IF(G1210="","",INDEX(D.1[Đơn giá nhập
(Hàng tồn đầu kỳ)],MATCH(G1210,D.1[Tên sản phẩm],0)))</f>
        <v/>
      </c>
      <c r="K1210" s="162" t="str">
        <f t="shared" si="260"/>
        <v/>
      </c>
      <c r="L1210" s="159"/>
      <c r="M1210" s="163" t="str">
        <f t="shared" si="261"/>
        <v/>
      </c>
      <c r="N1210" s="164"/>
      <c r="O1210" s="162"/>
      <c r="P1210" s="163" t="str">
        <f t="shared" si="262"/>
        <v/>
      </c>
      <c r="Q1210" s="164" t="str">
        <f t="shared" ca="1" si="263"/>
        <v/>
      </c>
      <c r="R1210" s="163" t="str">
        <f t="shared" si="264"/>
        <v/>
      </c>
      <c r="S1210" s="163" t="str">
        <f ca="1">IF(AND(C1210&lt;&gt;"",C1210&lt;&gt;OFFSET(C1210,1,0)),SUMIFS(M.1[Giá có thuế],M.1[Số ĐK],C1210),"")</f>
        <v/>
      </c>
      <c r="T1210" s="159"/>
      <c r="U1210" s="161" t="str">
        <f>IF(T1210="","",'Thông Tin Chung'!$L$3)</f>
        <v/>
      </c>
      <c r="V1210" s="163" t="str">
        <f t="shared" ca="1" si="265"/>
        <v/>
      </c>
      <c r="W1210" s="165"/>
      <c r="X1210" s="155" t="str">
        <f ca="1">IF(C1210="","",IF(OR(D1210&lt;NgayBatDau,D1210&gt;NgayKetThuc),"Ngày tháng phải nằm trong kỳ báo cáo",IF(AND(F1210&lt;&gt;"",COUNTIF(D.3[Tên nhà cung cấp],F1210)=0),"Tên NCC chưa khai báo trong DSNCC",IF(AND(G1210&lt;&gt;"",COUNTIF(D.1[Tên sản phẩm],G1210)=0),"SP này chưa khai báo trong DSSP",""))))</f>
        <v/>
      </c>
      <c r="Y1210" s="23" t="str">
        <f t="shared" ca="1" si="267"/>
        <v/>
      </c>
      <c r="Z1210" s="23" t="str">
        <f t="shared" ca="1" si="268"/>
        <v/>
      </c>
      <c r="AA1210" s="23" t="str">
        <f t="shared" ca="1" si="269"/>
        <v/>
      </c>
    </row>
    <row r="1211" spans="2:27" ht="27.75" customHeight="1" x14ac:dyDescent="0.2">
      <c r="B1211" s="7">
        <f t="shared" si="256"/>
        <v>1208</v>
      </c>
      <c r="C1211" s="7" t="str">
        <f t="shared" ca="1" si="266"/>
        <v/>
      </c>
      <c r="D1211" s="156" t="str">
        <f t="shared" ca="1" si="257"/>
        <v/>
      </c>
      <c r="E1211" s="157" t="str">
        <f t="shared" ca="1" si="258"/>
        <v/>
      </c>
      <c r="F1211" s="158" t="str">
        <f t="shared" ca="1" si="259"/>
        <v/>
      </c>
      <c r="G1211" s="159"/>
      <c r="H1211" s="159" t="str">
        <f>IF(G1211="","",INDEX(D.1[Quy cách],MATCH(G1211,D.1[Tên sản phẩm],0)))</f>
        <v/>
      </c>
      <c r="I1211" s="160" t="str">
        <f>IF(G1211="","",INDEX(D.1[ĐVT],MATCH(G1211,D.1[Tên sản phẩm],0)))</f>
        <v/>
      </c>
      <c r="J1211" s="162" t="str">
        <f>IF(G1211="","",INDEX(D.1[Đơn giá nhập
(Hàng tồn đầu kỳ)],MATCH(G1211,D.1[Tên sản phẩm],0)))</f>
        <v/>
      </c>
      <c r="K1211" s="162" t="str">
        <f t="shared" si="260"/>
        <v/>
      </c>
      <c r="L1211" s="159"/>
      <c r="M1211" s="163" t="str">
        <f t="shared" si="261"/>
        <v/>
      </c>
      <c r="N1211" s="164"/>
      <c r="O1211" s="162"/>
      <c r="P1211" s="163" t="str">
        <f t="shared" si="262"/>
        <v/>
      </c>
      <c r="Q1211" s="164" t="str">
        <f t="shared" ca="1" si="263"/>
        <v/>
      </c>
      <c r="R1211" s="163" t="str">
        <f t="shared" si="264"/>
        <v/>
      </c>
      <c r="S1211" s="163" t="str">
        <f ca="1">IF(AND(C1211&lt;&gt;"",C1211&lt;&gt;OFFSET(C1211,1,0)),SUMIFS(M.1[Giá có thuế],M.1[Số ĐK],C1211),"")</f>
        <v/>
      </c>
      <c r="T1211" s="159"/>
      <c r="U1211" s="161" t="str">
        <f>IF(T1211="","",'Thông Tin Chung'!$L$3)</f>
        <v/>
      </c>
      <c r="V1211" s="163" t="str">
        <f t="shared" ca="1" si="265"/>
        <v/>
      </c>
      <c r="W1211" s="165"/>
      <c r="X1211" s="155" t="str">
        <f ca="1">IF(C1211="","",IF(OR(D1211&lt;NgayBatDau,D1211&gt;NgayKetThuc),"Ngày tháng phải nằm trong kỳ báo cáo",IF(AND(F1211&lt;&gt;"",COUNTIF(D.3[Tên nhà cung cấp],F1211)=0),"Tên NCC chưa khai báo trong DSNCC",IF(AND(G1211&lt;&gt;"",COUNTIF(D.1[Tên sản phẩm],G1211)=0),"SP này chưa khai báo trong DSSP",""))))</f>
        <v/>
      </c>
      <c r="Y1211" s="23" t="str">
        <f t="shared" ca="1" si="267"/>
        <v/>
      </c>
      <c r="Z1211" s="23" t="str">
        <f t="shared" ca="1" si="268"/>
        <v/>
      </c>
      <c r="AA1211" s="23" t="str">
        <f t="shared" ca="1" si="269"/>
        <v/>
      </c>
    </row>
    <row r="1212" spans="2:27" ht="27.75" customHeight="1" x14ac:dyDescent="0.2">
      <c r="B1212" s="7">
        <f t="shared" si="256"/>
        <v>1209</v>
      </c>
      <c r="C1212" s="7" t="str">
        <f t="shared" ca="1" si="266"/>
        <v/>
      </c>
      <c r="D1212" s="156" t="str">
        <f t="shared" ca="1" si="257"/>
        <v/>
      </c>
      <c r="E1212" s="157" t="str">
        <f t="shared" ca="1" si="258"/>
        <v/>
      </c>
      <c r="F1212" s="158" t="str">
        <f t="shared" ca="1" si="259"/>
        <v/>
      </c>
      <c r="G1212" s="159"/>
      <c r="H1212" s="159" t="str">
        <f>IF(G1212="","",INDEX(D.1[Quy cách],MATCH(G1212,D.1[Tên sản phẩm],0)))</f>
        <v/>
      </c>
      <c r="I1212" s="160" t="str">
        <f>IF(G1212="","",INDEX(D.1[ĐVT],MATCH(G1212,D.1[Tên sản phẩm],0)))</f>
        <v/>
      </c>
      <c r="J1212" s="162" t="str">
        <f>IF(G1212="","",INDEX(D.1[Đơn giá nhập
(Hàng tồn đầu kỳ)],MATCH(G1212,D.1[Tên sản phẩm],0)))</f>
        <v/>
      </c>
      <c r="K1212" s="162" t="str">
        <f t="shared" si="260"/>
        <v/>
      </c>
      <c r="L1212" s="159"/>
      <c r="M1212" s="163" t="str">
        <f t="shared" si="261"/>
        <v/>
      </c>
      <c r="N1212" s="164"/>
      <c r="O1212" s="162"/>
      <c r="P1212" s="163" t="str">
        <f t="shared" si="262"/>
        <v/>
      </c>
      <c r="Q1212" s="164" t="str">
        <f t="shared" ca="1" si="263"/>
        <v/>
      </c>
      <c r="R1212" s="163" t="str">
        <f t="shared" si="264"/>
        <v/>
      </c>
      <c r="S1212" s="163" t="str">
        <f ca="1">IF(AND(C1212&lt;&gt;"",C1212&lt;&gt;OFFSET(C1212,1,0)),SUMIFS(M.1[Giá có thuế],M.1[Số ĐK],C1212),"")</f>
        <v/>
      </c>
      <c r="T1212" s="159"/>
      <c r="U1212" s="161" t="str">
        <f>IF(T1212="","",'Thông Tin Chung'!$L$3)</f>
        <v/>
      </c>
      <c r="V1212" s="163" t="str">
        <f t="shared" ca="1" si="265"/>
        <v/>
      </c>
      <c r="W1212" s="165"/>
      <c r="X1212" s="155" t="str">
        <f ca="1">IF(C1212="","",IF(OR(D1212&lt;NgayBatDau,D1212&gt;NgayKetThuc),"Ngày tháng phải nằm trong kỳ báo cáo",IF(AND(F1212&lt;&gt;"",COUNTIF(D.3[Tên nhà cung cấp],F1212)=0),"Tên NCC chưa khai báo trong DSNCC",IF(AND(G1212&lt;&gt;"",COUNTIF(D.1[Tên sản phẩm],G1212)=0),"SP này chưa khai báo trong DSSP",""))))</f>
        <v/>
      </c>
      <c r="Y1212" s="23" t="str">
        <f t="shared" ca="1" si="267"/>
        <v/>
      </c>
      <c r="Z1212" s="23" t="str">
        <f t="shared" ca="1" si="268"/>
        <v/>
      </c>
      <c r="AA1212" s="23" t="str">
        <f t="shared" ca="1" si="269"/>
        <v/>
      </c>
    </row>
    <row r="1213" spans="2:27" ht="27.75" customHeight="1" x14ac:dyDescent="0.2">
      <c r="B1213" s="7">
        <f t="shared" si="256"/>
        <v>1210</v>
      </c>
      <c r="C1213" s="7" t="str">
        <f t="shared" ca="1" si="266"/>
        <v/>
      </c>
      <c r="D1213" s="156" t="str">
        <f t="shared" ca="1" si="257"/>
        <v/>
      </c>
      <c r="E1213" s="157" t="str">
        <f t="shared" ca="1" si="258"/>
        <v/>
      </c>
      <c r="F1213" s="158" t="str">
        <f t="shared" ca="1" si="259"/>
        <v/>
      </c>
      <c r="G1213" s="159"/>
      <c r="H1213" s="159" t="str">
        <f>IF(G1213="","",INDEX(D.1[Quy cách],MATCH(G1213,D.1[Tên sản phẩm],0)))</f>
        <v/>
      </c>
      <c r="I1213" s="160" t="str">
        <f>IF(G1213="","",INDEX(D.1[ĐVT],MATCH(G1213,D.1[Tên sản phẩm],0)))</f>
        <v/>
      </c>
      <c r="J1213" s="162" t="str">
        <f>IF(G1213="","",INDEX(D.1[Đơn giá nhập
(Hàng tồn đầu kỳ)],MATCH(G1213,D.1[Tên sản phẩm],0)))</f>
        <v/>
      </c>
      <c r="K1213" s="162" t="str">
        <f t="shared" si="260"/>
        <v/>
      </c>
      <c r="L1213" s="159"/>
      <c r="M1213" s="163" t="str">
        <f t="shared" si="261"/>
        <v/>
      </c>
      <c r="N1213" s="164"/>
      <c r="O1213" s="162"/>
      <c r="P1213" s="163" t="str">
        <f t="shared" si="262"/>
        <v/>
      </c>
      <c r="Q1213" s="164" t="str">
        <f t="shared" ca="1" si="263"/>
        <v/>
      </c>
      <c r="R1213" s="163" t="str">
        <f t="shared" si="264"/>
        <v/>
      </c>
      <c r="S1213" s="163" t="str">
        <f ca="1">IF(AND(C1213&lt;&gt;"",C1213&lt;&gt;OFFSET(C1213,1,0)),SUMIFS(M.1[Giá có thuế],M.1[Số ĐK],C1213),"")</f>
        <v/>
      </c>
      <c r="T1213" s="159"/>
      <c r="U1213" s="161" t="str">
        <f>IF(T1213="","",'Thông Tin Chung'!$L$3)</f>
        <v/>
      </c>
      <c r="V1213" s="163" t="str">
        <f t="shared" ca="1" si="265"/>
        <v/>
      </c>
      <c r="W1213" s="165"/>
      <c r="X1213" s="155" t="str">
        <f ca="1">IF(C1213="","",IF(OR(D1213&lt;NgayBatDau,D1213&gt;NgayKetThuc),"Ngày tháng phải nằm trong kỳ báo cáo",IF(AND(F1213&lt;&gt;"",COUNTIF(D.3[Tên nhà cung cấp],F1213)=0),"Tên NCC chưa khai báo trong DSNCC",IF(AND(G1213&lt;&gt;"",COUNTIF(D.1[Tên sản phẩm],G1213)=0),"SP này chưa khai báo trong DSSP",""))))</f>
        <v/>
      </c>
      <c r="Y1213" s="23" t="str">
        <f t="shared" ca="1" si="267"/>
        <v/>
      </c>
      <c r="Z1213" s="23" t="str">
        <f t="shared" ca="1" si="268"/>
        <v/>
      </c>
      <c r="AA1213" s="23" t="str">
        <f t="shared" ca="1" si="269"/>
        <v/>
      </c>
    </row>
    <row r="1214" spans="2:27" ht="27.75" customHeight="1" x14ac:dyDescent="0.2">
      <c r="B1214" s="7">
        <f t="shared" si="256"/>
        <v>1211</v>
      </c>
      <c r="C1214" s="7" t="str">
        <f t="shared" ca="1" si="266"/>
        <v/>
      </c>
      <c r="D1214" s="156" t="str">
        <f t="shared" ca="1" si="257"/>
        <v/>
      </c>
      <c r="E1214" s="157" t="str">
        <f t="shared" ca="1" si="258"/>
        <v/>
      </c>
      <c r="F1214" s="158" t="str">
        <f t="shared" ca="1" si="259"/>
        <v/>
      </c>
      <c r="G1214" s="159"/>
      <c r="H1214" s="159" t="str">
        <f>IF(G1214="","",INDEX(D.1[Quy cách],MATCH(G1214,D.1[Tên sản phẩm],0)))</f>
        <v/>
      </c>
      <c r="I1214" s="160" t="str">
        <f>IF(G1214="","",INDEX(D.1[ĐVT],MATCH(G1214,D.1[Tên sản phẩm],0)))</f>
        <v/>
      </c>
      <c r="J1214" s="162" t="str">
        <f>IF(G1214="","",INDEX(D.1[Đơn giá nhập
(Hàng tồn đầu kỳ)],MATCH(G1214,D.1[Tên sản phẩm],0)))</f>
        <v/>
      </c>
      <c r="K1214" s="162" t="str">
        <f t="shared" si="260"/>
        <v/>
      </c>
      <c r="L1214" s="159"/>
      <c r="M1214" s="163" t="str">
        <f t="shared" si="261"/>
        <v/>
      </c>
      <c r="N1214" s="164"/>
      <c r="O1214" s="162"/>
      <c r="P1214" s="163" t="str">
        <f t="shared" si="262"/>
        <v/>
      </c>
      <c r="Q1214" s="164" t="str">
        <f t="shared" ca="1" si="263"/>
        <v/>
      </c>
      <c r="R1214" s="163" t="str">
        <f t="shared" si="264"/>
        <v/>
      </c>
      <c r="S1214" s="163" t="str">
        <f ca="1">IF(AND(C1214&lt;&gt;"",C1214&lt;&gt;OFFSET(C1214,1,0)),SUMIFS(M.1[Giá có thuế],M.1[Số ĐK],C1214),"")</f>
        <v/>
      </c>
      <c r="T1214" s="159"/>
      <c r="U1214" s="161" t="str">
        <f>IF(T1214="","",'Thông Tin Chung'!$L$3)</f>
        <v/>
      </c>
      <c r="V1214" s="163" t="str">
        <f t="shared" ca="1" si="265"/>
        <v/>
      </c>
      <c r="W1214" s="165"/>
      <c r="X1214" s="155" t="str">
        <f ca="1">IF(C1214="","",IF(OR(D1214&lt;NgayBatDau,D1214&gt;NgayKetThuc),"Ngày tháng phải nằm trong kỳ báo cáo",IF(AND(F1214&lt;&gt;"",COUNTIF(D.3[Tên nhà cung cấp],F1214)=0),"Tên NCC chưa khai báo trong DSNCC",IF(AND(G1214&lt;&gt;"",COUNTIF(D.1[Tên sản phẩm],G1214)=0),"SP này chưa khai báo trong DSSP",""))))</f>
        <v/>
      </c>
      <c r="Y1214" s="23" t="str">
        <f t="shared" ca="1" si="267"/>
        <v/>
      </c>
      <c r="Z1214" s="23" t="str">
        <f t="shared" ca="1" si="268"/>
        <v/>
      </c>
      <c r="AA1214" s="23" t="str">
        <f t="shared" ca="1" si="269"/>
        <v/>
      </c>
    </row>
    <row r="1215" spans="2:27" ht="27.75" customHeight="1" x14ac:dyDescent="0.2">
      <c r="B1215" s="7">
        <f t="shared" si="256"/>
        <v>1212</v>
      </c>
      <c r="C1215" s="7" t="str">
        <f t="shared" ca="1" si="266"/>
        <v/>
      </c>
      <c r="D1215" s="156" t="str">
        <f t="shared" ca="1" si="257"/>
        <v/>
      </c>
      <c r="E1215" s="157" t="str">
        <f t="shared" ca="1" si="258"/>
        <v/>
      </c>
      <c r="F1215" s="158" t="str">
        <f t="shared" ca="1" si="259"/>
        <v/>
      </c>
      <c r="G1215" s="159"/>
      <c r="H1215" s="159" t="str">
        <f>IF(G1215="","",INDEX(D.1[Quy cách],MATCH(G1215,D.1[Tên sản phẩm],0)))</f>
        <v/>
      </c>
      <c r="I1215" s="160" t="str">
        <f>IF(G1215="","",INDEX(D.1[ĐVT],MATCH(G1215,D.1[Tên sản phẩm],0)))</f>
        <v/>
      </c>
      <c r="J1215" s="162" t="str">
        <f>IF(G1215="","",INDEX(D.1[Đơn giá nhập
(Hàng tồn đầu kỳ)],MATCH(G1215,D.1[Tên sản phẩm],0)))</f>
        <v/>
      </c>
      <c r="K1215" s="162" t="str">
        <f t="shared" si="260"/>
        <v/>
      </c>
      <c r="L1215" s="159"/>
      <c r="M1215" s="163" t="str">
        <f t="shared" si="261"/>
        <v/>
      </c>
      <c r="N1215" s="164"/>
      <c r="O1215" s="162"/>
      <c r="P1215" s="163" t="str">
        <f t="shared" si="262"/>
        <v/>
      </c>
      <c r="Q1215" s="164" t="str">
        <f t="shared" ca="1" si="263"/>
        <v/>
      </c>
      <c r="R1215" s="163" t="str">
        <f t="shared" si="264"/>
        <v/>
      </c>
      <c r="S1215" s="163" t="str">
        <f ca="1">IF(AND(C1215&lt;&gt;"",C1215&lt;&gt;OFFSET(C1215,1,0)),SUMIFS(M.1[Giá có thuế],M.1[Số ĐK],C1215),"")</f>
        <v/>
      </c>
      <c r="T1215" s="159"/>
      <c r="U1215" s="161" t="str">
        <f>IF(T1215="","",'Thông Tin Chung'!$L$3)</f>
        <v/>
      </c>
      <c r="V1215" s="163" t="str">
        <f t="shared" ca="1" si="265"/>
        <v/>
      </c>
      <c r="W1215" s="165"/>
      <c r="X1215" s="155" t="str">
        <f ca="1">IF(C1215="","",IF(OR(D1215&lt;NgayBatDau,D1215&gt;NgayKetThuc),"Ngày tháng phải nằm trong kỳ báo cáo",IF(AND(F1215&lt;&gt;"",COUNTIF(D.3[Tên nhà cung cấp],F1215)=0),"Tên NCC chưa khai báo trong DSNCC",IF(AND(G1215&lt;&gt;"",COUNTIF(D.1[Tên sản phẩm],G1215)=0),"SP này chưa khai báo trong DSSP",""))))</f>
        <v/>
      </c>
      <c r="Y1215" s="23" t="str">
        <f t="shared" ca="1" si="267"/>
        <v/>
      </c>
      <c r="Z1215" s="23" t="str">
        <f t="shared" ca="1" si="268"/>
        <v/>
      </c>
      <c r="AA1215" s="23" t="str">
        <f t="shared" ca="1" si="269"/>
        <v/>
      </c>
    </row>
    <row r="1216" spans="2:27" ht="27.75" customHeight="1" x14ac:dyDescent="0.2">
      <c r="B1216" s="7">
        <f t="shared" si="256"/>
        <v>1213</v>
      </c>
      <c r="C1216" s="7" t="str">
        <f t="shared" ca="1" si="266"/>
        <v/>
      </c>
      <c r="D1216" s="156" t="str">
        <f t="shared" ca="1" si="257"/>
        <v/>
      </c>
      <c r="E1216" s="157" t="str">
        <f t="shared" ca="1" si="258"/>
        <v/>
      </c>
      <c r="F1216" s="158" t="str">
        <f t="shared" ca="1" si="259"/>
        <v/>
      </c>
      <c r="G1216" s="159"/>
      <c r="H1216" s="159" t="str">
        <f>IF(G1216="","",INDEX(D.1[Quy cách],MATCH(G1216,D.1[Tên sản phẩm],0)))</f>
        <v/>
      </c>
      <c r="I1216" s="160" t="str">
        <f>IF(G1216="","",INDEX(D.1[ĐVT],MATCH(G1216,D.1[Tên sản phẩm],0)))</f>
        <v/>
      </c>
      <c r="J1216" s="162" t="str">
        <f>IF(G1216="","",INDEX(D.1[Đơn giá nhập
(Hàng tồn đầu kỳ)],MATCH(G1216,D.1[Tên sản phẩm],0)))</f>
        <v/>
      </c>
      <c r="K1216" s="162" t="str">
        <f t="shared" si="260"/>
        <v/>
      </c>
      <c r="L1216" s="159"/>
      <c r="M1216" s="163" t="str">
        <f t="shared" si="261"/>
        <v/>
      </c>
      <c r="N1216" s="164"/>
      <c r="O1216" s="162"/>
      <c r="P1216" s="163" t="str">
        <f t="shared" si="262"/>
        <v/>
      </c>
      <c r="Q1216" s="164" t="str">
        <f t="shared" ca="1" si="263"/>
        <v/>
      </c>
      <c r="R1216" s="163" t="str">
        <f t="shared" si="264"/>
        <v/>
      </c>
      <c r="S1216" s="163" t="str">
        <f ca="1">IF(AND(C1216&lt;&gt;"",C1216&lt;&gt;OFFSET(C1216,1,0)),SUMIFS(M.1[Giá có thuế],M.1[Số ĐK],C1216),"")</f>
        <v/>
      </c>
      <c r="T1216" s="159"/>
      <c r="U1216" s="161" t="str">
        <f>IF(T1216="","",'Thông Tin Chung'!$L$3)</f>
        <v/>
      </c>
      <c r="V1216" s="163" t="str">
        <f t="shared" ca="1" si="265"/>
        <v/>
      </c>
      <c r="W1216" s="165"/>
      <c r="X1216" s="155" t="str">
        <f ca="1">IF(C1216="","",IF(OR(D1216&lt;NgayBatDau,D1216&gt;NgayKetThuc),"Ngày tháng phải nằm trong kỳ báo cáo",IF(AND(F1216&lt;&gt;"",COUNTIF(D.3[Tên nhà cung cấp],F1216)=0),"Tên NCC chưa khai báo trong DSNCC",IF(AND(G1216&lt;&gt;"",COUNTIF(D.1[Tên sản phẩm],G1216)=0),"SP này chưa khai báo trong DSSP",""))))</f>
        <v/>
      </c>
      <c r="Y1216" s="23" t="str">
        <f t="shared" ca="1" si="267"/>
        <v/>
      </c>
      <c r="Z1216" s="23" t="str">
        <f t="shared" ca="1" si="268"/>
        <v/>
      </c>
      <c r="AA1216" s="23" t="str">
        <f t="shared" ca="1" si="269"/>
        <v/>
      </c>
    </row>
    <row r="1217" spans="2:27" ht="27.75" customHeight="1" x14ac:dyDescent="0.2">
      <c r="B1217" s="7">
        <f t="shared" si="256"/>
        <v>1214</v>
      </c>
      <c r="C1217" s="7" t="str">
        <f t="shared" ca="1" si="266"/>
        <v/>
      </c>
      <c r="D1217" s="156" t="str">
        <f t="shared" ca="1" si="257"/>
        <v/>
      </c>
      <c r="E1217" s="157" t="str">
        <f t="shared" ca="1" si="258"/>
        <v/>
      </c>
      <c r="F1217" s="158" t="str">
        <f t="shared" ca="1" si="259"/>
        <v/>
      </c>
      <c r="G1217" s="159"/>
      <c r="H1217" s="159" t="str">
        <f>IF(G1217="","",INDEX(D.1[Quy cách],MATCH(G1217,D.1[Tên sản phẩm],0)))</f>
        <v/>
      </c>
      <c r="I1217" s="160" t="str">
        <f>IF(G1217="","",INDEX(D.1[ĐVT],MATCH(G1217,D.1[Tên sản phẩm],0)))</f>
        <v/>
      </c>
      <c r="J1217" s="162" t="str">
        <f>IF(G1217="","",INDEX(D.1[Đơn giá nhập
(Hàng tồn đầu kỳ)],MATCH(G1217,D.1[Tên sản phẩm],0)))</f>
        <v/>
      </c>
      <c r="K1217" s="162" t="str">
        <f t="shared" si="260"/>
        <v/>
      </c>
      <c r="L1217" s="159"/>
      <c r="M1217" s="163" t="str">
        <f t="shared" si="261"/>
        <v/>
      </c>
      <c r="N1217" s="164"/>
      <c r="O1217" s="162"/>
      <c r="P1217" s="163" t="str">
        <f t="shared" si="262"/>
        <v/>
      </c>
      <c r="Q1217" s="164" t="str">
        <f t="shared" ca="1" si="263"/>
        <v/>
      </c>
      <c r="R1217" s="163" t="str">
        <f t="shared" si="264"/>
        <v/>
      </c>
      <c r="S1217" s="163" t="str">
        <f ca="1">IF(AND(C1217&lt;&gt;"",C1217&lt;&gt;OFFSET(C1217,1,0)),SUMIFS(M.1[Giá có thuế],M.1[Số ĐK],C1217),"")</f>
        <v/>
      </c>
      <c r="T1217" s="159"/>
      <c r="U1217" s="161" t="str">
        <f>IF(T1217="","",'Thông Tin Chung'!$L$3)</f>
        <v/>
      </c>
      <c r="V1217" s="163" t="str">
        <f t="shared" ca="1" si="265"/>
        <v/>
      </c>
      <c r="W1217" s="165"/>
      <c r="X1217" s="155" t="str">
        <f ca="1">IF(C1217="","",IF(OR(D1217&lt;NgayBatDau,D1217&gt;NgayKetThuc),"Ngày tháng phải nằm trong kỳ báo cáo",IF(AND(F1217&lt;&gt;"",COUNTIF(D.3[Tên nhà cung cấp],F1217)=0),"Tên NCC chưa khai báo trong DSNCC",IF(AND(G1217&lt;&gt;"",COUNTIF(D.1[Tên sản phẩm],G1217)=0),"SP này chưa khai báo trong DSSP",""))))</f>
        <v/>
      </c>
      <c r="Y1217" s="23" t="str">
        <f t="shared" ca="1" si="267"/>
        <v/>
      </c>
      <c r="Z1217" s="23" t="str">
        <f t="shared" ca="1" si="268"/>
        <v/>
      </c>
      <c r="AA1217" s="23" t="str">
        <f t="shared" ca="1" si="269"/>
        <v/>
      </c>
    </row>
    <row r="1218" spans="2:27" ht="27.75" customHeight="1" x14ac:dyDescent="0.2">
      <c r="B1218" s="7">
        <f t="shared" si="256"/>
        <v>1215</v>
      </c>
      <c r="C1218" s="7" t="str">
        <f t="shared" ca="1" si="266"/>
        <v/>
      </c>
      <c r="D1218" s="156" t="str">
        <f t="shared" ca="1" si="257"/>
        <v/>
      </c>
      <c r="E1218" s="157" t="str">
        <f t="shared" ca="1" si="258"/>
        <v/>
      </c>
      <c r="F1218" s="158" t="str">
        <f t="shared" ca="1" si="259"/>
        <v/>
      </c>
      <c r="G1218" s="159"/>
      <c r="H1218" s="159" t="str">
        <f>IF(G1218="","",INDEX(D.1[Quy cách],MATCH(G1218,D.1[Tên sản phẩm],0)))</f>
        <v/>
      </c>
      <c r="I1218" s="160" t="str">
        <f>IF(G1218="","",INDEX(D.1[ĐVT],MATCH(G1218,D.1[Tên sản phẩm],0)))</f>
        <v/>
      </c>
      <c r="J1218" s="162" t="str">
        <f>IF(G1218="","",INDEX(D.1[Đơn giá nhập
(Hàng tồn đầu kỳ)],MATCH(G1218,D.1[Tên sản phẩm],0)))</f>
        <v/>
      </c>
      <c r="K1218" s="162" t="str">
        <f t="shared" si="260"/>
        <v/>
      </c>
      <c r="L1218" s="159"/>
      <c r="M1218" s="163" t="str">
        <f t="shared" si="261"/>
        <v/>
      </c>
      <c r="N1218" s="164"/>
      <c r="O1218" s="162"/>
      <c r="P1218" s="163" t="str">
        <f t="shared" si="262"/>
        <v/>
      </c>
      <c r="Q1218" s="164" t="str">
        <f t="shared" ca="1" si="263"/>
        <v/>
      </c>
      <c r="R1218" s="163" t="str">
        <f t="shared" si="264"/>
        <v/>
      </c>
      <c r="S1218" s="163" t="str">
        <f ca="1">IF(AND(C1218&lt;&gt;"",C1218&lt;&gt;OFFSET(C1218,1,0)),SUMIFS(M.1[Giá có thuế],M.1[Số ĐK],C1218),"")</f>
        <v/>
      </c>
      <c r="T1218" s="159"/>
      <c r="U1218" s="161" t="str">
        <f>IF(T1218="","",'Thông Tin Chung'!$L$3)</f>
        <v/>
      </c>
      <c r="V1218" s="163" t="str">
        <f t="shared" ca="1" si="265"/>
        <v/>
      </c>
      <c r="W1218" s="165"/>
      <c r="X1218" s="155" t="str">
        <f ca="1">IF(C1218="","",IF(OR(D1218&lt;NgayBatDau,D1218&gt;NgayKetThuc),"Ngày tháng phải nằm trong kỳ báo cáo",IF(AND(F1218&lt;&gt;"",COUNTIF(D.3[Tên nhà cung cấp],F1218)=0),"Tên NCC chưa khai báo trong DSNCC",IF(AND(G1218&lt;&gt;"",COUNTIF(D.1[Tên sản phẩm],G1218)=0),"SP này chưa khai báo trong DSSP",""))))</f>
        <v/>
      </c>
      <c r="Y1218" s="23" t="str">
        <f t="shared" ca="1" si="267"/>
        <v/>
      </c>
      <c r="Z1218" s="23" t="str">
        <f t="shared" ca="1" si="268"/>
        <v/>
      </c>
      <c r="AA1218" s="23" t="str">
        <f t="shared" ca="1" si="269"/>
        <v/>
      </c>
    </row>
    <row r="1219" spans="2:27" ht="27.75" customHeight="1" x14ac:dyDescent="0.2">
      <c r="B1219" s="7">
        <f t="shared" ref="B1219:B1282" si="270">ROW(A1219)-3</f>
        <v>1216</v>
      </c>
      <c r="C1219" s="7" t="str">
        <f t="shared" ca="1" si="266"/>
        <v/>
      </c>
      <c r="D1219" s="156" t="str">
        <f t="shared" ca="1" si="257"/>
        <v/>
      </c>
      <c r="E1219" s="157" t="str">
        <f t="shared" ca="1" si="258"/>
        <v/>
      </c>
      <c r="F1219" s="158" t="str">
        <f t="shared" ca="1" si="259"/>
        <v/>
      </c>
      <c r="G1219" s="159"/>
      <c r="H1219" s="159" t="str">
        <f>IF(G1219="","",INDEX(D.1[Quy cách],MATCH(G1219,D.1[Tên sản phẩm],0)))</f>
        <v/>
      </c>
      <c r="I1219" s="160" t="str">
        <f>IF(G1219="","",INDEX(D.1[ĐVT],MATCH(G1219,D.1[Tên sản phẩm],0)))</f>
        <v/>
      </c>
      <c r="J1219" s="162" t="str">
        <f>IF(G1219="","",INDEX(D.1[Đơn giá nhập
(Hàng tồn đầu kỳ)],MATCH(G1219,D.1[Tên sản phẩm],0)))</f>
        <v/>
      </c>
      <c r="K1219" s="162" t="str">
        <f t="shared" si="260"/>
        <v/>
      </c>
      <c r="L1219" s="159"/>
      <c r="M1219" s="163" t="str">
        <f t="shared" si="261"/>
        <v/>
      </c>
      <c r="N1219" s="164"/>
      <c r="O1219" s="162"/>
      <c r="P1219" s="163" t="str">
        <f t="shared" si="262"/>
        <v/>
      </c>
      <c r="Q1219" s="164" t="str">
        <f t="shared" ca="1" si="263"/>
        <v/>
      </c>
      <c r="R1219" s="163" t="str">
        <f t="shared" si="264"/>
        <v/>
      </c>
      <c r="S1219" s="163" t="str">
        <f ca="1">IF(AND(C1219&lt;&gt;"",C1219&lt;&gt;OFFSET(C1219,1,0)),SUMIFS(M.1[Giá có thuế],M.1[Số ĐK],C1219),"")</f>
        <v/>
      </c>
      <c r="T1219" s="159"/>
      <c r="U1219" s="161" t="str">
        <f>IF(T1219="","",'Thông Tin Chung'!$L$3)</f>
        <v/>
      </c>
      <c r="V1219" s="163" t="str">
        <f t="shared" ca="1" si="265"/>
        <v/>
      </c>
      <c r="W1219" s="165"/>
      <c r="X1219" s="155" t="str">
        <f ca="1">IF(C1219="","",IF(OR(D1219&lt;NgayBatDau,D1219&gt;NgayKetThuc),"Ngày tháng phải nằm trong kỳ báo cáo",IF(AND(F1219&lt;&gt;"",COUNTIF(D.3[Tên nhà cung cấp],F1219)=0),"Tên NCC chưa khai báo trong DSNCC",IF(AND(G1219&lt;&gt;"",COUNTIF(D.1[Tên sản phẩm],G1219)=0),"SP này chưa khai báo trong DSSP",""))))</f>
        <v/>
      </c>
      <c r="Y1219" s="23" t="str">
        <f t="shared" ca="1" si="267"/>
        <v/>
      </c>
      <c r="Z1219" s="23" t="str">
        <f t="shared" ca="1" si="268"/>
        <v/>
      </c>
      <c r="AA1219" s="23" t="str">
        <f t="shared" ca="1" si="269"/>
        <v/>
      </c>
    </row>
    <row r="1220" spans="2:27" ht="27.75" customHeight="1" x14ac:dyDescent="0.2">
      <c r="B1220" s="7">
        <f t="shared" si="270"/>
        <v>1217</v>
      </c>
      <c r="C1220" s="7" t="str">
        <f t="shared" ca="1" si="266"/>
        <v/>
      </c>
      <c r="D1220" s="156" t="str">
        <f t="shared" ref="D1220:D1283" ca="1" si="271">IF(AND($G1220&lt;&gt;"",B1220&lt;&gt;1),OFFSET(C1220,-1,1),"")</f>
        <v/>
      </c>
      <c r="E1220" s="157" t="str">
        <f t="shared" ref="E1220:E1283" ca="1" si="272">IF(AND($G1220&lt;&gt;"",B1220&lt;&gt;1),OFFSET(D1220,-1,1),"")</f>
        <v/>
      </c>
      <c r="F1220" s="158" t="str">
        <f t="shared" ref="F1220:F1283" ca="1" si="273">IF(AND($G1220&lt;&gt;"",B1220&lt;&gt;1),OFFSET(E1220,-1,1),"")</f>
        <v/>
      </c>
      <c r="G1220" s="159"/>
      <c r="H1220" s="159" t="str">
        <f>IF(G1220="","",INDEX(D.1[Quy cách],MATCH(G1220,D.1[Tên sản phẩm],0)))</f>
        <v/>
      </c>
      <c r="I1220" s="160" t="str">
        <f>IF(G1220="","",INDEX(D.1[ĐVT],MATCH(G1220,D.1[Tên sản phẩm],0)))</f>
        <v/>
      </c>
      <c r="J1220" s="162" t="str">
        <f>IF(G1220="","",INDEX(D.1[Đơn giá nhập
(Hàng tồn đầu kỳ)],MATCH(G1220,D.1[Tên sản phẩm],0)))</f>
        <v/>
      </c>
      <c r="K1220" s="162" t="str">
        <f t="shared" ref="K1220:K1283" si="274">IF(OR(G1220="",J1220=""),"",1)</f>
        <v/>
      </c>
      <c r="L1220" s="159"/>
      <c r="M1220" s="163" t="str">
        <f t="shared" ref="M1220:M1283" si="275">IF(AND(J1220&lt;&gt;"",K1220&lt;&gt;""),J1220*K1220,"")</f>
        <v/>
      </c>
      <c r="N1220" s="164"/>
      <c r="O1220" s="162"/>
      <c r="P1220" s="163" t="str">
        <f t="shared" ref="P1220:P1283" si="276">IF(M1220="","",M1220-SUM(O1220))</f>
        <v/>
      </c>
      <c r="Q1220" s="164" t="str">
        <f t="shared" ref="Q1220:Q1283" ca="1" si="277">IF(AND(P1220&lt;&gt;"",C1220=OFFSET(C1220,-1,0)),OFFSET(P1220,-1,1),"")</f>
        <v/>
      </c>
      <c r="R1220" s="163" t="str">
        <f t="shared" ref="R1220:R1283" si="278">IF(P1220="","",P1220*SUM(1,Q1220))</f>
        <v/>
      </c>
      <c r="S1220" s="163" t="str">
        <f ca="1">IF(AND(C1220&lt;&gt;"",C1220&lt;&gt;OFFSET(C1220,1,0)),SUMIFS(M.1[Giá có thuế],M.1[Số ĐK],C1220),"")</f>
        <v/>
      </c>
      <c r="T1220" s="159"/>
      <c r="U1220" s="161" t="str">
        <f>IF(T1220="","",'Thông Tin Chung'!$L$3)</f>
        <v/>
      </c>
      <c r="V1220" s="163" t="str">
        <f t="shared" ref="V1220:V1283" ca="1" si="279">IF(AND(S1220&lt;&gt;"",T1220&lt;&gt;"",S1220&lt;&gt;0),S1220-T1220,"")</f>
        <v/>
      </c>
      <c r="W1220" s="165"/>
      <c r="X1220" s="155" t="str">
        <f ca="1">IF(C1220="","",IF(OR(D1220&lt;NgayBatDau,D1220&gt;NgayKetThuc),"Ngày tháng phải nằm trong kỳ báo cáo",IF(AND(F1220&lt;&gt;"",COUNTIF(D.3[Tên nhà cung cấp],F1220)=0),"Tên NCC chưa khai báo trong DSNCC",IF(AND(G1220&lt;&gt;"",COUNTIF(D.1[Tên sản phẩm],G1220)=0),"SP này chưa khai báo trong DSSP",""))))</f>
        <v/>
      </c>
      <c r="Y1220" s="23" t="str">
        <f t="shared" ca="1" si="267"/>
        <v/>
      </c>
      <c r="Z1220" s="23" t="str">
        <f t="shared" ca="1" si="268"/>
        <v/>
      </c>
      <c r="AA1220" s="23" t="str">
        <f t="shared" ca="1" si="269"/>
        <v/>
      </c>
    </row>
    <row r="1221" spans="2:27" ht="27.75" customHeight="1" x14ac:dyDescent="0.2">
      <c r="B1221" s="7">
        <f t="shared" si="270"/>
        <v>1218</v>
      </c>
      <c r="C1221" s="7" t="str">
        <f t="shared" ref="C1221:C1284" ca="1" si="280">IF(AND(D1221="",E1221="",F1221=""),"",IF(AND(D1221=OFFSET(D1221,-1,0),E1221=OFFSET(E1221,-1,0),F1221=OFFSET(F1221,-1,0)),OFFSET(B1221,-1,1),B1221))</f>
        <v/>
      </c>
      <c r="D1221" s="156" t="str">
        <f t="shared" ca="1" si="271"/>
        <v/>
      </c>
      <c r="E1221" s="157" t="str">
        <f t="shared" ca="1" si="272"/>
        <v/>
      </c>
      <c r="F1221" s="158" t="str">
        <f t="shared" ca="1" si="273"/>
        <v/>
      </c>
      <c r="G1221" s="159"/>
      <c r="H1221" s="159" t="str">
        <f>IF(G1221="","",INDEX(D.1[Quy cách],MATCH(G1221,D.1[Tên sản phẩm],0)))</f>
        <v/>
      </c>
      <c r="I1221" s="160" t="str">
        <f>IF(G1221="","",INDEX(D.1[ĐVT],MATCH(G1221,D.1[Tên sản phẩm],0)))</f>
        <v/>
      </c>
      <c r="J1221" s="162" t="str">
        <f>IF(G1221="","",INDEX(D.1[Đơn giá nhập
(Hàng tồn đầu kỳ)],MATCH(G1221,D.1[Tên sản phẩm],0)))</f>
        <v/>
      </c>
      <c r="K1221" s="162" t="str">
        <f t="shared" si="274"/>
        <v/>
      </c>
      <c r="L1221" s="159"/>
      <c r="M1221" s="163" t="str">
        <f t="shared" si="275"/>
        <v/>
      </c>
      <c r="N1221" s="164"/>
      <c r="O1221" s="162"/>
      <c r="P1221" s="163" t="str">
        <f t="shared" si="276"/>
        <v/>
      </c>
      <c r="Q1221" s="164" t="str">
        <f t="shared" ca="1" si="277"/>
        <v/>
      </c>
      <c r="R1221" s="163" t="str">
        <f t="shared" si="278"/>
        <v/>
      </c>
      <c r="S1221" s="163" t="str">
        <f ca="1">IF(AND(C1221&lt;&gt;"",C1221&lt;&gt;OFFSET(C1221,1,0)),SUMIFS(M.1[Giá có thuế],M.1[Số ĐK],C1221),"")</f>
        <v/>
      </c>
      <c r="T1221" s="159"/>
      <c r="U1221" s="161" t="str">
        <f>IF(T1221="","",'Thông Tin Chung'!$L$3)</f>
        <v/>
      </c>
      <c r="V1221" s="163" t="str">
        <f t="shared" ca="1" si="279"/>
        <v/>
      </c>
      <c r="W1221" s="165"/>
      <c r="X1221" s="155" t="str">
        <f ca="1">IF(C1221="","",IF(OR(D1221&lt;NgayBatDau,D1221&gt;NgayKetThuc),"Ngày tháng phải nằm trong kỳ báo cáo",IF(AND(F1221&lt;&gt;"",COUNTIF(D.3[Tên nhà cung cấp],F1221)=0),"Tên NCC chưa khai báo trong DSNCC",IF(AND(G1221&lt;&gt;"",COUNTIF(D.1[Tên sản phẩm],G1221)=0),"SP này chưa khai báo trong DSSP",""))))</f>
        <v/>
      </c>
      <c r="Y1221" s="23" t="str">
        <f t="shared" ref="Y1221:Y1284" ca="1" si="281">IF(D1221="","",IF(D1221&lt;B3LocTuNgay,0,IF(D1221&lt;=B3LocDenNgay,1,"")))</f>
        <v/>
      </c>
      <c r="Z1221" s="23" t="str">
        <f t="shared" ref="Z1221:Z1284" ca="1" si="282">IF(D1221="","",IF(D1221&lt;B4LocTuNgay,0,IF(D1221&lt;=B4LocDenNgay,1,"")))</f>
        <v/>
      </c>
      <c r="AA1221" s="23" t="str">
        <f t="shared" ref="AA1221:AA1284" ca="1" si="283">IF(D1221="","",IF(D1221&lt;B5LocTuNgay,0,IF(D1221&lt;=B5LocDenNgay,1,"")))</f>
        <v/>
      </c>
    </row>
    <row r="1222" spans="2:27" ht="27.75" customHeight="1" x14ac:dyDescent="0.2">
      <c r="B1222" s="7">
        <f t="shared" si="270"/>
        <v>1219</v>
      </c>
      <c r="C1222" s="7" t="str">
        <f t="shared" ca="1" si="280"/>
        <v/>
      </c>
      <c r="D1222" s="156" t="str">
        <f t="shared" ca="1" si="271"/>
        <v/>
      </c>
      <c r="E1222" s="157" t="str">
        <f t="shared" ca="1" si="272"/>
        <v/>
      </c>
      <c r="F1222" s="158" t="str">
        <f t="shared" ca="1" si="273"/>
        <v/>
      </c>
      <c r="G1222" s="159"/>
      <c r="H1222" s="159" t="str">
        <f>IF(G1222="","",INDEX(D.1[Quy cách],MATCH(G1222,D.1[Tên sản phẩm],0)))</f>
        <v/>
      </c>
      <c r="I1222" s="160" t="str">
        <f>IF(G1222="","",INDEX(D.1[ĐVT],MATCH(G1222,D.1[Tên sản phẩm],0)))</f>
        <v/>
      </c>
      <c r="J1222" s="162" t="str">
        <f>IF(G1222="","",INDEX(D.1[Đơn giá nhập
(Hàng tồn đầu kỳ)],MATCH(G1222,D.1[Tên sản phẩm],0)))</f>
        <v/>
      </c>
      <c r="K1222" s="162" t="str">
        <f t="shared" si="274"/>
        <v/>
      </c>
      <c r="L1222" s="159"/>
      <c r="M1222" s="163" t="str">
        <f t="shared" si="275"/>
        <v/>
      </c>
      <c r="N1222" s="164"/>
      <c r="O1222" s="162"/>
      <c r="P1222" s="163" t="str">
        <f t="shared" si="276"/>
        <v/>
      </c>
      <c r="Q1222" s="164" t="str">
        <f t="shared" ca="1" si="277"/>
        <v/>
      </c>
      <c r="R1222" s="163" t="str">
        <f t="shared" si="278"/>
        <v/>
      </c>
      <c r="S1222" s="163" t="str">
        <f ca="1">IF(AND(C1222&lt;&gt;"",C1222&lt;&gt;OFFSET(C1222,1,0)),SUMIFS(M.1[Giá có thuế],M.1[Số ĐK],C1222),"")</f>
        <v/>
      </c>
      <c r="T1222" s="159"/>
      <c r="U1222" s="161" t="str">
        <f>IF(T1222="","",'Thông Tin Chung'!$L$3)</f>
        <v/>
      </c>
      <c r="V1222" s="163" t="str">
        <f t="shared" ca="1" si="279"/>
        <v/>
      </c>
      <c r="W1222" s="165"/>
      <c r="X1222" s="155" t="str">
        <f ca="1">IF(C1222="","",IF(OR(D1222&lt;NgayBatDau,D1222&gt;NgayKetThuc),"Ngày tháng phải nằm trong kỳ báo cáo",IF(AND(F1222&lt;&gt;"",COUNTIF(D.3[Tên nhà cung cấp],F1222)=0),"Tên NCC chưa khai báo trong DSNCC",IF(AND(G1222&lt;&gt;"",COUNTIF(D.1[Tên sản phẩm],G1222)=0),"SP này chưa khai báo trong DSSP",""))))</f>
        <v/>
      </c>
      <c r="Y1222" s="23" t="str">
        <f t="shared" ca="1" si="281"/>
        <v/>
      </c>
      <c r="Z1222" s="23" t="str">
        <f t="shared" ca="1" si="282"/>
        <v/>
      </c>
      <c r="AA1222" s="23" t="str">
        <f t="shared" ca="1" si="283"/>
        <v/>
      </c>
    </row>
    <row r="1223" spans="2:27" ht="27.75" customHeight="1" x14ac:dyDescent="0.2">
      <c r="B1223" s="7">
        <f t="shared" si="270"/>
        <v>1220</v>
      </c>
      <c r="C1223" s="7" t="str">
        <f t="shared" ca="1" si="280"/>
        <v/>
      </c>
      <c r="D1223" s="156" t="str">
        <f t="shared" ca="1" si="271"/>
        <v/>
      </c>
      <c r="E1223" s="157" t="str">
        <f t="shared" ca="1" si="272"/>
        <v/>
      </c>
      <c r="F1223" s="158" t="str">
        <f t="shared" ca="1" si="273"/>
        <v/>
      </c>
      <c r="G1223" s="159"/>
      <c r="H1223" s="159" t="str">
        <f>IF(G1223="","",INDEX(D.1[Quy cách],MATCH(G1223,D.1[Tên sản phẩm],0)))</f>
        <v/>
      </c>
      <c r="I1223" s="160" t="str">
        <f>IF(G1223="","",INDEX(D.1[ĐVT],MATCH(G1223,D.1[Tên sản phẩm],0)))</f>
        <v/>
      </c>
      <c r="J1223" s="162" t="str">
        <f>IF(G1223="","",INDEX(D.1[Đơn giá nhập
(Hàng tồn đầu kỳ)],MATCH(G1223,D.1[Tên sản phẩm],0)))</f>
        <v/>
      </c>
      <c r="K1223" s="162" t="str">
        <f t="shared" si="274"/>
        <v/>
      </c>
      <c r="L1223" s="159"/>
      <c r="M1223" s="163" t="str">
        <f t="shared" si="275"/>
        <v/>
      </c>
      <c r="N1223" s="164"/>
      <c r="O1223" s="162"/>
      <c r="P1223" s="163" t="str">
        <f t="shared" si="276"/>
        <v/>
      </c>
      <c r="Q1223" s="164" t="str">
        <f t="shared" ca="1" si="277"/>
        <v/>
      </c>
      <c r="R1223" s="163" t="str">
        <f t="shared" si="278"/>
        <v/>
      </c>
      <c r="S1223" s="163" t="str">
        <f ca="1">IF(AND(C1223&lt;&gt;"",C1223&lt;&gt;OFFSET(C1223,1,0)),SUMIFS(M.1[Giá có thuế],M.1[Số ĐK],C1223),"")</f>
        <v/>
      </c>
      <c r="T1223" s="159"/>
      <c r="U1223" s="161" t="str">
        <f>IF(T1223="","",'Thông Tin Chung'!$L$3)</f>
        <v/>
      </c>
      <c r="V1223" s="163" t="str">
        <f t="shared" ca="1" si="279"/>
        <v/>
      </c>
      <c r="W1223" s="165"/>
      <c r="X1223" s="155" t="str">
        <f ca="1">IF(C1223="","",IF(OR(D1223&lt;NgayBatDau,D1223&gt;NgayKetThuc),"Ngày tháng phải nằm trong kỳ báo cáo",IF(AND(F1223&lt;&gt;"",COUNTIF(D.3[Tên nhà cung cấp],F1223)=0),"Tên NCC chưa khai báo trong DSNCC",IF(AND(G1223&lt;&gt;"",COUNTIF(D.1[Tên sản phẩm],G1223)=0),"SP này chưa khai báo trong DSSP",""))))</f>
        <v/>
      </c>
      <c r="Y1223" s="23" t="str">
        <f t="shared" ca="1" si="281"/>
        <v/>
      </c>
      <c r="Z1223" s="23" t="str">
        <f t="shared" ca="1" si="282"/>
        <v/>
      </c>
      <c r="AA1223" s="23" t="str">
        <f t="shared" ca="1" si="283"/>
        <v/>
      </c>
    </row>
    <row r="1224" spans="2:27" ht="27.75" customHeight="1" x14ac:dyDescent="0.2">
      <c r="B1224" s="7">
        <f t="shared" si="270"/>
        <v>1221</v>
      </c>
      <c r="C1224" s="7" t="str">
        <f t="shared" ca="1" si="280"/>
        <v/>
      </c>
      <c r="D1224" s="156" t="str">
        <f t="shared" ca="1" si="271"/>
        <v/>
      </c>
      <c r="E1224" s="157" t="str">
        <f t="shared" ca="1" si="272"/>
        <v/>
      </c>
      <c r="F1224" s="158" t="str">
        <f t="shared" ca="1" si="273"/>
        <v/>
      </c>
      <c r="G1224" s="159"/>
      <c r="H1224" s="159" t="str">
        <f>IF(G1224="","",INDEX(D.1[Quy cách],MATCH(G1224,D.1[Tên sản phẩm],0)))</f>
        <v/>
      </c>
      <c r="I1224" s="160" t="str">
        <f>IF(G1224="","",INDEX(D.1[ĐVT],MATCH(G1224,D.1[Tên sản phẩm],0)))</f>
        <v/>
      </c>
      <c r="J1224" s="162" t="str">
        <f>IF(G1224="","",INDEX(D.1[Đơn giá nhập
(Hàng tồn đầu kỳ)],MATCH(G1224,D.1[Tên sản phẩm],0)))</f>
        <v/>
      </c>
      <c r="K1224" s="162" t="str">
        <f t="shared" si="274"/>
        <v/>
      </c>
      <c r="L1224" s="159"/>
      <c r="M1224" s="163" t="str">
        <f t="shared" si="275"/>
        <v/>
      </c>
      <c r="N1224" s="164"/>
      <c r="O1224" s="162"/>
      <c r="P1224" s="163" t="str">
        <f t="shared" si="276"/>
        <v/>
      </c>
      <c r="Q1224" s="164" t="str">
        <f t="shared" ca="1" si="277"/>
        <v/>
      </c>
      <c r="R1224" s="163" t="str">
        <f t="shared" si="278"/>
        <v/>
      </c>
      <c r="S1224" s="163" t="str">
        <f ca="1">IF(AND(C1224&lt;&gt;"",C1224&lt;&gt;OFFSET(C1224,1,0)),SUMIFS(M.1[Giá có thuế],M.1[Số ĐK],C1224),"")</f>
        <v/>
      </c>
      <c r="T1224" s="159"/>
      <c r="U1224" s="161" t="str">
        <f>IF(T1224="","",'Thông Tin Chung'!$L$3)</f>
        <v/>
      </c>
      <c r="V1224" s="163" t="str">
        <f t="shared" ca="1" si="279"/>
        <v/>
      </c>
      <c r="W1224" s="165"/>
      <c r="X1224" s="155" t="str">
        <f ca="1">IF(C1224="","",IF(OR(D1224&lt;NgayBatDau,D1224&gt;NgayKetThuc),"Ngày tháng phải nằm trong kỳ báo cáo",IF(AND(F1224&lt;&gt;"",COUNTIF(D.3[Tên nhà cung cấp],F1224)=0),"Tên NCC chưa khai báo trong DSNCC",IF(AND(G1224&lt;&gt;"",COUNTIF(D.1[Tên sản phẩm],G1224)=0),"SP này chưa khai báo trong DSSP",""))))</f>
        <v/>
      </c>
      <c r="Y1224" s="23" t="str">
        <f t="shared" ca="1" si="281"/>
        <v/>
      </c>
      <c r="Z1224" s="23" t="str">
        <f t="shared" ca="1" si="282"/>
        <v/>
      </c>
      <c r="AA1224" s="23" t="str">
        <f t="shared" ca="1" si="283"/>
        <v/>
      </c>
    </row>
    <row r="1225" spans="2:27" ht="27.75" customHeight="1" x14ac:dyDescent="0.2">
      <c r="B1225" s="7">
        <f t="shared" si="270"/>
        <v>1222</v>
      </c>
      <c r="C1225" s="7" t="str">
        <f t="shared" ca="1" si="280"/>
        <v/>
      </c>
      <c r="D1225" s="156" t="str">
        <f t="shared" ca="1" si="271"/>
        <v/>
      </c>
      <c r="E1225" s="157" t="str">
        <f t="shared" ca="1" si="272"/>
        <v/>
      </c>
      <c r="F1225" s="158" t="str">
        <f t="shared" ca="1" si="273"/>
        <v/>
      </c>
      <c r="G1225" s="159"/>
      <c r="H1225" s="159" t="str">
        <f>IF(G1225="","",INDEX(D.1[Quy cách],MATCH(G1225,D.1[Tên sản phẩm],0)))</f>
        <v/>
      </c>
      <c r="I1225" s="160" t="str">
        <f>IF(G1225="","",INDEX(D.1[ĐVT],MATCH(G1225,D.1[Tên sản phẩm],0)))</f>
        <v/>
      </c>
      <c r="J1225" s="162" t="str">
        <f>IF(G1225="","",INDEX(D.1[Đơn giá nhập
(Hàng tồn đầu kỳ)],MATCH(G1225,D.1[Tên sản phẩm],0)))</f>
        <v/>
      </c>
      <c r="K1225" s="162" t="str">
        <f t="shared" si="274"/>
        <v/>
      </c>
      <c r="L1225" s="159"/>
      <c r="M1225" s="163" t="str">
        <f t="shared" si="275"/>
        <v/>
      </c>
      <c r="N1225" s="164"/>
      <c r="O1225" s="162"/>
      <c r="P1225" s="163" t="str">
        <f t="shared" si="276"/>
        <v/>
      </c>
      <c r="Q1225" s="164" t="str">
        <f t="shared" ca="1" si="277"/>
        <v/>
      </c>
      <c r="R1225" s="163" t="str">
        <f t="shared" si="278"/>
        <v/>
      </c>
      <c r="S1225" s="163" t="str">
        <f ca="1">IF(AND(C1225&lt;&gt;"",C1225&lt;&gt;OFFSET(C1225,1,0)),SUMIFS(M.1[Giá có thuế],M.1[Số ĐK],C1225),"")</f>
        <v/>
      </c>
      <c r="T1225" s="159"/>
      <c r="U1225" s="161" t="str">
        <f>IF(T1225="","",'Thông Tin Chung'!$L$3)</f>
        <v/>
      </c>
      <c r="V1225" s="163" t="str">
        <f t="shared" ca="1" si="279"/>
        <v/>
      </c>
      <c r="W1225" s="165"/>
      <c r="X1225" s="155" t="str">
        <f ca="1">IF(C1225="","",IF(OR(D1225&lt;NgayBatDau,D1225&gt;NgayKetThuc),"Ngày tháng phải nằm trong kỳ báo cáo",IF(AND(F1225&lt;&gt;"",COUNTIF(D.3[Tên nhà cung cấp],F1225)=0),"Tên NCC chưa khai báo trong DSNCC",IF(AND(G1225&lt;&gt;"",COUNTIF(D.1[Tên sản phẩm],G1225)=0),"SP này chưa khai báo trong DSSP",""))))</f>
        <v/>
      </c>
      <c r="Y1225" s="23" t="str">
        <f t="shared" ca="1" si="281"/>
        <v/>
      </c>
      <c r="Z1225" s="23" t="str">
        <f t="shared" ca="1" si="282"/>
        <v/>
      </c>
      <c r="AA1225" s="23" t="str">
        <f t="shared" ca="1" si="283"/>
        <v/>
      </c>
    </row>
    <row r="1226" spans="2:27" ht="27.75" customHeight="1" x14ac:dyDescent="0.2">
      <c r="B1226" s="7">
        <f t="shared" si="270"/>
        <v>1223</v>
      </c>
      <c r="C1226" s="7" t="str">
        <f t="shared" ca="1" si="280"/>
        <v/>
      </c>
      <c r="D1226" s="156" t="str">
        <f t="shared" ca="1" si="271"/>
        <v/>
      </c>
      <c r="E1226" s="157" t="str">
        <f t="shared" ca="1" si="272"/>
        <v/>
      </c>
      <c r="F1226" s="158" t="str">
        <f t="shared" ca="1" si="273"/>
        <v/>
      </c>
      <c r="G1226" s="159"/>
      <c r="H1226" s="159" t="str">
        <f>IF(G1226="","",INDEX(D.1[Quy cách],MATCH(G1226,D.1[Tên sản phẩm],0)))</f>
        <v/>
      </c>
      <c r="I1226" s="160" t="str">
        <f>IF(G1226="","",INDEX(D.1[ĐVT],MATCH(G1226,D.1[Tên sản phẩm],0)))</f>
        <v/>
      </c>
      <c r="J1226" s="162" t="str">
        <f>IF(G1226="","",INDEX(D.1[Đơn giá nhập
(Hàng tồn đầu kỳ)],MATCH(G1226,D.1[Tên sản phẩm],0)))</f>
        <v/>
      </c>
      <c r="K1226" s="162" t="str">
        <f t="shared" si="274"/>
        <v/>
      </c>
      <c r="L1226" s="159"/>
      <c r="M1226" s="163" t="str">
        <f t="shared" si="275"/>
        <v/>
      </c>
      <c r="N1226" s="164"/>
      <c r="O1226" s="162"/>
      <c r="P1226" s="163" t="str">
        <f t="shared" si="276"/>
        <v/>
      </c>
      <c r="Q1226" s="164" t="str">
        <f t="shared" ca="1" si="277"/>
        <v/>
      </c>
      <c r="R1226" s="163" t="str">
        <f t="shared" si="278"/>
        <v/>
      </c>
      <c r="S1226" s="163" t="str">
        <f ca="1">IF(AND(C1226&lt;&gt;"",C1226&lt;&gt;OFFSET(C1226,1,0)),SUMIFS(M.1[Giá có thuế],M.1[Số ĐK],C1226),"")</f>
        <v/>
      </c>
      <c r="T1226" s="159"/>
      <c r="U1226" s="161" t="str">
        <f>IF(T1226="","",'Thông Tin Chung'!$L$3)</f>
        <v/>
      </c>
      <c r="V1226" s="163" t="str">
        <f t="shared" ca="1" si="279"/>
        <v/>
      </c>
      <c r="W1226" s="165"/>
      <c r="X1226" s="155" t="str">
        <f ca="1">IF(C1226="","",IF(OR(D1226&lt;NgayBatDau,D1226&gt;NgayKetThuc),"Ngày tháng phải nằm trong kỳ báo cáo",IF(AND(F1226&lt;&gt;"",COUNTIF(D.3[Tên nhà cung cấp],F1226)=0),"Tên NCC chưa khai báo trong DSNCC",IF(AND(G1226&lt;&gt;"",COUNTIF(D.1[Tên sản phẩm],G1226)=0),"SP này chưa khai báo trong DSSP",""))))</f>
        <v/>
      </c>
      <c r="Y1226" s="23" t="str">
        <f t="shared" ca="1" si="281"/>
        <v/>
      </c>
      <c r="Z1226" s="23" t="str">
        <f t="shared" ca="1" si="282"/>
        <v/>
      </c>
      <c r="AA1226" s="23" t="str">
        <f t="shared" ca="1" si="283"/>
        <v/>
      </c>
    </row>
    <row r="1227" spans="2:27" ht="27.75" customHeight="1" x14ac:dyDescent="0.2">
      <c r="B1227" s="7">
        <f t="shared" si="270"/>
        <v>1224</v>
      </c>
      <c r="C1227" s="7" t="str">
        <f t="shared" ca="1" si="280"/>
        <v/>
      </c>
      <c r="D1227" s="156" t="str">
        <f t="shared" ca="1" si="271"/>
        <v/>
      </c>
      <c r="E1227" s="157" t="str">
        <f t="shared" ca="1" si="272"/>
        <v/>
      </c>
      <c r="F1227" s="158" t="str">
        <f t="shared" ca="1" si="273"/>
        <v/>
      </c>
      <c r="G1227" s="159"/>
      <c r="H1227" s="159" t="str">
        <f>IF(G1227="","",INDEX(D.1[Quy cách],MATCH(G1227,D.1[Tên sản phẩm],0)))</f>
        <v/>
      </c>
      <c r="I1227" s="160" t="str">
        <f>IF(G1227="","",INDEX(D.1[ĐVT],MATCH(G1227,D.1[Tên sản phẩm],0)))</f>
        <v/>
      </c>
      <c r="J1227" s="162" t="str">
        <f>IF(G1227="","",INDEX(D.1[Đơn giá nhập
(Hàng tồn đầu kỳ)],MATCH(G1227,D.1[Tên sản phẩm],0)))</f>
        <v/>
      </c>
      <c r="K1227" s="162" t="str">
        <f t="shared" si="274"/>
        <v/>
      </c>
      <c r="L1227" s="159"/>
      <c r="M1227" s="163" t="str">
        <f t="shared" si="275"/>
        <v/>
      </c>
      <c r="N1227" s="164"/>
      <c r="O1227" s="162"/>
      <c r="P1227" s="163" t="str">
        <f t="shared" si="276"/>
        <v/>
      </c>
      <c r="Q1227" s="164" t="str">
        <f t="shared" ca="1" si="277"/>
        <v/>
      </c>
      <c r="R1227" s="163" t="str">
        <f t="shared" si="278"/>
        <v/>
      </c>
      <c r="S1227" s="163" t="str">
        <f ca="1">IF(AND(C1227&lt;&gt;"",C1227&lt;&gt;OFFSET(C1227,1,0)),SUMIFS(M.1[Giá có thuế],M.1[Số ĐK],C1227),"")</f>
        <v/>
      </c>
      <c r="T1227" s="159"/>
      <c r="U1227" s="161" t="str">
        <f>IF(T1227="","",'Thông Tin Chung'!$L$3)</f>
        <v/>
      </c>
      <c r="V1227" s="163" t="str">
        <f t="shared" ca="1" si="279"/>
        <v/>
      </c>
      <c r="W1227" s="165"/>
      <c r="X1227" s="155" t="str">
        <f ca="1">IF(C1227="","",IF(OR(D1227&lt;NgayBatDau,D1227&gt;NgayKetThuc),"Ngày tháng phải nằm trong kỳ báo cáo",IF(AND(F1227&lt;&gt;"",COUNTIF(D.3[Tên nhà cung cấp],F1227)=0),"Tên NCC chưa khai báo trong DSNCC",IF(AND(G1227&lt;&gt;"",COUNTIF(D.1[Tên sản phẩm],G1227)=0),"SP này chưa khai báo trong DSSP",""))))</f>
        <v/>
      </c>
      <c r="Y1227" s="23" t="str">
        <f t="shared" ca="1" si="281"/>
        <v/>
      </c>
      <c r="Z1227" s="23" t="str">
        <f t="shared" ca="1" si="282"/>
        <v/>
      </c>
      <c r="AA1227" s="23" t="str">
        <f t="shared" ca="1" si="283"/>
        <v/>
      </c>
    </row>
    <row r="1228" spans="2:27" ht="27.75" customHeight="1" x14ac:dyDescent="0.2">
      <c r="B1228" s="7">
        <f t="shared" si="270"/>
        <v>1225</v>
      </c>
      <c r="C1228" s="7" t="str">
        <f t="shared" ca="1" si="280"/>
        <v/>
      </c>
      <c r="D1228" s="156" t="str">
        <f t="shared" ca="1" si="271"/>
        <v/>
      </c>
      <c r="E1228" s="157" t="str">
        <f t="shared" ca="1" si="272"/>
        <v/>
      </c>
      <c r="F1228" s="158" t="str">
        <f t="shared" ca="1" si="273"/>
        <v/>
      </c>
      <c r="G1228" s="159"/>
      <c r="H1228" s="159" t="str">
        <f>IF(G1228="","",INDEX(D.1[Quy cách],MATCH(G1228,D.1[Tên sản phẩm],0)))</f>
        <v/>
      </c>
      <c r="I1228" s="160" t="str">
        <f>IF(G1228="","",INDEX(D.1[ĐVT],MATCH(G1228,D.1[Tên sản phẩm],0)))</f>
        <v/>
      </c>
      <c r="J1228" s="162" t="str">
        <f>IF(G1228="","",INDEX(D.1[Đơn giá nhập
(Hàng tồn đầu kỳ)],MATCH(G1228,D.1[Tên sản phẩm],0)))</f>
        <v/>
      </c>
      <c r="K1228" s="162" t="str">
        <f t="shared" si="274"/>
        <v/>
      </c>
      <c r="L1228" s="159"/>
      <c r="M1228" s="163" t="str">
        <f t="shared" si="275"/>
        <v/>
      </c>
      <c r="N1228" s="164"/>
      <c r="O1228" s="162"/>
      <c r="P1228" s="163" t="str">
        <f t="shared" si="276"/>
        <v/>
      </c>
      <c r="Q1228" s="164" t="str">
        <f t="shared" ca="1" si="277"/>
        <v/>
      </c>
      <c r="R1228" s="163" t="str">
        <f t="shared" si="278"/>
        <v/>
      </c>
      <c r="S1228" s="163" t="str">
        <f ca="1">IF(AND(C1228&lt;&gt;"",C1228&lt;&gt;OFFSET(C1228,1,0)),SUMIFS(M.1[Giá có thuế],M.1[Số ĐK],C1228),"")</f>
        <v/>
      </c>
      <c r="T1228" s="159"/>
      <c r="U1228" s="161" t="str">
        <f>IF(T1228="","",'Thông Tin Chung'!$L$3)</f>
        <v/>
      </c>
      <c r="V1228" s="163" t="str">
        <f t="shared" ca="1" si="279"/>
        <v/>
      </c>
      <c r="W1228" s="165"/>
      <c r="X1228" s="155" t="str">
        <f ca="1">IF(C1228="","",IF(OR(D1228&lt;NgayBatDau,D1228&gt;NgayKetThuc),"Ngày tháng phải nằm trong kỳ báo cáo",IF(AND(F1228&lt;&gt;"",COUNTIF(D.3[Tên nhà cung cấp],F1228)=0),"Tên NCC chưa khai báo trong DSNCC",IF(AND(G1228&lt;&gt;"",COUNTIF(D.1[Tên sản phẩm],G1228)=0),"SP này chưa khai báo trong DSSP",""))))</f>
        <v/>
      </c>
      <c r="Y1228" s="23" t="str">
        <f t="shared" ca="1" si="281"/>
        <v/>
      </c>
      <c r="Z1228" s="23" t="str">
        <f t="shared" ca="1" si="282"/>
        <v/>
      </c>
      <c r="AA1228" s="23" t="str">
        <f t="shared" ca="1" si="283"/>
        <v/>
      </c>
    </row>
    <row r="1229" spans="2:27" ht="27.75" customHeight="1" x14ac:dyDescent="0.2">
      <c r="B1229" s="7">
        <f t="shared" si="270"/>
        <v>1226</v>
      </c>
      <c r="C1229" s="7" t="str">
        <f t="shared" ca="1" si="280"/>
        <v/>
      </c>
      <c r="D1229" s="156" t="str">
        <f t="shared" ca="1" si="271"/>
        <v/>
      </c>
      <c r="E1229" s="157" t="str">
        <f t="shared" ca="1" si="272"/>
        <v/>
      </c>
      <c r="F1229" s="158" t="str">
        <f t="shared" ca="1" si="273"/>
        <v/>
      </c>
      <c r="G1229" s="159"/>
      <c r="H1229" s="159" t="str">
        <f>IF(G1229="","",INDEX(D.1[Quy cách],MATCH(G1229,D.1[Tên sản phẩm],0)))</f>
        <v/>
      </c>
      <c r="I1229" s="160" t="str">
        <f>IF(G1229="","",INDEX(D.1[ĐVT],MATCH(G1229,D.1[Tên sản phẩm],0)))</f>
        <v/>
      </c>
      <c r="J1229" s="162" t="str">
        <f>IF(G1229="","",INDEX(D.1[Đơn giá nhập
(Hàng tồn đầu kỳ)],MATCH(G1229,D.1[Tên sản phẩm],0)))</f>
        <v/>
      </c>
      <c r="K1229" s="162" t="str">
        <f t="shared" si="274"/>
        <v/>
      </c>
      <c r="L1229" s="159"/>
      <c r="M1229" s="163" t="str">
        <f t="shared" si="275"/>
        <v/>
      </c>
      <c r="N1229" s="164"/>
      <c r="O1229" s="162"/>
      <c r="P1229" s="163" t="str">
        <f t="shared" si="276"/>
        <v/>
      </c>
      <c r="Q1229" s="164" t="str">
        <f t="shared" ca="1" si="277"/>
        <v/>
      </c>
      <c r="R1229" s="163" t="str">
        <f t="shared" si="278"/>
        <v/>
      </c>
      <c r="S1229" s="163" t="str">
        <f ca="1">IF(AND(C1229&lt;&gt;"",C1229&lt;&gt;OFFSET(C1229,1,0)),SUMIFS(M.1[Giá có thuế],M.1[Số ĐK],C1229),"")</f>
        <v/>
      </c>
      <c r="T1229" s="159"/>
      <c r="U1229" s="161" t="str">
        <f>IF(T1229="","",'Thông Tin Chung'!$L$3)</f>
        <v/>
      </c>
      <c r="V1229" s="163" t="str">
        <f t="shared" ca="1" si="279"/>
        <v/>
      </c>
      <c r="W1229" s="165"/>
      <c r="X1229" s="155" t="str">
        <f ca="1">IF(C1229="","",IF(OR(D1229&lt;NgayBatDau,D1229&gt;NgayKetThuc),"Ngày tháng phải nằm trong kỳ báo cáo",IF(AND(F1229&lt;&gt;"",COUNTIF(D.3[Tên nhà cung cấp],F1229)=0),"Tên NCC chưa khai báo trong DSNCC",IF(AND(G1229&lt;&gt;"",COUNTIF(D.1[Tên sản phẩm],G1229)=0),"SP này chưa khai báo trong DSSP",""))))</f>
        <v/>
      </c>
      <c r="Y1229" s="23" t="str">
        <f t="shared" ca="1" si="281"/>
        <v/>
      </c>
      <c r="Z1229" s="23" t="str">
        <f t="shared" ca="1" si="282"/>
        <v/>
      </c>
      <c r="AA1229" s="23" t="str">
        <f t="shared" ca="1" si="283"/>
        <v/>
      </c>
    </row>
    <row r="1230" spans="2:27" ht="27.75" customHeight="1" x14ac:dyDescent="0.2">
      <c r="B1230" s="7">
        <f t="shared" si="270"/>
        <v>1227</v>
      </c>
      <c r="C1230" s="7" t="str">
        <f t="shared" ca="1" si="280"/>
        <v/>
      </c>
      <c r="D1230" s="156" t="str">
        <f t="shared" ca="1" si="271"/>
        <v/>
      </c>
      <c r="E1230" s="157" t="str">
        <f t="shared" ca="1" si="272"/>
        <v/>
      </c>
      <c r="F1230" s="158" t="str">
        <f t="shared" ca="1" si="273"/>
        <v/>
      </c>
      <c r="G1230" s="159"/>
      <c r="H1230" s="159" t="str">
        <f>IF(G1230="","",INDEX(D.1[Quy cách],MATCH(G1230,D.1[Tên sản phẩm],0)))</f>
        <v/>
      </c>
      <c r="I1230" s="160" t="str">
        <f>IF(G1230="","",INDEX(D.1[ĐVT],MATCH(G1230,D.1[Tên sản phẩm],0)))</f>
        <v/>
      </c>
      <c r="J1230" s="162" t="str">
        <f>IF(G1230="","",INDEX(D.1[Đơn giá nhập
(Hàng tồn đầu kỳ)],MATCH(G1230,D.1[Tên sản phẩm],0)))</f>
        <v/>
      </c>
      <c r="K1230" s="162" t="str">
        <f t="shared" si="274"/>
        <v/>
      </c>
      <c r="L1230" s="159"/>
      <c r="M1230" s="163" t="str">
        <f t="shared" si="275"/>
        <v/>
      </c>
      <c r="N1230" s="164"/>
      <c r="O1230" s="162"/>
      <c r="P1230" s="163" t="str">
        <f t="shared" si="276"/>
        <v/>
      </c>
      <c r="Q1230" s="164" t="str">
        <f t="shared" ca="1" si="277"/>
        <v/>
      </c>
      <c r="R1230" s="163" t="str">
        <f t="shared" si="278"/>
        <v/>
      </c>
      <c r="S1230" s="163" t="str">
        <f ca="1">IF(AND(C1230&lt;&gt;"",C1230&lt;&gt;OFFSET(C1230,1,0)),SUMIFS(M.1[Giá có thuế],M.1[Số ĐK],C1230),"")</f>
        <v/>
      </c>
      <c r="T1230" s="159"/>
      <c r="U1230" s="161" t="str">
        <f>IF(T1230="","",'Thông Tin Chung'!$L$3)</f>
        <v/>
      </c>
      <c r="V1230" s="163" t="str">
        <f t="shared" ca="1" si="279"/>
        <v/>
      </c>
      <c r="W1230" s="165"/>
      <c r="X1230" s="155" t="str">
        <f ca="1">IF(C1230="","",IF(OR(D1230&lt;NgayBatDau,D1230&gt;NgayKetThuc),"Ngày tháng phải nằm trong kỳ báo cáo",IF(AND(F1230&lt;&gt;"",COUNTIF(D.3[Tên nhà cung cấp],F1230)=0),"Tên NCC chưa khai báo trong DSNCC",IF(AND(G1230&lt;&gt;"",COUNTIF(D.1[Tên sản phẩm],G1230)=0),"SP này chưa khai báo trong DSSP",""))))</f>
        <v/>
      </c>
      <c r="Y1230" s="23" t="str">
        <f t="shared" ca="1" si="281"/>
        <v/>
      </c>
      <c r="Z1230" s="23" t="str">
        <f t="shared" ca="1" si="282"/>
        <v/>
      </c>
      <c r="AA1230" s="23" t="str">
        <f t="shared" ca="1" si="283"/>
        <v/>
      </c>
    </row>
    <row r="1231" spans="2:27" ht="27.75" customHeight="1" x14ac:dyDescent="0.2">
      <c r="B1231" s="7">
        <f t="shared" si="270"/>
        <v>1228</v>
      </c>
      <c r="C1231" s="7" t="str">
        <f t="shared" ca="1" si="280"/>
        <v/>
      </c>
      <c r="D1231" s="156" t="str">
        <f t="shared" ca="1" si="271"/>
        <v/>
      </c>
      <c r="E1231" s="157" t="str">
        <f t="shared" ca="1" si="272"/>
        <v/>
      </c>
      <c r="F1231" s="158" t="str">
        <f t="shared" ca="1" si="273"/>
        <v/>
      </c>
      <c r="G1231" s="159"/>
      <c r="H1231" s="159" t="str">
        <f>IF(G1231="","",INDEX(D.1[Quy cách],MATCH(G1231,D.1[Tên sản phẩm],0)))</f>
        <v/>
      </c>
      <c r="I1231" s="160" t="str">
        <f>IF(G1231="","",INDEX(D.1[ĐVT],MATCH(G1231,D.1[Tên sản phẩm],0)))</f>
        <v/>
      </c>
      <c r="J1231" s="162" t="str">
        <f>IF(G1231="","",INDEX(D.1[Đơn giá nhập
(Hàng tồn đầu kỳ)],MATCH(G1231,D.1[Tên sản phẩm],0)))</f>
        <v/>
      </c>
      <c r="K1231" s="162" t="str">
        <f t="shared" si="274"/>
        <v/>
      </c>
      <c r="L1231" s="159"/>
      <c r="M1231" s="163" t="str">
        <f t="shared" si="275"/>
        <v/>
      </c>
      <c r="N1231" s="164"/>
      <c r="O1231" s="162"/>
      <c r="P1231" s="163" t="str">
        <f t="shared" si="276"/>
        <v/>
      </c>
      <c r="Q1231" s="164" t="str">
        <f t="shared" ca="1" si="277"/>
        <v/>
      </c>
      <c r="R1231" s="163" t="str">
        <f t="shared" si="278"/>
        <v/>
      </c>
      <c r="S1231" s="163" t="str">
        <f ca="1">IF(AND(C1231&lt;&gt;"",C1231&lt;&gt;OFFSET(C1231,1,0)),SUMIFS(M.1[Giá có thuế],M.1[Số ĐK],C1231),"")</f>
        <v/>
      </c>
      <c r="T1231" s="159"/>
      <c r="U1231" s="161" t="str">
        <f>IF(T1231="","",'Thông Tin Chung'!$L$3)</f>
        <v/>
      </c>
      <c r="V1231" s="163" t="str">
        <f t="shared" ca="1" si="279"/>
        <v/>
      </c>
      <c r="W1231" s="165"/>
      <c r="X1231" s="155" t="str">
        <f ca="1">IF(C1231="","",IF(OR(D1231&lt;NgayBatDau,D1231&gt;NgayKetThuc),"Ngày tháng phải nằm trong kỳ báo cáo",IF(AND(F1231&lt;&gt;"",COUNTIF(D.3[Tên nhà cung cấp],F1231)=0),"Tên NCC chưa khai báo trong DSNCC",IF(AND(G1231&lt;&gt;"",COUNTIF(D.1[Tên sản phẩm],G1231)=0),"SP này chưa khai báo trong DSSP",""))))</f>
        <v/>
      </c>
      <c r="Y1231" s="23" t="str">
        <f t="shared" ca="1" si="281"/>
        <v/>
      </c>
      <c r="Z1231" s="23" t="str">
        <f t="shared" ca="1" si="282"/>
        <v/>
      </c>
      <c r="AA1231" s="23" t="str">
        <f t="shared" ca="1" si="283"/>
        <v/>
      </c>
    </row>
    <row r="1232" spans="2:27" ht="27.75" customHeight="1" x14ac:dyDescent="0.2">
      <c r="B1232" s="7">
        <f t="shared" si="270"/>
        <v>1229</v>
      </c>
      <c r="C1232" s="7" t="str">
        <f t="shared" ca="1" si="280"/>
        <v/>
      </c>
      <c r="D1232" s="156" t="str">
        <f t="shared" ca="1" si="271"/>
        <v/>
      </c>
      <c r="E1232" s="157" t="str">
        <f t="shared" ca="1" si="272"/>
        <v/>
      </c>
      <c r="F1232" s="158" t="str">
        <f t="shared" ca="1" si="273"/>
        <v/>
      </c>
      <c r="G1232" s="159"/>
      <c r="H1232" s="159" t="str">
        <f>IF(G1232="","",INDEX(D.1[Quy cách],MATCH(G1232,D.1[Tên sản phẩm],0)))</f>
        <v/>
      </c>
      <c r="I1232" s="160" t="str">
        <f>IF(G1232="","",INDEX(D.1[ĐVT],MATCH(G1232,D.1[Tên sản phẩm],0)))</f>
        <v/>
      </c>
      <c r="J1232" s="162" t="str">
        <f>IF(G1232="","",INDEX(D.1[Đơn giá nhập
(Hàng tồn đầu kỳ)],MATCH(G1232,D.1[Tên sản phẩm],0)))</f>
        <v/>
      </c>
      <c r="K1232" s="162" t="str">
        <f t="shared" si="274"/>
        <v/>
      </c>
      <c r="L1232" s="159"/>
      <c r="M1232" s="163" t="str">
        <f t="shared" si="275"/>
        <v/>
      </c>
      <c r="N1232" s="164"/>
      <c r="O1232" s="162"/>
      <c r="P1232" s="163" t="str">
        <f t="shared" si="276"/>
        <v/>
      </c>
      <c r="Q1232" s="164" t="str">
        <f t="shared" ca="1" si="277"/>
        <v/>
      </c>
      <c r="R1232" s="163" t="str">
        <f t="shared" si="278"/>
        <v/>
      </c>
      <c r="S1232" s="163" t="str">
        <f ca="1">IF(AND(C1232&lt;&gt;"",C1232&lt;&gt;OFFSET(C1232,1,0)),SUMIFS(M.1[Giá có thuế],M.1[Số ĐK],C1232),"")</f>
        <v/>
      </c>
      <c r="T1232" s="159"/>
      <c r="U1232" s="161" t="str">
        <f>IF(T1232="","",'Thông Tin Chung'!$L$3)</f>
        <v/>
      </c>
      <c r="V1232" s="163" t="str">
        <f t="shared" ca="1" si="279"/>
        <v/>
      </c>
      <c r="W1232" s="165"/>
      <c r="X1232" s="155" t="str">
        <f ca="1">IF(C1232="","",IF(OR(D1232&lt;NgayBatDau,D1232&gt;NgayKetThuc),"Ngày tháng phải nằm trong kỳ báo cáo",IF(AND(F1232&lt;&gt;"",COUNTIF(D.3[Tên nhà cung cấp],F1232)=0),"Tên NCC chưa khai báo trong DSNCC",IF(AND(G1232&lt;&gt;"",COUNTIF(D.1[Tên sản phẩm],G1232)=0),"SP này chưa khai báo trong DSSP",""))))</f>
        <v/>
      </c>
      <c r="Y1232" s="23" t="str">
        <f t="shared" ca="1" si="281"/>
        <v/>
      </c>
      <c r="Z1232" s="23" t="str">
        <f t="shared" ca="1" si="282"/>
        <v/>
      </c>
      <c r="AA1232" s="23" t="str">
        <f t="shared" ca="1" si="283"/>
        <v/>
      </c>
    </row>
    <row r="1233" spans="2:27" ht="27.75" customHeight="1" x14ac:dyDescent="0.2">
      <c r="B1233" s="7">
        <f t="shared" si="270"/>
        <v>1230</v>
      </c>
      <c r="C1233" s="7" t="str">
        <f t="shared" ca="1" si="280"/>
        <v/>
      </c>
      <c r="D1233" s="156" t="str">
        <f t="shared" ca="1" si="271"/>
        <v/>
      </c>
      <c r="E1233" s="157" t="str">
        <f t="shared" ca="1" si="272"/>
        <v/>
      </c>
      <c r="F1233" s="158" t="str">
        <f t="shared" ca="1" si="273"/>
        <v/>
      </c>
      <c r="G1233" s="159"/>
      <c r="H1233" s="159" t="str">
        <f>IF(G1233="","",INDEX(D.1[Quy cách],MATCH(G1233,D.1[Tên sản phẩm],0)))</f>
        <v/>
      </c>
      <c r="I1233" s="160" t="str">
        <f>IF(G1233="","",INDEX(D.1[ĐVT],MATCH(G1233,D.1[Tên sản phẩm],0)))</f>
        <v/>
      </c>
      <c r="J1233" s="162" t="str">
        <f>IF(G1233="","",INDEX(D.1[Đơn giá nhập
(Hàng tồn đầu kỳ)],MATCH(G1233,D.1[Tên sản phẩm],0)))</f>
        <v/>
      </c>
      <c r="K1233" s="162" t="str">
        <f t="shared" si="274"/>
        <v/>
      </c>
      <c r="L1233" s="159"/>
      <c r="M1233" s="163" t="str">
        <f t="shared" si="275"/>
        <v/>
      </c>
      <c r="N1233" s="164"/>
      <c r="O1233" s="162"/>
      <c r="P1233" s="163" t="str">
        <f t="shared" si="276"/>
        <v/>
      </c>
      <c r="Q1233" s="164" t="str">
        <f t="shared" ca="1" si="277"/>
        <v/>
      </c>
      <c r="R1233" s="163" t="str">
        <f t="shared" si="278"/>
        <v/>
      </c>
      <c r="S1233" s="163" t="str">
        <f ca="1">IF(AND(C1233&lt;&gt;"",C1233&lt;&gt;OFFSET(C1233,1,0)),SUMIFS(M.1[Giá có thuế],M.1[Số ĐK],C1233),"")</f>
        <v/>
      </c>
      <c r="T1233" s="159"/>
      <c r="U1233" s="161" t="str">
        <f>IF(T1233="","",'Thông Tin Chung'!$L$3)</f>
        <v/>
      </c>
      <c r="V1233" s="163" t="str">
        <f t="shared" ca="1" si="279"/>
        <v/>
      </c>
      <c r="W1233" s="165"/>
      <c r="X1233" s="155" t="str">
        <f ca="1">IF(C1233="","",IF(OR(D1233&lt;NgayBatDau,D1233&gt;NgayKetThuc),"Ngày tháng phải nằm trong kỳ báo cáo",IF(AND(F1233&lt;&gt;"",COUNTIF(D.3[Tên nhà cung cấp],F1233)=0),"Tên NCC chưa khai báo trong DSNCC",IF(AND(G1233&lt;&gt;"",COUNTIF(D.1[Tên sản phẩm],G1233)=0),"SP này chưa khai báo trong DSSP",""))))</f>
        <v/>
      </c>
      <c r="Y1233" s="23" t="str">
        <f t="shared" ca="1" si="281"/>
        <v/>
      </c>
      <c r="Z1233" s="23" t="str">
        <f t="shared" ca="1" si="282"/>
        <v/>
      </c>
      <c r="AA1233" s="23" t="str">
        <f t="shared" ca="1" si="283"/>
        <v/>
      </c>
    </row>
    <row r="1234" spans="2:27" ht="27.75" customHeight="1" x14ac:dyDescent="0.2">
      <c r="B1234" s="7">
        <f t="shared" si="270"/>
        <v>1231</v>
      </c>
      <c r="C1234" s="7" t="str">
        <f t="shared" ca="1" si="280"/>
        <v/>
      </c>
      <c r="D1234" s="156" t="str">
        <f t="shared" ca="1" si="271"/>
        <v/>
      </c>
      <c r="E1234" s="157" t="str">
        <f t="shared" ca="1" si="272"/>
        <v/>
      </c>
      <c r="F1234" s="158" t="str">
        <f t="shared" ca="1" si="273"/>
        <v/>
      </c>
      <c r="G1234" s="159"/>
      <c r="H1234" s="159" t="str">
        <f>IF(G1234="","",INDEX(D.1[Quy cách],MATCH(G1234,D.1[Tên sản phẩm],0)))</f>
        <v/>
      </c>
      <c r="I1234" s="160" t="str">
        <f>IF(G1234="","",INDEX(D.1[ĐVT],MATCH(G1234,D.1[Tên sản phẩm],0)))</f>
        <v/>
      </c>
      <c r="J1234" s="162" t="str">
        <f>IF(G1234="","",INDEX(D.1[Đơn giá nhập
(Hàng tồn đầu kỳ)],MATCH(G1234,D.1[Tên sản phẩm],0)))</f>
        <v/>
      </c>
      <c r="K1234" s="162" t="str">
        <f t="shared" si="274"/>
        <v/>
      </c>
      <c r="L1234" s="159"/>
      <c r="M1234" s="163" t="str">
        <f t="shared" si="275"/>
        <v/>
      </c>
      <c r="N1234" s="164"/>
      <c r="O1234" s="162"/>
      <c r="P1234" s="163" t="str">
        <f t="shared" si="276"/>
        <v/>
      </c>
      <c r="Q1234" s="164" t="str">
        <f t="shared" ca="1" si="277"/>
        <v/>
      </c>
      <c r="R1234" s="163" t="str">
        <f t="shared" si="278"/>
        <v/>
      </c>
      <c r="S1234" s="163" t="str">
        <f ca="1">IF(AND(C1234&lt;&gt;"",C1234&lt;&gt;OFFSET(C1234,1,0)),SUMIFS(M.1[Giá có thuế],M.1[Số ĐK],C1234),"")</f>
        <v/>
      </c>
      <c r="T1234" s="159"/>
      <c r="U1234" s="161" t="str">
        <f>IF(T1234="","",'Thông Tin Chung'!$L$3)</f>
        <v/>
      </c>
      <c r="V1234" s="163" t="str">
        <f t="shared" ca="1" si="279"/>
        <v/>
      </c>
      <c r="W1234" s="165"/>
      <c r="X1234" s="155" t="str">
        <f ca="1">IF(C1234="","",IF(OR(D1234&lt;NgayBatDau,D1234&gt;NgayKetThuc),"Ngày tháng phải nằm trong kỳ báo cáo",IF(AND(F1234&lt;&gt;"",COUNTIF(D.3[Tên nhà cung cấp],F1234)=0),"Tên NCC chưa khai báo trong DSNCC",IF(AND(G1234&lt;&gt;"",COUNTIF(D.1[Tên sản phẩm],G1234)=0),"SP này chưa khai báo trong DSSP",""))))</f>
        <v/>
      </c>
      <c r="Y1234" s="23" t="str">
        <f t="shared" ca="1" si="281"/>
        <v/>
      </c>
      <c r="Z1234" s="23" t="str">
        <f t="shared" ca="1" si="282"/>
        <v/>
      </c>
      <c r="AA1234" s="23" t="str">
        <f t="shared" ca="1" si="283"/>
        <v/>
      </c>
    </row>
    <row r="1235" spans="2:27" ht="27.75" customHeight="1" x14ac:dyDescent="0.2">
      <c r="B1235" s="7">
        <f t="shared" si="270"/>
        <v>1232</v>
      </c>
      <c r="C1235" s="7" t="str">
        <f t="shared" ca="1" si="280"/>
        <v/>
      </c>
      <c r="D1235" s="156" t="str">
        <f t="shared" ca="1" si="271"/>
        <v/>
      </c>
      <c r="E1235" s="157" t="str">
        <f t="shared" ca="1" si="272"/>
        <v/>
      </c>
      <c r="F1235" s="158" t="str">
        <f t="shared" ca="1" si="273"/>
        <v/>
      </c>
      <c r="G1235" s="159"/>
      <c r="H1235" s="159" t="str">
        <f>IF(G1235="","",INDEX(D.1[Quy cách],MATCH(G1235,D.1[Tên sản phẩm],0)))</f>
        <v/>
      </c>
      <c r="I1235" s="160" t="str">
        <f>IF(G1235="","",INDEX(D.1[ĐVT],MATCH(G1235,D.1[Tên sản phẩm],0)))</f>
        <v/>
      </c>
      <c r="J1235" s="162" t="str">
        <f>IF(G1235="","",INDEX(D.1[Đơn giá nhập
(Hàng tồn đầu kỳ)],MATCH(G1235,D.1[Tên sản phẩm],0)))</f>
        <v/>
      </c>
      <c r="K1235" s="162" t="str">
        <f t="shared" si="274"/>
        <v/>
      </c>
      <c r="L1235" s="159"/>
      <c r="M1235" s="163" t="str">
        <f t="shared" si="275"/>
        <v/>
      </c>
      <c r="N1235" s="164"/>
      <c r="O1235" s="162"/>
      <c r="P1235" s="163" t="str">
        <f t="shared" si="276"/>
        <v/>
      </c>
      <c r="Q1235" s="164" t="str">
        <f t="shared" ca="1" si="277"/>
        <v/>
      </c>
      <c r="R1235" s="163" t="str">
        <f t="shared" si="278"/>
        <v/>
      </c>
      <c r="S1235" s="163" t="str">
        <f ca="1">IF(AND(C1235&lt;&gt;"",C1235&lt;&gt;OFFSET(C1235,1,0)),SUMIFS(M.1[Giá có thuế],M.1[Số ĐK],C1235),"")</f>
        <v/>
      </c>
      <c r="T1235" s="159"/>
      <c r="U1235" s="161" t="str">
        <f>IF(T1235="","",'Thông Tin Chung'!$L$3)</f>
        <v/>
      </c>
      <c r="V1235" s="163" t="str">
        <f t="shared" ca="1" si="279"/>
        <v/>
      </c>
      <c r="W1235" s="165"/>
      <c r="X1235" s="155" t="str">
        <f ca="1">IF(C1235="","",IF(OR(D1235&lt;NgayBatDau,D1235&gt;NgayKetThuc),"Ngày tháng phải nằm trong kỳ báo cáo",IF(AND(F1235&lt;&gt;"",COUNTIF(D.3[Tên nhà cung cấp],F1235)=0),"Tên NCC chưa khai báo trong DSNCC",IF(AND(G1235&lt;&gt;"",COUNTIF(D.1[Tên sản phẩm],G1235)=0),"SP này chưa khai báo trong DSSP",""))))</f>
        <v/>
      </c>
      <c r="Y1235" s="23" t="str">
        <f t="shared" ca="1" si="281"/>
        <v/>
      </c>
      <c r="Z1235" s="23" t="str">
        <f t="shared" ca="1" si="282"/>
        <v/>
      </c>
      <c r="AA1235" s="23" t="str">
        <f t="shared" ca="1" si="283"/>
        <v/>
      </c>
    </row>
    <row r="1236" spans="2:27" ht="27.75" customHeight="1" x14ac:dyDescent="0.2">
      <c r="B1236" s="7">
        <f t="shared" si="270"/>
        <v>1233</v>
      </c>
      <c r="C1236" s="7" t="str">
        <f t="shared" ca="1" si="280"/>
        <v/>
      </c>
      <c r="D1236" s="156" t="str">
        <f t="shared" ca="1" si="271"/>
        <v/>
      </c>
      <c r="E1236" s="157" t="str">
        <f t="shared" ca="1" si="272"/>
        <v/>
      </c>
      <c r="F1236" s="158" t="str">
        <f t="shared" ca="1" si="273"/>
        <v/>
      </c>
      <c r="G1236" s="159"/>
      <c r="H1236" s="159" t="str">
        <f>IF(G1236="","",INDEX(D.1[Quy cách],MATCH(G1236,D.1[Tên sản phẩm],0)))</f>
        <v/>
      </c>
      <c r="I1236" s="160" t="str">
        <f>IF(G1236="","",INDEX(D.1[ĐVT],MATCH(G1236,D.1[Tên sản phẩm],0)))</f>
        <v/>
      </c>
      <c r="J1236" s="162" t="str">
        <f>IF(G1236="","",INDEX(D.1[Đơn giá nhập
(Hàng tồn đầu kỳ)],MATCH(G1236,D.1[Tên sản phẩm],0)))</f>
        <v/>
      </c>
      <c r="K1236" s="162" t="str">
        <f t="shared" si="274"/>
        <v/>
      </c>
      <c r="L1236" s="159"/>
      <c r="M1236" s="163" t="str">
        <f t="shared" si="275"/>
        <v/>
      </c>
      <c r="N1236" s="164"/>
      <c r="O1236" s="162"/>
      <c r="P1236" s="163" t="str">
        <f t="shared" si="276"/>
        <v/>
      </c>
      <c r="Q1236" s="164" t="str">
        <f t="shared" ca="1" si="277"/>
        <v/>
      </c>
      <c r="R1236" s="163" t="str">
        <f t="shared" si="278"/>
        <v/>
      </c>
      <c r="S1236" s="163" t="str">
        <f ca="1">IF(AND(C1236&lt;&gt;"",C1236&lt;&gt;OFFSET(C1236,1,0)),SUMIFS(M.1[Giá có thuế],M.1[Số ĐK],C1236),"")</f>
        <v/>
      </c>
      <c r="T1236" s="159"/>
      <c r="U1236" s="161" t="str">
        <f>IF(T1236="","",'Thông Tin Chung'!$L$3)</f>
        <v/>
      </c>
      <c r="V1236" s="163" t="str">
        <f t="shared" ca="1" si="279"/>
        <v/>
      </c>
      <c r="W1236" s="165"/>
      <c r="X1236" s="155" t="str">
        <f ca="1">IF(C1236="","",IF(OR(D1236&lt;NgayBatDau,D1236&gt;NgayKetThuc),"Ngày tháng phải nằm trong kỳ báo cáo",IF(AND(F1236&lt;&gt;"",COUNTIF(D.3[Tên nhà cung cấp],F1236)=0),"Tên NCC chưa khai báo trong DSNCC",IF(AND(G1236&lt;&gt;"",COUNTIF(D.1[Tên sản phẩm],G1236)=0),"SP này chưa khai báo trong DSSP",""))))</f>
        <v/>
      </c>
      <c r="Y1236" s="23" t="str">
        <f t="shared" ca="1" si="281"/>
        <v/>
      </c>
      <c r="Z1236" s="23" t="str">
        <f t="shared" ca="1" si="282"/>
        <v/>
      </c>
      <c r="AA1236" s="23" t="str">
        <f t="shared" ca="1" si="283"/>
        <v/>
      </c>
    </row>
    <row r="1237" spans="2:27" ht="27.75" customHeight="1" x14ac:dyDescent="0.2">
      <c r="B1237" s="7">
        <f t="shared" si="270"/>
        <v>1234</v>
      </c>
      <c r="C1237" s="7" t="str">
        <f t="shared" ca="1" si="280"/>
        <v/>
      </c>
      <c r="D1237" s="156" t="str">
        <f t="shared" ca="1" si="271"/>
        <v/>
      </c>
      <c r="E1237" s="157" t="str">
        <f t="shared" ca="1" si="272"/>
        <v/>
      </c>
      <c r="F1237" s="158" t="str">
        <f t="shared" ca="1" si="273"/>
        <v/>
      </c>
      <c r="G1237" s="159"/>
      <c r="H1237" s="159" t="str">
        <f>IF(G1237="","",INDEX(D.1[Quy cách],MATCH(G1237,D.1[Tên sản phẩm],0)))</f>
        <v/>
      </c>
      <c r="I1237" s="160" t="str">
        <f>IF(G1237="","",INDEX(D.1[ĐVT],MATCH(G1237,D.1[Tên sản phẩm],0)))</f>
        <v/>
      </c>
      <c r="J1237" s="162" t="str">
        <f>IF(G1237="","",INDEX(D.1[Đơn giá nhập
(Hàng tồn đầu kỳ)],MATCH(G1237,D.1[Tên sản phẩm],0)))</f>
        <v/>
      </c>
      <c r="K1237" s="162" t="str">
        <f t="shared" si="274"/>
        <v/>
      </c>
      <c r="L1237" s="159"/>
      <c r="M1237" s="163" t="str">
        <f t="shared" si="275"/>
        <v/>
      </c>
      <c r="N1237" s="164"/>
      <c r="O1237" s="162"/>
      <c r="P1237" s="163" t="str">
        <f t="shared" si="276"/>
        <v/>
      </c>
      <c r="Q1237" s="164" t="str">
        <f t="shared" ca="1" si="277"/>
        <v/>
      </c>
      <c r="R1237" s="163" t="str">
        <f t="shared" si="278"/>
        <v/>
      </c>
      <c r="S1237" s="163" t="str">
        <f ca="1">IF(AND(C1237&lt;&gt;"",C1237&lt;&gt;OFFSET(C1237,1,0)),SUMIFS(M.1[Giá có thuế],M.1[Số ĐK],C1237),"")</f>
        <v/>
      </c>
      <c r="T1237" s="159"/>
      <c r="U1237" s="161" t="str">
        <f>IF(T1237="","",'Thông Tin Chung'!$L$3)</f>
        <v/>
      </c>
      <c r="V1237" s="163" t="str">
        <f t="shared" ca="1" si="279"/>
        <v/>
      </c>
      <c r="W1237" s="165"/>
      <c r="X1237" s="155" t="str">
        <f ca="1">IF(C1237="","",IF(OR(D1237&lt;NgayBatDau,D1237&gt;NgayKetThuc),"Ngày tháng phải nằm trong kỳ báo cáo",IF(AND(F1237&lt;&gt;"",COUNTIF(D.3[Tên nhà cung cấp],F1237)=0),"Tên NCC chưa khai báo trong DSNCC",IF(AND(G1237&lt;&gt;"",COUNTIF(D.1[Tên sản phẩm],G1237)=0),"SP này chưa khai báo trong DSSP",""))))</f>
        <v/>
      </c>
      <c r="Y1237" s="23" t="str">
        <f t="shared" ca="1" si="281"/>
        <v/>
      </c>
      <c r="Z1237" s="23" t="str">
        <f t="shared" ca="1" si="282"/>
        <v/>
      </c>
      <c r="AA1237" s="23" t="str">
        <f t="shared" ca="1" si="283"/>
        <v/>
      </c>
    </row>
    <row r="1238" spans="2:27" ht="27.75" customHeight="1" x14ac:dyDescent="0.2">
      <c r="B1238" s="7">
        <f t="shared" si="270"/>
        <v>1235</v>
      </c>
      <c r="C1238" s="7" t="str">
        <f t="shared" ca="1" si="280"/>
        <v/>
      </c>
      <c r="D1238" s="156" t="str">
        <f t="shared" ca="1" si="271"/>
        <v/>
      </c>
      <c r="E1238" s="157" t="str">
        <f t="shared" ca="1" si="272"/>
        <v/>
      </c>
      <c r="F1238" s="158" t="str">
        <f t="shared" ca="1" si="273"/>
        <v/>
      </c>
      <c r="G1238" s="159"/>
      <c r="H1238" s="159" t="str">
        <f>IF(G1238="","",INDEX(D.1[Quy cách],MATCH(G1238,D.1[Tên sản phẩm],0)))</f>
        <v/>
      </c>
      <c r="I1238" s="160" t="str">
        <f>IF(G1238="","",INDEX(D.1[ĐVT],MATCH(G1238,D.1[Tên sản phẩm],0)))</f>
        <v/>
      </c>
      <c r="J1238" s="162" t="str">
        <f>IF(G1238="","",INDEX(D.1[Đơn giá nhập
(Hàng tồn đầu kỳ)],MATCH(G1238,D.1[Tên sản phẩm],0)))</f>
        <v/>
      </c>
      <c r="K1238" s="162" t="str">
        <f t="shared" si="274"/>
        <v/>
      </c>
      <c r="L1238" s="159"/>
      <c r="M1238" s="163" t="str">
        <f t="shared" si="275"/>
        <v/>
      </c>
      <c r="N1238" s="164"/>
      <c r="O1238" s="162"/>
      <c r="P1238" s="163" t="str">
        <f t="shared" si="276"/>
        <v/>
      </c>
      <c r="Q1238" s="164" t="str">
        <f t="shared" ca="1" si="277"/>
        <v/>
      </c>
      <c r="R1238" s="163" t="str">
        <f t="shared" si="278"/>
        <v/>
      </c>
      <c r="S1238" s="163" t="str">
        <f ca="1">IF(AND(C1238&lt;&gt;"",C1238&lt;&gt;OFFSET(C1238,1,0)),SUMIFS(M.1[Giá có thuế],M.1[Số ĐK],C1238),"")</f>
        <v/>
      </c>
      <c r="T1238" s="159"/>
      <c r="U1238" s="161" t="str">
        <f>IF(T1238="","",'Thông Tin Chung'!$L$3)</f>
        <v/>
      </c>
      <c r="V1238" s="163" t="str">
        <f t="shared" ca="1" si="279"/>
        <v/>
      </c>
      <c r="W1238" s="165"/>
      <c r="X1238" s="155" t="str">
        <f ca="1">IF(C1238="","",IF(OR(D1238&lt;NgayBatDau,D1238&gt;NgayKetThuc),"Ngày tháng phải nằm trong kỳ báo cáo",IF(AND(F1238&lt;&gt;"",COUNTIF(D.3[Tên nhà cung cấp],F1238)=0),"Tên NCC chưa khai báo trong DSNCC",IF(AND(G1238&lt;&gt;"",COUNTIF(D.1[Tên sản phẩm],G1238)=0),"SP này chưa khai báo trong DSSP",""))))</f>
        <v/>
      </c>
      <c r="Y1238" s="23" t="str">
        <f t="shared" ca="1" si="281"/>
        <v/>
      </c>
      <c r="Z1238" s="23" t="str">
        <f t="shared" ca="1" si="282"/>
        <v/>
      </c>
      <c r="AA1238" s="23" t="str">
        <f t="shared" ca="1" si="283"/>
        <v/>
      </c>
    </row>
    <row r="1239" spans="2:27" ht="27.75" customHeight="1" x14ac:dyDescent="0.2">
      <c r="B1239" s="7">
        <f t="shared" si="270"/>
        <v>1236</v>
      </c>
      <c r="C1239" s="7" t="str">
        <f t="shared" ca="1" si="280"/>
        <v/>
      </c>
      <c r="D1239" s="156" t="str">
        <f t="shared" ca="1" si="271"/>
        <v/>
      </c>
      <c r="E1239" s="157" t="str">
        <f t="shared" ca="1" si="272"/>
        <v/>
      </c>
      <c r="F1239" s="158" t="str">
        <f t="shared" ca="1" si="273"/>
        <v/>
      </c>
      <c r="G1239" s="159"/>
      <c r="H1239" s="159" t="str">
        <f>IF(G1239="","",INDEX(D.1[Quy cách],MATCH(G1239,D.1[Tên sản phẩm],0)))</f>
        <v/>
      </c>
      <c r="I1239" s="160" t="str">
        <f>IF(G1239="","",INDEX(D.1[ĐVT],MATCH(G1239,D.1[Tên sản phẩm],0)))</f>
        <v/>
      </c>
      <c r="J1239" s="162" t="str">
        <f>IF(G1239="","",INDEX(D.1[Đơn giá nhập
(Hàng tồn đầu kỳ)],MATCH(G1239,D.1[Tên sản phẩm],0)))</f>
        <v/>
      </c>
      <c r="K1239" s="162" t="str">
        <f t="shared" si="274"/>
        <v/>
      </c>
      <c r="L1239" s="159"/>
      <c r="M1239" s="163" t="str">
        <f t="shared" si="275"/>
        <v/>
      </c>
      <c r="N1239" s="164"/>
      <c r="O1239" s="162"/>
      <c r="P1239" s="163" t="str">
        <f t="shared" si="276"/>
        <v/>
      </c>
      <c r="Q1239" s="164" t="str">
        <f t="shared" ca="1" si="277"/>
        <v/>
      </c>
      <c r="R1239" s="163" t="str">
        <f t="shared" si="278"/>
        <v/>
      </c>
      <c r="S1239" s="163" t="str">
        <f ca="1">IF(AND(C1239&lt;&gt;"",C1239&lt;&gt;OFFSET(C1239,1,0)),SUMIFS(M.1[Giá có thuế],M.1[Số ĐK],C1239),"")</f>
        <v/>
      </c>
      <c r="T1239" s="159"/>
      <c r="U1239" s="161" t="str">
        <f>IF(T1239="","",'Thông Tin Chung'!$L$3)</f>
        <v/>
      </c>
      <c r="V1239" s="163" t="str">
        <f t="shared" ca="1" si="279"/>
        <v/>
      </c>
      <c r="W1239" s="165"/>
      <c r="X1239" s="155" t="str">
        <f ca="1">IF(C1239="","",IF(OR(D1239&lt;NgayBatDau,D1239&gt;NgayKetThuc),"Ngày tháng phải nằm trong kỳ báo cáo",IF(AND(F1239&lt;&gt;"",COUNTIF(D.3[Tên nhà cung cấp],F1239)=0),"Tên NCC chưa khai báo trong DSNCC",IF(AND(G1239&lt;&gt;"",COUNTIF(D.1[Tên sản phẩm],G1239)=0),"SP này chưa khai báo trong DSSP",""))))</f>
        <v/>
      </c>
      <c r="Y1239" s="23" t="str">
        <f t="shared" ca="1" si="281"/>
        <v/>
      </c>
      <c r="Z1239" s="23" t="str">
        <f t="shared" ca="1" si="282"/>
        <v/>
      </c>
      <c r="AA1239" s="23" t="str">
        <f t="shared" ca="1" si="283"/>
        <v/>
      </c>
    </row>
    <row r="1240" spans="2:27" ht="27.75" customHeight="1" x14ac:dyDescent="0.2">
      <c r="B1240" s="7">
        <f t="shared" si="270"/>
        <v>1237</v>
      </c>
      <c r="C1240" s="7" t="str">
        <f t="shared" ca="1" si="280"/>
        <v/>
      </c>
      <c r="D1240" s="156" t="str">
        <f t="shared" ca="1" si="271"/>
        <v/>
      </c>
      <c r="E1240" s="157" t="str">
        <f t="shared" ca="1" si="272"/>
        <v/>
      </c>
      <c r="F1240" s="158" t="str">
        <f t="shared" ca="1" si="273"/>
        <v/>
      </c>
      <c r="G1240" s="159"/>
      <c r="H1240" s="159" t="str">
        <f>IF(G1240="","",INDEX(D.1[Quy cách],MATCH(G1240,D.1[Tên sản phẩm],0)))</f>
        <v/>
      </c>
      <c r="I1240" s="160" t="str">
        <f>IF(G1240="","",INDEX(D.1[ĐVT],MATCH(G1240,D.1[Tên sản phẩm],0)))</f>
        <v/>
      </c>
      <c r="J1240" s="162" t="str">
        <f>IF(G1240="","",INDEX(D.1[Đơn giá nhập
(Hàng tồn đầu kỳ)],MATCH(G1240,D.1[Tên sản phẩm],0)))</f>
        <v/>
      </c>
      <c r="K1240" s="162" t="str">
        <f t="shared" si="274"/>
        <v/>
      </c>
      <c r="L1240" s="159"/>
      <c r="M1240" s="163" t="str">
        <f t="shared" si="275"/>
        <v/>
      </c>
      <c r="N1240" s="164"/>
      <c r="O1240" s="162"/>
      <c r="P1240" s="163" t="str">
        <f t="shared" si="276"/>
        <v/>
      </c>
      <c r="Q1240" s="164" t="str">
        <f t="shared" ca="1" si="277"/>
        <v/>
      </c>
      <c r="R1240" s="163" t="str">
        <f t="shared" si="278"/>
        <v/>
      </c>
      <c r="S1240" s="163" t="str">
        <f ca="1">IF(AND(C1240&lt;&gt;"",C1240&lt;&gt;OFFSET(C1240,1,0)),SUMIFS(M.1[Giá có thuế],M.1[Số ĐK],C1240),"")</f>
        <v/>
      </c>
      <c r="T1240" s="159"/>
      <c r="U1240" s="161" t="str">
        <f>IF(T1240="","",'Thông Tin Chung'!$L$3)</f>
        <v/>
      </c>
      <c r="V1240" s="163" t="str">
        <f t="shared" ca="1" si="279"/>
        <v/>
      </c>
      <c r="W1240" s="165"/>
      <c r="X1240" s="155" t="str">
        <f ca="1">IF(C1240="","",IF(OR(D1240&lt;NgayBatDau,D1240&gt;NgayKetThuc),"Ngày tháng phải nằm trong kỳ báo cáo",IF(AND(F1240&lt;&gt;"",COUNTIF(D.3[Tên nhà cung cấp],F1240)=0),"Tên NCC chưa khai báo trong DSNCC",IF(AND(G1240&lt;&gt;"",COUNTIF(D.1[Tên sản phẩm],G1240)=0),"SP này chưa khai báo trong DSSP",""))))</f>
        <v/>
      </c>
      <c r="Y1240" s="23" t="str">
        <f t="shared" ca="1" si="281"/>
        <v/>
      </c>
      <c r="Z1240" s="23" t="str">
        <f t="shared" ca="1" si="282"/>
        <v/>
      </c>
      <c r="AA1240" s="23" t="str">
        <f t="shared" ca="1" si="283"/>
        <v/>
      </c>
    </row>
    <row r="1241" spans="2:27" ht="27.75" customHeight="1" x14ac:dyDescent="0.2">
      <c r="B1241" s="7">
        <f t="shared" si="270"/>
        <v>1238</v>
      </c>
      <c r="C1241" s="7" t="str">
        <f t="shared" ca="1" si="280"/>
        <v/>
      </c>
      <c r="D1241" s="156" t="str">
        <f t="shared" ca="1" si="271"/>
        <v/>
      </c>
      <c r="E1241" s="157" t="str">
        <f t="shared" ca="1" si="272"/>
        <v/>
      </c>
      <c r="F1241" s="158" t="str">
        <f t="shared" ca="1" si="273"/>
        <v/>
      </c>
      <c r="G1241" s="159"/>
      <c r="H1241" s="159" t="str">
        <f>IF(G1241="","",INDEX(D.1[Quy cách],MATCH(G1241,D.1[Tên sản phẩm],0)))</f>
        <v/>
      </c>
      <c r="I1241" s="160" t="str">
        <f>IF(G1241="","",INDEX(D.1[ĐVT],MATCH(G1241,D.1[Tên sản phẩm],0)))</f>
        <v/>
      </c>
      <c r="J1241" s="162" t="str">
        <f>IF(G1241="","",INDEX(D.1[Đơn giá nhập
(Hàng tồn đầu kỳ)],MATCH(G1241,D.1[Tên sản phẩm],0)))</f>
        <v/>
      </c>
      <c r="K1241" s="162" t="str">
        <f t="shared" si="274"/>
        <v/>
      </c>
      <c r="L1241" s="159"/>
      <c r="M1241" s="163" t="str">
        <f t="shared" si="275"/>
        <v/>
      </c>
      <c r="N1241" s="164"/>
      <c r="O1241" s="162"/>
      <c r="P1241" s="163" t="str">
        <f t="shared" si="276"/>
        <v/>
      </c>
      <c r="Q1241" s="164" t="str">
        <f t="shared" ca="1" si="277"/>
        <v/>
      </c>
      <c r="R1241" s="163" t="str">
        <f t="shared" si="278"/>
        <v/>
      </c>
      <c r="S1241" s="163" t="str">
        <f ca="1">IF(AND(C1241&lt;&gt;"",C1241&lt;&gt;OFFSET(C1241,1,0)),SUMIFS(M.1[Giá có thuế],M.1[Số ĐK],C1241),"")</f>
        <v/>
      </c>
      <c r="T1241" s="159"/>
      <c r="U1241" s="161" t="str">
        <f>IF(T1241="","",'Thông Tin Chung'!$L$3)</f>
        <v/>
      </c>
      <c r="V1241" s="163" t="str">
        <f t="shared" ca="1" si="279"/>
        <v/>
      </c>
      <c r="W1241" s="165"/>
      <c r="X1241" s="155" t="str">
        <f ca="1">IF(C1241="","",IF(OR(D1241&lt;NgayBatDau,D1241&gt;NgayKetThuc),"Ngày tháng phải nằm trong kỳ báo cáo",IF(AND(F1241&lt;&gt;"",COUNTIF(D.3[Tên nhà cung cấp],F1241)=0),"Tên NCC chưa khai báo trong DSNCC",IF(AND(G1241&lt;&gt;"",COUNTIF(D.1[Tên sản phẩm],G1241)=0),"SP này chưa khai báo trong DSSP",""))))</f>
        <v/>
      </c>
      <c r="Y1241" s="23" t="str">
        <f t="shared" ca="1" si="281"/>
        <v/>
      </c>
      <c r="Z1241" s="23" t="str">
        <f t="shared" ca="1" si="282"/>
        <v/>
      </c>
      <c r="AA1241" s="23" t="str">
        <f t="shared" ca="1" si="283"/>
        <v/>
      </c>
    </row>
    <row r="1242" spans="2:27" ht="27.75" customHeight="1" x14ac:dyDescent="0.2">
      <c r="B1242" s="7">
        <f t="shared" si="270"/>
        <v>1239</v>
      </c>
      <c r="C1242" s="7" t="str">
        <f t="shared" ca="1" si="280"/>
        <v/>
      </c>
      <c r="D1242" s="156" t="str">
        <f t="shared" ca="1" si="271"/>
        <v/>
      </c>
      <c r="E1242" s="157" t="str">
        <f t="shared" ca="1" si="272"/>
        <v/>
      </c>
      <c r="F1242" s="158" t="str">
        <f t="shared" ca="1" si="273"/>
        <v/>
      </c>
      <c r="G1242" s="159"/>
      <c r="H1242" s="159" t="str">
        <f>IF(G1242="","",INDEX(D.1[Quy cách],MATCH(G1242,D.1[Tên sản phẩm],0)))</f>
        <v/>
      </c>
      <c r="I1242" s="160" t="str">
        <f>IF(G1242="","",INDEX(D.1[ĐVT],MATCH(G1242,D.1[Tên sản phẩm],0)))</f>
        <v/>
      </c>
      <c r="J1242" s="162" t="str">
        <f>IF(G1242="","",INDEX(D.1[Đơn giá nhập
(Hàng tồn đầu kỳ)],MATCH(G1242,D.1[Tên sản phẩm],0)))</f>
        <v/>
      </c>
      <c r="K1242" s="162" t="str">
        <f t="shared" si="274"/>
        <v/>
      </c>
      <c r="L1242" s="159"/>
      <c r="M1242" s="163" t="str">
        <f t="shared" si="275"/>
        <v/>
      </c>
      <c r="N1242" s="164"/>
      <c r="O1242" s="162"/>
      <c r="P1242" s="163" t="str">
        <f t="shared" si="276"/>
        <v/>
      </c>
      <c r="Q1242" s="164" t="str">
        <f t="shared" ca="1" si="277"/>
        <v/>
      </c>
      <c r="R1242" s="163" t="str">
        <f t="shared" si="278"/>
        <v/>
      </c>
      <c r="S1242" s="163" t="str">
        <f ca="1">IF(AND(C1242&lt;&gt;"",C1242&lt;&gt;OFFSET(C1242,1,0)),SUMIFS(M.1[Giá có thuế],M.1[Số ĐK],C1242),"")</f>
        <v/>
      </c>
      <c r="T1242" s="159"/>
      <c r="U1242" s="161" t="str">
        <f>IF(T1242="","",'Thông Tin Chung'!$L$3)</f>
        <v/>
      </c>
      <c r="V1242" s="163" t="str">
        <f t="shared" ca="1" si="279"/>
        <v/>
      </c>
      <c r="W1242" s="165"/>
      <c r="X1242" s="155" t="str">
        <f ca="1">IF(C1242="","",IF(OR(D1242&lt;NgayBatDau,D1242&gt;NgayKetThuc),"Ngày tháng phải nằm trong kỳ báo cáo",IF(AND(F1242&lt;&gt;"",COUNTIF(D.3[Tên nhà cung cấp],F1242)=0),"Tên NCC chưa khai báo trong DSNCC",IF(AND(G1242&lt;&gt;"",COUNTIF(D.1[Tên sản phẩm],G1242)=0),"SP này chưa khai báo trong DSSP",""))))</f>
        <v/>
      </c>
      <c r="Y1242" s="23" t="str">
        <f t="shared" ca="1" si="281"/>
        <v/>
      </c>
      <c r="Z1242" s="23" t="str">
        <f t="shared" ca="1" si="282"/>
        <v/>
      </c>
      <c r="AA1242" s="23" t="str">
        <f t="shared" ca="1" si="283"/>
        <v/>
      </c>
    </row>
    <row r="1243" spans="2:27" ht="27.75" customHeight="1" x14ac:dyDescent="0.2">
      <c r="B1243" s="7">
        <f t="shared" si="270"/>
        <v>1240</v>
      </c>
      <c r="C1243" s="7" t="str">
        <f t="shared" ca="1" si="280"/>
        <v/>
      </c>
      <c r="D1243" s="156" t="str">
        <f t="shared" ca="1" si="271"/>
        <v/>
      </c>
      <c r="E1243" s="157" t="str">
        <f t="shared" ca="1" si="272"/>
        <v/>
      </c>
      <c r="F1243" s="158" t="str">
        <f t="shared" ca="1" si="273"/>
        <v/>
      </c>
      <c r="G1243" s="159"/>
      <c r="H1243" s="159" t="str">
        <f>IF(G1243="","",INDEX(D.1[Quy cách],MATCH(G1243,D.1[Tên sản phẩm],0)))</f>
        <v/>
      </c>
      <c r="I1243" s="160" t="str">
        <f>IF(G1243="","",INDEX(D.1[ĐVT],MATCH(G1243,D.1[Tên sản phẩm],0)))</f>
        <v/>
      </c>
      <c r="J1243" s="162" t="str">
        <f>IF(G1243="","",INDEX(D.1[Đơn giá nhập
(Hàng tồn đầu kỳ)],MATCH(G1243,D.1[Tên sản phẩm],0)))</f>
        <v/>
      </c>
      <c r="K1243" s="162" t="str">
        <f t="shared" si="274"/>
        <v/>
      </c>
      <c r="L1243" s="159"/>
      <c r="M1243" s="163" t="str">
        <f t="shared" si="275"/>
        <v/>
      </c>
      <c r="N1243" s="164"/>
      <c r="O1243" s="162"/>
      <c r="P1243" s="163" t="str">
        <f t="shared" si="276"/>
        <v/>
      </c>
      <c r="Q1243" s="164" t="str">
        <f t="shared" ca="1" si="277"/>
        <v/>
      </c>
      <c r="R1243" s="163" t="str">
        <f t="shared" si="278"/>
        <v/>
      </c>
      <c r="S1243" s="163" t="str">
        <f ca="1">IF(AND(C1243&lt;&gt;"",C1243&lt;&gt;OFFSET(C1243,1,0)),SUMIFS(M.1[Giá có thuế],M.1[Số ĐK],C1243),"")</f>
        <v/>
      </c>
      <c r="T1243" s="159"/>
      <c r="U1243" s="161" t="str">
        <f>IF(T1243="","",'Thông Tin Chung'!$L$3)</f>
        <v/>
      </c>
      <c r="V1243" s="163" t="str">
        <f t="shared" ca="1" si="279"/>
        <v/>
      </c>
      <c r="W1243" s="165"/>
      <c r="X1243" s="155" t="str">
        <f ca="1">IF(C1243="","",IF(OR(D1243&lt;NgayBatDau,D1243&gt;NgayKetThuc),"Ngày tháng phải nằm trong kỳ báo cáo",IF(AND(F1243&lt;&gt;"",COUNTIF(D.3[Tên nhà cung cấp],F1243)=0),"Tên NCC chưa khai báo trong DSNCC",IF(AND(G1243&lt;&gt;"",COUNTIF(D.1[Tên sản phẩm],G1243)=0),"SP này chưa khai báo trong DSSP",""))))</f>
        <v/>
      </c>
      <c r="Y1243" s="23" t="str">
        <f t="shared" ca="1" si="281"/>
        <v/>
      </c>
      <c r="Z1243" s="23" t="str">
        <f t="shared" ca="1" si="282"/>
        <v/>
      </c>
      <c r="AA1243" s="23" t="str">
        <f t="shared" ca="1" si="283"/>
        <v/>
      </c>
    </row>
    <row r="1244" spans="2:27" ht="27.75" customHeight="1" x14ac:dyDescent="0.2">
      <c r="B1244" s="7">
        <f t="shared" si="270"/>
        <v>1241</v>
      </c>
      <c r="C1244" s="7" t="str">
        <f t="shared" ca="1" si="280"/>
        <v/>
      </c>
      <c r="D1244" s="156" t="str">
        <f t="shared" ca="1" si="271"/>
        <v/>
      </c>
      <c r="E1244" s="157" t="str">
        <f t="shared" ca="1" si="272"/>
        <v/>
      </c>
      <c r="F1244" s="158" t="str">
        <f t="shared" ca="1" si="273"/>
        <v/>
      </c>
      <c r="G1244" s="159"/>
      <c r="H1244" s="159" t="str">
        <f>IF(G1244="","",INDEX(D.1[Quy cách],MATCH(G1244,D.1[Tên sản phẩm],0)))</f>
        <v/>
      </c>
      <c r="I1244" s="160" t="str">
        <f>IF(G1244="","",INDEX(D.1[ĐVT],MATCH(G1244,D.1[Tên sản phẩm],0)))</f>
        <v/>
      </c>
      <c r="J1244" s="162" t="str">
        <f>IF(G1244="","",INDEX(D.1[Đơn giá nhập
(Hàng tồn đầu kỳ)],MATCH(G1244,D.1[Tên sản phẩm],0)))</f>
        <v/>
      </c>
      <c r="K1244" s="162" t="str">
        <f t="shared" si="274"/>
        <v/>
      </c>
      <c r="L1244" s="159"/>
      <c r="M1244" s="163" t="str">
        <f t="shared" si="275"/>
        <v/>
      </c>
      <c r="N1244" s="164"/>
      <c r="O1244" s="162"/>
      <c r="P1244" s="163" t="str">
        <f t="shared" si="276"/>
        <v/>
      </c>
      <c r="Q1244" s="164" t="str">
        <f t="shared" ca="1" si="277"/>
        <v/>
      </c>
      <c r="R1244" s="163" t="str">
        <f t="shared" si="278"/>
        <v/>
      </c>
      <c r="S1244" s="163" t="str">
        <f ca="1">IF(AND(C1244&lt;&gt;"",C1244&lt;&gt;OFFSET(C1244,1,0)),SUMIFS(M.1[Giá có thuế],M.1[Số ĐK],C1244),"")</f>
        <v/>
      </c>
      <c r="T1244" s="159"/>
      <c r="U1244" s="161" t="str">
        <f>IF(T1244="","",'Thông Tin Chung'!$L$3)</f>
        <v/>
      </c>
      <c r="V1244" s="163" t="str">
        <f t="shared" ca="1" si="279"/>
        <v/>
      </c>
      <c r="W1244" s="165"/>
      <c r="X1244" s="155" t="str">
        <f ca="1">IF(C1244="","",IF(OR(D1244&lt;NgayBatDau,D1244&gt;NgayKetThuc),"Ngày tháng phải nằm trong kỳ báo cáo",IF(AND(F1244&lt;&gt;"",COUNTIF(D.3[Tên nhà cung cấp],F1244)=0),"Tên NCC chưa khai báo trong DSNCC",IF(AND(G1244&lt;&gt;"",COUNTIF(D.1[Tên sản phẩm],G1244)=0),"SP này chưa khai báo trong DSSP",""))))</f>
        <v/>
      </c>
      <c r="Y1244" s="23" t="str">
        <f t="shared" ca="1" si="281"/>
        <v/>
      </c>
      <c r="Z1244" s="23" t="str">
        <f t="shared" ca="1" si="282"/>
        <v/>
      </c>
      <c r="AA1244" s="23" t="str">
        <f t="shared" ca="1" si="283"/>
        <v/>
      </c>
    </row>
    <row r="1245" spans="2:27" ht="27.75" customHeight="1" x14ac:dyDescent="0.2">
      <c r="B1245" s="7">
        <f t="shared" si="270"/>
        <v>1242</v>
      </c>
      <c r="C1245" s="7" t="str">
        <f t="shared" ca="1" si="280"/>
        <v/>
      </c>
      <c r="D1245" s="156" t="str">
        <f t="shared" ca="1" si="271"/>
        <v/>
      </c>
      <c r="E1245" s="157" t="str">
        <f t="shared" ca="1" si="272"/>
        <v/>
      </c>
      <c r="F1245" s="158" t="str">
        <f t="shared" ca="1" si="273"/>
        <v/>
      </c>
      <c r="G1245" s="159"/>
      <c r="H1245" s="159" t="str">
        <f>IF(G1245="","",INDEX(D.1[Quy cách],MATCH(G1245,D.1[Tên sản phẩm],0)))</f>
        <v/>
      </c>
      <c r="I1245" s="160" t="str">
        <f>IF(G1245="","",INDEX(D.1[ĐVT],MATCH(G1245,D.1[Tên sản phẩm],0)))</f>
        <v/>
      </c>
      <c r="J1245" s="162" t="str">
        <f>IF(G1245="","",INDEX(D.1[Đơn giá nhập
(Hàng tồn đầu kỳ)],MATCH(G1245,D.1[Tên sản phẩm],0)))</f>
        <v/>
      </c>
      <c r="K1245" s="162" t="str">
        <f t="shared" si="274"/>
        <v/>
      </c>
      <c r="L1245" s="159"/>
      <c r="M1245" s="163" t="str">
        <f t="shared" si="275"/>
        <v/>
      </c>
      <c r="N1245" s="164"/>
      <c r="O1245" s="162"/>
      <c r="P1245" s="163" t="str">
        <f t="shared" si="276"/>
        <v/>
      </c>
      <c r="Q1245" s="164" t="str">
        <f t="shared" ca="1" si="277"/>
        <v/>
      </c>
      <c r="R1245" s="163" t="str">
        <f t="shared" si="278"/>
        <v/>
      </c>
      <c r="S1245" s="163" t="str">
        <f ca="1">IF(AND(C1245&lt;&gt;"",C1245&lt;&gt;OFFSET(C1245,1,0)),SUMIFS(M.1[Giá có thuế],M.1[Số ĐK],C1245),"")</f>
        <v/>
      </c>
      <c r="T1245" s="159"/>
      <c r="U1245" s="161" t="str">
        <f>IF(T1245="","",'Thông Tin Chung'!$L$3)</f>
        <v/>
      </c>
      <c r="V1245" s="163" t="str">
        <f t="shared" ca="1" si="279"/>
        <v/>
      </c>
      <c r="W1245" s="165"/>
      <c r="X1245" s="155" t="str">
        <f ca="1">IF(C1245="","",IF(OR(D1245&lt;NgayBatDau,D1245&gt;NgayKetThuc),"Ngày tháng phải nằm trong kỳ báo cáo",IF(AND(F1245&lt;&gt;"",COUNTIF(D.3[Tên nhà cung cấp],F1245)=0),"Tên NCC chưa khai báo trong DSNCC",IF(AND(G1245&lt;&gt;"",COUNTIF(D.1[Tên sản phẩm],G1245)=0),"SP này chưa khai báo trong DSSP",""))))</f>
        <v/>
      </c>
      <c r="Y1245" s="23" t="str">
        <f t="shared" ca="1" si="281"/>
        <v/>
      </c>
      <c r="Z1245" s="23" t="str">
        <f t="shared" ca="1" si="282"/>
        <v/>
      </c>
      <c r="AA1245" s="23" t="str">
        <f t="shared" ca="1" si="283"/>
        <v/>
      </c>
    </row>
    <row r="1246" spans="2:27" ht="27.75" customHeight="1" x14ac:dyDescent="0.2">
      <c r="B1246" s="7">
        <f t="shared" si="270"/>
        <v>1243</v>
      </c>
      <c r="C1246" s="7" t="str">
        <f t="shared" ca="1" si="280"/>
        <v/>
      </c>
      <c r="D1246" s="156" t="str">
        <f t="shared" ca="1" si="271"/>
        <v/>
      </c>
      <c r="E1246" s="157" t="str">
        <f t="shared" ca="1" si="272"/>
        <v/>
      </c>
      <c r="F1246" s="158" t="str">
        <f t="shared" ca="1" si="273"/>
        <v/>
      </c>
      <c r="G1246" s="159"/>
      <c r="H1246" s="159" t="str">
        <f>IF(G1246="","",INDEX(D.1[Quy cách],MATCH(G1246,D.1[Tên sản phẩm],0)))</f>
        <v/>
      </c>
      <c r="I1246" s="160" t="str">
        <f>IF(G1246="","",INDEX(D.1[ĐVT],MATCH(G1246,D.1[Tên sản phẩm],0)))</f>
        <v/>
      </c>
      <c r="J1246" s="162" t="str">
        <f>IF(G1246="","",INDEX(D.1[Đơn giá nhập
(Hàng tồn đầu kỳ)],MATCH(G1246,D.1[Tên sản phẩm],0)))</f>
        <v/>
      </c>
      <c r="K1246" s="162" t="str">
        <f t="shared" si="274"/>
        <v/>
      </c>
      <c r="L1246" s="159"/>
      <c r="M1246" s="163" t="str">
        <f t="shared" si="275"/>
        <v/>
      </c>
      <c r="N1246" s="164"/>
      <c r="O1246" s="162"/>
      <c r="P1246" s="163" t="str">
        <f t="shared" si="276"/>
        <v/>
      </c>
      <c r="Q1246" s="164" t="str">
        <f t="shared" ca="1" si="277"/>
        <v/>
      </c>
      <c r="R1246" s="163" t="str">
        <f t="shared" si="278"/>
        <v/>
      </c>
      <c r="S1246" s="163" t="str">
        <f ca="1">IF(AND(C1246&lt;&gt;"",C1246&lt;&gt;OFFSET(C1246,1,0)),SUMIFS(M.1[Giá có thuế],M.1[Số ĐK],C1246),"")</f>
        <v/>
      </c>
      <c r="T1246" s="159"/>
      <c r="U1246" s="161" t="str">
        <f>IF(T1246="","",'Thông Tin Chung'!$L$3)</f>
        <v/>
      </c>
      <c r="V1246" s="163" t="str">
        <f t="shared" ca="1" si="279"/>
        <v/>
      </c>
      <c r="W1246" s="165"/>
      <c r="X1246" s="155" t="str">
        <f ca="1">IF(C1246="","",IF(OR(D1246&lt;NgayBatDau,D1246&gt;NgayKetThuc),"Ngày tháng phải nằm trong kỳ báo cáo",IF(AND(F1246&lt;&gt;"",COUNTIF(D.3[Tên nhà cung cấp],F1246)=0),"Tên NCC chưa khai báo trong DSNCC",IF(AND(G1246&lt;&gt;"",COUNTIF(D.1[Tên sản phẩm],G1246)=0),"SP này chưa khai báo trong DSSP",""))))</f>
        <v/>
      </c>
      <c r="Y1246" s="23" t="str">
        <f t="shared" ca="1" si="281"/>
        <v/>
      </c>
      <c r="Z1246" s="23" t="str">
        <f t="shared" ca="1" si="282"/>
        <v/>
      </c>
      <c r="AA1246" s="23" t="str">
        <f t="shared" ca="1" si="283"/>
        <v/>
      </c>
    </row>
    <row r="1247" spans="2:27" ht="27.75" customHeight="1" x14ac:dyDescent="0.2">
      <c r="B1247" s="7">
        <f t="shared" si="270"/>
        <v>1244</v>
      </c>
      <c r="C1247" s="7" t="str">
        <f t="shared" ca="1" si="280"/>
        <v/>
      </c>
      <c r="D1247" s="156" t="str">
        <f t="shared" ca="1" si="271"/>
        <v/>
      </c>
      <c r="E1247" s="157" t="str">
        <f t="shared" ca="1" si="272"/>
        <v/>
      </c>
      <c r="F1247" s="158" t="str">
        <f t="shared" ca="1" si="273"/>
        <v/>
      </c>
      <c r="G1247" s="159"/>
      <c r="H1247" s="159" t="str">
        <f>IF(G1247="","",INDEX(D.1[Quy cách],MATCH(G1247,D.1[Tên sản phẩm],0)))</f>
        <v/>
      </c>
      <c r="I1247" s="160" t="str">
        <f>IF(G1247="","",INDEX(D.1[ĐVT],MATCH(G1247,D.1[Tên sản phẩm],0)))</f>
        <v/>
      </c>
      <c r="J1247" s="162" t="str">
        <f>IF(G1247="","",INDEX(D.1[Đơn giá nhập
(Hàng tồn đầu kỳ)],MATCH(G1247,D.1[Tên sản phẩm],0)))</f>
        <v/>
      </c>
      <c r="K1247" s="162" t="str">
        <f t="shared" si="274"/>
        <v/>
      </c>
      <c r="L1247" s="159"/>
      <c r="M1247" s="163" t="str">
        <f t="shared" si="275"/>
        <v/>
      </c>
      <c r="N1247" s="164"/>
      <c r="O1247" s="162"/>
      <c r="P1247" s="163" t="str">
        <f t="shared" si="276"/>
        <v/>
      </c>
      <c r="Q1247" s="164" t="str">
        <f t="shared" ca="1" si="277"/>
        <v/>
      </c>
      <c r="R1247" s="163" t="str">
        <f t="shared" si="278"/>
        <v/>
      </c>
      <c r="S1247" s="163" t="str">
        <f ca="1">IF(AND(C1247&lt;&gt;"",C1247&lt;&gt;OFFSET(C1247,1,0)),SUMIFS(M.1[Giá có thuế],M.1[Số ĐK],C1247),"")</f>
        <v/>
      </c>
      <c r="T1247" s="159"/>
      <c r="U1247" s="161" t="str">
        <f>IF(T1247="","",'Thông Tin Chung'!$L$3)</f>
        <v/>
      </c>
      <c r="V1247" s="163" t="str">
        <f t="shared" ca="1" si="279"/>
        <v/>
      </c>
      <c r="W1247" s="165"/>
      <c r="X1247" s="155" t="str">
        <f ca="1">IF(C1247="","",IF(OR(D1247&lt;NgayBatDau,D1247&gt;NgayKetThuc),"Ngày tháng phải nằm trong kỳ báo cáo",IF(AND(F1247&lt;&gt;"",COUNTIF(D.3[Tên nhà cung cấp],F1247)=0),"Tên NCC chưa khai báo trong DSNCC",IF(AND(G1247&lt;&gt;"",COUNTIF(D.1[Tên sản phẩm],G1247)=0),"SP này chưa khai báo trong DSSP",""))))</f>
        <v/>
      </c>
      <c r="Y1247" s="23" t="str">
        <f t="shared" ca="1" si="281"/>
        <v/>
      </c>
      <c r="Z1247" s="23" t="str">
        <f t="shared" ca="1" si="282"/>
        <v/>
      </c>
      <c r="AA1247" s="23" t="str">
        <f t="shared" ca="1" si="283"/>
        <v/>
      </c>
    </row>
    <row r="1248" spans="2:27" ht="27.75" customHeight="1" x14ac:dyDescent="0.2">
      <c r="B1248" s="7">
        <f t="shared" si="270"/>
        <v>1245</v>
      </c>
      <c r="C1248" s="7" t="str">
        <f t="shared" ca="1" si="280"/>
        <v/>
      </c>
      <c r="D1248" s="156" t="str">
        <f t="shared" ca="1" si="271"/>
        <v/>
      </c>
      <c r="E1248" s="157" t="str">
        <f t="shared" ca="1" si="272"/>
        <v/>
      </c>
      <c r="F1248" s="158" t="str">
        <f t="shared" ca="1" si="273"/>
        <v/>
      </c>
      <c r="G1248" s="159"/>
      <c r="H1248" s="159" t="str">
        <f>IF(G1248="","",INDEX(D.1[Quy cách],MATCH(G1248,D.1[Tên sản phẩm],0)))</f>
        <v/>
      </c>
      <c r="I1248" s="160" t="str">
        <f>IF(G1248="","",INDEX(D.1[ĐVT],MATCH(G1248,D.1[Tên sản phẩm],0)))</f>
        <v/>
      </c>
      <c r="J1248" s="162" t="str">
        <f>IF(G1248="","",INDEX(D.1[Đơn giá nhập
(Hàng tồn đầu kỳ)],MATCH(G1248,D.1[Tên sản phẩm],0)))</f>
        <v/>
      </c>
      <c r="K1248" s="162" t="str">
        <f t="shared" si="274"/>
        <v/>
      </c>
      <c r="L1248" s="159"/>
      <c r="M1248" s="163" t="str">
        <f t="shared" si="275"/>
        <v/>
      </c>
      <c r="N1248" s="164"/>
      <c r="O1248" s="162"/>
      <c r="P1248" s="163" t="str">
        <f t="shared" si="276"/>
        <v/>
      </c>
      <c r="Q1248" s="164" t="str">
        <f t="shared" ca="1" si="277"/>
        <v/>
      </c>
      <c r="R1248" s="163" t="str">
        <f t="shared" si="278"/>
        <v/>
      </c>
      <c r="S1248" s="163" t="str">
        <f ca="1">IF(AND(C1248&lt;&gt;"",C1248&lt;&gt;OFFSET(C1248,1,0)),SUMIFS(M.1[Giá có thuế],M.1[Số ĐK],C1248),"")</f>
        <v/>
      </c>
      <c r="T1248" s="159"/>
      <c r="U1248" s="161" t="str">
        <f>IF(T1248="","",'Thông Tin Chung'!$L$3)</f>
        <v/>
      </c>
      <c r="V1248" s="163" t="str">
        <f t="shared" ca="1" si="279"/>
        <v/>
      </c>
      <c r="W1248" s="165"/>
      <c r="X1248" s="155" t="str">
        <f ca="1">IF(C1248="","",IF(OR(D1248&lt;NgayBatDau,D1248&gt;NgayKetThuc),"Ngày tháng phải nằm trong kỳ báo cáo",IF(AND(F1248&lt;&gt;"",COUNTIF(D.3[Tên nhà cung cấp],F1248)=0),"Tên NCC chưa khai báo trong DSNCC",IF(AND(G1248&lt;&gt;"",COUNTIF(D.1[Tên sản phẩm],G1248)=0),"SP này chưa khai báo trong DSSP",""))))</f>
        <v/>
      </c>
      <c r="Y1248" s="23" t="str">
        <f t="shared" ca="1" si="281"/>
        <v/>
      </c>
      <c r="Z1248" s="23" t="str">
        <f t="shared" ca="1" si="282"/>
        <v/>
      </c>
      <c r="AA1248" s="23" t="str">
        <f t="shared" ca="1" si="283"/>
        <v/>
      </c>
    </row>
    <row r="1249" spans="2:27" ht="27.75" customHeight="1" x14ac:dyDescent="0.2">
      <c r="B1249" s="7">
        <f t="shared" si="270"/>
        <v>1246</v>
      </c>
      <c r="C1249" s="7" t="str">
        <f t="shared" ca="1" si="280"/>
        <v/>
      </c>
      <c r="D1249" s="156" t="str">
        <f t="shared" ca="1" si="271"/>
        <v/>
      </c>
      <c r="E1249" s="157" t="str">
        <f t="shared" ca="1" si="272"/>
        <v/>
      </c>
      <c r="F1249" s="158" t="str">
        <f t="shared" ca="1" si="273"/>
        <v/>
      </c>
      <c r="G1249" s="159"/>
      <c r="H1249" s="159" t="str">
        <f>IF(G1249="","",INDEX(D.1[Quy cách],MATCH(G1249,D.1[Tên sản phẩm],0)))</f>
        <v/>
      </c>
      <c r="I1249" s="160" t="str">
        <f>IF(G1249="","",INDEX(D.1[ĐVT],MATCH(G1249,D.1[Tên sản phẩm],0)))</f>
        <v/>
      </c>
      <c r="J1249" s="162" t="str">
        <f>IF(G1249="","",INDEX(D.1[Đơn giá nhập
(Hàng tồn đầu kỳ)],MATCH(G1249,D.1[Tên sản phẩm],0)))</f>
        <v/>
      </c>
      <c r="K1249" s="162" t="str">
        <f t="shared" si="274"/>
        <v/>
      </c>
      <c r="L1249" s="159"/>
      <c r="M1249" s="163" t="str">
        <f t="shared" si="275"/>
        <v/>
      </c>
      <c r="N1249" s="164"/>
      <c r="O1249" s="162"/>
      <c r="P1249" s="163" t="str">
        <f t="shared" si="276"/>
        <v/>
      </c>
      <c r="Q1249" s="164" t="str">
        <f t="shared" ca="1" si="277"/>
        <v/>
      </c>
      <c r="R1249" s="163" t="str">
        <f t="shared" si="278"/>
        <v/>
      </c>
      <c r="S1249" s="163" t="str">
        <f ca="1">IF(AND(C1249&lt;&gt;"",C1249&lt;&gt;OFFSET(C1249,1,0)),SUMIFS(M.1[Giá có thuế],M.1[Số ĐK],C1249),"")</f>
        <v/>
      </c>
      <c r="T1249" s="159"/>
      <c r="U1249" s="161" t="str">
        <f>IF(T1249="","",'Thông Tin Chung'!$L$3)</f>
        <v/>
      </c>
      <c r="V1249" s="163" t="str">
        <f t="shared" ca="1" si="279"/>
        <v/>
      </c>
      <c r="W1249" s="165"/>
      <c r="X1249" s="155" t="str">
        <f ca="1">IF(C1249="","",IF(OR(D1249&lt;NgayBatDau,D1249&gt;NgayKetThuc),"Ngày tháng phải nằm trong kỳ báo cáo",IF(AND(F1249&lt;&gt;"",COUNTIF(D.3[Tên nhà cung cấp],F1249)=0),"Tên NCC chưa khai báo trong DSNCC",IF(AND(G1249&lt;&gt;"",COUNTIF(D.1[Tên sản phẩm],G1249)=0),"SP này chưa khai báo trong DSSP",""))))</f>
        <v/>
      </c>
      <c r="Y1249" s="23" t="str">
        <f t="shared" ca="1" si="281"/>
        <v/>
      </c>
      <c r="Z1249" s="23" t="str">
        <f t="shared" ca="1" si="282"/>
        <v/>
      </c>
      <c r="AA1249" s="23" t="str">
        <f t="shared" ca="1" si="283"/>
        <v/>
      </c>
    </row>
    <row r="1250" spans="2:27" ht="27.75" customHeight="1" x14ac:dyDescent="0.2">
      <c r="B1250" s="7">
        <f t="shared" si="270"/>
        <v>1247</v>
      </c>
      <c r="C1250" s="7" t="str">
        <f t="shared" ca="1" si="280"/>
        <v/>
      </c>
      <c r="D1250" s="156" t="str">
        <f t="shared" ca="1" si="271"/>
        <v/>
      </c>
      <c r="E1250" s="157" t="str">
        <f t="shared" ca="1" si="272"/>
        <v/>
      </c>
      <c r="F1250" s="158" t="str">
        <f t="shared" ca="1" si="273"/>
        <v/>
      </c>
      <c r="G1250" s="159"/>
      <c r="H1250" s="159" t="str">
        <f>IF(G1250="","",INDEX(D.1[Quy cách],MATCH(G1250,D.1[Tên sản phẩm],0)))</f>
        <v/>
      </c>
      <c r="I1250" s="160" t="str">
        <f>IF(G1250="","",INDEX(D.1[ĐVT],MATCH(G1250,D.1[Tên sản phẩm],0)))</f>
        <v/>
      </c>
      <c r="J1250" s="162" t="str">
        <f>IF(G1250="","",INDEX(D.1[Đơn giá nhập
(Hàng tồn đầu kỳ)],MATCH(G1250,D.1[Tên sản phẩm],0)))</f>
        <v/>
      </c>
      <c r="K1250" s="162" t="str">
        <f t="shared" si="274"/>
        <v/>
      </c>
      <c r="L1250" s="159"/>
      <c r="M1250" s="163" t="str">
        <f t="shared" si="275"/>
        <v/>
      </c>
      <c r="N1250" s="164"/>
      <c r="O1250" s="162"/>
      <c r="P1250" s="163" t="str">
        <f t="shared" si="276"/>
        <v/>
      </c>
      <c r="Q1250" s="164" t="str">
        <f t="shared" ca="1" si="277"/>
        <v/>
      </c>
      <c r="R1250" s="163" t="str">
        <f t="shared" si="278"/>
        <v/>
      </c>
      <c r="S1250" s="163" t="str">
        <f ca="1">IF(AND(C1250&lt;&gt;"",C1250&lt;&gt;OFFSET(C1250,1,0)),SUMIFS(M.1[Giá có thuế],M.1[Số ĐK],C1250),"")</f>
        <v/>
      </c>
      <c r="T1250" s="159"/>
      <c r="U1250" s="161" t="str">
        <f>IF(T1250="","",'Thông Tin Chung'!$L$3)</f>
        <v/>
      </c>
      <c r="V1250" s="163" t="str">
        <f t="shared" ca="1" si="279"/>
        <v/>
      </c>
      <c r="W1250" s="165"/>
      <c r="X1250" s="155" t="str">
        <f ca="1">IF(C1250="","",IF(OR(D1250&lt;NgayBatDau,D1250&gt;NgayKetThuc),"Ngày tháng phải nằm trong kỳ báo cáo",IF(AND(F1250&lt;&gt;"",COUNTIF(D.3[Tên nhà cung cấp],F1250)=0),"Tên NCC chưa khai báo trong DSNCC",IF(AND(G1250&lt;&gt;"",COUNTIF(D.1[Tên sản phẩm],G1250)=0),"SP này chưa khai báo trong DSSP",""))))</f>
        <v/>
      </c>
      <c r="Y1250" s="23" t="str">
        <f t="shared" ca="1" si="281"/>
        <v/>
      </c>
      <c r="Z1250" s="23" t="str">
        <f t="shared" ca="1" si="282"/>
        <v/>
      </c>
      <c r="AA1250" s="23" t="str">
        <f t="shared" ca="1" si="283"/>
        <v/>
      </c>
    </row>
    <row r="1251" spans="2:27" ht="27.75" customHeight="1" x14ac:dyDescent="0.2">
      <c r="B1251" s="7">
        <f t="shared" si="270"/>
        <v>1248</v>
      </c>
      <c r="C1251" s="7" t="str">
        <f t="shared" ca="1" si="280"/>
        <v/>
      </c>
      <c r="D1251" s="156" t="str">
        <f t="shared" ca="1" si="271"/>
        <v/>
      </c>
      <c r="E1251" s="157" t="str">
        <f t="shared" ca="1" si="272"/>
        <v/>
      </c>
      <c r="F1251" s="158" t="str">
        <f t="shared" ca="1" si="273"/>
        <v/>
      </c>
      <c r="G1251" s="159"/>
      <c r="H1251" s="159" t="str">
        <f>IF(G1251="","",INDEX(D.1[Quy cách],MATCH(G1251,D.1[Tên sản phẩm],0)))</f>
        <v/>
      </c>
      <c r="I1251" s="160" t="str">
        <f>IF(G1251="","",INDEX(D.1[ĐVT],MATCH(G1251,D.1[Tên sản phẩm],0)))</f>
        <v/>
      </c>
      <c r="J1251" s="162" t="str">
        <f>IF(G1251="","",INDEX(D.1[Đơn giá nhập
(Hàng tồn đầu kỳ)],MATCH(G1251,D.1[Tên sản phẩm],0)))</f>
        <v/>
      </c>
      <c r="K1251" s="162" t="str">
        <f t="shared" si="274"/>
        <v/>
      </c>
      <c r="L1251" s="159"/>
      <c r="M1251" s="163" t="str">
        <f t="shared" si="275"/>
        <v/>
      </c>
      <c r="N1251" s="164"/>
      <c r="O1251" s="162"/>
      <c r="P1251" s="163" t="str">
        <f t="shared" si="276"/>
        <v/>
      </c>
      <c r="Q1251" s="164" t="str">
        <f t="shared" ca="1" si="277"/>
        <v/>
      </c>
      <c r="R1251" s="163" t="str">
        <f t="shared" si="278"/>
        <v/>
      </c>
      <c r="S1251" s="163" t="str">
        <f ca="1">IF(AND(C1251&lt;&gt;"",C1251&lt;&gt;OFFSET(C1251,1,0)),SUMIFS(M.1[Giá có thuế],M.1[Số ĐK],C1251),"")</f>
        <v/>
      </c>
      <c r="T1251" s="159"/>
      <c r="U1251" s="161" t="str">
        <f>IF(T1251="","",'Thông Tin Chung'!$L$3)</f>
        <v/>
      </c>
      <c r="V1251" s="163" t="str">
        <f t="shared" ca="1" si="279"/>
        <v/>
      </c>
      <c r="W1251" s="165"/>
      <c r="X1251" s="155" t="str">
        <f ca="1">IF(C1251="","",IF(OR(D1251&lt;NgayBatDau,D1251&gt;NgayKetThuc),"Ngày tháng phải nằm trong kỳ báo cáo",IF(AND(F1251&lt;&gt;"",COUNTIF(D.3[Tên nhà cung cấp],F1251)=0),"Tên NCC chưa khai báo trong DSNCC",IF(AND(G1251&lt;&gt;"",COUNTIF(D.1[Tên sản phẩm],G1251)=0),"SP này chưa khai báo trong DSSP",""))))</f>
        <v/>
      </c>
      <c r="Y1251" s="23" t="str">
        <f t="shared" ca="1" si="281"/>
        <v/>
      </c>
      <c r="Z1251" s="23" t="str">
        <f t="shared" ca="1" si="282"/>
        <v/>
      </c>
      <c r="AA1251" s="23" t="str">
        <f t="shared" ca="1" si="283"/>
        <v/>
      </c>
    </row>
    <row r="1252" spans="2:27" ht="27.75" customHeight="1" x14ac:dyDescent="0.2">
      <c r="B1252" s="7">
        <f t="shared" si="270"/>
        <v>1249</v>
      </c>
      <c r="C1252" s="7" t="str">
        <f t="shared" ca="1" si="280"/>
        <v/>
      </c>
      <c r="D1252" s="156" t="str">
        <f t="shared" ca="1" si="271"/>
        <v/>
      </c>
      <c r="E1252" s="157" t="str">
        <f t="shared" ca="1" si="272"/>
        <v/>
      </c>
      <c r="F1252" s="158" t="str">
        <f t="shared" ca="1" si="273"/>
        <v/>
      </c>
      <c r="G1252" s="159"/>
      <c r="H1252" s="159" t="str">
        <f>IF(G1252="","",INDEX(D.1[Quy cách],MATCH(G1252,D.1[Tên sản phẩm],0)))</f>
        <v/>
      </c>
      <c r="I1252" s="160" t="str">
        <f>IF(G1252="","",INDEX(D.1[ĐVT],MATCH(G1252,D.1[Tên sản phẩm],0)))</f>
        <v/>
      </c>
      <c r="J1252" s="162" t="str">
        <f>IF(G1252="","",INDEX(D.1[Đơn giá nhập
(Hàng tồn đầu kỳ)],MATCH(G1252,D.1[Tên sản phẩm],0)))</f>
        <v/>
      </c>
      <c r="K1252" s="162" t="str">
        <f t="shared" si="274"/>
        <v/>
      </c>
      <c r="L1252" s="159"/>
      <c r="M1252" s="163" t="str">
        <f t="shared" si="275"/>
        <v/>
      </c>
      <c r="N1252" s="164"/>
      <c r="O1252" s="162"/>
      <c r="P1252" s="163" t="str">
        <f t="shared" si="276"/>
        <v/>
      </c>
      <c r="Q1252" s="164" t="str">
        <f t="shared" ca="1" si="277"/>
        <v/>
      </c>
      <c r="R1252" s="163" t="str">
        <f t="shared" si="278"/>
        <v/>
      </c>
      <c r="S1252" s="163" t="str">
        <f ca="1">IF(AND(C1252&lt;&gt;"",C1252&lt;&gt;OFFSET(C1252,1,0)),SUMIFS(M.1[Giá có thuế],M.1[Số ĐK],C1252),"")</f>
        <v/>
      </c>
      <c r="T1252" s="159"/>
      <c r="U1252" s="161" t="str">
        <f>IF(T1252="","",'Thông Tin Chung'!$L$3)</f>
        <v/>
      </c>
      <c r="V1252" s="163" t="str">
        <f t="shared" ca="1" si="279"/>
        <v/>
      </c>
      <c r="W1252" s="165"/>
      <c r="X1252" s="155" t="str">
        <f ca="1">IF(C1252="","",IF(OR(D1252&lt;NgayBatDau,D1252&gt;NgayKetThuc),"Ngày tháng phải nằm trong kỳ báo cáo",IF(AND(F1252&lt;&gt;"",COUNTIF(D.3[Tên nhà cung cấp],F1252)=0),"Tên NCC chưa khai báo trong DSNCC",IF(AND(G1252&lt;&gt;"",COUNTIF(D.1[Tên sản phẩm],G1252)=0),"SP này chưa khai báo trong DSSP",""))))</f>
        <v/>
      </c>
      <c r="Y1252" s="23" t="str">
        <f t="shared" ca="1" si="281"/>
        <v/>
      </c>
      <c r="Z1252" s="23" t="str">
        <f t="shared" ca="1" si="282"/>
        <v/>
      </c>
      <c r="AA1252" s="23" t="str">
        <f t="shared" ca="1" si="283"/>
        <v/>
      </c>
    </row>
    <row r="1253" spans="2:27" ht="27.75" customHeight="1" x14ac:dyDescent="0.2">
      <c r="B1253" s="7">
        <f t="shared" si="270"/>
        <v>1250</v>
      </c>
      <c r="C1253" s="7" t="str">
        <f t="shared" ca="1" si="280"/>
        <v/>
      </c>
      <c r="D1253" s="156" t="str">
        <f t="shared" ca="1" si="271"/>
        <v/>
      </c>
      <c r="E1253" s="157" t="str">
        <f t="shared" ca="1" si="272"/>
        <v/>
      </c>
      <c r="F1253" s="158" t="str">
        <f t="shared" ca="1" si="273"/>
        <v/>
      </c>
      <c r="G1253" s="159"/>
      <c r="H1253" s="159" t="str">
        <f>IF(G1253="","",INDEX(D.1[Quy cách],MATCH(G1253,D.1[Tên sản phẩm],0)))</f>
        <v/>
      </c>
      <c r="I1253" s="160" t="str">
        <f>IF(G1253="","",INDEX(D.1[ĐVT],MATCH(G1253,D.1[Tên sản phẩm],0)))</f>
        <v/>
      </c>
      <c r="J1253" s="162" t="str">
        <f>IF(G1253="","",INDEX(D.1[Đơn giá nhập
(Hàng tồn đầu kỳ)],MATCH(G1253,D.1[Tên sản phẩm],0)))</f>
        <v/>
      </c>
      <c r="K1253" s="162" t="str">
        <f t="shared" si="274"/>
        <v/>
      </c>
      <c r="L1253" s="159"/>
      <c r="M1253" s="163" t="str">
        <f t="shared" si="275"/>
        <v/>
      </c>
      <c r="N1253" s="164"/>
      <c r="O1253" s="162"/>
      <c r="P1253" s="163" t="str">
        <f t="shared" si="276"/>
        <v/>
      </c>
      <c r="Q1253" s="164" t="str">
        <f t="shared" ca="1" si="277"/>
        <v/>
      </c>
      <c r="R1253" s="163" t="str">
        <f t="shared" si="278"/>
        <v/>
      </c>
      <c r="S1253" s="163" t="str">
        <f ca="1">IF(AND(C1253&lt;&gt;"",C1253&lt;&gt;OFFSET(C1253,1,0)),SUMIFS(M.1[Giá có thuế],M.1[Số ĐK],C1253),"")</f>
        <v/>
      </c>
      <c r="T1253" s="159"/>
      <c r="U1253" s="161" t="str">
        <f>IF(T1253="","",'Thông Tin Chung'!$L$3)</f>
        <v/>
      </c>
      <c r="V1253" s="163" t="str">
        <f t="shared" ca="1" si="279"/>
        <v/>
      </c>
      <c r="W1253" s="165"/>
      <c r="X1253" s="155" t="str">
        <f ca="1">IF(C1253="","",IF(OR(D1253&lt;NgayBatDau,D1253&gt;NgayKetThuc),"Ngày tháng phải nằm trong kỳ báo cáo",IF(AND(F1253&lt;&gt;"",COUNTIF(D.3[Tên nhà cung cấp],F1253)=0),"Tên NCC chưa khai báo trong DSNCC",IF(AND(G1253&lt;&gt;"",COUNTIF(D.1[Tên sản phẩm],G1253)=0),"SP này chưa khai báo trong DSSP",""))))</f>
        <v/>
      </c>
      <c r="Y1253" s="23" t="str">
        <f t="shared" ca="1" si="281"/>
        <v/>
      </c>
      <c r="Z1253" s="23" t="str">
        <f t="shared" ca="1" si="282"/>
        <v/>
      </c>
      <c r="AA1253" s="23" t="str">
        <f t="shared" ca="1" si="283"/>
        <v/>
      </c>
    </row>
    <row r="1254" spans="2:27" ht="27.75" customHeight="1" x14ac:dyDescent="0.2">
      <c r="B1254" s="7">
        <f t="shared" si="270"/>
        <v>1251</v>
      </c>
      <c r="C1254" s="7" t="str">
        <f t="shared" ca="1" si="280"/>
        <v/>
      </c>
      <c r="D1254" s="156" t="str">
        <f t="shared" ca="1" si="271"/>
        <v/>
      </c>
      <c r="E1254" s="157" t="str">
        <f t="shared" ca="1" si="272"/>
        <v/>
      </c>
      <c r="F1254" s="158" t="str">
        <f t="shared" ca="1" si="273"/>
        <v/>
      </c>
      <c r="G1254" s="159"/>
      <c r="H1254" s="159" t="str">
        <f>IF(G1254="","",INDEX(D.1[Quy cách],MATCH(G1254,D.1[Tên sản phẩm],0)))</f>
        <v/>
      </c>
      <c r="I1254" s="160" t="str">
        <f>IF(G1254="","",INDEX(D.1[ĐVT],MATCH(G1254,D.1[Tên sản phẩm],0)))</f>
        <v/>
      </c>
      <c r="J1254" s="162" t="str">
        <f>IF(G1254="","",INDEX(D.1[Đơn giá nhập
(Hàng tồn đầu kỳ)],MATCH(G1254,D.1[Tên sản phẩm],0)))</f>
        <v/>
      </c>
      <c r="K1254" s="162" t="str">
        <f t="shared" si="274"/>
        <v/>
      </c>
      <c r="L1254" s="159"/>
      <c r="M1254" s="163" t="str">
        <f t="shared" si="275"/>
        <v/>
      </c>
      <c r="N1254" s="164"/>
      <c r="O1254" s="162"/>
      <c r="P1254" s="163" t="str">
        <f t="shared" si="276"/>
        <v/>
      </c>
      <c r="Q1254" s="164" t="str">
        <f t="shared" ca="1" si="277"/>
        <v/>
      </c>
      <c r="R1254" s="163" t="str">
        <f t="shared" si="278"/>
        <v/>
      </c>
      <c r="S1254" s="163" t="str">
        <f ca="1">IF(AND(C1254&lt;&gt;"",C1254&lt;&gt;OFFSET(C1254,1,0)),SUMIFS(M.1[Giá có thuế],M.1[Số ĐK],C1254),"")</f>
        <v/>
      </c>
      <c r="T1254" s="159"/>
      <c r="U1254" s="161" t="str">
        <f>IF(T1254="","",'Thông Tin Chung'!$L$3)</f>
        <v/>
      </c>
      <c r="V1254" s="163" t="str">
        <f t="shared" ca="1" si="279"/>
        <v/>
      </c>
      <c r="W1254" s="165"/>
      <c r="X1254" s="155" t="str">
        <f ca="1">IF(C1254="","",IF(OR(D1254&lt;NgayBatDau,D1254&gt;NgayKetThuc),"Ngày tháng phải nằm trong kỳ báo cáo",IF(AND(F1254&lt;&gt;"",COUNTIF(D.3[Tên nhà cung cấp],F1254)=0),"Tên NCC chưa khai báo trong DSNCC",IF(AND(G1254&lt;&gt;"",COUNTIF(D.1[Tên sản phẩm],G1254)=0),"SP này chưa khai báo trong DSSP",""))))</f>
        <v/>
      </c>
      <c r="Y1254" s="23" t="str">
        <f t="shared" ca="1" si="281"/>
        <v/>
      </c>
      <c r="Z1254" s="23" t="str">
        <f t="shared" ca="1" si="282"/>
        <v/>
      </c>
      <c r="AA1254" s="23" t="str">
        <f t="shared" ca="1" si="283"/>
        <v/>
      </c>
    </row>
    <row r="1255" spans="2:27" ht="27.75" customHeight="1" x14ac:dyDescent="0.2">
      <c r="B1255" s="7">
        <f t="shared" si="270"/>
        <v>1252</v>
      </c>
      <c r="C1255" s="7" t="str">
        <f t="shared" ca="1" si="280"/>
        <v/>
      </c>
      <c r="D1255" s="156" t="str">
        <f t="shared" ca="1" si="271"/>
        <v/>
      </c>
      <c r="E1255" s="157" t="str">
        <f t="shared" ca="1" si="272"/>
        <v/>
      </c>
      <c r="F1255" s="158" t="str">
        <f t="shared" ca="1" si="273"/>
        <v/>
      </c>
      <c r="G1255" s="159"/>
      <c r="H1255" s="159" t="str">
        <f>IF(G1255="","",INDEX(D.1[Quy cách],MATCH(G1255,D.1[Tên sản phẩm],0)))</f>
        <v/>
      </c>
      <c r="I1255" s="160" t="str">
        <f>IF(G1255="","",INDEX(D.1[ĐVT],MATCH(G1255,D.1[Tên sản phẩm],0)))</f>
        <v/>
      </c>
      <c r="J1255" s="162" t="str">
        <f>IF(G1255="","",INDEX(D.1[Đơn giá nhập
(Hàng tồn đầu kỳ)],MATCH(G1255,D.1[Tên sản phẩm],0)))</f>
        <v/>
      </c>
      <c r="K1255" s="162" t="str">
        <f t="shared" si="274"/>
        <v/>
      </c>
      <c r="L1255" s="159"/>
      <c r="M1255" s="163" t="str">
        <f t="shared" si="275"/>
        <v/>
      </c>
      <c r="N1255" s="164"/>
      <c r="O1255" s="162"/>
      <c r="P1255" s="163" t="str">
        <f t="shared" si="276"/>
        <v/>
      </c>
      <c r="Q1255" s="164" t="str">
        <f t="shared" ca="1" si="277"/>
        <v/>
      </c>
      <c r="R1255" s="163" t="str">
        <f t="shared" si="278"/>
        <v/>
      </c>
      <c r="S1255" s="163" t="str">
        <f ca="1">IF(AND(C1255&lt;&gt;"",C1255&lt;&gt;OFFSET(C1255,1,0)),SUMIFS(M.1[Giá có thuế],M.1[Số ĐK],C1255),"")</f>
        <v/>
      </c>
      <c r="T1255" s="159"/>
      <c r="U1255" s="161" t="str">
        <f>IF(T1255="","",'Thông Tin Chung'!$L$3)</f>
        <v/>
      </c>
      <c r="V1255" s="163" t="str">
        <f t="shared" ca="1" si="279"/>
        <v/>
      </c>
      <c r="W1255" s="165"/>
      <c r="X1255" s="155" t="str">
        <f ca="1">IF(C1255="","",IF(OR(D1255&lt;NgayBatDau,D1255&gt;NgayKetThuc),"Ngày tháng phải nằm trong kỳ báo cáo",IF(AND(F1255&lt;&gt;"",COUNTIF(D.3[Tên nhà cung cấp],F1255)=0),"Tên NCC chưa khai báo trong DSNCC",IF(AND(G1255&lt;&gt;"",COUNTIF(D.1[Tên sản phẩm],G1255)=0),"SP này chưa khai báo trong DSSP",""))))</f>
        <v/>
      </c>
      <c r="Y1255" s="23" t="str">
        <f t="shared" ca="1" si="281"/>
        <v/>
      </c>
      <c r="Z1255" s="23" t="str">
        <f t="shared" ca="1" si="282"/>
        <v/>
      </c>
      <c r="AA1255" s="23" t="str">
        <f t="shared" ca="1" si="283"/>
        <v/>
      </c>
    </row>
    <row r="1256" spans="2:27" ht="27.75" customHeight="1" x14ac:dyDescent="0.2">
      <c r="B1256" s="7">
        <f t="shared" si="270"/>
        <v>1253</v>
      </c>
      <c r="C1256" s="7" t="str">
        <f t="shared" ca="1" si="280"/>
        <v/>
      </c>
      <c r="D1256" s="156" t="str">
        <f t="shared" ca="1" si="271"/>
        <v/>
      </c>
      <c r="E1256" s="157" t="str">
        <f t="shared" ca="1" si="272"/>
        <v/>
      </c>
      <c r="F1256" s="158" t="str">
        <f t="shared" ca="1" si="273"/>
        <v/>
      </c>
      <c r="G1256" s="159"/>
      <c r="H1256" s="159" t="str">
        <f>IF(G1256="","",INDEX(D.1[Quy cách],MATCH(G1256,D.1[Tên sản phẩm],0)))</f>
        <v/>
      </c>
      <c r="I1256" s="160" t="str">
        <f>IF(G1256="","",INDEX(D.1[ĐVT],MATCH(G1256,D.1[Tên sản phẩm],0)))</f>
        <v/>
      </c>
      <c r="J1256" s="162" t="str">
        <f>IF(G1256="","",INDEX(D.1[Đơn giá nhập
(Hàng tồn đầu kỳ)],MATCH(G1256,D.1[Tên sản phẩm],0)))</f>
        <v/>
      </c>
      <c r="K1256" s="162" t="str">
        <f t="shared" si="274"/>
        <v/>
      </c>
      <c r="L1256" s="159"/>
      <c r="M1256" s="163" t="str">
        <f t="shared" si="275"/>
        <v/>
      </c>
      <c r="N1256" s="164"/>
      <c r="O1256" s="162"/>
      <c r="P1256" s="163" t="str">
        <f t="shared" si="276"/>
        <v/>
      </c>
      <c r="Q1256" s="164" t="str">
        <f t="shared" ca="1" si="277"/>
        <v/>
      </c>
      <c r="R1256" s="163" t="str">
        <f t="shared" si="278"/>
        <v/>
      </c>
      <c r="S1256" s="163" t="str">
        <f ca="1">IF(AND(C1256&lt;&gt;"",C1256&lt;&gt;OFFSET(C1256,1,0)),SUMIFS(M.1[Giá có thuế],M.1[Số ĐK],C1256),"")</f>
        <v/>
      </c>
      <c r="T1256" s="159"/>
      <c r="U1256" s="161" t="str">
        <f>IF(T1256="","",'Thông Tin Chung'!$L$3)</f>
        <v/>
      </c>
      <c r="V1256" s="163" t="str">
        <f t="shared" ca="1" si="279"/>
        <v/>
      </c>
      <c r="W1256" s="165"/>
      <c r="X1256" s="155" t="str">
        <f ca="1">IF(C1256="","",IF(OR(D1256&lt;NgayBatDau,D1256&gt;NgayKetThuc),"Ngày tháng phải nằm trong kỳ báo cáo",IF(AND(F1256&lt;&gt;"",COUNTIF(D.3[Tên nhà cung cấp],F1256)=0),"Tên NCC chưa khai báo trong DSNCC",IF(AND(G1256&lt;&gt;"",COUNTIF(D.1[Tên sản phẩm],G1256)=0),"SP này chưa khai báo trong DSSP",""))))</f>
        <v/>
      </c>
      <c r="Y1256" s="23" t="str">
        <f t="shared" ca="1" si="281"/>
        <v/>
      </c>
      <c r="Z1256" s="23" t="str">
        <f t="shared" ca="1" si="282"/>
        <v/>
      </c>
      <c r="AA1256" s="23" t="str">
        <f t="shared" ca="1" si="283"/>
        <v/>
      </c>
    </row>
    <row r="1257" spans="2:27" ht="27.75" customHeight="1" x14ac:dyDescent="0.2">
      <c r="B1257" s="7">
        <f t="shared" si="270"/>
        <v>1254</v>
      </c>
      <c r="C1257" s="7" t="str">
        <f t="shared" ca="1" si="280"/>
        <v/>
      </c>
      <c r="D1257" s="156" t="str">
        <f t="shared" ca="1" si="271"/>
        <v/>
      </c>
      <c r="E1257" s="157" t="str">
        <f t="shared" ca="1" si="272"/>
        <v/>
      </c>
      <c r="F1257" s="158" t="str">
        <f t="shared" ca="1" si="273"/>
        <v/>
      </c>
      <c r="G1257" s="159"/>
      <c r="H1257" s="159" t="str">
        <f>IF(G1257="","",INDEX(D.1[Quy cách],MATCH(G1257,D.1[Tên sản phẩm],0)))</f>
        <v/>
      </c>
      <c r="I1257" s="160" t="str">
        <f>IF(G1257="","",INDEX(D.1[ĐVT],MATCH(G1257,D.1[Tên sản phẩm],0)))</f>
        <v/>
      </c>
      <c r="J1257" s="162" t="str">
        <f>IF(G1257="","",INDEX(D.1[Đơn giá nhập
(Hàng tồn đầu kỳ)],MATCH(G1257,D.1[Tên sản phẩm],0)))</f>
        <v/>
      </c>
      <c r="K1257" s="162" t="str">
        <f t="shared" si="274"/>
        <v/>
      </c>
      <c r="L1257" s="159"/>
      <c r="M1257" s="163" t="str">
        <f t="shared" si="275"/>
        <v/>
      </c>
      <c r="N1257" s="164"/>
      <c r="O1257" s="162"/>
      <c r="P1257" s="163" t="str">
        <f t="shared" si="276"/>
        <v/>
      </c>
      <c r="Q1257" s="164" t="str">
        <f t="shared" ca="1" si="277"/>
        <v/>
      </c>
      <c r="R1257" s="163" t="str">
        <f t="shared" si="278"/>
        <v/>
      </c>
      <c r="S1257" s="163" t="str">
        <f ca="1">IF(AND(C1257&lt;&gt;"",C1257&lt;&gt;OFFSET(C1257,1,0)),SUMIFS(M.1[Giá có thuế],M.1[Số ĐK],C1257),"")</f>
        <v/>
      </c>
      <c r="T1257" s="159"/>
      <c r="U1257" s="161" t="str">
        <f>IF(T1257="","",'Thông Tin Chung'!$L$3)</f>
        <v/>
      </c>
      <c r="V1257" s="163" t="str">
        <f t="shared" ca="1" si="279"/>
        <v/>
      </c>
      <c r="W1257" s="165"/>
      <c r="X1257" s="155" t="str">
        <f ca="1">IF(C1257="","",IF(OR(D1257&lt;NgayBatDau,D1257&gt;NgayKetThuc),"Ngày tháng phải nằm trong kỳ báo cáo",IF(AND(F1257&lt;&gt;"",COUNTIF(D.3[Tên nhà cung cấp],F1257)=0),"Tên NCC chưa khai báo trong DSNCC",IF(AND(G1257&lt;&gt;"",COUNTIF(D.1[Tên sản phẩm],G1257)=0),"SP này chưa khai báo trong DSSP",""))))</f>
        <v/>
      </c>
      <c r="Y1257" s="23" t="str">
        <f t="shared" ca="1" si="281"/>
        <v/>
      </c>
      <c r="Z1257" s="23" t="str">
        <f t="shared" ca="1" si="282"/>
        <v/>
      </c>
      <c r="AA1257" s="23" t="str">
        <f t="shared" ca="1" si="283"/>
        <v/>
      </c>
    </row>
    <row r="1258" spans="2:27" ht="27.75" customHeight="1" x14ac:dyDescent="0.2">
      <c r="B1258" s="7">
        <f t="shared" si="270"/>
        <v>1255</v>
      </c>
      <c r="C1258" s="7" t="str">
        <f t="shared" ca="1" si="280"/>
        <v/>
      </c>
      <c r="D1258" s="156" t="str">
        <f t="shared" ca="1" si="271"/>
        <v/>
      </c>
      <c r="E1258" s="157" t="str">
        <f t="shared" ca="1" si="272"/>
        <v/>
      </c>
      <c r="F1258" s="158" t="str">
        <f t="shared" ca="1" si="273"/>
        <v/>
      </c>
      <c r="G1258" s="159"/>
      <c r="H1258" s="159" t="str">
        <f>IF(G1258="","",INDEX(D.1[Quy cách],MATCH(G1258,D.1[Tên sản phẩm],0)))</f>
        <v/>
      </c>
      <c r="I1258" s="160" t="str">
        <f>IF(G1258="","",INDEX(D.1[ĐVT],MATCH(G1258,D.1[Tên sản phẩm],0)))</f>
        <v/>
      </c>
      <c r="J1258" s="162" t="str">
        <f>IF(G1258="","",INDEX(D.1[Đơn giá nhập
(Hàng tồn đầu kỳ)],MATCH(G1258,D.1[Tên sản phẩm],0)))</f>
        <v/>
      </c>
      <c r="K1258" s="162" t="str">
        <f t="shared" si="274"/>
        <v/>
      </c>
      <c r="L1258" s="159"/>
      <c r="M1258" s="163" t="str">
        <f t="shared" si="275"/>
        <v/>
      </c>
      <c r="N1258" s="164"/>
      <c r="O1258" s="162"/>
      <c r="P1258" s="163" t="str">
        <f t="shared" si="276"/>
        <v/>
      </c>
      <c r="Q1258" s="164" t="str">
        <f t="shared" ca="1" si="277"/>
        <v/>
      </c>
      <c r="R1258" s="163" t="str">
        <f t="shared" si="278"/>
        <v/>
      </c>
      <c r="S1258" s="163" t="str">
        <f ca="1">IF(AND(C1258&lt;&gt;"",C1258&lt;&gt;OFFSET(C1258,1,0)),SUMIFS(M.1[Giá có thuế],M.1[Số ĐK],C1258),"")</f>
        <v/>
      </c>
      <c r="T1258" s="159"/>
      <c r="U1258" s="161" t="str">
        <f>IF(T1258="","",'Thông Tin Chung'!$L$3)</f>
        <v/>
      </c>
      <c r="V1258" s="163" t="str">
        <f t="shared" ca="1" si="279"/>
        <v/>
      </c>
      <c r="W1258" s="165"/>
      <c r="X1258" s="155" t="str">
        <f ca="1">IF(C1258="","",IF(OR(D1258&lt;NgayBatDau,D1258&gt;NgayKetThuc),"Ngày tháng phải nằm trong kỳ báo cáo",IF(AND(F1258&lt;&gt;"",COUNTIF(D.3[Tên nhà cung cấp],F1258)=0),"Tên NCC chưa khai báo trong DSNCC",IF(AND(G1258&lt;&gt;"",COUNTIF(D.1[Tên sản phẩm],G1258)=0),"SP này chưa khai báo trong DSSP",""))))</f>
        <v/>
      </c>
      <c r="Y1258" s="23" t="str">
        <f t="shared" ca="1" si="281"/>
        <v/>
      </c>
      <c r="Z1258" s="23" t="str">
        <f t="shared" ca="1" si="282"/>
        <v/>
      </c>
      <c r="AA1258" s="23" t="str">
        <f t="shared" ca="1" si="283"/>
        <v/>
      </c>
    </row>
    <row r="1259" spans="2:27" ht="27.75" customHeight="1" x14ac:dyDescent="0.2">
      <c r="B1259" s="7">
        <f t="shared" si="270"/>
        <v>1256</v>
      </c>
      <c r="C1259" s="7" t="str">
        <f t="shared" ca="1" si="280"/>
        <v/>
      </c>
      <c r="D1259" s="156" t="str">
        <f t="shared" ca="1" si="271"/>
        <v/>
      </c>
      <c r="E1259" s="157" t="str">
        <f t="shared" ca="1" si="272"/>
        <v/>
      </c>
      <c r="F1259" s="158" t="str">
        <f t="shared" ca="1" si="273"/>
        <v/>
      </c>
      <c r="G1259" s="159"/>
      <c r="H1259" s="159" t="str">
        <f>IF(G1259="","",INDEX(D.1[Quy cách],MATCH(G1259,D.1[Tên sản phẩm],0)))</f>
        <v/>
      </c>
      <c r="I1259" s="160" t="str">
        <f>IF(G1259="","",INDEX(D.1[ĐVT],MATCH(G1259,D.1[Tên sản phẩm],0)))</f>
        <v/>
      </c>
      <c r="J1259" s="162" t="str">
        <f>IF(G1259="","",INDEX(D.1[Đơn giá nhập
(Hàng tồn đầu kỳ)],MATCH(G1259,D.1[Tên sản phẩm],0)))</f>
        <v/>
      </c>
      <c r="K1259" s="162" t="str">
        <f t="shared" si="274"/>
        <v/>
      </c>
      <c r="L1259" s="159"/>
      <c r="M1259" s="163" t="str">
        <f t="shared" si="275"/>
        <v/>
      </c>
      <c r="N1259" s="164"/>
      <c r="O1259" s="162"/>
      <c r="P1259" s="163" t="str">
        <f t="shared" si="276"/>
        <v/>
      </c>
      <c r="Q1259" s="164" t="str">
        <f t="shared" ca="1" si="277"/>
        <v/>
      </c>
      <c r="R1259" s="163" t="str">
        <f t="shared" si="278"/>
        <v/>
      </c>
      <c r="S1259" s="163" t="str">
        <f ca="1">IF(AND(C1259&lt;&gt;"",C1259&lt;&gt;OFFSET(C1259,1,0)),SUMIFS(M.1[Giá có thuế],M.1[Số ĐK],C1259),"")</f>
        <v/>
      </c>
      <c r="T1259" s="159"/>
      <c r="U1259" s="161" t="str">
        <f>IF(T1259="","",'Thông Tin Chung'!$L$3)</f>
        <v/>
      </c>
      <c r="V1259" s="163" t="str">
        <f t="shared" ca="1" si="279"/>
        <v/>
      </c>
      <c r="W1259" s="165"/>
      <c r="X1259" s="155" t="str">
        <f ca="1">IF(C1259="","",IF(OR(D1259&lt;NgayBatDau,D1259&gt;NgayKetThuc),"Ngày tháng phải nằm trong kỳ báo cáo",IF(AND(F1259&lt;&gt;"",COUNTIF(D.3[Tên nhà cung cấp],F1259)=0),"Tên NCC chưa khai báo trong DSNCC",IF(AND(G1259&lt;&gt;"",COUNTIF(D.1[Tên sản phẩm],G1259)=0),"SP này chưa khai báo trong DSSP",""))))</f>
        <v/>
      </c>
      <c r="Y1259" s="23" t="str">
        <f t="shared" ca="1" si="281"/>
        <v/>
      </c>
      <c r="Z1259" s="23" t="str">
        <f t="shared" ca="1" si="282"/>
        <v/>
      </c>
      <c r="AA1259" s="23" t="str">
        <f t="shared" ca="1" si="283"/>
        <v/>
      </c>
    </row>
    <row r="1260" spans="2:27" ht="27.75" customHeight="1" x14ac:dyDescent="0.2">
      <c r="B1260" s="7">
        <f t="shared" si="270"/>
        <v>1257</v>
      </c>
      <c r="C1260" s="7" t="str">
        <f t="shared" ca="1" si="280"/>
        <v/>
      </c>
      <c r="D1260" s="156" t="str">
        <f t="shared" ca="1" si="271"/>
        <v/>
      </c>
      <c r="E1260" s="157" t="str">
        <f t="shared" ca="1" si="272"/>
        <v/>
      </c>
      <c r="F1260" s="158" t="str">
        <f t="shared" ca="1" si="273"/>
        <v/>
      </c>
      <c r="G1260" s="159"/>
      <c r="H1260" s="159" t="str">
        <f>IF(G1260="","",INDEX(D.1[Quy cách],MATCH(G1260,D.1[Tên sản phẩm],0)))</f>
        <v/>
      </c>
      <c r="I1260" s="160" t="str">
        <f>IF(G1260="","",INDEX(D.1[ĐVT],MATCH(G1260,D.1[Tên sản phẩm],0)))</f>
        <v/>
      </c>
      <c r="J1260" s="162" t="str">
        <f>IF(G1260="","",INDEX(D.1[Đơn giá nhập
(Hàng tồn đầu kỳ)],MATCH(G1260,D.1[Tên sản phẩm],0)))</f>
        <v/>
      </c>
      <c r="K1260" s="162" t="str">
        <f t="shared" si="274"/>
        <v/>
      </c>
      <c r="L1260" s="159"/>
      <c r="M1260" s="163" t="str">
        <f t="shared" si="275"/>
        <v/>
      </c>
      <c r="N1260" s="164"/>
      <c r="O1260" s="162"/>
      <c r="P1260" s="163" t="str">
        <f t="shared" si="276"/>
        <v/>
      </c>
      <c r="Q1260" s="164" t="str">
        <f t="shared" ca="1" si="277"/>
        <v/>
      </c>
      <c r="R1260" s="163" t="str">
        <f t="shared" si="278"/>
        <v/>
      </c>
      <c r="S1260" s="163" t="str">
        <f ca="1">IF(AND(C1260&lt;&gt;"",C1260&lt;&gt;OFFSET(C1260,1,0)),SUMIFS(M.1[Giá có thuế],M.1[Số ĐK],C1260),"")</f>
        <v/>
      </c>
      <c r="T1260" s="159"/>
      <c r="U1260" s="161" t="str">
        <f>IF(T1260="","",'Thông Tin Chung'!$L$3)</f>
        <v/>
      </c>
      <c r="V1260" s="163" t="str">
        <f t="shared" ca="1" si="279"/>
        <v/>
      </c>
      <c r="W1260" s="165"/>
      <c r="X1260" s="155" t="str">
        <f ca="1">IF(C1260="","",IF(OR(D1260&lt;NgayBatDau,D1260&gt;NgayKetThuc),"Ngày tháng phải nằm trong kỳ báo cáo",IF(AND(F1260&lt;&gt;"",COUNTIF(D.3[Tên nhà cung cấp],F1260)=0),"Tên NCC chưa khai báo trong DSNCC",IF(AND(G1260&lt;&gt;"",COUNTIF(D.1[Tên sản phẩm],G1260)=0),"SP này chưa khai báo trong DSSP",""))))</f>
        <v/>
      </c>
      <c r="Y1260" s="23" t="str">
        <f t="shared" ca="1" si="281"/>
        <v/>
      </c>
      <c r="Z1260" s="23" t="str">
        <f t="shared" ca="1" si="282"/>
        <v/>
      </c>
      <c r="AA1260" s="23" t="str">
        <f t="shared" ca="1" si="283"/>
        <v/>
      </c>
    </row>
    <row r="1261" spans="2:27" ht="27.75" customHeight="1" x14ac:dyDescent="0.2">
      <c r="B1261" s="7">
        <f t="shared" si="270"/>
        <v>1258</v>
      </c>
      <c r="C1261" s="7" t="str">
        <f t="shared" ca="1" si="280"/>
        <v/>
      </c>
      <c r="D1261" s="156" t="str">
        <f t="shared" ca="1" si="271"/>
        <v/>
      </c>
      <c r="E1261" s="157" t="str">
        <f t="shared" ca="1" si="272"/>
        <v/>
      </c>
      <c r="F1261" s="158" t="str">
        <f t="shared" ca="1" si="273"/>
        <v/>
      </c>
      <c r="G1261" s="159"/>
      <c r="H1261" s="159" t="str">
        <f>IF(G1261="","",INDEX(D.1[Quy cách],MATCH(G1261,D.1[Tên sản phẩm],0)))</f>
        <v/>
      </c>
      <c r="I1261" s="160" t="str">
        <f>IF(G1261="","",INDEX(D.1[ĐVT],MATCH(G1261,D.1[Tên sản phẩm],0)))</f>
        <v/>
      </c>
      <c r="J1261" s="162" t="str">
        <f>IF(G1261="","",INDEX(D.1[Đơn giá nhập
(Hàng tồn đầu kỳ)],MATCH(G1261,D.1[Tên sản phẩm],0)))</f>
        <v/>
      </c>
      <c r="K1261" s="162" t="str">
        <f t="shared" si="274"/>
        <v/>
      </c>
      <c r="L1261" s="159"/>
      <c r="M1261" s="163" t="str">
        <f t="shared" si="275"/>
        <v/>
      </c>
      <c r="N1261" s="164"/>
      <c r="O1261" s="162"/>
      <c r="P1261" s="163" t="str">
        <f t="shared" si="276"/>
        <v/>
      </c>
      <c r="Q1261" s="164" t="str">
        <f t="shared" ca="1" si="277"/>
        <v/>
      </c>
      <c r="R1261" s="163" t="str">
        <f t="shared" si="278"/>
        <v/>
      </c>
      <c r="S1261" s="163" t="str">
        <f ca="1">IF(AND(C1261&lt;&gt;"",C1261&lt;&gt;OFFSET(C1261,1,0)),SUMIFS(M.1[Giá có thuế],M.1[Số ĐK],C1261),"")</f>
        <v/>
      </c>
      <c r="T1261" s="159"/>
      <c r="U1261" s="161" t="str">
        <f>IF(T1261="","",'Thông Tin Chung'!$L$3)</f>
        <v/>
      </c>
      <c r="V1261" s="163" t="str">
        <f t="shared" ca="1" si="279"/>
        <v/>
      </c>
      <c r="W1261" s="165"/>
      <c r="X1261" s="155" t="str">
        <f ca="1">IF(C1261="","",IF(OR(D1261&lt;NgayBatDau,D1261&gt;NgayKetThuc),"Ngày tháng phải nằm trong kỳ báo cáo",IF(AND(F1261&lt;&gt;"",COUNTIF(D.3[Tên nhà cung cấp],F1261)=0),"Tên NCC chưa khai báo trong DSNCC",IF(AND(G1261&lt;&gt;"",COUNTIF(D.1[Tên sản phẩm],G1261)=0),"SP này chưa khai báo trong DSSP",""))))</f>
        <v/>
      </c>
      <c r="Y1261" s="23" t="str">
        <f t="shared" ca="1" si="281"/>
        <v/>
      </c>
      <c r="Z1261" s="23" t="str">
        <f t="shared" ca="1" si="282"/>
        <v/>
      </c>
      <c r="AA1261" s="23" t="str">
        <f t="shared" ca="1" si="283"/>
        <v/>
      </c>
    </row>
    <row r="1262" spans="2:27" ht="27.75" customHeight="1" x14ac:dyDescent="0.2">
      <c r="B1262" s="7">
        <f t="shared" si="270"/>
        <v>1259</v>
      </c>
      <c r="C1262" s="7" t="str">
        <f t="shared" ca="1" si="280"/>
        <v/>
      </c>
      <c r="D1262" s="156" t="str">
        <f t="shared" ca="1" si="271"/>
        <v/>
      </c>
      <c r="E1262" s="157" t="str">
        <f t="shared" ca="1" si="272"/>
        <v/>
      </c>
      <c r="F1262" s="158" t="str">
        <f t="shared" ca="1" si="273"/>
        <v/>
      </c>
      <c r="G1262" s="159"/>
      <c r="H1262" s="159" t="str">
        <f>IF(G1262="","",INDEX(D.1[Quy cách],MATCH(G1262,D.1[Tên sản phẩm],0)))</f>
        <v/>
      </c>
      <c r="I1262" s="160" t="str">
        <f>IF(G1262="","",INDEX(D.1[ĐVT],MATCH(G1262,D.1[Tên sản phẩm],0)))</f>
        <v/>
      </c>
      <c r="J1262" s="162" t="str">
        <f>IF(G1262="","",INDEX(D.1[Đơn giá nhập
(Hàng tồn đầu kỳ)],MATCH(G1262,D.1[Tên sản phẩm],0)))</f>
        <v/>
      </c>
      <c r="K1262" s="162" t="str">
        <f t="shared" si="274"/>
        <v/>
      </c>
      <c r="L1262" s="159"/>
      <c r="M1262" s="163" t="str">
        <f t="shared" si="275"/>
        <v/>
      </c>
      <c r="N1262" s="164"/>
      <c r="O1262" s="162"/>
      <c r="P1262" s="163" t="str">
        <f t="shared" si="276"/>
        <v/>
      </c>
      <c r="Q1262" s="164" t="str">
        <f t="shared" ca="1" si="277"/>
        <v/>
      </c>
      <c r="R1262" s="163" t="str">
        <f t="shared" si="278"/>
        <v/>
      </c>
      <c r="S1262" s="163" t="str">
        <f ca="1">IF(AND(C1262&lt;&gt;"",C1262&lt;&gt;OFFSET(C1262,1,0)),SUMIFS(M.1[Giá có thuế],M.1[Số ĐK],C1262),"")</f>
        <v/>
      </c>
      <c r="T1262" s="159"/>
      <c r="U1262" s="161" t="str">
        <f>IF(T1262="","",'Thông Tin Chung'!$L$3)</f>
        <v/>
      </c>
      <c r="V1262" s="163" t="str">
        <f t="shared" ca="1" si="279"/>
        <v/>
      </c>
      <c r="W1262" s="165"/>
      <c r="X1262" s="155" t="str">
        <f ca="1">IF(C1262="","",IF(OR(D1262&lt;NgayBatDau,D1262&gt;NgayKetThuc),"Ngày tháng phải nằm trong kỳ báo cáo",IF(AND(F1262&lt;&gt;"",COUNTIF(D.3[Tên nhà cung cấp],F1262)=0),"Tên NCC chưa khai báo trong DSNCC",IF(AND(G1262&lt;&gt;"",COUNTIF(D.1[Tên sản phẩm],G1262)=0),"SP này chưa khai báo trong DSSP",""))))</f>
        <v/>
      </c>
      <c r="Y1262" s="23" t="str">
        <f t="shared" ca="1" si="281"/>
        <v/>
      </c>
      <c r="Z1262" s="23" t="str">
        <f t="shared" ca="1" si="282"/>
        <v/>
      </c>
      <c r="AA1262" s="23" t="str">
        <f t="shared" ca="1" si="283"/>
        <v/>
      </c>
    </row>
    <row r="1263" spans="2:27" ht="27.75" customHeight="1" x14ac:dyDescent="0.2">
      <c r="B1263" s="7">
        <f t="shared" si="270"/>
        <v>1260</v>
      </c>
      <c r="C1263" s="7" t="str">
        <f t="shared" ca="1" si="280"/>
        <v/>
      </c>
      <c r="D1263" s="156" t="str">
        <f t="shared" ca="1" si="271"/>
        <v/>
      </c>
      <c r="E1263" s="157" t="str">
        <f t="shared" ca="1" si="272"/>
        <v/>
      </c>
      <c r="F1263" s="158" t="str">
        <f t="shared" ca="1" si="273"/>
        <v/>
      </c>
      <c r="G1263" s="159"/>
      <c r="H1263" s="159" t="str">
        <f>IF(G1263="","",INDEX(D.1[Quy cách],MATCH(G1263,D.1[Tên sản phẩm],0)))</f>
        <v/>
      </c>
      <c r="I1263" s="160" t="str">
        <f>IF(G1263="","",INDEX(D.1[ĐVT],MATCH(G1263,D.1[Tên sản phẩm],0)))</f>
        <v/>
      </c>
      <c r="J1263" s="162" t="str">
        <f>IF(G1263="","",INDEX(D.1[Đơn giá nhập
(Hàng tồn đầu kỳ)],MATCH(G1263,D.1[Tên sản phẩm],0)))</f>
        <v/>
      </c>
      <c r="K1263" s="162" t="str">
        <f t="shared" si="274"/>
        <v/>
      </c>
      <c r="L1263" s="159"/>
      <c r="M1263" s="163" t="str">
        <f t="shared" si="275"/>
        <v/>
      </c>
      <c r="N1263" s="164"/>
      <c r="O1263" s="162"/>
      <c r="P1263" s="163" t="str">
        <f t="shared" si="276"/>
        <v/>
      </c>
      <c r="Q1263" s="164" t="str">
        <f t="shared" ca="1" si="277"/>
        <v/>
      </c>
      <c r="R1263" s="163" t="str">
        <f t="shared" si="278"/>
        <v/>
      </c>
      <c r="S1263" s="163" t="str">
        <f ca="1">IF(AND(C1263&lt;&gt;"",C1263&lt;&gt;OFFSET(C1263,1,0)),SUMIFS(M.1[Giá có thuế],M.1[Số ĐK],C1263),"")</f>
        <v/>
      </c>
      <c r="T1263" s="159"/>
      <c r="U1263" s="161" t="str">
        <f>IF(T1263="","",'Thông Tin Chung'!$L$3)</f>
        <v/>
      </c>
      <c r="V1263" s="163" t="str">
        <f t="shared" ca="1" si="279"/>
        <v/>
      </c>
      <c r="W1263" s="165"/>
      <c r="X1263" s="155" t="str">
        <f ca="1">IF(C1263="","",IF(OR(D1263&lt;NgayBatDau,D1263&gt;NgayKetThuc),"Ngày tháng phải nằm trong kỳ báo cáo",IF(AND(F1263&lt;&gt;"",COUNTIF(D.3[Tên nhà cung cấp],F1263)=0),"Tên NCC chưa khai báo trong DSNCC",IF(AND(G1263&lt;&gt;"",COUNTIF(D.1[Tên sản phẩm],G1263)=0),"SP này chưa khai báo trong DSSP",""))))</f>
        <v/>
      </c>
      <c r="Y1263" s="23" t="str">
        <f t="shared" ca="1" si="281"/>
        <v/>
      </c>
      <c r="Z1263" s="23" t="str">
        <f t="shared" ca="1" si="282"/>
        <v/>
      </c>
      <c r="AA1263" s="23" t="str">
        <f t="shared" ca="1" si="283"/>
        <v/>
      </c>
    </row>
    <row r="1264" spans="2:27" ht="27.75" customHeight="1" x14ac:dyDescent="0.2">
      <c r="B1264" s="7">
        <f t="shared" si="270"/>
        <v>1261</v>
      </c>
      <c r="C1264" s="7" t="str">
        <f t="shared" ca="1" si="280"/>
        <v/>
      </c>
      <c r="D1264" s="156" t="str">
        <f t="shared" ca="1" si="271"/>
        <v/>
      </c>
      <c r="E1264" s="157" t="str">
        <f t="shared" ca="1" si="272"/>
        <v/>
      </c>
      <c r="F1264" s="158" t="str">
        <f t="shared" ca="1" si="273"/>
        <v/>
      </c>
      <c r="G1264" s="159"/>
      <c r="H1264" s="159" t="str">
        <f>IF(G1264="","",INDEX(D.1[Quy cách],MATCH(G1264,D.1[Tên sản phẩm],0)))</f>
        <v/>
      </c>
      <c r="I1264" s="160" t="str">
        <f>IF(G1264="","",INDEX(D.1[ĐVT],MATCH(G1264,D.1[Tên sản phẩm],0)))</f>
        <v/>
      </c>
      <c r="J1264" s="162" t="str">
        <f>IF(G1264="","",INDEX(D.1[Đơn giá nhập
(Hàng tồn đầu kỳ)],MATCH(G1264,D.1[Tên sản phẩm],0)))</f>
        <v/>
      </c>
      <c r="K1264" s="162" t="str">
        <f t="shared" si="274"/>
        <v/>
      </c>
      <c r="L1264" s="159"/>
      <c r="M1264" s="163" t="str">
        <f t="shared" si="275"/>
        <v/>
      </c>
      <c r="N1264" s="164"/>
      <c r="O1264" s="162"/>
      <c r="P1264" s="163" t="str">
        <f t="shared" si="276"/>
        <v/>
      </c>
      <c r="Q1264" s="164" t="str">
        <f t="shared" ca="1" si="277"/>
        <v/>
      </c>
      <c r="R1264" s="163" t="str">
        <f t="shared" si="278"/>
        <v/>
      </c>
      <c r="S1264" s="163" t="str">
        <f ca="1">IF(AND(C1264&lt;&gt;"",C1264&lt;&gt;OFFSET(C1264,1,0)),SUMIFS(M.1[Giá có thuế],M.1[Số ĐK],C1264),"")</f>
        <v/>
      </c>
      <c r="T1264" s="159"/>
      <c r="U1264" s="161" t="str">
        <f>IF(T1264="","",'Thông Tin Chung'!$L$3)</f>
        <v/>
      </c>
      <c r="V1264" s="163" t="str">
        <f t="shared" ca="1" si="279"/>
        <v/>
      </c>
      <c r="W1264" s="165"/>
      <c r="X1264" s="155" t="str">
        <f ca="1">IF(C1264="","",IF(OR(D1264&lt;NgayBatDau,D1264&gt;NgayKetThuc),"Ngày tháng phải nằm trong kỳ báo cáo",IF(AND(F1264&lt;&gt;"",COUNTIF(D.3[Tên nhà cung cấp],F1264)=0),"Tên NCC chưa khai báo trong DSNCC",IF(AND(G1264&lt;&gt;"",COUNTIF(D.1[Tên sản phẩm],G1264)=0),"SP này chưa khai báo trong DSSP",""))))</f>
        <v/>
      </c>
      <c r="Y1264" s="23" t="str">
        <f t="shared" ca="1" si="281"/>
        <v/>
      </c>
      <c r="Z1264" s="23" t="str">
        <f t="shared" ca="1" si="282"/>
        <v/>
      </c>
      <c r="AA1264" s="23" t="str">
        <f t="shared" ca="1" si="283"/>
        <v/>
      </c>
    </row>
    <row r="1265" spans="2:27" ht="27.75" customHeight="1" x14ac:dyDescent="0.2">
      <c r="B1265" s="7">
        <f t="shared" si="270"/>
        <v>1262</v>
      </c>
      <c r="C1265" s="7" t="str">
        <f t="shared" ca="1" si="280"/>
        <v/>
      </c>
      <c r="D1265" s="156" t="str">
        <f t="shared" ca="1" si="271"/>
        <v/>
      </c>
      <c r="E1265" s="157" t="str">
        <f t="shared" ca="1" si="272"/>
        <v/>
      </c>
      <c r="F1265" s="158" t="str">
        <f t="shared" ca="1" si="273"/>
        <v/>
      </c>
      <c r="G1265" s="159"/>
      <c r="H1265" s="159" t="str">
        <f>IF(G1265="","",INDEX(D.1[Quy cách],MATCH(G1265,D.1[Tên sản phẩm],0)))</f>
        <v/>
      </c>
      <c r="I1265" s="160" t="str">
        <f>IF(G1265="","",INDEX(D.1[ĐVT],MATCH(G1265,D.1[Tên sản phẩm],0)))</f>
        <v/>
      </c>
      <c r="J1265" s="162" t="str">
        <f>IF(G1265="","",INDEX(D.1[Đơn giá nhập
(Hàng tồn đầu kỳ)],MATCH(G1265,D.1[Tên sản phẩm],0)))</f>
        <v/>
      </c>
      <c r="K1265" s="162" t="str">
        <f t="shared" si="274"/>
        <v/>
      </c>
      <c r="L1265" s="159"/>
      <c r="M1265" s="163" t="str">
        <f t="shared" si="275"/>
        <v/>
      </c>
      <c r="N1265" s="164"/>
      <c r="O1265" s="162"/>
      <c r="P1265" s="163" t="str">
        <f t="shared" si="276"/>
        <v/>
      </c>
      <c r="Q1265" s="164" t="str">
        <f t="shared" ca="1" si="277"/>
        <v/>
      </c>
      <c r="R1265" s="163" t="str">
        <f t="shared" si="278"/>
        <v/>
      </c>
      <c r="S1265" s="163" t="str">
        <f ca="1">IF(AND(C1265&lt;&gt;"",C1265&lt;&gt;OFFSET(C1265,1,0)),SUMIFS(M.1[Giá có thuế],M.1[Số ĐK],C1265),"")</f>
        <v/>
      </c>
      <c r="T1265" s="159"/>
      <c r="U1265" s="161" t="str">
        <f>IF(T1265="","",'Thông Tin Chung'!$L$3)</f>
        <v/>
      </c>
      <c r="V1265" s="163" t="str">
        <f t="shared" ca="1" si="279"/>
        <v/>
      </c>
      <c r="W1265" s="165"/>
      <c r="X1265" s="155" t="str">
        <f ca="1">IF(C1265="","",IF(OR(D1265&lt;NgayBatDau,D1265&gt;NgayKetThuc),"Ngày tháng phải nằm trong kỳ báo cáo",IF(AND(F1265&lt;&gt;"",COUNTIF(D.3[Tên nhà cung cấp],F1265)=0),"Tên NCC chưa khai báo trong DSNCC",IF(AND(G1265&lt;&gt;"",COUNTIF(D.1[Tên sản phẩm],G1265)=0),"SP này chưa khai báo trong DSSP",""))))</f>
        <v/>
      </c>
      <c r="Y1265" s="23" t="str">
        <f t="shared" ca="1" si="281"/>
        <v/>
      </c>
      <c r="Z1265" s="23" t="str">
        <f t="shared" ca="1" si="282"/>
        <v/>
      </c>
      <c r="AA1265" s="23" t="str">
        <f t="shared" ca="1" si="283"/>
        <v/>
      </c>
    </row>
    <row r="1266" spans="2:27" ht="27.75" customHeight="1" x14ac:dyDescent="0.2">
      <c r="B1266" s="7">
        <f t="shared" si="270"/>
        <v>1263</v>
      </c>
      <c r="C1266" s="7" t="str">
        <f t="shared" ca="1" si="280"/>
        <v/>
      </c>
      <c r="D1266" s="156" t="str">
        <f t="shared" ca="1" si="271"/>
        <v/>
      </c>
      <c r="E1266" s="157" t="str">
        <f t="shared" ca="1" si="272"/>
        <v/>
      </c>
      <c r="F1266" s="158" t="str">
        <f t="shared" ca="1" si="273"/>
        <v/>
      </c>
      <c r="G1266" s="159"/>
      <c r="H1266" s="159" t="str">
        <f>IF(G1266="","",INDEX(D.1[Quy cách],MATCH(G1266,D.1[Tên sản phẩm],0)))</f>
        <v/>
      </c>
      <c r="I1266" s="160" t="str">
        <f>IF(G1266="","",INDEX(D.1[ĐVT],MATCH(G1266,D.1[Tên sản phẩm],0)))</f>
        <v/>
      </c>
      <c r="J1266" s="162" t="str">
        <f>IF(G1266="","",INDEX(D.1[Đơn giá nhập
(Hàng tồn đầu kỳ)],MATCH(G1266,D.1[Tên sản phẩm],0)))</f>
        <v/>
      </c>
      <c r="K1266" s="162" t="str">
        <f t="shared" si="274"/>
        <v/>
      </c>
      <c r="L1266" s="159"/>
      <c r="M1266" s="163" t="str">
        <f t="shared" si="275"/>
        <v/>
      </c>
      <c r="N1266" s="164"/>
      <c r="O1266" s="162"/>
      <c r="P1266" s="163" t="str">
        <f t="shared" si="276"/>
        <v/>
      </c>
      <c r="Q1266" s="164" t="str">
        <f t="shared" ca="1" si="277"/>
        <v/>
      </c>
      <c r="R1266" s="163" t="str">
        <f t="shared" si="278"/>
        <v/>
      </c>
      <c r="S1266" s="163" t="str">
        <f ca="1">IF(AND(C1266&lt;&gt;"",C1266&lt;&gt;OFFSET(C1266,1,0)),SUMIFS(M.1[Giá có thuế],M.1[Số ĐK],C1266),"")</f>
        <v/>
      </c>
      <c r="T1266" s="159"/>
      <c r="U1266" s="161" t="str">
        <f>IF(T1266="","",'Thông Tin Chung'!$L$3)</f>
        <v/>
      </c>
      <c r="V1266" s="163" t="str">
        <f t="shared" ca="1" si="279"/>
        <v/>
      </c>
      <c r="W1266" s="165"/>
      <c r="X1266" s="155" t="str">
        <f ca="1">IF(C1266="","",IF(OR(D1266&lt;NgayBatDau,D1266&gt;NgayKetThuc),"Ngày tháng phải nằm trong kỳ báo cáo",IF(AND(F1266&lt;&gt;"",COUNTIF(D.3[Tên nhà cung cấp],F1266)=0),"Tên NCC chưa khai báo trong DSNCC",IF(AND(G1266&lt;&gt;"",COUNTIF(D.1[Tên sản phẩm],G1266)=0),"SP này chưa khai báo trong DSSP",""))))</f>
        <v/>
      </c>
      <c r="Y1266" s="23" t="str">
        <f t="shared" ca="1" si="281"/>
        <v/>
      </c>
      <c r="Z1266" s="23" t="str">
        <f t="shared" ca="1" si="282"/>
        <v/>
      </c>
      <c r="AA1266" s="23" t="str">
        <f t="shared" ca="1" si="283"/>
        <v/>
      </c>
    </row>
    <row r="1267" spans="2:27" ht="27.75" customHeight="1" x14ac:dyDescent="0.2">
      <c r="B1267" s="7">
        <f t="shared" si="270"/>
        <v>1264</v>
      </c>
      <c r="C1267" s="7" t="str">
        <f t="shared" ca="1" si="280"/>
        <v/>
      </c>
      <c r="D1267" s="156" t="str">
        <f t="shared" ca="1" si="271"/>
        <v/>
      </c>
      <c r="E1267" s="157" t="str">
        <f t="shared" ca="1" si="272"/>
        <v/>
      </c>
      <c r="F1267" s="158" t="str">
        <f t="shared" ca="1" si="273"/>
        <v/>
      </c>
      <c r="G1267" s="159"/>
      <c r="H1267" s="159" t="str">
        <f>IF(G1267="","",INDEX(D.1[Quy cách],MATCH(G1267,D.1[Tên sản phẩm],0)))</f>
        <v/>
      </c>
      <c r="I1267" s="160" t="str">
        <f>IF(G1267="","",INDEX(D.1[ĐVT],MATCH(G1267,D.1[Tên sản phẩm],0)))</f>
        <v/>
      </c>
      <c r="J1267" s="162" t="str">
        <f>IF(G1267="","",INDEX(D.1[Đơn giá nhập
(Hàng tồn đầu kỳ)],MATCH(G1267,D.1[Tên sản phẩm],0)))</f>
        <v/>
      </c>
      <c r="K1267" s="162" t="str">
        <f t="shared" si="274"/>
        <v/>
      </c>
      <c r="L1267" s="159"/>
      <c r="M1267" s="163" t="str">
        <f t="shared" si="275"/>
        <v/>
      </c>
      <c r="N1267" s="164"/>
      <c r="O1267" s="162"/>
      <c r="P1267" s="163" t="str">
        <f t="shared" si="276"/>
        <v/>
      </c>
      <c r="Q1267" s="164" t="str">
        <f t="shared" ca="1" si="277"/>
        <v/>
      </c>
      <c r="R1267" s="163" t="str">
        <f t="shared" si="278"/>
        <v/>
      </c>
      <c r="S1267" s="163" t="str">
        <f ca="1">IF(AND(C1267&lt;&gt;"",C1267&lt;&gt;OFFSET(C1267,1,0)),SUMIFS(M.1[Giá có thuế],M.1[Số ĐK],C1267),"")</f>
        <v/>
      </c>
      <c r="T1267" s="159"/>
      <c r="U1267" s="161" t="str">
        <f>IF(T1267="","",'Thông Tin Chung'!$L$3)</f>
        <v/>
      </c>
      <c r="V1267" s="163" t="str">
        <f t="shared" ca="1" si="279"/>
        <v/>
      </c>
      <c r="W1267" s="165"/>
      <c r="X1267" s="155" t="str">
        <f ca="1">IF(C1267="","",IF(OR(D1267&lt;NgayBatDau,D1267&gt;NgayKetThuc),"Ngày tháng phải nằm trong kỳ báo cáo",IF(AND(F1267&lt;&gt;"",COUNTIF(D.3[Tên nhà cung cấp],F1267)=0),"Tên NCC chưa khai báo trong DSNCC",IF(AND(G1267&lt;&gt;"",COUNTIF(D.1[Tên sản phẩm],G1267)=0),"SP này chưa khai báo trong DSSP",""))))</f>
        <v/>
      </c>
      <c r="Y1267" s="23" t="str">
        <f t="shared" ca="1" si="281"/>
        <v/>
      </c>
      <c r="Z1267" s="23" t="str">
        <f t="shared" ca="1" si="282"/>
        <v/>
      </c>
      <c r="AA1267" s="23" t="str">
        <f t="shared" ca="1" si="283"/>
        <v/>
      </c>
    </row>
    <row r="1268" spans="2:27" ht="27.75" customHeight="1" x14ac:dyDescent="0.2">
      <c r="B1268" s="7">
        <f t="shared" si="270"/>
        <v>1265</v>
      </c>
      <c r="C1268" s="7" t="str">
        <f t="shared" ca="1" si="280"/>
        <v/>
      </c>
      <c r="D1268" s="156" t="str">
        <f t="shared" ca="1" si="271"/>
        <v/>
      </c>
      <c r="E1268" s="157" t="str">
        <f t="shared" ca="1" si="272"/>
        <v/>
      </c>
      <c r="F1268" s="158" t="str">
        <f t="shared" ca="1" si="273"/>
        <v/>
      </c>
      <c r="G1268" s="159"/>
      <c r="H1268" s="159" t="str">
        <f>IF(G1268="","",INDEX(D.1[Quy cách],MATCH(G1268,D.1[Tên sản phẩm],0)))</f>
        <v/>
      </c>
      <c r="I1268" s="160" t="str">
        <f>IF(G1268="","",INDEX(D.1[ĐVT],MATCH(G1268,D.1[Tên sản phẩm],0)))</f>
        <v/>
      </c>
      <c r="J1268" s="162" t="str">
        <f>IF(G1268="","",INDEX(D.1[Đơn giá nhập
(Hàng tồn đầu kỳ)],MATCH(G1268,D.1[Tên sản phẩm],0)))</f>
        <v/>
      </c>
      <c r="K1268" s="162" t="str">
        <f t="shared" si="274"/>
        <v/>
      </c>
      <c r="L1268" s="159"/>
      <c r="M1268" s="163" t="str">
        <f t="shared" si="275"/>
        <v/>
      </c>
      <c r="N1268" s="164"/>
      <c r="O1268" s="162"/>
      <c r="P1268" s="163" t="str">
        <f t="shared" si="276"/>
        <v/>
      </c>
      <c r="Q1268" s="164" t="str">
        <f t="shared" ca="1" si="277"/>
        <v/>
      </c>
      <c r="R1268" s="163" t="str">
        <f t="shared" si="278"/>
        <v/>
      </c>
      <c r="S1268" s="163" t="str">
        <f ca="1">IF(AND(C1268&lt;&gt;"",C1268&lt;&gt;OFFSET(C1268,1,0)),SUMIFS(M.1[Giá có thuế],M.1[Số ĐK],C1268),"")</f>
        <v/>
      </c>
      <c r="T1268" s="159"/>
      <c r="U1268" s="161" t="str">
        <f>IF(T1268="","",'Thông Tin Chung'!$L$3)</f>
        <v/>
      </c>
      <c r="V1268" s="163" t="str">
        <f t="shared" ca="1" si="279"/>
        <v/>
      </c>
      <c r="W1268" s="165"/>
      <c r="X1268" s="155" t="str">
        <f ca="1">IF(C1268="","",IF(OR(D1268&lt;NgayBatDau,D1268&gt;NgayKetThuc),"Ngày tháng phải nằm trong kỳ báo cáo",IF(AND(F1268&lt;&gt;"",COUNTIF(D.3[Tên nhà cung cấp],F1268)=0),"Tên NCC chưa khai báo trong DSNCC",IF(AND(G1268&lt;&gt;"",COUNTIF(D.1[Tên sản phẩm],G1268)=0),"SP này chưa khai báo trong DSSP",""))))</f>
        <v/>
      </c>
      <c r="Y1268" s="23" t="str">
        <f t="shared" ca="1" si="281"/>
        <v/>
      </c>
      <c r="Z1268" s="23" t="str">
        <f t="shared" ca="1" si="282"/>
        <v/>
      </c>
      <c r="AA1268" s="23" t="str">
        <f t="shared" ca="1" si="283"/>
        <v/>
      </c>
    </row>
    <row r="1269" spans="2:27" ht="27.75" customHeight="1" x14ac:dyDescent="0.2">
      <c r="B1269" s="7">
        <f t="shared" si="270"/>
        <v>1266</v>
      </c>
      <c r="C1269" s="7" t="str">
        <f t="shared" ca="1" si="280"/>
        <v/>
      </c>
      <c r="D1269" s="156" t="str">
        <f t="shared" ca="1" si="271"/>
        <v/>
      </c>
      <c r="E1269" s="157" t="str">
        <f t="shared" ca="1" si="272"/>
        <v/>
      </c>
      <c r="F1269" s="158" t="str">
        <f t="shared" ca="1" si="273"/>
        <v/>
      </c>
      <c r="G1269" s="159"/>
      <c r="H1269" s="159" t="str">
        <f>IF(G1269="","",INDEX(D.1[Quy cách],MATCH(G1269,D.1[Tên sản phẩm],0)))</f>
        <v/>
      </c>
      <c r="I1269" s="160" t="str">
        <f>IF(G1269="","",INDEX(D.1[ĐVT],MATCH(G1269,D.1[Tên sản phẩm],0)))</f>
        <v/>
      </c>
      <c r="J1269" s="162" t="str">
        <f>IF(G1269="","",INDEX(D.1[Đơn giá nhập
(Hàng tồn đầu kỳ)],MATCH(G1269,D.1[Tên sản phẩm],0)))</f>
        <v/>
      </c>
      <c r="K1269" s="162" t="str">
        <f t="shared" si="274"/>
        <v/>
      </c>
      <c r="L1269" s="159"/>
      <c r="M1269" s="163" t="str">
        <f t="shared" si="275"/>
        <v/>
      </c>
      <c r="N1269" s="164"/>
      <c r="O1269" s="162"/>
      <c r="P1269" s="163" t="str">
        <f t="shared" si="276"/>
        <v/>
      </c>
      <c r="Q1269" s="164" t="str">
        <f t="shared" ca="1" si="277"/>
        <v/>
      </c>
      <c r="R1269" s="163" t="str">
        <f t="shared" si="278"/>
        <v/>
      </c>
      <c r="S1269" s="163" t="str">
        <f ca="1">IF(AND(C1269&lt;&gt;"",C1269&lt;&gt;OFFSET(C1269,1,0)),SUMIFS(M.1[Giá có thuế],M.1[Số ĐK],C1269),"")</f>
        <v/>
      </c>
      <c r="T1269" s="159"/>
      <c r="U1269" s="161" t="str">
        <f>IF(T1269="","",'Thông Tin Chung'!$L$3)</f>
        <v/>
      </c>
      <c r="V1269" s="163" t="str">
        <f t="shared" ca="1" si="279"/>
        <v/>
      </c>
      <c r="W1269" s="165"/>
      <c r="X1269" s="155" t="str">
        <f ca="1">IF(C1269="","",IF(OR(D1269&lt;NgayBatDau,D1269&gt;NgayKetThuc),"Ngày tháng phải nằm trong kỳ báo cáo",IF(AND(F1269&lt;&gt;"",COUNTIF(D.3[Tên nhà cung cấp],F1269)=0),"Tên NCC chưa khai báo trong DSNCC",IF(AND(G1269&lt;&gt;"",COUNTIF(D.1[Tên sản phẩm],G1269)=0),"SP này chưa khai báo trong DSSP",""))))</f>
        <v/>
      </c>
      <c r="Y1269" s="23" t="str">
        <f t="shared" ca="1" si="281"/>
        <v/>
      </c>
      <c r="Z1269" s="23" t="str">
        <f t="shared" ca="1" si="282"/>
        <v/>
      </c>
      <c r="AA1269" s="23" t="str">
        <f t="shared" ca="1" si="283"/>
        <v/>
      </c>
    </row>
    <row r="1270" spans="2:27" ht="27.75" customHeight="1" x14ac:dyDescent="0.2">
      <c r="B1270" s="7">
        <f t="shared" si="270"/>
        <v>1267</v>
      </c>
      <c r="C1270" s="7" t="str">
        <f t="shared" ca="1" si="280"/>
        <v/>
      </c>
      <c r="D1270" s="156" t="str">
        <f t="shared" ca="1" si="271"/>
        <v/>
      </c>
      <c r="E1270" s="157" t="str">
        <f t="shared" ca="1" si="272"/>
        <v/>
      </c>
      <c r="F1270" s="158" t="str">
        <f t="shared" ca="1" si="273"/>
        <v/>
      </c>
      <c r="G1270" s="159"/>
      <c r="H1270" s="159" t="str">
        <f>IF(G1270="","",INDEX(D.1[Quy cách],MATCH(G1270,D.1[Tên sản phẩm],0)))</f>
        <v/>
      </c>
      <c r="I1270" s="160" t="str">
        <f>IF(G1270="","",INDEX(D.1[ĐVT],MATCH(G1270,D.1[Tên sản phẩm],0)))</f>
        <v/>
      </c>
      <c r="J1270" s="162" t="str">
        <f>IF(G1270="","",INDEX(D.1[Đơn giá nhập
(Hàng tồn đầu kỳ)],MATCH(G1270,D.1[Tên sản phẩm],0)))</f>
        <v/>
      </c>
      <c r="K1270" s="162" t="str">
        <f t="shared" si="274"/>
        <v/>
      </c>
      <c r="L1270" s="159"/>
      <c r="M1270" s="163" t="str">
        <f t="shared" si="275"/>
        <v/>
      </c>
      <c r="N1270" s="164"/>
      <c r="O1270" s="162"/>
      <c r="P1270" s="163" t="str">
        <f t="shared" si="276"/>
        <v/>
      </c>
      <c r="Q1270" s="164" t="str">
        <f t="shared" ca="1" si="277"/>
        <v/>
      </c>
      <c r="R1270" s="163" t="str">
        <f t="shared" si="278"/>
        <v/>
      </c>
      <c r="S1270" s="163" t="str">
        <f ca="1">IF(AND(C1270&lt;&gt;"",C1270&lt;&gt;OFFSET(C1270,1,0)),SUMIFS(M.1[Giá có thuế],M.1[Số ĐK],C1270),"")</f>
        <v/>
      </c>
      <c r="T1270" s="159"/>
      <c r="U1270" s="161" t="str">
        <f>IF(T1270="","",'Thông Tin Chung'!$L$3)</f>
        <v/>
      </c>
      <c r="V1270" s="163" t="str">
        <f t="shared" ca="1" si="279"/>
        <v/>
      </c>
      <c r="W1270" s="165"/>
      <c r="X1270" s="155" t="str">
        <f ca="1">IF(C1270="","",IF(OR(D1270&lt;NgayBatDau,D1270&gt;NgayKetThuc),"Ngày tháng phải nằm trong kỳ báo cáo",IF(AND(F1270&lt;&gt;"",COUNTIF(D.3[Tên nhà cung cấp],F1270)=0),"Tên NCC chưa khai báo trong DSNCC",IF(AND(G1270&lt;&gt;"",COUNTIF(D.1[Tên sản phẩm],G1270)=0),"SP này chưa khai báo trong DSSP",""))))</f>
        <v/>
      </c>
      <c r="Y1270" s="23" t="str">
        <f t="shared" ca="1" si="281"/>
        <v/>
      </c>
      <c r="Z1270" s="23" t="str">
        <f t="shared" ca="1" si="282"/>
        <v/>
      </c>
      <c r="AA1270" s="23" t="str">
        <f t="shared" ca="1" si="283"/>
        <v/>
      </c>
    </row>
    <row r="1271" spans="2:27" ht="27.75" customHeight="1" x14ac:dyDescent="0.2">
      <c r="B1271" s="7">
        <f t="shared" si="270"/>
        <v>1268</v>
      </c>
      <c r="C1271" s="7" t="str">
        <f t="shared" ca="1" si="280"/>
        <v/>
      </c>
      <c r="D1271" s="156" t="str">
        <f t="shared" ca="1" si="271"/>
        <v/>
      </c>
      <c r="E1271" s="157" t="str">
        <f t="shared" ca="1" si="272"/>
        <v/>
      </c>
      <c r="F1271" s="158" t="str">
        <f t="shared" ca="1" si="273"/>
        <v/>
      </c>
      <c r="G1271" s="159"/>
      <c r="H1271" s="159" t="str">
        <f>IF(G1271="","",INDEX(D.1[Quy cách],MATCH(G1271,D.1[Tên sản phẩm],0)))</f>
        <v/>
      </c>
      <c r="I1271" s="160" t="str">
        <f>IF(G1271="","",INDEX(D.1[ĐVT],MATCH(G1271,D.1[Tên sản phẩm],0)))</f>
        <v/>
      </c>
      <c r="J1271" s="162" t="str">
        <f>IF(G1271="","",INDEX(D.1[Đơn giá nhập
(Hàng tồn đầu kỳ)],MATCH(G1271,D.1[Tên sản phẩm],0)))</f>
        <v/>
      </c>
      <c r="K1271" s="162" t="str">
        <f t="shared" si="274"/>
        <v/>
      </c>
      <c r="L1271" s="159"/>
      <c r="M1271" s="163" t="str">
        <f t="shared" si="275"/>
        <v/>
      </c>
      <c r="N1271" s="164"/>
      <c r="O1271" s="162"/>
      <c r="P1271" s="163" t="str">
        <f t="shared" si="276"/>
        <v/>
      </c>
      <c r="Q1271" s="164" t="str">
        <f t="shared" ca="1" si="277"/>
        <v/>
      </c>
      <c r="R1271" s="163" t="str">
        <f t="shared" si="278"/>
        <v/>
      </c>
      <c r="S1271" s="163" t="str">
        <f ca="1">IF(AND(C1271&lt;&gt;"",C1271&lt;&gt;OFFSET(C1271,1,0)),SUMIFS(M.1[Giá có thuế],M.1[Số ĐK],C1271),"")</f>
        <v/>
      </c>
      <c r="T1271" s="159"/>
      <c r="U1271" s="161" t="str">
        <f>IF(T1271="","",'Thông Tin Chung'!$L$3)</f>
        <v/>
      </c>
      <c r="V1271" s="163" t="str">
        <f t="shared" ca="1" si="279"/>
        <v/>
      </c>
      <c r="W1271" s="165"/>
      <c r="X1271" s="155" t="str">
        <f ca="1">IF(C1271="","",IF(OR(D1271&lt;NgayBatDau,D1271&gt;NgayKetThuc),"Ngày tháng phải nằm trong kỳ báo cáo",IF(AND(F1271&lt;&gt;"",COUNTIF(D.3[Tên nhà cung cấp],F1271)=0),"Tên NCC chưa khai báo trong DSNCC",IF(AND(G1271&lt;&gt;"",COUNTIF(D.1[Tên sản phẩm],G1271)=0),"SP này chưa khai báo trong DSSP",""))))</f>
        <v/>
      </c>
      <c r="Y1271" s="23" t="str">
        <f t="shared" ca="1" si="281"/>
        <v/>
      </c>
      <c r="Z1271" s="23" t="str">
        <f t="shared" ca="1" si="282"/>
        <v/>
      </c>
      <c r="AA1271" s="23" t="str">
        <f t="shared" ca="1" si="283"/>
        <v/>
      </c>
    </row>
    <row r="1272" spans="2:27" ht="27.75" customHeight="1" x14ac:dyDescent="0.2">
      <c r="B1272" s="7">
        <f t="shared" si="270"/>
        <v>1269</v>
      </c>
      <c r="C1272" s="7" t="str">
        <f t="shared" ca="1" si="280"/>
        <v/>
      </c>
      <c r="D1272" s="156" t="str">
        <f t="shared" ca="1" si="271"/>
        <v/>
      </c>
      <c r="E1272" s="157" t="str">
        <f t="shared" ca="1" si="272"/>
        <v/>
      </c>
      <c r="F1272" s="158" t="str">
        <f t="shared" ca="1" si="273"/>
        <v/>
      </c>
      <c r="G1272" s="159"/>
      <c r="H1272" s="159" t="str">
        <f>IF(G1272="","",INDEX(D.1[Quy cách],MATCH(G1272,D.1[Tên sản phẩm],0)))</f>
        <v/>
      </c>
      <c r="I1272" s="160" t="str">
        <f>IF(G1272="","",INDEX(D.1[ĐVT],MATCH(G1272,D.1[Tên sản phẩm],0)))</f>
        <v/>
      </c>
      <c r="J1272" s="162" t="str">
        <f>IF(G1272="","",INDEX(D.1[Đơn giá nhập
(Hàng tồn đầu kỳ)],MATCH(G1272,D.1[Tên sản phẩm],0)))</f>
        <v/>
      </c>
      <c r="K1272" s="162" t="str">
        <f t="shared" si="274"/>
        <v/>
      </c>
      <c r="L1272" s="159"/>
      <c r="M1272" s="163" t="str">
        <f t="shared" si="275"/>
        <v/>
      </c>
      <c r="N1272" s="164"/>
      <c r="O1272" s="162"/>
      <c r="P1272" s="163" t="str">
        <f t="shared" si="276"/>
        <v/>
      </c>
      <c r="Q1272" s="164" t="str">
        <f t="shared" ca="1" si="277"/>
        <v/>
      </c>
      <c r="R1272" s="163" t="str">
        <f t="shared" si="278"/>
        <v/>
      </c>
      <c r="S1272" s="163" t="str">
        <f ca="1">IF(AND(C1272&lt;&gt;"",C1272&lt;&gt;OFFSET(C1272,1,0)),SUMIFS(M.1[Giá có thuế],M.1[Số ĐK],C1272),"")</f>
        <v/>
      </c>
      <c r="T1272" s="159"/>
      <c r="U1272" s="161" t="str">
        <f>IF(T1272="","",'Thông Tin Chung'!$L$3)</f>
        <v/>
      </c>
      <c r="V1272" s="163" t="str">
        <f t="shared" ca="1" si="279"/>
        <v/>
      </c>
      <c r="W1272" s="165"/>
      <c r="X1272" s="155" t="str">
        <f ca="1">IF(C1272="","",IF(OR(D1272&lt;NgayBatDau,D1272&gt;NgayKetThuc),"Ngày tháng phải nằm trong kỳ báo cáo",IF(AND(F1272&lt;&gt;"",COUNTIF(D.3[Tên nhà cung cấp],F1272)=0),"Tên NCC chưa khai báo trong DSNCC",IF(AND(G1272&lt;&gt;"",COUNTIF(D.1[Tên sản phẩm],G1272)=0),"SP này chưa khai báo trong DSSP",""))))</f>
        <v/>
      </c>
      <c r="Y1272" s="23" t="str">
        <f t="shared" ca="1" si="281"/>
        <v/>
      </c>
      <c r="Z1272" s="23" t="str">
        <f t="shared" ca="1" si="282"/>
        <v/>
      </c>
      <c r="AA1272" s="23" t="str">
        <f t="shared" ca="1" si="283"/>
        <v/>
      </c>
    </row>
    <row r="1273" spans="2:27" ht="27.75" customHeight="1" x14ac:dyDescent="0.2">
      <c r="B1273" s="7">
        <f t="shared" si="270"/>
        <v>1270</v>
      </c>
      <c r="C1273" s="7" t="str">
        <f t="shared" ca="1" si="280"/>
        <v/>
      </c>
      <c r="D1273" s="156" t="str">
        <f t="shared" ca="1" si="271"/>
        <v/>
      </c>
      <c r="E1273" s="157" t="str">
        <f t="shared" ca="1" si="272"/>
        <v/>
      </c>
      <c r="F1273" s="158" t="str">
        <f t="shared" ca="1" si="273"/>
        <v/>
      </c>
      <c r="G1273" s="159"/>
      <c r="H1273" s="159" t="str">
        <f>IF(G1273="","",INDEX(D.1[Quy cách],MATCH(G1273,D.1[Tên sản phẩm],0)))</f>
        <v/>
      </c>
      <c r="I1273" s="160" t="str">
        <f>IF(G1273="","",INDEX(D.1[ĐVT],MATCH(G1273,D.1[Tên sản phẩm],0)))</f>
        <v/>
      </c>
      <c r="J1273" s="162" t="str">
        <f>IF(G1273="","",INDEX(D.1[Đơn giá nhập
(Hàng tồn đầu kỳ)],MATCH(G1273,D.1[Tên sản phẩm],0)))</f>
        <v/>
      </c>
      <c r="K1273" s="162" t="str">
        <f t="shared" si="274"/>
        <v/>
      </c>
      <c r="L1273" s="159"/>
      <c r="M1273" s="163" t="str">
        <f t="shared" si="275"/>
        <v/>
      </c>
      <c r="N1273" s="164"/>
      <c r="O1273" s="162"/>
      <c r="P1273" s="163" t="str">
        <f t="shared" si="276"/>
        <v/>
      </c>
      <c r="Q1273" s="164" t="str">
        <f t="shared" ca="1" si="277"/>
        <v/>
      </c>
      <c r="R1273" s="163" t="str">
        <f t="shared" si="278"/>
        <v/>
      </c>
      <c r="S1273" s="163" t="str">
        <f ca="1">IF(AND(C1273&lt;&gt;"",C1273&lt;&gt;OFFSET(C1273,1,0)),SUMIFS(M.1[Giá có thuế],M.1[Số ĐK],C1273),"")</f>
        <v/>
      </c>
      <c r="T1273" s="159"/>
      <c r="U1273" s="161" t="str">
        <f>IF(T1273="","",'Thông Tin Chung'!$L$3)</f>
        <v/>
      </c>
      <c r="V1273" s="163" t="str">
        <f t="shared" ca="1" si="279"/>
        <v/>
      </c>
      <c r="W1273" s="165"/>
      <c r="X1273" s="155" t="str">
        <f ca="1">IF(C1273="","",IF(OR(D1273&lt;NgayBatDau,D1273&gt;NgayKetThuc),"Ngày tháng phải nằm trong kỳ báo cáo",IF(AND(F1273&lt;&gt;"",COUNTIF(D.3[Tên nhà cung cấp],F1273)=0),"Tên NCC chưa khai báo trong DSNCC",IF(AND(G1273&lt;&gt;"",COUNTIF(D.1[Tên sản phẩm],G1273)=0),"SP này chưa khai báo trong DSSP",""))))</f>
        <v/>
      </c>
      <c r="Y1273" s="23" t="str">
        <f t="shared" ca="1" si="281"/>
        <v/>
      </c>
      <c r="Z1273" s="23" t="str">
        <f t="shared" ca="1" si="282"/>
        <v/>
      </c>
      <c r="AA1273" s="23" t="str">
        <f t="shared" ca="1" si="283"/>
        <v/>
      </c>
    </row>
    <row r="1274" spans="2:27" ht="27.75" customHeight="1" x14ac:dyDescent="0.2">
      <c r="B1274" s="7">
        <f t="shared" si="270"/>
        <v>1271</v>
      </c>
      <c r="C1274" s="7" t="str">
        <f t="shared" ca="1" si="280"/>
        <v/>
      </c>
      <c r="D1274" s="156" t="str">
        <f t="shared" ca="1" si="271"/>
        <v/>
      </c>
      <c r="E1274" s="157" t="str">
        <f t="shared" ca="1" si="272"/>
        <v/>
      </c>
      <c r="F1274" s="158" t="str">
        <f t="shared" ca="1" si="273"/>
        <v/>
      </c>
      <c r="G1274" s="159"/>
      <c r="H1274" s="159" t="str">
        <f>IF(G1274="","",INDEX(D.1[Quy cách],MATCH(G1274,D.1[Tên sản phẩm],0)))</f>
        <v/>
      </c>
      <c r="I1274" s="160" t="str">
        <f>IF(G1274="","",INDEX(D.1[ĐVT],MATCH(G1274,D.1[Tên sản phẩm],0)))</f>
        <v/>
      </c>
      <c r="J1274" s="162" t="str">
        <f>IF(G1274="","",INDEX(D.1[Đơn giá nhập
(Hàng tồn đầu kỳ)],MATCH(G1274,D.1[Tên sản phẩm],0)))</f>
        <v/>
      </c>
      <c r="K1274" s="162" t="str">
        <f t="shared" si="274"/>
        <v/>
      </c>
      <c r="L1274" s="159"/>
      <c r="M1274" s="163" t="str">
        <f t="shared" si="275"/>
        <v/>
      </c>
      <c r="N1274" s="164"/>
      <c r="O1274" s="162"/>
      <c r="P1274" s="163" t="str">
        <f t="shared" si="276"/>
        <v/>
      </c>
      <c r="Q1274" s="164" t="str">
        <f t="shared" ca="1" si="277"/>
        <v/>
      </c>
      <c r="R1274" s="163" t="str">
        <f t="shared" si="278"/>
        <v/>
      </c>
      <c r="S1274" s="163" t="str">
        <f ca="1">IF(AND(C1274&lt;&gt;"",C1274&lt;&gt;OFFSET(C1274,1,0)),SUMIFS(M.1[Giá có thuế],M.1[Số ĐK],C1274),"")</f>
        <v/>
      </c>
      <c r="T1274" s="159"/>
      <c r="U1274" s="161" t="str">
        <f>IF(T1274="","",'Thông Tin Chung'!$L$3)</f>
        <v/>
      </c>
      <c r="V1274" s="163" t="str">
        <f t="shared" ca="1" si="279"/>
        <v/>
      </c>
      <c r="W1274" s="165"/>
      <c r="X1274" s="155" t="str">
        <f ca="1">IF(C1274="","",IF(OR(D1274&lt;NgayBatDau,D1274&gt;NgayKetThuc),"Ngày tháng phải nằm trong kỳ báo cáo",IF(AND(F1274&lt;&gt;"",COUNTIF(D.3[Tên nhà cung cấp],F1274)=0),"Tên NCC chưa khai báo trong DSNCC",IF(AND(G1274&lt;&gt;"",COUNTIF(D.1[Tên sản phẩm],G1274)=0),"SP này chưa khai báo trong DSSP",""))))</f>
        <v/>
      </c>
      <c r="Y1274" s="23" t="str">
        <f t="shared" ca="1" si="281"/>
        <v/>
      </c>
      <c r="Z1274" s="23" t="str">
        <f t="shared" ca="1" si="282"/>
        <v/>
      </c>
      <c r="AA1274" s="23" t="str">
        <f t="shared" ca="1" si="283"/>
        <v/>
      </c>
    </row>
    <row r="1275" spans="2:27" ht="27.75" customHeight="1" x14ac:dyDescent="0.2">
      <c r="B1275" s="7">
        <f t="shared" si="270"/>
        <v>1272</v>
      </c>
      <c r="C1275" s="7" t="str">
        <f t="shared" ca="1" si="280"/>
        <v/>
      </c>
      <c r="D1275" s="156" t="str">
        <f t="shared" ca="1" si="271"/>
        <v/>
      </c>
      <c r="E1275" s="157" t="str">
        <f t="shared" ca="1" si="272"/>
        <v/>
      </c>
      <c r="F1275" s="158" t="str">
        <f t="shared" ca="1" si="273"/>
        <v/>
      </c>
      <c r="G1275" s="159"/>
      <c r="H1275" s="159" t="str">
        <f>IF(G1275="","",INDEX(D.1[Quy cách],MATCH(G1275,D.1[Tên sản phẩm],0)))</f>
        <v/>
      </c>
      <c r="I1275" s="160" t="str">
        <f>IF(G1275="","",INDEX(D.1[ĐVT],MATCH(G1275,D.1[Tên sản phẩm],0)))</f>
        <v/>
      </c>
      <c r="J1275" s="162" t="str">
        <f>IF(G1275="","",INDEX(D.1[Đơn giá nhập
(Hàng tồn đầu kỳ)],MATCH(G1275,D.1[Tên sản phẩm],0)))</f>
        <v/>
      </c>
      <c r="K1275" s="162" t="str">
        <f t="shared" si="274"/>
        <v/>
      </c>
      <c r="L1275" s="159"/>
      <c r="M1275" s="163" t="str">
        <f t="shared" si="275"/>
        <v/>
      </c>
      <c r="N1275" s="164"/>
      <c r="O1275" s="162"/>
      <c r="P1275" s="163" t="str">
        <f t="shared" si="276"/>
        <v/>
      </c>
      <c r="Q1275" s="164" t="str">
        <f t="shared" ca="1" si="277"/>
        <v/>
      </c>
      <c r="R1275" s="163" t="str">
        <f t="shared" si="278"/>
        <v/>
      </c>
      <c r="S1275" s="163" t="str">
        <f ca="1">IF(AND(C1275&lt;&gt;"",C1275&lt;&gt;OFFSET(C1275,1,0)),SUMIFS(M.1[Giá có thuế],M.1[Số ĐK],C1275),"")</f>
        <v/>
      </c>
      <c r="T1275" s="159"/>
      <c r="U1275" s="161" t="str">
        <f>IF(T1275="","",'Thông Tin Chung'!$L$3)</f>
        <v/>
      </c>
      <c r="V1275" s="163" t="str">
        <f t="shared" ca="1" si="279"/>
        <v/>
      </c>
      <c r="W1275" s="165"/>
      <c r="X1275" s="155" t="str">
        <f ca="1">IF(C1275="","",IF(OR(D1275&lt;NgayBatDau,D1275&gt;NgayKetThuc),"Ngày tháng phải nằm trong kỳ báo cáo",IF(AND(F1275&lt;&gt;"",COUNTIF(D.3[Tên nhà cung cấp],F1275)=0),"Tên NCC chưa khai báo trong DSNCC",IF(AND(G1275&lt;&gt;"",COUNTIF(D.1[Tên sản phẩm],G1275)=0),"SP này chưa khai báo trong DSSP",""))))</f>
        <v/>
      </c>
      <c r="Y1275" s="23" t="str">
        <f t="shared" ca="1" si="281"/>
        <v/>
      </c>
      <c r="Z1275" s="23" t="str">
        <f t="shared" ca="1" si="282"/>
        <v/>
      </c>
      <c r="AA1275" s="23" t="str">
        <f t="shared" ca="1" si="283"/>
        <v/>
      </c>
    </row>
    <row r="1276" spans="2:27" ht="27.75" customHeight="1" x14ac:dyDescent="0.2">
      <c r="B1276" s="7">
        <f t="shared" si="270"/>
        <v>1273</v>
      </c>
      <c r="C1276" s="7" t="str">
        <f t="shared" ca="1" si="280"/>
        <v/>
      </c>
      <c r="D1276" s="156" t="str">
        <f t="shared" ca="1" si="271"/>
        <v/>
      </c>
      <c r="E1276" s="157" t="str">
        <f t="shared" ca="1" si="272"/>
        <v/>
      </c>
      <c r="F1276" s="158" t="str">
        <f t="shared" ca="1" si="273"/>
        <v/>
      </c>
      <c r="G1276" s="159"/>
      <c r="H1276" s="159" t="str">
        <f>IF(G1276="","",INDEX(D.1[Quy cách],MATCH(G1276,D.1[Tên sản phẩm],0)))</f>
        <v/>
      </c>
      <c r="I1276" s="160" t="str">
        <f>IF(G1276="","",INDEX(D.1[ĐVT],MATCH(G1276,D.1[Tên sản phẩm],0)))</f>
        <v/>
      </c>
      <c r="J1276" s="162" t="str">
        <f>IF(G1276="","",INDEX(D.1[Đơn giá nhập
(Hàng tồn đầu kỳ)],MATCH(G1276,D.1[Tên sản phẩm],0)))</f>
        <v/>
      </c>
      <c r="K1276" s="162" t="str">
        <f t="shared" si="274"/>
        <v/>
      </c>
      <c r="L1276" s="159"/>
      <c r="M1276" s="163" t="str">
        <f t="shared" si="275"/>
        <v/>
      </c>
      <c r="N1276" s="164"/>
      <c r="O1276" s="162"/>
      <c r="P1276" s="163" t="str">
        <f t="shared" si="276"/>
        <v/>
      </c>
      <c r="Q1276" s="164" t="str">
        <f t="shared" ca="1" si="277"/>
        <v/>
      </c>
      <c r="R1276" s="163" t="str">
        <f t="shared" si="278"/>
        <v/>
      </c>
      <c r="S1276" s="163" t="str">
        <f ca="1">IF(AND(C1276&lt;&gt;"",C1276&lt;&gt;OFFSET(C1276,1,0)),SUMIFS(M.1[Giá có thuế],M.1[Số ĐK],C1276),"")</f>
        <v/>
      </c>
      <c r="T1276" s="159"/>
      <c r="U1276" s="161" t="str">
        <f>IF(T1276="","",'Thông Tin Chung'!$L$3)</f>
        <v/>
      </c>
      <c r="V1276" s="163" t="str">
        <f t="shared" ca="1" si="279"/>
        <v/>
      </c>
      <c r="W1276" s="165"/>
      <c r="X1276" s="155" t="str">
        <f ca="1">IF(C1276="","",IF(OR(D1276&lt;NgayBatDau,D1276&gt;NgayKetThuc),"Ngày tháng phải nằm trong kỳ báo cáo",IF(AND(F1276&lt;&gt;"",COUNTIF(D.3[Tên nhà cung cấp],F1276)=0),"Tên NCC chưa khai báo trong DSNCC",IF(AND(G1276&lt;&gt;"",COUNTIF(D.1[Tên sản phẩm],G1276)=0),"SP này chưa khai báo trong DSSP",""))))</f>
        <v/>
      </c>
      <c r="Y1276" s="23" t="str">
        <f t="shared" ca="1" si="281"/>
        <v/>
      </c>
      <c r="Z1276" s="23" t="str">
        <f t="shared" ca="1" si="282"/>
        <v/>
      </c>
      <c r="AA1276" s="23" t="str">
        <f t="shared" ca="1" si="283"/>
        <v/>
      </c>
    </row>
    <row r="1277" spans="2:27" ht="27.75" customHeight="1" x14ac:dyDescent="0.2">
      <c r="B1277" s="7">
        <f t="shared" si="270"/>
        <v>1274</v>
      </c>
      <c r="C1277" s="7" t="str">
        <f t="shared" ca="1" si="280"/>
        <v/>
      </c>
      <c r="D1277" s="156" t="str">
        <f t="shared" ca="1" si="271"/>
        <v/>
      </c>
      <c r="E1277" s="157" t="str">
        <f t="shared" ca="1" si="272"/>
        <v/>
      </c>
      <c r="F1277" s="158" t="str">
        <f t="shared" ca="1" si="273"/>
        <v/>
      </c>
      <c r="G1277" s="159"/>
      <c r="H1277" s="159" t="str">
        <f>IF(G1277="","",INDEX(D.1[Quy cách],MATCH(G1277,D.1[Tên sản phẩm],0)))</f>
        <v/>
      </c>
      <c r="I1277" s="160" t="str">
        <f>IF(G1277="","",INDEX(D.1[ĐVT],MATCH(G1277,D.1[Tên sản phẩm],0)))</f>
        <v/>
      </c>
      <c r="J1277" s="162" t="str">
        <f>IF(G1277="","",INDEX(D.1[Đơn giá nhập
(Hàng tồn đầu kỳ)],MATCH(G1277,D.1[Tên sản phẩm],0)))</f>
        <v/>
      </c>
      <c r="K1277" s="162" t="str">
        <f t="shared" si="274"/>
        <v/>
      </c>
      <c r="L1277" s="159"/>
      <c r="M1277" s="163" t="str">
        <f t="shared" si="275"/>
        <v/>
      </c>
      <c r="N1277" s="164"/>
      <c r="O1277" s="162"/>
      <c r="P1277" s="163" t="str">
        <f t="shared" si="276"/>
        <v/>
      </c>
      <c r="Q1277" s="164" t="str">
        <f t="shared" ca="1" si="277"/>
        <v/>
      </c>
      <c r="R1277" s="163" t="str">
        <f t="shared" si="278"/>
        <v/>
      </c>
      <c r="S1277" s="163" t="str">
        <f ca="1">IF(AND(C1277&lt;&gt;"",C1277&lt;&gt;OFFSET(C1277,1,0)),SUMIFS(M.1[Giá có thuế],M.1[Số ĐK],C1277),"")</f>
        <v/>
      </c>
      <c r="T1277" s="159"/>
      <c r="U1277" s="161" t="str">
        <f>IF(T1277="","",'Thông Tin Chung'!$L$3)</f>
        <v/>
      </c>
      <c r="V1277" s="163" t="str">
        <f t="shared" ca="1" si="279"/>
        <v/>
      </c>
      <c r="W1277" s="165"/>
      <c r="X1277" s="155" t="str">
        <f ca="1">IF(C1277="","",IF(OR(D1277&lt;NgayBatDau,D1277&gt;NgayKetThuc),"Ngày tháng phải nằm trong kỳ báo cáo",IF(AND(F1277&lt;&gt;"",COUNTIF(D.3[Tên nhà cung cấp],F1277)=0),"Tên NCC chưa khai báo trong DSNCC",IF(AND(G1277&lt;&gt;"",COUNTIF(D.1[Tên sản phẩm],G1277)=0),"SP này chưa khai báo trong DSSP",""))))</f>
        <v/>
      </c>
      <c r="Y1277" s="23" t="str">
        <f t="shared" ca="1" si="281"/>
        <v/>
      </c>
      <c r="Z1277" s="23" t="str">
        <f t="shared" ca="1" si="282"/>
        <v/>
      </c>
      <c r="AA1277" s="23" t="str">
        <f t="shared" ca="1" si="283"/>
        <v/>
      </c>
    </row>
    <row r="1278" spans="2:27" ht="27.75" customHeight="1" x14ac:dyDescent="0.2">
      <c r="B1278" s="7">
        <f t="shared" si="270"/>
        <v>1275</v>
      </c>
      <c r="C1278" s="7" t="str">
        <f t="shared" ca="1" si="280"/>
        <v/>
      </c>
      <c r="D1278" s="156" t="str">
        <f t="shared" ca="1" si="271"/>
        <v/>
      </c>
      <c r="E1278" s="157" t="str">
        <f t="shared" ca="1" si="272"/>
        <v/>
      </c>
      <c r="F1278" s="158" t="str">
        <f t="shared" ca="1" si="273"/>
        <v/>
      </c>
      <c r="G1278" s="159"/>
      <c r="H1278" s="159" t="str">
        <f>IF(G1278="","",INDEX(D.1[Quy cách],MATCH(G1278,D.1[Tên sản phẩm],0)))</f>
        <v/>
      </c>
      <c r="I1278" s="160" t="str">
        <f>IF(G1278="","",INDEX(D.1[ĐVT],MATCH(G1278,D.1[Tên sản phẩm],0)))</f>
        <v/>
      </c>
      <c r="J1278" s="162" t="str">
        <f>IF(G1278="","",INDEX(D.1[Đơn giá nhập
(Hàng tồn đầu kỳ)],MATCH(G1278,D.1[Tên sản phẩm],0)))</f>
        <v/>
      </c>
      <c r="K1278" s="162" t="str">
        <f t="shared" si="274"/>
        <v/>
      </c>
      <c r="L1278" s="159"/>
      <c r="M1278" s="163" t="str">
        <f t="shared" si="275"/>
        <v/>
      </c>
      <c r="N1278" s="164"/>
      <c r="O1278" s="162"/>
      <c r="P1278" s="163" t="str">
        <f t="shared" si="276"/>
        <v/>
      </c>
      <c r="Q1278" s="164" t="str">
        <f t="shared" ca="1" si="277"/>
        <v/>
      </c>
      <c r="R1278" s="163" t="str">
        <f t="shared" si="278"/>
        <v/>
      </c>
      <c r="S1278" s="163" t="str">
        <f ca="1">IF(AND(C1278&lt;&gt;"",C1278&lt;&gt;OFFSET(C1278,1,0)),SUMIFS(M.1[Giá có thuế],M.1[Số ĐK],C1278),"")</f>
        <v/>
      </c>
      <c r="T1278" s="159"/>
      <c r="U1278" s="161" t="str">
        <f>IF(T1278="","",'Thông Tin Chung'!$L$3)</f>
        <v/>
      </c>
      <c r="V1278" s="163" t="str">
        <f t="shared" ca="1" si="279"/>
        <v/>
      </c>
      <c r="W1278" s="165"/>
      <c r="X1278" s="155" t="str">
        <f ca="1">IF(C1278="","",IF(OR(D1278&lt;NgayBatDau,D1278&gt;NgayKetThuc),"Ngày tháng phải nằm trong kỳ báo cáo",IF(AND(F1278&lt;&gt;"",COUNTIF(D.3[Tên nhà cung cấp],F1278)=0),"Tên NCC chưa khai báo trong DSNCC",IF(AND(G1278&lt;&gt;"",COUNTIF(D.1[Tên sản phẩm],G1278)=0),"SP này chưa khai báo trong DSSP",""))))</f>
        <v/>
      </c>
      <c r="Y1278" s="23" t="str">
        <f t="shared" ca="1" si="281"/>
        <v/>
      </c>
      <c r="Z1278" s="23" t="str">
        <f t="shared" ca="1" si="282"/>
        <v/>
      </c>
      <c r="AA1278" s="23" t="str">
        <f t="shared" ca="1" si="283"/>
        <v/>
      </c>
    </row>
    <row r="1279" spans="2:27" ht="27.75" customHeight="1" x14ac:dyDescent="0.2">
      <c r="B1279" s="7">
        <f t="shared" si="270"/>
        <v>1276</v>
      </c>
      <c r="C1279" s="7" t="str">
        <f t="shared" ca="1" si="280"/>
        <v/>
      </c>
      <c r="D1279" s="156" t="str">
        <f t="shared" ca="1" si="271"/>
        <v/>
      </c>
      <c r="E1279" s="157" t="str">
        <f t="shared" ca="1" si="272"/>
        <v/>
      </c>
      <c r="F1279" s="158" t="str">
        <f t="shared" ca="1" si="273"/>
        <v/>
      </c>
      <c r="G1279" s="159"/>
      <c r="H1279" s="159" t="str">
        <f>IF(G1279="","",INDEX(D.1[Quy cách],MATCH(G1279,D.1[Tên sản phẩm],0)))</f>
        <v/>
      </c>
      <c r="I1279" s="160" t="str">
        <f>IF(G1279="","",INDEX(D.1[ĐVT],MATCH(G1279,D.1[Tên sản phẩm],0)))</f>
        <v/>
      </c>
      <c r="J1279" s="162" t="str">
        <f>IF(G1279="","",INDEX(D.1[Đơn giá nhập
(Hàng tồn đầu kỳ)],MATCH(G1279,D.1[Tên sản phẩm],0)))</f>
        <v/>
      </c>
      <c r="K1279" s="162" t="str">
        <f t="shared" si="274"/>
        <v/>
      </c>
      <c r="L1279" s="159"/>
      <c r="M1279" s="163" t="str">
        <f t="shared" si="275"/>
        <v/>
      </c>
      <c r="N1279" s="164"/>
      <c r="O1279" s="162"/>
      <c r="P1279" s="163" t="str">
        <f t="shared" si="276"/>
        <v/>
      </c>
      <c r="Q1279" s="164" t="str">
        <f t="shared" ca="1" si="277"/>
        <v/>
      </c>
      <c r="R1279" s="163" t="str">
        <f t="shared" si="278"/>
        <v/>
      </c>
      <c r="S1279" s="163" t="str">
        <f ca="1">IF(AND(C1279&lt;&gt;"",C1279&lt;&gt;OFFSET(C1279,1,0)),SUMIFS(M.1[Giá có thuế],M.1[Số ĐK],C1279),"")</f>
        <v/>
      </c>
      <c r="T1279" s="159"/>
      <c r="U1279" s="161" t="str">
        <f>IF(T1279="","",'Thông Tin Chung'!$L$3)</f>
        <v/>
      </c>
      <c r="V1279" s="163" t="str">
        <f t="shared" ca="1" si="279"/>
        <v/>
      </c>
      <c r="W1279" s="165"/>
      <c r="X1279" s="155" t="str">
        <f ca="1">IF(C1279="","",IF(OR(D1279&lt;NgayBatDau,D1279&gt;NgayKetThuc),"Ngày tháng phải nằm trong kỳ báo cáo",IF(AND(F1279&lt;&gt;"",COUNTIF(D.3[Tên nhà cung cấp],F1279)=0),"Tên NCC chưa khai báo trong DSNCC",IF(AND(G1279&lt;&gt;"",COUNTIF(D.1[Tên sản phẩm],G1279)=0),"SP này chưa khai báo trong DSSP",""))))</f>
        <v/>
      </c>
      <c r="Y1279" s="23" t="str">
        <f t="shared" ca="1" si="281"/>
        <v/>
      </c>
      <c r="Z1279" s="23" t="str">
        <f t="shared" ca="1" si="282"/>
        <v/>
      </c>
      <c r="AA1279" s="23" t="str">
        <f t="shared" ca="1" si="283"/>
        <v/>
      </c>
    </row>
    <row r="1280" spans="2:27" ht="27.75" customHeight="1" x14ac:dyDescent="0.2">
      <c r="B1280" s="7">
        <f t="shared" si="270"/>
        <v>1277</v>
      </c>
      <c r="C1280" s="7" t="str">
        <f t="shared" ca="1" si="280"/>
        <v/>
      </c>
      <c r="D1280" s="156" t="str">
        <f t="shared" ca="1" si="271"/>
        <v/>
      </c>
      <c r="E1280" s="157" t="str">
        <f t="shared" ca="1" si="272"/>
        <v/>
      </c>
      <c r="F1280" s="158" t="str">
        <f t="shared" ca="1" si="273"/>
        <v/>
      </c>
      <c r="G1280" s="159"/>
      <c r="H1280" s="159" t="str">
        <f>IF(G1280="","",INDEX(D.1[Quy cách],MATCH(G1280,D.1[Tên sản phẩm],0)))</f>
        <v/>
      </c>
      <c r="I1280" s="160" t="str">
        <f>IF(G1280="","",INDEX(D.1[ĐVT],MATCH(G1280,D.1[Tên sản phẩm],0)))</f>
        <v/>
      </c>
      <c r="J1280" s="162" t="str">
        <f>IF(G1280="","",INDEX(D.1[Đơn giá nhập
(Hàng tồn đầu kỳ)],MATCH(G1280,D.1[Tên sản phẩm],0)))</f>
        <v/>
      </c>
      <c r="K1280" s="162" t="str">
        <f t="shared" si="274"/>
        <v/>
      </c>
      <c r="L1280" s="159"/>
      <c r="M1280" s="163" t="str">
        <f t="shared" si="275"/>
        <v/>
      </c>
      <c r="N1280" s="164"/>
      <c r="O1280" s="162"/>
      <c r="P1280" s="163" t="str">
        <f t="shared" si="276"/>
        <v/>
      </c>
      <c r="Q1280" s="164" t="str">
        <f t="shared" ca="1" si="277"/>
        <v/>
      </c>
      <c r="R1280" s="163" t="str">
        <f t="shared" si="278"/>
        <v/>
      </c>
      <c r="S1280" s="163" t="str">
        <f ca="1">IF(AND(C1280&lt;&gt;"",C1280&lt;&gt;OFFSET(C1280,1,0)),SUMIFS(M.1[Giá có thuế],M.1[Số ĐK],C1280),"")</f>
        <v/>
      </c>
      <c r="T1280" s="159"/>
      <c r="U1280" s="161" t="str">
        <f>IF(T1280="","",'Thông Tin Chung'!$L$3)</f>
        <v/>
      </c>
      <c r="V1280" s="163" t="str">
        <f t="shared" ca="1" si="279"/>
        <v/>
      </c>
      <c r="W1280" s="165"/>
      <c r="X1280" s="155" t="str">
        <f ca="1">IF(C1280="","",IF(OR(D1280&lt;NgayBatDau,D1280&gt;NgayKetThuc),"Ngày tháng phải nằm trong kỳ báo cáo",IF(AND(F1280&lt;&gt;"",COUNTIF(D.3[Tên nhà cung cấp],F1280)=0),"Tên NCC chưa khai báo trong DSNCC",IF(AND(G1280&lt;&gt;"",COUNTIF(D.1[Tên sản phẩm],G1280)=0),"SP này chưa khai báo trong DSSP",""))))</f>
        <v/>
      </c>
      <c r="Y1280" s="23" t="str">
        <f t="shared" ca="1" si="281"/>
        <v/>
      </c>
      <c r="Z1280" s="23" t="str">
        <f t="shared" ca="1" si="282"/>
        <v/>
      </c>
      <c r="AA1280" s="23" t="str">
        <f t="shared" ca="1" si="283"/>
        <v/>
      </c>
    </row>
    <row r="1281" spans="2:27" ht="27.75" customHeight="1" x14ac:dyDescent="0.2">
      <c r="B1281" s="7">
        <f t="shared" si="270"/>
        <v>1278</v>
      </c>
      <c r="C1281" s="7" t="str">
        <f t="shared" ca="1" si="280"/>
        <v/>
      </c>
      <c r="D1281" s="156" t="str">
        <f t="shared" ca="1" si="271"/>
        <v/>
      </c>
      <c r="E1281" s="157" t="str">
        <f t="shared" ca="1" si="272"/>
        <v/>
      </c>
      <c r="F1281" s="158" t="str">
        <f t="shared" ca="1" si="273"/>
        <v/>
      </c>
      <c r="G1281" s="159"/>
      <c r="H1281" s="159" t="str">
        <f>IF(G1281="","",INDEX(D.1[Quy cách],MATCH(G1281,D.1[Tên sản phẩm],0)))</f>
        <v/>
      </c>
      <c r="I1281" s="160" t="str">
        <f>IF(G1281="","",INDEX(D.1[ĐVT],MATCH(G1281,D.1[Tên sản phẩm],0)))</f>
        <v/>
      </c>
      <c r="J1281" s="162" t="str">
        <f>IF(G1281="","",INDEX(D.1[Đơn giá nhập
(Hàng tồn đầu kỳ)],MATCH(G1281,D.1[Tên sản phẩm],0)))</f>
        <v/>
      </c>
      <c r="K1281" s="162" t="str">
        <f t="shared" si="274"/>
        <v/>
      </c>
      <c r="L1281" s="159"/>
      <c r="M1281" s="163" t="str">
        <f t="shared" si="275"/>
        <v/>
      </c>
      <c r="N1281" s="164"/>
      <c r="O1281" s="162"/>
      <c r="P1281" s="163" t="str">
        <f t="shared" si="276"/>
        <v/>
      </c>
      <c r="Q1281" s="164" t="str">
        <f t="shared" ca="1" si="277"/>
        <v/>
      </c>
      <c r="R1281" s="163" t="str">
        <f t="shared" si="278"/>
        <v/>
      </c>
      <c r="S1281" s="163" t="str">
        <f ca="1">IF(AND(C1281&lt;&gt;"",C1281&lt;&gt;OFFSET(C1281,1,0)),SUMIFS(M.1[Giá có thuế],M.1[Số ĐK],C1281),"")</f>
        <v/>
      </c>
      <c r="T1281" s="159"/>
      <c r="U1281" s="161" t="str">
        <f>IF(T1281="","",'Thông Tin Chung'!$L$3)</f>
        <v/>
      </c>
      <c r="V1281" s="163" t="str">
        <f t="shared" ca="1" si="279"/>
        <v/>
      </c>
      <c r="W1281" s="165"/>
      <c r="X1281" s="155" t="str">
        <f ca="1">IF(C1281="","",IF(OR(D1281&lt;NgayBatDau,D1281&gt;NgayKetThuc),"Ngày tháng phải nằm trong kỳ báo cáo",IF(AND(F1281&lt;&gt;"",COUNTIF(D.3[Tên nhà cung cấp],F1281)=0),"Tên NCC chưa khai báo trong DSNCC",IF(AND(G1281&lt;&gt;"",COUNTIF(D.1[Tên sản phẩm],G1281)=0),"SP này chưa khai báo trong DSSP",""))))</f>
        <v/>
      </c>
      <c r="Y1281" s="23" t="str">
        <f t="shared" ca="1" si="281"/>
        <v/>
      </c>
      <c r="Z1281" s="23" t="str">
        <f t="shared" ca="1" si="282"/>
        <v/>
      </c>
      <c r="AA1281" s="23" t="str">
        <f t="shared" ca="1" si="283"/>
        <v/>
      </c>
    </row>
    <row r="1282" spans="2:27" ht="27.75" customHeight="1" x14ac:dyDescent="0.2">
      <c r="B1282" s="7">
        <f t="shared" si="270"/>
        <v>1279</v>
      </c>
      <c r="C1282" s="7" t="str">
        <f t="shared" ca="1" si="280"/>
        <v/>
      </c>
      <c r="D1282" s="156" t="str">
        <f t="shared" ca="1" si="271"/>
        <v/>
      </c>
      <c r="E1282" s="157" t="str">
        <f t="shared" ca="1" si="272"/>
        <v/>
      </c>
      <c r="F1282" s="158" t="str">
        <f t="shared" ca="1" si="273"/>
        <v/>
      </c>
      <c r="G1282" s="159"/>
      <c r="H1282" s="159" t="str">
        <f>IF(G1282="","",INDEX(D.1[Quy cách],MATCH(G1282,D.1[Tên sản phẩm],0)))</f>
        <v/>
      </c>
      <c r="I1282" s="160" t="str">
        <f>IF(G1282="","",INDEX(D.1[ĐVT],MATCH(G1282,D.1[Tên sản phẩm],0)))</f>
        <v/>
      </c>
      <c r="J1282" s="162" t="str">
        <f>IF(G1282="","",INDEX(D.1[Đơn giá nhập
(Hàng tồn đầu kỳ)],MATCH(G1282,D.1[Tên sản phẩm],0)))</f>
        <v/>
      </c>
      <c r="K1282" s="162" t="str">
        <f t="shared" si="274"/>
        <v/>
      </c>
      <c r="L1282" s="159"/>
      <c r="M1282" s="163" t="str">
        <f t="shared" si="275"/>
        <v/>
      </c>
      <c r="N1282" s="164"/>
      <c r="O1282" s="162"/>
      <c r="P1282" s="163" t="str">
        <f t="shared" si="276"/>
        <v/>
      </c>
      <c r="Q1282" s="164" t="str">
        <f t="shared" ca="1" si="277"/>
        <v/>
      </c>
      <c r="R1282" s="163" t="str">
        <f t="shared" si="278"/>
        <v/>
      </c>
      <c r="S1282" s="163" t="str">
        <f ca="1">IF(AND(C1282&lt;&gt;"",C1282&lt;&gt;OFFSET(C1282,1,0)),SUMIFS(M.1[Giá có thuế],M.1[Số ĐK],C1282),"")</f>
        <v/>
      </c>
      <c r="T1282" s="159"/>
      <c r="U1282" s="161" t="str">
        <f>IF(T1282="","",'Thông Tin Chung'!$L$3)</f>
        <v/>
      </c>
      <c r="V1282" s="163" t="str">
        <f t="shared" ca="1" si="279"/>
        <v/>
      </c>
      <c r="W1282" s="165"/>
      <c r="X1282" s="155" t="str">
        <f ca="1">IF(C1282="","",IF(OR(D1282&lt;NgayBatDau,D1282&gt;NgayKetThuc),"Ngày tháng phải nằm trong kỳ báo cáo",IF(AND(F1282&lt;&gt;"",COUNTIF(D.3[Tên nhà cung cấp],F1282)=0),"Tên NCC chưa khai báo trong DSNCC",IF(AND(G1282&lt;&gt;"",COUNTIF(D.1[Tên sản phẩm],G1282)=0),"SP này chưa khai báo trong DSSP",""))))</f>
        <v/>
      </c>
      <c r="Y1282" s="23" t="str">
        <f t="shared" ca="1" si="281"/>
        <v/>
      </c>
      <c r="Z1282" s="23" t="str">
        <f t="shared" ca="1" si="282"/>
        <v/>
      </c>
      <c r="AA1282" s="23" t="str">
        <f t="shared" ca="1" si="283"/>
        <v/>
      </c>
    </row>
    <row r="1283" spans="2:27" ht="27.75" customHeight="1" x14ac:dyDescent="0.2">
      <c r="B1283" s="7">
        <f t="shared" ref="B1283:B1346" si="284">ROW(A1283)-3</f>
        <v>1280</v>
      </c>
      <c r="C1283" s="7" t="str">
        <f t="shared" ca="1" si="280"/>
        <v/>
      </c>
      <c r="D1283" s="156" t="str">
        <f t="shared" ca="1" si="271"/>
        <v/>
      </c>
      <c r="E1283" s="157" t="str">
        <f t="shared" ca="1" si="272"/>
        <v/>
      </c>
      <c r="F1283" s="158" t="str">
        <f t="shared" ca="1" si="273"/>
        <v/>
      </c>
      <c r="G1283" s="159"/>
      <c r="H1283" s="159" t="str">
        <f>IF(G1283="","",INDEX(D.1[Quy cách],MATCH(G1283,D.1[Tên sản phẩm],0)))</f>
        <v/>
      </c>
      <c r="I1283" s="160" t="str">
        <f>IF(G1283="","",INDEX(D.1[ĐVT],MATCH(G1283,D.1[Tên sản phẩm],0)))</f>
        <v/>
      </c>
      <c r="J1283" s="162" t="str">
        <f>IF(G1283="","",INDEX(D.1[Đơn giá nhập
(Hàng tồn đầu kỳ)],MATCH(G1283,D.1[Tên sản phẩm],0)))</f>
        <v/>
      </c>
      <c r="K1283" s="162" t="str">
        <f t="shared" si="274"/>
        <v/>
      </c>
      <c r="L1283" s="159"/>
      <c r="M1283" s="163" t="str">
        <f t="shared" si="275"/>
        <v/>
      </c>
      <c r="N1283" s="164"/>
      <c r="O1283" s="162"/>
      <c r="P1283" s="163" t="str">
        <f t="shared" si="276"/>
        <v/>
      </c>
      <c r="Q1283" s="164" t="str">
        <f t="shared" ca="1" si="277"/>
        <v/>
      </c>
      <c r="R1283" s="163" t="str">
        <f t="shared" si="278"/>
        <v/>
      </c>
      <c r="S1283" s="163" t="str">
        <f ca="1">IF(AND(C1283&lt;&gt;"",C1283&lt;&gt;OFFSET(C1283,1,0)),SUMIFS(M.1[Giá có thuế],M.1[Số ĐK],C1283),"")</f>
        <v/>
      </c>
      <c r="T1283" s="159"/>
      <c r="U1283" s="161" t="str">
        <f>IF(T1283="","",'Thông Tin Chung'!$L$3)</f>
        <v/>
      </c>
      <c r="V1283" s="163" t="str">
        <f t="shared" ca="1" si="279"/>
        <v/>
      </c>
      <c r="W1283" s="165"/>
      <c r="X1283" s="155" t="str">
        <f ca="1">IF(C1283="","",IF(OR(D1283&lt;NgayBatDau,D1283&gt;NgayKetThuc),"Ngày tháng phải nằm trong kỳ báo cáo",IF(AND(F1283&lt;&gt;"",COUNTIF(D.3[Tên nhà cung cấp],F1283)=0),"Tên NCC chưa khai báo trong DSNCC",IF(AND(G1283&lt;&gt;"",COUNTIF(D.1[Tên sản phẩm],G1283)=0),"SP này chưa khai báo trong DSSP",""))))</f>
        <v/>
      </c>
      <c r="Y1283" s="23" t="str">
        <f t="shared" ca="1" si="281"/>
        <v/>
      </c>
      <c r="Z1283" s="23" t="str">
        <f t="shared" ca="1" si="282"/>
        <v/>
      </c>
      <c r="AA1283" s="23" t="str">
        <f t="shared" ca="1" si="283"/>
        <v/>
      </c>
    </row>
    <row r="1284" spans="2:27" ht="27.75" customHeight="1" x14ac:dyDescent="0.2">
      <c r="B1284" s="7">
        <f t="shared" si="284"/>
        <v>1281</v>
      </c>
      <c r="C1284" s="7" t="str">
        <f t="shared" ca="1" si="280"/>
        <v/>
      </c>
      <c r="D1284" s="156" t="str">
        <f t="shared" ref="D1284:D1347" ca="1" si="285">IF(AND($G1284&lt;&gt;"",B1284&lt;&gt;1),OFFSET(C1284,-1,1),"")</f>
        <v/>
      </c>
      <c r="E1284" s="157" t="str">
        <f t="shared" ref="E1284:E1347" ca="1" si="286">IF(AND($G1284&lt;&gt;"",B1284&lt;&gt;1),OFFSET(D1284,-1,1),"")</f>
        <v/>
      </c>
      <c r="F1284" s="158" t="str">
        <f t="shared" ref="F1284:F1347" ca="1" si="287">IF(AND($G1284&lt;&gt;"",B1284&lt;&gt;1),OFFSET(E1284,-1,1),"")</f>
        <v/>
      </c>
      <c r="G1284" s="159"/>
      <c r="H1284" s="159" t="str">
        <f>IF(G1284="","",INDEX(D.1[Quy cách],MATCH(G1284,D.1[Tên sản phẩm],0)))</f>
        <v/>
      </c>
      <c r="I1284" s="160" t="str">
        <f>IF(G1284="","",INDEX(D.1[ĐVT],MATCH(G1284,D.1[Tên sản phẩm],0)))</f>
        <v/>
      </c>
      <c r="J1284" s="162" t="str">
        <f>IF(G1284="","",INDEX(D.1[Đơn giá nhập
(Hàng tồn đầu kỳ)],MATCH(G1284,D.1[Tên sản phẩm],0)))</f>
        <v/>
      </c>
      <c r="K1284" s="162" t="str">
        <f t="shared" ref="K1284:K1347" si="288">IF(OR(G1284="",J1284=""),"",1)</f>
        <v/>
      </c>
      <c r="L1284" s="159"/>
      <c r="M1284" s="163" t="str">
        <f t="shared" ref="M1284:M1347" si="289">IF(AND(J1284&lt;&gt;"",K1284&lt;&gt;""),J1284*K1284,"")</f>
        <v/>
      </c>
      <c r="N1284" s="164"/>
      <c r="O1284" s="162"/>
      <c r="P1284" s="163" t="str">
        <f t="shared" ref="P1284:P1347" si="290">IF(M1284="","",M1284-SUM(O1284))</f>
        <v/>
      </c>
      <c r="Q1284" s="164" t="str">
        <f t="shared" ref="Q1284:Q1347" ca="1" si="291">IF(AND(P1284&lt;&gt;"",C1284=OFFSET(C1284,-1,0)),OFFSET(P1284,-1,1),"")</f>
        <v/>
      </c>
      <c r="R1284" s="163" t="str">
        <f t="shared" ref="R1284:R1347" si="292">IF(P1284="","",P1284*SUM(1,Q1284))</f>
        <v/>
      </c>
      <c r="S1284" s="163" t="str">
        <f ca="1">IF(AND(C1284&lt;&gt;"",C1284&lt;&gt;OFFSET(C1284,1,0)),SUMIFS(M.1[Giá có thuế],M.1[Số ĐK],C1284),"")</f>
        <v/>
      </c>
      <c r="T1284" s="159"/>
      <c r="U1284" s="161" t="str">
        <f>IF(T1284="","",'Thông Tin Chung'!$L$3)</f>
        <v/>
      </c>
      <c r="V1284" s="163" t="str">
        <f t="shared" ref="V1284:V1347" ca="1" si="293">IF(AND(S1284&lt;&gt;"",T1284&lt;&gt;"",S1284&lt;&gt;0),S1284-T1284,"")</f>
        <v/>
      </c>
      <c r="W1284" s="165"/>
      <c r="X1284" s="155" t="str">
        <f ca="1">IF(C1284="","",IF(OR(D1284&lt;NgayBatDau,D1284&gt;NgayKetThuc),"Ngày tháng phải nằm trong kỳ báo cáo",IF(AND(F1284&lt;&gt;"",COUNTIF(D.3[Tên nhà cung cấp],F1284)=0),"Tên NCC chưa khai báo trong DSNCC",IF(AND(G1284&lt;&gt;"",COUNTIF(D.1[Tên sản phẩm],G1284)=0),"SP này chưa khai báo trong DSSP",""))))</f>
        <v/>
      </c>
      <c r="Y1284" s="23" t="str">
        <f t="shared" ca="1" si="281"/>
        <v/>
      </c>
      <c r="Z1284" s="23" t="str">
        <f t="shared" ca="1" si="282"/>
        <v/>
      </c>
      <c r="AA1284" s="23" t="str">
        <f t="shared" ca="1" si="283"/>
        <v/>
      </c>
    </row>
    <row r="1285" spans="2:27" ht="27.75" customHeight="1" x14ac:dyDescent="0.2">
      <c r="B1285" s="7">
        <f t="shared" si="284"/>
        <v>1282</v>
      </c>
      <c r="C1285" s="7" t="str">
        <f t="shared" ref="C1285:C1348" ca="1" si="294">IF(AND(D1285="",E1285="",F1285=""),"",IF(AND(D1285=OFFSET(D1285,-1,0),E1285=OFFSET(E1285,-1,0),F1285=OFFSET(F1285,-1,0)),OFFSET(B1285,-1,1),B1285))</f>
        <v/>
      </c>
      <c r="D1285" s="156" t="str">
        <f t="shared" ca="1" si="285"/>
        <v/>
      </c>
      <c r="E1285" s="157" t="str">
        <f t="shared" ca="1" si="286"/>
        <v/>
      </c>
      <c r="F1285" s="158" t="str">
        <f t="shared" ca="1" si="287"/>
        <v/>
      </c>
      <c r="G1285" s="159"/>
      <c r="H1285" s="159" t="str">
        <f>IF(G1285="","",INDEX(D.1[Quy cách],MATCH(G1285,D.1[Tên sản phẩm],0)))</f>
        <v/>
      </c>
      <c r="I1285" s="160" t="str">
        <f>IF(G1285="","",INDEX(D.1[ĐVT],MATCH(G1285,D.1[Tên sản phẩm],0)))</f>
        <v/>
      </c>
      <c r="J1285" s="162" t="str">
        <f>IF(G1285="","",INDEX(D.1[Đơn giá nhập
(Hàng tồn đầu kỳ)],MATCH(G1285,D.1[Tên sản phẩm],0)))</f>
        <v/>
      </c>
      <c r="K1285" s="162" t="str">
        <f t="shared" si="288"/>
        <v/>
      </c>
      <c r="L1285" s="159"/>
      <c r="M1285" s="163" t="str">
        <f t="shared" si="289"/>
        <v/>
      </c>
      <c r="N1285" s="164"/>
      <c r="O1285" s="162"/>
      <c r="P1285" s="163" t="str">
        <f t="shared" si="290"/>
        <v/>
      </c>
      <c r="Q1285" s="164" t="str">
        <f t="shared" ca="1" si="291"/>
        <v/>
      </c>
      <c r="R1285" s="163" t="str">
        <f t="shared" si="292"/>
        <v/>
      </c>
      <c r="S1285" s="163" t="str">
        <f ca="1">IF(AND(C1285&lt;&gt;"",C1285&lt;&gt;OFFSET(C1285,1,0)),SUMIFS(M.1[Giá có thuế],M.1[Số ĐK],C1285),"")</f>
        <v/>
      </c>
      <c r="T1285" s="159"/>
      <c r="U1285" s="161" t="str">
        <f>IF(T1285="","",'Thông Tin Chung'!$L$3)</f>
        <v/>
      </c>
      <c r="V1285" s="163" t="str">
        <f t="shared" ca="1" si="293"/>
        <v/>
      </c>
      <c r="W1285" s="165"/>
      <c r="X1285" s="155" t="str">
        <f ca="1">IF(C1285="","",IF(OR(D1285&lt;NgayBatDau,D1285&gt;NgayKetThuc),"Ngày tháng phải nằm trong kỳ báo cáo",IF(AND(F1285&lt;&gt;"",COUNTIF(D.3[Tên nhà cung cấp],F1285)=0),"Tên NCC chưa khai báo trong DSNCC",IF(AND(G1285&lt;&gt;"",COUNTIF(D.1[Tên sản phẩm],G1285)=0),"SP này chưa khai báo trong DSSP",""))))</f>
        <v/>
      </c>
      <c r="Y1285" s="23" t="str">
        <f t="shared" ref="Y1285:Y1348" ca="1" si="295">IF(D1285="","",IF(D1285&lt;B3LocTuNgay,0,IF(D1285&lt;=B3LocDenNgay,1,"")))</f>
        <v/>
      </c>
      <c r="Z1285" s="23" t="str">
        <f t="shared" ref="Z1285:Z1348" ca="1" si="296">IF(D1285="","",IF(D1285&lt;B4LocTuNgay,0,IF(D1285&lt;=B4LocDenNgay,1,"")))</f>
        <v/>
      </c>
      <c r="AA1285" s="23" t="str">
        <f t="shared" ref="AA1285:AA1348" ca="1" si="297">IF(D1285="","",IF(D1285&lt;B5LocTuNgay,0,IF(D1285&lt;=B5LocDenNgay,1,"")))</f>
        <v/>
      </c>
    </row>
    <row r="1286" spans="2:27" ht="27.75" customHeight="1" x14ac:dyDescent="0.2">
      <c r="B1286" s="7">
        <f t="shared" si="284"/>
        <v>1283</v>
      </c>
      <c r="C1286" s="7" t="str">
        <f t="shared" ca="1" si="294"/>
        <v/>
      </c>
      <c r="D1286" s="156" t="str">
        <f t="shared" ca="1" si="285"/>
        <v/>
      </c>
      <c r="E1286" s="157" t="str">
        <f t="shared" ca="1" si="286"/>
        <v/>
      </c>
      <c r="F1286" s="158" t="str">
        <f t="shared" ca="1" si="287"/>
        <v/>
      </c>
      <c r="G1286" s="159"/>
      <c r="H1286" s="159" t="str">
        <f>IF(G1286="","",INDEX(D.1[Quy cách],MATCH(G1286,D.1[Tên sản phẩm],0)))</f>
        <v/>
      </c>
      <c r="I1286" s="160" t="str">
        <f>IF(G1286="","",INDEX(D.1[ĐVT],MATCH(G1286,D.1[Tên sản phẩm],0)))</f>
        <v/>
      </c>
      <c r="J1286" s="162" t="str">
        <f>IF(G1286="","",INDEX(D.1[Đơn giá nhập
(Hàng tồn đầu kỳ)],MATCH(G1286,D.1[Tên sản phẩm],0)))</f>
        <v/>
      </c>
      <c r="K1286" s="162" t="str">
        <f t="shared" si="288"/>
        <v/>
      </c>
      <c r="L1286" s="159"/>
      <c r="M1286" s="163" t="str">
        <f t="shared" si="289"/>
        <v/>
      </c>
      <c r="N1286" s="164"/>
      <c r="O1286" s="162"/>
      <c r="P1286" s="163" t="str">
        <f t="shared" si="290"/>
        <v/>
      </c>
      <c r="Q1286" s="164" t="str">
        <f t="shared" ca="1" si="291"/>
        <v/>
      </c>
      <c r="R1286" s="163" t="str">
        <f t="shared" si="292"/>
        <v/>
      </c>
      <c r="S1286" s="163" t="str">
        <f ca="1">IF(AND(C1286&lt;&gt;"",C1286&lt;&gt;OFFSET(C1286,1,0)),SUMIFS(M.1[Giá có thuế],M.1[Số ĐK],C1286),"")</f>
        <v/>
      </c>
      <c r="T1286" s="159"/>
      <c r="U1286" s="161" t="str">
        <f>IF(T1286="","",'Thông Tin Chung'!$L$3)</f>
        <v/>
      </c>
      <c r="V1286" s="163" t="str">
        <f t="shared" ca="1" si="293"/>
        <v/>
      </c>
      <c r="W1286" s="165"/>
      <c r="X1286" s="155" t="str">
        <f ca="1">IF(C1286="","",IF(OR(D1286&lt;NgayBatDau,D1286&gt;NgayKetThuc),"Ngày tháng phải nằm trong kỳ báo cáo",IF(AND(F1286&lt;&gt;"",COUNTIF(D.3[Tên nhà cung cấp],F1286)=0),"Tên NCC chưa khai báo trong DSNCC",IF(AND(G1286&lt;&gt;"",COUNTIF(D.1[Tên sản phẩm],G1286)=0),"SP này chưa khai báo trong DSSP",""))))</f>
        <v/>
      </c>
      <c r="Y1286" s="23" t="str">
        <f t="shared" ca="1" si="295"/>
        <v/>
      </c>
      <c r="Z1286" s="23" t="str">
        <f t="shared" ca="1" si="296"/>
        <v/>
      </c>
      <c r="AA1286" s="23" t="str">
        <f t="shared" ca="1" si="297"/>
        <v/>
      </c>
    </row>
    <row r="1287" spans="2:27" ht="27.75" customHeight="1" x14ac:dyDescent="0.2">
      <c r="B1287" s="7">
        <f t="shared" si="284"/>
        <v>1284</v>
      </c>
      <c r="C1287" s="7" t="str">
        <f t="shared" ca="1" si="294"/>
        <v/>
      </c>
      <c r="D1287" s="156" t="str">
        <f t="shared" ca="1" si="285"/>
        <v/>
      </c>
      <c r="E1287" s="157" t="str">
        <f t="shared" ca="1" si="286"/>
        <v/>
      </c>
      <c r="F1287" s="158" t="str">
        <f t="shared" ca="1" si="287"/>
        <v/>
      </c>
      <c r="G1287" s="159"/>
      <c r="H1287" s="159" t="str">
        <f>IF(G1287="","",INDEX(D.1[Quy cách],MATCH(G1287,D.1[Tên sản phẩm],0)))</f>
        <v/>
      </c>
      <c r="I1287" s="160" t="str">
        <f>IF(G1287="","",INDEX(D.1[ĐVT],MATCH(G1287,D.1[Tên sản phẩm],0)))</f>
        <v/>
      </c>
      <c r="J1287" s="162" t="str">
        <f>IF(G1287="","",INDEX(D.1[Đơn giá nhập
(Hàng tồn đầu kỳ)],MATCH(G1287,D.1[Tên sản phẩm],0)))</f>
        <v/>
      </c>
      <c r="K1287" s="162" t="str">
        <f t="shared" si="288"/>
        <v/>
      </c>
      <c r="L1287" s="159"/>
      <c r="M1287" s="163" t="str">
        <f t="shared" si="289"/>
        <v/>
      </c>
      <c r="N1287" s="164"/>
      <c r="O1287" s="162"/>
      <c r="P1287" s="163" t="str">
        <f t="shared" si="290"/>
        <v/>
      </c>
      <c r="Q1287" s="164" t="str">
        <f t="shared" ca="1" si="291"/>
        <v/>
      </c>
      <c r="R1287" s="163" t="str">
        <f t="shared" si="292"/>
        <v/>
      </c>
      <c r="S1287" s="163" t="str">
        <f ca="1">IF(AND(C1287&lt;&gt;"",C1287&lt;&gt;OFFSET(C1287,1,0)),SUMIFS(M.1[Giá có thuế],M.1[Số ĐK],C1287),"")</f>
        <v/>
      </c>
      <c r="T1287" s="159"/>
      <c r="U1287" s="161" t="str">
        <f>IF(T1287="","",'Thông Tin Chung'!$L$3)</f>
        <v/>
      </c>
      <c r="V1287" s="163" t="str">
        <f t="shared" ca="1" si="293"/>
        <v/>
      </c>
      <c r="W1287" s="165"/>
      <c r="X1287" s="155" t="str">
        <f ca="1">IF(C1287="","",IF(OR(D1287&lt;NgayBatDau,D1287&gt;NgayKetThuc),"Ngày tháng phải nằm trong kỳ báo cáo",IF(AND(F1287&lt;&gt;"",COUNTIF(D.3[Tên nhà cung cấp],F1287)=0),"Tên NCC chưa khai báo trong DSNCC",IF(AND(G1287&lt;&gt;"",COUNTIF(D.1[Tên sản phẩm],G1287)=0),"SP này chưa khai báo trong DSSP",""))))</f>
        <v/>
      </c>
      <c r="Y1287" s="23" t="str">
        <f t="shared" ca="1" si="295"/>
        <v/>
      </c>
      <c r="Z1287" s="23" t="str">
        <f t="shared" ca="1" si="296"/>
        <v/>
      </c>
      <c r="AA1287" s="23" t="str">
        <f t="shared" ca="1" si="297"/>
        <v/>
      </c>
    </row>
    <row r="1288" spans="2:27" ht="27.75" customHeight="1" x14ac:dyDescent="0.2">
      <c r="B1288" s="7">
        <f t="shared" si="284"/>
        <v>1285</v>
      </c>
      <c r="C1288" s="7" t="str">
        <f t="shared" ca="1" si="294"/>
        <v/>
      </c>
      <c r="D1288" s="156" t="str">
        <f t="shared" ca="1" si="285"/>
        <v/>
      </c>
      <c r="E1288" s="157" t="str">
        <f t="shared" ca="1" si="286"/>
        <v/>
      </c>
      <c r="F1288" s="158" t="str">
        <f t="shared" ca="1" si="287"/>
        <v/>
      </c>
      <c r="G1288" s="159"/>
      <c r="H1288" s="159" t="str">
        <f>IF(G1288="","",INDEX(D.1[Quy cách],MATCH(G1288,D.1[Tên sản phẩm],0)))</f>
        <v/>
      </c>
      <c r="I1288" s="160" t="str">
        <f>IF(G1288="","",INDEX(D.1[ĐVT],MATCH(G1288,D.1[Tên sản phẩm],0)))</f>
        <v/>
      </c>
      <c r="J1288" s="162" t="str">
        <f>IF(G1288="","",INDEX(D.1[Đơn giá nhập
(Hàng tồn đầu kỳ)],MATCH(G1288,D.1[Tên sản phẩm],0)))</f>
        <v/>
      </c>
      <c r="K1288" s="162" t="str">
        <f t="shared" si="288"/>
        <v/>
      </c>
      <c r="L1288" s="159"/>
      <c r="M1288" s="163" t="str">
        <f t="shared" si="289"/>
        <v/>
      </c>
      <c r="N1288" s="164"/>
      <c r="O1288" s="162"/>
      <c r="P1288" s="163" t="str">
        <f t="shared" si="290"/>
        <v/>
      </c>
      <c r="Q1288" s="164" t="str">
        <f t="shared" ca="1" si="291"/>
        <v/>
      </c>
      <c r="R1288" s="163" t="str">
        <f t="shared" si="292"/>
        <v/>
      </c>
      <c r="S1288" s="163" t="str">
        <f ca="1">IF(AND(C1288&lt;&gt;"",C1288&lt;&gt;OFFSET(C1288,1,0)),SUMIFS(M.1[Giá có thuế],M.1[Số ĐK],C1288),"")</f>
        <v/>
      </c>
      <c r="T1288" s="159"/>
      <c r="U1288" s="161" t="str">
        <f>IF(T1288="","",'Thông Tin Chung'!$L$3)</f>
        <v/>
      </c>
      <c r="V1288" s="163" t="str">
        <f t="shared" ca="1" si="293"/>
        <v/>
      </c>
      <c r="W1288" s="165"/>
      <c r="X1288" s="155" t="str">
        <f ca="1">IF(C1288="","",IF(OR(D1288&lt;NgayBatDau,D1288&gt;NgayKetThuc),"Ngày tháng phải nằm trong kỳ báo cáo",IF(AND(F1288&lt;&gt;"",COUNTIF(D.3[Tên nhà cung cấp],F1288)=0),"Tên NCC chưa khai báo trong DSNCC",IF(AND(G1288&lt;&gt;"",COUNTIF(D.1[Tên sản phẩm],G1288)=0),"SP này chưa khai báo trong DSSP",""))))</f>
        <v/>
      </c>
      <c r="Y1288" s="23" t="str">
        <f t="shared" ca="1" si="295"/>
        <v/>
      </c>
      <c r="Z1288" s="23" t="str">
        <f t="shared" ca="1" si="296"/>
        <v/>
      </c>
      <c r="AA1288" s="23" t="str">
        <f t="shared" ca="1" si="297"/>
        <v/>
      </c>
    </row>
    <row r="1289" spans="2:27" ht="27.75" customHeight="1" x14ac:dyDescent="0.2">
      <c r="B1289" s="7">
        <f t="shared" si="284"/>
        <v>1286</v>
      </c>
      <c r="C1289" s="7" t="str">
        <f t="shared" ca="1" si="294"/>
        <v/>
      </c>
      <c r="D1289" s="156" t="str">
        <f t="shared" ca="1" si="285"/>
        <v/>
      </c>
      <c r="E1289" s="157" t="str">
        <f t="shared" ca="1" si="286"/>
        <v/>
      </c>
      <c r="F1289" s="158" t="str">
        <f t="shared" ca="1" si="287"/>
        <v/>
      </c>
      <c r="G1289" s="159"/>
      <c r="H1289" s="159" t="str">
        <f>IF(G1289="","",INDEX(D.1[Quy cách],MATCH(G1289,D.1[Tên sản phẩm],0)))</f>
        <v/>
      </c>
      <c r="I1289" s="160" t="str">
        <f>IF(G1289="","",INDEX(D.1[ĐVT],MATCH(G1289,D.1[Tên sản phẩm],0)))</f>
        <v/>
      </c>
      <c r="J1289" s="162" t="str">
        <f>IF(G1289="","",INDEX(D.1[Đơn giá nhập
(Hàng tồn đầu kỳ)],MATCH(G1289,D.1[Tên sản phẩm],0)))</f>
        <v/>
      </c>
      <c r="K1289" s="162" t="str">
        <f t="shared" si="288"/>
        <v/>
      </c>
      <c r="L1289" s="159"/>
      <c r="M1289" s="163" t="str">
        <f t="shared" si="289"/>
        <v/>
      </c>
      <c r="N1289" s="164"/>
      <c r="O1289" s="162"/>
      <c r="P1289" s="163" t="str">
        <f t="shared" si="290"/>
        <v/>
      </c>
      <c r="Q1289" s="164" t="str">
        <f t="shared" ca="1" si="291"/>
        <v/>
      </c>
      <c r="R1289" s="163" t="str">
        <f t="shared" si="292"/>
        <v/>
      </c>
      <c r="S1289" s="163" t="str">
        <f ca="1">IF(AND(C1289&lt;&gt;"",C1289&lt;&gt;OFFSET(C1289,1,0)),SUMIFS(M.1[Giá có thuế],M.1[Số ĐK],C1289),"")</f>
        <v/>
      </c>
      <c r="T1289" s="159"/>
      <c r="U1289" s="161" t="str">
        <f>IF(T1289="","",'Thông Tin Chung'!$L$3)</f>
        <v/>
      </c>
      <c r="V1289" s="163" t="str">
        <f t="shared" ca="1" si="293"/>
        <v/>
      </c>
      <c r="W1289" s="165"/>
      <c r="X1289" s="155" t="str">
        <f ca="1">IF(C1289="","",IF(OR(D1289&lt;NgayBatDau,D1289&gt;NgayKetThuc),"Ngày tháng phải nằm trong kỳ báo cáo",IF(AND(F1289&lt;&gt;"",COUNTIF(D.3[Tên nhà cung cấp],F1289)=0),"Tên NCC chưa khai báo trong DSNCC",IF(AND(G1289&lt;&gt;"",COUNTIF(D.1[Tên sản phẩm],G1289)=0),"SP này chưa khai báo trong DSSP",""))))</f>
        <v/>
      </c>
      <c r="Y1289" s="23" t="str">
        <f t="shared" ca="1" si="295"/>
        <v/>
      </c>
      <c r="Z1289" s="23" t="str">
        <f t="shared" ca="1" si="296"/>
        <v/>
      </c>
      <c r="AA1289" s="23" t="str">
        <f t="shared" ca="1" si="297"/>
        <v/>
      </c>
    </row>
    <row r="1290" spans="2:27" ht="27.75" customHeight="1" x14ac:dyDescent="0.2">
      <c r="B1290" s="7">
        <f t="shared" si="284"/>
        <v>1287</v>
      </c>
      <c r="C1290" s="7" t="str">
        <f t="shared" ca="1" si="294"/>
        <v/>
      </c>
      <c r="D1290" s="156" t="str">
        <f t="shared" ca="1" si="285"/>
        <v/>
      </c>
      <c r="E1290" s="157" t="str">
        <f t="shared" ca="1" si="286"/>
        <v/>
      </c>
      <c r="F1290" s="158" t="str">
        <f t="shared" ca="1" si="287"/>
        <v/>
      </c>
      <c r="G1290" s="159"/>
      <c r="H1290" s="159" t="str">
        <f>IF(G1290="","",INDEX(D.1[Quy cách],MATCH(G1290,D.1[Tên sản phẩm],0)))</f>
        <v/>
      </c>
      <c r="I1290" s="160" t="str">
        <f>IF(G1290="","",INDEX(D.1[ĐVT],MATCH(G1290,D.1[Tên sản phẩm],0)))</f>
        <v/>
      </c>
      <c r="J1290" s="162" t="str">
        <f>IF(G1290="","",INDEX(D.1[Đơn giá nhập
(Hàng tồn đầu kỳ)],MATCH(G1290,D.1[Tên sản phẩm],0)))</f>
        <v/>
      </c>
      <c r="K1290" s="162" t="str">
        <f t="shared" si="288"/>
        <v/>
      </c>
      <c r="L1290" s="159"/>
      <c r="M1290" s="163" t="str">
        <f t="shared" si="289"/>
        <v/>
      </c>
      <c r="N1290" s="164"/>
      <c r="O1290" s="162"/>
      <c r="P1290" s="163" t="str">
        <f t="shared" si="290"/>
        <v/>
      </c>
      <c r="Q1290" s="164" t="str">
        <f t="shared" ca="1" si="291"/>
        <v/>
      </c>
      <c r="R1290" s="163" t="str">
        <f t="shared" si="292"/>
        <v/>
      </c>
      <c r="S1290" s="163" t="str">
        <f ca="1">IF(AND(C1290&lt;&gt;"",C1290&lt;&gt;OFFSET(C1290,1,0)),SUMIFS(M.1[Giá có thuế],M.1[Số ĐK],C1290),"")</f>
        <v/>
      </c>
      <c r="T1290" s="159"/>
      <c r="U1290" s="161" t="str">
        <f>IF(T1290="","",'Thông Tin Chung'!$L$3)</f>
        <v/>
      </c>
      <c r="V1290" s="163" t="str">
        <f t="shared" ca="1" si="293"/>
        <v/>
      </c>
      <c r="W1290" s="165"/>
      <c r="X1290" s="155" t="str">
        <f ca="1">IF(C1290="","",IF(OR(D1290&lt;NgayBatDau,D1290&gt;NgayKetThuc),"Ngày tháng phải nằm trong kỳ báo cáo",IF(AND(F1290&lt;&gt;"",COUNTIF(D.3[Tên nhà cung cấp],F1290)=0),"Tên NCC chưa khai báo trong DSNCC",IF(AND(G1290&lt;&gt;"",COUNTIF(D.1[Tên sản phẩm],G1290)=0),"SP này chưa khai báo trong DSSP",""))))</f>
        <v/>
      </c>
      <c r="Y1290" s="23" t="str">
        <f t="shared" ca="1" si="295"/>
        <v/>
      </c>
      <c r="Z1290" s="23" t="str">
        <f t="shared" ca="1" si="296"/>
        <v/>
      </c>
      <c r="AA1290" s="23" t="str">
        <f t="shared" ca="1" si="297"/>
        <v/>
      </c>
    </row>
    <row r="1291" spans="2:27" ht="27.75" customHeight="1" x14ac:dyDescent="0.2">
      <c r="B1291" s="7">
        <f t="shared" si="284"/>
        <v>1288</v>
      </c>
      <c r="C1291" s="7" t="str">
        <f t="shared" ca="1" si="294"/>
        <v/>
      </c>
      <c r="D1291" s="156" t="str">
        <f t="shared" ca="1" si="285"/>
        <v/>
      </c>
      <c r="E1291" s="157" t="str">
        <f t="shared" ca="1" si="286"/>
        <v/>
      </c>
      <c r="F1291" s="158" t="str">
        <f t="shared" ca="1" si="287"/>
        <v/>
      </c>
      <c r="G1291" s="159"/>
      <c r="H1291" s="159" t="str">
        <f>IF(G1291="","",INDEX(D.1[Quy cách],MATCH(G1291,D.1[Tên sản phẩm],0)))</f>
        <v/>
      </c>
      <c r="I1291" s="160" t="str">
        <f>IF(G1291="","",INDEX(D.1[ĐVT],MATCH(G1291,D.1[Tên sản phẩm],0)))</f>
        <v/>
      </c>
      <c r="J1291" s="162" t="str">
        <f>IF(G1291="","",INDEX(D.1[Đơn giá nhập
(Hàng tồn đầu kỳ)],MATCH(G1291,D.1[Tên sản phẩm],0)))</f>
        <v/>
      </c>
      <c r="K1291" s="162" t="str">
        <f t="shared" si="288"/>
        <v/>
      </c>
      <c r="L1291" s="159"/>
      <c r="M1291" s="163" t="str">
        <f t="shared" si="289"/>
        <v/>
      </c>
      <c r="N1291" s="164"/>
      <c r="O1291" s="162"/>
      <c r="P1291" s="163" t="str">
        <f t="shared" si="290"/>
        <v/>
      </c>
      <c r="Q1291" s="164" t="str">
        <f t="shared" ca="1" si="291"/>
        <v/>
      </c>
      <c r="R1291" s="163" t="str">
        <f t="shared" si="292"/>
        <v/>
      </c>
      <c r="S1291" s="163" t="str">
        <f ca="1">IF(AND(C1291&lt;&gt;"",C1291&lt;&gt;OFFSET(C1291,1,0)),SUMIFS(M.1[Giá có thuế],M.1[Số ĐK],C1291),"")</f>
        <v/>
      </c>
      <c r="T1291" s="159"/>
      <c r="U1291" s="161" t="str">
        <f>IF(T1291="","",'Thông Tin Chung'!$L$3)</f>
        <v/>
      </c>
      <c r="V1291" s="163" t="str">
        <f t="shared" ca="1" si="293"/>
        <v/>
      </c>
      <c r="W1291" s="165"/>
      <c r="X1291" s="155" t="str">
        <f ca="1">IF(C1291="","",IF(OR(D1291&lt;NgayBatDau,D1291&gt;NgayKetThuc),"Ngày tháng phải nằm trong kỳ báo cáo",IF(AND(F1291&lt;&gt;"",COUNTIF(D.3[Tên nhà cung cấp],F1291)=0),"Tên NCC chưa khai báo trong DSNCC",IF(AND(G1291&lt;&gt;"",COUNTIF(D.1[Tên sản phẩm],G1291)=0),"SP này chưa khai báo trong DSSP",""))))</f>
        <v/>
      </c>
      <c r="Y1291" s="23" t="str">
        <f t="shared" ca="1" si="295"/>
        <v/>
      </c>
      <c r="Z1291" s="23" t="str">
        <f t="shared" ca="1" si="296"/>
        <v/>
      </c>
      <c r="AA1291" s="23" t="str">
        <f t="shared" ca="1" si="297"/>
        <v/>
      </c>
    </row>
    <row r="1292" spans="2:27" ht="27.75" customHeight="1" x14ac:dyDescent="0.2">
      <c r="B1292" s="7">
        <f t="shared" si="284"/>
        <v>1289</v>
      </c>
      <c r="C1292" s="7" t="str">
        <f t="shared" ca="1" si="294"/>
        <v/>
      </c>
      <c r="D1292" s="156" t="str">
        <f t="shared" ca="1" si="285"/>
        <v/>
      </c>
      <c r="E1292" s="157" t="str">
        <f t="shared" ca="1" si="286"/>
        <v/>
      </c>
      <c r="F1292" s="158" t="str">
        <f t="shared" ca="1" si="287"/>
        <v/>
      </c>
      <c r="G1292" s="159"/>
      <c r="H1292" s="159" t="str">
        <f>IF(G1292="","",INDEX(D.1[Quy cách],MATCH(G1292,D.1[Tên sản phẩm],0)))</f>
        <v/>
      </c>
      <c r="I1292" s="160" t="str">
        <f>IF(G1292="","",INDEX(D.1[ĐVT],MATCH(G1292,D.1[Tên sản phẩm],0)))</f>
        <v/>
      </c>
      <c r="J1292" s="162" t="str">
        <f>IF(G1292="","",INDEX(D.1[Đơn giá nhập
(Hàng tồn đầu kỳ)],MATCH(G1292,D.1[Tên sản phẩm],0)))</f>
        <v/>
      </c>
      <c r="K1292" s="162" t="str">
        <f t="shared" si="288"/>
        <v/>
      </c>
      <c r="L1292" s="159"/>
      <c r="M1292" s="163" t="str">
        <f t="shared" si="289"/>
        <v/>
      </c>
      <c r="N1292" s="164"/>
      <c r="O1292" s="162"/>
      <c r="P1292" s="163" t="str">
        <f t="shared" si="290"/>
        <v/>
      </c>
      <c r="Q1292" s="164" t="str">
        <f t="shared" ca="1" si="291"/>
        <v/>
      </c>
      <c r="R1292" s="163" t="str">
        <f t="shared" si="292"/>
        <v/>
      </c>
      <c r="S1292" s="163" t="str">
        <f ca="1">IF(AND(C1292&lt;&gt;"",C1292&lt;&gt;OFFSET(C1292,1,0)),SUMIFS(M.1[Giá có thuế],M.1[Số ĐK],C1292),"")</f>
        <v/>
      </c>
      <c r="T1292" s="159"/>
      <c r="U1292" s="161" t="str">
        <f>IF(T1292="","",'Thông Tin Chung'!$L$3)</f>
        <v/>
      </c>
      <c r="V1292" s="163" t="str">
        <f t="shared" ca="1" si="293"/>
        <v/>
      </c>
      <c r="W1292" s="165"/>
      <c r="X1292" s="155" t="str">
        <f ca="1">IF(C1292="","",IF(OR(D1292&lt;NgayBatDau,D1292&gt;NgayKetThuc),"Ngày tháng phải nằm trong kỳ báo cáo",IF(AND(F1292&lt;&gt;"",COUNTIF(D.3[Tên nhà cung cấp],F1292)=0),"Tên NCC chưa khai báo trong DSNCC",IF(AND(G1292&lt;&gt;"",COUNTIF(D.1[Tên sản phẩm],G1292)=0),"SP này chưa khai báo trong DSSP",""))))</f>
        <v/>
      </c>
      <c r="Y1292" s="23" t="str">
        <f t="shared" ca="1" si="295"/>
        <v/>
      </c>
      <c r="Z1292" s="23" t="str">
        <f t="shared" ca="1" si="296"/>
        <v/>
      </c>
      <c r="AA1292" s="23" t="str">
        <f t="shared" ca="1" si="297"/>
        <v/>
      </c>
    </row>
    <row r="1293" spans="2:27" ht="27.75" customHeight="1" x14ac:dyDescent="0.2">
      <c r="B1293" s="7">
        <f t="shared" si="284"/>
        <v>1290</v>
      </c>
      <c r="C1293" s="7" t="str">
        <f t="shared" ca="1" si="294"/>
        <v/>
      </c>
      <c r="D1293" s="156" t="str">
        <f t="shared" ca="1" si="285"/>
        <v/>
      </c>
      <c r="E1293" s="157" t="str">
        <f t="shared" ca="1" si="286"/>
        <v/>
      </c>
      <c r="F1293" s="158" t="str">
        <f t="shared" ca="1" si="287"/>
        <v/>
      </c>
      <c r="G1293" s="159"/>
      <c r="H1293" s="159" t="str">
        <f>IF(G1293="","",INDEX(D.1[Quy cách],MATCH(G1293,D.1[Tên sản phẩm],0)))</f>
        <v/>
      </c>
      <c r="I1293" s="160" t="str">
        <f>IF(G1293="","",INDEX(D.1[ĐVT],MATCH(G1293,D.1[Tên sản phẩm],0)))</f>
        <v/>
      </c>
      <c r="J1293" s="162" t="str">
        <f>IF(G1293="","",INDEX(D.1[Đơn giá nhập
(Hàng tồn đầu kỳ)],MATCH(G1293,D.1[Tên sản phẩm],0)))</f>
        <v/>
      </c>
      <c r="K1293" s="162" t="str">
        <f t="shared" si="288"/>
        <v/>
      </c>
      <c r="L1293" s="159"/>
      <c r="M1293" s="163" t="str">
        <f t="shared" si="289"/>
        <v/>
      </c>
      <c r="N1293" s="164"/>
      <c r="O1293" s="162"/>
      <c r="P1293" s="163" t="str">
        <f t="shared" si="290"/>
        <v/>
      </c>
      <c r="Q1293" s="164" t="str">
        <f t="shared" ca="1" si="291"/>
        <v/>
      </c>
      <c r="R1293" s="163" t="str">
        <f t="shared" si="292"/>
        <v/>
      </c>
      <c r="S1293" s="163" t="str">
        <f ca="1">IF(AND(C1293&lt;&gt;"",C1293&lt;&gt;OFFSET(C1293,1,0)),SUMIFS(M.1[Giá có thuế],M.1[Số ĐK],C1293),"")</f>
        <v/>
      </c>
      <c r="T1293" s="159"/>
      <c r="U1293" s="161" t="str">
        <f>IF(T1293="","",'Thông Tin Chung'!$L$3)</f>
        <v/>
      </c>
      <c r="V1293" s="163" t="str">
        <f t="shared" ca="1" si="293"/>
        <v/>
      </c>
      <c r="W1293" s="165"/>
      <c r="X1293" s="155" t="str">
        <f ca="1">IF(C1293="","",IF(OR(D1293&lt;NgayBatDau,D1293&gt;NgayKetThuc),"Ngày tháng phải nằm trong kỳ báo cáo",IF(AND(F1293&lt;&gt;"",COUNTIF(D.3[Tên nhà cung cấp],F1293)=0),"Tên NCC chưa khai báo trong DSNCC",IF(AND(G1293&lt;&gt;"",COUNTIF(D.1[Tên sản phẩm],G1293)=0),"SP này chưa khai báo trong DSSP",""))))</f>
        <v/>
      </c>
      <c r="Y1293" s="23" t="str">
        <f t="shared" ca="1" si="295"/>
        <v/>
      </c>
      <c r="Z1293" s="23" t="str">
        <f t="shared" ca="1" si="296"/>
        <v/>
      </c>
      <c r="AA1293" s="23" t="str">
        <f t="shared" ca="1" si="297"/>
        <v/>
      </c>
    </row>
    <row r="1294" spans="2:27" ht="27.75" customHeight="1" x14ac:dyDescent="0.2">
      <c r="B1294" s="7">
        <f t="shared" si="284"/>
        <v>1291</v>
      </c>
      <c r="C1294" s="7" t="str">
        <f t="shared" ca="1" si="294"/>
        <v/>
      </c>
      <c r="D1294" s="156" t="str">
        <f t="shared" ca="1" si="285"/>
        <v/>
      </c>
      <c r="E1294" s="157" t="str">
        <f t="shared" ca="1" si="286"/>
        <v/>
      </c>
      <c r="F1294" s="158" t="str">
        <f t="shared" ca="1" si="287"/>
        <v/>
      </c>
      <c r="G1294" s="159"/>
      <c r="H1294" s="159" t="str">
        <f>IF(G1294="","",INDEX(D.1[Quy cách],MATCH(G1294,D.1[Tên sản phẩm],0)))</f>
        <v/>
      </c>
      <c r="I1294" s="160" t="str">
        <f>IF(G1294="","",INDEX(D.1[ĐVT],MATCH(G1294,D.1[Tên sản phẩm],0)))</f>
        <v/>
      </c>
      <c r="J1294" s="162" t="str">
        <f>IF(G1294="","",INDEX(D.1[Đơn giá nhập
(Hàng tồn đầu kỳ)],MATCH(G1294,D.1[Tên sản phẩm],0)))</f>
        <v/>
      </c>
      <c r="K1294" s="162" t="str">
        <f t="shared" si="288"/>
        <v/>
      </c>
      <c r="L1294" s="159"/>
      <c r="M1294" s="163" t="str">
        <f t="shared" si="289"/>
        <v/>
      </c>
      <c r="N1294" s="164"/>
      <c r="O1294" s="162"/>
      <c r="P1294" s="163" t="str">
        <f t="shared" si="290"/>
        <v/>
      </c>
      <c r="Q1294" s="164" t="str">
        <f t="shared" ca="1" si="291"/>
        <v/>
      </c>
      <c r="R1294" s="163" t="str">
        <f t="shared" si="292"/>
        <v/>
      </c>
      <c r="S1294" s="163" t="str">
        <f ca="1">IF(AND(C1294&lt;&gt;"",C1294&lt;&gt;OFFSET(C1294,1,0)),SUMIFS(M.1[Giá có thuế],M.1[Số ĐK],C1294),"")</f>
        <v/>
      </c>
      <c r="T1294" s="159"/>
      <c r="U1294" s="161" t="str">
        <f>IF(T1294="","",'Thông Tin Chung'!$L$3)</f>
        <v/>
      </c>
      <c r="V1294" s="163" t="str">
        <f t="shared" ca="1" si="293"/>
        <v/>
      </c>
      <c r="W1294" s="165"/>
      <c r="X1294" s="155" t="str">
        <f ca="1">IF(C1294="","",IF(OR(D1294&lt;NgayBatDau,D1294&gt;NgayKetThuc),"Ngày tháng phải nằm trong kỳ báo cáo",IF(AND(F1294&lt;&gt;"",COUNTIF(D.3[Tên nhà cung cấp],F1294)=0),"Tên NCC chưa khai báo trong DSNCC",IF(AND(G1294&lt;&gt;"",COUNTIF(D.1[Tên sản phẩm],G1294)=0),"SP này chưa khai báo trong DSSP",""))))</f>
        <v/>
      </c>
      <c r="Y1294" s="23" t="str">
        <f t="shared" ca="1" si="295"/>
        <v/>
      </c>
      <c r="Z1294" s="23" t="str">
        <f t="shared" ca="1" si="296"/>
        <v/>
      </c>
      <c r="AA1294" s="23" t="str">
        <f t="shared" ca="1" si="297"/>
        <v/>
      </c>
    </row>
    <row r="1295" spans="2:27" ht="27.75" customHeight="1" x14ac:dyDescent="0.2">
      <c r="B1295" s="7">
        <f t="shared" si="284"/>
        <v>1292</v>
      </c>
      <c r="C1295" s="7" t="str">
        <f t="shared" ca="1" si="294"/>
        <v/>
      </c>
      <c r="D1295" s="156" t="str">
        <f t="shared" ca="1" si="285"/>
        <v/>
      </c>
      <c r="E1295" s="157" t="str">
        <f t="shared" ca="1" si="286"/>
        <v/>
      </c>
      <c r="F1295" s="158" t="str">
        <f t="shared" ca="1" si="287"/>
        <v/>
      </c>
      <c r="G1295" s="159"/>
      <c r="H1295" s="159" t="str">
        <f>IF(G1295="","",INDEX(D.1[Quy cách],MATCH(G1295,D.1[Tên sản phẩm],0)))</f>
        <v/>
      </c>
      <c r="I1295" s="160" t="str">
        <f>IF(G1295="","",INDEX(D.1[ĐVT],MATCH(G1295,D.1[Tên sản phẩm],0)))</f>
        <v/>
      </c>
      <c r="J1295" s="162" t="str">
        <f>IF(G1295="","",INDEX(D.1[Đơn giá nhập
(Hàng tồn đầu kỳ)],MATCH(G1295,D.1[Tên sản phẩm],0)))</f>
        <v/>
      </c>
      <c r="K1295" s="162" t="str">
        <f t="shared" si="288"/>
        <v/>
      </c>
      <c r="L1295" s="159"/>
      <c r="M1295" s="163" t="str">
        <f t="shared" si="289"/>
        <v/>
      </c>
      <c r="N1295" s="164"/>
      <c r="O1295" s="162"/>
      <c r="P1295" s="163" t="str">
        <f t="shared" si="290"/>
        <v/>
      </c>
      <c r="Q1295" s="164" t="str">
        <f t="shared" ca="1" si="291"/>
        <v/>
      </c>
      <c r="R1295" s="163" t="str">
        <f t="shared" si="292"/>
        <v/>
      </c>
      <c r="S1295" s="163" t="str">
        <f ca="1">IF(AND(C1295&lt;&gt;"",C1295&lt;&gt;OFFSET(C1295,1,0)),SUMIFS(M.1[Giá có thuế],M.1[Số ĐK],C1295),"")</f>
        <v/>
      </c>
      <c r="T1295" s="159"/>
      <c r="U1295" s="161" t="str">
        <f>IF(T1295="","",'Thông Tin Chung'!$L$3)</f>
        <v/>
      </c>
      <c r="V1295" s="163" t="str">
        <f t="shared" ca="1" si="293"/>
        <v/>
      </c>
      <c r="W1295" s="165"/>
      <c r="X1295" s="155" t="str">
        <f ca="1">IF(C1295="","",IF(OR(D1295&lt;NgayBatDau,D1295&gt;NgayKetThuc),"Ngày tháng phải nằm trong kỳ báo cáo",IF(AND(F1295&lt;&gt;"",COUNTIF(D.3[Tên nhà cung cấp],F1295)=0),"Tên NCC chưa khai báo trong DSNCC",IF(AND(G1295&lt;&gt;"",COUNTIF(D.1[Tên sản phẩm],G1295)=0),"SP này chưa khai báo trong DSSP",""))))</f>
        <v/>
      </c>
      <c r="Y1295" s="23" t="str">
        <f t="shared" ca="1" si="295"/>
        <v/>
      </c>
      <c r="Z1295" s="23" t="str">
        <f t="shared" ca="1" si="296"/>
        <v/>
      </c>
      <c r="AA1295" s="23" t="str">
        <f t="shared" ca="1" si="297"/>
        <v/>
      </c>
    </row>
    <row r="1296" spans="2:27" ht="27.75" customHeight="1" x14ac:dyDescent="0.2">
      <c r="B1296" s="7">
        <f t="shared" si="284"/>
        <v>1293</v>
      </c>
      <c r="C1296" s="7" t="str">
        <f t="shared" ca="1" si="294"/>
        <v/>
      </c>
      <c r="D1296" s="156" t="str">
        <f t="shared" ca="1" si="285"/>
        <v/>
      </c>
      <c r="E1296" s="157" t="str">
        <f t="shared" ca="1" si="286"/>
        <v/>
      </c>
      <c r="F1296" s="158" t="str">
        <f t="shared" ca="1" si="287"/>
        <v/>
      </c>
      <c r="G1296" s="159"/>
      <c r="H1296" s="159" t="str">
        <f>IF(G1296="","",INDEX(D.1[Quy cách],MATCH(G1296,D.1[Tên sản phẩm],0)))</f>
        <v/>
      </c>
      <c r="I1296" s="160" t="str">
        <f>IF(G1296="","",INDEX(D.1[ĐVT],MATCH(G1296,D.1[Tên sản phẩm],0)))</f>
        <v/>
      </c>
      <c r="J1296" s="162" t="str">
        <f>IF(G1296="","",INDEX(D.1[Đơn giá nhập
(Hàng tồn đầu kỳ)],MATCH(G1296,D.1[Tên sản phẩm],0)))</f>
        <v/>
      </c>
      <c r="K1296" s="162" t="str">
        <f t="shared" si="288"/>
        <v/>
      </c>
      <c r="L1296" s="159"/>
      <c r="M1296" s="163" t="str">
        <f t="shared" si="289"/>
        <v/>
      </c>
      <c r="N1296" s="164"/>
      <c r="O1296" s="162"/>
      <c r="P1296" s="163" t="str">
        <f t="shared" si="290"/>
        <v/>
      </c>
      <c r="Q1296" s="164" t="str">
        <f t="shared" ca="1" si="291"/>
        <v/>
      </c>
      <c r="R1296" s="163" t="str">
        <f t="shared" si="292"/>
        <v/>
      </c>
      <c r="S1296" s="163" t="str">
        <f ca="1">IF(AND(C1296&lt;&gt;"",C1296&lt;&gt;OFFSET(C1296,1,0)),SUMIFS(M.1[Giá có thuế],M.1[Số ĐK],C1296),"")</f>
        <v/>
      </c>
      <c r="T1296" s="159"/>
      <c r="U1296" s="161" t="str">
        <f>IF(T1296="","",'Thông Tin Chung'!$L$3)</f>
        <v/>
      </c>
      <c r="V1296" s="163" t="str">
        <f t="shared" ca="1" si="293"/>
        <v/>
      </c>
      <c r="W1296" s="165"/>
      <c r="X1296" s="155" t="str">
        <f ca="1">IF(C1296="","",IF(OR(D1296&lt;NgayBatDau,D1296&gt;NgayKetThuc),"Ngày tháng phải nằm trong kỳ báo cáo",IF(AND(F1296&lt;&gt;"",COUNTIF(D.3[Tên nhà cung cấp],F1296)=0),"Tên NCC chưa khai báo trong DSNCC",IF(AND(G1296&lt;&gt;"",COUNTIF(D.1[Tên sản phẩm],G1296)=0),"SP này chưa khai báo trong DSSP",""))))</f>
        <v/>
      </c>
      <c r="Y1296" s="23" t="str">
        <f t="shared" ca="1" si="295"/>
        <v/>
      </c>
      <c r="Z1296" s="23" t="str">
        <f t="shared" ca="1" si="296"/>
        <v/>
      </c>
      <c r="AA1296" s="23" t="str">
        <f t="shared" ca="1" si="297"/>
        <v/>
      </c>
    </row>
    <row r="1297" spans="2:27" ht="27.75" customHeight="1" x14ac:dyDescent="0.2">
      <c r="B1297" s="7">
        <f t="shared" si="284"/>
        <v>1294</v>
      </c>
      <c r="C1297" s="7" t="str">
        <f t="shared" ca="1" si="294"/>
        <v/>
      </c>
      <c r="D1297" s="156" t="str">
        <f t="shared" ca="1" si="285"/>
        <v/>
      </c>
      <c r="E1297" s="157" t="str">
        <f t="shared" ca="1" si="286"/>
        <v/>
      </c>
      <c r="F1297" s="158" t="str">
        <f t="shared" ca="1" si="287"/>
        <v/>
      </c>
      <c r="G1297" s="159"/>
      <c r="H1297" s="159" t="str">
        <f>IF(G1297="","",INDEX(D.1[Quy cách],MATCH(G1297,D.1[Tên sản phẩm],0)))</f>
        <v/>
      </c>
      <c r="I1297" s="160" t="str">
        <f>IF(G1297="","",INDEX(D.1[ĐVT],MATCH(G1297,D.1[Tên sản phẩm],0)))</f>
        <v/>
      </c>
      <c r="J1297" s="162" t="str">
        <f>IF(G1297="","",INDEX(D.1[Đơn giá nhập
(Hàng tồn đầu kỳ)],MATCH(G1297,D.1[Tên sản phẩm],0)))</f>
        <v/>
      </c>
      <c r="K1297" s="162" t="str">
        <f t="shared" si="288"/>
        <v/>
      </c>
      <c r="L1297" s="159"/>
      <c r="M1297" s="163" t="str">
        <f t="shared" si="289"/>
        <v/>
      </c>
      <c r="N1297" s="164"/>
      <c r="O1297" s="162"/>
      <c r="P1297" s="163" t="str">
        <f t="shared" si="290"/>
        <v/>
      </c>
      <c r="Q1297" s="164" t="str">
        <f t="shared" ca="1" si="291"/>
        <v/>
      </c>
      <c r="R1297" s="163" t="str">
        <f t="shared" si="292"/>
        <v/>
      </c>
      <c r="S1297" s="163" t="str">
        <f ca="1">IF(AND(C1297&lt;&gt;"",C1297&lt;&gt;OFFSET(C1297,1,0)),SUMIFS(M.1[Giá có thuế],M.1[Số ĐK],C1297),"")</f>
        <v/>
      </c>
      <c r="T1297" s="159"/>
      <c r="U1297" s="161" t="str">
        <f>IF(T1297="","",'Thông Tin Chung'!$L$3)</f>
        <v/>
      </c>
      <c r="V1297" s="163" t="str">
        <f t="shared" ca="1" si="293"/>
        <v/>
      </c>
      <c r="W1297" s="165"/>
      <c r="X1297" s="155" t="str">
        <f ca="1">IF(C1297="","",IF(OR(D1297&lt;NgayBatDau,D1297&gt;NgayKetThuc),"Ngày tháng phải nằm trong kỳ báo cáo",IF(AND(F1297&lt;&gt;"",COUNTIF(D.3[Tên nhà cung cấp],F1297)=0),"Tên NCC chưa khai báo trong DSNCC",IF(AND(G1297&lt;&gt;"",COUNTIF(D.1[Tên sản phẩm],G1297)=0),"SP này chưa khai báo trong DSSP",""))))</f>
        <v/>
      </c>
      <c r="Y1297" s="23" t="str">
        <f t="shared" ca="1" si="295"/>
        <v/>
      </c>
      <c r="Z1297" s="23" t="str">
        <f t="shared" ca="1" si="296"/>
        <v/>
      </c>
      <c r="AA1297" s="23" t="str">
        <f t="shared" ca="1" si="297"/>
        <v/>
      </c>
    </row>
    <row r="1298" spans="2:27" ht="27.75" customHeight="1" x14ac:dyDescent="0.2">
      <c r="B1298" s="7">
        <f t="shared" si="284"/>
        <v>1295</v>
      </c>
      <c r="C1298" s="7" t="str">
        <f t="shared" ca="1" si="294"/>
        <v/>
      </c>
      <c r="D1298" s="156" t="str">
        <f t="shared" ca="1" si="285"/>
        <v/>
      </c>
      <c r="E1298" s="157" t="str">
        <f t="shared" ca="1" si="286"/>
        <v/>
      </c>
      <c r="F1298" s="158" t="str">
        <f t="shared" ca="1" si="287"/>
        <v/>
      </c>
      <c r="G1298" s="159"/>
      <c r="H1298" s="159" t="str">
        <f>IF(G1298="","",INDEX(D.1[Quy cách],MATCH(G1298,D.1[Tên sản phẩm],0)))</f>
        <v/>
      </c>
      <c r="I1298" s="160" t="str">
        <f>IF(G1298="","",INDEX(D.1[ĐVT],MATCH(G1298,D.1[Tên sản phẩm],0)))</f>
        <v/>
      </c>
      <c r="J1298" s="162" t="str">
        <f>IF(G1298="","",INDEX(D.1[Đơn giá nhập
(Hàng tồn đầu kỳ)],MATCH(G1298,D.1[Tên sản phẩm],0)))</f>
        <v/>
      </c>
      <c r="K1298" s="162" t="str">
        <f t="shared" si="288"/>
        <v/>
      </c>
      <c r="L1298" s="159"/>
      <c r="M1298" s="163" t="str">
        <f t="shared" si="289"/>
        <v/>
      </c>
      <c r="N1298" s="164"/>
      <c r="O1298" s="162"/>
      <c r="P1298" s="163" t="str">
        <f t="shared" si="290"/>
        <v/>
      </c>
      <c r="Q1298" s="164" t="str">
        <f t="shared" ca="1" si="291"/>
        <v/>
      </c>
      <c r="R1298" s="163" t="str">
        <f t="shared" si="292"/>
        <v/>
      </c>
      <c r="S1298" s="163" t="str">
        <f ca="1">IF(AND(C1298&lt;&gt;"",C1298&lt;&gt;OFFSET(C1298,1,0)),SUMIFS(M.1[Giá có thuế],M.1[Số ĐK],C1298),"")</f>
        <v/>
      </c>
      <c r="T1298" s="159"/>
      <c r="U1298" s="161" t="str">
        <f>IF(T1298="","",'Thông Tin Chung'!$L$3)</f>
        <v/>
      </c>
      <c r="V1298" s="163" t="str">
        <f t="shared" ca="1" si="293"/>
        <v/>
      </c>
      <c r="W1298" s="165"/>
      <c r="X1298" s="155" t="str">
        <f ca="1">IF(C1298="","",IF(OR(D1298&lt;NgayBatDau,D1298&gt;NgayKetThuc),"Ngày tháng phải nằm trong kỳ báo cáo",IF(AND(F1298&lt;&gt;"",COUNTIF(D.3[Tên nhà cung cấp],F1298)=0),"Tên NCC chưa khai báo trong DSNCC",IF(AND(G1298&lt;&gt;"",COUNTIF(D.1[Tên sản phẩm],G1298)=0),"SP này chưa khai báo trong DSSP",""))))</f>
        <v/>
      </c>
      <c r="Y1298" s="23" t="str">
        <f t="shared" ca="1" si="295"/>
        <v/>
      </c>
      <c r="Z1298" s="23" t="str">
        <f t="shared" ca="1" si="296"/>
        <v/>
      </c>
      <c r="AA1298" s="23" t="str">
        <f t="shared" ca="1" si="297"/>
        <v/>
      </c>
    </row>
    <row r="1299" spans="2:27" ht="27.75" customHeight="1" x14ac:dyDescent="0.2">
      <c r="B1299" s="7">
        <f t="shared" si="284"/>
        <v>1296</v>
      </c>
      <c r="C1299" s="7" t="str">
        <f t="shared" ca="1" si="294"/>
        <v/>
      </c>
      <c r="D1299" s="156" t="str">
        <f t="shared" ca="1" si="285"/>
        <v/>
      </c>
      <c r="E1299" s="157" t="str">
        <f t="shared" ca="1" si="286"/>
        <v/>
      </c>
      <c r="F1299" s="158" t="str">
        <f t="shared" ca="1" si="287"/>
        <v/>
      </c>
      <c r="G1299" s="159"/>
      <c r="H1299" s="159" t="str">
        <f>IF(G1299="","",INDEX(D.1[Quy cách],MATCH(G1299,D.1[Tên sản phẩm],0)))</f>
        <v/>
      </c>
      <c r="I1299" s="160" t="str">
        <f>IF(G1299="","",INDEX(D.1[ĐVT],MATCH(G1299,D.1[Tên sản phẩm],0)))</f>
        <v/>
      </c>
      <c r="J1299" s="162" t="str">
        <f>IF(G1299="","",INDEX(D.1[Đơn giá nhập
(Hàng tồn đầu kỳ)],MATCH(G1299,D.1[Tên sản phẩm],0)))</f>
        <v/>
      </c>
      <c r="K1299" s="162" t="str">
        <f t="shared" si="288"/>
        <v/>
      </c>
      <c r="L1299" s="159"/>
      <c r="M1299" s="163" t="str">
        <f t="shared" si="289"/>
        <v/>
      </c>
      <c r="N1299" s="164"/>
      <c r="O1299" s="162"/>
      <c r="P1299" s="163" t="str">
        <f t="shared" si="290"/>
        <v/>
      </c>
      <c r="Q1299" s="164" t="str">
        <f t="shared" ca="1" si="291"/>
        <v/>
      </c>
      <c r="R1299" s="163" t="str">
        <f t="shared" si="292"/>
        <v/>
      </c>
      <c r="S1299" s="163" t="str">
        <f ca="1">IF(AND(C1299&lt;&gt;"",C1299&lt;&gt;OFFSET(C1299,1,0)),SUMIFS(M.1[Giá có thuế],M.1[Số ĐK],C1299),"")</f>
        <v/>
      </c>
      <c r="T1299" s="159"/>
      <c r="U1299" s="161" t="str">
        <f>IF(T1299="","",'Thông Tin Chung'!$L$3)</f>
        <v/>
      </c>
      <c r="V1299" s="163" t="str">
        <f t="shared" ca="1" si="293"/>
        <v/>
      </c>
      <c r="W1299" s="165"/>
      <c r="X1299" s="155" t="str">
        <f ca="1">IF(C1299="","",IF(OR(D1299&lt;NgayBatDau,D1299&gt;NgayKetThuc),"Ngày tháng phải nằm trong kỳ báo cáo",IF(AND(F1299&lt;&gt;"",COUNTIF(D.3[Tên nhà cung cấp],F1299)=0),"Tên NCC chưa khai báo trong DSNCC",IF(AND(G1299&lt;&gt;"",COUNTIF(D.1[Tên sản phẩm],G1299)=0),"SP này chưa khai báo trong DSSP",""))))</f>
        <v/>
      </c>
      <c r="Y1299" s="23" t="str">
        <f t="shared" ca="1" si="295"/>
        <v/>
      </c>
      <c r="Z1299" s="23" t="str">
        <f t="shared" ca="1" si="296"/>
        <v/>
      </c>
      <c r="AA1299" s="23" t="str">
        <f t="shared" ca="1" si="297"/>
        <v/>
      </c>
    </row>
    <row r="1300" spans="2:27" ht="27.75" customHeight="1" x14ac:dyDescent="0.2">
      <c r="B1300" s="7">
        <f t="shared" si="284"/>
        <v>1297</v>
      </c>
      <c r="C1300" s="7" t="str">
        <f t="shared" ca="1" si="294"/>
        <v/>
      </c>
      <c r="D1300" s="156" t="str">
        <f t="shared" ca="1" si="285"/>
        <v/>
      </c>
      <c r="E1300" s="157" t="str">
        <f t="shared" ca="1" si="286"/>
        <v/>
      </c>
      <c r="F1300" s="158" t="str">
        <f t="shared" ca="1" si="287"/>
        <v/>
      </c>
      <c r="G1300" s="159"/>
      <c r="H1300" s="159" t="str">
        <f>IF(G1300="","",INDEX(D.1[Quy cách],MATCH(G1300,D.1[Tên sản phẩm],0)))</f>
        <v/>
      </c>
      <c r="I1300" s="160" t="str">
        <f>IF(G1300="","",INDEX(D.1[ĐVT],MATCH(G1300,D.1[Tên sản phẩm],0)))</f>
        <v/>
      </c>
      <c r="J1300" s="162" t="str">
        <f>IF(G1300="","",INDEX(D.1[Đơn giá nhập
(Hàng tồn đầu kỳ)],MATCH(G1300,D.1[Tên sản phẩm],0)))</f>
        <v/>
      </c>
      <c r="K1300" s="162" t="str">
        <f t="shared" si="288"/>
        <v/>
      </c>
      <c r="L1300" s="159"/>
      <c r="M1300" s="163" t="str">
        <f t="shared" si="289"/>
        <v/>
      </c>
      <c r="N1300" s="164"/>
      <c r="O1300" s="162"/>
      <c r="P1300" s="163" t="str">
        <f t="shared" si="290"/>
        <v/>
      </c>
      <c r="Q1300" s="164" t="str">
        <f t="shared" ca="1" si="291"/>
        <v/>
      </c>
      <c r="R1300" s="163" t="str">
        <f t="shared" si="292"/>
        <v/>
      </c>
      <c r="S1300" s="163" t="str">
        <f ca="1">IF(AND(C1300&lt;&gt;"",C1300&lt;&gt;OFFSET(C1300,1,0)),SUMIFS(M.1[Giá có thuế],M.1[Số ĐK],C1300),"")</f>
        <v/>
      </c>
      <c r="T1300" s="159"/>
      <c r="U1300" s="161" t="str">
        <f>IF(T1300="","",'Thông Tin Chung'!$L$3)</f>
        <v/>
      </c>
      <c r="V1300" s="163" t="str">
        <f t="shared" ca="1" si="293"/>
        <v/>
      </c>
      <c r="W1300" s="165"/>
      <c r="X1300" s="155" t="str">
        <f ca="1">IF(C1300="","",IF(OR(D1300&lt;NgayBatDau,D1300&gt;NgayKetThuc),"Ngày tháng phải nằm trong kỳ báo cáo",IF(AND(F1300&lt;&gt;"",COUNTIF(D.3[Tên nhà cung cấp],F1300)=0),"Tên NCC chưa khai báo trong DSNCC",IF(AND(G1300&lt;&gt;"",COUNTIF(D.1[Tên sản phẩm],G1300)=0),"SP này chưa khai báo trong DSSP",""))))</f>
        <v/>
      </c>
      <c r="Y1300" s="23" t="str">
        <f t="shared" ca="1" si="295"/>
        <v/>
      </c>
      <c r="Z1300" s="23" t="str">
        <f t="shared" ca="1" si="296"/>
        <v/>
      </c>
      <c r="AA1300" s="23" t="str">
        <f t="shared" ca="1" si="297"/>
        <v/>
      </c>
    </row>
    <row r="1301" spans="2:27" ht="27.75" customHeight="1" x14ac:dyDescent="0.2">
      <c r="B1301" s="7">
        <f t="shared" si="284"/>
        <v>1298</v>
      </c>
      <c r="C1301" s="7" t="str">
        <f t="shared" ca="1" si="294"/>
        <v/>
      </c>
      <c r="D1301" s="156" t="str">
        <f t="shared" ca="1" si="285"/>
        <v/>
      </c>
      <c r="E1301" s="157" t="str">
        <f t="shared" ca="1" si="286"/>
        <v/>
      </c>
      <c r="F1301" s="158" t="str">
        <f t="shared" ca="1" si="287"/>
        <v/>
      </c>
      <c r="G1301" s="159"/>
      <c r="H1301" s="159" t="str">
        <f>IF(G1301="","",INDEX(D.1[Quy cách],MATCH(G1301,D.1[Tên sản phẩm],0)))</f>
        <v/>
      </c>
      <c r="I1301" s="160" t="str">
        <f>IF(G1301="","",INDEX(D.1[ĐVT],MATCH(G1301,D.1[Tên sản phẩm],0)))</f>
        <v/>
      </c>
      <c r="J1301" s="162" t="str">
        <f>IF(G1301="","",INDEX(D.1[Đơn giá nhập
(Hàng tồn đầu kỳ)],MATCH(G1301,D.1[Tên sản phẩm],0)))</f>
        <v/>
      </c>
      <c r="K1301" s="162" t="str">
        <f t="shared" si="288"/>
        <v/>
      </c>
      <c r="L1301" s="159"/>
      <c r="M1301" s="163" t="str">
        <f t="shared" si="289"/>
        <v/>
      </c>
      <c r="N1301" s="164"/>
      <c r="O1301" s="162"/>
      <c r="P1301" s="163" t="str">
        <f t="shared" si="290"/>
        <v/>
      </c>
      <c r="Q1301" s="164" t="str">
        <f t="shared" ca="1" si="291"/>
        <v/>
      </c>
      <c r="R1301" s="163" t="str">
        <f t="shared" si="292"/>
        <v/>
      </c>
      <c r="S1301" s="163" t="str">
        <f ca="1">IF(AND(C1301&lt;&gt;"",C1301&lt;&gt;OFFSET(C1301,1,0)),SUMIFS(M.1[Giá có thuế],M.1[Số ĐK],C1301),"")</f>
        <v/>
      </c>
      <c r="T1301" s="159"/>
      <c r="U1301" s="161" t="str">
        <f>IF(T1301="","",'Thông Tin Chung'!$L$3)</f>
        <v/>
      </c>
      <c r="V1301" s="163" t="str">
        <f t="shared" ca="1" si="293"/>
        <v/>
      </c>
      <c r="W1301" s="165"/>
      <c r="X1301" s="155" t="str">
        <f ca="1">IF(C1301="","",IF(OR(D1301&lt;NgayBatDau,D1301&gt;NgayKetThuc),"Ngày tháng phải nằm trong kỳ báo cáo",IF(AND(F1301&lt;&gt;"",COUNTIF(D.3[Tên nhà cung cấp],F1301)=0),"Tên NCC chưa khai báo trong DSNCC",IF(AND(G1301&lt;&gt;"",COUNTIF(D.1[Tên sản phẩm],G1301)=0),"SP này chưa khai báo trong DSSP",""))))</f>
        <v/>
      </c>
      <c r="Y1301" s="23" t="str">
        <f t="shared" ca="1" si="295"/>
        <v/>
      </c>
      <c r="Z1301" s="23" t="str">
        <f t="shared" ca="1" si="296"/>
        <v/>
      </c>
      <c r="AA1301" s="23" t="str">
        <f t="shared" ca="1" si="297"/>
        <v/>
      </c>
    </row>
    <row r="1302" spans="2:27" ht="27.75" customHeight="1" x14ac:dyDescent="0.2">
      <c r="B1302" s="7">
        <f t="shared" si="284"/>
        <v>1299</v>
      </c>
      <c r="C1302" s="7" t="str">
        <f t="shared" ca="1" si="294"/>
        <v/>
      </c>
      <c r="D1302" s="156" t="str">
        <f t="shared" ca="1" si="285"/>
        <v/>
      </c>
      <c r="E1302" s="157" t="str">
        <f t="shared" ca="1" si="286"/>
        <v/>
      </c>
      <c r="F1302" s="158" t="str">
        <f t="shared" ca="1" si="287"/>
        <v/>
      </c>
      <c r="G1302" s="159"/>
      <c r="H1302" s="159" t="str">
        <f>IF(G1302="","",INDEX(D.1[Quy cách],MATCH(G1302,D.1[Tên sản phẩm],0)))</f>
        <v/>
      </c>
      <c r="I1302" s="160" t="str">
        <f>IF(G1302="","",INDEX(D.1[ĐVT],MATCH(G1302,D.1[Tên sản phẩm],0)))</f>
        <v/>
      </c>
      <c r="J1302" s="162" t="str">
        <f>IF(G1302="","",INDEX(D.1[Đơn giá nhập
(Hàng tồn đầu kỳ)],MATCH(G1302,D.1[Tên sản phẩm],0)))</f>
        <v/>
      </c>
      <c r="K1302" s="162" t="str">
        <f t="shared" si="288"/>
        <v/>
      </c>
      <c r="L1302" s="159"/>
      <c r="M1302" s="163" t="str">
        <f t="shared" si="289"/>
        <v/>
      </c>
      <c r="N1302" s="164"/>
      <c r="O1302" s="162"/>
      <c r="P1302" s="163" t="str">
        <f t="shared" si="290"/>
        <v/>
      </c>
      <c r="Q1302" s="164" t="str">
        <f t="shared" ca="1" si="291"/>
        <v/>
      </c>
      <c r="R1302" s="163" t="str">
        <f t="shared" si="292"/>
        <v/>
      </c>
      <c r="S1302" s="163" t="str">
        <f ca="1">IF(AND(C1302&lt;&gt;"",C1302&lt;&gt;OFFSET(C1302,1,0)),SUMIFS(M.1[Giá có thuế],M.1[Số ĐK],C1302),"")</f>
        <v/>
      </c>
      <c r="T1302" s="159"/>
      <c r="U1302" s="161" t="str">
        <f>IF(T1302="","",'Thông Tin Chung'!$L$3)</f>
        <v/>
      </c>
      <c r="V1302" s="163" t="str">
        <f t="shared" ca="1" si="293"/>
        <v/>
      </c>
      <c r="W1302" s="165"/>
      <c r="X1302" s="155" t="str">
        <f ca="1">IF(C1302="","",IF(OR(D1302&lt;NgayBatDau,D1302&gt;NgayKetThuc),"Ngày tháng phải nằm trong kỳ báo cáo",IF(AND(F1302&lt;&gt;"",COUNTIF(D.3[Tên nhà cung cấp],F1302)=0),"Tên NCC chưa khai báo trong DSNCC",IF(AND(G1302&lt;&gt;"",COUNTIF(D.1[Tên sản phẩm],G1302)=0),"SP này chưa khai báo trong DSSP",""))))</f>
        <v/>
      </c>
      <c r="Y1302" s="23" t="str">
        <f t="shared" ca="1" si="295"/>
        <v/>
      </c>
      <c r="Z1302" s="23" t="str">
        <f t="shared" ca="1" si="296"/>
        <v/>
      </c>
      <c r="AA1302" s="23" t="str">
        <f t="shared" ca="1" si="297"/>
        <v/>
      </c>
    </row>
    <row r="1303" spans="2:27" ht="27.75" customHeight="1" x14ac:dyDescent="0.2">
      <c r="B1303" s="7">
        <f t="shared" si="284"/>
        <v>1300</v>
      </c>
      <c r="C1303" s="7" t="str">
        <f t="shared" ca="1" si="294"/>
        <v/>
      </c>
      <c r="D1303" s="156" t="str">
        <f t="shared" ca="1" si="285"/>
        <v/>
      </c>
      <c r="E1303" s="157" t="str">
        <f t="shared" ca="1" si="286"/>
        <v/>
      </c>
      <c r="F1303" s="158" t="str">
        <f t="shared" ca="1" si="287"/>
        <v/>
      </c>
      <c r="G1303" s="159"/>
      <c r="H1303" s="159" t="str">
        <f>IF(G1303="","",INDEX(D.1[Quy cách],MATCH(G1303,D.1[Tên sản phẩm],0)))</f>
        <v/>
      </c>
      <c r="I1303" s="160" t="str">
        <f>IF(G1303="","",INDEX(D.1[ĐVT],MATCH(G1303,D.1[Tên sản phẩm],0)))</f>
        <v/>
      </c>
      <c r="J1303" s="162" t="str">
        <f>IF(G1303="","",INDEX(D.1[Đơn giá nhập
(Hàng tồn đầu kỳ)],MATCH(G1303,D.1[Tên sản phẩm],0)))</f>
        <v/>
      </c>
      <c r="K1303" s="162" t="str">
        <f t="shared" si="288"/>
        <v/>
      </c>
      <c r="L1303" s="159"/>
      <c r="M1303" s="163" t="str">
        <f t="shared" si="289"/>
        <v/>
      </c>
      <c r="N1303" s="164"/>
      <c r="O1303" s="162"/>
      <c r="P1303" s="163" t="str">
        <f t="shared" si="290"/>
        <v/>
      </c>
      <c r="Q1303" s="164" t="str">
        <f t="shared" ca="1" si="291"/>
        <v/>
      </c>
      <c r="R1303" s="163" t="str">
        <f t="shared" si="292"/>
        <v/>
      </c>
      <c r="S1303" s="163" t="str">
        <f ca="1">IF(AND(C1303&lt;&gt;"",C1303&lt;&gt;OFFSET(C1303,1,0)),SUMIFS(M.1[Giá có thuế],M.1[Số ĐK],C1303),"")</f>
        <v/>
      </c>
      <c r="T1303" s="159"/>
      <c r="U1303" s="161" t="str">
        <f>IF(T1303="","",'Thông Tin Chung'!$L$3)</f>
        <v/>
      </c>
      <c r="V1303" s="163" t="str">
        <f t="shared" ca="1" si="293"/>
        <v/>
      </c>
      <c r="W1303" s="165"/>
      <c r="X1303" s="155" t="str">
        <f ca="1">IF(C1303="","",IF(OR(D1303&lt;NgayBatDau,D1303&gt;NgayKetThuc),"Ngày tháng phải nằm trong kỳ báo cáo",IF(AND(F1303&lt;&gt;"",COUNTIF(D.3[Tên nhà cung cấp],F1303)=0),"Tên NCC chưa khai báo trong DSNCC",IF(AND(G1303&lt;&gt;"",COUNTIF(D.1[Tên sản phẩm],G1303)=0),"SP này chưa khai báo trong DSSP",""))))</f>
        <v/>
      </c>
      <c r="Y1303" s="23" t="str">
        <f t="shared" ca="1" si="295"/>
        <v/>
      </c>
      <c r="Z1303" s="23" t="str">
        <f t="shared" ca="1" si="296"/>
        <v/>
      </c>
      <c r="AA1303" s="23" t="str">
        <f t="shared" ca="1" si="297"/>
        <v/>
      </c>
    </row>
    <row r="1304" spans="2:27" ht="27.75" customHeight="1" x14ac:dyDescent="0.2">
      <c r="B1304" s="7">
        <f t="shared" si="284"/>
        <v>1301</v>
      </c>
      <c r="C1304" s="7" t="str">
        <f t="shared" ca="1" si="294"/>
        <v/>
      </c>
      <c r="D1304" s="156" t="str">
        <f t="shared" ca="1" si="285"/>
        <v/>
      </c>
      <c r="E1304" s="157" t="str">
        <f t="shared" ca="1" si="286"/>
        <v/>
      </c>
      <c r="F1304" s="158" t="str">
        <f t="shared" ca="1" si="287"/>
        <v/>
      </c>
      <c r="G1304" s="159"/>
      <c r="H1304" s="159" t="str">
        <f>IF(G1304="","",INDEX(D.1[Quy cách],MATCH(G1304,D.1[Tên sản phẩm],0)))</f>
        <v/>
      </c>
      <c r="I1304" s="160" t="str">
        <f>IF(G1304="","",INDEX(D.1[ĐVT],MATCH(G1304,D.1[Tên sản phẩm],0)))</f>
        <v/>
      </c>
      <c r="J1304" s="162" t="str">
        <f>IF(G1304="","",INDEX(D.1[Đơn giá nhập
(Hàng tồn đầu kỳ)],MATCH(G1304,D.1[Tên sản phẩm],0)))</f>
        <v/>
      </c>
      <c r="K1304" s="162" t="str">
        <f t="shared" si="288"/>
        <v/>
      </c>
      <c r="L1304" s="159"/>
      <c r="M1304" s="163" t="str">
        <f t="shared" si="289"/>
        <v/>
      </c>
      <c r="N1304" s="164"/>
      <c r="O1304" s="162"/>
      <c r="P1304" s="163" t="str">
        <f t="shared" si="290"/>
        <v/>
      </c>
      <c r="Q1304" s="164" t="str">
        <f t="shared" ca="1" si="291"/>
        <v/>
      </c>
      <c r="R1304" s="163" t="str">
        <f t="shared" si="292"/>
        <v/>
      </c>
      <c r="S1304" s="163" t="str">
        <f ca="1">IF(AND(C1304&lt;&gt;"",C1304&lt;&gt;OFFSET(C1304,1,0)),SUMIFS(M.1[Giá có thuế],M.1[Số ĐK],C1304),"")</f>
        <v/>
      </c>
      <c r="T1304" s="159"/>
      <c r="U1304" s="161" t="str">
        <f>IF(T1304="","",'Thông Tin Chung'!$L$3)</f>
        <v/>
      </c>
      <c r="V1304" s="163" t="str">
        <f t="shared" ca="1" si="293"/>
        <v/>
      </c>
      <c r="W1304" s="165"/>
      <c r="X1304" s="155" t="str">
        <f ca="1">IF(C1304="","",IF(OR(D1304&lt;NgayBatDau,D1304&gt;NgayKetThuc),"Ngày tháng phải nằm trong kỳ báo cáo",IF(AND(F1304&lt;&gt;"",COUNTIF(D.3[Tên nhà cung cấp],F1304)=0),"Tên NCC chưa khai báo trong DSNCC",IF(AND(G1304&lt;&gt;"",COUNTIF(D.1[Tên sản phẩm],G1304)=0),"SP này chưa khai báo trong DSSP",""))))</f>
        <v/>
      </c>
      <c r="Y1304" s="23" t="str">
        <f t="shared" ca="1" si="295"/>
        <v/>
      </c>
      <c r="Z1304" s="23" t="str">
        <f t="shared" ca="1" si="296"/>
        <v/>
      </c>
      <c r="AA1304" s="23" t="str">
        <f t="shared" ca="1" si="297"/>
        <v/>
      </c>
    </row>
    <row r="1305" spans="2:27" ht="27.75" customHeight="1" x14ac:dyDescent="0.2">
      <c r="B1305" s="7">
        <f t="shared" si="284"/>
        <v>1302</v>
      </c>
      <c r="C1305" s="7" t="str">
        <f t="shared" ca="1" si="294"/>
        <v/>
      </c>
      <c r="D1305" s="156" t="str">
        <f t="shared" ca="1" si="285"/>
        <v/>
      </c>
      <c r="E1305" s="157" t="str">
        <f t="shared" ca="1" si="286"/>
        <v/>
      </c>
      <c r="F1305" s="158" t="str">
        <f t="shared" ca="1" si="287"/>
        <v/>
      </c>
      <c r="G1305" s="159"/>
      <c r="H1305" s="159" t="str">
        <f>IF(G1305="","",INDEX(D.1[Quy cách],MATCH(G1305,D.1[Tên sản phẩm],0)))</f>
        <v/>
      </c>
      <c r="I1305" s="160" t="str">
        <f>IF(G1305="","",INDEX(D.1[ĐVT],MATCH(G1305,D.1[Tên sản phẩm],0)))</f>
        <v/>
      </c>
      <c r="J1305" s="162" t="str">
        <f>IF(G1305="","",INDEX(D.1[Đơn giá nhập
(Hàng tồn đầu kỳ)],MATCH(G1305,D.1[Tên sản phẩm],0)))</f>
        <v/>
      </c>
      <c r="K1305" s="162" t="str">
        <f t="shared" si="288"/>
        <v/>
      </c>
      <c r="L1305" s="159"/>
      <c r="M1305" s="163" t="str">
        <f t="shared" si="289"/>
        <v/>
      </c>
      <c r="N1305" s="164"/>
      <c r="O1305" s="162"/>
      <c r="P1305" s="163" t="str">
        <f t="shared" si="290"/>
        <v/>
      </c>
      <c r="Q1305" s="164" t="str">
        <f t="shared" ca="1" si="291"/>
        <v/>
      </c>
      <c r="R1305" s="163" t="str">
        <f t="shared" si="292"/>
        <v/>
      </c>
      <c r="S1305" s="163" t="str">
        <f ca="1">IF(AND(C1305&lt;&gt;"",C1305&lt;&gt;OFFSET(C1305,1,0)),SUMIFS(M.1[Giá có thuế],M.1[Số ĐK],C1305),"")</f>
        <v/>
      </c>
      <c r="T1305" s="159"/>
      <c r="U1305" s="161" t="str">
        <f>IF(T1305="","",'Thông Tin Chung'!$L$3)</f>
        <v/>
      </c>
      <c r="V1305" s="163" t="str">
        <f t="shared" ca="1" si="293"/>
        <v/>
      </c>
      <c r="W1305" s="165"/>
      <c r="X1305" s="155" t="str">
        <f ca="1">IF(C1305="","",IF(OR(D1305&lt;NgayBatDau,D1305&gt;NgayKetThuc),"Ngày tháng phải nằm trong kỳ báo cáo",IF(AND(F1305&lt;&gt;"",COUNTIF(D.3[Tên nhà cung cấp],F1305)=0),"Tên NCC chưa khai báo trong DSNCC",IF(AND(G1305&lt;&gt;"",COUNTIF(D.1[Tên sản phẩm],G1305)=0),"SP này chưa khai báo trong DSSP",""))))</f>
        <v/>
      </c>
      <c r="Y1305" s="23" t="str">
        <f t="shared" ca="1" si="295"/>
        <v/>
      </c>
      <c r="Z1305" s="23" t="str">
        <f t="shared" ca="1" si="296"/>
        <v/>
      </c>
      <c r="AA1305" s="23" t="str">
        <f t="shared" ca="1" si="297"/>
        <v/>
      </c>
    </row>
    <row r="1306" spans="2:27" ht="27.75" customHeight="1" x14ac:dyDescent="0.2">
      <c r="B1306" s="7">
        <f t="shared" si="284"/>
        <v>1303</v>
      </c>
      <c r="C1306" s="7" t="str">
        <f t="shared" ca="1" si="294"/>
        <v/>
      </c>
      <c r="D1306" s="156" t="str">
        <f t="shared" ca="1" si="285"/>
        <v/>
      </c>
      <c r="E1306" s="157" t="str">
        <f t="shared" ca="1" si="286"/>
        <v/>
      </c>
      <c r="F1306" s="158" t="str">
        <f t="shared" ca="1" si="287"/>
        <v/>
      </c>
      <c r="G1306" s="159"/>
      <c r="H1306" s="159" t="str">
        <f>IF(G1306="","",INDEX(D.1[Quy cách],MATCH(G1306,D.1[Tên sản phẩm],0)))</f>
        <v/>
      </c>
      <c r="I1306" s="160" t="str">
        <f>IF(G1306="","",INDEX(D.1[ĐVT],MATCH(G1306,D.1[Tên sản phẩm],0)))</f>
        <v/>
      </c>
      <c r="J1306" s="162" t="str">
        <f>IF(G1306="","",INDEX(D.1[Đơn giá nhập
(Hàng tồn đầu kỳ)],MATCH(G1306,D.1[Tên sản phẩm],0)))</f>
        <v/>
      </c>
      <c r="K1306" s="162" t="str">
        <f t="shared" si="288"/>
        <v/>
      </c>
      <c r="L1306" s="159"/>
      <c r="M1306" s="163" t="str">
        <f t="shared" si="289"/>
        <v/>
      </c>
      <c r="N1306" s="164"/>
      <c r="O1306" s="162"/>
      <c r="P1306" s="163" t="str">
        <f t="shared" si="290"/>
        <v/>
      </c>
      <c r="Q1306" s="164" t="str">
        <f t="shared" ca="1" si="291"/>
        <v/>
      </c>
      <c r="R1306" s="163" t="str">
        <f t="shared" si="292"/>
        <v/>
      </c>
      <c r="S1306" s="163" t="str">
        <f ca="1">IF(AND(C1306&lt;&gt;"",C1306&lt;&gt;OFFSET(C1306,1,0)),SUMIFS(M.1[Giá có thuế],M.1[Số ĐK],C1306),"")</f>
        <v/>
      </c>
      <c r="T1306" s="159"/>
      <c r="U1306" s="161" t="str">
        <f>IF(T1306="","",'Thông Tin Chung'!$L$3)</f>
        <v/>
      </c>
      <c r="V1306" s="163" t="str">
        <f t="shared" ca="1" si="293"/>
        <v/>
      </c>
      <c r="W1306" s="165"/>
      <c r="X1306" s="155" t="str">
        <f ca="1">IF(C1306="","",IF(OR(D1306&lt;NgayBatDau,D1306&gt;NgayKetThuc),"Ngày tháng phải nằm trong kỳ báo cáo",IF(AND(F1306&lt;&gt;"",COUNTIF(D.3[Tên nhà cung cấp],F1306)=0),"Tên NCC chưa khai báo trong DSNCC",IF(AND(G1306&lt;&gt;"",COUNTIF(D.1[Tên sản phẩm],G1306)=0),"SP này chưa khai báo trong DSSP",""))))</f>
        <v/>
      </c>
      <c r="Y1306" s="23" t="str">
        <f t="shared" ca="1" si="295"/>
        <v/>
      </c>
      <c r="Z1306" s="23" t="str">
        <f t="shared" ca="1" si="296"/>
        <v/>
      </c>
      <c r="AA1306" s="23" t="str">
        <f t="shared" ca="1" si="297"/>
        <v/>
      </c>
    </row>
    <row r="1307" spans="2:27" ht="27.75" customHeight="1" x14ac:dyDescent="0.2">
      <c r="B1307" s="7">
        <f t="shared" si="284"/>
        <v>1304</v>
      </c>
      <c r="C1307" s="7" t="str">
        <f t="shared" ca="1" si="294"/>
        <v/>
      </c>
      <c r="D1307" s="156" t="str">
        <f t="shared" ca="1" si="285"/>
        <v/>
      </c>
      <c r="E1307" s="157" t="str">
        <f t="shared" ca="1" si="286"/>
        <v/>
      </c>
      <c r="F1307" s="158" t="str">
        <f t="shared" ca="1" si="287"/>
        <v/>
      </c>
      <c r="G1307" s="159"/>
      <c r="H1307" s="159" t="str">
        <f>IF(G1307="","",INDEX(D.1[Quy cách],MATCH(G1307,D.1[Tên sản phẩm],0)))</f>
        <v/>
      </c>
      <c r="I1307" s="160" t="str">
        <f>IF(G1307="","",INDEX(D.1[ĐVT],MATCH(G1307,D.1[Tên sản phẩm],0)))</f>
        <v/>
      </c>
      <c r="J1307" s="162" t="str">
        <f>IF(G1307="","",INDEX(D.1[Đơn giá nhập
(Hàng tồn đầu kỳ)],MATCH(G1307,D.1[Tên sản phẩm],0)))</f>
        <v/>
      </c>
      <c r="K1307" s="162" t="str">
        <f t="shared" si="288"/>
        <v/>
      </c>
      <c r="L1307" s="159"/>
      <c r="M1307" s="163" t="str">
        <f t="shared" si="289"/>
        <v/>
      </c>
      <c r="N1307" s="164"/>
      <c r="O1307" s="162"/>
      <c r="P1307" s="163" t="str">
        <f t="shared" si="290"/>
        <v/>
      </c>
      <c r="Q1307" s="164" t="str">
        <f t="shared" ca="1" si="291"/>
        <v/>
      </c>
      <c r="R1307" s="163" t="str">
        <f t="shared" si="292"/>
        <v/>
      </c>
      <c r="S1307" s="163" t="str">
        <f ca="1">IF(AND(C1307&lt;&gt;"",C1307&lt;&gt;OFFSET(C1307,1,0)),SUMIFS(M.1[Giá có thuế],M.1[Số ĐK],C1307),"")</f>
        <v/>
      </c>
      <c r="T1307" s="159"/>
      <c r="U1307" s="161" t="str">
        <f>IF(T1307="","",'Thông Tin Chung'!$L$3)</f>
        <v/>
      </c>
      <c r="V1307" s="163" t="str">
        <f t="shared" ca="1" si="293"/>
        <v/>
      </c>
      <c r="W1307" s="165"/>
      <c r="X1307" s="155" t="str">
        <f ca="1">IF(C1307="","",IF(OR(D1307&lt;NgayBatDau,D1307&gt;NgayKetThuc),"Ngày tháng phải nằm trong kỳ báo cáo",IF(AND(F1307&lt;&gt;"",COUNTIF(D.3[Tên nhà cung cấp],F1307)=0),"Tên NCC chưa khai báo trong DSNCC",IF(AND(G1307&lt;&gt;"",COUNTIF(D.1[Tên sản phẩm],G1307)=0),"SP này chưa khai báo trong DSSP",""))))</f>
        <v/>
      </c>
      <c r="Y1307" s="23" t="str">
        <f t="shared" ca="1" si="295"/>
        <v/>
      </c>
      <c r="Z1307" s="23" t="str">
        <f t="shared" ca="1" si="296"/>
        <v/>
      </c>
      <c r="AA1307" s="23" t="str">
        <f t="shared" ca="1" si="297"/>
        <v/>
      </c>
    </row>
    <row r="1308" spans="2:27" ht="27.75" customHeight="1" x14ac:dyDescent="0.2">
      <c r="B1308" s="7">
        <f t="shared" si="284"/>
        <v>1305</v>
      </c>
      <c r="C1308" s="7" t="str">
        <f t="shared" ca="1" si="294"/>
        <v/>
      </c>
      <c r="D1308" s="156" t="str">
        <f t="shared" ca="1" si="285"/>
        <v/>
      </c>
      <c r="E1308" s="157" t="str">
        <f t="shared" ca="1" si="286"/>
        <v/>
      </c>
      <c r="F1308" s="158" t="str">
        <f t="shared" ca="1" si="287"/>
        <v/>
      </c>
      <c r="G1308" s="159"/>
      <c r="H1308" s="159" t="str">
        <f>IF(G1308="","",INDEX(D.1[Quy cách],MATCH(G1308,D.1[Tên sản phẩm],0)))</f>
        <v/>
      </c>
      <c r="I1308" s="160" t="str">
        <f>IF(G1308="","",INDEX(D.1[ĐVT],MATCH(G1308,D.1[Tên sản phẩm],0)))</f>
        <v/>
      </c>
      <c r="J1308" s="162" t="str">
        <f>IF(G1308="","",INDEX(D.1[Đơn giá nhập
(Hàng tồn đầu kỳ)],MATCH(G1308,D.1[Tên sản phẩm],0)))</f>
        <v/>
      </c>
      <c r="K1308" s="162" t="str">
        <f t="shared" si="288"/>
        <v/>
      </c>
      <c r="L1308" s="159"/>
      <c r="M1308" s="163" t="str">
        <f t="shared" si="289"/>
        <v/>
      </c>
      <c r="N1308" s="164"/>
      <c r="O1308" s="162"/>
      <c r="P1308" s="163" t="str">
        <f t="shared" si="290"/>
        <v/>
      </c>
      <c r="Q1308" s="164" t="str">
        <f t="shared" ca="1" si="291"/>
        <v/>
      </c>
      <c r="R1308" s="163" t="str">
        <f t="shared" si="292"/>
        <v/>
      </c>
      <c r="S1308" s="163" t="str">
        <f ca="1">IF(AND(C1308&lt;&gt;"",C1308&lt;&gt;OFFSET(C1308,1,0)),SUMIFS(M.1[Giá có thuế],M.1[Số ĐK],C1308),"")</f>
        <v/>
      </c>
      <c r="T1308" s="159"/>
      <c r="U1308" s="161" t="str">
        <f>IF(T1308="","",'Thông Tin Chung'!$L$3)</f>
        <v/>
      </c>
      <c r="V1308" s="163" t="str">
        <f t="shared" ca="1" si="293"/>
        <v/>
      </c>
      <c r="W1308" s="165"/>
      <c r="X1308" s="155" t="str">
        <f ca="1">IF(C1308="","",IF(OR(D1308&lt;NgayBatDau,D1308&gt;NgayKetThuc),"Ngày tháng phải nằm trong kỳ báo cáo",IF(AND(F1308&lt;&gt;"",COUNTIF(D.3[Tên nhà cung cấp],F1308)=0),"Tên NCC chưa khai báo trong DSNCC",IF(AND(G1308&lt;&gt;"",COUNTIF(D.1[Tên sản phẩm],G1308)=0),"SP này chưa khai báo trong DSSP",""))))</f>
        <v/>
      </c>
      <c r="Y1308" s="23" t="str">
        <f t="shared" ca="1" si="295"/>
        <v/>
      </c>
      <c r="Z1308" s="23" t="str">
        <f t="shared" ca="1" si="296"/>
        <v/>
      </c>
      <c r="AA1308" s="23" t="str">
        <f t="shared" ca="1" si="297"/>
        <v/>
      </c>
    </row>
    <row r="1309" spans="2:27" ht="27.75" customHeight="1" x14ac:dyDescent="0.2">
      <c r="B1309" s="7">
        <f t="shared" si="284"/>
        <v>1306</v>
      </c>
      <c r="C1309" s="7" t="str">
        <f t="shared" ca="1" si="294"/>
        <v/>
      </c>
      <c r="D1309" s="156" t="str">
        <f t="shared" ca="1" si="285"/>
        <v/>
      </c>
      <c r="E1309" s="157" t="str">
        <f t="shared" ca="1" si="286"/>
        <v/>
      </c>
      <c r="F1309" s="158" t="str">
        <f t="shared" ca="1" si="287"/>
        <v/>
      </c>
      <c r="G1309" s="159"/>
      <c r="H1309" s="159" t="str">
        <f>IF(G1309="","",INDEX(D.1[Quy cách],MATCH(G1309,D.1[Tên sản phẩm],0)))</f>
        <v/>
      </c>
      <c r="I1309" s="160" t="str">
        <f>IF(G1309="","",INDEX(D.1[ĐVT],MATCH(G1309,D.1[Tên sản phẩm],0)))</f>
        <v/>
      </c>
      <c r="J1309" s="162" t="str">
        <f>IF(G1309="","",INDEX(D.1[Đơn giá nhập
(Hàng tồn đầu kỳ)],MATCH(G1309,D.1[Tên sản phẩm],0)))</f>
        <v/>
      </c>
      <c r="K1309" s="162" t="str">
        <f t="shared" si="288"/>
        <v/>
      </c>
      <c r="L1309" s="159"/>
      <c r="M1309" s="163" t="str">
        <f t="shared" si="289"/>
        <v/>
      </c>
      <c r="N1309" s="164"/>
      <c r="O1309" s="162"/>
      <c r="P1309" s="163" t="str">
        <f t="shared" si="290"/>
        <v/>
      </c>
      <c r="Q1309" s="164" t="str">
        <f t="shared" ca="1" si="291"/>
        <v/>
      </c>
      <c r="R1309" s="163" t="str">
        <f t="shared" si="292"/>
        <v/>
      </c>
      <c r="S1309" s="163" t="str">
        <f ca="1">IF(AND(C1309&lt;&gt;"",C1309&lt;&gt;OFFSET(C1309,1,0)),SUMIFS(M.1[Giá có thuế],M.1[Số ĐK],C1309),"")</f>
        <v/>
      </c>
      <c r="T1309" s="159"/>
      <c r="U1309" s="161" t="str">
        <f>IF(T1309="","",'Thông Tin Chung'!$L$3)</f>
        <v/>
      </c>
      <c r="V1309" s="163" t="str">
        <f t="shared" ca="1" si="293"/>
        <v/>
      </c>
      <c r="W1309" s="165"/>
      <c r="X1309" s="155" t="str">
        <f ca="1">IF(C1309="","",IF(OR(D1309&lt;NgayBatDau,D1309&gt;NgayKetThuc),"Ngày tháng phải nằm trong kỳ báo cáo",IF(AND(F1309&lt;&gt;"",COUNTIF(D.3[Tên nhà cung cấp],F1309)=0),"Tên NCC chưa khai báo trong DSNCC",IF(AND(G1309&lt;&gt;"",COUNTIF(D.1[Tên sản phẩm],G1309)=0),"SP này chưa khai báo trong DSSP",""))))</f>
        <v/>
      </c>
      <c r="Y1309" s="23" t="str">
        <f t="shared" ca="1" si="295"/>
        <v/>
      </c>
      <c r="Z1309" s="23" t="str">
        <f t="shared" ca="1" si="296"/>
        <v/>
      </c>
      <c r="AA1309" s="23" t="str">
        <f t="shared" ca="1" si="297"/>
        <v/>
      </c>
    </row>
    <row r="1310" spans="2:27" ht="27.75" customHeight="1" x14ac:dyDescent="0.2">
      <c r="B1310" s="7">
        <f t="shared" si="284"/>
        <v>1307</v>
      </c>
      <c r="C1310" s="7" t="str">
        <f t="shared" ca="1" si="294"/>
        <v/>
      </c>
      <c r="D1310" s="156" t="str">
        <f t="shared" ca="1" si="285"/>
        <v/>
      </c>
      <c r="E1310" s="157" t="str">
        <f t="shared" ca="1" si="286"/>
        <v/>
      </c>
      <c r="F1310" s="158" t="str">
        <f t="shared" ca="1" si="287"/>
        <v/>
      </c>
      <c r="G1310" s="159"/>
      <c r="H1310" s="159" t="str">
        <f>IF(G1310="","",INDEX(D.1[Quy cách],MATCH(G1310,D.1[Tên sản phẩm],0)))</f>
        <v/>
      </c>
      <c r="I1310" s="160" t="str">
        <f>IF(G1310="","",INDEX(D.1[ĐVT],MATCH(G1310,D.1[Tên sản phẩm],0)))</f>
        <v/>
      </c>
      <c r="J1310" s="162" t="str">
        <f>IF(G1310="","",INDEX(D.1[Đơn giá nhập
(Hàng tồn đầu kỳ)],MATCH(G1310,D.1[Tên sản phẩm],0)))</f>
        <v/>
      </c>
      <c r="K1310" s="162" t="str">
        <f t="shared" si="288"/>
        <v/>
      </c>
      <c r="L1310" s="159"/>
      <c r="M1310" s="163" t="str">
        <f t="shared" si="289"/>
        <v/>
      </c>
      <c r="N1310" s="164"/>
      <c r="O1310" s="162"/>
      <c r="P1310" s="163" t="str">
        <f t="shared" si="290"/>
        <v/>
      </c>
      <c r="Q1310" s="164" t="str">
        <f t="shared" ca="1" si="291"/>
        <v/>
      </c>
      <c r="R1310" s="163" t="str">
        <f t="shared" si="292"/>
        <v/>
      </c>
      <c r="S1310" s="163" t="str">
        <f ca="1">IF(AND(C1310&lt;&gt;"",C1310&lt;&gt;OFFSET(C1310,1,0)),SUMIFS(M.1[Giá có thuế],M.1[Số ĐK],C1310),"")</f>
        <v/>
      </c>
      <c r="T1310" s="159"/>
      <c r="U1310" s="161" t="str">
        <f>IF(T1310="","",'Thông Tin Chung'!$L$3)</f>
        <v/>
      </c>
      <c r="V1310" s="163" t="str">
        <f t="shared" ca="1" si="293"/>
        <v/>
      </c>
      <c r="W1310" s="165"/>
      <c r="X1310" s="155" t="str">
        <f ca="1">IF(C1310="","",IF(OR(D1310&lt;NgayBatDau,D1310&gt;NgayKetThuc),"Ngày tháng phải nằm trong kỳ báo cáo",IF(AND(F1310&lt;&gt;"",COUNTIF(D.3[Tên nhà cung cấp],F1310)=0),"Tên NCC chưa khai báo trong DSNCC",IF(AND(G1310&lt;&gt;"",COUNTIF(D.1[Tên sản phẩm],G1310)=0),"SP này chưa khai báo trong DSSP",""))))</f>
        <v/>
      </c>
      <c r="Y1310" s="23" t="str">
        <f t="shared" ca="1" si="295"/>
        <v/>
      </c>
      <c r="Z1310" s="23" t="str">
        <f t="shared" ca="1" si="296"/>
        <v/>
      </c>
      <c r="AA1310" s="23" t="str">
        <f t="shared" ca="1" si="297"/>
        <v/>
      </c>
    </row>
    <row r="1311" spans="2:27" ht="27.75" customHeight="1" x14ac:dyDescent="0.2">
      <c r="B1311" s="7">
        <f t="shared" si="284"/>
        <v>1308</v>
      </c>
      <c r="C1311" s="7" t="str">
        <f t="shared" ca="1" si="294"/>
        <v/>
      </c>
      <c r="D1311" s="156" t="str">
        <f t="shared" ca="1" si="285"/>
        <v/>
      </c>
      <c r="E1311" s="157" t="str">
        <f t="shared" ca="1" si="286"/>
        <v/>
      </c>
      <c r="F1311" s="158" t="str">
        <f t="shared" ca="1" si="287"/>
        <v/>
      </c>
      <c r="G1311" s="159"/>
      <c r="H1311" s="159" t="str">
        <f>IF(G1311="","",INDEX(D.1[Quy cách],MATCH(G1311,D.1[Tên sản phẩm],0)))</f>
        <v/>
      </c>
      <c r="I1311" s="160" t="str">
        <f>IF(G1311="","",INDEX(D.1[ĐVT],MATCH(G1311,D.1[Tên sản phẩm],0)))</f>
        <v/>
      </c>
      <c r="J1311" s="162" t="str">
        <f>IF(G1311="","",INDEX(D.1[Đơn giá nhập
(Hàng tồn đầu kỳ)],MATCH(G1311,D.1[Tên sản phẩm],0)))</f>
        <v/>
      </c>
      <c r="K1311" s="162" t="str">
        <f t="shared" si="288"/>
        <v/>
      </c>
      <c r="L1311" s="159"/>
      <c r="M1311" s="163" t="str">
        <f t="shared" si="289"/>
        <v/>
      </c>
      <c r="N1311" s="164"/>
      <c r="O1311" s="162"/>
      <c r="P1311" s="163" t="str">
        <f t="shared" si="290"/>
        <v/>
      </c>
      <c r="Q1311" s="164" t="str">
        <f t="shared" ca="1" si="291"/>
        <v/>
      </c>
      <c r="R1311" s="163" t="str">
        <f t="shared" si="292"/>
        <v/>
      </c>
      <c r="S1311" s="163" t="str">
        <f ca="1">IF(AND(C1311&lt;&gt;"",C1311&lt;&gt;OFFSET(C1311,1,0)),SUMIFS(M.1[Giá có thuế],M.1[Số ĐK],C1311),"")</f>
        <v/>
      </c>
      <c r="T1311" s="159"/>
      <c r="U1311" s="161" t="str">
        <f>IF(T1311="","",'Thông Tin Chung'!$L$3)</f>
        <v/>
      </c>
      <c r="V1311" s="163" t="str">
        <f t="shared" ca="1" si="293"/>
        <v/>
      </c>
      <c r="W1311" s="165"/>
      <c r="X1311" s="155" t="str">
        <f ca="1">IF(C1311="","",IF(OR(D1311&lt;NgayBatDau,D1311&gt;NgayKetThuc),"Ngày tháng phải nằm trong kỳ báo cáo",IF(AND(F1311&lt;&gt;"",COUNTIF(D.3[Tên nhà cung cấp],F1311)=0),"Tên NCC chưa khai báo trong DSNCC",IF(AND(G1311&lt;&gt;"",COUNTIF(D.1[Tên sản phẩm],G1311)=0),"SP này chưa khai báo trong DSSP",""))))</f>
        <v/>
      </c>
      <c r="Y1311" s="23" t="str">
        <f t="shared" ca="1" si="295"/>
        <v/>
      </c>
      <c r="Z1311" s="23" t="str">
        <f t="shared" ca="1" si="296"/>
        <v/>
      </c>
      <c r="AA1311" s="23" t="str">
        <f t="shared" ca="1" si="297"/>
        <v/>
      </c>
    </row>
    <row r="1312" spans="2:27" ht="27.75" customHeight="1" x14ac:dyDescent="0.2">
      <c r="B1312" s="7">
        <f t="shared" si="284"/>
        <v>1309</v>
      </c>
      <c r="C1312" s="7" t="str">
        <f t="shared" ca="1" si="294"/>
        <v/>
      </c>
      <c r="D1312" s="156" t="str">
        <f t="shared" ca="1" si="285"/>
        <v/>
      </c>
      <c r="E1312" s="157" t="str">
        <f t="shared" ca="1" si="286"/>
        <v/>
      </c>
      <c r="F1312" s="158" t="str">
        <f t="shared" ca="1" si="287"/>
        <v/>
      </c>
      <c r="G1312" s="159"/>
      <c r="H1312" s="159" t="str">
        <f>IF(G1312="","",INDEX(D.1[Quy cách],MATCH(G1312,D.1[Tên sản phẩm],0)))</f>
        <v/>
      </c>
      <c r="I1312" s="160" t="str">
        <f>IF(G1312="","",INDEX(D.1[ĐVT],MATCH(G1312,D.1[Tên sản phẩm],0)))</f>
        <v/>
      </c>
      <c r="J1312" s="162" t="str">
        <f>IF(G1312="","",INDEX(D.1[Đơn giá nhập
(Hàng tồn đầu kỳ)],MATCH(G1312,D.1[Tên sản phẩm],0)))</f>
        <v/>
      </c>
      <c r="K1312" s="162" t="str">
        <f t="shared" si="288"/>
        <v/>
      </c>
      <c r="L1312" s="159"/>
      <c r="M1312" s="163" t="str">
        <f t="shared" si="289"/>
        <v/>
      </c>
      <c r="N1312" s="164"/>
      <c r="O1312" s="162"/>
      <c r="P1312" s="163" t="str">
        <f t="shared" si="290"/>
        <v/>
      </c>
      <c r="Q1312" s="164" t="str">
        <f t="shared" ca="1" si="291"/>
        <v/>
      </c>
      <c r="R1312" s="163" t="str">
        <f t="shared" si="292"/>
        <v/>
      </c>
      <c r="S1312" s="163" t="str">
        <f ca="1">IF(AND(C1312&lt;&gt;"",C1312&lt;&gt;OFFSET(C1312,1,0)),SUMIFS(M.1[Giá có thuế],M.1[Số ĐK],C1312),"")</f>
        <v/>
      </c>
      <c r="T1312" s="159"/>
      <c r="U1312" s="161" t="str">
        <f>IF(T1312="","",'Thông Tin Chung'!$L$3)</f>
        <v/>
      </c>
      <c r="V1312" s="163" t="str">
        <f t="shared" ca="1" si="293"/>
        <v/>
      </c>
      <c r="W1312" s="165"/>
      <c r="X1312" s="155" t="str">
        <f ca="1">IF(C1312="","",IF(OR(D1312&lt;NgayBatDau,D1312&gt;NgayKetThuc),"Ngày tháng phải nằm trong kỳ báo cáo",IF(AND(F1312&lt;&gt;"",COUNTIF(D.3[Tên nhà cung cấp],F1312)=0),"Tên NCC chưa khai báo trong DSNCC",IF(AND(G1312&lt;&gt;"",COUNTIF(D.1[Tên sản phẩm],G1312)=0),"SP này chưa khai báo trong DSSP",""))))</f>
        <v/>
      </c>
      <c r="Y1312" s="23" t="str">
        <f t="shared" ca="1" si="295"/>
        <v/>
      </c>
      <c r="Z1312" s="23" t="str">
        <f t="shared" ca="1" si="296"/>
        <v/>
      </c>
      <c r="AA1312" s="23" t="str">
        <f t="shared" ca="1" si="297"/>
        <v/>
      </c>
    </row>
    <row r="1313" spans="2:27" ht="27.75" customHeight="1" x14ac:dyDescent="0.2">
      <c r="B1313" s="7">
        <f t="shared" si="284"/>
        <v>1310</v>
      </c>
      <c r="C1313" s="7" t="str">
        <f t="shared" ca="1" si="294"/>
        <v/>
      </c>
      <c r="D1313" s="156" t="str">
        <f t="shared" ca="1" si="285"/>
        <v/>
      </c>
      <c r="E1313" s="157" t="str">
        <f t="shared" ca="1" si="286"/>
        <v/>
      </c>
      <c r="F1313" s="158" t="str">
        <f t="shared" ca="1" si="287"/>
        <v/>
      </c>
      <c r="G1313" s="159"/>
      <c r="H1313" s="159" t="str">
        <f>IF(G1313="","",INDEX(D.1[Quy cách],MATCH(G1313,D.1[Tên sản phẩm],0)))</f>
        <v/>
      </c>
      <c r="I1313" s="160" t="str">
        <f>IF(G1313="","",INDEX(D.1[ĐVT],MATCH(G1313,D.1[Tên sản phẩm],0)))</f>
        <v/>
      </c>
      <c r="J1313" s="162" t="str">
        <f>IF(G1313="","",INDEX(D.1[Đơn giá nhập
(Hàng tồn đầu kỳ)],MATCH(G1313,D.1[Tên sản phẩm],0)))</f>
        <v/>
      </c>
      <c r="K1313" s="162" t="str">
        <f t="shared" si="288"/>
        <v/>
      </c>
      <c r="L1313" s="159"/>
      <c r="M1313" s="163" t="str">
        <f t="shared" si="289"/>
        <v/>
      </c>
      <c r="N1313" s="164"/>
      <c r="O1313" s="162"/>
      <c r="P1313" s="163" t="str">
        <f t="shared" si="290"/>
        <v/>
      </c>
      <c r="Q1313" s="164" t="str">
        <f t="shared" ca="1" si="291"/>
        <v/>
      </c>
      <c r="R1313" s="163" t="str">
        <f t="shared" si="292"/>
        <v/>
      </c>
      <c r="S1313" s="163" t="str">
        <f ca="1">IF(AND(C1313&lt;&gt;"",C1313&lt;&gt;OFFSET(C1313,1,0)),SUMIFS(M.1[Giá có thuế],M.1[Số ĐK],C1313),"")</f>
        <v/>
      </c>
      <c r="T1313" s="159"/>
      <c r="U1313" s="161" t="str">
        <f>IF(T1313="","",'Thông Tin Chung'!$L$3)</f>
        <v/>
      </c>
      <c r="V1313" s="163" t="str">
        <f t="shared" ca="1" si="293"/>
        <v/>
      </c>
      <c r="W1313" s="165"/>
      <c r="X1313" s="155" t="str">
        <f ca="1">IF(C1313="","",IF(OR(D1313&lt;NgayBatDau,D1313&gt;NgayKetThuc),"Ngày tháng phải nằm trong kỳ báo cáo",IF(AND(F1313&lt;&gt;"",COUNTIF(D.3[Tên nhà cung cấp],F1313)=0),"Tên NCC chưa khai báo trong DSNCC",IF(AND(G1313&lt;&gt;"",COUNTIF(D.1[Tên sản phẩm],G1313)=0),"SP này chưa khai báo trong DSSP",""))))</f>
        <v/>
      </c>
      <c r="Y1313" s="23" t="str">
        <f t="shared" ca="1" si="295"/>
        <v/>
      </c>
      <c r="Z1313" s="23" t="str">
        <f t="shared" ca="1" si="296"/>
        <v/>
      </c>
      <c r="AA1313" s="23" t="str">
        <f t="shared" ca="1" si="297"/>
        <v/>
      </c>
    </row>
    <row r="1314" spans="2:27" ht="27.75" customHeight="1" x14ac:dyDescent="0.2">
      <c r="B1314" s="7">
        <f t="shared" si="284"/>
        <v>1311</v>
      </c>
      <c r="C1314" s="7" t="str">
        <f t="shared" ca="1" si="294"/>
        <v/>
      </c>
      <c r="D1314" s="156" t="str">
        <f t="shared" ca="1" si="285"/>
        <v/>
      </c>
      <c r="E1314" s="157" t="str">
        <f t="shared" ca="1" si="286"/>
        <v/>
      </c>
      <c r="F1314" s="158" t="str">
        <f t="shared" ca="1" si="287"/>
        <v/>
      </c>
      <c r="G1314" s="159"/>
      <c r="H1314" s="159" t="str">
        <f>IF(G1314="","",INDEX(D.1[Quy cách],MATCH(G1314,D.1[Tên sản phẩm],0)))</f>
        <v/>
      </c>
      <c r="I1314" s="160" t="str">
        <f>IF(G1314="","",INDEX(D.1[ĐVT],MATCH(G1314,D.1[Tên sản phẩm],0)))</f>
        <v/>
      </c>
      <c r="J1314" s="162" t="str">
        <f>IF(G1314="","",INDEX(D.1[Đơn giá nhập
(Hàng tồn đầu kỳ)],MATCH(G1314,D.1[Tên sản phẩm],0)))</f>
        <v/>
      </c>
      <c r="K1314" s="162" t="str">
        <f t="shared" si="288"/>
        <v/>
      </c>
      <c r="L1314" s="159"/>
      <c r="M1314" s="163" t="str">
        <f t="shared" si="289"/>
        <v/>
      </c>
      <c r="N1314" s="164"/>
      <c r="O1314" s="162"/>
      <c r="P1314" s="163" t="str">
        <f t="shared" si="290"/>
        <v/>
      </c>
      <c r="Q1314" s="164" t="str">
        <f t="shared" ca="1" si="291"/>
        <v/>
      </c>
      <c r="R1314" s="163" t="str">
        <f t="shared" si="292"/>
        <v/>
      </c>
      <c r="S1314" s="163" t="str">
        <f ca="1">IF(AND(C1314&lt;&gt;"",C1314&lt;&gt;OFFSET(C1314,1,0)),SUMIFS(M.1[Giá có thuế],M.1[Số ĐK],C1314),"")</f>
        <v/>
      </c>
      <c r="T1314" s="159"/>
      <c r="U1314" s="161" t="str">
        <f>IF(T1314="","",'Thông Tin Chung'!$L$3)</f>
        <v/>
      </c>
      <c r="V1314" s="163" t="str">
        <f t="shared" ca="1" si="293"/>
        <v/>
      </c>
      <c r="W1314" s="165"/>
      <c r="X1314" s="155" t="str">
        <f ca="1">IF(C1314="","",IF(OR(D1314&lt;NgayBatDau,D1314&gt;NgayKetThuc),"Ngày tháng phải nằm trong kỳ báo cáo",IF(AND(F1314&lt;&gt;"",COUNTIF(D.3[Tên nhà cung cấp],F1314)=0),"Tên NCC chưa khai báo trong DSNCC",IF(AND(G1314&lt;&gt;"",COUNTIF(D.1[Tên sản phẩm],G1314)=0),"SP này chưa khai báo trong DSSP",""))))</f>
        <v/>
      </c>
      <c r="Y1314" s="23" t="str">
        <f t="shared" ca="1" si="295"/>
        <v/>
      </c>
      <c r="Z1314" s="23" t="str">
        <f t="shared" ca="1" si="296"/>
        <v/>
      </c>
      <c r="AA1314" s="23" t="str">
        <f t="shared" ca="1" si="297"/>
        <v/>
      </c>
    </row>
    <row r="1315" spans="2:27" ht="27.75" customHeight="1" x14ac:dyDescent="0.2">
      <c r="B1315" s="7">
        <f t="shared" si="284"/>
        <v>1312</v>
      </c>
      <c r="C1315" s="7" t="str">
        <f t="shared" ca="1" si="294"/>
        <v/>
      </c>
      <c r="D1315" s="156" t="str">
        <f t="shared" ca="1" si="285"/>
        <v/>
      </c>
      <c r="E1315" s="157" t="str">
        <f t="shared" ca="1" si="286"/>
        <v/>
      </c>
      <c r="F1315" s="158" t="str">
        <f t="shared" ca="1" si="287"/>
        <v/>
      </c>
      <c r="G1315" s="159"/>
      <c r="H1315" s="159" t="str">
        <f>IF(G1315="","",INDEX(D.1[Quy cách],MATCH(G1315,D.1[Tên sản phẩm],0)))</f>
        <v/>
      </c>
      <c r="I1315" s="160" t="str">
        <f>IF(G1315="","",INDEX(D.1[ĐVT],MATCH(G1315,D.1[Tên sản phẩm],0)))</f>
        <v/>
      </c>
      <c r="J1315" s="162" t="str">
        <f>IF(G1315="","",INDEX(D.1[Đơn giá nhập
(Hàng tồn đầu kỳ)],MATCH(G1315,D.1[Tên sản phẩm],0)))</f>
        <v/>
      </c>
      <c r="K1315" s="162" t="str">
        <f t="shared" si="288"/>
        <v/>
      </c>
      <c r="L1315" s="159"/>
      <c r="M1315" s="163" t="str">
        <f t="shared" si="289"/>
        <v/>
      </c>
      <c r="N1315" s="164"/>
      <c r="O1315" s="162"/>
      <c r="P1315" s="163" t="str">
        <f t="shared" si="290"/>
        <v/>
      </c>
      <c r="Q1315" s="164" t="str">
        <f t="shared" ca="1" si="291"/>
        <v/>
      </c>
      <c r="R1315" s="163" t="str">
        <f t="shared" si="292"/>
        <v/>
      </c>
      <c r="S1315" s="163" t="str">
        <f ca="1">IF(AND(C1315&lt;&gt;"",C1315&lt;&gt;OFFSET(C1315,1,0)),SUMIFS(M.1[Giá có thuế],M.1[Số ĐK],C1315),"")</f>
        <v/>
      </c>
      <c r="T1315" s="159"/>
      <c r="U1315" s="161" t="str">
        <f>IF(T1315="","",'Thông Tin Chung'!$L$3)</f>
        <v/>
      </c>
      <c r="V1315" s="163" t="str">
        <f t="shared" ca="1" si="293"/>
        <v/>
      </c>
      <c r="W1315" s="165"/>
      <c r="X1315" s="155" t="str">
        <f ca="1">IF(C1315="","",IF(OR(D1315&lt;NgayBatDau,D1315&gt;NgayKetThuc),"Ngày tháng phải nằm trong kỳ báo cáo",IF(AND(F1315&lt;&gt;"",COUNTIF(D.3[Tên nhà cung cấp],F1315)=0),"Tên NCC chưa khai báo trong DSNCC",IF(AND(G1315&lt;&gt;"",COUNTIF(D.1[Tên sản phẩm],G1315)=0),"SP này chưa khai báo trong DSSP",""))))</f>
        <v/>
      </c>
      <c r="Y1315" s="23" t="str">
        <f t="shared" ca="1" si="295"/>
        <v/>
      </c>
      <c r="Z1315" s="23" t="str">
        <f t="shared" ca="1" si="296"/>
        <v/>
      </c>
      <c r="AA1315" s="23" t="str">
        <f t="shared" ca="1" si="297"/>
        <v/>
      </c>
    </row>
    <row r="1316" spans="2:27" ht="27.75" customHeight="1" x14ac:dyDescent="0.2">
      <c r="B1316" s="7">
        <f t="shared" si="284"/>
        <v>1313</v>
      </c>
      <c r="C1316" s="7" t="str">
        <f t="shared" ca="1" si="294"/>
        <v/>
      </c>
      <c r="D1316" s="156" t="str">
        <f t="shared" ca="1" si="285"/>
        <v/>
      </c>
      <c r="E1316" s="157" t="str">
        <f t="shared" ca="1" si="286"/>
        <v/>
      </c>
      <c r="F1316" s="158" t="str">
        <f t="shared" ca="1" si="287"/>
        <v/>
      </c>
      <c r="G1316" s="159"/>
      <c r="H1316" s="159" t="str">
        <f>IF(G1316="","",INDEX(D.1[Quy cách],MATCH(G1316,D.1[Tên sản phẩm],0)))</f>
        <v/>
      </c>
      <c r="I1316" s="160" t="str">
        <f>IF(G1316="","",INDEX(D.1[ĐVT],MATCH(G1316,D.1[Tên sản phẩm],0)))</f>
        <v/>
      </c>
      <c r="J1316" s="162" t="str">
        <f>IF(G1316="","",INDEX(D.1[Đơn giá nhập
(Hàng tồn đầu kỳ)],MATCH(G1316,D.1[Tên sản phẩm],0)))</f>
        <v/>
      </c>
      <c r="K1316" s="162" t="str">
        <f t="shared" si="288"/>
        <v/>
      </c>
      <c r="L1316" s="159"/>
      <c r="M1316" s="163" t="str">
        <f t="shared" si="289"/>
        <v/>
      </c>
      <c r="N1316" s="164"/>
      <c r="O1316" s="162"/>
      <c r="P1316" s="163" t="str">
        <f t="shared" si="290"/>
        <v/>
      </c>
      <c r="Q1316" s="164" t="str">
        <f t="shared" ca="1" si="291"/>
        <v/>
      </c>
      <c r="R1316" s="163" t="str">
        <f t="shared" si="292"/>
        <v/>
      </c>
      <c r="S1316" s="163" t="str">
        <f ca="1">IF(AND(C1316&lt;&gt;"",C1316&lt;&gt;OFFSET(C1316,1,0)),SUMIFS(M.1[Giá có thuế],M.1[Số ĐK],C1316),"")</f>
        <v/>
      </c>
      <c r="T1316" s="159"/>
      <c r="U1316" s="161" t="str">
        <f>IF(T1316="","",'Thông Tin Chung'!$L$3)</f>
        <v/>
      </c>
      <c r="V1316" s="163" t="str">
        <f t="shared" ca="1" si="293"/>
        <v/>
      </c>
      <c r="W1316" s="165"/>
      <c r="X1316" s="155" t="str">
        <f ca="1">IF(C1316="","",IF(OR(D1316&lt;NgayBatDau,D1316&gt;NgayKetThuc),"Ngày tháng phải nằm trong kỳ báo cáo",IF(AND(F1316&lt;&gt;"",COUNTIF(D.3[Tên nhà cung cấp],F1316)=0),"Tên NCC chưa khai báo trong DSNCC",IF(AND(G1316&lt;&gt;"",COUNTIF(D.1[Tên sản phẩm],G1316)=0),"SP này chưa khai báo trong DSSP",""))))</f>
        <v/>
      </c>
      <c r="Y1316" s="23" t="str">
        <f t="shared" ca="1" si="295"/>
        <v/>
      </c>
      <c r="Z1316" s="23" t="str">
        <f t="shared" ca="1" si="296"/>
        <v/>
      </c>
      <c r="AA1316" s="23" t="str">
        <f t="shared" ca="1" si="297"/>
        <v/>
      </c>
    </row>
    <row r="1317" spans="2:27" ht="27.75" customHeight="1" x14ac:dyDescent="0.2">
      <c r="B1317" s="7">
        <f t="shared" si="284"/>
        <v>1314</v>
      </c>
      <c r="C1317" s="7" t="str">
        <f t="shared" ca="1" si="294"/>
        <v/>
      </c>
      <c r="D1317" s="156" t="str">
        <f t="shared" ca="1" si="285"/>
        <v/>
      </c>
      <c r="E1317" s="157" t="str">
        <f t="shared" ca="1" si="286"/>
        <v/>
      </c>
      <c r="F1317" s="158" t="str">
        <f t="shared" ca="1" si="287"/>
        <v/>
      </c>
      <c r="G1317" s="159"/>
      <c r="H1317" s="159" t="str">
        <f>IF(G1317="","",INDEX(D.1[Quy cách],MATCH(G1317,D.1[Tên sản phẩm],0)))</f>
        <v/>
      </c>
      <c r="I1317" s="160" t="str">
        <f>IF(G1317="","",INDEX(D.1[ĐVT],MATCH(G1317,D.1[Tên sản phẩm],0)))</f>
        <v/>
      </c>
      <c r="J1317" s="162" t="str">
        <f>IF(G1317="","",INDEX(D.1[Đơn giá nhập
(Hàng tồn đầu kỳ)],MATCH(G1317,D.1[Tên sản phẩm],0)))</f>
        <v/>
      </c>
      <c r="K1317" s="162" t="str">
        <f t="shared" si="288"/>
        <v/>
      </c>
      <c r="L1317" s="159"/>
      <c r="M1317" s="163" t="str">
        <f t="shared" si="289"/>
        <v/>
      </c>
      <c r="N1317" s="164"/>
      <c r="O1317" s="162"/>
      <c r="P1317" s="163" t="str">
        <f t="shared" si="290"/>
        <v/>
      </c>
      <c r="Q1317" s="164" t="str">
        <f t="shared" ca="1" si="291"/>
        <v/>
      </c>
      <c r="R1317" s="163" t="str">
        <f t="shared" si="292"/>
        <v/>
      </c>
      <c r="S1317" s="163" t="str">
        <f ca="1">IF(AND(C1317&lt;&gt;"",C1317&lt;&gt;OFFSET(C1317,1,0)),SUMIFS(M.1[Giá có thuế],M.1[Số ĐK],C1317),"")</f>
        <v/>
      </c>
      <c r="T1317" s="159"/>
      <c r="U1317" s="161" t="str">
        <f>IF(T1317="","",'Thông Tin Chung'!$L$3)</f>
        <v/>
      </c>
      <c r="V1317" s="163" t="str">
        <f t="shared" ca="1" si="293"/>
        <v/>
      </c>
      <c r="W1317" s="165"/>
      <c r="X1317" s="155" t="str">
        <f ca="1">IF(C1317="","",IF(OR(D1317&lt;NgayBatDau,D1317&gt;NgayKetThuc),"Ngày tháng phải nằm trong kỳ báo cáo",IF(AND(F1317&lt;&gt;"",COUNTIF(D.3[Tên nhà cung cấp],F1317)=0),"Tên NCC chưa khai báo trong DSNCC",IF(AND(G1317&lt;&gt;"",COUNTIF(D.1[Tên sản phẩm],G1317)=0),"SP này chưa khai báo trong DSSP",""))))</f>
        <v/>
      </c>
      <c r="Y1317" s="23" t="str">
        <f t="shared" ca="1" si="295"/>
        <v/>
      </c>
      <c r="Z1317" s="23" t="str">
        <f t="shared" ca="1" si="296"/>
        <v/>
      </c>
      <c r="AA1317" s="23" t="str">
        <f t="shared" ca="1" si="297"/>
        <v/>
      </c>
    </row>
    <row r="1318" spans="2:27" ht="27.75" customHeight="1" x14ac:dyDescent="0.2">
      <c r="B1318" s="7">
        <f t="shared" si="284"/>
        <v>1315</v>
      </c>
      <c r="C1318" s="7" t="str">
        <f t="shared" ca="1" si="294"/>
        <v/>
      </c>
      <c r="D1318" s="156" t="str">
        <f t="shared" ca="1" si="285"/>
        <v/>
      </c>
      <c r="E1318" s="157" t="str">
        <f t="shared" ca="1" si="286"/>
        <v/>
      </c>
      <c r="F1318" s="158" t="str">
        <f t="shared" ca="1" si="287"/>
        <v/>
      </c>
      <c r="G1318" s="159"/>
      <c r="H1318" s="159" t="str">
        <f>IF(G1318="","",INDEX(D.1[Quy cách],MATCH(G1318,D.1[Tên sản phẩm],0)))</f>
        <v/>
      </c>
      <c r="I1318" s="160" t="str">
        <f>IF(G1318="","",INDEX(D.1[ĐVT],MATCH(G1318,D.1[Tên sản phẩm],0)))</f>
        <v/>
      </c>
      <c r="J1318" s="162" t="str">
        <f>IF(G1318="","",INDEX(D.1[Đơn giá nhập
(Hàng tồn đầu kỳ)],MATCH(G1318,D.1[Tên sản phẩm],0)))</f>
        <v/>
      </c>
      <c r="K1318" s="162" t="str">
        <f t="shared" si="288"/>
        <v/>
      </c>
      <c r="L1318" s="159"/>
      <c r="M1318" s="163" t="str">
        <f t="shared" si="289"/>
        <v/>
      </c>
      <c r="N1318" s="164"/>
      <c r="O1318" s="162"/>
      <c r="P1318" s="163" t="str">
        <f t="shared" si="290"/>
        <v/>
      </c>
      <c r="Q1318" s="164" t="str">
        <f t="shared" ca="1" si="291"/>
        <v/>
      </c>
      <c r="R1318" s="163" t="str">
        <f t="shared" si="292"/>
        <v/>
      </c>
      <c r="S1318" s="163" t="str">
        <f ca="1">IF(AND(C1318&lt;&gt;"",C1318&lt;&gt;OFFSET(C1318,1,0)),SUMIFS(M.1[Giá có thuế],M.1[Số ĐK],C1318),"")</f>
        <v/>
      </c>
      <c r="T1318" s="159"/>
      <c r="U1318" s="161" t="str">
        <f>IF(T1318="","",'Thông Tin Chung'!$L$3)</f>
        <v/>
      </c>
      <c r="V1318" s="163" t="str">
        <f t="shared" ca="1" si="293"/>
        <v/>
      </c>
      <c r="W1318" s="165"/>
      <c r="X1318" s="155" t="str">
        <f ca="1">IF(C1318="","",IF(OR(D1318&lt;NgayBatDau,D1318&gt;NgayKetThuc),"Ngày tháng phải nằm trong kỳ báo cáo",IF(AND(F1318&lt;&gt;"",COUNTIF(D.3[Tên nhà cung cấp],F1318)=0),"Tên NCC chưa khai báo trong DSNCC",IF(AND(G1318&lt;&gt;"",COUNTIF(D.1[Tên sản phẩm],G1318)=0),"SP này chưa khai báo trong DSSP",""))))</f>
        <v/>
      </c>
      <c r="Y1318" s="23" t="str">
        <f t="shared" ca="1" si="295"/>
        <v/>
      </c>
      <c r="Z1318" s="23" t="str">
        <f t="shared" ca="1" si="296"/>
        <v/>
      </c>
      <c r="AA1318" s="23" t="str">
        <f t="shared" ca="1" si="297"/>
        <v/>
      </c>
    </row>
    <row r="1319" spans="2:27" ht="27.75" customHeight="1" x14ac:dyDescent="0.2">
      <c r="B1319" s="7">
        <f t="shared" si="284"/>
        <v>1316</v>
      </c>
      <c r="C1319" s="7" t="str">
        <f t="shared" ca="1" si="294"/>
        <v/>
      </c>
      <c r="D1319" s="156" t="str">
        <f t="shared" ca="1" si="285"/>
        <v/>
      </c>
      <c r="E1319" s="157" t="str">
        <f t="shared" ca="1" si="286"/>
        <v/>
      </c>
      <c r="F1319" s="158" t="str">
        <f t="shared" ca="1" si="287"/>
        <v/>
      </c>
      <c r="G1319" s="159"/>
      <c r="H1319" s="159" t="str">
        <f>IF(G1319="","",INDEX(D.1[Quy cách],MATCH(G1319,D.1[Tên sản phẩm],0)))</f>
        <v/>
      </c>
      <c r="I1319" s="160" t="str">
        <f>IF(G1319="","",INDEX(D.1[ĐVT],MATCH(G1319,D.1[Tên sản phẩm],0)))</f>
        <v/>
      </c>
      <c r="J1319" s="162" t="str">
        <f>IF(G1319="","",INDEX(D.1[Đơn giá nhập
(Hàng tồn đầu kỳ)],MATCH(G1319,D.1[Tên sản phẩm],0)))</f>
        <v/>
      </c>
      <c r="K1319" s="162" t="str">
        <f t="shared" si="288"/>
        <v/>
      </c>
      <c r="L1319" s="159"/>
      <c r="M1319" s="163" t="str">
        <f t="shared" si="289"/>
        <v/>
      </c>
      <c r="N1319" s="164"/>
      <c r="O1319" s="162"/>
      <c r="P1319" s="163" t="str">
        <f t="shared" si="290"/>
        <v/>
      </c>
      <c r="Q1319" s="164" t="str">
        <f t="shared" ca="1" si="291"/>
        <v/>
      </c>
      <c r="R1319" s="163" t="str">
        <f t="shared" si="292"/>
        <v/>
      </c>
      <c r="S1319" s="163" t="str">
        <f ca="1">IF(AND(C1319&lt;&gt;"",C1319&lt;&gt;OFFSET(C1319,1,0)),SUMIFS(M.1[Giá có thuế],M.1[Số ĐK],C1319),"")</f>
        <v/>
      </c>
      <c r="T1319" s="159"/>
      <c r="U1319" s="161" t="str">
        <f>IF(T1319="","",'Thông Tin Chung'!$L$3)</f>
        <v/>
      </c>
      <c r="V1319" s="163" t="str">
        <f t="shared" ca="1" si="293"/>
        <v/>
      </c>
      <c r="W1319" s="165"/>
      <c r="X1319" s="155" t="str">
        <f ca="1">IF(C1319="","",IF(OR(D1319&lt;NgayBatDau,D1319&gt;NgayKetThuc),"Ngày tháng phải nằm trong kỳ báo cáo",IF(AND(F1319&lt;&gt;"",COUNTIF(D.3[Tên nhà cung cấp],F1319)=0),"Tên NCC chưa khai báo trong DSNCC",IF(AND(G1319&lt;&gt;"",COUNTIF(D.1[Tên sản phẩm],G1319)=0),"SP này chưa khai báo trong DSSP",""))))</f>
        <v/>
      </c>
      <c r="Y1319" s="23" t="str">
        <f t="shared" ca="1" si="295"/>
        <v/>
      </c>
      <c r="Z1319" s="23" t="str">
        <f t="shared" ca="1" si="296"/>
        <v/>
      </c>
      <c r="AA1319" s="23" t="str">
        <f t="shared" ca="1" si="297"/>
        <v/>
      </c>
    </row>
    <row r="1320" spans="2:27" ht="27.75" customHeight="1" x14ac:dyDescent="0.2">
      <c r="B1320" s="7">
        <f t="shared" si="284"/>
        <v>1317</v>
      </c>
      <c r="C1320" s="7" t="str">
        <f t="shared" ca="1" si="294"/>
        <v/>
      </c>
      <c r="D1320" s="156" t="str">
        <f t="shared" ca="1" si="285"/>
        <v/>
      </c>
      <c r="E1320" s="157" t="str">
        <f t="shared" ca="1" si="286"/>
        <v/>
      </c>
      <c r="F1320" s="158" t="str">
        <f t="shared" ca="1" si="287"/>
        <v/>
      </c>
      <c r="G1320" s="159"/>
      <c r="H1320" s="159" t="str">
        <f>IF(G1320="","",INDEX(D.1[Quy cách],MATCH(G1320,D.1[Tên sản phẩm],0)))</f>
        <v/>
      </c>
      <c r="I1320" s="160" t="str">
        <f>IF(G1320="","",INDEX(D.1[ĐVT],MATCH(G1320,D.1[Tên sản phẩm],0)))</f>
        <v/>
      </c>
      <c r="J1320" s="162" t="str">
        <f>IF(G1320="","",INDEX(D.1[Đơn giá nhập
(Hàng tồn đầu kỳ)],MATCH(G1320,D.1[Tên sản phẩm],0)))</f>
        <v/>
      </c>
      <c r="K1320" s="162" t="str">
        <f t="shared" si="288"/>
        <v/>
      </c>
      <c r="L1320" s="159"/>
      <c r="M1320" s="163" t="str">
        <f t="shared" si="289"/>
        <v/>
      </c>
      <c r="N1320" s="164"/>
      <c r="O1320" s="162"/>
      <c r="P1320" s="163" t="str">
        <f t="shared" si="290"/>
        <v/>
      </c>
      <c r="Q1320" s="164" t="str">
        <f t="shared" ca="1" si="291"/>
        <v/>
      </c>
      <c r="R1320" s="163" t="str">
        <f t="shared" si="292"/>
        <v/>
      </c>
      <c r="S1320" s="163" t="str">
        <f ca="1">IF(AND(C1320&lt;&gt;"",C1320&lt;&gt;OFFSET(C1320,1,0)),SUMIFS(M.1[Giá có thuế],M.1[Số ĐK],C1320),"")</f>
        <v/>
      </c>
      <c r="T1320" s="159"/>
      <c r="U1320" s="161" t="str">
        <f>IF(T1320="","",'Thông Tin Chung'!$L$3)</f>
        <v/>
      </c>
      <c r="V1320" s="163" t="str">
        <f t="shared" ca="1" si="293"/>
        <v/>
      </c>
      <c r="W1320" s="165"/>
      <c r="X1320" s="155" t="str">
        <f ca="1">IF(C1320="","",IF(OR(D1320&lt;NgayBatDau,D1320&gt;NgayKetThuc),"Ngày tháng phải nằm trong kỳ báo cáo",IF(AND(F1320&lt;&gt;"",COUNTIF(D.3[Tên nhà cung cấp],F1320)=0),"Tên NCC chưa khai báo trong DSNCC",IF(AND(G1320&lt;&gt;"",COUNTIF(D.1[Tên sản phẩm],G1320)=0),"SP này chưa khai báo trong DSSP",""))))</f>
        <v/>
      </c>
      <c r="Y1320" s="23" t="str">
        <f t="shared" ca="1" si="295"/>
        <v/>
      </c>
      <c r="Z1320" s="23" t="str">
        <f t="shared" ca="1" si="296"/>
        <v/>
      </c>
      <c r="AA1320" s="23" t="str">
        <f t="shared" ca="1" si="297"/>
        <v/>
      </c>
    </row>
    <row r="1321" spans="2:27" ht="27.75" customHeight="1" x14ac:dyDescent="0.2">
      <c r="B1321" s="7">
        <f t="shared" si="284"/>
        <v>1318</v>
      </c>
      <c r="C1321" s="7" t="str">
        <f t="shared" ca="1" si="294"/>
        <v/>
      </c>
      <c r="D1321" s="156" t="str">
        <f t="shared" ca="1" si="285"/>
        <v/>
      </c>
      <c r="E1321" s="157" t="str">
        <f t="shared" ca="1" si="286"/>
        <v/>
      </c>
      <c r="F1321" s="158" t="str">
        <f t="shared" ca="1" si="287"/>
        <v/>
      </c>
      <c r="G1321" s="159"/>
      <c r="H1321" s="159" t="str">
        <f>IF(G1321="","",INDEX(D.1[Quy cách],MATCH(G1321,D.1[Tên sản phẩm],0)))</f>
        <v/>
      </c>
      <c r="I1321" s="160" t="str">
        <f>IF(G1321="","",INDEX(D.1[ĐVT],MATCH(G1321,D.1[Tên sản phẩm],0)))</f>
        <v/>
      </c>
      <c r="J1321" s="162" t="str">
        <f>IF(G1321="","",INDEX(D.1[Đơn giá nhập
(Hàng tồn đầu kỳ)],MATCH(G1321,D.1[Tên sản phẩm],0)))</f>
        <v/>
      </c>
      <c r="K1321" s="162" t="str">
        <f t="shared" si="288"/>
        <v/>
      </c>
      <c r="L1321" s="159"/>
      <c r="M1321" s="163" t="str">
        <f t="shared" si="289"/>
        <v/>
      </c>
      <c r="N1321" s="164"/>
      <c r="O1321" s="162"/>
      <c r="P1321" s="163" t="str">
        <f t="shared" si="290"/>
        <v/>
      </c>
      <c r="Q1321" s="164" t="str">
        <f t="shared" ca="1" si="291"/>
        <v/>
      </c>
      <c r="R1321" s="163" t="str">
        <f t="shared" si="292"/>
        <v/>
      </c>
      <c r="S1321" s="163" t="str">
        <f ca="1">IF(AND(C1321&lt;&gt;"",C1321&lt;&gt;OFFSET(C1321,1,0)),SUMIFS(M.1[Giá có thuế],M.1[Số ĐK],C1321),"")</f>
        <v/>
      </c>
      <c r="T1321" s="159"/>
      <c r="U1321" s="161" t="str">
        <f>IF(T1321="","",'Thông Tin Chung'!$L$3)</f>
        <v/>
      </c>
      <c r="V1321" s="163" t="str">
        <f t="shared" ca="1" si="293"/>
        <v/>
      </c>
      <c r="W1321" s="165"/>
      <c r="X1321" s="155" t="str">
        <f ca="1">IF(C1321="","",IF(OR(D1321&lt;NgayBatDau,D1321&gt;NgayKetThuc),"Ngày tháng phải nằm trong kỳ báo cáo",IF(AND(F1321&lt;&gt;"",COUNTIF(D.3[Tên nhà cung cấp],F1321)=0),"Tên NCC chưa khai báo trong DSNCC",IF(AND(G1321&lt;&gt;"",COUNTIF(D.1[Tên sản phẩm],G1321)=0),"SP này chưa khai báo trong DSSP",""))))</f>
        <v/>
      </c>
      <c r="Y1321" s="23" t="str">
        <f t="shared" ca="1" si="295"/>
        <v/>
      </c>
      <c r="Z1321" s="23" t="str">
        <f t="shared" ca="1" si="296"/>
        <v/>
      </c>
      <c r="AA1321" s="23" t="str">
        <f t="shared" ca="1" si="297"/>
        <v/>
      </c>
    </row>
    <row r="1322" spans="2:27" ht="27.75" customHeight="1" x14ac:dyDescent="0.2">
      <c r="B1322" s="7">
        <f t="shared" si="284"/>
        <v>1319</v>
      </c>
      <c r="C1322" s="7" t="str">
        <f t="shared" ca="1" si="294"/>
        <v/>
      </c>
      <c r="D1322" s="156" t="str">
        <f t="shared" ca="1" si="285"/>
        <v/>
      </c>
      <c r="E1322" s="157" t="str">
        <f t="shared" ca="1" si="286"/>
        <v/>
      </c>
      <c r="F1322" s="158" t="str">
        <f t="shared" ca="1" si="287"/>
        <v/>
      </c>
      <c r="G1322" s="159"/>
      <c r="H1322" s="159" t="str">
        <f>IF(G1322="","",INDEX(D.1[Quy cách],MATCH(G1322,D.1[Tên sản phẩm],0)))</f>
        <v/>
      </c>
      <c r="I1322" s="160" t="str">
        <f>IF(G1322="","",INDEX(D.1[ĐVT],MATCH(G1322,D.1[Tên sản phẩm],0)))</f>
        <v/>
      </c>
      <c r="J1322" s="162" t="str">
        <f>IF(G1322="","",INDEX(D.1[Đơn giá nhập
(Hàng tồn đầu kỳ)],MATCH(G1322,D.1[Tên sản phẩm],0)))</f>
        <v/>
      </c>
      <c r="K1322" s="162" t="str">
        <f t="shared" si="288"/>
        <v/>
      </c>
      <c r="L1322" s="159"/>
      <c r="M1322" s="163" t="str">
        <f t="shared" si="289"/>
        <v/>
      </c>
      <c r="N1322" s="164"/>
      <c r="O1322" s="162"/>
      <c r="P1322" s="163" t="str">
        <f t="shared" si="290"/>
        <v/>
      </c>
      <c r="Q1322" s="164" t="str">
        <f t="shared" ca="1" si="291"/>
        <v/>
      </c>
      <c r="R1322" s="163" t="str">
        <f t="shared" si="292"/>
        <v/>
      </c>
      <c r="S1322" s="163" t="str">
        <f ca="1">IF(AND(C1322&lt;&gt;"",C1322&lt;&gt;OFFSET(C1322,1,0)),SUMIFS(M.1[Giá có thuế],M.1[Số ĐK],C1322),"")</f>
        <v/>
      </c>
      <c r="T1322" s="159"/>
      <c r="U1322" s="161" t="str">
        <f>IF(T1322="","",'Thông Tin Chung'!$L$3)</f>
        <v/>
      </c>
      <c r="V1322" s="163" t="str">
        <f t="shared" ca="1" si="293"/>
        <v/>
      </c>
      <c r="W1322" s="165"/>
      <c r="X1322" s="155" t="str">
        <f ca="1">IF(C1322="","",IF(OR(D1322&lt;NgayBatDau,D1322&gt;NgayKetThuc),"Ngày tháng phải nằm trong kỳ báo cáo",IF(AND(F1322&lt;&gt;"",COUNTIF(D.3[Tên nhà cung cấp],F1322)=0),"Tên NCC chưa khai báo trong DSNCC",IF(AND(G1322&lt;&gt;"",COUNTIF(D.1[Tên sản phẩm],G1322)=0),"SP này chưa khai báo trong DSSP",""))))</f>
        <v/>
      </c>
      <c r="Y1322" s="23" t="str">
        <f t="shared" ca="1" si="295"/>
        <v/>
      </c>
      <c r="Z1322" s="23" t="str">
        <f t="shared" ca="1" si="296"/>
        <v/>
      </c>
      <c r="AA1322" s="23" t="str">
        <f t="shared" ca="1" si="297"/>
        <v/>
      </c>
    </row>
    <row r="1323" spans="2:27" ht="27.75" customHeight="1" x14ac:dyDescent="0.2">
      <c r="B1323" s="7">
        <f t="shared" si="284"/>
        <v>1320</v>
      </c>
      <c r="C1323" s="7" t="str">
        <f t="shared" ca="1" si="294"/>
        <v/>
      </c>
      <c r="D1323" s="156" t="str">
        <f t="shared" ca="1" si="285"/>
        <v/>
      </c>
      <c r="E1323" s="157" t="str">
        <f t="shared" ca="1" si="286"/>
        <v/>
      </c>
      <c r="F1323" s="158" t="str">
        <f t="shared" ca="1" si="287"/>
        <v/>
      </c>
      <c r="G1323" s="159"/>
      <c r="H1323" s="159" t="str">
        <f>IF(G1323="","",INDEX(D.1[Quy cách],MATCH(G1323,D.1[Tên sản phẩm],0)))</f>
        <v/>
      </c>
      <c r="I1323" s="160" t="str">
        <f>IF(G1323="","",INDEX(D.1[ĐVT],MATCH(G1323,D.1[Tên sản phẩm],0)))</f>
        <v/>
      </c>
      <c r="J1323" s="162" t="str">
        <f>IF(G1323="","",INDEX(D.1[Đơn giá nhập
(Hàng tồn đầu kỳ)],MATCH(G1323,D.1[Tên sản phẩm],0)))</f>
        <v/>
      </c>
      <c r="K1323" s="162" t="str">
        <f t="shared" si="288"/>
        <v/>
      </c>
      <c r="L1323" s="159"/>
      <c r="M1323" s="163" t="str">
        <f t="shared" si="289"/>
        <v/>
      </c>
      <c r="N1323" s="164"/>
      <c r="O1323" s="162"/>
      <c r="P1323" s="163" t="str">
        <f t="shared" si="290"/>
        <v/>
      </c>
      <c r="Q1323" s="164" t="str">
        <f t="shared" ca="1" si="291"/>
        <v/>
      </c>
      <c r="R1323" s="163" t="str">
        <f t="shared" si="292"/>
        <v/>
      </c>
      <c r="S1323" s="163" t="str">
        <f ca="1">IF(AND(C1323&lt;&gt;"",C1323&lt;&gt;OFFSET(C1323,1,0)),SUMIFS(M.1[Giá có thuế],M.1[Số ĐK],C1323),"")</f>
        <v/>
      </c>
      <c r="T1323" s="159"/>
      <c r="U1323" s="161" t="str">
        <f>IF(T1323="","",'Thông Tin Chung'!$L$3)</f>
        <v/>
      </c>
      <c r="V1323" s="163" t="str">
        <f t="shared" ca="1" si="293"/>
        <v/>
      </c>
      <c r="W1323" s="165"/>
      <c r="X1323" s="155" t="str">
        <f ca="1">IF(C1323="","",IF(OR(D1323&lt;NgayBatDau,D1323&gt;NgayKetThuc),"Ngày tháng phải nằm trong kỳ báo cáo",IF(AND(F1323&lt;&gt;"",COUNTIF(D.3[Tên nhà cung cấp],F1323)=0),"Tên NCC chưa khai báo trong DSNCC",IF(AND(G1323&lt;&gt;"",COUNTIF(D.1[Tên sản phẩm],G1323)=0),"SP này chưa khai báo trong DSSP",""))))</f>
        <v/>
      </c>
      <c r="Y1323" s="23" t="str">
        <f t="shared" ca="1" si="295"/>
        <v/>
      </c>
      <c r="Z1323" s="23" t="str">
        <f t="shared" ca="1" si="296"/>
        <v/>
      </c>
      <c r="AA1323" s="23" t="str">
        <f t="shared" ca="1" si="297"/>
        <v/>
      </c>
    </row>
    <row r="1324" spans="2:27" ht="27.75" customHeight="1" x14ac:dyDescent="0.2">
      <c r="B1324" s="7">
        <f t="shared" si="284"/>
        <v>1321</v>
      </c>
      <c r="C1324" s="7" t="str">
        <f t="shared" ca="1" si="294"/>
        <v/>
      </c>
      <c r="D1324" s="156" t="str">
        <f t="shared" ca="1" si="285"/>
        <v/>
      </c>
      <c r="E1324" s="157" t="str">
        <f t="shared" ca="1" si="286"/>
        <v/>
      </c>
      <c r="F1324" s="158" t="str">
        <f t="shared" ca="1" si="287"/>
        <v/>
      </c>
      <c r="G1324" s="159"/>
      <c r="H1324" s="159" t="str">
        <f>IF(G1324="","",INDEX(D.1[Quy cách],MATCH(G1324,D.1[Tên sản phẩm],0)))</f>
        <v/>
      </c>
      <c r="I1324" s="160" t="str">
        <f>IF(G1324="","",INDEX(D.1[ĐVT],MATCH(G1324,D.1[Tên sản phẩm],0)))</f>
        <v/>
      </c>
      <c r="J1324" s="162" t="str">
        <f>IF(G1324="","",INDEX(D.1[Đơn giá nhập
(Hàng tồn đầu kỳ)],MATCH(G1324,D.1[Tên sản phẩm],0)))</f>
        <v/>
      </c>
      <c r="K1324" s="162" t="str">
        <f t="shared" si="288"/>
        <v/>
      </c>
      <c r="L1324" s="159"/>
      <c r="M1324" s="163" t="str">
        <f t="shared" si="289"/>
        <v/>
      </c>
      <c r="N1324" s="164"/>
      <c r="O1324" s="162"/>
      <c r="P1324" s="163" t="str">
        <f t="shared" si="290"/>
        <v/>
      </c>
      <c r="Q1324" s="164" t="str">
        <f t="shared" ca="1" si="291"/>
        <v/>
      </c>
      <c r="R1324" s="163" t="str">
        <f t="shared" si="292"/>
        <v/>
      </c>
      <c r="S1324" s="163" t="str">
        <f ca="1">IF(AND(C1324&lt;&gt;"",C1324&lt;&gt;OFFSET(C1324,1,0)),SUMIFS(M.1[Giá có thuế],M.1[Số ĐK],C1324),"")</f>
        <v/>
      </c>
      <c r="T1324" s="159"/>
      <c r="U1324" s="161" t="str">
        <f>IF(T1324="","",'Thông Tin Chung'!$L$3)</f>
        <v/>
      </c>
      <c r="V1324" s="163" t="str">
        <f t="shared" ca="1" si="293"/>
        <v/>
      </c>
      <c r="W1324" s="165"/>
      <c r="X1324" s="155" t="str">
        <f ca="1">IF(C1324="","",IF(OR(D1324&lt;NgayBatDau,D1324&gt;NgayKetThuc),"Ngày tháng phải nằm trong kỳ báo cáo",IF(AND(F1324&lt;&gt;"",COUNTIF(D.3[Tên nhà cung cấp],F1324)=0),"Tên NCC chưa khai báo trong DSNCC",IF(AND(G1324&lt;&gt;"",COUNTIF(D.1[Tên sản phẩm],G1324)=0),"SP này chưa khai báo trong DSSP",""))))</f>
        <v/>
      </c>
      <c r="Y1324" s="23" t="str">
        <f t="shared" ca="1" si="295"/>
        <v/>
      </c>
      <c r="Z1324" s="23" t="str">
        <f t="shared" ca="1" si="296"/>
        <v/>
      </c>
      <c r="AA1324" s="23" t="str">
        <f t="shared" ca="1" si="297"/>
        <v/>
      </c>
    </row>
    <row r="1325" spans="2:27" ht="27.75" customHeight="1" x14ac:dyDescent="0.2">
      <c r="B1325" s="7">
        <f t="shared" si="284"/>
        <v>1322</v>
      </c>
      <c r="C1325" s="7" t="str">
        <f t="shared" ca="1" si="294"/>
        <v/>
      </c>
      <c r="D1325" s="156" t="str">
        <f t="shared" ca="1" si="285"/>
        <v/>
      </c>
      <c r="E1325" s="157" t="str">
        <f t="shared" ca="1" si="286"/>
        <v/>
      </c>
      <c r="F1325" s="158" t="str">
        <f t="shared" ca="1" si="287"/>
        <v/>
      </c>
      <c r="G1325" s="159"/>
      <c r="H1325" s="159" t="str">
        <f>IF(G1325="","",INDEX(D.1[Quy cách],MATCH(G1325,D.1[Tên sản phẩm],0)))</f>
        <v/>
      </c>
      <c r="I1325" s="160" t="str">
        <f>IF(G1325="","",INDEX(D.1[ĐVT],MATCH(G1325,D.1[Tên sản phẩm],0)))</f>
        <v/>
      </c>
      <c r="J1325" s="162" t="str">
        <f>IF(G1325="","",INDEX(D.1[Đơn giá nhập
(Hàng tồn đầu kỳ)],MATCH(G1325,D.1[Tên sản phẩm],0)))</f>
        <v/>
      </c>
      <c r="K1325" s="162" t="str">
        <f t="shared" si="288"/>
        <v/>
      </c>
      <c r="L1325" s="159"/>
      <c r="M1325" s="163" t="str">
        <f t="shared" si="289"/>
        <v/>
      </c>
      <c r="N1325" s="164"/>
      <c r="O1325" s="162"/>
      <c r="P1325" s="163" t="str">
        <f t="shared" si="290"/>
        <v/>
      </c>
      <c r="Q1325" s="164" t="str">
        <f t="shared" ca="1" si="291"/>
        <v/>
      </c>
      <c r="R1325" s="163" t="str">
        <f t="shared" si="292"/>
        <v/>
      </c>
      <c r="S1325" s="163" t="str">
        <f ca="1">IF(AND(C1325&lt;&gt;"",C1325&lt;&gt;OFFSET(C1325,1,0)),SUMIFS(M.1[Giá có thuế],M.1[Số ĐK],C1325),"")</f>
        <v/>
      </c>
      <c r="T1325" s="159"/>
      <c r="U1325" s="161" t="str">
        <f>IF(T1325="","",'Thông Tin Chung'!$L$3)</f>
        <v/>
      </c>
      <c r="V1325" s="163" t="str">
        <f t="shared" ca="1" si="293"/>
        <v/>
      </c>
      <c r="W1325" s="165"/>
      <c r="X1325" s="155" t="str">
        <f ca="1">IF(C1325="","",IF(OR(D1325&lt;NgayBatDau,D1325&gt;NgayKetThuc),"Ngày tháng phải nằm trong kỳ báo cáo",IF(AND(F1325&lt;&gt;"",COUNTIF(D.3[Tên nhà cung cấp],F1325)=0),"Tên NCC chưa khai báo trong DSNCC",IF(AND(G1325&lt;&gt;"",COUNTIF(D.1[Tên sản phẩm],G1325)=0),"SP này chưa khai báo trong DSSP",""))))</f>
        <v/>
      </c>
      <c r="Y1325" s="23" t="str">
        <f t="shared" ca="1" si="295"/>
        <v/>
      </c>
      <c r="Z1325" s="23" t="str">
        <f t="shared" ca="1" si="296"/>
        <v/>
      </c>
      <c r="AA1325" s="23" t="str">
        <f t="shared" ca="1" si="297"/>
        <v/>
      </c>
    </row>
    <row r="1326" spans="2:27" ht="27.75" customHeight="1" x14ac:dyDescent="0.2">
      <c r="B1326" s="7">
        <f t="shared" si="284"/>
        <v>1323</v>
      </c>
      <c r="C1326" s="7" t="str">
        <f t="shared" ca="1" si="294"/>
        <v/>
      </c>
      <c r="D1326" s="156" t="str">
        <f t="shared" ca="1" si="285"/>
        <v/>
      </c>
      <c r="E1326" s="157" t="str">
        <f t="shared" ca="1" si="286"/>
        <v/>
      </c>
      <c r="F1326" s="158" t="str">
        <f t="shared" ca="1" si="287"/>
        <v/>
      </c>
      <c r="G1326" s="159"/>
      <c r="H1326" s="159" t="str">
        <f>IF(G1326="","",INDEX(D.1[Quy cách],MATCH(G1326,D.1[Tên sản phẩm],0)))</f>
        <v/>
      </c>
      <c r="I1326" s="160" t="str">
        <f>IF(G1326="","",INDEX(D.1[ĐVT],MATCH(G1326,D.1[Tên sản phẩm],0)))</f>
        <v/>
      </c>
      <c r="J1326" s="162" t="str">
        <f>IF(G1326="","",INDEX(D.1[Đơn giá nhập
(Hàng tồn đầu kỳ)],MATCH(G1326,D.1[Tên sản phẩm],0)))</f>
        <v/>
      </c>
      <c r="K1326" s="162" t="str">
        <f t="shared" si="288"/>
        <v/>
      </c>
      <c r="L1326" s="159"/>
      <c r="M1326" s="163" t="str">
        <f t="shared" si="289"/>
        <v/>
      </c>
      <c r="N1326" s="164"/>
      <c r="O1326" s="162"/>
      <c r="P1326" s="163" t="str">
        <f t="shared" si="290"/>
        <v/>
      </c>
      <c r="Q1326" s="164" t="str">
        <f t="shared" ca="1" si="291"/>
        <v/>
      </c>
      <c r="R1326" s="163" t="str">
        <f t="shared" si="292"/>
        <v/>
      </c>
      <c r="S1326" s="163" t="str">
        <f ca="1">IF(AND(C1326&lt;&gt;"",C1326&lt;&gt;OFFSET(C1326,1,0)),SUMIFS(M.1[Giá có thuế],M.1[Số ĐK],C1326),"")</f>
        <v/>
      </c>
      <c r="T1326" s="159"/>
      <c r="U1326" s="161" t="str">
        <f>IF(T1326="","",'Thông Tin Chung'!$L$3)</f>
        <v/>
      </c>
      <c r="V1326" s="163" t="str">
        <f t="shared" ca="1" si="293"/>
        <v/>
      </c>
      <c r="W1326" s="165"/>
      <c r="X1326" s="155" t="str">
        <f ca="1">IF(C1326="","",IF(OR(D1326&lt;NgayBatDau,D1326&gt;NgayKetThuc),"Ngày tháng phải nằm trong kỳ báo cáo",IF(AND(F1326&lt;&gt;"",COUNTIF(D.3[Tên nhà cung cấp],F1326)=0),"Tên NCC chưa khai báo trong DSNCC",IF(AND(G1326&lt;&gt;"",COUNTIF(D.1[Tên sản phẩm],G1326)=0),"SP này chưa khai báo trong DSSP",""))))</f>
        <v/>
      </c>
      <c r="Y1326" s="23" t="str">
        <f t="shared" ca="1" si="295"/>
        <v/>
      </c>
      <c r="Z1326" s="23" t="str">
        <f t="shared" ca="1" si="296"/>
        <v/>
      </c>
      <c r="AA1326" s="23" t="str">
        <f t="shared" ca="1" si="297"/>
        <v/>
      </c>
    </row>
    <row r="1327" spans="2:27" ht="27.75" customHeight="1" x14ac:dyDescent="0.2">
      <c r="B1327" s="7">
        <f t="shared" si="284"/>
        <v>1324</v>
      </c>
      <c r="C1327" s="7" t="str">
        <f t="shared" ca="1" si="294"/>
        <v/>
      </c>
      <c r="D1327" s="156" t="str">
        <f t="shared" ca="1" si="285"/>
        <v/>
      </c>
      <c r="E1327" s="157" t="str">
        <f t="shared" ca="1" si="286"/>
        <v/>
      </c>
      <c r="F1327" s="158" t="str">
        <f t="shared" ca="1" si="287"/>
        <v/>
      </c>
      <c r="G1327" s="159"/>
      <c r="H1327" s="159" t="str">
        <f>IF(G1327="","",INDEX(D.1[Quy cách],MATCH(G1327,D.1[Tên sản phẩm],0)))</f>
        <v/>
      </c>
      <c r="I1327" s="160" t="str">
        <f>IF(G1327="","",INDEX(D.1[ĐVT],MATCH(G1327,D.1[Tên sản phẩm],0)))</f>
        <v/>
      </c>
      <c r="J1327" s="162" t="str">
        <f>IF(G1327="","",INDEX(D.1[Đơn giá nhập
(Hàng tồn đầu kỳ)],MATCH(G1327,D.1[Tên sản phẩm],0)))</f>
        <v/>
      </c>
      <c r="K1327" s="162" t="str">
        <f t="shared" si="288"/>
        <v/>
      </c>
      <c r="L1327" s="159"/>
      <c r="M1327" s="163" t="str">
        <f t="shared" si="289"/>
        <v/>
      </c>
      <c r="N1327" s="164"/>
      <c r="O1327" s="162"/>
      <c r="P1327" s="163" t="str">
        <f t="shared" si="290"/>
        <v/>
      </c>
      <c r="Q1327" s="164" t="str">
        <f t="shared" ca="1" si="291"/>
        <v/>
      </c>
      <c r="R1327" s="163" t="str">
        <f t="shared" si="292"/>
        <v/>
      </c>
      <c r="S1327" s="163" t="str">
        <f ca="1">IF(AND(C1327&lt;&gt;"",C1327&lt;&gt;OFFSET(C1327,1,0)),SUMIFS(M.1[Giá có thuế],M.1[Số ĐK],C1327),"")</f>
        <v/>
      </c>
      <c r="T1327" s="159"/>
      <c r="U1327" s="161" t="str">
        <f>IF(T1327="","",'Thông Tin Chung'!$L$3)</f>
        <v/>
      </c>
      <c r="V1327" s="163" t="str">
        <f t="shared" ca="1" si="293"/>
        <v/>
      </c>
      <c r="W1327" s="165"/>
      <c r="X1327" s="155" t="str">
        <f ca="1">IF(C1327="","",IF(OR(D1327&lt;NgayBatDau,D1327&gt;NgayKetThuc),"Ngày tháng phải nằm trong kỳ báo cáo",IF(AND(F1327&lt;&gt;"",COUNTIF(D.3[Tên nhà cung cấp],F1327)=0),"Tên NCC chưa khai báo trong DSNCC",IF(AND(G1327&lt;&gt;"",COUNTIF(D.1[Tên sản phẩm],G1327)=0),"SP này chưa khai báo trong DSSP",""))))</f>
        <v/>
      </c>
      <c r="Y1327" s="23" t="str">
        <f t="shared" ca="1" si="295"/>
        <v/>
      </c>
      <c r="Z1327" s="23" t="str">
        <f t="shared" ca="1" si="296"/>
        <v/>
      </c>
      <c r="AA1327" s="23" t="str">
        <f t="shared" ca="1" si="297"/>
        <v/>
      </c>
    </row>
    <row r="1328" spans="2:27" ht="27.75" customHeight="1" x14ac:dyDescent="0.2">
      <c r="B1328" s="7">
        <f t="shared" si="284"/>
        <v>1325</v>
      </c>
      <c r="C1328" s="7" t="str">
        <f t="shared" ca="1" si="294"/>
        <v/>
      </c>
      <c r="D1328" s="156" t="str">
        <f t="shared" ca="1" si="285"/>
        <v/>
      </c>
      <c r="E1328" s="157" t="str">
        <f t="shared" ca="1" si="286"/>
        <v/>
      </c>
      <c r="F1328" s="158" t="str">
        <f t="shared" ca="1" si="287"/>
        <v/>
      </c>
      <c r="G1328" s="159"/>
      <c r="H1328" s="159" t="str">
        <f>IF(G1328="","",INDEX(D.1[Quy cách],MATCH(G1328,D.1[Tên sản phẩm],0)))</f>
        <v/>
      </c>
      <c r="I1328" s="160" t="str">
        <f>IF(G1328="","",INDEX(D.1[ĐVT],MATCH(G1328,D.1[Tên sản phẩm],0)))</f>
        <v/>
      </c>
      <c r="J1328" s="162" t="str">
        <f>IF(G1328="","",INDEX(D.1[Đơn giá nhập
(Hàng tồn đầu kỳ)],MATCH(G1328,D.1[Tên sản phẩm],0)))</f>
        <v/>
      </c>
      <c r="K1328" s="162" t="str">
        <f t="shared" si="288"/>
        <v/>
      </c>
      <c r="L1328" s="159"/>
      <c r="M1328" s="163" t="str">
        <f t="shared" si="289"/>
        <v/>
      </c>
      <c r="N1328" s="164"/>
      <c r="O1328" s="162"/>
      <c r="P1328" s="163" t="str">
        <f t="shared" si="290"/>
        <v/>
      </c>
      <c r="Q1328" s="164" t="str">
        <f t="shared" ca="1" si="291"/>
        <v/>
      </c>
      <c r="R1328" s="163" t="str">
        <f t="shared" si="292"/>
        <v/>
      </c>
      <c r="S1328" s="163" t="str">
        <f ca="1">IF(AND(C1328&lt;&gt;"",C1328&lt;&gt;OFFSET(C1328,1,0)),SUMIFS(M.1[Giá có thuế],M.1[Số ĐK],C1328),"")</f>
        <v/>
      </c>
      <c r="T1328" s="159"/>
      <c r="U1328" s="161" t="str">
        <f>IF(T1328="","",'Thông Tin Chung'!$L$3)</f>
        <v/>
      </c>
      <c r="V1328" s="163" t="str">
        <f t="shared" ca="1" si="293"/>
        <v/>
      </c>
      <c r="W1328" s="165"/>
      <c r="X1328" s="155" t="str">
        <f ca="1">IF(C1328="","",IF(OR(D1328&lt;NgayBatDau,D1328&gt;NgayKetThuc),"Ngày tháng phải nằm trong kỳ báo cáo",IF(AND(F1328&lt;&gt;"",COUNTIF(D.3[Tên nhà cung cấp],F1328)=0),"Tên NCC chưa khai báo trong DSNCC",IF(AND(G1328&lt;&gt;"",COUNTIF(D.1[Tên sản phẩm],G1328)=0),"SP này chưa khai báo trong DSSP",""))))</f>
        <v/>
      </c>
      <c r="Y1328" s="23" t="str">
        <f t="shared" ca="1" si="295"/>
        <v/>
      </c>
      <c r="Z1328" s="23" t="str">
        <f t="shared" ca="1" si="296"/>
        <v/>
      </c>
      <c r="AA1328" s="23" t="str">
        <f t="shared" ca="1" si="297"/>
        <v/>
      </c>
    </row>
    <row r="1329" spans="2:27" ht="27.75" customHeight="1" x14ac:dyDescent="0.2">
      <c r="B1329" s="7">
        <f t="shared" si="284"/>
        <v>1326</v>
      </c>
      <c r="C1329" s="7" t="str">
        <f t="shared" ca="1" si="294"/>
        <v/>
      </c>
      <c r="D1329" s="156" t="str">
        <f t="shared" ca="1" si="285"/>
        <v/>
      </c>
      <c r="E1329" s="157" t="str">
        <f t="shared" ca="1" si="286"/>
        <v/>
      </c>
      <c r="F1329" s="158" t="str">
        <f t="shared" ca="1" si="287"/>
        <v/>
      </c>
      <c r="G1329" s="159"/>
      <c r="H1329" s="159" t="str">
        <f>IF(G1329="","",INDEX(D.1[Quy cách],MATCH(G1329,D.1[Tên sản phẩm],0)))</f>
        <v/>
      </c>
      <c r="I1329" s="160" t="str">
        <f>IF(G1329="","",INDEX(D.1[ĐVT],MATCH(G1329,D.1[Tên sản phẩm],0)))</f>
        <v/>
      </c>
      <c r="J1329" s="162" t="str">
        <f>IF(G1329="","",INDEX(D.1[Đơn giá nhập
(Hàng tồn đầu kỳ)],MATCH(G1329,D.1[Tên sản phẩm],0)))</f>
        <v/>
      </c>
      <c r="K1329" s="162" t="str">
        <f t="shared" si="288"/>
        <v/>
      </c>
      <c r="L1329" s="159"/>
      <c r="M1329" s="163" t="str">
        <f t="shared" si="289"/>
        <v/>
      </c>
      <c r="N1329" s="164"/>
      <c r="O1329" s="162"/>
      <c r="P1329" s="163" t="str">
        <f t="shared" si="290"/>
        <v/>
      </c>
      <c r="Q1329" s="164" t="str">
        <f t="shared" ca="1" si="291"/>
        <v/>
      </c>
      <c r="R1329" s="163" t="str">
        <f t="shared" si="292"/>
        <v/>
      </c>
      <c r="S1329" s="163" t="str">
        <f ca="1">IF(AND(C1329&lt;&gt;"",C1329&lt;&gt;OFFSET(C1329,1,0)),SUMIFS(M.1[Giá có thuế],M.1[Số ĐK],C1329),"")</f>
        <v/>
      </c>
      <c r="T1329" s="159"/>
      <c r="U1329" s="161" t="str">
        <f>IF(T1329="","",'Thông Tin Chung'!$L$3)</f>
        <v/>
      </c>
      <c r="V1329" s="163" t="str">
        <f t="shared" ca="1" si="293"/>
        <v/>
      </c>
      <c r="W1329" s="165"/>
      <c r="X1329" s="155" t="str">
        <f ca="1">IF(C1329="","",IF(OR(D1329&lt;NgayBatDau,D1329&gt;NgayKetThuc),"Ngày tháng phải nằm trong kỳ báo cáo",IF(AND(F1329&lt;&gt;"",COUNTIF(D.3[Tên nhà cung cấp],F1329)=0),"Tên NCC chưa khai báo trong DSNCC",IF(AND(G1329&lt;&gt;"",COUNTIF(D.1[Tên sản phẩm],G1329)=0),"SP này chưa khai báo trong DSSP",""))))</f>
        <v/>
      </c>
      <c r="Y1329" s="23" t="str">
        <f t="shared" ca="1" si="295"/>
        <v/>
      </c>
      <c r="Z1329" s="23" t="str">
        <f t="shared" ca="1" si="296"/>
        <v/>
      </c>
      <c r="AA1329" s="23" t="str">
        <f t="shared" ca="1" si="297"/>
        <v/>
      </c>
    </row>
    <row r="1330" spans="2:27" ht="27.75" customHeight="1" x14ac:dyDescent="0.2">
      <c r="B1330" s="7">
        <f t="shared" si="284"/>
        <v>1327</v>
      </c>
      <c r="C1330" s="7" t="str">
        <f t="shared" ca="1" si="294"/>
        <v/>
      </c>
      <c r="D1330" s="156" t="str">
        <f t="shared" ca="1" si="285"/>
        <v/>
      </c>
      <c r="E1330" s="157" t="str">
        <f t="shared" ca="1" si="286"/>
        <v/>
      </c>
      <c r="F1330" s="158" t="str">
        <f t="shared" ca="1" si="287"/>
        <v/>
      </c>
      <c r="G1330" s="159"/>
      <c r="H1330" s="159" t="str">
        <f>IF(G1330="","",INDEX(D.1[Quy cách],MATCH(G1330,D.1[Tên sản phẩm],0)))</f>
        <v/>
      </c>
      <c r="I1330" s="160" t="str">
        <f>IF(G1330="","",INDEX(D.1[ĐVT],MATCH(G1330,D.1[Tên sản phẩm],0)))</f>
        <v/>
      </c>
      <c r="J1330" s="162" t="str">
        <f>IF(G1330="","",INDEX(D.1[Đơn giá nhập
(Hàng tồn đầu kỳ)],MATCH(G1330,D.1[Tên sản phẩm],0)))</f>
        <v/>
      </c>
      <c r="K1330" s="162" t="str">
        <f t="shared" si="288"/>
        <v/>
      </c>
      <c r="L1330" s="159"/>
      <c r="M1330" s="163" t="str">
        <f t="shared" si="289"/>
        <v/>
      </c>
      <c r="N1330" s="164"/>
      <c r="O1330" s="162"/>
      <c r="P1330" s="163" t="str">
        <f t="shared" si="290"/>
        <v/>
      </c>
      <c r="Q1330" s="164" t="str">
        <f t="shared" ca="1" si="291"/>
        <v/>
      </c>
      <c r="R1330" s="163" t="str">
        <f t="shared" si="292"/>
        <v/>
      </c>
      <c r="S1330" s="163" t="str">
        <f ca="1">IF(AND(C1330&lt;&gt;"",C1330&lt;&gt;OFFSET(C1330,1,0)),SUMIFS(M.1[Giá có thuế],M.1[Số ĐK],C1330),"")</f>
        <v/>
      </c>
      <c r="T1330" s="159"/>
      <c r="U1330" s="161" t="str">
        <f>IF(T1330="","",'Thông Tin Chung'!$L$3)</f>
        <v/>
      </c>
      <c r="V1330" s="163" t="str">
        <f t="shared" ca="1" si="293"/>
        <v/>
      </c>
      <c r="W1330" s="165"/>
      <c r="X1330" s="155" t="str">
        <f ca="1">IF(C1330="","",IF(OR(D1330&lt;NgayBatDau,D1330&gt;NgayKetThuc),"Ngày tháng phải nằm trong kỳ báo cáo",IF(AND(F1330&lt;&gt;"",COUNTIF(D.3[Tên nhà cung cấp],F1330)=0),"Tên NCC chưa khai báo trong DSNCC",IF(AND(G1330&lt;&gt;"",COUNTIF(D.1[Tên sản phẩm],G1330)=0),"SP này chưa khai báo trong DSSP",""))))</f>
        <v/>
      </c>
      <c r="Y1330" s="23" t="str">
        <f t="shared" ca="1" si="295"/>
        <v/>
      </c>
      <c r="Z1330" s="23" t="str">
        <f t="shared" ca="1" si="296"/>
        <v/>
      </c>
      <c r="AA1330" s="23" t="str">
        <f t="shared" ca="1" si="297"/>
        <v/>
      </c>
    </row>
    <row r="1331" spans="2:27" ht="27.75" customHeight="1" x14ac:dyDescent="0.2">
      <c r="B1331" s="7">
        <f t="shared" si="284"/>
        <v>1328</v>
      </c>
      <c r="C1331" s="7" t="str">
        <f t="shared" ca="1" si="294"/>
        <v/>
      </c>
      <c r="D1331" s="156" t="str">
        <f t="shared" ca="1" si="285"/>
        <v/>
      </c>
      <c r="E1331" s="157" t="str">
        <f t="shared" ca="1" si="286"/>
        <v/>
      </c>
      <c r="F1331" s="158" t="str">
        <f t="shared" ca="1" si="287"/>
        <v/>
      </c>
      <c r="G1331" s="159"/>
      <c r="H1331" s="159" t="str">
        <f>IF(G1331="","",INDEX(D.1[Quy cách],MATCH(G1331,D.1[Tên sản phẩm],0)))</f>
        <v/>
      </c>
      <c r="I1331" s="160" t="str">
        <f>IF(G1331="","",INDEX(D.1[ĐVT],MATCH(G1331,D.1[Tên sản phẩm],0)))</f>
        <v/>
      </c>
      <c r="J1331" s="162" t="str">
        <f>IF(G1331="","",INDEX(D.1[Đơn giá nhập
(Hàng tồn đầu kỳ)],MATCH(G1331,D.1[Tên sản phẩm],0)))</f>
        <v/>
      </c>
      <c r="K1331" s="162" t="str">
        <f t="shared" si="288"/>
        <v/>
      </c>
      <c r="L1331" s="159"/>
      <c r="M1331" s="163" t="str">
        <f t="shared" si="289"/>
        <v/>
      </c>
      <c r="N1331" s="164"/>
      <c r="O1331" s="162"/>
      <c r="P1331" s="163" t="str">
        <f t="shared" si="290"/>
        <v/>
      </c>
      <c r="Q1331" s="164" t="str">
        <f t="shared" ca="1" si="291"/>
        <v/>
      </c>
      <c r="R1331" s="163" t="str">
        <f t="shared" si="292"/>
        <v/>
      </c>
      <c r="S1331" s="163" t="str">
        <f ca="1">IF(AND(C1331&lt;&gt;"",C1331&lt;&gt;OFFSET(C1331,1,0)),SUMIFS(M.1[Giá có thuế],M.1[Số ĐK],C1331),"")</f>
        <v/>
      </c>
      <c r="T1331" s="159"/>
      <c r="U1331" s="161" t="str">
        <f>IF(T1331="","",'Thông Tin Chung'!$L$3)</f>
        <v/>
      </c>
      <c r="V1331" s="163" t="str">
        <f t="shared" ca="1" si="293"/>
        <v/>
      </c>
      <c r="W1331" s="165"/>
      <c r="X1331" s="155" t="str">
        <f ca="1">IF(C1331="","",IF(OR(D1331&lt;NgayBatDau,D1331&gt;NgayKetThuc),"Ngày tháng phải nằm trong kỳ báo cáo",IF(AND(F1331&lt;&gt;"",COUNTIF(D.3[Tên nhà cung cấp],F1331)=0),"Tên NCC chưa khai báo trong DSNCC",IF(AND(G1331&lt;&gt;"",COUNTIF(D.1[Tên sản phẩm],G1331)=0),"SP này chưa khai báo trong DSSP",""))))</f>
        <v/>
      </c>
      <c r="Y1331" s="23" t="str">
        <f t="shared" ca="1" si="295"/>
        <v/>
      </c>
      <c r="Z1331" s="23" t="str">
        <f t="shared" ca="1" si="296"/>
        <v/>
      </c>
      <c r="AA1331" s="23" t="str">
        <f t="shared" ca="1" si="297"/>
        <v/>
      </c>
    </row>
    <row r="1332" spans="2:27" ht="27.75" customHeight="1" x14ac:dyDescent="0.2">
      <c r="B1332" s="7">
        <f t="shared" si="284"/>
        <v>1329</v>
      </c>
      <c r="C1332" s="7" t="str">
        <f t="shared" ca="1" si="294"/>
        <v/>
      </c>
      <c r="D1332" s="156" t="str">
        <f t="shared" ca="1" si="285"/>
        <v/>
      </c>
      <c r="E1332" s="157" t="str">
        <f t="shared" ca="1" si="286"/>
        <v/>
      </c>
      <c r="F1332" s="158" t="str">
        <f t="shared" ca="1" si="287"/>
        <v/>
      </c>
      <c r="G1332" s="159"/>
      <c r="H1332" s="159" t="str">
        <f>IF(G1332="","",INDEX(D.1[Quy cách],MATCH(G1332,D.1[Tên sản phẩm],0)))</f>
        <v/>
      </c>
      <c r="I1332" s="160" t="str">
        <f>IF(G1332="","",INDEX(D.1[ĐVT],MATCH(G1332,D.1[Tên sản phẩm],0)))</f>
        <v/>
      </c>
      <c r="J1332" s="162" t="str">
        <f>IF(G1332="","",INDEX(D.1[Đơn giá nhập
(Hàng tồn đầu kỳ)],MATCH(G1332,D.1[Tên sản phẩm],0)))</f>
        <v/>
      </c>
      <c r="K1332" s="162" t="str">
        <f t="shared" si="288"/>
        <v/>
      </c>
      <c r="L1332" s="159"/>
      <c r="M1332" s="163" t="str">
        <f t="shared" si="289"/>
        <v/>
      </c>
      <c r="N1332" s="164"/>
      <c r="O1332" s="162"/>
      <c r="P1332" s="163" t="str">
        <f t="shared" si="290"/>
        <v/>
      </c>
      <c r="Q1332" s="164" t="str">
        <f t="shared" ca="1" si="291"/>
        <v/>
      </c>
      <c r="R1332" s="163" t="str">
        <f t="shared" si="292"/>
        <v/>
      </c>
      <c r="S1332" s="163" t="str">
        <f ca="1">IF(AND(C1332&lt;&gt;"",C1332&lt;&gt;OFFSET(C1332,1,0)),SUMIFS(M.1[Giá có thuế],M.1[Số ĐK],C1332),"")</f>
        <v/>
      </c>
      <c r="T1332" s="159"/>
      <c r="U1332" s="161" t="str">
        <f>IF(T1332="","",'Thông Tin Chung'!$L$3)</f>
        <v/>
      </c>
      <c r="V1332" s="163" t="str">
        <f t="shared" ca="1" si="293"/>
        <v/>
      </c>
      <c r="W1332" s="165"/>
      <c r="X1332" s="155" t="str">
        <f ca="1">IF(C1332="","",IF(OR(D1332&lt;NgayBatDau,D1332&gt;NgayKetThuc),"Ngày tháng phải nằm trong kỳ báo cáo",IF(AND(F1332&lt;&gt;"",COUNTIF(D.3[Tên nhà cung cấp],F1332)=0),"Tên NCC chưa khai báo trong DSNCC",IF(AND(G1332&lt;&gt;"",COUNTIF(D.1[Tên sản phẩm],G1332)=0),"SP này chưa khai báo trong DSSP",""))))</f>
        <v/>
      </c>
      <c r="Y1332" s="23" t="str">
        <f t="shared" ca="1" si="295"/>
        <v/>
      </c>
      <c r="Z1332" s="23" t="str">
        <f t="shared" ca="1" si="296"/>
        <v/>
      </c>
      <c r="AA1332" s="23" t="str">
        <f t="shared" ca="1" si="297"/>
        <v/>
      </c>
    </row>
    <row r="1333" spans="2:27" ht="27.75" customHeight="1" x14ac:dyDescent="0.2">
      <c r="B1333" s="7">
        <f t="shared" si="284"/>
        <v>1330</v>
      </c>
      <c r="C1333" s="7" t="str">
        <f t="shared" ca="1" si="294"/>
        <v/>
      </c>
      <c r="D1333" s="156" t="str">
        <f t="shared" ca="1" si="285"/>
        <v/>
      </c>
      <c r="E1333" s="157" t="str">
        <f t="shared" ca="1" si="286"/>
        <v/>
      </c>
      <c r="F1333" s="158" t="str">
        <f t="shared" ca="1" si="287"/>
        <v/>
      </c>
      <c r="G1333" s="159"/>
      <c r="H1333" s="159" t="str">
        <f>IF(G1333="","",INDEX(D.1[Quy cách],MATCH(G1333,D.1[Tên sản phẩm],0)))</f>
        <v/>
      </c>
      <c r="I1333" s="160" t="str">
        <f>IF(G1333="","",INDEX(D.1[ĐVT],MATCH(G1333,D.1[Tên sản phẩm],0)))</f>
        <v/>
      </c>
      <c r="J1333" s="162" t="str">
        <f>IF(G1333="","",INDEX(D.1[Đơn giá nhập
(Hàng tồn đầu kỳ)],MATCH(G1333,D.1[Tên sản phẩm],0)))</f>
        <v/>
      </c>
      <c r="K1333" s="162" t="str">
        <f t="shared" si="288"/>
        <v/>
      </c>
      <c r="L1333" s="159"/>
      <c r="M1333" s="163" t="str">
        <f t="shared" si="289"/>
        <v/>
      </c>
      <c r="N1333" s="164"/>
      <c r="O1333" s="162"/>
      <c r="P1333" s="163" t="str">
        <f t="shared" si="290"/>
        <v/>
      </c>
      <c r="Q1333" s="164" t="str">
        <f t="shared" ca="1" si="291"/>
        <v/>
      </c>
      <c r="R1333" s="163" t="str">
        <f t="shared" si="292"/>
        <v/>
      </c>
      <c r="S1333" s="163" t="str">
        <f ca="1">IF(AND(C1333&lt;&gt;"",C1333&lt;&gt;OFFSET(C1333,1,0)),SUMIFS(M.1[Giá có thuế],M.1[Số ĐK],C1333),"")</f>
        <v/>
      </c>
      <c r="T1333" s="159"/>
      <c r="U1333" s="161" t="str">
        <f>IF(T1333="","",'Thông Tin Chung'!$L$3)</f>
        <v/>
      </c>
      <c r="V1333" s="163" t="str">
        <f t="shared" ca="1" si="293"/>
        <v/>
      </c>
      <c r="W1333" s="165"/>
      <c r="X1333" s="155" t="str">
        <f ca="1">IF(C1333="","",IF(OR(D1333&lt;NgayBatDau,D1333&gt;NgayKetThuc),"Ngày tháng phải nằm trong kỳ báo cáo",IF(AND(F1333&lt;&gt;"",COUNTIF(D.3[Tên nhà cung cấp],F1333)=0),"Tên NCC chưa khai báo trong DSNCC",IF(AND(G1333&lt;&gt;"",COUNTIF(D.1[Tên sản phẩm],G1333)=0),"SP này chưa khai báo trong DSSP",""))))</f>
        <v/>
      </c>
      <c r="Y1333" s="23" t="str">
        <f t="shared" ca="1" si="295"/>
        <v/>
      </c>
      <c r="Z1333" s="23" t="str">
        <f t="shared" ca="1" si="296"/>
        <v/>
      </c>
      <c r="AA1333" s="23" t="str">
        <f t="shared" ca="1" si="297"/>
        <v/>
      </c>
    </row>
    <row r="1334" spans="2:27" ht="27.75" customHeight="1" x14ac:dyDescent="0.2">
      <c r="B1334" s="7">
        <f t="shared" si="284"/>
        <v>1331</v>
      </c>
      <c r="C1334" s="7" t="str">
        <f t="shared" ca="1" si="294"/>
        <v/>
      </c>
      <c r="D1334" s="156" t="str">
        <f t="shared" ca="1" si="285"/>
        <v/>
      </c>
      <c r="E1334" s="157" t="str">
        <f t="shared" ca="1" si="286"/>
        <v/>
      </c>
      <c r="F1334" s="158" t="str">
        <f t="shared" ca="1" si="287"/>
        <v/>
      </c>
      <c r="G1334" s="159"/>
      <c r="H1334" s="159" t="str">
        <f>IF(G1334="","",INDEX(D.1[Quy cách],MATCH(G1334,D.1[Tên sản phẩm],0)))</f>
        <v/>
      </c>
      <c r="I1334" s="160" t="str">
        <f>IF(G1334="","",INDEX(D.1[ĐVT],MATCH(G1334,D.1[Tên sản phẩm],0)))</f>
        <v/>
      </c>
      <c r="J1334" s="162" t="str">
        <f>IF(G1334="","",INDEX(D.1[Đơn giá nhập
(Hàng tồn đầu kỳ)],MATCH(G1334,D.1[Tên sản phẩm],0)))</f>
        <v/>
      </c>
      <c r="K1334" s="162" t="str">
        <f t="shared" si="288"/>
        <v/>
      </c>
      <c r="L1334" s="159"/>
      <c r="M1334" s="163" t="str">
        <f t="shared" si="289"/>
        <v/>
      </c>
      <c r="N1334" s="164"/>
      <c r="O1334" s="162"/>
      <c r="P1334" s="163" t="str">
        <f t="shared" si="290"/>
        <v/>
      </c>
      <c r="Q1334" s="164" t="str">
        <f t="shared" ca="1" si="291"/>
        <v/>
      </c>
      <c r="R1334" s="163" t="str">
        <f t="shared" si="292"/>
        <v/>
      </c>
      <c r="S1334" s="163" t="str">
        <f ca="1">IF(AND(C1334&lt;&gt;"",C1334&lt;&gt;OFFSET(C1334,1,0)),SUMIFS(M.1[Giá có thuế],M.1[Số ĐK],C1334),"")</f>
        <v/>
      </c>
      <c r="T1334" s="159"/>
      <c r="U1334" s="161" t="str">
        <f>IF(T1334="","",'Thông Tin Chung'!$L$3)</f>
        <v/>
      </c>
      <c r="V1334" s="163" t="str">
        <f t="shared" ca="1" si="293"/>
        <v/>
      </c>
      <c r="W1334" s="165"/>
      <c r="X1334" s="155" t="str">
        <f ca="1">IF(C1334="","",IF(OR(D1334&lt;NgayBatDau,D1334&gt;NgayKetThuc),"Ngày tháng phải nằm trong kỳ báo cáo",IF(AND(F1334&lt;&gt;"",COUNTIF(D.3[Tên nhà cung cấp],F1334)=0),"Tên NCC chưa khai báo trong DSNCC",IF(AND(G1334&lt;&gt;"",COUNTIF(D.1[Tên sản phẩm],G1334)=0),"SP này chưa khai báo trong DSSP",""))))</f>
        <v/>
      </c>
      <c r="Y1334" s="23" t="str">
        <f t="shared" ca="1" si="295"/>
        <v/>
      </c>
      <c r="Z1334" s="23" t="str">
        <f t="shared" ca="1" si="296"/>
        <v/>
      </c>
      <c r="AA1334" s="23" t="str">
        <f t="shared" ca="1" si="297"/>
        <v/>
      </c>
    </row>
    <row r="1335" spans="2:27" ht="27.75" customHeight="1" x14ac:dyDescent="0.2">
      <c r="B1335" s="7">
        <f t="shared" si="284"/>
        <v>1332</v>
      </c>
      <c r="C1335" s="7" t="str">
        <f t="shared" ca="1" si="294"/>
        <v/>
      </c>
      <c r="D1335" s="156" t="str">
        <f t="shared" ca="1" si="285"/>
        <v/>
      </c>
      <c r="E1335" s="157" t="str">
        <f t="shared" ca="1" si="286"/>
        <v/>
      </c>
      <c r="F1335" s="158" t="str">
        <f t="shared" ca="1" si="287"/>
        <v/>
      </c>
      <c r="G1335" s="159"/>
      <c r="H1335" s="159" t="str">
        <f>IF(G1335="","",INDEX(D.1[Quy cách],MATCH(G1335,D.1[Tên sản phẩm],0)))</f>
        <v/>
      </c>
      <c r="I1335" s="160" t="str">
        <f>IF(G1335="","",INDEX(D.1[ĐVT],MATCH(G1335,D.1[Tên sản phẩm],0)))</f>
        <v/>
      </c>
      <c r="J1335" s="162" t="str">
        <f>IF(G1335="","",INDEX(D.1[Đơn giá nhập
(Hàng tồn đầu kỳ)],MATCH(G1335,D.1[Tên sản phẩm],0)))</f>
        <v/>
      </c>
      <c r="K1335" s="162" t="str">
        <f t="shared" si="288"/>
        <v/>
      </c>
      <c r="L1335" s="159"/>
      <c r="M1335" s="163" t="str">
        <f t="shared" si="289"/>
        <v/>
      </c>
      <c r="N1335" s="164"/>
      <c r="O1335" s="162"/>
      <c r="P1335" s="163" t="str">
        <f t="shared" si="290"/>
        <v/>
      </c>
      <c r="Q1335" s="164" t="str">
        <f t="shared" ca="1" si="291"/>
        <v/>
      </c>
      <c r="R1335" s="163" t="str">
        <f t="shared" si="292"/>
        <v/>
      </c>
      <c r="S1335" s="163" t="str">
        <f ca="1">IF(AND(C1335&lt;&gt;"",C1335&lt;&gt;OFFSET(C1335,1,0)),SUMIFS(M.1[Giá có thuế],M.1[Số ĐK],C1335),"")</f>
        <v/>
      </c>
      <c r="T1335" s="159"/>
      <c r="U1335" s="161" t="str">
        <f>IF(T1335="","",'Thông Tin Chung'!$L$3)</f>
        <v/>
      </c>
      <c r="V1335" s="163" t="str">
        <f t="shared" ca="1" si="293"/>
        <v/>
      </c>
      <c r="W1335" s="165"/>
      <c r="X1335" s="155" t="str">
        <f ca="1">IF(C1335="","",IF(OR(D1335&lt;NgayBatDau,D1335&gt;NgayKetThuc),"Ngày tháng phải nằm trong kỳ báo cáo",IF(AND(F1335&lt;&gt;"",COUNTIF(D.3[Tên nhà cung cấp],F1335)=0),"Tên NCC chưa khai báo trong DSNCC",IF(AND(G1335&lt;&gt;"",COUNTIF(D.1[Tên sản phẩm],G1335)=0),"SP này chưa khai báo trong DSSP",""))))</f>
        <v/>
      </c>
      <c r="Y1335" s="23" t="str">
        <f t="shared" ca="1" si="295"/>
        <v/>
      </c>
      <c r="Z1335" s="23" t="str">
        <f t="shared" ca="1" si="296"/>
        <v/>
      </c>
      <c r="AA1335" s="23" t="str">
        <f t="shared" ca="1" si="297"/>
        <v/>
      </c>
    </row>
    <row r="1336" spans="2:27" ht="27.75" customHeight="1" x14ac:dyDescent="0.2">
      <c r="B1336" s="7">
        <f t="shared" si="284"/>
        <v>1333</v>
      </c>
      <c r="C1336" s="7" t="str">
        <f t="shared" ca="1" si="294"/>
        <v/>
      </c>
      <c r="D1336" s="156" t="str">
        <f t="shared" ca="1" si="285"/>
        <v/>
      </c>
      <c r="E1336" s="157" t="str">
        <f t="shared" ca="1" si="286"/>
        <v/>
      </c>
      <c r="F1336" s="158" t="str">
        <f t="shared" ca="1" si="287"/>
        <v/>
      </c>
      <c r="G1336" s="159"/>
      <c r="H1336" s="159" t="str">
        <f>IF(G1336="","",INDEX(D.1[Quy cách],MATCH(G1336,D.1[Tên sản phẩm],0)))</f>
        <v/>
      </c>
      <c r="I1336" s="160" t="str">
        <f>IF(G1336="","",INDEX(D.1[ĐVT],MATCH(G1336,D.1[Tên sản phẩm],0)))</f>
        <v/>
      </c>
      <c r="J1336" s="162" t="str">
        <f>IF(G1336="","",INDEX(D.1[Đơn giá nhập
(Hàng tồn đầu kỳ)],MATCH(G1336,D.1[Tên sản phẩm],0)))</f>
        <v/>
      </c>
      <c r="K1336" s="162" t="str">
        <f t="shared" si="288"/>
        <v/>
      </c>
      <c r="L1336" s="159"/>
      <c r="M1336" s="163" t="str">
        <f t="shared" si="289"/>
        <v/>
      </c>
      <c r="N1336" s="164"/>
      <c r="O1336" s="162"/>
      <c r="P1336" s="163" t="str">
        <f t="shared" si="290"/>
        <v/>
      </c>
      <c r="Q1336" s="164" t="str">
        <f t="shared" ca="1" si="291"/>
        <v/>
      </c>
      <c r="R1336" s="163" t="str">
        <f t="shared" si="292"/>
        <v/>
      </c>
      <c r="S1336" s="163" t="str">
        <f ca="1">IF(AND(C1336&lt;&gt;"",C1336&lt;&gt;OFFSET(C1336,1,0)),SUMIFS(M.1[Giá có thuế],M.1[Số ĐK],C1336),"")</f>
        <v/>
      </c>
      <c r="T1336" s="159"/>
      <c r="U1336" s="161" t="str">
        <f>IF(T1336="","",'Thông Tin Chung'!$L$3)</f>
        <v/>
      </c>
      <c r="V1336" s="163" t="str">
        <f t="shared" ca="1" si="293"/>
        <v/>
      </c>
      <c r="W1336" s="165"/>
      <c r="X1336" s="155" t="str">
        <f ca="1">IF(C1336="","",IF(OR(D1336&lt;NgayBatDau,D1336&gt;NgayKetThuc),"Ngày tháng phải nằm trong kỳ báo cáo",IF(AND(F1336&lt;&gt;"",COUNTIF(D.3[Tên nhà cung cấp],F1336)=0),"Tên NCC chưa khai báo trong DSNCC",IF(AND(G1336&lt;&gt;"",COUNTIF(D.1[Tên sản phẩm],G1336)=0),"SP này chưa khai báo trong DSSP",""))))</f>
        <v/>
      </c>
      <c r="Y1336" s="23" t="str">
        <f t="shared" ca="1" si="295"/>
        <v/>
      </c>
      <c r="Z1336" s="23" t="str">
        <f t="shared" ca="1" si="296"/>
        <v/>
      </c>
      <c r="AA1336" s="23" t="str">
        <f t="shared" ca="1" si="297"/>
        <v/>
      </c>
    </row>
    <row r="1337" spans="2:27" ht="27.75" customHeight="1" x14ac:dyDescent="0.2">
      <c r="B1337" s="7">
        <f t="shared" si="284"/>
        <v>1334</v>
      </c>
      <c r="C1337" s="7" t="str">
        <f t="shared" ca="1" si="294"/>
        <v/>
      </c>
      <c r="D1337" s="156" t="str">
        <f t="shared" ca="1" si="285"/>
        <v/>
      </c>
      <c r="E1337" s="157" t="str">
        <f t="shared" ca="1" si="286"/>
        <v/>
      </c>
      <c r="F1337" s="158" t="str">
        <f t="shared" ca="1" si="287"/>
        <v/>
      </c>
      <c r="G1337" s="159"/>
      <c r="H1337" s="159" t="str">
        <f>IF(G1337="","",INDEX(D.1[Quy cách],MATCH(G1337,D.1[Tên sản phẩm],0)))</f>
        <v/>
      </c>
      <c r="I1337" s="160" t="str">
        <f>IF(G1337="","",INDEX(D.1[ĐVT],MATCH(G1337,D.1[Tên sản phẩm],0)))</f>
        <v/>
      </c>
      <c r="J1337" s="162" t="str">
        <f>IF(G1337="","",INDEX(D.1[Đơn giá nhập
(Hàng tồn đầu kỳ)],MATCH(G1337,D.1[Tên sản phẩm],0)))</f>
        <v/>
      </c>
      <c r="K1337" s="162" t="str">
        <f t="shared" si="288"/>
        <v/>
      </c>
      <c r="L1337" s="159"/>
      <c r="M1337" s="163" t="str">
        <f t="shared" si="289"/>
        <v/>
      </c>
      <c r="N1337" s="164"/>
      <c r="O1337" s="162"/>
      <c r="P1337" s="163" t="str">
        <f t="shared" si="290"/>
        <v/>
      </c>
      <c r="Q1337" s="164" t="str">
        <f t="shared" ca="1" si="291"/>
        <v/>
      </c>
      <c r="R1337" s="163" t="str">
        <f t="shared" si="292"/>
        <v/>
      </c>
      <c r="S1337" s="163" t="str">
        <f ca="1">IF(AND(C1337&lt;&gt;"",C1337&lt;&gt;OFFSET(C1337,1,0)),SUMIFS(M.1[Giá có thuế],M.1[Số ĐK],C1337),"")</f>
        <v/>
      </c>
      <c r="T1337" s="159"/>
      <c r="U1337" s="161" t="str">
        <f>IF(T1337="","",'Thông Tin Chung'!$L$3)</f>
        <v/>
      </c>
      <c r="V1337" s="163" t="str">
        <f t="shared" ca="1" si="293"/>
        <v/>
      </c>
      <c r="W1337" s="165"/>
      <c r="X1337" s="155" t="str">
        <f ca="1">IF(C1337="","",IF(OR(D1337&lt;NgayBatDau,D1337&gt;NgayKetThuc),"Ngày tháng phải nằm trong kỳ báo cáo",IF(AND(F1337&lt;&gt;"",COUNTIF(D.3[Tên nhà cung cấp],F1337)=0),"Tên NCC chưa khai báo trong DSNCC",IF(AND(G1337&lt;&gt;"",COUNTIF(D.1[Tên sản phẩm],G1337)=0),"SP này chưa khai báo trong DSSP",""))))</f>
        <v/>
      </c>
      <c r="Y1337" s="23" t="str">
        <f t="shared" ca="1" si="295"/>
        <v/>
      </c>
      <c r="Z1337" s="23" t="str">
        <f t="shared" ca="1" si="296"/>
        <v/>
      </c>
      <c r="AA1337" s="23" t="str">
        <f t="shared" ca="1" si="297"/>
        <v/>
      </c>
    </row>
    <row r="1338" spans="2:27" ht="27.75" customHeight="1" x14ac:dyDescent="0.2">
      <c r="B1338" s="7">
        <f t="shared" si="284"/>
        <v>1335</v>
      </c>
      <c r="C1338" s="7" t="str">
        <f t="shared" ca="1" si="294"/>
        <v/>
      </c>
      <c r="D1338" s="156" t="str">
        <f t="shared" ca="1" si="285"/>
        <v/>
      </c>
      <c r="E1338" s="157" t="str">
        <f t="shared" ca="1" si="286"/>
        <v/>
      </c>
      <c r="F1338" s="158" t="str">
        <f t="shared" ca="1" si="287"/>
        <v/>
      </c>
      <c r="G1338" s="159"/>
      <c r="H1338" s="159" t="str">
        <f>IF(G1338="","",INDEX(D.1[Quy cách],MATCH(G1338,D.1[Tên sản phẩm],0)))</f>
        <v/>
      </c>
      <c r="I1338" s="160" t="str">
        <f>IF(G1338="","",INDEX(D.1[ĐVT],MATCH(G1338,D.1[Tên sản phẩm],0)))</f>
        <v/>
      </c>
      <c r="J1338" s="162" t="str">
        <f>IF(G1338="","",INDEX(D.1[Đơn giá nhập
(Hàng tồn đầu kỳ)],MATCH(G1338,D.1[Tên sản phẩm],0)))</f>
        <v/>
      </c>
      <c r="K1338" s="162" t="str">
        <f t="shared" si="288"/>
        <v/>
      </c>
      <c r="L1338" s="159"/>
      <c r="M1338" s="163" t="str">
        <f t="shared" si="289"/>
        <v/>
      </c>
      <c r="N1338" s="164"/>
      <c r="O1338" s="162"/>
      <c r="P1338" s="163" t="str">
        <f t="shared" si="290"/>
        <v/>
      </c>
      <c r="Q1338" s="164" t="str">
        <f t="shared" ca="1" si="291"/>
        <v/>
      </c>
      <c r="R1338" s="163" t="str">
        <f t="shared" si="292"/>
        <v/>
      </c>
      <c r="S1338" s="163" t="str">
        <f ca="1">IF(AND(C1338&lt;&gt;"",C1338&lt;&gt;OFFSET(C1338,1,0)),SUMIFS(M.1[Giá có thuế],M.1[Số ĐK],C1338),"")</f>
        <v/>
      </c>
      <c r="T1338" s="159"/>
      <c r="U1338" s="161" t="str">
        <f>IF(T1338="","",'Thông Tin Chung'!$L$3)</f>
        <v/>
      </c>
      <c r="V1338" s="163" t="str">
        <f t="shared" ca="1" si="293"/>
        <v/>
      </c>
      <c r="W1338" s="165"/>
      <c r="X1338" s="155" t="str">
        <f ca="1">IF(C1338="","",IF(OR(D1338&lt;NgayBatDau,D1338&gt;NgayKetThuc),"Ngày tháng phải nằm trong kỳ báo cáo",IF(AND(F1338&lt;&gt;"",COUNTIF(D.3[Tên nhà cung cấp],F1338)=0),"Tên NCC chưa khai báo trong DSNCC",IF(AND(G1338&lt;&gt;"",COUNTIF(D.1[Tên sản phẩm],G1338)=0),"SP này chưa khai báo trong DSSP",""))))</f>
        <v/>
      </c>
      <c r="Y1338" s="23" t="str">
        <f t="shared" ca="1" si="295"/>
        <v/>
      </c>
      <c r="Z1338" s="23" t="str">
        <f t="shared" ca="1" si="296"/>
        <v/>
      </c>
      <c r="AA1338" s="23" t="str">
        <f t="shared" ca="1" si="297"/>
        <v/>
      </c>
    </row>
    <row r="1339" spans="2:27" ht="27.75" customHeight="1" x14ac:dyDescent="0.2">
      <c r="B1339" s="7">
        <f t="shared" si="284"/>
        <v>1336</v>
      </c>
      <c r="C1339" s="7" t="str">
        <f t="shared" ca="1" si="294"/>
        <v/>
      </c>
      <c r="D1339" s="156" t="str">
        <f t="shared" ca="1" si="285"/>
        <v/>
      </c>
      <c r="E1339" s="157" t="str">
        <f t="shared" ca="1" si="286"/>
        <v/>
      </c>
      <c r="F1339" s="158" t="str">
        <f t="shared" ca="1" si="287"/>
        <v/>
      </c>
      <c r="G1339" s="159"/>
      <c r="H1339" s="159" t="str">
        <f>IF(G1339="","",INDEX(D.1[Quy cách],MATCH(G1339,D.1[Tên sản phẩm],0)))</f>
        <v/>
      </c>
      <c r="I1339" s="160" t="str">
        <f>IF(G1339="","",INDEX(D.1[ĐVT],MATCH(G1339,D.1[Tên sản phẩm],0)))</f>
        <v/>
      </c>
      <c r="J1339" s="162" t="str">
        <f>IF(G1339="","",INDEX(D.1[Đơn giá nhập
(Hàng tồn đầu kỳ)],MATCH(G1339,D.1[Tên sản phẩm],0)))</f>
        <v/>
      </c>
      <c r="K1339" s="162" t="str">
        <f t="shared" si="288"/>
        <v/>
      </c>
      <c r="L1339" s="159"/>
      <c r="M1339" s="163" t="str">
        <f t="shared" si="289"/>
        <v/>
      </c>
      <c r="N1339" s="164"/>
      <c r="O1339" s="162"/>
      <c r="P1339" s="163" t="str">
        <f t="shared" si="290"/>
        <v/>
      </c>
      <c r="Q1339" s="164" t="str">
        <f t="shared" ca="1" si="291"/>
        <v/>
      </c>
      <c r="R1339" s="163" t="str">
        <f t="shared" si="292"/>
        <v/>
      </c>
      <c r="S1339" s="163" t="str">
        <f ca="1">IF(AND(C1339&lt;&gt;"",C1339&lt;&gt;OFFSET(C1339,1,0)),SUMIFS(M.1[Giá có thuế],M.1[Số ĐK],C1339),"")</f>
        <v/>
      </c>
      <c r="T1339" s="159"/>
      <c r="U1339" s="161" t="str">
        <f>IF(T1339="","",'Thông Tin Chung'!$L$3)</f>
        <v/>
      </c>
      <c r="V1339" s="163" t="str">
        <f t="shared" ca="1" si="293"/>
        <v/>
      </c>
      <c r="W1339" s="165"/>
      <c r="X1339" s="155" t="str">
        <f ca="1">IF(C1339="","",IF(OR(D1339&lt;NgayBatDau,D1339&gt;NgayKetThuc),"Ngày tháng phải nằm trong kỳ báo cáo",IF(AND(F1339&lt;&gt;"",COUNTIF(D.3[Tên nhà cung cấp],F1339)=0),"Tên NCC chưa khai báo trong DSNCC",IF(AND(G1339&lt;&gt;"",COUNTIF(D.1[Tên sản phẩm],G1339)=0),"SP này chưa khai báo trong DSSP",""))))</f>
        <v/>
      </c>
      <c r="Y1339" s="23" t="str">
        <f t="shared" ca="1" si="295"/>
        <v/>
      </c>
      <c r="Z1339" s="23" t="str">
        <f t="shared" ca="1" si="296"/>
        <v/>
      </c>
      <c r="AA1339" s="23" t="str">
        <f t="shared" ca="1" si="297"/>
        <v/>
      </c>
    </row>
    <row r="1340" spans="2:27" ht="27.75" customHeight="1" x14ac:dyDescent="0.2">
      <c r="B1340" s="7">
        <f t="shared" si="284"/>
        <v>1337</v>
      </c>
      <c r="C1340" s="7" t="str">
        <f t="shared" ca="1" si="294"/>
        <v/>
      </c>
      <c r="D1340" s="156" t="str">
        <f t="shared" ca="1" si="285"/>
        <v/>
      </c>
      <c r="E1340" s="157" t="str">
        <f t="shared" ca="1" si="286"/>
        <v/>
      </c>
      <c r="F1340" s="158" t="str">
        <f t="shared" ca="1" si="287"/>
        <v/>
      </c>
      <c r="G1340" s="159"/>
      <c r="H1340" s="159" t="str">
        <f>IF(G1340="","",INDEX(D.1[Quy cách],MATCH(G1340,D.1[Tên sản phẩm],0)))</f>
        <v/>
      </c>
      <c r="I1340" s="160" t="str">
        <f>IF(G1340="","",INDEX(D.1[ĐVT],MATCH(G1340,D.1[Tên sản phẩm],0)))</f>
        <v/>
      </c>
      <c r="J1340" s="162" t="str">
        <f>IF(G1340="","",INDEX(D.1[Đơn giá nhập
(Hàng tồn đầu kỳ)],MATCH(G1340,D.1[Tên sản phẩm],0)))</f>
        <v/>
      </c>
      <c r="K1340" s="162" t="str">
        <f t="shared" si="288"/>
        <v/>
      </c>
      <c r="L1340" s="159"/>
      <c r="M1340" s="163" t="str">
        <f t="shared" si="289"/>
        <v/>
      </c>
      <c r="N1340" s="164"/>
      <c r="O1340" s="162"/>
      <c r="P1340" s="163" t="str">
        <f t="shared" si="290"/>
        <v/>
      </c>
      <c r="Q1340" s="164" t="str">
        <f t="shared" ca="1" si="291"/>
        <v/>
      </c>
      <c r="R1340" s="163" t="str">
        <f t="shared" si="292"/>
        <v/>
      </c>
      <c r="S1340" s="163" t="str">
        <f ca="1">IF(AND(C1340&lt;&gt;"",C1340&lt;&gt;OFFSET(C1340,1,0)),SUMIFS(M.1[Giá có thuế],M.1[Số ĐK],C1340),"")</f>
        <v/>
      </c>
      <c r="T1340" s="159"/>
      <c r="U1340" s="161" t="str">
        <f>IF(T1340="","",'Thông Tin Chung'!$L$3)</f>
        <v/>
      </c>
      <c r="V1340" s="163" t="str">
        <f t="shared" ca="1" si="293"/>
        <v/>
      </c>
      <c r="W1340" s="165"/>
      <c r="X1340" s="155" t="str">
        <f ca="1">IF(C1340="","",IF(OR(D1340&lt;NgayBatDau,D1340&gt;NgayKetThuc),"Ngày tháng phải nằm trong kỳ báo cáo",IF(AND(F1340&lt;&gt;"",COUNTIF(D.3[Tên nhà cung cấp],F1340)=0),"Tên NCC chưa khai báo trong DSNCC",IF(AND(G1340&lt;&gt;"",COUNTIF(D.1[Tên sản phẩm],G1340)=0),"SP này chưa khai báo trong DSSP",""))))</f>
        <v/>
      </c>
      <c r="Y1340" s="23" t="str">
        <f t="shared" ca="1" si="295"/>
        <v/>
      </c>
      <c r="Z1340" s="23" t="str">
        <f t="shared" ca="1" si="296"/>
        <v/>
      </c>
      <c r="AA1340" s="23" t="str">
        <f t="shared" ca="1" si="297"/>
        <v/>
      </c>
    </row>
    <row r="1341" spans="2:27" ht="27.75" customHeight="1" x14ac:dyDescent="0.2">
      <c r="B1341" s="7">
        <f t="shared" si="284"/>
        <v>1338</v>
      </c>
      <c r="C1341" s="7" t="str">
        <f t="shared" ca="1" si="294"/>
        <v/>
      </c>
      <c r="D1341" s="156" t="str">
        <f t="shared" ca="1" si="285"/>
        <v/>
      </c>
      <c r="E1341" s="157" t="str">
        <f t="shared" ca="1" si="286"/>
        <v/>
      </c>
      <c r="F1341" s="158" t="str">
        <f t="shared" ca="1" si="287"/>
        <v/>
      </c>
      <c r="G1341" s="159"/>
      <c r="H1341" s="159" t="str">
        <f>IF(G1341="","",INDEX(D.1[Quy cách],MATCH(G1341,D.1[Tên sản phẩm],0)))</f>
        <v/>
      </c>
      <c r="I1341" s="160" t="str">
        <f>IF(G1341="","",INDEX(D.1[ĐVT],MATCH(G1341,D.1[Tên sản phẩm],0)))</f>
        <v/>
      </c>
      <c r="J1341" s="162" t="str">
        <f>IF(G1341="","",INDEX(D.1[Đơn giá nhập
(Hàng tồn đầu kỳ)],MATCH(G1341,D.1[Tên sản phẩm],0)))</f>
        <v/>
      </c>
      <c r="K1341" s="162" t="str">
        <f t="shared" si="288"/>
        <v/>
      </c>
      <c r="L1341" s="159"/>
      <c r="M1341" s="163" t="str">
        <f t="shared" si="289"/>
        <v/>
      </c>
      <c r="N1341" s="164"/>
      <c r="O1341" s="162"/>
      <c r="P1341" s="163" t="str">
        <f t="shared" si="290"/>
        <v/>
      </c>
      <c r="Q1341" s="164" t="str">
        <f t="shared" ca="1" si="291"/>
        <v/>
      </c>
      <c r="R1341" s="163" t="str">
        <f t="shared" si="292"/>
        <v/>
      </c>
      <c r="S1341" s="163" t="str">
        <f ca="1">IF(AND(C1341&lt;&gt;"",C1341&lt;&gt;OFFSET(C1341,1,0)),SUMIFS(M.1[Giá có thuế],M.1[Số ĐK],C1341),"")</f>
        <v/>
      </c>
      <c r="T1341" s="159"/>
      <c r="U1341" s="161" t="str">
        <f>IF(T1341="","",'Thông Tin Chung'!$L$3)</f>
        <v/>
      </c>
      <c r="V1341" s="163" t="str">
        <f t="shared" ca="1" si="293"/>
        <v/>
      </c>
      <c r="W1341" s="165"/>
      <c r="X1341" s="155" t="str">
        <f ca="1">IF(C1341="","",IF(OR(D1341&lt;NgayBatDau,D1341&gt;NgayKetThuc),"Ngày tháng phải nằm trong kỳ báo cáo",IF(AND(F1341&lt;&gt;"",COUNTIF(D.3[Tên nhà cung cấp],F1341)=0),"Tên NCC chưa khai báo trong DSNCC",IF(AND(G1341&lt;&gt;"",COUNTIF(D.1[Tên sản phẩm],G1341)=0),"SP này chưa khai báo trong DSSP",""))))</f>
        <v/>
      </c>
      <c r="Y1341" s="23" t="str">
        <f t="shared" ca="1" si="295"/>
        <v/>
      </c>
      <c r="Z1341" s="23" t="str">
        <f t="shared" ca="1" si="296"/>
        <v/>
      </c>
      <c r="AA1341" s="23" t="str">
        <f t="shared" ca="1" si="297"/>
        <v/>
      </c>
    </row>
    <row r="1342" spans="2:27" ht="27.75" customHeight="1" x14ac:dyDescent="0.2">
      <c r="B1342" s="7">
        <f t="shared" si="284"/>
        <v>1339</v>
      </c>
      <c r="C1342" s="7" t="str">
        <f t="shared" ca="1" si="294"/>
        <v/>
      </c>
      <c r="D1342" s="156" t="str">
        <f t="shared" ca="1" si="285"/>
        <v/>
      </c>
      <c r="E1342" s="157" t="str">
        <f t="shared" ca="1" si="286"/>
        <v/>
      </c>
      <c r="F1342" s="158" t="str">
        <f t="shared" ca="1" si="287"/>
        <v/>
      </c>
      <c r="G1342" s="159"/>
      <c r="H1342" s="159" t="str">
        <f>IF(G1342="","",INDEX(D.1[Quy cách],MATCH(G1342,D.1[Tên sản phẩm],0)))</f>
        <v/>
      </c>
      <c r="I1342" s="160" t="str">
        <f>IF(G1342="","",INDEX(D.1[ĐVT],MATCH(G1342,D.1[Tên sản phẩm],0)))</f>
        <v/>
      </c>
      <c r="J1342" s="162" t="str">
        <f>IF(G1342="","",INDEX(D.1[Đơn giá nhập
(Hàng tồn đầu kỳ)],MATCH(G1342,D.1[Tên sản phẩm],0)))</f>
        <v/>
      </c>
      <c r="K1342" s="162" t="str">
        <f t="shared" si="288"/>
        <v/>
      </c>
      <c r="L1342" s="159"/>
      <c r="M1342" s="163" t="str">
        <f t="shared" si="289"/>
        <v/>
      </c>
      <c r="N1342" s="164"/>
      <c r="O1342" s="162"/>
      <c r="P1342" s="163" t="str">
        <f t="shared" si="290"/>
        <v/>
      </c>
      <c r="Q1342" s="164" t="str">
        <f t="shared" ca="1" si="291"/>
        <v/>
      </c>
      <c r="R1342" s="163" t="str">
        <f t="shared" si="292"/>
        <v/>
      </c>
      <c r="S1342" s="163" t="str">
        <f ca="1">IF(AND(C1342&lt;&gt;"",C1342&lt;&gt;OFFSET(C1342,1,0)),SUMIFS(M.1[Giá có thuế],M.1[Số ĐK],C1342),"")</f>
        <v/>
      </c>
      <c r="T1342" s="159"/>
      <c r="U1342" s="161" t="str">
        <f>IF(T1342="","",'Thông Tin Chung'!$L$3)</f>
        <v/>
      </c>
      <c r="V1342" s="163" t="str">
        <f t="shared" ca="1" si="293"/>
        <v/>
      </c>
      <c r="W1342" s="165"/>
      <c r="X1342" s="155" t="str">
        <f ca="1">IF(C1342="","",IF(OR(D1342&lt;NgayBatDau,D1342&gt;NgayKetThuc),"Ngày tháng phải nằm trong kỳ báo cáo",IF(AND(F1342&lt;&gt;"",COUNTIF(D.3[Tên nhà cung cấp],F1342)=0),"Tên NCC chưa khai báo trong DSNCC",IF(AND(G1342&lt;&gt;"",COUNTIF(D.1[Tên sản phẩm],G1342)=0),"SP này chưa khai báo trong DSSP",""))))</f>
        <v/>
      </c>
      <c r="Y1342" s="23" t="str">
        <f t="shared" ca="1" si="295"/>
        <v/>
      </c>
      <c r="Z1342" s="23" t="str">
        <f t="shared" ca="1" si="296"/>
        <v/>
      </c>
      <c r="AA1342" s="23" t="str">
        <f t="shared" ca="1" si="297"/>
        <v/>
      </c>
    </row>
    <row r="1343" spans="2:27" ht="27.75" customHeight="1" x14ac:dyDescent="0.2">
      <c r="B1343" s="7">
        <f t="shared" si="284"/>
        <v>1340</v>
      </c>
      <c r="C1343" s="7" t="str">
        <f t="shared" ca="1" si="294"/>
        <v/>
      </c>
      <c r="D1343" s="156" t="str">
        <f t="shared" ca="1" si="285"/>
        <v/>
      </c>
      <c r="E1343" s="157" t="str">
        <f t="shared" ca="1" si="286"/>
        <v/>
      </c>
      <c r="F1343" s="158" t="str">
        <f t="shared" ca="1" si="287"/>
        <v/>
      </c>
      <c r="G1343" s="159"/>
      <c r="H1343" s="159" t="str">
        <f>IF(G1343="","",INDEX(D.1[Quy cách],MATCH(G1343,D.1[Tên sản phẩm],0)))</f>
        <v/>
      </c>
      <c r="I1343" s="160" t="str">
        <f>IF(G1343="","",INDEX(D.1[ĐVT],MATCH(G1343,D.1[Tên sản phẩm],0)))</f>
        <v/>
      </c>
      <c r="J1343" s="162" t="str">
        <f>IF(G1343="","",INDEX(D.1[Đơn giá nhập
(Hàng tồn đầu kỳ)],MATCH(G1343,D.1[Tên sản phẩm],0)))</f>
        <v/>
      </c>
      <c r="K1343" s="162" t="str">
        <f t="shared" si="288"/>
        <v/>
      </c>
      <c r="L1343" s="159"/>
      <c r="M1343" s="163" t="str">
        <f t="shared" si="289"/>
        <v/>
      </c>
      <c r="N1343" s="164"/>
      <c r="O1343" s="162"/>
      <c r="P1343" s="163" t="str">
        <f t="shared" si="290"/>
        <v/>
      </c>
      <c r="Q1343" s="164" t="str">
        <f t="shared" ca="1" si="291"/>
        <v/>
      </c>
      <c r="R1343" s="163" t="str">
        <f t="shared" si="292"/>
        <v/>
      </c>
      <c r="S1343" s="163" t="str">
        <f ca="1">IF(AND(C1343&lt;&gt;"",C1343&lt;&gt;OFFSET(C1343,1,0)),SUMIFS(M.1[Giá có thuế],M.1[Số ĐK],C1343),"")</f>
        <v/>
      </c>
      <c r="T1343" s="159"/>
      <c r="U1343" s="161" t="str">
        <f>IF(T1343="","",'Thông Tin Chung'!$L$3)</f>
        <v/>
      </c>
      <c r="V1343" s="163" t="str">
        <f t="shared" ca="1" si="293"/>
        <v/>
      </c>
      <c r="W1343" s="165"/>
      <c r="X1343" s="155" t="str">
        <f ca="1">IF(C1343="","",IF(OR(D1343&lt;NgayBatDau,D1343&gt;NgayKetThuc),"Ngày tháng phải nằm trong kỳ báo cáo",IF(AND(F1343&lt;&gt;"",COUNTIF(D.3[Tên nhà cung cấp],F1343)=0),"Tên NCC chưa khai báo trong DSNCC",IF(AND(G1343&lt;&gt;"",COUNTIF(D.1[Tên sản phẩm],G1343)=0),"SP này chưa khai báo trong DSSP",""))))</f>
        <v/>
      </c>
      <c r="Y1343" s="23" t="str">
        <f t="shared" ca="1" si="295"/>
        <v/>
      </c>
      <c r="Z1343" s="23" t="str">
        <f t="shared" ca="1" si="296"/>
        <v/>
      </c>
      <c r="AA1343" s="23" t="str">
        <f t="shared" ca="1" si="297"/>
        <v/>
      </c>
    </row>
    <row r="1344" spans="2:27" ht="27.75" customHeight="1" x14ac:dyDescent="0.2">
      <c r="B1344" s="7">
        <f t="shared" si="284"/>
        <v>1341</v>
      </c>
      <c r="C1344" s="7" t="str">
        <f t="shared" ca="1" si="294"/>
        <v/>
      </c>
      <c r="D1344" s="156" t="str">
        <f t="shared" ca="1" si="285"/>
        <v/>
      </c>
      <c r="E1344" s="157" t="str">
        <f t="shared" ca="1" si="286"/>
        <v/>
      </c>
      <c r="F1344" s="158" t="str">
        <f t="shared" ca="1" si="287"/>
        <v/>
      </c>
      <c r="G1344" s="159"/>
      <c r="H1344" s="159" t="str">
        <f>IF(G1344="","",INDEX(D.1[Quy cách],MATCH(G1344,D.1[Tên sản phẩm],0)))</f>
        <v/>
      </c>
      <c r="I1344" s="160" t="str">
        <f>IF(G1344="","",INDEX(D.1[ĐVT],MATCH(G1344,D.1[Tên sản phẩm],0)))</f>
        <v/>
      </c>
      <c r="J1344" s="162" t="str">
        <f>IF(G1344="","",INDEX(D.1[Đơn giá nhập
(Hàng tồn đầu kỳ)],MATCH(G1344,D.1[Tên sản phẩm],0)))</f>
        <v/>
      </c>
      <c r="K1344" s="162" t="str">
        <f t="shared" si="288"/>
        <v/>
      </c>
      <c r="L1344" s="159"/>
      <c r="M1344" s="163" t="str">
        <f t="shared" si="289"/>
        <v/>
      </c>
      <c r="N1344" s="164"/>
      <c r="O1344" s="162"/>
      <c r="P1344" s="163" t="str">
        <f t="shared" si="290"/>
        <v/>
      </c>
      <c r="Q1344" s="164" t="str">
        <f t="shared" ca="1" si="291"/>
        <v/>
      </c>
      <c r="R1344" s="163" t="str">
        <f t="shared" si="292"/>
        <v/>
      </c>
      <c r="S1344" s="163" t="str">
        <f ca="1">IF(AND(C1344&lt;&gt;"",C1344&lt;&gt;OFFSET(C1344,1,0)),SUMIFS(M.1[Giá có thuế],M.1[Số ĐK],C1344),"")</f>
        <v/>
      </c>
      <c r="T1344" s="159"/>
      <c r="U1344" s="161" t="str">
        <f>IF(T1344="","",'Thông Tin Chung'!$L$3)</f>
        <v/>
      </c>
      <c r="V1344" s="163" t="str">
        <f t="shared" ca="1" si="293"/>
        <v/>
      </c>
      <c r="W1344" s="165"/>
      <c r="X1344" s="155" t="str">
        <f ca="1">IF(C1344="","",IF(OR(D1344&lt;NgayBatDau,D1344&gt;NgayKetThuc),"Ngày tháng phải nằm trong kỳ báo cáo",IF(AND(F1344&lt;&gt;"",COUNTIF(D.3[Tên nhà cung cấp],F1344)=0),"Tên NCC chưa khai báo trong DSNCC",IF(AND(G1344&lt;&gt;"",COUNTIF(D.1[Tên sản phẩm],G1344)=0),"SP này chưa khai báo trong DSSP",""))))</f>
        <v/>
      </c>
      <c r="Y1344" s="23" t="str">
        <f t="shared" ca="1" si="295"/>
        <v/>
      </c>
      <c r="Z1344" s="23" t="str">
        <f t="shared" ca="1" si="296"/>
        <v/>
      </c>
      <c r="AA1344" s="23" t="str">
        <f t="shared" ca="1" si="297"/>
        <v/>
      </c>
    </row>
    <row r="1345" spans="2:27" ht="27.75" customHeight="1" x14ac:dyDescent="0.2">
      <c r="B1345" s="7">
        <f t="shared" si="284"/>
        <v>1342</v>
      </c>
      <c r="C1345" s="7" t="str">
        <f t="shared" ca="1" si="294"/>
        <v/>
      </c>
      <c r="D1345" s="156" t="str">
        <f t="shared" ca="1" si="285"/>
        <v/>
      </c>
      <c r="E1345" s="157" t="str">
        <f t="shared" ca="1" si="286"/>
        <v/>
      </c>
      <c r="F1345" s="158" t="str">
        <f t="shared" ca="1" si="287"/>
        <v/>
      </c>
      <c r="G1345" s="159"/>
      <c r="H1345" s="159" t="str">
        <f>IF(G1345="","",INDEX(D.1[Quy cách],MATCH(G1345,D.1[Tên sản phẩm],0)))</f>
        <v/>
      </c>
      <c r="I1345" s="160" t="str">
        <f>IF(G1345="","",INDEX(D.1[ĐVT],MATCH(G1345,D.1[Tên sản phẩm],0)))</f>
        <v/>
      </c>
      <c r="J1345" s="162" t="str">
        <f>IF(G1345="","",INDEX(D.1[Đơn giá nhập
(Hàng tồn đầu kỳ)],MATCH(G1345,D.1[Tên sản phẩm],0)))</f>
        <v/>
      </c>
      <c r="K1345" s="162" t="str">
        <f t="shared" si="288"/>
        <v/>
      </c>
      <c r="L1345" s="159"/>
      <c r="M1345" s="163" t="str">
        <f t="shared" si="289"/>
        <v/>
      </c>
      <c r="N1345" s="164"/>
      <c r="O1345" s="162"/>
      <c r="P1345" s="163" t="str">
        <f t="shared" si="290"/>
        <v/>
      </c>
      <c r="Q1345" s="164" t="str">
        <f t="shared" ca="1" si="291"/>
        <v/>
      </c>
      <c r="R1345" s="163" t="str">
        <f t="shared" si="292"/>
        <v/>
      </c>
      <c r="S1345" s="163" t="str">
        <f ca="1">IF(AND(C1345&lt;&gt;"",C1345&lt;&gt;OFFSET(C1345,1,0)),SUMIFS(M.1[Giá có thuế],M.1[Số ĐK],C1345),"")</f>
        <v/>
      </c>
      <c r="T1345" s="159"/>
      <c r="U1345" s="161" t="str">
        <f>IF(T1345="","",'Thông Tin Chung'!$L$3)</f>
        <v/>
      </c>
      <c r="V1345" s="163" t="str">
        <f t="shared" ca="1" si="293"/>
        <v/>
      </c>
      <c r="W1345" s="165"/>
      <c r="X1345" s="155" t="str">
        <f ca="1">IF(C1345="","",IF(OR(D1345&lt;NgayBatDau,D1345&gt;NgayKetThuc),"Ngày tháng phải nằm trong kỳ báo cáo",IF(AND(F1345&lt;&gt;"",COUNTIF(D.3[Tên nhà cung cấp],F1345)=0),"Tên NCC chưa khai báo trong DSNCC",IF(AND(G1345&lt;&gt;"",COUNTIF(D.1[Tên sản phẩm],G1345)=0),"SP này chưa khai báo trong DSSP",""))))</f>
        <v/>
      </c>
      <c r="Y1345" s="23" t="str">
        <f t="shared" ca="1" si="295"/>
        <v/>
      </c>
      <c r="Z1345" s="23" t="str">
        <f t="shared" ca="1" si="296"/>
        <v/>
      </c>
      <c r="AA1345" s="23" t="str">
        <f t="shared" ca="1" si="297"/>
        <v/>
      </c>
    </row>
    <row r="1346" spans="2:27" ht="27.75" customHeight="1" x14ac:dyDescent="0.2">
      <c r="B1346" s="7">
        <f t="shared" si="284"/>
        <v>1343</v>
      </c>
      <c r="C1346" s="7" t="str">
        <f t="shared" ca="1" si="294"/>
        <v/>
      </c>
      <c r="D1346" s="156" t="str">
        <f t="shared" ca="1" si="285"/>
        <v/>
      </c>
      <c r="E1346" s="157" t="str">
        <f t="shared" ca="1" si="286"/>
        <v/>
      </c>
      <c r="F1346" s="158" t="str">
        <f t="shared" ca="1" si="287"/>
        <v/>
      </c>
      <c r="G1346" s="159"/>
      <c r="H1346" s="159" t="str">
        <f>IF(G1346="","",INDEX(D.1[Quy cách],MATCH(G1346,D.1[Tên sản phẩm],0)))</f>
        <v/>
      </c>
      <c r="I1346" s="160" t="str">
        <f>IF(G1346="","",INDEX(D.1[ĐVT],MATCH(G1346,D.1[Tên sản phẩm],0)))</f>
        <v/>
      </c>
      <c r="J1346" s="162" t="str">
        <f>IF(G1346="","",INDEX(D.1[Đơn giá nhập
(Hàng tồn đầu kỳ)],MATCH(G1346,D.1[Tên sản phẩm],0)))</f>
        <v/>
      </c>
      <c r="K1346" s="162" t="str">
        <f t="shared" si="288"/>
        <v/>
      </c>
      <c r="L1346" s="159"/>
      <c r="M1346" s="163" t="str">
        <f t="shared" si="289"/>
        <v/>
      </c>
      <c r="N1346" s="164"/>
      <c r="O1346" s="162"/>
      <c r="P1346" s="163" t="str">
        <f t="shared" si="290"/>
        <v/>
      </c>
      <c r="Q1346" s="164" t="str">
        <f t="shared" ca="1" si="291"/>
        <v/>
      </c>
      <c r="R1346" s="163" t="str">
        <f t="shared" si="292"/>
        <v/>
      </c>
      <c r="S1346" s="163" t="str">
        <f ca="1">IF(AND(C1346&lt;&gt;"",C1346&lt;&gt;OFFSET(C1346,1,0)),SUMIFS(M.1[Giá có thuế],M.1[Số ĐK],C1346),"")</f>
        <v/>
      </c>
      <c r="T1346" s="159"/>
      <c r="U1346" s="161" t="str">
        <f>IF(T1346="","",'Thông Tin Chung'!$L$3)</f>
        <v/>
      </c>
      <c r="V1346" s="163" t="str">
        <f t="shared" ca="1" si="293"/>
        <v/>
      </c>
      <c r="W1346" s="165"/>
      <c r="X1346" s="155" t="str">
        <f ca="1">IF(C1346="","",IF(OR(D1346&lt;NgayBatDau,D1346&gt;NgayKetThuc),"Ngày tháng phải nằm trong kỳ báo cáo",IF(AND(F1346&lt;&gt;"",COUNTIF(D.3[Tên nhà cung cấp],F1346)=0),"Tên NCC chưa khai báo trong DSNCC",IF(AND(G1346&lt;&gt;"",COUNTIF(D.1[Tên sản phẩm],G1346)=0),"SP này chưa khai báo trong DSSP",""))))</f>
        <v/>
      </c>
      <c r="Y1346" s="23" t="str">
        <f t="shared" ca="1" si="295"/>
        <v/>
      </c>
      <c r="Z1346" s="23" t="str">
        <f t="shared" ca="1" si="296"/>
        <v/>
      </c>
      <c r="AA1346" s="23" t="str">
        <f t="shared" ca="1" si="297"/>
        <v/>
      </c>
    </row>
    <row r="1347" spans="2:27" ht="27.75" customHeight="1" x14ac:dyDescent="0.2">
      <c r="B1347" s="7">
        <f t="shared" ref="B1347:B1410" si="298">ROW(A1347)-3</f>
        <v>1344</v>
      </c>
      <c r="C1347" s="7" t="str">
        <f t="shared" ca="1" si="294"/>
        <v/>
      </c>
      <c r="D1347" s="156" t="str">
        <f t="shared" ca="1" si="285"/>
        <v/>
      </c>
      <c r="E1347" s="157" t="str">
        <f t="shared" ca="1" si="286"/>
        <v/>
      </c>
      <c r="F1347" s="158" t="str">
        <f t="shared" ca="1" si="287"/>
        <v/>
      </c>
      <c r="G1347" s="159"/>
      <c r="H1347" s="159" t="str">
        <f>IF(G1347="","",INDEX(D.1[Quy cách],MATCH(G1347,D.1[Tên sản phẩm],0)))</f>
        <v/>
      </c>
      <c r="I1347" s="160" t="str">
        <f>IF(G1347="","",INDEX(D.1[ĐVT],MATCH(G1347,D.1[Tên sản phẩm],0)))</f>
        <v/>
      </c>
      <c r="J1347" s="162" t="str">
        <f>IF(G1347="","",INDEX(D.1[Đơn giá nhập
(Hàng tồn đầu kỳ)],MATCH(G1347,D.1[Tên sản phẩm],0)))</f>
        <v/>
      </c>
      <c r="K1347" s="162" t="str">
        <f t="shared" si="288"/>
        <v/>
      </c>
      <c r="L1347" s="159"/>
      <c r="M1347" s="163" t="str">
        <f t="shared" si="289"/>
        <v/>
      </c>
      <c r="N1347" s="164"/>
      <c r="O1347" s="162"/>
      <c r="P1347" s="163" t="str">
        <f t="shared" si="290"/>
        <v/>
      </c>
      <c r="Q1347" s="164" t="str">
        <f t="shared" ca="1" si="291"/>
        <v/>
      </c>
      <c r="R1347" s="163" t="str">
        <f t="shared" si="292"/>
        <v/>
      </c>
      <c r="S1347" s="163" t="str">
        <f ca="1">IF(AND(C1347&lt;&gt;"",C1347&lt;&gt;OFFSET(C1347,1,0)),SUMIFS(M.1[Giá có thuế],M.1[Số ĐK],C1347),"")</f>
        <v/>
      </c>
      <c r="T1347" s="159"/>
      <c r="U1347" s="161" t="str">
        <f>IF(T1347="","",'Thông Tin Chung'!$L$3)</f>
        <v/>
      </c>
      <c r="V1347" s="163" t="str">
        <f t="shared" ca="1" si="293"/>
        <v/>
      </c>
      <c r="W1347" s="165"/>
      <c r="X1347" s="155" t="str">
        <f ca="1">IF(C1347="","",IF(OR(D1347&lt;NgayBatDau,D1347&gt;NgayKetThuc),"Ngày tháng phải nằm trong kỳ báo cáo",IF(AND(F1347&lt;&gt;"",COUNTIF(D.3[Tên nhà cung cấp],F1347)=0),"Tên NCC chưa khai báo trong DSNCC",IF(AND(G1347&lt;&gt;"",COUNTIF(D.1[Tên sản phẩm],G1347)=0),"SP này chưa khai báo trong DSSP",""))))</f>
        <v/>
      </c>
      <c r="Y1347" s="23" t="str">
        <f t="shared" ca="1" si="295"/>
        <v/>
      </c>
      <c r="Z1347" s="23" t="str">
        <f t="shared" ca="1" si="296"/>
        <v/>
      </c>
      <c r="AA1347" s="23" t="str">
        <f t="shared" ca="1" si="297"/>
        <v/>
      </c>
    </row>
    <row r="1348" spans="2:27" ht="27.75" customHeight="1" x14ac:dyDescent="0.2">
      <c r="B1348" s="7">
        <f t="shared" si="298"/>
        <v>1345</v>
      </c>
      <c r="C1348" s="7" t="str">
        <f t="shared" ca="1" si="294"/>
        <v/>
      </c>
      <c r="D1348" s="156" t="str">
        <f t="shared" ref="D1348:D1411" ca="1" si="299">IF(AND($G1348&lt;&gt;"",B1348&lt;&gt;1),OFFSET(C1348,-1,1),"")</f>
        <v/>
      </c>
      <c r="E1348" s="157" t="str">
        <f t="shared" ref="E1348:E1411" ca="1" si="300">IF(AND($G1348&lt;&gt;"",B1348&lt;&gt;1),OFFSET(D1348,-1,1),"")</f>
        <v/>
      </c>
      <c r="F1348" s="158" t="str">
        <f t="shared" ref="F1348:F1411" ca="1" si="301">IF(AND($G1348&lt;&gt;"",B1348&lt;&gt;1),OFFSET(E1348,-1,1),"")</f>
        <v/>
      </c>
      <c r="G1348" s="159"/>
      <c r="H1348" s="159" t="str">
        <f>IF(G1348="","",INDEX(D.1[Quy cách],MATCH(G1348,D.1[Tên sản phẩm],0)))</f>
        <v/>
      </c>
      <c r="I1348" s="160" t="str">
        <f>IF(G1348="","",INDEX(D.1[ĐVT],MATCH(G1348,D.1[Tên sản phẩm],0)))</f>
        <v/>
      </c>
      <c r="J1348" s="162" t="str">
        <f>IF(G1348="","",INDEX(D.1[Đơn giá nhập
(Hàng tồn đầu kỳ)],MATCH(G1348,D.1[Tên sản phẩm],0)))</f>
        <v/>
      </c>
      <c r="K1348" s="162" t="str">
        <f t="shared" ref="K1348:K1411" si="302">IF(OR(G1348="",J1348=""),"",1)</f>
        <v/>
      </c>
      <c r="L1348" s="159"/>
      <c r="M1348" s="163" t="str">
        <f t="shared" ref="M1348:M1411" si="303">IF(AND(J1348&lt;&gt;"",K1348&lt;&gt;""),J1348*K1348,"")</f>
        <v/>
      </c>
      <c r="N1348" s="164"/>
      <c r="O1348" s="162"/>
      <c r="P1348" s="163" t="str">
        <f t="shared" ref="P1348:P1411" si="304">IF(M1348="","",M1348-SUM(O1348))</f>
        <v/>
      </c>
      <c r="Q1348" s="164" t="str">
        <f t="shared" ref="Q1348:Q1411" ca="1" si="305">IF(AND(P1348&lt;&gt;"",C1348=OFFSET(C1348,-1,0)),OFFSET(P1348,-1,1),"")</f>
        <v/>
      </c>
      <c r="R1348" s="163" t="str">
        <f t="shared" ref="R1348:R1411" si="306">IF(P1348="","",P1348*SUM(1,Q1348))</f>
        <v/>
      </c>
      <c r="S1348" s="163" t="str">
        <f ca="1">IF(AND(C1348&lt;&gt;"",C1348&lt;&gt;OFFSET(C1348,1,0)),SUMIFS(M.1[Giá có thuế],M.1[Số ĐK],C1348),"")</f>
        <v/>
      </c>
      <c r="T1348" s="159"/>
      <c r="U1348" s="161" t="str">
        <f>IF(T1348="","",'Thông Tin Chung'!$L$3)</f>
        <v/>
      </c>
      <c r="V1348" s="163" t="str">
        <f t="shared" ref="V1348:V1411" ca="1" si="307">IF(AND(S1348&lt;&gt;"",T1348&lt;&gt;"",S1348&lt;&gt;0),S1348-T1348,"")</f>
        <v/>
      </c>
      <c r="W1348" s="165"/>
      <c r="X1348" s="155" t="str">
        <f ca="1">IF(C1348="","",IF(OR(D1348&lt;NgayBatDau,D1348&gt;NgayKetThuc),"Ngày tháng phải nằm trong kỳ báo cáo",IF(AND(F1348&lt;&gt;"",COUNTIF(D.3[Tên nhà cung cấp],F1348)=0),"Tên NCC chưa khai báo trong DSNCC",IF(AND(G1348&lt;&gt;"",COUNTIF(D.1[Tên sản phẩm],G1348)=0),"SP này chưa khai báo trong DSSP",""))))</f>
        <v/>
      </c>
      <c r="Y1348" s="23" t="str">
        <f t="shared" ca="1" si="295"/>
        <v/>
      </c>
      <c r="Z1348" s="23" t="str">
        <f t="shared" ca="1" si="296"/>
        <v/>
      </c>
      <c r="AA1348" s="23" t="str">
        <f t="shared" ca="1" si="297"/>
        <v/>
      </c>
    </row>
    <row r="1349" spans="2:27" ht="27.75" customHeight="1" x14ac:dyDescent="0.2">
      <c r="B1349" s="7">
        <f t="shared" si="298"/>
        <v>1346</v>
      </c>
      <c r="C1349" s="7" t="str">
        <f t="shared" ref="C1349:C1412" ca="1" si="308">IF(AND(D1349="",E1349="",F1349=""),"",IF(AND(D1349=OFFSET(D1349,-1,0),E1349=OFFSET(E1349,-1,0),F1349=OFFSET(F1349,-1,0)),OFFSET(B1349,-1,1),B1349))</f>
        <v/>
      </c>
      <c r="D1349" s="156" t="str">
        <f t="shared" ca="1" si="299"/>
        <v/>
      </c>
      <c r="E1349" s="157" t="str">
        <f t="shared" ca="1" si="300"/>
        <v/>
      </c>
      <c r="F1349" s="158" t="str">
        <f t="shared" ca="1" si="301"/>
        <v/>
      </c>
      <c r="G1349" s="159"/>
      <c r="H1349" s="159" t="str">
        <f>IF(G1349="","",INDEX(D.1[Quy cách],MATCH(G1349,D.1[Tên sản phẩm],0)))</f>
        <v/>
      </c>
      <c r="I1349" s="160" t="str">
        <f>IF(G1349="","",INDEX(D.1[ĐVT],MATCH(G1349,D.1[Tên sản phẩm],0)))</f>
        <v/>
      </c>
      <c r="J1349" s="162" t="str">
        <f>IF(G1349="","",INDEX(D.1[Đơn giá nhập
(Hàng tồn đầu kỳ)],MATCH(G1349,D.1[Tên sản phẩm],0)))</f>
        <v/>
      </c>
      <c r="K1349" s="162" t="str">
        <f t="shared" si="302"/>
        <v/>
      </c>
      <c r="L1349" s="159"/>
      <c r="M1349" s="163" t="str">
        <f t="shared" si="303"/>
        <v/>
      </c>
      <c r="N1349" s="164"/>
      <c r="O1349" s="162"/>
      <c r="P1349" s="163" t="str">
        <f t="shared" si="304"/>
        <v/>
      </c>
      <c r="Q1349" s="164" t="str">
        <f t="shared" ca="1" si="305"/>
        <v/>
      </c>
      <c r="R1349" s="163" t="str">
        <f t="shared" si="306"/>
        <v/>
      </c>
      <c r="S1349" s="163" t="str">
        <f ca="1">IF(AND(C1349&lt;&gt;"",C1349&lt;&gt;OFFSET(C1349,1,0)),SUMIFS(M.1[Giá có thuế],M.1[Số ĐK],C1349),"")</f>
        <v/>
      </c>
      <c r="T1349" s="159"/>
      <c r="U1349" s="161" t="str">
        <f>IF(T1349="","",'Thông Tin Chung'!$L$3)</f>
        <v/>
      </c>
      <c r="V1349" s="163" t="str">
        <f t="shared" ca="1" si="307"/>
        <v/>
      </c>
      <c r="W1349" s="165"/>
      <c r="X1349" s="155" t="str">
        <f ca="1">IF(C1349="","",IF(OR(D1349&lt;NgayBatDau,D1349&gt;NgayKetThuc),"Ngày tháng phải nằm trong kỳ báo cáo",IF(AND(F1349&lt;&gt;"",COUNTIF(D.3[Tên nhà cung cấp],F1349)=0),"Tên NCC chưa khai báo trong DSNCC",IF(AND(G1349&lt;&gt;"",COUNTIF(D.1[Tên sản phẩm],G1349)=0),"SP này chưa khai báo trong DSSP",""))))</f>
        <v/>
      </c>
      <c r="Y1349" s="23" t="str">
        <f t="shared" ref="Y1349:Y1412" ca="1" si="309">IF(D1349="","",IF(D1349&lt;B3LocTuNgay,0,IF(D1349&lt;=B3LocDenNgay,1,"")))</f>
        <v/>
      </c>
      <c r="Z1349" s="23" t="str">
        <f t="shared" ref="Z1349:Z1412" ca="1" si="310">IF(D1349="","",IF(D1349&lt;B4LocTuNgay,0,IF(D1349&lt;=B4LocDenNgay,1,"")))</f>
        <v/>
      </c>
      <c r="AA1349" s="23" t="str">
        <f t="shared" ref="AA1349:AA1412" ca="1" si="311">IF(D1349="","",IF(D1349&lt;B5LocTuNgay,0,IF(D1349&lt;=B5LocDenNgay,1,"")))</f>
        <v/>
      </c>
    </row>
    <row r="1350" spans="2:27" ht="27.75" customHeight="1" x14ac:dyDescent="0.2">
      <c r="B1350" s="7">
        <f t="shared" si="298"/>
        <v>1347</v>
      </c>
      <c r="C1350" s="7" t="str">
        <f t="shared" ca="1" si="308"/>
        <v/>
      </c>
      <c r="D1350" s="156" t="str">
        <f t="shared" ca="1" si="299"/>
        <v/>
      </c>
      <c r="E1350" s="157" t="str">
        <f t="shared" ca="1" si="300"/>
        <v/>
      </c>
      <c r="F1350" s="158" t="str">
        <f t="shared" ca="1" si="301"/>
        <v/>
      </c>
      <c r="G1350" s="159"/>
      <c r="H1350" s="159" t="str">
        <f>IF(G1350="","",INDEX(D.1[Quy cách],MATCH(G1350,D.1[Tên sản phẩm],0)))</f>
        <v/>
      </c>
      <c r="I1350" s="160" t="str">
        <f>IF(G1350="","",INDEX(D.1[ĐVT],MATCH(G1350,D.1[Tên sản phẩm],0)))</f>
        <v/>
      </c>
      <c r="J1350" s="162" t="str">
        <f>IF(G1350="","",INDEX(D.1[Đơn giá nhập
(Hàng tồn đầu kỳ)],MATCH(G1350,D.1[Tên sản phẩm],0)))</f>
        <v/>
      </c>
      <c r="K1350" s="162" t="str">
        <f t="shared" si="302"/>
        <v/>
      </c>
      <c r="L1350" s="159"/>
      <c r="M1350" s="163" t="str">
        <f t="shared" si="303"/>
        <v/>
      </c>
      <c r="N1350" s="164"/>
      <c r="O1350" s="162"/>
      <c r="P1350" s="163" t="str">
        <f t="shared" si="304"/>
        <v/>
      </c>
      <c r="Q1350" s="164" t="str">
        <f t="shared" ca="1" si="305"/>
        <v/>
      </c>
      <c r="R1350" s="163" t="str">
        <f t="shared" si="306"/>
        <v/>
      </c>
      <c r="S1350" s="163" t="str">
        <f ca="1">IF(AND(C1350&lt;&gt;"",C1350&lt;&gt;OFFSET(C1350,1,0)),SUMIFS(M.1[Giá có thuế],M.1[Số ĐK],C1350),"")</f>
        <v/>
      </c>
      <c r="T1350" s="159"/>
      <c r="U1350" s="161" t="str">
        <f>IF(T1350="","",'Thông Tin Chung'!$L$3)</f>
        <v/>
      </c>
      <c r="V1350" s="163" t="str">
        <f t="shared" ca="1" si="307"/>
        <v/>
      </c>
      <c r="W1350" s="165"/>
      <c r="X1350" s="155" t="str">
        <f ca="1">IF(C1350="","",IF(OR(D1350&lt;NgayBatDau,D1350&gt;NgayKetThuc),"Ngày tháng phải nằm trong kỳ báo cáo",IF(AND(F1350&lt;&gt;"",COUNTIF(D.3[Tên nhà cung cấp],F1350)=0),"Tên NCC chưa khai báo trong DSNCC",IF(AND(G1350&lt;&gt;"",COUNTIF(D.1[Tên sản phẩm],G1350)=0),"SP này chưa khai báo trong DSSP",""))))</f>
        <v/>
      </c>
      <c r="Y1350" s="23" t="str">
        <f t="shared" ca="1" si="309"/>
        <v/>
      </c>
      <c r="Z1350" s="23" t="str">
        <f t="shared" ca="1" si="310"/>
        <v/>
      </c>
      <c r="AA1350" s="23" t="str">
        <f t="shared" ca="1" si="311"/>
        <v/>
      </c>
    </row>
    <row r="1351" spans="2:27" ht="27.75" customHeight="1" x14ac:dyDescent="0.2">
      <c r="B1351" s="7">
        <f t="shared" si="298"/>
        <v>1348</v>
      </c>
      <c r="C1351" s="7" t="str">
        <f t="shared" ca="1" si="308"/>
        <v/>
      </c>
      <c r="D1351" s="156" t="str">
        <f t="shared" ca="1" si="299"/>
        <v/>
      </c>
      <c r="E1351" s="157" t="str">
        <f t="shared" ca="1" si="300"/>
        <v/>
      </c>
      <c r="F1351" s="158" t="str">
        <f t="shared" ca="1" si="301"/>
        <v/>
      </c>
      <c r="G1351" s="159"/>
      <c r="H1351" s="159" t="str">
        <f>IF(G1351="","",INDEX(D.1[Quy cách],MATCH(G1351,D.1[Tên sản phẩm],0)))</f>
        <v/>
      </c>
      <c r="I1351" s="160" t="str">
        <f>IF(G1351="","",INDEX(D.1[ĐVT],MATCH(G1351,D.1[Tên sản phẩm],0)))</f>
        <v/>
      </c>
      <c r="J1351" s="162" t="str">
        <f>IF(G1351="","",INDEX(D.1[Đơn giá nhập
(Hàng tồn đầu kỳ)],MATCH(G1351,D.1[Tên sản phẩm],0)))</f>
        <v/>
      </c>
      <c r="K1351" s="162" t="str">
        <f t="shared" si="302"/>
        <v/>
      </c>
      <c r="L1351" s="159"/>
      <c r="M1351" s="163" t="str">
        <f t="shared" si="303"/>
        <v/>
      </c>
      <c r="N1351" s="164"/>
      <c r="O1351" s="162"/>
      <c r="P1351" s="163" t="str">
        <f t="shared" si="304"/>
        <v/>
      </c>
      <c r="Q1351" s="164" t="str">
        <f t="shared" ca="1" si="305"/>
        <v/>
      </c>
      <c r="R1351" s="163" t="str">
        <f t="shared" si="306"/>
        <v/>
      </c>
      <c r="S1351" s="163" t="str">
        <f ca="1">IF(AND(C1351&lt;&gt;"",C1351&lt;&gt;OFFSET(C1351,1,0)),SUMIFS(M.1[Giá có thuế],M.1[Số ĐK],C1351),"")</f>
        <v/>
      </c>
      <c r="T1351" s="159"/>
      <c r="U1351" s="161" t="str">
        <f>IF(T1351="","",'Thông Tin Chung'!$L$3)</f>
        <v/>
      </c>
      <c r="V1351" s="163" t="str">
        <f t="shared" ca="1" si="307"/>
        <v/>
      </c>
      <c r="W1351" s="165"/>
      <c r="X1351" s="155" t="str">
        <f ca="1">IF(C1351="","",IF(OR(D1351&lt;NgayBatDau,D1351&gt;NgayKetThuc),"Ngày tháng phải nằm trong kỳ báo cáo",IF(AND(F1351&lt;&gt;"",COUNTIF(D.3[Tên nhà cung cấp],F1351)=0),"Tên NCC chưa khai báo trong DSNCC",IF(AND(G1351&lt;&gt;"",COUNTIF(D.1[Tên sản phẩm],G1351)=0),"SP này chưa khai báo trong DSSP",""))))</f>
        <v/>
      </c>
      <c r="Y1351" s="23" t="str">
        <f t="shared" ca="1" si="309"/>
        <v/>
      </c>
      <c r="Z1351" s="23" t="str">
        <f t="shared" ca="1" si="310"/>
        <v/>
      </c>
      <c r="AA1351" s="23" t="str">
        <f t="shared" ca="1" si="311"/>
        <v/>
      </c>
    </row>
    <row r="1352" spans="2:27" ht="27.75" customHeight="1" x14ac:dyDescent="0.2">
      <c r="B1352" s="7">
        <f t="shared" si="298"/>
        <v>1349</v>
      </c>
      <c r="C1352" s="7" t="str">
        <f t="shared" ca="1" si="308"/>
        <v/>
      </c>
      <c r="D1352" s="156" t="str">
        <f t="shared" ca="1" si="299"/>
        <v/>
      </c>
      <c r="E1352" s="157" t="str">
        <f t="shared" ca="1" si="300"/>
        <v/>
      </c>
      <c r="F1352" s="158" t="str">
        <f t="shared" ca="1" si="301"/>
        <v/>
      </c>
      <c r="G1352" s="159"/>
      <c r="H1352" s="159" t="str">
        <f>IF(G1352="","",INDEX(D.1[Quy cách],MATCH(G1352,D.1[Tên sản phẩm],0)))</f>
        <v/>
      </c>
      <c r="I1352" s="160" t="str">
        <f>IF(G1352="","",INDEX(D.1[ĐVT],MATCH(G1352,D.1[Tên sản phẩm],0)))</f>
        <v/>
      </c>
      <c r="J1352" s="162" t="str">
        <f>IF(G1352="","",INDEX(D.1[Đơn giá nhập
(Hàng tồn đầu kỳ)],MATCH(G1352,D.1[Tên sản phẩm],0)))</f>
        <v/>
      </c>
      <c r="K1352" s="162" t="str">
        <f t="shared" si="302"/>
        <v/>
      </c>
      <c r="L1352" s="159"/>
      <c r="M1352" s="163" t="str">
        <f t="shared" si="303"/>
        <v/>
      </c>
      <c r="N1352" s="164"/>
      <c r="O1352" s="162"/>
      <c r="P1352" s="163" t="str">
        <f t="shared" si="304"/>
        <v/>
      </c>
      <c r="Q1352" s="164" t="str">
        <f t="shared" ca="1" si="305"/>
        <v/>
      </c>
      <c r="R1352" s="163" t="str">
        <f t="shared" si="306"/>
        <v/>
      </c>
      <c r="S1352" s="163" t="str">
        <f ca="1">IF(AND(C1352&lt;&gt;"",C1352&lt;&gt;OFFSET(C1352,1,0)),SUMIFS(M.1[Giá có thuế],M.1[Số ĐK],C1352),"")</f>
        <v/>
      </c>
      <c r="T1352" s="159"/>
      <c r="U1352" s="161" t="str">
        <f>IF(T1352="","",'Thông Tin Chung'!$L$3)</f>
        <v/>
      </c>
      <c r="V1352" s="163" t="str">
        <f t="shared" ca="1" si="307"/>
        <v/>
      </c>
      <c r="W1352" s="165"/>
      <c r="X1352" s="155" t="str">
        <f ca="1">IF(C1352="","",IF(OR(D1352&lt;NgayBatDau,D1352&gt;NgayKetThuc),"Ngày tháng phải nằm trong kỳ báo cáo",IF(AND(F1352&lt;&gt;"",COUNTIF(D.3[Tên nhà cung cấp],F1352)=0),"Tên NCC chưa khai báo trong DSNCC",IF(AND(G1352&lt;&gt;"",COUNTIF(D.1[Tên sản phẩm],G1352)=0),"SP này chưa khai báo trong DSSP",""))))</f>
        <v/>
      </c>
      <c r="Y1352" s="23" t="str">
        <f t="shared" ca="1" si="309"/>
        <v/>
      </c>
      <c r="Z1352" s="23" t="str">
        <f t="shared" ca="1" si="310"/>
        <v/>
      </c>
      <c r="AA1352" s="23" t="str">
        <f t="shared" ca="1" si="311"/>
        <v/>
      </c>
    </row>
    <row r="1353" spans="2:27" ht="27.75" customHeight="1" x14ac:dyDescent="0.2">
      <c r="B1353" s="7">
        <f t="shared" si="298"/>
        <v>1350</v>
      </c>
      <c r="C1353" s="7" t="str">
        <f t="shared" ca="1" si="308"/>
        <v/>
      </c>
      <c r="D1353" s="156" t="str">
        <f t="shared" ca="1" si="299"/>
        <v/>
      </c>
      <c r="E1353" s="157" t="str">
        <f t="shared" ca="1" si="300"/>
        <v/>
      </c>
      <c r="F1353" s="158" t="str">
        <f t="shared" ca="1" si="301"/>
        <v/>
      </c>
      <c r="G1353" s="159"/>
      <c r="H1353" s="159" t="str">
        <f>IF(G1353="","",INDEX(D.1[Quy cách],MATCH(G1353,D.1[Tên sản phẩm],0)))</f>
        <v/>
      </c>
      <c r="I1353" s="160" t="str">
        <f>IF(G1353="","",INDEX(D.1[ĐVT],MATCH(G1353,D.1[Tên sản phẩm],0)))</f>
        <v/>
      </c>
      <c r="J1353" s="162" t="str">
        <f>IF(G1353="","",INDEX(D.1[Đơn giá nhập
(Hàng tồn đầu kỳ)],MATCH(G1353,D.1[Tên sản phẩm],0)))</f>
        <v/>
      </c>
      <c r="K1353" s="162" t="str">
        <f t="shared" si="302"/>
        <v/>
      </c>
      <c r="L1353" s="159"/>
      <c r="M1353" s="163" t="str">
        <f t="shared" si="303"/>
        <v/>
      </c>
      <c r="N1353" s="164"/>
      <c r="O1353" s="162"/>
      <c r="P1353" s="163" t="str">
        <f t="shared" si="304"/>
        <v/>
      </c>
      <c r="Q1353" s="164" t="str">
        <f t="shared" ca="1" si="305"/>
        <v/>
      </c>
      <c r="R1353" s="163" t="str">
        <f t="shared" si="306"/>
        <v/>
      </c>
      <c r="S1353" s="163" t="str">
        <f ca="1">IF(AND(C1353&lt;&gt;"",C1353&lt;&gt;OFFSET(C1353,1,0)),SUMIFS(M.1[Giá có thuế],M.1[Số ĐK],C1353),"")</f>
        <v/>
      </c>
      <c r="T1353" s="159"/>
      <c r="U1353" s="161" t="str">
        <f>IF(T1353="","",'Thông Tin Chung'!$L$3)</f>
        <v/>
      </c>
      <c r="V1353" s="163" t="str">
        <f t="shared" ca="1" si="307"/>
        <v/>
      </c>
      <c r="W1353" s="165"/>
      <c r="X1353" s="155" t="str">
        <f ca="1">IF(C1353="","",IF(OR(D1353&lt;NgayBatDau,D1353&gt;NgayKetThuc),"Ngày tháng phải nằm trong kỳ báo cáo",IF(AND(F1353&lt;&gt;"",COUNTIF(D.3[Tên nhà cung cấp],F1353)=0),"Tên NCC chưa khai báo trong DSNCC",IF(AND(G1353&lt;&gt;"",COUNTIF(D.1[Tên sản phẩm],G1353)=0),"SP này chưa khai báo trong DSSP",""))))</f>
        <v/>
      </c>
      <c r="Y1353" s="23" t="str">
        <f t="shared" ca="1" si="309"/>
        <v/>
      </c>
      <c r="Z1353" s="23" t="str">
        <f t="shared" ca="1" si="310"/>
        <v/>
      </c>
      <c r="AA1353" s="23" t="str">
        <f t="shared" ca="1" si="311"/>
        <v/>
      </c>
    </row>
    <row r="1354" spans="2:27" ht="27.75" customHeight="1" x14ac:dyDescent="0.2">
      <c r="B1354" s="7">
        <f t="shared" si="298"/>
        <v>1351</v>
      </c>
      <c r="C1354" s="7" t="str">
        <f t="shared" ca="1" si="308"/>
        <v/>
      </c>
      <c r="D1354" s="156" t="str">
        <f t="shared" ca="1" si="299"/>
        <v/>
      </c>
      <c r="E1354" s="157" t="str">
        <f t="shared" ca="1" si="300"/>
        <v/>
      </c>
      <c r="F1354" s="158" t="str">
        <f t="shared" ca="1" si="301"/>
        <v/>
      </c>
      <c r="G1354" s="159"/>
      <c r="H1354" s="159" t="str">
        <f>IF(G1354="","",INDEX(D.1[Quy cách],MATCH(G1354,D.1[Tên sản phẩm],0)))</f>
        <v/>
      </c>
      <c r="I1354" s="160" t="str">
        <f>IF(G1354="","",INDEX(D.1[ĐVT],MATCH(G1354,D.1[Tên sản phẩm],0)))</f>
        <v/>
      </c>
      <c r="J1354" s="162" t="str">
        <f>IF(G1354="","",INDEX(D.1[Đơn giá nhập
(Hàng tồn đầu kỳ)],MATCH(G1354,D.1[Tên sản phẩm],0)))</f>
        <v/>
      </c>
      <c r="K1354" s="162" t="str">
        <f t="shared" si="302"/>
        <v/>
      </c>
      <c r="L1354" s="159"/>
      <c r="M1354" s="163" t="str">
        <f t="shared" si="303"/>
        <v/>
      </c>
      <c r="N1354" s="164"/>
      <c r="O1354" s="162"/>
      <c r="P1354" s="163" t="str">
        <f t="shared" si="304"/>
        <v/>
      </c>
      <c r="Q1354" s="164" t="str">
        <f t="shared" ca="1" si="305"/>
        <v/>
      </c>
      <c r="R1354" s="163" t="str">
        <f t="shared" si="306"/>
        <v/>
      </c>
      <c r="S1354" s="163" t="str">
        <f ca="1">IF(AND(C1354&lt;&gt;"",C1354&lt;&gt;OFFSET(C1354,1,0)),SUMIFS(M.1[Giá có thuế],M.1[Số ĐK],C1354),"")</f>
        <v/>
      </c>
      <c r="T1354" s="159"/>
      <c r="U1354" s="161" t="str">
        <f>IF(T1354="","",'Thông Tin Chung'!$L$3)</f>
        <v/>
      </c>
      <c r="V1354" s="163" t="str">
        <f t="shared" ca="1" si="307"/>
        <v/>
      </c>
      <c r="W1354" s="165"/>
      <c r="X1354" s="155" t="str">
        <f ca="1">IF(C1354="","",IF(OR(D1354&lt;NgayBatDau,D1354&gt;NgayKetThuc),"Ngày tháng phải nằm trong kỳ báo cáo",IF(AND(F1354&lt;&gt;"",COUNTIF(D.3[Tên nhà cung cấp],F1354)=0),"Tên NCC chưa khai báo trong DSNCC",IF(AND(G1354&lt;&gt;"",COUNTIF(D.1[Tên sản phẩm],G1354)=0),"SP này chưa khai báo trong DSSP",""))))</f>
        <v/>
      </c>
      <c r="Y1354" s="23" t="str">
        <f t="shared" ca="1" si="309"/>
        <v/>
      </c>
      <c r="Z1354" s="23" t="str">
        <f t="shared" ca="1" si="310"/>
        <v/>
      </c>
      <c r="AA1354" s="23" t="str">
        <f t="shared" ca="1" si="311"/>
        <v/>
      </c>
    </row>
    <row r="1355" spans="2:27" ht="27.75" customHeight="1" x14ac:dyDescent="0.2">
      <c r="B1355" s="7">
        <f t="shared" si="298"/>
        <v>1352</v>
      </c>
      <c r="C1355" s="7" t="str">
        <f t="shared" ca="1" si="308"/>
        <v/>
      </c>
      <c r="D1355" s="156" t="str">
        <f t="shared" ca="1" si="299"/>
        <v/>
      </c>
      <c r="E1355" s="157" t="str">
        <f t="shared" ca="1" si="300"/>
        <v/>
      </c>
      <c r="F1355" s="158" t="str">
        <f t="shared" ca="1" si="301"/>
        <v/>
      </c>
      <c r="G1355" s="159"/>
      <c r="H1355" s="159" t="str">
        <f>IF(G1355="","",INDEX(D.1[Quy cách],MATCH(G1355,D.1[Tên sản phẩm],0)))</f>
        <v/>
      </c>
      <c r="I1355" s="160" t="str">
        <f>IF(G1355="","",INDEX(D.1[ĐVT],MATCH(G1355,D.1[Tên sản phẩm],0)))</f>
        <v/>
      </c>
      <c r="J1355" s="162" t="str">
        <f>IF(G1355="","",INDEX(D.1[Đơn giá nhập
(Hàng tồn đầu kỳ)],MATCH(G1355,D.1[Tên sản phẩm],0)))</f>
        <v/>
      </c>
      <c r="K1355" s="162" t="str">
        <f t="shared" si="302"/>
        <v/>
      </c>
      <c r="L1355" s="159"/>
      <c r="M1355" s="163" t="str">
        <f t="shared" si="303"/>
        <v/>
      </c>
      <c r="N1355" s="164"/>
      <c r="O1355" s="162"/>
      <c r="P1355" s="163" t="str">
        <f t="shared" si="304"/>
        <v/>
      </c>
      <c r="Q1355" s="164" t="str">
        <f t="shared" ca="1" si="305"/>
        <v/>
      </c>
      <c r="R1355" s="163" t="str">
        <f t="shared" si="306"/>
        <v/>
      </c>
      <c r="S1355" s="163" t="str">
        <f ca="1">IF(AND(C1355&lt;&gt;"",C1355&lt;&gt;OFFSET(C1355,1,0)),SUMIFS(M.1[Giá có thuế],M.1[Số ĐK],C1355),"")</f>
        <v/>
      </c>
      <c r="T1355" s="159"/>
      <c r="U1355" s="161" t="str">
        <f>IF(T1355="","",'Thông Tin Chung'!$L$3)</f>
        <v/>
      </c>
      <c r="V1355" s="163" t="str">
        <f t="shared" ca="1" si="307"/>
        <v/>
      </c>
      <c r="W1355" s="165"/>
      <c r="X1355" s="155" t="str">
        <f ca="1">IF(C1355="","",IF(OR(D1355&lt;NgayBatDau,D1355&gt;NgayKetThuc),"Ngày tháng phải nằm trong kỳ báo cáo",IF(AND(F1355&lt;&gt;"",COUNTIF(D.3[Tên nhà cung cấp],F1355)=0),"Tên NCC chưa khai báo trong DSNCC",IF(AND(G1355&lt;&gt;"",COUNTIF(D.1[Tên sản phẩm],G1355)=0),"SP này chưa khai báo trong DSSP",""))))</f>
        <v/>
      </c>
      <c r="Y1355" s="23" t="str">
        <f t="shared" ca="1" si="309"/>
        <v/>
      </c>
      <c r="Z1355" s="23" t="str">
        <f t="shared" ca="1" si="310"/>
        <v/>
      </c>
      <c r="AA1355" s="23" t="str">
        <f t="shared" ca="1" si="311"/>
        <v/>
      </c>
    </row>
    <row r="1356" spans="2:27" ht="27.75" customHeight="1" x14ac:dyDescent="0.2">
      <c r="B1356" s="7">
        <f t="shared" si="298"/>
        <v>1353</v>
      </c>
      <c r="C1356" s="7" t="str">
        <f t="shared" ca="1" si="308"/>
        <v/>
      </c>
      <c r="D1356" s="156" t="str">
        <f t="shared" ca="1" si="299"/>
        <v/>
      </c>
      <c r="E1356" s="157" t="str">
        <f t="shared" ca="1" si="300"/>
        <v/>
      </c>
      <c r="F1356" s="158" t="str">
        <f t="shared" ca="1" si="301"/>
        <v/>
      </c>
      <c r="G1356" s="159"/>
      <c r="H1356" s="159" t="str">
        <f>IF(G1356="","",INDEX(D.1[Quy cách],MATCH(G1356,D.1[Tên sản phẩm],0)))</f>
        <v/>
      </c>
      <c r="I1356" s="160" t="str">
        <f>IF(G1356="","",INDEX(D.1[ĐVT],MATCH(G1356,D.1[Tên sản phẩm],0)))</f>
        <v/>
      </c>
      <c r="J1356" s="162" t="str">
        <f>IF(G1356="","",INDEX(D.1[Đơn giá nhập
(Hàng tồn đầu kỳ)],MATCH(G1356,D.1[Tên sản phẩm],0)))</f>
        <v/>
      </c>
      <c r="K1356" s="162" t="str">
        <f t="shared" si="302"/>
        <v/>
      </c>
      <c r="L1356" s="159"/>
      <c r="M1356" s="163" t="str">
        <f t="shared" si="303"/>
        <v/>
      </c>
      <c r="N1356" s="164"/>
      <c r="O1356" s="162"/>
      <c r="P1356" s="163" t="str">
        <f t="shared" si="304"/>
        <v/>
      </c>
      <c r="Q1356" s="164" t="str">
        <f t="shared" ca="1" si="305"/>
        <v/>
      </c>
      <c r="R1356" s="163" t="str">
        <f t="shared" si="306"/>
        <v/>
      </c>
      <c r="S1356" s="163" t="str">
        <f ca="1">IF(AND(C1356&lt;&gt;"",C1356&lt;&gt;OFFSET(C1356,1,0)),SUMIFS(M.1[Giá có thuế],M.1[Số ĐK],C1356),"")</f>
        <v/>
      </c>
      <c r="T1356" s="159"/>
      <c r="U1356" s="161" t="str">
        <f>IF(T1356="","",'Thông Tin Chung'!$L$3)</f>
        <v/>
      </c>
      <c r="V1356" s="163" t="str">
        <f t="shared" ca="1" si="307"/>
        <v/>
      </c>
      <c r="W1356" s="165"/>
      <c r="X1356" s="155" t="str">
        <f ca="1">IF(C1356="","",IF(OR(D1356&lt;NgayBatDau,D1356&gt;NgayKetThuc),"Ngày tháng phải nằm trong kỳ báo cáo",IF(AND(F1356&lt;&gt;"",COUNTIF(D.3[Tên nhà cung cấp],F1356)=0),"Tên NCC chưa khai báo trong DSNCC",IF(AND(G1356&lt;&gt;"",COUNTIF(D.1[Tên sản phẩm],G1356)=0),"SP này chưa khai báo trong DSSP",""))))</f>
        <v/>
      </c>
      <c r="Y1356" s="23" t="str">
        <f t="shared" ca="1" si="309"/>
        <v/>
      </c>
      <c r="Z1356" s="23" t="str">
        <f t="shared" ca="1" si="310"/>
        <v/>
      </c>
      <c r="AA1356" s="23" t="str">
        <f t="shared" ca="1" si="311"/>
        <v/>
      </c>
    </row>
    <row r="1357" spans="2:27" ht="27.75" customHeight="1" x14ac:dyDescent="0.2">
      <c r="B1357" s="7">
        <f t="shared" si="298"/>
        <v>1354</v>
      </c>
      <c r="C1357" s="7" t="str">
        <f t="shared" ca="1" si="308"/>
        <v/>
      </c>
      <c r="D1357" s="156" t="str">
        <f t="shared" ca="1" si="299"/>
        <v/>
      </c>
      <c r="E1357" s="157" t="str">
        <f t="shared" ca="1" si="300"/>
        <v/>
      </c>
      <c r="F1357" s="158" t="str">
        <f t="shared" ca="1" si="301"/>
        <v/>
      </c>
      <c r="G1357" s="159"/>
      <c r="H1357" s="159" t="str">
        <f>IF(G1357="","",INDEX(D.1[Quy cách],MATCH(G1357,D.1[Tên sản phẩm],0)))</f>
        <v/>
      </c>
      <c r="I1357" s="160" t="str">
        <f>IF(G1357="","",INDEX(D.1[ĐVT],MATCH(G1357,D.1[Tên sản phẩm],0)))</f>
        <v/>
      </c>
      <c r="J1357" s="162" t="str">
        <f>IF(G1357="","",INDEX(D.1[Đơn giá nhập
(Hàng tồn đầu kỳ)],MATCH(G1357,D.1[Tên sản phẩm],0)))</f>
        <v/>
      </c>
      <c r="K1357" s="162" t="str">
        <f t="shared" si="302"/>
        <v/>
      </c>
      <c r="L1357" s="159"/>
      <c r="M1357" s="163" t="str">
        <f t="shared" si="303"/>
        <v/>
      </c>
      <c r="N1357" s="164"/>
      <c r="O1357" s="162"/>
      <c r="P1357" s="163" t="str">
        <f t="shared" si="304"/>
        <v/>
      </c>
      <c r="Q1357" s="164" t="str">
        <f t="shared" ca="1" si="305"/>
        <v/>
      </c>
      <c r="R1357" s="163" t="str">
        <f t="shared" si="306"/>
        <v/>
      </c>
      <c r="S1357" s="163" t="str">
        <f ca="1">IF(AND(C1357&lt;&gt;"",C1357&lt;&gt;OFFSET(C1357,1,0)),SUMIFS(M.1[Giá có thuế],M.1[Số ĐK],C1357),"")</f>
        <v/>
      </c>
      <c r="T1357" s="159"/>
      <c r="U1357" s="161" t="str">
        <f>IF(T1357="","",'Thông Tin Chung'!$L$3)</f>
        <v/>
      </c>
      <c r="V1357" s="163" t="str">
        <f t="shared" ca="1" si="307"/>
        <v/>
      </c>
      <c r="W1357" s="165"/>
      <c r="X1357" s="155" t="str">
        <f ca="1">IF(C1357="","",IF(OR(D1357&lt;NgayBatDau,D1357&gt;NgayKetThuc),"Ngày tháng phải nằm trong kỳ báo cáo",IF(AND(F1357&lt;&gt;"",COUNTIF(D.3[Tên nhà cung cấp],F1357)=0),"Tên NCC chưa khai báo trong DSNCC",IF(AND(G1357&lt;&gt;"",COUNTIF(D.1[Tên sản phẩm],G1357)=0),"SP này chưa khai báo trong DSSP",""))))</f>
        <v/>
      </c>
      <c r="Y1357" s="23" t="str">
        <f t="shared" ca="1" si="309"/>
        <v/>
      </c>
      <c r="Z1357" s="23" t="str">
        <f t="shared" ca="1" si="310"/>
        <v/>
      </c>
      <c r="AA1357" s="23" t="str">
        <f t="shared" ca="1" si="311"/>
        <v/>
      </c>
    </row>
    <row r="1358" spans="2:27" ht="27.75" customHeight="1" x14ac:dyDescent="0.2">
      <c r="B1358" s="7">
        <f t="shared" si="298"/>
        <v>1355</v>
      </c>
      <c r="C1358" s="7" t="str">
        <f t="shared" ca="1" si="308"/>
        <v/>
      </c>
      <c r="D1358" s="156" t="str">
        <f t="shared" ca="1" si="299"/>
        <v/>
      </c>
      <c r="E1358" s="157" t="str">
        <f t="shared" ca="1" si="300"/>
        <v/>
      </c>
      <c r="F1358" s="158" t="str">
        <f t="shared" ca="1" si="301"/>
        <v/>
      </c>
      <c r="G1358" s="159"/>
      <c r="H1358" s="159" t="str">
        <f>IF(G1358="","",INDEX(D.1[Quy cách],MATCH(G1358,D.1[Tên sản phẩm],0)))</f>
        <v/>
      </c>
      <c r="I1358" s="160" t="str">
        <f>IF(G1358="","",INDEX(D.1[ĐVT],MATCH(G1358,D.1[Tên sản phẩm],0)))</f>
        <v/>
      </c>
      <c r="J1358" s="162" t="str">
        <f>IF(G1358="","",INDEX(D.1[Đơn giá nhập
(Hàng tồn đầu kỳ)],MATCH(G1358,D.1[Tên sản phẩm],0)))</f>
        <v/>
      </c>
      <c r="K1358" s="162" t="str">
        <f t="shared" si="302"/>
        <v/>
      </c>
      <c r="L1358" s="159"/>
      <c r="M1358" s="163" t="str">
        <f t="shared" si="303"/>
        <v/>
      </c>
      <c r="N1358" s="164"/>
      <c r="O1358" s="162"/>
      <c r="P1358" s="163" t="str">
        <f t="shared" si="304"/>
        <v/>
      </c>
      <c r="Q1358" s="164" t="str">
        <f t="shared" ca="1" si="305"/>
        <v/>
      </c>
      <c r="R1358" s="163" t="str">
        <f t="shared" si="306"/>
        <v/>
      </c>
      <c r="S1358" s="163" t="str">
        <f ca="1">IF(AND(C1358&lt;&gt;"",C1358&lt;&gt;OFFSET(C1358,1,0)),SUMIFS(M.1[Giá có thuế],M.1[Số ĐK],C1358),"")</f>
        <v/>
      </c>
      <c r="T1358" s="159"/>
      <c r="U1358" s="161" t="str">
        <f>IF(T1358="","",'Thông Tin Chung'!$L$3)</f>
        <v/>
      </c>
      <c r="V1358" s="163" t="str">
        <f t="shared" ca="1" si="307"/>
        <v/>
      </c>
      <c r="W1358" s="165"/>
      <c r="X1358" s="155" t="str">
        <f ca="1">IF(C1358="","",IF(OR(D1358&lt;NgayBatDau,D1358&gt;NgayKetThuc),"Ngày tháng phải nằm trong kỳ báo cáo",IF(AND(F1358&lt;&gt;"",COUNTIF(D.3[Tên nhà cung cấp],F1358)=0),"Tên NCC chưa khai báo trong DSNCC",IF(AND(G1358&lt;&gt;"",COUNTIF(D.1[Tên sản phẩm],G1358)=0),"SP này chưa khai báo trong DSSP",""))))</f>
        <v/>
      </c>
      <c r="Y1358" s="23" t="str">
        <f t="shared" ca="1" si="309"/>
        <v/>
      </c>
      <c r="Z1358" s="23" t="str">
        <f t="shared" ca="1" si="310"/>
        <v/>
      </c>
      <c r="AA1358" s="23" t="str">
        <f t="shared" ca="1" si="311"/>
        <v/>
      </c>
    </row>
    <row r="1359" spans="2:27" ht="27.75" customHeight="1" x14ac:dyDescent="0.2">
      <c r="B1359" s="7">
        <f t="shared" si="298"/>
        <v>1356</v>
      </c>
      <c r="C1359" s="7" t="str">
        <f t="shared" ca="1" si="308"/>
        <v/>
      </c>
      <c r="D1359" s="156" t="str">
        <f t="shared" ca="1" si="299"/>
        <v/>
      </c>
      <c r="E1359" s="157" t="str">
        <f t="shared" ca="1" si="300"/>
        <v/>
      </c>
      <c r="F1359" s="158" t="str">
        <f t="shared" ca="1" si="301"/>
        <v/>
      </c>
      <c r="G1359" s="159"/>
      <c r="H1359" s="159" t="str">
        <f>IF(G1359="","",INDEX(D.1[Quy cách],MATCH(G1359,D.1[Tên sản phẩm],0)))</f>
        <v/>
      </c>
      <c r="I1359" s="160" t="str">
        <f>IF(G1359="","",INDEX(D.1[ĐVT],MATCH(G1359,D.1[Tên sản phẩm],0)))</f>
        <v/>
      </c>
      <c r="J1359" s="162" t="str">
        <f>IF(G1359="","",INDEX(D.1[Đơn giá nhập
(Hàng tồn đầu kỳ)],MATCH(G1359,D.1[Tên sản phẩm],0)))</f>
        <v/>
      </c>
      <c r="K1359" s="162" t="str">
        <f t="shared" si="302"/>
        <v/>
      </c>
      <c r="L1359" s="159"/>
      <c r="M1359" s="163" t="str">
        <f t="shared" si="303"/>
        <v/>
      </c>
      <c r="N1359" s="164"/>
      <c r="O1359" s="162"/>
      <c r="P1359" s="163" t="str">
        <f t="shared" si="304"/>
        <v/>
      </c>
      <c r="Q1359" s="164" t="str">
        <f t="shared" ca="1" si="305"/>
        <v/>
      </c>
      <c r="R1359" s="163" t="str">
        <f t="shared" si="306"/>
        <v/>
      </c>
      <c r="S1359" s="163" t="str">
        <f ca="1">IF(AND(C1359&lt;&gt;"",C1359&lt;&gt;OFFSET(C1359,1,0)),SUMIFS(M.1[Giá có thuế],M.1[Số ĐK],C1359),"")</f>
        <v/>
      </c>
      <c r="T1359" s="159"/>
      <c r="U1359" s="161" t="str">
        <f>IF(T1359="","",'Thông Tin Chung'!$L$3)</f>
        <v/>
      </c>
      <c r="V1359" s="163" t="str">
        <f t="shared" ca="1" si="307"/>
        <v/>
      </c>
      <c r="W1359" s="165"/>
      <c r="X1359" s="155" t="str">
        <f ca="1">IF(C1359="","",IF(OR(D1359&lt;NgayBatDau,D1359&gt;NgayKetThuc),"Ngày tháng phải nằm trong kỳ báo cáo",IF(AND(F1359&lt;&gt;"",COUNTIF(D.3[Tên nhà cung cấp],F1359)=0),"Tên NCC chưa khai báo trong DSNCC",IF(AND(G1359&lt;&gt;"",COUNTIF(D.1[Tên sản phẩm],G1359)=0),"SP này chưa khai báo trong DSSP",""))))</f>
        <v/>
      </c>
      <c r="Y1359" s="23" t="str">
        <f t="shared" ca="1" si="309"/>
        <v/>
      </c>
      <c r="Z1359" s="23" t="str">
        <f t="shared" ca="1" si="310"/>
        <v/>
      </c>
      <c r="AA1359" s="23" t="str">
        <f t="shared" ca="1" si="311"/>
        <v/>
      </c>
    </row>
    <row r="1360" spans="2:27" ht="27.75" customHeight="1" x14ac:dyDescent="0.2">
      <c r="B1360" s="7">
        <f t="shared" si="298"/>
        <v>1357</v>
      </c>
      <c r="C1360" s="7" t="str">
        <f t="shared" ca="1" si="308"/>
        <v/>
      </c>
      <c r="D1360" s="156" t="str">
        <f t="shared" ca="1" si="299"/>
        <v/>
      </c>
      <c r="E1360" s="157" t="str">
        <f t="shared" ca="1" si="300"/>
        <v/>
      </c>
      <c r="F1360" s="158" t="str">
        <f t="shared" ca="1" si="301"/>
        <v/>
      </c>
      <c r="G1360" s="159"/>
      <c r="H1360" s="159" t="str">
        <f>IF(G1360="","",INDEX(D.1[Quy cách],MATCH(G1360,D.1[Tên sản phẩm],0)))</f>
        <v/>
      </c>
      <c r="I1360" s="160" t="str">
        <f>IF(G1360="","",INDEX(D.1[ĐVT],MATCH(G1360,D.1[Tên sản phẩm],0)))</f>
        <v/>
      </c>
      <c r="J1360" s="162" t="str">
        <f>IF(G1360="","",INDEX(D.1[Đơn giá nhập
(Hàng tồn đầu kỳ)],MATCH(G1360,D.1[Tên sản phẩm],0)))</f>
        <v/>
      </c>
      <c r="K1360" s="162" t="str">
        <f t="shared" si="302"/>
        <v/>
      </c>
      <c r="L1360" s="159"/>
      <c r="M1360" s="163" t="str">
        <f t="shared" si="303"/>
        <v/>
      </c>
      <c r="N1360" s="164"/>
      <c r="O1360" s="162"/>
      <c r="P1360" s="163" t="str">
        <f t="shared" si="304"/>
        <v/>
      </c>
      <c r="Q1360" s="164" t="str">
        <f t="shared" ca="1" si="305"/>
        <v/>
      </c>
      <c r="R1360" s="163" t="str">
        <f t="shared" si="306"/>
        <v/>
      </c>
      <c r="S1360" s="163" t="str">
        <f ca="1">IF(AND(C1360&lt;&gt;"",C1360&lt;&gt;OFFSET(C1360,1,0)),SUMIFS(M.1[Giá có thuế],M.1[Số ĐK],C1360),"")</f>
        <v/>
      </c>
      <c r="T1360" s="159"/>
      <c r="U1360" s="161" t="str">
        <f>IF(T1360="","",'Thông Tin Chung'!$L$3)</f>
        <v/>
      </c>
      <c r="V1360" s="163" t="str">
        <f t="shared" ca="1" si="307"/>
        <v/>
      </c>
      <c r="W1360" s="165"/>
      <c r="X1360" s="155" t="str">
        <f ca="1">IF(C1360="","",IF(OR(D1360&lt;NgayBatDau,D1360&gt;NgayKetThuc),"Ngày tháng phải nằm trong kỳ báo cáo",IF(AND(F1360&lt;&gt;"",COUNTIF(D.3[Tên nhà cung cấp],F1360)=0),"Tên NCC chưa khai báo trong DSNCC",IF(AND(G1360&lt;&gt;"",COUNTIF(D.1[Tên sản phẩm],G1360)=0),"SP này chưa khai báo trong DSSP",""))))</f>
        <v/>
      </c>
      <c r="Y1360" s="23" t="str">
        <f t="shared" ca="1" si="309"/>
        <v/>
      </c>
      <c r="Z1360" s="23" t="str">
        <f t="shared" ca="1" si="310"/>
        <v/>
      </c>
      <c r="AA1360" s="23" t="str">
        <f t="shared" ca="1" si="311"/>
        <v/>
      </c>
    </row>
    <row r="1361" spans="2:27" ht="27.75" customHeight="1" x14ac:dyDescent="0.2">
      <c r="B1361" s="7">
        <f t="shared" si="298"/>
        <v>1358</v>
      </c>
      <c r="C1361" s="7" t="str">
        <f t="shared" ca="1" si="308"/>
        <v/>
      </c>
      <c r="D1361" s="156" t="str">
        <f t="shared" ca="1" si="299"/>
        <v/>
      </c>
      <c r="E1361" s="157" t="str">
        <f t="shared" ca="1" si="300"/>
        <v/>
      </c>
      <c r="F1361" s="158" t="str">
        <f t="shared" ca="1" si="301"/>
        <v/>
      </c>
      <c r="G1361" s="159"/>
      <c r="H1361" s="159" t="str">
        <f>IF(G1361="","",INDEX(D.1[Quy cách],MATCH(G1361,D.1[Tên sản phẩm],0)))</f>
        <v/>
      </c>
      <c r="I1361" s="160" t="str">
        <f>IF(G1361="","",INDEX(D.1[ĐVT],MATCH(G1361,D.1[Tên sản phẩm],0)))</f>
        <v/>
      </c>
      <c r="J1361" s="162" t="str">
        <f>IF(G1361="","",INDEX(D.1[Đơn giá nhập
(Hàng tồn đầu kỳ)],MATCH(G1361,D.1[Tên sản phẩm],0)))</f>
        <v/>
      </c>
      <c r="K1361" s="162" t="str">
        <f t="shared" si="302"/>
        <v/>
      </c>
      <c r="L1361" s="159"/>
      <c r="M1361" s="163" t="str">
        <f t="shared" si="303"/>
        <v/>
      </c>
      <c r="N1361" s="164"/>
      <c r="O1361" s="162"/>
      <c r="P1361" s="163" t="str">
        <f t="shared" si="304"/>
        <v/>
      </c>
      <c r="Q1361" s="164" t="str">
        <f t="shared" ca="1" si="305"/>
        <v/>
      </c>
      <c r="R1361" s="163" t="str">
        <f t="shared" si="306"/>
        <v/>
      </c>
      <c r="S1361" s="163" t="str">
        <f ca="1">IF(AND(C1361&lt;&gt;"",C1361&lt;&gt;OFFSET(C1361,1,0)),SUMIFS(M.1[Giá có thuế],M.1[Số ĐK],C1361),"")</f>
        <v/>
      </c>
      <c r="T1361" s="159"/>
      <c r="U1361" s="161" t="str">
        <f>IF(T1361="","",'Thông Tin Chung'!$L$3)</f>
        <v/>
      </c>
      <c r="V1361" s="163" t="str">
        <f t="shared" ca="1" si="307"/>
        <v/>
      </c>
      <c r="W1361" s="165"/>
      <c r="X1361" s="155" t="str">
        <f ca="1">IF(C1361="","",IF(OR(D1361&lt;NgayBatDau,D1361&gt;NgayKetThuc),"Ngày tháng phải nằm trong kỳ báo cáo",IF(AND(F1361&lt;&gt;"",COUNTIF(D.3[Tên nhà cung cấp],F1361)=0),"Tên NCC chưa khai báo trong DSNCC",IF(AND(G1361&lt;&gt;"",COUNTIF(D.1[Tên sản phẩm],G1361)=0),"SP này chưa khai báo trong DSSP",""))))</f>
        <v/>
      </c>
      <c r="Y1361" s="23" t="str">
        <f t="shared" ca="1" si="309"/>
        <v/>
      </c>
      <c r="Z1361" s="23" t="str">
        <f t="shared" ca="1" si="310"/>
        <v/>
      </c>
      <c r="AA1361" s="23" t="str">
        <f t="shared" ca="1" si="311"/>
        <v/>
      </c>
    </row>
    <row r="1362" spans="2:27" ht="27.75" customHeight="1" x14ac:dyDescent="0.2">
      <c r="B1362" s="7">
        <f t="shared" si="298"/>
        <v>1359</v>
      </c>
      <c r="C1362" s="7" t="str">
        <f t="shared" ca="1" si="308"/>
        <v/>
      </c>
      <c r="D1362" s="156" t="str">
        <f t="shared" ca="1" si="299"/>
        <v/>
      </c>
      <c r="E1362" s="157" t="str">
        <f t="shared" ca="1" si="300"/>
        <v/>
      </c>
      <c r="F1362" s="158" t="str">
        <f t="shared" ca="1" si="301"/>
        <v/>
      </c>
      <c r="G1362" s="159"/>
      <c r="H1362" s="159" t="str">
        <f>IF(G1362="","",INDEX(D.1[Quy cách],MATCH(G1362,D.1[Tên sản phẩm],0)))</f>
        <v/>
      </c>
      <c r="I1362" s="160" t="str">
        <f>IF(G1362="","",INDEX(D.1[ĐVT],MATCH(G1362,D.1[Tên sản phẩm],0)))</f>
        <v/>
      </c>
      <c r="J1362" s="162" t="str">
        <f>IF(G1362="","",INDEX(D.1[Đơn giá nhập
(Hàng tồn đầu kỳ)],MATCH(G1362,D.1[Tên sản phẩm],0)))</f>
        <v/>
      </c>
      <c r="K1362" s="162" t="str">
        <f t="shared" si="302"/>
        <v/>
      </c>
      <c r="L1362" s="159"/>
      <c r="M1362" s="163" t="str">
        <f t="shared" si="303"/>
        <v/>
      </c>
      <c r="N1362" s="164"/>
      <c r="O1362" s="162"/>
      <c r="P1362" s="163" t="str">
        <f t="shared" si="304"/>
        <v/>
      </c>
      <c r="Q1362" s="164" t="str">
        <f t="shared" ca="1" si="305"/>
        <v/>
      </c>
      <c r="R1362" s="163" t="str">
        <f t="shared" si="306"/>
        <v/>
      </c>
      <c r="S1362" s="163" t="str">
        <f ca="1">IF(AND(C1362&lt;&gt;"",C1362&lt;&gt;OFFSET(C1362,1,0)),SUMIFS(M.1[Giá có thuế],M.1[Số ĐK],C1362),"")</f>
        <v/>
      </c>
      <c r="T1362" s="159"/>
      <c r="U1362" s="161" t="str">
        <f>IF(T1362="","",'Thông Tin Chung'!$L$3)</f>
        <v/>
      </c>
      <c r="V1362" s="163" t="str">
        <f t="shared" ca="1" si="307"/>
        <v/>
      </c>
      <c r="W1362" s="165"/>
      <c r="X1362" s="155" t="str">
        <f ca="1">IF(C1362="","",IF(OR(D1362&lt;NgayBatDau,D1362&gt;NgayKetThuc),"Ngày tháng phải nằm trong kỳ báo cáo",IF(AND(F1362&lt;&gt;"",COUNTIF(D.3[Tên nhà cung cấp],F1362)=0),"Tên NCC chưa khai báo trong DSNCC",IF(AND(G1362&lt;&gt;"",COUNTIF(D.1[Tên sản phẩm],G1362)=0),"SP này chưa khai báo trong DSSP",""))))</f>
        <v/>
      </c>
      <c r="Y1362" s="23" t="str">
        <f t="shared" ca="1" si="309"/>
        <v/>
      </c>
      <c r="Z1362" s="23" t="str">
        <f t="shared" ca="1" si="310"/>
        <v/>
      </c>
      <c r="AA1362" s="23" t="str">
        <f t="shared" ca="1" si="311"/>
        <v/>
      </c>
    </row>
    <row r="1363" spans="2:27" ht="27.75" customHeight="1" x14ac:dyDescent="0.2">
      <c r="B1363" s="7">
        <f t="shared" si="298"/>
        <v>1360</v>
      </c>
      <c r="C1363" s="7" t="str">
        <f t="shared" ca="1" si="308"/>
        <v/>
      </c>
      <c r="D1363" s="156" t="str">
        <f t="shared" ca="1" si="299"/>
        <v/>
      </c>
      <c r="E1363" s="157" t="str">
        <f t="shared" ca="1" si="300"/>
        <v/>
      </c>
      <c r="F1363" s="158" t="str">
        <f t="shared" ca="1" si="301"/>
        <v/>
      </c>
      <c r="G1363" s="159"/>
      <c r="H1363" s="159" t="str">
        <f>IF(G1363="","",INDEX(D.1[Quy cách],MATCH(G1363,D.1[Tên sản phẩm],0)))</f>
        <v/>
      </c>
      <c r="I1363" s="160" t="str">
        <f>IF(G1363="","",INDEX(D.1[ĐVT],MATCH(G1363,D.1[Tên sản phẩm],0)))</f>
        <v/>
      </c>
      <c r="J1363" s="162" t="str">
        <f>IF(G1363="","",INDEX(D.1[Đơn giá nhập
(Hàng tồn đầu kỳ)],MATCH(G1363,D.1[Tên sản phẩm],0)))</f>
        <v/>
      </c>
      <c r="K1363" s="162" t="str">
        <f t="shared" si="302"/>
        <v/>
      </c>
      <c r="L1363" s="159"/>
      <c r="M1363" s="163" t="str">
        <f t="shared" si="303"/>
        <v/>
      </c>
      <c r="N1363" s="164"/>
      <c r="O1363" s="162"/>
      <c r="P1363" s="163" t="str">
        <f t="shared" si="304"/>
        <v/>
      </c>
      <c r="Q1363" s="164" t="str">
        <f t="shared" ca="1" si="305"/>
        <v/>
      </c>
      <c r="R1363" s="163" t="str">
        <f t="shared" si="306"/>
        <v/>
      </c>
      <c r="S1363" s="163" t="str">
        <f ca="1">IF(AND(C1363&lt;&gt;"",C1363&lt;&gt;OFFSET(C1363,1,0)),SUMIFS(M.1[Giá có thuế],M.1[Số ĐK],C1363),"")</f>
        <v/>
      </c>
      <c r="T1363" s="159"/>
      <c r="U1363" s="161" t="str">
        <f>IF(T1363="","",'Thông Tin Chung'!$L$3)</f>
        <v/>
      </c>
      <c r="V1363" s="163" t="str">
        <f t="shared" ca="1" si="307"/>
        <v/>
      </c>
      <c r="W1363" s="165"/>
      <c r="X1363" s="155" t="str">
        <f ca="1">IF(C1363="","",IF(OR(D1363&lt;NgayBatDau,D1363&gt;NgayKetThuc),"Ngày tháng phải nằm trong kỳ báo cáo",IF(AND(F1363&lt;&gt;"",COUNTIF(D.3[Tên nhà cung cấp],F1363)=0),"Tên NCC chưa khai báo trong DSNCC",IF(AND(G1363&lt;&gt;"",COUNTIF(D.1[Tên sản phẩm],G1363)=0),"SP này chưa khai báo trong DSSP",""))))</f>
        <v/>
      </c>
      <c r="Y1363" s="23" t="str">
        <f t="shared" ca="1" si="309"/>
        <v/>
      </c>
      <c r="Z1363" s="23" t="str">
        <f t="shared" ca="1" si="310"/>
        <v/>
      </c>
      <c r="AA1363" s="23" t="str">
        <f t="shared" ca="1" si="311"/>
        <v/>
      </c>
    </row>
    <row r="1364" spans="2:27" ht="27.75" customHeight="1" x14ac:dyDescent="0.2">
      <c r="B1364" s="7">
        <f t="shared" si="298"/>
        <v>1361</v>
      </c>
      <c r="C1364" s="7" t="str">
        <f t="shared" ca="1" si="308"/>
        <v/>
      </c>
      <c r="D1364" s="156" t="str">
        <f t="shared" ca="1" si="299"/>
        <v/>
      </c>
      <c r="E1364" s="157" t="str">
        <f t="shared" ca="1" si="300"/>
        <v/>
      </c>
      <c r="F1364" s="158" t="str">
        <f t="shared" ca="1" si="301"/>
        <v/>
      </c>
      <c r="G1364" s="159"/>
      <c r="H1364" s="159" t="str">
        <f>IF(G1364="","",INDEX(D.1[Quy cách],MATCH(G1364,D.1[Tên sản phẩm],0)))</f>
        <v/>
      </c>
      <c r="I1364" s="160" t="str">
        <f>IF(G1364="","",INDEX(D.1[ĐVT],MATCH(G1364,D.1[Tên sản phẩm],0)))</f>
        <v/>
      </c>
      <c r="J1364" s="162" t="str">
        <f>IF(G1364="","",INDEX(D.1[Đơn giá nhập
(Hàng tồn đầu kỳ)],MATCH(G1364,D.1[Tên sản phẩm],0)))</f>
        <v/>
      </c>
      <c r="K1364" s="162" t="str">
        <f t="shared" si="302"/>
        <v/>
      </c>
      <c r="L1364" s="159"/>
      <c r="M1364" s="163" t="str">
        <f t="shared" si="303"/>
        <v/>
      </c>
      <c r="N1364" s="164"/>
      <c r="O1364" s="162"/>
      <c r="P1364" s="163" t="str">
        <f t="shared" si="304"/>
        <v/>
      </c>
      <c r="Q1364" s="164" t="str">
        <f t="shared" ca="1" si="305"/>
        <v/>
      </c>
      <c r="R1364" s="163" t="str">
        <f t="shared" si="306"/>
        <v/>
      </c>
      <c r="S1364" s="163" t="str">
        <f ca="1">IF(AND(C1364&lt;&gt;"",C1364&lt;&gt;OFFSET(C1364,1,0)),SUMIFS(M.1[Giá có thuế],M.1[Số ĐK],C1364),"")</f>
        <v/>
      </c>
      <c r="T1364" s="159"/>
      <c r="U1364" s="161" t="str">
        <f>IF(T1364="","",'Thông Tin Chung'!$L$3)</f>
        <v/>
      </c>
      <c r="V1364" s="163" t="str">
        <f t="shared" ca="1" si="307"/>
        <v/>
      </c>
      <c r="W1364" s="165"/>
      <c r="X1364" s="155" t="str">
        <f ca="1">IF(C1364="","",IF(OR(D1364&lt;NgayBatDau,D1364&gt;NgayKetThuc),"Ngày tháng phải nằm trong kỳ báo cáo",IF(AND(F1364&lt;&gt;"",COUNTIF(D.3[Tên nhà cung cấp],F1364)=0),"Tên NCC chưa khai báo trong DSNCC",IF(AND(G1364&lt;&gt;"",COUNTIF(D.1[Tên sản phẩm],G1364)=0),"SP này chưa khai báo trong DSSP",""))))</f>
        <v/>
      </c>
      <c r="Y1364" s="23" t="str">
        <f t="shared" ca="1" si="309"/>
        <v/>
      </c>
      <c r="Z1364" s="23" t="str">
        <f t="shared" ca="1" si="310"/>
        <v/>
      </c>
      <c r="AA1364" s="23" t="str">
        <f t="shared" ca="1" si="311"/>
        <v/>
      </c>
    </row>
    <row r="1365" spans="2:27" ht="27.75" customHeight="1" x14ac:dyDescent="0.2">
      <c r="B1365" s="7">
        <f t="shared" si="298"/>
        <v>1362</v>
      </c>
      <c r="C1365" s="7" t="str">
        <f t="shared" ca="1" si="308"/>
        <v/>
      </c>
      <c r="D1365" s="156" t="str">
        <f t="shared" ca="1" si="299"/>
        <v/>
      </c>
      <c r="E1365" s="157" t="str">
        <f t="shared" ca="1" si="300"/>
        <v/>
      </c>
      <c r="F1365" s="158" t="str">
        <f t="shared" ca="1" si="301"/>
        <v/>
      </c>
      <c r="G1365" s="159"/>
      <c r="H1365" s="159" t="str">
        <f>IF(G1365="","",INDEX(D.1[Quy cách],MATCH(G1365,D.1[Tên sản phẩm],0)))</f>
        <v/>
      </c>
      <c r="I1365" s="160" t="str">
        <f>IF(G1365="","",INDEX(D.1[ĐVT],MATCH(G1365,D.1[Tên sản phẩm],0)))</f>
        <v/>
      </c>
      <c r="J1365" s="162" t="str">
        <f>IF(G1365="","",INDEX(D.1[Đơn giá nhập
(Hàng tồn đầu kỳ)],MATCH(G1365,D.1[Tên sản phẩm],0)))</f>
        <v/>
      </c>
      <c r="K1365" s="162" t="str">
        <f t="shared" si="302"/>
        <v/>
      </c>
      <c r="L1365" s="159"/>
      <c r="M1365" s="163" t="str">
        <f t="shared" si="303"/>
        <v/>
      </c>
      <c r="N1365" s="164"/>
      <c r="O1365" s="162"/>
      <c r="P1365" s="163" t="str">
        <f t="shared" si="304"/>
        <v/>
      </c>
      <c r="Q1365" s="164" t="str">
        <f t="shared" ca="1" si="305"/>
        <v/>
      </c>
      <c r="R1365" s="163" t="str">
        <f t="shared" si="306"/>
        <v/>
      </c>
      <c r="S1365" s="163" t="str">
        <f ca="1">IF(AND(C1365&lt;&gt;"",C1365&lt;&gt;OFFSET(C1365,1,0)),SUMIFS(M.1[Giá có thuế],M.1[Số ĐK],C1365),"")</f>
        <v/>
      </c>
      <c r="T1365" s="159"/>
      <c r="U1365" s="161" t="str">
        <f>IF(T1365="","",'Thông Tin Chung'!$L$3)</f>
        <v/>
      </c>
      <c r="V1365" s="163" t="str">
        <f t="shared" ca="1" si="307"/>
        <v/>
      </c>
      <c r="W1365" s="165"/>
      <c r="X1365" s="155" t="str">
        <f ca="1">IF(C1365="","",IF(OR(D1365&lt;NgayBatDau,D1365&gt;NgayKetThuc),"Ngày tháng phải nằm trong kỳ báo cáo",IF(AND(F1365&lt;&gt;"",COUNTIF(D.3[Tên nhà cung cấp],F1365)=0),"Tên NCC chưa khai báo trong DSNCC",IF(AND(G1365&lt;&gt;"",COUNTIF(D.1[Tên sản phẩm],G1365)=0),"SP này chưa khai báo trong DSSP",""))))</f>
        <v/>
      </c>
      <c r="Y1365" s="23" t="str">
        <f t="shared" ca="1" si="309"/>
        <v/>
      </c>
      <c r="Z1365" s="23" t="str">
        <f t="shared" ca="1" si="310"/>
        <v/>
      </c>
      <c r="AA1365" s="23" t="str">
        <f t="shared" ca="1" si="311"/>
        <v/>
      </c>
    </row>
    <row r="1366" spans="2:27" ht="27.75" customHeight="1" x14ac:dyDescent="0.2">
      <c r="B1366" s="7">
        <f t="shared" si="298"/>
        <v>1363</v>
      </c>
      <c r="C1366" s="7" t="str">
        <f t="shared" ca="1" si="308"/>
        <v/>
      </c>
      <c r="D1366" s="156" t="str">
        <f t="shared" ca="1" si="299"/>
        <v/>
      </c>
      <c r="E1366" s="157" t="str">
        <f t="shared" ca="1" si="300"/>
        <v/>
      </c>
      <c r="F1366" s="158" t="str">
        <f t="shared" ca="1" si="301"/>
        <v/>
      </c>
      <c r="G1366" s="159"/>
      <c r="H1366" s="159" t="str">
        <f>IF(G1366="","",INDEX(D.1[Quy cách],MATCH(G1366,D.1[Tên sản phẩm],0)))</f>
        <v/>
      </c>
      <c r="I1366" s="160" t="str">
        <f>IF(G1366="","",INDEX(D.1[ĐVT],MATCH(G1366,D.1[Tên sản phẩm],0)))</f>
        <v/>
      </c>
      <c r="J1366" s="162" t="str">
        <f>IF(G1366="","",INDEX(D.1[Đơn giá nhập
(Hàng tồn đầu kỳ)],MATCH(G1366,D.1[Tên sản phẩm],0)))</f>
        <v/>
      </c>
      <c r="K1366" s="162" t="str">
        <f t="shared" si="302"/>
        <v/>
      </c>
      <c r="L1366" s="159"/>
      <c r="M1366" s="163" t="str">
        <f t="shared" si="303"/>
        <v/>
      </c>
      <c r="N1366" s="164"/>
      <c r="O1366" s="162"/>
      <c r="P1366" s="163" t="str">
        <f t="shared" si="304"/>
        <v/>
      </c>
      <c r="Q1366" s="164" t="str">
        <f t="shared" ca="1" si="305"/>
        <v/>
      </c>
      <c r="R1366" s="163" t="str">
        <f t="shared" si="306"/>
        <v/>
      </c>
      <c r="S1366" s="163" t="str">
        <f ca="1">IF(AND(C1366&lt;&gt;"",C1366&lt;&gt;OFFSET(C1366,1,0)),SUMIFS(M.1[Giá có thuế],M.1[Số ĐK],C1366),"")</f>
        <v/>
      </c>
      <c r="T1366" s="159"/>
      <c r="U1366" s="161" t="str">
        <f>IF(T1366="","",'Thông Tin Chung'!$L$3)</f>
        <v/>
      </c>
      <c r="V1366" s="163" t="str">
        <f t="shared" ca="1" si="307"/>
        <v/>
      </c>
      <c r="W1366" s="165"/>
      <c r="X1366" s="155" t="str">
        <f ca="1">IF(C1366="","",IF(OR(D1366&lt;NgayBatDau,D1366&gt;NgayKetThuc),"Ngày tháng phải nằm trong kỳ báo cáo",IF(AND(F1366&lt;&gt;"",COUNTIF(D.3[Tên nhà cung cấp],F1366)=0),"Tên NCC chưa khai báo trong DSNCC",IF(AND(G1366&lt;&gt;"",COUNTIF(D.1[Tên sản phẩm],G1366)=0),"SP này chưa khai báo trong DSSP",""))))</f>
        <v/>
      </c>
      <c r="Y1366" s="23" t="str">
        <f t="shared" ca="1" si="309"/>
        <v/>
      </c>
      <c r="Z1366" s="23" t="str">
        <f t="shared" ca="1" si="310"/>
        <v/>
      </c>
      <c r="AA1366" s="23" t="str">
        <f t="shared" ca="1" si="311"/>
        <v/>
      </c>
    </row>
    <row r="1367" spans="2:27" ht="27.75" customHeight="1" x14ac:dyDescent="0.2">
      <c r="B1367" s="7">
        <f t="shared" si="298"/>
        <v>1364</v>
      </c>
      <c r="C1367" s="7" t="str">
        <f t="shared" ca="1" si="308"/>
        <v/>
      </c>
      <c r="D1367" s="156" t="str">
        <f t="shared" ca="1" si="299"/>
        <v/>
      </c>
      <c r="E1367" s="157" t="str">
        <f t="shared" ca="1" si="300"/>
        <v/>
      </c>
      <c r="F1367" s="158" t="str">
        <f t="shared" ca="1" si="301"/>
        <v/>
      </c>
      <c r="G1367" s="159"/>
      <c r="H1367" s="159" t="str">
        <f>IF(G1367="","",INDEX(D.1[Quy cách],MATCH(G1367,D.1[Tên sản phẩm],0)))</f>
        <v/>
      </c>
      <c r="I1367" s="160" t="str">
        <f>IF(G1367="","",INDEX(D.1[ĐVT],MATCH(G1367,D.1[Tên sản phẩm],0)))</f>
        <v/>
      </c>
      <c r="J1367" s="162" t="str">
        <f>IF(G1367="","",INDEX(D.1[Đơn giá nhập
(Hàng tồn đầu kỳ)],MATCH(G1367,D.1[Tên sản phẩm],0)))</f>
        <v/>
      </c>
      <c r="K1367" s="162" t="str">
        <f t="shared" si="302"/>
        <v/>
      </c>
      <c r="L1367" s="159"/>
      <c r="M1367" s="163" t="str">
        <f t="shared" si="303"/>
        <v/>
      </c>
      <c r="N1367" s="164"/>
      <c r="O1367" s="162"/>
      <c r="P1367" s="163" t="str">
        <f t="shared" si="304"/>
        <v/>
      </c>
      <c r="Q1367" s="164" t="str">
        <f t="shared" ca="1" si="305"/>
        <v/>
      </c>
      <c r="R1367" s="163" t="str">
        <f t="shared" si="306"/>
        <v/>
      </c>
      <c r="S1367" s="163" t="str">
        <f ca="1">IF(AND(C1367&lt;&gt;"",C1367&lt;&gt;OFFSET(C1367,1,0)),SUMIFS(M.1[Giá có thuế],M.1[Số ĐK],C1367),"")</f>
        <v/>
      </c>
      <c r="T1367" s="159"/>
      <c r="U1367" s="161" t="str">
        <f>IF(T1367="","",'Thông Tin Chung'!$L$3)</f>
        <v/>
      </c>
      <c r="V1367" s="163" t="str">
        <f t="shared" ca="1" si="307"/>
        <v/>
      </c>
      <c r="W1367" s="165"/>
      <c r="X1367" s="155" t="str">
        <f ca="1">IF(C1367="","",IF(OR(D1367&lt;NgayBatDau,D1367&gt;NgayKetThuc),"Ngày tháng phải nằm trong kỳ báo cáo",IF(AND(F1367&lt;&gt;"",COUNTIF(D.3[Tên nhà cung cấp],F1367)=0),"Tên NCC chưa khai báo trong DSNCC",IF(AND(G1367&lt;&gt;"",COUNTIF(D.1[Tên sản phẩm],G1367)=0),"SP này chưa khai báo trong DSSP",""))))</f>
        <v/>
      </c>
      <c r="Y1367" s="23" t="str">
        <f t="shared" ca="1" si="309"/>
        <v/>
      </c>
      <c r="Z1367" s="23" t="str">
        <f t="shared" ca="1" si="310"/>
        <v/>
      </c>
      <c r="AA1367" s="23" t="str">
        <f t="shared" ca="1" si="311"/>
        <v/>
      </c>
    </row>
    <row r="1368" spans="2:27" ht="27.75" customHeight="1" x14ac:dyDescent="0.2">
      <c r="B1368" s="7">
        <f t="shared" si="298"/>
        <v>1365</v>
      </c>
      <c r="C1368" s="7" t="str">
        <f t="shared" ca="1" si="308"/>
        <v/>
      </c>
      <c r="D1368" s="156" t="str">
        <f t="shared" ca="1" si="299"/>
        <v/>
      </c>
      <c r="E1368" s="157" t="str">
        <f t="shared" ca="1" si="300"/>
        <v/>
      </c>
      <c r="F1368" s="158" t="str">
        <f t="shared" ca="1" si="301"/>
        <v/>
      </c>
      <c r="G1368" s="159"/>
      <c r="H1368" s="159" t="str">
        <f>IF(G1368="","",INDEX(D.1[Quy cách],MATCH(G1368,D.1[Tên sản phẩm],0)))</f>
        <v/>
      </c>
      <c r="I1368" s="160" t="str">
        <f>IF(G1368="","",INDEX(D.1[ĐVT],MATCH(G1368,D.1[Tên sản phẩm],0)))</f>
        <v/>
      </c>
      <c r="J1368" s="162" t="str">
        <f>IF(G1368="","",INDEX(D.1[Đơn giá nhập
(Hàng tồn đầu kỳ)],MATCH(G1368,D.1[Tên sản phẩm],0)))</f>
        <v/>
      </c>
      <c r="K1368" s="162" t="str">
        <f t="shared" si="302"/>
        <v/>
      </c>
      <c r="L1368" s="159"/>
      <c r="M1368" s="163" t="str">
        <f t="shared" si="303"/>
        <v/>
      </c>
      <c r="N1368" s="164"/>
      <c r="O1368" s="162"/>
      <c r="P1368" s="163" t="str">
        <f t="shared" si="304"/>
        <v/>
      </c>
      <c r="Q1368" s="164" t="str">
        <f t="shared" ca="1" si="305"/>
        <v/>
      </c>
      <c r="R1368" s="163" t="str">
        <f t="shared" si="306"/>
        <v/>
      </c>
      <c r="S1368" s="163" t="str">
        <f ca="1">IF(AND(C1368&lt;&gt;"",C1368&lt;&gt;OFFSET(C1368,1,0)),SUMIFS(M.1[Giá có thuế],M.1[Số ĐK],C1368),"")</f>
        <v/>
      </c>
      <c r="T1368" s="159"/>
      <c r="U1368" s="161" t="str">
        <f>IF(T1368="","",'Thông Tin Chung'!$L$3)</f>
        <v/>
      </c>
      <c r="V1368" s="163" t="str">
        <f t="shared" ca="1" si="307"/>
        <v/>
      </c>
      <c r="W1368" s="165"/>
      <c r="X1368" s="155" t="str">
        <f ca="1">IF(C1368="","",IF(OR(D1368&lt;NgayBatDau,D1368&gt;NgayKetThuc),"Ngày tháng phải nằm trong kỳ báo cáo",IF(AND(F1368&lt;&gt;"",COUNTIF(D.3[Tên nhà cung cấp],F1368)=0),"Tên NCC chưa khai báo trong DSNCC",IF(AND(G1368&lt;&gt;"",COUNTIF(D.1[Tên sản phẩm],G1368)=0),"SP này chưa khai báo trong DSSP",""))))</f>
        <v/>
      </c>
      <c r="Y1368" s="23" t="str">
        <f t="shared" ca="1" si="309"/>
        <v/>
      </c>
      <c r="Z1368" s="23" t="str">
        <f t="shared" ca="1" si="310"/>
        <v/>
      </c>
      <c r="AA1368" s="23" t="str">
        <f t="shared" ca="1" si="311"/>
        <v/>
      </c>
    </row>
    <row r="1369" spans="2:27" ht="27.75" customHeight="1" x14ac:dyDescent="0.2">
      <c r="B1369" s="7">
        <f t="shared" si="298"/>
        <v>1366</v>
      </c>
      <c r="C1369" s="7" t="str">
        <f t="shared" ca="1" si="308"/>
        <v/>
      </c>
      <c r="D1369" s="156" t="str">
        <f t="shared" ca="1" si="299"/>
        <v/>
      </c>
      <c r="E1369" s="157" t="str">
        <f t="shared" ca="1" si="300"/>
        <v/>
      </c>
      <c r="F1369" s="158" t="str">
        <f t="shared" ca="1" si="301"/>
        <v/>
      </c>
      <c r="G1369" s="159"/>
      <c r="H1369" s="159" t="str">
        <f>IF(G1369="","",INDEX(D.1[Quy cách],MATCH(G1369,D.1[Tên sản phẩm],0)))</f>
        <v/>
      </c>
      <c r="I1369" s="160" t="str">
        <f>IF(G1369="","",INDEX(D.1[ĐVT],MATCH(G1369,D.1[Tên sản phẩm],0)))</f>
        <v/>
      </c>
      <c r="J1369" s="162" t="str">
        <f>IF(G1369="","",INDEX(D.1[Đơn giá nhập
(Hàng tồn đầu kỳ)],MATCH(G1369,D.1[Tên sản phẩm],0)))</f>
        <v/>
      </c>
      <c r="K1369" s="162" t="str">
        <f t="shared" si="302"/>
        <v/>
      </c>
      <c r="L1369" s="159"/>
      <c r="M1369" s="163" t="str">
        <f t="shared" si="303"/>
        <v/>
      </c>
      <c r="N1369" s="164"/>
      <c r="O1369" s="162"/>
      <c r="P1369" s="163" t="str">
        <f t="shared" si="304"/>
        <v/>
      </c>
      <c r="Q1369" s="164" t="str">
        <f t="shared" ca="1" si="305"/>
        <v/>
      </c>
      <c r="R1369" s="163" t="str">
        <f t="shared" si="306"/>
        <v/>
      </c>
      <c r="S1369" s="163" t="str">
        <f ca="1">IF(AND(C1369&lt;&gt;"",C1369&lt;&gt;OFFSET(C1369,1,0)),SUMIFS(M.1[Giá có thuế],M.1[Số ĐK],C1369),"")</f>
        <v/>
      </c>
      <c r="T1369" s="159"/>
      <c r="U1369" s="161" t="str">
        <f>IF(T1369="","",'Thông Tin Chung'!$L$3)</f>
        <v/>
      </c>
      <c r="V1369" s="163" t="str">
        <f t="shared" ca="1" si="307"/>
        <v/>
      </c>
      <c r="W1369" s="165"/>
      <c r="X1369" s="155" t="str">
        <f ca="1">IF(C1369="","",IF(OR(D1369&lt;NgayBatDau,D1369&gt;NgayKetThuc),"Ngày tháng phải nằm trong kỳ báo cáo",IF(AND(F1369&lt;&gt;"",COUNTIF(D.3[Tên nhà cung cấp],F1369)=0),"Tên NCC chưa khai báo trong DSNCC",IF(AND(G1369&lt;&gt;"",COUNTIF(D.1[Tên sản phẩm],G1369)=0),"SP này chưa khai báo trong DSSP",""))))</f>
        <v/>
      </c>
      <c r="Y1369" s="23" t="str">
        <f t="shared" ca="1" si="309"/>
        <v/>
      </c>
      <c r="Z1369" s="23" t="str">
        <f t="shared" ca="1" si="310"/>
        <v/>
      </c>
      <c r="AA1369" s="23" t="str">
        <f t="shared" ca="1" si="311"/>
        <v/>
      </c>
    </row>
    <row r="1370" spans="2:27" ht="27.75" customHeight="1" x14ac:dyDescent="0.2">
      <c r="B1370" s="7">
        <f t="shared" si="298"/>
        <v>1367</v>
      </c>
      <c r="C1370" s="7" t="str">
        <f t="shared" ca="1" si="308"/>
        <v/>
      </c>
      <c r="D1370" s="156" t="str">
        <f t="shared" ca="1" si="299"/>
        <v/>
      </c>
      <c r="E1370" s="157" t="str">
        <f t="shared" ca="1" si="300"/>
        <v/>
      </c>
      <c r="F1370" s="158" t="str">
        <f t="shared" ca="1" si="301"/>
        <v/>
      </c>
      <c r="G1370" s="159"/>
      <c r="H1370" s="159" t="str">
        <f>IF(G1370="","",INDEX(D.1[Quy cách],MATCH(G1370,D.1[Tên sản phẩm],0)))</f>
        <v/>
      </c>
      <c r="I1370" s="160" t="str">
        <f>IF(G1370="","",INDEX(D.1[ĐVT],MATCH(G1370,D.1[Tên sản phẩm],0)))</f>
        <v/>
      </c>
      <c r="J1370" s="162" t="str">
        <f>IF(G1370="","",INDEX(D.1[Đơn giá nhập
(Hàng tồn đầu kỳ)],MATCH(G1370,D.1[Tên sản phẩm],0)))</f>
        <v/>
      </c>
      <c r="K1370" s="162" t="str">
        <f t="shared" si="302"/>
        <v/>
      </c>
      <c r="L1370" s="159"/>
      <c r="M1370" s="163" t="str">
        <f t="shared" si="303"/>
        <v/>
      </c>
      <c r="N1370" s="164"/>
      <c r="O1370" s="162"/>
      <c r="P1370" s="163" t="str">
        <f t="shared" si="304"/>
        <v/>
      </c>
      <c r="Q1370" s="164" t="str">
        <f t="shared" ca="1" si="305"/>
        <v/>
      </c>
      <c r="R1370" s="163" t="str">
        <f t="shared" si="306"/>
        <v/>
      </c>
      <c r="S1370" s="163" t="str">
        <f ca="1">IF(AND(C1370&lt;&gt;"",C1370&lt;&gt;OFFSET(C1370,1,0)),SUMIFS(M.1[Giá có thuế],M.1[Số ĐK],C1370),"")</f>
        <v/>
      </c>
      <c r="T1370" s="159"/>
      <c r="U1370" s="161" t="str">
        <f>IF(T1370="","",'Thông Tin Chung'!$L$3)</f>
        <v/>
      </c>
      <c r="V1370" s="163" t="str">
        <f t="shared" ca="1" si="307"/>
        <v/>
      </c>
      <c r="W1370" s="165"/>
      <c r="X1370" s="155" t="str">
        <f ca="1">IF(C1370="","",IF(OR(D1370&lt;NgayBatDau,D1370&gt;NgayKetThuc),"Ngày tháng phải nằm trong kỳ báo cáo",IF(AND(F1370&lt;&gt;"",COUNTIF(D.3[Tên nhà cung cấp],F1370)=0),"Tên NCC chưa khai báo trong DSNCC",IF(AND(G1370&lt;&gt;"",COUNTIF(D.1[Tên sản phẩm],G1370)=0),"SP này chưa khai báo trong DSSP",""))))</f>
        <v/>
      </c>
      <c r="Y1370" s="23" t="str">
        <f t="shared" ca="1" si="309"/>
        <v/>
      </c>
      <c r="Z1370" s="23" t="str">
        <f t="shared" ca="1" si="310"/>
        <v/>
      </c>
      <c r="AA1370" s="23" t="str">
        <f t="shared" ca="1" si="311"/>
        <v/>
      </c>
    </row>
    <row r="1371" spans="2:27" ht="27.75" customHeight="1" x14ac:dyDescent="0.2">
      <c r="B1371" s="7">
        <f t="shared" si="298"/>
        <v>1368</v>
      </c>
      <c r="C1371" s="7" t="str">
        <f t="shared" ca="1" si="308"/>
        <v/>
      </c>
      <c r="D1371" s="156" t="str">
        <f t="shared" ca="1" si="299"/>
        <v/>
      </c>
      <c r="E1371" s="157" t="str">
        <f t="shared" ca="1" si="300"/>
        <v/>
      </c>
      <c r="F1371" s="158" t="str">
        <f t="shared" ca="1" si="301"/>
        <v/>
      </c>
      <c r="G1371" s="159"/>
      <c r="H1371" s="159" t="str">
        <f>IF(G1371="","",INDEX(D.1[Quy cách],MATCH(G1371,D.1[Tên sản phẩm],0)))</f>
        <v/>
      </c>
      <c r="I1371" s="160" t="str">
        <f>IF(G1371="","",INDEX(D.1[ĐVT],MATCH(G1371,D.1[Tên sản phẩm],0)))</f>
        <v/>
      </c>
      <c r="J1371" s="162" t="str">
        <f>IF(G1371="","",INDEX(D.1[Đơn giá nhập
(Hàng tồn đầu kỳ)],MATCH(G1371,D.1[Tên sản phẩm],0)))</f>
        <v/>
      </c>
      <c r="K1371" s="162" t="str">
        <f t="shared" si="302"/>
        <v/>
      </c>
      <c r="L1371" s="159"/>
      <c r="M1371" s="163" t="str">
        <f t="shared" si="303"/>
        <v/>
      </c>
      <c r="N1371" s="164"/>
      <c r="O1371" s="162"/>
      <c r="P1371" s="163" t="str">
        <f t="shared" si="304"/>
        <v/>
      </c>
      <c r="Q1371" s="164" t="str">
        <f t="shared" ca="1" si="305"/>
        <v/>
      </c>
      <c r="R1371" s="163" t="str">
        <f t="shared" si="306"/>
        <v/>
      </c>
      <c r="S1371" s="163" t="str">
        <f ca="1">IF(AND(C1371&lt;&gt;"",C1371&lt;&gt;OFFSET(C1371,1,0)),SUMIFS(M.1[Giá có thuế],M.1[Số ĐK],C1371),"")</f>
        <v/>
      </c>
      <c r="T1371" s="159"/>
      <c r="U1371" s="161" t="str">
        <f>IF(T1371="","",'Thông Tin Chung'!$L$3)</f>
        <v/>
      </c>
      <c r="V1371" s="163" t="str">
        <f t="shared" ca="1" si="307"/>
        <v/>
      </c>
      <c r="W1371" s="165"/>
      <c r="X1371" s="155" t="str">
        <f ca="1">IF(C1371="","",IF(OR(D1371&lt;NgayBatDau,D1371&gt;NgayKetThuc),"Ngày tháng phải nằm trong kỳ báo cáo",IF(AND(F1371&lt;&gt;"",COUNTIF(D.3[Tên nhà cung cấp],F1371)=0),"Tên NCC chưa khai báo trong DSNCC",IF(AND(G1371&lt;&gt;"",COUNTIF(D.1[Tên sản phẩm],G1371)=0),"SP này chưa khai báo trong DSSP",""))))</f>
        <v/>
      </c>
      <c r="Y1371" s="23" t="str">
        <f t="shared" ca="1" si="309"/>
        <v/>
      </c>
      <c r="Z1371" s="23" t="str">
        <f t="shared" ca="1" si="310"/>
        <v/>
      </c>
      <c r="AA1371" s="23" t="str">
        <f t="shared" ca="1" si="311"/>
        <v/>
      </c>
    </row>
    <row r="1372" spans="2:27" ht="27.75" customHeight="1" x14ac:dyDescent="0.2">
      <c r="B1372" s="7">
        <f t="shared" si="298"/>
        <v>1369</v>
      </c>
      <c r="C1372" s="7" t="str">
        <f t="shared" ca="1" si="308"/>
        <v/>
      </c>
      <c r="D1372" s="156" t="str">
        <f t="shared" ca="1" si="299"/>
        <v/>
      </c>
      <c r="E1372" s="157" t="str">
        <f t="shared" ca="1" si="300"/>
        <v/>
      </c>
      <c r="F1372" s="158" t="str">
        <f t="shared" ca="1" si="301"/>
        <v/>
      </c>
      <c r="G1372" s="159"/>
      <c r="H1372" s="159" t="str">
        <f>IF(G1372="","",INDEX(D.1[Quy cách],MATCH(G1372,D.1[Tên sản phẩm],0)))</f>
        <v/>
      </c>
      <c r="I1372" s="160" t="str">
        <f>IF(G1372="","",INDEX(D.1[ĐVT],MATCH(G1372,D.1[Tên sản phẩm],0)))</f>
        <v/>
      </c>
      <c r="J1372" s="162" t="str">
        <f>IF(G1372="","",INDEX(D.1[Đơn giá nhập
(Hàng tồn đầu kỳ)],MATCH(G1372,D.1[Tên sản phẩm],0)))</f>
        <v/>
      </c>
      <c r="K1372" s="162" t="str">
        <f t="shared" si="302"/>
        <v/>
      </c>
      <c r="L1372" s="159"/>
      <c r="M1372" s="163" t="str">
        <f t="shared" si="303"/>
        <v/>
      </c>
      <c r="N1372" s="164"/>
      <c r="O1372" s="162"/>
      <c r="P1372" s="163" t="str">
        <f t="shared" si="304"/>
        <v/>
      </c>
      <c r="Q1372" s="164" t="str">
        <f t="shared" ca="1" si="305"/>
        <v/>
      </c>
      <c r="R1372" s="163" t="str">
        <f t="shared" si="306"/>
        <v/>
      </c>
      <c r="S1372" s="163" t="str">
        <f ca="1">IF(AND(C1372&lt;&gt;"",C1372&lt;&gt;OFFSET(C1372,1,0)),SUMIFS(M.1[Giá có thuế],M.1[Số ĐK],C1372),"")</f>
        <v/>
      </c>
      <c r="T1372" s="159"/>
      <c r="U1372" s="161" t="str">
        <f>IF(T1372="","",'Thông Tin Chung'!$L$3)</f>
        <v/>
      </c>
      <c r="V1372" s="163" t="str">
        <f t="shared" ca="1" si="307"/>
        <v/>
      </c>
      <c r="W1372" s="165"/>
      <c r="X1372" s="155" t="str">
        <f ca="1">IF(C1372="","",IF(OR(D1372&lt;NgayBatDau,D1372&gt;NgayKetThuc),"Ngày tháng phải nằm trong kỳ báo cáo",IF(AND(F1372&lt;&gt;"",COUNTIF(D.3[Tên nhà cung cấp],F1372)=0),"Tên NCC chưa khai báo trong DSNCC",IF(AND(G1372&lt;&gt;"",COUNTIF(D.1[Tên sản phẩm],G1372)=0),"SP này chưa khai báo trong DSSP",""))))</f>
        <v/>
      </c>
      <c r="Y1372" s="23" t="str">
        <f t="shared" ca="1" si="309"/>
        <v/>
      </c>
      <c r="Z1372" s="23" t="str">
        <f t="shared" ca="1" si="310"/>
        <v/>
      </c>
      <c r="AA1372" s="23" t="str">
        <f t="shared" ca="1" si="311"/>
        <v/>
      </c>
    </row>
    <row r="1373" spans="2:27" ht="27.75" customHeight="1" x14ac:dyDescent="0.2">
      <c r="B1373" s="7">
        <f t="shared" si="298"/>
        <v>1370</v>
      </c>
      <c r="C1373" s="7" t="str">
        <f t="shared" ca="1" si="308"/>
        <v/>
      </c>
      <c r="D1373" s="156" t="str">
        <f t="shared" ca="1" si="299"/>
        <v/>
      </c>
      <c r="E1373" s="157" t="str">
        <f t="shared" ca="1" si="300"/>
        <v/>
      </c>
      <c r="F1373" s="158" t="str">
        <f t="shared" ca="1" si="301"/>
        <v/>
      </c>
      <c r="G1373" s="159"/>
      <c r="H1373" s="159" t="str">
        <f>IF(G1373="","",INDEX(D.1[Quy cách],MATCH(G1373,D.1[Tên sản phẩm],0)))</f>
        <v/>
      </c>
      <c r="I1373" s="160" t="str">
        <f>IF(G1373="","",INDEX(D.1[ĐVT],MATCH(G1373,D.1[Tên sản phẩm],0)))</f>
        <v/>
      </c>
      <c r="J1373" s="162" t="str">
        <f>IF(G1373="","",INDEX(D.1[Đơn giá nhập
(Hàng tồn đầu kỳ)],MATCH(G1373,D.1[Tên sản phẩm],0)))</f>
        <v/>
      </c>
      <c r="K1373" s="162" t="str">
        <f t="shared" si="302"/>
        <v/>
      </c>
      <c r="L1373" s="159"/>
      <c r="M1373" s="163" t="str">
        <f t="shared" si="303"/>
        <v/>
      </c>
      <c r="N1373" s="164"/>
      <c r="O1373" s="162"/>
      <c r="P1373" s="163" t="str">
        <f t="shared" si="304"/>
        <v/>
      </c>
      <c r="Q1373" s="164" t="str">
        <f t="shared" ca="1" si="305"/>
        <v/>
      </c>
      <c r="R1373" s="163" t="str">
        <f t="shared" si="306"/>
        <v/>
      </c>
      <c r="S1373" s="163" t="str">
        <f ca="1">IF(AND(C1373&lt;&gt;"",C1373&lt;&gt;OFFSET(C1373,1,0)),SUMIFS(M.1[Giá có thuế],M.1[Số ĐK],C1373),"")</f>
        <v/>
      </c>
      <c r="T1373" s="159"/>
      <c r="U1373" s="161" t="str">
        <f>IF(T1373="","",'Thông Tin Chung'!$L$3)</f>
        <v/>
      </c>
      <c r="V1373" s="163" t="str">
        <f t="shared" ca="1" si="307"/>
        <v/>
      </c>
      <c r="W1373" s="165"/>
      <c r="X1373" s="155" t="str">
        <f ca="1">IF(C1373="","",IF(OR(D1373&lt;NgayBatDau,D1373&gt;NgayKetThuc),"Ngày tháng phải nằm trong kỳ báo cáo",IF(AND(F1373&lt;&gt;"",COUNTIF(D.3[Tên nhà cung cấp],F1373)=0),"Tên NCC chưa khai báo trong DSNCC",IF(AND(G1373&lt;&gt;"",COUNTIF(D.1[Tên sản phẩm],G1373)=0),"SP này chưa khai báo trong DSSP",""))))</f>
        <v/>
      </c>
      <c r="Y1373" s="23" t="str">
        <f t="shared" ca="1" si="309"/>
        <v/>
      </c>
      <c r="Z1373" s="23" t="str">
        <f t="shared" ca="1" si="310"/>
        <v/>
      </c>
      <c r="AA1373" s="23" t="str">
        <f t="shared" ca="1" si="311"/>
        <v/>
      </c>
    </row>
    <row r="1374" spans="2:27" ht="27.75" customHeight="1" x14ac:dyDescent="0.2">
      <c r="B1374" s="7">
        <f t="shared" si="298"/>
        <v>1371</v>
      </c>
      <c r="C1374" s="7" t="str">
        <f t="shared" ca="1" si="308"/>
        <v/>
      </c>
      <c r="D1374" s="156" t="str">
        <f t="shared" ca="1" si="299"/>
        <v/>
      </c>
      <c r="E1374" s="157" t="str">
        <f t="shared" ca="1" si="300"/>
        <v/>
      </c>
      <c r="F1374" s="158" t="str">
        <f t="shared" ca="1" si="301"/>
        <v/>
      </c>
      <c r="G1374" s="159"/>
      <c r="H1374" s="159" t="str">
        <f>IF(G1374="","",INDEX(D.1[Quy cách],MATCH(G1374,D.1[Tên sản phẩm],0)))</f>
        <v/>
      </c>
      <c r="I1374" s="160" t="str">
        <f>IF(G1374="","",INDEX(D.1[ĐVT],MATCH(G1374,D.1[Tên sản phẩm],0)))</f>
        <v/>
      </c>
      <c r="J1374" s="162" t="str">
        <f>IF(G1374="","",INDEX(D.1[Đơn giá nhập
(Hàng tồn đầu kỳ)],MATCH(G1374,D.1[Tên sản phẩm],0)))</f>
        <v/>
      </c>
      <c r="K1374" s="162" t="str">
        <f t="shared" si="302"/>
        <v/>
      </c>
      <c r="L1374" s="159"/>
      <c r="M1374" s="163" t="str">
        <f t="shared" si="303"/>
        <v/>
      </c>
      <c r="N1374" s="164"/>
      <c r="O1374" s="162"/>
      <c r="P1374" s="163" t="str">
        <f t="shared" si="304"/>
        <v/>
      </c>
      <c r="Q1374" s="164" t="str">
        <f t="shared" ca="1" si="305"/>
        <v/>
      </c>
      <c r="R1374" s="163" t="str">
        <f t="shared" si="306"/>
        <v/>
      </c>
      <c r="S1374" s="163" t="str">
        <f ca="1">IF(AND(C1374&lt;&gt;"",C1374&lt;&gt;OFFSET(C1374,1,0)),SUMIFS(M.1[Giá có thuế],M.1[Số ĐK],C1374),"")</f>
        <v/>
      </c>
      <c r="T1374" s="159"/>
      <c r="U1374" s="161" t="str">
        <f>IF(T1374="","",'Thông Tin Chung'!$L$3)</f>
        <v/>
      </c>
      <c r="V1374" s="163" t="str">
        <f t="shared" ca="1" si="307"/>
        <v/>
      </c>
      <c r="W1374" s="165"/>
      <c r="X1374" s="155" t="str">
        <f ca="1">IF(C1374="","",IF(OR(D1374&lt;NgayBatDau,D1374&gt;NgayKetThuc),"Ngày tháng phải nằm trong kỳ báo cáo",IF(AND(F1374&lt;&gt;"",COUNTIF(D.3[Tên nhà cung cấp],F1374)=0),"Tên NCC chưa khai báo trong DSNCC",IF(AND(G1374&lt;&gt;"",COUNTIF(D.1[Tên sản phẩm],G1374)=0),"SP này chưa khai báo trong DSSP",""))))</f>
        <v/>
      </c>
      <c r="Y1374" s="23" t="str">
        <f t="shared" ca="1" si="309"/>
        <v/>
      </c>
      <c r="Z1374" s="23" t="str">
        <f t="shared" ca="1" si="310"/>
        <v/>
      </c>
      <c r="AA1374" s="23" t="str">
        <f t="shared" ca="1" si="311"/>
        <v/>
      </c>
    </row>
    <row r="1375" spans="2:27" ht="27.75" customHeight="1" x14ac:dyDescent="0.2">
      <c r="B1375" s="7">
        <f t="shared" si="298"/>
        <v>1372</v>
      </c>
      <c r="C1375" s="7" t="str">
        <f t="shared" ca="1" si="308"/>
        <v/>
      </c>
      <c r="D1375" s="156" t="str">
        <f t="shared" ca="1" si="299"/>
        <v/>
      </c>
      <c r="E1375" s="157" t="str">
        <f t="shared" ca="1" si="300"/>
        <v/>
      </c>
      <c r="F1375" s="158" t="str">
        <f t="shared" ca="1" si="301"/>
        <v/>
      </c>
      <c r="G1375" s="159"/>
      <c r="H1375" s="159" t="str">
        <f>IF(G1375="","",INDEX(D.1[Quy cách],MATCH(G1375,D.1[Tên sản phẩm],0)))</f>
        <v/>
      </c>
      <c r="I1375" s="160" t="str">
        <f>IF(G1375="","",INDEX(D.1[ĐVT],MATCH(G1375,D.1[Tên sản phẩm],0)))</f>
        <v/>
      </c>
      <c r="J1375" s="162" t="str">
        <f>IF(G1375="","",INDEX(D.1[Đơn giá nhập
(Hàng tồn đầu kỳ)],MATCH(G1375,D.1[Tên sản phẩm],0)))</f>
        <v/>
      </c>
      <c r="K1375" s="162" t="str">
        <f t="shared" si="302"/>
        <v/>
      </c>
      <c r="L1375" s="159"/>
      <c r="M1375" s="163" t="str">
        <f t="shared" si="303"/>
        <v/>
      </c>
      <c r="N1375" s="164"/>
      <c r="O1375" s="162"/>
      <c r="P1375" s="163" t="str">
        <f t="shared" si="304"/>
        <v/>
      </c>
      <c r="Q1375" s="164" t="str">
        <f t="shared" ca="1" si="305"/>
        <v/>
      </c>
      <c r="R1375" s="163" t="str">
        <f t="shared" si="306"/>
        <v/>
      </c>
      <c r="S1375" s="163" t="str">
        <f ca="1">IF(AND(C1375&lt;&gt;"",C1375&lt;&gt;OFFSET(C1375,1,0)),SUMIFS(M.1[Giá có thuế],M.1[Số ĐK],C1375),"")</f>
        <v/>
      </c>
      <c r="T1375" s="159"/>
      <c r="U1375" s="161" t="str">
        <f>IF(T1375="","",'Thông Tin Chung'!$L$3)</f>
        <v/>
      </c>
      <c r="V1375" s="163" t="str">
        <f t="shared" ca="1" si="307"/>
        <v/>
      </c>
      <c r="W1375" s="165"/>
      <c r="X1375" s="155" t="str">
        <f ca="1">IF(C1375="","",IF(OR(D1375&lt;NgayBatDau,D1375&gt;NgayKetThuc),"Ngày tháng phải nằm trong kỳ báo cáo",IF(AND(F1375&lt;&gt;"",COUNTIF(D.3[Tên nhà cung cấp],F1375)=0),"Tên NCC chưa khai báo trong DSNCC",IF(AND(G1375&lt;&gt;"",COUNTIF(D.1[Tên sản phẩm],G1375)=0),"SP này chưa khai báo trong DSSP",""))))</f>
        <v/>
      </c>
      <c r="Y1375" s="23" t="str">
        <f t="shared" ca="1" si="309"/>
        <v/>
      </c>
      <c r="Z1375" s="23" t="str">
        <f t="shared" ca="1" si="310"/>
        <v/>
      </c>
      <c r="AA1375" s="23" t="str">
        <f t="shared" ca="1" si="311"/>
        <v/>
      </c>
    </row>
    <row r="1376" spans="2:27" ht="27.75" customHeight="1" x14ac:dyDescent="0.2">
      <c r="B1376" s="7">
        <f t="shared" si="298"/>
        <v>1373</v>
      </c>
      <c r="C1376" s="7" t="str">
        <f t="shared" ca="1" si="308"/>
        <v/>
      </c>
      <c r="D1376" s="156" t="str">
        <f t="shared" ca="1" si="299"/>
        <v/>
      </c>
      <c r="E1376" s="157" t="str">
        <f t="shared" ca="1" si="300"/>
        <v/>
      </c>
      <c r="F1376" s="158" t="str">
        <f t="shared" ca="1" si="301"/>
        <v/>
      </c>
      <c r="G1376" s="159"/>
      <c r="H1376" s="159" t="str">
        <f>IF(G1376="","",INDEX(D.1[Quy cách],MATCH(G1376,D.1[Tên sản phẩm],0)))</f>
        <v/>
      </c>
      <c r="I1376" s="160" t="str">
        <f>IF(G1376="","",INDEX(D.1[ĐVT],MATCH(G1376,D.1[Tên sản phẩm],0)))</f>
        <v/>
      </c>
      <c r="J1376" s="162" t="str">
        <f>IF(G1376="","",INDEX(D.1[Đơn giá nhập
(Hàng tồn đầu kỳ)],MATCH(G1376,D.1[Tên sản phẩm],0)))</f>
        <v/>
      </c>
      <c r="K1376" s="162" t="str">
        <f t="shared" si="302"/>
        <v/>
      </c>
      <c r="L1376" s="159"/>
      <c r="M1376" s="163" t="str">
        <f t="shared" si="303"/>
        <v/>
      </c>
      <c r="N1376" s="164"/>
      <c r="O1376" s="162"/>
      <c r="P1376" s="163" t="str">
        <f t="shared" si="304"/>
        <v/>
      </c>
      <c r="Q1376" s="164" t="str">
        <f t="shared" ca="1" si="305"/>
        <v/>
      </c>
      <c r="R1376" s="163" t="str">
        <f t="shared" si="306"/>
        <v/>
      </c>
      <c r="S1376" s="163" t="str">
        <f ca="1">IF(AND(C1376&lt;&gt;"",C1376&lt;&gt;OFFSET(C1376,1,0)),SUMIFS(M.1[Giá có thuế],M.1[Số ĐK],C1376),"")</f>
        <v/>
      </c>
      <c r="T1376" s="159"/>
      <c r="U1376" s="161" t="str">
        <f>IF(T1376="","",'Thông Tin Chung'!$L$3)</f>
        <v/>
      </c>
      <c r="V1376" s="163" t="str">
        <f t="shared" ca="1" si="307"/>
        <v/>
      </c>
      <c r="W1376" s="165"/>
      <c r="X1376" s="155" t="str">
        <f ca="1">IF(C1376="","",IF(OR(D1376&lt;NgayBatDau,D1376&gt;NgayKetThuc),"Ngày tháng phải nằm trong kỳ báo cáo",IF(AND(F1376&lt;&gt;"",COUNTIF(D.3[Tên nhà cung cấp],F1376)=0),"Tên NCC chưa khai báo trong DSNCC",IF(AND(G1376&lt;&gt;"",COUNTIF(D.1[Tên sản phẩm],G1376)=0),"SP này chưa khai báo trong DSSP",""))))</f>
        <v/>
      </c>
      <c r="Y1376" s="23" t="str">
        <f t="shared" ca="1" si="309"/>
        <v/>
      </c>
      <c r="Z1376" s="23" t="str">
        <f t="shared" ca="1" si="310"/>
        <v/>
      </c>
      <c r="AA1376" s="23" t="str">
        <f t="shared" ca="1" si="311"/>
        <v/>
      </c>
    </row>
    <row r="1377" spans="2:27" ht="27.75" customHeight="1" x14ac:dyDescent="0.2">
      <c r="B1377" s="7">
        <f t="shared" si="298"/>
        <v>1374</v>
      </c>
      <c r="C1377" s="7" t="str">
        <f t="shared" ca="1" si="308"/>
        <v/>
      </c>
      <c r="D1377" s="156" t="str">
        <f t="shared" ca="1" si="299"/>
        <v/>
      </c>
      <c r="E1377" s="157" t="str">
        <f t="shared" ca="1" si="300"/>
        <v/>
      </c>
      <c r="F1377" s="158" t="str">
        <f t="shared" ca="1" si="301"/>
        <v/>
      </c>
      <c r="G1377" s="159"/>
      <c r="H1377" s="159" t="str">
        <f>IF(G1377="","",INDEX(D.1[Quy cách],MATCH(G1377,D.1[Tên sản phẩm],0)))</f>
        <v/>
      </c>
      <c r="I1377" s="160" t="str">
        <f>IF(G1377="","",INDEX(D.1[ĐVT],MATCH(G1377,D.1[Tên sản phẩm],0)))</f>
        <v/>
      </c>
      <c r="J1377" s="162" t="str">
        <f>IF(G1377="","",INDEX(D.1[Đơn giá nhập
(Hàng tồn đầu kỳ)],MATCH(G1377,D.1[Tên sản phẩm],0)))</f>
        <v/>
      </c>
      <c r="K1377" s="162" t="str">
        <f t="shared" si="302"/>
        <v/>
      </c>
      <c r="L1377" s="159"/>
      <c r="M1377" s="163" t="str">
        <f t="shared" si="303"/>
        <v/>
      </c>
      <c r="N1377" s="164"/>
      <c r="O1377" s="162"/>
      <c r="P1377" s="163" t="str">
        <f t="shared" si="304"/>
        <v/>
      </c>
      <c r="Q1377" s="164" t="str">
        <f t="shared" ca="1" si="305"/>
        <v/>
      </c>
      <c r="R1377" s="163" t="str">
        <f t="shared" si="306"/>
        <v/>
      </c>
      <c r="S1377" s="163" t="str">
        <f ca="1">IF(AND(C1377&lt;&gt;"",C1377&lt;&gt;OFFSET(C1377,1,0)),SUMIFS(M.1[Giá có thuế],M.1[Số ĐK],C1377),"")</f>
        <v/>
      </c>
      <c r="T1377" s="159"/>
      <c r="U1377" s="161" t="str">
        <f>IF(T1377="","",'Thông Tin Chung'!$L$3)</f>
        <v/>
      </c>
      <c r="V1377" s="163" t="str">
        <f t="shared" ca="1" si="307"/>
        <v/>
      </c>
      <c r="W1377" s="165"/>
      <c r="X1377" s="155" t="str">
        <f ca="1">IF(C1377="","",IF(OR(D1377&lt;NgayBatDau,D1377&gt;NgayKetThuc),"Ngày tháng phải nằm trong kỳ báo cáo",IF(AND(F1377&lt;&gt;"",COUNTIF(D.3[Tên nhà cung cấp],F1377)=0),"Tên NCC chưa khai báo trong DSNCC",IF(AND(G1377&lt;&gt;"",COUNTIF(D.1[Tên sản phẩm],G1377)=0),"SP này chưa khai báo trong DSSP",""))))</f>
        <v/>
      </c>
      <c r="Y1377" s="23" t="str">
        <f t="shared" ca="1" si="309"/>
        <v/>
      </c>
      <c r="Z1377" s="23" t="str">
        <f t="shared" ca="1" si="310"/>
        <v/>
      </c>
      <c r="AA1377" s="23" t="str">
        <f t="shared" ca="1" si="311"/>
        <v/>
      </c>
    </row>
    <row r="1378" spans="2:27" ht="27.75" customHeight="1" x14ac:dyDescent="0.2">
      <c r="B1378" s="7">
        <f t="shared" si="298"/>
        <v>1375</v>
      </c>
      <c r="C1378" s="7" t="str">
        <f t="shared" ca="1" si="308"/>
        <v/>
      </c>
      <c r="D1378" s="156" t="str">
        <f t="shared" ca="1" si="299"/>
        <v/>
      </c>
      <c r="E1378" s="157" t="str">
        <f t="shared" ca="1" si="300"/>
        <v/>
      </c>
      <c r="F1378" s="158" t="str">
        <f t="shared" ca="1" si="301"/>
        <v/>
      </c>
      <c r="G1378" s="159"/>
      <c r="H1378" s="159" t="str">
        <f>IF(G1378="","",INDEX(D.1[Quy cách],MATCH(G1378,D.1[Tên sản phẩm],0)))</f>
        <v/>
      </c>
      <c r="I1378" s="160" t="str">
        <f>IF(G1378="","",INDEX(D.1[ĐVT],MATCH(G1378,D.1[Tên sản phẩm],0)))</f>
        <v/>
      </c>
      <c r="J1378" s="162" t="str">
        <f>IF(G1378="","",INDEX(D.1[Đơn giá nhập
(Hàng tồn đầu kỳ)],MATCH(G1378,D.1[Tên sản phẩm],0)))</f>
        <v/>
      </c>
      <c r="K1378" s="162" t="str">
        <f t="shared" si="302"/>
        <v/>
      </c>
      <c r="L1378" s="159"/>
      <c r="M1378" s="163" t="str">
        <f t="shared" si="303"/>
        <v/>
      </c>
      <c r="N1378" s="164"/>
      <c r="O1378" s="162"/>
      <c r="P1378" s="163" t="str">
        <f t="shared" si="304"/>
        <v/>
      </c>
      <c r="Q1378" s="164" t="str">
        <f t="shared" ca="1" si="305"/>
        <v/>
      </c>
      <c r="R1378" s="163" t="str">
        <f t="shared" si="306"/>
        <v/>
      </c>
      <c r="S1378" s="163" t="str">
        <f ca="1">IF(AND(C1378&lt;&gt;"",C1378&lt;&gt;OFFSET(C1378,1,0)),SUMIFS(M.1[Giá có thuế],M.1[Số ĐK],C1378),"")</f>
        <v/>
      </c>
      <c r="T1378" s="159"/>
      <c r="U1378" s="161" t="str">
        <f>IF(T1378="","",'Thông Tin Chung'!$L$3)</f>
        <v/>
      </c>
      <c r="V1378" s="163" t="str">
        <f t="shared" ca="1" si="307"/>
        <v/>
      </c>
      <c r="W1378" s="165"/>
      <c r="X1378" s="155" t="str">
        <f ca="1">IF(C1378="","",IF(OR(D1378&lt;NgayBatDau,D1378&gt;NgayKetThuc),"Ngày tháng phải nằm trong kỳ báo cáo",IF(AND(F1378&lt;&gt;"",COUNTIF(D.3[Tên nhà cung cấp],F1378)=0),"Tên NCC chưa khai báo trong DSNCC",IF(AND(G1378&lt;&gt;"",COUNTIF(D.1[Tên sản phẩm],G1378)=0),"SP này chưa khai báo trong DSSP",""))))</f>
        <v/>
      </c>
      <c r="Y1378" s="23" t="str">
        <f t="shared" ca="1" si="309"/>
        <v/>
      </c>
      <c r="Z1378" s="23" t="str">
        <f t="shared" ca="1" si="310"/>
        <v/>
      </c>
      <c r="AA1378" s="23" t="str">
        <f t="shared" ca="1" si="311"/>
        <v/>
      </c>
    </row>
    <row r="1379" spans="2:27" ht="27.75" customHeight="1" x14ac:dyDescent="0.2">
      <c r="B1379" s="7">
        <f t="shared" si="298"/>
        <v>1376</v>
      </c>
      <c r="C1379" s="7" t="str">
        <f t="shared" ca="1" si="308"/>
        <v/>
      </c>
      <c r="D1379" s="156" t="str">
        <f t="shared" ca="1" si="299"/>
        <v/>
      </c>
      <c r="E1379" s="157" t="str">
        <f t="shared" ca="1" si="300"/>
        <v/>
      </c>
      <c r="F1379" s="158" t="str">
        <f t="shared" ca="1" si="301"/>
        <v/>
      </c>
      <c r="G1379" s="159"/>
      <c r="H1379" s="159" t="str">
        <f>IF(G1379="","",INDEX(D.1[Quy cách],MATCH(G1379,D.1[Tên sản phẩm],0)))</f>
        <v/>
      </c>
      <c r="I1379" s="160" t="str">
        <f>IF(G1379="","",INDEX(D.1[ĐVT],MATCH(G1379,D.1[Tên sản phẩm],0)))</f>
        <v/>
      </c>
      <c r="J1379" s="162" t="str">
        <f>IF(G1379="","",INDEX(D.1[Đơn giá nhập
(Hàng tồn đầu kỳ)],MATCH(G1379,D.1[Tên sản phẩm],0)))</f>
        <v/>
      </c>
      <c r="K1379" s="162" t="str">
        <f t="shared" si="302"/>
        <v/>
      </c>
      <c r="L1379" s="159"/>
      <c r="M1379" s="163" t="str">
        <f t="shared" si="303"/>
        <v/>
      </c>
      <c r="N1379" s="164"/>
      <c r="O1379" s="162"/>
      <c r="P1379" s="163" t="str">
        <f t="shared" si="304"/>
        <v/>
      </c>
      <c r="Q1379" s="164" t="str">
        <f t="shared" ca="1" si="305"/>
        <v/>
      </c>
      <c r="R1379" s="163" t="str">
        <f t="shared" si="306"/>
        <v/>
      </c>
      <c r="S1379" s="163" t="str">
        <f ca="1">IF(AND(C1379&lt;&gt;"",C1379&lt;&gt;OFFSET(C1379,1,0)),SUMIFS(M.1[Giá có thuế],M.1[Số ĐK],C1379),"")</f>
        <v/>
      </c>
      <c r="T1379" s="159"/>
      <c r="U1379" s="161" t="str">
        <f>IF(T1379="","",'Thông Tin Chung'!$L$3)</f>
        <v/>
      </c>
      <c r="V1379" s="163" t="str">
        <f t="shared" ca="1" si="307"/>
        <v/>
      </c>
      <c r="W1379" s="165"/>
      <c r="X1379" s="155" t="str">
        <f ca="1">IF(C1379="","",IF(OR(D1379&lt;NgayBatDau,D1379&gt;NgayKetThuc),"Ngày tháng phải nằm trong kỳ báo cáo",IF(AND(F1379&lt;&gt;"",COUNTIF(D.3[Tên nhà cung cấp],F1379)=0),"Tên NCC chưa khai báo trong DSNCC",IF(AND(G1379&lt;&gt;"",COUNTIF(D.1[Tên sản phẩm],G1379)=0),"SP này chưa khai báo trong DSSP",""))))</f>
        <v/>
      </c>
      <c r="Y1379" s="23" t="str">
        <f t="shared" ca="1" si="309"/>
        <v/>
      </c>
      <c r="Z1379" s="23" t="str">
        <f t="shared" ca="1" si="310"/>
        <v/>
      </c>
      <c r="AA1379" s="23" t="str">
        <f t="shared" ca="1" si="311"/>
        <v/>
      </c>
    </row>
    <row r="1380" spans="2:27" ht="27.75" customHeight="1" x14ac:dyDescent="0.2">
      <c r="B1380" s="7">
        <f t="shared" si="298"/>
        <v>1377</v>
      </c>
      <c r="C1380" s="7" t="str">
        <f t="shared" ca="1" si="308"/>
        <v/>
      </c>
      <c r="D1380" s="156" t="str">
        <f t="shared" ca="1" si="299"/>
        <v/>
      </c>
      <c r="E1380" s="157" t="str">
        <f t="shared" ca="1" si="300"/>
        <v/>
      </c>
      <c r="F1380" s="158" t="str">
        <f t="shared" ca="1" si="301"/>
        <v/>
      </c>
      <c r="G1380" s="159"/>
      <c r="H1380" s="159" t="str">
        <f>IF(G1380="","",INDEX(D.1[Quy cách],MATCH(G1380,D.1[Tên sản phẩm],0)))</f>
        <v/>
      </c>
      <c r="I1380" s="160" t="str">
        <f>IF(G1380="","",INDEX(D.1[ĐVT],MATCH(G1380,D.1[Tên sản phẩm],0)))</f>
        <v/>
      </c>
      <c r="J1380" s="162" t="str">
        <f>IF(G1380="","",INDEX(D.1[Đơn giá nhập
(Hàng tồn đầu kỳ)],MATCH(G1380,D.1[Tên sản phẩm],0)))</f>
        <v/>
      </c>
      <c r="K1380" s="162" t="str">
        <f t="shared" si="302"/>
        <v/>
      </c>
      <c r="L1380" s="159"/>
      <c r="M1380" s="163" t="str">
        <f t="shared" si="303"/>
        <v/>
      </c>
      <c r="N1380" s="164"/>
      <c r="O1380" s="162"/>
      <c r="P1380" s="163" t="str">
        <f t="shared" si="304"/>
        <v/>
      </c>
      <c r="Q1380" s="164" t="str">
        <f t="shared" ca="1" si="305"/>
        <v/>
      </c>
      <c r="R1380" s="163" t="str">
        <f t="shared" si="306"/>
        <v/>
      </c>
      <c r="S1380" s="163" t="str">
        <f ca="1">IF(AND(C1380&lt;&gt;"",C1380&lt;&gt;OFFSET(C1380,1,0)),SUMIFS(M.1[Giá có thuế],M.1[Số ĐK],C1380),"")</f>
        <v/>
      </c>
      <c r="T1380" s="159"/>
      <c r="U1380" s="161" t="str">
        <f>IF(T1380="","",'Thông Tin Chung'!$L$3)</f>
        <v/>
      </c>
      <c r="V1380" s="163" t="str">
        <f t="shared" ca="1" si="307"/>
        <v/>
      </c>
      <c r="W1380" s="165"/>
      <c r="X1380" s="155" t="str">
        <f ca="1">IF(C1380="","",IF(OR(D1380&lt;NgayBatDau,D1380&gt;NgayKetThuc),"Ngày tháng phải nằm trong kỳ báo cáo",IF(AND(F1380&lt;&gt;"",COUNTIF(D.3[Tên nhà cung cấp],F1380)=0),"Tên NCC chưa khai báo trong DSNCC",IF(AND(G1380&lt;&gt;"",COUNTIF(D.1[Tên sản phẩm],G1380)=0),"SP này chưa khai báo trong DSSP",""))))</f>
        <v/>
      </c>
      <c r="Y1380" s="23" t="str">
        <f t="shared" ca="1" si="309"/>
        <v/>
      </c>
      <c r="Z1380" s="23" t="str">
        <f t="shared" ca="1" si="310"/>
        <v/>
      </c>
      <c r="AA1380" s="23" t="str">
        <f t="shared" ca="1" si="311"/>
        <v/>
      </c>
    </row>
    <row r="1381" spans="2:27" ht="27.75" customHeight="1" x14ac:dyDescent="0.2">
      <c r="B1381" s="7">
        <f t="shared" si="298"/>
        <v>1378</v>
      </c>
      <c r="C1381" s="7" t="str">
        <f t="shared" ca="1" si="308"/>
        <v/>
      </c>
      <c r="D1381" s="156" t="str">
        <f t="shared" ca="1" si="299"/>
        <v/>
      </c>
      <c r="E1381" s="157" t="str">
        <f t="shared" ca="1" si="300"/>
        <v/>
      </c>
      <c r="F1381" s="158" t="str">
        <f t="shared" ca="1" si="301"/>
        <v/>
      </c>
      <c r="G1381" s="159"/>
      <c r="H1381" s="159" t="str">
        <f>IF(G1381="","",INDEX(D.1[Quy cách],MATCH(G1381,D.1[Tên sản phẩm],0)))</f>
        <v/>
      </c>
      <c r="I1381" s="160" t="str">
        <f>IF(G1381="","",INDEX(D.1[ĐVT],MATCH(G1381,D.1[Tên sản phẩm],0)))</f>
        <v/>
      </c>
      <c r="J1381" s="162" t="str">
        <f>IF(G1381="","",INDEX(D.1[Đơn giá nhập
(Hàng tồn đầu kỳ)],MATCH(G1381,D.1[Tên sản phẩm],0)))</f>
        <v/>
      </c>
      <c r="K1381" s="162" t="str">
        <f t="shared" si="302"/>
        <v/>
      </c>
      <c r="L1381" s="159"/>
      <c r="M1381" s="163" t="str">
        <f t="shared" si="303"/>
        <v/>
      </c>
      <c r="N1381" s="164"/>
      <c r="O1381" s="162"/>
      <c r="P1381" s="163" t="str">
        <f t="shared" si="304"/>
        <v/>
      </c>
      <c r="Q1381" s="164" t="str">
        <f t="shared" ca="1" si="305"/>
        <v/>
      </c>
      <c r="R1381" s="163" t="str">
        <f t="shared" si="306"/>
        <v/>
      </c>
      <c r="S1381" s="163" t="str">
        <f ca="1">IF(AND(C1381&lt;&gt;"",C1381&lt;&gt;OFFSET(C1381,1,0)),SUMIFS(M.1[Giá có thuế],M.1[Số ĐK],C1381),"")</f>
        <v/>
      </c>
      <c r="T1381" s="159"/>
      <c r="U1381" s="161" t="str">
        <f>IF(T1381="","",'Thông Tin Chung'!$L$3)</f>
        <v/>
      </c>
      <c r="V1381" s="163" t="str">
        <f t="shared" ca="1" si="307"/>
        <v/>
      </c>
      <c r="W1381" s="165"/>
      <c r="X1381" s="155" t="str">
        <f ca="1">IF(C1381="","",IF(OR(D1381&lt;NgayBatDau,D1381&gt;NgayKetThuc),"Ngày tháng phải nằm trong kỳ báo cáo",IF(AND(F1381&lt;&gt;"",COUNTIF(D.3[Tên nhà cung cấp],F1381)=0),"Tên NCC chưa khai báo trong DSNCC",IF(AND(G1381&lt;&gt;"",COUNTIF(D.1[Tên sản phẩm],G1381)=0),"SP này chưa khai báo trong DSSP",""))))</f>
        <v/>
      </c>
      <c r="Y1381" s="23" t="str">
        <f t="shared" ca="1" si="309"/>
        <v/>
      </c>
      <c r="Z1381" s="23" t="str">
        <f t="shared" ca="1" si="310"/>
        <v/>
      </c>
      <c r="AA1381" s="23" t="str">
        <f t="shared" ca="1" si="311"/>
        <v/>
      </c>
    </row>
    <row r="1382" spans="2:27" ht="27.75" customHeight="1" x14ac:dyDescent="0.2">
      <c r="B1382" s="7">
        <f t="shared" si="298"/>
        <v>1379</v>
      </c>
      <c r="C1382" s="7" t="str">
        <f t="shared" ca="1" si="308"/>
        <v/>
      </c>
      <c r="D1382" s="156" t="str">
        <f t="shared" ca="1" si="299"/>
        <v/>
      </c>
      <c r="E1382" s="157" t="str">
        <f t="shared" ca="1" si="300"/>
        <v/>
      </c>
      <c r="F1382" s="158" t="str">
        <f t="shared" ca="1" si="301"/>
        <v/>
      </c>
      <c r="G1382" s="159"/>
      <c r="H1382" s="159" t="str">
        <f>IF(G1382="","",INDEX(D.1[Quy cách],MATCH(G1382,D.1[Tên sản phẩm],0)))</f>
        <v/>
      </c>
      <c r="I1382" s="160" t="str">
        <f>IF(G1382="","",INDEX(D.1[ĐVT],MATCH(G1382,D.1[Tên sản phẩm],0)))</f>
        <v/>
      </c>
      <c r="J1382" s="162" t="str">
        <f>IF(G1382="","",INDEX(D.1[Đơn giá nhập
(Hàng tồn đầu kỳ)],MATCH(G1382,D.1[Tên sản phẩm],0)))</f>
        <v/>
      </c>
      <c r="K1382" s="162" t="str">
        <f t="shared" si="302"/>
        <v/>
      </c>
      <c r="L1382" s="159"/>
      <c r="M1382" s="163" t="str">
        <f t="shared" si="303"/>
        <v/>
      </c>
      <c r="N1382" s="164"/>
      <c r="O1382" s="162"/>
      <c r="P1382" s="163" t="str">
        <f t="shared" si="304"/>
        <v/>
      </c>
      <c r="Q1382" s="164" t="str">
        <f t="shared" ca="1" si="305"/>
        <v/>
      </c>
      <c r="R1382" s="163" t="str">
        <f t="shared" si="306"/>
        <v/>
      </c>
      <c r="S1382" s="163" t="str">
        <f ca="1">IF(AND(C1382&lt;&gt;"",C1382&lt;&gt;OFFSET(C1382,1,0)),SUMIFS(M.1[Giá có thuế],M.1[Số ĐK],C1382),"")</f>
        <v/>
      </c>
      <c r="T1382" s="159"/>
      <c r="U1382" s="161" t="str">
        <f>IF(T1382="","",'Thông Tin Chung'!$L$3)</f>
        <v/>
      </c>
      <c r="V1382" s="163" t="str">
        <f t="shared" ca="1" si="307"/>
        <v/>
      </c>
      <c r="W1382" s="165"/>
      <c r="X1382" s="155" t="str">
        <f ca="1">IF(C1382="","",IF(OR(D1382&lt;NgayBatDau,D1382&gt;NgayKetThuc),"Ngày tháng phải nằm trong kỳ báo cáo",IF(AND(F1382&lt;&gt;"",COUNTIF(D.3[Tên nhà cung cấp],F1382)=0),"Tên NCC chưa khai báo trong DSNCC",IF(AND(G1382&lt;&gt;"",COUNTIF(D.1[Tên sản phẩm],G1382)=0),"SP này chưa khai báo trong DSSP",""))))</f>
        <v/>
      </c>
      <c r="Y1382" s="23" t="str">
        <f t="shared" ca="1" si="309"/>
        <v/>
      </c>
      <c r="Z1382" s="23" t="str">
        <f t="shared" ca="1" si="310"/>
        <v/>
      </c>
      <c r="AA1382" s="23" t="str">
        <f t="shared" ca="1" si="311"/>
        <v/>
      </c>
    </row>
    <row r="1383" spans="2:27" ht="27.75" customHeight="1" x14ac:dyDescent="0.2">
      <c r="B1383" s="7">
        <f t="shared" si="298"/>
        <v>1380</v>
      </c>
      <c r="C1383" s="7" t="str">
        <f t="shared" ca="1" si="308"/>
        <v/>
      </c>
      <c r="D1383" s="156" t="str">
        <f t="shared" ca="1" si="299"/>
        <v/>
      </c>
      <c r="E1383" s="157" t="str">
        <f t="shared" ca="1" si="300"/>
        <v/>
      </c>
      <c r="F1383" s="158" t="str">
        <f t="shared" ca="1" si="301"/>
        <v/>
      </c>
      <c r="G1383" s="159"/>
      <c r="H1383" s="159" t="str">
        <f>IF(G1383="","",INDEX(D.1[Quy cách],MATCH(G1383,D.1[Tên sản phẩm],0)))</f>
        <v/>
      </c>
      <c r="I1383" s="160" t="str">
        <f>IF(G1383="","",INDEX(D.1[ĐVT],MATCH(G1383,D.1[Tên sản phẩm],0)))</f>
        <v/>
      </c>
      <c r="J1383" s="162" t="str">
        <f>IF(G1383="","",INDEX(D.1[Đơn giá nhập
(Hàng tồn đầu kỳ)],MATCH(G1383,D.1[Tên sản phẩm],0)))</f>
        <v/>
      </c>
      <c r="K1383" s="162" t="str">
        <f t="shared" si="302"/>
        <v/>
      </c>
      <c r="L1383" s="159"/>
      <c r="M1383" s="163" t="str">
        <f t="shared" si="303"/>
        <v/>
      </c>
      <c r="N1383" s="164"/>
      <c r="O1383" s="162"/>
      <c r="P1383" s="163" t="str">
        <f t="shared" si="304"/>
        <v/>
      </c>
      <c r="Q1383" s="164" t="str">
        <f t="shared" ca="1" si="305"/>
        <v/>
      </c>
      <c r="R1383" s="163" t="str">
        <f t="shared" si="306"/>
        <v/>
      </c>
      <c r="S1383" s="163" t="str">
        <f ca="1">IF(AND(C1383&lt;&gt;"",C1383&lt;&gt;OFFSET(C1383,1,0)),SUMIFS(M.1[Giá có thuế],M.1[Số ĐK],C1383),"")</f>
        <v/>
      </c>
      <c r="T1383" s="159"/>
      <c r="U1383" s="161" t="str">
        <f>IF(T1383="","",'Thông Tin Chung'!$L$3)</f>
        <v/>
      </c>
      <c r="V1383" s="163" t="str">
        <f t="shared" ca="1" si="307"/>
        <v/>
      </c>
      <c r="W1383" s="165"/>
      <c r="X1383" s="155" t="str">
        <f ca="1">IF(C1383="","",IF(OR(D1383&lt;NgayBatDau,D1383&gt;NgayKetThuc),"Ngày tháng phải nằm trong kỳ báo cáo",IF(AND(F1383&lt;&gt;"",COUNTIF(D.3[Tên nhà cung cấp],F1383)=0),"Tên NCC chưa khai báo trong DSNCC",IF(AND(G1383&lt;&gt;"",COUNTIF(D.1[Tên sản phẩm],G1383)=0),"SP này chưa khai báo trong DSSP",""))))</f>
        <v/>
      </c>
      <c r="Y1383" s="23" t="str">
        <f t="shared" ca="1" si="309"/>
        <v/>
      </c>
      <c r="Z1383" s="23" t="str">
        <f t="shared" ca="1" si="310"/>
        <v/>
      </c>
      <c r="AA1383" s="23" t="str">
        <f t="shared" ca="1" si="311"/>
        <v/>
      </c>
    </row>
    <row r="1384" spans="2:27" ht="27.75" customHeight="1" x14ac:dyDescent="0.2">
      <c r="B1384" s="7">
        <f t="shared" si="298"/>
        <v>1381</v>
      </c>
      <c r="C1384" s="7" t="str">
        <f t="shared" ca="1" si="308"/>
        <v/>
      </c>
      <c r="D1384" s="156" t="str">
        <f t="shared" ca="1" si="299"/>
        <v/>
      </c>
      <c r="E1384" s="157" t="str">
        <f t="shared" ca="1" si="300"/>
        <v/>
      </c>
      <c r="F1384" s="158" t="str">
        <f t="shared" ca="1" si="301"/>
        <v/>
      </c>
      <c r="G1384" s="159"/>
      <c r="H1384" s="159" t="str">
        <f>IF(G1384="","",INDEX(D.1[Quy cách],MATCH(G1384,D.1[Tên sản phẩm],0)))</f>
        <v/>
      </c>
      <c r="I1384" s="160" t="str">
        <f>IF(G1384="","",INDEX(D.1[ĐVT],MATCH(G1384,D.1[Tên sản phẩm],0)))</f>
        <v/>
      </c>
      <c r="J1384" s="162" t="str">
        <f>IF(G1384="","",INDEX(D.1[Đơn giá nhập
(Hàng tồn đầu kỳ)],MATCH(G1384,D.1[Tên sản phẩm],0)))</f>
        <v/>
      </c>
      <c r="K1384" s="162" t="str">
        <f t="shared" si="302"/>
        <v/>
      </c>
      <c r="L1384" s="159"/>
      <c r="M1384" s="163" t="str">
        <f t="shared" si="303"/>
        <v/>
      </c>
      <c r="N1384" s="164"/>
      <c r="O1384" s="162"/>
      <c r="P1384" s="163" t="str">
        <f t="shared" si="304"/>
        <v/>
      </c>
      <c r="Q1384" s="164" t="str">
        <f t="shared" ca="1" si="305"/>
        <v/>
      </c>
      <c r="R1384" s="163" t="str">
        <f t="shared" si="306"/>
        <v/>
      </c>
      <c r="S1384" s="163" t="str">
        <f ca="1">IF(AND(C1384&lt;&gt;"",C1384&lt;&gt;OFFSET(C1384,1,0)),SUMIFS(M.1[Giá có thuế],M.1[Số ĐK],C1384),"")</f>
        <v/>
      </c>
      <c r="T1384" s="159"/>
      <c r="U1384" s="161" t="str">
        <f>IF(T1384="","",'Thông Tin Chung'!$L$3)</f>
        <v/>
      </c>
      <c r="V1384" s="163" t="str">
        <f t="shared" ca="1" si="307"/>
        <v/>
      </c>
      <c r="W1384" s="165"/>
      <c r="X1384" s="155" t="str">
        <f ca="1">IF(C1384="","",IF(OR(D1384&lt;NgayBatDau,D1384&gt;NgayKetThuc),"Ngày tháng phải nằm trong kỳ báo cáo",IF(AND(F1384&lt;&gt;"",COUNTIF(D.3[Tên nhà cung cấp],F1384)=0),"Tên NCC chưa khai báo trong DSNCC",IF(AND(G1384&lt;&gt;"",COUNTIF(D.1[Tên sản phẩm],G1384)=0),"SP này chưa khai báo trong DSSP",""))))</f>
        <v/>
      </c>
      <c r="Y1384" s="23" t="str">
        <f t="shared" ca="1" si="309"/>
        <v/>
      </c>
      <c r="Z1384" s="23" t="str">
        <f t="shared" ca="1" si="310"/>
        <v/>
      </c>
      <c r="AA1384" s="23" t="str">
        <f t="shared" ca="1" si="311"/>
        <v/>
      </c>
    </row>
    <row r="1385" spans="2:27" ht="27.75" customHeight="1" x14ac:dyDescent="0.2">
      <c r="B1385" s="7">
        <f t="shared" si="298"/>
        <v>1382</v>
      </c>
      <c r="C1385" s="7" t="str">
        <f t="shared" ca="1" si="308"/>
        <v/>
      </c>
      <c r="D1385" s="156" t="str">
        <f t="shared" ca="1" si="299"/>
        <v/>
      </c>
      <c r="E1385" s="157" t="str">
        <f t="shared" ca="1" si="300"/>
        <v/>
      </c>
      <c r="F1385" s="158" t="str">
        <f t="shared" ca="1" si="301"/>
        <v/>
      </c>
      <c r="G1385" s="159"/>
      <c r="H1385" s="159" t="str">
        <f>IF(G1385="","",INDEX(D.1[Quy cách],MATCH(G1385,D.1[Tên sản phẩm],0)))</f>
        <v/>
      </c>
      <c r="I1385" s="160" t="str">
        <f>IF(G1385="","",INDEX(D.1[ĐVT],MATCH(G1385,D.1[Tên sản phẩm],0)))</f>
        <v/>
      </c>
      <c r="J1385" s="162" t="str">
        <f>IF(G1385="","",INDEX(D.1[Đơn giá nhập
(Hàng tồn đầu kỳ)],MATCH(G1385,D.1[Tên sản phẩm],0)))</f>
        <v/>
      </c>
      <c r="K1385" s="162" t="str">
        <f t="shared" si="302"/>
        <v/>
      </c>
      <c r="L1385" s="159"/>
      <c r="M1385" s="163" t="str">
        <f t="shared" si="303"/>
        <v/>
      </c>
      <c r="N1385" s="164"/>
      <c r="O1385" s="162"/>
      <c r="P1385" s="163" t="str">
        <f t="shared" si="304"/>
        <v/>
      </c>
      <c r="Q1385" s="164" t="str">
        <f t="shared" ca="1" si="305"/>
        <v/>
      </c>
      <c r="R1385" s="163" t="str">
        <f t="shared" si="306"/>
        <v/>
      </c>
      <c r="S1385" s="163" t="str">
        <f ca="1">IF(AND(C1385&lt;&gt;"",C1385&lt;&gt;OFFSET(C1385,1,0)),SUMIFS(M.1[Giá có thuế],M.1[Số ĐK],C1385),"")</f>
        <v/>
      </c>
      <c r="T1385" s="159"/>
      <c r="U1385" s="161" t="str">
        <f>IF(T1385="","",'Thông Tin Chung'!$L$3)</f>
        <v/>
      </c>
      <c r="V1385" s="163" t="str">
        <f t="shared" ca="1" si="307"/>
        <v/>
      </c>
      <c r="W1385" s="165"/>
      <c r="X1385" s="155" t="str">
        <f ca="1">IF(C1385="","",IF(OR(D1385&lt;NgayBatDau,D1385&gt;NgayKetThuc),"Ngày tháng phải nằm trong kỳ báo cáo",IF(AND(F1385&lt;&gt;"",COUNTIF(D.3[Tên nhà cung cấp],F1385)=0),"Tên NCC chưa khai báo trong DSNCC",IF(AND(G1385&lt;&gt;"",COUNTIF(D.1[Tên sản phẩm],G1385)=0),"SP này chưa khai báo trong DSSP",""))))</f>
        <v/>
      </c>
      <c r="Y1385" s="23" t="str">
        <f t="shared" ca="1" si="309"/>
        <v/>
      </c>
      <c r="Z1385" s="23" t="str">
        <f t="shared" ca="1" si="310"/>
        <v/>
      </c>
      <c r="AA1385" s="23" t="str">
        <f t="shared" ca="1" si="311"/>
        <v/>
      </c>
    </row>
    <row r="1386" spans="2:27" ht="27.75" customHeight="1" x14ac:dyDescent="0.2">
      <c r="B1386" s="7">
        <f t="shared" si="298"/>
        <v>1383</v>
      </c>
      <c r="C1386" s="7" t="str">
        <f t="shared" ca="1" si="308"/>
        <v/>
      </c>
      <c r="D1386" s="156" t="str">
        <f t="shared" ca="1" si="299"/>
        <v/>
      </c>
      <c r="E1386" s="157" t="str">
        <f t="shared" ca="1" si="300"/>
        <v/>
      </c>
      <c r="F1386" s="158" t="str">
        <f t="shared" ca="1" si="301"/>
        <v/>
      </c>
      <c r="G1386" s="159"/>
      <c r="H1386" s="159" t="str">
        <f>IF(G1386="","",INDEX(D.1[Quy cách],MATCH(G1386,D.1[Tên sản phẩm],0)))</f>
        <v/>
      </c>
      <c r="I1386" s="160" t="str">
        <f>IF(G1386="","",INDEX(D.1[ĐVT],MATCH(G1386,D.1[Tên sản phẩm],0)))</f>
        <v/>
      </c>
      <c r="J1386" s="162" t="str">
        <f>IF(G1386="","",INDEX(D.1[Đơn giá nhập
(Hàng tồn đầu kỳ)],MATCH(G1386,D.1[Tên sản phẩm],0)))</f>
        <v/>
      </c>
      <c r="K1386" s="162" t="str">
        <f t="shared" si="302"/>
        <v/>
      </c>
      <c r="L1386" s="159"/>
      <c r="M1386" s="163" t="str">
        <f t="shared" si="303"/>
        <v/>
      </c>
      <c r="N1386" s="164"/>
      <c r="O1386" s="162"/>
      <c r="P1386" s="163" t="str">
        <f t="shared" si="304"/>
        <v/>
      </c>
      <c r="Q1386" s="164" t="str">
        <f t="shared" ca="1" si="305"/>
        <v/>
      </c>
      <c r="R1386" s="163" t="str">
        <f t="shared" si="306"/>
        <v/>
      </c>
      <c r="S1386" s="163" t="str">
        <f ca="1">IF(AND(C1386&lt;&gt;"",C1386&lt;&gt;OFFSET(C1386,1,0)),SUMIFS(M.1[Giá có thuế],M.1[Số ĐK],C1386),"")</f>
        <v/>
      </c>
      <c r="T1386" s="159"/>
      <c r="U1386" s="161" t="str">
        <f>IF(T1386="","",'Thông Tin Chung'!$L$3)</f>
        <v/>
      </c>
      <c r="V1386" s="163" t="str">
        <f t="shared" ca="1" si="307"/>
        <v/>
      </c>
      <c r="W1386" s="165"/>
      <c r="X1386" s="155" t="str">
        <f ca="1">IF(C1386="","",IF(OR(D1386&lt;NgayBatDau,D1386&gt;NgayKetThuc),"Ngày tháng phải nằm trong kỳ báo cáo",IF(AND(F1386&lt;&gt;"",COUNTIF(D.3[Tên nhà cung cấp],F1386)=0),"Tên NCC chưa khai báo trong DSNCC",IF(AND(G1386&lt;&gt;"",COUNTIF(D.1[Tên sản phẩm],G1386)=0),"SP này chưa khai báo trong DSSP",""))))</f>
        <v/>
      </c>
      <c r="Y1386" s="23" t="str">
        <f t="shared" ca="1" si="309"/>
        <v/>
      </c>
      <c r="Z1386" s="23" t="str">
        <f t="shared" ca="1" si="310"/>
        <v/>
      </c>
      <c r="AA1386" s="23" t="str">
        <f t="shared" ca="1" si="311"/>
        <v/>
      </c>
    </row>
    <row r="1387" spans="2:27" ht="27.75" customHeight="1" x14ac:dyDescent="0.2">
      <c r="B1387" s="7">
        <f t="shared" si="298"/>
        <v>1384</v>
      </c>
      <c r="C1387" s="7" t="str">
        <f t="shared" ca="1" si="308"/>
        <v/>
      </c>
      <c r="D1387" s="156" t="str">
        <f t="shared" ca="1" si="299"/>
        <v/>
      </c>
      <c r="E1387" s="157" t="str">
        <f t="shared" ca="1" si="300"/>
        <v/>
      </c>
      <c r="F1387" s="158" t="str">
        <f t="shared" ca="1" si="301"/>
        <v/>
      </c>
      <c r="G1387" s="159"/>
      <c r="H1387" s="159" t="str">
        <f>IF(G1387="","",INDEX(D.1[Quy cách],MATCH(G1387,D.1[Tên sản phẩm],0)))</f>
        <v/>
      </c>
      <c r="I1387" s="160" t="str">
        <f>IF(G1387="","",INDEX(D.1[ĐVT],MATCH(G1387,D.1[Tên sản phẩm],0)))</f>
        <v/>
      </c>
      <c r="J1387" s="162" t="str">
        <f>IF(G1387="","",INDEX(D.1[Đơn giá nhập
(Hàng tồn đầu kỳ)],MATCH(G1387,D.1[Tên sản phẩm],0)))</f>
        <v/>
      </c>
      <c r="K1387" s="162" t="str">
        <f t="shared" si="302"/>
        <v/>
      </c>
      <c r="L1387" s="159"/>
      <c r="M1387" s="163" t="str">
        <f t="shared" si="303"/>
        <v/>
      </c>
      <c r="N1387" s="164"/>
      <c r="O1387" s="162"/>
      <c r="P1387" s="163" t="str">
        <f t="shared" si="304"/>
        <v/>
      </c>
      <c r="Q1387" s="164" t="str">
        <f t="shared" ca="1" si="305"/>
        <v/>
      </c>
      <c r="R1387" s="163" t="str">
        <f t="shared" si="306"/>
        <v/>
      </c>
      <c r="S1387" s="163" t="str">
        <f ca="1">IF(AND(C1387&lt;&gt;"",C1387&lt;&gt;OFFSET(C1387,1,0)),SUMIFS(M.1[Giá có thuế],M.1[Số ĐK],C1387),"")</f>
        <v/>
      </c>
      <c r="T1387" s="159"/>
      <c r="U1387" s="161" t="str">
        <f>IF(T1387="","",'Thông Tin Chung'!$L$3)</f>
        <v/>
      </c>
      <c r="V1387" s="163" t="str">
        <f t="shared" ca="1" si="307"/>
        <v/>
      </c>
      <c r="W1387" s="165"/>
      <c r="X1387" s="155" t="str">
        <f ca="1">IF(C1387="","",IF(OR(D1387&lt;NgayBatDau,D1387&gt;NgayKetThuc),"Ngày tháng phải nằm trong kỳ báo cáo",IF(AND(F1387&lt;&gt;"",COUNTIF(D.3[Tên nhà cung cấp],F1387)=0),"Tên NCC chưa khai báo trong DSNCC",IF(AND(G1387&lt;&gt;"",COUNTIF(D.1[Tên sản phẩm],G1387)=0),"SP này chưa khai báo trong DSSP",""))))</f>
        <v/>
      </c>
      <c r="Y1387" s="23" t="str">
        <f t="shared" ca="1" si="309"/>
        <v/>
      </c>
      <c r="Z1387" s="23" t="str">
        <f t="shared" ca="1" si="310"/>
        <v/>
      </c>
      <c r="AA1387" s="23" t="str">
        <f t="shared" ca="1" si="311"/>
        <v/>
      </c>
    </row>
    <row r="1388" spans="2:27" ht="27.75" customHeight="1" x14ac:dyDescent="0.2">
      <c r="B1388" s="7">
        <f t="shared" si="298"/>
        <v>1385</v>
      </c>
      <c r="C1388" s="7" t="str">
        <f t="shared" ca="1" si="308"/>
        <v/>
      </c>
      <c r="D1388" s="156" t="str">
        <f t="shared" ca="1" si="299"/>
        <v/>
      </c>
      <c r="E1388" s="157" t="str">
        <f t="shared" ca="1" si="300"/>
        <v/>
      </c>
      <c r="F1388" s="158" t="str">
        <f t="shared" ca="1" si="301"/>
        <v/>
      </c>
      <c r="G1388" s="159"/>
      <c r="H1388" s="159" t="str">
        <f>IF(G1388="","",INDEX(D.1[Quy cách],MATCH(G1388,D.1[Tên sản phẩm],0)))</f>
        <v/>
      </c>
      <c r="I1388" s="160" t="str">
        <f>IF(G1388="","",INDEX(D.1[ĐVT],MATCH(G1388,D.1[Tên sản phẩm],0)))</f>
        <v/>
      </c>
      <c r="J1388" s="162" t="str">
        <f>IF(G1388="","",INDEX(D.1[Đơn giá nhập
(Hàng tồn đầu kỳ)],MATCH(G1388,D.1[Tên sản phẩm],0)))</f>
        <v/>
      </c>
      <c r="K1388" s="162" t="str">
        <f t="shared" si="302"/>
        <v/>
      </c>
      <c r="L1388" s="159"/>
      <c r="M1388" s="163" t="str">
        <f t="shared" si="303"/>
        <v/>
      </c>
      <c r="N1388" s="164"/>
      <c r="O1388" s="162"/>
      <c r="P1388" s="163" t="str">
        <f t="shared" si="304"/>
        <v/>
      </c>
      <c r="Q1388" s="164" t="str">
        <f t="shared" ca="1" si="305"/>
        <v/>
      </c>
      <c r="R1388" s="163" t="str">
        <f t="shared" si="306"/>
        <v/>
      </c>
      <c r="S1388" s="163" t="str">
        <f ca="1">IF(AND(C1388&lt;&gt;"",C1388&lt;&gt;OFFSET(C1388,1,0)),SUMIFS(M.1[Giá có thuế],M.1[Số ĐK],C1388),"")</f>
        <v/>
      </c>
      <c r="T1388" s="159"/>
      <c r="U1388" s="161" t="str">
        <f>IF(T1388="","",'Thông Tin Chung'!$L$3)</f>
        <v/>
      </c>
      <c r="V1388" s="163" t="str">
        <f t="shared" ca="1" si="307"/>
        <v/>
      </c>
      <c r="W1388" s="165"/>
      <c r="X1388" s="155" t="str">
        <f ca="1">IF(C1388="","",IF(OR(D1388&lt;NgayBatDau,D1388&gt;NgayKetThuc),"Ngày tháng phải nằm trong kỳ báo cáo",IF(AND(F1388&lt;&gt;"",COUNTIF(D.3[Tên nhà cung cấp],F1388)=0),"Tên NCC chưa khai báo trong DSNCC",IF(AND(G1388&lt;&gt;"",COUNTIF(D.1[Tên sản phẩm],G1388)=0),"SP này chưa khai báo trong DSSP",""))))</f>
        <v/>
      </c>
      <c r="Y1388" s="23" t="str">
        <f t="shared" ca="1" si="309"/>
        <v/>
      </c>
      <c r="Z1388" s="23" t="str">
        <f t="shared" ca="1" si="310"/>
        <v/>
      </c>
      <c r="AA1388" s="23" t="str">
        <f t="shared" ca="1" si="311"/>
        <v/>
      </c>
    </row>
    <row r="1389" spans="2:27" ht="27.75" customHeight="1" x14ac:dyDescent="0.2">
      <c r="B1389" s="7">
        <f t="shared" si="298"/>
        <v>1386</v>
      </c>
      <c r="C1389" s="7" t="str">
        <f t="shared" ca="1" si="308"/>
        <v/>
      </c>
      <c r="D1389" s="156" t="str">
        <f t="shared" ca="1" si="299"/>
        <v/>
      </c>
      <c r="E1389" s="157" t="str">
        <f t="shared" ca="1" si="300"/>
        <v/>
      </c>
      <c r="F1389" s="158" t="str">
        <f t="shared" ca="1" si="301"/>
        <v/>
      </c>
      <c r="G1389" s="159"/>
      <c r="H1389" s="159" t="str">
        <f>IF(G1389="","",INDEX(D.1[Quy cách],MATCH(G1389,D.1[Tên sản phẩm],0)))</f>
        <v/>
      </c>
      <c r="I1389" s="160" t="str">
        <f>IF(G1389="","",INDEX(D.1[ĐVT],MATCH(G1389,D.1[Tên sản phẩm],0)))</f>
        <v/>
      </c>
      <c r="J1389" s="162" t="str">
        <f>IF(G1389="","",INDEX(D.1[Đơn giá nhập
(Hàng tồn đầu kỳ)],MATCH(G1389,D.1[Tên sản phẩm],0)))</f>
        <v/>
      </c>
      <c r="K1389" s="162" t="str">
        <f t="shared" si="302"/>
        <v/>
      </c>
      <c r="L1389" s="159"/>
      <c r="M1389" s="163" t="str">
        <f t="shared" si="303"/>
        <v/>
      </c>
      <c r="N1389" s="164"/>
      <c r="O1389" s="162"/>
      <c r="P1389" s="163" t="str">
        <f t="shared" si="304"/>
        <v/>
      </c>
      <c r="Q1389" s="164" t="str">
        <f t="shared" ca="1" si="305"/>
        <v/>
      </c>
      <c r="R1389" s="163" t="str">
        <f t="shared" si="306"/>
        <v/>
      </c>
      <c r="S1389" s="163" t="str">
        <f ca="1">IF(AND(C1389&lt;&gt;"",C1389&lt;&gt;OFFSET(C1389,1,0)),SUMIFS(M.1[Giá có thuế],M.1[Số ĐK],C1389),"")</f>
        <v/>
      </c>
      <c r="T1389" s="159"/>
      <c r="U1389" s="161" t="str">
        <f>IF(T1389="","",'Thông Tin Chung'!$L$3)</f>
        <v/>
      </c>
      <c r="V1389" s="163" t="str">
        <f t="shared" ca="1" si="307"/>
        <v/>
      </c>
      <c r="W1389" s="165"/>
      <c r="X1389" s="155" t="str">
        <f ca="1">IF(C1389="","",IF(OR(D1389&lt;NgayBatDau,D1389&gt;NgayKetThuc),"Ngày tháng phải nằm trong kỳ báo cáo",IF(AND(F1389&lt;&gt;"",COUNTIF(D.3[Tên nhà cung cấp],F1389)=0),"Tên NCC chưa khai báo trong DSNCC",IF(AND(G1389&lt;&gt;"",COUNTIF(D.1[Tên sản phẩm],G1389)=0),"SP này chưa khai báo trong DSSP",""))))</f>
        <v/>
      </c>
      <c r="Y1389" s="23" t="str">
        <f t="shared" ca="1" si="309"/>
        <v/>
      </c>
      <c r="Z1389" s="23" t="str">
        <f t="shared" ca="1" si="310"/>
        <v/>
      </c>
      <c r="AA1389" s="23" t="str">
        <f t="shared" ca="1" si="311"/>
        <v/>
      </c>
    </row>
    <row r="1390" spans="2:27" ht="27.75" customHeight="1" x14ac:dyDescent="0.2">
      <c r="B1390" s="7">
        <f t="shared" si="298"/>
        <v>1387</v>
      </c>
      <c r="C1390" s="7" t="str">
        <f t="shared" ca="1" si="308"/>
        <v/>
      </c>
      <c r="D1390" s="156" t="str">
        <f t="shared" ca="1" si="299"/>
        <v/>
      </c>
      <c r="E1390" s="157" t="str">
        <f t="shared" ca="1" si="300"/>
        <v/>
      </c>
      <c r="F1390" s="158" t="str">
        <f t="shared" ca="1" si="301"/>
        <v/>
      </c>
      <c r="G1390" s="159"/>
      <c r="H1390" s="159" t="str">
        <f>IF(G1390="","",INDEX(D.1[Quy cách],MATCH(G1390,D.1[Tên sản phẩm],0)))</f>
        <v/>
      </c>
      <c r="I1390" s="160" t="str">
        <f>IF(G1390="","",INDEX(D.1[ĐVT],MATCH(G1390,D.1[Tên sản phẩm],0)))</f>
        <v/>
      </c>
      <c r="J1390" s="162" t="str">
        <f>IF(G1390="","",INDEX(D.1[Đơn giá nhập
(Hàng tồn đầu kỳ)],MATCH(G1390,D.1[Tên sản phẩm],0)))</f>
        <v/>
      </c>
      <c r="K1390" s="162" t="str">
        <f t="shared" si="302"/>
        <v/>
      </c>
      <c r="L1390" s="159"/>
      <c r="M1390" s="163" t="str">
        <f t="shared" si="303"/>
        <v/>
      </c>
      <c r="N1390" s="164"/>
      <c r="O1390" s="162"/>
      <c r="P1390" s="163" t="str">
        <f t="shared" si="304"/>
        <v/>
      </c>
      <c r="Q1390" s="164" t="str">
        <f t="shared" ca="1" si="305"/>
        <v/>
      </c>
      <c r="R1390" s="163" t="str">
        <f t="shared" si="306"/>
        <v/>
      </c>
      <c r="S1390" s="163" t="str">
        <f ca="1">IF(AND(C1390&lt;&gt;"",C1390&lt;&gt;OFFSET(C1390,1,0)),SUMIFS(M.1[Giá có thuế],M.1[Số ĐK],C1390),"")</f>
        <v/>
      </c>
      <c r="T1390" s="159"/>
      <c r="U1390" s="161" t="str">
        <f>IF(T1390="","",'Thông Tin Chung'!$L$3)</f>
        <v/>
      </c>
      <c r="V1390" s="163" t="str">
        <f t="shared" ca="1" si="307"/>
        <v/>
      </c>
      <c r="W1390" s="165"/>
      <c r="X1390" s="155" t="str">
        <f ca="1">IF(C1390="","",IF(OR(D1390&lt;NgayBatDau,D1390&gt;NgayKetThuc),"Ngày tháng phải nằm trong kỳ báo cáo",IF(AND(F1390&lt;&gt;"",COUNTIF(D.3[Tên nhà cung cấp],F1390)=0),"Tên NCC chưa khai báo trong DSNCC",IF(AND(G1390&lt;&gt;"",COUNTIF(D.1[Tên sản phẩm],G1390)=0),"SP này chưa khai báo trong DSSP",""))))</f>
        <v/>
      </c>
      <c r="Y1390" s="23" t="str">
        <f t="shared" ca="1" si="309"/>
        <v/>
      </c>
      <c r="Z1390" s="23" t="str">
        <f t="shared" ca="1" si="310"/>
        <v/>
      </c>
      <c r="AA1390" s="23" t="str">
        <f t="shared" ca="1" si="311"/>
        <v/>
      </c>
    </row>
    <row r="1391" spans="2:27" ht="27.75" customHeight="1" x14ac:dyDescent="0.2">
      <c r="B1391" s="7">
        <f t="shared" si="298"/>
        <v>1388</v>
      </c>
      <c r="C1391" s="7" t="str">
        <f t="shared" ca="1" si="308"/>
        <v/>
      </c>
      <c r="D1391" s="156" t="str">
        <f t="shared" ca="1" si="299"/>
        <v/>
      </c>
      <c r="E1391" s="157" t="str">
        <f t="shared" ca="1" si="300"/>
        <v/>
      </c>
      <c r="F1391" s="158" t="str">
        <f t="shared" ca="1" si="301"/>
        <v/>
      </c>
      <c r="G1391" s="159"/>
      <c r="H1391" s="159" t="str">
        <f>IF(G1391="","",INDEX(D.1[Quy cách],MATCH(G1391,D.1[Tên sản phẩm],0)))</f>
        <v/>
      </c>
      <c r="I1391" s="160" t="str">
        <f>IF(G1391="","",INDEX(D.1[ĐVT],MATCH(G1391,D.1[Tên sản phẩm],0)))</f>
        <v/>
      </c>
      <c r="J1391" s="162" t="str">
        <f>IF(G1391="","",INDEX(D.1[Đơn giá nhập
(Hàng tồn đầu kỳ)],MATCH(G1391,D.1[Tên sản phẩm],0)))</f>
        <v/>
      </c>
      <c r="K1391" s="162" t="str">
        <f t="shared" si="302"/>
        <v/>
      </c>
      <c r="L1391" s="159"/>
      <c r="M1391" s="163" t="str">
        <f t="shared" si="303"/>
        <v/>
      </c>
      <c r="N1391" s="164"/>
      <c r="O1391" s="162"/>
      <c r="P1391" s="163" t="str">
        <f t="shared" si="304"/>
        <v/>
      </c>
      <c r="Q1391" s="164" t="str">
        <f t="shared" ca="1" si="305"/>
        <v/>
      </c>
      <c r="R1391" s="163" t="str">
        <f t="shared" si="306"/>
        <v/>
      </c>
      <c r="S1391" s="163" t="str">
        <f ca="1">IF(AND(C1391&lt;&gt;"",C1391&lt;&gt;OFFSET(C1391,1,0)),SUMIFS(M.1[Giá có thuế],M.1[Số ĐK],C1391),"")</f>
        <v/>
      </c>
      <c r="T1391" s="159"/>
      <c r="U1391" s="161" t="str">
        <f>IF(T1391="","",'Thông Tin Chung'!$L$3)</f>
        <v/>
      </c>
      <c r="V1391" s="163" t="str">
        <f t="shared" ca="1" si="307"/>
        <v/>
      </c>
      <c r="W1391" s="165"/>
      <c r="X1391" s="155" t="str">
        <f ca="1">IF(C1391="","",IF(OR(D1391&lt;NgayBatDau,D1391&gt;NgayKetThuc),"Ngày tháng phải nằm trong kỳ báo cáo",IF(AND(F1391&lt;&gt;"",COUNTIF(D.3[Tên nhà cung cấp],F1391)=0),"Tên NCC chưa khai báo trong DSNCC",IF(AND(G1391&lt;&gt;"",COUNTIF(D.1[Tên sản phẩm],G1391)=0),"SP này chưa khai báo trong DSSP",""))))</f>
        <v/>
      </c>
      <c r="Y1391" s="23" t="str">
        <f t="shared" ca="1" si="309"/>
        <v/>
      </c>
      <c r="Z1391" s="23" t="str">
        <f t="shared" ca="1" si="310"/>
        <v/>
      </c>
      <c r="AA1391" s="23" t="str">
        <f t="shared" ca="1" si="311"/>
        <v/>
      </c>
    </row>
    <row r="1392" spans="2:27" ht="27.75" customHeight="1" x14ac:dyDescent="0.2">
      <c r="B1392" s="7">
        <f t="shared" si="298"/>
        <v>1389</v>
      </c>
      <c r="C1392" s="7" t="str">
        <f t="shared" ca="1" si="308"/>
        <v/>
      </c>
      <c r="D1392" s="156" t="str">
        <f t="shared" ca="1" si="299"/>
        <v/>
      </c>
      <c r="E1392" s="157" t="str">
        <f t="shared" ca="1" si="300"/>
        <v/>
      </c>
      <c r="F1392" s="158" t="str">
        <f t="shared" ca="1" si="301"/>
        <v/>
      </c>
      <c r="G1392" s="159"/>
      <c r="H1392" s="159" t="str">
        <f>IF(G1392="","",INDEX(D.1[Quy cách],MATCH(G1392,D.1[Tên sản phẩm],0)))</f>
        <v/>
      </c>
      <c r="I1392" s="160" t="str">
        <f>IF(G1392="","",INDEX(D.1[ĐVT],MATCH(G1392,D.1[Tên sản phẩm],0)))</f>
        <v/>
      </c>
      <c r="J1392" s="162" t="str">
        <f>IF(G1392="","",INDEX(D.1[Đơn giá nhập
(Hàng tồn đầu kỳ)],MATCH(G1392,D.1[Tên sản phẩm],0)))</f>
        <v/>
      </c>
      <c r="K1392" s="162" t="str">
        <f t="shared" si="302"/>
        <v/>
      </c>
      <c r="L1392" s="159"/>
      <c r="M1392" s="163" t="str">
        <f t="shared" si="303"/>
        <v/>
      </c>
      <c r="N1392" s="164"/>
      <c r="O1392" s="162"/>
      <c r="P1392" s="163" t="str">
        <f t="shared" si="304"/>
        <v/>
      </c>
      <c r="Q1392" s="164" t="str">
        <f t="shared" ca="1" si="305"/>
        <v/>
      </c>
      <c r="R1392" s="163" t="str">
        <f t="shared" si="306"/>
        <v/>
      </c>
      <c r="S1392" s="163" t="str">
        <f ca="1">IF(AND(C1392&lt;&gt;"",C1392&lt;&gt;OFFSET(C1392,1,0)),SUMIFS(M.1[Giá có thuế],M.1[Số ĐK],C1392),"")</f>
        <v/>
      </c>
      <c r="T1392" s="159"/>
      <c r="U1392" s="161" t="str">
        <f>IF(T1392="","",'Thông Tin Chung'!$L$3)</f>
        <v/>
      </c>
      <c r="V1392" s="163" t="str">
        <f t="shared" ca="1" si="307"/>
        <v/>
      </c>
      <c r="W1392" s="165"/>
      <c r="X1392" s="155" t="str">
        <f ca="1">IF(C1392="","",IF(OR(D1392&lt;NgayBatDau,D1392&gt;NgayKetThuc),"Ngày tháng phải nằm trong kỳ báo cáo",IF(AND(F1392&lt;&gt;"",COUNTIF(D.3[Tên nhà cung cấp],F1392)=0),"Tên NCC chưa khai báo trong DSNCC",IF(AND(G1392&lt;&gt;"",COUNTIF(D.1[Tên sản phẩm],G1392)=0),"SP này chưa khai báo trong DSSP",""))))</f>
        <v/>
      </c>
      <c r="Y1392" s="23" t="str">
        <f t="shared" ca="1" si="309"/>
        <v/>
      </c>
      <c r="Z1392" s="23" t="str">
        <f t="shared" ca="1" si="310"/>
        <v/>
      </c>
      <c r="AA1392" s="23" t="str">
        <f t="shared" ca="1" si="311"/>
        <v/>
      </c>
    </row>
    <row r="1393" spans="2:27" ht="27.75" customHeight="1" x14ac:dyDescent="0.2">
      <c r="B1393" s="7">
        <f t="shared" si="298"/>
        <v>1390</v>
      </c>
      <c r="C1393" s="7" t="str">
        <f t="shared" ca="1" si="308"/>
        <v/>
      </c>
      <c r="D1393" s="156" t="str">
        <f t="shared" ca="1" si="299"/>
        <v/>
      </c>
      <c r="E1393" s="157" t="str">
        <f t="shared" ca="1" si="300"/>
        <v/>
      </c>
      <c r="F1393" s="158" t="str">
        <f t="shared" ca="1" si="301"/>
        <v/>
      </c>
      <c r="G1393" s="159"/>
      <c r="H1393" s="159" t="str">
        <f>IF(G1393="","",INDEX(D.1[Quy cách],MATCH(G1393,D.1[Tên sản phẩm],0)))</f>
        <v/>
      </c>
      <c r="I1393" s="160" t="str">
        <f>IF(G1393="","",INDEX(D.1[ĐVT],MATCH(G1393,D.1[Tên sản phẩm],0)))</f>
        <v/>
      </c>
      <c r="J1393" s="162" t="str">
        <f>IF(G1393="","",INDEX(D.1[Đơn giá nhập
(Hàng tồn đầu kỳ)],MATCH(G1393,D.1[Tên sản phẩm],0)))</f>
        <v/>
      </c>
      <c r="K1393" s="162" t="str">
        <f t="shared" si="302"/>
        <v/>
      </c>
      <c r="L1393" s="159"/>
      <c r="M1393" s="163" t="str">
        <f t="shared" si="303"/>
        <v/>
      </c>
      <c r="N1393" s="164"/>
      <c r="O1393" s="162"/>
      <c r="P1393" s="163" t="str">
        <f t="shared" si="304"/>
        <v/>
      </c>
      <c r="Q1393" s="164" t="str">
        <f t="shared" ca="1" si="305"/>
        <v/>
      </c>
      <c r="R1393" s="163" t="str">
        <f t="shared" si="306"/>
        <v/>
      </c>
      <c r="S1393" s="163" t="str">
        <f ca="1">IF(AND(C1393&lt;&gt;"",C1393&lt;&gt;OFFSET(C1393,1,0)),SUMIFS(M.1[Giá có thuế],M.1[Số ĐK],C1393),"")</f>
        <v/>
      </c>
      <c r="T1393" s="159"/>
      <c r="U1393" s="161" t="str">
        <f>IF(T1393="","",'Thông Tin Chung'!$L$3)</f>
        <v/>
      </c>
      <c r="V1393" s="163" t="str">
        <f t="shared" ca="1" si="307"/>
        <v/>
      </c>
      <c r="W1393" s="165"/>
      <c r="X1393" s="155" t="str">
        <f ca="1">IF(C1393="","",IF(OR(D1393&lt;NgayBatDau,D1393&gt;NgayKetThuc),"Ngày tháng phải nằm trong kỳ báo cáo",IF(AND(F1393&lt;&gt;"",COUNTIF(D.3[Tên nhà cung cấp],F1393)=0),"Tên NCC chưa khai báo trong DSNCC",IF(AND(G1393&lt;&gt;"",COUNTIF(D.1[Tên sản phẩm],G1393)=0),"SP này chưa khai báo trong DSSP",""))))</f>
        <v/>
      </c>
      <c r="Y1393" s="23" t="str">
        <f t="shared" ca="1" si="309"/>
        <v/>
      </c>
      <c r="Z1393" s="23" t="str">
        <f t="shared" ca="1" si="310"/>
        <v/>
      </c>
      <c r="AA1393" s="23" t="str">
        <f t="shared" ca="1" si="311"/>
        <v/>
      </c>
    </row>
    <row r="1394" spans="2:27" ht="27.75" customHeight="1" x14ac:dyDescent="0.2">
      <c r="B1394" s="7">
        <f t="shared" si="298"/>
        <v>1391</v>
      </c>
      <c r="C1394" s="7" t="str">
        <f t="shared" ca="1" si="308"/>
        <v/>
      </c>
      <c r="D1394" s="156" t="str">
        <f t="shared" ca="1" si="299"/>
        <v/>
      </c>
      <c r="E1394" s="157" t="str">
        <f t="shared" ca="1" si="300"/>
        <v/>
      </c>
      <c r="F1394" s="158" t="str">
        <f t="shared" ca="1" si="301"/>
        <v/>
      </c>
      <c r="G1394" s="159"/>
      <c r="H1394" s="159" t="str">
        <f>IF(G1394="","",INDEX(D.1[Quy cách],MATCH(G1394,D.1[Tên sản phẩm],0)))</f>
        <v/>
      </c>
      <c r="I1394" s="160" t="str">
        <f>IF(G1394="","",INDEX(D.1[ĐVT],MATCH(G1394,D.1[Tên sản phẩm],0)))</f>
        <v/>
      </c>
      <c r="J1394" s="162" t="str">
        <f>IF(G1394="","",INDEX(D.1[Đơn giá nhập
(Hàng tồn đầu kỳ)],MATCH(G1394,D.1[Tên sản phẩm],0)))</f>
        <v/>
      </c>
      <c r="K1394" s="162" t="str">
        <f t="shared" si="302"/>
        <v/>
      </c>
      <c r="L1394" s="159"/>
      <c r="M1394" s="163" t="str">
        <f t="shared" si="303"/>
        <v/>
      </c>
      <c r="N1394" s="164"/>
      <c r="O1394" s="162"/>
      <c r="P1394" s="163" t="str">
        <f t="shared" si="304"/>
        <v/>
      </c>
      <c r="Q1394" s="164" t="str">
        <f t="shared" ca="1" si="305"/>
        <v/>
      </c>
      <c r="R1394" s="163" t="str">
        <f t="shared" si="306"/>
        <v/>
      </c>
      <c r="S1394" s="163" t="str">
        <f ca="1">IF(AND(C1394&lt;&gt;"",C1394&lt;&gt;OFFSET(C1394,1,0)),SUMIFS(M.1[Giá có thuế],M.1[Số ĐK],C1394),"")</f>
        <v/>
      </c>
      <c r="T1394" s="159"/>
      <c r="U1394" s="161" t="str">
        <f>IF(T1394="","",'Thông Tin Chung'!$L$3)</f>
        <v/>
      </c>
      <c r="V1394" s="163" t="str">
        <f t="shared" ca="1" si="307"/>
        <v/>
      </c>
      <c r="W1394" s="165"/>
      <c r="X1394" s="155" t="str">
        <f ca="1">IF(C1394="","",IF(OR(D1394&lt;NgayBatDau,D1394&gt;NgayKetThuc),"Ngày tháng phải nằm trong kỳ báo cáo",IF(AND(F1394&lt;&gt;"",COUNTIF(D.3[Tên nhà cung cấp],F1394)=0),"Tên NCC chưa khai báo trong DSNCC",IF(AND(G1394&lt;&gt;"",COUNTIF(D.1[Tên sản phẩm],G1394)=0),"SP này chưa khai báo trong DSSP",""))))</f>
        <v/>
      </c>
      <c r="Y1394" s="23" t="str">
        <f t="shared" ca="1" si="309"/>
        <v/>
      </c>
      <c r="Z1394" s="23" t="str">
        <f t="shared" ca="1" si="310"/>
        <v/>
      </c>
      <c r="AA1394" s="23" t="str">
        <f t="shared" ca="1" si="311"/>
        <v/>
      </c>
    </row>
    <row r="1395" spans="2:27" ht="27.75" customHeight="1" x14ac:dyDescent="0.2">
      <c r="B1395" s="7">
        <f t="shared" si="298"/>
        <v>1392</v>
      </c>
      <c r="C1395" s="7" t="str">
        <f t="shared" ca="1" si="308"/>
        <v/>
      </c>
      <c r="D1395" s="156" t="str">
        <f t="shared" ca="1" si="299"/>
        <v/>
      </c>
      <c r="E1395" s="157" t="str">
        <f t="shared" ca="1" si="300"/>
        <v/>
      </c>
      <c r="F1395" s="158" t="str">
        <f t="shared" ca="1" si="301"/>
        <v/>
      </c>
      <c r="G1395" s="159"/>
      <c r="H1395" s="159" t="str">
        <f>IF(G1395="","",INDEX(D.1[Quy cách],MATCH(G1395,D.1[Tên sản phẩm],0)))</f>
        <v/>
      </c>
      <c r="I1395" s="160" t="str">
        <f>IF(G1395="","",INDEX(D.1[ĐVT],MATCH(G1395,D.1[Tên sản phẩm],0)))</f>
        <v/>
      </c>
      <c r="J1395" s="162" t="str">
        <f>IF(G1395="","",INDEX(D.1[Đơn giá nhập
(Hàng tồn đầu kỳ)],MATCH(G1395,D.1[Tên sản phẩm],0)))</f>
        <v/>
      </c>
      <c r="K1395" s="162" t="str">
        <f t="shared" si="302"/>
        <v/>
      </c>
      <c r="L1395" s="159"/>
      <c r="M1395" s="163" t="str">
        <f t="shared" si="303"/>
        <v/>
      </c>
      <c r="N1395" s="164"/>
      <c r="O1395" s="162"/>
      <c r="P1395" s="163" t="str">
        <f t="shared" si="304"/>
        <v/>
      </c>
      <c r="Q1395" s="164" t="str">
        <f t="shared" ca="1" si="305"/>
        <v/>
      </c>
      <c r="R1395" s="163" t="str">
        <f t="shared" si="306"/>
        <v/>
      </c>
      <c r="S1395" s="163" t="str">
        <f ca="1">IF(AND(C1395&lt;&gt;"",C1395&lt;&gt;OFFSET(C1395,1,0)),SUMIFS(M.1[Giá có thuế],M.1[Số ĐK],C1395),"")</f>
        <v/>
      </c>
      <c r="T1395" s="159"/>
      <c r="U1395" s="161" t="str">
        <f>IF(T1395="","",'Thông Tin Chung'!$L$3)</f>
        <v/>
      </c>
      <c r="V1395" s="163" t="str">
        <f t="shared" ca="1" si="307"/>
        <v/>
      </c>
      <c r="W1395" s="165"/>
      <c r="X1395" s="155" t="str">
        <f ca="1">IF(C1395="","",IF(OR(D1395&lt;NgayBatDau,D1395&gt;NgayKetThuc),"Ngày tháng phải nằm trong kỳ báo cáo",IF(AND(F1395&lt;&gt;"",COUNTIF(D.3[Tên nhà cung cấp],F1395)=0),"Tên NCC chưa khai báo trong DSNCC",IF(AND(G1395&lt;&gt;"",COUNTIF(D.1[Tên sản phẩm],G1395)=0),"SP này chưa khai báo trong DSSP",""))))</f>
        <v/>
      </c>
      <c r="Y1395" s="23" t="str">
        <f t="shared" ca="1" si="309"/>
        <v/>
      </c>
      <c r="Z1395" s="23" t="str">
        <f t="shared" ca="1" si="310"/>
        <v/>
      </c>
      <c r="AA1395" s="23" t="str">
        <f t="shared" ca="1" si="311"/>
        <v/>
      </c>
    </row>
    <row r="1396" spans="2:27" ht="27.75" customHeight="1" x14ac:dyDescent="0.2">
      <c r="B1396" s="7">
        <f t="shared" si="298"/>
        <v>1393</v>
      </c>
      <c r="C1396" s="7" t="str">
        <f t="shared" ca="1" si="308"/>
        <v/>
      </c>
      <c r="D1396" s="156" t="str">
        <f t="shared" ca="1" si="299"/>
        <v/>
      </c>
      <c r="E1396" s="157" t="str">
        <f t="shared" ca="1" si="300"/>
        <v/>
      </c>
      <c r="F1396" s="158" t="str">
        <f t="shared" ca="1" si="301"/>
        <v/>
      </c>
      <c r="G1396" s="159"/>
      <c r="H1396" s="159" t="str">
        <f>IF(G1396="","",INDEX(D.1[Quy cách],MATCH(G1396,D.1[Tên sản phẩm],0)))</f>
        <v/>
      </c>
      <c r="I1396" s="160" t="str">
        <f>IF(G1396="","",INDEX(D.1[ĐVT],MATCH(G1396,D.1[Tên sản phẩm],0)))</f>
        <v/>
      </c>
      <c r="J1396" s="162" t="str">
        <f>IF(G1396="","",INDEX(D.1[Đơn giá nhập
(Hàng tồn đầu kỳ)],MATCH(G1396,D.1[Tên sản phẩm],0)))</f>
        <v/>
      </c>
      <c r="K1396" s="162" t="str">
        <f t="shared" si="302"/>
        <v/>
      </c>
      <c r="L1396" s="159"/>
      <c r="M1396" s="163" t="str">
        <f t="shared" si="303"/>
        <v/>
      </c>
      <c r="N1396" s="164"/>
      <c r="O1396" s="162"/>
      <c r="P1396" s="163" t="str">
        <f t="shared" si="304"/>
        <v/>
      </c>
      <c r="Q1396" s="164" t="str">
        <f t="shared" ca="1" si="305"/>
        <v/>
      </c>
      <c r="R1396" s="163" t="str">
        <f t="shared" si="306"/>
        <v/>
      </c>
      <c r="S1396" s="163" t="str">
        <f ca="1">IF(AND(C1396&lt;&gt;"",C1396&lt;&gt;OFFSET(C1396,1,0)),SUMIFS(M.1[Giá có thuế],M.1[Số ĐK],C1396),"")</f>
        <v/>
      </c>
      <c r="T1396" s="159"/>
      <c r="U1396" s="161" t="str">
        <f>IF(T1396="","",'Thông Tin Chung'!$L$3)</f>
        <v/>
      </c>
      <c r="V1396" s="163" t="str">
        <f t="shared" ca="1" si="307"/>
        <v/>
      </c>
      <c r="W1396" s="165"/>
      <c r="X1396" s="155" t="str">
        <f ca="1">IF(C1396="","",IF(OR(D1396&lt;NgayBatDau,D1396&gt;NgayKetThuc),"Ngày tháng phải nằm trong kỳ báo cáo",IF(AND(F1396&lt;&gt;"",COUNTIF(D.3[Tên nhà cung cấp],F1396)=0),"Tên NCC chưa khai báo trong DSNCC",IF(AND(G1396&lt;&gt;"",COUNTIF(D.1[Tên sản phẩm],G1396)=0),"SP này chưa khai báo trong DSSP",""))))</f>
        <v/>
      </c>
      <c r="Y1396" s="23" t="str">
        <f t="shared" ca="1" si="309"/>
        <v/>
      </c>
      <c r="Z1396" s="23" t="str">
        <f t="shared" ca="1" si="310"/>
        <v/>
      </c>
      <c r="AA1396" s="23" t="str">
        <f t="shared" ca="1" si="311"/>
        <v/>
      </c>
    </row>
    <row r="1397" spans="2:27" ht="27.75" customHeight="1" x14ac:dyDescent="0.2">
      <c r="B1397" s="7">
        <f t="shared" si="298"/>
        <v>1394</v>
      </c>
      <c r="C1397" s="7" t="str">
        <f t="shared" ca="1" si="308"/>
        <v/>
      </c>
      <c r="D1397" s="156" t="str">
        <f t="shared" ca="1" si="299"/>
        <v/>
      </c>
      <c r="E1397" s="157" t="str">
        <f t="shared" ca="1" si="300"/>
        <v/>
      </c>
      <c r="F1397" s="158" t="str">
        <f t="shared" ca="1" si="301"/>
        <v/>
      </c>
      <c r="G1397" s="159"/>
      <c r="H1397" s="159" t="str">
        <f>IF(G1397="","",INDEX(D.1[Quy cách],MATCH(G1397,D.1[Tên sản phẩm],0)))</f>
        <v/>
      </c>
      <c r="I1397" s="160" t="str">
        <f>IF(G1397="","",INDEX(D.1[ĐVT],MATCH(G1397,D.1[Tên sản phẩm],0)))</f>
        <v/>
      </c>
      <c r="J1397" s="162" t="str">
        <f>IF(G1397="","",INDEX(D.1[Đơn giá nhập
(Hàng tồn đầu kỳ)],MATCH(G1397,D.1[Tên sản phẩm],0)))</f>
        <v/>
      </c>
      <c r="K1397" s="162" t="str">
        <f t="shared" si="302"/>
        <v/>
      </c>
      <c r="L1397" s="159"/>
      <c r="M1397" s="163" t="str">
        <f t="shared" si="303"/>
        <v/>
      </c>
      <c r="N1397" s="164"/>
      <c r="O1397" s="162"/>
      <c r="P1397" s="163" t="str">
        <f t="shared" si="304"/>
        <v/>
      </c>
      <c r="Q1397" s="164" t="str">
        <f t="shared" ca="1" si="305"/>
        <v/>
      </c>
      <c r="R1397" s="163" t="str">
        <f t="shared" si="306"/>
        <v/>
      </c>
      <c r="S1397" s="163" t="str">
        <f ca="1">IF(AND(C1397&lt;&gt;"",C1397&lt;&gt;OFFSET(C1397,1,0)),SUMIFS(M.1[Giá có thuế],M.1[Số ĐK],C1397),"")</f>
        <v/>
      </c>
      <c r="T1397" s="159"/>
      <c r="U1397" s="161" t="str">
        <f>IF(T1397="","",'Thông Tin Chung'!$L$3)</f>
        <v/>
      </c>
      <c r="V1397" s="163" t="str">
        <f t="shared" ca="1" si="307"/>
        <v/>
      </c>
      <c r="W1397" s="165"/>
      <c r="X1397" s="155" t="str">
        <f ca="1">IF(C1397="","",IF(OR(D1397&lt;NgayBatDau,D1397&gt;NgayKetThuc),"Ngày tháng phải nằm trong kỳ báo cáo",IF(AND(F1397&lt;&gt;"",COUNTIF(D.3[Tên nhà cung cấp],F1397)=0),"Tên NCC chưa khai báo trong DSNCC",IF(AND(G1397&lt;&gt;"",COUNTIF(D.1[Tên sản phẩm],G1397)=0),"SP này chưa khai báo trong DSSP",""))))</f>
        <v/>
      </c>
      <c r="Y1397" s="23" t="str">
        <f t="shared" ca="1" si="309"/>
        <v/>
      </c>
      <c r="Z1397" s="23" t="str">
        <f t="shared" ca="1" si="310"/>
        <v/>
      </c>
      <c r="AA1397" s="23" t="str">
        <f t="shared" ca="1" si="311"/>
        <v/>
      </c>
    </row>
    <row r="1398" spans="2:27" ht="27.75" customHeight="1" x14ac:dyDescent="0.2">
      <c r="B1398" s="7">
        <f t="shared" si="298"/>
        <v>1395</v>
      </c>
      <c r="C1398" s="7" t="str">
        <f t="shared" ca="1" si="308"/>
        <v/>
      </c>
      <c r="D1398" s="156" t="str">
        <f t="shared" ca="1" si="299"/>
        <v/>
      </c>
      <c r="E1398" s="157" t="str">
        <f t="shared" ca="1" si="300"/>
        <v/>
      </c>
      <c r="F1398" s="158" t="str">
        <f t="shared" ca="1" si="301"/>
        <v/>
      </c>
      <c r="G1398" s="159"/>
      <c r="H1398" s="159" t="str">
        <f>IF(G1398="","",INDEX(D.1[Quy cách],MATCH(G1398,D.1[Tên sản phẩm],0)))</f>
        <v/>
      </c>
      <c r="I1398" s="160" t="str">
        <f>IF(G1398="","",INDEX(D.1[ĐVT],MATCH(G1398,D.1[Tên sản phẩm],0)))</f>
        <v/>
      </c>
      <c r="J1398" s="162" t="str">
        <f>IF(G1398="","",INDEX(D.1[Đơn giá nhập
(Hàng tồn đầu kỳ)],MATCH(G1398,D.1[Tên sản phẩm],0)))</f>
        <v/>
      </c>
      <c r="K1398" s="162" t="str">
        <f t="shared" si="302"/>
        <v/>
      </c>
      <c r="L1398" s="159"/>
      <c r="M1398" s="163" t="str">
        <f t="shared" si="303"/>
        <v/>
      </c>
      <c r="N1398" s="164"/>
      <c r="O1398" s="162"/>
      <c r="P1398" s="163" t="str">
        <f t="shared" si="304"/>
        <v/>
      </c>
      <c r="Q1398" s="164" t="str">
        <f t="shared" ca="1" si="305"/>
        <v/>
      </c>
      <c r="R1398" s="163" t="str">
        <f t="shared" si="306"/>
        <v/>
      </c>
      <c r="S1398" s="163" t="str">
        <f ca="1">IF(AND(C1398&lt;&gt;"",C1398&lt;&gt;OFFSET(C1398,1,0)),SUMIFS(M.1[Giá có thuế],M.1[Số ĐK],C1398),"")</f>
        <v/>
      </c>
      <c r="T1398" s="159"/>
      <c r="U1398" s="161" t="str">
        <f>IF(T1398="","",'Thông Tin Chung'!$L$3)</f>
        <v/>
      </c>
      <c r="V1398" s="163" t="str">
        <f t="shared" ca="1" si="307"/>
        <v/>
      </c>
      <c r="W1398" s="165"/>
      <c r="X1398" s="155" t="str">
        <f ca="1">IF(C1398="","",IF(OR(D1398&lt;NgayBatDau,D1398&gt;NgayKetThuc),"Ngày tháng phải nằm trong kỳ báo cáo",IF(AND(F1398&lt;&gt;"",COUNTIF(D.3[Tên nhà cung cấp],F1398)=0),"Tên NCC chưa khai báo trong DSNCC",IF(AND(G1398&lt;&gt;"",COUNTIF(D.1[Tên sản phẩm],G1398)=0),"SP này chưa khai báo trong DSSP",""))))</f>
        <v/>
      </c>
      <c r="Y1398" s="23" t="str">
        <f t="shared" ca="1" si="309"/>
        <v/>
      </c>
      <c r="Z1398" s="23" t="str">
        <f t="shared" ca="1" si="310"/>
        <v/>
      </c>
      <c r="AA1398" s="23" t="str">
        <f t="shared" ca="1" si="311"/>
        <v/>
      </c>
    </row>
    <row r="1399" spans="2:27" ht="27.75" customHeight="1" x14ac:dyDescent="0.2">
      <c r="B1399" s="7">
        <f t="shared" si="298"/>
        <v>1396</v>
      </c>
      <c r="C1399" s="7" t="str">
        <f t="shared" ca="1" si="308"/>
        <v/>
      </c>
      <c r="D1399" s="156" t="str">
        <f t="shared" ca="1" si="299"/>
        <v/>
      </c>
      <c r="E1399" s="157" t="str">
        <f t="shared" ca="1" si="300"/>
        <v/>
      </c>
      <c r="F1399" s="158" t="str">
        <f t="shared" ca="1" si="301"/>
        <v/>
      </c>
      <c r="G1399" s="159"/>
      <c r="H1399" s="159" t="str">
        <f>IF(G1399="","",INDEX(D.1[Quy cách],MATCH(G1399,D.1[Tên sản phẩm],0)))</f>
        <v/>
      </c>
      <c r="I1399" s="160" t="str">
        <f>IF(G1399="","",INDEX(D.1[ĐVT],MATCH(G1399,D.1[Tên sản phẩm],0)))</f>
        <v/>
      </c>
      <c r="J1399" s="162" t="str">
        <f>IF(G1399="","",INDEX(D.1[Đơn giá nhập
(Hàng tồn đầu kỳ)],MATCH(G1399,D.1[Tên sản phẩm],0)))</f>
        <v/>
      </c>
      <c r="K1399" s="162" t="str">
        <f t="shared" si="302"/>
        <v/>
      </c>
      <c r="L1399" s="159"/>
      <c r="M1399" s="163" t="str">
        <f t="shared" si="303"/>
        <v/>
      </c>
      <c r="N1399" s="164"/>
      <c r="O1399" s="162"/>
      <c r="P1399" s="163" t="str">
        <f t="shared" si="304"/>
        <v/>
      </c>
      <c r="Q1399" s="164" t="str">
        <f t="shared" ca="1" si="305"/>
        <v/>
      </c>
      <c r="R1399" s="163" t="str">
        <f t="shared" si="306"/>
        <v/>
      </c>
      <c r="S1399" s="163" t="str">
        <f ca="1">IF(AND(C1399&lt;&gt;"",C1399&lt;&gt;OFFSET(C1399,1,0)),SUMIFS(M.1[Giá có thuế],M.1[Số ĐK],C1399),"")</f>
        <v/>
      </c>
      <c r="T1399" s="159"/>
      <c r="U1399" s="161" t="str">
        <f>IF(T1399="","",'Thông Tin Chung'!$L$3)</f>
        <v/>
      </c>
      <c r="V1399" s="163" t="str">
        <f t="shared" ca="1" si="307"/>
        <v/>
      </c>
      <c r="W1399" s="165"/>
      <c r="X1399" s="155" t="str">
        <f ca="1">IF(C1399="","",IF(OR(D1399&lt;NgayBatDau,D1399&gt;NgayKetThuc),"Ngày tháng phải nằm trong kỳ báo cáo",IF(AND(F1399&lt;&gt;"",COUNTIF(D.3[Tên nhà cung cấp],F1399)=0),"Tên NCC chưa khai báo trong DSNCC",IF(AND(G1399&lt;&gt;"",COUNTIF(D.1[Tên sản phẩm],G1399)=0),"SP này chưa khai báo trong DSSP",""))))</f>
        <v/>
      </c>
      <c r="Y1399" s="23" t="str">
        <f t="shared" ca="1" si="309"/>
        <v/>
      </c>
      <c r="Z1399" s="23" t="str">
        <f t="shared" ca="1" si="310"/>
        <v/>
      </c>
      <c r="AA1399" s="23" t="str">
        <f t="shared" ca="1" si="311"/>
        <v/>
      </c>
    </row>
    <row r="1400" spans="2:27" ht="27.75" customHeight="1" x14ac:dyDescent="0.2">
      <c r="B1400" s="7">
        <f t="shared" si="298"/>
        <v>1397</v>
      </c>
      <c r="C1400" s="7" t="str">
        <f t="shared" ca="1" si="308"/>
        <v/>
      </c>
      <c r="D1400" s="156" t="str">
        <f t="shared" ca="1" si="299"/>
        <v/>
      </c>
      <c r="E1400" s="157" t="str">
        <f t="shared" ca="1" si="300"/>
        <v/>
      </c>
      <c r="F1400" s="158" t="str">
        <f t="shared" ca="1" si="301"/>
        <v/>
      </c>
      <c r="G1400" s="159"/>
      <c r="H1400" s="159" t="str">
        <f>IF(G1400="","",INDEX(D.1[Quy cách],MATCH(G1400,D.1[Tên sản phẩm],0)))</f>
        <v/>
      </c>
      <c r="I1400" s="160" t="str">
        <f>IF(G1400="","",INDEX(D.1[ĐVT],MATCH(G1400,D.1[Tên sản phẩm],0)))</f>
        <v/>
      </c>
      <c r="J1400" s="162" t="str">
        <f>IF(G1400="","",INDEX(D.1[Đơn giá nhập
(Hàng tồn đầu kỳ)],MATCH(G1400,D.1[Tên sản phẩm],0)))</f>
        <v/>
      </c>
      <c r="K1400" s="162" t="str">
        <f t="shared" si="302"/>
        <v/>
      </c>
      <c r="L1400" s="159"/>
      <c r="M1400" s="163" t="str">
        <f t="shared" si="303"/>
        <v/>
      </c>
      <c r="N1400" s="164"/>
      <c r="O1400" s="162"/>
      <c r="P1400" s="163" t="str">
        <f t="shared" si="304"/>
        <v/>
      </c>
      <c r="Q1400" s="164" t="str">
        <f t="shared" ca="1" si="305"/>
        <v/>
      </c>
      <c r="R1400" s="163" t="str">
        <f t="shared" si="306"/>
        <v/>
      </c>
      <c r="S1400" s="163" t="str">
        <f ca="1">IF(AND(C1400&lt;&gt;"",C1400&lt;&gt;OFFSET(C1400,1,0)),SUMIFS(M.1[Giá có thuế],M.1[Số ĐK],C1400),"")</f>
        <v/>
      </c>
      <c r="T1400" s="159"/>
      <c r="U1400" s="161" t="str">
        <f>IF(T1400="","",'Thông Tin Chung'!$L$3)</f>
        <v/>
      </c>
      <c r="V1400" s="163" t="str">
        <f t="shared" ca="1" si="307"/>
        <v/>
      </c>
      <c r="W1400" s="165"/>
      <c r="X1400" s="155" t="str">
        <f ca="1">IF(C1400="","",IF(OR(D1400&lt;NgayBatDau,D1400&gt;NgayKetThuc),"Ngày tháng phải nằm trong kỳ báo cáo",IF(AND(F1400&lt;&gt;"",COUNTIF(D.3[Tên nhà cung cấp],F1400)=0),"Tên NCC chưa khai báo trong DSNCC",IF(AND(G1400&lt;&gt;"",COUNTIF(D.1[Tên sản phẩm],G1400)=0),"SP này chưa khai báo trong DSSP",""))))</f>
        <v/>
      </c>
      <c r="Y1400" s="23" t="str">
        <f t="shared" ca="1" si="309"/>
        <v/>
      </c>
      <c r="Z1400" s="23" t="str">
        <f t="shared" ca="1" si="310"/>
        <v/>
      </c>
      <c r="AA1400" s="23" t="str">
        <f t="shared" ca="1" si="311"/>
        <v/>
      </c>
    </row>
    <row r="1401" spans="2:27" ht="27.75" customHeight="1" x14ac:dyDescent="0.2">
      <c r="B1401" s="7">
        <f t="shared" si="298"/>
        <v>1398</v>
      </c>
      <c r="C1401" s="7" t="str">
        <f t="shared" ca="1" si="308"/>
        <v/>
      </c>
      <c r="D1401" s="156" t="str">
        <f t="shared" ca="1" si="299"/>
        <v/>
      </c>
      <c r="E1401" s="157" t="str">
        <f t="shared" ca="1" si="300"/>
        <v/>
      </c>
      <c r="F1401" s="158" t="str">
        <f t="shared" ca="1" si="301"/>
        <v/>
      </c>
      <c r="G1401" s="159"/>
      <c r="H1401" s="159" t="str">
        <f>IF(G1401="","",INDEX(D.1[Quy cách],MATCH(G1401,D.1[Tên sản phẩm],0)))</f>
        <v/>
      </c>
      <c r="I1401" s="160" t="str">
        <f>IF(G1401="","",INDEX(D.1[ĐVT],MATCH(G1401,D.1[Tên sản phẩm],0)))</f>
        <v/>
      </c>
      <c r="J1401" s="162" t="str">
        <f>IF(G1401="","",INDEX(D.1[Đơn giá nhập
(Hàng tồn đầu kỳ)],MATCH(G1401,D.1[Tên sản phẩm],0)))</f>
        <v/>
      </c>
      <c r="K1401" s="162" t="str">
        <f t="shared" si="302"/>
        <v/>
      </c>
      <c r="L1401" s="159"/>
      <c r="M1401" s="163" t="str">
        <f t="shared" si="303"/>
        <v/>
      </c>
      <c r="N1401" s="164"/>
      <c r="O1401" s="162"/>
      <c r="P1401" s="163" t="str">
        <f t="shared" si="304"/>
        <v/>
      </c>
      <c r="Q1401" s="164" t="str">
        <f t="shared" ca="1" si="305"/>
        <v/>
      </c>
      <c r="R1401" s="163" t="str">
        <f t="shared" si="306"/>
        <v/>
      </c>
      <c r="S1401" s="163" t="str">
        <f ca="1">IF(AND(C1401&lt;&gt;"",C1401&lt;&gt;OFFSET(C1401,1,0)),SUMIFS(M.1[Giá có thuế],M.1[Số ĐK],C1401),"")</f>
        <v/>
      </c>
      <c r="T1401" s="159"/>
      <c r="U1401" s="161" t="str">
        <f>IF(T1401="","",'Thông Tin Chung'!$L$3)</f>
        <v/>
      </c>
      <c r="V1401" s="163" t="str">
        <f t="shared" ca="1" si="307"/>
        <v/>
      </c>
      <c r="W1401" s="165"/>
      <c r="X1401" s="155" t="str">
        <f ca="1">IF(C1401="","",IF(OR(D1401&lt;NgayBatDau,D1401&gt;NgayKetThuc),"Ngày tháng phải nằm trong kỳ báo cáo",IF(AND(F1401&lt;&gt;"",COUNTIF(D.3[Tên nhà cung cấp],F1401)=0),"Tên NCC chưa khai báo trong DSNCC",IF(AND(G1401&lt;&gt;"",COUNTIF(D.1[Tên sản phẩm],G1401)=0),"SP này chưa khai báo trong DSSP",""))))</f>
        <v/>
      </c>
      <c r="Y1401" s="23" t="str">
        <f t="shared" ca="1" si="309"/>
        <v/>
      </c>
      <c r="Z1401" s="23" t="str">
        <f t="shared" ca="1" si="310"/>
        <v/>
      </c>
      <c r="AA1401" s="23" t="str">
        <f t="shared" ca="1" si="311"/>
        <v/>
      </c>
    </row>
    <row r="1402" spans="2:27" ht="27.75" customHeight="1" x14ac:dyDescent="0.2">
      <c r="B1402" s="7">
        <f t="shared" si="298"/>
        <v>1399</v>
      </c>
      <c r="C1402" s="7" t="str">
        <f t="shared" ca="1" si="308"/>
        <v/>
      </c>
      <c r="D1402" s="156" t="str">
        <f t="shared" ca="1" si="299"/>
        <v/>
      </c>
      <c r="E1402" s="157" t="str">
        <f t="shared" ca="1" si="300"/>
        <v/>
      </c>
      <c r="F1402" s="158" t="str">
        <f t="shared" ca="1" si="301"/>
        <v/>
      </c>
      <c r="G1402" s="159"/>
      <c r="H1402" s="159" t="str">
        <f>IF(G1402="","",INDEX(D.1[Quy cách],MATCH(G1402,D.1[Tên sản phẩm],0)))</f>
        <v/>
      </c>
      <c r="I1402" s="160" t="str">
        <f>IF(G1402="","",INDEX(D.1[ĐVT],MATCH(G1402,D.1[Tên sản phẩm],0)))</f>
        <v/>
      </c>
      <c r="J1402" s="162" t="str">
        <f>IF(G1402="","",INDEX(D.1[Đơn giá nhập
(Hàng tồn đầu kỳ)],MATCH(G1402,D.1[Tên sản phẩm],0)))</f>
        <v/>
      </c>
      <c r="K1402" s="162" t="str">
        <f t="shared" si="302"/>
        <v/>
      </c>
      <c r="L1402" s="159"/>
      <c r="M1402" s="163" t="str">
        <f t="shared" si="303"/>
        <v/>
      </c>
      <c r="N1402" s="164"/>
      <c r="O1402" s="162"/>
      <c r="P1402" s="163" t="str">
        <f t="shared" si="304"/>
        <v/>
      </c>
      <c r="Q1402" s="164" t="str">
        <f t="shared" ca="1" si="305"/>
        <v/>
      </c>
      <c r="R1402" s="163" t="str">
        <f t="shared" si="306"/>
        <v/>
      </c>
      <c r="S1402" s="163" t="str">
        <f ca="1">IF(AND(C1402&lt;&gt;"",C1402&lt;&gt;OFFSET(C1402,1,0)),SUMIFS(M.1[Giá có thuế],M.1[Số ĐK],C1402),"")</f>
        <v/>
      </c>
      <c r="T1402" s="159"/>
      <c r="U1402" s="161" t="str">
        <f>IF(T1402="","",'Thông Tin Chung'!$L$3)</f>
        <v/>
      </c>
      <c r="V1402" s="163" t="str">
        <f t="shared" ca="1" si="307"/>
        <v/>
      </c>
      <c r="W1402" s="165"/>
      <c r="X1402" s="155" t="str">
        <f ca="1">IF(C1402="","",IF(OR(D1402&lt;NgayBatDau,D1402&gt;NgayKetThuc),"Ngày tháng phải nằm trong kỳ báo cáo",IF(AND(F1402&lt;&gt;"",COUNTIF(D.3[Tên nhà cung cấp],F1402)=0),"Tên NCC chưa khai báo trong DSNCC",IF(AND(G1402&lt;&gt;"",COUNTIF(D.1[Tên sản phẩm],G1402)=0),"SP này chưa khai báo trong DSSP",""))))</f>
        <v/>
      </c>
      <c r="Y1402" s="23" t="str">
        <f t="shared" ca="1" si="309"/>
        <v/>
      </c>
      <c r="Z1402" s="23" t="str">
        <f t="shared" ca="1" si="310"/>
        <v/>
      </c>
      <c r="AA1402" s="23" t="str">
        <f t="shared" ca="1" si="311"/>
        <v/>
      </c>
    </row>
    <row r="1403" spans="2:27" ht="27.75" customHeight="1" x14ac:dyDescent="0.2">
      <c r="B1403" s="7">
        <f t="shared" si="298"/>
        <v>1400</v>
      </c>
      <c r="C1403" s="7" t="str">
        <f t="shared" ca="1" si="308"/>
        <v/>
      </c>
      <c r="D1403" s="156" t="str">
        <f t="shared" ca="1" si="299"/>
        <v/>
      </c>
      <c r="E1403" s="157" t="str">
        <f t="shared" ca="1" si="300"/>
        <v/>
      </c>
      <c r="F1403" s="158" t="str">
        <f t="shared" ca="1" si="301"/>
        <v/>
      </c>
      <c r="G1403" s="159"/>
      <c r="H1403" s="159" t="str">
        <f>IF(G1403="","",INDEX(D.1[Quy cách],MATCH(G1403,D.1[Tên sản phẩm],0)))</f>
        <v/>
      </c>
      <c r="I1403" s="160" t="str">
        <f>IF(G1403="","",INDEX(D.1[ĐVT],MATCH(G1403,D.1[Tên sản phẩm],0)))</f>
        <v/>
      </c>
      <c r="J1403" s="162" t="str">
        <f>IF(G1403="","",INDEX(D.1[Đơn giá nhập
(Hàng tồn đầu kỳ)],MATCH(G1403,D.1[Tên sản phẩm],0)))</f>
        <v/>
      </c>
      <c r="K1403" s="162" t="str">
        <f t="shared" si="302"/>
        <v/>
      </c>
      <c r="L1403" s="159"/>
      <c r="M1403" s="163" t="str">
        <f t="shared" si="303"/>
        <v/>
      </c>
      <c r="N1403" s="164"/>
      <c r="O1403" s="162"/>
      <c r="P1403" s="163" t="str">
        <f t="shared" si="304"/>
        <v/>
      </c>
      <c r="Q1403" s="164" t="str">
        <f t="shared" ca="1" si="305"/>
        <v/>
      </c>
      <c r="R1403" s="163" t="str">
        <f t="shared" si="306"/>
        <v/>
      </c>
      <c r="S1403" s="163" t="str">
        <f ca="1">IF(AND(C1403&lt;&gt;"",C1403&lt;&gt;OFFSET(C1403,1,0)),SUMIFS(M.1[Giá có thuế],M.1[Số ĐK],C1403),"")</f>
        <v/>
      </c>
      <c r="T1403" s="159"/>
      <c r="U1403" s="161" t="str">
        <f>IF(T1403="","",'Thông Tin Chung'!$L$3)</f>
        <v/>
      </c>
      <c r="V1403" s="163" t="str">
        <f t="shared" ca="1" si="307"/>
        <v/>
      </c>
      <c r="W1403" s="165"/>
      <c r="X1403" s="155" t="str">
        <f ca="1">IF(C1403="","",IF(OR(D1403&lt;NgayBatDau,D1403&gt;NgayKetThuc),"Ngày tháng phải nằm trong kỳ báo cáo",IF(AND(F1403&lt;&gt;"",COUNTIF(D.3[Tên nhà cung cấp],F1403)=0),"Tên NCC chưa khai báo trong DSNCC",IF(AND(G1403&lt;&gt;"",COUNTIF(D.1[Tên sản phẩm],G1403)=0),"SP này chưa khai báo trong DSSP",""))))</f>
        <v/>
      </c>
      <c r="Y1403" s="23" t="str">
        <f t="shared" ca="1" si="309"/>
        <v/>
      </c>
      <c r="Z1403" s="23" t="str">
        <f t="shared" ca="1" si="310"/>
        <v/>
      </c>
      <c r="AA1403" s="23" t="str">
        <f t="shared" ca="1" si="311"/>
        <v/>
      </c>
    </row>
    <row r="1404" spans="2:27" ht="27.75" customHeight="1" x14ac:dyDescent="0.2">
      <c r="B1404" s="7">
        <f t="shared" si="298"/>
        <v>1401</v>
      </c>
      <c r="C1404" s="7" t="str">
        <f t="shared" ca="1" si="308"/>
        <v/>
      </c>
      <c r="D1404" s="156" t="str">
        <f t="shared" ca="1" si="299"/>
        <v/>
      </c>
      <c r="E1404" s="157" t="str">
        <f t="shared" ca="1" si="300"/>
        <v/>
      </c>
      <c r="F1404" s="158" t="str">
        <f t="shared" ca="1" si="301"/>
        <v/>
      </c>
      <c r="G1404" s="159"/>
      <c r="H1404" s="159" t="str">
        <f>IF(G1404="","",INDEX(D.1[Quy cách],MATCH(G1404,D.1[Tên sản phẩm],0)))</f>
        <v/>
      </c>
      <c r="I1404" s="160" t="str">
        <f>IF(G1404="","",INDEX(D.1[ĐVT],MATCH(G1404,D.1[Tên sản phẩm],0)))</f>
        <v/>
      </c>
      <c r="J1404" s="162" t="str">
        <f>IF(G1404="","",INDEX(D.1[Đơn giá nhập
(Hàng tồn đầu kỳ)],MATCH(G1404,D.1[Tên sản phẩm],0)))</f>
        <v/>
      </c>
      <c r="K1404" s="162" t="str">
        <f t="shared" si="302"/>
        <v/>
      </c>
      <c r="L1404" s="159"/>
      <c r="M1404" s="163" t="str">
        <f t="shared" si="303"/>
        <v/>
      </c>
      <c r="N1404" s="164"/>
      <c r="O1404" s="162"/>
      <c r="P1404" s="163" t="str">
        <f t="shared" si="304"/>
        <v/>
      </c>
      <c r="Q1404" s="164" t="str">
        <f t="shared" ca="1" si="305"/>
        <v/>
      </c>
      <c r="R1404" s="163" t="str">
        <f t="shared" si="306"/>
        <v/>
      </c>
      <c r="S1404" s="163" t="str">
        <f ca="1">IF(AND(C1404&lt;&gt;"",C1404&lt;&gt;OFFSET(C1404,1,0)),SUMIFS(M.1[Giá có thuế],M.1[Số ĐK],C1404),"")</f>
        <v/>
      </c>
      <c r="T1404" s="159"/>
      <c r="U1404" s="161" t="str">
        <f>IF(T1404="","",'Thông Tin Chung'!$L$3)</f>
        <v/>
      </c>
      <c r="V1404" s="163" t="str">
        <f t="shared" ca="1" si="307"/>
        <v/>
      </c>
      <c r="W1404" s="165"/>
      <c r="X1404" s="155" t="str">
        <f ca="1">IF(C1404="","",IF(OR(D1404&lt;NgayBatDau,D1404&gt;NgayKetThuc),"Ngày tháng phải nằm trong kỳ báo cáo",IF(AND(F1404&lt;&gt;"",COUNTIF(D.3[Tên nhà cung cấp],F1404)=0),"Tên NCC chưa khai báo trong DSNCC",IF(AND(G1404&lt;&gt;"",COUNTIF(D.1[Tên sản phẩm],G1404)=0),"SP này chưa khai báo trong DSSP",""))))</f>
        <v/>
      </c>
      <c r="Y1404" s="23" t="str">
        <f t="shared" ca="1" si="309"/>
        <v/>
      </c>
      <c r="Z1404" s="23" t="str">
        <f t="shared" ca="1" si="310"/>
        <v/>
      </c>
      <c r="AA1404" s="23" t="str">
        <f t="shared" ca="1" si="311"/>
        <v/>
      </c>
    </row>
    <row r="1405" spans="2:27" ht="27.75" customHeight="1" x14ac:dyDescent="0.2">
      <c r="B1405" s="7">
        <f t="shared" si="298"/>
        <v>1402</v>
      </c>
      <c r="C1405" s="7" t="str">
        <f t="shared" ca="1" si="308"/>
        <v/>
      </c>
      <c r="D1405" s="156" t="str">
        <f t="shared" ca="1" si="299"/>
        <v/>
      </c>
      <c r="E1405" s="157" t="str">
        <f t="shared" ca="1" si="300"/>
        <v/>
      </c>
      <c r="F1405" s="158" t="str">
        <f t="shared" ca="1" si="301"/>
        <v/>
      </c>
      <c r="G1405" s="159"/>
      <c r="H1405" s="159" t="str">
        <f>IF(G1405="","",INDEX(D.1[Quy cách],MATCH(G1405,D.1[Tên sản phẩm],0)))</f>
        <v/>
      </c>
      <c r="I1405" s="160" t="str">
        <f>IF(G1405="","",INDEX(D.1[ĐVT],MATCH(G1405,D.1[Tên sản phẩm],0)))</f>
        <v/>
      </c>
      <c r="J1405" s="162" t="str">
        <f>IF(G1405="","",INDEX(D.1[Đơn giá nhập
(Hàng tồn đầu kỳ)],MATCH(G1405,D.1[Tên sản phẩm],0)))</f>
        <v/>
      </c>
      <c r="K1405" s="162" t="str">
        <f t="shared" si="302"/>
        <v/>
      </c>
      <c r="L1405" s="159"/>
      <c r="M1405" s="163" t="str">
        <f t="shared" si="303"/>
        <v/>
      </c>
      <c r="N1405" s="164"/>
      <c r="O1405" s="162"/>
      <c r="P1405" s="163" t="str">
        <f t="shared" si="304"/>
        <v/>
      </c>
      <c r="Q1405" s="164" t="str">
        <f t="shared" ca="1" si="305"/>
        <v/>
      </c>
      <c r="R1405" s="163" t="str">
        <f t="shared" si="306"/>
        <v/>
      </c>
      <c r="S1405" s="163" t="str">
        <f ca="1">IF(AND(C1405&lt;&gt;"",C1405&lt;&gt;OFFSET(C1405,1,0)),SUMIFS(M.1[Giá có thuế],M.1[Số ĐK],C1405),"")</f>
        <v/>
      </c>
      <c r="T1405" s="159"/>
      <c r="U1405" s="161" t="str">
        <f>IF(T1405="","",'Thông Tin Chung'!$L$3)</f>
        <v/>
      </c>
      <c r="V1405" s="163" t="str">
        <f t="shared" ca="1" si="307"/>
        <v/>
      </c>
      <c r="W1405" s="165"/>
      <c r="X1405" s="155" t="str">
        <f ca="1">IF(C1405="","",IF(OR(D1405&lt;NgayBatDau,D1405&gt;NgayKetThuc),"Ngày tháng phải nằm trong kỳ báo cáo",IF(AND(F1405&lt;&gt;"",COUNTIF(D.3[Tên nhà cung cấp],F1405)=0),"Tên NCC chưa khai báo trong DSNCC",IF(AND(G1405&lt;&gt;"",COUNTIF(D.1[Tên sản phẩm],G1405)=0),"SP này chưa khai báo trong DSSP",""))))</f>
        <v/>
      </c>
      <c r="Y1405" s="23" t="str">
        <f t="shared" ca="1" si="309"/>
        <v/>
      </c>
      <c r="Z1405" s="23" t="str">
        <f t="shared" ca="1" si="310"/>
        <v/>
      </c>
      <c r="AA1405" s="23" t="str">
        <f t="shared" ca="1" si="311"/>
        <v/>
      </c>
    </row>
    <row r="1406" spans="2:27" ht="27.75" customHeight="1" x14ac:dyDescent="0.2">
      <c r="B1406" s="7">
        <f t="shared" si="298"/>
        <v>1403</v>
      </c>
      <c r="C1406" s="7" t="str">
        <f t="shared" ca="1" si="308"/>
        <v/>
      </c>
      <c r="D1406" s="156" t="str">
        <f t="shared" ca="1" si="299"/>
        <v/>
      </c>
      <c r="E1406" s="157" t="str">
        <f t="shared" ca="1" si="300"/>
        <v/>
      </c>
      <c r="F1406" s="158" t="str">
        <f t="shared" ca="1" si="301"/>
        <v/>
      </c>
      <c r="G1406" s="159"/>
      <c r="H1406" s="159" t="str">
        <f>IF(G1406="","",INDEX(D.1[Quy cách],MATCH(G1406,D.1[Tên sản phẩm],0)))</f>
        <v/>
      </c>
      <c r="I1406" s="160" t="str">
        <f>IF(G1406="","",INDEX(D.1[ĐVT],MATCH(G1406,D.1[Tên sản phẩm],0)))</f>
        <v/>
      </c>
      <c r="J1406" s="162" t="str">
        <f>IF(G1406="","",INDEX(D.1[Đơn giá nhập
(Hàng tồn đầu kỳ)],MATCH(G1406,D.1[Tên sản phẩm],0)))</f>
        <v/>
      </c>
      <c r="K1406" s="162" t="str">
        <f t="shared" si="302"/>
        <v/>
      </c>
      <c r="L1406" s="159"/>
      <c r="M1406" s="163" t="str">
        <f t="shared" si="303"/>
        <v/>
      </c>
      <c r="N1406" s="164"/>
      <c r="O1406" s="162"/>
      <c r="P1406" s="163" t="str">
        <f t="shared" si="304"/>
        <v/>
      </c>
      <c r="Q1406" s="164" t="str">
        <f t="shared" ca="1" si="305"/>
        <v/>
      </c>
      <c r="R1406" s="163" t="str">
        <f t="shared" si="306"/>
        <v/>
      </c>
      <c r="S1406" s="163" t="str">
        <f ca="1">IF(AND(C1406&lt;&gt;"",C1406&lt;&gt;OFFSET(C1406,1,0)),SUMIFS(M.1[Giá có thuế],M.1[Số ĐK],C1406),"")</f>
        <v/>
      </c>
      <c r="T1406" s="159"/>
      <c r="U1406" s="161" t="str">
        <f>IF(T1406="","",'Thông Tin Chung'!$L$3)</f>
        <v/>
      </c>
      <c r="V1406" s="163" t="str">
        <f t="shared" ca="1" si="307"/>
        <v/>
      </c>
      <c r="W1406" s="165"/>
      <c r="X1406" s="155" t="str">
        <f ca="1">IF(C1406="","",IF(OR(D1406&lt;NgayBatDau,D1406&gt;NgayKetThuc),"Ngày tháng phải nằm trong kỳ báo cáo",IF(AND(F1406&lt;&gt;"",COUNTIF(D.3[Tên nhà cung cấp],F1406)=0),"Tên NCC chưa khai báo trong DSNCC",IF(AND(G1406&lt;&gt;"",COUNTIF(D.1[Tên sản phẩm],G1406)=0),"SP này chưa khai báo trong DSSP",""))))</f>
        <v/>
      </c>
      <c r="Y1406" s="23" t="str">
        <f t="shared" ca="1" si="309"/>
        <v/>
      </c>
      <c r="Z1406" s="23" t="str">
        <f t="shared" ca="1" si="310"/>
        <v/>
      </c>
      <c r="AA1406" s="23" t="str">
        <f t="shared" ca="1" si="311"/>
        <v/>
      </c>
    </row>
    <row r="1407" spans="2:27" ht="27.75" customHeight="1" x14ac:dyDescent="0.2">
      <c r="B1407" s="7">
        <f t="shared" si="298"/>
        <v>1404</v>
      </c>
      <c r="C1407" s="7" t="str">
        <f t="shared" ca="1" si="308"/>
        <v/>
      </c>
      <c r="D1407" s="156" t="str">
        <f t="shared" ca="1" si="299"/>
        <v/>
      </c>
      <c r="E1407" s="157" t="str">
        <f t="shared" ca="1" si="300"/>
        <v/>
      </c>
      <c r="F1407" s="158" t="str">
        <f t="shared" ca="1" si="301"/>
        <v/>
      </c>
      <c r="G1407" s="159"/>
      <c r="H1407" s="159" t="str">
        <f>IF(G1407="","",INDEX(D.1[Quy cách],MATCH(G1407,D.1[Tên sản phẩm],0)))</f>
        <v/>
      </c>
      <c r="I1407" s="160" t="str">
        <f>IF(G1407="","",INDEX(D.1[ĐVT],MATCH(G1407,D.1[Tên sản phẩm],0)))</f>
        <v/>
      </c>
      <c r="J1407" s="162" t="str">
        <f>IF(G1407="","",INDEX(D.1[Đơn giá nhập
(Hàng tồn đầu kỳ)],MATCH(G1407,D.1[Tên sản phẩm],0)))</f>
        <v/>
      </c>
      <c r="K1407" s="162" t="str">
        <f t="shared" si="302"/>
        <v/>
      </c>
      <c r="L1407" s="159"/>
      <c r="M1407" s="163" t="str">
        <f t="shared" si="303"/>
        <v/>
      </c>
      <c r="N1407" s="164"/>
      <c r="O1407" s="162"/>
      <c r="P1407" s="163" t="str">
        <f t="shared" si="304"/>
        <v/>
      </c>
      <c r="Q1407" s="164" t="str">
        <f t="shared" ca="1" si="305"/>
        <v/>
      </c>
      <c r="R1407" s="163" t="str">
        <f t="shared" si="306"/>
        <v/>
      </c>
      <c r="S1407" s="163" t="str">
        <f ca="1">IF(AND(C1407&lt;&gt;"",C1407&lt;&gt;OFFSET(C1407,1,0)),SUMIFS(M.1[Giá có thuế],M.1[Số ĐK],C1407),"")</f>
        <v/>
      </c>
      <c r="T1407" s="159"/>
      <c r="U1407" s="161" t="str">
        <f>IF(T1407="","",'Thông Tin Chung'!$L$3)</f>
        <v/>
      </c>
      <c r="V1407" s="163" t="str">
        <f t="shared" ca="1" si="307"/>
        <v/>
      </c>
      <c r="W1407" s="165"/>
      <c r="X1407" s="155" t="str">
        <f ca="1">IF(C1407="","",IF(OR(D1407&lt;NgayBatDau,D1407&gt;NgayKetThuc),"Ngày tháng phải nằm trong kỳ báo cáo",IF(AND(F1407&lt;&gt;"",COUNTIF(D.3[Tên nhà cung cấp],F1407)=0),"Tên NCC chưa khai báo trong DSNCC",IF(AND(G1407&lt;&gt;"",COUNTIF(D.1[Tên sản phẩm],G1407)=0),"SP này chưa khai báo trong DSSP",""))))</f>
        <v/>
      </c>
      <c r="Y1407" s="23" t="str">
        <f t="shared" ca="1" si="309"/>
        <v/>
      </c>
      <c r="Z1407" s="23" t="str">
        <f t="shared" ca="1" si="310"/>
        <v/>
      </c>
      <c r="AA1407" s="23" t="str">
        <f t="shared" ca="1" si="311"/>
        <v/>
      </c>
    </row>
    <row r="1408" spans="2:27" ht="27.75" customHeight="1" x14ac:dyDescent="0.2">
      <c r="B1408" s="7">
        <f t="shared" si="298"/>
        <v>1405</v>
      </c>
      <c r="C1408" s="7" t="str">
        <f t="shared" ca="1" si="308"/>
        <v/>
      </c>
      <c r="D1408" s="156" t="str">
        <f t="shared" ca="1" si="299"/>
        <v/>
      </c>
      <c r="E1408" s="157" t="str">
        <f t="shared" ca="1" si="300"/>
        <v/>
      </c>
      <c r="F1408" s="158" t="str">
        <f t="shared" ca="1" si="301"/>
        <v/>
      </c>
      <c r="G1408" s="159"/>
      <c r="H1408" s="159" t="str">
        <f>IF(G1408="","",INDEX(D.1[Quy cách],MATCH(G1408,D.1[Tên sản phẩm],0)))</f>
        <v/>
      </c>
      <c r="I1408" s="160" t="str">
        <f>IF(G1408="","",INDEX(D.1[ĐVT],MATCH(G1408,D.1[Tên sản phẩm],0)))</f>
        <v/>
      </c>
      <c r="J1408" s="162" t="str">
        <f>IF(G1408="","",INDEX(D.1[Đơn giá nhập
(Hàng tồn đầu kỳ)],MATCH(G1408,D.1[Tên sản phẩm],0)))</f>
        <v/>
      </c>
      <c r="K1408" s="162" t="str">
        <f t="shared" si="302"/>
        <v/>
      </c>
      <c r="L1408" s="159"/>
      <c r="M1408" s="163" t="str">
        <f t="shared" si="303"/>
        <v/>
      </c>
      <c r="N1408" s="164"/>
      <c r="O1408" s="162"/>
      <c r="P1408" s="163" t="str">
        <f t="shared" si="304"/>
        <v/>
      </c>
      <c r="Q1408" s="164" t="str">
        <f t="shared" ca="1" si="305"/>
        <v/>
      </c>
      <c r="R1408" s="163" t="str">
        <f t="shared" si="306"/>
        <v/>
      </c>
      <c r="S1408" s="163" t="str">
        <f ca="1">IF(AND(C1408&lt;&gt;"",C1408&lt;&gt;OFFSET(C1408,1,0)),SUMIFS(M.1[Giá có thuế],M.1[Số ĐK],C1408),"")</f>
        <v/>
      </c>
      <c r="T1408" s="159"/>
      <c r="U1408" s="161" t="str">
        <f>IF(T1408="","",'Thông Tin Chung'!$L$3)</f>
        <v/>
      </c>
      <c r="V1408" s="163" t="str">
        <f t="shared" ca="1" si="307"/>
        <v/>
      </c>
      <c r="W1408" s="165"/>
      <c r="X1408" s="155" t="str">
        <f ca="1">IF(C1408="","",IF(OR(D1408&lt;NgayBatDau,D1408&gt;NgayKetThuc),"Ngày tháng phải nằm trong kỳ báo cáo",IF(AND(F1408&lt;&gt;"",COUNTIF(D.3[Tên nhà cung cấp],F1408)=0),"Tên NCC chưa khai báo trong DSNCC",IF(AND(G1408&lt;&gt;"",COUNTIF(D.1[Tên sản phẩm],G1408)=0),"SP này chưa khai báo trong DSSP",""))))</f>
        <v/>
      </c>
      <c r="Y1408" s="23" t="str">
        <f t="shared" ca="1" si="309"/>
        <v/>
      </c>
      <c r="Z1408" s="23" t="str">
        <f t="shared" ca="1" si="310"/>
        <v/>
      </c>
      <c r="AA1408" s="23" t="str">
        <f t="shared" ca="1" si="311"/>
        <v/>
      </c>
    </row>
    <row r="1409" spans="2:27" ht="27.75" customHeight="1" x14ac:dyDescent="0.2">
      <c r="B1409" s="7">
        <f t="shared" si="298"/>
        <v>1406</v>
      </c>
      <c r="C1409" s="7" t="str">
        <f t="shared" ca="1" si="308"/>
        <v/>
      </c>
      <c r="D1409" s="156" t="str">
        <f t="shared" ca="1" si="299"/>
        <v/>
      </c>
      <c r="E1409" s="157" t="str">
        <f t="shared" ca="1" si="300"/>
        <v/>
      </c>
      <c r="F1409" s="158" t="str">
        <f t="shared" ca="1" si="301"/>
        <v/>
      </c>
      <c r="G1409" s="159"/>
      <c r="H1409" s="159" t="str">
        <f>IF(G1409="","",INDEX(D.1[Quy cách],MATCH(G1409,D.1[Tên sản phẩm],0)))</f>
        <v/>
      </c>
      <c r="I1409" s="160" t="str">
        <f>IF(G1409="","",INDEX(D.1[ĐVT],MATCH(G1409,D.1[Tên sản phẩm],0)))</f>
        <v/>
      </c>
      <c r="J1409" s="162" t="str">
        <f>IF(G1409="","",INDEX(D.1[Đơn giá nhập
(Hàng tồn đầu kỳ)],MATCH(G1409,D.1[Tên sản phẩm],0)))</f>
        <v/>
      </c>
      <c r="K1409" s="162" t="str">
        <f t="shared" si="302"/>
        <v/>
      </c>
      <c r="L1409" s="159"/>
      <c r="M1409" s="163" t="str">
        <f t="shared" si="303"/>
        <v/>
      </c>
      <c r="N1409" s="164"/>
      <c r="O1409" s="162"/>
      <c r="P1409" s="163" t="str">
        <f t="shared" si="304"/>
        <v/>
      </c>
      <c r="Q1409" s="164" t="str">
        <f t="shared" ca="1" si="305"/>
        <v/>
      </c>
      <c r="R1409" s="163" t="str">
        <f t="shared" si="306"/>
        <v/>
      </c>
      <c r="S1409" s="163" t="str">
        <f ca="1">IF(AND(C1409&lt;&gt;"",C1409&lt;&gt;OFFSET(C1409,1,0)),SUMIFS(M.1[Giá có thuế],M.1[Số ĐK],C1409),"")</f>
        <v/>
      </c>
      <c r="T1409" s="159"/>
      <c r="U1409" s="161" t="str">
        <f>IF(T1409="","",'Thông Tin Chung'!$L$3)</f>
        <v/>
      </c>
      <c r="V1409" s="163" t="str">
        <f t="shared" ca="1" si="307"/>
        <v/>
      </c>
      <c r="W1409" s="165"/>
      <c r="X1409" s="155" t="str">
        <f ca="1">IF(C1409="","",IF(OR(D1409&lt;NgayBatDau,D1409&gt;NgayKetThuc),"Ngày tháng phải nằm trong kỳ báo cáo",IF(AND(F1409&lt;&gt;"",COUNTIF(D.3[Tên nhà cung cấp],F1409)=0),"Tên NCC chưa khai báo trong DSNCC",IF(AND(G1409&lt;&gt;"",COUNTIF(D.1[Tên sản phẩm],G1409)=0),"SP này chưa khai báo trong DSSP",""))))</f>
        <v/>
      </c>
      <c r="Y1409" s="23" t="str">
        <f t="shared" ca="1" si="309"/>
        <v/>
      </c>
      <c r="Z1409" s="23" t="str">
        <f t="shared" ca="1" si="310"/>
        <v/>
      </c>
      <c r="AA1409" s="23" t="str">
        <f t="shared" ca="1" si="311"/>
        <v/>
      </c>
    </row>
    <row r="1410" spans="2:27" ht="27.75" customHeight="1" x14ac:dyDescent="0.2">
      <c r="B1410" s="7">
        <f t="shared" si="298"/>
        <v>1407</v>
      </c>
      <c r="C1410" s="7" t="str">
        <f t="shared" ca="1" si="308"/>
        <v/>
      </c>
      <c r="D1410" s="156" t="str">
        <f t="shared" ca="1" si="299"/>
        <v/>
      </c>
      <c r="E1410" s="157" t="str">
        <f t="shared" ca="1" si="300"/>
        <v/>
      </c>
      <c r="F1410" s="158" t="str">
        <f t="shared" ca="1" si="301"/>
        <v/>
      </c>
      <c r="G1410" s="159"/>
      <c r="H1410" s="159" t="str">
        <f>IF(G1410="","",INDEX(D.1[Quy cách],MATCH(G1410,D.1[Tên sản phẩm],0)))</f>
        <v/>
      </c>
      <c r="I1410" s="160" t="str">
        <f>IF(G1410="","",INDEX(D.1[ĐVT],MATCH(G1410,D.1[Tên sản phẩm],0)))</f>
        <v/>
      </c>
      <c r="J1410" s="162" t="str">
        <f>IF(G1410="","",INDEX(D.1[Đơn giá nhập
(Hàng tồn đầu kỳ)],MATCH(G1410,D.1[Tên sản phẩm],0)))</f>
        <v/>
      </c>
      <c r="K1410" s="162" t="str">
        <f t="shared" si="302"/>
        <v/>
      </c>
      <c r="L1410" s="159"/>
      <c r="M1410" s="163" t="str">
        <f t="shared" si="303"/>
        <v/>
      </c>
      <c r="N1410" s="164"/>
      <c r="O1410" s="162"/>
      <c r="P1410" s="163" t="str">
        <f t="shared" si="304"/>
        <v/>
      </c>
      <c r="Q1410" s="164" t="str">
        <f t="shared" ca="1" si="305"/>
        <v/>
      </c>
      <c r="R1410" s="163" t="str">
        <f t="shared" si="306"/>
        <v/>
      </c>
      <c r="S1410" s="163" t="str">
        <f ca="1">IF(AND(C1410&lt;&gt;"",C1410&lt;&gt;OFFSET(C1410,1,0)),SUMIFS(M.1[Giá có thuế],M.1[Số ĐK],C1410),"")</f>
        <v/>
      </c>
      <c r="T1410" s="159"/>
      <c r="U1410" s="161" t="str">
        <f>IF(T1410="","",'Thông Tin Chung'!$L$3)</f>
        <v/>
      </c>
      <c r="V1410" s="163" t="str">
        <f t="shared" ca="1" si="307"/>
        <v/>
      </c>
      <c r="W1410" s="165"/>
      <c r="X1410" s="155" t="str">
        <f ca="1">IF(C1410="","",IF(OR(D1410&lt;NgayBatDau,D1410&gt;NgayKetThuc),"Ngày tháng phải nằm trong kỳ báo cáo",IF(AND(F1410&lt;&gt;"",COUNTIF(D.3[Tên nhà cung cấp],F1410)=0),"Tên NCC chưa khai báo trong DSNCC",IF(AND(G1410&lt;&gt;"",COUNTIF(D.1[Tên sản phẩm],G1410)=0),"SP này chưa khai báo trong DSSP",""))))</f>
        <v/>
      </c>
      <c r="Y1410" s="23" t="str">
        <f t="shared" ca="1" si="309"/>
        <v/>
      </c>
      <c r="Z1410" s="23" t="str">
        <f t="shared" ca="1" si="310"/>
        <v/>
      </c>
      <c r="AA1410" s="23" t="str">
        <f t="shared" ca="1" si="311"/>
        <v/>
      </c>
    </row>
    <row r="1411" spans="2:27" ht="27.75" customHeight="1" x14ac:dyDescent="0.2">
      <c r="B1411" s="7">
        <f t="shared" ref="B1411:B1474" si="312">ROW(A1411)-3</f>
        <v>1408</v>
      </c>
      <c r="C1411" s="7" t="str">
        <f t="shared" ca="1" si="308"/>
        <v/>
      </c>
      <c r="D1411" s="156" t="str">
        <f t="shared" ca="1" si="299"/>
        <v/>
      </c>
      <c r="E1411" s="157" t="str">
        <f t="shared" ca="1" si="300"/>
        <v/>
      </c>
      <c r="F1411" s="158" t="str">
        <f t="shared" ca="1" si="301"/>
        <v/>
      </c>
      <c r="G1411" s="159"/>
      <c r="H1411" s="159" t="str">
        <f>IF(G1411="","",INDEX(D.1[Quy cách],MATCH(G1411,D.1[Tên sản phẩm],0)))</f>
        <v/>
      </c>
      <c r="I1411" s="160" t="str">
        <f>IF(G1411="","",INDEX(D.1[ĐVT],MATCH(G1411,D.1[Tên sản phẩm],0)))</f>
        <v/>
      </c>
      <c r="J1411" s="162" t="str">
        <f>IF(G1411="","",INDEX(D.1[Đơn giá nhập
(Hàng tồn đầu kỳ)],MATCH(G1411,D.1[Tên sản phẩm],0)))</f>
        <v/>
      </c>
      <c r="K1411" s="162" t="str">
        <f t="shared" si="302"/>
        <v/>
      </c>
      <c r="L1411" s="159"/>
      <c r="M1411" s="163" t="str">
        <f t="shared" si="303"/>
        <v/>
      </c>
      <c r="N1411" s="164"/>
      <c r="O1411" s="162"/>
      <c r="P1411" s="163" t="str">
        <f t="shared" si="304"/>
        <v/>
      </c>
      <c r="Q1411" s="164" t="str">
        <f t="shared" ca="1" si="305"/>
        <v/>
      </c>
      <c r="R1411" s="163" t="str">
        <f t="shared" si="306"/>
        <v/>
      </c>
      <c r="S1411" s="163" t="str">
        <f ca="1">IF(AND(C1411&lt;&gt;"",C1411&lt;&gt;OFFSET(C1411,1,0)),SUMIFS(M.1[Giá có thuế],M.1[Số ĐK],C1411),"")</f>
        <v/>
      </c>
      <c r="T1411" s="159"/>
      <c r="U1411" s="161" t="str">
        <f>IF(T1411="","",'Thông Tin Chung'!$L$3)</f>
        <v/>
      </c>
      <c r="V1411" s="163" t="str">
        <f t="shared" ca="1" si="307"/>
        <v/>
      </c>
      <c r="W1411" s="165"/>
      <c r="X1411" s="155" t="str">
        <f ca="1">IF(C1411="","",IF(OR(D1411&lt;NgayBatDau,D1411&gt;NgayKetThuc),"Ngày tháng phải nằm trong kỳ báo cáo",IF(AND(F1411&lt;&gt;"",COUNTIF(D.3[Tên nhà cung cấp],F1411)=0),"Tên NCC chưa khai báo trong DSNCC",IF(AND(G1411&lt;&gt;"",COUNTIF(D.1[Tên sản phẩm],G1411)=0),"SP này chưa khai báo trong DSSP",""))))</f>
        <v/>
      </c>
      <c r="Y1411" s="23" t="str">
        <f t="shared" ca="1" si="309"/>
        <v/>
      </c>
      <c r="Z1411" s="23" t="str">
        <f t="shared" ca="1" si="310"/>
        <v/>
      </c>
      <c r="AA1411" s="23" t="str">
        <f t="shared" ca="1" si="311"/>
        <v/>
      </c>
    </row>
    <row r="1412" spans="2:27" ht="27.75" customHeight="1" x14ac:dyDescent="0.2">
      <c r="B1412" s="7">
        <f t="shared" si="312"/>
        <v>1409</v>
      </c>
      <c r="C1412" s="7" t="str">
        <f t="shared" ca="1" si="308"/>
        <v/>
      </c>
      <c r="D1412" s="156" t="str">
        <f t="shared" ref="D1412:D1475" ca="1" si="313">IF(AND($G1412&lt;&gt;"",B1412&lt;&gt;1),OFFSET(C1412,-1,1),"")</f>
        <v/>
      </c>
      <c r="E1412" s="157" t="str">
        <f t="shared" ref="E1412:E1475" ca="1" si="314">IF(AND($G1412&lt;&gt;"",B1412&lt;&gt;1),OFFSET(D1412,-1,1),"")</f>
        <v/>
      </c>
      <c r="F1412" s="158" t="str">
        <f t="shared" ref="F1412:F1475" ca="1" si="315">IF(AND($G1412&lt;&gt;"",B1412&lt;&gt;1),OFFSET(E1412,-1,1),"")</f>
        <v/>
      </c>
      <c r="G1412" s="159"/>
      <c r="H1412" s="159" t="str">
        <f>IF(G1412="","",INDEX(D.1[Quy cách],MATCH(G1412,D.1[Tên sản phẩm],0)))</f>
        <v/>
      </c>
      <c r="I1412" s="160" t="str">
        <f>IF(G1412="","",INDEX(D.1[ĐVT],MATCH(G1412,D.1[Tên sản phẩm],0)))</f>
        <v/>
      </c>
      <c r="J1412" s="162" t="str">
        <f>IF(G1412="","",INDEX(D.1[Đơn giá nhập
(Hàng tồn đầu kỳ)],MATCH(G1412,D.1[Tên sản phẩm],0)))</f>
        <v/>
      </c>
      <c r="K1412" s="162" t="str">
        <f t="shared" ref="K1412:K1475" si="316">IF(OR(G1412="",J1412=""),"",1)</f>
        <v/>
      </c>
      <c r="L1412" s="159"/>
      <c r="M1412" s="163" t="str">
        <f t="shared" ref="M1412:M1475" si="317">IF(AND(J1412&lt;&gt;"",K1412&lt;&gt;""),J1412*K1412,"")</f>
        <v/>
      </c>
      <c r="N1412" s="164"/>
      <c r="O1412" s="162"/>
      <c r="P1412" s="163" t="str">
        <f t="shared" ref="P1412:P1475" si="318">IF(M1412="","",M1412-SUM(O1412))</f>
        <v/>
      </c>
      <c r="Q1412" s="164" t="str">
        <f t="shared" ref="Q1412:Q1475" ca="1" si="319">IF(AND(P1412&lt;&gt;"",C1412=OFFSET(C1412,-1,0)),OFFSET(P1412,-1,1),"")</f>
        <v/>
      </c>
      <c r="R1412" s="163" t="str">
        <f t="shared" ref="R1412:R1475" si="320">IF(P1412="","",P1412*SUM(1,Q1412))</f>
        <v/>
      </c>
      <c r="S1412" s="163" t="str">
        <f ca="1">IF(AND(C1412&lt;&gt;"",C1412&lt;&gt;OFFSET(C1412,1,0)),SUMIFS(M.1[Giá có thuế],M.1[Số ĐK],C1412),"")</f>
        <v/>
      </c>
      <c r="T1412" s="159"/>
      <c r="U1412" s="161" t="str">
        <f>IF(T1412="","",'Thông Tin Chung'!$L$3)</f>
        <v/>
      </c>
      <c r="V1412" s="163" t="str">
        <f t="shared" ref="V1412:V1475" ca="1" si="321">IF(AND(S1412&lt;&gt;"",T1412&lt;&gt;"",S1412&lt;&gt;0),S1412-T1412,"")</f>
        <v/>
      </c>
      <c r="W1412" s="165"/>
      <c r="X1412" s="155" t="str">
        <f ca="1">IF(C1412="","",IF(OR(D1412&lt;NgayBatDau,D1412&gt;NgayKetThuc),"Ngày tháng phải nằm trong kỳ báo cáo",IF(AND(F1412&lt;&gt;"",COUNTIF(D.3[Tên nhà cung cấp],F1412)=0),"Tên NCC chưa khai báo trong DSNCC",IF(AND(G1412&lt;&gt;"",COUNTIF(D.1[Tên sản phẩm],G1412)=0),"SP này chưa khai báo trong DSSP",""))))</f>
        <v/>
      </c>
      <c r="Y1412" s="23" t="str">
        <f t="shared" ca="1" si="309"/>
        <v/>
      </c>
      <c r="Z1412" s="23" t="str">
        <f t="shared" ca="1" si="310"/>
        <v/>
      </c>
      <c r="AA1412" s="23" t="str">
        <f t="shared" ca="1" si="311"/>
        <v/>
      </c>
    </row>
    <row r="1413" spans="2:27" ht="27.75" customHeight="1" x14ac:dyDescent="0.2">
      <c r="B1413" s="7">
        <f t="shared" si="312"/>
        <v>1410</v>
      </c>
      <c r="C1413" s="7" t="str">
        <f t="shared" ref="C1413:C1476" ca="1" si="322">IF(AND(D1413="",E1413="",F1413=""),"",IF(AND(D1413=OFFSET(D1413,-1,0),E1413=OFFSET(E1413,-1,0),F1413=OFFSET(F1413,-1,0)),OFFSET(B1413,-1,1),B1413))</f>
        <v/>
      </c>
      <c r="D1413" s="156" t="str">
        <f t="shared" ca="1" si="313"/>
        <v/>
      </c>
      <c r="E1413" s="157" t="str">
        <f t="shared" ca="1" si="314"/>
        <v/>
      </c>
      <c r="F1413" s="158" t="str">
        <f t="shared" ca="1" si="315"/>
        <v/>
      </c>
      <c r="G1413" s="159"/>
      <c r="H1413" s="159" t="str">
        <f>IF(G1413="","",INDEX(D.1[Quy cách],MATCH(G1413,D.1[Tên sản phẩm],0)))</f>
        <v/>
      </c>
      <c r="I1413" s="160" t="str">
        <f>IF(G1413="","",INDEX(D.1[ĐVT],MATCH(G1413,D.1[Tên sản phẩm],0)))</f>
        <v/>
      </c>
      <c r="J1413" s="162" t="str">
        <f>IF(G1413="","",INDEX(D.1[Đơn giá nhập
(Hàng tồn đầu kỳ)],MATCH(G1413,D.1[Tên sản phẩm],0)))</f>
        <v/>
      </c>
      <c r="K1413" s="162" t="str">
        <f t="shared" si="316"/>
        <v/>
      </c>
      <c r="L1413" s="159"/>
      <c r="M1413" s="163" t="str">
        <f t="shared" si="317"/>
        <v/>
      </c>
      <c r="N1413" s="164"/>
      <c r="O1413" s="162"/>
      <c r="P1413" s="163" t="str">
        <f t="shared" si="318"/>
        <v/>
      </c>
      <c r="Q1413" s="164" t="str">
        <f t="shared" ca="1" si="319"/>
        <v/>
      </c>
      <c r="R1413" s="163" t="str">
        <f t="shared" si="320"/>
        <v/>
      </c>
      <c r="S1413" s="163" t="str">
        <f ca="1">IF(AND(C1413&lt;&gt;"",C1413&lt;&gt;OFFSET(C1413,1,0)),SUMIFS(M.1[Giá có thuế],M.1[Số ĐK],C1413),"")</f>
        <v/>
      </c>
      <c r="T1413" s="159"/>
      <c r="U1413" s="161" t="str">
        <f>IF(T1413="","",'Thông Tin Chung'!$L$3)</f>
        <v/>
      </c>
      <c r="V1413" s="163" t="str">
        <f t="shared" ca="1" si="321"/>
        <v/>
      </c>
      <c r="W1413" s="165"/>
      <c r="X1413" s="155" t="str">
        <f ca="1">IF(C1413="","",IF(OR(D1413&lt;NgayBatDau,D1413&gt;NgayKetThuc),"Ngày tháng phải nằm trong kỳ báo cáo",IF(AND(F1413&lt;&gt;"",COUNTIF(D.3[Tên nhà cung cấp],F1413)=0),"Tên NCC chưa khai báo trong DSNCC",IF(AND(G1413&lt;&gt;"",COUNTIF(D.1[Tên sản phẩm],G1413)=0),"SP này chưa khai báo trong DSSP",""))))</f>
        <v/>
      </c>
      <c r="Y1413" s="23" t="str">
        <f t="shared" ref="Y1413:Y1476" ca="1" si="323">IF(D1413="","",IF(D1413&lt;B3LocTuNgay,0,IF(D1413&lt;=B3LocDenNgay,1,"")))</f>
        <v/>
      </c>
      <c r="Z1413" s="23" t="str">
        <f t="shared" ref="Z1413:Z1476" ca="1" si="324">IF(D1413="","",IF(D1413&lt;B4LocTuNgay,0,IF(D1413&lt;=B4LocDenNgay,1,"")))</f>
        <v/>
      </c>
      <c r="AA1413" s="23" t="str">
        <f t="shared" ref="AA1413:AA1476" ca="1" si="325">IF(D1413="","",IF(D1413&lt;B5LocTuNgay,0,IF(D1413&lt;=B5LocDenNgay,1,"")))</f>
        <v/>
      </c>
    </row>
    <row r="1414" spans="2:27" ht="27.75" customHeight="1" x14ac:dyDescent="0.2">
      <c r="B1414" s="7">
        <f t="shared" si="312"/>
        <v>1411</v>
      </c>
      <c r="C1414" s="7" t="str">
        <f t="shared" ca="1" si="322"/>
        <v/>
      </c>
      <c r="D1414" s="156" t="str">
        <f t="shared" ca="1" si="313"/>
        <v/>
      </c>
      <c r="E1414" s="157" t="str">
        <f t="shared" ca="1" si="314"/>
        <v/>
      </c>
      <c r="F1414" s="158" t="str">
        <f t="shared" ca="1" si="315"/>
        <v/>
      </c>
      <c r="G1414" s="159"/>
      <c r="H1414" s="159" t="str">
        <f>IF(G1414="","",INDEX(D.1[Quy cách],MATCH(G1414,D.1[Tên sản phẩm],0)))</f>
        <v/>
      </c>
      <c r="I1414" s="160" t="str">
        <f>IF(G1414="","",INDEX(D.1[ĐVT],MATCH(G1414,D.1[Tên sản phẩm],0)))</f>
        <v/>
      </c>
      <c r="J1414" s="162" t="str">
        <f>IF(G1414="","",INDEX(D.1[Đơn giá nhập
(Hàng tồn đầu kỳ)],MATCH(G1414,D.1[Tên sản phẩm],0)))</f>
        <v/>
      </c>
      <c r="K1414" s="162" t="str">
        <f t="shared" si="316"/>
        <v/>
      </c>
      <c r="L1414" s="159"/>
      <c r="M1414" s="163" t="str">
        <f t="shared" si="317"/>
        <v/>
      </c>
      <c r="N1414" s="164"/>
      <c r="O1414" s="162"/>
      <c r="P1414" s="163" t="str">
        <f t="shared" si="318"/>
        <v/>
      </c>
      <c r="Q1414" s="164" t="str">
        <f t="shared" ca="1" si="319"/>
        <v/>
      </c>
      <c r="R1414" s="163" t="str">
        <f t="shared" si="320"/>
        <v/>
      </c>
      <c r="S1414" s="163" t="str">
        <f ca="1">IF(AND(C1414&lt;&gt;"",C1414&lt;&gt;OFFSET(C1414,1,0)),SUMIFS(M.1[Giá có thuế],M.1[Số ĐK],C1414),"")</f>
        <v/>
      </c>
      <c r="T1414" s="159"/>
      <c r="U1414" s="161" t="str">
        <f>IF(T1414="","",'Thông Tin Chung'!$L$3)</f>
        <v/>
      </c>
      <c r="V1414" s="163" t="str">
        <f t="shared" ca="1" si="321"/>
        <v/>
      </c>
      <c r="W1414" s="165"/>
      <c r="X1414" s="155" t="str">
        <f ca="1">IF(C1414="","",IF(OR(D1414&lt;NgayBatDau,D1414&gt;NgayKetThuc),"Ngày tháng phải nằm trong kỳ báo cáo",IF(AND(F1414&lt;&gt;"",COUNTIF(D.3[Tên nhà cung cấp],F1414)=0),"Tên NCC chưa khai báo trong DSNCC",IF(AND(G1414&lt;&gt;"",COUNTIF(D.1[Tên sản phẩm],G1414)=0),"SP này chưa khai báo trong DSSP",""))))</f>
        <v/>
      </c>
      <c r="Y1414" s="23" t="str">
        <f t="shared" ca="1" si="323"/>
        <v/>
      </c>
      <c r="Z1414" s="23" t="str">
        <f t="shared" ca="1" si="324"/>
        <v/>
      </c>
      <c r="AA1414" s="23" t="str">
        <f t="shared" ca="1" si="325"/>
        <v/>
      </c>
    </row>
    <row r="1415" spans="2:27" ht="27.75" customHeight="1" x14ac:dyDescent="0.2">
      <c r="B1415" s="7">
        <f t="shared" si="312"/>
        <v>1412</v>
      </c>
      <c r="C1415" s="7" t="str">
        <f t="shared" ca="1" si="322"/>
        <v/>
      </c>
      <c r="D1415" s="156" t="str">
        <f t="shared" ca="1" si="313"/>
        <v/>
      </c>
      <c r="E1415" s="157" t="str">
        <f t="shared" ca="1" si="314"/>
        <v/>
      </c>
      <c r="F1415" s="158" t="str">
        <f t="shared" ca="1" si="315"/>
        <v/>
      </c>
      <c r="G1415" s="159"/>
      <c r="H1415" s="159" t="str">
        <f>IF(G1415="","",INDEX(D.1[Quy cách],MATCH(G1415,D.1[Tên sản phẩm],0)))</f>
        <v/>
      </c>
      <c r="I1415" s="160" t="str">
        <f>IF(G1415="","",INDEX(D.1[ĐVT],MATCH(G1415,D.1[Tên sản phẩm],0)))</f>
        <v/>
      </c>
      <c r="J1415" s="162" t="str">
        <f>IF(G1415="","",INDEX(D.1[Đơn giá nhập
(Hàng tồn đầu kỳ)],MATCH(G1415,D.1[Tên sản phẩm],0)))</f>
        <v/>
      </c>
      <c r="K1415" s="162" t="str">
        <f t="shared" si="316"/>
        <v/>
      </c>
      <c r="L1415" s="159"/>
      <c r="M1415" s="163" t="str">
        <f t="shared" si="317"/>
        <v/>
      </c>
      <c r="N1415" s="164"/>
      <c r="O1415" s="162"/>
      <c r="P1415" s="163" t="str">
        <f t="shared" si="318"/>
        <v/>
      </c>
      <c r="Q1415" s="164" t="str">
        <f t="shared" ca="1" si="319"/>
        <v/>
      </c>
      <c r="R1415" s="163" t="str">
        <f t="shared" si="320"/>
        <v/>
      </c>
      <c r="S1415" s="163" t="str">
        <f ca="1">IF(AND(C1415&lt;&gt;"",C1415&lt;&gt;OFFSET(C1415,1,0)),SUMIFS(M.1[Giá có thuế],M.1[Số ĐK],C1415),"")</f>
        <v/>
      </c>
      <c r="T1415" s="159"/>
      <c r="U1415" s="161" t="str">
        <f>IF(T1415="","",'Thông Tin Chung'!$L$3)</f>
        <v/>
      </c>
      <c r="V1415" s="163" t="str">
        <f t="shared" ca="1" si="321"/>
        <v/>
      </c>
      <c r="W1415" s="165"/>
      <c r="X1415" s="155" t="str">
        <f ca="1">IF(C1415="","",IF(OR(D1415&lt;NgayBatDau,D1415&gt;NgayKetThuc),"Ngày tháng phải nằm trong kỳ báo cáo",IF(AND(F1415&lt;&gt;"",COUNTIF(D.3[Tên nhà cung cấp],F1415)=0),"Tên NCC chưa khai báo trong DSNCC",IF(AND(G1415&lt;&gt;"",COUNTIF(D.1[Tên sản phẩm],G1415)=0),"SP này chưa khai báo trong DSSP",""))))</f>
        <v/>
      </c>
      <c r="Y1415" s="23" t="str">
        <f t="shared" ca="1" si="323"/>
        <v/>
      </c>
      <c r="Z1415" s="23" t="str">
        <f t="shared" ca="1" si="324"/>
        <v/>
      </c>
      <c r="AA1415" s="23" t="str">
        <f t="shared" ca="1" si="325"/>
        <v/>
      </c>
    </row>
    <row r="1416" spans="2:27" ht="27.75" customHeight="1" x14ac:dyDescent="0.2">
      <c r="B1416" s="7">
        <f t="shared" si="312"/>
        <v>1413</v>
      </c>
      <c r="C1416" s="7" t="str">
        <f t="shared" ca="1" si="322"/>
        <v/>
      </c>
      <c r="D1416" s="156" t="str">
        <f t="shared" ca="1" si="313"/>
        <v/>
      </c>
      <c r="E1416" s="157" t="str">
        <f t="shared" ca="1" si="314"/>
        <v/>
      </c>
      <c r="F1416" s="158" t="str">
        <f t="shared" ca="1" si="315"/>
        <v/>
      </c>
      <c r="G1416" s="159"/>
      <c r="H1416" s="159" t="str">
        <f>IF(G1416="","",INDEX(D.1[Quy cách],MATCH(G1416,D.1[Tên sản phẩm],0)))</f>
        <v/>
      </c>
      <c r="I1416" s="160" t="str">
        <f>IF(G1416="","",INDEX(D.1[ĐVT],MATCH(G1416,D.1[Tên sản phẩm],0)))</f>
        <v/>
      </c>
      <c r="J1416" s="162" t="str">
        <f>IF(G1416="","",INDEX(D.1[Đơn giá nhập
(Hàng tồn đầu kỳ)],MATCH(G1416,D.1[Tên sản phẩm],0)))</f>
        <v/>
      </c>
      <c r="K1416" s="162" t="str">
        <f t="shared" si="316"/>
        <v/>
      </c>
      <c r="L1416" s="159"/>
      <c r="M1416" s="163" t="str">
        <f t="shared" si="317"/>
        <v/>
      </c>
      <c r="N1416" s="164"/>
      <c r="O1416" s="162"/>
      <c r="P1416" s="163" t="str">
        <f t="shared" si="318"/>
        <v/>
      </c>
      <c r="Q1416" s="164" t="str">
        <f t="shared" ca="1" si="319"/>
        <v/>
      </c>
      <c r="R1416" s="163" t="str">
        <f t="shared" si="320"/>
        <v/>
      </c>
      <c r="S1416" s="163" t="str">
        <f ca="1">IF(AND(C1416&lt;&gt;"",C1416&lt;&gt;OFFSET(C1416,1,0)),SUMIFS(M.1[Giá có thuế],M.1[Số ĐK],C1416),"")</f>
        <v/>
      </c>
      <c r="T1416" s="159"/>
      <c r="U1416" s="161" t="str">
        <f>IF(T1416="","",'Thông Tin Chung'!$L$3)</f>
        <v/>
      </c>
      <c r="V1416" s="163" t="str">
        <f t="shared" ca="1" si="321"/>
        <v/>
      </c>
      <c r="W1416" s="165"/>
      <c r="X1416" s="155" t="str">
        <f ca="1">IF(C1416="","",IF(OR(D1416&lt;NgayBatDau,D1416&gt;NgayKetThuc),"Ngày tháng phải nằm trong kỳ báo cáo",IF(AND(F1416&lt;&gt;"",COUNTIF(D.3[Tên nhà cung cấp],F1416)=0),"Tên NCC chưa khai báo trong DSNCC",IF(AND(G1416&lt;&gt;"",COUNTIF(D.1[Tên sản phẩm],G1416)=0),"SP này chưa khai báo trong DSSP",""))))</f>
        <v/>
      </c>
      <c r="Y1416" s="23" t="str">
        <f t="shared" ca="1" si="323"/>
        <v/>
      </c>
      <c r="Z1416" s="23" t="str">
        <f t="shared" ca="1" si="324"/>
        <v/>
      </c>
      <c r="AA1416" s="23" t="str">
        <f t="shared" ca="1" si="325"/>
        <v/>
      </c>
    </row>
    <row r="1417" spans="2:27" ht="27.75" customHeight="1" x14ac:dyDescent="0.2">
      <c r="B1417" s="7">
        <f t="shared" si="312"/>
        <v>1414</v>
      </c>
      <c r="C1417" s="7" t="str">
        <f t="shared" ca="1" si="322"/>
        <v/>
      </c>
      <c r="D1417" s="156" t="str">
        <f t="shared" ca="1" si="313"/>
        <v/>
      </c>
      <c r="E1417" s="157" t="str">
        <f t="shared" ca="1" si="314"/>
        <v/>
      </c>
      <c r="F1417" s="158" t="str">
        <f t="shared" ca="1" si="315"/>
        <v/>
      </c>
      <c r="G1417" s="159"/>
      <c r="H1417" s="159" t="str">
        <f>IF(G1417="","",INDEX(D.1[Quy cách],MATCH(G1417,D.1[Tên sản phẩm],0)))</f>
        <v/>
      </c>
      <c r="I1417" s="160" t="str">
        <f>IF(G1417="","",INDEX(D.1[ĐVT],MATCH(G1417,D.1[Tên sản phẩm],0)))</f>
        <v/>
      </c>
      <c r="J1417" s="162" t="str">
        <f>IF(G1417="","",INDEX(D.1[Đơn giá nhập
(Hàng tồn đầu kỳ)],MATCH(G1417,D.1[Tên sản phẩm],0)))</f>
        <v/>
      </c>
      <c r="K1417" s="162" t="str">
        <f t="shared" si="316"/>
        <v/>
      </c>
      <c r="L1417" s="159"/>
      <c r="M1417" s="163" t="str">
        <f t="shared" si="317"/>
        <v/>
      </c>
      <c r="N1417" s="164"/>
      <c r="O1417" s="162"/>
      <c r="P1417" s="163" t="str">
        <f t="shared" si="318"/>
        <v/>
      </c>
      <c r="Q1417" s="164" t="str">
        <f t="shared" ca="1" si="319"/>
        <v/>
      </c>
      <c r="R1417" s="163" t="str">
        <f t="shared" si="320"/>
        <v/>
      </c>
      <c r="S1417" s="163" t="str">
        <f ca="1">IF(AND(C1417&lt;&gt;"",C1417&lt;&gt;OFFSET(C1417,1,0)),SUMIFS(M.1[Giá có thuế],M.1[Số ĐK],C1417),"")</f>
        <v/>
      </c>
      <c r="T1417" s="159"/>
      <c r="U1417" s="161" t="str">
        <f>IF(T1417="","",'Thông Tin Chung'!$L$3)</f>
        <v/>
      </c>
      <c r="V1417" s="163" t="str">
        <f t="shared" ca="1" si="321"/>
        <v/>
      </c>
      <c r="W1417" s="165"/>
      <c r="X1417" s="155" t="str">
        <f ca="1">IF(C1417="","",IF(OR(D1417&lt;NgayBatDau,D1417&gt;NgayKetThuc),"Ngày tháng phải nằm trong kỳ báo cáo",IF(AND(F1417&lt;&gt;"",COUNTIF(D.3[Tên nhà cung cấp],F1417)=0),"Tên NCC chưa khai báo trong DSNCC",IF(AND(G1417&lt;&gt;"",COUNTIF(D.1[Tên sản phẩm],G1417)=0),"SP này chưa khai báo trong DSSP",""))))</f>
        <v/>
      </c>
      <c r="Y1417" s="23" t="str">
        <f t="shared" ca="1" si="323"/>
        <v/>
      </c>
      <c r="Z1417" s="23" t="str">
        <f t="shared" ca="1" si="324"/>
        <v/>
      </c>
      <c r="AA1417" s="23" t="str">
        <f t="shared" ca="1" si="325"/>
        <v/>
      </c>
    </row>
    <row r="1418" spans="2:27" ht="27.75" customHeight="1" x14ac:dyDescent="0.2">
      <c r="B1418" s="7">
        <f t="shared" si="312"/>
        <v>1415</v>
      </c>
      <c r="C1418" s="7" t="str">
        <f t="shared" ca="1" si="322"/>
        <v/>
      </c>
      <c r="D1418" s="156" t="str">
        <f t="shared" ca="1" si="313"/>
        <v/>
      </c>
      <c r="E1418" s="157" t="str">
        <f t="shared" ca="1" si="314"/>
        <v/>
      </c>
      <c r="F1418" s="158" t="str">
        <f t="shared" ca="1" si="315"/>
        <v/>
      </c>
      <c r="G1418" s="159"/>
      <c r="H1418" s="159" t="str">
        <f>IF(G1418="","",INDEX(D.1[Quy cách],MATCH(G1418,D.1[Tên sản phẩm],0)))</f>
        <v/>
      </c>
      <c r="I1418" s="160" t="str">
        <f>IF(G1418="","",INDEX(D.1[ĐVT],MATCH(G1418,D.1[Tên sản phẩm],0)))</f>
        <v/>
      </c>
      <c r="J1418" s="162" t="str">
        <f>IF(G1418="","",INDEX(D.1[Đơn giá nhập
(Hàng tồn đầu kỳ)],MATCH(G1418,D.1[Tên sản phẩm],0)))</f>
        <v/>
      </c>
      <c r="K1418" s="162" t="str">
        <f t="shared" si="316"/>
        <v/>
      </c>
      <c r="L1418" s="159"/>
      <c r="M1418" s="163" t="str">
        <f t="shared" si="317"/>
        <v/>
      </c>
      <c r="N1418" s="164"/>
      <c r="O1418" s="162"/>
      <c r="P1418" s="163" t="str">
        <f t="shared" si="318"/>
        <v/>
      </c>
      <c r="Q1418" s="164" t="str">
        <f t="shared" ca="1" si="319"/>
        <v/>
      </c>
      <c r="R1418" s="163" t="str">
        <f t="shared" si="320"/>
        <v/>
      </c>
      <c r="S1418" s="163" t="str">
        <f ca="1">IF(AND(C1418&lt;&gt;"",C1418&lt;&gt;OFFSET(C1418,1,0)),SUMIFS(M.1[Giá có thuế],M.1[Số ĐK],C1418),"")</f>
        <v/>
      </c>
      <c r="T1418" s="159"/>
      <c r="U1418" s="161" t="str">
        <f>IF(T1418="","",'Thông Tin Chung'!$L$3)</f>
        <v/>
      </c>
      <c r="V1418" s="163" t="str">
        <f t="shared" ca="1" si="321"/>
        <v/>
      </c>
      <c r="W1418" s="165"/>
      <c r="X1418" s="155" t="str">
        <f ca="1">IF(C1418="","",IF(OR(D1418&lt;NgayBatDau,D1418&gt;NgayKetThuc),"Ngày tháng phải nằm trong kỳ báo cáo",IF(AND(F1418&lt;&gt;"",COUNTIF(D.3[Tên nhà cung cấp],F1418)=0),"Tên NCC chưa khai báo trong DSNCC",IF(AND(G1418&lt;&gt;"",COUNTIF(D.1[Tên sản phẩm],G1418)=0),"SP này chưa khai báo trong DSSP",""))))</f>
        <v/>
      </c>
      <c r="Y1418" s="23" t="str">
        <f t="shared" ca="1" si="323"/>
        <v/>
      </c>
      <c r="Z1418" s="23" t="str">
        <f t="shared" ca="1" si="324"/>
        <v/>
      </c>
      <c r="AA1418" s="23" t="str">
        <f t="shared" ca="1" si="325"/>
        <v/>
      </c>
    </row>
    <row r="1419" spans="2:27" ht="27.75" customHeight="1" x14ac:dyDescent="0.2">
      <c r="B1419" s="7">
        <f t="shared" si="312"/>
        <v>1416</v>
      </c>
      <c r="C1419" s="7" t="str">
        <f t="shared" ca="1" si="322"/>
        <v/>
      </c>
      <c r="D1419" s="156" t="str">
        <f t="shared" ca="1" si="313"/>
        <v/>
      </c>
      <c r="E1419" s="157" t="str">
        <f t="shared" ca="1" si="314"/>
        <v/>
      </c>
      <c r="F1419" s="158" t="str">
        <f t="shared" ca="1" si="315"/>
        <v/>
      </c>
      <c r="G1419" s="159"/>
      <c r="H1419" s="159" t="str">
        <f>IF(G1419="","",INDEX(D.1[Quy cách],MATCH(G1419,D.1[Tên sản phẩm],0)))</f>
        <v/>
      </c>
      <c r="I1419" s="160" t="str">
        <f>IF(G1419="","",INDEX(D.1[ĐVT],MATCH(G1419,D.1[Tên sản phẩm],0)))</f>
        <v/>
      </c>
      <c r="J1419" s="162" t="str">
        <f>IF(G1419="","",INDEX(D.1[Đơn giá nhập
(Hàng tồn đầu kỳ)],MATCH(G1419,D.1[Tên sản phẩm],0)))</f>
        <v/>
      </c>
      <c r="K1419" s="162" t="str">
        <f t="shared" si="316"/>
        <v/>
      </c>
      <c r="L1419" s="159"/>
      <c r="M1419" s="163" t="str">
        <f t="shared" si="317"/>
        <v/>
      </c>
      <c r="N1419" s="164"/>
      <c r="O1419" s="162"/>
      <c r="P1419" s="163" t="str">
        <f t="shared" si="318"/>
        <v/>
      </c>
      <c r="Q1419" s="164" t="str">
        <f t="shared" ca="1" si="319"/>
        <v/>
      </c>
      <c r="R1419" s="163" t="str">
        <f t="shared" si="320"/>
        <v/>
      </c>
      <c r="S1419" s="163" t="str">
        <f ca="1">IF(AND(C1419&lt;&gt;"",C1419&lt;&gt;OFFSET(C1419,1,0)),SUMIFS(M.1[Giá có thuế],M.1[Số ĐK],C1419),"")</f>
        <v/>
      </c>
      <c r="T1419" s="159"/>
      <c r="U1419" s="161" t="str">
        <f>IF(T1419="","",'Thông Tin Chung'!$L$3)</f>
        <v/>
      </c>
      <c r="V1419" s="163" t="str">
        <f t="shared" ca="1" si="321"/>
        <v/>
      </c>
      <c r="W1419" s="165"/>
      <c r="X1419" s="155" t="str">
        <f ca="1">IF(C1419="","",IF(OR(D1419&lt;NgayBatDau,D1419&gt;NgayKetThuc),"Ngày tháng phải nằm trong kỳ báo cáo",IF(AND(F1419&lt;&gt;"",COUNTIF(D.3[Tên nhà cung cấp],F1419)=0),"Tên NCC chưa khai báo trong DSNCC",IF(AND(G1419&lt;&gt;"",COUNTIF(D.1[Tên sản phẩm],G1419)=0),"SP này chưa khai báo trong DSSP",""))))</f>
        <v/>
      </c>
      <c r="Y1419" s="23" t="str">
        <f t="shared" ca="1" si="323"/>
        <v/>
      </c>
      <c r="Z1419" s="23" t="str">
        <f t="shared" ca="1" si="324"/>
        <v/>
      </c>
      <c r="AA1419" s="23" t="str">
        <f t="shared" ca="1" si="325"/>
        <v/>
      </c>
    </row>
    <row r="1420" spans="2:27" ht="27.75" customHeight="1" x14ac:dyDescent="0.2">
      <c r="B1420" s="7">
        <f t="shared" si="312"/>
        <v>1417</v>
      </c>
      <c r="C1420" s="7" t="str">
        <f t="shared" ca="1" si="322"/>
        <v/>
      </c>
      <c r="D1420" s="156" t="str">
        <f t="shared" ca="1" si="313"/>
        <v/>
      </c>
      <c r="E1420" s="157" t="str">
        <f t="shared" ca="1" si="314"/>
        <v/>
      </c>
      <c r="F1420" s="158" t="str">
        <f t="shared" ca="1" si="315"/>
        <v/>
      </c>
      <c r="G1420" s="159"/>
      <c r="H1420" s="159" t="str">
        <f>IF(G1420="","",INDEX(D.1[Quy cách],MATCH(G1420,D.1[Tên sản phẩm],0)))</f>
        <v/>
      </c>
      <c r="I1420" s="160" t="str">
        <f>IF(G1420="","",INDEX(D.1[ĐVT],MATCH(G1420,D.1[Tên sản phẩm],0)))</f>
        <v/>
      </c>
      <c r="J1420" s="162" t="str">
        <f>IF(G1420="","",INDEX(D.1[Đơn giá nhập
(Hàng tồn đầu kỳ)],MATCH(G1420,D.1[Tên sản phẩm],0)))</f>
        <v/>
      </c>
      <c r="K1420" s="162" t="str">
        <f t="shared" si="316"/>
        <v/>
      </c>
      <c r="L1420" s="159"/>
      <c r="M1420" s="163" t="str">
        <f t="shared" si="317"/>
        <v/>
      </c>
      <c r="N1420" s="164"/>
      <c r="O1420" s="162"/>
      <c r="P1420" s="163" t="str">
        <f t="shared" si="318"/>
        <v/>
      </c>
      <c r="Q1420" s="164" t="str">
        <f t="shared" ca="1" si="319"/>
        <v/>
      </c>
      <c r="R1420" s="163" t="str">
        <f t="shared" si="320"/>
        <v/>
      </c>
      <c r="S1420" s="163" t="str">
        <f ca="1">IF(AND(C1420&lt;&gt;"",C1420&lt;&gt;OFFSET(C1420,1,0)),SUMIFS(M.1[Giá có thuế],M.1[Số ĐK],C1420),"")</f>
        <v/>
      </c>
      <c r="T1420" s="159"/>
      <c r="U1420" s="161" t="str">
        <f>IF(T1420="","",'Thông Tin Chung'!$L$3)</f>
        <v/>
      </c>
      <c r="V1420" s="163" t="str">
        <f t="shared" ca="1" si="321"/>
        <v/>
      </c>
      <c r="W1420" s="165"/>
      <c r="X1420" s="155" t="str">
        <f ca="1">IF(C1420="","",IF(OR(D1420&lt;NgayBatDau,D1420&gt;NgayKetThuc),"Ngày tháng phải nằm trong kỳ báo cáo",IF(AND(F1420&lt;&gt;"",COUNTIF(D.3[Tên nhà cung cấp],F1420)=0),"Tên NCC chưa khai báo trong DSNCC",IF(AND(G1420&lt;&gt;"",COUNTIF(D.1[Tên sản phẩm],G1420)=0),"SP này chưa khai báo trong DSSP",""))))</f>
        <v/>
      </c>
      <c r="Y1420" s="23" t="str">
        <f t="shared" ca="1" si="323"/>
        <v/>
      </c>
      <c r="Z1420" s="23" t="str">
        <f t="shared" ca="1" si="324"/>
        <v/>
      </c>
      <c r="AA1420" s="23" t="str">
        <f t="shared" ca="1" si="325"/>
        <v/>
      </c>
    </row>
    <row r="1421" spans="2:27" ht="27.75" customHeight="1" x14ac:dyDescent="0.2">
      <c r="B1421" s="7">
        <f t="shared" si="312"/>
        <v>1418</v>
      </c>
      <c r="C1421" s="7" t="str">
        <f t="shared" ca="1" si="322"/>
        <v/>
      </c>
      <c r="D1421" s="156" t="str">
        <f t="shared" ca="1" si="313"/>
        <v/>
      </c>
      <c r="E1421" s="157" t="str">
        <f t="shared" ca="1" si="314"/>
        <v/>
      </c>
      <c r="F1421" s="158" t="str">
        <f t="shared" ca="1" si="315"/>
        <v/>
      </c>
      <c r="G1421" s="159"/>
      <c r="H1421" s="159" t="str">
        <f>IF(G1421="","",INDEX(D.1[Quy cách],MATCH(G1421,D.1[Tên sản phẩm],0)))</f>
        <v/>
      </c>
      <c r="I1421" s="160" t="str">
        <f>IF(G1421="","",INDEX(D.1[ĐVT],MATCH(G1421,D.1[Tên sản phẩm],0)))</f>
        <v/>
      </c>
      <c r="J1421" s="162" t="str">
        <f>IF(G1421="","",INDEX(D.1[Đơn giá nhập
(Hàng tồn đầu kỳ)],MATCH(G1421,D.1[Tên sản phẩm],0)))</f>
        <v/>
      </c>
      <c r="K1421" s="162" t="str">
        <f t="shared" si="316"/>
        <v/>
      </c>
      <c r="L1421" s="159"/>
      <c r="M1421" s="163" t="str">
        <f t="shared" si="317"/>
        <v/>
      </c>
      <c r="N1421" s="164"/>
      <c r="O1421" s="162"/>
      <c r="P1421" s="163" t="str">
        <f t="shared" si="318"/>
        <v/>
      </c>
      <c r="Q1421" s="164" t="str">
        <f t="shared" ca="1" si="319"/>
        <v/>
      </c>
      <c r="R1421" s="163" t="str">
        <f t="shared" si="320"/>
        <v/>
      </c>
      <c r="S1421" s="163" t="str">
        <f ca="1">IF(AND(C1421&lt;&gt;"",C1421&lt;&gt;OFFSET(C1421,1,0)),SUMIFS(M.1[Giá có thuế],M.1[Số ĐK],C1421),"")</f>
        <v/>
      </c>
      <c r="T1421" s="159"/>
      <c r="U1421" s="161" t="str">
        <f>IF(T1421="","",'Thông Tin Chung'!$L$3)</f>
        <v/>
      </c>
      <c r="V1421" s="163" t="str">
        <f t="shared" ca="1" si="321"/>
        <v/>
      </c>
      <c r="W1421" s="165"/>
      <c r="X1421" s="155" t="str">
        <f ca="1">IF(C1421="","",IF(OR(D1421&lt;NgayBatDau,D1421&gt;NgayKetThuc),"Ngày tháng phải nằm trong kỳ báo cáo",IF(AND(F1421&lt;&gt;"",COUNTIF(D.3[Tên nhà cung cấp],F1421)=0),"Tên NCC chưa khai báo trong DSNCC",IF(AND(G1421&lt;&gt;"",COUNTIF(D.1[Tên sản phẩm],G1421)=0),"SP này chưa khai báo trong DSSP",""))))</f>
        <v/>
      </c>
      <c r="Y1421" s="23" t="str">
        <f t="shared" ca="1" si="323"/>
        <v/>
      </c>
      <c r="Z1421" s="23" t="str">
        <f t="shared" ca="1" si="324"/>
        <v/>
      </c>
      <c r="AA1421" s="23" t="str">
        <f t="shared" ca="1" si="325"/>
        <v/>
      </c>
    </row>
    <row r="1422" spans="2:27" ht="27.75" customHeight="1" x14ac:dyDescent="0.2">
      <c r="B1422" s="7">
        <f t="shared" si="312"/>
        <v>1419</v>
      </c>
      <c r="C1422" s="7" t="str">
        <f t="shared" ca="1" si="322"/>
        <v/>
      </c>
      <c r="D1422" s="156" t="str">
        <f t="shared" ca="1" si="313"/>
        <v/>
      </c>
      <c r="E1422" s="157" t="str">
        <f t="shared" ca="1" si="314"/>
        <v/>
      </c>
      <c r="F1422" s="158" t="str">
        <f t="shared" ca="1" si="315"/>
        <v/>
      </c>
      <c r="G1422" s="159"/>
      <c r="H1422" s="159" t="str">
        <f>IF(G1422="","",INDEX(D.1[Quy cách],MATCH(G1422,D.1[Tên sản phẩm],0)))</f>
        <v/>
      </c>
      <c r="I1422" s="160" t="str">
        <f>IF(G1422="","",INDEX(D.1[ĐVT],MATCH(G1422,D.1[Tên sản phẩm],0)))</f>
        <v/>
      </c>
      <c r="J1422" s="162" t="str">
        <f>IF(G1422="","",INDEX(D.1[Đơn giá nhập
(Hàng tồn đầu kỳ)],MATCH(G1422,D.1[Tên sản phẩm],0)))</f>
        <v/>
      </c>
      <c r="K1422" s="162" t="str">
        <f t="shared" si="316"/>
        <v/>
      </c>
      <c r="L1422" s="159"/>
      <c r="M1422" s="163" t="str">
        <f t="shared" si="317"/>
        <v/>
      </c>
      <c r="N1422" s="164"/>
      <c r="O1422" s="162"/>
      <c r="P1422" s="163" t="str">
        <f t="shared" si="318"/>
        <v/>
      </c>
      <c r="Q1422" s="164" t="str">
        <f t="shared" ca="1" si="319"/>
        <v/>
      </c>
      <c r="R1422" s="163" t="str">
        <f t="shared" si="320"/>
        <v/>
      </c>
      <c r="S1422" s="163" t="str">
        <f ca="1">IF(AND(C1422&lt;&gt;"",C1422&lt;&gt;OFFSET(C1422,1,0)),SUMIFS(M.1[Giá có thuế],M.1[Số ĐK],C1422),"")</f>
        <v/>
      </c>
      <c r="T1422" s="159"/>
      <c r="U1422" s="161" t="str">
        <f>IF(T1422="","",'Thông Tin Chung'!$L$3)</f>
        <v/>
      </c>
      <c r="V1422" s="163" t="str">
        <f t="shared" ca="1" si="321"/>
        <v/>
      </c>
      <c r="W1422" s="165"/>
      <c r="X1422" s="155" t="str">
        <f ca="1">IF(C1422="","",IF(OR(D1422&lt;NgayBatDau,D1422&gt;NgayKetThuc),"Ngày tháng phải nằm trong kỳ báo cáo",IF(AND(F1422&lt;&gt;"",COUNTIF(D.3[Tên nhà cung cấp],F1422)=0),"Tên NCC chưa khai báo trong DSNCC",IF(AND(G1422&lt;&gt;"",COUNTIF(D.1[Tên sản phẩm],G1422)=0),"SP này chưa khai báo trong DSSP",""))))</f>
        <v/>
      </c>
      <c r="Y1422" s="23" t="str">
        <f t="shared" ca="1" si="323"/>
        <v/>
      </c>
      <c r="Z1422" s="23" t="str">
        <f t="shared" ca="1" si="324"/>
        <v/>
      </c>
      <c r="AA1422" s="23" t="str">
        <f t="shared" ca="1" si="325"/>
        <v/>
      </c>
    </row>
    <row r="1423" spans="2:27" ht="27.75" customHeight="1" x14ac:dyDescent="0.2">
      <c r="B1423" s="7">
        <f t="shared" si="312"/>
        <v>1420</v>
      </c>
      <c r="C1423" s="7" t="str">
        <f t="shared" ca="1" si="322"/>
        <v/>
      </c>
      <c r="D1423" s="156" t="str">
        <f t="shared" ca="1" si="313"/>
        <v/>
      </c>
      <c r="E1423" s="157" t="str">
        <f t="shared" ca="1" si="314"/>
        <v/>
      </c>
      <c r="F1423" s="158" t="str">
        <f t="shared" ca="1" si="315"/>
        <v/>
      </c>
      <c r="G1423" s="159"/>
      <c r="H1423" s="159" t="str">
        <f>IF(G1423="","",INDEX(D.1[Quy cách],MATCH(G1423,D.1[Tên sản phẩm],0)))</f>
        <v/>
      </c>
      <c r="I1423" s="160" t="str">
        <f>IF(G1423="","",INDEX(D.1[ĐVT],MATCH(G1423,D.1[Tên sản phẩm],0)))</f>
        <v/>
      </c>
      <c r="J1423" s="162" t="str">
        <f>IF(G1423="","",INDEX(D.1[Đơn giá nhập
(Hàng tồn đầu kỳ)],MATCH(G1423,D.1[Tên sản phẩm],0)))</f>
        <v/>
      </c>
      <c r="K1423" s="162" t="str">
        <f t="shared" si="316"/>
        <v/>
      </c>
      <c r="L1423" s="159"/>
      <c r="M1423" s="163" t="str">
        <f t="shared" si="317"/>
        <v/>
      </c>
      <c r="N1423" s="164"/>
      <c r="O1423" s="162"/>
      <c r="P1423" s="163" t="str">
        <f t="shared" si="318"/>
        <v/>
      </c>
      <c r="Q1423" s="164" t="str">
        <f t="shared" ca="1" si="319"/>
        <v/>
      </c>
      <c r="R1423" s="163" t="str">
        <f t="shared" si="320"/>
        <v/>
      </c>
      <c r="S1423" s="163" t="str">
        <f ca="1">IF(AND(C1423&lt;&gt;"",C1423&lt;&gt;OFFSET(C1423,1,0)),SUMIFS(M.1[Giá có thuế],M.1[Số ĐK],C1423),"")</f>
        <v/>
      </c>
      <c r="T1423" s="159"/>
      <c r="U1423" s="161" t="str">
        <f>IF(T1423="","",'Thông Tin Chung'!$L$3)</f>
        <v/>
      </c>
      <c r="V1423" s="163" t="str">
        <f t="shared" ca="1" si="321"/>
        <v/>
      </c>
      <c r="W1423" s="165"/>
      <c r="X1423" s="155" t="str">
        <f ca="1">IF(C1423="","",IF(OR(D1423&lt;NgayBatDau,D1423&gt;NgayKetThuc),"Ngày tháng phải nằm trong kỳ báo cáo",IF(AND(F1423&lt;&gt;"",COUNTIF(D.3[Tên nhà cung cấp],F1423)=0),"Tên NCC chưa khai báo trong DSNCC",IF(AND(G1423&lt;&gt;"",COUNTIF(D.1[Tên sản phẩm],G1423)=0),"SP này chưa khai báo trong DSSP",""))))</f>
        <v/>
      </c>
      <c r="Y1423" s="23" t="str">
        <f t="shared" ca="1" si="323"/>
        <v/>
      </c>
      <c r="Z1423" s="23" t="str">
        <f t="shared" ca="1" si="324"/>
        <v/>
      </c>
      <c r="AA1423" s="23" t="str">
        <f t="shared" ca="1" si="325"/>
        <v/>
      </c>
    </row>
    <row r="1424" spans="2:27" ht="27.75" customHeight="1" x14ac:dyDescent="0.2">
      <c r="B1424" s="7">
        <f t="shared" si="312"/>
        <v>1421</v>
      </c>
      <c r="C1424" s="7" t="str">
        <f t="shared" ca="1" si="322"/>
        <v/>
      </c>
      <c r="D1424" s="156" t="str">
        <f t="shared" ca="1" si="313"/>
        <v/>
      </c>
      <c r="E1424" s="157" t="str">
        <f t="shared" ca="1" si="314"/>
        <v/>
      </c>
      <c r="F1424" s="158" t="str">
        <f t="shared" ca="1" si="315"/>
        <v/>
      </c>
      <c r="G1424" s="159"/>
      <c r="H1424" s="159" t="str">
        <f>IF(G1424="","",INDEX(D.1[Quy cách],MATCH(G1424,D.1[Tên sản phẩm],0)))</f>
        <v/>
      </c>
      <c r="I1424" s="160" t="str">
        <f>IF(G1424="","",INDEX(D.1[ĐVT],MATCH(G1424,D.1[Tên sản phẩm],0)))</f>
        <v/>
      </c>
      <c r="J1424" s="162" t="str">
        <f>IF(G1424="","",INDEX(D.1[Đơn giá nhập
(Hàng tồn đầu kỳ)],MATCH(G1424,D.1[Tên sản phẩm],0)))</f>
        <v/>
      </c>
      <c r="K1424" s="162" t="str">
        <f t="shared" si="316"/>
        <v/>
      </c>
      <c r="L1424" s="159"/>
      <c r="M1424" s="163" t="str">
        <f t="shared" si="317"/>
        <v/>
      </c>
      <c r="N1424" s="164"/>
      <c r="O1424" s="162"/>
      <c r="P1424" s="163" t="str">
        <f t="shared" si="318"/>
        <v/>
      </c>
      <c r="Q1424" s="164" t="str">
        <f t="shared" ca="1" si="319"/>
        <v/>
      </c>
      <c r="R1424" s="163" t="str">
        <f t="shared" si="320"/>
        <v/>
      </c>
      <c r="S1424" s="163" t="str">
        <f ca="1">IF(AND(C1424&lt;&gt;"",C1424&lt;&gt;OFFSET(C1424,1,0)),SUMIFS(M.1[Giá có thuế],M.1[Số ĐK],C1424),"")</f>
        <v/>
      </c>
      <c r="T1424" s="159"/>
      <c r="U1424" s="161" t="str">
        <f>IF(T1424="","",'Thông Tin Chung'!$L$3)</f>
        <v/>
      </c>
      <c r="V1424" s="163" t="str">
        <f t="shared" ca="1" si="321"/>
        <v/>
      </c>
      <c r="W1424" s="165"/>
      <c r="X1424" s="155" t="str">
        <f ca="1">IF(C1424="","",IF(OR(D1424&lt;NgayBatDau,D1424&gt;NgayKetThuc),"Ngày tháng phải nằm trong kỳ báo cáo",IF(AND(F1424&lt;&gt;"",COUNTIF(D.3[Tên nhà cung cấp],F1424)=0),"Tên NCC chưa khai báo trong DSNCC",IF(AND(G1424&lt;&gt;"",COUNTIF(D.1[Tên sản phẩm],G1424)=0),"SP này chưa khai báo trong DSSP",""))))</f>
        <v/>
      </c>
      <c r="Y1424" s="23" t="str">
        <f t="shared" ca="1" si="323"/>
        <v/>
      </c>
      <c r="Z1424" s="23" t="str">
        <f t="shared" ca="1" si="324"/>
        <v/>
      </c>
      <c r="AA1424" s="23" t="str">
        <f t="shared" ca="1" si="325"/>
        <v/>
      </c>
    </row>
    <row r="1425" spans="2:27" ht="27.75" customHeight="1" x14ac:dyDescent="0.2">
      <c r="B1425" s="7">
        <f t="shared" si="312"/>
        <v>1422</v>
      </c>
      <c r="C1425" s="7" t="str">
        <f t="shared" ca="1" si="322"/>
        <v/>
      </c>
      <c r="D1425" s="156" t="str">
        <f t="shared" ca="1" si="313"/>
        <v/>
      </c>
      <c r="E1425" s="157" t="str">
        <f t="shared" ca="1" si="314"/>
        <v/>
      </c>
      <c r="F1425" s="158" t="str">
        <f t="shared" ca="1" si="315"/>
        <v/>
      </c>
      <c r="G1425" s="159"/>
      <c r="H1425" s="159" t="str">
        <f>IF(G1425="","",INDEX(D.1[Quy cách],MATCH(G1425,D.1[Tên sản phẩm],0)))</f>
        <v/>
      </c>
      <c r="I1425" s="160" t="str">
        <f>IF(G1425="","",INDEX(D.1[ĐVT],MATCH(G1425,D.1[Tên sản phẩm],0)))</f>
        <v/>
      </c>
      <c r="J1425" s="162" t="str">
        <f>IF(G1425="","",INDEX(D.1[Đơn giá nhập
(Hàng tồn đầu kỳ)],MATCH(G1425,D.1[Tên sản phẩm],0)))</f>
        <v/>
      </c>
      <c r="K1425" s="162" t="str">
        <f t="shared" si="316"/>
        <v/>
      </c>
      <c r="L1425" s="159"/>
      <c r="M1425" s="163" t="str">
        <f t="shared" si="317"/>
        <v/>
      </c>
      <c r="N1425" s="164"/>
      <c r="O1425" s="162"/>
      <c r="P1425" s="163" t="str">
        <f t="shared" si="318"/>
        <v/>
      </c>
      <c r="Q1425" s="164" t="str">
        <f t="shared" ca="1" si="319"/>
        <v/>
      </c>
      <c r="R1425" s="163" t="str">
        <f t="shared" si="320"/>
        <v/>
      </c>
      <c r="S1425" s="163" t="str">
        <f ca="1">IF(AND(C1425&lt;&gt;"",C1425&lt;&gt;OFFSET(C1425,1,0)),SUMIFS(M.1[Giá có thuế],M.1[Số ĐK],C1425),"")</f>
        <v/>
      </c>
      <c r="T1425" s="159"/>
      <c r="U1425" s="161" t="str">
        <f>IF(T1425="","",'Thông Tin Chung'!$L$3)</f>
        <v/>
      </c>
      <c r="V1425" s="163" t="str">
        <f t="shared" ca="1" si="321"/>
        <v/>
      </c>
      <c r="W1425" s="165"/>
      <c r="X1425" s="155" t="str">
        <f ca="1">IF(C1425="","",IF(OR(D1425&lt;NgayBatDau,D1425&gt;NgayKetThuc),"Ngày tháng phải nằm trong kỳ báo cáo",IF(AND(F1425&lt;&gt;"",COUNTIF(D.3[Tên nhà cung cấp],F1425)=0),"Tên NCC chưa khai báo trong DSNCC",IF(AND(G1425&lt;&gt;"",COUNTIF(D.1[Tên sản phẩm],G1425)=0),"SP này chưa khai báo trong DSSP",""))))</f>
        <v/>
      </c>
      <c r="Y1425" s="23" t="str">
        <f t="shared" ca="1" si="323"/>
        <v/>
      </c>
      <c r="Z1425" s="23" t="str">
        <f t="shared" ca="1" si="324"/>
        <v/>
      </c>
      <c r="AA1425" s="23" t="str">
        <f t="shared" ca="1" si="325"/>
        <v/>
      </c>
    </row>
    <row r="1426" spans="2:27" ht="27.75" customHeight="1" x14ac:dyDescent="0.2">
      <c r="B1426" s="7">
        <f t="shared" si="312"/>
        <v>1423</v>
      </c>
      <c r="C1426" s="7" t="str">
        <f t="shared" ca="1" si="322"/>
        <v/>
      </c>
      <c r="D1426" s="156" t="str">
        <f t="shared" ca="1" si="313"/>
        <v/>
      </c>
      <c r="E1426" s="157" t="str">
        <f t="shared" ca="1" si="314"/>
        <v/>
      </c>
      <c r="F1426" s="158" t="str">
        <f t="shared" ca="1" si="315"/>
        <v/>
      </c>
      <c r="G1426" s="159"/>
      <c r="H1426" s="159" t="str">
        <f>IF(G1426="","",INDEX(D.1[Quy cách],MATCH(G1426,D.1[Tên sản phẩm],0)))</f>
        <v/>
      </c>
      <c r="I1426" s="160" t="str">
        <f>IF(G1426="","",INDEX(D.1[ĐVT],MATCH(G1426,D.1[Tên sản phẩm],0)))</f>
        <v/>
      </c>
      <c r="J1426" s="162" t="str">
        <f>IF(G1426="","",INDEX(D.1[Đơn giá nhập
(Hàng tồn đầu kỳ)],MATCH(G1426,D.1[Tên sản phẩm],0)))</f>
        <v/>
      </c>
      <c r="K1426" s="162" t="str">
        <f t="shared" si="316"/>
        <v/>
      </c>
      <c r="L1426" s="159"/>
      <c r="M1426" s="163" t="str">
        <f t="shared" si="317"/>
        <v/>
      </c>
      <c r="N1426" s="164"/>
      <c r="O1426" s="162"/>
      <c r="P1426" s="163" t="str">
        <f t="shared" si="318"/>
        <v/>
      </c>
      <c r="Q1426" s="164" t="str">
        <f t="shared" ca="1" si="319"/>
        <v/>
      </c>
      <c r="R1426" s="163" t="str">
        <f t="shared" si="320"/>
        <v/>
      </c>
      <c r="S1426" s="163" t="str">
        <f ca="1">IF(AND(C1426&lt;&gt;"",C1426&lt;&gt;OFFSET(C1426,1,0)),SUMIFS(M.1[Giá có thuế],M.1[Số ĐK],C1426),"")</f>
        <v/>
      </c>
      <c r="T1426" s="159"/>
      <c r="U1426" s="161" t="str">
        <f>IF(T1426="","",'Thông Tin Chung'!$L$3)</f>
        <v/>
      </c>
      <c r="V1426" s="163" t="str">
        <f t="shared" ca="1" si="321"/>
        <v/>
      </c>
      <c r="W1426" s="165"/>
      <c r="X1426" s="155" t="str">
        <f ca="1">IF(C1426="","",IF(OR(D1426&lt;NgayBatDau,D1426&gt;NgayKetThuc),"Ngày tháng phải nằm trong kỳ báo cáo",IF(AND(F1426&lt;&gt;"",COUNTIF(D.3[Tên nhà cung cấp],F1426)=0),"Tên NCC chưa khai báo trong DSNCC",IF(AND(G1426&lt;&gt;"",COUNTIF(D.1[Tên sản phẩm],G1426)=0),"SP này chưa khai báo trong DSSP",""))))</f>
        <v/>
      </c>
      <c r="Y1426" s="23" t="str">
        <f t="shared" ca="1" si="323"/>
        <v/>
      </c>
      <c r="Z1426" s="23" t="str">
        <f t="shared" ca="1" si="324"/>
        <v/>
      </c>
      <c r="AA1426" s="23" t="str">
        <f t="shared" ca="1" si="325"/>
        <v/>
      </c>
    </row>
    <row r="1427" spans="2:27" ht="27.75" customHeight="1" x14ac:dyDescent="0.2">
      <c r="B1427" s="7">
        <f t="shared" si="312"/>
        <v>1424</v>
      </c>
      <c r="C1427" s="7" t="str">
        <f t="shared" ca="1" si="322"/>
        <v/>
      </c>
      <c r="D1427" s="156" t="str">
        <f t="shared" ca="1" si="313"/>
        <v/>
      </c>
      <c r="E1427" s="157" t="str">
        <f t="shared" ca="1" si="314"/>
        <v/>
      </c>
      <c r="F1427" s="158" t="str">
        <f t="shared" ca="1" si="315"/>
        <v/>
      </c>
      <c r="G1427" s="159"/>
      <c r="H1427" s="159" t="str">
        <f>IF(G1427="","",INDEX(D.1[Quy cách],MATCH(G1427,D.1[Tên sản phẩm],0)))</f>
        <v/>
      </c>
      <c r="I1427" s="160" t="str">
        <f>IF(G1427="","",INDEX(D.1[ĐVT],MATCH(G1427,D.1[Tên sản phẩm],0)))</f>
        <v/>
      </c>
      <c r="J1427" s="162" t="str">
        <f>IF(G1427="","",INDEX(D.1[Đơn giá nhập
(Hàng tồn đầu kỳ)],MATCH(G1427,D.1[Tên sản phẩm],0)))</f>
        <v/>
      </c>
      <c r="K1427" s="162" t="str">
        <f t="shared" si="316"/>
        <v/>
      </c>
      <c r="L1427" s="159"/>
      <c r="M1427" s="163" t="str">
        <f t="shared" si="317"/>
        <v/>
      </c>
      <c r="N1427" s="164"/>
      <c r="O1427" s="162"/>
      <c r="P1427" s="163" t="str">
        <f t="shared" si="318"/>
        <v/>
      </c>
      <c r="Q1427" s="164" t="str">
        <f t="shared" ca="1" si="319"/>
        <v/>
      </c>
      <c r="R1427" s="163" t="str">
        <f t="shared" si="320"/>
        <v/>
      </c>
      <c r="S1427" s="163" t="str">
        <f ca="1">IF(AND(C1427&lt;&gt;"",C1427&lt;&gt;OFFSET(C1427,1,0)),SUMIFS(M.1[Giá có thuế],M.1[Số ĐK],C1427),"")</f>
        <v/>
      </c>
      <c r="T1427" s="159"/>
      <c r="U1427" s="161" t="str">
        <f>IF(T1427="","",'Thông Tin Chung'!$L$3)</f>
        <v/>
      </c>
      <c r="V1427" s="163" t="str">
        <f t="shared" ca="1" si="321"/>
        <v/>
      </c>
      <c r="W1427" s="165"/>
      <c r="X1427" s="155" t="str">
        <f ca="1">IF(C1427="","",IF(OR(D1427&lt;NgayBatDau,D1427&gt;NgayKetThuc),"Ngày tháng phải nằm trong kỳ báo cáo",IF(AND(F1427&lt;&gt;"",COUNTIF(D.3[Tên nhà cung cấp],F1427)=0),"Tên NCC chưa khai báo trong DSNCC",IF(AND(G1427&lt;&gt;"",COUNTIF(D.1[Tên sản phẩm],G1427)=0),"SP này chưa khai báo trong DSSP",""))))</f>
        <v/>
      </c>
      <c r="Y1427" s="23" t="str">
        <f t="shared" ca="1" si="323"/>
        <v/>
      </c>
      <c r="Z1427" s="23" t="str">
        <f t="shared" ca="1" si="324"/>
        <v/>
      </c>
      <c r="AA1427" s="23" t="str">
        <f t="shared" ca="1" si="325"/>
        <v/>
      </c>
    </row>
    <row r="1428" spans="2:27" ht="27.75" customHeight="1" x14ac:dyDescent="0.2">
      <c r="B1428" s="7">
        <f t="shared" si="312"/>
        <v>1425</v>
      </c>
      <c r="C1428" s="7" t="str">
        <f t="shared" ca="1" si="322"/>
        <v/>
      </c>
      <c r="D1428" s="156" t="str">
        <f t="shared" ca="1" si="313"/>
        <v/>
      </c>
      <c r="E1428" s="157" t="str">
        <f t="shared" ca="1" si="314"/>
        <v/>
      </c>
      <c r="F1428" s="158" t="str">
        <f t="shared" ca="1" si="315"/>
        <v/>
      </c>
      <c r="G1428" s="159"/>
      <c r="H1428" s="159" t="str">
        <f>IF(G1428="","",INDEX(D.1[Quy cách],MATCH(G1428,D.1[Tên sản phẩm],0)))</f>
        <v/>
      </c>
      <c r="I1428" s="160" t="str">
        <f>IF(G1428="","",INDEX(D.1[ĐVT],MATCH(G1428,D.1[Tên sản phẩm],0)))</f>
        <v/>
      </c>
      <c r="J1428" s="162" t="str">
        <f>IF(G1428="","",INDEX(D.1[Đơn giá nhập
(Hàng tồn đầu kỳ)],MATCH(G1428,D.1[Tên sản phẩm],0)))</f>
        <v/>
      </c>
      <c r="K1428" s="162" t="str">
        <f t="shared" si="316"/>
        <v/>
      </c>
      <c r="L1428" s="159"/>
      <c r="M1428" s="163" t="str">
        <f t="shared" si="317"/>
        <v/>
      </c>
      <c r="N1428" s="164"/>
      <c r="O1428" s="162"/>
      <c r="P1428" s="163" t="str">
        <f t="shared" si="318"/>
        <v/>
      </c>
      <c r="Q1428" s="164" t="str">
        <f t="shared" ca="1" si="319"/>
        <v/>
      </c>
      <c r="R1428" s="163" t="str">
        <f t="shared" si="320"/>
        <v/>
      </c>
      <c r="S1428" s="163" t="str">
        <f ca="1">IF(AND(C1428&lt;&gt;"",C1428&lt;&gt;OFFSET(C1428,1,0)),SUMIFS(M.1[Giá có thuế],M.1[Số ĐK],C1428),"")</f>
        <v/>
      </c>
      <c r="T1428" s="159"/>
      <c r="U1428" s="161" t="str">
        <f>IF(T1428="","",'Thông Tin Chung'!$L$3)</f>
        <v/>
      </c>
      <c r="V1428" s="163" t="str">
        <f t="shared" ca="1" si="321"/>
        <v/>
      </c>
      <c r="W1428" s="165"/>
      <c r="X1428" s="155" t="str">
        <f ca="1">IF(C1428="","",IF(OR(D1428&lt;NgayBatDau,D1428&gt;NgayKetThuc),"Ngày tháng phải nằm trong kỳ báo cáo",IF(AND(F1428&lt;&gt;"",COUNTIF(D.3[Tên nhà cung cấp],F1428)=0),"Tên NCC chưa khai báo trong DSNCC",IF(AND(G1428&lt;&gt;"",COUNTIF(D.1[Tên sản phẩm],G1428)=0),"SP này chưa khai báo trong DSSP",""))))</f>
        <v/>
      </c>
      <c r="Y1428" s="23" t="str">
        <f t="shared" ca="1" si="323"/>
        <v/>
      </c>
      <c r="Z1428" s="23" t="str">
        <f t="shared" ca="1" si="324"/>
        <v/>
      </c>
      <c r="AA1428" s="23" t="str">
        <f t="shared" ca="1" si="325"/>
        <v/>
      </c>
    </row>
    <row r="1429" spans="2:27" ht="27.75" customHeight="1" x14ac:dyDescent="0.2">
      <c r="B1429" s="7">
        <f t="shared" si="312"/>
        <v>1426</v>
      </c>
      <c r="C1429" s="7" t="str">
        <f t="shared" ca="1" si="322"/>
        <v/>
      </c>
      <c r="D1429" s="156" t="str">
        <f t="shared" ca="1" si="313"/>
        <v/>
      </c>
      <c r="E1429" s="157" t="str">
        <f t="shared" ca="1" si="314"/>
        <v/>
      </c>
      <c r="F1429" s="158" t="str">
        <f t="shared" ca="1" si="315"/>
        <v/>
      </c>
      <c r="G1429" s="159"/>
      <c r="H1429" s="159" t="str">
        <f>IF(G1429="","",INDEX(D.1[Quy cách],MATCH(G1429,D.1[Tên sản phẩm],0)))</f>
        <v/>
      </c>
      <c r="I1429" s="160" t="str">
        <f>IF(G1429="","",INDEX(D.1[ĐVT],MATCH(G1429,D.1[Tên sản phẩm],0)))</f>
        <v/>
      </c>
      <c r="J1429" s="162" t="str">
        <f>IF(G1429="","",INDEX(D.1[Đơn giá nhập
(Hàng tồn đầu kỳ)],MATCH(G1429,D.1[Tên sản phẩm],0)))</f>
        <v/>
      </c>
      <c r="K1429" s="162" t="str">
        <f t="shared" si="316"/>
        <v/>
      </c>
      <c r="L1429" s="159"/>
      <c r="M1429" s="163" t="str">
        <f t="shared" si="317"/>
        <v/>
      </c>
      <c r="N1429" s="164"/>
      <c r="O1429" s="162"/>
      <c r="P1429" s="163" t="str">
        <f t="shared" si="318"/>
        <v/>
      </c>
      <c r="Q1429" s="164" t="str">
        <f t="shared" ca="1" si="319"/>
        <v/>
      </c>
      <c r="R1429" s="163" t="str">
        <f t="shared" si="320"/>
        <v/>
      </c>
      <c r="S1429" s="163" t="str">
        <f ca="1">IF(AND(C1429&lt;&gt;"",C1429&lt;&gt;OFFSET(C1429,1,0)),SUMIFS(M.1[Giá có thuế],M.1[Số ĐK],C1429),"")</f>
        <v/>
      </c>
      <c r="T1429" s="159"/>
      <c r="U1429" s="161" t="str">
        <f>IF(T1429="","",'Thông Tin Chung'!$L$3)</f>
        <v/>
      </c>
      <c r="V1429" s="163" t="str">
        <f t="shared" ca="1" si="321"/>
        <v/>
      </c>
      <c r="W1429" s="165"/>
      <c r="X1429" s="155" t="str">
        <f ca="1">IF(C1429="","",IF(OR(D1429&lt;NgayBatDau,D1429&gt;NgayKetThuc),"Ngày tháng phải nằm trong kỳ báo cáo",IF(AND(F1429&lt;&gt;"",COUNTIF(D.3[Tên nhà cung cấp],F1429)=0),"Tên NCC chưa khai báo trong DSNCC",IF(AND(G1429&lt;&gt;"",COUNTIF(D.1[Tên sản phẩm],G1429)=0),"SP này chưa khai báo trong DSSP",""))))</f>
        <v/>
      </c>
      <c r="Y1429" s="23" t="str">
        <f t="shared" ca="1" si="323"/>
        <v/>
      </c>
      <c r="Z1429" s="23" t="str">
        <f t="shared" ca="1" si="324"/>
        <v/>
      </c>
      <c r="AA1429" s="23" t="str">
        <f t="shared" ca="1" si="325"/>
        <v/>
      </c>
    </row>
    <row r="1430" spans="2:27" ht="27.75" customHeight="1" x14ac:dyDescent="0.2">
      <c r="B1430" s="7">
        <f t="shared" si="312"/>
        <v>1427</v>
      </c>
      <c r="C1430" s="7" t="str">
        <f t="shared" ca="1" si="322"/>
        <v/>
      </c>
      <c r="D1430" s="156" t="str">
        <f t="shared" ca="1" si="313"/>
        <v/>
      </c>
      <c r="E1430" s="157" t="str">
        <f t="shared" ca="1" si="314"/>
        <v/>
      </c>
      <c r="F1430" s="158" t="str">
        <f t="shared" ca="1" si="315"/>
        <v/>
      </c>
      <c r="G1430" s="159"/>
      <c r="H1430" s="159" t="str">
        <f>IF(G1430="","",INDEX(D.1[Quy cách],MATCH(G1430,D.1[Tên sản phẩm],0)))</f>
        <v/>
      </c>
      <c r="I1430" s="160" t="str">
        <f>IF(G1430="","",INDEX(D.1[ĐVT],MATCH(G1430,D.1[Tên sản phẩm],0)))</f>
        <v/>
      </c>
      <c r="J1430" s="162" t="str">
        <f>IF(G1430="","",INDEX(D.1[Đơn giá nhập
(Hàng tồn đầu kỳ)],MATCH(G1430,D.1[Tên sản phẩm],0)))</f>
        <v/>
      </c>
      <c r="K1430" s="162" t="str">
        <f t="shared" si="316"/>
        <v/>
      </c>
      <c r="L1430" s="159"/>
      <c r="M1430" s="163" t="str">
        <f t="shared" si="317"/>
        <v/>
      </c>
      <c r="N1430" s="164"/>
      <c r="O1430" s="162"/>
      <c r="P1430" s="163" t="str">
        <f t="shared" si="318"/>
        <v/>
      </c>
      <c r="Q1430" s="164" t="str">
        <f t="shared" ca="1" si="319"/>
        <v/>
      </c>
      <c r="R1430" s="163" t="str">
        <f t="shared" si="320"/>
        <v/>
      </c>
      <c r="S1430" s="163" t="str">
        <f ca="1">IF(AND(C1430&lt;&gt;"",C1430&lt;&gt;OFFSET(C1430,1,0)),SUMIFS(M.1[Giá có thuế],M.1[Số ĐK],C1430),"")</f>
        <v/>
      </c>
      <c r="T1430" s="159"/>
      <c r="U1430" s="161" t="str">
        <f>IF(T1430="","",'Thông Tin Chung'!$L$3)</f>
        <v/>
      </c>
      <c r="V1430" s="163" t="str">
        <f t="shared" ca="1" si="321"/>
        <v/>
      </c>
      <c r="W1430" s="165"/>
      <c r="X1430" s="155" t="str">
        <f ca="1">IF(C1430="","",IF(OR(D1430&lt;NgayBatDau,D1430&gt;NgayKetThuc),"Ngày tháng phải nằm trong kỳ báo cáo",IF(AND(F1430&lt;&gt;"",COUNTIF(D.3[Tên nhà cung cấp],F1430)=0),"Tên NCC chưa khai báo trong DSNCC",IF(AND(G1430&lt;&gt;"",COUNTIF(D.1[Tên sản phẩm],G1430)=0),"SP này chưa khai báo trong DSSP",""))))</f>
        <v/>
      </c>
      <c r="Y1430" s="23" t="str">
        <f t="shared" ca="1" si="323"/>
        <v/>
      </c>
      <c r="Z1430" s="23" t="str">
        <f t="shared" ca="1" si="324"/>
        <v/>
      </c>
      <c r="AA1430" s="23" t="str">
        <f t="shared" ca="1" si="325"/>
        <v/>
      </c>
    </row>
    <row r="1431" spans="2:27" ht="27.75" customHeight="1" x14ac:dyDescent="0.2">
      <c r="B1431" s="7">
        <f t="shared" si="312"/>
        <v>1428</v>
      </c>
      <c r="C1431" s="7" t="str">
        <f t="shared" ca="1" si="322"/>
        <v/>
      </c>
      <c r="D1431" s="156" t="str">
        <f t="shared" ca="1" si="313"/>
        <v/>
      </c>
      <c r="E1431" s="157" t="str">
        <f t="shared" ca="1" si="314"/>
        <v/>
      </c>
      <c r="F1431" s="158" t="str">
        <f t="shared" ca="1" si="315"/>
        <v/>
      </c>
      <c r="G1431" s="159"/>
      <c r="H1431" s="159" t="str">
        <f>IF(G1431="","",INDEX(D.1[Quy cách],MATCH(G1431,D.1[Tên sản phẩm],0)))</f>
        <v/>
      </c>
      <c r="I1431" s="160" t="str">
        <f>IF(G1431="","",INDEX(D.1[ĐVT],MATCH(G1431,D.1[Tên sản phẩm],0)))</f>
        <v/>
      </c>
      <c r="J1431" s="162" t="str">
        <f>IF(G1431="","",INDEX(D.1[Đơn giá nhập
(Hàng tồn đầu kỳ)],MATCH(G1431,D.1[Tên sản phẩm],0)))</f>
        <v/>
      </c>
      <c r="K1431" s="162" t="str">
        <f t="shared" si="316"/>
        <v/>
      </c>
      <c r="L1431" s="159"/>
      <c r="M1431" s="163" t="str">
        <f t="shared" si="317"/>
        <v/>
      </c>
      <c r="N1431" s="164"/>
      <c r="O1431" s="162"/>
      <c r="P1431" s="163" t="str">
        <f t="shared" si="318"/>
        <v/>
      </c>
      <c r="Q1431" s="164" t="str">
        <f t="shared" ca="1" si="319"/>
        <v/>
      </c>
      <c r="R1431" s="163" t="str">
        <f t="shared" si="320"/>
        <v/>
      </c>
      <c r="S1431" s="163" t="str">
        <f ca="1">IF(AND(C1431&lt;&gt;"",C1431&lt;&gt;OFFSET(C1431,1,0)),SUMIFS(M.1[Giá có thuế],M.1[Số ĐK],C1431),"")</f>
        <v/>
      </c>
      <c r="T1431" s="159"/>
      <c r="U1431" s="161" t="str">
        <f>IF(T1431="","",'Thông Tin Chung'!$L$3)</f>
        <v/>
      </c>
      <c r="V1431" s="163" t="str">
        <f t="shared" ca="1" si="321"/>
        <v/>
      </c>
      <c r="W1431" s="165"/>
      <c r="X1431" s="155" t="str">
        <f ca="1">IF(C1431="","",IF(OR(D1431&lt;NgayBatDau,D1431&gt;NgayKetThuc),"Ngày tháng phải nằm trong kỳ báo cáo",IF(AND(F1431&lt;&gt;"",COUNTIF(D.3[Tên nhà cung cấp],F1431)=0),"Tên NCC chưa khai báo trong DSNCC",IF(AND(G1431&lt;&gt;"",COUNTIF(D.1[Tên sản phẩm],G1431)=0),"SP này chưa khai báo trong DSSP",""))))</f>
        <v/>
      </c>
      <c r="Y1431" s="23" t="str">
        <f t="shared" ca="1" si="323"/>
        <v/>
      </c>
      <c r="Z1431" s="23" t="str">
        <f t="shared" ca="1" si="324"/>
        <v/>
      </c>
      <c r="AA1431" s="23" t="str">
        <f t="shared" ca="1" si="325"/>
        <v/>
      </c>
    </row>
    <row r="1432" spans="2:27" ht="27.75" customHeight="1" x14ac:dyDescent="0.2">
      <c r="B1432" s="7">
        <f t="shared" si="312"/>
        <v>1429</v>
      </c>
      <c r="C1432" s="7" t="str">
        <f t="shared" ca="1" si="322"/>
        <v/>
      </c>
      <c r="D1432" s="156" t="str">
        <f t="shared" ca="1" si="313"/>
        <v/>
      </c>
      <c r="E1432" s="157" t="str">
        <f t="shared" ca="1" si="314"/>
        <v/>
      </c>
      <c r="F1432" s="158" t="str">
        <f t="shared" ca="1" si="315"/>
        <v/>
      </c>
      <c r="G1432" s="159"/>
      <c r="H1432" s="159" t="str">
        <f>IF(G1432="","",INDEX(D.1[Quy cách],MATCH(G1432,D.1[Tên sản phẩm],0)))</f>
        <v/>
      </c>
      <c r="I1432" s="160" t="str">
        <f>IF(G1432="","",INDEX(D.1[ĐVT],MATCH(G1432,D.1[Tên sản phẩm],0)))</f>
        <v/>
      </c>
      <c r="J1432" s="162" t="str">
        <f>IF(G1432="","",INDEX(D.1[Đơn giá nhập
(Hàng tồn đầu kỳ)],MATCH(G1432,D.1[Tên sản phẩm],0)))</f>
        <v/>
      </c>
      <c r="K1432" s="162" t="str">
        <f t="shared" si="316"/>
        <v/>
      </c>
      <c r="L1432" s="159"/>
      <c r="M1432" s="163" t="str">
        <f t="shared" si="317"/>
        <v/>
      </c>
      <c r="N1432" s="164"/>
      <c r="O1432" s="162"/>
      <c r="P1432" s="163" t="str">
        <f t="shared" si="318"/>
        <v/>
      </c>
      <c r="Q1432" s="164" t="str">
        <f t="shared" ca="1" si="319"/>
        <v/>
      </c>
      <c r="R1432" s="163" t="str">
        <f t="shared" si="320"/>
        <v/>
      </c>
      <c r="S1432" s="163" t="str">
        <f ca="1">IF(AND(C1432&lt;&gt;"",C1432&lt;&gt;OFFSET(C1432,1,0)),SUMIFS(M.1[Giá có thuế],M.1[Số ĐK],C1432),"")</f>
        <v/>
      </c>
      <c r="T1432" s="159"/>
      <c r="U1432" s="161" t="str">
        <f>IF(T1432="","",'Thông Tin Chung'!$L$3)</f>
        <v/>
      </c>
      <c r="V1432" s="163" t="str">
        <f t="shared" ca="1" si="321"/>
        <v/>
      </c>
      <c r="W1432" s="165"/>
      <c r="X1432" s="155" t="str">
        <f ca="1">IF(C1432="","",IF(OR(D1432&lt;NgayBatDau,D1432&gt;NgayKetThuc),"Ngày tháng phải nằm trong kỳ báo cáo",IF(AND(F1432&lt;&gt;"",COUNTIF(D.3[Tên nhà cung cấp],F1432)=0),"Tên NCC chưa khai báo trong DSNCC",IF(AND(G1432&lt;&gt;"",COUNTIF(D.1[Tên sản phẩm],G1432)=0),"SP này chưa khai báo trong DSSP",""))))</f>
        <v/>
      </c>
      <c r="Y1432" s="23" t="str">
        <f t="shared" ca="1" si="323"/>
        <v/>
      </c>
      <c r="Z1432" s="23" t="str">
        <f t="shared" ca="1" si="324"/>
        <v/>
      </c>
      <c r="AA1432" s="23" t="str">
        <f t="shared" ca="1" si="325"/>
        <v/>
      </c>
    </row>
    <row r="1433" spans="2:27" ht="27.75" customHeight="1" x14ac:dyDescent="0.2">
      <c r="B1433" s="7">
        <f t="shared" si="312"/>
        <v>1430</v>
      </c>
      <c r="C1433" s="7" t="str">
        <f t="shared" ca="1" si="322"/>
        <v/>
      </c>
      <c r="D1433" s="156" t="str">
        <f t="shared" ca="1" si="313"/>
        <v/>
      </c>
      <c r="E1433" s="157" t="str">
        <f t="shared" ca="1" si="314"/>
        <v/>
      </c>
      <c r="F1433" s="158" t="str">
        <f t="shared" ca="1" si="315"/>
        <v/>
      </c>
      <c r="G1433" s="159"/>
      <c r="H1433" s="159" t="str">
        <f>IF(G1433="","",INDEX(D.1[Quy cách],MATCH(G1433,D.1[Tên sản phẩm],0)))</f>
        <v/>
      </c>
      <c r="I1433" s="160" t="str">
        <f>IF(G1433="","",INDEX(D.1[ĐVT],MATCH(G1433,D.1[Tên sản phẩm],0)))</f>
        <v/>
      </c>
      <c r="J1433" s="162" t="str">
        <f>IF(G1433="","",INDEX(D.1[Đơn giá nhập
(Hàng tồn đầu kỳ)],MATCH(G1433,D.1[Tên sản phẩm],0)))</f>
        <v/>
      </c>
      <c r="K1433" s="162" t="str">
        <f t="shared" si="316"/>
        <v/>
      </c>
      <c r="L1433" s="159"/>
      <c r="M1433" s="163" t="str">
        <f t="shared" si="317"/>
        <v/>
      </c>
      <c r="N1433" s="164"/>
      <c r="O1433" s="162"/>
      <c r="P1433" s="163" t="str">
        <f t="shared" si="318"/>
        <v/>
      </c>
      <c r="Q1433" s="164" t="str">
        <f t="shared" ca="1" si="319"/>
        <v/>
      </c>
      <c r="R1433" s="163" t="str">
        <f t="shared" si="320"/>
        <v/>
      </c>
      <c r="S1433" s="163" t="str">
        <f ca="1">IF(AND(C1433&lt;&gt;"",C1433&lt;&gt;OFFSET(C1433,1,0)),SUMIFS(M.1[Giá có thuế],M.1[Số ĐK],C1433),"")</f>
        <v/>
      </c>
      <c r="T1433" s="159"/>
      <c r="U1433" s="161" t="str">
        <f>IF(T1433="","",'Thông Tin Chung'!$L$3)</f>
        <v/>
      </c>
      <c r="V1433" s="163" t="str">
        <f t="shared" ca="1" si="321"/>
        <v/>
      </c>
      <c r="W1433" s="165"/>
      <c r="X1433" s="155" t="str">
        <f ca="1">IF(C1433="","",IF(OR(D1433&lt;NgayBatDau,D1433&gt;NgayKetThuc),"Ngày tháng phải nằm trong kỳ báo cáo",IF(AND(F1433&lt;&gt;"",COUNTIF(D.3[Tên nhà cung cấp],F1433)=0),"Tên NCC chưa khai báo trong DSNCC",IF(AND(G1433&lt;&gt;"",COUNTIF(D.1[Tên sản phẩm],G1433)=0),"SP này chưa khai báo trong DSSP",""))))</f>
        <v/>
      </c>
      <c r="Y1433" s="23" t="str">
        <f t="shared" ca="1" si="323"/>
        <v/>
      </c>
      <c r="Z1433" s="23" t="str">
        <f t="shared" ca="1" si="324"/>
        <v/>
      </c>
      <c r="AA1433" s="23" t="str">
        <f t="shared" ca="1" si="325"/>
        <v/>
      </c>
    </row>
    <row r="1434" spans="2:27" ht="27.75" customHeight="1" x14ac:dyDescent="0.2">
      <c r="B1434" s="7">
        <f t="shared" si="312"/>
        <v>1431</v>
      </c>
      <c r="C1434" s="7" t="str">
        <f t="shared" ca="1" si="322"/>
        <v/>
      </c>
      <c r="D1434" s="156" t="str">
        <f t="shared" ca="1" si="313"/>
        <v/>
      </c>
      <c r="E1434" s="157" t="str">
        <f t="shared" ca="1" si="314"/>
        <v/>
      </c>
      <c r="F1434" s="158" t="str">
        <f t="shared" ca="1" si="315"/>
        <v/>
      </c>
      <c r="G1434" s="159"/>
      <c r="H1434" s="159" t="str">
        <f>IF(G1434="","",INDEX(D.1[Quy cách],MATCH(G1434,D.1[Tên sản phẩm],0)))</f>
        <v/>
      </c>
      <c r="I1434" s="160" t="str">
        <f>IF(G1434="","",INDEX(D.1[ĐVT],MATCH(G1434,D.1[Tên sản phẩm],0)))</f>
        <v/>
      </c>
      <c r="J1434" s="162" t="str">
        <f>IF(G1434="","",INDEX(D.1[Đơn giá nhập
(Hàng tồn đầu kỳ)],MATCH(G1434,D.1[Tên sản phẩm],0)))</f>
        <v/>
      </c>
      <c r="K1434" s="162" t="str">
        <f t="shared" si="316"/>
        <v/>
      </c>
      <c r="L1434" s="159"/>
      <c r="M1434" s="163" t="str">
        <f t="shared" si="317"/>
        <v/>
      </c>
      <c r="N1434" s="164"/>
      <c r="O1434" s="162"/>
      <c r="P1434" s="163" t="str">
        <f t="shared" si="318"/>
        <v/>
      </c>
      <c r="Q1434" s="164" t="str">
        <f t="shared" ca="1" si="319"/>
        <v/>
      </c>
      <c r="R1434" s="163" t="str">
        <f t="shared" si="320"/>
        <v/>
      </c>
      <c r="S1434" s="163" t="str">
        <f ca="1">IF(AND(C1434&lt;&gt;"",C1434&lt;&gt;OFFSET(C1434,1,0)),SUMIFS(M.1[Giá có thuế],M.1[Số ĐK],C1434),"")</f>
        <v/>
      </c>
      <c r="T1434" s="159"/>
      <c r="U1434" s="161" t="str">
        <f>IF(T1434="","",'Thông Tin Chung'!$L$3)</f>
        <v/>
      </c>
      <c r="V1434" s="163" t="str">
        <f t="shared" ca="1" si="321"/>
        <v/>
      </c>
      <c r="W1434" s="165"/>
      <c r="X1434" s="155" t="str">
        <f ca="1">IF(C1434="","",IF(OR(D1434&lt;NgayBatDau,D1434&gt;NgayKetThuc),"Ngày tháng phải nằm trong kỳ báo cáo",IF(AND(F1434&lt;&gt;"",COUNTIF(D.3[Tên nhà cung cấp],F1434)=0),"Tên NCC chưa khai báo trong DSNCC",IF(AND(G1434&lt;&gt;"",COUNTIF(D.1[Tên sản phẩm],G1434)=0),"SP này chưa khai báo trong DSSP",""))))</f>
        <v/>
      </c>
      <c r="Y1434" s="23" t="str">
        <f t="shared" ca="1" si="323"/>
        <v/>
      </c>
      <c r="Z1434" s="23" t="str">
        <f t="shared" ca="1" si="324"/>
        <v/>
      </c>
      <c r="AA1434" s="23" t="str">
        <f t="shared" ca="1" si="325"/>
        <v/>
      </c>
    </row>
    <row r="1435" spans="2:27" ht="27.75" customHeight="1" x14ac:dyDescent="0.2">
      <c r="B1435" s="7">
        <f t="shared" si="312"/>
        <v>1432</v>
      </c>
      <c r="C1435" s="7" t="str">
        <f t="shared" ca="1" si="322"/>
        <v/>
      </c>
      <c r="D1435" s="156" t="str">
        <f t="shared" ca="1" si="313"/>
        <v/>
      </c>
      <c r="E1435" s="157" t="str">
        <f t="shared" ca="1" si="314"/>
        <v/>
      </c>
      <c r="F1435" s="158" t="str">
        <f t="shared" ca="1" si="315"/>
        <v/>
      </c>
      <c r="G1435" s="159"/>
      <c r="H1435" s="159" t="str">
        <f>IF(G1435="","",INDEX(D.1[Quy cách],MATCH(G1435,D.1[Tên sản phẩm],0)))</f>
        <v/>
      </c>
      <c r="I1435" s="160" t="str">
        <f>IF(G1435="","",INDEX(D.1[ĐVT],MATCH(G1435,D.1[Tên sản phẩm],0)))</f>
        <v/>
      </c>
      <c r="J1435" s="162" t="str">
        <f>IF(G1435="","",INDEX(D.1[Đơn giá nhập
(Hàng tồn đầu kỳ)],MATCH(G1435,D.1[Tên sản phẩm],0)))</f>
        <v/>
      </c>
      <c r="K1435" s="162" t="str">
        <f t="shared" si="316"/>
        <v/>
      </c>
      <c r="L1435" s="159"/>
      <c r="M1435" s="163" t="str">
        <f t="shared" si="317"/>
        <v/>
      </c>
      <c r="N1435" s="164"/>
      <c r="O1435" s="162"/>
      <c r="P1435" s="163" t="str">
        <f t="shared" si="318"/>
        <v/>
      </c>
      <c r="Q1435" s="164" t="str">
        <f t="shared" ca="1" si="319"/>
        <v/>
      </c>
      <c r="R1435" s="163" t="str">
        <f t="shared" si="320"/>
        <v/>
      </c>
      <c r="S1435" s="163" t="str">
        <f ca="1">IF(AND(C1435&lt;&gt;"",C1435&lt;&gt;OFFSET(C1435,1,0)),SUMIFS(M.1[Giá có thuế],M.1[Số ĐK],C1435),"")</f>
        <v/>
      </c>
      <c r="T1435" s="159"/>
      <c r="U1435" s="161" t="str">
        <f>IF(T1435="","",'Thông Tin Chung'!$L$3)</f>
        <v/>
      </c>
      <c r="V1435" s="163" t="str">
        <f t="shared" ca="1" si="321"/>
        <v/>
      </c>
      <c r="W1435" s="165"/>
      <c r="X1435" s="155" t="str">
        <f ca="1">IF(C1435="","",IF(OR(D1435&lt;NgayBatDau,D1435&gt;NgayKetThuc),"Ngày tháng phải nằm trong kỳ báo cáo",IF(AND(F1435&lt;&gt;"",COUNTIF(D.3[Tên nhà cung cấp],F1435)=0),"Tên NCC chưa khai báo trong DSNCC",IF(AND(G1435&lt;&gt;"",COUNTIF(D.1[Tên sản phẩm],G1435)=0),"SP này chưa khai báo trong DSSP",""))))</f>
        <v/>
      </c>
      <c r="Y1435" s="23" t="str">
        <f t="shared" ca="1" si="323"/>
        <v/>
      </c>
      <c r="Z1435" s="23" t="str">
        <f t="shared" ca="1" si="324"/>
        <v/>
      </c>
      <c r="AA1435" s="23" t="str">
        <f t="shared" ca="1" si="325"/>
        <v/>
      </c>
    </row>
    <row r="1436" spans="2:27" ht="27.75" customHeight="1" x14ac:dyDescent="0.2">
      <c r="B1436" s="7">
        <f t="shared" si="312"/>
        <v>1433</v>
      </c>
      <c r="C1436" s="7" t="str">
        <f t="shared" ca="1" si="322"/>
        <v/>
      </c>
      <c r="D1436" s="156" t="str">
        <f t="shared" ca="1" si="313"/>
        <v/>
      </c>
      <c r="E1436" s="157" t="str">
        <f t="shared" ca="1" si="314"/>
        <v/>
      </c>
      <c r="F1436" s="158" t="str">
        <f t="shared" ca="1" si="315"/>
        <v/>
      </c>
      <c r="G1436" s="159"/>
      <c r="H1436" s="159" t="str">
        <f>IF(G1436="","",INDEX(D.1[Quy cách],MATCH(G1436,D.1[Tên sản phẩm],0)))</f>
        <v/>
      </c>
      <c r="I1436" s="160" t="str">
        <f>IF(G1436="","",INDEX(D.1[ĐVT],MATCH(G1436,D.1[Tên sản phẩm],0)))</f>
        <v/>
      </c>
      <c r="J1436" s="162" t="str">
        <f>IF(G1436="","",INDEX(D.1[Đơn giá nhập
(Hàng tồn đầu kỳ)],MATCH(G1436,D.1[Tên sản phẩm],0)))</f>
        <v/>
      </c>
      <c r="K1436" s="162" t="str">
        <f t="shared" si="316"/>
        <v/>
      </c>
      <c r="L1436" s="159"/>
      <c r="M1436" s="163" t="str">
        <f t="shared" si="317"/>
        <v/>
      </c>
      <c r="N1436" s="164"/>
      <c r="O1436" s="162"/>
      <c r="P1436" s="163" t="str">
        <f t="shared" si="318"/>
        <v/>
      </c>
      <c r="Q1436" s="164" t="str">
        <f t="shared" ca="1" si="319"/>
        <v/>
      </c>
      <c r="R1436" s="163" t="str">
        <f t="shared" si="320"/>
        <v/>
      </c>
      <c r="S1436" s="163" t="str">
        <f ca="1">IF(AND(C1436&lt;&gt;"",C1436&lt;&gt;OFFSET(C1436,1,0)),SUMIFS(M.1[Giá có thuế],M.1[Số ĐK],C1436),"")</f>
        <v/>
      </c>
      <c r="T1436" s="159"/>
      <c r="U1436" s="161" t="str">
        <f>IF(T1436="","",'Thông Tin Chung'!$L$3)</f>
        <v/>
      </c>
      <c r="V1436" s="163" t="str">
        <f t="shared" ca="1" si="321"/>
        <v/>
      </c>
      <c r="W1436" s="165"/>
      <c r="X1436" s="155" t="str">
        <f ca="1">IF(C1436="","",IF(OR(D1436&lt;NgayBatDau,D1436&gt;NgayKetThuc),"Ngày tháng phải nằm trong kỳ báo cáo",IF(AND(F1436&lt;&gt;"",COUNTIF(D.3[Tên nhà cung cấp],F1436)=0),"Tên NCC chưa khai báo trong DSNCC",IF(AND(G1436&lt;&gt;"",COUNTIF(D.1[Tên sản phẩm],G1436)=0),"SP này chưa khai báo trong DSSP",""))))</f>
        <v/>
      </c>
      <c r="Y1436" s="23" t="str">
        <f t="shared" ca="1" si="323"/>
        <v/>
      </c>
      <c r="Z1436" s="23" t="str">
        <f t="shared" ca="1" si="324"/>
        <v/>
      </c>
      <c r="AA1436" s="23" t="str">
        <f t="shared" ca="1" si="325"/>
        <v/>
      </c>
    </row>
    <row r="1437" spans="2:27" ht="27.75" customHeight="1" x14ac:dyDescent="0.2">
      <c r="B1437" s="7">
        <f t="shared" si="312"/>
        <v>1434</v>
      </c>
      <c r="C1437" s="7" t="str">
        <f t="shared" ca="1" si="322"/>
        <v/>
      </c>
      <c r="D1437" s="156" t="str">
        <f t="shared" ca="1" si="313"/>
        <v/>
      </c>
      <c r="E1437" s="157" t="str">
        <f t="shared" ca="1" si="314"/>
        <v/>
      </c>
      <c r="F1437" s="158" t="str">
        <f t="shared" ca="1" si="315"/>
        <v/>
      </c>
      <c r="G1437" s="159"/>
      <c r="H1437" s="159" t="str">
        <f>IF(G1437="","",INDEX(D.1[Quy cách],MATCH(G1437,D.1[Tên sản phẩm],0)))</f>
        <v/>
      </c>
      <c r="I1437" s="160" t="str">
        <f>IF(G1437="","",INDEX(D.1[ĐVT],MATCH(G1437,D.1[Tên sản phẩm],0)))</f>
        <v/>
      </c>
      <c r="J1437" s="162" t="str">
        <f>IF(G1437="","",INDEX(D.1[Đơn giá nhập
(Hàng tồn đầu kỳ)],MATCH(G1437,D.1[Tên sản phẩm],0)))</f>
        <v/>
      </c>
      <c r="K1437" s="162" t="str">
        <f t="shared" si="316"/>
        <v/>
      </c>
      <c r="L1437" s="159"/>
      <c r="M1437" s="163" t="str">
        <f t="shared" si="317"/>
        <v/>
      </c>
      <c r="N1437" s="164"/>
      <c r="O1437" s="162"/>
      <c r="P1437" s="163" t="str">
        <f t="shared" si="318"/>
        <v/>
      </c>
      <c r="Q1437" s="164" t="str">
        <f t="shared" ca="1" si="319"/>
        <v/>
      </c>
      <c r="R1437" s="163" t="str">
        <f t="shared" si="320"/>
        <v/>
      </c>
      <c r="S1437" s="163" t="str">
        <f ca="1">IF(AND(C1437&lt;&gt;"",C1437&lt;&gt;OFFSET(C1437,1,0)),SUMIFS(M.1[Giá có thuế],M.1[Số ĐK],C1437),"")</f>
        <v/>
      </c>
      <c r="T1437" s="159"/>
      <c r="U1437" s="161" t="str">
        <f>IF(T1437="","",'Thông Tin Chung'!$L$3)</f>
        <v/>
      </c>
      <c r="V1437" s="163" t="str">
        <f t="shared" ca="1" si="321"/>
        <v/>
      </c>
      <c r="W1437" s="165"/>
      <c r="X1437" s="155" t="str">
        <f ca="1">IF(C1437="","",IF(OR(D1437&lt;NgayBatDau,D1437&gt;NgayKetThuc),"Ngày tháng phải nằm trong kỳ báo cáo",IF(AND(F1437&lt;&gt;"",COUNTIF(D.3[Tên nhà cung cấp],F1437)=0),"Tên NCC chưa khai báo trong DSNCC",IF(AND(G1437&lt;&gt;"",COUNTIF(D.1[Tên sản phẩm],G1437)=0),"SP này chưa khai báo trong DSSP",""))))</f>
        <v/>
      </c>
      <c r="Y1437" s="23" t="str">
        <f t="shared" ca="1" si="323"/>
        <v/>
      </c>
      <c r="Z1437" s="23" t="str">
        <f t="shared" ca="1" si="324"/>
        <v/>
      </c>
      <c r="AA1437" s="23" t="str">
        <f t="shared" ca="1" si="325"/>
        <v/>
      </c>
    </row>
    <row r="1438" spans="2:27" ht="27.75" customHeight="1" x14ac:dyDescent="0.2">
      <c r="B1438" s="7">
        <f t="shared" si="312"/>
        <v>1435</v>
      </c>
      <c r="C1438" s="7" t="str">
        <f t="shared" ca="1" si="322"/>
        <v/>
      </c>
      <c r="D1438" s="156" t="str">
        <f t="shared" ca="1" si="313"/>
        <v/>
      </c>
      <c r="E1438" s="157" t="str">
        <f t="shared" ca="1" si="314"/>
        <v/>
      </c>
      <c r="F1438" s="158" t="str">
        <f t="shared" ca="1" si="315"/>
        <v/>
      </c>
      <c r="G1438" s="159"/>
      <c r="H1438" s="159" t="str">
        <f>IF(G1438="","",INDEX(D.1[Quy cách],MATCH(G1438,D.1[Tên sản phẩm],0)))</f>
        <v/>
      </c>
      <c r="I1438" s="160" t="str">
        <f>IF(G1438="","",INDEX(D.1[ĐVT],MATCH(G1438,D.1[Tên sản phẩm],0)))</f>
        <v/>
      </c>
      <c r="J1438" s="162" t="str">
        <f>IF(G1438="","",INDEX(D.1[Đơn giá nhập
(Hàng tồn đầu kỳ)],MATCH(G1438,D.1[Tên sản phẩm],0)))</f>
        <v/>
      </c>
      <c r="K1438" s="162" t="str">
        <f t="shared" si="316"/>
        <v/>
      </c>
      <c r="L1438" s="159"/>
      <c r="M1438" s="163" t="str">
        <f t="shared" si="317"/>
        <v/>
      </c>
      <c r="N1438" s="164"/>
      <c r="O1438" s="162"/>
      <c r="P1438" s="163" t="str">
        <f t="shared" si="318"/>
        <v/>
      </c>
      <c r="Q1438" s="164" t="str">
        <f t="shared" ca="1" si="319"/>
        <v/>
      </c>
      <c r="R1438" s="163" t="str">
        <f t="shared" si="320"/>
        <v/>
      </c>
      <c r="S1438" s="163" t="str">
        <f ca="1">IF(AND(C1438&lt;&gt;"",C1438&lt;&gt;OFFSET(C1438,1,0)),SUMIFS(M.1[Giá có thuế],M.1[Số ĐK],C1438),"")</f>
        <v/>
      </c>
      <c r="T1438" s="159"/>
      <c r="U1438" s="161" t="str">
        <f>IF(T1438="","",'Thông Tin Chung'!$L$3)</f>
        <v/>
      </c>
      <c r="V1438" s="163" t="str">
        <f t="shared" ca="1" si="321"/>
        <v/>
      </c>
      <c r="W1438" s="165"/>
      <c r="X1438" s="155" t="str">
        <f ca="1">IF(C1438="","",IF(OR(D1438&lt;NgayBatDau,D1438&gt;NgayKetThuc),"Ngày tháng phải nằm trong kỳ báo cáo",IF(AND(F1438&lt;&gt;"",COUNTIF(D.3[Tên nhà cung cấp],F1438)=0),"Tên NCC chưa khai báo trong DSNCC",IF(AND(G1438&lt;&gt;"",COUNTIF(D.1[Tên sản phẩm],G1438)=0),"SP này chưa khai báo trong DSSP",""))))</f>
        <v/>
      </c>
      <c r="Y1438" s="23" t="str">
        <f t="shared" ca="1" si="323"/>
        <v/>
      </c>
      <c r="Z1438" s="23" t="str">
        <f t="shared" ca="1" si="324"/>
        <v/>
      </c>
      <c r="AA1438" s="23" t="str">
        <f t="shared" ca="1" si="325"/>
        <v/>
      </c>
    </row>
    <row r="1439" spans="2:27" ht="27.75" customHeight="1" x14ac:dyDescent="0.2">
      <c r="B1439" s="7">
        <f t="shared" si="312"/>
        <v>1436</v>
      </c>
      <c r="C1439" s="7" t="str">
        <f t="shared" ca="1" si="322"/>
        <v/>
      </c>
      <c r="D1439" s="156" t="str">
        <f t="shared" ca="1" si="313"/>
        <v/>
      </c>
      <c r="E1439" s="157" t="str">
        <f t="shared" ca="1" si="314"/>
        <v/>
      </c>
      <c r="F1439" s="158" t="str">
        <f t="shared" ca="1" si="315"/>
        <v/>
      </c>
      <c r="G1439" s="159"/>
      <c r="H1439" s="159" t="str">
        <f>IF(G1439="","",INDEX(D.1[Quy cách],MATCH(G1439,D.1[Tên sản phẩm],0)))</f>
        <v/>
      </c>
      <c r="I1439" s="160" t="str">
        <f>IF(G1439="","",INDEX(D.1[ĐVT],MATCH(G1439,D.1[Tên sản phẩm],0)))</f>
        <v/>
      </c>
      <c r="J1439" s="162" t="str">
        <f>IF(G1439="","",INDEX(D.1[Đơn giá nhập
(Hàng tồn đầu kỳ)],MATCH(G1439,D.1[Tên sản phẩm],0)))</f>
        <v/>
      </c>
      <c r="K1439" s="162" t="str">
        <f t="shared" si="316"/>
        <v/>
      </c>
      <c r="L1439" s="159"/>
      <c r="M1439" s="163" t="str">
        <f t="shared" si="317"/>
        <v/>
      </c>
      <c r="N1439" s="164"/>
      <c r="O1439" s="162"/>
      <c r="P1439" s="163" t="str">
        <f t="shared" si="318"/>
        <v/>
      </c>
      <c r="Q1439" s="164" t="str">
        <f t="shared" ca="1" si="319"/>
        <v/>
      </c>
      <c r="R1439" s="163" t="str">
        <f t="shared" si="320"/>
        <v/>
      </c>
      <c r="S1439" s="163" t="str">
        <f ca="1">IF(AND(C1439&lt;&gt;"",C1439&lt;&gt;OFFSET(C1439,1,0)),SUMIFS(M.1[Giá có thuế],M.1[Số ĐK],C1439),"")</f>
        <v/>
      </c>
      <c r="T1439" s="159"/>
      <c r="U1439" s="161" t="str">
        <f>IF(T1439="","",'Thông Tin Chung'!$L$3)</f>
        <v/>
      </c>
      <c r="V1439" s="163" t="str">
        <f t="shared" ca="1" si="321"/>
        <v/>
      </c>
      <c r="W1439" s="165"/>
      <c r="X1439" s="155" t="str">
        <f ca="1">IF(C1439="","",IF(OR(D1439&lt;NgayBatDau,D1439&gt;NgayKetThuc),"Ngày tháng phải nằm trong kỳ báo cáo",IF(AND(F1439&lt;&gt;"",COUNTIF(D.3[Tên nhà cung cấp],F1439)=0),"Tên NCC chưa khai báo trong DSNCC",IF(AND(G1439&lt;&gt;"",COUNTIF(D.1[Tên sản phẩm],G1439)=0),"SP này chưa khai báo trong DSSP",""))))</f>
        <v/>
      </c>
      <c r="Y1439" s="23" t="str">
        <f t="shared" ca="1" si="323"/>
        <v/>
      </c>
      <c r="Z1439" s="23" t="str">
        <f t="shared" ca="1" si="324"/>
        <v/>
      </c>
      <c r="AA1439" s="23" t="str">
        <f t="shared" ca="1" si="325"/>
        <v/>
      </c>
    </row>
    <row r="1440" spans="2:27" ht="27.75" customHeight="1" x14ac:dyDescent="0.2">
      <c r="B1440" s="7">
        <f t="shared" si="312"/>
        <v>1437</v>
      </c>
      <c r="C1440" s="7" t="str">
        <f t="shared" ca="1" si="322"/>
        <v/>
      </c>
      <c r="D1440" s="156" t="str">
        <f t="shared" ca="1" si="313"/>
        <v/>
      </c>
      <c r="E1440" s="157" t="str">
        <f t="shared" ca="1" si="314"/>
        <v/>
      </c>
      <c r="F1440" s="158" t="str">
        <f t="shared" ca="1" si="315"/>
        <v/>
      </c>
      <c r="G1440" s="159"/>
      <c r="H1440" s="159" t="str">
        <f>IF(G1440="","",INDEX(D.1[Quy cách],MATCH(G1440,D.1[Tên sản phẩm],0)))</f>
        <v/>
      </c>
      <c r="I1440" s="160" t="str">
        <f>IF(G1440="","",INDEX(D.1[ĐVT],MATCH(G1440,D.1[Tên sản phẩm],0)))</f>
        <v/>
      </c>
      <c r="J1440" s="162" t="str">
        <f>IF(G1440="","",INDEX(D.1[Đơn giá nhập
(Hàng tồn đầu kỳ)],MATCH(G1440,D.1[Tên sản phẩm],0)))</f>
        <v/>
      </c>
      <c r="K1440" s="162" t="str">
        <f t="shared" si="316"/>
        <v/>
      </c>
      <c r="L1440" s="159"/>
      <c r="M1440" s="163" t="str">
        <f t="shared" si="317"/>
        <v/>
      </c>
      <c r="N1440" s="164"/>
      <c r="O1440" s="162"/>
      <c r="P1440" s="163" t="str">
        <f t="shared" si="318"/>
        <v/>
      </c>
      <c r="Q1440" s="164" t="str">
        <f t="shared" ca="1" si="319"/>
        <v/>
      </c>
      <c r="R1440" s="163" t="str">
        <f t="shared" si="320"/>
        <v/>
      </c>
      <c r="S1440" s="163" t="str">
        <f ca="1">IF(AND(C1440&lt;&gt;"",C1440&lt;&gt;OFFSET(C1440,1,0)),SUMIFS(M.1[Giá có thuế],M.1[Số ĐK],C1440),"")</f>
        <v/>
      </c>
      <c r="T1440" s="159"/>
      <c r="U1440" s="161" t="str">
        <f>IF(T1440="","",'Thông Tin Chung'!$L$3)</f>
        <v/>
      </c>
      <c r="V1440" s="163" t="str">
        <f t="shared" ca="1" si="321"/>
        <v/>
      </c>
      <c r="W1440" s="165"/>
      <c r="X1440" s="155" t="str">
        <f ca="1">IF(C1440="","",IF(OR(D1440&lt;NgayBatDau,D1440&gt;NgayKetThuc),"Ngày tháng phải nằm trong kỳ báo cáo",IF(AND(F1440&lt;&gt;"",COUNTIF(D.3[Tên nhà cung cấp],F1440)=0),"Tên NCC chưa khai báo trong DSNCC",IF(AND(G1440&lt;&gt;"",COUNTIF(D.1[Tên sản phẩm],G1440)=0),"SP này chưa khai báo trong DSSP",""))))</f>
        <v/>
      </c>
      <c r="Y1440" s="23" t="str">
        <f t="shared" ca="1" si="323"/>
        <v/>
      </c>
      <c r="Z1440" s="23" t="str">
        <f t="shared" ca="1" si="324"/>
        <v/>
      </c>
      <c r="AA1440" s="23" t="str">
        <f t="shared" ca="1" si="325"/>
        <v/>
      </c>
    </row>
    <row r="1441" spans="2:27" ht="27.75" customHeight="1" x14ac:dyDescent="0.2">
      <c r="B1441" s="7">
        <f t="shared" si="312"/>
        <v>1438</v>
      </c>
      <c r="C1441" s="7" t="str">
        <f t="shared" ca="1" si="322"/>
        <v/>
      </c>
      <c r="D1441" s="156" t="str">
        <f t="shared" ca="1" si="313"/>
        <v/>
      </c>
      <c r="E1441" s="157" t="str">
        <f t="shared" ca="1" si="314"/>
        <v/>
      </c>
      <c r="F1441" s="158" t="str">
        <f t="shared" ca="1" si="315"/>
        <v/>
      </c>
      <c r="G1441" s="159"/>
      <c r="H1441" s="159" t="str">
        <f>IF(G1441="","",INDEX(D.1[Quy cách],MATCH(G1441,D.1[Tên sản phẩm],0)))</f>
        <v/>
      </c>
      <c r="I1441" s="160" t="str">
        <f>IF(G1441="","",INDEX(D.1[ĐVT],MATCH(G1441,D.1[Tên sản phẩm],0)))</f>
        <v/>
      </c>
      <c r="J1441" s="162" t="str">
        <f>IF(G1441="","",INDEX(D.1[Đơn giá nhập
(Hàng tồn đầu kỳ)],MATCH(G1441,D.1[Tên sản phẩm],0)))</f>
        <v/>
      </c>
      <c r="K1441" s="162" t="str">
        <f t="shared" si="316"/>
        <v/>
      </c>
      <c r="L1441" s="159"/>
      <c r="M1441" s="163" t="str">
        <f t="shared" si="317"/>
        <v/>
      </c>
      <c r="N1441" s="164"/>
      <c r="O1441" s="162"/>
      <c r="P1441" s="163" t="str">
        <f t="shared" si="318"/>
        <v/>
      </c>
      <c r="Q1441" s="164" t="str">
        <f t="shared" ca="1" si="319"/>
        <v/>
      </c>
      <c r="R1441" s="163" t="str">
        <f t="shared" si="320"/>
        <v/>
      </c>
      <c r="S1441" s="163" t="str">
        <f ca="1">IF(AND(C1441&lt;&gt;"",C1441&lt;&gt;OFFSET(C1441,1,0)),SUMIFS(M.1[Giá có thuế],M.1[Số ĐK],C1441),"")</f>
        <v/>
      </c>
      <c r="T1441" s="159"/>
      <c r="U1441" s="161" t="str">
        <f>IF(T1441="","",'Thông Tin Chung'!$L$3)</f>
        <v/>
      </c>
      <c r="V1441" s="163" t="str">
        <f t="shared" ca="1" si="321"/>
        <v/>
      </c>
      <c r="W1441" s="165"/>
      <c r="X1441" s="155" t="str">
        <f ca="1">IF(C1441="","",IF(OR(D1441&lt;NgayBatDau,D1441&gt;NgayKetThuc),"Ngày tháng phải nằm trong kỳ báo cáo",IF(AND(F1441&lt;&gt;"",COUNTIF(D.3[Tên nhà cung cấp],F1441)=0),"Tên NCC chưa khai báo trong DSNCC",IF(AND(G1441&lt;&gt;"",COUNTIF(D.1[Tên sản phẩm],G1441)=0),"SP này chưa khai báo trong DSSP",""))))</f>
        <v/>
      </c>
      <c r="Y1441" s="23" t="str">
        <f t="shared" ca="1" si="323"/>
        <v/>
      </c>
      <c r="Z1441" s="23" t="str">
        <f t="shared" ca="1" si="324"/>
        <v/>
      </c>
      <c r="AA1441" s="23" t="str">
        <f t="shared" ca="1" si="325"/>
        <v/>
      </c>
    </row>
    <row r="1442" spans="2:27" ht="27.75" customHeight="1" x14ac:dyDescent="0.2">
      <c r="B1442" s="7">
        <f t="shared" si="312"/>
        <v>1439</v>
      </c>
      <c r="C1442" s="7" t="str">
        <f t="shared" ca="1" si="322"/>
        <v/>
      </c>
      <c r="D1442" s="156" t="str">
        <f t="shared" ca="1" si="313"/>
        <v/>
      </c>
      <c r="E1442" s="157" t="str">
        <f t="shared" ca="1" si="314"/>
        <v/>
      </c>
      <c r="F1442" s="158" t="str">
        <f t="shared" ca="1" si="315"/>
        <v/>
      </c>
      <c r="G1442" s="159"/>
      <c r="H1442" s="159" t="str">
        <f>IF(G1442="","",INDEX(D.1[Quy cách],MATCH(G1442,D.1[Tên sản phẩm],0)))</f>
        <v/>
      </c>
      <c r="I1442" s="160" t="str">
        <f>IF(G1442="","",INDEX(D.1[ĐVT],MATCH(G1442,D.1[Tên sản phẩm],0)))</f>
        <v/>
      </c>
      <c r="J1442" s="162" t="str">
        <f>IF(G1442="","",INDEX(D.1[Đơn giá nhập
(Hàng tồn đầu kỳ)],MATCH(G1442,D.1[Tên sản phẩm],0)))</f>
        <v/>
      </c>
      <c r="K1442" s="162" t="str">
        <f t="shared" si="316"/>
        <v/>
      </c>
      <c r="L1442" s="159"/>
      <c r="M1442" s="163" t="str">
        <f t="shared" si="317"/>
        <v/>
      </c>
      <c r="N1442" s="164"/>
      <c r="O1442" s="162"/>
      <c r="P1442" s="163" t="str">
        <f t="shared" si="318"/>
        <v/>
      </c>
      <c r="Q1442" s="164" t="str">
        <f t="shared" ca="1" si="319"/>
        <v/>
      </c>
      <c r="R1442" s="163" t="str">
        <f t="shared" si="320"/>
        <v/>
      </c>
      <c r="S1442" s="163" t="str">
        <f ca="1">IF(AND(C1442&lt;&gt;"",C1442&lt;&gt;OFFSET(C1442,1,0)),SUMIFS(M.1[Giá có thuế],M.1[Số ĐK],C1442),"")</f>
        <v/>
      </c>
      <c r="T1442" s="159"/>
      <c r="U1442" s="161" t="str">
        <f>IF(T1442="","",'Thông Tin Chung'!$L$3)</f>
        <v/>
      </c>
      <c r="V1442" s="163" t="str">
        <f t="shared" ca="1" si="321"/>
        <v/>
      </c>
      <c r="W1442" s="165"/>
      <c r="X1442" s="155" t="str">
        <f ca="1">IF(C1442="","",IF(OR(D1442&lt;NgayBatDau,D1442&gt;NgayKetThuc),"Ngày tháng phải nằm trong kỳ báo cáo",IF(AND(F1442&lt;&gt;"",COUNTIF(D.3[Tên nhà cung cấp],F1442)=0),"Tên NCC chưa khai báo trong DSNCC",IF(AND(G1442&lt;&gt;"",COUNTIF(D.1[Tên sản phẩm],G1442)=0),"SP này chưa khai báo trong DSSP",""))))</f>
        <v/>
      </c>
      <c r="Y1442" s="23" t="str">
        <f t="shared" ca="1" si="323"/>
        <v/>
      </c>
      <c r="Z1442" s="23" t="str">
        <f t="shared" ca="1" si="324"/>
        <v/>
      </c>
      <c r="AA1442" s="23" t="str">
        <f t="shared" ca="1" si="325"/>
        <v/>
      </c>
    </row>
    <row r="1443" spans="2:27" ht="27.75" customHeight="1" x14ac:dyDescent="0.2">
      <c r="B1443" s="7">
        <f t="shared" si="312"/>
        <v>1440</v>
      </c>
      <c r="C1443" s="7" t="str">
        <f t="shared" ca="1" si="322"/>
        <v/>
      </c>
      <c r="D1443" s="156" t="str">
        <f t="shared" ca="1" si="313"/>
        <v/>
      </c>
      <c r="E1443" s="157" t="str">
        <f t="shared" ca="1" si="314"/>
        <v/>
      </c>
      <c r="F1443" s="158" t="str">
        <f t="shared" ca="1" si="315"/>
        <v/>
      </c>
      <c r="G1443" s="159"/>
      <c r="H1443" s="159" t="str">
        <f>IF(G1443="","",INDEX(D.1[Quy cách],MATCH(G1443,D.1[Tên sản phẩm],0)))</f>
        <v/>
      </c>
      <c r="I1443" s="160" t="str">
        <f>IF(G1443="","",INDEX(D.1[ĐVT],MATCH(G1443,D.1[Tên sản phẩm],0)))</f>
        <v/>
      </c>
      <c r="J1443" s="162" t="str">
        <f>IF(G1443="","",INDEX(D.1[Đơn giá nhập
(Hàng tồn đầu kỳ)],MATCH(G1443,D.1[Tên sản phẩm],0)))</f>
        <v/>
      </c>
      <c r="K1443" s="162" t="str">
        <f t="shared" si="316"/>
        <v/>
      </c>
      <c r="L1443" s="159"/>
      <c r="M1443" s="163" t="str">
        <f t="shared" si="317"/>
        <v/>
      </c>
      <c r="N1443" s="164"/>
      <c r="O1443" s="162"/>
      <c r="P1443" s="163" t="str">
        <f t="shared" si="318"/>
        <v/>
      </c>
      <c r="Q1443" s="164" t="str">
        <f t="shared" ca="1" si="319"/>
        <v/>
      </c>
      <c r="R1443" s="163" t="str">
        <f t="shared" si="320"/>
        <v/>
      </c>
      <c r="S1443" s="163" t="str">
        <f ca="1">IF(AND(C1443&lt;&gt;"",C1443&lt;&gt;OFFSET(C1443,1,0)),SUMIFS(M.1[Giá có thuế],M.1[Số ĐK],C1443),"")</f>
        <v/>
      </c>
      <c r="T1443" s="159"/>
      <c r="U1443" s="161" t="str">
        <f>IF(T1443="","",'Thông Tin Chung'!$L$3)</f>
        <v/>
      </c>
      <c r="V1443" s="163" t="str">
        <f t="shared" ca="1" si="321"/>
        <v/>
      </c>
      <c r="W1443" s="165"/>
      <c r="X1443" s="155" t="str">
        <f ca="1">IF(C1443="","",IF(OR(D1443&lt;NgayBatDau,D1443&gt;NgayKetThuc),"Ngày tháng phải nằm trong kỳ báo cáo",IF(AND(F1443&lt;&gt;"",COUNTIF(D.3[Tên nhà cung cấp],F1443)=0),"Tên NCC chưa khai báo trong DSNCC",IF(AND(G1443&lt;&gt;"",COUNTIF(D.1[Tên sản phẩm],G1443)=0),"SP này chưa khai báo trong DSSP",""))))</f>
        <v/>
      </c>
      <c r="Y1443" s="23" t="str">
        <f t="shared" ca="1" si="323"/>
        <v/>
      </c>
      <c r="Z1443" s="23" t="str">
        <f t="shared" ca="1" si="324"/>
        <v/>
      </c>
      <c r="AA1443" s="23" t="str">
        <f t="shared" ca="1" si="325"/>
        <v/>
      </c>
    </row>
    <row r="1444" spans="2:27" ht="27.75" customHeight="1" x14ac:dyDescent="0.2">
      <c r="B1444" s="7">
        <f t="shared" si="312"/>
        <v>1441</v>
      </c>
      <c r="C1444" s="7" t="str">
        <f t="shared" ca="1" si="322"/>
        <v/>
      </c>
      <c r="D1444" s="156" t="str">
        <f t="shared" ca="1" si="313"/>
        <v/>
      </c>
      <c r="E1444" s="157" t="str">
        <f t="shared" ca="1" si="314"/>
        <v/>
      </c>
      <c r="F1444" s="158" t="str">
        <f t="shared" ca="1" si="315"/>
        <v/>
      </c>
      <c r="G1444" s="159"/>
      <c r="H1444" s="159" t="str">
        <f>IF(G1444="","",INDEX(D.1[Quy cách],MATCH(G1444,D.1[Tên sản phẩm],0)))</f>
        <v/>
      </c>
      <c r="I1444" s="160" t="str">
        <f>IF(G1444="","",INDEX(D.1[ĐVT],MATCH(G1444,D.1[Tên sản phẩm],0)))</f>
        <v/>
      </c>
      <c r="J1444" s="162" t="str">
        <f>IF(G1444="","",INDEX(D.1[Đơn giá nhập
(Hàng tồn đầu kỳ)],MATCH(G1444,D.1[Tên sản phẩm],0)))</f>
        <v/>
      </c>
      <c r="K1444" s="162" t="str">
        <f t="shared" si="316"/>
        <v/>
      </c>
      <c r="L1444" s="159"/>
      <c r="M1444" s="163" t="str">
        <f t="shared" si="317"/>
        <v/>
      </c>
      <c r="N1444" s="164"/>
      <c r="O1444" s="162"/>
      <c r="P1444" s="163" t="str">
        <f t="shared" si="318"/>
        <v/>
      </c>
      <c r="Q1444" s="164" t="str">
        <f t="shared" ca="1" si="319"/>
        <v/>
      </c>
      <c r="R1444" s="163" t="str">
        <f t="shared" si="320"/>
        <v/>
      </c>
      <c r="S1444" s="163" t="str">
        <f ca="1">IF(AND(C1444&lt;&gt;"",C1444&lt;&gt;OFFSET(C1444,1,0)),SUMIFS(M.1[Giá có thuế],M.1[Số ĐK],C1444),"")</f>
        <v/>
      </c>
      <c r="T1444" s="159"/>
      <c r="U1444" s="161" t="str">
        <f>IF(T1444="","",'Thông Tin Chung'!$L$3)</f>
        <v/>
      </c>
      <c r="V1444" s="163" t="str">
        <f t="shared" ca="1" si="321"/>
        <v/>
      </c>
      <c r="W1444" s="165"/>
      <c r="X1444" s="155" t="str">
        <f ca="1">IF(C1444="","",IF(OR(D1444&lt;NgayBatDau,D1444&gt;NgayKetThuc),"Ngày tháng phải nằm trong kỳ báo cáo",IF(AND(F1444&lt;&gt;"",COUNTIF(D.3[Tên nhà cung cấp],F1444)=0),"Tên NCC chưa khai báo trong DSNCC",IF(AND(G1444&lt;&gt;"",COUNTIF(D.1[Tên sản phẩm],G1444)=0),"SP này chưa khai báo trong DSSP",""))))</f>
        <v/>
      </c>
      <c r="Y1444" s="23" t="str">
        <f t="shared" ca="1" si="323"/>
        <v/>
      </c>
      <c r="Z1444" s="23" t="str">
        <f t="shared" ca="1" si="324"/>
        <v/>
      </c>
      <c r="AA1444" s="23" t="str">
        <f t="shared" ca="1" si="325"/>
        <v/>
      </c>
    </row>
    <row r="1445" spans="2:27" ht="27.75" customHeight="1" x14ac:dyDescent="0.2">
      <c r="B1445" s="7">
        <f t="shared" si="312"/>
        <v>1442</v>
      </c>
      <c r="C1445" s="7" t="str">
        <f t="shared" ca="1" si="322"/>
        <v/>
      </c>
      <c r="D1445" s="156" t="str">
        <f t="shared" ca="1" si="313"/>
        <v/>
      </c>
      <c r="E1445" s="157" t="str">
        <f t="shared" ca="1" si="314"/>
        <v/>
      </c>
      <c r="F1445" s="158" t="str">
        <f t="shared" ca="1" si="315"/>
        <v/>
      </c>
      <c r="G1445" s="159"/>
      <c r="H1445" s="159" t="str">
        <f>IF(G1445="","",INDEX(D.1[Quy cách],MATCH(G1445,D.1[Tên sản phẩm],0)))</f>
        <v/>
      </c>
      <c r="I1445" s="160" t="str">
        <f>IF(G1445="","",INDEX(D.1[ĐVT],MATCH(G1445,D.1[Tên sản phẩm],0)))</f>
        <v/>
      </c>
      <c r="J1445" s="162" t="str">
        <f>IF(G1445="","",INDEX(D.1[Đơn giá nhập
(Hàng tồn đầu kỳ)],MATCH(G1445,D.1[Tên sản phẩm],0)))</f>
        <v/>
      </c>
      <c r="K1445" s="162" t="str">
        <f t="shared" si="316"/>
        <v/>
      </c>
      <c r="L1445" s="159"/>
      <c r="M1445" s="163" t="str">
        <f t="shared" si="317"/>
        <v/>
      </c>
      <c r="N1445" s="164"/>
      <c r="O1445" s="162"/>
      <c r="P1445" s="163" t="str">
        <f t="shared" si="318"/>
        <v/>
      </c>
      <c r="Q1445" s="164" t="str">
        <f t="shared" ca="1" si="319"/>
        <v/>
      </c>
      <c r="R1445" s="163" t="str">
        <f t="shared" si="320"/>
        <v/>
      </c>
      <c r="S1445" s="163" t="str">
        <f ca="1">IF(AND(C1445&lt;&gt;"",C1445&lt;&gt;OFFSET(C1445,1,0)),SUMIFS(M.1[Giá có thuế],M.1[Số ĐK],C1445),"")</f>
        <v/>
      </c>
      <c r="T1445" s="159"/>
      <c r="U1445" s="161" t="str">
        <f>IF(T1445="","",'Thông Tin Chung'!$L$3)</f>
        <v/>
      </c>
      <c r="V1445" s="163" t="str">
        <f t="shared" ca="1" si="321"/>
        <v/>
      </c>
      <c r="W1445" s="165"/>
      <c r="X1445" s="155" t="str">
        <f ca="1">IF(C1445="","",IF(OR(D1445&lt;NgayBatDau,D1445&gt;NgayKetThuc),"Ngày tháng phải nằm trong kỳ báo cáo",IF(AND(F1445&lt;&gt;"",COUNTIF(D.3[Tên nhà cung cấp],F1445)=0),"Tên NCC chưa khai báo trong DSNCC",IF(AND(G1445&lt;&gt;"",COUNTIF(D.1[Tên sản phẩm],G1445)=0),"SP này chưa khai báo trong DSSP",""))))</f>
        <v/>
      </c>
      <c r="Y1445" s="23" t="str">
        <f t="shared" ca="1" si="323"/>
        <v/>
      </c>
      <c r="Z1445" s="23" t="str">
        <f t="shared" ca="1" si="324"/>
        <v/>
      </c>
      <c r="AA1445" s="23" t="str">
        <f t="shared" ca="1" si="325"/>
        <v/>
      </c>
    </row>
    <row r="1446" spans="2:27" ht="27.75" customHeight="1" x14ac:dyDescent="0.2">
      <c r="B1446" s="7">
        <f t="shared" si="312"/>
        <v>1443</v>
      </c>
      <c r="C1446" s="7" t="str">
        <f t="shared" ca="1" si="322"/>
        <v/>
      </c>
      <c r="D1446" s="156" t="str">
        <f t="shared" ca="1" si="313"/>
        <v/>
      </c>
      <c r="E1446" s="157" t="str">
        <f t="shared" ca="1" si="314"/>
        <v/>
      </c>
      <c r="F1446" s="158" t="str">
        <f t="shared" ca="1" si="315"/>
        <v/>
      </c>
      <c r="G1446" s="159"/>
      <c r="H1446" s="159" t="str">
        <f>IF(G1446="","",INDEX(D.1[Quy cách],MATCH(G1446,D.1[Tên sản phẩm],0)))</f>
        <v/>
      </c>
      <c r="I1446" s="160" t="str">
        <f>IF(G1446="","",INDEX(D.1[ĐVT],MATCH(G1446,D.1[Tên sản phẩm],0)))</f>
        <v/>
      </c>
      <c r="J1446" s="162" t="str">
        <f>IF(G1446="","",INDEX(D.1[Đơn giá nhập
(Hàng tồn đầu kỳ)],MATCH(G1446,D.1[Tên sản phẩm],0)))</f>
        <v/>
      </c>
      <c r="K1446" s="162" t="str">
        <f t="shared" si="316"/>
        <v/>
      </c>
      <c r="L1446" s="159"/>
      <c r="M1446" s="163" t="str">
        <f t="shared" si="317"/>
        <v/>
      </c>
      <c r="N1446" s="164"/>
      <c r="O1446" s="162"/>
      <c r="P1446" s="163" t="str">
        <f t="shared" si="318"/>
        <v/>
      </c>
      <c r="Q1446" s="164" t="str">
        <f t="shared" ca="1" si="319"/>
        <v/>
      </c>
      <c r="R1446" s="163" t="str">
        <f t="shared" si="320"/>
        <v/>
      </c>
      <c r="S1446" s="163" t="str">
        <f ca="1">IF(AND(C1446&lt;&gt;"",C1446&lt;&gt;OFFSET(C1446,1,0)),SUMIFS(M.1[Giá có thuế],M.1[Số ĐK],C1446),"")</f>
        <v/>
      </c>
      <c r="T1446" s="159"/>
      <c r="U1446" s="161" t="str">
        <f>IF(T1446="","",'Thông Tin Chung'!$L$3)</f>
        <v/>
      </c>
      <c r="V1446" s="163" t="str">
        <f t="shared" ca="1" si="321"/>
        <v/>
      </c>
      <c r="W1446" s="165"/>
      <c r="X1446" s="155" t="str">
        <f ca="1">IF(C1446="","",IF(OR(D1446&lt;NgayBatDau,D1446&gt;NgayKetThuc),"Ngày tháng phải nằm trong kỳ báo cáo",IF(AND(F1446&lt;&gt;"",COUNTIF(D.3[Tên nhà cung cấp],F1446)=0),"Tên NCC chưa khai báo trong DSNCC",IF(AND(G1446&lt;&gt;"",COUNTIF(D.1[Tên sản phẩm],G1446)=0),"SP này chưa khai báo trong DSSP",""))))</f>
        <v/>
      </c>
      <c r="Y1446" s="23" t="str">
        <f t="shared" ca="1" si="323"/>
        <v/>
      </c>
      <c r="Z1446" s="23" t="str">
        <f t="shared" ca="1" si="324"/>
        <v/>
      </c>
      <c r="AA1446" s="23" t="str">
        <f t="shared" ca="1" si="325"/>
        <v/>
      </c>
    </row>
    <row r="1447" spans="2:27" ht="27.75" customHeight="1" x14ac:dyDescent="0.2">
      <c r="B1447" s="7">
        <f t="shared" si="312"/>
        <v>1444</v>
      </c>
      <c r="C1447" s="7" t="str">
        <f t="shared" ca="1" si="322"/>
        <v/>
      </c>
      <c r="D1447" s="156" t="str">
        <f t="shared" ca="1" si="313"/>
        <v/>
      </c>
      <c r="E1447" s="157" t="str">
        <f t="shared" ca="1" si="314"/>
        <v/>
      </c>
      <c r="F1447" s="158" t="str">
        <f t="shared" ca="1" si="315"/>
        <v/>
      </c>
      <c r="G1447" s="159"/>
      <c r="H1447" s="159" t="str">
        <f>IF(G1447="","",INDEX(D.1[Quy cách],MATCH(G1447,D.1[Tên sản phẩm],0)))</f>
        <v/>
      </c>
      <c r="I1447" s="160" t="str">
        <f>IF(G1447="","",INDEX(D.1[ĐVT],MATCH(G1447,D.1[Tên sản phẩm],0)))</f>
        <v/>
      </c>
      <c r="J1447" s="162" t="str">
        <f>IF(G1447="","",INDEX(D.1[Đơn giá nhập
(Hàng tồn đầu kỳ)],MATCH(G1447,D.1[Tên sản phẩm],0)))</f>
        <v/>
      </c>
      <c r="K1447" s="162" t="str">
        <f t="shared" si="316"/>
        <v/>
      </c>
      <c r="L1447" s="159"/>
      <c r="M1447" s="163" t="str">
        <f t="shared" si="317"/>
        <v/>
      </c>
      <c r="N1447" s="164"/>
      <c r="O1447" s="162"/>
      <c r="P1447" s="163" t="str">
        <f t="shared" si="318"/>
        <v/>
      </c>
      <c r="Q1447" s="164" t="str">
        <f t="shared" ca="1" si="319"/>
        <v/>
      </c>
      <c r="R1447" s="163" t="str">
        <f t="shared" si="320"/>
        <v/>
      </c>
      <c r="S1447" s="163" t="str">
        <f ca="1">IF(AND(C1447&lt;&gt;"",C1447&lt;&gt;OFFSET(C1447,1,0)),SUMIFS(M.1[Giá có thuế],M.1[Số ĐK],C1447),"")</f>
        <v/>
      </c>
      <c r="T1447" s="159"/>
      <c r="U1447" s="161" t="str">
        <f>IF(T1447="","",'Thông Tin Chung'!$L$3)</f>
        <v/>
      </c>
      <c r="V1447" s="163" t="str">
        <f t="shared" ca="1" si="321"/>
        <v/>
      </c>
      <c r="W1447" s="165"/>
      <c r="X1447" s="155" t="str">
        <f ca="1">IF(C1447="","",IF(OR(D1447&lt;NgayBatDau,D1447&gt;NgayKetThuc),"Ngày tháng phải nằm trong kỳ báo cáo",IF(AND(F1447&lt;&gt;"",COUNTIF(D.3[Tên nhà cung cấp],F1447)=0),"Tên NCC chưa khai báo trong DSNCC",IF(AND(G1447&lt;&gt;"",COUNTIF(D.1[Tên sản phẩm],G1447)=0),"SP này chưa khai báo trong DSSP",""))))</f>
        <v/>
      </c>
      <c r="Y1447" s="23" t="str">
        <f t="shared" ca="1" si="323"/>
        <v/>
      </c>
      <c r="Z1447" s="23" t="str">
        <f t="shared" ca="1" si="324"/>
        <v/>
      </c>
      <c r="AA1447" s="23" t="str">
        <f t="shared" ca="1" si="325"/>
        <v/>
      </c>
    </row>
    <row r="1448" spans="2:27" ht="27.75" customHeight="1" x14ac:dyDescent="0.2">
      <c r="B1448" s="7">
        <f t="shared" si="312"/>
        <v>1445</v>
      </c>
      <c r="C1448" s="7" t="str">
        <f t="shared" ca="1" si="322"/>
        <v/>
      </c>
      <c r="D1448" s="156" t="str">
        <f t="shared" ca="1" si="313"/>
        <v/>
      </c>
      <c r="E1448" s="157" t="str">
        <f t="shared" ca="1" si="314"/>
        <v/>
      </c>
      <c r="F1448" s="158" t="str">
        <f t="shared" ca="1" si="315"/>
        <v/>
      </c>
      <c r="G1448" s="159"/>
      <c r="H1448" s="159" t="str">
        <f>IF(G1448="","",INDEX(D.1[Quy cách],MATCH(G1448,D.1[Tên sản phẩm],0)))</f>
        <v/>
      </c>
      <c r="I1448" s="160" t="str">
        <f>IF(G1448="","",INDEX(D.1[ĐVT],MATCH(G1448,D.1[Tên sản phẩm],0)))</f>
        <v/>
      </c>
      <c r="J1448" s="162" t="str">
        <f>IF(G1448="","",INDEX(D.1[Đơn giá nhập
(Hàng tồn đầu kỳ)],MATCH(G1448,D.1[Tên sản phẩm],0)))</f>
        <v/>
      </c>
      <c r="K1448" s="162" t="str">
        <f t="shared" si="316"/>
        <v/>
      </c>
      <c r="L1448" s="159"/>
      <c r="M1448" s="163" t="str">
        <f t="shared" si="317"/>
        <v/>
      </c>
      <c r="N1448" s="164"/>
      <c r="O1448" s="162"/>
      <c r="P1448" s="163" t="str">
        <f t="shared" si="318"/>
        <v/>
      </c>
      <c r="Q1448" s="164" t="str">
        <f t="shared" ca="1" si="319"/>
        <v/>
      </c>
      <c r="R1448" s="163" t="str">
        <f t="shared" si="320"/>
        <v/>
      </c>
      <c r="S1448" s="163" t="str">
        <f ca="1">IF(AND(C1448&lt;&gt;"",C1448&lt;&gt;OFFSET(C1448,1,0)),SUMIFS(M.1[Giá có thuế],M.1[Số ĐK],C1448),"")</f>
        <v/>
      </c>
      <c r="T1448" s="159"/>
      <c r="U1448" s="161" t="str">
        <f>IF(T1448="","",'Thông Tin Chung'!$L$3)</f>
        <v/>
      </c>
      <c r="V1448" s="163" t="str">
        <f t="shared" ca="1" si="321"/>
        <v/>
      </c>
      <c r="W1448" s="165"/>
      <c r="X1448" s="155" t="str">
        <f ca="1">IF(C1448="","",IF(OR(D1448&lt;NgayBatDau,D1448&gt;NgayKetThuc),"Ngày tháng phải nằm trong kỳ báo cáo",IF(AND(F1448&lt;&gt;"",COUNTIF(D.3[Tên nhà cung cấp],F1448)=0),"Tên NCC chưa khai báo trong DSNCC",IF(AND(G1448&lt;&gt;"",COUNTIF(D.1[Tên sản phẩm],G1448)=0),"SP này chưa khai báo trong DSSP",""))))</f>
        <v/>
      </c>
      <c r="Y1448" s="23" t="str">
        <f t="shared" ca="1" si="323"/>
        <v/>
      </c>
      <c r="Z1448" s="23" t="str">
        <f t="shared" ca="1" si="324"/>
        <v/>
      </c>
      <c r="AA1448" s="23" t="str">
        <f t="shared" ca="1" si="325"/>
        <v/>
      </c>
    </row>
    <row r="1449" spans="2:27" ht="27.75" customHeight="1" x14ac:dyDescent="0.2">
      <c r="B1449" s="7">
        <f t="shared" si="312"/>
        <v>1446</v>
      </c>
      <c r="C1449" s="7" t="str">
        <f t="shared" ca="1" si="322"/>
        <v/>
      </c>
      <c r="D1449" s="156" t="str">
        <f t="shared" ca="1" si="313"/>
        <v/>
      </c>
      <c r="E1449" s="157" t="str">
        <f t="shared" ca="1" si="314"/>
        <v/>
      </c>
      <c r="F1449" s="158" t="str">
        <f t="shared" ca="1" si="315"/>
        <v/>
      </c>
      <c r="G1449" s="159"/>
      <c r="H1449" s="159" t="str">
        <f>IF(G1449="","",INDEX(D.1[Quy cách],MATCH(G1449,D.1[Tên sản phẩm],0)))</f>
        <v/>
      </c>
      <c r="I1449" s="160" t="str">
        <f>IF(G1449="","",INDEX(D.1[ĐVT],MATCH(G1449,D.1[Tên sản phẩm],0)))</f>
        <v/>
      </c>
      <c r="J1449" s="162" t="str">
        <f>IF(G1449="","",INDEX(D.1[Đơn giá nhập
(Hàng tồn đầu kỳ)],MATCH(G1449,D.1[Tên sản phẩm],0)))</f>
        <v/>
      </c>
      <c r="K1449" s="162" t="str">
        <f t="shared" si="316"/>
        <v/>
      </c>
      <c r="L1449" s="159"/>
      <c r="M1449" s="163" t="str">
        <f t="shared" si="317"/>
        <v/>
      </c>
      <c r="N1449" s="164"/>
      <c r="O1449" s="162"/>
      <c r="P1449" s="163" t="str">
        <f t="shared" si="318"/>
        <v/>
      </c>
      <c r="Q1449" s="164" t="str">
        <f t="shared" ca="1" si="319"/>
        <v/>
      </c>
      <c r="R1449" s="163" t="str">
        <f t="shared" si="320"/>
        <v/>
      </c>
      <c r="S1449" s="163" t="str">
        <f ca="1">IF(AND(C1449&lt;&gt;"",C1449&lt;&gt;OFFSET(C1449,1,0)),SUMIFS(M.1[Giá có thuế],M.1[Số ĐK],C1449),"")</f>
        <v/>
      </c>
      <c r="T1449" s="159"/>
      <c r="U1449" s="161" t="str">
        <f>IF(T1449="","",'Thông Tin Chung'!$L$3)</f>
        <v/>
      </c>
      <c r="V1449" s="163" t="str">
        <f t="shared" ca="1" si="321"/>
        <v/>
      </c>
      <c r="W1449" s="165"/>
      <c r="X1449" s="155" t="str">
        <f ca="1">IF(C1449="","",IF(OR(D1449&lt;NgayBatDau,D1449&gt;NgayKetThuc),"Ngày tháng phải nằm trong kỳ báo cáo",IF(AND(F1449&lt;&gt;"",COUNTIF(D.3[Tên nhà cung cấp],F1449)=0),"Tên NCC chưa khai báo trong DSNCC",IF(AND(G1449&lt;&gt;"",COUNTIF(D.1[Tên sản phẩm],G1449)=0),"SP này chưa khai báo trong DSSP",""))))</f>
        <v/>
      </c>
      <c r="Y1449" s="23" t="str">
        <f t="shared" ca="1" si="323"/>
        <v/>
      </c>
      <c r="Z1449" s="23" t="str">
        <f t="shared" ca="1" si="324"/>
        <v/>
      </c>
      <c r="AA1449" s="23" t="str">
        <f t="shared" ca="1" si="325"/>
        <v/>
      </c>
    </row>
    <row r="1450" spans="2:27" ht="27.75" customHeight="1" x14ac:dyDescent="0.2">
      <c r="B1450" s="7">
        <f t="shared" si="312"/>
        <v>1447</v>
      </c>
      <c r="C1450" s="7" t="str">
        <f t="shared" ca="1" si="322"/>
        <v/>
      </c>
      <c r="D1450" s="156" t="str">
        <f t="shared" ca="1" si="313"/>
        <v/>
      </c>
      <c r="E1450" s="157" t="str">
        <f t="shared" ca="1" si="314"/>
        <v/>
      </c>
      <c r="F1450" s="158" t="str">
        <f t="shared" ca="1" si="315"/>
        <v/>
      </c>
      <c r="G1450" s="159"/>
      <c r="H1450" s="159" t="str">
        <f>IF(G1450="","",INDEX(D.1[Quy cách],MATCH(G1450,D.1[Tên sản phẩm],0)))</f>
        <v/>
      </c>
      <c r="I1450" s="160" t="str">
        <f>IF(G1450="","",INDEX(D.1[ĐVT],MATCH(G1450,D.1[Tên sản phẩm],0)))</f>
        <v/>
      </c>
      <c r="J1450" s="162" t="str">
        <f>IF(G1450="","",INDEX(D.1[Đơn giá nhập
(Hàng tồn đầu kỳ)],MATCH(G1450,D.1[Tên sản phẩm],0)))</f>
        <v/>
      </c>
      <c r="K1450" s="162" t="str">
        <f t="shared" si="316"/>
        <v/>
      </c>
      <c r="L1450" s="159"/>
      <c r="M1450" s="163" t="str">
        <f t="shared" si="317"/>
        <v/>
      </c>
      <c r="N1450" s="164"/>
      <c r="O1450" s="162"/>
      <c r="P1450" s="163" t="str">
        <f t="shared" si="318"/>
        <v/>
      </c>
      <c r="Q1450" s="164" t="str">
        <f t="shared" ca="1" si="319"/>
        <v/>
      </c>
      <c r="R1450" s="163" t="str">
        <f t="shared" si="320"/>
        <v/>
      </c>
      <c r="S1450" s="163" t="str">
        <f ca="1">IF(AND(C1450&lt;&gt;"",C1450&lt;&gt;OFFSET(C1450,1,0)),SUMIFS(M.1[Giá có thuế],M.1[Số ĐK],C1450),"")</f>
        <v/>
      </c>
      <c r="T1450" s="159"/>
      <c r="U1450" s="161" t="str">
        <f>IF(T1450="","",'Thông Tin Chung'!$L$3)</f>
        <v/>
      </c>
      <c r="V1450" s="163" t="str">
        <f t="shared" ca="1" si="321"/>
        <v/>
      </c>
      <c r="W1450" s="165"/>
      <c r="X1450" s="155" t="str">
        <f ca="1">IF(C1450="","",IF(OR(D1450&lt;NgayBatDau,D1450&gt;NgayKetThuc),"Ngày tháng phải nằm trong kỳ báo cáo",IF(AND(F1450&lt;&gt;"",COUNTIF(D.3[Tên nhà cung cấp],F1450)=0),"Tên NCC chưa khai báo trong DSNCC",IF(AND(G1450&lt;&gt;"",COUNTIF(D.1[Tên sản phẩm],G1450)=0),"SP này chưa khai báo trong DSSP",""))))</f>
        <v/>
      </c>
      <c r="Y1450" s="23" t="str">
        <f t="shared" ca="1" si="323"/>
        <v/>
      </c>
      <c r="Z1450" s="23" t="str">
        <f t="shared" ca="1" si="324"/>
        <v/>
      </c>
      <c r="AA1450" s="23" t="str">
        <f t="shared" ca="1" si="325"/>
        <v/>
      </c>
    </row>
    <row r="1451" spans="2:27" ht="27.75" customHeight="1" x14ac:dyDescent="0.2">
      <c r="B1451" s="7">
        <f t="shared" si="312"/>
        <v>1448</v>
      </c>
      <c r="C1451" s="7" t="str">
        <f t="shared" ca="1" si="322"/>
        <v/>
      </c>
      <c r="D1451" s="156" t="str">
        <f t="shared" ca="1" si="313"/>
        <v/>
      </c>
      <c r="E1451" s="157" t="str">
        <f t="shared" ca="1" si="314"/>
        <v/>
      </c>
      <c r="F1451" s="158" t="str">
        <f t="shared" ca="1" si="315"/>
        <v/>
      </c>
      <c r="G1451" s="159"/>
      <c r="H1451" s="159" t="str">
        <f>IF(G1451="","",INDEX(D.1[Quy cách],MATCH(G1451,D.1[Tên sản phẩm],0)))</f>
        <v/>
      </c>
      <c r="I1451" s="160" t="str">
        <f>IF(G1451="","",INDEX(D.1[ĐVT],MATCH(G1451,D.1[Tên sản phẩm],0)))</f>
        <v/>
      </c>
      <c r="J1451" s="162" t="str">
        <f>IF(G1451="","",INDEX(D.1[Đơn giá nhập
(Hàng tồn đầu kỳ)],MATCH(G1451,D.1[Tên sản phẩm],0)))</f>
        <v/>
      </c>
      <c r="K1451" s="162" t="str">
        <f t="shared" si="316"/>
        <v/>
      </c>
      <c r="L1451" s="159"/>
      <c r="M1451" s="163" t="str">
        <f t="shared" si="317"/>
        <v/>
      </c>
      <c r="N1451" s="164"/>
      <c r="O1451" s="162"/>
      <c r="P1451" s="163" t="str">
        <f t="shared" si="318"/>
        <v/>
      </c>
      <c r="Q1451" s="164" t="str">
        <f t="shared" ca="1" si="319"/>
        <v/>
      </c>
      <c r="R1451" s="163" t="str">
        <f t="shared" si="320"/>
        <v/>
      </c>
      <c r="S1451" s="163" t="str">
        <f ca="1">IF(AND(C1451&lt;&gt;"",C1451&lt;&gt;OFFSET(C1451,1,0)),SUMIFS(M.1[Giá có thuế],M.1[Số ĐK],C1451),"")</f>
        <v/>
      </c>
      <c r="T1451" s="159"/>
      <c r="U1451" s="161" t="str">
        <f>IF(T1451="","",'Thông Tin Chung'!$L$3)</f>
        <v/>
      </c>
      <c r="V1451" s="163" t="str">
        <f t="shared" ca="1" si="321"/>
        <v/>
      </c>
      <c r="W1451" s="165"/>
      <c r="X1451" s="155" t="str">
        <f ca="1">IF(C1451="","",IF(OR(D1451&lt;NgayBatDau,D1451&gt;NgayKetThuc),"Ngày tháng phải nằm trong kỳ báo cáo",IF(AND(F1451&lt;&gt;"",COUNTIF(D.3[Tên nhà cung cấp],F1451)=0),"Tên NCC chưa khai báo trong DSNCC",IF(AND(G1451&lt;&gt;"",COUNTIF(D.1[Tên sản phẩm],G1451)=0),"SP này chưa khai báo trong DSSP",""))))</f>
        <v/>
      </c>
      <c r="Y1451" s="23" t="str">
        <f t="shared" ca="1" si="323"/>
        <v/>
      </c>
      <c r="Z1451" s="23" t="str">
        <f t="shared" ca="1" si="324"/>
        <v/>
      </c>
      <c r="AA1451" s="23" t="str">
        <f t="shared" ca="1" si="325"/>
        <v/>
      </c>
    </row>
    <row r="1452" spans="2:27" ht="27.75" customHeight="1" x14ac:dyDescent="0.2">
      <c r="B1452" s="7">
        <f t="shared" si="312"/>
        <v>1449</v>
      </c>
      <c r="C1452" s="7" t="str">
        <f t="shared" ca="1" si="322"/>
        <v/>
      </c>
      <c r="D1452" s="156" t="str">
        <f t="shared" ca="1" si="313"/>
        <v/>
      </c>
      <c r="E1452" s="157" t="str">
        <f t="shared" ca="1" si="314"/>
        <v/>
      </c>
      <c r="F1452" s="158" t="str">
        <f t="shared" ca="1" si="315"/>
        <v/>
      </c>
      <c r="G1452" s="159"/>
      <c r="H1452" s="159" t="str">
        <f>IF(G1452="","",INDEX(D.1[Quy cách],MATCH(G1452,D.1[Tên sản phẩm],0)))</f>
        <v/>
      </c>
      <c r="I1452" s="160" t="str">
        <f>IF(G1452="","",INDEX(D.1[ĐVT],MATCH(G1452,D.1[Tên sản phẩm],0)))</f>
        <v/>
      </c>
      <c r="J1452" s="162" t="str">
        <f>IF(G1452="","",INDEX(D.1[Đơn giá nhập
(Hàng tồn đầu kỳ)],MATCH(G1452,D.1[Tên sản phẩm],0)))</f>
        <v/>
      </c>
      <c r="K1452" s="162" t="str">
        <f t="shared" si="316"/>
        <v/>
      </c>
      <c r="L1452" s="159"/>
      <c r="M1452" s="163" t="str">
        <f t="shared" si="317"/>
        <v/>
      </c>
      <c r="N1452" s="164"/>
      <c r="O1452" s="162"/>
      <c r="P1452" s="163" t="str">
        <f t="shared" si="318"/>
        <v/>
      </c>
      <c r="Q1452" s="164" t="str">
        <f t="shared" ca="1" si="319"/>
        <v/>
      </c>
      <c r="R1452" s="163" t="str">
        <f t="shared" si="320"/>
        <v/>
      </c>
      <c r="S1452" s="163" t="str">
        <f ca="1">IF(AND(C1452&lt;&gt;"",C1452&lt;&gt;OFFSET(C1452,1,0)),SUMIFS(M.1[Giá có thuế],M.1[Số ĐK],C1452),"")</f>
        <v/>
      </c>
      <c r="T1452" s="159"/>
      <c r="U1452" s="161" t="str">
        <f>IF(T1452="","",'Thông Tin Chung'!$L$3)</f>
        <v/>
      </c>
      <c r="V1452" s="163" t="str">
        <f t="shared" ca="1" si="321"/>
        <v/>
      </c>
      <c r="W1452" s="165"/>
      <c r="X1452" s="155" t="str">
        <f ca="1">IF(C1452="","",IF(OR(D1452&lt;NgayBatDau,D1452&gt;NgayKetThuc),"Ngày tháng phải nằm trong kỳ báo cáo",IF(AND(F1452&lt;&gt;"",COUNTIF(D.3[Tên nhà cung cấp],F1452)=0),"Tên NCC chưa khai báo trong DSNCC",IF(AND(G1452&lt;&gt;"",COUNTIF(D.1[Tên sản phẩm],G1452)=0),"SP này chưa khai báo trong DSSP",""))))</f>
        <v/>
      </c>
      <c r="Y1452" s="23" t="str">
        <f t="shared" ca="1" si="323"/>
        <v/>
      </c>
      <c r="Z1452" s="23" t="str">
        <f t="shared" ca="1" si="324"/>
        <v/>
      </c>
      <c r="AA1452" s="23" t="str">
        <f t="shared" ca="1" si="325"/>
        <v/>
      </c>
    </row>
    <row r="1453" spans="2:27" ht="27.75" customHeight="1" x14ac:dyDescent="0.2">
      <c r="B1453" s="7">
        <f t="shared" si="312"/>
        <v>1450</v>
      </c>
      <c r="C1453" s="7" t="str">
        <f t="shared" ca="1" si="322"/>
        <v/>
      </c>
      <c r="D1453" s="156" t="str">
        <f t="shared" ca="1" si="313"/>
        <v/>
      </c>
      <c r="E1453" s="157" t="str">
        <f t="shared" ca="1" si="314"/>
        <v/>
      </c>
      <c r="F1453" s="158" t="str">
        <f t="shared" ca="1" si="315"/>
        <v/>
      </c>
      <c r="G1453" s="159"/>
      <c r="H1453" s="159" t="str">
        <f>IF(G1453="","",INDEX(D.1[Quy cách],MATCH(G1453,D.1[Tên sản phẩm],0)))</f>
        <v/>
      </c>
      <c r="I1453" s="160" t="str">
        <f>IF(G1453="","",INDEX(D.1[ĐVT],MATCH(G1453,D.1[Tên sản phẩm],0)))</f>
        <v/>
      </c>
      <c r="J1453" s="162" t="str">
        <f>IF(G1453="","",INDEX(D.1[Đơn giá nhập
(Hàng tồn đầu kỳ)],MATCH(G1453,D.1[Tên sản phẩm],0)))</f>
        <v/>
      </c>
      <c r="K1453" s="162" t="str">
        <f t="shared" si="316"/>
        <v/>
      </c>
      <c r="L1453" s="159"/>
      <c r="M1453" s="163" t="str">
        <f t="shared" si="317"/>
        <v/>
      </c>
      <c r="N1453" s="164"/>
      <c r="O1453" s="162"/>
      <c r="P1453" s="163" t="str">
        <f t="shared" si="318"/>
        <v/>
      </c>
      <c r="Q1453" s="164" t="str">
        <f t="shared" ca="1" si="319"/>
        <v/>
      </c>
      <c r="R1453" s="163" t="str">
        <f t="shared" si="320"/>
        <v/>
      </c>
      <c r="S1453" s="163" t="str">
        <f ca="1">IF(AND(C1453&lt;&gt;"",C1453&lt;&gt;OFFSET(C1453,1,0)),SUMIFS(M.1[Giá có thuế],M.1[Số ĐK],C1453),"")</f>
        <v/>
      </c>
      <c r="T1453" s="159"/>
      <c r="U1453" s="161" t="str">
        <f>IF(T1453="","",'Thông Tin Chung'!$L$3)</f>
        <v/>
      </c>
      <c r="V1453" s="163" t="str">
        <f t="shared" ca="1" si="321"/>
        <v/>
      </c>
      <c r="W1453" s="165"/>
      <c r="X1453" s="155" t="str">
        <f ca="1">IF(C1453="","",IF(OR(D1453&lt;NgayBatDau,D1453&gt;NgayKetThuc),"Ngày tháng phải nằm trong kỳ báo cáo",IF(AND(F1453&lt;&gt;"",COUNTIF(D.3[Tên nhà cung cấp],F1453)=0),"Tên NCC chưa khai báo trong DSNCC",IF(AND(G1453&lt;&gt;"",COUNTIF(D.1[Tên sản phẩm],G1453)=0),"SP này chưa khai báo trong DSSP",""))))</f>
        <v/>
      </c>
      <c r="Y1453" s="23" t="str">
        <f t="shared" ca="1" si="323"/>
        <v/>
      </c>
      <c r="Z1453" s="23" t="str">
        <f t="shared" ca="1" si="324"/>
        <v/>
      </c>
      <c r="AA1453" s="23" t="str">
        <f t="shared" ca="1" si="325"/>
        <v/>
      </c>
    </row>
    <row r="1454" spans="2:27" ht="27.75" customHeight="1" x14ac:dyDescent="0.2">
      <c r="B1454" s="7">
        <f t="shared" si="312"/>
        <v>1451</v>
      </c>
      <c r="C1454" s="7" t="str">
        <f t="shared" ca="1" si="322"/>
        <v/>
      </c>
      <c r="D1454" s="156" t="str">
        <f t="shared" ca="1" si="313"/>
        <v/>
      </c>
      <c r="E1454" s="157" t="str">
        <f t="shared" ca="1" si="314"/>
        <v/>
      </c>
      <c r="F1454" s="158" t="str">
        <f t="shared" ca="1" si="315"/>
        <v/>
      </c>
      <c r="G1454" s="159"/>
      <c r="H1454" s="159" t="str">
        <f>IF(G1454="","",INDEX(D.1[Quy cách],MATCH(G1454,D.1[Tên sản phẩm],0)))</f>
        <v/>
      </c>
      <c r="I1454" s="160" t="str">
        <f>IF(G1454="","",INDEX(D.1[ĐVT],MATCH(G1454,D.1[Tên sản phẩm],0)))</f>
        <v/>
      </c>
      <c r="J1454" s="162" t="str">
        <f>IF(G1454="","",INDEX(D.1[Đơn giá nhập
(Hàng tồn đầu kỳ)],MATCH(G1454,D.1[Tên sản phẩm],0)))</f>
        <v/>
      </c>
      <c r="K1454" s="162" t="str">
        <f t="shared" si="316"/>
        <v/>
      </c>
      <c r="L1454" s="159"/>
      <c r="M1454" s="163" t="str">
        <f t="shared" si="317"/>
        <v/>
      </c>
      <c r="N1454" s="164"/>
      <c r="O1454" s="162"/>
      <c r="P1454" s="163" t="str">
        <f t="shared" si="318"/>
        <v/>
      </c>
      <c r="Q1454" s="164" t="str">
        <f t="shared" ca="1" si="319"/>
        <v/>
      </c>
      <c r="R1454" s="163" t="str">
        <f t="shared" si="320"/>
        <v/>
      </c>
      <c r="S1454" s="163" t="str">
        <f ca="1">IF(AND(C1454&lt;&gt;"",C1454&lt;&gt;OFFSET(C1454,1,0)),SUMIFS(M.1[Giá có thuế],M.1[Số ĐK],C1454),"")</f>
        <v/>
      </c>
      <c r="T1454" s="159"/>
      <c r="U1454" s="161" t="str">
        <f>IF(T1454="","",'Thông Tin Chung'!$L$3)</f>
        <v/>
      </c>
      <c r="V1454" s="163" t="str">
        <f t="shared" ca="1" si="321"/>
        <v/>
      </c>
      <c r="W1454" s="165"/>
      <c r="X1454" s="155" t="str">
        <f ca="1">IF(C1454="","",IF(OR(D1454&lt;NgayBatDau,D1454&gt;NgayKetThuc),"Ngày tháng phải nằm trong kỳ báo cáo",IF(AND(F1454&lt;&gt;"",COUNTIF(D.3[Tên nhà cung cấp],F1454)=0),"Tên NCC chưa khai báo trong DSNCC",IF(AND(G1454&lt;&gt;"",COUNTIF(D.1[Tên sản phẩm],G1454)=0),"SP này chưa khai báo trong DSSP",""))))</f>
        <v/>
      </c>
      <c r="Y1454" s="23" t="str">
        <f t="shared" ca="1" si="323"/>
        <v/>
      </c>
      <c r="Z1454" s="23" t="str">
        <f t="shared" ca="1" si="324"/>
        <v/>
      </c>
      <c r="AA1454" s="23" t="str">
        <f t="shared" ca="1" si="325"/>
        <v/>
      </c>
    </row>
    <row r="1455" spans="2:27" ht="27.75" customHeight="1" x14ac:dyDescent="0.2">
      <c r="B1455" s="7">
        <f t="shared" si="312"/>
        <v>1452</v>
      </c>
      <c r="C1455" s="7" t="str">
        <f t="shared" ca="1" si="322"/>
        <v/>
      </c>
      <c r="D1455" s="156" t="str">
        <f t="shared" ca="1" si="313"/>
        <v/>
      </c>
      <c r="E1455" s="157" t="str">
        <f t="shared" ca="1" si="314"/>
        <v/>
      </c>
      <c r="F1455" s="158" t="str">
        <f t="shared" ca="1" si="315"/>
        <v/>
      </c>
      <c r="G1455" s="159"/>
      <c r="H1455" s="159" t="str">
        <f>IF(G1455="","",INDEX(D.1[Quy cách],MATCH(G1455,D.1[Tên sản phẩm],0)))</f>
        <v/>
      </c>
      <c r="I1455" s="160" t="str">
        <f>IF(G1455="","",INDEX(D.1[ĐVT],MATCH(G1455,D.1[Tên sản phẩm],0)))</f>
        <v/>
      </c>
      <c r="J1455" s="162" t="str">
        <f>IF(G1455="","",INDEX(D.1[Đơn giá nhập
(Hàng tồn đầu kỳ)],MATCH(G1455,D.1[Tên sản phẩm],0)))</f>
        <v/>
      </c>
      <c r="K1455" s="162" t="str">
        <f t="shared" si="316"/>
        <v/>
      </c>
      <c r="L1455" s="159"/>
      <c r="M1455" s="163" t="str">
        <f t="shared" si="317"/>
        <v/>
      </c>
      <c r="N1455" s="164"/>
      <c r="O1455" s="162"/>
      <c r="P1455" s="163" t="str">
        <f t="shared" si="318"/>
        <v/>
      </c>
      <c r="Q1455" s="164" t="str">
        <f t="shared" ca="1" si="319"/>
        <v/>
      </c>
      <c r="R1455" s="163" t="str">
        <f t="shared" si="320"/>
        <v/>
      </c>
      <c r="S1455" s="163" t="str">
        <f ca="1">IF(AND(C1455&lt;&gt;"",C1455&lt;&gt;OFFSET(C1455,1,0)),SUMIFS(M.1[Giá có thuế],M.1[Số ĐK],C1455),"")</f>
        <v/>
      </c>
      <c r="T1455" s="159"/>
      <c r="U1455" s="161" t="str">
        <f>IF(T1455="","",'Thông Tin Chung'!$L$3)</f>
        <v/>
      </c>
      <c r="V1455" s="163" t="str">
        <f t="shared" ca="1" si="321"/>
        <v/>
      </c>
      <c r="W1455" s="165"/>
      <c r="X1455" s="155" t="str">
        <f ca="1">IF(C1455="","",IF(OR(D1455&lt;NgayBatDau,D1455&gt;NgayKetThuc),"Ngày tháng phải nằm trong kỳ báo cáo",IF(AND(F1455&lt;&gt;"",COUNTIF(D.3[Tên nhà cung cấp],F1455)=0),"Tên NCC chưa khai báo trong DSNCC",IF(AND(G1455&lt;&gt;"",COUNTIF(D.1[Tên sản phẩm],G1455)=0),"SP này chưa khai báo trong DSSP",""))))</f>
        <v/>
      </c>
      <c r="Y1455" s="23" t="str">
        <f t="shared" ca="1" si="323"/>
        <v/>
      </c>
      <c r="Z1455" s="23" t="str">
        <f t="shared" ca="1" si="324"/>
        <v/>
      </c>
      <c r="AA1455" s="23" t="str">
        <f t="shared" ca="1" si="325"/>
        <v/>
      </c>
    </row>
    <row r="1456" spans="2:27" ht="27.75" customHeight="1" x14ac:dyDescent="0.2">
      <c r="B1456" s="7">
        <f t="shared" si="312"/>
        <v>1453</v>
      </c>
      <c r="C1456" s="7" t="str">
        <f t="shared" ca="1" si="322"/>
        <v/>
      </c>
      <c r="D1456" s="156" t="str">
        <f t="shared" ca="1" si="313"/>
        <v/>
      </c>
      <c r="E1456" s="157" t="str">
        <f t="shared" ca="1" si="314"/>
        <v/>
      </c>
      <c r="F1456" s="158" t="str">
        <f t="shared" ca="1" si="315"/>
        <v/>
      </c>
      <c r="G1456" s="159"/>
      <c r="H1456" s="159" t="str">
        <f>IF(G1456="","",INDEX(D.1[Quy cách],MATCH(G1456,D.1[Tên sản phẩm],0)))</f>
        <v/>
      </c>
      <c r="I1456" s="160" t="str">
        <f>IF(G1456="","",INDEX(D.1[ĐVT],MATCH(G1456,D.1[Tên sản phẩm],0)))</f>
        <v/>
      </c>
      <c r="J1456" s="162" t="str">
        <f>IF(G1456="","",INDEX(D.1[Đơn giá nhập
(Hàng tồn đầu kỳ)],MATCH(G1456,D.1[Tên sản phẩm],0)))</f>
        <v/>
      </c>
      <c r="K1456" s="162" t="str">
        <f t="shared" si="316"/>
        <v/>
      </c>
      <c r="L1456" s="159"/>
      <c r="M1456" s="163" t="str">
        <f t="shared" si="317"/>
        <v/>
      </c>
      <c r="N1456" s="164"/>
      <c r="O1456" s="162"/>
      <c r="P1456" s="163" t="str">
        <f t="shared" si="318"/>
        <v/>
      </c>
      <c r="Q1456" s="164" t="str">
        <f t="shared" ca="1" si="319"/>
        <v/>
      </c>
      <c r="R1456" s="163" t="str">
        <f t="shared" si="320"/>
        <v/>
      </c>
      <c r="S1456" s="163" t="str">
        <f ca="1">IF(AND(C1456&lt;&gt;"",C1456&lt;&gt;OFFSET(C1456,1,0)),SUMIFS(M.1[Giá có thuế],M.1[Số ĐK],C1456),"")</f>
        <v/>
      </c>
      <c r="T1456" s="159"/>
      <c r="U1456" s="161" t="str">
        <f>IF(T1456="","",'Thông Tin Chung'!$L$3)</f>
        <v/>
      </c>
      <c r="V1456" s="163" t="str">
        <f t="shared" ca="1" si="321"/>
        <v/>
      </c>
      <c r="W1456" s="165"/>
      <c r="X1456" s="155" t="str">
        <f ca="1">IF(C1456="","",IF(OR(D1456&lt;NgayBatDau,D1456&gt;NgayKetThuc),"Ngày tháng phải nằm trong kỳ báo cáo",IF(AND(F1456&lt;&gt;"",COUNTIF(D.3[Tên nhà cung cấp],F1456)=0),"Tên NCC chưa khai báo trong DSNCC",IF(AND(G1456&lt;&gt;"",COUNTIF(D.1[Tên sản phẩm],G1456)=0),"SP này chưa khai báo trong DSSP",""))))</f>
        <v/>
      </c>
      <c r="Y1456" s="23" t="str">
        <f t="shared" ca="1" si="323"/>
        <v/>
      </c>
      <c r="Z1456" s="23" t="str">
        <f t="shared" ca="1" si="324"/>
        <v/>
      </c>
      <c r="AA1456" s="23" t="str">
        <f t="shared" ca="1" si="325"/>
        <v/>
      </c>
    </row>
    <row r="1457" spans="2:27" ht="27.75" customHeight="1" x14ac:dyDescent="0.2">
      <c r="B1457" s="7">
        <f t="shared" si="312"/>
        <v>1454</v>
      </c>
      <c r="C1457" s="7" t="str">
        <f t="shared" ca="1" si="322"/>
        <v/>
      </c>
      <c r="D1457" s="156" t="str">
        <f t="shared" ca="1" si="313"/>
        <v/>
      </c>
      <c r="E1457" s="157" t="str">
        <f t="shared" ca="1" si="314"/>
        <v/>
      </c>
      <c r="F1457" s="158" t="str">
        <f t="shared" ca="1" si="315"/>
        <v/>
      </c>
      <c r="G1457" s="159"/>
      <c r="H1457" s="159" t="str">
        <f>IF(G1457="","",INDEX(D.1[Quy cách],MATCH(G1457,D.1[Tên sản phẩm],0)))</f>
        <v/>
      </c>
      <c r="I1457" s="160" t="str">
        <f>IF(G1457="","",INDEX(D.1[ĐVT],MATCH(G1457,D.1[Tên sản phẩm],0)))</f>
        <v/>
      </c>
      <c r="J1457" s="162" t="str">
        <f>IF(G1457="","",INDEX(D.1[Đơn giá nhập
(Hàng tồn đầu kỳ)],MATCH(G1457,D.1[Tên sản phẩm],0)))</f>
        <v/>
      </c>
      <c r="K1457" s="162" t="str">
        <f t="shared" si="316"/>
        <v/>
      </c>
      <c r="L1457" s="159"/>
      <c r="M1457" s="163" t="str">
        <f t="shared" si="317"/>
        <v/>
      </c>
      <c r="N1457" s="164"/>
      <c r="O1457" s="162"/>
      <c r="P1457" s="163" t="str">
        <f t="shared" si="318"/>
        <v/>
      </c>
      <c r="Q1457" s="164" t="str">
        <f t="shared" ca="1" si="319"/>
        <v/>
      </c>
      <c r="R1457" s="163" t="str">
        <f t="shared" si="320"/>
        <v/>
      </c>
      <c r="S1457" s="163" t="str">
        <f ca="1">IF(AND(C1457&lt;&gt;"",C1457&lt;&gt;OFFSET(C1457,1,0)),SUMIFS(M.1[Giá có thuế],M.1[Số ĐK],C1457),"")</f>
        <v/>
      </c>
      <c r="T1457" s="159"/>
      <c r="U1457" s="161" t="str">
        <f>IF(T1457="","",'Thông Tin Chung'!$L$3)</f>
        <v/>
      </c>
      <c r="V1457" s="163" t="str">
        <f t="shared" ca="1" si="321"/>
        <v/>
      </c>
      <c r="W1457" s="165"/>
      <c r="X1457" s="155" t="str">
        <f ca="1">IF(C1457="","",IF(OR(D1457&lt;NgayBatDau,D1457&gt;NgayKetThuc),"Ngày tháng phải nằm trong kỳ báo cáo",IF(AND(F1457&lt;&gt;"",COUNTIF(D.3[Tên nhà cung cấp],F1457)=0),"Tên NCC chưa khai báo trong DSNCC",IF(AND(G1457&lt;&gt;"",COUNTIF(D.1[Tên sản phẩm],G1457)=0),"SP này chưa khai báo trong DSSP",""))))</f>
        <v/>
      </c>
      <c r="Y1457" s="23" t="str">
        <f t="shared" ca="1" si="323"/>
        <v/>
      </c>
      <c r="Z1457" s="23" t="str">
        <f t="shared" ca="1" si="324"/>
        <v/>
      </c>
      <c r="AA1457" s="23" t="str">
        <f t="shared" ca="1" si="325"/>
        <v/>
      </c>
    </row>
    <row r="1458" spans="2:27" ht="27.75" customHeight="1" x14ac:dyDescent="0.2">
      <c r="B1458" s="7">
        <f t="shared" si="312"/>
        <v>1455</v>
      </c>
      <c r="C1458" s="7" t="str">
        <f t="shared" ca="1" si="322"/>
        <v/>
      </c>
      <c r="D1458" s="156" t="str">
        <f t="shared" ca="1" si="313"/>
        <v/>
      </c>
      <c r="E1458" s="157" t="str">
        <f t="shared" ca="1" si="314"/>
        <v/>
      </c>
      <c r="F1458" s="158" t="str">
        <f t="shared" ca="1" si="315"/>
        <v/>
      </c>
      <c r="G1458" s="159"/>
      <c r="H1458" s="159" t="str">
        <f>IF(G1458="","",INDEX(D.1[Quy cách],MATCH(G1458,D.1[Tên sản phẩm],0)))</f>
        <v/>
      </c>
      <c r="I1458" s="160" t="str">
        <f>IF(G1458="","",INDEX(D.1[ĐVT],MATCH(G1458,D.1[Tên sản phẩm],0)))</f>
        <v/>
      </c>
      <c r="J1458" s="162" t="str">
        <f>IF(G1458="","",INDEX(D.1[Đơn giá nhập
(Hàng tồn đầu kỳ)],MATCH(G1458,D.1[Tên sản phẩm],0)))</f>
        <v/>
      </c>
      <c r="K1458" s="162" t="str">
        <f t="shared" si="316"/>
        <v/>
      </c>
      <c r="L1458" s="159"/>
      <c r="M1458" s="163" t="str">
        <f t="shared" si="317"/>
        <v/>
      </c>
      <c r="N1458" s="164"/>
      <c r="O1458" s="162"/>
      <c r="P1458" s="163" t="str">
        <f t="shared" si="318"/>
        <v/>
      </c>
      <c r="Q1458" s="164" t="str">
        <f t="shared" ca="1" si="319"/>
        <v/>
      </c>
      <c r="R1458" s="163" t="str">
        <f t="shared" si="320"/>
        <v/>
      </c>
      <c r="S1458" s="163" t="str">
        <f ca="1">IF(AND(C1458&lt;&gt;"",C1458&lt;&gt;OFFSET(C1458,1,0)),SUMIFS(M.1[Giá có thuế],M.1[Số ĐK],C1458),"")</f>
        <v/>
      </c>
      <c r="T1458" s="159"/>
      <c r="U1458" s="161" t="str">
        <f>IF(T1458="","",'Thông Tin Chung'!$L$3)</f>
        <v/>
      </c>
      <c r="V1458" s="163" t="str">
        <f t="shared" ca="1" si="321"/>
        <v/>
      </c>
      <c r="W1458" s="165"/>
      <c r="X1458" s="155" t="str">
        <f ca="1">IF(C1458="","",IF(OR(D1458&lt;NgayBatDau,D1458&gt;NgayKetThuc),"Ngày tháng phải nằm trong kỳ báo cáo",IF(AND(F1458&lt;&gt;"",COUNTIF(D.3[Tên nhà cung cấp],F1458)=0),"Tên NCC chưa khai báo trong DSNCC",IF(AND(G1458&lt;&gt;"",COUNTIF(D.1[Tên sản phẩm],G1458)=0),"SP này chưa khai báo trong DSSP",""))))</f>
        <v/>
      </c>
      <c r="Y1458" s="23" t="str">
        <f t="shared" ca="1" si="323"/>
        <v/>
      </c>
      <c r="Z1458" s="23" t="str">
        <f t="shared" ca="1" si="324"/>
        <v/>
      </c>
      <c r="AA1458" s="23" t="str">
        <f t="shared" ca="1" si="325"/>
        <v/>
      </c>
    </row>
    <row r="1459" spans="2:27" ht="27.75" customHeight="1" x14ac:dyDescent="0.2">
      <c r="B1459" s="7">
        <f t="shared" si="312"/>
        <v>1456</v>
      </c>
      <c r="C1459" s="7" t="str">
        <f t="shared" ca="1" si="322"/>
        <v/>
      </c>
      <c r="D1459" s="156" t="str">
        <f t="shared" ca="1" si="313"/>
        <v/>
      </c>
      <c r="E1459" s="157" t="str">
        <f t="shared" ca="1" si="314"/>
        <v/>
      </c>
      <c r="F1459" s="158" t="str">
        <f t="shared" ca="1" si="315"/>
        <v/>
      </c>
      <c r="G1459" s="159"/>
      <c r="H1459" s="159" t="str">
        <f>IF(G1459="","",INDEX(D.1[Quy cách],MATCH(G1459,D.1[Tên sản phẩm],0)))</f>
        <v/>
      </c>
      <c r="I1459" s="160" t="str">
        <f>IF(G1459="","",INDEX(D.1[ĐVT],MATCH(G1459,D.1[Tên sản phẩm],0)))</f>
        <v/>
      </c>
      <c r="J1459" s="162" t="str">
        <f>IF(G1459="","",INDEX(D.1[Đơn giá nhập
(Hàng tồn đầu kỳ)],MATCH(G1459,D.1[Tên sản phẩm],0)))</f>
        <v/>
      </c>
      <c r="K1459" s="162" t="str">
        <f t="shared" si="316"/>
        <v/>
      </c>
      <c r="L1459" s="159"/>
      <c r="M1459" s="163" t="str">
        <f t="shared" si="317"/>
        <v/>
      </c>
      <c r="N1459" s="164"/>
      <c r="O1459" s="162"/>
      <c r="P1459" s="163" t="str">
        <f t="shared" si="318"/>
        <v/>
      </c>
      <c r="Q1459" s="164" t="str">
        <f t="shared" ca="1" si="319"/>
        <v/>
      </c>
      <c r="R1459" s="163" t="str">
        <f t="shared" si="320"/>
        <v/>
      </c>
      <c r="S1459" s="163" t="str">
        <f ca="1">IF(AND(C1459&lt;&gt;"",C1459&lt;&gt;OFFSET(C1459,1,0)),SUMIFS(M.1[Giá có thuế],M.1[Số ĐK],C1459),"")</f>
        <v/>
      </c>
      <c r="T1459" s="159"/>
      <c r="U1459" s="161" t="str">
        <f>IF(T1459="","",'Thông Tin Chung'!$L$3)</f>
        <v/>
      </c>
      <c r="V1459" s="163" t="str">
        <f t="shared" ca="1" si="321"/>
        <v/>
      </c>
      <c r="W1459" s="165"/>
      <c r="X1459" s="155" t="str">
        <f ca="1">IF(C1459="","",IF(OR(D1459&lt;NgayBatDau,D1459&gt;NgayKetThuc),"Ngày tháng phải nằm trong kỳ báo cáo",IF(AND(F1459&lt;&gt;"",COUNTIF(D.3[Tên nhà cung cấp],F1459)=0),"Tên NCC chưa khai báo trong DSNCC",IF(AND(G1459&lt;&gt;"",COUNTIF(D.1[Tên sản phẩm],G1459)=0),"SP này chưa khai báo trong DSSP",""))))</f>
        <v/>
      </c>
      <c r="Y1459" s="23" t="str">
        <f t="shared" ca="1" si="323"/>
        <v/>
      </c>
      <c r="Z1459" s="23" t="str">
        <f t="shared" ca="1" si="324"/>
        <v/>
      </c>
      <c r="AA1459" s="23" t="str">
        <f t="shared" ca="1" si="325"/>
        <v/>
      </c>
    </row>
    <row r="1460" spans="2:27" ht="27.75" customHeight="1" x14ac:dyDescent="0.2">
      <c r="B1460" s="7">
        <f t="shared" si="312"/>
        <v>1457</v>
      </c>
      <c r="C1460" s="7" t="str">
        <f t="shared" ca="1" si="322"/>
        <v/>
      </c>
      <c r="D1460" s="156" t="str">
        <f t="shared" ca="1" si="313"/>
        <v/>
      </c>
      <c r="E1460" s="157" t="str">
        <f t="shared" ca="1" si="314"/>
        <v/>
      </c>
      <c r="F1460" s="158" t="str">
        <f t="shared" ca="1" si="315"/>
        <v/>
      </c>
      <c r="G1460" s="159"/>
      <c r="H1460" s="159" t="str">
        <f>IF(G1460="","",INDEX(D.1[Quy cách],MATCH(G1460,D.1[Tên sản phẩm],0)))</f>
        <v/>
      </c>
      <c r="I1460" s="160" t="str">
        <f>IF(G1460="","",INDEX(D.1[ĐVT],MATCH(G1460,D.1[Tên sản phẩm],0)))</f>
        <v/>
      </c>
      <c r="J1460" s="162" t="str">
        <f>IF(G1460="","",INDEX(D.1[Đơn giá nhập
(Hàng tồn đầu kỳ)],MATCH(G1460,D.1[Tên sản phẩm],0)))</f>
        <v/>
      </c>
      <c r="K1460" s="162" t="str">
        <f t="shared" si="316"/>
        <v/>
      </c>
      <c r="L1460" s="159"/>
      <c r="M1460" s="163" t="str">
        <f t="shared" si="317"/>
        <v/>
      </c>
      <c r="N1460" s="164"/>
      <c r="O1460" s="162"/>
      <c r="P1460" s="163" t="str">
        <f t="shared" si="318"/>
        <v/>
      </c>
      <c r="Q1460" s="164" t="str">
        <f t="shared" ca="1" si="319"/>
        <v/>
      </c>
      <c r="R1460" s="163" t="str">
        <f t="shared" si="320"/>
        <v/>
      </c>
      <c r="S1460" s="163" t="str">
        <f ca="1">IF(AND(C1460&lt;&gt;"",C1460&lt;&gt;OFFSET(C1460,1,0)),SUMIFS(M.1[Giá có thuế],M.1[Số ĐK],C1460),"")</f>
        <v/>
      </c>
      <c r="T1460" s="159"/>
      <c r="U1460" s="161" t="str">
        <f>IF(T1460="","",'Thông Tin Chung'!$L$3)</f>
        <v/>
      </c>
      <c r="V1460" s="163" t="str">
        <f t="shared" ca="1" si="321"/>
        <v/>
      </c>
      <c r="W1460" s="165"/>
      <c r="X1460" s="155" t="str">
        <f ca="1">IF(C1460="","",IF(OR(D1460&lt;NgayBatDau,D1460&gt;NgayKetThuc),"Ngày tháng phải nằm trong kỳ báo cáo",IF(AND(F1460&lt;&gt;"",COUNTIF(D.3[Tên nhà cung cấp],F1460)=0),"Tên NCC chưa khai báo trong DSNCC",IF(AND(G1460&lt;&gt;"",COUNTIF(D.1[Tên sản phẩm],G1460)=0),"SP này chưa khai báo trong DSSP",""))))</f>
        <v/>
      </c>
      <c r="Y1460" s="23" t="str">
        <f t="shared" ca="1" si="323"/>
        <v/>
      </c>
      <c r="Z1460" s="23" t="str">
        <f t="shared" ca="1" si="324"/>
        <v/>
      </c>
      <c r="AA1460" s="23" t="str">
        <f t="shared" ca="1" si="325"/>
        <v/>
      </c>
    </row>
    <row r="1461" spans="2:27" ht="27.75" customHeight="1" x14ac:dyDescent="0.2">
      <c r="B1461" s="7">
        <f t="shared" si="312"/>
        <v>1458</v>
      </c>
      <c r="C1461" s="7" t="str">
        <f t="shared" ca="1" si="322"/>
        <v/>
      </c>
      <c r="D1461" s="156" t="str">
        <f t="shared" ca="1" si="313"/>
        <v/>
      </c>
      <c r="E1461" s="157" t="str">
        <f t="shared" ca="1" si="314"/>
        <v/>
      </c>
      <c r="F1461" s="158" t="str">
        <f t="shared" ca="1" si="315"/>
        <v/>
      </c>
      <c r="G1461" s="159"/>
      <c r="H1461" s="159" t="str">
        <f>IF(G1461="","",INDEX(D.1[Quy cách],MATCH(G1461,D.1[Tên sản phẩm],0)))</f>
        <v/>
      </c>
      <c r="I1461" s="160" t="str">
        <f>IF(G1461="","",INDEX(D.1[ĐVT],MATCH(G1461,D.1[Tên sản phẩm],0)))</f>
        <v/>
      </c>
      <c r="J1461" s="162" t="str">
        <f>IF(G1461="","",INDEX(D.1[Đơn giá nhập
(Hàng tồn đầu kỳ)],MATCH(G1461,D.1[Tên sản phẩm],0)))</f>
        <v/>
      </c>
      <c r="K1461" s="162" t="str">
        <f t="shared" si="316"/>
        <v/>
      </c>
      <c r="L1461" s="159"/>
      <c r="M1461" s="163" t="str">
        <f t="shared" si="317"/>
        <v/>
      </c>
      <c r="N1461" s="164"/>
      <c r="O1461" s="162"/>
      <c r="P1461" s="163" t="str">
        <f t="shared" si="318"/>
        <v/>
      </c>
      <c r="Q1461" s="164" t="str">
        <f t="shared" ca="1" si="319"/>
        <v/>
      </c>
      <c r="R1461" s="163" t="str">
        <f t="shared" si="320"/>
        <v/>
      </c>
      <c r="S1461" s="163" t="str">
        <f ca="1">IF(AND(C1461&lt;&gt;"",C1461&lt;&gt;OFFSET(C1461,1,0)),SUMIFS(M.1[Giá có thuế],M.1[Số ĐK],C1461),"")</f>
        <v/>
      </c>
      <c r="T1461" s="159"/>
      <c r="U1461" s="161" t="str">
        <f>IF(T1461="","",'Thông Tin Chung'!$L$3)</f>
        <v/>
      </c>
      <c r="V1461" s="163" t="str">
        <f t="shared" ca="1" si="321"/>
        <v/>
      </c>
      <c r="W1461" s="165"/>
      <c r="X1461" s="155" t="str">
        <f ca="1">IF(C1461="","",IF(OR(D1461&lt;NgayBatDau,D1461&gt;NgayKetThuc),"Ngày tháng phải nằm trong kỳ báo cáo",IF(AND(F1461&lt;&gt;"",COUNTIF(D.3[Tên nhà cung cấp],F1461)=0),"Tên NCC chưa khai báo trong DSNCC",IF(AND(G1461&lt;&gt;"",COUNTIF(D.1[Tên sản phẩm],G1461)=0),"SP này chưa khai báo trong DSSP",""))))</f>
        <v/>
      </c>
      <c r="Y1461" s="23" t="str">
        <f t="shared" ca="1" si="323"/>
        <v/>
      </c>
      <c r="Z1461" s="23" t="str">
        <f t="shared" ca="1" si="324"/>
        <v/>
      </c>
      <c r="AA1461" s="23" t="str">
        <f t="shared" ca="1" si="325"/>
        <v/>
      </c>
    </row>
    <row r="1462" spans="2:27" ht="27.75" customHeight="1" x14ac:dyDescent="0.2">
      <c r="B1462" s="7">
        <f t="shared" si="312"/>
        <v>1459</v>
      </c>
      <c r="C1462" s="7" t="str">
        <f t="shared" ca="1" si="322"/>
        <v/>
      </c>
      <c r="D1462" s="156" t="str">
        <f t="shared" ca="1" si="313"/>
        <v/>
      </c>
      <c r="E1462" s="157" t="str">
        <f t="shared" ca="1" si="314"/>
        <v/>
      </c>
      <c r="F1462" s="158" t="str">
        <f t="shared" ca="1" si="315"/>
        <v/>
      </c>
      <c r="G1462" s="159"/>
      <c r="H1462" s="159" t="str">
        <f>IF(G1462="","",INDEX(D.1[Quy cách],MATCH(G1462,D.1[Tên sản phẩm],0)))</f>
        <v/>
      </c>
      <c r="I1462" s="160" t="str">
        <f>IF(G1462="","",INDEX(D.1[ĐVT],MATCH(G1462,D.1[Tên sản phẩm],0)))</f>
        <v/>
      </c>
      <c r="J1462" s="162" t="str">
        <f>IF(G1462="","",INDEX(D.1[Đơn giá nhập
(Hàng tồn đầu kỳ)],MATCH(G1462,D.1[Tên sản phẩm],0)))</f>
        <v/>
      </c>
      <c r="K1462" s="162" t="str">
        <f t="shared" si="316"/>
        <v/>
      </c>
      <c r="L1462" s="159"/>
      <c r="M1462" s="163" t="str">
        <f t="shared" si="317"/>
        <v/>
      </c>
      <c r="N1462" s="164"/>
      <c r="O1462" s="162"/>
      <c r="P1462" s="163" t="str">
        <f t="shared" si="318"/>
        <v/>
      </c>
      <c r="Q1462" s="164" t="str">
        <f t="shared" ca="1" si="319"/>
        <v/>
      </c>
      <c r="R1462" s="163" t="str">
        <f t="shared" si="320"/>
        <v/>
      </c>
      <c r="S1462" s="163" t="str">
        <f ca="1">IF(AND(C1462&lt;&gt;"",C1462&lt;&gt;OFFSET(C1462,1,0)),SUMIFS(M.1[Giá có thuế],M.1[Số ĐK],C1462),"")</f>
        <v/>
      </c>
      <c r="T1462" s="159"/>
      <c r="U1462" s="161" t="str">
        <f>IF(T1462="","",'Thông Tin Chung'!$L$3)</f>
        <v/>
      </c>
      <c r="V1462" s="163" t="str">
        <f t="shared" ca="1" si="321"/>
        <v/>
      </c>
      <c r="W1462" s="165"/>
      <c r="X1462" s="155" t="str">
        <f ca="1">IF(C1462="","",IF(OR(D1462&lt;NgayBatDau,D1462&gt;NgayKetThuc),"Ngày tháng phải nằm trong kỳ báo cáo",IF(AND(F1462&lt;&gt;"",COUNTIF(D.3[Tên nhà cung cấp],F1462)=0),"Tên NCC chưa khai báo trong DSNCC",IF(AND(G1462&lt;&gt;"",COUNTIF(D.1[Tên sản phẩm],G1462)=0),"SP này chưa khai báo trong DSSP",""))))</f>
        <v/>
      </c>
      <c r="Y1462" s="23" t="str">
        <f t="shared" ca="1" si="323"/>
        <v/>
      </c>
      <c r="Z1462" s="23" t="str">
        <f t="shared" ca="1" si="324"/>
        <v/>
      </c>
      <c r="AA1462" s="23" t="str">
        <f t="shared" ca="1" si="325"/>
        <v/>
      </c>
    </row>
    <row r="1463" spans="2:27" ht="27.75" customHeight="1" x14ac:dyDescent="0.2">
      <c r="B1463" s="7">
        <f t="shared" si="312"/>
        <v>1460</v>
      </c>
      <c r="C1463" s="7" t="str">
        <f t="shared" ca="1" si="322"/>
        <v/>
      </c>
      <c r="D1463" s="156" t="str">
        <f t="shared" ca="1" si="313"/>
        <v/>
      </c>
      <c r="E1463" s="157" t="str">
        <f t="shared" ca="1" si="314"/>
        <v/>
      </c>
      <c r="F1463" s="158" t="str">
        <f t="shared" ca="1" si="315"/>
        <v/>
      </c>
      <c r="G1463" s="159"/>
      <c r="H1463" s="159" t="str">
        <f>IF(G1463="","",INDEX(D.1[Quy cách],MATCH(G1463,D.1[Tên sản phẩm],0)))</f>
        <v/>
      </c>
      <c r="I1463" s="160" t="str">
        <f>IF(G1463="","",INDEX(D.1[ĐVT],MATCH(G1463,D.1[Tên sản phẩm],0)))</f>
        <v/>
      </c>
      <c r="J1463" s="162" t="str">
        <f>IF(G1463="","",INDEX(D.1[Đơn giá nhập
(Hàng tồn đầu kỳ)],MATCH(G1463,D.1[Tên sản phẩm],0)))</f>
        <v/>
      </c>
      <c r="K1463" s="162" t="str">
        <f t="shared" si="316"/>
        <v/>
      </c>
      <c r="L1463" s="159"/>
      <c r="M1463" s="163" t="str">
        <f t="shared" si="317"/>
        <v/>
      </c>
      <c r="N1463" s="164"/>
      <c r="O1463" s="162"/>
      <c r="P1463" s="163" t="str">
        <f t="shared" si="318"/>
        <v/>
      </c>
      <c r="Q1463" s="164" t="str">
        <f t="shared" ca="1" si="319"/>
        <v/>
      </c>
      <c r="R1463" s="163" t="str">
        <f t="shared" si="320"/>
        <v/>
      </c>
      <c r="S1463" s="163" t="str">
        <f ca="1">IF(AND(C1463&lt;&gt;"",C1463&lt;&gt;OFFSET(C1463,1,0)),SUMIFS(M.1[Giá có thuế],M.1[Số ĐK],C1463),"")</f>
        <v/>
      </c>
      <c r="T1463" s="159"/>
      <c r="U1463" s="161" t="str">
        <f>IF(T1463="","",'Thông Tin Chung'!$L$3)</f>
        <v/>
      </c>
      <c r="V1463" s="163" t="str">
        <f t="shared" ca="1" si="321"/>
        <v/>
      </c>
      <c r="W1463" s="165"/>
      <c r="X1463" s="155" t="str">
        <f ca="1">IF(C1463="","",IF(OR(D1463&lt;NgayBatDau,D1463&gt;NgayKetThuc),"Ngày tháng phải nằm trong kỳ báo cáo",IF(AND(F1463&lt;&gt;"",COUNTIF(D.3[Tên nhà cung cấp],F1463)=0),"Tên NCC chưa khai báo trong DSNCC",IF(AND(G1463&lt;&gt;"",COUNTIF(D.1[Tên sản phẩm],G1463)=0),"SP này chưa khai báo trong DSSP",""))))</f>
        <v/>
      </c>
      <c r="Y1463" s="23" t="str">
        <f t="shared" ca="1" si="323"/>
        <v/>
      </c>
      <c r="Z1463" s="23" t="str">
        <f t="shared" ca="1" si="324"/>
        <v/>
      </c>
      <c r="AA1463" s="23" t="str">
        <f t="shared" ca="1" si="325"/>
        <v/>
      </c>
    </row>
    <row r="1464" spans="2:27" ht="27.75" customHeight="1" x14ac:dyDescent="0.2">
      <c r="B1464" s="7">
        <f t="shared" si="312"/>
        <v>1461</v>
      </c>
      <c r="C1464" s="7" t="str">
        <f t="shared" ca="1" si="322"/>
        <v/>
      </c>
      <c r="D1464" s="156" t="str">
        <f t="shared" ca="1" si="313"/>
        <v/>
      </c>
      <c r="E1464" s="157" t="str">
        <f t="shared" ca="1" si="314"/>
        <v/>
      </c>
      <c r="F1464" s="158" t="str">
        <f t="shared" ca="1" si="315"/>
        <v/>
      </c>
      <c r="G1464" s="159"/>
      <c r="H1464" s="159" t="str">
        <f>IF(G1464="","",INDEX(D.1[Quy cách],MATCH(G1464,D.1[Tên sản phẩm],0)))</f>
        <v/>
      </c>
      <c r="I1464" s="160" t="str">
        <f>IF(G1464="","",INDEX(D.1[ĐVT],MATCH(G1464,D.1[Tên sản phẩm],0)))</f>
        <v/>
      </c>
      <c r="J1464" s="162" t="str">
        <f>IF(G1464="","",INDEX(D.1[Đơn giá nhập
(Hàng tồn đầu kỳ)],MATCH(G1464,D.1[Tên sản phẩm],0)))</f>
        <v/>
      </c>
      <c r="K1464" s="162" t="str">
        <f t="shared" si="316"/>
        <v/>
      </c>
      <c r="L1464" s="159"/>
      <c r="M1464" s="163" t="str">
        <f t="shared" si="317"/>
        <v/>
      </c>
      <c r="N1464" s="164"/>
      <c r="O1464" s="162"/>
      <c r="P1464" s="163" t="str">
        <f t="shared" si="318"/>
        <v/>
      </c>
      <c r="Q1464" s="164" t="str">
        <f t="shared" ca="1" si="319"/>
        <v/>
      </c>
      <c r="R1464" s="163" t="str">
        <f t="shared" si="320"/>
        <v/>
      </c>
      <c r="S1464" s="163" t="str">
        <f ca="1">IF(AND(C1464&lt;&gt;"",C1464&lt;&gt;OFFSET(C1464,1,0)),SUMIFS(M.1[Giá có thuế],M.1[Số ĐK],C1464),"")</f>
        <v/>
      </c>
      <c r="T1464" s="159"/>
      <c r="U1464" s="161" t="str">
        <f>IF(T1464="","",'Thông Tin Chung'!$L$3)</f>
        <v/>
      </c>
      <c r="V1464" s="163" t="str">
        <f t="shared" ca="1" si="321"/>
        <v/>
      </c>
      <c r="W1464" s="165"/>
      <c r="X1464" s="155" t="str">
        <f ca="1">IF(C1464="","",IF(OR(D1464&lt;NgayBatDau,D1464&gt;NgayKetThuc),"Ngày tháng phải nằm trong kỳ báo cáo",IF(AND(F1464&lt;&gt;"",COUNTIF(D.3[Tên nhà cung cấp],F1464)=0),"Tên NCC chưa khai báo trong DSNCC",IF(AND(G1464&lt;&gt;"",COUNTIF(D.1[Tên sản phẩm],G1464)=0),"SP này chưa khai báo trong DSSP",""))))</f>
        <v/>
      </c>
      <c r="Y1464" s="23" t="str">
        <f t="shared" ca="1" si="323"/>
        <v/>
      </c>
      <c r="Z1464" s="23" t="str">
        <f t="shared" ca="1" si="324"/>
        <v/>
      </c>
      <c r="AA1464" s="23" t="str">
        <f t="shared" ca="1" si="325"/>
        <v/>
      </c>
    </row>
    <row r="1465" spans="2:27" ht="27.75" customHeight="1" x14ac:dyDescent="0.2">
      <c r="B1465" s="7">
        <f t="shared" si="312"/>
        <v>1462</v>
      </c>
      <c r="C1465" s="7" t="str">
        <f t="shared" ca="1" si="322"/>
        <v/>
      </c>
      <c r="D1465" s="156" t="str">
        <f t="shared" ca="1" si="313"/>
        <v/>
      </c>
      <c r="E1465" s="157" t="str">
        <f t="shared" ca="1" si="314"/>
        <v/>
      </c>
      <c r="F1465" s="158" t="str">
        <f t="shared" ca="1" si="315"/>
        <v/>
      </c>
      <c r="G1465" s="159"/>
      <c r="H1465" s="159" t="str">
        <f>IF(G1465="","",INDEX(D.1[Quy cách],MATCH(G1465,D.1[Tên sản phẩm],0)))</f>
        <v/>
      </c>
      <c r="I1465" s="160" t="str">
        <f>IF(G1465="","",INDEX(D.1[ĐVT],MATCH(G1465,D.1[Tên sản phẩm],0)))</f>
        <v/>
      </c>
      <c r="J1465" s="162" t="str">
        <f>IF(G1465="","",INDEX(D.1[Đơn giá nhập
(Hàng tồn đầu kỳ)],MATCH(G1465,D.1[Tên sản phẩm],0)))</f>
        <v/>
      </c>
      <c r="K1465" s="162" t="str">
        <f t="shared" si="316"/>
        <v/>
      </c>
      <c r="L1465" s="159"/>
      <c r="M1465" s="163" t="str">
        <f t="shared" si="317"/>
        <v/>
      </c>
      <c r="N1465" s="164"/>
      <c r="O1465" s="162"/>
      <c r="P1465" s="163" t="str">
        <f t="shared" si="318"/>
        <v/>
      </c>
      <c r="Q1465" s="164" t="str">
        <f t="shared" ca="1" si="319"/>
        <v/>
      </c>
      <c r="R1465" s="163" t="str">
        <f t="shared" si="320"/>
        <v/>
      </c>
      <c r="S1465" s="163" t="str">
        <f ca="1">IF(AND(C1465&lt;&gt;"",C1465&lt;&gt;OFFSET(C1465,1,0)),SUMIFS(M.1[Giá có thuế],M.1[Số ĐK],C1465),"")</f>
        <v/>
      </c>
      <c r="T1465" s="159"/>
      <c r="U1465" s="161" t="str">
        <f>IF(T1465="","",'Thông Tin Chung'!$L$3)</f>
        <v/>
      </c>
      <c r="V1465" s="163" t="str">
        <f t="shared" ca="1" si="321"/>
        <v/>
      </c>
      <c r="W1465" s="165"/>
      <c r="X1465" s="155" t="str">
        <f ca="1">IF(C1465="","",IF(OR(D1465&lt;NgayBatDau,D1465&gt;NgayKetThuc),"Ngày tháng phải nằm trong kỳ báo cáo",IF(AND(F1465&lt;&gt;"",COUNTIF(D.3[Tên nhà cung cấp],F1465)=0),"Tên NCC chưa khai báo trong DSNCC",IF(AND(G1465&lt;&gt;"",COUNTIF(D.1[Tên sản phẩm],G1465)=0),"SP này chưa khai báo trong DSSP",""))))</f>
        <v/>
      </c>
      <c r="Y1465" s="23" t="str">
        <f t="shared" ca="1" si="323"/>
        <v/>
      </c>
      <c r="Z1465" s="23" t="str">
        <f t="shared" ca="1" si="324"/>
        <v/>
      </c>
      <c r="AA1465" s="23" t="str">
        <f t="shared" ca="1" si="325"/>
        <v/>
      </c>
    </row>
    <row r="1466" spans="2:27" ht="27.75" customHeight="1" x14ac:dyDescent="0.2">
      <c r="B1466" s="7">
        <f t="shared" si="312"/>
        <v>1463</v>
      </c>
      <c r="C1466" s="7" t="str">
        <f t="shared" ca="1" si="322"/>
        <v/>
      </c>
      <c r="D1466" s="156" t="str">
        <f t="shared" ca="1" si="313"/>
        <v/>
      </c>
      <c r="E1466" s="157" t="str">
        <f t="shared" ca="1" si="314"/>
        <v/>
      </c>
      <c r="F1466" s="158" t="str">
        <f t="shared" ca="1" si="315"/>
        <v/>
      </c>
      <c r="G1466" s="159"/>
      <c r="H1466" s="159" t="str">
        <f>IF(G1466="","",INDEX(D.1[Quy cách],MATCH(G1466,D.1[Tên sản phẩm],0)))</f>
        <v/>
      </c>
      <c r="I1466" s="160" t="str">
        <f>IF(G1466="","",INDEX(D.1[ĐVT],MATCH(G1466,D.1[Tên sản phẩm],0)))</f>
        <v/>
      </c>
      <c r="J1466" s="162" t="str">
        <f>IF(G1466="","",INDEX(D.1[Đơn giá nhập
(Hàng tồn đầu kỳ)],MATCH(G1466,D.1[Tên sản phẩm],0)))</f>
        <v/>
      </c>
      <c r="K1466" s="162" t="str">
        <f t="shared" si="316"/>
        <v/>
      </c>
      <c r="L1466" s="159"/>
      <c r="M1466" s="163" t="str">
        <f t="shared" si="317"/>
        <v/>
      </c>
      <c r="N1466" s="164"/>
      <c r="O1466" s="162"/>
      <c r="P1466" s="163" t="str">
        <f t="shared" si="318"/>
        <v/>
      </c>
      <c r="Q1466" s="164" t="str">
        <f t="shared" ca="1" si="319"/>
        <v/>
      </c>
      <c r="R1466" s="163" t="str">
        <f t="shared" si="320"/>
        <v/>
      </c>
      <c r="S1466" s="163" t="str">
        <f ca="1">IF(AND(C1466&lt;&gt;"",C1466&lt;&gt;OFFSET(C1466,1,0)),SUMIFS(M.1[Giá có thuế],M.1[Số ĐK],C1466),"")</f>
        <v/>
      </c>
      <c r="T1466" s="159"/>
      <c r="U1466" s="161" t="str">
        <f>IF(T1466="","",'Thông Tin Chung'!$L$3)</f>
        <v/>
      </c>
      <c r="V1466" s="163" t="str">
        <f t="shared" ca="1" si="321"/>
        <v/>
      </c>
      <c r="W1466" s="165"/>
      <c r="X1466" s="155" t="str">
        <f ca="1">IF(C1466="","",IF(OR(D1466&lt;NgayBatDau,D1466&gt;NgayKetThuc),"Ngày tháng phải nằm trong kỳ báo cáo",IF(AND(F1466&lt;&gt;"",COUNTIF(D.3[Tên nhà cung cấp],F1466)=0),"Tên NCC chưa khai báo trong DSNCC",IF(AND(G1466&lt;&gt;"",COUNTIF(D.1[Tên sản phẩm],G1466)=0),"SP này chưa khai báo trong DSSP",""))))</f>
        <v/>
      </c>
      <c r="Y1466" s="23" t="str">
        <f t="shared" ca="1" si="323"/>
        <v/>
      </c>
      <c r="Z1466" s="23" t="str">
        <f t="shared" ca="1" si="324"/>
        <v/>
      </c>
      <c r="AA1466" s="23" t="str">
        <f t="shared" ca="1" si="325"/>
        <v/>
      </c>
    </row>
    <row r="1467" spans="2:27" ht="27.75" customHeight="1" x14ac:dyDescent="0.2">
      <c r="B1467" s="7">
        <f t="shared" si="312"/>
        <v>1464</v>
      </c>
      <c r="C1467" s="7" t="str">
        <f t="shared" ca="1" si="322"/>
        <v/>
      </c>
      <c r="D1467" s="156" t="str">
        <f t="shared" ca="1" si="313"/>
        <v/>
      </c>
      <c r="E1467" s="157" t="str">
        <f t="shared" ca="1" si="314"/>
        <v/>
      </c>
      <c r="F1467" s="158" t="str">
        <f t="shared" ca="1" si="315"/>
        <v/>
      </c>
      <c r="G1467" s="159"/>
      <c r="H1467" s="159" t="str">
        <f>IF(G1467="","",INDEX(D.1[Quy cách],MATCH(G1467,D.1[Tên sản phẩm],0)))</f>
        <v/>
      </c>
      <c r="I1467" s="160" t="str">
        <f>IF(G1467="","",INDEX(D.1[ĐVT],MATCH(G1467,D.1[Tên sản phẩm],0)))</f>
        <v/>
      </c>
      <c r="J1467" s="162" t="str">
        <f>IF(G1467="","",INDEX(D.1[Đơn giá nhập
(Hàng tồn đầu kỳ)],MATCH(G1467,D.1[Tên sản phẩm],0)))</f>
        <v/>
      </c>
      <c r="K1467" s="162" t="str">
        <f t="shared" si="316"/>
        <v/>
      </c>
      <c r="L1467" s="159"/>
      <c r="M1467" s="163" t="str">
        <f t="shared" si="317"/>
        <v/>
      </c>
      <c r="N1467" s="164"/>
      <c r="O1467" s="162"/>
      <c r="P1467" s="163" t="str">
        <f t="shared" si="318"/>
        <v/>
      </c>
      <c r="Q1467" s="164" t="str">
        <f t="shared" ca="1" si="319"/>
        <v/>
      </c>
      <c r="R1467" s="163" t="str">
        <f t="shared" si="320"/>
        <v/>
      </c>
      <c r="S1467" s="163" t="str">
        <f ca="1">IF(AND(C1467&lt;&gt;"",C1467&lt;&gt;OFFSET(C1467,1,0)),SUMIFS(M.1[Giá có thuế],M.1[Số ĐK],C1467),"")</f>
        <v/>
      </c>
      <c r="T1467" s="159"/>
      <c r="U1467" s="161" t="str">
        <f>IF(T1467="","",'Thông Tin Chung'!$L$3)</f>
        <v/>
      </c>
      <c r="V1467" s="163" t="str">
        <f t="shared" ca="1" si="321"/>
        <v/>
      </c>
      <c r="W1467" s="165"/>
      <c r="X1467" s="155" t="str">
        <f ca="1">IF(C1467="","",IF(OR(D1467&lt;NgayBatDau,D1467&gt;NgayKetThuc),"Ngày tháng phải nằm trong kỳ báo cáo",IF(AND(F1467&lt;&gt;"",COUNTIF(D.3[Tên nhà cung cấp],F1467)=0),"Tên NCC chưa khai báo trong DSNCC",IF(AND(G1467&lt;&gt;"",COUNTIF(D.1[Tên sản phẩm],G1467)=0),"SP này chưa khai báo trong DSSP",""))))</f>
        <v/>
      </c>
      <c r="Y1467" s="23" t="str">
        <f t="shared" ca="1" si="323"/>
        <v/>
      </c>
      <c r="Z1467" s="23" t="str">
        <f t="shared" ca="1" si="324"/>
        <v/>
      </c>
      <c r="AA1467" s="23" t="str">
        <f t="shared" ca="1" si="325"/>
        <v/>
      </c>
    </row>
    <row r="1468" spans="2:27" ht="27.75" customHeight="1" x14ac:dyDescent="0.2">
      <c r="B1468" s="7">
        <f t="shared" si="312"/>
        <v>1465</v>
      </c>
      <c r="C1468" s="7" t="str">
        <f t="shared" ca="1" si="322"/>
        <v/>
      </c>
      <c r="D1468" s="156" t="str">
        <f t="shared" ca="1" si="313"/>
        <v/>
      </c>
      <c r="E1468" s="157" t="str">
        <f t="shared" ca="1" si="314"/>
        <v/>
      </c>
      <c r="F1468" s="158" t="str">
        <f t="shared" ca="1" si="315"/>
        <v/>
      </c>
      <c r="G1468" s="159"/>
      <c r="H1468" s="159" t="str">
        <f>IF(G1468="","",INDEX(D.1[Quy cách],MATCH(G1468,D.1[Tên sản phẩm],0)))</f>
        <v/>
      </c>
      <c r="I1468" s="160" t="str">
        <f>IF(G1468="","",INDEX(D.1[ĐVT],MATCH(G1468,D.1[Tên sản phẩm],0)))</f>
        <v/>
      </c>
      <c r="J1468" s="162" t="str">
        <f>IF(G1468="","",INDEX(D.1[Đơn giá nhập
(Hàng tồn đầu kỳ)],MATCH(G1468,D.1[Tên sản phẩm],0)))</f>
        <v/>
      </c>
      <c r="K1468" s="162" t="str">
        <f t="shared" si="316"/>
        <v/>
      </c>
      <c r="L1468" s="159"/>
      <c r="M1468" s="163" t="str">
        <f t="shared" si="317"/>
        <v/>
      </c>
      <c r="N1468" s="164"/>
      <c r="O1468" s="162"/>
      <c r="P1468" s="163" t="str">
        <f t="shared" si="318"/>
        <v/>
      </c>
      <c r="Q1468" s="164" t="str">
        <f t="shared" ca="1" si="319"/>
        <v/>
      </c>
      <c r="R1468" s="163" t="str">
        <f t="shared" si="320"/>
        <v/>
      </c>
      <c r="S1468" s="163" t="str">
        <f ca="1">IF(AND(C1468&lt;&gt;"",C1468&lt;&gt;OFFSET(C1468,1,0)),SUMIFS(M.1[Giá có thuế],M.1[Số ĐK],C1468),"")</f>
        <v/>
      </c>
      <c r="T1468" s="159"/>
      <c r="U1468" s="161" t="str">
        <f>IF(T1468="","",'Thông Tin Chung'!$L$3)</f>
        <v/>
      </c>
      <c r="V1468" s="163" t="str">
        <f t="shared" ca="1" si="321"/>
        <v/>
      </c>
      <c r="W1468" s="165"/>
      <c r="X1468" s="155" t="str">
        <f ca="1">IF(C1468="","",IF(OR(D1468&lt;NgayBatDau,D1468&gt;NgayKetThuc),"Ngày tháng phải nằm trong kỳ báo cáo",IF(AND(F1468&lt;&gt;"",COUNTIF(D.3[Tên nhà cung cấp],F1468)=0),"Tên NCC chưa khai báo trong DSNCC",IF(AND(G1468&lt;&gt;"",COUNTIF(D.1[Tên sản phẩm],G1468)=0),"SP này chưa khai báo trong DSSP",""))))</f>
        <v/>
      </c>
      <c r="Y1468" s="23" t="str">
        <f t="shared" ca="1" si="323"/>
        <v/>
      </c>
      <c r="Z1468" s="23" t="str">
        <f t="shared" ca="1" si="324"/>
        <v/>
      </c>
      <c r="AA1468" s="23" t="str">
        <f t="shared" ca="1" si="325"/>
        <v/>
      </c>
    </row>
    <row r="1469" spans="2:27" ht="27.75" customHeight="1" x14ac:dyDescent="0.2">
      <c r="B1469" s="7">
        <f t="shared" si="312"/>
        <v>1466</v>
      </c>
      <c r="C1469" s="7" t="str">
        <f t="shared" ca="1" si="322"/>
        <v/>
      </c>
      <c r="D1469" s="156" t="str">
        <f t="shared" ca="1" si="313"/>
        <v/>
      </c>
      <c r="E1469" s="157" t="str">
        <f t="shared" ca="1" si="314"/>
        <v/>
      </c>
      <c r="F1469" s="158" t="str">
        <f t="shared" ca="1" si="315"/>
        <v/>
      </c>
      <c r="G1469" s="159"/>
      <c r="H1469" s="159" t="str">
        <f>IF(G1469="","",INDEX(D.1[Quy cách],MATCH(G1469,D.1[Tên sản phẩm],0)))</f>
        <v/>
      </c>
      <c r="I1469" s="160" t="str">
        <f>IF(G1469="","",INDEX(D.1[ĐVT],MATCH(G1469,D.1[Tên sản phẩm],0)))</f>
        <v/>
      </c>
      <c r="J1469" s="162" t="str">
        <f>IF(G1469="","",INDEX(D.1[Đơn giá nhập
(Hàng tồn đầu kỳ)],MATCH(G1469,D.1[Tên sản phẩm],0)))</f>
        <v/>
      </c>
      <c r="K1469" s="162" t="str">
        <f t="shared" si="316"/>
        <v/>
      </c>
      <c r="L1469" s="159"/>
      <c r="M1469" s="163" t="str">
        <f t="shared" si="317"/>
        <v/>
      </c>
      <c r="N1469" s="164"/>
      <c r="O1469" s="162"/>
      <c r="P1469" s="163" t="str">
        <f t="shared" si="318"/>
        <v/>
      </c>
      <c r="Q1469" s="164" t="str">
        <f t="shared" ca="1" si="319"/>
        <v/>
      </c>
      <c r="R1469" s="163" t="str">
        <f t="shared" si="320"/>
        <v/>
      </c>
      <c r="S1469" s="163" t="str">
        <f ca="1">IF(AND(C1469&lt;&gt;"",C1469&lt;&gt;OFFSET(C1469,1,0)),SUMIFS(M.1[Giá có thuế],M.1[Số ĐK],C1469),"")</f>
        <v/>
      </c>
      <c r="T1469" s="159"/>
      <c r="U1469" s="161" t="str">
        <f>IF(T1469="","",'Thông Tin Chung'!$L$3)</f>
        <v/>
      </c>
      <c r="V1469" s="163" t="str">
        <f t="shared" ca="1" si="321"/>
        <v/>
      </c>
      <c r="W1469" s="165"/>
      <c r="X1469" s="155" t="str">
        <f ca="1">IF(C1469="","",IF(OR(D1469&lt;NgayBatDau,D1469&gt;NgayKetThuc),"Ngày tháng phải nằm trong kỳ báo cáo",IF(AND(F1469&lt;&gt;"",COUNTIF(D.3[Tên nhà cung cấp],F1469)=0),"Tên NCC chưa khai báo trong DSNCC",IF(AND(G1469&lt;&gt;"",COUNTIF(D.1[Tên sản phẩm],G1469)=0),"SP này chưa khai báo trong DSSP",""))))</f>
        <v/>
      </c>
      <c r="Y1469" s="23" t="str">
        <f t="shared" ca="1" si="323"/>
        <v/>
      </c>
      <c r="Z1469" s="23" t="str">
        <f t="shared" ca="1" si="324"/>
        <v/>
      </c>
      <c r="AA1469" s="23" t="str">
        <f t="shared" ca="1" si="325"/>
        <v/>
      </c>
    </row>
    <row r="1470" spans="2:27" ht="27.75" customHeight="1" x14ac:dyDescent="0.2">
      <c r="B1470" s="7">
        <f t="shared" si="312"/>
        <v>1467</v>
      </c>
      <c r="C1470" s="7" t="str">
        <f t="shared" ca="1" si="322"/>
        <v/>
      </c>
      <c r="D1470" s="156" t="str">
        <f t="shared" ca="1" si="313"/>
        <v/>
      </c>
      <c r="E1470" s="157" t="str">
        <f t="shared" ca="1" si="314"/>
        <v/>
      </c>
      <c r="F1470" s="158" t="str">
        <f t="shared" ca="1" si="315"/>
        <v/>
      </c>
      <c r="G1470" s="159"/>
      <c r="H1470" s="159" t="str">
        <f>IF(G1470="","",INDEX(D.1[Quy cách],MATCH(G1470,D.1[Tên sản phẩm],0)))</f>
        <v/>
      </c>
      <c r="I1470" s="160" t="str">
        <f>IF(G1470="","",INDEX(D.1[ĐVT],MATCH(G1470,D.1[Tên sản phẩm],0)))</f>
        <v/>
      </c>
      <c r="J1470" s="162" t="str">
        <f>IF(G1470="","",INDEX(D.1[Đơn giá nhập
(Hàng tồn đầu kỳ)],MATCH(G1470,D.1[Tên sản phẩm],0)))</f>
        <v/>
      </c>
      <c r="K1470" s="162" t="str">
        <f t="shared" si="316"/>
        <v/>
      </c>
      <c r="L1470" s="159"/>
      <c r="M1470" s="163" t="str">
        <f t="shared" si="317"/>
        <v/>
      </c>
      <c r="N1470" s="164"/>
      <c r="O1470" s="162"/>
      <c r="P1470" s="163" t="str">
        <f t="shared" si="318"/>
        <v/>
      </c>
      <c r="Q1470" s="164" t="str">
        <f t="shared" ca="1" si="319"/>
        <v/>
      </c>
      <c r="R1470" s="163" t="str">
        <f t="shared" si="320"/>
        <v/>
      </c>
      <c r="S1470" s="163" t="str">
        <f ca="1">IF(AND(C1470&lt;&gt;"",C1470&lt;&gt;OFFSET(C1470,1,0)),SUMIFS(M.1[Giá có thuế],M.1[Số ĐK],C1470),"")</f>
        <v/>
      </c>
      <c r="T1470" s="159"/>
      <c r="U1470" s="161" t="str">
        <f>IF(T1470="","",'Thông Tin Chung'!$L$3)</f>
        <v/>
      </c>
      <c r="V1470" s="163" t="str">
        <f t="shared" ca="1" si="321"/>
        <v/>
      </c>
      <c r="W1470" s="165"/>
      <c r="X1470" s="155" t="str">
        <f ca="1">IF(C1470="","",IF(OR(D1470&lt;NgayBatDau,D1470&gt;NgayKetThuc),"Ngày tháng phải nằm trong kỳ báo cáo",IF(AND(F1470&lt;&gt;"",COUNTIF(D.3[Tên nhà cung cấp],F1470)=0),"Tên NCC chưa khai báo trong DSNCC",IF(AND(G1470&lt;&gt;"",COUNTIF(D.1[Tên sản phẩm],G1470)=0),"SP này chưa khai báo trong DSSP",""))))</f>
        <v/>
      </c>
      <c r="Y1470" s="23" t="str">
        <f t="shared" ca="1" si="323"/>
        <v/>
      </c>
      <c r="Z1470" s="23" t="str">
        <f t="shared" ca="1" si="324"/>
        <v/>
      </c>
      <c r="AA1470" s="23" t="str">
        <f t="shared" ca="1" si="325"/>
        <v/>
      </c>
    </row>
    <row r="1471" spans="2:27" ht="27.75" customHeight="1" x14ac:dyDescent="0.2">
      <c r="B1471" s="7">
        <f t="shared" si="312"/>
        <v>1468</v>
      </c>
      <c r="C1471" s="7" t="str">
        <f t="shared" ca="1" si="322"/>
        <v/>
      </c>
      <c r="D1471" s="156" t="str">
        <f t="shared" ca="1" si="313"/>
        <v/>
      </c>
      <c r="E1471" s="157" t="str">
        <f t="shared" ca="1" si="314"/>
        <v/>
      </c>
      <c r="F1471" s="158" t="str">
        <f t="shared" ca="1" si="315"/>
        <v/>
      </c>
      <c r="G1471" s="159"/>
      <c r="H1471" s="159" t="str">
        <f>IF(G1471="","",INDEX(D.1[Quy cách],MATCH(G1471,D.1[Tên sản phẩm],0)))</f>
        <v/>
      </c>
      <c r="I1471" s="160" t="str">
        <f>IF(G1471="","",INDEX(D.1[ĐVT],MATCH(G1471,D.1[Tên sản phẩm],0)))</f>
        <v/>
      </c>
      <c r="J1471" s="162" t="str">
        <f>IF(G1471="","",INDEX(D.1[Đơn giá nhập
(Hàng tồn đầu kỳ)],MATCH(G1471,D.1[Tên sản phẩm],0)))</f>
        <v/>
      </c>
      <c r="K1471" s="162" t="str">
        <f t="shared" si="316"/>
        <v/>
      </c>
      <c r="L1471" s="159"/>
      <c r="M1471" s="163" t="str">
        <f t="shared" si="317"/>
        <v/>
      </c>
      <c r="N1471" s="164"/>
      <c r="O1471" s="162"/>
      <c r="P1471" s="163" t="str">
        <f t="shared" si="318"/>
        <v/>
      </c>
      <c r="Q1471" s="164" t="str">
        <f t="shared" ca="1" si="319"/>
        <v/>
      </c>
      <c r="R1471" s="163" t="str">
        <f t="shared" si="320"/>
        <v/>
      </c>
      <c r="S1471" s="163" t="str">
        <f ca="1">IF(AND(C1471&lt;&gt;"",C1471&lt;&gt;OFFSET(C1471,1,0)),SUMIFS(M.1[Giá có thuế],M.1[Số ĐK],C1471),"")</f>
        <v/>
      </c>
      <c r="T1471" s="159"/>
      <c r="U1471" s="161" t="str">
        <f>IF(T1471="","",'Thông Tin Chung'!$L$3)</f>
        <v/>
      </c>
      <c r="V1471" s="163" t="str">
        <f t="shared" ca="1" si="321"/>
        <v/>
      </c>
      <c r="W1471" s="165"/>
      <c r="X1471" s="155" t="str">
        <f ca="1">IF(C1471="","",IF(OR(D1471&lt;NgayBatDau,D1471&gt;NgayKetThuc),"Ngày tháng phải nằm trong kỳ báo cáo",IF(AND(F1471&lt;&gt;"",COUNTIF(D.3[Tên nhà cung cấp],F1471)=0),"Tên NCC chưa khai báo trong DSNCC",IF(AND(G1471&lt;&gt;"",COUNTIF(D.1[Tên sản phẩm],G1471)=0),"SP này chưa khai báo trong DSSP",""))))</f>
        <v/>
      </c>
      <c r="Y1471" s="23" t="str">
        <f t="shared" ca="1" si="323"/>
        <v/>
      </c>
      <c r="Z1471" s="23" t="str">
        <f t="shared" ca="1" si="324"/>
        <v/>
      </c>
      <c r="AA1471" s="23" t="str">
        <f t="shared" ca="1" si="325"/>
        <v/>
      </c>
    </row>
    <row r="1472" spans="2:27" ht="27.75" customHeight="1" x14ac:dyDescent="0.2">
      <c r="B1472" s="7">
        <f t="shared" si="312"/>
        <v>1469</v>
      </c>
      <c r="C1472" s="7" t="str">
        <f t="shared" ca="1" si="322"/>
        <v/>
      </c>
      <c r="D1472" s="156" t="str">
        <f t="shared" ca="1" si="313"/>
        <v/>
      </c>
      <c r="E1472" s="157" t="str">
        <f t="shared" ca="1" si="314"/>
        <v/>
      </c>
      <c r="F1472" s="158" t="str">
        <f t="shared" ca="1" si="315"/>
        <v/>
      </c>
      <c r="G1472" s="159"/>
      <c r="H1472" s="159" t="str">
        <f>IF(G1472="","",INDEX(D.1[Quy cách],MATCH(G1472,D.1[Tên sản phẩm],0)))</f>
        <v/>
      </c>
      <c r="I1472" s="160" t="str">
        <f>IF(G1472="","",INDEX(D.1[ĐVT],MATCH(G1472,D.1[Tên sản phẩm],0)))</f>
        <v/>
      </c>
      <c r="J1472" s="162" t="str">
        <f>IF(G1472="","",INDEX(D.1[Đơn giá nhập
(Hàng tồn đầu kỳ)],MATCH(G1472,D.1[Tên sản phẩm],0)))</f>
        <v/>
      </c>
      <c r="K1472" s="162" t="str">
        <f t="shared" si="316"/>
        <v/>
      </c>
      <c r="L1472" s="159"/>
      <c r="M1472" s="163" t="str">
        <f t="shared" si="317"/>
        <v/>
      </c>
      <c r="N1472" s="164"/>
      <c r="O1472" s="162"/>
      <c r="P1472" s="163" t="str">
        <f t="shared" si="318"/>
        <v/>
      </c>
      <c r="Q1472" s="164" t="str">
        <f t="shared" ca="1" si="319"/>
        <v/>
      </c>
      <c r="R1472" s="163" t="str">
        <f t="shared" si="320"/>
        <v/>
      </c>
      <c r="S1472" s="163" t="str">
        <f ca="1">IF(AND(C1472&lt;&gt;"",C1472&lt;&gt;OFFSET(C1472,1,0)),SUMIFS(M.1[Giá có thuế],M.1[Số ĐK],C1472),"")</f>
        <v/>
      </c>
      <c r="T1472" s="159"/>
      <c r="U1472" s="161" t="str">
        <f>IF(T1472="","",'Thông Tin Chung'!$L$3)</f>
        <v/>
      </c>
      <c r="V1472" s="163" t="str">
        <f t="shared" ca="1" si="321"/>
        <v/>
      </c>
      <c r="W1472" s="165"/>
      <c r="X1472" s="155" t="str">
        <f ca="1">IF(C1472="","",IF(OR(D1472&lt;NgayBatDau,D1472&gt;NgayKetThuc),"Ngày tháng phải nằm trong kỳ báo cáo",IF(AND(F1472&lt;&gt;"",COUNTIF(D.3[Tên nhà cung cấp],F1472)=0),"Tên NCC chưa khai báo trong DSNCC",IF(AND(G1472&lt;&gt;"",COUNTIF(D.1[Tên sản phẩm],G1472)=0),"SP này chưa khai báo trong DSSP",""))))</f>
        <v/>
      </c>
      <c r="Y1472" s="23" t="str">
        <f t="shared" ca="1" si="323"/>
        <v/>
      </c>
      <c r="Z1472" s="23" t="str">
        <f t="shared" ca="1" si="324"/>
        <v/>
      </c>
      <c r="AA1472" s="23" t="str">
        <f t="shared" ca="1" si="325"/>
        <v/>
      </c>
    </row>
    <row r="1473" spans="2:27" ht="27.75" customHeight="1" x14ac:dyDescent="0.2">
      <c r="B1473" s="7">
        <f t="shared" si="312"/>
        <v>1470</v>
      </c>
      <c r="C1473" s="7" t="str">
        <f t="shared" ca="1" si="322"/>
        <v/>
      </c>
      <c r="D1473" s="156" t="str">
        <f t="shared" ca="1" si="313"/>
        <v/>
      </c>
      <c r="E1473" s="157" t="str">
        <f t="shared" ca="1" si="314"/>
        <v/>
      </c>
      <c r="F1473" s="158" t="str">
        <f t="shared" ca="1" si="315"/>
        <v/>
      </c>
      <c r="G1473" s="159"/>
      <c r="H1473" s="159" t="str">
        <f>IF(G1473="","",INDEX(D.1[Quy cách],MATCH(G1473,D.1[Tên sản phẩm],0)))</f>
        <v/>
      </c>
      <c r="I1473" s="160" t="str">
        <f>IF(G1473="","",INDEX(D.1[ĐVT],MATCH(G1473,D.1[Tên sản phẩm],0)))</f>
        <v/>
      </c>
      <c r="J1473" s="162" t="str">
        <f>IF(G1473="","",INDEX(D.1[Đơn giá nhập
(Hàng tồn đầu kỳ)],MATCH(G1473,D.1[Tên sản phẩm],0)))</f>
        <v/>
      </c>
      <c r="K1473" s="162" t="str">
        <f t="shared" si="316"/>
        <v/>
      </c>
      <c r="L1473" s="159"/>
      <c r="M1473" s="163" t="str">
        <f t="shared" si="317"/>
        <v/>
      </c>
      <c r="N1473" s="164"/>
      <c r="O1473" s="162"/>
      <c r="P1473" s="163" t="str">
        <f t="shared" si="318"/>
        <v/>
      </c>
      <c r="Q1473" s="164" t="str">
        <f t="shared" ca="1" si="319"/>
        <v/>
      </c>
      <c r="R1473" s="163" t="str">
        <f t="shared" si="320"/>
        <v/>
      </c>
      <c r="S1473" s="163" t="str">
        <f ca="1">IF(AND(C1473&lt;&gt;"",C1473&lt;&gt;OFFSET(C1473,1,0)),SUMIFS(M.1[Giá có thuế],M.1[Số ĐK],C1473),"")</f>
        <v/>
      </c>
      <c r="T1473" s="159"/>
      <c r="U1473" s="161" t="str">
        <f>IF(T1473="","",'Thông Tin Chung'!$L$3)</f>
        <v/>
      </c>
      <c r="V1473" s="163" t="str">
        <f t="shared" ca="1" si="321"/>
        <v/>
      </c>
      <c r="W1473" s="165"/>
      <c r="X1473" s="155" t="str">
        <f ca="1">IF(C1473="","",IF(OR(D1473&lt;NgayBatDau,D1473&gt;NgayKetThuc),"Ngày tháng phải nằm trong kỳ báo cáo",IF(AND(F1473&lt;&gt;"",COUNTIF(D.3[Tên nhà cung cấp],F1473)=0),"Tên NCC chưa khai báo trong DSNCC",IF(AND(G1473&lt;&gt;"",COUNTIF(D.1[Tên sản phẩm],G1473)=0),"SP này chưa khai báo trong DSSP",""))))</f>
        <v/>
      </c>
      <c r="Y1473" s="23" t="str">
        <f t="shared" ca="1" si="323"/>
        <v/>
      </c>
      <c r="Z1473" s="23" t="str">
        <f t="shared" ca="1" si="324"/>
        <v/>
      </c>
      <c r="AA1473" s="23" t="str">
        <f t="shared" ca="1" si="325"/>
        <v/>
      </c>
    </row>
    <row r="1474" spans="2:27" ht="27.75" customHeight="1" x14ac:dyDescent="0.2">
      <c r="B1474" s="7">
        <f t="shared" si="312"/>
        <v>1471</v>
      </c>
      <c r="C1474" s="7" t="str">
        <f t="shared" ca="1" si="322"/>
        <v/>
      </c>
      <c r="D1474" s="156" t="str">
        <f t="shared" ca="1" si="313"/>
        <v/>
      </c>
      <c r="E1474" s="157" t="str">
        <f t="shared" ca="1" si="314"/>
        <v/>
      </c>
      <c r="F1474" s="158" t="str">
        <f t="shared" ca="1" si="315"/>
        <v/>
      </c>
      <c r="G1474" s="159"/>
      <c r="H1474" s="159" t="str">
        <f>IF(G1474="","",INDEX(D.1[Quy cách],MATCH(G1474,D.1[Tên sản phẩm],0)))</f>
        <v/>
      </c>
      <c r="I1474" s="160" t="str">
        <f>IF(G1474="","",INDEX(D.1[ĐVT],MATCH(G1474,D.1[Tên sản phẩm],0)))</f>
        <v/>
      </c>
      <c r="J1474" s="162" t="str">
        <f>IF(G1474="","",INDEX(D.1[Đơn giá nhập
(Hàng tồn đầu kỳ)],MATCH(G1474,D.1[Tên sản phẩm],0)))</f>
        <v/>
      </c>
      <c r="K1474" s="162" t="str">
        <f t="shared" si="316"/>
        <v/>
      </c>
      <c r="L1474" s="159"/>
      <c r="M1474" s="163" t="str">
        <f t="shared" si="317"/>
        <v/>
      </c>
      <c r="N1474" s="164"/>
      <c r="O1474" s="162"/>
      <c r="P1474" s="163" t="str">
        <f t="shared" si="318"/>
        <v/>
      </c>
      <c r="Q1474" s="164" t="str">
        <f t="shared" ca="1" si="319"/>
        <v/>
      </c>
      <c r="R1474" s="163" t="str">
        <f t="shared" si="320"/>
        <v/>
      </c>
      <c r="S1474" s="163" t="str">
        <f ca="1">IF(AND(C1474&lt;&gt;"",C1474&lt;&gt;OFFSET(C1474,1,0)),SUMIFS(M.1[Giá có thuế],M.1[Số ĐK],C1474),"")</f>
        <v/>
      </c>
      <c r="T1474" s="159"/>
      <c r="U1474" s="161" t="str">
        <f>IF(T1474="","",'Thông Tin Chung'!$L$3)</f>
        <v/>
      </c>
      <c r="V1474" s="163" t="str">
        <f t="shared" ca="1" si="321"/>
        <v/>
      </c>
      <c r="W1474" s="165"/>
      <c r="X1474" s="155" t="str">
        <f ca="1">IF(C1474="","",IF(OR(D1474&lt;NgayBatDau,D1474&gt;NgayKetThuc),"Ngày tháng phải nằm trong kỳ báo cáo",IF(AND(F1474&lt;&gt;"",COUNTIF(D.3[Tên nhà cung cấp],F1474)=0),"Tên NCC chưa khai báo trong DSNCC",IF(AND(G1474&lt;&gt;"",COUNTIF(D.1[Tên sản phẩm],G1474)=0),"SP này chưa khai báo trong DSSP",""))))</f>
        <v/>
      </c>
      <c r="Y1474" s="23" t="str">
        <f t="shared" ca="1" si="323"/>
        <v/>
      </c>
      <c r="Z1474" s="23" t="str">
        <f t="shared" ca="1" si="324"/>
        <v/>
      </c>
      <c r="AA1474" s="23" t="str">
        <f t="shared" ca="1" si="325"/>
        <v/>
      </c>
    </row>
    <row r="1475" spans="2:27" ht="27.75" customHeight="1" x14ac:dyDescent="0.2">
      <c r="B1475" s="7">
        <f t="shared" ref="B1475:B1503" si="326">ROW(A1475)-3</f>
        <v>1472</v>
      </c>
      <c r="C1475" s="7" t="str">
        <f t="shared" ca="1" si="322"/>
        <v/>
      </c>
      <c r="D1475" s="156" t="str">
        <f t="shared" ca="1" si="313"/>
        <v/>
      </c>
      <c r="E1475" s="157" t="str">
        <f t="shared" ca="1" si="314"/>
        <v/>
      </c>
      <c r="F1475" s="158" t="str">
        <f t="shared" ca="1" si="315"/>
        <v/>
      </c>
      <c r="G1475" s="159"/>
      <c r="H1475" s="159" t="str">
        <f>IF(G1475="","",INDEX(D.1[Quy cách],MATCH(G1475,D.1[Tên sản phẩm],0)))</f>
        <v/>
      </c>
      <c r="I1475" s="160" t="str">
        <f>IF(G1475="","",INDEX(D.1[ĐVT],MATCH(G1475,D.1[Tên sản phẩm],0)))</f>
        <v/>
      </c>
      <c r="J1475" s="162" t="str">
        <f>IF(G1475="","",INDEX(D.1[Đơn giá nhập
(Hàng tồn đầu kỳ)],MATCH(G1475,D.1[Tên sản phẩm],0)))</f>
        <v/>
      </c>
      <c r="K1475" s="162" t="str">
        <f t="shared" si="316"/>
        <v/>
      </c>
      <c r="L1475" s="159"/>
      <c r="M1475" s="163" t="str">
        <f t="shared" si="317"/>
        <v/>
      </c>
      <c r="N1475" s="164"/>
      <c r="O1475" s="162"/>
      <c r="P1475" s="163" t="str">
        <f t="shared" si="318"/>
        <v/>
      </c>
      <c r="Q1475" s="164" t="str">
        <f t="shared" ca="1" si="319"/>
        <v/>
      </c>
      <c r="R1475" s="163" t="str">
        <f t="shared" si="320"/>
        <v/>
      </c>
      <c r="S1475" s="163" t="str">
        <f ca="1">IF(AND(C1475&lt;&gt;"",C1475&lt;&gt;OFFSET(C1475,1,0)),SUMIFS(M.1[Giá có thuế],M.1[Số ĐK],C1475),"")</f>
        <v/>
      </c>
      <c r="T1475" s="159"/>
      <c r="U1475" s="161" t="str">
        <f>IF(T1475="","",'Thông Tin Chung'!$L$3)</f>
        <v/>
      </c>
      <c r="V1475" s="163" t="str">
        <f t="shared" ca="1" si="321"/>
        <v/>
      </c>
      <c r="W1475" s="165"/>
      <c r="X1475" s="155" t="str">
        <f ca="1">IF(C1475="","",IF(OR(D1475&lt;NgayBatDau,D1475&gt;NgayKetThuc),"Ngày tháng phải nằm trong kỳ báo cáo",IF(AND(F1475&lt;&gt;"",COUNTIF(D.3[Tên nhà cung cấp],F1475)=0),"Tên NCC chưa khai báo trong DSNCC",IF(AND(G1475&lt;&gt;"",COUNTIF(D.1[Tên sản phẩm],G1475)=0),"SP này chưa khai báo trong DSSP",""))))</f>
        <v/>
      </c>
      <c r="Y1475" s="23" t="str">
        <f t="shared" ca="1" si="323"/>
        <v/>
      </c>
      <c r="Z1475" s="23" t="str">
        <f t="shared" ca="1" si="324"/>
        <v/>
      </c>
      <c r="AA1475" s="23" t="str">
        <f t="shared" ca="1" si="325"/>
        <v/>
      </c>
    </row>
    <row r="1476" spans="2:27" ht="27.75" customHeight="1" x14ac:dyDescent="0.2">
      <c r="B1476" s="7">
        <f t="shared" si="326"/>
        <v>1473</v>
      </c>
      <c r="C1476" s="7" t="str">
        <f t="shared" ca="1" si="322"/>
        <v/>
      </c>
      <c r="D1476" s="156" t="str">
        <f t="shared" ref="D1476:D1503" ca="1" si="327">IF(AND($G1476&lt;&gt;"",B1476&lt;&gt;1),OFFSET(C1476,-1,1),"")</f>
        <v/>
      </c>
      <c r="E1476" s="157" t="str">
        <f t="shared" ref="E1476:E1503" ca="1" si="328">IF(AND($G1476&lt;&gt;"",B1476&lt;&gt;1),OFFSET(D1476,-1,1),"")</f>
        <v/>
      </c>
      <c r="F1476" s="158" t="str">
        <f t="shared" ref="F1476:F1503" ca="1" si="329">IF(AND($G1476&lt;&gt;"",B1476&lt;&gt;1),OFFSET(E1476,-1,1),"")</f>
        <v/>
      </c>
      <c r="G1476" s="159"/>
      <c r="H1476" s="159" t="str">
        <f>IF(G1476="","",INDEX(D.1[Quy cách],MATCH(G1476,D.1[Tên sản phẩm],0)))</f>
        <v/>
      </c>
      <c r="I1476" s="160" t="str">
        <f>IF(G1476="","",INDEX(D.1[ĐVT],MATCH(G1476,D.1[Tên sản phẩm],0)))</f>
        <v/>
      </c>
      <c r="J1476" s="162" t="str">
        <f>IF(G1476="","",INDEX(D.1[Đơn giá nhập
(Hàng tồn đầu kỳ)],MATCH(G1476,D.1[Tên sản phẩm],0)))</f>
        <v/>
      </c>
      <c r="K1476" s="162" t="str">
        <f t="shared" ref="K1476:K1503" si="330">IF(OR(G1476="",J1476=""),"",1)</f>
        <v/>
      </c>
      <c r="L1476" s="159"/>
      <c r="M1476" s="163" t="str">
        <f t="shared" ref="M1476:M1503" si="331">IF(AND(J1476&lt;&gt;"",K1476&lt;&gt;""),J1476*K1476,"")</f>
        <v/>
      </c>
      <c r="N1476" s="164"/>
      <c r="O1476" s="162"/>
      <c r="P1476" s="163" t="str">
        <f t="shared" ref="P1476:P1503" si="332">IF(M1476="","",M1476-SUM(O1476))</f>
        <v/>
      </c>
      <c r="Q1476" s="164" t="str">
        <f t="shared" ref="Q1476:Q1503" ca="1" si="333">IF(AND(P1476&lt;&gt;"",C1476=OFFSET(C1476,-1,0)),OFFSET(P1476,-1,1),"")</f>
        <v/>
      </c>
      <c r="R1476" s="163" t="str">
        <f t="shared" ref="R1476:R1503" si="334">IF(P1476="","",P1476*SUM(1,Q1476))</f>
        <v/>
      </c>
      <c r="S1476" s="163" t="str">
        <f ca="1">IF(AND(C1476&lt;&gt;"",C1476&lt;&gt;OFFSET(C1476,1,0)),SUMIFS(M.1[Giá có thuế],M.1[Số ĐK],C1476),"")</f>
        <v/>
      </c>
      <c r="T1476" s="159"/>
      <c r="U1476" s="161" t="str">
        <f>IF(T1476="","",'Thông Tin Chung'!$L$3)</f>
        <v/>
      </c>
      <c r="V1476" s="163" t="str">
        <f t="shared" ref="V1476:V1503" ca="1" si="335">IF(AND(S1476&lt;&gt;"",T1476&lt;&gt;"",S1476&lt;&gt;0),S1476-T1476,"")</f>
        <v/>
      </c>
      <c r="W1476" s="165"/>
      <c r="X1476" s="155" t="str">
        <f ca="1">IF(C1476="","",IF(OR(D1476&lt;NgayBatDau,D1476&gt;NgayKetThuc),"Ngày tháng phải nằm trong kỳ báo cáo",IF(AND(F1476&lt;&gt;"",COUNTIF(D.3[Tên nhà cung cấp],F1476)=0),"Tên NCC chưa khai báo trong DSNCC",IF(AND(G1476&lt;&gt;"",COUNTIF(D.1[Tên sản phẩm],G1476)=0),"SP này chưa khai báo trong DSSP",""))))</f>
        <v/>
      </c>
      <c r="Y1476" s="23" t="str">
        <f t="shared" ca="1" si="323"/>
        <v/>
      </c>
      <c r="Z1476" s="23" t="str">
        <f t="shared" ca="1" si="324"/>
        <v/>
      </c>
      <c r="AA1476" s="23" t="str">
        <f t="shared" ca="1" si="325"/>
        <v/>
      </c>
    </row>
    <row r="1477" spans="2:27" ht="27.75" customHeight="1" x14ac:dyDescent="0.2">
      <c r="B1477" s="7">
        <f t="shared" si="326"/>
        <v>1474</v>
      </c>
      <c r="C1477" s="7" t="str">
        <f t="shared" ref="C1477:C1503" ca="1" si="336">IF(AND(D1477="",E1477="",F1477=""),"",IF(AND(D1477=OFFSET(D1477,-1,0),E1477=OFFSET(E1477,-1,0),F1477=OFFSET(F1477,-1,0)),OFFSET(B1477,-1,1),B1477))</f>
        <v/>
      </c>
      <c r="D1477" s="156" t="str">
        <f t="shared" ca="1" si="327"/>
        <v/>
      </c>
      <c r="E1477" s="157" t="str">
        <f t="shared" ca="1" si="328"/>
        <v/>
      </c>
      <c r="F1477" s="158" t="str">
        <f t="shared" ca="1" si="329"/>
        <v/>
      </c>
      <c r="G1477" s="159"/>
      <c r="H1477" s="159" t="str">
        <f>IF(G1477="","",INDEX(D.1[Quy cách],MATCH(G1477,D.1[Tên sản phẩm],0)))</f>
        <v/>
      </c>
      <c r="I1477" s="160" t="str">
        <f>IF(G1477="","",INDEX(D.1[ĐVT],MATCH(G1477,D.1[Tên sản phẩm],0)))</f>
        <v/>
      </c>
      <c r="J1477" s="162" t="str">
        <f>IF(G1477="","",INDEX(D.1[Đơn giá nhập
(Hàng tồn đầu kỳ)],MATCH(G1477,D.1[Tên sản phẩm],0)))</f>
        <v/>
      </c>
      <c r="K1477" s="162" t="str">
        <f t="shared" si="330"/>
        <v/>
      </c>
      <c r="L1477" s="159"/>
      <c r="M1477" s="163" t="str">
        <f t="shared" si="331"/>
        <v/>
      </c>
      <c r="N1477" s="164"/>
      <c r="O1477" s="162"/>
      <c r="P1477" s="163" t="str">
        <f t="shared" si="332"/>
        <v/>
      </c>
      <c r="Q1477" s="164" t="str">
        <f t="shared" ca="1" si="333"/>
        <v/>
      </c>
      <c r="R1477" s="163" t="str">
        <f t="shared" si="334"/>
        <v/>
      </c>
      <c r="S1477" s="163" t="str">
        <f ca="1">IF(AND(C1477&lt;&gt;"",C1477&lt;&gt;OFFSET(C1477,1,0)),SUMIFS(M.1[Giá có thuế],M.1[Số ĐK],C1477),"")</f>
        <v/>
      </c>
      <c r="T1477" s="159"/>
      <c r="U1477" s="161" t="str">
        <f>IF(T1477="","",'Thông Tin Chung'!$L$3)</f>
        <v/>
      </c>
      <c r="V1477" s="163" t="str">
        <f t="shared" ca="1" si="335"/>
        <v/>
      </c>
      <c r="W1477" s="165"/>
      <c r="X1477" s="155" t="str">
        <f ca="1">IF(C1477="","",IF(OR(D1477&lt;NgayBatDau,D1477&gt;NgayKetThuc),"Ngày tháng phải nằm trong kỳ báo cáo",IF(AND(F1477&lt;&gt;"",COUNTIF(D.3[Tên nhà cung cấp],F1477)=0),"Tên NCC chưa khai báo trong DSNCC",IF(AND(G1477&lt;&gt;"",COUNTIF(D.1[Tên sản phẩm],G1477)=0),"SP này chưa khai báo trong DSSP",""))))</f>
        <v/>
      </c>
      <c r="Y1477" s="23" t="str">
        <f t="shared" ref="Y1477:Y1503" ca="1" si="337">IF(D1477="","",IF(D1477&lt;B3LocTuNgay,0,IF(D1477&lt;=B3LocDenNgay,1,"")))</f>
        <v/>
      </c>
      <c r="Z1477" s="23" t="str">
        <f t="shared" ref="Z1477:Z1503" ca="1" si="338">IF(D1477="","",IF(D1477&lt;B4LocTuNgay,0,IF(D1477&lt;=B4LocDenNgay,1,"")))</f>
        <v/>
      </c>
      <c r="AA1477" s="23" t="str">
        <f t="shared" ref="AA1477:AA1503" ca="1" si="339">IF(D1477="","",IF(D1477&lt;B5LocTuNgay,0,IF(D1477&lt;=B5LocDenNgay,1,"")))</f>
        <v/>
      </c>
    </row>
    <row r="1478" spans="2:27" ht="27.75" customHeight="1" x14ac:dyDescent="0.2">
      <c r="B1478" s="7">
        <f t="shared" si="326"/>
        <v>1475</v>
      </c>
      <c r="C1478" s="7" t="str">
        <f t="shared" ca="1" si="336"/>
        <v/>
      </c>
      <c r="D1478" s="156" t="str">
        <f t="shared" ca="1" si="327"/>
        <v/>
      </c>
      <c r="E1478" s="157" t="str">
        <f t="shared" ca="1" si="328"/>
        <v/>
      </c>
      <c r="F1478" s="158" t="str">
        <f t="shared" ca="1" si="329"/>
        <v/>
      </c>
      <c r="G1478" s="159"/>
      <c r="H1478" s="159" t="str">
        <f>IF(G1478="","",INDEX(D.1[Quy cách],MATCH(G1478,D.1[Tên sản phẩm],0)))</f>
        <v/>
      </c>
      <c r="I1478" s="160" t="str">
        <f>IF(G1478="","",INDEX(D.1[ĐVT],MATCH(G1478,D.1[Tên sản phẩm],0)))</f>
        <v/>
      </c>
      <c r="J1478" s="162" t="str">
        <f>IF(G1478="","",INDEX(D.1[Đơn giá nhập
(Hàng tồn đầu kỳ)],MATCH(G1478,D.1[Tên sản phẩm],0)))</f>
        <v/>
      </c>
      <c r="K1478" s="162" t="str">
        <f t="shared" si="330"/>
        <v/>
      </c>
      <c r="L1478" s="159"/>
      <c r="M1478" s="163" t="str">
        <f t="shared" si="331"/>
        <v/>
      </c>
      <c r="N1478" s="164"/>
      <c r="O1478" s="162"/>
      <c r="P1478" s="163" t="str">
        <f t="shared" si="332"/>
        <v/>
      </c>
      <c r="Q1478" s="164" t="str">
        <f t="shared" ca="1" si="333"/>
        <v/>
      </c>
      <c r="R1478" s="163" t="str">
        <f t="shared" si="334"/>
        <v/>
      </c>
      <c r="S1478" s="163" t="str">
        <f ca="1">IF(AND(C1478&lt;&gt;"",C1478&lt;&gt;OFFSET(C1478,1,0)),SUMIFS(M.1[Giá có thuế],M.1[Số ĐK],C1478),"")</f>
        <v/>
      </c>
      <c r="T1478" s="159"/>
      <c r="U1478" s="161" t="str">
        <f>IF(T1478="","",'Thông Tin Chung'!$L$3)</f>
        <v/>
      </c>
      <c r="V1478" s="163" t="str">
        <f t="shared" ca="1" si="335"/>
        <v/>
      </c>
      <c r="W1478" s="165"/>
      <c r="X1478" s="155" t="str">
        <f ca="1">IF(C1478="","",IF(OR(D1478&lt;NgayBatDau,D1478&gt;NgayKetThuc),"Ngày tháng phải nằm trong kỳ báo cáo",IF(AND(F1478&lt;&gt;"",COUNTIF(D.3[Tên nhà cung cấp],F1478)=0),"Tên NCC chưa khai báo trong DSNCC",IF(AND(G1478&lt;&gt;"",COUNTIF(D.1[Tên sản phẩm],G1478)=0),"SP này chưa khai báo trong DSSP",""))))</f>
        <v/>
      </c>
      <c r="Y1478" s="23" t="str">
        <f t="shared" ca="1" si="337"/>
        <v/>
      </c>
      <c r="Z1478" s="23" t="str">
        <f t="shared" ca="1" si="338"/>
        <v/>
      </c>
      <c r="AA1478" s="23" t="str">
        <f t="shared" ca="1" si="339"/>
        <v/>
      </c>
    </row>
    <row r="1479" spans="2:27" ht="27.75" customHeight="1" x14ac:dyDescent="0.2">
      <c r="B1479" s="7">
        <f t="shared" si="326"/>
        <v>1476</v>
      </c>
      <c r="C1479" s="7" t="str">
        <f t="shared" ca="1" si="336"/>
        <v/>
      </c>
      <c r="D1479" s="156" t="str">
        <f t="shared" ca="1" si="327"/>
        <v/>
      </c>
      <c r="E1479" s="157" t="str">
        <f t="shared" ca="1" si="328"/>
        <v/>
      </c>
      <c r="F1479" s="158" t="str">
        <f t="shared" ca="1" si="329"/>
        <v/>
      </c>
      <c r="G1479" s="159"/>
      <c r="H1479" s="159" t="str">
        <f>IF(G1479="","",INDEX(D.1[Quy cách],MATCH(G1479,D.1[Tên sản phẩm],0)))</f>
        <v/>
      </c>
      <c r="I1479" s="160" t="str">
        <f>IF(G1479="","",INDEX(D.1[ĐVT],MATCH(G1479,D.1[Tên sản phẩm],0)))</f>
        <v/>
      </c>
      <c r="J1479" s="162" t="str">
        <f>IF(G1479="","",INDEX(D.1[Đơn giá nhập
(Hàng tồn đầu kỳ)],MATCH(G1479,D.1[Tên sản phẩm],0)))</f>
        <v/>
      </c>
      <c r="K1479" s="162" t="str">
        <f t="shared" si="330"/>
        <v/>
      </c>
      <c r="L1479" s="159"/>
      <c r="M1479" s="163" t="str">
        <f t="shared" si="331"/>
        <v/>
      </c>
      <c r="N1479" s="164"/>
      <c r="O1479" s="162"/>
      <c r="P1479" s="163" t="str">
        <f t="shared" si="332"/>
        <v/>
      </c>
      <c r="Q1479" s="164" t="str">
        <f t="shared" ca="1" si="333"/>
        <v/>
      </c>
      <c r="R1479" s="163" t="str">
        <f t="shared" si="334"/>
        <v/>
      </c>
      <c r="S1479" s="163" t="str">
        <f ca="1">IF(AND(C1479&lt;&gt;"",C1479&lt;&gt;OFFSET(C1479,1,0)),SUMIFS(M.1[Giá có thuế],M.1[Số ĐK],C1479),"")</f>
        <v/>
      </c>
      <c r="T1479" s="159"/>
      <c r="U1479" s="161" t="str">
        <f>IF(T1479="","",'Thông Tin Chung'!$L$3)</f>
        <v/>
      </c>
      <c r="V1479" s="163" t="str">
        <f t="shared" ca="1" si="335"/>
        <v/>
      </c>
      <c r="W1479" s="165"/>
      <c r="X1479" s="155" t="str">
        <f ca="1">IF(C1479="","",IF(OR(D1479&lt;NgayBatDau,D1479&gt;NgayKetThuc),"Ngày tháng phải nằm trong kỳ báo cáo",IF(AND(F1479&lt;&gt;"",COUNTIF(D.3[Tên nhà cung cấp],F1479)=0),"Tên NCC chưa khai báo trong DSNCC",IF(AND(G1479&lt;&gt;"",COUNTIF(D.1[Tên sản phẩm],G1479)=0),"SP này chưa khai báo trong DSSP",""))))</f>
        <v/>
      </c>
      <c r="Y1479" s="23" t="str">
        <f t="shared" ca="1" si="337"/>
        <v/>
      </c>
      <c r="Z1479" s="23" t="str">
        <f t="shared" ca="1" si="338"/>
        <v/>
      </c>
      <c r="AA1479" s="23" t="str">
        <f t="shared" ca="1" si="339"/>
        <v/>
      </c>
    </row>
    <row r="1480" spans="2:27" ht="27.75" customHeight="1" x14ac:dyDescent="0.2">
      <c r="B1480" s="7">
        <f t="shared" si="326"/>
        <v>1477</v>
      </c>
      <c r="C1480" s="7" t="str">
        <f t="shared" ca="1" si="336"/>
        <v/>
      </c>
      <c r="D1480" s="156" t="str">
        <f t="shared" ca="1" si="327"/>
        <v/>
      </c>
      <c r="E1480" s="157" t="str">
        <f t="shared" ca="1" si="328"/>
        <v/>
      </c>
      <c r="F1480" s="158" t="str">
        <f t="shared" ca="1" si="329"/>
        <v/>
      </c>
      <c r="G1480" s="159"/>
      <c r="H1480" s="159" t="str">
        <f>IF(G1480="","",INDEX(D.1[Quy cách],MATCH(G1480,D.1[Tên sản phẩm],0)))</f>
        <v/>
      </c>
      <c r="I1480" s="160" t="str">
        <f>IF(G1480="","",INDEX(D.1[ĐVT],MATCH(G1480,D.1[Tên sản phẩm],0)))</f>
        <v/>
      </c>
      <c r="J1480" s="162" t="str">
        <f>IF(G1480="","",INDEX(D.1[Đơn giá nhập
(Hàng tồn đầu kỳ)],MATCH(G1480,D.1[Tên sản phẩm],0)))</f>
        <v/>
      </c>
      <c r="K1480" s="162" t="str">
        <f t="shared" si="330"/>
        <v/>
      </c>
      <c r="L1480" s="159"/>
      <c r="M1480" s="163" t="str">
        <f t="shared" si="331"/>
        <v/>
      </c>
      <c r="N1480" s="164"/>
      <c r="O1480" s="162"/>
      <c r="P1480" s="163" t="str">
        <f t="shared" si="332"/>
        <v/>
      </c>
      <c r="Q1480" s="164" t="str">
        <f t="shared" ca="1" si="333"/>
        <v/>
      </c>
      <c r="R1480" s="163" t="str">
        <f t="shared" si="334"/>
        <v/>
      </c>
      <c r="S1480" s="163" t="str">
        <f ca="1">IF(AND(C1480&lt;&gt;"",C1480&lt;&gt;OFFSET(C1480,1,0)),SUMIFS(M.1[Giá có thuế],M.1[Số ĐK],C1480),"")</f>
        <v/>
      </c>
      <c r="T1480" s="159"/>
      <c r="U1480" s="161" t="str">
        <f>IF(T1480="","",'Thông Tin Chung'!$L$3)</f>
        <v/>
      </c>
      <c r="V1480" s="163" t="str">
        <f t="shared" ca="1" si="335"/>
        <v/>
      </c>
      <c r="W1480" s="165"/>
      <c r="X1480" s="155" t="str">
        <f ca="1">IF(C1480="","",IF(OR(D1480&lt;NgayBatDau,D1480&gt;NgayKetThuc),"Ngày tháng phải nằm trong kỳ báo cáo",IF(AND(F1480&lt;&gt;"",COUNTIF(D.3[Tên nhà cung cấp],F1480)=0),"Tên NCC chưa khai báo trong DSNCC",IF(AND(G1480&lt;&gt;"",COUNTIF(D.1[Tên sản phẩm],G1480)=0),"SP này chưa khai báo trong DSSP",""))))</f>
        <v/>
      </c>
      <c r="Y1480" s="23" t="str">
        <f t="shared" ca="1" si="337"/>
        <v/>
      </c>
      <c r="Z1480" s="23" t="str">
        <f t="shared" ca="1" si="338"/>
        <v/>
      </c>
      <c r="AA1480" s="23" t="str">
        <f t="shared" ca="1" si="339"/>
        <v/>
      </c>
    </row>
    <row r="1481" spans="2:27" ht="27.75" customHeight="1" x14ac:dyDescent="0.2">
      <c r="B1481" s="7">
        <f t="shared" si="326"/>
        <v>1478</v>
      </c>
      <c r="C1481" s="7" t="str">
        <f t="shared" ca="1" si="336"/>
        <v/>
      </c>
      <c r="D1481" s="156" t="str">
        <f t="shared" ca="1" si="327"/>
        <v/>
      </c>
      <c r="E1481" s="157" t="str">
        <f t="shared" ca="1" si="328"/>
        <v/>
      </c>
      <c r="F1481" s="158" t="str">
        <f t="shared" ca="1" si="329"/>
        <v/>
      </c>
      <c r="G1481" s="159"/>
      <c r="H1481" s="159" t="str">
        <f>IF(G1481="","",INDEX(D.1[Quy cách],MATCH(G1481,D.1[Tên sản phẩm],0)))</f>
        <v/>
      </c>
      <c r="I1481" s="160" t="str">
        <f>IF(G1481="","",INDEX(D.1[ĐVT],MATCH(G1481,D.1[Tên sản phẩm],0)))</f>
        <v/>
      </c>
      <c r="J1481" s="162" t="str">
        <f>IF(G1481="","",INDEX(D.1[Đơn giá nhập
(Hàng tồn đầu kỳ)],MATCH(G1481,D.1[Tên sản phẩm],0)))</f>
        <v/>
      </c>
      <c r="K1481" s="162" t="str">
        <f t="shared" si="330"/>
        <v/>
      </c>
      <c r="L1481" s="159"/>
      <c r="M1481" s="163" t="str">
        <f t="shared" si="331"/>
        <v/>
      </c>
      <c r="N1481" s="164"/>
      <c r="O1481" s="162"/>
      <c r="P1481" s="163" t="str">
        <f t="shared" si="332"/>
        <v/>
      </c>
      <c r="Q1481" s="164" t="str">
        <f t="shared" ca="1" si="333"/>
        <v/>
      </c>
      <c r="R1481" s="163" t="str">
        <f t="shared" si="334"/>
        <v/>
      </c>
      <c r="S1481" s="163" t="str">
        <f ca="1">IF(AND(C1481&lt;&gt;"",C1481&lt;&gt;OFFSET(C1481,1,0)),SUMIFS(M.1[Giá có thuế],M.1[Số ĐK],C1481),"")</f>
        <v/>
      </c>
      <c r="T1481" s="159"/>
      <c r="U1481" s="161" t="str">
        <f>IF(T1481="","",'Thông Tin Chung'!$L$3)</f>
        <v/>
      </c>
      <c r="V1481" s="163" t="str">
        <f t="shared" ca="1" si="335"/>
        <v/>
      </c>
      <c r="W1481" s="165"/>
      <c r="X1481" s="155" t="str">
        <f ca="1">IF(C1481="","",IF(OR(D1481&lt;NgayBatDau,D1481&gt;NgayKetThuc),"Ngày tháng phải nằm trong kỳ báo cáo",IF(AND(F1481&lt;&gt;"",COUNTIF(D.3[Tên nhà cung cấp],F1481)=0),"Tên NCC chưa khai báo trong DSNCC",IF(AND(G1481&lt;&gt;"",COUNTIF(D.1[Tên sản phẩm],G1481)=0),"SP này chưa khai báo trong DSSP",""))))</f>
        <v/>
      </c>
      <c r="Y1481" s="23" t="str">
        <f t="shared" ca="1" si="337"/>
        <v/>
      </c>
      <c r="Z1481" s="23" t="str">
        <f t="shared" ca="1" si="338"/>
        <v/>
      </c>
      <c r="AA1481" s="23" t="str">
        <f t="shared" ca="1" si="339"/>
        <v/>
      </c>
    </row>
    <row r="1482" spans="2:27" ht="27.75" customHeight="1" x14ac:dyDescent="0.2">
      <c r="B1482" s="7">
        <f t="shared" si="326"/>
        <v>1479</v>
      </c>
      <c r="C1482" s="7" t="str">
        <f t="shared" ca="1" si="336"/>
        <v/>
      </c>
      <c r="D1482" s="156" t="str">
        <f t="shared" ca="1" si="327"/>
        <v/>
      </c>
      <c r="E1482" s="157" t="str">
        <f t="shared" ca="1" si="328"/>
        <v/>
      </c>
      <c r="F1482" s="158" t="str">
        <f t="shared" ca="1" si="329"/>
        <v/>
      </c>
      <c r="G1482" s="159"/>
      <c r="H1482" s="159" t="str">
        <f>IF(G1482="","",INDEX(D.1[Quy cách],MATCH(G1482,D.1[Tên sản phẩm],0)))</f>
        <v/>
      </c>
      <c r="I1482" s="160" t="str">
        <f>IF(G1482="","",INDEX(D.1[ĐVT],MATCH(G1482,D.1[Tên sản phẩm],0)))</f>
        <v/>
      </c>
      <c r="J1482" s="162" t="str">
        <f>IF(G1482="","",INDEX(D.1[Đơn giá nhập
(Hàng tồn đầu kỳ)],MATCH(G1482,D.1[Tên sản phẩm],0)))</f>
        <v/>
      </c>
      <c r="K1482" s="162" t="str">
        <f t="shared" si="330"/>
        <v/>
      </c>
      <c r="L1482" s="159"/>
      <c r="M1482" s="163" t="str">
        <f t="shared" si="331"/>
        <v/>
      </c>
      <c r="N1482" s="164"/>
      <c r="O1482" s="162"/>
      <c r="P1482" s="163" t="str">
        <f t="shared" si="332"/>
        <v/>
      </c>
      <c r="Q1482" s="164" t="str">
        <f t="shared" ca="1" si="333"/>
        <v/>
      </c>
      <c r="R1482" s="163" t="str">
        <f t="shared" si="334"/>
        <v/>
      </c>
      <c r="S1482" s="163" t="str">
        <f ca="1">IF(AND(C1482&lt;&gt;"",C1482&lt;&gt;OFFSET(C1482,1,0)),SUMIFS(M.1[Giá có thuế],M.1[Số ĐK],C1482),"")</f>
        <v/>
      </c>
      <c r="T1482" s="159"/>
      <c r="U1482" s="161" t="str">
        <f>IF(T1482="","",'Thông Tin Chung'!$L$3)</f>
        <v/>
      </c>
      <c r="V1482" s="163" t="str">
        <f t="shared" ca="1" si="335"/>
        <v/>
      </c>
      <c r="W1482" s="165"/>
      <c r="X1482" s="155" t="str">
        <f ca="1">IF(C1482="","",IF(OR(D1482&lt;NgayBatDau,D1482&gt;NgayKetThuc),"Ngày tháng phải nằm trong kỳ báo cáo",IF(AND(F1482&lt;&gt;"",COUNTIF(D.3[Tên nhà cung cấp],F1482)=0),"Tên NCC chưa khai báo trong DSNCC",IF(AND(G1482&lt;&gt;"",COUNTIF(D.1[Tên sản phẩm],G1482)=0),"SP này chưa khai báo trong DSSP",""))))</f>
        <v/>
      </c>
      <c r="Y1482" s="23" t="str">
        <f t="shared" ca="1" si="337"/>
        <v/>
      </c>
      <c r="Z1482" s="23" t="str">
        <f t="shared" ca="1" si="338"/>
        <v/>
      </c>
      <c r="AA1482" s="23" t="str">
        <f t="shared" ca="1" si="339"/>
        <v/>
      </c>
    </row>
    <row r="1483" spans="2:27" ht="27.75" customHeight="1" x14ac:dyDescent="0.2">
      <c r="B1483" s="7">
        <f t="shared" si="326"/>
        <v>1480</v>
      </c>
      <c r="C1483" s="7" t="str">
        <f t="shared" ca="1" si="336"/>
        <v/>
      </c>
      <c r="D1483" s="156" t="str">
        <f t="shared" ca="1" si="327"/>
        <v/>
      </c>
      <c r="E1483" s="157" t="str">
        <f t="shared" ca="1" si="328"/>
        <v/>
      </c>
      <c r="F1483" s="158" t="str">
        <f t="shared" ca="1" si="329"/>
        <v/>
      </c>
      <c r="G1483" s="159"/>
      <c r="H1483" s="159" t="str">
        <f>IF(G1483="","",INDEX(D.1[Quy cách],MATCH(G1483,D.1[Tên sản phẩm],0)))</f>
        <v/>
      </c>
      <c r="I1483" s="160" t="str">
        <f>IF(G1483="","",INDEX(D.1[ĐVT],MATCH(G1483,D.1[Tên sản phẩm],0)))</f>
        <v/>
      </c>
      <c r="J1483" s="162" t="str">
        <f>IF(G1483="","",INDEX(D.1[Đơn giá nhập
(Hàng tồn đầu kỳ)],MATCH(G1483,D.1[Tên sản phẩm],0)))</f>
        <v/>
      </c>
      <c r="K1483" s="162" t="str">
        <f t="shared" si="330"/>
        <v/>
      </c>
      <c r="L1483" s="159"/>
      <c r="M1483" s="163" t="str">
        <f t="shared" si="331"/>
        <v/>
      </c>
      <c r="N1483" s="164"/>
      <c r="O1483" s="162"/>
      <c r="P1483" s="163" t="str">
        <f t="shared" si="332"/>
        <v/>
      </c>
      <c r="Q1483" s="164" t="str">
        <f t="shared" ca="1" si="333"/>
        <v/>
      </c>
      <c r="R1483" s="163" t="str">
        <f t="shared" si="334"/>
        <v/>
      </c>
      <c r="S1483" s="163" t="str">
        <f ca="1">IF(AND(C1483&lt;&gt;"",C1483&lt;&gt;OFFSET(C1483,1,0)),SUMIFS(M.1[Giá có thuế],M.1[Số ĐK],C1483),"")</f>
        <v/>
      </c>
      <c r="T1483" s="159"/>
      <c r="U1483" s="161" t="str">
        <f>IF(T1483="","",'Thông Tin Chung'!$L$3)</f>
        <v/>
      </c>
      <c r="V1483" s="163" t="str">
        <f t="shared" ca="1" si="335"/>
        <v/>
      </c>
      <c r="W1483" s="165"/>
      <c r="X1483" s="155" t="str">
        <f ca="1">IF(C1483="","",IF(OR(D1483&lt;NgayBatDau,D1483&gt;NgayKetThuc),"Ngày tháng phải nằm trong kỳ báo cáo",IF(AND(F1483&lt;&gt;"",COUNTIF(D.3[Tên nhà cung cấp],F1483)=0),"Tên NCC chưa khai báo trong DSNCC",IF(AND(G1483&lt;&gt;"",COUNTIF(D.1[Tên sản phẩm],G1483)=0),"SP này chưa khai báo trong DSSP",""))))</f>
        <v/>
      </c>
      <c r="Y1483" s="23" t="str">
        <f t="shared" ca="1" si="337"/>
        <v/>
      </c>
      <c r="Z1483" s="23" t="str">
        <f t="shared" ca="1" si="338"/>
        <v/>
      </c>
      <c r="AA1483" s="23" t="str">
        <f t="shared" ca="1" si="339"/>
        <v/>
      </c>
    </row>
    <row r="1484" spans="2:27" ht="27.75" customHeight="1" x14ac:dyDescent="0.2">
      <c r="B1484" s="7">
        <f t="shared" si="326"/>
        <v>1481</v>
      </c>
      <c r="C1484" s="7" t="str">
        <f t="shared" ca="1" si="336"/>
        <v/>
      </c>
      <c r="D1484" s="156" t="str">
        <f t="shared" ca="1" si="327"/>
        <v/>
      </c>
      <c r="E1484" s="157" t="str">
        <f t="shared" ca="1" si="328"/>
        <v/>
      </c>
      <c r="F1484" s="158" t="str">
        <f t="shared" ca="1" si="329"/>
        <v/>
      </c>
      <c r="G1484" s="159"/>
      <c r="H1484" s="159" t="str">
        <f>IF(G1484="","",INDEX(D.1[Quy cách],MATCH(G1484,D.1[Tên sản phẩm],0)))</f>
        <v/>
      </c>
      <c r="I1484" s="160" t="str">
        <f>IF(G1484="","",INDEX(D.1[ĐVT],MATCH(G1484,D.1[Tên sản phẩm],0)))</f>
        <v/>
      </c>
      <c r="J1484" s="162" t="str">
        <f>IF(G1484="","",INDEX(D.1[Đơn giá nhập
(Hàng tồn đầu kỳ)],MATCH(G1484,D.1[Tên sản phẩm],0)))</f>
        <v/>
      </c>
      <c r="K1484" s="162" t="str">
        <f t="shared" si="330"/>
        <v/>
      </c>
      <c r="L1484" s="159"/>
      <c r="M1484" s="163" t="str">
        <f t="shared" si="331"/>
        <v/>
      </c>
      <c r="N1484" s="164"/>
      <c r="O1484" s="162"/>
      <c r="P1484" s="163" t="str">
        <f t="shared" si="332"/>
        <v/>
      </c>
      <c r="Q1484" s="164" t="str">
        <f t="shared" ca="1" si="333"/>
        <v/>
      </c>
      <c r="R1484" s="163" t="str">
        <f t="shared" si="334"/>
        <v/>
      </c>
      <c r="S1484" s="163" t="str">
        <f ca="1">IF(AND(C1484&lt;&gt;"",C1484&lt;&gt;OFFSET(C1484,1,0)),SUMIFS(M.1[Giá có thuế],M.1[Số ĐK],C1484),"")</f>
        <v/>
      </c>
      <c r="T1484" s="159"/>
      <c r="U1484" s="161" t="str">
        <f>IF(T1484="","",'Thông Tin Chung'!$L$3)</f>
        <v/>
      </c>
      <c r="V1484" s="163" t="str">
        <f t="shared" ca="1" si="335"/>
        <v/>
      </c>
      <c r="W1484" s="165"/>
      <c r="X1484" s="155" t="str">
        <f ca="1">IF(C1484="","",IF(OR(D1484&lt;NgayBatDau,D1484&gt;NgayKetThuc),"Ngày tháng phải nằm trong kỳ báo cáo",IF(AND(F1484&lt;&gt;"",COUNTIF(D.3[Tên nhà cung cấp],F1484)=0),"Tên NCC chưa khai báo trong DSNCC",IF(AND(G1484&lt;&gt;"",COUNTIF(D.1[Tên sản phẩm],G1484)=0),"SP này chưa khai báo trong DSSP",""))))</f>
        <v/>
      </c>
      <c r="Y1484" s="23" t="str">
        <f t="shared" ca="1" si="337"/>
        <v/>
      </c>
      <c r="Z1484" s="23" t="str">
        <f t="shared" ca="1" si="338"/>
        <v/>
      </c>
      <c r="AA1484" s="23" t="str">
        <f t="shared" ca="1" si="339"/>
        <v/>
      </c>
    </row>
    <row r="1485" spans="2:27" ht="27.75" customHeight="1" x14ac:dyDescent="0.2">
      <c r="B1485" s="7">
        <f t="shared" si="326"/>
        <v>1482</v>
      </c>
      <c r="C1485" s="7" t="str">
        <f t="shared" ca="1" si="336"/>
        <v/>
      </c>
      <c r="D1485" s="156" t="str">
        <f t="shared" ca="1" si="327"/>
        <v/>
      </c>
      <c r="E1485" s="157" t="str">
        <f t="shared" ca="1" si="328"/>
        <v/>
      </c>
      <c r="F1485" s="158" t="str">
        <f t="shared" ca="1" si="329"/>
        <v/>
      </c>
      <c r="G1485" s="159"/>
      <c r="H1485" s="159" t="str">
        <f>IF(G1485="","",INDEX(D.1[Quy cách],MATCH(G1485,D.1[Tên sản phẩm],0)))</f>
        <v/>
      </c>
      <c r="I1485" s="160" t="str">
        <f>IF(G1485="","",INDEX(D.1[ĐVT],MATCH(G1485,D.1[Tên sản phẩm],0)))</f>
        <v/>
      </c>
      <c r="J1485" s="162" t="str">
        <f>IF(G1485="","",INDEX(D.1[Đơn giá nhập
(Hàng tồn đầu kỳ)],MATCH(G1485,D.1[Tên sản phẩm],0)))</f>
        <v/>
      </c>
      <c r="K1485" s="162" t="str">
        <f t="shared" si="330"/>
        <v/>
      </c>
      <c r="L1485" s="159"/>
      <c r="M1485" s="163" t="str">
        <f t="shared" si="331"/>
        <v/>
      </c>
      <c r="N1485" s="164"/>
      <c r="O1485" s="162"/>
      <c r="P1485" s="163" t="str">
        <f t="shared" si="332"/>
        <v/>
      </c>
      <c r="Q1485" s="164" t="str">
        <f t="shared" ca="1" si="333"/>
        <v/>
      </c>
      <c r="R1485" s="163" t="str">
        <f t="shared" si="334"/>
        <v/>
      </c>
      <c r="S1485" s="163" t="str">
        <f ca="1">IF(AND(C1485&lt;&gt;"",C1485&lt;&gt;OFFSET(C1485,1,0)),SUMIFS(M.1[Giá có thuế],M.1[Số ĐK],C1485),"")</f>
        <v/>
      </c>
      <c r="T1485" s="159"/>
      <c r="U1485" s="161" t="str">
        <f>IF(T1485="","",'Thông Tin Chung'!$L$3)</f>
        <v/>
      </c>
      <c r="V1485" s="163" t="str">
        <f t="shared" ca="1" si="335"/>
        <v/>
      </c>
      <c r="W1485" s="165"/>
      <c r="X1485" s="155" t="str">
        <f ca="1">IF(C1485="","",IF(OR(D1485&lt;NgayBatDau,D1485&gt;NgayKetThuc),"Ngày tháng phải nằm trong kỳ báo cáo",IF(AND(F1485&lt;&gt;"",COUNTIF(D.3[Tên nhà cung cấp],F1485)=0),"Tên NCC chưa khai báo trong DSNCC",IF(AND(G1485&lt;&gt;"",COUNTIF(D.1[Tên sản phẩm],G1485)=0),"SP này chưa khai báo trong DSSP",""))))</f>
        <v/>
      </c>
      <c r="Y1485" s="23" t="str">
        <f t="shared" ca="1" si="337"/>
        <v/>
      </c>
      <c r="Z1485" s="23" t="str">
        <f t="shared" ca="1" si="338"/>
        <v/>
      </c>
      <c r="AA1485" s="23" t="str">
        <f t="shared" ca="1" si="339"/>
        <v/>
      </c>
    </row>
    <row r="1486" spans="2:27" ht="27.75" customHeight="1" x14ac:dyDescent="0.2">
      <c r="B1486" s="7">
        <f t="shared" si="326"/>
        <v>1483</v>
      </c>
      <c r="C1486" s="7" t="str">
        <f t="shared" ca="1" si="336"/>
        <v/>
      </c>
      <c r="D1486" s="156" t="str">
        <f t="shared" ca="1" si="327"/>
        <v/>
      </c>
      <c r="E1486" s="157" t="str">
        <f t="shared" ca="1" si="328"/>
        <v/>
      </c>
      <c r="F1486" s="158" t="str">
        <f t="shared" ca="1" si="329"/>
        <v/>
      </c>
      <c r="G1486" s="159"/>
      <c r="H1486" s="159" t="str">
        <f>IF(G1486="","",INDEX(D.1[Quy cách],MATCH(G1486,D.1[Tên sản phẩm],0)))</f>
        <v/>
      </c>
      <c r="I1486" s="160" t="str">
        <f>IF(G1486="","",INDEX(D.1[ĐVT],MATCH(G1486,D.1[Tên sản phẩm],0)))</f>
        <v/>
      </c>
      <c r="J1486" s="162" t="str">
        <f>IF(G1486="","",INDEX(D.1[Đơn giá nhập
(Hàng tồn đầu kỳ)],MATCH(G1486,D.1[Tên sản phẩm],0)))</f>
        <v/>
      </c>
      <c r="K1486" s="162" t="str">
        <f t="shared" si="330"/>
        <v/>
      </c>
      <c r="L1486" s="159"/>
      <c r="M1486" s="163" t="str">
        <f t="shared" si="331"/>
        <v/>
      </c>
      <c r="N1486" s="164"/>
      <c r="O1486" s="162"/>
      <c r="P1486" s="163" t="str">
        <f t="shared" si="332"/>
        <v/>
      </c>
      <c r="Q1486" s="164" t="str">
        <f t="shared" ca="1" si="333"/>
        <v/>
      </c>
      <c r="R1486" s="163" t="str">
        <f t="shared" si="334"/>
        <v/>
      </c>
      <c r="S1486" s="163" t="str">
        <f ca="1">IF(AND(C1486&lt;&gt;"",C1486&lt;&gt;OFFSET(C1486,1,0)),SUMIFS(M.1[Giá có thuế],M.1[Số ĐK],C1486),"")</f>
        <v/>
      </c>
      <c r="T1486" s="159"/>
      <c r="U1486" s="161" t="str">
        <f>IF(T1486="","",'Thông Tin Chung'!$L$3)</f>
        <v/>
      </c>
      <c r="V1486" s="163" t="str">
        <f t="shared" ca="1" si="335"/>
        <v/>
      </c>
      <c r="W1486" s="165"/>
      <c r="X1486" s="155" t="str">
        <f ca="1">IF(C1486="","",IF(OR(D1486&lt;NgayBatDau,D1486&gt;NgayKetThuc),"Ngày tháng phải nằm trong kỳ báo cáo",IF(AND(F1486&lt;&gt;"",COUNTIF(D.3[Tên nhà cung cấp],F1486)=0),"Tên NCC chưa khai báo trong DSNCC",IF(AND(G1486&lt;&gt;"",COUNTIF(D.1[Tên sản phẩm],G1486)=0),"SP này chưa khai báo trong DSSP",""))))</f>
        <v/>
      </c>
      <c r="Y1486" s="23" t="str">
        <f t="shared" ca="1" si="337"/>
        <v/>
      </c>
      <c r="Z1486" s="23" t="str">
        <f t="shared" ca="1" si="338"/>
        <v/>
      </c>
      <c r="AA1486" s="23" t="str">
        <f t="shared" ca="1" si="339"/>
        <v/>
      </c>
    </row>
    <row r="1487" spans="2:27" ht="27.75" customHeight="1" x14ac:dyDescent="0.2">
      <c r="B1487" s="7">
        <f t="shared" si="326"/>
        <v>1484</v>
      </c>
      <c r="C1487" s="7" t="str">
        <f t="shared" ca="1" si="336"/>
        <v/>
      </c>
      <c r="D1487" s="156" t="str">
        <f t="shared" ca="1" si="327"/>
        <v/>
      </c>
      <c r="E1487" s="157" t="str">
        <f t="shared" ca="1" si="328"/>
        <v/>
      </c>
      <c r="F1487" s="158" t="str">
        <f t="shared" ca="1" si="329"/>
        <v/>
      </c>
      <c r="G1487" s="159"/>
      <c r="H1487" s="159" t="str">
        <f>IF(G1487="","",INDEX(D.1[Quy cách],MATCH(G1487,D.1[Tên sản phẩm],0)))</f>
        <v/>
      </c>
      <c r="I1487" s="160" t="str">
        <f>IF(G1487="","",INDEX(D.1[ĐVT],MATCH(G1487,D.1[Tên sản phẩm],0)))</f>
        <v/>
      </c>
      <c r="J1487" s="162" t="str">
        <f>IF(G1487="","",INDEX(D.1[Đơn giá nhập
(Hàng tồn đầu kỳ)],MATCH(G1487,D.1[Tên sản phẩm],0)))</f>
        <v/>
      </c>
      <c r="K1487" s="162" t="str">
        <f t="shared" si="330"/>
        <v/>
      </c>
      <c r="L1487" s="159"/>
      <c r="M1487" s="163" t="str">
        <f t="shared" si="331"/>
        <v/>
      </c>
      <c r="N1487" s="164"/>
      <c r="O1487" s="162"/>
      <c r="P1487" s="163" t="str">
        <f t="shared" si="332"/>
        <v/>
      </c>
      <c r="Q1487" s="164" t="str">
        <f t="shared" ca="1" si="333"/>
        <v/>
      </c>
      <c r="R1487" s="163" t="str">
        <f t="shared" si="334"/>
        <v/>
      </c>
      <c r="S1487" s="163" t="str">
        <f ca="1">IF(AND(C1487&lt;&gt;"",C1487&lt;&gt;OFFSET(C1487,1,0)),SUMIFS(M.1[Giá có thuế],M.1[Số ĐK],C1487),"")</f>
        <v/>
      </c>
      <c r="T1487" s="159"/>
      <c r="U1487" s="161" t="str">
        <f>IF(T1487="","",'Thông Tin Chung'!$L$3)</f>
        <v/>
      </c>
      <c r="V1487" s="163" t="str">
        <f t="shared" ca="1" si="335"/>
        <v/>
      </c>
      <c r="W1487" s="165"/>
      <c r="X1487" s="155" t="str">
        <f ca="1">IF(C1487="","",IF(OR(D1487&lt;NgayBatDau,D1487&gt;NgayKetThuc),"Ngày tháng phải nằm trong kỳ báo cáo",IF(AND(F1487&lt;&gt;"",COUNTIF(D.3[Tên nhà cung cấp],F1487)=0),"Tên NCC chưa khai báo trong DSNCC",IF(AND(G1487&lt;&gt;"",COUNTIF(D.1[Tên sản phẩm],G1487)=0),"SP này chưa khai báo trong DSSP",""))))</f>
        <v/>
      </c>
      <c r="Y1487" s="23" t="str">
        <f t="shared" ca="1" si="337"/>
        <v/>
      </c>
      <c r="Z1487" s="23" t="str">
        <f t="shared" ca="1" si="338"/>
        <v/>
      </c>
      <c r="AA1487" s="23" t="str">
        <f t="shared" ca="1" si="339"/>
        <v/>
      </c>
    </row>
    <row r="1488" spans="2:27" ht="27.75" customHeight="1" x14ac:dyDescent="0.2">
      <c r="B1488" s="7">
        <f t="shared" si="326"/>
        <v>1485</v>
      </c>
      <c r="C1488" s="7" t="str">
        <f t="shared" ca="1" si="336"/>
        <v/>
      </c>
      <c r="D1488" s="156" t="str">
        <f t="shared" ca="1" si="327"/>
        <v/>
      </c>
      <c r="E1488" s="157" t="str">
        <f t="shared" ca="1" si="328"/>
        <v/>
      </c>
      <c r="F1488" s="158" t="str">
        <f t="shared" ca="1" si="329"/>
        <v/>
      </c>
      <c r="G1488" s="159"/>
      <c r="H1488" s="159" t="str">
        <f>IF(G1488="","",INDEX(D.1[Quy cách],MATCH(G1488,D.1[Tên sản phẩm],0)))</f>
        <v/>
      </c>
      <c r="I1488" s="160" t="str">
        <f>IF(G1488="","",INDEX(D.1[ĐVT],MATCH(G1488,D.1[Tên sản phẩm],0)))</f>
        <v/>
      </c>
      <c r="J1488" s="162" t="str">
        <f>IF(G1488="","",INDEX(D.1[Đơn giá nhập
(Hàng tồn đầu kỳ)],MATCH(G1488,D.1[Tên sản phẩm],0)))</f>
        <v/>
      </c>
      <c r="K1488" s="162" t="str">
        <f t="shared" si="330"/>
        <v/>
      </c>
      <c r="L1488" s="159"/>
      <c r="M1488" s="163" t="str">
        <f t="shared" si="331"/>
        <v/>
      </c>
      <c r="N1488" s="164"/>
      <c r="O1488" s="162"/>
      <c r="P1488" s="163" t="str">
        <f t="shared" si="332"/>
        <v/>
      </c>
      <c r="Q1488" s="164" t="str">
        <f t="shared" ca="1" si="333"/>
        <v/>
      </c>
      <c r="R1488" s="163" t="str">
        <f t="shared" si="334"/>
        <v/>
      </c>
      <c r="S1488" s="163" t="str">
        <f ca="1">IF(AND(C1488&lt;&gt;"",C1488&lt;&gt;OFFSET(C1488,1,0)),SUMIFS(M.1[Giá có thuế],M.1[Số ĐK],C1488),"")</f>
        <v/>
      </c>
      <c r="T1488" s="159"/>
      <c r="U1488" s="161" t="str">
        <f>IF(T1488="","",'Thông Tin Chung'!$L$3)</f>
        <v/>
      </c>
      <c r="V1488" s="163" t="str">
        <f t="shared" ca="1" si="335"/>
        <v/>
      </c>
      <c r="W1488" s="165"/>
      <c r="X1488" s="155" t="str">
        <f ca="1">IF(C1488="","",IF(OR(D1488&lt;NgayBatDau,D1488&gt;NgayKetThuc),"Ngày tháng phải nằm trong kỳ báo cáo",IF(AND(F1488&lt;&gt;"",COUNTIF(D.3[Tên nhà cung cấp],F1488)=0),"Tên NCC chưa khai báo trong DSNCC",IF(AND(G1488&lt;&gt;"",COUNTIF(D.1[Tên sản phẩm],G1488)=0),"SP này chưa khai báo trong DSSP",""))))</f>
        <v/>
      </c>
      <c r="Y1488" s="23" t="str">
        <f t="shared" ca="1" si="337"/>
        <v/>
      </c>
      <c r="Z1488" s="23" t="str">
        <f t="shared" ca="1" si="338"/>
        <v/>
      </c>
      <c r="AA1488" s="23" t="str">
        <f t="shared" ca="1" si="339"/>
        <v/>
      </c>
    </row>
    <row r="1489" spans="2:27" ht="27.75" customHeight="1" x14ac:dyDescent="0.2">
      <c r="B1489" s="7">
        <f t="shared" si="326"/>
        <v>1486</v>
      </c>
      <c r="C1489" s="7" t="str">
        <f t="shared" ca="1" si="336"/>
        <v/>
      </c>
      <c r="D1489" s="156" t="str">
        <f t="shared" ca="1" si="327"/>
        <v/>
      </c>
      <c r="E1489" s="157" t="str">
        <f t="shared" ca="1" si="328"/>
        <v/>
      </c>
      <c r="F1489" s="158" t="str">
        <f t="shared" ca="1" si="329"/>
        <v/>
      </c>
      <c r="G1489" s="159"/>
      <c r="H1489" s="159" t="str">
        <f>IF(G1489="","",INDEX(D.1[Quy cách],MATCH(G1489,D.1[Tên sản phẩm],0)))</f>
        <v/>
      </c>
      <c r="I1489" s="160" t="str">
        <f>IF(G1489="","",INDEX(D.1[ĐVT],MATCH(G1489,D.1[Tên sản phẩm],0)))</f>
        <v/>
      </c>
      <c r="J1489" s="162" t="str">
        <f>IF(G1489="","",INDEX(D.1[Đơn giá nhập
(Hàng tồn đầu kỳ)],MATCH(G1489,D.1[Tên sản phẩm],0)))</f>
        <v/>
      </c>
      <c r="K1489" s="162" t="str">
        <f t="shared" si="330"/>
        <v/>
      </c>
      <c r="L1489" s="159"/>
      <c r="M1489" s="163" t="str">
        <f t="shared" si="331"/>
        <v/>
      </c>
      <c r="N1489" s="164"/>
      <c r="O1489" s="162"/>
      <c r="P1489" s="163" t="str">
        <f t="shared" si="332"/>
        <v/>
      </c>
      <c r="Q1489" s="164" t="str">
        <f t="shared" ca="1" si="333"/>
        <v/>
      </c>
      <c r="R1489" s="163" t="str">
        <f t="shared" si="334"/>
        <v/>
      </c>
      <c r="S1489" s="163" t="str">
        <f ca="1">IF(AND(C1489&lt;&gt;"",C1489&lt;&gt;OFFSET(C1489,1,0)),SUMIFS(M.1[Giá có thuế],M.1[Số ĐK],C1489),"")</f>
        <v/>
      </c>
      <c r="T1489" s="159"/>
      <c r="U1489" s="161" t="str">
        <f>IF(T1489="","",'Thông Tin Chung'!$L$3)</f>
        <v/>
      </c>
      <c r="V1489" s="163" t="str">
        <f t="shared" ca="1" si="335"/>
        <v/>
      </c>
      <c r="W1489" s="165"/>
      <c r="X1489" s="155" t="str">
        <f ca="1">IF(C1489="","",IF(OR(D1489&lt;NgayBatDau,D1489&gt;NgayKetThuc),"Ngày tháng phải nằm trong kỳ báo cáo",IF(AND(F1489&lt;&gt;"",COUNTIF(D.3[Tên nhà cung cấp],F1489)=0),"Tên NCC chưa khai báo trong DSNCC",IF(AND(G1489&lt;&gt;"",COUNTIF(D.1[Tên sản phẩm],G1489)=0),"SP này chưa khai báo trong DSSP",""))))</f>
        <v/>
      </c>
      <c r="Y1489" s="23" t="str">
        <f t="shared" ca="1" si="337"/>
        <v/>
      </c>
      <c r="Z1489" s="23" t="str">
        <f t="shared" ca="1" si="338"/>
        <v/>
      </c>
      <c r="AA1489" s="23" t="str">
        <f t="shared" ca="1" si="339"/>
        <v/>
      </c>
    </row>
    <row r="1490" spans="2:27" ht="27.75" customHeight="1" x14ac:dyDescent="0.2">
      <c r="B1490" s="7">
        <f t="shared" si="326"/>
        <v>1487</v>
      </c>
      <c r="C1490" s="7" t="str">
        <f t="shared" ca="1" si="336"/>
        <v/>
      </c>
      <c r="D1490" s="156" t="str">
        <f t="shared" ca="1" si="327"/>
        <v/>
      </c>
      <c r="E1490" s="157" t="str">
        <f t="shared" ca="1" si="328"/>
        <v/>
      </c>
      <c r="F1490" s="158" t="str">
        <f t="shared" ca="1" si="329"/>
        <v/>
      </c>
      <c r="G1490" s="159"/>
      <c r="H1490" s="159" t="str">
        <f>IF(G1490="","",INDEX(D.1[Quy cách],MATCH(G1490,D.1[Tên sản phẩm],0)))</f>
        <v/>
      </c>
      <c r="I1490" s="160" t="str">
        <f>IF(G1490="","",INDEX(D.1[ĐVT],MATCH(G1490,D.1[Tên sản phẩm],0)))</f>
        <v/>
      </c>
      <c r="J1490" s="162" t="str">
        <f>IF(G1490="","",INDEX(D.1[Đơn giá nhập
(Hàng tồn đầu kỳ)],MATCH(G1490,D.1[Tên sản phẩm],0)))</f>
        <v/>
      </c>
      <c r="K1490" s="162" t="str">
        <f t="shared" si="330"/>
        <v/>
      </c>
      <c r="L1490" s="159"/>
      <c r="M1490" s="163" t="str">
        <f t="shared" si="331"/>
        <v/>
      </c>
      <c r="N1490" s="164"/>
      <c r="O1490" s="162"/>
      <c r="P1490" s="163" t="str">
        <f t="shared" si="332"/>
        <v/>
      </c>
      <c r="Q1490" s="164" t="str">
        <f t="shared" ca="1" si="333"/>
        <v/>
      </c>
      <c r="R1490" s="163" t="str">
        <f t="shared" si="334"/>
        <v/>
      </c>
      <c r="S1490" s="163" t="str">
        <f ca="1">IF(AND(C1490&lt;&gt;"",C1490&lt;&gt;OFFSET(C1490,1,0)),SUMIFS(M.1[Giá có thuế],M.1[Số ĐK],C1490),"")</f>
        <v/>
      </c>
      <c r="T1490" s="159"/>
      <c r="U1490" s="161" t="str">
        <f>IF(T1490="","",'Thông Tin Chung'!$L$3)</f>
        <v/>
      </c>
      <c r="V1490" s="163" t="str">
        <f t="shared" ca="1" si="335"/>
        <v/>
      </c>
      <c r="W1490" s="165"/>
      <c r="X1490" s="155" t="str">
        <f ca="1">IF(C1490="","",IF(OR(D1490&lt;NgayBatDau,D1490&gt;NgayKetThuc),"Ngày tháng phải nằm trong kỳ báo cáo",IF(AND(F1490&lt;&gt;"",COUNTIF(D.3[Tên nhà cung cấp],F1490)=0),"Tên NCC chưa khai báo trong DSNCC",IF(AND(G1490&lt;&gt;"",COUNTIF(D.1[Tên sản phẩm],G1490)=0),"SP này chưa khai báo trong DSSP",""))))</f>
        <v/>
      </c>
      <c r="Y1490" s="23" t="str">
        <f t="shared" ca="1" si="337"/>
        <v/>
      </c>
      <c r="Z1490" s="23" t="str">
        <f t="shared" ca="1" si="338"/>
        <v/>
      </c>
      <c r="AA1490" s="23" t="str">
        <f t="shared" ca="1" si="339"/>
        <v/>
      </c>
    </row>
    <row r="1491" spans="2:27" ht="27.75" customHeight="1" x14ac:dyDescent="0.2">
      <c r="B1491" s="7">
        <f t="shared" si="326"/>
        <v>1488</v>
      </c>
      <c r="C1491" s="7" t="str">
        <f t="shared" ca="1" si="336"/>
        <v/>
      </c>
      <c r="D1491" s="156" t="str">
        <f t="shared" ca="1" si="327"/>
        <v/>
      </c>
      <c r="E1491" s="157" t="str">
        <f t="shared" ca="1" si="328"/>
        <v/>
      </c>
      <c r="F1491" s="158" t="str">
        <f t="shared" ca="1" si="329"/>
        <v/>
      </c>
      <c r="G1491" s="159"/>
      <c r="H1491" s="159" t="str">
        <f>IF(G1491="","",INDEX(D.1[Quy cách],MATCH(G1491,D.1[Tên sản phẩm],0)))</f>
        <v/>
      </c>
      <c r="I1491" s="160" t="str">
        <f>IF(G1491="","",INDEX(D.1[ĐVT],MATCH(G1491,D.1[Tên sản phẩm],0)))</f>
        <v/>
      </c>
      <c r="J1491" s="162" t="str">
        <f>IF(G1491="","",INDEX(D.1[Đơn giá nhập
(Hàng tồn đầu kỳ)],MATCH(G1491,D.1[Tên sản phẩm],0)))</f>
        <v/>
      </c>
      <c r="K1491" s="162" t="str">
        <f t="shared" si="330"/>
        <v/>
      </c>
      <c r="L1491" s="159"/>
      <c r="M1491" s="163" t="str">
        <f t="shared" si="331"/>
        <v/>
      </c>
      <c r="N1491" s="164"/>
      <c r="O1491" s="162"/>
      <c r="P1491" s="163" t="str">
        <f t="shared" si="332"/>
        <v/>
      </c>
      <c r="Q1491" s="164" t="str">
        <f t="shared" ca="1" si="333"/>
        <v/>
      </c>
      <c r="R1491" s="163" t="str">
        <f t="shared" si="334"/>
        <v/>
      </c>
      <c r="S1491" s="163" t="str">
        <f ca="1">IF(AND(C1491&lt;&gt;"",C1491&lt;&gt;OFFSET(C1491,1,0)),SUMIFS(M.1[Giá có thuế],M.1[Số ĐK],C1491),"")</f>
        <v/>
      </c>
      <c r="T1491" s="159"/>
      <c r="U1491" s="161" t="str">
        <f>IF(T1491="","",'Thông Tin Chung'!$L$3)</f>
        <v/>
      </c>
      <c r="V1491" s="163" t="str">
        <f t="shared" ca="1" si="335"/>
        <v/>
      </c>
      <c r="W1491" s="165"/>
      <c r="X1491" s="155" t="str">
        <f ca="1">IF(C1491="","",IF(OR(D1491&lt;NgayBatDau,D1491&gt;NgayKetThuc),"Ngày tháng phải nằm trong kỳ báo cáo",IF(AND(F1491&lt;&gt;"",COUNTIF(D.3[Tên nhà cung cấp],F1491)=0),"Tên NCC chưa khai báo trong DSNCC",IF(AND(G1491&lt;&gt;"",COUNTIF(D.1[Tên sản phẩm],G1491)=0),"SP này chưa khai báo trong DSSP",""))))</f>
        <v/>
      </c>
      <c r="Y1491" s="23" t="str">
        <f t="shared" ca="1" si="337"/>
        <v/>
      </c>
      <c r="Z1491" s="23" t="str">
        <f t="shared" ca="1" si="338"/>
        <v/>
      </c>
      <c r="AA1491" s="23" t="str">
        <f t="shared" ca="1" si="339"/>
        <v/>
      </c>
    </row>
    <row r="1492" spans="2:27" ht="27.75" customHeight="1" x14ac:dyDescent="0.2">
      <c r="B1492" s="7">
        <f t="shared" si="326"/>
        <v>1489</v>
      </c>
      <c r="C1492" s="7" t="str">
        <f t="shared" ca="1" si="336"/>
        <v/>
      </c>
      <c r="D1492" s="156" t="str">
        <f t="shared" ca="1" si="327"/>
        <v/>
      </c>
      <c r="E1492" s="157" t="str">
        <f t="shared" ca="1" si="328"/>
        <v/>
      </c>
      <c r="F1492" s="158" t="str">
        <f t="shared" ca="1" si="329"/>
        <v/>
      </c>
      <c r="G1492" s="159"/>
      <c r="H1492" s="159" t="str">
        <f>IF(G1492="","",INDEX(D.1[Quy cách],MATCH(G1492,D.1[Tên sản phẩm],0)))</f>
        <v/>
      </c>
      <c r="I1492" s="160" t="str">
        <f>IF(G1492="","",INDEX(D.1[ĐVT],MATCH(G1492,D.1[Tên sản phẩm],0)))</f>
        <v/>
      </c>
      <c r="J1492" s="162" t="str">
        <f>IF(G1492="","",INDEX(D.1[Đơn giá nhập
(Hàng tồn đầu kỳ)],MATCH(G1492,D.1[Tên sản phẩm],0)))</f>
        <v/>
      </c>
      <c r="K1492" s="162" t="str">
        <f t="shared" si="330"/>
        <v/>
      </c>
      <c r="L1492" s="159"/>
      <c r="M1492" s="163" t="str">
        <f t="shared" si="331"/>
        <v/>
      </c>
      <c r="N1492" s="164"/>
      <c r="O1492" s="162"/>
      <c r="P1492" s="163" t="str">
        <f t="shared" si="332"/>
        <v/>
      </c>
      <c r="Q1492" s="164" t="str">
        <f t="shared" ca="1" si="333"/>
        <v/>
      </c>
      <c r="R1492" s="163" t="str">
        <f t="shared" si="334"/>
        <v/>
      </c>
      <c r="S1492" s="163" t="str">
        <f ca="1">IF(AND(C1492&lt;&gt;"",C1492&lt;&gt;OFFSET(C1492,1,0)),SUMIFS(M.1[Giá có thuế],M.1[Số ĐK],C1492),"")</f>
        <v/>
      </c>
      <c r="T1492" s="159"/>
      <c r="U1492" s="161" t="str">
        <f>IF(T1492="","",'Thông Tin Chung'!$L$3)</f>
        <v/>
      </c>
      <c r="V1492" s="163" t="str">
        <f t="shared" ca="1" si="335"/>
        <v/>
      </c>
      <c r="W1492" s="165"/>
      <c r="X1492" s="155" t="str">
        <f ca="1">IF(C1492="","",IF(OR(D1492&lt;NgayBatDau,D1492&gt;NgayKetThuc),"Ngày tháng phải nằm trong kỳ báo cáo",IF(AND(F1492&lt;&gt;"",COUNTIF(D.3[Tên nhà cung cấp],F1492)=0),"Tên NCC chưa khai báo trong DSNCC",IF(AND(G1492&lt;&gt;"",COUNTIF(D.1[Tên sản phẩm],G1492)=0),"SP này chưa khai báo trong DSSP",""))))</f>
        <v/>
      </c>
      <c r="Y1492" s="23" t="str">
        <f t="shared" ca="1" si="337"/>
        <v/>
      </c>
      <c r="Z1492" s="23" t="str">
        <f t="shared" ca="1" si="338"/>
        <v/>
      </c>
      <c r="AA1492" s="23" t="str">
        <f t="shared" ca="1" si="339"/>
        <v/>
      </c>
    </row>
    <row r="1493" spans="2:27" ht="27.75" customHeight="1" x14ac:dyDescent="0.2">
      <c r="B1493" s="7">
        <f t="shared" si="326"/>
        <v>1490</v>
      </c>
      <c r="C1493" s="7" t="str">
        <f t="shared" ca="1" si="336"/>
        <v/>
      </c>
      <c r="D1493" s="156" t="str">
        <f t="shared" ca="1" si="327"/>
        <v/>
      </c>
      <c r="E1493" s="157" t="str">
        <f t="shared" ca="1" si="328"/>
        <v/>
      </c>
      <c r="F1493" s="158" t="str">
        <f t="shared" ca="1" si="329"/>
        <v/>
      </c>
      <c r="G1493" s="159"/>
      <c r="H1493" s="159" t="str">
        <f>IF(G1493="","",INDEX(D.1[Quy cách],MATCH(G1493,D.1[Tên sản phẩm],0)))</f>
        <v/>
      </c>
      <c r="I1493" s="160" t="str">
        <f>IF(G1493="","",INDEX(D.1[ĐVT],MATCH(G1493,D.1[Tên sản phẩm],0)))</f>
        <v/>
      </c>
      <c r="J1493" s="162" t="str">
        <f>IF(G1493="","",INDEX(D.1[Đơn giá nhập
(Hàng tồn đầu kỳ)],MATCH(G1493,D.1[Tên sản phẩm],0)))</f>
        <v/>
      </c>
      <c r="K1493" s="162" t="str">
        <f t="shared" si="330"/>
        <v/>
      </c>
      <c r="L1493" s="159"/>
      <c r="M1493" s="163" t="str">
        <f t="shared" si="331"/>
        <v/>
      </c>
      <c r="N1493" s="164"/>
      <c r="O1493" s="162"/>
      <c r="P1493" s="163" t="str">
        <f t="shared" si="332"/>
        <v/>
      </c>
      <c r="Q1493" s="164" t="str">
        <f t="shared" ca="1" si="333"/>
        <v/>
      </c>
      <c r="R1493" s="163" t="str">
        <f t="shared" si="334"/>
        <v/>
      </c>
      <c r="S1493" s="163" t="str">
        <f ca="1">IF(AND(C1493&lt;&gt;"",C1493&lt;&gt;OFFSET(C1493,1,0)),SUMIFS(M.1[Giá có thuế],M.1[Số ĐK],C1493),"")</f>
        <v/>
      </c>
      <c r="T1493" s="159"/>
      <c r="U1493" s="161" t="str">
        <f>IF(T1493="","",'Thông Tin Chung'!$L$3)</f>
        <v/>
      </c>
      <c r="V1493" s="163" t="str">
        <f t="shared" ca="1" si="335"/>
        <v/>
      </c>
      <c r="W1493" s="165"/>
      <c r="X1493" s="155" t="str">
        <f ca="1">IF(C1493="","",IF(OR(D1493&lt;NgayBatDau,D1493&gt;NgayKetThuc),"Ngày tháng phải nằm trong kỳ báo cáo",IF(AND(F1493&lt;&gt;"",COUNTIF(D.3[Tên nhà cung cấp],F1493)=0),"Tên NCC chưa khai báo trong DSNCC",IF(AND(G1493&lt;&gt;"",COUNTIF(D.1[Tên sản phẩm],G1493)=0),"SP này chưa khai báo trong DSSP",""))))</f>
        <v/>
      </c>
      <c r="Y1493" s="23" t="str">
        <f t="shared" ca="1" si="337"/>
        <v/>
      </c>
      <c r="Z1493" s="23" t="str">
        <f t="shared" ca="1" si="338"/>
        <v/>
      </c>
      <c r="AA1493" s="23" t="str">
        <f t="shared" ca="1" si="339"/>
        <v/>
      </c>
    </row>
    <row r="1494" spans="2:27" ht="27.75" customHeight="1" x14ac:dyDescent="0.2">
      <c r="B1494" s="7">
        <f t="shared" si="326"/>
        <v>1491</v>
      </c>
      <c r="C1494" s="7" t="str">
        <f t="shared" ca="1" si="336"/>
        <v/>
      </c>
      <c r="D1494" s="156" t="str">
        <f t="shared" ca="1" si="327"/>
        <v/>
      </c>
      <c r="E1494" s="157" t="str">
        <f t="shared" ca="1" si="328"/>
        <v/>
      </c>
      <c r="F1494" s="158" t="str">
        <f t="shared" ca="1" si="329"/>
        <v/>
      </c>
      <c r="G1494" s="159"/>
      <c r="H1494" s="159" t="str">
        <f>IF(G1494="","",INDEX(D.1[Quy cách],MATCH(G1494,D.1[Tên sản phẩm],0)))</f>
        <v/>
      </c>
      <c r="I1494" s="160" t="str">
        <f>IF(G1494="","",INDEX(D.1[ĐVT],MATCH(G1494,D.1[Tên sản phẩm],0)))</f>
        <v/>
      </c>
      <c r="J1494" s="162" t="str">
        <f>IF(G1494="","",INDEX(D.1[Đơn giá nhập
(Hàng tồn đầu kỳ)],MATCH(G1494,D.1[Tên sản phẩm],0)))</f>
        <v/>
      </c>
      <c r="K1494" s="162" t="str">
        <f t="shared" si="330"/>
        <v/>
      </c>
      <c r="L1494" s="159"/>
      <c r="M1494" s="163" t="str">
        <f t="shared" si="331"/>
        <v/>
      </c>
      <c r="N1494" s="164"/>
      <c r="O1494" s="162"/>
      <c r="P1494" s="163" t="str">
        <f t="shared" si="332"/>
        <v/>
      </c>
      <c r="Q1494" s="164" t="str">
        <f t="shared" ca="1" si="333"/>
        <v/>
      </c>
      <c r="R1494" s="163" t="str">
        <f t="shared" si="334"/>
        <v/>
      </c>
      <c r="S1494" s="163" t="str">
        <f ca="1">IF(AND(C1494&lt;&gt;"",C1494&lt;&gt;OFFSET(C1494,1,0)),SUMIFS(M.1[Giá có thuế],M.1[Số ĐK],C1494),"")</f>
        <v/>
      </c>
      <c r="T1494" s="159"/>
      <c r="U1494" s="161" t="str">
        <f>IF(T1494="","",'Thông Tin Chung'!$L$3)</f>
        <v/>
      </c>
      <c r="V1494" s="163" t="str">
        <f t="shared" ca="1" si="335"/>
        <v/>
      </c>
      <c r="W1494" s="165"/>
      <c r="X1494" s="155" t="str">
        <f ca="1">IF(C1494="","",IF(OR(D1494&lt;NgayBatDau,D1494&gt;NgayKetThuc),"Ngày tháng phải nằm trong kỳ báo cáo",IF(AND(F1494&lt;&gt;"",COUNTIF(D.3[Tên nhà cung cấp],F1494)=0),"Tên NCC chưa khai báo trong DSNCC",IF(AND(G1494&lt;&gt;"",COUNTIF(D.1[Tên sản phẩm],G1494)=0),"SP này chưa khai báo trong DSSP",""))))</f>
        <v/>
      </c>
      <c r="Y1494" s="23" t="str">
        <f t="shared" ca="1" si="337"/>
        <v/>
      </c>
      <c r="Z1494" s="23" t="str">
        <f t="shared" ca="1" si="338"/>
        <v/>
      </c>
      <c r="AA1494" s="23" t="str">
        <f t="shared" ca="1" si="339"/>
        <v/>
      </c>
    </row>
    <row r="1495" spans="2:27" ht="27.75" customHeight="1" x14ac:dyDescent="0.2">
      <c r="B1495" s="7">
        <f t="shared" si="326"/>
        <v>1492</v>
      </c>
      <c r="C1495" s="7" t="str">
        <f t="shared" ca="1" si="336"/>
        <v/>
      </c>
      <c r="D1495" s="156" t="str">
        <f t="shared" ca="1" si="327"/>
        <v/>
      </c>
      <c r="E1495" s="157" t="str">
        <f t="shared" ca="1" si="328"/>
        <v/>
      </c>
      <c r="F1495" s="158" t="str">
        <f t="shared" ca="1" si="329"/>
        <v/>
      </c>
      <c r="G1495" s="159"/>
      <c r="H1495" s="159" t="str">
        <f>IF(G1495="","",INDEX(D.1[Quy cách],MATCH(G1495,D.1[Tên sản phẩm],0)))</f>
        <v/>
      </c>
      <c r="I1495" s="160" t="str">
        <f>IF(G1495="","",INDEX(D.1[ĐVT],MATCH(G1495,D.1[Tên sản phẩm],0)))</f>
        <v/>
      </c>
      <c r="J1495" s="162" t="str">
        <f>IF(G1495="","",INDEX(D.1[Đơn giá nhập
(Hàng tồn đầu kỳ)],MATCH(G1495,D.1[Tên sản phẩm],0)))</f>
        <v/>
      </c>
      <c r="K1495" s="162" t="str">
        <f t="shared" si="330"/>
        <v/>
      </c>
      <c r="L1495" s="159"/>
      <c r="M1495" s="163" t="str">
        <f t="shared" si="331"/>
        <v/>
      </c>
      <c r="N1495" s="164"/>
      <c r="O1495" s="162"/>
      <c r="P1495" s="163" t="str">
        <f t="shared" si="332"/>
        <v/>
      </c>
      <c r="Q1495" s="164" t="str">
        <f t="shared" ca="1" si="333"/>
        <v/>
      </c>
      <c r="R1495" s="163" t="str">
        <f t="shared" si="334"/>
        <v/>
      </c>
      <c r="S1495" s="163" t="str">
        <f ca="1">IF(AND(C1495&lt;&gt;"",C1495&lt;&gt;OFFSET(C1495,1,0)),SUMIFS(M.1[Giá có thuế],M.1[Số ĐK],C1495),"")</f>
        <v/>
      </c>
      <c r="T1495" s="159"/>
      <c r="U1495" s="161" t="str">
        <f>IF(T1495="","",'Thông Tin Chung'!$L$3)</f>
        <v/>
      </c>
      <c r="V1495" s="163" t="str">
        <f t="shared" ca="1" si="335"/>
        <v/>
      </c>
      <c r="W1495" s="165"/>
      <c r="X1495" s="155" t="str">
        <f ca="1">IF(C1495="","",IF(OR(D1495&lt;NgayBatDau,D1495&gt;NgayKetThuc),"Ngày tháng phải nằm trong kỳ báo cáo",IF(AND(F1495&lt;&gt;"",COUNTIF(D.3[Tên nhà cung cấp],F1495)=0),"Tên NCC chưa khai báo trong DSNCC",IF(AND(G1495&lt;&gt;"",COUNTIF(D.1[Tên sản phẩm],G1495)=0),"SP này chưa khai báo trong DSSP",""))))</f>
        <v/>
      </c>
      <c r="Y1495" s="23" t="str">
        <f t="shared" ca="1" si="337"/>
        <v/>
      </c>
      <c r="Z1495" s="23" t="str">
        <f t="shared" ca="1" si="338"/>
        <v/>
      </c>
      <c r="AA1495" s="23" t="str">
        <f t="shared" ca="1" si="339"/>
        <v/>
      </c>
    </row>
    <row r="1496" spans="2:27" ht="27.75" customHeight="1" x14ac:dyDescent="0.2">
      <c r="B1496" s="7">
        <f t="shared" si="326"/>
        <v>1493</v>
      </c>
      <c r="C1496" s="7" t="str">
        <f t="shared" ca="1" si="336"/>
        <v/>
      </c>
      <c r="D1496" s="156" t="str">
        <f t="shared" ca="1" si="327"/>
        <v/>
      </c>
      <c r="E1496" s="157" t="str">
        <f t="shared" ca="1" si="328"/>
        <v/>
      </c>
      <c r="F1496" s="158" t="str">
        <f t="shared" ca="1" si="329"/>
        <v/>
      </c>
      <c r="G1496" s="159"/>
      <c r="H1496" s="159" t="str">
        <f>IF(G1496="","",INDEX(D.1[Quy cách],MATCH(G1496,D.1[Tên sản phẩm],0)))</f>
        <v/>
      </c>
      <c r="I1496" s="160" t="str">
        <f>IF(G1496="","",INDEX(D.1[ĐVT],MATCH(G1496,D.1[Tên sản phẩm],0)))</f>
        <v/>
      </c>
      <c r="J1496" s="162" t="str">
        <f>IF(G1496="","",INDEX(D.1[Đơn giá nhập
(Hàng tồn đầu kỳ)],MATCH(G1496,D.1[Tên sản phẩm],0)))</f>
        <v/>
      </c>
      <c r="K1496" s="162" t="str">
        <f t="shared" si="330"/>
        <v/>
      </c>
      <c r="L1496" s="159"/>
      <c r="M1496" s="163" t="str">
        <f t="shared" si="331"/>
        <v/>
      </c>
      <c r="N1496" s="164"/>
      <c r="O1496" s="162"/>
      <c r="P1496" s="163" t="str">
        <f t="shared" si="332"/>
        <v/>
      </c>
      <c r="Q1496" s="164" t="str">
        <f t="shared" ca="1" si="333"/>
        <v/>
      </c>
      <c r="R1496" s="163" t="str">
        <f t="shared" si="334"/>
        <v/>
      </c>
      <c r="S1496" s="163" t="str">
        <f ca="1">IF(AND(C1496&lt;&gt;"",C1496&lt;&gt;OFFSET(C1496,1,0)),SUMIFS(M.1[Giá có thuế],M.1[Số ĐK],C1496),"")</f>
        <v/>
      </c>
      <c r="T1496" s="159"/>
      <c r="U1496" s="161" t="str">
        <f>IF(T1496="","",'Thông Tin Chung'!$L$3)</f>
        <v/>
      </c>
      <c r="V1496" s="163" t="str">
        <f t="shared" ca="1" si="335"/>
        <v/>
      </c>
      <c r="W1496" s="165"/>
      <c r="X1496" s="155" t="str">
        <f ca="1">IF(C1496="","",IF(OR(D1496&lt;NgayBatDau,D1496&gt;NgayKetThuc),"Ngày tháng phải nằm trong kỳ báo cáo",IF(AND(F1496&lt;&gt;"",COUNTIF(D.3[Tên nhà cung cấp],F1496)=0),"Tên NCC chưa khai báo trong DSNCC",IF(AND(G1496&lt;&gt;"",COUNTIF(D.1[Tên sản phẩm],G1496)=0),"SP này chưa khai báo trong DSSP",""))))</f>
        <v/>
      </c>
      <c r="Y1496" s="23" t="str">
        <f t="shared" ca="1" si="337"/>
        <v/>
      </c>
      <c r="Z1496" s="23" t="str">
        <f t="shared" ca="1" si="338"/>
        <v/>
      </c>
      <c r="AA1496" s="23" t="str">
        <f t="shared" ca="1" si="339"/>
        <v/>
      </c>
    </row>
    <row r="1497" spans="2:27" ht="27.75" customHeight="1" x14ac:dyDescent="0.2">
      <c r="B1497" s="7">
        <f t="shared" si="326"/>
        <v>1494</v>
      </c>
      <c r="C1497" s="7" t="str">
        <f t="shared" ca="1" si="336"/>
        <v/>
      </c>
      <c r="D1497" s="156" t="str">
        <f t="shared" ca="1" si="327"/>
        <v/>
      </c>
      <c r="E1497" s="157" t="str">
        <f t="shared" ca="1" si="328"/>
        <v/>
      </c>
      <c r="F1497" s="158" t="str">
        <f t="shared" ca="1" si="329"/>
        <v/>
      </c>
      <c r="G1497" s="159"/>
      <c r="H1497" s="159" t="str">
        <f>IF(G1497="","",INDEX(D.1[Quy cách],MATCH(G1497,D.1[Tên sản phẩm],0)))</f>
        <v/>
      </c>
      <c r="I1497" s="160" t="str">
        <f>IF(G1497="","",INDEX(D.1[ĐVT],MATCH(G1497,D.1[Tên sản phẩm],0)))</f>
        <v/>
      </c>
      <c r="J1497" s="162" t="str">
        <f>IF(G1497="","",INDEX(D.1[Đơn giá nhập
(Hàng tồn đầu kỳ)],MATCH(G1497,D.1[Tên sản phẩm],0)))</f>
        <v/>
      </c>
      <c r="K1497" s="162" t="str">
        <f t="shared" si="330"/>
        <v/>
      </c>
      <c r="L1497" s="159"/>
      <c r="M1497" s="163" t="str">
        <f t="shared" si="331"/>
        <v/>
      </c>
      <c r="N1497" s="164"/>
      <c r="O1497" s="162"/>
      <c r="P1497" s="163" t="str">
        <f t="shared" si="332"/>
        <v/>
      </c>
      <c r="Q1497" s="164" t="str">
        <f t="shared" ca="1" si="333"/>
        <v/>
      </c>
      <c r="R1497" s="163" t="str">
        <f t="shared" si="334"/>
        <v/>
      </c>
      <c r="S1497" s="163" t="str">
        <f ca="1">IF(AND(C1497&lt;&gt;"",C1497&lt;&gt;OFFSET(C1497,1,0)),SUMIFS(M.1[Giá có thuế],M.1[Số ĐK],C1497),"")</f>
        <v/>
      </c>
      <c r="T1497" s="159"/>
      <c r="U1497" s="161" t="str">
        <f>IF(T1497="","",'Thông Tin Chung'!$L$3)</f>
        <v/>
      </c>
      <c r="V1497" s="163" t="str">
        <f t="shared" ca="1" si="335"/>
        <v/>
      </c>
      <c r="W1497" s="165"/>
      <c r="X1497" s="155" t="str">
        <f ca="1">IF(C1497="","",IF(OR(D1497&lt;NgayBatDau,D1497&gt;NgayKetThuc),"Ngày tháng phải nằm trong kỳ báo cáo",IF(AND(F1497&lt;&gt;"",COUNTIF(D.3[Tên nhà cung cấp],F1497)=0),"Tên NCC chưa khai báo trong DSNCC",IF(AND(G1497&lt;&gt;"",COUNTIF(D.1[Tên sản phẩm],G1497)=0),"SP này chưa khai báo trong DSSP",""))))</f>
        <v/>
      </c>
      <c r="Y1497" s="23" t="str">
        <f t="shared" ca="1" si="337"/>
        <v/>
      </c>
      <c r="Z1497" s="23" t="str">
        <f t="shared" ca="1" si="338"/>
        <v/>
      </c>
      <c r="AA1497" s="23" t="str">
        <f t="shared" ca="1" si="339"/>
        <v/>
      </c>
    </row>
    <row r="1498" spans="2:27" ht="27.75" customHeight="1" x14ac:dyDescent="0.2">
      <c r="B1498" s="7">
        <f t="shared" si="326"/>
        <v>1495</v>
      </c>
      <c r="C1498" s="7" t="str">
        <f t="shared" ca="1" si="336"/>
        <v/>
      </c>
      <c r="D1498" s="156" t="str">
        <f t="shared" ca="1" si="327"/>
        <v/>
      </c>
      <c r="E1498" s="157" t="str">
        <f t="shared" ca="1" si="328"/>
        <v/>
      </c>
      <c r="F1498" s="158" t="str">
        <f t="shared" ca="1" si="329"/>
        <v/>
      </c>
      <c r="G1498" s="159"/>
      <c r="H1498" s="159" t="str">
        <f>IF(G1498="","",INDEX(D.1[Quy cách],MATCH(G1498,D.1[Tên sản phẩm],0)))</f>
        <v/>
      </c>
      <c r="I1498" s="160" t="str">
        <f>IF(G1498="","",INDEX(D.1[ĐVT],MATCH(G1498,D.1[Tên sản phẩm],0)))</f>
        <v/>
      </c>
      <c r="J1498" s="162" t="str">
        <f>IF(G1498="","",INDEX(D.1[Đơn giá nhập
(Hàng tồn đầu kỳ)],MATCH(G1498,D.1[Tên sản phẩm],0)))</f>
        <v/>
      </c>
      <c r="K1498" s="162" t="str">
        <f t="shared" si="330"/>
        <v/>
      </c>
      <c r="L1498" s="159"/>
      <c r="M1498" s="163" t="str">
        <f t="shared" si="331"/>
        <v/>
      </c>
      <c r="N1498" s="164"/>
      <c r="O1498" s="162"/>
      <c r="P1498" s="163" t="str">
        <f t="shared" si="332"/>
        <v/>
      </c>
      <c r="Q1498" s="164" t="str">
        <f t="shared" ca="1" si="333"/>
        <v/>
      </c>
      <c r="R1498" s="163" t="str">
        <f t="shared" si="334"/>
        <v/>
      </c>
      <c r="S1498" s="163" t="str">
        <f ca="1">IF(AND(C1498&lt;&gt;"",C1498&lt;&gt;OFFSET(C1498,1,0)),SUMIFS(M.1[Giá có thuế],M.1[Số ĐK],C1498),"")</f>
        <v/>
      </c>
      <c r="T1498" s="159"/>
      <c r="U1498" s="161" t="str">
        <f>IF(T1498="","",'Thông Tin Chung'!$L$3)</f>
        <v/>
      </c>
      <c r="V1498" s="163" t="str">
        <f t="shared" ca="1" si="335"/>
        <v/>
      </c>
      <c r="W1498" s="165"/>
      <c r="X1498" s="155" t="str">
        <f ca="1">IF(C1498="","",IF(OR(D1498&lt;NgayBatDau,D1498&gt;NgayKetThuc),"Ngày tháng phải nằm trong kỳ báo cáo",IF(AND(F1498&lt;&gt;"",COUNTIF(D.3[Tên nhà cung cấp],F1498)=0),"Tên NCC chưa khai báo trong DSNCC",IF(AND(G1498&lt;&gt;"",COUNTIF(D.1[Tên sản phẩm],G1498)=0),"SP này chưa khai báo trong DSSP",""))))</f>
        <v/>
      </c>
      <c r="Y1498" s="23" t="str">
        <f t="shared" ca="1" si="337"/>
        <v/>
      </c>
      <c r="Z1498" s="23" t="str">
        <f t="shared" ca="1" si="338"/>
        <v/>
      </c>
      <c r="AA1498" s="23" t="str">
        <f t="shared" ca="1" si="339"/>
        <v/>
      </c>
    </row>
    <row r="1499" spans="2:27" ht="27.75" customHeight="1" x14ac:dyDescent="0.2">
      <c r="B1499" s="7">
        <f t="shared" si="326"/>
        <v>1496</v>
      </c>
      <c r="C1499" s="7" t="str">
        <f t="shared" ca="1" si="336"/>
        <v/>
      </c>
      <c r="D1499" s="156" t="str">
        <f t="shared" ca="1" si="327"/>
        <v/>
      </c>
      <c r="E1499" s="157" t="str">
        <f t="shared" ca="1" si="328"/>
        <v/>
      </c>
      <c r="F1499" s="158" t="str">
        <f t="shared" ca="1" si="329"/>
        <v/>
      </c>
      <c r="G1499" s="159"/>
      <c r="H1499" s="159" t="str">
        <f>IF(G1499="","",INDEX(D.1[Quy cách],MATCH(G1499,D.1[Tên sản phẩm],0)))</f>
        <v/>
      </c>
      <c r="I1499" s="160" t="str">
        <f>IF(G1499="","",INDEX(D.1[ĐVT],MATCH(G1499,D.1[Tên sản phẩm],0)))</f>
        <v/>
      </c>
      <c r="J1499" s="162" t="str">
        <f>IF(G1499="","",INDEX(D.1[Đơn giá nhập
(Hàng tồn đầu kỳ)],MATCH(G1499,D.1[Tên sản phẩm],0)))</f>
        <v/>
      </c>
      <c r="K1499" s="162" t="str">
        <f t="shared" si="330"/>
        <v/>
      </c>
      <c r="L1499" s="159"/>
      <c r="M1499" s="163" t="str">
        <f t="shared" si="331"/>
        <v/>
      </c>
      <c r="N1499" s="164"/>
      <c r="O1499" s="162"/>
      <c r="P1499" s="163" t="str">
        <f t="shared" si="332"/>
        <v/>
      </c>
      <c r="Q1499" s="164" t="str">
        <f t="shared" ca="1" si="333"/>
        <v/>
      </c>
      <c r="R1499" s="163" t="str">
        <f t="shared" si="334"/>
        <v/>
      </c>
      <c r="S1499" s="163" t="str">
        <f ca="1">IF(AND(C1499&lt;&gt;"",C1499&lt;&gt;OFFSET(C1499,1,0)),SUMIFS(M.1[Giá có thuế],M.1[Số ĐK],C1499),"")</f>
        <v/>
      </c>
      <c r="T1499" s="159"/>
      <c r="U1499" s="161" t="str">
        <f>IF(T1499="","",'Thông Tin Chung'!$L$3)</f>
        <v/>
      </c>
      <c r="V1499" s="163" t="str">
        <f t="shared" ca="1" si="335"/>
        <v/>
      </c>
      <c r="W1499" s="165"/>
      <c r="X1499" s="155" t="str">
        <f ca="1">IF(C1499="","",IF(OR(D1499&lt;NgayBatDau,D1499&gt;NgayKetThuc),"Ngày tháng phải nằm trong kỳ báo cáo",IF(AND(F1499&lt;&gt;"",COUNTIF(D.3[Tên nhà cung cấp],F1499)=0),"Tên NCC chưa khai báo trong DSNCC",IF(AND(G1499&lt;&gt;"",COUNTIF(D.1[Tên sản phẩm],G1499)=0),"SP này chưa khai báo trong DSSP",""))))</f>
        <v/>
      </c>
      <c r="Y1499" s="23" t="str">
        <f t="shared" ca="1" si="337"/>
        <v/>
      </c>
      <c r="Z1499" s="23" t="str">
        <f t="shared" ca="1" si="338"/>
        <v/>
      </c>
      <c r="AA1499" s="23" t="str">
        <f t="shared" ca="1" si="339"/>
        <v/>
      </c>
    </row>
    <row r="1500" spans="2:27" ht="27.75" customHeight="1" x14ac:dyDescent="0.2">
      <c r="B1500" s="7">
        <f t="shared" si="326"/>
        <v>1497</v>
      </c>
      <c r="C1500" s="7" t="str">
        <f t="shared" ca="1" si="336"/>
        <v/>
      </c>
      <c r="D1500" s="156" t="str">
        <f t="shared" ca="1" si="327"/>
        <v/>
      </c>
      <c r="E1500" s="157" t="str">
        <f t="shared" ca="1" si="328"/>
        <v/>
      </c>
      <c r="F1500" s="158" t="str">
        <f t="shared" ca="1" si="329"/>
        <v/>
      </c>
      <c r="G1500" s="159"/>
      <c r="H1500" s="159" t="str">
        <f>IF(G1500="","",INDEX(D.1[Quy cách],MATCH(G1500,D.1[Tên sản phẩm],0)))</f>
        <v/>
      </c>
      <c r="I1500" s="160" t="str">
        <f>IF(G1500="","",INDEX(D.1[ĐVT],MATCH(G1500,D.1[Tên sản phẩm],0)))</f>
        <v/>
      </c>
      <c r="J1500" s="162" t="str">
        <f>IF(G1500="","",INDEX(D.1[Đơn giá nhập
(Hàng tồn đầu kỳ)],MATCH(G1500,D.1[Tên sản phẩm],0)))</f>
        <v/>
      </c>
      <c r="K1500" s="162" t="str">
        <f t="shared" si="330"/>
        <v/>
      </c>
      <c r="L1500" s="159"/>
      <c r="M1500" s="163" t="str">
        <f t="shared" si="331"/>
        <v/>
      </c>
      <c r="N1500" s="164"/>
      <c r="O1500" s="162"/>
      <c r="P1500" s="163" t="str">
        <f t="shared" si="332"/>
        <v/>
      </c>
      <c r="Q1500" s="164" t="str">
        <f t="shared" ca="1" si="333"/>
        <v/>
      </c>
      <c r="R1500" s="163" t="str">
        <f t="shared" si="334"/>
        <v/>
      </c>
      <c r="S1500" s="163" t="str">
        <f ca="1">IF(AND(C1500&lt;&gt;"",C1500&lt;&gt;OFFSET(C1500,1,0)),SUMIFS(M.1[Giá có thuế],M.1[Số ĐK],C1500),"")</f>
        <v/>
      </c>
      <c r="T1500" s="159"/>
      <c r="U1500" s="161" t="str">
        <f>IF(T1500="","",'Thông Tin Chung'!$L$3)</f>
        <v/>
      </c>
      <c r="V1500" s="163" t="str">
        <f t="shared" ca="1" si="335"/>
        <v/>
      </c>
      <c r="W1500" s="165"/>
      <c r="X1500" s="155" t="str">
        <f ca="1">IF(C1500="","",IF(OR(D1500&lt;NgayBatDau,D1500&gt;NgayKetThuc),"Ngày tháng phải nằm trong kỳ báo cáo",IF(AND(F1500&lt;&gt;"",COUNTIF(D.3[Tên nhà cung cấp],F1500)=0),"Tên NCC chưa khai báo trong DSNCC",IF(AND(G1500&lt;&gt;"",COUNTIF(D.1[Tên sản phẩm],G1500)=0),"SP này chưa khai báo trong DSSP",""))))</f>
        <v/>
      </c>
      <c r="Y1500" s="23" t="str">
        <f t="shared" ca="1" si="337"/>
        <v/>
      </c>
      <c r="Z1500" s="23" t="str">
        <f t="shared" ca="1" si="338"/>
        <v/>
      </c>
      <c r="AA1500" s="23" t="str">
        <f t="shared" ca="1" si="339"/>
        <v/>
      </c>
    </row>
    <row r="1501" spans="2:27" ht="27.75" customHeight="1" x14ac:dyDescent="0.2">
      <c r="B1501" s="7">
        <f t="shared" si="326"/>
        <v>1498</v>
      </c>
      <c r="C1501" s="7" t="str">
        <f t="shared" ca="1" si="336"/>
        <v/>
      </c>
      <c r="D1501" s="156" t="str">
        <f t="shared" ca="1" si="327"/>
        <v/>
      </c>
      <c r="E1501" s="157" t="str">
        <f t="shared" ca="1" si="328"/>
        <v/>
      </c>
      <c r="F1501" s="158" t="str">
        <f t="shared" ca="1" si="329"/>
        <v/>
      </c>
      <c r="G1501" s="159"/>
      <c r="H1501" s="159" t="str">
        <f>IF(G1501="","",INDEX(D.1[Quy cách],MATCH(G1501,D.1[Tên sản phẩm],0)))</f>
        <v/>
      </c>
      <c r="I1501" s="160" t="str">
        <f>IF(G1501="","",INDEX(D.1[ĐVT],MATCH(G1501,D.1[Tên sản phẩm],0)))</f>
        <v/>
      </c>
      <c r="J1501" s="162" t="str">
        <f>IF(G1501="","",INDEX(D.1[Đơn giá nhập
(Hàng tồn đầu kỳ)],MATCH(G1501,D.1[Tên sản phẩm],0)))</f>
        <v/>
      </c>
      <c r="K1501" s="162" t="str">
        <f t="shared" si="330"/>
        <v/>
      </c>
      <c r="L1501" s="159"/>
      <c r="M1501" s="163" t="str">
        <f t="shared" si="331"/>
        <v/>
      </c>
      <c r="N1501" s="164"/>
      <c r="O1501" s="162"/>
      <c r="P1501" s="163" t="str">
        <f t="shared" si="332"/>
        <v/>
      </c>
      <c r="Q1501" s="164" t="str">
        <f t="shared" ca="1" si="333"/>
        <v/>
      </c>
      <c r="R1501" s="163" t="str">
        <f t="shared" si="334"/>
        <v/>
      </c>
      <c r="S1501" s="163" t="str">
        <f ca="1">IF(AND(C1501&lt;&gt;"",C1501&lt;&gt;OFFSET(C1501,1,0)),SUMIFS(M.1[Giá có thuế],M.1[Số ĐK],C1501),"")</f>
        <v/>
      </c>
      <c r="T1501" s="159"/>
      <c r="U1501" s="161" t="str">
        <f>IF(T1501="","",'Thông Tin Chung'!$L$3)</f>
        <v/>
      </c>
      <c r="V1501" s="163" t="str">
        <f t="shared" ca="1" si="335"/>
        <v/>
      </c>
      <c r="W1501" s="165"/>
      <c r="X1501" s="155" t="str">
        <f ca="1">IF(C1501="","",IF(OR(D1501&lt;NgayBatDau,D1501&gt;NgayKetThuc),"Ngày tháng phải nằm trong kỳ báo cáo",IF(AND(F1501&lt;&gt;"",COUNTIF(D.3[Tên nhà cung cấp],F1501)=0),"Tên NCC chưa khai báo trong DSNCC",IF(AND(G1501&lt;&gt;"",COUNTIF(D.1[Tên sản phẩm],G1501)=0),"SP này chưa khai báo trong DSSP",""))))</f>
        <v/>
      </c>
      <c r="Y1501" s="23" t="str">
        <f t="shared" ca="1" si="337"/>
        <v/>
      </c>
      <c r="Z1501" s="23" t="str">
        <f t="shared" ca="1" si="338"/>
        <v/>
      </c>
      <c r="AA1501" s="23" t="str">
        <f t="shared" ca="1" si="339"/>
        <v/>
      </c>
    </row>
    <row r="1502" spans="2:27" ht="27.75" customHeight="1" x14ac:dyDescent="0.2">
      <c r="B1502" s="7">
        <f t="shared" si="326"/>
        <v>1499</v>
      </c>
      <c r="C1502" s="7" t="str">
        <f t="shared" ca="1" si="336"/>
        <v/>
      </c>
      <c r="D1502" s="156" t="str">
        <f t="shared" ca="1" si="327"/>
        <v/>
      </c>
      <c r="E1502" s="157" t="str">
        <f t="shared" ca="1" si="328"/>
        <v/>
      </c>
      <c r="F1502" s="158" t="str">
        <f t="shared" ca="1" si="329"/>
        <v/>
      </c>
      <c r="G1502" s="159"/>
      <c r="H1502" s="159" t="str">
        <f>IF(G1502="","",INDEX(D.1[Quy cách],MATCH(G1502,D.1[Tên sản phẩm],0)))</f>
        <v/>
      </c>
      <c r="I1502" s="160" t="str">
        <f>IF(G1502="","",INDEX(D.1[ĐVT],MATCH(G1502,D.1[Tên sản phẩm],0)))</f>
        <v/>
      </c>
      <c r="J1502" s="162" t="str">
        <f>IF(G1502="","",INDEX(D.1[Đơn giá nhập
(Hàng tồn đầu kỳ)],MATCH(G1502,D.1[Tên sản phẩm],0)))</f>
        <v/>
      </c>
      <c r="K1502" s="162" t="str">
        <f t="shared" si="330"/>
        <v/>
      </c>
      <c r="L1502" s="159"/>
      <c r="M1502" s="163" t="str">
        <f t="shared" si="331"/>
        <v/>
      </c>
      <c r="N1502" s="164"/>
      <c r="O1502" s="162"/>
      <c r="P1502" s="163" t="str">
        <f t="shared" si="332"/>
        <v/>
      </c>
      <c r="Q1502" s="164" t="str">
        <f t="shared" ca="1" si="333"/>
        <v/>
      </c>
      <c r="R1502" s="163" t="str">
        <f t="shared" si="334"/>
        <v/>
      </c>
      <c r="S1502" s="163" t="str">
        <f ca="1">IF(AND(C1502&lt;&gt;"",C1502&lt;&gt;OFFSET(C1502,1,0)),SUMIFS(M.1[Giá có thuế],M.1[Số ĐK],C1502),"")</f>
        <v/>
      </c>
      <c r="T1502" s="159"/>
      <c r="U1502" s="161" t="str">
        <f>IF(T1502="","",'Thông Tin Chung'!$L$3)</f>
        <v/>
      </c>
      <c r="V1502" s="163" t="str">
        <f t="shared" ca="1" si="335"/>
        <v/>
      </c>
      <c r="W1502" s="165"/>
      <c r="X1502" s="155" t="str">
        <f ca="1">IF(C1502="","",IF(OR(D1502&lt;NgayBatDau,D1502&gt;NgayKetThuc),"Ngày tháng phải nằm trong kỳ báo cáo",IF(AND(F1502&lt;&gt;"",COUNTIF(D.3[Tên nhà cung cấp],F1502)=0),"Tên NCC chưa khai báo trong DSNCC",IF(AND(G1502&lt;&gt;"",COUNTIF(D.1[Tên sản phẩm],G1502)=0),"SP này chưa khai báo trong DSSP",""))))</f>
        <v/>
      </c>
      <c r="Y1502" s="23" t="str">
        <f t="shared" ca="1" si="337"/>
        <v/>
      </c>
      <c r="Z1502" s="23" t="str">
        <f t="shared" ca="1" si="338"/>
        <v/>
      </c>
      <c r="AA1502" s="23" t="str">
        <f t="shared" ca="1" si="339"/>
        <v/>
      </c>
    </row>
    <row r="1503" spans="2:27" ht="27.75" customHeight="1" x14ac:dyDescent="0.2">
      <c r="B1503" s="7">
        <f t="shared" si="326"/>
        <v>1500</v>
      </c>
      <c r="C1503" s="7" t="str">
        <f t="shared" ca="1" si="336"/>
        <v/>
      </c>
      <c r="D1503" s="156" t="str">
        <f t="shared" ca="1" si="327"/>
        <v/>
      </c>
      <c r="E1503" s="157" t="str">
        <f t="shared" ca="1" si="328"/>
        <v/>
      </c>
      <c r="F1503" s="158" t="str">
        <f t="shared" ca="1" si="329"/>
        <v/>
      </c>
      <c r="G1503" s="159"/>
      <c r="H1503" s="159" t="str">
        <f>IF(G1503="","",INDEX(D.1[Quy cách],MATCH(G1503,D.1[Tên sản phẩm],0)))</f>
        <v/>
      </c>
      <c r="I1503" s="160" t="str">
        <f>IF(G1503="","",INDEX(D.1[ĐVT],MATCH(G1503,D.1[Tên sản phẩm],0)))</f>
        <v/>
      </c>
      <c r="J1503" s="162" t="str">
        <f>IF(G1503="","",INDEX(D.1[Đơn giá nhập
(Hàng tồn đầu kỳ)],MATCH(G1503,D.1[Tên sản phẩm],0)))</f>
        <v/>
      </c>
      <c r="K1503" s="162" t="str">
        <f t="shared" si="330"/>
        <v/>
      </c>
      <c r="L1503" s="159"/>
      <c r="M1503" s="163" t="str">
        <f t="shared" si="331"/>
        <v/>
      </c>
      <c r="N1503" s="164"/>
      <c r="O1503" s="162"/>
      <c r="P1503" s="163" t="str">
        <f t="shared" si="332"/>
        <v/>
      </c>
      <c r="Q1503" s="164" t="str">
        <f t="shared" ca="1" si="333"/>
        <v/>
      </c>
      <c r="R1503" s="163" t="str">
        <f t="shared" si="334"/>
        <v/>
      </c>
      <c r="S1503" s="163" t="str">
        <f ca="1">IF(AND(C1503&lt;&gt;"",C1503&lt;&gt;OFFSET(C1503,1,0)),SUMIFS(M.1[Giá có thuế],M.1[Số ĐK],C1503),"")</f>
        <v/>
      </c>
      <c r="T1503" s="159"/>
      <c r="U1503" s="161" t="str">
        <f>IF(T1503="","",'Thông Tin Chung'!$L$3)</f>
        <v/>
      </c>
      <c r="V1503" s="163" t="str">
        <f t="shared" ca="1" si="335"/>
        <v/>
      </c>
      <c r="W1503" s="165"/>
      <c r="X1503" s="155" t="str">
        <f ca="1">IF(C1503="","",IF(OR(D1503&lt;NgayBatDau,D1503&gt;NgayKetThuc),"Ngày tháng phải nằm trong kỳ báo cáo",IF(AND(F1503&lt;&gt;"",COUNTIF(D.3[Tên nhà cung cấp],F1503)=0),"Tên NCC chưa khai báo trong DSNCC",IF(AND(G1503&lt;&gt;"",COUNTIF(D.1[Tên sản phẩm],G1503)=0),"SP này chưa khai báo trong DSSP",""))))</f>
        <v/>
      </c>
      <c r="Y1503" s="23" t="str">
        <f t="shared" ca="1" si="337"/>
        <v/>
      </c>
      <c r="Z1503" s="23" t="str">
        <f t="shared" ca="1" si="338"/>
        <v/>
      </c>
      <c r="AA1503" s="23" t="str">
        <f t="shared" ca="1" si="339"/>
        <v/>
      </c>
    </row>
    <row r="1504" spans="2:27" s="17" customFormat="1" ht="27.75" customHeight="1" x14ac:dyDescent="0.2">
      <c r="B1504" s="181" t="s">
        <v>9</v>
      </c>
      <c r="C1504" s="181" t="s">
        <v>9</v>
      </c>
      <c r="D1504" s="185" t="s">
        <v>9</v>
      </c>
      <c r="E1504" s="186" t="s">
        <v>10</v>
      </c>
      <c r="F1504" s="185" t="s">
        <v>9</v>
      </c>
      <c r="G1504" s="181" t="s">
        <v>9</v>
      </c>
      <c r="H1504" s="181" t="s">
        <v>9</v>
      </c>
      <c r="I1504" s="181" t="s">
        <v>9</v>
      </c>
      <c r="J1504" s="185" t="s">
        <v>9</v>
      </c>
      <c r="K1504" s="187">
        <f>SUBTOTAL(9,M.1[Số lượng])</f>
        <v>1</v>
      </c>
      <c r="L1504" s="139">
        <f>SUBTOTAL(9,M.1[SL được tặng/KM])</f>
        <v>0</v>
      </c>
      <c r="M1504" s="139">
        <f>SUBTOTAL(9,M.1[Thành tiền])</f>
        <v>20</v>
      </c>
      <c r="N1504" s="181" t="s">
        <v>9</v>
      </c>
      <c r="O1504" s="139">
        <f>SUBTOTAL(9,M.1[Tiền chiết khấu
được hưởng])</f>
        <v>0</v>
      </c>
      <c r="P1504" s="139">
        <f>SUBTOTAL(9,M.1[Giá nhập
thực tế])</f>
        <v>20</v>
      </c>
      <c r="Q1504" s="181" t="s">
        <v>9</v>
      </c>
      <c r="R1504" s="139">
        <f ca="1">SUBTOTAL(9,M.1[Giá có thuế])</f>
        <v>20</v>
      </c>
      <c r="S1504" s="139">
        <f ca="1">SUBTOTAL(9,M.1[Tổng cộng tiền thanh toán])</f>
        <v>20</v>
      </c>
      <c r="T1504" s="139">
        <f>SUBTOTAL(9,M.1[Số tiền đã trả])</f>
        <v>0</v>
      </c>
      <c r="U1504" s="181" t="s">
        <v>9</v>
      </c>
      <c r="V1504" s="181" t="s">
        <v>9</v>
      </c>
      <c r="W1504" s="181" t="s">
        <v>9</v>
      </c>
      <c r="X1504" s="181" t="s">
        <v>9</v>
      </c>
      <c r="Y1504" s="182"/>
      <c r="Z1504" s="182"/>
      <c r="AA1504" s="182"/>
    </row>
  </sheetData>
  <conditionalFormatting sqref="B3:AA1503">
    <cfRule type="expression" dxfId="296" priority="2">
      <formula>$X3&lt;&gt;""</formula>
    </cfRule>
  </conditionalFormatting>
  <dataValidations count="3">
    <dataValidation type="list" allowBlank="1" showInputMessage="1" showErrorMessage="1" sqref="G3:G1503">
      <formula1>D.1TenSanPham</formula1>
    </dataValidation>
    <dataValidation type="list" allowBlank="1" showInputMessage="1" showErrorMessage="1" sqref="F3:F1503">
      <formula1>D.3TenNhaCungCap</formula1>
    </dataValidation>
    <dataValidation type="list" allowBlank="1" showInputMessage="1" showErrorMessage="1" sqref="U3:U1503">
      <formula1>T.3TenTaiKhoan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AH2504"/>
  <sheetViews>
    <sheetView showGridLines="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K4" sqref="K4"/>
    </sheetView>
  </sheetViews>
  <sheetFormatPr defaultColWidth="14.125" defaultRowHeight="27.75" customHeight="1" x14ac:dyDescent="0.2"/>
  <cols>
    <col min="1" max="1" width="1.625" style="1" customWidth="1"/>
    <col min="2" max="2" width="6.125" style="17" customWidth="1"/>
    <col min="3" max="3" width="6.625" style="1" hidden="1" customWidth="1"/>
    <col min="4" max="4" width="9.125" style="26" customWidth="1"/>
    <col min="5" max="5" width="10.625" style="26" customWidth="1"/>
    <col min="6" max="6" width="10.625" style="26" hidden="1" customWidth="1"/>
    <col min="7" max="7" width="15.625" style="26" customWidth="1"/>
    <col min="8" max="8" width="15.625" style="1" customWidth="1"/>
    <col min="9" max="9" width="15.625" style="1" hidden="1" customWidth="1"/>
    <col min="10" max="10" width="6.25" style="17" customWidth="1"/>
    <col min="11" max="11" width="9.625" style="17" customWidth="1"/>
    <col min="12" max="12" width="9.125" style="1" customWidth="1"/>
    <col min="13" max="15" width="9.125" style="1" hidden="1" customWidth="1"/>
    <col min="16" max="16" width="14.125" style="17" customWidth="1"/>
    <col min="17" max="17" width="8.625" style="1" hidden="1" customWidth="1"/>
    <col min="18" max="18" width="14.125" style="1" hidden="1" customWidth="1"/>
    <col min="19" max="19" width="0" style="1" hidden="1" customWidth="1"/>
    <col min="20" max="20" width="9.125" style="1" hidden="1" customWidth="1"/>
    <col min="21" max="21" width="14.125" style="1" hidden="1" customWidth="1"/>
    <col min="22" max="22" width="14.125" style="17"/>
    <col min="23" max="23" width="14.125" style="1"/>
    <col min="24" max="24" width="14.125" style="1" hidden="1" customWidth="1"/>
    <col min="25" max="25" width="14.125" style="17"/>
    <col min="26" max="26" width="20.625" style="1" customWidth="1"/>
    <col min="27" max="27" width="20.625" style="17" customWidth="1"/>
    <col min="28" max="34" width="14.125" style="1" hidden="1" customWidth="1"/>
    <col min="35" max="16384" width="14.125" style="1"/>
  </cols>
  <sheetData>
    <row r="1" spans="2:34" ht="52.5" customHeight="1" x14ac:dyDescent="0.2"/>
    <row r="2" spans="2:34" s="11" customFormat="1" ht="27.75" customHeight="1" x14ac:dyDescent="0.2">
      <c r="B2" s="33" t="s">
        <v>7</v>
      </c>
      <c r="C2" s="33" t="s">
        <v>92</v>
      </c>
      <c r="D2" s="33" t="s">
        <v>93</v>
      </c>
      <c r="E2" s="33" t="s">
        <v>107</v>
      </c>
      <c r="F2" s="33" t="s">
        <v>223</v>
      </c>
      <c r="G2" s="33" t="s">
        <v>52</v>
      </c>
      <c r="H2" s="33" t="s">
        <v>8</v>
      </c>
      <c r="I2" s="33" t="s">
        <v>42</v>
      </c>
      <c r="J2" s="33" t="s">
        <v>43</v>
      </c>
      <c r="K2" s="33" t="s">
        <v>227</v>
      </c>
      <c r="L2" s="33" t="s">
        <v>226</v>
      </c>
      <c r="M2" s="33" t="s">
        <v>108</v>
      </c>
      <c r="N2" s="33" t="s">
        <v>228</v>
      </c>
      <c r="O2" s="33" t="s">
        <v>229</v>
      </c>
      <c r="P2" s="33" t="s">
        <v>95</v>
      </c>
      <c r="Q2" s="33" t="s">
        <v>109</v>
      </c>
      <c r="R2" s="33" t="s">
        <v>110</v>
      </c>
      <c r="S2" s="33" t="s">
        <v>111</v>
      </c>
      <c r="T2" s="33" t="s">
        <v>112</v>
      </c>
      <c r="U2" s="33" t="s">
        <v>97</v>
      </c>
      <c r="V2" s="33" t="s">
        <v>106</v>
      </c>
      <c r="W2" s="33" t="s">
        <v>113</v>
      </c>
      <c r="X2" s="33" t="s">
        <v>89</v>
      </c>
      <c r="Y2" s="33" t="s">
        <v>114</v>
      </c>
      <c r="Z2" s="33" t="s">
        <v>49</v>
      </c>
      <c r="AA2" s="33" t="s">
        <v>50</v>
      </c>
      <c r="AB2" s="33" t="s">
        <v>128</v>
      </c>
      <c r="AC2" s="33" t="s">
        <v>129</v>
      </c>
      <c r="AD2" s="33" t="s">
        <v>130</v>
      </c>
      <c r="AE2" s="67" t="s">
        <v>172</v>
      </c>
      <c r="AF2" s="33" t="s">
        <v>157</v>
      </c>
      <c r="AG2" s="33" t="s">
        <v>218</v>
      </c>
      <c r="AH2" s="33" t="s">
        <v>224</v>
      </c>
    </row>
    <row r="3" spans="2:34" s="11" customFormat="1" ht="27.75" hidden="1" customHeight="1" x14ac:dyDescent="0.2">
      <c r="B3" s="154">
        <f t="shared" ref="B3" si="0">ROW(A3)-3</f>
        <v>0</v>
      </c>
      <c r="C3" s="155" t="str">
        <f ca="1">IF(AND(D3="",E3="",G3=""),"",IF(AND(D3=OFFSET(D3,-1,0),E3=OFFSET(E3,-1,0),G3=OFFSET(G3,-1,0)),OFFSET(B3,-1,1),B3))</f>
        <v/>
      </c>
      <c r="D3" s="156" t="str">
        <f ca="1">IF(AND($H3&lt;&gt;"",B3&lt;&gt;1),OFFSET(C3,-1,1),"")</f>
        <v/>
      </c>
      <c r="E3" s="157" t="str">
        <f ca="1">IF(AND($H3&lt;&gt;"",B3&lt;&gt;1),OFFSET(D3,-1,1),"")</f>
        <v/>
      </c>
      <c r="F3" s="157"/>
      <c r="G3" s="158" t="str">
        <f ca="1">IF(AND($H3&lt;&gt;"",B3&lt;&gt;1),OFFSET(F3,-1,1),"")</f>
        <v/>
      </c>
      <c r="H3" s="159"/>
      <c r="I3" s="160" t="str">
        <f>IF(H3="","",INDEX(D.1[Quy cách],MATCH(H3,D.1[Tên sản phẩm],0)))</f>
        <v/>
      </c>
      <c r="J3" s="35" t="str">
        <f>IF(H3="","",INDEX(D.1[ĐVT],MATCH(H3,D.1[Tên sản phẩm],0)))</f>
        <v/>
      </c>
      <c r="K3" s="163" t="str">
        <f>IF(H3="","",INDEX(D.1[Đơn giá bán
(Tham khảo)],MATCH(H3,D.1[Tên sản phẩm],0)))</f>
        <v/>
      </c>
      <c r="L3" s="162"/>
      <c r="M3" s="159"/>
      <c r="N3" s="159"/>
      <c r="O3" s="159"/>
      <c r="P3" s="163" t="str">
        <f>IF(AND(K3&lt;&gt;"",L3&lt;&gt;""),K3*L3,IF(AND(N3&lt;&gt;"",O3&lt;&gt;""),N3*O3,""))</f>
        <v/>
      </c>
      <c r="Q3" s="164"/>
      <c r="R3" s="162"/>
      <c r="S3" s="163" t="str">
        <f>IF(P3="","",P3-SUM(R3))</f>
        <v/>
      </c>
      <c r="T3" s="164" t="str">
        <f ca="1">IF(AND(S3&lt;&gt;"",C3=OFFSET(C3,-1,0)),OFFSET(S3,-1,1),"")</f>
        <v/>
      </c>
      <c r="U3" s="163" t="str">
        <f>IF(S3="","",S3*SUM(1,T3))</f>
        <v/>
      </c>
      <c r="V3" s="163" t="str">
        <f ca="1">IF(AND(C3&lt;&gt;"",C3&lt;&gt;OFFSET(C3,1,0)),SUMIFS(B.2[Giá có thuế],B.2[Số ĐK],C3),"")</f>
        <v/>
      </c>
      <c r="W3" s="159"/>
      <c r="X3" s="161" t="str">
        <f>IF(W3="","",'Thông Tin Chung'!$L$3)</f>
        <v/>
      </c>
      <c r="Y3" s="163" t="str">
        <f ca="1">IF(AND(V3&lt;&gt;"",W3&lt;&gt;"",V3&lt;&gt;0),V3-W3,"")</f>
        <v/>
      </c>
      <c r="Z3" s="165"/>
      <c r="AA3" s="155" t="str">
        <f ca="1">IF(C3="","",IF(OR(D3&lt;NgayBatDau,D3&gt;NgayKetThuc),"Ngày tháng phải nằm trong kỳ báo cáo",IF(AND(G3&lt;&gt;"",COUNTIF(D.2[Tên khách hàng],G3)=0),"Tên KH chưa khai báo trong DSKH",IF(AND(H3&lt;&gt;"",COUNTIF(D.1[Tên sản phẩm],H3)=0),"SP này chưa khai báo trong DSSP",""))))</f>
        <v/>
      </c>
      <c r="AB3" s="166" t="str">
        <f t="shared" ref="AB3:AB66" ca="1" si="1">IF(D3="","",IF(D3&lt;B3LocTuNgay,0,IF(D3&lt;=B3LocDenNgay,1,"")))</f>
        <v/>
      </c>
      <c r="AC3" s="166" t="str">
        <f t="shared" ref="AC3:AC66" ca="1" si="2">IF(D3="","",IF(D3&lt;B4LocTuNgay,0,IF(D3&lt;=B4LocDenNgay,1,"")))</f>
        <v/>
      </c>
      <c r="AD3" s="166" t="str">
        <f t="shared" ref="AD3:AD66" ca="1" si="3">IF(D3="","",IF(D3&lt;B5LocTuNgay,0,IF(D3&lt;=B5LocDenNgay,1,"")))</f>
        <v/>
      </c>
      <c r="AE3" s="166" t="str">
        <f t="shared" ref="AE3:AE66" ca="1" si="4">IF(D3="","",MONTH(D3))</f>
        <v/>
      </c>
      <c r="AF3" s="167" t="str">
        <f>IF(OR(H3="",S3=""),"",S3-(SUM(L3,M3)*INDEX(D.1[Đơn giá],MATCH(H3,D.1[Tên sản phẩm],0))))</f>
        <v/>
      </c>
      <c r="AG3" s="168" t="str">
        <f t="shared" ref="AG3:AG66" ca="1" si="5">IF(E3="","",IF(E3=SoChungTuInPXK,B3,""))</f>
        <v/>
      </c>
      <c r="AH3" s="168"/>
    </row>
    <row r="4" spans="2:34" s="2" customFormat="1" ht="27.75" customHeight="1" x14ac:dyDescent="0.2">
      <c r="B4" s="154">
        <f t="shared" ref="B4:B67" si="6">ROW(A4)-3</f>
        <v>1</v>
      </c>
      <c r="C4" s="155">
        <f t="shared" ref="C4:C67" ca="1" si="7">IF(AND(D4="",E4="",G4=""),"",IF(AND(D4=OFFSET(D4,-1,0),E4=OFFSET(E4,-1,0),G4=OFFSET(G4,-1,0)),OFFSET(B4,-1,1),B4))</f>
        <v>1</v>
      </c>
      <c r="D4" s="156" t="str">
        <f t="shared" ref="D4:D67" ca="1" si="8">IF(AND($H4&lt;&gt;"",B4&lt;&gt;1),OFFSET(C4,-1,1),"")</f>
        <v/>
      </c>
      <c r="E4" s="157" t="str">
        <f t="shared" ref="E4:E67" ca="1" si="9">IF(AND($H4&lt;&gt;"",B4&lt;&gt;1),OFFSET(D4,-1,1),"")</f>
        <v/>
      </c>
      <c r="F4" s="157"/>
      <c r="G4" s="189" t="s">
        <v>238</v>
      </c>
      <c r="H4" s="159" t="s">
        <v>241</v>
      </c>
      <c r="I4" s="160">
        <f>IF(H4="","",INDEX(D.1[Quy cách],MATCH(H4,D.1[Tên sản phẩm],0)))</f>
        <v>0</v>
      </c>
      <c r="J4" s="35" t="str">
        <f>IF(H4="","",INDEX(D.1[ĐVT],MATCH(H4,D.1[Tên sản phẩm],0)))</f>
        <v>cái</v>
      </c>
      <c r="K4" s="163">
        <f>IF(H4="","",INDEX(D.1[Đơn giá bán
(Tham khảo)],MATCH(H4,D.1[Tên sản phẩm],0)))</f>
        <v>0</v>
      </c>
      <c r="L4" s="162"/>
      <c r="M4" s="159"/>
      <c r="N4" s="159"/>
      <c r="O4" s="159"/>
      <c r="P4" s="163" t="str">
        <f t="shared" ref="P4:P67" si="10">IF(AND(K4&lt;&gt;"",L4&lt;&gt;""),K4*L4,IF(AND(N4&lt;&gt;"",O4&lt;&gt;""),N4*O4,""))</f>
        <v/>
      </c>
      <c r="Q4" s="164"/>
      <c r="R4" s="162"/>
      <c r="S4" s="163" t="str">
        <f t="shared" ref="S4:S67" si="11">IF(P4="","",P4-SUM(R4))</f>
        <v/>
      </c>
      <c r="T4" s="164" t="str">
        <f t="shared" ref="T4:T67" ca="1" si="12">IF(AND(S4&lt;&gt;"",C4=OFFSET(C4,-1,0)),OFFSET(S4,-1,1),"")</f>
        <v/>
      </c>
      <c r="U4" s="163" t="str">
        <f t="shared" ref="U4:U67" si="13">IF(S4="","",S4*SUM(1,T4))</f>
        <v/>
      </c>
      <c r="V4" s="163">
        <f ca="1">IF(AND(C4&lt;&gt;"",C4&lt;&gt;OFFSET(C4,1,0)),SUMIFS(B.2[Giá có thuế],B.2[Số ĐK],C4),"")</f>
        <v>0</v>
      </c>
      <c r="W4" s="159"/>
      <c r="X4" s="161" t="str">
        <f>IF(W4="","",'Thông Tin Chung'!$L$3)</f>
        <v/>
      </c>
      <c r="Y4" s="163" t="str">
        <f t="shared" ref="Y4:Y67" ca="1" si="14">IF(AND(V4&lt;&gt;"",W4&lt;&gt;"",V4&lt;&gt;0),V4-W4,"")</f>
        <v/>
      </c>
      <c r="Z4" s="165"/>
      <c r="AA4" s="155" t="str">
        <f ca="1">IF(C4="","",IF(OR(D4&lt;NgayBatDau,D4&gt;NgayKetThuc),"Ngày tháng phải nằm trong kỳ báo cáo",IF(AND(G4&lt;&gt;"",COUNTIF(D.2[Tên khách hàng],G4)=0),"Tên KH chưa khai báo trong DSKH",IF(AND(H4&lt;&gt;"",COUNTIF(D.1[Tên sản phẩm],H4)=0),"SP này chưa khai báo trong DSSP",""))))</f>
        <v>Ngày tháng phải nằm trong kỳ báo cáo</v>
      </c>
      <c r="AB4" s="23" t="str">
        <f t="shared" ca="1" si="1"/>
        <v/>
      </c>
      <c r="AC4" s="23" t="str">
        <f t="shared" ca="1" si="2"/>
        <v/>
      </c>
      <c r="AD4" s="23" t="str">
        <f t="shared" ca="1" si="3"/>
        <v/>
      </c>
      <c r="AE4" s="68" t="str">
        <f t="shared" ca="1" si="4"/>
        <v/>
      </c>
      <c r="AF4" s="69" t="str">
        <f>IF(OR(H4="",S4=""),"",S4-(SUM(L4,M4)*INDEX(D.1[Đơn giá],MATCH(H4,D.1[Tên sản phẩm],0))))</f>
        <v/>
      </c>
      <c r="AG4" s="90" t="str">
        <f t="shared" ca="1" si="5"/>
        <v/>
      </c>
      <c r="AH4" s="90"/>
    </row>
    <row r="5" spans="2:34" ht="27.75" customHeight="1" x14ac:dyDescent="0.2">
      <c r="B5" s="154">
        <f t="shared" si="6"/>
        <v>2</v>
      </c>
      <c r="C5" s="155" t="str">
        <f t="shared" ca="1" si="7"/>
        <v/>
      </c>
      <c r="D5" s="156" t="str">
        <f t="shared" ca="1" si="8"/>
        <v/>
      </c>
      <c r="E5" s="157" t="str">
        <f t="shared" ca="1" si="9"/>
        <v/>
      </c>
      <c r="F5" s="157"/>
      <c r="G5" s="158" t="str">
        <f t="shared" ref="G5:G67" ca="1" si="15">IF(AND($H5&lt;&gt;"",B5&lt;&gt;1),OFFSET(F5,-1,1),"")</f>
        <v/>
      </c>
      <c r="H5" s="159"/>
      <c r="I5" s="160" t="str">
        <f>IF(H5="","",INDEX(D.1[Quy cách],MATCH(H5,D.1[Tên sản phẩm],0)))</f>
        <v/>
      </c>
      <c r="J5" s="35" t="str">
        <f>IF(H5="","",INDEX(D.1[ĐVT],MATCH(H5,D.1[Tên sản phẩm],0)))</f>
        <v/>
      </c>
      <c r="K5" s="163" t="str">
        <f>IF(H5="","",INDEX(D.1[Đơn giá bán
(Tham khảo)],MATCH(H5,D.1[Tên sản phẩm],0)))</f>
        <v/>
      </c>
      <c r="L5" s="162"/>
      <c r="M5" s="159"/>
      <c r="N5" s="159"/>
      <c r="O5" s="159"/>
      <c r="P5" s="163" t="str">
        <f t="shared" si="10"/>
        <v/>
      </c>
      <c r="Q5" s="164"/>
      <c r="R5" s="162"/>
      <c r="S5" s="163" t="str">
        <f t="shared" si="11"/>
        <v/>
      </c>
      <c r="T5" s="164" t="str">
        <f t="shared" ca="1" si="12"/>
        <v/>
      </c>
      <c r="U5" s="163" t="str">
        <f t="shared" si="13"/>
        <v/>
      </c>
      <c r="V5" s="163" t="str">
        <f ca="1">IF(AND(C5&lt;&gt;"",C5&lt;&gt;OFFSET(C5,1,0)),SUMIFS(B.2[Giá có thuế],B.2[Số ĐK],C5),"")</f>
        <v/>
      </c>
      <c r="W5" s="159"/>
      <c r="X5" s="161" t="str">
        <f>IF(W5="","",'Thông Tin Chung'!$L$3)</f>
        <v/>
      </c>
      <c r="Y5" s="163" t="str">
        <f t="shared" ca="1" si="14"/>
        <v/>
      </c>
      <c r="Z5" s="165"/>
      <c r="AA5" s="155" t="str">
        <f ca="1">IF(C5="","",IF(OR(D5&lt;NgayBatDau,D5&gt;NgayKetThuc),"Ngày tháng phải nằm trong kỳ báo cáo",IF(AND(G5&lt;&gt;"",COUNTIF(D.2[Tên khách hàng],G5)=0),"Tên KH chưa khai báo trong DSKH",IF(AND(H5&lt;&gt;"",COUNTIF(D.1[Tên sản phẩm],H5)=0),"SP này chưa khai báo trong DSSP",""))))</f>
        <v/>
      </c>
      <c r="AB5" s="23" t="str">
        <f t="shared" ca="1" si="1"/>
        <v/>
      </c>
      <c r="AC5" s="23" t="str">
        <f t="shared" ca="1" si="2"/>
        <v/>
      </c>
      <c r="AD5" s="23" t="str">
        <f t="shared" ca="1" si="3"/>
        <v/>
      </c>
      <c r="AE5" s="68" t="str">
        <f t="shared" ca="1" si="4"/>
        <v/>
      </c>
      <c r="AF5" s="69" t="str">
        <f>IF(OR(H5="",S5=""),"",S5-(SUM(L5,M5)*INDEX(D.1[Đơn giá],MATCH(H5,D.1[Tên sản phẩm],0))))</f>
        <v/>
      </c>
      <c r="AG5" s="90" t="str">
        <f t="shared" ca="1" si="5"/>
        <v/>
      </c>
      <c r="AH5" s="90"/>
    </row>
    <row r="6" spans="2:34" ht="27.75" customHeight="1" x14ac:dyDescent="0.2">
      <c r="B6" s="154">
        <f t="shared" si="6"/>
        <v>3</v>
      </c>
      <c r="C6" s="155" t="str">
        <f t="shared" ca="1" si="7"/>
        <v/>
      </c>
      <c r="D6" s="156" t="str">
        <f t="shared" ca="1" si="8"/>
        <v/>
      </c>
      <c r="E6" s="157" t="str">
        <f t="shared" ca="1" si="9"/>
        <v/>
      </c>
      <c r="F6" s="157"/>
      <c r="G6" s="158" t="str">
        <f t="shared" ca="1" si="15"/>
        <v/>
      </c>
      <c r="H6" s="159"/>
      <c r="I6" s="160" t="str">
        <f>IF(H6="","",INDEX(D.1[Quy cách],MATCH(H6,D.1[Tên sản phẩm],0)))</f>
        <v/>
      </c>
      <c r="J6" s="35" t="str">
        <f>IF(H6="","",INDEX(D.1[ĐVT],MATCH(H6,D.1[Tên sản phẩm],0)))</f>
        <v/>
      </c>
      <c r="K6" s="163" t="str">
        <f>IF(H6="","",INDEX(D.1[Đơn giá bán
(Tham khảo)],MATCH(H6,D.1[Tên sản phẩm],0)))</f>
        <v/>
      </c>
      <c r="L6" s="162"/>
      <c r="M6" s="159"/>
      <c r="N6" s="159"/>
      <c r="O6" s="159"/>
      <c r="P6" s="163" t="str">
        <f t="shared" si="10"/>
        <v/>
      </c>
      <c r="Q6" s="164"/>
      <c r="R6" s="162"/>
      <c r="S6" s="163" t="str">
        <f t="shared" si="11"/>
        <v/>
      </c>
      <c r="T6" s="164" t="str">
        <f t="shared" ca="1" si="12"/>
        <v/>
      </c>
      <c r="U6" s="163" t="str">
        <f t="shared" si="13"/>
        <v/>
      </c>
      <c r="V6" s="163" t="str">
        <f ca="1">IF(AND(C6&lt;&gt;"",C6&lt;&gt;OFFSET(C6,1,0)),SUMIFS(B.2[Giá có thuế],B.2[Số ĐK],C6),"")</f>
        <v/>
      </c>
      <c r="W6" s="159"/>
      <c r="X6" s="161" t="str">
        <f>IF(W6="","",'Thông Tin Chung'!$L$3)</f>
        <v/>
      </c>
      <c r="Y6" s="163" t="str">
        <f t="shared" ca="1" si="14"/>
        <v/>
      </c>
      <c r="Z6" s="165"/>
      <c r="AA6" s="155" t="str">
        <f ca="1">IF(C6="","",IF(OR(D6&lt;NgayBatDau,D6&gt;NgayKetThuc),"Ngày tháng phải nằm trong kỳ báo cáo",IF(AND(G6&lt;&gt;"",COUNTIF(D.2[Tên khách hàng],G6)=0),"Tên KH chưa khai báo trong DSKH",IF(AND(H6&lt;&gt;"",COUNTIF(D.1[Tên sản phẩm],H6)=0),"SP này chưa khai báo trong DSSP",""))))</f>
        <v/>
      </c>
      <c r="AB6" s="23" t="str">
        <f t="shared" ca="1" si="1"/>
        <v/>
      </c>
      <c r="AC6" s="23" t="str">
        <f t="shared" ca="1" si="2"/>
        <v/>
      </c>
      <c r="AD6" s="23" t="str">
        <f t="shared" ca="1" si="3"/>
        <v/>
      </c>
      <c r="AE6" s="68" t="str">
        <f t="shared" ca="1" si="4"/>
        <v/>
      </c>
      <c r="AF6" s="69" t="str">
        <f>IF(OR(H6="",S6=""),"",S6-(SUM(L6,M6)*INDEX(D.1[Đơn giá],MATCH(H6,D.1[Tên sản phẩm],0))))</f>
        <v/>
      </c>
      <c r="AG6" s="90" t="str">
        <f t="shared" ca="1" si="5"/>
        <v/>
      </c>
      <c r="AH6" s="90"/>
    </row>
    <row r="7" spans="2:34" ht="27.75" customHeight="1" x14ac:dyDescent="0.2">
      <c r="B7" s="154">
        <f t="shared" si="6"/>
        <v>4</v>
      </c>
      <c r="C7" s="155" t="str">
        <f t="shared" ca="1" si="7"/>
        <v/>
      </c>
      <c r="D7" s="156" t="str">
        <f t="shared" ca="1" si="8"/>
        <v/>
      </c>
      <c r="E7" s="157" t="str">
        <f t="shared" ca="1" si="9"/>
        <v/>
      </c>
      <c r="F7" s="157"/>
      <c r="G7" s="158" t="str">
        <f t="shared" ca="1" si="15"/>
        <v/>
      </c>
      <c r="H7" s="159"/>
      <c r="I7" s="160" t="str">
        <f>IF(H7="","",INDEX(D.1[Quy cách],MATCH(H7,D.1[Tên sản phẩm],0)))</f>
        <v/>
      </c>
      <c r="J7" s="35" t="str">
        <f>IF(H7="","",INDEX(D.1[ĐVT],MATCH(H7,D.1[Tên sản phẩm],0)))</f>
        <v/>
      </c>
      <c r="K7" s="163" t="str">
        <f>IF(H7="","",INDEX(D.1[Đơn giá bán
(Tham khảo)],MATCH(H7,D.1[Tên sản phẩm],0)))</f>
        <v/>
      </c>
      <c r="L7" s="162"/>
      <c r="M7" s="159"/>
      <c r="N7" s="159"/>
      <c r="O7" s="159"/>
      <c r="P7" s="163" t="str">
        <f t="shared" si="10"/>
        <v/>
      </c>
      <c r="Q7" s="164"/>
      <c r="R7" s="162"/>
      <c r="S7" s="163" t="str">
        <f t="shared" si="11"/>
        <v/>
      </c>
      <c r="T7" s="164" t="str">
        <f t="shared" ca="1" si="12"/>
        <v/>
      </c>
      <c r="U7" s="163" t="str">
        <f t="shared" si="13"/>
        <v/>
      </c>
      <c r="V7" s="163" t="str">
        <f ca="1">IF(AND(C7&lt;&gt;"",C7&lt;&gt;OFFSET(C7,1,0)),SUMIFS(B.2[Giá có thuế],B.2[Số ĐK],C7),"")</f>
        <v/>
      </c>
      <c r="W7" s="159"/>
      <c r="X7" s="161" t="str">
        <f>IF(W7="","",'Thông Tin Chung'!$L$3)</f>
        <v/>
      </c>
      <c r="Y7" s="163" t="str">
        <f t="shared" ca="1" si="14"/>
        <v/>
      </c>
      <c r="Z7" s="165"/>
      <c r="AA7" s="155" t="str">
        <f ca="1">IF(C7="","",IF(OR(D7&lt;NgayBatDau,D7&gt;NgayKetThuc),"Ngày tháng phải nằm trong kỳ báo cáo",IF(AND(G7&lt;&gt;"",COUNTIF(D.2[Tên khách hàng],G7)=0),"Tên KH chưa khai báo trong DSKH",IF(AND(H7&lt;&gt;"",COUNTIF(D.1[Tên sản phẩm],H7)=0),"SP này chưa khai báo trong DSSP",""))))</f>
        <v/>
      </c>
      <c r="AB7" s="23" t="str">
        <f t="shared" ca="1" si="1"/>
        <v/>
      </c>
      <c r="AC7" s="23" t="str">
        <f t="shared" ca="1" si="2"/>
        <v/>
      </c>
      <c r="AD7" s="23" t="str">
        <f t="shared" ca="1" si="3"/>
        <v/>
      </c>
      <c r="AE7" s="68" t="str">
        <f t="shared" ca="1" si="4"/>
        <v/>
      </c>
      <c r="AF7" s="69" t="str">
        <f>IF(OR(H7="",S7=""),"",S7-(SUM(L7,M7)*INDEX(D.1[Đơn giá],MATCH(H7,D.1[Tên sản phẩm],0))))</f>
        <v/>
      </c>
      <c r="AG7" s="90" t="str">
        <f t="shared" ca="1" si="5"/>
        <v/>
      </c>
      <c r="AH7" s="90"/>
    </row>
    <row r="8" spans="2:34" ht="27.75" customHeight="1" x14ac:dyDescent="0.2">
      <c r="B8" s="154">
        <f t="shared" si="6"/>
        <v>5</v>
      </c>
      <c r="C8" s="155" t="str">
        <f t="shared" ca="1" si="7"/>
        <v/>
      </c>
      <c r="D8" s="156" t="str">
        <f t="shared" ca="1" si="8"/>
        <v/>
      </c>
      <c r="E8" s="157" t="str">
        <f t="shared" ca="1" si="9"/>
        <v/>
      </c>
      <c r="F8" s="157"/>
      <c r="G8" s="158" t="str">
        <f t="shared" ca="1" si="15"/>
        <v/>
      </c>
      <c r="H8" s="159"/>
      <c r="I8" s="160" t="str">
        <f>IF(H8="","",INDEX(D.1[Quy cách],MATCH(H8,D.1[Tên sản phẩm],0)))</f>
        <v/>
      </c>
      <c r="J8" s="35" t="str">
        <f>IF(H8="","",INDEX(D.1[ĐVT],MATCH(H8,D.1[Tên sản phẩm],0)))</f>
        <v/>
      </c>
      <c r="K8" s="163" t="str">
        <f>IF(H8="","",INDEX(D.1[Đơn giá bán
(Tham khảo)],MATCH(H8,D.1[Tên sản phẩm],0)))</f>
        <v/>
      </c>
      <c r="L8" s="162"/>
      <c r="M8" s="159"/>
      <c r="N8" s="159"/>
      <c r="O8" s="159"/>
      <c r="P8" s="163" t="str">
        <f t="shared" si="10"/>
        <v/>
      </c>
      <c r="Q8" s="164"/>
      <c r="R8" s="162"/>
      <c r="S8" s="163" t="str">
        <f t="shared" si="11"/>
        <v/>
      </c>
      <c r="T8" s="164" t="str">
        <f t="shared" ca="1" si="12"/>
        <v/>
      </c>
      <c r="U8" s="163" t="str">
        <f t="shared" si="13"/>
        <v/>
      </c>
      <c r="V8" s="163" t="str">
        <f ca="1">IF(AND(C8&lt;&gt;"",C8&lt;&gt;OFFSET(C8,1,0)),SUMIFS(B.2[Giá có thuế],B.2[Số ĐK],C8),"")</f>
        <v/>
      </c>
      <c r="W8" s="159"/>
      <c r="X8" s="161" t="str">
        <f>IF(W8="","",'Thông Tin Chung'!$L$3)</f>
        <v/>
      </c>
      <c r="Y8" s="163" t="str">
        <f t="shared" ca="1" si="14"/>
        <v/>
      </c>
      <c r="Z8" s="165"/>
      <c r="AA8" s="155" t="str">
        <f ca="1">IF(C8="","",IF(OR(D8&lt;NgayBatDau,D8&gt;NgayKetThuc),"Ngày tháng phải nằm trong kỳ báo cáo",IF(AND(G8&lt;&gt;"",COUNTIF(D.2[Tên khách hàng],G8)=0),"Tên KH chưa khai báo trong DSKH",IF(AND(H8&lt;&gt;"",COUNTIF(D.1[Tên sản phẩm],H8)=0),"SP này chưa khai báo trong DSSP",""))))</f>
        <v/>
      </c>
      <c r="AB8" s="23" t="str">
        <f t="shared" ca="1" si="1"/>
        <v/>
      </c>
      <c r="AC8" s="23" t="str">
        <f t="shared" ca="1" si="2"/>
        <v/>
      </c>
      <c r="AD8" s="23" t="str">
        <f t="shared" ca="1" si="3"/>
        <v/>
      </c>
      <c r="AE8" s="68" t="str">
        <f t="shared" ca="1" si="4"/>
        <v/>
      </c>
      <c r="AF8" s="69" t="str">
        <f>IF(OR(H8="",S8=""),"",S8-(SUM(L8,M8)*INDEX(D.1[Đơn giá],MATCH(H8,D.1[Tên sản phẩm],0))))</f>
        <v/>
      </c>
      <c r="AG8" s="90" t="str">
        <f t="shared" ca="1" si="5"/>
        <v/>
      </c>
      <c r="AH8" s="90"/>
    </row>
    <row r="9" spans="2:34" ht="27.75" customHeight="1" x14ac:dyDescent="0.2">
      <c r="B9" s="154">
        <f t="shared" si="6"/>
        <v>6</v>
      </c>
      <c r="C9" s="155" t="str">
        <f t="shared" ca="1" si="7"/>
        <v/>
      </c>
      <c r="D9" s="156" t="str">
        <f t="shared" ca="1" si="8"/>
        <v/>
      </c>
      <c r="E9" s="157" t="str">
        <f t="shared" ca="1" si="9"/>
        <v/>
      </c>
      <c r="F9" s="157"/>
      <c r="G9" s="158" t="str">
        <f t="shared" ca="1" si="15"/>
        <v/>
      </c>
      <c r="H9" s="159"/>
      <c r="I9" s="160" t="str">
        <f>IF(H9="","",INDEX(D.1[Quy cách],MATCH(H9,D.1[Tên sản phẩm],0)))</f>
        <v/>
      </c>
      <c r="J9" s="35" t="str">
        <f>IF(H9="","",INDEX(D.1[ĐVT],MATCH(H9,D.1[Tên sản phẩm],0)))</f>
        <v/>
      </c>
      <c r="K9" s="163" t="str">
        <f>IF(H9="","",INDEX(D.1[Đơn giá bán
(Tham khảo)],MATCH(H9,D.1[Tên sản phẩm],0)))</f>
        <v/>
      </c>
      <c r="L9" s="162"/>
      <c r="M9" s="159"/>
      <c r="N9" s="159"/>
      <c r="O9" s="159"/>
      <c r="P9" s="163" t="str">
        <f t="shared" si="10"/>
        <v/>
      </c>
      <c r="Q9" s="164"/>
      <c r="R9" s="162"/>
      <c r="S9" s="163" t="str">
        <f t="shared" si="11"/>
        <v/>
      </c>
      <c r="T9" s="164" t="str">
        <f t="shared" ca="1" si="12"/>
        <v/>
      </c>
      <c r="U9" s="163" t="str">
        <f t="shared" si="13"/>
        <v/>
      </c>
      <c r="V9" s="163" t="str">
        <f ca="1">IF(AND(C9&lt;&gt;"",C9&lt;&gt;OFFSET(C9,1,0)),SUMIFS(B.2[Giá có thuế],B.2[Số ĐK],C9),"")</f>
        <v/>
      </c>
      <c r="W9" s="159"/>
      <c r="X9" s="161" t="str">
        <f>IF(W9="","",'Thông Tin Chung'!$L$3)</f>
        <v/>
      </c>
      <c r="Y9" s="163" t="str">
        <f t="shared" ca="1" si="14"/>
        <v/>
      </c>
      <c r="Z9" s="165"/>
      <c r="AA9" s="155" t="str">
        <f ca="1">IF(C9="","",IF(OR(D9&lt;NgayBatDau,D9&gt;NgayKetThuc),"Ngày tháng phải nằm trong kỳ báo cáo",IF(AND(G9&lt;&gt;"",COUNTIF(D.2[Tên khách hàng],G9)=0),"Tên KH chưa khai báo trong DSKH",IF(AND(H9&lt;&gt;"",COUNTIF(D.1[Tên sản phẩm],H9)=0),"SP này chưa khai báo trong DSSP",""))))</f>
        <v/>
      </c>
      <c r="AB9" s="23" t="str">
        <f t="shared" ca="1" si="1"/>
        <v/>
      </c>
      <c r="AC9" s="23" t="str">
        <f t="shared" ca="1" si="2"/>
        <v/>
      </c>
      <c r="AD9" s="23" t="str">
        <f t="shared" ca="1" si="3"/>
        <v/>
      </c>
      <c r="AE9" s="68" t="str">
        <f t="shared" ca="1" si="4"/>
        <v/>
      </c>
      <c r="AF9" s="69" t="str">
        <f>IF(OR(H9="",S9=""),"",S9-(SUM(L9,M9)*INDEX(D.1[Đơn giá],MATCH(H9,D.1[Tên sản phẩm],0))))</f>
        <v/>
      </c>
      <c r="AG9" s="90" t="str">
        <f t="shared" ca="1" si="5"/>
        <v/>
      </c>
      <c r="AH9" s="90"/>
    </row>
    <row r="10" spans="2:34" ht="27.75" customHeight="1" x14ac:dyDescent="0.2">
      <c r="B10" s="154">
        <f t="shared" si="6"/>
        <v>7</v>
      </c>
      <c r="C10" s="155" t="str">
        <f t="shared" ca="1" si="7"/>
        <v/>
      </c>
      <c r="D10" s="156" t="str">
        <f t="shared" ca="1" si="8"/>
        <v/>
      </c>
      <c r="E10" s="157" t="str">
        <f t="shared" ca="1" si="9"/>
        <v/>
      </c>
      <c r="F10" s="157"/>
      <c r="G10" s="158" t="str">
        <f t="shared" ca="1" si="15"/>
        <v/>
      </c>
      <c r="H10" s="159"/>
      <c r="I10" s="160" t="str">
        <f>IF(H10="","",INDEX(D.1[Quy cách],MATCH(H10,D.1[Tên sản phẩm],0)))</f>
        <v/>
      </c>
      <c r="J10" s="35" t="str">
        <f>IF(H10="","",INDEX(D.1[ĐVT],MATCH(H10,D.1[Tên sản phẩm],0)))</f>
        <v/>
      </c>
      <c r="K10" s="163" t="str">
        <f>IF(H10="","",INDEX(D.1[Đơn giá bán
(Tham khảo)],MATCH(H10,D.1[Tên sản phẩm],0)))</f>
        <v/>
      </c>
      <c r="L10" s="162"/>
      <c r="M10" s="159"/>
      <c r="N10" s="159"/>
      <c r="O10" s="159"/>
      <c r="P10" s="163" t="str">
        <f t="shared" si="10"/>
        <v/>
      </c>
      <c r="Q10" s="164"/>
      <c r="R10" s="162"/>
      <c r="S10" s="163" t="str">
        <f t="shared" si="11"/>
        <v/>
      </c>
      <c r="T10" s="164" t="str">
        <f t="shared" ca="1" si="12"/>
        <v/>
      </c>
      <c r="U10" s="163" t="str">
        <f t="shared" si="13"/>
        <v/>
      </c>
      <c r="V10" s="163" t="str">
        <f ca="1">IF(AND(C10&lt;&gt;"",C10&lt;&gt;OFFSET(C10,1,0)),SUMIFS(B.2[Giá có thuế],B.2[Số ĐK],C10),"")</f>
        <v/>
      </c>
      <c r="W10" s="159"/>
      <c r="X10" s="161" t="str">
        <f>IF(W10="","",'Thông Tin Chung'!$L$3)</f>
        <v/>
      </c>
      <c r="Y10" s="163" t="str">
        <f t="shared" ca="1" si="14"/>
        <v/>
      </c>
      <c r="Z10" s="165"/>
      <c r="AA10" s="155" t="str">
        <f ca="1">IF(C10="","",IF(OR(D10&lt;NgayBatDau,D10&gt;NgayKetThuc),"Ngày tháng phải nằm trong kỳ báo cáo",IF(AND(G10&lt;&gt;"",COUNTIF(D.2[Tên khách hàng],G10)=0),"Tên KH chưa khai báo trong DSKH",IF(AND(H10&lt;&gt;"",COUNTIF(D.1[Tên sản phẩm],H10)=0),"SP này chưa khai báo trong DSSP",""))))</f>
        <v/>
      </c>
      <c r="AB10" s="23" t="str">
        <f t="shared" ca="1" si="1"/>
        <v/>
      </c>
      <c r="AC10" s="23" t="str">
        <f t="shared" ca="1" si="2"/>
        <v/>
      </c>
      <c r="AD10" s="23" t="str">
        <f t="shared" ca="1" si="3"/>
        <v/>
      </c>
      <c r="AE10" s="68" t="str">
        <f t="shared" ca="1" si="4"/>
        <v/>
      </c>
      <c r="AF10" s="69" t="str">
        <f>IF(OR(H10="",S10=""),"",S10-(SUM(L10,M10)*INDEX(D.1[Đơn giá],MATCH(H10,D.1[Tên sản phẩm],0))))</f>
        <v/>
      </c>
      <c r="AG10" s="90" t="str">
        <f t="shared" ca="1" si="5"/>
        <v/>
      </c>
      <c r="AH10" s="90"/>
    </row>
    <row r="11" spans="2:34" ht="27.75" customHeight="1" x14ac:dyDescent="0.2">
      <c r="B11" s="154">
        <f t="shared" si="6"/>
        <v>8</v>
      </c>
      <c r="C11" s="155" t="str">
        <f t="shared" ca="1" si="7"/>
        <v/>
      </c>
      <c r="D11" s="156" t="str">
        <f t="shared" ca="1" si="8"/>
        <v/>
      </c>
      <c r="E11" s="157" t="str">
        <f t="shared" ca="1" si="9"/>
        <v/>
      </c>
      <c r="F11" s="157"/>
      <c r="G11" s="158" t="str">
        <f t="shared" ca="1" si="15"/>
        <v/>
      </c>
      <c r="H11" s="159"/>
      <c r="I11" s="160" t="str">
        <f>IF(H11="","",INDEX(D.1[Quy cách],MATCH(H11,D.1[Tên sản phẩm],0)))</f>
        <v/>
      </c>
      <c r="J11" s="35" t="str">
        <f>IF(H11="","",INDEX(D.1[ĐVT],MATCH(H11,D.1[Tên sản phẩm],0)))</f>
        <v/>
      </c>
      <c r="K11" s="163" t="str">
        <f>IF(H11="","",INDEX(D.1[Đơn giá bán
(Tham khảo)],MATCH(H11,D.1[Tên sản phẩm],0)))</f>
        <v/>
      </c>
      <c r="L11" s="162"/>
      <c r="M11" s="159"/>
      <c r="N11" s="159"/>
      <c r="O11" s="159"/>
      <c r="P11" s="163" t="str">
        <f t="shared" si="10"/>
        <v/>
      </c>
      <c r="Q11" s="164"/>
      <c r="R11" s="162"/>
      <c r="S11" s="163" t="str">
        <f t="shared" si="11"/>
        <v/>
      </c>
      <c r="T11" s="164" t="str">
        <f t="shared" ca="1" si="12"/>
        <v/>
      </c>
      <c r="U11" s="163" t="str">
        <f t="shared" si="13"/>
        <v/>
      </c>
      <c r="V11" s="163" t="str">
        <f ca="1">IF(AND(C11&lt;&gt;"",C11&lt;&gt;OFFSET(C11,1,0)),SUMIFS(B.2[Giá có thuế],B.2[Số ĐK],C11),"")</f>
        <v/>
      </c>
      <c r="W11" s="159"/>
      <c r="X11" s="161" t="str">
        <f>IF(W11="","",'Thông Tin Chung'!$L$3)</f>
        <v/>
      </c>
      <c r="Y11" s="163" t="str">
        <f t="shared" ca="1" si="14"/>
        <v/>
      </c>
      <c r="Z11" s="165"/>
      <c r="AA11" s="155" t="str">
        <f ca="1">IF(C11="","",IF(OR(D11&lt;NgayBatDau,D11&gt;NgayKetThuc),"Ngày tháng phải nằm trong kỳ báo cáo",IF(AND(G11&lt;&gt;"",COUNTIF(D.2[Tên khách hàng],G11)=0),"Tên KH chưa khai báo trong DSKH",IF(AND(H11&lt;&gt;"",COUNTIF(D.1[Tên sản phẩm],H11)=0),"SP này chưa khai báo trong DSSP",""))))</f>
        <v/>
      </c>
      <c r="AB11" s="23" t="str">
        <f t="shared" ca="1" si="1"/>
        <v/>
      </c>
      <c r="AC11" s="23" t="str">
        <f t="shared" ca="1" si="2"/>
        <v/>
      </c>
      <c r="AD11" s="23" t="str">
        <f t="shared" ca="1" si="3"/>
        <v/>
      </c>
      <c r="AE11" s="68" t="str">
        <f t="shared" ca="1" si="4"/>
        <v/>
      </c>
      <c r="AF11" s="69" t="str">
        <f>IF(OR(H11="",S11=""),"",S11-(SUM(L11,M11)*INDEX(D.1[Đơn giá],MATCH(H11,D.1[Tên sản phẩm],0))))</f>
        <v/>
      </c>
      <c r="AG11" s="90" t="str">
        <f t="shared" ca="1" si="5"/>
        <v/>
      </c>
      <c r="AH11" s="90"/>
    </row>
    <row r="12" spans="2:34" ht="27.75" customHeight="1" x14ac:dyDescent="0.2">
      <c r="B12" s="154">
        <f t="shared" si="6"/>
        <v>9</v>
      </c>
      <c r="C12" s="155" t="str">
        <f t="shared" ca="1" si="7"/>
        <v/>
      </c>
      <c r="D12" s="156" t="str">
        <f t="shared" ca="1" si="8"/>
        <v/>
      </c>
      <c r="E12" s="157" t="str">
        <f t="shared" ca="1" si="9"/>
        <v/>
      </c>
      <c r="F12" s="157"/>
      <c r="G12" s="158" t="str">
        <f t="shared" ca="1" si="15"/>
        <v/>
      </c>
      <c r="H12" s="159"/>
      <c r="I12" s="160" t="str">
        <f>IF(H12="","",INDEX(D.1[Quy cách],MATCH(H12,D.1[Tên sản phẩm],0)))</f>
        <v/>
      </c>
      <c r="J12" s="35" t="str">
        <f>IF(H12="","",INDEX(D.1[ĐVT],MATCH(H12,D.1[Tên sản phẩm],0)))</f>
        <v/>
      </c>
      <c r="K12" s="163" t="str">
        <f>IF(H12="","",INDEX(D.1[Đơn giá bán
(Tham khảo)],MATCH(H12,D.1[Tên sản phẩm],0)))</f>
        <v/>
      </c>
      <c r="L12" s="162"/>
      <c r="M12" s="159"/>
      <c r="N12" s="159"/>
      <c r="O12" s="159"/>
      <c r="P12" s="163" t="str">
        <f t="shared" si="10"/>
        <v/>
      </c>
      <c r="Q12" s="164"/>
      <c r="R12" s="162"/>
      <c r="S12" s="163" t="str">
        <f t="shared" si="11"/>
        <v/>
      </c>
      <c r="T12" s="164" t="str">
        <f t="shared" ca="1" si="12"/>
        <v/>
      </c>
      <c r="U12" s="163" t="str">
        <f t="shared" si="13"/>
        <v/>
      </c>
      <c r="V12" s="163" t="str">
        <f ca="1">IF(AND(C12&lt;&gt;"",C12&lt;&gt;OFFSET(C12,1,0)),SUMIFS(B.2[Giá có thuế],B.2[Số ĐK],C12),"")</f>
        <v/>
      </c>
      <c r="W12" s="159"/>
      <c r="X12" s="161" t="str">
        <f>IF(W12="","",'Thông Tin Chung'!$L$3)</f>
        <v/>
      </c>
      <c r="Y12" s="163" t="str">
        <f t="shared" ca="1" si="14"/>
        <v/>
      </c>
      <c r="Z12" s="165"/>
      <c r="AA12" s="155" t="str">
        <f ca="1">IF(C12="","",IF(OR(D12&lt;NgayBatDau,D12&gt;NgayKetThuc),"Ngày tháng phải nằm trong kỳ báo cáo",IF(AND(G12&lt;&gt;"",COUNTIF(D.2[Tên khách hàng],G12)=0),"Tên KH chưa khai báo trong DSKH",IF(AND(H12&lt;&gt;"",COUNTIF(D.1[Tên sản phẩm],H12)=0),"SP này chưa khai báo trong DSSP",""))))</f>
        <v/>
      </c>
      <c r="AB12" s="23" t="str">
        <f t="shared" ca="1" si="1"/>
        <v/>
      </c>
      <c r="AC12" s="23" t="str">
        <f t="shared" ca="1" si="2"/>
        <v/>
      </c>
      <c r="AD12" s="23" t="str">
        <f t="shared" ca="1" si="3"/>
        <v/>
      </c>
      <c r="AE12" s="68" t="str">
        <f t="shared" ca="1" si="4"/>
        <v/>
      </c>
      <c r="AF12" s="69" t="str">
        <f>IF(OR(H12="",S12=""),"",S12-(SUM(L12,M12)*INDEX(D.1[Đơn giá],MATCH(H12,D.1[Tên sản phẩm],0))))</f>
        <v/>
      </c>
      <c r="AG12" s="90" t="str">
        <f t="shared" ca="1" si="5"/>
        <v/>
      </c>
      <c r="AH12" s="90"/>
    </row>
    <row r="13" spans="2:34" ht="27.75" customHeight="1" x14ac:dyDescent="0.2">
      <c r="B13" s="154">
        <f t="shared" si="6"/>
        <v>10</v>
      </c>
      <c r="C13" s="155" t="str">
        <f t="shared" ca="1" si="7"/>
        <v/>
      </c>
      <c r="D13" s="156" t="str">
        <f t="shared" ca="1" si="8"/>
        <v/>
      </c>
      <c r="E13" s="157" t="str">
        <f t="shared" ca="1" si="9"/>
        <v/>
      </c>
      <c r="F13" s="157"/>
      <c r="G13" s="158" t="str">
        <f t="shared" ca="1" si="15"/>
        <v/>
      </c>
      <c r="H13" s="159"/>
      <c r="I13" s="160" t="str">
        <f>IF(H13="","",INDEX(D.1[Quy cách],MATCH(H13,D.1[Tên sản phẩm],0)))</f>
        <v/>
      </c>
      <c r="J13" s="35" t="str">
        <f>IF(H13="","",INDEX(D.1[ĐVT],MATCH(H13,D.1[Tên sản phẩm],0)))</f>
        <v/>
      </c>
      <c r="K13" s="163" t="str">
        <f>IF(H13="","",INDEX(D.1[Đơn giá bán
(Tham khảo)],MATCH(H13,D.1[Tên sản phẩm],0)))</f>
        <v/>
      </c>
      <c r="L13" s="162"/>
      <c r="M13" s="159"/>
      <c r="N13" s="159"/>
      <c r="O13" s="159"/>
      <c r="P13" s="163" t="str">
        <f t="shared" si="10"/>
        <v/>
      </c>
      <c r="Q13" s="164"/>
      <c r="R13" s="162"/>
      <c r="S13" s="163" t="str">
        <f t="shared" si="11"/>
        <v/>
      </c>
      <c r="T13" s="164" t="str">
        <f t="shared" ca="1" si="12"/>
        <v/>
      </c>
      <c r="U13" s="163" t="str">
        <f t="shared" si="13"/>
        <v/>
      </c>
      <c r="V13" s="163" t="str">
        <f ca="1">IF(AND(C13&lt;&gt;"",C13&lt;&gt;OFFSET(C13,1,0)),SUMIFS(B.2[Giá có thuế],B.2[Số ĐK],C13),"")</f>
        <v/>
      </c>
      <c r="W13" s="159"/>
      <c r="X13" s="161" t="str">
        <f>IF(W13="","",'Thông Tin Chung'!$L$3)</f>
        <v/>
      </c>
      <c r="Y13" s="163" t="str">
        <f t="shared" ca="1" si="14"/>
        <v/>
      </c>
      <c r="Z13" s="165"/>
      <c r="AA13" s="155" t="str">
        <f ca="1">IF(C13="","",IF(OR(D13&lt;NgayBatDau,D13&gt;NgayKetThuc),"Ngày tháng phải nằm trong kỳ báo cáo",IF(AND(G13&lt;&gt;"",COUNTIF(D.2[Tên khách hàng],G13)=0),"Tên KH chưa khai báo trong DSKH",IF(AND(H13&lt;&gt;"",COUNTIF(D.1[Tên sản phẩm],H13)=0),"SP này chưa khai báo trong DSSP",""))))</f>
        <v/>
      </c>
      <c r="AB13" s="23" t="str">
        <f t="shared" ca="1" si="1"/>
        <v/>
      </c>
      <c r="AC13" s="23" t="str">
        <f t="shared" ca="1" si="2"/>
        <v/>
      </c>
      <c r="AD13" s="23" t="str">
        <f t="shared" ca="1" si="3"/>
        <v/>
      </c>
      <c r="AE13" s="68" t="str">
        <f t="shared" ca="1" si="4"/>
        <v/>
      </c>
      <c r="AF13" s="69" t="str">
        <f>IF(OR(H13="",S13=""),"",S13-(SUM(L13,M13)*INDEX(D.1[Đơn giá],MATCH(H13,D.1[Tên sản phẩm],0))))</f>
        <v/>
      </c>
      <c r="AG13" s="90" t="str">
        <f t="shared" ca="1" si="5"/>
        <v/>
      </c>
      <c r="AH13" s="90"/>
    </row>
    <row r="14" spans="2:34" ht="27.75" customHeight="1" x14ac:dyDescent="0.2">
      <c r="B14" s="154">
        <f t="shared" si="6"/>
        <v>11</v>
      </c>
      <c r="C14" s="155" t="str">
        <f t="shared" ca="1" si="7"/>
        <v/>
      </c>
      <c r="D14" s="156" t="str">
        <f t="shared" ca="1" si="8"/>
        <v/>
      </c>
      <c r="E14" s="157" t="str">
        <f t="shared" ca="1" si="9"/>
        <v/>
      </c>
      <c r="F14" s="157"/>
      <c r="G14" s="158" t="str">
        <f t="shared" ca="1" si="15"/>
        <v/>
      </c>
      <c r="H14" s="159"/>
      <c r="I14" s="160" t="str">
        <f>IF(H14="","",INDEX(D.1[Quy cách],MATCH(H14,D.1[Tên sản phẩm],0)))</f>
        <v/>
      </c>
      <c r="J14" s="35" t="str">
        <f>IF(H14="","",INDEX(D.1[ĐVT],MATCH(H14,D.1[Tên sản phẩm],0)))</f>
        <v/>
      </c>
      <c r="K14" s="163" t="str">
        <f>IF(H14="","",INDEX(D.1[Đơn giá bán
(Tham khảo)],MATCH(H14,D.1[Tên sản phẩm],0)))</f>
        <v/>
      </c>
      <c r="L14" s="162"/>
      <c r="M14" s="159"/>
      <c r="N14" s="159"/>
      <c r="O14" s="159"/>
      <c r="P14" s="163" t="str">
        <f t="shared" si="10"/>
        <v/>
      </c>
      <c r="Q14" s="164"/>
      <c r="R14" s="162"/>
      <c r="S14" s="163" t="str">
        <f t="shared" si="11"/>
        <v/>
      </c>
      <c r="T14" s="164" t="str">
        <f t="shared" ca="1" si="12"/>
        <v/>
      </c>
      <c r="U14" s="163" t="str">
        <f t="shared" si="13"/>
        <v/>
      </c>
      <c r="V14" s="163" t="str">
        <f ca="1">IF(AND(C14&lt;&gt;"",C14&lt;&gt;OFFSET(C14,1,0)),SUMIFS(B.2[Giá có thuế],B.2[Số ĐK],C14),"")</f>
        <v/>
      </c>
      <c r="W14" s="159"/>
      <c r="X14" s="161" t="str">
        <f>IF(W14="","",'Thông Tin Chung'!$L$3)</f>
        <v/>
      </c>
      <c r="Y14" s="163" t="str">
        <f t="shared" ca="1" si="14"/>
        <v/>
      </c>
      <c r="Z14" s="165"/>
      <c r="AA14" s="155" t="str">
        <f ca="1">IF(C14="","",IF(OR(D14&lt;NgayBatDau,D14&gt;NgayKetThuc),"Ngày tháng phải nằm trong kỳ báo cáo",IF(AND(G14&lt;&gt;"",COUNTIF(D.2[Tên khách hàng],G14)=0),"Tên KH chưa khai báo trong DSKH",IF(AND(H14&lt;&gt;"",COUNTIF(D.1[Tên sản phẩm],H14)=0),"SP này chưa khai báo trong DSSP",""))))</f>
        <v/>
      </c>
      <c r="AB14" s="23" t="str">
        <f t="shared" ca="1" si="1"/>
        <v/>
      </c>
      <c r="AC14" s="23" t="str">
        <f t="shared" ca="1" si="2"/>
        <v/>
      </c>
      <c r="AD14" s="23" t="str">
        <f t="shared" ca="1" si="3"/>
        <v/>
      </c>
      <c r="AE14" s="68" t="str">
        <f t="shared" ca="1" si="4"/>
        <v/>
      </c>
      <c r="AF14" s="69" t="str">
        <f>IF(OR(H14="",S14=""),"",S14-(SUM(L14,M14)*INDEX(D.1[Đơn giá],MATCH(H14,D.1[Tên sản phẩm],0))))</f>
        <v/>
      </c>
      <c r="AG14" s="90" t="str">
        <f t="shared" ca="1" si="5"/>
        <v/>
      </c>
      <c r="AH14" s="90"/>
    </row>
    <row r="15" spans="2:34" ht="27.75" customHeight="1" x14ac:dyDescent="0.2">
      <c r="B15" s="154">
        <f t="shared" si="6"/>
        <v>12</v>
      </c>
      <c r="C15" s="155" t="str">
        <f t="shared" ca="1" si="7"/>
        <v/>
      </c>
      <c r="D15" s="156" t="str">
        <f t="shared" ca="1" si="8"/>
        <v/>
      </c>
      <c r="E15" s="157" t="str">
        <f t="shared" ca="1" si="9"/>
        <v/>
      </c>
      <c r="F15" s="157"/>
      <c r="G15" s="158" t="str">
        <f t="shared" ca="1" si="15"/>
        <v/>
      </c>
      <c r="H15" s="159"/>
      <c r="I15" s="160" t="str">
        <f>IF(H15="","",INDEX(D.1[Quy cách],MATCH(H15,D.1[Tên sản phẩm],0)))</f>
        <v/>
      </c>
      <c r="J15" s="35" t="str">
        <f>IF(H15="","",INDEX(D.1[ĐVT],MATCH(H15,D.1[Tên sản phẩm],0)))</f>
        <v/>
      </c>
      <c r="K15" s="163" t="str">
        <f>IF(H15="","",INDEX(D.1[Đơn giá bán
(Tham khảo)],MATCH(H15,D.1[Tên sản phẩm],0)))</f>
        <v/>
      </c>
      <c r="L15" s="162"/>
      <c r="M15" s="159"/>
      <c r="N15" s="159"/>
      <c r="O15" s="159"/>
      <c r="P15" s="163" t="str">
        <f t="shared" si="10"/>
        <v/>
      </c>
      <c r="Q15" s="164"/>
      <c r="R15" s="162"/>
      <c r="S15" s="163" t="str">
        <f t="shared" si="11"/>
        <v/>
      </c>
      <c r="T15" s="164" t="str">
        <f t="shared" ca="1" si="12"/>
        <v/>
      </c>
      <c r="U15" s="163" t="str">
        <f t="shared" si="13"/>
        <v/>
      </c>
      <c r="V15" s="163" t="str">
        <f ca="1">IF(AND(C15&lt;&gt;"",C15&lt;&gt;OFFSET(C15,1,0)),SUMIFS(B.2[Giá có thuế],B.2[Số ĐK],C15),"")</f>
        <v/>
      </c>
      <c r="W15" s="159"/>
      <c r="X15" s="161" t="str">
        <f>IF(W15="","",'Thông Tin Chung'!$L$3)</f>
        <v/>
      </c>
      <c r="Y15" s="163" t="str">
        <f t="shared" ca="1" si="14"/>
        <v/>
      </c>
      <c r="Z15" s="165"/>
      <c r="AA15" s="155" t="str">
        <f ca="1">IF(C15="","",IF(OR(D15&lt;NgayBatDau,D15&gt;NgayKetThuc),"Ngày tháng phải nằm trong kỳ báo cáo",IF(AND(G15&lt;&gt;"",COUNTIF(D.2[Tên khách hàng],G15)=0),"Tên KH chưa khai báo trong DSKH",IF(AND(H15&lt;&gt;"",COUNTIF(D.1[Tên sản phẩm],H15)=0),"SP này chưa khai báo trong DSSP",""))))</f>
        <v/>
      </c>
      <c r="AB15" s="23" t="str">
        <f t="shared" ca="1" si="1"/>
        <v/>
      </c>
      <c r="AC15" s="23" t="str">
        <f t="shared" ca="1" si="2"/>
        <v/>
      </c>
      <c r="AD15" s="23" t="str">
        <f t="shared" ca="1" si="3"/>
        <v/>
      </c>
      <c r="AE15" s="68" t="str">
        <f t="shared" ca="1" si="4"/>
        <v/>
      </c>
      <c r="AF15" s="69" t="str">
        <f>IF(OR(H15="",S15=""),"",S15-(SUM(L15,M15)*INDEX(D.1[Đơn giá],MATCH(H15,D.1[Tên sản phẩm],0))))</f>
        <v/>
      </c>
      <c r="AG15" s="90" t="str">
        <f t="shared" ca="1" si="5"/>
        <v/>
      </c>
      <c r="AH15" s="90"/>
    </row>
    <row r="16" spans="2:34" ht="27.75" customHeight="1" x14ac:dyDescent="0.2">
      <c r="B16" s="154">
        <f t="shared" si="6"/>
        <v>13</v>
      </c>
      <c r="C16" s="155" t="str">
        <f t="shared" ca="1" si="7"/>
        <v/>
      </c>
      <c r="D16" s="156" t="str">
        <f t="shared" ca="1" si="8"/>
        <v/>
      </c>
      <c r="E16" s="157" t="str">
        <f t="shared" ca="1" si="9"/>
        <v/>
      </c>
      <c r="F16" s="157"/>
      <c r="G16" s="158" t="str">
        <f t="shared" ca="1" si="15"/>
        <v/>
      </c>
      <c r="H16" s="159"/>
      <c r="I16" s="160" t="str">
        <f>IF(H16="","",INDEX(D.1[Quy cách],MATCH(H16,D.1[Tên sản phẩm],0)))</f>
        <v/>
      </c>
      <c r="J16" s="35" t="str">
        <f>IF(H16="","",INDEX(D.1[ĐVT],MATCH(H16,D.1[Tên sản phẩm],0)))</f>
        <v/>
      </c>
      <c r="K16" s="163" t="str">
        <f>IF(H16="","",INDEX(D.1[Đơn giá bán
(Tham khảo)],MATCH(H16,D.1[Tên sản phẩm],0)))</f>
        <v/>
      </c>
      <c r="L16" s="162"/>
      <c r="M16" s="159"/>
      <c r="N16" s="159"/>
      <c r="O16" s="159"/>
      <c r="P16" s="163" t="str">
        <f t="shared" si="10"/>
        <v/>
      </c>
      <c r="Q16" s="164"/>
      <c r="R16" s="162"/>
      <c r="S16" s="163" t="str">
        <f t="shared" si="11"/>
        <v/>
      </c>
      <c r="T16" s="164" t="str">
        <f t="shared" ca="1" si="12"/>
        <v/>
      </c>
      <c r="U16" s="163" t="str">
        <f t="shared" si="13"/>
        <v/>
      </c>
      <c r="V16" s="163" t="str">
        <f ca="1">IF(AND(C16&lt;&gt;"",C16&lt;&gt;OFFSET(C16,1,0)),SUMIFS(B.2[Giá có thuế],B.2[Số ĐK],C16),"")</f>
        <v/>
      </c>
      <c r="W16" s="159"/>
      <c r="X16" s="161" t="str">
        <f>IF(W16="","",'Thông Tin Chung'!$L$3)</f>
        <v/>
      </c>
      <c r="Y16" s="163" t="str">
        <f t="shared" ca="1" si="14"/>
        <v/>
      </c>
      <c r="Z16" s="165"/>
      <c r="AA16" s="155" t="str">
        <f ca="1">IF(C16="","",IF(OR(D16&lt;NgayBatDau,D16&gt;NgayKetThuc),"Ngày tháng phải nằm trong kỳ báo cáo",IF(AND(G16&lt;&gt;"",COUNTIF(D.2[Tên khách hàng],G16)=0),"Tên KH chưa khai báo trong DSKH",IF(AND(H16&lt;&gt;"",COUNTIF(D.1[Tên sản phẩm],H16)=0),"SP này chưa khai báo trong DSSP",""))))</f>
        <v/>
      </c>
      <c r="AB16" s="23" t="str">
        <f t="shared" ca="1" si="1"/>
        <v/>
      </c>
      <c r="AC16" s="23" t="str">
        <f t="shared" ca="1" si="2"/>
        <v/>
      </c>
      <c r="AD16" s="23" t="str">
        <f t="shared" ca="1" si="3"/>
        <v/>
      </c>
      <c r="AE16" s="68" t="str">
        <f t="shared" ca="1" si="4"/>
        <v/>
      </c>
      <c r="AF16" s="69" t="str">
        <f>IF(OR(H16="",S16=""),"",S16-(SUM(L16,M16)*INDEX(D.1[Đơn giá],MATCH(H16,D.1[Tên sản phẩm],0))))</f>
        <v/>
      </c>
      <c r="AG16" s="90" t="str">
        <f t="shared" ca="1" si="5"/>
        <v/>
      </c>
      <c r="AH16" s="90"/>
    </row>
    <row r="17" spans="2:34" ht="27.75" customHeight="1" x14ac:dyDescent="0.2">
      <c r="B17" s="154">
        <f t="shared" si="6"/>
        <v>14</v>
      </c>
      <c r="C17" s="155" t="str">
        <f t="shared" ca="1" si="7"/>
        <v/>
      </c>
      <c r="D17" s="156" t="str">
        <f t="shared" ca="1" si="8"/>
        <v/>
      </c>
      <c r="E17" s="157" t="str">
        <f t="shared" ca="1" si="9"/>
        <v/>
      </c>
      <c r="F17" s="157"/>
      <c r="G17" s="158" t="str">
        <f t="shared" ca="1" si="15"/>
        <v/>
      </c>
      <c r="H17" s="159"/>
      <c r="I17" s="160" t="str">
        <f>IF(H17="","",INDEX(D.1[Quy cách],MATCH(H17,D.1[Tên sản phẩm],0)))</f>
        <v/>
      </c>
      <c r="J17" s="35" t="str">
        <f>IF(H17="","",INDEX(D.1[ĐVT],MATCH(H17,D.1[Tên sản phẩm],0)))</f>
        <v/>
      </c>
      <c r="K17" s="163" t="str">
        <f>IF(H17="","",INDEX(D.1[Đơn giá bán
(Tham khảo)],MATCH(H17,D.1[Tên sản phẩm],0)))</f>
        <v/>
      </c>
      <c r="L17" s="162"/>
      <c r="M17" s="159"/>
      <c r="N17" s="159"/>
      <c r="O17" s="159"/>
      <c r="P17" s="163" t="str">
        <f t="shared" si="10"/>
        <v/>
      </c>
      <c r="Q17" s="164"/>
      <c r="R17" s="162"/>
      <c r="S17" s="163" t="str">
        <f t="shared" si="11"/>
        <v/>
      </c>
      <c r="T17" s="164" t="str">
        <f t="shared" ca="1" si="12"/>
        <v/>
      </c>
      <c r="U17" s="163" t="str">
        <f t="shared" si="13"/>
        <v/>
      </c>
      <c r="V17" s="163" t="str">
        <f ca="1">IF(AND(C17&lt;&gt;"",C17&lt;&gt;OFFSET(C17,1,0)),SUMIFS(B.2[Giá có thuế],B.2[Số ĐK],C17),"")</f>
        <v/>
      </c>
      <c r="W17" s="159"/>
      <c r="X17" s="161" t="str">
        <f>IF(W17="","",'Thông Tin Chung'!$L$3)</f>
        <v/>
      </c>
      <c r="Y17" s="163" t="str">
        <f t="shared" ca="1" si="14"/>
        <v/>
      </c>
      <c r="Z17" s="165"/>
      <c r="AA17" s="155" t="str">
        <f ca="1">IF(C17="","",IF(OR(D17&lt;NgayBatDau,D17&gt;NgayKetThuc),"Ngày tháng phải nằm trong kỳ báo cáo",IF(AND(G17&lt;&gt;"",COUNTIF(D.2[Tên khách hàng],G17)=0),"Tên KH chưa khai báo trong DSKH",IF(AND(H17&lt;&gt;"",COUNTIF(D.1[Tên sản phẩm],H17)=0),"SP này chưa khai báo trong DSSP",""))))</f>
        <v/>
      </c>
      <c r="AB17" s="23" t="str">
        <f t="shared" ca="1" si="1"/>
        <v/>
      </c>
      <c r="AC17" s="23" t="str">
        <f t="shared" ca="1" si="2"/>
        <v/>
      </c>
      <c r="AD17" s="23" t="str">
        <f t="shared" ca="1" si="3"/>
        <v/>
      </c>
      <c r="AE17" s="68" t="str">
        <f t="shared" ca="1" si="4"/>
        <v/>
      </c>
      <c r="AF17" s="69" t="str">
        <f>IF(OR(H17="",S17=""),"",S17-(SUM(L17,M17)*INDEX(D.1[Đơn giá],MATCH(H17,D.1[Tên sản phẩm],0))))</f>
        <v/>
      </c>
      <c r="AG17" s="90" t="str">
        <f t="shared" ca="1" si="5"/>
        <v/>
      </c>
      <c r="AH17" s="90"/>
    </row>
    <row r="18" spans="2:34" ht="27.75" customHeight="1" x14ac:dyDescent="0.2">
      <c r="B18" s="154">
        <f t="shared" si="6"/>
        <v>15</v>
      </c>
      <c r="C18" s="155" t="str">
        <f t="shared" ca="1" si="7"/>
        <v/>
      </c>
      <c r="D18" s="156" t="str">
        <f t="shared" ca="1" si="8"/>
        <v/>
      </c>
      <c r="E18" s="157" t="str">
        <f t="shared" ca="1" si="9"/>
        <v/>
      </c>
      <c r="F18" s="157"/>
      <c r="G18" s="158" t="str">
        <f t="shared" ca="1" si="15"/>
        <v/>
      </c>
      <c r="H18" s="159"/>
      <c r="I18" s="160" t="str">
        <f>IF(H18="","",INDEX(D.1[Quy cách],MATCH(H18,D.1[Tên sản phẩm],0)))</f>
        <v/>
      </c>
      <c r="J18" s="35" t="str">
        <f>IF(H18="","",INDEX(D.1[ĐVT],MATCH(H18,D.1[Tên sản phẩm],0)))</f>
        <v/>
      </c>
      <c r="K18" s="163" t="str">
        <f>IF(H18="","",INDEX(D.1[Đơn giá bán
(Tham khảo)],MATCH(H18,D.1[Tên sản phẩm],0)))</f>
        <v/>
      </c>
      <c r="L18" s="162"/>
      <c r="M18" s="159"/>
      <c r="N18" s="159"/>
      <c r="O18" s="159"/>
      <c r="P18" s="163" t="str">
        <f t="shared" si="10"/>
        <v/>
      </c>
      <c r="Q18" s="164"/>
      <c r="R18" s="162"/>
      <c r="S18" s="163" t="str">
        <f t="shared" si="11"/>
        <v/>
      </c>
      <c r="T18" s="164" t="str">
        <f t="shared" ca="1" si="12"/>
        <v/>
      </c>
      <c r="U18" s="163" t="str">
        <f t="shared" si="13"/>
        <v/>
      </c>
      <c r="V18" s="163" t="str">
        <f ca="1">IF(AND(C18&lt;&gt;"",C18&lt;&gt;OFFSET(C18,1,0)),SUMIFS(B.2[Giá có thuế],B.2[Số ĐK],C18),"")</f>
        <v/>
      </c>
      <c r="W18" s="159"/>
      <c r="X18" s="161" t="str">
        <f>IF(W18="","",'Thông Tin Chung'!$L$3)</f>
        <v/>
      </c>
      <c r="Y18" s="163" t="str">
        <f t="shared" ca="1" si="14"/>
        <v/>
      </c>
      <c r="Z18" s="165"/>
      <c r="AA18" s="155" t="str">
        <f ca="1">IF(C18="","",IF(OR(D18&lt;NgayBatDau,D18&gt;NgayKetThuc),"Ngày tháng phải nằm trong kỳ báo cáo",IF(AND(G18&lt;&gt;"",COUNTIF(D.2[Tên khách hàng],G18)=0),"Tên KH chưa khai báo trong DSKH",IF(AND(H18&lt;&gt;"",COUNTIF(D.1[Tên sản phẩm],H18)=0),"SP này chưa khai báo trong DSSP",""))))</f>
        <v/>
      </c>
      <c r="AB18" s="23" t="str">
        <f t="shared" ca="1" si="1"/>
        <v/>
      </c>
      <c r="AC18" s="23" t="str">
        <f t="shared" ca="1" si="2"/>
        <v/>
      </c>
      <c r="AD18" s="23" t="str">
        <f t="shared" ca="1" si="3"/>
        <v/>
      </c>
      <c r="AE18" s="68" t="str">
        <f t="shared" ca="1" si="4"/>
        <v/>
      </c>
      <c r="AF18" s="69" t="str">
        <f>IF(OR(H18="",S18=""),"",S18-(SUM(L18,M18)*INDEX(D.1[Đơn giá],MATCH(H18,D.1[Tên sản phẩm],0))))</f>
        <v/>
      </c>
      <c r="AG18" s="90" t="str">
        <f t="shared" ca="1" si="5"/>
        <v/>
      </c>
      <c r="AH18" s="90"/>
    </row>
    <row r="19" spans="2:34" ht="27.75" customHeight="1" x14ac:dyDescent="0.2">
      <c r="B19" s="154">
        <f t="shared" si="6"/>
        <v>16</v>
      </c>
      <c r="C19" s="155" t="str">
        <f t="shared" ca="1" si="7"/>
        <v/>
      </c>
      <c r="D19" s="156" t="str">
        <f t="shared" ca="1" si="8"/>
        <v/>
      </c>
      <c r="E19" s="157" t="str">
        <f t="shared" ca="1" si="9"/>
        <v/>
      </c>
      <c r="F19" s="157"/>
      <c r="G19" s="158" t="str">
        <f t="shared" ca="1" si="15"/>
        <v/>
      </c>
      <c r="H19" s="159"/>
      <c r="I19" s="160" t="str">
        <f>IF(H19="","",INDEX(D.1[Quy cách],MATCH(H19,D.1[Tên sản phẩm],0)))</f>
        <v/>
      </c>
      <c r="J19" s="35" t="str">
        <f>IF(H19="","",INDEX(D.1[ĐVT],MATCH(H19,D.1[Tên sản phẩm],0)))</f>
        <v/>
      </c>
      <c r="K19" s="163" t="str">
        <f>IF(H19="","",INDEX(D.1[Đơn giá bán
(Tham khảo)],MATCH(H19,D.1[Tên sản phẩm],0)))</f>
        <v/>
      </c>
      <c r="L19" s="162"/>
      <c r="M19" s="159"/>
      <c r="N19" s="159"/>
      <c r="O19" s="159"/>
      <c r="P19" s="163" t="str">
        <f t="shared" si="10"/>
        <v/>
      </c>
      <c r="Q19" s="164"/>
      <c r="R19" s="162"/>
      <c r="S19" s="163" t="str">
        <f t="shared" si="11"/>
        <v/>
      </c>
      <c r="T19" s="164" t="str">
        <f t="shared" ca="1" si="12"/>
        <v/>
      </c>
      <c r="U19" s="163" t="str">
        <f t="shared" si="13"/>
        <v/>
      </c>
      <c r="V19" s="163" t="str">
        <f ca="1">IF(AND(C19&lt;&gt;"",C19&lt;&gt;OFFSET(C19,1,0)),SUMIFS(B.2[Giá có thuế],B.2[Số ĐK],C19),"")</f>
        <v/>
      </c>
      <c r="W19" s="159"/>
      <c r="X19" s="161" t="str">
        <f>IF(W19="","",'Thông Tin Chung'!$L$3)</f>
        <v/>
      </c>
      <c r="Y19" s="163" t="str">
        <f t="shared" ca="1" si="14"/>
        <v/>
      </c>
      <c r="Z19" s="165"/>
      <c r="AA19" s="155" t="str">
        <f ca="1">IF(C19="","",IF(OR(D19&lt;NgayBatDau,D19&gt;NgayKetThuc),"Ngày tháng phải nằm trong kỳ báo cáo",IF(AND(G19&lt;&gt;"",COUNTIF(D.2[Tên khách hàng],G19)=0),"Tên KH chưa khai báo trong DSKH",IF(AND(H19&lt;&gt;"",COUNTIF(D.1[Tên sản phẩm],H19)=0),"SP này chưa khai báo trong DSSP",""))))</f>
        <v/>
      </c>
      <c r="AB19" s="23" t="str">
        <f t="shared" ca="1" si="1"/>
        <v/>
      </c>
      <c r="AC19" s="23" t="str">
        <f t="shared" ca="1" si="2"/>
        <v/>
      </c>
      <c r="AD19" s="23" t="str">
        <f t="shared" ca="1" si="3"/>
        <v/>
      </c>
      <c r="AE19" s="68" t="str">
        <f t="shared" ca="1" si="4"/>
        <v/>
      </c>
      <c r="AF19" s="69" t="str">
        <f>IF(OR(H19="",S19=""),"",S19-(SUM(L19,M19)*INDEX(D.1[Đơn giá],MATCH(H19,D.1[Tên sản phẩm],0))))</f>
        <v/>
      </c>
      <c r="AG19" s="90" t="str">
        <f t="shared" ca="1" si="5"/>
        <v/>
      </c>
      <c r="AH19" s="90"/>
    </row>
    <row r="20" spans="2:34" ht="27.75" customHeight="1" x14ac:dyDescent="0.2">
      <c r="B20" s="154">
        <f t="shared" si="6"/>
        <v>17</v>
      </c>
      <c r="C20" s="155" t="str">
        <f t="shared" ca="1" si="7"/>
        <v/>
      </c>
      <c r="D20" s="156" t="str">
        <f t="shared" ca="1" si="8"/>
        <v/>
      </c>
      <c r="E20" s="157" t="str">
        <f t="shared" ca="1" si="9"/>
        <v/>
      </c>
      <c r="F20" s="157"/>
      <c r="G20" s="158" t="str">
        <f t="shared" ca="1" si="15"/>
        <v/>
      </c>
      <c r="H20" s="159"/>
      <c r="I20" s="160" t="str">
        <f>IF(H20="","",INDEX(D.1[Quy cách],MATCH(H20,D.1[Tên sản phẩm],0)))</f>
        <v/>
      </c>
      <c r="J20" s="35" t="str">
        <f>IF(H20="","",INDEX(D.1[ĐVT],MATCH(H20,D.1[Tên sản phẩm],0)))</f>
        <v/>
      </c>
      <c r="K20" s="163" t="str">
        <f>IF(H20="","",INDEX(D.1[Đơn giá bán
(Tham khảo)],MATCH(H20,D.1[Tên sản phẩm],0)))</f>
        <v/>
      </c>
      <c r="L20" s="162"/>
      <c r="M20" s="159"/>
      <c r="N20" s="159"/>
      <c r="O20" s="159"/>
      <c r="P20" s="163" t="str">
        <f t="shared" si="10"/>
        <v/>
      </c>
      <c r="Q20" s="164"/>
      <c r="R20" s="162"/>
      <c r="S20" s="163" t="str">
        <f t="shared" si="11"/>
        <v/>
      </c>
      <c r="T20" s="164" t="str">
        <f t="shared" ca="1" si="12"/>
        <v/>
      </c>
      <c r="U20" s="163" t="str">
        <f t="shared" si="13"/>
        <v/>
      </c>
      <c r="V20" s="163" t="str">
        <f ca="1">IF(AND(C20&lt;&gt;"",C20&lt;&gt;OFFSET(C20,1,0)),SUMIFS(B.2[Giá có thuế],B.2[Số ĐK],C20),"")</f>
        <v/>
      </c>
      <c r="W20" s="159"/>
      <c r="X20" s="161" t="str">
        <f>IF(W20="","",'Thông Tin Chung'!$L$3)</f>
        <v/>
      </c>
      <c r="Y20" s="163" t="str">
        <f t="shared" ca="1" si="14"/>
        <v/>
      </c>
      <c r="Z20" s="165"/>
      <c r="AA20" s="155" t="str">
        <f ca="1">IF(C20="","",IF(OR(D20&lt;NgayBatDau,D20&gt;NgayKetThuc),"Ngày tháng phải nằm trong kỳ báo cáo",IF(AND(G20&lt;&gt;"",COUNTIF(D.2[Tên khách hàng],G20)=0),"Tên KH chưa khai báo trong DSKH",IF(AND(H20&lt;&gt;"",COUNTIF(D.1[Tên sản phẩm],H20)=0),"SP này chưa khai báo trong DSSP",""))))</f>
        <v/>
      </c>
      <c r="AB20" s="23" t="str">
        <f t="shared" ca="1" si="1"/>
        <v/>
      </c>
      <c r="AC20" s="23" t="str">
        <f t="shared" ca="1" si="2"/>
        <v/>
      </c>
      <c r="AD20" s="23" t="str">
        <f t="shared" ca="1" si="3"/>
        <v/>
      </c>
      <c r="AE20" s="68" t="str">
        <f t="shared" ca="1" si="4"/>
        <v/>
      </c>
      <c r="AF20" s="69" t="str">
        <f>IF(OR(H20="",S20=""),"",S20-(SUM(L20,M20)*INDEX(D.1[Đơn giá],MATCH(H20,D.1[Tên sản phẩm],0))))</f>
        <v/>
      </c>
      <c r="AG20" s="90" t="str">
        <f t="shared" ca="1" si="5"/>
        <v/>
      </c>
      <c r="AH20" s="90"/>
    </row>
    <row r="21" spans="2:34" ht="27.75" customHeight="1" x14ac:dyDescent="0.2">
      <c r="B21" s="154">
        <f t="shared" si="6"/>
        <v>18</v>
      </c>
      <c r="C21" s="155" t="str">
        <f t="shared" ca="1" si="7"/>
        <v/>
      </c>
      <c r="D21" s="156" t="str">
        <f t="shared" ca="1" si="8"/>
        <v/>
      </c>
      <c r="E21" s="157" t="str">
        <f t="shared" ca="1" si="9"/>
        <v/>
      </c>
      <c r="F21" s="157"/>
      <c r="G21" s="158" t="str">
        <f t="shared" ca="1" si="15"/>
        <v/>
      </c>
      <c r="H21" s="159"/>
      <c r="I21" s="160" t="str">
        <f>IF(H21="","",INDEX(D.1[Quy cách],MATCH(H21,D.1[Tên sản phẩm],0)))</f>
        <v/>
      </c>
      <c r="J21" s="35" t="str">
        <f>IF(H21="","",INDEX(D.1[ĐVT],MATCH(H21,D.1[Tên sản phẩm],0)))</f>
        <v/>
      </c>
      <c r="K21" s="163" t="str">
        <f>IF(H21="","",INDEX(D.1[Đơn giá bán
(Tham khảo)],MATCH(H21,D.1[Tên sản phẩm],0)))</f>
        <v/>
      </c>
      <c r="L21" s="162"/>
      <c r="M21" s="159"/>
      <c r="N21" s="159"/>
      <c r="O21" s="159"/>
      <c r="P21" s="163" t="str">
        <f t="shared" si="10"/>
        <v/>
      </c>
      <c r="Q21" s="164"/>
      <c r="R21" s="162"/>
      <c r="S21" s="163" t="str">
        <f t="shared" si="11"/>
        <v/>
      </c>
      <c r="T21" s="164" t="str">
        <f t="shared" ca="1" si="12"/>
        <v/>
      </c>
      <c r="U21" s="163" t="str">
        <f t="shared" si="13"/>
        <v/>
      </c>
      <c r="V21" s="163" t="str">
        <f ca="1">IF(AND(C21&lt;&gt;"",C21&lt;&gt;OFFSET(C21,1,0)),SUMIFS(B.2[Giá có thuế],B.2[Số ĐK],C21),"")</f>
        <v/>
      </c>
      <c r="W21" s="159"/>
      <c r="X21" s="161" t="str">
        <f>IF(W21="","",'Thông Tin Chung'!$L$3)</f>
        <v/>
      </c>
      <c r="Y21" s="163" t="str">
        <f t="shared" ca="1" si="14"/>
        <v/>
      </c>
      <c r="Z21" s="165"/>
      <c r="AA21" s="155" t="str">
        <f ca="1">IF(C21="","",IF(OR(D21&lt;NgayBatDau,D21&gt;NgayKetThuc),"Ngày tháng phải nằm trong kỳ báo cáo",IF(AND(G21&lt;&gt;"",COUNTIF(D.2[Tên khách hàng],G21)=0),"Tên KH chưa khai báo trong DSKH",IF(AND(H21&lt;&gt;"",COUNTIF(D.1[Tên sản phẩm],H21)=0),"SP này chưa khai báo trong DSSP",""))))</f>
        <v/>
      </c>
      <c r="AB21" s="23" t="str">
        <f t="shared" ca="1" si="1"/>
        <v/>
      </c>
      <c r="AC21" s="23" t="str">
        <f t="shared" ca="1" si="2"/>
        <v/>
      </c>
      <c r="AD21" s="23" t="str">
        <f t="shared" ca="1" si="3"/>
        <v/>
      </c>
      <c r="AE21" s="68" t="str">
        <f t="shared" ca="1" si="4"/>
        <v/>
      </c>
      <c r="AF21" s="69" t="str">
        <f>IF(OR(H21="",S21=""),"",S21-(SUM(L21,M21)*INDEX(D.1[Đơn giá],MATCH(H21,D.1[Tên sản phẩm],0))))</f>
        <v/>
      </c>
      <c r="AG21" s="90" t="str">
        <f t="shared" ca="1" si="5"/>
        <v/>
      </c>
      <c r="AH21" s="90"/>
    </row>
    <row r="22" spans="2:34" ht="27.75" customHeight="1" x14ac:dyDescent="0.2">
      <c r="B22" s="154">
        <f t="shared" si="6"/>
        <v>19</v>
      </c>
      <c r="C22" s="155" t="str">
        <f t="shared" ca="1" si="7"/>
        <v/>
      </c>
      <c r="D22" s="156" t="str">
        <f t="shared" ca="1" si="8"/>
        <v/>
      </c>
      <c r="E22" s="157" t="str">
        <f t="shared" ca="1" si="9"/>
        <v/>
      </c>
      <c r="F22" s="157"/>
      <c r="G22" s="158" t="str">
        <f t="shared" ca="1" si="15"/>
        <v/>
      </c>
      <c r="H22" s="159"/>
      <c r="I22" s="160" t="str">
        <f>IF(H22="","",INDEX(D.1[Quy cách],MATCH(H22,D.1[Tên sản phẩm],0)))</f>
        <v/>
      </c>
      <c r="J22" s="35" t="str">
        <f>IF(H22="","",INDEX(D.1[ĐVT],MATCH(H22,D.1[Tên sản phẩm],0)))</f>
        <v/>
      </c>
      <c r="K22" s="163" t="str">
        <f>IF(H22="","",INDEX(D.1[Đơn giá bán
(Tham khảo)],MATCH(H22,D.1[Tên sản phẩm],0)))</f>
        <v/>
      </c>
      <c r="L22" s="162"/>
      <c r="M22" s="159"/>
      <c r="N22" s="159"/>
      <c r="O22" s="159"/>
      <c r="P22" s="163" t="str">
        <f t="shared" si="10"/>
        <v/>
      </c>
      <c r="Q22" s="164"/>
      <c r="R22" s="162"/>
      <c r="S22" s="163" t="str">
        <f t="shared" si="11"/>
        <v/>
      </c>
      <c r="T22" s="164" t="str">
        <f t="shared" ca="1" si="12"/>
        <v/>
      </c>
      <c r="U22" s="163" t="str">
        <f t="shared" si="13"/>
        <v/>
      </c>
      <c r="V22" s="163" t="str">
        <f ca="1">IF(AND(C22&lt;&gt;"",C22&lt;&gt;OFFSET(C22,1,0)),SUMIFS(B.2[Giá có thuế],B.2[Số ĐK],C22),"")</f>
        <v/>
      </c>
      <c r="W22" s="159"/>
      <c r="X22" s="161" t="str">
        <f>IF(W22="","",'Thông Tin Chung'!$L$3)</f>
        <v/>
      </c>
      <c r="Y22" s="163" t="str">
        <f t="shared" ca="1" si="14"/>
        <v/>
      </c>
      <c r="Z22" s="165"/>
      <c r="AA22" s="155" t="str">
        <f ca="1">IF(C22="","",IF(OR(D22&lt;NgayBatDau,D22&gt;NgayKetThuc),"Ngày tháng phải nằm trong kỳ báo cáo",IF(AND(G22&lt;&gt;"",COUNTIF(D.2[Tên khách hàng],G22)=0),"Tên KH chưa khai báo trong DSKH",IF(AND(H22&lt;&gt;"",COUNTIF(D.1[Tên sản phẩm],H22)=0),"SP này chưa khai báo trong DSSP",""))))</f>
        <v/>
      </c>
      <c r="AB22" s="23" t="str">
        <f t="shared" ca="1" si="1"/>
        <v/>
      </c>
      <c r="AC22" s="23" t="str">
        <f t="shared" ca="1" si="2"/>
        <v/>
      </c>
      <c r="AD22" s="23" t="str">
        <f t="shared" ca="1" si="3"/>
        <v/>
      </c>
      <c r="AE22" s="68" t="str">
        <f t="shared" ca="1" si="4"/>
        <v/>
      </c>
      <c r="AF22" s="69" t="str">
        <f>IF(OR(H22="",S22=""),"",S22-(SUM(L22,M22)*INDEX(D.1[Đơn giá],MATCH(H22,D.1[Tên sản phẩm],0))))</f>
        <v/>
      </c>
      <c r="AG22" s="90" t="str">
        <f t="shared" ca="1" si="5"/>
        <v/>
      </c>
      <c r="AH22" s="90"/>
    </row>
    <row r="23" spans="2:34" ht="27.75" customHeight="1" x14ac:dyDescent="0.2">
      <c r="B23" s="154">
        <f t="shared" si="6"/>
        <v>20</v>
      </c>
      <c r="C23" s="155" t="str">
        <f t="shared" ca="1" si="7"/>
        <v/>
      </c>
      <c r="D23" s="156" t="str">
        <f t="shared" ca="1" si="8"/>
        <v/>
      </c>
      <c r="E23" s="157" t="str">
        <f t="shared" ca="1" si="9"/>
        <v/>
      </c>
      <c r="F23" s="157"/>
      <c r="G23" s="158" t="str">
        <f t="shared" ca="1" si="15"/>
        <v/>
      </c>
      <c r="H23" s="159"/>
      <c r="I23" s="160" t="str">
        <f>IF(H23="","",INDEX(D.1[Quy cách],MATCH(H23,D.1[Tên sản phẩm],0)))</f>
        <v/>
      </c>
      <c r="J23" s="35" t="str">
        <f>IF(H23="","",INDEX(D.1[ĐVT],MATCH(H23,D.1[Tên sản phẩm],0)))</f>
        <v/>
      </c>
      <c r="K23" s="163" t="str">
        <f>IF(H23="","",INDEX(D.1[Đơn giá bán
(Tham khảo)],MATCH(H23,D.1[Tên sản phẩm],0)))</f>
        <v/>
      </c>
      <c r="L23" s="162"/>
      <c r="M23" s="159"/>
      <c r="N23" s="159"/>
      <c r="O23" s="159"/>
      <c r="P23" s="163" t="str">
        <f t="shared" si="10"/>
        <v/>
      </c>
      <c r="Q23" s="164"/>
      <c r="R23" s="162"/>
      <c r="S23" s="163" t="str">
        <f t="shared" si="11"/>
        <v/>
      </c>
      <c r="T23" s="164" t="str">
        <f t="shared" ca="1" si="12"/>
        <v/>
      </c>
      <c r="U23" s="163" t="str">
        <f t="shared" si="13"/>
        <v/>
      </c>
      <c r="V23" s="163" t="str">
        <f ca="1">IF(AND(C23&lt;&gt;"",C23&lt;&gt;OFFSET(C23,1,0)),SUMIFS(B.2[Giá có thuế],B.2[Số ĐK],C23),"")</f>
        <v/>
      </c>
      <c r="W23" s="159"/>
      <c r="X23" s="161" t="str">
        <f>IF(W23="","",'Thông Tin Chung'!$L$3)</f>
        <v/>
      </c>
      <c r="Y23" s="163" t="str">
        <f t="shared" ca="1" si="14"/>
        <v/>
      </c>
      <c r="Z23" s="165"/>
      <c r="AA23" s="155" t="str">
        <f ca="1">IF(C23="","",IF(OR(D23&lt;NgayBatDau,D23&gt;NgayKetThuc),"Ngày tháng phải nằm trong kỳ báo cáo",IF(AND(G23&lt;&gt;"",COUNTIF(D.2[Tên khách hàng],G23)=0),"Tên KH chưa khai báo trong DSKH",IF(AND(H23&lt;&gt;"",COUNTIF(D.1[Tên sản phẩm],H23)=0),"SP này chưa khai báo trong DSSP",""))))</f>
        <v/>
      </c>
      <c r="AB23" s="23" t="str">
        <f t="shared" ca="1" si="1"/>
        <v/>
      </c>
      <c r="AC23" s="23" t="str">
        <f t="shared" ca="1" si="2"/>
        <v/>
      </c>
      <c r="AD23" s="23" t="str">
        <f t="shared" ca="1" si="3"/>
        <v/>
      </c>
      <c r="AE23" s="68" t="str">
        <f t="shared" ca="1" si="4"/>
        <v/>
      </c>
      <c r="AF23" s="69" t="str">
        <f>IF(OR(H23="",S23=""),"",S23-(SUM(L23,M23)*INDEX(D.1[Đơn giá],MATCH(H23,D.1[Tên sản phẩm],0))))</f>
        <v/>
      </c>
      <c r="AG23" s="90" t="str">
        <f t="shared" ca="1" si="5"/>
        <v/>
      </c>
      <c r="AH23" s="90"/>
    </row>
    <row r="24" spans="2:34" ht="27.75" customHeight="1" x14ac:dyDescent="0.2">
      <c r="B24" s="154">
        <f t="shared" si="6"/>
        <v>21</v>
      </c>
      <c r="C24" s="155" t="str">
        <f t="shared" ca="1" si="7"/>
        <v/>
      </c>
      <c r="D24" s="156" t="str">
        <f t="shared" ca="1" si="8"/>
        <v/>
      </c>
      <c r="E24" s="157" t="str">
        <f t="shared" ca="1" si="9"/>
        <v/>
      </c>
      <c r="F24" s="157"/>
      <c r="G24" s="158" t="str">
        <f t="shared" ca="1" si="15"/>
        <v/>
      </c>
      <c r="H24" s="159"/>
      <c r="I24" s="160" t="str">
        <f>IF(H24="","",INDEX(D.1[Quy cách],MATCH(H24,D.1[Tên sản phẩm],0)))</f>
        <v/>
      </c>
      <c r="J24" s="35" t="str">
        <f>IF(H24="","",INDEX(D.1[ĐVT],MATCH(H24,D.1[Tên sản phẩm],0)))</f>
        <v/>
      </c>
      <c r="K24" s="163" t="str">
        <f>IF(H24="","",INDEX(D.1[Đơn giá bán
(Tham khảo)],MATCH(H24,D.1[Tên sản phẩm],0)))</f>
        <v/>
      </c>
      <c r="L24" s="162"/>
      <c r="M24" s="159"/>
      <c r="N24" s="159"/>
      <c r="O24" s="159"/>
      <c r="P24" s="163" t="str">
        <f t="shared" si="10"/>
        <v/>
      </c>
      <c r="Q24" s="164"/>
      <c r="R24" s="162"/>
      <c r="S24" s="163" t="str">
        <f t="shared" si="11"/>
        <v/>
      </c>
      <c r="T24" s="164" t="str">
        <f t="shared" ca="1" si="12"/>
        <v/>
      </c>
      <c r="U24" s="163" t="str">
        <f t="shared" si="13"/>
        <v/>
      </c>
      <c r="V24" s="163" t="str">
        <f ca="1">IF(AND(C24&lt;&gt;"",C24&lt;&gt;OFFSET(C24,1,0)),SUMIFS(B.2[Giá có thuế],B.2[Số ĐK],C24),"")</f>
        <v/>
      </c>
      <c r="W24" s="159"/>
      <c r="X24" s="161" t="str">
        <f>IF(W24="","",'Thông Tin Chung'!$L$3)</f>
        <v/>
      </c>
      <c r="Y24" s="163" t="str">
        <f t="shared" ca="1" si="14"/>
        <v/>
      </c>
      <c r="Z24" s="165"/>
      <c r="AA24" s="155" t="str">
        <f ca="1">IF(C24="","",IF(OR(D24&lt;NgayBatDau,D24&gt;NgayKetThuc),"Ngày tháng phải nằm trong kỳ báo cáo",IF(AND(G24&lt;&gt;"",COUNTIF(D.2[Tên khách hàng],G24)=0),"Tên KH chưa khai báo trong DSKH",IF(AND(H24&lt;&gt;"",COUNTIF(D.1[Tên sản phẩm],H24)=0),"SP này chưa khai báo trong DSSP",""))))</f>
        <v/>
      </c>
      <c r="AB24" s="23" t="str">
        <f t="shared" ca="1" si="1"/>
        <v/>
      </c>
      <c r="AC24" s="23" t="str">
        <f t="shared" ca="1" si="2"/>
        <v/>
      </c>
      <c r="AD24" s="23" t="str">
        <f t="shared" ca="1" si="3"/>
        <v/>
      </c>
      <c r="AE24" s="68" t="str">
        <f t="shared" ca="1" si="4"/>
        <v/>
      </c>
      <c r="AF24" s="69" t="str">
        <f>IF(OR(H24="",S24=""),"",S24-(SUM(L24,M24)*INDEX(D.1[Đơn giá],MATCH(H24,D.1[Tên sản phẩm],0))))</f>
        <v/>
      </c>
      <c r="AG24" s="90" t="str">
        <f t="shared" ca="1" si="5"/>
        <v/>
      </c>
      <c r="AH24" s="90"/>
    </row>
    <row r="25" spans="2:34" ht="27.75" customHeight="1" x14ac:dyDescent="0.2">
      <c r="B25" s="154">
        <f t="shared" si="6"/>
        <v>22</v>
      </c>
      <c r="C25" s="155" t="str">
        <f t="shared" ca="1" si="7"/>
        <v/>
      </c>
      <c r="D25" s="156" t="str">
        <f t="shared" ca="1" si="8"/>
        <v/>
      </c>
      <c r="E25" s="157" t="str">
        <f t="shared" ca="1" si="9"/>
        <v/>
      </c>
      <c r="F25" s="157"/>
      <c r="G25" s="158" t="str">
        <f t="shared" ca="1" si="15"/>
        <v/>
      </c>
      <c r="H25" s="159"/>
      <c r="I25" s="160" t="str">
        <f>IF(H25="","",INDEX(D.1[Quy cách],MATCH(H25,D.1[Tên sản phẩm],0)))</f>
        <v/>
      </c>
      <c r="J25" s="35" t="str">
        <f>IF(H25="","",INDEX(D.1[ĐVT],MATCH(H25,D.1[Tên sản phẩm],0)))</f>
        <v/>
      </c>
      <c r="K25" s="163" t="str">
        <f>IF(H25="","",INDEX(D.1[Đơn giá bán
(Tham khảo)],MATCH(H25,D.1[Tên sản phẩm],0)))</f>
        <v/>
      </c>
      <c r="L25" s="162"/>
      <c r="M25" s="159"/>
      <c r="N25" s="159"/>
      <c r="O25" s="159"/>
      <c r="P25" s="163" t="str">
        <f t="shared" si="10"/>
        <v/>
      </c>
      <c r="Q25" s="164"/>
      <c r="R25" s="162"/>
      <c r="S25" s="163" t="str">
        <f t="shared" si="11"/>
        <v/>
      </c>
      <c r="T25" s="164" t="str">
        <f t="shared" ca="1" si="12"/>
        <v/>
      </c>
      <c r="U25" s="163" t="str">
        <f t="shared" si="13"/>
        <v/>
      </c>
      <c r="V25" s="163" t="str">
        <f ca="1">IF(AND(C25&lt;&gt;"",C25&lt;&gt;OFFSET(C25,1,0)),SUMIFS(B.2[Giá có thuế],B.2[Số ĐK],C25),"")</f>
        <v/>
      </c>
      <c r="W25" s="159"/>
      <c r="X25" s="161" t="str">
        <f>IF(W25="","",'Thông Tin Chung'!$L$3)</f>
        <v/>
      </c>
      <c r="Y25" s="163" t="str">
        <f t="shared" ca="1" si="14"/>
        <v/>
      </c>
      <c r="Z25" s="165"/>
      <c r="AA25" s="155" t="str">
        <f ca="1">IF(C25="","",IF(OR(D25&lt;NgayBatDau,D25&gt;NgayKetThuc),"Ngày tháng phải nằm trong kỳ báo cáo",IF(AND(G25&lt;&gt;"",COUNTIF(D.2[Tên khách hàng],G25)=0),"Tên KH chưa khai báo trong DSKH",IF(AND(H25&lt;&gt;"",COUNTIF(D.1[Tên sản phẩm],H25)=0),"SP này chưa khai báo trong DSSP",""))))</f>
        <v/>
      </c>
      <c r="AB25" s="23" t="str">
        <f t="shared" ca="1" si="1"/>
        <v/>
      </c>
      <c r="AC25" s="23" t="str">
        <f t="shared" ca="1" si="2"/>
        <v/>
      </c>
      <c r="AD25" s="23" t="str">
        <f t="shared" ca="1" si="3"/>
        <v/>
      </c>
      <c r="AE25" s="68" t="str">
        <f t="shared" ca="1" si="4"/>
        <v/>
      </c>
      <c r="AF25" s="69" t="str">
        <f>IF(OR(H25="",S25=""),"",S25-(SUM(L25,M25)*INDEX(D.1[Đơn giá],MATCH(H25,D.1[Tên sản phẩm],0))))</f>
        <v/>
      </c>
      <c r="AG25" s="90" t="str">
        <f t="shared" ca="1" si="5"/>
        <v/>
      </c>
      <c r="AH25" s="90"/>
    </row>
    <row r="26" spans="2:34" ht="27.75" customHeight="1" x14ac:dyDescent="0.2">
      <c r="B26" s="154">
        <f t="shared" si="6"/>
        <v>23</v>
      </c>
      <c r="C26" s="155" t="str">
        <f t="shared" ca="1" si="7"/>
        <v/>
      </c>
      <c r="D26" s="156" t="str">
        <f t="shared" ca="1" si="8"/>
        <v/>
      </c>
      <c r="E26" s="157" t="str">
        <f t="shared" ca="1" si="9"/>
        <v/>
      </c>
      <c r="F26" s="157"/>
      <c r="G26" s="158" t="str">
        <f t="shared" ca="1" si="15"/>
        <v/>
      </c>
      <c r="H26" s="159"/>
      <c r="I26" s="160" t="str">
        <f>IF(H26="","",INDEX(D.1[Quy cách],MATCH(H26,D.1[Tên sản phẩm],0)))</f>
        <v/>
      </c>
      <c r="J26" s="35" t="str">
        <f>IF(H26="","",INDEX(D.1[ĐVT],MATCH(H26,D.1[Tên sản phẩm],0)))</f>
        <v/>
      </c>
      <c r="K26" s="163" t="str">
        <f>IF(H26="","",INDEX(D.1[Đơn giá bán
(Tham khảo)],MATCH(H26,D.1[Tên sản phẩm],0)))</f>
        <v/>
      </c>
      <c r="L26" s="162"/>
      <c r="M26" s="159"/>
      <c r="N26" s="159"/>
      <c r="O26" s="159"/>
      <c r="P26" s="163" t="str">
        <f t="shared" si="10"/>
        <v/>
      </c>
      <c r="Q26" s="164"/>
      <c r="R26" s="162"/>
      <c r="S26" s="163" t="str">
        <f t="shared" si="11"/>
        <v/>
      </c>
      <c r="T26" s="164" t="str">
        <f t="shared" ca="1" si="12"/>
        <v/>
      </c>
      <c r="U26" s="163" t="str">
        <f t="shared" si="13"/>
        <v/>
      </c>
      <c r="V26" s="163" t="str">
        <f ca="1">IF(AND(C26&lt;&gt;"",C26&lt;&gt;OFFSET(C26,1,0)),SUMIFS(B.2[Giá có thuế],B.2[Số ĐK],C26),"")</f>
        <v/>
      </c>
      <c r="W26" s="159"/>
      <c r="X26" s="161" t="str">
        <f>IF(W26="","",'Thông Tin Chung'!$L$3)</f>
        <v/>
      </c>
      <c r="Y26" s="163" t="str">
        <f t="shared" ca="1" si="14"/>
        <v/>
      </c>
      <c r="Z26" s="165"/>
      <c r="AA26" s="155" t="str">
        <f ca="1">IF(C26="","",IF(OR(D26&lt;NgayBatDau,D26&gt;NgayKetThuc),"Ngày tháng phải nằm trong kỳ báo cáo",IF(AND(G26&lt;&gt;"",COUNTIF(D.2[Tên khách hàng],G26)=0),"Tên KH chưa khai báo trong DSKH",IF(AND(H26&lt;&gt;"",COUNTIF(D.1[Tên sản phẩm],H26)=0),"SP này chưa khai báo trong DSSP",""))))</f>
        <v/>
      </c>
      <c r="AB26" s="23" t="str">
        <f t="shared" ca="1" si="1"/>
        <v/>
      </c>
      <c r="AC26" s="23" t="str">
        <f t="shared" ca="1" si="2"/>
        <v/>
      </c>
      <c r="AD26" s="23" t="str">
        <f t="shared" ca="1" si="3"/>
        <v/>
      </c>
      <c r="AE26" s="68" t="str">
        <f t="shared" ca="1" si="4"/>
        <v/>
      </c>
      <c r="AF26" s="69" t="str">
        <f>IF(OR(H26="",S26=""),"",S26-(SUM(L26,M26)*INDEX(D.1[Đơn giá],MATCH(H26,D.1[Tên sản phẩm],0))))</f>
        <v/>
      </c>
      <c r="AG26" s="90" t="str">
        <f t="shared" ca="1" si="5"/>
        <v/>
      </c>
      <c r="AH26" s="90"/>
    </row>
    <row r="27" spans="2:34" ht="27.75" customHeight="1" x14ac:dyDescent="0.2">
      <c r="B27" s="154">
        <f t="shared" si="6"/>
        <v>24</v>
      </c>
      <c r="C27" s="155" t="str">
        <f t="shared" ca="1" si="7"/>
        <v/>
      </c>
      <c r="D27" s="156" t="str">
        <f t="shared" ca="1" si="8"/>
        <v/>
      </c>
      <c r="E27" s="157" t="str">
        <f t="shared" ca="1" si="9"/>
        <v/>
      </c>
      <c r="F27" s="157"/>
      <c r="G27" s="158" t="str">
        <f t="shared" ca="1" si="15"/>
        <v/>
      </c>
      <c r="H27" s="159"/>
      <c r="I27" s="160" t="str">
        <f>IF(H27="","",INDEX(D.1[Quy cách],MATCH(H27,D.1[Tên sản phẩm],0)))</f>
        <v/>
      </c>
      <c r="J27" s="35" t="str">
        <f>IF(H27="","",INDEX(D.1[ĐVT],MATCH(H27,D.1[Tên sản phẩm],0)))</f>
        <v/>
      </c>
      <c r="K27" s="163" t="str">
        <f>IF(H27="","",INDEX(D.1[Đơn giá bán
(Tham khảo)],MATCH(H27,D.1[Tên sản phẩm],0)))</f>
        <v/>
      </c>
      <c r="L27" s="162"/>
      <c r="M27" s="159"/>
      <c r="N27" s="159"/>
      <c r="O27" s="159"/>
      <c r="P27" s="163" t="str">
        <f t="shared" si="10"/>
        <v/>
      </c>
      <c r="Q27" s="164"/>
      <c r="R27" s="162"/>
      <c r="S27" s="163" t="str">
        <f t="shared" si="11"/>
        <v/>
      </c>
      <c r="T27" s="164" t="str">
        <f t="shared" ca="1" si="12"/>
        <v/>
      </c>
      <c r="U27" s="163" t="str">
        <f t="shared" si="13"/>
        <v/>
      </c>
      <c r="V27" s="163" t="str">
        <f ca="1">IF(AND(C27&lt;&gt;"",C27&lt;&gt;OFFSET(C27,1,0)),SUMIFS(B.2[Giá có thuế],B.2[Số ĐK],C27),"")</f>
        <v/>
      </c>
      <c r="W27" s="159"/>
      <c r="X27" s="161" t="str">
        <f>IF(W27="","",'Thông Tin Chung'!$L$3)</f>
        <v/>
      </c>
      <c r="Y27" s="163" t="str">
        <f t="shared" ca="1" si="14"/>
        <v/>
      </c>
      <c r="Z27" s="165"/>
      <c r="AA27" s="155" t="str">
        <f ca="1">IF(C27="","",IF(OR(D27&lt;NgayBatDau,D27&gt;NgayKetThuc),"Ngày tháng phải nằm trong kỳ báo cáo",IF(AND(G27&lt;&gt;"",COUNTIF(D.2[Tên khách hàng],G27)=0),"Tên KH chưa khai báo trong DSKH",IF(AND(H27&lt;&gt;"",COUNTIF(D.1[Tên sản phẩm],H27)=0),"SP này chưa khai báo trong DSSP",""))))</f>
        <v/>
      </c>
      <c r="AB27" s="23" t="str">
        <f t="shared" ca="1" si="1"/>
        <v/>
      </c>
      <c r="AC27" s="23" t="str">
        <f t="shared" ca="1" si="2"/>
        <v/>
      </c>
      <c r="AD27" s="23" t="str">
        <f t="shared" ca="1" si="3"/>
        <v/>
      </c>
      <c r="AE27" s="68" t="str">
        <f t="shared" ca="1" si="4"/>
        <v/>
      </c>
      <c r="AF27" s="69" t="str">
        <f>IF(OR(H27="",S27=""),"",S27-(SUM(L27,M27)*INDEX(D.1[Đơn giá],MATCH(H27,D.1[Tên sản phẩm],0))))</f>
        <v/>
      </c>
      <c r="AG27" s="90" t="str">
        <f t="shared" ca="1" si="5"/>
        <v/>
      </c>
      <c r="AH27" s="90"/>
    </row>
    <row r="28" spans="2:34" ht="27.75" customHeight="1" x14ac:dyDescent="0.2">
      <c r="B28" s="154">
        <f t="shared" si="6"/>
        <v>25</v>
      </c>
      <c r="C28" s="155" t="str">
        <f t="shared" ca="1" si="7"/>
        <v/>
      </c>
      <c r="D28" s="156" t="str">
        <f t="shared" ca="1" si="8"/>
        <v/>
      </c>
      <c r="E28" s="157" t="str">
        <f t="shared" ca="1" si="9"/>
        <v/>
      </c>
      <c r="F28" s="157"/>
      <c r="G28" s="158" t="str">
        <f t="shared" ca="1" si="15"/>
        <v/>
      </c>
      <c r="H28" s="159"/>
      <c r="I28" s="160" t="str">
        <f>IF(H28="","",INDEX(D.1[Quy cách],MATCH(H28,D.1[Tên sản phẩm],0)))</f>
        <v/>
      </c>
      <c r="J28" s="35" t="str">
        <f>IF(H28="","",INDEX(D.1[ĐVT],MATCH(H28,D.1[Tên sản phẩm],0)))</f>
        <v/>
      </c>
      <c r="K28" s="163" t="str">
        <f>IF(H28="","",INDEX(D.1[Đơn giá bán
(Tham khảo)],MATCH(H28,D.1[Tên sản phẩm],0)))</f>
        <v/>
      </c>
      <c r="L28" s="162"/>
      <c r="M28" s="159"/>
      <c r="N28" s="159"/>
      <c r="O28" s="159"/>
      <c r="P28" s="163" t="str">
        <f t="shared" si="10"/>
        <v/>
      </c>
      <c r="Q28" s="164"/>
      <c r="R28" s="162"/>
      <c r="S28" s="163" t="str">
        <f t="shared" si="11"/>
        <v/>
      </c>
      <c r="T28" s="164" t="str">
        <f t="shared" ca="1" si="12"/>
        <v/>
      </c>
      <c r="U28" s="163" t="str">
        <f t="shared" si="13"/>
        <v/>
      </c>
      <c r="V28" s="163" t="str">
        <f ca="1">IF(AND(C28&lt;&gt;"",C28&lt;&gt;OFFSET(C28,1,0)),SUMIFS(B.2[Giá có thuế],B.2[Số ĐK],C28),"")</f>
        <v/>
      </c>
      <c r="W28" s="159"/>
      <c r="X28" s="161" t="str">
        <f>IF(W28="","",'Thông Tin Chung'!$L$3)</f>
        <v/>
      </c>
      <c r="Y28" s="163" t="str">
        <f t="shared" ca="1" si="14"/>
        <v/>
      </c>
      <c r="Z28" s="165"/>
      <c r="AA28" s="155" t="str">
        <f ca="1">IF(C28="","",IF(OR(D28&lt;NgayBatDau,D28&gt;NgayKetThuc),"Ngày tháng phải nằm trong kỳ báo cáo",IF(AND(G28&lt;&gt;"",COUNTIF(D.2[Tên khách hàng],G28)=0),"Tên KH chưa khai báo trong DSKH",IF(AND(H28&lt;&gt;"",COUNTIF(D.1[Tên sản phẩm],H28)=0),"SP này chưa khai báo trong DSSP",""))))</f>
        <v/>
      </c>
      <c r="AB28" s="23" t="str">
        <f t="shared" ca="1" si="1"/>
        <v/>
      </c>
      <c r="AC28" s="23" t="str">
        <f t="shared" ca="1" si="2"/>
        <v/>
      </c>
      <c r="AD28" s="23" t="str">
        <f t="shared" ca="1" si="3"/>
        <v/>
      </c>
      <c r="AE28" s="68" t="str">
        <f t="shared" ca="1" si="4"/>
        <v/>
      </c>
      <c r="AF28" s="69" t="str">
        <f>IF(OR(H28="",S28=""),"",S28-(SUM(L28,M28)*INDEX(D.1[Đơn giá],MATCH(H28,D.1[Tên sản phẩm],0))))</f>
        <v/>
      </c>
      <c r="AG28" s="90" t="str">
        <f t="shared" ca="1" si="5"/>
        <v/>
      </c>
      <c r="AH28" s="90"/>
    </row>
    <row r="29" spans="2:34" ht="27.75" customHeight="1" x14ac:dyDescent="0.2">
      <c r="B29" s="154">
        <f t="shared" si="6"/>
        <v>26</v>
      </c>
      <c r="C29" s="155" t="str">
        <f t="shared" ca="1" si="7"/>
        <v/>
      </c>
      <c r="D29" s="156" t="str">
        <f t="shared" ca="1" si="8"/>
        <v/>
      </c>
      <c r="E29" s="157" t="str">
        <f t="shared" ca="1" si="9"/>
        <v/>
      </c>
      <c r="F29" s="157"/>
      <c r="G29" s="158" t="str">
        <f t="shared" ca="1" si="15"/>
        <v/>
      </c>
      <c r="H29" s="159"/>
      <c r="I29" s="160" t="str">
        <f>IF(H29="","",INDEX(D.1[Quy cách],MATCH(H29,D.1[Tên sản phẩm],0)))</f>
        <v/>
      </c>
      <c r="J29" s="35" t="str">
        <f>IF(H29="","",INDEX(D.1[ĐVT],MATCH(H29,D.1[Tên sản phẩm],0)))</f>
        <v/>
      </c>
      <c r="K29" s="163" t="str">
        <f>IF(H29="","",INDEX(D.1[Đơn giá bán
(Tham khảo)],MATCH(H29,D.1[Tên sản phẩm],0)))</f>
        <v/>
      </c>
      <c r="L29" s="162"/>
      <c r="M29" s="159"/>
      <c r="N29" s="159"/>
      <c r="O29" s="159"/>
      <c r="P29" s="163" t="str">
        <f t="shared" si="10"/>
        <v/>
      </c>
      <c r="Q29" s="164"/>
      <c r="R29" s="162"/>
      <c r="S29" s="163" t="str">
        <f t="shared" si="11"/>
        <v/>
      </c>
      <c r="T29" s="164" t="str">
        <f t="shared" ca="1" si="12"/>
        <v/>
      </c>
      <c r="U29" s="163" t="str">
        <f t="shared" si="13"/>
        <v/>
      </c>
      <c r="V29" s="163" t="str">
        <f ca="1">IF(AND(C29&lt;&gt;"",C29&lt;&gt;OFFSET(C29,1,0)),SUMIFS(B.2[Giá có thuế],B.2[Số ĐK],C29),"")</f>
        <v/>
      </c>
      <c r="W29" s="159"/>
      <c r="X29" s="161" t="str">
        <f>IF(W29="","",'Thông Tin Chung'!$L$3)</f>
        <v/>
      </c>
      <c r="Y29" s="163" t="str">
        <f t="shared" ca="1" si="14"/>
        <v/>
      </c>
      <c r="Z29" s="165"/>
      <c r="AA29" s="155" t="str">
        <f ca="1">IF(C29="","",IF(OR(D29&lt;NgayBatDau,D29&gt;NgayKetThuc),"Ngày tháng phải nằm trong kỳ báo cáo",IF(AND(G29&lt;&gt;"",COUNTIF(D.2[Tên khách hàng],G29)=0),"Tên KH chưa khai báo trong DSKH",IF(AND(H29&lt;&gt;"",COUNTIF(D.1[Tên sản phẩm],H29)=0),"SP này chưa khai báo trong DSSP",""))))</f>
        <v/>
      </c>
      <c r="AB29" s="23" t="str">
        <f t="shared" ca="1" si="1"/>
        <v/>
      </c>
      <c r="AC29" s="23" t="str">
        <f t="shared" ca="1" si="2"/>
        <v/>
      </c>
      <c r="AD29" s="23" t="str">
        <f t="shared" ca="1" si="3"/>
        <v/>
      </c>
      <c r="AE29" s="68" t="str">
        <f t="shared" ca="1" si="4"/>
        <v/>
      </c>
      <c r="AF29" s="69" t="str">
        <f>IF(OR(H29="",S29=""),"",S29-(SUM(L29,M29)*INDEX(D.1[Đơn giá],MATCH(H29,D.1[Tên sản phẩm],0))))</f>
        <v/>
      </c>
      <c r="AG29" s="90" t="str">
        <f t="shared" ca="1" si="5"/>
        <v/>
      </c>
      <c r="AH29" s="90"/>
    </row>
    <row r="30" spans="2:34" ht="27.75" customHeight="1" x14ac:dyDescent="0.2">
      <c r="B30" s="154">
        <f t="shared" si="6"/>
        <v>27</v>
      </c>
      <c r="C30" s="155" t="str">
        <f t="shared" ca="1" si="7"/>
        <v/>
      </c>
      <c r="D30" s="156" t="str">
        <f t="shared" ca="1" si="8"/>
        <v/>
      </c>
      <c r="E30" s="157" t="str">
        <f t="shared" ca="1" si="9"/>
        <v/>
      </c>
      <c r="F30" s="157"/>
      <c r="G30" s="158" t="str">
        <f t="shared" ca="1" si="15"/>
        <v/>
      </c>
      <c r="H30" s="159"/>
      <c r="I30" s="160" t="str">
        <f>IF(H30="","",INDEX(D.1[Quy cách],MATCH(H30,D.1[Tên sản phẩm],0)))</f>
        <v/>
      </c>
      <c r="J30" s="35" t="str">
        <f>IF(H30="","",INDEX(D.1[ĐVT],MATCH(H30,D.1[Tên sản phẩm],0)))</f>
        <v/>
      </c>
      <c r="K30" s="163" t="str">
        <f>IF(H30="","",INDEX(D.1[Đơn giá bán
(Tham khảo)],MATCH(H30,D.1[Tên sản phẩm],0)))</f>
        <v/>
      </c>
      <c r="L30" s="162"/>
      <c r="M30" s="159"/>
      <c r="N30" s="159"/>
      <c r="O30" s="159"/>
      <c r="P30" s="163" t="str">
        <f t="shared" si="10"/>
        <v/>
      </c>
      <c r="Q30" s="164"/>
      <c r="R30" s="162"/>
      <c r="S30" s="163" t="str">
        <f t="shared" si="11"/>
        <v/>
      </c>
      <c r="T30" s="164" t="str">
        <f t="shared" ca="1" si="12"/>
        <v/>
      </c>
      <c r="U30" s="163" t="str">
        <f t="shared" si="13"/>
        <v/>
      </c>
      <c r="V30" s="163" t="str">
        <f ca="1">IF(AND(C30&lt;&gt;"",C30&lt;&gt;OFFSET(C30,1,0)),SUMIFS(B.2[Giá có thuế],B.2[Số ĐK],C30),"")</f>
        <v/>
      </c>
      <c r="W30" s="159"/>
      <c r="X30" s="161" t="str">
        <f>IF(W30="","",'Thông Tin Chung'!$L$3)</f>
        <v/>
      </c>
      <c r="Y30" s="163" t="str">
        <f t="shared" ca="1" si="14"/>
        <v/>
      </c>
      <c r="Z30" s="165"/>
      <c r="AA30" s="155" t="str">
        <f ca="1">IF(C30="","",IF(OR(D30&lt;NgayBatDau,D30&gt;NgayKetThuc),"Ngày tháng phải nằm trong kỳ báo cáo",IF(AND(G30&lt;&gt;"",COUNTIF(D.2[Tên khách hàng],G30)=0),"Tên KH chưa khai báo trong DSKH",IF(AND(H30&lt;&gt;"",COUNTIF(D.1[Tên sản phẩm],H30)=0),"SP này chưa khai báo trong DSSP",""))))</f>
        <v/>
      </c>
      <c r="AB30" s="23" t="str">
        <f t="shared" ca="1" si="1"/>
        <v/>
      </c>
      <c r="AC30" s="23" t="str">
        <f t="shared" ca="1" si="2"/>
        <v/>
      </c>
      <c r="AD30" s="23" t="str">
        <f t="shared" ca="1" si="3"/>
        <v/>
      </c>
      <c r="AE30" s="68" t="str">
        <f t="shared" ca="1" si="4"/>
        <v/>
      </c>
      <c r="AF30" s="69" t="str">
        <f>IF(OR(H30="",S30=""),"",S30-(SUM(L30,M30)*INDEX(D.1[Đơn giá],MATCH(H30,D.1[Tên sản phẩm],0))))</f>
        <v/>
      </c>
      <c r="AG30" s="90" t="str">
        <f t="shared" ca="1" si="5"/>
        <v/>
      </c>
      <c r="AH30" s="90"/>
    </row>
    <row r="31" spans="2:34" ht="27.75" customHeight="1" x14ac:dyDescent="0.2">
      <c r="B31" s="154">
        <f t="shared" si="6"/>
        <v>28</v>
      </c>
      <c r="C31" s="155" t="str">
        <f t="shared" ca="1" si="7"/>
        <v/>
      </c>
      <c r="D31" s="156" t="str">
        <f t="shared" ca="1" si="8"/>
        <v/>
      </c>
      <c r="E31" s="157" t="str">
        <f t="shared" ca="1" si="9"/>
        <v/>
      </c>
      <c r="F31" s="157"/>
      <c r="G31" s="158" t="str">
        <f t="shared" ca="1" si="15"/>
        <v/>
      </c>
      <c r="H31" s="159"/>
      <c r="I31" s="160" t="str">
        <f>IF(H31="","",INDEX(D.1[Quy cách],MATCH(H31,D.1[Tên sản phẩm],0)))</f>
        <v/>
      </c>
      <c r="J31" s="35" t="str">
        <f>IF(H31="","",INDEX(D.1[ĐVT],MATCH(H31,D.1[Tên sản phẩm],0)))</f>
        <v/>
      </c>
      <c r="K31" s="163" t="str">
        <f>IF(H31="","",INDEX(D.1[Đơn giá bán
(Tham khảo)],MATCH(H31,D.1[Tên sản phẩm],0)))</f>
        <v/>
      </c>
      <c r="L31" s="162"/>
      <c r="M31" s="159"/>
      <c r="N31" s="159"/>
      <c r="O31" s="159"/>
      <c r="P31" s="163" t="str">
        <f t="shared" si="10"/>
        <v/>
      </c>
      <c r="Q31" s="164"/>
      <c r="R31" s="162"/>
      <c r="S31" s="163" t="str">
        <f t="shared" si="11"/>
        <v/>
      </c>
      <c r="T31" s="164" t="str">
        <f t="shared" ca="1" si="12"/>
        <v/>
      </c>
      <c r="U31" s="163" t="str">
        <f t="shared" si="13"/>
        <v/>
      </c>
      <c r="V31" s="163" t="str">
        <f ca="1">IF(AND(C31&lt;&gt;"",C31&lt;&gt;OFFSET(C31,1,0)),SUMIFS(B.2[Giá có thuế],B.2[Số ĐK],C31),"")</f>
        <v/>
      </c>
      <c r="W31" s="159"/>
      <c r="X31" s="161" t="str">
        <f>IF(W31="","",'Thông Tin Chung'!$L$3)</f>
        <v/>
      </c>
      <c r="Y31" s="163" t="str">
        <f t="shared" ca="1" si="14"/>
        <v/>
      </c>
      <c r="Z31" s="165"/>
      <c r="AA31" s="155" t="str">
        <f ca="1">IF(C31="","",IF(OR(D31&lt;NgayBatDau,D31&gt;NgayKetThuc),"Ngày tháng phải nằm trong kỳ báo cáo",IF(AND(G31&lt;&gt;"",COUNTIF(D.2[Tên khách hàng],G31)=0),"Tên KH chưa khai báo trong DSKH",IF(AND(H31&lt;&gt;"",COUNTIF(D.1[Tên sản phẩm],H31)=0),"SP này chưa khai báo trong DSSP",""))))</f>
        <v/>
      </c>
      <c r="AB31" s="23" t="str">
        <f t="shared" ca="1" si="1"/>
        <v/>
      </c>
      <c r="AC31" s="23" t="str">
        <f t="shared" ca="1" si="2"/>
        <v/>
      </c>
      <c r="AD31" s="23" t="str">
        <f t="shared" ca="1" si="3"/>
        <v/>
      </c>
      <c r="AE31" s="68" t="str">
        <f t="shared" ca="1" si="4"/>
        <v/>
      </c>
      <c r="AF31" s="69" t="str">
        <f>IF(OR(H31="",S31=""),"",S31-(SUM(L31,M31)*INDEX(D.1[Đơn giá],MATCH(H31,D.1[Tên sản phẩm],0))))</f>
        <v/>
      </c>
      <c r="AG31" s="90" t="str">
        <f t="shared" ca="1" si="5"/>
        <v/>
      </c>
      <c r="AH31" s="90"/>
    </row>
    <row r="32" spans="2:34" ht="27.75" customHeight="1" x14ac:dyDescent="0.2">
      <c r="B32" s="154">
        <f t="shared" si="6"/>
        <v>29</v>
      </c>
      <c r="C32" s="155" t="str">
        <f t="shared" ca="1" si="7"/>
        <v/>
      </c>
      <c r="D32" s="156" t="str">
        <f t="shared" ca="1" si="8"/>
        <v/>
      </c>
      <c r="E32" s="157" t="str">
        <f t="shared" ca="1" si="9"/>
        <v/>
      </c>
      <c r="F32" s="157"/>
      <c r="G32" s="158" t="str">
        <f t="shared" ca="1" si="15"/>
        <v/>
      </c>
      <c r="H32" s="159"/>
      <c r="I32" s="160" t="str">
        <f>IF(H32="","",INDEX(D.1[Quy cách],MATCH(H32,D.1[Tên sản phẩm],0)))</f>
        <v/>
      </c>
      <c r="J32" s="35" t="str">
        <f>IF(H32="","",INDEX(D.1[ĐVT],MATCH(H32,D.1[Tên sản phẩm],0)))</f>
        <v/>
      </c>
      <c r="K32" s="163" t="str">
        <f>IF(H32="","",INDEX(D.1[Đơn giá bán
(Tham khảo)],MATCH(H32,D.1[Tên sản phẩm],0)))</f>
        <v/>
      </c>
      <c r="L32" s="162"/>
      <c r="M32" s="159"/>
      <c r="N32" s="159"/>
      <c r="O32" s="159"/>
      <c r="P32" s="163" t="str">
        <f t="shared" si="10"/>
        <v/>
      </c>
      <c r="Q32" s="164"/>
      <c r="R32" s="162"/>
      <c r="S32" s="163" t="str">
        <f t="shared" si="11"/>
        <v/>
      </c>
      <c r="T32" s="164" t="str">
        <f t="shared" ca="1" si="12"/>
        <v/>
      </c>
      <c r="U32" s="163" t="str">
        <f t="shared" si="13"/>
        <v/>
      </c>
      <c r="V32" s="163" t="str">
        <f ca="1">IF(AND(C32&lt;&gt;"",C32&lt;&gt;OFFSET(C32,1,0)),SUMIFS(B.2[Giá có thuế],B.2[Số ĐK],C32),"")</f>
        <v/>
      </c>
      <c r="W32" s="159"/>
      <c r="X32" s="161" t="str">
        <f>IF(W32="","",'Thông Tin Chung'!$L$3)</f>
        <v/>
      </c>
      <c r="Y32" s="163" t="str">
        <f t="shared" ca="1" si="14"/>
        <v/>
      </c>
      <c r="Z32" s="165"/>
      <c r="AA32" s="155" t="str">
        <f ca="1">IF(C32="","",IF(OR(D32&lt;NgayBatDau,D32&gt;NgayKetThuc),"Ngày tháng phải nằm trong kỳ báo cáo",IF(AND(G32&lt;&gt;"",COUNTIF(D.2[Tên khách hàng],G32)=0),"Tên KH chưa khai báo trong DSKH",IF(AND(H32&lt;&gt;"",COUNTIF(D.1[Tên sản phẩm],H32)=0),"SP này chưa khai báo trong DSSP",""))))</f>
        <v/>
      </c>
      <c r="AB32" s="23" t="str">
        <f t="shared" ca="1" si="1"/>
        <v/>
      </c>
      <c r="AC32" s="23" t="str">
        <f t="shared" ca="1" si="2"/>
        <v/>
      </c>
      <c r="AD32" s="23" t="str">
        <f t="shared" ca="1" si="3"/>
        <v/>
      </c>
      <c r="AE32" s="68" t="str">
        <f t="shared" ca="1" si="4"/>
        <v/>
      </c>
      <c r="AF32" s="69" t="str">
        <f>IF(OR(H32="",S32=""),"",S32-(SUM(L32,M32)*INDEX(D.1[Đơn giá],MATCH(H32,D.1[Tên sản phẩm],0))))</f>
        <v/>
      </c>
      <c r="AG32" s="90" t="str">
        <f t="shared" ca="1" si="5"/>
        <v/>
      </c>
      <c r="AH32" s="90"/>
    </row>
    <row r="33" spans="2:34" ht="27.75" customHeight="1" x14ac:dyDescent="0.2">
      <c r="B33" s="154">
        <f t="shared" si="6"/>
        <v>30</v>
      </c>
      <c r="C33" s="155" t="str">
        <f t="shared" ca="1" si="7"/>
        <v/>
      </c>
      <c r="D33" s="156" t="str">
        <f t="shared" ca="1" si="8"/>
        <v/>
      </c>
      <c r="E33" s="157" t="str">
        <f t="shared" ca="1" si="9"/>
        <v/>
      </c>
      <c r="F33" s="157"/>
      <c r="G33" s="158" t="str">
        <f t="shared" ca="1" si="15"/>
        <v/>
      </c>
      <c r="H33" s="159"/>
      <c r="I33" s="160" t="str">
        <f>IF(H33="","",INDEX(D.1[Quy cách],MATCH(H33,D.1[Tên sản phẩm],0)))</f>
        <v/>
      </c>
      <c r="J33" s="35" t="str">
        <f>IF(H33="","",INDEX(D.1[ĐVT],MATCH(H33,D.1[Tên sản phẩm],0)))</f>
        <v/>
      </c>
      <c r="K33" s="163" t="str">
        <f>IF(H33="","",INDEX(D.1[Đơn giá bán
(Tham khảo)],MATCH(H33,D.1[Tên sản phẩm],0)))</f>
        <v/>
      </c>
      <c r="L33" s="162"/>
      <c r="M33" s="159"/>
      <c r="N33" s="159"/>
      <c r="O33" s="159"/>
      <c r="P33" s="163" t="str">
        <f t="shared" si="10"/>
        <v/>
      </c>
      <c r="Q33" s="164"/>
      <c r="R33" s="162"/>
      <c r="S33" s="163" t="str">
        <f t="shared" si="11"/>
        <v/>
      </c>
      <c r="T33" s="164" t="str">
        <f t="shared" ca="1" si="12"/>
        <v/>
      </c>
      <c r="U33" s="163" t="str">
        <f t="shared" si="13"/>
        <v/>
      </c>
      <c r="V33" s="163" t="str">
        <f ca="1">IF(AND(C33&lt;&gt;"",C33&lt;&gt;OFFSET(C33,1,0)),SUMIFS(B.2[Giá có thuế],B.2[Số ĐK],C33),"")</f>
        <v/>
      </c>
      <c r="W33" s="159"/>
      <c r="X33" s="161" t="str">
        <f>IF(W33="","",'Thông Tin Chung'!$L$3)</f>
        <v/>
      </c>
      <c r="Y33" s="163" t="str">
        <f t="shared" ca="1" si="14"/>
        <v/>
      </c>
      <c r="Z33" s="165"/>
      <c r="AA33" s="155" t="str">
        <f ca="1">IF(C33="","",IF(OR(D33&lt;NgayBatDau,D33&gt;NgayKetThuc),"Ngày tháng phải nằm trong kỳ báo cáo",IF(AND(G33&lt;&gt;"",COUNTIF(D.2[Tên khách hàng],G33)=0),"Tên KH chưa khai báo trong DSKH",IF(AND(H33&lt;&gt;"",COUNTIF(D.1[Tên sản phẩm],H33)=0),"SP này chưa khai báo trong DSSP",""))))</f>
        <v/>
      </c>
      <c r="AB33" s="23" t="str">
        <f t="shared" ca="1" si="1"/>
        <v/>
      </c>
      <c r="AC33" s="23" t="str">
        <f t="shared" ca="1" si="2"/>
        <v/>
      </c>
      <c r="AD33" s="23" t="str">
        <f t="shared" ca="1" si="3"/>
        <v/>
      </c>
      <c r="AE33" s="68" t="str">
        <f t="shared" ca="1" si="4"/>
        <v/>
      </c>
      <c r="AF33" s="69" t="str">
        <f>IF(OR(H33="",S33=""),"",S33-(SUM(L33,M33)*INDEX(D.1[Đơn giá],MATCH(H33,D.1[Tên sản phẩm],0))))</f>
        <v/>
      </c>
      <c r="AG33" s="90" t="str">
        <f t="shared" ca="1" si="5"/>
        <v/>
      </c>
      <c r="AH33" s="90"/>
    </row>
    <row r="34" spans="2:34" ht="27.75" customHeight="1" x14ac:dyDescent="0.2">
      <c r="B34" s="154">
        <f t="shared" si="6"/>
        <v>31</v>
      </c>
      <c r="C34" s="155" t="str">
        <f t="shared" ca="1" si="7"/>
        <v/>
      </c>
      <c r="D34" s="156" t="str">
        <f t="shared" ca="1" si="8"/>
        <v/>
      </c>
      <c r="E34" s="157" t="str">
        <f t="shared" ca="1" si="9"/>
        <v/>
      </c>
      <c r="F34" s="157"/>
      <c r="G34" s="158" t="str">
        <f t="shared" ca="1" si="15"/>
        <v/>
      </c>
      <c r="H34" s="159"/>
      <c r="I34" s="160" t="str">
        <f>IF(H34="","",INDEX(D.1[Quy cách],MATCH(H34,D.1[Tên sản phẩm],0)))</f>
        <v/>
      </c>
      <c r="J34" s="35" t="str">
        <f>IF(H34="","",INDEX(D.1[ĐVT],MATCH(H34,D.1[Tên sản phẩm],0)))</f>
        <v/>
      </c>
      <c r="K34" s="163" t="str">
        <f>IF(H34="","",INDEX(D.1[Đơn giá bán
(Tham khảo)],MATCH(H34,D.1[Tên sản phẩm],0)))</f>
        <v/>
      </c>
      <c r="L34" s="162"/>
      <c r="M34" s="159"/>
      <c r="N34" s="159"/>
      <c r="O34" s="159"/>
      <c r="P34" s="163" t="str">
        <f t="shared" si="10"/>
        <v/>
      </c>
      <c r="Q34" s="164"/>
      <c r="R34" s="162"/>
      <c r="S34" s="163" t="str">
        <f t="shared" si="11"/>
        <v/>
      </c>
      <c r="T34" s="164" t="str">
        <f t="shared" ca="1" si="12"/>
        <v/>
      </c>
      <c r="U34" s="163" t="str">
        <f t="shared" si="13"/>
        <v/>
      </c>
      <c r="V34" s="163" t="str">
        <f ca="1">IF(AND(C34&lt;&gt;"",C34&lt;&gt;OFFSET(C34,1,0)),SUMIFS(B.2[Giá có thuế],B.2[Số ĐK],C34),"")</f>
        <v/>
      </c>
      <c r="W34" s="159"/>
      <c r="X34" s="161" t="str">
        <f>IF(W34="","",'Thông Tin Chung'!$L$3)</f>
        <v/>
      </c>
      <c r="Y34" s="163" t="str">
        <f t="shared" ca="1" si="14"/>
        <v/>
      </c>
      <c r="Z34" s="165"/>
      <c r="AA34" s="155" t="str">
        <f ca="1">IF(C34="","",IF(OR(D34&lt;NgayBatDau,D34&gt;NgayKetThuc),"Ngày tháng phải nằm trong kỳ báo cáo",IF(AND(G34&lt;&gt;"",COUNTIF(D.2[Tên khách hàng],G34)=0),"Tên KH chưa khai báo trong DSKH",IF(AND(H34&lt;&gt;"",COUNTIF(D.1[Tên sản phẩm],H34)=0),"SP này chưa khai báo trong DSSP",""))))</f>
        <v/>
      </c>
      <c r="AB34" s="23" t="str">
        <f t="shared" ca="1" si="1"/>
        <v/>
      </c>
      <c r="AC34" s="23" t="str">
        <f t="shared" ca="1" si="2"/>
        <v/>
      </c>
      <c r="AD34" s="23" t="str">
        <f t="shared" ca="1" si="3"/>
        <v/>
      </c>
      <c r="AE34" s="68" t="str">
        <f t="shared" ca="1" si="4"/>
        <v/>
      </c>
      <c r="AF34" s="69" t="str">
        <f>IF(OR(H34="",S34=""),"",S34-(SUM(L34,M34)*INDEX(D.1[Đơn giá],MATCH(H34,D.1[Tên sản phẩm],0))))</f>
        <v/>
      </c>
      <c r="AG34" s="90" t="str">
        <f t="shared" ca="1" si="5"/>
        <v/>
      </c>
      <c r="AH34" s="90"/>
    </row>
    <row r="35" spans="2:34" ht="27.75" customHeight="1" x14ac:dyDescent="0.2">
      <c r="B35" s="154">
        <f t="shared" si="6"/>
        <v>32</v>
      </c>
      <c r="C35" s="155" t="str">
        <f t="shared" ca="1" si="7"/>
        <v/>
      </c>
      <c r="D35" s="156" t="str">
        <f t="shared" ca="1" si="8"/>
        <v/>
      </c>
      <c r="E35" s="157" t="str">
        <f t="shared" ca="1" si="9"/>
        <v/>
      </c>
      <c r="F35" s="157"/>
      <c r="G35" s="158" t="str">
        <f t="shared" ca="1" si="15"/>
        <v/>
      </c>
      <c r="H35" s="159"/>
      <c r="I35" s="160" t="str">
        <f>IF(H35="","",INDEX(D.1[Quy cách],MATCH(H35,D.1[Tên sản phẩm],0)))</f>
        <v/>
      </c>
      <c r="J35" s="35" t="str">
        <f>IF(H35="","",INDEX(D.1[ĐVT],MATCH(H35,D.1[Tên sản phẩm],0)))</f>
        <v/>
      </c>
      <c r="K35" s="163" t="str">
        <f>IF(H35="","",INDEX(D.1[Đơn giá bán
(Tham khảo)],MATCH(H35,D.1[Tên sản phẩm],0)))</f>
        <v/>
      </c>
      <c r="L35" s="162"/>
      <c r="M35" s="159"/>
      <c r="N35" s="159"/>
      <c r="O35" s="159"/>
      <c r="P35" s="163" t="str">
        <f t="shared" si="10"/>
        <v/>
      </c>
      <c r="Q35" s="164"/>
      <c r="R35" s="162"/>
      <c r="S35" s="163" t="str">
        <f t="shared" si="11"/>
        <v/>
      </c>
      <c r="T35" s="164" t="str">
        <f t="shared" ca="1" si="12"/>
        <v/>
      </c>
      <c r="U35" s="163" t="str">
        <f t="shared" si="13"/>
        <v/>
      </c>
      <c r="V35" s="163" t="str">
        <f ca="1">IF(AND(C35&lt;&gt;"",C35&lt;&gt;OFFSET(C35,1,0)),SUMIFS(B.2[Giá có thuế],B.2[Số ĐK],C35),"")</f>
        <v/>
      </c>
      <c r="W35" s="159"/>
      <c r="X35" s="161" t="str">
        <f>IF(W35="","",'Thông Tin Chung'!$L$3)</f>
        <v/>
      </c>
      <c r="Y35" s="163" t="str">
        <f t="shared" ca="1" si="14"/>
        <v/>
      </c>
      <c r="Z35" s="165"/>
      <c r="AA35" s="155" t="str">
        <f ca="1">IF(C35="","",IF(OR(D35&lt;NgayBatDau,D35&gt;NgayKetThuc),"Ngày tháng phải nằm trong kỳ báo cáo",IF(AND(G35&lt;&gt;"",COUNTIF(D.2[Tên khách hàng],G35)=0),"Tên KH chưa khai báo trong DSKH",IF(AND(H35&lt;&gt;"",COUNTIF(D.1[Tên sản phẩm],H35)=0),"SP này chưa khai báo trong DSSP",""))))</f>
        <v/>
      </c>
      <c r="AB35" s="23" t="str">
        <f t="shared" ca="1" si="1"/>
        <v/>
      </c>
      <c r="AC35" s="23" t="str">
        <f t="shared" ca="1" si="2"/>
        <v/>
      </c>
      <c r="AD35" s="23" t="str">
        <f t="shared" ca="1" si="3"/>
        <v/>
      </c>
      <c r="AE35" s="68" t="str">
        <f t="shared" ca="1" si="4"/>
        <v/>
      </c>
      <c r="AF35" s="69" t="str">
        <f>IF(OR(H35="",S35=""),"",S35-(SUM(L35,M35)*INDEX(D.1[Đơn giá],MATCH(H35,D.1[Tên sản phẩm],0))))</f>
        <v/>
      </c>
      <c r="AG35" s="90" t="str">
        <f t="shared" ca="1" si="5"/>
        <v/>
      </c>
      <c r="AH35" s="90"/>
    </row>
    <row r="36" spans="2:34" ht="27.75" customHeight="1" x14ac:dyDescent="0.2">
      <c r="B36" s="154">
        <f t="shared" si="6"/>
        <v>33</v>
      </c>
      <c r="C36" s="155" t="str">
        <f t="shared" ca="1" si="7"/>
        <v/>
      </c>
      <c r="D36" s="156" t="str">
        <f t="shared" ca="1" si="8"/>
        <v/>
      </c>
      <c r="E36" s="157" t="str">
        <f t="shared" ca="1" si="9"/>
        <v/>
      </c>
      <c r="F36" s="157"/>
      <c r="G36" s="158" t="str">
        <f t="shared" ca="1" si="15"/>
        <v/>
      </c>
      <c r="H36" s="159"/>
      <c r="I36" s="160" t="str">
        <f>IF(H36="","",INDEX(D.1[Quy cách],MATCH(H36,D.1[Tên sản phẩm],0)))</f>
        <v/>
      </c>
      <c r="J36" s="35" t="str">
        <f>IF(H36="","",INDEX(D.1[ĐVT],MATCH(H36,D.1[Tên sản phẩm],0)))</f>
        <v/>
      </c>
      <c r="K36" s="163" t="str">
        <f>IF(H36="","",INDEX(D.1[Đơn giá bán
(Tham khảo)],MATCH(H36,D.1[Tên sản phẩm],0)))</f>
        <v/>
      </c>
      <c r="L36" s="162"/>
      <c r="M36" s="159"/>
      <c r="N36" s="159"/>
      <c r="O36" s="159"/>
      <c r="P36" s="163" t="str">
        <f t="shared" si="10"/>
        <v/>
      </c>
      <c r="Q36" s="164"/>
      <c r="R36" s="162"/>
      <c r="S36" s="163" t="str">
        <f t="shared" si="11"/>
        <v/>
      </c>
      <c r="T36" s="164" t="str">
        <f t="shared" ca="1" si="12"/>
        <v/>
      </c>
      <c r="U36" s="163" t="str">
        <f t="shared" si="13"/>
        <v/>
      </c>
      <c r="V36" s="163" t="str">
        <f ca="1">IF(AND(C36&lt;&gt;"",C36&lt;&gt;OFFSET(C36,1,0)),SUMIFS(B.2[Giá có thuế],B.2[Số ĐK],C36),"")</f>
        <v/>
      </c>
      <c r="W36" s="159"/>
      <c r="X36" s="161" t="str">
        <f>IF(W36="","",'Thông Tin Chung'!$L$3)</f>
        <v/>
      </c>
      <c r="Y36" s="163" t="str">
        <f t="shared" ca="1" si="14"/>
        <v/>
      </c>
      <c r="Z36" s="165"/>
      <c r="AA36" s="155" t="str">
        <f ca="1">IF(C36="","",IF(OR(D36&lt;NgayBatDau,D36&gt;NgayKetThuc),"Ngày tháng phải nằm trong kỳ báo cáo",IF(AND(G36&lt;&gt;"",COUNTIF(D.2[Tên khách hàng],G36)=0),"Tên KH chưa khai báo trong DSKH",IF(AND(H36&lt;&gt;"",COUNTIF(D.1[Tên sản phẩm],H36)=0),"SP này chưa khai báo trong DSSP",""))))</f>
        <v/>
      </c>
      <c r="AB36" s="23" t="str">
        <f t="shared" ca="1" si="1"/>
        <v/>
      </c>
      <c r="AC36" s="23" t="str">
        <f t="shared" ca="1" si="2"/>
        <v/>
      </c>
      <c r="AD36" s="23" t="str">
        <f t="shared" ca="1" si="3"/>
        <v/>
      </c>
      <c r="AE36" s="68" t="str">
        <f t="shared" ca="1" si="4"/>
        <v/>
      </c>
      <c r="AF36" s="69" t="str">
        <f>IF(OR(H36="",S36=""),"",S36-(SUM(L36,M36)*INDEX(D.1[Đơn giá],MATCH(H36,D.1[Tên sản phẩm],0))))</f>
        <v/>
      </c>
      <c r="AG36" s="90" t="str">
        <f t="shared" ca="1" si="5"/>
        <v/>
      </c>
      <c r="AH36" s="90"/>
    </row>
    <row r="37" spans="2:34" ht="27.75" customHeight="1" x14ac:dyDescent="0.2">
      <c r="B37" s="154">
        <f t="shared" si="6"/>
        <v>34</v>
      </c>
      <c r="C37" s="155" t="str">
        <f t="shared" ca="1" si="7"/>
        <v/>
      </c>
      <c r="D37" s="156" t="str">
        <f t="shared" ca="1" si="8"/>
        <v/>
      </c>
      <c r="E37" s="157" t="str">
        <f t="shared" ca="1" si="9"/>
        <v/>
      </c>
      <c r="F37" s="157"/>
      <c r="G37" s="158" t="str">
        <f t="shared" ca="1" si="15"/>
        <v/>
      </c>
      <c r="H37" s="159"/>
      <c r="I37" s="160" t="str">
        <f>IF(H37="","",INDEX(D.1[Quy cách],MATCH(H37,D.1[Tên sản phẩm],0)))</f>
        <v/>
      </c>
      <c r="J37" s="35" t="str">
        <f>IF(H37="","",INDEX(D.1[ĐVT],MATCH(H37,D.1[Tên sản phẩm],0)))</f>
        <v/>
      </c>
      <c r="K37" s="163" t="str">
        <f>IF(H37="","",INDEX(D.1[Đơn giá bán
(Tham khảo)],MATCH(H37,D.1[Tên sản phẩm],0)))</f>
        <v/>
      </c>
      <c r="L37" s="162"/>
      <c r="M37" s="159"/>
      <c r="N37" s="159"/>
      <c r="O37" s="159"/>
      <c r="P37" s="163" t="str">
        <f t="shared" si="10"/>
        <v/>
      </c>
      <c r="Q37" s="164"/>
      <c r="R37" s="162"/>
      <c r="S37" s="163" t="str">
        <f t="shared" si="11"/>
        <v/>
      </c>
      <c r="T37" s="164" t="str">
        <f t="shared" ca="1" si="12"/>
        <v/>
      </c>
      <c r="U37" s="163" t="str">
        <f t="shared" si="13"/>
        <v/>
      </c>
      <c r="V37" s="163" t="str">
        <f ca="1">IF(AND(C37&lt;&gt;"",C37&lt;&gt;OFFSET(C37,1,0)),SUMIFS(B.2[Giá có thuế],B.2[Số ĐK],C37),"")</f>
        <v/>
      </c>
      <c r="W37" s="159"/>
      <c r="X37" s="161" t="str">
        <f>IF(W37="","",'Thông Tin Chung'!$L$3)</f>
        <v/>
      </c>
      <c r="Y37" s="163" t="str">
        <f t="shared" ca="1" si="14"/>
        <v/>
      </c>
      <c r="Z37" s="165"/>
      <c r="AA37" s="155" t="str">
        <f ca="1">IF(C37="","",IF(OR(D37&lt;NgayBatDau,D37&gt;NgayKetThuc),"Ngày tháng phải nằm trong kỳ báo cáo",IF(AND(G37&lt;&gt;"",COUNTIF(D.2[Tên khách hàng],G37)=0),"Tên KH chưa khai báo trong DSKH",IF(AND(H37&lt;&gt;"",COUNTIF(D.1[Tên sản phẩm],H37)=0),"SP này chưa khai báo trong DSSP",""))))</f>
        <v/>
      </c>
      <c r="AB37" s="23" t="str">
        <f t="shared" ca="1" si="1"/>
        <v/>
      </c>
      <c r="AC37" s="23" t="str">
        <f t="shared" ca="1" si="2"/>
        <v/>
      </c>
      <c r="AD37" s="23" t="str">
        <f t="shared" ca="1" si="3"/>
        <v/>
      </c>
      <c r="AE37" s="68" t="str">
        <f t="shared" ca="1" si="4"/>
        <v/>
      </c>
      <c r="AF37" s="69" t="str">
        <f>IF(OR(H37="",S37=""),"",S37-(SUM(L37,M37)*INDEX(D.1[Đơn giá],MATCH(H37,D.1[Tên sản phẩm],0))))</f>
        <v/>
      </c>
      <c r="AG37" s="90" t="str">
        <f t="shared" ca="1" si="5"/>
        <v/>
      </c>
      <c r="AH37" s="90"/>
    </row>
    <row r="38" spans="2:34" ht="27.75" customHeight="1" x14ac:dyDescent="0.2">
      <c r="B38" s="154">
        <f t="shared" si="6"/>
        <v>35</v>
      </c>
      <c r="C38" s="155" t="str">
        <f t="shared" ca="1" si="7"/>
        <v/>
      </c>
      <c r="D38" s="156" t="str">
        <f t="shared" ca="1" si="8"/>
        <v/>
      </c>
      <c r="E38" s="157" t="str">
        <f t="shared" ca="1" si="9"/>
        <v/>
      </c>
      <c r="F38" s="157"/>
      <c r="G38" s="158" t="str">
        <f t="shared" ca="1" si="15"/>
        <v/>
      </c>
      <c r="H38" s="159"/>
      <c r="I38" s="160" t="str">
        <f>IF(H38="","",INDEX(D.1[Quy cách],MATCH(H38,D.1[Tên sản phẩm],0)))</f>
        <v/>
      </c>
      <c r="J38" s="35" t="str">
        <f>IF(H38="","",INDEX(D.1[ĐVT],MATCH(H38,D.1[Tên sản phẩm],0)))</f>
        <v/>
      </c>
      <c r="K38" s="163" t="str">
        <f>IF(H38="","",INDEX(D.1[Đơn giá bán
(Tham khảo)],MATCH(H38,D.1[Tên sản phẩm],0)))</f>
        <v/>
      </c>
      <c r="L38" s="162"/>
      <c r="M38" s="159"/>
      <c r="N38" s="159"/>
      <c r="O38" s="159"/>
      <c r="P38" s="163" t="str">
        <f t="shared" si="10"/>
        <v/>
      </c>
      <c r="Q38" s="164"/>
      <c r="R38" s="162"/>
      <c r="S38" s="163" t="str">
        <f t="shared" si="11"/>
        <v/>
      </c>
      <c r="T38" s="164" t="str">
        <f t="shared" ca="1" si="12"/>
        <v/>
      </c>
      <c r="U38" s="163" t="str">
        <f t="shared" si="13"/>
        <v/>
      </c>
      <c r="V38" s="163" t="str">
        <f ca="1">IF(AND(C38&lt;&gt;"",C38&lt;&gt;OFFSET(C38,1,0)),SUMIFS(B.2[Giá có thuế],B.2[Số ĐK],C38),"")</f>
        <v/>
      </c>
      <c r="W38" s="159"/>
      <c r="X38" s="161" t="str">
        <f>IF(W38="","",'Thông Tin Chung'!$L$3)</f>
        <v/>
      </c>
      <c r="Y38" s="163" t="str">
        <f t="shared" ca="1" si="14"/>
        <v/>
      </c>
      <c r="Z38" s="165"/>
      <c r="AA38" s="155" t="str">
        <f ca="1">IF(C38="","",IF(OR(D38&lt;NgayBatDau,D38&gt;NgayKetThuc),"Ngày tháng phải nằm trong kỳ báo cáo",IF(AND(G38&lt;&gt;"",COUNTIF(D.2[Tên khách hàng],G38)=0),"Tên KH chưa khai báo trong DSKH",IF(AND(H38&lt;&gt;"",COUNTIF(D.1[Tên sản phẩm],H38)=0),"SP này chưa khai báo trong DSSP",""))))</f>
        <v/>
      </c>
      <c r="AB38" s="23" t="str">
        <f t="shared" ca="1" si="1"/>
        <v/>
      </c>
      <c r="AC38" s="23" t="str">
        <f t="shared" ca="1" si="2"/>
        <v/>
      </c>
      <c r="AD38" s="23" t="str">
        <f t="shared" ca="1" si="3"/>
        <v/>
      </c>
      <c r="AE38" s="68" t="str">
        <f t="shared" ca="1" si="4"/>
        <v/>
      </c>
      <c r="AF38" s="69" t="str">
        <f>IF(OR(H38="",S38=""),"",S38-(SUM(L38,M38)*INDEX(D.1[Đơn giá],MATCH(H38,D.1[Tên sản phẩm],0))))</f>
        <v/>
      </c>
      <c r="AG38" s="90" t="str">
        <f t="shared" ca="1" si="5"/>
        <v/>
      </c>
      <c r="AH38" s="90"/>
    </row>
    <row r="39" spans="2:34" ht="27.75" customHeight="1" x14ac:dyDescent="0.2">
      <c r="B39" s="154">
        <f t="shared" si="6"/>
        <v>36</v>
      </c>
      <c r="C39" s="155" t="str">
        <f t="shared" ca="1" si="7"/>
        <v/>
      </c>
      <c r="D39" s="156" t="str">
        <f t="shared" ca="1" si="8"/>
        <v/>
      </c>
      <c r="E39" s="157" t="str">
        <f t="shared" ca="1" si="9"/>
        <v/>
      </c>
      <c r="F39" s="157"/>
      <c r="G39" s="158" t="str">
        <f t="shared" ca="1" si="15"/>
        <v/>
      </c>
      <c r="H39" s="159"/>
      <c r="I39" s="160" t="str">
        <f>IF(H39="","",INDEX(D.1[Quy cách],MATCH(H39,D.1[Tên sản phẩm],0)))</f>
        <v/>
      </c>
      <c r="J39" s="35" t="str">
        <f>IF(H39="","",INDEX(D.1[ĐVT],MATCH(H39,D.1[Tên sản phẩm],0)))</f>
        <v/>
      </c>
      <c r="K39" s="163" t="str">
        <f>IF(H39="","",INDEX(D.1[Đơn giá bán
(Tham khảo)],MATCH(H39,D.1[Tên sản phẩm],0)))</f>
        <v/>
      </c>
      <c r="L39" s="162"/>
      <c r="M39" s="159"/>
      <c r="N39" s="159"/>
      <c r="O39" s="159"/>
      <c r="P39" s="163" t="str">
        <f t="shared" si="10"/>
        <v/>
      </c>
      <c r="Q39" s="164"/>
      <c r="R39" s="162"/>
      <c r="S39" s="163" t="str">
        <f t="shared" si="11"/>
        <v/>
      </c>
      <c r="T39" s="164" t="str">
        <f t="shared" ca="1" si="12"/>
        <v/>
      </c>
      <c r="U39" s="163" t="str">
        <f t="shared" si="13"/>
        <v/>
      </c>
      <c r="V39" s="163" t="str">
        <f ca="1">IF(AND(C39&lt;&gt;"",C39&lt;&gt;OFFSET(C39,1,0)),SUMIFS(B.2[Giá có thuế],B.2[Số ĐK],C39),"")</f>
        <v/>
      </c>
      <c r="W39" s="159"/>
      <c r="X39" s="161" t="str">
        <f>IF(W39="","",'Thông Tin Chung'!$L$3)</f>
        <v/>
      </c>
      <c r="Y39" s="163" t="str">
        <f t="shared" ca="1" si="14"/>
        <v/>
      </c>
      <c r="Z39" s="165"/>
      <c r="AA39" s="155" t="str">
        <f ca="1">IF(C39="","",IF(OR(D39&lt;NgayBatDau,D39&gt;NgayKetThuc),"Ngày tháng phải nằm trong kỳ báo cáo",IF(AND(G39&lt;&gt;"",COUNTIF(D.2[Tên khách hàng],G39)=0),"Tên KH chưa khai báo trong DSKH",IF(AND(H39&lt;&gt;"",COUNTIF(D.1[Tên sản phẩm],H39)=0),"SP này chưa khai báo trong DSSP",""))))</f>
        <v/>
      </c>
      <c r="AB39" s="23" t="str">
        <f t="shared" ca="1" si="1"/>
        <v/>
      </c>
      <c r="AC39" s="23" t="str">
        <f t="shared" ca="1" si="2"/>
        <v/>
      </c>
      <c r="AD39" s="23" t="str">
        <f t="shared" ca="1" si="3"/>
        <v/>
      </c>
      <c r="AE39" s="68" t="str">
        <f t="shared" ca="1" si="4"/>
        <v/>
      </c>
      <c r="AF39" s="69" t="str">
        <f>IF(OR(H39="",S39=""),"",S39-(SUM(L39,M39)*INDEX(D.1[Đơn giá],MATCH(H39,D.1[Tên sản phẩm],0))))</f>
        <v/>
      </c>
      <c r="AG39" s="90" t="str">
        <f t="shared" ca="1" si="5"/>
        <v/>
      </c>
      <c r="AH39" s="90"/>
    </row>
    <row r="40" spans="2:34" ht="27.75" customHeight="1" x14ac:dyDescent="0.2">
      <c r="B40" s="154">
        <f t="shared" si="6"/>
        <v>37</v>
      </c>
      <c r="C40" s="155" t="str">
        <f t="shared" ca="1" si="7"/>
        <v/>
      </c>
      <c r="D40" s="156" t="str">
        <f t="shared" ca="1" si="8"/>
        <v/>
      </c>
      <c r="E40" s="157" t="str">
        <f t="shared" ca="1" si="9"/>
        <v/>
      </c>
      <c r="F40" s="157"/>
      <c r="G40" s="158" t="str">
        <f t="shared" ca="1" si="15"/>
        <v/>
      </c>
      <c r="H40" s="159"/>
      <c r="I40" s="160" t="str">
        <f>IF(H40="","",INDEX(D.1[Quy cách],MATCH(H40,D.1[Tên sản phẩm],0)))</f>
        <v/>
      </c>
      <c r="J40" s="35" t="str">
        <f>IF(H40="","",INDEX(D.1[ĐVT],MATCH(H40,D.1[Tên sản phẩm],0)))</f>
        <v/>
      </c>
      <c r="K40" s="163" t="str">
        <f>IF(H40="","",INDEX(D.1[Đơn giá bán
(Tham khảo)],MATCH(H40,D.1[Tên sản phẩm],0)))</f>
        <v/>
      </c>
      <c r="L40" s="162"/>
      <c r="M40" s="159"/>
      <c r="N40" s="159"/>
      <c r="O40" s="159"/>
      <c r="P40" s="163" t="str">
        <f t="shared" si="10"/>
        <v/>
      </c>
      <c r="Q40" s="164"/>
      <c r="R40" s="162"/>
      <c r="S40" s="163" t="str">
        <f t="shared" si="11"/>
        <v/>
      </c>
      <c r="T40" s="164" t="str">
        <f t="shared" ca="1" si="12"/>
        <v/>
      </c>
      <c r="U40" s="163" t="str">
        <f t="shared" si="13"/>
        <v/>
      </c>
      <c r="V40" s="163" t="str">
        <f ca="1">IF(AND(C40&lt;&gt;"",C40&lt;&gt;OFFSET(C40,1,0)),SUMIFS(B.2[Giá có thuế],B.2[Số ĐK],C40),"")</f>
        <v/>
      </c>
      <c r="W40" s="159"/>
      <c r="X40" s="161" t="str">
        <f>IF(W40="","",'Thông Tin Chung'!$L$3)</f>
        <v/>
      </c>
      <c r="Y40" s="163" t="str">
        <f t="shared" ca="1" si="14"/>
        <v/>
      </c>
      <c r="Z40" s="165"/>
      <c r="AA40" s="155" t="str">
        <f ca="1">IF(C40="","",IF(OR(D40&lt;NgayBatDau,D40&gt;NgayKetThuc),"Ngày tháng phải nằm trong kỳ báo cáo",IF(AND(G40&lt;&gt;"",COUNTIF(D.2[Tên khách hàng],G40)=0),"Tên KH chưa khai báo trong DSKH",IF(AND(H40&lt;&gt;"",COUNTIF(D.1[Tên sản phẩm],H40)=0),"SP này chưa khai báo trong DSSP",""))))</f>
        <v/>
      </c>
      <c r="AB40" s="23" t="str">
        <f t="shared" ca="1" si="1"/>
        <v/>
      </c>
      <c r="AC40" s="23" t="str">
        <f t="shared" ca="1" si="2"/>
        <v/>
      </c>
      <c r="AD40" s="23" t="str">
        <f t="shared" ca="1" si="3"/>
        <v/>
      </c>
      <c r="AE40" s="68" t="str">
        <f t="shared" ca="1" si="4"/>
        <v/>
      </c>
      <c r="AF40" s="69" t="str">
        <f>IF(OR(H40="",S40=""),"",S40-(SUM(L40,M40)*INDEX(D.1[Đơn giá],MATCH(H40,D.1[Tên sản phẩm],0))))</f>
        <v/>
      </c>
      <c r="AG40" s="90" t="str">
        <f t="shared" ca="1" si="5"/>
        <v/>
      </c>
      <c r="AH40" s="90"/>
    </row>
    <row r="41" spans="2:34" ht="27.75" customHeight="1" x14ac:dyDescent="0.2">
      <c r="B41" s="154">
        <f t="shared" si="6"/>
        <v>38</v>
      </c>
      <c r="C41" s="155" t="str">
        <f t="shared" ca="1" si="7"/>
        <v/>
      </c>
      <c r="D41" s="156" t="str">
        <f t="shared" ca="1" si="8"/>
        <v/>
      </c>
      <c r="E41" s="157" t="str">
        <f t="shared" ca="1" si="9"/>
        <v/>
      </c>
      <c r="F41" s="157"/>
      <c r="G41" s="158" t="str">
        <f t="shared" ca="1" si="15"/>
        <v/>
      </c>
      <c r="H41" s="159"/>
      <c r="I41" s="160" t="str">
        <f>IF(H41="","",INDEX(D.1[Quy cách],MATCH(H41,D.1[Tên sản phẩm],0)))</f>
        <v/>
      </c>
      <c r="J41" s="35" t="str">
        <f>IF(H41="","",INDEX(D.1[ĐVT],MATCH(H41,D.1[Tên sản phẩm],0)))</f>
        <v/>
      </c>
      <c r="K41" s="163" t="str">
        <f>IF(H41="","",INDEX(D.1[Đơn giá bán
(Tham khảo)],MATCH(H41,D.1[Tên sản phẩm],0)))</f>
        <v/>
      </c>
      <c r="L41" s="162"/>
      <c r="M41" s="159"/>
      <c r="N41" s="159"/>
      <c r="O41" s="159"/>
      <c r="P41" s="163" t="str">
        <f t="shared" si="10"/>
        <v/>
      </c>
      <c r="Q41" s="164"/>
      <c r="R41" s="162"/>
      <c r="S41" s="163" t="str">
        <f t="shared" si="11"/>
        <v/>
      </c>
      <c r="T41" s="164" t="str">
        <f t="shared" ca="1" si="12"/>
        <v/>
      </c>
      <c r="U41" s="163" t="str">
        <f t="shared" si="13"/>
        <v/>
      </c>
      <c r="V41" s="163" t="str">
        <f ca="1">IF(AND(C41&lt;&gt;"",C41&lt;&gt;OFFSET(C41,1,0)),SUMIFS(B.2[Giá có thuế],B.2[Số ĐK],C41),"")</f>
        <v/>
      </c>
      <c r="W41" s="159"/>
      <c r="X41" s="161" t="str">
        <f>IF(W41="","",'Thông Tin Chung'!$L$3)</f>
        <v/>
      </c>
      <c r="Y41" s="163" t="str">
        <f t="shared" ca="1" si="14"/>
        <v/>
      </c>
      <c r="Z41" s="165"/>
      <c r="AA41" s="155" t="str">
        <f ca="1">IF(C41="","",IF(OR(D41&lt;NgayBatDau,D41&gt;NgayKetThuc),"Ngày tháng phải nằm trong kỳ báo cáo",IF(AND(G41&lt;&gt;"",COUNTIF(D.2[Tên khách hàng],G41)=0),"Tên KH chưa khai báo trong DSKH",IF(AND(H41&lt;&gt;"",COUNTIF(D.1[Tên sản phẩm],H41)=0),"SP này chưa khai báo trong DSSP",""))))</f>
        <v/>
      </c>
      <c r="AB41" s="23" t="str">
        <f t="shared" ca="1" si="1"/>
        <v/>
      </c>
      <c r="AC41" s="23" t="str">
        <f t="shared" ca="1" si="2"/>
        <v/>
      </c>
      <c r="AD41" s="23" t="str">
        <f t="shared" ca="1" si="3"/>
        <v/>
      </c>
      <c r="AE41" s="68" t="str">
        <f t="shared" ca="1" si="4"/>
        <v/>
      </c>
      <c r="AF41" s="69" t="str">
        <f>IF(OR(H41="",S41=""),"",S41-(SUM(L41,M41)*INDEX(D.1[Đơn giá],MATCH(H41,D.1[Tên sản phẩm],0))))</f>
        <v/>
      </c>
      <c r="AG41" s="90" t="str">
        <f t="shared" ca="1" si="5"/>
        <v/>
      </c>
      <c r="AH41" s="90"/>
    </row>
    <row r="42" spans="2:34" ht="27.75" customHeight="1" x14ac:dyDescent="0.2">
      <c r="B42" s="154">
        <f t="shared" si="6"/>
        <v>39</v>
      </c>
      <c r="C42" s="155" t="str">
        <f t="shared" ca="1" si="7"/>
        <v/>
      </c>
      <c r="D42" s="156" t="str">
        <f t="shared" ca="1" si="8"/>
        <v/>
      </c>
      <c r="E42" s="157" t="str">
        <f t="shared" ca="1" si="9"/>
        <v/>
      </c>
      <c r="F42" s="157"/>
      <c r="G42" s="158" t="str">
        <f t="shared" ca="1" si="15"/>
        <v/>
      </c>
      <c r="H42" s="159"/>
      <c r="I42" s="160" t="str">
        <f>IF(H42="","",INDEX(D.1[Quy cách],MATCH(H42,D.1[Tên sản phẩm],0)))</f>
        <v/>
      </c>
      <c r="J42" s="35" t="str">
        <f>IF(H42="","",INDEX(D.1[ĐVT],MATCH(H42,D.1[Tên sản phẩm],0)))</f>
        <v/>
      </c>
      <c r="K42" s="163" t="str">
        <f>IF(H42="","",INDEX(D.1[Đơn giá bán
(Tham khảo)],MATCH(H42,D.1[Tên sản phẩm],0)))</f>
        <v/>
      </c>
      <c r="L42" s="162"/>
      <c r="M42" s="159"/>
      <c r="N42" s="159"/>
      <c r="O42" s="159"/>
      <c r="P42" s="163" t="str">
        <f t="shared" si="10"/>
        <v/>
      </c>
      <c r="Q42" s="164"/>
      <c r="R42" s="162"/>
      <c r="S42" s="163" t="str">
        <f t="shared" si="11"/>
        <v/>
      </c>
      <c r="T42" s="164" t="str">
        <f t="shared" ca="1" si="12"/>
        <v/>
      </c>
      <c r="U42" s="163" t="str">
        <f t="shared" si="13"/>
        <v/>
      </c>
      <c r="V42" s="163" t="str">
        <f ca="1">IF(AND(C42&lt;&gt;"",C42&lt;&gt;OFFSET(C42,1,0)),SUMIFS(B.2[Giá có thuế],B.2[Số ĐK],C42),"")</f>
        <v/>
      </c>
      <c r="W42" s="159"/>
      <c r="X42" s="161" t="str">
        <f>IF(W42="","",'Thông Tin Chung'!$L$3)</f>
        <v/>
      </c>
      <c r="Y42" s="163" t="str">
        <f t="shared" ca="1" si="14"/>
        <v/>
      </c>
      <c r="Z42" s="165"/>
      <c r="AA42" s="155" t="str">
        <f ca="1">IF(C42="","",IF(OR(D42&lt;NgayBatDau,D42&gt;NgayKetThuc),"Ngày tháng phải nằm trong kỳ báo cáo",IF(AND(G42&lt;&gt;"",COUNTIF(D.2[Tên khách hàng],G42)=0),"Tên KH chưa khai báo trong DSKH",IF(AND(H42&lt;&gt;"",COUNTIF(D.1[Tên sản phẩm],H42)=0),"SP này chưa khai báo trong DSSP",""))))</f>
        <v/>
      </c>
      <c r="AB42" s="23" t="str">
        <f t="shared" ca="1" si="1"/>
        <v/>
      </c>
      <c r="AC42" s="23" t="str">
        <f t="shared" ca="1" si="2"/>
        <v/>
      </c>
      <c r="AD42" s="23" t="str">
        <f t="shared" ca="1" si="3"/>
        <v/>
      </c>
      <c r="AE42" s="68" t="str">
        <f t="shared" ca="1" si="4"/>
        <v/>
      </c>
      <c r="AF42" s="69" t="str">
        <f>IF(OR(H42="",S42=""),"",S42-(SUM(L42,M42)*INDEX(D.1[Đơn giá],MATCH(H42,D.1[Tên sản phẩm],0))))</f>
        <v/>
      </c>
      <c r="AG42" s="90" t="str">
        <f t="shared" ca="1" si="5"/>
        <v/>
      </c>
      <c r="AH42" s="90"/>
    </row>
    <row r="43" spans="2:34" ht="27.75" customHeight="1" x14ac:dyDescent="0.2">
      <c r="B43" s="154">
        <f t="shared" si="6"/>
        <v>40</v>
      </c>
      <c r="C43" s="155" t="str">
        <f t="shared" ca="1" si="7"/>
        <v/>
      </c>
      <c r="D43" s="156" t="str">
        <f t="shared" ca="1" si="8"/>
        <v/>
      </c>
      <c r="E43" s="157" t="str">
        <f t="shared" ca="1" si="9"/>
        <v/>
      </c>
      <c r="F43" s="157"/>
      <c r="G43" s="158" t="str">
        <f t="shared" ca="1" si="15"/>
        <v/>
      </c>
      <c r="H43" s="159"/>
      <c r="I43" s="160" t="str">
        <f>IF(H43="","",INDEX(D.1[Quy cách],MATCH(H43,D.1[Tên sản phẩm],0)))</f>
        <v/>
      </c>
      <c r="J43" s="35" t="str">
        <f>IF(H43="","",INDEX(D.1[ĐVT],MATCH(H43,D.1[Tên sản phẩm],0)))</f>
        <v/>
      </c>
      <c r="K43" s="163" t="str">
        <f>IF(H43="","",INDEX(D.1[Đơn giá bán
(Tham khảo)],MATCH(H43,D.1[Tên sản phẩm],0)))</f>
        <v/>
      </c>
      <c r="L43" s="162"/>
      <c r="M43" s="159"/>
      <c r="N43" s="159"/>
      <c r="O43" s="159"/>
      <c r="P43" s="163" t="str">
        <f t="shared" si="10"/>
        <v/>
      </c>
      <c r="Q43" s="164"/>
      <c r="R43" s="162"/>
      <c r="S43" s="163" t="str">
        <f t="shared" si="11"/>
        <v/>
      </c>
      <c r="T43" s="164" t="str">
        <f t="shared" ca="1" si="12"/>
        <v/>
      </c>
      <c r="U43" s="163" t="str">
        <f t="shared" si="13"/>
        <v/>
      </c>
      <c r="V43" s="163" t="str">
        <f ca="1">IF(AND(C43&lt;&gt;"",C43&lt;&gt;OFFSET(C43,1,0)),SUMIFS(B.2[Giá có thuế],B.2[Số ĐK],C43),"")</f>
        <v/>
      </c>
      <c r="W43" s="159"/>
      <c r="X43" s="161" t="str">
        <f>IF(W43="","",'Thông Tin Chung'!$L$3)</f>
        <v/>
      </c>
      <c r="Y43" s="163" t="str">
        <f t="shared" ca="1" si="14"/>
        <v/>
      </c>
      <c r="Z43" s="165"/>
      <c r="AA43" s="155" t="str">
        <f ca="1">IF(C43="","",IF(OR(D43&lt;NgayBatDau,D43&gt;NgayKetThuc),"Ngày tháng phải nằm trong kỳ báo cáo",IF(AND(G43&lt;&gt;"",COUNTIF(D.2[Tên khách hàng],G43)=0),"Tên KH chưa khai báo trong DSKH",IF(AND(H43&lt;&gt;"",COUNTIF(D.1[Tên sản phẩm],H43)=0),"SP này chưa khai báo trong DSSP",""))))</f>
        <v/>
      </c>
      <c r="AB43" s="23" t="str">
        <f t="shared" ca="1" si="1"/>
        <v/>
      </c>
      <c r="AC43" s="23" t="str">
        <f t="shared" ca="1" si="2"/>
        <v/>
      </c>
      <c r="AD43" s="23" t="str">
        <f t="shared" ca="1" si="3"/>
        <v/>
      </c>
      <c r="AE43" s="68" t="str">
        <f t="shared" ca="1" si="4"/>
        <v/>
      </c>
      <c r="AF43" s="69" t="str">
        <f>IF(OR(H43="",S43=""),"",S43-(SUM(L43,M43)*INDEX(D.1[Đơn giá],MATCH(H43,D.1[Tên sản phẩm],0))))</f>
        <v/>
      </c>
      <c r="AG43" s="90" t="str">
        <f t="shared" ca="1" si="5"/>
        <v/>
      </c>
      <c r="AH43" s="90"/>
    </row>
    <row r="44" spans="2:34" ht="27.75" customHeight="1" x14ac:dyDescent="0.2">
      <c r="B44" s="154">
        <f t="shared" si="6"/>
        <v>41</v>
      </c>
      <c r="C44" s="155" t="str">
        <f t="shared" ca="1" si="7"/>
        <v/>
      </c>
      <c r="D44" s="156" t="str">
        <f t="shared" ca="1" si="8"/>
        <v/>
      </c>
      <c r="E44" s="157" t="str">
        <f t="shared" ca="1" si="9"/>
        <v/>
      </c>
      <c r="F44" s="157"/>
      <c r="G44" s="158" t="str">
        <f t="shared" ca="1" si="15"/>
        <v/>
      </c>
      <c r="H44" s="159"/>
      <c r="I44" s="160" t="str">
        <f>IF(H44="","",INDEX(D.1[Quy cách],MATCH(H44,D.1[Tên sản phẩm],0)))</f>
        <v/>
      </c>
      <c r="J44" s="35" t="str">
        <f>IF(H44="","",INDEX(D.1[ĐVT],MATCH(H44,D.1[Tên sản phẩm],0)))</f>
        <v/>
      </c>
      <c r="K44" s="163" t="str">
        <f>IF(H44="","",INDEX(D.1[Đơn giá bán
(Tham khảo)],MATCH(H44,D.1[Tên sản phẩm],0)))</f>
        <v/>
      </c>
      <c r="L44" s="162"/>
      <c r="M44" s="159"/>
      <c r="N44" s="159"/>
      <c r="O44" s="159"/>
      <c r="P44" s="163" t="str">
        <f t="shared" si="10"/>
        <v/>
      </c>
      <c r="Q44" s="164"/>
      <c r="R44" s="162"/>
      <c r="S44" s="163" t="str">
        <f t="shared" si="11"/>
        <v/>
      </c>
      <c r="T44" s="164" t="str">
        <f t="shared" ca="1" si="12"/>
        <v/>
      </c>
      <c r="U44" s="163" t="str">
        <f t="shared" si="13"/>
        <v/>
      </c>
      <c r="V44" s="163" t="str">
        <f ca="1">IF(AND(C44&lt;&gt;"",C44&lt;&gt;OFFSET(C44,1,0)),SUMIFS(B.2[Giá có thuế],B.2[Số ĐK],C44),"")</f>
        <v/>
      </c>
      <c r="W44" s="159"/>
      <c r="X44" s="161" t="str">
        <f>IF(W44="","",'Thông Tin Chung'!$L$3)</f>
        <v/>
      </c>
      <c r="Y44" s="163" t="str">
        <f t="shared" ca="1" si="14"/>
        <v/>
      </c>
      <c r="Z44" s="165"/>
      <c r="AA44" s="155" t="str">
        <f ca="1">IF(C44="","",IF(OR(D44&lt;NgayBatDau,D44&gt;NgayKetThuc),"Ngày tháng phải nằm trong kỳ báo cáo",IF(AND(G44&lt;&gt;"",COUNTIF(D.2[Tên khách hàng],G44)=0),"Tên KH chưa khai báo trong DSKH",IF(AND(H44&lt;&gt;"",COUNTIF(D.1[Tên sản phẩm],H44)=0),"SP này chưa khai báo trong DSSP",""))))</f>
        <v/>
      </c>
      <c r="AB44" s="23" t="str">
        <f t="shared" ca="1" si="1"/>
        <v/>
      </c>
      <c r="AC44" s="23" t="str">
        <f t="shared" ca="1" si="2"/>
        <v/>
      </c>
      <c r="AD44" s="23" t="str">
        <f t="shared" ca="1" si="3"/>
        <v/>
      </c>
      <c r="AE44" s="68" t="str">
        <f t="shared" ca="1" si="4"/>
        <v/>
      </c>
      <c r="AF44" s="69" t="str">
        <f>IF(OR(H44="",S44=""),"",S44-(SUM(L44,M44)*INDEX(D.1[Đơn giá],MATCH(H44,D.1[Tên sản phẩm],0))))</f>
        <v/>
      </c>
      <c r="AG44" s="90" t="str">
        <f t="shared" ca="1" si="5"/>
        <v/>
      </c>
      <c r="AH44" s="90"/>
    </row>
    <row r="45" spans="2:34" ht="27.75" customHeight="1" x14ac:dyDescent="0.2">
      <c r="B45" s="154">
        <f t="shared" si="6"/>
        <v>42</v>
      </c>
      <c r="C45" s="155" t="str">
        <f t="shared" ca="1" si="7"/>
        <v/>
      </c>
      <c r="D45" s="156" t="str">
        <f t="shared" ca="1" si="8"/>
        <v/>
      </c>
      <c r="E45" s="157" t="str">
        <f t="shared" ca="1" si="9"/>
        <v/>
      </c>
      <c r="F45" s="157"/>
      <c r="G45" s="158" t="str">
        <f t="shared" ca="1" si="15"/>
        <v/>
      </c>
      <c r="H45" s="159"/>
      <c r="I45" s="160" t="str">
        <f>IF(H45="","",INDEX(D.1[Quy cách],MATCH(H45,D.1[Tên sản phẩm],0)))</f>
        <v/>
      </c>
      <c r="J45" s="35" t="str">
        <f>IF(H45="","",INDEX(D.1[ĐVT],MATCH(H45,D.1[Tên sản phẩm],0)))</f>
        <v/>
      </c>
      <c r="K45" s="163" t="str">
        <f>IF(H45="","",INDEX(D.1[Đơn giá bán
(Tham khảo)],MATCH(H45,D.1[Tên sản phẩm],0)))</f>
        <v/>
      </c>
      <c r="L45" s="162"/>
      <c r="M45" s="159"/>
      <c r="N45" s="159"/>
      <c r="O45" s="159"/>
      <c r="P45" s="163" t="str">
        <f t="shared" si="10"/>
        <v/>
      </c>
      <c r="Q45" s="164"/>
      <c r="R45" s="162"/>
      <c r="S45" s="163" t="str">
        <f t="shared" si="11"/>
        <v/>
      </c>
      <c r="T45" s="164" t="str">
        <f t="shared" ca="1" si="12"/>
        <v/>
      </c>
      <c r="U45" s="163" t="str">
        <f t="shared" si="13"/>
        <v/>
      </c>
      <c r="V45" s="163" t="str">
        <f ca="1">IF(AND(C45&lt;&gt;"",C45&lt;&gt;OFFSET(C45,1,0)),SUMIFS(B.2[Giá có thuế],B.2[Số ĐK],C45),"")</f>
        <v/>
      </c>
      <c r="W45" s="159"/>
      <c r="X45" s="161" t="str">
        <f>IF(W45="","",'Thông Tin Chung'!$L$3)</f>
        <v/>
      </c>
      <c r="Y45" s="163" t="str">
        <f t="shared" ca="1" si="14"/>
        <v/>
      </c>
      <c r="Z45" s="165"/>
      <c r="AA45" s="155" t="str">
        <f ca="1">IF(C45="","",IF(OR(D45&lt;NgayBatDau,D45&gt;NgayKetThuc),"Ngày tháng phải nằm trong kỳ báo cáo",IF(AND(G45&lt;&gt;"",COUNTIF(D.2[Tên khách hàng],G45)=0),"Tên KH chưa khai báo trong DSKH",IF(AND(H45&lt;&gt;"",COUNTIF(D.1[Tên sản phẩm],H45)=0),"SP này chưa khai báo trong DSSP",""))))</f>
        <v/>
      </c>
      <c r="AB45" s="23" t="str">
        <f t="shared" ca="1" si="1"/>
        <v/>
      </c>
      <c r="AC45" s="23" t="str">
        <f t="shared" ca="1" si="2"/>
        <v/>
      </c>
      <c r="AD45" s="23" t="str">
        <f t="shared" ca="1" si="3"/>
        <v/>
      </c>
      <c r="AE45" s="68" t="str">
        <f t="shared" ca="1" si="4"/>
        <v/>
      </c>
      <c r="AF45" s="69" t="str">
        <f>IF(OR(H45="",S45=""),"",S45-(SUM(L45,M45)*INDEX(D.1[Đơn giá],MATCH(H45,D.1[Tên sản phẩm],0))))</f>
        <v/>
      </c>
      <c r="AG45" s="90" t="str">
        <f t="shared" ca="1" si="5"/>
        <v/>
      </c>
      <c r="AH45" s="90"/>
    </row>
    <row r="46" spans="2:34" ht="27.75" customHeight="1" x14ac:dyDescent="0.2">
      <c r="B46" s="154">
        <f t="shared" si="6"/>
        <v>43</v>
      </c>
      <c r="C46" s="155" t="str">
        <f t="shared" ca="1" si="7"/>
        <v/>
      </c>
      <c r="D46" s="156" t="str">
        <f t="shared" ca="1" si="8"/>
        <v/>
      </c>
      <c r="E46" s="157" t="str">
        <f t="shared" ca="1" si="9"/>
        <v/>
      </c>
      <c r="F46" s="157"/>
      <c r="G46" s="158" t="str">
        <f t="shared" ca="1" si="15"/>
        <v/>
      </c>
      <c r="H46" s="159"/>
      <c r="I46" s="160" t="str">
        <f>IF(H46="","",INDEX(D.1[Quy cách],MATCH(H46,D.1[Tên sản phẩm],0)))</f>
        <v/>
      </c>
      <c r="J46" s="35" t="str">
        <f>IF(H46="","",INDEX(D.1[ĐVT],MATCH(H46,D.1[Tên sản phẩm],0)))</f>
        <v/>
      </c>
      <c r="K46" s="163" t="str">
        <f>IF(H46="","",INDEX(D.1[Đơn giá bán
(Tham khảo)],MATCH(H46,D.1[Tên sản phẩm],0)))</f>
        <v/>
      </c>
      <c r="L46" s="162"/>
      <c r="M46" s="159"/>
      <c r="N46" s="159"/>
      <c r="O46" s="159"/>
      <c r="P46" s="163" t="str">
        <f t="shared" si="10"/>
        <v/>
      </c>
      <c r="Q46" s="164"/>
      <c r="R46" s="162"/>
      <c r="S46" s="163" t="str">
        <f t="shared" si="11"/>
        <v/>
      </c>
      <c r="T46" s="164" t="str">
        <f t="shared" ca="1" si="12"/>
        <v/>
      </c>
      <c r="U46" s="163" t="str">
        <f t="shared" si="13"/>
        <v/>
      </c>
      <c r="V46" s="163" t="str">
        <f ca="1">IF(AND(C46&lt;&gt;"",C46&lt;&gt;OFFSET(C46,1,0)),SUMIFS(B.2[Giá có thuế],B.2[Số ĐK],C46),"")</f>
        <v/>
      </c>
      <c r="W46" s="159"/>
      <c r="X46" s="161" t="str">
        <f>IF(W46="","",'Thông Tin Chung'!$L$3)</f>
        <v/>
      </c>
      <c r="Y46" s="163" t="str">
        <f t="shared" ca="1" si="14"/>
        <v/>
      </c>
      <c r="Z46" s="165"/>
      <c r="AA46" s="155" t="str">
        <f ca="1">IF(C46="","",IF(OR(D46&lt;NgayBatDau,D46&gt;NgayKetThuc),"Ngày tháng phải nằm trong kỳ báo cáo",IF(AND(G46&lt;&gt;"",COUNTIF(D.2[Tên khách hàng],G46)=0),"Tên KH chưa khai báo trong DSKH",IF(AND(H46&lt;&gt;"",COUNTIF(D.1[Tên sản phẩm],H46)=0),"SP này chưa khai báo trong DSSP",""))))</f>
        <v/>
      </c>
      <c r="AB46" s="23" t="str">
        <f t="shared" ca="1" si="1"/>
        <v/>
      </c>
      <c r="AC46" s="23" t="str">
        <f t="shared" ca="1" si="2"/>
        <v/>
      </c>
      <c r="AD46" s="23" t="str">
        <f t="shared" ca="1" si="3"/>
        <v/>
      </c>
      <c r="AE46" s="68" t="str">
        <f t="shared" ca="1" si="4"/>
        <v/>
      </c>
      <c r="AF46" s="69" t="str">
        <f>IF(OR(H46="",S46=""),"",S46-(SUM(L46,M46)*INDEX(D.1[Đơn giá],MATCH(H46,D.1[Tên sản phẩm],0))))</f>
        <v/>
      </c>
      <c r="AG46" s="90" t="str">
        <f t="shared" ca="1" si="5"/>
        <v/>
      </c>
      <c r="AH46" s="90"/>
    </row>
    <row r="47" spans="2:34" ht="27.75" customHeight="1" x14ac:dyDescent="0.2">
      <c r="B47" s="154">
        <f t="shared" si="6"/>
        <v>44</v>
      </c>
      <c r="C47" s="155" t="str">
        <f t="shared" ca="1" si="7"/>
        <v/>
      </c>
      <c r="D47" s="156" t="str">
        <f t="shared" ca="1" si="8"/>
        <v/>
      </c>
      <c r="E47" s="157" t="str">
        <f t="shared" ca="1" si="9"/>
        <v/>
      </c>
      <c r="F47" s="157"/>
      <c r="G47" s="158" t="str">
        <f t="shared" ca="1" si="15"/>
        <v/>
      </c>
      <c r="H47" s="159"/>
      <c r="I47" s="160" t="str">
        <f>IF(H47="","",INDEX(D.1[Quy cách],MATCH(H47,D.1[Tên sản phẩm],0)))</f>
        <v/>
      </c>
      <c r="J47" s="35" t="str">
        <f>IF(H47="","",INDEX(D.1[ĐVT],MATCH(H47,D.1[Tên sản phẩm],0)))</f>
        <v/>
      </c>
      <c r="K47" s="163" t="str">
        <f>IF(H47="","",INDEX(D.1[Đơn giá bán
(Tham khảo)],MATCH(H47,D.1[Tên sản phẩm],0)))</f>
        <v/>
      </c>
      <c r="L47" s="162"/>
      <c r="M47" s="159"/>
      <c r="N47" s="159"/>
      <c r="O47" s="159"/>
      <c r="P47" s="163" t="str">
        <f t="shared" si="10"/>
        <v/>
      </c>
      <c r="Q47" s="164"/>
      <c r="R47" s="162"/>
      <c r="S47" s="163" t="str">
        <f t="shared" si="11"/>
        <v/>
      </c>
      <c r="T47" s="164" t="str">
        <f t="shared" ca="1" si="12"/>
        <v/>
      </c>
      <c r="U47" s="163" t="str">
        <f t="shared" si="13"/>
        <v/>
      </c>
      <c r="V47" s="163" t="str">
        <f ca="1">IF(AND(C47&lt;&gt;"",C47&lt;&gt;OFFSET(C47,1,0)),SUMIFS(B.2[Giá có thuế],B.2[Số ĐK],C47),"")</f>
        <v/>
      </c>
      <c r="W47" s="159"/>
      <c r="X47" s="161" t="str">
        <f>IF(W47="","",'Thông Tin Chung'!$L$3)</f>
        <v/>
      </c>
      <c r="Y47" s="163" t="str">
        <f t="shared" ca="1" si="14"/>
        <v/>
      </c>
      <c r="Z47" s="165"/>
      <c r="AA47" s="155" t="str">
        <f ca="1">IF(C47="","",IF(OR(D47&lt;NgayBatDau,D47&gt;NgayKetThuc),"Ngày tháng phải nằm trong kỳ báo cáo",IF(AND(G47&lt;&gt;"",COUNTIF(D.2[Tên khách hàng],G47)=0),"Tên KH chưa khai báo trong DSKH",IF(AND(H47&lt;&gt;"",COUNTIF(D.1[Tên sản phẩm],H47)=0),"SP này chưa khai báo trong DSSP",""))))</f>
        <v/>
      </c>
      <c r="AB47" s="23" t="str">
        <f t="shared" ca="1" si="1"/>
        <v/>
      </c>
      <c r="AC47" s="23" t="str">
        <f t="shared" ca="1" si="2"/>
        <v/>
      </c>
      <c r="AD47" s="23" t="str">
        <f t="shared" ca="1" si="3"/>
        <v/>
      </c>
      <c r="AE47" s="68" t="str">
        <f t="shared" ca="1" si="4"/>
        <v/>
      </c>
      <c r="AF47" s="69" t="str">
        <f>IF(OR(H47="",S47=""),"",S47-(SUM(L47,M47)*INDEX(D.1[Đơn giá],MATCH(H47,D.1[Tên sản phẩm],0))))</f>
        <v/>
      </c>
      <c r="AG47" s="90" t="str">
        <f t="shared" ca="1" si="5"/>
        <v/>
      </c>
      <c r="AH47" s="90"/>
    </row>
    <row r="48" spans="2:34" ht="27.75" customHeight="1" x14ac:dyDescent="0.2">
      <c r="B48" s="154">
        <f t="shared" si="6"/>
        <v>45</v>
      </c>
      <c r="C48" s="155" t="str">
        <f t="shared" ca="1" si="7"/>
        <v/>
      </c>
      <c r="D48" s="156" t="str">
        <f t="shared" ca="1" si="8"/>
        <v/>
      </c>
      <c r="E48" s="157" t="str">
        <f t="shared" ca="1" si="9"/>
        <v/>
      </c>
      <c r="F48" s="157"/>
      <c r="G48" s="158" t="str">
        <f t="shared" ca="1" si="15"/>
        <v/>
      </c>
      <c r="H48" s="159"/>
      <c r="I48" s="160" t="str">
        <f>IF(H48="","",INDEX(D.1[Quy cách],MATCH(H48,D.1[Tên sản phẩm],0)))</f>
        <v/>
      </c>
      <c r="J48" s="35" t="str">
        <f>IF(H48="","",INDEX(D.1[ĐVT],MATCH(H48,D.1[Tên sản phẩm],0)))</f>
        <v/>
      </c>
      <c r="K48" s="163" t="str">
        <f>IF(H48="","",INDEX(D.1[Đơn giá bán
(Tham khảo)],MATCH(H48,D.1[Tên sản phẩm],0)))</f>
        <v/>
      </c>
      <c r="L48" s="162"/>
      <c r="M48" s="159"/>
      <c r="N48" s="159"/>
      <c r="O48" s="159"/>
      <c r="P48" s="163" t="str">
        <f t="shared" si="10"/>
        <v/>
      </c>
      <c r="Q48" s="164"/>
      <c r="R48" s="162"/>
      <c r="S48" s="163" t="str">
        <f t="shared" si="11"/>
        <v/>
      </c>
      <c r="T48" s="164" t="str">
        <f t="shared" ca="1" si="12"/>
        <v/>
      </c>
      <c r="U48" s="163" t="str">
        <f t="shared" si="13"/>
        <v/>
      </c>
      <c r="V48" s="163" t="str">
        <f ca="1">IF(AND(C48&lt;&gt;"",C48&lt;&gt;OFFSET(C48,1,0)),SUMIFS(B.2[Giá có thuế],B.2[Số ĐK],C48),"")</f>
        <v/>
      </c>
      <c r="W48" s="159"/>
      <c r="X48" s="161" t="str">
        <f>IF(W48="","",'Thông Tin Chung'!$L$3)</f>
        <v/>
      </c>
      <c r="Y48" s="163" t="str">
        <f t="shared" ca="1" si="14"/>
        <v/>
      </c>
      <c r="Z48" s="165"/>
      <c r="AA48" s="155" t="str">
        <f ca="1">IF(C48="","",IF(OR(D48&lt;NgayBatDau,D48&gt;NgayKetThuc),"Ngày tháng phải nằm trong kỳ báo cáo",IF(AND(G48&lt;&gt;"",COUNTIF(D.2[Tên khách hàng],G48)=0),"Tên KH chưa khai báo trong DSKH",IF(AND(H48&lt;&gt;"",COUNTIF(D.1[Tên sản phẩm],H48)=0),"SP này chưa khai báo trong DSSP",""))))</f>
        <v/>
      </c>
      <c r="AB48" s="23" t="str">
        <f t="shared" ca="1" si="1"/>
        <v/>
      </c>
      <c r="AC48" s="23" t="str">
        <f t="shared" ca="1" si="2"/>
        <v/>
      </c>
      <c r="AD48" s="23" t="str">
        <f t="shared" ca="1" si="3"/>
        <v/>
      </c>
      <c r="AE48" s="68" t="str">
        <f t="shared" ca="1" si="4"/>
        <v/>
      </c>
      <c r="AF48" s="69" t="str">
        <f>IF(OR(H48="",S48=""),"",S48-(SUM(L48,M48)*INDEX(D.1[Đơn giá],MATCH(H48,D.1[Tên sản phẩm],0))))</f>
        <v/>
      </c>
      <c r="AG48" s="90" t="str">
        <f t="shared" ca="1" si="5"/>
        <v/>
      </c>
      <c r="AH48" s="90"/>
    </row>
    <row r="49" spans="2:34" ht="27.75" customHeight="1" x14ac:dyDescent="0.2">
      <c r="B49" s="154">
        <f t="shared" si="6"/>
        <v>46</v>
      </c>
      <c r="C49" s="155" t="str">
        <f t="shared" ca="1" si="7"/>
        <v/>
      </c>
      <c r="D49" s="156" t="str">
        <f t="shared" ca="1" si="8"/>
        <v/>
      </c>
      <c r="E49" s="157" t="str">
        <f t="shared" ca="1" si="9"/>
        <v/>
      </c>
      <c r="F49" s="157"/>
      <c r="G49" s="158" t="str">
        <f t="shared" ca="1" si="15"/>
        <v/>
      </c>
      <c r="H49" s="159"/>
      <c r="I49" s="160" t="str">
        <f>IF(H49="","",INDEX(D.1[Quy cách],MATCH(H49,D.1[Tên sản phẩm],0)))</f>
        <v/>
      </c>
      <c r="J49" s="35" t="str">
        <f>IF(H49="","",INDEX(D.1[ĐVT],MATCH(H49,D.1[Tên sản phẩm],0)))</f>
        <v/>
      </c>
      <c r="K49" s="163" t="str">
        <f>IF(H49="","",INDEX(D.1[Đơn giá bán
(Tham khảo)],MATCH(H49,D.1[Tên sản phẩm],0)))</f>
        <v/>
      </c>
      <c r="L49" s="162"/>
      <c r="M49" s="159"/>
      <c r="N49" s="159"/>
      <c r="O49" s="159"/>
      <c r="P49" s="163" t="str">
        <f t="shared" si="10"/>
        <v/>
      </c>
      <c r="Q49" s="164"/>
      <c r="R49" s="162"/>
      <c r="S49" s="163" t="str">
        <f t="shared" si="11"/>
        <v/>
      </c>
      <c r="T49" s="164" t="str">
        <f t="shared" ca="1" si="12"/>
        <v/>
      </c>
      <c r="U49" s="163" t="str">
        <f t="shared" si="13"/>
        <v/>
      </c>
      <c r="V49" s="163" t="str">
        <f ca="1">IF(AND(C49&lt;&gt;"",C49&lt;&gt;OFFSET(C49,1,0)),SUMIFS(B.2[Giá có thuế],B.2[Số ĐK],C49),"")</f>
        <v/>
      </c>
      <c r="W49" s="159"/>
      <c r="X49" s="161" t="str">
        <f>IF(W49="","",'Thông Tin Chung'!$L$3)</f>
        <v/>
      </c>
      <c r="Y49" s="163" t="str">
        <f t="shared" ca="1" si="14"/>
        <v/>
      </c>
      <c r="Z49" s="165"/>
      <c r="AA49" s="155" t="str">
        <f ca="1">IF(C49="","",IF(OR(D49&lt;NgayBatDau,D49&gt;NgayKetThuc),"Ngày tháng phải nằm trong kỳ báo cáo",IF(AND(G49&lt;&gt;"",COUNTIF(D.2[Tên khách hàng],G49)=0),"Tên KH chưa khai báo trong DSKH",IF(AND(H49&lt;&gt;"",COUNTIF(D.1[Tên sản phẩm],H49)=0),"SP này chưa khai báo trong DSSP",""))))</f>
        <v/>
      </c>
      <c r="AB49" s="23" t="str">
        <f t="shared" ca="1" si="1"/>
        <v/>
      </c>
      <c r="AC49" s="23" t="str">
        <f t="shared" ca="1" si="2"/>
        <v/>
      </c>
      <c r="AD49" s="23" t="str">
        <f t="shared" ca="1" si="3"/>
        <v/>
      </c>
      <c r="AE49" s="68" t="str">
        <f t="shared" ca="1" si="4"/>
        <v/>
      </c>
      <c r="AF49" s="69" t="str">
        <f>IF(OR(H49="",S49=""),"",S49-(SUM(L49,M49)*INDEX(D.1[Đơn giá],MATCH(H49,D.1[Tên sản phẩm],0))))</f>
        <v/>
      </c>
      <c r="AG49" s="90" t="str">
        <f t="shared" ca="1" si="5"/>
        <v/>
      </c>
      <c r="AH49" s="90"/>
    </row>
    <row r="50" spans="2:34" ht="27.75" customHeight="1" x14ac:dyDescent="0.2">
      <c r="B50" s="154">
        <f t="shared" si="6"/>
        <v>47</v>
      </c>
      <c r="C50" s="155" t="str">
        <f t="shared" ca="1" si="7"/>
        <v/>
      </c>
      <c r="D50" s="156" t="str">
        <f t="shared" ca="1" si="8"/>
        <v/>
      </c>
      <c r="E50" s="157" t="str">
        <f t="shared" ca="1" si="9"/>
        <v/>
      </c>
      <c r="F50" s="157"/>
      <c r="G50" s="158" t="str">
        <f t="shared" ca="1" si="15"/>
        <v/>
      </c>
      <c r="H50" s="159"/>
      <c r="I50" s="160" t="str">
        <f>IF(H50="","",INDEX(D.1[Quy cách],MATCH(H50,D.1[Tên sản phẩm],0)))</f>
        <v/>
      </c>
      <c r="J50" s="35" t="str">
        <f>IF(H50="","",INDEX(D.1[ĐVT],MATCH(H50,D.1[Tên sản phẩm],0)))</f>
        <v/>
      </c>
      <c r="K50" s="163" t="str">
        <f>IF(H50="","",INDEX(D.1[Đơn giá bán
(Tham khảo)],MATCH(H50,D.1[Tên sản phẩm],0)))</f>
        <v/>
      </c>
      <c r="L50" s="162"/>
      <c r="M50" s="159"/>
      <c r="N50" s="159"/>
      <c r="O50" s="159"/>
      <c r="P50" s="163" t="str">
        <f t="shared" si="10"/>
        <v/>
      </c>
      <c r="Q50" s="164"/>
      <c r="R50" s="162"/>
      <c r="S50" s="163" t="str">
        <f t="shared" si="11"/>
        <v/>
      </c>
      <c r="T50" s="164" t="str">
        <f t="shared" ca="1" si="12"/>
        <v/>
      </c>
      <c r="U50" s="163" t="str">
        <f t="shared" si="13"/>
        <v/>
      </c>
      <c r="V50" s="163" t="str">
        <f ca="1">IF(AND(C50&lt;&gt;"",C50&lt;&gt;OFFSET(C50,1,0)),SUMIFS(B.2[Giá có thuế],B.2[Số ĐK],C50),"")</f>
        <v/>
      </c>
      <c r="W50" s="159"/>
      <c r="X50" s="161" t="str">
        <f>IF(W50="","",'Thông Tin Chung'!$L$3)</f>
        <v/>
      </c>
      <c r="Y50" s="163" t="str">
        <f t="shared" ca="1" si="14"/>
        <v/>
      </c>
      <c r="Z50" s="165"/>
      <c r="AA50" s="155" t="str">
        <f ca="1">IF(C50="","",IF(OR(D50&lt;NgayBatDau,D50&gt;NgayKetThuc),"Ngày tháng phải nằm trong kỳ báo cáo",IF(AND(G50&lt;&gt;"",COUNTIF(D.2[Tên khách hàng],G50)=0),"Tên KH chưa khai báo trong DSKH",IF(AND(H50&lt;&gt;"",COUNTIF(D.1[Tên sản phẩm],H50)=0),"SP này chưa khai báo trong DSSP",""))))</f>
        <v/>
      </c>
      <c r="AB50" s="23" t="str">
        <f t="shared" ca="1" si="1"/>
        <v/>
      </c>
      <c r="AC50" s="23" t="str">
        <f t="shared" ca="1" si="2"/>
        <v/>
      </c>
      <c r="AD50" s="23" t="str">
        <f t="shared" ca="1" si="3"/>
        <v/>
      </c>
      <c r="AE50" s="68" t="str">
        <f t="shared" ca="1" si="4"/>
        <v/>
      </c>
      <c r="AF50" s="69" t="str">
        <f>IF(OR(H50="",S50=""),"",S50-(SUM(L50,M50)*INDEX(D.1[Đơn giá],MATCH(H50,D.1[Tên sản phẩm],0))))</f>
        <v/>
      </c>
      <c r="AG50" s="90" t="str">
        <f t="shared" ca="1" si="5"/>
        <v/>
      </c>
      <c r="AH50" s="90"/>
    </row>
    <row r="51" spans="2:34" ht="27.75" customHeight="1" x14ac:dyDescent="0.2">
      <c r="B51" s="154">
        <f t="shared" si="6"/>
        <v>48</v>
      </c>
      <c r="C51" s="155" t="str">
        <f t="shared" ca="1" si="7"/>
        <v/>
      </c>
      <c r="D51" s="156" t="str">
        <f t="shared" ca="1" si="8"/>
        <v/>
      </c>
      <c r="E51" s="157" t="str">
        <f t="shared" ca="1" si="9"/>
        <v/>
      </c>
      <c r="F51" s="157"/>
      <c r="G51" s="158" t="str">
        <f t="shared" ca="1" si="15"/>
        <v/>
      </c>
      <c r="H51" s="159"/>
      <c r="I51" s="160" t="str">
        <f>IF(H51="","",INDEX(D.1[Quy cách],MATCH(H51,D.1[Tên sản phẩm],0)))</f>
        <v/>
      </c>
      <c r="J51" s="35" t="str">
        <f>IF(H51="","",INDEX(D.1[ĐVT],MATCH(H51,D.1[Tên sản phẩm],0)))</f>
        <v/>
      </c>
      <c r="K51" s="163" t="str">
        <f>IF(H51="","",INDEX(D.1[Đơn giá bán
(Tham khảo)],MATCH(H51,D.1[Tên sản phẩm],0)))</f>
        <v/>
      </c>
      <c r="L51" s="162"/>
      <c r="M51" s="159"/>
      <c r="N51" s="159"/>
      <c r="O51" s="159"/>
      <c r="P51" s="163" t="str">
        <f t="shared" si="10"/>
        <v/>
      </c>
      <c r="Q51" s="164"/>
      <c r="R51" s="162"/>
      <c r="S51" s="163" t="str">
        <f t="shared" si="11"/>
        <v/>
      </c>
      <c r="T51" s="164" t="str">
        <f t="shared" ca="1" si="12"/>
        <v/>
      </c>
      <c r="U51" s="163" t="str">
        <f t="shared" si="13"/>
        <v/>
      </c>
      <c r="V51" s="163" t="str">
        <f ca="1">IF(AND(C51&lt;&gt;"",C51&lt;&gt;OFFSET(C51,1,0)),SUMIFS(B.2[Giá có thuế],B.2[Số ĐK],C51),"")</f>
        <v/>
      </c>
      <c r="W51" s="159"/>
      <c r="X51" s="161" t="str">
        <f>IF(W51="","",'Thông Tin Chung'!$L$3)</f>
        <v/>
      </c>
      <c r="Y51" s="163" t="str">
        <f t="shared" ca="1" si="14"/>
        <v/>
      </c>
      <c r="Z51" s="165"/>
      <c r="AA51" s="155" t="str">
        <f ca="1">IF(C51="","",IF(OR(D51&lt;NgayBatDau,D51&gt;NgayKetThuc),"Ngày tháng phải nằm trong kỳ báo cáo",IF(AND(G51&lt;&gt;"",COUNTIF(D.2[Tên khách hàng],G51)=0),"Tên KH chưa khai báo trong DSKH",IF(AND(H51&lt;&gt;"",COUNTIF(D.1[Tên sản phẩm],H51)=0),"SP này chưa khai báo trong DSSP",""))))</f>
        <v/>
      </c>
      <c r="AB51" s="23" t="str">
        <f t="shared" ca="1" si="1"/>
        <v/>
      </c>
      <c r="AC51" s="23" t="str">
        <f t="shared" ca="1" si="2"/>
        <v/>
      </c>
      <c r="AD51" s="23" t="str">
        <f t="shared" ca="1" si="3"/>
        <v/>
      </c>
      <c r="AE51" s="68" t="str">
        <f t="shared" ca="1" si="4"/>
        <v/>
      </c>
      <c r="AF51" s="69" t="str">
        <f>IF(OR(H51="",S51=""),"",S51-(SUM(L51,M51)*INDEX(D.1[Đơn giá],MATCH(H51,D.1[Tên sản phẩm],0))))</f>
        <v/>
      </c>
      <c r="AG51" s="90" t="str">
        <f t="shared" ca="1" si="5"/>
        <v/>
      </c>
      <c r="AH51" s="90"/>
    </row>
    <row r="52" spans="2:34" ht="27.75" customHeight="1" x14ac:dyDescent="0.2">
      <c r="B52" s="154">
        <f t="shared" si="6"/>
        <v>49</v>
      </c>
      <c r="C52" s="155" t="str">
        <f t="shared" ca="1" si="7"/>
        <v/>
      </c>
      <c r="D52" s="156" t="str">
        <f t="shared" ca="1" si="8"/>
        <v/>
      </c>
      <c r="E52" s="157" t="str">
        <f t="shared" ca="1" si="9"/>
        <v/>
      </c>
      <c r="F52" s="157"/>
      <c r="G52" s="158" t="str">
        <f t="shared" ca="1" si="15"/>
        <v/>
      </c>
      <c r="H52" s="159"/>
      <c r="I52" s="160" t="str">
        <f>IF(H52="","",INDEX(D.1[Quy cách],MATCH(H52,D.1[Tên sản phẩm],0)))</f>
        <v/>
      </c>
      <c r="J52" s="35" t="str">
        <f>IF(H52="","",INDEX(D.1[ĐVT],MATCH(H52,D.1[Tên sản phẩm],0)))</f>
        <v/>
      </c>
      <c r="K52" s="163" t="str">
        <f>IF(H52="","",INDEX(D.1[Đơn giá bán
(Tham khảo)],MATCH(H52,D.1[Tên sản phẩm],0)))</f>
        <v/>
      </c>
      <c r="L52" s="162"/>
      <c r="M52" s="159"/>
      <c r="N52" s="159"/>
      <c r="O52" s="159"/>
      <c r="P52" s="163" t="str">
        <f t="shared" si="10"/>
        <v/>
      </c>
      <c r="Q52" s="164"/>
      <c r="R52" s="162"/>
      <c r="S52" s="163" t="str">
        <f t="shared" si="11"/>
        <v/>
      </c>
      <c r="T52" s="164" t="str">
        <f t="shared" ca="1" si="12"/>
        <v/>
      </c>
      <c r="U52" s="163" t="str">
        <f t="shared" si="13"/>
        <v/>
      </c>
      <c r="V52" s="163" t="str">
        <f ca="1">IF(AND(C52&lt;&gt;"",C52&lt;&gt;OFFSET(C52,1,0)),SUMIFS(B.2[Giá có thuế],B.2[Số ĐK],C52),"")</f>
        <v/>
      </c>
      <c r="W52" s="159"/>
      <c r="X52" s="161" t="str">
        <f>IF(W52="","",'Thông Tin Chung'!$L$3)</f>
        <v/>
      </c>
      <c r="Y52" s="163" t="str">
        <f t="shared" ca="1" si="14"/>
        <v/>
      </c>
      <c r="Z52" s="165"/>
      <c r="AA52" s="155" t="str">
        <f ca="1">IF(C52="","",IF(OR(D52&lt;NgayBatDau,D52&gt;NgayKetThuc),"Ngày tháng phải nằm trong kỳ báo cáo",IF(AND(G52&lt;&gt;"",COUNTIF(D.2[Tên khách hàng],G52)=0),"Tên KH chưa khai báo trong DSKH",IF(AND(H52&lt;&gt;"",COUNTIF(D.1[Tên sản phẩm],H52)=0),"SP này chưa khai báo trong DSSP",""))))</f>
        <v/>
      </c>
      <c r="AB52" s="23" t="str">
        <f t="shared" ca="1" si="1"/>
        <v/>
      </c>
      <c r="AC52" s="23" t="str">
        <f t="shared" ca="1" si="2"/>
        <v/>
      </c>
      <c r="AD52" s="23" t="str">
        <f t="shared" ca="1" si="3"/>
        <v/>
      </c>
      <c r="AE52" s="68" t="str">
        <f t="shared" ca="1" si="4"/>
        <v/>
      </c>
      <c r="AF52" s="69" t="str">
        <f>IF(OR(H52="",S52=""),"",S52-(SUM(L52,M52)*INDEX(D.1[Đơn giá],MATCH(H52,D.1[Tên sản phẩm],0))))</f>
        <v/>
      </c>
      <c r="AG52" s="90" t="str">
        <f t="shared" ca="1" si="5"/>
        <v/>
      </c>
      <c r="AH52" s="90"/>
    </row>
    <row r="53" spans="2:34" ht="27.75" customHeight="1" x14ac:dyDescent="0.2">
      <c r="B53" s="154">
        <f t="shared" si="6"/>
        <v>50</v>
      </c>
      <c r="C53" s="155" t="str">
        <f t="shared" ca="1" si="7"/>
        <v/>
      </c>
      <c r="D53" s="156" t="str">
        <f t="shared" ca="1" si="8"/>
        <v/>
      </c>
      <c r="E53" s="157" t="str">
        <f t="shared" ca="1" si="9"/>
        <v/>
      </c>
      <c r="F53" s="157"/>
      <c r="G53" s="158" t="str">
        <f t="shared" ca="1" si="15"/>
        <v/>
      </c>
      <c r="H53" s="159"/>
      <c r="I53" s="160" t="str">
        <f>IF(H53="","",INDEX(D.1[Quy cách],MATCH(H53,D.1[Tên sản phẩm],0)))</f>
        <v/>
      </c>
      <c r="J53" s="35" t="str">
        <f>IF(H53="","",INDEX(D.1[ĐVT],MATCH(H53,D.1[Tên sản phẩm],0)))</f>
        <v/>
      </c>
      <c r="K53" s="163" t="str">
        <f>IF(H53="","",INDEX(D.1[Đơn giá bán
(Tham khảo)],MATCH(H53,D.1[Tên sản phẩm],0)))</f>
        <v/>
      </c>
      <c r="L53" s="162"/>
      <c r="M53" s="159"/>
      <c r="N53" s="159"/>
      <c r="O53" s="159"/>
      <c r="P53" s="163" t="str">
        <f t="shared" si="10"/>
        <v/>
      </c>
      <c r="Q53" s="164"/>
      <c r="R53" s="162"/>
      <c r="S53" s="163" t="str">
        <f t="shared" si="11"/>
        <v/>
      </c>
      <c r="T53" s="164" t="str">
        <f t="shared" ca="1" si="12"/>
        <v/>
      </c>
      <c r="U53" s="163" t="str">
        <f t="shared" si="13"/>
        <v/>
      </c>
      <c r="V53" s="163" t="str">
        <f ca="1">IF(AND(C53&lt;&gt;"",C53&lt;&gt;OFFSET(C53,1,0)),SUMIFS(B.2[Giá có thuế],B.2[Số ĐK],C53),"")</f>
        <v/>
      </c>
      <c r="W53" s="159"/>
      <c r="X53" s="161" t="str">
        <f>IF(W53="","",'Thông Tin Chung'!$L$3)</f>
        <v/>
      </c>
      <c r="Y53" s="163" t="str">
        <f t="shared" ca="1" si="14"/>
        <v/>
      </c>
      <c r="Z53" s="165"/>
      <c r="AA53" s="155" t="str">
        <f ca="1">IF(C53="","",IF(OR(D53&lt;NgayBatDau,D53&gt;NgayKetThuc),"Ngày tháng phải nằm trong kỳ báo cáo",IF(AND(G53&lt;&gt;"",COUNTIF(D.2[Tên khách hàng],G53)=0),"Tên KH chưa khai báo trong DSKH",IF(AND(H53&lt;&gt;"",COUNTIF(D.1[Tên sản phẩm],H53)=0),"SP này chưa khai báo trong DSSP",""))))</f>
        <v/>
      </c>
      <c r="AB53" s="23" t="str">
        <f t="shared" ca="1" si="1"/>
        <v/>
      </c>
      <c r="AC53" s="23" t="str">
        <f t="shared" ca="1" si="2"/>
        <v/>
      </c>
      <c r="AD53" s="23" t="str">
        <f t="shared" ca="1" si="3"/>
        <v/>
      </c>
      <c r="AE53" s="68" t="str">
        <f t="shared" ca="1" si="4"/>
        <v/>
      </c>
      <c r="AF53" s="69" t="str">
        <f>IF(OR(H53="",S53=""),"",S53-(SUM(L53,M53)*INDEX(D.1[Đơn giá],MATCH(H53,D.1[Tên sản phẩm],0))))</f>
        <v/>
      </c>
      <c r="AG53" s="90" t="str">
        <f t="shared" ca="1" si="5"/>
        <v/>
      </c>
      <c r="AH53" s="90"/>
    </row>
    <row r="54" spans="2:34" ht="27.75" customHeight="1" x14ac:dyDescent="0.2">
      <c r="B54" s="154">
        <f t="shared" si="6"/>
        <v>51</v>
      </c>
      <c r="C54" s="155" t="str">
        <f t="shared" ca="1" si="7"/>
        <v/>
      </c>
      <c r="D54" s="156" t="str">
        <f t="shared" ca="1" si="8"/>
        <v/>
      </c>
      <c r="E54" s="157" t="str">
        <f t="shared" ca="1" si="9"/>
        <v/>
      </c>
      <c r="F54" s="157"/>
      <c r="G54" s="158" t="str">
        <f t="shared" ca="1" si="15"/>
        <v/>
      </c>
      <c r="H54" s="159"/>
      <c r="I54" s="160" t="str">
        <f>IF(H54="","",INDEX(D.1[Quy cách],MATCH(H54,D.1[Tên sản phẩm],0)))</f>
        <v/>
      </c>
      <c r="J54" s="35" t="str">
        <f>IF(H54="","",INDEX(D.1[ĐVT],MATCH(H54,D.1[Tên sản phẩm],0)))</f>
        <v/>
      </c>
      <c r="K54" s="163" t="str">
        <f>IF(H54="","",INDEX(D.1[Đơn giá bán
(Tham khảo)],MATCH(H54,D.1[Tên sản phẩm],0)))</f>
        <v/>
      </c>
      <c r="L54" s="162"/>
      <c r="M54" s="159"/>
      <c r="N54" s="159"/>
      <c r="O54" s="159"/>
      <c r="P54" s="163" t="str">
        <f t="shared" si="10"/>
        <v/>
      </c>
      <c r="Q54" s="164"/>
      <c r="R54" s="162"/>
      <c r="S54" s="163" t="str">
        <f t="shared" si="11"/>
        <v/>
      </c>
      <c r="T54" s="164" t="str">
        <f t="shared" ca="1" si="12"/>
        <v/>
      </c>
      <c r="U54" s="163" t="str">
        <f t="shared" si="13"/>
        <v/>
      </c>
      <c r="V54" s="163" t="str">
        <f ca="1">IF(AND(C54&lt;&gt;"",C54&lt;&gt;OFFSET(C54,1,0)),SUMIFS(B.2[Giá có thuế],B.2[Số ĐK],C54),"")</f>
        <v/>
      </c>
      <c r="W54" s="159"/>
      <c r="X54" s="161" t="str">
        <f>IF(W54="","",'Thông Tin Chung'!$L$3)</f>
        <v/>
      </c>
      <c r="Y54" s="163" t="str">
        <f t="shared" ca="1" si="14"/>
        <v/>
      </c>
      <c r="Z54" s="165"/>
      <c r="AA54" s="155" t="str">
        <f ca="1">IF(C54="","",IF(OR(D54&lt;NgayBatDau,D54&gt;NgayKetThuc),"Ngày tháng phải nằm trong kỳ báo cáo",IF(AND(G54&lt;&gt;"",COUNTIF(D.2[Tên khách hàng],G54)=0),"Tên KH chưa khai báo trong DSKH",IF(AND(H54&lt;&gt;"",COUNTIF(D.1[Tên sản phẩm],H54)=0),"SP này chưa khai báo trong DSSP",""))))</f>
        <v/>
      </c>
      <c r="AB54" s="23" t="str">
        <f t="shared" ca="1" si="1"/>
        <v/>
      </c>
      <c r="AC54" s="23" t="str">
        <f t="shared" ca="1" si="2"/>
        <v/>
      </c>
      <c r="AD54" s="23" t="str">
        <f t="shared" ca="1" si="3"/>
        <v/>
      </c>
      <c r="AE54" s="68" t="str">
        <f t="shared" ca="1" si="4"/>
        <v/>
      </c>
      <c r="AF54" s="69" t="str">
        <f>IF(OR(H54="",S54=""),"",S54-(SUM(L54,M54)*INDEX(D.1[Đơn giá],MATCH(H54,D.1[Tên sản phẩm],0))))</f>
        <v/>
      </c>
      <c r="AG54" s="90" t="str">
        <f t="shared" ca="1" si="5"/>
        <v/>
      </c>
      <c r="AH54" s="90"/>
    </row>
    <row r="55" spans="2:34" ht="27.75" customHeight="1" x14ac:dyDescent="0.2">
      <c r="B55" s="154">
        <f t="shared" si="6"/>
        <v>52</v>
      </c>
      <c r="C55" s="155" t="str">
        <f t="shared" ca="1" si="7"/>
        <v/>
      </c>
      <c r="D55" s="156" t="str">
        <f t="shared" ca="1" si="8"/>
        <v/>
      </c>
      <c r="E55" s="157" t="str">
        <f t="shared" ca="1" si="9"/>
        <v/>
      </c>
      <c r="F55" s="157"/>
      <c r="G55" s="158" t="str">
        <f t="shared" ca="1" si="15"/>
        <v/>
      </c>
      <c r="H55" s="159"/>
      <c r="I55" s="160" t="str">
        <f>IF(H55="","",INDEX(D.1[Quy cách],MATCH(H55,D.1[Tên sản phẩm],0)))</f>
        <v/>
      </c>
      <c r="J55" s="35" t="str">
        <f>IF(H55="","",INDEX(D.1[ĐVT],MATCH(H55,D.1[Tên sản phẩm],0)))</f>
        <v/>
      </c>
      <c r="K55" s="163" t="str">
        <f>IF(H55="","",INDEX(D.1[Đơn giá bán
(Tham khảo)],MATCH(H55,D.1[Tên sản phẩm],0)))</f>
        <v/>
      </c>
      <c r="L55" s="162"/>
      <c r="M55" s="159"/>
      <c r="N55" s="159"/>
      <c r="O55" s="159"/>
      <c r="P55" s="163" t="str">
        <f t="shared" si="10"/>
        <v/>
      </c>
      <c r="Q55" s="164"/>
      <c r="R55" s="162"/>
      <c r="S55" s="163" t="str">
        <f t="shared" si="11"/>
        <v/>
      </c>
      <c r="T55" s="164" t="str">
        <f t="shared" ca="1" si="12"/>
        <v/>
      </c>
      <c r="U55" s="163" t="str">
        <f t="shared" si="13"/>
        <v/>
      </c>
      <c r="V55" s="163" t="str">
        <f ca="1">IF(AND(C55&lt;&gt;"",C55&lt;&gt;OFFSET(C55,1,0)),SUMIFS(B.2[Giá có thuế],B.2[Số ĐK],C55),"")</f>
        <v/>
      </c>
      <c r="W55" s="159"/>
      <c r="X55" s="161" t="str">
        <f>IF(W55="","",'Thông Tin Chung'!$L$3)</f>
        <v/>
      </c>
      <c r="Y55" s="163" t="str">
        <f t="shared" ca="1" si="14"/>
        <v/>
      </c>
      <c r="Z55" s="165"/>
      <c r="AA55" s="155" t="str">
        <f ca="1">IF(C55="","",IF(OR(D55&lt;NgayBatDau,D55&gt;NgayKetThuc),"Ngày tháng phải nằm trong kỳ báo cáo",IF(AND(G55&lt;&gt;"",COUNTIF(D.2[Tên khách hàng],G55)=0),"Tên KH chưa khai báo trong DSKH",IF(AND(H55&lt;&gt;"",COUNTIF(D.1[Tên sản phẩm],H55)=0),"SP này chưa khai báo trong DSSP",""))))</f>
        <v/>
      </c>
      <c r="AB55" s="23" t="str">
        <f t="shared" ca="1" si="1"/>
        <v/>
      </c>
      <c r="AC55" s="23" t="str">
        <f t="shared" ca="1" si="2"/>
        <v/>
      </c>
      <c r="AD55" s="23" t="str">
        <f t="shared" ca="1" si="3"/>
        <v/>
      </c>
      <c r="AE55" s="68" t="str">
        <f t="shared" ca="1" si="4"/>
        <v/>
      </c>
      <c r="AF55" s="69" t="str">
        <f>IF(OR(H55="",S55=""),"",S55-(SUM(L55,M55)*INDEX(D.1[Đơn giá],MATCH(H55,D.1[Tên sản phẩm],0))))</f>
        <v/>
      </c>
      <c r="AG55" s="90" t="str">
        <f t="shared" ca="1" si="5"/>
        <v/>
      </c>
      <c r="AH55" s="90"/>
    </row>
    <row r="56" spans="2:34" ht="27.75" customHeight="1" x14ac:dyDescent="0.2">
      <c r="B56" s="154">
        <f t="shared" si="6"/>
        <v>53</v>
      </c>
      <c r="C56" s="155" t="str">
        <f t="shared" ca="1" si="7"/>
        <v/>
      </c>
      <c r="D56" s="156" t="str">
        <f t="shared" ca="1" si="8"/>
        <v/>
      </c>
      <c r="E56" s="157" t="str">
        <f t="shared" ca="1" si="9"/>
        <v/>
      </c>
      <c r="F56" s="157"/>
      <c r="G56" s="158" t="str">
        <f t="shared" ca="1" si="15"/>
        <v/>
      </c>
      <c r="H56" s="159"/>
      <c r="I56" s="160" t="str">
        <f>IF(H56="","",INDEX(D.1[Quy cách],MATCH(H56,D.1[Tên sản phẩm],0)))</f>
        <v/>
      </c>
      <c r="J56" s="35" t="str">
        <f>IF(H56="","",INDEX(D.1[ĐVT],MATCH(H56,D.1[Tên sản phẩm],0)))</f>
        <v/>
      </c>
      <c r="K56" s="163" t="str">
        <f>IF(H56="","",INDEX(D.1[Đơn giá bán
(Tham khảo)],MATCH(H56,D.1[Tên sản phẩm],0)))</f>
        <v/>
      </c>
      <c r="L56" s="162"/>
      <c r="M56" s="159"/>
      <c r="N56" s="159"/>
      <c r="O56" s="159"/>
      <c r="P56" s="163" t="str">
        <f t="shared" si="10"/>
        <v/>
      </c>
      <c r="Q56" s="164"/>
      <c r="R56" s="162"/>
      <c r="S56" s="163" t="str">
        <f t="shared" si="11"/>
        <v/>
      </c>
      <c r="T56" s="164" t="str">
        <f t="shared" ca="1" si="12"/>
        <v/>
      </c>
      <c r="U56" s="163" t="str">
        <f t="shared" si="13"/>
        <v/>
      </c>
      <c r="V56" s="163" t="str">
        <f ca="1">IF(AND(C56&lt;&gt;"",C56&lt;&gt;OFFSET(C56,1,0)),SUMIFS(B.2[Giá có thuế],B.2[Số ĐK],C56),"")</f>
        <v/>
      </c>
      <c r="W56" s="159"/>
      <c r="X56" s="161" t="str">
        <f>IF(W56="","",'Thông Tin Chung'!$L$3)</f>
        <v/>
      </c>
      <c r="Y56" s="163" t="str">
        <f t="shared" ca="1" si="14"/>
        <v/>
      </c>
      <c r="Z56" s="165"/>
      <c r="AA56" s="155" t="str">
        <f ca="1">IF(C56="","",IF(OR(D56&lt;NgayBatDau,D56&gt;NgayKetThuc),"Ngày tháng phải nằm trong kỳ báo cáo",IF(AND(G56&lt;&gt;"",COUNTIF(D.2[Tên khách hàng],G56)=0),"Tên KH chưa khai báo trong DSKH",IF(AND(H56&lt;&gt;"",COUNTIF(D.1[Tên sản phẩm],H56)=0),"SP này chưa khai báo trong DSSP",""))))</f>
        <v/>
      </c>
      <c r="AB56" s="23" t="str">
        <f t="shared" ca="1" si="1"/>
        <v/>
      </c>
      <c r="AC56" s="23" t="str">
        <f t="shared" ca="1" si="2"/>
        <v/>
      </c>
      <c r="AD56" s="23" t="str">
        <f t="shared" ca="1" si="3"/>
        <v/>
      </c>
      <c r="AE56" s="68" t="str">
        <f t="shared" ca="1" si="4"/>
        <v/>
      </c>
      <c r="AF56" s="69" t="str">
        <f>IF(OR(H56="",S56=""),"",S56-(SUM(L56,M56)*INDEX(D.1[Đơn giá],MATCH(H56,D.1[Tên sản phẩm],0))))</f>
        <v/>
      </c>
      <c r="AG56" s="90" t="str">
        <f t="shared" ca="1" si="5"/>
        <v/>
      </c>
      <c r="AH56" s="90"/>
    </row>
    <row r="57" spans="2:34" ht="27.75" customHeight="1" x14ac:dyDescent="0.2">
      <c r="B57" s="154">
        <f t="shared" si="6"/>
        <v>54</v>
      </c>
      <c r="C57" s="155" t="str">
        <f t="shared" ca="1" si="7"/>
        <v/>
      </c>
      <c r="D57" s="156" t="str">
        <f t="shared" ca="1" si="8"/>
        <v/>
      </c>
      <c r="E57" s="157" t="str">
        <f t="shared" ca="1" si="9"/>
        <v/>
      </c>
      <c r="F57" s="157"/>
      <c r="G57" s="158" t="str">
        <f t="shared" ca="1" si="15"/>
        <v/>
      </c>
      <c r="H57" s="159"/>
      <c r="I57" s="160" t="str">
        <f>IF(H57="","",INDEX(D.1[Quy cách],MATCH(H57,D.1[Tên sản phẩm],0)))</f>
        <v/>
      </c>
      <c r="J57" s="35" t="str">
        <f>IF(H57="","",INDEX(D.1[ĐVT],MATCH(H57,D.1[Tên sản phẩm],0)))</f>
        <v/>
      </c>
      <c r="K57" s="163" t="str">
        <f>IF(H57="","",INDEX(D.1[Đơn giá bán
(Tham khảo)],MATCH(H57,D.1[Tên sản phẩm],0)))</f>
        <v/>
      </c>
      <c r="L57" s="162"/>
      <c r="M57" s="159"/>
      <c r="N57" s="159"/>
      <c r="O57" s="159"/>
      <c r="P57" s="163" t="str">
        <f t="shared" si="10"/>
        <v/>
      </c>
      <c r="Q57" s="164"/>
      <c r="R57" s="162"/>
      <c r="S57" s="163" t="str">
        <f t="shared" si="11"/>
        <v/>
      </c>
      <c r="T57" s="164" t="str">
        <f t="shared" ca="1" si="12"/>
        <v/>
      </c>
      <c r="U57" s="163" t="str">
        <f t="shared" si="13"/>
        <v/>
      </c>
      <c r="V57" s="163" t="str">
        <f ca="1">IF(AND(C57&lt;&gt;"",C57&lt;&gt;OFFSET(C57,1,0)),SUMIFS(B.2[Giá có thuế],B.2[Số ĐK],C57),"")</f>
        <v/>
      </c>
      <c r="W57" s="159"/>
      <c r="X57" s="161" t="str">
        <f>IF(W57="","",'Thông Tin Chung'!$L$3)</f>
        <v/>
      </c>
      <c r="Y57" s="163" t="str">
        <f t="shared" ca="1" si="14"/>
        <v/>
      </c>
      <c r="Z57" s="165"/>
      <c r="AA57" s="155" t="str">
        <f ca="1">IF(C57="","",IF(OR(D57&lt;NgayBatDau,D57&gt;NgayKetThuc),"Ngày tháng phải nằm trong kỳ báo cáo",IF(AND(G57&lt;&gt;"",COUNTIF(D.2[Tên khách hàng],G57)=0),"Tên KH chưa khai báo trong DSKH",IF(AND(H57&lt;&gt;"",COUNTIF(D.1[Tên sản phẩm],H57)=0),"SP này chưa khai báo trong DSSP",""))))</f>
        <v/>
      </c>
      <c r="AB57" s="23" t="str">
        <f t="shared" ca="1" si="1"/>
        <v/>
      </c>
      <c r="AC57" s="23" t="str">
        <f t="shared" ca="1" si="2"/>
        <v/>
      </c>
      <c r="AD57" s="23" t="str">
        <f t="shared" ca="1" si="3"/>
        <v/>
      </c>
      <c r="AE57" s="68" t="str">
        <f t="shared" ca="1" si="4"/>
        <v/>
      </c>
      <c r="AF57" s="69" t="str">
        <f>IF(OR(H57="",S57=""),"",S57-(SUM(L57,M57)*INDEX(D.1[Đơn giá],MATCH(H57,D.1[Tên sản phẩm],0))))</f>
        <v/>
      </c>
      <c r="AG57" s="90" t="str">
        <f t="shared" ca="1" si="5"/>
        <v/>
      </c>
      <c r="AH57" s="90"/>
    </row>
    <row r="58" spans="2:34" ht="27.75" customHeight="1" x14ac:dyDescent="0.2">
      <c r="B58" s="154">
        <f t="shared" si="6"/>
        <v>55</v>
      </c>
      <c r="C58" s="155" t="str">
        <f t="shared" ca="1" si="7"/>
        <v/>
      </c>
      <c r="D58" s="156" t="str">
        <f t="shared" ca="1" si="8"/>
        <v/>
      </c>
      <c r="E58" s="157" t="str">
        <f t="shared" ca="1" si="9"/>
        <v/>
      </c>
      <c r="F58" s="157"/>
      <c r="G58" s="158" t="str">
        <f t="shared" ca="1" si="15"/>
        <v/>
      </c>
      <c r="H58" s="159"/>
      <c r="I58" s="160" t="str">
        <f>IF(H58="","",INDEX(D.1[Quy cách],MATCH(H58,D.1[Tên sản phẩm],0)))</f>
        <v/>
      </c>
      <c r="J58" s="35" t="str">
        <f>IF(H58="","",INDEX(D.1[ĐVT],MATCH(H58,D.1[Tên sản phẩm],0)))</f>
        <v/>
      </c>
      <c r="K58" s="163" t="str">
        <f>IF(H58="","",INDEX(D.1[Đơn giá bán
(Tham khảo)],MATCH(H58,D.1[Tên sản phẩm],0)))</f>
        <v/>
      </c>
      <c r="L58" s="162"/>
      <c r="M58" s="159"/>
      <c r="N58" s="159"/>
      <c r="O58" s="159"/>
      <c r="P58" s="163" t="str">
        <f t="shared" si="10"/>
        <v/>
      </c>
      <c r="Q58" s="164"/>
      <c r="R58" s="162"/>
      <c r="S58" s="163" t="str">
        <f t="shared" si="11"/>
        <v/>
      </c>
      <c r="T58" s="164" t="str">
        <f t="shared" ca="1" si="12"/>
        <v/>
      </c>
      <c r="U58" s="163" t="str">
        <f t="shared" si="13"/>
        <v/>
      </c>
      <c r="V58" s="163" t="str">
        <f ca="1">IF(AND(C58&lt;&gt;"",C58&lt;&gt;OFFSET(C58,1,0)),SUMIFS(B.2[Giá có thuế],B.2[Số ĐK],C58),"")</f>
        <v/>
      </c>
      <c r="W58" s="159"/>
      <c r="X58" s="161" t="str">
        <f>IF(W58="","",'Thông Tin Chung'!$L$3)</f>
        <v/>
      </c>
      <c r="Y58" s="163" t="str">
        <f t="shared" ca="1" si="14"/>
        <v/>
      </c>
      <c r="Z58" s="165"/>
      <c r="AA58" s="155" t="str">
        <f ca="1">IF(C58="","",IF(OR(D58&lt;NgayBatDau,D58&gt;NgayKetThuc),"Ngày tháng phải nằm trong kỳ báo cáo",IF(AND(G58&lt;&gt;"",COUNTIF(D.2[Tên khách hàng],G58)=0),"Tên KH chưa khai báo trong DSKH",IF(AND(H58&lt;&gt;"",COUNTIF(D.1[Tên sản phẩm],H58)=0),"SP này chưa khai báo trong DSSP",""))))</f>
        <v/>
      </c>
      <c r="AB58" s="23" t="str">
        <f t="shared" ca="1" si="1"/>
        <v/>
      </c>
      <c r="AC58" s="23" t="str">
        <f t="shared" ca="1" si="2"/>
        <v/>
      </c>
      <c r="AD58" s="23" t="str">
        <f t="shared" ca="1" si="3"/>
        <v/>
      </c>
      <c r="AE58" s="68" t="str">
        <f t="shared" ca="1" si="4"/>
        <v/>
      </c>
      <c r="AF58" s="69" t="str">
        <f>IF(OR(H58="",S58=""),"",S58-(SUM(L58,M58)*INDEX(D.1[Đơn giá],MATCH(H58,D.1[Tên sản phẩm],0))))</f>
        <v/>
      </c>
      <c r="AG58" s="90" t="str">
        <f t="shared" ca="1" si="5"/>
        <v/>
      </c>
      <c r="AH58" s="90"/>
    </row>
    <row r="59" spans="2:34" ht="27.75" customHeight="1" x14ac:dyDescent="0.2">
      <c r="B59" s="154">
        <f t="shared" si="6"/>
        <v>56</v>
      </c>
      <c r="C59" s="155" t="str">
        <f t="shared" ca="1" si="7"/>
        <v/>
      </c>
      <c r="D59" s="156" t="str">
        <f t="shared" ca="1" si="8"/>
        <v/>
      </c>
      <c r="E59" s="157" t="str">
        <f t="shared" ca="1" si="9"/>
        <v/>
      </c>
      <c r="F59" s="157"/>
      <c r="G59" s="158" t="str">
        <f t="shared" ca="1" si="15"/>
        <v/>
      </c>
      <c r="H59" s="159"/>
      <c r="I59" s="160" t="str">
        <f>IF(H59="","",INDEX(D.1[Quy cách],MATCH(H59,D.1[Tên sản phẩm],0)))</f>
        <v/>
      </c>
      <c r="J59" s="35" t="str">
        <f>IF(H59="","",INDEX(D.1[ĐVT],MATCH(H59,D.1[Tên sản phẩm],0)))</f>
        <v/>
      </c>
      <c r="K59" s="163" t="str">
        <f>IF(H59="","",INDEX(D.1[Đơn giá bán
(Tham khảo)],MATCH(H59,D.1[Tên sản phẩm],0)))</f>
        <v/>
      </c>
      <c r="L59" s="162"/>
      <c r="M59" s="159"/>
      <c r="N59" s="159"/>
      <c r="O59" s="159"/>
      <c r="P59" s="163" t="str">
        <f t="shared" si="10"/>
        <v/>
      </c>
      <c r="Q59" s="164"/>
      <c r="R59" s="162"/>
      <c r="S59" s="163" t="str">
        <f t="shared" si="11"/>
        <v/>
      </c>
      <c r="T59" s="164" t="str">
        <f t="shared" ca="1" si="12"/>
        <v/>
      </c>
      <c r="U59" s="163" t="str">
        <f t="shared" si="13"/>
        <v/>
      </c>
      <c r="V59" s="163" t="str">
        <f ca="1">IF(AND(C59&lt;&gt;"",C59&lt;&gt;OFFSET(C59,1,0)),SUMIFS(B.2[Giá có thuế],B.2[Số ĐK],C59),"")</f>
        <v/>
      </c>
      <c r="W59" s="159"/>
      <c r="X59" s="161" t="str">
        <f>IF(W59="","",'Thông Tin Chung'!$L$3)</f>
        <v/>
      </c>
      <c r="Y59" s="163" t="str">
        <f t="shared" ca="1" si="14"/>
        <v/>
      </c>
      <c r="Z59" s="165"/>
      <c r="AA59" s="155" t="str">
        <f ca="1">IF(C59="","",IF(OR(D59&lt;NgayBatDau,D59&gt;NgayKetThuc),"Ngày tháng phải nằm trong kỳ báo cáo",IF(AND(G59&lt;&gt;"",COUNTIF(D.2[Tên khách hàng],G59)=0),"Tên KH chưa khai báo trong DSKH",IF(AND(H59&lt;&gt;"",COUNTIF(D.1[Tên sản phẩm],H59)=0),"SP này chưa khai báo trong DSSP",""))))</f>
        <v/>
      </c>
      <c r="AB59" s="23" t="str">
        <f t="shared" ca="1" si="1"/>
        <v/>
      </c>
      <c r="AC59" s="23" t="str">
        <f t="shared" ca="1" si="2"/>
        <v/>
      </c>
      <c r="AD59" s="23" t="str">
        <f t="shared" ca="1" si="3"/>
        <v/>
      </c>
      <c r="AE59" s="68" t="str">
        <f t="shared" ca="1" si="4"/>
        <v/>
      </c>
      <c r="AF59" s="69" t="str">
        <f>IF(OR(H59="",S59=""),"",S59-(SUM(L59,M59)*INDEX(D.1[Đơn giá],MATCH(H59,D.1[Tên sản phẩm],0))))</f>
        <v/>
      </c>
      <c r="AG59" s="90" t="str">
        <f t="shared" ca="1" si="5"/>
        <v/>
      </c>
      <c r="AH59" s="90"/>
    </row>
    <row r="60" spans="2:34" ht="27.75" customHeight="1" x14ac:dyDescent="0.2">
      <c r="B60" s="154">
        <f t="shared" si="6"/>
        <v>57</v>
      </c>
      <c r="C60" s="155" t="str">
        <f t="shared" ca="1" si="7"/>
        <v/>
      </c>
      <c r="D60" s="156" t="str">
        <f t="shared" ca="1" si="8"/>
        <v/>
      </c>
      <c r="E60" s="157" t="str">
        <f t="shared" ca="1" si="9"/>
        <v/>
      </c>
      <c r="F60" s="157"/>
      <c r="G60" s="158" t="str">
        <f t="shared" ca="1" si="15"/>
        <v/>
      </c>
      <c r="H60" s="159"/>
      <c r="I60" s="160" t="str">
        <f>IF(H60="","",INDEX(D.1[Quy cách],MATCH(H60,D.1[Tên sản phẩm],0)))</f>
        <v/>
      </c>
      <c r="J60" s="35" t="str">
        <f>IF(H60="","",INDEX(D.1[ĐVT],MATCH(H60,D.1[Tên sản phẩm],0)))</f>
        <v/>
      </c>
      <c r="K60" s="163" t="str">
        <f>IF(H60="","",INDEX(D.1[Đơn giá bán
(Tham khảo)],MATCH(H60,D.1[Tên sản phẩm],0)))</f>
        <v/>
      </c>
      <c r="L60" s="162"/>
      <c r="M60" s="159"/>
      <c r="N60" s="159"/>
      <c r="O60" s="159"/>
      <c r="P60" s="163" t="str">
        <f t="shared" si="10"/>
        <v/>
      </c>
      <c r="Q60" s="164"/>
      <c r="R60" s="162"/>
      <c r="S60" s="163" t="str">
        <f t="shared" si="11"/>
        <v/>
      </c>
      <c r="T60" s="164" t="str">
        <f t="shared" ca="1" si="12"/>
        <v/>
      </c>
      <c r="U60" s="163" t="str">
        <f t="shared" si="13"/>
        <v/>
      </c>
      <c r="V60" s="163" t="str">
        <f ca="1">IF(AND(C60&lt;&gt;"",C60&lt;&gt;OFFSET(C60,1,0)),SUMIFS(B.2[Giá có thuế],B.2[Số ĐK],C60),"")</f>
        <v/>
      </c>
      <c r="W60" s="159"/>
      <c r="X60" s="161" t="str">
        <f>IF(W60="","",'Thông Tin Chung'!$L$3)</f>
        <v/>
      </c>
      <c r="Y60" s="163" t="str">
        <f t="shared" ca="1" si="14"/>
        <v/>
      </c>
      <c r="Z60" s="165"/>
      <c r="AA60" s="155" t="str">
        <f ca="1">IF(C60="","",IF(OR(D60&lt;NgayBatDau,D60&gt;NgayKetThuc),"Ngày tháng phải nằm trong kỳ báo cáo",IF(AND(G60&lt;&gt;"",COUNTIF(D.2[Tên khách hàng],G60)=0),"Tên KH chưa khai báo trong DSKH",IF(AND(H60&lt;&gt;"",COUNTIF(D.1[Tên sản phẩm],H60)=0),"SP này chưa khai báo trong DSSP",""))))</f>
        <v/>
      </c>
      <c r="AB60" s="23" t="str">
        <f t="shared" ca="1" si="1"/>
        <v/>
      </c>
      <c r="AC60" s="23" t="str">
        <f t="shared" ca="1" si="2"/>
        <v/>
      </c>
      <c r="AD60" s="23" t="str">
        <f t="shared" ca="1" si="3"/>
        <v/>
      </c>
      <c r="AE60" s="68" t="str">
        <f t="shared" ca="1" si="4"/>
        <v/>
      </c>
      <c r="AF60" s="69" t="str">
        <f>IF(OR(H60="",S60=""),"",S60-(SUM(L60,M60)*INDEX(D.1[Đơn giá],MATCH(H60,D.1[Tên sản phẩm],0))))</f>
        <v/>
      </c>
      <c r="AG60" s="90" t="str">
        <f t="shared" ca="1" si="5"/>
        <v/>
      </c>
      <c r="AH60" s="90"/>
    </row>
    <row r="61" spans="2:34" ht="27.75" customHeight="1" x14ac:dyDescent="0.2">
      <c r="B61" s="154">
        <f t="shared" si="6"/>
        <v>58</v>
      </c>
      <c r="C61" s="155" t="str">
        <f t="shared" ca="1" si="7"/>
        <v/>
      </c>
      <c r="D61" s="156" t="str">
        <f t="shared" ca="1" si="8"/>
        <v/>
      </c>
      <c r="E61" s="157" t="str">
        <f t="shared" ca="1" si="9"/>
        <v/>
      </c>
      <c r="F61" s="157"/>
      <c r="G61" s="158" t="str">
        <f t="shared" ca="1" si="15"/>
        <v/>
      </c>
      <c r="H61" s="159"/>
      <c r="I61" s="160" t="str">
        <f>IF(H61="","",INDEX(D.1[Quy cách],MATCH(H61,D.1[Tên sản phẩm],0)))</f>
        <v/>
      </c>
      <c r="J61" s="35" t="str">
        <f>IF(H61="","",INDEX(D.1[ĐVT],MATCH(H61,D.1[Tên sản phẩm],0)))</f>
        <v/>
      </c>
      <c r="K61" s="163" t="str">
        <f>IF(H61="","",INDEX(D.1[Đơn giá bán
(Tham khảo)],MATCH(H61,D.1[Tên sản phẩm],0)))</f>
        <v/>
      </c>
      <c r="L61" s="162"/>
      <c r="M61" s="159"/>
      <c r="N61" s="159"/>
      <c r="O61" s="159"/>
      <c r="P61" s="163" t="str">
        <f t="shared" si="10"/>
        <v/>
      </c>
      <c r="Q61" s="164"/>
      <c r="R61" s="162"/>
      <c r="S61" s="163" t="str">
        <f t="shared" si="11"/>
        <v/>
      </c>
      <c r="T61" s="164" t="str">
        <f t="shared" ca="1" si="12"/>
        <v/>
      </c>
      <c r="U61" s="163" t="str">
        <f t="shared" si="13"/>
        <v/>
      </c>
      <c r="V61" s="163" t="str">
        <f ca="1">IF(AND(C61&lt;&gt;"",C61&lt;&gt;OFFSET(C61,1,0)),SUMIFS(B.2[Giá có thuế],B.2[Số ĐK],C61),"")</f>
        <v/>
      </c>
      <c r="W61" s="159"/>
      <c r="X61" s="161" t="str">
        <f>IF(W61="","",'Thông Tin Chung'!$L$3)</f>
        <v/>
      </c>
      <c r="Y61" s="163" t="str">
        <f t="shared" ca="1" si="14"/>
        <v/>
      </c>
      <c r="Z61" s="165"/>
      <c r="AA61" s="155" t="str">
        <f ca="1">IF(C61="","",IF(OR(D61&lt;NgayBatDau,D61&gt;NgayKetThuc),"Ngày tháng phải nằm trong kỳ báo cáo",IF(AND(G61&lt;&gt;"",COUNTIF(D.2[Tên khách hàng],G61)=0),"Tên KH chưa khai báo trong DSKH",IF(AND(H61&lt;&gt;"",COUNTIF(D.1[Tên sản phẩm],H61)=0),"SP này chưa khai báo trong DSSP",""))))</f>
        <v/>
      </c>
      <c r="AB61" s="23" t="str">
        <f t="shared" ca="1" si="1"/>
        <v/>
      </c>
      <c r="AC61" s="23" t="str">
        <f t="shared" ca="1" si="2"/>
        <v/>
      </c>
      <c r="AD61" s="23" t="str">
        <f t="shared" ca="1" si="3"/>
        <v/>
      </c>
      <c r="AE61" s="68" t="str">
        <f t="shared" ca="1" si="4"/>
        <v/>
      </c>
      <c r="AF61" s="69" t="str">
        <f>IF(OR(H61="",S61=""),"",S61-(SUM(L61,M61)*INDEX(D.1[Đơn giá],MATCH(H61,D.1[Tên sản phẩm],0))))</f>
        <v/>
      </c>
      <c r="AG61" s="90" t="str">
        <f t="shared" ca="1" si="5"/>
        <v/>
      </c>
      <c r="AH61" s="90"/>
    </row>
    <row r="62" spans="2:34" ht="27.75" customHeight="1" x14ac:dyDescent="0.2">
      <c r="B62" s="154">
        <f t="shared" si="6"/>
        <v>59</v>
      </c>
      <c r="C62" s="155" t="str">
        <f t="shared" ca="1" si="7"/>
        <v/>
      </c>
      <c r="D62" s="156" t="str">
        <f t="shared" ca="1" si="8"/>
        <v/>
      </c>
      <c r="E62" s="157" t="str">
        <f t="shared" ca="1" si="9"/>
        <v/>
      </c>
      <c r="F62" s="157"/>
      <c r="G62" s="158" t="str">
        <f t="shared" ca="1" si="15"/>
        <v/>
      </c>
      <c r="H62" s="159"/>
      <c r="I62" s="160" t="str">
        <f>IF(H62="","",INDEX(D.1[Quy cách],MATCH(H62,D.1[Tên sản phẩm],0)))</f>
        <v/>
      </c>
      <c r="J62" s="35" t="str">
        <f>IF(H62="","",INDEX(D.1[ĐVT],MATCH(H62,D.1[Tên sản phẩm],0)))</f>
        <v/>
      </c>
      <c r="K62" s="163" t="str">
        <f>IF(H62="","",INDEX(D.1[Đơn giá bán
(Tham khảo)],MATCH(H62,D.1[Tên sản phẩm],0)))</f>
        <v/>
      </c>
      <c r="L62" s="162"/>
      <c r="M62" s="159"/>
      <c r="N62" s="159"/>
      <c r="O62" s="159"/>
      <c r="P62" s="163" t="str">
        <f t="shared" si="10"/>
        <v/>
      </c>
      <c r="Q62" s="164"/>
      <c r="R62" s="162"/>
      <c r="S62" s="163" t="str">
        <f t="shared" si="11"/>
        <v/>
      </c>
      <c r="T62" s="164" t="str">
        <f t="shared" ca="1" si="12"/>
        <v/>
      </c>
      <c r="U62" s="163" t="str">
        <f t="shared" si="13"/>
        <v/>
      </c>
      <c r="V62" s="163" t="str">
        <f ca="1">IF(AND(C62&lt;&gt;"",C62&lt;&gt;OFFSET(C62,1,0)),SUMIFS(B.2[Giá có thuế],B.2[Số ĐK],C62),"")</f>
        <v/>
      </c>
      <c r="W62" s="159"/>
      <c r="X62" s="161" t="str">
        <f>IF(W62="","",'Thông Tin Chung'!$L$3)</f>
        <v/>
      </c>
      <c r="Y62" s="163" t="str">
        <f t="shared" ca="1" si="14"/>
        <v/>
      </c>
      <c r="Z62" s="165"/>
      <c r="AA62" s="155" t="str">
        <f ca="1">IF(C62="","",IF(OR(D62&lt;NgayBatDau,D62&gt;NgayKetThuc),"Ngày tháng phải nằm trong kỳ báo cáo",IF(AND(G62&lt;&gt;"",COUNTIF(D.2[Tên khách hàng],G62)=0),"Tên KH chưa khai báo trong DSKH",IF(AND(H62&lt;&gt;"",COUNTIF(D.1[Tên sản phẩm],H62)=0),"SP này chưa khai báo trong DSSP",""))))</f>
        <v/>
      </c>
      <c r="AB62" s="23" t="str">
        <f t="shared" ca="1" si="1"/>
        <v/>
      </c>
      <c r="AC62" s="23" t="str">
        <f t="shared" ca="1" si="2"/>
        <v/>
      </c>
      <c r="AD62" s="23" t="str">
        <f t="shared" ca="1" si="3"/>
        <v/>
      </c>
      <c r="AE62" s="68" t="str">
        <f t="shared" ca="1" si="4"/>
        <v/>
      </c>
      <c r="AF62" s="69" t="str">
        <f>IF(OR(H62="",S62=""),"",S62-(SUM(L62,M62)*INDEX(D.1[Đơn giá],MATCH(H62,D.1[Tên sản phẩm],0))))</f>
        <v/>
      </c>
      <c r="AG62" s="90" t="str">
        <f t="shared" ca="1" si="5"/>
        <v/>
      </c>
      <c r="AH62" s="90"/>
    </row>
    <row r="63" spans="2:34" ht="27.75" customHeight="1" x14ac:dyDescent="0.2">
      <c r="B63" s="154">
        <f t="shared" si="6"/>
        <v>60</v>
      </c>
      <c r="C63" s="155" t="str">
        <f t="shared" ca="1" si="7"/>
        <v/>
      </c>
      <c r="D63" s="156" t="str">
        <f t="shared" ca="1" si="8"/>
        <v/>
      </c>
      <c r="E63" s="157" t="str">
        <f t="shared" ca="1" si="9"/>
        <v/>
      </c>
      <c r="F63" s="157"/>
      <c r="G63" s="158" t="str">
        <f t="shared" ca="1" si="15"/>
        <v/>
      </c>
      <c r="H63" s="159"/>
      <c r="I63" s="160" t="str">
        <f>IF(H63="","",INDEX(D.1[Quy cách],MATCH(H63,D.1[Tên sản phẩm],0)))</f>
        <v/>
      </c>
      <c r="J63" s="35" t="str">
        <f>IF(H63="","",INDEX(D.1[ĐVT],MATCH(H63,D.1[Tên sản phẩm],0)))</f>
        <v/>
      </c>
      <c r="K63" s="163" t="str">
        <f>IF(H63="","",INDEX(D.1[Đơn giá bán
(Tham khảo)],MATCH(H63,D.1[Tên sản phẩm],0)))</f>
        <v/>
      </c>
      <c r="L63" s="162"/>
      <c r="M63" s="159"/>
      <c r="N63" s="159"/>
      <c r="O63" s="159"/>
      <c r="P63" s="163" t="str">
        <f t="shared" si="10"/>
        <v/>
      </c>
      <c r="Q63" s="164"/>
      <c r="R63" s="162"/>
      <c r="S63" s="163" t="str">
        <f t="shared" si="11"/>
        <v/>
      </c>
      <c r="T63" s="164" t="str">
        <f t="shared" ca="1" si="12"/>
        <v/>
      </c>
      <c r="U63" s="163" t="str">
        <f t="shared" si="13"/>
        <v/>
      </c>
      <c r="V63" s="163" t="str">
        <f ca="1">IF(AND(C63&lt;&gt;"",C63&lt;&gt;OFFSET(C63,1,0)),SUMIFS(B.2[Giá có thuế],B.2[Số ĐK],C63),"")</f>
        <v/>
      </c>
      <c r="W63" s="159"/>
      <c r="X63" s="161" t="str">
        <f>IF(W63="","",'Thông Tin Chung'!$L$3)</f>
        <v/>
      </c>
      <c r="Y63" s="163" t="str">
        <f t="shared" ca="1" si="14"/>
        <v/>
      </c>
      <c r="Z63" s="165"/>
      <c r="AA63" s="155" t="str">
        <f ca="1">IF(C63="","",IF(OR(D63&lt;NgayBatDau,D63&gt;NgayKetThuc),"Ngày tháng phải nằm trong kỳ báo cáo",IF(AND(G63&lt;&gt;"",COUNTIF(D.2[Tên khách hàng],G63)=0),"Tên KH chưa khai báo trong DSKH",IF(AND(H63&lt;&gt;"",COUNTIF(D.1[Tên sản phẩm],H63)=0),"SP này chưa khai báo trong DSSP",""))))</f>
        <v/>
      </c>
      <c r="AB63" s="23" t="str">
        <f t="shared" ca="1" si="1"/>
        <v/>
      </c>
      <c r="AC63" s="23" t="str">
        <f t="shared" ca="1" si="2"/>
        <v/>
      </c>
      <c r="AD63" s="23" t="str">
        <f t="shared" ca="1" si="3"/>
        <v/>
      </c>
      <c r="AE63" s="68" t="str">
        <f t="shared" ca="1" si="4"/>
        <v/>
      </c>
      <c r="AF63" s="69" t="str">
        <f>IF(OR(H63="",S63=""),"",S63-(SUM(L63,M63)*INDEX(D.1[Đơn giá],MATCH(H63,D.1[Tên sản phẩm],0))))</f>
        <v/>
      </c>
      <c r="AG63" s="90" t="str">
        <f t="shared" ca="1" si="5"/>
        <v/>
      </c>
      <c r="AH63" s="90"/>
    </row>
    <row r="64" spans="2:34" ht="27.75" customHeight="1" x14ac:dyDescent="0.2">
      <c r="B64" s="154">
        <f t="shared" si="6"/>
        <v>61</v>
      </c>
      <c r="C64" s="155" t="str">
        <f t="shared" ca="1" si="7"/>
        <v/>
      </c>
      <c r="D64" s="156" t="str">
        <f t="shared" ca="1" si="8"/>
        <v/>
      </c>
      <c r="E64" s="157" t="str">
        <f t="shared" ca="1" si="9"/>
        <v/>
      </c>
      <c r="F64" s="157"/>
      <c r="G64" s="158" t="str">
        <f t="shared" ca="1" si="15"/>
        <v/>
      </c>
      <c r="H64" s="159"/>
      <c r="I64" s="160" t="str">
        <f>IF(H64="","",INDEX(D.1[Quy cách],MATCH(H64,D.1[Tên sản phẩm],0)))</f>
        <v/>
      </c>
      <c r="J64" s="35" t="str">
        <f>IF(H64="","",INDEX(D.1[ĐVT],MATCH(H64,D.1[Tên sản phẩm],0)))</f>
        <v/>
      </c>
      <c r="K64" s="163" t="str">
        <f>IF(H64="","",INDEX(D.1[Đơn giá bán
(Tham khảo)],MATCH(H64,D.1[Tên sản phẩm],0)))</f>
        <v/>
      </c>
      <c r="L64" s="162"/>
      <c r="M64" s="159"/>
      <c r="N64" s="159"/>
      <c r="O64" s="159"/>
      <c r="P64" s="163" t="str">
        <f t="shared" si="10"/>
        <v/>
      </c>
      <c r="Q64" s="164"/>
      <c r="R64" s="162"/>
      <c r="S64" s="163" t="str">
        <f t="shared" si="11"/>
        <v/>
      </c>
      <c r="T64" s="164" t="str">
        <f t="shared" ca="1" si="12"/>
        <v/>
      </c>
      <c r="U64" s="163" t="str">
        <f t="shared" si="13"/>
        <v/>
      </c>
      <c r="V64" s="163" t="str">
        <f ca="1">IF(AND(C64&lt;&gt;"",C64&lt;&gt;OFFSET(C64,1,0)),SUMIFS(B.2[Giá có thuế],B.2[Số ĐK],C64),"")</f>
        <v/>
      </c>
      <c r="W64" s="159"/>
      <c r="X64" s="161" t="str">
        <f>IF(W64="","",'Thông Tin Chung'!$L$3)</f>
        <v/>
      </c>
      <c r="Y64" s="163" t="str">
        <f t="shared" ca="1" si="14"/>
        <v/>
      </c>
      <c r="Z64" s="165"/>
      <c r="AA64" s="155" t="str">
        <f ca="1">IF(C64="","",IF(OR(D64&lt;NgayBatDau,D64&gt;NgayKetThuc),"Ngày tháng phải nằm trong kỳ báo cáo",IF(AND(G64&lt;&gt;"",COUNTIF(D.2[Tên khách hàng],G64)=0),"Tên KH chưa khai báo trong DSKH",IF(AND(H64&lt;&gt;"",COUNTIF(D.1[Tên sản phẩm],H64)=0),"SP này chưa khai báo trong DSSP",""))))</f>
        <v/>
      </c>
      <c r="AB64" s="23" t="str">
        <f t="shared" ca="1" si="1"/>
        <v/>
      </c>
      <c r="AC64" s="23" t="str">
        <f t="shared" ca="1" si="2"/>
        <v/>
      </c>
      <c r="AD64" s="23" t="str">
        <f t="shared" ca="1" si="3"/>
        <v/>
      </c>
      <c r="AE64" s="68" t="str">
        <f t="shared" ca="1" si="4"/>
        <v/>
      </c>
      <c r="AF64" s="69" t="str">
        <f>IF(OR(H64="",S64=""),"",S64-(SUM(L64,M64)*INDEX(D.1[Đơn giá],MATCH(H64,D.1[Tên sản phẩm],0))))</f>
        <v/>
      </c>
      <c r="AG64" s="90" t="str">
        <f t="shared" ca="1" si="5"/>
        <v/>
      </c>
      <c r="AH64" s="90"/>
    </row>
    <row r="65" spans="2:34" ht="27.75" customHeight="1" x14ac:dyDescent="0.2">
      <c r="B65" s="154">
        <f t="shared" si="6"/>
        <v>62</v>
      </c>
      <c r="C65" s="155" t="str">
        <f t="shared" ca="1" si="7"/>
        <v/>
      </c>
      <c r="D65" s="156" t="str">
        <f t="shared" ca="1" si="8"/>
        <v/>
      </c>
      <c r="E65" s="157" t="str">
        <f t="shared" ca="1" si="9"/>
        <v/>
      </c>
      <c r="F65" s="157"/>
      <c r="G65" s="158" t="str">
        <f t="shared" ca="1" si="15"/>
        <v/>
      </c>
      <c r="H65" s="159"/>
      <c r="I65" s="160" t="str">
        <f>IF(H65="","",INDEX(D.1[Quy cách],MATCH(H65,D.1[Tên sản phẩm],0)))</f>
        <v/>
      </c>
      <c r="J65" s="35" t="str">
        <f>IF(H65="","",INDEX(D.1[ĐVT],MATCH(H65,D.1[Tên sản phẩm],0)))</f>
        <v/>
      </c>
      <c r="K65" s="163" t="str">
        <f>IF(H65="","",INDEX(D.1[Đơn giá bán
(Tham khảo)],MATCH(H65,D.1[Tên sản phẩm],0)))</f>
        <v/>
      </c>
      <c r="L65" s="162"/>
      <c r="M65" s="159"/>
      <c r="N65" s="159"/>
      <c r="O65" s="159"/>
      <c r="P65" s="163" t="str">
        <f t="shared" si="10"/>
        <v/>
      </c>
      <c r="Q65" s="164"/>
      <c r="R65" s="162"/>
      <c r="S65" s="163" t="str">
        <f t="shared" si="11"/>
        <v/>
      </c>
      <c r="T65" s="164" t="str">
        <f t="shared" ca="1" si="12"/>
        <v/>
      </c>
      <c r="U65" s="163" t="str">
        <f t="shared" si="13"/>
        <v/>
      </c>
      <c r="V65" s="163" t="str">
        <f ca="1">IF(AND(C65&lt;&gt;"",C65&lt;&gt;OFFSET(C65,1,0)),SUMIFS(B.2[Giá có thuế],B.2[Số ĐK],C65),"")</f>
        <v/>
      </c>
      <c r="W65" s="159"/>
      <c r="X65" s="161" t="str">
        <f>IF(W65="","",'Thông Tin Chung'!$L$3)</f>
        <v/>
      </c>
      <c r="Y65" s="163" t="str">
        <f t="shared" ca="1" si="14"/>
        <v/>
      </c>
      <c r="Z65" s="165"/>
      <c r="AA65" s="155" t="str">
        <f ca="1">IF(C65="","",IF(OR(D65&lt;NgayBatDau,D65&gt;NgayKetThuc),"Ngày tháng phải nằm trong kỳ báo cáo",IF(AND(G65&lt;&gt;"",COUNTIF(D.2[Tên khách hàng],G65)=0),"Tên KH chưa khai báo trong DSKH",IF(AND(H65&lt;&gt;"",COUNTIF(D.1[Tên sản phẩm],H65)=0),"SP này chưa khai báo trong DSSP",""))))</f>
        <v/>
      </c>
      <c r="AB65" s="23" t="str">
        <f t="shared" ca="1" si="1"/>
        <v/>
      </c>
      <c r="AC65" s="23" t="str">
        <f t="shared" ca="1" si="2"/>
        <v/>
      </c>
      <c r="AD65" s="23" t="str">
        <f t="shared" ca="1" si="3"/>
        <v/>
      </c>
      <c r="AE65" s="68" t="str">
        <f t="shared" ca="1" si="4"/>
        <v/>
      </c>
      <c r="AF65" s="69" t="str">
        <f>IF(OR(H65="",S65=""),"",S65-(SUM(L65,M65)*INDEX(D.1[Đơn giá],MATCH(H65,D.1[Tên sản phẩm],0))))</f>
        <v/>
      </c>
      <c r="AG65" s="90" t="str">
        <f t="shared" ca="1" si="5"/>
        <v/>
      </c>
      <c r="AH65" s="90"/>
    </row>
    <row r="66" spans="2:34" ht="27.75" customHeight="1" x14ac:dyDescent="0.2">
      <c r="B66" s="154">
        <f t="shared" si="6"/>
        <v>63</v>
      </c>
      <c r="C66" s="155" t="str">
        <f t="shared" ca="1" si="7"/>
        <v/>
      </c>
      <c r="D66" s="156" t="str">
        <f t="shared" ca="1" si="8"/>
        <v/>
      </c>
      <c r="E66" s="157" t="str">
        <f t="shared" ca="1" si="9"/>
        <v/>
      </c>
      <c r="F66" s="157"/>
      <c r="G66" s="158" t="str">
        <f t="shared" ca="1" si="15"/>
        <v/>
      </c>
      <c r="H66" s="159"/>
      <c r="I66" s="160" t="str">
        <f>IF(H66="","",INDEX(D.1[Quy cách],MATCH(H66,D.1[Tên sản phẩm],0)))</f>
        <v/>
      </c>
      <c r="J66" s="35" t="str">
        <f>IF(H66="","",INDEX(D.1[ĐVT],MATCH(H66,D.1[Tên sản phẩm],0)))</f>
        <v/>
      </c>
      <c r="K66" s="163" t="str">
        <f>IF(H66="","",INDEX(D.1[Đơn giá bán
(Tham khảo)],MATCH(H66,D.1[Tên sản phẩm],0)))</f>
        <v/>
      </c>
      <c r="L66" s="162"/>
      <c r="M66" s="159"/>
      <c r="N66" s="159"/>
      <c r="O66" s="159"/>
      <c r="P66" s="163" t="str">
        <f t="shared" si="10"/>
        <v/>
      </c>
      <c r="Q66" s="164"/>
      <c r="R66" s="162"/>
      <c r="S66" s="163" t="str">
        <f t="shared" si="11"/>
        <v/>
      </c>
      <c r="T66" s="164" t="str">
        <f t="shared" ca="1" si="12"/>
        <v/>
      </c>
      <c r="U66" s="163" t="str">
        <f t="shared" si="13"/>
        <v/>
      </c>
      <c r="V66" s="163" t="str">
        <f ca="1">IF(AND(C66&lt;&gt;"",C66&lt;&gt;OFFSET(C66,1,0)),SUMIFS(B.2[Giá có thuế],B.2[Số ĐK],C66),"")</f>
        <v/>
      </c>
      <c r="W66" s="159"/>
      <c r="X66" s="161" t="str">
        <f>IF(W66="","",'Thông Tin Chung'!$L$3)</f>
        <v/>
      </c>
      <c r="Y66" s="163" t="str">
        <f t="shared" ca="1" si="14"/>
        <v/>
      </c>
      <c r="Z66" s="165"/>
      <c r="AA66" s="155" t="str">
        <f ca="1">IF(C66="","",IF(OR(D66&lt;NgayBatDau,D66&gt;NgayKetThuc),"Ngày tháng phải nằm trong kỳ báo cáo",IF(AND(G66&lt;&gt;"",COUNTIF(D.2[Tên khách hàng],G66)=0),"Tên KH chưa khai báo trong DSKH",IF(AND(H66&lt;&gt;"",COUNTIF(D.1[Tên sản phẩm],H66)=0),"SP này chưa khai báo trong DSSP",""))))</f>
        <v/>
      </c>
      <c r="AB66" s="23" t="str">
        <f t="shared" ca="1" si="1"/>
        <v/>
      </c>
      <c r="AC66" s="23" t="str">
        <f t="shared" ca="1" si="2"/>
        <v/>
      </c>
      <c r="AD66" s="23" t="str">
        <f t="shared" ca="1" si="3"/>
        <v/>
      </c>
      <c r="AE66" s="68" t="str">
        <f t="shared" ca="1" si="4"/>
        <v/>
      </c>
      <c r="AF66" s="69" t="str">
        <f>IF(OR(H66="",S66=""),"",S66-(SUM(L66,M66)*INDEX(D.1[Đơn giá],MATCH(H66,D.1[Tên sản phẩm],0))))</f>
        <v/>
      </c>
      <c r="AG66" s="90" t="str">
        <f t="shared" ca="1" si="5"/>
        <v/>
      </c>
      <c r="AH66" s="90"/>
    </row>
    <row r="67" spans="2:34" ht="27.75" customHeight="1" x14ac:dyDescent="0.2">
      <c r="B67" s="154">
        <f t="shared" si="6"/>
        <v>64</v>
      </c>
      <c r="C67" s="155" t="str">
        <f t="shared" ca="1" si="7"/>
        <v/>
      </c>
      <c r="D67" s="156" t="str">
        <f t="shared" ca="1" si="8"/>
        <v/>
      </c>
      <c r="E67" s="157" t="str">
        <f t="shared" ca="1" si="9"/>
        <v/>
      </c>
      <c r="F67" s="157"/>
      <c r="G67" s="158" t="str">
        <f t="shared" ca="1" si="15"/>
        <v/>
      </c>
      <c r="H67" s="159"/>
      <c r="I67" s="160" t="str">
        <f>IF(H67="","",INDEX(D.1[Quy cách],MATCH(H67,D.1[Tên sản phẩm],0)))</f>
        <v/>
      </c>
      <c r="J67" s="35" t="str">
        <f>IF(H67="","",INDEX(D.1[ĐVT],MATCH(H67,D.1[Tên sản phẩm],0)))</f>
        <v/>
      </c>
      <c r="K67" s="163" t="str">
        <f>IF(H67="","",INDEX(D.1[Đơn giá bán
(Tham khảo)],MATCH(H67,D.1[Tên sản phẩm],0)))</f>
        <v/>
      </c>
      <c r="L67" s="162"/>
      <c r="M67" s="159"/>
      <c r="N67" s="159"/>
      <c r="O67" s="159"/>
      <c r="P67" s="163" t="str">
        <f t="shared" si="10"/>
        <v/>
      </c>
      <c r="Q67" s="164"/>
      <c r="R67" s="162"/>
      <c r="S67" s="163" t="str">
        <f t="shared" si="11"/>
        <v/>
      </c>
      <c r="T67" s="164" t="str">
        <f t="shared" ca="1" si="12"/>
        <v/>
      </c>
      <c r="U67" s="163" t="str">
        <f t="shared" si="13"/>
        <v/>
      </c>
      <c r="V67" s="163" t="str">
        <f ca="1">IF(AND(C67&lt;&gt;"",C67&lt;&gt;OFFSET(C67,1,0)),SUMIFS(B.2[Giá có thuế],B.2[Số ĐK],C67),"")</f>
        <v/>
      </c>
      <c r="W67" s="159"/>
      <c r="X67" s="161" t="str">
        <f>IF(W67="","",'Thông Tin Chung'!$L$3)</f>
        <v/>
      </c>
      <c r="Y67" s="163" t="str">
        <f t="shared" ca="1" si="14"/>
        <v/>
      </c>
      <c r="Z67" s="165"/>
      <c r="AA67" s="155" t="str">
        <f ca="1">IF(C67="","",IF(OR(D67&lt;NgayBatDau,D67&gt;NgayKetThuc),"Ngày tháng phải nằm trong kỳ báo cáo",IF(AND(G67&lt;&gt;"",COUNTIF(D.2[Tên khách hàng],G67)=0),"Tên KH chưa khai báo trong DSKH",IF(AND(H67&lt;&gt;"",COUNTIF(D.1[Tên sản phẩm],H67)=0),"SP này chưa khai báo trong DSSP",""))))</f>
        <v/>
      </c>
      <c r="AB67" s="23" t="str">
        <f t="shared" ref="AB67:AB130" ca="1" si="16">IF(D67="","",IF(D67&lt;B3LocTuNgay,0,IF(D67&lt;=B3LocDenNgay,1,"")))</f>
        <v/>
      </c>
      <c r="AC67" s="23" t="str">
        <f t="shared" ref="AC67:AC130" ca="1" si="17">IF(D67="","",IF(D67&lt;B4LocTuNgay,0,IF(D67&lt;=B4LocDenNgay,1,"")))</f>
        <v/>
      </c>
      <c r="AD67" s="23" t="str">
        <f t="shared" ref="AD67:AD130" ca="1" si="18">IF(D67="","",IF(D67&lt;B5LocTuNgay,0,IF(D67&lt;=B5LocDenNgay,1,"")))</f>
        <v/>
      </c>
      <c r="AE67" s="68" t="str">
        <f t="shared" ref="AE67:AE130" ca="1" si="19">IF(D67="","",MONTH(D67))</f>
        <v/>
      </c>
      <c r="AF67" s="69" t="str">
        <f>IF(OR(H67="",S67=""),"",S67-(SUM(L67,M67)*INDEX(D.1[Đơn giá],MATCH(H67,D.1[Tên sản phẩm],0))))</f>
        <v/>
      </c>
      <c r="AG67" s="90" t="str">
        <f t="shared" ref="AG67:AG130" ca="1" si="20">IF(E67="","",IF(E67=SoChungTuInPXK,B67,""))</f>
        <v/>
      </c>
      <c r="AH67" s="90"/>
    </row>
    <row r="68" spans="2:34" ht="27.75" customHeight="1" x14ac:dyDescent="0.2">
      <c r="B68" s="154">
        <f t="shared" ref="B68:B131" si="21">ROW(A68)-3</f>
        <v>65</v>
      </c>
      <c r="C68" s="155" t="str">
        <f t="shared" ref="C68:C131" ca="1" si="22">IF(AND(D68="",E68="",G68=""),"",IF(AND(D68=OFFSET(D68,-1,0),E68=OFFSET(E68,-1,0),G68=OFFSET(G68,-1,0)),OFFSET(B68,-1,1),B68))</f>
        <v/>
      </c>
      <c r="D68" s="156" t="str">
        <f t="shared" ref="D68:D131" ca="1" si="23">IF(AND($H68&lt;&gt;"",B68&lt;&gt;1),OFFSET(C68,-1,1),"")</f>
        <v/>
      </c>
      <c r="E68" s="157" t="str">
        <f t="shared" ref="E68:E131" ca="1" si="24">IF(AND($H68&lt;&gt;"",B68&lt;&gt;1),OFFSET(D68,-1,1),"")</f>
        <v/>
      </c>
      <c r="F68" s="157"/>
      <c r="G68" s="158" t="str">
        <f t="shared" ref="G68:G131" ca="1" si="25">IF(AND($H68&lt;&gt;"",B68&lt;&gt;1),OFFSET(F68,-1,1),"")</f>
        <v/>
      </c>
      <c r="H68" s="159"/>
      <c r="I68" s="160" t="str">
        <f>IF(H68="","",INDEX(D.1[Quy cách],MATCH(H68,D.1[Tên sản phẩm],0)))</f>
        <v/>
      </c>
      <c r="J68" s="35" t="str">
        <f>IF(H68="","",INDEX(D.1[ĐVT],MATCH(H68,D.1[Tên sản phẩm],0)))</f>
        <v/>
      </c>
      <c r="K68" s="163" t="str">
        <f>IF(H68="","",INDEX(D.1[Đơn giá bán
(Tham khảo)],MATCH(H68,D.1[Tên sản phẩm],0)))</f>
        <v/>
      </c>
      <c r="L68" s="162"/>
      <c r="M68" s="159"/>
      <c r="N68" s="159"/>
      <c r="O68" s="159"/>
      <c r="P68" s="163" t="str">
        <f t="shared" ref="P68:P131" si="26">IF(AND(K68&lt;&gt;"",L68&lt;&gt;""),K68*L68,IF(AND(N68&lt;&gt;"",O68&lt;&gt;""),N68*O68,""))</f>
        <v/>
      </c>
      <c r="Q68" s="164"/>
      <c r="R68" s="162"/>
      <c r="S68" s="163" t="str">
        <f t="shared" ref="S68:S131" si="27">IF(P68="","",P68-SUM(R68))</f>
        <v/>
      </c>
      <c r="T68" s="164" t="str">
        <f t="shared" ref="T68:T131" ca="1" si="28">IF(AND(S68&lt;&gt;"",C68=OFFSET(C68,-1,0)),OFFSET(S68,-1,1),"")</f>
        <v/>
      </c>
      <c r="U68" s="163" t="str">
        <f t="shared" ref="U68:U131" si="29">IF(S68="","",S68*SUM(1,T68))</f>
        <v/>
      </c>
      <c r="V68" s="163" t="str">
        <f ca="1">IF(AND(C68&lt;&gt;"",C68&lt;&gt;OFFSET(C68,1,0)),SUMIFS(B.2[Giá có thuế],B.2[Số ĐK],C68),"")</f>
        <v/>
      </c>
      <c r="W68" s="159"/>
      <c r="X68" s="161" t="str">
        <f>IF(W68="","",'Thông Tin Chung'!$L$3)</f>
        <v/>
      </c>
      <c r="Y68" s="163" t="str">
        <f t="shared" ref="Y68:Y131" ca="1" si="30">IF(AND(V68&lt;&gt;"",W68&lt;&gt;"",V68&lt;&gt;0),V68-W68,"")</f>
        <v/>
      </c>
      <c r="Z68" s="165"/>
      <c r="AA68" s="155" t="str">
        <f ca="1">IF(C68="","",IF(OR(D68&lt;NgayBatDau,D68&gt;NgayKetThuc),"Ngày tháng phải nằm trong kỳ báo cáo",IF(AND(G68&lt;&gt;"",COUNTIF(D.2[Tên khách hàng],G68)=0),"Tên KH chưa khai báo trong DSKH",IF(AND(H68&lt;&gt;"",COUNTIF(D.1[Tên sản phẩm],H68)=0),"SP này chưa khai báo trong DSSP",""))))</f>
        <v/>
      </c>
      <c r="AB68" s="23" t="str">
        <f t="shared" ca="1" si="16"/>
        <v/>
      </c>
      <c r="AC68" s="23" t="str">
        <f t="shared" ca="1" si="17"/>
        <v/>
      </c>
      <c r="AD68" s="23" t="str">
        <f t="shared" ca="1" si="18"/>
        <v/>
      </c>
      <c r="AE68" s="68" t="str">
        <f t="shared" ca="1" si="19"/>
        <v/>
      </c>
      <c r="AF68" s="69" t="str">
        <f>IF(OR(H68="",S68=""),"",S68-(SUM(L68,M68)*INDEX(D.1[Đơn giá],MATCH(H68,D.1[Tên sản phẩm],0))))</f>
        <v/>
      </c>
      <c r="AG68" s="90" t="str">
        <f t="shared" ca="1" si="20"/>
        <v/>
      </c>
      <c r="AH68" s="90"/>
    </row>
    <row r="69" spans="2:34" ht="27.75" customHeight="1" x14ac:dyDescent="0.2">
      <c r="B69" s="154">
        <f t="shared" si="21"/>
        <v>66</v>
      </c>
      <c r="C69" s="155" t="str">
        <f t="shared" ca="1" si="22"/>
        <v/>
      </c>
      <c r="D69" s="156" t="str">
        <f t="shared" ca="1" si="23"/>
        <v/>
      </c>
      <c r="E69" s="157" t="str">
        <f t="shared" ca="1" si="24"/>
        <v/>
      </c>
      <c r="F69" s="157"/>
      <c r="G69" s="158" t="str">
        <f t="shared" ca="1" si="25"/>
        <v/>
      </c>
      <c r="H69" s="159"/>
      <c r="I69" s="160" t="str">
        <f>IF(H69="","",INDEX(D.1[Quy cách],MATCH(H69,D.1[Tên sản phẩm],0)))</f>
        <v/>
      </c>
      <c r="J69" s="35" t="str">
        <f>IF(H69="","",INDEX(D.1[ĐVT],MATCH(H69,D.1[Tên sản phẩm],0)))</f>
        <v/>
      </c>
      <c r="K69" s="163" t="str">
        <f>IF(H69="","",INDEX(D.1[Đơn giá bán
(Tham khảo)],MATCH(H69,D.1[Tên sản phẩm],0)))</f>
        <v/>
      </c>
      <c r="L69" s="162"/>
      <c r="M69" s="159"/>
      <c r="N69" s="159"/>
      <c r="O69" s="159"/>
      <c r="P69" s="163" t="str">
        <f t="shared" si="26"/>
        <v/>
      </c>
      <c r="Q69" s="164"/>
      <c r="R69" s="162"/>
      <c r="S69" s="163" t="str">
        <f t="shared" si="27"/>
        <v/>
      </c>
      <c r="T69" s="164" t="str">
        <f t="shared" ca="1" si="28"/>
        <v/>
      </c>
      <c r="U69" s="163" t="str">
        <f t="shared" si="29"/>
        <v/>
      </c>
      <c r="V69" s="163" t="str">
        <f ca="1">IF(AND(C69&lt;&gt;"",C69&lt;&gt;OFFSET(C69,1,0)),SUMIFS(B.2[Giá có thuế],B.2[Số ĐK],C69),"")</f>
        <v/>
      </c>
      <c r="W69" s="159"/>
      <c r="X69" s="161" t="str">
        <f>IF(W69="","",'Thông Tin Chung'!$L$3)</f>
        <v/>
      </c>
      <c r="Y69" s="163" t="str">
        <f t="shared" ca="1" si="30"/>
        <v/>
      </c>
      <c r="Z69" s="165"/>
      <c r="AA69" s="155" t="str">
        <f ca="1">IF(C69="","",IF(OR(D69&lt;NgayBatDau,D69&gt;NgayKetThuc),"Ngày tháng phải nằm trong kỳ báo cáo",IF(AND(G69&lt;&gt;"",COUNTIF(D.2[Tên khách hàng],G69)=0),"Tên KH chưa khai báo trong DSKH",IF(AND(H69&lt;&gt;"",COUNTIF(D.1[Tên sản phẩm],H69)=0),"SP này chưa khai báo trong DSSP",""))))</f>
        <v/>
      </c>
      <c r="AB69" s="23" t="str">
        <f t="shared" ca="1" si="16"/>
        <v/>
      </c>
      <c r="AC69" s="23" t="str">
        <f t="shared" ca="1" si="17"/>
        <v/>
      </c>
      <c r="AD69" s="23" t="str">
        <f t="shared" ca="1" si="18"/>
        <v/>
      </c>
      <c r="AE69" s="68" t="str">
        <f t="shared" ca="1" si="19"/>
        <v/>
      </c>
      <c r="AF69" s="69" t="str">
        <f>IF(OR(H69="",S69=""),"",S69-(SUM(L69,M69)*INDEX(D.1[Đơn giá],MATCH(H69,D.1[Tên sản phẩm],0))))</f>
        <v/>
      </c>
      <c r="AG69" s="90" t="str">
        <f t="shared" ca="1" si="20"/>
        <v/>
      </c>
      <c r="AH69" s="90"/>
    </row>
    <row r="70" spans="2:34" ht="27.75" customHeight="1" x14ac:dyDescent="0.2">
      <c r="B70" s="154">
        <f t="shared" si="21"/>
        <v>67</v>
      </c>
      <c r="C70" s="155" t="str">
        <f t="shared" ca="1" si="22"/>
        <v/>
      </c>
      <c r="D70" s="156" t="str">
        <f t="shared" ca="1" si="23"/>
        <v/>
      </c>
      <c r="E70" s="157" t="str">
        <f t="shared" ca="1" si="24"/>
        <v/>
      </c>
      <c r="F70" s="157"/>
      <c r="G70" s="158" t="str">
        <f t="shared" ca="1" si="25"/>
        <v/>
      </c>
      <c r="H70" s="159"/>
      <c r="I70" s="160" t="str">
        <f>IF(H70="","",INDEX(D.1[Quy cách],MATCH(H70,D.1[Tên sản phẩm],0)))</f>
        <v/>
      </c>
      <c r="J70" s="35" t="str">
        <f>IF(H70="","",INDEX(D.1[ĐVT],MATCH(H70,D.1[Tên sản phẩm],0)))</f>
        <v/>
      </c>
      <c r="K70" s="163" t="str">
        <f>IF(H70="","",INDEX(D.1[Đơn giá bán
(Tham khảo)],MATCH(H70,D.1[Tên sản phẩm],0)))</f>
        <v/>
      </c>
      <c r="L70" s="162"/>
      <c r="M70" s="159"/>
      <c r="N70" s="159"/>
      <c r="O70" s="159"/>
      <c r="P70" s="163" t="str">
        <f t="shared" si="26"/>
        <v/>
      </c>
      <c r="Q70" s="164"/>
      <c r="R70" s="162"/>
      <c r="S70" s="163" t="str">
        <f t="shared" si="27"/>
        <v/>
      </c>
      <c r="T70" s="164" t="str">
        <f t="shared" ca="1" si="28"/>
        <v/>
      </c>
      <c r="U70" s="163" t="str">
        <f t="shared" si="29"/>
        <v/>
      </c>
      <c r="V70" s="163" t="str">
        <f ca="1">IF(AND(C70&lt;&gt;"",C70&lt;&gt;OFFSET(C70,1,0)),SUMIFS(B.2[Giá có thuế],B.2[Số ĐK],C70),"")</f>
        <v/>
      </c>
      <c r="W70" s="159"/>
      <c r="X70" s="161" t="str">
        <f>IF(W70="","",'Thông Tin Chung'!$L$3)</f>
        <v/>
      </c>
      <c r="Y70" s="163" t="str">
        <f t="shared" ca="1" si="30"/>
        <v/>
      </c>
      <c r="Z70" s="165"/>
      <c r="AA70" s="155" t="str">
        <f ca="1">IF(C70="","",IF(OR(D70&lt;NgayBatDau,D70&gt;NgayKetThuc),"Ngày tháng phải nằm trong kỳ báo cáo",IF(AND(G70&lt;&gt;"",COUNTIF(D.2[Tên khách hàng],G70)=0),"Tên KH chưa khai báo trong DSKH",IF(AND(H70&lt;&gt;"",COUNTIF(D.1[Tên sản phẩm],H70)=0),"SP này chưa khai báo trong DSSP",""))))</f>
        <v/>
      </c>
      <c r="AB70" s="23" t="str">
        <f t="shared" ca="1" si="16"/>
        <v/>
      </c>
      <c r="AC70" s="23" t="str">
        <f t="shared" ca="1" si="17"/>
        <v/>
      </c>
      <c r="AD70" s="23" t="str">
        <f t="shared" ca="1" si="18"/>
        <v/>
      </c>
      <c r="AE70" s="68" t="str">
        <f t="shared" ca="1" si="19"/>
        <v/>
      </c>
      <c r="AF70" s="69" t="str">
        <f>IF(OR(H70="",S70=""),"",S70-(SUM(L70,M70)*INDEX(D.1[Đơn giá],MATCH(H70,D.1[Tên sản phẩm],0))))</f>
        <v/>
      </c>
      <c r="AG70" s="90" t="str">
        <f t="shared" ca="1" si="20"/>
        <v/>
      </c>
      <c r="AH70" s="90"/>
    </row>
    <row r="71" spans="2:34" ht="27.75" customHeight="1" x14ac:dyDescent="0.2">
      <c r="B71" s="154">
        <f t="shared" si="21"/>
        <v>68</v>
      </c>
      <c r="C71" s="155" t="str">
        <f t="shared" ca="1" si="22"/>
        <v/>
      </c>
      <c r="D71" s="156" t="str">
        <f t="shared" ca="1" si="23"/>
        <v/>
      </c>
      <c r="E71" s="157" t="str">
        <f t="shared" ca="1" si="24"/>
        <v/>
      </c>
      <c r="F71" s="157"/>
      <c r="G71" s="158" t="str">
        <f t="shared" ca="1" si="25"/>
        <v/>
      </c>
      <c r="H71" s="159"/>
      <c r="I71" s="160" t="str">
        <f>IF(H71="","",INDEX(D.1[Quy cách],MATCH(H71,D.1[Tên sản phẩm],0)))</f>
        <v/>
      </c>
      <c r="J71" s="35" t="str">
        <f>IF(H71="","",INDEX(D.1[ĐVT],MATCH(H71,D.1[Tên sản phẩm],0)))</f>
        <v/>
      </c>
      <c r="K71" s="163" t="str">
        <f>IF(H71="","",INDEX(D.1[Đơn giá bán
(Tham khảo)],MATCH(H71,D.1[Tên sản phẩm],0)))</f>
        <v/>
      </c>
      <c r="L71" s="162"/>
      <c r="M71" s="159"/>
      <c r="N71" s="159"/>
      <c r="O71" s="159"/>
      <c r="P71" s="163" t="str">
        <f t="shared" si="26"/>
        <v/>
      </c>
      <c r="Q71" s="164"/>
      <c r="R71" s="162"/>
      <c r="S71" s="163" t="str">
        <f t="shared" si="27"/>
        <v/>
      </c>
      <c r="T71" s="164" t="str">
        <f t="shared" ca="1" si="28"/>
        <v/>
      </c>
      <c r="U71" s="163" t="str">
        <f t="shared" si="29"/>
        <v/>
      </c>
      <c r="V71" s="163" t="str">
        <f ca="1">IF(AND(C71&lt;&gt;"",C71&lt;&gt;OFFSET(C71,1,0)),SUMIFS(B.2[Giá có thuế],B.2[Số ĐK],C71),"")</f>
        <v/>
      </c>
      <c r="W71" s="159"/>
      <c r="X71" s="161" t="str">
        <f>IF(W71="","",'Thông Tin Chung'!$L$3)</f>
        <v/>
      </c>
      <c r="Y71" s="163" t="str">
        <f t="shared" ca="1" si="30"/>
        <v/>
      </c>
      <c r="Z71" s="165"/>
      <c r="AA71" s="155" t="str">
        <f ca="1">IF(C71="","",IF(OR(D71&lt;NgayBatDau,D71&gt;NgayKetThuc),"Ngày tháng phải nằm trong kỳ báo cáo",IF(AND(G71&lt;&gt;"",COUNTIF(D.2[Tên khách hàng],G71)=0),"Tên KH chưa khai báo trong DSKH",IF(AND(H71&lt;&gt;"",COUNTIF(D.1[Tên sản phẩm],H71)=0),"SP này chưa khai báo trong DSSP",""))))</f>
        <v/>
      </c>
      <c r="AB71" s="23" t="str">
        <f t="shared" ca="1" si="16"/>
        <v/>
      </c>
      <c r="AC71" s="23" t="str">
        <f t="shared" ca="1" si="17"/>
        <v/>
      </c>
      <c r="AD71" s="23" t="str">
        <f t="shared" ca="1" si="18"/>
        <v/>
      </c>
      <c r="AE71" s="68" t="str">
        <f t="shared" ca="1" si="19"/>
        <v/>
      </c>
      <c r="AF71" s="69" t="str">
        <f>IF(OR(H71="",S71=""),"",S71-(SUM(L71,M71)*INDEX(D.1[Đơn giá],MATCH(H71,D.1[Tên sản phẩm],0))))</f>
        <v/>
      </c>
      <c r="AG71" s="90" t="str">
        <f t="shared" ca="1" si="20"/>
        <v/>
      </c>
      <c r="AH71" s="90"/>
    </row>
    <row r="72" spans="2:34" ht="27.75" customHeight="1" x14ac:dyDescent="0.2">
      <c r="B72" s="154">
        <f t="shared" si="21"/>
        <v>69</v>
      </c>
      <c r="C72" s="155" t="str">
        <f t="shared" ca="1" si="22"/>
        <v/>
      </c>
      <c r="D72" s="156" t="str">
        <f t="shared" ca="1" si="23"/>
        <v/>
      </c>
      <c r="E72" s="157" t="str">
        <f t="shared" ca="1" si="24"/>
        <v/>
      </c>
      <c r="F72" s="157"/>
      <c r="G72" s="158" t="str">
        <f t="shared" ca="1" si="25"/>
        <v/>
      </c>
      <c r="H72" s="159"/>
      <c r="I72" s="160" t="str">
        <f>IF(H72="","",INDEX(D.1[Quy cách],MATCH(H72,D.1[Tên sản phẩm],0)))</f>
        <v/>
      </c>
      <c r="J72" s="35" t="str">
        <f>IF(H72="","",INDEX(D.1[ĐVT],MATCH(H72,D.1[Tên sản phẩm],0)))</f>
        <v/>
      </c>
      <c r="K72" s="163" t="str">
        <f>IF(H72="","",INDEX(D.1[Đơn giá bán
(Tham khảo)],MATCH(H72,D.1[Tên sản phẩm],0)))</f>
        <v/>
      </c>
      <c r="L72" s="162"/>
      <c r="M72" s="159"/>
      <c r="N72" s="159"/>
      <c r="O72" s="159"/>
      <c r="P72" s="163" t="str">
        <f t="shared" si="26"/>
        <v/>
      </c>
      <c r="Q72" s="164"/>
      <c r="R72" s="162"/>
      <c r="S72" s="163" t="str">
        <f t="shared" si="27"/>
        <v/>
      </c>
      <c r="T72" s="164" t="str">
        <f t="shared" ca="1" si="28"/>
        <v/>
      </c>
      <c r="U72" s="163" t="str">
        <f t="shared" si="29"/>
        <v/>
      </c>
      <c r="V72" s="163" t="str">
        <f ca="1">IF(AND(C72&lt;&gt;"",C72&lt;&gt;OFFSET(C72,1,0)),SUMIFS(B.2[Giá có thuế],B.2[Số ĐK],C72),"")</f>
        <v/>
      </c>
      <c r="W72" s="159"/>
      <c r="X72" s="161" t="str">
        <f>IF(W72="","",'Thông Tin Chung'!$L$3)</f>
        <v/>
      </c>
      <c r="Y72" s="163" t="str">
        <f t="shared" ca="1" si="30"/>
        <v/>
      </c>
      <c r="Z72" s="165"/>
      <c r="AA72" s="155" t="str">
        <f ca="1">IF(C72="","",IF(OR(D72&lt;NgayBatDau,D72&gt;NgayKetThuc),"Ngày tháng phải nằm trong kỳ báo cáo",IF(AND(G72&lt;&gt;"",COUNTIF(D.2[Tên khách hàng],G72)=0),"Tên KH chưa khai báo trong DSKH",IF(AND(H72&lt;&gt;"",COUNTIF(D.1[Tên sản phẩm],H72)=0),"SP này chưa khai báo trong DSSP",""))))</f>
        <v/>
      </c>
      <c r="AB72" s="23" t="str">
        <f t="shared" ca="1" si="16"/>
        <v/>
      </c>
      <c r="AC72" s="23" t="str">
        <f t="shared" ca="1" si="17"/>
        <v/>
      </c>
      <c r="AD72" s="23" t="str">
        <f t="shared" ca="1" si="18"/>
        <v/>
      </c>
      <c r="AE72" s="68" t="str">
        <f t="shared" ca="1" si="19"/>
        <v/>
      </c>
      <c r="AF72" s="69" t="str">
        <f>IF(OR(H72="",S72=""),"",S72-(SUM(L72,M72)*INDEX(D.1[Đơn giá],MATCH(H72,D.1[Tên sản phẩm],0))))</f>
        <v/>
      </c>
      <c r="AG72" s="90" t="str">
        <f t="shared" ca="1" si="20"/>
        <v/>
      </c>
      <c r="AH72" s="90"/>
    </row>
    <row r="73" spans="2:34" ht="27.75" customHeight="1" x14ac:dyDescent="0.2">
      <c r="B73" s="154">
        <f t="shared" si="21"/>
        <v>70</v>
      </c>
      <c r="C73" s="155" t="str">
        <f t="shared" ca="1" si="22"/>
        <v/>
      </c>
      <c r="D73" s="156" t="str">
        <f t="shared" ca="1" si="23"/>
        <v/>
      </c>
      <c r="E73" s="157" t="str">
        <f t="shared" ca="1" si="24"/>
        <v/>
      </c>
      <c r="F73" s="157"/>
      <c r="G73" s="158" t="str">
        <f t="shared" ca="1" si="25"/>
        <v/>
      </c>
      <c r="H73" s="159"/>
      <c r="I73" s="160" t="str">
        <f>IF(H73="","",INDEX(D.1[Quy cách],MATCH(H73,D.1[Tên sản phẩm],0)))</f>
        <v/>
      </c>
      <c r="J73" s="35" t="str">
        <f>IF(H73="","",INDEX(D.1[ĐVT],MATCH(H73,D.1[Tên sản phẩm],0)))</f>
        <v/>
      </c>
      <c r="K73" s="163" t="str">
        <f>IF(H73="","",INDEX(D.1[Đơn giá bán
(Tham khảo)],MATCH(H73,D.1[Tên sản phẩm],0)))</f>
        <v/>
      </c>
      <c r="L73" s="162"/>
      <c r="M73" s="159"/>
      <c r="N73" s="159"/>
      <c r="O73" s="159"/>
      <c r="P73" s="163" t="str">
        <f t="shared" si="26"/>
        <v/>
      </c>
      <c r="Q73" s="164"/>
      <c r="R73" s="162"/>
      <c r="S73" s="163" t="str">
        <f t="shared" si="27"/>
        <v/>
      </c>
      <c r="T73" s="164" t="str">
        <f t="shared" ca="1" si="28"/>
        <v/>
      </c>
      <c r="U73" s="163" t="str">
        <f t="shared" si="29"/>
        <v/>
      </c>
      <c r="V73" s="163" t="str">
        <f ca="1">IF(AND(C73&lt;&gt;"",C73&lt;&gt;OFFSET(C73,1,0)),SUMIFS(B.2[Giá có thuế],B.2[Số ĐK],C73),"")</f>
        <v/>
      </c>
      <c r="W73" s="159"/>
      <c r="X73" s="161" t="str">
        <f>IF(W73="","",'Thông Tin Chung'!$L$3)</f>
        <v/>
      </c>
      <c r="Y73" s="163" t="str">
        <f t="shared" ca="1" si="30"/>
        <v/>
      </c>
      <c r="Z73" s="165"/>
      <c r="AA73" s="155" t="str">
        <f ca="1">IF(C73="","",IF(OR(D73&lt;NgayBatDau,D73&gt;NgayKetThuc),"Ngày tháng phải nằm trong kỳ báo cáo",IF(AND(G73&lt;&gt;"",COUNTIF(D.2[Tên khách hàng],G73)=0),"Tên KH chưa khai báo trong DSKH",IF(AND(H73&lt;&gt;"",COUNTIF(D.1[Tên sản phẩm],H73)=0),"SP này chưa khai báo trong DSSP",""))))</f>
        <v/>
      </c>
      <c r="AB73" s="23" t="str">
        <f t="shared" ca="1" si="16"/>
        <v/>
      </c>
      <c r="AC73" s="23" t="str">
        <f t="shared" ca="1" si="17"/>
        <v/>
      </c>
      <c r="AD73" s="23" t="str">
        <f t="shared" ca="1" si="18"/>
        <v/>
      </c>
      <c r="AE73" s="68" t="str">
        <f t="shared" ca="1" si="19"/>
        <v/>
      </c>
      <c r="AF73" s="69" t="str">
        <f>IF(OR(H73="",S73=""),"",S73-(SUM(L73,M73)*INDEX(D.1[Đơn giá],MATCH(H73,D.1[Tên sản phẩm],0))))</f>
        <v/>
      </c>
      <c r="AG73" s="90" t="str">
        <f t="shared" ca="1" si="20"/>
        <v/>
      </c>
      <c r="AH73" s="90"/>
    </row>
    <row r="74" spans="2:34" ht="27.75" customHeight="1" x14ac:dyDescent="0.2">
      <c r="B74" s="154">
        <f t="shared" si="21"/>
        <v>71</v>
      </c>
      <c r="C74" s="155" t="str">
        <f t="shared" ca="1" si="22"/>
        <v/>
      </c>
      <c r="D74" s="156" t="str">
        <f t="shared" ca="1" si="23"/>
        <v/>
      </c>
      <c r="E74" s="157" t="str">
        <f t="shared" ca="1" si="24"/>
        <v/>
      </c>
      <c r="F74" s="157"/>
      <c r="G74" s="158" t="str">
        <f t="shared" ca="1" si="25"/>
        <v/>
      </c>
      <c r="H74" s="159"/>
      <c r="I74" s="160" t="str">
        <f>IF(H74="","",INDEX(D.1[Quy cách],MATCH(H74,D.1[Tên sản phẩm],0)))</f>
        <v/>
      </c>
      <c r="J74" s="35" t="str">
        <f>IF(H74="","",INDEX(D.1[ĐVT],MATCH(H74,D.1[Tên sản phẩm],0)))</f>
        <v/>
      </c>
      <c r="K74" s="163" t="str">
        <f>IF(H74="","",INDEX(D.1[Đơn giá bán
(Tham khảo)],MATCH(H74,D.1[Tên sản phẩm],0)))</f>
        <v/>
      </c>
      <c r="L74" s="162"/>
      <c r="M74" s="159"/>
      <c r="N74" s="159"/>
      <c r="O74" s="159"/>
      <c r="P74" s="163" t="str">
        <f t="shared" si="26"/>
        <v/>
      </c>
      <c r="Q74" s="164"/>
      <c r="R74" s="162"/>
      <c r="S74" s="163" t="str">
        <f t="shared" si="27"/>
        <v/>
      </c>
      <c r="T74" s="164" t="str">
        <f t="shared" ca="1" si="28"/>
        <v/>
      </c>
      <c r="U74" s="163" t="str">
        <f t="shared" si="29"/>
        <v/>
      </c>
      <c r="V74" s="163" t="str">
        <f ca="1">IF(AND(C74&lt;&gt;"",C74&lt;&gt;OFFSET(C74,1,0)),SUMIFS(B.2[Giá có thuế],B.2[Số ĐK],C74),"")</f>
        <v/>
      </c>
      <c r="W74" s="159"/>
      <c r="X74" s="161" t="str">
        <f>IF(W74="","",'Thông Tin Chung'!$L$3)</f>
        <v/>
      </c>
      <c r="Y74" s="163" t="str">
        <f t="shared" ca="1" si="30"/>
        <v/>
      </c>
      <c r="Z74" s="165"/>
      <c r="AA74" s="155" t="str">
        <f ca="1">IF(C74="","",IF(OR(D74&lt;NgayBatDau,D74&gt;NgayKetThuc),"Ngày tháng phải nằm trong kỳ báo cáo",IF(AND(G74&lt;&gt;"",COUNTIF(D.2[Tên khách hàng],G74)=0),"Tên KH chưa khai báo trong DSKH",IF(AND(H74&lt;&gt;"",COUNTIF(D.1[Tên sản phẩm],H74)=0),"SP này chưa khai báo trong DSSP",""))))</f>
        <v/>
      </c>
      <c r="AB74" s="23" t="str">
        <f t="shared" ca="1" si="16"/>
        <v/>
      </c>
      <c r="AC74" s="23" t="str">
        <f t="shared" ca="1" si="17"/>
        <v/>
      </c>
      <c r="AD74" s="23" t="str">
        <f t="shared" ca="1" si="18"/>
        <v/>
      </c>
      <c r="AE74" s="68" t="str">
        <f t="shared" ca="1" si="19"/>
        <v/>
      </c>
      <c r="AF74" s="69" t="str">
        <f>IF(OR(H74="",S74=""),"",S74-(SUM(L74,M74)*INDEX(D.1[Đơn giá],MATCH(H74,D.1[Tên sản phẩm],0))))</f>
        <v/>
      </c>
      <c r="AG74" s="90" t="str">
        <f t="shared" ca="1" si="20"/>
        <v/>
      </c>
      <c r="AH74" s="90"/>
    </row>
    <row r="75" spans="2:34" ht="27.75" customHeight="1" x14ac:dyDescent="0.2">
      <c r="B75" s="154">
        <f t="shared" si="21"/>
        <v>72</v>
      </c>
      <c r="C75" s="155" t="str">
        <f t="shared" ca="1" si="22"/>
        <v/>
      </c>
      <c r="D75" s="156" t="str">
        <f t="shared" ca="1" si="23"/>
        <v/>
      </c>
      <c r="E75" s="157" t="str">
        <f t="shared" ca="1" si="24"/>
        <v/>
      </c>
      <c r="F75" s="157"/>
      <c r="G75" s="158" t="str">
        <f t="shared" ca="1" si="25"/>
        <v/>
      </c>
      <c r="H75" s="159"/>
      <c r="I75" s="160" t="str">
        <f>IF(H75="","",INDEX(D.1[Quy cách],MATCH(H75,D.1[Tên sản phẩm],0)))</f>
        <v/>
      </c>
      <c r="J75" s="35" t="str">
        <f>IF(H75="","",INDEX(D.1[ĐVT],MATCH(H75,D.1[Tên sản phẩm],0)))</f>
        <v/>
      </c>
      <c r="K75" s="163" t="str">
        <f>IF(H75="","",INDEX(D.1[Đơn giá bán
(Tham khảo)],MATCH(H75,D.1[Tên sản phẩm],0)))</f>
        <v/>
      </c>
      <c r="L75" s="162"/>
      <c r="M75" s="159"/>
      <c r="N75" s="159"/>
      <c r="O75" s="159"/>
      <c r="P75" s="163" t="str">
        <f t="shared" si="26"/>
        <v/>
      </c>
      <c r="Q75" s="164"/>
      <c r="R75" s="162"/>
      <c r="S75" s="163" t="str">
        <f t="shared" si="27"/>
        <v/>
      </c>
      <c r="T75" s="164" t="str">
        <f t="shared" ca="1" si="28"/>
        <v/>
      </c>
      <c r="U75" s="163" t="str">
        <f t="shared" si="29"/>
        <v/>
      </c>
      <c r="V75" s="163" t="str">
        <f ca="1">IF(AND(C75&lt;&gt;"",C75&lt;&gt;OFFSET(C75,1,0)),SUMIFS(B.2[Giá có thuế],B.2[Số ĐK],C75),"")</f>
        <v/>
      </c>
      <c r="W75" s="159"/>
      <c r="X75" s="161" t="str">
        <f>IF(W75="","",'Thông Tin Chung'!$L$3)</f>
        <v/>
      </c>
      <c r="Y75" s="163" t="str">
        <f t="shared" ca="1" si="30"/>
        <v/>
      </c>
      <c r="Z75" s="165"/>
      <c r="AA75" s="155" t="str">
        <f ca="1">IF(C75="","",IF(OR(D75&lt;NgayBatDau,D75&gt;NgayKetThuc),"Ngày tháng phải nằm trong kỳ báo cáo",IF(AND(G75&lt;&gt;"",COUNTIF(D.2[Tên khách hàng],G75)=0),"Tên KH chưa khai báo trong DSKH",IF(AND(H75&lt;&gt;"",COUNTIF(D.1[Tên sản phẩm],H75)=0),"SP này chưa khai báo trong DSSP",""))))</f>
        <v/>
      </c>
      <c r="AB75" s="23" t="str">
        <f t="shared" ca="1" si="16"/>
        <v/>
      </c>
      <c r="AC75" s="23" t="str">
        <f t="shared" ca="1" si="17"/>
        <v/>
      </c>
      <c r="AD75" s="23" t="str">
        <f t="shared" ca="1" si="18"/>
        <v/>
      </c>
      <c r="AE75" s="68" t="str">
        <f t="shared" ca="1" si="19"/>
        <v/>
      </c>
      <c r="AF75" s="69" t="str">
        <f>IF(OR(H75="",S75=""),"",S75-(SUM(L75,M75)*INDEX(D.1[Đơn giá],MATCH(H75,D.1[Tên sản phẩm],0))))</f>
        <v/>
      </c>
      <c r="AG75" s="90" t="str">
        <f t="shared" ca="1" si="20"/>
        <v/>
      </c>
      <c r="AH75" s="90"/>
    </row>
    <row r="76" spans="2:34" ht="27.75" customHeight="1" x14ac:dyDescent="0.2">
      <c r="B76" s="154">
        <f t="shared" si="21"/>
        <v>73</v>
      </c>
      <c r="C76" s="155" t="str">
        <f t="shared" ca="1" si="22"/>
        <v/>
      </c>
      <c r="D76" s="156" t="str">
        <f t="shared" ca="1" si="23"/>
        <v/>
      </c>
      <c r="E76" s="157" t="str">
        <f t="shared" ca="1" si="24"/>
        <v/>
      </c>
      <c r="F76" s="157"/>
      <c r="G76" s="158" t="str">
        <f t="shared" ca="1" si="25"/>
        <v/>
      </c>
      <c r="H76" s="159"/>
      <c r="I76" s="160" t="str">
        <f>IF(H76="","",INDEX(D.1[Quy cách],MATCH(H76,D.1[Tên sản phẩm],0)))</f>
        <v/>
      </c>
      <c r="J76" s="35" t="str">
        <f>IF(H76="","",INDEX(D.1[ĐVT],MATCH(H76,D.1[Tên sản phẩm],0)))</f>
        <v/>
      </c>
      <c r="K76" s="163" t="str">
        <f>IF(H76="","",INDEX(D.1[Đơn giá bán
(Tham khảo)],MATCH(H76,D.1[Tên sản phẩm],0)))</f>
        <v/>
      </c>
      <c r="L76" s="162"/>
      <c r="M76" s="159"/>
      <c r="N76" s="159"/>
      <c r="O76" s="159"/>
      <c r="P76" s="163" t="str">
        <f t="shared" si="26"/>
        <v/>
      </c>
      <c r="Q76" s="164"/>
      <c r="R76" s="162"/>
      <c r="S76" s="163" t="str">
        <f t="shared" si="27"/>
        <v/>
      </c>
      <c r="T76" s="164" t="str">
        <f t="shared" ca="1" si="28"/>
        <v/>
      </c>
      <c r="U76" s="163" t="str">
        <f t="shared" si="29"/>
        <v/>
      </c>
      <c r="V76" s="163" t="str">
        <f ca="1">IF(AND(C76&lt;&gt;"",C76&lt;&gt;OFFSET(C76,1,0)),SUMIFS(B.2[Giá có thuế],B.2[Số ĐK],C76),"")</f>
        <v/>
      </c>
      <c r="W76" s="159"/>
      <c r="X76" s="161" t="str">
        <f>IF(W76="","",'Thông Tin Chung'!$L$3)</f>
        <v/>
      </c>
      <c r="Y76" s="163" t="str">
        <f t="shared" ca="1" si="30"/>
        <v/>
      </c>
      <c r="Z76" s="165"/>
      <c r="AA76" s="155" t="str">
        <f ca="1">IF(C76="","",IF(OR(D76&lt;NgayBatDau,D76&gt;NgayKetThuc),"Ngày tháng phải nằm trong kỳ báo cáo",IF(AND(G76&lt;&gt;"",COUNTIF(D.2[Tên khách hàng],G76)=0),"Tên KH chưa khai báo trong DSKH",IF(AND(H76&lt;&gt;"",COUNTIF(D.1[Tên sản phẩm],H76)=0),"SP này chưa khai báo trong DSSP",""))))</f>
        <v/>
      </c>
      <c r="AB76" s="23" t="str">
        <f t="shared" ca="1" si="16"/>
        <v/>
      </c>
      <c r="AC76" s="23" t="str">
        <f t="shared" ca="1" si="17"/>
        <v/>
      </c>
      <c r="AD76" s="23" t="str">
        <f t="shared" ca="1" si="18"/>
        <v/>
      </c>
      <c r="AE76" s="68" t="str">
        <f t="shared" ca="1" si="19"/>
        <v/>
      </c>
      <c r="AF76" s="69" t="str">
        <f>IF(OR(H76="",S76=""),"",S76-(SUM(L76,M76)*INDEX(D.1[Đơn giá],MATCH(H76,D.1[Tên sản phẩm],0))))</f>
        <v/>
      </c>
      <c r="AG76" s="90" t="str">
        <f t="shared" ca="1" si="20"/>
        <v/>
      </c>
      <c r="AH76" s="90"/>
    </row>
    <row r="77" spans="2:34" ht="27.75" customHeight="1" x14ac:dyDescent="0.2">
      <c r="B77" s="154">
        <f t="shared" si="21"/>
        <v>74</v>
      </c>
      <c r="C77" s="155" t="str">
        <f t="shared" ca="1" si="22"/>
        <v/>
      </c>
      <c r="D77" s="156" t="str">
        <f t="shared" ca="1" si="23"/>
        <v/>
      </c>
      <c r="E77" s="157" t="str">
        <f t="shared" ca="1" si="24"/>
        <v/>
      </c>
      <c r="F77" s="157"/>
      <c r="G77" s="158" t="str">
        <f t="shared" ca="1" si="25"/>
        <v/>
      </c>
      <c r="H77" s="159"/>
      <c r="I77" s="160" t="str">
        <f>IF(H77="","",INDEX(D.1[Quy cách],MATCH(H77,D.1[Tên sản phẩm],0)))</f>
        <v/>
      </c>
      <c r="J77" s="35" t="str">
        <f>IF(H77="","",INDEX(D.1[ĐVT],MATCH(H77,D.1[Tên sản phẩm],0)))</f>
        <v/>
      </c>
      <c r="K77" s="163" t="str">
        <f>IF(H77="","",INDEX(D.1[Đơn giá bán
(Tham khảo)],MATCH(H77,D.1[Tên sản phẩm],0)))</f>
        <v/>
      </c>
      <c r="L77" s="162"/>
      <c r="M77" s="159"/>
      <c r="N77" s="159"/>
      <c r="O77" s="159"/>
      <c r="P77" s="163" t="str">
        <f t="shared" si="26"/>
        <v/>
      </c>
      <c r="Q77" s="164"/>
      <c r="R77" s="162"/>
      <c r="S77" s="163" t="str">
        <f t="shared" si="27"/>
        <v/>
      </c>
      <c r="T77" s="164" t="str">
        <f t="shared" ca="1" si="28"/>
        <v/>
      </c>
      <c r="U77" s="163" t="str">
        <f t="shared" si="29"/>
        <v/>
      </c>
      <c r="V77" s="163" t="str">
        <f ca="1">IF(AND(C77&lt;&gt;"",C77&lt;&gt;OFFSET(C77,1,0)),SUMIFS(B.2[Giá có thuế],B.2[Số ĐK],C77),"")</f>
        <v/>
      </c>
      <c r="W77" s="159"/>
      <c r="X77" s="161" t="str">
        <f>IF(W77="","",'Thông Tin Chung'!$L$3)</f>
        <v/>
      </c>
      <c r="Y77" s="163" t="str">
        <f t="shared" ca="1" si="30"/>
        <v/>
      </c>
      <c r="Z77" s="165"/>
      <c r="AA77" s="155" t="str">
        <f ca="1">IF(C77="","",IF(OR(D77&lt;NgayBatDau,D77&gt;NgayKetThuc),"Ngày tháng phải nằm trong kỳ báo cáo",IF(AND(G77&lt;&gt;"",COUNTIF(D.2[Tên khách hàng],G77)=0),"Tên KH chưa khai báo trong DSKH",IF(AND(H77&lt;&gt;"",COUNTIF(D.1[Tên sản phẩm],H77)=0),"SP này chưa khai báo trong DSSP",""))))</f>
        <v/>
      </c>
      <c r="AB77" s="23" t="str">
        <f t="shared" ca="1" si="16"/>
        <v/>
      </c>
      <c r="AC77" s="23" t="str">
        <f t="shared" ca="1" si="17"/>
        <v/>
      </c>
      <c r="AD77" s="23" t="str">
        <f t="shared" ca="1" si="18"/>
        <v/>
      </c>
      <c r="AE77" s="68" t="str">
        <f t="shared" ca="1" si="19"/>
        <v/>
      </c>
      <c r="AF77" s="69" t="str">
        <f>IF(OR(H77="",S77=""),"",S77-(SUM(L77,M77)*INDEX(D.1[Đơn giá],MATCH(H77,D.1[Tên sản phẩm],0))))</f>
        <v/>
      </c>
      <c r="AG77" s="90" t="str">
        <f t="shared" ca="1" si="20"/>
        <v/>
      </c>
      <c r="AH77" s="90"/>
    </row>
    <row r="78" spans="2:34" ht="27.75" customHeight="1" x14ac:dyDescent="0.2">
      <c r="B78" s="154">
        <f t="shared" si="21"/>
        <v>75</v>
      </c>
      <c r="C78" s="155" t="str">
        <f t="shared" ca="1" si="22"/>
        <v/>
      </c>
      <c r="D78" s="156" t="str">
        <f t="shared" ca="1" si="23"/>
        <v/>
      </c>
      <c r="E78" s="157" t="str">
        <f t="shared" ca="1" si="24"/>
        <v/>
      </c>
      <c r="F78" s="157"/>
      <c r="G78" s="158" t="str">
        <f t="shared" ca="1" si="25"/>
        <v/>
      </c>
      <c r="H78" s="159"/>
      <c r="I78" s="160" t="str">
        <f>IF(H78="","",INDEX(D.1[Quy cách],MATCH(H78,D.1[Tên sản phẩm],0)))</f>
        <v/>
      </c>
      <c r="J78" s="35" t="str">
        <f>IF(H78="","",INDEX(D.1[ĐVT],MATCH(H78,D.1[Tên sản phẩm],0)))</f>
        <v/>
      </c>
      <c r="K78" s="163" t="str">
        <f>IF(H78="","",INDEX(D.1[Đơn giá bán
(Tham khảo)],MATCH(H78,D.1[Tên sản phẩm],0)))</f>
        <v/>
      </c>
      <c r="L78" s="162"/>
      <c r="M78" s="159"/>
      <c r="N78" s="159"/>
      <c r="O78" s="159"/>
      <c r="P78" s="163" t="str">
        <f t="shared" si="26"/>
        <v/>
      </c>
      <c r="Q78" s="164"/>
      <c r="R78" s="162"/>
      <c r="S78" s="163" t="str">
        <f t="shared" si="27"/>
        <v/>
      </c>
      <c r="T78" s="164" t="str">
        <f t="shared" ca="1" si="28"/>
        <v/>
      </c>
      <c r="U78" s="163" t="str">
        <f t="shared" si="29"/>
        <v/>
      </c>
      <c r="V78" s="163" t="str">
        <f ca="1">IF(AND(C78&lt;&gt;"",C78&lt;&gt;OFFSET(C78,1,0)),SUMIFS(B.2[Giá có thuế],B.2[Số ĐK],C78),"")</f>
        <v/>
      </c>
      <c r="W78" s="159"/>
      <c r="X78" s="161" t="str">
        <f>IF(W78="","",'Thông Tin Chung'!$L$3)</f>
        <v/>
      </c>
      <c r="Y78" s="163" t="str">
        <f t="shared" ca="1" si="30"/>
        <v/>
      </c>
      <c r="Z78" s="165"/>
      <c r="AA78" s="155" t="str">
        <f ca="1">IF(C78="","",IF(OR(D78&lt;NgayBatDau,D78&gt;NgayKetThuc),"Ngày tháng phải nằm trong kỳ báo cáo",IF(AND(G78&lt;&gt;"",COUNTIF(D.2[Tên khách hàng],G78)=0),"Tên KH chưa khai báo trong DSKH",IF(AND(H78&lt;&gt;"",COUNTIF(D.1[Tên sản phẩm],H78)=0),"SP này chưa khai báo trong DSSP",""))))</f>
        <v/>
      </c>
      <c r="AB78" s="23" t="str">
        <f t="shared" ca="1" si="16"/>
        <v/>
      </c>
      <c r="AC78" s="23" t="str">
        <f t="shared" ca="1" si="17"/>
        <v/>
      </c>
      <c r="AD78" s="23" t="str">
        <f t="shared" ca="1" si="18"/>
        <v/>
      </c>
      <c r="AE78" s="68" t="str">
        <f t="shared" ca="1" si="19"/>
        <v/>
      </c>
      <c r="AF78" s="69" t="str">
        <f>IF(OR(H78="",S78=""),"",S78-(SUM(L78,M78)*INDEX(D.1[Đơn giá],MATCH(H78,D.1[Tên sản phẩm],0))))</f>
        <v/>
      </c>
      <c r="AG78" s="90" t="str">
        <f t="shared" ca="1" si="20"/>
        <v/>
      </c>
      <c r="AH78" s="90"/>
    </row>
    <row r="79" spans="2:34" ht="27.75" customHeight="1" x14ac:dyDescent="0.2">
      <c r="B79" s="154">
        <f t="shared" si="21"/>
        <v>76</v>
      </c>
      <c r="C79" s="155" t="str">
        <f t="shared" ca="1" si="22"/>
        <v/>
      </c>
      <c r="D79" s="156" t="str">
        <f t="shared" ca="1" si="23"/>
        <v/>
      </c>
      <c r="E79" s="157" t="str">
        <f t="shared" ca="1" si="24"/>
        <v/>
      </c>
      <c r="F79" s="157"/>
      <c r="G79" s="158" t="str">
        <f t="shared" ca="1" si="25"/>
        <v/>
      </c>
      <c r="H79" s="159"/>
      <c r="I79" s="160" t="str">
        <f>IF(H79="","",INDEX(D.1[Quy cách],MATCH(H79,D.1[Tên sản phẩm],0)))</f>
        <v/>
      </c>
      <c r="J79" s="35" t="str">
        <f>IF(H79="","",INDEX(D.1[ĐVT],MATCH(H79,D.1[Tên sản phẩm],0)))</f>
        <v/>
      </c>
      <c r="K79" s="163" t="str">
        <f>IF(H79="","",INDEX(D.1[Đơn giá bán
(Tham khảo)],MATCH(H79,D.1[Tên sản phẩm],0)))</f>
        <v/>
      </c>
      <c r="L79" s="162"/>
      <c r="M79" s="159"/>
      <c r="N79" s="159"/>
      <c r="O79" s="159"/>
      <c r="P79" s="163" t="str">
        <f t="shared" si="26"/>
        <v/>
      </c>
      <c r="Q79" s="164"/>
      <c r="R79" s="162"/>
      <c r="S79" s="163" t="str">
        <f t="shared" si="27"/>
        <v/>
      </c>
      <c r="T79" s="164" t="str">
        <f t="shared" ca="1" si="28"/>
        <v/>
      </c>
      <c r="U79" s="163" t="str">
        <f t="shared" si="29"/>
        <v/>
      </c>
      <c r="V79" s="163" t="str">
        <f ca="1">IF(AND(C79&lt;&gt;"",C79&lt;&gt;OFFSET(C79,1,0)),SUMIFS(B.2[Giá có thuế],B.2[Số ĐK],C79),"")</f>
        <v/>
      </c>
      <c r="W79" s="159"/>
      <c r="X79" s="161" t="str">
        <f>IF(W79="","",'Thông Tin Chung'!$L$3)</f>
        <v/>
      </c>
      <c r="Y79" s="163" t="str">
        <f t="shared" ca="1" si="30"/>
        <v/>
      </c>
      <c r="Z79" s="165"/>
      <c r="AA79" s="155" t="str">
        <f ca="1">IF(C79="","",IF(OR(D79&lt;NgayBatDau,D79&gt;NgayKetThuc),"Ngày tháng phải nằm trong kỳ báo cáo",IF(AND(G79&lt;&gt;"",COUNTIF(D.2[Tên khách hàng],G79)=0),"Tên KH chưa khai báo trong DSKH",IF(AND(H79&lt;&gt;"",COUNTIF(D.1[Tên sản phẩm],H79)=0),"SP này chưa khai báo trong DSSP",""))))</f>
        <v/>
      </c>
      <c r="AB79" s="23" t="str">
        <f t="shared" ca="1" si="16"/>
        <v/>
      </c>
      <c r="AC79" s="23" t="str">
        <f t="shared" ca="1" si="17"/>
        <v/>
      </c>
      <c r="AD79" s="23" t="str">
        <f t="shared" ca="1" si="18"/>
        <v/>
      </c>
      <c r="AE79" s="68" t="str">
        <f t="shared" ca="1" si="19"/>
        <v/>
      </c>
      <c r="AF79" s="69" t="str">
        <f>IF(OR(H79="",S79=""),"",S79-(SUM(L79,M79)*INDEX(D.1[Đơn giá],MATCH(H79,D.1[Tên sản phẩm],0))))</f>
        <v/>
      </c>
      <c r="AG79" s="90" t="str">
        <f t="shared" ca="1" si="20"/>
        <v/>
      </c>
      <c r="AH79" s="90"/>
    </row>
    <row r="80" spans="2:34" ht="27.75" customHeight="1" x14ac:dyDescent="0.2">
      <c r="B80" s="154">
        <f t="shared" si="21"/>
        <v>77</v>
      </c>
      <c r="C80" s="155" t="str">
        <f t="shared" ca="1" si="22"/>
        <v/>
      </c>
      <c r="D80" s="156" t="str">
        <f t="shared" ca="1" si="23"/>
        <v/>
      </c>
      <c r="E80" s="157" t="str">
        <f t="shared" ca="1" si="24"/>
        <v/>
      </c>
      <c r="F80" s="157"/>
      <c r="G80" s="158" t="str">
        <f t="shared" ca="1" si="25"/>
        <v/>
      </c>
      <c r="H80" s="159"/>
      <c r="I80" s="160" t="str">
        <f>IF(H80="","",INDEX(D.1[Quy cách],MATCH(H80,D.1[Tên sản phẩm],0)))</f>
        <v/>
      </c>
      <c r="J80" s="35" t="str">
        <f>IF(H80="","",INDEX(D.1[ĐVT],MATCH(H80,D.1[Tên sản phẩm],0)))</f>
        <v/>
      </c>
      <c r="K80" s="163" t="str">
        <f>IF(H80="","",INDEX(D.1[Đơn giá bán
(Tham khảo)],MATCH(H80,D.1[Tên sản phẩm],0)))</f>
        <v/>
      </c>
      <c r="L80" s="162"/>
      <c r="M80" s="159"/>
      <c r="N80" s="159"/>
      <c r="O80" s="159"/>
      <c r="P80" s="163" t="str">
        <f t="shared" si="26"/>
        <v/>
      </c>
      <c r="Q80" s="164"/>
      <c r="R80" s="162"/>
      <c r="S80" s="163" t="str">
        <f t="shared" si="27"/>
        <v/>
      </c>
      <c r="T80" s="164" t="str">
        <f t="shared" ca="1" si="28"/>
        <v/>
      </c>
      <c r="U80" s="163" t="str">
        <f t="shared" si="29"/>
        <v/>
      </c>
      <c r="V80" s="163" t="str">
        <f ca="1">IF(AND(C80&lt;&gt;"",C80&lt;&gt;OFFSET(C80,1,0)),SUMIFS(B.2[Giá có thuế],B.2[Số ĐK],C80),"")</f>
        <v/>
      </c>
      <c r="W80" s="159"/>
      <c r="X80" s="161" t="str">
        <f>IF(W80="","",'Thông Tin Chung'!$L$3)</f>
        <v/>
      </c>
      <c r="Y80" s="163" t="str">
        <f t="shared" ca="1" si="30"/>
        <v/>
      </c>
      <c r="Z80" s="165"/>
      <c r="AA80" s="155" t="str">
        <f ca="1">IF(C80="","",IF(OR(D80&lt;NgayBatDau,D80&gt;NgayKetThuc),"Ngày tháng phải nằm trong kỳ báo cáo",IF(AND(G80&lt;&gt;"",COUNTIF(D.2[Tên khách hàng],G80)=0),"Tên KH chưa khai báo trong DSKH",IF(AND(H80&lt;&gt;"",COUNTIF(D.1[Tên sản phẩm],H80)=0),"SP này chưa khai báo trong DSSP",""))))</f>
        <v/>
      </c>
      <c r="AB80" s="23" t="str">
        <f t="shared" ca="1" si="16"/>
        <v/>
      </c>
      <c r="AC80" s="23" t="str">
        <f t="shared" ca="1" si="17"/>
        <v/>
      </c>
      <c r="AD80" s="23" t="str">
        <f t="shared" ca="1" si="18"/>
        <v/>
      </c>
      <c r="AE80" s="68" t="str">
        <f t="shared" ca="1" si="19"/>
        <v/>
      </c>
      <c r="AF80" s="69" t="str">
        <f>IF(OR(H80="",S80=""),"",S80-(SUM(L80,M80)*INDEX(D.1[Đơn giá],MATCH(H80,D.1[Tên sản phẩm],0))))</f>
        <v/>
      </c>
      <c r="AG80" s="90" t="str">
        <f t="shared" ca="1" si="20"/>
        <v/>
      </c>
      <c r="AH80" s="90"/>
    </row>
    <row r="81" spans="2:34" ht="27.75" customHeight="1" x14ac:dyDescent="0.2">
      <c r="B81" s="154">
        <f t="shared" si="21"/>
        <v>78</v>
      </c>
      <c r="C81" s="155" t="str">
        <f t="shared" ca="1" si="22"/>
        <v/>
      </c>
      <c r="D81" s="156" t="str">
        <f t="shared" ca="1" si="23"/>
        <v/>
      </c>
      <c r="E81" s="157" t="str">
        <f t="shared" ca="1" si="24"/>
        <v/>
      </c>
      <c r="F81" s="157"/>
      <c r="G81" s="158" t="str">
        <f t="shared" ca="1" si="25"/>
        <v/>
      </c>
      <c r="H81" s="159"/>
      <c r="I81" s="160" t="str">
        <f>IF(H81="","",INDEX(D.1[Quy cách],MATCH(H81,D.1[Tên sản phẩm],0)))</f>
        <v/>
      </c>
      <c r="J81" s="35" t="str">
        <f>IF(H81="","",INDEX(D.1[ĐVT],MATCH(H81,D.1[Tên sản phẩm],0)))</f>
        <v/>
      </c>
      <c r="K81" s="163" t="str">
        <f>IF(H81="","",INDEX(D.1[Đơn giá bán
(Tham khảo)],MATCH(H81,D.1[Tên sản phẩm],0)))</f>
        <v/>
      </c>
      <c r="L81" s="162"/>
      <c r="M81" s="159"/>
      <c r="N81" s="159"/>
      <c r="O81" s="159"/>
      <c r="P81" s="163" t="str">
        <f t="shared" si="26"/>
        <v/>
      </c>
      <c r="Q81" s="164"/>
      <c r="R81" s="162"/>
      <c r="S81" s="163" t="str">
        <f t="shared" si="27"/>
        <v/>
      </c>
      <c r="T81" s="164" t="str">
        <f t="shared" ca="1" si="28"/>
        <v/>
      </c>
      <c r="U81" s="163" t="str">
        <f t="shared" si="29"/>
        <v/>
      </c>
      <c r="V81" s="163" t="str">
        <f ca="1">IF(AND(C81&lt;&gt;"",C81&lt;&gt;OFFSET(C81,1,0)),SUMIFS(B.2[Giá có thuế],B.2[Số ĐK],C81),"")</f>
        <v/>
      </c>
      <c r="W81" s="159"/>
      <c r="X81" s="161" t="str">
        <f>IF(W81="","",'Thông Tin Chung'!$L$3)</f>
        <v/>
      </c>
      <c r="Y81" s="163" t="str">
        <f t="shared" ca="1" si="30"/>
        <v/>
      </c>
      <c r="Z81" s="165"/>
      <c r="AA81" s="155" t="str">
        <f ca="1">IF(C81="","",IF(OR(D81&lt;NgayBatDau,D81&gt;NgayKetThuc),"Ngày tháng phải nằm trong kỳ báo cáo",IF(AND(G81&lt;&gt;"",COUNTIF(D.2[Tên khách hàng],G81)=0),"Tên KH chưa khai báo trong DSKH",IF(AND(H81&lt;&gt;"",COUNTIF(D.1[Tên sản phẩm],H81)=0),"SP này chưa khai báo trong DSSP",""))))</f>
        <v/>
      </c>
      <c r="AB81" s="23" t="str">
        <f t="shared" ca="1" si="16"/>
        <v/>
      </c>
      <c r="AC81" s="23" t="str">
        <f t="shared" ca="1" si="17"/>
        <v/>
      </c>
      <c r="AD81" s="23" t="str">
        <f t="shared" ca="1" si="18"/>
        <v/>
      </c>
      <c r="AE81" s="68" t="str">
        <f t="shared" ca="1" si="19"/>
        <v/>
      </c>
      <c r="AF81" s="69" t="str">
        <f>IF(OR(H81="",S81=""),"",S81-(SUM(L81,M81)*INDEX(D.1[Đơn giá],MATCH(H81,D.1[Tên sản phẩm],0))))</f>
        <v/>
      </c>
      <c r="AG81" s="90" t="str">
        <f t="shared" ca="1" si="20"/>
        <v/>
      </c>
      <c r="AH81" s="90"/>
    </row>
    <row r="82" spans="2:34" ht="27.75" customHeight="1" x14ac:dyDescent="0.2">
      <c r="B82" s="154">
        <f t="shared" si="21"/>
        <v>79</v>
      </c>
      <c r="C82" s="155" t="str">
        <f t="shared" ca="1" si="22"/>
        <v/>
      </c>
      <c r="D82" s="156" t="str">
        <f t="shared" ca="1" si="23"/>
        <v/>
      </c>
      <c r="E82" s="157" t="str">
        <f t="shared" ca="1" si="24"/>
        <v/>
      </c>
      <c r="F82" s="157"/>
      <c r="G82" s="158" t="str">
        <f t="shared" ca="1" si="25"/>
        <v/>
      </c>
      <c r="H82" s="159"/>
      <c r="I82" s="160" t="str">
        <f>IF(H82="","",INDEX(D.1[Quy cách],MATCH(H82,D.1[Tên sản phẩm],0)))</f>
        <v/>
      </c>
      <c r="J82" s="35" t="str">
        <f>IF(H82="","",INDEX(D.1[ĐVT],MATCH(H82,D.1[Tên sản phẩm],0)))</f>
        <v/>
      </c>
      <c r="K82" s="163" t="str">
        <f>IF(H82="","",INDEX(D.1[Đơn giá bán
(Tham khảo)],MATCH(H82,D.1[Tên sản phẩm],0)))</f>
        <v/>
      </c>
      <c r="L82" s="162"/>
      <c r="M82" s="159"/>
      <c r="N82" s="159"/>
      <c r="O82" s="159"/>
      <c r="P82" s="163" t="str">
        <f t="shared" si="26"/>
        <v/>
      </c>
      <c r="Q82" s="164"/>
      <c r="R82" s="162"/>
      <c r="S82" s="163" t="str">
        <f t="shared" si="27"/>
        <v/>
      </c>
      <c r="T82" s="164" t="str">
        <f t="shared" ca="1" si="28"/>
        <v/>
      </c>
      <c r="U82" s="163" t="str">
        <f t="shared" si="29"/>
        <v/>
      </c>
      <c r="V82" s="163" t="str">
        <f ca="1">IF(AND(C82&lt;&gt;"",C82&lt;&gt;OFFSET(C82,1,0)),SUMIFS(B.2[Giá có thuế],B.2[Số ĐK],C82),"")</f>
        <v/>
      </c>
      <c r="W82" s="159"/>
      <c r="X82" s="161" t="str">
        <f>IF(W82="","",'Thông Tin Chung'!$L$3)</f>
        <v/>
      </c>
      <c r="Y82" s="163" t="str">
        <f t="shared" ca="1" si="30"/>
        <v/>
      </c>
      <c r="Z82" s="165"/>
      <c r="AA82" s="155" t="str">
        <f ca="1">IF(C82="","",IF(OR(D82&lt;NgayBatDau,D82&gt;NgayKetThuc),"Ngày tháng phải nằm trong kỳ báo cáo",IF(AND(G82&lt;&gt;"",COUNTIF(D.2[Tên khách hàng],G82)=0),"Tên KH chưa khai báo trong DSKH",IF(AND(H82&lt;&gt;"",COUNTIF(D.1[Tên sản phẩm],H82)=0),"SP này chưa khai báo trong DSSP",""))))</f>
        <v/>
      </c>
      <c r="AB82" s="23" t="str">
        <f t="shared" ca="1" si="16"/>
        <v/>
      </c>
      <c r="AC82" s="23" t="str">
        <f t="shared" ca="1" si="17"/>
        <v/>
      </c>
      <c r="AD82" s="23" t="str">
        <f t="shared" ca="1" si="18"/>
        <v/>
      </c>
      <c r="AE82" s="68" t="str">
        <f t="shared" ca="1" si="19"/>
        <v/>
      </c>
      <c r="AF82" s="69" t="str">
        <f>IF(OR(H82="",S82=""),"",S82-(SUM(L82,M82)*INDEX(D.1[Đơn giá],MATCH(H82,D.1[Tên sản phẩm],0))))</f>
        <v/>
      </c>
      <c r="AG82" s="90" t="str">
        <f t="shared" ca="1" si="20"/>
        <v/>
      </c>
      <c r="AH82" s="90"/>
    </row>
    <row r="83" spans="2:34" ht="27.75" customHeight="1" x14ac:dyDescent="0.2">
      <c r="B83" s="154">
        <f t="shared" si="21"/>
        <v>80</v>
      </c>
      <c r="C83" s="155" t="str">
        <f t="shared" ca="1" si="22"/>
        <v/>
      </c>
      <c r="D83" s="156" t="str">
        <f t="shared" ca="1" si="23"/>
        <v/>
      </c>
      <c r="E83" s="157" t="str">
        <f t="shared" ca="1" si="24"/>
        <v/>
      </c>
      <c r="F83" s="157"/>
      <c r="G83" s="158" t="str">
        <f t="shared" ca="1" si="25"/>
        <v/>
      </c>
      <c r="H83" s="159"/>
      <c r="I83" s="160" t="str">
        <f>IF(H83="","",INDEX(D.1[Quy cách],MATCH(H83,D.1[Tên sản phẩm],0)))</f>
        <v/>
      </c>
      <c r="J83" s="35" t="str">
        <f>IF(H83="","",INDEX(D.1[ĐVT],MATCH(H83,D.1[Tên sản phẩm],0)))</f>
        <v/>
      </c>
      <c r="K83" s="163" t="str">
        <f>IF(H83="","",INDEX(D.1[Đơn giá bán
(Tham khảo)],MATCH(H83,D.1[Tên sản phẩm],0)))</f>
        <v/>
      </c>
      <c r="L83" s="162"/>
      <c r="M83" s="159"/>
      <c r="N83" s="159"/>
      <c r="O83" s="159"/>
      <c r="P83" s="163" t="str">
        <f t="shared" si="26"/>
        <v/>
      </c>
      <c r="Q83" s="164"/>
      <c r="R83" s="162"/>
      <c r="S83" s="163" t="str">
        <f t="shared" si="27"/>
        <v/>
      </c>
      <c r="T83" s="164" t="str">
        <f t="shared" ca="1" si="28"/>
        <v/>
      </c>
      <c r="U83" s="163" t="str">
        <f t="shared" si="29"/>
        <v/>
      </c>
      <c r="V83" s="163" t="str">
        <f ca="1">IF(AND(C83&lt;&gt;"",C83&lt;&gt;OFFSET(C83,1,0)),SUMIFS(B.2[Giá có thuế],B.2[Số ĐK],C83),"")</f>
        <v/>
      </c>
      <c r="W83" s="159"/>
      <c r="X83" s="161" t="str">
        <f>IF(W83="","",'Thông Tin Chung'!$L$3)</f>
        <v/>
      </c>
      <c r="Y83" s="163" t="str">
        <f t="shared" ca="1" si="30"/>
        <v/>
      </c>
      <c r="Z83" s="165"/>
      <c r="AA83" s="155" t="str">
        <f ca="1">IF(C83="","",IF(OR(D83&lt;NgayBatDau,D83&gt;NgayKetThuc),"Ngày tháng phải nằm trong kỳ báo cáo",IF(AND(G83&lt;&gt;"",COUNTIF(D.2[Tên khách hàng],G83)=0),"Tên KH chưa khai báo trong DSKH",IF(AND(H83&lt;&gt;"",COUNTIF(D.1[Tên sản phẩm],H83)=0),"SP này chưa khai báo trong DSSP",""))))</f>
        <v/>
      </c>
      <c r="AB83" s="23" t="str">
        <f t="shared" ca="1" si="16"/>
        <v/>
      </c>
      <c r="AC83" s="23" t="str">
        <f t="shared" ca="1" si="17"/>
        <v/>
      </c>
      <c r="AD83" s="23" t="str">
        <f t="shared" ca="1" si="18"/>
        <v/>
      </c>
      <c r="AE83" s="68" t="str">
        <f t="shared" ca="1" si="19"/>
        <v/>
      </c>
      <c r="AF83" s="69" t="str">
        <f>IF(OR(H83="",S83=""),"",S83-(SUM(L83,M83)*INDEX(D.1[Đơn giá],MATCH(H83,D.1[Tên sản phẩm],0))))</f>
        <v/>
      </c>
      <c r="AG83" s="90" t="str">
        <f t="shared" ca="1" si="20"/>
        <v/>
      </c>
      <c r="AH83" s="90"/>
    </row>
    <row r="84" spans="2:34" ht="27.75" customHeight="1" x14ac:dyDescent="0.2">
      <c r="B84" s="154">
        <f t="shared" si="21"/>
        <v>81</v>
      </c>
      <c r="C84" s="155" t="str">
        <f t="shared" ca="1" si="22"/>
        <v/>
      </c>
      <c r="D84" s="156" t="str">
        <f t="shared" ca="1" si="23"/>
        <v/>
      </c>
      <c r="E84" s="157" t="str">
        <f t="shared" ca="1" si="24"/>
        <v/>
      </c>
      <c r="F84" s="157"/>
      <c r="G84" s="158" t="str">
        <f t="shared" ca="1" si="25"/>
        <v/>
      </c>
      <c r="H84" s="159"/>
      <c r="I84" s="160" t="str">
        <f>IF(H84="","",INDEX(D.1[Quy cách],MATCH(H84,D.1[Tên sản phẩm],0)))</f>
        <v/>
      </c>
      <c r="J84" s="35" t="str">
        <f>IF(H84="","",INDEX(D.1[ĐVT],MATCH(H84,D.1[Tên sản phẩm],0)))</f>
        <v/>
      </c>
      <c r="K84" s="163" t="str">
        <f>IF(H84="","",INDEX(D.1[Đơn giá bán
(Tham khảo)],MATCH(H84,D.1[Tên sản phẩm],0)))</f>
        <v/>
      </c>
      <c r="L84" s="162"/>
      <c r="M84" s="159"/>
      <c r="N84" s="159"/>
      <c r="O84" s="159"/>
      <c r="P84" s="163" t="str">
        <f t="shared" si="26"/>
        <v/>
      </c>
      <c r="Q84" s="164"/>
      <c r="R84" s="162"/>
      <c r="S84" s="163" t="str">
        <f t="shared" si="27"/>
        <v/>
      </c>
      <c r="T84" s="164" t="str">
        <f t="shared" ca="1" si="28"/>
        <v/>
      </c>
      <c r="U84" s="163" t="str">
        <f t="shared" si="29"/>
        <v/>
      </c>
      <c r="V84" s="163" t="str">
        <f ca="1">IF(AND(C84&lt;&gt;"",C84&lt;&gt;OFFSET(C84,1,0)),SUMIFS(B.2[Giá có thuế],B.2[Số ĐK],C84),"")</f>
        <v/>
      </c>
      <c r="W84" s="159"/>
      <c r="X84" s="161" t="str">
        <f>IF(W84="","",'Thông Tin Chung'!$L$3)</f>
        <v/>
      </c>
      <c r="Y84" s="163" t="str">
        <f t="shared" ca="1" si="30"/>
        <v/>
      </c>
      <c r="Z84" s="165"/>
      <c r="AA84" s="155" t="str">
        <f ca="1">IF(C84="","",IF(OR(D84&lt;NgayBatDau,D84&gt;NgayKetThuc),"Ngày tháng phải nằm trong kỳ báo cáo",IF(AND(G84&lt;&gt;"",COUNTIF(D.2[Tên khách hàng],G84)=0),"Tên KH chưa khai báo trong DSKH",IF(AND(H84&lt;&gt;"",COUNTIF(D.1[Tên sản phẩm],H84)=0),"SP này chưa khai báo trong DSSP",""))))</f>
        <v/>
      </c>
      <c r="AB84" s="23" t="str">
        <f t="shared" ca="1" si="16"/>
        <v/>
      </c>
      <c r="AC84" s="23" t="str">
        <f t="shared" ca="1" si="17"/>
        <v/>
      </c>
      <c r="AD84" s="23" t="str">
        <f t="shared" ca="1" si="18"/>
        <v/>
      </c>
      <c r="AE84" s="68" t="str">
        <f t="shared" ca="1" si="19"/>
        <v/>
      </c>
      <c r="AF84" s="69" t="str">
        <f>IF(OR(H84="",S84=""),"",S84-(SUM(L84,M84)*INDEX(D.1[Đơn giá],MATCH(H84,D.1[Tên sản phẩm],0))))</f>
        <v/>
      </c>
      <c r="AG84" s="90" t="str">
        <f t="shared" ca="1" si="20"/>
        <v/>
      </c>
      <c r="AH84" s="90"/>
    </row>
    <row r="85" spans="2:34" ht="27.75" customHeight="1" x14ac:dyDescent="0.2">
      <c r="B85" s="154">
        <f t="shared" si="21"/>
        <v>82</v>
      </c>
      <c r="C85" s="155" t="str">
        <f t="shared" ca="1" si="22"/>
        <v/>
      </c>
      <c r="D85" s="156" t="str">
        <f t="shared" ca="1" si="23"/>
        <v/>
      </c>
      <c r="E85" s="157" t="str">
        <f t="shared" ca="1" si="24"/>
        <v/>
      </c>
      <c r="F85" s="157"/>
      <c r="G85" s="158" t="str">
        <f t="shared" ca="1" si="25"/>
        <v/>
      </c>
      <c r="H85" s="159"/>
      <c r="I85" s="160" t="str">
        <f>IF(H85="","",INDEX(D.1[Quy cách],MATCH(H85,D.1[Tên sản phẩm],0)))</f>
        <v/>
      </c>
      <c r="J85" s="35" t="str">
        <f>IF(H85="","",INDEX(D.1[ĐVT],MATCH(H85,D.1[Tên sản phẩm],0)))</f>
        <v/>
      </c>
      <c r="K85" s="163" t="str">
        <f>IF(H85="","",INDEX(D.1[Đơn giá bán
(Tham khảo)],MATCH(H85,D.1[Tên sản phẩm],0)))</f>
        <v/>
      </c>
      <c r="L85" s="162"/>
      <c r="M85" s="159"/>
      <c r="N85" s="159"/>
      <c r="O85" s="159"/>
      <c r="P85" s="163" t="str">
        <f t="shared" si="26"/>
        <v/>
      </c>
      <c r="Q85" s="164"/>
      <c r="R85" s="162"/>
      <c r="S85" s="163" t="str">
        <f t="shared" si="27"/>
        <v/>
      </c>
      <c r="T85" s="164" t="str">
        <f t="shared" ca="1" si="28"/>
        <v/>
      </c>
      <c r="U85" s="163" t="str">
        <f t="shared" si="29"/>
        <v/>
      </c>
      <c r="V85" s="163" t="str">
        <f ca="1">IF(AND(C85&lt;&gt;"",C85&lt;&gt;OFFSET(C85,1,0)),SUMIFS(B.2[Giá có thuế],B.2[Số ĐK],C85),"")</f>
        <v/>
      </c>
      <c r="W85" s="159"/>
      <c r="X85" s="161" t="str">
        <f>IF(W85="","",'Thông Tin Chung'!$L$3)</f>
        <v/>
      </c>
      <c r="Y85" s="163" t="str">
        <f t="shared" ca="1" si="30"/>
        <v/>
      </c>
      <c r="Z85" s="165"/>
      <c r="AA85" s="155" t="str">
        <f ca="1">IF(C85="","",IF(OR(D85&lt;NgayBatDau,D85&gt;NgayKetThuc),"Ngày tháng phải nằm trong kỳ báo cáo",IF(AND(G85&lt;&gt;"",COUNTIF(D.2[Tên khách hàng],G85)=0),"Tên KH chưa khai báo trong DSKH",IF(AND(H85&lt;&gt;"",COUNTIF(D.1[Tên sản phẩm],H85)=0),"SP này chưa khai báo trong DSSP",""))))</f>
        <v/>
      </c>
      <c r="AB85" s="23" t="str">
        <f t="shared" ca="1" si="16"/>
        <v/>
      </c>
      <c r="AC85" s="23" t="str">
        <f t="shared" ca="1" si="17"/>
        <v/>
      </c>
      <c r="AD85" s="23" t="str">
        <f t="shared" ca="1" si="18"/>
        <v/>
      </c>
      <c r="AE85" s="68" t="str">
        <f t="shared" ca="1" si="19"/>
        <v/>
      </c>
      <c r="AF85" s="69" t="str">
        <f>IF(OR(H85="",S85=""),"",S85-(SUM(L85,M85)*INDEX(D.1[Đơn giá],MATCH(H85,D.1[Tên sản phẩm],0))))</f>
        <v/>
      </c>
      <c r="AG85" s="90" t="str">
        <f t="shared" ca="1" si="20"/>
        <v/>
      </c>
      <c r="AH85" s="90"/>
    </row>
    <row r="86" spans="2:34" ht="27.75" customHeight="1" x14ac:dyDescent="0.2">
      <c r="B86" s="154">
        <f t="shared" si="21"/>
        <v>83</v>
      </c>
      <c r="C86" s="155" t="str">
        <f t="shared" ca="1" si="22"/>
        <v/>
      </c>
      <c r="D86" s="156" t="str">
        <f t="shared" ca="1" si="23"/>
        <v/>
      </c>
      <c r="E86" s="157" t="str">
        <f t="shared" ca="1" si="24"/>
        <v/>
      </c>
      <c r="F86" s="157"/>
      <c r="G86" s="158" t="str">
        <f t="shared" ca="1" si="25"/>
        <v/>
      </c>
      <c r="H86" s="159"/>
      <c r="I86" s="160" t="str">
        <f>IF(H86="","",INDEX(D.1[Quy cách],MATCH(H86,D.1[Tên sản phẩm],0)))</f>
        <v/>
      </c>
      <c r="J86" s="35" t="str">
        <f>IF(H86="","",INDEX(D.1[ĐVT],MATCH(H86,D.1[Tên sản phẩm],0)))</f>
        <v/>
      </c>
      <c r="K86" s="163" t="str">
        <f>IF(H86="","",INDEX(D.1[Đơn giá bán
(Tham khảo)],MATCH(H86,D.1[Tên sản phẩm],0)))</f>
        <v/>
      </c>
      <c r="L86" s="162"/>
      <c r="M86" s="159"/>
      <c r="N86" s="159"/>
      <c r="O86" s="159"/>
      <c r="P86" s="163" t="str">
        <f t="shared" si="26"/>
        <v/>
      </c>
      <c r="Q86" s="164"/>
      <c r="R86" s="162"/>
      <c r="S86" s="163" t="str">
        <f t="shared" si="27"/>
        <v/>
      </c>
      <c r="T86" s="164" t="str">
        <f t="shared" ca="1" si="28"/>
        <v/>
      </c>
      <c r="U86" s="163" t="str">
        <f t="shared" si="29"/>
        <v/>
      </c>
      <c r="V86" s="163" t="str">
        <f ca="1">IF(AND(C86&lt;&gt;"",C86&lt;&gt;OFFSET(C86,1,0)),SUMIFS(B.2[Giá có thuế],B.2[Số ĐK],C86),"")</f>
        <v/>
      </c>
      <c r="W86" s="159"/>
      <c r="X86" s="161" t="str">
        <f>IF(W86="","",'Thông Tin Chung'!$L$3)</f>
        <v/>
      </c>
      <c r="Y86" s="163" t="str">
        <f t="shared" ca="1" si="30"/>
        <v/>
      </c>
      <c r="Z86" s="165"/>
      <c r="AA86" s="155" t="str">
        <f ca="1">IF(C86="","",IF(OR(D86&lt;NgayBatDau,D86&gt;NgayKetThuc),"Ngày tháng phải nằm trong kỳ báo cáo",IF(AND(G86&lt;&gt;"",COUNTIF(D.2[Tên khách hàng],G86)=0),"Tên KH chưa khai báo trong DSKH",IF(AND(H86&lt;&gt;"",COUNTIF(D.1[Tên sản phẩm],H86)=0),"SP này chưa khai báo trong DSSP",""))))</f>
        <v/>
      </c>
      <c r="AB86" s="23" t="str">
        <f t="shared" ca="1" si="16"/>
        <v/>
      </c>
      <c r="AC86" s="23" t="str">
        <f t="shared" ca="1" si="17"/>
        <v/>
      </c>
      <c r="AD86" s="23" t="str">
        <f t="shared" ca="1" si="18"/>
        <v/>
      </c>
      <c r="AE86" s="68" t="str">
        <f t="shared" ca="1" si="19"/>
        <v/>
      </c>
      <c r="AF86" s="69" t="str">
        <f>IF(OR(H86="",S86=""),"",S86-(SUM(L86,M86)*INDEX(D.1[Đơn giá],MATCH(H86,D.1[Tên sản phẩm],0))))</f>
        <v/>
      </c>
      <c r="AG86" s="90" t="str">
        <f t="shared" ca="1" si="20"/>
        <v/>
      </c>
      <c r="AH86" s="90"/>
    </row>
    <row r="87" spans="2:34" ht="27.75" customHeight="1" x14ac:dyDescent="0.2">
      <c r="B87" s="154">
        <f t="shared" si="21"/>
        <v>84</v>
      </c>
      <c r="C87" s="155" t="str">
        <f t="shared" ca="1" si="22"/>
        <v/>
      </c>
      <c r="D87" s="156" t="str">
        <f t="shared" ca="1" si="23"/>
        <v/>
      </c>
      <c r="E87" s="157" t="str">
        <f t="shared" ca="1" si="24"/>
        <v/>
      </c>
      <c r="F87" s="157"/>
      <c r="G87" s="158" t="str">
        <f t="shared" ca="1" si="25"/>
        <v/>
      </c>
      <c r="H87" s="159"/>
      <c r="I87" s="160" t="str">
        <f>IF(H87="","",INDEX(D.1[Quy cách],MATCH(H87,D.1[Tên sản phẩm],0)))</f>
        <v/>
      </c>
      <c r="J87" s="35" t="str">
        <f>IF(H87="","",INDEX(D.1[ĐVT],MATCH(H87,D.1[Tên sản phẩm],0)))</f>
        <v/>
      </c>
      <c r="K87" s="163" t="str">
        <f>IF(H87="","",INDEX(D.1[Đơn giá bán
(Tham khảo)],MATCH(H87,D.1[Tên sản phẩm],0)))</f>
        <v/>
      </c>
      <c r="L87" s="162"/>
      <c r="M87" s="159"/>
      <c r="N87" s="159"/>
      <c r="O87" s="159"/>
      <c r="P87" s="163" t="str">
        <f t="shared" si="26"/>
        <v/>
      </c>
      <c r="Q87" s="164"/>
      <c r="R87" s="162"/>
      <c r="S87" s="163" t="str">
        <f t="shared" si="27"/>
        <v/>
      </c>
      <c r="T87" s="164" t="str">
        <f t="shared" ca="1" si="28"/>
        <v/>
      </c>
      <c r="U87" s="163" t="str">
        <f t="shared" si="29"/>
        <v/>
      </c>
      <c r="V87" s="163" t="str">
        <f ca="1">IF(AND(C87&lt;&gt;"",C87&lt;&gt;OFFSET(C87,1,0)),SUMIFS(B.2[Giá có thuế],B.2[Số ĐK],C87),"")</f>
        <v/>
      </c>
      <c r="W87" s="159"/>
      <c r="X87" s="161" t="str">
        <f>IF(W87="","",'Thông Tin Chung'!$L$3)</f>
        <v/>
      </c>
      <c r="Y87" s="163" t="str">
        <f t="shared" ca="1" si="30"/>
        <v/>
      </c>
      <c r="Z87" s="165"/>
      <c r="AA87" s="155" t="str">
        <f ca="1">IF(C87="","",IF(OR(D87&lt;NgayBatDau,D87&gt;NgayKetThuc),"Ngày tháng phải nằm trong kỳ báo cáo",IF(AND(G87&lt;&gt;"",COUNTIF(D.2[Tên khách hàng],G87)=0),"Tên KH chưa khai báo trong DSKH",IF(AND(H87&lt;&gt;"",COUNTIF(D.1[Tên sản phẩm],H87)=0),"SP này chưa khai báo trong DSSP",""))))</f>
        <v/>
      </c>
      <c r="AB87" s="23" t="str">
        <f t="shared" ca="1" si="16"/>
        <v/>
      </c>
      <c r="AC87" s="23" t="str">
        <f t="shared" ca="1" si="17"/>
        <v/>
      </c>
      <c r="AD87" s="23" t="str">
        <f t="shared" ca="1" si="18"/>
        <v/>
      </c>
      <c r="AE87" s="68" t="str">
        <f t="shared" ca="1" si="19"/>
        <v/>
      </c>
      <c r="AF87" s="69" t="str">
        <f>IF(OR(H87="",S87=""),"",S87-(SUM(L87,M87)*INDEX(D.1[Đơn giá],MATCH(H87,D.1[Tên sản phẩm],0))))</f>
        <v/>
      </c>
      <c r="AG87" s="90" t="str">
        <f t="shared" ca="1" si="20"/>
        <v/>
      </c>
      <c r="AH87" s="90"/>
    </row>
    <row r="88" spans="2:34" ht="27.75" customHeight="1" x14ac:dyDescent="0.2">
      <c r="B88" s="154">
        <f t="shared" si="21"/>
        <v>85</v>
      </c>
      <c r="C88" s="155" t="str">
        <f t="shared" ca="1" si="22"/>
        <v/>
      </c>
      <c r="D88" s="156" t="str">
        <f t="shared" ca="1" si="23"/>
        <v/>
      </c>
      <c r="E88" s="157" t="str">
        <f t="shared" ca="1" si="24"/>
        <v/>
      </c>
      <c r="F88" s="157"/>
      <c r="G88" s="158" t="str">
        <f t="shared" ca="1" si="25"/>
        <v/>
      </c>
      <c r="H88" s="159"/>
      <c r="I88" s="160" t="str">
        <f>IF(H88="","",INDEX(D.1[Quy cách],MATCH(H88,D.1[Tên sản phẩm],0)))</f>
        <v/>
      </c>
      <c r="J88" s="35" t="str">
        <f>IF(H88="","",INDEX(D.1[ĐVT],MATCH(H88,D.1[Tên sản phẩm],0)))</f>
        <v/>
      </c>
      <c r="K88" s="163" t="str">
        <f>IF(H88="","",INDEX(D.1[Đơn giá bán
(Tham khảo)],MATCH(H88,D.1[Tên sản phẩm],0)))</f>
        <v/>
      </c>
      <c r="L88" s="162"/>
      <c r="M88" s="159"/>
      <c r="N88" s="159"/>
      <c r="O88" s="159"/>
      <c r="P88" s="163" t="str">
        <f t="shared" si="26"/>
        <v/>
      </c>
      <c r="Q88" s="164"/>
      <c r="R88" s="162"/>
      <c r="S88" s="163" t="str">
        <f t="shared" si="27"/>
        <v/>
      </c>
      <c r="T88" s="164" t="str">
        <f t="shared" ca="1" si="28"/>
        <v/>
      </c>
      <c r="U88" s="163" t="str">
        <f t="shared" si="29"/>
        <v/>
      </c>
      <c r="V88" s="163" t="str">
        <f ca="1">IF(AND(C88&lt;&gt;"",C88&lt;&gt;OFFSET(C88,1,0)),SUMIFS(B.2[Giá có thuế],B.2[Số ĐK],C88),"")</f>
        <v/>
      </c>
      <c r="W88" s="159"/>
      <c r="X88" s="161" t="str">
        <f>IF(W88="","",'Thông Tin Chung'!$L$3)</f>
        <v/>
      </c>
      <c r="Y88" s="163" t="str">
        <f t="shared" ca="1" si="30"/>
        <v/>
      </c>
      <c r="Z88" s="165"/>
      <c r="AA88" s="155" t="str">
        <f ca="1">IF(C88="","",IF(OR(D88&lt;NgayBatDau,D88&gt;NgayKetThuc),"Ngày tháng phải nằm trong kỳ báo cáo",IF(AND(G88&lt;&gt;"",COUNTIF(D.2[Tên khách hàng],G88)=0),"Tên KH chưa khai báo trong DSKH",IF(AND(H88&lt;&gt;"",COUNTIF(D.1[Tên sản phẩm],H88)=0),"SP này chưa khai báo trong DSSP",""))))</f>
        <v/>
      </c>
      <c r="AB88" s="23" t="str">
        <f t="shared" ca="1" si="16"/>
        <v/>
      </c>
      <c r="AC88" s="23" t="str">
        <f t="shared" ca="1" si="17"/>
        <v/>
      </c>
      <c r="AD88" s="23" t="str">
        <f t="shared" ca="1" si="18"/>
        <v/>
      </c>
      <c r="AE88" s="68" t="str">
        <f t="shared" ca="1" si="19"/>
        <v/>
      </c>
      <c r="AF88" s="69" t="str">
        <f>IF(OR(H88="",S88=""),"",S88-(SUM(L88,M88)*INDEX(D.1[Đơn giá],MATCH(H88,D.1[Tên sản phẩm],0))))</f>
        <v/>
      </c>
      <c r="AG88" s="90" t="str">
        <f t="shared" ca="1" si="20"/>
        <v/>
      </c>
      <c r="AH88" s="90"/>
    </row>
    <row r="89" spans="2:34" ht="27.75" customHeight="1" x14ac:dyDescent="0.2">
      <c r="B89" s="154">
        <f t="shared" si="21"/>
        <v>86</v>
      </c>
      <c r="C89" s="155" t="str">
        <f t="shared" ca="1" si="22"/>
        <v/>
      </c>
      <c r="D89" s="156" t="str">
        <f t="shared" ca="1" si="23"/>
        <v/>
      </c>
      <c r="E89" s="157" t="str">
        <f t="shared" ca="1" si="24"/>
        <v/>
      </c>
      <c r="F89" s="157"/>
      <c r="G89" s="158" t="str">
        <f t="shared" ca="1" si="25"/>
        <v/>
      </c>
      <c r="H89" s="159"/>
      <c r="I89" s="160" t="str">
        <f>IF(H89="","",INDEX(D.1[Quy cách],MATCH(H89,D.1[Tên sản phẩm],0)))</f>
        <v/>
      </c>
      <c r="J89" s="35" t="str">
        <f>IF(H89="","",INDEX(D.1[ĐVT],MATCH(H89,D.1[Tên sản phẩm],0)))</f>
        <v/>
      </c>
      <c r="K89" s="163" t="str">
        <f>IF(H89="","",INDEX(D.1[Đơn giá bán
(Tham khảo)],MATCH(H89,D.1[Tên sản phẩm],0)))</f>
        <v/>
      </c>
      <c r="L89" s="162"/>
      <c r="M89" s="159"/>
      <c r="N89" s="159"/>
      <c r="O89" s="159"/>
      <c r="P89" s="163" t="str">
        <f t="shared" si="26"/>
        <v/>
      </c>
      <c r="Q89" s="164"/>
      <c r="R89" s="162"/>
      <c r="S89" s="163" t="str">
        <f t="shared" si="27"/>
        <v/>
      </c>
      <c r="T89" s="164" t="str">
        <f t="shared" ca="1" si="28"/>
        <v/>
      </c>
      <c r="U89" s="163" t="str">
        <f t="shared" si="29"/>
        <v/>
      </c>
      <c r="V89" s="163" t="str">
        <f ca="1">IF(AND(C89&lt;&gt;"",C89&lt;&gt;OFFSET(C89,1,0)),SUMIFS(B.2[Giá có thuế],B.2[Số ĐK],C89),"")</f>
        <v/>
      </c>
      <c r="W89" s="159"/>
      <c r="X89" s="161" t="str">
        <f>IF(W89="","",'Thông Tin Chung'!$L$3)</f>
        <v/>
      </c>
      <c r="Y89" s="163" t="str">
        <f t="shared" ca="1" si="30"/>
        <v/>
      </c>
      <c r="Z89" s="165"/>
      <c r="AA89" s="155" t="str">
        <f ca="1">IF(C89="","",IF(OR(D89&lt;NgayBatDau,D89&gt;NgayKetThuc),"Ngày tháng phải nằm trong kỳ báo cáo",IF(AND(G89&lt;&gt;"",COUNTIF(D.2[Tên khách hàng],G89)=0),"Tên KH chưa khai báo trong DSKH",IF(AND(H89&lt;&gt;"",COUNTIF(D.1[Tên sản phẩm],H89)=0),"SP này chưa khai báo trong DSSP",""))))</f>
        <v/>
      </c>
      <c r="AB89" s="23" t="str">
        <f t="shared" ca="1" si="16"/>
        <v/>
      </c>
      <c r="AC89" s="23" t="str">
        <f t="shared" ca="1" si="17"/>
        <v/>
      </c>
      <c r="AD89" s="23" t="str">
        <f t="shared" ca="1" si="18"/>
        <v/>
      </c>
      <c r="AE89" s="68" t="str">
        <f t="shared" ca="1" si="19"/>
        <v/>
      </c>
      <c r="AF89" s="69" t="str">
        <f>IF(OR(H89="",S89=""),"",S89-(SUM(L89,M89)*INDEX(D.1[Đơn giá],MATCH(H89,D.1[Tên sản phẩm],0))))</f>
        <v/>
      </c>
      <c r="AG89" s="90" t="str">
        <f t="shared" ca="1" si="20"/>
        <v/>
      </c>
      <c r="AH89" s="90"/>
    </row>
    <row r="90" spans="2:34" ht="27.75" customHeight="1" x14ac:dyDescent="0.2">
      <c r="B90" s="154">
        <f t="shared" si="21"/>
        <v>87</v>
      </c>
      <c r="C90" s="155" t="str">
        <f t="shared" ca="1" si="22"/>
        <v/>
      </c>
      <c r="D90" s="156" t="str">
        <f t="shared" ca="1" si="23"/>
        <v/>
      </c>
      <c r="E90" s="157" t="str">
        <f t="shared" ca="1" si="24"/>
        <v/>
      </c>
      <c r="F90" s="157"/>
      <c r="G90" s="158" t="str">
        <f t="shared" ca="1" si="25"/>
        <v/>
      </c>
      <c r="H90" s="159"/>
      <c r="I90" s="160" t="str">
        <f>IF(H90="","",INDEX(D.1[Quy cách],MATCH(H90,D.1[Tên sản phẩm],0)))</f>
        <v/>
      </c>
      <c r="J90" s="35" t="str">
        <f>IF(H90="","",INDEX(D.1[ĐVT],MATCH(H90,D.1[Tên sản phẩm],0)))</f>
        <v/>
      </c>
      <c r="K90" s="163" t="str">
        <f>IF(H90="","",INDEX(D.1[Đơn giá bán
(Tham khảo)],MATCH(H90,D.1[Tên sản phẩm],0)))</f>
        <v/>
      </c>
      <c r="L90" s="162"/>
      <c r="M90" s="159"/>
      <c r="N90" s="159"/>
      <c r="O90" s="159"/>
      <c r="P90" s="163" t="str">
        <f t="shared" si="26"/>
        <v/>
      </c>
      <c r="Q90" s="164"/>
      <c r="R90" s="162"/>
      <c r="S90" s="163" t="str">
        <f t="shared" si="27"/>
        <v/>
      </c>
      <c r="T90" s="164" t="str">
        <f t="shared" ca="1" si="28"/>
        <v/>
      </c>
      <c r="U90" s="163" t="str">
        <f t="shared" si="29"/>
        <v/>
      </c>
      <c r="V90" s="163" t="str">
        <f ca="1">IF(AND(C90&lt;&gt;"",C90&lt;&gt;OFFSET(C90,1,0)),SUMIFS(B.2[Giá có thuế],B.2[Số ĐK],C90),"")</f>
        <v/>
      </c>
      <c r="W90" s="159"/>
      <c r="X90" s="161" t="str">
        <f>IF(W90="","",'Thông Tin Chung'!$L$3)</f>
        <v/>
      </c>
      <c r="Y90" s="163" t="str">
        <f t="shared" ca="1" si="30"/>
        <v/>
      </c>
      <c r="Z90" s="165"/>
      <c r="AA90" s="155" t="str">
        <f ca="1">IF(C90="","",IF(OR(D90&lt;NgayBatDau,D90&gt;NgayKetThuc),"Ngày tháng phải nằm trong kỳ báo cáo",IF(AND(G90&lt;&gt;"",COUNTIF(D.2[Tên khách hàng],G90)=0),"Tên KH chưa khai báo trong DSKH",IF(AND(H90&lt;&gt;"",COUNTIF(D.1[Tên sản phẩm],H90)=0),"SP này chưa khai báo trong DSSP",""))))</f>
        <v/>
      </c>
      <c r="AB90" s="23" t="str">
        <f t="shared" ca="1" si="16"/>
        <v/>
      </c>
      <c r="AC90" s="23" t="str">
        <f t="shared" ca="1" si="17"/>
        <v/>
      </c>
      <c r="AD90" s="23" t="str">
        <f t="shared" ca="1" si="18"/>
        <v/>
      </c>
      <c r="AE90" s="68" t="str">
        <f t="shared" ca="1" si="19"/>
        <v/>
      </c>
      <c r="AF90" s="69" t="str">
        <f>IF(OR(H90="",S90=""),"",S90-(SUM(L90,M90)*INDEX(D.1[Đơn giá],MATCH(H90,D.1[Tên sản phẩm],0))))</f>
        <v/>
      </c>
      <c r="AG90" s="90" t="str">
        <f t="shared" ca="1" si="20"/>
        <v/>
      </c>
      <c r="AH90" s="90"/>
    </row>
    <row r="91" spans="2:34" ht="27.75" customHeight="1" x14ac:dyDescent="0.2">
      <c r="B91" s="154">
        <f t="shared" si="21"/>
        <v>88</v>
      </c>
      <c r="C91" s="155" t="str">
        <f t="shared" ca="1" si="22"/>
        <v/>
      </c>
      <c r="D91" s="156" t="str">
        <f t="shared" ca="1" si="23"/>
        <v/>
      </c>
      <c r="E91" s="157" t="str">
        <f t="shared" ca="1" si="24"/>
        <v/>
      </c>
      <c r="F91" s="157"/>
      <c r="G91" s="158" t="str">
        <f t="shared" ca="1" si="25"/>
        <v/>
      </c>
      <c r="H91" s="159"/>
      <c r="I91" s="160" t="str">
        <f>IF(H91="","",INDEX(D.1[Quy cách],MATCH(H91,D.1[Tên sản phẩm],0)))</f>
        <v/>
      </c>
      <c r="J91" s="35" t="str">
        <f>IF(H91="","",INDEX(D.1[ĐVT],MATCH(H91,D.1[Tên sản phẩm],0)))</f>
        <v/>
      </c>
      <c r="K91" s="163" t="str">
        <f>IF(H91="","",INDEX(D.1[Đơn giá bán
(Tham khảo)],MATCH(H91,D.1[Tên sản phẩm],0)))</f>
        <v/>
      </c>
      <c r="L91" s="162"/>
      <c r="M91" s="159"/>
      <c r="N91" s="159"/>
      <c r="O91" s="159"/>
      <c r="P91" s="163" t="str">
        <f t="shared" si="26"/>
        <v/>
      </c>
      <c r="Q91" s="164"/>
      <c r="R91" s="162"/>
      <c r="S91" s="163" t="str">
        <f t="shared" si="27"/>
        <v/>
      </c>
      <c r="T91" s="164" t="str">
        <f t="shared" ca="1" si="28"/>
        <v/>
      </c>
      <c r="U91" s="163" t="str">
        <f t="shared" si="29"/>
        <v/>
      </c>
      <c r="V91" s="163" t="str">
        <f ca="1">IF(AND(C91&lt;&gt;"",C91&lt;&gt;OFFSET(C91,1,0)),SUMIFS(B.2[Giá có thuế],B.2[Số ĐK],C91),"")</f>
        <v/>
      </c>
      <c r="W91" s="159"/>
      <c r="X91" s="161" t="str">
        <f>IF(W91="","",'Thông Tin Chung'!$L$3)</f>
        <v/>
      </c>
      <c r="Y91" s="163" t="str">
        <f t="shared" ca="1" si="30"/>
        <v/>
      </c>
      <c r="Z91" s="165"/>
      <c r="AA91" s="155" t="str">
        <f ca="1">IF(C91="","",IF(OR(D91&lt;NgayBatDau,D91&gt;NgayKetThuc),"Ngày tháng phải nằm trong kỳ báo cáo",IF(AND(G91&lt;&gt;"",COUNTIF(D.2[Tên khách hàng],G91)=0),"Tên KH chưa khai báo trong DSKH",IF(AND(H91&lt;&gt;"",COUNTIF(D.1[Tên sản phẩm],H91)=0),"SP này chưa khai báo trong DSSP",""))))</f>
        <v/>
      </c>
      <c r="AB91" s="23" t="str">
        <f t="shared" ca="1" si="16"/>
        <v/>
      </c>
      <c r="AC91" s="23" t="str">
        <f t="shared" ca="1" si="17"/>
        <v/>
      </c>
      <c r="AD91" s="23" t="str">
        <f t="shared" ca="1" si="18"/>
        <v/>
      </c>
      <c r="AE91" s="68" t="str">
        <f t="shared" ca="1" si="19"/>
        <v/>
      </c>
      <c r="AF91" s="69" t="str">
        <f>IF(OR(H91="",S91=""),"",S91-(SUM(L91,M91)*INDEX(D.1[Đơn giá],MATCH(H91,D.1[Tên sản phẩm],0))))</f>
        <v/>
      </c>
      <c r="AG91" s="90" t="str">
        <f t="shared" ca="1" si="20"/>
        <v/>
      </c>
      <c r="AH91" s="90"/>
    </row>
    <row r="92" spans="2:34" ht="27.75" customHeight="1" x14ac:dyDescent="0.2">
      <c r="B92" s="154">
        <f t="shared" si="21"/>
        <v>89</v>
      </c>
      <c r="C92" s="155" t="str">
        <f t="shared" ca="1" si="22"/>
        <v/>
      </c>
      <c r="D92" s="156" t="str">
        <f t="shared" ca="1" si="23"/>
        <v/>
      </c>
      <c r="E92" s="157" t="str">
        <f t="shared" ca="1" si="24"/>
        <v/>
      </c>
      <c r="F92" s="157"/>
      <c r="G92" s="158" t="str">
        <f t="shared" ca="1" si="25"/>
        <v/>
      </c>
      <c r="H92" s="159"/>
      <c r="I92" s="160" t="str">
        <f>IF(H92="","",INDEX(D.1[Quy cách],MATCH(H92,D.1[Tên sản phẩm],0)))</f>
        <v/>
      </c>
      <c r="J92" s="35" t="str">
        <f>IF(H92="","",INDEX(D.1[ĐVT],MATCH(H92,D.1[Tên sản phẩm],0)))</f>
        <v/>
      </c>
      <c r="K92" s="163" t="str">
        <f>IF(H92="","",INDEX(D.1[Đơn giá bán
(Tham khảo)],MATCH(H92,D.1[Tên sản phẩm],0)))</f>
        <v/>
      </c>
      <c r="L92" s="162"/>
      <c r="M92" s="159"/>
      <c r="N92" s="159"/>
      <c r="O92" s="159"/>
      <c r="P92" s="163" t="str">
        <f t="shared" si="26"/>
        <v/>
      </c>
      <c r="Q92" s="164"/>
      <c r="R92" s="162"/>
      <c r="S92" s="163" t="str">
        <f t="shared" si="27"/>
        <v/>
      </c>
      <c r="T92" s="164" t="str">
        <f t="shared" ca="1" si="28"/>
        <v/>
      </c>
      <c r="U92" s="163" t="str">
        <f t="shared" si="29"/>
        <v/>
      </c>
      <c r="V92" s="163" t="str">
        <f ca="1">IF(AND(C92&lt;&gt;"",C92&lt;&gt;OFFSET(C92,1,0)),SUMIFS(B.2[Giá có thuế],B.2[Số ĐK],C92),"")</f>
        <v/>
      </c>
      <c r="W92" s="159"/>
      <c r="X92" s="161" t="str">
        <f>IF(W92="","",'Thông Tin Chung'!$L$3)</f>
        <v/>
      </c>
      <c r="Y92" s="163" t="str">
        <f t="shared" ca="1" si="30"/>
        <v/>
      </c>
      <c r="Z92" s="165"/>
      <c r="AA92" s="155" t="str">
        <f ca="1">IF(C92="","",IF(OR(D92&lt;NgayBatDau,D92&gt;NgayKetThuc),"Ngày tháng phải nằm trong kỳ báo cáo",IF(AND(G92&lt;&gt;"",COUNTIF(D.2[Tên khách hàng],G92)=0),"Tên KH chưa khai báo trong DSKH",IF(AND(H92&lt;&gt;"",COUNTIF(D.1[Tên sản phẩm],H92)=0),"SP này chưa khai báo trong DSSP",""))))</f>
        <v/>
      </c>
      <c r="AB92" s="23" t="str">
        <f t="shared" ca="1" si="16"/>
        <v/>
      </c>
      <c r="AC92" s="23" t="str">
        <f t="shared" ca="1" si="17"/>
        <v/>
      </c>
      <c r="AD92" s="23" t="str">
        <f t="shared" ca="1" si="18"/>
        <v/>
      </c>
      <c r="AE92" s="68" t="str">
        <f t="shared" ca="1" si="19"/>
        <v/>
      </c>
      <c r="AF92" s="69" t="str">
        <f>IF(OR(H92="",S92=""),"",S92-(SUM(L92,M92)*INDEX(D.1[Đơn giá],MATCH(H92,D.1[Tên sản phẩm],0))))</f>
        <v/>
      </c>
      <c r="AG92" s="90" t="str">
        <f t="shared" ca="1" si="20"/>
        <v/>
      </c>
      <c r="AH92" s="90"/>
    </row>
    <row r="93" spans="2:34" ht="27.75" customHeight="1" x14ac:dyDescent="0.2">
      <c r="B93" s="154">
        <f t="shared" si="21"/>
        <v>90</v>
      </c>
      <c r="C93" s="155" t="str">
        <f t="shared" ca="1" si="22"/>
        <v/>
      </c>
      <c r="D93" s="156" t="str">
        <f t="shared" ca="1" si="23"/>
        <v/>
      </c>
      <c r="E93" s="157" t="str">
        <f t="shared" ca="1" si="24"/>
        <v/>
      </c>
      <c r="F93" s="157"/>
      <c r="G93" s="158" t="str">
        <f t="shared" ca="1" si="25"/>
        <v/>
      </c>
      <c r="H93" s="159"/>
      <c r="I93" s="160" t="str">
        <f>IF(H93="","",INDEX(D.1[Quy cách],MATCH(H93,D.1[Tên sản phẩm],0)))</f>
        <v/>
      </c>
      <c r="J93" s="35" t="str">
        <f>IF(H93="","",INDEX(D.1[ĐVT],MATCH(H93,D.1[Tên sản phẩm],0)))</f>
        <v/>
      </c>
      <c r="K93" s="163" t="str">
        <f>IF(H93="","",INDEX(D.1[Đơn giá bán
(Tham khảo)],MATCH(H93,D.1[Tên sản phẩm],0)))</f>
        <v/>
      </c>
      <c r="L93" s="162"/>
      <c r="M93" s="159"/>
      <c r="N93" s="159"/>
      <c r="O93" s="159"/>
      <c r="P93" s="163" t="str">
        <f t="shared" si="26"/>
        <v/>
      </c>
      <c r="Q93" s="164"/>
      <c r="R93" s="162"/>
      <c r="S93" s="163" t="str">
        <f t="shared" si="27"/>
        <v/>
      </c>
      <c r="T93" s="164" t="str">
        <f t="shared" ca="1" si="28"/>
        <v/>
      </c>
      <c r="U93" s="163" t="str">
        <f t="shared" si="29"/>
        <v/>
      </c>
      <c r="V93" s="163" t="str">
        <f ca="1">IF(AND(C93&lt;&gt;"",C93&lt;&gt;OFFSET(C93,1,0)),SUMIFS(B.2[Giá có thuế],B.2[Số ĐK],C93),"")</f>
        <v/>
      </c>
      <c r="W93" s="159"/>
      <c r="X93" s="161" t="str">
        <f>IF(W93="","",'Thông Tin Chung'!$L$3)</f>
        <v/>
      </c>
      <c r="Y93" s="163" t="str">
        <f t="shared" ca="1" si="30"/>
        <v/>
      </c>
      <c r="Z93" s="165"/>
      <c r="AA93" s="155" t="str">
        <f ca="1">IF(C93="","",IF(OR(D93&lt;NgayBatDau,D93&gt;NgayKetThuc),"Ngày tháng phải nằm trong kỳ báo cáo",IF(AND(G93&lt;&gt;"",COUNTIF(D.2[Tên khách hàng],G93)=0),"Tên KH chưa khai báo trong DSKH",IF(AND(H93&lt;&gt;"",COUNTIF(D.1[Tên sản phẩm],H93)=0),"SP này chưa khai báo trong DSSP",""))))</f>
        <v/>
      </c>
      <c r="AB93" s="23" t="str">
        <f t="shared" ca="1" si="16"/>
        <v/>
      </c>
      <c r="AC93" s="23" t="str">
        <f t="shared" ca="1" si="17"/>
        <v/>
      </c>
      <c r="AD93" s="23" t="str">
        <f t="shared" ca="1" si="18"/>
        <v/>
      </c>
      <c r="AE93" s="68" t="str">
        <f t="shared" ca="1" si="19"/>
        <v/>
      </c>
      <c r="AF93" s="69" t="str">
        <f>IF(OR(H93="",S93=""),"",S93-(SUM(L93,M93)*INDEX(D.1[Đơn giá],MATCH(H93,D.1[Tên sản phẩm],0))))</f>
        <v/>
      </c>
      <c r="AG93" s="90" t="str">
        <f t="shared" ca="1" si="20"/>
        <v/>
      </c>
      <c r="AH93" s="90"/>
    </row>
    <row r="94" spans="2:34" ht="27.75" customHeight="1" x14ac:dyDescent="0.2">
      <c r="B94" s="154">
        <f t="shared" si="21"/>
        <v>91</v>
      </c>
      <c r="C94" s="155" t="str">
        <f t="shared" ca="1" si="22"/>
        <v/>
      </c>
      <c r="D94" s="156" t="str">
        <f t="shared" ca="1" si="23"/>
        <v/>
      </c>
      <c r="E94" s="157" t="str">
        <f t="shared" ca="1" si="24"/>
        <v/>
      </c>
      <c r="F94" s="157"/>
      <c r="G94" s="158" t="str">
        <f t="shared" ca="1" si="25"/>
        <v/>
      </c>
      <c r="H94" s="159"/>
      <c r="I94" s="160" t="str">
        <f>IF(H94="","",INDEX(D.1[Quy cách],MATCH(H94,D.1[Tên sản phẩm],0)))</f>
        <v/>
      </c>
      <c r="J94" s="35" t="str">
        <f>IF(H94="","",INDEX(D.1[ĐVT],MATCH(H94,D.1[Tên sản phẩm],0)))</f>
        <v/>
      </c>
      <c r="K94" s="163" t="str">
        <f>IF(H94="","",INDEX(D.1[Đơn giá bán
(Tham khảo)],MATCH(H94,D.1[Tên sản phẩm],0)))</f>
        <v/>
      </c>
      <c r="L94" s="162"/>
      <c r="M94" s="159"/>
      <c r="N94" s="159"/>
      <c r="O94" s="159"/>
      <c r="P94" s="163" t="str">
        <f t="shared" si="26"/>
        <v/>
      </c>
      <c r="Q94" s="164"/>
      <c r="R94" s="162"/>
      <c r="S94" s="163" t="str">
        <f t="shared" si="27"/>
        <v/>
      </c>
      <c r="T94" s="164" t="str">
        <f t="shared" ca="1" si="28"/>
        <v/>
      </c>
      <c r="U94" s="163" t="str">
        <f t="shared" si="29"/>
        <v/>
      </c>
      <c r="V94" s="163" t="str">
        <f ca="1">IF(AND(C94&lt;&gt;"",C94&lt;&gt;OFFSET(C94,1,0)),SUMIFS(B.2[Giá có thuế],B.2[Số ĐK],C94),"")</f>
        <v/>
      </c>
      <c r="W94" s="159"/>
      <c r="X94" s="161" t="str">
        <f>IF(W94="","",'Thông Tin Chung'!$L$3)</f>
        <v/>
      </c>
      <c r="Y94" s="163" t="str">
        <f t="shared" ca="1" si="30"/>
        <v/>
      </c>
      <c r="Z94" s="165"/>
      <c r="AA94" s="155" t="str">
        <f ca="1">IF(C94="","",IF(OR(D94&lt;NgayBatDau,D94&gt;NgayKetThuc),"Ngày tháng phải nằm trong kỳ báo cáo",IF(AND(G94&lt;&gt;"",COUNTIF(D.2[Tên khách hàng],G94)=0),"Tên KH chưa khai báo trong DSKH",IF(AND(H94&lt;&gt;"",COUNTIF(D.1[Tên sản phẩm],H94)=0),"SP này chưa khai báo trong DSSP",""))))</f>
        <v/>
      </c>
      <c r="AB94" s="23" t="str">
        <f t="shared" ca="1" si="16"/>
        <v/>
      </c>
      <c r="AC94" s="23" t="str">
        <f t="shared" ca="1" si="17"/>
        <v/>
      </c>
      <c r="AD94" s="23" t="str">
        <f t="shared" ca="1" si="18"/>
        <v/>
      </c>
      <c r="AE94" s="68" t="str">
        <f t="shared" ca="1" si="19"/>
        <v/>
      </c>
      <c r="AF94" s="69" t="str">
        <f>IF(OR(H94="",S94=""),"",S94-(SUM(L94,M94)*INDEX(D.1[Đơn giá],MATCH(H94,D.1[Tên sản phẩm],0))))</f>
        <v/>
      </c>
      <c r="AG94" s="90" t="str">
        <f t="shared" ca="1" si="20"/>
        <v/>
      </c>
      <c r="AH94" s="90"/>
    </row>
    <row r="95" spans="2:34" ht="27.75" customHeight="1" x14ac:dyDescent="0.2">
      <c r="B95" s="154">
        <f t="shared" si="21"/>
        <v>92</v>
      </c>
      <c r="C95" s="155" t="str">
        <f t="shared" ca="1" si="22"/>
        <v/>
      </c>
      <c r="D95" s="156" t="str">
        <f t="shared" ca="1" si="23"/>
        <v/>
      </c>
      <c r="E95" s="157" t="str">
        <f t="shared" ca="1" si="24"/>
        <v/>
      </c>
      <c r="F95" s="157"/>
      <c r="G95" s="158" t="str">
        <f t="shared" ca="1" si="25"/>
        <v/>
      </c>
      <c r="H95" s="159"/>
      <c r="I95" s="160" t="str">
        <f>IF(H95="","",INDEX(D.1[Quy cách],MATCH(H95,D.1[Tên sản phẩm],0)))</f>
        <v/>
      </c>
      <c r="J95" s="35" t="str">
        <f>IF(H95="","",INDEX(D.1[ĐVT],MATCH(H95,D.1[Tên sản phẩm],0)))</f>
        <v/>
      </c>
      <c r="K95" s="163" t="str">
        <f>IF(H95="","",INDEX(D.1[Đơn giá bán
(Tham khảo)],MATCH(H95,D.1[Tên sản phẩm],0)))</f>
        <v/>
      </c>
      <c r="L95" s="162"/>
      <c r="M95" s="159"/>
      <c r="N95" s="159"/>
      <c r="O95" s="159"/>
      <c r="P95" s="163" t="str">
        <f t="shared" si="26"/>
        <v/>
      </c>
      <c r="Q95" s="164"/>
      <c r="R95" s="162"/>
      <c r="S95" s="163" t="str">
        <f t="shared" si="27"/>
        <v/>
      </c>
      <c r="T95" s="164" t="str">
        <f t="shared" ca="1" si="28"/>
        <v/>
      </c>
      <c r="U95" s="163" t="str">
        <f t="shared" si="29"/>
        <v/>
      </c>
      <c r="V95" s="163" t="str">
        <f ca="1">IF(AND(C95&lt;&gt;"",C95&lt;&gt;OFFSET(C95,1,0)),SUMIFS(B.2[Giá có thuế],B.2[Số ĐK],C95),"")</f>
        <v/>
      </c>
      <c r="W95" s="159"/>
      <c r="X95" s="161" t="str">
        <f>IF(W95="","",'Thông Tin Chung'!$L$3)</f>
        <v/>
      </c>
      <c r="Y95" s="163" t="str">
        <f t="shared" ca="1" si="30"/>
        <v/>
      </c>
      <c r="Z95" s="165"/>
      <c r="AA95" s="155" t="str">
        <f ca="1">IF(C95="","",IF(OR(D95&lt;NgayBatDau,D95&gt;NgayKetThuc),"Ngày tháng phải nằm trong kỳ báo cáo",IF(AND(G95&lt;&gt;"",COUNTIF(D.2[Tên khách hàng],G95)=0),"Tên KH chưa khai báo trong DSKH",IF(AND(H95&lt;&gt;"",COUNTIF(D.1[Tên sản phẩm],H95)=0),"SP này chưa khai báo trong DSSP",""))))</f>
        <v/>
      </c>
      <c r="AB95" s="23" t="str">
        <f t="shared" ca="1" si="16"/>
        <v/>
      </c>
      <c r="AC95" s="23" t="str">
        <f t="shared" ca="1" si="17"/>
        <v/>
      </c>
      <c r="AD95" s="23" t="str">
        <f t="shared" ca="1" si="18"/>
        <v/>
      </c>
      <c r="AE95" s="68" t="str">
        <f t="shared" ca="1" si="19"/>
        <v/>
      </c>
      <c r="AF95" s="69" t="str">
        <f>IF(OR(H95="",S95=""),"",S95-(SUM(L95,M95)*INDEX(D.1[Đơn giá],MATCH(H95,D.1[Tên sản phẩm],0))))</f>
        <v/>
      </c>
      <c r="AG95" s="90" t="str">
        <f t="shared" ca="1" si="20"/>
        <v/>
      </c>
      <c r="AH95" s="90"/>
    </row>
    <row r="96" spans="2:34" ht="27.75" customHeight="1" x14ac:dyDescent="0.2">
      <c r="B96" s="154">
        <f t="shared" si="21"/>
        <v>93</v>
      </c>
      <c r="C96" s="155" t="str">
        <f t="shared" ca="1" si="22"/>
        <v/>
      </c>
      <c r="D96" s="156" t="str">
        <f t="shared" ca="1" si="23"/>
        <v/>
      </c>
      <c r="E96" s="157" t="str">
        <f t="shared" ca="1" si="24"/>
        <v/>
      </c>
      <c r="F96" s="157"/>
      <c r="G96" s="158" t="str">
        <f t="shared" ca="1" si="25"/>
        <v/>
      </c>
      <c r="H96" s="159"/>
      <c r="I96" s="160" t="str">
        <f>IF(H96="","",INDEX(D.1[Quy cách],MATCH(H96,D.1[Tên sản phẩm],0)))</f>
        <v/>
      </c>
      <c r="J96" s="35" t="str">
        <f>IF(H96="","",INDEX(D.1[ĐVT],MATCH(H96,D.1[Tên sản phẩm],0)))</f>
        <v/>
      </c>
      <c r="K96" s="163" t="str">
        <f>IF(H96="","",INDEX(D.1[Đơn giá bán
(Tham khảo)],MATCH(H96,D.1[Tên sản phẩm],0)))</f>
        <v/>
      </c>
      <c r="L96" s="162"/>
      <c r="M96" s="159"/>
      <c r="N96" s="159"/>
      <c r="O96" s="159"/>
      <c r="P96" s="163" t="str">
        <f t="shared" si="26"/>
        <v/>
      </c>
      <c r="Q96" s="164"/>
      <c r="R96" s="162"/>
      <c r="S96" s="163" t="str">
        <f t="shared" si="27"/>
        <v/>
      </c>
      <c r="T96" s="164" t="str">
        <f t="shared" ca="1" si="28"/>
        <v/>
      </c>
      <c r="U96" s="163" t="str">
        <f t="shared" si="29"/>
        <v/>
      </c>
      <c r="V96" s="163" t="str">
        <f ca="1">IF(AND(C96&lt;&gt;"",C96&lt;&gt;OFFSET(C96,1,0)),SUMIFS(B.2[Giá có thuế],B.2[Số ĐK],C96),"")</f>
        <v/>
      </c>
      <c r="W96" s="159"/>
      <c r="X96" s="161" t="str">
        <f>IF(W96="","",'Thông Tin Chung'!$L$3)</f>
        <v/>
      </c>
      <c r="Y96" s="163" t="str">
        <f t="shared" ca="1" si="30"/>
        <v/>
      </c>
      <c r="Z96" s="165"/>
      <c r="AA96" s="155" t="str">
        <f ca="1">IF(C96="","",IF(OR(D96&lt;NgayBatDau,D96&gt;NgayKetThuc),"Ngày tháng phải nằm trong kỳ báo cáo",IF(AND(G96&lt;&gt;"",COUNTIF(D.2[Tên khách hàng],G96)=0),"Tên KH chưa khai báo trong DSKH",IF(AND(H96&lt;&gt;"",COUNTIF(D.1[Tên sản phẩm],H96)=0),"SP này chưa khai báo trong DSSP",""))))</f>
        <v/>
      </c>
      <c r="AB96" s="23" t="str">
        <f t="shared" ca="1" si="16"/>
        <v/>
      </c>
      <c r="AC96" s="23" t="str">
        <f t="shared" ca="1" si="17"/>
        <v/>
      </c>
      <c r="AD96" s="23" t="str">
        <f t="shared" ca="1" si="18"/>
        <v/>
      </c>
      <c r="AE96" s="68" t="str">
        <f t="shared" ca="1" si="19"/>
        <v/>
      </c>
      <c r="AF96" s="69" t="str">
        <f>IF(OR(H96="",S96=""),"",S96-(SUM(L96,M96)*INDEX(D.1[Đơn giá],MATCH(H96,D.1[Tên sản phẩm],0))))</f>
        <v/>
      </c>
      <c r="AG96" s="90" t="str">
        <f t="shared" ca="1" si="20"/>
        <v/>
      </c>
      <c r="AH96" s="90"/>
    </row>
    <row r="97" spans="2:34" ht="27.75" customHeight="1" x14ac:dyDescent="0.2">
      <c r="B97" s="154">
        <f t="shared" si="21"/>
        <v>94</v>
      </c>
      <c r="C97" s="155" t="str">
        <f t="shared" ca="1" si="22"/>
        <v/>
      </c>
      <c r="D97" s="156" t="str">
        <f t="shared" ca="1" si="23"/>
        <v/>
      </c>
      <c r="E97" s="157" t="str">
        <f t="shared" ca="1" si="24"/>
        <v/>
      </c>
      <c r="F97" s="157"/>
      <c r="G97" s="158" t="str">
        <f t="shared" ca="1" si="25"/>
        <v/>
      </c>
      <c r="H97" s="159"/>
      <c r="I97" s="160" t="str">
        <f>IF(H97="","",INDEX(D.1[Quy cách],MATCH(H97,D.1[Tên sản phẩm],0)))</f>
        <v/>
      </c>
      <c r="J97" s="35" t="str">
        <f>IF(H97="","",INDEX(D.1[ĐVT],MATCH(H97,D.1[Tên sản phẩm],0)))</f>
        <v/>
      </c>
      <c r="K97" s="163" t="str">
        <f>IF(H97="","",INDEX(D.1[Đơn giá bán
(Tham khảo)],MATCH(H97,D.1[Tên sản phẩm],0)))</f>
        <v/>
      </c>
      <c r="L97" s="162"/>
      <c r="M97" s="159"/>
      <c r="N97" s="159"/>
      <c r="O97" s="159"/>
      <c r="P97" s="163" t="str">
        <f t="shared" si="26"/>
        <v/>
      </c>
      <c r="Q97" s="164"/>
      <c r="R97" s="162"/>
      <c r="S97" s="163" t="str">
        <f t="shared" si="27"/>
        <v/>
      </c>
      <c r="T97" s="164" t="str">
        <f t="shared" ca="1" si="28"/>
        <v/>
      </c>
      <c r="U97" s="163" t="str">
        <f t="shared" si="29"/>
        <v/>
      </c>
      <c r="V97" s="163" t="str">
        <f ca="1">IF(AND(C97&lt;&gt;"",C97&lt;&gt;OFFSET(C97,1,0)),SUMIFS(B.2[Giá có thuế],B.2[Số ĐK],C97),"")</f>
        <v/>
      </c>
      <c r="W97" s="159"/>
      <c r="X97" s="161" t="str">
        <f>IF(W97="","",'Thông Tin Chung'!$L$3)</f>
        <v/>
      </c>
      <c r="Y97" s="163" t="str">
        <f t="shared" ca="1" si="30"/>
        <v/>
      </c>
      <c r="Z97" s="165"/>
      <c r="AA97" s="155" t="str">
        <f ca="1">IF(C97="","",IF(OR(D97&lt;NgayBatDau,D97&gt;NgayKetThuc),"Ngày tháng phải nằm trong kỳ báo cáo",IF(AND(G97&lt;&gt;"",COUNTIF(D.2[Tên khách hàng],G97)=0),"Tên KH chưa khai báo trong DSKH",IF(AND(H97&lt;&gt;"",COUNTIF(D.1[Tên sản phẩm],H97)=0),"SP này chưa khai báo trong DSSP",""))))</f>
        <v/>
      </c>
      <c r="AB97" s="23" t="str">
        <f t="shared" ca="1" si="16"/>
        <v/>
      </c>
      <c r="AC97" s="23" t="str">
        <f t="shared" ca="1" si="17"/>
        <v/>
      </c>
      <c r="AD97" s="23" t="str">
        <f t="shared" ca="1" si="18"/>
        <v/>
      </c>
      <c r="AE97" s="68" t="str">
        <f t="shared" ca="1" si="19"/>
        <v/>
      </c>
      <c r="AF97" s="69" t="str">
        <f>IF(OR(H97="",S97=""),"",S97-(SUM(L97,M97)*INDEX(D.1[Đơn giá],MATCH(H97,D.1[Tên sản phẩm],0))))</f>
        <v/>
      </c>
      <c r="AG97" s="90" t="str">
        <f t="shared" ca="1" si="20"/>
        <v/>
      </c>
      <c r="AH97" s="90"/>
    </row>
    <row r="98" spans="2:34" ht="27.75" customHeight="1" x14ac:dyDescent="0.2">
      <c r="B98" s="154">
        <f t="shared" si="21"/>
        <v>95</v>
      </c>
      <c r="C98" s="155" t="str">
        <f t="shared" ca="1" si="22"/>
        <v/>
      </c>
      <c r="D98" s="156" t="str">
        <f t="shared" ca="1" si="23"/>
        <v/>
      </c>
      <c r="E98" s="157" t="str">
        <f t="shared" ca="1" si="24"/>
        <v/>
      </c>
      <c r="F98" s="157"/>
      <c r="G98" s="158" t="str">
        <f t="shared" ca="1" si="25"/>
        <v/>
      </c>
      <c r="H98" s="159"/>
      <c r="I98" s="160" t="str">
        <f>IF(H98="","",INDEX(D.1[Quy cách],MATCH(H98,D.1[Tên sản phẩm],0)))</f>
        <v/>
      </c>
      <c r="J98" s="35" t="str">
        <f>IF(H98="","",INDEX(D.1[ĐVT],MATCH(H98,D.1[Tên sản phẩm],0)))</f>
        <v/>
      </c>
      <c r="K98" s="163" t="str">
        <f>IF(H98="","",INDEX(D.1[Đơn giá bán
(Tham khảo)],MATCH(H98,D.1[Tên sản phẩm],0)))</f>
        <v/>
      </c>
      <c r="L98" s="162"/>
      <c r="M98" s="159"/>
      <c r="N98" s="159"/>
      <c r="O98" s="159"/>
      <c r="P98" s="163" t="str">
        <f t="shared" si="26"/>
        <v/>
      </c>
      <c r="Q98" s="164"/>
      <c r="R98" s="162"/>
      <c r="S98" s="163" t="str">
        <f t="shared" si="27"/>
        <v/>
      </c>
      <c r="T98" s="164" t="str">
        <f t="shared" ca="1" si="28"/>
        <v/>
      </c>
      <c r="U98" s="163" t="str">
        <f t="shared" si="29"/>
        <v/>
      </c>
      <c r="V98" s="163" t="str">
        <f ca="1">IF(AND(C98&lt;&gt;"",C98&lt;&gt;OFFSET(C98,1,0)),SUMIFS(B.2[Giá có thuế],B.2[Số ĐK],C98),"")</f>
        <v/>
      </c>
      <c r="W98" s="159"/>
      <c r="X98" s="161" t="str">
        <f>IF(W98="","",'Thông Tin Chung'!$L$3)</f>
        <v/>
      </c>
      <c r="Y98" s="163" t="str">
        <f t="shared" ca="1" si="30"/>
        <v/>
      </c>
      <c r="Z98" s="165"/>
      <c r="AA98" s="155" t="str">
        <f ca="1">IF(C98="","",IF(OR(D98&lt;NgayBatDau,D98&gt;NgayKetThuc),"Ngày tháng phải nằm trong kỳ báo cáo",IF(AND(G98&lt;&gt;"",COUNTIF(D.2[Tên khách hàng],G98)=0),"Tên KH chưa khai báo trong DSKH",IF(AND(H98&lt;&gt;"",COUNTIF(D.1[Tên sản phẩm],H98)=0),"SP này chưa khai báo trong DSSP",""))))</f>
        <v/>
      </c>
      <c r="AB98" s="23" t="str">
        <f t="shared" ca="1" si="16"/>
        <v/>
      </c>
      <c r="AC98" s="23" t="str">
        <f t="shared" ca="1" si="17"/>
        <v/>
      </c>
      <c r="AD98" s="23" t="str">
        <f t="shared" ca="1" si="18"/>
        <v/>
      </c>
      <c r="AE98" s="68" t="str">
        <f t="shared" ca="1" si="19"/>
        <v/>
      </c>
      <c r="AF98" s="69" t="str">
        <f>IF(OR(H98="",S98=""),"",S98-(SUM(L98,M98)*INDEX(D.1[Đơn giá],MATCH(H98,D.1[Tên sản phẩm],0))))</f>
        <v/>
      </c>
      <c r="AG98" s="90" t="str">
        <f t="shared" ca="1" si="20"/>
        <v/>
      </c>
      <c r="AH98" s="90"/>
    </row>
    <row r="99" spans="2:34" ht="27.75" customHeight="1" x14ac:dyDescent="0.2">
      <c r="B99" s="154">
        <f t="shared" si="21"/>
        <v>96</v>
      </c>
      <c r="C99" s="155" t="str">
        <f t="shared" ca="1" si="22"/>
        <v/>
      </c>
      <c r="D99" s="156" t="str">
        <f t="shared" ca="1" si="23"/>
        <v/>
      </c>
      <c r="E99" s="157" t="str">
        <f t="shared" ca="1" si="24"/>
        <v/>
      </c>
      <c r="F99" s="157"/>
      <c r="G99" s="158" t="str">
        <f t="shared" ca="1" si="25"/>
        <v/>
      </c>
      <c r="H99" s="159"/>
      <c r="I99" s="160" t="str">
        <f>IF(H99="","",INDEX(D.1[Quy cách],MATCH(H99,D.1[Tên sản phẩm],0)))</f>
        <v/>
      </c>
      <c r="J99" s="35" t="str">
        <f>IF(H99="","",INDEX(D.1[ĐVT],MATCH(H99,D.1[Tên sản phẩm],0)))</f>
        <v/>
      </c>
      <c r="K99" s="163" t="str">
        <f>IF(H99="","",INDEX(D.1[Đơn giá bán
(Tham khảo)],MATCH(H99,D.1[Tên sản phẩm],0)))</f>
        <v/>
      </c>
      <c r="L99" s="162"/>
      <c r="M99" s="159"/>
      <c r="N99" s="159"/>
      <c r="O99" s="159"/>
      <c r="P99" s="163" t="str">
        <f t="shared" si="26"/>
        <v/>
      </c>
      <c r="Q99" s="164"/>
      <c r="R99" s="162"/>
      <c r="S99" s="163" t="str">
        <f t="shared" si="27"/>
        <v/>
      </c>
      <c r="T99" s="164" t="str">
        <f t="shared" ca="1" si="28"/>
        <v/>
      </c>
      <c r="U99" s="163" t="str">
        <f t="shared" si="29"/>
        <v/>
      </c>
      <c r="V99" s="163" t="str">
        <f ca="1">IF(AND(C99&lt;&gt;"",C99&lt;&gt;OFFSET(C99,1,0)),SUMIFS(B.2[Giá có thuế],B.2[Số ĐK],C99),"")</f>
        <v/>
      </c>
      <c r="W99" s="159"/>
      <c r="X99" s="161" t="str">
        <f>IF(W99="","",'Thông Tin Chung'!$L$3)</f>
        <v/>
      </c>
      <c r="Y99" s="163" t="str">
        <f t="shared" ca="1" si="30"/>
        <v/>
      </c>
      <c r="Z99" s="165"/>
      <c r="AA99" s="155" t="str">
        <f ca="1">IF(C99="","",IF(OR(D99&lt;NgayBatDau,D99&gt;NgayKetThuc),"Ngày tháng phải nằm trong kỳ báo cáo",IF(AND(G99&lt;&gt;"",COUNTIF(D.2[Tên khách hàng],G99)=0),"Tên KH chưa khai báo trong DSKH",IF(AND(H99&lt;&gt;"",COUNTIF(D.1[Tên sản phẩm],H99)=0),"SP này chưa khai báo trong DSSP",""))))</f>
        <v/>
      </c>
      <c r="AB99" s="23" t="str">
        <f t="shared" ca="1" si="16"/>
        <v/>
      </c>
      <c r="AC99" s="23" t="str">
        <f t="shared" ca="1" si="17"/>
        <v/>
      </c>
      <c r="AD99" s="23" t="str">
        <f t="shared" ca="1" si="18"/>
        <v/>
      </c>
      <c r="AE99" s="68" t="str">
        <f t="shared" ca="1" si="19"/>
        <v/>
      </c>
      <c r="AF99" s="69" t="str">
        <f>IF(OR(H99="",S99=""),"",S99-(SUM(L99,M99)*INDEX(D.1[Đơn giá],MATCH(H99,D.1[Tên sản phẩm],0))))</f>
        <v/>
      </c>
      <c r="AG99" s="90" t="str">
        <f t="shared" ca="1" si="20"/>
        <v/>
      </c>
      <c r="AH99" s="90"/>
    </row>
    <row r="100" spans="2:34" ht="27.75" customHeight="1" x14ac:dyDescent="0.2">
      <c r="B100" s="154">
        <f t="shared" si="21"/>
        <v>97</v>
      </c>
      <c r="C100" s="155" t="str">
        <f t="shared" ca="1" si="22"/>
        <v/>
      </c>
      <c r="D100" s="156" t="str">
        <f t="shared" ca="1" si="23"/>
        <v/>
      </c>
      <c r="E100" s="157" t="str">
        <f t="shared" ca="1" si="24"/>
        <v/>
      </c>
      <c r="F100" s="157"/>
      <c r="G100" s="158" t="str">
        <f t="shared" ca="1" si="25"/>
        <v/>
      </c>
      <c r="H100" s="159"/>
      <c r="I100" s="160" t="str">
        <f>IF(H100="","",INDEX(D.1[Quy cách],MATCH(H100,D.1[Tên sản phẩm],0)))</f>
        <v/>
      </c>
      <c r="J100" s="35" t="str">
        <f>IF(H100="","",INDEX(D.1[ĐVT],MATCH(H100,D.1[Tên sản phẩm],0)))</f>
        <v/>
      </c>
      <c r="K100" s="163" t="str">
        <f>IF(H100="","",INDEX(D.1[Đơn giá bán
(Tham khảo)],MATCH(H100,D.1[Tên sản phẩm],0)))</f>
        <v/>
      </c>
      <c r="L100" s="162"/>
      <c r="M100" s="159"/>
      <c r="N100" s="159"/>
      <c r="O100" s="159"/>
      <c r="P100" s="163" t="str">
        <f t="shared" si="26"/>
        <v/>
      </c>
      <c r="Q100" s="164"/>
      <c r="R100" s="162"/>
      <c r="S100" s="163" t="str">
        <f t="shared" si="27"/>
        <v/>
      </c>
      <c r="T100" s="164" t="str">
        <f t="shared" ca="1" si="28"/>
        <v/>
      </c>
      <c r="U100" s="163" t="str">
        <f t="shared" si="29"/>
        <v/>
      </c>
      <c r="V100" s="163" t="str">
        <f ca="1">IF(AND(C100&lt;&gt;"",C100&lt;&gt;OFFSET(C100,1,0)),SUMIFS(B.2[Giá có thuế],B.2[Số ĐK],C100),"")</f>
        <v/>
      </c>
      <c r="W100" s="159"/>
      <c r="X100" s="161" t="str">
        <f>IF(W100="","",'Thông Tin Chung'!$L$3)</f>
        <v/>
      </c>
      <c r="Y100" s="163" t="str">
        <f t="shared" ca="1" si="30"/>
        <v/>
      </c>
      <c r="Z100" s="165"/>
      <c r="AA100" s="155" t="str">
        <f ca="1">IF(C100="","",IF(OR(D100&lt;NgayBatDau,D100&gt;NgayKetThuc),"Ngày tháng phải nằm trong kỳ báo cáo",IF(AND(G100&lt;&gt;"",COUNTIF(D.2[Tên khách hàng],G100)=0),"Tên KH chưa khai báo trong DSKH",IF(AND(H100&lt;&gt;"",COUNTIF(D.1[Tên sản phẩm],H100)=0),"SP này chưa khai báo trong DSSP",""))))</f>
        <v/>
      </c>
      <c r="AB100" s="23" t="str">
        <f t="shared" ca="1" si="16"/>
        <v/>
      </c>
      <c r="AC100" s="23" t="str">
        <f t="shared" ca="1" si="17"/>
        <v/>
      </c>
      <c r="AD100" s="23" t="str">
        <f t="shared" ca="1" si="18"/>
        <v/>
      </c>
      <c r="AE100" s="68" t="str">
        <f t="shared" ca="1" si="19"/>
        <v/>
      </c>
      <c r="AF100" s="69" t="str">
        <f>IF(OR(H100="",S100=""),"",S100-(SUM(L100,M100)*INDEX(D.1[Đơn giá],MATCH(H100,D.1[Tên sản phẩm],0))))</f>
        <v/>
      </c>
      <c r="AG100" s="90" t="str">
        <f t="shared" ca="1" si="20"/>
        <v/>
      </c>
      <c r="AH100" s="90"/>
    </row>
    <row r="101" spans="2:34" ht="27.75" customHeight="1" x14ac:dyDescent="0.2">
      <c r="B101" s="154">
        <f t="shared" si="21"/>
        <v>98</v>
      </c>
      <c r="C101" s="155" t="str">
        <f t="shared" ca="1" si="22"/>
        <v/>
      </c>
      <c r="D101" s="156" t="str">
        <f t="shared" ca="1" si="23"/>
        <v/>
      </c>
      <c r="E101" s="157" t="str">
        <f t="shared" ca="1" si="24"/>
        <v/>
      </c>
      <c r="F101" s="157"/>
      <c r="G101" s="158" t="str">
        <f t="shared" ca="1" si="25"/>
        <v/>
      </c>
      <c r="H101" s="159"/>
      <c r="I101" s="160" t="str">
        <f>IF(H101="","",INDEX(D.1[Quy cách],MATCH(H101,D.1[Tên sản phẩm],0)))</f>
        <v/>
      </c>
      <c r="J101" s="35" t="str">
        <f>IF(H101="","",INDEX(D.1[ĐVT],MATCH(H101,D.1[Tên sản phẩm],0)))</f>
        <v/>
      </c>
      <c r="K101" s="163" t="str">
        <f>IF(H101="","",INDEX(D.1[Đơn giá bán
(Tham khảo)],MATCH(H101,D.1[Tên sản phẩm],0)))</f>
        <v/>
      </c>
      <c r="L101" s="162"/>
      <c r="M101" s="159"/>
      <c r="N101" s="159"/>
      <c r="O101" s="159"/>
      <c r="P101" s="163" t="str">
        <f t="shared" si="26"/>
        <v/>
      </c>
      <c r="Q101" s="164"/>
      <c r="R101" s="162"/>
      <c r="S101" s="163" t="str">
        <f t="shared" si="27"/>
        <v/>
      </c>
      <c r="T101" s="164" t="str">
        <f t="shared" ca="1" si="28"/>
        <v/>
      </c>
      <c r="U101" s="163" t="str">
        <f t="shared" si="29"/>
        <v/>
      </c>
      <c r="V101" s="163" t="str">
        <f ca="1">IF(AND(C101&lt;&gt;"",C101&lt;&gt;OFFSET(C101,1,0)),SUMIFS(B.2[Giá có thuế],B.2[Số ĐK],C101),"")</f>
        <v/>
      </c>
      <c r="W101" s="159"/>
      <c r="X101" s="161" t="str">
        <f>IF(W101="","",'Thông Tin Chung'!$L$3)</f>
        <v/>
      </c>
      <c r="Y101" s="163" t="str">
        <f t="shared" ca="1" si="30"/>
        <v/>
      </c>
      <c r="Z101" s="165"/>
      <c r="AA101" s="155" t="str">
        <f ca="1">IF(C101="","",IF(OR(D101&lt;NgayBatDau,D101&gt;NgayKetThuc),"Ngày tháng phải nằm trong kỳ báo cáo",IF(AND(G101&lt;&gt;"",COUNTIF(D.2[Tên khách hàng],G101)=0),"Tên KH chưa khai báo trong DSKH",IF(AND(H101&lt;&gt;"",COUNTIF(D.1[Tên sản phẩm],H101)=0),"SP này chưa khai báo trong DSSP",""))))</f>
        <v/>
      </c>
      <c r="AB101" s="23" t="str">
        <f t="shared" ca="1" si="16"/>
        <v/>
      </c>
      <c r="AC101" s="23" t="str">
        <f t="shared" ca="1" si="17"/>
        <v/>
      </c>
      <c r="AD101" s="23" t="str">
        <f t="shared" ca="1" si="18"/>
        <v/>
      </c>
      <c r="AE101" s="68" t="str">
        <f t="shared" ca="1" si="19"/>
        <v/>
      </c>
      <c r="AF101" s="69" t="str">
        <f>IF(OR(H101="",S101=""),"",S101-(SUM(L101,M101)*INDEX(D.1[Đơn giá],MATCH(H101,D.1[Tên sản phẩm],0))))</f>
        <v/>
      </c>
      <c r="AG101" s="90" t="str">
        <f t="shared" ca="1" si="20"/>
        <v/>
      </c>
      <c r="AH101" s="90"/>
    </row>
    <row r="102" spans="2:34" ht="27.75" customHeight="1" x14ac:dyDescent="0.2">
      <c r="B102" s="154">
        <f t="shared" si="21"/>
        <v>99</v>
      </c>
      <c r="C102" s="155" t="str">
        <f t="shared" ca="1" si="22"/>
        <v/>
      </c>
      <c r="D102" s="156" t="str">
        <f t="shared" ca="1" si="23"/>
        <v/>
      </c>
      <c r="E102" s="157" t="str">
        <f t="shared" ca="1" si="24"/>
        <v/>
      </c>
      <c r="F102" s="157"/>
      <c r="G102" s="158" t="str">
        <f t="shared" ca="1" si="25"/>
        <v/>
      </c>
      <c r="H102" s="159"/>
      <c r="I102" s="160" t="str">
        <f>IF(H102="","",INDEX(D.1[Quy cách],MATCH(H102,D.1[Tên sản phẩm],0)))</f>
        <v/>
      </c>
      <c r="J102" s="35" t="str">
        <f>IF(H102="","",INDEX(D.1[ĐVT],MATCH(H102,D.1[Tên sản phẩm],0)))</f>
        <v/>
      </c>
      <c r="K102" s="163" t="str">
        <f>IF(H102="","",INDEX(D.1[Đơn giá bán
(Tham khảo)],MATCH(H102,D.1[Tên sản phẩm],0)))</f>
        <v/>
      </c>
      <c r="L102" s="162"/>
      <c r="M102" s="159"/>
      <c r="N102" s="159"/>
      <c r="O102" s="159"/>
      <c r="P102" s="163" t="str">
        <f t="shared" si="26"/>
        <v/>
      </c>
      <c r="Q102" s="164"/>
      <c r="R102" s="162"/>
      <c r="S102" s="163" t="str">
        <f t="shared" si="27"/>
        <v/>
      </c>
      <c r="T102" s="164" t="str">
        <f t="shared" ca="1" si="28"/>
        <v/>
      </c>
      <c r="U102" s="163" t="str">
        <f t="shared" si="29"/>
        <v/>
      </c>
      <c r="V102" s="163" t="str">
        <f ca="1">IF(AND(C102&lt;&gt;"",C102&lt;&gt;OFFSET(C102,1,0)),SUMIFS(B.2[Giá có thuế],B.2[Số ĐK],C102),"")</f>
        <v/>
      </c>
      <c r="W102" s="159"/>
      <c r="X102" s="161" t="str">
        <f>IF(W102="","",'Thông Tin Chung'!$L$3)</f>
        <v/>
      </c>
      <c r="Y102" s="163" t="str">
        <f t="shared" ca="1" si="30"/>
        <v/>
      </c>
      <c r="Z102" s="165"/>
      <c r="AA102" s="155" t="str">
        <f ca="1">IF(C102="","",IF(OR(D102&lt;NgayBatDau,D102&gt;NgayKetThuc),"Ngày tháng phải nằm trong kỳ báo cáo",IF(AND(G102&lt;&gt;"",COUNTIF(D.2[Tên khách hàng],G102)=0),"Tên KH chưa khai báo trong DSKH",IF(AND(H102&lt;&gt;"",COUNTIF(D.1[Tên sản phẩm],H102)=0),"SP này chưa khai báo trong DSSP",""))))</f>
        <v/>
      </c>
      <c r="AB102" s="23" t="str">
        <f t="shared" ca="1" si="16"/>
        <v/>
      </c>
      <c r="AC102" s="23" t="str">
        <f t="shared" ca="1" si="17"/>
        <v/>
      </c>
      <c r="AD102" s="23" t="str">
        <f t="shared" ca="1" si="18"/>
        <v/>
      </c>
      <c r="AE102" s="68" t="str">
        <f t="shared" ca="1" si="19"/>
        <v/>
      </c>
      <c r="AF102" s="69" t="str">
        <f>IF(OR(H102="",S102=""),"",S102-(SUM(L102,M102)*INDEX(D.1[Đơn giá],MATCH(H102,D.1[Tên sản phẩm],0))))</f>
        <v/>
      </c>
      <c r="AG102" s="90" t="str">
        <f t="shared" ca="1" si="20"/>
        <v/>
      </c>
      <c r="AH102" s="90"/>
    </row>
    <row r="103" spans="2:34" ht="27.75" customHeight="1" x14ac:dyDescent="0.2">
      <c r="B103" s="154">
        <f t="shared" si="21"/>
        <v>100</v>
      </c>
      <c r="C103" s="155" t="str">
        <f t="shared" ca="1" si="22"/>
        <v/>
      </c>
      <c r="D103" s="156" t="str">
        <f t="shared" ca="1" si="23"/>
        <v/>
      </c>
      <c r="E103" s="157" t="str">
        <f t="shared" ca="1" si="24"/>
        <v/>
      </c>
      <c r="F103" s="157"/>
      <c r="G103" s="158" t="str">
        <f t="shared" ca="1" si="25"/>
        <v/>
      </c>
      <c r="H103" s="159"/>
      <c r="I103" s="160" t="str">
        <f>IF(H103="","",INDEX(D.1[Quy cách],MATCH(H103,D.1[Tên sản phẩm],0)))</f>
        <v/>
      </c>
      <c r="J103" s="35" t="str">
        <f>IF(H103="","",INDEX(D.1[ĐVT],MATCH(H103,D.1[Tên sản phẩm],0)))</f>
        <v/>
      </c>
      <c r="K103" s="163" t="str">
        <f>IF(H103="","",INDEX(D.1[Đơn giá bán
(Tham khảo)],MATCH(H103,D.1[Tên sản phẩm],0)))</f>
        <v/>
      </c>
      <c r="L103" s="162"/>
      <c r="M103" s="159"/>
      <c r="N103" s="159"/>
      <c r="O103" s="159"/>
      <c r="P103" s="163" t="str">
        <f t="shared" si="26"/>
        <v/>
      </c>
      <c r="Q103" s="164"/>
      <c r="R103" s="162"/>
      <c r="S103" s="163" t="str">
        <f t="shared" si="27"/>
        <v/>
      </c>
      <c r="T103" s="164" t="str">
        <f t="shared" ca="1" si="28"/>
        <v/>
      </c>
      <c r="U103" s="163" t="str">
        <f t="shared" si="29"/>
        <v/>
      </c>
      <c r="V103" s="163" t="str">
        <f ca="1">IF(AND(C103&lt;&gt;"",C103&lt;&gt;OFFSET(C103,1,0)),SUMIFS(B.2[Giá có thuế],B.2[Số ĐK],C103),"")</f>
        <v/>
      </c>
      <c r="W103" s="159"/>
      <c r="X103" s="161" t="str">
        <f>IF(W103="","",'Thông Tin Chung'!$L$3)</f>
        <v/>
      </c>
      <c r="Y103" s="163" t="str">
        <f t="shared" ca="1" si="30"/>
        <v/>
      </c>
      <c r="Z103" s="165"/>
      <c r="AA103" s="155" t="str">
        <f ca="1">IF(C103="","",IF(OR(D103&lt;NgayBatDau,D103&gt;NgayKetThuc),"Ngày tháng phải nằm trong kỳ báo cáo",IF(AND(G103&lt;&gt;"",COUNTIF(D.2[Tên khách hàng],G103)=0),"Tên KH chưa khai báo trong DSKH",IF(AND(H103&lt;&gt;"",COUNTIF(D.1[Tên sản phẩm],H103)=0),"SP này chưa khai báo trong DSSP",""))))</f>
        <v/>
      </c>
      <c r="AB103" s="23" t="str">
        <f t="shared" ca="1" si="16"/>
        <v/>
      </c>
      <c r="AC103" s="23" t="str">
        <f t="shared" ca="1" si="17"/>
        <v/>
      </c>
      <c r="AD103" s="23" t="str">
        <f t="shared" ca="1" si="18"/>
        <v/>
      </c>
      <c r="AE103" s="68" t="str">
        <f t="shared" ca="1" si="19"/>
        <v/>
      </c>
      <c r="AF103" s="69" t="str">
        <f>IF(OR(H103="",S103=""),"",S103-(SUM(L103,M103)*INDEX(D.1[Đơn giá],MATCH(H103,D.1[Tên sản phẩm],0))))</f>
        <v/>
      </c>
      <c r="AG103" s="90" t="str">
        <f t="shared" ca="1" si="20"/>
        <v/>
      </c>
      <c r="AH103" s="90"/>
    </row>
    <row r="104" spans="2:34" ht="27.75" customHeight="1" x14ac:dyDescent="0.2">
      <c r="B104" s="154">
        <f t="shared" si="21"/>
        <v>101</v>
      </c>
      <c r="C104" s="155" t="str">
        <f t="shared" ca="1" si="22"/>
        <v/>
      </c>
      <c r="D104" s="156" t="str">
        <f t="shared" ca="1" si="23"/>
        <v/>
      </c>
      <c r="E104" s="157" t="str">
        <f t="shared" ca="1" si="24"/>
        <v/>
      </c>
      <c r="F104" s="157"/>
      <c r="G104" s="158" t="str">
        <f t="shared" ca="1" si="25"/>
        <v/>
      </c>
      <c r="H104" s="159"/>
      <c r="I104" s="160" t="str">
        <f>IF(H104="","",INDEX(D.1[Quy cách],MATCH(H104,D.1[Tên sản phẩm],0)))</f>
        <v/>
      </c>
      <c r="J104" s="35" t="str">
        <f>IF(H104="","",INDEX(D.1[ĐVT],MATCH(H104,D.1[Tên sản phẩm],0)))</f>
        <v/>
      </c>
      <c r="K104" s="163" t="str">
        <f>IF(H104="","",INDEX(D.1[Đơn giá bán
(Tham khảo)],MATCH(H104,D.1[Tên sản phẩm],0)))</f>
        <v/>
      </c>
      <c r="L104" s="162"/>
      <c r="M104" s="159"/>
      <c r="N104" s="159"/>
      <c r="O104" s="159"/>
      <c r="P104" s="163" t="str">
        <f t="shared" si="26"/>
        <v/>
      </c>
      <c r="Q104" s="164"/>
      <c r="R104" s="162"/>
      <c r="S104" s="163" t="str">
        <f t="shared" si="27"/>
        <v/>
      </c>
      <c r="T104" s="164" t="str">
        <f t="shared" ca="1" si="28"/>
        <v/>
      </c>
      <c r="U104" s="163" t="str">
        <f t="shared" si="29"/>
        <v/>
      </c>
      <c r="V104" s="163" t="str">
        <f ca="1">IF(AND(C104&lt;&gt;"",C104&lt;&gt;OFFSET(C104,1,0)),SUMIFS(B.2[Giá có thuế],B.2[Số ĐK],C104),"")</f>
        <v/>
      </c>
      <c r="W104" s="159"/>
      <c r="X104" s="161" t="str">
        <f>IF(W104="","",'Thông Tin Chung'!$L$3)</f>
        <v/>
      </c>
      <c r="Y104" s="163" t="str">
        <f t="shared" ca="1" si="30"/>
        <v/>
      </c>
      <c r="Z104" s="165"/>
      <c r="AA104" s="155" t="str">
        <f ca="1">IF(C104="","",IF(OR(D104&lt;NgayBatDau,D104&gt;NgayKetThuc),"Ngày tháng phải nằm trong kỳ báo cáo",IF(AND(G104&lt;&gt;"",COUNTIF(D.2[Tên khách hàng],G104)=0),"Tên KH chưa khai báo trong DSKH",IF(AND(H104&lt;&gt;"",COUNTIF(D.1[Tên sản phẩm],H104)=0),"SP này chưa khai báo trong DSSP",""))))</f>
        <v/>
      </c>
      <c r="AB104" s="23" t="str">
        <f t="shared" ca="1" si="16"/>
        <v/>
      </c>
      <c r="AC104" s="23" t="str">
        <f t="shared" ca="1" si="17"/>
        <v/>
      </c>
      <c r="AD104" s="23" t="str">
        <f t="shared" ca="1" si="18"/>
        <v/>
      </c>
      <c r="AE104" s="68" t="str">
        <f t="shared" ca="1" si="19"/>
        <v/>
      </c>
      <c r="AF104" s="69" t="str">
        <f>IF(OR(H104="",S104=""),"",S104-(SUM(L104,M104)*INDEX(D.1[Đơn giá],MATCH(H104,D.1[Tên sản phẩm],0))))</f>
        <v/>
      </c>
      <c r="AG104" s="90" t="str">
        <f t="shared" ca="1" si="20"/>
        <v/>
      </c>
      <c r="AH104" s="90"/>
    </row>
    <row r="105" spans="2:34" ht="27.75" customHeight="1" x14ac:dyDescent="0.2">
      <c r="B105" s="154">
        <f t="shared" si="21"/>
        <v>102</v>
      </c>
      <c r="C105" s="155" t="str">
        <f t="shared" ca="1" si="22"/>
        <v/>
      </c>
      <c r="D105" s="156" t="str">
        <f t="shared" ca="1" si="23"/>
        <v/>
      </c>
      <c r="E105" s="157" t="str">
        <f t="shared" ca="1" si="24"/>
        <v/>
      </c>
      <c r="F105" s="157"/>
      <c r="G105" s="158" t="str">
        <f t="shared" ca="1" si="25"/>
        <v/>
      </c>
      <c r="H105" s="159"/>
      <c r="I105" s="160" t="str">
        <f>IF(H105="","",INDEX(D.1[Quy cách],MATCH(H105,D.1[Tên sản phẩm],0)))</f>
        <v/>
      </c>
      <c r="J105" s="35" t="str">
        <f>IF(H105="","",INDEX(D.1[ĐVT],MATCH(H105,D.1[Tên sản phẩm],0)))</f>
        <v/>
      </c>
      <c r="K105" s="163" t="str">
        <f>IF(H105="","",INDEX(D.1[Đơn giá bán
(Tham khảo)],MATCH(H105,D.1[Tên sản phẩm],0)))</f>
        <v/>
      </c>
      <c r="L105" s="162"/>
      <c r="M105" s="159"/>
      <c r="N105" s="159"/>
      <c r="O105" s="159"/>
      <c r="P105" s="163" t="str">
        <f t="shared" si="26"/>
        <v/>
      </c>
      <c r="Q105" s="164"/>
      <c r="R105" s="162"/>
      <c r="S105" s="163" t="str">
        <f t="shared" si="27"/>
        <v/>
      </c>
      <c r="T105" s="164" t="str">
        <f t="shared" ca="1" si="28"/>
        <v/>
      </c>
      <c r="U105" s="163" t="str">
        <f t="shared" si="29"/>
        <v/>
      </c>
      <c r="V105" s="163" t="str">
        <f ca="1">IF(AND(C105&lt;&gt;"",C105&lt;&gt;OFFSET(C105,1,0)),SUMIFS(B.2[Giá có thuế],B.2[Số ĐK],C105),"")</f>
        <v/>
      </c>
      <c r="W105" s="159"/>
      <c r="X105" s="161" t="str">
        <f>IF(W105="","",'Thông Tin Chung'!$L$3)</f>
        <v/>
      </c>
      <c r="Y105" s="163" t="str">
        <f t="shared" ca="1" si="30"/>
        <v/>
      </c>
      <c r="Z105" s="165"/>
      <c r="AA105" s="155" t="str">
        <f ca="1">IF(C105="","",IF(OR(D105&lt;NgayBatDau,D105&gt;NgayKetThuc),"Ngày tháng phải nằm trong kỳ báo cáo",IF(AND(G105&lt;&gt;"",COUNTIF(D.2[Tên khách hàng],G105)=0),"Tên KH chưa khai báo trong DSKH",IF(AND(H105&lt;&gt;"",COUNTIF(D.1[Tên sản phẩm],H105)=0),"SP này chưa khai báo trong DSSP",""))))</f>
        <v/>
      </c>
      <c r="AB105" s="23" t="str">
        <f t="shared" ca="1" si="16"/>
        <v/>
      </c>
      <c r="AC105" s="23" t="str">
        <f t="shared" ca="1" si="17"/>
        <v/>
      </c>
      <c r="AD105" s="23" t="str">
        <f t="shared" ca="1" si="18"/>
        <v/>
      </c>
      <c r="AE105" s="68" t="str">
        <f t="shared" ca="1" si="19"/>
        <v/>
      </c>
      <c r="AF105" s="69" t="str">
        <f>IF(OR(H105="",S105=""),"",S105-(SUM(L105,M105)*INDEX(D.1[Đơn giá],MATCH(H105,D.1[Tên sản phẩm],0))))</f>
        <v/>
      </c>
      <c r="AG105" s="90" t="str">
        <f t="shared" ca="1" si="20"/>
        <v/>
      </c>
      <c r="AH105" s="90"/>
    </row>
    <row r="106" spans="2:34" ht="27.75" customHeight="1" x14ac:dyDescent="0.2">
      <c r="B106" s="154">
        <f t="shared" si="21"/>
        <v>103</v>
      </c>
      <c r="C106" s="155" t="str">
        <f t="shared" ca="1" si="22"/>
        <v/>
      </c>
      <c r="D106" s="156" t="str">
        <f t="shared" ca="1" si="23"/>
        <v/>
      </c>
      <c r="E106" s="157" t="str">
        <f t="shared" ca="1" si="24"/>
        <v/>
      </c>
      <c r="F106" s="157"/>
      <c r="G106" s="158" t="str">
        <f t="shared" ca="1" si="25"/>
        <v/>
      </c>
      <c r="H106" s="159"/>
      <c r="I106" s="160" t="str">
        <f>IF(H106="","",INDEX(D.1[Quy cách],MATCH(H106,D.1[Tên sản phẩm],0)))</f>
        <v/>
      </c>
      <c r="J106" s="35" t="str">
        <f>IF(H106="","",INDEX(D.1[ĐVT],MATCH(H106,D.1[Tên sản phẩm],0)))</f>
        <v/>
      </c>
      <c r="K106" s="163" t="str">
        <f>IF(H106="","",INDEX(D.1[Đơn giá bán
(Tham khảo)],MATCH(H106,D.1[Tên sản phẩm],0)))</f>
        <v/>
      </c>
      <c r="L106" s="162"/>
      <c r="M106" s="159"/>
      <c r="N106" s="159"/>
      <c r="O106" s="159"/>
      <c r="P106" s="163" t="str">
        <f t="shared" si="26"/>
        <v/>
      </c>
      <c r="Q106" s="164"/>
      <c r="R106" s="162"/>
      <c r="S106" s="163" t="str">
        <f t="shared" si="27"/>
        <v/>
      </c>
      <c r="T106" s="164" t="str">
        <f t="shared" ca="1" si="28"/>
        <v/>
      </c>
      <c r="U106" s="163" t="str">
        <f t="shared" si="29"/>
        <v/>
      </c>
      <c r="V106" s="163" t="str">
        <f ca="1">IF(AND(C106&lt;&gt;"",C106&lt;&gt;OFFSET(C106,1,0)),SUMIFS(B.2[Giá có thuế],B.2[Số ĐK],C106),"")</f>
        <v/>
      </c>
      <c r="W106" s="159"/>
      <c r="X106" s="161" t="str">
        <f>IF(W106="","",'Thông Tin Chung'!$L$3)</f>
        <v/>
      </c>
      <c r="Y106" s="163" t="str">
        <f t="shared" ca="1" si="30"/>
        <v/>
      </c>
      <c r="Z106" s="165"/>
      <c r="AA106" s="155" t="str">
        <f ca="1">IF(C106="","",IF(OR(D106&lt;NgayBatDau,D106&gt;NgayKetThuc),"Ngày tháng phải nằm trong kỳ báo cáo",IF(AND(G106&lt;&gt;"",COUNTIF(D.2[Tên khách hàng],G106)=0),"Tên KH chưa khai báo trong DSKH",IF(AND(H106&lt;&gt;"",COUNTIF(D.1[Tên sản phẩm],H106)=0),"SP này chưa khai báo trong DSSP",""))))</f>
        <v/>
      </c>
      <c r="AB106" s="23" t="str">
        <f t="shared" ca="1" si="16"/>
        <v/>
      </c>
      <c r="AC106" s="23" t="str">
        <f t="shared" ca="1" si="17"/>
        <v/>
      </c>
      <c r="AD106" s="23" t="str">
        <f t="shared" ca="1" si="18"/>
        <v/>
      </c>
      <c r="AE106" s="68" t="str">
        <f t="shared" ca="1" si="19"/>
        <v/>
      </c>
      <c r="AF106" s="69" t="str">
        <f>IF(OR(H106="",S106=""),"",S106-(SUM(L106,M106)*INDEX(D.1[Đơn giá],MATCH(H106,D.1[Tên sản phẩm],0))))</f>
        <v/>
      </c>
      <c r="AG106" s="90" t="str">
        <f t="shared" ca="1" si="20"/>
        <v/>
      </c>
      <c r="AH106" s="90"/>
    </row>
    <row r="107" spans="2:34" ht="27.75" customHeight="1" x14ac:dyDescent="0.2">
      <c r="B107" s="154">
        <f t="shared" si="21"/>
        <v>104</v>
      </c>
      <c r="C107" s="155" t="str">
        <f t="shared" ca="1" si="22"/>
        <v/>
      </c>
      <c r="D107" s="156" t="str">
        <f t="shared" ca="1" si="23"/>
        <v/>
      </c>
      <c r="E107" s="157" t="str">
        <f t="shared" ca="1" si="24"/>
        <v/>
      </c>
      <c r="F107" s="157"/>
      <c r="G107" s="158" t="str">
        <f t="shared" ca="1" si="25"/>
        <v/>
      </c>
      <c r="H107" s="159"/>
      <c r="I107" s="160" t="str">
        <f>IF(H107="","",INDEX(D.1[Quy cách],MATCH(H107,D.1[Tên sản phẩm],0)))</f>
        <v/>
      </c>
      <c r="J107" s="35" t="str">
        <f>IF(H107="","",INDEX(D.1[ĐVT],MATCH(H107,D.1[Tên sản phẩm],0)))</f>
        <v/>
      </c>
      <c r="K107" s="163" t="str">
        <f>IF(H107="","",INDEX(D.1[Đơn giá bán
(Tham khảo)],MATCH(H107,D.1[Tên sản phẩm],0)))</f>
        <v/>
      </c>
      <c r="L107" s="162"/>
      <c r="M107" s="159"/>
      <c r="N107" s="159"/>
      <c r="O107" s="159"/>
      <c r="P107" s="163" t="str">
        <f t="shared" si="26"/>
        <v/>
      </c>
      <c r="Q107" s="164"/>
      <c r="R107" s="162"/>
      <c r="S107" s="163" t="str">
        <f t="shared" si="27"/>
        <v/>
      </c>
      <c r="T107" s="164" t="str">
        <f t="shared" ca="1" si="28"/>
        <v/>
      </c>
      <c r="U107" s="163" t="str">
        <f t="shared" si="29"/>
        <v/>
      </c>
      <c r="V107" s="163" t="str">
        <f ca="1">IF(AND(C107&lt;&gt;"",C107&lt;&gt;OFFSET(C107,1,0)),SUMIFS(B.2[Giá có thuế],B.2[Số ĐK],C107),"")</f>
        <v/>
      </c>
      <c r="W107" s="159"/>
      <c r="X107" s="161" t="str">
        <f>IF(W107="","",'Thông Tin Chung'!$L$3)</f>
        <v/>
      </c>
      <c r="Y107" s="163" t="str">
        <f t="shared" ca="1" si="30"/>
        <v/>
      </c>
      <c r="Z107" s="165"/>
      <c r="AA107" s="155" t="str">
        <f ca="1">IF(C107="","",IF(OR(D107&lt;NgayBatDau,D107&gt;NgayKetThuc),"Ngày tháng phải nằm trong kỳ báo cáo",IF(AND(G107&lt;&gt;"",COUNTIF(D.2[Tên khách hàng],G107)=0),"Tên KH chưa khai báo trong DSKH",IF(AND(H107&lt;&gt;"",COUNTIF(D.1[Tên sản phẩm],H107)=0),"SP này chưa khai báo trong DSSP",""))))</f>
        <v/>
      </c>
      <c r="AB107" s="23" t="str">
        <f t="shared" ca="1" si="16"/>
        <v/>
      </c>
      <c r="AC107" s="23" t="str">
        <f t="shared" ca="1" si="17"/>
        <v/>
      </c>
      <c r="AD107" s="23" t="str">
        <f t="shared" ca="1" si="18"/>
        <v/>
      </c>
      <c r="AE107" s="68" t="str">
        <f t="shared" ca="1" si="19"/>
        <v/>
      </c>
      <c r="AF107" s="69" t="str">
        <f>IF(OR(H107="",S107=""),"",S107-(SUM(L107,M107)*INDEX(D.1[Đơn giá],MATCH(H107,D.1[Tên sản phẩm],0))))</f>
        <v/>
      </c>
      <c r="AG107" s="90" t="str">
        <f t="shared" ca="1" si="20"/>
        <v/>
      </c>
      <c r="AH107" s="90"/>
    </row>
    <row r="108" spans="2:34" ht="27.75" customHeight="1" x14ac:dyDescent="0.2">
      <c r="B108" s="154">
        <f t="shared" si="21"/>
        <v>105</v>
      </c>
      <c r="C108" s="155" t="str">
        <f t="shared" ca="1" si="22"/>
        <v/>
      </c>
      <c r="D108" s="156" t="str">
        <f t="shared" ca="1" si="23"/>
        <v/>
      </c>
      <c r="E108" s="157" t="str">
        <f t="shared" ca="1" si="24"/>
        <v/>
      </c>
      <c r="F108" s="157"/>
      <c r="G108" s="158" t="str">
        <f t="shared" ca="1" si="25"/>
        <v/>
      </c>
      <c r="H108" s="159"/>
      <c r="I108" s="160" t="str">
        <f>IF(H108="","",INDEX(D.1[Quy cách],MATCH(H108,D.1[Tên sản phẩm],0)))</f>
        <v/>
      </c>
      <c r="J108" s="35" t="str">
        <f>IF(H108="","",INDEX(D.1[ĐVT],MATCH(H108,D.1[Tên sản phẩm],0)))</f>
        <v/>
      </c>
      <c r="K108" s="163" t="str">
        <f>IF(H108="","",INDEX(D.1[Đơn giá bán
(Tham khảo)],MATCH(H108,D.1[Tên sản phẩm],0)))</f>
        <v/>
      </c>
      <c r="L108" s="162"/>
      <c r="M108" s="159"/>
      <c r="N108" s="159"/>
      <c r="O108" s="159"/>
      <c r="P108" s="163" t="str">
        <f t="shared" si="26"/>
        <v/>
      </c>
      <c r="Q108" s="164"/>
      <c r="R108" s="162"/>
      <c r="S108" s="163" t="str">
        <f t="shared" si="27"/>
        <v/>
      </c>
      <c r="T108" s="164" t="str">
        <f t="shared" ca="1" si="28"/>
        <v/>
      </c>
      <c r="U108" s="163" t="str">
        <f t="shared" si="29"/>
        <v/>
      </c>
      <c r="V108" s="163" t="str">
        <f ca="1">IF(AND(C108&lt;&gt;"",C108&lt;&gt;OFFSET(C108,1,0)),SUMIFS(B.2[Giá có thuế],B.2[Số ĐK],C108),"")</f>
        <v/>
      </c>
      <c r="W108" s="159"/>
      <c r="X108" s="161" t="str">
        <f>IF(W108="","",'Thông Tin Chung'!$L$3)</f>
        <v/>
      </c>
      <c r="Y108" s="163" t="str">
        <f t="shared" ca="1" si="30"/>
        <v/>
      </c>
      <c r="Z108" s="165"/>
      <c r="AA108" s="155" t="str">
        <f ca="1">IF(C108="","",IF(OR(D108&lt;NgayBatDau,D108&gt;NgayKetThuc),"Ngày tháng phải nằm trong kỳ báo cáo",IF(AND(G108&lt;&gt;"",COUNTIF(D.2[Tên khách hàng],G108)=0),"Tên KH chưa khai báo trong DSKH",IF(AND(H108&lt;&gt;"",COUNTIF(D.1[Tên sản phẩm],H108)=0),"SP này chưa khai báo trong DSSP",""))))</f>
        <v/>
      </c>
      <c r="AB108" s="23" t="str">
        <f t="shared" ca="1" si="16"/>
        <v/>
      </c>
      <c r="AC108" s="23" t="str">
        <f t="shared" ca="1" si="17"/>
        <v/>
      </c>
      <c r="AD108" s="23" t="str">
        <f t="shared" ca="1" si="18"/>
        <v/>
      </c>
      <c r="AE108" s="68" t="str">
        <f t="shared" ca="1" si="19"/>
        <v/>
      </c>
      <c r="AF108" s="69" t="str">
        <f>IF(OR(H108="",S108=""),"",S108-(SUM(L108,M108)*INDEX(D.1[Đơn giá],MATCH(H108,D.1[Tên sản phẩm],0))))</f>
        <v/>
      </c>
      <c r="AG108" s="90" t="str">
        <f t="shared" ca="1" si="20"/>
        <v/>
      </c>
      <c r="AH108" s="90"/>
    </row>
    <row r="109" spans="2:34" ht="27.75" customHeight="1" x14ac:dyDescent="0.2">
      <c r="B109" s="154">
        <f t="shared" si="21"/>
        <v>106</v>
      </c>
      <c r="C109" s="155" t="str">
        <f t="shared" ca="1" si="22"/>
        <v/>
      </c>
      <c r="D109" s="156" t="str">
        <f t="shared" ca="1" si="23"/>
        <v/>
      </c>
      <c r="E109" s="157" t="str">
        <f t="shared" ca="1" si="24"/>
        <v/>
      </c>
      <c r="F109" s="157"/>
      <c r="G109" s="158" t="str">
        <f t="shared" ca="1" si="25"/>
        <v/>
      </c>
      <c r="H109" s="159"/>
      <c r="I109" s="160" t="str">
        <f>IF(H109="","",INDEX(D.1[Quy cách],MATCH(H109,D.1[Tên sản phẩm],0)))</f>
        <v/>
      </c>
      <c r="J109" s="35" t="str">
        <f>IF(H109="","",INDEX(D.1[ĐVT],MATCH(H109,D.1[Tên sản phẩm],0)))</f>
        <v/>
      </c>
      <c r="K109" s="163" t="str">
        <f>IF(H109="","",INDEX(D.1[Đơn giá bán
(Tham khảo)],MATCH(H109,D.1[Tên sản phẩm],0)))</f>
        <v/>
      </c>
      <c r="L109" s="162"/>
      <c r="M109" s="159"/>
      <c r="N109" s="159"/>
      <c r="O109" s="159"/>
      <c r="P109" s="163" t="str">
        <f t="shared" si="26"/>
        <v/>
      </c>
      <c r="Q109" s="164"/>
      <c r="R109" s="162"/>
      <c r="S109" s="163" t="str">
        <f t="shared" si="27"/>
        <v/>
      </c>
      <c r="T109" s="164" t="str">
        <f t="shared" ca="1" si="28"/>
        <v/>
      </c>
      <c r="U109" s="163" t="str">
        <f t="shared" si="29"/>
        <v/>
      </c>
      <c r="V109" s="163" t="str">
        <f ca="1">IF(AND(C109&lt;&gt;"",C109&lt;&gt;OFFSET(C109,1,0)),SUMIFS(B.2[Giá có thuế],B.2[Số ĐK],C109),"")</f>
        <v/>
      </c>
      <c r="W109" s="159"/>
      <c r="X109" s="161" t="str">
        <f>IF(W109="","",'Thông Tin Chung'!$L$3)</f>
        <v/>
      </c>
      <c r="Y109" s="163" t="str">
        <f t="shared" ca="1" si="30"/>
        <v/>
      </c>
      <c r="Z109" s="165"/>
      <c r="AA109" s="155" t="str">
        <f ca="1">IF(C109="","",IF(OR(D109&lt;NgayBatDau,D109&gt;NgayKetThuc),"Ngày tháng phải nằm trong kỳ báo cáo",IF(AND(G109&lt;&gt;"",COUNTIF(D.2[Tên khách hàng],G109)=0),"Tên KH chưa khai báo trong DSKH",IF(AND(H109&lt;&gt;"",COUNTIF(D.1[Tên sản phẩm],H109)=0),"SP này chưa khai báo trong DSSP",""))))</f>
        <v/>
      </c>
      <c r="AB109" s="23" t="str">
        <f t="shared" ca="1" si="16"/>
        <v/>
      </c>
      <c r="AC109" s="23" t="str">
        <f t="shared" ca="1" si="17"/>
        <v/>
      </c>
      <c r="AD109" s="23" t="str">
        <f t="shared" ca="1" si="18"/>
        <v/>
      </c>
      <c r="AE109" s="68" t="str">
        <f t="shared" ca="1" si="19"/>
        <v/>
      </c>
      <c r="AF109" s="69" t="str">
        <f>IF(OR(H109="",S109=""),"",S109-(SUM(L109,M109)*INDEX(D.1[Đơn giá],MATCH(H109,D.1[Tên sản phẩm],0))))</f>
        <v/>
      </c>
      <c r="AG109" s="90" t="str">
        <f t="shared" ca="1" si="20"/>
        <v/>
      </c>
      <c r="AH109" s="90"/>
    </row>
    <row r="110" spans="2:34" ht="27.75" customHeight="1" x14ac:dyDescent="0.2">
      <c r="B110" s="154">
        <f t="shared" si="21"/>
        <v>107</v>
      </c>
      <c r="C110" s="155" t="str">
        <f t="shared" ca="1" si="22"/>
        <v/>
      </c>
      <c r="D110" s="156" t="str">
        <f t="shared" ca="1" si="23"/>
        <v/>
      </c>
      <c r="E110" s="157" t="str">
        <f t="shared" ca="1" si="24"/>
        <v/>
      </c>
      <c r="F110" s="157"/>
      <c r="G110" s="158" t="str">
        <f t="shared" ca="1" si="25"/>
        <v/>
      </c>
      <c r="H110" s="159"/>
      <c r="I110" s="160" t="str">
        <f>IF(H110="","",INDEX(D.1[Quy cách],MATCH(H110,D.1[Tên sản phẩm],0)))</f>
        <v/>
      </c>
      <c r="J110" s="35" t="str">
        <f>IF(H110="","",INDEX(D.1[ĐVT],MATCH(H110,D.1[Tên sản phẩm],0)))</f>
        <v/>
      </c>
      <c r="K110" s="163" t="str">
        <f>IF(H110="","",INDEX(D.1[Đơn giá bán
(Tham khảo)],MATCH(H110,D.1[Tên sản phẩm],0)))</f>
        <v/>
      </c>
      <c r="L110" s="162"/>
      <c r="M110" s="159"/>
      <c r="N110" s="159"/>
      <c r="O110" s="159"/>
      <c r="P110" s="163" t="str">
        <f t="shared" si="26"/>
        <v/>
      </c>
      <c r="Q110" s="164"/>
      <c r="R110" s="162"/>
      <c r="S110" s="163" t="str">
        <f t="shared" si="27"/>
        <v/>
      </c>
      <c r="T110" s="164" t="str">
        <f t="shared" ca="1" si="28"/>
        <v/>
      </c>
      <c r="U110" s="163" t="str">
        <f t="shared" si="29"/>
        <v/>
      </c>
      <c r="V110" s="163" t="str">
        <f ca="1">IF(AND(C110&lt;&gt;"",C110&lt;&gt;OFFSET(C110,1,0)),SUMIFS(B.2[Giá có thuế],B.2[Số ĐK],C110),"")</f>
        <v/>
      </c>
      <c r="W110" s="159"/>
      <c r="X110" s="161" t="str">
        <f>IF(W110="","",'Thông Tin Chung'!$L$3)</f>
        <v/>
      </c>
      <c r="Y110" s="163" t="str">
        <f t="shared" ca="1" si="30"/>
        <v/>
      </c>
      <c r="Z110" s="165"/>
      <c r="AA110" s="155" t="str">
        <f ca="1">IF(C110="","",IF(OR(D110&lt;NgayBatDau,D110&gt;NgayKetThuc),"Ngày tháng phải nằm trong kỳ báo cáo",IF(AND(G110&lt;&gt;"",COUNTIF(D.2[Tên khách hàng],G110)=0),"Tên KH chưa khai báo trong DSKH",IF(AND(H110&lt;&gt;"",COUNTIF(D.1[Tên sản phẩm],H110)=0),"SP này chưa khai báo trong DSSP",""))))</f>
        <v/>
      </c>
      <c r="AB110" s="23" t="str">
        <f t="shared" ca="1" si="16"/>
        <v/>
      </c>
      <c r="AC110" s="23" t="str">
        <f t="shared" ca="1" si="17"/>
        <v/>
      </c>
      <c r="AD110" s="23" t="str">
        <f t="shared" ca="1" si="18"/>
        <v/>
      </c>
      <c r="AE110" s="68" t="str">
        <f t="shared" ca="1" si="19"/>
        <v/>
      </c>
      <c r="AF110" s="69" t="str">
        <f>IF(OR(H110="",S110=""),"",S110-(SUM(L110,M110)*INDEX(D.1[Đơn giá],MATCH(H110,D.1[Tên sản phẩm],0))))</f>
        <v/>
      </c>
      <c r="AG110" s="90" t="str">
        <f t="shared" ca="1" si="20"/>
        <v/>
      </c>
      <c r="AH110" s="90"/>
    </row>
    <row r="111" spans="2:34" ht="27.75" customHeight="1" x14ac:dyDescent="0.2">
      <c r="B111" s="154">
        <f t="shared" si="21"/>
        <v>108</v>
      </c>
      <c r="C111" s="155" t="str">
        <f t="shared" ca="1" si="22"/>
        <v/>
      </c>
      <c r="D111" s="156" t="str">
        <f t="shared" ca="1" si="23"/>
        <v/>
      </c>
      <c r="E111" s="157" t="str">
        <f t="shared" ca="1" si="24"/>
        <v/>
      </c>
      <c r="F111" s="157"/>
      <c r="G111" s="158" t="str">
        <f t="shared" ca="1" si="25"/>
        <v/>
      </c>
      <c r="H111" s="159"/>
      <c r="I111" s="160" t="str">
        <f>IF(H111="","",INDEX(D.1[Quy cách],MATCH(H111,D.1[Tên sản phẩm],0)))</f>
        <v/>
      </c>
      <c r="J111" s="35" t="str">
        <f>IF(H111="","",INDEX(D.1[ĐVT],MATCH(H111,D.1[Tên sản phẩm],0)))</f>
        <v/>
      </c>
      <c r="K111" s="163" t="str">
        <f>IF(H111="","",INDEX(D.1[Đơn giá bán
(Tham khảo)],MATCH(H111,D.1[Tên sản phẩm],0)))</f>
        <v/>
      </c>
      <c r="L111" s="162"/>
      <c r="M111" s="159"/>
      <c r="N111" s="159"/>
      <c r="O111" s="159"/>
      <c r="P111" s="163" t="str">
        <f t="shared" si="26"/>
        <v/>
      </c>
      <c r="Q111" s="164"/>
      <c r="R111" s="162"/>
      <c r="S111" s="163" t="str">
        <f t="shared" si="27"/>
        <v/>
      </c>
      <c r="T111" s="164" t="str">
        <f t="shared" ca="1" si="28"/>
        <v/>
      </c>
      <c r="U111" s="163" t="str">
        <f t="shared" si="29"/>
        <v/>
      </c>
      <c r="V111" s="163" t="str">
        <f ca="1">IF(AND(C111&lt;&gt;"",C111&lt;&gt;OFFSET(C111,1,0)),SUMIFS(B.2[Giá có thuế],B.2[Số ĐK],C111),"")</f>
        <v/>
      </c>
      <c r="W111" s="159"/>
      <c r="X111" s="161" t="str">
        <f>IF(W111="","",'Thông Tin Chung'!$L$3)</f>
        <v/>
      </c>
      <c r="Y111" s="163" t="str">
        <f t="shared" ca="1" si="30"/>
        <v/>
      </c>
      <c r="Z111" s="165"/>
      <c r="AA111" s="155" t="str">
        <f ca="1">IF(C111="","",IF(OR(D111&lt;NgayBatDau,D111&gt;NgayKetThuc),"Ngày tháng phải nằm trong kỳ báo cáo",IF(AND(G111&lt;&gt;"",COUNTIF(D.2[Tên khách hàng],G111)=0),"Tên KH chưa khai báo trong DSKH",IF(AND(H111&lt;&gt;"",COUNTIF(D.1[Tên sản phẩm],H111)=0),"SP này chưa khai báo trong DSSP",""))))</f>
        <v/>
      </c>
      <c r="AB111" s="23" t="str">
        <f t="shared" ca="1" si="16"/>
        <v/>
      </c>
      <c r="AC111" s="23" t="str">
        <f t="shared" ca="1" si="17"/>
        <v/>
      </c>
      <c r="AD111" s="23" t="str">
        <f t="shared" ca="1" si="18"/>
        <v/>
      </c>
      <c r="AE111" s="68" t="str">
        <f t="shared" ca="1" si="19"/>
        <v/>
      </c>
      <c r="AF111" s="69" t="str">
        <f>IF(OR(H111="",S111=""),"",S111-(SUM(L111,M111)*INDEX(D.1[Đơn giá],MATCH(H111,D.1[Tên sản phẩm],0))))</f>
        <v/>
      </c>
      <c r="AG111" s="90" t="str">
        <f t="shared" ca="1" si="20"/>
        <v/>
      </c>
      <c r="AH111" s="90"/>
    </row>
    <row r="112" spans="2:34" ht="27.75" customHeight="1" x14ac:dyDescent="0.2">
      <c r="B112" s="154">
        <f t="shared" si="21"/>
        <v>109</v>
      </c>
      <c r="C112" s="155" t="str">
        <f t="shared" ca="1" si="22"/>
        <v/>
      </c>
      <c r="D112" s="156" t="str">
        <f t="shared" ca="1" si="23"/>
        <v/>
      </c>
      <c r="E112" s="157" t="str">
        <f t="shared" ca="1" si="24"/>
        <v/>
      </c>
      <c r="F112" s="157"/>
      <c r="G112" s="158" t="str">
        <f t="shared" ca="1" si="25"/>
        <v/>
      </c>
      <c r="H112" s="159"/>
      <c r="I112" s="160" t="str">
        <f>IF(H112="","",INDEX(D.1[Quy cách],MATCH(H112,D.1[Tên sản phẩm],0)))</f>
        <v/>
      </c>
      <c r="J112" s="35" t="str">
        <f>IF(H112="","",INDEX(D.1[ĐVT],MATCH(H112,D.1[Tên sản phẩm],0)))</f>
        <v/>
      </c>
      <c r="K112" s="163" t="str">
        <f>IF(H112="","",INDEX(D.1[Đơn giá bán
(Tham khảo)],MATCH(H112,D.1[Tên sản phẩm],0)))</f>
        <v/>
      </c>
      <c r="L112" s="162"/>
      <c r="M112" s="159"/>
      <c r="N112" s="159"/>
      <c r="O112" s="159"/>
      <c r="P112" s="163" t="str">
        <f t="shared" si="26"/>
        <v/>
      </c>
      <c r="Q112" s="164"/>
      <c r="R112" s="162"/>
      <c r="S112" s="163" t="str">
        <f t="shared" si="27"/>
        <v/>
      </c>
      <c r="T112" s="164" t="str">
        <f t="shared" ca="1" si="28"/>
        <v/>
      </c>
      <c r="U112" s="163" t="str">
        <f t="shared" si="29"/>
        <v/>
      </c>
      <c r="V112" s="163" t="str">
        <f ca="1">IF(AND(C112&lt;&gt;"",C112&lt;&gt;OFFSET(C112,1,0)),SUMIFS(B.2[Giá có thuế],B.2[Số ĐK],C112),"")</f>
        <v/>
      </c>
      <c r="W112" s="159"/>
      <c r="X112" s="161" t="str">
        <f>IF(W112="","",'Thông Tin Chung'!$L$3)</f>
        <v/>
      </c>
      <c r="Y112" s="163" t="str">
        <f t="shared" ca="1" si="30"/>
        <v/>
      </c>
      <c r="Z112" s="165"/>
      <c r="AA112" s="155" t="str">
        <f ca="1">IF(C112="","",IF(OR(D112&lt;NgayBatDau,D112&gt;NgayKetThuc),"Ngày tháng phải nằm trong kỳ báo cáo",IF(AND(G112&lt;&gt;"",COUNTIF(D.2[Tên khách hàng],G112)=0),"Tên KH chưa khai báo trong DSKH",IF(AND(H112&lt;&gt;"",COUNTIF(D.1[Tên sản phẩm],H112)=0),"SP này chưa khai báo trong DSSP",""))))</f>
        <v/>
      </c>
      <c r="AB112" s="23" t="str">
        <f t="shared" ca="1" si="16"/>
        <v/>
      </c>
      <c r="AC112" s="23" t="str">
        <f t="shared" ca="1" si="17"/>
        <v/>
      </c>
      <c r="AD112" s="23" t="str">
        <f t="shared" ca="1" si="18"/>
        <v/>
      </c>
      <c r="AE112" s="68" t="str">
        <f t="shared" ca="1" si="19"/>
        <v/>
      </c>
      <c r="AF112" s="69" t="str">
        <f>IF(OR(H112="",S112=""),"",S112-(SUM(L112,M112)*INDEX(D.1[Đơn giá],MATCH(H112,D.1[Tên sản phẩm],0))))</f>
        <v/>
      </c>
      <c r="AG112" s="90" t="str">
        <f t="shared" ca="1" si="20"/>
        <v/>
      </c>
      <c r="AH112" s="90"/>
    </row>
    <row r="113" spans="2:34" ht="27.75" customHeight="1" x14ac:dyDescent="0.2">
      <c r="B113" s="154">
        <f t="shared" si="21"/>
        <v>110</v>
      </c>
      <c r="C113" s="155" t="str">
        <f t="shared" ca="1" si="22"/>
        <v/>
      </c>
      <c r="D113" s="156" t="str">
        <f t="shared" ca="1" si="23"/>
        <v/>
      </c>
      <c r="E113" s="157" t="str">
        <f t="shared" ca="1" si="24"/>
        <v/>
      </c>
      <c r="F113" s="157"/>
      <c r="G113" s="158" t="str">
        <f t="shared" ca="1" si="25"/>
        <v/>
      </c>
      <c r="H113" s="159"/>
      <c r="I113" s="160" t="str">
        <f>IF(H113="","",INDEX(D.1[Quy cách],MATCH(H113,D.1[Tên sản phẩm],0)))</f>
        <v/>
      </c>
      <c r="J113" s="35" t="str">
        <f>IF(H113="","",INDEX(D.1[ĐVT],MATCH(H113,D.1[Tên sản phẩm],0)))</f>
        <v/>
      </c>
      <c r="K113" s="163" t="str">
        <f>IF(H113="","",INDEX(D.1[Đơn giá bán
(Tham khảo)],MATCH(H113,D.1[Tên sản phẩm],0)))</f>
        <v/>
      </c>
      <c r="L113" s="162"/>
      <c r="M113" s="159"/>
      <c r="N113" s="159"/>
      <c r="O113" s="159"/>
      <c r="P113" s="163" t="str">
        <f t="shared" si="26"/>
        <v/>
      </c>
      <c r="Q113" s="164"/>
      <c r="R113" s="162"/>
      <c r="S113" s="163" t="str">
        <f t="shared" si="27"/>
        <v/>
      </c>
      <c r="T113" s="164" t="str">
        <f t="shared" ca="1" si="28"/>
        <v/>
      </c>
      <c r="U113" s="163" t="str">
        <f t="shared" si="29"/>
        <v/>
      </c>
      <c r="V113" s="163" t="str">
        <f ca="1">IF(AND(C113&lt;&gt;"",C113&lt;&gt;OFFSET(C113,1,0)),SUMIFS(B.2[Giá có thuế],B.2[Số ĐK],C113),"")</f>
        <v/>
      </c>
      <c r="W113" s="159"/>
      <c r="X113" s="161" t="str">
        <f>IF(W113="","",'Thông Tin Chung'!$L$3)</f>
        <v/>
      </c>
      <c r="Y113" s="163" t="str">
        <f t="shared" ca="1" si="30"/>
        <v/>
      </c>
      <c r="Z113" s="165"/>
      <c r="AA113" s="155" t="str">
        <f ca="1">IF(C113="","",IF(OR(D113&lt;NgayBatDau,D113&gt;NgayKetThuc),"Ngày tháng phải nằm trong kỳ báo cáo",IF(AND(G113&lt;&gt;"",COUNTIF(D.2[Tên khách hàng],G113)=0),"Tên KH chưa khai báo trong DSKH",IF(AND(H113&lt;&gt;"",COUNTIF(D.1[Tên sản phẩm],H113)=0),"SP này chưa khai báo trong DSSP",""))))</f>
        <v/>
      </c>
      <c r="AB113" s="23" t="str">
        <f t="shared" ca="1" si="16"/>
        <v/>
      </c>
      <c r="AC113" s="23" t="str">
        <f t="shared" ca="1" si="17"/>
        <v/>
      </c>
      <c r="AD113" s="23" t="str">
        <f t="shared" ca="1" si="18"/>
        <v/>
      </c>
      <c r="AE113" s="68" t="str">
        <f t="shared" ca="1" si="19"/>
        <v/>
      </c>
      <c r="AF113" s="69" t="str">
        <f>IF(OR(H113="",S113=""),"",S113-(SUM(L113,M113)*INDEX(D.1[Đơn giá],MATCH(H113,D.1[Tên sản phẩm],0))))</f>
        <v/>
      </c>
      <c r="AG113" s="90" t="str">
        <f t="shared" ca="1" si="20"/>
        <v/>
      </c>
      <c r="AH113" s="90"/>
    </row>
    <row r="114" spans="2:34" ht="27.75" customHeight="1" x14ac:dyDescent="0.2">
      <c r="B114" s="154">
        <f t="shared" si="21"/>
        <v>111</v>
      </c>
      <c r="C114" s="155" t="str">
        <f t="shared" ca="1" si="22"/>
        <v/>
      </c>
      <c r="D114" s="156" t="str">
        <f t="shared" ca="1" si="23"/>
        <v/>
      </c>
      <c r="E114" s="157" t="str">
        <f t="shared" ca="1" si="24"/>
        <v/>
      </c>
      <c r="F114" s="157"/>
      <c r="G114" s="158" t="str">
        <f t="shared" ca="1" si="25"/>
        <v/>
      </c>
      <c r="H114" s="159"/>
      <c r="I114" s="160" t="str">
        <f>IF(H114="","",INDEX(D.1[Quy cách],MATCH(H114,D.1[Tên sản phẩm],0)))</f>
        <v/>
      </c>
      <c r="J114" s="35" t="str">
        <f>IF(H114="","",INDEX(D.1[ĐVT],MATCH(H114,D.1[Tên sản phẩm],0)))</f>
        <v/>
      </c>
      <c r="K114" s="163" t="str">
        <f>IF(H114="","",INDEX(D.1[Đơn giá bán
(Tham khảo)],MATCH(H114,D.1[Tên sản phẩm],0)))</f>
        <v/>
      </c>
      <c r="L114" s="162"/>
      <c r="M114" s="159"/>
      <c r="N114" s="159"/>
      <c r="O114" s="159"/>
      <c r="P114" s="163" t="str">
        <f t="shared" si="26"/>
        <v/>
      </c>
      <c r="Q114" s="164"/>
      <c r="R114" s="162"/>
      <c r="S114" s="163" t="str">
        <f t="shared" si="27"/>
        <v/>
      </c>
      <c r="T114" s="164" t="str">
        <f t="shared" ca="1" si="28"/>
        <v/>
      </c>
      <c r="U114" s="163" t="str">
        <f t="shared" si="29"/>
        <v/>
      </c>
      <c r="V114" s="163" t="str">
        <f ca="1">IF(AND(C114&lt;&gt;"",C114&lt;&gt;OFFSET(C114,1,0)),SUMIFS(B.2[Giá có thuế],B.2[Số ĐK],C114),"")</f>
        <v/>
      </c>
      <c r="W114" s="159"/>
      <c r="X114" s="161" t="str">
        <f>IF(W114="","",'Thông Tin Chung'!$L$3)</f>
        <v/>
      </c>
      <c r="Y114" s="163" t="str">
        <f t="shared" ca="1" si="30"/>
        <v/>
      </c>
      <c r="Z114" s="165"/>
      <c r="AA114" s="155" t="str">
        <f ca="1">IF(C114="","",IF(OR(D114&lt;NgayBatDau,D114&gt;NgayKetThuc),"Ngày tháng phải nằm trong kỳ báo cáo",IF(AND(G114&lt;&gt;"",COUNTIF(D.2[Tên khách hàng],G114)=0),"Tên KH chưa khai báo trong DSKH",IF(AND(H114&lt;&gt;"",COUNTIF(D.1[Tên sản phẩm],H114)=0),"SP này chưa khai báo trong DSSP",""))))</f>
        <v/>
      </c>
      <c r="AB114" s="23" t="str">
        <f t="shared" ca="1" si="16"/>
        <v/>
      </c>
      <c r="AC114" s="23" t="str">
        <f t="shared" ca="1" si="17"/>
        <v/>
      </c>
      <c r="AD114" s="23" t="str">
        <f t="shared" ca="1" si="18"/>
        <v/>
      </c>
      <c r="AE114" s="68" t="str">
        <f t="shared" ca="1" si="19"/>
        <v/>
      </c>
      <c r="AF114" s="69" t="str">
        <f>IF(OR(H114="",S114=""),"",S114-(SUM(L114,M114)*INDEX(D.1[Đơn giá],MATCH(H114,D.1[Tên sản phẩm],0))))</f>
        <v/>
      </c>
      <c r="AG114" s="90" t="str">
        <f t="shared" ca="1" si="20"/>
        <v/>
      </c>
      <c r="AH114" s="90"/>
    </row>
    <row r="115" spans="2:34" ht="27.75" customHeight="1" x14ac:dyDescent="0.2">
      <c r="B115" s="154">
        <f t="shared" si="21"/>
        <v>112</v>
      </c>
      <c r="C115" s="155" t="str">
        <f t="shared" ca="1" si="22"/>
        <v/>
      </c>
      <c r="D115" s="156" t="str">
        <f t="shared" ca="1" si="23"/>
        <v/>
      </c>
      <c r="E115" s="157" t="str">
        <f t="shared" ca="1" si="24"/>
        <v/>
      </c>
      <c r="F115" s="157"/>
      <c r="G115" s="158" t="str">
        <f t="shared" ca="1" si="25"/>
        <v/>
      </c>
      <c r="H115" s="159"/>
      <c r="I115" s="160" t="str">
        <f>IF(H115="","",INDEX(D.1[Quy cách],MATCH(H115,D.1[Tên sản phẩm],0)))</f>
        <v/>
      </c>
      <c r="J115" s="35" t="str">
        <f>IF(H115="","",INDEX(D.1[ĐVT],MATCH(H115,D.1[Tên sản phẩm],0)))</f>
        <v/>
      </c>
      <c r="K115" s="163" t="str">
        <f>IF(H115="","",INDEX(D.1[Đơn giá bán
(Tham khảo)],MATCH(H115,D.1[Tên sản phẩm],0)))</f>
        <v/>
      </c>
      <c r="L115" s="162"/>
      <c r="M115" s="159"/>
      <c r="N115" s="159"/>
      <c r="O115" s="159"/>
      <c r="P115" s="163" t="str">
        <f t="shared" si="26"/>
        <v/>
      </c>
      <c r="Q115" s="164"/>
      <c r="R115" s="162"/>
      <c r="S115" s="163" t="str">
        <f t="shared" si="27"/>
        <v/>
      </c>
      <c r="T115" s="164" t="str">
        <f t="shared" ca="1" si="28"/>
        <v/>
      </c>
      <c r="U115" s="163" t="str">
        <f t="shared" si="29"/>
        <v/>
      </c>
      <c r="V115" s="163" t="str">
        <f ca="1">IF(AND(C115&lt;&gt;"",C115&lt;&gt;OFFSET(C115,1,0)),SUMIFS(B.2[Giá có thuế],B.2[Số ĐK],C115),"")</f>
        <v/>
      </c>
      <c r="W115" s="159"/>
      <c r="X115" s="161" t="str">
        <f>IF(W115="","",'Thông Tin Chung'!$L$3)</f>
        <v/>
      </c>
      <c r="Y115" s="163" t="str">
        <f t="shared" ca="1" si="30"/>
        <v/>
      </c>
      <c r="Z115" s="165"/>
      <c r="AA115" s="155" t="str">
        <f ca="1">IF(C115="","",IF(OR(D115&lt;NgayBatDau,D115&gt;NgayKetThuc),"Ngày tháng phải nằm trong kỳ báo cáo",IF(AND(G115&lt;&gt;"",COUNTIF(D.2[Tên khách hàng],G115)=0),"Tên KH chưa khai báo trong DSKH",IF(AND(H115&lt;&gt;"",COUNTIF(D.1[Tên sản phẩm],H115)=0),"SP này chưa khai báo trong DSSP",""))))</f>
        <v/>
      </c>
      <c r="AB115" s="23" t="str">
        <f t="shared" ca="1" si="16"/>
        <v/>
      </c>
      <c r="AC115" s="23" t="str">
        <f t="shared" ca="1" si="17"/>
        <v/>
      </c>
      <c r="AD115" s="23" t="str">
        <f t="shared" ca="1" si="18"/>
        <v/>
      </c>
      <c r="AE115" s="68" t="str">
        <f t="shared" ca="1" si="19"/>
        <v/>
      </c>
      <c r="AF115" s="69" t="str">
        <f>IF(OR(H115="",S115=""),"",S115-(SUM(L115,M115)*INDEX(D.1[Đơn giá],MATCH(H115,D.1[Tên sản phẩm],0))))</f>
        <v/>
      </c>
      <c r="AG115" s="90" t="str">
        <f t="shared" ca="1" si="20"/>
        <v/>
      </c>
      <c r="AH115" s="90"/>
    </row>
    <row r="116" spans="2:34" ht="27.75" customHeight="1" x14ac:dyDescent="0.2">
      <c r="B116" s="154">
        <f t="shared" si="21"/>
        <v>113</v>
      </c>
      <c r="C116" s="155" t="str">
        <f t="shared" ca="1" si="22"/>
        <v/>
      </c>
      <c r="D116" s="156" t="str">
        <f t="shared" ca="1" si="23"/>
        <v/>
      </c>
      <c r="E116" s="157" t="str">
        <f t="shared" ca="1" si="24"/>
        <v/>
      </c>
      <c r="F116" s="157"/>
      <c r="G116" s="158" t="str">
        <f t="shared" ca="1" si="25"/>
        <v/>
      </c>
      <c r="H116" s="159"/>
      <c r="I116" s="160" t="str">
        <f>IF(H116="","",INDEX(D.1[Quy cách],MATCH(H116,D.1[Tên sản phẩm],0)))</f>
        <v/>
      </c>
      <c r="J116" s="35" t="str">
        <f>IF(H116="","",INDEX(D.1[ĐVT],MATCH(H116,D.1[Tên sản phẩm],0)))</f>
        <v/>
      </c>
      <c r="K116" s="163" t="str">
        <f>IF(H116="","",INDEX(D.1[Đơn giá bán
(Tham khảo)],MATCH(H116,D.1[Tên sản phẩm],0)))</f>
        <v/>
      </c>
      <c r="L116" s="162"/>
      <c r="M116" s="159"/>
      <c r="N116" s="159"/>
      <c r="O116" s="159"/>
      <c r="P116" s="163" t="str">
        <f t="shared" si="26"/>
        <v/>
      </c>
      <c r="Q116" s="164"/>
      <c r="R116" s="162"/>
      <c r="S116" s="163" t="str">
        <f t="shared" si="27"/>
        <v/>
      </c>
      <c r="T116" s="164" t="str">
        <f t="shared" ca="1" si="28"/>
        <v/>
      </c>
      <c r="U116" s="163" t="str">
        <f t="shared" si="29"/>
        <v/>
      </c>
      <c r="V116" s="163" t="str">
        <f ca="1">IF(AND(C116&lt;&gt;"",C116&lt;&gt;OFFSET(C116,1,0)),SUMIFS(B.2[Giá có thuế],B.2[Số ĐK],C116),"")</f>
        <v/>
      </c>
      <c r="W116" s="159"/>
      <c r="X116" s="161" t="str">
        <f>IF(W116="","",'Thông Tin Chung'!$L$3)</f>
        <v/>
      </c>
      <c r="Y116" s="163" t="str">
        <f t="shared" ca="1" si="30"/>
        <v/>
      </c>
      <c r="Z116" s="165"/>
      <c r="AA116" s="155" t="str">
        <f ca="1">IF(C116="","",IF(OR(D116&lt;NgayBatDau,D116&gt;NgayKetThuc),"Ngày tháng phải nằm trong kỳ báo cáo",IF(AND(G116&lt;&gt;"",COUNTIF(D.2[Tên khách hàng],G116)=0),"Tên KH chưa khai báo trong DSKH",IF(AND(H116&lt;&gt;"",COUNTIF(D.1[Tên sản phẩm],H116)=0),"SP này chưa khai báo trong DSSP",""))))</f>
        <v/>
      </c>
      <c r="AB116" s="23" t="str">
        <f t="shared" ca="1" si="16"/>
        <v/>
      </c>
      <c r="AC116" s="23" t="str">
        <f t="shared" ca="1" si="17"/>
        <v/>
      </c>
      <c r="AD116" s="23" t="str">
        <f t="shared" ca="1" si="18"/>
        <v/>
      </c>
      <c r="AE116" s="68" t="str">
        <f t="shared" ca="1" si="19"/>
        <v/>
      </c>
      <c r="AF116" s="69" t="str">
        <f>IF(OR(H116="",S116=""),"",S116-(SUM(L116,M116)*INDEX(D.1[Đơn giá],MATCH(H116,D.1[Tên sản phẩm],0))))</f>
        <v/>
      </c>
      <c r="AG116" s="90" t="str">
        <f t="shared" ca="1" si="20"/>
        <v/>
      </c>
      <c r="AH116" s="90"/>
    </row>
    <row r="117" spans="2:34" ht="27.75" customHeight="1" x14ac:dyDescent="0.2">
      <c r="B117" s="154">
        <f t="shared" si="21"/>
        <v>114</v>
      </c>
      <c r="C117" s="155" t="str">
        <f t="shared" ca="1" si="22"/>
        <v/>
      </c>
      <c r="D117" s="156" t="str">
        <f t="shared" ca="1" si="23"/>
        <v/>
      </c>
      <c r="E117" s="157" t="str">
        <f t="shared" ca="1" si="24"/>
        <v/>
      </c>
      <c r="F117" s="157"/>
      <c r="G117" s="158" t="str">
        <f t="shared" ca="1" si="25"/>
        <v/>
      </c>
      <c r="H117" s="159"/>
      <c r="I117" s="160" t="str">
        <f>IF(H117="","",INDEX(D.1[Quy cách],MATCH(H117,D.1[Tên sản phẩm],0)))</f>
        <v/>
      </c>
      <c r="J117" s="35" t="str">
        <f>IF(H117="","",INDEX(D.1[ĐVT],MATCH(H117,D.1[Tên sản phẩm],0)))</f>
        <v/>
      </c>
      <c r="K117" s="163" t="str">
        <f>IF(H117="","",INDEX(D.1[Đơn giá bán
(Tham khảo)],MATCH(H117,D.1[Tên sản phẩm],0)))</f>
        <v/>
      </c>
      <c r="L117" s="162"/>
      <c r="M117" s="159"/>
      <c r="N117" s="159"/>
      <c r="O117" s="159"/>
      <c r="P117" s="163" t="str">
        <f t="shared" si="26"/>
        <v/>
      </c>
      <c r="Q117" s="164"/>
      <c r="R117" s="162"/>
      <c r="S117" s="163" t="str">
        <f t="shared" si="27"/>
        <v/>
      </c>
      <c r="T117" s="164" t="str">
        <f t="shared" ca="1" si="28"/>
        <v/>
      </c>
      <c r="U117" s="163" t="str">
        <f t="shared" si="29"/>
        <v/>
      </c>
      <c r="V117" s="163" t="str">
        <f ca="1">IF(AND(C117&lt;&gt;"",C117&lt;&gt;OFFSET(C117,1,0)),SUMIFS(B.2[Giá có thuế],B.2[Số ĐK],C117),"")</f>
        <v/>
      </c>
      <c r="W117" s="159"/>
      <c r="X117" s="161" t="str">
        <f>IF(W117="","",'Thông Tin Chung'!$L$3)</f>
        <v/>
      </c>
      <c r="Y117" s="163" t="str">
        <f t="shared" ca="1" si="30"/>
        <v/>
      </c>
      <c r="Z117" s="165"/>
      <c r="AA117" s="155" t="str">
        <f ca="1">IF(C117="","",IF(OR(D117&lt;NgayBatDau,D117&gt;NgayKetThuc),"Ngày tháng phải nằm trong kỳ báo cáo",IF(AND(G117&lt;&gt;"",COUNTIF(D.2[Tên khách hàng],G117)=0),"Tên KH chưa khai báo trong DSKH",IF(AND(H117&lt;&gt;"",COUNTIF(D.1[Tên sản phẩm],H117)=0),"SP này chưa khai báo trong DSSP",""))))</f>
        <v/>
      </c>
      <c r="AB117" s="23" t="str">
        <f t="shared" ca="1" si="16"/>
        <v/>
      </c>
      <c r="AC117" s="23" t="str">
        <f t="shared" ca="1" si="17"/>
        <v/>
      </c>
      <c r="AD117" s="23" t="str">
        <f t="shared" ca="1" si="18"/>
        <v/>
      </c>
      <c r="AE117" s="68" t="str">
        <f t="shared" ca="1" si="19"/>
        <v/>
      </c>
      <c r="AF117" s="69" t="str">
        <f>IF(OR(H117="",S117=""),"",S117-(SUM(L117,M117)*INDEX(D.1[Đơn giá],MATCH(H117,D.1[Tên sản phẩm],0))))</f>
        <v/>
      </c>
      <c r="AG117" s="90" t="str">
        <f t="shared" ca="1" si="20"/>
        <v/>
      </c>
      <c r="AH117" s="90"/>
    </row>
    <row r="118" spans="2:34" ht="27.75" customHeight="1" x14ac:dyDescent="0.2">
      <c r="B118" s="154">
        <f t="shared" si="21"/>
        <v>115</v>
      </c>
      <c r="C118" s="155" t="str">
        <f t="shared" ca="1" si="22"/>
        <v/>
      </c>
      <c r="D118" s="156" t="str">
        <f t="shared" ca="1" si="23"/>
        <v/>
      </c>
      <c r="E118" s="157" t="str">
        <f t="shared" ca="1" si="24"/>
        <v/>
      </c>
      <c r="F118" s="157"/>
      <c r="G118" s="158" t="str">
        <f t="shared" ca="1" si="25"/>
        <v/>
      </c>
      <c r="H118" s="159"/>
      <c r="I118" s="160" t="str">
        <f>IF(H118="","",INDEX(D.1[Quy cách],MATCH(H118,D.1[Tên sản phẩm],0)))</f>
        <v/>
      </c>
      <c r="J118" s="35" t="str">
        <f>IF(H118="","",INDEX(D.1[ĐVT],MATCH(H118,D.1[Tên sản phẩm],0)))</f>
        <v/>
      </c>
      <c r="K118" s="163" t="str">
        <f>IF(H118="","",INDEX(D.1[Đơn giá bán
(Tham khảo)],MATCH(H118,D.1[Tên sản phẩm],0)))</f>
        <v/>
      </c>
      <c r="L118" s="162"/>
      <c r="M118" s="159"/>
      <c r="N118" s="159"/>
      <c r="O118" s="159"/>
      <c r="P118" s="163" t="str">
        <f t="shared" si="26"/>
        <v/>
      </c>
      <c r="Q118" s="164"/>
      <c r="R118" s="162"/>
      <c r="S118" s="163" t="str">
        <f t="shared" si="27"/>
        <v/>
      </c>
      <c r="T118" s="164" t="str">
        <f t="shared" ca="1" si="28"/>
        <v/>
      </c>
      <c r="U118" s="163" t="str">
        <f t="shared" si="29"/>
        <v/>
      </c>
      <c r="V118" s="163" t="str">
        <f ca="1">IF(AND(C118&lt;&gt;"",C118&lt;&gt;OFFSET(C118,1,0)),SUMIFS(B.2[Giá có thuế],B.2[Số ĐK],C118),"")</f>
        <v/>
      </c>
      <c r="W118" s="159"/>
      <c r="X118" s="161" t="str">
        <f>IF(W118="","",'Thông Tin Chung'!$L$3)</f>
        <v/>
      </c>
      <c r="Y118" s="163" t="str">
        <f t="shared" ca="1" si="30"/>
        <v/>
      </c>
      <c r="Z118" s="165"/>
      <c r="AA118" s="155" t="str">
        <f ca="1">IF(C118="","",IF(OR(D118&lt;NgayBatDau,D118&gt;NgayKetThuc),"Ngày tháng phải nằm trong kỳ báo cáo",IF(AND(G118&lt;&gt;"",COUNTIF(D.2[Tên khách hàng],G118)=0),"Tên KH chưa khai báo trong DSKH",IF(AND(H118&lt;&gt;"",COUNTIF(D.1[Tên sản phẩm],H118)=0),"SP này chưa khai báo trong DSSP",""))))</f>
        <v/>
      </c>
      <c r="AB118" s="23" t="str">
        <f t="shared" ca="1" si="16"/>
        <v/>
      </c>
      <c r="AC118" s="23" t="str">
        <f t="shared" ca="1" si="17"/>
        <v/>
      </c>
      <c r="AD118" s="23" t="str">
        <f t="shared" ca="1" si="18"/>
        <v/>
      </c>
      <c r="AE118" s="68" t="str">
        <f t="shared" ca="1" si="19"/>
        <v/>
      </c>
      <c r="AF118" s="69" t="str">
        <f>IF(OR(H118="",S118=""),"",S118-(SUM(L118,M118)*INDEX(D.1[Đơn giá],MATCH(H118,D.1[Tên sản phẩm],0))))</f>
        <v/>
      </c>
      <c r="AG118" s="90" t="str">
        <f t="shared" ca="1" si="20"/>
        <v/>
      </c>
      <c r="AH118" s="90"/>
    </row>
    <row r="119" spans="2:34" ht="27.75" customHeight="1" x14ac:dyDescent="0.2">
      <c r="B119" s="154">
        <f t="shared" si="21"/>
        <v>116</v>
      </c>
      <c r="C119" s="155" t="str">
        <f t="shared" ca="1" si="22"/>
        <v/>
      </c>
      <c r="D119" s="156" t="str">
        <f t="shared" ca="1" si="23"/>
        <v/>
      </c>
      <c r="E119" s="157" t="str">
        <f t="shared" ca="1" si="24"/>
        <v/>
      </c>
      <c r="F119" s="157"/>
      <c r="G119" s="158" t="str">
        <f t="shared" ca="1" si="25"/>
        <v/>
      </c>
      <c r="H119" s="159"/>
      <c r="I119" s="160" t="str">
        <f>IF(H119="","",INDEX(D.1[Quy cách],MATCH(H119,D.1[Tên sản phẩm],0)))</f>
        <v/>
      </c>
      <c r="J119" s="35" t="str">
        <f>IF(H119="","",INDEX(D.1[ĐVT],MATCH(H119,D.1[Tên sản phẩm],0)))</f>
        <v/>
      </c>
      <c r="K119" s="163" t="str">
        <f>IF(H119="","",INDEX(D.1[Đơn giá bán
(Tham khảo)],MATCH(H119,D.1[Tên sản phẩm],0)))</f>
        <v/>
      </c>
      <c r="L119" s="162"/>
      <c r="M119" s="159"/>
      <c r="N119" s="159"/>
      <c r="O119" s="159"/>
      <c r="P119" s="163" t="str">
        <f t="shared" si="26"/>
        <v/>
      </c>
      <c r="Q119" s="164"/>
      <c r="R119" s="162"/>
      <c r="S119" s="163" t="str">
        <f t="shared" si="27"/>
        <v/>
      </c>
      <c r="T119" s="164" t="str">
        <f t="shared" ca="1" si="28"/>
        <v/>
      </c>
      <c r="U119" s="163" t="str">
        <f t="shared" si="29"/>
        <v/>
      </c>
      <c r="V119" s="163" t="str">
        <f ca="1">IF(AND(C119&lt;&gt;"",C119&lt;&gt;OFFSET(C119,1,0)),SUMIFS(B.2[Giá có thuế],B.2[Số ĐK],C119),"")</f>
        <v/>
      </c>
      <c r="W119" s="159"/>
      <c r="X119" s="161" t="str">
        <f>IF(W119="","",'Thông Tin Chung'!$L$3)</f>
        <v/>
      </c>
      <c r="Y119" s="163" t="str">
        <f t="shared" ca="1" si="30"/>
        <v/>
      </c>
      <c r="Z119" s="165"/>
      <c r="AA119" s="155" t="str">
        <f ca="1">IF(C119="","",IF(OR(D119&lt;NgayBatDau,D119&gt;NgayKetThuc),"Ngày tháng phải nằm trong kỳ báo cáo",IF(AND(G119&lt;&gt;"",COUNTIF(D.2[Tên khách hàng],G119)=0),"Tên KH chưa khai báo trong DSKH",IF(AND(H119&lt;&gt;"",COUNTIF(D.1[Tên sản phẩm],H119)=0),"SP này chưa khai báo trong DSSP",""))))</f>
        <v/>
      </c>
      <c r="AB119" s="23" t="str">
        <f t="shared" ca="1" si="16"/>
        <v/>
      </c>
      <c r="AC119" s="23" t="str">
        <f t="shared" ca="1" si="17"/>
        <v/>
      </c>
      <c r="AD119" s="23" t="str">
        <f t="shared" ca="1" si="18"/>
        <v/>
      </c>
      <c r="AE119" s="68" t="str">
        <f t="shared" ca="1" si="19"/>
        <v/>
      </c>
      <c r="AF119" s="69" t="str">
        <f>IF(OR(H119="",S119=""),"",S119-(SUM(L119,M119)*INDEX(D.1[Đơn giá],MATCH(H119,D.1[Tên sản phẩm],0))))</f>
        <v/>
      </c>
      <c r="AG119" s="90" t="str">
        <f t="shared" ca="1" si="20"/>
        <v/>
      </c>
      <c r="AH119" s="90"/>
    </row>
    <row r="120" spans="2:34" ht="27.75" customHeight="1" x14ac:dyDescent="0.2">
      <c r="B120" s="154">
        <f t="shared" si="21"/>
        <v>117</v>
      </c>
      <c r="C120" s="155" t="str">
        <f t="shared" ca="1" si="22"/>
        <v/>
      </c>
      <c r="D120" s="156" t="str">
        <f t="shared" ca="1" si="23"/>
        <v/>
      </c>
      <c r="E120" s="157" t="str">
        <f t="shared" ca="1" si="24"/>
        <v/>
      </c>
      <c r="F120" s="157"/>
      <c r="G120" s="158" t="str">
        <f t="shared" ca="1" si="25"/>
        <v/>
      </c>
      <c r="H120" s="159"/>
      <c r="I120" s="160" t="str">
        <f>IF(H120="","",INDEX(D.1[Quy cách],MATCH(H120,D.1[Tên sản phẩm],0)))</f>
        <v/>
      </c>
      <c r="J120" s="35" t="str">
        <f>IF(H120="","",INDEX(D.1[ĐVT],MATCH(H120,D.1[Tên sản phẩm],0)))</f>
        <v/>
      </c>
      <c r="K120" s="163" t="str">
        <f>IF(H120="","",INDEX(D.1[Đơn giá bán
(Tham khảo)],MATCH(H120,D.1[Tên sản phẩm],0)))</f>
        <v/>
      </c>
      <c r="L120" s="162"/>
      <c r="M120" s="159"/>
      <c r="N120" s="159"/>
      <c r="O120" s="159"/>
      <c r="P120" s="163" t="str">
        <f t="shared" si="26"/>
        <v/>
      </c>
      <c r="Q120" s="164"/>
      <c r="R120" s="162"/>
      <c r="S120" s="163" t="str">
        <f t="shared" si="27"/>
        <v/>
      </c>
      <c r="T120" s="164" t="str">
        <f t="shared" ca="1" si="28"/>
        <v/>
      </c>
      <c r="U120" s="163" t="str">
        <f t="shared" si="29"/>
        <v/>
      </c>
      <c r="V120" s="163" t="str">
        <f ca="1">IF(AND(C120&lt;&gt;"",C120&lt;&gt;OFFSET(C120,1,0)),SUMIFS(B.2[Giá có thuế],B.2[Số ĐK],C120),"")</f>
        <v/>
      </c>
      <c r="W120" s="159"/>
      <c r="X120" s="161" t="str">
        <f>IF(W120="","",'Thông Tin Chung'!$L$3)</f>
        <v/>
      </c>
      <c r="Y120" s="163" t="str">
        <f t="shared" ca="1" si="30"/>
        <v/>
      </c>
      <c r="Z120" s="165"/>
      <c r="AA120" s="155" t="str">
        <f ca="1">IF(C120="","",IF(OR(D120&lt;NgayBatDau,D120&gt;NgayKetThuc),"Ngày tháng phải nằm trong kỳ báo cáo",IF(AND(G120&lt;&gt;"",COUNTIF(D.2[Tên khách hàng],G120)=0),"Tên KH chưa khai báo trong DSKH",IF(AND(H120&lt;&gt;"",COUNTIF(D.1[Tên sản phẩm],H120)=0),"SP này chưa khai báo trong DSSP",""))))</f>
        <v/>
      </c>
      <c r="AB120" s="23" t="str">
        <f t="shared" ca="1" si="16"/>
        <v/>
      </c>
      <c r="AC120" s="23" t="str">
        <f t="shared" ca="1" si="17"/>
        <v/>
      </c>
      <c r="AD120" s="23" t="str">
        <f t="shared" ca="1" si="18"/>
        <v/>
      </c>
      <c r="AE120" s="68" t="str">
        <f t="shared" ca="1" si="19"/>
        <v/>
      </c>
      <c r="AF120" s="69" t="str">
        <f>IF(OR(H120="",S120=""),"",S120-(SUM(L120,M120)*INDEX(D.1[Đơn giá],MATCH(H120,D.1[Tên sản phẩm],0))))</f>
        <v/>
      </c>
      <c r="AG120" s="90" t="str">
        <f t="shared" ca="1" si="20"/>
        <v/>
      </c>
      <c r="AH120" s="90"/>
    </row>
    <row r="121" spans="2:34" ht="27.75" customHeight="1" x14ac:dyDescent="0.2">
      <c r="B121" s="154">
        <f t="shared" si="21"/>
        <v>118</v>
      </c>
      <c r="C121" s="155" t="str">
        <f t="shared" ca="1" si="22"/>
        <v/>
      </c>
      <c r="D121" s="156" t="str">
        <f t="shared" ca="1" si="23"/>
        <v/>
      </c>
      <c r="E121" s="157" t="str">
        <f t="shared" ca="1" si="24"/>
        <v/>
      </c>
      <c r="F121" s="157"/>
      <c r="G121" s="158" t="str">
        <f t="shared" ca="1" si="25"/>
        <v/>
      </c>
      <c r="H121" s="159"/>
      <c r="I121" s="160" t="str">
        <f>IF(H121="","",INDEX(D.1[Quy cách],MATCH(H121,D.1[Tên sản phẩm],0)))</f>
        <v/>
      </c>
      <c r="J121" s="35" t="str">
        <f>IF(H121="","",INDEX(D.1[ĐVT],MATCH(H121,D.1[Tên sản phẩm],0)))</f>
        <v/>
      </c>
      <c r="K121" s="163" t="str">
        <f>IF(H121="","",INDEX(D.1[Đơn giá bán
(Tham khảo)],MATCH(H121,D.1[Tên sản phẩm],0)))</f>
        <v/>
      </c>
      <c r="L121" s="162"/>
      <c r="M121" s="159"/>
      <c r="N121" s="159"/>
      <c r="O121" s="159"/>
      <c r="P121" s="163" t="str">
        <f t="shared" si="26"/>
        <v/>
      </c>
      <c r="Q121" s="164"/>
      <c r="R121" s="162"/>
      <c r="S121" s="163" t="str">
        <f t="shared" si="27"/>
        <v/>
      </c>
      <c r="T121" s="164" t="str">
        <f t="shared" ca="1" si="28"/>
        <v/>
      </c>
      <c r="U121" s="163" t="str">
        <f t="shared" si="29"/>
        <v/>
      </c>
      <c r="V121" s="163" t="str">
        <f ca="1">IF(AND(C121&lt;&gt;"",C121&lt;&gt;OFFSET(C121,1,0)),SUMIFS(B.2[Giá có thuế],B.2[Số ĐK],C121),"")</f>
        <v/>
      </c>
      <c r="W121" s="159"/>
      <c r="X121" s="161" t="str">
        <f>IF(W121="","",'Thông Tin Chung'!$L$3)</f>
        <v/>
      </c>
      <c r="Y121" s="163" t="str">
        <f t="shared" ca="1" si="30"/>
        <v/>
      </c>
      <c r="Z121" s="165"/>
      <c r="AA121" s="155" t="str">
        <f ca="1">IF(C121="","",IF(OR(D121&lt;NgayBatDau,D121&gt;NgayKetThuc),"Ngày tháng phải nằm trong kỳ báo cáo",IF(AND(G121&lt;&gt;"",COUNTIF(D.2[Tên khách hàng],G121)=0),"Tên KH chưa khai báo trong DSKH",IF(AND(H121&lt;&gt;"",COUNTIF(D.1[Tên sản phẩm],H121)=0),"SP này chưa khai báo trong DSSP",""))))</f>
        <v/>
      </c>
      <c r="AB121" s="23" t="str">
        <f t="shared" ca="1" si="16"/>
        <v/>
      </c>
      <c r="AC121" s="23" t="str">
        <f t="shared" ca="1" si="17"/>
        <v/>
      </c>
      <c r="AD121" s="23" t="str">
        <f t="shared" ca="1" si="18"/>
        <v/>
      </c>
      <c r="AE121" s="68" t="str">
        <f t="shared" ca="1" si="19"/>
        <v/>
      </c>
      <c r="AF121" s="69" t="str">
        <f>IF(OR(H121="",S121=""),"",S121-(SUM(L121,M121)*INDEX(D.1[Đơn giá],MATCH(H121,D.1[Tên sản phẩm],0))))</f>
        <v/>
      </c>
      <c r="AG121" s="90" t="str">
        <f t="shared" ca="1" si="20"/>
        <v/>
      </c>
      <c r="AH121" s="90"/>
    </row>
    <row r="122" spans="2:34" ht="27.75" customHeight="1" x14ac:dyDescent="0.2">
      <c r="B122" s="154">
        <f t="shared" si="21"/>
        <v>119</v>
      </c>
      <c r="C122" s="155" t="str">
        <f t="shared" ca="1" si="22"/>
        <v/>
      </c>
      <c r="D122" s="156" t="str">
        <f t="shared" ca="1" si="23"/>
        <v/>
      </c>
      <c r="E122" s="157" t="str">
        <f t="shared" ca="1" si="24"/>
        <v/>
      </c>
      <c r="F122" s="157"/>
      <c r="G122" s="158" t="str">
        <f t="shared" ca="1" si="25"/>
        <v/>
      </c>
      <c r="H122" s="159"/>
      <c r="I122" s="160" t="str">
        <f>IF(H122="","",INDEX(D.1[Quy cách],MATCH(H122,D.1[Tên sản phẩm],0)))</f>
        <v/>
      </c>
      <c r="J122" s="35" t="str">
        <f>IF(H122="","",INDEX(D.1[ĐVT],MATCH(H122,D.1[Tên sản phẩm],0)))</f>
        <v/>
      </c>
      <c r="K122" s="163" t="str">
        <f>IF(H122="","",INDEX(D.1[Đơn giá bán
(Tham khảo)],MATCH(H122,D.1[Tên sản phẩm],0)))</f>
        <v/>
      </c>
      <c r="L122" s="162"/>
      <c r="M122" s="159"/>
      <c r="N122" s="159"/>
      <c r="O122" s="159"/>
      <c r="P122" s="163" t="str">
        <f t="shared" si="26"/>
        <v/>
      </c>
      <c r="Q122" s="164"/>
      <c r="R122" s="162"/>
      <c r="S122" s="163" t="str">
        <f t="shared" si="27"/>
        <v/>
      </c>
      <c r="T122" s="164" t="str">
        <f t="shared" ca="1" si="28"/>
        <v/>
      </c>
      <c r="U122" s="163" t="str">
        <f t="shared" si="29"/>
        <v/>
      </c>
      <c r="V122" s="163" t="str">
        <f ca="1">IF(AND(C122&lt;&gt;"",C122&lt;&gt;OFFSET(C122,1,0)),SUMIFS(B.2[Giá có thuế],B.2[Số ĐK],C122),"")</f>
        <v/>
      </c>
      <c r="W122" s="159"/>
      <c r="X122" s="161" t="str">
        <f>IF(W122="","",'Thông Tin Chung'!$L$3)</f>
        <v/>
      </c>
      <c r="Y122" s="163" t="str">
        <f t="shared" ca="1" si="30"/>
        <v/>
      </c>
      <c r="Z122" s="165"/>
      <c r="AA122" s="155" t="str">
        <f ca="1">IF(C122="","",IF(OR(D122&lt;NgayBatDau,D122&gt;NgayKetThuc),"Ngày tháng phải nằm trong kỳ báo cáo",IF(AND(G122&lt;&gt;"",COUNTIF(D.2[Tên khách hàng],G122)=0),"Tên KH chưa khai báo trong DSKH",IF(AND(H122&lt;&gt;"",COUNTIF(D.1[Tên sản phẩm],H122)=0),"SP này chưa khai báo trong DSSP",""))))</f>
        <v/>
      </c>
      <c r="AB122" s="23" t="str">
        <f t="shared" ca="1" si="16"/>
        <v/>
      </c>
      <c r="AC122" s="23" t="str">
        <f t="shared" ca="1" si="17"/>
        <v/>
      </c>
      <c r="AD122" s="23" t="str">
        <f t="shared" ca="1" si="18"/>
        <v/>
      </c>
      <c r="AE122" s="68" t="str">
        <f t="shared" ca="1" si="19"/>
        <v/>
      </c>
      <c r="AF122" s="69" t="str">
        <f>IF(OR(H122="",S122=""),"",S122-(SUM(L122,M122)*INDEX(D.1[Đơn giá],MATCH(H122,D.1[Tên sản phẩm],0))))</f>
        <v/>
      </c>
      <c r="AG122" s="90" t="str">
        <f t="shared" ca="1" si="20"/>
        <v/>
      </c>
      <c r="AH122" s="90"/>
    </row>
    <row r="123" spans="2:34" ht="27.75" customHeight="1" x14ac:dyDescent="0.2">
      <c r="B123" s="154">
        <f t="shared" si="21"/>
        <v>120</v>
      </c>
      <c r="C123" s="155" t="str">
        <f t="shared" ca="1" si="22"/>
        <v/>
      </c>
      <c r="D123" s="156" t="str">
        <f t="shared" ca="1" si="23"/>
        <v/>
      </c>
      <c r="E123" s="157" t="str">
        <f t="shared" ca="1" si="24"/>
        <v/>
      </c>
      <c r="F123" s="157"/>
      <c r="G123" s="158" t="str">
        <f t="shared" ca="1" si="25"/>
        <v/>
      </c>
      <c r="H123" s="159"/>
      <c r="I123" s="160" t="str">
        <f>IF(H123="","",INDEX(D.1[Quy cách],MATCH(H123,D.1[Tên sản phẩm],0)))</f>
        <v/>
      </c>
      <c r="J123" s="35" t="str">
        <f>IF(H123="","",INDEX(D.1[ĐVT],MATCH(H123,D.1[Tên sản phẩm],0)))</f>
        <v/>
      </c>
      <c r="K123" s="163" t="str">
        <f>IF(H123="","",INDEX(D.1[Đơn giá bán
(Tham khảo)],MATCH(H123,D.1[Tên sản phẩm],0)))</f>
        <v/>
      </c>
      <c r="L123" s="162"/>
      <c r="M123" s="159"/>
      <c r="N123" s="159"/>
      <c r="O123" s="159"/>
      <c r="P123" s="163" t="str">
        <f t="shared" si="26"/>
        <v/>
      </c>
      <c r="Q123" s="164"/>
      <c r="R123" s="162"/>
      <c r="S123" s="163" t="str">
        <f t="shared" si="27"/>
        <v/>
      </c>
      <c r="T123" s="164" t="str">
        <f t="shared" ca="1" si="28"/>
        <v/>
      </c>
      <c r="U123" s="163" t="str">
        <f t="shared" si="29"/>
        <v/>
      </c>
      <c r="V123" s="163" t="str">
        <f ca="1">IF(AND(C123&lt;&gt;"",C123&lt;&gt;OFFSET(C123,1,0)),SUMIFS(B.2[Giá có thuế],B.2[Số ĐK],C123),"")</f>
        <v/>
      </c>
      <c r="W123" s="159"/>
      <c r="X123" s="161" t="str">
        <f>IF(W123="","",'Thông Tin Chung'!$L$3)</f>
        <v/>
      </c>
      <c r="Y123" s="163" t="str">
        <f t="shared" ca="1" si="30"/>
        <v/>
      </c>
      <c r="Z123" s="165"/>
      <c r="AA123" s="155" t="str">
        <f ca="1">IF(C123="","",IF(OR(D123&lt;NgayBatDau,D123&gt;NgayKetThuc),"Ngày tháng phải nằm trong kỳ báo cáo",IF(AND(G123&lt;&gt;"",COUNTIF(D.2[Tên khách hàng],G123)=0),"Tên KH chưa khai báo trong DSKH",IF(AND(H123&lt;&gt;"",COUNTIF(D.1[Tên sản phẩm],H123)=0),"SP này chưa khai báo trong DSSP",""))))</f>
        <v/>
      </c>
      <c r="AB123" s="23" t="str">
        <f t="shared" ca="1" si="16"/>
        <v/>
      </c>
      <c r="AC123" s="23" t="str">
        <f t="shared" ca="1" si="17"/>
        <v/>
      </c>
      <c r="AD123" s="23" t="str">
        <f t="shared" ca="1" si="18"/>
        <v/>
      </c>
      <c r="AE123" s="68" t="str">
        <f t="shared" ca="1" si="19"/>
        <v/>
      </c>
      <c r="AF123" s="69" t="str">
        <f>IF(OR(H123="",S123=""),"",S123-(SUM(L123,M123)*INDEX(D.1[Đơn giá],MATCH(H123,D.1[Tên sản phẩm],0))))</f>
        <v/>
      </c>
      <c r="AG123" s="90" t="str">
        <f t="shared" ca="1" si="20"/>
        <v/>
      </c>
      <c r="AH123" s="90"/>
    </row>
    <row r="124" spans="2:34" ht="27.75" customHeight="1" x14ac:dyDescent="0.2">
      <c r="B124" s="154">
        <f t="shared" si="21"/>
        <v>121</v>
      </c>
      <c r="C124" s="155" t="str">
        <f t="shared" ca="1" si="22"/>
        <v/>
      </c>
      <c r="D124" s="156" t="str">
        <f t="shared" ca="1" si="23"/>
        <v/>
      </c>
      <c r="E124" s="157" t="str">
        <f t="shared" ca="1" si="24"/>
        <v/>
      </c>
      <c r="F124" s="157"/>
      <c r="G124" s="158" t="str">
        <f t="shared" ca="1" si="25"/>
        <v/>
      </c>
      <c r="H124" s="159"/>
      <c r="I124" s="160" t="str">
        <f>IF(H124="","",INDEX(D.1[Quy cách],MATCH(H124,D.1[Tên sản phẩm],0)))</f>
        <v/>
      </c>
      <c r="J124" s="35" t="str">
        <f>IF(H124="","",INDEX(D.1[ĐVT],MATCH(H124,D.1[Tên sản phẩm],0)))</f>
        <v/>
      </c>
      <c r="K124" s="163" t="str">
        <f>IF(H124="","",INDEX(D.1[Đơn giá bán
(Tham khảo)],MATCH(H124,D.1[Tên sản phẩm],0)))</f>
        <v/>
      </c>
      <c r="L124" s="162"/>
      <c r="M124" s="159"/>
      <c r="N124" s="159"/>
      <c r="O124" s="159"/>
      <c r="P124" s="163" t="str">
        <f t="shared" si="26"/>
        <v/>
      </c>
      <c r="Q124" s="164"/>
      <c r="R124" s="162"/>
      <c r="S124" s="163" t="str">
        <f t="shared" si="27"/>
        <v/>
      </c>
      <c r="T124" s="164" t="str">
        <f t="shared" ca="1" si="28"/>
        <v/>
      </c>
      <c r="U124" s="163" t="str">
        <f t="shared" si="29"/>
        <v/>
      </c>
      <c r="V124" s="163" t="str">
        <f ca="1">IF(AND(C124&lt;&gt;"",C124&lt;&gt;OFFSET(C124,1,0)),SUMIFS(B.2[Giá có thuế],B.2[Số ĐK],C124),"")</f>
        <v/>
      </c>
      <c r="W124" s="159"/>
      <c r="X124" s="161" t="str">
        <f>IF(W124="","",'Thông Tin Chung'!$L$3)</f>
        <v/>
      </c>
      <c r="Y124" s="163" t="str">
        <f t="shared" ca="1" si="30"/>
        <v/>
      </c>
      <c r="Z124" s="165"/>
      <c r="AA124" s="155" t="str">
        <f ca="1">IF(C124="","",IF(OR(D124&lt;NgayBatDau,D124&gt;NgayKetThuc),"Ngày tháng phải nằm trong kỳ báo cáo",IF(AND(G124&lt;&gt;"",COUNTIF(D.2[Tên khách hàng],G124)=0),"Tên KH chưa khai báo trong DSKH",IF(AND(H124&lt;&gt;"",COUNTIF(D.1[Tên sản phẩm],H124)=0),"SP này chưa khai báo trong DSSP",""))))</f>
        <v/>
      </c>
      <c r="AB124" s="23" t="str">
        <f t="shared" ca="1" si="16"/>
        <v/>
      </c>
      <c r="AC124" s="23" t="str">
        <f t="shared" ca="1" si="17"/>
        <v/>
      </c>
      <c r="AD124" s="23" t="str">
        <f t="shared" ca="1" si="18"/>
        <v/>
      </c>
      <c r="AE124" s="68" t="str">
        <f t="shared" ca="1" si="19"/>
        <v/>
      </c>
      <c r="AF124" s="69" t="str">
        <f>IF(OR(H124="",S124=""),"",S124-(SUM(L124,M124)*INDEX(D.1[Đơn giá],MATCH(H124,D.1[Tên sản phẩm],0))))</f>
        <v/>
      </c>
      <c r="AG124" s="90" t="str">
        <f t="shared" ca="1" si="20"/>
        <v/>
      </c>
      <c r="AH124" s="90"/>
    </row>
    <row r="125" spans="2:34" ht="27.75" customHeight="1" x14ac:dyDescent="0.2">
      <c r="B125" s="154">
        <f t="shared" si="21"/>
        <v>122</v>
      </c>
      <c r="C125" s="155" t="str">
        <f t="shared" ca="1" si="22"/>
        <v/>
      </c>
      <c r="D125" s="156" t="str">
        <f t="shared" ca="1" si="23"/>
        <v/>
      </c>
      <c r="E125" s="157" t="str">
        <f t="shared" ca="1" si="24"/>
        <v/>
      </c>
      <c r="F125" s="157"/>
      <c r="G125" s="158" t="str">
        <f t="shared" ca="1" si="25"/>
        <v/>
      </c>
      <c r="H125" s="159"/>
      <c r="I125" s="160" t="str">
        <f>IF(H125="","",INDEX(D.1[Quy cách],MATCH(H125,D.1[Tên sản phẩm],0)))</f>
        <v/>
      </c>
      <c r="J125" s="35" t="str">
        <f>IF(H125="","",INDEX(D.1[ĐVT],MATCH(H125,D.1[Tên sản phẩm],0)))</f>
        <v/>
      </c>
      <c r="K125" s="163" t="str">
        <f>IF(H125="","",INDEX(D.1[Đơn giá bán
(Tham khảo)],MATCH(H125,D.1[Tên sản phẩm],0)))</f>
        <v/>
      </c>
      <c r="L125" s="162"/>
      <c r="M125" s="159"/>
      <c r="N125" s="159"/>
      <c r="O125" s="159"/>
      <c r="P125" s="163" t="str">
        <f t="shared" si="26"/>
        <v/>
      </c>
      <c r="Q125" s="164"/>
      <c r="R125" s="162"/>
      <c r="S125" s="163" t="str">
        <f t="shared" si="27"/>
        <v/>
      </c>
      <c r="T125" s="164" t="str">
        <f t="shared" ca="1" si="28"/>
        <v/>
      </c>
      <c r="U125" s="163" t="str">
        <f t="shared" si="29"/>
        <v/>
      </c>
      <c r="V125" s="163" t="str">
        <f ca="1">IF(AND(C125&lt;&gt;"",C125&lt;&gt;OFFSET(C125,1,0)),SUMIFS(B.2[Giá có thuế],B.2[Số ĐK],C125),"")</f>
        <v/>
      </c>
      <c r="W125" s="159"/>
      <c r="X125" s="161" t="str">
        <f>IF(W125="","",'Thông Tin Chung'!$L$3)</f>
        <v/>
      </c>
      <c r="Y125" s="163" t="str">
        <f t="shared" ca="1" si="30"/>
        <v/>
      </c>
      <c r="Z125" s="165"/>
      <c r="AA125" s="155" t="str">
        <f ca="1">IF(C125="","",IF(OR(D125&lt;NgayBatDau,D125&gt;NgayKetThuc),"Ngày tháng phải nằm trong kỳ báo cáo",IF(AND(G125&lt;&gt;"",COUNTIF(D.2[Tên khách hàng],G125)=0),"Tên KH chưa khai báo trong DSKH",IF(AND(H125&lt;&gt;"",COUNTIF(D.1[Tên sản phẩm],H125)=0),"SP này chưa khai báo trong DSSP",""))))</f>
        <v/>
      </c>
      <c r="AB125" s="23" t="str">
        <f t="shared" ca="1" si="16"/>
        <v/>
      </c>
      <c r="AC125" s="23" t="str">
        <f t="shared" ca="1" si="17"/>
        <v/>
      </c>
      <c r="AD125" s="23" t="str">
        <f t="shared" ca="1" si="18"/>
        <v/>
      </c>
      <c r="AE125" s="68" t="str">
        <f t="shared" ca="1" si="19"/>
        <v/>
      </c>
      <c r="AF125" s="69" t="str">
        <f>IF(OR(H125="",S125=""),"",S125-(SUM(L125,M125)*INDEX(D.1[Đơn giá],MATCH(H125,D.1[Tên sản phẩm],0))))</f>
        <v/>
      </c>
      <c r="AG125" s="90" t="str">
        <f t="shared" ca="1" si="20"/>
        <v/>
      </c>
      <c r="AH125" s="90"/>
    </row>
    <row r="126" spans="2:34" ht="27.75" customHeight="1" x14ac:dyDescent="0.2">
      <c r="B126" s="154">
        <f t="shared" si="21"/>
        <v>123</v>
      </c>
      <c r="C126" s="155" t="str">
        <f t="shared" ca="1" si="22"/>
        <v/>
      </c>
      <c r="D126" s="156" t="str">
        <f t="shared" ca="1" si="23"/>
        <v/>
      </c>
      <c r="E126" s="157" t="str">
        <f t="shared" ca="1" si="24"/>
        <v/>
      </c>
      <c r="F126" s="157"/>
      <c r="G126" s="158" t="str">
        <f t="shared" ca="1" si="25"/>
        <v/>
      </c>
      <c r="H126" s="159"/>
      <c r="I126" s="160" t="str">
        <f>IF(H126="","",INDEX(D.1[Quy cách],MATCH(H126,D.1[Tên sản phẩm],0)))</f>
        <v/>
      </c>
      <c r="J126" s="35" t="str">
        <f>IF(H126="","",INDEX(D.1[ĐVT],MATCH(H126,D.1[Tên sản phẩm],0)))</f>
        <v/>
      </c>
      <c r="K126" s="163" t="str">
        <f>IF(H126="","",INDEX(D.1[Đơn giá bán
(Tham khảo)],MATCH(H126,D.1[Tên sản phẩm],0)))</f>
        <v/>
      </c>
      <c r="L126" s="162"/>
      <c r="M126" s="159"/>
      <c r="N126" s="159"/>
      <c r="O126" s="159"/>
      <c r="P126" s="163" t="str">
        <f t="shared" si="26"/>
        <v/>
      </c>
      <c r="Q126" s="164"/>
      <c r="R126" s="162"/>
      <c r="S126" s="163" t="str">
        <f t="shared" si="27"/>
        <v/>
      </c>
      <c r="T126" s="164" t="str">
        <f t="shared" ca="1" si="28"/>
        <v/>
      </c>
      <c r="U126" s="163" t="str">
        <f t="shared" si="29"/>
        <v/>
      </c>
      <c r="V126" s="163" t="str">
        <f ca="1">IF(AND(C126&lt;&gt;"",C126&lt;&gt;OFFSET(C126,1,0)),SUMIFS(B.2[Giá có thuế],B.2[Số ĐK],C126),"")</f>
        <v/>
      </c>
      <c r="W126" s="159"/>
      <c r="X126" s="161" t="str">
        <f>IF(W126="","",'Thông Tin Chung'!$L$3)</f>
        <v/>
      </c>
      <c r="Y126" s="163" t="str">
        <f t="shared" ca="1" si="30"/>
        <v/>
      </c>
      <c r="Z126" s="165"/>
      <c r="AA126" s="155" t="str">
        <f ca="1">IF(C126="","",IF(OR(D126&lt;NgayBatDau,D126&gt;NgayKetThuc),"Ngày tháng phải nằm trong kỳ báo cáo",IF(AND(G126&lt;&gt;"",COUNTIF(D.2[Tên khách hàng],G126)=0),"Tên KH chưa khai báo trong DSKH",IF(AND(H126&lt;&gt;"",COUNTIF(D.1[Tên sản phẩm],H126)=0),"SP này chưa khai báo trong DSSP",""))))</f>
        <v/>
      </c>
      <c r="AB126" s="23" t="str">
        <f t="shared" ca="1" si="16"/>
        <v/>
      </c>
      <c r="AC126" s="23" t="str">
        <f t="shared" ca="1" si="17"/>
        <v/>
      </c>
      <c r="AD126" s="23" t="str">
        <f t="shared" ca="1" si="18"/>
        <v/>
      </c>
      <c r="AE126" s="68" t="str">
        <f t="shared" ca="1" si="19"/>
        <v/>
      </c>
      <c r="AF126" s="69" t="str">
        <f>IF(OR(H126="",S126=""),"",S126-(SUM(L126,M126)*INDEX(D.1[Đơn giá],MATCH(H126,D.1[Tên sản phẩm],0))))</f>
        <v/>
      </c>
      <c r="AG126" s="90" t="str">
        <f t="shared" ca="1" si="20"/>
        <v/>
      </c>
      <c r="AH126" s="90"/>
    </row>
    <row r="127" spans="2:34" ht="27.75" customHeight="1" x14ac:dyDescent="0.2">
      <c r="B127" s="154">
        <f t="shared" si="21"/>
        <v>124</v>
      </c>
      <c r="C127" s="155" t="str">
        <f t="shared" ca="1" si="22"/>
        <v/>
      </c>
      <c r="D127" s="156" t="str">
        <f t="shared" ca="1" si="23"/>
        <v/>
      </c>
      <c r="E127" s="157" t="str">
        <f t="shared" ca="1" si="24"/>
        <v/>
      </c>
      <c r="F127" s="157"/>
      <c r="G127" s="158" t="str">
        <f t="shared" ca="1" si="25"/>
        <v/>
      </c>
      <c r="H127" s="159"/>
      <c r="I127" s="160" t="str">
        <f>IF(H127="","",INDEX(D.1[Quy cách],MATCH(H127,D.1[Tên sản phẩm],0)))</f>
        <v/>
      </c>
      <c r="J127" s="35" t="str">
        <f>IF(H127="","",INDEX(D.1[ĐVT],MATCH(H127,D.1[Tên sản phẩm],0)))</f>
        <v/>
      </c>
      <c r="K127" s="163" t="str">
        <f>IF(H127="","",INDEX(D.1[Đơn giá bán
(Tham khảo)],MATCH(H127,D.1[Tên sản phẩm],0)))</f>
        <v/>
      </c>
      <c r="L127" s="162"/>
      <c r="M127" s="159"/>
      <c r="N127" s="159"/>
      <c r="O127" s="159"/>
      <c r="P127" s="163" t="str">
        <f t="shared" si="26"/>
        <v/>
      </c>
      <c r="Q127" s="164"/>
      <c r="R127" s="162"/>
      <c r="S127" s="163" t="str">
        <f t="shared" si="27"/>
        <v/>
      </c>
      <c r="T127" s="164" t="str">
        <f t="shared" ca="1" si="28"/>
        <v/>
      </c>
      <c r="U127" s="163" t="str">
        <f t="shared" si="29"/>
        <v/>
      </c>
      <c r="V127" s="163" t="str">
        <f ca="1">IF(AND(C127&lt;&gt;"",C127&lt;&gt;OFFSET(C127,1,0)),SUMIFS(B.2[Giá có thuế],B.2[Số ĐK],C127),"")</f>
        <v/>
      </c>
      <c r="W127" s="159"/>
      <c r="X127" s="161" t="str">
        <f>IF(W127="","",'Thông Tin Chung'!$L$3)</f>
        <v/>
      </c>
      <c r="Y127" s="163" t="str">
        <f t="shared" ca="1" si="30"/>
        <v/>
      </c>
      <c r="Z127" s="165"/>
      <c r="AA127" s="155" t="str">
        <f ca="1">IF(C127="","",IF(OR(D127&lt;NgayBatDau,D127&gt;NgayKetThuc),"Ngày tháng phải nằm trong kỳ báo cáo",IF(AND(G127&lt;&gt;"",COUNTIF(D.2[Tên khách hàng],G127)=0),"Tên KH chưa khai báo trong DSKH",IF(AND(H127&lt;&gt;"",COUNTIF(D.1[Tên sản phẩm],H127)=0),"SP này chưa khai báo trong DSSP",""))))</f>
        <v/>
      </c>
      <c r="AB127" s="23" t="str">
        <f t="shared" ca="1" si="16"/>
        <v/>
      </c>
      <c r="AC127" s="23" t="str">
        <f t="shared" ca="1" si="17"/>
        <v/>
      </c>
      <c r="AD127" s="23" t="str">
        <f t="shared" ca="1" si="18"/>
        <v/>
      </c>
      <c r="AE127" s="68" t="str">
        <f t="shared" ca="1" si="19"/>
        <v/>
      </c>
      <c r="AF127" s="69" t="str">
        <f>IF(OR(H127="",S127=""),"",S127-(SUM(L127,M127)*INDEX(D.1[Đơn giá],MATCH(H127,D.1[Tên sản phẩm],0))))</f>
        <v/>
      </c>
      <c r="AG127" s="90" t="str">
        <f t="shared" ca="1" si="20"/>
        <v/>
      </c>
      <c r="AH127" s="90"/>
    </row>
    <row r="128" spans="2:34" ht="27.75" customHeight="1" x14ac:dyDescent="0.2">
      <c r="B128" s="154">
        <f t="shared" si="21"/>
        <v>125</v>
      </c>
      <c r="C128" s="155" t="str">
        <f t="shared" ca="1" si="22"/>
        <v/>
      </c>
      <c r="D128" s="156" t="str">
        <f t="shared" ca="1" si="23"/>
        <v/>
      </c>
      <c r="E128" s="157" t="str">
        <f t="shared" ca="1" si="24"/>
        <v/>
      </c>
      <c r="F128" s="157"/>
      <c r="G128" s="158" t="str">
        <f t="shared" ca="1" si="25"/>
        <v/>
      </c>
      <c r="H128" s="159"/>
      <c r="I128" s="160" t="str">
        <f>IF(H128="","",INDEX(D.1[Quy cách],MATCH(H128,D.1[Tên sản phẩm],0)))</f>
        <v/>
      </c>
      <c r="J128" s="35" t="str">
        <f>IF(H128="","",INDEX(D.1[ĐVT],MATCH(H128,D.1[Tên sản phẩm],0)))</f>
        <v/>
      </c>
      <c r="K128" s="163" t="str">
        <f>IF(H128="","",INDEX(D.1[Đơn giá bán
(Tham khảo)],MATCH(H128,D.1[Tên sản phẩm],0)))</f>
        <v/>
      </c>
      <c r="L128" s="162"/>
      <c r="M128" s="159"/>
      <c r="N128" s="159"/>
      <c r="O128" s="159"/>
      <c r="P128" s="163" t="str">
        <f t="shared" si="26"/>
        <v/>
      </c>
      <c r="Q128" s="164"/>
      <c r="R128" s="162"/>
      <c r="S128" s="163" t="str">
        <f t="shared" si="27"/>
        <v/>
      </c>
      <c r="T128" s="164" t="str">
        <f t="shared" ca="1" si="28"/>
        <v/>
      </c>
      <c r="U128" s="163" t="str">
        <f t="shared" si="29"/>
        <v/>
      </c>
      <c r="V128" s="163" t="str">
        <f ca="1">IF(AND(C128&lt;&gt;"",C128&lt;&gt;OFFSET(C128,1,0)),SUMIFS(B.2[Giá có thuế],B.2[Số ĐK],C128),"")</f>
        <v/>
      </c>
      <c r="W128" s="159"/>
      <c r="X128" s="161" t="str">
        <f>IF(W128="","",'Thông Tin Chung'!$L$3)</f>
        <v/>
      </c>
      <c r="Y128" s="163" t="str">
        <f t="shared" ca="1" si="30"/>
        <v/>
      </c>
      <c r="Z128" s="165"/>
      <c r="AA128" s="155" t="str">
        <f ca="1">IF(C128="","",IF(OR(D128&lt;NgayBatDau,D128&gt;NgayKetThuc),"Ngày tháng phải nằm trong kỳ báo cáo",IF(AND(G128&lt;&gt;"",COUNTIF(D.2[Tên khách hàng],G128)=0),"Tên KH chưa khai báo trong DSKH",IF(AND(H128&lt;&gt;"",COUNTIF(D.1[Tên sản phẩm],H128)=0),"SP này chưa khai báo trong DSSP",""))))</f>
        <v/>
      </c>
      <c r="AB128" s="23" t="str">
        <f t="shared" ca="1" si="16"/>
        <v/>
      </c>
      <c r="AC128" s="23" t="str">
        <f t="shared" ca="1" si="17"/>
        <v/>
      </c>
      <c r="AD128" s="23" t="str">
        <f t="shared" ca="1" si="18"/>
        <v/>
      </c>
      <c r="AE128" s="68" t="str">
        <f t="shared" ca="1" si="19"/>
        <v/>
      </c>
      <c r="AF128" s="69" t="str">
        <f>IF(OR(H128="",S128=""),"",S128-(SUM(L128,M128)*INDEX(D.1[Đơn giá],MATCH(H128,D.1[Tên sản phẩm],0))))</f>
        <v/>
      </c>
      <c r="AG128" s="90" t="str">
        <f t="shared" ca="1" si="20"/>
        <v/>
      </c>
      <c r="AH128" s="90"/>
    </row>
    <row r="129" spans="2:34" ht="27.75" customHeight="1" x14ac:dyDescent="0.2">
      <c r="B129" s="154">
        <f t="shared" si="21"/>
        <v>126</v>
      </c>
      <c r="C129" s="155" t="str">
        <f t="shared" ca="1" si="22"/>
        <v/>
      </c>
      <c r="D129" s="156" t="str">
        <f t="shared" ca="1" si="23"/>
        <v/>
      </c>
      <c r="E129" s="157" t="str">
        <f t="shared" ca="1" si="24"/>
        <v/>
      </c>
      <c r="F129" s="157"/>
      <c r="G129" s="158" t="str">
        <f t="shared" ca="1" si="25"/>
        <v/>
      </c>
      <c r="H129" s="159"/>
      <c r="I129" s="160" t="str">
        <f>IF(H129="","",INDEX(D.1[Quy cách],MATCH(H129,D.1[Tên sản phẩm],0)))</f>
        <v/>
      </c>
      <c r="J129" s="35" t="str">
        <f>IF(H129="","",INDEX(D.1[ĐVT],MATCH(H129,D.1[Tên sản phẩm],0)))</f>
        <v/>
      </c>
      <c r="K129" s="163" t="str">
        <f>IF(H129="","",INDEX(D.1[Đơn giá bán
(Tham khảo)],MATCH(H129,D.1[Tên sản phẩm],0)))</f>
        <v/>
      </c>
      <c r="L129" s="162"/>
      <c r="M129" s="159"/>
      <c r="N129" s="159"/>
      <c r="O129" s="159"/>
      <c r="P129" s="163" t="str">
        <f t="shared" si="26"/>
        <v/>
      </c>
      <c r="Q129" s="164"/>
      <c r="R129" s="162"/>
      <c r="S129" s="163" t="str">
        <f t="shared" si="27"/>
        <v/>
      </c>
      <c r="T129" s="164" t="str">
        <f t="shared" ca="1" si="28"/>
        <v/>
      </c>
      <c r="U129" s="163" t="str">
        <f t="shared" si="29"/>
        <v/>
      </c>
      <c r="V129" s="163" t="str">
        <f ca="1">IF(AND(C129&lt;&gt;"",C129&lt;&gt;OFFSET(C129,1,0)),SUMIFS(B.2[Giá có thuế],B.2[Số ĐK],C129),"")</f>
        <v/>
      </c>
      <c r="W129" s="159"/>
      <c r="X129" s="161" t="str">
        <f>IF(W129="","",'Thông Tin Chung'!$L$3)</f>
        <v/>
      </c>
      <c r="Y129" s="163" t="str">
        <f t="shared" ca="1" si="30"/>
        <v/>
      </c>
      <c r="Z129" s="165"/>
      <c r="AA129" s="155" t="str">
        <f ca="1">IF(C129="","",IF(OR(D129&lt;NgayBatDau,D129&gt;NgayKetThuc),"Ngày tháng phải nằm trong kỳ báo cáo",IF(AND(G129&lt;&gt;"",COUNTIF(D.2[Tên khách hàng],G129)=0),"Tên KH chưa khai báo trong DSKH",IF(AND(H129&lt;&gt;"",COUNTIF(D.1[Tên sản phẩm],H129)=0),"SP này chưa khai báo trong DSSP",""))))</f>
        <v/>
      </c>
      <c r="AB129" s="23" t="str">
        <f t="shared" ca="1" si="16"/>
        <v/>
      </c>
      <c r="AC129" s="23" t="str">
        <f t="shared" ca="1" si="17"/>
        <v/>
      </c>
      <c r="AD129" s="23" t="str">
        <f t="shared" ca="1" si="18"/>
        <v/>
      </c>
      <c r="AE129" s="68" t="str">
        <f t="shared" ca="1" si="19"/>
        <v/>
      </c>
      <c r="AF129" s="69" t="str">
        <f>IF(OR(H129="",S129=""),"",S129-(SUM(L129,M129)*INDEX(D.1[Đơn giá],MATCH(H129,D.1[Tên sản phẩm],0))))</f>
        <v/>
      </c>
      <c r="AG129" s="90" t="str">
        <f t="shared" ca="1" si="20"/>
        <v/>
      </c>
      <c r="AH129" s="90"/>
    </row>
    <row r="130" spans="2:34" ht="27.75" customHeight="1" x14ac:dyDescent="0.2">
      <c r="B130" s="154">
        <f t="shared" si="21"/>
        <v>127</v>
      </c>
      <c r="C130" s="155" t="str">
        <f t="shared" ca="1" si="22"/>
        <v/>
      </c>
      <c r="D130" s="156" t="str">
        <f t="shared" ca="1" si="23"/>
        <v/>
      </c>
      <c r="E130" s="157" t="str">
        <f t="shared" ca="1" si="24"/>
        <v/>
      </c>
      <c r="F130" s="157"/>
      <c r="G130" s="158" t="str">
        <f t="shared" ca="1" si="25"/>
        <v/>
      </c>
      <c r="H130" s="159"/>
      <c r="I130" s="160" t="str">
        <f>IF(H130="","",INDEX(D.1[Quy cách],MATCH(H130,D.1[Tên sản phẩm],0)))</f>
        <v/>
      </c>
      <c r="J130" s="35" t="str">
        <f>IF(H130="","",INDEX(D.1[ĐVT],MATCH(H130,D.1[Tên sản phẩm],0)))</f>
        <v/>
      </c>
      <c r="K130" s="163" t="str">
        <f>IF(H130="","",INDEX(D.1[Đơn giá bán
(Tham khảo)],MATCH(H130,D.1[Tên sản phẩm],0)))</f>
        <v/>
      </c>
      <c r="L130" s="162"/>
      <c r="M130" s="159"/>
      <c r="N130" s="159"/>
      <c r="O130" s="159"/>
      <c r="P130" s="163" t="str">
        <f t="shared" si="26"/>
        <v/>
      </c>
      <c r="Q130" s="164"/>
      <c r="R130" s="162"/>
      <c r="S130" s="163" t="str">
        <f t="shared" si="27"/>
        <v/>
      </c>
      <c r="T130" s="164" t="str">
        <f t="shared" ca="1" si="28"/>
        <v/>
      </c>
      <c r="U130" s="163" t="str">
        <f t="shared" si="29"/>
        <v/>
      </c>
      <c r="V130" s="163" t="str">
        <f ca="1">IF(AND(C130&lt;&gt;"",C130&lt;&gt;OFFSET(C130,1,0)),SUMIFS(B.2[Giá có thuế],B.2[Số ĐK],C130),"")</f>
        <v/>
      </c>
      <c r="W130" s="159"/>
      <c r="X130" s="161" t="str">
        <f>IF(W130="","",'Thông Tin Chung'!$L$3)</f>
        <v/>
      </c>
      <c r="Y130" s="163" t="str">
        <f t="shared" ca="1" si="30"/>
        <v/>
      </c>
      <c r="Z130" s="165"/>
      <c r="AA130" s="155" t="str">
        <f ca="1">IF(C130="","",IF(OR(D130&lt;NgayBatDau,D130&gt;NgayKetThuc),"Ngày tháng phải nằm trong kỳ báo cáo",IF(AND(G130&lt;&gt;"",COUNTIF(D.2[Tên khách hàng],G130)=0),"Tên KH chưa khai báo trong DSKH",IF(AND(H130&lt;&gt;"",COUNTIF(D.1[Tên sản phẩm],H130)=0),"SP này chưa khai báo trong DSSP",""))))</f>
        <v/>
      </c>
      <c r="AB130" s="23" t="str">
        <f t="shared" ca="1" si="16"/>
        <v/>
      </c>
      <c r="AC130" s="23" t="str">
        <f t="shared" ca="1" si="17"/>
        <v/>
      </c>
      <c r="AD130" s="23" t="str">
        <f t="shared" ca="1" si="18"/>
        <v/>
      </c>
      <c r="AE130" s="68" t="str">
        <f t="shared" ca="1" si="19"/>
        <v/>
      </c>
      <c r="AF130" s="69" t="str">
        <f>IF(OR(H130="",S130=""),"",S130-(SUM(L130,M130)*INDEX(D.1[Đơn giá],MATCH(H130,D.1[Tên sản phẩm],0))))</f>
        <v/>
      </c>
      <c r="AG130" s="90" t="str">
        <f t="shared" ca="1" si="20"/>
        <v/>
      </c>
      <c r="AH130" s="90"/>
    </row>
    <row r="131" spans="2:34" ht="27.75" customHeight="1" x14ac:dyDescent="0.2">
      <c r="B131" s="154">
        <f t="shared" si="21"/>
        <v>128</v>
      </c>
      <c r="C131" s="155" t="str">
        <f t="shared" ca="1" si="22"/>
        <v/>
      </c>
      <c r="D131" s="156" t="str">
        <f t="shared" ca="1" si="23"/>
        <v/>
      </c>
      <c r="E131" s="157" t="str">
        <f t="shared" ca="1" si="24"/>
        <v/>
      </c>
      <c r="F131" s="157"/>
      <c r="G131" s="158" t="str">
        <f t="shared" ca="1" si="25"/>
        <v/>
      </c>
      <c r="H131" s="159"/>
      <c r="I131" s="160" t="str">
        <f>IF(H131="","",INDEX(D.1[Quy cách],MATCH(H131,D.1[Tên sản phẩm],0)))</f>
        <v/>
      </c>
      <c r="J131" s="35" t="str">
        <f>IF(H131="","",INDEX(D.1[ĐVT],MATCH(H131,D.1[Tên sản phẩm],0)))</f>
        <v/>
      </c>
      <c r="K131" s="163" t="str">
        <f>IF(H131="","",INDEX(D.1[Đơn giá bán
(Tham khảo)],MATCH(H131,D.1[Tên sản phẩm],0)))</f>
        <v/>
      </c>
      <c r="L131" s="162"/>
      <c r="M131" s="159"/>
      <c r="N131" s="159"/>
      <c r="O131" s="159"/>
      <c r="P131" s="163" t="str">
        <f t="shared" si="26"/>
        <v/>
      </c>
      <c r="Q131" s="164"/>
      <c r="R131" s="162"/>
      <c r="S131" s="163" t="str">
        <f t="shared" si="27"/>
        <v/>
      </c>
      <c r="T131" s="164" t="str">
        <f t="shared" ca="1" si="28"/>
        <v/>
      </c>
      <c r="U131" s="163" t="str">
        <f t="shared" si="29"/>
        <v/>
      </c>
      <c r="V131" s="163" t="str">
        <f ca="1">IF(AND(C131&lt;&gt;"",C131&lt;&gt;OFFSET(C131,1,0)),SUMIFS(B.2[Giá có thuế],B.2[Số ĐK],C131),"")</f>
        <v/>
      </c>
      <c r="W131" s="159"/>
      <c r="X131" s="161" t="str">
        <f>IF(W131="","",'Thông Tin Chung'!$L$3)</f>
        <v/>
      </c>
      <c r="Y131" s="163" t="str">
        <f t="shared" ca="1" si="30"/>
        <v/>
      </c>
      <c r="Z131" s="165"/>
      <c r="AA131" s="155" t="str">
        <f ca="1">IF(C131="","",IF(OR(D131&lt;NgayBatDau,D131&gt;NgayKetThuc),"Ngày tháng phải nằm trong kỳ báo cáo",IF(AND(G131&lt;&gt;"",COUNTIF(D.2[Tên khách hàng],G131)=0),"Tên KH chưa khai báo trong DSKH",IF(AND(H131&lt;&gt;"",COUNTIF(D.1[Tên sản phẩm],H131)=0),"SP này chưa khai báo trong DSSP",""))))</f>
        <v/>
      </c>
      <c r="AB131" s="23" t="str">
        <f t="shared" ref="AB131:AB194" ca="1" si="31">IF(D131="","",IF(D131&lt;B3LocTuNgay,0,IF(D131&lt;=B3LocDenNgay,1,"")))</f>
        <v/>
      </c>
      <c r="AC131" s="23" t="str">
        <f t="shared" ref="AC131:AC194" ca="1" si="32">IF(D131="","",IF(D131&lt;B4LocTuNgay,0,IF(D131&lt;=B4LocDenNgay,1,"")))</f>
        <v/>
      </c>
      <c r="AD131" s="23" t="str">
        <f t="shared" ref="AD131:AD194" ca="1" si="33">IF(D131="","",IF(D131&lt;B5LocTuNgay,0,IF(D131&lt;=B5LocDenNgay,1,"")))</f>
        <v/>
      </c>
      <c r="AE131" s="68" t="str">
        <f t="shared" ref="AE131:AE194" ca="1" si="34">IF(D131="","",MONTH(D131))</f>
        <v/>
      </c>
      <c r="AF131" s="69" t="str">
        <f>IF(OR(H131="",S131=""),"",S131-(SUM(L131,M131)*INDEX(D.1[Đơn giá],MATCH(H131,D.1[Tên sản phẩm],0))))</f>
        <v/>
      </c>
      <c r="AG131" s="90" t="str">
        <f t="shared" ref="AG131:AG194" ca="1" si="35">IF(E131="","",IF(E131=SoChungTuInPXK,B131,""))</f>
        <v/>
      </c>
      <c r="AH131" s="90"/>
    </row>
    <row r="132" spans="2:34" ht="27.75" customHeight="1" x14ac:dyDescent="0.2">
      <c r="B132" s="154">
        <f t="shared" ref="B132:B195" si="36">ROW(A132)-3</f>
        <v>129</v>
      </c>
      <c r="C132" s="155" t="str">
        <f t="shared" ref="C132:C195" ca="1" si="37">IF(AND(D132="",E132="",G132=""),"",IF(AND(D132=OFFSET(D132,-1,0),E132=OFFSET(E132,-1,0),G132=OFFSET(G132,-1,0)),OFFSET(B132,-1,1),B132))</f>
        <v/>
      </c>
      <c r="D132" s="156" t="str">
        <f t="shared" ref="D132:D195" ca="1" si="38">IF(AND($H132&lt;&gt;"",B132&lt;&gt;1),OFFSET(C132,-1,1),"")</f>
        <v/>
      </c>
      <c r="E132" s="157" t="str">
        <f t="shared" ref="E132:E195" ca="1" si="39">IF(AND($H132&lt;&gt;"",B132&lt;&gt;1),OFFSET(D132,-1,1),"")</f>
        <v/>
      </c>
      <c r="F132" s="157"/>
      <c r="G132" s="158" t="str">
        <f t="shared" ref="G132:G195" ca="1" si="40">IF(AND($H132&lt;&gt;"",B132&lt;&gt;1),OFFSET(F132,-1,1),"")</f>
        <v/>
      </c>
      <c r="H132" s="159"/>
      <c r="I132" s="160" t="str">
        <f>IF(H132="","",INDEX(D.1[Quy cách],MATCH(H132,D.1[Tên sản phẩm],0)))</f>
        <v/>
      </c>
      <c r="J132" s="35" t="str">
        <f>IF(H132="","",INDEX(D.1[ĐVT],MATCH(H132,D.1[Tên sản phẩm],0)))</f>
        <v/>
      </c>
      <c r="K132" s="163" t="str">
        <f>IF(H132="","",INDEX(D.1[Đơn giá bán
(Tham khảo)],MATCH(H132,D.1[Tên sản phẩm],0)))</f>
        <v/>
      </c>
      <c r="L132" s="162"/>
      <c r="M132" s="159"/>
      <c r="N132" s="159"/>
      <c r="O132" s="159"/>
      <c r="P132" s="163" t="str">
        <f t="shared" ref="P132:P195" si="41">IF(AND(K132&lt;&gt;"",L132&lt;&gt;""),K132*L132,IF(AND(N132&lt;&gt;"",O132&lt;&gt;""),N132*O132,""))</f>
        <v/>
      </c>
      <c r="Q132" s="164"/>
      <c r="R132" s="162"/>
      <c r="S132" s="163" t="str">
        <f t="shared" ref="S132:S195" si="42">IF(P132="","",P132-SUM(R132))</f>
        <v/>
      </c>
      <c r="T132" s="164" t="str">
        <f t="shared" ref="T132:T195" ca="1" si="43">IF(AND(S132&lt;&gt;"",C132=OFFSET(C132,-1,0)),OFFSET(S132,-1,1),"")</f>
        <v/>
      </c>
      <c r="U132" s="163" t="str">
        <f t="shared" ref="U132:U195" si="44">IF(S132="","",S132*SUM(1,T132))</f>
        <v/>
      </c>
      <c r="V132" s="163" t="str">
        <f ca="1">IF(AND(C132&lt;&gt;"",C132&lt;&gt;OFFSET(C132,1,0)),SUMIFS(B.2[Giá có thuế],B.2[Số ĐK],C132),"")</f>
        <v/>
      </c>
      <c r="W132" s="159"/>
      <c r="X132" s="161" t="str">
        <f>IF(W132="","",'Thông Tin Chung'!$L$3)</f>
        <v/>
      </c>
      <c r="Y132" s="163" t="str">
        <f t="shared" ref="Y132:Y195" ca="1" si="45">IF(AND(V132&lt;&gt;"",W132&lt;&gt;"",V132&lt;&gt;0),V132-W132,"")</f>
        <v/>
      </c>
      <c r="Z132" s="165"/>
      <c r="AA132" s="155" t="str">
        <f ca="1">IF(C132="","",IF(OR(D132&lt;NgayBatDau,D132&gt;NgayKetThuc),"Ngày tháng phải nằm trong kỳ báo cáo",IF(AND(G132&lt;&gt;"",COUNTIF(D.2[Tên khách hàng],G132)=0),"Tên KH chưa khai báo trong DSKH",IF(AND(H132&lt;&gt;"",COUNTIF(D.1[Tên sản phẩm],H132)=0),"SP này chưa khai báo trong DSSP",""))))</f>
        <v/>
      </c>
      <c r="AB132" s="23" t="str">
        <f t="shared" ca="1" si="31"/>
        <v/>
      </c>
      <c r="AC132" s="23" t="str">
        <f t="shared" ca="1" si="32"/>
        <v/>
      </c>
      <c r="AD132" s="23" t="str">
        <f t="shared" ca="1" si="33"/>
        <v/>
      </c>
      <c r="AE132" s="68" t="str">
        <f t="shared" ca="1" si="34"/>
        <v/>
      </c>
      <c r="AF132" s="69" t="str">
        <f>IF(OR(H132="",S132=""),"",S132-(SUM(L132,M132)*INDEX(D.1[Đơn giá],MATCH(H132,D.1[Tên sản phẩm],0))))</f>
        <v/>
      </c>
      <c r="AG132" s="90" t="str">
        <f t="shared" ca="1" si="35"/>
        <v/>
      </c>
      <c r="AH132" s="90"/>
    </row>
    <row r="133" spans="2:34" ht="27.75" customHeight="1" x14ac:dyDescent="0.2">
      <c r="B133" s="154">
        <f t="shared" si="36"/>
        <v>130</v>
      </c>
      <c r="C133" s="155" t="str">
        <f t="shared" ca="1" si="37"/>
        <v/>
      </c>
      <c r="D133" s="156" t="str">
        <f t="shared" ca="1" si="38"/>
        <v/>
      </c>
      <c r="E133" s="157" t="str">
        <f t="shared" ca="1" si="39"/>
        <v/>
      </c>
      <c r="F133" s="157"/>
      <c r="G133" s="158" t="str">
        <f t="shared" ca="1" si="40"/>
        <v/>
      </c>
      <c r="H133" s="159"/>
      <c r="I133" s="160" t="str">
        <f>IF(H133="","",INDEX(D.1[Quy cách],MATCH(H133,D.1[Tên sản phẩm],0)))</f>
        <v/>
      </c>
      <c r="J133" s="35" t="str">
        <f>IF(H133="","",INDEX(D.1[ĐVT],MATCH(H133,D.1[Tên sản phẩm],0)))</f>
        <v/>
      </c>
      <c r="K133" s="163" t="str">
        <f>IF(H133="","",INDEX(D.1[Đơn giá bán
(Tham khảo)],MATCH(H133,D.1[Tên sản phẩm],0)))</f>
        <v/>
      </c>
      <c r="L133" s="162"/>
      <c r="M133" s="159"/>
      <c r="N133" s="159"/>
      <c r="O133" s="159"/>
      <c r="P133" s="163" t="str">
        <f t="shared" si="41"/>
        <v/>
      </c>
      <c r="Q133" s="164"/>
      <c r="R133" s="162"/>
      <c r="S133" s="163" t="str">
        <f t="shared" si="42"/>
        <v/>
      </c>
      <c r="T133" s="164" t="str">
        <f t="shared" ca="1" si="43"/>
        <v/>
      </c>
      <c r="U133" s="163" t="str">
        <f t="shared" si="44"/>
        <v/>
      </c>
      <c r="V133" s="163" t="str">
        <f ca="1">IF(AND(C133&lt;&gt;"",C133&lt;&gt;OFFSET(C133,1,0)),SUMIFS(B.2[Giá có thuế],B.2[Số ĐK],C133),"")</f>
        <v/>
      </c>
      <c r="W133" s="159"/>
      <c r="X133" s="161" t="str">
        <f>IF(W133="","",'Thông Tin Chung'!$L$3)</f>
        <v/>
      </c>
      <c r="Y133" s="163" t="str">
        <f t="shared" ca="1" si="45"/>
        <v/>
      </c>
      <c r="Z133" s="165"/>
      <c r="AA133" s="155" t="str">
        <f ca="1">IF(C133="","",IF(OR(D133&lt;NgayBatDau,D133&gt;NgayKetThuc),"Ngày tháng phải nằm trong kỳ báo cáo",IF(AND(G133&lt;&gt;"",COUNTIF(D.2[Tên khách hàng],G133)=0),"Tên KH chưa khai báo trong DSKH",IF(AND(H133&lt;&gt;"",COUNTIF(D.1[Tên sản phẩm],H133)=0),"SP này chưa khai báo trong DSSP",""))))</f>
        <v/>
      </c>
      <c r="AB133" s="23" t="str">
        <f t="shared" ca="1" si="31"/>
        <v/>
      </c>
      <c r="AC133" s="23" t="str">
        <f t="shared" ca="1" si="32"/>
        <v/>
      </c>
      <c r="AD133" s="23" t="str">
        <f t="shared" ca="1" si="33"/>
        <v/>
      </c>
      <c r="AE133" s="68" t="str">
        <f t="shared" ca="1" si="34"/>
        <v/>
      </c>
      <c r="AF133" s="69" t="str">
        <f>IF(OR(H133="",S133=""),"",S133-(SUM(L133,M133)*INDEX(D.1[Đơn giá],MATCH(H133,D.1[Tên sản phẩm],0))))</f>
        <v/>
      </c>
      <c r="AG133" s="90" t="str">
        <f t="shared" ca="1" si="35"/>
        <v/>
      </c>
      <c r="AH133" s="90"/>
    </row>
    <row r="134" spans="2:34" ht="27.75" customHeight="1" x14ac:dyDescent="0.2">
      <c r="B134" s="154">
        <f t="shared" si="36"/>
        <v>131</v>
      </c>
      <c r="C134" s="155" t="str">
        <f t="shared" ca="1" si="37"/>
        <v/>
      </c>
      <c r="D134" s="156" t="str">
        <f t="shared" ca="1" si="38"/>
        <v/>
      </c>
      <c r="E134" s="157" t="str">
        <f t="shared" ca="1" si="39"/>
        <v/>
      </c>
      <c r="F134" s="157"/>
      <c r="G134" s="158" t="str">
        <f t="shared" ca="1" si="40"/>
        <v/>
      </c>
      <c r="H134" s="159"/>
      <c r="I134" s="160" t="str">
        <f>IF(H134="","",INDEX(D.1[Quy cách],MATCH(H134,D.1[Tên sản phẩm],0)))</f>
        <v/>
      </c>
      <c r="J134" s="35" t="str">
        <f>IF(H134="","",INDEX(D.1[ĐVT],MATCH(H134,D.1[Tên sản phẩm],0)))</f>
        <v/>
      </c>
      <c r="K134" s="163" t="str">
        <f>IF(H134="","",INDEX(D.1[Đơn giá bán
(Tham khảo)],MATCH(H134,D.1[Tên sản phẩm],0)))</f>
        <v/>
      </c>
      <c r="L134" s="162"/>
      <c r="M134" s="159"/>
      <c r="N134" s="159"/>
      <c r="O134" s="159"/>
      <c r="P134" s="163" t="str">
        <f t="shared" si="41"/>
        <v/>
      </c>
      <c r="Q134" s="164"/>
      <c r="R134" s="162"/>
      <c r="S134" s="163" t="str">
        <f t="shared" si="42"/>
        <v/>
      </c>
      <c r="T134" s="164" t="str">
        <f t="shared" ca="1" si="43"/>
        <v/>
      </c>
      <c r="U134" s="163" t="str">
        <f t="shared" si="44"/>
        <v/>
      </c>
      <c r="V134" s="163" t="str">
        <f ca="1">IF(AND(C134&lt;&gt;"",C134&lt;&gt;OFFSET(C134,1,0)),SUMIFS(B.2[Giá có thuế],B.2[Số ĐK],C134),"")</f>
        <v/>
      </c>
      <c r="W134" s="159"/>
      <c r="X134" s="161" t="str">
        <f>IF(W134="","",'Thông Tin Chung'!$L$3)</f>
        <v/>
      </c>
      <c r="Y134" s="163" t="str">
        <f t="shared" ca="1" si="45"/>
        <v/>
      </c>
      <c r="Z134" s="165"/>
      <c r="AA134" s="155" t="str">
        <f ca="1">IF(C134="","",IF(OR(D134&lt;NgayBatDau,D134&gt;NgayKetThuc),"Ngày tháng phải nằm trong kỳ báo cáo",IF(AND(G134&lt;&gt;"",COUNTIF(D.2[Tên khách hàng],G134)=0),"Tên KH chưa khai báo trong DSKH",IF(AND(H134&lt;&gt;"",COUNTIF(D.1[Tên sản phẩm],H134)=0),"SP này chưa khai báo trong DSSP",""))))</f>
        <v/>
      </c>
      <c r="AB134" s="23" t="str">
        <f t="shared" ca="1" si="31"/>
        <v/>
      </c>
      <c r="AC134" s="23" t="str">
        <f t="shared" ca="1" si="32"/>
        <v/>
      </c>
      <c r="AD134" s="23" t="str">
        <f t="shared" ca="1" si="33"/>
        <v/>
      </c>
      <c r="AE134" s="68" t="str">
        <f t="shared" ca="1" si="34"/>
        <v/>
      </c>
      <c r="AF134" s="69" t="str">
        <f>IF(OR(H134="",S134=""),"",S134-(SUM(L134,M134)*INDEX(D.1[Đơn giá],MATCH(H134,D.1[Tên sản phẩm],0))))</f>
        <v/>
      </c>
      <c r="AG134" s="90" t="str">
        <f t="shared" ca="1" si="35"/>
        <v/>
      </c>
      <c r="AH134" s="90"/>
    </row>
    <row r="135" spans="2:34" ht="27.75" customHeight="1" x14ac:dyDescent="0.2">
      <c r="B135" s="154">
        <f t="shared" si="36"/>
        <v>132</v>
      </c>
      <c r="C135" s="155" t="str">
        <f t="shared" ca="1" si="37"/>
        <v/>
      </c>
      <c r="D135" s="156" t="str">
        <f t="shared" ca="1" si="38"/>
        <v/>
      </c>
      <c r="E135" s="157" t="str">
        <f t="shared" ca="1" si="39"/>
        <v/>
      </c>
      <c r="F135" s="157"/>
      <c r="G135" s="158" t="str">
        <f t="shared" ca="1" si="40"/>
        <v/>
      </c>
      <c r="H135" s="159"/>
      <c r="I135" s="160" t="str">
        <f>IF(H135="","",INDEX(D.1[Quy cách],MATCH(H135,D.1[Tên sản phẩm],0)))</f>
        <v/>
      </c>
      <c r="J135" s="35" t="str">
        <f>IF(H135="","",INDEX(D.1[ĐVT],MATCH(H135,D.1[Tên sản phẩm],0)))</f>
        <v/>
      </c>
      <c r="K135" s="163" t="str">
        <f>IF(H135="","",INDEX(D.1[Đơn giá bán
(Tham khảo)],MATCH(H135,D.1[Tên sản phẩm],0)))</f>
        <v/>
      </c>
      <c r="L135" s="162"/>
      <c r="M135" s="159"/>
      <c r="N135" s="159"/>
      <c r="O135" s="159"/>
      <c r="P135" s="163" t="str">
        <f t="shared" si="41"/>
        <v/>
      </c>
      <c r="Q135" s="164"/>
      <c r="R135" s="162"/>
      <c r="S135" s="163" t="str">
        <f t="shared" si="42"/>
        <v/>
      </c>
      <c r="T135" s="164" t="str">
        <f t="shared" ca="1" si="43"/>
        <v/>
      </c>
      <c r="U135" s="163" t="str">
        <f t="shared" si="44"/>
        <v/>
      </c>
      <c r="V135" s="163" t="str">
        <f ca="1">IF(AND(C135&lt;&gt;"",C135&lt;&gt;OFFSET(C135,1,0)),SUMIFS(B.2[Giá có thuế],B.2[Số ĐK],C135),"")</f>
        <v/>
      </c>
      <c r="W135" s="159"/>
      <c r="X135" s="161" t="str">
        <f>IF(W135="","",'Thông Tin Chung'!$L$3)</f>
        <v/>
      </c>
      <c r="Y135" s="163" t="str">
        <f t="shared" ca="1" si="45"/>
        <v/>
      </c>
      <c r="Z135" s="165"/>
      <c r="AA135" s="155" t="str">
        <f ca="1">IF(C135="","",IF(OR(D135&lt;NgayBatDau,D135&gt;NgayKetThuc),"Ngày tháng phải nằm trong kỳ báo cáo",IF(AND(G135&lt;&gt;"",COUNTIF(D.2[Tên khách hàng],G135)=0),"Tên KH chưa khai báo trong DSKH",IF(AND(H135&lt;&gt;"",COUNTIF(D.1[Tên sản phẩm],H135)=0),"SP này chưa khai báo trong DSSP",""))))</f>
        <v/>
      </c>
      <c r="AB135" s="23" t="str">
        <f t="shared" ca="1" si="31"/>
        <v/>
      </c>
      <c r="AC135" s="23" t="str">
        <f t="shared" ca="1" si="32"/>
        <v/>
      </c>
      <c r="AD135" s="23" t="str">
        <f t="shared" ca="1" si="33"/>
        <v/>
      </c>
      <c r="AE135" s="68" t="str">
        <f t="shared" ca="1" si="34"/>
        <v/>
      </c>
      <c r="AF135" s="69" t="str">
        <f>IF(OR(H135="",S135=""),"",S135-(SUM(L135,M135)*INDEX(D.1[Đơn giá],MATCH(H135,D.1[Tên sản phẩm],0))))</f>
        <v/>
      </c>
      <c r="AG135" s="90" t="str">
        <f t="shared" ca="1" si="35"/>
        <v/>
      </c>
      <c r="AH135" s="90"/>
    </row>
    <row r="136" spans="2:34" ht="27.75" customHeight="1" x14ac:dyDescent="0.2">
      <c r="B136" s="154">
        <f t="shared" si="36"/>
        <v>133</v>
      </c>
      <c r="C136" s="155" t="str">
        <f t="shared" ca="1" si="37"/>
        <v/>
      </c>
      <c r="D136" s="156" t="str">
        <f t="shared" ca="1" si="38"/>
        <v/>
      </c>
      <c r="E136" s="157" t="str">
        <f t="shared" ca="1" si="39"/>
        <v/>
      </c>
      <c r="F136" s="157"/>
      <c r="G136" s="158" t="str">
        <f t="shared" ca="1" si="40"/>
        <v/>
      </c>
      <c r="H136" s="159"/>
      <c r="I136" s="160" t="str">
        <f>IF(H136="","",INDEX(D.1[Quy cách],MATCH(H136,D.1[Tên sản phẩm],0)))</f>
        <v/>
      </c>
      <c r="J136" s="35" t="str">
        <f>IF(H136="","",INDEX(D.1[ĐVT],MATCH(H136,D.1[Tên sản phẩm],0)))</f>
        <v/>
      </c>
      <c r="K136" s="163" t="str">
        <f>IF(H136="","",INDEX(D.1[Đơn giá bán
(Tham khảo)],MATCH(H136,D.1[Tên sản phẩm],0)))</f>
        <v/>
      </c>
      <c r="L136" s="162"/>
      <c r="M136" s="159"/>
      <c r="N136" s="159"/>
      <c r="O136" s="159"/>
      <c r="P136" s="163" t="str">
        <f t="shared" si="41"/>
        <v/>
      </c>
      <c r="Q136" s="164"/>
      <c r="R136" s="162"/>
      <c r="S136" s="163" t="str">
        <f t="shared" si="42"/>
        <v/>
      </c>
      <c r="T136" s="164" t="str">
        <f t="shared" ca="1" si="43"/>
        <v/>
      </c>
      <c r="U136" s="163" t="str">
        <f t="shared" si="44"/>
        <v/>
      </c>
      <c r="V136" s="163" t="str">
        <f ca="1">IF(AND(C136&lt;&gt;"",C136&lt;&gt;OFFSET(C136,1,0)),SUMIFS(B.2[Giá có thuế],B.2[Số ĐK],C136),"")</f>
        <v/>
      </c>
      <c r="W136" s="159"/>
      <c r="X136" s="161" t="str">
        <f>IF(W136="","",'Thông Tin Chung'!$L$3)</f>
        <v/>
      </c>
      <c r="Y136" s="163" t="str">
        <f t="shared" ca="1" si="45"/>
        <v/>
      </c>
      <c r="Z136" s="165"/>
      <c r="AA136" s="155" t="str">
        <f ca="1">IF(C136="","",IF(OR(D136&lt;NgayBatDau,D136&gt;NgayKetThuc),"Ngày tháng phải nằm trong kỳ báo cáo",IF(AND(G136&lt;&gt;"",COUNTIF(D.2[Tên khách hàng],G136)=0),"Tên KH chưa khai báo trong DSKH",IF(AND(H136&lt;&gt;"",COUNTIF(D.1[Tên sản phẩm],H136)=0),"SP này chưa khai báo trong DSSP",""))))</f>
        <v/>
      </c>
      <c r="AB136" s="23" t="str">
        <f t="shared" ca="1" si="31"/>
        <v/>
      </c>
      <c r="AC136" s="23" t="str">
        <f t="shared" ca="1" si="32"/>
        <v/>
      </c>
      <c r="AD136" s="23" t="str">
        <f t="shared" ca="1" si="33"/>
        <v/>
      </c>
      <c r="AE136" s="68" t="str">
        <f t="shared" ca="1" si="34"/>
        <v/>
      </c>
      <c r="AF136" s="69" t="str">
        <f>IF(OR(H136="",S136=""),"",S136-(SUM(L136,M136)*INDEX(D.1[Đơn giá],MATCH(H136,D.1[Tên sản phẩm],0))))</f>
        <v/>
      </c>
      <c r="AG136" s="90" t="str">
        <f t="shared" ca="1" si="35"/>
        <v/>
      </c>
      <c r="AH136" s="90"/>
    </row>
    <row r="137" spans="2:34" ht="27.75" customHeight="1" x14ac:dyDescent="0.2">
      <c r="B137" s="154">
        <f t="shared" si="36"/>
        <v>134</v>
      </c>
      <c r="C137" s="155" t="str">
        <f t="shared" ca="1" si="37"/>
        <v/>
      </c>
      <c r="D137" s="156" t="str">
        <f t="shared" ca="1" si="38"/>
        <v/>
      </c>
      <c r="E137" s="157" t="str">
        <f t="shared" ca="1" si="39"/>
        <v/>
      </c>
      <c r="F137" s="157"/>
      <c r="G137" s="158" t="str">
        <f t="shared" ca="1" si="40"/>
        <v/>
      </c>
      <c r="H137" s="159"/>
      <c r="I137" s="160" t="str">
        <f>IF(H137="","",INDEX(D.1[Quy cách],MATCH(H137,D.1[Tên sản phẩm],0)))</f>
        <v/>
      </c>
      <c r="J137" s="35" t="str">
        <f>IF(H137="","",INDEX(D.1[ĐVT],MATCH(H137,D.1[Tên sản phẩm],0)))</f>
        <v/>
      </c>
      <c r="K137" s="163" t="str">
        <f>IF(H137="","",INDEX(D.1[Đơn giá bán
(Tham khảo)],MATCH(H137,D.1[Tên sản phẩm],0)))</f>
        <v/>
      </c>
      <c r="L137" s="162"/>
      <c r="M137" s="159"/>
      <c r="N137" s="159"/>
      <c r="O137" s="159"/>
      <c r="P137" s="163" t="str">
        <f t="shared" si="41"/>
        <v/>
      </c>
      <c r="Q137" s="164"/>
      <c r="R137" s="162"/>
      <c r="S137" s="163" t="str">
        <f t="shared" si="42"/>
        <v/>
      </c>
      <c r="T137" s="164" t="str">
        <f t="shared" ca="1" si="43"/>
        <v/>
      </c>
      <c r="U137" s="163" t="str">
        <f t="shared" si="44"/>
        <v/>
      </c>
      <c r="V137" s="163" t="str">
        <f ca="1">IF(AND(C137&lt;&gt;"",C137&lt;&gt;OFFSET(C137,1,0)),SUMIFS(B.2[Giá có thuế],B.2[Số ĐK],C137),"")</f>
        <v/>
      </c>
      <c r="W137" s="159"/>
      <c r="X137" s="161" t="str">
        <f>IF(W137="","",'Thông Tin Chung'!$L$3)</f>
        <v/>
      </c>
      <c r="Y137" s="163" t="str">
        <f t="shared" ca="1" si="45"/>
        <v/>
      </c>
      <c r="Z137" s="165"/>
      <c r="AA137" s="155" t="str">
        <f ca="1">IF(C137="","",IF(OR(D137&lt;NgayBatDau,D137&gt;NgayKetThuc),"Ngày tháng phải nằm trong kỳ báo cáo",IF(AND(G137&lt;&gt;"",COUNTIF(D.2[Tên khách hàng],G137)=0),"Tên KH chưa khai báo trong DSKH",IF(AND(H137&lt;&gt;"",COUNTIF(D.1[Tên sản phẩm],H137)=0),"SP này chưa khai báo trong DSSP",""))))</f>
        <v/>
      </c>
      <c r="AB137" s="23" t="str">
        <f t="shared" ca="1" si="31"/>
        <v/>
      </c>
      <c r="AC137" s="23" t="str">
        <f t="shared" ca="1" si="32"/>
        <v/>
      </c>
      <c r="AD137" s="23" t="str">
        <f t="shared" ca="1" si="33"/>
        <v/>
      </c>
      <c r="AE137" s="68" t="str">
        <f t="shared" ca="1" si="34"/>
        <v/>
      </c>
      <c r="AF137" s="69" t="str">
        <f>IF(OR(H137="",S137=""),"",S137-(SUM(L137,M137)*INDEX(D.1[Đơn giá],MATCH(H137,D.1[Tên sản phẩm],0))))</f>
        <v/>
      </c>
      <c r="AG137" s="90" t="str">
        <f t="shared" ca="1" si="35"/>
        <v/>
      </c>
      <c r="AH137" s="90"/>
    </row>
    <row r="138" spans="2:34" ht="27.75" customHeight="1" x14ac:dyDescent="0.2">
      <c r="B138" s="154">
        <f t="shared" si="36"/>
        <v>135</v>
      </c>
      <c r="C138" s="155" t="str">
        <f t="shared" ca="1" si="37"/>
        <v/>
      </c>
      <c r="D138" s="156" t="str">
        <f t="shared" ca="1" si="38"/>
        <v/>
      </c>
      <c r="E138" s="157" t="str">
        <f t="shared" ca="1" si="39"/>
        <v/>
      </c>
      <c r="F138" s="157"/>
      <c r="G138" s="158" t="str">
        <f t="shared" ca="1" si="40"/>
        <v/>
      </c>
      <c r="H138" s="159"/>
      <c r="I138" s="160" t="str">
        <f>IF(H138="","",INDEX(D.1[Quy cách],MATCH(H138,D.1[Tên sản phẩm],0)))</f>
        <v/>
      </c>
      <c r="J138" s="35" t="str">
        <f>IF(H138="","",INDEX(D.1[ĐVT],MATCH(H138,D.1[Tên sản phẩm],0)))</f>
        <v/>
      </c>
      <c r="K138" s="163" t="str">
        <f>IF(H138="","",INDEX(D.1[Đơn giá bán
(Tham khảo)],MATCH(H138,D.1[Tên sản phẩm],0)))</f>
        <v/>
      </c>
      <c r="L138" s="162"/>
      <c r="M138" s="159"/>
      <c r="N138" s="159"/>
      <c r="O138" s="159"/>
      <c r="P138" s="163" t="str">
        <f t="shared" si="41"/>
        <v/>
      </c>
      <c r="Q138" s="164"/>
      <c r="R138" s="162"/>
      <c r="S138" s="163" t="str">
        <f t="shared" si="42"/>
        <v/>
      </c>
      <c r="T138" s="164" t="str">
        <f t="shared" ca="1" si="43"/>
        <v/>
      </c>
      <c r="U138" s="163" t="str">
        <f t="shared" si="44"/>
        <v/>
      </c>
      <c r="V138" s="163" t="str">
        <f ca="1">IF(AND(C138&lt;&gt;"",C138&lt;&gt;OFFSET(C138,1,0)),SUMIFS(B.2[Giá có thuế],B.2[Số ĐK],C138),"")</f>
        <v/>
      </c>
      <c r="W138" s="159"/>
      <c r="X138" s="161" t="str">
        <f>IF(W138="","",'Thông Tin Chung'!$L$3)</f>
        <v/>
      </c>
      <c r="Y138" s="163" t="str">
        <f t="shared" ca="1" si="45"/>
        <v/>
      </c>
      <c r="Z138" s="165"/>
      <c r="AA138" s="155" t="str">
        <f ca="1">IF(C138="","",IF(OR(D138&lt;NgayBatDau,D138&gt;NgayKetThuc),"Ngày tháng phải nằm trong kỳ báo cáo",IF(AND(G138&lt;&gt;"",COUNTIF(D.2[Tên khách hàng],G138)=0),"Tên KH chưa khai báo trong DSKH",IF(AND(H138&lt;&gt;"",COUNTIF(D.1[Tên sản phẩm],H138)=0),"SP này chưa khai báo trong DSSP",""))))</f>
        <v/>
      </c>
      <c r="AB138" s="23" t="str">
        <f t="shared" ca="1" si="31"/>
        <v/>
      </c>
      <c r="AC138" s="23" t="str">
        <f t="shared" ca="1" si="32"/>
        <v/>
      </c>
      <c r="AD138" s="23" t="str">
        <f t="shared" ca="1" si="33"/>
        <v/>
      </c>
      <c r="AE138" s="68" t="str">
        <f t="shared" ca="1" si="34"/>
        <v/>
      </c>
      <c r="AF138" s="69" t="str">
        <f>IF(OR(H138="",S138=""),"",S138-(SUM(L138,M138)*INDEX(D.1[Đơn giá],MATCH(H138,D.1[Tên sản phẩm],0))))</f>
        <v/>
      </c>
      <c r="AG138" s="90" t="str">
        <f t="shared" ca="1" si="35"/>
        <v/>
      </c>
      <c r="AH138" s="90"/>
    </row>
    <row r="139" spans="2:34" ht="27.75" customHeight="1" x14ac:dyDescent="0.2">
      <c r="B139" s="154">
        <f t="shared" si="36"/>
        <v>136</v>
      </c>
      <c r="C139" s="155" t="str">
        <f t="shared" ca="1" si="37"/>
        <v/>
      </c>
      <c r="D139" s="156" t="str">
        <f t="shared" ca="1" si="38"/>
        <v/>
      </c>
      <c r="E139" s="157" t="str">
        <f t="shared" ca="1" si="39"/>
        <v/>
      </c>
      <c r="F139" s="157"/>
      <c r="G139" s="158" t="str">
        <f t="shared" ca="1" si="40"/>
        <v/>
      </c>
      <c r="H139" s="159"/>
      <c r="I139" s="160" t="str">
        <f>IF(H139="","",INDEX(D.1[Quy cách],MATCH(H139,D.1[Tên sản phẩm],0)))</f>
        <v/>
      </c>
      <c r="J139" s="35" t="str">
        <f>IF(H139="","",INDEX(D.1[ĐVT],MATCH(H139,D.1[Tên sản phẩm],0)))</f>
        <v/>
      </c>
      <c r="K139" s="163" t="str">
        <f>IF(H139="","",INDEX(D.1[Đơn giá bán
(Tham khảo)],MATCH(H139,D.1[Tên sản phẩm],0)))</f>
        <v/>
      </c>
      <c r="L139" s="162"/>
      <c r="M139" s="159"/>
      <c r="N139" s="159"/>
      <c r="O139" s="159"/>
      <c r="P139" s="163" t="str">
        <f t="shared" si="41"/>
        <v/>
      </c>
      <c r="Q139" s="164"/>
      <c r="R139" s="162"/>
      <c r="S139" s="163" t="str">
        <f t="shared" si="42"/>
        <v/>
      </c>
      <c r="T139" s="164" t="str">
        <f t="shared" ca="1" si="43"/>
        <v/>
      </c>
      <c r="U139" s="163" t="str">
        <f t="shared" si="44"/>
        <v/>
      </c>
      <c r="V139" s="163" t="str">
        <f ca="1">IF(AND(C139&lt;&gt;"",C139&lt;&gt;OFFSET(C139,1,0)),SUMIFS(B.2[Giá có thuế],B.2[Số ĐK],C139),"")</f>
        <v/>
      </c>
      <c r="W139" s="159"/>
      <c r="X139" s="161" t="str">
        <f>IF(W139="","",'Thông Tin Chung'!$L$3)</f>
        <v/>
      </c>
      <c r="Y139" s="163" t="str">
        <f t="shared" ca="1" si="45"/>
        <v/>
      </c>
      <c r="Z139" s="165"/>
      <c r="AA139" s="155" t="str">
        <f ca="1">IF(C139="","",IF(OR(D139&lt;NgayBatDau,D139&gt;NgayKetThuc),"Ngày tháng phải nằm trong kỳ báo cáo",IF(AND(G139&lt;&gt;"",COUNTIF(D.2[Tên khách hàng],G139)=0),"Tên KH chưa khai báo trong DSKH",IF(AND(H139&lt;&gt;"",COUNTIF(D.1[Tên sản phẩm],H139)=0),"SP này chưa khai báo trong DSSP",""))))</f>
        <v/>
      </c>
      <c r="AB139" s="23" t="str">
        <f t="shared" ca="1" si="31"/>
        <v/>
      </c>
      <c r="AC139" s="23" t="str">
        <f t="shared" ca="1" si="32"/>
        <v/>
      </c>
      <c r="AD139" s="23" t="str">
        <f t="shared" ca="1" si="33"/>
        <v/>
      </c>
      <c r="AE139" s="68" t="str">
        <f t="shared" ca="1" si="34"/>
        <v/>
      </c>
      <c r="AF139" s="69" t="str">
        <f>IF(OR(H139="",S139=""),"",S139-(SUM(L139,M139)*INDEX(D.1[Đơn giá],MATCH(H139,D.1[Tên sản phẩm],0))))</f>
        <v/>
      </c>
      <c r="AG139" s="90" t="str">
        <f t="shared" ca="1" si="35"/>
        <v/>
      </c>
      <c r="AH139" s="90"/>
    </row>
    <row r="140" spans="2:34" ht="27.75" customHeight="1" x14ac:dyDescent="0.2">
      <c r="B140" s="154">
        <f t="shared" si="36"/>
        <v>137</v>
      </c>
      <c r="C140" s="155" t="str">
        <f t="shared" ca="1" si="37"/>
        <v/>
      </c>
      <c r="D140" s="156" t="str">
        <f t="shared" ca="1" si="38"/>
        <v/>
      </c>
      <c r="E140" s="157" t="str">
        <f t="shared" ca="1" si="39"/>
        <v/>
      </c>
      <c r="F140" s="157"/>
      <c r="G140" s="158" t="str">
        <f t="shared" ca="1" si="40"/>
        <v/>
      </c>
      <c r="H140" s="159"/>
      <c r="I140" s="160" t="str">
        <f>IF(H140="","",INDEX(D.1[Quy cách],MATCH(H140,D.1[Tên sản phẩm],0)))</f>
        <v/>
      </c>
      <c r="J140" s="35" t="str">
        <f>IF(H140="","",INDEX(D.1[ĐVT],MATCH(H140,D.1[Tên sản phẩm],0)))</f>
        <v/>
      </c>
      <c r="K140" s="163" t="str">
        <f>IF(H140="","",INDEX(D.1[Đơn giá bán
(Tham khảo)],MATCH(H140,D.1[Tên sản phẩm],0)))</f>
        <v/>
      </c>
      <c r="L140" s="162"/>
      <c r="M140" s="159"/>
      <c r="N140" s="159"/>
      <c r="O140" s="159"/>
      <c r="P140" s="163" t="str">
        <f t="shared" si="41"/>
        <v/>
      </c>
      <c r="Q140" s="164"/>
      <c r="R140" s="162"/>
      <c r="S140" s="163" t="str">
        <f t="shared" si="42"/>
        <v/>
      </c>
      <c r="T140" s="164" t="str">
        <f t="shared" ca="1" si="43"/>
        <v/>
      </c>
      <c r="U140" s="163" t="str">
        <f t="shared" si="44"/>
        <v/>
      </c>
      <c r="V140" s="163" t="str">
        <f ca="1">IF(AND(C140&lt;&gt;"",C140&lt;&gt;OFFSET(C140,1,0)),SUMIFS(B.2[Giá có thuế],B.2[Số ĐK],C140),"")</f>
        <v/>
      </c>
      <c r="W140" s="159"/>
      <c r="X140" s="161" t="str">
        <f>IF(W140="","",'Thông Tin Chung'!$L$3)</f>
        <v/>
      </c>
      <c r="Y140" s="163" t="str">
        <f t="shared" ca="1" si="45"/>
        <v/>
      </c>
      <c r="Z140" s="165"/>
      <c r="AA140" s="155" t="str">
        <f ca="1">IF(C140="","",IF(OR(D140&lt;NgayBatDau,D140&gt;NgayKetThuc),"Ngày tháng phải nằm trong kỳ báo cáo",IF(AND(G140&lt;&gt;"",COUNTIF(D.2[Tên khách hàng],G140)=0),"Tên KH chưa khai báo trong DSKH",IF(AND(H140&lt;&gt;"",COUNTIF(D.1[Tên sản phẩm],H140)=0),"SP này chưa khai báo trong DSSP",""))))</f>
        <v/>
      </c>
      <c r="AB140" s="23" t="str">
        <f t="shared" ca="1" si="31"/>
        <v/>
      </c>
      <c r="AC140" s="23" t="str">
        <f t="shared" ca="1" si="32"/>
        <v/>
      </c>
      <c r="AD140" s="23" t="str">
        <f t="shared" ca="1" si="33"/>
        <v/>
      </c>
      <c r="AE140" s="68" t="str">
        <f t="shared" ca="1" si="34"/>
        <v/>
      </c>
      <c r="AF140" s="69" t="str">
        <f>IF(OR(H140="",S140=""),"",S140-(SUM(L140,M140)*INDEX(D.1[Đơn giá],MATCH(H140,D.1[Tên sản phẩm],0))))</f>
        <v/>
      </c>
      <c r="AG140" s="90" t="str">
        <f t="shared" ca="1" si="35"/>
        <v/>
      </c>
      <c r="AH140" s="90"/>
    </row>
    <row r="141" spans="2:34" ht="27.75" customHeight="1" x14ac:dyDescent="0.2">
      <c r="B141" s="154">
        <f t="shared" si="36"/>
        <v>138</v>
      </c>
      <c r="C141" s="155" t="str">
        <f t="shared" ca="1" si="37"/>
        <v/>
      </c>
      <c r="D141" s="156" t="str">
        <f t="shared" ca="1" si="38"/>
        <v/>
      </c>
      <c r="E141" s="157" t="str">
        <f t="shared" ca="1" si="39"/>
        <v/>
      </c>
      <c r="F141" s="157"/>
      <c r="G141" s="158" t="str">
        <f t="shared" ca="1" si="40"/>
        <v/>
      </c>
      <c r="H141" s="159"/>
      <c r="I141" s="160" t="str">
        <f>IF(H141="","",INDEX(D.1[Quy cách],MATCH(H141,D.1[Tên sản phẩm],0)))</f>
        <v/>
      </c>
      <c r="J141" s="35" t="str">
        <f>IF(H141="","",INDEX(D.1[ĐVT],MATCH(H141,D.1[Tên sản phẩm],0)))</f>
        <v/>
      </c>
      <c r="K141" s="163" t="str">
        <f>IF(H141="","",INDEX(D.1[Đơn giá bán
(Tham khảo)],MATCH(H141,D.1[Tên sản phẩm],0)))</f>
        <v/>
      </c>
      <c r="L141" s="162"/>
      <c r="M141" s="159"/>
      <c r="N141" s="159"/>
      <c r="O141" s="159"/>
      <c r="P141" s="163" t="str">
        <f t="shared" si="41"/>
        <v/>
      </c>
      <c r="Q141" s="164"/>
      <c r="R141" s="162"/>
      <c r="S141" s="163" t="str">
        <f t="shared" si="42"/>
        <v/>
      </c>
      <c r="T141" s="164" t="str">
        <f t="shared" ca="1" si="43"/>
        <v/>
      </c>
      <c r="U141" s="163" t="str">
        <f t="shared" si="44"/>
        <v/>
      </c>
      <c r="V141" s="163" t="str">
        <f ca="1">IF(AND(C141&lt;&gt;"",C141&lt;&gt;OFFSET(C141,1,0)),SUMIFS(B.2[Giá có thuế],B.2[Số ĐK],C141),"")</f>
        <v/>
      </c>
      <c r="W141" s="159"/>
      <c r="X141" s="161" t="str">
        <f>IF(W141="","",'Thông Tin Chung'!$L$3)</f>
        <v/>
      </c>
      <c r="Y141" s="163" t="str">
        <f t="shared" ca="1" si="45"/>
        <v/>
      </c>
      <c r="Z141" s="165"/>
      <c r="AA141" s="155" t="str">
        <f ca="1">IF(C141="","",IF(OR(D141&lt;NgayBatDau,D141&gt;NgayKetThuc),"Ngày tháng phải nằm trong kỳ báo cáo",IF(AND(G141&lt;&gt;"",COUNTIF(D.2[Tên khách hàng],G141)=0),"Tên KH chưa khai báo trong DSKH",IF(AND(H141&lt;&gt;"",COUNTIF(D.1[Tên sản phẩm],H141)=0),"SP này chưa khai báo trong DSSP",""))))</f>
        <v/>
      </c>
      <c r="AB141" s="23" t="str">
        <f t="shared" ca="1" si="31"/>
        <v/>
      </c>
      <c r="AC141" s="23" t="str">
        <f t="shared" ca="1" si="32"/>
        <v/>
      </c>
      <c r="AD141" s="23" t="str">
        <f t="shared" ca="1" si="33"/>
        <v/>
      </c>
      <c r="AE141" s="68" t="str">
        <f t="shared" ca="1" si="34"/>
        <v/>
      </c>
      <c r="AF141" s="69" t="str">
        <f>IF(OR(H141="",S141=""),"",S141-(SUM(L141,M141)*INDEX(D.1[Đơn giá],MATCH(H141,D.1[Tên sản phẩm],0))))</f>
        <v/>
      </c>
      <c r="AG141" s="90" t="str">
        <f t="shared" ca="1" si="35"/>
        <v/>
      </c>
      <c r="AH141" s="90"/>
    </row>
    <row r="142" spans="2:34" ht="27.75" customHeight="1" x14ac:dyDescent="0.2">
      <c r="B142" s="154">
        <f t="shared" si="36"/>
        <v>139</v>
      </c>
      <c r="C142" s="155" t="str">
        <f t="shared" ca="1" si="37"/>
        <v/>
      </c>
      <c r="D142" s="156" t="str">
        <f t="shared" ca="1" si="38"/>
        <v/>
      </c>
      <c r="E142" s="157" t="str">
        <f t="shared" ca="1" si="39"/>
        <v/>
      </c>
      <c r="F142" s="157"/>
      <c r="G142" s="158" t="str">
        <f t="shared" ca="1" si="40"/>
        <v/>
      </c>
      <c r="H142" s="159"/>
      <c r="I142" s="160" t="str">
        <f>IF(H142="","",INDEX(D.1[Quy cách],MATCH(H142,D.1[Tên sản phẩm],0)))</f>
        <v/>
      </c>
      <c r="J142" s="35" t="str">
        <f>IF(H142="","",INDEX(D.1[ĐVT],MATCH(H142,D.1[Tên sản phẩm],0)))</f>
        <v/>
      </c>
      <c r="K142" s="163" t="str">
        <f>IF(H142="","",INDEX(D.1[Đơn giá bán
(Tham khảo)],MATCH(H142,D.1[Tên sản phẩm],0)))</f>
        <v/>
      </c>
      <c r="L142" s="162"/>
      <c r="M142" s="159"/>
      <c r="N142" s="159"/>
      <c r="O142" s="159"/>
      <c r="P142" s="163" t="str">
        <f t="shared" si="41"/>
        <v/>
      </c>
      <c r="Q142" s="164"/>
      <c r="R142" s="162"/>
      <c r="S142" s="163" t="str">
        <f t="shared" si="42"/>
        <v/>
      </c>
      <c r="T142" s="164" t="str">
        <f t="shared" ca="1" si="43"/>
        <v/>
      </c>
      <c r="U142" s="163" t="str">
        <f t="shared" si="44"/>
        <v/>
      </c>
      <c r="V142" s="163" t="str">
        <f ca="1">IF(AND(C142&lt;&gt;"",C142&lt;&gt;OFFSET(C142,1,0)),SUMIFS(B.2[Giá có thuế],B.2[Số ĐK],C142),"")</f>
        <v/>
      </c>
      <c r="W142" s="159"/>
      <c r="X142" s="161" t="str">
        <f>IF(W142="","",'Thông Tin Chung'!$L$3)</f>
        <v/>
      </c>
      <c r="Y142" s="163" t="str">
        <f t="shared" ca="1" si="45"/>
        <v/>
      </c>
      <c r="Z142" s="165"/>
      <c r="AA142" s="155" t="str">
        <f ca="1">IF(C142="","",IF(OR(D142&lt;NgayBatDau,D142&gt;NgayKetThuc),"Ngày tháng phải nằm trong kỳ báo cáo",IF(AND(G142&lt;&gt;"",COUNTIF(D.2[Tên khách hàng],G142)=0),"Tên KH chưa khai báo trong DSKH",IF(AND(H142&lt;&gt;"",COUNTIF(D.1[Tên sản phẩm],H142)=0),"SP này chưa khai báo trong DSSP",""))))</f>
        <v/>
      </c>
      <c r="AB142" s="23" t="str">
        <f t="shared" ca="1" si="31"/>
        <v/>
      </c>
      <c r="AC142" s="23" t="str">
        <f t="shared" ca="1" si="32"/>
        <v/>
      </c>
      <c r="AD142" s="23" t="str">
        <f t="shared" ca="1" si="33"/>
        <v/>
      </c>
      <c r="AE142" s="68" t="str">
        <f t="shared" ca="1" si="34"/>
        <v/>
      </c>
      <c r="AF142" s="69" t="str">
        <f>IF(OR(H142="",S142=""),"",S142-(SUM(L142,M142)*INDEX(D.1[Đơn giá],MATCH(H142,D.1[Tên sản phẩm],0))))</f>
        <v/>
      </c>
      <c r="AG142" s="90" t="str">
        <f t="shared" ca="1" si="35"/>
        <v/>
      </c>
      <c r="AH142" s="90"/>
    </row>
    <row r="143" spans="2:34" ht="27.75" customHeight="1" x14ac:dyDescent="0.2">
      <c r="B143" s="154">
        <f t="shared" si="36"/>
        <v>140</v>
      </c>
      <c r="C143" s="155" t="str">
        <f t="shared" ca="1" si="37"/>
        <v/>
      </c>
      <c r="D143" s="156" t="str">
        <f t="shared" ca="1" si="38"/>
        <v/>
      </c>
      <c r="E143" s="157" t="str">
        <f t="shared" ca="1" si="39"/>
        <v/>
      </c>
      <c r="F143" s="157"/>
      <c r="G143" s="158" t="str">
        <f t="shared" ca="1" si="40"/>
        <v/>
      </c>
      <c r="H143" s="159"/>
      <c r="I143" s="160" t="str">
        <f>IF(H143="","",INDEX(D.1[Quy cách],MATCH(H143,D.1[Tên sản phẩm],0)))</f>
        <v/>
      </c>
      <c r="J143" s="35" t="str">
        <f>IF(H143="","",INDEX(D.1[ĐVT],MATCH(H143,D.1[Tên sản phẩm],0)))</f>
        <v/>
      </c>
      <c r="K143" s="163" t="str">
        <f>IF(H143="","",INDEX(D.1[Đơn giá bán
(Tham khảo)],MATCH(H143,D.1[Tên sản phẩm],0)))</f>
        <v/>
      </c>
      <c r="L143" s="162"/>
      <c r="M143" s="159"/>
      <c r="N143" s="159"/>
      <c r="O143" s="159"/>
      <c r="P143" s="163" t="str">
        <f t="shared" si="41"/>
        <v/>
      </c>
      <c r="Q143" s="164"/>
      <c r="R143" s="162"/>
      <c r="S143" s="163" t="str">
        <f t="shared" si="42"/>
        <v/>
      </c>
      <c r="T143" s="164" t="str">
        <f t="shared" ca="1" si="43"/>
        <v/>
      </c>
      <c r="U143" s="163" t="str">
        <f t="shared" si="44"/>
        <v/>
      </c>
      <c r="V143" s="163" t="str">
        <f ca="1">IF(AND(C143&lt;&gt;"",C143&lt;&gt;OFFSET(C143,1,0)),SUMIFS(B.2[Giá có thuế],B.2[Số ĐK],C143),"")</f>
        <v/>
      </c>
      <c r="W143" s="159"/>
      <c r="X143" s="161" t="str">
        <f>IF(W143="","",'Thông Tin Chung'!$L$3)</f>
        <v/>
      </c>
      <c r="Y143" s="163" t="str">
        <f t="shared" ca="1" si="45"/>
        <v/>
      </c>
      <c r="Z143" s="165"/>
      <c r="AA143" s="155" t="str">
        <f ca="1">IF(C143="","",IF(OR(D143&lt;NgayBatDau,D143&gt;NgayKetThuc),"Ngày tháng phải nằm trong kỳ báo cáo",IF(AND(G143&lt;&gt;"",COUNTIF(D.2[Tên khách hàng],G143)=0),"Tên KH chưa khai báo trong DSKH",IF(AND(H143&lt;&gt;"",COUNTIF(D.1[Tên sản phẩm],H143)=0),"SP này chưa khai báo trong DSSP",""))))</f>
        <v/>
      </c>
      <c r="AB143" s="23" t="str">
        <f t="shared" ca="1" si="31"/>
        <v/>
      </c>
      <c r="AC143" s="23" t="str">
        <f t="shared" ca="1" si="32"/>
        <v/>
      </c>
      <c r="AD143" s="23" t="str">
        <f t="shared" ca="1" si="33"/>
        <v/>
      </c>
      <c r="AE143" s="68" t="str">
        <f t="shared" ca="1" si="34"/>
        <v/>
      </c>
      <c r="AF143" s="69" t="str">
        <f>IF(OR(H143="",S143=""),"",S143-(SUM(L143,M143)*INDEX(D.1[Đơn giá],MATCH(H143,D.1[Tên sản phẩm],0))))</f>
        <v/>
      </c>
      <c r="AG143" s="90" t="str">
        <f t="shared" ca="1" si="35"/>
        <v/>
      </c>
      <c r="AH143" s="90"/>
    </row>
    <row r="144" spans="2:34" ht="27.75" customHeight="1" x14ac:dyDescent="0.2">
      <c r="B144" s="154">
        <f t="shared" si="36"/>
        <v>141</v>
      </c>
      <c r="C144" s="155" t="str">
        <f t="shared" ca="1" si="37"/>
        <v/>
      </c>
      <c r="D144" s="156" t="str">
        <f t="shared" ca="1" si="38"/>
        <v/>
      </c>
      <c r="E144" s="157" t="str">
        <f t="shared" ca="1" si="39"/>
        <v/>
      </c>
      <c r="F144" s="157"/>
      <c r="G144" s="158" t="str">
        <f t="shared" ca="1" si="40"/>
        <v/>
      </c>
      <c r="H144" s="159"/>
      <c r="I144" s="160" t="str">
        <f>IF(H144="","",INDEX(D.1[Quy cách],MATCH(H144,D.1[Tên sản phẩm],0)))</f>
        <v/>
      </c>
      <c r="J144" s="35" t="str">
        <f>IF(H144="","",INDEX(D.1[ĐVT],MATCH(H144,D.1[Tên sản phẩm],0)))</f>
        <v/>
      </c>
      <c r="K144" s="163" t="str">
        <f>IF(H144="","",INDEX(D.1[Đơn giá bán
(Tham khảo)],MATCH(H144,D.1[Tên sản phẩm],0)))</f>
        <v/>
      </c>
      <c r="L144" s="162"/>
      <c r="M144" s="159"/>
      <c r="N144" s="159"/>
      <c r="O144" s="159"/>
      <c r="P144" s="163" t="str">
        <f t="shared" si="41"/>
        <v/>
      </c>
      <c r="Q144" s="164"/>
      <c r="R144" s="162"/>
      <c r="S144" s="163" t="str">
        <f t="shared" si="42"/>
        <v/>
      </c>
      <c r="T144" s="164" t="str">
        <f t="shared" ca="1" si="43"/>
        <v/>
      </c>
      <c r="U144" s="163" t="str">
        <f t="shared" si="44"/>
        <v/>
      </c>
      <c r="V144" s="163" t="str">
        <f ca="1">IF(AND(C144&lt;&gt;"",C144&lt;&gt;OFFSET(C144,1,0)),SUMIFS(B.2[Giá có thuế],B.2[Số ĐK],C144),"")</f>
        <v/>
      </c>
      <c r="W144" s="159"/>
      <c r="X144" s="161" t="str">
        <f>IF(W144="","",'Thông Tin Chung'!$L$3)</f>
        <v/>
      </c>
      <c r="Y144" s="163" t="str">
        <f t="shared" ca="1" si="45"/>
        <v/>
      </c>
      <c r="Z144" s="165"/>
      <c r="AA144" s="155" t="str">
        <f ca="1">IF(C144="","",IF(OR(D144&lt;NgayBatDau,D144&gt;NgayKetThuc),"Ngày tháng phải nằm trong kỳ báo cáo",IF(AND(G144&lt;&gt;"",COUNTIF(D.2[Tên khách hàng],G144)=0),"Tên KH chưa khai báo trong DSKH",IF(AND(H144&lt;&gt;"",COUNTIF(D.1[Tên sản phẩm],H144)=0),"SP này chưa khai báo trong DSSP",""))))</f>
        <v/>
      </c>
      <c r="AB144" s="23" t="str">
        <f t="shared" ca="1" si="31"/>
        <v/>
      </c>
      <c r="AC144" s="23" t="str">
        <f t="shared" ca="1" si="32"/>
        <v/>
      </c>
      <c r="AD144" s="23" t="str">
        <f t="shared" ca="1" si="33"/>
        <v/>
      </c>
      <c r="AE144" s="68" t="str">
        <f t="shared" ca="1" si="34"/>
        <v/>
      </c>
      <c r="AF144" s="69" t="str">
        <f>IF(OR(H144="",S144=""),"",S144-(SUM(L144,M144)*INDEX(D.1[Đơn giá],MATCH(H144,D.1[Tên sản phẩm],0))))</f>
        <v/>
      </c>
      <c r="AG144" s="90" t="str">
        <f t="shared" ca="1" si="35"/>
        <v/>
      </c>
      <c r="AH144" s="90"/>
    </row>
    <row r="145" spans="2:34" ht="27.75" customHeight="1" x14ac:dyDescent="0.2">
      <c r="B145" s="154">
        <f t="shared" si="36"/>
        <v>142</v>
      </c>
      <c r="C145" s="155" t="str">
        <f t="shared" ca="1" si="37"/>
        <v/>
      </c>
      <c r="D145" s="156" t="str">
        <f t="shared" ca="1" si="38"/>
        <v/>
      </c>
      <c r="E145" s="157" t="str">
        <f t="shared" ca="1" si="39"/>
        <v/>
      </c>
      <c r="F145" s="157"/>
      <c r="G145" s="158" t="str">
        <f t="shared" ca="1" si="40"/>
        <v/>
      </c>
      <c r="H145" s="159"/>
      <c r="I145" s="160" t="str">
        <f>IF(H145="","",INDEX(D.1[Quy cách],MATCH(H145,D.1[Tên sản phẩm],0)))</f>
        <v/>
      </c>
      <c r="J145" s="35" t="str">
        <f>IF(H145="","",INDEX(D.1[ĐVT],MATCH(H145,D.1[Tên sản phẩm],0)))</f>
        <v/>
      </c>
      <c r="K145" s="163" t="str">
        <f>IF(H145="","",INDEX(D.1[Đơn giá bán
(Tham khảo)],MATCH(H145,D.1[Tên sản phẩm],0)))</f>
        <v/>
      </c>
      <c r="L145" s="162"/>
      <c r="M145" s="159"/>
      <c r="N145" s="159"/>
      <c r="O145" s="159"/>
      <c r="P145" s="163" t="str">
        <f t="shared" si="41"/>
        <v/>
      </c>
      <c r="Q145" s="164"/>
      <c r="R145" s="162"/>
      <c r="S145" s="163" t="str">
        <f t="shared" si="42"/>
        <v/>
      </c>
      <c r="T145" s="164" t="str">
        <f t="shared" ca="1" si="43"/>
        <v/>
      </c>
      <c r="U145" s="163" t="str">
        <f t="shared" si="44"/>
        <v/>
      </c>
      <c r="V145" s="163" t="str">
        <f ca="1">IF(AND(C145&lt;&gt;"",C145&lt;&gt;OFFSET(C145,1,0)),SUMIFS(B.2[Giá có thuế],B.2[Số ĐK],C145),"")</f>
        <v/>
      </c>
      <c r="W145" s="159"/>
      <c r="X145" s="161" t="str">
        <f>IF(W145="","",'Thông Tin Chung'!$L$3)</f>
        <v/>
      </c>
      <c r="Y145" s="163" t="str">
        <f t="shared" ca="1" si="45"/>
        <v/>
      </c>
      <c r="Z145" s="165"/>
      <c r="AA145" s="155" t="str">
        <f ca="1">IF(C145="","",IF(OR(D145&lt;NgayBatDau,D145&gt;NgayKetThuc),"Ngày tháng phải nằm trong kỳ báo cáo",IF(AND(G145&lt;&gt;"",COUNTIF(D.2[Tên khách hàng],G145)=0),"Tên KH chưa khai báo trong DSKH",IF(AND(H145&lt;&gt;"",COUNTIF(D.1[Tên sản phẩm],H145)=0),"SP này chưa khai báo trong DSSP",""))))</f>
        <v/>
      </c>
      <c r="AB145" s="23" t="str">
        <f t="shared" ca="1" si="31"/>
        <v/>
      </c>
      <c r="AC145" s="23" t="str">
        <f t="shared" ca="1" si="32"/>
        <v/>
      </c>
      <c r="AD145" s="23" t="str">
        <f t="shared" ca="1" si="33"/>
        <v/>
      </c>
      <c r="AE145" s="68" t="str">
        <f t="shared" ca="1" si="34"/>
        <v/>
      </c>
      <c r="AF145" s="69" t="str">
        <f>IF(OR(H145="",S145=""),"",S145-(SUM(L145,M145)*INDEX(D.1[Đơn giá],MATCH(H145,D.1[Tên sản phẩm],0))))</f>
        <v/>
      </c>
      <c r="AG145" s="90" t="str">
        <f t="shared" ca="1" si="35"/>
        <v/>
      </c>
      <c r="AH145" s="90"/>
    </row>
    <row r="146" spans="2:34" ht="27.75" customHeight="1" x14ac:dyDescent="0.2">
      <c r="B146" s="154">
        <f t="shared" si="36"/>
        <v>143</v>
      </c>
      <c r="C146" s="155" t="str">
        <f t="shared" ca="1" si="37"/>
        <v/>
      </c>
      <c r="D146" s="156" t="str">
        <f t="shared" ca="1" si="38"/>
        <v/>
      </c>
      <c r="E146" s="157" t="str">
        <f t="shared" ca="1" si="39"/>
        <v/>
      </c>
      <c r="F146" s="157"/>
      <c r="G146" s="158" t="str">
        <f t="shared" ca="1" si="40"/>
        <v/>
      </c>
      <c r="H146" s="159"/>
      <c r="I146" s="160" t="str">
        <f>IF(H146="","",INDEX(D.1[Quy cách],MATCH(H146,D.1[Tên sản phẩm],0)))</f>
        <v/>
      </c>
      <c r="J146" s="35" t="str">
        <f>IF(H146="","",INDEX(D.1[ĐVT],MATCH(H146,D.1[Tên sản phẩm],0)))</f>
        <v/>
      </c>
      <c r="K146" s="163" t="str">
        <f>IF(H146="","",INDEX(D.1[Đơn giá bán
(Tham khảo)],MATCH(H146,D.1[Tên sản phẩm],0)))</f>
        <v/>
      </c>
      <c r="L146" s="162"/>
      <c r="M146" s="159"/>
      <c r="N146" s="159"/>
      <c r="O146" s="159"/>
      <c r="P146" s="163" t="str">
        <f t="shared" si="41"/>
        <v/>
      </c>
      <c r="Q146" s="164"/>
      <c r="R146" s="162"/>
      <c r="S146" s="163" t="str">
        <f t="shared" si="42"/>
        <v/>
      </c>
      <c r="T146" s="164" t="str">
        <f t="shared" ca="1" si="43"/>
        <v/>
      </c>
      <c r="U146" s="163" t="str">
        <f t="shared" si="44"/>
        <v/>
      </c>
      <c r="V146" s="163" t="str">
        <f ca="1">IF(AND(C146&lt;&gt;"",C146&lt;&gt;OFFSET(C146,1,0)),SUMIFS(B.2[Giá có thuế],B.2[Số ĐK],C146),"")</f>
        <v/>
      </c>
      <c r="W146" s="159"/>
      <c r="X146" s="161" t="str">
        <f>IF(W146="","",'Thông Tin Chung'!$L$3)</f>
        <v/>
      </c>
      <c r="Y146" s="163" t="str">
        <f t="shared" ca="1" si="45"/>
        <v/>
      </c>
      <c r="Z146" s="165"/>
      <c r="AA146" s="155" t="str">
        <f ca="1">IF(C146="","",IF(OR(D146&lt;NgayBatDau,D146&gt;NgayKetThuc),"Ngày tháng phải nằm trong kỳ báo cáo",IF(AND(G146&lt;&gt;"",COUNTIF(D.2[Tên khách hàng],G146)=0),"Tên KH chưa khai báo trong DSKH",IF(AND(H146&lt;&gt;"",COUNTIF(D.1[Tên sản phẩm],H146)=0),"SP này chưa khai báo trong DSSP",""))))</f>
        <v/>
      </c>
      <c r="AB146" s="23" t="str">
        <f t="shared" ca="1" si="31"/>
        <v/>
      </c>
      <c r="AC146" s="23" t="str">
        <f t="shared" ca="1" si="32"/>
        <v/>
      </c>
      <c r="AD146" s="23" t="str">
        <f t="shared" ca="1" si="33"/>
        <v/>
      </c>
      <c r="AE146" s="68" t="str">
        <f t="shared" ca="1" si="34"/>
        <v/>
      </c>
      <c r="AF146" s="69" t="str">
        <f>IF(OR(H146="",S146=""),"",S146-(SUM(L146,M146)*INDEX(D.1[Đơn giá],MATCH(H146,D.1[Tên sản phẩm],0))))</f>
        <v/>
      </c>
      <c r="AG146" s="90" t="str">
        <f t="shared" ca="1" si="35"/>
        <v/>
      </c>
      <c r="AH146" s="90"/>
    </row>
    <row r="147" spans="2:34" ht="27.75" customHeight="1" x14ac:dyDescent="0.2">
      <c r="B147" s="154">
        <f t="shared" si="36"/>
        <v>144</v>
      </c>
      <c r="C147" s="155" t="str">
        <f t="shared" ca="1" si="37"/>
        <v/>
      </c>
      <c r="D147" s="156" t="str">
        <f t="shared" ca="1" si="38"/>
        <v/>
      </c>
      <c r="E147" s="157" t="str">
        <f t="shared" ca="1" si="39"/>
        <v/>
      </c>
      <c r="F147" s="157"/>
      <c r="G147" s="158" t="str">
        <f t="shared" ca="1" si="40"/>
        <v/>
      </c>
      <c r="H147" s="159"/>
      <c r="I147" s="160" t="str">
        <f>IF(H147="","",INDEX(D.1[Quy cách],MATCH(H147,D.1[Tên sản phẩm],0)))</f>
        <v/>
      </c>
      <c r="J147" s="35" t="str">
        <f>IF(H147="","",INDEX(D.1[ĐVT],MATCH(H147,D.1[Tên sản phẩm],0)))</f>
        <v/>
      </c>
      <c r="K147" s="163" t="str">
        <f>IF(H147="","",INDEX(D.1[Đơn giá bán
(Tham khảo)],MATCH(H147,D.1[Tên sản phẩm],0)))</f>
        <v/>
      </c>
      <c r="L147" s="162"/>
      <c r="M147" s="159"/>
      <c r="N147" s="159"/>
      <c r="O147" s="159"/>
      <c r="P147" s="163" t="str">
        <f t="shared" si="41"/>
        <v/>
      </c>
      <c r="Q147" s="164"/>
      <c r="R147" s="162"/>
      <c r="S147" s="163" t="str">
        <f t="shared" si="42"/>
        <v/>
      </c>
      <c r="T147" s="164" t="str">
        <f t="shared" ca="1" si="43"/>
        <v/>
      </c>
      <c r="U147" s="163" t="str">
        <f t="shared" si="44"/>
        <v/>
      </c>
      <c r="V147" s="163" t="str">
        <f ca="1">IF(AND(C147&lt;&gt;"",C147&lt;&gt;OFFSET(C147,1,0)),SUMIFS(B.2[Giá có thuế],B.2[Số ĐK],C147),"")</f>
        <v/>
      </c>
      <c r="W147" s="159"/>
      <c r="X147" s="161" t="str">
        <f>IF(W147="","",'Thông Tin Chung'!$L$3)</f>
        <v/>
      </c>
      <c r="Y147" s="163" t="str">
        <f t="shared" ca="1" si="45"/>
        <v/>
      </c>
      <c r="Z147" s="165"/>
      <c r="AA147" s="155" t="str">
        <f ca="1">IF(C147="","",IF(OR(D147&lt;NgayBatDau,D147&gt;NgayKetThuc),"Ngày tháng phải nằm trong kỳ báo cáo",IF(AND(G147&lt;&gt;"",COUNTIF(D.2[Tên khách hàng],G147)=0),"Tên KH chưa khai báo trong DSKH",IF(AND(H147&lt;&gt;"",COUNTIF(D.1[Tên sản phẩm],H147)=0),"SP này chưa khai báo trong DSSP",""))))</f>
        <v/>
      </c>
      <c r="AB147" s="23" t="str">
        <f t="shared" ca="1" si="31"/>
        <v/>
      </c>
      <c r="AC147" s="23" t="str">
        <f t="shared" ca="1" si="32"/>
        <v/>
      </c>
      <c r="AD147" s="23" t="str">
        <f t="shared" ca="1" si="33"/>
        <v/>
      </c>
      <c r="AE147" s="68" t="str">
        <f t="shared" ca="1" si="34"/>
        <v/>
      </c>
      <c r="AF147" s="69" t="str">
        <f>IF(OR(H147="",S147=""),"",S147-(SUM(L147,M147)*INDEX(D.1[Đơn giá],MATCH(H147,D.1[Tên sản phẩm],0))))</f>
        <v/>
      </c>
      <c r="AG147" s="90" t="str">
        <f t="shared" ca="1" si="35"/>
        <v/>
      </c>
      <c r="AH147" s="90"/>
    </row>
    <row r="148" spans="2:34" ht="27.75" customHeight="1" x14ac:dyDescent="0.2">
      <c r="B148" s="154">
        <f t="shared" si="36"/>
        <v>145</v>
      </c>
      <c r="C148" s="155" t="str">
        <f t="shared" ca="1" si="37"/>
        <v/>
      </c>
      <c r="D148" s="156" t="str">
        <f t="shared" ca="1" si="38"/>
        <v/>
      </c>
      <c r="E148" s="157" t="str">
        <f t="shared" ca="1" si="39"/>
        <v/>
      </c>
      <c r="F148" s="157"/>
      <c r="G148" s="158" t="str">
        <f t="shared" ca="1" si="40"/>
        <v/>
      </c>
      <c r="H148" s="159"/>
      <c r="I148" s="160" t="str">
        <f>IF(H148="","",INDEX(D.1[Quy cách],MATCH(H148,D.1[Tên sản phẩm],0)))</f>
        <v/>
      </c>
      <c r="J148" s="35" t="str">
        <f>IF(H148="","",INDEX(D.1[ĐVT],MATCH(H148,D.1[Tên sản phẩm],0)))</f>
        <v/>
      </c>
      <c r="K148" s="163" t="str">
        <f>IF(H148="","",INDEX(D.1[Đơn giá bán
(Tham khảo)],MATCH(H148,D.1[Tên sản phẩm],0)))</f>
        <v/>
      </c>
      <c r="L148" s="162"/>
      <c r="M148" s="159"/>
      <c r="N148" s="159"/>
      <c r="O148" s="159"/>
      <c r="P148" s="163" t="str">
        <f t="shared" si="41"/>
        <v/>
      </c>
      <c r="Q148" s="164"/>
      <c r="R148" s="162"/>
      <c r="S148" s="163" t="str">
        <f t="shared" si="42"/>
        <v/>
      </c>
      <c r="T148" s="164" t="str">
        <f t="shared" ca="1" si="43"/>
        <v/>
      </c>
      <c r="U148" s="163" t="str">
        <f t="shared" si="44"/>
        <v/>
      </c>
      <c r="V148" s="163" t="str">
        <f ca="1">IF(AND(C148&lt;&gt;"",C148&lt;&gt;OFFSET(C148,1,0)),SUMIFS(B.2[Giá có thuế],B.2[Số ĐK],C148),"")</f>
        <v/>
      </c>
      <c r="W148" s="159"/>
      <c r="X148" s="161" t="str">
        <f>IF(W148="","",'Thông Tin Chung'!$L$3)</f>
        <v/>
      </c>
      <c r="Y148" s="163" t="str">
        <f t="shared" ca="1" si="45"/>
        <v/>
      </c>
      <c r="Z148" s="165"/>
      <c r="AA148" s="155" t="str">
        <f ca="1">IF(C148="","",IF(OR(D148&lt;NgayBatDau,D148&gt;NgayKetThuc),"Ngày tháng phải nằm trong kỳ báo cáo",IF(AND(G148&lt;&gt;"",COUNTIF(D.2[Tên khách hàng],G148)=0),"Tên KH chưa khai báo trong DSKH",IF(AND(H148&lt;&gt;"",COUNTIF(D.1[Tên sản phẩm],H148)=0),"SP này chưa khai báo trong DSSP",""))))</f>
        <v/>
      </c>
      <c r="AB148" s="23" t="str">
        <f t="shared" ca="1" si="31"/>
        <v/>
      </c>
      <c r="AC148" s="23" t="str">
        <f t="shared" ca="1" si="32"/>
        <v/>
      </c>
      <c r="AD148" s="23" t="str">
        <f t="shared" ca="1" si="33"/>
        <v/>
      </c>
      <c r="AE148" s="68" t="str">
        <f t="shared" ca="1" si="34"/>
        <v/>
      </c>
      <c r="AF148" s="69" t="str">
        <f>IF(OR(H148="",S148=""),"",S148-(SUM(L148,M148)*INDEX(D.1[Đơn giá],MATCH(H148,D.1[Tên sản phẩm],0))))</f>
        <v/>
      </c>
      <c r="AG148" s="90" t="str">
        <f t="shared" ca="1" si="35"/>
        <v/>
      </c>
      <c r="AH148" s="90"/>
    </row>
    <row r="149" spans="2:34" ht="27.75" customHeight="1" x14ac:dyDescent="0.2">
      <c r="B149" s="154">
        <f t="shared" si="36"/>
        <v>146</v>
      </c>
      <c r="C149" s="155" t="str">
        <f t="shared" ca="1" si="37"/>
        <v/>
      </c>
      <c r="D149" s="156" t="str">
        <f t="shared" ca="1" si="38"/>
        <v/>
      </c>
      <c r="E149" s="157" t="str">
        <f t="shared" ca="1" si="39"/>
        <v/>
      </c>
      <c r="F149" s="157"/>
      <c r="G149" s="158" t="str">
        <f t="shared" ca="1" si="40"/>
        <v/>
      </c>
      <c r="H149" s="159"/>
      <c r="I149" s="160" t="str">
        <f>IF(H149="","",INDEX(D.1[Quy cách],MATCH(H149,D.1[Tên sản phẩm],0)))</f>
        <v/>
      </c>
      <c r="J149" s="35" t="str">
        <f>IF(H149="","",INDEX(D.1[ĐVT],MATCH(H149,D.1[Tên sản phẩm],0)))</f>
        <v/>
      </c>
      <c r="K149" s="163" t="str">
        <f>IF(H149="","",INDEX(D.1[Đơn giá bán
(Tham khảo)],MATCH(H149,D.1[Tên sản phẩm],0)))</f>
        <v/>
      </c>
      <c r="L149" s="162"/>
      <c r="M149" s="159"/>
      <c r="N149" s="159"/>
      <c r="O149" s="159"/>
      <c r="P149" s="163" t="str">
        <f t="shared" si="41"/>
        <v/>
      </c>
      <c r="Q149" s="164"/>
      <c r="R149" s="162"/>
      <c r="S149" s="163" t="str">
        <f t="shared" si="42"/>
        <v/>
      </c>
      <c r="T149" s="164" t="str">
        <f t="shared" ca="1" si="43"/>
        <v/>
      </c>
      <c r="U149" s="163" t="str">
        <f t="shared" si="44"/>
        <v/>
      </c>
      <c r="V149" s="163" t="str">
        <f ca="1">IF(AND(C149&lt;&gt;"",C149&lt;&gt;OFFSET(C149,1,0)),SUMIFS(B.2[Giá có thuế],B.2[Số ĐK],C149),"")</f>
        <v/>
      </c>
      <c r="W149" s="159"/>
      <c r="X149" s="161" t="str">
        <f>IF(W149="","",'Thông Tin Chung'!$L$3)</f>
        <v/>
      </c>
      <c r="Y149" s="163" t="str">
        <f t="shared" ca="1" si="45"/>
        <v/>
      </c>
      <c r="Z149" s="165"/>
      <c r="AA149" s="155" t="str">
        <f ca="1">IF(C149="","",IF(OR(D149&lt;NgayBatDau,D149&gt;NgayKetThuc),"Ngày tháng phải nằm trong kỳ báo cáo",IF(AND(G149&lt;&gt;"",COUNTIF(D.2[Tên khách hàng],G149)=0),"Tên KH chưa khai báo trong DSKH",IF(AND(H149&lt;&gt;"",COUNTIF(D.1[Tên sản phẩm],H149)=0),"SP này chưa khai báo trong DSSP",""))))</f>
        <v/>
      </c>
      <c r="AB149" s="23" t="str">
        <f t="shared" ca="1" si="31"/>
        <v/>
      </c>
      <c r="AC149" s="23" t="str">
        <f t="shared" ca="1" si="32"/>
        <v/>
      </c>
      <c r="AD149" s="23" t="str">
        <f t="shared" ca="1" si="33"/>
        <v/>
      </c>
      <c r="AE149" s="68" t="str">
        <f t="shared" ca="1" si="34"/>
        <v/>
      </c>
      <c r="AF149" s="69" t="str">
        <f>IF(OR(H149="",S149=""),"",S149-(SUM(L149,M149)*INDEX(D.1[Đơn giá],MATCH(H149,D.1[Tên sản phẩm],0))))</f>
        <v/>
      </c>
      <c r="AG149" s="90" t="str">
        <f t="shared" ca="1" si="35"/>
        <v/>
      </c>
      <c r="AH149" s="90"/>
    </row>
    <row r="150" spans="2:34" ht="27.75" customHeight="1" x14ac:dyDescent="0.2">
      <c r="B150" s="154">
        <f t="shared" si="36"/>
        <v>147</v>
      </c>
      <c r="C150" s="155" t="str">
        <f t="shared" ca="1" si="37"/>
        <v/>
      </c>
      <c r="D150" s="156" t="str">
        <f t="shared" ca="1" si="38"/>
        <v/>
      </c>
      <c r="E150" s="157" t="str">
        <f t="shared" ca="1" si="39"/>
        <v/>
      </c>
      <c r="F150" s="157"/>
      <c r="G150" s="158" t="str">
        <f t="shared" ca="1" si="40"/>
        <v/>
      </c>
      <c r="H150" s="159"/>
      <c r="I150" s="160" t="str">
        <f>IF(H150="","",INDEX(D.1[Quy cách],MATCH(H150,D.1[Tên sản phẩm],0)))</f>
        <v/>
      </c>
      <c r="J150" s="35" t="str">
        <f>IF(H150="","",INDEX(D.1[ĐVT],MATCH(H150,D.1[Tên sản phẩm],0)))</f>
        <v/>
      </c>
      <c r="K150" s="163" t="str">
        <f>IF(H150="","",INDEX(D.1[Đơn giá bán
(Tham khảo)],MATCH(H150,D.1[Tên sản phẩm],0)))</f>
        <v/>
      </c>
      <c r="L150" s="162"/>
      <c r="M150" s="159"/>
      <c r="N150" s="159"/>
      <c r="O150" s="159"/>
      <c r="P150" s="163" t="str">
        <f t="shared" si="41"/>
        <v/>
      </c>
      <c r="Q150" s="164"/>
      <c r="R150" s="162"/>
      <c r="S150" s="163" t="str">
        <f t="shared" si="42"/>
        <v/>
      </c>
      <c r="T150" s="164" t="str">
        <f t="shared" ca="1" si="43"/>
        <v/>
      </c>
      <c r="U150" s="163" t="str">
        <f t="shared" si="44"/>
        <v/>
      </c>
      <c r="V150" s="163" t="str">
        <f ca="1">IF(AND(C150&lt;&gt;"",C150&lt;&gt;OFFSET(C150,1,0)),SUMIFS(B.2[Giá có thuế],B.2[Số ĐK],C150),"")</f>
        <v/>
      </c>
      <c r="W150" s="159"/>
      <c r="X150" s="161" t="str">
        <f>IF(W150="","",'Thông Tin Chung'!$L$3)</f>
        <v/>
      </c>
      <c r="Y150" s="163" t="str">
        <f t="shared" ca="1" si="45"/>
        <v/>
      </c>
      <c r="Z150" s="165"/>
      <c r="AA150" s="155" t="str">
        <f ca="1">IF(C150="","",IF(OR(D150&lt;NgayBatDau,D150&gt;NgayKetThuc),"Ngày tháng phải nằm trong kỳ báo cáo",IF(AND(G150&lt;&gt;"",COUNTIF(D.2[Tên khách hàng],G150)=0),"Tên KH chưa khai báo trong DSKH",IF(AND(H150&lt;&gt;"",COUNTIF(D.1[Tên sản phẩm],H150)=0),"SP này chưa khai báo trong DSSP",""))))</f>
        <v/>
      </c>
      <c r="AB150" s="23" t="str">
        <f t="shared" ca="1" si="31"/>
        <v/>
      </c>
      <c r="AC150" s="23" t="str">
        <f t="shared" ca="1" si="32"/>
        <v/>
      </c>
      <c r="AD150" s="23" t="str">
        <f t="shared" ca="1" si="33"/>
        <v/>
      </c>
      <c r="AE150" s="68" t="str">
        <f t="shared" ca="1" si="34"/>
        <v/>
      </c>
      <c r="AF150" s="69" t="str">
        <f>IF(OR(H150="",S150=""),"",S150-(SUM(L150,M150)*INDEX(D.1[Đơn giá],MATCH(H150,D.1[Tên sản phẩm],0))))</f>
        <v/>
      </c>
      <c r="AG150" s="90" t="str">
        <f t="shared" ca="1" si="35"/>
        <v/>
      </c>
      <c r="AH150" s="90"/>
    </row>
    <row r="151" spans="2:34" ht="27.75" customHeight="1" x14ac:dyDescent="0.2">
      <c r="B151" s="154">
        <f t="shared" si="36"/>
        <v>148</v>
      </c>
      <c r="C151" s="155" t="str">
        <f t="shared" ca="1" si="37"/>
        <v/>
      </c>
      <c r="D151" s="156" t="str">
        <f t="shared" ca="1" si="38"/>
        <v/>
      </c>
      <c r="E151" s="157" t="str">
        <f t="shared" ca="1" si="39"/>
        <v/>
      </c>
      <c r="F151" s="157"/>
      <c r="G151" s="158" t="str">
        <f t="shared" ca="1" si="40"/>
        <v/>
      </c>
      <c r="H151" s="159"/>
      <c r="I151" s="160" t="str">
        <f>IF(H151="","",INDEX(D.1[Quy cách],MATCH(H151,D.1[Tên sản phẩm],0)))</f>
        <v/>
      </c>
      <c r="J151" s="35" t="str">
        <f>IF(H151="","",INDEX(D.1[ĐVT],MATCH(H151,D.1[Tên sản phẩm],0)))</f>
        <v/>
      </c>
      <c r="K151" s="163" t="str">
        <f>IF(H151="","",INDEX(D.1[Đơn giá bán
(Tham khảo)],MATCH(H151,D.1[Tên sản phẩm],0)))</f>
        <v/>
      </c>
      <c r="L151" s="162"/>
      <c r="M151" s="159"/>
      <c r="N151" s="159"/>
      <c r="O151" s="159"/>
      <c r="P151" s="163" t="str">
        <f t="shared" si="41"/>
        <v/>
      </c>
      <c r="Q151" s="164"/>
      <c r="R151" s="162"/>
      <c r="S151" s="163" t="str">
        <f t="shared" si="42"/>
        <v/>
      </c>
      <c r="T151" s="164" t="str">
        <f t="shared" ca="1" si="43"/>
        <v/>
      </c>
      <c r="U151" s="163" t="str">
        <f t="shared" si="44"/>
        <v/>
      </c>
      <c r="V151" s="163" t="str">
        <f ca="1">IF(AND(C151&lt;&gt;"",C151&lt;&gt;OFFSET(C151,1,0)),SUMIFS(B.2[Giá có thuế],B.2[Số ĐK],C151),"")</f>
        <v/>
      </c>
      <c r="W151" s="159"/>
      <c r="X151" s="161" t="str">
        <f>IF(W151="","",'Thông Tin Chung'!$L$3)</f>
        <v/>
      </c>
      <c r="Y151" s="163" t="str">
        <f t="shared" ca="1" si="45"/>
        <v/>
      </c>
      <c r="Z151" s="165"/>
      <c r="AA151" s="155" t="str">
        <f ca="1">IF(C151="","",IF(OR(D151&lt;NgayBatDau,D151&gt;NgayKetThuc),"Ngày tháng phải nằm trong kỳ báo cáo",IF(AND(G151&lt;&gt;"",COUNTIF(D.2[Tên khách hàng],G151)=0),"Tên KH chưa khai báo trong DSKH",IF(AND(H151&lt;&gt;"",COUNTIF(D.1[Tên sản phẩm],H151)=0),"SP này chưa khai báo trong DSSP",""))))</f>
        <v/>
      </c>
      <c r="AB151" s="23" t="str">
        <f t="shared" ca="1" si="31"/>
        <v/>
      </c>
      <c r="AC151" s="23" t="str">
        <f t="shared" ca="1" si="32"/>
        <v/>
      </c>
      <c r="AD151" s="23" t="str">
        <f t="shared" ca="1" si="33"/>
        <v/>
      </c>
      <c r="AE151" s="68" t="str">
        <f t="shared" ca="1" si="34"/>
        <v/>
      </c>
      <c r="AF151" s="69" t="str">
        <f>IF(OR(H151="",S151=""),"",S151-(SUM(L151,M151)*INDEX(D.1[Đơn giá],MATCH(H151,D.1[Tên sản phẩm],0))))</f>
        <v/>
      </c>
      <c r="AG151" s="90" t="str">
        <f t="shared" ca="1" si="35"/>
        <v/>
      </c>
      <c r="AH151" s="90"/>
    </row>
    <row r="152" spans="2:34" ht="27.75" customHeight="1" x14ac:dyDescent="0.2">
      <c r="B152" s="154">
        <f t="shared" si="36"/>
        <v>149</v>
      </c>
      <c r="C152" s="155" t="str">
        <f t="shared" ca="1" si="37"/>
        <v/>
      </c>
      <c r="D152" s="156" t="str">
        <f t="shared" ca="1" si="38"/>
        <v/>
      </c>
      <c r="E152" s="157" t="str">
        <f t="shared" ca="1" si="39"/>
        <v/>
      </c>
      <c r="F152" s="157"/>
      <c r="G152" s="158" t="str">
        <f t="shared" ca="1" si="40"/>
        <v/>
      </c>
      <c r="H152" s="159"/>
      <c r="I152" s="160" t="str">
        <f>IF(H152="","",INDEX(D.1[Quy cách],MATCH(H152,D.1[Tên sản phẩm],0)))</f>
        <v/>
      </c>
      <c r="J152" s="35" t="str">
        <f>IF(H152="","",INDEX(D.1[ĐVT],MATCH(H152,D.1[Tên sản phẩm],0)))</f>
        <v/>
      </c>
      <c r="K152" s="163" t="str">
        <f>IF(H152="","",INDEX(D.1[Đơn giá bán
(Tham khảo)],MATCH(H152,D.1[Tên sản phẩm],0)))</f>
        <v/>
      </c>
      <c r="L152" s="162"/>
      <c r="M152" s="159"/>
      <c r="N152" s="159"/>
      <c r="O152" s="159"/>
      <c r="P152" s="163" t="str">
        <f t="shared" si="41"/>
        <v/>
      </c>
      <c r="Q152" s="164"/>
      <c r="R152" s="162"/>
      <c r="S152" s="163" t="str">
        <f t="shared" si="42"/>
        <v/>
      </c>
      <c r="T152" s="164" t="str">
        <f t="shared" ca="1" si="43"/>
        <v/>
      </c>
      <c r="U152" s="163" t="str">
        <f t="shared" si="44"/>
        <v/>
      </c>
      <c r="V152" s="163" t="str">
        <f ca="1">IF(AND(C152&lt;&gt;"",C152&lt;&gt;OFFSET(C152,1,0)),SUMIFS(B.2[Giá có thuế],B.2[Số ĐK],C152),"")</f>
        <v/>
      </c>
      <c r="W152" s="159"/>
      <c r="X152" s="161" t="str">
        <f>IF(W152="","",'Thông Tin Chung'!$L$3)</f>
        <v/>
      </c>
      <c r="Y152" s="163" t="str">
        <f t="shared" ca="1" si="45"/>
        <v/>
      </c>
      <c r="Z152" s="165"/>
      <c r="AA152" s="155" t="str">
        <f ca="1">IF(C152="","",IF(OR(D152&lt;NgayBatDau,D152&gt;NgayKetThuc),"Ngày tháng phải nằm trong kỳ báo cáo",IF(AND(G152&lt;&gt;"",COUNTIF(D.2[Tên khách hàng],G152)=0),"Tên KH chưa khai báo trong DSKH",IF(AND(H152&lt;&gt;"",COUNTIF(D.1[Tên sản phẩm],H152)=0),"SP này chưa khai báo trong DSSP",""))))</f>
        <v/>
      </c>
      <c r="AB152" s="23" t="str">
        <f t="shared" ca="1" si="31"/>
        <v/>
      </c>
      <c r="AC152" s="23" t="str">
        <f t="shared" ca="1" si="32"/>
        <v/>
      </c>
      <c r="AD152" s="23" t="str">
        <f t="shared" ca="1" si="33"/>
        <v/>
      </c>
      <c r="AE152" s="68" t="str">
        <f t="shared" ca="1" si="34"/>
        <v/>
      </c>
      <c r="AF152" s="69" t="str">
        <f>IF(OR(H152="",S152=""),"",S152-(SUM(L152,M152)*INDEX(D.1[Đơn giá],MATCH(H152,D.1[Tên sản phẩm],0))))</f>
        <v/>
      </c>
      <c r="AG152" s="90" t="str">
        <f t="shared" ca="1" si="35"/>
        <v/>
      </c>
      <c r="AH152" s="90"/>
    </row>
    <row r="153" spans="2:34" ht="27.75" customHeight="1" x14ac:dyDescent="0.2">
      <c r="B153" s="154">
        <f t="shared" si="36"/>
        <v>150</v>
      </c>
      <c r="C153" s="155" t="str">
        <f t="shared" ca="1" si="37"/>
        <v/>
      </c>
      <c r="D153" s="156" t="str">
        <f t="shared" ca="1" si="38"/>
        <v/>
      </c>
      <c r="E153" s="157" t="str">
        <f t="shared" ca="1" si="39"/>
        <v/>
      </c>
      <c r="F153" s="157"/>
      <c r="G153" s="158" t="str">
        <f t="shared" ca="1" si="40"/>
        <v/>
      </c>
      <c r="H153" s="159"/>
      <c r="I153" s="160" t="str">
        <f>IF(H153="","",INDEX(D.1[Quy cách],MATCH(H153,D.1[Tên sản phẩm],0)))</f>
        <v/>
      </c>
      <c r="J153" s="35" t="str">
        <f>IF(H153="","",INDEX(D.1[ĐVT],MATCH(H153,D.1[Tên sản phẩm],0)))</f>
        <v/>
      </c>
      <c r="K153" s="163" t="str">
        <f>IF(H153="","",INDEX(D.1[Đơn giá bán
(Tham khảo)],MATCH(H153,D.1[Tên sản phẩm],0)))</f>
        <v/>
      </c>
      <c r="L153" s="162"/>
      <c r="M153" s="159"/>
      <c r="N153" s="159"/>
      <c r="O153" s="159"/>
      <c r="P153" s="163" t="str">
        <f t="shared" si="41"/>
        <v/>
      </c>
      <c r="Q153" s="164"/>
      <c r="R153" s="162"/>
      <c r="S153" s="163" t="str">
        <f t="shared" si="42"/>
        <v/>
      </c>
      <c r="T153" s="164" t="str">
        <f t="shared" ca="1" si="43"/>
        <v/>
      </c>
      <c r="U153" s="163" t="str">
        <f t="shared" si="44"/>
        <v/>
      </c>
      <c r="V153" s="163" t="str">
        <f ca="1">IF(AND(C153&lt;&gt;"",C153&lt;&gt;OFFSET(C153,1,0)),SUMIFS(B.2[Giá có thuế],B.2[Số ĐK],C153),"")</f>
        <v/>
      </c>
      <c r="W153" s="159"/>
      <c r="X153" s="161" t="str">
        <f>IF(W153="","",'Thông Tin Chung'!$L$3)</f>
        <v/>
      </c>
      <c r="Y153" s="163" t="str">
        <f t="shared" ca="1" si="45"/>
        <v/>
      </c>
      <c r="Z153" s="165"/>
      <c r="AA153" s="155" t="str">
        <f ca="1">IF(C153="","",IF(OR(D153&lt;NgayBatDau,D153&gt;NgayKetThuc),"Ngày tháng phải nằm trong kỳ báo cáo",IF(AND(G153&lt;&gt;"",COUNTIF(D.2[Tên khách hàng],G153)=0),"Tên KH chưa khai báo trong DSKH",IF(AND(H153&lt;&gt;"",COUNTIF(D.1[Tên sản phẩm],H153)=0),"SP này chưa khai báo trong DSSP",""))))</f>
        <v/>
      </c>
      <c r="AB153" s="23" t="str">
        <f t="shared" ca="1" si="31"/>
        <v/>
      </c>
      <c r="AC153" s="23" t="str">
        <f t="shared" ca="1" si="32"/>
        <v/>
      </c>
      <c r="AD153" s="23" t="str">
        <f t="shared" ca="1" si="33"/>
        <v/>
      </c>
      <c r="AE153" s="68" t="str">
        <f t="shared" ca="1" si="34"/>
        <v/>
      </c>
      <c r="AF153" s="69" t="str">
        <f>IF(OR(H153="",S153=""),"",S153-(SUM(L153,M153)*INDEX(D.1[Đơn giá],MATCH(H153,D.1[Tên sản phẩm],0))))</f>
        <v/>
      </c>
      <c r="AG153" s="90" t="str">
        <f t="shared" ca="1" si="35"/>
        <v/>
      </c>
      <c r="AH153" s="90"/>
    </row>
    <row r="154" spans="2:34" ht="27.75" customHeight="1" x14ac:dyDescent="0.2">
      <c r="B154" s="154">
        <f t="shared" si="36"/>
        <v>151</v>
      </c>
      <c r="C154" s="155" t="str">
        <f t="shared" ca="1" si="37"/>
        <v/>
      </c>
      <c r="D154" s="156" t="str">
        <f t="shared" ca="1" si="38"/>
        <v/>
      </c>
      <c r="E154" s="157" t="str">
        <f t="shared" ca="1" si="39"/>
        <v/>
      </c>
      <c r="F154" s="157"/>
      <c r="G154" s="158" t="str">
        <f t="shared" ca="1" si="40"/>
        <v/>
      </c>
      <c r="H154" s="159"/>
      <c r="I154" s="160" t="str">
        <f>IF(H154="","",INDEX(D.1[Quy cách],MATCH(H154,D.1[Tên sản phẩm],0)))</f>
        <v/>
      </c>
      <c r="J154" s="35" t="str">
        <f>IF(H154="","",INDEX(D.1[ĐVT],MATCH(H154,D.1[Tên sản phẩm],0)))</f>
        <v/>
      </c>
      <c r="K154" s="163" t="str">
        <f>IF(H154="","",INDEX(D.1[Đơn giá bán
(Tham khảo)],MATCH(H154,D.1[Tên sản phẩm],0)))</f>
        <v/>
      </c>
      <c r="L154" s="162"/>
      <c r="M154" s="159"/>
      <c r="N154" s="159"/>
      <c r="O154" s="159"/>
      <c r="P154" s="163" t="str">
        <f t="shared" si="41"/>
        <v/>
      </c>
      <c r="Q154" s="164"/>
      <c r="R154" s="162"/>
      <c r="S154" s="163" t="str">
        <f t="shared" si="42"/>
        <v/>
      </c>
      <c r="T154" s="164" t="str">
        <f t="shared" ca="1" si="43"/>
        <v/>
      </c>
      <c r="U154" s="163" t="str">
        <f t="shared" si="44"/>
        <v/>
      </c>
      <c r="V154" s="163" t="str">
        <f ca="1">IF(AND(C154&lt;&gt;"",C154&lt;&gt;OFFSET(C154,1,0)),SUMIFS(B.2[Giá có thuế],B.2[Số ĐK],C154),"")</f>
        <v/>
      </c>
      <c r="W154" s="159"/>
      <c r="X154" s="161" t="str">
        <f>IF(W154="","",'Thông Tin Chung'!$L$3)</f>
        <v/>
      </c>
      <c r="Y154" s="163" t="str">
        <f t="shared" ca="1" si="45"/>
        <v/>
      </c>
      <c r="Z154" s="165"/>
      <c r="AA154" s="155" t="str">
        <f ca="1">IF(C154="","",IF(OR(D154&lt;NgayBatDau,D154&gt;NgayKetThuc),"Ngày tháng phải nằm trong kỳ báo cáo",IF(AND(G154&lt;&gt;"",COUNTIF(D.2[Tên khách hàng],G154)=0),"Tên KH chưa khai báo trong DSKH",IF(AND(H154&lt;&gt;"",COUNTIF(D.1[Tên sản phẩm],H154)=0),"SP này chưa khai báo trong DSSP",""))))</f>
        <v/>
      </c>
      <c r="AB154" s="23" t="str">
        <f t="shared" ca="1" si="31"/>
        <v/>
      </c>
      <c r="AC154" s="23" t="str">
        <f t="shared" ca="1" si="32"/>
        <v/>
      </c>
      <c r="AD154" s="23" t="str">
        <f t="shared" ca="1" si="33"/>
        <v/>
      </c>
      <c r="AE154" s="68" t="str">
        <f t="shared" ca="1" si="34"/>
        <v/>
      </c>
      <c r="AF154" s="69" t="str">
        <f>IF(OR(H154="",S154=""),"",S154-(SUM(L154,M154)*INDEX(D.1[Đơn giá],MATCH(H154,D.1[Tên sản phẩm],0))))</f>
        <v/>
      </c>
      <c r="AG154" s="90" t="str">
        <f t="shared" ca="1" si="35"/>
        <v/>
      </c>
      <c r="AH154" s="90"/>
    </row>
    <row r="155" spans="2:34" ht="27.75" customHeight="1" x14ac:dyDescent="0.2">
      <c r="B155" s="154">
        <f t="shared" si="36"/>
        <v>152</v>
      </c>
      <c r="C155" s="155" t="str">
        <f t="shared" ca="1" si="37"/>
        <v/>
      </c>
      <c r="D155" s="156" t="str">
        <f t="shared" ca="1" si="38"/>
        <v/>
      </c>
      <c r="E155" s="157" t="str">
        <f t="shared" ca="1" si="39"/>
        <v/>
      </c>
      <c r="F155" s="157"/>
      <c r="G155" s="158" t="str">
        <f t="shared" ca="1" si="40"/>
        <v/>
      </c>
      <c r="H155" s="159"/>
      <c r="I155" s="160" t="str">
        <f>IF(H155="","",INDEX(D.1[Quy cách],MATCH(H155,D.1[Tên sản phẩm],0)))</f>
        <v/>
      </c>
      <c r="J155" s="35" t="str">
        <f>IF(H155="","",INDEX(D.1[ĐVT],MATCH(H155,D.1[Tên sản phẩm],0)))</f>
        <v/>
      </c>
      <c r="K155" s="163" t="str">
        <f>IF(H155="","",INDEX(D.1[Đơn giá bán
(Tham khảo)],MATCH(H155,D.1[Tên sản phẩm],0)))</f>
        <v/>
      </c>
      <c r="L155" s="162"/>
      <c r="M155" s="159"/>
      <c r="N155" s="159"/>
      <c r="O155" s="159"/>
      <c r="P155" s="163" t="str">
        <f t="shared" si="41"/>
        <v/>
      </c>
      <c r="Q155" s="164"/>
      <c r="R155" s="162"/>
      <c r="S155" s="163" t="str">
        <f t="shared" si="42"/>
        <v/>
      </c>
      <c r="T155" s="164" t="str">
        <f t="shared" ca="1" si="43"/>
        <v/>
      </c>
      <c r="U155" s="163" t="str">
        <f t="shared" si="44"/>
        <v/>
      </c>
      <c r="V155" s="163" t="str">
        <f ca="1">IF(AND(C155&lt;&gt;"",C155&lt;&gt;OFFSET(C155,1,0)),SUMIFS(B.2[Giá có thuế],B.2[Số ĐK],C155),"")</f>
        <v/>
      </c>
      <c r="W155" s="159"/>
      <c r="X155" s="161" t="str">
        <f>IF(W155="","",'Thông Tin Chung'!$L$3)</f>
        <v/>
      </c>
      <c r="Y155" s="163" t="str">
        <f t="shared" ca="1" si="45"/>
        <v/>
      </c>
      <c r="Z155" s="165"/>
      <c r="AA155" s="155" t="str">
        <f ca="1">IF(C155="","",IF(OR(D155&lt;NgayBatDau,D155&gt;NgayKetThuc),"Ngày tháng phải nằm trong kỳ báo cáo",IF(AND(G155&lt;&gt;"",COUNTIF(D.2[Tên khách hàng],G155)=0),"Tên KH chưa khai báo trong DSKH",IF(AND(H155&lt;&gt;"",COUNTIF(D.1[Tên sản phẩm],H155)=0),"SP này chưa khai báo trong DSSP",""))))</f>
        <v/>
      </c>
      <c r="AB155" s="23" t="str">
        <f t="shared" ca="1" si="31"/>
        <v/>
      </c>
      <c r="AC155" s="23" t="str">
        <f t="shared" ca="1" si="32"/>
        <v/>
      </c>
      <c r="AD155" s="23" t="str">
        <f t="shared" ca="1" si="33"/>
        <v/>
      </c>
      <c r="AE155" s="68" t="str">
        <f t="shared" ca="1" si="34"/>
        <v/>
      </c>
      <c r="AF155" s="69" t="str">
        <f>IF(OR(H155="",S155=""),"",S155-(SUM(L155,M155)*INDEX(D.1[Đơn giá],MATCH(H155,D.1[Tên sản phẩm],0))))</f>
        <v/>
      </c>
      <c r="AG155" s="90" t="str">
        <f t="shared" ca="1" si="35"/>
        <v/>
      </c>
      <c r="AH155" s="90"/>
    </row>
    <row r="156" spans="2:34" ht="27.75" customHeight="1" x14ac:dyDescent="0.2">
      <c r="B156" s="154">
        <f t="shared" si="36"/>
        <v>153</v>
      </c>
      <c r="C156" s="155" t="str">
        <f t="shared" ca="1" si="37"/>
        <v/>
      </c>
      <c r="D156" s="156" t="str">
        <f t="shared" ca="1" si="38"/>
        <v/>
      </c>
      <c r="E156" s="157" t="str">
        <f t="shared" ca="1" si="39"/>
        <v/>
      </c>
      <c r="F156" s="157"/>
      <c r="G156" s="158" t="str">
        <f t="shared" ca="1" si="40"/>
        <v/>
      </c>
      <c r="H156" s="159"/>
      <c r="I156" s="160" t="str">
        <f>IF(H156="","",INDEX(D.1[Quy cách],MATCH(H156,D.1[Tên sản phẩm],0)))</f>
        <v/>
      </c>
      <c r="J156" s="35" t="str">
        <f>IF(H156="","",INDEX(D.1[ĐVT],MATCH(H156,D.1[Tên sản phẩm],0)))</f>
        <v/>
      </c>
      <c r="K156" s="163" t="str">
        <f>IF(H156="","",INDEX(D.1[Đơn giá bán
(Tham khảo)],MATCH(H156,D.1[Tên sản phẩm],0)))</f>
        <v/>
      </c>
      <c r="L156" s="162"/>
      <c r="M156" s="159"/>
      <c r="N156" s="159"/>
      <c r="O156" s="159"/>
      <c r="P156" s="163" t="str">
        <f t="shared" si="41"/>
        <v/>
      </c>
      <c r="Q156" s="164"/>
      <c r="R156" s="162"/>
      <c r="S156" s="163" t="str">
        <f t="shared" si="42"/>
        <v/>
      </c>
      <c r="T156" s="164" t="str">
        <f t="shared" ca="1" si="43"/>
        <v/>
      </c>
      <c r="U156" s="163" t="str">
        <f t="shared" si="44"/>
        <v/>
      </c>
      <c r="V156" s="163" t="str">
        <f ca="1">IF(AND(C156&lt;&gt;"",C156&lt;&gt;OFFSET(C156,1,0)),SUMIFS(B.2[Giá có thuế],B.2[Số ĐK],C156),"")</f>
        <v/>
      </c>
      <c r="W156" s="159"/>
      <c r="X156" s="161" t="str">
        <f>IF(W156="","",'Thông Tin Chung'!$L$3)</f>
        <v/>
      </c>
      <c r="Y156" s="163" t="str">
        <f t="shared" ca="1" si="45"/>
        <v/>
      </c>
      <c r="Z156" s="165"/>
      <c r="AA156" s="155" t="str">
        <f ca="1">IF(C156="","",IF(OR(D156&lt;NgayBatDau,D156&gt;NgayKetThuc),"Ngày tháng phải nằm trong kỳ báo cáo",IF(AND(G156&lt;&gt;"",COUNTIF(D.2[Tên khách hàng],G156)=0),"Tên KH chưa khai báo trong DSKH",IF(AND(H156&lt;&gt;"",COUNTIF(D.1[Tên sản phẩm],H156)=0),"SP này chưa khai báo trong DSSP",""))))</f>
        <v/>
      </c>
      <c r="AB156" s="23" t="str">
        <f t="shared" ca="1" si="31"/>
        <v/>
      </c>
      <c r="AC156" s="23" t="str">
        <f t="shared" ca="1" si="32"/>
        <v/>
      </c>
      <c r="AD156" s="23" t="str">
        <f t="shared" ca="1" si="33"/>
        <v/>
      </c>
      <c r="AE156" s="68" t="str">
        <f t="shared" ca="1" si="34"/>
        <v/>
      </c>
      <c r="AF156" s="69" t="str">
        <f>IF(OR(H156="",S156=""),"",S156-(SUM(L156,M156)*INDEX(D.1[Đơn giá],MATCH(H156,D.1[Tên sản phẩm],0))))</f>
        <v/>
      </c>
      <c r="AG156" s="90" t="str">
        <f t="shared" ca="1" si="35"/>
        <v/>
      </c>
      <c r="AH156" s="90"/>
    </row>
    <row r="157" spans="2:34" ht="27.75" customHeight="1" x14ac:dyDescent="0.2">
      <c r="B157" s="154">
        <f t="shared" si="36"/>
        <v>154</v>
      </c>
      <c r="C157" s="155" t="str">
        <f t="shared" ca="1" si="37"/>
        <v/>
      </c>
      <c r="D157" s="156" t="str">
        <f t="shared" ca="1" si="38"/>
        <v/>
      </c>
      <c r="E157" s="157" t="str">
        <f t="shared" ca="1" si="39"/>
        <v/>
      </c>
      <c r="F157" s="157"/>
      <c r="G157" s="158" t="str">
        <f t="shared" ca="1" si="40"/>
        <v/>
      </c>
      <c r="H157" s="159"/>
      <c r="I157" s="160" t="str">
        <f>IF(H157="","",INDEX(D.1[Quy cách],MATCH(H157,D.1[Tên sản phẩm],0)))</f>
        <v/>
      </c>
      <c r="J157" s="35" t="str">
        <f>IF(H157="","",INDEX(D.1[ĐVT],MATCH(H157,D.1[Tên sản phẩm],0)))</f>
        <v/>
      </c>
      <c r="K157" s="163" t="str">
        <f>IF(H157="","",INDEX(D.1[Đơn giá bán
(Tham khảo)],MATCH(H157,D.1[Tên sản phẩm],0)))</f>
        <v/>
      </c>
      <c r="L157" s="162"/>
      <c r="M157" s="159"/>
      <c r="N157" s="159"/>
      <c r="O157" s="159"/>
      <c r="P157" s="163" t="str">
        <f t="shared" si="41"/>
        <v/>
      </c>
      <c r="Q157" s="164"/>
      <c r="R157" s="162"/>
      <c r="S157" s="163" t="str">
        <f t="shared" si="42"/>
        <v/>
      </c>
      <c r="T157" s="164" t="str">
        <f t="shared" ca="1" si="43"/>
        <v/>
      </c>
      <c r="U157" s="163" t="str">
        <f t="shared" si="44"/>
        <v/>
      </c>
      <c r="V157" s="163" t="str">
        <f ca="1">IF(AND(C157&lt;&gt;"",C157&lt;&gt;OFFSET(C157,1,0)),SUMIFS(B.2[Giá có thuế],B.2[Số ĐK],C157),"")</f>
        <v/>
      </c>
      <c r="W157" s="159"/>
      <c r="X157" s="161" t="str">
        <f>IF(W157="","",'Thông Tin Chung'!$L$3)</f>
        <v/>
      </c>
      <c r="Y157" s="163" t="str">
        <f t="shared" ca="1" si="45"/>
        <v/>
      </c>
      <c r="Z157" s="165"/>
      <c r="AA157" s="155" t="str">
        <f ca="1">IF(C157="","",IF(OR(D157&lt;NgayBatDau,D157&gt;NgayKetThuc),"Ngày tháng phải nằm trong kỳ báo cáo",IF(AND(G157&lt;&gt;"",COUNTIF(D.2[Tên khách hàng],G157)=0),"Tên KH chưa khai báo trong DSKH",IF(AND(H157&lt;&gt;"",COUNTIF(D.1[Tên sản phẩm],H157)=0),"SP này chưa khai báo trong DSSP",""))))</f>
        <v/>
      </c>
      <c r="AB157" s="23" t="str">
        <f t="shared" ca="1" si="31"/>
        <v/>
      </c>
      <c r="AC157" s="23" t="str">
        <f t="shared" ca="1" si="32"/>
        <v/>
      </c>
      <c r="AD157" s="23" t="str">
        <f t="shared" ca="1" si="33"/>
        <v/>
      </c>
      <c r="AE157" s="68" t="str">
        <f t="shared" ca="1" si="34"/>
        <v/>
      </c>
      <c r="AF157" s="69" t="str">
        <f>IF(OR(H157="",S157=""),"",S157-(SUM(L157,M157)*INDEX(D.1[Đơn giá],MATCH(H157,D.1[Tên sản phẩm],0))))</f>
        <v/>
      </c>
      <c r="AG157" s="90" t="str">
        <f t="shared" ca="1" si="35"/>
        <v/>
      </c>
      <c r="AH157" s="90"/>
    </row>
    <row r="158" spans="2:34" ht="27.75" customHeight="1" x14ac:dyDescent="0.2">
      <c r="B158" s="154">
        <f t="shared" si="36"/>
        <v>155</v>
      </c>
      <c r="C158" s="155" t="str">
        <f t="shared" ca="1" si="37"/>
        <v/>
      </c>
      <c r="D158" s="156" t="str">
        <f t="shared" ca="1" si="38"/>
        <v/>
      </c>
      <c r="E158" s="157" t="str">
        <f t="shared" ca="1" si="39"/>
        <v/>
      </c>
      <c r="F158" s="157"/>
      <c r="G158" s="158" t="str">
        <f t="shared" ca="1" si="40"/>
        <v/>
      </c>
      <c r="H158" s="159"/>
      <c r="I158" s="160" t="str">
        <f>IF(H158="","",INDEX(D.1[Quy cách],MATCH(H158,D.1[Tên sản phẩm],0)))</f>
        <v/>
      </c>
      <c r="J158" s="35" t="str">
        <f>IF(H158="","",INDEX(D.1[ĐVT],MATCH(H158,D.1[Tên sản phẩm],0)))</f>
        <v/>
      </c>
      <c r="K158" s="163" t="str">
        <f>IF(H158="","",INDEX(D.1[Đơn giá bán
(Tham khảo)],MATCH(H158,D.1[Tên sản phẩm],0)))</f>
        <v/>
      </c>
      <c r="L158" s="162"/>
      <c r="M158" s="159"/>
      <c r="N158" s="159"/>
      <c r="O158" s="159"/>
      <c r="P158" s="163" t="str">
        <f t="shared" si="41"/>
        <v/>
      </c>
      <c r="Q158" s="164"/>
      <c r="R158" s="162"/>
      <c r="S158" s="163" t="str">
        <f t="shared" si="42"/>
        <v/>
      </c>
      <c r="T158" s="164" t="str">
        <f t="shared" ca="1" si="43"/>
        <v/>
      </c>
      <c r="U158" s="163" t="str">
        <f t="shared" si="44"/>
        <v/>
      </c>
      <c r="V158" s="163" t="str">
        <f ca="1">IF(AND(C158&lt;&gt;"",C158&lt;&gt;OFFSET(C158,1,0)),SUMIFS(B.2[Giá có thuế],B.2[Số ĐK],C158),"")</f>
        <v/>
      </c>
      <c r="W158" s="159"/>
      <c r="X158" s="161" t="str">
        <f>IF(W158="","",'Thông Tin Chung'!$L$3)</f>
        <v/>
      </c>
      <c r="Y158" s="163" t="str">
        <f t="shared" ca="1" si="45"/>
        <v/>
      </c>
      <c r="Z158" s="165"/>
      <c r="AA158" s="155" t="str">
        <f ca="1">IF(C158="","",IF(OR(D158&lt;NgayBatDau,D158&gt;NgayKetThuc),"Ngày tháng phải nằm trong kỳ báo cáo",IF(AND(G158&lt;&gt;"",COUNTIF(D.2[Tên khách hàng],G158)=0),"Tên KH chưa khai báo trong DSKH",IF(AND(H158&lt;&gt;"",COUNTIF(D.1[Tên sản phẩm],H158)=0),"SP này chưa khai báo trong DSSP",""))))</f>
        <v/>
      </c>
      <c r="AB158" s="23" t="str">
        <f t="shared" ca="1" si="31"/>
        <v/>
      </c>
      <c r="AC158" s="23" t="str">
        <f t="shared" ca="1" si="32"/>
        <v/>
      </c>
      <c r="AD158" s="23" t="str">
        <f t="shared" ca="1" si="33"/>
        <v/>
      </c>
      <c r="AE158" s="68" t="str">
        <f t="shared" ca="1" si="34"/>
        <v/>
      </c>
      <c r="AF158" s="69" t="str">
        <f>IF(OR(H158="",S158=""),"",S158-(SUM(L158,M158)*INDEX(D.1[Đơn giá],MATCH(H158,D.1[Tên sản phẩm],0))))</f>
        <v/>
      </c>
      <c r="AG158" s="90" t="str">
        <f t="shared" ca="1" si="35"/>
        <v/>
      </c>
      <c r="AH158" s="90"/>
    </row>
    <row r="159" spans="2:34" ht="27.75" customHeight="1" x14ac:dyDescent="0.2">
      <c r="B159" s="154">
        <f t="shared" si="36"/>
        <v>156</v>
      </c>
      <c r="C159" s="155" t="str">
        <f t="shared" ca="1" si="37"/>
        <v/>
      </c>
      <c r="D159" s="156" t="str">
        <f t="shared" ca="1" si="38"/>
        <v/>
      </c>
      <c r="E159" s="157" t="str">
        <f t="shared" ca="1" si="39"/>
        <v/>
      </c>
      <c r="F159" s="157"/>
      <c r="G159" s="158" t="str">
        <f t="shared" ca="1" si="40"/>
        <v/>
      </c>
      <c r="H159" s="159"/>
      <c r="I159" s="160" t="str">
        <f>IF(H159="","",INDEX(D.1[Quy cách],MATCH(H159,D.1[Tên sản phẩm],0)))</f>
        <v/>
      </c>
      <c r="J159" s="35" t="str">
        <f>IF(H159="","",INDEX(D.1[ĐVT],MATCH(H159,D.1[Tên sản phẩm],0)))</f>
        <v/>
      </c>
      <c r="K159" s="163" t="str">
        <f>IF(H159="","",INDEX(D.1[Đơn giá bán
(Tham khảo)],MATCH(H159,D.1[Tên sản phẩm],0)))</f>
        <v/>
      </c>
      <c r="L159" s="162"/>
      <c r="M159" s="159"/>
      <c r="N159" s="159"/>
      <c r="O159" s="159"/>
      <c r="P159" s="163" t="str">
        <f t="shared" si="41"/>
        <v/>
      </c>
      <c r="Q159" s="164"/>
      <c r="R159" s="162"/>
      <c r="S159" s="163" t="str">
        <f t="shared" si="42"/>
        <v/>
      </c>
      <c r="T159" s="164" t="str">
        <f t="shared" ca="1" si="43"/>
        <v/>
      </c>
      <c r="U159" s="163" t="str">
        <f t="shared" si="44"/>
        <v/>
      </c>
      <c r="V159" s="163" t="str">
        <f ca="1">IF(AND(C159&lt;&gt;"",C159&lt;&gt;OFFSET(C159,1,0)),SUMIFS(B.2[Giá có thuế],B.2[Số ĐK],C159),"")</f>
        <v/>
      </c>
      <c r="W159" s="159"/>
      <c r="X159" s="161" t="str">
        <f>IF(W159="","",'Thông Tin Chung'!$L$3)</f>
        <v/>
      </c>
      <c r="Y159" s="163" t="str">
        <f t="shared" ca="1" si="45"/>
        <v/>
      </c>
      <c r="Z159" s="165"/>
      <c r="AA159" s="155" t="str">
        <f ca="1">IF(C159="","",IF(OR(D159&lt;NgayBatDau,D159&gt;NgayKetThuc),"Ngày tháng phải nằm trong kỳ báo cáo",IF(AND(G159&lt;&gt;"",COUNTIF(D.2[Tên khách hàng],G159)=0),"Tên KH chưa khai báo trong DSKH",IF(AND(H159&lt;&gt;"",COUNTIF(D.1[Tên sản phẩm],H159)=0),"SP này chưa khai báo trong DSSP",""))))</f>
        <v/>
      </c>
      <c r="AB159" s="23" t="str">
        <f t="shared" ca="1" si="31"/>
        <v/>
      </c>
      <c r="AC159" s="23" t="str">
        <f t="shared" ca="1" si="32"/>
        <v/>
      </c>
      <c r="AD159" s="23" t="str">
        <f t="shared" ca="1" si="33"/>
        <v/>
      </c>
      <c r="AE159" s="68" t="str">
        <f t="shared" ca="1" si="34"/>
        <v/>
      </c>
      <c r="AF159" s="69" t="str">
        <f>IF(OR(H159="",S159=""),"",S159-(SUM(L159,M159)*INDEX(D.1[Đơn giá],MATCH(H159,D.1[Tên sản phẩm],0))))</f>
        <v/>
      </c>
      <c r="AG159" s="90" t="str">
        <f t="shared" ca="1" si="35"/>
        <v/>
      </c>
      <c r="AH159" s="90"/>
    </row>
    <row r="160" spans="2:34" ht="27.75" customHeight="1" x14ac:dyDescent="0.2">
      <c r="B160" s="154">
        <f t="shared" si="36"/>
        <v>157</v>
      </c>
      <c r="C160" s="155" t="str">
        <f t="shared" ca="1" si="37"/>
        <v/>
      </c>
      <c r="D160" s="156" t="str">
        <f t="shared" ca="1" si="38"/>
        <v/>
      </c>
      <c r="E160" s="157" t="str">
        <f t="shared" ca="1" si="39"/>
        <v/>
      </c>
      <c r="F160" s="157"/>
      <c r="G160" s="158" t="str">
        <f t="shared" ca="1" si="40"/>
        <v/>
      </c>
      <c r="H160" s="159"/>
      <c r="I160" s="160" t="str">
        <f>IF(H160="","",INDEX(D.1[Quy cách],MATCH(H160,D.1[Tên sản phẩm],0)))</f>
        <v/>
      </c>
      <c r="J160" s="35" t="str">
        <f>IF(H160="","",INDEX(D.1[ĐVT],MATCH(H160,D.1[Tên sản phẩm],0)))</f>
        <v/>
      </c>
      <c r="K160" s="163" t="str">
        <f>IF(H160="","",INDEX(D.1[Đơn giá bán
(Tham khảo)],MATCH(H160,D.1[Tên sản phẩm],0)))</f>
        <v/>
      </c>
      <c r="L160" s="162"/>
      <c r="M160" s="159"/>
      <c r="N160" s="159"/>
      <c r="O160" s="159"/>
      <c r="P160" s="163" t="str">
        <f t="shared" si="41"/>
        <v/>
      </c>
      <c r="Q160" s="164"/>
      <c r="R160" s="162"/>
      <c r="S160" s="163" t="str">
        <f t="shared" si="42"/>
        <v/>
      </c>
      <c r="T160" s="164" t="str">
        <f t="shared" ca="1" si="43"/>
        <v/>
      </c>
      <c r="U160" s="163" t="str">
        <f t="shared" si="44"/>
        <v/>
      </c>
      <c r="V160" s="163" t="str">
        <f ca="1">IF(AND(C160&lt;&gt;"",C160&lt;&gt;OFFSET(C160,1,0)),SUMIFS(B.2[Giá có thuế],B.2[Số ĐK],C160),"")</f>
        <v/>
      </c>
      <c r="W160" s="159"/>
      <c r="X160" s="161" t="str">
        <f>IF(W160="","",'Thông Tin Chung'!$L$3)</f>
        <v/>
      </c>
      <c r="Y160" s="163" t="str">
        <f t="shared" ca="1" si="45"/>
        <v/>
      </c>
      <c r="Z160" s="165"/>
      <c r="AA160" s="155" t="str">
        <f ca="1">IF(C160="","",IF(OR(D160&lt;NgayBatDau,D160&gt;NgayKetThuc),"Ngày tháng phải nằm trong kỳ báo cáo",IF(AND(G160&lt;&gt;"",COUNTIF(D.2[Tên khách hàng],G160)=0),"Tên KH chưa khai báo trong DSKH",IF(AND(H160&lt;&gt;"",COUNTIF(D.1[Tên sản phẩm],H160)=0),"SP này chưa khai báo trong DSSP",""))))</f>
        <v/>
      </c>
      <c r="AB160" s="23" t="str">
        <f t="shared" ca="1" si="31"/>
        <v/>
      </c>
      <c r="AC160" s="23" t="str">
        <f t="shared" ca="1" si="32"/>
        <v/>
      </c>
      <c r="AD160" s="23" t="str">
        <f t="shared" ca="1" si="33"/>
        <v/>
      </c>
      <c r="AE160" s="68" t="str">
        <f t="shared" ca="1" si="34"/>
        <v/>
      </c>
      <c r="AF160" s="69" t="str">
        <f>IF(OR(H160="",S160=""),"",S160-(SUM(L160,M160)*INDEX(D.1[Đơn giá],MATCH(H160,D.1[Tên sản phẩm],0))))</f>
        <v/>
      </c>
      <c r="AG160" s="90" t="str">
        <f t="shared" ca="1" si="35"/>
        <v/>
      </c>
      <c r="AH160" s="90"/>
    </row>
    <row r="161" spans="2:34" ht="27.75" customHeight="1" x14ac:dyDescent="0.2">
      <c r="B161" s="154">
        <f t="shared" si="36"/>
        <v>158</v>
      </c>
      <c r="C161" s="155" t="str">
        <f t="shared" ca="1" si="37"/>
        <v/>
      </c>
      <c r="D161" s="156" t="str">
        <f t="shared" ca="1" si="38"/>
        <v/>
      </c>
      <c r="E161" s="157" t="str">
        <f t="shared" ca="1" si="39"/>
        <v/>
      </c>
      <c r="F161" s="157"/>
      <c r="G161" s="158" t="str">
        <f t="shared" ca="1" si="40"/>
        <v/>
      </c>
      <c r="H161" s="159"/>
      <c r="I161" s="160" t="str">
        <f>IF(H161="","",INDEX(D.1[Quy cách],MATCH(H161,D.1[Tên sản phẩm],0)))</f>
        <v/>
      </c>
      <c r="J161" s="35" t="str">
        <f>IF(H161="","",INDEX(D.1[ĐVT],MATCH(H161,D.1[Tên sản phẩm],0)))</f>
        <v/>
      </c>
      <c r="K161" s="163" t="str">
        <f>IF(H161="","",INDEX(D.1[Đơn giá bán
(Tham khảo)],MATCH(H161,D.1[Tên sản phẩm],0)))</f>
        <v/>
      </c>
      <c r="L161" s="162"/>
      <c r="M161" s="159"/>
      <c r="N161" s="159"/>
      <c r="O161" s="159"/>
      <c r="P161" s="163" t="str">
        <f t="shared" si="41"/>
        <v/>
      </c>
      <c r="Q161" s="164"/>
      <c r="R161" s="162"/>
      <c r="S161" s="163" t="str">
        <f t="shared" si="42"/>
        <v/>
      </c>
      <c r="T161" s="164" t="str">
        <f t="shared" ca="1" si="43"/>
        <v/>
      </c>
      <c r="U161" s="163" t="str">
        <f t="shared" si="44"/>
        <v/>
      </c>
      <c r="V161" s="163" t="str">
        <f ca="1">IF(AND(C161&lt;&gt;"",C161&lt;&gt;OFFSET(C161,1,0)),SUMIFS(B.2[Giá có thuế],B.2[Số ĐK],C161),"")</f>
        <v/>
      </c>
      <c r="W161" s="159"/>
      <c r="X161" s="161" t="str">
        <f>IF(W161="","",'Thông Tin Chung'!$L$3)</f>
        <v/>
      </c>
      <c r="Y161" s="163" t="str">
        <f t="shared" ca="1" si="45"/>
        <v/>
      </c>
      <c r="Z161" s="165"/>
      <c r="AA161" s="155" t="str">
        <f ca="1">IF(C161="","",IF(OR(D161&lt;NgayBatDau,D161&gt;NgayKetThuc),"Ngày tháng phải nằm trong kỳ báo cáo",IF(AND(G161&lt;&gt;"",COUNTIF(D.2[Tên khách hàng],G161)=0),"Tên KH chưa khai báo trong DSKH",IF(AND(H161&lt;&gt;"",COUNTIF(D.1[Tên sản phẩm],H161)=0),"SP này chưa khai báo trong DSSP",""))))</f>
        <v/>
      </c>
      <c r="AB161" s="23" t="str">
        <f t="shared" ca="1" si="31"/>
        <v/>
      </c>
      <c r="AC161" s="23" t="str">
        <f t="shared" ca="1" si="32"/>
        <v/>
      </c>
      <c r="AD161" s="23" t="str">
        <f t="shared" ca="1" si="33"/>
        <v/>
      </c>
      <c r="AE161" s="68" t="str">
        <f t="shared" ca="1" si="34"/>
        <v/>
      </c>
      <c r="AF161" s="69" t="str">
        <f>IF(OR(H161="",S161=""),"",S161-(SUM(L161,M161)*INDEX(D.1[Đơn giá],MATCH(H161,D.1[Tên sản phẩm],0))))</f>
        <v/>
      </c>
      <c r="AG161" s="90" t="str">
        <f t="shared" ca="1" si="35"/>
        <v/>
      </c>
      <c r="AH161" s="90"/>
    </row>
    <row r="162" spans="2:34" ht="27.75" customHeight="1" x14ac:dyDescent="0.2">
      <c r="B162" s="154">
        <f t="shared" si="36"/>
        <v>159</v>
      </c>
      <c r="C162" s="155" t="str">
        <f t="shared" ca="1" si="37"/>
        <v/>
      </c>
      <c r="D162" s="156" t="str">
        <f t="shared" ca="1" si="38"/>
        <v/>
      </c>
      <c r="E162" s="157" t="str">
        <f t="shared" ca="1" si="39"/>
        <v/>
      </c>
      <c r="F162" s="157"/>
      <c r="G162" s="158" t="str">
        <f t="shared" ca="1" si="40"/>
        <v/>
      </c>
      <c r="H162" s="159"/>
      <c r="I162" s="160" t="str">
        <f>IF(H162="","",INDEX(D.1[Quy cách],MATCH(H162,D.1[Tên sản phẩm],0)))</f>
        <v/>
      </c>
      <c r="J162" s="35" t="str">
        <f>IF(H162="","",INDEX(D.1[ĐVT],MATCH(H162,D.1[Tên sản phẩm],0)))</f>
        <v/>
      </c>
      <c r="K162" s="163" t="str">
        <f>IF(H162="","",INDEX(D.1[Đơn giá bán
(Tham khảo)],MATCH(H162,D.1[Tên sản phẩm],0)))</f>
        <v/>
      </c>
      <c r="L162" s="162"/>
      <c r="M162" s="159"/>
      <c r="N162" s="159"/>
      <c r="O162" s="159"/>
      <c r="P162" s="163" t="str">
        <f t="shared" si="41"/>
        <v/>
      </c>
      <c r="Q162" s="164"/>
      <c r="R162" s="162"/>
      <c r="S162" s="163" t="str">
        <f t="shared" si="42"/>
        <v/>
      </c>
      <c r="T162" s="164" t="str">
        <f t="shared" ca="1" si="43"/>
        <v/>
      </c>
      <c r="U162" s="163" t="str">
        <f t="shared" si="44"/>
        <v/>
      </c>
      <c r="V162" s="163" t="str">
        <f ca="1">IF(AND(C162&lt;&gt;"",C162&lt;&gt;OFFSET(C162,1,0)),SUMIFS(B.2[Giá có thuế],B.2[Số ĐK],C162),"")</f>
        <v/>
      </c>
      <c r="W162" s="159"/>
      <c r="X162" s="161" t="str">
        <f>IF(W162="","",'Thông Tin Chung'!$L$3)</f>
        <v/>
      </c>
      <c r="Y162" s="163" t="str">
        <f t="shared" ca="1" si="45"/>
        <v/>
      </c>
      <c r="Z162" s="165"/>
      <c r="AA162" s="155" t="str">
        <f ca="1">IF(C162="","",IF(OR(D162&lt;NgayBatDau,D162&gt;NgayKetThuc),"Ngày tháng phải nằm trong kỳ báo cáo",IF(AND(G162&lt;&gt;"",COUNTIF(D.2[Tên khách hàng],G162)=0),"Tên KH chưa khai báo trong DSKH",IF(AND(H162&lt;&gt;"",COUNTIF(D.1[Tên sản phẩm],H162)=0),"SP này chưa khai báo trong DSSP",""))))</f>
        <v/>
      </c>
      <c r="AB162" s="23" t="str">
        <f t="shared" ca="1" si="31"/>
        <v/>
      </c>
      <c r="AC162" s="23" t="str">
        <f t="shared" ca="1" si="32"/>
        <v/>
      </c>
      <c r="AD162" s="23" t="str">
        <f t="shared" ca="1" si="33"/>
        <v/>
      </c>
      <c r="AE162" s="68" t="str">
        <f t="shared" ca="1" si="34"/>
        <v/>
      </c>
      <c r="AF162" s="69" t="str">
        <f>IF(OR(H162="",S162=""),"",S162-(SUM(L162,M162)*INDEX(D.1[Đơn giá],MATCH(H162,D.1[Tên sản phẩm],0))))</f>
        <v/>
      </c>
      <c r="AG162" s="90" t="str">
        <f t="shared" ca="1" si="35"/>
        <v/>
      </c>
      <c r="AH162" s="90"/>
    </row>
    <row r="163" spans="2:34" ht="27.75" customHeight="1" x14ac:dyDescent="0.2">
      <c r="B163" s="154">
        <f t="shared" si="36"/>
        <v>160</v>
      </c>
      <c r="C163" s="155" t="str">
        <f t="shared" ca="1" si="37"/>
        <v/>
      </c>
      <c r="D163" s="156" t="str">
        <f t="shared" ca="1" si="38"/>
        <v/>
      </c>
      <c r="E163" s="157" t="str">
        <f t="shared" ca="1" si="39"/>
        <v/>
      </c>
      <c r="F163" s="157"/>
      <c r="G163" s="158" t="str">
        <f t="shared" ca="1" si="40"/>
        <v/>
      </c>
      <c r="H163" s="159"/>
      <c r="I163" s="160" t="str">
        <f>IF(H163="","",INDEX(D.1[Quy cách],MATCH(H163,D.1[Tên sản phẩm],0)))</f>
        <v/>
      </c>
      <c r="J163" s="35" t="str">
        <f>IF(H163="","",INDEX(D.1[ĐVT],MATCH(H163,D.1[Tên sản phẩm],0)))</f>
        <v/>
      </c>
      <c r="K163" s="163" t="str">
        <f>IF(H163="","",INDEX(D.1[Đơn giá bán
(Tham khảo)],MATCH(H163,D.1[Tên sản phẩm],0)))</f>
        <v/>
      </c>
      <c r="L163" s="162"/>
      <c r="M163" s="159"/>
      <c r="N163" s="159"/>
      <c r="O163" s="159"/>
      <c r="P163" s="163" t="str">
        <f t="shared" si="41"/>
        <v/>
      </c>
      <c r="Q163" s="164"/>
      <c r="R163" s="162"/>
      <c r="S163" s="163" t="str">
        <f t="shared" si="42"/>
        <v/>
      </c>
      <c r="T163" s="164" t="str">
        <f t="shared" ca="1" si="43"/>
        <v/>
      </c>
      <c r="U163" s="163" t="str">
        <f t="shared" si="44"/>
        <v/>
      </c>
      <c r="V163" s="163" t="str">
        <f ca="1">IF(AND(C163&lt;&gt;"",C163&lt;&gt;OFFSET(C163,1,0)),SUMIFS(B.2[Giá có thuế],B.2[Số ĐK],C163),"")</f>
        <v/>
      </c>
      <c r="W163" s="159"/>
      <c r="X163" s="161" t="str">
        <f>IF(W163="","",'Thông Tin Chung'!$L$3)</f>
        <v/>
      </c>
      <c r="Y163" s="163" t="str">
        <f t="shared" ca="1" si="45"/>
        <v/>
      </c>
      <c r="Z163" s="165"/>
      <c r="AA163" s="155" t="str">
        <f ca="1">IF(C163="","",IF(OR(D163&lt;NgayBatDau,D163&gt;NgayKetThuc),"Ngày tháng phải nằm trong kỳ báo cáo",IF(AND(G163&lt;&gt;"",COUNTIF(D.2[Tên khách hàng],G163)=0),"Tên KH chưa khai báo trong DSKH",IF(AND(H163&lt;&gt;"",COUNTIF(D.1[Tên sản phẩm],H163)=0),"SP này chưa khai báo trong DSSP",""))))</f>
        <v/>
      </c>
      <c r="AB163" s="23" t="str">
        <f t="shared" ca="1" si="31"/>
        <v/>
      </c>
      <c r="AC163" s="23" t="str">
        <f t="shared" ca="1" si="32"/>
        <v/>
      </c>
      <c r="AD163" s="23" t="str">
        <f t="shared" ca="1" si="33"/>
        <v/>
      </c>
      <c r="AE163" s="68" t="str">
        <f t="shared" ca="1" si="34"/>
        <v/>
      </c>
      <c r="AF163" s="69" t="str">
        <f>IF(OR(H163="",S163=""),"",S163-(SUM(L163,M163)*INDEX(D.1[Đơn giá],MATCH(H163,D.1[Tên sản phẩm],0))))</f>
        <v/>
      </c>
      <c r="AG163" s="90" t="str">
        <f t="shared" ca="1" si="35"/>
        <v/>
      </c>
      <c r="AH163" s="90"/>
    </row>
    <row r="164" spans="2:34" ht="27.75" customHeight="1" x14ac:dyDescent="0.2">
      <c r="B164" s="154">
        <f t="shared" si="36"/>
        <v>161</v>
      </c>
      <c r="C164" s="155" t="str">
        <f t="shared" ca="1" si="37"/>
        <v/>
      </c>
      <c r="D164" s="156" t="str">
        <f t="shared" ca="1" si="38"/>
        <v/>
      </c>
      <c r="E164" s="157" t="str">
        <f t="shared" ca="1" si="39"/>
        <v/>
      </c>
      <c r="F164" s="157"/>
      <c r="G164" s="158" t="str">
        <f t="shared" ca="1" si="40"/>
        <v/>
      </c>
      <c r="H164" s="159"/>
      <c r="I164" s="160" t="str">
        <f>IF(H164="","",INDEX(D.1[Quy cách],MATCH(H164,D.1[Tên sản phẩm],0)))</f>
        <v/>
      </c>
      <c r="J164" s="35" t="str">
        <f>IF(H164="","",INDEX(D.1[ĐVT],MATCH(H164,D.1[Tên sản phẩm],0)))</f>
        <v/>
      </c>
      <c r="K164" s="163" t="str">
        <f>IF(H164="","",INDEX(D.1[Đơn giá bán
(Tham khảo)],MATCH(H164,D.1[Tên sản phẩm],0)))</f>
        <v/>
      </c>
      <c r="L164" s="162"/>
      <c r="M164" s="159"/>
      <c r="N164" s="159"/>
      <c r="O164" s="159"/>
      <c r="P164" s="163" t="str">
        <f t="shared" si="41"/>
        <v/>
      </c>
      <c r="Q164" s="164"/>
      <c r="R164" s="162"/>
      <c r="S164" s="163" t="str">
        <f t="shared" si="42"/>
        <v/>
      </c>
      <c r="T164" s="164" t="str">
        <f t="shared" ca="1" si="43"/>
        <v/>
      </c>
      <c r="U164" s="163" t="str">
        <f t="shared" si="44"/>
        <v/>
      </c>
      <c r="V164" s="163" t="str">
        <f ca="1">IF(AND(C164&lt;&gt;"",C164&lt;&gt;OFFSET(C164,1,0)),SUMIFS(B.2[Giá có thuế],B.2[Số ĐK],C164),"")</f>
        <v/>
      </c>
      <c r="W164" s="159"/>
      <c r="X164" s="161" t="str">
        <f>IF(W164="","",'Thông Tin Chung'!$L$3)</f>
        <v/>
      </c>
      <c r="Y164" s="163" t="str">
        <f t="shared" ca="1" si="45"/>
        <v/>
      </c>
      <c r="Z164" s="165"/>
      <c r="AA164" s="155" t="str">
        <f ca="1">IF(C164="","",IF(OR(D164&lt;NgayBatDau,D164&gt;NgayKetThuc),"Ngày tháng phải nằm trong kỳ báo cáo",IF(AND(G164&lt;&gt;"",COUNTIF(D.2[Tên khách hàng],G164)=0),"Tên KH chưa khai báo trong DSKH",IF(AND(H164&lt;&gt;"",COUNTIF(D.1[Tên sản phẩm],H164)=0),"SP này chưa khai báo trong DSSP",""))))</f>
        <v/>
      </c>
      <c r="AB164" s="23" t="str">
        <f t="shared" ca="1" si="31"/>
        <v/>
      </c>
      <c r="AC164" s="23" t="str">
        <f t="shared" ca="1" si="32"/>
        <v/>
      </c>
      <c r="AD164" s="23" t="str">
        <f t="shared" ca="1" si="33"/>
        <v/>
      </c>
      <c r="AE164" s="68" t="str">
        <f t="shared" ca="1" si="34"/>
        <v/>
      </c>
      <c r="AF164" s="69" t="str">
        <f>IF(OR(H164="",S164=""),"",S164-(SUM(L164,M164)*INDEX(D.1[Đơn giá],MATCH(H164,D.1[Tên sản phẩm],0))))</f>
        <v/>
      </c>
      <c r="AG164" s="90" t="str">
        <f t="shared" ca="1" si="35"/>
        <v/>
      </c>
      <c r="AH164" s="90"/>
    </row>
    <row r="165" spans="2:34" ht="27.75" customHeight="1" x14ac:dyDescent="0.2">
      <c r="B165" s="154">
        <f t="shared" si="36"/>
        <v>162</v>
      </c>
      <c r="C165" s="155" t="str">
        <f t="shared" ca="1" si="37"/>
        <v/>
      </c>
      <c r="D165" s="156" t="str">
        <f t="shared" ca="1" si="38"/>
        <v/>
      </c>
      <c r="E165" s="157" t="str">
        <f t="shared" ca="1" si="39"/>
        <v/>
      </c>
      <c r="F165" s="157"/>
      <c r="G165" s="158" t="str">
        <f t="shared" ca="1" si="40"/>
        <v/>
      </c>
      <c r="H165" s="159"/>
      <c r="I165" s="160" t="str">
        <f>IF(H165="","",INDEX(D.1[Quy cách],MATCH(H165,D.1[Tên sản phẩm],0)))</f>
        <v/>
      </c>
      <c r="J165" s="35" t="str">
        <f>IF(H165="","",INDEX(D.1[ĐVT],MATCH(H165,D.1[Tên sản phẩm],0)))</f>
        <v/>
      </c>
      <c r="K165" s="163" t="str">
        <f>IF(H165="","",INDEX(D.1[Đơn giá bán
(Tham khảo)],MATCH(H165,D.1[Tên sản phẩm],0)))</f>
        <v/>
      </c>
      <c r="L165" s="162"/>
      <c r="M165" s="159"/>
      <c r="N165" s="159"/>
      <c r="O165" s="159"/>
      <c r="P165" s="163" t="str">
        <f t="shared" si="41"/>
        <v/>
      </c>
      <c r="Q165" s="164"/>
      <c r="R165" s="162"/>
      <c r="S165" s="163" t="str">
        <f t="shared" si="42"/>
        <v/>
      </c>
      <c r="T165" s="164" t="str">
        <f t="shared" ca="1" si="43"/>
        <v/>
      </c>
      <c r="U165" s="163" t="str">
        <f t="shared" si="44"/>
        <v/>
      </c>
      <c r="V165" s="163" t="str">
        <f ca="1">IF(AND(C165&lt;&gt;"",C165&lt;&gt;OFFSET(C165,1,0)),SUMIFS(B.2[Giá có thuế],B.2[Số ĐK],C165),"")</f>
        <v/>
      </c>
      <c r="W165" s="159"/>
      <c r="X165" s="161" t="str">
        <f>IF(W165="","",'Thông Tin Chung'!$L$3)</f>
        <v/>
      </c>
      <c r="Y165" s="163" t="str">
        <f t="shared" ca="1" si="45"/>
        <v/>
      </c>
      <c r="Z165" s="165"/>
      <c r="AA165" s="155" t="str">
        <f ca="1">IF(C165="","",IF(OR(D165&lt;NgayBatDau,D165&gt;NgayKetThuc),"Ngày tháng phải nằm trong kỳ báo cáo",IF(AND(G165&lt;&gt;"",COUNTIF(D.2[Tên khách hàng],G165)=0),"Tên KH chưa khai báo trong DSKH",IF(AND(H165&lt;&gt;"",COUNTIF(D.1[Tên sản phẩm],H165)=0),"SP này chưa khai báo trong DSSP",""))))</f>
        <v/>
      </c>
      <c r="AB165" s="23" t="str">
        <f t="shared" ca="1" si="31"/>
        <v/>
      </c>
      <c r="AC165" s="23" t="str">
        <f t="shared" ca="1" si="32"/>
        <v/>
      </c>
      <c r="AD165" s="23" t="str">
        <f t="shared" ca="1" si="33"/>
        <v/>
      </c>
      <c r="AE165" s="68" t="str">
        <f t="shared" ca="1" si="34"/>
        <v/>
      </c>
      <c r="AF165" s="69" t="str">
        <f>IF(OR(H165="",S165=""),"",S165-(SUM(L165,M165)*INDEX(D.1[Đơn giá],MATCH(H165,D.1[Tên sản phẩm],0))))</f>
        <v/>
      </c>
      <c r="AG165" s="90" t="str">
        <f t="shared" ca="1" si="35"/>
        <v/>
      </c>
      <c r="AH165" s="90"/>
    </row>
    <row r="166" spans="2:34" ht="27.75" customHeight="1" x14ac:dyDescent="0.2">
      <c r="B166" s="154">
        <f t="shared" si="36"/>
        <v>163</v>
      </c>
      <c r="C166" s="155" t="str">
        <f t="shared" ca="1" si="37"/>
        <v/>
      </c>
      <c r="D166" s="156" t="str">
        <f t="shared" ca="1" si="38"/>
        <v/>
      </c>
      <c r="E166" s="157" t="str">
        <f t="shared" ca="1" si="39"/>
        <v/>
      </c>
      <c r="F166" s="157"/>
      <c r="G166" s="158" t="str">
        <f t="shared" ca="1" si="40"/>
        <v/>
      </c>
      <c r="H166" s="159"/>
      <c r="I166" s="160" t="str">
        <f>IF(H166="","",INDEX(D.1[Quy cách],MATCH(H166,D.1[Tên sản phẩm],0)))</f>
        <v/>
      </c>
      <c r="J166" s="35" t="str">
        <f>IF(H166="","",INDEX(D.1[ĐVT],MATCH(H166,D.1[Tên sản phẩm],0)))</f>
        <v/>
      </c>
      <c r="K166" s="163" t="str">
        <f>IF(H166="","",INDEX(D.1[Đơn giá bán
(Tham khảo)],MATCH(H166,D.1[Tên sản phẩm],0)))</f>
        <v/>
      </c>
      <c r="L166" s="162"/>
      <c r="M166" s="159"/>
      <c r="N166" s="159"/>
      <c r="O166" s="159"/>
      <c r="P166" s="163" t="str">
        <f t="shared" si="41"/>
        <v/>
      </c>
      <c r="Q166" s="164"/>
      <c r="R166" s="162"/>
      <c r="S166" s="163" t="str">
        <f t="shared" si="42"/>
        <v/>
      </c>
      <c r="T166" s="164" t="str">
        <f t="shared" ca="1" si="43"/>
        <v/>
      </c>
      <c r="U166" s="163" t="str">
        <f t="shared" si="44"/>
        <v/>
      </c>
      <c r="V166" s="163" t="str">
        <f ca="1">IF(AND(C166&lt;&gt;"",C166&lt;&gt;OFFSET(C166,1,0)),SUMIFS(B.2[Giá có thuế],B.2[Số ĐK],C166),"")</f>
        <v/>
      </c>
      <c r="W166" s="159"/>
      <c r="X166" s="161" t="str">
        <f>IF(W166="","",'Thông Tin Chung'!$L$3)</f>
        <v/>
      </c>
      <c r="Y166" s="163" t="str">
        <f t="shared" ca="1" si="45"/>
        <v/>
      </c>
      <c r="Z166" s="165"/>
      <c r="AA166" s="155" t="str">
        <f ca="1">IF(C166="","",IF(OR(D166&lt;NgayBatDau,D166&gt;NgayKetThuc),"Ngày tháng phải nằm trong kỳ báo cáo",IF(AND(G166&lt;&gt;"",COUNTIF(D.2[Tên khách hàng],G166)=0),"Tên KH chưa khai báo trong DSKH",IF(AND(H166&lt;&gt;"",COUNTIF(D.1[Tên sản phẩm],H166)=0),"SP này chưa khai báo trong DSSP",""))))</f>
        <v/>
      </c>
      <c r="AB166" s="23" t="str">
        <f t="shared" ca="1" si="31"/>
        <v/>
      </c>
      <c r="AC166" s="23" t="str">
        <f t="shared" ca="1" si="32"/>
        <v/>
      </c>
      <c r="AD166" s="23" t="str">
        <f t="shared" ca="1" si="33"/>
        <v/>
      </c>
      <c r="AE166" s="68" t="str">
        <f t="shared" ca="1" si="34"/>
        <v/>
      </c>
      <c r="AF166" s="69" t="str">
        <f>IF(OR(H166="",S166=""),"",S166-(SUM(L166,M166)*INDEX(D.1[Đơn giá],MATCH(H166,D.1[Tên sản phẩm],0))))</f>
        <v/>
      </c>
      <c r="AG166" s="90" t="str">
        <f t="shared" ca="1" si="35"/>
        <v/>
      </c>
      <c r="AH166" s="90"/>
    </row>
    <row r="167" spans="2:34" ht="27.75" customHeight="1" x14ac:dyDescent="0.2">
      <c r="B167" s="154">
        <f t="shared" si="36"/>
        <v>164</v>
      </c>
      <c r="C167" s="155" t="str">
        <f t="shared" ca="1" si="37"/>
        <v/>
      </c>
      <c r="D167" s="156" t="str">
        <f t="shared" ca="1" si="38"/>
        <v/>
      </c>
      <c r="E167" s="157" t="str">
        <f t="shared" ca="1" si="39"/>
        <v/>
      </c>
      <c r="F167" s="157"/>
      <c r="G167" s="158" t="str">
        <f t="shared" ca="1" si="40"/>
        <v/>
      </c>
      <c r="H167" s="159"/>
      <c r="I167" s="160" t="str">
        <f>IF(H167="","",INDEX(D.1[Quy cách],MATCH(H167,D.1[Tên sản phẩm],0)))</f>
        <v/>
      </c>
      <c r="J167" s="35" t="str">
        <f>IF(H167="","",INDEX(D.1[ĐVT],MATCH(H167,D.1[Tên sản phẩm],0)))</f>
        <v/>
      </c>
      <c r="K167" s="163" t="str">
        <f>IF(H167="","",INDEX(D.1[Đơn giá bán
(Tham khảo)],MATCH(H167,D.1[Tên sản phẩm],0)))</f>
        <v/>
      </c>
      <c r="L167" s="162"/>
      <c r="M167" s="159"/>
      <c r="N167" s="159"/>
      <c r="O167" s="159"/>
      <c r="P167" s="163" t="str">
        <f t="shared" si="41"/>
        <v/>
      </c>
      <c r="Q167" s="164"/>
      <c r="R167" s="162"/>
      <c r="S167" s="163" t="str">
        <f t="shared" si="42"/>
        <v/>
      </c>
      <c r="T167" s="164" t="str">
        <f t="shared" ca="1" si="43"/>
        <v/>
      </c>
      <c r="U167" s="163" t="str">
        <f t="shared" si="44"/>
        <v/>
      </c>
      <c r="V167" s="163" t="str">
        <f ca="1">IF(AND(C167&lt;&gt;"",C167&lt;&gt;OFFSET(C167,1,0)),SUMIFS(B.2[Giá có thuế],B.2[Số ĐK],C167),"")</f>
        <v/>
      </c>
      <c r="W167" s="159"/>
      <c r="X167" s="161" t="str">
        <f>IF(W167="","",'Thông Tin Chung'!$L$3)</f>
        <v/>
      </c>
      <c r="Y167" s="163" t="str">
        <f t="shared" ca="1" si="45"/>
        <v/>
      </c>
      <c r="Z167" s="165"/>
      <c r="AA167" s="155" t="str">
        <f ca="1">IF(C167="","",IF(OR(D167&lt;NgayBatDau,D167&gt;NgayKetThuc),"Ngày tháng phải nằm trong kỳ báo cáo",IF(AND(G167&lt;&gt;"",COUNTIF(D.2[Tên khách hàng],G167)=0),"Tên KH chưa khai báo trong DSKH",IF(AND(H167&lt;&gt;"",COUNTIF(D.1[Tên sản phẩm],H167)=0),"SP này chưa khai báo trong DSSP",""))))</f>
        <v/>
      </c>
      <c r="AB167" s="23" t="str">
        <f t="shared" ca="1" si="31"/>
        <v/>
      </c>
      <c r="AC167" s="23" t="str">
        <f t="shared" ca="1" si="32"/>
        <v/>
      </c>
      <c r="AD167" s="23" t="str">
        <f t="shared" ca="1" si="33"/>
        <v/>
      </c>
      <c r="AE167" s="68" t="str">
        <f t="shared" ca="1" si="34"/>
        <v/>
      </c>
      <c r="AF167" s="69" t="str">
        <f>IF(OR(H167="",S167=""),"",S167-(SUM(L167,M167)*INDEX(D.1[Đơn giá],MATCH(H167,D.1[Tên sản phẩm],0))))</f>
        <v/>
      </c>
      <c r="AG167" s="90" t="str">
        <f t="shared" ca="1" si="35"/>
        <v/>
      </c>
      <c r="AH167" s="90"/>
    </row>
    <row r="168" spans="2:34" ht="27.75" customHeight="1" x14ac:dyDescent="0.2">
      <c r="B168" s="154">
        <f t="shared" si="36"/>
        <v>165</v>
      </c>
      <c r="C168" s="155" t="str">
        <f t="shared" ca="1" si="37"/>
        <v/>
      </c>
      <c r="D168" s="156" t="str">
        <f t="shared" ca="1" si="38"/>
        <v/>
      </c>
      <c r="E168" s="157" t="str">
        <f t="shared" ca="1" si="39"/>
        <v/>
      </c>
      <c r="F168" s="157"/>
      <c r="G168" s="158" t="str">
        <f t="shared" ca="1" si="40"/>
        <v/>
      </c>
      <c r="H168" s="159"/>
      <c r="I168" s="160" t="str">
        <f>IF(H168="","",INDEX(D.1[Quy cách],MATCH(H168,D.1[Tên sản phẩm],0)))</f>
        <v/>
      </c>
      <c r="J168" s="35" t="str">
        <f>IF(H168="","",INDEX(D.1[ĐVT],MATCH(H168,D.1[Tên sản phẩm],0)))</f>
        <v/>
      </c>
      <c r="K168" s="163" t="str">
        <f>IF(H168="","",INDEX(D.1[Đơn giá bán
(Tham khảo)],MATCH(H168,D.1[Tên sản phẩm],0)))</f>
        <v/>
      </c>
      <c r="L168" s="162"/>
      <c r="M168" s="159"/>
      <c r="N168" s="159"/>
      <c r="O168" s="159"/>
      <c r="P168" s="163" t="str">
        <f t="shared" si="41"/>
        <v/>
      </c>
      <c r="Q168" s="164"/>
      <c r="R168" s="162"/>
      <c r="S168" s="163" t="str">
        <f t="shared" si="42"/>
        <v/>
      </c>
      <c r="T168" s="164" t="str">
        <f t="shared" ca="1" si="43"/>
        <v/>
      </c>
      <c r="U168" s="163" t="str">
        <f t="shared" si="44"/>
        <v/>
      </c>
      <c r="V168" s="163" t="str">
        <f ca="1">IF(AND(C168&lt;&gt;"",C168&lt;&gt;OFFSET(C168,1,0)),SUMIFS(B.2[Giá có thuế],B.2[Số ĐK],C168),"")</f>
        <v/>
      </c>
      <c r="W168" s="159"/>
      <c r="X168" s="161" t="str">
        <f>IF(W168="","",'Thông Tin Chung'!$L$3)</f>
        <v/>
      </c>
      <c r="Y168" s="163" t="str">
        <f t="shared" ca="1" si="45"/>
        <v/>
      </c>
      <c r="Z168" s="165"/>
      <c r="AA168" s="155" t="str">
        <f ca="1">IF(C168="","",IF(OR(D168&lt;NgayBatDau,D168&gt;NgayKetThuc),"Ngày tháng phải nằm trong kỳ báo cáo",IF(AND(G168&lt;&gt;"",COUNTIF(D.2[Tên khách hàng],G168)=0),"Tên KH chưa khai báo trong DSKH",IF(AND(H168&lt;&gt;"",COUNTIF(D.1[Tên sản phẩm],H168)=0),"SP này chưa khai báo trong DSSP",""))))</f>
        <v/>
      </c>
      <c r="AB168" s="23" t="str">
        <f t="shared" ca="1" si="31"/>
        <v/>
      </c>
      <c r="AC168" s="23" t="str">
        <f t="shared" ca="1" si="32"/>
        <v/>
      </c>
      <c r="AD168" s="23" t="str">
        <f t="shared" ca="1" si="33"/>
        <v/>
      </c>
      <c r="AE168" s="68" t="str">
        <f t="shared" ca="1" si="34"/>
        <v/>
      </c>
      <c r="AF168" s="69" t="str">
        <f>IF(OR(H168="",S168=""),"",S168-(SUM(L168,M168)*INDEX(D.1[Đơn giá],MATCH(H168,D.1[Tên sản phẩm],0))))</f>
        <v/>
      </c>
      <c r="AG168" s="90" t="str">
        <f t="shared" ca="1" si="35"/>
        <v/>
      </c>
      <c r="AH168" s="90"/>
    </row>
    <row r="169" spans="2:34" ht="27.75" customHeight="1" x14ac:dyDescent="0.2">
      <c r="B169" s="154">
        <f t="shared" si="36"/>
        <v>166</v>
      </c>
      <c r="C169" s="155" t="str">
        <f t="shared" ca="1" si="37"/>
        <v/>
      </c>
      <c r="D169" s="156" t="str">
        <f t="shared" ca="1" si="38"/>
        <v/>
      </c>
      <c r="E169" s="157" t="str">
        <f t="shared" ca="1" si="39"/>
        <v/>
      </c>
      <c r="F169" s="157"/>
      <c r="G169" s="158" t="str">
        <f t="shared" ca="1" si="40"/>
        <v/>
      </c>
      <c r="H169" s="159"/>
      <c r="I169" s="160" t="str">
        <f>IF(H169="","",INDEX(D.1[Quy cách],MATCH(H169,D.1[Tên sản phẩm],0)))</f>
        <v/>
      </c>
      <c r="J169" s="35" t="str">
        <f>IF(H169="","",INDEX(D.1[ĐVT],MATCH(H169,D.1[Tên sản phẩm],0)))</f>
        <v/>
      </c>
      <c r="K169" s="163" t="str">
        <f>IF(H169="","",INDEX(D.1[Đơn giá bán
(Tham khảo)],MATCH(H169,D.1[Tên sản phẩm],0)))</f>
        <v/>
      </c>
      <c r="L169" s="162"/>
      <c r="M169" s="159"/>
      <c r="N169" s="159"/>
      <c r="O169" s="159"/>
      <c r="P169" s="163" t="str">
        <f t="shared" si="41"/>
        <v/>
      </c>
      <c r="Q169" s="164"/>
      <c r="R169" s="162"/>
      <c r="S169" s="163" t="str">
        <f t="shared" si="42"/>
        <v/>
      </c>
      <c r="T169" s="164" t="str">
        <f t="shared" ca="1" si="43"/>
        <v/>
      </c>
      <c r="U169" s="163" t="str">
        <f t="shared" si="44"/>
        <v/>
      </c>
      <c r="V169" s="163" t="str">
        <f ca="1">IF(AND(C169&lt;&gt;"",C169&lt;&gt;OFFSET(C169,1,0)),SUMIFS(B.2[Giá có thuế],B.2[Số ĐK],C169),"")</f>
        <v/>
      </c>
      <c r="W169" s="159"/>
      <c r="X169" s="161" t="str">
        <f>IF(W169="","",'Thông Tin Chung'!$L$3)</f>
        <v/>
      </c>
      <c r="Y169" s="163" t="str">
        <f t="shared" ca="1" si="45"/>
        <v/>
      </c>
      <c r="Z169" s="165"/>
      <c r="AA169" s="155" t="str">
        <f ca="1">IF(C169="","",IF(OR(D169&lt;NgayBatDau,D169&gt;NgayKetThuc),"Ngày tháng phải nằm trong kỳ báo cáo",IF(AND(G169&lt;&gt;"",COUNTIF(D.2[Tên khách hàng],G169)=0),"Tên KH chưa khai báo trong DSKH",IF(AND(H169&lt;&gt;"",COUNTIF(D.1[Tên sản phẩm],H169)=0),"SP này chưa khai báo trong DSSP",""))))</f>
        <v/>
      </c>
      <c r="AB169" s="23" t="str">
        <f t="shared" ca="1" si="31"/>
        <v/>
      </c>
      <c r="AC169" s="23" t="str">
        <f t="shared" ca="1" si="32"/>
        <v/>
      </c>
      <c r="AD169" s="23" t="str">
        <f t="shared" ca="1" si="33"/>
        <v/>
      </c>
      <c r="AE169" s="68" t="str">
        <f t="shared" ca="1" si="34"/>
        <v/>
      </c>
      <c r="AF169" s="69" t="str">
        <f>IF(OR(H169="",S169=""),"",S169-(SUM(L169,M169)*INDEX(D.1[Đơn giá],MATCH(H169,D.1[Tên sản phẩm],0))))</f>
        <v/>
      </c>
      <c r="AG169" s="90" t="str">
        <f t="shared" ca="1" si="35"/>
        <v/>
      </c>
      <c r="AH169" s="90"/>
    </row>
    <row r="170" spans="2:34" ht="27.75" customHeight="1" x14ac:dyDescent="0.2">
      <c r="B170" s="154">
        <f t="shared" si="36"/>
        <v>167</v>
      </c>
      <c r="C170" s="155" t="str">
        <f t="shared" ca="1" si="37"/>
        <v/>
      </c>
      <c r="D170" s="156" t="str">
        <f t="shared" ca="1" si="38"/>
        <v/>
      </c>
      <c r="E170" s="157" t="str">
        <f t="shared" ca="1" si="39"/>
        <v/>
      </c>
      <c r="F170" s="157"/>
      <c r="G170" s="158" t="str">
        <f t="shared" ca="1" si="40"/>
        <v/>
      </c>
      <c r="H170" s="159"/>
      <c r="I170" s="160" t="str">
        <f>IF(H170="","",INDEX(D.1[Quy cách],MATCH(H170,D.1[Tên sản phẩm],0)))</f>
        <v/>
      </c>
      <c r="J170" s="35" t="str">
        <f>IF(H170="","",INDEX(D.1[ĐVT],MATCH(H170,D.1[Tên sản phẩm],0)))</f>
        <v/>
      </c>
      <c r="K170" s="163" t="str">
        <f>IF(H170="","",INDEX(D.1[Đơn giá bán
(Tham khảo)],MATCH(H170,D.1[Tên sản phẩm],0)))</f>
        <v/>
      </c>
      <c r="L170" s="162"/>
      <c r="M170" s="159"/>
      <c r="N170" s="159"/>
      <c r="O170" s="159"/>
      <c r="P170" s="163" t="str">
        <f t="shared" si="41"/>
        <v/>
      </c>
      <c r="Q170" s="164"/>
      <c r="R170" s="162"/>
      <c r="S170" s="163" t="str">
        <f t="shared" si="42"/>
        <v/>
      </c>
      <c r="T170" s="164" t="str">
        <f t="shared" ca="1" si="43"/>
        <v/>
      </c>
      <c r="U170" s="163" t="str">
        <f t="shared" si="44"/>
        <v/>
      </c>
      <c r="V170" s="163" t="str">
        <f ca="1">IF(AND(C170&lt;&gt;"",C170&lt;&gt;OFFSET(C170,1,0)),SUMIFS(B.2[Giá có thuế],B.2[Số ĐK],C170),"")</f>
        <v/>
      </c>
      <c r="W170" s="159"/>
      <c r="X170" s="161" t="str">
        <f>IF(W170="","",'Thông Tin Chung'!$L$3)</f>
        <v/>
      </c>
      <c r="Y170" s="163" t="str">
        <f t="shared" ca="1" si="45"/>
        <v/>
      </c>
      <c r="Z170" s="165"/>
      <c r="AA170" s="155" t="str">
        <f ca="1">IF(C170="","",IF(OR(D170&lt;NgayBatDau,D170&gt;NgayKetThuc),"Ngày tháng phải nằm trong kỳ báo cáo",IF(AND(G170&lt;&gt;"",COUNTIF(D.2[Tên khách hàng],G170)=0),"Tên KH chưa khai báo trong DSKH",IF(AND(H170&lt;&gt;"",COUNTIF(D.1[Tên sản phẩm],H170)=0),"SP này chưa khai báo trong DSSP",""))))</f>
        <v/>
      </c>
      <c r="AB170" s="23" t="str">
        <f t="shared" ca="1" si="31"/>
        <v/>
      </c>
      <c r="AC170" s="23" t="str">
        <f t="shared" ca="1" si="32"/>
        <v/>
      </c>
      <c r="AD170" s="23" t="str">
        <f t="shared" ca="1" si="33"/>
        <v/>
      </c>
      <c r="AE170" s="68" t="str">
        <f t="shared" ca="1" si="34"/>
        <v/>
      </c>
      <c r="AF170" s="69" t="str">
        <f>IF(OR(H170="",S170=""),"",S170-(SUM(L170,M170)*INDEX(D.1[Đơn giá],MATCH(H170,D.1[Tên sản phẩm],0))))</f>
        <v/>
      </c>
      <c r="AG170" s="90" t="str">
        <f t="shared" ca="1" si="35"/>
        <v/>
      </c>
      <c r="AH170" s="90"/>
    </row>
    <row r="171" spans="2:34" ht="27.75" customHeight="1" x14ac:dyDescent="0.2">
      <c r="B171" s="154">
        <f t="shared" si="36"/>
        <v>168</v>
      </c>
      <c r="C171" s="155" t="str">
        <f t="shared" ca="1" si="37"/>
        <v/>
      </c>
      <c r="D171" s="156" t="str">
        <f t="shared" ca="1" si="38"/>
        <v/>
      </c>
      <c r="E171" s="157" t="str">
        <f t="shared" ca="1" si="39"/>
        <v/>
      </c>
      <c r="F171" s="157"/>
      <c r="G171" s="158" t="str">
        <f t="shared" ca="1" si="40"/>
        <v/>
      </c>
      <c r="H171" s="159"/>
      <c r="I171" s="160" t="str">
        <f>IF(H171="","",INDEX(D.1[Quy cách],MATCH(H171,D.1[Tên sản phẩm],0)))</f>
        <v/>
      </c>
      <c r="J171" s="35" t="str">
        <f>IF(H171="","",INDEX(D.1[ĐVT],MATCH(H171,D.1[Tên sản phẩm],0)))</f>
        <v/>
      </c>
      <c r="K171" s="163" t="str">
        <f>IF(H171="","",INDEX(D.1[Đơn giá bán
(Tham khảo)],MATCH(H171,D.1[Tên sản phẩm],0)))</f>
        <v/>
      </c>
      <c r="L171" s="162"/>
      <c r="M171" s="159"/>
      <c r="N171" s="159"/>
      <c r="O171" s="159"/>
      <c r="P171" s="163" t="str">
        <f t="shared" si="41"/>
        <v/>
      </c>
      <c r="Q171" s="164"/>
      <c r="R171" s="162"/>
      <c r="S171" s="163" t="str">
        <f t="shared" si="42"/>
        <v/>
      </c>
      <c r="T171" s="164" t="str">
        <f t="shared" ca="1" si="43"/>
        <v/>
      </c>
      <c r="U171" s="163" t="str">
        <f t="shared" si="44"/>
        <v/>
      </c>
      <c r="V171" s="163" t="str">
        <f ca="1">IF(AND(C171&lt;&gt;"",C171&lt;&gt;OFFSET(C171,1,0)),SUMIFS(B.2[Giá có thuế],B.2[Số ĐK],C171),"")</f>
        <v/>
      </c>
      <c r="W171" s="159"/>
      <c r="X171" s="161" t="str">
        <f>IF(W171="","",'Thông Tin Chung'!$L$3)</f>
        <v/>
      </c>
      <c r="Y171" s="163" t="str">
        <f t="shared" ca="1" si="45"/>
        <v/>
      </c>
      <c r="Z171" s="165"/>
      <c r="AA171" s="155" t="str">
        <f ca="1">IF(C171="","",IF(OR(D171&lt;NgayBatDau,D171&gt;NgayKetThuc),"Ngày tháng phải nằm trong kỳ báo cáo",IF(AND(G171&lt;&gt;"",COUNTIF(D.2[Tên khách hàng],G171)=0),"Tên KH chưa khai báo trong DSKH",IF(AND(H171&lt;&gt;"",COUNTIF(D.1[Tên sản phẩm],H171)=0),"SP này chưa khai báo trong DSSP",""))))</f>
        <v/>
      </c>
      <c r="AB171" s="23" t="str">
        <f t="shared" ca="1" si="31"/>
        <v/>
      </c>
      <c r="AC171" s="23" t="str">
        <f t="shared" ca="1" si="32"/>
        <v/>
      </c>
      <c r="AD171" s="23" t="str">
        <f t="shared" ca="1" si="33"/>
        <v/>
      </c>
      <c r="AE171" s="68" t="str">
        <f t="shared" ca="1" si="34"/>
        <v/>
      </c>
      <c r="AF171" s="69" t="str">
        <f>IF(OR(H171="",S171=""),"",S171-(SUM(L171,M171)*INDEX(D.1[Đơn giá],MATCH(H171,D.1[Tên sản phẩm],0))))</f>
        <v/>
      </c>
      <c r="AG171" s="90" t="str">
        <f t="shared" ca="1" si="35"/>
        <v/>
      </c>
      <c r="AH171" s="90"/>
    </row>
    <row r="172" spans="2:34" ht="27.75" customHeight="1" x14ac:dyDescent="0.2">
      <c r="B172" s="154">
        <f t="shared" si="36"/>
        <v>169</v>
      </c>
      <c r="C172" s="155" t="str">
        <f t="shared" ca="1" si="37"/>
        <v/>
      </c>
      <c r="D172" s="156" t="str">
        <f t="shared" ca="1" si="38"/>
        <v/>
      </c>
      <c r="E172" s="157" t="str">
        <f t="shared" ca="1" si="39"/>
        <v/>
      </c>
      <c r="F172" s="157"/>
      <c r="G172" s="158" t="str">
        <f t="shared" ca="1" si="40"/>
        <v/>
      </c>
      <c r="H172" s="159"/>
      <c r="I172" s="160" t="str">
        <f>IF(H172="","",INDEX(D.1[Quy cách],MATCH(H172,D.1[Tên sản phẩm],0)))</f>
        <v/>
      </c>
      <c r="J172" s="35" t="str">
        <f>IF(H172="","",INDEX(D.1[ĐVT],MATCH(H172,D.1[Tên sản phẩm],0)))</f>
        <v/>
      </c>
      <c r="K172" s="163" t="str">
        <f>IF(H172="","",INDEX(D.1[Đơn giá bán
(Tham khảo)],MATCH(H172,D.1[Tên sản phẩm],0)))</f>
        <v/>
      </c>
      <c r="L172" s="162"/>
      <c r="M172" s="159"/>
      <c r="N172" s="159"/>
      <c r="O172" s="159"/>
      <c r="P172" s="163" t="str">
        <f t="shared" si="41"/>
        <v/>
      </c>
      <c r="Q172" s="164"/>
      <c r="R172" s="162"/>
      <c r="S172" s="163" t="str">
        <f t="shared" si="42"/>
        <v/>
      </c>
      <c r="T172" s="164" t="str">
        <f t="shared" ca="1" si="43"/>
        <v/>
      </c>
      <c r="U172" s="163" t="str">
        <f t="shared" si="44"/>
        <v/>
      </c>
      <c r="V172" s="163" t="str">
        <f ca="1">IF(AND(C172&lt;&gt;"",C172&lt;&gt;OFFSET(C172,1,0)),SUMIFS(B.2[Giá có thuế],B.2[Số ĐK],C172),"")</f>
        <v/>
      </c>
      <c r="W172" s="159"/>
      <c r="X172" s="161" t="str">
        <f>IF(W172="","",'Thông Tin Chung'!$L$3)</f>
        <v/>
      </c>
      <c r="Y172" s="163" t="str">
        <f t="shared" ca="1" si="45"/>
        <v/>
      </c>
      <c r="Z172" s="165"/>
      <c r="AA172" s="155" t="str">
        <f ca="1">IF(C172="","",IF(OR(D172&lt;NgayBatDau,D172&gt;NgayKetThuc),"Ngày tháng phải nằm trong kỳ báo cáo",IF(AND(G172&lt;&gt;"",COUNTIF(D.2[Tên khách hàng],G172)=0),"Tên KH chưa khai báo trong DSKH",IF(AND(H172&lt;&gt;"",COUNTIF(D.1[Tên sản phẩm],H172)=0),"SP này chưa khai báo trong DSSP",""))))</f>
        <v/>
      </c>
      <c r="AB172" s="23" t="str">
        <f t="shared" ca="1" si="31"/>
        <v/>
      </c>
      <c r="AC172" s="23" t="str">
        <f t="shared" ca="1" si="32"/>
        <v/>
      </c>
      <c r="AD172" s="23" t="str">
        <f t="shared" ca="1" si="33"/>
        <v/>
      </c>
      <c r="AE172" s="68" t="str">
        <f t="shared" ca="1" si="34"/>
        <v/>
      </c>
      <c r="AF172" s="69" t="str">
        <f>IF(OR(H172="",S172=""),"",S172-(SUM(L172,M172)*INDEX(D.1[Đơn giá],MATCH(H172,D.1[Tên sản phẩm],0))))</f>
        <v/>
      </c>
      <c r="AG172" s="90" t="str">
        <f t="shared" ca="1" si="35"/>
        <v/>
      </c>
      <c r="AH172" s="90"/>
    </row>
    <row r="173" spans="2:34" ht="27.75" customHeight="1" x14ac:dyDescent="0.2">
      <c r="B173" s="154">
        <f t="shared" si="36"/>
        <v>170</v>
      </c>
      <c r="C173" s="155" t="str">
        <f t="shared" ca="1" si="37"/>
        <v/>
      </c>
      <c r="D173" s="156" t="str">
        <f t="shared" ca="1" si="38"/>
        <v/>
      </c>
      <c r="E173" s="157" t="str">
        <f t="shared" ca="1" si="39"/>
        <v/>
      </c>
      <c r="F173" s="157"/>
      <c r="G173" s="158" t="str">
        <f t="shared" ca="1" si="40"/>
        <v/>
      </c>
      <c r="H173" s="159"/>
      <c r="I173" s="160" t="str">
        <f>IF(H173="","",INDEX(D.1[Quy cách],MATCH(H173,D.1[Tên sản phẩm],0)))</f>
        <v/>
      </c>
      <c r="J173" s="35" t="str">
        <f>IF(H173="","",INDEX(D.1[ĐVT],MATCH(H173,D.1[Tên sản phẩm],0)))</f>
        <v/>
      </c>
      <c r="K173" s="163" t="str">
        <f>IF(H173="","",INDEX(D.1[Đơn giá bán
(Tham khảo)],MATCH(H173,D.1[Tên sản phẩm],0)))</f>
        <v/>
      </c>
      <c r="L173" s="162"/>
      <c r="M173" s="159"/>
      <c r="N173" s="159"/>
      <c r="O173" s="159"/>
      <c r="P173" s="163" t="str">
        <f t="shared" si="41"/>
        <v/>
      </c>
      <c r="Q173" s="164"/>
      <c r="R173" s="162"/>
      <c r="S173" s="163" t="str">
        <f t="shared" si="42"/>
        <v/>
      </c>
      <c r="T173" s="164" t="str">
        <f t="shared" ca="1" si="43"/>
        <v/>
      </c>
      <c r="U173" s="163" t="str">
        <f t="shared" si="44"/>
        <v/>
      </c>
      <c r="V173" s="163" t="str">
        <f ca="1">IF(AND(C173&lt;&gt;"",C173&lt;&gt;OFFSET(C173,1,0)),SUMIFS(B.2[Giá có thuế],B.2[Số ĐK],C173),"")</f>
        <v/>
      </c>
      <c r="W173" s="159"/>
      <c r="X173" s="161" t="str">
        <f>IF(W173="","",'Thông Tin Chung'!$L$3)</f>
        <v/>
      </c>
      <c r="Y173" s="163" t="str">
        <f t="shared" ca="1" si="45"/>
        <v/>
      </c>
      <c r="Z173" s="165"/>
      <c r="AA173" s="155" t="str">
        <f ca="1">IF(C173="","",IF(OR(D173&lt;NgayBatDau,D173&gt;NgayKetThuc),"Ngày tháng phải nằm trong kỳ báo cáo",IF(AND(G173&lt;&gt;"",COUNTIF(D.2[Tên khách hàng],G173)=0),"Tên KH chưa khai báo trong DSKH",IF(AND(H173&lt;&gt;"",COUNTIF(D.1[Tên sản phẩm],H173)=0),"SP này chưa khai báo trong DSSP",""))))</f>
        <v/>
      </c>
      <c r="AB173" s="23" t="str">
        <f t="shared" ca="1" si="31"/>
        <v/>
      </c>
      <c r="AC173" s="23" t="str">
        <f t="shared" ca="1" si="32"/>
        <v/>
      </c>
      <c r="AD173" s="23" t="str">
        <f t="shared" ca="1" si="33"/>
        <v/>
      </c>
      <c r="AE173" s="68" t="str">
        <f t="shared" ca="1" si="34"/>
        <v/>
      </c>
      <c r="AF173" s="69" t="str">
        <f>IF(OR(H173="",S173=""),"",S173-(SUM(L173,M173)*INDEX(D.1[Đơn giá],MATCH(H173,D.1[Tên sản phẩm],0))))</f>
        <v/>
      </c>
      <c r="AG173" s="90" t="str">
        <f t="shared" ca="1" si="35"/>
        <v/>
      </c>
      <c r="AH173" s="90"/>
    </row>
    <row r="174" spans="2:34" ht="27.75" customHeight="1" x14ac:dyDescent="0.2">
      <c r="B174" s="154">
        <f t="shared" si="36"/>
        <v>171</v>
      </c>
      <c r="C174" s="155" t="str">
        <f t="shared" ca="1" si="37"/>
        <v/>
      </c>
      <c r="D174" s="156" t="str">
        <f t="shared" ca="1" si="38"/>
        <v/>
      </c>
      <c r="E174" s="157" t="str">
        <f t="shared" ca="1" si="39"/>
        <v/>
      </c>
      <c r="F174" s="157"/>
      <c r="G174" s="158" t="str">
        <f t="shared" ca="1" si="40"/>
        <v/>
      </c>
      <c r="H174" s="159"/>
      <c r="I174" s="160" t="str">
        <f>IF(H174="","",INDEX(D.1[Quy cách],MATCH(H174,D.1[Tên sản phẩm],0)))</f>
        <v/>
      </c>
      <c r="J174" s="35" t="str">
        <f>IF(H174="","",INDEX(D.1[ĐVT],MATCH(H174,D.1[Tên sản phẩm],0)))</f>
        <v/>
      </c>
      <c r="K174" s="163" t="str">
        <f>IF(H174="","",INDEX(D.1[Đơn giá bán
(Tham khảo)],MATCH(H174,D.1[Tên sản phẩm],0)))</f>
        <v/>
      </c>
      <c r="L174" s="162"/>
      <c r="M174" s="159"/>
      <c r="N174" s="159"/>
      <c r="O174" s="159"/>
      <c r="P174" s="163" t="str">
        <f t="shared" si="41"/>
        <v/>
      </c>
      <c r="Q174" s="164"/>
      <c r="R174" s="162"/>
      <c r="S174" s="163" t="str">
        <f t="shared" si="42"/>
        <v/>
      </c>
      <c r="T174" s="164" t="str">
        <f t="shared" ca="1" si="43"/>
        <v/>
      </c>
      <c r="U174" s="163" t="str">
        <f t="shared" si="44"/>
        <v/>
      </c>
      <c r="V174" s="163" t="str">
        <f ca="1">IF(AND(C174&lt;&gt;"",C174&lt;&gt;OFFSET(C174,1,0)),SUMIFS(B.2[Giá có thuế],B.2[Số ĐK],C174),"")</f>
        <v/>
      </c>
      <c r="W174" s="159"/>
      <c r="X174" s="161" t="str">
        <f>IF(W174="","",'Thông Tin Chung'!$L$3)</f>
        <v/>
      </c>
      <c r="Y174" s="163" t="str">
        <f t="shared" ca="1" si="45"/>
        <v/>
      </c>
      <c r="Z174" s="165"/>
      <c r="AA174" s="155" t="str">
        <f ca="1">IF(C174="","",IF(OR(D174&lt;NgayBatDau,D174&gt;NgayKetThuc),"Ngày tháng phải nằm trong kỳ báo cáo",IF(AND(G174&lt;&gt;"",COUNTIF(D.2[Tên khách hàng],G174)=0),"Tên KH chưa khai báo trong DSKH",IF(AND(H174&lt;&gt;"",COUNTIF(D.1[Tên sản phẩm],H174)=0),"SP này chưa khai báo trong DSSP",""))))</f>
        <v/>
      </c>
      <c r="AB174" s="23" t="str">
        <f t="shared" ca="1" si="31"/>
        <v/>
      </c>
      <c r="AC174" s="23" t="str">
        <f t="shared" ca="1" si="32"/>
        <v/>
      </c>
      <c r="AD174" s="23" t="str">
        <f t="shared" ca="1" si="33"/>
        <v/>
      </c>
      <c r="AE174" s="68" t="str">
        <f t="shared" ca="1" si="34"/>
        <v/>
      </c>
      <c r="AF174" s="69" t="str">
        <f>IF(OR(H174="",S174=""),"",S174-(SUM(L174,M174)*INDEX(D.1[Đơn giá],MATCH(H174,D.1[Tên sản phẩm],0))))</f>
        <v/>
      </c>
      <c r="AG174" s="90" t="str">
        <f t="shared" ca="1" si="35"/>
        <v/>
      </c>
      <c r="AH174" s="90"/>
    </row>
    <row r="175" spans="2:34" ht="27.75" customHeight="1" x14ac:dyDescent="0.2">
      <c r="B175" s="154">
        <f t="shared" si="36"/>
        <v>172</v>
      </c>
      <c r="C175" s="155" t="str">
        <f t="shared" ca="1" si="37"/>
        <v/>
      </c>
      <c r="D175" s="156" t="str">
        <f t="shared" ca="1" si="38"/>
        <v/>
      </c>
      <c r="E175" s="157" t="str">
        <f t="shared" ca="1" si="39"/>
        <v/>
      </c>
      <c r="F175" s="157"/>
      <c r="G175" s="158" t="str">
        <f t="shared" ca="1" si="40"/>
        <v/>
      </c>
      <c r="H175" s="159"/>
      <c r="I175" s="160" t="str">
        <f>IF(H175="","",INDEX(D.1[Quy cách],MATCH(H175,D.1[Tên sản phẩm],0)))</f>
        <v/>
      </c>
      <c r="J175" s="35" t="str">
        <f>IF(H175="","",INDEX(D.1[ĐVT],MATCH(H175,D.1[Tên sản phẩm],0)))</f>
        <v/>
      </c>
      <c r="K175" s="163" t="str">
        <f>IF(H175="","",INDEX(D.1[Đơn giá bán
(Tham khảo)],MATCH(H175,D.1[Tên sản phẩm],0)))</f>
        <v/>
      </c>
      <c r="L175" s="162"/>
      <c r="M175" s="159"/>
      <c r="N175" s="159"/>
      <c r="O175" s="159"/>
      <c r="P175" s="163" t="str">
        <f t="shared" si="41"/>
        <v/>
      </c>
      <c r="Q175" s="164"/>
      <c r="R175" s="162"/>
      <c r="S175" s="163" t="str">
        <f t="shared" si="42"/>
        <v/>
      </c>
      <c r="T175" s="164" t="str">
        <f t="shared" ca="1" si="43"/>
        <v/>
      </c>
      <c r="U175" s="163" t="str">
        <f t="shared" si="44"/>
        <v/>
      </c>
      <c r="V175" s="163" t="str">
        <f ca="1">IF(AND(C175&lt;&gt;"",C175&lt;&gt;OFFSET(C175,1,0)),SUMIFS(B.2[Giá có thuế],B.2[Số ĐK],C175),"")</f>
        <v/>
      </c>
      <c r="W175" s="159"/>
      <c r="X175" s="161" t="str">
        <f>IF(W175="","",'Thông Tin Chung'!$L$3)</f>
        <v/>
      </c>
      <c r="Y175" s="163" t="str">
        <f t="shared" ca="1" si="45"/>
        <v/>
      </c>
      <c r="Z175" s="165"/>
      <c r="AA175" s="155" t="str">
        <f ca="1">IF(C175="","",IF(OR(D175&lt;NgayBatDau,D175&gt;NgayKetThuc),"Ngày tháng phải nằm trong kỳ báo cáo",IF(AND(G175&lt;&gt;"",COUNTIF(D.2[Tên khách hàng],G175)=0),"Tên KH chưa khai báo trong DSKH",IF(AND(H175&lt;&gt;"",COUNTIF(D.1[Tên sản phẩm],H175)=0),"SP này chưa khai báo trong DSSP",""))))</f>
        <v/>
      </c>
      <c r="AB175" s="23" t="str">
        <f t="shared" ca="1" si="31"/>
        <v/>
      </c>
      <c r="AC175" s="23" t="str">
        <f t="shared" ca="1" si="32"/>
        <v/>
      </c>
      <c r="AD175" s="23" t="str">
        <f t="shared" ca="1" si="33"/>
        <v/>
      </c>
      <c r="AE175" s="68" t="str">
        <f t="shared" ca="1" si="34"/>
        <v/>
      </c>
      <c r="AF175" s="69" t="str">
        <f>IF(OR(H175="",S175=""),"",S175-(SUM(L175,M175)*INDEX(D.1[Đơn giá],MATCH(H175,D.1[Tên sản phẩm],0))))</f>
        <v/>
      </c>
      <c r="AG175" s="90" t="str">
        <f t="shared" ca="1" si="35"/>
        <v/>
      </c>
      <c r="AH175" s="90"/>
    </row>
    <row r="176" spans="2:34" ht="27.75" customHeight="1" x14ac:dyDescent="0.2">
      <c r="B176" s="154">
        <f t="shared" si="36"/>
        <v>173</v>
      </c>
      <c r="C176" s="155" t="str">
        <f t="shared" ca="1" si="37"/>
        <v/>
      </c>
      <c r="D176" s="156" t="str">
        <f t="shared" ca="1" si="38"/>
        <v/>
      </c>
      <c r="E176" s="157" t="str">
        <f t="shared" ca="1" si="39"/>
        <v/>
      </c>
      <c r="F176" s="157"/>
      <c r="G176" s="158" t="str">
        <f t="shared" ca="1" si="40"/>
        <v/>
      </c>
      <c r="H176" s="159"/>
      <c r="I176" s="160" t="str">
        <f>IF(H176="","",INDEX(D.1[Quy cách],MATCH(H176,D.1[Tên sản phẩm],0)))</f>
        <v/>
      </c>
      <c r="J176" s="35" t="str">
        <f>IF(H176="","",INDEX(D.1[ĐVT],MATCH(H176,D.1[Tên sản phẩm],0)))</f>
        <v/>
      </c>
      <c r="K176" s="163" t="str">
        <f>IF(H176="","",INDEX(D.1[Đơn giá bán
(Tham khảo)],MATCH(H176,D.1[Tên sản phẩm],0)))</f>
        <v/>
      </c>
      <c r="L176" s="162"/>
      <c r="M176" s="159"/>
      <c r="N176" s="159"/>
      <c r="O176" s="159"/>
      <c r="P176" s="163" t="str">
        <f t="shared" si="41"/>
        <v/>
      </c>
      <c r="Q176" s="164"/>
      <c r="R176" s="162"/>
      <c r="S176" s="163" t="str">
        <f t="shared" si="42"/>
        <v/>
      </c>
      <c r="T176" s="164" t="str">
        <f t="shared" ca="1" si="43"/>
        <v/>
      </c>
      <c r="U176" s="163" t="str">
        <f t="shared" si="44"/>
        <v/>
      </c>
      <c r="V176" s="163" t="str">
        <f ca="1">IF(AND(C176&lt;&gt;"",C176&lt;&gt;OFFSET(C176,1,0)),SUMIFS(B.2[Giá có thuế],B.2[Số ĐK],C176),"")</f>
        <v/>
      </c>
      <c r="W176" s="159"/>
      <c r="X176" s="161" t="str">
        <f>IF(W176="","",'Thông Tin Chung'!$L$3)</f>
        <v/>
      </c>
      <c r="Y176" s="163" t="str">
        <f t="shared" ca="1" si="45"/>
        <v/>
      </c>
      <c r="Z176" s="165"/>
      <c r="AA176" s="155" t="str">
        <f ca="1">IF(C176="","",IF(OR(D176&lt;NgayBatDau,D176&gt;NgayKetThuc),"Ngày tháng phải nằm trong kỳ báo cáo",IF(AND(G176&lt;&gt;"",COUNTIF(D.2[Tên khách hàng],G176)=0),"Tên KH chưa khai báo trong DSKH",IF(AND(H176&lt;&gt;"",COUNTIF(D.1[Tên sản phẩm],H176)=0),"SP này chưa khai báo trong DSSP",""))))</f>
        <v/>
      </c>
      <c r="AB176" s="23" t="str">
        <f t="shared" ca="1" si="31"/>
        <v/>
      </c>
      <c r="AC176" s="23" t="str">
        <f t="shared" ca="1" si="32"/>
        <v/>
      </c>
      <c r="AD176" s="23" t="str">
        <f t="shared" ca="1" si="33"/>
        <v/>
      </c>
      <c r="AE176" s="68" t="str">
        <f t="shared" ca="1" si="34"/>
        <v/>
      </c>
      <c r="AF176" s="69" t="str">
        <f>IF(OR(H176="",S176=""),"",S176-(SUM(L176,M176)*INDEX(D.1[Đơn giá],MATCH(H176,D.1[Tên sản phẩm],0))))</f>
        <v/>
      </c>
      <c r="AG176" s="90" t="str">
        <f t="shared" ca="1" si="35"/>
        <v/>
      </c>
      <c r="AH176" s="90"/>
    </row>
    <row r="177" spans="2:34" ht="27.75" customHeight="1" x14ac:dyDescent="0.2">
      <c r="B177" s="154">
        <f t="shared" si="36"/>
        <v>174</v>
      </c>
      <c r="C177" s="155" t="str">
        <f t="shared" ca="1" si="37"/>
        <v/>
      </c>
      <c r="D177" s="156" t="str">
        <f t="shared" ca="1" si="38"/>
        <v/>
      </c>
      <c r="E177" s="157" t="str">
        <f t="shared" ca="1" si="39"/>
        <v/>
      </c>
      <c r="F177" s="157"/>
      <c r="G177" s="158" t="str">
        <f t="shared" ca="1" si="40"/>
        <v/>
      </c>
      <c r="H177" s="159"/>
      <c r="I177" s="160" t="str">
        <f>IF(H177="","",INDEX(D.1[Quy cách],MATCH(H177,D.1[Tên sản phẩm],0)))</f>
        <v/>
      </c>
      <c r="J177" s="35" t="str">
        <f>IF(H177="","",INDEX(D.1[ĐVT],MATCH(H177,D.1[Tên sản phẩm],0)))</f>
        <v/>
      </c>
      <c r="K177" s="163" t="str">
        <f>IF(H177="","",INDEX(D.1[Đơn giá bán
(Tham khảo)],MATCH(H177,D.1[Tên sản phẩm],0)))</f>
        <v/>
      </c>
      <c r="L177" s="162"/>
      <c r="M177" s="159"/>
      <c r="N177" s="159"/>
      <c r="O177" s="159"/>
      <c r="P177" s="163" t="str">
        <f t="shared" si="41"/>
        <v/>
      </c>
      <c r="Q177" s="164"/>
      <c r="R177" s="162"/>
      <c r="S177" s="163" t="str">
        <f t="shared" si="42"/>
        <v/>
      </c>
      <c r="T177" s="164" t="str">
        <f t="shared" ca="1" si="43"/>
        <v/>
      </c>
      <c r="U177" s="163" t="str">
        <f t="shared" si="44"/>
        <v/>
      </c>
      <c r="V177" s="163" t="str">
        <f ca="1">IF(AND(C177&lt;&gt;"",C177&lt;&gt;OFFSET(C177,1,0)),SUMIFS(B.2[Giá có thuế],B.2[Số ĐK],C177),"")</f>
        <v/>
      </c>
      <c r="W177" s="159"/>
      <c r="X177" s="161" t="str">
        <f>IF(W177="","",'Thông Tin Chung'!$L$3)</f>
        <v/>
      </c>
      <c r="Y177" s="163" t="str">
        <f t="shared" ca="1" si="45"/>
        <v/>
      </c>
      <c r="Z177" s="165"/>
      <c r="AA177" s="155" t="str">
        <f ca="1">IF(C177="","",IF(OR(D177&lt;NgayBatDau,D177&gt;NgayKetThuc),"Ngày tháng phải nằm trong kỳ báo cáo",IF(AND(G177&lt;&gt;"",COUNTIF(D.2[Tên khách hàng],G177)=0),"Tên KH chưa khai báo trong DSKH",IF(AND(H177&lt;&gt;"",COUNTIF(D.1[Tên sản phẩm],H177)=0),"SP này chưa khai báo trong DSSP",""))))</f>
        <v/>
      </c>
      <c r="AB177" s="23" t="str">
        <f t="shared" ca="1" si="31"/>
        <v/>
      </c>
      <c r="AC177" s="23" t="str">
        <f t="shared" ca="1" si="32"/>
        <v/>
      </c>
      <c r="AD177" s="23" t="str">
        <f t="shared" ca="1" si="33"/>
        <v/>
      </c>
      <c r="AE177" s="68" t="str">
        <f t="shared" ca="1" si="34"/>
        <v/>
      </c>
      <c r="AF177" s="69" t="str">
        <f>IF(OR(H177="",S177=""),"",S177-(SUM(L177,M177)*INDEX(D.1[Đơn giá],MATCH(H177,D.1[Tên sản phẩm],0))))</f>
        <v/>
      </c>
      <c r="AG177" s="90" t="str">
        <f t="shared" ca="1" si="35"/>
        <v/>
      </c>
      <c r="AH177" s="90"/>
    </row>
    <row r="178" spans="2:34" ht="27.75" customHeight="1" x14ac:dyDescent="0.2">
      <c r="B178" s="154">
        <f t="shared" si="36"/>
        <v>175</v>
      </c>
      <c r="C178" s="155" t="str">
        <f t="shared" ca="1" si="37"/>
        <v/>
      </c>
      <c r="D178" s="156" t="str">
        <f t="shared" ca="1" si="38"/>
        <v/>
      </c>
      <c r="E178" s="157" t="str">
        <f t="shared" ca="1" si="39"/>
        <v/>
      </c>
      <c r="F178" s="157"/>
      <c r="G178" s="158" t="str">
        <f t="shared" ca="1" si="40"/>
        <v/>
      </c>
      <c r="H178" s="159"/>
      <c r="I178" s="160" t="str">
        <f>IF(H178="","",INDEX(D.1[Quy cách],MATCH(H178,D.1[Tên sản phẩm],0)))</f>
        <v/>
      </c>
      <c r="J178" s="35" t="str">
        <f>IF(H178="","",INDEX(D.1[ĐVT],MATCH(H178,D.1[Tên sản phẩm],0)))</f>
        <v/>
      </c>
      <c r="K178" s="163" t="str">
        <f>IF(H178="","",INDEX(D.1[Đơn giá bán
(Tham khảo)],MATCH(H178,D.1[Tên sản phẩm],0)))</f>
        <v/>
      </c>
      <c r="L178" s="162"/>
      <c r="M178" s="159"/>
      <c r="N178" s="159"/>
      <c r="O178" s="159"/>
      <c r="P178" s="163" t="str">
        <f t="shared" si="41"/>
        <v/>
      </c>
      <c r="Q178" s="164"/>
      <c r="R178" s="162"/>
      <c r="S178" s="163" t="str">
        <f t="shared" si="42"/>
        <v/>
      </c>
      <c r="T178" s="164" t="str">
        <f t="shared" ca="1" si="43"/>
        <v/>
      </c>
      <c r="U178" s="163" t="str">
        <f t="shared" si="44"/>
        <v/>
      </c>
      <c r="V178" s="163" t="str">
        <f ca="1">IF(AND(C178&lt;&gt;"",C178&lt;&gt;OFFSET(C178,1,0)),SUMIFS(B.2[Giá có thuế],B.2[Số ĐK],C178),"")</f>
        <v/>
      </c>
      <c r="W178" s="159"/>
      <c r="X178" s="161" t="str">
        <f>IF(W178="","",'Thông Tin Chung'!$L$3)</f>
        <v/>
      </c>
      <c r="Y178" s="163" t="str">
        <f t="shared" ca="1" si="45"/>
        <v/>
      </c>
      <c r="Z178" s="165"/>
      <c r="AA178" s="155" t="str">
        <f ca="1">IF(C178="","",IF(OR(D178&lt;NgayBatDau,D178&gt;NgayKetThuc),"Ngày tháng phải nằm trong kỳ báo cáo",IF(AND(G178&lt;&gt;"",COUNTIF(D.2[Tên khách hàng],G178)=0),"Tên KH chưa khai báo trong DSKH",IF(AND(H178&lt;&gt;"",COUNTIF(D.1[Tên sản phẩm],H178)=0),"SP này chưa khai báo trong DSSP",""))))</f>
        <v/>
      </c>
      <c r="AB178" s="23" t="str">
        <f t="shared" ca="1" si="31"/>
        <v/>
      </c>
      <c r="AC178" s="23" t="str">
        <f t="shared" ca="1" si="32"/>
        <v/>
      </c>
      <c r="AD178" s="23" t="str">
        <f t="shared" ca="1" si="33"/>
        <v/>
      </c>
      <c r="AE178" s="68" t="str">
        <f t="shared" ca="1" si="34"/>
        <v/>
      </c>
      <c r="AF178" s="69" t="str">
        <f>IF(OR(H178="",S178=""),"",S178-(SUM(L178,M178)*INDEX(D.1[Đơn giá],MATCH(H178,D.1[Tên sản phẩm],0))))</f>
        <v/>
      </c>
      <c r="AG178" s="90" t="str">
        <f t="shared" ca="1" si="35"/>
        <v/>
      </c>
      <c r="AH178" s="90"/>
    </row>
    <row r="179" spans="2:34" ht="27.75" customHeight="1" x14ac:dyDescent="0.2">
      <c r="B179" s="154">
        <f t="shared" si="36"/>
        <v>176</v>
      </c>
      <c r="C179" s="155" t="str">
        <f t="shared" ca="1" si="37"/>
        <v/>
      </c>
      <c r="D179" s="156" t="str">
        <f t="shared" ca="1" si="38"/>
        <v/>
      </c>
      <c r="E179" s="157" t="str">
        <f t="shared" ca="1" si="39"/>
        <v/>
      </c>
      <c r="F179" s="157"/>
      <c r="G179" s="158" t="str">
        <f t="shared" ca="1" si="40"/>
        <v/>
      </c>
      <c r="H179" s="159"/>
      <c r="I179" s="160" t="str">
        <f>IF(H179="","",INDEX(D.1[Quy cách],MATCH(H179,D.1[Tên sản phẩm],0)))</f>
        <v/>
      </c>
      <c r="J179" s="35" t="str">
        <f>IF(H179="","",INDEX(D.1[ĐVT],MATCH(H179,D.1[Tên sản phẩm],0)))</f>
        <v/>
      </c>
      <c r="K179" s="163" t="str">
        <f>IF(H179="","",INDEX(D.1[Đơn giá bán
(Tham khảo)],MATCH(H179,D.1[Tên sản phẩm],0)))</f>
        <v/>
      </c>
      <c r="L179" s="162"/>
      <c r="M179" s="159"/>
      <c r="N179" s="159"/>
      <c r="O179" s="159"/>
      <c r="P179" s="163" t="str">
        <f t="shared" si="41"/>
        <v/>
      </c>
      <c r="Q179" s="164"/>
      <c r="R179" s="162"/>
      <c r="S179" s="163" t="str">
        <f t="shared" si="42"/>
        <v/>
      </c>
      <c r="T179" s="164" t="str">
        <f t="shared" ca="1" si="43"/>
        <v/>
      </c>
      <c r="U179" s="163" t="str">
        <f t="shared" si="44"/>
        <v/>
      </c>
      <c r="V179" s="163" t="str">
        <f ca="1">IF(AND(C179&lt;&gt;"",C179&lt;&gt;OFFSET(C179,1,0)),SUMIFS(B.2[Giá có thuế],B.2[Số ĐK],C179),"")</f>
        <v/>
      </c>
      <c r="W179" s="159"/>
      <c r="X179" s="161" t="str">
        <f>IF(W179="","",'Thông Tin Chung'!$L$3)</f>
        <v/>
      </c>
      <c r="Y179" s="163" t="str">
        <f t="shared" ca="1" si="45"/>
        <v/>
      </c>
      <c r="Z179" s="165"/>
      <c r="AA179" s="155" t="str">
        <f ca="1">IF(C179="","",IF(OR(D179&lt;NgayBatDau,D179&gt;NgayKetThuc),"Ngày tháng phải nằm trong kỳ báo cáo",IF(AND(G179&lt;&gt;"",COUNTIF(D.2[Tên khách hàng],G179)=0),"Tên KH chưa khai báo trong DSKH",IF(AND(H179&lt;&gt;"",COUNTIF(D.1[Tên sản phẩm],H179)=0),"SP này chưa khai báo trong DSSP",""))))</f>
        <v/>
      </c>
      <c r="AB179" s="23" t="str">
        <f t="shared" ca="1" si="31"/>
        <v/>
      </c>
      <c r="AC179" s="23" t="str">
        <f t="shared" ca="1" si="32"/>
        <v/>
      </c>
      <c r="AD179" s="23" t="str">
        <f t="shared" ca="1" si="33"/>
        <v/>
      </c>
      <c r="AE179" s="68" t="str">
        <f t="shared" ca="1" si="34"/>
        <v/>
      </c>
      <c r="AF179" s="69" t="str">
        <f>IF(OR(H179="",S179=""),"",S179-(SUM(L179,M179)*INDEX(D.1[Đơn giá],MATCH(H179,D.1[Tên sản phẩm],0))))</f>
        <v/>
      </c>
      <c r="AG179" s="90" t="str">
        <f t="shared" ca="1" si="35"/>
        <v/>
      </c>
      <c r="AH179" s="90"/>
    </row>
    <row r="180" spans="2:34" ht="27.75" customHeight="1" x14ac:dyDescent="0.2">
      <c r="B180" s="154">
        <f t="shared" si="36"/>
        <v>177</v>
      </c>
      <c r="C180" s="155" t="str">
        <f t="shared" ca="1" si="37"/>
        <v/>
      </c>
      <c r="D180" s="156" t="str">
        <f t="shared" ca="1" si="38"/>
        <v/>
      </c>
      <c r="E180" s="157" t="str">
        <f t="shared" ca="1" si="39"/>
        <v/>
      </c>
      <c r="F180" s="157"/>
      <c r="G180" s="158" t="str">
        <f t="shared" ca="1" si="40"/>
        <v/>
      </c>
      <c r="H180" s="159"/>
      <c r="I180" s="160" t="str">
        <f>IF(H180="","",INDEX(D.1[Quy cách],MATCH(H180,D.1[Tên sản phẩm],0)))</f>
        <v/>
      </c>
      <c r="J180" s="35" t="str">
        <f>IF(H180="","",INDEX(D.1[ĐVT],MATCH(H180,D.1[Tên sản phẩm],0)))</f>
        <v/>
      </c>
      <c r="K180" s="163" t="str">
        <f>IF(H180="","",INDEX(D.1[Đơn giá bán
(Tham khảo)],MATCH(H180,D.1[Tên sản phẩm],0)))</f>
        <v/>
      </c>
      <c r="L180" s="162"/>
      <c r="M180" s="159"/>
      <c r="N180" s="159"/>
      <c r="O180" s="159"/>
      <c r="P180" s="163" t="str">
        <f t="shared" si="41"/>
        <v/>
      </c>
      <c r="Q180" s="164"/>
      <c r="R180" s="162"/>
      <c r="S180" s="163" t="str">
        <f t="shared" si="42"/>
        <v/>
      </c>
      <c r="T180" s="164" t="str">
        <f t="shared" ca="1" si="43"/>
        <v/>
      </c>
      <c r="U180" s="163" t="str">
        <f t="shared" si="44"/>
        <v/>
      </c>
      <c r="V180" s="163" t="str">
        <f ca="1">IF(AND(C180&lt;&gt;"",C180&lt;&gt;OFFSET(C180,1,0)),SUMIFS(B.2[Giá có thuế],B.2[Số ĐK],C180),"")</f>
        <v/>
      </c>
      <c r="W180" s="159"/>
      <c r="X180" s="161" t="str">
        <f>IF(W180="","",'Thông Tin Chung'!$L$3)</f>
        <v/>
      </c>
      <c r="Y180" s="163" t="str">
        <f t="shared" ca="1" si="45"/>
        <v/>
      </c>
      <c r="Z180" s="165"/>
      <c r="AA180" s="155" t="str">
        <f ca="1">IF(C180="","",IF(OR(D180&lt;NgayBatDau,D180&gt;NgayKetThuc),"Ngày tháng phải nằm trong kỳ báo cáo",IF(AND(G180&lt;&gt;"",COUNTIF(D.2[Tên khách hàng],G180)=0),"Tên KH chưa khai báo trong DSKH",IF(AND(H180&lt;&gt;"",COUNTIF(D.1[Tên sản phẩm],H180)=0),"SP này chưa khai báo trong DSSP",""))))</f>
        <v/>
      </c>
      <c r="AB180" s="23" t="str">
        <f t="shared" ca="1" si="31"/>
        <v/>
      </c>
      <c r="AC180" s="23" t="str">
        <f t="shared" ca="1" si="32"/>
        <v/>
      </c>
      <c r="AD180" s="23" t="str">
        <f t="shared" ca="1" si="33"/>
        <v/>
      </c>
      <c r="AE180" s="68" t="str">
        <f t="shared" ca="1" si="34"/>
        <v/>
      </c>
      <c r="AF180" s="69" t="str">
        <f>IF(OR(H180="",S180=""),"",S180-(SUM(L180,M180)*INDEX(D.1[Đơn giá],MATCH(H180,D.1[Tên sản phẩm],0))))</f>
        <v/>
      </c>
      <c r="AG180" s="90" t="str">
        <f t="shared" ca="1" si="35"/>
        <v/>
      </c>
      <c r="AH180" s="90"/>
    </row>
    <row r="181" spans="2:34" ht="27.75" customHeight="1" x14ac:dyDescent="0.2">
      <c r="B181" s="154">
        <f t="shared" si="36"/>
        <v>178</v>
      </c>
      <c r="C181" s="155" t="str">
        <f t="shared" ca="1" si="37"/>
        <v/>
      </c>
      <c r="D181" s="156" t="str">
        <f t="shared" ca="1" si="38"/>
        <v/>
      </c>
      <c r="E181" s="157" t="str">
        <f t="shared" ca="1" si="39"/>
        <v/>
      </c>
      <c r="F181" s="157"/>
      <c r="G181" s="158" t="str">
        <f t="shared" ca="1" si="40"/>
        <v/>
      </c>
      <c r="H181" s="159"/>
      <c r="I181" s="160" t="str">
        <f>IF(H181="","",INDEX(D.1[Quy cách],MATCH(H181,D.1[Tên sản phẩm],0)))</f>
        <v/>
      </c>
      <c r="J181" s="35" t="str">
        <f>IF(H181="","",INDEX(D.1[ĐVT],MATCH(H181,D.1[Tên sản phẩm],0)))</f>
        <v/>
      </c>
      <c r="K181" s="163" t="str">
        <f>IF(H181="","",INDEX(D.1[Đơn giá bán
(Tham khảo)],MATCH(H181,D.1[Tên sản phẩm],0)))</f>
        <v/>
      </c>
      <c r="L181" s="162"/>
      <c r="M181" s="159"/>
      <c r="N181" s="159"/>
      <c r="O181" s="159"/>
      <c r="P181" s="163" t="str">
        <f t="shared" si="41"/>
        <v/>
      </c>
      <c r="Q181" s="164"/>
      <c r="R181" s="162"/>
      <c r="S181" s="163" t="str">
        <f t="shared" si="42"/>
        <v/>
      </c>
      <c r="T181" s="164" t="str">
        <f t="shared" ca="1" si="43"/>
        <v/>
      </c>
      <c r="U181" s="163" t="str">
        <f t="shared" si="44"/>
        <v/>
      </c>
      <c r="V181" s="163" t="str">
        <f ca="1">IF(AND(C181&lt;&gt;"",C181&lt;&gt;OFFSET(C181,1,0)),SUMIFS(B.2[Giá có thuế],B.2[Số ĐK],C181),"")</f>
        <v/>
      </c>
      <c r="W181" s="159"/>
      <c r="X181" s="161" t="str">
        <f>IF(W181="","",'Thông Tin Chung'!$L$3)</f>
        <v/>
      </c>
      <c r="Y181" s="163" t="str">
        <f t="shared" ca="1" si="45"/>
        <v/>
      </c>
      <c r="Z181" s="165"/>
      <c r="AA181" s="155" t="str">
        <f ca="1">IF(C181="","",IF(OR(D181&lt;NgayBatDau,D181&gt;NgayKetThuc),"Ngày tháng phải nằm trong kỳ báo cáo",IF(AND(G181&lt;&gt;"",COUNTIF(D.2[Tên khách hàng],G181)=0),"Tên KH chưa khai báo trong DSKH",IF(AND(H181&lt;&gt;"",COUNTIF(D.1[Tên sản phẩm],H181)=0),"SP này chưa khai báo trong DSSP",""))))</f>
        <v/>
      </c>
      <c r="AB181" s="23" t="str">
        <f t="shared" ca="1" si="31"/>
        <v/>
      </c>
      <c r="AC181" s="23" t="str">
        <f t="shared" ca="1" si="32"/>
        <v/>
      </c>
      <c r="AD181" s="23" t="str">
        <f t="shared" ca="1" si="33"/>
        <v/>
      </c>
      <c r="AE181" s="68" t="str">
        <f t="shared" ca="1" si="34"/>
        <v/>
      </c>
      <c r="AF181" s="69" t="str">
        <f>IF(OR(H181="",S181=""),"",S181-(SUM(L181,M181)*INDEX(D.1[Đơn giá],MATCH(H181,D.1[Tên sản phẩm],0))))</f>
        <v/>
      </c>
      <c r="AG181" s="90" t="str">
        <f t="shared" ca="1" si="35"/>
        <v/>
      </c>
      <c r="AH181" s="90"/>
    </row>
    <row r="182" spans="2:34" ht="27.75" customHeight="1" x14ac:dyDescent="0.2">
      <c r="B182" s="154">
        <f t="shared" si="36"/>
        <v>179</v>
      </c>
      <c r="C182" s="155" t="str">
        <f t="shared" ca="1" si="37"/>
        <v/>
      </c>
      <c r="D182" s="156" t="str">
        <f t="shared" ca="1" si="38"/>
        <v/>
      </c>
      <c r="E182" s="157" t="str">
        <f t="shared" ca="1" si="39"/>
        <v/>
      </c>
      <c r="F182" s="157"/>
      <c r="G182" s="158" t="str">
        <f t="shared" ca="1" si="40"/>
        <v/>
      </c>
      <c r="H182" s="159"/>
      <c r="I182" s="160" t="str">
        <f>IF(H182="","",INDEX(D.1[Quy cách],MATCH(H182,D.1[Tên sản phẩm],0)))</f>
        <v/>
      </c>
      <c r="J182" s="35" t="str">
        <f>IF(H182="","",INDEX(D.1[ĐVT],MATCH(H182,D.1[Tên sản phẩm],0)))</f>
        <v/>
      </c>
      <c r="K182" s="163" t="str">
        <f>IF(H182="","",INDEX(D.1[Đơn giá bán
(Tham khảo)],MATCH(H182,D.1[Tên sản phẩm],0)))</f>
        <v/>
      </c>
      <c r="L182" s="162"/>
      <c r="M182" s="159"/>
      <c r="N182" s="159"/>
      <c r="O182" s="159"/>
      <c r="P182" s="163" t="str">
        <f t="shared" si="41"/>
        <v/>
      </c>
      <c r="Q182" s="164"/>
      <c r="R182" s="162"/>
      <c r="S182" s="163" t="str">
        <f t="shared" si="42"/>
        <v/>
      </c>
      <c r="T182" s="164" t="str">
        <f t="shared" ca="1" si="43"/>
        <v/>
      </c>
      <c r="U182" s="163" t="str">
        <f t="shared" si="44"/>
        <v/>
      </c>
      <c r="V182" s="163" t="str">
        <f ca="1">IF(AND(C182&lt;&gt;"",C182&lt;&gt;OFFSET(C182,1,0)),SUMIFS(B.2[Giá có thuế],B.2[Số ĐK],C182),"")</f>
        <v/>
      </c>
      <c r="W182" s="159"/>
      <c r="X182" s="161" t="str">
        <f>IF(W182="","",'Thông Tin Chung'!$L$3)</f>
        <v/>
      </c>
      <c r="Y182" s="163" t="str">
        <f t="shared" ca="1" si="45"/>
        <v/>
      </c>
      <c r="Z182" s="165"/>
      <c r="AA182" s="155" t="str">
        <f ca="1">IF(C182="","",IF(OR(D182&lt;NgayBatDau,D182&gt;NgayKetThuc),"Ngày tháng phải nằm trong kỳ báo cáo",IF(AND(G182&lt;&gt;"",COUNTIF(D.2[Tên khách hàng],G182)=0),"Tên KH chưa khai báo trong DSKH",IF(AND(H182&lt;&gt;"",COUNTIF(D.1[Tên sản phẩm],H182)=0),"SP này chưa khai báo trong DSSP",""))))</f>
        <v/>
      </c>
      <c r="AB182" s="23" t="str">
        <f t="shared" ca="1" si="31"/>
        <v/>
      </c>
      <c r="AC182" s="23" t="str">
        <f t="shared" ca="1" si="32"/>
        <v/>
      </c>
      <c r="AD182" s="23" t="str">
        <f t="shared" ca="1" si="33"/>
        <v/>
      </c>
      <c r="AE182" s="68" t="str">
        <f t="shared" ca="1" si="34"/>
        <v/>
      </c>
      <c r="AF182" s="69" t="str">
        <f>IF(OR(H182="",S182=""),"",S182-(SUM(L182,M182)*INDEX(D.1[Đơn giá],MATCH(H182,D.1[Tên sản phẩm],0))))</f>
        <v/>
      </c>
      <c r="AG182" s="90" t="str">
        <f t="shared" ca="1" si="35"/>
        <v/>
      </c>
      <c r="AH182" s="90"/>
    </row>
    <row r="183" spans="2:34" ht="27.75" customHeight="1" x14ac:dyDescent="0.2">
      <c r="B183" s="154">
        <f t="shared" si="36"/>
        <v>180</v>
      </c>
      <c r="C183" s="155" t="str">
        <f t="shared" ca="1" si="37"/>
        <v/>
      </c>
      <c r="D183" s="156" t="str">
        <f t="shared" ca="1" si="38"/>
        <v/>
      </c>
      <c r="E183" s="157" t="str">
        <f t="shared" ca="1" si="39"/>
        <v/>
      </c>
      <c r="F183" s="157"/>
      <c r="G183" s="158" t="str">
        <f t="shared" ca="1" si="40"/>
        <v/>
      </c>
      <c r="H183" s="159"/>
      <c r="I183" s="160" t="str">
        <f>IF(H183="","",INDEX(D.1[Quy cách],MATCH(H183,D.1[Tên sản phẩm],0)))</f>
        <v/>
      </c>
      <c r="J183" s="35" t="str">
        <f>IF(H183="","",INDEX(D.1[ĐVT],MATCH(H183,D.1[Tên sản phẩm],0)))</f>
        <v/>
      </c>
      <c r="K183" s="163" t="str">
        <f>IF(H183="","",INDEX(D.1[Đơn giá bán
(Tham khảo)],MATCH(H183,D.1[Tên sản phẩm],0)))</f>
        <v/>
      </c>
      <c r="L183" s="162"/>
      <c r="M183" s="159"/>
      <c r="N183" s="159"/>
      <c r="O183" s="159"/>
      <c r="P183" s="163" t="str">
        <f t="shared" si="41"/>
        <v/>
      </c>
      <c r="Q183" s="164"/>
      <c r="R183" s="162"/>
      <c r="S183" s="163" t="str">
        <f t="shared" si="42"/>
        <v/>
      </c>
      <c r="T183" s="164" t="str">
        <f t="shared" ca="1" si="43"/>
        <v/>
      </c>
      <c r="U183" s="163" t="str">
        <f t="shared" si="44"/>
        <v/>
      </c>
      <c r="V183" s="163" t="str">
        <f ca="1">IF(AND(C183&lt;&gt;"",C183&lt;&gt;OFFSET(C183,1,0)),SUMIFS(B.2[Giá có thuế],B.2[Số ĐK],C183),"")</f>
        <v/>
      </c>
      <c r="W183" s="159"/>
      <c r="X183" s="161" t="str">
        <f>IF(W183="","",'Thông Tin Chung'!$L$3)</f>
        <v/>
      </c>
      <c r="Y183" s="163" t="str">
        <f t="shared" ca="1" si="45"/>
        <v/>
      </c>
      <c r="Z183" s="165"/>
      <c r="AA183" s="155" t="str">
        <f ca="1">IF(C183="","",IF(OR(D183&lt;NgayBatDau,D183&gt;NgayKetThuc),"Ngày tháng phải nằm trong kỳ báo cáo",IF(AND(G183&lt;&gt;"",COUNTIF(D.2[Tên khách hàng],G183)=0),"Tên KH chưa khai báo trong DSKH",IF(AND(H183&lt;&gt;"",COUNTIF(D.1[Tên sản phẩm],H183)=0),"SP này chưa khai báo trong DSSP",""))))</f>
        <v/>
      </c>
      <c r="AB183" s="23" t="str">
        <f t="shared" ca="1" si="31"/>
        <v/>
      </c>
      <c r="AC183" s="23" t="str">
        <f t="shared" ca="1" si="32"/>
        <v/>
      </c>
      <c r="AD183" s="23" t="str">
        <f t="shared" ca="1" si="33"/>
        <v/>
      </c>
      <c r="AE183" s="68" t="str">
        <f t="shared" ca="1" si="34"/>
        <v/>
      </c>
      <c r="AF183" s="69" t="str">
        <f>IF(OR(H183="",S183=""),"",S183-(SUM(L183,M183)*INDEX(D.1[Đơn giá],MATCH(H183,D.1[Tên sản phẩm],0))))</f>
        <v/>
      </c>
      <c r="AG183" s="90" t="str">
        <f t="shared" ca="1" si="35"/>
        <v/>
      </c>
      <c r="AH183" s="90"/>
    </row>
    <row r="184" spans="2:34" ht="27.75" customHeight="1" x14ac:dyDescent="0.2">
      <c r="B184" s="154">
        <f t="shared" si="36"/>
        <v>181</v>
      </c>
      <c r="C184" s="155" t="str">
        <f t="shared" ca="1" si="37"/>
        <v/>
      </c>
      <c r="D184" s="156" t="str">
        <f t="shared" ca="1" si="38"/>
        <v/>
      </c>
      <c r="E184" s="157" t="str">
        <f t="shared" ca="1" si="39"/>
        <v/>
      </c>
      <c r="F184" s="157"/>
      <c r="G184" s="158" t="str">
        <f t="shared" ca="1" si="40"/>
        <v/>
      </c>
      <c r="H184" s="159"/>
      <c r="I184" s="160" t="str">
        <f>IF(H184="","",INDEX(D.1[Quy cách],MATCH(H184,D.1[Tên sản phẩm],0)))</f>
        <v/>
      </c>
      <c r="J184" s="35" t="str">
        <f>IF(H184="","",INDEX(D.1[ĐVT],MATCH(H184,D.1[Tên sản phẩm],0)))</f>
        <v/>
      </c>
      <c r="K184" s="163" t="str">
        <f>IF(H184="","",INDEX(D.1[Đơn giá bán
(Tham khảo)],MATCH(H184,D.1[Tên sản phẩm],0)))</f>
        <v/>
      </c>
      <c r="L184" s="162"/>
      <c r="M184" s="159"/>
      <c r="N184" s="159"/>
      <c r="O184" s="159"/>
      <c r="P184" s="163" t="str">
        <f t="shared" si="41"/>
        <v/>
      </c>
      <c r="Q184" s="164"/>
      <c r="R184" s="162"/>
      <c r="S184" s="163" t="str">
        <f t="shared" si="42"/>
        <v/>
      </c>
      <c r="T184" s="164" t="str">
        <f t="shared" ca="1" si="43"/>
        <v/>
      </c>
      <c r="U184" s="163" t="str">
        <f t="shared" si="44"/>
        <v/>
      </c>
      <c r="V184" s="163" t="str">
        <f ca="1">IF(AND(C184&lt;&gt;"",C184&lt;&gt;OFFSET(C184,1,0)),SUMIFS(B.2[Giá có thuế],B.2[Số ĐK],C184),"")</f>
        <v/>
      </c>
      <c r="W184" s="159"/>
      <c r="X184" s="161" t="str">
        <f>IF(W184="","",'Thông Tin Chung'!$L$3)</f>
        <v/>
      </c>
      <c r="Y184" s="163" t="str">
        <f t="shared" ca="1" si="45"/>
        <v/>
      </c>
      <c r="Z184" s="165"/>
      <c r="AA184" s="155" t="str">
        <f ca="1">IF(C184="","",IF(OR(D184&lt;NgayBatDau,D184&gt;NgayKetThuc),"Ngày tháng phải nằm trong kỳ báo cáo",IF(AND(G184&lt;&gt;"",COUNTIF(D.2[Tên khách hàng],G184)=0),"Tên KH chưa khai báo trong DSKH",IF(AND(H184&lt;&gt;"",COUNTIF(D.1[Tên sản phẩm],H184)=0),"SP này chưa khai báo trong DSSP",""))))</f>
        <v/>
      </c>
      <c r="AB184" s="23" t="str">
        <f t="shared" ca="1" si="31"/>
        <v/>
      </c>
      <c r="AC184" s="23" t="str">
        <f t="shared" ca="1" si="32"/>
        <v/>
      </c>
      <c r="AD184" s="23" t="str">
        <f t="shared" ca="1" si="33"/>
        <v/>
      </c>
      <c r="AE184" s="68" t="str">
        <f t="shared" ca="1" si="34"/>
        <v/>
      </c>
      <c r="AF184" s="69" t="str">
        <f>IF(OR(H184="",S184=""),"",S184-(SUM(L184,M184)*INDEX(D.1[Đơn giá],MATCH(H184,D.1[Tên sản phẩm],0))))</f>
        <v/>
      </c>
      <c r="AG184" s="90" t="str">
        <f t="shared" ca="1" si="35"/>
        <v/>
      </c>
      <c r="AH184" s="90"/>
    </row>
    <row r="185" spans="2:34" ht="27.75" customHeight="1" x14ac:dyDescent="0.2">
      <c r="B185" s="154">
        <f t="shared" si="36"/>
        <v>182</v>
      </c>
      <c r="C185" s="155" t="str">
        <f t="shared" ca="1" si="37"/>
        <v/>
      </c>
      <c r="D185" s="156" t="str">
        <f t="shared" ca="1" si="38"/>
        <v/>
      </c>
      <c r="E185" s="157" t="str">
        <f t="shared" ca="1" si="39"/>
        <v/>
      </c>
      <c r="F185" s="157"/>
      <c r="G185" s="158" t="str">
        <f t="shared" ca="1" si="40"/>
        <v/>
      </c>
      <c r="H185" s="159"/>
      <c r="I185" s="160" t="str">
        <f>IF(H185="","",INDEX(D.1[Quy cách],MATCH(H185,D.1[Tên sản phẩm],0)))</f>
        <v/>
      </c>
      <c r="J185" s="35" t="str">
        <f>IF(H185="","",INDEX(D.1[ĐVT],MATCH(H185,D.1[Tên sản phẩm],0)))</f>
        <v/>
      </c>
      <c r="K185" s="163" t="str">
        <f>IF(H185="","",INDEX(D.1[Đơn giá bán
(Tham khảo)],MATCH(H185,D.1[Tên sản phẩm],0)))</f>
        <v/>
      </c>
      <c r="L185" s="162"/>
      <c r="M185" s="159"/>
      <c r="N185" s="159"/>
      <c r="O185" s="159"/>
      <c r="P185" s="163" t="str">
        <f t="shared" si="41"/>
        <v/>
      </c>
      <c r="Q185" s="164"/>
      <c r="R185" s="162"/>
      <c r="S185" s="163" t="str">
        <f t="shared" si="42"/>
        <v/>
      </c>
      <c r="T185" s="164" t="str">
        <f t="shared" ca="1" si="43"/>
        <v/>
      </c>
      <c r="U185" s="163" t="str">
        <f t="shared" si="44"/>
        <v/>
      </c>
      <c r="V185" s="163" t="str">
        <f ca="1">IF(AND(C185&lt;&gt;"",C185&lt;&gt;OFFSET(C185,1,0)),SUMIFS(B.2[Giá có thuế],B.2[Số ĐK],C185),"")</f>
        <v/>
      </c>
      <c r="W185" s="159"/>
      <c r="X185" s="161" t="str">
        <f>IF(W185="","",'Thông Tin Chung'!$L$3)</f>
        <v/>
      </c>
      <c r="Y185" s="163" t="str">
        <f t="shared" ca="1" si="45"/>
        <v/>
      </c>
      <c r="Z185" s="165"/>
      <c r="AA185" s="155" t="str">
        <f ca="1">IF(C185="","",IF(OR(D185&lt;NgayBatDau,D185&gt;NgayKetThuc),"Ngày tháng phải nằm trong kỳ báo cáo",IF(AND(G185&lt;&gt;"",COUNTIF(D.2[Tên khách hàng],G185)=0),"Tên KH chưa khai báo trong DSKH",IF(AND(H185&lt;&gt;"",COUNTIF(D.1[Tên sản phẩm],H185)=0),"SP này chưa khai báo trong DSSP",""))))</f>
        <v/>
      </c>
      <c r="AB185" s="23" t="str">
        <f t="shared" ca="1" si="31"/>
        <v/>
      </c>
      <c r="AC185" s="23" t="str">
        <f t="shared" ca="1" si="32"/>
        <v/>
      </c>
      <c r="AD185" s="23" t="str">
        <f t="shared" ca="1" si="33"/>
        <v/>
      </c>
      <c r="AE185" s="68" t="str">
        <f t="shared" ca="1" si="34"/>
        <v/>
      </c>
      <c r="AF185" s="69" t="str">
        <f>IF(OR(H185="",S185=""),"",S185-(SUM(L185,M185)*INDEX(D.1[Đơn giá],MATCH(H185,D.1[Tên sản phẩm],0))))</f>
        <v/>
      </c>
      <c r="AG185" s="90" t="str">
        <f t="shared" ca="1" si="35"/>
        <v/>
      </c>
      <c r="AH185" s="90"/>
    </row>
    <row r="186" spans="2:34" ht="27.75" customHeight="1" x14ac:dyDescent="0.2">
      <c r="B186" s="154">
        <f t="shared" si="36"/>
        <v>183</v>
      </c>
      <c r="C186" s="155" t="str">
        <f t="shared" ca="1" si="37"/>
        <v/>
      </c>
      <c r="D186" s="156" t="str">
        <f t="shared" ca="1" si="38"/>
        <v/>
      </c>
      <c r="E186" s="157" t="str">
        <f t="shared" ca="1" si="39"/>
        <v/>
      </c>
      <c r="F186" s="157"/>
      <c r="G186" s="158" t="str">
        <f t="shared" ca="1" si="40"/>
        <v/>
      </c>
      <c r="H186" s="159"/>
      <c r="I186" s="160" t="str">
        <f>IF(H186="","",INDEX(D.1[Quy cách],MATCH(H186,D.1[Tên sản phẩm],0)))</f>
        <v/>
      </c>
      <c r="J186" s="35" t="str">
        <f>IF(H186="","",INDEX(D.1[ĐVT],MATCH(H186,D.1[Tên sản phẩm],0)))</f>
        <v/>
      </c>
      <c r="K186" s="163" t="str">
        <f>IF(H186="","",INDEX(D.1[Đơn giá bán
(Tham khảo)],MATCH(H186,D.1[Tên sản phẩm],0)))</f>
        <v/>
      </c>
      <c r="L186" s="162"/>
      <c r="M186" s="159"/>
      <c r="N186" s="159"/>
      <c r="O186" s="159"/>
      <c r="P186" s="163" t="str">
        <f t="shared" si="41"/>
        <v/>
      </c>
      <c r="Q186" s="164"/>
      <c r="R186" s="162"/>
      <c r="S186" s="163" t="str">
        <f t="shared" si="42"/>
        <v/>
      </c>
      <c r="T186" s="164" t="str">
        <f t="shared" ca="1" si="43"/>
        <v/>
      </c>
      <c r="U186" s="163" t="str">
        <f t="shared" si="44"/>
        <v/>
      </c>
      <c r="V186" s="163" t="str">
        <f ca="1">IF(AND(C186&lt;&gt;"",C186&lt;&gt;OFFSET(C186,1,0)),SUMIFS(B.2[Giá có thuế],B.2[Số ĐK],C186),"")</f>
        <v/>
      </c>
      <c r="W186" s="159"/>
      <c r="X186" s="161" t="str">
        <f>IF(W186="","",'Thông Tin Chung'!$L$3)</f>
        <v/>
      </c>
      <c r="Y186" s="163" t="str">
        <f t="shared" ca="1" si="45"/>
        <v/>
      </c>
      <c r="Z186" s="165"/>
      <c r="AA186" s="155" t="str">
        <f ca="1">IF(C186="","",IF(OR(D186&lt;NgayBatDau,D186&gt;NgayKetThuc),"Ngày tháng phải nằm trong kỳ báo cáo",IF(AND(G186&lt;&gt;"",COUNTIF(D.2[Tên khách hàng],G186)=0),"Tên KH chưa khai báo trong DSKH",IF(AND(H186&lt;&gt;"",COUNTIF(D.1[Tên sản phẩm],H186)=0),"SP này chưa khai báo trong DSSP",""))))</f>
        <v/>
      </c>
      <c r="AB186" s="23" t="str">
        <f t="shared" ca="1" si="31"/>
        <v/>
      </c>
      <c r="AC186" s="23" t="str">
        <f t="shared" ca="1" si="32"/>
        <v/>
      </c>
      <c r="AD186" s="23" t="str">
        <f t="shared" ca="1" si="33"/>
        <v/>
      </c>
      <c r="AE186" s="68" t="str">
        <f t="shared" ca="1" si="34"/>
        <v/>
      </c>
      <c r="AF186" s="69" t="str">
        <f>IF(OR(H186="",S186=""),"",S186-(SUM(L186,M186)*INDEX(D.1[Đơn giá],MATCH(H186,D.1[Tên sản phẩm],0))))</f>
        <v/>
      </c>
      <c r="AG186" s="90" t="str">
        <f t="shared" ca="1" si="35"/>
        <v/>
      </c>
      <c r="AH186" s="90"/>
    </row>
    <row r="187" spans="2:34" ht="27.75" customHeight="1" x14ac:dyDescent="0.2">
      <c r="B187" s="154">
        <f t="shared" si="36"/>
        <v>184</v>
      </c>
      <c r="C187" s="155" t="str">
        <f t="shared" ca="1" si="37"/>
        <v/>
      </c>
      <c r="D187" s="156" t="str">
        <f t="shared" ca="1" si="38"/>
        <v/>
      </c>
      <c r="E187" s="157" t="str">
        <f t="shared" ca="1" si="39"/>
        <v/>
      </c>
      <c r="F187" s="157"/>
      <c r="G187" s="158" t="str">
        <f t="shared" ca="1" si="40"/>
        <v/>
      </c>
      <c r="H187" s="159"/>
      <c r="I187" s="160" t="str">
        <f>IF(H187="","",INDEX(D.1[Quy cách],MATCH(H187,D.1[Tên sản phẩm],0)))</f>
        <v/>
      </c>
      <c r="J187" s="35" t="str">
        <f>IF(H187="","",INDEX(D.1[ĐVT],MATCH(H187,D.1[Tên sản phẩm],0)))</f>
        <v/>
      </c>
      <c r="K187" s="163" t="str">
        <f>IF(H187="","",INDEX(D.1[Đơn giá bán
(Tham khảo)],MATCH(H187,D.1[Tên sản phẩm],0)))</f>
        <v/>
      </c>
      <c r="L187" s="162"/>
      <c r="M187" s="159"/>
      <c r="N187" s="159"/>
      <c r="O187" s="159"/>
      <c r="P187" s="163" t="str">
        <f t="shared" si="41"/>
        <v/>
      </c>
      <c r="Q187" s="164"/>
      <c r="R187" s="162"/>
      <c r="S187" s="163" t="str">
        <f t="shared" si="42"/>
        <v/>
      </c>
      <c r="T187" s="164" t="str">
        <f t="shared" ca="1" si="43"/>
        <v/>
      </c>
      <c r="U187" s="163" t="str">
        <f t="shared" si="44"/>
        <v/>
      </c>
      <c r="V187" s="163" t="str">
        <f ca="1">IF(AND(C187&lt;&gt;"",C187&lt;&gt;OFFSET(C187,1,0)),SUMIFS(B.2[Giá có thuế],B.2[Số ĐK],C187),"")</f>
        <v/>
      </c>
      <c r="W187" s="159"/>
      <c r="X187" s="161" t="str">
        <f>IF(W187="","",'Thông Tin Chung'!$L$3)</f>
        <v/>
      </c>
      <c r="Y187" s="163" t="str">
        <f t="shared" ca="1" si="45"/>
        <v/>
      </c>
      <c r="Z187" s="165"/>
      <c r="AA187" s="155" t="str">
        <f ca="1">IF(C187="","",IF(OR(D187&lt;NgayBatDau,D187&gt;NgayKetThuc),"Ngày tháng phải nằm trong kỳ báo cáo",IF(AND(G187&lt;&gt;"",COUNTIF(D.2[Tên khách hàng],G187)=0),"Tên KH chưa khai báo trong DSKH",IF(AND(H187&lt;&gt;"",COUNTIF(D.1[Tên sản phẩm],H187)=0),"SP này chưa khai báo trong DSSP",""))))</f>
        <v/>
      </c>
      <c r="AB187" s="23" t="str">
        <f t="shared" ca="1" si="31"/>
        <v/>
      </c>
      <c r="AC187" s="23" t="str">
        <f t="shared" ca="1" si="32"/>
        <v/>
      </c>
      <c r="AD187" s="23" t="str">
        <f t="shared" ca="1" si="33"/>
        <v/>
      </c>
      <c r="AE187" s="68" t="str">
        <f t="shared" ca="1" si="34"/>
        <v/>
      </c>
      <c r="AF187" s="69" t="str">
        <f>IF(OR(H187="",S187=""),"",S187-(SUM(L187,M187)*INDEX(D.1[Đơn giá],MATCH(H187,D.1[Tên sản phẩm],0))))</f>
        <v/>
      </c>
      <c r="AG187" s="90" t="str">
        <f t="shared" ca="1" si="35"/>
        <v/>
      </c>
      <c r="AH187" s="90"/>
    </row>
    <row r="188" spans="2:34" ht="27.75" customHeight="1" x14ac:dyDescent="0.2">
      <c r="B188" s="154">
        <f t="shared" si="36"/>
        <v>185</v>
      </c>
      <c r="C188" s="155" t="str">
        <f t="shared" ca="1" si="37"/>
        <v/>
      </c>
      <c r="D188" s="156" t="str">
        <f t="shared" ca="1" si="38"/>
        <v/>
      </c>
      <c r="E188" s="157" t="str">
        <f t="shared" ca="1" si="39"/>
        <v/>
      </c>
      <c r="F188" s="157"/>
      <c r="G188" s="158" t="str">
        <f t="shared" ca="1" si="40"/>
        <v/>
      </c>
      <c r="H188" s="159"/>
      <c r="I188" s="160" t="str">
        <f>IF(H188="","",INDEX(D.1[Quy cách],MATCH(H188,D.1[Tên sản phẩm],0)))</f>
        <v/>
      </c>
      <c r="J188" s="35" t="str">
        <f>IF(H188="","",INDEX(D.1[ĐVT],MATCH(H188,D.1[Tên sản phẩm],0)))</f>
        <v/>
      </c>
      <c r="K188" s="163" t="str">
        <f>IF(H188="","",INDEX(D.1[Đơn giá bán
(Tham khảo)],MATCH(H188,D.1[Tên sản phẩm],0)))</f>
        <v/>
      </c>
      <c r="L188" s="162"/>
      <c r="M188" s="159"/>
      <c r="N188" s="159"/>
      <c r="O188" s="159"/>
      <c r="P188" s="163" t="str">
        <f t="shared" si="41"/>
        <v/>
      </c>
      <c r="Q188" s="164"/>
      <c r="R188" s="162"/>
      <c r="S188" s="163" t="str">
        <f t="shared" si="42"/>
        <v/>
      </c>
      <c r="T188" s="164" t="str">
        <f t="shared" ca="1" si="43"/>
        <v/>
      </c>
      <c r="U188" s="163" t="str">
        <f t="shared" si="44"/>
        <v/>
      </c>
      <c r="V188" s="163" t="str">
        <f ca="1">IF(AND(C188&lt;&gt;"",C188&lt;&gt;OFFSET(C188,1,0)),SUMIFS(B.2[Giá có thuế],B.2[Số ĐK],C188),"")</f>
        <v/>
      </c>
      <c r="W188" s="159"/>
      <c r="X188" s="161" t="str">
        <f>IF(W188="","",'Thông Tin Chung'!$L$3)</f>
        <v/>
      </c>
      <c r="Y188" s="163" t="str">
        <f t="shared" ca="1" si="45"/>
        <v/>
      </c>
      <c r="Z188" s="165"/>
      <c r="AA188" s="155" t="str">
        <f ca="1">IF(C188="","",IF(OR(D188&lt;NgayBatDau,D188&gt;NgayKetThuc),"Ngày tháng phải nằm trong kỳ báo cáo",IF(AND(G188&lt;&gt;"",COUNTIF(D.2[Tên khách hàng],G188)=0),"Tên KH chưa khai báo trong DSKH",IF(AND(H188&lt;&gt;"",COUNTIF(D.1[Tên sản phẩm],H188)=0),"SP này chưa khai báo trong DSSP",""))))</f>
        <v/>
      </c>
      <c r="AB188" s="23" t="str">
        <f t="shared" ca="1" si="31"/>
        <v/>
      </c>
      <c r="AC188" s="23" t="str">
        <f t="shared" ca="1" si="32"/>
        <v/>
      </c>
      <c r="AD188" s="23" t="str">
        <f t="shared" ca="1" si="33"/>
        <v/>
      </c>
      <c r="AE188" s="68" t="str">
        <f t="shared" ca="1" si="34"/>
        <v/>
      </c>
      <c r="AF188" s="69" t="str">
        <f>IF(OR(H188="",S188=""),"",S188-(SUM(L188,M188)*INDEX(D.1[Đơn giá],MATCH(H188,D.1[Tên sản phẩm],0))))</f>
        <v/>
      </c>
      <c r="AG188" s="90" t="str">
        <f t="shared" ca="1" si="35"/>
        <v/>
      </c>
      <c r="AH188" s="90"/>
    </row>
    <row r="189" spans="2:34" ht="27.75" customHeight="1" x14ac:dyDescent="0.2">
      <c r="B189" s="154">
        <f t="shared" si="36"/>
        <v>186</v>
      </c>
      <c r="C189" s="155" t="str">
        <f t="shared" ca="1" si="37"/>
        <v/>
      </c>
      <c r="D189" s="156" t="str">
        <f t="shared" ca="1" si="38"/>
        <v/>
      </c>
      <c r="E189" s="157" t="str">
        <f t="shared" ca="1" si="39"/>
        <v/>
      </c>
      <c r="F189" s="157"/>
      <c r="G189" s="158" t="str">
        <f t="shared" ca="1" si="40"/>
        <v/>
      </c>
      <c r="H189" s="159"/>
      <c r="I189" s="160" t="str">
        <f>IF(H189="","",INDEX(D.1[Quy cách],MATCH(H189,D.1[Tên sản phẩm],0)))</f>
        <v/>
      </c>
      <c r="J189" s="35" t="str">
        <f>IF(H189="","",INDEX(D.1[ĐVT],MATCH(H189,D.1[Tên sản phẩm],0)))</f>
        <v/>
      </c>
      <c r="K189" s="163" t="str">
        <f>IF(H189="","",INDEX(D.1[Đơn giá bán
(Tham khảo)],MATCH(H189,D.1[Tên sản phẩm],0)))</f>
        <v/>
      </c>
      <c r="L189" s="162"/>
      <c r="M189" s="159"/>
      <c r="N189" s="159"/>
      <c r="O189" s="159"/>
      <c r="P189" s="163" t="str">
        <f t="shared" si="41"/>
        <v/>
      </c>
      <c r="Q189" s="164"/>
      <c r="R189" s="162"/>
      <c r="S189" s="163" t="str">
        <f t="shared" si="42"/>
        <v/>
      </c>
      <c r="T189" s="164" t="str">
        <f t="shared" ca="1" si="43"/>
        <v/>
      </c>
      <c r="U189" s="163" t="str">
        <f t="shared" si="44"/>
        <v/>
      </c>
      <c r="V189" s="163" t="str">
        <f ca="1">IF(AND(C189&lt;&gt;"",C189&lt;&gt;OFFSET(C189,1,0)),SUMIFS(B.2[Giá có thuế],B.2[Số ĐK],C189),"")</f>
        <v/>
      </c>
      <c r="W189" s="159"/>
      <c r="X189" s="161" t="str">
        <f>IF(W189="","",'Thông Tin Chung'!$L$3)</f>
        <v/>
      </c>
      <c r="Y189" s="163" t="str">
        <f t="shared" ca="1" si="45"/>
        <v/>
      </c>
      <c r="Z189" s="165"/>
      <c r="AA189" s="155" t="str">
        <f ca="1">IF(C189="","",IF(OR(D189&lt;NgayBatDau,D189&gt;NgayKetThuc),"Ngày tháng phải nằm trong kỳ báo cáo",IF(AND(G189&lt;&gt;"",COUNTIF(D.2[Tên khách hàng],G189)=0),"Tên KH chưa khai báo trong DSKH",IF(AND(H189&lt;&gt;"",COUNTIF(D.1[Tên sản phẩm],H189)=0),"SP này chưa khai báo trong DSSP",""))))</f>
        <v/>
      </c>
      <c r="AB189" s="23" t="str">
        <f t="shared" ca="1" si="31"/>
        <v/>
      </c>
      <c r="AC189" s="23" t="str">
        <f t="shared" ca="1" si="32"/>
        <v/>
      </c>
      <c r="AD189" s="23" t="str">
        <f t="shared" ca="1" si="33"/>
        <v/>
      </c>
      <c r="AE189" s="68" t="str">
        <f t="shared" ca="1" si="34"/>
        <v/>
      </c>
      <c r="AF189" s="69" t="str">
        <f>IF(OR(H189="",S189=""),"",S189-(SUM(L189,M189)*INDEX(D.1[Đơn giá],MATCH(H189,D.1[Tên sản phẩm],0))))</f>
        <v/>
      </c>
      <c r="AG189" s="90" t="str">
        <f t="shared" ca="1" si="35"/>
        <v/>
      </c>
      <c r="AH189" s="90"/>
    </row>
    <row r="190" spans="2:34" ht="27.75" customHeight="1" x14ac:dyDescent="0.2">
      <c r="B190" s="154">
        <f t="shared" si="36"/>
        <v>187</v>
      </c>
      <c r="C190" s="155" t="str">
        <f t="shared" ca="1" si="37"/>
        <v/>
      </c>
      <c r="D190" s="156" t="str">
        <f t="shared" ca="1" si="38"/>
        <v/>
      </c>
      <c r="E190" s="157" t="str">
        <f t="shared" ca="1" si="39"/>
        <v/>
      </c>
      <c r="F190" s="157"/>
      <c r="G190" s="158" t="str">
        <f t="shared" ca="1" si="40"/>
        <v/>
      </c>
      <c r="H190" s="159"/>
      <c r="I190" s="160" t="str">
        <f>IF(H190="","",INDEX(D.1[Quy cách],MATCH(H190,D.1[Tên sản phẩm],0)))</f>
        <v/>
      </c>
      <c r="J190" s="35" t="str">
        <f>IF(H190="","",INDEX(D.1[ĐVT],MATCH(H190,D.1[Tên sản phẩm],0)))</f>
        <v/>
      </c>
      <c r="K190" s="163" t="str">
        <f>IF(H190="","",INDEX(D.1[Đơn giá bán
(Tham khảo)],MATCH(H190,D.1[Tên sản phẩm],0)))</f>
        <v/>
      </c>
      <c r="L190" s="162"/>
      <c r="M190" s="159"/>
      <c r="N190" s="159"/>
      <c r="O190" s="159"/>
      <c r="P190" s="163" t="str">
        <f t="shared" si="41"/>
        <v/>
      </c>
      <c r="Q190" s="164"/>
      <c r="R190" s="162"/>
      <c r="S190" s="163" t="str">
        <f t="shared" si="42"/>
        <v/>
      </c>
      <c r="T190" s="164" t="str">
        <f t="shared" ca="1" si="43"/>
        <v/>
      </c>
      <c r="U190" s="163" t="str">
        <f t="shared" si="44"/>
        <v/>
      </c>
      <c r="V190" s="163" t="str">
        <f ca="1">IF(AND(C190&lt;&gt;"",C190&lt;&gt;OFFSET(C190,1,0)),SUMIFS(B.2[Giá có thuế],B.2[Số ĐK],C190),"")</f>
        <v/>
      </c>
      <c r="W190" s="159"/>
      <c r="X190" s="161" t="str">
        <f>IF(W190="","",'Thông Tin Chung'!$L$3)</f>
        <v/>
      </c>
      <c r="Y190" s="163" t="str">
        <f t="shared" ca="1" si="45"/>
        <v/>
      </c>
      <c r="Z190" s="165"/>
      <c r="AA190" s="155" t="str">
        <f ca="1">IF(C190="","",IF(OR(D190&lt;NgayBatDau,D190&gt;NgayKetThuc),"Ngày tháng phải nằm trong kỳ báo cáo",IF(AND(G190&lt;&gt;"",COUNTIF(D.2[Tên khách hàng],G190)=0),"Tên KH chưa khai báo trong DSKH",IF(AND(H190&lt;&gt;"",COUNTIF(D.1[Tên sản phẩm],H190)=0),"SP này chưa khai báo trong DSSP",""))))</f>
        <v/>
      </c>
      <c r="AB190" s="23" t="str">
        <f t="shared" ca="1" si="31"/>
        <v/>
      </c>
      <c r="AC190" s="23" t="str">
        <f t="shared" ca="1" si="32"/>
        <v/>
      </c>
      <c r="AD190" s="23" t="str">
        <f t="shared" ca="1" si="33"/>
        <v/>
      </c>
      <c r="AE190" s="68" t="str">
        <f t="shared" ca="1" si="34"/>
        <v/>
      </c>
      <c r="AF190" s="69" t="str">
        <f>IF(OR(H190="",S190=""),"",S190-(SUM(L190,M190)*INDEX(D.1[Đơn giá],MATCH(H190,D.1[Tên sản phẩm],0))))</f>
        <v/>
      </c>
      <c r="AG190" s="90" t="str">
        <f t="shared" ca="1" si="35"/>
        <v/>
      </c>
      <c r="AH190" s="90"/>
    </row>
    <row r="191" spans="2:34" ht="27.75" customHeight="1" x14ac:dyDescent="0.2">
      <c r="B191" s="154">
        <f t="shared" si="36"/>
        <v>188</v>
      </c>
      <c r="C191" s="155" t="str">
        <f t="shared" ca="1" si="37"/>
        <v/>
      </c>
      <c r="D191" s="156" t="str">
        <f t="shared" ca="1" si="38"/>
        <v/>
      </c>
      <c r="E191" s="157" t="str">
        <f t="shared" ca="1" si="39"/>
        <v/>
      </c>
      <c r="F191" s="157"/>
      <c r="G191" s="158" t="str">
        <f t="shared" ca="1" si="40"/>
        <v/>
      </c>
      <c r="H191" s="159"/>
      <c r="I191" s="160" t="str">
        <f>IF(H191="","",INDEX(D.1[Quy cách],MATCH(H191,D.1[Tên sản phẩm],0)))</f>
        <v/>
      </c>
      <c r="J191" s="35" t="str">
        <f>IF(H191="","",INDEX(D.1[ĐVT],MATCH(H191,D.1[Tên sản phẩm],0)))</f>
        <v/>
      </c>
      <c r="K191" s="163" t="str">
        <f>IF(H191="","",INDEX(D.1[Đơn giá bán
(Tham khảo)],MATCH(H191,D.1[Tên sản phẩm],0)))</f>
        <v/>
      </c>
      <c r="L191" s="162"/>
      <c r="M191" s="159"/>
      <c r="N191" s="159"/>
      <c r="O191" s="159"/>
      <c r="P191" s="163" t="str">
        <f t="shared" si="41"/>
        <v/>
      </c>
      <c r="Q191" s="164"/>
      <c r="R191" s="162"/>
      <c r="S191" s="163" t="str">
        <f t="shared" si="42"/>
        <v/>
      </c>
      <c r="T191" s="164" t="str">
        <f t="shared" ca="1" si="43"/>
        <v/>
      </c>
      <c r="U191" s="163" t="str">
        <f t="shared" si="44"/>
        <v/>
      </c>
      <c r="V191" s="163" t="str">
        <f ca="1">IF(AND(C191&lt;&gt;"",C191&lt;&gt;OFFSET(C191,1,0)),SUMIFS(B.2[Giá có thuế],B.2[Số ĐK],C191),"")</f>
        <v/>
      </c>
      <c r="W191" s="159"/>
      <c r="X191" s="161" t="str">
        <f>IF(W191="","",'Thông Tin Chung'!$L$3)</f>
        <v/>
      </c>
      <c r="Y191" s="163" t="str">
        <f t="shared" ca="1" si="45"/>
        <v/>
      </c>
      <c r="Z191" s="165"/>
      <c r="AA191" s="155" t="str">
        <f ca="1">IF(C191="","",IF(OR(D191&lt;NgayBatDau,D191&gt;NgayKetThuc),"Ngày tháng phải nằm trong kỳ báo cáo",IF(AND(G191&lt;&gt;"",COUNTIF(D.2[Tên khách hàng],G191)=0),"Tên KH chưa khai báo trong DSKH",IF(AND(H191&lt;&gt;"",COUNTIF(D.1[Tên sản phẩm],H191)=0),"SP này chưa khai báo trong DSSP",""))))</f>
        <v/>
      </c>
      <c r="AB191" s="23" t="str">
        <f t="shared" ca="1" si="31"/>
        <v/>
      </c>
      <c r="AC191" s="23" t="str">
        <f t="shared" ca="1" si="32"/>
        <v/>
      </c>
      <c r="AD191" s="23" t="str">
        <f t="shared" ca="1" si="33"/>
        <v/>
      </c>
      <c r="AE191" s="68" t="str">
        <f t="shared" ca="1" si="34"/>
        <v/>
      </c>
      <c r="AF191" s="69" t="str">
        <f>IF(OR(H191="",S191=""),"",S191-(SUM(L191,M191)*INDEX(D.1[Đơn giá],MATCH(H191,D.1[Tên sản phẩm],0))))</f>
        <v/>
      </c>
      <c r="AG191" s="90" t="str">
        <f t="shared" ca="1" si="35"/>
        <v/>
      </c>
      <c r="AH191" s="90"/>
    </row>
    <row r="192" spans="2:34" ht="27.75" customHeight="1" x14ac:dyDescent="0.2">
      <c r="B192" s="154">
        <f t="shared" si="36"/>
        <v>189</v>
      </c>
      <c r="C192" s="155" t="str">
        <f t="shared" ca="1" si="37"/>
        <v/>
      </c>
      <c r="D192" s="156" t="str">
        <f t="shared" ca="1" si="38"/>
        <v/>
      </c>
      <c r="E192" s="157" t="str">
        <f t="shared" ca="1" si="39"/>
        <v/>
      </c>
      <c r="F192" s="157"/>
      <c r="G192" s="158" t="str">
        <f t="shared" ca="1" si="40"/>
        <v/>
      </c>
      <c r="H192" s="159"/>
      <c r="I192" s="160" t="str">
        <f>IF(H192="","",INDEX(D.1[Quy cách],MATCH(H192,D.1[Tên sản phẩm],0)))</f>
        <v/>
      </c>
      <c r="J192" s="35" t="str">
        <f>IF(H192="","",INDEX(D.1[ĐVT],MATCH(H192,D.1[Tên sản phẩm],0)))</f>
        <v/>
      </c>
      <c r="K192" s="163" t="str">
        <f>IF(H192="","",INDEX(D.1[Đơn giá bán
(Tham khảo)],MATCH(H192,D.1[Tên sản phẩm],0)))</f>
        <v/>
      </c>
      <c r="L192" s="162"/>
      <c r="M192" s="159"/>
      <c r="N192" s="159"/>
      <c r="O192" s="159"/>
      <c r="P192" s="163" t="str">
        <f t="shared" si="41"/>
        <v/>
      </c>
      <c r="Q192" s="164"/>
      <c r="R192" s="162"/>
      <c r="S192" s="163" t="str">
        <f t="shared" si="42"/>
        <v/>
      </c>
      <c r="T192" s="164" t="str">
        <f t="shared" ca="1" si="43"/>
        <v/>
      </c>
      <c r="U192" s="163" t="str">
        <f t="shared" si="44"/>
        <v/>
      </c>
      <c r="V192" s="163" t="str">
        <f ca="1">IF(AND(C192&lt;&gt;"",C192&lt;&gt;OFFSET(C192,1,0)),SUMIFS(B.2[Giá có thuế],B.2[Số ĐK],C192),"")</f>
        <v/>
      </c>
      <c r="W192" s="159"/>
      <c r="X192" s="161" t="str">
        <f>IF(W192="","",'Thông Tin Chung'!$L$3)</f>
        <v/>
      </c>
      <c r="Y192" s="163" t="str">
        <f t="shared" ca="1" si="45"/>
        <v/>
      </c>
      <c r="Z192" s="165"/>
      <c r="AA192" s="155" t="str">
        <f ca="1">IF(C192="","",IF(OR(D192&lt;NgayBatDau,D192&gt;NgayKetThuc),"Ngày tháng phải nằm trong kỳ báo cáo",IF(AND(G192&lt;&gt;"",COUNTIF(D.2[Tên khách hàng],G192)=0),"Tên KH chưa khai báo trong DSKH",IF(AND(H192&lt;&gt;"",COUNTIF(D.1[Tên sản phẩm],H192)=0),"SP này chưa khai báo trong DSSP",""))))</f>
        <v/>
      </c>
      <c r="AB192" s="23" t="str">
        <f t="shared" ca="1" si="31"/>
        <v/>
      </c>
      <c r="AC192" s="23" t="str">
        <f t="shared" ca="1" si="32"/>
        <v/>
      </c>
      <c r="AD192" s="23" t="str">
        <f t="shared" ca="1" si="33"/>
        <v/>
      </c>
      <c r="AE192" s="68" t="str">
        <f t="shared" ca="1" si="34"/>
        <v/>
      </c>
      <c r="AF192" s="69" t="str">
        <f>IF(OR(H192="",S192=""),"",S192-(SUM(L192,M192)*INDEX(D.1[Đơn giá],MATCH(H192,D.1[Tên sản phẩm],0))))</f>
        <v/>
      </c>
      <c r="AG192" s="90" t="str">
        <f t="shared" ca="1" si="35"/>
        <v/>
      </c>
      <c r="AH192" s="90"/>
    </row>
    <row r="193" spans="2:34" ht="27.75" customHeight="1" x14ac:dyDescent="0.2">
      <c r="B193" s="154">
        <f t="shared" si="36"/>
        <v>190</v>
      </c>
      <c r="C193" s="155" t="str">
        <f t="shared" ca="1" si="37"/>
        <v/>
      </c>
      <c r="D193" s="156" t="str">
        <f t="shared" ca="1" si="38"/>
        <v/>
      </c>
      <c r="E193" s="157" t="str">
        <f t="shared" ca="1" si="39"/>
        <v/>
      </c>
      <c r="F193" s="157"/>
      <c r="G193" s="158" t="str">
        <f t="shared" ca="1" si="40"/>
        <v/>
      </c>
      <c r="H193" s="159"/>
      <c r="I193" s="160" t="str">
        <f>IF(H193="","",INDEX(D.1[Quy cách],MATCH(H193,D.1[Tên sản phẩm],0)))</f>
        <v/>
      </c>
      <c r="J193" s="35" t="str">
        <f>IF(H193="","",INDEX(D.1[ĐVT],MATCH(H193,D.1[Tên sản phẩm],0)))</f>
        <v/>
      </c>
      <c r="K193" s="163" t="str">
        <f>IF(H193="","",INDEX(D.1[Đơn giá bán
(Tham khảo)],MATCH(H193,D.1[Tên sản phẩm],0)))</f>
        <v/>
      </c>
      <c r="L193" s="162"/>
      <c r="M193" s="159"/>
      <c r="N193" s="159"/>
      <c r="O193" s="159"/>
      <c r="P193" s="163" t="str">
        <f t="shared" si="41"/>
        <v/>
      </c>
      <c r="Q193" s="164"/>
      <c r="R193" s="162"/>
      <c r="S193" s="163" t="str">
        <f t="shared" si="42"/>
        <v/>
      </c>
      <c r="T193" s="164" t="str">
        <f t="shared" ca="1" si="43"/>
        <v/>
      </c>
      <c r="U193" s="163" t="str">
        <f t="shared" si="44"/>
        <v/>
      </c>
      <c r="V193" s="163" t="str">
        <f ca="1">IF(AND(C193&lt;&gt;"",C193&lt;&gt;OFFSET(C193,1,0)),SUMIFS(B.2[Giá có thuế],B.2[Số ĐK],C193),"")</f>
        <v/>
      </c>
      <c r="W193" s="159"/>
      <c r="X193" s="161" t="str">
        <f>IF(W193="","",'Thông Tin Chung'!$L$3)</f>
        <v/>
      </c>
      <c r="Y193" s="163" t="str">
        <f t="shared" ca="1" si="45"/>
        <v/>
      </c>
      <c r="Z193" s="165"/>
      <c r="AA193" s="155" t="str">
        <f ca="1">IF(C193="","",IF(OR(D193&lt;NgayBatDau,D193&gt;NgayKetThuc),"Ngày tháng phải nằm trong kỳ báo cáo",IF(AND(G193&lt;&gt;"",COUNTIF(D.2[Tên khách hàng],G193)=0),"Tên KH chưa khai báo trong DSKH",IF(AND(H193&lt;&gt;"",COUNTIF(D.1[Tên sản phẩm],H193)=0),"SP này chưa khai báo trong DSSP",""))))</f>
        <v/>
      </c>
      <c r="AB193" s="23" t="str">
        <f t="shared" ca="1" si="31"/>
        <v/>
      </c>
      <c r="AC193" s="23" t="str">
        <f t="shared" ca="1" si="32"/>
        <v/>
      </c>
      <c r="AD193" s="23" t="str">
        <f t="shared" ca="1" si="33"/>
        <v/>
      </c>
      <c r="AE193" s="68" t="str">
        <f t="shared" ca="1" si="34"/>
        <v/>
      </c>
      <c r="AF193" s="69" t="str">
        <f>IF(OR(H193="",S193=""),"",S193-(SUM(L193,M193)*INDEX(D.1[Đơn giá],MATCH(H193,D.1[Tên sản phẩm],0))))</f>
        <v/>
      </c>
      <c r="AG193" s="90" t="str">
        <f t="shared" ca="1" si="35"/>
        <v/>
      </c>
      <c r="AH193" s="90"/>
    </row>
    <row r="194" spans="2:34" ht="27.75" customHeight="1" x14ac:dyDescent="0.2">
      <c r="B194" s="154">
        <f t="shared" si="36"/>
        <v>191</v>
      </c>
      <c r="C194" s="155" t="str">
        <f t="shared" ca="1" si="37"/>
        <v/>
      </c>
      <c r="D194" s="156" t="str">
        <f t="shared" ca="1" si="38"/>
        <v/>
      </c>
      <c r="E194" s="157" t="str">
        <f t="shared" ca="1" si="39"/>
        <v/>
      </c>
      <c r="F194" s="157"/>
      <c r="G194" s="158" t="str">
        <f t="shared" ca="1" si="40"/>
        <v/>
      </c>
      <c r="H194" s="159"/>
      <c r="I194" s="160" t="str">
        <f>IF(H194="","",INDEX(D.1[Quy cách],MATCH(H194,D.1[Tên sản phẩm],0)))</f>
        <v/>
      </c>
      <c r="J194" s="35" t="str">
        <f>IF(H194="","",INDEX(D.1[ĐVT],MATCH(H194,D.1[Tên sản phẩm],0)))</f>
        <v/>
      </c>
      <c r="K194" s="163" t="str">
        <f>IF(H194="","",INDEX(D.1[Đơn giá bán
(Tham khảo)],MATCH(H194,D.1[Tên sản phẩm],0)))</f>
        <v/>
      </c>
      <c r="L194" s="162"/>
      <c r="M194" s="159"/>
      <c r="N194" s="159"/>
      <c r="O194" s="159"/>
      <c r="P194" s="163" t="str">
        <f t="shared" si="41"/>
        <v/>
      </c>
      <c r="Q194" s="164"/>
      <c r="R194" s="162"/>
      <c r="S194" s="163" t="str">
        <f t="shared" si="42"/>
        <v/>
      </c>
      <c r="T194" s="164" t="str">
        <f t="shared" ca="1" si="43"/>
        <v/>
      </c>
      <c r="U194" s="163" t="str">
        <f t="shared" si="44"/>
        <v/>
      </c>
      <c r="V194" s="163" t="str">
        <f ca="1">IF(AND(C194&lt;&gt;"",C194&lt;&gt;OFFSET(C194,1,0)),SUMIFS(B.2[Giá có thuế],B.2[Số ĐK],C194),"")</f>
        <v/>
      </c>
      <c r="W194" s="159"/>
      <c r="X194" s="161" t="str">
        <f>IF(W194="","",'Thông Tin Chung'!$L$3)</f>
        <v/>
      </c>
      <c r="Y194" s="163" t="str">
        <f t="shared" ca="1" si="45"/>
        <v/>
      </c>
      <c r="Z194" s="165"/>
      <c r="AA194" s="155" t="str">
        <f ca="1">IF(C194="","",IF(OR(D194&lt;NgayBatDau,D194&gt;NgayKetThuc),"Ngày tháng phải nằm trong kỳ báo cáo",IF(AND(G194&lt;&gt;"",COUNTIF(D.2[Tên khách hàng],G194)=0),"Tên KH chưa khai báo trong DSKH",IF(AND(H194&lt;&gt;"",COUNTIF(D.1[Tên sản phẩm],H194)=0),"SP này chưa khai báo trong DSSP",""))))</f>
        <v/>
      </c>
      <c r="AB194" s="23" t="str">
        <f t="shared" ca="1" si="31"/>
        <v/>
      </c>
      <c r="AC194" s="23" t="str">
        <f t="shared" ca="1" si="32"/>
        <v/>
      </c>
      <c r="AD194" s="23" t="str">
        <f t="shared" ca="1" si="33"/>
        <v/>
      </c>
      <c r="AE194" s="68" t="str">
        <f t="shared" ca="1" si="34"/>
        <v/>
      </c>
      <c r="AF194" s="69" t="str">
        <f>IF(OR(H194="",S194=""),"",S194-(SUM(L194,M194)*INDEX(D.1[Đơn giá],MATCH(H194,D.1[Tên sản phẩm],0))))</f>
        <v/>
      </c>
      <c r="AG194" s="90" t="str">
        <f t="shared" ca="1" si="35"/>
        <v/>
      </c>
      <c r="AH194" s="90"/>
    </row>
    <row r="195" spans="2:34" ht="27.75" customHeight="1" x14ac:dyDescent="0.2">
      <c r="B195" s="154">
        <f t="shared" si="36"/>
        <v>192</v>
      </c>
      <c r="C195" s="155" t="str">
        <f t="shared" ca="1" si="37"/>
        <v/>
      </c>
      <c r="D195" s="156" t="str">
        <f t="shared" ca="1" si="38"/>
        <v/>
      </c>
      <c r="E195" s="157" t="str">
        <f t="shared" ca="1" si="39"/>
        <v/>
      </c>
      <c r="F195" s="157"/>
      <c r="G195" s="158" t="str">
        <f t="shared" ca="1" si="40"/>
        <v/>
      </c>
      <c r="H195" s="159"/>
      <c r="I195" s="160" t="str">
        <f>IF(H195="","",INDEX(D.1[Quy cách],MATCH(H195,D.1[Tên sản phẩm],0)))</f>
        <v/>
      </c>
      <c r="J195" s="35" t="str">
        <f>IF(H195="","",INDEX(D.1[ĐVT],MATCH(H195,D.1[Tên sản phẩm],0)))</f>
        <v/>
      </c>
      <c r="K195" s="163" t="str">
        <f>IF(H195="","",INDEX(D.1[Đơn giá bán
(Tham khảo)],MATCH(H195,D.1[Tên sản phẩm],0)))</f>
        <v/>
      </c>
      <c r="L195" s="162"/>
      <c r="M195" s="159"/>
      <c r="N195" s="159"/>
      <c r="O195" s="159"/>
      <c r="P195" s="163" t="str">
        <f t="shared" si="41"/>
        <v/>
      </c>
      <c r="Q195" s="164"/>
      <c r="R195" s="162"/>
      <c r="S195" s="163" t="str">
        <f t="shared" si="42"/>
        <v/>
      </c>
      <c r="T195" s="164" t="str">
        <f t="shared" ca="1" si="43"/>
        <v/>
      </c>
      <c r="U195" s="163" t="str">
        <f t="shared" si="44"/>
        <v/>
      </c>
      <c r="V195" s="163" t="str">
        <f ca="1">IF(AND(C195&lt;&gt;"",C195&lt;&gt;OFFSET(C195,1,0)),SUMIFS(B.2[Giá có thuế],B.2[Số ĐK],C195),"")</f>
        <v/>
      </c>
      <c r="W195" s="159"/>
      <c r="X195" s="161" t="str">
        <f>IF(W195="","",'Thông Tin Chung'!$L$3)</f>
        <v/>
      </c>
      <c r="Y195" s="163" t="str">
        <f t="shared" ca="1" si="45"/>
        <v/>
      </c>
      <c r="Z195" s="165"/>
      <c r="AA195" s="155" t="str">
        <f ca="1">IF(C195="","",IF(OR(D195&lt;NgayBatDau,D195&gt;NgayKetThuc),"Ngày tháng phải nằm trong kỳ báo cáo",IF(AND(G195&lt;&gt;"",COUNTIF(D.2[Tên khách hàng],G195)=0),"Tên KH chưa khai báo trong DSKH",IF(AND(H195&lt;&gt;"",COUNTIF(D.1[Tên sản phẩm],H195)=0),"SP này chưa khai báo trong DSSP",""))))</f>
        <v/>
      </c>
      <c r="AB195" s="23" t="str">
        <f t="shared" ref="AB195:AB258" ca="1" si="46">IF(D195="","",IF(D195&lt;B3LocTuNgay,0,IF(D195&lt;=B3LocDenNgay,1,"")))</f>
        <v/>
      </c>
      <c r="AC195" s="23" t="str">
        <f t="shared" ref="AC195:AC258" ca="1" si="47">IF(D195="","",IF(D195&lt;B4LocTuNgay,0,IF(D195&lt;=B4LocDenNgay,1,"")))</f>
        <v/>
      </c>
      <c r="AD195" s="23" t="str">
        <f t="shared" ref="AD195:AD258" ca="1" si="48">IF(D195="","",IF(D195&lt;B5LocTuNgay,0,IF(D195&lt;=B5LocDenNgay,1,"")))</f>
        <v/>
      </c>
      <c r="AE195" s="68" t="str">
        <f t="shared" ref="AE195:AE258" ca="1" si="49">IF(D195="","",MONTH(D195))</f>
        <v/>
      </c>
      <c r="AF195" s="69" t="str">
        <f>IF(OR(H195="",S195=""),"",S195-(SUM(L195,M195)*INDEX(D.1[Đơn giá],MATCH(H195,D.1[Tên sản phẩm],0))))</f>
        <v/>
      </c>
      <c r="AG195" s="90" t="str">
        <f t="shared" ref="AG195:AG258" ca="1" si="50">IF(E195="","",IF(E195=SoChungTuInPXK,B195,""))</f>
        <v/>
      </c>
      <c r="AH195" s="90"/>
    </row>
    <row r="196" spans="2:34" ht="27.75" customHeight="1" x14ac:dyDescent="0.2">
      <c r="B196" s="154">
        <f t="shared" ref="B196:B259" si="51">ROW(A196)-3</f>
        <v>193</v>
      </c>
      <c r="C196" s="155" t="str">
        <f t="shared" ref="C196:C259" ca="1" si="52">IF(AND(D196="",E196="",G196=""),"",IF(AND(D196=OFFSET(D196,-1,0),E196=OFFSET(E196,-1,0),G196=OFFSET(G196,-1,0)),OFFSET(B196,-1,1),B196))</f>
        <v/>
      </c>
      <c r="D196" s="156" t="str">
        <f t="shared" ref="D196:D259" ca="1" si="53">IF(AND($H196&lt;&gt;"",B196&lt;&gt;1),OFFSET(C196,-1,1),"")</f>
        <v/>
      </c>
      <c r="E196" s="157" t="str">
        <f t="shared" ref="E196:E259" ca="1" si="54">IF(AND($H196&lt;&gt;"",B196&lt;&gt;1),OFFSET(D196,-1,1),"")</f>
        <v/>
      </c>
      <c r="F196" s="157"/>
      <c r="G196" s="158" t="str">
        <f t="shared" ref="G196:G259" ca="1" si="55">IF(AND($H196&lt;&gt;"",B196&lt;&gt;1),OFFSET(F196,-1,1),"")</f>
        <v/>
      </c>
      <c r="H196" s="159"/>
      <c r="I196" s="160" t="str">
        <f>IF(H196="","",INDEX(D.1[Quy cách],MATCH(H196,D.1[Tên sản phẩm],0)))</f>
        <v/>
      </c>
      <c r="J196" s="35" t="str">
        <f>IF(H196="","",INDEX(D.1[ĐVT],MATCH(H196,D.1[Tên sản phẩm],0)))</f>
        <v/>
      </c>
      <c r="K196" s="163" t="str">
        <f>IF(H196="","",INDEX(D.1[Đơn giá bán
(Tham khảo)],MATCH(H196,D.1[Tên sản phẩm],0)))</f>
        <v/>
      </c>
      <c r="L196" s="162"/>
      <c r="M196" s="159"/>
      <c r="N196" s="159"/>
      <c r="O196" s="159"/>
      <c r="P196" s="163" t="str">
        <f t="shared" ref="P196:P259" si="56">IF(AND(K196&lt;&gt;"",L196&lt;&gt;""),K196*L196,IF(AND(N196&lt;&gt;"",O196&lt;&gt;""),N196*O196,""))</f>
        <v/>
      </c>
      <c r="Q196" s="164"/>
      <c r="R196" s="162"/>
      <c r="S196" s="163" t="str">
        <f t="shared" ref="S196:S259" si="57">IF(P196="","",P196-SUM(R196))</f>
        <v/>
      </c>
      <c r="T196" s="164" t="str">
        <f t="shared" ref="T196:T259" ca="1" si="58">IF(AND(S196&lt;&gt;"",C196=OFFSET(C196,-1,0)),OFFSET(S196,-1,1),"")</f>
        <v/>
      </c>
      <c r="U196" s="163" t="str">
        <f t="shared" ref="U196:U259" si="59">IF(S196="","",S196*SUM(1,T196))</f>
        <v/>
      </c>
      <c r="V196" s="163" t="str">
        <f ca="1">IF(AND(C196&lt;&gt;"",C196&lt;&gt;OFFSET(C196,1,0)),SUMIFS(B.2[Giá có thuế],B.2[Số ĐK],C196),"")</f>
        <v/>
      </c>
      <c r="W196" s="159"/>
      <c r="X196" s="161" t="str">
        <f>IF(W196="","",'Thông Tin Chung'!$L$3)</f>
        <v/>
      </c>
      <c r="Y196" s="163" t="str">
        <f t="shared" ref="Y196:Y259" ca="1" si="60">IF(AND(V196&lt;&gt;"",W196&lt;&gt;"",V196&lt;&gt;0),V196-W196,"")</f>
        <v/>
      </c>
      <c r="Z196" s="165"/>
      <c r="AA196" s="155" t="str">
        <f ca="1">IF(C196="","",IF(OR(D196&lt;NgayBatDau,D196&gt;NgayKetThuc),"Ngày tháng phải nằm trong kỳ báo cáo",IF(AND(G196&lt;&gt;"",COUNTIF(D.2[Tên khách hàng],G196)=0),"Tên KH chưa khai báo trong DSKH",IF(AND(H196&lt;&gt;"",COUNTIF(D.1[Tên sản phẩm],H196)=0),"SP này chưa khai báo trong DSSP",""))))</f>
        <v/>
      </c>
      <c r="AB196" s="23" t="str">
        <f t="shared" ca="1" si="46"/>
        <v/>
      </c>
      <c r="AC196" s="23" t="str">
        <f t="shared" ca="1" si="47"/>
        <v/>
      </c>
      <c r="AD196" s="23" t="str">
        <f t="shared" ca="1" si="48"/>
        <v/>
      </c>
      <c r="AE196" s="68" t="str">
        <f t="shared" ca="1" si="49"/>
        <v/>
      </c>
      <c r="AF196" s="69" t="str">
        <f>IF(OR(H196="",S196=""),"",S196-(SUM(L196,M196)*INDEX(D.1[Đơn giá],MATCH(H196,D.1[Tên sản phẩm],0))))</f>
        <v/>
      </c>
      <c r="AG196" s="90" t="str">
        <f t="shared" ca="1" si="50"/>
        <v/>
      </c>
      <c r="AH196" s="90"/>
    </row>
    <row r="197" spans="2:34" ht="27.75" customHeight="1" x14ac:dyDescent="0.2">
      <c r="B197" s="154">
        <f t="shared" si="51"/>
        <v>194</v>
      </c>
      <c r="C197" s="155" t="str">
        <f t="shared" ca="1" si="52"/>
        <v/>
      </c>
      <c r="D197" s="156" t="str">
        <f t="shared" ca="1" si="53"/>
        <v/>
      </c>
      <c r="E197" s="157" t="str">
        <f t="shared" ca="1" si="54"/>
        <v/>
      </c>
      <c r="F197" s="157"/>
      <c r="G197" s="158" t="str">
        <f t="shared" ca="1" si="55"/>
        <v/>
      </c>
      <c r="H197" s="159"/>
      <c r="I197" s="160" t="str">
        <f>IF(H197="","",INDEX(D.1[Quy cách],MATCH(H197,D.1[Tên sản phẩm],0)))</f>
        <v/>
      </c>
      <c r="J197" s="35" t="str">
        <f>IF(H197="","",INDEX(D.1[ĐVT],MATCH(H197,D.1[Tên sản phẩm],0)))</f>
        <v/>
      </c>
      <c r="K197" s="163" t="str">
        <f>IF(H197="","",INDEX(D.1[Đơn giá bán
(Tham khảo)],MATCH(H197,D.1[Tên sản phẩm],0)))</f>
        <v/>
      </c>
      <c r="L197" s="162"/>
      <c r="M197" s="159"/>
      <c r="N197" s="159"/>
      <c r="O197" s="159"/>
      <c r="P197" s="163" t="str">
        <f t="shared" si="56"/>
        <v/>
      </c>
      <c r="Q197" s="164"/>
      <c r="R197" s="162"/>
      <c r="S197" s="163" t="str">
        <f t="shared" si="57"/>
        <v/>
      </c>
      <c r="T197" s="164" t="str">
        <f t="shared" ca="1" si="58"/>
        <v/>
      </c>
      <c r="U197" s="163" t="str">
        <f t="shared" si="59"/>
        <v/>
      </c>
      <c r="V197" s="163" t="str">
        <f ca="1">IF(AND(C197&lt;&gt;"",C197&lt;&gt;OFFSET(C197,1,0)),SUMIFS(B.2[Giá có thuế],B.2[Số ĐK],C197),"")</f>
        <v/>
      </c>
      <c r="W197" s="159"/>
      <c r="X197" s="161" t="str">
        <f>IF(W197="","",'Thông Tin Chung'!$L$3)</f>
        <v/>
      </c>
      <c r="Y197" s="163" t="str">
        <f t="shared" ca="1" si="60"/>
        <v/>
      </c>
      <c r="Z197" s="165"/>
      <c r="AA197" s="155" t="str">
        <f ca="1">IF(C197="","",IF(OR(D197&lt;NgayBatDau,D197&gt;NgayKetThuc),"Ngày tháng phải nằm trong kỳ báo cáo",IF(AND(G197&lt;&gt;"",COUNTIF(D.2[Tên khách hàng],G197)=0),"Tên KH chưa khai báo trong DSKH",IF(AND(H197&lt;&gt;"",COUNTIF(D.1[Tên sản phẩm],H197)=0),"SP này chưa khai báo trong DSSP",""))))</f>
        <v/>
      </c>
      <c r="AB197" s="23" t="str">
        <f t="shared" ca="1" si="46"/>
        <v/>
      </c>
      <c r="AC197" s="23" t="str">
        <f t="shared" ca="1" si="47"/>
        <v/>
      </c>
      <c r="AD197" s="23" t="str">
        <f t="shared" ca="1" si="48"/>
        <v/>
      </c>
      <c r="AE197" s="68" t="str">
        <f t="shared" ca="1" si="49"/>
        <v/>
      </c>
      <c r="AF197" s="69" t="str">
        <f>IF(OR(H197="",S197=""),"",S197-(SUM(L197,M197)*INDEX(D.1[Đơn giá],MATCH(H197,D.1[Tên sản phẩm],0))))</f>
        <v/>
      </c>
      <c r="AG197" s="90" t="str">
        <f t="shared" ca="1" si="50"/>
        <v/>
      </c>
      <c r="AH197" s="90"/>
    </row>
    <row r="198" spans="2:34" ht="27.75" customHeight="1" x14ac:dyDescent="0.2">
      <c r="B198" s="154">
        <f t="shared" si="51"/>
        <v>195</v>
      </c>
      <c r="C198" s="155" t="str">
        <f t="shared" ca="1" si="52"/>
        <v/>
      </c>
      <c r="D198" s="156" t="str">
        <f t="shared" ca="1" si="53"/>
        <v/>
      </c>
      <c r="E198" s="157" t="str">
        <f t="shared" ca="1" si="54"/>
        <v/>
      </c>
      <c r="F198" s="157"/>
      <c r="G198" s="158" t="str">
        <f t="shared" ca="1" si="55"/>
        <v/>
      </c>
      <c r="H198" s="159"/>
      <c r="I198" s="160" t="str">
        <f>IF(H198="","",INDEX(D.1[Quy cách],MATCH(H198,D.1[Tên sản phẩm],0)))</f>
        <v/>
      </c>
      <c r="J198" s="35" t="str">
        <f>IF(H198="","",INDEX(D.1[ĐVT],MATCH(H198,D.1[Tên sản phẩm],0)))</f>
        <v/>
      </c>
      <c r="K198" s="163" t="str">
        <f>IF(H198="","",INDEX(D.1[Đơn giá bán
(Tham khảo)],MATCH(H198,D.1[Tên sản phẩm],0)))</f>
        <v/>
      </c>
      <c r="L198" s="162"/>
      <c r="M198" s="159"/>
      <c r="N198" s="159"/>
      <c r="O198" s="159"/>
      <c r="P198" s="163" t="str">
        <f t="shared" si="56"/>
        <v/>
      </c>
      <c r="Q198" s="164"/>
      <c r="R198" s="162"/>
      <c r="S198" s="163" t="str">
        <f t="shared" si="57"/>
        <v/>
      </c>
      <c r="T198" s="164" t="str">
        <f t="shared" ca="1" si="58"/>
        <v/>
      </c>
      <c r="U198" s="163" t="str">
        <f t="shared" si="59"/>
        <v/>
      </c>
      <c r="V198" s="163" t="str">
        <f ca="1">IF(AND(C198&lt;&gt;"",C198&lt;&gt;OFFSET(C198,1,0)),SUMIFS(B.2[Giá có thuế],B.2[Số ĐK],C198),"")</f>
        <v/>
      </c>
      <c r="W198" s="159"/>
      <c r="X198" s="161" t="str">
        <f>IF(W198="","",'Thông Tin Chung'!$L$3)</f>
        <v/>
      </c>
      <c r="Y198" s="163" t="str">
        <f t="shared" ca="1" si="60"/>
        <v/>
      </c>
      <c r="Z198" s="165"/>
      <c r="AA198" s="155" t="str">
        <f ca="1">IF(C198="","",IF(OR(D198&lt;NgayBatDau,D198&gt;NgayKetThuc),"Ngày tháng phải nằm trong kỳ báo cáo",IF(AND(G198&lt;&gt;"",COUNTIF(D.2[Tên khách hàng],G198)=0),"Tên KH chưa khai báo trong DSKH",IF(AND(H198&lt;&gt;"",COUNTIF(D.1[Tên sản phẩm],H198)=0),"SP này chưa khai báo trong DSSP",""))))</f>
        <v/>
      </c>
      <c r="AB198" s="23" t="str">
        <f t="shared" ca="1" si="46"/>
        <v/>
      </c>
      <c r="AC198" s="23" t="str">
        <f t="shared" ca="1" si="47"/>
        <v/>
      </c>
      <c r="AD198" s="23" t="str">
        <f t="shared" ca="1" si="48"/>
        <v/>
      </c>
      <c r="AE198" s="68" t="str">
        <f t="shared" ca="1" si="49"/>
        <v/>
      </c>
      <c r="AF198" s="69" t="str">
        <f>IF(OR(H198="",S198=""),"",S198-(SUM(L198,M198)*INDEX(D.1[Đơn giá],MATCH(H198,D.1[Tên sản phẩm],0))))</f>
        <v/>
      </c>
      <c r="AG198" s="90" t="str">
        <f t="shared" ca="1" si="50"/>
        <v/>
      </c>
      <c r="AH198" s="90"/>
    </row>
    <row r="199" spans="2:34" ht="27.75" customHeight="1" x14ac:dyDescent="0.2">
      <c r="B199" s="154">
        <f t="shared" si="51"/>
        <v>196</v>
      </c>
      <c r="C199" s="155" t="str">
        <f t="shared" ca="1" si="52"/>
        <v/>
      </c>
      <c r="D199" s="156" t="str">
        <f t="shared" ca="1" si="53"/>
        <v/>
      </c>
      <c r="E199" s="157" t="str">
        <f t="shared" ca="1" si="54"/>
        <v/>
      </c>
      <c r="F199" s="157"/>
      <c r="G199" s="158" t="str">
        <f t="shared" ca="1" si="55"/>
        <v/>
      </c>
      <c r="H199" s="159"/>
      <c r="I199" s="160" t="str">
        <f>IF(H199="","",INDEX(D.1[Quy cách],MATCH(H199,D.1[Tên sản phẩm],0)))</f>
        <v/>
      </c>
      <c r="J199" s="35" t="str">
        <f>IF(H199="","",INDEX(D.1[ĐVT],MATCH(H199,D.1[Tên sản phẩm],0)))</f>
        <v/>
      </c>
      <c r="K199" s="163" t="str">
        <f>IF(H199="","",INDEX(D.1[Đơn giá bán
(Tham khảo)],MATCH(H199,D.1[Tên sản phẩm],0)))</f>
        <v/>
      </c>
      <c r="L199" s="162"/>
      <c r="M199" s="159"/>
      <c r="N199" s="159"/>
      <c r="O199" s="159"/>
      <c r="P199" s="163" t="str">
        <f t="shared" si="56"/>
        <v/>
      </c>
      <c r="Q199" s="164"/>
      <c r="R199" s="162"/>
      <c r="S199" s="163" t="str">
        <f t="shared" si="57"/>
        <v/>
      </c>
      <c r="T199" s="164" t="str">
        <f t="shared" ca="1" si="58"/>
        <v/>
      </c>
      <c r="U199" s="163" t="str">
        <f t="shared" si="59"/>
        <v/>
      </c>
      <c r="V199" s="163" t="str">
        <f ca="1">IF(AND(C199&lt;&gt;"",C199&lt;&gt;OFFSET(C199,1,0)),SUMIFS(B.2[Giá có thuế],B.2[Số ĐK],C199),"")</f>
        <v/>
      </c>
      <c r="W199" s="159"/>
      <c r="X199" s="161" t="str">
        <f>IF(W199="","",'Thông Tin Chung'!$L$3)</f>
        <v/>
      </c>
      <c r="Y199" s="163" t="str">
        <f t="shared" ca="1" si="60"/>
        <v/>
      </c>
      <c r="Z199" s="165"/>
      <c r="AA199" s="155" t="str">
        <f ca="1">IF(C199="","",IF(OR(D199&lt;NgayBatDau,D199&gt;NgayKetThuc),"Ngày tháng phải nằm trong kỳ báo cáo",IF(AND(G199&lt;&gt;"",COUNTIF(D.2[Tên khách hàng],G199)=0),"Tên KH chưa khai báo trong DSKH",IF(AND(H199&lt;&gt;"",COUNTIF(D.1[Tên sản phẩm],H199)=0),"SP này chưa khai báo trong DSSP",""))))</f>
        <v/>
      </c>
      <c r="AB199" s="23" t="str">
        <f t="shared" ca="1" si="46"/>
        <v/>
      </c>
      <c r="AC199" s="23" t="str">
        <f t="shared" ca="1" si="47"/>
        <v/>
      </c>
      <c r="AD199" s="23" t="str">
        <f t="shared" ca="1" si="48"/>
        <v/>
      </c>
      <c r="AE199" s="68" t="str">
        <f t="shared" ca="1" si="49"/>
        <v/>
      </c>
      <c r="AF199" s="69" t="str">
        <f>IF(OR(H199="",S199=""),"",S199-(SUM(L199,M199)*INDEX(D.1[Đơn giá],MATCH(H199,D.1[Tên sản phẩm],0))))</f>
        <v/>
      </c>
      <c r="AG199" s="90" t="str">
        <f t="shared" ca="1" si="50"/>
        <v/>
      </c>
      <c r="AH199" s="90"/>
    </row>
    <row r="200" spans="2:34" ht="27.75" customHeight="1" x14ac:dyDescent="0.2">
      <c r="B200" s="154">
        <f t="shared" si="51"/>
        <v>197</v>
      </c>
      <c r="C200" s="155" t="str">
        <f t="shared" ca="1" si="52"/>
        <v/>
      </c>
      <c r="D200" s="156" t="str">
        <f t="shared" ca="1" si="53"/>
        <v/>
      </c>
      <c r="E200" s="157" t="str">
        <f t="shared" ca="1" si="54"/>
        <v/>
      </c>
      <c r="F200" s="157"/>
      <c r="G200" s="158" t="str">
        <f t="shared" ca="1" si="55"/>
        <v/>
      </c>
      <c r="H200" s="159"/>
      <c r="I200" s="160" t="str">
        <f>IF(H200="","",INDEX(D.1[Quy cách],MATCH(H200,D.1[Tên sản phẩm],0)))</f>
        <v/>
      </c>
      <c r="J200" s="35" t="str">
        <f>IF(H200="","",INDEX(D.1[ĐVT],MATCH(H200,D.1[Tên sản phẩm],0)))</f>
        <v/>
      </c>
      <c r="K200" s="163" t="str">
        <f>IF(H200="","",INDEX(D.1[Đơn giá bán
(Tham khảo)],MATCH(H200,D.1[Tên sản phẩm],0)))</f>
        <v/>
      </c>
      <c r="L200" s="162"/>
      <c r="M200" s="159"/>
      <c r="N200" s="159"/>
      <c r="O200" s="159"/>
      <c r="P200" s="163" t="str">
        <f t="shared" si="56"/>
        <v/>
      </c>
      <c r="Q200" s="164"/>
      <c r="R200" s="162"/>
      <c r="S200" s="163" t="str">
        <f t="shared" si="57"/>
        <v/>
      </c>
      <c r="T200" s="164" t="str">
        <f t="shared" ca="1" si="58"/>
        <v/>
      </c>
      <c r="U200" s="163" t="str">
        <f t="shared" si="59"/>
        <v/>
      </c>
      <c r="V200" s="163" t="str">
        <f ca="1">IF(AND(C200&lt;&gt;"",C200&lt;&gt;OFFSET(C200,1,0)),SUMIFS(B.2[Giá có thuế],B.2[Số ĐK],C200),"")</f>
        <v/>
      </c>
      <c r="W200" s="159"/>
      <c r="X200" s="161" t="str">
        <f>IF(W200="","",'Thông Tin Chung'!$L$3)</f>
        <v/>
      </c>
      <c r="Y200" s="163" t="str">
        <f t="shared" ca="1" si="60"/>
        <v/>
      </c>
      <c r="Z200" s="165"/>
      <c r="AA200" s="155" t="str">
        <f ca="1">IF(C200="","",IF(OR(D200&lt;NgayBatDau,D200&gt;NgayKetThuc),"Ngày tháng phải nằm trong kỳ báo cáo",IF(AND(G200&lt;&gt;"",COUNTIF(D.2[Tên khách hàng],G200)=0),"Tên KH chưa khai báo trong DSKH",IF(AND(H200&lt;&gt;"",COUNTIF(D.1[Tên sản phẩm],H200)=0),"SP này chưa khai báo trong DSSP",""))))</f>
        <v/>
      </c>
      <c r="AB200" s="23" t="str">
        <f t="shared" ca="1" si="46"/>
        <v/>
      </c>
      <c r="AC200" s="23" t="str">
        <f t="shared" ca="1" si="47"/>
        <v/>
      </c>
      <c r="AD200" s="23" t="str">
        <f t="shared" ca="1" si="48"/>
        <v/>
      </c>
      <c r="AE200" s="68" t="str">
        <f t="shared" ca="1" si="49"/>
        <v/>
      </c>
      <c r="AF200" s="69" t="str">
        <f>IF(OR(H200="",S200=""),"",S200-(SUM(L200,M200)*INDEX(D.1[Đơn giá],MATCH(H200,D.1[Tên sản phẩm],0))))</f>
        <v/>
      </c>
      <c r="AG200" s="90" t="str">
        <f t="shared" ca="1" si="50"/>
        <v/>
      </c>
      <c r="AH200" s="90"/>
    </row>
    <row r="201" spans="2:34" ht="27.75" customHeight="1" x14ac:dyDescent="0.2">
      <c r="B201" s="154">
        <f t="shared" si="51"/>
        <v>198</v>
      </c>
      <c r="C201" s="155" t="str">
        <f t="shared" ca="1" si="52"/>
        <v/>
      </c>
      <c r="D201" s="156" t="str">
        <f t="shared" ca="1" si="53"/>
        <v/>
      </c>
      <c r="E201" s="157" t="str">
        <f t="shared" ca="1" si="54"/>
        <v/>
      </c>
      <c r="F201" s="157"/>
      <c r="G201" s="158" t="str">
        <f t="shared" ca="1" si="55"/>
        <v/>
      </c>
      <c r="H201" s="159"/>
      <c r="I201" s="160" t="str">
        <f>IF(H201="","",INDEX(D.1[Quy cách],MATCH(H201,D.1[Tên sản phẩm],0)))</f>
        <v/>
      </c>
      <c r="J201" s="35" t="str">
        <f>IF(H201="","",INDEX(D.1[ĐVT],MATCH(H201,D.1[Tên sản phẩm],0)))</f>
        <v/>
      </c>
      <c r="K201" s="163" t="str">
        <f>IF(H201="","",INDEX(D.1[Đơn giá bán
(Tham khảo)],MATCH(H201,D.1[Tên sản phẩm],0)))</f>
        <v/>
      </c>
      <c r="L201" s="162"/>
      <c r="M201" s="159"/>
      <c r="N201" s="159"/>
      <c r="O201" s="159"/>
      <c r="P201" s="163" t="str">
        <f t="shared" si="56"/>
        <v/>
      </c>
      <c r="Q201" s="164"/>
      <c r="R201" s="162"/>
      <c r="S201" s="163" t="str">
        <f t="shared" si="57"/>
        <v/>
      </c>
      <c r="T201" s="164" t="str">
        <f t="shared" ca="1" si="58"/>
        <v/>
      </c>
      <c r="U201" s="163" t="str">
        <f t="shared" si="59"/>
        <v/>
      </c>
      <c r="V201" s="163" t="str">
        <f ca="1">IF(AND(C201&lt;&gt;"",C201&lt;&gt;OFFSET(C201,1,0)),SUMIFS(B.2[Giá có thuế],B.2[Số ĐK],C201),"")</f>
        <v/>
      </c>
      <c r="W201" s="159"/>
      <c r="X201" s="161" t="str">
        <f>IF(W201="","",'Thông Tin Chung'!$L$3)</f>
        <v/>
      </c>
      <c r="Y201" s="163" t="str">
        <f t="shared" ca="1" si="60"/>
        <v/>
      </c>
      <c r="Z201" s="165"/>
      <c r="AA201" s="155" t="str">
        <f ca="1">IF(C201="","",IF(OR(D201&lt;NgayBatDau,D201&gt;NgayKetThuc),"Ngày tháng phải nằm trong kỳ báo cáo",IF(AND(G201&lt;&gt;"",COUNTIF(D.2[Tên khách hàng],G201)=0),"Tên KH chưa khai báo trong DSKH",IF(AND(H201&lt;&gt;"",COUNTIF(D.1[Tên sản phẩm],H201)=0),"SP này chưa khai báo trong DSSP",""))))</f>
        <v/>
      </c>
      <c r="AB201" s="23" t="str">
        <f t="shared" ca="1" si="46"/>
        <v/>
      </c>
      <c r="AC201" s="23" t="str">
        <f t="shared" ca="1" si="47"/>
        <v/>
      </c>
      <c r="AD201" s="23" t="str">
        <f t="shared" ca="1" si="48"/>
        <v/>
      </c>
      <c r="AE201" s="68" t="str">
        <f t="shared" ca="1" si="49"/>
        <v/>
      </c>
      <c r="AF201" s="69" t="str">
        <f>IF(OR(H201="",S201=""),"",S201-(SUM(L201,M201)*INDEX(D.1[Đơn giá],MATCH(H201,D.1[Tên sản phẩm],0))))</f>
        <v/>
      </c>
      <c r="AG201" s="90" t="str">
        <f t="shared" ca="1" si="50"/>
        <v/>
      </c>
      <c r="AH201" s="90"/>
    </row>
    <row r="202" spans="2:34" ht="27.75" customHeight="1" x14ac:dyDescent="0.2">
      <c r="B202" s="154">
        <f t="shared" si="51"/>
        <v>199</v>
      </c>
      <c r="C202" s="155" t="str">
        <f t="shared" ca="1" si="52"/>
        <v/>
      </c>
      <c r="D202" s="156" t="str">
        <f t="shared" ca="1" si="53"/>
        <v/>
      </c>
      <c r="E202" s="157" t="str">
        <f t="shared" ca="1" si="54"/>
        <v/>
      </c>
      <c r="F202" s="157"/>
      <c r="G202" s="158" t="str">
        <f t="shared" ca="1" si="55"/>
        <v/>
      </c>
      <c r="H202" s="159"/>
      <c r="I202" s="160" t="str">
        <f>IF(H202="","",INDEX(D.1[Quy cách],MATCH(H202,D.1[Tên sản phẩm],0)))</f>
        <v/>
      </c>
      <c r="J202" s="35" t="str">
        <f>IF(H202="","",INDEX(D.1[ĐVT],MATCH(H202,D.1[Tên sản phẩm],0)))</f>
        <v/>
      </c>
      <c r="K202" s="163" t="str">
        <f>IF(H202="","",INDEX(D.1[Đơn giá bán
(Tham khảo)],MATCH(H202,D.1[Tên sản phẩm],0)))</f>
        <v/>
      </c>
      <c r="L202" s="162"/>
      <c r="M202" s="159"/>
      <c r="N202" s="159"/>
      <c r="O202" s="159"/>
      <c r="P202" s="163" t="str">
        <f t="shared" si="56"/>
        <v/>
      </c>
      <c r="Q202" s="164"/>
      <c r="R202" s="162"/>
      <c r="S202" s="163" t="str">
        <f t="shared" si="57"/>
        <v/>
      </c>
      <c r="T202" s="164" t="str">
        <f t="shared" ca="1" si="58"/>
        <v/>
      </c>
      <c r="U202" s="163" t="str">
        <f t="shared" si="59"/>
        <v/>
      </c>
      <c r="V202" s="163" t="str">
        <f ca="1">IF(AND(C202&lt;&gt;"",C202&lt;&gt;OFFSET(C202,1,0)),SUMIFS(B.2[Giá có thuế],B.2[Số ĐK],C202),"")</f>
        <v/>
      </c>
      <c r="W202" s="159"/>
      <c r="X202" s="161" t="str">
        <f>IF(W202="","",'Thông Tin Chung'!$L$3)</f>
        <v/>
      </c>
      <c r="Y202" s="163" t="str">
        <f t="shared" ca="1" si="60"/>
        <v/>
      </c>
      <c r="Z202" s="165"/>
      <c r="AA202" s="155" t="str">
        <f ca="1">IF(C202="","",IF(OR(D202&lt;NgayBatDau,D202&gt;NgayKetThuc),"Ngày tháng phải nằm trong kỳ báo cáo",IF(AND(G202&lt;&gt;"",COUNTIF(D.2[Tên khách hàng],G202)=0),"Tên KH chưa khai báo trong DSKH",IF(AND(H202&lt;&gt;"",COUNTIF(D.1[Tên sản phẩm],H202)=0),"SP này chưa khai báo trong DSSP",""))))</f>
        <v/>
      </c>
      <c r="AB202" s="23" t="str">
        <f t="shared" ca="1" si="46"/>
        <v/>
      </c>
      <c r="AC202" s="23" t="str">
        <f t="shared" ca="1" si="47"/>
        <v/>
      </c>
      <c r="AD202" s="23" t="str">
        <f t="shared" ca="1" si="48"/>
        <v/>
      </c>
      <c r="AE202" s="68" t="str">
        <f t="shared" ca="1" si="49"/>
        <v/>
      </c>
      <c r="AF202" s="69" t="str">
        <f>IF(OR(H202="",S202=""),"",S202-(SUM(L202,M202)*INDEX(D.1[Đơn giá],MATCH(H202,D.1[Tên sản phẩm],0))))</f>
        <v/>
      </c>
      <c r="AG202" s="90" t="str">
        <f t="shared" ca="1" si="50"/>
        <v/>
      </c>
      <c r="AH202" s="90"/>
    </row>
    <row r="203" spans="2:34" ht="27.75" customHeight="1" x14ac:dyDescent="0.2">
      <c r="B203" s="154">
        <f t="shared" si="51"/>
        <v>200</v>
      </c>
      <c r="C203" s="155" t="str">
        <f t="shared" ca="1" si="52"/>
        <v/>
      </c>
      <c r="D203" s="156" t="str">
        <f t="shared" ca="1" si="53"/>
        <v/>
      </c>
      <c r="E203" s="157" t="str">
        <f t="shared" ca="1" si="54"/>
        <v/>
      </c>
      <c r="F203" s="157"/>
      <c r="G203" s="158" t="str">
        <f t="shared" ca="1" si="55"/>
        <v/>
      </c>
      <c r="H203" s="159"/>
      <c r="I203" s="160" t="str">
        <f>IF(H203="","",INDEX(D.1[Quy cách],MATCH(H203,D.1[Tên sản phẩm],0)))</f>
        <v/>
      </c>
      <c r="J203" s="35" t="str">
        <f>IF(H203="","",INDEX(D.1[ĐVT],MATCH(H203,D.1[Tên sản phẩm],0)))</f>
        <v/>
      </c>
      <c r="K203" s="163" t="str">
        <f>IF(H203="","",INDEX(D.1[Đơn giá bán
(Tham khảo)],MATCH(H203,D.1[Tên sản phẩm],0)))</f>
        <v/>
      </c>
      <c r="L203" s="162"/>
      <c r="M203" s="159"/>
      <c r="N203" s="159"/>
      <c r="O203" s="159"/>
      <c r="P203" s="163" t="str">
        <f t="shared" si="56"/>
        <v/>
      </c>
      <c r="Q203" s="164"/>
      <c r="R203" s="162"/>
      <c r="S203" s="163" t="str">
        <f t="shared" si="57"/>
        <v/>
      </c>
      <c r="T203" s="164" t="str">
        <f t="shared" ca="1" si="58"/>
        <v/>
      </c>
      <c r="U203" s="163" t="str">
        <f t="shared" si="59"/>
        <v/>
      </c>
      <c r="V203" s="163" t="str">
        <f ca="1">IF(AND(C203&lt;&gt;"",C203&lt;&gt;OFFSET(C203,1,0)),SUMIFS(B.2[Giá có thuế],B.2[Số ĐK],C203),"")</f>
        <v/>
      </c>
      <c r="W203" s="159"/>
      <c r="X203" s="161" t="str">
        <f>IF(W203="","",'Thông Tin Chung'!$L$3)</f>
        <v/>
      </c>
      <c r="Y203" s="163" t="str">
        <f t="shared" ca="1" si="60"/>
        <v/>
      </c>
      <c r="Z203" s="165"/>
      <c r="AA203" s="155" t="str">
        <f ca="1">IF(C203="","",IF(OR(D203&lt;NgayBatDau,D203&gt;NgayKetThuc),"Ngày tháng phải nằm trong kỳ báo cáo",IF(AND(G203&lt;&gt;"",COUNTIF(D.2[Tên khách hàng],G203)=0),"Tên KH chưa khai báo trong DSKH",IF(AND(H203&lt;&gt;"",COUNTIF(D.1[Tên sản phẩm],H203)=0),"SP này chưa khai báo trong DSSP",""))))</f>
        <v/>
      </c>
      <c r="AB203" s="23" t="str">
        <f t="shared" ca="1" si="46"/>
        <v/>
      </c>
      <c r="AC203" s="23" t="str">
        <f t="shared" ca="1" si="47"/>
        <v/>
      </c>
      <c r="AD203" s="23" t="str">
        <f t="shared" ca="1" si="48"/>
        <v/>
      </c>
      <c r="AE203" s="68" t="str">
        <f t="shared" ca="1" si="49"/>
        <v/>
      </c>
      <c r="AF203" s="69" t="str">
        <f>IF(OR(H203="",S203=""),"",S203-(SUM(L203,M203)*INDEX(D.1[Đơn giá],MATCH(H203,D.1[Tên sản phẩm],0))))</f>
        <v/>
      </c>
      <c r="AG203" s="90" t="str">
        <f t="shared" ca="1" si="50"/>
        <v/>
      </c>
      <c r="AH203" s="90"/>
    </row>
    <row r="204" spans="2:34" ht="27.75" customHeight="1" x14ac:dyDescent="0.2">
      <c r="B204" s="154">
        <f t="shared" si="51"/>
        <v>201</v>
      </c>
      <c r="C204" s="155" t="str">
        <f t="shared" ca="1" si="52"/>
        <v/>
      </c>
      <c r="D204" s="156" t="str">
        <f t="shared" ca="1" si="53"/>
        <v/>
      </c>
      <c r="E204" s="157" t="str">
        <f t="shared" ca="1" si="54"/>
        <v/>
      </c>
      <c r="F204" s="157"/>
      <c r="G204" s="158" t="str">
        <f t="shared" ca="1" si="55"/>
        <v/>
      </c>
      <c r="H204" s="159"/>
      <c r="I204" s="160" t="str">
        <f>IF(H204="","",INDEX(D.1[Quy cách],MATCH(H204,D.1[Tên sản phẩm],0)))</f>
        <v/>
      </c>
      <c r="J204" s="35" t="str">
        <f>IF(H204="","",INDEX(D.1[ĐVT],MATCH(H204,D.1[Tên sản phẩm],0)))</f>
        <v/>
      </c>
      <c r="K204" s="163" t="str">
        <f>IF(H204="","",INDEX(D.1[Đơn giá bán
(Tham khảo)],MATCH(H204,D.1[Tên sản phẩm],0)))</f>
        <v/>
      </c>
      <c r="L204" s="162"/>
      <c r="M204" s="159"/>
      <c r="N204" s="159"/>
      <c r="O204" s="159"/>
      <c r="P204" s="163" t="str">
        <f t="shared" si="56"/>
        <v/>
      </c>
      <c r="Q204" s="164"/>
      <c r="R204" s="162"/>
      <c r="S204" s="163" t="str">
        <f t="shared" si="57"/>
        <v/>
      </c>
      <c r="T204" s="164" t="str">
        <f t="shared" ca="1" si="58"/>
        <v/>
      </c>
      <c r="U204" s="163" t="str">
        <f t="shared" si="59"/>
        <v/>
      </c>
      <c r="V204" s="163" t="str">
        <f ca="1">IF(AND(C204&lt;&gt;"",C204&lt;&gt;OFFSET(C204,1,0)),SUMIFS(B.2[Giá có thuế],B.2[Số ĐK],C204),"")</f>
        <v/>
      </c>
      <c r="W204" s="159"/>
      <c r="X204" s="161" t="str">
        <f>IF(W204="","",'Thông Tin Chung'!$L$3)</f>
        <v/>
      </c>
      <c r="Y204" s="163" t="str">
        <f t="shared" ca="1" si="60"/>
        <v/>
      </c>
      <c r="Z204" s="165"/>
      <c r="AA204" s="155" t="str">
        <f ca="1">IF(C204="","",IF(OR(D204&lt;NgayBatDau,D204&gt;NgayKetThuc),"Ngày tháng phải nằm trong kỳ báo cáo",IF(AND(G204&lt;&gt;"",COUNTIF(D.2[Tên khách hàng],G204)=0),"Tên KH chưa khai báo trong DSKH",IF(AND(H204&lt;&gt;"",COUNTIF(D.1[Tên sản phẩm],H204)=0),"SP này chưa khai báo trong DSSP",""))))</f>
        <v/>
      </c>
      <c r="AB204" s="23" t="str">
        <f t="shared" ca="1" si="46"/>
        <v/>
      </c>
      <c r="AC204" s="23" t="str">
        <f t="shared" ca="1" si="47"/>
        <v/>
      </c>
      <c r="AD204" s="23" t="str">
        <f t="shared" ca="1" si="48"/>
        <v/>
      </c>
      <c r="AE204" s="68" t="str">
        <f t="shared" ca="1" si="49"/>
        <v/>
      </c>
      <c r="AF204" s="69" t="str">
        <f>IF(OR(H204="",S204=""),"",S204-(SUM(L204,M204)*INDEX(D.1[Đơn giá],MATCH(H204,D.1[Tên sản phẩm],0))))</f>
        <v/>
      </c>
      <c r="AG204" s="90" t="str">
        <f t="shared" ca="1" si="50"/>
        <v/>
      </c>
      <c r="AH204" s="90"/>
    </row>
    <row r="205" spans="2:34" ht="27.75" customHeight="1" x14ac:dyDescent="0.2">
      <c r="B205" s="154">
        <f t="shared" si="51"/>
        <v>202</v>
      </c>
      <c r="C205" s="155" t="str">
        <f t="shared" ca="1" si="52"/>
        <v/>
      </c>
      <c r="D205" s="156" t="str">
        <f t="shared" ca="1" si="53"/>
        <v/>
      </c>
      <c r="E205" s="157" t="str">
        <f t="shared" ca="1" si="54"/>
        <v/>
      </c>
      <c r="F205" s="157"/>
      <c r="G205" s="158" t="str">
        <f t="shared" ca="1" si="55"/>
        <v/>
      </c>
      <c r="H205" s="159"/>
      <c r="I205" s="160" t="str">
        <f>IF(H205="","",INDEX(D.1[Quy cách],MATCH(H205,D.1[Tên sản phẩm],0)))</f>
        <v/>
      </c>
      <c r="J205" s="35" t="str">
        <f>IF(H205="","",INDEX(D.1[ĐVT],MATCH(H205,D.1[Tên sản phẩm],0)))</f>
        <v/>
      </c>
      <c r="K205" s="163" t="str">
        <f>IF(H205="","",INDEX(D.1[Đơn giá bán
(Tham khảo)],MATCH(H205,D.1[Tên sản phẩm],0)))</f>
        <v/>
      </c>
      <c r="L205" s="162"/>
      <c r="M205" s="159"/>
      <c r="N205" s="159"/>
      <c r="O205" s="159"/>
      <c r="P205" s="163" t="str">
        <f t="shared" si="56"/>
        <v/>
      </c>
      <c r="Q205" s="164"/>
      <c r="R205" s="162"/>
      <c r="S205" s="163" t="str">
        <f t="shared" si="57"/>
        <v/>
      </c>
      <c r="T205" s="164" t="str">
        <f t="shared" ca="1" si="58"/>
        <v/>
      </c>
      <c r="U205" s="163" t="str">
        <f t="shared" si="59"/>
        <v/>
      </c>
      <c r="V205" s="163" t="str">
        <f ca="1">IF(AND(C205&lt;&gt;"",C205&lt;&gt;OFFSET(C205,1,0)),SUMIFS(B.2[Giá có thuế],B.2[Số ĐK],C205),"")</f>
        <v/>
      </c>
      <c r="W205" s="159"/>
      <c r="X205" s="161" t="str">
        <f>IF(W205="","",'Thông Tin Chung'!$L$3)</f>
        <v/>
      </c>
      <c r="Y205" s="163" t="str">
        <f t="shared" ca="1" si="60"/>
        <v/>
      </c>
      <c r="Z205" s="165"/>
      <c r="AA205" s="155" t="str">
        <f ca="1">IF(C205="","",IF(OR(D205&lt;NgayBatDau,D205&gt;NgayKetThuc),"Ngày tháng phải nằm trong kỳ báo cáo",IF(AND(G205&lt;&gt;"",COUNTIF(D.2[Tên khách hàng],G205)=0),"Tên KH chưa khai báo trong DSKH",IF(AND(H205&lt;&gt;"",COUNTIF(D.1[Tên sản phẩm],H205)=0),"SP này chưa khai báo trong DSSP",""))))</f>
        <v/>
      </c>
      <c r="AB205" s="23" t="str">
        <f t="shared" ca="1" si="46"/>
        <v/>
      </c>
      <c r="AC205" s="23" t="str">
        <f t="shared" ca="1" si="47"/>
        <v/>
      </c>
      <c r="AD205" s="23" t="str">
        <f t="shared" ca="1" si="48"/>
        <v/>
      </c>
      <c r="AE205" s="68" t="str">
        <f t="shared" ca="1" si="49"/>
        <v/>
      </c>
      <c r="AF205" s="69" t="str">
        <f>IF(OR(H205="",S205=""),"",S205-(SUM(L205,M205)*INDEX(D.1[Đơn giá],MATCH(H205,D.1[Tên sản phẩm],0))))</f>
        <v/>
      </c>
      <c r="AG205" s="90" t="str">
        <f t="shared" ca="1" si="50"/>
        <v/>
      </c>
      <c r="AH205" s="90"/>
    </row>
    <row r="206" spans="2:34" ht="27.75" customHeight="1" x14ac:dyDescent="0.2">
      <c r="B206" s="154">
        <f t="shared" si="51"/>
        <v>203</v>
      </c>
      <c r="C206" s="155" t="str">
        <f t="shared" ca="1" si="52"/>
        <v/>
      </c>
      <c r="D206" s="156" t="str">
        <f t="shared" ca="1" si="53"/>
        <v/>
      </c>
      <c r="E206" s="157" t="str">
        <f t="shared" ca="1" si="54"/>
        <v/>
      </c>
      <c r="F206" s="157"/>
      <c r="G206" s="158" t="str">
        <f t="shared" ca="1" si="55"/>
        <v/>
      </c>
      <c r="H206" s="159"/>
      <c r="I206" s="160" t="str">
        <f>IF(H206="","",INDEX(D.1[Quy cách],MATCH(H206,D.1[Tên sản phẩm],0)))</f>
        <v/>
      </c>
      <c r="J206" s="35" t="str">
        <f>IF(H206="","",INDEX(D.1[ĐVT],MATCH(H206,D.1[Tên sản phẩm],0)))</f>
        <v/>
      </c>
      <c r="K206" s="163" t="str">
        <f>IF(H206="","",INDEX(D.1[Đơn giá bán
(Tham khảo)],MATCH(H206,D.1[Tên sản phẩm],0)))</f>
        <v/>
      </c>
      <c r="L206" s="162"/>
      <c r="M206" s="159"/>
      <c r="N206" s="159"/>
      <c r="O206" s="159"/>
      <c r="P206" s="163" t="str">
        <f t="shared" si="56"/>
        <v/>
      </c>
      <c r="Q206" s="164"/>
      <c r="R206" s="162"/>
      <c r="S206" s="163" t="str">
        <f t="shared" si="57"/>
        <v/>
      </c>
      <c r="T206" s="164" t="str">
        <f t="shared" ca="1" si="58"/>
        <v/>
      </c>
      <c r="U206" s="163" t="str">
        <f t="shared" si="59"/>
        <v/>
      </c>
      <c r="V206" s="163" t="str">
        <f ca="1">IF(AND(C206&lt;&gt;"",C206&lt;&gt;OFFSET(C206,1,0)),SUMIFS(B.2[Giá có thuế],B.2[Số ĐK],C206),"")</f>
        <v/>
      </c>
      <c r="W206" s="159"/>
      <c r="X206" s="161" t="str">
        <f>IF(W206="","",'Thông Tin Chung'!$L$3)</f>
        <v/>
      </c>
      <c r="Y206" s="163" t="str">
        <f t="shared" ca="1" si="60"/>
        <v/>
      </c>
      <c r="Z206" s="165"/>
      <c r="AA206" s="155" t="str">
        <f ca="1">IF(C206="","",IF(OR(D206&lt;NgayBatDau,D206&gt;NgayKetThuc),"Ngày tháng phải nằm trong kỳ báo cáo",IF(AND(G206&lt;&gt;"",COUNTIF(D.2[Tên khách hàng],G206)=0),"Tên KH chưa khai báo trong DSKH",IF(AND(H206&lt;&gt;"",COUNTIF(D.1[Tên sản phẩm],H206)=0),"SP này chưa khai báo trong DSSP",""))))</f>
        <v/>
      </c>
      <c r="AB206" s="23" t="str">
        <f t="shared" ca="1" si="46"/>
        <v/>
      </c>
      <c r="AC206" s="23" t="str">
        <f t="shared" ca="1" si="47"/>
        <v/>
      </c>
      <c r="AD206" s="23" t="str">
        <f t="shared" ca="1" si="48"/>
        <v/>
      </c>
      <c r="AE206" s="68" t="str">
        <f t="shared" ca="1" si="49"/>
        <v/>
      </c>
      <c r="AF206" s="69" t="str">
        <f>IF(OR(H206="",S206=""),"",S206-(SUM(L206,M206)*INDEX(D.1[Đơn giá],MATCH(H206,D.1[Tên sản phẩm],0))))</f>
        <v/>
      </c>
      <c r="AG206" s="90" t="str">
        <f t="shared" ca="1" si="50"/>
        <v/>
      </c>
      <c r="AH206" s="90"/>
    </row>
    <row r="207" spans="2:34" ht="27.75" customHeight="1" x14ac:dyDescent="0.2">
      <c r="B207" s="154">
        <f t="shared" si="51"/>
        <v>204</v>
      </c>
      <c r="C207" s="155" t="str">
        <f t="shared" ca="1" si="52"/>
        <v/>
      </c>
      <c r="D207" s="156" t="str">
        <f t="shared" ca="1" si="53"/>
        <v/>
      </c>
      <c r="E207" s="157" t="str">
        <f t="shared" ca="1" si="54"/>
        <v/>
      </c>
      <c r="F207" s="157"/>
      <c r="G207" s="158" t="str">
        <f t="shared" ca="1" si="55"/>
        <v/>
      </c>
      <c r="H207" s="159"/>
      <c r="I207" s="160" t="str">
        <f>IF(H207="","",INDEX(D.1[Quy cách],MATCH(H207,D.1[Tên sản phẩm],0)))</f>
        <v/>
      </c>
      <c r="J207" s="35" t="str">
        <f>IF(H207="","",INDEX(D.1[ĐVT],MATCH(H207,D.1[Tên sản phẩm],0)))</f>
        <v/>
      </c>
      <c r="K207" s="163" t="str">
        <f>IF(H207="","",INDEX(D.1[Đơn giá bán
(Tham khảo)],MATCH(H207,D.1[Tên sản phẩm],0)))</f>
        <v/>
      </c>
      <c r="L207" s="162"/>
      <c r="M207" s="159"/>
      <c r="N207" s="159"/>
      <c r="O207" s="159"/>
      <c r="P207" s="163" t="str">
        <f t="shared" si="56"/>
        <v/>
      </c>
      <c r="Q207" s="164"/>
      <c r="R207" s="162"/>
      <c r="S207" s="163" t="str">
        <f t="shared" si="57"/>
        <v/>
      </c>
      <c r="T207" s="164" t="str">
        <f t="shared" ca="1" si="58"/>
        <v/>
      </c>
      <c r="U207" s="163" t="str">
        <f t="shared" si="59"/>
        <v/>
      </c>
      <c r="V207" s="163" t="str">
        <f ca="1">IF(AND(C207&lt;&gt;"",C207&lt;&gt;OFFSET(C207,1,0)),SUMIFS(B.2[Giá có thuế],B.2[Số ĐK],C207),"")</f>
        <v/>
      </c>
      <c r="W207" s="159"/>
      <c r="X207" s="161" t="str">
        <f>IF(W207="","",'Thông Tin Chung'!$L$3)</f>
        <v/>
      </c>
      <c r="Y207" s="163" t="str">
        <f t="shared" ca="1" si="60"/>
        <v/>
      </c>
      <c r="Z207" s="165"/>
      <c r="AA207" s="155" t="str">
        <f ca="1">IF(C207="","",IF(OR(D207&lt;NgayBatDau,D207&gt;NgayKetThuc),"Ngày tháng phải nằm trong kỳ báo cáo",IF(AND(G207&lt;&gt;"",COUNTIF(D.2[Tên khách hàng],G207)=0),"Tên KH chưa khai báo trong DSKH",IF(AND(H207&lt;&gt;"",COUNTIF(D.1[Tên sản phẩm],H207)=0),"SP này chưa khai báo trong DSSP",""))))</f>
        <v/>
      </c>
      <c r="AB207" s="23" t="str">
        <f t="shared" ca="1" si="46"/>
        <v/>
      </c>
      <c r="AC207" s="23" t="str">
        <f t="shared" ca="1" si="47"/>
        <v/>
      </c>
      <c r="AD207" s="23" t="str">
        <f t="shared" ca="1" si="48"/>
        <v/>
      </c>
      <c r="AE207" s="68" t="str">
        <f t="shared" ca="1" si="49"/>
        <v/>
      </c>
      <c r="AF207" s="69" t="str">
        <f>IF(OR(H207="",S207=""),"",S207-(SUM(L207,M207)*INDEX(D.1[Đơn giá],MATCH(H207,D.1[Tên sản phẩm],0))))</f>
        <v/>
      </c>
      <c r="AG207" s="90" t="str">
        <f t="shared" ca="1" si="50"/>
        <v/>
      </c>
      <c r="AH207" s="90"/>
    </row>
    <row r="208" spans="2:34" ht="27.75" customHeight="1" x14ac:dyDescent="0.2">
      <c r="B208" s="154">
        <f t="shared" si="51"/>
        <v>205</v>
      </c>
      <c r="C208" s="155" t="str">
        <f t="shared" ca="1" si="52"/>
        <v/>
      </c>
      <c r="D208" s="156" t="str">
        <f t="shared" ca="1" si="53"/>
        <v/>
      </c>
      <c r="E208" s="157" t="str">
        <f t="shared" ca="1" si="54"/>
        <v/>
      </c>
      <c r="F208" s="157"/>
      <c r="G208" s="158" t="str">
        <f t="shared" ca="1" si="55"/>
        <v/>
      </c>
      <c r="H208" s="159"/>
      <c r="I208" s="160" t="str">
        <f>IF(H208="","",INDEX(D.1[Quy cách],MATCH(H208,D.1[Tên sản phẩm],0)))</f>
        <v/>
      </c>
      <c r="J208" s="35" t="str">
        <f>IF(H208="","",INDEX(D.1[ĐVT],MATCH(H208,D.1[Tên sản phẩm],0)))</f>
        <v/>
      </c>
      <c r="K208" s="163" t="str">
        <f>IF(H208="","",INDEX(D.1[Đơn giá bán
(Tham khảo)],MATCH(H208,D.1[Tên sản phẩm],0)))</f>
        <v/>
      </c>
      <c r="L208" s="162"/>
      <c r="M208" s="159"/>
      <c r="N208" s="159"/>
      <c r="O208" s="159"/>
      <c r="P208" s="163" t="str">
        <f t="shared" si="56"/>
        <v/>
      </c>
      <c r="Q208" s="164"/>
      <c r="R208" s="162"/>
      <c r="S208" s="163" t="str">
        <f t="shared" si="57"/>
        <v/>
      </c>
      <c r="T208" s="164" t="str">
        <f t="shared" ca="1" si="58"/>
        <v/>
      </c>
      <c r="U208" s="163" t="str">
        <f t="shared" si="59"/>
        <v/>
      </c>
      <c r="V208" s="163" t="str">
        <f ca="1">IF(AND(C208&lt;&gt;"",C208&lt;&gt;OFFSET(C208,1,0)),SUMIFS(B.2[Giá có thuế],B.2[Số ĐK],C208),"")</f>
        <v/>
      </c>
      <c r="W208" s="159"/>
      <c r="X208" s="161" t="str">
        <f>IF(W208="","",'Thông Tin Chung'!$L$3)</f>
        <v/>
      </c>
      <c r="Y208" s="163" t="str">
        <f t="shared" ca="1" si="60"/>
        <v/>
      </c>
      <c r="Z208" s="165"/>
      <c r="AA208" s="155" t="str">
        <f ca="1">IF(C208="","",IF(OR(D208&lt;NgayBatDau,D208&gt;NgayKetThuc),"Ngày tháng phải nằm trong kỳ báo cáo",IF(AND(G208&lt;&gt;"",COUNTIF(D.2[Tên khách hàng],G208)=0),"Tên KH chưa khai báo trong DSKH",IF(AND(H208&lt;&gt;"",COUNTIF(D.1[Tên sản phẩm],H208)=0),"SP này chưa khai báo trong DSSP",""))))</f>
        <v/>
      </c>
      <c r="AB208" s="23" t="str">
        <f t="shared" ca="1" si="46"/>
        <v/>
      </c>
      <c r="AC208" s="23" t="str">
        <f t="shared" ca="1" si="47"/>
        <v/>
      </c>
      <c r="AD208" s="23" t="str">
        <f t="shared" ca="1" si="48"/>
        <v/>
      </c>
      <c r="AE208" s="68" t="str">
        <f t="shared" ca="1" si="49"/>
        <v/>
      </c>
      <c r="AF208" s="69" t="str">
        <f>IF(OR(H208="",S208=""),"",S208-(SUM(L208,M208)*INDEX(D.1[Đơn giá],MATCH(H208,D.1[Tên sản phẩm],0))))</f>
        <v/>
      </c>
      <c r="AG208" s="90" t="str">
        <f t="shared" ca="1" si="50"/>
        <v/>
      </c>
      <c r="AH208" s="90"/>
    </row>
    <row r="209" spans="2:34" ht="27.75" customHeight="1" x14ac:dyDescent="0.2">
      <c r="B209" s="154">
        <f t="shared" si="51"/>
        <v>206</v>
      </c>
      <c r="C209" s="155" t="str">
        <f t="shared" ca="1" si="52"/>
        <v/>
      </c>
      <c r="D209" s="156" t="str">
        <f t="shared" ca="1" si="53"/>
        <v/>
      </c>
      <c r="E209" s="157" t="str">
        <f t="shared" ca="1" si="54"/>
        <v/>
      </c>
      <c r="F209" s="157"/>
      <c r="G209" s="158" t="str">
        <f t="shared" ca="1" si="55"/>
        <v/>
      </c>
      <c r="H209" s="159"/>
      <c r="I209" s="160" t="str">
        <f>IF(H209="","",INDEX(D.1[Quy cách],MATCH(H209,D.1[Tên sản phẩm],0)))</f>
        <v/>
      </c>
      <c r="J209" s="35" t="str">
        <f>IF(H209="","",INDEX(D.1[ĐVT],MATCH(H209,D.1[Tên sản phẩm],0)))</f>
        <v/>
      </c>
      <c r="K209" s="163" t="str">
        <f>IF(H209="","",INDEX(D.1[Đơn giá bán
(Tham khảo)],MATCH(H209,D.1[Tên sản phẩm],0)))</f>
        <v/>
      </c>
      <c r="L209" s="162"/>
      <c r="M209" s="159"/>
      <c r="N209" s="159"/>
      <c r="O209" s="159"/>
      <c r="P209" s="163" t="str">
        <f t="shared" si="56"/>
        <v/>
      </c>
      <c r="Q209" s="164"/>
      <c r="R209" s="162"/>
      <c r="S209" s="163" t="str">
        <f t="shared" si="57"/>
        <v/>
      </c>
      <c r="T209" s="164" t="str">
        <f t="shared" ca="1" si="58"/>
        <v/>
      </c>
      <c r="U209" s="163" t="str">
        <f t="shared" si="59"/>
        <v/>
      </c>
      <c r="V209" s="163" t="str">
        <f ca="1">IF(AND(C209&lt;&gt;"",C209&lt;&gt;OFFSET(C209,1,0)),SUMIFS(B.2[Giá có thuế],B.2[Số ĐK],C209),"")</f>
        <v/>
      </c>
      <c r="W209" s="159"/>
      <c r="X209" s="161" t="str">
        <f>IF(W209="","",'Thông Tin Chung'!$L$3)</f>
        <v/>
      </c>
      <c r="Y209" s="163" t="str">
        <f t="shared" ca="1" si="60"/>
        <v/>
      </c>
      <c r="Z209" s="165"/>
      <c r="AA209" s="155" t="str">
        <f ca="1">IF(C209="","",IF(OR(D209&lt;NgayBatDau,D209&gt;NgayKetThuc),"Ngày tháng phải nằm trong kỳ báo cáo",IF(AND(G209&lt;&gt;"",COUNTIF(D.2[Tên khách hàng],G209)=0),"Tên KH chưa khai báo trong DSKH",IF(AND(H209&lt;&gt;"",COUNTIF(D.1[Tên sản phẩm],H209)=0),"SP này chưa khai báo trong DSSP",""))))</f>
        <v/>
      </c>
      <c r="AB209" s="23" t="str">
        <f t="shared" ca="1" si="46"/>
        <v/>
      </c>
      <c r="AC209" s="23" t="str">
        <f t="shared" ca="1" si="47"/>
        <v/>
      </c>
      <c r="AD209" s="23" t="str">
        <f t="shared" ca="1" si="48"/>
        <v/>
      </c>
      <c r="AE209" s="68" t="str">
        <f t="shared" ca="1" si="49"/>
        <v/>
      </c>
      <c r="AF209" s="69" t="str">
        <f>IF(OR(H209="",S209=""),"",S209-(SUM(L209,M209)*INDEX(D.1[Đơn giá],MATCH(H209,D.1[Tên sản phẩm],0))))</f>
        <v/>
      </c>
      <c r="AG209" s="90" t="str">
        <f t="shared" ca="1" si="50"/>
        <v/>
      </c>
      <c r="AH209" s="90"/>
    </row>
    <row r="210" spans="2:34" ht="27.75" customHeight="1" x14ac:dyDescent="0.2">
      <c r="B210" s="154">
        <f t="shared" si="51"/>
        <v>207</v>
      </c>
      <c r="C210" s="155" t="str">
        <f t="shared" ca="1" si="52"/>
        <v/>
      </c>
      <c r="D210" s="156" t="str">
        <f t="shared" ca="1" si="53"/>
        <v/>
      </c>
      <c r="E210" s="157" t="str">
        <f t="shared" ca="1" si="54"/>
        <v/>
      </c>
      <c r="F210" s="157"/>
      <c r="G210" s="158" t="str">
        <f t="shared" ca="1" si="55"/>
        <v/>
      </c>
      <c r="H210" s="159"/>
      <c r="I210" s="160" t="str">
        <f>IF(H210="","",INDEX(D.1[Quy cách],MATCH(H210,D.1[Tên sản phẩm],0)))</f>
        <v/>
      </c>
      <c r="J210" s="35" t="str">
        <f>IF(H210="","",INDEX(D.1[ĐVT],MATCH(H210,D.1[Tên sản phẩm],0)))</f>
        <v/>
      </c>
      <c r="K210" s="163" t="str">
        <f>IF(H210="","",INDEX(D.1[Đơn giá bán
(Tham khảo)],MATCH(H210,D.1[Tên sản phẩm],0)))</f>
        <v/>
      </c>
      <c r="L210" s="162"/>
      <c r="M210" s="159"/>
      <c r="N210" s="159"/>
      <c r="O210" s="159"/>
      <c r="P210" s="163" t="str">
        <f t="shared" si="56"/>
        <v/>
      </c>
      <c r="Q210" s="164"/>
      <c r="R210" s="162"/>
      <c r="S210" s="163" t="str">
        <f t="shared" si="57"/>
        <v/>
      </c>
      <c r="T210" s="164" t="str">
        <f t="shared" ca="1" si="58"/>
        <v/>
      </c>
      <c r="U210" s="163" t="str">
        <f t="shared" si="59"/>
        <v/>
      </c>
      <c r="V210" s="163" t="str">
        <f ca="1">IF(AND(C210&lt;&gt;"",C210&lt;&gt;OFFSET(C210,1,0)),SUMIFS(B.2[Giá có thuế],B.2[Số ĐK],C210),"")</f>
        <v/>
      </c>
      <c r="W210" s="159"/>
      <c r="X210" s="161" t="str">
        <f>IF(W210="","",'Thông Tin Chung'!$L$3)</f>
        <v/>
      </c>
      <c r="Y210" s="163" t="str">
        <f t="shared" ca="1" si="60"/>
        <v/>
      </c>
      <c r="Z210" s="165"/>
      <c r="AA210" s="155" t="str">
        <f ca="1">IF(C210="","",IF(OR(D210&lt;NgayBatDau,D210&gt;NgayKetThuc),"Ngày tháng phải nằm trong kỳ báo cáo",IF(AND(G210&lt;&gt;"",COUNTIF(D.2[Tên khách hàng],G210)=0),"Tên KH chưa khai báo trong DSKH",IF(AND(H210&lt;&gt;"",COUNTIF(D.1[Tên sản phẩm],H210)=0),"SP này chưa khai báo trong DSSP",""))))</f>
        <v/>
      </c>
      <c r="AB210" s="23" t="str">
        <f t="shared" ca="1" si="46"/>
        <v/>
      </c>
      <c r="AC210" s="23" t="str">
        <f t="shared" ca="1" si="47"/>
        <v/>
      </c>
      <c r="AD210" s="23" t="str">
        <f t="shared" ca="1" si="48"/>
        <v/>
      </c>
      <c r="AE210" s="68" t="str">
        <f t="shared" ca="1" si="49"/>
        <v/>
      </c>
      <c r="AF210" s="69" t="str">
        <f>IF(OR(H210="",S210=""),"",S210-(SUM(L210,M210)*INDEX(D.1[Đơn giá],MATCH(H210,D.1[Tên sản phẩm],0))))</f>
        <v/>
      </c>
      <c r="AG210" s="90" t="str">
        <f t="shared" ca="1" si="50"/>
        <v/>
      </c>
      <c r="AH210" s="90"/>
    </row>
    <row r="211" spans="2:34" ht="27.75" customHeight="1" x14ac:dyDescent="0.2">
      <c r="B211" s="154">
        <f t="shared" si="51"/>
        <v>208</v>
      </c>
      <c r="C211" s="155" t="str">
        <f t="shared" ca="1" si="52"/>
        <v/>
      </c>
      <c r="D211" s="156" t="str">
        <f t="shared" ca="1" si="53"/>
        <v/>
      </c>
      <c r="E211" s="157" t="str">
        <f t="shared" ca="1" si="54"/>
        <v/>
      </c>
      <c r="F211" s="157"/>
      <c r="G211" s="158" t="str">
        <f t="shared" ca="1" si="55"/>
        <v/>
      </c>
      <c r="H211" s="159"/>
      <c r="I211" s="160" t="str">
        <f>IF(H211="","",INDEX(D.1[Quy cách],MATCH(H211,D.1[Tên sản phẩm],0)))</f>
        <v/>
      </c>
      <c r="J211" s="35" t="str">
        <f>IF(H211="","",INDEX(D.1[ĐVT],MATCH(H211,D.1[Tên sản phẩm],0)))</f>
        <v/>
      </c>
      <c r="K211" s="163" t="str">
        <f>IF(H211="","",INDEX(D.1[Đơn giá bán
(Tham khảo)],MATCH(H211,D.1[Tên sản phẩm],0)))</f>
        <v/>
      </c>
      <c r="L211" s="162"/>
      <c r="M211" s="159"/>
      <c r="N211" s="159"/>
      <c r="O211" s="159"/>
      <c r="P211" s="163" t="str">
        <f t="shared" si="56"/>
        <v/>
      </c>
      <c r="Q211" s="164"/>
      <c r="R211" s="162"/>
      <c r="S211" s="163" t="str">
        <f t="shared" si="57"/>
        <v/>
      </c>
      <c r="T211" s="164" t="str">
        <f t="shared" ca="1" si="58"/>
        <v/>
      </c>
      <c r="U211" s="163" t="str">
        <f t="shared" si="59"/>
        <v/>
      </c>
      <c r="V211" s="163" t="str">
        <f ca="1">IF(AND(C211&lt;&gt;"",C211&lt;&gt;OFFSET(C211,1,0)),SUMIFS(B.2[Giá có thuế],B.2[Số ĐK],C211),"")</f>
        <v/>
      </c>
      <c r="W211" s="159"/>
      <c r="X211" s="161" t="str">
        <f>IF(W211="","",'Thông Tin Chung'!$L$3)</f>
        <v/>
      </c>
      <c r="Y211" s="163" t="str">
        <f t="shared" ca="1" si="60"/>
        <v/>
      </c>
      <c r="Z211" s="165"/>
      <c r="AA211" s="155" t="str">
        <f ca="1">IF(C211="","",IF(OR(D211&lt;NgayBatDau,D211&gt;NgayKetThuc),"Ngày tháng phải nằm trong kỳ báo cáo",IF(AND(G211&lt;&gt;"",COUNTIF(D.2[Tên khách hàng],G211)=0),"Tên KH chưa khai báo trong DSKH",IF(AND(H211&lt;&gt;"",COUNTIF(D.1[Tên sản phẩm],H211)=0),"SP này chưa khai báo trong DSSP",""))))</f>
        <v/>
      </c>
      <c r="AB211" s="23" t="str">
        <f t="shared" ca="1" si="46"/>
        <v/>
      </c>
      <c r="AC211" s="23" t="str">
        <f t="shared" ca="1" si="47"/>
        <v/>
      </c>
      <c r="AD211" s="23" t="str">
        <f t="shared" ca="1" si="48"/>
        <v/>
      </c>
      <c r="AE211" s="68" t="str">
        <f t="shared" ca="1" si="49"/>
        <v/>
      </c>
      <c r="AF211" s="69" t="str">
        <f>IF(OR(H211="",S211=""),"",S211-(SUM(L211,M211)*INDEX(D.1[Đơn giá],MATCH(H211,D.1[Tên sản phẩm],0))))</f>
        <v/>
      </c>
      <c r="AG211" s="90" t="str">
        <f t="shared" ca="1" si="50"/>
        <v/>
      </c>
      <c r="AH211" s="90"/>
    </row>
    <row r="212" spans="2:34" ht="27.75" customHeight="1" x14ac:dyDescent="0.2">
      <c r="B212" s="154">
        <f t="shared" si="51"/>
        <v>209</v>
      </c>
      <c r="C212" s="155" t="str">
        <f t="shared" ca="1" si="52"/>
        <v/>
      </c>
      <c r="D212" s="156" t="str">
        <f t="shared" ca="1" si="53"/>
        <v/>
      </c>
      <c r="E212" s="157" t="str">
        <f t="shared" ca="1" si="54"/>
        <v/>
      </c>
      <c r="F212" s="157"/>
      <c r="G212" s="158" t="str">
        <f t="shared" ca="1" si="55"/>
        <v/>
      </c>
      <c r="H212" s="159"/>
      <c r="I212" s="160" t="str">
        <f>IF(H212="","",INDEX(D.1[Quy cách],MATCH(H212,D.1[Tên sản phẩm],0)))</f>
        <v/>
      </c>
      <c r="J212" s="35" t="str">
        <f>IF(H212="","",INDEX(D.1[ĐVT],MATCH(H212,D.1[Tên sản phẩm],0)))</f>
        <v/>
      </c>
      <c r="K212" s="163" t="str">
        <f>IF(H212="","",INDEX(D.1[Đơn giá bán
(Tham khảo)],MATCH(H212,D.1[Tên sản phẩm],0)))</f>
        <v/>
      </c>
      <c r="L212" s="162"/>
      <c r="M212" s="159"/>
      <c r="N212" s="159"/>
      <c r="O212" s="159"/>
      <c r="P212" s="163" t="str">
        <f t="shared" si="56"/>
        <v/>
      </c>
      <c r="Q212" s="164"/>
      <c r="R212" s="162"/>
      <c r="S212" s="163" t="str">
        <f t="shared" si="57"/>
        <v/>
      </c>
      <c r="T212" s="164" t="str">
        <f t="shared" ca="1" si="58"/>
        <v/>
      </c>
      <c r="U212" s="163" t="str">
        <f t="shared" si="59"/>
        <v/>
      </c>
      <c r="V212" s="163" t="str">
        <f ca="1">IF(AND(C212&lt;&gt;"",C212&lt;&gt;OFFSET(C212,1,0)),SUMIFS(B.2[Giá có thuế],B.2[Số ĐK],C212),"")</f>
        <v/>
      </c>
      <c r="W212" s="159"/>
      <c r="X212" s="161" t="str">
        <f>IF(W212="","",'Thông Tin Chung'!$L$3)</f>
        <v/>
      </c>
      <c r="Y212" s="163" t="str">
        <f t="shared" ca="1" si="60"/>
        <v/>
      </c>
      <c r="Z212" s="165"/>
      <c r="AA212" s="155" t="str">
        <f ca="1">IF(C212="","",IF(OR(D212&lt;NgayBatDau,D212&gt;NgayKetThuc),"Ngày tháng phải nằm trong kỳ báo cáo",IF(AND(G212&lt;&gt;"",COUNTIF(D.2[Tên khách hàng],G212)=0),"Tên KH chưa khai báo trong DSKH",IF(AND(H212&lt;&gt;"",COUNTIF(D.1[Tên sản phẩm],H212)=0),"SP này chưa khai báo trong DSSP",""))))</f>
        <v/>
      </c>
      <c r="AB212" s="23" t="str">
        <f t="shared" ca="1" si="46"/>
        <v/>
      </c>
      <c r="AC212" s="23" t="str">
        <f t="shared" ca="1" si="47"/>
        <v/>
      </c>
      <c r="AD212" s="23" t="str">
        <f t="shared" ca="1" si="48"/>
        <v/>
      </c>
      <c r="AE212" s="68" t="str">
        <f t="shared" ca="1" si="49"/>
        <v/>
      </c>
      <c r="AF212" s="69" t="str">
        <f>IF(OR(H212="",S212=""),"",S212-(SUM(L212,M212)*INDEX(D.1[Đơn giá],MATCH(H212,D.1[Tên sản phẩm],0))))</f>
        <v/>
      </c>
      <c r="AG212" s="90" t="str">
        <f t="shared" ca="1" si="50"/>
        <v/>
      </c>
      <c r="AH212" s="90"/>
    </row>
    <row r="213" spans="2:34" ht="27.75" customHeight="1" x14ac:dyDescent="0.2">
      <c r="B213" s="154">
        <f t="shared" si="51"/>
        <v>210</v>
      </c>
      <c r="C213" s="155" t="str">
        <f t="shared" ca="1" si="52"/>
        <v/>
      </c>
      <c r="D213" s="156" t="str">
        <f t="shared" ca="1" si="53"/>
        <v/>
      </c>
      <c r="E213" s="157" t="str">
        <f t="shared" ca="1" si="54"/>
        <v/>
      </c>
      <c r="F213" s="157"/>
      <c r="G213" s="158" t="str">
        <f t="shared" ca="1" si="55"/>
        <v/>
      </c>
      <c r="H213" s="159"/>
      <c r="I213" s="160" t="str">
        <f>IF(H213="","",INDEX(D.1[Quy cách],MATCH(H213,D.1[Tên sản phẩm],0)))</f>
        <v/>
      </c>
      <c r="J213" s="35" t="str">
        <f>IF(H213="","",INDEX(D.1[ĐVT],MATCH(H213,D.1[Tên sản phẩm],0)))</f>
        <v/>
      </c>
      <c r="K213" s="163" t="str">
        <f>IF(H213="","",INDEX(D.1[Đơn giá bán
(Tham khảo)],MATCH(H213,D.1[Tên sản phẩm],0)))</f>
        <v/>
      </c>
      <c r="L213" s="162"/>
      <c r="M213" s="159"/>
      <c r="N213" s="159"/>
      <c r="O213" s="159"/>
      <c r="P213" s="163" t="str">
        <f t="shared" si="56"/>
        <v/>
      </c>
      <c r="Q213" s="164"/>
      <c r="R213" s="162"/>
      <c r="S213" s="163" t="str">
        <f t="shared" si="57"/>
        <v/>
      </c>
      <c r="T213" s="164" t="str">
        <f t="shared" ca="1" si="58"/>
        <v/>
      </c>
      <c r="U213" s="163" t="str">
        <f t="shared" si="59"/>
        <v/>
      </c>
      <c r="V213" s="163" t="str">
        <f ca="1">IF(AND(C213&lt;&gt;"",C213&lt;&gt;OFFSET(C213,1,0)),SUMIFS(B.2[Giá có thuế],B.2[Số ĐK],C213),"")</f>
        <v/>
      </c>
      <c r="W213" s="159"/>
      <c r="X213" s="161" t="str">
        <f>IF(W213="","",'Thông Tin Chung'!$L$3)</f>
        <v/>
      </c>
      <c r="Y213" s="163" t="str">
        <f t="shared" ca="1" si="60"/>
        <v/>
      </c>
      <c r="Z213" s="165"/>
      <c r="AA213" s="155" t="str">
        <f ca="1">IF(C213="","",IF(OR(D213&lt;NgayBatDau,D213&gt;NgayKetThuc),"Ngày tháng phải nằm trong kỳ báo cáo",IF(AND(G213&lt;&gt;"",COUNTIF(D.2[Tên khách hàng],G213)=0),"Tên KH chưa khai báo trong DSKH",IF(AND(H213&lt;&gt;"",COUNTIF(D.1[Tên sản phẩm],H213)=0),"SP này chưa khai báo trong DSSP",""))))</f>
        <v/>
      </c>
      <c r="AB213" s="23" t="str">
        <f t="shared" ca="1" si="46"/>
        <v/>
      </c>
      <c r="AC213" s="23" t="str">
        <f t="shared" ca="1" si="47"/>
        <v/>
      </c>
      <c r="AD213" s="23" t="str">
        <f t="shared" ca="1" si="48"/>
        <v/>
      </c>
      <c r="AE213" s="68" t="str">
        <f t="shared" ca="1" si="49"/>
        <v/>
      </c>
      <c r="AF213" s="69" t="str">
        <f>IF(OR(H213="",S213=""),"",S213-(SUM(L213,M213)*INDEX(D.1[Đơn giá],MATCH(H213,D.1[Tên sản phẩm],0))))</f>
        <v/>
      </c>
      <c r="AG213" s="90" t="str">
        <f t="shared" ca="1" si="50"/>
        <v/>
      </c>
      <c r="AH213" s="90"/>
    </row>
    <row r="214" spans="2:34" ht="27.75" customHeight="1" x14ac:dyDescent="0.2">
      <c r="B214" s="154">
        <f t="shared" si="51"/>
        <v>211</v>
      </c>
      <c r="C214" s="155" t="str">
        <f t="shared" ca="1" si="52"/>
        <v/>
      </c>
      <c r="D214" s="156" t="str">
        <f t="shared" ca="1" si="53"/>
        <v/>
      </c>
      <c r="E214" s="157" t="str">
        <f t="shared" ca="1" si="54"/>
        <v/>
      </c>
      <c r="F214" s="157"/>
      <c r="G214" s="158" t="str">
        <f t="shared" ca="1" si="55"/>
        <v/>
      </c>
      <c r="H214" s="159"/>
      <c r="I214" s="160" t="str">
        <f>IF(H214="","",INDEX(D.1[Quy cách],MATCH(H214,D.1[Tên sản phẩm],0)))</f>
        <v/>
      </c>
      <c r="J214" s="35" t="str">
        <f>IF(H214="","",INDEX(D.1[ĐVT],MATCH(H214,D.1[Tên sản phẩm],0)))</f>
        <v/>
      </c>
      <c r="K214" s="163" t="str">
        <f>IF(H214="","",INDEX(D.1[Đơn giá bán
(Tham khảo)],MATCH(H214,D.1[Tên sản phẩm],0)))</f>
        <v/>
      </c>
      <c r="L214" s="162"/>
      <c r="M214" s="159"/>
      <c r="N214" s="159"/>
      <c r="O214" s="159"/>
      <c r="P214" s="163" t="str">
        <f t="shared" si="56"/>
        <v/>
      </c>
      <c r="Q214" s="164"/>
      <c r="R214" s="162"/>
      <c r="S214" s="163" t="str">
        <f t="shared" si="57"/>
        <v/>
      </c>
      <c r="T214" s="164" t="str">
        <f t="shared" ca="1" si="58"/>
        <v/>
      </c>
      <c r="U214" s="163" t="str">
        <f t="shared" si="59"/>
        <v/>
      </c>
      <c r="V214" s="163" t="str">
        <f ca="1">IF(AND(C214&lt;&gt;"",C214&lt;&gt;OFFSET(C214,1,0)),SUMIFS(B.2[Giá có thuế],B.2[Số ĐK],C214),"")</f>
        <v/>
      </c>
      <c r="W214" s="159"/>
      <c r="X214" s="161" t="str">
        <f>IF(W214="","",'Thông Tin Chung'!$L$3)</f>
        <v/>
      </c>
      <c r="Y214" s="163" t="str">
        <f t="shared" ca="1" si="60"/>
        <v/>
      </c>
      <c r="Z214" s="165"/>
      <c r="AA214" s="155" t="str">
        <f ca="1">IF(C214="","",IF(OR(D214&lt;NgayBatDau,D214&gt;NgayKetThuc),"Ngày tháng phải nằm trong kỳ báo cáo",IF(AND(G214&lt;&gt;"",COUNTIF(D.2[Tên khách hàng],G214)=0),"Tên KH chưa khai báo trong DSKH",IF(AND(H214&lt;&gt;"",COUNTIF(D.1[Tên sản phẩm],H214)=0),"SP này chưa khai báo trong DSSP",""))))</f>
        <v/>
      </c>
      <c r="AB214" s="23" t="str">
        <f t="shared" ca="1" si="46"/>
        <v/>
      </c>
      <c r="AC214" s="23" t="str">
        <f t="shared" ca="1" si="47"/>
        <v/>
      </c>
      <c r="AD214" s="23" t="str">
        <f t="shared" ca="1" si="48"/>
        <v/>
      </c>
      <c r="AE214" s="68" t="str">
        <f t="shared" ca="1" si="49"/>
        <v/>
      </c>
      <c r="AF214" s="69" t="str">
        <f>IF(OR(H214="",S214=""),"",S214-(SUM(L214,M214)*INDEX(D.1[Đơn giá],MATCH(H214,D.1[Tên sản phẩm],0))))</f>
        <v/>
      </c>
      <c r="AG214" s="90" t="str">
        <f t="shared" ca="1" si="50"/>
        <v/>
      </c>
      <c r="AH214" s="90"/>
    </row>
    <row r="215" spans="2:34" ht="27.75" customHeight="1" x14ac:dyDescent="0.2">
      <c r="B215" s="154">
        <f t="shared" si="51"/>
        <v>212</v>
      </c>
      <c r="C215" s="155" t="str">
        <f t="shared" ca="1" si="52"/>
        <v/>
      </c>
      <c r="D215" s="156" t="str">
        <f t="shared" ca="1" si="53"/>
        <v/>
      </c>
      <c r="E215" s="157" t="str">
        <f t="shared" ca="1" si="54"/>
        <v/>
      </c>
      <c r="F215" s="157"/>
      <c r="G215" s="158" t="str">
        <f t="shared" ca="1" si="55"/>
        <v/>
      </c>
      <c r="H215" s="159"/>
      <c r="I215" s="160" t="str">
        <f>IF(H215="","",INDEX(D.1[Quy cách],MATCH(H215,D.1[Tên sản phẩm],0)))</f>
        <v/>
      </c>
      <c r="J215" s="35" t="str">
        <f>IF(H215="","",INDEX(D.1[ĐVT],MATCH(H215,D.1[Tên sản phẩm],0)))</f>
        <v/>
      </c>
      <c r="K215" s="163" t="str">
        <f>IF(H215="","",INDEX(D.1[Đơn giá bán
(Tham khảo)],MATCH(H215,D.1[Tên sản phẩm],0)))</f>
        <v/>
      </c>
      <c r="L215" s="162"/>
      <c r="M215" s="159"/>
      <c r="N215" s="159"/>
      <c r="O215" s="159"/>
      <c r="P215" s="163" t="str">
        <f t="shared" si="56"/>
        <v/>
      </c>
      <c r="Q215" s="164"/>
      <c r="R215" s="162"/>
      <c r="S215" s="163" t="str">
        <f t="shared" si="57"/>
        <v/>
      </c>
      <c r="T215" s="164" t="str">
        <f t="shared" ca="1" si="58"/>
        <v/>
      </c>
      <c r="U215" s="163" t="str">
        <f t="shared" si="59"/>
        <v/>
      </c>
      <c r="V215" s="163" t="str">
        <f ca="1">IF(AND(C215&lt;&gt;"",C215&lt;&gt;OFFSET(C215,1,0)),SUMIFS(B.2[Giá có thuế],B.2[Số ĐK],C215),"")</f>
        <v/>
      </c>
      <c r="W215" s="159"/>
      <c r="X215" s="161" t="str">
        <f>IF(W215="","",'Thông Tin Chung'!$L$3)</f>
        <v/>
      </c>
      <c r="Y215" s="163" t="str">
        <f t="shared" ca="1" si="60"/>
        <v/>
      </c>
      <c r="Z215" s="165"/>
      <c r="AA215" s="155" t="str">
        <f ca="1">IF(C215="","",IF(OR(D215&lt;NgayBatDau,D215&gt;NgayKetThuc),"Ngày tháng phải nằm trong kỳ báo cáo",IF(AND(G215&lt;&gt;"",COUNTIF(D.2[Tên khách hàng],G215)=0),"Tên KH chưa khai báo trong DSKH",IF(AND(H215&lt;&gt;"",COUNTIF(D.1[Tên sản phẩm],H215)=0),"SP này chưa khai báo trong DSSP",""))))</f>
        <v/>
      </c>
      <c r="AB215" s="23" t="str">
        <f t="shared" ca="1" si="46"/>
        <v/>
      </c>
      <c r="AC215" s="23" t="str">
        <f t="shared" ca="1" si="47"/>
        <v/>
      </c>
      <c r="AD215" s="23" t="str">
        <f t="shared" ca="1" si="48"/>
        <v/>
      </c>
      <c r="AE215" s="68" t="str">
        <f t="shared" ca="1" si="49"/>
        <v/>
      </c>
      <c r="AF215" s="69" t="str">
        <f>IF(OR(H215="",S215=""),"",S215-(SUM(L215,M215)*INDEX(D.1[Đơn giá],MATCH(H215,D.1[Tên sản phẩm],0))))</f>
        <v/>
      </c>
      <c r="AG215" s="90" t="str">
        <f t="shared" ca="1" si="50"/>
        <v/>
      </c>
      <c r="AH215" s="90"/>
    </row>
    <row r="216" spans="2:34" ht="27.75" customHeight="1" x14ac:dyDescent="0.2">
      <c r="B216" s="154">
        <f t="shared" si="51"/>
        <v>213</v>
      </c>
      <c r="C216" s="155" t="str">
        <f t="shared" ca="1" si="52"/>
        <v/>
      </c>
      <c r="D216" s="156" t="str">
        <f t="shared" ca="1" si="53"/>
        <v/>
      </c>
      <c r="E216" s="157" t="str">
        <f t="shared" ca="1" si="54"/>
        <v/>
      </c>
      <c r="F216" s="157"/>
      <c r="G216" s="158" t="str">
        <f t="shared" ca="1" si="55"/>
        <v/>
      </c>
      <c r="H216" s="159"/>
      <c r="I216" s="160" t="str">
        <f>IF(H216="","",INDEX(D.1[Quy cách],MATCH(H216,D.1[Tên sản phẩm],0)))</f>
        <v/>
      </c>
      <c r="J216" s="35" t="str">
        <f>IF(H216="","",INDEX(D.1[ĐVT],MATCH(H216,D.1[Tên sản phẩm],0)))</f>
        <v/>
      </c>
      <c r="K216" s="163" t="str">
        <f>IF(H216="","",INDEX(D.1[Đơn giá bán
(Tham khảo)],MATCH(H216,D.1[Tên sản phẩm],0)))</f>
        <v/>
      </c>
      <c r="L216" s="162"/>
      <c r="M216" s="159"/>
      <c r="N216" s="159"/>
      <c r="O216" s="159"/>
      <c r="P216" s="163" t="str">
        <f t="shared" si="56"/>
        <v/>
      </c>
      <c r="Q216" s="164"/>
      <c r="R216" s="162"/>
      <c r="S216" s="163" t="str">
        <f t="shared" si="57"/>
        <v/>
      </c>
      <c r="T216" s="164" t="str">
        <f t="shared" ca="1" si="58"/>
        <v/>
      </c>
      <c r="U216" s="163" t="str">
        <f t="shared" si="59"/>
        <v/>
      </c>
      <c r="V216" s="163" t="str">
        <f ca="1">IF(AND(C216&lt;&gt;"",C216&lt;&gt;OFFSET(C216,1,0)),SUMIFS(B.2[Giá có thuế],B.2[Số ĐK],C216),"")</f>
        <v/>
      </c>
      <c r="W216" s="159"/>
      <c r="X216" s="161" t="str">
        <f>IF(W216="","",'Thông Tin Chung'!$L$3)</f>
        <v/>
      </c>
      <c r="Y216" s="163" t="str">
        <f t="shared" ca="1" si="60"/>
        <v/>
      </c>
      <c r="Z216" s="165"/>
      <c r="AA216" s="155" t="str">
        <f ca="1">IF(C216="","",IF(OR(D216&lt;NgayBatDau,D216&gt;NgayKetThuc),"Ngày tháng phải nằm trong kỳ báo cáo",IF(AND(G216&lt;&gt;"",COUNTIF(D.2[Tên khách hàng],G216)=0),"Tên KH chưa khai báo trong DSKH",IF(AND(H216&lt;&gt;"",COUNTIF(D.1[Tên sản phẩm],H216)=0),"SP này chưa khai báo trong DSSP",""))))</f>
        <v/>
      </c>
      <c r="AB216" s="23" t="str">
        <f t="shared" ca="1" si="46"/>
        <v/>
      </c>
      <c r="AC216" s="23" t="str">
        <f t="shared" ca="1" si="47"/>
        <v/>
      </c>
      <c r="AD216" s="23" t="str">
        <f t="shared" ca="1" si="48"/>
        <v/>
      </c>
      <c r="AE216" s="68" t="str">
        <f t="shared" ca="1" si="49"/>
        <v/>
      </c>
      <c r="AF216" s="69" t="str">
        <f>IF(OR(H216="",S216=""),"",S216-(SUM(L216,M216)*INDEX(D.1[Đơn giá],MATCH(H216,D.1[Tên sản phẩm],0))))</f>
        <v/>
      </c>
      <c r="AG216" s="90" t="str">
        <f t="shared" ca="1" si="50"/>
        <v/>
      </c>
      <c r="AH216" s="90"/>
    </row>
    <row r="217" spans="2:34" ht="27.75" customHeight="1" x14ac:dyDescent="0.2">
      <c r="B217" s="154">
        <f t="shared" si="51"/>
        <v>214</v>
      </c>
      <c r="C217" s="155" t="str">
        <f t="shared" ca="1" si="52"/>
        <v/>
      </c>
      <c r="D217" s="156" t="str">
        <f t="shared" ca="1" si="53"/>
        <v/>
      </c>
      <c r="E217" s="157" t="str">
        <f t="shared" ca="1" si="54"/>
        <v/>
      </c>
      <c r="F217" s="157"/>
      <c r="G217" s="158" t="str">
        <f t="shared" ca="1" si="55"/>
        <v/>
      </c>
      <c r="H217" s="159"/>
      <c r="I217" s="160" t="str">
        <f>IF(H217="","",INDEX(D.1[Quy cách],MATCH(H217,D.1[Tên sản phẩm],0)))</f>
        <v/>
      </c>
      <c r="J217" s="35" t="str">
        <f>IF(H217="","",INDEX(D.1[ĐVT],MATCH(H217,D.1[Tên sản phẩm],0)))</f>
        <v/>
      </c>
      <c r="K217" s="163" t="str">
        <f>IF(H217="","",INDEX(D.1[Đơn giá bán
(Tham khảo)],MATCH(H217,D.1[Tên sản phẩm],0)))</f>
        <v/>
      </c>
      <c r="L217" s="162"/>
      <c r="M217" s="159"/>
      <c r="N217" s="159"/>
      <c r="O217" s="159"/>
      <c r="P217" s="163" t="str">
        <f t="shared" si="56"/>
        <v/>
      </c>
      <c r="Q217" s="164"/>
      <c r="R217" s="162"/>
      <c r="S217" s="163" t="str">
        <f t="shared" si="57"/>
        <v/>
      </c>
      <c r="T217" s="164" t="str">
        <f t="shared" ca="1" si="58"/>
        <v/>
      </c>
      <c r="U217" s="163" t="str">
        <f t="shared" si="59"/>
        <v/>
      </c>
      <c r="V217" s="163" t="str">
        <f ca="1">IF(AND(C217&lt;&gt;"",C217&lt;&gt;OFFSET(C217,1,0)),SUMIFS(B.2[Giá có thuế],B.2[Số ĐK],C217),"")</f>
        <v/>
      </c>
      <c r="W217" s="159"/>
      <c r="X217" s="161" t="str">
        <f>IF(W217="","",'Thông Tin Chung'!$L$3)</f>
        <v/>
      </c>
      <c r="Y217" s="163" t="str">
        <f t="shared" ca="1" si="60"/>
        <v/>
      </c>
      <c r="Z217" s="165"/>
      <c r="AA217" s="155" t="str">
        <f ca="1">IF(C217="","",IF(OR(D217&lt;NgayBatDau,D217&gt;NgayKetThuc),"Ngày tháng phải nằm trong kỳ báo cáo",IF(AND(G217&lt;&gt;"",COUNTIF(D.2[Tên khách hàng],G217)=0),"Tên KH chưa khai báo trong DSKH",IF(AND(H217&lt;&gt;"",COUNTIF(D.1[Tên sản phẩm],H217)=0),"SP này chưa khai báo trong DSSP",""))))</f>
        <v/>
      </c>
      <c r="AB217" s="23" t="str">
        <f t="shared" ca="1" si="46"/>
        <v/>
      </c>
      <c r="AC217" s="23" t="str">
        <f t="shared" ca="1" si="47"/>
        <v/>
      </c>
      <c r="AD217" s="23" t="str">
        <f t="shared" ca="1" si="48"/>
        <v/>
      </c>
      <c r="AE217" s="68" t="str">
        <f t="shared" ca="1" si="49"/>
        <v/>
      </c>
      <c r="AF217" s="69" t="str">
        <f>IF(OR(H217="",S217=""),"",S217-(SUM(L217,M217)*INDEX(D.1[Đơn giá],MATCH(H217,D.1[Tên sản phẩm],0))))</f>
        <v/>
      </c>
      <c r="AG217" s="90" t="str">
        <f t="shared" ca="1" si="50"/>
        <v/>
      </c>
      <c r="AH217" s="90"/>
    </row>
    <row r="218" spans="2:34" ht="27.75" customHeight="1" x14ac:dyDescent="0.2">
      <c r="B218" s="154">
        <f t="shared" si="51"/>
        <v>215</v>
      </c>
      <c r="C218" s="155" t="str">
        <f t="shared" ca="1" si="52"/>
        <v/>
      </c>
      <c r="D218" s="156" t="str">
        <f t="shared" ca="1" si="53"/>
        <v/>
      </c>
      <c r="E218" s="157" t="str">
        <f t="shared" ca="1" si="54"/>
        <v/>
      </c>
      <c r="F218" s="157"/>
      <c r="G218" s="158" t="str">
        <f t="shared" ca="1" si="55"/>
        <v/>
      </c>
      <c r="H218" s="159"/>
      <c r="I218" s="160" t="str">
        <f>IF(H218="","",INDEX(D.1[Quy cách],MATCH(H218,D.1[Tên sản phẩm],0)))</f>
        <v/>
      </c>
      <c r="J218" s="35" t="str">
        <f>IF(H218="","",INDEX(D.1[ĐVT],MATCH(H218,D.1[Tên sản phẩm],0)))</f>
        <v/>
      </c>
      <c r="K218" s="163" t="str">
        <f>IF(H218="","",INDEX(D.1[Đơn giá bán
(Tham khảo)],MATCH(H218,D.1[Tên sản phẩm],0)))</f>
        <v/>
      </c>
      <c r="L218" s="162"/>
      <c r="M218" s="159"/>
      <c r="N218" s="159"/>
      <c r="O218" s="159"/>
      <c r="P218" s="163" t="str">
        <f t="shared" si="56"/>
        <v/>
      </c>
      <c r="Q218" s="164"/>
      <c r="R218" s="162"/>
      <c r="S218" s="163" t="str">
        <f t="shared" si="57"/>
        <v/>
      </c>
      <c r="T218" s="164" t="str">
        <f t="shared" ca="1" si="58"/>
        <v/>
      </c>
      <c r="U218" s="163" t="str">
        <f t="shared" si="59"/>
        <v/>
      </c>
      <c r="V218" s="163" t="str">
        <f ca="1">IF(AND(C218&lt;&gt;"",C218&lt;&gt;OFFSET(C218,1,0)),SUMIFS(B.2[Giá có thuế],B.2[Số ĐK],C218),"")</f>
        <v/>
      </c>
      <c r="W218" s="159"/>
      <c r="X218" s="161" t="str">
        <f>IF(W218="","",'Thông Tin Chung'!$L$3)</f>
        <v/>
      </c>
      <c r="Y218" s="163" t="str">
        <f t="shared" ca="1" si="60"/>
        <v/>
      </c>
      <c r="Z218" s="165"/>
      <c r="AA218" s="155" t="str">
        <f ca="1">IF(C218="","",IF(OR(D218&lt;NgayBatDau,D218&gt;NgayKetThuc),"Ngày tháng phải nằm trong kỳ báo cáo",IF(AND(G218&lt;&gt;"",COUNTIF(D.2[Tên khách hàng],G218)=0),"Tên KH chưa khai báo trong DSKH",IF(AND(H218&lt;&gt;"",COUNTIF(D.1[Tên sản phẩm],H218)=0),"SP này chưa khai báo trong DSSP",""))))</f>
        <v/>
      </c>
      <c r="AB218" s="23" t="str">
        <f t="shared" ca="1" si="46"/>
        <v/>
      </c>
      <c r="AC218" s="23" t="str">
        <f t="shared" ca="1" si="47"/>
        <v/>
      </c>
      <c r="AD218" s="23" t="str">
        <f t="shared" ca="1" si="48"/>
        <v/>
      </c>
      <c r="AE218" s="68" t="str">
        <f t="shared" ca="1" si="49"/>
        <v/>
      </c>
      <c r="AF218" s="69" t="str">
        <f>IF(OR(H218="",S218=""),"",S218-(SUM(L218,M218)*INDEX(D.1[Đơn giá],MATCH(H218,D.1[Tên sản phẩm],0))))</f>
        <v/>
      </c>
      <c r="AG218" s="90" t="str">
        <f t="shared" ca="1" si="50"/>
        <v/>
      </c>
      <c r="AH218" s="90"/>
    </row>
    <row r="219" spans="2:34" ht="27.75" customHeight="1" x14ac:dyDescent="0.2">
      <c r="B219" s="154">
        <f t="shared" si="51"/>
        <v>216</v>
      </c>
      <c r="C219" s="155" t="str">
        <f t="shared" ca="1" si="52"/>
        <v/>
      </c>
      <c r="D219" s="156" t="str">
        <f t="shared" ca="1" si="53"/>
        <v/>
      </c>
      <c r="E219" s="157" t="str">
        <f t="shared" ca="1" si="54"/>
        <v/>
      </c>
      <c r="F219" s="157"/>
      <c r="G219" s="158" t="str">
        <f t="shared" ca="1" si="55"/>
        <v/>
      </c>
      <c r="H219" s="159"/>
      <c r="I219" s="160" t="str">
        <f>IF(H219="","",INDEX(D.1[Quy cách],MATCH(H219,D.1[Tên sản phẩm],0)))</f>
        <v/>
      </c>
      <c r="J219" s="35" t="str">
        <f>IF(H219="","",INDEX(D.1[ĐVT],MATCH(H219,D.1[Tên sản phẩm],0)))</f>
        <v/>
      </c>
      <c r="K219" s="163" t="str">
        <f>IF(H219="","",INDEX(D.1[Đơn giá bán
(Tham khảo)],MATCH(H219,D.1[Tên sản phẩm],0)))</f>
        <v/>
      </c>
      <c r="L219" s="162"/>
      <c r="M219" s="159"/>
      <c r="N219" s="159"/>
      <c r="O219" s="159"/>
      <c r="P219" s="163" t="str">
        <f t="shared" si="56"/>
        <v/>
      </c>
      <c r="Q219" s="164"/>
      <c r="R219" s="162"/>
      <c r="S219" s="163" t="str">
        <f t="shared" si="57"/>
        <v/>
      </c>
      <c r="T219" s="164" t="str">
        <f t="shared" ca="1" si="58"/>
        <v/>
      </c>
      <c r="U219" s="163" t="str">
        <f t="shared" si="59"/>
        <v/>
      </c>
      <c r="V219" s="163" t="str">
        <f ca="1">IF(AND(C219&lt;&gt;"",C219&lt;&gt;OFFSET(C219,1,0)),SUMIFS(B.2[Giá có thuế],B.2[Số ĐK],C219),"")</f>
        <v/>
      </c>
      <c r="W219" s="159"/>
      <c r="X219" s="161" t="str">
        <f>IF(W219="","",'Thông Tin Chung'!$L$3)</f>
        <v/>
      </c>
      <c r="Y219" s="163" t="str">
        <f t="shared" ca="1" si="60"/>
        <v/>
      </c>
      <c r="Z219" s="165"/>
      <c r="AA219" s="155" t="str">
        <f ca="1">IF(C219="","",IF(OR(D219&lt;NgayBatDau,D219&gt;NgayKetThuc),"Ngày tháng phải nằm trong kỳ báo cáo",IF(AND(G219&lt;&gt;"",COUNTIF(D.2[Tên khách hàng],G219)=0),"Tên KH chưa khai báo trong DSKH",IF(AND(H219&lt;&gt;"",COUNTIF(D.1[Tên sản phẩm],H219)=0),"SP này chưa khai báo trong DSSP",""))))</f>
        <v/>
      </c>
      <c r="AB219" s="23" t="str">
        <f t="shared" ca="1" si="46"/>
        <v/>
      </c>
      <c r="AC219" s="23" t="str">
        <f t="shared" ca="1" si="47"/>
        <v/>
      </c>
      <c r="AD219" s="23" t="str">
        <f t="shared" ca="1" si="48"/>
        <v/>
      </c>
      <c r="AE219" s="68" t="str">
        <f t="shared" ca="1" si="49"/>
        <v/>
      </c>
      <c r="AF219" s="69" t="str">
        <f>IF(OR(H219="",S219=""),"",S219-(SUM(L219,M219)*INDEX(D.1[Đơn giá],MATCH(H219,D.1[Tên sản phẩm],0))))</f>
        <v/>
      </c>
      <c r="AG219" s="90" t="str">
        <f t="shared" ca="1" si="50"/>
        <v/>
      </c>
      <c r="AH219" s="90"/>
    </row>
    <row r="220" spans="2:34" ht="27.75" customHeight="1" x14ac:dyDescent="0.2">
      <c r="B220" s="154">
        <f t="shared" si="51"/>
        <v>217</v>
      </c>
      <c r="C220" s="155" t="str">
        <f t="shared" ca="1" si="52"/>
        <v/>
      </c>
      <c r="D220" s="156" t="str">
        <f t="shared" ca="1" si="53"/>
        <v/>
      </c>
      <c r="E220" s="157" t="str">
        <f t="shared" ca="1" si="54"/>
        <v/>
      </c>
      <c r="F220" s="157"/>
      <c r="G220" s="158" t="str">
        <f t="shared" ca="1" si="55"/>
        <v/>
      </c>
      <c r="H220" s="159"/>
      <c r="I220" s="160" t="str">
        <f>IF(H220="","",INDEX(D.1[Quy cách],MATCH(H220,D.1[Tên sản phẩm],0)))</f>
        <v/>
      </c>
      <c r="J220" s="35" t="str">
        <f>IF(H220="","",INDEX(D.1[ĐVT],MATCH(H220,D.1[Tên sản phẩm],0)))</f>
        <v/>
      </c>
      <c r="K220" s="163" t="str">
        <f>IF(H220="","",INDEX(D.1[Đơn giá bán
(Tham khảo)],MATCH(H220,D.1[Tên sản phẩm],0)))</f>
        <v/>
      </c>
      <c r="L220" s="162"/>
      <c r="M220" s="159"/>
      <c r="N220" s="159"/>
      <c r="O220" s="159"/>
      <c r="P220" s="163" t="str">
        <f t="shared" si="56"/>
        <v/>
      </c>
      <c r="Q220" s="164"/>
      <c r="R220" s="162"/>
      <c r="S220" s="163" t="str">
        <f t="shared" si="57"/>
        <v/>
      </c>
      <c r="T220" s="164" t="str">
        <f t="shared" ca="1" si="58"/>
        <v/>
      </c>
      <c r="U220" s="163" t="str">
        <f t="shared" si="59"/>
        <v/>
      </c>
      <c r="V220" s="163" t="str">
        <f ca="1">IF(AND(C220&lt;&gt;"",C220&lt;&gt;OFFSET(C220,1,0)),SUMIFS(B.2[Giá có thuế],B.2[Số ĐK],C220),"")</f>
        <v/>
      </c>
      <c r="W220" s="159"/>
      <c r="X220" s="161" t="str">
        <f>IF(W220="","",'Thông Tin Chung'!$L$3)</f>
        <v/>
      </c>
      <c r="Y220" s="163" t="str">
        <f t="shared" ca="1" si="60"/>
        <v/>
      </c>
      <c r="Z220" s="165"/>
      <c r="AA220" s="155" t="str">
        <f ca="1">IF(C220="","",IF(OR(D220&lt;NgayBatDau,D220&gt;NgayKetThuc),"Ngày tháng phải nằm trong kỳ báo cáo",IF(AND(G220&lt;&gt;"",COUNTIF(D.2[Tên khách hàng],G220)=0),"Tên KH chưa khai báo trong DSKH",IF(AND(H220&lt;&gt;"",COUNTIF(D.1[Tên sản phẩm],H220)=0),"SP này chưa khai báo trong DSSP",""))))</f>
        <v/>
      </c>
      <c r="AB220" s="23" t="str">
        <f t="shared" ca="1" si="46"/>
        <v/>
      </c>
      <c r="AC220" s="23" t="str">
        <f t="shared" ca="1" si="47"/>
        <v/>
      </c>
      <c r="AD220" s="23" t="str">
        <f t="shared" ca="1" si="48"/>
        <v/>
      </c>
      <c r="AE220" s="68" t="str">
        <f t="shared" ca="1" si="49"/>
        <v/>
      </c>
      <c r="AF220" s="69" t="str">
        <f>IF(OR(H220="",S220=""),"",S220-(SUM(L220,M220)*INDEX(D.1[Đơn giá],MATCH(H220,D.1[Tên sản phẩm],0))))</f>
        <v/>
      </c>
      <c r="AG220" s="90" t="str">
        <f t="shared" ca="1" si="50"/>
        <v/>
      </c>
      <c r="AH220" s="90"/>
    </row>
    <row r="221" spans="2:34" ht="27.75" customHeight="1" x14ac:dyDescent="0.2">
      <c r="B221" s="154">
        <f t="shared" si="51"/>
        <v>218</v>
      </c>
      <c r="C221" s="155" t="str">
        <f t="shared" ca="1" si="52"/>
        <v/>
      </c>
      <c r="D221" s="156" t="str">
        <f t="shared" ca="1" si="53"/>
        <v/>
      </c>
      <c r="E221" s="157" t="str">
        <f t="shared" ca="1" si="54"/>
        <v/>
      </c>
      <c r="F221" s="157"/>
      <c r="G221" s="158" t="str">
        <f t="shared" ca="1" si="55"/>
        <v/>
      </c>
      <c r="H221" s="159"/>
      <c r="I221" s="160" t="str">
        <f>IF(H221="","",INDEX(D.1[Quy cách],MATCH(H221,D.1[Tên sản phẩm],0)))</f>
        <v/>
      </c>
      <c r="J221" s="35" t="str">
        <f>IF(H221="","",INDEX(D.1[ĐVT],MATCH(H221,D.1[Tên sản phẩm],0)))</f>
        <v/>
      </c>
      <c r="K221" s="163" t="str">
        <f>IF(H221="","",INDEX(D.1[Đơn giá bán
(Tham khảo)],MATCH(H221,D.1[Tên sản phẩm],0)))</f>
        <v/>
      </c>
      <c r="L221" s="162"/>
      <c r="M221" s="159"/>
      <c r="N221" s="159"/>
      <c r="O221" s="159"/>
      <c r="P221" s="163" t="str">
        <f t="shared" si="56"/>
        <v/>
      </c>
      <c r="Q221" s="164"/>
      <c r="R221" s="162"/>
      <c r="S221" s="163" t="str">
        <f t="shared" si="57"/>
        <v/>
      </c>
      <c r="T221" s="164" t="str">
        <f t="shared" ca="1" si="58"/>
        <v/>
      </c>
      <c r="U221" s="163" t="str">
        <f t="shared" si="59"/>
        <v/>
      </c>
      <c r="V221" s="163" t="str">
        <f ca="1">IF(AND(C221&lt;&gt;"",C221&lt;&gt;OFFSET(C221,1,0)),SUMIFS(B.2[Giá có thuế],B.2[Số ĐK],C221),"")</f>
        <v/>
      </c>
      <c r="W221" s="159"/>
      <c r="X221" s="161" t="str">
        <f>IF(W221="","",'Thông Tin Chung'!$L$3)</f>
        <v/>
      </c>
      <c r="Y221" s="163" t="str">
        <f t="shared" ca="1" si="60"/>
        <v/>
      </c>
      <c r="Z221" s="165"/>
      <c r="AA221" s="155" t="str">
        <f ca="1">IF(C221="","",IF(OR(D221&lt;NgayBatDau,D221&gt;NgayKetThuc),"Ngày tháng phải nằm trong kỳ báo cáo",IF(AND(G221&lt;&gt;"",COUNTIF(D.2[Tên khách hàng],G221)=0),"Tên KH chưa khai báo trong DSKH",IF(AND(H221&lt;&gt;"",COUNTIF(D.1[Tên sản phẩm],H221)=0),"SP này chưa khai báo trong DSSP",""))))</f>
        <v/>
      </c>
      <c r="AB221" s="23" t="str">
        <f t="shared" ca="1" si="46"/>
        <v/>
      </c>
      <c r="AC221" s="23" t="str">
        <f t="shared" ca="1" si="47"/>
        <v/>
      </c>
      <c r="AD221" s="23" t="str">
        <f t="shared" ca="1" si="48"/>
        <v/>
      </c>
      <c r="AE221" s="68" t="str">
        <f t="shared" ca="1" si="49"/>
        <v/>
      </c>
      <c r="AF221" s="69" t="str">
        <f>IF(OR(H221="",S221=""),"",S221-(SUM(L221,M221)*INDEX(D.1[Đơn giá],MATCH(H221,D.1[Tên sản phẩm],0))))</f>
        <v/>
      </c>
      <c r="AG221" s="90" t="str">
        <f t="shared" ca="1" si="50"/>
        <v/>
      </c>
      <c r="AH221" s="90"/>
    </row>
    <row r="222" spans="2:34" ht="27.75" customHeight="1" x14ac:dyDescent="0.2">
      <c r="B222" s="154">
        <f t="shared" si="51"/>
        <v>219</v>
      </c>
      <c r="C222" s="155" t="str">
        <f t="shared" ca="1" si="52"/>
        <v/>
      </c>
      <c r="D222" s="156" t="str">
        <f t="shared" ca="1" si="53"/>
        <v/>
      </c>
      <c r="E222" s="157" t="str">
        <f t="shared" ca="1" si="54"/>
        <v/>
      </c>
      <c r="F222" s="157"/>
      <c r="G222" s="158" t="str">
        <f t="shared" ca="1" si="55"/>
        <v/>
      </c>
      <c r="H222" s="159"/>
      <c r="I222" s="160" t="str">
        <f>IF(H222="","",INDEX(D.1[Quy cách],MATCH(H222,D.1[Tên sản phẩm],0)))</f>
        <v/>
      </c>
      <c r="J222" s="35" t="str">
        <f>IF(H222="","",INDEX(D.1[ĐVT],MATCH(H222,D.1[Tên sản phẩm],0)))</f>
        <v/>
      </c>
      <c r="K222" s="163" t="str">
        <f>IF(H222="","",INDEX(D.1[Đơn giá bán
(Tham khảo)],MATCH(H222,D.1[Tên sản phẩm],0)))</f>
        <v/>
      </c>
      <c r="L222" s="162"/>
      <c r="M222" s="159"/>
      <c r="N222" s="159"/>
      <c r="O222" s="159"/>
      <c r="P222" s="163" t="str">
        <f t="shared" si="56"/>
        <v/>
      </c>
      <c r="Q222" s="164"/>
      <c r="R222" s="162"/>
      <c r="S222" s="163" t="str">
        <f t="shared" si="57"/>
        <v/>
      </c>
      <c r="T222" s="164" t="str">
        <f t="shared" ca="1" si="58"/>
        <v/>
      </c>
      <c r="U222" s="163" t="str">
        <f t="shared" si="59"/>
        <v/>
      </c>
      <c r="V222" s="163" t="str">
        <f ca="1">IF(AND(C222&lt;&gt;"",C222&lt;&gt;OFFSET(C222,1,0)),SUMIFS(B.2[Giá có thuế],B.2[Số ĐK],C222),"")</f>
        <v/>
      </c>
      <c r="W222" s="159"/>
      <c r="X222" s="161" t="str">
        <f>IF(W222="","",'Thông Tin Chung'!$L$3)</f>
        <v/>
      </c>
      <c r="Y222" s="163" t="str">
        <f t="shared" ca="1" si="60"/>
        <v/>
      </c>
      <c r="Z222" s="165"/>
      <c r="AA222" s="155" t="str">
        <f ca="1">IF(C222="","",IF(OR(D222&lt;NgayBatDau,D222&gt;NgayKetThuc),"Ngày tháng phải nằm trong kỳ báo cáo",IF(AND(G222&lt;&gt;"",COUNTIF(D.2[Tên khách hàng],G222)=0),"Tên KH chưa khai báo trong DSKH",IF(AND(H222&lt;&gt;"",COUNTIF(D.1[Tên sản phẩm],H222)=0),"SP này chưa khai báo trong DSSP",""))))</f>
        <v/>
      </c>
      <c r="AB222" s="23" t="str">
        <f t="shared" ca="1" si="46"/>
        <v/>
      </c>
      <c r="AC222" s="23" t="str">
        <f t="shared" ca="1" si="47"/>
        <v/>
      </c>
      <c r="AD222" s="23" t="str">
        <f t="shared" ca="1" si="48"/>
        <v/>
      </c>
      <c r="AE222" s="68" t="str">
        <f t="shared" ca="1" si="49"/>
        <v/>
      </c>
      <c r="AF222" s="69" t="str">
        <f>IF(OR(H222="",S222=""),"",S222-(SUM(L222,M222)*INDEX(D.1[Đơn giá],MATCH(H222,D.1[Tên sản phẩm],0))))</f>
        <v/>
      </c>
      <c r="AG222" s="90" t="str">
        <f t="shared" ca="1" si="50"/>
        <v/>
      </c>
      <c r="AH222" s="90"/>
    </row>
    <row r="223" spans="2:34" ht="27.75" customHeight="1" x14ac:dyDescent="0.2">
      <c r="B223" s="154">
        <f t="shared" si="51"/>
        <v>220</v>
      </c>
      <c r="C223" s="155" t="str">
        <f t="shared" ca="1" si="52"/>
        <v/>
      </c>
      <c r="D223" s="156" t="str">
        <f t="shared" ca="1" si="53"/>
        <v/>
      </c>
      <c r="E223" s="157" t="str">
        <f t="shared" ca="1" si="54"/>
        <v/>
      </c>
      <c r="F223" s="157"/>
      <c r="G223" s="158" t="str">
        <f t="shared" ca="1" si="55"/>
        <v/>
      </c>
      <c r="H223" s="159"/>
      <c r="I223" s="160" t="str">
        <f>IF(H223="","",INDEX(D.1[Quy cách],MATCH(H223,D.1[Tên sản phẩm],0)))</f>
        <v/>
      </c>
      <c r="J223" s="35" t="str">
        <f>IF(H223="","",INDEX(D.1[ĐVT],MATCH(H223,D.1[Tên sản phẩm],0)))</f>
        <v/>
      </c>
      <c r="K223" s="163" t="str">
        <f>IF(H223="","",INDEX(D.1[Đơn giá bán
(Tham khảo)],MATCH(H223,D.1[Tên sản phẩm],0)))</f>
        <v/>
      </c>
      <c r="L223" s="162"/>
      <c r="M223" s="159"/>
      <c r="N223" s="159"/>
      <c r="O223" s="159"/>
      <c r="P223" s="163" t="str">
        <f t="shared" si="56"/>
        <v/>
      </c>
      <c r="Q223" s="164"/>
      <c r="R223" s="162"/>
      <c r="S223" s="163" t="str">
        <f t="shared" si="57"/>
        <v/>
      </c>
      <c r="T223" s="164" t="str">
        <f t="shared" ca="1" si="58"/>
        <v/>
      </c>
      <c r="U223" s="163" t="str">
        <f t="shared" si="59"/>
        <v/>
      </c>
      <c r="V223" s="163" t="str">
        <f ca="1">IF(AND(C223&lt;&gt;"",C223&lt;&gt;OFFSET(C223,1,0)),SUMIFS(B.2[Giá có thuế],B.2[Số ĐK],C223),"")</f>
        <v/>
      </c>
      <c r="W223" s="159"/>
      <c r="X223" s="161" t="str">
        <f>IF(W223="","",'Thông Tin Chung'!$L$3)</f>
        <v/>
      </c>
      <c r="Y223" s="163" t="str">
        <f t="shared" ca="1" si="60"/>
        <v/>
      </c>
      <c r="Z223" s="165"/>
      <c r="AA223" s="155" t="str">
        <f ca="1">IF(C223="","",IF(OR(D223&lt;NgayBatDau,D223&gt;NgayKetThuc),"Ngày tháng phải nằm trong kỳ báo cáo",IF(AND(G223&lt;&gt;"",COUNTIF(D.2[Tên khách hàng],G223)=0),"Tên KH chưa khai báo trong DSKH",IF(AND(H223&lt;&gt;"",COUNTIF(D.1[Tên sản phẩm],H223)=0),"SP này chưa khai báo trong DSSP",""))))</f>
        <v/>
      </c>
      <c r="AB223" s="23" t="str">
        <f t="shared" ca="1" si="46"/>
        <v/>
      </c>
      <c r="AC223" s="23" t="str">
        <f t="shared" ca="1" si="47"/>
        <v/>
      </c>
      <c r="AD223" s="23" t="str">
        <f t="shared" ca="1" si="48"/>
        <v/>
      </c>
      <c r="AE223" s="68" t="str">
        <f t="shared" ca="1" si="49"/>
        <v/>
      </c>
      <c r="AF223" s="69" t="str">
        <f>IF(OR(H223="",S223=""),"",S223-(SUM(L223,M223)*INDEX(D.1[Đơn giá],MATCH(H223,D.1[Tên sản phẩm],0))))</f>
        <v/>
      </c>
      <c r="AG223" s="90" t="str">
        <f t="shared" ca="1" si="50"/>
        <v/>
      </c>
      <c r="AH223" s="90"/>
    </row>
    <row r="224" spans="2:34" ht="27.75" customHeight="1" x14ac:dyDescent="0.2">
      <c r="B224" s="154">
        <f t="shared" si="51"/>
        <v>221</v>
      </c>
      <c r="C224" s="155" t="str">
        <f t="shared" ca="1" si="52"/>
        <v/>
      </c>
      <c r="D224" s="156" t="str">
        <f t="shared" ca="1" si="53"/>
        <v/>
      </c>
      <c r="E224" s="157" t="str">
        <f t="shared" ca="1" si="54"/>
        <v/>
      </c>
      <c r="F224" s="157"/>
      <c r="G224" s="158" t="str">
        <f t="shared" ca="1" si="55"/>
        <v/>
      </c>
      <c r="H224" s="159"/>
      <c r="I224" s="160" t="str">
        <f>IF(H224="","",INDEX(D.1[Quy cách],MATCH(H224,D.1[Tên sản phẩm],0)))</f>
        <v/>
      </c>
      <c r="J224" s="35" t="str">
        <f>IF(H224="","",INDEX(D.1[ĐVT],MATCH(H224,D.1[Tên sản phẩm],0)))</f>
        <v/>
      </c>
      <c r="K224" s="163" t="str">
        <f>IF(H224="","",INDEX(D.1[Đơn giá bán
(Tham khảo)],MATCH(H224,D.1[Tên sản phẩm],0)))</f>
        <v/>
      </c>
      <c r="L224" s="162"/>
      <c r="M224" s="159"/>
      <c r="N224" s="159"/>
      <c r="O224" s="159"/>
      <c r="P224" s="163" t="str">
        <f t="shared" si="56"/>
        <v/>
      </c>
      <c r="Q224" s="164"/>
      <c r="R224" s="162"/>
      <c r="S224" s="163" t="str">
        <f t="shared" si="57"/>
        <v/>
      </c>
      <c r="T224" s="164" t="str">
        <f t="shared" ca="1" si="58"/>
        <v/>
      </c>
      <c r="U224" s="163" t="str">
        <f t="shared" si="59"/>
        <v/>
      </c>
      <c r="V224" s="163" t="str">
        <f ca="1">IF(AND(C224&lt;&gt;"",C224&lt;&gt;OFFSET(C224,1,0)),SUMIFS(B.2[Giá có thuế],B.2[Số ĐK],C224),"")</f>
        <v/>
      </c>
      <c r="W224" s="159"/>
      <c r="X224" s="161" t="str">
        <f>IF(W224="","",'Thông Tin Chung'!$L$3)</f>
        <v/>
      </c>
      <c r="Y224" s="163" t="str">
        <f t="shared" ca="1" si="60"/>
        <v/>
      </c>
      <c r="Z224" s="165"/>
      <c r="AA224" s="155" t="str">
        <f ca="1">IF(C224="","",IF(OR(D224&lt;NgayBatDau,D224&gt;NgayKetThuc),"Ngày tháng phải nằm trong kỳ báo cáo",IF(AND(G224&lt;&gt;"",COUNTIF(D.2[Tên khách hàng],G224)=0),"Tên KH chưa khai báo trong DSKH",IF(AND(H224&lt;&gt;"",COUNTIF(D.1[Tên sản phẩm],H224)=0),"SP này chưa khai báo trong DSSP",""))))</f>
        <v/>
      </c>
      <c r="AB224" s="23" t="str">
        <f t="shared" ca="1" si="46"/>
        <v/>
      </c>
      <c r="AC224" s="23" t="str">
        <f t="shared" ca="1" si="47"/>
        <v/>
      </c>
      <c r="AD224" s="23" t="str">
        <f t="shared" ca="1" si="48"/>
        <v/>
      </c>
      <c r="AE224" s="68" t="str">
        <f t="shared" ca="1" si="49"/>
        <v/>
      </c>
      <c r="AF224" s="69" t="str">
        <f>IF(OR(H224="",S224=""),"",S224-(SUM(L224,M224)*INDEX(D.1[Đơn giá],MATCH(H224,D.1[Tên sản phẩm],0))))</f>
        <v/>
      </c>
      <c r="AG224" s="90" t="str">
        <f t="shared" ca="1" si="50"/>
        <v/>
      </c>
      <c r="AH224" s="90"/>
    </row>
    <row r="225" spans="2:34" ht="27.75" customHeight="1" x14ac:dyDescent="0.2">
      <c r="B225" s="154">
        <f t="shared" si="51"/>
        <v>222</v>
      </c>
      <c r="C225" s="155" t="str">
        <f t="shared" ca="1" si="52"/>
        <v/>
      </c>
      <c r="D225" s="156" t="str">
        <f t="shared" ca="1" si="53"/>
        <v/>
      </c>
      <c r="E225" s="157" t="str">
        <f t="shared" ca="1" si="54"/>
        <v/>
      </c>
      <c r="F225" s="157"/>
      <c r="G225" s="158" t="str">
        <f t="shared" ca="1" si="55"/>
        <v/>
      </c>
      <c r="H225" s="159"/>
      <c r="I225" s="160" t="str">
        <f>IF(H225="","",INDEX(D.1[Quy cách],MATCH(H225,D.1[Tên sản phẩm],0)))</f>
        <v/>
      </c>
      <c r="J225" s="35" t="str">
        <f>IF(H225="","",INDEX(D.1[ĐVT],MATCH(H225,D.1[Tên sản phẩm],0)))</f>
        <v/>
      </c>
      <c r="K225" s="163" t="str">
        <f>IF(H225="","",INDEX(D.1[Đơn giá bán
(Tham khảo)],MATCH(H225,D.1[Tên sản phẩm],0)))</f>
        <v/>
      </c>
      <c r="L225" s="162"/>
      <c r="M225" s="159"/>
      <c r="N225" s="159"/>
      <c r="O225" s="159"/>
      <c r="P225" s="163" t="str">
        <f t="shared" si="56"/>
        <v/>
      </c>
      <c r="Q225" s="164"/>
      <c r="R225" s="162"/>
      <c r="S225" s="163" t="str">
        <f t="shared" si="57"/>
        <v/>
      </c>
      <c r="T225" s="164" t="str">
        <f t="shared" ca="1" si="58"/>
        <v/>
      </c>
      <c r="U225" s="163" t="str">
        <f t="shared" si="59"/>
        <v/>
      </c>
      <c r="V225" s="163" t="str">
        <f ca="1">IF(AND(C225&lt;&gt;"",C225&lt;&gt;OFFSET(C225,1,0)),SUMIFS(B.2[Giá có thuế],B.2[Số ĐK],C225),"")</f>
        <v/>
      </c>
      <c r="W225" s="159"/>
      <c r="X225" s="161" t="str">
        <f>IF(W225="","",'Thông Tin Chung'!$L$3)</f>
        <v/>
      </c>
      <c r="Y225" s="163" t="str">
        <f t="shared" ca="1" si="60"/>
        <v/>
      </c>
      <c r="Z225" s="165"/>
      <c r="AA225" s="155" t="str">
        <f ca="1">IF(C225="","",IF(OR(D225&lt;NgayBatDau,D225&gt;NgayKetThuc),"Ngày tháng phải nằm trong kỳ báo cáo",IF(AND(G225&lt;&gt;"",COUNTIF(D.2[Tên khách hàng],G225)=0),"Tên KH chưa khai báo trong DSKH",IF(AND(H225&lt;&gt;"",COUNTIF(D.1[Tên sản phẩm],H225)=0),"SP này chưa khai báo trong DSSP",""))))</f>
        <v/>
      </c>
      <c r="AB225" s="23" t="str">
        <f t="shared" ca="1" si="46"/>
        <v/>
      </c>
      <c r="AC225" s="23" t="str">
        <f t="shared" ca="1" si="47"/>
        <v/>
      </c>
      <c r="AD225" s="23" t="str">
        <f t="shared" ca="1" si="48"/>
        <v/>
      </c>
      <c r="AE225" s="68" t="str">
        <f t="shared" ca="1" si="49"/>
        <v/>
      </c>
      <c r="AF225" s="69" t="str">
        <f>IF(OR(H225="",S225=""),"",S225-(SUM(L225,M225)*INDEX(D.1[Đơn giá],MATCH(H225,D.1[Tên sản phẩm],0))))</f>
        <v/>
      </c>
      <c r="AG225" s="90" t="str">
        <f t="shared" ca="1" si="50"/>
        <v/>
      </c>
      <c r="AH225" s="90"/>
    </row>
    <row r="226" spans="2:34" ht="27.75" customHeight="1" x14ac:dyDescent="0.2">
      <c r="B226" s="154">
        <f t="shared" si="51"/>
        <v>223</v>
      </c>
      <c r="C226" s="155" t="str">
        <f t="shared" ca="1" si="52"/>
        <v/>
      </c>
      <c r="D226" s="156" t="str">
        <f t="shared" ca="1" si="53"/>
        <v/>
      </c>
      <c r="E226" s="157" t="str">
        <f t="shared" ca="1" si="54"/>
        <v/>
      </c>
      <c r="F226" s="157"/>
      <c r="G226" s="158" t="str">
        <f t="shared" ca="1" si="55"/>
        <v/>
      </c>
      <c r="H226" s="159"/>
      <c r="I226" s="160" t="str">
        <f>IF(H226="","",INDEX(D.1[Quy cách],MATCH(H226,D.1[Tên sản phẩm],0)))</f>
        <v/>
      </c>
      <c r="J226" s="35" t="str">
        <f>IF(H226="","",INDEX(D.1[ĐVT],MATCH(H226,D.1[Tên sản phẩm],0)))</f>
        <v/>
      </c>
      <c r="K226" s="163" t="str">
        <f>IF(H226="","",INDEX(D.1[Đơn giá bán
(Tham khảo)],MATCH(H226,D.1[Tên sản phẩm],0)))</f>
        <v/>
      </c>
      <c r="L226" s="162"/>
      <c r="M226" s="159"/>
      <c r="N226" s="159"/>
      <c r="O226" s="159"/>
      <c r="P226" s="163" t="str">
        <f t="shared" si="56"/>
        <v/>
      </c>
      <c r="Q226" s="164"/>
      <c r="R226" s="162"/>
      <c r="S226" s="163" t="str">
        <f t="shared" si="57"/>
        <v/>
      </c>
      <c r="T226" s="164" t="str">
        <f t="shared" ca="1" si="58"/>
        <v/>
      </c>
      <c r="U226" s="163" t="str">
        <f t="shared" si="59"/>
        <v/>
      </c>
      <c r="V226" s="163" t="str">
        <f ca="1">IF(AND(C226&lt;&gt;"",C226&lt;&gt;OFFSET(C226,1,0)),SUMIFS(B.2[Giá có thuế],B.2[Số ĐK],C226),"")</f>
        <v/>
      </c>
      <c r="W226" s="159"/>
      <c r="X226" s="161" t="str">
        <f>IF(W226="","",'Thông Tin Chung'!$L$3)</f>
        <v/>
      </c>
      <c r="Y226" s="163" t="str">
        <f t="shared" ca="1" si="60"/>
        <v/>
      </c>
      <c r="Z226" s="165"/>
      <c r="AA226" s="155" t="str">
        <f ca="1">IF(C226="","",IF(OR(D226&lt;NgayBatDau,D226&gt;NgayKetThuc),"Ngày tháng phải nằm trong kỳ báo cáo",IF(AND(G226&lt;&gt;"",COUNTIF(D.2[Tên khách hàng],G226)=0),"Tên KH chưa khai báo trong DSKH",IF(AND(H226&lt;&gt;"",COUNTIF(D.1[Tên sản phẩm],H226)=0),"SP này chưa khai báo trong DSSP",""))))</f>
        <v/>
      </c>
      <c r="AB226" s="23" t="str">
        <f t="shared" ca="1" si="46"/>
        <v/>
      </c>
      <c r="AC226" s="23" t="str">
        <f t="shared" ca="1" si="47"/>
        <v/>
      </c>
      <c r="AD226" s="23" t="str">
        <f t="shared" ca="1" si="48"/>
        <v/>
      </c>
      <c r="AE226" s="68" t="str">
        <f t="shared" ca="1" si="49"/>
        <v/>
      </c>
      <c r="AF226" s="69" t="str">
        <f>IF(OR(H226="",S226=""),"",S226-(SUM(L226,M226)*INDEX(D.1[Đơn giá],MATCH(H226,D.1[Tên sản phẩm],0))))</f>
        <v/>
      </c>
      <c r="AG226" s="90" t="str">
        <f t="shared" ca="1" si="50"/>
        <v/>
      </c>
      <c r="AH226" s="90"/>
    </row>
    <row r="227" spans="2:34" ht="27.75" customHeight="1" x14ac:dyDescent="0.2">
      <c r="B227" s="154">
        <f t="shared" si="51"/>
        <v>224</v>
      </c>
      <c r="C227" s="155" t="str">
        <f t="shared" ca="1" si="52"/>
        <v/>
      </c>
      <c r="D227" s="156" t="str">
        <f t="shared" ca="1" si="53"/>
        <v/>
      </c>
      <c r="E227" s="157" t="str">
        <f t="shared" ca="1" si="54"/>
        <v/>
      </c>
      <c r="F227" s="157"/>
      <c r="G227" s="158" t="str">
        <f t="shared" ca="1" si="55"/>
        <v/>
      </c>
      <c r="H227" s="159"/>
      <c r="I227" s="160" t="str">
        <f>IF(H227="","",INDEX(D.1[Quy cách],MATCH(H227,D.1[Tên sản phẩm],0)))</f>
        <v/>
      </c>
      <c r="J227" s="35" t="str">
        <f>IF(H227="","",INDEX(D.1[ĐVT],MATCH(H227,D.1[Tên sản phẩm],0)))</f>
        <v/>
      </c>
      <c r="K227" s="163" t="str">
        <f>IF(H227="","",INDEX(D.1[Đơn giá bán
(Tham khảo)],MATCH(H227,D.1[Tên sản phẩm],0)))</f>
        <v/>
      </c>
      <c r="L227" s="162"/>
      <c r="M227" s="159"/>
      <c r="N227" s="159"/>
      <c r="O227" s="159"/>
      <c r="P227" s="163" t="str">
        <f t="shared" si="56"/>
        <v/>
      </c>
      <c r="Q227" s="164"/>
      <c r="R227" s="162"/>
      <c r="S227" s="163" t="str">
        <f t="shared" si="57"/>
        <v/>
      </c>
      <c r="T227" s="164" t="str">
        <f t="shared" ca="1" si="58"/>
        <v/>
      </c>
      <c r="U227" s="163" t="str">
        <f t="shared" si="59"/>
        <v/>
      </c>
      <c r="V227" s="163" t="str">
        <f ca="1">IF(AND(C227&lt;&gt;"",C227&lt;&gt;OFFSET(C227,1,0)),SUMIFS(B.2[Giá có thuế],B.2[Số ĐK],C227),"")</f>
        <v/>
      </c>
      <c r="W227" s="159"/>
      <c r="X227" s="161" t="str">
        <f>IF(W227="","",'Thông Tin Chung'!$L$3)</f>
        <v/>
      </c>
      <c r="Y227" s="163" t="str">
        <f t="shared" ca="1" si="60"/>
        <v/>
      </c>
      <c r="Z227" s="165"/>
      <c r="AA227" s="155" t="str">
        <f ca="1">IF(C227="","",IF(OR(D227&lt;NgayBatDau,D227&gt;NgayKetThuc),"Ngày tháng phải nằm trong kỳ báo cáo",IF(AND(G227&lt;&gt;"",COUNTIF(D.2[Tên khách hàng],G227)=0),"Tên KH chưa khai báo trong DSKH",IF(AND(H227&lt;&gt;"",COUNTIF(D.1[Tên sản phẩm],H227)=0),"SP này chưa khai báo trong DSSP",""))))</f>
        <v/>
      </c>
      <c r="AB227" s="23" t="str">
        <f t="shared" ca="1" si="46"/>
        <v/>
      </c>
      <c r="AC227" s="23" t="str">
        <f t="shared" ca="1" si="47"/>
        <v/>
      </c>
      <c r="AD227" s="23" t="str">
        <f t="shared" ca="1" si="48"/>
        <v/>
      </c>
      <c r="AE227" s="68" t="str">
        <f t="shared" ca="1" si="49"/>
        <v/>
      </c>
      <c r="AF227" s="69" t="str">
        <f>IF(OR(H227="",S227=""),"",S227-(SUM(L227,M227)*INDEX(D.1[Đơn giá],MATCH(H227,D.1[Tên sản phẩm],0))))</f>
        <v/>
      </c>
      <c r="AG227" s="90" t="str">
        <f t="shared" ca="1" si="50"/>
        <v/>
      </c>
      <c r="AH227" s="90"/>
    </row>
    <row r="228" spans="2:34" ht="27.75" customHeight="1" x14ac:dyDescent="0.2">
      <c r="B228" s="154">
        <f t="shared" si="51"/>
        <v>225</v>
      </c>
      <c r="C228" s="155" t="str">
        <f t="shared" ca="1" si="52"/>
        <v/>
      </c>
      <c r="D228" s="156" t="str">
        <f t="shared" ca="1" si="53"/>
        <v/>
      </c>
      <c r="E228" s="157" t="str">
        <f t="shared" ca="1" si="54"/>
        <v/>
      </c>
      <c r="F228" s="157"/>
      <c r="G228" s="158" t="str">
        <f t="shared" ca="1" si="55"/>
        <v/>
      </c>
      <c r="H228" s="159"/>
      <c r="I228" s="160" t="str">
        <f>IF(H228="","",INDEX(D.1[Quy cách],MATCH(H228,D.1[Tên sản phẩm],0)))</f>
        <v/>
      </c>
      <c r="J228" s="35" t="str">
        <f>IF(H228="","",INDEX(D.1[ĐVT],MATCH(H228,D.1[Tên sản phẩm],0)))</f>
        <v/>
      </c>
      <c r="K228" s="163" t="str">
        <f>IF(H228="","",INDEX(D.1[Đơn giá bán
(Tham khảo)],MATCH(H228,D.1[Tên sản phẩm],0)))</f>
        <v/>
      </c>
      <c r="L228" s="162"/>
      <c r="M228" s="159"/>
      <c r="N228" s="159"/>
      <c r="O228" s="159"/>
      <c r="P228" s="163" t="str">
        <f t="shared" si="56"/>
        <v/>
      </c>
      <c r="Q228" s="164"/>
      <c r="R228" s="162"/>
      <c r="S228" s="163" t="str">
        <f t="shared" si="57"/>
        <v/>
      </c>
      <c r="T228" s="164" t="str">
        <f t="shared" ca="1" si="58"/>
        <v/>
      </c>
      <c r="U228" s="163" t="str">
        <f t="shared" si="59"/>
        <v/>
      </c>
      <c r="V228" s="163" t="str">
        <f ca="1">IF(AND(C228&lt;&gt;"",C228&lt;&gt;OFFSET(C228,1,0)),SUMIFS(B.2[Giá có thuế],B.2[Số ĐK],C228),"")</f>
        <v/>
      </c>
      <c r="W228" s="159"/>
      <c r="X228" s="161" t="str">
        <f>IF(W228="","",'Thông Tin Chung'!$L$3)</f>
        <v/>
      </c>
      <c r="Y228" s="163" t="str">
        <f t="shared" ca="1" si="60"/>
        <v/>
      </c>
      <c r="Z228" s="165"/>
      <c r="AA228" s="155" t="str">
        <f ca="1">IF(C228="","",IF(OR(D228&lt;NgayBatDau,D228&gt;NgayKetThuc),"Ngày tháng phải nằm trong kỳ báo cáo",IF(AND(G228&lt;&gt;"",COUNTIF(D.2[Tên khách hàng],G228)=0),"Tên KH chưa khai báo trong DSKH",IF(AND(H228&lt;&gt;"",COUNTIF(D.1[Tên sản phẩm],H228)=0),"SP này chưa khai báo trong DSSP",""))))</f>
        <v/>
      </c>
      <c r="AB228" s="23" t="str">
        <f t="shared" ca="1" si="46"/>
        <v/>
      </c>
      <c r="AC228" s="23" t="str">
        <f t="shared" ca="1" si="47"/>
        <v/>
      </c>
      <c r="AD228" s="23" t="str">
        <f t="shared" ca="1" si="48"/>
        <v/>
      </c>
      <c r="AE228" s="68" t="str">
        <f t="shared" ca="1" si="49"/>
        <v/>
      </c>
      <c r="AF228" s="69" t="str">
        <f>IF(OR(H228="",S228=""),"",S228-(SUM(L228,M228)*INDEX(D.1[Đơn giá],MATCH(H228,D.1[Tên sản phẩm],0))))</f>
        <v/>
      </c>
      <c r="AG228" s="90" t="str">
        <f t="shared" ca="1" si="50"/>
        <v/>
      </c>
      <c r="AH228" s="90"/>
    </row>
    <row r="229" spans="2:34" ht="27.75" customHeight="1" x14ac:dyDescent="0.2">
      <c r="B229" s="154">
        <f t="shared" si="51"/>
        <v>226</v>
      </c>
      <c r="C229" s="155" t="str">
        <f t="shared" ca="1" si="52"/>
        <v/>
      </c>
      <c r="D229" s="156" t="str">
        <f t="shared" ca="1" si="53"/>
        <v/>
      </c>
      <c r="E229" s="157" t="str">
        <f t="shared" ca="1" si="54"/>
        <v/>
      </c>
      <c r="F229" s="157"/>
      <c r="G229" s="158" t="str">
        <f t="shared" ca="1" si="55"/>
        <v/>
      </c>
      <c r="H229" s="159"/>
      <c r="I229" s="160" t="str">
        <f>IF(H229="","",INDEX(D.1[Quy cách],MATCH(H229,D.1[Tên sản phẩm],0)))</f>
        <v/>
      </c>
      <c r="J229" s="35" t="str">
        <f>IF(H229="","",INDEX(D.1[ĐVT],MATCH(H229,D.1[Tên sản phẩm],0)))</f>
        <v/>
      </c>
      <c r="K229" s="163" t="str">
        <f>IF(H229="","",INDEX(D.1[Đơn giá bán
(Tham khảo)],MATCH(H229,D.1[Tên sản phẩm],0)))</f>
        <v/>
      </c>
      <c r="L229" s="162"/>
      <c r="M229" s="159"/>
      <c r="N229" s="159"/>
      <c r="O229" s="159"/>
      <c r="P229" s="163" t="str">
        <f t="shared" si="56"/>
        <v/>
      </c>
      <c r="Q229" s="164"/>
      <c r="R229" s="162"/>
      <c r="S229" s="163" t="str">
        <f t="shared" si="57"/>
        <v/>
      </c>
      <c r="T229" s="164" t="str">
        <f t="shared" ca="1" si="58"/>
        <v/>
      </c>
      <c r="U229" s="163" t="str">
        <f t="shared" si="59"/>
        <v/>
      </c>
      <c r="V229" s="163" t="str">
        <f ca="1">IF(AND(C229&lt;&gt;"",C229&lt;&gt;OFFSET(C229,1,0)),SUMIFS(B.2[Giá có thuế],B.2[Số ĐK],C229),"")</f>
        <v/>
      </c>
      <c r="W229" s="159"/>
      <c r="X229" s="161" t="str">
        <f>IF(W229="","",'Thông Tin Chung'!$L$3)</f>
        <v/>
      </c>
      <c r="Y229" s="163" t="str">
        <f t="shared" ca="1" si="60"/>
        <v/>
      </c>
      <c r="Z229" s="165"/>
      <c r="AA229" s="155" t="str">
        <f ca="1">IF(C229="","",IF(OR(D229&lt;NgayBatDau,D229&gt;NgayKetThuc),"Ngày tháng phải nằm trong kỳ báo cáo",IF(AND(G229&lt;&gt;"",COUNTIF(D.2[Tên khách hàng],G229)=0),"Tên KH chưa khai báo trong DSKH",IF(AND(H229&lt;&gt;"",COUNTIF(D.1[Tên sản phẩm],H229)=0),"SP này chưa khai báo trong DSSP",""))))</f>
        <v/>
      </c>
      <c r="AB229" s="23" t="str">
        <f t="shared" ca="1" si="46"/>
        <v/>
      </c>
      <c r="AC229" s="23" t="str">
        <f t="shared" ca="1" si="47"/>
        <v/>
      </c>
      <c r="AD229" s="23" t="str">
        <f t="shared" ca="1" si="48"/>
        <v/>
      </c>
      <c r="AE229" s="68" t="str">
        <f t="shared" ca="1" si="49"/>
        <v/>
      </c>
      <c r="AF229" s="69" t="str">
        <f>IF(OR(H229="",S229=""),"",S229-(SUM(L229,M229)*INDEX(D.1[Đơn giá],MATCH(H229,D.1[Tên sản phẩm],0))))</f>
        <v/>
      </c>
      <c r="AG229" s="90" t="str">
        <f t="shared" ca="1" si="50"/>
        <v/>
      </c>
      <c r="AH229" s="90"/>
    </row>
    <row r="230" spans="2:34" ht="27.75" customHeight="1" x14ac:dyDescent="0.2">
      <c r="B230" s="154">
        <f t="shared" si="51"/>
        <v>227</v>
      </c>
      <c r="C230" s="155" t="str">
        <f t="shared" ca="1" si="52"/>
        <v/>
      </c>
      <c r="D230" s="156" t="str">
        <f t="shared" ca="1" si="53"/>
        <v/>
      </c>
      <c r="E230" s="157" t="str">
        <f t="shared" ca="1" si="54"/>
        <v/>
      </c>
      <c r="F230" s="157"/>
      <c r="G230" s="158" t="str">
        <f t="shared" ca="1" si="55"/>
        <v/>
      </c>
      <c r="H230" s="159"/>
      <c r="I230" s="160" t="str">
        <f>IF(H230="","",INDEX(D.1[Quy cách],MATCH(H230,D.1[Tên sản phẩm],0)))</f>
        <v/>
      </c>
      <c r="J230" s="35" t="str">
        <f>IF(H230="","",INDEX(D.1[ĐVT],MATCH(H230,D.1[Tên sản phẩm],0)))</f>
        <v/>
      </c>
      <c r="K230" s="163" t="str">
        <f>IF(H230="","",INDEX(D.1[Đơn giá bán
(Tham khảo)],MATCH(H230,D.1[Tên sản phẩm],0)))</f>
        <v/>
      </c>
      <c r="L230" s="162"/>
      <c r="M230" s="159"/>
      <c r="N230" s="159"/>
      <c r="O230" s="159"/>
      <c r="P230" s="163" t="str">
        <f t="shared" si="56"/>
        <v/>
      </c>
      <c r="Q230" s="164"/>
      <c r="R230" s="162"/>
      <c r="S230" s="163" t="str">
        <f t="shared" si="57"/>
        <v/>
      </c>
      <c r="T230" s="164" t="str">
        <f t="shared" ca="1" si="58"/>
        <v/>
      </c>
      <c r="U230" s="163" t="str">
        <f t="shared" si="59"/>
        <v/>
      </c>
      <c r="V230" s="163" t="str">
        <f ca="1">IF(AND(C230&lt;&gt;"",C230&lt;&gt;OFFSET(C230,1,0)),SUMIFS(B.2[Giá có thuế],B.2[Số ĐK],C230),"")</f>
        <v/>
      </c>
      <c r="W230" s="159"/>
      <c r="X230" s="161" t="str">
        <f>IF(W230="","",'Thông Tin Chung'!$L$3)</f>
        <v/>
      </c>
      <c r="Y230" s="163" t="str">
        <f t="shared" ca="1" si="60"/>
        <v/>
      </c>
      <c r="Z230" s="165"/>
      <c r="AA230" s="155" t="str">
        <f ca="1">IF(C230="","",IF(OR(D230&lt;NgayBatDau,D230&gt;NgayKetThuc),"Ngày tháng phải nằm trong kỳ báo cáo",IF(AND(G230&lt;&gt;"",COUNTIF(D.2[Tên khách hàng],G230)=0),"Tên KH chưa khai báo trong DSKH",IF(AND(H230&lt;&gt;"",COUNTIF(D.1[Tên sản phẩm],H230)=0),"SP này chưa khai báo trong DSSP",""))))</f>
        <v/>
      </c>
      <c r="AB230" s="23" t="str">
        <f t="shared" ca="1" si="46"/>
        <v/>
      </c>
      <c r="AC230" s="23" t="str">
        <f t="shared" ca="1" si="47"/>
        <v/>
      </c>
      <c r="AD230" s="23" t="str">
        <f t="shared" ca="1" si="48"/>
        <v/>
      </c>
      <c r="AE230" s="68" t="str">
        <f t="shared" ca="1" si="49"/>
        <v/>
      </c>
      <c r="AF230" s="69" t="str">
        <f>IF(OR(H230="",S230=""),"",S230-(SUM(L230,M230)*INDEX(D.1[Đơn giá],MATCH(H230,D.1[Tên sản phẩm],0))))</f>
        <v/>
      </c>
      <c r="AG230" s="90" t="str">
        <f t="shared" ca="1" si="50"/>
        <v/>
      </c>
      <c r="AH230" s="90"/>
    </row>
    <row r="231" spans="2:34" ht="27.75" customHeight="1" x14ac:dyDescent="0.2">
      <c r="B231" s="154">
        <f t="shared" si="51"/>
        <v>228</v>
      </c>
      <c r="C231" s="155" t="str">
        <f t="shared" ca="1" si="52"/>
        <v/>
      </c>
      <c r="D231" s="156" t="str">
        <f t="shared" ca="1" si="53"/>
        <v/>
      </c>
      <c r="E231" s="157" t="str">
        <f t="shared" ca="1" si="54"/>
        <v/>
      </c>
      <c r="F231" s="157"/>
      <c r="G231" s="158" t="str">
        <f t="shared" ca="1" si="55"/>
        <v/>
      </c>
      <c r="H231" s="159"/>
      <c r="I231" s="160" t="str">
        <f>IF(H231="","",INDEX(D.1[Quy cách],MATCH(H231,D.1[Tên sản phẩm],0)))</f>
        <v/>
      </c>
      <c r="J231" s="35" t="str">
        <f>IF(H231="","",INDEX(D.1[ĐVT],MATCH(H231,D.1[Tên sản phẩm],0)))</f>
        <v/>
      </c>
      <c r="K231" s="163" t="str">
        <f>IF(H231="","",INDEX(D.1[Đơn giá bán
(Tham khảo)],MATCH(H231,D.1[Tên sản phẩm],0)))</f>
        <v/>
      </c>
      <c r="L231" s="162"/>
      <c r="M231" s="159"/>
      <c r="N231" s="159"/>
      <c r="O231" s="159"/>
      <c r="P231" s="163" t="str">
        <f t="shared" si="56"/>
        <v/>
      </c>
      <c r="Q231" s="164"/>
      <c r="R231" s="162"/>
      <c r="S231" s="163" t="str">
        <f t="shared" si="57"/>
        <v/>
      </c>
      <c r="T231" s="164" t="str">
        <f t="shared" ca="1" si="58"/>
        <v/>
      </c>
      <c r="U231" s="163" t="str">
        <f t="shared" si="59"/>
        <v/>
      </c>
      <c r="V231" s="163" t="str">
        <f ca="1">IF(AND(C231&lt;&gt;"",C231&lt;&gt;OFFSET(C231,1,0)),SUMIFS(B.2[Giá có thuế],B.2[Số ĐK],C231),"")</f>
        <v/>
      </c>
      <c r="W231" s="159"/>
      <c r="X231" s="161" t="str">
        <f>IF(W231="","",'Thông Tin Chung'!$L$3)</f>
        <v/>
      </c>
      <c r="Y231" s="163" t="str">
        <f t="shared" ca="1" si="60"/>
        <v/>
      </c>
      <c r="Z231" s="165"/>
      <c r="AA231" s="155" t="str">
        <f ca="1">IF(C231="","",IF(OR(D231&lt;NgayBatDau,D231&gt;NgayKetThuc),"Ngày tháng phải nằm trong kỳ báo cáo",IF(AND(G231&lt;&gt;"",COUNTIF(D.2[Tên khách hàng],G231)=0),"Tên KH chưa khai báo trong DSKH",IF(AND(H231&lt;&gt;"",COUNTIF(D.1[Tên sản phẩm],H231)=0),"SP này chưa khai báo trong DSSP",""))))</f>
        <v/>
      </c>
      <c r="AB231" s="23" t="str">
        <f t="shared" ca="1" si="46"/>
        <v/>
      </c>
      <c r="AC231" s="23" t="str">
        <f t="shared" ca="1" si="47"/>
        <v/>
      </c>
      <c r="AD231" s="23" t="str">
        <f t="shared" ca="1" si="48"/>
        <v/>
      </c>
      <c r="AE231" s="68" t="str">
        <f t="shared" ca="1" si="49"/>
        <v/>
      </c>
      <c r="AF231" s="69" t="str">
        <f>IF(OR(H231="",S231=""),"",S231-(SUM(L231,M231)*INDEX(D.1[Đơn giá],MATCH(H231,D.1[Tên sản phẩm],0))))</f>
        <v/>
      </c>
      <c r="AG231" s="90" t="str">
        <f t="shared" ca="1" si="50"/>
        <v/>
      </c>
      <c r="AH231" s="90"/>
    </row>
    <row r="232" spans="2:34" ht="27.75" customHeight="1" x14ac:dyDescent="0.2">
      <c r="B232" s="154">
        <f t="shared" si="51"/>
        <v>229</v>
      </c>
      <c r="C232" s="155" t="str">
        <f t="shared" ca="1" si="52"/>
        <v/>
      </c>
      <c r="D232" s="156" t="str">
        <f t="shared" ca="1" si="53"/>
        <v/>
      </c>
      <c r="E232" s="157" t="str">
        <f t="shared" ca="1" si="54"/>
        <v/>
      </c>
      <c r="F232" s="157"/>
      <c r="G232" s="158" t="str">
        <f t="shared" ca="1" si="55"/>
        <v/>
      </c>
      <c r="H232" s="159"/>
      <c r="I232" s="160" t="str">
        <f>IF(H232="","",INDEX(D.1[Quy cách],MATCH(H232,D.1[Tên sản phẩm],0)))</f>
        <v/>
      </c>
      <c r="J232" s="35" t="str">
        <f>IF(H232="","",INDEX(D.1[ĐVT],MATCH(H232,D.1[Tên sản phẩm],0)))</f>
        <v/>
      </c>
      <c r="K232" s="163" t="str">
        <f>IF(H232="","",INDEX(D.1[Đơn giá bán
(Tham khảo)],MATCH(H232,D.1[Tên sản phẩm],0)))</f>
        <v/>
      </c>
      <c r="L232" s="162"/>
      <c r="M232" s="159"/>
      <c r="N232" s="159"/>
      <c r="O232" s="159"/>
      <c r="P232" s="163" t="str">
        <f t="shared" si="56"/>
        <v/>
      </c>
      <c r="Q232" s="164"/>
      <c r="R232" s="162"/>
      <c r="S232" s="163" t="str">
        <f t="shared" si="57"/>
        <v/>
      </c>
      <c r="T232" s="164" t="str">
        <f t="shared" ca="1" si="58"/>
        <v/>
      </c>
      <c r="U232" s="163" t="str">
        <f t="shared" si="59"/>
        <v/>
      </c>
      <c r="V232" s="163" t="str">
        <f ca="1">IF(AND(C232&lt;&gt;"",C232&lt;&gt;OFFSET(C232,1,0)),SUMIFS(B.2[Giá có thuế],B.2[Số ĐK],C232),"")</f>
        <v/>
      </c>
      <c r="W232" s="159"/>
      <c r="X232" s="161" t="str">
        <f>IF(W232="","",'Thông Tin Chung'!$L$3)</f>
        <v/>
      </c>
      <c r="Y232" s="163" t="str">
        <f t="shared" ca="1" si="60"/>
        <v/>
      </c>
      <c r="Z232" s="165"/>
      <c r="AA232" s="155" t="str">
        <f ca="1">IF(C232="","",IF(OR(D232&lt;NgayBatDau,D232&gt;NgayKetThuc),"Ngày tháng phải nằm trong kỳ báo cáo",IF(AND(G232&lt;&gt;"",COUNTIF(D.2[Tên khách hàng],G232)=0),"Tên KH chưa khai báo trong DSKH",IF(AND(H232&lt;&gt;"",COUNTIF(D.1[Tên sản phẩm],H232)=0),"SP này chưa khai báo trong DSSP",""))))</f>
        <v/>
      </c>
      <c r="AB232" s="23" t="str">
        <f t="shared" ca="1" si="46"/>
        <v/>
      </c>
      <c r="AC232" s="23" t="str">
        <f t="shared" ca="1" si="47"/>
        <v/>
      </c>
      <c r="AD232" s="23" t="str">
        <f t="shared" ca="1" si="48"/>
        <v/>
      </c>
      <c r="AE232" s="68" t="str">
        <f t="shared" ca="1" si="49"/>
        <v/>
      </c>
      <c r="AF232" s="69" t="str">
        <f>IF(OR(H232="",S232=""),"",S232-(SUM(L232,M232)*INDEX(D.1[Đơn giá],MATCH(H232,D.1[Tên sản phẩm],0))))</f>
        <v/>
      </c>
      <c r="AG232" s="90" t="str">
        <f t="shared" ca="1" si="50"/>
        <v/>
      </c>
      <c r="AH232" s="90"/>
    </row>
    <row r="233" spans="2:34" ht="27.75" customHeight="1" x14ac:dyDescent="0.2">
      <c r="B233" s="154">
        <f t="shared" si="51"/>
        <v>230</v>
      </c>
      <c r="C233" s="155" t="str">
        <f t="shared" ca="1" si="52"/>
        <v/>
      </c>
      <c r="D233" s="156" t="str">
        <f t="shared" ca="1" si="53"/>
        <v/>
      </c>
      <c r="E233" s="157" t="str">
        <f t="shared" ca="1" si="54"/>
        <v/>
      </c>
      <c r="F233" s="157"/>
      <c r="G233" s="158" t="str">
        <f t="shared" ca="1" si="55"/>
        <v/>
      </c>
      <c r="H233" s="159"/>
      <c r="I233" s="160" t="str">
        <f>IF(H233="","",INDEX(D.1[Quy cách],MATCH(H233,D.1[Tên sản phẩm],0)))</f>
        <v/>
      </c>
      <c r="J233" s="35" t="str">
        <f>IF(H233="","",INDEX(D.1[ĐVT],MATCH(H233,D.1[Tên sản phẩm],0)))</f>
        <v/>
      </c>
      <c r="K233" s="163" t="str">
        <f>IF(H233="","",INDEX(D.1[Đơn giá bán
(Tham khảo)],MATCH(H233,D.1[Tên sản phẩm],0)))</f>
        <v/>
      </c>
      <c r="L233" s="162"/>
      <c r="M233" s="159"/>
      <c r="N233" s="159"/>
      <c r="O233" s="159"/>
      <c r="P233" s="163" t="str">
        <f t="shared" si="56"/>
        <v/>
      </c>
      <c r="Q233" s="164"/>
      <c r="R233" s="162"/>
      <c r="S233" s="163" t="str">
        <f t="shared" si="57"/>
        <v/>
      </c>
      <c r="T233" s="164" t="str">
        <f t="shared" ca="1" si="58"/>
        <v/>
      </c>
      <c r="U233" s="163" t="str">
        <f t="shared" si="59"/>
        <v/>
      </c>
      <c r="V233" s="163" t="str">
        <f ca="1">IF(AND(C233&lt;&gt;"",C233&lt;&gt;OFFSET(C233,1,0)),SUMIFS(B.2[Giá có thuế],B.2[Số ĐK],C233),"")</f>
        <v/>
      </c>
      <c r="W233" s="159"/>
      <c r="X233" s="161" t="str">
        <f>IF(W233="","",'Thông Tin Chung'!$L$3)</f>
        <v/>
      </c>
      <c r="Y233" s="163" t="str">
        <f t="shared" ca="1" si="60"/>
        <v/>
      </c>
      <c r="Z233" s="165"/>
      <c r="AA233" s="155" t="str">
        <f ca="1">IF(C233="","",IF(OR(D233&lt;NgayBatDau,D233&gt;NgayKetThuc),"Ngày tháng phải nằm trong kỳ báo cáo",IF(AND(G233&lt;&gt;"",COUNTIF(D.2[Tên khách hàng],G233)=0),"Tên KH chưa khai báo trong DSKH",IF(AND(H233&lt;&gt;"",COUNTIF(D.1[Tên sản phẩm],H233)=0),"SP này chưa khai báo trong DSSP",""))))</f>
        <v/>
      </c>
      <c r="AB233" s="23" t="str">
        <f t="shared" ca="1" si="46"/>
        <v/>
      </c>
      <c r="AC233" s="23" t="str">
        <f t="shared" ca="1" si="47"/>
        <v/>
      </c>
      <c r="AD233" s="23" t="str">
        <f t="shared" ca="1" si="48"/>
        <v/>
      </c>
      <c r="AE233" s="68" t="str">
        <f t="shared" ca="1" si="49"/>
        <v/>
      </c>
      <c r="AF233" s="69" t="str">
        <f>IF(OR(H233="",S233=""),"",S233-(SUM(L233,M233)*INDEX(D.1[Đơn giá],MATCH(H233,D.1[Tên sản phẩm],0))))</f>
        <v/>
      </c>
      <c r="AG233" s="90" t="str">
        <f t="shared" ca="1" si="50"/>
        <v/>
      </c>
      <c r="AH233" s="90"/>
    </row>
    <row r="234" spans="2:34" ht="27.75" customHeight="1" x14ac:dyDescent="0.2">
      <c r="B234" s="154">
        <f t="shared" si="51"/>
        <v>231</v>
      </c>
      <c r="C234" s="155" t="str">
        <f t="shared" ca="1" si="52"/>
        <v/>
      </c>
      <c r="D234" s="156" t="str">
        <f t="shared" ca="1" si="53"/>
        <v/>
      </c>
      <c r="E234" s="157" t="str">
        <f t="shared" ca="1" si="54"/>
        <v/>
      </c>
      <c r="F234" s="157"/>
      <c r="G234" s="158" t="str">
        <f t="shared" ca="1" si="55"/>
        <v/>
      </c>
      <c r="H234" s="159"/>
      <c r="I234" s="160" t="str">
        <f>IF(H234="","",INDEX(D.1[Quy cách],MATCH(H234,D.1[Tên sản phẩm],0)))</f>
        <v/>
      </c>
      <c r="J234" s="35" t="str">
        <f>IF(H234="","",INDEX(D.1[ĐVT],MATCH(H234,D.1[Tên sản phẩm],0)))</f>
        <v/>
      </c>
      <c r="K234" s="163" t="str">
        <f>IF(H234="","",INDEX(D.1[Đơn giá bán
(Tham khảo)],MATCH(H234,D.1[Tên sản phẩm],0)))</f>
        <v/>
      </c>
      <c r="L234" s="162"/>
      <c r="M234" s="159"/>
      <c r="N234" s="159"/>
      <c r="O234" s="159"/>
      <c r="P234" s="163" t="str">
        <f t="shared" si="56"/>
        <v/>
      </c>
      <c r="Q234" s="164"/>
      <c r="R234" s="162"/>
      <c r="S234" s="163" t="str">
        <f t="shared" si="57"/>
        <v/>
      </c>
      <c r="T234" s="164" t="str">
        <f t="shared" ca="1" si="58"/>
        <v/>
      </c>
      <c r="U234" s="163" t="str">
        <f t="shared" si="59"/>
        <v/>
      </c>
      <c r="V234" s="163" t="str">
        <f ca="1">IF(AND(C234&lt;&gt;"",C234&lt;&gt;OFFSET(C234,1,0)),SUMIFS(B.2[Giá có thuế],B.2[Số ĐK],C234),"")</f>
        <v/>
      </c>
      <c r="W234" s="159"/>
      <c r="X234" s="161" t="str">
        <f>IF(W234="","",'Thông Tin Chung'!$L$3)</f>
        <v/>
      </c>
      <c r="Y234" s="163" t="str">
        <f t="shared" ca="1" si="60"/>
        <v/>
      </c>
      <c r="Z234" s="165"/>
      <c r="AA234" s="155" t="str">
        <f ca="1">IF(C234="","",IF(OR(D234&lt;NgayBatDau,D234&gt;NgayKetThuc),"Ngày tháng phải nằm trong kỳ báo cáo",IF(AND(G234&lt;&gt;"",COUNTIF(D.2[Tên khách hàng],G234)=0),"Tên KH chưa khai báo trong DSKH",IF(AND(H234&lt;&gt;"",COUNTIF(D.1[Tên sản phẩm],H234)=0),"SP này chưa khai báo trong DSSP",""))))</f>
        <v/>
      </c>
      <c r="AB234" s="23" t="str">
        <f t="shared" ca="1" si="46"/>
        <v/>
      </c>
      <c r="AC234" s="23" t="str">
        <f t="shared" ca="1" si="47"/>
        <v/>
      </c>
      <c r="AD234" s="23" t="str">
        <f t="shared" ca="1" si="48"/>
        <v/>
      </c>
      <c r="AE234" s="68" t="str">
        <f t="shared" ca="1" si="49"/>
        <v/>
      </c>
      <c r="AF234" s="69" t="str">
        <f>IF(OR(H234="",S234=""),"",S234-(SUM(L234,M234)*INDEX(D.1[Đơn giá],MATCH(H234,D.1[Tên sản phẩm],0))))</f>
        <v/>
      </c>
      <c r="AG234" s="90" t="str">
        <f t="shared" ca="1" si="50"/>
        <v/>
      </c>
      <c r="AH234" s="90"/>
    </row>
    <row r="235" spans="2:34" ht="27.75" customHeight="1" x14ac:dyDescent="0.2">
      <c r="B235" s="154">
        <f t="shared" si="51"/>
        <v>232</v>
      </c>
      <c r="C235" s="155" t="str">
        <f t="shared" ca="1" si="52"/>
        <v/>
      </c>
      <c r="D235" s="156" t="str">
        <f t="shared" ca="1" si="53"/>
        <v/>
      </c>
      <c r="E235" s="157" t="str">
        <f t="shared" ca="1" si="54"/>
        <v/>
      </c>
      <c r="F235" s="157"/>
      <c r="G235" s="158" t="str">
        <f t="shared" ca="1" si="55"/>
        <v/>
      </c>
      <c r="H235" s="159"/>
      <c r="I235" s="160" t="str">
        <f>IF(H235="","",INDEX(D.1[Quy cách],MATCH(H235,D.1[Tên sản phẩm],0)))</f>
        <v/>
      </c>
      <c r="J235" s="35" t="str">
        <f>IF(H235="","",INDEX(D.1[ĐVT],MATCH(H235,D.1[Tên sản phẩm],0)))</f>
        <v/>
      </c>
      <c r="K235" s="163" t="str">
        <f>IF(H235="","",INDEX(D.1[Đơn giá bán
(Tham khảo)],MATCH(H235,D.1[Tên sản phẩm],0)))</f>
        <v/>
      </c>
      <c r="L235" s="162"/>
      <c r="M235" s="159"/>
      <c r="N235" s="159"/>
      <c r="O235" s="159"/>
      <c r="P235" s="163" t="str">
        <f t="shared" si="56"/>
        <v/>
      </c>
      <c r="Q235" s="164"/>
      <c r="R235" s="162"/>
      <c r="S235" s="163" t="str">
        <f t="shared" si="57"/>
        <v/>
      </c>
      <c r="T235" s="164" t="str">
        <f t="shared" ca="1" si="58"/>
        <v/>
      </c>
      <c r="U235" s="163" t="str">
        <f t="shared" si="59"/>
        <v/>
      </c>
      <c r="V235" s="163" t="str">
        <f ca="1">IF(AND(C235&lt;&gt;"",C235&lt;&gt;OFFSET(C235,1,0)),SUMIFS(B.2[Giá có thuế],B.2[Số ĐK],C235),"")</f>
        <v/>
      </c>
      <c r="W235" s="159"/>
      <c r="X235" s="161" t="str">
        <f>IF(W235="","",'Thông Tin Chung'!$L$3)</f>
        <v/>
      </c>
      <c r="Y235" s="163" t="str">
        <f t="shared" ca="1" si="60"/>
        <v/>
      </c>
      <c r="Z235" s="165"/>
      <c r="AA235" s="155" t="str">
        <f ca="1">IF(C235="","",IF(OR(D235&lt;NgayBatDau,D235&gt;NgayKetThuc),"Ngày tháng phải nằm trong kỳ báo cáo",IF(AND(G235&lt;&gt;"",COUNTIF(D.2[Tên khách hàng],G235)=0),"Tên KH chưa khai báo trong DSKH",IF(AND(H235&lt;&gt;"",COUNTIF(D.1[Tên sản phẩm],H235)=0),"SP này chưa khai báo trong DSSP",""))))</f>
        <v/>
      </c>
      <c r="AB235" s="23" t="str">
        <f t="shared" ca="1" si="46"/>
        <v/>
      </c>
      <c r="AC235" s="23" t="str">
        <f t="shared" ca="1" si="47"/>
        <v/>
      </c>
      <c r="AD235" s="23" t="str">
        <f t="shared" ca="1" si="48"/>
        <v/>
      </c>
      <c r="AE235" s="68" t="str">
        <f t="shared" ca="1" si="49"/>
        <v/>
      </c>
      <c r="AF235" s="69" t="str">
        <f>IF(OR(H235="",S235=""),"",S235-(SUM(L235,M235)*INDEX(D.1[Đơn giá],MATCH(H235,D.1[Tên sản phẩm],0))))</f>
        <v/>
      </c>
      <c r="AG235" s="90" t="str">
        <f t="shared" ca="1" si="50"/>
        <v/>
      </c>
      <c r="AH235" s="90"/>
    </row>
    <row r="236" spans="2:34" ht="27.75" customHeight="1" x14ac:dyDescent="0.2">
      <c r="B236" s="154">
        <f t="shared" si="51"/>
        <v>233</v>
      </c>
      <c r="C236" s="155" t="str">
        <f t="shared" ca="1" si="52"/>
        <v/>
      </c>
      <c r="D236" s="156" t="str">
        <f t="shared" ca="1" si="53"/>
        <v/>
      </c>
      <c r="E236" s="157" t="str">
        <f t="shared" ca="1" si="54"/>
        <v/>
      </c>
      <c r="F236" s="157"/>
      <c r="G236" s="158" t="str">
        <f t="shared" ca="1" si="55"/>
        <v/>
      </c>
      <c r="H236" s="159"/>
      <c r="I236" s="160" t="str">
        <f>IF(H236="","",INDEX(D.1[Quy cách],MATCH(H236,D.1[Tên sản phẩm],0)))</f>
        <v/>
      </c>
      <c r="J236" s="35" t="str">
        <f>IF(H236="","",INDEX(D.1[ĐVT],MATCH(H236,D.1[Tên sản phẩm],0)))</f>
        <v/>
      </c>
      <c r="K236" s="163" t="str">
        <f>IF(H236="","",INDEX(D.1[Đơn giá bán
(Tham khảo)],MATCH(H236,D.1[Tên sản phẩm],0)))</f>
        <v/>
      </c>
      <c r="L236" s="162"/>
      <c r="M236" s="159"/>
      <c r="N236" s="159"/>
      <c r="O236" s="159"/>
      <c r="P236" s="163" t="str">
        <f t="shared" si="56"/>
        <v/>
      </c>
      <c r="Q236" s="164"/>
      <c r="R236" s="162"/>
      <c r="S236" s="163" t="str">
        <f t="shared" si="57"/>
        <v/>
      </c>
      <c r="T236" s="164" t="str">
        <f t="shared" ca="1" si="58"/>
        <v/>
      </c>
      <c r="U236" s="163" t="str">
        <f t="shared" si="59"/>
        <v/>
      </c>
      <c r="V236" s="163" t="str">
        <f ca="1">IF(AND(C236&lt;&gt;"",C236&lt;&gt;OFFSET(C236,1,0)),SUMIFS(B.2[Giá có thuế],B.2[Số ĐK],C236),"")</f>
        <v/>
      </c>
      <c r="W236" s="159"/>
      <c r="X236" s="161" t="str">
        <f>IF(W236="","",'Thông Tin Chung'!$L$3)</f>
        <v/>
      </c>
      <c r="Y236" s="163" t="str">
        <f t="shared" ca="1" si="60"/>
        <v/>
      </c>
      <c r="Z236" s="165"/>
      <c r="AA236" s="155" t="str">
        <f ca="1">IF(C236="","",IF(OR(D236&lt;NgayBatDau,D236&gt;NgayKetThuc),"Ngày tháng phải nằm trong kỳ báo cáo",IF(AND(G236&lt;&gt;"",COUNTIF(D.2[Tên khách hàng],G236)=0),"Tên KH chưa khai báo trong DSKH",IF(AND(H236&lt;&gt;"",COUNTIF(D.1[Tên sản phẩm],H236)=0),"SP này chưa khai báo trong DSSP",""))))</f>
        <v/>
      </c>
      <c r="AB236" s="23" t="str">
        <f t="shared" ca="1" si="46"/>
        <v/>
      </c>
      <c r="AC236" s="23" t="str">
        <f t="shared" ca="1" si="47"/>
        <v/>
      </c>
      <c r="AD236" s="23" t="str">
        <f t="shared" ca="1" si="48"/>
        <v/>
      </c>
      <c r="AE236" s="68" t="str">
        <f t="shared" ca="1" si="49"/>
        <v/>
      </c>
      <c r="AF236" s="69" t="str">
        <f>IF(OR(H236="",S236=""),"",S236-(SUM(L236,M236)*INDEX(D.1[Đơn giá],MATCH(H236,D.1[Tên sản phẩm],0))))</f>
        <v/>
      </c>
      <c r="AG236" s="90" t="str">
        <f t="shared" ca="1" si="50"/>
        <v/>
      </c>
      <c r="AH236" s="90"/>
    </row>
    <row r="237" spans="2:34" ht="27.75" customHeight="1" x14ac:dyDescent="0.2">
      <c r="B237" s="154">
        <f t="shared" si="51"/>
        <v>234</v>
      </c>
      <c r="C237" s="155" t="str">
        <f t="shared" ca="1" si="52"/>
        <v/>
      </c>
      <c r="D237" s="156" t="str">
        <f t="shared" ca="1" si="53"/>
        <v/>
      </c>
      <c r="E237" s="157" t="str">
        <f t="shared" ca="1" si="54"/>
        <v/>
      </c>
      <c r="F237" s="157"/>
      <c r="G237" s="158" t="str">
        <f t="shared" ca="1" si="55"/>
        <v/>
      </c>
      <c r="H237" s="159"/>
      <c r="I237" s="160" t="str">
        <f>IF(H237="","",INDEX(D.1[Quy cách],MATCH(H237,D.1[Tên sản phẩm],0)))</f>
        <v/>
      </c>
      <c r="J237" s="35" t="str">
        <f>IF(H237="","",INDEX(D.1[ĐVT],MATCH(H237,D.1[Tên sản phẩm],0)))</f>
        <v/>
      </c>
      <c r="K237" s="163" t="str">
        <f>IF(H237="","",INDEX(D.1[Đơn giá bán
(Tham khảo)],MATCH(H237,D.1[Tên sản phẩm],0)))</f>
        <v/>
      </c>
      <c r="L237" s="162"/>
      <c r="M237" s="159"/>
      <c r="N237" s="159"/>
      <c r="O237" s="159"/>
      <c r="P237" s="163" t="str">
        <f t="shared" si="56"/>
        <v/>
      </c>
      <c r="Q237" s="164"/>
      <c r="R237" s="162"/>
      <c r="S237" s="163" t="str">
        <f t="shared" si="57"/>
        <v/>
      </c>
      <c r="T237" s="164" t="str">
        <f t="shared" ca="1" si="58"/>
        <v/>
      </c>
      <c r="U237" s="163" t="str">
        <f t="shared" si="59"/>
        <v/>
      </c>
      <c r="V237" s="163" t="str">
        <f ca="1">IF(AND(C237&lt;&gt;"",C237&lt;&gt;OFFSET(C237,1,0)),SUMIFS(B.2[Giá có thuế],B.2[Số ĐK],C237),"")</f>
        <v/>
      </c>
      <c r="W237" s="159"/>
      <c r="X237" s="161" t="str">
        <f>IF(W237="","",'Thông Tin Chung'!$L$3)</f>
        <v/>
      </c>
      <c r="Y237" s="163" t="str">
        <f t="shared" ca="1" si="60"/>
        <v/>
      </c>
      <c r="Z237" s="165"/>
      <c r="AA237" s="155" t="str">
        <f ca="1">IF(C237="","",IF(OR(D237&lt;NgayBatDau,D237&gt;NgayKetThuc),"Ngày tháng phải nằm trong kỳ báo cáo",IF(AND(G237&lt;&gt;"",COUNTIF(D.2[Tên khách hàng],G237)=0),"Tên KH chưa khai báo trong DSKH",IF(AND(H237&lt;&gt;"",COUNTIF(D.1[Tên sản phẩm],H237)=0),"SP này chưa khai báo trong DSSP",""))))</f>
        <v/>
      </c>
      <c r="AB237" s="23" t="str">
        <f t="shared" ca="1" si="46"/>
        <v/>
      </c>
      <c r="AC237" s="23" t="str">
        <f t="shared" ca="1" si="47"/>
        <v/>
      </c>
      <c r="AD237" s="23" t="str">
        <f t="shared" ca="1" si="48"/>
        <v/>
      </c>
      <c r="AE237" s="68" t="str">
        <f t="shared" ca="1" si="49"/>
        <v/>
      </c>
      <c r="AF237" s="69" t="str">
        <f>IF(OR(H237="",S237=""),"",S237-(SUM(L237,M237)*INDEX(D.1[Đơn giá],MATCH(H237,D.1[Tên sản phẩm],0))))</f>
        <v/>
      </c>
      <c r="AG237" s="90" t="str">
        <f t="shared" ca="1" si="50"/>
        <v/>
      </c>
      <c r="AH237" s="90"/>
    </row>
    <row r="238" spans="2:34" ht="27.75" customHeight="1" x14ac:dyDescent="0.2">
      <c r="B238" s="154">
        <f t="shared" si="51"/>
        <v>235</v>
      </c>
      <c r="C238" s="155" t="str">
        <f t="shared" ca="1" si="52"/>
        <v/>
      </c>
      <c r="D238" s="156" t="str">
        <f t="shared" ca="1" si="53"/>
        <v/>
      </c>
      <c r="E238" s="157" t="str">
        <f t="shared" ca="1" si="54"/>
        <v/>
      </c>
      <c r="F238" s="157"/>
      <c r="G238" s="158" t="str">
        <f t="shared" ca="1" si="55"/>
        <v/>
      </c>
      <c r="H238" s="159"/>
      <c r="I238" s="160" t="str">
        <f>IF(H238="","",INDEX(D.1[Quy cách],MATCH(H238,D.1[Tên sản phẩm],0)))</f>
        <v/>
      </c>
      <c r="J238" s="35" t="str">
        <f>IF(H238="","",INDEX(D.1[ĐVT],MATCH(H238,D.1[Tên sản phẩm],0)))</f>
        <v/>
      </c>
      <c r="K238" s="163" t="str">
        <f>IF(H238="","",INDEX(D.1[Đơn giá bán
(Tham khảo)],MATCH(H238,D.1[Tên sản phẩm],0)))</f>
        <v/>
      </c>
      <c r="L238" s="162"/>
      <c r="M238" s="159"/>
      <c r="N238" s="159"/>
      <c r="O238" s="159"/>
      <c r="P238" s="163" t="str">
        <f t="shared" si="56"/>
        <v/>
      </c>
      <c r="Q238" s="164"/>
      <c r="R238" s="162"/>
      <c r="S238" s="163" t="str">
        <f t="shared" si="57"/>
        <v/>
      </c>
      <c r="T238" s="164" t="str">
        <f t="shared" ca="1" si="58"/>
        <v/>
      </c>
      <c r="U238" s="163" t="str">
        <f t="shared" si="59"/>
        <v/>
      </c>
      <c r="V238" s="163" t="str">
        <f ca="1">IF(AND(C238&lt;&gt;"",C238&lt;&gt;OFFSET(C238,1,0)),SUMIFS(B.2[Giá có thuế],B.2[Số ĐK],C238),"")</f>
        <v/>
      </c>
      <c r="W238" s="159"/>
      <c r="X238" s="161" t="str">
        <f>IF(W238="","",'Thông Tin Chung'!$L$3)</f>
        <v/>
      </c>
      <c r="Y238" s="163" t="str">
        <f t="shared" ca="1" si="60"/>
        <v/>
      </c>
      <c r="Z238" s="165"/>
      <c r="AA238" s="155" t="str">
        <f ca="1">IF(C238="","",IF(OR(D238&lt;NgayBatDau,D238&gt;NgayKetThuc),"Ngày tháng phải nằm trong kỳ báo cáo",IF(AND(G238&lt;&gt;"",COUNTIF(D.2[Tên khách hàng],G238)=0),"Tên KH chưa khai báo trong DSKH",IF(AND(H238&lt;&gt;"",COUNTIF(D.1[Tên sản phẩm],H238)=0),"SP này chưa khai báo trong DSSP",""))))</f>
        <v/>
      </c>
      <c r="AB238" s="23" t="str">
        <f t="shared" ca="1" si="46"/>
        <v/>
      </c>
      <c r="AC238" s="23" t="str">
        <f t="shared" ca="1" si="47"/>
        <v/>
      </c>
      <c r="AD238" s="23" t="str">
        <f t="shared" ca="1" si="48"/>
        <v/>
      </c>
      <c r="AE238" s="68" t="str">
        <f t="shared" ca="1" si="49"/>
        <v/>
      </c>
      <c r="AF238" s="69" t="str">
        <f>IF(OR(H238="",S238=""),"",S238-(SUM(L238,M238)*INDEX(D.1[Đơn giá],MATCH(H238,D.1[Tên sản phẩm],0))))</f>
        <v/>
      </c>
      <c r="AG238" s="90" t="str">
        <f t="shared" ca="1" si="50"/>
        <v/>
      </c>
      <c r="AH238" s="90"/>
    </row>
    <row r="239" spans="2:34" ht="27.75" customHeight="1" x14ac:dyDescent="0.2">
      <c r="B239" s="154">
        <f t="shared" si="51"/>
        <v>236</v>
      </c>
      <c r="C239" s="155" t="str">
        <f t="shared" ca="1" si="52"/>
        <v/>
      </c>
      <c r="D239" s="156" t="str">
        <f t="shared" ca="1" si="53"/>
        <v/>
      </c>
      <c r="E239" s="157" t="str">
        <f t="shared" ca="1" si="54"/>
        <v/>
      </c>
      <c r="F239" s="157"/>
      <c r="G239" s="158" t="str">
        <f t="shared" ca="1" si="55"/>
        <v/>
      </c>
      <c r="H239" s="159"/>
      <c r="I239" s="160" t="str">
        <f>IF(H239="","",INDEX(D.1[Quy cách],MATCH(H239,D.1[Tên sản phẩm],0)))</f>
        <v/>
      </c>
      <c r="J239" s="35" t="str">
        <f>IF(H239="","",INDEX(D.1[ĐVT],MATCH(H239,D.1[Tên sản phẩm],0)))</f>
        <v/>
      </c>
      <c r="K239" s="163" t="str">
        <f>IF(H239="","",INDEX(D.1[Đơn giá bán
(Tham khảo)],MATCH(H239,D.1[Tên sản phẩm],0)))</f>
        <v/>
      </c>
      <c r="L239" s="162"/>
      <c r="M239" s="159"/>
      <c r="N239" s="159"/>
      <c r="O239" s="159"/>
      <c r="P239" s="163" t="str">
        <f t="shared" si="56"/>
        <v/>
      </c>
      <c r="Q239" s="164"/>
      <c r="R239" s="162"/>
      <c r="S239" s="163" t="str">
        <f t="shared" si="57"/>
        <v/>
      </c>
      <c r="T239" s="164" t="str">
        <f t="shared" ca="1" si="58"/>
        <v/>
      </c>
      <c r="U239" s="163" t="str">
        <f t="shared" si="59"/>
        <v/>
      </c>
      <c r="V239" s="163" t="str">
        <f ca="1">IF(AND(C239&lt;&gt;"",C239&lt;&gt;OFFSET(C239,1,0)),SUMIFS(B.2[Giá có thuế],B.2[Số ĐK],C239),"")</f>
        <v/>
      </c>
      <c r="W239" s="159"/>
      <c r="X239" s="161" t="str">
        <f>IF(W239="","",'Thông Tin Chung'!$L$3)</f>
        <v/>
      </c>
      <c r="Y239" s="163" t="str">
        <f t="shared" ca="1" si="60"/>
        <v/>
      </c>
      <c r="Z239" s="165"/>
      <c r="AA239" s="155" t="str">
        <f ca="1">IF(C239="","",IF(OR(D239&lt;NgayBatDau,D239&gt;NgayKetThuc),"Ngày tháng phải nằm trong kỳ báo cáo",IF(AND(G239&lt;&gt;"",COUNTIF(D.2[Tên khách hàng],G239)=0),"Tên KH chưa khai báo trong DSKH",IF(AND(H239&lt;&gt;"",COUNTIF(D.1[Tên sản phẩm],H239)=0),"SP này chưa khai báo trong DSSP",""))))</f>
        <v/>
      </c>
      <c r="AB239" s="23" t="str">
        <f t="shared" ca="1" si="46"/>
        <v/>
      </c>
      <c r="AC239" s="23" t="str">
        <f t="shared" ca="1" si="47"/>
        <v/>
      </c>
      <c r="AD239" s="23" t="str">
        <f t="shared" ca="1" si="48"/>
        <v/>
      </c>
      <c r="AE239" s="68" t="str">
        <f t="shared" ca="1" si="49"/>
        <v/>
      </c>
      <c r="AF239" s="69" t="str">
        <f>IF(OR(H239="",S239=""),"",S239-(SUM(L239,M239)*INDEX(D.1[Đơn giá],MATCH(H239,D.1[Tên sản phẩm],0))))</f>
        <v/>
      </c>
      <c r="AG239" s="90" t="str">
        <f t="shared" ca="1" si="50"/>
        <v/>
      </c>
      <c r="AH239" s="90"/>
    </row>
    <row r="240" spans="2:34" ht="27.75" customHeight="1" x14ac:dyDescent="0.2">
      <c r="B240" s="154">
        <f t="shared" si="51"/>
        <v>237</v>
      </c>
      <c r="C240" s="155" t="str">
        <f t="shared" ca="1" si="52"/>
        <v/>
      </c>
      <c r="D240" s="156" t="str">
        <f t="shared" ca="1" si="53"/>
        <v/>
      </c>
      <c r="E240" s="157" t="str">
        <f t="shared" ca="1" si="54"/>
        <v/>
      </c>
      <c r="F240" s="157"/>
      <c r="G240" s="158" t="str">
        <f t="shared" ca="1" si="55"/>
        <v/>
      </c>
      <c r="H240" s="159"/>
      <c r="I240" s="160" t="str">
        <f>IF(H240="","",INDEX(D.1[Quy cách],MATCH(H240,D.1[Tên sản phẩm],0)))</f>
        <v/>
      </c>
      <c r="J240" s="35" t="str">
        <f>IF(H240="","",INDEX(D.1[ĐVT],MATCH(H240,D.1[Tên sản phẩm],0)))</f>
        <v/>
      </c>
      <c r="K240" s="163" t="str">
        <f>IF(H240="","",INDEX(D.1[Đơn giá bán
(Tham khảo)],MATCH(H240,D.1[Tên sản phẩm],0)))</f>
        <v/>
      </c>
      <c r="L240" s="162"/>
      <c r="M240" s="159"/>
      <c r="N240" s="159"/>
      <c r="O240" s="159"/>
      <c r="P240" s="163" t="str">
        <f t="shared" si="56"/>
        <v/>
      </c>
      <c r="Q240" s="164"/>
      <c r="R240" s="162"/>
      <c r="S240" s="163" t="str">
        <f t="shared" si="57"/>
        <v/>
      </c>
      <c r="T240" s="164" t="str">
        <f t="shared" ca="1" si="58"/>
        <v/>
      </c>
      <c r="U240" s="163" t="str">
        <f t="shared" si="59"/>
        <v/>
      </c>
      <c r="V240" s="163" t="str">
        <f ca="1">IF(AND(C240&lt;&gt;"",C240&lt;&gt;OFFSET(C240,1,0)),SUMIFS(B.2[Giá có thuế],B.2[Số ĐK],C240),"")</f>
        <v/>
      </c>
      <c r="W240" s="159"/>
      <c r="X240" s="161" t="str">
        <f>IF(W240="","",'Thông Tin Chung'!$L$3)</f>
        <v/>
      </c>
      <c r="Y240" s="163" t="str">
        <f t="shared" ca="1" si="60"/>
        <v/>
      </c>
      <c r="Z240" s="165"/>
      <c r="AA240" s="155" t="str">
        <f ca="1">IF(C240="","",IF(OR(D240&lt;NgayBatDau,D240&gt;NgayKetThuc),"Ngày tháng phải nằm trong kỳ báo cáo",IF(AND(G240&lt;&gt;"",COUNTIF(D.2[Tên khách hàng],G240)=0),"Tên KH chưa khai báo trong DSKH",IF(AND(H240&lt;&gt;"",COUNTIF(D.1[Tên sản phẩm],H240)=0),"SP này chưa khai báo trong DSSP",""))))</f>
        <v/>
      </c>
      <c r="AB240" s="23" t="str">
        <f t="shared" ca="1" si="46"/>
        <v/>
      </c>
      <c r="AC240" s="23" t="str">
        <f t="shared" ca="1" si="47"/>
        <v/>
      </c>
      <c r="AD240" s="23" t="str">
        <f t="shared" ca="1" si="48"/>
        <v/>
      </c>
      <c r="AE240" s="68" t="str">
        <f t="shared" ca="1" si="49"/>
        <v/>
      </c>
      <c r="AF240" s="69" t="str">
        <f>IF(OR(H240="",S240=""),"",S240-(SUM(L240,M240)*INDEX(D.1[Đơn giá],MATCH(H240,D.1[Tên sản phẩm],0))))</f>
        <v/>
      </c>
      <c r="AG240" s="90" t="str">
        <f t="shared" ca="1" si="50"/>
        <v/>
      </c>
      <c r="AH240" s="90"/>
    </row>
    <row r="241" spans="2:34" ht="27.75" customHeight="1" x14ac:dyDescent="0.2">
      <c r="B241" s="154">
        <f t="shared" si="51"/>
        <v>238</v>
      </c>
      <c r="C241" s="155" t="str">
        <f t="shared" ca="1" si="52"/>
        <v/>
      </c>
      <c r="D241" s="156" t="str">
        <f t="shared" ca="1" si="53"/>
        <v/>
      </c>
      <c r="E241" s="157" t="str">
        <f t="shared" ca="1" si="54"/>
        <v/>
      </c>
      <c r="F241" s="157"/>
      <c r="G241" s="158" t="str">
        <f t="shared" ca="1" si="55"/>
        <v/>
      </c>
      <c r="H241" s="159"/>
      <c r="I241" s="160" t="str">
        <f>IF(H241="","",INDEX(D.1[Quy cách],MATCH(H241,D.1[Tên sản phẩm],0)))</f>
        <v/>
      </c>
      <c r="J241" s="35" t="str">
        <f>IF(H241="","",INDEX(D.1[ĐVT],MATCH(H241,D.1[Tên sản phẩm],0)))</f>
        <v/>
      </c>
      <c r="K241" s="163" t="str">
        <f>IF(H241="","",INDEX(D.1[Đơn giá bán
(Tham khảo)],MATCH(H241,D.1[Tên sản phẩm],0)))</f>
        <v/>
      </c>
      <c r="L241" s="162"/>
      <c r="M241" s="159"/>
      <c r="N241" s="159"/>
      <c r="O241" s="159"/>
      <c r="P241" s="163" t="str">
        <f t="shared" si="56"/>
        <v/>
      </c>
      <c r="Q241" s="164"/>
      <c r="R241" s="162"/>
      <c r="S241" s="163" t="str">
        <f t="shared" si="57"/>
        <v/>
      </c>
      <c r="T241" s="164" t="str">
        <f t="shared" ca="1" si="58"/>
        <v/>
      </c>
      <c r="U241" s="163" t="str">
        <f t="shared" si="59"/>
        <v/>
      </c>
      <c r="V241" s="163" t="str">
        <f ca="1">IF(AND(C241&lt;&gt;"",C241&lt;&gt;OFFSET(C241,1,0)),SUMIFS(B.2[Giá có thuế],B.2[Số ĐK],C241),"")</f>
        <v/>
      </c>
      <c r="W241" s="159"/>
      <c r="X241" s="161" t="str">
        <f>IF(W241="","",'Thông Tin Chung'!$L$3)</f>
        <v/>
      </c>
      <c r="Y241" s="163" t="str">
        <f t="shared" ca="1" si="60"/>
        <v/>
      </c>
      <c r="Z241" s="165"/>
      <c r="AA241" s="155" t="str">
        <f ca="1">IF(C241="","",IF(OR(D241&lt;NgayBatDau,D241&gt;NgayKetThuc),"Ngày tháng phải nằm trong kỳ báo cáo",IF(AND(G241&lt;&gt;"",COUNTIF(D.2[Tên khách hàng],G241)=0),"Tên KH chưa khai báo trong DSKH",IF(AND(H241&lt;&gt;"",COUNTIF(D.1[Tên sản phẩm],H241)=0),"SP này chưa khai báo trong DSSP",""))))</f>
        <v/>
      </c>
      <c r="AB241" s="23" t="str">
        <f t="shared" ca="1" si="46"/>
        <v/>
      </c>
      <c r="AC241" s="23" t="str">
        <f t="shared" ca="1" si="47"/>
        <v/>
      </c>
      <c r="AD241" s="23" t="str">
        <f t="shared" ca="1" si="48"/>
        <v/>
      </c>
      <c r="AE241" s="68" t="str">
        <f t="shared" ca="1" si="49"/>
        <v/>
      </c>
      <c r="AF241" s="69" t="str">
        <f>IF(OR(H241="",S241=""),"",S241-(SUM(L241,M241)*INDEX(D.1[Đơn giá],MATCH(H241,D.1[Tên sản phẩm],0))))</f>
        <v/>
      </c>
      <c r="AG241" s="90" t="str">
        <f t="shared" ca="1" si="50"/>
        <v/>
      </c>
      <c r="AH241" s="90"/>
    </row>
    <row r="242" spans="2:34" ht="27.75" customHeight="1" x14ac:dyDescent="0.2">
      <c r="B242" s="154">
        <f t="shared" si="51"/>
        <v>239</v>
      </c>
      <c r="C242" s="155" t="str">
        <f t="shared" ca="1" si="52"/>
        <v/>
      </c>
      <c r="D242" s="156" t="str">
        <f t="shared" ca="1" si="53"/>
        <v/>
      </c>
      <c r="E242" s="157" t="str">
        <f t="shared" ca="1" si="54"/>
        <v/>
      </c>
      <c r="F242" s="157"/>
      <c r="G242" s="158" t="str">
        <f t="shared" ca="1" si="55"/>
        <v/>
      </c>
      <c r="H242" s="159"/>
      <c r="I242" s="160" t="str">
        <f>IF(H242="","",INDEX(D.1[Quy cách],MATCH(H242,D.1[Tên sản phẩm],0)))</f>
        <v/>
      </c>
      <c r="J242" s="35" t="str">
        <f>IF(H242="","",INDEX(D.1[ĐVT],MATCH(H242,D.1[Tên sản phẩm],0)))</f>
        <v/>
      </c>
      <c r="K242" s="163" t="str">
        <f>IF(H242="","",INDEX(D.1[Đơn giá bán
(Tham khảo)],MATCH(H242,D.1[Tên sản phẩm],0)))</f>
        <v/>
      </c>
      <c r="L242" s="162"/>
      <c r="M242" s="159"/>
      <c r="N242" s="159"/>
      <c r="O242" s="159"/>
      <c r="P242" s="163" t="str">
        <f t="shared" si="56"/>
        <v/>
      </c>
      <c r="Q242" s="164"/>
      <c r="R242" s="162"/>
      <c r="S242" s="163" t="str">
        <f t="shared" si="57"/>
        <v/>
      </c>
      <c r="T242" s="164" t="str">
        <f t="shared" ca="1" si="58"/>
        <v/>
      </c>
      <c r="U242" s="163" t="str">
        <f t="shared" si="59"/>
        <v/>
      </c>
      <c r="V242" s="163" t="str">
        <f ca="1">IF(AND(C242&lt;&gt;"",C242&lt;&gt;OFFSET(C242,1,0)),SUMIFS(B.2[Giá có thuế],B.2[Số ĐK],C242),"")</f>
        <v/>
      </c>
      <c r="W242" s="159"/>
      <c r="X242" s="161" t="str">
        <f>IF(W242="","",'Thông Tin Chung'!$L$3)</f>
        <v/>
      </c>
      <c r="Y242" s="163" t="str">
        <f t="shared" ca="1" si="60"/>
        <v/>
      </c>
      <c r="Z242" s="165"/>
      <c r="AA242" s="155" t="str">
        <f ca="1">IF(C242="","",IF(OR(D242&lt;NgayBatDau,D242&gt;NgayKetThuc),"Ngày tháng phải nằm trong kỳ báo cáo",IF(AND(G242&lt;&gt;"",COUNTIF(D.2[Tên khách hàng],G242)=0),"Tên KH chưa khai báo trong DSKH",IF(AND(H242&lt;&gt;"",COUNTIF(D.1[Tên sản phẩm],H242)=0),"SP này chưa khai báo trong DSSP",""))))</f>
        <v/>
      </c>
      <c r="AB242" s="23" t="str">
        <f t="shared" ca="1" si="46"/>
        <v/>
      </c>
      <c r="AC242" s="23" t="str">
        <f t="shared" ca="1" si="47"/>
        <v/>
      </c>
      <c r="AD242" s="23" t="str">
        <f t="shared" ca="1" si="48"/>
        <v/>
      </c>
      <c r="AE242" s="68" t="str">
        <f t="shared" ca="1" si="49"/>
        <v/>
      </c>
      <c r="AF242" s="69" t="str">
        <f>IF(OR(H242="",S242=""),"",S242-(SUM(L242,M242)*INDEX(D.1[Đơn giá],MATCH(H242,D.1[Tên sản phẩm],0))))</f>
        <v/>
      </c>
      <c r="AG242" s="90" t="str">
        <f t="shared" ca="1" si="50"/>
        <v/>
      </c>
      <c r="AH242" s="90"/>
    </row>
    <row r="243" spans="2:34" ht="27.75" customHeight="1" x14ac:dyDescent="0.2">
      <c r="B243" s="154">
        <f t="shared" si="51"/>
        <v>240</v>
      </c>
      <c r="C243" s="155" t="str">
        <f t="shared" ca="1" si="52"/>
        <v/>
      </c>
      <c r="D243" s="156" t="str">
        <f t="shared" ca="1" si="53"/>
        <v/>
      </c>
      <c r="E243" s="157" t="str">
        <f t="shared" ca="1" si="54"/>
        <v/>
      </c>
      <c r="F243" s="157"/>
      <c r="G243" s="158" t="str">
        <f t="shared" ca="1" si="55"/>
        <v/>
      </c>
      <c r="H243" s="159"/>
      <c r="I243" s="160" t="str">
        <f>IF(H243="","",INDEX(D.1[Quy cách],MATCH(H243,D.1[Tên sản phẩm],0)))</f>
        <v/>
      </c>
      <c r="J243" s="35" t="str">
        <f>IF(H243="","",INDEX(D.1[ĐVT],MATCH(H243,D.1[Tên sản phẩm],0)))</f>
        <v/>
      </c>
      <c r="K243" s="163" t="str">
        <f>IF(H243="","",INDEX(D.1[Đơn giá bán
(Tham khảo)],MATCH(H243,D.1[Tên sản phẩm],0)))</f>
        <v/>
      </c>
      <c r="L243" s="162"/>
      <c r="M243" s="159"/>
      <c r="N243" s="159"/>
      <c r="O243" s="159"/>
      <c r="P243" s="163" t="str">
        <f t="shared" si="56"/>
        <v/>
      </c>
      <c r="Q243" s="164"/>
      <c r="R243" s="162"/>
      <c r="S243" s="163" t="str">
        <f t="shared" si="57"/>
        <v/>
      </c>
      <c r="T243" s="164" t="str">
        <f t="shared" ca="1" si="58"/>
        <v/>
      </c>
      <c r="U243" s="163" t="str">
        <f t="shared" si="59"/>
        <v/>
      </c>
      <c r="V243" s="163" t="str">
        <f ca="1">IF(AND(C243&lt;&gt;"",C243&lt;&gt;OFFSET(C243,1,0)),SUMIFS(B.2[Giá có thuế],B.2[Số ĐK],C243),"")</f>
        <v/>
      </c>
      <c r="W243" s="159"/>
      <c r="X243" s="161" t="str">
        <f>IF(W243="","",'Thông Tin Chung'!$L$3)</f>
        <v/>
      </c>
      <c r="Y243" s="163" t="str">
        <f t="shared" ca="1" si="60"/>
        <v/>
      </c>
      <c r="Z243" s="165"/>
      <c r="AA243" s="155" t="str">
        <f ca="1">IF(C243="","",IF(OR(D243&lt;NgayBatDau,D243&gt;NgayKetThuc),"Ngày tháng phải nằm trong kỳ báo cáo",IF(AND(G243&lt;&gt;"",COUNTIF(D.2[Tên khách hàng],G243)=0),"Tên KH chưa khai báo trong DSKH",IF(AND(H243&lt;&gt;"",COUNTIF(D.1[Tên sản phẩm],H243)=0),"SP này chưa khai báo trong DSSP",""))))</f>
        <v/>
      </c>
      <c r="AB243" s="23" t="str">
        <f t="shared" ca="1" si="46"/>
        <v/>
      </c>
      <c r="AC243" s="23" t="str">
        <f t="shared" ca="1" si="47"/>
        <v/>
      </c>
      <c r="AD243" s="23" t="str">
        <f t="shared" ca="1" si="48"/>
        <v/>
      </c>
      <c r="AE243" s="68" t="str">
        <f t="shared" ca="1" si="49"/>
        <v/>
      </c>
      <c r="AF243" s="69" t="str">
        <f>IF(OR(H243="",S243=""),"",S243-(SUM(L243,M243)*INDEX(D.1[Đơn giá],MATCH(H243,D.1[Tên sản phẩm],0))))</f>
        <v/>
      </c>
      <c r="AG243" s="90" t="str">
        <f t="shared" ca="1" si="50"/>
        <v/>
      </c>
      <c r="AH243" s="90"/>
    </row>
    <row r="244" spans="2:34" ht="27.75" customHeight="1" x14ac:dyDescent="0.2">
      <c r="B244" s="154">
        <f t="shared" si="51"/>
        <v>241</v>
      </c>
      <c r="C244" s="155" t="str">
        <f t="shared" ca="1" si="52"/>
        <v/>
      </c>
      <c r="D244" s="156" t="str">
        <f t="shared" ca="1" si="53"/>
        <v/>
      </c>
      <c r="E244" s="157" t="str">
        <f t="shared" ca="1" si="54"/>
        <v/>
      </c>
      <c r="F244" s="157"/>
      <c r="G244" s="158" t="str">
        <f t="shared" ca="1" si="55"/>
        <v/>
      </c>
      <c r="H244" s="159"/>
      <c r="I244" s="160" t="str">
        <f>IF(H244="","",INDEX(D.1[Quy cách],MATCH(H244,D.1[Tên sản phẩm],0)))</f>
        <v/>
      </c>
      <c r="J244" s="35" t="str">
        <f>IF(H244="","",INDEX(D.1[ĐVT],MATCH(H244,D.1[Tên sản phẩm],0)))</f>
        <v/>
      </c>
      <c r="K244" s="163" t="str">
        <f>IF(H244="","",INDEX(D.1[Đơn giá bán
(Tham khảo)],MATCH(H244,D.1[Tên sản phẩm],0)))</f>
        <v/>
      </c>
      <c r="L244" s="162"/>
      <c r="M244" s="159"/>
      <c r="N244" s="159"/>
      <c r="O244" s="159"/>
      <c r="P244" s="163" t="str">
        <f t="shared" si="56"/>
        <v/>
      </c>
      <c r="Q244" s="164"/>
      <c r="R244" s="162"/>
      <c r="S244" s="163" t="str">
        <f t="shared" si="57"/>
        <v/>
      </c>
      <c r="T244" s="164" t="str">
        <f t="shared" ca="1" si="58"/>
        <v/>
      </c>
      <c r="U244" s="163" t="str">
        <f t="shared" si="59"/>
        <v/>
      </c>
      <c r="V244" s="163" t="str">
        <f ca="1">IF(AND(C244&lt;&gt;"",C244&lt;&gt;OFFSET(C244,1,0)),SUMIFS(B.2[Giá có thuế],B.2[Số ĐK],C244),"")</f>
        <v/>
      </c>
      <c r="W244" s="159"/>
      <c r="X244" s="161" t="str">
        <f>IF(W244="","",'Thông Tin Chung'!$L$3)</f>
        <v/>
      </c>
      <c r="Y244" s="163" t="str">
        <f t="shared" ca="1" si="60"/>
        <v/>
      </c>
      <c r="Z244" s="165"/>
      <c r="AA244" s="155" t="str">
        <f ca="1">IF(C244="","",IF(OR(D244&lt;NgayBatDau,D244&gt;NgayKetThuc),"Ngày tháng phải nằm trong kỳ báo cáo",IF(AND(G244&lt;&gt;"",COUNTIF(D.2[Tên khách hàng],G244)=0),"Tên KH chưa khai báo trong DSKH",IF(AND(H244&lt;&gt;"",COUNTIF(D.1[Tên sản phẩm],H244)=0),"SP này chưa khai báo trong DSSP",""))))</f>
        <v/>
      </c>
      <c r="AB244" s="23" t="str">
        <f t="shared" ca="1" si="46"/>
        <v/>
      </c>
      <c r="AC244" s="23" t="str">
        <f t="shared" ca="1" si="47"/>
        <v/>
      </c>
      <c r="AD244" s="23" t="str">
        <f t="shared" ca="1" si="48"/>
        <v/>
      </c>
      <c r="AE244" s="68" t="str">
        <f t="shared" ca="1" si="49"/>
        <v/>
      </c>
      <c r="AF244" s="69" t="str">
        <f>IF(OR(H244="",S244=""),"",S244-(SUM(L244,M244)*INDEX(D.1[Đơn giá],MATCH(H244,D.1[Tên sản phẩm],0))))</f>
        <v/>
      </c>
      <c r="AG244" s="90" t="str">
        <f t="shared" ca="1" si="50"/>
        <v/>
      </c>
      <c r="AH244" s="90"/>
    </row>
    <row r="245" spans="2:34" ht="27.75" customHeight="1" x14ac:dyDescent="0.2">
      <c r="B245" s="154">
        <f t="shared" si="51"/>
        <v>242</v>
      </c>
      <c r="C245" s="155" t="str">
        <f t="shared" ca="1" si="52"/>
        <v/>
      </c>
      <c r="D245" s="156" t="str">
        <f t="shared" ca="1" si="53"/>
        <v/>
      </c>
      <c r="E245" s="157" t="str">
        <f t="shared" ca="1" si="54"/>
        <v/>
      </c>
      <c r="F245" s="157"/>
      <c r="G245" s="158" t="str">
        <f t="shared" ca="1" si="55"/>
        <v/>
      </c>
      <c r="H245" s="159"/>
      <c r="I245" s="160" t="str">
        <f>IF(H245="","",INDEX(D.1[Quy cách],MATCH(H245,D.1[Tên sản phẩm],0)))</f>
        <v/>
      </c>
      <c r="J245" s="35" t="str">
        <f>IF(H245="","",INDEX(D.1[ĐVT],MATCH(H245,D.1[Tên sản phẩm],0)))</f>
        <v/>
      </c>
      <c r="K245" s="163" t="str">
        <f>IF(H245="","",INDEX(D.1[Đơn giá bán
(Tham khảo)],MATCH(H245,D.1[Tên sản phẩm],0)))</f>
        <v/>
      </c>
      <c r="L245" s="162"/>
      <c r="M245" s="159"/>
      <c r="N245" s="159"/>
      <c r="O245" s="159"/>
      <c r="P245" s="163" t="str">
        <f t="shared" si="56"/>
        <v/>
      </c>
      <c r="Q245" s="164"/>
      <c r="R245" s="162"/>
      <c r="S245" s="163" t="str">
        <f t="shared" si="57"/>
        <v/>
      </c>
      <c r="T245" s="164" t="str">
        <f t="shared" ca="1" si="58"/>
        <v/>
      </c>
      <c r="U245" s="163" t="str">
        <f t="shared" si="59"/>
        <v/>
      </c>
      <c r="V245" s="163" t="str">
        <f ca="1">IF(AND(C245&lt;&gt;"",C245&lt;&gt;OFFSET(C245,1,0)),SUMIFS(B.2[Giá có thuế],B.2[Số ĐK],C245),"")</f>
        <v/>
      </c>
      <c r="W245" s="159"/>
      <c r="X245" s="161" t="str">
        <f>IF(W245="","",'Thông Tin Chung'!$L$3)</f>
        <v/>
      </c>
      <c r="Y245" s="163" t="str">
        <f t="shared" ca="1" si="60"/>
        <v/>
      </c>
      <c r="Z245" s="165"/>
      <c r="AA245" s="155" t="str">
        <f ca="1">IF(C245="","",IF(OR(D245&lt;NgayBatDau,D245&gt;NgayKetThuc),"Ngày tháng phải nằm trong kỳ báo cáo",IF(AND(G245&lt;&gt;"",COUNTIF(D.2[Tên khách hàng],G245)=0),"Tên KH chưa khai báo trong DSKH",IF(AND(H245&lt;&gt;"",COUNTIF(D.1[Tên sản phẩm],H245)=0),"SP này chưa khai báo trong DSSP",""))))</f>
        <v/>
      </c>
      <c r="AB245" s="23" t="str">
        <f t="shared" ca="1" si="46"/>
        <v/>
      </c>
      <c r="AC245" s="23" t="str">
        <f t="shared" ca="1" si="47"/>
        <v/>
      </c>
      <c r="AD245" s="23" t="str">
        <f t="shared" ca="1" si="48"/>
        <v/>
      </c>
      <c r="AE245" s="68" t="str">
        <f t="shared" ca="1" si="49"/>
        <v/>
      </c>
      <c r="AF245" s="69" t="str">
        <f>IF(OR(H245="",S245=""),"",S245-(SUM(L245,M245)*INDEX(D.1[Đơn giá],MATCH(H245,D.1[Tên sản phẩm],0))))</f>
        <v/>
      </c>
      <c r="AG245" s="90" t="str">
        <f t="shared" ca="1" si="50"/>
        <v/>
      </c>
      <c r="AH245" s="90"/>
    </row>
    <row r="246" spans="2:34" ht="27.75" customHeight="1" x14ac:dyDescent="0.2">
      <c r="B246" s="154">
        <f t="shared" si="51"/>
        <v>243</v>
      </c>
      <c r="C246" s="155" t="str">
        <f t="shared" ca="1" si="52"/>
        <v/>
      </c>
      <c r="D246" s="156" t="str">
        <f t="shared" ca="1" si="53"/>
        <v/>
      </c>
      <c r="E246" s="157" t="str">
        <f t="shared" ca="1" si="54"/>
        <v/>
      </c>
      <c r="F246" s="157"/>
      <c r="G246" s="158" t="str">
        <f t="shared" ca="1" si="55"/>
        <v/>
      </c>
      <c r="H246" s="159"/>
      <c r="I246" s="160" t="str">
        <f>IF(H246="","",INDEX(D.1[Quy cách],MATCH(H246,D.1[Tên sản phẩm],0)))</f>
        <v/>
      </c>
      <c r="J246" s="35" t="str">
        <f>IF(H246="","",INDEX(D.1[ĐVT],MATCH(H246,D.1[Tên sản phẩm],0)))</f>
        <v/>
      </c>
      <c r="K246" s="163" t="str">
        <f>IF(H246="","",INDEX(D.1[Đơn giá bán
(Tham khảo)],MATCH(H246,D.1[Tên sản phẩm],0)))</f>
        <v/>
      </c>
      <c r="L246" s="162"/>
      <c r="M246" s="159"/>
      <c r="N246" s="159"/>
      <c r="O246" s="159"/>
      <c r="P246" s="163" t="str">
        <f t="shared" si="56"/>
        <v/>
      </c>
      <c r="Q246" s="164"/>
      <c r="R246" s="162"/>
      <c r="S246" s="163" t="str">
        <f t="shared" si="57"/>
        <v/>
      </c>
      <c r="T246" s="164" t="str">
        <f t="shared" ca="1" si="58"/>
        <v/>
      </c>
      <c r="U246" s="163" t="str">
        <f t="shared" si="59"/>
        <v/>
      </c>
      <c r="V246" s="163" t="str">
        <f ca="1">IF(AND(C246&lt;&gt;"",C246&lt;&gt;OFFSET(C246,1,0)),SUMIFS(B.2[Giá có thuế],B.2[Số ĐK],C246),"")</f>
        <v/>
      </c>
      <c r="W246" s="159"/>
      <c r="X246" s="161" t="str">
        <f>IF(W246="","",'Thông Tin Chung'!$L$3)</f>
        <v/>
      </c>
      <c r="Y246" s="163" t="str">
        <f t="shared" ca="1" si="60"/>
        <v/>
      </c>
      <c r="Z246" s="165"/>
      <c r="AA246" s="155" t="str">
        <f ca="1">IF(C246="","",IF(OR(D246&lt;NgayBatDau,D246&gt;NgayKetThuc),"Ngày tháng phải nằm trong kỳ báo cáo",IF(AND(G246&lt;&gt;"",COUNTIF(D.2[Tên khách hàng],G246)=0),"Tên KH chưa khai báo trong DSKH",IF(AND(H246&lt;&gt;"",COUNTIF(D.1[Tên sản phẩm],H246)=0),"SP này chưa khai báo trong DSSP",""))))</f>
        <v/>
      </c>
      <c r="AB246" s="23" t="str">
        <f t="shared" ca="1" si="46"/>
        <v/>
      </c>
      <c r="AC246" s="23" t="str">
        <f t="shared" ca="1" si="47"/>
        <v/>
      </c>
      <c r="AD246" s="23" t="str">
        <f t="shared" ca="1" si="48"/>
        <v/>
      </c>
      <c r="AE246" s="68" t="str">
        <f t="shared" ca="1" si="49"/>
        <v/>
      </c>
      <c r="AF246" s="69" t="str">
        <f>IF(OR(H246="",S246=""),"",S246-(SUM(L246,M246)*INDEX(D.1[Đơn giá],MATCH(H246,D.1[Tên sản phẩm],0))))</f>
        <v/>
      </c>
      <c r="AG246" s="90" t="str">
        <f t="shared" ca="1" si="50"/>
        <v/>
      </c>
      <c r="AH246" s="90"/>
    </row>
    <row r="247" spans="2:34" ht="27.75" customHeight="1" x14ac:dyDescent="0.2">
      <c r="B247" s="154">
        <f t="shared" si="51"/>
        <v>244</v>
      </c>
      <c r="C247" s="155" t="str">
        <f t="shared" ca="1" si="52"/>
        <v/>
      </c>
      <c r="D247" s="156" t="str">
        <f t="shared" ca="1" si="53"/>
        <v/>
      </c>
      <c r="E247" s="157" t="str">
        <f t="shared" ca="1" si="54"/>
        <v/>
      </c>
      <c r="F247" s="157"/>
      <c r="G247" s="158" t="str">
        <f t="shared" ca="1" si="55"/>
        <v/>
      </c>
      <c r="H247" s="159"/>
      <c r="I247" s="160" t="str">
        <f>IF(H247="","",INDEX(D.1[Quy cách],MATCH(H247,D.1[Tên sản phẩm],0)))</f>
        <v/>
      </c>
      <c r="J247" s="35" t="str">
        <f>IF(H247="","",INDEX(D.1[ĐVT],MATCH(H247,D.1[Tên sản phẩm],0)))</f>
        <v/>
      </c>
      <c r="K247" s="163" t="str">
        <f>IF(H247="","",INDEX(D.1[Đơn giá bán
(Tham khảo)],MATCH(H247,D.1[Tên sản phẩm],0)))</f>
        <v/>
      </c>
      <c r="L247" s="162"/>
      <c r="M247" s="159"/>
      <c r="N247" s="159"/>
      <c r="O247" s="159"/>
      <c r="P247" s="163" t="str">
        <f t="shared" si="56"/>
        <v/>
      </c>
      <c r="Q247" s="164"/>
      <c r="R247" s="162"/>
      <c r="S247" s="163" t="str">
        <f t="shared" si="57"/>
        <v/>
      </c>
      <c r="T247" s="164" t="str">
        <f t="shared" ca="1" si="58"/>
        <v/>
      </c>
      <c r="U247" s="163" t="str">
        <f t="shared" si="59"/>
        <v/>
      </c>
      <c r="V247" s="163" t="str">
        <f ca="1">IF(AND(C247&lt;&gt;"",C247&lt;&gt;OFFSET(C247,1,0)),SUMIFS(B.2[Giá có thuế],B.2[Số ĐK],C247),"")</f>
        <v/>
      </c>
      <c r="W247" s="159"/>
      <c r="X247" s="161" t="str">
        <f>IF(W247="","",'Thông Tin Chung'!$L$3)</f>
        <v/>
      </c>
      <c r="Y247" s="163" t="str">
        <f t="shared" ca="1" si="60"/>
        <v/>
      </c>
      <c r="Z247" s="165"/>
      <c r="AA247" s="155" t="str">
        <f ca="1">IF(C247="","",IF(OR(D247&lt;NgayBatDau,D247&gt;NgayKetThuc),"Ngày tháng phải nằm trong kỳ báo cáo",IF(AND(G247&lt;&gt;"",COUNTIF(D.2[Tên khách hàng],G247)=0),"Tên KH chưa khai báo trong DSKH",IF(AND(H247&lt;&gt;"",COUNTIF(D.1[Tên sản phẩm],H247)=0),"SP này chưa khai báo trong DSSP",""))))</f>
        <v/>
      </c>
      <c r="AB247" s="23" t="str">
        <f t="shared" ca="1" si="46"/>
        <v/>
      </c>
      <c r="AC247" s="23" t="str">
        <f t="shared" ca="1" si="47"/>
        <v/>
      </c>
      <c r="AD247" s="23" t="str">
        <f t="shared" ca="1" si="48"/>
        <v/>
      </c>
      <c r="AE247" s="68" t="str">
        <f t="shared" ca="1" si="49"/>
        <v/>
      </c>
      <c r="AF247" s="69" t="str">
        <f>IF(OR(H247="",S247=""),"",S247-(SUM(L247,M247)*INDEX(D.1[Đơn giá],MATCH(H247,D.1[Tên sản phẩm],0))))</f>
        <v/>
      </c>
      <c r="AG247" s="90" t="str">
        <f t="shared" ca="1" si="50"/>
        <v/>
      </c>
      <c r="AH247" s="90"/>
    </row>
    <row r="248" spans="2:34" ht="27.75" customHeight="1" x14ac:dyDescent="0.2">
      <c r="B248" s="154">
        <f t="shared" si="51"/>
        <v>245</v>
      </c>
      <c r="C248" s="155" t="str">
        <f t="shared" ca="1" si="52"/>
        <v/>
      </c>
      <c r="D248" s="156" t="str">
        <f t="shared" ca="1" si="53"/>
        <v/>
      </c>
      <c r="E248" s="157" t="str">
        <f t="shared" ca="1" si="54"/>
        <v/>
      </c>
      <c r="F248" s="157"/>
      <c r="G248" s="158" t="str">
        <f t="shared" ca="1" si="55"/>
        <v/>
      </c>
      <c r="H248" s="159"/>
      <c r="I248" s="160" t="str">
        <f>IF(H248="","",INDEX(D.1[Quy cách],MATCH(H248,D.1[Tên sản phẩm],0)))</f>
        <v/>
      </c>
      <c r="J248" s="35" t="str">
        <f>IF(H248="","",INDEX(D.1[ĐVT],MATCH(H248,D.1[Tên sản phẩm],0)))</f>
        <v/>
      </c>
      <c r="K248" s="163" t="str">
        <f>IF(H248="","",INDEX(D.1[Đơn giá bán
(Tham khảo)],MATCH(H248,D.1[Tên sản phẩm],0)))</f>
        <v/>
      </c>
      <c r="L248" s="162"/>
      <c r="M248" s="159"/>
      <c r="N248" s="159"/>
      <c r="O248" s="159"/>
      <c r="P248" s="163" t="str">
        <f t="shared" si="56"/>
        <v/>
      </c>
      <c r="Q248" s="164"/>
      <c r="R248" s="162"/>
      <c r="S248" s="163" t="str">
        <f t="shared" si="57"/>
        <v/>
      </c>
      <c r="T248" s="164" t="str">
        <f t="shared" ca="1" si="58"/>
        <v/>
      </c>
      <c r="U248" s="163" t="str">
        <f t="shared" si="59"/>
        <v/>
      </c>
      <c r="V248" s="163" t="str">
        <f ca="1">IF(AND(C248&lt;&gt;"",C248&lt;&gt;OFFSET(C248,1,0)),SUMIFS(B.2[Giá có thuế],B.2[Số ĐK],C248),"")</f>
        <v/>
      </c>
      <c r="W248" s="159"/>
      <c r="X248" s="161" t="str">
        <f>IF(W248="","",'Thông Tin Chung'!$L$3)</f>
        <v/>
      </c>
      <c r="Y248" s="163" t="str">
        <f t="shared" ca="1" si="60"/>
        <v/>
      </c>
      <c r="Z248" s="165"/>
      <c r="AA248" s="155" t="str">
        <f ca="1">IF(C248="","",IF(OR(D248&lt;NgayBatDau,D248&gt;NgayKetThuc),"Ngày tháng phải nằm trong kỳ báo cáo",IF(AND(G248&lt;&gt;"",COUNTIF(D.2[Tên khách hàng],G248)=0),"Tên KH chưa khai báo trong DSKH",IF(AND(H248&lt;&gt;"",COUNTIF(D.1[Tên sản phẩm],H248)=0),"SP này chưa khai báo trong DSSP",""))))</f>
        <v/>
      </c>
      <c r="AB248" s="23" t="str">
        <f t="shared" ca="1" si="46"/>
        <v/>
      </c>
      <c r="AC248" s="23" t="str">
        <f t="shared" ca="1" si="47"/>
        <v/>
      </c>
      <c r="AD248" s="23" t="str">
        <f t="shared" ca="1" si="48"/>
        <v/>
      </c>
      <c r="AE248" s="68" t="str">
        <f t="shared" ca="1" si="49"/>
        <v/>
      </c>
      <c r="AF248" s="69" t="str">
        <f>IF(OR(H248="",S248=""),"",S248-(SUM(L248,M248)*INDEX(D.1[Đơn giá],MATCH(H248,D.1[Tên sản phẩm],0))))</f>
        <v/>
      </c>
      <c r="AG248" s="90" t="str">
        <f t="shared" ca="1" si="50"/>
        <v/>
      </c>
      <c r="AH248" s="90"/>
    </row>
    <row r="249" spans="2:34" ht="27.75" customHeight="1" x14ac:dyDescent="0.2">
      <c r="B249" s="154">
        <f t="shared" si="51"/>
        <v>246</v>
      </c>
      <c r="C249" s="155" t="str">
        <f t="shared" ca="1" si="52"/>
        <v/>
      </c>
      <c r="D249" s="156" t="str">
        <f t="shared" ca="1" si="53"/>
        <v/>
      </c>
      <c r="E249" s="157" t="str">
        <f t="shared" ca="1" si="54"/>
        <v/>
      </c>
      <c r="F249" s="157"/>
      <c r="G249" s="158" t="str">
        <f t="shared" ca="1" si="55"/>
        <v/>
      </c>
      <c r="H249" s="159"/>
      <c r="I249" s="160" t="str">
        <f>IF(H249="","",INDEX(D.1[Quy cách],MATCH(H249,D.1[Tên sản phẩm],0)))</f>
        <v/>
      </c>
      <c r="J249" s="35" t="str">
        <f>IF(H249="","",INDEX(D.1[ĐVT],MATCH(H249,D.1[Tên sản phẩm],0)))</f>
        <v/>
      </c>
      <c r="K249" s="163" t="str">
        <f>IF(H249="","",INDEX(D.1[Đơn giá bán
(Tham khảo)],MATCH(H249,D.1[Tên sản phẩm],0)))</f>
        <v/>
      </c>
      <c r="L249" s="162"/>
      <c r="M249" s="159"/>
      <c r="N249" s="159"/>
      <c r="O249" s="159"/>
      <c r="P249" s="163" t="str">
        <f t="shared" si="56"/>
        <v/>
      </c>
      <c r="Q249" s="164"/>
      <c r="R249" s="162"/>
      <c r="S249" s="163" t="str">
        <f t="shared" si="57"/>
        <v/>
      </c>
      <c r="T249" s="164" t="str">
        <f t="shared" ca="1" si="58"/>
        <v/>
      </c>
      <c r="U249" s="163" t="str">
        <f t="shared" si="59"/>
        <v/>
      </c>
      <c r="V249" s="163" t="str">
        <f ca="1">IF(AND(C249&lt;&gt;"",C249&lt;&gt;OFFSET(C249,1,0)),SUMIFS(B.2[Giá có thuế],B.2[Số ĐK],C249),"")</f>
        <v/>
      </c>
      <c r="W249" s="159"/>
      <c r="X249" s="161" t="str">
        <f>IF(W249="","",'Thông Tin Chung'!$L$3)</f>
        <v/>
      </c>
      <c r="Y249" s="163" t="str">
        <f t="shared" ca="1" si="60"/>
        <v/>
      </c>
      <c r="Z249" s="165"/>
      <c r="AA249" s="155" t="str">
        <f ca="1">IF(C249="","",IF(OR(D249&lt;NgayBatDau,D249&gt;NgayKetThuc),"Ngày tháng phải nằm trong kỳ báo cáo",IF(AND(G249&lt;&gt;"",COUNTIF(D.2[Tên khách hàng],G249)=0),"Tên KH chưa khai báo trong DSKH",IF(AND(H249&lt;&gt;"",COUNTIF(D.1[Tên sản phẩm],H249)=0),"SP này chưa khai báo trong DSSP",""))))</f>
        <v/>
      </c>
      <c r="AB249" s="23" t="str">
        <f t="shared" ca="1" si="46"/>
        <v/>
      </c>
      <c r="AC249" s="23" t="str">
        <f t="shared" ca="1" si="47"/>
        <v/>
      </c>
      <c r="AD249" s="23" t="str">
        <f t="shared" ca="1" si="48"/>
        <v/>
      </c>
      <c r="AE249" s="68" t="str">
        <f t="shared" ca="1" si="49"/>
        <v/>
      </c>
      <c r="AF249" s="69" t="str">
        <f>IF(OR(H249="",S249=""),"",S249-(SUM(L249,M249)*INDEX(D.1[Đơn giá],MATCH(H249,D.1[Tên sản phẩm],0))))</f>
        <v/>
      </c>
      <c r="AG249" s="90" t="str">
        <f t="shared" ca="1" si="50"/>
        <v/>
      </c>
      <c r="AH249" s="90"/>
    </row>
    <row r="250" spans="2:34" ht="27.75" customHeight="1" x14ac:dyDescent="0.2">
      <c r="B250" s="154">
        <f t="shared" si="51"/>
        <v>247</v>
      </c>
      <c r="C250" s="155" t="str">
        <f t="shared" ca="1" si="52"/>
        <v/>
      </c>
      <c r="D250" s="156" t="str">
        <f t="shared" ca="1" si="53"/>
        <v/>
      </c>
      <c r="E250" s="157" t="str">
        <f t="shared" ca="1" si="54"/>
        <v/>
      </c>
      <c r="F250" s="157"/>
      <c r="G250" s="158" t="str">
        <f t="shared" ca="1" si="55"/>
        <v/>
      </c>
      <c r="H250" s="159"/>
      <c r="I250" s="160" t="str">
        <f>IF(H250="","",INDEX(D.1[Quy cách],MATCH(H250,D.1[Tên sản phẩm],0)))</f>
        <v/>
      </c>
      <c r="J250" s="35" t="str">
        <f>IF(H250="","",INDEX(D.1[ĐVT],MATCH(H250,D.1[Tên sản phẩm],0)))</f>
        <v/>
      </c>
      <c r="K250" s="163" t="str">
        <f>IF(H250="","",INDEX(D.1[Đơn giá bán
(Tham khảo)],MATCH(H250,D.1[Tên sản phẩm],0)))</f>
        <v/>
      </c>
      <c r="L250" s="162"/>
      <c r="M250" s="159"/>
      <c r="N250" s="159"/>
      <c r="O250" s="159"/>
      <c r="P250" s="163" t="str">
        <f t="shared" si="56"/>
        <v/>
      </c>
      <c r="Q250" s="164"/>
      <c r="R250" s="162"/>
      <c r="S250" s="163" t="str">
        <f t="shared" si="57"/>
        <v/>
      </c>
      <c r="T250" s="164" t="str">
        <f t="shared" ca="1" si="58"/>
        <v/>
      </c>
      <c r="U250" s="163" t="str">
        <f t="shared" si="59"/>
        <v/>
      </c>
      <c r="V250" s="163" t="str">
        <f ca="1">IF(AND(C250&lt;&gt;"",C250&lt;&gt;OFFSET(C250,1,0)),SUMIFS(B.2[Giá có thuế],B.2[Số ĐK],C250),"")</f>
        <v/>
      </c>
      <c r="W250" s="159"/>
      <c r="X250" s="161" t="str">
        <f>IF(W250="","",'Thông Tin Chung'!$L$3)</f>
        <v/>
      </c>
      <c r="Y250" s="163" t="str">
        <f t="shared" ca="1" si="60"/>
        <v/>
      </c>
      <c r="Z250" s="165"/>
      <c r="AA250" s="155" t="str">
        <f ca="1">IF(C250="","",IF(OR(D250&lt;NgayBatDau,D250&gt;NgayKetThuc),"Ngày tháng phải nằm trong kỳ báo cáo",IF(AND(G250&lt;&gt;"",COUNTIF(D.2[Tên khách hàng],G250)=0),"Tên KH chưa khai báo trong DSKH",IF(AND(H250&lt;&gt;"",COUNTIF(D.1[Tên sản phẩm],H250)=0),"SP này chưa khai báo trong DSSP",""))))</f>
        <v/>
      </c>
      <c r="AB250" s="23" t="str">
        <f t="shared" ca="1" si="46"/>
        <v/>
      </c>
      <c r="AC250" s="23" t="str">
        <f t="shared" ca="1" si="47"/>
        <v/>
      </c>
      <c r="AD250" s="23" t="str">
        <f t="shared" ca="1" si="48"/>
        <v/>
      </c>
      <c r="AE250" s="68" t="str">
        <f t="shared" ca="1" si="49"/>
        <v/>
      </c>
      <c r="AF250" s="69" t="str">
        <f>IF(OR(H250="",S250=""),"",S250-(SUM(L250,M250)*INDEX(D.1[Đơn giá],MATCH(H250,D.1[Tên sản phẩm],0))))</f>
        <v/>
      </c>
      <c r="AG250" s="90" t="str">
        <f t="shared" ca="1" si="50"/>
        <v/>
      </c>
      <c r="AH250" s="90"/>
    </row>
    <row r="251" spans="2:34" ht="27.75" customHeight="1" x14ac:dyDescent="0.2">
      <c r="B251" s="154">
        <f t="shared" si="51"/>
        <v>248</v>
      </c>
      <c r="C251" s="155" t="str">
        <f t="shared" ca="1" si="52"/>
        <v/>
      </c>
      <c r="D251" s="156" t="str">
        <f t="shared" ca="1" si="53"/>
        <v/>
      </c>
      <c r="E251" s="157" t="str">
        <f t="shared" ca="1" si="54"/>
        <v/>
      </c>
      <c r="F251" s="157"/>
      <c r="G251" s="158" t="str">
        <f t="shared" ca="1" si="55"/>
        <v/>
      </c>
      <c r="H251" s="159"/>
      <c r="I251" s="160" t="str">
        <f>IF(H251="","",INDEX(D.1[Quy cách],MATCH(H251,D.1[Tên sản phẩm],0)))</f>
        <v/>
      </c>
      <c r="J251" s="35" t="str">
        <f>IF(H251="","",INDEX(D.1[ĐVT],MATCH(H251,D.1[Tên sản phẩm],0)))</f>
        <v/>
      </c>
      <c r="K251" s="163" t="str">
        <f>IF(H251="","",INDEX(D.1[Đơn giá bán
(Tham khảo)],MATCH(H251,D.1[Tên sản phẩm],0)))</f>
        <v/>
      </c>
      <c r="L251" s="162"/>
      <c r="M251" s="159"/>
      <c r="N251" s="159"/>
      <c r="O251" s="159"/>
      <c r="P251" s="163" t="str">
        <f t="shared" si="56"/>
        <v/>
      </c>
      <c r="Q251" s="164"/>
      <c r="R251" s="162"/>
      <c r="S251" s="163" t="str">
        <f t="shared" si="57"/>
        <v/>
      </c>
      <c r="T251" s="164" t="str">
        <f t="shared" ca="1" si="58"/>
        <v/>
      </c>
      <c r="U251" s="163" t="str">
        <f t="shared" si="59"/>
        <v/>
      </c>
      <c r="V251" s="163" t="str">
        <f ca="1">IF(AND(C251&lt;&gt;"",C251&lt;&gt;OFFSET(C251,1,0)),SUMIFS(B.2[Giá có thuế],B.2[Số ĐK],C251),"")</f>
        <v/>
      </c>
      <c r="W251" s="159"/>
      <c r="X251" s="161" t="str">
        <f>IF(W251="","",'Thông Tin Chung'!$L$3)</f>
        <v/>
      </c>
      <c r="Y251" s="163" t="str">
        <f t="shared" ca="1" si="60"/>
        <v/>
      </c>
      <c r="Z251" s="165"/>
      <c r="AA251" s="155" t="str">
        <f ca="1">IF(C251="","",IF(OR(D251&lt;NgayBatDau,D251&gt;NgayKetThuc),"Ngày tháng phải nằm trong kỳ báo cáo",IF(AND(G251&lt;&gt;"",COUNTIF(D.2[Tên khách hàng],G251)=0),"Tên KH chưa khai báo trong DSKH",IF(AND(H251&lt;&gt;"",COUNTIF(D.1[Tên sản phẩm],H251)=0),"SP này chưa khai báo trong DSSP",""))))</f>
        <v/>
      </c>
      <c r="AB251" s="23" t="str">
        <f t="shared" ca="1" si="46"/>
        <v/>
      </c>
      <c r="AC251" s="23" t="str">
        <f t="shared" ca="1" si="47"/>
        <v/>
      </c>
      <c r="AD251" s="23" t="str">
        <f t="shared" ca="1" si="48"/>
        <v/>
      </c>
      <c r="AE251" s="68" t="str">
        <f t="shared" ca="1" si="49"/>
        <v/>
      </c>
      <c r="AF251" s="69" t="str">
        <f>IF(OR(H251="",S251=""),"",S251-(SUM(L251,M251)*INDEX(D.1[Đơn giá],MATCH(H251,D.1[Tên sản phẩm],0))))</f>
        <v/>
      </c>
      <c r="AG251" s="90" t="str">
        <f t="shared" ca="1" si="50"/>
        <v/>
      </c>
      <c r="AH251" s="90"/>
    </row>
    <row r="252" spans="2:34" ht="27.75" customHeight="1" x14ac:dyDescent="0.2">
      <c r="B252" s="154">
        <f t="shared" si="51"/>
        <v>249</v>
      </c>
      <c r="C252" s="155" t="str">
        <f t="shared" ca="1" si="52"/>
        <v/>
      </c>
      <c r="D252" s="156" t="str">
        <f t="shared" ca="1" si="53"/>
        <v/>
      </c>
      <c r="E252" s="157" t="str">
        <f t="shared" ca="1" si="54"/>
        <v/>
      </c>
      <c r="F252" s="157"/>
      <c r="G252" s="158" t="str">
        <f t="shared" ca="1" si="55"/>
        <v/>
      </c>
      <c r="H252" s="159"/>
      <c r="I252" s="160" t="str">
        <f>IF(H252="","",INDEX(D.1[Quy cách],MATCH(H252,D.1[Tên sản phẩm],0)))</f>
        <v/>
      </c>
      <c r="J252" s="35" t="str">
        <f>IF(H252="","",INDEX(D.1[ĐVT],MATCH(H252,D.1[Tên sản phẩm],0)))</f>
        <v/>
      </c>
      <c r="K252" s="163" t="str">
        <f>IF(H252="","",INDEX(D.1[Đơn giá bán
(Tham khảo)],MATCH(H252,D.1[Tên sản phẩm],0)))</f>
        <v/>
      </c>
      <c r="L252" s="162"/>
      <c r="M252" s="159"/>
      <c r="N252" s="159"/>
      <c r="O252" s="159"/>
      <c r="P252" s="163" t="str">
        <f t="shared" si="56"/>
        <v/>
      </c>
      <c r="Q252" s="164"/>
      <c r="R252" s="162"/>
      <c r="S252" s="163" t="str">
        <f t="shared" si="57"/>
        <v/>
      </c>
      <c r="T252" s="164" t="str">
        <f t="shared" ca="1" si="58"/>
        <v/>
      </c>
      <c r="U252" s="163" t="str">
        <f t="shared" si="59"/>
        <v/>
      </c>
      <c r="V252" s="163" t="str">
        <f ca="1">IF(AND(C252&lt;&gt;"",C252&lt;&gt;OFFSET(C252,1,0)),SUMIFS(B.2[Giá có thuế],B.2[Số ĐK],C252),"")</f>
        <v/>
      </c>
      <c r="W252" s="159"/>
      <c r="X252" s="161" t="str">
        <f>IF(W252="","",'Thông Tin Chung'!$L$3)</f>
        <v/>
      </c>
      <c r="Y252" s="163" t="str">
        <f t="shared" ca="1" si="60"/>
        <v/>
      </c>
      <c r="Z252" s="165"/>
      <c r="AA252" s="155" t="str">
        <f ca="1">IF(C252="","",IF(OR(D252&lt;NgayBatDau,D252&gt;NgayKetThuc),"Ngày tháng phải nằm trong kỳ báo cáo",IF(AND(G252&lt;&gt;"",COUNTIF(D.2[Tên khách hàng],G252)=0),"Tên KH chưa khai báo trong DSKH",IF(AND(H252&lt;&gt;"",COUNTIF(D.1[Tên sản phẩm],H252)=0),"SP này chưa khai báo trong DSSP",""))))</f>
        <v/>
      </c>
      <c r="AB252" s="23" t="str">
        <f t="shared" ca="1" si="46"/>
        <v/>
      </c>
      <c r="AC252" s="23" t="str">
        <f t="shared" ca="1" si="47"/>
        <v/>
      </c>
      <c r="AD252" s="23" t="str">
        <f t="shared" ca="1" si="48"/>
        <v/>
      </c>
      <c r="AE252" s="68" t="str">
        <f t="shared" ca="1" si="49"/>
        <v/>
      </c>
      <c r="AF252" s="69" t="str">
        <f>IF(OR(H252="",S252=""),"",S252-(SUM(L252,M252)*INDEX(D.1[Đơn giá],MATCH(H252,D.1[Tên sản phẩm],0))))</f>
        <v/>
      </c>
      <c r="AG252" s="90" t="str">
        <f t="shared" ca="1" si="50"/>
        <v/>
      </c>
      <c r="AH252" s="90"/>
    </row>
    <row r="253" spans="2:34" ht="27.75" customHeight="1" x14ac:dyDescent="0.2">
      <c r="B253" s="154">
        <f t="shared" si="51"/>
        <v>250</v>
      </c>
      <c r="C253" s="155" t="str">
        <f t="shared" ca="1" si="52"/>
        <v/>
      </c>
      <c r="D253" s="156" t="str">
        <f t="shared" ca="1" si="53"/>
        <v/>
      </c>
      <c r="E253" s="157" t="str">
        <f t="shared" ca="1" si="54"/>
        <v/>
      </c>
      <c r="F253" s="157"/>
      <c r="G253" s="158" t="str">
        <f t="shared" ca="1" si="55"/>
        <v/>
      </c>
      <c r="H253" s="159"/>
      <c r="I253" s="160" t="str">
        <f>IF(H253="","",INDEX(D.1[Quy cách],MATCH(H253,D.1[Tên sản phẩm],0)))</f>
        <v/>
      </c>
      <c r="J253" s="35" t="str">
        <f>IF(H253="","",INDEX(D.1[ĐVT],MATCH(H253,D.1[Tên sản phẩm],0)))</f>
        <v/>
      </c>
      <c r="K253" s="163" t="str">
        <f>IF(H253="","",INDEX(D.1[Đơn giá bán
(Tham khảo)],MATCH(H253,D.1[Tên sản phẩm],0)))</f>
        <v/>
      </c>
      <c r="L253" s="162"/>
      <c r="M253" s="159"/>
      <c r="N253" s="159"/>
      <c r="O253" s="159"/>
      <c r="P253" s="163" t="str">
        <f t="shared" si="56"/>
        <v/>
      </c>
      <c r="Q253" s="164"/>
      <c r="R253" s="162"/>
      <c r="S253" s="163" t="str">
        <f t="shared" si="57"/>
        <v/>
      </c>
      <c r="T253" s="164" t="str">
        <f t="shared" ca="1" si="58"/>
        <v/>
      </c>
      <c r="U253" s="163" t="str">
        <f t="shared" si="59"/>
        <v/>
      </c>
      <c r="V253" s="163" t="str">
        <f ca="1">IF(AND(C253&lt;&gt;"",C253&lt;&gt;OFFSET(C253,1,0)),SUMIFS(B.2[Giá có thuế],B.2[Số ĐK],C253),"")</f>
        <v/>
      </c>
      <c r="W253" s="159"/>
      <c r="X253" s="161" t="str">
        <f>IF(W253="","",'Thông Tin Chung'!$L$3)</f>
        <v/>
      </c>
      <c r="Y253" s="163" t="str">
        <f t="shared" ca="1" si="60"/>
        <v/>
      </c>
      <c r="Z253" s="165"/>
      <c r="AA253" s="155" t="str">
        <f ca="1">IF(C253="","",IF(OR(D253&lt;NgayBatDau,D253&gt;NgayKetThuc),"Ngày tháng phải nằm trong kỳ báo cáo",IF(AND(G253&lt;&gt;"",COUNTIF(D.2[Tên khách hàng],G253)=0),"Tên KH chưa khai báo trong DSKH",IF(AND(H253&lt;&gt;"",COUNTIF(D.1[Tên sản phẩm],H253)=0),"SP này chưa khai báo trong DSSP",""))))</f>
        <v/>
      </c>
      <c r="AB253" s="23" t="str">
        <f t="shared" ca="1" si="46"/>
        <v/>
      </c>
      <c r="AC253" s="23" t="str">
        <f t="shared" ca="1" si="47"/>
        <v/>
      </c>
      <c r="AD253" s="23" t="str">
        <f t="shared" ca="1" si="48"/>
        <v/>
      </c>
      <c r="AE253" s="68" t="str">
        <f t="shared" ca="1" si="49"/>
        <v/>
      </c>
      <c r="AF253" s="69" t="str">
        <f>IF(OR(H253="",S253=""),"",S253-(SUM(L253,M253)*INDEX(D.1[Đơn giá],MATCH(H253,D.1[Tên sản phẩm],0))))</f>
        <v/>
      </c>
      <c r="AG253" s="90" t="str">
        <f t="shared" ca="1" si="50"/>
        <v/>
      </c>
      <c r="AH253" s="90"/>
    </row>
    <row r="254" spans="2:34" ht="27.75" customHeight="1" x14ac:dyDescent="0.2">
      <c r="B254" s="154">
        <f t="shared" si="51"/>
        <v>251</v>
      </c>
      <c r="C254" s="155" t="str">
        <f t="shared" ca="1" si="52"/>
        <v/>
      </c>
      <c r="D254" s="156" t="str">
        <f t="shared" ca="1" si="53"/>
        <v/>
      </c>
      <c r="E254" s="157" t="str">
        <f t="shared" ca="1" si="54"/>
        <v/>
      </c>
      <c r="F254" s="157"/>
      <c r="G254" s="158" t="str">
        <f t="shared" ca="1" si="55"/>
        <v/>
      </c>
      <c r="H254" s="159"/>
      <c r="I254" s="160" t="str">
        <f>IF(H254="","",INDEX(D.1[Quy cách],MATCH(H254,D.1[Tên sản phẩm],0)))</f>
        <v/>
      </c>
      <c r="J254" s="35" t="str">
        <f>IF(H254="","",INDEX(D.1[ĐVT],MATCH(H254,D.1[Tên sản phẩm],0)))</f>
        <v/>
      </c>
      <c r="K254" s="163" t="str">
        <f>IF(H254="","",INDEX(D.1[Đơn giá bán
(Tham khảo)],MATCH(H254,D.1[Tên sản phẩm],0)))</f>
        <v/>
      </c>
      <c r="L254" s="162"/>
      <c r="M254" s="159"/>
      <c r="N254" s="159"/>
      <c r="O254" s="159"/>
      <c r="P254" s="163" t="str">
        <f t="shared" si="56"/>
        <v/>
      </c>
      <c r="Q254" s="164"/>
      <c r="R254" s="162"/>
      <c r="S254" s="163" t="str">
        <f t="shared" si="57"/>
        <v/>
      </c>
      <c r="T254" s="164" t="str">
        <f t="shared" ca="1" si="58"/>
        <v/>
      </c>
      <c r="U254" s="163" t="str">
        <f t="shared" si="59"/>
        <v/>
      </c>
      <c r="V254" s="163" t="str">
        <f ca="1">IF(AND(C254&lt;&gt;"",C254&lt;&gt;OFFSET(C254,1,0)),SUMIFS(B.2[Giá có thuế],B.2[Số ĐK],C254),"")</f>
        <v/>
      </c>
      <c r="W254" s="159"/>
      <c r="X254" s="161" t="str">
        <f>IF(W254="","",'Thông Tin Chung'!$L$3)</f>
        <v/>
      </c>
      <c r="Y254" s="163" t="str">
        <f t="shared" ca="1" si="60"/>
        <v/>
      </c>
      <c r="Z254" s="165"/>
      <c r="AA254" s="155" t="str">
        <f ca="1">IF(C254="","",IF(OR(D254&lt;NgayBatDau,D254&gt;NgayKetThuc),"Ngày tháng phải nằm trong kỳ báo cáo",IF(AND(G254&lt;&gt;"",COUNTIF(D.2[Tên khách hàng],G254)=0),"Tên KH chưa khai báo trong DSKH",IF(AND(H254&lt;&gt;"",COUNTIF(D.1[Tên sản phẩm],H254)=0),"SP này chưa khai báo trong DSSP",""))))</f>
        <v/>
      </c>
      <c r="AB254" s="23" t="str">
        <f t="shared" ca="1" si="46"/>
        <v/>
      </c>
      <c r="AC254" s="23" t="str">
        <f t="shared" ca="1" si="47"/>
        <v/>
      </c>
      <c r="AD254" s="23" t="str">
        <f t="shared" ca="1" si="48"/>
        <v/>
      </c>
      <c r="AE254" s="68" t="str">
        <f t="shared" ca="1" si="49"/>
        <v/>
      </c>
      <c r="AF254" s="69" t="str">
        <f>IF(OR(H254="",S254=""),"",S254-(SUM(L254,M254)*INDEX(D.1[Đơn giá],MATCH(H254,D.1[Tên sản phẩm],0))))</f>
        <v/>
      </c>
      <c r="AG254" s="90" t="str">
        <f t="shared" ca="1" si="50"/>
        <v/>
      </c>
      <c r="AH254" s="90"/>
    </row>
    <row r="255" spans="2:34" ht="27.75" customHeight="1" x14ac:dyDescent="0.2">
      <c r="B255" s="154">
        <f t="shared" si="51"/>
        <v>252</v>
      </c>
      <c r="C255" s="155" t="str">
        <f t="shared" ca="1" si="52"/>
        <v/>
      </c>
      <c r="D255" s="156" t="str">
        <f t="shared" ca="1" si="53"/>
        <v/>
      </c>
      <c r="E255" s="157" t="str">
        <f t="shared" ca="1" si="54"/>
        <v/>
      </c>
      <c r="F255" s="157"/>
      <c r="G255" s="158" t="str">
        <f t="shared" ca="1" si="55"/>
        <v/>
      </c>
      <c r="H255" s="159"/>
      <c r="I255" s="160" t="str">
        <f>IF(H255="","",INDEX(D.1[Quy cách],MATCH(H255,D.1[Tên sản phẩm],0)))</f>
        <v/>
      </c>
      <c r="J255" s="35" t="str">
        <f>IF(H255="","",INDEX(D.1[ĐVT],MATCH(H255,D.1[Tên sản phẩm],0)))</f>
        <v/>
      </c>
      <c r="K255" s="163" t="str">
        <f>IF(H255="","",INDEX(D.1[Đơn giá bán
(Tham khảo)],MATCH(H255,D.1[Tên sản phẩm],0)))</f>
        <v/>
      </c>
      <c r="L255" s="162"/>
      <c r="M255" s="159"/>
      <c r="N255" s="159"/>
      <c r="O255" s="159"/>
      <c r="P255" s="163" t="str">
        <f t="shared" si="56"/>
        <v/>
      </c>
      <c r="Q255" s="164"/>
      <c r="R255" s="162"/>
      <c r="S255" s="163" t="str">
        <f t="shared" si="57"/>
        <v/>
      </c>
      <c r="T255" s="164" t="str">
        <f t="shared" ca="1" si="58"/>
        <v/>
      </c>
      <c r="U255" s="163" t="str">
        <f t="shared" si="59"/>
        <v/>
      </c>
      <c r="V255" s="163" t="str">
        <f ca="1">IF(AND(C255&lt;&gt;"",C255&lt;&gt;OFFSET(C255,1,0)),SUMIFS(B.2[Giá có thuế],B.2[Số ĐK],C255),"")</f>
        <v/>
      </c>
      <c r="W255" s="159"/>
      <c r="X255" s="161" t="str">
        <f>IF(W255="","",'Thông Tin Chung'!$L$3)</f>
        <v/>
      </c>
      <c r="Y255" s="163" t="str">
        <f t="shared" ca="1" si="60"/>
        <v/>
      </c>
      <c r="Z255" s="165"/>
      <c r="AA255" s="155" t="str">
        <f ca="1">IF(C255="","",IF(OR(D255&lt;NgayBatDau,D255&gt;NgayKetThuc),"Ngày tháng phải nằm trong kỳ báo cáo",IF(AND(G255&lt;&gt;"",COUNTIF(D.2[Tên khách hàng],G255)=0),"Tên KH chưa khai báo trong DSKH",IF(AND(H255&lt;&gt;"",COUNTIF(D.1[Tên sản phẩm],H255)=0),"SP này chưa khai báo trong DSSP",""))))</f>
        <v/>
      </c>
      <c r="AB255" s="23" t="str">
        <f t="shared" ca="1" si="46"/>
        <v/>
      </c>
      <c r="AC255" s="23" t="str">
        <f t="shared" ca="1" si="47"/>
        <v/>
      </c>
      <c r="AD255" s="23" t="str">
        <f t="shared" ca="1" si="48"/>
        <v/>
      </c>
      <c r="AE255" s="68" t="str">
        <f t="shared" ca="1" si="49"/>
        <v/>
      </c>
      <c r="AF255" s="69" t="str">
        <f>IF(OR(H255="",S255=""),"",S255-(SUM(L255,M255)*INDEX(D.1[Đơn giá],MATCH(H255,D.1[Tên sản phẩm],0))))</f>
        <v/>
      </c>
      <c r="AG255" s="90" t="str">
        <f t="shared" ca="1" si="50"/>
        <v/>
      </c>
      <c r="AH255" s="90"/>
    </row>
    <row r="256" spans="2:34" ht="27.75" customHeight="1" x14ac:dyDescent="0.2">
      <c r="B256" s="154">
        <f t="shared" si="51"/>
        <v>253</v>
      </c>
      <c r="C256" s="155" t="str">
        <f t="shared" ca="1" si="52"/>
        <v/>
      </c>
      <c r="D256" s="156" t="str">
        <f t="shared" ca="1" si="53"/>
        <v/>
      </c>
      <c r="E256" s="157" t="str">
        <f t="shared" ca="1" si="54"/>
        <v/>
      </c>
      <c r="F256" s="157"/>
      <c r="G256" s="158" t="str">
        <f t="shared" ca="1" si="55"/>
        <v/>
      </c>
      <c r="H256" s="159"/>
      <c r="I256" s="160" t="str">
        <f>IF(H256="","",INDEX(D.1[Quy cách],MATCH(H256,D.1[Tên sản phẩm],0)))</f>
        <v/>
      </c>
      <c r="J256" s="35" t="str">
        <f>IF(H256="","",INDEX(D.1[ĐVT],MATCH(H256,D.1[Tên sản phẩm],0)))</f>
        <v/>
      </c>
      <c r="K256" s="163" t="str">
        <f>IF(H256="","",INDEX(D.1[Đơn giá bán
(Tham khảo)],MATCH(H256,D.1[Tên sản phẩm],0)))</f>
        <v/>
      </c>
      <c r="L256" s="162"/>
      <c r="M256" s="159"/>
      <c r="N256" s="159"/>
      <c r="O256" s="159"/>
      <c r="P256" s="163" t="str">
        <f t="shared" si="56"/>
        <v/>
      </c>
      <c r="Q256" s="164"/>
      <c r="R256" s="162"/>
      <c r="S256" s="163" t="str">
        <f t="shared" si="57"/>
        <v/>
      </c>
      <c r="T256" s="164" t="str">
        <f t="shared" ca="1" si="58"/>
        <v/>
      </c>
      <c r="U256" s="163" t="str">
        <f t="shared" si="59"/>
        <v/>
      </c>
      <c r="V256" s="163" t="str">
        <f ca="1">IF(AND(C256&lt;&gt;"",C256&lt;&gt;OFFSET(C256,1,0)),SUMIFS(B.2[Giá có thuế],B.2[Số ĐK],C256),"")</f>
        <v/>
      </c>
      <c r="W256" s="159"/>
      <c r="X256" s="161" t="str">
        <f>IF(W256="","",'Thông Tin Chung'!$L$3)</f>
        <v/>
      </c>
      <c r="Y256" s="163" t="str">
        <f t="shared" ca="1" si="60"/>
        <v/>
      </c>
      <c r="Z256" s="165"/>
      <c r="AA256" s="155" t="str">
        <f ca="1">IF(C256="","",IF(OR(D256&lt;NgayBatDau,D256&gt;NgayKetThuc),"Ngày tháng phải nằm trong kỳ báo cáo",IF(AND(G256&lt;&gt;"",COUNTIF(D.2[Tên khách hàng],G256)=0),"Tên KH chưa khai báo trong DSKH",IF(AND(H256&lt;&gt;"",COUNTIF(D.1[Tên sản phẩm],H256)=0),"SP này chưa khai báo trong DSSP",""))))</f>
        <v/>
      </c>
      <c r="AB256" s="23" t="str">
        <f t="shared" ca="1" si="46"/>
        <v/>
      </c>
      <c r="AC256" s="23" t="str">
        <f t="shared" ca="1" si="47"/>
        <v/>
      </c>
      <c r="AD256" s="23" t="str">
        <f t="shared" ca="1" si="48"/>
        <v/>
      </c>
      <c r="AE256" s="68" t="str">
        <f t="shared" ca="1" si="49"/>
        <v/>
      </c>
      <c r="AF256" s="69" t="str">
        <f>IF(OR(H256="",S256=""),"",S256-(SUM(L256,M256)*INDEX(D.1[Đơn giá],MATCH(H256,D.1[Tên sản phẩm],0))))</f>
        <v/>
      </c>
      <c r="AG256" s="90" t="str">
        <f t="shared" ca="1" si="50"/>
        <v/>
      </c>
      <c r="AH256" s="90"/>
    </row>
    <row r="257" spans="2:34" ht="27.75" customHeight="1" x14ac:dyDescent="0.2">
      <c r="B257" s="154">
        <f t="shared" si="51"/>
        <v>254</v>
      </c>
      <c r="C257" s="155" t="str">
        <f t="shared" ca="1" si="52"/>
        <v/>
      </c>
      <c r="D257" s="156" t="str">
        <f t="shared" ca="1" si="53"/>
        <v/>
      </c>
      <c r="E257" s="157" t="str">
        <f t="shared" ca="1" si="54"/>
        <v/>
      </c>
      <c r="F257" s="157"/>
      <c r="G257" s="158" t="str">
        <f t="shared" ca="1" si="55"/>
        <v/>
      </c>
      <c r="H257" s="159"/>
      <c r="I257" s="160" t="str">
        <f>IF(H257="","",INDEX(D.1[Quy cách],MATCH(H257,D.1[Tên sản phẩm],0)))</f>
        <v/>
      </c>
      <c r="J257" s="35" t="str">
        <f>IF(H257="","",INDEX(D.1[ĐVT],MATCH(H257,D.1[Tên sản phẩm],0)))</f>
        <v/>
      </c>
      <c r="K257" s="163" t="str">
        <f>IF(H257="","",INDEX(D.1[Đơn giá bán
(Tham khảo)],MATCH(H257,D.1[Tên sản phẩm],0)))</f>
        <v/>
      </c>
      <c r="L257" s="162"/>
      <c r="M257" s="159"/>
      <c r="N257" s="159"/>
      <c r="O257" s="159"/>
      <c r="P257" s="163" t="str">
        <f t="shared" si="56"/>
        <v/>
      </c>
      <c r="Q257" s="164"/>
      <c r="R257" s="162"/>
      <c r="S257" s="163" t="str">
        <f t="shared" si="57"/>
        <v/>
      </c>
      <c r="T257" s="164" t="str">
        <f t="shared" ca="1" si="58"/>
        <v/>
      </c>
      <c r="U257" s="163" t="str">
        <f t="shared" si="59"/>
        <v/>
      </c>
      <c r="V257" s="163" t="str">
        <f ca="1">IF(AND(C257&lt;&gt;"",C257&lt;&gt;OFFSET(C257,1,0)),SUMIFS(B.2[Giá có thuế],B.2[Số ĐK],C257),"")</f>
        <v/>
      </c>
      <c r="W257" s="159"/>
      <c r="X257" s="161" t="str">
        <f>IF(W257="","",'Thông Tin Chung'!$L$3)</f>
        <v/>
      </c>
      <c r="Y257" s="163" t="str">
        <f t="shared" ca="1" si="60"/>
        <v/>
      </c>
      <c r="Z257" s="165"/>
      <c r="AA257" s="155" t="str">
        <f ca="1">IF(C257="","",IF(OR(D257&lt;NgayBatDau,D257&gt;NgayKetThuc),"Ngày tháng phải nằm trong kỳ báo cáo",IF(AND(G257&lt;&gt;"",COUNTIF(D.2[Tên khách hàng],G257)=0),"Tên KH chưa khai báo trong DSKH",IF(AND(H257&lt;&gt;"",COUNTIF(D.1[Tên sản phẩm],H257)=0),"SP này chưa khai báo trong DSSP",""))))</f>
        <v/>
      </c>
      <c r="AB257" s="23" t="str">
        <f t="shared" ca="1" si="46"/>
        <v/>
      </c>
      <c r="AC257" s="23" t="str">
        <f t="shared" ca="1" si="47"/>
        <v/>
      </c>
      <c r="AD257" s="23" t="str">
        <f t="shared" ca="1" si="48"/>
        <v/>
      </c>
      <c r="AE257" s="68" t="str">
        <f t="shared" ca="1" si="49"/>
        <v/>
      </c>
      <c r="AF257" s="69" t="str">
        <f>IF(OR(H257="",S257=""),"",S257-(SUM(L257,M257)*INDEX(D.1[Đơn giá],MATCH(H257,D.1[Tên sản phẩm],0))))</f>
        <v/>
      </c>
      <c r="AG257" s="90" t="str">
        <f t="shared" ca="1" si="50"/>
        <v/>
      </c>
      <c r="AH257" s="90"/>
    </row>
    <row r="258" spans="2:34" ht="27.75" customHeight="1" x14ac:dyDescent="0.2">
      <c r="B258" s="154">
        <f t="shared" si="51"/>
        <v>255</v>
      </c>
      <c r="C258" s="155" t="str">
        <f t="shared" ca="1" si="52"/>
        <v/>
      </c>
      <c r="D258" s="156" t="str">
        <f t="shared" ca="1" si="53"/>
        <v/>
      </c>
      <c r="E258" s="157" t="str">
        <f t="shared" ca="1" si="54"/>
        <v/>
      </c>
      <c r="F258" s="157"/>
      <c r="G258" s="158" t="str">
        <f t="shared" ca="1" si="55"/>
        <v/>
      </c>
      <c r="H258" s="159"/>
      <c r="I258" s="160" t="str">
        <f>IF(H258="","",INDEX(D.1[Quy cách],MATCH(H258,D.1[Tên sản phẩm],0)))</f>
        <v/>
      </c>
      <c r="J258" s="35" t="str">
        <f>IF(H258="","",INDEX(D.1[ĐVT],MATCH(H258,D.1[Tên sản phẩm],0)))</f>
        <v/>
      </c>
      <c r="K258" s="163" t="str">
        <f>IF(H258="","",INDEX(D.1[Đơn giá bán
(Tham khảo)],MATCH(H258,D.1[Tên sản phẩm],0)))</f>
        <v/>
      </c>
      <c r="L258" s="162"/>
      <c r="M258" s="159"/>
      <c r="N258" s="159"/>
      <c r="O258" s="159"/>
      <c r="P258" s="163" t="str">
        <f t="shared" si="56"/>
        <v/>
      </c>
      <c r="Q258" s="164"/>
      <c r="R258" s="162"/>
      <c r="S258" s="163" t="str">
        <f t="shared" si="57"/>
        <v/>
      </c>
      <c r="T258" s="164" t="str">
        <f t="shared" ca="1" si="58"/>
        <v/>
      </c>
      <c r="U258" s="163" t="str">
        <f t="shared" si="59"/>
        <v/>
      </c>
      <c r="V258" s="163" t="str">
        <f ca="1">IF(AND(C258&lt;&gt;"",C258&lt;&gt;OFFSET(C258,1,0)),SUMIFS(B.2[Giá có thuế],B.2[Số ĐK],C258),"")</f>
        <v/>
      </c>
      <c r="W258" s="159"/>
      <c r="X258" s="161" t="str">
        <f>IF(W258="","",'Thông Tin Chung'!$L$3)</f>
        <v/>
      </c>
      <c r="Y258" s="163" t="str">
        <f t="shared" ca="1" si="60"/>
        <v/>
      </c>
      <c r="Z258" s="165"/>
      <c r="AA258" s="155" t="str">
        <f ca="1">IF(C258="","",IF(OR(D258&lt;NgayBatDau,D258&gt;NgayKetThuc),"Ngày tháng phải nằm trong kỳ báo cáo",IF(AND(G258&lt;&gt;"",COUNTIF(D.2[Tên khách hàng],G258)=0),"Tên KH chưa khai báo trong DSKH",IF(AND(H258&lt;&gt;"",COUNTIF(D.1[Tên sản phẩm],H258)=0),"SP này chưa khai báo trong DSSP",""))))</f>
        <v/>
      </c>
      <c r="AB258" s="23" t="str">
        <f t="shared" ca="1" si="46"/>
        <v/>
      </c>
      <c r="AC258" s="23" t="str">
        <f t="shared" ca="1" si="47"/>
        <v/>
      </c>
      <c r="AD258" s="23" t="str">
        <f t="shared" ca="1" si="48"/>
        <v/>
      </c>
      <c r="AE258" s="68" t="str">
        <f t="shared" ca="1" si="49"/>
        <v/>
      </c>
      <c r="AF258" s="69" t="str">
        <f>IF(OR(H258="",S258=""),"",S258-(SUM(L258,M258)*INDEX(D.1[Đơn giá],MATCH(H258,D.1[Tên sản phẩm],0))))</f>
        <v/>
      </c>
      <c r="AG258" s="90" t="str">
        <f t="shared" ca="1" si="50"/>
        <v/>
      </c>
      <c r="AH258" s="90"/>
    </row>
    <row r="259" spans="2:34" ht="27.75" customHeight="1" x14ac:dyDescent="0.2">
      <c r="B259" s="154">
        <f t="shared" si="51"/>
        <v>256</v>
      </c>
      <c r="C259" s="155" t="str">
        <f t="shared" ca="1" si="52"/>
        <v/>
      </c>
      <c r="D259" s="156" t="str">
        <f t="shared" ca="1" si="53"/>
        <v/>
      </c>
      <c r="E259" s="157" t="str">
        <f t="shared" ca="1" si="54"/>
        <v/>
      </c>
      <c r="F259" s="157"/>
      <c r="G259" s="158" t="str">
        <f t="shared" ca="1" si="55"/>
        <v/>
      </c>
      <c r="H259" s="159"/>
      <c r="I259" s="160" t="str">
        <f>IF(H259="","",INDEX(D.1[Quy cách],MATCH(H259,D.1[Tên sản phẩm],0)))</f>
        <v/>
      </c>
      <c r="J259" s="35" t="str">
        <f>IF(H259="","",INDEX(D.1[ĐVT],MATCH(H259,D.1[Tên sản phẩm],0)))</f>
        <v/>
      </c>
      <c r="K259" s="163" t="str">
        <f>IF(H259="","",INDEX(D.1[Đơn giá bán
(Tham khảo)],MATCH(H259,D.1[Tên sản phẩm],0)))</f>
        <v/>
      </c>
      <c r="L259" s="162"/>
      <c r="M259" s="159"/>
      <c r="N259" s="159"/>
      <c r="O259" s="159"/>
      <c r="P259" s="163" t="str">
        <f t="shared" si="56"/>
        <v/>
      </c>
      <c r="Q259" s="164"/>
      <c r="R259" s="162"/>
      <c r="S259" s="163" t="str">
        <f t="shared" si="57"/>
        <v/>
      </c>
      <c r="T259" s="164" t="str">
        <f t="shared" ca="1" si="58"/>
        <v/>
      </c>
      <c r="U259" s="163" t="str">
        <f t="shared" si="59"/>
        <v/>
      </c>
      <c r="V259" s="163" t="str">
        <f ca="1">IF(AND(C259&lt;&gt;"",C259&lt;&gt;OFFSET(C259,1,0)),SUMIFS(B.2[Giá có thuế],B.2[Số ĐK],C259),"")</f>
        <v/>
      </c>
      <c r="W259" s="159"/>
      <c r="X259" s="161" t="str">
        <f>IF(W259="","",'Thông Tin Chung'!$L$3)</f>
        <v/>
      </c>
      <c r="Y259" s="163" t="str">
        <f t="shared" ca="1" si="60"/>
        <v/>
      </c>
      <c r="Z259" s="165"/>
      <c r="AA259" s="155" t="str">
        <f ca="1">IF(C259="","",IF(OR(D259&lt;NgayBatDau,D259&gt;NgayKetThuc),"Ngày tháng phải nằm trong kỳ báo cáo",IF(AND(G259&lt;&gt;"",COUNTIF(D.2[Tên khách hàng],G259)=0),"Tên KH chưa khai báo trong DSKH",IF(AND(H259&lt;&gt;"",COUNTIF(D.1[Tên sản phẩm],H259)=0),"SP này chưa khai báo trong DSSP",""))))</f>
        <v/>
      </c>
      <c r="AB259" s="23" t="str">
        <f t="shared" ref="AB259:AB322" ca="1" si="61">IF(D259="","",IF(D259&lt;B3LocTuNgay,0,IF(D259&lt;=B3LocDenNgay,1,"")))</f>
        <v/>
      </c>
      <c r="AC259" s="23" t="str">
        <f t="shared" ref="AC259:AC322" ca="1" si="62">IF(D259="","",IF(D259&lt;B4LocTuNgay,0,IF(D259&lt;=B4LocDenNgay,1,"")))</f>
        <v/>
      </c>
      <c r="AD259" s="23" t="str">
        <f t="shared" ref="AD259:AD322" ca="1" si="63">IF(D259="","",IF(D259&lt;B5LocTuNgay,0,IF(D259&lt;=B5LocDenNgay,1,"")))</f>
        <v/>
      </c>
      <c r="AE259" s="68" t="str">
        <f t="shared" ref="AE259:AE322" ca="1" si="64">IF(D259="","",MONTH(D259))</f>
        <v/>
      </c>
      <c r="AF259" s="69" t="str">
        <f>IF(OR(H259="",S259=""),"",S259-(SUM(L259,M259)*INDEX(D.1[Đơn giá],MATCH(H259,D.1[Tên sản phẩm],0))))</f>
        <v/>
      </c>
      <c r="AG259" s="90" t="str">
        <f t="shared" ref="AG259:AG322" ca="1" si="65">IF(E259="","",IF(E259=SoChungTuInPXK,B259,""))</f>
        <v/>
      </c>
      <c r="AH259" s="90"/>
    </row>
    <row r="260" spans="2:34" ht="27.75" customHeight="1" x14ac:dyDescent="0.2">
      <c r="B260" s="154">
        <f t="shared" ref="B260:B323" si="66">ROW(A260)-3</f>
        <v>257</v>
      </c>
      <c r="C260" s="155" t="str">
        <f t="shared" ref="C260:C323" ca="1" si="67">IF(AND(D260="",E260="",G260=""),"",IF(AND(D260=OFFSET(D260,-1,0),E260=OFFSET(E260,-1,0),G260=OFFSET(G260,-1,0)),OFFSET(B260,-1,1),B260))</f>
        <v/>
      </c>
      <c r="D260" s="156" t="str">
        <f t="shared" ref="D260:D323" ca="1" si="68">IF(AND($H260&lt;&gt;"",B260&lt;&gt;1),OFFSET(C260,-1,1),"")</f>
        <v/>
      </c>
      <c r="E260" s="157" t="str">
        <f t="shared" ref="E260:E323" ca="1" si="69">IF(AND($H260&lt;&gt;"",B260&lt;&gt;1),OFFSET(D260,-1,1),"")</f>
        <v/>
      </c>
      <c r="F260" s="157"/>
      <c r="G260" s="158" t="str">
        <f t="shared" ref="G260:G323" ca="1" si="70">IF(AND($H260&lt;&gt;"",B260&lt;&gt;1),OFFSET(F260,-1,1),"")</f>
        <v/>
      </c>
      <c r="H260" s="159"/>
      <c r="I260" s="160" t="str">
        <f>IF(H260="","",INDEX(D.1[Quy cách],MATCH(H260,D.1[Tên sản phẩm],0)))</f>
        <v/>
      </c>
      <c r="J260" s="35" t="str">
        <f>IF(H260="","",INDEX(D.1[ĐVT],MATCH(H260,D.1[Tên sản phẩm],0)))</f>
        <v/>
      </c>
      <c r="K260" s="163" t="str">
        <f>IF(H260="","",INDEX(D.1[Đơn giá bán
(Tham khảo)],MATCH(H260,D.1[Tên sản phẩm],0)))</f>
        <v/>
      </c>
      <c r="L260" s="162"/>
      <c r="M260" s="159"/>
      <c r="N260" s="159"/>
      <c r="O260" s="159"/>
      <c r="P260" s="163" t="str">
        <f t="shared" ref="P260:P323" si="71">IF(AND(K260&lt;&gt;"",L260&lt;&gt;""),K260*L260,IF(AND(N260&lt;&gt;"",O260&lt;&gt;""),N260*O260,""))</f>
        <v/>
      </c>
      <c r="Q260" s="164"/>
      <c r="R260" s="162"/>
      <c r="S260" s="163" t="str">
        <f t="shared" ref="S260:S323" si="72">IF(P260="","",P260-SUM(R260))</f>
        <v/>
      </c>
      <c r="T260" s="164" t="str">
        <f t="shared" ref="T260:T323" ca="1" si="73">IF(AND(S260&lt;&gt;"",C260=OFFSET(C260,-1,0)),OFFSET(S260,-1,1),"")</f>
        <v/>
      </c>
      <c r="U260" s="163" t="str">
        <f t="shared" ref="U260:U323" si="74">IF(S260="","",S260*SUM(1,T260))</f>
        <v/>
      </c>
      <c r="V260" s="163" t="str">
        <f ca="1">IF(AND(C260&lt;&gt;"",C260&lt;&gt;OFFSET(C260,1,0)),SUMIFS(B.2[Giá có thuế],B.2[Số ĐK],C260),"")</f>
        <v/>
      </c>
      <c r="W260" s="159"/>
      <c r="X260" s="161" t="str">
        <f>IF(W260="","",'Thông Tin Chung'!$L$3)</f>
        <v/>
      </c>
      <c r="Y260" s="163" t="str">
        <f t="shared" ref="Y260:Y323" ca="1" si="75">IF(AND(V260&lt;&gt;"",W260&lt;&gt;"",V260&lt;&gt;0),V260-W260,"")</f>
        <v/>
      </c>
      <c r="Z260" s="165"/>
      <c r="AA260" s="155" t="str">
        <f ca="1">IF(C260="","",IF(OR(D260&lt;NgayBatDau,D260&gt;NgayKetThuc),"Ngày tháng phải nằm trong kỳ báo cáo",IF(AND(G260&lt;&gt;"",COUNTIF(D.2[Tên khách hàng],G260)=0),"Tên KH chưa khai báo trong DSKH",IF(AND(H260&lt;&gt;"",COUNTIF(D.1[Tên sản phẩm],H260)=0),"SP này chưa khai báo trong DSSP",""))))</f>
        <v/>
      </c>
      <c r="AB260" s="23" t="str">
        <f t="shared" ca="1" si="61"/>
        <v/>
      </c>
      <c r="AC260" s="23" t="str">
        <f t="shared" ca="1" si="62"/>
        <v/>
      </c>
      <c r="AD260" s="23" t="str">
        <f t="shared" ca="1" si="63"/>
        <v/>
      </c>
      <c r="AE260" s="68" t="str">
        <f t="shared" ca="1" si="64"/>
        <v/>
      </c>
      <c r="AF260" s="69" t="str">
        <f>IF(OR(H260="",S260=""),"",S260-(SUM(L260,M260)*INDEX(D.1[Đơn giá],MATCH(H260,D.1[Tên sản phẩm],0))))</f>
        <v/>
      </c>
      <c r="AG260" s="90" t="str">
        <f t="shared" ca="1" si="65"/>
        <v/>
      </c>
      <c r="AH260" s="90"/>
    </row>
    <row r="261" spans="2:34" ht="27.75" customHeight="1" x14ac:dyDescent="0.2">
      <c r="B261" s="154">
        <f t="shared" si="66"/>
        <v>258</v>
      </c>
      <c r="C261" s="155" t="str">
        <f t="shared" ca="1" si="67"/>
        <v/>
      </c>
      <c r="D261" s="156" t="str">
        <f t="shared" ca="1" si="68"/>
        <v/>
      </c>
      <c r="E261" s="157" t="str">
        <f t="shared" ca="1" si="69"/>
        <v/>
      </c>
      <c r="F261" s="157"/>
      <c r="G261" s="158" t="str">
        <f t="shared" ca="1" si="70"/>
        <v/>
      </c>
      <c r="H261" s="159"/>
      <c r="I261" s="160" t="str">
        <f>IF(H261="","",INDEX(D.1[Quy cách],MATCH(H261,D.1[Tên sản phẩm],0)))</f>
        <v/>
      </c>
      <c r="J261" s="35" t="str">
        <f>IF(H261="","",INDEX(D.1[ĐVT],MATCH(H261,D.1[Tên sản phẩm],0)))</f>
        <v/>
      </c>
      <c r="K261" s="163" t="str">
        <f>IF(H261="","",INDEX(D.1[Đơn giá bán
(Tham khảo)],MATCH(H261,D.1[Tên sản phẩm],0)))</f>
        <v/>
      </c>
      <c r="L261" s="162"/>
      <c r="M261" s="159"/>
      <c r="N261" s="159"/>
      <c r="O261" s="159"/>
      <c r="P261" s="163" t="str">
        <f t="shared" si="71"/>
        <v/>
      </c>
      <c r="Q261" s="164"/>
      <c r="R261" s="162"/>
      <c r="S261" s="163" t="str">
        <f t="shared" si="72"/>
        <v/>
      </c>
      <c r="T261" s="164" t="str">
        <f t="shared" ca="1" si="73"/>
        <v/>
      </c>
      <c r="U261" s="163" t="str">
        <f t="shared" si="74"/>
        <v/>
      </c>
      <c r="V261" s="163" t="str">
        <f ca="1">IF(AND(C261&lt;&gt;"",C261&lt;&gt;OFFSET(C261,1,0)),SUMIFS(B.2[Giá có thuế],B.2[Số ĐK],C261),"")</f>
        <v/>
      </c>
      <c r="W261" s="159"/>
      <c r="X261" s="161" t="str">
        <f>IF(W261="","",'Thông Tin Chung'!$L$3)</f>
        <v/>
      </c>
      <c r="Y261" s="163" t="str">
        <f t="shared" ca="1" si="75"/>
        <v/>
      </c>
      <c r="Z261" s="165"/>
      <c r="AA261" s="155" t="str">
        <f ca="1">IF(C261="","",IF(OR(D261&lt;NgayBatDau,D261&gt;NgayKetThuc),"Ngày tháng phải nằm trong kỳ báo cáo",IF(AND(G261&lt;&gt;"",COUNTIF(D.2[Tên khách hàng],G261)=0),"Tên KH chưa khai báo trong DSKH",IF(AND(H261&lt;&gt;"",COUNTIF(D.1[Tên sản phẩm],H261)=0),"SP này chưa khai báo trong DSSP",""))))</f>
        <v/>
      </c>
      <c r="AB261" s="23" t="str">
        <f t="shared" ca="1" si="61"/>
        <v/>
      </c>
      <c r="AC261" s="23" t="str">
        <f t="shared" ca="1" si="62"/>
        <v/>
      </c>
      <c r="AD261" s="23" t="str">
        <f t="shared" ca="1" si="63"/>
        <v/>
      </c>
      <c r="AE261" s="68" t="str">
        <f t="shared" ca="1" si="64"/>
        <v/>
      </c>
      <c r="AF261" s="69" t="str">
        <f>IF(OR(H261="",S261=""),"",S261-(SUM(L261,M261)*INDEX(D.1[Đơn giá],MATCH(H261,D.1[Tên sản phẩm],0))))</f>
        <v/>
      </c>
      <c r="AG261" s="90" t="str">
        <f t="shared" ca="1" si="65"/>
        <v/>
      </c>
      <c r="AH261" s="90"/>
    </row>
    <row r="262" spans="2:34" ht="27.75" customHeight="1" x14ac:dyDescent="0.2">
      <c r="B262" s="154">
        <f t="shared" si="66"/>
        <v>259</v>
      </c>
      <c r="C262" s="155" t="str">
        <f t="shared" ca="1" si="67"/>
        <v/>
      </c>
      <c r="D262" s="156" t="str">
        <f t="shared" ca="1" si="68"/>
        <v/>
      </c>
      <c r="E262" s="157" t="str">
        <f t="shared" ca="1" si="69"/>
        <v/>
      </c>
      <c r="F262" s="157"/>
      <c r="G262" s="158" t="str">
        <f t="shared" ca="1" si="70"/>
        <v/>
      </c>
      <c r="H262" s="159"/>
      <c r="I262" s="160" t="str">
        <f>IF(H262="","",INDEX(D.1[Quy cách],MATCH(H262,D.1[Tên sản phẩm],0)))</f>
        <v/>
      </c>
      <c r="J262" s="35" t="str">
        <f>IF(H262="","",INDEX(D.1[ĐVT],MATCH(H262,D.1[Tên sản phẩm],0)))</f>
        <v/>
      </c>
      <c r="K262" s="163" t="str">
        <f>IF(H262="","",INDEX(D.1[Đơn giá bán
(Tham khảo)],MATCH(H262,D.1[Tên sản phẩm],0)))</f>
        <v/>
      </c>
      <c r="L262" s="162"/>
      <c r="M262" s="159"/>
      <c r="N262" s="159"/>
      <c r="O262" s="159"/>
      <c r="P262" s="163" t="str">
        <f t="shared" si="71"/>
        <v/>
      </c>
      <c r="Q262" s="164"/>
      <c r="R262" s="162"/>
      <c r="S262" s="163" t="str">
        <f t="shared" si="72"/>
        <v/>
      </c>
      <c r="T262" s="164" t="str">
        <f t="shared" ca="1" si="73"/>
        <v/>
      </c>
      <c r="U262" s="163" t="str">
        <f t="shared" si="74"/>
        <v/>
      </c>
      <c r="V262" s="163" t="str">
        <f ca="1">IF(AND(C262&lt;&gt;"",C262&lt;&gt;OFFSET(C262,1,0)),SUMIFS(B.2[Giá có thuế],B.2[Số ĐK],C262),"")</f>
        <v/>
      </c>
      <c r="W262" s="159"/>
      <c r="X262" s="161" t="str">
        <f>IF(W262="","",'Thông Tin Chung'!$L$3)</f>
        <v/>
      </c>
      <c r="Y262" s="163" t="str">
        <f t="shared" ca="1" si="75"/>
        <v/>
      </c>
      <c r="Z262" s="165"/>
      <c r="AA262" s="155" t="str">
        <f ca="1">IF(C262="","",IF(OR(D262&lt;NgayBatDau,D262&gt;NgayKetThuc),"Ngày tháng phải nằm trong kỳ báo cáo",IF(AND(G262&lt;&gt;"",COUNTIF(D.2[Tên khách hàng],G262)=0),"Tên KH chưa khai báo trong DSKH",IF(AND(H262&lt;&gt;"",COUNTIF(D.1[Tên sản phẩm],H262)=0),"SP này chưa khai báo trong DSSP",""))))</f>
        <v/>
      </c>
      <c r="AB262" s="23" t="str">
        <f t="shared" ca="1" si="61"/>
        <v/>
      </c>
      <c r="AC262" s="23" t="str">
        <f t="shared" ca="1" si="62"/>
        <v/>
      </c>
      <c r="AD262" s="23" t="str">
        <f t="shared" ca="1" si="63"/>
        <v/>
      </c>
      <c r="AE262" s="68" t="str">
        <f t="shared" ca="1" si="64"/>
        <v/>
      </c>
      <c r="AF262" s="69" t="str">
        <f>IF(OR(H262="",S262=""),"",S262-(SUM(L262,M262)*INDEX(D.1[Đơn giá],MATCH(H262,D.1[Tên sản phẩm],0))))</f>
        <v/>
      </c>
      <c r="AG262" s="90" t="str">
        <f t="shared" ca="1" si="65"/>
        <v/>
      </c>
      <c r="AH262" s="90"/>
    </row>
    <row r="263" spans="2:34" ht="27.75" customHeight="1" x14ac:dyDescent="0.2">
      <c r="B263" s="154">
        <f t="shared" si="66"/>
        <v>260</v>
      </c>
      <c r="C263" s="155" t="str">
        <f t="shared" ca="1" si="67"/>
        <v/>
      </c>
      <c r="D263" s="156" t="str">
        <f t="shared" ca="1" si="68"/>
        <v/>
      </c>
      <c r="E263" s="157" t="str">
        <f t="shared" ca="1" si="69"/>
        <v/>
      </c>
      <c r="F263" s="157"/>
      <c r="G263" s="158" t="str">
        <f t="shared" ca="1" si="70"/>
        <v/>
      </c>
      <c r="H263" s="159"/>
      <c r="I263" s="160" t="str">
        <f>IF(H263="","",INDEX(D.1[Quy cách],MATCH(H263,D.1[Tên sản phẩm],0)))</f>
        <v/>
      </c>
      <c r="J263" s="35" t="str">
        <f>IF(H263="","",INDEX(D.1[ĐVT],MATCH(H263,D.1[Tên sản phẩm],0)))</f>
        <v/>
      </c>
      <c r="K263" s="163" t="str">
        <f>IF(H263="","",INDEX(D.1[Đơn giá bán
(Tham khảo)],MATCH(H263,D.1[Tên sản phẩm],0)))</f>
        <v/>
      </c>
      <c r="L263" s="162"/>
      <c r="M263" s="159"/>
      <c r="N263" s="159"/>
      <c r="O263" s="159"/>
      <c r="P263" s="163" t="str">
        <f t="shared" si="71"/>
        <v/>
      </c>
      <c r="Q263" s="164"/>
      <c r="R263" s="162"/>
      <c r="S263" s="163" t="str">
        <f t="shared" si="72"/>
        <v/>
      </c>
      <c r="T263" s="164" t="str">
        <f t="shared" ca="1" si="73"/>
        <v/>
      </c>
      <c r="U263" s="163" t="str">
        <f t="shared" si="74"/>
        <v/>
      </c>
      <c r="V263" s="163" t="str">
        <f ca="1">IF(AND(C263&lt;&gt;"",C263&lt;&gt;OFFSET(C263,1,0)),SUMIFS(B.2[Giá có thuế],B.2[Số ĐK],C263),"")</f>
        <v/>
      </c>
      <c r="W263" s="159"/>
      <c r="X263" s="161" t="str">
        <f>IF(W263="","",'Thông Tin Chung'!$L$3)</f>
        <v/>
      </c>
      <c r="Y263" s="163" t="str">
        <f t="shared" ca="1" si="75"/>
        <v/>
      </c>
      <c r="Z263" s="165"/>
      <c r="AA263" s="155" t="str">
        <f ca="1">IF(C263="","",IF(OR(D263&lt;NgayBatDau,D263&gt;NgayKetThuc),"Ngày tháng phải nằm trong kỳ báo cáo",IF(AND(G263&lt;&gt;"",COUNTIF(D.2[Tên khách hàng],G263)=0),"Tên KH chưa khai báo trong DSKH",IF(AND(H263&lt;&gt;"",COUNTIF(D.1[Tên sản phẩm],H263)=0),"SP này chưa khai báo trong DSSP",""))))</f>
        <v/>
      </c>
      <c r="AB263" s="23" t="str">
        <f t="shared" ca="1" si="61"/>
        <v/>
      </c>
      <c r="AC263" s="23" t="str">
        <f t="shared" ca="1" si="62"/>
        <v/>
      </c>
      <c r="AD263" s="23" t="str">
        <f t="shared" ca="1" si="63"/>
        <v/>
      </c>
      <c r="AE263" s="68" t="str">
        <f t="shared" ca="1" si="64"/>
        <v/>
      </c>
      <c r="AF263" s="69" t="str">
        <f>IF(OR(H263="",S263=""),"",S263-(SUM(L263,M263)*INDEX(D.1[Đơn giá],MATCH(H263,D.1[Tên sản phẩm],0))))</f>
        <v/>
      </c>
      <c r="AG263" s="90" t="str">
        <f t="shared" ca="1" si="65"/>
        <v/>
      </c>
      <c r="AH263" s="90"/>
    </row>
    <row r="264" spans="2:34" ht="27.75" customHeight="1" x14ac:dyDescent="0.2">
      <c r="B264" s="154">
        <f t="shared" si="66"/>
        <v>261</v>
      </c>
      <c r="C264" s="155" t="str">
        <f t="shared" ca="1" si="67"/>
        <v/>
      </c>
      <c r="D264" s="156" t="str">
        <f t="shared" ca="1" si="68"/>
        <v/>
      </c>
      <c r="E264" s="157" t="str">
        <f t="shared" ca="1" si="69"/>
        <v/>
      </c>
      <c r="F264" s="157"/>
      <c r="G264" s="158" t="str">
        <f t="shared" ca="1" si="70"/>
        <v/>
      </c>
      <c r="H264" s="159"/>
      <c r="I264" s="160" t="str">
        <f>IF(H264="","",INDEX(D.1[Quy cách],MATCH(H264,D.1[Tên sản phẩm],0)))</f>
        <v/>
      </c>
      <c r="J264" s="35" t="str">
        <f>IF(H264="","",INDEX(D.1[ĐVT],MATCH(H264,D.1[Tên sản phẩm],0)))</f>
        <v/>
      </c>
      <c r="K264" s="163" t="str">
        <f>IF(H264="","",INDEX(D.1[Đơn giá bán
(Tham khảo)],MATCH(H264,D.1[Tên sản phẩm],0)))</f>
        <v/>
      </c>
      <c r="L264" s="162"/>
      <c r="M264" s="159"/>
      <c r="N264" s="159"/>
      <c r="O264" s="159"/>
      <c r="P264" s="163" t="str">
        <f t="shared" si="71"/>
        <v/>
      </c>
      <c r="Q264" s="164"/>
      <c r="R264" s="162"/>
      <c r="S264" s="163" t="str">
        <f t="shared" si="72"/>
        <v/>
      </c>
      <c r="T264" s="164" t="str">
        <f t="shared" ca="1" si="73"/>
        <v/>
      </c>
      <c r="U264" s="163" t="str">
        <f t="shared" si="74"/>
        <v/>
      </c>
      <c r="V264" s="163" t="str">
        <f ca="1">IF(AND(C264&lt;&gt;"",C264&lt;&gt;OFFSET(C264,1,0)),SUMIFS(B.2[Giá có thuế],B.2[Số ĐK],C264),"")</f>
        <v/>
      </c>
      <c r="W264" s="159"/>
      <c r="X264" s="161" t="str">
        <f>IF(W264="","",'Thông Tin Chung'!$L$3)</f>
        <v/>
      </c>
      <c r="Y264" s="163" t="str">
        <f t="shared" ca="1" si="75"/>
        <v/>
      </c>
      <c r="Z264" s="165"/>
      <c r="AA264" s="155" t="str">
        <f ca="1">IF(C264="","",IF(OR(D264&lt;NgayBatDau,D264&gt;NgayKetThuc),"Ngày tháng phải nằm trong kỳ báo cáo",IF(AND(G264&lt;&gt;"",COUNTIF(D.2[Tên khách hàng],G264)=0),"Tên KH chưa khai báo trong DSKH",IF(AND(H264&lt;&gt;"",COUNTIF(D.1[Tên sản phẩm],H264)=0),"SP này chưa khai báo trong DSSP",""))))</f>
        <v/>
      </c>
      <c r="AB264" s="23" t="str">
        <f t="shared" ca="1" si="61"/>
        <v/>
      </c>
      <c r="AC264" s="23" t="str">
        <f t="shared" ca="1" si="62"/>
        <v/>
      </c>
      <c r="AD264" s="23" t="str">
        <f t="shared" ca="1" si="63"/>
        <v/>
      </c>
      <c r="AE264" s="68" t="str">
        <f t="shared" ca="1" si="64"/>
        <v/>
      </c>
      <c r="AF264" s="69" t="str">
        <f>IF(OR(H264="",S264=""),"",S264-(SUM(L264,M264)*INDEX(D.1[Đơn giá],MATCH(H264,D.1[Tên sản phẩm],0))))</f>
        <v/>
      </c>
      <c r="AG264" s="90" t="str">
        <f t="shared" ca="1" si="65"/>
        <v/>
      </c>
      <c r="AH264" s="90"/>
    </row>
    <row r="265" spans="2:34" ht="27.75" customHeight="1" x14ac:dyDescent="0.2">
      <c r="B265" s="154">
        <f t="shared" si="66"/>
        <v>262</v>
      </c>
      <c r="C265" s="155" t="str">
        <f t="shared" ca="1" si="67"/>
        <v/>
      </c>
      <c r="D265" s="156" t="str">
        <f t="shared" ca="1" si="68"/>
        <v/>
      </c>
      <c r="E265" s="157" t="str">
        <f t="shared" ca="1" si="69"/>
        <v/>
      </c>
      <c r="F265" s="157"/>
      <c r="G265" s="158" t="str">
        <f t="shared" ca="1" si="70"/>
        <v/>
      </c>
      <c r="H265" s="159"/>
      <c r="I265" s="160" t="str">
        <f>IF(H265="","",INDEX(D.1[Quy cách],MATCH(H265,D.1[Tên sản phẩm],0)))</f>
        <v/>
      </c>
      <c r="J265" s="35" t="str">
        <f>IF(H265="","",INDEX(D.1[ĐVT],MATCH(H265,D.1[Tên sản phẩm],0)))</f>
        <v/>
      </c>
      <c r="K265" s="163" t="str">
        <f>IF(H265="","",INDEX(D.1[Đơn giá bán
(Tham khảo)],MATCH(H265,D.1[Tên sản phẩm],0)))</f>
        <v/>
      </c>
      <c r="L265" s="162"/>
      <c r="M265" s="159"/>
      <c r="N265" s="159"/>
      <c r="O265" s="159"/>
      <c r="P265" s="163" t="str">
        <f t="shared" si="71"/>
        <v/>
      </c>
      <c r="Q265" s="164"/>
      <c r="R265" s="162"/>
      <c r="S265" s="163" t="str">
        <f t="shared" si="72"/>
        <v/>
      </c>
      <c r="T265" s="164" t="str">
        <f t="shared" ca="1" si="73"/>
        <v/>
      </c>
      <c r="U265" s="163" t="str">
        <f t="shared" si="74"/>
        <v/>
      </c>
      <c r="V265" s="163" t="str">
        <f ca="1">IF(AND(C265&lt;&gt;"",C265&lt;&gt;OFFSET(C265,1,0)),SUMIFS(B.2[Giá có thuế],B.2[Số ĐK],C265),"")</f>
        <v/>
      </c>
      <c r="W265" s="159"/>
      <c r="X265" s="161" t="str">
        <f>IF(W265="","",'Thông Tin Chung'!$L$3)</f>
        <v/>
      </c>
      <c r="Y265" s="163" t="str">
        <f t="shared" ca="1" si="75"/>
        <v/>
      </c>
      <c r="Z265" s="165"/>
      <c r="AA265" s="155" t="str">
        <f ca="1">IF(C265="","",IF(OR(D265&lt;NgayBatDau,D265&gt;NgayKetThuc),"Ngày tháng phải nằm trong kỳ báo cáo",IF(AND(G265&lt;&gt;"",COUNTIF(D.2[Tên khách hàng],G265)=0),"Tên KH chưa khai báo trong DSKH",IF(AND(H265&lt;&gt;"",COUNTIF(D.1[Tên sản phẩm],H265)=0),"SP này chưa khai báo trong DSSP",""))))</f>
        <v/>
      </c>
      <c r="AB265" s="23" t="str">
        <f t="shared" ca="1" si="61"/>
        <v/>
      </c>
      <c r="AC265" s="23" t="str">
        <f t="shared" ca="1" si="62"/>
        <v/>
      </c>
      <c r="AD265" s="23" t="str">
        <f t="shared" ca="1" si="63"/>
        <v/>
      </c>
      <c r="AE265" s="68" t="str">
        <f t="shared" ca="1" si="64"/>
        <v/>
      </c>
      <c r="AF265" s="69" t="str">
        <f>IF(OR(H265="",S265=""),"",S265-(SUM(L265,M265)*INDEX(D.1[Đơn giá],MATCH(H265,D.1[Tên sản phẩm],0))))</f>
        <v/>
      </c>
      <c r="AG265" s="90" t="str">
        <f t="shared" ca="1" si="65"/>
        <v/>
      </c>
      <c r="AH265" s="90"/>
    </row>
    <row r="266" spans="2:34" ht="27.75" customHeight="1" x14ac:dyDescent="0.2">
      <c r="B266" s="154">
        <f t="shared" si="66"/>
        <v>263</v>
      </c>
      <c r="C266" s="155" t="str">
        <f t="shared" ca="1" si="67"/>
        <v/>
      </c>
      <c r="D266" s="156" t="str">
        <f t="shared" ca="1" si="68"/>
        <v/>
      </c>
      <c r="E266" s="157" t="str">
        <f t="shared" ca="1" si="69"/>
        <v/>
      </c>
      <c r="F266" s="157"/>
      <c r="G266" s="158" t="str">
        <f t="shared" ca="1" si="70"/>
        <v/>
      </c>
      <c r="H266" s="159"/>
      <c r="I266" s="160" t="str">
        <f>IF(H266="","",INDEX(D.1[Quy cách],MATCH(H266,D.1[Tên sản phẩm],0)))</f>
        <v/>
      </c>
      <c r="J266" s="35" t="str">
        <f>IF(H266="","",INDEX(D.1[ĐVT],MATCH(H266,D.1[Tên sản phẩm],0)))</f>
        <v/>
      </c>
      <c r="K266" s="163" t="str">
        <f>IF(H266="","",INDEX(D.1[Đơn giá bán
(Tham khảo)],MATCH(H266,D.1[Tên sản phẩm],0)))</f>
        <v/>
      </c>
      <c r="L266" s="162"/>
      <c r="M266" s="159"/>
      <c r="N266" s="159"/>
      <c r="O266" s="159"/>
      <c r="P266" s="163" t="str">
        <f t="shared" si="71"/>
        <v/>
      </c>
      <c r="Q266" s="164"/>
      <c r="R266" s="162"/>
      <c r="S266" s="163" t="str">
        <f t="shared" si="72"/>
        <v/>
      </c>
      <c r="T266" s="164" t="str">
        <f t="shared" ca="1" si="73"/>
        <v/>
      </c>
      <c r="U266" s="163" t="str">
        <f t="shared" si="74"/>
        <v/>
      </c>
      <c r="V266" s="163" t="str">
        <f ca="1">IF(AND(C266&lt;&gt;"",C266&lt;&gt;OFFSET(C266,1,0)),SUMIFS(B.2[Giá có thuế],B.2[Số ĐK],C266),"")</f>
        <v/>
      </c>
      <c r="W266" s="159"/>
      <c r="X266" s="161" t="str">
        <f>IF(W266="","",'Thông Tin Chung'!$L$3)</f>
        <v/>
      </c>
      <c r="Y266" s="163" t="str">
        <f t="shared" ca="1" si="75"/>
        <v/>
      </c>
      <c r="Z266" s="165"/>
      <c r="AA266" s="155" t="str">
        <f ca="1">IF(C266="","",IF(OR(D266&lt;NgayBatDau,D266&gt;NgayKetThuc),"Ngày tháng phải nằm trong kỳ báo cáo",IF(AND(G266&lt;&gt;"",COUNTIF(D.2[Tên khách hàng],G266)=0),"Tên KH chưa khai báo trong DSKH",IF(AND(H266&lt;&gt;"",COUNTIF(D.1[Tên sản phẩm],H266)=0),"SP này chưa khai báo trong DSSP",""))))</f>
        <v/>
      </c>
      <c r="AB266" s="23" t="str">
        <f t="shared" ca="1" si="61"/>
        <v/>
      </c>
      <c r="AC266" s="23" t="str">
        <f t="shared" ca="1" si="62"/>
        <v/>
      </c>
      <c r="AD266" s="23" t="str">
        <f t="shared" ca="1" si="63"/>
        <v/>
      </c>
      <c r="AE266" s="68" t="str">
        <f t="shared" ca="1" si="64"/>
        <v/>
      </c>
      <c r="AF266" s="69" t="str">
        <f>IF(OR(H266="",S266=""),"",S266-(SUM(L266,M266)*INDEX(D.1[Đơn giá],MATCH(H266,D.1[Tên sản phẩm],0))))</f>
        <v/>
      </c>
      <c r="AG266" s="90" t="str">
        <f t="shared" ca="1" si="65"/>
        <v/>
      </c>
      <c r="AH266" s="90"/>
    </row>
    <row r="267" spans="2:34" ht="27.75" customHeight="1" x14ac:dyDescent="0.2">
      <c r="B267" s="154">
        <f t="shared" si="66"/>
        <v>264</v>
      </c>
      <c r="C267" s="155" t="str">
        <f t="shared" ca="1" si="67"/>
        <v/>
      </c>
      <c r="D267" s="156" t="str">
        <f t="shared" ca="1" si="68"/>
        <v/>
      </c>
      <c r="E267" s="157" t="str">
        <f t="shared" ca="1" si="69"/>
        <v/>
      </c>
      <c r="F267" s="157"/>
      <c r="G267" s="158" t="str">
        <f t="shared" ca="1" si="70"/>
        <v/>
      </c>
      <c r="H267" s="159"/>
      <c r="I267" s="160" t="str">
        <f>IF(H267="","",INDEX(D.1[Quy cách],MATCH(H267,D.1[Tên sản phẩm],0)))</f>
        <v/>
      </c>
      <c r="J267" s="35" t="str">
        <f>IF(H267="","",INDEX(D.1[ĐVT],MATCH(H267,D.1[Tên sản phẩm],0)))</f>
        <v/>
      </c>
      <c r="K267" s="163" t="str">
        <f>IF(H267="","",INDEX(D.1[Đơn giá bán
(Tham khảo)],MATCH(H267,D.1[Tên sản phẩm],0)))</f>
        <v/>
      </c>
      <c r="L267" s="162"/>
      <c r="M267" s="159"/>
      <c r="N267" s="159"/>
      <c r="O267" s="159"/>
      <c r="P267" s="163" t="str">
        <f t="shared" si="71"/>
        <v/>
      </c>
      <c r="Q267" s="164"/>
      <c r="R267" s="162"/>
      <c r="S267" s="163" t="str">
        <f t="shared" si="72"/>
        <v/>
      </c>
      <c r="T267" s="164" t="str">
        <f t="shared" ca="1" si="73"/>
        <v/>
      </c>
      <c r="U267" s="163" t="str">
        <f t="shared" si="74"/>
        <v/>
      </c>
      <c r="V267" s="163" t="str">
        <f ca="1">IF(AND(C267&lt;&gt;"",C267&lt;&gt;OFFSET(C267,1,0)),SUMIFS(B.2[Giá có thuế],B.2[Số ĐK],C267),"")</f>
        <v/>
      </c>
      <c r="W267" s="159"/>
      <c r="X267" s="161" t="str">
        <f>IF(W267="","",'Thông Tin Chung'!$L$3)</f>
        <v/>
      </c>
      <c r="Y267" s="163" t="str">
        <f t="shared" ca="1" si="75"/>
        <v/>
      </c>
      <c r="Z267" s="165"/>
      <c r="AA267" s="155" t="str">
        <f ca="1">IF(C267="","",IF(OR(D267&lt;NgayBatDau,D267&gt;NgayKetThuc),"Ngày tháng phải nằm trong kỳ báo cáo",IF(AND(G267&lt;&gt;"",COUNTIF(D.2[Tên khách hàng],G267)=0),"Tên KH chưa khai báo trong DSKH",IF(AND(H267&lt;&gt;"",COUNTIF(D.1[Tên sản phẩm],H267)=0),"SP này chưa khai báo trong DSSP",""))))</f>
        <v/>
      </c>
      <c r="AB267" s="23" t="str">
        <f t="shared" ca="1" si="61"/>
        <v/>
      </c>
      <c r="AC267" s="23" t="str">
        <f t="shared" ca="1" si="62"/>
        <v/>
      </c>
      <c r="AD267" s="23" t="str">
        <f t="shared" ca="1" si="63"/>
        <v/>
      </c>
      <c r="AE267" s="68" t="str">
        <f t="shared" ca="1" si="64"/>
        <v/>
      </c>
      <c r="AF267" s="69" t="str">
        <f>IF(OR(H267="",S267=""),"",S267-(SUM(L267,M267)*INDEX(D.1[Đơn giá],MATCH(H267,D.1[Tên sản phẩm],0))))</f>
        <v/>
      </c>
      <c r="AG267" s="90" t="str">
        <f t="shared" ca="1" si="65"/>
        <v/>
      </c>
      <c r="AH267" s="90"/>
    </row>
    <row r="268" spans="2:34" ht="27.75" customHeight="1" x14ac:dyDescent="0.2">
      <c r="B268" s="154">
        <f t="shared" si="66"/>
        <v>265</v>
      </c>
      <c r="C268" s="155" t="str">
        <f t="shared" ca="1" si="67"/>
        <v/>
      </c>
      <c r="D268" s="156" t="str">
        <f t="shared" ca="1" si="68"/>
        <v/>
      </c>
      <c r="E268" s="157" t="str">
        <f t="shared" ca="1" si="69"/>
        <v/>
      </c>
      <c r="F268" s="157"/>
      <c r="G268" s="158" t="str">
        <f t="shared" ca="1" si="70"/>
        <v/>
      </c>
      <c r="H268" s="159"/>
      <c r="I268" s="160" t="str">
        <f>IF(H268="","",INDEX(D.1[Quy cách],MATCH(H268,D.1[Tên sản phẩm],0)))</f>
        <v/>
      </c>
      <c r="J268" s="35" t="str">
        <f>IF(H268="","",INDEX(D.1[ĐVT],MATCH(H268,D.1[Tên sản phẩm],0)))</f>
        <v/>
      </c>
      <c r="K268" s="163" t="str">
        <f>IF(H268="","",INDEX(D.1[Đơn giá bán
(Tham khảo)],MATCH(H268,D.1[Tên sản phẩm],0)))</f>
        <v/>
      </c>
      <c r="L268" s="162"/>
      <c r="M268" s="159"/>
      <c r="N268" s="159"/>
      <c r="O268" s="159"/>
      <c r="P268" s="163" t="str">
        <f t="shared" si="71"/>
        <v/>
      </c>
      <c r="Q268" s="164"/>
      <c r="R268" s="162"/>
      <c r="S268" s="163" t="str">
        <f t="shared" si="72"/>
        <v/>
      </c>
      <c r="T268" s="164" t="str">
        <f t="shared" ca="1" si="73"/>
        <v/>
      </c>
      <c r="U268" s="163" t="str">
        <f t="shared" si="74"/>
        <v/>
      </c>
      <c r="V268" s="163" t="str">
        <f ca="1">IF(AND(C268&lt;&gt;"",C268&lt;&gt;OFFSET(C268,1,0)),SUMIFS(B.2[Giá có thuế],B.2[Số ĐK],C268),"")</f>
        <v/>
      </c>
      <c r="W268" s="159"/>
      <c r="X268" s="161" t="str">
        <f>IF(W268="","",'Thông Tin Chung'!$L$3)</f>
        <v/>
      </c>
      <c r="Y268" s="163" t="str">
        <f t="shared" ca="1" si="75"/>
        <v/>
      </c>
      <c r="Z268" s="165"/>
      <c r="AA268" s="155" t="str">
        <f ca="1">IF(C268="","",IF(OR(D268&lt;NgayBatDau,D268&gt;NgayKetThuc),"Ngày tháng phải nằm trong kỳ báo cáo",IF(AND(G268&lt;&gt;"",COUNTIF(D.2[Tên khách hàng],G268)=0),"Tên KH chưa khai báo trong DSKH",IF(AND(H268&lt;&gt;"",COUNTIF(D.1[Tên sản phẩm],H268)=0),"SP này chưa khai báo trong DSSP",""))))</f>
        <v/>
      </c>
      <c r="AB268" s="23" t="str">
        <f t="shared" ca="1" si="61"/>
        <v/>
      </c>
      <c r="AC268" s="23" t="str">
        <f t="shared" ca="1" si="62"/>
        <v/>
      </c>
      <c r="AD268" s="23" t="str">
        <f t="shared" ca="1" si="63"/>
        <v/>
      </c>
      <c r="AE268" s="68" t="str">
        <f t="shared" ca="1" si="64"/>
        <v/>
      </c>
      <c r="AF268" s="69" t="str">
        <f>IF(OR(H268="",S268=""),"",S268-(SUM(L268,M268)*INDEX(D.1[Đơn giá],MATCH(H268,D.1[Tên sản phẩm],0))))</f>
        <v/>
      </c>
      <c r="AG268" s="90" t="str">
        <f t="shared" ca="1" si="65"/>
        <v/>
      </c>
      <c r="AH268" s="90"/>
    </row>
    <row r="269" spans="2:34" ht="27.75" customHeight="1" x14ac:dyDescent="0.2">
      <c r="B269" s="154">
        <f t="shared" si="66"/>
        <v>266</v>
      </c>
      <c r="C269" s="155" t="str">
        <f t="shared" ca="1" si="67"/>
        <v/>
      </c>
      <c r="D269" s="156" t="str">
        <f t="shared" ca="1" si="68"/>
        <v/>
      </c>
      <c r="E269" s="157" t="str">
        <f t="shared" ca="1" si="69"/>
        <v/>
      </c>
      <c r="F269" s="157"/>
      <c r="G269" s="158" t="str">
        <f t="shared" ca="1" si="70"/>
        <v/>
      </c>
      <c r="H269" s="159"/>
      <c r="I269" s="160" t="str">
        <f>IF(H269="","",INDEX(D.1[Quy cách],MATCH(H269,D.1[Tên sản phẩm],0)))</f>
        <v/>
      </c>
      <c r="J269" s="35" t="str">
        <f>IF(H269="","",INDEX(D.1[ĐVT],MATCH(H269,D.1[Tên sản phẩm],0)))</f>
        <v/>
      </c>
      <c r="K269" s="163" t="str">
        <f>IF(H269="","",INDEX(D.1[Đơn giá bán
(Tham khảo)],MATCH(H269,D.1[Tên sản phẩm],0)))</f>
        <v/>
      </c>
      <c r="L269" s="162"/>
      <c r="M269" s="159"/>
      <c r="N269" s="159"/>
      <c r="O269" s="159"/>
      <c r="P269" s="163" t="str">
        <f t="shared" si="71"/>
        <v/>
      </c>
      <c r="Q269" s="164"/>
      <c r="R269" s="162"/>
      <c r="S269" s="163" t="str">
        <f t="shared" si="72"/>
        <v/>
      </c>
      <c r="T269" s="164" t="str">
        <f t="shared" ca="1" si="73"/>
        <v/>
      </c>
      <c r="U269" s="163" t="str">
        <f t="shared" si="74"/>
        <v/>
      </c>
      <c r="V269" s="163" t="str">
        <f ca="1">IF(AND(C269&lt;&gt;"",C269&lt;&gt;OFFSET(C269,1,0)),SUMIFS(B.2[Giá có thuế],B.2[Số ĐK],C269),"")</f>
        <v/>
      </c>
      <c r="W269" s="159"/>
      <c r="X269" s="161" t="str">
        <f>IF(W269="","",'Thông Tin Chung'!$L$3)</f>
        <v/>
      </c>
      <c r="Y269" s="163" t="str">
        <f t="shared" ca="1" si="75"/>
        <v/>
      </c>
      <c r="Z269" s="165"/>
      <c r="AA269" s="155" t="str">
        <f ca="1">IF(C269="","",IF(OR(D269&lt;NgayBatDau,D269&gt;NgayKetThuc),"Ngày tháng phải nằm trong kỳ báo cáo",IF(AND(G269&lt;&gt;"",COUNTIF(D.2[Tên khách hàng],G269)=0),"Tên KH chưa khai báo trong DSKH",IF(AND(H269&lt;&gt;"",COUNTIF(D.1[Tên sản phẩm],H269)=0),"SP này chưa khai báo trong DSSP",""))))</f>
        <v/>
      </c>
      <c r="AB269" s="23" t="str">
        <f t="shared" ca="1" si="61"/>
        <v/>
      </c>
      <c r="AC269" s="23" t="str">
        <f t="shared" ca="1" si="62"/>
        <v/>
      </c>
      <c r="AD269" s="23" t="str">
        <f t="shared" ca="1" si="63"/>
        <v/>
      </c>
      <c r="AE269" s="68" t="str">
        <f t="shared" ca="1" si="64"/>
        <v/>
      </c>
      <c r="AF269" s="69" t="str">
        <f>IF(OR(H269="",S269=""),"",S269-(SUM(L269,M269)*INDEX(D.1[Đơn giá],MATCH(H269,D.1[Tên sản phẩm],0))))</f>
        <v/>
      </c>
      <c r="AG269" s="90" t="str">
        <f t="shared" ca="1" si="65"/>
        <v/>
      </c>
      <c r="AH269" s="90"/>
    </row>
    <row r="270" spans="2:34" ht="27.75" customHeight="1" x14ac:dyDescent="0.2">
      <c r="B270" s="154">
        <f t="shared" si="66"/>
        <v>267</v>
      </c>
      <c r="C270" s="155" t="str">
        <f t="shared" ca="1" si="67"/>
        <v/>
      </c>
      <c r="D270" s="156" t="str">
        <f t="shared" ca="1" si="68"/>
        <v/>
      </c>
      <c r="E270" s="157" t="str">
        <f t="shared" ca="1" si="69"/>
        <v/>
      </c>
      <c r="F270" s="157"/>
      <c r="G270" s="158" t="str">
        <f t="shared" ca="1" si="70"/>
        <v/>
      </c>
      <c r="H270" s="159"/>
      <c r="I270" s="160" t="str">
        <f>IF(H270="","",INDEX(D.1[Quy cách],MATCH(H270,D.1[Tên sản phẩm],0)))</f>
        <v/>
      </c>
      <c r="J270" s="35" t="str">
        <f>IF(H270="","",INDEX(D.1[ĐVT],MATCH(H270,D.1[Tên sản phẩm],0)))</f>
        <v/>
      </c>
      <c r="K270" s="163" t="str">
        <f>IF(H270="","",INDEX(D.1[Đơn giá bán
(Tham khảo)],MATCH(H270,D.1[Tên sản phẩm],0)))</f>
        <v/>
      </c>
      <c r="L270" s="162"/>
      <c r="M270" s="159"/>
      <c r="N270" s="159"/>
      <c r="O270" s="159"/>
      <c r="P270" s="163" t="str">
        <f t="shared" si="71"/>
        <v/>
      </c>
      <c r="Q270" s="164"/>
      <c r="R270" s="162"/>
      <c r="S270" s="163" t="str">
        <f t="shared" si="72"/>
        <v/>
      </c>
      <c r="T270" s="164" t="str">
        <f t="shared" ca="1" si="73"/>
        <v/>
      </c>
      <c r="U270" s="163" t="str">
        <f t="shared" si="74"/>
        <v/>
      </c>
      <c r="V270" s="163" t="str">
        <f ca="1">IF(AND(C270&lt;&gt;"",C270&lt;&gt;OFFSET(C270,1,0)),SUMIFS(B.2[Giá có thuế],B.2[Số ĐK],C270),"")</f>
        <v/>
      </c>
      <c r="W270" s="159"/>
      <c r="X270" s="161" t="str">
        <f>IF(W270="","",'Thông Tin Chung'!$L$3)</f>
        <v/>
      </c>
      <c r="Y270" s="163" t="str">
        <f t="shared" ca="1" si="75"/>
        <v/>
      </c>
      <c r="Z270" s="165"/>
      <c r="AA270" s="155" t="str">
        <f ca="1">IF(C270="","",IF(OR(D270&lt;NgayBatDau,D270&gt;NgayKetThuc),"Ngày tháng phải nằm trong kỳ báo cáo",IF(AND(G270&lt;&gt;"",COUNTIF(D.2[Tên khách hàng],G270)=0),"Tên KH chưa khai báo trong DSKH",IF(AND(H270&lt;&gt;"",COUNTIF(D.1[Tên sản phẩm],H270)=0),"SP này chưa khai báo trong DSSP",""))))</f>
        <v/>
      </c>
      <c r="AB270" s="23" t="str">
        <f t="shared" ca="1" si="61"/>
        <v/>
      </c>
      <c r="AC270" s="23" t="str">
        <f t="shared" ca="1" si="62"/>
        <v/>
      </c>
      <c r="AD270" s="23" t="str">
        <f t="shared" ca="1" si="63"/>
        <v/>
      </c>
      <c r="AE270" s="68" t="str">
        <f t="shared" ca="1" si="64"/>
        <v/>
      </c>
      <c r="AF270" s="69" t="str">
        <f>IF(OR(H270="",S270=""),"",S270-(SUM(L270,M270)*INDEX(D.1[Đơn giá],MATCH(H270,D.1[Tên sản phẩm],0))))</f>
        <v/>
      </c>
      <c r="AG270" s="90" t="str">
        <f t="shared" ca="1" si="65"/>
        <v/>
      </c>
      <c r="AH270" s="90"/>
    </row>
    <row r="271" spans="2:34" ht="27.75" customHeight="1" x14ac:dyDescent="0.2">
      <c r="B271" s="154">
        <f t="shared" si="66"/>
        <v>268</v>
      </c>
      <c r="C271" s="155" t="str">
        <f t="shared" ca="1" si="67"/>
        <v/>
      </c>
      <c r="D271" s="156" t="str">
        <f t="shared" ca="1" si="68"/>
        <v/>
      </c>
      <c r="E271" s="157" t="str">
        <f t="shared" ca="1" si="69"/>
        <v/>
      </c>
      <c r="F271" s="157"/>
      <c r="G271" s="158" t="str">
        <f t="shared" ca="1" si="70"/>
        <v/>
      </c>
      <c r="H271" s="159"/>
      <c r="I271" s="160" t="str">
        <f>IF(H271="","",INDEX(D.1[Quy cách],MATCH(H271,D.1[Tên sản phẩm],0)))</f>
        <v/>
      </c>
      <c r="J271" s="35" t="str">
        <f>IF(H271="","",INDEX(D.1[ĐVT],MATCH(H271,D.1[Tên sản phẩm],0)))</f>
        <v/>
      </c>
      <c r="K271" s="163" t="str">
        <f>IF(H271="","",INDEX(D.1[Đơn giá bán
(Tham khảo)],MATCH(H271,D.1[Tên sản phẩm],0)))</f>
        <v/>
      </c>
      <c r="L271" s="162"/>
      <c r="M271" s="159"/>
      <c r="N271" s="159"/>
      <c r="O271" s="159"/>
      <c r="P271" s="163" t="str">
        <f t="shared" si="71"/>
        <v/>
      </c>
      <c r="Q271" s="164"/>
      <c r="R271" s="162"/>
      <c r="S271" s="163" t="str">
        <f t="shared" si="72"/>
        <v/>
      </c>
      <c r="T271" s="164" t="str">
        <f t="shared" ca="1" si="73"/>
        <v/>
      </c>
      <c r="U271" s="163" t="str">
        <f t="shared" si="74"/>
        <v/>
      </c>
      <c r="V271" s="163" t="str">
        <f ca="1">IF(AND(C271&lt;&gt;"",C271&lt;&gt;OFFSET(C271,1,0)),SUMIFS(B.2[Giá có thuế],B.2[Số ĐK],C271),"")</f>
        <v/>
      </c>
      <c r="W271" s="159"/>
      <c r="X271" s="161" t="str">
        <f>IF(W271="","",'Thông Tin Chung'!$L$3)</f>
        <v/>
      </c>
      <c r="Y271" s="163" t="str">
        <f t="shared" ca="1" si="75"/>
        <v/>
      </c>
      <c r="Z271" s="165"/>
      <c r="AA271" s="155" t="str">
        <f ca="1">IF(C271="","",IF(OR(D271&lt;NgayBatDau,D271&gt;NgayKetThuc),"Ngày tháng phải nằm trong kỳ báo cáo",IF(AND(G271&lt;&gt;"",COUNTIF(D.2[Tên khách hàng],G271)=0),"Tên KH chưa khai báo trong DSKH",IF(AND(H271&lt;&gt;"",COUNTIF(D.1[Tên sản phẩm],H271)=0),"SP này chưa khai báo trong DSSP",""))))</f>
        <v/>
      </c>
      <c r="AB271" s="23" t="str">
        <f t="shared" ca="1" si="61"/>
        <v/>
      </c>
      <c r="AC271" s="23" t="str">
        <f t="shared" ca="1" si="62"/>
        <v/>
      </c>
      <c r="AD271" s="23" t="str">
        <f t="shared" ca="1" si="63"/>
        <v/>
      </c>
      <c r="AE271" s="68" t="str">
        <f t="shared" ca="1" si="64"/>
        <v/>
      </c>
      <c r="AF271" s="69" t="str">
        <f>IF(OR(H271="",S271=""),"",S271-(SUM(L271,M271)*INDEX(D.1[Đơn giá],MATCH(H271,D.1[Tên sản phẩm],0))))</f>
        <v/>
      </c>
      <c r="AG271" s="90" t="str">
        <f t="shared" ca="1" si="65"/>
        <v/>
      </c>
      <c r="AH271" s="90"/>
    </row>
    <row r="272" spans="2:34" ht="27.75" customHeight="1" x14ac:dyDescent="0.2">
      <c r="B272" s="154">
        <f t="shared" si="66"/>
        <v>269</v>
      </c>
      <c r="C272" s="155" t="str">
        <f t="shared" ca="1" si="67"/>
        <v/>
      </c>
      <c r="D272" s="156" t="str">
        <f t="shared" ca="1" si="68"/>
        <v/>
      </c>
      <c r="E272" s="157" t="str">
        <f t="shared" ca="1" si="69"/>
        <v/>
      </c>
      <c r="F272" s="157"/>
      <c r="G272" s="158" t="str">
        <f t="shared" ca="1" si="70"/>
        <v/>
      </c>
      <c r="H272" s="159"/>
      <c r="I272" s="160" t="str">
        <f>IF(H272="","",INDEX(D.1[Quy cách],MATCH(H272,D.1[Tên sản phẩm],0)))</f>
        <v/>
      </c>
      <c r="J272" s="35" t="str">
        <f>IF(H272="","",INDEX(D.1[ĐVT],MATCH(H272,D.1[Tên sản phẩm],0)))</f>
        <v/>
      </c>
      <c r="K272" s="163" t="str">
        <f>IF(H272="","",INDEX(D.1[Đơn giá bán
(Tham khảo)],MATCH(H272,D.1[Tên sản phẩm],0)))</f>
        <v/>
      </c>
      <c r="L272" s="162"/>
      <c r="M272" s="159"/>
      <c r="N272" s="159"/>
      <c r="O272" s="159"/>
      <c r="P272" s="163" t="str">
        <f t="shared" si="71"/>
        <v/>
      </c>
      <c r="Q272" s="164"/>
      <c r="R272" s="162"/>
      <c r="S272" s="163" t="str">
        <f t="shared" si="72"/>
        <v/>
      </c>
      <c r="T272" s="164" t="str">
        <f t="shared" ca="1" si="73"/>
        <v/>
      </c>
      <c r="U272" s="163" t="str">
        <f t="shared" si="74"/>
        <v/>
      </c>
      <c r="V272" s="163" t="str">
        <f ca="1">IF(AND(C272&lt;&gt;"",C272&lt;&gt;OFFSET(C272,1,0)),SUMIFS(B.2[Giá có thuế],B.2[Số ĐK],C272),"")</f>
        <v/>
      </c>
      <c r="W272" s="159"/>
      <c r="X272" s="161" t="str">
        <f>IF(W272="","",'Thông Tin Chung'!$L$3)</f>
        <v/>
      </c>
      <c r="Y272" s="163" t="str">
        <f t="shared" ca="1" si="75"/>
        <v/>
      </c>
      <c r="Z272" s="165"/>
      <c r="AA272" s="155" t="str">
        <f ca="1">IF(C272="","",IF(OR(D272&lt;NgayBatDau,D272&gt;NgayKetThuc),"Ngày tháng phải nằm trong kỳ báo cáo",IF(AND(G272&lt;&gt;"",COUNTIF(D.2[Tên khách hàng],G272)=0),"Tên KH chưa khai báo trong DSKH",IF(AND(H272&lt;&gt;"",COUNTIF(D.1[Tên sản phẩm],H272)=0),"SP này chưa khai báo trong DSSP",""))))</f>
        <v/>
      </c>
      <c r="AB272" s="23" t="str">
        <f t="shared" ca="1" si="61"/>
        <v/>
      </c>
      <c r="AC272" s="23" t="str">
        <f t="shared" ca="1" si="62"/>
        <v/>
      </c>
      <c r="AD272" s="23" t="str">
        <f t="shared" ca="1" si="63"/>
        <v/>
      </c>
      <c r="AE272" s="68" t="str">
        <f t="shared" ca="1" si="64"/>
        <v/>
      </c>
      <c r="AF272" s="69" t="str">
        <f>IF(OR(H272="",S272=""),"",S272-(SUM(L272,M272)*INDEX(D.1[Đơn giá],MATCH(H272,D.1[Tên sản phẩm],0))))</f>
        <v/>
      </c>
      <c r="AG272" s="90" t="str">
        <f t="shared" ca="1" si="65"/>
        <v/>
      </c>
      <c r="AH272" s="90"/>
    </row>
    <row r="273" spans="2:34" ht="27.75" customHeight="1" x14ac:dyDescent="0.2">
      <c r="B273" s="154">
        <f t="shared" si="66"/>
        <v>270</v>
      </c>
      <c r="C273" s="155" t="str">
        <f t="shared" ca="1" si="67"/>
        <v/>
      </c>
      <c r="D273" s="156" t="str">
        <f t="shared" ca="1" si="68"/>
        <v/>
      </c>
      <c r="E273" s="157" t="str">
        <f t="shared" ca="1" si="69"/>
        <v/>
      </c>
      <c r="F273" s="157"/>
      <c r="G273" s="158" t="str">
        <f t="shared" ca="1" si="70"/>
        <v/>
      </c>
      <c r="H273" s="159"/>
      <c r="I273" s="160" t="str">
        <f>IF(H273="","",INDEX(D.1[Quy cách],MATCH(H273,D.1[Tên sản phẩm],0)))</f>
        <v/>
      </c>
      <c r="J273" s="35" t="str">
        <f>IF(H273="","",INDEX(D.1[ĐVT],MATCH(H273,D.1[Tên sản phẩm],0)))</f>
        <v/>
      </c>
      <c r="K273" s="163" t="str">
        <f>IF(H273="","",INDEX(D.1[Đơn giá bán
(Tham khảo)],MATCH(H273,D.1[Tên sản phẩm],0)))</f>
        <v/>
      </c>
      <c r="L273" s="162"/>
      <c r="M273" s="159"/>
      <c r="N273" s="159"/>
      <c r="O273" s="159"/>
      <c r="P273" s="163" t="str">
        <f t="shared" si="71"/>
        <v/>
      </c>
      <c r="Q273" s="164"/>
      <c r="R273" s="162"/>
      <c r="S273" s="163" t="str">
        <f t="shared" si="72"/>
        <v/>
      </c>
      <c r="T273" s="164" t="str">
        <f t="shared" ca="1" si="73"/>
        <v/>
      </c>
      <c r="U273" s="163" t="str">
        <f t="shared" si="74"/>
        <v/>
      </c>
      <c r="V273" s="163" t="str">
        <f ca="1">IF(AND(C273&lt;&gt;"",C273&lt;&gt;OFFSET(C273,1,0)),SUMIFS(B.2[Giá có thuế],B.2[Số ĐK],C273),"")</f>
        <v/>
      </c>
      <c r="W273" s="159"/>
      <c r="X273" s="161" t="str">
        <f>IF(W273="","",'Thông Tin Chung'!$L$3)</f>
        <v/>
      </c>
      <c r="Y273" s="163" t="str">
        <f t="shared" ca="1" si="75"/>
        <v/>
      </c>
      <c r="Z273" s="165"/>
      <c r="AA273" s="155" t="str">
        <f ca="1">IF(C273="","",IF(OR(D273&lt;NgayBatDau,D273&gt;NgayKetThuc),"Ngày tháng phải nằm trong kỳ báo cáo",IF(AND(G273&lt;&gt;"",COUNTIF(D.2[Tên khách hàng],G273)=0),"Tên KH chưa khai báo trong DSKH",IF(AND(H273&lt;&gt;"",COUNTIF(D.1[Tên sản phẩm],H273)=0),"SP này chưa khai báo trong DSSP",""))))</f>
        <v/>
      </c>
      <c r="AB273" s="23" t="str">
        <f t="shared" ca="1" si="61"/>
        <v/>
      </c>
      <c r="AC273" s="23" t="str">
        <f t="shared" ca="1" si="62"/>
        <v/>
      </c>
      <c r="AD273" s="23" t="str">
        <f t="shared" ca="1" si="63"/>
        <v/>
      </c>
      <c r="AE273" s="68" t="str">
        <f t="shared" ca="1" si="64"/>
        <v/>
      </c>
      <c r="AF273" s="69" t="str">
        <f>IF(OR(H273="",S273=""),"",S273-(SUM(L273,M273)*INDEX(D.1[Đơn giá],MATCH(H273,D.1[Tên sản phẩm],0))))</f>
        <v/>
      </c>
      <c r="AG273" s="90" t="str">
        <f t="shared" ca="1" si="65"/>
        <v/>
      </c>
      <c r="AH273" s="90"/>
    </row>
    <row r="274" spans="2:34" ht="27.75" customHeight="1" x14ac:dyDescent="0.2">
      <c r="B274" s="154">
        <f t="shared" si="66"/>
        <v>271</v>
      </c>
      <c r="C274" s="155" t="str">
        <f t="shared" ca="1" si="67"/>
        <v/>
      </c>
      <c r="D274" s="156" t="str">
        <f t="shared" ca="1" si="68"/>
        <v/>
      </c>
      <c r="E274" s="157" t="str">
        <f t="shared" ca="1" si="69"/>
        <v/>
      </c>
      <c r="F274" s="157"/>
      <c r="G274" s="158" t="str">
        <f t="shared" ca="1" si="70"/>
        <v/>
      </c>
      <c r="H274" s="159"/>
      <c r="I274" s="160" t="str">
        <f>IF(H274="","",INDEX(D.1[Quy cách],MATCH(H274,D.1[Tên sản phẩm],0)))</f>
        <v/>
      </c>
      <c r="J274" s="35" t="str">
        <f>IF(H274="","",INDEX(D.1[ĐVT],MATCH(H274,D.1[Tên sản phẩm],0)))</f>
        <v/>
      </c>
      <c r="K274" s="163" t="str">
        <f>IF(H274="","",INDEX(D.1[Đơn giá bán
(Tham khảo)],MATCH(H274,D.1[Tên sản phẩm],0)))</f>
        <v/>
      </c>
      <c r="L274" s="162"/>
      <c r="M274" s="159"/>
      <c r="N274" s="159"/>
      <c r="O274" s="159"/>
      <c r="P274" s="163" t="str">
        <f t="shared" si="71"/>
        <v/>
      </c>
      <c r="Q274" s="164"/>
      <c r="R274" s="162"/>
      <c r="S274" s="163" t="str">
        <f t="shared" si="72"/>
        <v/>
      </c>
      <c r="T274" s="164" t="str">
        <f t="shared" ca="1" si="73"/>
        <v/>
      </c>
      <c r="U274" s="163" t="str">
        <f t="shared" si="74"/>
        <v/>
      </c>
      <c r="V274" s="163" t="str">
        <f ca="1">IF(AND(C274&lt;&gt;"",C274&lt;&gt;OFFSET(C274,1,0)),SUMIFS(B.2[Giá có thuế],B.2[Số ĐK],C274),"")</f>
        <v/>
      </c>
      <c r="W274" s="159"/>
      <c r="X274" s="161" t="str">
        <f>IF(W274="","",'Thông Tin Chung'!$L$3)</f>
        <v/>
      </c>
      <c r="Y274" s="163" t="str">
        <f t="shared" ca="1" si="75"/>
        <v/>
      </c>
      <c r="Z274" s="165"/>
      <c r="AA274" s="155" t="str">
        <f ca="1">IF(C274="","",IF(OR(D274&lt;NgayBatDau,D274&gt;NgayKetThuc),"Ngày tháng phải nằm trong kỳ báo cáo",IF(AND(G274&lt;&gt;"",COUNTIF(D.2[Tên khách hàng],G274)=0),"Tên KH chưa khai báo trong DSKH",IF(AND(H274&lt;&gt;"",COUNTIF(D.1[Tên sản phẩm],H274)=0),"SP này chưa khai báo trong DSSP",""))))</f>
        <v/>
      </c>
      <c r="AB274" s="23" t="str">
        <f t="shared" ca="1" si="61"/>
        <v/>
      </c>
      <c r="AC274" s="23" t="str">
        <f t="shared" ca="1" si="62"/>
        <v/>
      </c>
      <c r="AD274" s="23" t="str">
        <f t="shared" ca="1" si="63"/>
        <v/>
      </c>
      <c r="AE274" s="68" t="str">
        <f t="shared" ca="1" si="64"/>
        <v/>
      </c>
      <c r="AF274" s="69" t="str">
        <f>IF(OR(H274="",S274=""),"",S274-(SUM(L274,M274)*INDEX(D.1[Đơn giá],MATCH(H274,D.1[Tên sản phẩm],0))))</f>
        <v/>
      </c>
      <c r="AG274" s="90" t="str">
        <f t="shared" ca="1" si="65"/>
        <v/>
      </c>
      <c r="AH274" s="90"/>
    </row>
    <row r="275" spans="2:34" ht="27.75" customHeight="1" x14ac:dyDescent="0.2">
      <c r="B275" s="154">
        <f t="shared" si="66"/>
        <v>272</v>
      </c>
      <c r="C275" s="155" t="str">
        <f t="shared" ca="1" si="67"/>
        <v/>
      </c>
      <c r="D275" s="156" t="str">
        <f t="shared" ca="1" si="68"/>
        <v/>
      </c>
      <c r="E275" s="157" t="str">
        <f t="shared" ca="1" si="69"/>
        <v/>
      </c>
      <c r="F275" s="157"/>
      <c r="G275" s="158" t="str">
        <f t="shared" ca="1" si="70"/>
        <v/>
      </c>
      <c r="H275" s="159"/>
      <c r="I275" s="160" t="str">
        <f>IF(H275="","",INDEX(D.1[Quy cách],MATCH(H275,D.1[Tên sản phẩm],0)))</f>
        <v/>
      </c>
      <c r="J275" s="35" t="str">
        <f>IF(H275="","",INDEX(D.1[ĐVT],MATCH(H275,D.1[Tên sản phẩm],0)))</f>
        <v/>
      </c>
      <c r="K275" s="163" t="str">
        <f>IF(H275="","",INDEX(D.1[Đơn giá bán
(Tham khảo)],MATCH(H275,D.1[Tên sản phẩm],0)))</f>
        <v/>
      </c>
      <c r="L275" s="162"/>
      <c r="M275" s="159"/>
      <c r="N275" s="159"/>
      <c r="O275" s="159"/>
      <c r="P275" s="163" t="str">
        <f t="shared" si="71"/>
        <v/>
      </c>
      <c r="Q275" s="164"/>
      <c r="R275" s="162"/>
      <c r="S275" s="163" t="str">
        <f t="shared" si="72"/>
        <v/>
      </c>
      <c r="T275" s="164" t="str">
        <f t="shared" ca="1" si="73"/>
        <v/>
      </c>
      <c r="U275" s="163" t="str">
        <f t="shared" si="74"/>
        <v/>
      </c>
      <c r="V275" s="163" t="str">
        <f ca="1">IF(AND(C275&lt;&gt;"",C275&lt;&gt;OFFSET(C275,1,0)),SUMIFS(B.2[Giá có thuế],B.2[Số ĐK],C275),"")</f>
        <v/>
      </c>
      <c r="W275" s="159"/>
      <c r="X275" s="161" t="str">
        <f>IF(W275="","",'Thông Tin Chung'!$L$3)</f>
        <v/>
      </c>
      <c r="Y275" s="163" t="str">
        <f t="shared" ca="1" si="75"/>
        <v/>
      </c>
      <c r="Z275" s="165"/>
      <c r="AA275" s="155" t="str">
        <f ca="1">IF(C275="","",IF(OR(D275&lt;NgayBatDau,D275&gt;NgayKetThuc),"Ngày tháng phải nằm trong kỳ báo cáo",IF(AND(G275&lt;&gt;"",COUNTIF(D.2[Tên khách hàng],G275)=0),"Tên KH chưa khai báo trong DSKH",IF(AND(H275&lt;&gt;"",COUNTIF(D.1[Tên sản phẩm],H275)=0),"SP này chưa khai báo trong DSSP",""))))</f>
        <v/>
      </c>
      <c r="AB275" s="23" t="str">
        <f t="shared" ca="1" si="61"/>
        <v/>
      </c>
      <c r="AC275" s="23" t="str">
        <f t="shared" ca="1" si="62"/>
        <v/>
      </c>
      <c r="AD275" s="23" t="str">
        <f t="shared" ca="1" si="63"/>
        <v/>
      </c>
      <c r="AE275" s="68" t="str">
        <f t="shared" ca="1" si="64"/>
        <v/>
      </c>
      <c r="AF275" s="69" t="str">
        <f>IF(OR(H275="",S275=""),"",S275-(SUM(L275,M275)*INDEX(D.1[Đơn giá],MATCH(H275,D.1[Tên sản phẩm],0))))</f>
        <v/>
      </c>
      <c r="AG275" s="90" t="str">
        <f t="shared" ca="1" si="65"/>
        <v/>
      </c>
      <c r="AH275" s="90"/>
    </row>
    <row r="276" spans="2:34" ht="27.75" customHeight="1" x14ac:dyDescent="0.2">
      <c r="B276" s="154">
        <f t="shared" si="66"/>
        <v>273</v>
      </c>
      <c r="C276" s="155" t="str">
        <f t="shared" ca="1" si="67"/>
        <v/>
      </c>
      <c r="D276" s="156" t="str">
        <f t="shared" ca="1" si="68"/>
        <v/>
      </c>
      <c r="E276" s="157" t="str">
        <f t="shared" ca="1" si="69"/>
        <v/>
      </c>
      <c r="F276" s="157"/>
      <c r="G276" s="158" t="str">
        <f t="shared" ca="1" si="70"/>
        <v/>
      </c>
      <c r="H276" s="159"/>
      <c r="I276" s="160" t="str">
        <f>IF(H276="","",INDEX(D.1[Quy cách],MATCH(H276,D.1[Tên sản phẩm],0)))</f>
        <v/>
      </c>
      <c r="J276" s="35" t="str">
        <f>IF(H276="","",INDEX(D.1[ĐVT],MATCH(H276,D.1[Tên sản phẩm],0)))</f>
        <v/>
      </c>
      <c r="K276" s="163" t="str">
        <f>IF(H276="","",INDEX(D.1[Đơn giá bán
(Tham khảo)],MATCH(H276,D.1[Tên sản phẩm],0)))</f>
        <v/>
      </c>
      <c r="L276" s="162"/>
      <c r="M276" s="159"/>
      <c r="N276" s="159"/>
      <c r="O276" s="159"/>
      <c r="P276" s="163" t="str">
        <f t="shared" si="71"/>
        <v/>
      </c>
      <c r="Q276" s="164"/>
      <c r="R276" s="162"/>
      <c r="S276" s="163" t="str">
        <f t="shared" si="72"/>
        <v/>
      </c>
      <c r="T276" s="164" t="str">
        <f t="shared" ca="1" si="73"/>
        <v/>
      </c>
      <c r="U276" s="163" t="str">
        <f t="shared" si="74"/>
        <v/>
      </c>
      <c r="V276" s="163" t="str">
        <f ca="1">IF(AND(C276&lt;&gt;"",C276&lt;&gt;OFFSET(C276,1,0)),SUMIFS(B.2[Giá có thuế],B.2[Số ĐK],C276),"")</f>
        <v/>
      </c>
      <c r="W276" s="159"/>
      <c r="X276" s="161" t="str">
        <f>IF(W276="","",'Thông Tin Chung'!$L$3)</f>
        <v/>
      </c>
      <c r="Y276" s="163" t="str">
        <f t="shared" ca="1" si="75"/>
        <v/>
      </c>
      <c r="Z276" s="165"/>
      <c r="AA276" s="155" t="str">
        <f ca="1">IF(C276="","",IF(OR(D276&lt;NgayBatDau,D276&gt;NgayKetThuc),"Ngày tháng phải nằm trong kỳ báo cáo",IF(AND(G276&lt;&gt;"",COUNTIF(D.2[Tên khách hàng],G276)=0),"Tên KH chưa khai báo trong DSKH",IF(AND(H276&lt;&gt;"",COUNTIF(D.1[Tên sản phẩm],H276)=0),"SP này chưa khai báo trong DSSP",""))))</f>
        <v/>
      </c>
      <c r="AB276" s="23" t="str">
        <f t="shared" ca="1" si="61"/>
        <v/>
      </c>
      <c r="AC276" s="23" t="str">
        <f t="shared" ca="1" si="62"/>
        <v/>
      </c>
      <c r="AD276" s="23" t="str">
        <f t="shared" ca="1" si="63"/>
        <v/>
      </c>
      <c r="AE276" s="68" t="str">
        <f t="shared" ca="1" si="64"/>
        <v/>
      </c>
      <c r="AF276" s="69" t="str">
        <f>IF(OR(H276="",S276=""),"",S276-(SUM(L276,M276)*INDEX(D.1[Đơn giá],MATCH(H276,D.1[Tên sản phẩm],0))))</f>
        <v/>
      </c>
      <c r="AG276" s="90" t="str">
        <f t="shared" ca="1" si="65"/>
        <v/>
      </c>
      <c r="AH276" s="90"/>
    </row>
    <row r="277" spans="2:34" ht="27.75" customHeight="1" x14ac:dyDescent="0.2">
      <c r="B277" s="154">
        <f t="shared" si="66"/>
        <v>274</v>
      </c>
      <c r="C277" s="155" t="str">
        <f t="shared" ca="1" si="67"/>
        <v/>
      </c>
      <c r="D277" s="156" t="str">
        <f t="shared" ca="1" si="68"/>
        <v/>
      </c>
      <c r="E277" s="157" t="str">
        <f t="shared" ca="1" si="69"/>
        <v/>
      </c>
      <c r="F277" s="157"/>
      <c r="G277" s="158" t="str">
        <f t="shared" ca="1" si="70"/>
        <v/>
      </c>
      <c r="H277" s="159"/>
      <c r="I277" s="160" t="str">
        <f>IF(H277="","",INDEX(D.1[Quy cách],MATCH(H277,D.1[Tên sản phẩm],0)))</f>
        <v/>
      </c>
      <c r="J277" s="35" t="str">
        <f>IF(H277="","",INDEX(D.1[ĐVT],MATCH(H277,D.1[Tên sản phẩm],0)))</f>
        <v/>
      </c>
      <c r="K277" s="163" t="str">
        <f>IF(H277="","",INDEX(D.1[Đơn giá bán
(Tham khảo)],MATCH(H277,D.1[Tên sản phẩm],0)))</f>
        <v/>
      </c>
      <c r="L277" s="162"/>
      <c r="M277" s="159"/>
      <c r="N277" s="159"/>
      <c r="O277" s="159"/>
      <c r="P277" s="163" t="str">
        <f t="shared" si="71"/>
        <v/>
      </c>
      <c r="Q277" s="164"/>
      <c r="R277" s="162"/>
      <c r="S277" s="163" t="str">
        <f t="shared" si="72"/>
        <v/>
      </c>
      <c r="T277" s="164" t="str">
        <f t="shared" ca="1" si="73"/>
        <v/>
      </c>
      <c r="U277" s="163" t="str">
        <f t="shared" si="74"/>
        <v/>
      </c>
      <c r="V277" s="163" t="str">
        <f ca="1">IF(AND(C277&lt;&gt;"",C277&lt;&gt;OFFSET(C277,1,0)),SUMIFS(B.2[Giá có thuế],B.2[Số ĐK],C277),"")</f>
        <v/>
      </c>
      <c r="W277" s="159"/>
      <c r="X277" s="161" t="str">
        <f>IF(W277="","",'Thông Tin Chung'!$L$3)</f>
        <v/>
      </c>
      <c r="Y277" s="163" t="str">
        <f t="shared" ca="1" si="75"/>
        <v/>
      </c>
      <c r="Z277" s="165"/>
      <c r="AA277" s="155" t="str">
        <f ca="1">IF(C277="","",IF(OR(D277&lt;NgayBatDau,D277&gt;NgayKetThuc),"Ngày tháng phải nằm trong kỳ báo cáo",IF(AND(G277&lt;&gt;"",COUNTIF(D.2[Tên khách hàng],G277)=0),"Tên KH chưa khai báo trong DSKH",IF(AND(H277&lt;&gt;"",COUNTIF(D.1[Tên sản phẩm],H277)=0),"SP này chưa khai báo trong DSSP",""))))</f>
        <v/>
      </c>
      <c r="AB277" s="23" t="str">
        <f t="shared" ca="1" si="61"/>
        <v/>
      </c>
      <c r="AC277" s="23" t="str">
        <f t="shared" ca="1" si="62"/>
        <v/>
      </c>
      <c r="AD277" s="23" t="str">
        <f t="shared" ca="1" si="63"/>
        <v/>
      </c>
      <c r="AE277" s="68" t="str">
        <f t="shared" ca="1" si="64"/>
        <v/>
      </c>
      <c r="AF277" s="69" t="str">
        <f>IF(OR(H277="",S277=""),"",S277-(SUM(L277,M277)*INDEX(D.1[Đơn giá],MATCH(H277,D.1[Tên sản phẩm],0))))</f>
        <v/>
      </c>
      <c r="AG277" s="90" t="str">
        <f t="shared" ca="1" si="65"/>
        <v/>
      </c>
      <c r="AH277" s="90"/>
    </row>
    <row r="278" spans="2:34" ht="27.75" customHeight="1" x14ac:dyDescent="0.2">
      <c r="B278" s="154">
        <f t="shared" si="66"/>
        <v>275</v>
      </c>
      <c r="C278" s="155" t="str">
        <f t="shared" ca="1" si="67"/>
        <v/>
      </c>
      <c r="D278" s="156" t="str">
        <f t="shared" ca="1" si="68"/>
        <v/>
      </c>
      <c r="E278" s="157" t="str">
        <f t="shared" ca="1" si="69"/>
        <v/>
      </c>
      <c r="F278" s="157"/>
      <c r="G278" s="158" t="str">
        <f t="shared" ca="1" si="70"/>
        <v/>
      </c>
      <c r="H278" s="159"/>
      <c r="I278" s="160" t="str">
        <f>IF(H278="","",INDEX(D.1[Quy cách],MATCH(H278,D.1[Tên sản phẩm],0)))</f>
        <v/>
      </c>
      <c r="J278" s="35" t="str">
        <f>IF(H278="","",INDEX(D.1[ĐVT],MATCH(H278,D.1[Tên sản phẩm],0)))</f>
        <v/>
      </c>
      <c r="K278" s="163" t="str">
        <f>IF(H278="","",INDEX(D.1[Đơn giá bán
(Tham khảo)],MATCH(H278,D.1[Tên sản phẩm],0)))</f>
        <v/>
      </c>
      <c r="L278" s="162"/>
      <c r="M278" s="159"/>
      <c r="N278" s="159"/>
      <c r="O278" s="159"/>
      <c r="P278" s="163" t="str">
        <f t="shared" si="71"/>
        <v/>
      </c>
      <c r="Q278" s="164"/>
      <c r="R278" s="162"/>
      <c r="S278" s="163" t="str">
        <f t="shared" si="72"/>
        <v/>
      </c>
      <c r="T278" s="164" t="str">
        <f t="shared" ca="1" si="73"/>
        <v/>
      </c>
      <c r="U278" s="163" t="str">
        <f t="shared" si="74"/>
        <v/>
      </c>
      <c r="V278" s="163" t="str">
        <f ca="1">IF(AND(C278&lt;&gt;"",C278&lt;&gt;OFFSET(C278,1,0)),SUMIFS(B.2[Giá có thuế],B.2[Số ĐK],C278),"")</f>
        <v/>
      </c>
      <c r="W278" s="159"/>
      <c r="X278" s="161" t="str">
        <f>IF(W278="","",'Thông Tin Chung'!$L$3)</f>
        <v/>
      </c>
      <c r="Y278" s="163" t="str">
        <f t="shared" ca="1" si="75"/>
        <v/>
      </c>
      <c r="Z278" s="165"/>
      <c r="AA278" s="155" t="str">
        <f ca="1">IF(C278="","",IF(OR(D278&lt;NgayBatDau,D278&gt;NgayKetThuc),"Ngày tháng phải nằm trong kỳ báo cáo",IF(AND(G278&lt;&gt;"",COUNTIF(D.2[Tên khách hàng],G278)=0),"Tên KH chưa khai báo trong DSKH",IF(AND(H278&lt;&gt;"",COUNTIF(D.1[Tên sản phẩm],H278)=0),"SP này chưa khai báo trong DSSP",""))))</f>
        <v/>
      </c>
      <c r="AB278" s="23" t="str">
        <f t="shared" ca="1" si="61"/>
        <v/>
      </c>
      <c r="AC278" s="23" t="str">
        <f t="shared" ca="1" si="62"/>
        <v/>
      </c>
      <c r="AD278" s="23" t="str">
        <f t="shared" ca="1" si="63"/>
        <v/>
      </c>
      <c r="AE278" s="68" t="str">
        <f t="shared" ca="1" si="64"/>
        <v/>
      </c>
      <c r="AF278" s="69" t="str">
        <f>IF(OR(H278="",S278=""),"",S278-(SUM(L278,M278)*INDEX(D.1[Đơn giá],MATCH(H278,D.1[Tên sản phẩm],0))))</f>
        <v/>
      </c>
      <c r="AG278" s="90" t="str">
        <f t="shared" ca="1" si="65"/>
        <v/>
      </c>
      <c r="AH278" s="90"/>
    </row>
    <row r="279" spans="2:34" ht="27.75" customHeight="1" x14ac:dyDescent="0.2">
      <c r="B279" s="154">
        <f t="shared" si="66"/>
        <v>276</v>
      </c>
      <c r="C279" s="155" t="str">
        <f t="shared" ca="1" si="67"/>
        <v/>
      </c>
      <c r="D279" s="156" t="str">
        <f t="shared" ca="1" si="68"/>
        <v/>
      </c>
      <c r="E279" s="157" t="str">
        <f t="shared" ca="1" si="69"/>
        <v/>
      </c>
      <c r="F279" s="157"/>
      <c r="G279" s="158" t="str">
        <f t="shared" ca="1" si="70"/>
        <v/>
      </c>
      <c r="H279" s="159"/>
      <c r="I279" s="160" t="str">
        <f>IF(H279="","",INDEX(D.1[Quy cách],MATCH(H279,D.1[Tên sản phẩm],0)))</f>
        <v/>
      </c>
      <c r="J279" s="35" t="str">
        <f>IF(H279="","",INDEX(D.1[ĐVT],MATCH(H279,D.1[Tên sản phẩm],0)))</f>
        <v/>
      </c>
      <c r="K279" s="163" t="str">
        <f>IF(H279="","",INDEX(D.1[Đơn giá bán
(Tham khảo)],MATCH(H279,D.1[Tên sản phẩm],0)))</f>
        <v/>
      </c>
      <c r="L279" s="162"/>
      <c r="M279" s="159"/>
      <c r="N279" s="159"/>
      <c r="O279" s="159"/>
      <c r="P279" s="163" t="str">
        <f t="shared" si="71"/>
        <v/>
      </c>
      <c r="Q279" s="164"/>
      <c r="R279" s="162"/>
      <c r="S279" s="163" t="str">
        <f t="shared" si="72"/>
        <v/>
      </c>
      <c r="T279" s="164" t="str">
        <f t="shared" ca="1" si="73"/>
        <v/>
      </c>
      <c r="U279" s="163" t="str">
        <f t="shared" si="74"/>
        <v/>
      </c>
      <c r="V279" s="163" t="str">
        <f ca="1">IF(AND(C279&lt;&gt;"",C279&lt;&gt;OFFSET(C279,1,0)),SUMIFS(B.2[Giá có thuế],B.2[Số ĐK],C279),"")</f>
        <v/>
      </c>
      <c r="W279" s="159"/>
      <c r="X279" s="161" t="str">
        <f>IF(W279="","",'Thông Tin Chung'!$L$3)</f>
        <v/>
      </c>
      <c r="Y279" s="163" t="str">
        <f t="shared" ca="1" si="75"/>
        <v/>
      </c>
      <c r="Z279" s="165"/>
      <c r="AA279" s="155" t="str">
        <f ca="1">IF(C279="","",IF(OR(D279&lt;NgayBatDau,D279&gt;NgayKetThuc),"Ngày tháng phải nằm trong kỳ báo cáo",IF(AND(G279&lt;&gt;"",COUNTIF(D.2[Tên khách hàng],G279)=0),"Tên KH chưa khai báo trong DSKH",IF(AND(H279&lt;&gt;"",COUNTIF(D.1[Tên sản phẩm],H279)=0),"SP này chưa khai báo trong DSSP",""))))</f>
        <v/>
      </c>
      <c r="AB279" s="23" t="str">
        <f t="shared" ca="1" si="61"/>
        <v/>
      </c>
      <c r="AC279" s="23" t="str">
        <f t="shared" ca="1" si="62"/>
        <v/>
      </c>
      <c r="AD279" s="23" t="str">
        <f t="shared" ca="1" si="63"/>
        <v/>
      </c>
      <c r="AE279" s="68" t="str">
        <f t="shared" ca="1" si="64"/>
        <v/>
      </c>
      <c r="AF279" s="69" t="str">
        <f>IF(OR(H279="",S279=""),"",S279-(SUM(L279,M279)*INDEX(D.1[Đơn giá],MATCH(H279,D.1[Tên sản phẩm],0))))</f>
        <v/>
      </c>
      <c r="AG279" s="90" t="str">
        <f t="shared" ca="1" si="65"/>
        <v/>
      </c>
      <c r="AH279" s="90"/>
    </row>
    <row r="280" spans="2:34" ht="27.75" customHeight="1" x14ac:dyDescent="0.2">
      <c r="B280" s="154">
        <f t="shared" si="66"/>
        <v>277</v>
      </c>
      <c r="C280" s="155" t="str">
        <f t="shared" ca="1" si="67"/>
        <v/>
      </c>
      <c r="D280" s="156" t="str">
        <f t="shared" ca="1" si="68"/>
        <v/>
      </c>
      <c r="E280" s="157" t="str">
        <f t="shared" ca="1" si="69"/>
        <v/>
      </c>
      <c r="F280" s="157"/>
      <c r="G280" s="158" t="str">
        <f t="shared" ca="1" si="70"/>
        <v/>
      </c>
      <c r="H280" s="159"/>
      <c r="I280" s="160" t="str">
        <f>IF(H280="","",INDEX(D.1[Quy cách],MATCH(H280,D.1[Tên sản phẩm],0)))</f>
        <v/>
      </c>
      <c r="J280" s="35" t="str">
        <f>IF(H280="","",INDEX(D.1[ĐVT],MATCH(H280,D.1[Tên sản phẩm],0)))</f>
        <v/>
      </c>
      <c r="K280" s="163" t="str">
        <f>IF(H280="","",INDEX(D.1[Đơn giá bán
(Tham khảo)],MATCH(H280,D.1[Tên sản phẩm],0)))</f>
        <v/>
      </c>
      <c r="L280" s="162"/>
      <c r="M280" s="159"/>
      <c r="N280" s="159"/>
      <c r="O280" s="159"/>
      <c r="P280" s="163" t="str">
        <f t="shared" si="71"/>
        <v/>
      </c>
      <c r="Q280" s="164"/>
      <c r="R280" s="162"/>
      <c r="S280" s="163" t="str">
        <f t="shared" si="72"/>
        <v/>
      </c>
      <c r="T280" s="164" t="str">
        <f t="shared" ca="1" si="73"/>
        <v/>
      </c>
      <c r="U280" s="163" t="str">
        <f t="shared" si="74"/>
        <v/>
      </c>
      <c r="V280" s="163" t="str">
        <f ca="1">IF(AND(C280&lt;&gt;"",C280&lt;&gt;OFFSET(C280,1,0)),SUMIFS(B.2[Giá có thuế],B.2[Số ĐK],C280),"")</f>
        <v/>
      </c>
      <c r="W280" s="159"/>
      <c r="X280" s="161" t="str">
        <f>IF(W280="","",'Thông Tin Chung'!$L$3)</f>
        <v/>
      </c>
      <c r="Y280" s="163" t="str">
        <f t="shared" ca="1" si="75"/>
        <v/>
      </c>
      <c r="Z280" s="165"/>
      <c r="AA280" s="155" t="str">
        <f ca="1">IF(C280="","",IF(OR(D280&lt;NgayBatDau,D280&gt;NgayKetThuc),"Ngày tháng phải nằm trong kỳ báo cáo",IF(AND(G280&lt;&gt;"",COUNTIF(D.2[Tên khách hàng],G280)=0),"Tên KH chưa khai báo trong DSKH",IF(AND(H280&lt;&gt;"",COUNTIF(D.1[Tên sản phẩm],H280)=0),"SP này chưa khai báo trong DSSP",""))))</f>
        <v/>
      </c>
      <c r="AB280" s="23" t="str">
        <f t="shared" ca="1" si="61"/>
        <v/>
      </c>
      <c r="AC280" s="23" t="str">
        <f t="shared" ca="1" si="62"/>
        <v/>
      </c>
      <c r="AD280" s="23" t="str">
        <f t="shared" ca="1" si="63"/>
        <v/>
      </c>
      <c r="AE280" s="68" t="str">
        <f t="shared" ca="1" si="64"/>
        <v/>
      </c>
      <c r="AF280" s="69" t="str">
        <f>IF(OR(H280="",S280=""),"",S280-(SUM(L280,M280)*INDEX(D.1[Đơn giá],MATCH(H280,D.1[Tên sản phẩm],0))))</f>
        <v/>
      </c>
      <c r="AG280" s="90" t="str">
        <f t="shared" ca="1" si="65"/>
        <v/>
      </c>
      <c r="AH280" s="90"/>
    </row>
    <row r="281" spans="2:34" ht="27.75" customHeight="1" x14ac:dyDescent="0.2">
      <c r="B281" s="154">
        <f t="shared" si="66"/>
        <v>278</v>
      </c>
      <c r="C281" s="155" t="str">
        <f t="shared" ca="1" si="67"/>
        <v/>
      </c>
      <c r="D281" s="156" t="str">
        <f t="shared" ca="1" si="68"/>
        <v/>
      </c>
      <c r="E281" s="157" t="str">
        <f t="shared" ca="1" si="69"/>
        <v/>
      </c>
      <c r="F281" s="157"/>
      <c r="G281" s="158" t="str">
        <f t="shared" ca="1" si="70"/>
        <v/>
      </c>
      <c r="H281" s="159"/>
      <c r="I281" s="160" t="str">
        <f>IF(H281="","",INDEX(D.1[Quy cách],MATCH(H281,D.1[Tên sản phẩm],0)))</f>
        <v/>
      </c>
      <c r="J281" s="35" t="str">
        <f>IF(H281="","",INDEX(D.1[ĐVT],MATCH(H281,D.1[Tên sản phẩm],0)))</f>
        <v/>
      </c>
      <c r="K281" s="163" t="str">
        <f>IF(H281="","",INDEX(D.1[Đơn giá bán
(Tham khảo)],MATCH(H281,D.1[Tên sản phẩm],0)))</f>
        <v/>
      </c>
      <c r="L281" s="162"/>
      <c r="M281" s="159"/>
      <c r="N281" s="159"/>
      <c r="O281" s="159"/>
      <c r="P281" s="163" t="str">
        <f t="shared" si="71"/>
        <v/>
      </c>
      <c r="Q281" s="164"/>
      <c r="R281" s="162"/>
      <c r="S281" s="163" t="str">
        <f t="shared" si="72"/>
        <v/>
      </c>
      <c r="T281" s="164" t="str">
        <f t="shared" ca="1" si="73"/>
        <v/>
      </c>
      <c r="U281" s="163" t="str">
        <f t="shared" si="74"/>
        <v/>
      </c>
      <c r="V281" s="163" t="str">
        <f ca="1">IF(AND(C281&lt;&gt;"",C281&lt;&gt;OFFSET(C281,1,0)),SUMIFS(B.2[Giá có thuế],B.2[Số ĐK],C281),"")</f>
        <v/>
      </c>
      <c r="W281" s="159"/>
      <c r="X281" s="161" t="str">
        <f>IF(W281="","",'Thông Tin Chung'!$L$3)</f>
        <v/>
      </c>
      <c r="Y281" s="163" t="str">
        <f t="shared" ca="1" si="75"/>
        <v/>
      </c>
      <c r="Z281" s="165"/>
      <c r="AA281" s="155" t="str">
        <f ca="1">IF(C281="","",IF(OR(D281&lt;NgayBatDau,D281&gt;NgayKetThuc),"Ngày tháng phải nằm trong kỳ báo cáo",IF(AND(G281&lt;&gt;"",COUNTIF(D.2[Tên khách hàng],G281)=0),"Tên KH chưa khai báo trong DSKH",IF(AND(H281&lt;&gt;"",COUNTIF(D.1[Tên sản phẩm],H281)=0),"SP này chưa khai báo trong DSSP",""))))</f>
        <v/>
      </c>
      <c r="AB281" s="23" t="str">
        <f t="shared" ca="1" si="61"/>
        <v/>
      </c>
      <c r="AC281" s="23" t="str">
        <f t="shared" ca="1" si="62"/>
        <v/>
      </c>
      <c r="AD281" s="23" t="str">
        <f t="shared" ca="1" si="63"/>
        <v/>
      </c>
      <c r="AE281" s="68" t="str">
        <f t="shared" ca="1" si="64"/>
        <v/>
      </c>
      <c r="AF281" s="69" t="str">
        <f>IF(OR(H281="",S281=""),"",S281-(SUM(L281,M281)*INDEX(D.1[Đơn giá],MATCH(H281,D.1[Tên sản phẩm],0))))</f>
        <v/>
      </c>
      <c r="AG281" s="90" t="str">
        <f t="shared" ca="1" si="65"/>
        <v/>
      </c>
      <c r="AH281" s="90"/>
    </row>
    <row r="282" spans="2:34" ht="27.75" customHeight="1" x14ac:dyDescent="0.2">
      <c r="B282" s="154">
        <f t="shared" si="66"/>
        <v>279</v>
      </c>
      <c r="C282" s="155" t="str">
        <f t="shared" ca="1" si="67"/>
        <v/>
      </c>
      <c r="D282" s="156" t="str">
        <f t="shared" ca="1" si="68"/>
        <v/>
      </c>
      <c r="E282" s="157" t="str">
        <f t="shared" ca="1" si="69"/>
        <v/>
      </c>
      <c r="F282" s="157"/>
      <c r="G282" s="158" t="str">
        <f t="shared" ca="1" si="70"/>
        <v/>
      </c>
      <c r="H282" s="159"/>
      <c r="I282" s="160" t="str">
        <f>IF(H282="","",INDEX(D.1[Quy cách],MATCH(H282,D.1[Tên sản phẩm],0)))</f>
        <v/>
      </c>
      <c r="J282" s="35" t="str">
        <f>IF(H282="","",INDEX(D.1[ĐVT],MATCH(H282,D.1[Tên sản phẩm],0)))</f>
        <v/>
      </c>
      <c r="K282" s="163" t="str">
        <f>IF(H282="","",INDEX(D.1[Đơn giá bán
(Tham khảo)],MATCH(H282,D.1[Tên sản phẩm],0)))</f>
        <v/>
      </c>
      <c r="L282" s="162"/>
      <c r="M282" s="159"/>
      <c r="N282" s="159"/>
      <c r="O282" s="159"/>
      <c r="P282" s="163" t="str">
        <f t="shared" si="71"/>
        <v/>
      </c>
      <c r="Q282" s="164"/>
      <c r="R282" s="162"/>
      <c r="S282" s="163" t="str">
        <f t="shared" si="72"/>
        <v/>
      </c>
      <c r="T282" s="164" t="str">
        <f t="shared" ca="1" si="73"/>
        <v/>
      </c>
      <c r="U282" s="163" t="str">
        <f t="shared" si="74"/>
        <v/>
      </c>
      <c r="V282" s="163" t="str">
        <f ca="1">IF(AND(C282&lt;&gt;"",C282&lt;&gt;OFFSET(C282,1,0)),SUMIFS(B.2[Giá có thuế],B.2[Số ĐK],C282),"")</f>
        <v/>
      </c>
      <c r="W282" s="159"/>
      <c r="X282" s="161" t="str">
        <f>IF(W282="","",'Thông Tin Chung'!$L$3)</f>
        <v/>
      </c>
      <c r="Y282" s="163" t="str">
        <f t="shared" ca="1" si="75"/>
        <v/>
      </c>
      <c r="Z282" s="165"/>
      <c r="AA282" s="155" t="str">
        <f ca="1">IF(C282="","",IF(OR(D282&lt;NgayBatDau,D282&gt;NgayKetThuc),"Ngày tháng phải nằm trong kỳ báo cáo",IF(AND(G282&lt;&gt;"",COUNTIF(D.2[Tên khách hàng],G282)=0),"Tên KH chưa khai báo trong DSKH",IF(AND(H282&lt;&gt;"",COUNTIF(D.1[Tên sản phẩm],H282)=0),"SP này chưa khai báo trong DSSP",""))))</f>
        <v/>
      </c>
      <c r="AB282" s="23" t="str">
        <f t="shared" ca="1" si="61"/>
        <v/>
      </c>
      <c r="AC282" s="23" t="str">
        <f t="shared" ca="1" si="62"/>
        <v/>
      </c>
      <c r="AD282" s="23" t="str">
        <f t="shared" ca="1" si="63"/>
        <v/>
      </c>
      <c r="AE282" s="68" t="str">
        <f t="shared" ca="1" si="64"/>
        <v/>
      </c>
      <c r="AF282" s="69" t="str">
        <f>IF(OR(H282="",S282=""),"",S282-(SUM(L282,M282)*INDEX(D.1[Đơn giá],MATCH(H282,D.1[Tên sản phẩm],0))))</f>
        <v/>
      </c>
      <c r="AG282" s="90" t="str">
        <f t="shared" ca="1" si="65"/>
        <v/>
      </c>
      <c r="AH282" s="90"/>
    </row>
    <row r="283" spans="2:34" ht="27.75" customHeight="1" x14ac:dyDescent="0.2">
      <c r="B283" s="154">
        <f t="shared" si="66"/>
        <v>280</v>
      </c>
      <c r="C283" s="155" t="str">
        <f t="shared" ca="1" si="67"/>
        <v/>
      </c>
      <c r="D283" s="156" t="str">
        <f t="shared" ca="1" si="68"/>
        <v/>
      </c>
      <c r="E283" s="157" t="str">
        <f t="shared" ca="1" si="69"/>
        <v/>
      </c>
      <c r="F283" s="157"/>
      <c r="G283" s="158" t="str">
        <f t="shared" ca="1" si="70"/>
        <v/>
      </c>
      <c r="H283" s="159"/>
      <c r="I283" s="160" t="str">
        <f>IF(H283="","",INDEX(D.1[Quy cách],MATCH(H283,D.1[Tên sản phẩm],0)))</f>
        <v/>
      </c>
      <c r="J283" s="35" t="str">
        <f>IF(H283="","",INDEX(D.1[ĐVT],MATCH(H283,D.1[Tên sản phẩm],0)))</f>
        <v/>
      </c>
      <c r="K283" s="163" t="str">
        <f>IF(H283="","",INDEX(D.1[Đơn giá bán
(Tham khảo)],MATCH(H283,D.1[Tên sản phẩm],0)))</f>
        <v/>
      </c>
      <c r="L283" s="162"/>
      <c r="M283" s="159"/>
      <c r="N283" s="159"/>
      <c r="O283" s="159"/>
      <c r="P283" s="163" t="str">
        <f t="shared" si="71"/>
        <v/>
      </c>
      <c r="Q283" s="164"/>
      <c r="R283" s="162"/>
      <c r="S283" s="163" t="str">
        <f t="shared" si="72"/>
        <v/>
      </c>
      <c r="T283" s="164" t="str">
        <f t="shared" ca="1" si="73"/>
        <v/>
      </c>
      <c r="U283" s="163" t="str">
        <f t="shared" si="74"/>
        <v/>
      </c>
      <c r="V283" s="163" t="str">
        <f ca="1">IF(AND(C283&lt;&gt;"",C283&lt;&gt;OFFSET(C283,1,0)),SUMIFS(B.2[Giá có thuế],B.2[Số ĐK],C283),"")</f>
        <v/>
      </c>
      <c r="W283" s="159"/>
      <c r="X283" s="161" t="str">
        <f>IF(W283="","",'Thông Tin Chung'!$L$3)</f>
        <v/>
      </c>
      <c r="Y283" s="163" t="str">
        <f t="shared" ca="1" si="75"/>
        <v/>
      </c>
      <c r="Z283" s="165"/>
      <c r="AA283" s="155" t="str">
        <f ca="1">IF(C283="","",IF(OR(D283&lt;NgayBatDau,D283&gt;NgayKetThuc),"Ngày tháng phải nằm trong kỳ báo cáo",IF(AND(G283&lt;&gt;"",COUNTIF(D.2[Tên khách hàng],G283)=0),"Tên KH chưa khai báo trong DSKH",IF(AND(H283&lt;&gt;"",COUNTIF(D.1[Tên sản phẩm],H283)=0),"SP này chưa khai báo trong DSSP",""))))</f>
        <v/>
      </c>
      <c r="AB283" s="23" t="str">
        <f t="shared" ca="1" si="61"/>
        <v/>
      </c>
      <c r="AC283" s="23" t="str">
        <f t="shared" ca="1" si="62"/>
        <v/>
      </c>
      <c r="AD283" s="23" t="str">
        <f t="shared" ca="1" si="63"/>
        <v/>
      </c>
      <c r="AE283" s="68" t="str">
        <f t="shared" ca="1" si="64"/>
        <v/>
      </c>
      <c r="AF283" s="69" t="str">
        <f>IF(OR(H283="",S283=""),"",S283-(SUM(L283,M283)*INDEX(D.1[Đơn giá],MATCH(H283,D.1[Tên sản phẩm],0))))</f>
        <v/>
      </c>
      <c r="AG283" s="90" t="str">
        <f t="shared" ca="1" si="65"/>
        <v/>
      </c>
      <c r="AH283" s="90"/>
    </row>
    <row r="284" spans="2:34" ht="27.75" customHeight="1" x14ac:dyDescent="0.2">
      <c r="B284" s="154">
        <f t="shared" si="66"/>
        <v>281</v>
      </c>
      <c r="C284" s="155" t="str">
        <f t="shared" ca="1" si="67"/>
        <v/>
      </c>
      <c r="D284" s="156" t="str">
        <f t="shared" ca="1" si="68"/>
        <v/>
      </c>
      <c r="E284" s="157" t="str">
        <f t="shared" ca="1" si="69"/>
        <v/>
      </c>
      <c r="F284" s="157"/>
      <c r="G284" s="158" t="str">
        <f t="shared" ca="1" si="70"/>
        <v/>
      </c>
      <c r="H284" s="159"/>
      <c r="I284" s="160" t="str">
        <f>IF(H284="","",INDEX(D.1[Quy cách],MATCH(H284,D.1[Tên sản phẩm],0)))</f>
        <v/>
      </c>
      <c r="J284" s="35" t="str">
        <f>IF(H284="","",INDEX(D.1[ĐVT],MATCH(H284,D.1[Tên sản phẩm],0)))</f>
        <v/>
      </c>
      <c r="K284" s="163" t="str">
        <f>IF(H284="","",INDEX(D.1[Đơn giá bán
(Tham khảo)],MATCH(H284,D.1[Tên sản phẩm],0)))</f>
        <v/>
      </c>
      <c r="L284" s="162"/>
      <c r="M284" s="159"/>
      <c r="N284" s="159"/>
      <c r="O284" s="159"/>
      <c r="P284" s="163" t="str">
        <f t="shared" si="71"/>
        <v/>
      </c>
      <c r="Q284" s="164"/>
      <c r="R284" s="162"/>
      <c r="S284" s="163" t="str">
        <f t="shared" si="72"/>
        <v/>
      </c>
      <c r="T284" s="164" t="str">
        <f t="shared" ca="1" si="73"/>
        <v/>
      </c>
      <c r="U284" s="163" t="str">
        <f t="shared" si="74"/>
        <v/>
      </c>
      <c r="V284" s="163" t="str">
        <f ca="1">IF(AND(C284&lt;&gt;"",C284&lt;&gt;OFFSET(C284,1,0)),SUMIFS(B.2[Giá có thuế],B.2[Số ĐK],C284),"")</f>
        <v/>
      </c>
      <c r="W284" s="159"/>
      <c r="X284" s="161" t="str">
        <f>IF(W284="","",'Thông Tin Chung'!$L$3)</f>
        <v/>
      </c>
      <c r="Y284" s="163" t="str">
        <f t="shared" ca="1" si="75"/>
        <v/>
      </c>
      <c r="Z284" s="165"/>
      <c r="AA284" s="155" t="str">
        <f ca="1">IF(C284="","",IF(OR(D284&lt;NgayBatDau,D284&gt;NgayKetThuc),"Ngày tháng phải nằm trong kỳ báo cáo",IF(AND(G284&lt;&gt;"",COUNTIF(D.2[Tên khách hàng],G284)=0),"Tên KH chưa khai báo trong DSKH",IF(AND(H284&lt;&gt;"",COUNTIF(D.1[Tên sản phẩm],H284)=0),"SP này chưa khai báo trong DSSP",""))))</f>
        <v/>
      </c>
      <c r="AB284" s="23" t="str">
        <f t="shared" ca="1" si="61"/>
        <v/>
      </c>
      <c r="AC284" s="23" t="str">
        <f t="shared" ca="1" si="62"/>
        <v/>
      </c>
      <c r="AD284" s="23" t="str">
        <f t="shared" ca="1" si="63"/>
        <v/>
      </c>
      <c r="AE284" s="68" t="str">
        <f t="shared" ca="1" si="64"/>
        <v/>
      </c>
      <c r="AF284" s="69" t="str">
        <f>IF(OR(H284="",S284=""),"",S284-(SUM(L284,M284)*INDEX(D.1[Đơn giá],MATCH(H284,D.1[Tên sản phẩm],0))))</f>
        <v/>
      </c>
      <c r="AG284" s="90" t="str">
        <f t="shared" ca="1" si="65"/>
        <v/>
      </c>
      <c r="AH284" s="90"/>
    </row>
    <row r="285" spans="2:34" ht="27.75" customHeight="1" x14ac:dyDescent="0.2">
      <c r="B285" s="154">
        <f t="shared" si="66"/>
        <v>282</v>
      </c>
      <c r="C285" s="155" t="str">
        <f t="shared" ca="1" si="67"/>
        <v/>
      </c>
      <c r="D285" s="156" t="str">
        <f t="shared" ca="1" si="68"/>
        <v/>
      </c>
      <c r="E285" s="157" t="str">
        <f t="shared" ca="1" si="69"/>
        <v/>
      </c>
      <c r="F285" s="157"/>
      <c r="G285" s="158" t="str">
        <f t="shared" ca="1" si="70"/>
        <v/>
      </c>
      <c r="H285" s="159"/>
      <c r="I285" s="160" t="str">
        <f>IF(H285="","",INDEX(D.1[Quy cách],MATCH(H285,D.1[Tên sản phẩm],0)))</f>
        <v/>
      </c>
      <c r="J285" s="35" t="str">
        <f>IF(H285="","",INDEX(D.1[ĐVT],MATCH(H285,D.1[Tên sản phẩm],0)))</f>
        <v/>
      </c>
      <c r="K285" s="163" t="str">
        <f>IF(H285="","",INDEX(D.1[Đơn giá bán
(Tham khảo)],MATCH(H285,D.1[Tên sản phẩm],0)))</f>
        <v/>
      </c>
      <c r="L285" s="162"/>
      <c r="M285" s="159"/>
      <c r="N285" s="159"/>
      <c r="O285" s="159"/>
      <c r="P285" s="163" t="str">
        <f t="shared" si="71"/>
        <v/>
      </c>
      <c r="Q285" s="164"/>
      <c r="R285" s="162"/>
      <c r="S285" s="163" t="str">
        <f t="shared" si="72"/>
        <v/>
      </c>
      <c r="T285" s="164" t="str">
        <f t="shared" ca="1" si="73"/>
        <v/>
      </c>
      <c r="U285" s="163" t="str">
        <f t="shared" si="74"/>
        <v/>
      </c>
      <c r="V285" s="163" t="str">
        <f ca="1">IF(AND(C285&lt;&gt;"",C285&lt;&gt;OFFSET(C285,1,0)),SUMIFS(B.2[Giá có thuế],B.2[Số ĐK],C285),"")</f>
        <v/>
      </c>
      <c r="W285" s="159"/>
      <c r="X285" s="161" t="str">
        <f>IF(W285="","",'Thông Tin Chung'!$L$3)</f>
        <v/>
      </c>
      <c r="Y285" s="163" t="str">
        <f t="shared" ca="1" si="75"/>
        <v/>
      </c>
      <c r="Z285" s="165"/>
      <c r="AA285" s="155" t="str">
        <f ca="1">IF(C285="","",IF(OR(D285&lt;NgayBatDau,D285&gt;NgayKetThuc),"Ngày tháng phải nằm trong kỳ báo cáo",IF(AND(G285&lt;&gt;"",COUNTIF(D.2[Tên khách hàng],G285)=0),"Tên KH chưa khai báo trong DSKH",IF(AND(H285&lt;&gt;"",COUNTIF(D.1[Tên sản phẩm],H285)=0),"SP này chưa khai báo trong DSSP",""))))</f>
        <v/>
      </c>
      <c r="AB285" s="23" t="str">
        <f t="shared" ca="1" si="61"/>
        <v/>
      </c>
      <c r="AC285" s="23" t="str">
        <f t="shared" ca="1" si="62"/>
        <v/>
      </c>
      <c r="AD285" s="23" t="str">
        <f t="shared" ca="1" si="63"/>
        <v/>
      </c>
      <c r="AE285" s="68" t="str">
        <f t="shared" ca="1" si="64"/>
        <v/>
      </c>
      <c r="AF285" s="69" t="str">
        <f>IF(OR(H285="",S285=""),"",S285-(SUM(L285,M285)*INDEX(D.1[Đơn giá],MATCH(H285,D.1[Tên sản phẩm],0))))</f>
        <v/>
      </c>
      <c r="AG285" s="90" t="str">
        <f t="shared" ca="1" si="65"/>
        <v/>
      </c>
      <c r="AH285" s="90"/>
    </row>
    <row r="286" spans="2:34" ht="27.75" customHeight="1" x14ac:dyDescent="0.2">
      <c r="B286" s="154">
        <f t="shared" si="66"/>
        <v>283</v>
      </c>
      <c r="C286" s="155" t="str">
        <f t="shared" ca="1" si="67"/>
        <v/>
      </c>
      <c r="D286" s="156" t="str">
        <f t="shared" ca="1" si="68"/>
        <v/>
      </c>
      <c r="E286" s="157" t="str">
        <f t="shared" ca="1" si="69"/>
        <v/>
      </c>
      <c r="F286" s="157"/>
      <c r="G286" s="158" t="str">
        <f t="shared" ca="1" si="70"/>
        <v/>
      </c>
      <c r="H286" s="159"/>
      <c r="I286" s="160" t="str">
        <f>IF(H286="","",INDEX(D.1[Quy cách],MATCH(H286,D.1[Tên sản phẩm],0)))</f>
        <v/>
      </c>
      <c r="J286" s="35" t="str">
        <f>IF(H286="","",INDEX(D.1[ĐVT],MATCH(H286,D.1[Tên sản phẩm],0)))</f>
        <v/>
      </c>
      <c r="K286" s="163" t="str">
        <f>IF(H286="","",INDEX(D.1[Đơn giá bán
(Tham khảo)],MATCH(H286,D.1[Tên sản phẩm],0)))</f>
        <v/>
      </c>
      <c r="L286" s="162"/>
      <c r="M286" s="159"/>
      <c r="N286" s="159"/>
      <c r="O286" s="159"/>
      <c r="P286" s="163" t="str">
        <f t="shared" si="71"/>
        <v/>
      </c>
      <c r="Q286" s="164"/>
      <c r="R286" s="162"/>
      <c r="S286" s="163" t="str">
        <f t="shared" si="72"/>
        <v/>
      </c>
      <c r="T286" s="164" t="str">
        <f t="shared" ca="1" si="73"/>
        <v/>
      </c>
      <c r="U286" s="163" t="str">
        <f t="shared" si="74"/>
        <v/>
      </c>
      <c r="V286" s="163" t="str">
        <f ca="1">IF(AND(C286&lt;&gt;"",C286&lt;&gt;OFFSET(C286,1,0)),SUMIFS(B.2[Giá có thuế],B.2[Số ĐK],C286),"")</f>
        <v/>
      </c>
      <c r="W286" s="159"/>
      <c r="X286" s="161" t="str">
        <f>IF(W286="","",'Thông Tin Chung'!$L$3)</f>
        <v/>
      </c>
      <c r="Y286" s="163" t="str">
        <f t="shared" ca="1" si="75"/>
        <v/>
      </c>
      <c r="Z286" s="165"/>
      <c r="AA286" s="155" t="str">
        <f ca="1">IF(C286="","",IF(OR(D286&lt;NgayBatDau,D286&gt;NgayKetThuc),"Ngày tháng phải nằm trong kỳ báo cáo",IF(AND(G286&lt;&gt;"",COUNTIF(D.2[Tên khách hàng],G286)=0),"Tên KH chưa khai báo trong DSKH",IF(AND(H286&lt;&gt;"",COUNTIF(D.1[Tên sản phẩm],H286)=0),"SP này chưa khai báo trong DSSP",""))))</f>
        <v/>
      </c>
      <c r="AB286" s="23" t="str">
        <f t="shared" ca="1" si="61"/>
        <v/>
      </c>
      <c r="AC286" s="23" t="str">
        <f t="shared" ca="1" si="62"/>
        <v/>
      </c>
      <c r="AD286" s="23" t="str">
        <f t="shared" ca="1" si="63"/>
        <v/>
      </c>
      <c r="AE286" s="68" t="str">
        <f t="shared" ca="1" si="64"/>
        <v/>
      </c>
      <c r="AF286" s="69" t="str">
        <f>IF(OR(H286="",S286=""),"",S286-(SUM(L286,M286)*INDEX(D.1[Đơn giá],MATCH(H286,D.1[Tên sản phẩm],0))))</f>
        <v/>
      </c>
      <c r="AG286" s="90" t="str">
        <f t="shared" ca="1" si="65"/>
        <v/>
      </c>
      <c r="AH286" s="90"/>
    </row>
    <row r="287" spans="2:34" ht="27.75" customHeight="1" x14ac:dyDescent="0.2">
      <c r="B287" s="154">
        <f t="shared" si="66"/>
        <v>284</v>
      </c>
      <c r="C287" s="155" t="str">
        <f t="shared" ca="1" si="67"/>
        <v/>
      </c>
      <c r="D287" s="156" t="str">
        <f t="shared" ca="1" si="68"/>
        <v/>
      </c>
      <c r="E287" s="157" t="str">
        <f t="shared" ca="1" si="69"/>
        <v/>
      </c>
      <c r="F287" s="157"/>
      <c r="G287" s="158" t="str">
        <f t="shared" ca="1" si="70"/>
        <v/>
      </c>
      <c r="H287" s="159"/>
      <c r="I287" s="160" t="str">
        <f>IF(H287="","",INDEX(D.1[Quy cách],MATCH(H287,D.1[Tên sản phẩm],0)))</f>
        <v/>
      </c>
      <c r="J287" s="35" t="str">
        <f>IF(H287="","",INDEX(D.1[ĐVT],MATCH(H287,D.1[Tên sản phẩm],0)))</f>
        <v/>
      </c>
      <c r="K287" s="163" t="str">
        <f>IF(H287="","",INDEX(D.1[Đơn giá bán
(Tham khảo)],MATCH(H287,D.1[Tên sản phẩm],0)))</f>
        <v/>
      </c>
      <c r="L287" s="162"/>
      <c r="M287" s="159"/>
      <c r="N287" s="159"/>
      <c r="O287" s="159"/>
      <c r="P287" s="163" t="str">
        <f t="shared" si="71"/>
        <v/>
      </c>
      <c r="Q287" s="164"/>
      <c r="R287" s="162"/>
      <c r="S287" s="163" t="str">
        <f t="shared" si="72"/>
        <v/>
      </c>
      <c r="T287" s="164" t="str">
        <f t="shared" ca="1" si="73"/>
        <v/>
      </c>
      <c r="U287" s="163" t="str">
        <f t="shared" si="74"/>
        <v/>
      </c>
      <c r="V287" s="163" t="str">
        <f ca="1">IF(AND(C287&lt;&gt;"",C287&lt;&gt;OFFSET(C287,1,0)),SUMIFS(B.2[Giá có thuế],B.2[Số ĐK],C287),"")</f>
        <v/>
      </c>
      <c r="W287" s="159"/>
      <c r="X287" s="161" t="str">
        <f>IF(W287="","",'Thông Tin Chung'!$L$3)</f>
        <v/>
      </c>
      <c r="Y287" s="163" t="str">
        <f t="shared" ca="1" si="75"/>
        <v/>
      </c>
      <c r="Z287" s="165"/>
      <c r="AA287" s="155" t="str">
        <f ca="1">IF(C287="","",IF(OR(D287&lt;NgayBatDau,D287&gt;NgayKetThuc),"Ngày tháng phải nằm trong kỳ báo cáo",IF(AND(G287&lt;&gt;"",COUNTIF(D.2[Tên khách hàng],G287)=0),"Tên KH chưa khai báo trong DSKH",IF(AND(H287&lt;&gt;"",COUNTIF(D.1[Tên sản phẩm],H287)=0),"SP này chưa khai báo trong DSSP",""))))</f>
        <v/>
      </c>
      <c r="AB287" s="23" t="str">
        <f t="shared" ca="1" si="61"/>
        <v/>
      </c>
      <c r="AC287" s="23" t="str">
        <f t="shared" ca="1" si="62"/>
        <v/>
      </c>
      <c r="AD287" s="23" t="str">
        <f t="shared" ca="1" si="63"/>
        <v/>
      </c>
      <c r="AE287" s="68" t="str">
        <f t="shared" ca="1" si="64"/>
        <v/>
      </c>
      <c r="AF287" s="69" t="str">
        <f>IF(OR(H287="",S287=""),"",S287-(SUM(L287,M287)*INDEX(D.1[Đơn giá],MATCH(H287,D.1[Tên sản phẩm],0))))</f>
        <v/>
      </c>
      <c r="AG287" s="90" t="str">
        <f t="shared" ca="1" si="65"/>
        <v/>
      </c>
      <c r="AH287" s="90"/>
    </row>
    <row r="288" spans="2:34" ht="27.75" customHeight="1" x14ac:dyDescent="0.2">
      <c r="B288" s="154">
        <f t="shared" si="66"/>
        <v>285</v>
      </c>
      <c r="C288" s="155" t="str">
        <f t="shared" ca="1" si="67"/>
        <v/>
      </c>
      <c r="D288" s="156" t="str">
        <f t="shared" ca="1" si="68"/>
        <v/>
      </c>
      <c r="E288" s="157" t="str">
        <f t="shared" ca="1" si="69"/>
        <v/>
      </c>
      <c r="F288" s="157"/>
      <c r="G288" s="158" t="str">
        <f t="shared" ca="1" si="70"/>
        <v/>
      </c>
      <c r="H288" s="159"/>
      <c r="I288" s="160" t="str">
        <f>IF(H288="","",INDEX(D.1[Quy cách],MATCH(H288,D.1[Tên sản phẩm],0)))</f>
        <v/>
      </c>
      <c r="J288" s="35" t="str">
        <f>IF(H288="","",INDEX(D.1[ĐVT],MATCH(H288,D.1[Tên sản phẩm],0)))</f>
        <v/>
      </c>
      <c r="K288" s="163" t="str">
        <f>IF(H288="","",INDEX(D.1[Đơn giá bán
(Tham khảo)],MATCH(H288,D.1[Tên sản phẩm],0)))</f>
        <v/>
      </c>
      <c r="L288" s="162"/>
      <c r="M288" s="159"/>
      <c r="N288" s="159"/>
      <c r="O288" s="159"/>
      <c r="P288" s="163" t="str">
        <f t="shared" si="71"/>
        <v/>
      </c>
      <c r="Q288" s="164"/>
      <c r="R288" s="162"/>
      <c r="S288" s="163" t="str">
        <f t="shared" si="72"/>
        <v/>
      </c>
      <c r="T288" s="164" t="str">
        <f t="shared" ca="1" si="73"/>
        <v/>
      </c>
      <c r="U288" s="163" t="str">
        <f t="shared" si="74"/>
        <v/>
      </c>
      <c r="V288" s="163" t="str">
        <f ca="1">IF(AND(C288&lt;&gt;"",C288&lt;&gt;OFFSET(C288,1,0)),SUMIFS(B.2[Giá có thuế],B.2[Số ĐK],C288),"")</f>
        <v/>
      </c>
      <c r="W288" s="159"/>
      <c r="X288" s="161" t="str">
        <f>IF(W288="","",'Thông Tin Chung'!$L$3)</f>
        <v/>
      </c>
      <c r="Y288" s="163" t="str">
        <f t="shared" ca="1" si="75"/>
        <v/>
      </c>
      <c r="Z288" s="165"/>
      <c r="AA288" s="155" t="str">
        <f ca="1">IF(C288="","",IF(OR(D288&lt;NgayBatDau,D288&gt;NgayKetThuc),"Ngày tháng phải nằm trong kỳ báo cáo",IF(AND(G288&lt;&gt;"",COUNTIF(D.2[Tên khách hàng],G288)=0),"Tên KH chưa khai báo trong DSKH",IF(AND(H288&lt;&gt;"",COUNTIF(D.1[Tên sản phẩm],H288)=0),"SP này chưa khai báo trong DSSP",""))))</f>
        <v/>
      </c>
      <c r="AB288" s="23" t="str">
        <f t="shared" ca="1" si="61"/>
        <v/>
      </c>
      <c r="AC288" s="23" t="str">
        <f t="shared" ca="1" si="62"/>
        <v/>
      </c>
      <c r="AD288" s="23" t="str">
        <f t="shared" ca="1" si="63"/>
        <v/>
      </c>
      <c r="AE288" s="68" t="str">
        <f t="shared" ca="1" si="64"/>
        <v/>
      </c>
      <c r="AF288" s="69" t="str">
        <f>IF(OR(H288="",S288=""),"",S288-(SUM(L288,M288)*INDEX(D.1[Đơn giá],MATCH(H288,D.1[Tên sản phẩm],0))))</f>
        <v/>
      </c>
      <c r="AG288" s="90" t="str">
        <f t="shared" ca="1" si="65"/>
        <v/>
      </c>
      <c r="AH288" s="90"/>
    </row>
    <row r="289" spans="2:34" ht="27.75" customHeight="1" x14ac:dyDescent="0.2">
      <c r="B289" s="154">
        <f t="shared" si="66"/>
        <v>286</v>
      </c>
      <c r="C289" s="155" t="str">
        <f t="shared" ca="1" si="67"/>
        <v/>
      </c>
      <c r="D289" s="156" t="str">
        <f t="shared" ca="1" si="68"/>
        <v/>
      </c>
      <c r="E289" s="157" t="str">
        <f t="shared" ca="1" si="69"/>
        <v/>
      </c>
      <c r="F289" s="157"/>
      <c r="G289" s="158" t="str">
        <f t="shared" ca="1" si="70"/>
        <v/>
      </c>
      <c r="H289" s="159"/>
      <c r="I289" s="160" t="str">
        <f>IF(H289="","",INDEX(D.1[Quy cách],MATCH(H289,D.1[Tên sản phẩm],0)))</f>
        <v/>
      </c>
      <c r="J289" s="35" t="str">
        <f>IF(H289="","",INDEX(D.1[ĐVT],MATCH(H289,D.1[Tên sản phẩm],0)))</f>
        <v/>
      </c>
      <c r="K289" s="163" t="str">
        <f>IF(H289="","",INDEX(D.1[Đơn giá bán
(Tham khảo)],MATCH(H289,D.1[Tên sản phẩm],0)))</f>
        <v/>
      </c>
      <c r="L289" s="162"/>
      <c r="M289" s="159"/>
      <c r="N289" s="159"/>
      <c r="O289" s="159"/>
      <c r="P289" s="163" t="str">
        <f t="shared" si="71"/>
        <v/>
      </c>
      <c r="Q289" s="164"/>
      <c r="R289" s="162"/>
      <c r="S289" s="163" t="str">
        <f t="shared" si="72"/>
        <v/>
      </c>
      <c r="T289" s="164" t="str">
        <f t="shared" ca="1" si="73"/>
        <v/>
      </c>
      <c r="U289" s="163" t="str">
        <f t="shared" si="74"/>
        <v/>
      </c>
      <c r="V289" s="163" t="str">
        <f ca="1">IF(AND(C289&lt;&gt;"",C289&lt;&gt;OFFSET(C289,1,0)),SUMIFS(B.2[Giá có thuế],B.2[Số ĐK],C289),"")</f>
        <v/>
      </c>
      <c r="W289" s="159"/>
      <c r="X289" s="161" t="str">
        <f>IF(W289="","",'Thông Tin Chung'!$L$3)</f>
        <v/>
      </c>
      <c r="Y289" s="163" t="str">
        <f t="shared" ca="1" si="75"/>
        <v/>
      </c>
      <c r="Z289" s="165"/>
      <c r="AA289" s="155" t="str">
        <f ca="1">IF(C289="","",IF(OR(D289&lt;NgayBatDau,D289&gt;NgayKetThuc),"Ngày tháng phải nằm trong kỳ báo cáo",IF(AND(G289&lt;&gt;"",COUNTIF(D.2[Tên khách hàng],G289)=0),"Tên KH chưa khai báo trong DSKH",IF(AND(H289&lt;&gt;"",COUNTIF(D.1[Tên sản phẩm],H289)=0),"SP này chưa khai báo trong DSSP",""))))</f>
        <v/>
      </c>
      <c r="AB289" s="23" t="str">
        <f t="shared" ca="1" si="61"/>
        <v/>
      </c>
      <c r="AC289" s="23" t="str">
        <f t="shared" ca="1" si="62"/>
        <v/>
      </c>
      <c r="AD289" s="23" t="str">
        <f t="shared" ca="1" si="63"/>
        <v/>
      </c>
      <c r="AE289" s="68" t="str">
        <f t="shared" ca="1" si="64"/>
        <v/>
      </c>
      <c r="AF289" s="69" t="str">
        <f>IF(OR(H289="",S289=""),"",S289-(SUM(L289,M289)*INDEX(D.1[Đơn giá],MATCH(H289,D.1[Tên sản phẩm],0))))</f>
        <v/>
      </c>
      <c r="AG289" s="90" t="str">
        <f t="shared" ca="1" si="65"/>
        <v/>
      </c>
      <c r="AH289" s="90"/>
    </row>
    <row r="290" spans="2:34" ht="27.75" customHeight="1" x14ac:dyDescent="0.2">
      <c r="B290" s="154">
        <f t="shared" si="66"/>
        <v>287</v>
      </c>
      <c r="C290" s="155" t="str">
        <f t="shared" ca="1" si="67"/>
        <v/>
      </c>
      <c r="D290" s="156" t="str">
        <f t="shared" ca="1" si="68"/>
        <v/>
      </c>
      <c r="E290" s="157" t="str">
        <f t="shared" ca="1" si="69"/>
        <v/>
      </c>
      <c r="F290" s="157"/>
      <c r="G290" s="158" t="str">
        <f t="shared" ca="1" si="70"/>
        <v/>
      </c>
      <c r="H290" s="159"/>
      <c r="I290" s="160" t="str">
        <f>IF(H290="","",INDEX(D.1[Quy cách],MATCH(H290,D.1[Tên sản phẩm],0)))</f>
        <v/>
      </c>
      <c r="J290" s="35" t="str">
        <f>IF(H290="","",INDEX(D.1[ĐVT],MATCH(H290,D.1[Tên sản phẩm],0)))</f>
        <v/>
      </c>
      <c r="K290" s="163" t="str">
        <f>IF(H290="","",INDEX(D.1[Đơn giá bán
(Tham khảo)],MATCH(H290,D.1[Tên sản phẩm],0)))</f>
        <v/>
      </c>
      <c r="L290" s="162"/>
      <c r="M290" s="159"/>
      <c r="N290" s="159"/>
      <c r="O290" s="159"/>
      <c r="P290" s="163" t="str">
        <f t="shared" si="71"/>
        <v/>
      </c>
      <c r="Q290" s="164"/>
      <c r="R290" s="162"/>
      <c r="S290" s="163" t="str">
        <f t="shared" si="72"/>
        <v/>
      </c>
      <c r="T290" s="164" t="str">
        <f t="shared" ca="1" si="73"/>
        <v/>
      </c>
      <c r="U290" s="163" t="str">
        <f t="shared" si="74"/>
        <v/>
      </c>
      <c r="V290" s="163" t="str">
        <f ca="1">IF(AND(C290&lt;&gt;"",C290&lt;&gt;OFFSET(C290,1,0)),SUMIFS(B.2[Giá có thuế],B.2[Số ĐK],C290),"")</f>
        <v/>
      </c>
      <c r="W290" s="159"/>
      <c r="X290" s="161" t="str">
        <f>IF(W290="","",'Thông Tin Chung'!$L$3)</f>
        <v/>
      </c>
      <c r="Y290" s="163" t="str">
        <f t="shared" ca="1" si="75"/>
        <v/>
      </c>
      <c r="Z290" s="165"/>
      <c r="AA290" s="155" t="str">
        <f ca="1">IF(C290="","",IF(OR(D290&lt;NgayBatDau,D290&gt;NgayKetThuc),"Ngày tháng phải nằm trong kỳ báo cáo",IF(AND(G290&lt;&gt;"",COUNTIF(D.2[Tên khách hàng],G290)=0),"Tên KH chưa khai báo trong DSKH",IF(AND(H290&lt;&gt;"",COUNTIF(D.1[Tên sản phẩm],H290)=0),"SP này chưa khai báo trong DSSP",""))))</f>
        <v/>
      </c>
      <c r="AB290" s="23" t="str">
        <f t="shared" ca="1" si="61"/>
        <v/>
      </c>
      <c r="AC290" s="23" t="str">
        <f t="shared" ca="1" si="62"/>
        <v/>
      </c>
      <c r="AD290" s="23" t="str">
        <f t="shared" ca="1" si="63"/>
        <v/>
      </c>
      <c r="AE290" s="68" t="str">
        <f t="shared" ca="1" si="64"/>
        <v/>
      </c>
      <c r="AF290" s="69" t="str">
        <f>IF(OR(H290="",S290=""),"",S290-(SUM(L290,M290)*INDEX(D.1[Đơn giá],MATCH(H290,D.1[Tên sản phẩm],0))))</f>
        <v/>
      </c>
      <c r="AG290" s="90" t="str">
        <f t="shared" ca="1" si="65"/>
        <v/>
      </c>
      <c r="AH290" s="90"/>
    </row>
    <row r="291" spans="2:34" ht="27.75" customHeight="1" x14ac:dyDescent="0.2">
      <c r="B291" s="154">
        <f t="shared" si="66"/>
        <v>288</v>
      </c>
      <c r="C291" s="155" t="str">
        <f t="shared" ca="1" si="67"/>
        <v/>
      </c>
      <c r="D291" s="156" t="str">
        <f t="shared" ca="1" si="68"/>
        <v/>
      </c>
      <c r="E291" s="157" t="str">
        <f t="shared" ca="1" si="69"/>
        <v/>
      </c>
      <c r="F291" s="157"/>
      <c r="G291" s="158" t="str">
        <f t="shared" ca="1" si="70"/>
        <v/>
      </c>
      <c r="H291" s="159"/>
      <c r="I291" s="160" t="str">
        <f>IF(H291="","",INDEX(D.1[Quy cách],MATCH(H291,D.1[Tên sản phẩm],0)))</f>
        <v/>
      </c>
      <c r="J291" s="35" t="str">
        <f>IF(H291="","",INDEX(D.1[ĐVT],MATCH(H291,D.1[Tên sản phẩm],0)))</f>
        <v/>
      </c>
      <c r="K291" s="163" t="str">
        <f>IF(H291="","",INDEX(D.1[Đơn giá bán
(Tham khảo)],MATCH(H291,D.1[Tên sản phẩm],0)))</f>
        <v/>
      </c>
      <c r="L291" s="162"/>
      <c r="M291" s="159"/>
      <c r="N291" s="159"/>
      <c r="O291" s="159"/>
      <c r="P291" s="163" t="str">
        <f t="shared" si="71"/>
        <v/>
      </c>
      <c r="Q291" s="164"/>
      <c r="R291" s="162"/>
      <c r="S291" s="163" t="str">
        <f t="shared" si="72"/>
        <v/>
      </c>
      <c r="T291" s="164" t="str">
        <f t="shared" ca="1" si="73"/>
        <v/>
      </c>
      <c r="U291" s="163" t="str">
        <f t="shared" si="74"/>
        <v/>
      </c>
      <c r="V291" s="163" t="str">
        <f ca="1">IF(AND(C291&lt;&gt;"",C291&lt;&gt;OFFSET(C291,1,0)),SUMIFS(B.2[Giá có thuế],B.2[Số ĐK],C291),"")</f>
        <v/>
      </c>
      <c r="W291" s="159"/>
      <c r="X291" s="161" t="str">
        <f>IF(W291="","",'Thông Tin Chung'!$L$3)</f>
        <v/>
      </c>
      <c r="Y291" s="163" t="str">
        <f t="shared" ca="1" si="75"/>
        <v/>
      </c>
      <c r="Z291" s="165"/>
      <c r="AA291" s="155" t="str">
        <f ca="1">IF(C291="","",IF(OR(D291&lt;NgayBatDau,D291&gt;NgayKetThuc),"Ngày tháng phải nằm trong kỳ báo cáo",IF(AND(G291&lt;&gt;"",COUNTIF(D.2[Tên khách hàng],G291)=0),"Tên KH chưa khai báo trong DSKH",IF(AND(H291&lt;&gt;"",COUNTIF(D.1[Tên sản phẩm],H291)=0),"SP này chưa khai báo trong DSSP",""))))</f>
        <v/>
      </c>
      <c r="AB291" s="23" t="str">
        <f t="shared" ca="1" si="61"/>
        <v/>
      </c>
      <c r="AC291" s="23" t="str">
        <f t="shared" ca="1" si="62"/>
        <v/>
      </c>
      <c r="AD291" s="23" t="str">
        <f t="shared" ca="1" si="63"/>
        <v/>
      </c>
      <c r="AE291" s="68" t="str">
        <f t="shared" ca="1" si="64"/>
        <v/>
      </c>
      <c r="AF291" s="69" t="str">
        <f>IF(OR(H291="",S291=""),"",S291-(SUM(L291,M291)*INDEX(D.1[Đơn giá],MATCH(H291,D.1[Tên sản phẩm],0))))</f>
        <v/>
      </c>
      <c r="AG291" s="90" t="str">
        <f t="shared" ca="1" si="65"/>
        <v/>
      </c>
      <c r="AH291" s="90"/>
    </row>
    <row r="292" spans="2:34" ht="27.75" customHeight="1" x14ac:dyDescent="0.2">
      <c r="B292" s="154">
        <f t="shared" si="66"/>
        <v>289</v>
      </c>
      <c r="C292" s="155" t="str">
        <f t="shared" ca="1" si="67"/>
        <v/>
      </c>
      <c r="D292" s="156" t="str">
        <f t="shared" ca="1" si="68"/>
        <v/>
      </c>
      <c r="E292" s="157" t="str">
        <f t="shared" ca="1" si="69"/>
        <v/>
      </c>
      <c r="F292" s="157"/>
      <c r="G292" s="158" t="str">
        <f t="shared" ca="1" si="70"/>
        <v/>
      </c>
      <c r="H292" s="159"/>
      <c r="I292" s="160" t="str">
        <f>IF(H292="","",INDEX(D.1[Quy cách],MATCH(H292,D.1[Tên sản phẩm],0)))</f>
        <v/>
      </c>
      <c r="J292" s="35" t="str">
        <f>IF(H292="","",INDEX(D.1[ĐVT],MATCH(H292,D.1[Tên sản phẩm],0)))</f>
        <v/>
      </c>
      <c r="K292" s="163" t="str">
        <f>IF(H292="","",INDEX(D.1[Đơn giá bán
(Tham khảo)],MATCH(H292,D.1[Tên sản phẩm],0)))</f>
        <v/>
      </c>
      <c r="L292" s="162"/>
      <c r="M292" s="159"/>
      <c r="N292" s="159"/>
      <c r="O292" s="159"/>
      <c r="P292" s="163" t="str">
        <f t="shared" si="71"/>
        <v/>
      </c>
      <c r="Q292" s="164"/>
      <c r="R292" s="162"/>
      <c r="S292" s="163" t="str">
        <f t="shared" si="72"/>
        <v/>
      </c>
      <c r="T292" s="164" t="str">
        <f t="shared" ca="1" si="73"/>
        <v/>
      </c>
      <c r="U292" s="163" t="str">
        <f t="shared" si="74"/>
        <v/>
      </c>
      <c r="V292" s="163" t="str">
        <f ca="1">IF(AND(C292&lt;&gt;"",C292&lt;&gt;OFFSET(C292,1,0)),SUMIFS(B.2[Giá có thuế],B.2[Số ĐK],C292),"")</f>
        <v/>
      </c>
      <c r="W292" s="159"/>
      <c r="X292" s="161" t="str">
        <f>IF(W292="","",'Thông Tin Chung'!$L$3)</f>
        <v/>
      </c>
      <c r="Y292" s="163" t="str">
        <f t="shared" ca="1" si="75"/>
        <v/>
      </c>
      <c r="Z292" s="165"/>
      <c r="AA292" s="155" t="str">
        <f ca="1">IF(C292="","",IF(OR(D292&lt;NgayBatDau,D292&gt;NgayKetThuc),"Ngày tháng phải nằm trong kỳ báo cáo",IF(AND(G292&lt;&gt;"",COUNTIF(D.2[Tên khách hàng],G292)=0),"Tên KH chưa khai báo trong DSKH",IF(AND(H292&lt;&gt;"",COUNTIF(D.1[Tên sản phẩm],H292)=0),"SP này chưa khai báo trong DSSP",""))))</f>
        <v/>
      </c>
      <c r="AB292" s="23" t="str">
        <f t="shared" ca="1" si="61"/>
        <v/>
      </c>
      <c r="AC292" s="23" t="str">
        <f t="shared" ca="1" si="62"/>
        <v/>
      </c>
      <c r="AD292" s="23" t="str">
        <f t="shared" ca="1" si="63"/>
        <v/>
      </c>
      <c r="AE292" s="68" t="str">
        <f t="shared" ca="1" si="64"/>
        <v/>
      </c>
      <c r="AF292" s="69" t="str">
        <f>IF(OR(H292="",S292=""),"",S292-(SUM(L292,M292)*INDEX(D.1[Đơn giá],MATCH(H292,D.1[Tên sản phẩm],0))))</f>
        <v/>
      </c>
      <c r="AG292" s="90" t="str">
        <f t="shared" ca="1" si="65"/>
        <v/>
      </c>
      <c r="AH292" s="90"/>
    </row>
    <row r="293" spans="2:34" ht="27.75" customHeight="1" x14ac:dyDescent="0.2">
      <c r="B293" s="154">
        <f t="shared" si="66"/>
        <v>290</v>
      </c>
      <c r="C293" s="155" t="str">
        <f t="shared" ca="1" si="67"/>
        <v/>
      </c>
      <c r="D293" s="156" t="str">
        <f t="shared" ca="1" si="68"/>
        <v/>
      </c>
      <c r="E293" s="157" t="str">
        <f t="shared" ca="1" si="69"/>
        <v/>
      </c>
      <c r="F293" s="157"/>
      <c r="G293" s="158" t="str">
        <f t="shared" ca="1" si="70"/>
        <v/>
      </c>
      <c r="H293" s="159"/>
      <c r="I293" s="160" t="str">
        <f>IF(H293="","",INDEX(D.1[Quy cách],MATCH(H293,D.1[Tên sản phẩm],0)))</f>
        <v/>
      </c>
      <c r="J293" s="35" t="str">
        <f>IF(H293="","",INDEX(D.1[ĐVT],MATCH(H293,D.1[Tên sản phẩm],0)))</f>
        <v/>
      </c>
      <c r="K293" s="163" t="str">
        <f>IF(H293="","",INDEX(D.1[Đơn giá bán
(Tham khảo)],MATCH(H293,D.1[Tên sản phẩm],0)))</f>
        <v/>
      </c>
      <c r="L293" s="162"/>
      <c r="M293" s="159"/>
      <c r="N293" s="159"/>
      <c r="O293" s="159"/>
      <c r="P293" s="163" t="str">
        <f t="shared" si="71"/>
        <v/>
      </c>
      <c r="Q293" s="164"/>
      <c r="R293" s="162"/>
      <c r="S293" s="163" t="str">
        <f t="shared" si="72"/>
        <v/>
      </c>
      <c r="T293" s="164" t="str">
        <f t="shared" ca="1" si="73"/>
        <v/>
      </c>
      <c r="U293" s="163" t="str">
        <f t="shared" si="74"/>
        <v/>
      </c>
      <c r="V293" s="163" t="str">
        <f ca="1">IF(AND(C293&lt;&gt;"",C293&lt;&gt;OFFSET(C293,1,0)),SUMIFS(B.2[Giá có thuế],B.2[Số ĐK],C293),"")</f>
        <v/>
      </c>
      <c r="W293" s="159"/>
      <c r="X293" s="161" t="str">
        <f>IF(W293="","",'Thông Tin Chung'!$L$3)</f>
        <v/>
      </c>
      <c r="Y293" s="163" t="str">
        <f t="shared" ca="1" si="75"/>
        <v/>
      </c>
      <c r="Z293" s="165"/>
      <c r="AA293" s="155" t="str">
        <f ca="1">IF(C293="","",IF(OR(D293&lt;NgayBatDau,D293&gt;NgayKetThuc),"Ngày tháng phải nằm trong kỳ báo cáo",IF(AND(G293&lt;&gt;"",COUNTIF(D.2[Tên khách hàng],G293)=0),"Tên KH chưa khai báo trong DSKH",IF(AND(H293&lt;&gt;"",COUNTIF(D.1[Tên sản phẩm],H293)=0),"SP này chưa khai báo trong DSSP",""))))</f>
        <v/>
      </c>
      <c r="AB293" s="23" t="str">
        <f t="shared" ca="1" si="61"/>
        <v/>
      </c>
      <c r="AC293" s="23" t="str">
        <f t="shared" ca="1" si="62"/>
        <v/>
      </c>
      <c r="AD293" s="23" t="str">
        <f t="shared" ca="1" si="63"/>
        <v/>
      </c>
      <c r="AE293" s="68" t="str">
        <f t="shared" ca="1" si="64"/>
        <v/>
      </c>
      <c r="AF293" s="69" t="str">
        <f>IF(OR(H293="",S293=""),"",S293-(SUM(L293,M293)*INDEX(D.1[Đơn giá],MATCH(H293,D.1[Tên sản phẩm],0))))</f>
        <v/>
      </c>
      <c r="AG293" s="90" t="str">
        <f t="shared" ca="1" si="65"/>
        <v/>
      </c>
      <c r="AH293" s="90"/>
    </row>
    <row r="294" spans="2:34" ht="27.75" customHeight="1" x14ac:dyDescent="0.2">
      <c r="B294" s="154">
        <f t="shared" si="66"/>
        <v>291</v>
      </c>
      <c r="C294" s="155" t="str">
        <f t="shared" ca="1" si="67"/>
        <v/>
      </c>
      <c r="D294" s="156" t="str">
        <f t="shared" ca="1" si="68"/>
        <v/>
      </c>
      <c r="E294" s="157" t="str">
        <f t="shared" ca="1" si="69"/>
        <v/>
      </c>
      <c r="F294" s="157"/>
      <c r="G294" s="158" t="str">
        <f t="shared" ca="1" si="70"/>
        <v/>
      </c>
      <c r="H294" s="159"/>
      <c r="I294" s="160" t="str">
        <f>IF(H294="","",INDEX(D.1[Quy cách],MATCH(H294,D.1[Tên sản phẩm],0)))</f>
        <v/>
      </c>
      <c r="J294" s="35" t="str">
        <f>IF(H294="","",INDEX(D.1[ĐVT],MATCH(H294,D.1[Tên sản phẩm],0)))</f>
        <v/>
      </c>
      <c r="K294" s="163" t="str">
        <f>IF(H294="","",INDEX(D.1[Đơn giá bán
(Tham khảo)],MATCH(H294,D.1[Tên sản phẩm],0)))</f>
        <v/>
      </c>
      <c r="L294" s="162"/>
      <c r="M294" s="159"/>
      <c r="N294" s="159"/>
      <c r="O294" s="159"/>
      <c r="P294" s="163" t="str">
        <f t="shared" si="71"/>
        <v/>
      </c>
      <c r="Q294" s="164"/>
      <c r="R294" s="162"/>
      <c r="S294" s="163" t="str">
        <f t="shared" si="72"/>
        <v/>
      </c>
      <c r="T294" s="164" t="str">
        <f t="shared" ca="1" si="73"/>
        <v/>
      </c>
      <c r="U294" s="163" t="str">
        <f t="shared" si="74"/>
        <v/>
      </c>
      <c r="V294" s="163" t="str">
        <f ca="1">IF(AND(C294&lt;&gt;"",C294&lt;&gt;OFFSET(C294,1,0)),SUMIFS(B.2[Giá có thuế],B.2[Số ĐK],C294),"")</f>
        <v/>
      </c>
      <c r="W294" s="159"/>
      <c r="X294" s="161" t="str">
        <f>IF(W294="","",'Thông Tin Chung'!$L$3)</f>
        <v/>
      </c>
      <c r="Y294" s="163" t="str">
        <f t="shared" ca="1" si="75"/>
        <v/>
      </c>
      <c r="Z294" s="165"/>
      <c r="AA294" s="155" t="str">
        <f ca="1">IF(C294="","",IF(OR(D294&lt;NgayBatDau,D294&gt;NgayKetThuc),"Ngày tháng phải nằm trong kỳ báo cáo",IF(AND(G294&lt;&gt;"",COUNTIF(D.2[Tên khách hàng],G294)=0),"Tên KH chưa khai báo trong DSKH",IF(AND(H294&lt;&gt;"",COUNTIF(D.1[Tên sản phẩm],H294)=0),"SP này chưa khai báo trong DSSP",""))))</f>
        <v/>
      </c>
      <c r="AB294" s="23" t="str">
        <f t="shared" ca="1" si="61"/>
        <v/>
      </c>
      <c r="AC294" s="23" t="str">
        <f t="shared" ca="1" si="62"/>
        <v/>
      </c>
      <c r="AD294" s="23" t="str">
        <f t="shared" ca="1" si="63"/>
        <v/>
      </c>
      <c r="AE294" s="68" t="str">
        <f t="shared" ca="1" si="64"/>
        <v/>
      </c>
      <c r="AF294" s="69" t="str">
        <f>IF(OR(H294="",S294=""),"",S294-(SUM(L294,M294)*INDEX(D.1[Đơn giá],MATCH(H294,D.1[Tên sản phẩm],0))))</f>
        <v/>
      </c>
      <c r="AG294" s="90" t="str">
        <f t="shared" ca="1" si="65"/>
        <v/>
      </c>
      <c r="AH294" s="90"/>
    </row>
    <row r="295" spans="2:34" ht="27.75" customHeight="1" x14ac:dyDescent="0.2">
      <c r="B295" s="154">
        <f t="shared" si="66"/>
        <v>292</v>
      </c>
      <c r="C295" s="155" t="str">
        <f t="shared" ca="1" si="67"/>
        <v/>
      </c>
      <c r="D295" s="156" t="str">
        <f t="shared" ca="1" si="68"/>
        <v/>
      </c>
      <c r="E295" s="157" t="str">
        <f t="shared" ca="1" si="69"/>
        <v/>
      </c>
      <c r="F295" s="157"/>
      <c r="G295" s="158" t="str">
        <f t="shared" ca="1" si="70"/>
        <v/>
      </c>
      <c r="H295" s="159"/>
      <c r="I295" s="160" t="str">
        <f>IF(H295="","",INDEX(D.1[Quy cách],MATCH(H295,D.1[Tên sản phẩm],0)))</f>
        <v/>
      </c>
      <c r="J295" s="35" t="str">
        <f>IF(H295="","",INDEX(D.1[ĐVT],MATCH(H295,D.1[Tên sản phẩm],0)))</f>
        <v/>
      </c>
      <c r="K295" s="163" t="str">
        <f>IF(H295="","",INDEX(D.1[Đơn giá bán
(Tham khảo)],MATCH(H295,D.1[Tên sản phẩm],0)))</f>
        <v/>
      </c>
      <c r="L295" s="162"/>
      <c r="M295" s="159"/>
      <c r="N295" s="159"/>
      <c r="O295" s="159"/>
      <c r="P295" s="163" t="str">
        <f t="shared" si="71"/>
        <v/>
      </c>
      <c r="Q295" s="164"/>
      <c r="R295" s="162"/>
      <c r="S295" s="163" t="str">
        <f t="shared" si="72"/>
        <v/>
      </c>
      <c r="T295" s="164" t="str">
        <f t="shared" ca="1" si="73"/>
        <v/>
      </c>
      <c r="U295" s="163" t="str">
        <f t="shared" si="74"/>
        <v/>
      </c>
      <c r="V295" s="163" t="str">
        <f ca="1">IF(AND(C295&lt;&gt;"",C295&lt;&gt;OFFSET(C295,1,0)),SUMIFS(B.2[Giá có thuế],B.2[Số ĐK],C295),"")</f>
        <v/>
      </c>
      <c r="W295" s="159"/>
      <c r="X295" s="161" t="str">
        <f>IF(W295="","",'Thông Tin Chung'!$L$3)</f>
        <v/>
      </c>
      <c r="Y295" s="163" t="str">
        <f t="shared" ca="1" si="75"/>
        <v/>
      </c>
      <c r="Z295" s="165"/>
      <c r="AA295" s="155" t="str">
        <f ca="1">IF(C295="","",IF(OR(D295&lt;NgayBatDau,D295&gt;NgayKetThuc),"Ngày tháng phải nằm trong kỳ báo cáo",IF(AND(G295&lt;&gt;"",COUNTIF(D.2[Tên khách hàng],G295)=0),"Tên KH chưa khai báo trong DSKH",IF(AND(H295&lt;&gt;"",COUNTIF(D.1[Tên sản phẩm],H295)=0),"SP này chưa khai báo trong DSSP",""))))</f>
        <v/>
      </c>
      <c r="AB295" s="23" t="str">
        <f t="shared" ca="1" si="61"/>
        <v/>
      </c>
      <c r="AC295" s="23" t="str">
        <f t="shared" ca="1" si="62"/>
        <v/>
      </c>
      <c r="AD295" s="23" t="str">
        <f t="shared" ca="1" si="63"/>
        <v/>
      </c>
      <c r="AE295" s="68" t="str">
        <f t="shared" ca="1" si="64"/>
        <v/>
      </c>
      <c r="AF295" s="69" t="str">
        <f>IF(OR(H295="",S295=""),"",S295-(SUM(L295,M295)*INDEX(D.1[Đơn giá],MATCH(H295,D.1[Tên sản phẩm],0))))</f>
        <v/>
      </c>
      <c r="AG295" s="90" t="str">
        <f t="shared" ca="1" si="65"/>
        <v/>
      </c>
      <c r="AH295" s="90"/>
    </row>
    <row r="296" spans="2:34" ht="27.75" customHeight="1" x14ac:dyDescent="0.2">
      <c r="B296" s="154">
        <f t="shared" si="66"/>
        <v>293</v>
      </c>
      <c r="C296" s="155" t="str">
        <f t="shared" ca="1" si="67"/>
        <v/>
      </c>
      <c r="D296" s="156" t="str">
        <f t="shared" ca="1" si="68"/>
        <v/>
      </c>
      <c r="E296" s="157" t="str">
        <f t="shared" ca="1" si="69"/>
        <v/>
      </c>
      <c r="F296" s="157"/>
      <c r="G296" s="158" t="str">
        <f t="shared" ca="1" si="70"/>
        <v/>
      </c>
      <c r="H296" s="159"/>
      <c r="I296" s="160" t="str">
        <f>IF(H296="","",INDEX(D.1[Quy cách],MATCH(H296,D.1[Tên sản phẩm],0)))</f>
        <v/>
      </c>
      <c r="J296" s="35" t="str">
        <f>IF(H296="","",INDEX(D.1[ĐVT],MATCH(H296,D.1[Tên sản phẩm],0)))</f>
        <v/>
      </c>
      <c r="K296" s="163" t="str">
        <f>IF(H296="","",INDEX(D.1[Đơn giá bán
(Tham khảo)],MATCH(H296,D.1[Tên sản phẩm],0)))</f>
        <v/>
      </c>
      <c r="L296" s="162"/>
      <c r="M296" s="159"/>
      <c r="N296" s="159"/>
      <c r="O296" s="159"/>
      <c r="P296" s="163" t="str">
        <f t="shared" si="71"/>
        <v/>
      </c>
      <c r="Q296" s="164"/>
      <c r="R296" s="162"/>
      <c r="S296" s="163" t="str">
        <f t="shared" si="72"/>
        <v/>
      </c>
      <c r="T296" s="164" t="str">
        <f t="shared" ca="1" si="73"/>
        <v/>
      </c>
      <c r="U296" s="163" t="str">
        <f t="shared" si="74"/>
        <v/>
      </c>
      <c r="V296" s="163" t="str">
        <f ca="1">IF(AND(C296&lt;&gt;"",C296&lt;&gt;OFFSET(C296,1,0)),SUMIFS(B.2[Giá có thuế],B.2[Số ĐK],C296),"")</f>
        <v/>
      </c>
      <c r="W296" s="159"/>
      <c r="X296" s="161" t="str">
        <f>IF(W296="","",'Thông Tin Chung'!$L$3)</f>
        <v/>
      </c>
      <c r="Y296" s="163" t="str">
        <f t="shared" ca="1" si="75"/>
        <v/>
      </c>
      <c r="Z296" s="165"/>
      <c r="AA296" s="155" t="str">
        <f ca="1">IF(C296="","",IF(OR(D296&lt;NgayBatDau,D296&gt;NgayKetThuc),"Ngày tháng phải nằm trong kỳ báo cáo",IF(AND(G296&lt;&gt;"",COUNTIF(D.2[Tên khách hàng],G296)=0),"Tên KH chưa khai báo trong DSKH",IF(AND(H296&lt;&gt;"",COUNTIF(D.1[Tên sản phẩm],H296)=0),"SP này chưa khai báo trong DSSP",""))))</f>
        <v/>
      </c>
      <c r="AB296" s="23" t="str">
        <f t="shared" ca="1" si="61"/>
        <v/>
      </c>
      <c r="AC296" s="23" t="str">
        <f t="shared" ca="1" si="62"/>
        <v/>
      </c>
      <c r="AD296" s="23" t="str">
        <f t="shared" ca="1" si="63"/>
        <v/>
      </c>
      <c r="AE296" s="68" t="str">
        <f t="shared" ca="1" si="64"/>
        <v/>
      </c>
      <c r="AF296" s="69" t="str">
        <f>IF(OR(H296="",S296=""),"",S296-(SUM(L296,M296)*INDEX(D.1[Đơn giá],MATCH(H296,D.1[Tên sản phẩm],0))))</f>
        <v/>
      </c>
      <c r="AG296" s="90" t="str">
        <f t="shared" ca="1" si="65"/>
        <v/>
      </c>
      <c r="AH296" s="90"/>
    </row>
    <row r="297" spans="2:34" ht="27.75" customHeight="1" x14ac:dyDescent="0.2">
      <c r="B297" s="154">
        <f t="shared" si="66"/>
        <v>294</v>
      </c>
      <c r="C297" s="155" t="str">
        <f t="shared" ca="1" si="67"/>
        <v/>
      </c>
      <c r="D297" s="156" t="str">
        <f t="shared" ca="1" si="68"/>
        <v/>
      </c>
      <c r="E297" s="157" t="str">
        <f t="shared" ca="1" si="69"/>
        <v/>
      </c>
      <c r="F297" s="157"/>
      <c r="G297" s="158" t="str">
        <f t="shared" ca="1" si="70"/>
        <v/>
      </c>
      <c r="H297" s="159"/>
      <c r="I297" s="160" t="str">
        <f>IF(H297="","",INDEX(D.1[Quy cách],MATCH(H297,D.1[Tên sản phẩm],0)))</f>
        <v/>
      </c>
      <c r="J297" s="35" t="str">
        <f>IF(H297="","",INDEX(D.1[ĐVT],MATCH(H297,D.1[Tên sản phẩm],0)))</f>
        <v/>
      </c>
      <c r="K297" s="163" t="str">
        <f>IF(H297="","",INDEX(D.1[Đơn giá bán
(Tham khảo)],MATCH(H297,D.1[Tên sản phẩm],0)))</f>
        <v/>
      </c>
      <c r="L297" s="162"/>
      <c r="M297" s="159"/>
      <c r="N297" s="159"/>
      <c r="O297" s="159"/>
      <c r="P297" s="163" t="str">
        <f t="shared" si="71"/>
        <v/>
      </c>
      <c r="Q297" s="164"/>
      <c r="R297" s="162"/>
      <c r="S297" s="163" t="str">
        <f t="shared" si="72"/>
        <v/>
      </c>
      <c r="T297" s="164" t="str">
        <f t="shared" ca="1" si="73"/>
        <v/>
      </c>
      <c r="U297" s="163" t="str">
        <f t="shared" si="74"/>
        <v/>
      </c>
      <c r="V297" s="163" t="str">
        <f ca="1">IF(AND(C297&lt;&gt;"",C297&lt;&gt;OFFSET(C297,1,0)),SUMIFS(B.2[Giá có thuế],B.2[Số ĐK],C297),"")</f>
        <v/>
      </c>
      <c r="W297" s="159"/>
      <c r="X297" s="161" t="str">
        <f>IF(W297="","",'Thông Tin Chung'!$L$3)</f>
        <v/>
      </c>
      <c r="Y297" s="163" t="str">
        <f t="shared" ca="1" si="75"/>
        <v/>
      </c>
      <c r="Z297" s="165"/>
      <c r="AA297" s="155" t="str">
        <f ca="1">IF(C297="","",IF(OR(D297&lt;NgayBatDau,D297&gt;NgayKetThuc),"Ngày tháng phải nằm trong kỳ báo cáo",IF(AND(G297&lt;&gt;"",COUNTIF(D.2[Tên khách hàng],G297)=0),"Tên KH chưa khai báo trong DSKH",IF(AND(H297&lt;&gt;"",COUNTIF(D.1[Tên sản phẩm],H297)=0),"SP này chưa khai báo trong DSSP",""))))</f>
        <v/>
      </c>
      <c r="AB297" s="23" t="str">
        <f t="shared" ca="1" si="61"/>
        <v/>
      </c>
      <c r="AC297" s="23" t="str">
        <f t="shared" ca="1" si="62"/>
        <v/>
      </c>
      <c r="AD297" s="23" t="str">
        <f t="shared" ca="1" si="63"/>
        <v/>
      </c>
      <c r="AE297" s="68" t="str">
        <f t="shared" ca="1" si="64"/>
        <v/>
      </c>
      <c r="AF297" s="69" t="str">
        <f>IF(OR(H297="",S297=""),"",S297-(SUM(L297,M297)*INDEX(D.1[Đơn giá],MATCH(H297,D.1[Tên sản phẩm],0))))</f>
        <v/>
      </c>
      <c r="AG297" s="90" t="str">
        <f t="shared" ca="1" si="65"/>
        <v/>
      </c>
      <c r="AH297" s="90"/>
    </row>
    <row r="298" spans="2:34" ht="27.75" customHeight="1" x14ac:dyDescent="0.2">
      <c r="B298" s="154">
        <f t="shared" si="66"/>
        <v>295</v>
      </c>
      <c r="C298" s="155" t="str">
        <f t="shared" ca="1" si="67"/>
        <v/>
      </c>
      <c r="D298" s="156" t="str">
        <f t="shared" ca="1" si="68"/>
        <v/>
      </c>
      <c r="E298" s="157" t="str">
        <f t="shared" ca="1" si="69"/>
        <v/>
      </c>
      <c r="F298" s="157"/>
      <c r="G298" s="158" t="str">
        <f t="shared" ca="1" si="70"/>
        <v/>
      </c>
      <c r="H298" s="159"/>
      <c r="I298" s="160" t="str">
        <f>IF(H298="","",INDEX(D.1[Quy cách],MATCH(H298,D.1[Tên sản phẩm],0)))</f>
        <v/>
      </c>
      <c r="J298" s="35" t="str">
        <f>IF(H298="","",INDEX(D.1[ĐVT],MATCH(H298,D.1[Tên sản phẩm],0)))</f>
        <v/>
      </c>
      <c r="K298" s="163" t="str">
        <f>IF(H298="","",INDEX(D.1[Đơn giá bán
(Tham khảo)],MATCH(H298,D.1[Tên sản phẩm],0)))</f>
        <v/>
      </c>
      <c r="L298" s="162"/>
      <c r="M298" s="159"/>
      <c r="N298" s="159"/>
      <c r="O298" s="159"/>
      <c r="P298" s="163" t="str">
        <f t="shared" si="71"/>
        <v/>
      </c>
      <c r="Q298" s="164"/>
      <c r="R298" s="162"/>
      <c r="S298" s="163" t="str">
        <f t="shared" si="72"/>
        <v/>
      </c>
      <c r="T298" s="164" t="str">
        <f t="shared" ca="1" si="73"/>
        <v/>
      </c>
      <c r="U298" s="163" t="str">
        <f t="shared" si="74"/>
        <v/>
      </c>
      <c r="V298" s="163" t="str">
        <f ca="1">IF(AND(C298&lt;&gt;"",C298&lt;&gt;OFFSET(C298,1,0)),SUMIFS(B.2[Giá có thuế],B.2[Số ĐK],C298),"")</f>
        <v/>
      </c>
      <c r="W298" s="159"/>
      <c r="X298" s="161" t="str">
        <f>IF(W298="","",'Thông Tin Chung'!$L$3)</f>
        <v/>
      </c>
      <c r="Y298" s="163" t="str">
        <f t="shared" ca="1" si="75"/>
        <v/>
      </c>
      <c r="Z298" s="165"/>
      <c r="AA298" s="155" t="str">
        <f ca="1">IF(C298="","",IF(OR(D298&lt;NgayBatDau,D298&gt;NgayKetThuc),"Ngày tháng phải nằm trong kỳ báo cáo",IF(AND(G298&lt;&gt;"",COUNTIF(D.2[Tên khách hàng],G298)=0),"Tên KH chưa khai báo trong DSKH",IF(AND(H298&lt;&gt;"",COUNTIF(D.1[Tên sản phẩm],H298)=0),"SP này chưa khai báo trong DSSP",""))))</f>
        <v/>
      </c>
      <c r="AB298" s="23" t="str">
        <f t="shared" ca="1" si="61"/>
        <v/>
      </c>
      <c r="AC298" s="23" t="str">
        <f t="shared" ca="1" si="62"/>
        <v/>
      </c>
      <c r="AD298" s="23" t="str">
        <f t="shared" ca="1" si="63"/>
        <v/>
      </c>
      <c r="AE298" s="68" t="str">
        <f t="shared" ca="1" si="64"/>
        <v/>
      </c>
      <c r="AF298" s="69" t="str">
        <f>IF(OR(H298="",S298=""),"",S298-(SUM(L298,M298)*INDEX(D.1[Đơn giá],MATCH(H298,D.1[Tên sản phẩm],0))))</f>
        <v/>
      </c>
      <c r="AG298" s="90" t="str">
        <f t="shared" ca="1" si="65"/>
        <v/>
      </c>
      <c r="AH298" s="90"/>
    </row>
    <row r="299" spans="2:34" ht="27.75" customHeight="1" x14ac:dyDescent="0.2">
      <c r="B299" s="154">
        <f t="shared" si="66"/>
        <v>296</v>
      </c>
      <c r="C299" s="155" t="str">
        <f t="shared" ca="1" si="67"/>
        <v/>
      </c>
      <c r="D299" s="156" t="str">
        <f t="shared" ca="1" si="68"/>
        <v/>
      </c>
      <c r="E299" s="157" t="str">
        <f t="shared" ca="1" si="69"/>
        <v/>
      </c>
      <c r="F299" s="157"/>
      <c r="G299" s="158" t="str">
        <f t="shared" ca="1" si="70"/>
        <v/>
      </c>
      <c r="H299" s="159"/>
      <c r="I299" s="160" t="str">
        <f>IF(H299="","",INDEX(D.1[Quy cách],MATCH(H299,D.1[Tên sản phẩm],0)))</f>
        <v/>
      </c>
      <c r="J299" s="35" t="str">
        <f>IF(H299="","",INDEX(D.1[ĐVT],MATCH(H299,D.1[Tên sản phẩm],0)))</f>
        <v/>
      </c>
      <c r="K299" s="163" t="str">
        <f>IF(H299="","",INDEX(D.1[Đơn giá bán
(Tham khảo)],MATCH(H299,D.1[Tên sản phẩm],0)))</f>
        <v/>
      </c>
      <c r="L299" s="162"/>
      <c r="M299" s="159"/>
      <c r="N299" s="159"/>
      <c r="O299" s="159"/>
      <c r="P299" s="163" t="str">
        <f t="shared" si="71"/>
        <v/>
      </c>
      <c r="Q299" s="164"/>
      <c r="R299" s="162"/>
      <c r="S299" s="163" t="str">
        <f t="shared" si="72"/>
        <v/>
      </c>
      <c r="T299" s="164" t="str">
        <f t="shared" ca="1" si="73"/>
        <v/>
      </c>
      <c r="U299" s="163" t="str">
        <f t="shared" si="74"/>
        <v/>
      </c>
      <c r="V299" s="163" t="str">
        <f ca="1">IF(AND(C299&lt;&gt;"",C299&lt;&gt;OFFSET(C299,1,0)),SUMIFS(B.2[Giá có thuế],B.2[Số ĐK],C299),"")</f>
        <v/>
      </c>
      <c r="W299" s="159"/>
      <c r="X299" s="161" t="str">
        <f>IF(W299="","",'Thông Tin Chung'!$L$3)</f>
        <v/>
      </c>
      <c r="Y299" s="163" t="str">
        <f t="shared" ca="1" si="75"/>
        <v/>
      </c>
      <c r="Z299" s="165"/>
      <c r="AA299" s="155" t="str">
        <f ca="1">IF(C299="","",IF(OR(D299&lt;NgayBatDau,D299&gt;NgayKetThuc),"Ngày tháng phải nằm trong kỳ báo cáo",IF(AND(G299&lt;&gt;"",COUNTIF(D.2[Tên khách hàng],G299)=0),"Tên KH chưa khai báo trong DSKH",IF(AND(H299&lt;&gt;"",COUNTIF(D.1[Tên sản phẩm],H299)=0),"SP này chưa khai báo trong DSSP",""))))</f>
        <v/>
      </c>
      <c r="AB299" s="23" t="str">
        <f t="shared" ca="1" si="61"/>
        <v/>
      </c>
      <c r="AC299" s="23" t="str">
        <f t="shared" ca="1" si="62"/>
        <v/>
      </c>
      <c r="AD299" s="23" t="str">
        <f t="shared" ca="1" si="63"/>
        <v/>
      </c>
      <c r="AE299" s="68" t="str">
        <f t="shared" ca="1" si="64"/>
        <v/>
      </c>
      <c r="AF299" s="69" t="str">
        <f>IF(OR(H299="",S299=""),"",S299-(SUM(L299,M299)*INDEX(D.1[Đơn giá],MATCH(H299,D.1[Tên sản phẩm],0))))</f>
        <v/>
      </c>
      <c r="AG299" s="90" t="str">
        <f t="shared" ca="1" si="65"/>
        <v/>
      </c>
      <c r="AH299" s="90"/>
    </row>
    <row r="300" spans="2:34" ht="27.75" customHeight="1" x14ac:dyDescent="0.2">
      <c r="B300" s="154">
        <f t="shared" si="66"/>
        <v>297</v>
      </c>
      <c r="C300" s="155" t="str">
        <f t="shared" ca="1" si="67"/>
        <v/>
      </c>
      <c r="D300" s="156" t="str">
        <f t="shared" ca="1" si="68"/>
        <v/>
      </c>
      <c r="E300" s="157" t="str">
        <f t="shared" ca="1" si="69"/>
        <v/>
      </c>
      <c r="F300" s="157"/>
      <c r="G300" s="158" t="str">
        <f t="shared" ca="1" si="70"/>
        <v/>
      </c>
      <c r="H300" s="159"/>
      <c r="I300" s="160" t="str">
        <f>IF(H300="","",INDEX(D.1[Quy cách],MATCH(H300,D.1[Tên sản phẩm],0)))</f>
        <v/>
      </c>
      <c r="J300" s="35" t="str">
        <f>IF(H300="","",INDEX(D.1[ĐVT],MATCH(H300,D.1[Tên sản phẩm],0)))</f>
        <v/>
      </c>
      <c r="K300" s="163" t="str">
        <f>IF(H300="","",INDEX(D.1[Đơn giá bán
(Tham khảo)],MATCH(H300,D.1[Tên sản phẩm],0)))</f>
        <v/>
      </c>
      <c r="L300" s="162"/>
      <c r="M300" s="159"/>
      <c r="N300" s="159"/>
      <c r="O300" s="159"/>
      <c r="P300" s="163" t="str">
        <f t="shared" si="71"/>
        <v/>
      </c>
      <c r="Q300" s="164"/>
      <c r="R300" s="162"/>
      <c r="S300" s="163" t="str">
        <f t="shared" si="72"/>
        <v/>
      </c>
      <c r="T300" s="164" t="str">
        <f t="shared" ca="1" si="73"/>
        <v/>
      </c>
      <c r="U300" s="163" t="str">
        <f t="shared" si="74"/>
        <v/>
      </c>
      <c r="V300" s="163" t="str">
        <f ca="1">IF(AND(C300&lt;&gt;"",C300&lt;&gt;OFFSET(C300,1,0)),SUMIFS(B.2[Giá có thuế],B.2[Số ĐK],C300),"")</f>
        <v/>
      </c>
      <c r="W300" s="159"/>
      <c r="X300" s="161" t="str">
        <f>IF(W300="","",'Thông Tin Chung'!$L$3)</f>
        <v/>
      </c>
      <c r="Y300" s="163" t="str">
        <f t="shared" ca="1" si="75"/>
        <v/>
      </c>
      <c r="Z300" s="165"/>
      <c r="AA300" s="155" t="str">
        <f ca="1">IF(C300="","",IF(OR(D300&lt;NgayBatDau,D300&gt;NgayKetThuc),"Ngày tháng phải nằm trong kỳ báo cáo",IF(AND(G300&lt;&gt;"",COUNTIF(D.2[Tên khách hàng],G300)=0),"Tên KH chưa khai báo trong DSKH",IF(AND(H300&lt;&gt;"",COUNTIF(D.1[Tên sản phẩm],H300)=0),"SP này chưa khai báo trong DSSP",""))))</f>
        <v/>
      </c>
      <c r="AB300" s="23" t="str">
        <f t="shared" ca="1" si="61"/>
        <v/>
      </c>
      <c r="AC300" s="23" t="str">
        <f t="shared" ca="1" si="62"/>
        <v/>
      </c>
      <c r="AD300" s="23" t="str">
        <f t="shared" ca="1" si="63"/>
        <v/>
      </c>
      <c r="AE300" s="68" t="str">
        <f t="shared" ca="1" si="64"/>
        <v/>
      </c>
      <c r="AF300" s="69" t="str">
        <f>IF(OR(H300="",S300=""),"",S300-(SUM(L300,M300)*INDEX(D.1[Đơn giá],MATCH(H300,D.1[Tên sản phẩm],0))))</f>
        <v/>
      </c>
      <c r="AG300" s="90" t="str">
        <f t="shared" ca="1" si="65"/>
        <v/>
      </c>
      <c r="AH300" s="90"/>
    </row>
    <row r="301" spans="2:34" ht="27.75" customHeight="1" x14ac:dyDescent="0.2">
      <c r="B301" s="154">
        <f t="shared" si="66"/>
        <v>298</v>
      </c>
      <c r="C301" s="155" t="str">
        <f t="shared" ca="1" si="67"/>
        <v/>
      </c>
      <c r="D301" s="156" t="str">
        <f t="shared" ca="1" si="68"/>
        <v/>
      </c>
      <c r="E301" s="157" t="str">
        <f t="shared" ca="1" si="69"/>
        <v/>
      </c>
      <c r="F301" s="157"/>
      <c r="G301" s="158" t="str">
        <f t="shared" ca="1" si="70"/>
        <v/>
      </c>
      <c r="H301" s="159"/>
      <c r="I301" s="160" t="str">
        <f>IF(H301="","",INDEX(D.1[Quy cách],MATCH(H301,D.1[Tên sản phẩm],0)))</f>
        <v/>
      </c>
      <c r="J301" s="35" t="str">
        <f>IF(H301="","",INDEX(D.1[ĐVT],MATCH(H301,D.1[Tên sản phẩm],0)))</f>
        <v/>
      </c>
      <c r="K301" s="163" t="str">
        <f>IF(H301="","",INDEX(D.1[Đơn giá bán
(Tham khảo)],MATCH(H301,D.1[Tên sản phẩm],0)))</f>
        <v/>
      </c>
      <c r="L301" s="162"/>
      <c r="M301" s="159"/>
      <c r="N301" s="159"/>
      <c r="O301" s="159"/>
      <c r="P301" s="163" t="str">
        <f t="shared" si="71"/>
        <v/>
      </c>
      <c r="Q301" s="164"/>
      <c r="R301" s="162"/>
      <c r="S301" s="163" t="str">
        <f t="shared" si="72"/>
        <v/>
      </c>
      <c r="T301" s="164" t="str">
        <f t="shared" ca="1" si="73"/>
        <v/>
      </c>
      <c r="U301" s="163" t="str">
        <f t="shared" si="74"/>
        <v/>
      </c>
      <c r="V301" s="163" t="str">
        <f ca="1">IF(AND(C301&lt;&gt;"",C301&lt;&gt;OFFSET(C301,1,0)),SUMIFS(B.2[Giá có thuế],B.2[Số ĐK],C301),"")</f>
        <v/>
      </c>
      <c r="W301" s="159"/>
      <c r="X301" s="161" t="str">
        <f>IF(W301="","",'Thông Tin Chung'!$L$3)</f>
        <v/>
      </c>
      <c r="Y301" s="163" t="str">
        <f t="shared" ca="1" si="75"/>
        <v/>
      </c>
      <c r="Z301" s="165"/>
      <c r="AA301" s="155" t="str">
        <f ca="1">IF(C301="","",IF(OR(D301&lt;NgayBatDau,D301&gt;NgayKetThuc),"Ngày tháng phải nằm trong kỳ báo cáo",IF(AND(G301&lt;&gt;"",COUNTIF(D.2[Tên khách hàng],G301)=0),"Tên KH chưa khai báo trong DSKH",IF(AND(H301&lt;&gt;"",COUNTIF(D.1[Tên sản phẩm],H301)=0),"SP này chưa khai báo trong DSSP",""))))</f>
        <v/>
      </c>
      <c r="AB301" s="23" t="str">
        <f t="shared" ca="1" si="61"/>
        <v/>
      </c>
      <c r="AC301" s="23" t="str">
        <f t="shared" ca="1" si="62"/>
        <v/>
      </c>
      <c r="AD301" s="23" t="str">
        <f t="shared" ca="1" si="63"/>
        <v/>
      </c>
      <c r="AE301" s="68" t="str">
        <f t="shared" ca="1" si="64"/>
        <v/>
      </c>
      <c r="AF301" s="69" t="str">
        <f>IF(OR(H301="",S301=""),"",S301-(SUM(L301,M301)*INDEX(D.1[Đơn giá],MATCH(H301,D.1[Tên sản phẩm],0))))</f>
        <v/>
      </c>
      <c r="AG301" s="90" t="str">
        <f t="shared" ca="1" si="65"/>
        <v/>
      </c>
      <c r="AH301" s="90"/>
    </row>
    <row r="302" spans="2:34" ht="27.75" customHeight="1" x14ac:dyDescent="0.2">
      <c r="B302" s="154">
        <f t="shared" si="66"/>
        <v>299</v>
      </c>
      <c r="C302" s="155" t="str">
        <f t="shared" ca="1" si="67"/>
        <v/>
      </c>
      <c r="D302" s="156" t="str">
        <f t="shared" ca="1" si="68"/>
        <v/>
      </c>
      <c r="E302" s="157" t="str">
        <f t="shared" ca="1" si="69"/>
        <v/>
      </c>
      <c r="F302" s="157"/>
      <c r="G302" s="158" t="str">
        <f t="shared" ca="1" si="70"/>
        <v/>
      </c>
      <c r="H302" s="159"/>
      <c r="I302" s="160" t="str">
        <f>IF(H302="","",INDEX(D.1[Quy cách],MATCH(H302,D.1[Tên sản phẩm],0)))</f>
        <v/>
      </c>
      <c r="J302" s="35" t="str">
        <f>IF(H302="","",INDEX(D.1[ĐVT],MATCH(H302,D.1[Tên sản phẩm],0)))</f>
        <v/>
      </c>
      <c r="K302" s="163" t="str">
        <f>IF(H302="","",INDEX(D.1[Đơn giá bán
(Tham khảo)],MATCH(H302,D.1[Tên sản phẩm],0)))</f>
        <v/>
      </c>
      <c r="L302" s="162"/>
      <c r="M302" s="159"/>
      <c r="N302" s="159"/>
      <c r="O302" s="159"/>
      <c r="P302" s="163" t="str">
        <f t="shared" si="71"/>
        <v/>
      </c>
      <c r="Q302" s="164"/>
      <c r="R302" s="162"/>
      <c r="S302" s="163" t="str">
        <f t="shared" si="72"/>
        <v/>
      </c>
      <c r="T302" s="164" t="str">
        <f t="shared" ca="1" si="73"/>
        <v/>
      </c>
      <c r="U302" s="163" t="str">
        <f t="shared" si="74"/>
        <v/>
      </c>
      <c r="V302" s="163" t="str">
        <f ca="1">IF(AND(C302&lt;&gt;"",C302&lt;&gt;OFFSET(C302,1,0)),SUMIFS(B.2[Giá có thuế],B.2[Số ĐK],C302),"")</f>
        <v/>
      </c>
      <c r="W302" s="159"/>
      <c r="X302" s="161" t="str">
        <f>IF(W302="","",'Thông Tin Chung'!$L$3)</f>
        <v/>
      </c>
      <c r="Y302" s="163" t="str">
        <f t="shared" ca="1" si="75"/>
        <v/>
      </c>
      <c r="Z302" s="165"/>
      <c r="AA302" s="155" t="str">
        <f ca="1">IF(C302="","",IF(OR(D302&lt;NgayBatDau,D302&gt;NgayKetThuc),"Ngày tháng phải nằm trong kỳ báo cáo",IF(AND(G302&lt;&gt;"",COUNTIF(D.2[Tên khách hàng],G302)=0),"Tên KH chưa khai báo trong DSKH",IF(AND(H302&lt;&gt;"",COUNTIF(D.1[Tên sản phẩm],H302)=0),"SP này chưa khai báo trong DSSP",""))))</f>
        <v/>
      </c>
      <c r="AB302" s="23" t="str">
        <f t="shared" ca="1" si="61"/>
        <v/>
      </c>
      <c r="AC302" s="23" t="str">
        <f t="shared" ca="1" si="62"/>
        <v/>
      </c>
      <c r="AD302" s="23" t="str">
        <f t="shared" ca="1" si="63"/>
        <v/>
      </c>
      <c r="AE302" s="68" t="str">
        <f t="shared" ca="1" si="64"/>
        <v/>
      </c>
      <c r="AF302" s="69" t="str">
        <f>IF(OR(H302="",S302=""),"",S302-(SUM(L302,M302)*INDEX(D.1[Đơn giá],MATCH(H302,D.1[Tên sản phẩm],0))))</f>
        <v/>
      </c>
      <c r="AG302" s="90" t="str">
        <f t="shared" ca="1" si="65"/>
        <v/>
      </c>
      <c r="AH302" s="90"/>
    </row>
    <row r="303" spans="2:34" ht="27.75" customHeight="1" x14ac:dyDescent="0.2">
      <c r="B303" s="154">
        <f t="shared" si="66"/>
        <v>300</v>
      </c>
      <c r="C303" s="155" t="str">
        <f t="shared" ca="1" si="67"/>
        <v/>
      </c>
      <c r="D303" s="156" t="str">
        <f t="shared" ca="1" si="68"/>
        <v/>
      </c>
      <c r="E303" s="157" t="str">
        <f t="shared" ca="1" si="69"/>
        <v/>
      </c>
      <c r="F303" s="157"/>
      <c r="G303" s="158" t="str">
        <f t="shared" ca="1" si="70"/>
        <v/>
      </c>
      <c r="H303" s="159"/>
      <c r="I303" s="160" t="str">
        <f>IF(H303="","",INDEX(D.1[Quy cách],MATCH(H303,D.1[Tên sản phẩm],0)))</f>
        <v/>
      </c>
      <c r="J303" s="35" t="str">
        <f>IF(H303="","",INDEX(D.1[ĐVT],MATCH(H303,D.1[Tên sản phẩm],0)))</f>
        <v/>
      </c>
      <c r="K303" s="163" t="str">
        <f>IF(H303="","",INDEX(D.1[Đơn giá bán
(Tham khảo)],MATCH(H303,D.1[Tên sản phẩm],0)))</f>
        <v/>
      </c>
      <c r="L303" s="162"/>
      <c r="M303" s="159"/>
      <c r="N303" s="159"/>
      <c r="O303" s="159"/>
      <c r="P303" s="163" t="str">
        <f t="shared" si="71"/>
        <v/>
      </c>
      <c r="Q303" s="164"/>
      <c r="R303" s="162"/>
      <c r="S303" s="163" t="str">
        <f t="shared" si="72"/>
        <v/>
      </c>
      <c r="T303" s="164" t="str">
        <f t="shared" ca="1" si="73"/>
        <v/>
      </c>
      <c r="U303" s="163" t="str">
        <f t="shared" si="74"/>
        <v/>
      </c>
      <c r="V303" s="163" t="str">
        <f ca="1">IF(AND(C303&lt;&gt;"",C303&lt;&gt;OFFSET(C303,1,0)),SUMIFS(B.2[Giá có thuế],B.2[Số ĐK],C303),"")</f>
        <v/>
      </c>
      <c r="W303" s="159"/>
      <c r="X303" s="161" t="str">
        <f>IF(W303="","",'Thông Tin Chung'!$L$3)</f>
        <v/>
      </c>
      <c r="Y303" s="163" t="str">
        <f t="shared" ca="1" si="75"/>
        <v/>
      </c>
      <c r="Z303" s="165"/>
      <c r="AA303" s="155" t="str">
        <f ca="1">IF(C303="","",IF(OR(D303&lt;NgayBatDau,D303&gt;NgayKetThuc),"Ngày tháng phải nằm trong kỳ báo cáo",IF(AND(G303&lt;&gt;"",COUNTIF(D.2[Tên khách hàng],G303)=0),"Tên KH chưa khai báo trong DSKH",IF(AND(H303&lt;&gt;"",COUNTIF(D.1[Tên sản phẩm],H303)=0),"SP này chưa khai báo trong DSSP",""))))</f>
        <v/>
      </c>
      <c r="AB303" s="23" t="str">
        <f t="shared" ca="1" si="61"/>
        <v/>
      </c>
      <c r="AC303" s="23" t="str">
        <f t="shared" ca="1" si="62"/>
        <v/>
      </c>
      <c r="AD303" s="23" t="str">
        <f t="shared" ca="1" si="63"/>
        <v/>
      </c>
      <c r="AE303" s="68" t="str">
        <f t="shared" ca="1" si="64"/>
        <v/>
      </c>
      <c r="AF303" s="69" t="str">
        <f>IF(OR(H303="",S303=""),"",S303-(SUM(L303,M303)*INDEX(D.1[Đơn giá],MATCH(H303,D.1[Tên sản phẩm],0))))</f>
        <v/>
      </c>
      <c r="AG303" s="90" t="str">
        <f t="shared" ca="1" si="65"/>
        <v/>
      </c>
      <c r="AH303" s="90"/>
    </row>
    <row r="304" spans="2:34" ht="27.75" customHeight="1" x14ac:dyDescent="0.2">
      <c r="B304" s="154">
        <f t="shared" si="66"/>
        <v>301</v>
      </c>
      <c r="C304" s="155" t="str">
        <f t="shared" ca="1" si="67"/>
        <v/>
      </c>
      <c r="D304" s="156" t="str">
        <f t="shared" ca="1" si="68"/>
        <v/>
      </c>
      <c r="E304" s="157" t="str">
        <f t="shared" ca="1" si="69"/>
        <v/>
      </c>
      <c r="F304" s="157"/>
      <c r="G304" s="158" t="str">
        <f t="shared" ca="1" si="70"/>
        <v/>
      </c>
      <c r="H304" s="159"/>
      <c r="I304" s="160" t="str">
        <f>IF(H304="","",INDEX(D.1[Quy cách],MATCH(H304,D.1[Tên sản phẩm],0)))</f>
        <v/>
      </c>
      <c r="J304" s="35" t="str">
        <f>IF(H304="","",INDEX(D.1[ĐVT],MATCH(H304,D.1[Tên sản phẩm],0)))</f>
        <v/>
      </c>
      <c r="K304" s="163" t="str">
        <f>IF(H304="","",INDEX(D.1[Đơn giá bán
(Tham khảo)],MATCH(H304,D.1[Tên sản phẩm],0)))</f>
        <v/>
      </c>
      <c r="L304" s="162"/>
      <c r="M304" s="159"/>
      <c r="N304" s="159"/>
      <c r="O304" s="159"/>
      <c r="P304" s="163" t="str">
        <f t="shared" si="71"/>
        <v/>
      </c>
      <c r="Q304" s="164"/>
      <c r="R304" s="162"/>
      <c r="S304" s="163" t="str">
        <f t="shared" si="72"/>
        <v/>
      </c>
      <c r="T304" s="164" t="str">
        <f t="shared" ca="1" si="73"/>
        <v/>
      </c>
      <c r="U304" s="163" t="str">
        <f t="shared" si="74"/>
        <v/>
      </c>
      <c r="V304" s="163" t="str">
        <f ca="1">IF(AND(C304&lt;&gt;"",C304&lt;&gt;OFFSET(C304,1,0)),SUMIFS(B.2[Giá có thuế],B.2[Số ĐK],C304),"")</f>
        <v/>
      </c>
      <c r="W304" s="159"/>
      <c r="X304" s="161" t="str">
        <f>IF(W304="","",'Thông Tin Chung'!$L$3)</f>
        <v/>
      </c>
      <c r="Y304" s="163" t="str">
        <f t="shared" ca="1" si="75"/>
        <v/>
      </c>
      <c r="Z304" s="165"/>
      <c r="AA304" s="155" t="str">
        <f ca="1">IF(C304="","",IF(OR(D304&lt;NgayBatDau,D304&gt;NgayKetThuc),"Ngày tháng phải nằm trong kỳ báo cáo",IF(AND(G304&lt;&gt;"",COUNTIF(D.2[Tên khách hàng],G304)=0),"Tên KH chưa khai báo trong DSKH",IF(AND(H304&lt;&gt;"",COUNTIF(D.1[Tên sản phẩm],H304)=0),"SP này chưa khai báo trong DSSP",""))))</f>
        <v/>
      </c>
      <c r="AB304" s="23" t="str">
        <f t="shared" ca="1" si="61"/>
        <v/>
      </c>
      <c r="AC304" s="23" t="str">
        <f t="shared" ca="1" si="62"/>
        <v/>
      </c>
      <c r="AD304" s="23" t="str">
        <f t="shared" ca="1" si="63"/>
        <v/>
      </c>
      <c r="AE304" s="68" t="str">
        <f t="shared" ca="1" si="64"/>
        <v/>
      </c>
      <c r="AF304" s="69" t="str">
        <f>IF(OR(H304="",S304=""),"",S304-(SUM(L304,M304)*INDEX(D.1[Đơn giá],MATCH(H304,D.1[Tên sản phẩm],0))))</f>
        <v/>
      </c>
      <c r="AG304" s="90" t="str">
        <f t="shared" ca="1" si="65"/>
        <v/>
      </c>
      <c r="AH304" s="90"/>
    </row>
    <row r="305" spans="2:34" ht="27.75" customHeight="1" x14ac:dyDescent="0.2">
      <c r="B305" s="154">
        <f t="shared" si="66"/>
        <v>302</v>
      </c>
      <c r="C305" s="155" t="str">
        <f t="shared" ca="1" si="67"/>
        <v/>
      </c>
      <c r="D305" s="156" t="str">
        <f t="shared" ca="1" si="68"/>
        <v/>
      </c>
      <c r="E305" s="157" t="str">
        <f t="shared" ca="1" si="69"/>
        <v/>
      </c>
      <c r="F305" s="157"/>
      <c r="G305" s="158" t="str">
        <f t="shared" ca="1" si="70"/>
        <v/>
      </c>
      <c r="H305" s="159"/>
      <c r="I305" s="160" t="str">
        <f>IF(H305="","",INDEX(D.1[Quy cách],MATCH(H305,D.1[Tên sản phẩm],0)))</f>
        <v/>
      </c>
      <c r="J305" s="35" t="str">
        <f>IF(H305="","",INDEX(D.1[ĐVT],MATCH(H305,D.1[Tên sản phẩm],0)))</f>
        <v/>
      </c>
      <c r="K305" s="163" t="str">
        <f>IF(H305="","",INDEX(D.1[Đơn giá bán
(Tham khảo)],MATCH(H305,D.1[Tên sản phẩm],0)))</f>
        <v/>
      </c>
      <c r="L305" s="162"/>
      <c r="M305" s="159"/>
      <c r="N305" s="159"/>
      <c r="O305" s="159"/>
      <c r="P305" s="163" t="str">
        <f t="shared" si="71"/>
        <v/>
      </c>
      <c r="Q305" s="164"/>
      <c r="R305" s="162"/>
      <c r="S305" s="163" t="str">
        <f t="shared" si="72"/>
        <v/>
      </c>
      <c r="T305" s="164" t="str">
        <f t="shared" ca="1" si="73"/>
        <v/>
      </c>
      <c r="U305" s="163" t="str">
        <f t="shared" si="74"/>
        <v/>
      </c>
      <c r="V305" s="163" t="str">
        <f ca="1">IF(AND(C305&lt;&gt;"",C305&lt;&gt;OFFSET(C305,1,0)),SUMIFS(B.2[Giá có thuế],B.2[Số ĐK],C305),"")</f>
        <v/>
      </c>
      <c r="W305" s="159"/>
      <c r="X305" s="161" t="str">
        <f>IF(W305="","",'Thông Tin Chung'!$L$3)</f>
        <v/>
      </c>
      <c r="Y305" s="163" t="str">
        <f t="shared" ca="1" si="75"/>
        <v/>
      </c>
      <c r="Z305" s="165"/>
      <c r="AA305" s="155" t="str">
        <f ca="1">IF(C305="","",IF(OR(D305&lt;NgayBatDau,D305&gt;NgayKetThuc),"Ngày tháng phải nằm trong kỳ báo cáo",IF(AND(G305&lt;&gt;"",COUNTIF(D.2[Tên khách hàng],G305)=0),"Tên KH chưa khai báo trong DSKH",IF(AND(H305&lt;&gt;"",COUNTIF(D.1[Tên sản phẩm],H305)=0),"SP này chưa khai báo trong DSSP",""))))</f>
        <v/>
      </c>
      <c r="AB305" s="23" t="str">
        <f t="shared" ca="1" si="61"/>
        <v/>
      </c>
      <c r="AC305" s="23" t="str">
        <f t="shared" ca="1" si="62"/>
        <v/>
      </c>
      <c r="AD305" s="23" t="str">
        <f t="shared" ca="1" si="63"/>
        <v/>
      </c>
      <c r="AE305" s="68" t="str">
        <f t="shared" ca="1" si="64"/>
        <v/>
      </c>
      <c r="AF305" s="69" t="str">
        <f>IF(OR(H305="",S305=""),"",S305-(SUM(L305,M305)*INDEX(D.1[Đơn giá],MATCH(H305,D.1[Tên sản phẩm],0))))</f>
        <v/>
      </c>
      <c r="AG305" s="90" t="str">
        <f t="shared" ca="1" si="65"/>
        <v/>
      </c>
      <c r="AH305" s="90"/>
    </row>
    <row r="306" spans="2:34" ht="27.75" customHeight="1" x14ac:dyDescent="0.2">
      <c r="B306" s="154">
        <f t="shared" si="66"/>
        <v>303</v>
      </c>
      <c r="C306" s="155" t="str">
        <f t="shared" ca="1" si="67"/>
        <v/>
      </c>
      <c r="D306" s="156" t="str">
        <f t="shared" ca="1" si="68"/>
        <v/>
      </c>
      <c r="E306" s="157" t="str">
        <f t="shared" ca="1" si="69"/>
        <v/>
      </c>
      <c r="F306" s="157"/>
      <c r="G306" s="158" t="str">
        <f t="shared" ca="1" si="70"/>
        <v/>
      </c>
      <c r="H306" s="159"/>
      <c r="I306" s="160" t="str">
        <f>IF(H306="","",INDEX(D.1[Quy cách],MATCH(H306,D.1[Tên sản phẩm],0)))</f>
        <v/>
      </c>
      <c r="J306" s="35" t="str">
        <f>IF(H306="","",INDEX(D.1[ĐVT],MATCH(H306,D.1[Tên sản phẩm],0)))</f>
        <v/>
      </c>
      <c r="K306" s="163" t="str">
        <f>IF(H306="","",INDEX(D.1[Đơn giá bán
(Tham khảo)],MATCH(H306,D.1[Tên sản phẩm],0)))</f>
        <v/>
      </c>
      <c r="L306" s="162"/>
      <c r="M306" s="159"/>
      <c r="N306" s="159"/>
      <c r="O306" s="159"/>
      <c r="P306" s="163" t="str">
        <f t="shared" si="71"/>
        <v/>
      </c>
      <c r="Q306" s="164"/>
      <c r="R306" s="162"/>
      <c r="S306" s="163" t="str">
        <f t="shared" si="72"/>
        <v/>
      </c>
      <c r="T306" s="164" t="str">
        <f t="shared" ca="1" si="73"/>
        <v/>
      </c>
      <c r="U306" s="163" t="str">
        <f t="shared" si="74"/>
        <v/>
      </c>
      <c r="V306" s="163" t="str">
        <f ca="1">IF(AND(C306&lt;&gt;"",C306&lt;&gt;OFFSET(C306,1,0)),SUMIFS(B.2[Giá có thuế],B.2[Số ĐK],C306),"")</f>
        <v/>
      </c>
      <c r="W306" s="159"/>
      <c r="X306" s="161" t="str">
        <f>IF(W306="","",'Thông Tin Chung'!$L$3)</f>
        <v/>
      </c>
      <c r="Y306" s="163" t="str">
        <f t="shared" ca="1" si="75"/>
        <v/>
      </c>
      <c r="Z306" s="165"/>
      <c r="AA306" s="155" t="str">
        <f ca="1">IF(C306="","",IF(OR(D306&lt;NgayBatDau,D306&gt;NgayKetThuc),"Ngày tháng phải nằm trong kỳ báo cáo",IF(AND(G306&lt;&gt;"",COUNTIF(D.2[Tên khách hàng],G306)=0),"Tên KH chưa khai báo trong DSKH",IF(AND(H306&lt;&gt;"",COUNTIF(D.1[Tên sản phẩm],H306)=0),"SP này chưa khai báo trong DSSP",""))))</f>
        <v/>
      </c>
      <c r="AB306" s="23" t="str">
        <f t="shared" ca="1" si="61"/>
        <v/>
      </c>
      <c r="AC306" s="23" t="str">
        <f t="shared" ca="1" si="62"/>
        <v/>
      </c>
      <c r="AD306" s="23" t="str">
        <f t="shared" ca="1" si="63"/>
        <v/>
      </c>
      <c r="AE306" s="68" t="str">
        <f t="shared" ca="1" si="64"/>
        <v/>
      </c>
      <c r="AF306" s="69" t="str">
        <f>IF(OR(H306="",S306=""),"",S306-(SUM(L306,M306)*INDEX(D.1[Đơn giá],MATCH(H306,D.1[Tên sản phẩm],0))))</f>
        <v/>
      </c>
      <c r="AG306" s="90" t="str">
        <f t="shared" ca="1" si="65"/>
        <v/>
      </c>
      <c r="AH306" s="90"/>
    </row>
    <row r="307" spans="2:34" ht="27.75" customHeight="1" x14ac:dyDescent="0.2">
      <c r="B307" s="154">
        <f t="shared" si="66"/>
        <v>304</v>
      </c>
      <c r="C307" s="155" t="str">
        <f t="shared" ca="1" si="67"/>
        <v/>
      </c>
      <c r="D307" s="156" t="str">
        <f t="shared" ca="1" si="68"/>
        <v/>
      </c>
      <c r="E307" s="157" t="str">
        <f t="shared" ca="1" si="69"/>
        <v/>
      </c>
      <c r="F307" s="157"/>
      <c r="G307" s="158" t="str">
        <f t="shared" ca="1" si="70"/>
        <v/>
      </c>
      <c r="H307" s="159"/>
      <c r="I307" s="160" t="str">
        <f>IF(H307="","",INDEX(D.1[Quy cách],MATCH(H307,D.1[Tên sản phẩm],0)))</f>
        <v/>
      </c>
      <c r="J307" s="35" t="str">
        <f>IF(H307="","",INDEX(D.1[ĐVT],MATCH(H307,D.1[Tên sản phẩm],0)))</f>
        <v/>
      </c>
      <c r="K307" s="163" t="str">
        <f>IF(H307="","",INDEX(D.1[Đơn giá bán
(Tham khảo)],MATCH(H307,D.1[Tên sản phẩm],0)))</f>
        <v/>
      </c>
      <c r="L307" s="162"/>
      <c r="M307" s="159"/>
      <c r="N307" s="159"/>
      <c r="O307" s="159"/>
      <c r="P307" s="163" t="str">
        <f t="shared" si="71"/>
        <v/>
      </c>
      <c r="Q307" s="164"/>
      <c r="R307" s="162"/>
      <c r="S307" s="163" t="str">
        <f t="shared" si="72"/>
        <v/>
      </c>
      <c r="T307" s="164" t="str">
        <f t="shared" ca="1" si="73"/>
        <v/>
      </c>
      <c r="U307" s="163" t="str">
        <f t="shared" si="74"/>
        <v/>
      </c>
      <c r="V307" s="163" t="str">
        <f ca="1">IF(AND(C307&lt;&gt;"",C307&lt;&gt;OFFSET(C307,1,0)),SUMIFS(B.2[Giá có thuế],B.2[Số ĐK],C307),"")</f>
        <v/>
      </c>
      <c r="W307" s="159"/>
      <c r="X307" s="161" t="str">
        <f>IF(W307="","",'Thông Tin Chung'!$L$3)</f>
        <v/>
      </c>
      <c r="Y307" s="163" t="str">
        <f t="shared" ca="1" si="75"/>
        <v/>
      </c>
      <c r="Z307" s="165"/>
      <c r="AA307" s="155" t="str">
        <f ca="1">IF(C307="","",IF(OR(D307&lt;NgayBatDau,D307&gt;NgayKetThuc),"Ngày tháng phải nằm trong kỳ báo cáo",IF(AND(G307&lt;&gt;"",COUNTIF(D.2[Tên khách hàng],G307)=0),"Tên KH chưa khai báo trong DSKH",IF(AND(H307&lt;&gt;"",COUNTIF(D.1[Tên sản phẩm],H307)=0),"SP này chưa khai báo trong DSSP",""))))</f>
        <v/>
      </c>
      <c r="AB307" s="23" t="str">
        <f t="shared" ca="1" si="61"/>
        <v/>
      </c>
      <c r="AC307" s="23" t="str">
        <f t="shared" ca="1" si="62"/>
        <v/>
      </c>
      <c r="AD307" s="23" t="str">
        <f t="shared" ca="1" si="63"/>
        <v/>
      </c>
      <c r="AE307" s="68" t="str">
        <f t="shared" ca="1" si="64"/>
        <v/>
      </c>
      <c r="AF307" s="69" t="str">
        <f>IF(OR(H307="",S307=""),"",S307-(SUM(L307,M307)*INDEX(D.1[Đơn giá],MATCH(H307,D.1[Tên sản phẩm],0))))</f>
        <v/>
      </c>
      <c r="AG307" s="90" t="str">
        <f t="shared" ca="1" si="65"/>
        <v/>
      </c>
      <c r="AH307" s="90"/>
    </row>
    <row r="308" spans="2:34" ht="27.75" customHeight="1" x14ac:dyDescent="0.2">
      <c r="B308" s="154">
        <f t="shared" si="66"/>
        <v>305</v>
      </c>
      <c r="C308" s="155" t="str">
        <f t="shared" ca="1" si="67"/>
        <v/>
      </c>
      <c r="D308" s="156" t="str">
        <f t="shared" ca="1" si="68"/>
        <v/>
      </c>
      <c r="E308" s="157" t="str">
        <f t="shared" ca="1" si="69"/>
        <v/>
      </c>
      <c r="F308" s="157"/>
      <c r="G308" s="158" t="str">
        <f t="shared" ca="1" si="70"/>
        <v/>
      </c>
      <c r="H308" s="159"/>
      <c r="I308" s="160" t="str">
        <f>IF(H308="","",INDEX(D.1[Quy cách],MATCH(H308,D.1[Tên sản phẩm],0)))</f>
        <v/>
      </c>
      <c r="J308" s="35" t="str">
        <f>IF(H308="","",INDEX(D.1[ĐVT],MATCH(H308,D.1[Tên sản phẩm],0)))</f>
        <v/>
      </c>
      <c r="K308" s="163" t="str">
        <f>IF(H308="","",INDEX(D.1[Đơn giá bán
(Tham khảo)],MATCH(H308,D.1[Tên sản phẩm],0)))</f>
        <v/>
      </c>
      <c r="L308" s="162"/>
      <c r="M308" s="159"/>
      <c r="N308" s="159"/>
      <c r="O308" s="159"/>
      <c r="P308" s="163" t="str">
        <f t="shared" si="71"/>
        <v/>
      </c>
      <c r="Q308" s="164"/>
      <c r="R308" s="162"/>
      <c r="S308" s="163" t="str">
        <f t="shared" si="72"/>
        <v/>
      </c>
      <c r="T308" s="164" t="str">
        <f t="shared" ca="1" si="73"/>
        <v/>
      </c>
      <c r="U308" s="163" t="str">
        <f t="shared" si="74"/>
        <v/>
      </c>
      <c r="V308" s="163" t="str">
        <f ca="1">IF(AND(C308&lt;&gt;"",C308&lt;&gt;OFFSET(C308,1,0)),SUMIFS(B.2[Giá có thuế],B.2[Số ĐK],C308),"")</f>
        <v/>
      </c>
      <c r="W308" s="159"/>
      <c r="X308" s="161" t="str">
        <f>IF(W308="","",'Thông Tin Chung'!$L$3)</f>
        <v/>
      </c>
      <c r="Y308" s="163" t="str">
        <f t="shared" ca="1" si="75"/>
        <v/>
      </c>
      <c r="Z308" s="165"/>
      <c r="AA308" s="155" t="str">
        <f ca="1">IF(C308="","",IF(OR(D308&lt;NgayBatDau,D308&gt;NgayKetThuc),"Ngày tháng phải nằm trong kỳ báo cáo",IF(AND(G308&lt;&gt;"",COUNTIF(D.2[Tên khách hàng],G308)=0),"Tên KH chưa khai báo trong DSKH",IF(AND(H308&lt;&gt;"",COUNTIF(D.1[Tên sản phẩm],H308)=0),"SP này chưa khai báo trong DSSP",""))))</f>
        <v/>
      </c>
      <c r="AB308" s="23" t="str">
        <f t="shared" ca="1" si="61"/>
        <v/>
      </c>
      <c r="AC308" s="23" t="str">
        <f t="shared" ca="1" si="62"/>
        <v/>
      </c>
      <c r="AD308" s="23" t="str">
        <f t="shared" ca="1" si="63"/>
        <v/>
      </c>
      <c r="AE308" s="68" t="str">
        <f t="shared" ca="1" si="64"/>
        <v/>
      </c>
      <c r="AF308" s="69" t="str">
        <f>IF(OR(H308="",S308=""),"",S308-(SUM(L308,M308)*INDEX(D.1[Đơn giá],MATCH(H308,D.1[Tên sản phẩm],0))))</f>
        <v/>
      </c>
      <c r="AG308" s="90" t="str">
        <f t="shared" ca="1" si="65"/>
        <v/>
      </c>
      <c r="AH308" s="90"/>
    </row>
    <row r="309" spans="2:34" ht="27.75" customHeight="1" x14ac:dyDescent="0.2">
      <c r="B309" s="154">
        <f t="shared" si="66"/>
        <v>306</v>
      </c>
      <c r="C309" s="155" t="str">
        <f t="shared" ca="1" si="67"/>
        <v/>
      </c>
      <c r="D309" s="156" t="str">
        <f t="shared" ca="1" si="68"/>
        <v/>
      </c>
      <c r="E309" s="157" t="str">
        <f t="shared" ca="1" si="69"/>
        <v/>
      </c>
      <c r="F309" s="157"/>
      <c r="G309" s="158" t="str">
        <f t="shared" ca="1" si="70"/>
        <v/>
      </c>
      <c r="H309" s="159"/>
      <c r="I309" s="160" t="str">
        <f>IF(H309="","",INDEX(D.1[Quy cách],MATCH(H309,D.1[Tên sản phẩm],0)))</f>
        <v/>
      </c>
      <c r="J309" s="35" t="str">
        <f>IF(H309="","",INDEX(D.1[ĐVT],MATCH(H309,D.1[Tên sản phẩm],0)))</f>
        <v/>
      </c>
      <c r="K309" s="163" t="str">
        <f>IF(H309="","",INDEX(D.1[Đơn giá bán
(Tham khảo)],MATCH(H309,D.1[Tên sản phẩm],0)))</f>
        <v/>
      </c>
      <c r="L309" s="162"/>
      <c r="M309" s="159"/>
      <c r="N309" s="159"/>
      <c r="O309" s="159"/>
      <c r="P309" s="163" t="str">
        <f t="shared" si="71"/>
        <v/>
      </c>
      <c r="Q309" s="164"/>
      <c r="R309" s="162"/>
      <c r="S309" s="163" t="str">
        <f t="shared" si="72"/>
        <v/>
      </c>
      <c r="T309" s="164" t="str">
        <f t="shared" ca="1" si="73"/>
        <v/>
      </c>
      <c r="U309" s="163" t="str">
        <f t="shared" si="74"/>
        <v/>
      </c>
      <c r="V309" s="163" t="str">
        <f ca="1">IF(AND(C309&lt;&gt;"",C309&lt;&gt;OFFSET(C309,1,0)),SUMIFS(B.2[Giá có thuế],B.2[Số ĐK],C309),"")</f>
        <v/>
      </c>
      <c r="W309" s="159"/>
      <c r="X309" s="161" t="str">
        <f>IF(W309="","",'Thông Tin Chung'!$L$3)</f>
        <v/>
      </c>
      <c r="Y309" s="163" t="str">
        <f t="shared" ca="1" si="75"/>
        <v/>
      </c>
      <c r="Z309" s="165"/>
      <c r="AA309" s="155" t="str">
        <f ca="1">IF(C309="","",IF(OR(D309&lt;NgayBatDau,D309&gt;NgayKetThuc),"Ngày tháng phải nằm trong kỳ báo cáo",IF(AND(G309&lt;&gt;"",COUNTIF(D.2[Tên khách hàng],G309)=0),"Tên KH chưa khai báo trong DSKH",IF(AND(H309&lt;&gt;"",COUNTIF(D.1[Tên sản phẩm],H309)=0),"SP này chưa khai báo trong DSSP",""))))</f>
        <v/>
      </c>
      <c r="AB309" s="23" t="str">
        <f t="shared" ca="1" si="61"/>
        <v/>
      </c>
      <c r="AC309" s="23" t="str">
        <f t="shared" ca="1" si="62"/>
        <v/>
      </c>
      <c r="AD309" s="23" t="str">
        <f t="shared" ca="1" si="63"/>
        <v/>
      </c>
      <c r="AE309" s="68" t="str">
        <f t="shared" ca="1" si="64"/>
        <v/>
      </c>
      <c r="AF309" s="69" t="str">
        <f>IF(OR(H309="",S309=""),"",S309-(SUM(L309,M309)*INDEX(D.1[Đơn giá],MATCH(H309,D.1[Tên sản phẩm],0))))</f>
        <v/>
      </c>
      <c r="AG309" s="90" t="str">
        <f t="shared" ca="1" si="65"/>
        <v/>
      </c>
      <c r="AH309" s="90"/>
    </row>
    <row r="310" spans="2:34" ht="27.75" customHeight="1" x14ac:dyDescent="0.2">
      <c r="B310" s="154">
        <f t="shared" si="66"/>
        <v>307</v>
      </c>
      <c r="C310" s="155" t="str">
        <f t="shared" ca="1" si="67"/>
        <v/>
      </c>
      <c r="D310" s="156" t="str">
        <f t="shared" ca="1" si="68"/>
        <v/>
      </c>
      <c r="E310" s="157" t="str">
        <f t="shared" ca="1" si="69"/>
        <v/>
      </c>
      <c r="F310" s="157"/>
      <c r="G310" s="158" t="str">
        <f t="shared" ca="1" si="70"/>
        <v/>
      </c>
      <c r="H310" s="159"/>
      <c r="I310" s="160" t="str">
        <f>IF(H310="","",INDEX(D.1[Quy cách],MATCH(H310,D.1[Tên sản phẩm],0)))</f>
        <v/>
      </c>
      <c r="J310" s="35" t="str">
        <f>IF(H310="","",INDEX(D.1[ĐVT],MATCH(H310,D.1[Tên sản phẩm],0)))</f>
        <v/>
      </c>
      <c r="K310" s="163" t="str">
        <f>IF(H310="","",INDEX(D.1[Đơn giá bán
(Tham khảo)],MATCH(H310,D.1[Tên sản phẩm],0)))</f>
        <v/>
      </c>
      <c r="L310" s="162"/>
      <c r="M310" s="159"/>
      <c r="N310" s="159"/>
      <c r="O310" s="159"/>
      <c r="P310" s="163" t="str">
        <f t="shared" si="71"/>
        <v/>
      </c>
      <c r="Q310" s="164"/>
      <c r="R310" s="162"/>
      <c r="S310" s="163" t="str">
        <f t="shared" si="72"/>
        <v/>
      </c>
      <c r="T310" s="164" t="str">
        <f t="shared" ca="1" si="73"/>
        <v/>
      </c>
      <c r="U310" s="163" t="str">
        <f t="shared" si="74"/>
        <v/>
      </c>
      <c r="V310" s="163" t="str">
        <f ca="1">IF(AND(C310&lt;&gt;"",C310&lt;&gt;OFFSET(C310,1,0)),SUMIFS(B.2[Giá có thuế],B.2[Số ĐK],C310),"")</f>
        <v/>
      </c>
      <c r="W310" s="159"/>
      <c r="X310" s="161" t="str">
        <f>IF(W310="","",'Thông Tin Chung'!$L$3)</f>
        <v/>
      </c>
      <c r="Y310" s="163" t="str">
        <f t="shared" ca="1" si="75"/>
        <v/>
      </c>
      <c r="Z310" s="165"/>
      <c r="AA310" s="155" t="str">
        <f ca="1">IF(C310="","",IF(OR(D310&lt;NgayBatDau,D310&gt;NgayKetThuc),"Ngày tháng phải nằm trong kỳ báo cáo",IF(AND(G310&lt;&gt;"",COUNTIF(D.2[Tên khách hàng],G310)=0),"Tên KH chưa khai báo trong DSKH",IF(AND(H310&lt;&gt;"",COUNTIF(D.1[Tên sản phẩm],H310)=0),"SP này chưa khai báo trong DSSP",""))))</f>
        <v/>
      </c>
      <c r="AB310" s="23" t="str">
        <f t="shared" ca="1" si="61"/>
        <v/>
      </c>
      <c r="AC310" s="23" t="str">
        <f t="shared" ca="1" si="62"/>
        <v/>
      </c>
      <c r="AD310" s="23" t="str">
        <f t="shared" ca="1" si="63"/>
        <v/>
      </c>
      <c r="AE310" s="68" t="str">
        <f t="shared" ca="1" si="64"/>
        <v/>
      </c>
      <c r="AF310" s="69" t="str">
        <f>IF(OR(H310="",S310=""),"",S310-(SUM(L310,M310)*INDEX(D.1[Đơn giá],MATCH(H310,D.1[Tên sản phẩm],0))))</f>
        <v/>
      </c>
      <c r="AG310" s="90" t="str">
        <f t="shared" ca="1" si="65"/>
        <v/>
      </c>
      <c r="AH310" s="90"/>
    </row>
    <row r="311" spans="2:34" ht="27.75" customHeight="1" x14ac:dyDescent="0.2">
      <c r="B311" s="154">
        <f t="shared" si="66"/>
        <v>308</v>
      </c>
      <c r="C311" s="155" t="str">
        <f t="shared" ca="1" si="67"/>
        <v/>
      </c>
      <c r="D311" s="156" t="str">
        <f t="shared" ca="1" si="68"/>
        <v/>
      </c>
      <c r="E311" s="157" t="str">
        <f t="shared" ca="1" si="69"/>
        <v/>
      </c>
      <c r="F311" s="157"/>
      <c r="G311" s="158" t="str">
        <f t="shared" ca="1" si="70"/>
        <v/>
      </c>
      <c r="H311" s="159"/>
      <c r="I311" s="160" t="str">
        <f>IF(H311="","",INDEX(D.1[Quy cách],MATCH(H311,D.1[Tên sản phẩm],0)))</f>
        <v/>
      </c>
      <c r="J311" s="35" t="str">
        <f>IF(H311="","",INDEX(D.1[ĐVT],MATCH(H311,D.1[Tên sản phẩm],0)))</f>
        <v/>
      </c>
      <c r="K311" s="163" t="str">
        <f>IF(H311="","",INDEX(D.1[Đơn giá bán
(Tham khảo)],MATCH(H311,D.1[Tên sản phẩm],0)))</f>
        <v/>
      </c>
      <c r="L311" s="162"/>
      <c r="M311" s="159"/>
      <c r="N311" s="159"/>
      <c r="O311" s="159"/>
      <c r="P311" s="163" t="str">
        <f t="shared" si="71"/>
        <v/>
      </c>
      <c r="Q311" s="164"/>
      <c r="R311" s="162"/>
      <c r="S311" s="163" t="str">
        <f t="shared" si="72"/>
        <v/>
      </c>
      <c r="T311" s="164" t="str">
        <f t="shared" ca="1" si="73"/>
        <v/>
      </c>
      <c r="U311" s="163" t="str">
        <f t="shared" si="74"/>
        <v/>
      </c>
      <c r="V311" s="163" t="str">
        <f ca="1">IF(AND(C311&lt;&gt;"",C311&lt;&gt;OFFSET(C311,1,0)),SUMIFS(B.2[Giá có thuế],B.2[Số ĐK],C311),"")</f>
        <v/>
      </c>
      <c r="W311" s="159"/>
      <c r="X311" s="161" t="str">
        <f>IF(W311="","",'Thông Tin Chung'!$L$3)</f>
        <v/>
      </c>
      <c r="Y311" s="163" t="str">
        <f t="shared" ca="1" si="75"/>
        <v/>
      </c>
      <c r="Z311" s="165"/>
      <c r="AA311" s="155" t="str">
        <f ca="1">IF(C311="","",IF(OR(D311&lt;NgayBatDau,D311&gt;NgayKetThuc),"Ngày tháng phải nằm trong kỳ báo cáo",IF(AND(G311&lt;&gt;"",COUNTIF(D.2[Tên khách hàng],G311)=0),"Tên KH chưa khai báo trong DSKH",IF(AND(H311&lt;&gt;"",COUNTIF(D.1[Tên sản phẩm],H311)=0),"SP này chưa khai báo trong DSSP",""))))</f>
        <v/>
      </c>
      <c r="AB311" s="23" t="str">
        <f t="shared" ca="1" si="61"/>
        <v/>
      </c>
      <c r="AC311" s="23" t="str">
        <f t="shared" ca="1" si="62"/>
        <v/>
      </c>
      <c r="AD311" s="23" t="str">
        <f t="shared" ca="1" si="63"/>
        <v/>
      </c>
      <c r="AE311" s="68" t="str">
        <f t="shared" ca="1" si="64"/>
        <v/>
      </c>
      <c r="AF311" s="69" t="str">
        <f>IF(OR(H311="",S311=""),"",S311-(SUM(L311,M311)*INDEX(D.1[Đơn giá],MATCH(H311,D.1[Tên sản phẩm],0))))</f>
        <v/>
      </c>
      <c r="AG311" s="90" t="str">
        <f t="shared" ca="1" si="65"/>
        <v/>
      </c>
      <c r="AH311" s="90"/>
    </row>
    <row r="312" spans="2:34" ht="27.75" customHeight="1" x14ac:dyDescent="0.2">
      <c r="B312" s="154">
        <f t="shared" si="66"/>
        <v>309</v>
      </c>
      <c r="C312" s="155" t="str">
        <f t="shared" ca="1" si="67"/>
        <v/>
      </c>
      <c r="D312" s="156" t="str">
        <f t="shared" ca="1" si="68"/>
        <v/>
      </c>
      <c r="E312" s="157" t="str">
        <f t="shared" ca="1" si="69"/>
        <v/>
      </c>
      <c r="F312" s="157"/>
      <c r="G312" s="158" t="str">
        <f t="shared" ca="1" si="70"/>
        <v/>
      </c>
      <c r="H312" s="159"/>
      <c r="I312" s="160" t="str">
        <f>IF(H312="","",INDEX(D.1[Quy cách],MATCH(H312,D.1[Tên sản phẩm],0)))</f>
        <v/>
      </c>
      <c r="J312" s="35" t="str">
        <f>IF(H312="","",INDEX(D.1[ĐVT],MATCH(H312,D.1[Tên sản phẩm],0)))</f>
        <v/>
      </c>
      <c r="K312" s="163" t="str">
        <f>IF(H312="","",INDEX(D.1[Đơn giá bán
(Tham khảo)],MATCH(H312,D.1[Tên sản phẩm],0)))</f>
        <v/>
      </c>
      <c r="L312" s="162"/>
      <c r="M312" s="159"/>
      <c r="N312" s="159"/>
      <c r="O312" s="159"/>
      <c r="P312" s="163" t="str">
        <f t="shared" si="71"/>
        <v/>
      </c>
      <c r="Q312" s="164"/>
      <c r="R312" s="162"/>
      <c r="S312" s="163" t="str">
        <f t="shared" si="72"/>
        <v/>
      </c>
      <c r="T312" s="164" t="str">
        <f t="shared" ca="1" si="73"/>
        <v/>
      </c>
      <c r="U312" s="163" t="str">
        <f t="shared" si="74"/>
        <v/>
      </c>
      <c r="V312" s="163" t="str">
        <f ca="1">IF(AND(C312&lt;&gt;"",C312&lt;&gt;OFFSET(C312,1,0)),SUMIFS(B.2[Giá có thuế],B.2[Số ĐK],C312),"")</f>
        <v/>
      </c>
      <c r="W312" s="159"/>
      <c r="X312" s="161" t="str">
        <f>IF(W312="","",'Thông Tin Chung'!$L$3)</f>
        <v/>
      </c>
      <c r="Y312" s="163" t="str">
        <f t="shared" ca="1" si="75"/>
        <v/>
      </c>
      <c r="Z312" s="165"/>
      <c r="AA312" s="155" t="str">
        <f ca="1">IF(C312="","",IF(OR(D312&lt;NgayBatDau,D312&gt;NgayKetThuc),"Ngày tháng phải nằm trong kỳ báo cáo",IF(AND(G312&lt;&gt;"",COUNTIF(D.2[Tên khách hàng],G312)=0),"Tên KH chưa khai báo trong DSKH",IF(AND(H312&lt;&gt;"",COUNTIF(D.1[Tên sản phẩm],H312)=0),"SP này chưa khai báo trong DSSP",""))))</f>
        <v/>
      </c>
      <c r="AB312" s="23" t="str">
        <f t="shared" ca="1" si="61"/>
        <v/>
      </c>
      <c r="AC312" s="23" t="str">
        <f t="shared" ca="1" si="62"/>
        <v/>
      </c>
      <c r="AD312" s="23" t="str">
        <f t="shared" ca="1" si="63"/>
        <v/>
      </c>
      <c r="AE312" s="68" t="str">
        <f t="shared" ca="1" si="64"/>
        <v/>
      </c>
      <c r="AF312" s="69" t="str">
        <f>IF(OR(H312="",S312=""),"",S312-(SUM(L312,M312)*INDEX(D.1[Đơn giá],MATCH(H312,D.1[Tên sản phẩm],0))))</f>
        <v/>
      </c>
      <c r="AG312" s="90" t="str">
        <f t="shared" ca="1" si="65"/>
        <v/>
      </c>
      <c r="AH312" s="90"/>
    </row>
    <row r="313" spans="2:34" ht="27.75" customHeight="1" x14ac:dyDescent="0.2">
      <c r="B313" s="154">
        <f t="shared" si="66"/>
        <v>310</v>
      </c>
      <c r="C313" s="155" t="str">
        <f t="shared" ca="1" si="67"/>
        <v/>
      </c>
      <c r="D313" s="156" t="str">
        <f t="shared" ca="1" si="68"/>
        <v/>
      </c>
      <c r="E313" s="157" t="str">
        <f t="shared" ca="1" si="69"/>
        <v/>
      </c>
      <c r="F313" s="157"/>
      <c r="G313" s="158" t="str">
        <f t="shared" ca="1" si="70"/>
        <v/>
      </c>
      <c r="H313" s="159"/>
      <c r="I313" s="160" t="str">
        <f>IF(H313="","",INDEX(D.1[Quy cách],MATCH(H313,D.1[Tên sản phẩm],0)))</f>
        <v/>
      </c>
      <c r="J313" s="35" t="str">
        <f>IF(H313="","",INDEX(D.1[ĐVT],MATCH(H313,D.1[Tên sản phẩm],0)))</f>
        <v/>
      </c>
      <c r="K313" s="163" t="str">
        <f>IF(H313="","",INDEX(D.1[Đơn giá bán
(Tham khảo)],MATCH(H313,D.1[Tên sản phẩm],0)))</f>
        <v/>
      </c>
      <c r="L313" s="162"/>
      <c r="M313" s="159"/>
      <c r="N313" s="159"/>
      <c r="O313" s="159"/>
      <c r="P313" s="163" t="str">
        <f t="shared" si="71"/>
        <v/>
      </c>
      <c r="Q313" s="164"/>
      <c r="R313" s="162"/>
      <c r="S313" s="163" t="str">
        <f t="shared" si="72"/>
        <v/>
      </c>
      <c r="T313" s="164" t="str">
        <f t="shared" ca="1" si="73"/>
        <v/>
      </c>
      <c r="U313" s="163" t="str">
        <f t="shared" si="74"/>
        <v/>
      </c>
      <c r="V313" s="163" t="str">
        <f ca="1">IF(AND(C313&lt;&gt;"",C313&lt;&gt;OFFSET(C313,1,0)),SUMIFS(B.2[Giá có thuế],B.2[Số ĐK],C313),"")</f>
        <v/>
      </c>
      <c r="W313" s="159"/>
      <c r="X313" s="161" t="str">
        <f>IF(W313="","",'Thông Tin Chung'!$L$3)</f>
        <v/>
      </c>
      <c r="Y313" s="163" t="str">
        <f t="shared" ca="1" si="75"/>
        <v/>
      </c>
      <c r="Z313" s="165"/>
      <c r="AA313" s="155" t="str">
        <f ca="1">IF(C313="","",IF(OR(D313&lt;NgayBatDau,D313&gt;NgayKetThuc),"Ngày tháng phải nằm trong kỳ báo cáo",IF(AND(G313&lt;&gt;"",COUNTIF(D.2[Tên khách hàng],G313)=0),"Tên KH chưa khai báo trong DSKH",IF(AND(H313&lt;&gt;"",COUNTIF(D.1[Tên sản phẩm],H313)=0),"SP này chưa khai báo trong DSSP",""))))</f>
        <v/>
      </c>
      <c r="AB313" s="23" t="str">
        <f t="shared" ca="1" si="61"/>
        <v/>
      </c>
      <c r="AC313" s="23" t="str">
        <f t="shared" ca="1" si="62"/>
        <v/>
      </c>
      <c r="AD313" s="23" t="str">
        <f t="shared" ca="1" si="63"/>
        <v/>
      </c>
      <c r="AE313" s="68" t="str">
        <f t="shared" ca="1" si="64"/>
        <v/>
      </c>
      <c r="AF313" s="69" t="str">
        <f>IF(OR(H313="",S313=""),"",S313-(SUM(L313,M313)*INDEX(D.1[Đơn giá],MATCH(H313,D.1[Tên sản phẩm],0))))</f>
        <v/>
      </c>
      <c r="AG313" s="90" t="str">
        <f t="shared" ca="1" si="65"/>
        <v/>
      </c>
      <c r="AH313" s="90"/>
    </row>
    <row r="314" spans="2:34" ht="27.75" customHeight="1" x14ac:dyDescent="0.2">
      <c r="B314" s="154">
        <f t="shared" si="66"/>
        <v>311</v>
      </c>
      <c r="C314" s="155" t="str">
        <f t="shared" ca="1" si="67"/>
        <v/>
      </c>
      <c r="D314" s="156" t="str">
        <f t="shared" ca="1" si="68"/>
        <v/>
      </c>
      <c r="E314" s="157" t="str">
        <f t="shared" ca="1" si="69"/>
        <v/>
      </c>
      <c r="F314" s="157"/>
      <c r="G314" s="158" t="str">
        <f t="shared" ca="1" si="70"/>
        <v/>
      </c>
      <c r="H314" s="159"/>
      <c r="I314" s="160" t="str">
        <f>IF(H314="","",INDEX(D.1[Quy cách],MATCH(H314,D.1[Tên sản phẩm],0)))</f>
        <v/>
      </c>
      <c r="J314" s="35" t="str">
        <f>IF(H314="","",INDEX(D.1[ĐVT],MATCH(H314,D.1[Tên sản phẩm],0)))</f>
        <v/>
      </c>
      <c r="K314" s="163" t="str">
        <f>IF(H314="","",INDEX(D.1[Đơn giá bán
(Tham khảo)],MATCH(H314,D.1[Tên sản phẩm],0)))</f>
        <v/>
      </c>
      <c r="L314" s="162"/>
      <c r="M314" s="159"/>
      <c r="N314" s="159"/>
      <c r="O314" s="159"/>
      <c r="P314" s="163" t="str">
        <f t="shared" si="71"/>
        <v/>
      </c>
      <c r="Q314" s="164"/>
      <c r="R314" s="162"/>
      <c r="S314" s="163" t="str">
        <f t="shared" si="72"/>
        <v/>
      </c>
      <c r="T314" s="164" t="str">
        <f t="shared" ca="1" si="73"/>
        <v/>
      </c>
      <c r="U314" s="163" t="str">
        <f t="shared" si="74"/>
        <v/>
      </c>
      <c r="V314" s="163" t="str">
        <f ca="1">IF(AND(C314&lt;&gt;"",C314&lt;&gt;OFFSET(C314,1,0)),SUMIFS(B.2[Giá có thuế],B.2[Số ĐK],C314),"")</f>
        <v/>
      </c>
      <c r="W314" s="159"/>
      <c r="X314" s="161" t="str">
        <f>IF(W314="","",'Thông Tin Chung'!$L$3)</f>
        <v/>
      </c>
      <c r="Y314" s="163" t="str">
        <f t="shared" ca="1" si="75"/>
        <v/>
      </c>
      <c r="Z314" s="165"/>
      <c r="AA314" s="155" t="str">
        <f ca="1">IF(C314="","",IF(OR(D314&lt;NgayBatDau,D314&gt;NgayKetThuc),"Ngày tháng phải nằm trong kỳ báo cáo",IF(AND(G314&lt;&gt;"",COUNTIF(D.2[Tên khách hàng],G314)=0),"Tên KH chưa khai báo trong DSKH",IF(AND(H314&lt;&gt;"",COUNTIF(D.1[Tên sản phẩm],H314)=0),"SP này chưa khai báo trong DSSP",""))))</f>
        <v/>
      </c>
      <c r="AB314" s="23" t="str">
        <f t="shared" ca="1" si="61"/>
        <v/>
      </c>
      <c r="AC314" s="23" t="str">
        <f t="shared" ca="1" si="62"/>
        <v/>
      </c>
      <c r="AD314" s="23" t="str">
        <f t="shared" ca="1" si="63"/>
        <v/>
      </c>
      <c r="AE314" s="68" t="str">
        <f t="shared" ca="1" si="64"/>
        <v/>
      </c>
      <c r="AF314" s="69" t="str">
        <f>IF(OR(H314="",S314=""),"",S314-(SUM(L314,M314)*INDEX(D.1[Đơn giá],MATCH(H314,D.1[Tên sản phẩm],0))))</f>
        <v/>
      </c>
      <c r="AG314" s="90" t="str">
        <f t="shared" ca="1" si="65"/>
        <v/>
      </c>
      <c r="AH314" s="90"/>
    </row>
    <row r="315" spans="2:34" ht="27.75" customHeight="1" x14ac:dyDescent="0.2">
      <c r="B315" s="154">
        <f t="shared" si="66"/>
        <v>312</v>
      </c>
      <c r="C315" s="155" t="str">
        <f t="shared" ca="1" si="67"/>
        <v/>
      </c>
      <c r="D315" s="156" t="str">
        <f t="shared" ca="1" si="68"/>
        <v/>
      </c>
      <c r="E315" s="157" t="str">
        <f t="shared" ca="1" si="69"/>
        <v/>
      </c>
      <c r="F315" s="157"/>
      <c r="G315" s="158" t="str">
        <f t="shared" ca="1" si="70"/>
        <v/>
      </c>
      <c r="H315" s="159"/>
      <c r="I315" s="160" t="str">
        <f>IF(H315="","",INDEX(D.1[Quy cách],MATCH(H315,D.1[Tên sản phẩm],0)))</f>
        <v/>
      </c>
      <c r="J315" s="35" t="str">
        <f>IF(H315="","",INDEX(D.1[ĐVT],MATCH(H315,D.1[Tên sản phẩm],0)))</f>
        <v/>
      </c>
      <c r="K315" s="163" t="str">
        <f>IF(H315="","",INDEX(D.1[Đơn giá bán
(Tham khảo)],MATCH(H315,D.1[Tên sản phẩm],0)))</f>
        <v/>
      </c>
      <c r="L315" s="162"/>
      <c r="M315" s="159"/>
      <c r="N315" s="159"/>
      <c r="O315" s="159"/>
      <c r="P315" s="163" t="str">
        <f t="shared" si="71"/>
        <v/>
      </c>
      <c r="Q315" s="164"/>
      <c r="R315" s="162"/>
      <c r="S315" s="163" t="str">
        <f t="shared" si="72"/>
        <v/>
      </c>
      <c r="T315" s="164" t="str">
        <f t="shared" ca="1" si="73"/>
        <v/>
      </c>
      <c r="U315" s="163" t="str">
        <f t="shared" si="74"/>
        <v/>
      </c>
      <c r="V315" s="163" t="str">
        <f ca="1">IF(AND(C315&lt;&gt;"",C315&lt;&gt;OFFSET(C315,1,0)),SUMIFS(B.2[Giá có thuế],B.2[Số ĐK],C315),"")</f>
        <v/>
      </c>
      <c r="W315" s="159"/>
      <c r="X315" s="161" t="str">
        <f>IF(W315="","",'Thông Tin Chung'!$L$3)</f>
        <v/>
      </c>
      <c r="Y315" s="163" t="str">
        <f t="shared" ca="1" si="75"/>
        <v/>
      </c>
      <c r="Z315" s="165"/>
      <c r="AA315" s="155" t="str">
        <f ca="1">IF(C315="","",IF(OR(D315&lt;NgayBatDau,D315&gt;NgayKetThuc),"Ngày tháng phải nằm trong kỳ báo cáo",IF(AND(G315&lt;&gt;"",COUNTIF(D.2[Tên khách hàng],G315)=0),"Tên KH chưa khai báo trong DSKH",IF(AND(H315&lt;&gt;"",COUNTIF(D.1[Tên sản phẩm],H315)=0),"SP này chưa khai báo trong DSSP",""))))</f>
        <v/>
      </c>
      <c r="AB315" s="23" t="str">
        <f t="shared" ca="1" si="61"/>
        <v/>
      </c>
      <c r="AC315" s="23" t="str">
        <f t="shared" ca="1" si="62"/>
        <v/>
      </c>
      <c r="AD315" s="23" t="str">
        <f t="shared" ca="1" si="63"/>
        <v/>
      </c>
      <c r="AE315" s="68" t="str">
        <f t="shared" ca="1" si="64"/>
        <v/>
      </c>
      <c r="AF315" s="69" t="str">
        <f>IF(OR(H315="",S315=""),"",S315-(SUM(L315,M315)*INDEX(D.1[Đơn giá],MATCH(H315,D.1[Tên sản phẩm],0))))</f>
        <v/>
      </c>
      <c r="AG315" s="90" t="str">
        <f t="shared" ca="1" si="65"/>
        <v/>
      </c>
      <c r="AH315" s="90"/>
    </row>
    <row r="316" spans="2:34" ht="27.75" customHeight="1" x14ac:dyDescent="0.2">
      <c r="B316" s="154">
        <f t="shared" si="66"/>
        <v>313</v>
      </c>
      <c r="C316" s="155" t="str">
        <f t="shared" ca="1" si="67"/>
        <v/>
      </c>
      <c r="D316" s="156" t="str">
        <f t="shared" ca="1" si="68"/>
        <v/>
      </c>
      <c r="E316" s="157" t="str">
        <f t="shared" ca="1" si="69"/>
        <v/>
      </c>
      <c r="F316" s="157"/>
      <c r="G316" s="158" t="str">
        <f t="shared" ca="1" si="70"/>
        <v/>
      </c>
      <c r="H316" s="159"/>
      <c r="I316" s="160" t="str">
        <f>IF(H316="","",INDEX(D.1[Quy cách],MATCH(H316,D.1[Tên sản phẩm],0)))</f>
        <v/>
      </c>
      <c r="J316" s="35" t="str">
        <f>IF(H316="","",INDEX(D.1[ĐVT],MATCH(H316,D.1[Tên sản phẩm],0)))</f>
        <v/>
      </c>
      <c r="K316" s="163" t="str">
        <f>IF(H316="","",INDEX(D.1[Đơn giá bán
(Tham khảo)],MATCH(H316,D.1[Tên sản phẩm],0)))</f>
        <v/>
      </c>
      <c r="L316" s="162"/>
      <c r="M316" s="159"/>
      <c r="N316" s="159"/>
      <c r="O316" s="159"/>
      <c r="P316" s="163" t="str">
        <f t="shared" si="71"/>
        <v/>
      </c>
      <c r="Q316" s="164"/>
      <c r="R316" s="162"/>
      <c r="S316" s="163" t="str">
        <f t="shared" si="72"/>
        <v/>
      </c>
      <c r="T316" s="164" t="str">
        <f t="shared" ca="1" si="73"/>
        <v/>
      </c>
      <c r="U316" s="163" t="str">
        <f t="shared" si="74"/>
        <v/>
      </c>
      <c r="V316" s="163" t="str">
        <f ca="1">IF(AND(C316&lt;&gt;"",C316&lt;&gt;OFFSET(C316,1,0)),SUMIFS(B.2[Giá có thuế],B.2[Số ĐK],C316),"")</f>
        <v/>
      </c>
      <c r="W316" s="159"/>
      <c r="X316" s="161" t="str">
        <f>IF(W316="","",'Thông Tin Chung'!$L$3)</f>
        <v/>
      </c>
      <c r="Y316" s="163" t="str">
        <f t="shared" ca="1" si="75"/>
        <v/>
      </c>
      <c r="Z316" s="165"/>
      <c r="AA316" s="155" t="str">
        <f ca="1">IF(C316="","",IF(OR(D316&lt;NgayBatDau,D316&gt;NgayKetThuc),"Ngày tháng phải nằm trong kỳ báo cáo",IF(AND(G316&lt;&gt;"",COUNTIF(D.2[Tên khách hàng],G316)=0),"Tên KH chưa khai báo trong DSKH",IF(AND(H316&lt;&gt;"",COUNTIF(D.1[Tên sản phẩm],H316)=0),"SP này chưa khai báo trong DSSP",""))))</f>
        <v/>
      </c>
      <c r="AB316" s="23" t="str">
        <f t="shared" ca="1" si="61"/>
        <v/>
      </c>
      <c r="AC316" s="23" t="str">
        <f t="shared" ca="1" si="62"/>
        <v/>
      </c>
      <c r="AD316" s="23" t="str">
        <f t="shared" ca="1" si="63"/>
        <v/>
      </c>
      <c r="AE316" s="68" t="str">
        <f t="shared" ca="1" si="64"/>
        <v/>
      </c>
      <c r="AF316" s="69" t="str">
        <f>IF(OR(H316="",S316=""),"",S316-(SUM(L316,M316)*INDEX(D.1[Đơn giá],MATCH(H316,D.1[Tên sản phẩm],0))))</f>
        <v/>
      </c>
      <c r="AG316" s="90" t="str">
        <f t="shared" ca="1" si="65"/>
        <v/>
      </c>
      <c r="AH316" s="90"/>
    </row>
    <row r="317" spans="2:34" ht="27.75" customHeight="1" x14ac:dyDescent="0.2">
      <c r="B317" s="154">
        <f t="shared" si="66"/>
        <v>314</v>
      </c>
      <c r="C317" s="155" t="str">
        <f t="shared" ca="1" si="67"/>
        <v/>
      </c>
      <c r="D317" s="156" t="str">
        <f t="shared" ca="1" si="68"/>
        <v/>
      </c>
      <c r="E317" s="157" t="str">
        <f t="shared" ca="1" si="69"/>
        <v/>
      </c>
      <c r="F317" s="157"/>
      <c r="G317" s="158" t="str">
        <f t="shared" ca="1" si="70"/>
        <v/>
      </c>
      <c r="H317" s="159"/>
      <c r="I317" s="160" t="str">
        <f>IF(H317="","",INDEX(D.1[Quy cách],MATCH(H317,D.1[Tên sản phẩm],0)))</f>
        <v/>
      </c>
      <c r="J317" s="35" t="str">
        <f>IF(H317="","",INDEX(D.1[ĐVT],MATCH(H317,D.1[Tên sản phẩm],0)))</f>
        <v/>
      </c>
      <c r="K317" s="163" t="str">
        <f>IF(H317="","",INDEX(D.1[Đơn giá bán
(Tham khảo)],MATCH(H317,D.1[Tên sản phẩm],0)))</f>
        <v/>
      </c>
      <c r="L317" s="162"/>
      <c r="M317" s="159"/>
      <c r="N317" s="159"/>
      <c r="O317" s="159"/>
      <c r="P317" s="163" t="str">
        <f t="shared" si="71"/>
        <v/>
      </c>
      <c r="Q317" s="164"/>
      <c r="R317" s="162"/>
      <c r="S317" s="163" t="str">
        <f t="shared" si="72"/>
        <v/>
      </c>
      <c r="T317" s="164" t="str">
        <f t="shared" ca="1" si="73"/>
        <v/>
      </c>
      <c r="U317" s="163" t="str">
        <f t="shared" si="74"/>
        <v/>
      </c>
      <c r="V317" s="163" t="str">
        <f ca="1">IF(AND(C317&lt;&gt;"",C317&lt;&gt;OFFSET(C317,1,0)),SUMIFS(B.2[Giá có thuế],B.2[Số ĐK],C317),"")</f>
        <v/>
      </c>
      <c r="W317" s="159"/>
      <c r="X317" s="161" t="str">
        <f>IF(W317="","",'Thông Tin Chung'!$L$3)</f>
        <v/>
      </c>
      <c r="Y317" s="163" t="str">
        <f t="shared" ca="1" si="75"/>
        <v/>
      </c>
      <c r="Z317" s="165"/>
      <c r="AA317" s="155" t="str">
        <f ca="1">IF(C317="","",IF(OR(D317&lt;NgayBatDau,D317&gt;NgayKetThuc),"Ngày tháng phải nằm trong kỳ báo cáo",IF(AND(G317&lt;&gt;"",COUNTIF(D.2[Tên khách hàng],G317)=0),"Tên KH chưa khai báo trong DSKH",IF(AND(H317&lt;&gt;"",COUNTIF(D.1[Tên sản phẩm],H317)=0),"SP này chưa khai báo trong DSSP",""))))</f>
        <v/>
      </c>
      <c r="AB317" s="23" t="str">
        <f t="shared" ca="1" si="61"/>
        <v/>
      </c>
      <c r="AC317" s="23" t="str">
        <f t="shared" ca="1" si="62"/>
        <v/>
      </c>
      <c r="AD317" s="23" t="str">
        <f t="shared" ca="1" si="63"/>
        <v/>
      </c>
      <c r="AE317" s="68" t="str">
        <f t="shared" ca="1" si="64"/>
        <v/>
      </c>
      <c r="AF317" s="69" t="str">
        <f>IF(OR(H317="",S317=""),"",S317-(SUM(L317,M317)*INDEX(D.1[Đơn giá],MATCH(H317,D.1[Tên sản phẩm],0))))</f>
        <v/>
      </c>
      <c r="AG317" s="90" t="str">
        <f t="shared" ca="1" si="65"/>
        <v/>
      </c>
      <c r="AH317" s="90"/>
    </row>
    <row r="318" spans="2:34" ht="27.75" customHeight="1" x14ac:dyDescent="0.2">
      <c r="B318" s="154">
        <f t="shared" si="66"/>
        <v>315</v>
      </c>
      <c r="C318" s="155" t="str">
        <f t="shared" ca="1" si="67"/>
        <v/>
      </c>
      <c r="D318" s="156" t="str">
        <f t="shared" ca="1" si="68"/>
        <v/>
      </c>
      <c r="E318" s="157" t="str">
        <f t="shared" ca="1" si="69"/>
        <v/>
      </c>
      <c r="F318" s="157"/>
      <c r="G318" s="158" t="str">
        <f t="shared" ca="1" si="70"/>
        <v/>
      </c>
      <c r="H318" s="159"/>
      <c r="I318" s="160" t="str">
        <f>IF(H318="","",INDEX(D.1[Quy cách],MATCH(H318,D.1[Tên sản phẩm],0)))</f>
        <v/>
      </c>
      <c r="J318" s="35" t="str">
        <f>IF(H318="","",INDEX(D.1[ĐVT],MATCH(H318,D.1[Tên sản phẩm],0)))</f>
        <v/>
      </c>
      <c r="K318" s="163" t="str">
        <f>IF(H318="","",INDEX(D.1[Đơn giá bán
(Tham khảo)],MATCH(H318,D.1[Tên sản phẩm],0)))</f>
        <v/>
      </c>
      <c r="L318" s="162"/>
      <c r="M318" s="159"/>
      <c r="N318" s="159"/>
      <c r="O318" s="159"/>
      <c r="P318" s="163" t="str">
        <f t="shared" si="71"/>
        <v/>
      </c>
      <c r="Q318" s="164"/>
      <c r="R318" s="162"/>
      <c r="S318" s="163" t="str">
        <f t="shared" si="72"/>
        <v/>
      </c>
      <c r="T318" s="164" t="str">
        <f t="shared" ca="1" si="73"/>
        <v/>
      </c>
      <c r="U318" s="163" t="str">
        <f t="shared" si="74"/>
        <v/>
      </c>
      <c r="V318" s="163" t="str">
        <f ca="1">IF(AND(C318&lt;&gt;"",C318&lt;&gt;OFFSET(C318,1,0)),SUMIFS(B.2[Giá có thuế],B.2[Số ĐK],C318),"")</f>
        <v/>
      </c>
      <c r="W318" s="159"/>
      <c r="X318" s="161" t="str">
        <f>IF(W318="","",'Thông Tin Chung'!$L$3)</f>
        <v/>
      </c>
      <c r="Y318" s="163" t="str">
        <f t="shared" ca="1" si="75"/>
        <v/>
      </c>
      <c r="Z318" s="165"/>
      <c r="AA318" s="155" t="str">
        <f ca="1">IF(C318="","",IF(OR(D318&lt;NgayBatDau,D318&gt;NgayKetThuc),"Ngày tháng phải nằm trong kỳ báo cáo",IF(AND(G318&lt;&gt;"",COUNTIF(D.2[Tên khách hàng],G318)=0),"Tên KH chưa khai báo trong DSKH",IF(AND(H318&lt;&gt;"",COUNTIF(D.1[Tên sản phẩm],H318)=0),"SP này chưa khai báo trong DSSP",""))))</f>
        <v/>
      </c>
      <c r="AB318" s="23" t="str">
        <f t="shared" ca="1" si="61"/>
        <v/>
      </c>
      <c r="AC318" s="23" t="str">
        <f t="shared" ca="1" si="62"/>
        <v/>
      </c>
      <c r="AD318" s="23" t="str">
        <f t="shared" ca="1" si="63"/>
        <v/>
      </c>
      <c r="AE318" s="68" t="str">
        <f t="shared" ca="1" si="64"/>
        <v/>
      </c>
      <c r="AF318" s="69" t="str">
        <f>IF(OR(H318="",S318=""),"",S318-(SUM(L318,M318)*INDEX(D.1[Đơn giá],MATCH(H318,D.1[Tên sản phẩm],0))))</f>
        <v/>
      </c>
      <c r="AG318" s="90" t="str">
        <f t="shared" ca="1" si="65"/>
        <v/>
      </c>
      <c r="AH318" s="90"/>
    </row>
    <row r="319" spans="2:34" ht="27.75" customHeight="1" x14ac:dyDescent="0.2">
      <c r="B319" s="154">
        <f t="shared" si="66"/>
        <v>316</v>
      </c>
      <c r="C319" s="155" t="str">
        <f t="shared" ca="1" si="67"/>
        <v/>
      </c>
      <c r="D319" s="156" t="str">
        <f t="shared" ca="1" si="68"/>
        <v/>
      </c>
      <c r="E319" s="157" t="str">
        <f t="shared" ca="1" si="69"/>
        <v/>
      </c>
      <c r="F319" s="157"/>
      <c r="G319" s="158" t="str">
        <f t="shared" ca="1" si="70"/>
        <v/>
      </c>
      <c r="H319" s="159"/>
      <c r="I319" s="160" t="str">
        <f>IF(H319="","",INDEX(D.1[Quy cách],MATCH(H319,D.1[Tên sản phẩm],0)))</f>
        <v/>
      </c>
      <c r="J319" s="35" t="str">
        <f>IF(H319="","",INDEX(D.1[ĐVT],MATCH(H319,D.1[Tên sản phẩm],0)))</f>
        <v/>
      </c>
      <c r="K319" s="163" t="str">
        <f>IF(H319="","",INDEX(D.1[Đơn giá bán
(Tham khảo)],MATCH(H319,D.1[Tên sản phẩm],0)))</f>
        <v/>
      </c>
      <c r="L319" s="162"/>
      <c r="M319" s="159"/>
      <c r="N319" s="159"/>
      <c r="O319" s="159"/>
      <c r="P319" s="163" t="str">
        <f t="shared" si="71"/>
        <v/>
      </c>
      <c r="Q319" s="164"/>
      <c r="R319" s="162"/>
      <c r="S319" s="163" t="str">
        <f t="shared" si="72"/>
        <v/>
      </c>
      <c r="T319" s="164" t="str">
        <f t="shared" ca="1" si="73"/>
        <v/>
      </c>
      <c r="U319" s="163" t="str">
        <f t="shared" si="74"/>
        <v/>
      </c>
      <c r="V319" s="163" t="str">
        <f ca="1">IF(AND(C319&lt;&gt;"",C319&lt;&gt;OFFSET(C319,1,0)),SUMIFS(B.2[Giá có thuế],B.2[Số ĐK],C319),"")</f>
        <v/>
      </c>
      <c r="W319" s="159"/>
      <c r="X319" s="161" t="str">
        <f>IF(W319="","",'Thông Tin Chung'!$L$3)</f>
        <v/>
      </c>
      <c r="Y319" s="163" t="str">
        <f t="shared" ca="1" si="75"/>
        <v/>
      </c>
      <c r="Z319" s="165"/>
      <c r="AA319" s="155" t="str">
        <f ca="1">IF(C319="","",IF(OR(D319&lt;NgayBatDau,D319&gt;NgayKetThuc),"Ngày tháng phải nằm trong kỳ báo cáo",IF(AND(G319&lt;&gt;"",COUNTIF(D.2[Tên khách hàng],G319)=0),"Tên KH chưa khai báo trong DSKH",IF(AND(H319&lt;&gt;"",COUNTIF(D.1[Tên sản phẩm],H319)=0),"SP này chưa khai báo trong DSSP",""))))</f>
        <v/>
      </c>
      <c r="AB319" s="23" t="str">
        <f t="shared" ca="1" si="61"/>
        <v/>
      </c>
      <c r="AC319" s="23" t="str">
        <f t="shared" ca="1" si="62"/>
        <v/>
      </c>
      <c r="AD319" s="23" t="str">
        <f t="shared" ca="1" si="63"/>
        <v/>
      </c>
      <c r="AE319" s="68" t="str">
        <f t="shared" ca="1" si="64"/>
        <v/>
      </c>
      <c r="AF319" s="69" t="str">
        <f>IF(OR(H319="",S319=""),"",S319-(SUM(L319,M319)*INDEX(D.1[Đơn giá],MATCH(H319,D.1[Tên sản phẩm],0))))</f>
        <v/>
      </c>
      <c r="AG319" s="90" t="str">
        <f t="shared" ca="1" si="65"/>
        <v/>
      </c>
      <c r="AH319" s="90"/>
    </row>
    <row r="320" spans="2:34" ht="27.75" customHeight="1" x14ac:dyDescent="0.2">
      <c r="B320" s="154">
        <f t="shared" si="66"/>
        <v>317</v>
      </c>
      <c r="C320" s="155" t="str">
        <f t="shared" ca="1" si="67"/>
        <v/>
      </c>
      <c r="D320" s="156" t="str">
        <f t="shared" ca="1" si="68"/>
        <v/>
      </c>
      <c r="E320" s="157" t="str">
        <f t="shared" ca="1" si="69"/>
        <v/>
      </c>
      <c r="F320" s="157"/>
      <c r="G320" s="158" t="str">
        <f t="shared" ca="1" si="70"/>
        <v/>
      </c>
      <c r="H320" s="159"/>
      <c r="I320" s="160" t="str">
        <f>IF(H320="","",INDEX(D.1[Quy cách],MATCH(H320,D.1[Tên sản phẩm],0)))</f>
        <v/>
      </c>
      <c r="J320" s="35" t="str">
        <f>IF(H320="","",INDEX(D.1[ĐVT],MATCH(H320,D.1[Tên sản phẩm],0)))</f>
        <v/>
      </c>
      <c r="K320" s="163" t="str">
        <f>IF(H320="","",INDEX(D.1[Đơn giá bán
(Tham khảo)],MATCH(H320,D.1[Tên sản phẩm],0)))</f>
        <v/>
      </c>
      <c r="L320" s="162"/>
      <c r="M320" s="159"/>
      <c r="N320" s="159"/>
      <c r="O320" s="159"/>
      <c r="P320" s="163" t="str">
        <f t="shared" si="71"/>
        <v/>
      </c>
      <c r="Q320" s="164"/>
      <c r="R320" s="162"/>
      <c r="S320" s="163" t="str">
        <f t="shared" si="72"/>
        <v/>
      </c>
      <c r="T320" s="164" t="str">
        <f t="shared" ca="1" si="73"/>
        <v/>
      </c>
      <c r="U320" s="163" t="str">
        <f t="shared" si="74"/>
        <v/>
      </c>
      <c r="V320" s="163" t="str">
        <f ca="1">IF(AND(C320&lt;&gt;"",C320&lt;&gt;OFFSET(C320,1,0)),SUMIFS(B.2[Giá có thuế],B.2[Số ĐK],C320),"")</f>
        <v/>
      </c>
      <c r="W320" s="159"/>
      <c r="X320" s="161" t="str">
        <f>IF(W320="","",'Thông Tin Chung'!$L$3)</f>
        <v/>
      </c>
      <c r="Y320" s="163" t="str">
        <f t="shared" ca="1" si="75"/>
        <v/>
      </c>
      <c r="Z320" s="165"/>
      <c r="AA320" s="155" t="str">
        <f ca="1">IF(C320="","",IF(OR(D320&lt;NgayBatDau,D320&gt;NgayKetThuc),"Ngày tháng phải nằm trong kỳ báo cáo",IF(AND(G320&lt;&gt;"",COUNTIF(D.2[Tên khách hàng],G320)=0),"Tên KH chưa khai báo trong DSKH",IF(AND(H320&lt;&gt;"",COUNTIF(D.1[Tên sản phẩm],H320)=0),"SP này chưa khai báo trong DSSP",""))))</f>
        <v/>
      </c>
      <c r="AB320" s="23" t="str">
        <f t="shared" ca="1" si="61"/>
        <v/>
      </c>
      <c r="AC320" s="23" t="str">
        <f t="shared" ca="1" si="62"/>
        <v/>
      </c>
      <c r="AD320" s="23" t="str">
        <f t="shared" ca="1" si="63"/>
        <v/>
      </c>
      <c r="AE320" s="68" t="str">
        <f t="shared" ca="1" si="64"/>
        <v/>
      </c>
      <c r="AF320" s="69" t="str">
        <f>IF(OR(H320="",S320=""),"",S320-(SUM(L320,M320)*INDEX(D.1[Đơn giá],MATCH(H320,D.1[Tên sản phẩm],0))))</f>
        <v/>
      </c>
      <c r="AG320" s="90" t="str">
        <f t="shared" ca="1" si="65"/>
        <v/>
      </c>
      <c r="AH320" s="90"/>
    </row>
    <row r="321" spans="2:34" ht="27.75" customHeight="1" x14ac:dyDescent="0.2">
      <c r="B321" s="154">
        <f t="shared" si="66"/>
        <v>318</v>
      </c>
      <c r="C321" s="155" t="str">
        <f t="shared" ca="1" si="67"/>
        <v/>
      </c>
      <c r="D321" s="156" t="str">
        <f t="shared" ca="1" si="68"/>
        <v/>
      </c>
      <c r="E321" s="157" t="str">
        <f t="shared" ca="1" si="69"/>
        <v/>
      </c>
      <c r="F321" s="157"/>
      <c r="G321" s="158" t="str">
        <f t="shared" ca="1" si="70"/>
        <v/>
      </c>
      <c r="H321" s="159"/>
      <c r="I321" s="160" t="str">
        <f>IF(H321="","",INDEX(D.1[Quy cách],MATCH(H321,D.1[Tên sản phẩm],0)))</f>
        <v/>
      </c>
      <c r="J321" s="35" t="str">
        <f>IF(H321="","",INDEX(D.1[ĐVT],MATCH(H321,D.1[Tên sản phẩm],0)))</f>
        <v/>
      </c>
      <c r="K321" s="163" t="str">
        <f>IF(H321="","",INDEX(D.1[Đơn giá bán
(Tham khảo)],MATCH(H321,D.1[Tên sản phẩm],0)))</f>
        <v/>
      </c>
      <c r="L321" s="162"/>
      <c r="M321" s="159"/>
      <c r="N321" s="159"/>
      <c r="O321" s="159"/>
      <c r="P321" s="163" t="str">
        <f t="shared" si="71"/>
        <v/>
      </c>
      <c r="Q321" s="164"/>
      <c r="R321" s="162"/>
      <c r="S321" s="163" t="str">
        <f t="shared" si="72"/>
        <v/>
      </c>
      <c r="T321" s="164" t="str">
        <f t="shared" ca="1" si="73"/>
        <v/>
      </c>
      <c r="U321" s="163" t="str">
        <f t="shared" si="74"/>
        <v/>
      </c>
      <c r="V321" s="163" t="str">
        <f ca="1">IF(AND(C321&lt;&gt;"",C321&lt;&gt;OFFSET(C321,1,0)),SUMIFS(B.2[Giá có thuế],B.2[Số ĐK],C321),"")</f>
        <v/>
      </c>
      <c r="W321" s="159"/>
      <c r="X321" s="161" t="str">
        <f>IF(W321="","",'Thông Tin Chung'!$L$3)</f>
        <v/>
      </c>
      <c r="Y321" s="163" t="str">
        <f t="shared" ca="1" si="75"/>
        <v/>
      </c>
      <c r="Z321" s="165"/>
      <c r="AA321" s="155" t="str">
        <f ca="1">IF(C321="","",IF(OR(D321&lt;NgayBatDau,D321&gt;NgayKetThuc),"Ngày tháng phải nằm trong kỳ báo cáo",IF(AND(G321&lt;&gt;"",COUNTIF(D.2[Tên khách hàng],G321)=0),"Tên KH chưa khai báo trong DSKH",IF(AND(H321&lt;&gt;"",COUNTIF(D.1[Tên sản phẩm],H321)=0),"SP này chưa khai báo trong DSSP",""))))</f>
        <v/>
      </c>
      <c r="AB321" s="23" t="str">
        <f t="shared" ca="1" si="61"/>
        <v/>
      </c>
      <c r="AC321" s="23" t="str">
        <f t="shared" ca="1" si="62"/>
        <v/>
      </c>
      <c r="AD321" s="23" t="str">
        <f t="shared" ca="1" si="63"/>
        <v/>
      </c>
      <c r="AE321" s="68" t="str">
        <f t="shared" ca="1" si="64"/>
        <v/>
      </c>
      <c r="AF321" s="69" t="str">
        <f>IF(OR(H321="",S321=""),"",S321-(SUM(L321,M321)*INDEX(D.1[Đơn giá],MATCH(H321,D.1[Tên sản phẩm],0))))</f>
        <v/>
      </c>
      <c r="AG321" s="90" t="str">
        <f t="shared" ca="1" si="65"/>
        <v/>
      </c>
      <c r="AH321" s="90"/>
    </row>
    <row r="322" spans="2:34" ht="27.75" customHeight="1" x14ac:dyDescent="0.2">
      <c r="B322" s="154">
        <f t="shared" si="66"/>
        <v>319</v>
      </c>
      <c r="C322" s="155" t="str">
        <f t="shared" ca="1" si="67"/>
        <v/>
      </c>
      <c r="D322" s="156" t="str">
        <f t="shared" ca="1" si="68"/>
        <v/>
      </c>
      <c r="E322" s="157" t="str">
        <f t="shared" ca="1" si="69"/>
        <v/>
      </c>
      <c r="F322" s="157"/>
      <c r="G322" s="158" t="str">
        <f t="shared" ca="1" si="70"/>
        <v/>
      </c>
      <c r="H322" s="159"/>
      <c r="I322" s="160" t="str">
        <f>IF(H322="","",INDEX(D.1[Quy cách],MATCH(H322,D.1[Tên sản phẩm],0)))</f>
        <v/>
      </c>
      <c r="J322" s="35" t="str">
        <f>IF(H322="","",INDEX(D.1[ĐVT],MATCH(H322,D.1[Tên sản phẩm],0)))</f>
        <v/>
      </c>
      <c r="K322" s="163" t="str">
        <f>IF(H322="","",INDEX(D.1[Đơn giá bán
(Tham khảo)],MATCH(H322,D.1[Tên sản phẩm],0)))</f>
        <v/>
      </c>
      <c r="L322" s="162"/>
      <c r="M322" s="159"/>
      <c r="N322" s="159"/>
      <c r="O322" s="159"/>
      <c r="P322" s="163" t="str">
        <f t="shared" si="71"/>
        <v/>
      </c>
      <c r="Q322" s="164"/>
      <c r="R322" s="162"/>
      <c r="S322" s="163" t="str">
        <f t="shared" si="72"/>
        <v/>
      </c>
      <c r="T322" s="164" t="str">
        <f t="shared" ca="1" si="73"/>
        <v/>
      </c>
      <c r="U322" s="163" t="str">
        <f t="shared" si="74"/>
        <v/>
      </c>
      <c r="V322" s="163" t="str">
        <f ca="1">IF(AND(C322&lt;&gt;"",C322&lt;&gt;OFFSET(C322,1,0)),SUMIFS(B.2[Giá có thuế],B.2[Số ĐK],C322),"")</f>
        <v/>
      </c>
      <c r="W322" s="159"/>
      <c r="X322" s="161" t="str">
        <f>IF(W322="","",'Thông Tin Chung'!$L$3)</f>
        <v/>
      </c>
      <c r="Y322" s="163" t="str">
        <f t="shared" ca="1" si="75"/>
        <v/>
      </c>
      <c r="Z322" s="165"/>
      <c r="AA322" s="155" t="str">
        <f ca="1">IF(C322="","",IF(OR(D322&lt;NgayBatDau,D322&gt;NgayKetThuc),"Ngày tháng phải nằm trong kỳ báo cáo",IF(AND(G322&lt;&gt;"",COUNTIF(D.2[Tên khách hàng],G322)=0),"Tên KH chưa khai báo trong DSKH",IF(AND(H322&lt;&gt;"",COUNTIF(D.1[Tên sản phẩm],H322)=0),"SP này chưa khai báo trong DSSP",""))))</f>
        <v/>
      </c>
      <c r="AB322" s="23" t="str">
        <f t="shared" ca="1" si="61"/>
        <v/>
      </c>
      <c r="AC322" s="23" t="str">
        <f t="shared" ca="1" si="62"/>
        <v/>
      </c>
      <c r="AD322" s="23" t="str">
        <f t="shared" ca="1" si="63"/>
        <v/>
      </c>
      <c r="AE322" s="68" t="str">
        <f t="shared" ca="1" si="64"/>
        <v/>
      </c>
      <c r="AF322" s="69" t="str">
        <f>IF(OR(H322="",S322=""),"",S322-(SUM(L322,M322)*INDEX(D.1[Đơn giá],MATCH(H322,D.1[Tên sản phẩm],0))))</f>
        <v/>
      </c>
      <c r="AG322" s="90" t="str">
        <f t="shared" ca="1" si="65"/>
        <v/>
      </c>
      <c r="AH322" s="90"/>
    </row>
    <row r="323" spans="2:34" ht="27.75" customHeight="1" x14ac:dyDescent="0.2">
      <c r="B323" s="154">
        <f t="shared" si="66"/>
        <v>320</v>
      </c>
      <c r="C323" s="155" t="str">
        <f t="shared" ca="1" si="67"/>
        <v/>
      </c>
      <c r="D323" s="156" t="str">
        <f t="shared" ca="1" si="68"/>
        <v/>
      </c>
      <c r="E323" s="157" t="str">
        <f t="shared" ca="1" si="69"/>
        <v/>
      </c>
      <c r="F323" s="157"/>
      <c r="G323" s="158" t="str">
        <f t="shared" ca="1" si="70"/>
        <v/>
      </c>
      <c r="H323" s="159"/>
      <c r="I323" s="160" t="str">
        <f>IF(H323="","",INDEX(D.1[Quy cách],MATCH(H323,D.1[Tên sản phẩm],0)))</f>
        <v/>
      </c>
      <c r="J323" s="35" t="str">
        <f>IF(H323="","",INDEX(D.1[ĐVT],MATCH(H323,D.1[Tên sản phẩm],0)))</f>
        <v/>
      </c>
      <c r="K323" s="163" t="str">
        <f>IF(H323="","",INDEX(D.1[Đơn giá bán
(Tham khảo)],MATCH(H323,D.1[Tên sản phẩm],0)))</f>
        <v/>
      </c>
      <c r="L323" s="162"/>
      <c r="M323" s="159"/>
      <c r="N323" s="159"/>
      <c r="O323" s="159"/>
      <c r="P323" s="163" t="str">
        <f t="shared" si="71"/>
        <v/>
      </c>
      <c r="Q323" s="164"/>
      <c r="R323" s="162"/>
      <c r="S323" s="163" t="str">
        <f t="shared" si="72"/>
        <v/>
      </c>
      <c r="T323" s="164" t="str">
        <f t="shared" ca="1" si="73"/>
        <v/>
      </c>
      <c r="U323" s="163" t="str">
        <f t="shared" si="74"/>
        <v/>
      </c>
      <c r="V323" s="163" t="str">
        <f ca="1">IF(AND(C323&lt;&gt;"",C323&lt;&gt;OFFSET(C323,1,0)),SUMIFS(B.2[Giá có thuế],B.2[Số ĐK],C323),"")</f>
        <v/>
      </c>
      <c r="W323" s="159"/>
      <c r="X323" s="161" t="str">
        <f>IF(W323="","",'Thông Tin Chung'!$L$3)</f>
        <v/>
      </c>
      <c r="Y323" s="163" t="str">
        <f t="shared" ca="1" si="75"/>
        <v/>
      </c>
      <c r="Z323" s="165"/>
      <c r="AA323" s="155" t="str">
        <f ca="1">IF(C323="","",IF(OR(D323&lt;NgayBatDau,D323&gt;NgayKetThuc),"Ngày tháng phải nằm trong kỳ báo cáo",IF(AND(G323&lt;&gt;"",COUNTIF(D.2[Tên khách hàng],G323)=0),"Tên KH chưa khai báo trong DSKH",IF(AND(H323&lt;&gt;"",COUNTIF(D.1[Tên sản phẩm],H323)=0),"SP này chưa khai báo trong DSSP",""))))</f>
        <v/>
      </c>
      <c r="AB323" s="23" t="str">
        <f t="shared" ref="AB323:AB386" ca="1" si="76">IF(D323="","",IF(D323&lt;B3LocTuNgay,0,IF(D323&lt;=B3LocDenNgay,1,"")))</f>
        <v/>
      </c>
      <c r="AC323" s="23" t="str">
        <f t="shared" ref="AC323:AC386" ca="1" si="77">IF(D323="","",IF(D323&lt;B4LocTuNgay,0,IF(D323&lt;=B4LocDenNgay,1,"")))</f>
        <v/>
      </c>
      <c r="AD323" s="23" t="str">
        <f t="shared" ref="AD323:AD386" ca="1" si="78">IF(D323="","",IF(D323&lt;B5LocTuNgay,0,IF(D323&lt;=B5LocDenNgay,1,"")))</f>
        <v/>
      </c>
      <c r="AE323" s="68" t="str">
        <f t="shared" ref="AE323:AE386" ca="1" si="79">IF(D323="","",MONTH(D323))</f>
        <v/>
      </c>
      <c r="AF323" s="69" t="str">
        <f>IF(OR(H323="",S323=""),"",S323-(SUM(L323,M323)*INDEX(D.1[Đơn giá],MATCH(H323,D.1[Tên sản phẩm],0))))</f>
        <v/>
      </c>
      <c r="AG323" s="90" t="str">
        <f t="shared" ref="AG323:AG386" ca="1" si="80">IF(E323="","",IF(E323=SoChungTuInPXK,B323,""))</f>
        <v/>
      </c>
      <c r="AH323" s="90"/>
    </row>
    <row r="324" spans="2:34" ht="27.75" customHeight="1" x14ac:dyDescent="0.2">
      <c r="B324" s="154">
        <f t="shared" ref="B324:B387" si="81">ROW(A324)-3</f>
        <v>321</v>
      </c>
      <c r="C324" s="155" t="str">
        <f t="shared" ref="C324:C387" ca="1" si="82">IF(AND(D324="",E324="",G324=""),"",IF(AND(D324=OFFSET(D324,-1,0),E324=OFFSET(E324,-1,0),G324=OFFSET(G324,-1,0)),OFFSET(B324,-1,1),B324))</f>
        <v/>
      </c>
      <c r="D324" s="156" t="str">
        <f t="shared" ref="D324:D387" ca="1" si="83">IF(AND($H324&lt;&gt;"",B324&lt;&gt;1),OFFSET(C324,-1,1),"")</f>
        <v/>
      </c>
      <c r="E324" s="157" t="str">
        <f t="shared" ref="E324:E387" ca="1" si="84">IF(AND($H324&lt;&gt;"",B324&lt;&gt;1),OFFSET(D324,-1,1),"")</f>
        <v/>
      </c>
      <c r="F324" s="157"/>
      <c r="G324" s="158" t="str">
        <f t="shared" ref="G324:G387" ca="1" si="85">IF(AND($H324&lt;&gt;"",B324&lt;&gt;1),OFFSET(F324,-1,1),"")</f>
        <v/>
      </c>
      <c r="H324" s="159"/>
      <c r="I324" s="160" t="str">
        <f>IF(H324="","",INDEX(D.1[Quy cách],MATCH(H324,D.1[Tên sản phẩm],0)))</f>
        <v/>
      </c>
      <c r="J324" s="35" t="str">
        <f>IF(H324="","",INDEX(D.1[ĐVT],MATCH(H324,D.1[Tên sản phẩm],0)))</f>
        <v/>
      </c>
      <c r="K324" s="163" t="str">
        <f>IF(H324="","",INDEX(D.1[Đơn giá bán
(Tham khảo)],MATCH(H324,D.1[Tên sản phẩm],0)))</f>
        <v/>
      </c>
      <c r="L324" s="162"/>
      <c r="M324" s="159"/>
      <c r="N324" s="159"/>
      <c r="O324" s="159"/>
      <c r="P324" s="163" t="str">
        <f t="shared" ref="P324:P387" si="86">IF(AND(K324&lt;&gt;"",L324&lt;&gt;""),K324*L324,IF(AND(N324&lt;&gt;"",O324&lt;&gt;""),N324*O324,""))</f>
        <v/>
      </c>
      <c r="Q324" s="164"/>
      <c r="R324" s="162"/>
      <c r="S324" s="163" t="str">
        <f t="shared" ref="S324:S387" si="87">IF(P324="","",P324-SUM(R324))</f>
        <v/>
      </c>
      <c r="T324" s="164" t="str">
        <f t="shared" ref="T324:T387" ca="1" si="88">IF(AND(S324&lt;&gt;"",C324=OFFSET(C324,-1,0)),OFFSET(S324,-1,1),"")</f>
        <v/>
      </c>
      <c r="U324" s="163" t="str">
        <f t="shared" ref="U324:U387" si="89">IF(S324="","",S324*SUM(1,T324))</f>
        <v/>
      </c>
      <c r="V324" s="163" t="str">
        <f ca="1">IF(AND(C324&lt;&gt;"",C324&lt;&gt;OFFSET(C324,1,0)),SUMIFS(B.2[Giá có thuế],B.2[Số ĐK],C324),"")</f>
        <v/>
      </c>
      <c r="W324" s="159"/>
      <c r="X324" s="161" t="str">
        <f>IF(W324="","",'Thông Tin Chung'!$L$3)</f>
        <v/>
      </c>
      <c r="Y324" s="163" t="str">
        <f t="shared" ref="Y324:Y387" ca="1" si="90">IF(AND(V324&lt;&gt;"",W324&lt;&gt;"",V324&lt;&gt;0),V324-W324,"")</f>
        <v/>
      </c>
      <c r="Z324" s="165"/>
      <c r="AA324" s="155" t="str">
        <f ca="1">IF(C324="","",IF(OR(D324&lt;NgayBatDau,D324&gt;NgayKetThuc),"Ngày tháng phải nằm trong kỳ báo cáo",IF(AND(G324&lt;&gt;"",COUNTIF(D.2[Tên khách hàng],G324)=0),"Tên KH chưa khai báo trong DSKH",IF(AND(H324&lt;&gt;"",COUNTIF(D.1[Tên sản phẩm],H324)=0),"SP này chưa khai báo trong DSSP",""))))</f>
        <v/>
      </c>
      <c r="AB324" s="23" t="str">
        <f t="shared" ca="1" si="76"/>
        <v/>
      </c>
      <c r="AC324" s="23" t="str">
        <f t="shared" ca="1" si="77"/>
        <v/>
      </c>
      <c r="AD324" s="23" t="str">
        <f t="shared" ca="1" si="78"/>
        <v/>
      </c>
      <c r="AE324" s="68" t="str">
        <f t="shared" ca="1" si="79"/>
        <v/>
      </c>
      <c r="AF324" s="69" t="str">
        <f>IF(OR(H324="",S324=""),"",S324-(SUM(L324,M324)*INDEX(D.1[Đơn giá],MATCH(H324,D.1[Tên sản phẩm],0))))</f>
        <v/>
      </c>
      <c r="AG324" s="90" t="str">
        <f t="shared" ca="1" si="80"/>
        <v/>
      </c>
      <c r="AH324" s="90"/>
    </row>
    <row r="325" spans="2:34" ht="27.75" customHeight="1" x14ac:dyDescent="0.2">
      <c r="B325" s="154">
        <f t="shared" si="81"/>
        <v>322</v>
      </c>
      <c r="C325" s="155" t="str">
        <f t="shared" ca="1" si="82"/>
        <v/>
      </c>
      <c r="D325" s="156" t="str">
        <f t="shared" ca="1" si="83"/>
        <v/>
      </c>
      <c r="E325" s="157" t="str">
        <f t="shared" ca="1" si="84"/>
        <v/>
      </c>
      <c r="F325" s="157"/>
      <c r="G325" s="158" t="str">
        <f t="shared" ca="1" si="85"/>
        <v/>
      </c>
      <c r="H325" s="159"/>
      <c r="I325" s="160" t="str">
        <f>IF(H325="","",INDEX(D.1[Quy cách],MATCH(H325,D.1[Tên sản phẩm],0)))</f>
        <v/>
      </c>
      <c r="J325" s="35" t="str">
        <f>IF(H325="","",INDEX(D.1[ĐVT],MATCH(H325,D.1[Tên sản phẩm],0)))</f>
        <v/>
      </c>
      <c r="K325" s="163" t="str">
        <f>IF(H325="","",INDEX(D.1[Đơn giá bán
(Tham khảo)],MATCH(H325,D.1[Tên sản phẩm],0)))</f>
        <v/>
      </c>
      <c r="L325" s="162"/>
      <c r="M325" s="159"/>
      <c r="N325" s="159"/>
      <c r="O325" s="159"/>
      <c r="P325" s="163" t="str">
        <f t="shared" si="86"/>
        <v/>
      </c>
      <c r="Q325" s="164"/>
      <c r="R325" s="162"/>
      <c r="S325" s="163" t="str">
        <f t="shared" si="87"/>
        <v/>
      </c>
      <c r="T325" s="164" t="str">
        <f t="shared" ca="1" si="88"/>
        <v/>
      </c>
      <c r="U325" s="163" t="str">
        <f t="shared" si="89"/>
        <v/>
      </c>
      <c r="V325" s="163" t="str">
        <f ca="1">IF(AND(C325&lt;&gt;"",C325&lt;&gt;OFFSET(C325,1,0)),SUMIFS(B.2[Giá có thuế],B.2[Số ĐK],C325),"")</f>
        <v/>
      </c>
      <c r="W325" s="159"/>
      <c r="X325" s="161" t="str">
        <f>IF(W325="","",'Thông Tin Chung'!$L$3)</f>
        <v/>
      </c>
      <c r="Y325" s="163" t="str">
        <f t="shared" ca="1" si="90"/>
        <v/>
      </c>
      <c r="Z325" s="165"/>
      <c r="AA325" s="155" t="str">
        <f ca="1">IF(C325="","",IF(OR(D325&lt;NgayBatDau,D325&gt;NgayKetThuc),"Ngày tháng phải nằm trong kỳ báo cáo",IF(AND(G325&lt;&gt;"",COUNTIF(D.2[Tên khách hàng],G325)=0),"Tên KH chưa khai báo trong DSKH",IF(AND(H325&lt;&gt;"",COUNTIF(D.1[Tên sản phẩm],H325)=0),"SP này chưa khai báo trong DSSP",""))))</f>
        <v/>
      </c>
      <c r="AB325" s="23" t="str">
        <f t="shared" ca="1" si="76"/>
        <v/>
      </c>
      <c r="AC325" s="23" t="str">
        <f t="shared" ca="1" si="77"/>
        <v/>
      </c>
      <c r="AD325" s="23" t="str">
        <f t="shared" ca="1" si="78"/>
        <v/>
      </c>
      <c r="AE325" s="68" t="str">
        <f t="shared" ca="1" si="79"/>
        <v/>
      </c>
      <c r="AF325" s="69" t="str">
        <f>IF(OR(H325="",S325=""),"",S325-(SUM(L325,M325)*INDEX(D.1[Đơn giá],MATCH(H325,D.1[Tên sản phẩm],0))))</f>
        <v/>
      </c>
      <c r="AG325" s="90" t="str">
        <f t="shared" ca="1" si="80"/>
        <v/>
      </c>
      <c r="AH325" s="90"/>
    </row>
    <row r="326" spans="2:34" ht="27.75" customHeight="1" x14ac:dyDescent="0.2">
      <c r="B326" s="154">
        <f t="shared" si="81"/>
        <v>323</v>
      </c>
      <c r="C326" s="155" t="str">
        <f t="shared" ca="1" si="82"/>
        <v/>
      </c>
      <c r="D326" s="156" t="str">
        <f t="shared" ca="1" si="83"/>
        <v/>
      </c>
      <c r="E326" s="157" t="str">
        <f t="shared" ca="1" si="84"/>
        <v/>
      </c>
      <c r="F326" s="157"/>
      <c r="G326" s="158" t="str">
        <f t="shared" ca="1" si="85"/>
        <v/>
      </c>
      <c r="H326" s="159"/>
      <c r="I326" s="160" t="str">
        <f>IF(H326="","",INDEX(D.1[Quy cách],MATCH(H326,D.1[Tên sản phẩm],0)))</f>
        <v/>
      </c>
      <c r="J326" s="35" t="str">
        <f>IF(H326="","",INDEX(D.1[ĐVT],MATCH(H326,D.1[Tên sản phẩm],0)))</f>
        <v/>
      </c>
      <c r="K326" s="163" t="str">
        <f>IF(H326="","",INDEX(D.1[Đơn giá bán
(Tham khảo)],MATCH(H326,D.1[Tên sản phẩm],0)))</f>
        <v/>
      </c>
      <c r="L326" s="162"/>
      <c r="M326" s="159"/>
      <c r="N326" s="159"/>
      <c r="O326" s="159"/>
      <c r="P326" s="163" t="str">
        <f t="shared" si="86"/>
        <v/>
      </c>
      <c r="Q326" s="164"/>
      <c r="R326" s="162"/>
      <c r="S326" s="163" t="str">
        <f t="shared" si="87"/>
        <v/>
      </c>
      <c r="T326" s="164" t="str">
        <f t="shared" ca="1" si="88"/>
        <v/>
      </c>
      <c r="U326" s="163" t="str">
        <f t="shared" si="89"/>
        <v/>
      </c>
      <c r="V326" s="163" t="str">
        <f ca="1">IF(AND(C326&lt;&gt;"",C326&lt;&gt;OFFSET(C326,1,0)),SUMIFS(B.2[Giá có thuế],B.2[Số ĐK],C326),"")</f>
        <v/>
      </c>
      <c r="W326" s="159"/>
      <c r="X326" s="161" t="str">
        <f>IF(W326="","",'Thông Tin Chung'!$L$3)</f>
        <v/>
      </c>
      <c r="Y326" s="163" t="str">
        <f t="shared" ca="1" si="90"/>
        <v/>
      </c>
      <c r="Z326" s="165"/>
      <c r="AA326" s="155" t="str">
        <f ca="1">IF(C326="","",IF(OR(D326&lt;NgayBatDau,D326&gt;NgayKetThuc),"Ngày tháng phải nằm trong kỳ báo cáo",IF(AND(G326&lt;&gt;"",COUNTIF(D.2[Tên khách hàng],G326)=0),"Tên KH chưa khai báo trong DSKH",IF(AND(H326&lt;&gt;"",COUNTIF(D.1[Tên sản phẩm],H326)=0),"SP này chưa khai báo trong DSSP",""))))</f>
        <v/>
      </c>
      <c r="AB326" s="23" t="str">
        <f t="shared" ca="1" si="76"/>
        <v/>
      </c>
      <c r="AC326" s="23" t="str">
        <f t="shared" ca="1" si="77"/>
        <v/>
      </c>
      <c r="AD326" s="23" t="str">
        <f t="shared" ca="1" si="78"/>
        <v/>
      </c>
      <c r="AE326" s="68" t="str">
        <f t="shared" ca="1" si="79"/>
        <v/>
      </c>
      <c r="AF326" s="69" t="str">
        <f>IF(OR(H326="",S326=""),"",S326-(SUM(L326,M326)*INDEX(D.1[Đơn giá],MATCH(H326,D.1[Tên sản phẩm],0))))</f>
        <v/>
      </c>
      <c r="AG326" s="90" t="str">
        <f t="shared" ca="1" si="80"/>
        <v/>
      </c>
      <c r="AH326" s="90"/>
    </row>
    <row r="327" spans="2:34" ht="27.75" customHeight="1" x14ac:dyDescent="0.2">
      <c r="B327" s="154">
        <f t="shared" si="81"/>
        <v>324</v>
      </c>
      <c r="C327" s="155" t="str">
        <f t="shared" ca="1" si="82"/>
        <v/>
      </c>
      <c r="D327" s="156" t="str">
        <f t="shared" ca="1" si="83"/>
        <v/>
      </c>
      <c r="E327" s="157" t="str">
        <f t="shared" ca="1" si="84"/>
        <v/>
      </c>
      <c r="F327" s="157"/>
      <c r="G327" s="158" t="str">
        <f t="shared" ca="1" si="85"/>
        <v/>
      </c>
      <c r="H327" s="159"/>
      <c r="I327" s="160" t="str">
        <f>IF(H327="","",INDEX(D.1[Quy cách],MATCH(H327,D.1[Tên sản phẩm],0)))</f>
        <v/>
      </c>
      <c r="J327" s="35" t="str">
        <f>IF(H327="","",INDEX(D.1[ĐVT],MATCH(H327,D.1[Tên sản phẩm],0)))</f>
        <v/>
      </c>
      <c r="K327" s="163" t="str">
        <f>IF(H327="","",INDEX(D.1[Đơn giá bán
(Tham khảo)],MATCH(H327,D.1[Tên sản phẩm],0)))</f>
        <v/>
      </c>
      <c r="L327" s="162"/>
      <c r="M327" s="159"/>
      <c r="N327" s="159"/>
      <c r="O327" s="159"/>
      <c r="P327" s="163" t="str">
        <f t="shared" si="86"/>
        <v/>
      </c>
      <c r="Q327" s="164"/>
      <c r="R327" s="162"/>
      <c r="S327" s="163" t="str">
        <f t="shared" si="87"/>
        <v/>
      </c>
      <c r="T327" s="164" t="str">
        <f t="shared" ca="1" si="88"/>
        <v/>
      </c>
      <c r="U327" s="163" t="str">
        <f t="shared" si="89"/>
        <v/>
      </c>
      <c r="V327" s="163" t="str">
        <f ca="1">IF(AND(C327&lt;&gt;"",C327&lt;&gt;OFFSET(C327,1,0)),SUMIFS(B.2[Giá có thuế],B.2[Số ĐK],C327),"")</f>
        <v/>
      </c>
      <c r="W327" s="159"/>
      <c r="X327" s="161" t="str">
        <f>IF(W327="","",'Thông Tin Chung'!$L$3)</f>
        <v/>
      </c>
      <c r="Y327" s="163" t="str">
        <f t="shared" ca="1" si="90"/>
        <v/>
      </c>
      <c r="Z327" s="165"/>
      <c r="AA327" s="155" t="str">
        <f ca="1">IF(C327="","",IF(OR(D327&lt;NgayBatDau,D327&gt;NgayKetThuc),"Ngày tháng phải nằm trong kỳ báo cáo",IF(AND(G327&lt;&gt;"",COUNTIF(D.2[Tên khách hàng],G327)=0),"Tên KH chưa khai báo trong DSKH",IF(AND(H327&lt;&gt;"",COUNTIF(D.1[Tên sản phẩm],H327)=0),"SP này chưa khai báo trong DSSP",""))))</f>
        <v/>
      </c>
      <c r="AB327" s="23" t="str">
        <f t="shared" ca="1" si="76"/>
        <v/>
      </c>
      <c r="AC327" s="23" t="str">
        <f t="shared" ca="1" si="77"/>
        <v/>
      </c>
      <c r="AD327" s="23" t="str">
        <f t="shared" ca="1" si="78"/>
        <v/>
      </c>
      <c r="AE327" s="68" t="str">
        <f t="shared" ca="1" si="79"/>
        <v/>
      </c>
      <c r="AF327" s="69" t="str">
        <f>IF(OR(H327="",S327=""),"",S327-(SUM(L327,M327)*INDEX(D.1[Đơn giá],MATCH(H327,D.1[Tên sản phẩm],0))))</f>
        <v/>
      </c>
      <c r="AG327" s="90" t="str">
        <f t="shared" ca="1" si="80"/>
        <v/>
      </c>
      <c r="AH327" s="90"/>
    </row>
    <row r="328" spans="2:34" ht="27.75" customHeight="1" x14ac:dyDescent="0.2">
      <c r="B328" s="154">
        <f t="shared" si="81"/>
        <v>325</v>
      </c>
      <c r="C328" s="155" t="str">
        <f t="shared" ca="1" si="82"/>
        <v/>
      </c>
      <c r="D328" s="156" t="str">
        <f t="shared" ca="1" si="83"/>
        <v/>
      </c>
      <c r="E328" s="157" t="str">
        <f t="shared" ca="1" si="84"/>
        <v/>
      </c>
      <c r="F328" s="157"/>
      <c r="G328" s="158" t="str">
        <f t="shared" ca="1" si="85"/>
        <v/>
      </c>
      <c r="H328" s="159"/>
      <c r="I328" s="160" t="str">
        <f>IF(H328="","",INDEX(D.1[Quy cách],MATCH(H328,D.1[Tên sản phẩm],0)))</f>
        <v/>
      </c>
      <c r="J328" s="35" t="str">
        <f>IF(H328="","",INDEX(D.1[ĐVT],MATCH(H328,D.1[Tên sản phẩm],0)))</f>
        <v/>
      </c>
      <c r="K328" s="163" t="str">
        <f>IF(H328="","",INDEX(D.1[Đơn giá bán
(Tham khảo)],MATCH(H328,D.1[Tên sản phẩm],0)))</f>
        <v/>
      </c>
      <c r="L328" s="162"/>
      <c r="M328" s="159"/>
      <c r="N328" s="159"/>
      <c r="O328" s="159"/>
      <c r="P328" s="163" t="str">
        <f t="shared" si="86"/>
        <v/>
      </c>
      <c r="Q328" s="164"/>
      <c r="R328" s="162"/>
      <c r="S328" s="163" t="str">
        <f t="shared" si="87"/>
        <v/>
      </c>
      <c r="T328" s="164" t="str">
        <f t="shared" ca="1" si="88"/>
        <v/>
      </c>
      <c r="U328" s="163" t="str">
        <f t="shared" si="89"/>
        <v/>
      </c>
      <c r="V328" s="163" t="str">
        <f ca="1">IF(AND(C328&lt;&gt;"",C328&lt;&gt;OFFSET(C328,1,0)),SUMIFS(B.2[Giá có thuế],B.2[Số ĐK],C328),"")</f>
        <v/>
      </c>
      <c r="W328" s="159"/>
      <c r="X328" s="161" t="str">
        <f>IF(W328="","",'Thông Tin Chung'!$L$3)</f>
        <v/>
      </c>
      <c r="Y328" s="163" t="str">
        <f t="shared" ca="1" si="90"/>
        <v/>
      </c>
      <c r="Z328" s="165"/>
      <c r="AA328" s="155" t="str">
        <f ca="1">IF(C328="","",IF(OR(D328&lt;NgayBatDau,D328&gt;NgayKetThuc),"Ngày tháng phải nằm trong kỳ báo cáo",IF(AND(G328&lt;&gt;"",COUNTIF(D.2[Tên khách hàng],G328)=0),"Tên KH chưa khai báo trong DSKH",IF(AND(H328&lt;&gt;"",COUNTIF(D.1[Tên sản phẩm],H328)=0),"SP này chưa khai báo trong DSSP",""))))</f>
        <v/>
      </c>
      <c r="AB328" s="23" t="str">
        <f t="shared" ca="1" si="76"/>
        <v/>
      </c>
      <c r="AC328" s="23" t="str">
        <f t="shared" ca="1" si="77"/>
        <v/>
      </c>
      <c r="AD328" s="23" t="str">
        <f t="shared" ca="1" si="78"/>
        <v/>
      </c>
      <c r="AE328" s="68" t="str">
        <f t="shared" ca="1" si="79"/>
        <v/>
      </c>
      <c r="AF328" s="69" t="str">
        <f>IF(OR(H328="",S328=""),"",S328-(SUM(L328,M328)*INDEX(D.1[Đơn giá],MATCH(H328,D.1[Tên sản phẩm],0))))</f>
        <v/>
      </c>
      <c r="AG328" s="90" t="str">
        <f t="shared" ca="1" si="80"/>
        <v/>
      </c>
      <c r="AH328" s="90"/>
    </row>
    <row r="329" spans="2:34" ht="27.75" customHeight="1" x14ac:dyDescent="0.2">
      <c r="B329" s="154">
        <f t="shared" si="81"/>
        <v>326</v>
      </c>
      <c r="C329" s="155" t="str">
        <f t="shared" ca="1" si="82"/>
        <v/>
      </c>
      <c r="D329" s="156" t="str">
        <f t="shared" ca="1" si="83"/>
        <v/>
      </c>
      <c r="E329" s="157" t="str">
        <f t="shared" ca="1" si="84"/>
        <v/>
      </c>
      <c r="F329" s="157"/>
      <c r="G329" s="158" t="str">
        <f t="shared" ca="1" si="85"/>
        <v/>
      </c>
      <c r="H329" s="159"/>
      <c r="I329" s="160" t="str">
        <f>IF(H329="","",INDEX(D.1[Quy cách],MATCH(H329,D.1[Tên sản phẩm],0)))</f>
        <v/>
      </c>
      <c r="J329" s="35" t="str">
        <f>IF(H329="","",INDEX(D.1[ĐVT],MATCH(H329,D.1[Tên sản phẩm],0)))</f>
        <v/>
      </c>
      <c r="K329" s="163" t="str">
        <f>IF(H329="","",INDEX(D.1[Đơn giá bán
(Tham khảo)],MATCH(H329,D.1[Tên sản phẩm],0)))</f>
        <v/>
      </c>
      <c r="L329" s="162"/>
      <c r="M329" s="159"/>
      <c r="N329" s="159"/>
      <c r="O329" s="159"/>
      <c r="P329" s="163" t="str">
        <f t="shared" si="86"/>
        <v/>
      </c>
      <c r="Q329" s="164"/>
      <c r="R329" s="162"/>
      <c r="S329" s="163" t="str">
        <f t="shared" si="87"/>
        <v/>
      </c>
      <c r="T329" s="164" t="str">
        <f t="shared" ca="1" si="88"/>
        <v/>
      </c>
      <c r="U329" s="163" t="str">
        <f t="shared" si="89"/>
        <v/>
      </c>
      <c r="V329" s="163" t="str">
        <f ca="1">IF(AND(C329&lt;&gt;"",C329&lt;&gt;OFFSET(C329,1,0)),SUMIFS(B.2[Giá có thuế],B.2[Số ĐK],C329),"")</f>
        <v/>
      </c>
      <c r="W329" s="159"/>
      <c r="X329" s="161" t="str">
        <f>IF(W329="","",'Thông Tin Chung'!$L$3)</f>
        <v/>
      </c>
      <c r="Y329" s="163" t="str">
        <f t="shared" ca="1" si="90"/>
        <v/>
      </c>
      <c r="Z329" s="165"/>
      <c r="AA329" s="155" t="str">
        <f ca="1">IF(C329="","",IF(OR(D329&lt;NgayBatDau,D329&gt;NgayKetThuc),"Ngày tháng phải nằm trong kỳ báo cáo",IF(AND(G329&lt;&gt;"",COUNTIF(D.2[Tên khách hàng],G329)=0),"Tên KH chưa khai báo trong DSKH",IF(AND(H329&lt;&gt;"",COUNTIF(D.1[Tên sản phẩm],H329)=0),"SP này chưa khai báo trong DSSP",""))))</f>
        <v/>
      </c>
      <c r="AB329" s="23" t="str">
        <f t="shared" ca="1" si="76"/>
        <v/>
      </c>
      <c r="AC329" s="23" t="str">
        <f t="shared" ca="1" si="77"/>
        <v/>
      </c>
      <c r="AD329" s="23" t="str">
        <f t="shared" ca="1" si="78"/>
        <v/>
      </c>
      <c r="AE329" s="68" t="str">
        <f t="shared" ca="1" si="79"/>
        <v/>
      </c>
      <c r="AF329" s="69" t="str">
        <f>IF(OR(H329="",S329=""),"",S329-(SUM(L329,M329)*INDEX(D.1[Đơn giá],MATCH(H329,D.1[Tên sản phẩm],0))))</f>
        <v/>
      </c>
      <c r="AG329" s="90" t="str">
        <f t="shared" ca="1" si="80"/>
        <v/>
      </c>
      <c r="AH329" s="90"/>
    </row>
    <row r="330" spans="2:34" ht="27.75" customHeight="1" x14ac:dyDescent="0.2">
      <c r="B330" s="154">
        <f t="shared" si="81"/>
        <v>327</v>
      </c>
      <c r="C330" s="155" t="str">
        <f t="shared" ca="1" si="82"/>
        <v/>
      </c>
      <c r="D330" s="156" t="str">
        <f t="shared" ca="1" si="83"/>
        <v/>
      </c>
      <c r="E330" s="157" t="str">
        <f t="shared" ca="1" si="84"/>
        <v/>
      </c>
      <c r="F330" s="157"/>
      <c r="G330" s="158" t="str">
        <f t="shared" ca="1" si="85"/>
        <v/>
      </c>
      <c r="H330" s="159"/>
      <c r="I330" s="160" t="str">
        <f>IF(H330="","",INDEX(D.1[Quy cách],MATCH(H330,D.1[Tên sản phẩm],0)))</f>
        <v/>
      </c>
      <c r="J330" s="35" t="str">
        <f>IF(H330="","",INDEX(D.1[ĐVT],MATCH(H330,D.1[Tên sản phẩm],0)))</f>
        <v/>
      </c>
      <c r="K330" s="163" t="str">
        <f>IF(H330="","",INDEX(D.1[Đơn giá bán
(Tham khảo)],MATCH(H330,D.1[Tên sản phẩm],0)))</f>
        <v/>
      </c>
      <c r="L330" s="162"/>
      <c r="M330" s="159"/>
      <c r="N330" s="159"/>
      <c r="O330" s="159"/>
      <c r="P330" s="163" t="str">
        <f t="shared" si="86"/>
        <v/>
      </c>
      <c r="Q330" s="164"/>
      <c r="R330" s="162"/>
      <c r="S330" s="163" t="str">
        <f t="shared" si="87"/>
        <v/>
      </c>
      <c r="T330" s="164" t="str">
        <f t="shared" ca="1" si="88"/>
        <v/>
      </c>
      <c r="U330" s="163" t="str">
        <f t="shared" si="89"/>
        <v/>
      </c>
      <c r="V330" s="163" t="str">
        <f ca="1">IF(AND(C330&lt;&gt;"",C330&lt;&gt;OFFSET(C330,1,0)),SUMIFS(B.2[Giá có thuế],B.2[Số ĐK],C330),"")</f>
        <v/>
      </c>
      <c r="W330" s="159"/>
      <c r="X330" s="161" t="str">
        <f>IF(W330="","",'Thông Tin Chung'!$L$3)</f>
        <v/>
      </c>
      <c r="Y330" s="163" t="str">
        <f t="shared" ca="1" si="90"/>
        <v/>
      </c>
      <c r="Z330" s="165"/>
      <c r="AA330" s="155" t="str">
        <f ca="1">IF(C330="","",IF(OR(D330&lt;NgayBatDau,D330&gt;NgayKetThuc),"Ngày tháng phải nằm trong kỳ báo cáo",IF(AND(G330&lt;&gt;"",COUNTIF(D.2[Tên khách hàng],G330)=0),"Tên KH chưa khai báo trong DSKH",IF(AND(H330&lt;&gt;"",COUNTIF(D.1[Tên sản phẩm],H330)=0),"SP này chưa khai báo trong DSSP",""))))</f>
        <v/>
      </c>
      <c r="AB330" s="23" t="str">
        <f t="shared" ca="1" si="76"/>
        <v/>
      </c>
      <c r="AC330" s="23" t="str">
        <f t="shared" ca="1" si="77"/>
        <v/>
      </c>
      <c r="AD330" s="23" t="str">
        <f t="shared" ca="1" si="78"/>
        <v/>
      </c>
      <c r="AE330" s="68" t="str">
        <f t="shared" ca="1" si="79"/>
        <v/>
      </c>
      <c r="AF330" s="69" t="str">
        <f>IF(OR(H330="",S330=""),"",S330-(SUM(L330,M330)*INDEX(D.1[Đơn giá],MATCH(H330,D.1[Tên sản phẩm],0))))</f>
        <v/>
      </c>
      <c r="AG330" s="90" t="str">
        <f t="shared" ca="1" si="80"/>
        <v/>
      </c>
      <c r="AH330" s="90"/>
    </row>
    <row r="331" spans="2:34" ht="27.75" customHeight="1" x14ac:dyDescent="0.2">
      <c r="B331" s="154">
        <f t="shared" si="81"/>
        <v>328</v>
      </c>
      <c r="C331" s="155" t="str">
        <f t="shared" ca="1" si="82"/>
        <v/>
      </c>
      <c r="D331" s="156" t="str">
        <f t="shared" ca="1" si="83"/>
        <v/>
      </c>
      <c r="E331" s="157" t="str">
        <f t="shared" ca="1" si="84"/>
        <v/>
      </c>
      <c r="F331" s="157"/>
      <c r="G331" s="158" t="str">
        <f t="shared" ca="1" si="85"/>
        <v/>
      </c>
      <c r="H331" s="159"/>
      <c r="I331" s="160" t="str">
        <f>IF(H331="","",INDEX(D.1[Quy cách],MATCH(H331,D.1[Tên sản phẩm],0)))</f>
        <v/>
      </c>
      <c r="J331" s="35" t="str">
        <f>IF(H331="","",INDEX(D.1[ĐVT],MATCH(H331,D.1[Tên sản phẩm],0)))</f>
        <v/>
      </c>
      <c r="K331" s="163" t="str">
        <f>IF(H331="","",INDEX(D.1[Đơn giá bán
(Tham khảo)],MATCH(H331,D.1[Tên sản phẩm],0)))</f>
        <v/>
      </c>
      <c r="L331" s="162"/>
      <c r="M331" s="159"/>
      <c r="N331" s="159"/>
      <c r="O331" s="159"/>
      <c r="P331" s="163" t="str">
        <f t="shared" si="86"/>
        <v/>
      </c>
      <c r="Q331" s="164"/>
      <c r="R331" s="162"/>
      <c r="S331" s="163" t="str">
        <f t="shared" si="87"/>
        <v/>
      </c>
      <c r="T331" s="164" t="str">
        <f t="shared" ca="1" si="88"/>
        <v/>
      </c>
      <c r="U331" s="163" t="str">
        <f t="shared" si="89"/>
        <v/>
      </c>
      <c r="V331" s="163" t="str">
        <f ca="1">IF(AND(C331&lt;&gt;"",C331&lt;&gt;OFFSET(C331,1,0)),SUMIFS(B.2[Giá có thuế],B.2[Số ĐK],C331),"")</f>
        <v/>
      </c>
      <c r="W331" s="159"/>
      <c r="X331" s="161" t="str">
        <f>IF(W331="","",'Thông Tin Chung'!$L$3)</f>
        <v/>
      </c>
      <c r="Y331" s="163" t="str">
        <f t="shared" ca="1" si="90"/>
        <v/>
      </c>
      <c r="Z331" s="165"/>
      <c r="AA331" s="155" t="str">
        <f ca="1">IF(C331="","",IF(OR(D331&lt;NgayBatDau,D331&gt;NgayKetThuc),"Ngày tháng phải nằm trong kỳ báo cáo",IF(AND(G331&lt;&gt;"",COUNTIF(D.2[Tên khách hàng],G331)=0),"Tên KH chưa khai báo trong DSKH",IF(AND(H331&lt;&gt;"",COUNTIF(D.1[Tên sản phẩm],H331)=0),"SP này chưa khai báo trong DSSP",""))))</f>
        <v/>
      </c>
      <c r="AB331" s="23" t="str">
        <f t="shared" ca="1" si="76"/>
        <v/>
      </c>
      <c r="AC331" s="23" t="str">
        <f t="shared" ca="1" si="77"/>
        <v/>
      </c>
      <c r="AD331" s="23" t="str">
        <f t="shared" ca="1" si="78"/>
        <v/>
      </c>
      <c r="AE331" s="68" t="str">
        <f t="shared" ca="1" si="79"/>
        <v/>
      </c>
      <c r="AF331" s="69" t="str">
        <f>IF(OR(H331="",S331=""),"",S331-(SUM(L331,M331)*INDEX(D.1[Đơn giá],MATCH(H331,D.1[Tên sản phẩm],0))))</f>
        <v/>
      </c>
      <c r="AG331" s="90" t="str">
        <f t="shared" ca="1" si="80"/>
        <v/>
      </c>
      <c r="AH331" s="90"/>
    </row>
    <row r="332" spans="2:34" ht="27.75" customHeight="1" x14ac:dyDescent="0.2">
      <c r="B332" s="154">
        <f t="shared" si="81"/>
        <v>329</v>
      </c>
      <c r="C332" s="155" t="str">
        <f t="shared" ca="1" si="82"/>
        <v/>
      </c>
      <c r="D332" s="156" t="str">
        <f t="shared" ca="1" si="83"/>
        <v/>
      </c>
      <c r="E332" s="157" t="str">
        <f t="shared" ca="1" si="84"/>
        <v/>
      </c>
      <c r="F332" s="157"/>
      <c r="G332" s="158" t="str">
        <f t="shared" ca="1" si="85"/>
        <v/>
      </c>
      <c r="H332" s="159"/>
      <c r="I332" s="160" t="str">
        <f>IF(H332="","",INDEX(D.1[Quy cách],MATCH(H332,D.1[Tên sản phẩm],0)))</f>
        <v/>
      </c>
      <c r="J332" s="35" t="str">
        <f>IF(H332="","",INDEX(D.1[ĐVT],MATCH(H332,D.1[Tên sản phẩm],0)))</f>
        <v/>
      </c>
      <c r="K332" s="163" t="str">
        <f>IF(H332="","",INDEX(D.1[Đơn giá bán
(Tham khảo)],MATCH(H332,D.1[Tên sản phẩm],0)))</f>
        <v/>
      </c>
      <c r="L332" s="162"/>
      <c r="M332" s="159"/>
      <c r="N332" s="159"/>
      <c r="O332" s="159"/>
      <c r="P332" s="163" t="str">
        <f t="shared" si="86"/>
        <v/>
      </c>
      <c r="Q332" s="164"/>
      <c r="R332" s="162"/>
      <c r="S332" s="163" t="str">
        <f t="shared" si="87"/>
        <v/>
      </c>
      <c r="T332" s="164" t="str">
        <f t="shared" ca="1" si="88"/>
        <v/>
      </c>
      <c r="U332" s="163" t="str">
        <f t="shared" si="89"/>
        <v/>
      </c>
      <c r="V332" s="163" t="str">
        <f ca="1">IF(AND(C332&lt;&gt;"",C332&lt;&gt;OFFSET(C332,1,0)),SUMIFS(B.2[Giá có thuế],B.2[Số ĐK],C332),"")</f>
        <v/>
      </c>
      <c r="W332" s="159"/>
      <c r="X332" s="161" t="str">
        <f>IF(W332="","",'Thông Tin Chung'!$L$3)</f>
        <v/>
      </c>
      <c r="Y332" s="163" t="str">
        <f t="shared" ca="1" si="90"/>
        <v/>
      </c>
      <c r="Z332" s="165"/>
      <c r="AA332" s="155" t="str">
        <f ca="1">IF(C332="","",IF(OR(D332&lt;NgayBatDau,D332&gt;NgayKetThuc),"Ngày tháng phải nằm trong kỳ báo cáo",IF(AND(G332&lt;&gt;"",COUNTIF(D.2[Tên khách hàng],G332)=0),"Tên KH chưa khai báo trong DSKH",IF(AND(H332&lt;&gt;"",COUNTIF(D.1[Tên sản phẩm],H332)=0),"SP này chưa khai báo trong DSSP",""))))</f>
        <v/>
      </c>
      <c r="AB332" s="23" t="str">
        <f t="shared" ca="1" si="76"/>
        <v/>
      </c>
      <c r="AC332" s="23" t="str">
        <f t="shared" ca="1" si="77"/>
        <v/>
      </c>
      <c r="AD332" s="23" t="str">
        <f t="shared" ca="1" si="78"/>
        <v/>
      </c>
      <c r="AE332" s="68" t="str">
        <f t="shared" ca="1" si="79"/>
        <v/>
      </c>
      <c r="AF332" s="69" t="str">
        <f>IF(OR(H332="",S332=""),"",S332-(SUM(L332,M332)*INDEX(D.1[Đơn giá],MATCH(H332,D.1[Tên sản phẩm],0))))</f>
        <v/>
      </c>
      <c r="AG332" s="90" t="str">
        <f t="shared" ca="1" si="80"/>
        <v/>
      </c>
      <c r="AH332" s="90"/>
    </row>
    <row r="333" spans="2:34" ht="27.75" customHeight="1" x14ac:dyDescent="0.2">
      <c r="B333" s="154">
        <f t="shared" si="81"/>
        <v>330</v>
      </c>
      <c r="C333" s="155" t="str">
        <f t="shared" ca="1" si="82"/>
        <v/>
      </c>
      <c r="D333" s="156" t="str">
        <f t="shared" ca="1" si="83"/>
        <v/>
      </c>
      <c r="E333" s="157" t="str">
        <f t="shared" ca="1" si="84"/>
        <v/>
      </c>
      <c r="F333" s="157"/>
      <c r="G333" s="158" t="str">
        <f t="shared" ca="1" si="85"/>
        <v/>
      </c>
      <c r="H333" s="159"/>
      <c r="I333" s="160" t="str">
        <f>IF(H333="","",INDEX(D.1[Quy cách],MATCH(H333,D.1[Tên sản phẩm],0)))</f>
        <v/>
      </c>
      <c r="J333" s="35" t="str">
        <f>IF(H333="","",INDEX(D.1[ĐVT],MATCH(H333,D.1[Tên sản phẩm],0)))</f>
        <v/>
      </c>
      <c r="K333" s="163" t="str">
        <f>IF(H333="","",INDEX(D.1[Đơn giá bán
(Tham khảo)],MATCH(H333,D.1[Tên sản phẩm],0)))</f>
        <v/>
      </c>
      <c r="L333" s="162"/>
      <c r="M333" s="159"/>
      <c r="N333" s="159"/>
      <c r="O333" s="159"/>
      <c r="P333" s="163" t="str">
        <f t="shared" si="86"/>
        <v/>
      </c>
      <c r="Q333" s="164"/>
      <c r="R333" s="162"/>
      <c r="S333" s="163" t="str">
        <f t="shared" si="87"/>
        <v/>
      </c>
      <c r="T333" s="164" t="str">
        <f t="shared" ca="1" si="88"/>
        <v/>
      </c>
      <c r="U333" s="163" t="str">
        <f t="shared" si="89"/>
        <v/>
      </c>
      <c r="V333" s="163" t="str">
        <f ca="1">IF(AND(C333&lt;&gt;"",C333&lt;&gt;OFFSET(C333,1,0)),SUMIFS(B.2[Giá có thuế],B.2[Số ĐK],C333),"")</f>
        <v/>
      </c>
      <c r="W333" s="159"/>
      <c r="X333" s="161" t="str">
        <f>IF(W333="","",'Thông Tin Chung'!$L$3)</f>
        <v/>
      </c>
      <c r="Y333" s="163" t="str">
        <f t="shared" ca="1" si="90"/>
        <v/>
      </c>
      <c r="Z333" s="165"/>
      <c r="AA333" s="155" t="str">
        <f ca="1">IF(C333="","",IF(OR(D333&lt;NgayBatDau,D333&gt;NgayKetThuc),"Ngày tháng phải nằm trong kỳ báo cáo",IF(AND(G333&lt;&gt;"",COUNTIF(D.2[Tên khách hàng],G333)=0),"Tên KH chưa khai báo trong DSKH",IF(AND(H333&lt;&gt;"",COUNTIF(D.1[Tên sản phẩm],H333)=0),"SP này chưa khai báo trong DSSP",""))))</f>
        <v/>
      </c>
      <c r="AB333" s="23" t="str">
        <f t="shared" ca="1" si="76"/>
        <v/>
      </c>
      <c r="AC333" s="23" t="str">
        <f t="shared" ca="1" si="77"/>
        <v/>
      </c>
      <c r="AD333" s="23" t="str">
        <f t="shared" ca="1" si="78"/>
        <v/>
      </c>
      <c r="AE333" s="68" t="str">
        <f t="shared" ca="1" si="79"/>
        <v/>
      </c>
      <c r="AF333" s="69" t="str">
        <f>IF(OR(H333="",S333=""),"",S333-(SUM(L333,M333)*INDEX(D.1[Đơn giá],MATCH(H333,D.1[Tên sản phẩm],0))))</f>
        <v/>
      </c>
      <c r="AG333" s="90" t="str">
        <f t="shared" ca="1" si="80"/>
        <v/>
      </c>
      <c r="AH333" s="90"/>
    </row>
    <row r="334" spans="2:34" ht="27.75" customHeight="1" x14ac:dyDescent="0.2">
      <c r="B334" s="154">
        <f t="shared" si="81"/>
        <v>331</v>
      </c>
      <c r="C334" s="155" t="str">
        <f t="shared" ca="1" si="82"/>
        <v/>
      </c>
      <c r="D334" s="156" t="str">
        <f t="shared" ca="1" si="83"/>
        <v/>
      </c>
      <c r="E334" s="157" t="str">
        <f t="shared" ca="1" si="84"/>
        <v/>
      </c>
      <c r="F334" s="157"/>
      <c r="G334" s="158" t="str">
        <f t="shared" ca="1" si="85"/>
        <v/>
      </c>
      <c r="H334" s="159"/>
      <c r="I334" s="160" t="str">
        <f>IF(H334="","",INDEX(D.1[Quy cách],MATCH(H334,D.1[Tên sản phẩm],0)))</f>
        <v/>
      </c>
      <c r="J334" s="35" t="str">
        <f>IF(H334="","",INDEX(D.1[ĐVT],MATCH(H334,D.1[Tên sản phẩm],0)))</f>
        <v/>
      </c>
      <c r="K334" s="163" t="str">
        <f>IF(H334="","",INDEX(D.1[Đơn giá bán
(Tham khảo)],MATCH(H334,D.1[Tên sản phẩm],0)))</f>
        <v/>
      </c>
      <c r="L334" s="162"/>
      <c r="M334" s="159"/>
      <c r="N334" s="159"/>
      <c r="O334" s="159"/>
      <c r="P334" s="163" t="str">
        <f t="shared" si="86"/>
        <v/>
      </c>
      <c r="Q334" s="164"/>
      <c r="R334" s="162"/>
      <c r="S334" s="163" t="str">
        <f t="shared" si="87"/>
        <v/>
      </c>
      <c r="T334" s="164" t="str">
        <f t="shared" ca="1" si="88"/>
        <v/>
      </c>
      <c r="U334" s="163" t="str">
        <f t="shared" si="89"/>
        <v/>
      </c>
      <c r="V334" s="163" t="str">
        <f ca="1">IF(AND(C334&lt;&gt;"",C334&lt;&gt;OFFSET(C334,1,0)),SUMIFS(B.2[Giá có thuế],B.2[Số ĐK],C334),"")</f>
        <v/>
      </c>
      <c r="W334" s="159"/>
      <c r="X334" s="161" t="str">
        <f>IF(W334="","",'Thông Tin Chung'!$L$3)</f>
        <v/>
      </c>
      <c r="Y334" s="163" t="str">
        <f t="shared" ca="1" si="90"/>
        <v/>
      </c>
      <c r="Z334" s="165"/>
      <c r="AA334" s="155" t="str">
        <f ca="1">IF(C334="","",IF(OR(D334&lt;NgayBatDau,D334&gt;NgayKetThuc),"Ngày tháng phải nằm trong kỳ báo cáo",IF(AND(G334&lt;&gt;"",COUNTIF(D.2[Tên khách hàng],G334)=0),"Tên KH chưa khai báo trong DSKH",IF(AND(H334&lt;&gt;"",COUNTIF(D.1[Tên sản phẩm],H334)=0),"SP này chưa khai báo trong DSSP",""))))</f>
        <v/>
      </c>
      <c r="AB334" s="23" t="str">
        <f t="shared" ca="1" si="76"/>
        <v/>
      </c>
      <c r="AC334" s="23" t="str">
        <f t="shared" ca="1" si="77"/>
        <v/>
      </c>
      <c r="AD334" s="23" t="str">
        <f t="shared" ca="1" si="78"/>
        <v/>
      </c>
      <c r="AE334" s="68" t="str">
        <f t="shared" ca="1" si="79"/>
        <v/>
      </c>
      <c r="AF334" s="69" t="str">
        <f>IF(OR(H334="",S334=""),"",S334-(SUM(L334,M334)*INDEX(D.1[Đơn giá],MATCH(H334,D.1[Tên sản phẩm],0))))</f>
        <v/>
      </c>
      <c r="AG334" s="90" t="str">
        <f t="shared" ca="1" si="80"/>
        <v/>
      </c>
      <c r="AH334" s="90"/>
    </row>
    <row r="335" spans="2:34" ht="27.75" customHeight="1" x14ac:dyDescent="0.2">
      <c r="B335" s="154">
        <f t="shared" si="81"/>
        <v>332</v>
      </c>
      <c r="C335" s="155" t="str">
        <f t="shared" ca="1" si="82"/>
        <v/>
      </c>
      <c r="D335" s="156" t="str">
        <f t="shared" ca="1" si="83"/>
        <v/>
      </c>
      <c r="E335" s="157" t="str">
        <f t="shared" ca="1" si="84"/>
        <v/>
      </c>
      <c r="F335" s="157"/>
      <c r="G335" s="158" t="str">
        <f t="shared" ca="1" si="85"/>
        <v/>
      </c>
      <c r="H335" s="159"/>
      <c r="I335" s="160" t="str">
        <f>IF(H335="","",INDEX(D.1[Quy cách],MATCH(H335,D.1[Tên sản phẩm],0)))</f>
        <v/>
      </c>
      <c r="J335" s="35" t="str">
        <f>IF(H335="","",INDEX(D.1[ĐVT],MATCH(H335,D.1[Tên sản phẩm],0)))</f>
        <v/>
      </c>
      <c r="K335" s="163" t="str">
        <f>IF(H335="","",INDEX(D.1[Đơn giá bán
(Tham khảo)],MATCH(H335,D.1[Tên sản phẩm],0)))</f>
        <v/>
      </c>
      <c r="L335" s="162"/>
      <c r="M335" s="159"/>
      <c r="N335" s="159"/>
      <c r="O335" s="159"/>
      <c r="P335" s="163" t="str">
        <f t="shared" si="86"/>
        <v/>
      </c>
      <c r="Q335" s="164"/>
      <c r="R335" s="162"/>
      <c r="S335" s="163" t="str">
        <f t="shared" si="87"/>
        <v/>
      </c>
      <c r="T335" s="164" t="str">
        <f t="shared" ca="1" si="88"/>
        <v/>
      </c>
      <c r="U335" s="163" t="str">
        <f t="shared" si="89"/>
        <v/>
      </c>
      <c r="V335" s="163" t="str">
        <f ca="1">IF(AND(C335&lt;&gt;"",C335&lt;&gt;OFFSET(C335,1,0)),SUMIFS(B.2[Giá có thuế],B.2[Số ĐK],C335),"")</f>
        <v/>
      </c>
      <c r="W335" s="159"/>
      <c r="X335" s="161" t="str">
        <f>IF(W335="","",'Thông Tin Chung'!$L$3)</f>
        <v/>
      </c>
      <c r="Y335" s="163" t="str">
        <f t="shared" ca="1" si="90"/>
        <v/>
      </c>
      <c r="Z335" s="165"/>
      <c r="AA335" s="155" t="str">
        <f ca="1">IF(C335="","",IF(OR(D335&lt;NgayBatDau,D335&gt;NgayKetThuc),"Ngày tháng phải nằm trong kỳ báo cáo",IF(AND(G335&lt;&gt;"",COUNTIF(D.2[Tên khách hàng],G335)=0),"Tên KH chưa khai báo trong DSKH",IF(AND(H335&lt;&gt;"",COUNTIF(D.1[Tên sản phẩm],H335)=0),"SP này chưa khai báo trong DSSP",""))))</f>
        <v/>
      </c>
      <c r="AB335" s="23" t="str">
        <f t="shared" ca="1" si="76"/>
        <v/>
      </c>
      <c r="AC335" s="23" t="str">
        <f t="shared" ca="1" si="77"/>
        <v/>
      </c>
      <c r="AD335" s="23" t="str">
        <f t="shared" ca="1" si="78"/>
        <v/>
      </c>
      <c r="AE335" s="68" t="str">
        <f t="shared" ca="1" si="79"/>
        <v/>
      </c>
      <c r="AF335" s="69" t="str">
        <f>IF(OR(H335="",S335=""),"",S335-(SUM(L335,M335)*INDEX(D.1[Đơn giá],MATCH(H335,D.1[Tên sản phẩm],0))))</f>
        <v/>
      </c>
      <c r="AG335" s="90" t="str">
        <f t="shared" ca="1" si="80"/>
        <v/>
      </c>
      <c r="AH335" s="90"/>
    </row>
    <row r="336" spans="2:34" ht="27.75" customHeight="1" x14ac:dyDescent="0.2">
      <c r="B336" s="154">
        <f t="shared" si="81"/>
        <v>333</v>
      </c>
      <c r="C336" s="155" t="str">
        <f t="shared" ca="1" si="82"/>
        <v/>
      </c>
      <c r="D336" s="156" t="str">
        <f t="shared" ca="1" si="83"/>
        <v/>
      </c>
      <c r="E336" s="157" t="str">
        <f t="shared" ca="1" si="84"/>
        <v/>
      </c>
      <c r="F336" s="157"/>
      <c r="G336" s="158" t="str">
        <f t="shared" ca="1" si="85"/>
        <v/>
      </c>
      <c r="H336" s="159"/>
      <c r="I336" s="160" t="str">
        <f>IF(H336="","",INDEX(D.1[Quy cách],MATCH(H336,D.1[Tên sản phẩm],0)))</f>
        <v/>
      </c>
      <c r="J336" s="35" t="str">
        <f>IF(H336="","",INDEX(D.1[ĐVT],MATCH(H336,D.1[Tên sản phẩm],0)))</f>
        <v/>
      </c>
      <c r="K336" s="163" t="str">
        <f>IF(H336="","",INDEX(D.1[Đơn giá bán
(Tham khảo)],MATCH(H336,D.1[Tên sản phẩm],0)))</f>
        <v/>
      </c>
      <c r="L336" s="162"/>
      <c r="M336" s="159"/>
      <c r="N336" s="159"/>
      <c r="O336" s="159"/>
      <c r="P336" s="163" t="str">
        <f t="shared" si="86"/>
        <v/>
      </c>
      <c r="Q336" s="164"/>
      <c r="R336" s="162"/>
      <c r="S336" s="163" t="str">
        <f t="shared" si="87"/>
        <v/>
      </c>
      <c r="T336" s="164" t="str">
        <f t="shared" ca="1" si="88"/>
        <v/>
      </c>
      <c r="U336" s="163" t="str">
        <f t="shared" si="89"/>
        <v/>
      </c>
      <c r="V336" s="163" t="str">
        <f ca="1">IF(AND(C336&lt;&gt;"",C336&lt;&gt;OFFSET(C336,1,0)),SUMIFS(B.2[Giá có thuế],B.2[Số ĐK],C336),"")</f>
        <v/>
      </c>
      <c r="W336" s="159"/>
      <c r="X336" s="161" t="str">
        <f>IF(W336="","",'Thông Tin Chung'!$L$3)</f>
        <v/>
      </c>
      <c r="Y336" s="163" t="str">
        <f t="shared" ca="1" si="90"/>
        <v/>
      </c>
      <c r="Z336" s="165"/>
      <c r="AA336" s="155" t="str">
        <f ca="1">IF(C336="","",IF(OR(D336&lt;NgayBatDau,D336&gt;NgayKetThuc),"Ngày tháng phải nằm trong kỳ báo cáo",IF(AND(G336&lt;&gt;"",COUNTIF(D.2[Tên khách hàng],G336)=0),"Tên KH chưa khai báo trong DSKH",IF(AND(H336&lt;&gt;"",COUNTIF(D.1[Tên sản phẩm],H336)=0),"SP này chưa khai báo trong DSSP",""))))</f>
        <v/>
      </c>
      <c r="AB336" s="23" t="str">
        <f t="shared" ca="1" si="76"/>
        <v/>
      </c>
      <c r="AC336" s="23" t="str">
        <f t="shared" ca="1" si="77"/>
        <v/>
      </c>
      <c r="AD336" s="23" t="str">
        <f t="shared" ca="1" si="78"/>
        <v/>
      </c>
      <c r="AE336" s="68" t="str">
        <f t="shared" ca="1" si="79"/>
        <v/>
      </c>
      <c r="AF336" s="69" t="str">
        <f>IF(OR(H336="",S336=""),"",S336-(SUM(L336,M336)*INDEX(D.1[Đơn giá],MATCH(H336,D.1[Tên sản phẩm],0))))</f>
        <v/>
      </c>
      <c r="AG336" s="90" t="str">
        <f t="shared" ca="1" si="80"/>
        <v/>
      </c>
      <c r="AH336" s="90"/>
    </row>
    <row r="337" spans="2:34" ht="27.75" customHeight="1" x14ac:dyDescent="0.2">
      <c r="B337" s="154">
        <f t="shared" si="81"/>
        <v>334</v>
      </c>
      <c r="C337" s="155" t="str">
        <f t="shared" ca="1" si="82"/>
        <v/>
      </c>
      <c r="D337" s="156" t="str">
        <f t="shared" ca="1" si="83"/>
        <v/>
      </c>
      <c r="E337" s="157" t="str">
        <f t="shared" ca="1" si="84"/>
        <v/>
      </c>
      <c r="F337" s="157"/>
      <c r="G337" s="158" t="str">
        <f t="shared" ca="1" si="85"/>
        <v/>
      </c>
      <c r="H337" s="159"/>
      <c r="I337" s="160" t="str">
        <f>IF(H337="","",INDEX(D.1[Quy cách],MATCH(H337,D.1[Tên sản phẩm],0)))</f>
        <v/>
      </c>
      <c r="J337" s="35" t="str">
        <f>IF(H337="","",INDEX(D.1[ĐVT],MATCH(H337,D.1[Tên sản phẩm],0)))</f>
        <v/>
      </c>
      <c r="K337" s="163" t="str">
        <f>IF(H337="","",INDEX(D.1[Đơn giá bán
(Tham khảo)],MATCH(H337,D.1[Tên sản phẩm],0)))</f>
        <v/>
      </c>
      <c r="L337" s="162"/>
      <c r="M337" s="159"/>
      <c r="N337" s="159"/>
      <c r="O337" s="159"/>
      <c r="P337" s="163" t="str">
        <f t="shared" si="86"/>
        <v/>
      </c>
      <c r="Q337" s="164"/>
      <c r="R337" s="162"/>
      <c r="S337" s="163" t="str">
        <f t="shared" si="87"/>
        <v/>
      </c>
      <c r="T337" s="164" t="str">
        <f t="shared" ca="1" si="88"/>
        <v/>
      </c>
      <c r="U337" s="163" t="str">
        <f t="shared" si="89"/>
        <v/>
      </c>
      <c r="V337" s="163" t="str">
        <f ca="1">IF(AND(C337&lt;&gt;"",C337&lt;&gt;OFFSET(C337,1,0)),SUMIFS(B.2[Giá có thuế],B.2[Số ĐK],C337),"")</f>
        <v/>
      </c>
      <c r="W337" s="159"/>
      <c r="X337" s="161" t="str">
        <f>IF(W337="","",'Thông Tin Chung'!$L$3)</f>
        <v/>
      </c>
      <c r="Y337" s="163" t="str">
        <f t="shared" ca="1" si="90"/>
        <v/>
      </c>
      <c r="Z337" s="165"/>
      <c r="AA337" s="155" t="str">
        <f ca="1">IF(C337="","",IF(OR(D337&lt;NgayBatDau,D337&gt;NgayKetThuc),"Ngày tháng phải nằm trong kỳ báo cáo",IF(AND(G337&lt;&gt;"",COUNTIF(D.2[Tên khách hàng],G337)=0),"Tên KH chưa khai báo trong DSKH",IF(AND(H337&lt;&gt;"",COUNTIF(D.1[Tên sản phẩm],H337)=0),"SP này chưa khai báo trong DSSP",""))))</f>
        <v/>
      </c>
      <c r="AB337" s="23" t="str">
        <f t="shared" ca="1" si="76"/>
        <v/>
      </c>
      <c r="AC337" s="23" t="str">
        <f t="shared" ca="1" si="77"/>
        <v/>
      </c>
      <c r="AD337" s="23" t="str">
        <f t="shared" ca="1" si="78"/>
        <v/>
      </c>
      <c r="AE337" s="68" t="str">
        <f t="shared" ca="1" si="79"/>
        <v/>
      </c>
      <c r="AF337" s="69" t="str">
        <f>IF(OR(H337="",S337=""),"",S337-(SUM(L337,M337)*INDEX(D.1[Đơn giá],MATCH(H337,D.1[Tên sản phẩm],0))))</f>
        <v/>
      </c>
      <c r="AG337" s="90" t="str">
        <f t="shared" ca="1" si="80"/>
        <v/>
      </c>
      <c r="AH337" s="90"/>
    </row>
    <row r="338" spans="2:34" ht="27.75" customHeight="1" x14ac:dyDescent="0.2">
      <c r="B338" s="154">
        <f t="shared" si="81"/>
        <v>335</v>
      </c>
      <c r="C338" s="155" t="str">
        <f t="shared" ca="1" si="82"/>
        <v/>
      </c>
      <c r="D338" s="156" t="str">
        <f t="shared" ca="1" si="83"/>
        <v/>
      </c>
      <c r="E338" s="157" t="str">
        <f t="shared" ca="1" si="84"/>
        <v/>
      </c>
      <c r="F338" s="157"/>
      <c r="G338" s="158" t="str">
        <f t="shared" ca="1" si="85"/>
        <v/>
      </c>
      <c r="H338" s="159"/>
      <c r="I338" s="160" t="str">
        <f>IF(H338="","",INDEX(D.1[Quy cách],MATCH(H338,D.1[Tên sản phẩm],0)))</f>
        <v/>
      </c>
      <c r="J338" s="35" t="str">
        <f>IF(H338="","",INDEX(D.1[ĐVT],MATCH(H338,D.1[Tên sản phẩm],0)))</f>
        <v/>
      </c>
      <c r="K338" s="163" t="str">
        <f>IF(H338="","",INDEX(D.1[Đơn giá bán
(Tham khảo)],MATCH(H338,D.1[Tên sản phẩm],0)))</f>
        <v/>
      </c>
      <c r="L338" s="162"/>
      <c r="M338" s="159"/>
      <c r="N338" s="159"/>
      <c r="O338" s="159"/>
      <c r="P338" s="163" t="str">
        <f t="shared" si="86"/>
        <v/>
      </c>
      <c r="Q338" s="164"/>
      <c r="R338" s="162"/>
      <c r="S338" s="163" t="str">
        <f t="shared" si="87"/>
        <v/>
      </c>
      <c r="T338" s="164" t="str">
        <f t="shared" ca="1" si="88"/>
        <v/>
      </c>
      <c r="U338" s="163" t="str">
        <f t="shared" si="89"/>
        <v/>
      </c>
      <c r="V338" s="163" t="str">
        <f ca="1">IF(AND(C338&lt;&gt;"",C338&lt;&gt;OFFSET(C338,1,0)),SUMIFS(B.2[Giá có thuế],B.2[Số ĐK],C338),"")</f>
        <v/>
      </c>
      <c r="W338" s="159"/>
      <c r="X338" s="161" t="str">
        <f>IF(W338="","",'Thông Tin Chung'!$L$3)</f>
        <v/>
      </c>
      <c r="Y338" s="163" t="str">
        <f t="shared" ca="1" si="90"/>
        <v/>
      </c>
      <c r="Z338" s="165"/>
      <c r="AA338" s="155" t="str">
        <f ca="1">IF(C338="","",IF(OR(D338&lt;NgayBatDau,D338&gt;NgayKetThuc),"Ngày tháng phải nằm trong kỳ báo cáo",IF(AND(G338&lt;&gt;"",COUNTIF(D.2[Tên khách hàng],G338)=0),"Tên KH chưa khai báo trong DSKH",IF(AND(H338&lt;&gt;"",COUNTIF(D.1[Tên sản phẩm],H338)=0),"SP này chưa khai báo trong DSSP",""))))</f>
        <v/>
      </c>
      <c r="AB338" s="23" t="str">
        <f t="shared" ca="1" si="76"/>
        <v/>
      </c>
      <c r="AC338" s="23" t="str">
        <f t="shared" ca="1" si="77"/>
        <v/>
      </c>
      <c r="AD338" s="23" t="str">
        <f t="shared" ca="1" si="78"/>
        <v/>
      </c>
      <c r="AE338" s="68" t="str">
        <f t="shared" ca="1" si="79"/>
        <v/>
      </c>
      <c r="AF338" s="69" t="str">
        <f>IF(OR(H338="",S338=""),"",S338-(SUM(L338,M338)*INDEX(D.1[Đơn giá],MATCH(H338,D.1[Tên sản phẩm],0))))</f>
        <v/>
      </c>
      <c r="AG338" s="90" t="str">
        <f t="shared" ca="1" si="80"/>
        <v/>
      </c>
      <c r="AH338" s="90"/>
    </row>
    <row r="339" spans="2:34" ht="27.75" customHeight="1" x14ac:dyDescent="0.2">
      <c r="B339" s="154">
        <f t="shared" si="81"/>
        <v>336</v>
      </c>
      <c r="C339" s="155" t="str">
        <f t="shared" ca="1" si="82"/>
        <v/>
      </c>
      <c r="D339" s="156" t="str">
        <f t="shared" ca="1" si="83"/>
        <v/>
      </c>
      <c r="E339" s="157" t="str">
        <f t="shared" ca="1" si="84"/>
        <v/>
      </c>
      <c r="F339" s="157"/>
      <c r="G339" s="158" t="str">
        <f t="shared" ca="1" si="85"/>
        <v/>
      </c>
      <c r="H339" s="159"/>
      <c r="I339" s="160" t="str">
        <f>IF(H339="","",INDEX(D.1[Quy cách],MATCH(H339,D.1[Tên sản phẩm],0)))</f>
        <v/>
      </c>
      <c r="J339" s="35" t="str">
        <f>IF(H339="","",INDEX(D.1[ĐVT],MATCH(H339,D.1[Tên sản phẩm],0)))</f>
        <v/>
      </c>
      <c r="K339" s="163" t="str">
        <f>IF(H339="","",INDEX(D.1[Đơn giá bán
(Tham khảo)],MATCH(H339,D.1[Tên sản phẩm],0)))</f>
        <v/>
      </c>
      <c r="L339" s="162"/>
      <c r="M339" s="159"/>
      <c r="N339" s="159"/>
      <c r="O339" s="159"/>
      <c r="P339" s="163" t="str">
        <f t="shared" si="86"/>
        <v/>
      </c>
      <c r="Q339" s="164"/>
      <c r="R339" s="162"/>
      <c r="S339" s="163" t="str">
        <f t="shared" si="87"/>
        <v/>
      </c>
      <c r="T339" s="164" t="str">
        <f t="shared" ca="1" si="88"/>
        <v/>
      </c>
      <c r="U339" s="163" t="str">
        <f t="shared" si="89"/>
        <v/>
      </c>
      <c r="V339" s="163" t="str">
        <f ca="1">IF(AND(C339&lt;&gt;"",C339&lt;&gt;OFFSET(C339,1,0)),SUMIFS(B.2[Giá có thuế],B.2[Số ĐK],C339),"")</f>
        <v/>
      </c>
      <c r="W339" s="159"/>
      <c r="X339" s="161" t="str">
        <f>IF(W339="","",'Thông Tin Chung'!$L$3)</f>
        <v/>
      </c>
      <c r="Y339" s="163" t="str">
        <f t="shared" ca="1" si="90"/>
        <v/>
      </c>
      <c r="Z339" s="165"/>
      <c r="AA339" s="155" t="str">
        <f ca="1">IF(C339="","",IF(OR(D339&lt;NgayBatDau,D339&gt;NgayKetThuc),"Ngày tháng phải nằm trong kỳ báo cáo",IF(AND(G339&lt;&gt;"",COUNTIF(D.2[Tên khách hàng],G339)=0),"Tên KH chưa khai báo trong DSKH",IF(AND(H339&lt;&gt;"",COUNTIF(D.1[Tên sản phẩm],H339)=0),"SP này chưa khai báo trong DSSP",""))))</f>
        <v/>
      </c>
      <c r="AB339" s="23" t="str">
        <f t="shared" ca="1" si="76"/>
        <v/>
      </c>
      <c r="AC339" s="23" t="str">
        <f t="shared" ca="1" si="77"/>
        <v/>
      </c>
      <c r="AD339" s="23" t="str">
        <f t="shared" ca="1" si="78"/>
        <v/>
      </c>
      <c r="AE339" s="68" t="str">
        <f t="shared" ca="1" si="79"/>
        <v/>
      </c>
      <c r="AF339" s="69" t="str">
        <f>IF(OR(H339="",S339=""),"",S339-(SUM(L339,M339)*INDEX(D.1[Đơn giá],MATCH(H339,D.1[Tên sản phẩm],0))))</f>
        <v/>
      </c>
      <c r="AG339" s="90" t="str">
        <f t="shared" ca="1" si="80"/>
        <v/>
      </c>
      <c r="AH339" s="90"/>
    </row>
    <row r="340" spans="2:34" ht="27.75" customHeight="1" x14ac:dyDescent="0.2">
      <c r="B340" s="154">
        <f t="shared" si="81"/>
        <v>337</v>
      </c>
      <c r="C340" s="155" t="str">
        <f t="shared" ca="1" si="82"/>
        <v/>
      </c>
      <c r="D340" s="156" t="str">
        <f t="shared" ca="1" si="83"/>
        <v/>
      </c>
      <c r="E340" s="157" t="str">
        <f t="shared" ca="1" si="84"/>
        <v/>
      </c>
      <c r="F340" s="157"/>
      <c r="G340" s="158" t="str">
        <f t="shared" ca="1" si="85"/>
        <v/>
      </c>
      <c r="H340" s="159"/>
      <c r="I340" s="160" t="str">
        <f>IF(H340="","",INDEX(D.1[Quy cách],MATCH(H340,D.1[Tên sản phẩm],0)))</f>
        <v/>
      </c>
      <c r="J340" s="35" t="str">
        <f>IF(H340="","",INDEX(D.1[ĐVT],MATCH(H340,D.1[Tên sản phẩm],0)))</f>
        <v/>
      </c>
      <c r="K340" s="163" t="str">
        <f>IF(H340="","",INDEX(D.1[Đơn giá bán
(Tham khảo)],MATCH(H340,D.1[Tên sản phẩm],0)))</f>
        <v/>
      </c>
      <c r="L340" s="162"/>
      <c r="M340" s="159"/>
      <c r="N340" s="159"/>
      <c r="O340" s="159"/>
      <c r="P340" s="163" t="str">
        <f t="shared" si="86"/>
        <v/>
      </c>
      <c r="Q340" s="164"/>
      <c r="R340" s="162"/>
      <c r="S340" s="163" t="str">
        <f t="shared" si="87"/>
        <v/>
      </c>
      <c r="T340" s="164" t="str">
        <f t="shared" ca="1" si="88"/>
        <v/>
      </c>
      <c r="U340" s="163" t="str">
        <f t="shared" si="89"/>
        <v/>
      </c>
      <c r="V340" s="163" t="str">
        <f ca="1">IF(AND(C340&lt;&gt;"",C340&lt;&gt;OFFSET(C340,1,0)),SUMIFS(B.2[Giá có thuế],B.2[Số ĐK],C340),"")</f>
        <v/>
      </c>
      <c r="W340" s="159"/>
      <c r="X340" s="161" t="str">
        <f>IF(W340="","",'Thông Tin Chung'!$L$3)</f>
        <v/>
      </c>
      <c r="Y340" s="163" t="str">
        <f t="shared" ca="1" si="90"/>
        <v/>
      </c>
      <c r="Z340" s="165"/>
      <c r="AA340" s="155" t="str">
        <f ca="1">IF(C340="","",IF(OR(D340&lt;NgayBatDau,D340&gt;NgayKetThuc),"Ngày tháng phải nằm trong kỳ báo cáo",IF(AND(G340&lt;&gt;"",COUNTIF(D.2[Tên khách hàng],G340)=0),"Tên KH chưa khai báo trong DSKH",IF(AND(H340&lt;&gt;"",COUNTIF(D.1[Tên sản phẩm],H340)=0),"SP này chưa khai báo trong DSSP",""))))</f>
        <v/>
      </c>
      <c r="AB340" s="23" t="str">
        <f t="shared" ca="1" si="76"/>
        <v/>
      </c>
      <c r="AC340" s="23" t="str">
        <f t="shared" ca="1" si="77"/>
        <v/>
      </c>
      <c r="AD340" s="23" t="str">
        <f t="shared" ca="1" si="78"/>
        <v/>
      </c>
      <c r="AE340" s="68" t="str">
        <f t="shared" ca="1" si="79"/>
        <v/>
      </c>
      <c r="AF340" s="69" t="str">
        <f>IF(OR(H340="",S340=""),"",S340-(SUM(L340,M340)*INDEX(D.1[Đơn giá],MATCH(H340,D.1[Tên sản phẩm],0))))</f>
        <v/>
      </c>
      <c r="AG340" s="90" t="str">
        <f t="shared" ca="1" si="80"/>
        <v/>
      </c>
      <c r="AH340" s="90"/>
    </row>
    <row r="341" spans="2:34" ht="27.75" customHeight="1" x14ac:dyDescent="0.2">
      <c r="B341" s="154">
        <f t="shared" si="81"/>
        <v>338</v>
      </c>
      <c r="C341" s="155" t="str">
        <f t="shared" ca="1" si="82"/>
        <v/>
      </c>
      <c r="D341" s="156" t="str">
        <f t="shared" ca="1" si="83"/>
        <v/>
      </c>
      <c r="E341" s="157" t="str">
        <f t="shared" ca="1" si="84"/>
        <v/>
      </c>
      <c r="F341" s="157"/>
      <c r="G341" s="158" t="str">
        <f t="shared" ca="1" si="85"/>
        <v/>
      </c>
      <c r="H341" s="159"/>
      <c r="I341" s="160" t="str">
        <f>IF(H341="","",INDEX(D.1[Quy cách],MATCH(H341,D.1[Tên sản phẩm],0)))</f>
        <v/>
      </c>
      <c r="J341" s="35" t="str">
        <f>IF(H341="","",INDEX(D.1[ĐVT],MATCH(H341,D.1[Tên sản phẩm],0)))</f>
        <v/>
      </c>
      <c r="K341" s="163" t="str">
        <f>IF(H341="","",INDEX(D.1[Đơn giá bán
(Tham khảo)],MATCH(H341,D.1[Tên sản phẩm],0)))</f>
        <v/>
      </c>
      <c r="L341" s="162"/>
      <c r="M341" s="159"/>
      <c r="N341" s="159"/>
      <c r="O341" s="159"/>
      <c r="P341" s="163" t="str">
        <f t="shared" si="86"/>
        <v/>
      </c>
      <c r="Q341" s="164"/>
      <c r="R341" s="162"/>
      <c r="S341" s="163" t="str">
        <f t="shared" si="87"/>
        <v/>
      </c>
      <c r="T341" s="164" t="str">
        <f t="shared" ca="1" si="88"/>
        <v/>
      </c>
      <c r="U341" s="163" t="str">
        <f t="shared" si="89"/>
        <v/>
      </c>
      <c r="V341" s="163" t="str">
        <f ca="1">IF(AND(C341&lt;&gt;"",C341&lt;&gt;OFFSET(C341,1,0)),SUMIFS(B.2[Giá có thuế],B.2[Số ĐK],C341),"")</f>
        <v/>
      </c>
      <c r="W341" s="159"/>
      <c r="X341" s="161" t="str">
        <f>IF(W341="","",'Thông Tin Chung'!$L$3)</f>
        <v/>
      </c>
      <c r="Y341" s="163" t="str">
        <f t="shared" ca="1" si="90"/>
        <v/>
      </c>
      <c r="Z341" s="165"/>
      <c r="AA341" s="155" t="str">
        <f ca="1">IF(C341="","",IF(OR(D341&lt;NgayBatDau,D341&gt;NgayKetThuc),"Ngày tháng phải nằm trong kỳ báo cáo",IF(AND(G341&lt;&gt;"",COUNTIF(D.2[Tên khách hàng],G341)=0),"Tên KH chưa khai báo trong DSKH",IF(AND(H341&lt;&gt;"",COUNTIF(D.1[Tên sản phẩm],H341)=0),"SP này chưa khai báo trong DSSP",""))))</f>
        <v/>
      </c>
      <c r="AB341" s="23" t="str">
        <f t="shared" ca="1" si="76"/>
        <v/>
      </c>
      <c r="AC341" s="23" t="str">
        <f t="shared" ca="1" si="77"/>
        <v/>
      </c>
      <c r="AD341" s="23" t="str">
        <f t="shared" ca="1" si="78"/>
        <v/>
      </c>
      <c r="AE341" s="68" t="str">
        <f t="shared" ca="1" si="79"/>
        <v/>
      </c>
      <c r="AF341" s="69" t="str">
        <f>IF(OR(H341="",S341=""),"",S341-(SUM(L341,M341)*INDEX(D.1[Đơn giá],MATCH(H341,D.1[Tên sản phẩm],0))))</f>
        <v/>
      </c>
      <c r="AG341" s="90" t="str">
        <f t="shared" ca="1" si="80"/>
        <v/>
      </c>
      <c r="AH341" s="90"/>
    </row>
    <row r="342" spans="2:34" ht="27.75" customHeight="1" x14ac:dyDescent="0.2">
      <c r="B342" s="154">
        <f t="shared" si="81"/>
        <v>339</v>
      </c>
      <c r="C342" s="155" t="str">
        <f t="shared" ca="1" si="82"/>
        <v/>
      </c>
      <c r="D342" s="156" t="str">
        <f t="shared" ca="1" si="83"/>
        <v/>
      </c>
      <c r="E342" s="157" t="str">
        <f t="shared" ca="1" si="84"/>
        <v/>
      </c>
      <c r="F342" s="157"/>
      <c r="G342" s="158" t="str">
        <f t="shared" ca="1" si="85"/>
        <v/>
      </c>
      <c r="H342" s="159"/>
      <c r="I342" s="160" t="str">
        <f>IF(H342="","",INDEX(D.1[Quy cách],MATCH(H342,D.1[Tên sản phẩm],0)))</f>
        <v/>
      </c>
      <c r="J342" s="35" t="str">
        <f>IF(H342="","",INDEX(D.1[ĐVT],MATCH(H342,D.1[Tên sản phẩm],0)))</f>
        <v/>
      </c>
      <c r="K342" s="163" t="str">
        <f>IF(H342="","",INDEX(D.1[Đơn giá bán
(Tham khảo)],MATCH(H342,D.1[Tên sản phẩm],0)))</f>
        <v/>
      </c>
      <c r="L342" s="162"/>
      <c r="M342" s="159"/>
      <c r="N342" s="159"/>
      <c r="O342" s="159"/>
      <c r="P342" s="163" t="str">
        <f t="shared" si="86"/>
        <v/>
      </c>
      <c r="Q342" s="164"/>
      <c r="R342" s="162"/>
      <c r="S342" s="163" t="str">
        <f t="shared" si="87"/>
        <v/>
      </c>
      <c r="T342" s="164" t="str">
        <f t="shared" ca="1" si="88"/>
        <v/>
      </c>
      <c r="U342" s="163" t="str">
        <f t="shared" si="89"/>
        <v/>
      </c>
      <c r="V342" s="163" t="str">
        <f ca="1">IF(AND(C342&lt;&gt;"",C342&lt;&gt;OFFSET(C342,1,0)),SUMIFS(B.2[Giá có thuế],B.2[Số ĐK],C342),"")</f>
        <v/>
      </c>
      <c r="W342" s="159"/>
      <c r="X342" s="161" t="str">
        <f>IF(W342="","",'Thông Tin Chung'!$L$3)</f>
        <v/>
      </c>
      <c r="Y342" s="163" t="str">
        <f t="shared" ca="1" si="90"/>
        <v/>
      </c>
      <c r="Z342" s="165"/>
      <c r="AA342" s="155" t="str">
        <f ca="1">IF(C342="","",IF(OR(D342&lt;NgayBatDau,D342&gt;NgayKetThuc),"Ngày tháng phải nằm trong kỳ báo cáo",IF(AND(G342&lt;&gt;"",COUNTIF(D.2[Tên khách hàng],G342)=0),"Tên KH chưa khai báo trong DSKH",IF(AND(H342&lt;&gt;"",COUNTIF(D.1[Tên sản phẩm],H342)=0),"SP này chưa khai báo trong DSSP",""))))</f>
        <v/>
      </c>
      <c r="AB342" s="23" t="str">
        <f t="shared" ca="1" si="76"/>
        <v/>
      </c>
      <c r="AC342" s="23" t="str">
        <f t="shared" ca="1" si="77"/>
        <v/>
      </c>
      <c r="AD342" s="23" t="str">
        <f t="shared" ca="1" si="78"/>
        <v/>
      </c>
      <c r="AE342" s="68" t="str">
        <f t="shared" ca="1" si="79"/>
        <v/>
      </c>
      <c r="AF342" s="69" t="str">
        <f>IF(OR(H342="",S342=""),"",S342-(SUM(L342,M342)*INDEX(D.1[Đơn giá],MATCH(H342,D.1[Tên sản phẩm],0))))</f>
        <v/>
      </c>
      <c r="AG342" s="90" t="str">
        <f t="shared" ca="1" si="80"/>
        <v/>
      </c>
      <c r="AH342" s="90"/>
    </row>
    <row r="343" spans="2:34" ht="27.75" customHeight="1" x14ac:dyDescent="0.2">
      <c r="B343" s="154">
        <f t="shared" si="81"/>
        <v>340</v>
      </c>
      <c r="C343" s="155" t="str">
        <f t="shared" ca="1" si="82"/>
        <v/>
      </c>
      <c r="D343" s="156" t="str">
        <f t="shared" ca="1" si="83"/>
        <v/>
      </c>
      <c r="E343" s="157" t="str">
        <f t="shared" ca="1" si="84"/>
        <v/>
      </c>
      <c r="F343" s="157"/>
      <c r="G343" s="158" t="str">
        <f t="shared" ca="1" si="85"/>
        <v/>
      </c>
      <c r="H343" s="159"/>
      <c r="I343" s="160" t="str">
        <f>IF(H343="","",INDEX(D.1[Quy cách],MATCH(H343,D.1[Tên sản phẩm],0)))</f>
        <v/>
      </c>
      <c r="J343" s="35" t="str">
        <f>IF(H343="","",INDEX(D.1[ĐVT],MATCH(H343,D.1[Tên sản phẩm],0)))</f>
        <v/>
      </c>
      <c r="K343" s="163" t="str">
        <f>IF(H343="","",INDEX(D.1[Đơn giá bán
(Tham khảo)],MATCH(H343,D.1[Tên sản phẩm],0)))</f>
        <v/>
      </c>
      <c r="L343" s="162"/>
      <c r="M343" s="159"/>
      <c r="N343" s="159"/>
      <c r="O343" s="159"/>
      <c r="P343" s="163" t="str">
        <f t="shared" si="86"/>
        <v/>
      </c>
      <c r="Q343" s="164"/>
      <c r="R343" s="162"/>
      <c r="S343" s="163" t="str">
        <f t="shared" si="87"/>
        <v/>
      </c>
      <c r="T343" s="164" t="str">
        <f t="shared" ca="1" si="88"/>
        <v/>
      </c>
      <c r="U343" s="163" t="str">
        <f t="shared" si="89"/>
        <v/>
      </c>
      <c r="V343" s="163" t="str">
        <f ca="1">IF(AND(C343&lt;&gt;"",C343&lt;&gt;OFFSET(C343,1,0)),SUMIFS(B.2[Giá có thuế],B.2[Số ĐK],C343),"")</f>
        <v/>
      </c>
      <c r="W343" s="159"/>
      <c r="X343" s="161" t="str">
        <f>IF(W343="","",'Thông Tin Chung'!$L$3)</f>
        <v/>
      </c>
      <c r="Y343" s="163" t="str">
        <f t="shared" ca="1" si="90"/>
        <v/>
      </c>
      <c r="Z343" s="165"/>
      <c r="AA343" s="155" t="str">
        <f ca="1">IF(C343="","",IF(OR(D343&lt;NgayBatDau,D343&gt;NgayKetThuc),"Ngày tháng phải nằm trong kỳ báo cáo",IF(AND(G343&lt;&gt;"",COUNTIF(D.2[Tên khách hàng],G343)=0),"Tên KH chưa khai báo trong DSKH",IF(AND(H343&lt;&gt;"",COUNTIF(D.1[Tên sản phẩm],H343)=0),"SP này chưa khai báo trong DSSP",""))))</f>
        <v/>
      </c>
      <c r="AB343" s="23" t="str">
        <f t="shared" ca="1" si="76"/>
        <v/>
      </c>
      <c r="AC343" s="23" t="str">
        <f t="shared" ca="1" si="77"/>
        <v/>
      </c>
      <c r="AD343" s="23" t="str">
        <f t="shared" ca="1" si="78"/>
        <v/>
      </c>
      <c r="AE343" s="68" t="str">
        <f t="shared" ca="1" si="79"/>
        <v/>
      </c>
      <c r="AF343" s="69" t="str">
        <f>IF(OR(H343="",S343=""),"",S343-(SUM(L343,M343)*INDEX(D.1[Đơn giá],MATCH(H343,D.1[Tên sản phẩm],0))))</f>
        <v/>
      </c>
      <c r="AG343" s="90" t="str">
        <f t="shared" ca="1" si="80"/>
        <v/>
      </c>
      <c r="AH343" s="90"/>
    </row>
    <row r="344" spans="2:34" ht="27.75" customHeight="1" x14ac:dyDescent="0.2">
      <c r="B344" s="154">
        <f t="shared" si="81"/>
        <v>341</v>
      </c>
      <c r="C344" s="155" t="str">
        <f t="shared" ca="1" si="82"/>
        <v/>
      </c>
      <c r="D344" s="156" t="str">
        <f t="shared" ca="1" si="83"/>
        <v/>
      </c>
      <c r="E344" s="157" t="str">
        <f t="shared" ca="1" si="84"/>
        <v/>
      </c>
      <c r="F344" s="157"/>
      <c r="G344" s="158" t="str">
        <f t="shared" ca="1" si="85"/>
        <v/>
      </c>
      <c r="H344" s="159"/>
      <c r="I344" s="160" t="str">
        <f>IF(H344="","",INDEX(D.1[Quy cách],MATCH(H344,D.1[Tên sản phẩm],0)))</f>
        <v/>
      </c>
      <c r="J344" s="35" t="str">
        <f>IF(H344="","",INDEX(D.1[ĐVT],MATCH(H344,D.1[Tên sản phẩm],0)))</f>
        <v/>
      </c>
      <c r="K344" s="163" t="str">
        <f>IF(H344="","",INDEX(D.1[Đơn giá bán
(Tham khảo)],MATCH(H344,D.1[Tên sản phẩm],0)))</f>
        <v/>
      </c>
      <c r="L344" s="162"/>
      <c r="M344" s="159"/>
      <c r="N344" s="159"/>
      <c r="O344" s="159"/>
      <c r="P344" s="163" t="str">
        <f t="shared" si="86"/>
        <v/>
      </c>
      <c r="Q344" s="164"/>
      <c r="R344" s="162"/>
      <c r="S344" s="163" t="str">
        <f t="shared" si="87"/>
        <v/>
      </c>
      <c r="T344" s="164" t="str">
        <f t="shared" ca="1" si="88"/>
        <v/>
      </c>
      <c r="U344" s="163" t="str">
        <f t="shared" si="89"/>
        <v/>
      </c>
      <c r="V344" s="163" t="str">
        <f ca="1">IF(AND(C344&lt;&gt;"",C344&lt;&gt;OFFSET(C344,1,0)),SUMIFS(B.2[Giá có thuế],B.2[Số ĐK],C344),"")</f>
        <v/>
      </c>
      <c r="W344" s="159"/>
      <c r="X344" s="161" t="str">
        <f>IF(W344="","",'Thông Tin Chung'!$L$3)</f>
        <v/>
      </c>
      <c r="Y344" s="163" t="str">
        <f t="shared" ca="1" si="90"/>
        <v/>
      </c>
      <c r="Z344" s="165"/>
      <c r="AA344" s="155" t="str">
        <f ca="1">IF(C344="","",IF(OR(D344&lt;NgayBatDau,D344&gt;NgayKetThuc),"Ngày tháng phải nằm trong kỳ báo cáo",IF(AND(G344&lt;&gt;"",COUNTIF(D.2[Tên khách hàng],G344)=0),"Tên KH chưa khai báo trong DSKH",IF(AND(H344&lt;&gt;"",COUNTIF(D.1[Tên sản phẩm],H344)=0),"SP này chưa khai báo trong DSSP",""))))</f>
        <v/>
      </c>
      <c r="AB344" s="23" t="str">
        <f t="shared" ca="1" si="76"/>
        <v/>
      </c>
      <c r="AC344" s="23" t="str">
        <f t="shared" ca="1" si="77"/>
        <v/>
      </c>
      <c r="AD344" s="23" t="str">
        <f t="shared" ca="1" si="78"/>
        <v/>
      </c>
      <c r="AE344" s="68" t="str">
        <f t="shared" ca="1" si="79"/>
        <v/>
      </c>
      <c r="AF344" s="69" t="str">
        <f>IF(OR(H344="",S344=""),"",S344-(SUM(L344,M344)*INDEX(D.1[Đơn giá],MATCH(H344,D.1[Tên sản phẩm],0))))</f>
        <v/>
      </c>
      <c r="AG344" s="90" t="str">
        <f t="shared" ca="1" si="80"/>
        <v/>
      </c>
      <c r="AH344" s="90"/>
    </row>
    <row r="345" spans="2:34" ht="27.75" customHeight="1" x14ac:dyDescent="0.2">
      <c r="B345" s="154">
        <f t="shared" si="81"/>
        <v>342</v>
      </c>
      <c r="C345" s="155" t="str">
        <f t="shared" ca="1" si="82"/>
        <v/>
      </c>
      <c r="D345" s="156" t="str">
        <f t="shared" ca="1" si="83"/>
        <v/>
      </c>
      <c r="E345" s="157" t="str">
        <f t="shared" ca="1" si="84"/>
        <v/>
      </c>
      <c r="F345" s="157"/>
      <c r="G345" s="158" t="str">
        <f t="shared" ca="1" si="85"/>
        <v/>
      </c>
      <c r="H345" s="159"/>
      <c r="I345" s="160" t="str">
        <f>IF(H345="","",INDEX(D.1[Quy cách],MATCH(H345,D.1[Tên sản phẩm],0)))</f>
        <v/>
      </c>
      <c r="J345" s="35" t="str">
        <f>IF(H345="","",INDEX(D.1[ĐVT],MATCH(H345,D.1[Tên sản phẩm],0)))</f>
        <v/>
      </c>
      <c r="K345" s="163" t="str">
        <f>IF(H345="","",INDEX(D.1[Đơn giá bán
(Tham khảo)],MATCH(H345,D.1[Tên sản phẩm],0)))</f>
        <v/>
      </c>
      <c r="L345" s="162"/>
      <c r="M345" s="159"/>
      <c r="N345" s="159"/>
      <c r="O345" s="159"/>
      <c r="P345" s="163" t="str">
        <f t="shared" si="86"/>
        <v/>
      </c>
      <c r="Q345" s="164"/>
      <c r="R345" s="162"/>
      <c r="S345" s="163" t="str">
        <f t="shared" si="87"/>
        <v/>
      </c>
      <c r="T345" s="164" t="str">
        <f t="shared" ca="1" si="88"/>
        <v/>
      </c>
      <c r="U345" s="163" t="str">
        <f t="shared" si="89"/>
        <v/>
      </c>
      <c r="V345" s="163" t="str">
        <f ca="1">IF(AND(C345&lt;&gt;"",C345&lt;&gt;OFFSET(C345,1,0)),SUMIFS(B.2[Giá có thuế],B.2[Số ĐK],C345),"")</f>
        <v/>
      </c>
      <c r="W345" s="159"/>
      <c r="X345" s="161" t="str">
        <f>IF(W345="","",'Thông Tin Chung'!$L$3)</f>
        <v/>
      </c>
      <c r="Y345" s="163" t="str">
        <f t="shared" ca="1" si="90"/>
        <v/>
      </c>
      <c r="Z345" s="165"/>
      <c r="AA345" s="155" t="str">
        <f ca="1">IF(C345="","",IF(OR(D345&lt;NgayBatDau,D345&gt;NgayKetThuc),"Ngày tháng phải nằm trong kỳ báo cáo",IF(AND(G345&lt;&gt;"",COUNTIF(D.2[Tên khách hàng],G345)=0),"Tên KH chưa khai báo trong DSKH",IF(AND(H345&lt;&gt;"",COUNTIF(D.1[Tên sản phẩm],H345)=0),"SP này chưa khai báo trong DSSP",""))))</f>
        <v/>
      </c>
      <c r="AB345" s="23" t="str">
        <f t="shared" ca="1" si="76"/>
        <v/>
      </c>
      <c r="AC345" s="23" t="str">
        <f t="shared" ca="1" si="77"/>
        <v/>
      </c>
      <c r="AD345" s="23" t="str">
        <f t="shared" ca="1" si="78"/>
        <v/>
      </c>
      <c r="AE345" s="68" t="str">
        <f t="shared" ca="1" si="79"/>
        <v/>
      </c>
      <c r="AF345" s="69" t="str">
        <f>IF(OR(H345="",S345=""),"",S345-(SUM(L345,M345)*INDEX(D.1[Đơn giá],MATCH(H345,D.1[Tên sản phẩm],0))))</f>
        <v/>
      </c>
      <c r="AG345" s="90" t="str">
        <f t="shared" ca="1" si="80"/>
        <v/>
      </c>
      <c r="AH345" s="90"/>
    </row>
    <row r="346" spans="2:34" ht="27.75" customHeight="1" x14ac:dyDescent="0.2">
      <c r="B346" s="154">
        <f t="shared" si="81"/>
        <v>343</v>
      </c>
      <c r="C346" s="155" t="str">
        <f t="shared" ca="1" si="82"/>
        <v/>
      </c>
      <c r="D346" s="156" t="str">
        <f t="shared" ca="1" si="83"/>
        <v/>
      </c>
      <c r="E346" s="157" t="str">
        <f t="shared" ca="1" si="84"/>
        <v/>
      </c>
      <c r="F346" s="157"/>
      <c r="G346" s="158" t="str">
        <f t="shared" ca="1" si="85"/>
        <v/>
      </c>
      <c r="H346" s="159"/>
      <c r="I346" s="160" t="str">
        <f>IF(H346="","",INDEX(D.1[Quy cách],MATCH(H346,D.1[Tên sản phẩm],0)))</f>
        <v/>
      </c>
      <c r="J346" s="35" t="str">
        <f>IF(H346="","",INDEX(D.1[ĐVT],MATCH(H346,D.1[Tên sản phẩm],0)))</f>
        <v/>
      </c>
      <c r="K346" s="163" t="str">
        <f>IF(H346="","",INDEX(D.1[Đơn giá bán
(Tham khảo)],MATCH(H346,D.1[Tên sản phẩm],0)))</f>
        <v/>
      </c>
      <c r="L346" s="162"/>
      <c r="M346" s="159"/>
      <c r="N346" s="159"/>
      <c r="O346" s="159"/>
      <c r="P346" s="163" t="str">
        <f t="shared" si="86"/>
        <v/>
      </c>
      <c r="Q346" s="164"/>
      <c r="R346" s="162"/>
      <c r="S346" s="163" t="str">
        <f t="shared" si="87"/>
        <v/>
      </c>
      <c r="T346" s="164" t="str">
        <f t="shared" ca="1" si="88"/>
        <v/>
      </c>
      <c r="U346" s="163" t="str">
        <f t="shared" si="89"/>
        <v/>
      </c>
      <c r="V346" s="163" t="str">
        <f ca="1">IF(AND(C346&lt;&gt;"",C346&lt;&gt;OFFSET(C346,1,0)),SUMIFS(B.2[Giá có thuế],B.2[Số ĐK],C346),"")</f>
        <v/>
      </c>
      <c r="W346" s="159"/>
      <c r="X346" s="161" t="str">
        <f>IF(W346="","",'Thông Tin Chung'!$L$3)</f>
        <v/>
      </c>
      <c r="Y346" s="163" t="str">
        <f t="shared" ca="1" si="90"/>
        <v/>
      </c>
      <c r="Z346" s="165"/>
      <c r="AA346" s="155" t="str">
        <f ca="1">IF(C346="","",IF(OR(D346&lt;NgayBatDau,D346&gt;NgayKetThuc),"Ngày tháng phải nằm trong kỳ báo cáo",IF(AND(G346&lt;&gt;"",COUNTIF(D.2[Tên khách hàng],G346)=0),"Tên KH chưa khai báo trong DSKH",IF(AND(H346&lt;&gt;"",COUNTIF(D.1[Tên sản phẩm],H346)=0),"SP này chưa khai báo trong DSSP",""))))</f>
        <v/>
      </c>
      <c r="AB346" s="23" t="str">
        <f t="shared" ca="1" si="76"/>
        <v/>
      </c>
      <c r="AC346" s="23" t="str">
        <f t="shared" ca="1" si="77"/>
        <v/>
      </c>
      <c r="AD346" s="23" t="str">
        <f t="shared" ca="1" si="78"/>
        <v/>
      </c>
      <c r="AE346" s="68" t="str">
        <f t="shared" ca="1" si="79"/>
        <v/>
      </c>
      <c r="AF346" s="69" t="str">
        <f>IF(OR(H346="",S346=""),"",S346-(SUM(L346,M346)*INDEX(D.1[Đơn giá],MATCH(H346,D.1[Tên sản phẩm],0))))</f>
        <v/>
      </c>
      <c r="AG346" s="90" t="str">
        <f t="shared" ca="1" si="80"/>
        <v/>
      </c>
      <c r="AH346" s="90"/>
    </row>
    <row r="347" spans="2:34" ht="27.75" customHeight="1" x14ac:dyDescent="0.2">
      <c r="B347" s="154">
        <f t="shared" si="81"/>
        <v>344</v>
      </c>
      <c r="C347" s="155" t="str">
        <f t="shared" ca="1" si="82"/>
        <v/>
      </c>
      <c r="D347" s="156" t="str">
        <f t="shared" ca="1" si="83"/>
        <v/>
      </c>
      <c r="E347" s="157" t="str">
        <f t="shared" ca="1" si="84"/>
        <v/>
      </c>
      <c r="F347" s="157"/>
      <c r="G347" s="158" t="str">
        <f t="shared" ca="1" si="85"/>
        <v/>
      </c>
      <c r="H347" s="159"/>
      <c r="I347" s="160" t="str">
        <f>IF(H347="","",INDEX(D.1[Quy cách],MATCH(H347,D.1[Tên sản phẩm],0)))</f>
        <v/>
      </c>
      <c r="J347" s="35" t="str">
        <f>IF(H347="","",INDEX(D.1[ĐVT],MATCH(H347,D.1[Tên sản phẩm],0)))</f>
        <v/>
      </c>
      <c r="K347" s="163" t="str">
        <f>IF(H347="","",INDEX(D.1[Đơn giá bán
(Tham khảo)],MATCH(H347,D.1[Tên sản phẩm],0)))</f>
        <v/>
      </c>
      <c r="L347" s="162"/>
      <c r="M347" s="159"/>
      <c r="N347" s="159"/>
      <c r="O347" s="159"/>
      <c r="P347" s="163" t="str">
        <f t="shared" si="86"/>
        <v/>
      </c>
      <c r="Q347" s="164"/>
      <c r="R347" s="162"/>
      <c r="S347" s="163" t="str">
        <f t="shared" si="87"/>
        <v/>
      </c>
      <c r="T347" s="164" t="str">
        <f t="shared" ca="1" si="88"/>
        <v/>
      </c>
      <c r="U347" s="163" t="str">
        <f t="shared" si="89"/>
        <v/>
      </c>
      <c r="V347" s="163" t="str">
        <f ca="1">IF(AND(C347&lt;&gt;"",C347&lt;&gt;OFFSET(C347,1,0)),SUMIFS(B.2[Giá có thuế],B.2[Số ĐK],C347),"")</f>
        <v/>
      </c>
      <c r="W347" s="159"/>
      <c r="X347" s="161" t="str">
        <f>IF(W347="","",'Thông Tin Chung'!$L$3)</f>
        <v/>
      </c>
      <c r="Y347" s="163" t="str">
        <f t="shared" ca="1" si="90"/>
        <v/>
      </c>
      <c r="Z347" s="165"/>
      <c r="AA347" s="155" t="str">
        <f ca="1">IF(C347="","",IF(OR(D347&lt;NgayBatDau,D347&gt;NgayKetThuc),"Ngày tháng phải nằm trong kỳ báo cáo",IF(AND(G347&lt;&gt;"",COUNTIF(D.2[Tên khách hàng],G347)=0),"Tên KH chưa khai báo trong DSKH",IF(AND(H347&lt;&gt;"",COUNTIF(D.1[Tên sản phẩm],H347)=0),"SP này chưa khai báo trong DSSP",""))))</f>
        <v/>
      </c>
      <c r="AB347" s="23" t="str">
        <f t="shared" ca="1" si="76"/>
        <v/>
      </c>
      <c r="AC347" s="23" t="str">
        <f t="shared" ca="1" si="77"/>
        <v/>
      </c>
      <c r="AD347" s="23" t="str">
        <f t="shared" ca="1" si="78"/>
        <v/>
      </c>
      <c r="AE347" s="68" t="str">
        <f t="shared" ca="1" si="79"/>
        <v/>
      </c>
      <c r="AF347" s="69" t="str">
        <f>IF(OR(H347="",S347=""),"",S347-(SUM(L347,M347)*INDEX(D.1[Đơn giá],MATCH(H347,D.1[Tên sản phẩm],0))))</f>
        <v/>
      </c>
      <c r="AG347" s="90" t="str">
        <f t="shared" ca="1" si="80"/>
        <v/>
      </c>
      <c r="AH347" s="90"/>
    </row>
    <row r="348" spans="2:34" ht="27.75" customHeight="1" x14ac:dyDescent="0.2">
      <c r="B348" s="154">
        <f t="shared" si="81"/>
        <v>345</v>
      </c>
      <c r="C348" s="155" t="str">
        <f t="shared" ca="1" si="82"/>
        <v/>
      </c>
      <c r="D348" s="156" t="str">
        <f t="shared" ca="1" si="83"/>
        <v/>
      </c>
      <c r="E348" s="157" t="str">
        <f t="shared" ca="1" si="84"/>
        <v/>
      </c>
      <c r="F348" s="157"/>
      <c r="G348" s="158" t="str">
        <f t="shared" ca="1" si="85"/>
        <v/>
      </c>
      <c r="H348" s="159"/>
      <c r="I348" s="160" t="str">
        <f>IF(H348="","",INDEX(D.1[Quy cách],MATCH(H348,D.1[Tên sản phẩm],0)))</f>
        <v/>
      </c>
      <c r="J348" s="35" t="str">
        <f>IF(H348="","",INDEX(D.1[ĐVT],MATCH(H348,D.1[Tên sản phẩm],0)))</f>
        <v/>
      </c>
      <c r="K348" s="163" t="str">
        <f>IF(H348="","",INDEX(D.1[Đơn giá bán
(Tham khảo)],MATCH(H348,D.1[Tên sản phẩm],0)))</f>
        <v/>
      </c>
      <c r="L348" s="162"/>
      <c r="M348" s="159"/>
      <c r="N348" s="159"/>
      <c r="O348" s="159"/>
      <c r="P348" s="163" t="str">
        <f t="shared" si="86"/>
        <v/>
      </c>
      <c r="Q348" s="164"/>
      <c r="R348" s="162"/>
      <c r="S348" s="163" t="str">
        <f t="shared" si="87"/>
        <v/>
      </c>
      <c r="T348" s="164" t="str">
        <f t="shared" ca="1" si="88"/>
        <v/>
      </c>
      <c r="U348" s="163" t="str">
        <f t="shared" si="89"/>
        <v/>
      </c>
      <c r="V348" s="163" t="str">
        <f ca="1">IF(AND(C348&lt;&gt;"",C348&lt;&gt;OFFSET(C348,1,0)),SUMIFS(B.2[Giá có thuế],B.2[Số ĐK],C348),"")</f>
        <v/>
      </c>
      <c r="W348" s="159"/>
      <c r="X348" s="161" t="str">
        <f>IF(W348="","",'Thông Tin Chung'!$L$3)</f>
        <v/>
      </c>
      <c r="Y348" s="163" t="str">
        <f t="shared" ca="1" si="90"/>
        <v/>
      </c>
      <c r="Z348" s="165"/>
      <c r="AA348" s="155" t="str">
        <f ca="1">IF(C348="","",IF(OR(D348&lt;NgayBatDau,D348&gt;NgayKetThuc),"Ngày tháng phải nằm trong kỳ báo cáo",IF(AND(G348&lt;&gt;"",COUNTIF(D.2[Tên khách hàng],G348)=0),"Tên KH chưa khai báo trong DSKH",IF(AND(H348&lt;&gt;"",COUNTIF(D.1[Tên sản phẩm],H348)=0),"SP này chưa khai báo trong DSSP",""))))</f>
        <v/>
      </c>
      <c r="AB348" s="23" t="str">
        <f t="shared" ca="1" si="76"/>
        <v/>
      </c>
      <c r="AC348" s="23" t="str">
        <f t="shared" ca="1" si="77"/>
        <v/>
      </c>
      <c r="AD348" s="23" t="str">
        <f t="shared" ca="1" si="78"/>
        <v/>
      </c>
      <c r="AE348" s="68" t="str">
        <f t="shared" ca="1" si="79"/>
        <v/>
      </c>
      <c r="AF348" s="69" t="str">
        <f>IF(OR(H348="",S348=""),"",S348-(SUM(L348,M348)*INDEX(D.1[Đơn giá],MATCH(H348,D.1[Tên sản phẩm],0))))</f>
        <v/>
      </c>
      <c r="AG348" s="90" t="str">
        <f t="shared" ca="1" si="80"/>
        <v/>
      </c>
      <c r="AH348" s="90"/>
    </row>
    <row r="349" spans="2:34" ht="27.75" customHeight="1" x14ac:dyDescent="0.2">
      <c r="B349" s="154">
        <f t="shared" si="81"/>
        <v>346</v>
      </c>
      <c r="C349" s="155" t="str">
        <f t="shared" ca="1" si="82"/>
        <v/>
      </c>
      <c r="D349" s="156" t="str">
        <f t="shared" ca="1" si="83"/>
        <v/>
      </c>
      <c r="E349" s="157" t="str">
        <f t="shared" ca="1" si="84"/>
        <v/>
      </c>
      <c r="F349" s="157"/>
      <c r="G349" s="158" t="str">
        <f t="shared" ca="1" si="85"/>
        <v/>
      </c>
      <c r="H349" s="159"/>
      <c r="I349" s="160" t="str">
        <f>IF(H349="","",INDEX(D.1[Quy cách],MATCH(H349,D.1[Tên sản phẩm],0)))</f>
        <v/>
      </c>
      <c r="J349" s="35" t="str">
        <f>IF(H349="","",INDEX(D.1[ĐVT],MATCH(H349,D.1[Tên sản phẩm],0)))</f>
        <v/>
      </c>
      <c r="K349" s="163" t="str">
        <f>IF(H349="","",INDEX(D.1[Đơn giá bán
(Tham khảo)],MATCH(H349,D.1[Tên sản phẩm],0)))</f>
        <v/>
      </c>
      <c r="L349" s="162"/>
      <c r="M349" s="159"/>
      <c r="N349" s="159"/>
      <c r="O349" s="159"/>
      <c r="P349" s="163" t="str">
        <f t="shared" si="86"/>
        <v/>
      </c>
      <c r="Q349" s="164"/>
      <c r="R349" s="162"/>
      <c r="S349" s="163" t="str">
        <f t="shared" si="87"/>
        <v/>
      </c>
      <c r="T349" s="164" t="str">
        <f t="shared" ca="1" si="88"/>
        <v/>
      </c>
      <c r="U349" s="163" t="str">
        <f t="shared" si="89"/>
        <v/>
      </c>
      <c r="V349" s="163" t="str">
        <f ca="1">IF(AND(C349&lt;&gt;"",C349&lt;&gt;OFFSET(C349,1,0)),SUMIFS(B.2[Giá có thuế],B.2[Số ĐK],C349),"")</f>
        <v/>
      </c>
      <c r="W349" s="159"/>
      <c r="X349" s="161" t="str">
        <f>IF(W349="","",'Thông Tin Chung'!$L$3)</f>
        <v/>
      </c>
      <c r="Y349" s="163" t="str">
        <f t="shared" ca="1" si="90"/>
        <v/>
      </c>
      <c r="Z349" s="165"/>
      <c r="AA349" s="155" t="str">
        <f ca="1">IF(C349="","",IF(OR(D349&lt;NgayBatDau,D349&gt;NgayKetThuc),"Ngày tháng phải nằm trong kỳ báo cáo",IF(AND(G349&lt;&gt;"",COUNTIF(D.2[Tên khách hàng],G349)=0),"Tên KH chưa khai báo trong DSKH",IF(AND(H349&lt;&gt;"",COUNTIF(D.1[Tên sản phẩm],H349)=0),"SP này chưa khai báo trong DSSP",""))))</f>
        <v/>
      </c>
      <c r="AB349" s="23" t="str">
        <f t="shared" ca="1" si="76"/>
        <v/>
      </c>
      <c r="AC349" s="23" t="str">
        <f t="shared" ca="1" si="77"/>
        <v/>
      </c>
      <c r="AD349" s="23" t="str">
        <f t="shared" ca="1" si="78"/>
        <v/>
      </c>
      <c r="AE349" s="68" t="str">
        <f t="shared" ca="1" si="79"/>
        <v/>
      </c>
      <c r="AF349" s="69" t="str">
        <f>IF(OR(H349="",S349=""),"",S349-(SUM(L349,M349)*INDEX(D.1[Đơn giá],MATCH(H349,D.1[Tên sản phẩm],0))))</f>
        <v/>
      </c>
      <c r="AG349" s="90" t="str">
        <f t="shared" ca="1" si="80"/>
        <v/>
      </c>
      <c r="AH349" s="90"/>
    </row>
    <row r="350" spans="2:34" ht="27.75" customHeight="1" x14ac:dyDescent="0.2">
      <c r="B350" s="154">
        <f t="shared" si="81"/>
        <v>347</v>
      </c>
      <c r="C350" s="155" t="str">
        <f t="shared" ca="1" si="82"/>
        <v/>
      </c>
      <c r="D350" s="156" t="str">
        <f t="shared" ca="1" si="83"/>
        <v/>
      </c>
      <c r="E350" s="157" t="str">
        <f t="shared" ca="1" si="84"/>
        <v/>
      </c>
      <c r="F350" s="157"/>
      <c r="G350" s="158" t="str">
        <f t="shared" ca="1" si="85"/>
        <v/>
      </c>
      <c r="H350" s="159"/>
      <c r="I350" s="160" t="str">
        <f>IF(H350="","",INDEX(D.1[Quy cách],MATCH(H350,D.1[Tên sản phẩm],0)))</f>
        <v/>
      </c>
      <c r="J350" s="35" t="str">
        <f>IF(H350="","",INDEX(D.1[ĐVT],MATCH(H350,D.1[Tên sản phẩm],0)))</f>
        <v/>
      </c>
      <c r="K350" s="163" t="str">
        <f>IF(H350="","",INDEX(D.1[Đơn giá bán
(Tham khảo)],MATCH(H350,D.1[Tên sản phẩm],0)))</f>
        <v/>
      </c>
      <c r="L350" s="162"/>
      <c r="M350" s="159"/>
      <c r="N350" s="159"/>
      <c r="O350" s="159"/>
      <c r="P350" s="163" t="str">
        <f t="shared" si="86"/>
        <v/>
      </c>
      <c r="Q350" s="164"/>
      <c r="R350" s="162"/>
      <c r="S350" s="163" t="str">
        <f t="shared" si="87"/>
        <v/>
      </c>
      <c r="T350" s="164" t="str">
        <f t="shared" ca="1" si="88"/>
        <v/>
      </c>
      <c r="U350" s="163" t="str">
        <f t="shared" si="89"/>
        <v/>
      </c>
      <c r="V350" s="163" t="str">
        <f ca="1">IF(AND(C350&lt;&gt;"",C350&lt;&gt;OFFSET(C350,1,0)),SUMIFS(B.2[Giá có thuế],B.2[Số ĐK],C350),"")</f>
        <v/>
      </c>
      <c r="W350" s="159"/>
      <c r="X350" s="161" t="str">
        <f>IF(W350="","",'Thông Tin Chung'!$L$3)</f>
        <v/>
      </c>
      <c r="Y350" s="163" t="str">
        <f t="shared" ca="1" si="90"/>
        <v/>
      </c>
      <c r="Z350" s="165"/>
      <c r="AA350" s="155" t="str">
        <f ca="1">IF(C350="","",IF(OR(D350&lt;NgayBatDau,D350&gt;NgayKetThuc),"Ngày tháng phải nằm trong kỳ báo cáo",IF(AND(G350&lt;&gt;"",COUNTIF(D.2[Tên khách hàng],G350)=0),"Tên KH chưa khai báo trong DSKH",IF(AND(H350&lt;&gt;"",COUNTIF(D.1[Tên sản phẩm],H350)=0),"SP này chưa khai báo trong DSSP",""))))</f>
        <v/>
      </c>
      <c r="AB350" s="23" t="str">
        <f t="shared" ca="1" si="76"/>
        <v/>
      </c>
      <c r="AC350" s="23" t="str">
        <f t="shared" ca="1" si="77"/>
        <v/>
      </c>
      <c r="AD350" s="23" t="str">
        <f t="shared" ca="1" si="78"/>
        <v/>
      </c>
      <c r="AE350" s="68" t="str">
        <f t="shared" ca="1" si="79"/>
        <v/>
      </c>
      <c r="AF350" s="69" t="str">
        <f>IF(OR(H350="",S350=""),"",S350-(SUM(L350,M350)*INDEX(D.1[Đơn giá],MATCH(H350,D.1[Tên sản phẩm],0))))</f>
        <v/>
      </c>
      <c r="AG350" s="90" t="str">
        <f t="shared" ca="1" si="80"/>
        <v/>
      </c>
      <c r="AH350" s="90"/>
    </row>
    <row r="351" spans="2:34" ht="27.75" customHeight="1" x14ac:dyDescent="0.2">
      <c r="B351" s="154">
        <f t="shared" si="81"/>
        <v>348</v>
      </c>
      <c r="C351" s="155" t="str">
        <f t="shared" ca="1" si="82"/>
        <v/>
      </c>
      <c r="D351" s="156" t="str">
        <f t="shared" ca="1" si="83"/>
        <v/>
      </c>
      <c r="E351" s="157" t="str">
        <f t="shared" ca="1" si="84"/>
        <v/>
      </c>
      <c r="F351" s="157"/>
      <c r="G351" s="158" t="str">
        <f t="shared" ca="1" si="85"/>
        <v/>
      </c>
      <c r="H351" s="159"/>
      <c r="I351" s="160" t="str">
        <f>IF(H351="","",INDEX(D.1[Quy cách],MATCH(H351,D.1[Tên sản phẩm],0)))</f>
        <v/>
      </c>
      <c r="J351" s="35" t="str">
        <f>IF(H351="","",INDEX(D.1[ĐVT],MATCH(H351,D.1[Tên sản phẩm],0)))</f>
        <v/>
      </c>
      <c r="K351" s="163" t="str">
        <f>IF(H351="","",INDEX(D.1[Đơn giá bán
(Tham khảo)],MATCH(H351,D.1[Tên sản phẩm],0)))</f>
        <v/>
      </c>
      <c r="L351" s="162"/>
      <c r="M351" s="159"/>
      <c r="N351" s="159"/>
      <c r="O351" s="159"/>
      <c r="P351" s="163" t="str">
        <f t="shared" si="86"/>
        <v/>
      </c>
      <c r="Q351" s="164"/>
      <c r="R351" s="162"/>
      <c r="S351" s="163" t="str">
        <f t="shared" si="87"/>
        <v/>
      </c>
      <c r="T351" s="164" t="str">
        <f t="shared" ca="1" si="88"/>
        <v/>
      </c>
      <c r="U351" s="163" t="str">
        <f t="shared" si="89"/>
        <v/>
      </c>
      <c r="V351" s="163" t="str">
        <f ca="1">IF(AND(C351&lt;&gt;"",C351&lt;&gt;OFFSET(C351,1,0)),SUMIFS(B.2[Giá có thuế],B.2[Số ĐK],C351),"")</f>
        <v/>
      </c>
      <c r="W351" s="159"/>
      <c r="X351" s="161" t="str">
        <f>IF(W351="","",'Thông Tin Chung'!$L$3)</f>
        <v/>
      </c>
      <c r="Y351" s="163" t="str">
        <f t="shared" ca="1" si="90"/>
        <v/>
      </c>
      <c r="Z351" s="165"/>
      <c r="AA351" s="155" t="str">
        <f ca="1">IF(C351="","",IF(OR(D351&lt;NgayBatDau,D351&gt;NgayKetThuc),"Ngày tháng phải nằm trong kỳ báo cáo",IF(AND(G351&lt;&gt;"",COUNTIF(D.2[Tên khách hàng],G351)=0),"Tên KH chưa khai báo trong DSKH",IF(AND(H351&lt;&gt;"",COUNTIF(D.1[Tên sản phẩm],H351)=0),"SP này chưa khai báo trong DSSP",""))))</f>
        <v/>
      </c>
      <c r="AB351" s="23" t="str">
        <f t="shared" ca="1" si="76"/>
        <v/>
      </c>
      <c r="AC351" s="23" t="str">
        <f t="shared" ca="1" si="77"/>
        <v/>
      </c>
      <c r="AD351" s="23" t="str">
        <f t="shared" ca="1" si="78"/>
        <v/>
      </c>
      <c r="AE351" s="68" t="str">
        <f t="shared" ca="1" si="79"/>
        <v/>
      </c>
      <c r="AF351" s="69" t="str">
        <f>IF(OR(H351="",S351=""),"",S351-(SUM(L351,M351)*INDEX(D.1[Đơn giá],MATCH(H351,D.1[Tên sản phẩm],0))))</f>
        <v/>
      </c>
      <c r="AG351" s="90" t="str">
        <f t="shared" ca="1" si="80"/>
        <v/>
      </c>
      <c r="AH351" s="90"/>
    </row>
    <row r="352" spans="2:34" ht="27.75" customHeight="1" x14ac:dyDescent="0.2">
      <c r="B352" s="154">
        <f t="shared" si="81"/>
        <v>349</v>
      </c>
      <c r="C352" s="155" t="str">
        <f t="shared" ca="1" si="82"/>
        <v/>
      </c>
      <c r="D352" s="156" t="str">
        <f t="shared" ca="1" si="83"/>
        <v/>
      </c>
      <c r="E352" s="157" t="str">
        <f t="shared" ca="1" si="84"/>
        <v/>
      </c>
      <c r="F352" s="157"/>
      <c r="G352" s="158" t="str">
        <f t="shared" ca="1" si="85"/>
        <v/>
      </c>
      <c r="H352" s="159"/>
      <c r="I352" s="160" t="str">
        <f>IF(H352="","",INDEX(D.1[Quy cách],MATCH(H352,D.1[Tên sản phẩm],0)))</f>
        <v/>
      </c>
      <c r="J352" s="35" t="str">
        <f>IF(H352="","",INDEX(D.1[ĐVT],MATCH(H352,D.1[Tên sản phẩm],0)))</f>
        <v/>
      </c>
      <c r="K352" s="163" t="str">
        <f>IF(H352="","",INDEX(D.1[Đơn giá bán
(Tham khảo)],MATCH(H352,D.1[Tên sản phẩm],0)))</f>
        <v/>
      </c>
      <c r="L352" s="162"/>
      <c r="M352" s="159"/>
      <c r="N352" s="159"/>
      <c r="O352" s="159"/>
      <c r="P352" s="163" t="str">
        <f t="shared" si="86"/>
        <v/>
      </c>
      <c r="Q352" s="164"/>
      <c r="R352" s="162"/>
      <c r="S352" s="163" t="str">
        <f t="shared" si="87"/>
        <v/>
      </c>
      <c r="T352" s="164" t="str">
        <f t="shared" ca="1" si="88"/>
        <v/>
      </c>
      <c r="U352" s="163" t="str">
        <f t="shared" si="89"/>
        <v/>
      </c>
      <c r="V352" s="163" t="str">
        <f ca="1">IF(AND(C352&lt;&gt;"",C352&lt;&gt;OFFSET(C352,1,0)),SUMIFS(B.2[Giá có thuế],B.2[Số ĐK],C352),"")</f>
        <v/>
      </c>
      <c r="W352" s="159"/>
      <c r="X352" s="161" t="str">
        <f>IF(W352="","",'Thông Tin Chung'!$L$3)</f>
        <v/>
      </c>
      <c r="Y352" s="163" t="str">
        <f t="shared" ca="1" si="90"/>
        <v/>
      </c>
      <c r="Z352" s="165"/>
      <c r="AA352" s="155" t="str">
        <f ca="1">IF(C352="","",IF(OR(D352&lt;NgayBatDau,D352&gt;NgayKetThuc),"Ngày tháng phải nằm trong kỳ báo cáo",IF(AND(G352&lt;&gt;"",COUNTIF(D.2[Tên khách hàng],G352)=0),"Tên KH chưa khai báo trong DSKH",IF(AND(H352&lt;&gt;"",COUNTIF(D.1[Tên sản phẩm],H352)=0),"SP này chưa khai báo trong DSSP",""))))</f>
        <v/>
      </c>
      <c r="AB352" s="23" t="str">
        <f t="shared" ca="1" si="76"/>
        <v/>
      </c>
      <c r="AC352" s="23" t="str">
        <f t="shared" ca="1" si="77"/>
        <v/>
      </c>
      <c r="AD352" s="23" t="str">
        <f t="shared" ca="1" si="78"/>
        <v/>
      </c>
      <c r="AE352" s="68" t="str">
        <f t="shared" ca="1" si="79"/>
        <v/>
      </c>
      <c r="AF352" s="69" t="str">
        <f>IF(OR(H352="",S352=""),"",S352-(SUM(L352,M352)*INDEX(D.1[Đơn giá],MATCH(H352,D.1[Tên sản phẩm],0))))</f>
        <v/>
      </c>
      <c r="AG352" s="90" t="str">
        <f t="shared" ca="1" si="80"/>
        <v/>
      </c>
      <c r="AH352" s="90"/>
    </row>
    <row r="353" spans="2:34" ht="27.75" customHeight="1" x14ac:dyDescent="0.2">
      <c r="B353" s="154">
        <f t="shared" si="81"/>
        <v>350</v>
      </c>
      <c r="C353" s="155" t="str">
        <f t="shared" ca="1" si="82"/>
        <v/>
      </c>
      <c r="D353" s="156" t="str">
        <f t="shared" ca="1" si="83"/>
        <v/>
      </c>
      <c r="E353" s="157" t="str">
        <f t="shared" ca="1" si="84"/>
        <v/>
      </c>
      <c r="F353" s="157"/>
      <c r="G353" s="158" t="str">
        <f t="shared" ca="1" si="85"/>
        <v/>
      </c>
      <c r="H353" s="159"/>
      <c r="I353" s="160" t="str">
        <f>IF(H353="","",INDEX(D.1[Quy cách],MATCH(H353,D.1[Tên sản phẩm],0)))</f>
        <v/>
      </c>
      <c r="J353" s="35" t="str">
        <f>IF(H353="","",INDEX(D.1[ĐVT],MATCH(H353,D.1[Tên sản phẩm],0)))</f>
        <v/>
      </c>
      <c r="K353" s="163" t="str">
        <f>IF(H353="","",INDEX(D.1[Đơn giá bán
(Tham khảo)],MATCH(H353,D.1[Tên sản phẩm],0)))</f>
        <v/>
      </c>
      <c r="L353" s="162"/>
      <c r="M353" s="159"/>
      <c r="N353" s="159"/>
      <c r="O353" s="159"/>
      <c r="P353" s="163" t="str">
        <f t="shared" si="86"/>
        <v/>
      </c>
      <c r="Q353" s="164"/>
      <c r="R353" s="162"/>
      <c r="S353" s="163" t="str">
        <f t="shared" si="87"/>
        <v/>
      </c>
      <c r="T353" s="164" t="str">
        <f t="shared" ca="1" si="88"/>
        <v/>
      </c>
      <c r="U353" s="163" t="str">
        <f t="shared" si="89"/>
        <v/>
      </c>
      <c r="V353" s="163" t="str">
        <f ca="1">IF(AND(C353&lt;&gt;"",C353&lt;&gt;OFFSET(C353,1,0)),SUMIFS(B.2[Giá có thuế],B.2[Số ĐK],C353),"")</f>
        <v/>
      </c>
      <c r="W353" s="159"/>
      <c r="X353" s="161" t="str">
        <f>IF(W353="","",'Thông Tin Chung'!$L$3)</f>
        <v/>
      </c>
      <c r="Y353" s="163" t="str">
        <f t="shared" ca="1" si="90"/>
        <v/>
      </c>
      <c r="Z353" s="165"/>
      <c r="AA353" s="155" t="str">
        <f ca="1">IF(C353="","",IF(OR(D353&lt;NgayBatDau,D353&gt;NgayKetThuc),"Ngày tháng phải nằm trong kỳ báo cáo",IF(AND(G353&lt;&gt;"",COUNTIF(D.2[Tên khách hàng],G353)=0),"Tên KH chưa khai báo trong DSKH",IF(AND(H353&lt;&gt;"",COUNTIF(D.1[Tên sản phẩm],H353)=0),"SP này chưa khai báo trong DSSP",""))))</f>
        <v/>
      </c>
      <c r="AB353" s="23" t="str">
        <f t="shared" ca="1" si="76"/>
        <v/>
      </c>
      <c r="AC353" s="23" t="str">
        <f t="shared" ca="1" si="77"/>
        <v/>
      </c>
      <c r="AD353" s="23" t="str">
        <f t="shared" ca="1" si="78"/>
        <v/>
      </c>
      <c r="AE353" s="68" t="str">
        <f t="shared" ca="1" si="79"/>
        <v/>
      </c>
      <c r="AF353" s="69" t="str">
        <f>IF(OR(H353="",S353=""),"",S353-(SUM(L353,M353)*INDEX(D.1[Đơn giá],MATCH(H353,D.1[Tên sản phẩm],0))))</f>
        <v/>
      </c>
      <c r="AG353" s="90" t="str">
        <f t="shared" ca="1" si="80"/>
        <v/>
      </c>
      <c r="AH353" s="90"/>
    </row>
    <row r="354" spans="2:34" ht="27.75" customHeight="1" x14ac:dyDescent="0.2">
      <c r="B354" s="154">
        <f t="shared" si="81"/>
        <v>351</v>
      </c>
      <c r="C354" s="155" t="str">
        <f t="shared" ca="1" si="82"/>
        <v/>
      </c>
      <c r="D354" s="156" t="str">
        <f t="shared" ca="1" si="83"/>
        <v/>
      </c>
      <c r="E354" s="157" t="str">
        <f t="shared" ca="1" si="84"/>
        <v/>
      </c>
      <c r="F354" s="157"/>
      <c r="G354" s="158" t="str">
        <f t="shared" ca="1" si="85"/>
        <v/>
      </c>
      <c r="H354" s="159"/>
      <c r="I354" s="160" t="str">
        <f>IF(H354="","",INDEX(D.1[Quy cách],MATCH(H354,D.1[Tên sản phẩm],0)))</f>
        <v/>
      </c>
      <c r="J354" s="35" t="str">
        <f>IF(H354="","",INDEX(D.1[ĐVT],MATCH(H354,D.1[Tên sản phẩm],0)))</f>
        <v/>
      </c>
      <c r="K354" s="163" t="str">
        <f>IF(H354="","",INDEX(D.1[Đơn giá bán
(Tham khảo)],MATCH(H354,D.1[Tên sản phẩm],0)))</f>
        <v/>
      </c>
      <c r="L354" s="162"/>
      <c r="M354" s="159"/>
      <c r="N354" s="159"/>
      <c r="O354" s="159"/>
      <c r="P354" s="163" t="str">
        <f t="shared" si="86"/>
        <v/>
      </c>
      <c r="Q354" s="164"/>
      <c r="R354" s="162"/>
      <c r="S354" s="163" t="str">
        <f t="shared" si="87"/>
        <v/>
      </c>
      <c r="T354" s="164" t="str">
        <f t="shared" ca="1" si="88"/>
        <v/>
      </c>
      <c r="U354" s="163" t="str">
        <f t="shared" si="89"/>
        <v/>
      </c>
      <c r="V354" s="163" t="str">
        <f ca="1">IF(AND(C354&lt;&gt;"",C354&lt;&gt;OFFSET(C354,1,0)),SUMIFS(B.2[Giá có thuế],B.2[Số ĐK],C354),"")</f>
        <v/>
      </c>
      <c r="W354" s="159"/>
      <c r="X354" s="161" t="str">
        <f>IF(W354="","",'Thông Tin Chung'!$L$3)</f>
        <v/>
      </c>
      <c r="Y354" s="163" t="str">
        <f t="shared" ca="1" si="90"/>
        <v/>
      </c>
      <c r="Z354" s="165"/>
      <c r="AA354" s="155" t="str">
        <f ca="1">IF(C354="","",IF(OR(D354&lt;NgayBatDau,D354&gt;NgayKetThuc),"Ngày tháng phải nằm trong kỳ báo cáo",IF(AND(G354&lt;&gt;"",COUNTIF(D.2[Tên khách hàng],G354)=0),"Tên KH chưa khai báo trong DSKH",IF(AND(H354&lt;&gt;"",COUNTIF(D.1[Tên sản phẩm],H354)=0),"SP này chưa khai báo trong DSSP",""))))</f>
        <v/>
      </c>
      <c r="AB354" s="23" t="str">
        <f t="shared" ca="1" si="76"/>
        <v/>
      </c>
      <c r="AC354" s="23" t="str">
        <f t="shared" ca="1" si="77"/>
        <v/>
      </c>
      <c r="AD354" s="23" t="str">
        <f t="shared" ca="1" si="78"/>
        <v/>
      </c>
      <c r="AE354" s="68" t="str">
        <f t="shared" ca="1" si="79"/>
        <v/>
      </c>
      <c r="AF354" s="69" t="str">
        <f>IF(OR(H354="",S354=""),"",S354-(SUM(L354,M354)*INDEX(D.1[Đơn giá],MATCH(H354,D.1[Tên sản phẩm],0))))</f>
        <v/>
      </c>
      <c r="AG354" s="90" t="str">
        <f t="shared" ca="1" si="80"/>
        <v/>
      </c>
      <c r="AH354" s="90"/>
    </row>
    <row r="355" spans="2:34" ht="27.75" customHeight="1" x14ac:dyDescent="0.2">
      <c r="B355" s="154">
        <f t="shared" si="81"/>
        <v>352</v>
      </c>
      <c r="C355" s="155" t="str">
        <f t="shared" ca="1" si="82"/>
        <v/>
      </c>
      <c r="D355" s="156" t="str">
        <f t="shared" ca="1" si="83"/>
        <v/>
      </c>
      <c r="E355" s="157" t="str">
        <f t="shared" ca="1" si="84"/>
        <v/>
      </c>
      <c r="F355" s="157"/>
      <c r="G355" s="158" t="str">
        <f t="shared" ca="1" si="85"/>
        <v/>
      </c>
      <c r="H355" s="159"/>
      <c r="I355" s="160" t="str">
        <f>IF(H355="","",INDEX(D.1[Quy cách],MATCH(H355,D.1[Tên sản phẩm],0)))</f>
        <v/>
      </c>
      <c r="J355" s="35" t="str">
        <f>IF(H355="","",INDEX(D.1[ĐVT],MATCH(H355,D.1[Tên sản phẩm],0)))</f>
        <v/>
      </c>
      <c r="K355" s="163" t="str">
        <f>IF(H355="","",INDEX(D.1[Đơn giá bán
(Tham khảo)],MATCH(H355,D.1[Tên sản phẩm],0)))</f>
        <v/>
      </c>
      <c r="L355" s="162"/>
      <c r="M355" s="159"/>
      <c r="N355" s="159"/>
      <c r="O355" s="159"/>
      <c r="P355" s="163" t="str">
        <f t="shared" si="86"/>
        <v/>
      </c>
      <c r="Q355" s="164"/>
      <c r="R355" s="162"/>
      <c r="S355" s="163" t="str">
        <f t="shared" si="87"/>
        <v/>
      </c>
      <c r="T355" s="164" t="str">
        <f t="shared" ca="1" si="88"/>
        <v/>
      </c>
      <c r="U355" s="163" t="str">
        <f t="shared" si="89"/>
        <v/>
      </c>
      <c r="V355" s="163" t="str">
        <f ca="1">IF(AND(C355&lt;&gt;"",C355&lt;&gt;OFFSET(C355,1,0)),SUMIFS(B.2[Giá có thuế],B.2[Số ĐK],C355),"")</f>
        <v/>
      </c>
      <c r="W355" s="159"/>
      <c r="X355" s="161" t="str">
        <f>IF(W355="","",'Thông Tin Chung'!$L$3)</f>
        <v/>
      </c>
      <c r="Y355" s="163" t="str">
        <f t="shared" ca="1" si="90"/>
        <v/>
      </c>
      <c r="Z355" s="165"/>
      <c r="AA355" s="155" t="str">
        <f ca="1">IF(C355="","",IF(OR(D355&lt;NgayBatDau,D355&gt;NgayKetThuc),"Ngày tháng phải nằm trong kỳ báo cáo",IF(AND(G355&lt;&gt;"",COUNTIF(D.2[Tên khách hàng],G355)=0),"Tên KH chưa khai báo trong DSKH",IF(AND(H355&lt;&gt;"",COUNTIF(D.1[Tên sản phẩm],H355)=0),"SP này chưa khai báo trong DSSP",""))))</f>
        <v/>
      </c>
      <c r="AB355" s="23" t="str">
        <f t="shared" ca="1" si="76"/>
        <v/>
      </c>
      <c r="AC355" s="23" t="str">
        <f t="shared" ca="1" si="77"/>
        <v/>
      </c>
      <c r="AD355" s="23" t="str">
        <f t="shared" ca="1" si="78"/>
        <v/>
      </c>
      <c r="AE355" s="68" t="str">
        <f t="shared" ca="1" si="79"/>
        <v/>
      </c>
      <c r="AF355" s="69" t="str">
        <f>IF(OR(H355="",S355=""),"",S355-(SUM(L355,M355)*INDEX(D.1[Đơn giá],MATCH(H355,D.1[Tên sản phẩm],0))))</f>
        <v/>
      </c>
      <c r="AG355" s="90" t="str">
        <f t="shared" ca="1" si="80"/>
        <v/>
      </c>
      <c r="AH355" s="90"/>
    </row>
    <row r="356" spans="2:34" ht="27.75" customHeight="1" x14ac:dyDescent="0.2">
      <c r="B356" s="154">
        <f t="shared" si="81"/>
        <v>353</v>
      </c>
      <c r="C356" s="155" t="str">
        <f t="shared" ca="1" si="82"/>
        <v/>
      </c>
      <c r="D356" s="156" t="str">
        <f t="shared" ca="1" si="83"/>
        <v/>
      </c>
      <c r="E356" s="157" t="str">
        <f t="shared" ca="1" si="84"/>
        <v/>
      </c>
      <c r="F356" s="157"/>
      <c r="G356" s="158" t="str">
        <f t="shared" ca="1" si="85"/>
        <v/>
      </c>
      <c r="H356" s="159"/>
      <c r="I356" s="160" t="str">
        <f>IF(H356="","",INDEX(D.1[Quy cách],MATCH(H356,D.1[Tên sản phẩm],0)))</f>
        <v/>
      </c>
      <c r="J356" s="35" t="str">
        <f>IF(H356="","",INDEX(D.1[ĐVT],MATCH(H356,D.1[Tên sản phẩm],0)))</f>
        <v/>
      </c>
      <c r="K356" s="163" t="str">
        <f>IF(H356="","",INDEX(D.1[Đơn giá bán
(Tham khảo)],MATCH(H356,D.1[Tên sản phẩm],0)))</f>
        <v/>
      </c>
      <c r="L356" s="162"/>
      <c r="M356" s="159"/>
      <c r="N356" s="159"/>
      <c r="O356" s="159"/>
      <c r="P356" s="163" t="str">
        <f t="shared" si="86"/>
        <v/>
      </c>
      <c r="Q356" s="164"/>
      <c r="R356" s="162"/>
      <c r="S356" s="163" t="str">
        <f t="shared" si="87"/>
        <v/>
      </c>
      <c r="T356" s="164" t="str">
        <f t="shared" ca="1" si="88"/>
        <v/>
      </c>
      <c r="U356" s="163" t="str">
        <f t="shared" si="89"/>
        <v/>
      </c>
      <c r="V356" s="163" t="str">
        <f ca="1">IF(AND(C356&lt;&gt;"",C356&lt;&gt;OFFSET(C356,1,0)),SUMIFS(B.2[Giá có thuế],B.2[Số ĐK],C356),"")</f>
        <v/>
      </c>
      <c r="W356" s="159"/>
      <c r="X356" s="161" t="str">
        <f>IF(W356="","",'Thông Tin Chung'!$L$3)</f>
        <v/>
      </c>
      <c r="Y356" s="163" t="str">
        <f t="shared" ca="1" si="90"/>
        <v/>
      </c>
      <c r="Z356" s="165"/>
      <c r="AA356" s="155" t="str">
        <f ca="1">IF(C356="","",IF(OR(D356&lt;NgayBatDau,D356&gt;NgayKetThuc),"Ngày tháng phải nằm trong kỳ báo cáo",IF(AND(G356&lt;&gt;"",COUNTIF(D.2[Tên khách hàng],G356)=0),"Tên KH chưa khai báo trong DSKH",IF(AND(H356&lt;&gt;"",COUNTIF(D.1[Tên sản phẩm],H356)=0),"SP này chưa khai báo trong DSSP",""))))</f>
        <v/>
      </c>
      <c r="AB356" s="23" t="str">
        <f t="shared" ca="1" si="76"/>
        <v/>
      </c>
      <c r="AC356" s="23" t="str">
        <f t="shared" ca="1" si="77"/>
        <v/>
      </c>
      <c r="AD356" s="23" t="str">
        <f t="shared" ca="1" si="78"/>
        <v/>
      </c>
      <c r="AE356" s="68" t="str">
        <f t="shared" ca="1" si="79"/>
        <v/>
      </c>
      <c r="AF356" s="69" t="str">
        <f>IF(OR(H356="",S356=""),"",S356-(SUM(L356,M356)*INDEX(D.1[Đơn giá],MATCH(H356,D.1[Tên sản phẩm],0))))</f>
        <v/>
      </c>
      <c r="AG356" s="90" t="str">
        <f t="shared" ca="1" si="80"/>
        <v/>
      </c>
      <c r="AH356" s="90"/>
    </row>
    <row r="357" spans="2:34" ht="27.75" customHeight="1" x14ac:dyDescent="0.2">
      <c r="B357" s="154">
        <f t="shared" si="81"/>
        <v>354</v>
      </c>
      <c r="C357" s="155" t="str">
        <f t="shared" ca="1" si="82"/>
        <v/>
      </c>
      <c r="D357" s="156" t="str">
        <f t="shared" ca="1" si="83"/>
        <v/>
      </c>
      <c r="E357" s="157" t="str">
        <f t="shared" ca="1" si="84"/>
        <v/>
      </c>
      <c r="F357" s="157"/>
      <c r="G357" s="158" t="str">
        <f t="shared" ca="1" si="85"/>
        <v/>
      </c>
      <c r="H357" s="159"/>
      <c r="I357" s="160" t="str">
        <f>IF(H357="","",INDEX(D.1[Quy cách],MATCH(H357,D.1[Tên sản phẩm],0)))</f>
        <v/>
      </c>
      <c r="J357" s="35" t="str">
        <f>IF(H357="","",INDEX(D.1[ĐVT],MATCH(H357,D.1[Tên sản phẩm],0)))</f>
        <v/>
      </c>
      <c r="K357" s="163" t="str">
        <f>IF(H357="","",INDEX(D.1[Đơn giá bán
(Tham khảo)],MATCH(H357,D.1[Tên sản phẩm],0)))</f>
        <v/>
      </c>
      <c r="L357" s="162"/>
      <c r="M357" s="159"/>
      <c r="N357" s="159"/>
      <c r="O357" s="159"/>
      <c r="P357" s="163" t="str">
        <f t="shared" si="86"/>
        <v/>
      </c>
      <c r="Q357" s="164"/>
      <c r="R357" s="162"/>
      <c r="S357" s="163" t="str">
        <f t="shared" si="87"/>
        <v/>
      </c>
      <c r="T357" s="164" t="str">
        <f t="shared" ca="1" si="88"/>
        <v/>
      </c>
      <c r="U357" s="163" t="str">
        <f t="shared" si="89"/>
        <v/>
      </c>
      <c r="V357" s="163" t="str">
        <f ca="1">IF(AND(C357&lt;&gt;"",C357&lt;&gt;OFFSET(C357,1,0)),SUMIFS(B.2[Giá có thuế],B.2[Số ĐK],C357),"")</f>
        <v/>
      </c>
      <c r="W357" s="159"/>
      <c r="X357" s="161" t="str">
        <f>IF(W357="","",'Thông Tin Chung'!$L$3)</f>
        <v/>
      </c>
      <c r="Y357" s="163" t="str">
        <f t="shared" ca="1" si="90"/>
        <v/>
      </c>
      <c r="Z357" s="165"/>
      <c r="AA357" s="155" t="str">
        <f ca="1">IF(C357="","",IF(OR(D357&lt;NgayBatDau,D357&gt;NgayKetThuc),"Ngày tháng phải nằm trong kỳ báo cáo",IF(AND(G357&lt;&gt;"",COUNTIF(D.2[Tên khách hàng],G357)=0),"Tên KH chưa khai báo trong DSKH",IF(AND(H357&lt;&gt;"",COUNTIF(D.1[Tên sản phẩm],H357)=0),"SP này chưa khai báo trong DSSP",""))))</f>
        <v/>
      </c>
      <c r="AB357" s="23" t="str">
        <f t="shared" ca="1" si="76"/>
        <v/>
      </c>
      <c r="AC357" s="23" t="str">
        <f t="shared" ca="1" si="77"/>
        <v/>
      </c>
      <c r="AD357" s="23" t="str">
        <f t="shared" ca="1" si="78"/>
        <v/>
      </c>
      <c r="AE357" s="68" t="str">
        <f t="shared" ca="1" si="79"/>
        <v/>
      </c>
      <c r="AF357" s="69" t="str">
        <f>IF(OR(H357="",S357=""),"",S357-(SUM(L357,M357)*INDEX(D.1[Đơn giá],MATCH(H357,D.1[Tên sản phẩm],0))))</f>
        <v/>
      </c>
      <c r="AG357" s="90" t="str">
        <f t="shared" ca="1" si="80"/>
        <v/>
      </c>
      <c r="AH357" s="90"/>
    </row>
    <row r="358" spans="2:34" ht="27.75" customHeight="1" x14ac:dyDescent="0.2">
      <c r="B358" s="154">
        <f t="shared" si="81"/>
        <v>355</v>
      </c>
      <c r="C358" s="155" t="str">
        <f t="shared" ca="1" si="82"/>
        <v/>
      </c>
      <c r="D358" s="156" t="str">
        <f t="shared" ca="1" si="83"/>
        <v/>
      </c>
      <c r="E358" s="157" t="str">
        <f t="shared" ca="1" si="84"/>
        <v/>
      </c>
      <c r="F358" s="157"/>
      <c r="G358" s="158" t="str">
        <f t="shared" ca="1" si="85"/>
        <v/>
      </c>
      <c r="H358" s="159"/>
      <c r="I358" s="160" t="str">
        <f>IF(H358="","",INDEX(D.1[Quy cách],MATCH(H358,D.1[Tên sản phẩm],0)))</f>
        <v/>
      </c>
      <c r="J358" s="35" t="str">
        <f>IF(H358="","",INDEX(D.1[ĐVT],MATCH(H358,D.1[Tên sản phẩm],0)))</f>
        <v/>
      </c>
      <c r="K358" s="163" t="str">
        <f>IF(H358="","",INDEX(D.1[Đơn giá bán
(Tham khảo)],MATCH(H358,D.1[Tên sản phẩm],0)))</f>
        <v/>
      </c>
      <c r="L358" s="162"/>
      <c r="M358" s="159"/>
      <c r="N358" s="159"/>
      <c r="O358" s="159"/>
      <c r="P358" s="163" t="str">
        <f t="shared" si="86"/>
        <v/>
      </c>
      <c r="Q358" s="164"/>
      <c r="R358" s="162"/>
      <c r="S358" s="163" t="str">
        <f t="shared" si="87"/>
        <v/>
      </c>
      <c r="T358" s="164" t="str">
        <f t="shared" ca="1" si="88"/>
        <v/>
      </c>
      <c r="U358" s="163" t="str">
        <f t="shared" si="89"/>
        <v/>
      </c>
      <c r="V358" s="163" t="str">
        <f ca="1">IF(AND(C358&lt;&gt;"",C358&lt;&gt;OFFSET(C358,1,0)),SUMIFS(B.2[Giá có thuế],B.2[Số ĐK],C358),"")</f>
        <v/>
      </c>
      <c r="W358" s="159"/>
      <c r="X358" s="161" t="str">
        <f>IF(W358="","",'Thông Tin Chung'!$L$3)</f>
        <v/>
      </c>
      <c r="Y358" s="163" t="str">
        <f t="shared" ca="1" si="90"/>
        <v/>
      </c>
      <c r="Z358" s="165"/>
      <c r="AA358" s="155" t="str">
        <f ca="1">IF(C358="","",IF(OR(D358&lt;NgayBatDau,D358&gt;NgayKetThuc),"Ngày tháng phải nằm trong kỳ báo cáo",IF(AND(G358&lt;&gt;"",COUNTIF(D.2[Tên khách hàng],G358)=0),"Tên KH chưa khai báo trong DSKH",IF(AND(H358&lt;&gt;"",COUNTIF(D.1[Tên sản phẩm],H358)=0),"SP này chưa khai báo trong DSSP",""))))</f>
        <v/>
      </c>
      <c r="AB358" s="23" t="str">
        <f t="shared" ca="1" si="76"/>
        <v/>
      </c>
      <c r="AC358" s="23" t="str">
        <f t="shared" ca="1" si="77"/>
        <v/>
      </c>
      <c r="AD358" s="23" t="str">
        <f t="shared" ca="1" si="78"/>
        <v/>
      </c>
      <c r="AE358" s="68" t="str">
        <f t="shared" ca="1" si="79"/>
        <v/>
      </c>
      <c r="AF358" s="69" t="str">
        <f>IF(OR(H358="",S358=""),"",S358-(SUM(L358,M358)*INDEX(D.1[Đơn giá],MATCH(H358,D.1[Tên sản phẩm],0))))</f>
        <v/>
      </c>
      <c r="AG358" s="90" t="str">
        <f t="shared" ca="1" si="80"/>
        <v/>
      </c>
      <c r="AH358" s="90"/>
    </row>
    <row r="359" spans="2:34" ht="27.75" customHeight="1" x14ac:dyDescent="0.2">
      <c r="B359" s="154">
        <f t="shared" si="81"/>
        <v>356</v>
      </c>
      <c r="C359" s="155" t="str">
        <f t="shared" ca="1" si="82"/>
        <v/>
      </c>
      <c r="D359" s="156" t="str">
        <f t="shared" ca="1" si="83"/>
        <v/>
      </c>
      <c r="E359" s="157" t="str">
        <f t="shared" ca="1" si="84"/>
        <v/>
      </c>
      <c r="F359" s="157"/>
      <c r="G359" s="158" t="str">
        <f t="shared" ca="1" si="85"/>
        <v/>
      </c>
      <c r="H359" s="159"/>
      <c r="I359" s="160" t="str">
        <f>IF(H359="","",INDEX(D.1[Quy cách],MATCH(H359,D.1[Tên sản phẩm],0)))</f>
        <v/>
      </c>
      <c r="J359" s="35" t="str">
        <f>IF(H359="","",INDEX(D.1[ĐVT],MATCH(H359,D.1[Tên sản phẩm],0)))</f>
        <v/>
      </c>
      <c r="K359" s="163" t="str">
        <f>IF(H359="","",INDEX(D.1[Đơn giá bán
(Tham khảo)],MATCH(H359,D.1[Tên sản phẩm],0)))</f>
        <v/>
      </c>
      <c r="L359" s="162"/>
      <c r="M359" s="159"/>
      <c r="N359" s="159"/>
      <c r="O359" s="159"/>
      <c r="P359" s="163" t="str">
        <f t="shared" si="86"/>
        <v/>
      </c>
      <c r="Q359" s="164"/>
      <c r="R359" s="162"/>
      <c r="S359" s="163" t="str">
        <f t="shared" si="87"/>
        <v/>
      </c>
      <c r="T359" s="164" t="str">
        <f t="shared" ca="1" si="88"/>
        <v/>
      </c>
      <c r="U359" s="163" t="str">
        <f t="shared" si="89"/>
        <v/>
      </c>
      <c r="V359" s="163" t="str">
        <f ca="1">IF(AND(C359&lt;&gt;"",C359&lt;&gt;OFFSET(C359,1,0)),SUMIFS(B.2[Giá có thuế],B.2[Số ĐK],C359),"")</f>
        <v/>
      </c>
      <c r="W359" s="159"/>
      <c r="X359" s="161" t="str">
        <f>IF(W359="","",'Thông Tin Chung'!$L$3)</f>
        <v/>
      </c>
      <c r="Y359" s="163" t="str">
        <f t="shared" ca="1" si="90"/>
        <v/>
      </c>
      <c r="Z359" s="165"/>
      <c r="AA359" s="155" t="str">
        <f ca="1">IF(C359="","",IF(OR(D359&lt;NgayBatDau,D359&gt;NgayKetThuc),"Ngày tháng phải nằm trong kỳ báo cáo",IF(AND(G359&lt;&gt;"",COUNTIF(D.2[Tên khách hàng],G359)=0),"Tên KH chưa khai báo trong DSKH",IF(AND(H359&lt;&gt;"",COUNTIF(D.1[Tên sản phẩm],H359)=0),"SP này chưa khai báo trong DSSP",""))))</f>
        <v/>
      </c>
      <c r="AB359" s="23" t="str">
        <f t="shared" ca="1" si="76"/>
        <v/>
      </c>
      <c r="AC359" s="23" t="str">
        <f t="shared" ca="1" si="77"/>
        <v/>
      </c>
      <c r="AD359" s="23" t="str">
        <f t="shared" ca="1" si="78"/>
        <v/>
      </c>
      <c r="AE359" s="68" t="str">
        <f t="shared" ca="1" si="79"/>
        <v/>
      </c>
      <c r="AF359" s="69" t="str">
        <f>IF(OR(H359="",S359=""),"",S359-(SUM(L359,M359)*INDEX(D.1[Đơn giá],MATCH(H359,D.1[Tên sản phẩm],0))))</f>
        <v/>
      </c>
      <c r="AG359" s="90" t="str">
        <f t="shared" ca="1" si="80"/>
        <v/>
      </c>
      <c r="AH359" s="90"/>
    </row>
    <row r="360" spans="2:34" ht="27.75" customHeight="1" x14ac:dyDescent="0.2">
      <c r="B360" s="154">
        <f t="shared" si="81"/>
        <v>357</v>
      </c>
      <c r="C360" s="155" t="str">
        <f t="shared" ca="1" si="82"/>
        <v/>
      </c>
      <c r="D360" s="156" t="str">
        <f t="shared" ca="1" si="83"/>
        <v/>
      </c>
      <c r="E360" s="157" t="str">
        <f t="shared" ca="1" si="84"/>
        <v/>
      </c>
      <c r="F360" s="157"/>
      <c r="G360" s="158" t="str">
        <f t="shared" ca="1" si="85"/>
        <v/>
      </c>
      <c r="H360" s="159"/>
      <c r="I360" s="160" t="str">
        <f>IF(H360="","",INDEX(D.1[Quy cách],MATCH(H360,D.1[Tên sản phẩm],0)))</f>
        <v/>
      </c>
      <c r="J360" s="35" t="str">
        <f>IF(H360="","",INDEX(D.1[ĐVT],MATCH(H360,D.1[Tên sản phẩm],0)))</f>
        <v/>
      </c>
      <c r="K360" s="163" t="str">
        <f>IF(H360="","",INDEX(D.1[Đơn giá bán
(Tham khảo)],MATCH(H360,D.1[Tên sản phẩm],0)))</f>
        <v/>
      </c>
      <c r="L360" s="162"/>
      <c r="M360" s="159"/>
      <c r="N360" s="159"/>
      <c r="O360" s="159"/>
      <c r="P360" s="163" t="str">
        <f t="shared" si="86"/>
        <v/>
      </c>
      <c r="Q360" s="164"/>
      <c r="R360" s="162"/>
      <c r="S360" s="163" t="str">
        <f t="shared" si="87"/>
        <v/>
      </c>
      <c r="T360" s="164" t="str">
        <f t="shared" ca="1" si="88"/>
        <v/>
      </c>
      <c r="U360" s="163" t="str">
        <f t="shared" si="89"/>
        <v/>
      </c>
      <c r="V360" s="163" t="str">
        <f ca="1">IF(AND(C360&lt;&gt;"",C360&lt;&gt;OFFSET(C360,1,0)),SUMIFS(B.2[Giá có thuế],B.2[Số ĐK],C360),"")</f>
        <v/>
      </c>
      <c r="W360" s="159"/>
      <c r="X360" s="161" t="str">
        <f>IF(W360="","",'Thông Tin Chung'!$L$3)</f>
        <v/>
      </c>
      <c r="Y360" s="163" t="str">
        <f t="shared" ca="1" si="90"/>
        <v/>
      </c>
      <c r="Z360" s="165"/>
      <c r="AA360" s="155" t="str">
        <f ca="1">IF(C360="","",IF(OR(D360&lt;NgayBatDau,D360&gt;NgayKetThuc),"Ngày tháng phải nằm trong kỳ báo cáo",IF(AND(G360&lt;&gt;"",COUNTIF(D.2[Tên khách hàng],G360)=0),"Tên KH chưa khai báo trong DSKH",IF(AND(H360&lt;&gt;"",COUNTIF(D.1[Tên sản phẩm],H360)=0),"SP này chưa khai báo trong DSSP",""))))</f>
        <v/>
      </c>
      <c r="AB360" s="23" t="str">
        <f t="shared" ca="1" si="76"/>
        <v/>
      </c>
      <c r="AC360" s="23" t="str">
        <f t="shared" ca="1" si="77"/>
        <v/>
      </c>
      <c r="AD360" s="23" t="str">
        <f t="shared" ca="1" si="78"/>
        <v/>
      </c>
      <c r="AE360" s="68" t="str">
        <f t="shared" ca="1" si="79"/>
        <v/>
      </c>
      <c r="AF360" s="69" t="str">
        <f>IF(OR(H360="",S360=""),"",S360-(SUM(L360,M360)*INDEX(D.1[Đơn giá],MATCH(H360,D.1[Tên sản phẩm],0))))</f>
        <v/>
      </c>
      <c r="AG360" s="90" t="str">
        <f t="shared" ca="1" si="80"/>
        <v/>
      </c>
      <c r="AH360" s="90"/>
    </row>
    <row r="361" spans="2:34" ht="27.75" customHeight="1" x14ac:dyDescent="0.2">
      <c r="B361" s="154">
        <f t="shared" si="81"/>
        <v>358</v>
      </c>
      <c r="C361" s="155" t="str">
        <f t="shared" ca="1" si="82"/>
        <v/>
      </c>
      <c r="D361" s="156" t="str">
        <f t="shared" ca="1" si="83"/>
        <v/>
      </c>
      <c r="E361" s="157" t="str">
        <f t="shared" ca="1" si="84"/>
        <v/>
      </c>
      <c r="F361" s="157"/>
      <c r="G361" s="158" t="str">
        <f t="shared" ca="1" si="85"/>
        <v/>
      </c>
      <c r="H361" s="159"/>
      <c r="I361" s="160" t="str">
        <f>IF(H361="","",INDEX(D.1[Quy cách],MATCH(H361,D.1[Tên sản phẩm],0)))</f>
        <v/>
      </c>
      <c r="J361" s="35" t="str">
        <f>IF(H361="","",INDEX(D.1[ĐVT],MATCH(H361,D.1[Tên sản phẩm],0)))</f>
        <v/>
      </c>
      <c r="K361" s="163" t="str">
        <f>IF(H361="","",INDEX(D.1[Đơn giá bán
(Tham khảo)],MATCH(H361,D.1[Tên sản phẩm],0)))</f>
        <v/>
      </c>
      <c r="L361" s="162"/>
      <c r="M361" s="159"/>
      <c r="N361" s="159"/>
      <c r="O361" s="159"/>
      <c r="P361" s="163" t="str">
        <f t="shared" si="86"/>
        <v/>
      </c>
      <c r="Q361" s="164"/>
      <c r="R361" s="162"/>
      <c r="S361" s="163" t="str">
        <f t="shared" si="87"/>
        <v/>
      </c>
      <c r="T361" s="164" t="str">
        <f t="shared" ca="1" si="88"/>
        <v/>
      </c>
      <c r="U361" s="163" t="str">
        <f t="shared" si="89"/>
        <v/>
      </c>
      <c r="V361" s="163" t="str">
        <f ca="1">IF(AND(C361&lt;&gt;"",C361&lt;&gt;OFFSET(C361,1,0)),SUMIFS(B.2[Giá có thuế],B.2[Số ĐK],C361),"")</f>
        <v/>
      </c>
      <c r="W361" s="159"/>
      <c r="X361" s="161" t="str">
        <f>IF(W361="","",'Thông Tin Chung'!$L$3)</f>
        <v/>
      </c>
      <c r="Y361" s="163" t="str">
        <f t="shared" ca="1" si="90"/>
        <v/>
      </c>
      <c r="Z361" s="165"/>
      <c r="AA361" s="155" t="str">
        <f ca="1">IF(C361="","",IF(OR(D361&lt;NgayBatDau,D361&gt;NgayKetThuc),"Ngày tháng phải nằm trong kỳ báo cáo",IF(AND(G361&lt;&gt;"",COUNTIF(D.2[Tên khách hàng],G361)=0),"Tên KH chưa khai báo trong DSKH",IF(AND(H361&lt;&gt;"",COUNTIF(D.1[Tên sản phẩm],H361)=0),"SP này chưa khai báo trong DSSP",""))))</f>
        <v/>
      </c>
      <c r="AB361" s="23" t="str">
        <f t="shared" ca="1" si="76"/>
        <v/>
      </c>
      <c r="AC361" s="23" t="str">
        <f t="shared" ca="1" si="77"/>
        <v/>
      </c>
      <c r="AD361" s="23" t="str">
        <f t="shared" ca="1" si="78"/>
        <v/>
      </c>
      <c r="AE361" s="68" t="str">
        <f t="shared" ca="1" si="79"/>
        <v/>
      </c>
      <c r="AF361" s="69" t="str">
        <f>IF(OR(H361="",S361=""),"",S361-(SUM(L361,M361)*INDEX(D.1[Đơn giá],MATCH(H361,D.1[Tên sản phẩm],0))))</f>
        <v/>
      </c>
      <c r="AG361" s="90" t="str">
        <f t="shared" ca="1" si="80"/>
        <v/>
      </c>
      <c r="AH361" s="90"/>
    </row>
    <row r="362" spans="2:34" ht="27.75" customHeight="1" x14ac:dyDescent="0.2">
      <c r="B362" s="154">
        <f t="shared" si="81"/>
        <v>359</v>
      </c>
      <c r="C362" s="155" t="str">
        <f t="shared" ca="1" si="82"/>
        <v/>
      </c>
      <c r="D362" s="156" t="str">
        <f t="shared" ca="1" si="83"/>
        <v/>
      </c>
      <c r="E362" s="157" t="str">
        <f t="shared" ca="1" si="84"/>
        <v/>
      </c>
      <c r="F362" s="157"/>
      <c r="G362" s="158" t="str">
        <f t="shared" ca="1" si="85"/>
        <v/>
      </c>
      <c r="H362" s="159"/>
      <c r="I362" s="160" t="str">
        <f>IF(H362="","",INDEX(D.1[Quy cách],MATCH(H362,D.1[Tên sản phẩm],0)))</f>
        <v/>
      </c>
      <c r="J362" s="35" t="str">
        <f>IF(H362="","",INDEX(D.1[ĐVT],MATCH(H362,D.1[Tên sản phẩm],0)))</f>
        <v/>
      </c>
      <c r="K362" s="163" t="str">
        <f>IF(H362="","",INDEX(D.1[Đơn giá bán
(Tham khảo)],MATCH(H362,D.1[Tên sản phẩm],0)))</f>
        <v/>
      </c>
      <c r="L362" s="162"/>
      <c r="M362" s="159"/>
      <c r="N362" s="159"/>
      <c r="O362" s="159"/>
      <c r="P362" s="163" t="str">
        <f t="shared" si="86"/>
        <v/>
      </c>
      <c r="Q362" s="164"/>
      <c r="R362" s="162"/>
      <c r="S362" s="163" t="str">
        <f t="shared" si="87"/>
        <v/>
      </c>
      <c r="T362" s="164" t="str">
        <f t="shared" ca="1" si="88"/>
        <v/>
      </c>
      <c r="U362" s="163" t="str">
        <f t="shared" si="89"/>
        <v/>
      </c>
      <c r="V362" s="163" t="str">
        <f ca="1">IF(AND(C362&lt;&gt;"",C362&lt;&gt;OFFSET(C362,1,0)),SUMIFS(B.2[Giá có thuế],B.2[Số ĐK],C362),"")</f>
        <v/>
      </c>
      <c r="W362" s="159"/>
      <c r="X362" s="161" t="str">
        <f>IF(W362="","",'Thông Tin Chung'!$L$3)</f>
        <v/>
      </c>
      <c r="Y362" s="163" t="str">
        <f t="shared" ca="1" si="90"/>
        <v/>
      </c>
      <c r="Z362" s="165"/>
      <c r="AA362" s="155" t="str">
        <f ca="1">IF(C362="","",IF(OR(D362&lt;NgayBatDau,D362&gt;NgayKetThuc),"Ngày tháng phải nằm trong kỳ báo cáo",IF(AND(G362&lt;&gt;"",COUNTIF(D.2[Tên khách hàng],G362)=0),"Tên KH chưa khai báo trong DSKH",IF(AND(H362&lt;&gt;"",COUNTIF(D.1[Tên sản phẩm],H362)=0),"SP này chưa khai báo trong DSSP",""))))</f>
        <v/>
      </c>
      <c r="AB362" s="23" t="str">
        <f t="shared" ca="1" si="76"/>
        <v/>
      </c>
      <c r="AC362" s="23" t="str">
        <f t="shared" ca="1" si="77"/>
        <v/>
      </c>
      <c r="AD362" s="23" t="str">
        <f t="shared" ca="1" si="78"/>
        <v/>
      </c>
      <c r="AE362" s="68" t="str">
        <f t="shared" ca="1" si="79"/>
        <v/>
      </c>
      <c r="AF362" s="69" t="str">
        <f>IF(OR(H362="",S362=""),"",S362-(SUM(L362,M362)*INDEX(D.1[Đơn giá],MATCH(H362,D.1[Tên sản phẩm],0))))</f>
        <v/>
      </c>
      <c r="AG362" s="90" t="str">
        <f t="shared" ca="1" si="80"/>
        <v/>
      </c>
      <c r="AH362" s="90"/>
    </row>
    <row r="363" spans="2:34" ht="27.75" customHeight="1" x14ac:dyDescent="0.2">
      <c r="B363" s="154">
        <f t="shared" si="81"/>
        <v>360</v>
      </c>
      <c r="C363" s="155" t="str">
        <f t="shared" ca="1" si="82"/>
        <v/>
      </c>
      <c r="D363" s="156" t="str">
        <f t="shared" ca="1" si="83"/>
        <v/>
      </c>
      <c r="E363" s="157" t="str">
        <f t="shared" ca="1" si="84"/>
        <v/>
      </c>
      <c r="F363" s="157"/>
      <c r="G363" s="158" t="str">
        <f t="shared" ca="1" si="85"/>
        <v/>
      </c>
      <c r="H363" s="159"/>
      <c r="I363" s="160" t="str">
        <f>IF(H363="","",INDEX(D.1[Quy cách],MATCH(H363,D.1[Tên sản phẩm],0)))</f>
        <v/>
      </c>
      <c r="J363" s="35" t="str">
        <f>IF(H363="","",INDEX(D.1[ĐVT],MATCH(H363,D.1[Tên sản phẩm],0)))</f>
        <v/>
      </c>
      <c r="K363" s="163" t="str">
        <f>IF(H363="","",INDEX(D.1[Đơn giá bán
(Tham khảo)],MATCH(H363,D.1[Tên sản phẩm],0)))</f>
        <v/>
      </c>
      <c r="L363" s="162"/>
      <c r="M363" s="159"/>
      <c r="N363" s="159"/>
      <c r="O363" s="159"/>
      <c r="P363" s="163" t="str">
        <f t="shared" si="86"/>
        <v/>
      </c>
      <c r="Q363" s="164"/>
      <c r="R363" s="162"/>
      <c r="S363" s="163" t="str">
        <f t="shared" si="87"/>
        <v/>
      </c>
      <c r="T363" s="164" t="str">
        <f t="shared" ca="1" si="88"/>
        <v/>
      </c>
      <c r="U363" s="163" t="str">
        <f t="shared" si="89"/>
        <v/>
      </c>
      <c r="V363" s="163" t="str">
        <f ca="1">IF(AND(C363&lt;&gt;"",C363&lt;&gt;OFFSET(C363,1,0)),SUMIFS(B.2[Giá có thuế],B.2[Số ĐK],C363),"")</f>
        <v/>
      </c>
      <c r="W363" s="159"/>
      <c r="X363" s="161" t="str">
        <f>IF(W363="","",'Thông Tin Chung'!$L$3)</f>
        <v/>
      </c>
      <c r="Y363" s="163" t="str">
        <f t="shared" ca="1" si="90"/>
        <v/>
      </c>
      <c r="Z363" s="165"/>
      <c r="AA363" s="155" t="str">
        <f ca="1">IF(C363="","",IF(OR(D363&lt;NgayBatDau,D363&gt;NgayKetThuc),"Ngày tháng phải nằm trong kỳ báo cáo",IF(AND(G363&lt;&gt;"",COUNTIF(D.2[Tên khách hàng],G363)=0),"Tên KH chưa khai báo trong DSKH",IF(AND(H363&lt;&gt;"",COUNTIF(D.1[Tên sản phẩm],H363)=0),"SP này chưa khai báo trong DSSP",""))))</f>
        <v/>
      </c>
      <c r="AB363" s="23" t="str">
        <f t="shared" ca="1" si="76"/>
        <v/>
      </c>
      <c r="AC363" s="23" t="str">
        <f t="shared" ca="1" si="77"/>
        <v/>
      </c>
      <c r="AD363" s="23" t="str">
        <f t="shared" ca="1" si="78"/>
        <v/>
      </c>
      <c r="AE363" s="68" t="str">
        <f t="shared" ca="1" si="79"/>
        <v/>
      </c>
      <c r="AF363" s="69" t="str">
        <f>IF(OR(H363="",S363=""),"",S363-(SUM(L363,M363)*INDEX(D.1[Đơn giá],MATCH(H363,D.1[Tên sản phẩm],0))))</f>
        <v/>
      </c>
      <c r="AG363" s="90" t="str">
        <f t="shared" ca="1" si="80"/>
        <v/>
      </c>
      <c r="AH363" s="90"/>
    </row>
    <row r="364" spans="2:34" ht="27.75" customHeight="1" x14ac:dyDescent="0.2">
      <c r="B364" s="154">
        <f t="shared" si="81"/>
        <v>361</v>
      </c>
      <c r="C364" s="155" t="str">
        <f t="shared" ca="1" si="82"/>
        <v/>
      </c>
      <c r="D364" s="156" t="str">
        <f t="shared" ca="1" si="83"/>
        <v/>
      </c>
      <c r="E364" s="157" t="str">
        <f t="shared" ca="1" si="84"/>
        <v/>
      </c>
      <c r="F364" s="157"/>
      <c r="G364" s="158" t="str">
        <f t="shared" ca="1" si="85"/>
        <v/>
      </c>
      <c r="H364" s="159"/>
      <c r="I364" s="160" t="str">
        <f>IF(H364="","",INDEX(D.1[Quy cách],MATCH(H364,D.1[Tên sản phẩm],0)))</f>
        <v/>
      </c>
      <c r="J364" s="35" t="str">
        <f>IF(H364="","",INDEX(D.1[ĐVT],MATCH(H364,D.1[Tên sản phẩm],0)))</f>
        <v/>
      </c>
      <c r="K364" s="163" t="str">
        <f>IF(H364="","",INDEX(D.1[Đơn giá bán
(Tham khảo)],MATCH(H364,D.1[Tên sản phẩm],0)))</f>
        <v/>
      </c>
      <c r="L364" s="162"/>
      <c r="M364" s="159"/>
      <c r="N364" s="159"/>
      <c r="O364" s="159"/>
      <c r="P364" s="163" t="str">
        <f t="shared" si="86"/>
        <v/>
      </c>
      <c r="Q364" s="164"/>
      <c r="R364" s="162"/>
      <c r="S364" s="163" t="str">
        <f t="shared" si="87"/>
        <v/>
      </c>
      <c r="T364" s="164" t="str">
        <f t="shared" ca="1" si="88"/>
        <v/>
      </c>
      <c r="U364" s="163" t="str">
        <f t="shared" si="89"/>
        <v/>
      </c>
      <c r="V364" s="163" t="str">
        <f ca="1">IF(AND(C364&lt;&gt;"",C364&lt;&gt;OFFSET(C364,1,0)),SUMIFS(B.2[Giá có thuế],B.2[Số ĐK],C364),"")</f>
        <v/>
      </c>
      <c r="W364" s="159"/>
      <c r="X364" s="161" t="str">
        <f>IF(W364="","",'Thông Tin Chung'!$L$3)</f>
        <v/>
      </c>
      <c r="Y364" s="163" t="str">
        <f t="shared" ca="1" si="90"/>
        <v/>
      </c>
      <c r="Z364" s="165"/>
      <c r="AA364" s="155" t="str">
        <f ca="1">IF(C364="","",IF(OR(D364&lt;NgayBatDau,D364&gt;NgayKetThuc),"Ngày tháng phải nằm trong kỳ báo cáo",IF(AND(G364&lt;&gt;"",COUNTIF(D.2[Tên khách hàng],G364)=0),"Tên KH chưa khai báo trong DSKH",IF(AND(H364&lt;&gt;"",COUNTIF(D.1[Tên sản phẩm],H364)=0),"SP này chưa khai báo trong DSSP",""))))</f>
        <v/>
      </c>
      <c r="AB364" s="23" t="str">
        <f t="shared" ca="1" si="76"/>
        <v/>
      </c>
      <c r="AC364" s="23" t="str">
        <f t="shared" ca="1" si="77"/>
        <v/>
      </c>
      <c r="AD364" s="23" t="str">
        <f t="shared" ca="1" si="78"/>
        <v/>
      </c>
      <c r="AE364" s="68" t="str">
        <f t="shared" ca="1" si="79"/>
        <v/>
      </c>
      <c r="AF364" s="69" t="str">
        <f>IF(OR(H364="",S364=""),"",S364-(SUM(L364,M364)*INDEX(D.1[Đơn giá],MATCH(H364,D.1[Tên sản phẩm],0))))</f>
        <v/>
      </c>
      <c r="AG364" s="90" t="str">
        <f t="shared" ca="1" si="80"/>
        <v/>
      </c>
      <c r="AH364" s="90"/>
    </row>
    <row r="365" spans="2:34" ht="27.75" customHeight="1" x14ac:dyDescent="0.2">
      <c r="B365" s="154">
        <f t="shared" si="81"/>
        <v>362</v>
      </c>
      <c r="C365" s="155" t="str">
        <f t="shared" ca="1" si="82"/>
        <v/>
      </c>
      <c r="D365" s="156" t="str">
        <f t="shared" ca="1" si="83"/>
        <v/>
      </c>
      <c r="E365" s="157" t="str">
        <f t="shared" ca="1" si="84"/>
        <v/>
      </c>
      <c r="F365" s="157"/>
      <c r="G365" s="158" t="str">
        <f t="shared" ca="1" si="85"/>
        <v/>
      </c>
      <c r="H365" s="159"/>
      <c r="I365" s="160" t="str">
        <f>IF(H365="","",INDEX(D.1[Quy cách],MATCH(H365,D.1[Tên sản phẩm],0)))</f>
        <v/>
      </c>
      <c r="J365" s="35" t="str">
        <f>IF(H365="","",INDEX(D.1[ĐVT],MATCH(H365,D.1[Tên sản phẩm],0)))</f>
        <v/>
      </c>
      <c r="K365" s="163" t="str">
        <f>IF(H365="","",INDEX(D.1[Đơn giá bán
(Tham khảo)],MATCH(H365,D.1[Tên sản phẩm],0)))</f>
        <v/>
      </c>
      <c r="L365" s="162"/>
      <c r="M365" s="159"/>
      <c r="N365" s="159"/>
      <c r="O365" s="159"/>
      <c r="P365" s="163" t="str">
        <f t="shared" si="86"/>
        <v/>
      </c>
      <c r="Q365" s="164"/>
      <c r="R365" s="162"/>
      <c r="S365" s="163" t="str">
        <f t="shared" si="87"/>
        <v/>
      </c>
      <c r="T365" s="164" t="str">
        <f t="shared" ca="1" si="88"/>
        <v/>
      </c>
      <c r="U365" s="163" t="str">
        <f t="shared" si="89"/>
        <v/>
      </c>
      <c r="V365" s="163" t="str">
        <f ca="1">IF(AND(C365&lt;&gt;"",C365&lt;&gt;OFFSET(C365,1,0)),SUMIFS(B.2[Giá có thuế],B.2[Số ĐK],C365),"")</f>
        <v/>
      </c>
      <c r="W365" s="159"/>
      <c r="X365" s="161" t="str">
        <f>IF(W365="","",'Thông Tin Chung'!$L$3)</f>
        <v/>
      </c>
      <c r="Y365" s="163" t="str">
        <f t="shared" ca="1" si="90"/>
        <v/>
      </c>
      <c r="Z365" s="165"/>
      <c r="AA365" s="155" t="str">
        <f ca="1">IF(C365="","",IF(OR(D365&lt;NgayBatDau,D365&gt;NgayKetThuc),"Ngày tháng phải nằm trong kỳ báo cáo",IF(AND(G365&lt;&gt;"",COUNTIF(D.2[Tên khách hàng],G365)=0),"Tên KH chưa khai báo trong DSKH",IF(AND(H365&lt;&gt;"",COUNTIF(D.1[Tên sản phẩm],H365)=0),"SP này chưa khai báo trong DSSP",""))))</f>
        <v/>
      </c>
      <c r="AB365" s="23" t="str">
        <f t="shared" ca="1" si="76"/>
        <v/>
      </c>
      <c r="AC365" s="23" t="str">
        <f t="shared" ca="1" si="77"/>
        <v/>
      </c>
      <c r="AD365" s="23" t="str">
        <f t="shared" ca="1" si="78"/>
        <v/>
      </c>
      <c r="AE365" s="68" t="str">
        <f t="shared" ca="1" si="79"/>
        <v/>
      </c>
      <c r="AF365" s="69" t="str">
        <f>IF(OR(H365="",S365=""),"",S365-(SUM(L365,M365)*INDEX(D.1[Đơn giá],MATCH(H365,D.1[Tên sản phẩm],0))))</f>
        <v/>
      </c>
      <c r="AG365" s="90" t="str">
        <f t="shared" ca="1" si="80"/>
        <v/>
      </c>
      <c r="AH365" s="90"/>
    </row>
    <row r="366" spans="2:34" ht="27.75" customHeight="1" x14ac:dyDescent="0.2">
      <c r="B366" s="154">
        <f t="shared" si="81"/>
        <v>363</v>
      </c>
      <c r="C366" s="155" t="str">
        <f t="shared" ca="1" si="82"/>
        <v/>
      </c>
      <c r="D366" s="156" t="str">
        <f t="shared" ca="1" si="83"/>
        <v/>
      </c>
      <c r="E366" s="157" t="str">
        <f t="shared" ca="1" si="84"/>
        <v/>
      </c>
      <c r="F366" s="157"/>
      <c r="G366" s="158" t="str">
        <f t="shared" ca="1" si="85"/>
        <v/>
      </c>
      <c r="H366" s="159"/>
      <c r="I366" s="160" t="str">
        <f>IF(H366="","",INDEX(D.1[Quy cách],MATCH(H366,D.1[Tên sản phẩm],0)))</f>
        <v/>
      </c>
      <c r="J366" s="35" t="str">
        <f>IF(H366="","",INDEX(D.1[ĐVT],MATCH(H366,D.1[Tên sản phẩm],0)))</f>
        <v/>
      </c>
      <c r="K366" s="163" t="str">
        <f>IF(H366="","",INDEX(D.1[Đơn giá bán
(Tham khảo)],MATCH(H366,D.1[Tên sản phẩm],0)))</f>
        <v/>
      </c>
      <c r="L366" s="162"/>
      <c r="M366" s="159"/>
      <c r="N366" s="159"/>
      <c r="O366" s="159"/>
      <c r="P366" s="163" t="str">
        <f t="shared" si="86"/>
        <v/>
      </c>
      <c r="Q366" s="164"/>
      <c r="R366" s="162"/>
      <c r="S366" s="163" t="str">
        <f t="shared" si="87"/>
        <v/>
      </c>
      <c r="T366" s="164" t="str">
        <f t="shared" ca="1" si="88"/>
        <v/>
      </c>
      <c r="U366" s="163" t="str">
        <f t="shared" si="89"/>
        <v/>
      </c>
      <c r="V366" s="163" t="str">
        <f ca="1">IF(AND(C366&lt;&gt;"",C366&lt;&gt;OFFSET(C366,1,0)),SUMIFS(B.2[Giá có thuế],B.2[Số ĐK],C366),"")</f>
        <v/>
      </c>
      <c r="W366" s="159"/>
      <c r="X366" s="161" t="str">
        <f>IF(W366="","",'Thông Tin Chung'!$L$3)</f>
        <v/>
      </c>
      <c r="Y366" s="163" t="str">
        <f t="shared" ca="1" si="90"/>
        <v/>
      </c>
      <c r="Z366" s="165"/>
      <c r="AA366" s="155" t="str">
        <f ca="1">IF(C366="","",IF(OR(D366&lt;NgayBatDau,D366&gt;NgayKetThuc),"Ngày tháng phải nằm trong kỳ báo cáo",IF(AND(G366&lt;&gt;"",COUNTIF(D.2[Tên khách hàng],G366)=0),"Tên KH chưa khai báo trong DSKH",IF(AND(H366&lt;&gt;"",COUNTIF(D.1[Tên sản phẩm],H366)=0),"SP này chưa khai báo trong DSSP",""))))</f>
        <v/>
      </c>
      <c r="AB366" s="23" t="str">
        <f t="shared" ca="1" si="76"/>
        <v/>
      </c>
      <c r="AC366" s="23" t="str">
        <f t="shared" ca="1" si="77"/>
        <v/>
      </c>
      <c r="AD366" s="23" t="str">
        <f t="shared" ca="1" si="78"/>
        <v/>
      </c>
      <c r="AE366" s="68" t="str">
        <f t="shared" ca="1" si="79"/>
        <v/>
      </c>
      <c r="AF366" s="69" t="str">
        <f>IF(OR(H366="",S366=""),"",S366-(SUM(L366,M366)*INDEX(D.1[Đơn giá],MATCH(H366,D.1[Tên sản phẩm],0))))</f>
        <v/>
      </c>
      <c r="AG366" s="90" t="str">
        <f t="shared" ca="1" si="80"/>
        <v/>
      </c>
      <c r="AH366" s="90"/>
    </row>
    <row r="367" spans="2:34" ht="27.75" customHeight="1" x14ac:dyDescent="0.2">
      <c r="B367" s="154">
        <f t="shared" si="81"/>
        <v>364</v>
      </c>
      <c r="C367" s="155" t="str">
        <f t="shared" ca="1" si="82"/>
        <v/>
      </c>
      <c r="D367" s="156" t="str">
        <f t="shared" ca="1" si="83"/>
        <v/>
      </c>
      <c r="E367" s="157" t="str">
        <f t="shared" ca="1" si="84"/>
        <v/>
      </c>
      <c r="F367" s="157"/>
      <c r="G367" s="158" t="str">
        <f t="shared" ca="1" si="85"/>
        <v/>
      </c>
      <c r="H367" s="159"/>
      <c r="I367" s="160" t="str">
        <f>IF(H367="","",INDEX(D.1[Quy cách],MATCH(H367,D.1[Tên sản phẩm],0)))</f>
        <v/>
      </c>
      <c r="J367" s="35" t="str">
        <f>IF(H367="","",INDEX(D.1[ĐVT],MATCH(H367,D.1[Tên sản phẩm],0)))</f>
        <v/>
      </c>
      <c r="K367" s="163" t="str">
        <f>IF(H367="","",INDEX(D.1[Đơn giá bán
(Tham khảo)],MATCH(H367,D.1[Tên sản phẩm],0)))</f>
        <v/>
      </c>
      <c r="L367" s="162"/>
      <c r="M367" s="159"/>
      <c r="N367" s="159"/>
      <c r="O367" s="159"/>
      <c r="P367" s="163" t="str">
        <f t="shared" si="86"/>
        <v/>
      </c>
      <c r="Q367" s="164"/>
      <c r="R367" s="162"/>
      <c r="S367" s="163" t="str">
        <f t="shared" si="87"/>
        <v/>
      </c>
      <c r="T367" s="164" t="str">
        <f t="shared" ca="1" si="88"/>
        <v/>
      </c>
      <c r="U367" s="163" t="str">
        <f t="shared" si="89"/>
        <v/>
      </c>
      <c r="V367" s="163" t="str">
        <f ca="1">IF(AND(C367&lt;&gt;"",C367&lt;&gt;OFFSET(C367,1,0)),SUMIFS(B.2[Giá có thuế],B.2[Số ĐK],C367),"")</f>
        <v/>
      </c>
      <c r="W367" s="159"/>
      <c r="X367" s="161" t="str">
        <f>IF(W367="","",'Thông Tin Chung'!$L$3)</f>
        <v/>
      </c>
      <c r="Y367" s="163" t="str">
        <f t="shared" ca="1" si="90"/>
        <v/>
      </c>
      <c r="Z367" s="165"/>
      <c r="AA367" s="155" t="str">
        <f ca="1">IF(C367="","",IF(OR(D367&lt;NgayBatDau,D367&gt;NgayKetThuc),"Ngày tháng phải nằm trong kỳ báo cáo",IF(AND(G367&lt;&gt;"",COUNTIF(D.2[Tên khách hàng],G367)=0),"Tên KH chưa khai báo trong DSKH",IF(AND(H367&lt;&gt;"",COUNTIF(D.1[Tên sản phẩm],H367)=0),"SP này chưa khai báo trong DSSP",""))))</f>
        <v/>
      </c>
      <c r="AB367" s="23" t="str">
        <f t="shared" ca="1" si="76"/>
        <v/>
      </c>
      <c r="AC367" s="23" t="str">
        <f t="shared" ca="1" si="77"/>
        <v/>
      </c>
      <c r="AD367" s="23" t="str">
        <f t="shared" ca="1" si="78"/>
        <v/>
      </c>
      <c r="AE367" s="68" t="str">
        <f t="shared" ca="1" si="79"/>
        <v/>
      </c>
      <c r="AF367" s="69" t="str">
        <f>IF(OR(H367="",S367=""),"",S367-(SUM(L367,M367)*INDEX(D.1[Đơn giá],MATCH(H367,D.1[Tên sản phẩm],0))))</f>
        <v/>
      </c>
      <c r="AG367" s="90" t="str">
        <f t="shared" ca="1" si="80"/>
        <v/>
      </c>
      <c r="AH367" s="90"/>
    </row>
    <row r="368" spans="2:34" ht="27.75" customHeight="1" x14ac:dyDescent="0.2">
      <c r="B368" s="154">
        <f t="shared" si="81"/>
        <v>365</v>
      </c>
      <c r="C368" s="155" t="str">
        <f t="shared" ca="1" si="82"/>
        <v/>
      </c>
      <c r="D368" s="156" t="str">
        <f t="shared" ca="1" si="83"/>
        <v/>
      </c>
      <c r="E368" s="157" t="str">
        <f t="shared" ca="1" si="84"/>
        <v/>
      </c>
      <c r="F368" s="157"/>
      <c r="G368" s="158" t="str">
        <f t="shared" ca="1" si="85"/>
        <v/>
      </c>
      <c r="H368" s="159"/>
      <c r="I368" s="160" t="str">
        <f>IF(H368="","",INDEX(D.1[Quy cách],MATCH(H368,D.1[Tên sản phẩm],0)))</f>
        <v/>
      </c>
      <c r="J368" s="35" t="str">
        <f>IF(H368="","",INDEX(D.1[ĐVT],MATCH(H368,D.1[Tên sản phẩm],0)))</f>
        <v/>
      </c>
      <c r="K368" s="163" t="str">
        <f>IF(H368="","",INDEX(D.1[Đơn giá bán
(Tham khảo)],MATCH(H368,D.1[Tên sản phẩm],0)))</f>
        <v/>
      </c>
      <c r="L368" s="162"/>
      <c r="M368" s="159"/>
      <c r="N368" s="159"/>
      <c r="O368" s="159"/>
      <c r="P368" s="163" t="str">
        <f t="shared" si="86"/>
        <v/>
      </c>
      <c r="Q368" s="164"/>
      <c r="R368" s="162"/>
      <c r="S368" s="163" t="str">
        <f t="shared" si="87"/>
        <v/>
      </c>
      <c r="T368" s="164" t="str">
        <f t="shared" ca="1" si="88"/>
        <v/>
      </c>
      <c r="U368" s="163" t="str">
        <f t="shared" si="89"/>
        <v/>
      </c>
      <c r="V368" s="163" t="str">
        <f ca="1">IF(AND(C368&lt;&gt;"",C368&lt;&gt;OFFSET(C368,1,0)),SUMIFS(B.2[Giá có thuế],B.2[Số ĐK],C368),"")</f>
        <v/>
      </c>
      <c r="W368" s="159"/>
      <c r="X368" s="161" t="str">
        <f>IF(W368="","",'Thông Tin Chung'!$L$3)</f>
        <v/>
      </c>
      <c r="Y368" s="163" t="str">
        <f t="shared" ca="1" si="90"/>
        <v/>
      </c>
      <c r="Z368" s="165"/>
      <c r="AA368" s="155" t="str">
        <f ca="1">IF(C368="","",IF(OR(D368&lt;NgayBatDau,D368&gt;NgayKetThuc),"Ngày tháng phải nằm trong kỳ báo cáo",IF(AND(G368&lt;&gt;"",COUNTIF(D.2[Tên khách hàng],G368)=0),"Tên KH chưa khai báo trong DSKH",IF(AND(H368&lt;&gt;"",COUNTIF(D.1[Tên sản phẩm],H368)=0),"SP này chưa khai báo trong DSSP",""))))</f>
        <v/>
      </c>
      <c r="AB368" s="23" t="str">
        <f t="shared" ca="1" si="76"/>
        <v/>
      </c>
      <c r="AC368" s="23" t="str">
        <f t="shared" ca="1" si="77"/>
        <v/>
      </c>
      <c r="AD368" s="23" t="str">
        <f t="shared" ca="1" si="78"/>
        <v/>
      </c>
      <c r="AE368" s="68" t="str">
        <f t="shared" ca="1" si="79"/>
        <v/>
      </c>
      <c r="AF368" s="69" t="str">
        <f>IF(OR(H368="",S368=""),"",S368-(SUM(L368,M368)*INDEX(D.1[Đơn giá],MATCH(H368,D.1[Tên sản phẩm],0))))</f>
        <v/>
      </c>
      <c r="AG368" s="90" t="str">
        <f t="shared" ca="1" si="80"/>
        <v/>
      </c>
      <c r="AH368" s="90"/>
    </row>
    <row r="369" spans="2:34" ht="27.75" customHeight="1" x14ac:dyDescent="0.2">
      <c r="B369" s="154">
        <f t="shared" si="81"/>
        <v>366</v>
      </c>
      <c r="C369" s="155" t="str">
        <f t="shared" ca="1" si="82"/>
        <v/>
      </c>
      <c r="D369" s="156" t="str">
        <f t="shared" ca="1" si="83"/>
        <v/>
      </c>
      <c r="E369" s="157" t="str">
        <f t="shared" ca="1" si="84"/>
        <v/>
      </c>
      <c r="F369" s="157"/>
      <c r="G369" s="158" t="str">
        <f t="shared" ca="1" si="85"/>
        <v/>
      </c>
      <c r="H369" s="159"/>
      <c r="I369" s="160" t="str">
        <f>IF(H369="","",INDEX(D.1[Quy cách],MATCH(H369,D.1[Tên sản phẩm],0)))</f>
        <v/>
      </c>
      <c r="J369" s="35" t="str">
        <f>IF(H369="","",INDEX(D.1[ĐVT],MATCH(H369,D.1[Tên sản phẩm],0)))</f>
        <v/>
      </c>
      <c r="K369" s="163" t="str">
        <f>IF(H369="","",INDEX(D.1[Đơn giá bán
(Tham khảo)],MATCH(H369,D.1[Tên sản phẩm],0)))</f>
        <v/>
      </c>
      <c r="L369" s="162"/>
      <c r="M369" s="159"/>
      <c r="N369" s="159"/>
      <c r="O369" s="159"/>
      <c r="P369" s="163" t="str">
        <f t="shared" si="86"/>
        <v/>
      </c>
      <c r="Q369" s="164"/>
      <c r="R369" s="162"/>
      <c r="S369" s="163" t="str">
        <f t="shared" si="87"/>
        <v/>
      </c>
      <c r="T369" s="164" t="str">
        <f t="shared" ca="1" si="88"/>
        <v/>
      </c>
      <c r="U369" s="163" t="str">
        <f t="shared" si="89"/>
        <v/>
      </c>
      <c r="V369" s="163" t="str">
        <f ca="1">IF(AND(C369&lt;&gt;"",C369&lt;&gt;OFFSET(C369,1,0)),SUMIFS(B.2[Giá có thuế],B.2[Số ĐK],C369),"")</f>
        <v/>
      </c>
      <c r="W369" s="159"/>
      <c r="X369" s="161" t="str">
        <f>IF(W369="","",'Thông Tin Chung'!$L$3)</f>
        <v/>
      </c>
      <c r="Y369" s="163" t="str">
        <f t="shared" ca="1" si="90"/>
        <v/>
      </c>
      <c r="Z369" s="165"/>
      <c r="AA369" s="155" t="str">
        <f ca="1">IF(C369="","",IF(OR(D369&lt;NgayBatDau,D369&gt;NgayKetThuc),"Ngày tháng phải nằm trong kỳ báo cáo",IF(AND(G369&lt;&gt;"",COUNTIF(D.2[Tên khách hàng],G369)=0),"Tên KH chưa khai báo trong DSKH",IF(AND(H369&lt;&gt;"",COUNTIF(D.1[Tên sản phẩm],H369)=0),"SP này chưa khai báo trong DSSP",""))))</f>
        <v/>
      </c>
      <c r="AB369" s="23" t="str">
        <f t="shared" ca="1" si="76"/>
        <v/>
      </c>
      <c r="AC369" s="23" t="str">
        <f t="shared" ca="1" si="77"/>
        <v/>
      </c>
      <c r="AD369" s="23" t="str">
        <f t="shared" ca="1" si="78"/>
        <v/>
      </c>
      <c r="AE369" s="68" t="str">
        <f t="shared" ca="1" si="79"/>
        <v/>
      </c>
      <c r="AF369" s="69" t="str">
        <f>IF(OR(H369="",S369=""),"",S369-(SUM(L369,M369)*INDEX(D.1[Đơn giá],MATCH(H369,D.1[Tên sản phẩm],0))))</f>
        <v/>
      </c>
      <c r="AG369" s="90" t="str">
        <f t="shared" ca="1" si="80"/>
        <v/>
      </c>
      <c r="AH369" s="90"/>
    </row>
    <row r="370" spans="2:34" ht="27.75" customHeight="1" x14ac:dyDescent="0.2">
      <c r="B370" s="154">
        <f t="shared" si="81"/>
        <v>367</v>
      </c>
      <c r="C370" s="155" t="str">
        <f t="shared" ca="1" si="82"/>
        <v/>
      </c>
      <c r="D370" s="156" t="str">
        <f t="shared" ca="1" si="83"/>
        <v/>
      </c>
      <c r="E370" s="157" t="str">
        <f t="shared" ca="1" si="84"/>
        <v/>
      </c>
      <c r="F370" s="157"/>
      <c r="G370" s="158" t="str">
        <f t="shared" ca="1" si="85"/>
        <v/>
      </c>
      <c r="H370" s="159"/>
      <c r="I370" s="160" t="str">
        <f>IF(H370="","",INDEX(D.1[Quy cách],MATCH(H370,D.1[Tên sản phẩm],0)))</f>
        <v/>
      </c>
      <c r="J370" s="35" t="str">
        <f>IF(H370="","",INDEX(D.1[ĐVT],MATCH(H370,D.1[Tên sản phẩm],0)))</f>
        <v/>
      </c>
      <c r="K370" s="163" t="str">
        <f>IF(H370="","",INDEX(D.1[Đơn giá bán
(Tham khảo)],MATCH(H370,D.1[Tên sản phẩm],0)))</f>
        <v/>
      </c>
      <c r="L370" s="162"/>
      <c r="M370" s="159"/>
      <c r="N370" s="159"/>
      <c r="O370" s="159"/>
      <c r="P370" s="163" t="str">
        <f t="shared" si="86"/>
        <v/>
      </c>
      <c r="Q370" s="164"/>
      <c r="R370" s="162"/>
      <c r="S370" s="163" t="str">
        <f t="shared" si="87"/>
        <v/>
      </c>
      <c r="T370" s="164" t="str">
        <f t="shared" ca="1" si="88"/>
        <v/>
      </c>
      <c r="U370" s="163" t="str">
        <f t="shared" si="89"/>
        <v/>
      </c>
      <c r="V370" s="163" t="str">
        <f ca="1">IF(AND(C370&lt;&gt;"",C370&lt;&gt;OFFSET(C370,1,0)),SUMIFS(B.2[Giá có thuế],B.2[Số ĐK],C370),"")</f>
        <v/>
      </c>
      <c r="W370" s="159"/>
      <c r="X370" s="161" t="str">
        <f>IF(W370="","",'Thông Tin Chung'!$L$3)</f>
        <v/>
      </c>
      <c r="Y370" s="163" t="str">
        <f t="shared" ca="1" si="90"/>
        <v/>
      </c>
      <c r="Z370" s="165"/>
      <c r="AA370" s="155" t="str">
        <f ca="1">IF(C370="","",IF(OR(D370&lt;NgayBatDau,D370&gt;NgayKetThuc),"Ngày tháng phải nằm trong kỳ báo cáo",IF(AND(G370&lt;&gt;"",COUNTIF(D.2[Tên khách hàng],G370)=0),"Tên KH chưa khai báo trong DSKH",IF(AND(H370&lt;&gt;"",COUNTIF(D.1[Tên sản phẩm],H370)=0),"SP này chưa khai báo trong DSSP",""))))</f>
        <v/>
      </c>
      <c r="AB370" s="23" t="str">
        <f t="shared" ca="1" si="76"/>
        <v/>
      </c>
      <c r="AC370" s="23" t="str">
        <f t="shared" ca="1" si="77"/>
        <v/>
      </c>
      <c r="AD370" s="23" t="str">
        <f t="shared" ca="1" si="78"/>
        <v/>
      </c>
      <c r="AE370" s="68" t="str">
        <f t="shared" ca="1" si="79"/>
        <v/>
      </c>
      <c r="AF370" s="69" t="str">
        <f>IF(OR(H370="",S370=""),"",S370-(SUM(L370,M370)*INDEX(D.1[Đơn giá],MATCH(H370,D.1[Tên sản phẩm],0))))</f>
        <v/>
      </c>
      <c r="AG370" s="90" t="str">
        <f t="shared" ca="1" si="80"/>
        <v/>
      </c>
      <c r="AH370" s="90"/>
    </row>
    <row r="371" spans="2:34" ht="27.75" customHeight="1" x14ac:dyDescent="0.2">
      <c r="B371" s="154">
        <f t="shared" si="81"/>
        <v>368</v>
      </c>
      <c r="C371" s="155" t="str">
        <f t="shared" ca="1" si="82"/>
        <v/>
      </c>
      <c r="D371" s="156" t="str">
        <f t="shared" ca="1" si="83"/>
        <v/>
      </c>
      <c r="E371" s="157" t="str">
        <f t="shared" ca="1" si="84"/>
        <v/>
      </c>
      <c r="F371" s="157"/>
      <c r="G371" s="158" t="str">
        <f t="shared" ca="1" si="85"/>
        <v/>
      </c>
      <c r="H371" s="159"/>
      <c r="I371" s="160" t="str">
        <f>IF(H371="","",INDEX(D.1[Quy cách],MATCH(H371,D.1[Tên sản phẩm],0)))</f>
        <v/>
      </c>
      <c r="J371" s="35" t="str">
        <f>IF(H371="","",INDEX(D.1[ĐVT],MATCH(H371,D.1[Tên sản phẩm],0)))</f>
        <v/>
      </c>
      <c r="K371" s="163" t="str">
        <f>IF(H371="","",INDEX(D.1[Đơn giá bán
(Tham khảo)],MATCH(H371,D.1[Tên sản phẩm],0)))</f>
        <v/>
      </c>
      <c r="L371" s="162"/>
      <c r="M371" s="159"/>
      <c r="N371" s="159"/>
      <c r="O371" s="159"/>
      <c r="P371" s="163" t="str">
        <f t="shared" si="86"/>
        <v/>
      </c>
      <c r="Q371" s="164"/>
      <c r="R371" s="162"/>
      <c r="S371" s="163" t="str">
        <f t="shared" si="87"/>
        <v/>
      </c>
      <c r="T371" s="164" t="str">
        <f t="shared" ca="1" si="88"/>
        <v/>
      </c>
      <c r="U371" s="163" t="str">
        <f t="shared" si="89"/>
        <v/>
      </c>
      <c r="V371" s="163" t="str">
        <f ca="1">IF(AND(C371&lt;&gt;"",C371&lt;&gt;OFFSET(C371,1,0)),SUMIFS(B.2[Giá có thuế],B.2[Số ĐK],C371),"")</f>
        <v/>
      </c>
      <c r="W371" s="159"/>
      <c r="X371" s="161" t="str">
        <f>IF(W371="","",'Thông Tin Chung'!$L$3)</f>
        <v/>
      </c>
      <c r="Y371" s="163" t="str">
        <f t="shared" ca="1" si="90"/>
        <v/>
      </c>
      <c r="Z371" s="165"/>
      <c r="AA371" s="155" t="str">
        <f ca="1">IF(C371="","",IF(OR(D371&lt;NgayBatDau,D371&gt;NgayKetThuc),"Ngày tháng phải nằm trong kỳ báo cáo",IF(AND(G371&lt;&gt;"",COUNTIF(D.2[Tên khách hàng],G371)=0),"Tên KH chưa khai báo trong DSKH",IF(AND(H371&lt;&gt;"",COUNTIF(D.1[Tên sản phẩm],H371)=0),"SP này chưa khai báo trong DSSP",""))))</f>
        <v/>
      </c>
      <c r="AB371" s="23" t="str">
        <f t="shared" ca="1" si="76"/>
        <v/>
      </c>
      <c r="AC371" s="23" t="str">
        <f t="shared" ca="1" si="77"/>
        <v/>
      </c>
      <c r="AD371" s="23" t="str">
        <f t="shared" ca="1" si="78"/>
        <v/>
      </c>
      <c r="AE371" s="68" t="str">
        <f t="shared" ca="1" si="79"/>
        <v/>
      </c>
      <c r="AF371" s="69" t="str">
        <f>IF(OR(H371="",S371=""),"",S371-(SUM(L371,M371)*INDEX(D.1[Đơn giá],MATCH(H371,D.1[Tên sản phẩm],0))))</f>
        <v/>
      </c>
      <c r="AG371" s="90" t="str">
        <f t="shared" ca="1" si="80"/>
        <v/>
      </c>
      <c r="AH371" s="90"/>
    </row>
    <row r="372" spans="2:34" ht="27.75" customHeight="1" x14ac:dyDescent="0.2">
      <c r="B372" s="154">
        <f t="shared" si="81"/>
        <v>369</v>
      </c>
      <c r="C372" s="155" t="str">
        <f t="shared" ca="1" si="82"/>
        <v/>
      </c>
      <c r="D372" s="156" t="str">
        <f t="shared" ca="1" si="83"/>
        <v/>
      </c>
      <c r="E372" s="157" t="str">
        <f t="shared" ca="1" si="84"/>
        <v/>
      </c>
      <c r="F372" s="157"/>
      <c r="G372" s="158" t="str">
        <f t="shared" ca="1" si="85"/>
        <v/>
      </c>
      <c r="H372" s="159"/>
      <c r="I372" s="160" t="str">
        <f>IF(H372="","",INDEX(D.1[Quy cách],MATCH(H372,D.1[Tên sản phẩm],0)))</f>
        <v/>
      </c>
      <c r="J372" s="35" t="str">
        <f>IF(H372="","",INDEX(D.1[ĐVT],MATCH(H372,D.1[Tên sản phẩm],0)))</f>
        <v/>
      </c>
      <c r="K372" s="163" t="str">
        <f>IF(H372="","",INDEX(D.1[Đơn giá bán
(Tham khảo)],MATCH(H372,D.1[Tên sản phẩm],0)))</f>
        <v/>
      </c>
      <c r="L372" s="162"/>
      <c r="M372" s="159"/>
      <c r="N372" s="159"/>
      <c r="O372" s="159"/>
      <c r="P372" s="163" t="str">
        <f t="shared" si="86"/>
        <v/>
      </c>
      <c r="Q372" s="164"/>
      <c r="R372" s="162"/>
      <c r="S372" s="163" t="str">
        <f t="shared" si="87"/>
        <v/>
      </c>
      <c r="T372" s="164" t="str">
        <f t="shared" ca="1" si="88"/>
        <v/>
      </c>
      <c r="U372" s="163" t="str">
        <f t="shared" si="89"/>
        <v/>
      </c>
      <c r="V372" s="163" t="str">
        <f ca="1">IF(AND(C372&lt;&gt;"",C372&lt;&gt;OFFSET(C372,1,0)),SUMIFS(B.2[Giá có thuế],B.2[Số ĐK],C372),"")</f>
        <v/>
      </c>
      <c r="W372" s="159"/>
      <c r="X372" s="161" t="str">
        <f>IF(W372="","",'Thông Tin Chung'!$L$3)</f>
        <v/>
      </c>
      <c r="Y372" s="163" t="str">
        <f t="shared" ca="1" si="90"/>
        <v/>
      </c>
      <c r="Z372" s="165"/>
      <c r="AA372" s="155" t="str">
        <f ca="1">IF(C372="","",IF(OR(D372&lt;NgayBatDau,D372&gt;NgayKetThuc),"Ngày tháng phải nằm trong kỳ báo cáo",IF(AND(G372&lt;&gt;"",COUNTIF(D.2[Tên khách hàng],G372)=0),"Tên KH chưa khai báo trong DSKH",IF(AND(H372&lt;&gt;"",COUNTIF(D.1[Tên sản phẩm],H372)=0),"SP này chưa khai báo trong DSSP",""))))</f>
        <v/>
      </c>
      <c r="AB372" s="23" t="str">
        <f t="shared" ca="1" si="76"/>
        <v/>
      </c>
      <c r="AC372" s="23" t="str">
        <f t="shared" ca="1" si="77"/>
        <v/>
      </c>
      <c r="AD372" s="23" t="str">
        <f t="shared" ca="1" si="78"/>
        <v/>
      </c>
      <c r="AE372" s="68" t="str">
        <f t="shared" ca="1" si="79"/>
        <v/>
      </c>
      <c r="AF372" s="69" t="str">
        <f>IF(OR(H372="",S372=""),"",S372-(SUM(L372,M372)*INDEX(D.1[Đơn giá],MATCH(H372,D.1[Tên sản phẩm],0))))</f>
        <v/>
      </c>
      <c r="AG372" s="90" t="str">
        <f t="shared" ca="1" si="80"/>
        <v/>
      </c>
      <c r="AH372" s="90"/>
    </row>
    <row r="373" spans="2:34" ht="27.75" customHeight="1" x14ac:dyDescent="0.2">
      <c r="B373" s="154">
        <f t="shared" si="81"/>
        <v>370</v>
      </c>
      <c r="C373" s="155" t="str">
        <f t="shared" ca="1" si="82"/>
        <v/>
      </c>
      <c r="D373" s="156" t="str">
        <f t="shared" ca="1" si="83"/>
        <v/>
      </c>
      <c r="E373" s="157" t="str">
        <f t="shared" ca="1" si="84"/>
        <v/>
      </c>
      <c r="F373" s="157"/>
      <c r="G373" s="158" t="str">
        <f t="shared" ca="1" si="85"/>
        <v/>
      </c>
      <c r="H373" s="159"/>
      <c r="I373" s="160" t="str">
        <f>IF(H373="","",INDEX(D.1[Quy cách],MATCH(H373,D.1[Tên sản phẩm],0)))</f>
        <v/>
      </c>
      <c r="J373" s="35" t="str">
        <f>IF(H373="","",INDEX(D.1[ĐVT],MATCH(H373,D.1[Tên sản phẩm],0)))</f>
        <v/>
      </c>
      <c r="K373" s="163" t="str">
        <f>IF(H373="","",INDEX(D.1[Đơn giá bán
(Tham khảo)],MATCH(H373,D.1[Tên sản phẩm],0)))</f>
        <v/>
      </c>
      <c r="L373" s="162"/>
      <c r="M373" s="159"/>
      <c r="N373" s="159"/>
      <c r="O373" s="159"/>
      <c r="P373" s="163" t="str">
        <f t="shared" si="86"/>
        <v/>
      </c>
      <c r="Q373" s="164"/>
      <c r="R373" s="162"/>
      <c r="S373" s="163" t="str">
        <f t="shared" si="87"/>
        <v/>
      </c>
      <c r="T373" s="164" t="str">
        <f t="shared" ca="1" si="88"/>
        <v/>
      </c>
      <c r="U373" s="163" t="str">
        <f t="shared" si="89"/>
        <v/>
      </c>
      <c r="V373" s="163" t="str">
        <f ca="1">IF(AND(C373&lt;&gt;"",C373&lt;&gt;OFFSET(C373,1,0)),SUMIFS(B.2[Giá có thuế],B.2[Số ĐK],C373),"")</f>
        <v/>
      </c>
      <c r="W373" s="159"/>
      <c r="X373" s="161" t="str">
        <f>IF(W373="","",'Thông Tin Chung'!$L$3)</f>
        <v/>
      </c>
      <c r="Y373" s="163" t="str">
        <f t="shared" ca="1" si="90"/>
        <v/>
      </c>
      <c r="Z373" s="165"/>
      <c r="AA373" s="155" t="str">
        <f ca="1">IF(C373="","",IF(OR(D373&lt;NgayBatDau,D373&gt;NgayKetThuc),"Ngày tháng phải nằm trong kỳ báo cáo",IF(AND(G373&lt;&gt;"",COUNTIF(D.2[Tên khách hàng],G373)=0),"Tên KH chưa khai báo trong DSKH",IF(AND(H373&lt;&gt;"",COUNTIF(D.1[Tên sản phẩm],H373)=0),"SP này chưa khai báo trong DSSP",""))))</f>
        <v/>
      </c>
      <c r="AB373" s="23" t="str">
        <f t="shared" ca="1" si="76"/>
        <v/>
      </c>
      <c r="AC373" s="23" t="str">
        <f t="shared" ca="1" si="77"/>
        <v/>
      </c>
      <c r="AD373" s="23" t="str">
        <f t="shared" ca="1" si="78"/>
        <v/>
      </c>
      <c r="AE373" s="68" t="str">
        <f t="shared" ca="1" si="79"/>
        <v/>
      </c>
      <c r="AF373" s="69" t="str">
        <f>IF(OR(H373="",S373=""),"",S373-(SUM(L373,M373)*INDEX(D.1[Đơn giá],MATCH(H373,D.1[Tên sản phẩm],0))))</f>
        <v/>
      </c>
      <c r="AG373" s="90" t="str">
        <f t="shared" ca="1" si="80"/>
        <v/>
      </c>
      <c r="AH373" s="90"/>
    </row>
    <row r="374" spans="2:34" ht="27.75" customHeight="1" x14ac:dyDescent="0.2">
      <c r="B374" s="154">
        <f t="shared" si="81"/>
        <v>371</v>
      </c>
      <c r="C374" s="155" t="str">
        <f t="shared" ca="1" si="82"/>
        <v/>
      </c>
      <c r="D374" s="156" t="str">
        <f t="shared" ca="1" si="83"/>
        <v/>
      </c>
      <c r="E374" s="157" t="str">
        <f t="shared" ca="1" si="84"/>
        <v/>
      </c>
      <c r="F374" s="157"/>
      <c r="G374" s="158" t="str">
        <f t="shared" ca="1" si="85"/>
        <v/>
      </c>
      <c r="H374" s="159"/>
      <c r="I374" s="160" t="str">
        <f>IF(H374="","",INDEX(D.1[Quy cách],MATCH(H374,D.1[Tên sản phẩm],0)))</f>
        <v/>
      </c>
      <c r="J374" s="35" t="str">
        <f>IF(H374="","",INDEX(D.1[ĐVT],MATCH(H374,D.1[Tên sản phẩm],0)))</f>
        <v/>
      </c>
      <c r="K374" s="163" t="str">
        <f>IF(H374="","",INDEX(D.1[Đơn giá bán
(Tham khảo)],MATCH(H374,D.1[Tên sản phẩm],0)))</f>
        <v/>
      </c>
      <c r="L374" s="162"/>
      <c r="M374" s="159"/>
      <c r="N374" s="159"/>
      <c r="O374" s="159"/>
      <c r="P374" s="163" t="str">
        <f t="shared" si="86"/>
        <v/>
      </c>
      <c r="Q374" s="164"/>
      <c r="R374" s="162"/>
      <c r="S374" s="163" t="str">
        <f t="shared" si="87"/>
        <v/>
      </c>
      <c r="T374" s="164" t="str">
        <f t="shared" ca="1" si="88"/>
        <v/>
      </c>
      <c r="U374" s="163" t="str">
        <f t="shared" si="89"/>
        <v/>
      </c>
      <c r="V374" s="163" t="str">
        <f ca="1">IF(AND(C374&lt;&gt;"",C374&lt;&gt;OFFSET(C374,1,0)),SUMIFS(B.2[Giá có thuế],B.2[Số ĐK],C374),"")</f>
        <v/>
      </c>
      <c r="W374" s="159"/>
      <c r="X374" s="161" t="str">
        <f>IF(W374="","",'Thông Tin Chung'!$L$3)</f>
        <v/>
      </c>
      <c r="Y374" s="163" t="str">
        <f t="shared" ca="1" si="90"/>
        <v/>
      </c>
      <c r="Z374" s="165"/>
      <c r="AA374" s="155" t="str">
        <f ca="1">IF(C374="","",IF(OR(D374&lt;NgayBatDau,D374&gt;NgayKetThuc),"Ngày tháng phải nằm trong kỳ báo cáo",IF(AND(G374&lt;&gt;"",COUNTIF(D.2[Tên khách hàng],G374)=0),"Tên KH chưa khai báo trong DSKH",IF(AND(H374&lt;&gt;"",COUNTIF(D.1[Tên sản phẩm],H374)=0),"SP này chưa khai báo trong DSSP",""))))</f>
        <v/>
      </c>
      <c r="AB374" s="23" t="str">
        <f t="shared" ca="1" si="76"/>
        <v/>
      </c>
      <c r="AC374" s="23" t="str">
        <f t="shared" ca="1" si="77"/>
        <v/>
      </c>
      <c r="AD374" s="23" t="str">
        <f t="shared" ca="1" si="78"/>
        <v/>
      </c>
      <c r="AE374" s="68" t="str">
        <f t="shared" ca="1" si="79"/>
        <v/>
      </c>
      <c r="AF374" s="69" t="str">
        <f>IF(OR(H374="",S374=""),"",S374-(SUM(L374,M374)*INDEX(D.1[Đơn giá],MATCH(H374,D.1[Tên sản phẩm],0))))</f>
        <v/>
      </c>
      <c r="AG374" s="90" t="str">
        <f t="shared" ca="1" si="80"/>
        <v/>
      </c>
      <c r="AH374" s="90"/>
    </row>
    <row r="375" spans="2:34" ht="27.75" customHeight="1" x14ac:dyDescent="0.2">
      <c r="B375" s="154">
        <f t="shared" si="81"/>
        <v>372</v>
      </c>
      <c r="C375" s="155" t="str">
        <f t="shared" ca="1" si="82"/>
        <v/>
      </c>
      <c r="D375" s="156" t="str">
        <f t="shared" ca="1" si="83"/>
        <v/>
      </c>
      <c r="E375" s="157" t="str">
        <f t="shared" ca="1" si="84"/>
        <v/>
      </c>
      <c r="F375" s="157"/>
      <c r="G375" s="158" t="str">
        <f t="shared" ca="1" si="85"/>
        <v/>
      </c>
      <c r="H375" s="159"/>
      <c r="I375" s="160" t="str">
        <f>IF(H375="","",INDEX(D.1[Quy cách],MATCH(H375,D.1[Tên sản phẩm],0)))</f>
        <v/>
      </c>
      <c r="J375" s="35" t="str">
        <f>IF(H375="","",INDEX(D.1[ĐVT],MATCH(H375,D.1[Tên sản phẩm],0)))</f>
        <v/>
      </c>
      <c r="K375" s="163" t="str">
        <f>IF(H375="","",INDEX(D.1[Đơn giá bán
(Tham khảo)],MATCH(H375,D.1[Tên sản phẩm],0)))</f>
        <v/>
      </c>
      <c r="L375" s="162"/>
      <c r="M375" s="159"/>
      <c r="N375" s="159"/>
      <c r="O375" s="159"/>
      <c r="P375" s="163" t="str">
        <f t="shared" si="86"/>
        <v/>
      </c>
      <c r="Q375" s="164"/>
      <c r="R375" s="162"/>
      <c r="S375" s="163" t="str">
        <f t="shared" si="87"/>
        <v/>
      </c>
      <c r="T375" s="164" t="str">
        <f t="shared" ca="1" si="88"/>
        <v/>
      </c>
      <c r="U375" s="163" t="str">
        <f t="shared" si="89"/>
        <v/>
      </c>
      <c r="V375" s="163" t="str">
        <f ca="1">IF(AND(C375&lt;&gt;"",C375&lt;&gt;OFFSET(C375,1,0)),SUMIFS(B.2[Giá có thuế],B.2[Số ĐK],C375),"")</f>
        <v/>
      </c>
      <c r="W375" s="159"/>
      <c r="X375" s="161" t="str">
        <f>IF(W375="","",'Thông Tin Chung'!$L$3)</f>
        <v/>
      </c>
      <c r="Y375" s="163" t="str">
        <f t="shared" ca="1" si="90"/>
        <v/>
      </c>
      <c r="Z375" s="165"/>
      <c r="AA375" s="155" t="str">
        <f ca="1">IF(C375="","",IF(OR(D375&lt;NgayBatDau,D375&gt;NgayKetThuc),"Ngày tháng phải nằm trong kỳ báo cáo",IF(AND(G375&lt;&gt;"",COUNTIF(D.2[Tên khách hàng],G375)=0),"Tên KH chưa khai báo trong DSKH",IF(AND(H375&lt;&gt;"",COUNTIF(D.1[Tên sản phẩm],H375)=0),"SP này chưa khai báo trong DSSP",""))))</f>
        <v/>
      </c>
      <c r="AB375" s="23" t="str">
        <f t="shared" ca="1" si="76"/>
        <v/>
      </c>
      <c r="AC375" s="23" t="str">
        <f t="shared" ca="1" si="77"/>
        <v/>
      </c>
      <c r="AD375" s="23" t="str">
        <f t="shared" ca="1" si="78"/>
        <v/>
      </c>
      <c r="AE375" s="68" t="str">
        <f t="shared" ca="1" si="79"/>
        <v/>
      </c>
      <c r="AF375" s="69" t="str">
        <f>IF(OR(H375="",S375=""),"",S375-(SUM(L375,M375)*INDEX(D.1[Đơn giá],MATCH(H375,D.1[Tên sản phẩm],0))))</f>
        <v/>
      </c>
      <c r="AG375" s="90" t="str">
        <f t="shared" ca="1" si="80"/>
        <v/>
      </c>
      <c r="AH375" s="90"/>
    </row>
    <row r="376" spans="2:34" ht="27.75" customHeight="1" x14ac:dyDescent="0.2">
      <c r="B376" s="154">
        <f t="shared" si="81"/>
        <v>373</v>
      </c>
      <c r="C376" s="155" t="str">
        <f t="shared" ca="1" si="82"/>
        <v/>
      </c>
      <c r="D376" s="156" t="str">
        <f t="shared" ca="1" si="83"/>
        <v/>
      </c>
      <c r="E376" s="157" t="str">
        <f t="shared" ca="1" si="84"/>
        <v/>
      </c>
      <c r="F376" s="157"/>
      <c r="G376" s="158" t="str">
        <f t="shared" ca="1" si="85"/>
        <v/>
      </c>
      <c r="H376" s="159"/>
      <c r="I376" s="160" t="str">
        <f>IF(H376="","",INDEX(D.1[Quy cách],MATCH(H376,D.1[Tên sản phẩm],0)))</f>
        <v/>
      </c>
      <c r="J376" s="35" t="str">
        <f>IF(H376="","",INDEX(D.1[ĐVT],MATCH(H376,D.1[Tên sản phẩm],0)))</f>
        <v/>
      </c>
      <c r="K376" s="163" t="str">
        <f>IF(H376="","",INDEX(D.1[Đơn giá bán
(Tham khảo)],MATCH(H376,D.1[Tên sản phẩm],0)))</f>
        <v/>
      </c>
      <c r="L376" s="162"/>
      <c r="M376" s="159"/>
      <c r="N376" s="159"/>
      <c r="O376" s="159"/>
      <c r="P376" s="163" t="str">
        <f t="shared" si="86"/>
        <v/>
      </c>
      <c r="Q376" s="164"/>
      <c r="R376" s="162"/>
      <c r="S376" s="163" t="str">
        <f t="shared" si="87"/>
        <v/>
      </c>
      <c r="T376" s="164" t="str">
        <f t="shared" ca="1" si="88"/>
        <v/>
      </c>
      <c r="U376" s="163" t="str">
        <f t="shared" si="89"/>
        <v/>
      </c>
      <c r="V376" s="163" t="str">
        <f ca="1">IF(AND(C376&lt;&gt;"",C376&lt;&gt;OFFSET(C376,1,0)),SUMIFS(B.2[Giá có thuế],B.2[Số ĐK],C376),"")</f>
        <v/>
      </c>
      <c r="W376" s="159"/>
      <c r="X376" s="161" t="str">
        <f>IF(W376="","",'Thông Tin Chung'!$L$3)</f>
        <v/>
      </c>
      <c r="Y376" s="163" t="str">
        <f t="shared" ca="1" si="90"/>
        <v/>
      </c>
      <c r="Z376" s="165"/>
      <c r="AA376" s="155" t="str">
        <f ca="1">IF(C376="","",IF(OR(D376&lt;NgayBatDau,D376&gt;NgayKetThuc),"Ngày tháng phải nằm trong kỳ báo cáo",IF(AND(G376&lt;&gt;"",COUNTIF(D.2[Tên khách hàng],G376)=0),"Tên KH chưa khai báo trong DSKH",IF(AND(H376&lt;&gt;"",COUNTIF(D.1[Tên sản phẩm],H376)=0),"SP này chưa khai báo trong DSSP",""))))</f>
        <v/>
      </c>
      <c r="AB376" s="23" t="str">
        <f t="shared" ca="1" si="76"/>
        <v/>
      </c>
      <c r="AC376" s="23" t="str">
        <f t="shared" ca="1" si="77"/>
        <v/>
      </c>
      <c r="AD376" s="23" t="str">
        <f t="shared" ca="1" si="78"/>
        <v/>
      </c>
      <c r="AE376" s="68" t="str">
        <f t="shared" ca="1" si="79"/>
        <v/>
      </c>
      <c r="AF376" s="69" t="str">
        <f>IF(OR(H376="",S376=""),"",S376-(SUM(L376,M376)*INDEX(D.1[Đơn giá],MATCH(H376,D.1[Tên sản phẩm],0))))</f>
        <v/>
      </c>
      <c r="AG376" s="90" t="str">
        <f t="shared" ca="1" si="80"/>
        <v/>
      </c>
      <c r="AH376" s="90"/>
    </row>
    <row r="377" spans="2:34" ht="27.75" customHeight="1" x14ac:dyDescent="0.2">
      <c r="B377" s="154">
        <f t="shared" si="81"/>
        <v>374</v>
      </c>
      <c r="C377" s="155" t="str">
        <f t="shared" ca="1" si="82"/>
        <v/>
      </c>
      <c r="D377" s="156" t="str">
        <f t="shared" ca="1" si="83"/>
        <v/>
      </c>
      <c r="E377" s="157" t="str">
        <f t="shared" ca="1" si="84"/>
        <v/>
      </c>
      <c r="F377" s="157"/>
      <c r="G377" s="158" t="str">
        <f t="shared" ca="1" si="85"/>
        <v/>
      </c>
      <c r="H377" s="159"/>
      <c r="I377" s="160" t="str">
        <f>IF(H377="","",INDEX(D.1[Quy cách],MATCH(H377,D.1[Tên sản phẩm],0)))</f>
        <v/>
      </c>
      <c r="J377" s="35" t="str">
        <f>IF(H377="","",INDEX(D.1[ĐVT],MATCH(H377,D.1[Tên sản phẩm],0)))</f>
        <v/>
      </c>
      <c r="K377" s="163" t="str">
        <f>IF(H377="","",INDEX(D.1[Đơn giá bán
(Tham khảo)],MATCH(H377,D.1[Tên sản phẩm],0)))</f>
        <v/>
      </c>
      <c r="L377" s="162"/>
      <c r="M377" s="159"/>
      <c r="N377" s="159"/>
      <c r="O377" s="159"/>
      <c r="P377" s="163" t="str">
        <f t="shared" si="86"/>
        <v/>
      </c>
      <c r="Q377" s="164"/>
      <c r="R377" s="162"/>
      <c r="S377" s="163" t="str">
        <f t="shared" si="87"/>
        <v/>
      </c>
      <c r="T377" s="164" t="str">
        <f t="shared" ca="1" si="88"/>
        <v/>
      </c>
      <c r="U377" s="163" t="str">
        <f t="shared" si="89"/>
        <v/>
      </c>
      <c r="V377" s="163" t="str">
        <f ca="1">IF(AND(C377&lt;&gt;"",C377&lt;&gt;OFFSET(C377,1,0)),SUMIFS(B.2[Giá có thuế],B.2[Số ĐK],C377),"")</f>
        <v/>
      </c>
      <c r="W377" s="159"/>
      <c r="X377" s="161" t="str">
        <f>IF(W377="","",'Thông Tin Chung'!$L$3)</f>
        <v/>
      </c>
      <c r="Y377" s="163" t="str">
        <f t="shared" ca="1" si="90"/>
        <v/>
      </c>
      <c r="Z377" s="165"/>
      <c r="AA377" s="155" t="str">
        <f ca="1">IF(C377="","",IF(OR(D377&lt;NgayBatDau,D377&gt;NgayKetThuc),"Ngày tháng phải nằm trong kỳ báo cáo",IF(AND(G377&lt;&gt;"",COUNTIF(D.2[Tên khách hàng],G377)=0),"Tên KH chưa khai báo trong DSKH",IF(AND(H377&lt;&gt;"",COUNTIF(D.1[Tên sản phẩm],H377)=0),"SP này chưa khai báo trong DSSP",""))))</f>
        <v/>
      </c>
      <c r="AB377" s="23" t="str">
        <f t="shared" ca="1" si="76"/>
        <v/>
      </c>
      <c r="AC377" s="23" t="str">
        <f t="shared" ca="1" si="77"/>
        <v/>
      </c>
      <c r="AD377" s="23" t="str">
        <f t="shared" ca="1" si="78"/>
        <v/>
      </c>
      <c r="AE377" s="68" t="str">
        <f t="shared" ca="1" si="79"/>
        <v/>
      </c>
      <c r="AF377" s="69" t="str">
        <f>IF(OR(H377="",S377=""),"",S377-(SUM(L377,M377)*INDEX(D.1[Đơn giá],MATCH(H377,D.1[Tên sản phẩm],0))))</f>
        <v/>
      </c>
      <c r="AG377" s="90" t="str">
        <f t="shared" ca="1" si="80"/>
        <v/>
      </c>
      <c r="AH377" s="90"/>
    </row>
    <row r="378" spans="2:34" ht="27.75" customHeight="1" x14ac:dyDescent="0.2">
      <c r="B378" s="154">
        <f t="shared" si="81"/>
        <v>375</v>
      </c>
      <c r="C378" s="155" t="str">
        <f t="shared" ca="1" si="82"/>
        <v/>
      </c>
      <c r="D378" s="156" t="str">
        <f t="shared" ca="1" si="83"/>
        <v/>
      </c>
      <c r="E378" s="157" t="str">
        <f t="shared" ca="1" si="84"/>
        <v/>
      </c>
      <c r="F378" s="157"/>
      <c r="G378" s="158" t="str">
        <f t="shared" ca="1" si="85"/>
        <v/>
      </c>
      <c r="H378" s="159"/>
      <c r="I378" s="160" t="str">
        <f>IF(H378="","",INDEX(D.1[Quy cách],MATCH(H378,D.1[Tên sản phẩm],0)))</f>
        <v/>
      </c>
      <c r="J378" s="35" t="str">
        <f>IF(H378="","",INDEX(D.1[ĐVT],MATCH(H378,D.1[Tên sản phẩm],0)))</f>
        <v/>
      </c>
      <c r="K378" s="163" t="str">
        <f>IF(H378="","",INDEX(D.1[Đơn giá bán
(Tham khảo)],MATCH(H378,D.1[Tên sản phẩm],0)))</f>
        <v/>
      </c>
      <c r="L378" s="162"/>
      <c r="M378" s="159"/>
      <c r="N378" s="159"/>
      <c r="O378" s="159"/>
      <c r="P378" s="163" t="str">
        <f t="shared" si="86"/>
        <v/>
      </c>
      <c r="Q378" s="164"/>
      <c r="R378" s="162"/>
      <c r="S378" s="163" t="str">
        <f t="shared" si="87"/>
        <v/>
      </c>
      <c r="T378" s="164" t="str">
        <f t="shared" ca="1" si="88"/>
        <v/>
      </c>
      <c r="U378" s="163" t="str">
        <f t="shared" si="89"/>
        <v/>
      </c>
      <c r="V378" s="163" t="str">
        <f ca="1">IF(AND(C378&lt;&gt;"",C378&lt;&gt;OFFSET(C378,1,0)),SUMIFS(B.2[Giá có thuế],B.2[Số ĐK],C378),"")</f>
        <v/>
      </c>
      <c r="W378" s="159"/>
      <c r="X378" s="161" t="str">
        <f>IF(W378="","",'Thông Tin Chung'!$L$3)</f>
        <v/>
      </c>
      <c r="Y378" s="163" t="str">
        <f t="shared" ca="1" si="90"/>
        <v/>
      </c>
      <c r="Z378" s="165"/>
      <c r="AA378" s="155" t="str">
        <f ca="1">IF(C378="","",IF(OR(D378&lt;NgayBatDau,D378&gt;NgayKetThuc),"Ngày tháng phải nằm trong kỳ báo cáo",IF(AND(G378&lt;&gt;"",COUNTIF(D.2[Tên khách hàng],G378)=0),"Tên KH chưa khai báo trong DSKH",IF(AND(H378&lt;&gt;"",COUNTIF(D.1[Tên sản phẩm],H378)=0),"SP này chưa khai báo trong DSSP",""))))</f>
        <v/>
      </c>
      <c r="AB378" s="23" t="str">
        <f t="shared" ca="1" si="76"/>
        <v/>
      </c>
      <c r="AC378" s="23" t="str">
        <f t="shared" ca="1" si="77"/>
        <v/>
      </c>
      <c r="AD378" s="23" t="str">
        <f t="shared" ca="1" si="78"/>
        <v/>
      </c>
      <c r="AE378" s="68" t="str">
        <f t="shared" ca="1" si="79"/>
        <v/>
      </c>
      <c r="AF378" s="69" t="str">
        <f>IF(OR(H378="",S378=""),"",S378-(SUM(L378,M378)*INDEX(D.1[Đơn giá],MATCH(H378,D.1[Tên sản phẩm],0))))</f>
        <v/>
      </c>
      <c r="AG378" s="90" t="str">
        <f t="shared" ca="1" si="80"/>
        <v/>
      </c>
      <c r="AH378" s="90"/>
    </row>
    <row r="379" spans="2:34" ht="27.75" customHeight="1" x14ac:dyDescent="0.2">
      <c r="B379" s="154">
        <f t="shared" si="81"/>
        <v>376</v>
      </c>
      <c r="C379" s="155" t="str">
        <f t="shared" ca="1" si="82"/>
        <v/>
      </c>
      <c r="D379" s="156" t="str">
        <f t="shared" ca="1" si="83"/>
        <v/>
      </c>
      <c r="E379" s="157" t="str">
        <f t="shared" ca="1" si="84"/>
        <v/>
      </c>
      <c r="F379" s="157"/>
      <c r="G379" s="158" t="str">
        <f t="shared" ca="1" si="85"/>
        <v/>
      </c>
      <c r="H379" s="159"/>
      <c r="I379" s="160" t="str">
        <f>IF(H379="","",INDEX(D.1[Quy cách],MATCH(H379,D.1[Tên sản phẩm],0)))</f>
        <v/>
      </c>
      <c r="J379" s="35" t="str">
        <f>IF(H379="","",INDEX(D.1[ĐVT],MATCH(H379,D.1[Tên sản phẩm],0)))</f>
        <v/>
      </c>
      <c r="K379" s="163" t="str">
        <f>IF(H379="","",INDEX(D.1[Đơn giá bán
(Tham khảo)],MATCH(H379,D.1[Tên sản phẩm],0)))</f>
        <v/>
      </c>
      <c r="L379" s="162"/>
      <c r="M379" s="159"/>
      <c r="N379" s="159"/>
      <c r="O379" s="159"/>
      <c r="P379" s="163" t="str">
        <f t="shared" si="86"/>
        <v/>
      </c>
      <c r="Q379" s="164"/>
      <c r="R379" s="162"/>
      <c r="S379" s="163" t="str">
        <f t="shared" si="87"/>
        <v/>
      </c>
      <c r="T379" s="164" t="str">
        <f t="shared" ca="1" si="88"/>
        <v/>
      </c>
      <c r="U379" s="163" t="str">
        <f t="shared" si="89"/>
        <v/>
      </c>
      <c r="V379" s="163" t="str">
        <f ca="1">IF(AND(C379&lt;&gt;"",C379&lt;&gt;OFFSET(C379,1,0)),SUMIFS(B.2[Giá có thuế],B.2[Số ĐK],C379),"")</f>
        <v/>
      </c>
      <c r="W379" s="159"/>
      <c r="X379" s="161" t="str">
        <f>IF(W379="","",'Thông Tin Chung'!$L$3)</f>
        <v/>
      </c>
      <c r="Y379" s="163" t="str">
        <f t="shared" ca="1" si="90"/>
        <v/>
      </c>
      <c r="Z379" s="165"/>
      <c r="AA379" s="155" t="str">
        <f ca="1">IF(C379="","",IF(OR(D379&lt;NgayBatDau,D379&gt;NgayKetThuc),"Ngày tháng phải nằm trong kỳ báo cáo",IF(AND(G379&lt;&gt;"",COUNTIF(D.2[Tên khách hàng],G379)=0),"Tên KH chưa khai báo trong DSKH",IF(AND(H379&lt;&gt;"",COUNTIF(D.1[Tên sản phẩm],H379)=0),"SP này chưa khai báo trong DSSP",""))))</f>
        <v/>
      </c>
      <c r="AB379" s="23" t="str">
        <f t="shared" ca="1" si="76"/>
        <v/>
      </c>
      <c r="AC379" s="23" t="str">
        <f t="shared" ca="1" si="77"/>
        <v/>
      </c>
      <c r="AD379" s="23" t="str">
        <f t="shared" ca="1" si="78"/>
        <v/>
      </c>
      <c r="AE379" s="68" t="str">
        <f t="shared" ca="1" si="79"/>
        <v/>
      </c>
      <c r="AF379" s="69" t="str">
        <f>IF(OR(H379="",S379=""),"",S379-(SUM(L379,M379)*INDEX(D.1[Đơn giá],MATCH(H379,D.1[Tên sản phẩm],0))))</f>
        <v/>
      </c>
      <c r="AG379" s="90" t="str">
        <f t="shared" ca="1" si="80"/>
        <v/>
      </c>
      <c r="AH379" s="90"/>
    </row>
    <row r="380" spans="2:34" ht="27.75" customHeight="1" x14ac:dyDescent="0.2">
      <c r="B380" s="154">
        <f t="shared" si="81"/>
        <v>377</v>
      </c>
      <c r="C380" s="155" t="str">
        <f t="shared" ca="1" si="82"/>
        <v/>
      </c>
      <c r="D380" s="156" t="str">
        <f t="shared" ca="1" si="83"/>
        <v/>
      </c>
      <c r="E380" s="157" t="str">
        <f t="shared" ca="1" si="84"/>
        <v/>
      </c>
      <c r="F380" s="157"/>
      <c r="G380" s="158" t="str">
        <f t="shared" ca="1" si="85"/>
        <v/>
      </c>
      <c r="H380" s="159"/>
      <c r="I380" s="160" t="str">
        <f>IF(H380="","",INDEX(D.1[Quy cách],MATCH(H380,D.1[Tên sản phẩm],0)))</f>
        <v/>
      </c>
      <c r="J380" s="35" t="str">
        <f>IF(H380="","",INDEX(D.1[ĐVT],MATCH(H380,D.1[Tên sản phẩm],0)))</f>
        <v/>
      </c>
      <c r="K380" s="163" t="str">
        <f>IF(H380="","",INDEX(D.1[Đơn giá bán
(Tham khảo)],MATCH(H380,D.1[Tên sản phẩm],0)))</f>
        <v/>
      </c>
      <c r="L380" s="162"/>
      <c r="M380" s="159"/>
      <c r="N380" s="159"/>
      <c r="O380" s="159"/>
      <c r="P380" s="163" t="str">
        <f t="shared" si="86"/>
        <v/>
      </c>
      <c r="Q380" s="164"/>
      <c r="R380" s="162"/>
      <c r="S380" s="163" t="str">
        <f t="shared" si="87"/>
        <v/>
      </c>
      <c r="T380" s="164" t="str">
        <f t="shared" ca="1" si="88"/>
        <v/>
      </c>
      <c r="U380" s="163" t="str">
        <f t="shared" si="89"/>
        <v/>
      </c>
      <c r="V380" s="163" t="str">
        <f ca="1">IF(AND(C380&lt;&gt;"",C380&lt;&gt;OFFSET(C380,1,0)),SUMIFS(B.2[Giá có thuế],B.2[Số ĐK],C380),"")</f>
        <v/>
      </c>
      <c r="W380" s="159"/>
      <c r="X380" s="161" t="str">
        <f>IF(W380="","",'Thông Tin Chung'!$L$3)</f>
        <v/>
      </c>
      <c r="Y380" s="163" t="str">
        <f t="shared" ca="1" si="90"/>
        <v/>
      </c>
      <c r="Z380" s="165"/>
      <c r="AA380" s="155" t="str">
        <f ca="1">IF(C380="","",IF(OR(D380&lt;NgayBatDau,D380&gt;NgayKetThuc),"Ngày tháng phải nằm trong kỳ báo cáo",IF(AND(G380&lt;&gt;"",COUNTIF(D.2[Tên khách hàng],G380)=0),"Tên KH chưa khai báo trong DSKH",IF(AND(H380&lt;&gt;"",COUNTIF(D.1[Tên sản phẩm],H380)=0),"SP này chưa khai báo trong DSSP",""))))</f>
        <v/>
      </c>
      <c r="AB380" s="23" t="str">
        <f t="shared" ca="1" si="76"/>
        <v/>
      </c>
      <c r="AC380" s="23" t="str">
        <f t="shared" ca="1" si="77"/>
        <v/>
      </c>
      <c r="AD380" s="23" t="str">
        <f t="shared" ca="1" si="78"/>
        <v/>
      </c>
      <c r="AE380" s="68" t="str">
        <f t="shared" ca="1" si="79"/>
        <v/>
      </c>
      <c r="AF380" s="69" t="str">
        <f>IF(OR(H380="",S380=""),"",S380-(SUM(L380,M380)*INDEX(D.1[Đơn giá],MATCH(H380,D.1[Tên sản phẩm],0))))</f>
        <v/>
      </c>
      <c r="AG380" s="90" t="str">
        <f t="shared" ca="1" si="80"/>
        <v/>
      </c>
      <c r="AH380" s="90"/>
    </row>
    <row r="381" spans="2:34" ht="27.75" customHeight="1" x14ac:dyDescent="0.2">
      <c r="B381" s="154">
        <f t="shared" si="81"/>
        <v>378</v>
      </c>
      <c r="C381" s="155" t="str">
        <f t="shared" ca="1" si="82"/>
        <v/>
      </c>
      <c r="D381" s="156" t="str">
        <f t="shared" ca="1" si="83"/>
        <v/>
      </c>
      <c r="E381" s="157" t="str">
        <f t="shared" ca="1" si="84"/>
        <v/>
      </c>
      <c r="F381" s="157"/>
      <c r="G381" s="158" t="str">
        <f t="shared" ca="1" si="85"/>
        <v/>
      </c>
      <c r="H381" s="159"/>
      <c r="I381" s="160" t="str">
        <f>IF(H381="","",INDEX(D.1[Quy cách],MATCH(H381,D.1[Tên sản phẩm],0)))</f>
        <v/>
      </c>
      <c r="J381" s="35" t="str">
        <f>IF(H381="","",INDEX(D.1[ĐVT],MATCH(H381,D.1[Tên sản phẩm],0)))</f>
        <v/>
      </c>
      <c r="K381" s="163" t="str">
        <f>IF(H381="","",INDEX(D.1[Đơn giá bán
(Tham khảo)],MATCH(H381,D.1[Tên sản phẩm],0)))</f>
        <v/>
      </c>
      <c r="L381" s="162"/>
      <c r="M381" s="159"/>
      <c r="N381" s="159"/>
      <c r="O381" s="159"/>
      <c r="P381" s="163" t="str">
        <f t="shared" si="86"/>
        <v/>
      </c>
      <c r="Q381" s="164"/>
      <c r="R381" s="162"/>
      <c r="S381" s="163" t="str">
        <f t="shared" si="87"/>
        <v/>
      </c>
      <c r="T381" s="164" t="str">
        <f t="shared" ca="1" si="88"/>
        <v/>
      </c>
      <c r="U381" s="163" t="str">
        <f t="shared" si="89"/>
        <v/>
      </c>
      <c r="V381" s="163" t="str">
        <f ca="1">IF(AND(C381&lt;&gt;"",C381&lt;&gt;OFFSET(C381,1,0)),SUMIFS(B.2[Giá có thuế],B.2[Số ĐK],C381),"")</f>
        <v/>
      </c>
      <c r="W381" s="159"/>
      <c r="X381" s="161" t="str">
        <f>IF(W381="","",'Thông Tin Chung'!$L$3)</f>
        <v/>
      </c>
      <c r="Y381" s="163" t="str">
        <f t="shared" ca="1" si="90"/>
        <v/>
      </c>
      <c r="Z381" s="165"/>
      <c r="AA381" s="155" t="str">
        <f ca="1">IF(C381="","",IF(OR(D381&lt;NgayBatDau,D381&gt;NgayKetThuc),"Ngày tháng phải nằm trong kỳ báo cáo",IF(AND(G381&lt;&gt;"",COUNTIF(D.2[Tên khách hàng],G381)=0),"Tên KH chưa khai báo trong DSKH",IF(AND(H381&lt;&gt;"",COUNTIF(D.1[Tên sản phẩm],H381)=0),"SP này chưa khai báo trong DSSP",""))))</f>
        <v/>
      </c>
      <c r="AB381" s="23" t="str">
        <f t="shared" ca="1" si="76"/>
        <v/>
      </c>
      <c r="AC381" s="23" t="str">
        <f t="shared" ca="1" si="77"/>
        <v/>
      </c>
      <c r="AD381" s="23" t="str">
        <f t="shared" ca="1" si="78"/>
        <v/>
      </c>
      <c r="AE381" s="68" t="str">
        <f t="shared" ca="1" si="79"/>
        <v/>
      </c>
      <c r="AF381" s="69" t="str">
        <f>IF(OR(H381="",S381=""),"",S381-(SUM(L381,M381)*INDEX(D.1[Đơn giá],MATCH(H381,D.1[Tên sản phẩm],0))))</f>
        <v/>
      </c>
      <c r="AG381" s="90" t="str">
        <f t="shared" ca="1" si="80"/>
        <v/>
      </c>
      <c r="AH381" s="90"/>
    </row>
    <row r="382" spans="2:34" ht="27.75" customHeight="1" x14ac:dyDescent="0.2">
      <c r="B382" s="154">
        <f t="shared" si="81"/>
        <v>379</v>
      </c>
      <c r="C382" s="155" t="str">
        <f t="shared" ca="1" si="82"/>
        <v/>
      </c>
      <c r="D382" s="156" t="str">
        <f t="shared" ca="1" si="83"/>
        <v/>
      </c>
      <c r="E382" s="157" t="str">
        <f t="shared" ca="1" si="84"/>
        <v/>
      </c>
      <c r="F382" s="157"/>
      <c r="G382" s="158" t="str">
        <f t="shared" ca="1" si="85"/>
        <v/>
      </c>
      <c r="H382" s="159"/>
      <c r="I382" s="160" t="str">
        <f>IF(H382="","",INDEX(D.1[Quy cách],MATCH(H382,D.1[Tên sản phẩm],0)))</f>
        <v/>
      </c>
      <c r="J382" s="35" t="str">
        <f>IF(H382="","",INDEX(D.1[ĐVT],MATCH(H382,D.1[Tên sản phẩm],0)))</f>
        <v/>
      </c>
      <c r="K382" s="163" t="str">
        <f>IF(H382="","",INDEX(D.1[Đơn giá bán
(Tham khảo)],MATCH(H382,D.1[Tên sản phẩm],0)))</f>
        <v/>
      </c>
      <c r="L382" s="162"/>
      <c r="M382" s="159"/>
      <c r="N382" s="159"/>
      <c r="O382" s="159"/>
      <c r="P382" s="163" t="str">
        <f t="shared" si="86"/>
        <v/>
      </c>
      <c r="Q382" s="164"/>
      <c r="R382" s="162"/>
      <c r="S382" s="163" t="str">
        <f t="shared" si="87"/>
        <v/>
      </c>
      <c r="T382" s="164" t="str">
        <f t="shared" ca="1" si="88"/>
        <v/>
      </c>
      <c r="U382" s="163" t="str">
        <f t="shared" si="89"/>
        <v/>
      </c>
      <c r="V382" s="163" t="str">
        <f ca="1">IF(AND(C382&lt;&gt;"",C382&lt;&gt;OFFSET(C382,1,0)),SUMIFS(B.2[Giá có thuế],B.2[Số ĐK],C382),"")</f>
        <v/>
      </c>
      <c r="W382" s="159"/>
      <c r="X382" s="161" t="str">
        <f>IF(W382="","",'Thông Tin Chung'!$L$3)</f>
        <v/>
      </c>
      <c r="Y382" s="163" t="str">
        <f t="shared" ca="1" si="90"/>
        <v/>
      </c>
      <c r="Z382" s="165"/>
      <c r="AA382" s="155" t="str">
        <f ca="1">IF(C382="","",IF(OR(D382&lt;NgayBatDau,D382&gt;NgayKetThuc),"Ngày tháng phải nằm trong kỳ báo cáo",IF(AND(G382&lt;&gt;"",COUNTIF(D.2[Tên khách hàng],G382)=0),"Tên KH chưa khai báo trong DSKH",IF(AND(H382&lt;&gt;"",COUNTIF(D.1[Tên sản phẩm],H382)=0),"SP này chưa khai báo trong DSSP",""))))</f>
        <v/>
      </c>
      <c r="AB382" s="23" t="str">
        <f t="shared" ca="1" si="76"/>
        <v/>
      </c>
      <c r="AC382" s="23" t="str">
        <f t="shared" ca="1" si="77"/>
        <v/>
      </c>
      <c r="AD382" s="23" t="str">
        <f t="shared" ca="1" si="78"/>
        <v/>
      </c>
      <c r="AE382" s="68" t="str">
        <f t="shared" ca="1" si="79"/>
        <v/>
      </c>
      <c r="AF382" s="69" t="str">
        <f>IF(OR(H382="",S382=""),"",S382-(SUM(L382,M382)*INDEX(D.1[Đơn giá],MATCH(H382,D.1[Tên sản phẩm],0))))</f>
        <v/>
      </c>
      <c r="AG382" s="90" t="str">
        <f t="shared" ca="1" si="80"/>
        <v/>
      </c>
      <c r="AH382" s="90"/>
    </row>
    <row r="383" spans="2:34" ht="27.75" customHeight="1" x14ac:dyDescent="0.2">
      <c r="B383" s="154">
        <f t="shared" si="81"/>
        <v>380</v>
      </c>
      <c r="C383" s="155" t="str">
        <f t="shared" ca="1" si="82"/>
        <v/>
      </c>
      <c r="D383" s="156" t="str">
        <f t="shared" ca="1" si="83"/>
        <v/>
      </c>
      <c r="E383" s="157" t="str">
        <f t="shared" ca="1" si="84"/>
        <v/>
      </c>
      <c r="F383" s="157"/>
      <c r="G383" s="158" t="str">
        <f t="shared" ca="1" si="85"/>
        <v/>
      </c>
      <c r="H383" s="159"/>
      <c r="I383" s="160" t="str">
        <f>IF(H383="","",INDEX(D.1[Quy cách],MATCH(H383,D.1[Tên sản phẩm],0)))</f>
        <v/>
      </c>
      <c r="J383" s="35" t="str">
        <f>IF(H383="","",INDEX(D.1[ĐVT],MATCH(H383,D.1[Tên sản phẩm],0)))</f>
        <v/>
      </c>
      <c r="K383" s="163" t="str">
        <f>IF(H383="","",INDEX(D.1[Đơn giá bán
(Tham khảo)],MATCH(H383,D.1[Tên sản phẩm],0)))</f>
        <v/>
      </c>
      <c r="L383" s="162"/>
      <c r="M383" s="159"/>
      <c r="N383" s="159"/>
      <c r="O383" s="159"/>
      <c r="P383" s="163" t="str">
        <f t="shared" si="86"/>
        <v/>
      </c>
      <c r="Q383" s="164"/>
      <c r="R383" s="162"/>
      <c r="S383" s="163" t="str">
        <f t="shared" si="87"/>
        <v/>
      </c>
      <c r="T383" s="164" t="str">
        <f t="shared" ca="1" si="88"/>
        <v/>
      </c>
      <c r="U383" s="163" t="str">
        <f t="shared" si="89"/>
        <v/>
      </c>
      <c r="V383" s="163" t="str">
        <f ca="1">IF(AND(C383&lt;&gt;"",C383&lt;&gt;OFFSET(C383,1,0)),SUMIFS(B.2[Giá có thuế],B.2[Số ĐK],C383),"")</f>
        <v/>
      </c>
      <c r="W383" s="159"/>
      <c r="X383" s="161" t="str">
        <f>IF(W383="","",'Thông Tin Chung'!$L$3)</f>
        <v/>
      </c>
      <c r="Y383" s="163" t="str">
        <f t="shared" ca="1" si="90"/>
        <v/>
      </c>
      <c r="Z383" s="165"/>
      <c r="AA383" s="155" t="str">
        <f ca="1">IF(C383="","",IF(OR(D383&lt;NgayBatDau,D383&gt;NgayKetThuc),"Ngày tháng phải nằm trong kỳ báo cáo",IF(AND(G383&lt;&gt;"",COUNTIF(D.2[Tên khách hàng],G383)=0),"Tên KH chưa khai báo trong DSKH",IF(AND(H383&lt;&gt;"",COUNTIF(D.1[Tên sản phẩm],H383)=0),"SP này chưa khai báo trong DSSP",""))))</f>
        <v/>
      </c>
      <c r="AB383" s="23" t="str">
        <f t="shared" ca="1" si="76"/>
        <v/>
      </c>
      <c r="AC383" s="23" t="str">
        <f t="shared" ca="1" si="77"/>
        <v/>
      </c>
      <c r="AD383" s="23" t="str">
        <f t="shared" ca="1" si="78"/>
        <v/>
      </c>
      <c r="AE383" s="68" t="str">
        <f t="shared" ca="1" si="79"/>
        <v/>
      </c>
      <c r="AF383" s="69" t="str">
        <f>IF(OR(H383="",S383=""),"",S383-(SUM(L383,M383)*INDEX(D.1[Đơn giá],MATCH(H383,D.1[Tên sản phẩm],0))))</f>
        <v/>
      </c>
      <c r="AG383" s="90" t="str">
        <f t="shared" ca="1" si="80"/>
        <v/>
      </c>
      <c r="AH383" s="90"/>
    </row>
    <row r="384" spans="2:34" ht="27.75" customHeight="1" x14ac:dyDescent="0.2">
      <c r="B384" s="154">
        <f t="shared" si="81"/>
        <v>381</v>
      </c>
      <c r="C384" s="155" t="str">
        <f t="shared" ca="1" si="82"/>
        <v/>
      </c>
      <c r="D384" s="156" t="str">
        <f t="shared" ca="1" si="83"/>
        <v/>
      </c>
      <c r="E384" s="157" t="str">
        <f t="shared" ca="1" si="84"/>
        <v/>
      </c>
      <c r="F384" s="157"/>
      <c r="G384" s="158" t="str">
        <f t="shared" ca="1" si="85"/>
        <v/>
      </c>
      <c r="H384" s="159"/>
      <c r="I384" s="160" t="str">
        <f>IF(H384="","",INDEX(D.1[Quy cách],MATCH(H384,D.1[Tên sản phẩm],0)))</f>
        <v/>
      </c>
      <c r="J384" s="35" t="str">
        <f>IF(H384="","",INDEX(D.1[ĐVT],MATCH(H384,D.1[Tên sản phẩm],0)))</f>
        <v/>
      </c>
      <c r="K384" s="163" t="str">
        <f>IF(H384="","",INDEX(D.1[Đơn giá bán
(Tham khảo)],MATCH(H384,D.1[Tên sản phẩm],0)))</f>
        <v/>
      </c>
      <c r="L384" s="162"/>
      <c r="M384" s="159"/>
      <c r="N384" s="159"/>
      <c r="O384" s="159"/>
      <c r="P384" s="163" t="str">
        <f t="shared" si="86"/>
        <v/>
      </c>
      <c r="Q384" s="164"/>
      <c r="R384" s="162"/>
      <c r="S384" s="163" t="str">
        <f t="shared" si="87"/>
        <v/>
      </c>
      <c r="T384" s="164" t="str">
        <f t="shared" ca="1" si="88"/>
        <v/>
      </c>
      <c r="U384" s="163" t="str">
        <f t="shared" si="89"/>
        <v/>
      </c>
      <c r="V384" s="163" t="str">
        <f ca="1">IF(AND(C384&lt;&gt;"",C384&lt;&gt;OFFSET(C384,1,0)),SUMIFS(B.2[Giá có thuế],B.2[Số ĐK],C384),"")</f>
        <v/>
      </c>
      <c r="W384" s="159"/>
      <c r="X384" s="161" t="str">
        <f>IF(W384="","",'Thông Tin Chung'!$L$3)</f>
        <v/>
      </c>
      <c r="Y384" s="163" t="str">
        <f t="shared" ca="1" si="90"/>
        <v/>
      </c>
      <c r="Z384" s="165"/>
      <c r="AA384" s="155" t="str">
        <f ca="1">IF(C384="","",IF(OR(D384&lt;NgayBatDau,D384&gt;NgayKetThuc),"Ngày tháng phải nằm trong kỳ báo cáo",IF(AND(G384&lt;&gt;"",COUNTIF(D.2[Tên khách hàng],G384)=0),"Tên KH chưa khai báo trong DSKH",IF(AND(H384&lt;&gt;"",COUNTIF(D.1[Tên sản phẩm],H384)=0),"SP này chưa khai báo trong DSSP",""))))</f>
        <v/>
      </c>
      <c r="AB384" s="23" t="str">
        <f t="shared" ca="1" si="76"/>
        <v/>
      </c>
      <c r="AC384" s="23" t="str">
        <f t="shared" ca="1" si="77"/>
        <v/>
      </c>
      <c r="AD384" s="23" t="str">
        <f t="shared" ca="1" si="78"/>
        <v/>
      </c>
      <c r="AE384" s="68" t="str">
        <f t="shared" ca="1" si="79"/>
        <v/>
      </c>
      <c r="AF384" s="69" t="str">
        <f>IF(OR(H384="",S384=""),"",S384-(SUM(L384,M384)*INDEX(D.1[Đơn giá],MATCH(H384,D.1[Tên sản phẩm],0))))</f>
        <v/>
      </c>
      <c r="AG384" s="90" t="str">
        <f t="shared" ca="1" si="80"/>
        <v/>
      </c>
      <c r="AH384" s="90"/>
    </row>
    <row r="385" spans="2:34" ht="27.75" customHeight="1" x14ac:dyDescent="0.2">
      <c r="B385" s="154">
        <f t="shared" si="81"/>
        <v>382</v>
      </c>
      <c r="C385" s="155" t="str">
        <f t="shared" ca="1" si="82"/>
        <v/>
      </c>
      <c r="D385" s="156" t="str">
        <f t="shared" ca="1" si="83"/>
        <v/>
      </c>
      <c r="E385" s="157" t="str">
        <f t="shared" ca="1" si="84"/>
        <v/>
      </c>
      <c r="F385" s="157"/>
      <c r="G385" s="158" t="str">
        <f t="shared" ca="1" si="85"/>
        <v/>
      </c>
      <c r="H385" s="159"/>
      <c r="I385" s="160" t="str">
        <f>IF(H385="","",INDEX(D.1[Quy cách],MATCH(H385,D.1[Tên sản phẩm],0)))</f>
        <v/>
      </c>
      <c r="J385" s="35" t="str">
        <f>IF(H385="","",INDEX(D.1[ĐVT],MATCH(H385,D.1[Tên sản phẩm],0)))</f>
        <v/>
      </c>
      <c r="K385" s="163" t="str">
        <f>IF(H385="","",INDEX(D.1[Đơn giá bán
(Tham khảo)],MATCH(H385,D.1[Tên sản phẩm],0)))</f>
        <v/>
      </c>
      <c r="L385" s="162"/>
      <c r="M385" s="159"/>
      <c r="N385" s="159"/>
      <c r="O385" s="159"/>
      <c r="P385" s="163" t="str">
        <f t="shared" si="86"/>
        <v/>
      </c>
      <c r="Q385" s="164"/>
      <c r="R385" s="162"/>
      <c r="S385" s="163" t="str">
        <f t="shared" si="87"/>
        <v/>
      </c>
      <c r="T385" s="164" t="str">
        <f t="shared" ca="1" si="88"/>
        <v/>
      </c>
      <c r="U385" s="163" t="str">
        <f t="shared" si="89"/>
        <v/>
      </c>
      <c r="V385" s="163" t="str">
        <f ca="1">IF(AND(C385&lt;&gt;"",C385&lt;&gt;OFFSET(C385,1,0)),SUMIFS(B.2[Giá có thuế],B.2[Số ĐK],C385),"")</f>
        <v/>
      </c>
      <c r="W385" s="159"/>
      <c r="X385" s="161" t="str">
        <f>IF(W385="","",'Thông Tin Chung'!$L$3)</f>
        <v/>
      </c>
      <c r="Y385" s="163" t="str">
        <f t="shared" ca="1" si="90"/>
        <v/>
      </c>
      <c r="Z385" s="165"/>
      <c r="AA385" s="155" t="str">
        <f ca="1">IF(C385="","",IF(OR(D385&lt;NgayBatDau,D385&gt;NgayKetThuc),"Ngày tháng phải nằm trong kỳ báo cáo",IF(AND(G385&lt;&gt;"",COUNTIF(D.2[Tên khách hàng],G385)=0),"Tên KH chưa khai báo trong DSKH",IF(AND(H385&lt;&gt;"",COUNTIF(D.1[Tên sản phẩm],H385)=0),"SP này chưa khai báo trong DSSP",""))))</f>
        <v/>
      </c>
      <c r="AB385" s="23" t="str">
        <f t="shared" ca="1" si="76"/>
        <v/>
      </c>
      <c r="AC385" s="23" t="str">
        <f t="shared" ca="1" si="77"/>
        <v/>
      </c>
      <c r="AD385" s="23" t="str">
        <f t="shared" ca="1" si="78"/>
        <v/>
      </c>
      <c r="AE385" s="68" t="str">
        <f t="shared" ca="1" si="79"/>
        <v/>
      </c>
      <c r="AF385" s="69" t="str">
        <f>IF(OR(H385="",S385=""),"",S385-(SUM(L385,M385)*INDEX(D.1[Đơn giá],MATCH(H385,D.1[Tên sản phẩm],0))))</f>
        <v/>
      </c>
      <c r="AG385" s="90" t="str">
        <f t="shared" ca="1" si="80"/>
        <v/>
      </c>
      <c r="AH385" s="90"/>
    </row>
    <row r="386" spans="2:34" ht="27.75" customHeight="1" x14ac:dyDescent="0.2">
      <c r="B386" s="154">
        <f t="shared" si="81"/>
        <v>383</v>
      </c>
      <c r="C386" s="155" t="str">
        <f t="shared" ca="1" si="82"/>
        <v/>
      </c>
      <c r="D386" s="156" t="str">
        <f t="shared" ca="1" si="83"/>
        <v/>
      </c>
      <c r="E386" s="157" t="str">
        <f t="shared" ca="1" si="84"/>
        <v/>
      </c>
      <c r="F386" s="157"/>
      <c r="G386" s="158" t="str">
        <f t="shared" ca="1" si="85"/>
        <v/>
      </c>
      <c r="H386" s="159"/>
      <c r="I386" s="160" t="str">
        <f>IF(H386="","",INDEX(D.1[Quy cách],MATCH(H386,D.1[Tên sản phẩm],0)))</f>
        <v/>
      </c>
      <c r="J386" s="35" t="str">
        <f>IF(H386="","",INDEX(D.1[ĐVT],MATCH(H386,D.1[Tên sản phẩm],0)))</f>
        <v/>
      </c>
      <c r="K386" s="163" t="str">
        <f>IF(H386="","",INDEX(D.1[Đơn giá bán
(Tham khảo)],MATCH(H386,D.1[Tên sản phẩm],0)))</f>
        <v/>
      </c>
      <c r="L386" s="162"/>
      <c r="M386" s="159"/>
      <c r="N386" s="159"/>
      <c r="O386" s="159"/>
      <c r="P386" s="163" t="str">
        <f t="shared" si="86"/>
        <v/>
      </c>
      <c r="Q386" s="164"/>
      <c r="R386" s="162"/>
      <c r="S386" s="163" t="str">
        <f t="shared" si="87"/>
        <v/>
      </c>
      <c r="T386" s="164" t="str">
        <f t="shared" ca="1" si="88"/>
        <v/>
      </c>
      <c r="U386" s="163" t="str">
        <f t="shared" si="89"/>
        <v/>
      </c>
      <c r="V386" s="163" t="str">
        <f ca="1">IF(AND(C386&lt;&gt;"",C386&lt;&gt;OFFSET(C386,1,0)),SUMIFS(B.2[Giá có thuế],B.2[Số ĐK],C386),"")</f>
        <v/>
      </c>
      <c r="W386" s="159"/>
      <c r="X386" s="161" t="str">
        <f>IF(W386="","",'Thông Tin Chung'!$L$3)</f>
        <v/>
      </c>
      <c r="Y386" s="163" t="str">
        <f t="shared" ca="1" si="90"/>
        <v/>
      </c>
      <c r="Z386" s="165"/>
      <c r="AA386" s="155" t="str">
        <f ca="1">IF(C386="","",IF(OR(D386&lt;NgayBatDau,D386&gt;NgayKetThuc),"Ngày tháng phải nằm trong kỳ báo cáo",IF(AND(G386&lt;&gt;"",COUNTIF(D.2[Tên khách hàng],G386)=0),"Tên KH chưa khai báo trong DSKH",IF(AND(H386&lt;&gt;"",COUNTIF(D.1[Tên sản phẩm],H386)=0),"SP này chưa khai báo trong DSSP",""))))</f>
        <v/>
      </c>
      <c r="AB386" s="23" t="str">
        <f t="shared" ca="1" si="76"/>
        <v/>
      </c>
      <c r="AC386" s="23" t="str">
        <f t="shared" ca="1" si="77"/>
        <v/>
      </c>
      <c r="AD386" s="23" t="str">
        <f t="shared" ca="1" si="78"/>
        <v/>
      </c>
      <c r="AE386" s="68" t="str">
        <f t="shared" ca="1" si="79"/>
        <v/>
      </c>
      <c r="AF386" s="69" t="str">
        <f>IF(OR(H386="",S386=""),"",S386-(SUM(L386,M386)*INDEX(D.1[Đơn giá],MATCH(H386,D.1[Tên sản phẩm],0))))</f>
        <v/>
      </c>
      <c r="AG386" s="90" t="str">
        <f t="shared" ca="1" si="80"/>
        <v/>
      </c>
      <c r="AH386" s="90"/>
    </row>
    <row r="387" spans="2:34" ht="27.75" customHeight="1" x14ac:dyDescent="0.2">
      <c r="B387" s="154">
        <f t="shared" si="81"/>
        <v>384</v>
      </c>
      <c r="C387" s="155" t="str">
        <f t="shared" ca="1" si="82"/>
        <v/>
      </c>
      <c r="D387" s="156" t="str">
        <f t="shared" ca="1" si="83"/>
        <v/>
      </c>
      <c r="E387" s="157" t="str">
        <f t="shared" ca="1" si="84"/>
        <v/>
      </c>
      <c r="F387" s="157"/>
      <c r="G387" s="158" t="str">
        <f t="shared" ca="1" si="85"/>
        <v/>
      </c>
      <c r="H387" s="159"/>
      <c r="I387" s="160" t="str">
        <f>IF(H387="","",INDEX(D.1[Quy cách],MATCH(H387,D.1[Tên sản phẩm],0)))</f>
        <v/>
      </c>
      <c r="J387" s="35" t="str">
        <f>IF(H387="","",INDEX(D.1[ĐVT],MATCH(H387,D.1[Tên sản phẩm],0)))</f>
        <v/>
      </c>
      <c r="K387" s="163" t="str">
        <f>IF(H387="","",INDEX(D.1[Đơn giá bán
(Tham khảo)],MATCH(H387,D.1[Tên sản phẩm],0)))</f>
        <v/>
      </c>
      <c r="L387" s="162"/>
      <c r="M387" s="159"/>
      <c r="N387" s="159"/>
      <c r="O387" s="159"/>
      <c r="P387" s="163" t="str">
        <f t="shared" si="86"/>
        <v/>
      </c>
      <c r="Q387" s="164"/>
      <c r="R387" s="162"/>
      <c r="S387" s="163" t="str">
        <f t="shared" si="87"/>
        <v/>
      </c>
      <c r="T387" s="164" t="str">
        <f t="shared" ca="1" si="88"/>
        <v/>
      </c>
      <c r="U387" s="163" t="str">
        <f t="shared" si="89"/>
        <v/>
      </c>
      <c r="V387" s="163" t="str">
        <f ca="1">IF(AND(C387&lt;&gt;"",C387&lt;&gt;OFFSET(C387,1,0)),SUMIFS(B.2[Giá có thuế],B.2[Số ĐK],C387),"")</f>
        <v/>
      </c>
      <c r="W387" s="159"/>
      <c r="X387" s="161" t="str">
        <f>IF(W387="","",'Thông Tin Chung'!$L$3)</f>
        <v/>
      </c>
      <c r="Y387" s="163" t="str">
        <f t="shared" ca="1" si="90"/>
        <v/>
      </c>
      <c r="Z387" s="165"/>
      <c r="AA387" s="155" t="str">
        <f ca="1">IF(C387="","",IF(OR(D387&lt;NgayBatDau,D387&gt;NgayKetThuc),"Ngày tháng phải nằm trong kỳ báo cáo",IF(AND(G387&lt;&gt;"",COUNTIF(D.2[Tên khách hàng],G387)=0),"Tên KH chưa khai báo trong DSKH",IF(AND(H387&lt;&gt;"",COUNTIF(D.1[Tên sản phẩm],H387)=0),"SP này chưa khai báo trong DSSP",""))))</f>
        <v/>
      </c>
      <c r="AB387" s="23" t="str">
        <f t="shared" ref="AB387:AB450" ca="1" si="91">IF(D387="","",IF(D387&lt;B3LocTuNgay,0,IF(D387&lt;=B3LocDenNgay,1,"")))</f>
        <v/>
      </c>
      <c r="AC387" s="23" t="str">
        <f t="shared" ref="AC387:AC450" ca="1" si="92">IF(D387="","",IF(D387&lt;B4LocTuNgay,0,IF(D387&lt;=B4LocDenNgay,1,"")))</f>
        <v/>
      </c>
      <c r="AD387" s="23" t="str">
        <f t="shared" ref="AD387:AD450" ca="1" si="93">IF(D387="","",IF(D387&lt;B5LocTuNgay,0,IF(D387&lt;=B5LocDenNgay,1,"")))</f>
        <v/>
      </c>
      <c r="AE387" s="68" t="str">
        <f t="shared" ref="AE387:AE450" ca="1" si="94">IF(D387="","",MONTH(D387))</f>
        <v/>
      </c>
      <c r="AF387" s="69" t="str">
        <f>IF(OR(H387="",S387=""),"",S387-(SUM(L387,M387)*INDEX(D.1[Đơn giá],MATCH(H387,D.1[Tên sản phẩm],0))))</f>
        <v/>
      </c>
      <c r="AG387" s="90" t="str">
        <f t="shared" ref="AG387:AG450" ca="1" si="95">IF(E387="","",IF(E387=SoChungTuInPXK,B387,""))</f>
        <v/>
      </c>
      <c r="AH387" s="90"/>
    </row>
    <row r="388" spans="2:34" ht="27.75" customHeight="1" x14ac:dyDescent="0.2">
      <c r="B388" s="154">
        <f t="shared" ref="B388:B451" si="96">ROW(A388)-3</f>
        <v>385</v>
      </c>
      <c r="C388" s="155" t="str">
        <f t="shared" ref="C388:C451" ca="1" si="97">IF(AND(D388="",E388="",G388=""),"",IF(AND(D388=OFFSET(D388,-1,0),E388=OFFSET(E388,-1,0),G388=OFFSET(G388,-1,0)),OFFSET(B388,-1,1),B388))</f>
        <v/>
      </c>
      <c r="D388" s="156" t="str">
        <f t="shared" ref="D388:D451" ca="1" si="98">IF(AND($H388&lt;&gt;"",B388&lt;&gt;1),OFFSET(C388,-1,1),"")</f>
        <v/>
      </c>
      <c r="E388" s="157" t="str">
        <f t="shared" ref="E388:E451" ca="1" si="99">IF(AND($H388&lt;&gt;"",B388&lt;&gt;1),OFFSET(D388,-1,1),"")</f>
        <v/>
      </c>
      <c r="F388" s="157"/>
      <c r="G388" s="158" t="str">
        <f t="shared" ref="G388:G451" ca="1" si="100">IF(AND($H388&lt;&gt;"",B388&lt;&gt;1),OFFSET(F388,-1,1),"")</f>
        <v/>
      </c>
      <c r="H388" s="159"/>
      <c r="I388" s="160" t="str">
        <f>IF(H388="","",INDEX(D.1[Quy cách],MATCH(H388,D.1[Tên sản phẩm],0)))</f>
        <v/>
      </c>
      <c r="J388" s="35" t="str">
        <f>IF(H388="","",INDEX(D.1[ĐVT],MATCH(H388,D.1[Tên sản phẩm],0)))</f>
        <v/>
      </c>
      <c r="K388" s="163" t="str">
        <f>IF(H388="","",INDEX(D.1[Đơn giá bán
(Tham khảo)],MATCH(H388,D.1[Tên sản phẩm],0)))</f>
        <v/>
      </c>
      <c r="L388" s="162"/>
      <c r="M388" s="159"/>
      <c r="N388" s="159"/>
      <c r="O388" s="159"/>
      <c r="P388" s="163" t="str">
        <f t="shared" ref="P388:P451" si="101">IF(AND(K388&lt;&gt;"",L388&lt;&gt;""),K388*L388,IF(AND(N388&lt;&gt;"",O388&lt;&gt;""),N388*O388,""))</f>
        <v/>
      </c>
      <c r="Q388" s="164"/>
      <c r="R388" s="162"/>
      <c r="S388" s="163" t="str">
        <f t="shared" ref="S388:S451" si="102">IF(P388="","",P388-SUM(R388))</f>
        <v/>
      </c>
      <c r="T388" s="164" t="str">
        <f t="shared" ref="T388:T451" ca="1" si="103">IF(AND(S388&lt;&gt;"",C388=OFFSET(C388,-1,0)),OFFSET(S388,-1,1),"")</f>
        <v/>
      </c>
      <c r="U388" s="163" t="str">
        <f t="shared" ref="U388:U451" si="104">IF(S388="","",S388*SUM(1,T388))</f>
        <v/>
      </c>
      <c r="V388" s="163" t="str">
        <f ca="1">IF(AND(C388&lt;&gt;"",C388&lt;&gt;OFFSET(C388,1,0)),SUMIFS(B.2[Giá có thuế],B.2[Số ĐK],C388),"")</f>
        <v/>
      </c>
      <c r="W388" s="159"/>
      <c r="X388" s="161" t="str">
        <f>IF(W388="","",'Thông Tin Chung'!$L$3)</f>
        <v/>
      </c>
      <c r="Y388" s="163" t="str">
        <f t="shared" ref="Y388:Y451" ca="1" si="105">IF(AND(V388&lt;&gt;"",W388&lt;&gt;"",V388&lt;&gt;0),V388-W388,"")</f>
        <v/>
      </c>
      <c r="Z388" s="165"/>
      <c r="AA388" s="155" t="str">
        <f ca="1">IF(C388="","",IF(OR(D388&lt;NgayBatDau,D388&gt;NgayKetThuc),"Ngày tháng phải nằm trong kỳ báo cáo",IF(AND(G388&lt;&gt;"",COUNTIF(D.2[Tên khách hàng],G388)=0),"Tên KH chưa khai báo trong DSKH",IF(AND(H388&lt;&gt;"",COUNTIF(D.1[Tên sản phẩm],H388)=0),"SP này chưa khai báo trong DSSP",""))))</f>
        <v/>
      </c>
      <c r="AB388" s="23" t="str">
        <f t="shared" ca="1" si="91"/>
        <v/>
      </c>
      <c r="AC388" s="23" t="str">
        <f t="shared" ca="1" si="92"/>
        <v/>
      </c>
      <c r="AD388" s="23" t="str">
        <f t="shared" ca="1" si="93"/>
        <v/>
      </c>
      <c r="AE388" s="68" t="str">
        <f t="shared" ca="1" si="94"/>
        <v/>
      </c>
      <c r="AF388" s="69" t="str">
        <f>IF(OR(H388="",S388=""),"",S388-(SUM(L388,M388)*INDEX(D.1[Đơn giá],MATCH(H388,D.1[Tên sản phẩm],0))))</f>
        <v/>
      </c>
      <c r="AG388" s="90" t="str">
        <f t="shared" ca="1" si="95"/>
        <v/>
      </c>
      <c r="AH388" s="90"/>
    </row>
    <row r="389" spans="2:34" ht="27.75" customHeight="1" x14ac:dyDescent="0.2">
      <c r="B389" s="154">
        <f t="shared" si="96"/>
        <v>386</v>
      </c>
      <c r="C389" s="155" t="str">
        <f t="shared" ca="1" si="97"/>
        <v/>
      </c>
      <c r="D389" s="156" t="str">
        <f t="shared" ca="1" si="98"/>
        <v/>
      </c>
      <c r="E389" s="157" t="str">
        <f t="shared" ca="1" si="99"/>
        <v/>
      </c>
      <c r="F389" s="157"/>
      <c r="G389" s="158" t="str">
        <f t="shared" ca="1" si="100"/>
        <v/>
      </c>
      <c r="H389" s="159"/>
      <c r="I389" s="160" t="str">
        <f>IF(H389="","",INDEX(D.1[Quy cách],MATCH(H389,D.1[Tên sản phẩm],0)))</f>
        <v/>
      </c>
      <c r="J389" s="35" t="str">
        <f>IF(H389="","",INDEX(D.1[ĐVT],MATCH(H389,D.1[Tên sản phẩm],0)))</f>
        <v/>
      </c>
      <c r="K389" s="163" t="str">
        <f>IF(H389="","",INDEX(D.1[Đơn giá bán
(Tham khảo)],MATCH(H389,D.1[Tên sản phẩm],0)))</f>
        <v/>
      </c>
      <c r="L389" s="162"/>
      <c r="M389" s="159"/>
      <c r="N389" s="159"/>
      <c r="O389" s="159"/>
      <c r="P389" s="163" t="str">
        <f t="shared" si="101"/>
        <v/>
      </c>
      <c r="Q389" s="164"/>
      <c r="R389" s="162"/>
      <c r="S389" s="163" t="str">
        <f t="shared" si="102"/>
        <v/>
      </c>
      <c r="T389" s="164" t="str">
        <f t="shared" ca="1" si="103"/>
        <v/>
      </c>
      <c r="U389" s="163" t="str">
        <f t="shared" si="104"/>
        <v/>
      </c>
      <c r="V389" s="163" t="str">
        <f ca="1">IF(AND(C389&lt;&gt;"",C389&lt;&gt;OFFSET(C389,1,0)),SUMIFS(B.2[Giá có thuế],B.2[Số ĐK],C389),"")</f>
        <v/>
      </c>
      <c r="W389" s="159"/>
      <c r="X389" s="161" t="str">
        <f>IF(W389="","",'Thông Tin Chung'!$L$3)</f>
        <v/>
      </c>
      <c r="Y389" s="163" t="str">
        <f t="shared" ca="1" si="105"/>
        <v/>
      </c>
      <c r="Z389" s="165"/>
      <c r="AA389" s="155" t="str">
        <f ca="1">IF(C389="","",IF(OR(D389&lt;NgayBatDau,D389&gt;NgayKetThuc),"Ngày tháng phải nằm trong kỳ báo cáo",IF(AND(G389&lt;&gt;"",COUNTIF(D.2[Tên khách hàng],G389)=0),"Tên KH chưa khai báo trong DSKH",IF(AND(H389&lt;&gt;"",COUNTIF(D.1[Tên sản phẩm],H389)=0),"SP này chưa khai báo trong DSSP",""))))</f>
        <v/>
      </c>
      <c r="AB389" s="23" t="str">
        <f t="shared" ca="1" si="91"/>
        <v/>
      </c>
      <c r="AC389" s="23" t="str">
        <f t="shared" ca="1" si="92"/>
        <v/>
      </c>
      <c r="AD389" s="23" t="str">
        <f t="shared" ca="1" si="93"/>
        <v/>
      </c>
      <c r="AE389" s="68" t="str">
        <f t="shared" ca="1" si="94"/>
        <v/>
      </c>
      <c r="AF389" s="69" t="str">
        <f>IF(OR(H389="",S389=""),"",S389-(SUM(L389,M389)*INDEX(D.1[Đơn giá],MATCH(H389,D.1[Tên sản phẩm],0))))</f>
        <v/>
      </c>
      <c r="AG389" s="90" t="str">
        <f t="shared" ca="1" si="95"/>
        <v/>
      </c>
      <c r="AH389" s="90"/>
    </row>
    <row r="390" spans="2:34" ht="27.75" customHeight="1" x14ac:dyDescent="0.2">
      <c r="B390" s="154">
        <f t="shared" si="96"/>
        <v>387</v>
      </c>
      <c r="C390" s="155" t="str">
        <f t="shared" ca="1" si="97"/>
        <v/>
      </c>
      <c r="D390" s="156" t="str">
        <f t="shared" ca="1" si="98"/>
        <v/>
      </c>
      <c r="E390" s="157" t="str">
        <f t="shared" ca="1" si="99"/>
        <v/>
      </c>
      <c r="F390" s="157"/>
      <c r="G390" s="158" t="str">
        <f t="shared" ca="1" si="100"/>
        <v/>
      </c>
      <c r="H390" s="159"/>
      <c r="I390" s="160" t="str">
        <f>IF(H390="","",INDEX(D.1[Quy cách],MATCH(H390,D.1[Tên sản phẩm],0)))</f>
        <v/>
      </c>
      <c r="J390" s="35" t="str">
        <f>IF(H390="","",INDEX(D.1[ĐVT],MATCH(H390,D.1[Tên sản phẩm],0)))</f>
        <v/>
      </c>
      <c r="K390" s="163" t="str">
        <f>IF(H390="","",INDEX(D.1[Đơn giá bán
(Tham khảo)],MATCH(H390,D.1[Tên sản phẩm],0)))</f>
        <v/>
      </c>
      <c r="L390" s="162"/>
      <c r="M390" s="159"/>
      <c r="N390" s="159"/>
      <c r="O390" s="159"/>
      <c r="P390" s="163" t="str">
        <f t="shared" si="101"/>
        <v/>
      </c>
      <c r="Q390" s="164"/>
      <c r="R390" s="162"/>
      <c r="S390" s="163" t="str">
        <f t="shared" si="102"/>
        <v/>
      </c>
      <c r="T390" s="164" t="str">
        <f t="shared" ca="1" si="103"/>
        <v/>
      </c>
      <c r="U390" s="163" t="str">
        <f t="shared" si="104"/>
        <v/>
      </c>
      <c r="V390" s="163" t="str">
        <f ca="1">IF(AND(C390&lt;&gt;"",C390&lt;&gt;OFFSET(C390,1,0)),SUMIFS(B.2[Giá có thuế],B.2[Số ĐK],C390),"")</f>
        <v/>
      </c>
      <c r="W390" s="159"/>
      <c r="X390" s="161" t="str">
        <f>IF(W390="","",'Thông Tin Chung'!$L$3)</f>
        <v/>
      </c>
      <c r="Y390" s="163" t="str">
        <f t="shared" ca="1" si="105"/>
        <v/>
      </c>
      <c r="Z390" s="165"/>
      <c r="AA390" s="155" t="str">
        <f ca="1">IF(C390="","",IF(OR(D390&lt;NgayBatDau,D390&gt;NgayKetThuc),"Ngày tháng phải nằm trong kỳ báo cáo",IF(AND(G390&lt;&gt;"",COUNTIF(D.2[Tên khách hàng],G390)=0),"Tên KH chưa khai báo trong DSKH",IF(AND(H390&lt;&gt;"",COUNTIF(D.1[Tên sản phẩm],H390)=0),"SP này chưa khai báo trong DSSP",""))))</f>
        <v/>
      </c>
      <c r="AB390" s="23" t="str">
        <f t="shared" ca="1" si="91"/>
        <v/>
      </c>
      <c r="AC390" s="23" t="str">
        <f t="shared" ca="1" si="92"/>
        <v/>
      </c>
      <c r="AD390" s="23" t="str">
        <f t="shared" ca="1" si="93"/>
        <v/>
      </c>
      <c r="AE390" s="68" t="str">
        <f t="shared" ca="1" si="94"/>
        <v/>
      </c>
      <c r="AF390" s="69" t="str">
        <f>IF(OR(H390="",S390=""),"",S390-(SUM(L390,M390)*INDEX(D.1[Đơn giá],MATCH(H390,D.1[Tên sản phẩm],0))))</f>
        <v/>
      </c>
      <c r="AG390" s="90" t="str">
        <f t="shared" ca="1" si="95"/>
        <v/>
      </c>
      <c r="AH390" s="90"/>
    </row>
    <row r="391" spans="2:34" ht="27.75" customHeight="1" x14ac:dyDescent="0.2">
      <c r="B391" s="154">
        <f t="shared" si="96"/>
        <v>388</v>
      </c>
      <c r="C391" s="155" t="str">
        <f t="shared" ca="1" si="97"/>
        <v/>
      </c>
      <c r="D391" s="156" t="str">
        <f t="shared" ca="1" si="98"/>
        <v/>
      </c>
      <c r="E391" s="157" t="str">
        <f t="shared" ca="1" si="99"/>
        <v/>
      </c>
      <c r="F391" s="157"/>
      <c r="G391" s="158" t="str">
        <f t="shared" ca="1" si="100"/>
        <v/>
      </c>
      <c r="H391" s="159"/>
      <c r="I391" s="160" t="str">
        <f>IF(H391="","",INDEX(D.1[Quy cách],MATCH(H391,D.1[Tên sản phẩm],0)))</f>
        <v/>
      </c>
      <c r="J391" s="35" t="str">
        <f>IF(H391="","",INDEX(D.1[ĐVT],MATCH(H391,D.1[Tên sản phẩm],0)))</f>
        <v/>
      </c>
      <c r="K391" s="163" t="str">
        <f>IF(H391="","",INDEX(D.1[Đơn giá bán
(Tham khảo)],MATCH(H391,D.1[Tên sản phẩm],0)))</f>
        <v/>
      </c>
      <c r="L391" s="162"/>
      <c r="M391" s="159"/>
      <c r="N391" s="159"/>
      <c r="O391" s="159"/>
      <c r="P391" s="163" t="str">
        <f t="shared" si="101"/>
        <v/>
      </c>
      <c r="Q391" s="164"/>
      <c r="R391" s="162"/>
      <c r="S391" s="163" t="str">
        <f t="shared" si="102"/>
        <v/>
      </c>
      <c r="T391" s="164" t="str">
        <f t="shared" ca="1" si="103"/>
        <v/>
      </c>
      <c r="U391" s="163" t="str">
        <f t="shared" si="104"/>
        <v/>
      </c>
      <c r="V391" s="163" t="str">
        <f ca="1">IF(AND(C391&lt;&gt;"",C391&lt;&gt;OFFSET(C391,1,0)),SUMIFS(B.2[Giá có thuế],B.2[Số ĐK],C391),"")</f>
        <v/>
      </c>
      <c r="W391" s="159"/>
      <c r="X391" s="161" t="str">
        <f>IF(W391="","",'Thông Tin Chung'!$L$3)</f>
        <v/>
      </c>
      <c r="Y391" s="163" t="str">
        <f t="shared" ca="1" si="105"/>
        <v/>
      </c>
      <c r="Z391" s="165"/>
      <c r="AA391" s="155" t="str">
        <f ca="1">IF(C391="","",IF(OR(D391&lt;NgayBatDau,D391&gt;NgayKetThuc),"Ngày tháng phải nằm trong kỳ báo cáo",IF(AND(G391&lt;&gt;"",COUNTIF(D.2[Tên khách hàng],G391)=0),"Tên KH chưa khai báo trong DSKH",IF(AND(H391&lt;&gt;"",COUNTIF(D.1[Tên sản phẩm],H391)=0),"SP này chưa khai báo trong DSSP",""))))</f>
        <v/>
      </c>
      <c r="AB391" s="23" t="str">
        <f t="shared" ca="1" si="91"/>
        <v/>
      </c>
      <c r="AC391" s="23" t="str">
        <f t="shared" ca="1" si="92"/>
        <v/>
      </c>
      <c r="AD391" s="23" t="str">
        <f t="shared" ca="1" si="93"/>
        <v/>
      </c>
      <c r="AE391" s="68" t="str">
        <f t="shared" ca="1" si="94"/>
        <v/>
      </c>
      <c r="AF391" s="69" t="str">
        <f>IF(OR(H391="",S391=""),"",S391-(SUM(L391,M391)*INDEX(D.1[Đơn giá],MATCH(H391,D.1[Tên sản phẩm],0))))</f>
        <v/>
      </c>
      <c r="AG391" s="90" t="str">
        <f t="shared" ca="1" si="95"/>
        <v/>
      </c>
      <c r="AH391" s="90"/>
    </row>
    <row r="392" spans="2:34" ht="27.75" customHeight="1" x14ac:dyDescent="0.2">
      <c r="B392" s="154">
        <f t="shared" si="96"/>
        <v>389</v>
      </c>
      <c r="C392" s="155" t="str">
        <f t="shared" ca="1" si="97"/>
        <v/>
      </c>
      <c r="D392" s="156" t="str">
        <f t="shared" ca="1" si="98"/>
        <v/>
      </c>
      <c r="E392" s="157" t="str">
        <f t="shared" ca="1" si="99"/>
        <v/>
      </c>
      <c r="F392" s="157"/>
      <c r="G392" s="158" t="str">
        <f t="shared" ca="1" si="100"/>
        <v/>
      </c>
      <c r="H392" s="159"/>
      <c r="I392" s="160" t="str">
        <f>IF(H392="","",INDEX(D.1[Quy cách],MATCH(H392,D.1[Tên sản phẩm],0)))</f>
        <v/>
      </c>
      <c r="J392" s="35" t="str">
        <f>IF(H392="","",INDEX(D.1[ĐVT],MATCH(H392,D.1[Tên sản phẩm],0)))</f>
        <v/>
      </c>
      <c r="K392" s="163" t="str">
        <f>IF(H392="","",INDEX(D.1[Đơn giá bán
(Tham khảo)],MATCH(H392,D.1[Tên sản phẩm],0)))</f>
        <v/>
      </c>
      <c r="L392" s="162"/>
      <c r="M392" s="159"/>
      <c r="N392" s="159"/>
      <c r="O392" s="159"/>
      <c r="P392" s="163" t="str">
        <f t="shared" si="101"/>
        <v/>
      </c>
      <c r="Q392" s="164"/>
      <c r="R392" s="162"/>
      <c r="S392" s="163" t="str">
        <f t="shared" si="102"/>
        <v/>
      </c>
      <c r="T392" s="164" t="str">
        <f t="shared" ca="1" si="103"/>
        <v/>
      </c>
      <c r="U392" s="163" t="str">
        <f t="shared" si="104"/>
        <v/>
      </c>
      <c r="V392" s="163" t="str">
        <f ca="1">IF(AND(C392&lt;&gt;"",C392&lt;&gt;OFFSET(C392,1,0)),SUMIFS(B.2[Giá có thuế],B.2[Số ĐK],C392),"")</f>
        <v/>
      </c>
      <c r="W392" s="159"/>
      <c r="X392" s="161" t="str">
        <f>IF(W392="","",'Thông Tin Chung'!$L$3)</f>
        <v/>
      </c>
      <c r="Y392" s="163" t="str">
        <f t="shared" ca="1" si="105"/>
        <v/>
      </c>
      <c r="Z392" s="165"/>
      <c r="AA392" s="155" t="str">
        <f ca="1">IF(C392="","",IF(OR(D392&lt;NgayBatDau,D392&gt;NgayKetThuc),"Ngày tháng phải nằm trong kỳ báo cáo",IF(AND(G392&lt;&gt;"",COUNTIF(D.2[Tên khách hàng],G392)=0),"Tên KH chưa khai báo trong DSKH",IF(AND(H392&lt;&gt;"",COUNTIF(D.1[Tên sản phẩm],H392)=0),"SP này chưa khai báo trong DSSP",""))))</f>
        <v/>
      </c>
      <c r="AB392" s="23" t="str">
        <f t="shared" ca="1" si="91"/>
        <v/>
      </c>
      <c r="AC392" s="23" t="str">
        <f t="shared" ca="1" si="92"/>
        <v/>
      </c>
      <c r="AD392" s="23" t="str">
        <f t="shared" ca="1" si="93"/>
        <v/>
      </c>
      <c r="AE392" s="68" t="str">
        <f t="shared" ca="1" si="94"/>
        <v/>
      </c>
      <c r="AF392" s="69" t="str">
        <f>IF(OR(H392="",S392=""),"",S392-(SUM(L392,M392)*INDEX(D.1[Đơn giá],MATCH(H392,D.1[Tên sản phẩm],0))))</f>
        <v/>
      </c>
      <c r="AG392" s="90" t="str">
        <f t="shared" ca="1" si="95"/>
        <v/>
      </c>
      <c r="AH392" s="90"/>
    </row>
    <row r="393" spans="2:34" ht="27.75" customHeight="1" x14ac:dyDescent="0.2">
      <c r="B393" s="154">
        <f t="shared" si="96"/>
        <v>390</v>
      </c>
      <c r="C393" s="155" t="str">
        <f t="shared" ca="1" si="97"/>
        <v/>
      </c>
      <c r="D393" s="156" t="str">
        <f t="shared" ca="1" si="98"/>
        <v/>
      </c>
      <c r="E393" s="157" t="str">
        <f t="shared" ca="1" si="99"/>
        <v/>
      </c>
      <c r="F393" s="157"/>
      <c r="G393" s="158" t="str">
        <f t="shared" ca="1" si="100"/>
        <v/>
      </c>
      <c r="H393" s="159"/>
      <c r="I393" s="160" t="str">
        <f>IF(H393="","",INDEX(D.1[Quy cách],MATCH(H393,D.1[Tên sản phẩm],0)))</f>
        <v/>
      </c>
      <c r="J393" s="35" t="str">
        <f>IF(H393="","",INDEX(D.1[ĐVT],MATCH(H393,D.1[Tên sản phẩm],0)))</f>
        <v/>
      </c>
      <c r="K393" s="163" t="str">
        <f>IF(H393="","",INDEX(D.1[Đơn giá bán
(Tham khảo)],MATCH(H393,D.1[Tên sản phẩm],0)))</f>
        <v/>
      </c>
      <c r="L393" s="162"/>
      <c r="M393" s="159"/>
      <c r="N393" s="159"/>
      <c r="O393" s="159"/>
      <c r="P393" s="163" t="str">
        <f t="shared" si="101"/>
        <v/>
      </c>
      <c r="Q393" s="164"/>
      <c r="R393" s="162"/>
      <c r="S393" s="163" t="str">
        <f t="shared" si="102"/>
        <v/>
      </c>
      <c r="T393" s="164" t="str">
        <f t="shared" ca="1" si="103"/>
        <v/>
      </c>
      <c r="U393" s="163" t="str">
        <f t="shared" si="104"/>
        <v/>
      </c>
      <c r="V393" s="163" t="str">
        <f ca="1">IF(AND(C393&lt;&gt;"",C393&lt;&gt;OFFSET(C393,1,0)),SUMIFS(B.2[Giá có thuế],B.2[Số ĐK],C393),"")</f>
        <v/>
      </c>
      <c r="W393" s="159"/>
      <c r="X393" s="161" t="str">
        <f>IF(W393="","",'Thông Tin Chung'!$L$3)</f>
        <v/>
      </c>
      <c r="Y393" s="163" t="str">
        <f t="shared" ca="1" si="105"/>
        <v/>
      </c>
      <c r="Z393" s="165"/>
      <c r="AA393" s="155" t="str">
        <f ca="1">IF(C393="","",IF(OR(D393&lt;NgayBatDau,D393&gt;NgayKetThuc),"Ngày tháng phải nằm trong kỳ báo cáo",IF(AND(G393&lt;&gt;"",COUNTIF(D.2[Tên khách hàng],G393)=0),"Tên KH chưa khai báo trong DSKH",IF(AND(H393&lt;&gt;"",COUNTIF(D.1[Tên sản phẩm],H393)=0),"SP này chưa khai báo trong DSSP",""))))</f>
        <v/>
      </c>
      <c r="AB393" s="23" t="str">
        <f t="shared" ca="1" si="91"/>
        <v/>
      </c>
      <c r="AC393" s="23" t="str">
        <f t="shared" ca="1" si="92"/>
        <v/>
      </c>
      <c r="AD393" s="23" t="str">
        <f t="shared" ca="1" si="93"/>
        <v/>
      </c>
      <c r="AE393" s="68" t="str">
        <f t="shared" ca="1" si="94"/>
        <v/>
      </c>
      <c r="AF393" s="69" t="str">
        <f>IF(OR(H393="",S393=""),"",S393-(SUM(L393,M393)*INDEX(D.1[Đơn giá],MATCH(H393,D.1[Tên sản phẩm],0))))</f>
        <v/>
      </c>
      <c r="AG393" s="90" t="str">
        <f t="shared" ca="1" si="95"/>
        <v/>
      </c>
      <c r="AH393" s="90"/>
    </row>
    <row r="394" spans="2:34" ht="27.75" customHeight="1" x14ac:dyDescent="0.2">
      <c r="B394" s="154">
        <f t="shared" si="96"/>
        <v>391</v>
      </c>
      <c r="C394" s="155" t="str">
        <f t="shared" ca="1" si="97"/>
        <v/>
      </c>
      <c r="D394" s="156" t="str">
        <f t="shared" ca="1" si="98"/>
        <v/>
      </c>
      <c r="E394" s="157" t="str">
        <f t="shared" ca="1" si="99"/>
        <v/>
      </c>
      <c r="F394" s="157"/>
      <c r="G394" s="158" t="str">
        <f t="shared" ca="1" si="100"/>
        <v/>
      </c>
      <c r="H394" s="159"/>
      <c r="I394" s="160" t="str">
        <f>IF(H394="","",INDEX(D.1[Quy cách],MATCH(H394,D.1[Tên sản phẩm],0)))</f>
        <v/>
      </c>
      <c r="J394" s="35" t="str">
        <f>IF(H394="","",INDEX(D.1[ĐVT],MATCH(H394,D.1[Tên sản phẩm],0)))</f>
        <v/>
      </c>
      <c r="K394" s="163" t="str">
        <f>IF(H394="","",INDEX(D.1[Đơn giá bán
(Tham khảo)],MATCH(H394,D.1[Tên sản phẩm],0)))</f>
        <v/>
      </c>
      <c r="L394" s="162"/>
      <c r="M394" s="159"/>
      <c r="N394" s="159"/>
      <c r="O394" s="159"/>
      <c r="P394" s="163" t="str">
        <f t="shared" si="101"/>
        <v/>
      </c>
      <c r="Q394" s="164"/>
      <c r="R394" s="162"/>
      <c r="S394" s="163" t="str">
        <f t="shared" si="102"/>
        <v/>
      </c>
      <c r="T394" s="164" t="str">
        <f t="shared" ca="1" si="103"/>
        <v/>
      </c>
      <c r="U394" s="163" t="str">
        <f t="shared" si="104"/>
        <v/>
      </c>
      <c r="V394" s="163" t="str">
        <f ca="1">IF(AND(C394&lt;&gt;"",C394&lt;&gt;OFFSET(C394,1,0)),SUMIFS(B.2[Giá có thuế],B.2[Số ĐK],C394),"")</f>
        <v/>
      </c>
      <c r="W394" s="159"/>
      <c r="X394" s="161" t="str">
        <f>IF(W394="","",'Thông Tin Chung'!$L$3)</f>
        <v/>
      </c>
      <c r="Y394" s="163" t="str">
        <f t="shared" ca="1" si="105"/>
        <v/>
      </c>
      <c r="Z394" s="165"/>
      <c r="AA394" s="155" t="str">
        <f ca="1">IF(C394="","",IF(OR(D394&lt;NgayBatDau,D394&gt;NgayKetThuc),"Ngày tháng phải nằm trong kỳ báo cáo",IF(AND(G394&lt;&gt;"",COUNTIF(D.2[Tên khách hàng],G394)=0),"Tên KH chưa khai báo trong DSKH",IF(AND(H394&lt;&gt;"",COUNTIF(D.1[Tên sản phẩm],H394)=0),"SP này chưa khai báo trong DSSP",""))))</f>
        <v/>
      </c>
      <c r="AB394" s="23" t="str">
        <f t="shared" ca="1" si="91"/>
        <v/>
      </c>
      <c r="AC394" s="23" t="str">
        <f t="shared" ca="1" si="92"/>
        <v/>
      </c>
      <c r="AD394" s="23" t="str">
        <f t="shared" ca="1" si="93"/>
        <v/>
      </c>
      <c r="AE394" s="68" t="str">
        <f t="shared" ca="1" si="94"/>
        <v/>
      </c>
      <c r="AF394" s="69" t="str">
        <f>IF(OR(H394="",S394=""),"",S394-(SUM(L394,M394)*INDEX(D.1[Đơn giá],MATCH(H394,D.1[Tên sản phẩm],0))))</f>
        <v/>
      </c>
      <c r="AG394" s="90" t="str">
        <f t="shared" ca="1" si="95"/>
        <v/>
      </c>
      <c r="AH394" s="90"/>
    </row>
    <row r="395" spans="2:34" ht="27.75" customHeight="1" x14ac:dyDescent="0.2">
      <c r="B395" s="154">
        <f t="shared" si="96"/>
        <v>392</v>
      </c>
      <c r="C395" s="155" t="str">
        <f t="shared" ca="1" si="97"/>
        <v/>
      </c>
      <c r="D395" s="156" t="str">
        <f t="shared" ca="1" si="98"/>
        <v/>
      </c>
      <c r="E395" s="157" t="str">
        <f t="shared" ca="1" si="99"/>
        <v/>
      </c>
      <c r="F395" s="157"/>
      <c r="G395" s="158" t="str">
        <f t="shared" ca="1" si="100"/>
        <v/>
      </c>
      <c r="H395" s="159"/>
      <c r="I395" s="160" t="str">
        <f>IF(H395="","",INDEX(D.1[Quy cách],MATCH(H395,D.1[Tên sản phẩm],0)))</f>
        <v/>
      </c>
      <c r="J395" s="35" t="str">
        <f>IF(H395="","",INDEX(D.1[ĐVT],MATCH(H395,D.1[Tên sản phẩm],0)))</f>
        <v/>
      </c>
      <c r="K395" s="163" t="str">
        <f>IF(H395="","",INDEX(D.1[Đơn giá bán
(Tham khảo)],MATCH(H395,D.1[Tên sản phẩm],0)))</f>
        <v/>
      </c>
      <c r="L395" s="162"/>
      <c r="M395" s="159"/>
      <c r="N395" s="159"/>
      <c r="O395" s="159"/>
      <c r="P395" s="163" t="str">
        <f t="shared" si="101"/>
        <v/>
      </c>
      <c r="Q395" s="164"/>
      <c r="R395" s="162"/>
      <c r="S395" s="163" t="str">
        <f t="shared" si="102"/>
        <v/>
      </c>
      <c r="T395" s="164" t="str">
        <f t="shared" ca="1" si="103"/>
        <v/>
      </c>
      <c r="U395" s="163" t="str">
        <f t="shared" si="104"/>
        <v/>
      </c>
      <c r="V395" s="163" t="str">
        <f ca="1">IF(AND(C395&lt;&gt;"",C395&lt;&gt;OFFSET(C395,1,0)),SUMIFS(B.2[Giá có thuế],B.2[Số ĐK],C395),"")</f>
        <v/>
      </c>
      <c r="W395" s="159"/>
      <c r="X395" s="161" t="str">
        <f>IF(W395="","",'Thông Tin Chung'!$L$3)</f>
        <v/>
      </c>
      <c r="Y395" s="163" t="str">
        <f t="shared" ca="1" si="105"/>
        <v/>
      </c>
      <c r="Z395" s="165"/>
      <c r="AA395" s="155" t="str">
        <f ca="1">IF(C395="","",IF(OR(D395&lt;NgayBatDau,D395&gt;NgayKetThuc),"Ngày tháng phải nằm trong kỳ báo cáo",IF(AND(G395&lt;&gt;"",COUNTIF(D.2[Tên khách hàng],G395)=0),"Tên KH chưa khai báo trong DSKH",IF(AND(H395&lt;&gt;"",COUNTIF(D.1[Tên sản phẩm],H395)=0),"SP này chưa khai báo trong DSSP",""))))</f>
        <v/>
      </c>
      <c r="AB395" s="23" t="str">
        <f t="shared" ca="1" si="91"/>
        <v/>
      </c>
      <c r="AC395" s="23" t="str">
        <f t="shared" ca="1" si="92"/>
        <v/>
      </c>
      <c r="AD395" s="23" t="str">
        <f t="shared" ca="1" si="93"/>
        <v/>
      </c>
      <c r="AE395" s="68" t="str">
        <f t="shared" ca="1" si="94"/>
        <v/>
      </c>
      <c r="AF395" s="69" t="str">
        <f>IF(OR(H395="",S395=""),"",S395-(SUM(L395,M395)*INDEX(D.1[Đơn giá],MATCH(H395,D.1[Tên sản phẩm],0))))</f>
        <v/>
      </c>
      <c r="AG395" s="90" t="str">
        <f t="shared" ca="1" si="95"/>
        <v/>
      </c>
      <c r="AH395" s="90"/>
    </row>
    <row r="396" spans="2:34" ht="27.75" customHeight="1" x14ac:dyDescent="0.2">
      <c r="B396" s="154">
        <f t="shared" si="96"/>
        <v>393</v>
      </c>
      <c r="C396" s="155" t="str">
        <f t="shared" ca="1" si="97"/>
        <v/>
      </c>
      <c r="D396" s="156" t="str">
        <f t="shared" ca="1" si="98"/>
        <v/>
      </c>
      <c r="E396" s="157" t="str">
        <f t="shared" ca="1" si="99"/>
        <v/>
      </c>
      <c r="F396" s="157"/>
      <c r="G396" s="158" t="str">
        <f t="shared" ca="1" si="100"/>
        <v/>
      </c>
      <c r="H396" s="159"/>
      <c r="I396" s="160" t="str">
        <f>IF(H396="","",INDEX(D.1[Quy cách],MATCH(H396,D.1[Tên sản phẩm],0)))</f>
        <v/>
      </c>
      <c r="J396" s="35" t="str">
        <f>IF(H396="","",INDEX(D.1[ĐVT],MATCH(H396,D.1[Tên sản phẩm],0)))</f>
        <v/>
      </c>
      <c r="K396" s="163" t="str">
        <f>IF(H396="","",INDEX(D.1[Đơn giá bán
(Tham khảo)],MATCH(H396,D.1[Tên sản phẩm],0)))</f>
        <v/>
      </c>
      <c r="L396" s="162"/>
      <c r="M396" s="159"/>
      <c r="N396" s="159"/>
      <c r="O396" s="159"/>
      <c r="P396" s="163" t="str">
        <f t="shared" si="101"/>
        <v/>
      </c>
      <c r="Q396" s="164"/>
      <c r="R396" s="162"/>
      <c r="S396" s="163" t="str">
        <f t="shared" si="102"/>
        <v/>
      </c>
      <c r="T396" s="164" t="str">
        <f t="shared" ca="1" si="103"/>
        <v/>
      </c>
      <c r="U396" s="163" t="str">
        <f t="shared" si="104"/>
        <v/>
      </c>
      <c r="V396" s="163" t="str">
        <f ca="1">IF(AND(C396&lt;&gt;"",C396&lt;&gt;OFFSET(C396,1,0)),SUMIFS(B.2[Giá có thuế],B.2[Số ĐK],C396),"")</f>
        <v/>
      </c>
      <c r="W396" s="159"/>
      <c r="X396" s="161" t="str">
        <f>IF(W396="","",'Thông Tin Chung'!$L$3)</f>
        <v/>
      </c>
      <c r="Y396" s="163" t="str">
        <f t="shared" ca="1" si="105"/>
        <v/>
      </c>
      <c r="Z396" s="165"/>
      <c r="AA396" s="155" t="str">
        <f ca="1">IF(C396="","",IF(OR(D396&lt;NgayBatDau,D396&gt;NgayKetThuc),"Ngày tháng phải nằm trong kỳ báo cáo",IF(AND(G396&lt;&gt;"",COUNTIF(D.2[Tên khách hàng],G396)=0),"Tên KH chưa khai báo trong DSKH",IF(AND(H396&lt;&gt;"",COUNTIF(D.1[Tên sản phẩm],H396)=0),"SP này chưa khai báo trong DSSP",""))))</f>
        <v/>
      </c>
      <c r="AB396" s="23" t="str">
        <f t="shared" ca="1" si="91"/>
        <v/>
      </c>
      <c r="AC396" s="23" t="str">
        <f t="shared" ca="1" si="92"/>
        <v/>
      </c>
      <c r="AD396" s="23" t="str">
        <f t="shared" ca="1" si="93"/>
        <v/>
      </c>
      <c r="AE396" s="68" t="str">
        <f t="shared" ca="1" si="94"/>
        <v/>
      </c>
      <c r="AF396" s="69" t="str">
        <f>IF(OR(H396="",S396=""),"",S396-(SUM(L396,M396)*INDEX(D.1[Đơn giá],MATCH(H396,D.1[Tên sản phẩm],0))))</f>
        <v/>
      </c>
      <c r="AG396" s="90" t="str">
        <f t="shared" ca="1" si="95"/>
        <v/>
      </c>
      <c r="AH396" s="90"/>
    </row>
    <row r="397" spans="2:34" ht="27.75" customHeight="1" x14ac:dyDescent="0.2">
      <c r="B397" s="154">
        <f t="shared" si="96"/>
        <v>394</v>
      </c>
      <c r="C397" s="155" t="str">
        <f t="shared" ca="1" si="97"/>
        <v/>
      </c>
      <c r="D397" s="156" t="str">
        <f t="shared" ca="1" si="98"/>
        <v/>
      </c>
      <c r="E397" s="157" t="str">
        <f t="shared" ca="1" si="99"/>
        <v/>
      </c>
      <c r="F397" s="157"/>
      <c r="G397" s="158" t="str">
        <f t="shared" ca="1" si="100"/>
        <v/>
      </c>
      <c r="H397" s="159"/>
      <c r="I397" s="160" t="str">
        <f>IF(H397="","",INDEX(D.1[Quy cách],MATCH(H397,D.1[Tên sản phẩm],0)))</f>
        <v/>
      </c>
      <c r="J397" s="35" t="str">
        <f>IF(H397="","",INDEX(D.1[ĐVT],MATCH(H397,D.1[Tên sản phẩm],0)))</f>
        <v/>
      </c>
      <c r="K397" s="163" t="str">
        <f>IF(H397="","",INDEX(D.1[Đơn giá bán
(Tham khảo)],MATCH(H397,D.1[Tên sản phẩm],0)))</f>
        <v/>
      </c>
      <c r="L397" s="162"/>
      <c r="M397" s="159"/>
      <c r="N397" s="159"/>
      <c r="O397" s="159"/>
      <c r="P397" s="163" t="str">
        <f t="shared" si="101"/>
        <v/>
      </c>
      <c r="Q397" s="164"/>
      <c r="R397" s="162"/>
      <c r="S397" s="163" t="str">
        <f t="shared" si="102"/>
        <v/>
      </c>
      <c r="T397" s="164" t="str">
        <f t="shared" ca="1" si="103"/>
        <v/>
      </c>
      <c r="U397" s="163" t="str">
        <f t="shared" si="104"/>
        <v/>
      </c>
      <c r="V397" s="163" t="str">
        <f ca="1">IF(AND(C397&lt;&gt;"",C397&lt;&gt;OFFSET(C397,1,0)),SUMIFS(B.2[Giá có thuế],B.2[Số ĐK],C397),"")</f>
        <v/>
      </c>
      <c r="W397" s="159"/>
      <c r="X397" s="161" t="str">
        <f>IF(W397="","",'Thông Tin Chung'!$L$3)</f>
        <v/>
      </c>
      <c r="Y397" s="163" t="str">
        <f t="shared" ca="1" si="105"/>
        <v/>
      </c>
      <c r="Z397" s="165"/>
      <c r="AA397" s="155" t="str">
        <f ca="1">IF(C397="","",IF(OR(D397&lt;NgayBatDau,D397&gt;NgayKetThuc),"Ngày tháng phải nằm trong kỳ báo cáo",IF(AND(G397&lt;&gt;"",COUNTIF(D.2[Tên khách hàng],G397)=0),"Tên KH chưa khai báo trong DSKH",IF(AND(H397&lt;&gt;"",COUNTIF(D.1[Tên sản phẩm],H397)=0),"SP này chưa khai báo trong DSSP",""))))</f>
        <v/>
      </c>
      <c r="AB397" s="23" t="str">
        <f t="shared" ca="1" si="91"/>
        <v/>
      </c>
      <c r="AC397" s="23" t="str">
        <f t="shared" ca="1" si="92"/>
        <v/>
      </c>
      <c r="AD397" s="23" t="str">
        <f t="shared" ca="1" si="93"/>
        <v/>
      </c>
      <c r="AE397" s="68" t="str">
        <f t="shared" ca="1" si="94"/>
        <v/>
      </c>
      <c r="AF397" s="69" t="str">
        <f>IF(OR(H397="",S397=""),"",S397-(SUM(L397,M397)*INDEX(D.1[Đơn giá],MATCH(H397,D.1[Tên sản phẩm],0))))</f>
        <v/>
      </c>
      <c r="AG397" s="90" t="str">
        <f t="shared" ca="1" si="95"/>
        <v/>
      </c>
      <c r="AH397" s="90"/>
    </row>
    <row r="398" spans="2:34" ht="27.75" customHeight="1" x14ac:dyDescent="0.2">
      <c r="B398" s="154">
        <f t="shared" si="96"/>
        <v>395</v>
      </c>
      <c r="C398" s="155" t="str">
        <f t="shared" ca="1" si="97"/>
        <v/>
      </c>
      <c r="D398" s="156" t="str">
        <f t="shared" ca="1" si="98"/>
        <v/>
      </c>
      <c r="E398" s="157" t="str">
        <f t="shared" ca="1" si="99"/>
        <v/>
      </c>
      <c r="F398" s="157"/>
      <c r="G398" s="158" t="str">
        <f t="shared" ca="1" si="100"/>
        <v/>
      </c>
      <c r="H398" s="159"/>
      <c r="I398" s="160" t="str">
        <f>IF(H398="","",INDEX(D.1[Quy cách],MATCH(H398,D.1[Tên sản phẩm],0)))</f>
        <v/>
      </c>
      <c r="J398" s="35" t="str">
        <f>IF(H398="","",INDEX(D.1[ĐVT],MATCH(H398,D.1[Tên sản phẩm],0)))</f>
        <v/>
      </c>
      <c r="K398" s="163" t="str">
        <f>IF(H398="","",INDEX(D.1[Đơn giá bán
(Tham khảo)],MATCH(H398,D.1[Tên sản phẩm],0)))</f>
        <v/>
      </c>
      <c r="L398" s="162"/>
      <c r="M398" s="159"/>
      <c r="N398" s="159"/>
      <c r="O398" s="159"/>
      <c r="P398" s="163" t="str">
        <f t="shared" si="101"/>
        <v/>
      </c>
      <c r="Q398" s="164"/>
      <c r="R398" s="162"/>
      <c r="S398" s="163" t="str">
        <f t="shared" si="102"/>
        <v/>
      </c>
      <c r="T398" s="164" t="str">
        <f t="shared" ca="1" si="103"/>
        <v/>
      </c>
      <c r="U398" s="163" t="str">
        <f t="shared" si="104"/>
        <v/>
      </c>
      <c r="V398" s="163" t="str">
        <f ca="1">IF(AND(C398&lt;&gt;"",C398&lt;&gt;OFFSET(C398,1,0)),SUMIFS(B.2[Giá có thuế],B.2[Số ĐK],C398),"")</f>
        <v/>
      </c>
      <c r="W398" s="159"/>
      <c r="X398" s="161" t="str">
        <f>IF(W398="","",'Thông Tin Chung'!$L$3)</f>
        <v/>
      </c>
      <c r="Y398" s="163" t="str">
        <f t="shared" ca="1" si="105"/>
        <v/>
      </c>
      <c r="Z398" s="165"/>
      <c r="AA398" s="155" t="str">
        <f ca="1">IF(C398="","",IF(OR(D398&lt;NgayBatDau,D398&gt;NgayKetThuc),"Ngày tháng phải nằm trong kỳ báo cáo",IF(AND(G398&lt;&gt;"",COUNTIF(D.2[Tên khách hàng],G398)=0),"Tên KH chưa khai báo trong DSKH",IF(AND(H398&lt;&gt;"",COUNTIF(D.1[Tên sản phẩm],H398)=0),"SP này chưa khai báo trong DSSP",""))))</f>
        <v/>
      </c>
      <c r="AB398" s="23" t="str">
        <f t="shared" ca="1" si="91"/>
        <v/>
      </c>
      <c r="AC398" s="23" t="str">
        <f t="shared" ca="1" si="92"/>
        <v/>
      </c>
      <c r="AD398" s="23" t="str">
        <f t="shared" ca="1" si="93"/>
        <v/>
      </c>
      <c r="AE398" s="68" t="str">
        <f t="shared" ca="1" si="94"/>
        <v/>
      </c>
      <c r="AF398" s="69" t="str">
        <f>IF(OR(H398="",S398=""),"",S398-(SUM(L398,M398)*INDEX(D.1[Đơn giá],MATCH(H398,D.1[Tên sản phẩm],0))))</f>
        <v/>
      </c>
      <c r="AG398" s="90" t="str">
        <f t="shared" ca="1" si="95"/>
        <v/>
      </c>
      <c r="AH398" s="90"/>
    </row>
    <row r="399" spans="2:34" ht="27.75" customHeight="1" x14ac:dyDescent="0.2">
      <c r="B399" s="154">
        <f t="shared" si="96"/>
        <v>396</v>
      </c>
      <c r="C399" s="155" t="str">
        <f t="shared" ca="1" si="97"/>
        <v/>
      </c>
      <c r="D399" s="156" t="str">
        <f t="shared" ca="1" si="98"/>
        <v/>
      </c>
      <c r="E399" s="157" t="str">
        <f t="shared" ca="1" si="99"/>
        <v/>
      </c>
      <c r="F399" s="157"/>
      <c r="G399" s="158" t="str">
        <f t="shared" ca="1" si="100"/>
        <v/>
      </c>
      <c r="H399" s="159"/>
      <c r="I399" s="160" t="str">
        <f>IF(H399="","",INDEX(D.1[Quy cách],MATCH(H399,D.1[Tên sản phẩm],0)))</f>
        <v/>
      </c>
      <c r="J399" s="35" t="str">
        <f>IF(H399="","",INDEX(D.1[ĐVT],MATCH(H399,D.1[Tên sản phẩm],0)))</f>
        <v/>
      </c>
      <c r="K399" s="163" t="str">
        <f>IF(H399="","",INDEX(D.1[Đơn giá bán
(Tham khảo)],MATCH(H399,D.1[Tên sản phẩm],0)))</f>
        <v/>
      </c>
      <c r="L399" s="162"/>
      <c r="M399" s="159"/>
      <c r="N399" s="159"/>
      <c r="O399" s="159"/>
      <c r="P399" s="163" t="str">
        <f t="shared" si="101"/>
        <v/>
      </c>
      <c r="Q399" s="164"/>
      <c r="R399" s="162"/>
      <c r="S399" s="163" t="str">
        <f t="shared" si="102"/>
        <v/>
      </c>
      <c r="T399" s="164" t="str">
        <f t="shared" ca="1" si="103"/>
        <v/>
      </c>
      <c r="U399" s="163" t="str">
        <f t="shared" si="104"/>
        <v/>
      </c>
      <c r="V399" s="163" t="str">
        <f ca="1">IF(AND(C399&lt;&gt;"",C399&lt;&gt;OFFSET(C399,1,0)),SUMIFS(B.2[Giá có thuế],B.2[Số ĐK],C399),"")</f>
        <v/>
      </c>
      <c r="W399" s="159"/>
      <c r="X399" s="161" t="str">
        <f>IF(W399="","",'Thông Tin Chung'!$L$3)</f>
        <v/>
      </c>
      <c r="Y399" s="163" t="str">
        <f t="shared" ca="1" si="105"/>
        <v/>
      </c>
      <c r="Z399" s="165"/>
      <c r="AA399" s="155" t="str">
        <f ca="1">IF(C399="","",IF(OR(D399&lt;NgayBatDau,D399&gt;NgayKetThuc),"Ngày tháng phải nằm trong kỳ báo cáo",IF(AND(G399&lt;&gt;"",COUNTIF(D.2[Tên khách hàng],G399)=0),"Tên KH chưa khai báo trong DSKH",IF(AND(H399&lt;&gt;"",COUNTIF(D.1[Tên sản phẩm],H399)=0),"SP này chưa khai báo trong DSSP",""))))</f>
        <v/>
      </c>
      <c r="AB399" s="23" t="str">
        <f t="shared" ca="1" si="91"/>
        <v/>
      </c>
      <c r="AC399" s="23" t="str">
        <f t="shared" ca="1" si="92"/>
        <v/>
      </c>
      <c r="AD399" s="23" t="str">
        <f t="shared" ca="1" si="93"/>
        <v/>
      </c>
      <c r="AE399" s="68" t="str">
        <f t="shared" ca="1" si="94"/>
        <v/>
      </c>
      <c r="AF399" s="69" t="str">
        <f>IF(OR(H399="",S399=""),"",S399-(SUM(L399,M399)*INDEX(D.1[Đơn giá],MATCH(H399,D.1[Tên sản phẩm],0))))</f>
        <v/>
      </c>
      <c r="AG399" s="90" t="str">
        <f t="shared" ca="1" si="95"/>
        <v/>
      </c>
      <c r="AH399" s="90"/>
    </row>
    <row r="400" spans="2:34" ht="27.75" customHeight="1" x14ac:dyDescent="0.2">
      <c r="B400" s="154">
        <f t="shared" si="96"/>
        <v>397</v>
      </c>
      <c r="C400" s="155" t="str">
        <f t="shared" ca="1" si="97"/>
        <v/>
      </c>
      <c r="D400" s="156" t="str">
        <f t="shared" ca="1" si="98"/>
        <v/>
      </c>
      <c r="E400" s="157" t="str">
        <f t="shared" ca="1" si="99"/>
        <v/>
      </c>
      <c r="F400" s="157"/>
      <c r="G400" s="158" t="str">
        <f t="shared" ca="1" si="100"/>
        <v/>
      </c>
      <c r="H400" s="159"/>
      <c r="I400" s="160" t="str">
        <f>IF(H400="","",INDEX(D.1[Quy cách],MATCH(H400,D.1[Tên sản phẩm],0)))</f>
        <v/>
      </c>
      <c r="J400" s="35" t="str">
        <f>IF(H400="","",INDEX(D.1[ĐVT],MATCH(H400,D.1[Tên sản phẩm],0)))</f>
        <v/>
      </c>
      <c r="K400" s="163" t="str">
        <f>IF(H400="","",INDEX(D.1[Đơn giá bán
(Tham khảo)],MATCH(H400,D.1[Tên sản phẩm],0)))</f>
        <v/>
      </c>
      <c r="L400" s="162"/>
      <c r="M400" s="159"/>
      <c r="N400" s="159"/>
      <c r="O400" s="159"/>
      <c r="P400" s="163" t="str">
        <f t="shared" si="101"/>
        <v/>
      </c>
      <c r="Q400" s="164"/>
      <c r="R400" s="162"/>
      <c r="S400" s="163" t="str">
        <f t="shared" si="102"/>
        <v/>
      </c>
      <c r="T400" s="164" t="str">
        <f t="shared" ca="1" si="103"/>
        <v/>
      </c>
      <c r="U400" s="163" t="str">
        <f t="shared" si="104"/>
        <v/>
      </c>
      <c r="V400" s="163" t="str">
        <f ca="1">IF(AND(C400&lt;&gt;"",C400&lt;&gt;OFFSET(C400,1,0)),SUMIFS(B.2[Giá có thuế],B.2[Số ĐK],C400),"")</f>
        <v/>
      </c>
      <c r="W400" s="159"/>
      <c r="X400" s="161" t="str">
        <f>IF(W400="","",'Thông Tin Chung'!$L$3)</f>
        <v/>
      </c>
      <c r="Y400" s="163" t="str">
        <f t="shared" ca="1" si="105"/>
        <v/>
      </c>
      <c r="Z400" s="165"/>
      <c r="AA400" s="155" t="str">
        <f ca="1">IF(C400="","",IF(OR(D400&lt;NgayBatDau,D400&gt;NgayKetThuc),"Ngày tháng phải nằm trong kỳ báo cáo",IF(AND(G400&lt;&gt;"",COUNTIF(D.2[Tên khách hàng],G400)=0),"Tên KH chưa khai báo trong DSKH",IF(AND(H400&lt;&gt;"",COUNTIF(D.1[Tên sản phẩm],H400)=0),"SP này chưa khai báo trong DSSP",""))))</f>
        <v/>
      </c>
      <c r="AB400" s="23" t="str">
        <f t="shared" ca="1" si="91"/>
        <v/>
      </c>
      <c r="AC400" s="23" t="str">
        <f t="shared" ca="1" si="92"/>
        <v/>
      </c>
      <c r="AD400" s="23" t="str">
        <f t="shared" ca="1" si="93"/>
        <v/>
      </c>
      <c r="AE400" s="68" t="str">
        <f t="shared" ca="1" si="94"/>
        <v/>
      </c>
      <c r="AF400" s="69" t="str">
        <f>IF(OR(H400="",S400=""),"",S400-(SUM(L400,M400)*INDEX(D.1[Đơn giá],MATCH(H400,D.1[Tên sản phẩm],0))))</f>
        <v/>
      </c>
      <c r="AG400" s="90" t="str">
        <f t="shared" ca="1" si="95"/>
        <v/>
      </c>
      <c r="AH400" s="90"/>
    </row>
    <row r="401" spans="2:34" ht="27.75" customHeight="1" x14ac:dyDescent="0.2">
      <c r="B401" s="154">
        <f t="shared" si="96"/>
        <v>398</v>
      </c>
      <c r="C401" s="155" t="str">
        <f t="shared" ca="1" si="97"/>
        <v/>
      </c>
      <c r="D401" s="156" t="str">
        <f t="shared" ca="1" si="98"/>
        <v/>
      </c>
      <c r="E401" s="157" t="str">
        <f t="shared" ca="1" si="99"/>
        <v/>
      </c>
      <c r="F401" s="157"/>
      <c r="G401" s="158" t="str">
        <f t="shared" ca="1" si="100"/>
        <v/>
      </c>
      <c r="H401" s="159"/>
      <c r="I401" s="160" t="str">
        <f>IF(H401="","",INDEX(D.1[Quy cách],MATCH(H401,D.1[Tên sản phẩm],0)))</f>
        <v/>
      </c>
      <c r="J401" s="35" t="str">
        <f>IF(H401="","",INDEX(D.1[ĐVT],MATCH(H401,D.1[Tên sản phẩm],0)))</f>
        <v/>
      </c>
      <c r="K401" s="163" t="str">
        <f>IF(H401="","",INDEX(D.1[Đơn giá bán
(Tham khảo)],MATCH(H401,D.1[Tên sản phẩm],0)))</f>
        <v/>
      </c>
      <c r="L401" s="162"/>
      <c r="M401" s="159"/>
      <c r="N401" s="159"/>
      <c r="O401" s="159"/>
      <c r="P401" s="163" t="str">
        <f t="shared" si="101"/>
        <v/>
      </c>
      <c r="Q401" s="164"/>
      <c r="R401" s="162"/>
      <c r="S401" s="163" t="str">
        <f t="shared" si="102"/>
        <v/>
      </c>
      <c r="T401" s="164" t="str">
        <f t="shared" ca="1" si="103"/>
        <v/>
      </c>
      <c r="U401" s="163" t="str">
        <f t="shared" si="104"/>
        <v/>
      </c>
      <c r="V401" s="163" t="str">
        <f ca="1">IF(AND(C401&lt;&gt;"",C401&lt;&gt;OFFSET(C401,1,0)),SUMIFS(B.2[Giá có thuế],B.2[Số ĐK],C401),"")</f>
        <v/>
      </c>
      <c r="W401" s="159"/>
      <c r="X401" s="161" t="str">
        <f>IF(W401="","",'Thông Tin Chung'!$L$3)</f>
        <v/>
      </c>
      <c r="Y401" s="163" t="str">
        <f t="shared" ca="1" si="105"/>
        <v/>
      </c>
      <c r="Z401" s="165"/>
      <c r="AA401" s="155" t="str">
        <f ca="1">IF(C401="","",IF(OR(D401&lt;NgayBatDau,D401&gt;NgayKetThuc),"Ngày tháng phải nằm trong kỳ báo cáo",IF(AND(G401&lt;&gt;"",COUNTIF(D.2[Tên khách hàng],G401)=0),"Tên KH chưa khai báo trong DSKH",IF(AND(H401&lt;&gt;"",COUNTIF(D.1[Tên sản phẩm],H401)=0),"SP này chưa khai báo trong DSSP",""))))</f>
        <v/>
      </c>
      <c r="AB401" s="23" t="str">
        <f t="shared" ca="1" si="91"/>
        <v/>
      </c>
      <c r="AC401" s="23" t="str">
        <f t="shared" ca="1" si="92"/>
        <v/>
      </c>
      <c r="AD401" s="23" t="str">
        <f t="shared" ca="1" si="93"/>
        <v/>
      </c>
      <c r="AE401" s="68" t="str">
        <f t="shared" ca="1" si="94"/>
        <v/>
      </c>
      <c r="AF401" s="69" t="str">
        <f>IF(OR(H401="",S401=""),"",S401-(SUM(L401,M401)*INDEX(D.1[Đơn giá],MATCH(H401,D.1[Tên sản phẩm],0))))</f>
        <v/>
      </c>
      <c r="AG401" s="90" t="str">
        <f t="shared" ca="1" si="95"/>
        <v/>
      </c>
      <c r="AH401" s="90"/>
    </row>
    <row r="402" spans="2:34" ht="27.75" customHeight="1" x14ac:dyDescent="0.2">
      <c r="B402" s="154">
        <f t="shared" si="96"/>
        <v>399</v>
      </c>
      <c r="C402" s="155" t="str">
        <f t="shared" ca="1" si="97"/>
        <v/>
      </c>
      <c r="D402" s="156" t="str">
        <f t="shared" ca="1" si="98"/>
        <v/>
      </c>
      <c r="E402" s="157" t="str">
        <f t="shared" ca="1" si="99"/>
        <v/>
      </c>
      <c r="F402" s="157"/>
      <c r="G402" s="158" t="str">
        <f t="shared" ca="1" si="100"/>
        <v/>
      </c>
      <c r="H402" s="159"/>
      <c r="I402" s="160" t="str">
        <f>IF(H402="","",INDEX(D.1[Quy cách],MATCH(H402,D.1[Tên sản phẩm],0)))</f>
        <v/>
      </c>
      <c r="J402" s="35" t="str">
        <f>IF(H402="","",INDEX(D.1[ĐVT],MATCH(H402,D.1[Tên sản phẩm],0)))</f>
        <v/>
      </c>
      <c r="K402" s="163" t="str">
        <f>IF(H402="","",INDEX(D.1[Đơn giá bán
(Tham khảo)],MATCH(H402,D.1[Tên sản phẩm],0)))</f>
        <v/>
      </c>
      <c r="L402" s="162"/>
      <c r="M402" s="159"/>
      <c r="N402" s="159"/>
      <c r="O402" s="159"/>
      <c r="P402" s="163" t="str">
        <f t="shared" si="101"/>
        <v/>
      </c>
      <c r="Q402" s="164"/>
      <c r="R402" s="162"/>
      <c r="S402" s="163" t="str">
        <f t="shared" si="102"/>
        <v/>
      </c>
      <c r="T402" s="164" t="str">
        <f t="shared" ca="1" si="103"/>
        <v/>
      </c>
      <c r="U402" s="163" t="str">
        <f t="shared" si="104"/>
        <v/>
      </c>
      <c r="V402" s="163" t="str">
        <f ca="1">IF(AND(C402&lt;&gt;"",C402&lt;&gt;OFFSET(C402,1,0)),SUMIFS(B.2[Giá có thuế],B.2[Số ĐK],C402),"")</f>
        <v/>
      </c>
      <c r="W402" s="159"/>
      <c r="X402" s="161" t="str">
        <f>IF(W402="","",'Thông Tin Chung'!$L$3)</f>
        <v/>
      </c>
      <c r="Y402" s="163" t="str">
        <f t="shared" ca="1" si="105"/>
        <v/>
      </c>
      <c r="Z402" s="165"/>
      <c r="AA402" s="155" t="str">
        <f ca="1">IF(C402="","",IF(OR(D402&lt;NgayBatDau,D402&gt;NgayKetThuc),"Ngày tháng phải nằm trong kỳ báo cáo",IF(AND(G402&lt;&gt;"",COUNTIF(D.2[Tên khách hàng],G402)=0),"Tên KH chưa khai báo trong DSKH",IF(AND(H402&lt;&gt;"",COUNTIF(D.1[Tên sản phẩm],H402)=0),"SP này chưa khai báo trong DSSP",""))))</f>
        <v/>
      </c>
      <c r="AB402" s="23" t="str">
        <f t="shared" ca="1" si="91"/>
        <v/>
      </c>
      <c r="AC402" s="23" t="str">
        <f t="shared" ca="1" si="92"/>
        <v/>
      </c>
      <c r="AD402" s="23" t="str">
        <f t="shared" ca="1" si="93"/>
        <v/>
      </c>
      <c r="AE402" s="68" t="str">
        <f t="shared" ca="1" si="94"/>
        <v/>
      </c>
      <c r="AF402" s="69" t="str">
        <f>IF(OR(H402="",S402=""),"",S402-(SUM(L402,M402)*INDEX(D.1[Đơn giá],MATCH(H402,D.1[Tên sản phẩm],0))))</f>
        <v/>
      </c>
      <c r="AG402" s="90" t="str">
        <f t="shared" ca="1" si="95"/>
        <v/>
      </c>
      <c r="AH402" s="90"/>
    </row>
    <row r="403" spans="2:34" ht="27.75" customHeight="1" x14ac:dyDescent="0.2">
      <c r="B403" s="154">
        <f t="shared" si="96"/>
        <v>400</v>
      </c>
      <c r="C403" s="155" t="str">
        <f t="shared" ca="1" si="97"/>
        <v/>
      </c>
      <c r="D403" s="156" t="str">
        <f t="shared" ca="1" si="98"/>
        <v/>
      </c>
      <c r="E403" s="157" t="str">
        <f t="shared" ca="1" si="99"/>
        <v/>
      </c>
      <c r="F403" s="157"/>
      <c r="G403" s="158" t="str">
        <f t="shared" ca="1" si="100"/>
        <v/>
      </c>
      <c r="H403" s="159"/>
      <c r="I403" s="160" t="str">
        <f>IF(H403="","",INDEX(D.1[Quy cách],MATCH(H403,D.1[Tên sản phẩm],0)))</f>
        <v/>
      </c>
      <c r="J403" s="35" t="str">
        <f>IF(H403="","",INDEX(D.1[ĐVT],MATCH(H403,D.1[Tên sản phẩm],0)))</f>
        <v/>
      </c>
      <c r="K403" s="163" t="str">
        <f>IF(H403="","",INDEX(D.1[Đơn giá bán
(Tham khảo)],MATCH(H403,D.1[Tên sản phẩm],0)))</f>
        <v/>
      </c>
      <c r="L403" s="162"/>
      <c r="M403" s="159"/>
      <c r="N403" s="159"/>
      <c r="O403" s="159"/>
      <c r="P403" s="163" t="str">
        <f t="shared" si="101"/>
        <v/>
      </c>
      <c r="Q403" s="164"/>
      <c r="R403" s="162"/>
      <c r="S403" s="163" t="str">
        <f t="shared" si="102"/>
        <v/>
      </c>
      <c r="T403" s="164" t="str">
        <f t="shared" ca="1" si="103"/>
        <v/>
      </c>
      <c r="U403" s="163" t="str">
        <f t="shared" si="104"/>
        <v/>
      </c>
      <c r="V403" s="163" t="str">
        <f ca="1">IF(AND(C403&lt;&gt;"",C403&lt;&gt;OFFSET(C403,1,0)),SUMIFS(B.2[Giá có thuế],B.2[Số ĐK],C403),"")</f>
        <v/>
      </c>
      <c r="W403" s="159"/>
      <c r="X403" s="161" t="str">
        <f>IF(W403="","",'Thông Tin Chung'!$L$3)</f>
        <v/>
      </c>
      <c r="Y403" s="163" t="str">
        <f t="shared" ca="1" si="105"/>
        <v/>
      </c>
      <c r="Z403" s="165"/>
      <c r="AA403" s="155" t="str">
        <f ca="1">IF(C403="","",IF(OR(D403&lt;NgayBatDau,D403&gt;NgayKetThuc),"Ngày tháng phải nằm trong kỳ báo cáo",IF(AND(G403&lt;&gt;"",COUNTIF(D.2[Tên khách hàng],G403)=0),"Tên KH chưa khai báo trong DSKH",IF(AND(H403&lt;&gt;"",COUNTIF(D.1[Tên sản phẩm],H403)=0),"SP này chưa khai báo trong DSSP",""))))</f>
        <v/>
      </c>
      <c r="AB403" s="23" t="str">
        <f t="shared" ca="1" si="91"/>
        <v/>
      </c>
      <c r="AC403" s="23" t="str">
        <f t="shared" ca="1" si="92"/>
        <v/>
      </c>
      <c r="AD403" s="23" t="str">
        <f t="shared" ca="1" si="93"/>
        <v/>
      </c>
      <c r="AE403" s="68" t="str">
        <f t="shared" ca="1" si="94"/>
        <v/>
      </c>
      <c r="AF403" s="69" t="str">
        <f>IF(OR(H403="",S403=""),"",S403-(SUM(L403,M403)*INDEX(D.1[Đơn giá],MATCH(H403,D.1[Tên sản phẩm],0))))</f>
        <v/>
      </c>
      <c r="AG403" s="90" t="str">
        <f t="shared" ca="1" si="95"/>
        <v/>
      </c>
      <c r="AH403" s="90"/>
    </row>
    <row r="404" spans="2:34" ht="27.75" customHeight="1" x14ac:dyDescent="0.2">
      <c r="B404" s="154">
        <f t="shared" si="96"/>
        <v>401</v>
      </c>
      <c r="C404" s="155" t="str">
        <f t="shared" ca="1" si="97"/>
        <v/>
      </c>
      <c r="D404" s="156" t="str">
        <f t="shared" ca="1" si="98"/>
        <v/>
      </c>
      <c r="E404" s="157" t="str">
        <f t="shared" ca="1" si="99"/>
        <v/>
      </c>
      <c r="F404" s="157"/>
      <c r="G404" s="158" t="str">
        <f t="shared" ca="1" si="100"/>
        <v/>
      </c>
      <c r="H404" s="159"/>
      <c r="I404" s="160" t="str">
        <f>IF(H404="","",INDEX(D.1[Quy cách],MATCH(H404,D.1[Tên sản phẩm],0)))</f>
        <v/>
      </c>
      <c r="J404" s="35" t="str">
        <f>IF(H404="","",INDEX(D.1[ĐVT],MATCH(H404,D.1[Tên sản phẩm],0)))</f>
        <v/>
      </c>
      <c r="K404" s="163" t="str">
        <f>IF(H404="","",INDEX(D.1[Đơn giá bán
(Tham khảo)],MATCH(H404,D.1[Tên sản phẩm],0)))</f>
        <v/>
      </c>
      <c r="L404" s="162"/>
      <c r="M404" s="159"/>
      <c r="N404" s="159"/>
      <c r="O404" s="159"/>
      <c r="P404" s="163" t="str">
        <f t="shared" si="101"/>
        <v/>
      </c>
      <c r="Q404" s="164"/>
      <c r="R404" s="162"/>
      <c r="S404" s="163" t="str">
        <f t="shared" si="102"/>
        <v/>
      </c>
      <c r="T404" s="164" t="str">
        <f t="shared" ca="1" si="103"/>
        <v/>
      </c>
      <c r="U404" s="163" t="str">
        <f t="shared" si="104"/>
        <v/>
      </c>
      <c r="V404" s="163" t="str">
        <f ca="1">IF(AND(C404&lt;&gt;"",C404&lt;&gt;OFFSET(C404,1,0)),SUMIFS(B.2[Giá có thuế],B.2[Số ĐK],C404),"")</f>
        <v/>
      </c>
      <c r="W404" s="159"/>
      <c r="X404" s="161" t="str">
        <f>IF(W404="","",'Thông Tin Chung'!$L$3)</f>
        <v/>
      </c>
      <c r="Y404" s="163" t="str">
        <f t="shared" ca="1" si="105"/>
        <v/>
      </c>
      <c r="Z404" s="165"/>
      <c r="AA404" s="155" t="str">
        <f ca="1">IF(C404="","",IF(OR(D404&lt;NgayBatDau,D404&gt;NgayKetThuc),"Ngày tháng phải nằm trong kỳ báo cáo",IF(AND(G404&lt;&gt;"",COUNTIF(D.2[Tên khách hàng],G404)=0),"Tên KH chưa khai báo trong DSKH",IF(AND(H404&lt;&gt;"",COUNTIF(D.1[Tên sản phẩm],H404)=0),"SP này chưa khai báo trong DSSP",""))))</f>
        <v/>
      </c>
      <c r="AB404" s="23" t="str">
        <f t="shared" ca="1" si="91"/>
        <v/>
      </c>
      <c r="AC404" s="23" t="str">
        <f t="shared" ca="1" si="92"/>
        <v/>
      </c>
      <c r="AD404" s="23" t="str">
        <f t="shared" ca="1" si="93"/>
        <v/>
      </c>
      <c r="AE404" s="68" t="str">
        <f t="shared" ca="1" si="94"/>
        <v/>
      </c>
      <c r="AF404" s="69" t="str">
        <f>IF(OR(H404="",S404=""),"",S404-(SUM(L404,M404)*INDEX(D.1[Đơn giá],MATCH(H404,D.1[Tên sản phẩm],0))))</f>
        <v/>
      </c>
      <c r="AG404" s="90" t="str">
        <f t="shared" ca="1" si="95"/>
        <v/>
      </c>
      <c r="AH404" s="90"/>
    </row>
    <row r="405" spans="2:34" ht="27.75" customHeight="1" x14ac:dyDescent="0.2">
      <c r="B405" s="154">
        <f t="shared" si="96"/>
        <v>402</v>
      </c>
      <c r="C405" s="155" t="str">
        <f t="shared" ca="1" si="97"/>
        <v/>
      </c>
      <c r="D405" s="156" t="str">
        <f t="shared" ca="1" si="98"/>
        <v/>
      </c>
      <c r="E405" s="157" t="str">
        <f t="shared" ca="1" si="99"/>
        <v/>
      </c>
      <c r="F405" s="157"/>
      <c r="G405" s="158" t="str">
        <f t="shared" ca="1" si="100"/>
        <v/>
      </c>
      <c r="H405" s="159"/>
      <c r="I405" s="160" t="str">
        <f>IF(H405="","",INDEX(D.1[Quy cách],MATCH(H405,D.1[Tên sản phẩm],0)))</f>
        <v/>
      </c>
      <c r="J405" s="35" t="str">
        <f>IF(H405="","",INDEX(D.1[ĐVT],MATCH(H405,D.1[Tên sản phẩm],0)))</f>
        <v/>
      </c>
      <c r="K405" s="163" t="str">
        <f>IF(H405="","",INDEX(D.1[Đơn giá bán
(Tham khảo)],MATCH(H405,D.1[Tên sản phẩm],0)))</f>
        <v/>
      </c>
      <c r="L405" s="162"/>
      <c r="M405" s="159"/>
      <c r="N405" s="159"/>
      <c r="O405" s="159"/>
      <c r="P405" s="163" t="str">
        <f t="shared" si="101"/>
        <v/>
      </c>
      <c r="Q405" s="164"/>
      <c r="R405" s="162"/>
      <c r="S405" s="163" t="str">
        <f t="shared" si="102"/>
        <v/>
      </c>
      <c r="T405" s="164" t="str">
        <f t="shared" ca="1" si="103"/>
        <v/>
      </c>
      <c r="U405" s="163" t="str">
        <f t="shared" si="104"/>
        <v/>
      </c>
      <c r="V405" s="163" t="str">
        <f ca="1">IF(AND(C405&lt;&gt;"",C405&lt;&gt;OFFSET(C405,1,0)),SUMIFS(B.2[Giá có thuế],B.2[Số ĐK],C405),"")</f>
        <v/>
      </c>
      <c r="W405" s="159"/>
      <c r="X405" s="161" t="str">
        <f>IF(W405="","",'Thông Tin Chung'!$L$3)</f>
        <v/>
      </c>
      <c r="Y405" s="163" t="str">
        <f t="shared" ca="1" si="105"/>
        <v/>
      </c>
      <c r="Z405" s="165"/>
      <c r="AA405" s="155" t="str">
        <f ca="1">IF(C405="","",IF(OR(D405&lt;NgayBatDau,D405&gt;NgayKetThuc),"Ngày tháng phải nằm trong kỳ báo cáo",IF(AND(G405&lt;&gt;"",COUNTIF(D.2[Tên khách hàng],G405)=0),"Tên KH chưa khai báo trong DSKH",IF(AND(H405&lt;&gt;"",COUNTIF(D.1[Tên sản phẩm],H405)=0),"SP này chưa khai báo trong DSSP",""))))</f>
        <v/>
      </c>
      <c r="AB405" s="23" t="str">
        <f t="shared" ca="1" si="91"/>
        <v/>
      </c>
      <c r="AC405" s="23" t="str">
        <f t="shared" ca="1" si="92"/>
        <v/>
      </c>
      <c r="AD405" s="23" t="str">
        <f t="shared" ca="1" si="93"/>
        <v/>
      </c>
      <c r="AE405" s="68" t="str">
        <f t="shared" ca="1" si="94"/>
        <v/>
      </c>
      <c r="AF405" s="69" t="str">
        <f>IF(OR(H405="",S405=""),"",S405-(SUM(L405,M405)*INDEX(D.1[Đơn giá],MATCH(H405,D.1[Tên sản phẩm],0))))</f>
        <v/>
      </c>
      <c r="AG405" s="90" t="str">
        <f t="shared" ca="1" si="95"/>
        <v/>
      </c>
      <c r="AH405" s="90"/>
    </row>
    <row r="406" spans="2:34" ht="27.75" customHeight="1" x14ac:dyDescent="0.2">
      <c r="B406" s="154">
        <f t="shared" si="96"/>
        <v>403</v>
      </c>
      <c r="C406" s="155" t="str">
        <f t="shared" ca="1" si="97"/>
        <v/>
      </c>
      <c r="D406" s="156" t="str">
        <f t="shared" ca="1" si="98"/>
        <v/>
      </c>
      <c r="E406" s="157" t="str">
        <f t="shared" ca="1" si="99"/>
        <v/>
      </c>
      <c r="F406" s="157"/>
      <c r="G406" s="158" t="str">
        <f t="shared" ca="1" si="100"/>
        <v/>
      </c>
      <c r="H406" s="159"/>
      <c r="I406" s="160" t="str">
        <f>IF(H406="","",INDEX(D.1[Quy cách],MATCH(H406,D.1[Tên sản phẩm],0)))</f>
        <v/>
      </c>
      <c r="J406" s="35" t="str">
        <f>IF(H406="","",INDEX(D.1[ĐVT],MATCH(H406,D.1[Tên sản phẩm],0)))</f>
        <v/>
      </c>
      <c r="K406" s="163" t="str">
        <f>IF(H406="","",INDEX(D.1[Đơn giá bán
(Tham khảo)],MATCH(H406,D.1[Tên sản phẩm],0)))</f>
        <v/>
      </c>
      <c r="L406" s="162"/>
      <c r="M406" s="159"/>
      <c r="N406" s="159"/>
      <c r="O406" s="159"/>
      <c r="P406" s="163" t="str">
        <f t="shared" si="101"/>
        <v/>
      </c>
      <c r="Q406" s="164"/>
      <c r="R406" s="162"/>
      <c r="S406" s="163" t="str">
        <f t="shared" si="102"/>
        <v/>
      </c>
      <c r="T406" s="164" t="str">
        <f t="shared" ca="1" si="103"/>
        <v/>
      </c>
      <c r="U406" s="163" t="str">
        <f t="shared" si="104"/>
        <v/>
      </c>
      <c r="V406" s="163" t="str">
        <f ca="1">IF(AND(C406&lt;&gt;"",C406&lt;&gt;OFFSET(C406,1,0)),SUMIFS(B.2[Giá có thuế],B.2[Số ĐK],C406),"")</f>
        <v/>
      </c>
      <c r="W406" s="159"/>
      <c r="X406" s="161" t="str">
        <f>IF(W406="","",'Thông Tin Chung'!$L$3)</f>
        <v/>
      </c>
      <c r="Y406" s="163" t="str">
        <f t="shared" ca="1" si="105"/>
        <v/>
      </c>
      <c r="Z406" s="165"/>
      <c r="AA406" s="155" t="str">
        <f ca="1">IF(C406="","",IF(OR(D406&lt;NgayBatDau,D406&gt;NgayKetThuc),"Ngày tháng phải nằm trong kỳ báo cáo",IF(AND(G406&lt;&gt;"",COUNTIF(D.2[Tên khách hàng],G406)=0),"Tên KH chưa khai báo trong DSKH",IF(AND(H406&lt;&gt;"",COUNTIF(D.1[Tên sản phẩm],H406)=0),"SP này chưa khai báo trong DSSP",""))))</f>
        <v/>
      </c>
      <c r="AB406" s="23" t="str">
        <f t="shared" ca="1" si="91"/>
        <v/>
      </c>
      <c r="AC406" s="23" t="str">
        <f t="shared" ca="1" si="92"/>
        <v/>
      </c>
      <c r="AD406" s="23" t="str">
        <f t="shared" ca="1" si="93"/>
        <v/>
      </c>
      <c r="AE406" s="68" t="str">
        <f t="shared" ca="1" si="94"/>
        <v/>
      </c>
      <c r="AF406" s="69" t="str">
        <f>IF(OR(H406="",S406=""),"",S406-(SUM(L406,M406)*INDEX(D.1[Đơn giá],MATCH(H406,D.1[Tên sản phẩm],0))))</f>
        <v/>
      </c>
      <c r="AG406" s="90" t="str">
        <f t="shared" ca="1" si="95"/>
        <v/>
      </c>
      <c r="AH406" s="90"/>
    </row>
    <row r="407" spans="2:34" ht="27.75" customHeight="1" x14ac:dyDescent="0.2">
      <c r="B407" s="154">
        <f t="shared" si="96"/>
        <v>404</v>
      </c>
      <c r="C407" s="155" t="str">
        <f t="shared" ca="1" si="97"/>
        <v/>
      </c>
      <c r="D407" s="156" t="str">
        <f t="shared" ca="1" si="98"/>
        <v/>
      </c>
      <c r="E407" s="157" t="str">
        <f t="shared" ca="1" si="99"/>
        <v/>
      </c>
      <c r="F407" s="157"/>
      <c r="G407" s="158" t="str">
        <f t="shared" ca="1" si="100"/>
        <v/>
      </c>
      <c r="H407" s="159"/>
      <c r="I407" s="160" t="str">
        <f>IF(H407="","",INDEX(D.1[Quy cách],MATCH(H407,D.1[Tên sản phẩm],0)))</f>
        <v/>
      </c>
      <c r="J407" s="35" t="str">
        <f>IF(H407="","",INDEX(D.1[ĐVT],MATCH(H407,D.1[Tên sản phẩm],0)))</f>
        <v/>
      </c>
      <c r="K407" s="163" t="str">
        <f>IF(H407="","",INDEX(D.1[Đơn giá bán
(Tham khảo)],MATCH(H407,D.1[Tên sản phẩm],0)))</f>
        <v/>
      </c>
      <c r="L407" s="162"/>
      <c r="M407" s="159"/>
      <c r="N407" s="159"/>
      <c r="O407" s="159"/>
      <c r="P407" s="163" t="str">
        <f t="shared" si="101"/>
        <v/>
      </c>
      <c r="Q407" s="164"/>
      <c r="R407" s="162"/>
      <c r="S407" s="163" t="str">
        <f t="shared" si="102"/>
        <v/>
      </c>
      <c r="T407" s="164" t="str">
        <f t="shared" ca="1" si="103"/>
        <v/>
      </c>
      <c r="U407" s="163" t="str">
        <f t="shared" si="104"/>
        <v/>
      </c>
      <c r="V407" s="163" t="str">
        <f ca="1">IF(AND(C407&lt;&gt;"",C407&lt;&gt;OFFSET(C407,1,0)),SUMIFS(B.2[Giá có thuế],B.2[Số ĐK],C407),"")</f>
        <v/>
      </c>
      <c r="W407" s="159"/>
      <c r="X407" s="161" t="str">
        <f>IF(W407="","",'Thông Tin Chung'!$L$3)</f>
        <v/>
      </c>
      <c r="Y407" s="163" t="str">
        <f t="shared" ca="1" si="105"/>
        <v/>
      </c>
      <c r="Z407" s="165"/>
      <c r="AA407" s="155" t="str">
        <f ca="1">IF(C407="","",IF(OR(D407&lt;NgayBatDau,D407&gt;NgayKetThuc),"Ngày tháng phải nằm trong kỳ báo cáo",IF(AND(G407&lt;&gt;"",COUNTIF(D.2[Tên khách hàng],G407)=0),"Tên KH chưa khai báo trong DSKH",IF(AND(H407&lt;&gt;"",COUNTIF(D.1[Tên sản phẩm],H407)=0),"SP này chưa khai báo trong DSSP",""))))</f>
        <v/>
      </c>
      <c r="AB407" s="23" t="str">
        <f t="shared" ca="1" si="91"/>
        <v/>
      </c>
      <c r="AC407" s="23" t="str">
        <f t="shared" ca="1" si="92"/>
        <v/>
      </c>
      <c r="AD407" s="23" t="str">
        <f t="shared" ca="1" si="93"/>
        <v/>
      </c>
      <c r="AE407" s="68" t="str">
        <f t="shared" ca="1" si="94"/>
        <v/>
      </c>
      <c r="AF407" s="69" t="str">
        <f>IF(OR(H407="",S407=""),"",S407-(SUM(L407,M407)*INDEX(D.1[Đơn giá],MATCH(H407,D.1[Tên sản phẩm],0))))</f>
        <v/>
      </c>
      <c r="AG407" s="90" t="str">
        <f t="shared" ca="1" si="95"/>
        <v/>
      </c>
      <c r="AH407" s="90"/>
    </row>
    <row r="408" spans="2:34" ht="27.75" customHeight="1" x14ac:dyDescent="0.2">
      <c r="B408" s="154">
        <f t="shared" si="96"/>
        <v>405</v>
      </c>
      <c r="C408" s="155" t="str">
        <f t="shared" ca="1" si="97"/>
        <v/>
      </c>
      <c r="D408" s="156" t="str">
        <f t="shared" ca="1" si="98"/>
        <v/>
      </c>
      <c r="E408" s="157" t="str">
        <f t="shared" ca="1" si="99"/>
        <v/>
      </c>
      <c r="F408" s="157"/>
      <c r="G408" s="158" t="str">
        <f t="shared" ca="1" si="100"/>
        <v/>
      </c>
      <c r="H408" s="159"/>
      <c r="I408" s="160" t="str">
        <f>IF(H408="","",INDEX(D.1[Quy cách],MATCH(H408,D.1[Tên sản phẩm],0)))</f>
        <v/>
      </c>
      <c r="J408" s="35" t="str">
        <f>IF(H408="","",INDEX(D.1[ĐVT],MATCH(H408,D.1[Tên sản phẩm],0)))</f>
        <v/>
      </c>
      <c r="K408" s="163" t="str">
        <f>IF(H408="","",INDEX(D.1[Đơn giá bán
(Tham khảo)],MATCH(H408,D.1[Tên sản phẩm],0)))</f>
        <v/>
      </c>
      <c r="L408" s="162"/>
      <c r="M408" s="159"/>
      <c r="N408" s="159"/>
      <c r="O408" s="159"/>
      <c r="P408" s="163" t="str">
        <f t="shared" si="101"/>
        <v/>
      </c>
      <c r="Q408" s="164"/>
      <c r="R408" s="162"/>
      <c r="S408" s="163" t="str">
        <f t="shared" si="102"/>
        <v/>
      </c>
      <c r="T408" s="164" t="str">
        <f t="shared" ca="1" si="103"/>
        <v/>
      </c>
      <c r="U408" s="163" t="str">
        <f t="shared" si="104"/>
        <v/>
      </c>
      <c r="V408" s="163" t="str">
        <f ca="1">IF(AND(C408&lt;&gt;"",C408&lt;&gt;OFFSET(C408,1,0)),SUMIFS(B.2[Giá có thuế],B.2[Số ĐK],C408),"")</f>
        <v/>
      </c>
      <c r="W408" s="159"/>
      <c r="X408" s="161" t="str">
        <f>IF(W408="","",'Thông Tin Chung'!$L$3)</f>
        <v/>
      </c>
      <c r="Y408" s="163" t="str">
        <f t="shared" ca="1" si="105"/>
        <v/>
      </c>
      <c r="Z408" s="165"/>
      <c r="AA408" s="155" t="str">
        <f ca="1">IF(C408="","",IF(OR(D408&lt;NgayBatDau,D408&gt;NgayKetThuc),"Ngày tháng phải nằm trong kỳ báo cáo",IF(AND(G408&lt;&gt;"",COUNTIF(D.2[Tên khách hàng],G408)=0),"Tên KH chưa khai báo trong DSKH",IF(AND(H408&lt;&gt;"",COUNTIF(D.1[Tên sản phẩm],H408)=0),"SP này chưa khai báo trong DSSP",""))))</f>
        <v/>
      </c>
      <c r="AB408" s="23" t="str">
        <f t="shared" ca="1" si="91"/>
        <v/>
      </c>
      <c r="AC408" s="23" t="str">
        <f t="shared" ca="1" si="92"/>
        <v/>
      </c>
      <c r="AD408" s="23" t="str">
        <f t="shared" ca="1" si="93"/>
        <v/>
      </c>
      <c r="AE408" s="68" t="str">
        <f t="shared" ca="1" si="94"/>
        <v/>
      </c>
      <c r="AF408" s="69" t="str">
        <f>IF(OR(H408="",S408=""),"",S408-(SUM(L408,M408)*INDEX(D.1[Đơn giá],MATCH(H408,D.1[Tên sản phẩm],0))))</f>
        <v/>
      </c>
      <c r="AG408" s="90" t="str">
        <f t="shared" ca="1" si="95"/>
        <v/>
      </c>
      <c r="AH408" s="90"/>
    </row>
    <row r="409" spans="2:34" ht="27.75" customHeight="1" x14ac:dyDescent="0.2">
      <c r="B409" s="154">
        <f t="shared" si="96"/>
        <v>406</v>
      </c>
      <c r="C409" s="155" t="str">
        <f t="shared" ca="1" si="97"/>
        <v/>
      </c>
      <c r="D409" s="156" t="str">
        <f t="shared" ca="1" si="98"/>
        <v/>
      </c>
      <c r="E409" s="157" t="str">
        <f t="shared" ca="1" si="99"/>
        <v/>
      </c>
      <c r="F409" s="157"/>
      <c r="G409" s="158" t="str">
        <f t="shared" ca="1" si="100"/>
        <v/>
      </c>
      <c r="H409" s="159"/>
      <c r="I409" s="160" t="str">
        <f>IF(H409="","",INDEX(D.1[Quy cách],MATCH(H409,D.1[Tên sản phẩm],0)))</f>
        <v/>
      </c>
      <c r="J409" s="35" t="str">
        <f>IF(H409="","",INDEX(D.1[ĐVT],MATCH(H409,D.1[Tên sản phẩm],0)))</f>
        <v/>
      </c>
      <c r="K409" s="163" t="str">
        <f>IF(H409="","",INDEX(D.1[Đơn giá bán
(Tham khảo)],MATCH(H409,D.1[Tên sản phẩm],0)))</f>
        <v/>
      </c>
      <c r="L409" s="162"/>
      <c r="M409" s="159"/>
      <c r="N409" s="159"/>
      <c r="O409" s="159"/>
      <c r="P409" s="163" t="str">
        <f t="shared" si="101"/>
        <v/>
      </c>
      <c r="Q409" s="164"/>
      <c r="R409" s="162"/>
      <c r="S409" s="163" t="str">
        <f t="shared" si="102"/>
        <v/>
      </c>
      <c r="T409" s="164" t="str">
        <f t="shared" ca="1" si="103"/>
        <v/>
      </c>
      <c r="U409" s="163" t="str">
        <f t="shared" si="104"/>
        <v/>
      </c>
      <c r="V409" s="163" t="str">
        <f ca="1">IF(AND(C409&lt;&gt;"",C409&lt;&gt;OFFSET(C409,1,0)),SUMIFS(B.2[Giá có thuế],B.2[Số ĐK],C409),"")</f>
        <v/>
      </c>
      <c r="W409" s="159"/>
      <c r="X409" s="161" t="str">
        <f>IF(W409="","",'Thông Tin Chung'!$L$3)</f>
        <v/>
      </c>
      <c r="Y409" s="163" t="str">
        <f t="shared" ca="1" si="105"/>
        <v/>
      </c>
      <c r="Z409" s="165"/>
      <c r="AA409" s="155" t="str">
        <f ca="1">IF(C409="","",IF(OR(D409&lt;NgayBatDau,D409&gt;NgayKetThuc),"Ngày tháng phải nằm trong kỳ báo cáo",IF(AND(G409&lt;&gt;"",COUNTIF(D.2[Tên khách hàng],G409)=0),"Tên KH chưa khai báo trong DSKH",IF(AND(H409&lt;&gt;"",COUNTIF(D.1[Tên sản phẩm],H409)=0),"SP này chưa khai báo trong DSSP",""))))</f>
        <v/>
      </c>
      <c r="AB409" s="23" t="str">
        <f t="shared" ca="1" si="91"/>
        <v/>
      </c>
      <c r="AC409" s="23" t="str">
        <f t="shared" ca="1" si="92"/>
        <v/>
      </c>
      <c r="AD409" s="23" t="str">
        <f t="shared" ca="1" si="93"/>
        <v/>
      </c>
      <c r="AE409" s="68" t="str">
        <f t="shared" ca="1" si="94"/>
        <v/>
      </c>
      <c r="AF409" s="69" t="str">
        <f>IF(OR(H409="",S409=""),"",S409-(SUM(L409,M409)*INDEX(D.1[Đơn giá],MATCH(H409,D.1[Tên sản phẩm],0))))</f>
        <v/>
      </c>
      <c r="AG409" s="90" t="str">
        <f t="shared" ca="1" si="95"/>
        <v/>
      </c>
      <c r="AH409" s="90"/>
    </row>
    <row r="410" spans="2:34" ht="27.75" customHeight="1" x14ac:dyDescent="0.2">
      <c r="B410" s="154">
        <f t="shared" si="96"/>
        <v>407</v>
      </c>
      <c r="C410" s="155" t="str">
        <f t="shared" ca="1" si="97"/>
        <v/>
      </c>
      <c r="D410" s="156" t="str">
        <f t="shared" ca="1" si="98"/>
        <v/>
      </c>
      <c r="E410" s="157" t="str">
        <f t="shared" ca="1" si="99"/>
        <v/>
      </c>
      <c r="F410" s="157"/>
      <c r="G410" s="158" t="str">
        <f t="shared" ca="1" si="100"/>
        <v/>
      </c>
      <c r="H410" s="159"/>
      <c r="I410" s="160" t="str">
        <f>IF(H410="","",INDEX(D.1[Quy cách],MATCH(H410,D.1[Tên sản phẩm],0)))</f>
        <v/>
      </c>
      <c r="J410" s="35" t="str">
        <f>IF(H410="","",INDEX(D.1[ĐVT],MATCH(H410,D.1[Tên sản phẩm],0)))</f>
        <v/>
      </c>
      <c r="K410" s="163" t="str">
        <f>IF(H410="","",INDEX(D.1[Đơn giá bán
(Tham khảo)],MATCH(H410,D.1[Tên sản phẩm],0)))</f>
        <v/>
      </c>
      <c r="L410" s="162"/>
      <c r="M410" s="159"/>
      <c r="N410" s="159"/>
      <c r="O410" s="159"/>
      <c r="P410" s="163" t="str">
        <f t="shared" si="101"/>
        <v/>
      </c>
      <c r="Q410" s="164"/>
      <c r="R410" s="162"/>
      <c r="S410" s="163" t="str">
        <f t="shared" si="102"/>
        <v/>
      </c>
      <c r="T410" s="164" t="str">
        <f t="shared" ca="1" si="103"/>
        <v/>
      </c>
      <c r="U410" s="163" t="str">
        <f t="shared" si="104"/>
        <v/>
      </c>
      <c r="V410" s="163" t="str">
        <f ca="1">IF(AND(C410&lt;&gt;"",C410&lt;&gt;OFFSET(C410,1,0)),SUMIFS(B.2[Giá có thuế],B.2[Số ĐK],C410),"")</f>
        <v/>
      </c>
      <c r="W410" s="159"/>
      <c r="X410" s="161" t="str">
        <f>IF(W410="","",'Thông Tin Chung'!$L$3)</f>
        <v/>
      </c>
      <c r="Y410" s="163" t="str">
        <f t="shared" ca="1" si="105"/>
        <v/>
      </c>
      <c r="Z410" s="165"/>
      <c r="AA410" s="155" t="str">
        <f ca="1">IF(C410="","",IF(OR(D410&lt;NgayBatDau,D410&gt;NgayKetThuc),"Ngày tháng phải nằm trong kỳ báo cáo",IF(AND(G410&lt;&gt;"",COUNTIF(D.2[Tên khách hàng],G410)=0),"Tên KH chưa khai báo trong DSKH",IF(AND(H410&lt;&gt;"",COUNTIF(D.1[Tên sản phẩm],H410)=0),"SP này chưa khai báo trong DSSP",""))))</f>
        <v/>
      </c>
      <c r="AB410" s="23" t="str">
        <f t="shared" ca="1" si="91"/>
        <v/>
      </c>
      <c r="AC410" s="23" t="str">
        <f t="shared" ca="1" si="92"/>
        <v/>
      </c>
      <c r="AD410" s="23" t="str">
        <f t="shared" ca="1" si="93"/>
        <v/>
      </c>
      <c r="AE410" s="68" t="str">
        <f t="shared" ca="1" si="94"/>
        <v/>
      </c>
      <c r="AF410" s="69" t="str">
        <f>IF(OR(H410="",S410=""),"",S410-(SUM(L410,M410)*INDEX(D.1[Đơn giá],MATCH(H410,D.1[Tên sản phẩm],0))))</f>
        <v/>
      </c>
      <c r="AG410" s="90" t="str">
        <f t="shared" ca="1" si="95"/>
        <v/>
      </c>
      <c r="AH410" s="90"/>
    </row>
    <row r="411" spans="2:34" ht="27.75" customHeight="1" x14ac:dyDescent="0.2">
      <c r="B411" s="154">
        <f t="shared" si="96"/>
        <v>408</v>
      </c>
      <c r="C411" s="155" t="str">
        <f t="shared" ca="1" si="97"/>
        <v/>
      </c>
      <c r="D411" s="156" t="str">
        <f t="shared" ca="1" si="98"/>
        <v/>
      </c>
      <c r="E411" s="157" t="str">
        <f t="shared" ca="1" si="99"/>
        <v/>
      </c>
      <c r="F411" s="157"/>
      <c r="G411" s="158" t="str">
        <f t="shared" ca="1" si="100"/>
        <v/>
      </c>
      <c r="H411" s="159"/>
      <c r="I411" s="160" t="str">
        <f>IF(H411="","",INDEX(D.1[Quy cách],MATCH(H411,D.1[Tên sản phẩm],0)))</f>
        <v/>
      </c>
      <c r="J411" s="35" t="str">
        <f>IF(H411="","",INDEX(D.1[ĐVT],MATCH(H411,D.1[Tên sản phẩm],0)))</f>
        <v/>
      </c>
      <c r="K411" s="163" t="str">
        <f>IF(H411="","",INDEX(D.1[Đơn giá bán
(Tham khảo)],MATCH(H411,D.1[Tên sản phẩm],0)))</f>
        <v/>
      </c>
      <c r="L411" s="162"/>
      <c r="M411" s="159"/>
      <c r="N411" s="159"/>
      <c r="O411" s="159"/>
      <c r="P411" s="163" t="str">
        <f t="shared" si="101"/>
        <v/>
      </c>
      <c r="Q411" s="164"/>
      <c r="R411" s="162"/>
      <c r="S411" s="163" t="str">
        <f t="shared" si="102"/>
        <v/>
      </c>
      <c r="T411" s="164" t="str">
        <f t="shared" ca="1" si="103"/>
        <v/>
      </c>
      <c r="U411" s="163" t="str">
        <f t="shared" si="104"/>
        <v/>
      </c>
      <c r="V411" s="163" t="str">
        <f ca="1">IF(AND(C411&lt;&gt;"",C411&lt;&gt;OFFSET(C411,1,0)),SUMIFS(B.2[Giá có thuế],B.2[Số ĐK],C411),"")</f>
        <v/>
      </c>
      <c r="W411" s="159"/>
      <c r="X411" s="161" t="str">
        <f>IF(W411="","",'Thông Tin Chung'!$L$3)</f>
        <v/>
      </c>
      <c r="Y411" s="163" t="str">
        <f t="shared" ca="1" si="105"/>
        <v/>
      </c>
      <c r="Z411" s="165"/>
      <c r="AA411" s="155" t="str">
        <f ca="1">IF(C411="","",IF(OR(D411&lt;NgayBatDau,D411&gt;NgayKetThuc),"Ngày tháng phải nằm trong kỳ báo cáo",IF(AND(G411&lt;&gt;"",COUNTIF(D.2[Tên khách hàng],G411)=0),"Tên KH chưa khai báo trong DSKH",IF(AND(H411&lt;&gt;"",COUNTIF(D.1[Tên sản phẩm],H411)=0),"SP này chưa khai báo trong DSSP",""))))</f>
        <v/>
      </c>
      <c r="AB411" s="23" t="str">
        <f t="shared" ca="1" si="91"/>
        <v/>
      </c>
      <c r="AC411" s="23" t="str">
        <f t="shared" ca="1" si="92"/>
        <v/>
      </c>
      <c r="AD411" s="23" t="str">
        <f t="shared" ca="1" si="93"/>
        <v/>
      </c>
      <c r="AE411" s="68" t="str">
        <f t="shared" ca="1" si="94"/>
        <v/>
      </c>
      <c r="AF411" s="69" t="str">
        <f>IF(OR(H411="",S411=""),"",S411-(SUM(L411,M411)*INDEX(D.1[Đơn giá],MATCH(H411,D.1[Tên sản phẩm],0))))</f>
        <v/>
      </c>
      <c r="AG411" s="90" t="str">
        <f t="shared" ca="1" si="95"/>
        <v/>
      </c>
      <c r="AH411" s="90"/>
    </row>
    <row r="412" spans="2:34" ht="27.75" customHeight="1" x14ac:dyDescent="0.2">
      <c r="B412" s="154">
        <f t="shared" si="96"/>
        <v>409</v>
      </c>
      <c r="C412" s="155" t="str">
        <f t="shared" ca="1" si="97"/>
        <v/>
      </c>
      <c r="D412" s="156" t="str">
        <f t="shared" ca="1" si="98"/>
        <v/>
      </c>
      <c r="E412" s="157" t="str">
        <f t="shared" ca="1" si="99"/>
        <v/>
      </c>
      <c r="F412" s="157"/>
      <c r="G412" s="158" t="str">
        <f t="shared" ca="1" si="100"/>
        <v/>
      </c>
      <c r="H412" s="159"/>
      <c r="I412" s="160" t="str">
        <f>IF(H412="","",INDEX(D.1[Quy cách],MATCH(H412,D.1[Tên sản phẩm],0)))</f>
        <v/>
      </c>
      <c r="J412" s="35" t="str">
        <f>IF(H412="","",INDEX(D.1[ĐVT],MATCH(H412,D.1[Tên sản phẩm],0)))</f>
        <v/>
      </c>
      <c r="K412" s="163" t="str">
        <f>IF(H412="","",INDEX(D.1[Đơn giá bán
(Tham khảo)],MATCH(H412,D.1[Tên sản phẩm],0)))</f>
        <v/>
      </c>
      <c r="L412" s="162"/>
      <c r="M412" s="159"/>
      <c r="N412" s="159"/>
      <c r="O412" s="159"/>
      <c r="P412" s="163" t="str">
        <f t="shared" si="101"/>
        <v/>
      </c>
      <c r="Q412" s="164"/>
      <c r="R412" s="162"/>
      <c r="S412" s="163" t="str">
        <f t="shared" si="102"/>
        <v/>
      </c>
      <c r="T412" s="164" t="str">
        <f t="shared" ca="1" si="103"/>
        <v/>
      </c>
      <c r="U412" s="163" t="str">
        <f t="shared" si="104"/>
        <v/>
      </c>
      <c r="V412" s="163" t="str">
        <f ca="1">IF(AND(C412&lt;&gt;"",C412&lt;&gt;OFFSET(C412,1,0)),SUMIFS(B.2[Giá có thuế],B.2[Số ĐK],C412),"")</f>
        <v/>
      </c>
      <c r="W412" s="159"/>
      <c r="X412" s="161" t="str">
        <f>IF(W412="","",'Thông Tin Chung'!$L$3)</f>
        <v/>
      </c>
      <c r="Y412" s="163" t="str">
        <f t="shared" ca="1" si="105"/>
        <v/>
      </c>
      <c r="Z412" s="165"/>
      <c r="AA412" s="155" t="str">
        <f ca="1">IF(C412="","",IF(OR(D412&lt;NgayBatDau,D412&gt;NgayKetThuc),"Ngày tháng phải nằm trong kỳ báo cáo",IF(AND(G412&lt;&gt;"",COUNTIF(D.2[Tên khách hàng],G412)=0),"Tên KH chưa khai báo trong DSKH",IF(AND(H412&lt;&gt;"",COUNTIF(D.1[Tên sản phẩm],H412)=0),"SP này chưa khai báo trong DSSP",""))))</f>
        <v/>
      </c>
      <c r="AB412" s="23" t="str">
        <f t="shared" ca="1" si="91"/>
        <v/>
      </c>
      <c r="AC412" s="23" t="str">
        <f t="shared" ca="1" si="92"/>
        <v/>
      </c>
      <c r="AD412" s="23" t="str">
        <f t="shared" ca="1" si="93"/>
        <v/>
      </c>
      <c r="AE412" s="68" t="str">
        <f t="shared" ca="1" si="94"/>
        <v/>
      </c>
      <c r="AF412" s="69" t="str">
        <f>IF(OR(H412="",S412=""),"",S412-(SUM(L412,M412)*INDEX(D.1[Đơn giá],MATCH(H412,D.1[Tên sản phẩm],0))))</f>
        <v/>
      </c>
      <c r="AG412" s="90" t="str">
        <f t="shared" ca="1" si="95"/>
        <v/>
      </c>
      <c r="AH412" s="90"/>
    </row>
    <row r="413" spans="2:34" ht="27.75" customHeight="1" x14ac:dyDescent="0.2">
      <c r="B413" s="154">
        <f t="shared" si="96"/>
        <v>410</v>
      </c>
      <c r="C413" s="155" t="str">
        <f t="shared" ca="1" si="97"/>
        <v/>
      </c>
      <c r="D413" s="156" t="str">
        <f t="shared" ca="1" si="98"/>
        <v/>
      </c>
      <c r="E413" s="157" t="str">
        <f t="shared" ca="1" si="99"/>
        <v/>
      </c>
      <c r="F413" s="157"/>
      <c r="G413" s="158" t="str">
        <f t="shared" ca="1" si="100"/>
        <v/>
      </c>
      <c r="H413" s="159"/>
      <c r="I413" s="160" t="str">
        <f>IF(H413="","",INDEX(D.1[Quy cách],MATCH(H413,D.1[Tên sản phẩm],0)))</f>
        <v/>
      </c>
      <c r="J413" s="35" t="str">
        <f>IF(H413="","",INDEX(D.1[ĐVT],MATCH(H413,D.1[Tên sản phẩm],0)))</f>
        <v/>
      </c>
      <c r="K413" s="163" t="str">
        <f>IF(H413="","",INDEX(D.1[Đơn giá bán
(Tham khảo)],MATCH(H413,D.1[Tên sản phẩm],0)))</f>
        <v/>
      </c>
      <c r="L413" s="162"/>
      <c r="M413" s="159"/>
      <c r="N413" s="159"/>
      <c r="O413" s="159"/>
      <c r="P413" s="163" t="str">
        <f t="shared" si="101"/>
        <v/>
      </c>
      <c r="Q413" s="164"/>
      <c r="R413" s="162"/>
      <c r="S413" s="163" t="str">
        <f t="shared" si="102"/>
        <v/>
      </c>
      <c r="T413" s="164" t="str">
        <f t="shared" ca="1" si="103"/>
        <v/>
      </c>
      <c r="U413" s="163" t="str">
        <f t="shared" si="104"/>
        <v/>
      </c>
      <c r="V413" s="163" t="str">
        <f ca="1">IF(AND(C413&lt;&gt;"",C413&lt;&gt;OFFSET(C413,1,0)),SUMIFS(B.2[Giá có thuế],B.2[Số ĐK],C413),"")</f>
        <v/>
      </c>
      <c r="W413" s="159"/>
      <c r="X413" s="161" t="str">
        <f>IF(W413="","",'Thông Tin Chung'!$L$3)</f>
        <v/>
      </c>
      <c r="Y413" s="163" t="str">
        <f t="shared" ca="1" si="105"/>
        <v/>
      </c>
      <c r="Z413" s="165"/>
      <c r="AA413" s="155" t="str">
        <f ca="1">IF(C413="","",IF(OR(D413&lt;NgayBatDau,D413&gt;NgayKetThuc),"Ngày tháng phải nằm trong kỳ báo cáo",IF(AND(G413&lt;&gt;"",COUNTIF(D.2[Tên khách hàng],G413)=0),"Tên KH chưa khai báo trong DSKH",IF(AND(H413&lt;&gt;"",COUNTIF(D.1[Tên sản phẩm],H413)=0),"SP này chưa khai báo trong DSSP",""))))</f>
        <v/>
      </c>
      <c r="AB413" s="23" t="str">
        <f t="shared" ca="1" si="91"/>
        <v/>
      </c>
      <c r="AC413" s="23" t="str">
        <f t="shared" ca="1" si="92"/>
        <v/>
      </c>
      <c r="AD413" s="23" t="str">
        <f t="shared" ca="1" si="93"/>
        <v/>
      </c>
      <c r="AE413" s="68" t="str">
        <f t="shared" ca="1" si="94"/>
        <v/>
      </c>
      <c r="AF413" s="69" t="str">
        <f>IF(OR(H413="",S413=""),"",S413-(SUM(L413,M413)*INDEX(D.1[Đơn giá],MATCH(H413,D.1[Tên sản phẩm],0))))</f>
        <v/>
      </c>
      <c r="AG413" s="90" t="str">
        <f t="shared" ca="1" si="95"/>
        <v/>
      </c>
      <c r="AH413" s="90"/>
    </row>
    <row r="414" spans="2:34" ht="27.75" customHeight="1" x14ac:dyDescent="0.2">
      <c r="B414" s="154">
        <f t="shared" si="96"/>
        <v>411</v>
      </c>
      <c r="C414" s="155" t="str">
        <f t="shared" ca="1" si="97"/>
        <v/>
      </c>
      <c r="D414" s="156" t="str">
        <f t="shared" ca="1" si="98"/>
        <v/>
      </c>
      <c r="E414" s="157" t="str">
        <f t="shared" ca="1" si="99"/>
        <v/>
      </c>
      <c r="F414" s="157"/>
      <c r="G414" s="158" t="str">
        <f t="shared" ca="1" si="100"/>
        <v/>
      </c>
      <c r="H414" s="159"/>
      <c r="I414" s="160" t="str">
        <f>IF(H414="","",INDEX(D.1[Quy cách],MATCH(H414,D.1[Tên sản phẩm],0)))</f>
        <v/>
      </c>
      <c r="J414" s="35" t="str">
        <f>IF(H414="","",INDEX(D.1[ĐVT],MATCH(H414,D.1[Tên sản phẩm],0)))</f>
        <v/>
      </c>
      <c r="K414" s="163" t="str">
        <f>IF(H414="","",INDEX(D.1[Đơn giá bán
(Tham khảo)],MATCH(H414,D.1[Tên sản phẩm],0)))</f>
        <v/>
      </c>
      <c r="L414" s="162"/>
      <c r="M414" s="159"/>
      <c r="N414" s="159"/>
      <c r="O414" s="159"/>
      <c r="P414" s="163" t="str">
        <f t="shared" si="101"/>
        <v/>
      </c>
      <c r="Q414" s="164"/>
      <c r="R414" s="162"/>
      <c r="S414" s="163" t="str">
        <f t="shared" si="102"/>
        <v/>
      </c>
      <c r="T414" s="164" t="str">
        <f t="shared" ca="1" si="103"/>
        <v/>
      </c>
      <c r="U414" s="163" t="str">
        <f t="shared" si="104"/>
        <v/>
      </c>
      <c r="V414" s="163" t="str">
        <f ca="1">IF(AND(C414&lt;&gt;"",C414&lt;&gt;OFFSET(C414,1,0)),SUMIFS(B.2[Giá có thuế],B.2[Số ĐK],C414),"")</f>
        <v/>
      </c>
      <c r="W414" s="159"/>
      <c r="X414" s="161" t="str">
        <f>IF(W414="","",'Thông Tin Chung'!$L$3)</f>
        <v/>
      </c>
      <c r="Y414" s="163" t="str">
        <f t="shared" ca="1" si="105"/>
        <v/>
      </c>
      <c r="Z414" s="165"/>
      <c r="AA414" s="155" t="str">
        <f ca="1">IF(C414="","",IF(OR(D414&lt;NgayBatDau,D414&gt;NgayKetThuc),"Ngày tháng phải nằm trong kỳ báo cáo",IF(AND(G414&lt;&gt;"",COUNTIF(D.2[Tên khách hàng],G414)=0),"Tên KH chưa khai báo trong DSKH",IF(AND(H414&lt;&gt;"",COUNTIF(D.1[Tên sản phẩm],H414)=0),"SP này chưa khai báo trong DSSP",""))))</f>
        <v/>
      </c>
      <c r="AB414" s="23" t="str">
        <f t="shared" ca="1" si="91"/>
        <v/>
      </c>
      <c r="AC414" s="23" t="str">
        <f t="shared" ca="1" si="92"/>
        <v/>
      </c>
      <c r="AD414" s="23" t="str">
        <f t="shared" ca="1" si="93"/>
        <v/>
      </c>
      <c r="AE414" s="68" t="str">
        <f t="shared" ca="1" si="94"/>
        <v/>
      </c>
      <c r="AF414" s="69" t="str">
        <f>IF(OR(H414="",S414=""),"",S414-(SUM(L414,M414)*INDEX(D.1[Đơn giá],MATCH(H414,D.1[Tên sản phẩm],0))))</f>
        <v/>
      </c>
      <c r="AG414" s="90" t="str">
        <f t="shared" ca="1" si="95"/>
        <v/>
      </c>
      <c r="AH414" s="90"/>
    </row>
    <row r="415" spans="2:34" ht="27.75" customHeight="1" x14ac:dyDescent="0.2">
      <c r="B415" s="154">
        <f t="shared" si="96"/>
        <v>412</v>
      </c>
      <c r="C415" s="155" t="str">
        <f t="shared" ca="1" si="97"/>
        <v/>
      </c>
      <c r="D415" s="156" t="str">
        <f t="shared" ca="1" si="98"/>
        <v/>
      </c>
      <c r="E415" s="157" t="str">
        <f t="shared" ca="1" si="99"/>
        <v/>
      </c>
      <c r="F415" s="157"/>
      <c r="G415" s="158" t="str">
        <f t="shared" ca="1" si="100"/>
        <v/>
      </c>
      <c r="H415" s="159"/>
      <c r="I415" s="160" t="str">
        <f>IF(H415="","",INDEX(D.1[Quy cách],MATCH(H415,D.1[Tên sản phẩm],0)))</f>
        <v/>
      </c>
      <c r="J415" s="35" t="str">
        <f>IF(H415="","",INDEX(D.1[ĐVT],MATCH(H415,D.1[Tên sản phẩm],0)))</f>
        <v/>
      </c>
      <c r="K415" s="163" t="str">
        <f>IF(H415="","",INDEX(D.1[Đơn giá bán
(Tham khảo)],MATCH(H415,D.1[Tên sản phẩm],0)))</f>
        <v/>
      </c>
      <c r="L415" s="162"/>
      <c r="M415" s="159"/>
      <c r="N415" s="159"/>
      <c r="O415" s="159"/>
      <c r="P415" s="163" t="str">
        <f t="shared" si="101"/>
        <v/>
      </c>
      <c r="Q415" s="164"/>
      <c r="R415" s="162"/>
      <c r="S415" s="163" t="str">
        <f t="shared" si="102"/>
        <v/>
      </c>
      <c r="T415" s="164" t="str">
        <f t="shared" ca="1" si="103"/>
        <v/>
      </c>
      <c r="U415" s="163" t="str">
        <f t="shared" si="104"/>
        <v/>
      </c>
      <c r="V415" s="163" t="str">
        <f ca="1">IF(AND(C415&lt;&gt;"",C415&lt;&gt;OFFSET(C415,1,0)),SUMIFS(B.2[Giá có thuế],B.2[Số ĐK],C415),"")</f>
        <v/>
      </c>
      <c r="W415" s="159"/>
      <c r="X415" s="161" t="str">
        <f>IF(W415="","",'Thông Tin Chung'!$L$3)</f>
        <v/>
      </c>
      <c r="Y415" s="163" t="str">
        <f t="shared" ca="1" si="105"/>
        <v/>
      </c>
      <c r="Z415" s="165"/>
      <c r="AA415" s="155" t="str">
        <f ca="1">IF(C415="","",IF(OR(D415&lt;NgayBatDau,D415&gt;NgayKetThuc),"Ngày tháng phải nằm trong kỳ báo cáo",IF(AND(G415&lt;&gt;"",COUNTIF(D.2[Tên khách hàng],G415)=0),"Tên KH chưa khai báo trong DSKH",IF(AND(H415&lt;&gt;"",COUNTIF(D.1[Tên sản phẩm],H415)=0),"SP này chưa khai báo trong DSSP",""))))</f>
        <v/>
      </c>
      <c r="AB415" s="23" t="str">
        <f t="shared" ca="1" si="91"/>
        <v/>
      </c>
      <c r="AC415" s="23" t="str">
        <f t="shared" ca="1" si="92"/>
        <v/>
      </c>
      <c r="AD415" s="23" t="str">
        <f t="shared" ca="1" si="93"/>
        <v/>
      </c>
      <c r="AE415" s="68" t="str">
        <f t="shared" ca="1" si="94"/>
        <v/>
      </c>
      <c r="AF415" s="69" t="str">
        <f>IF(OR(H415="",S415=""),"",S415-(SUM(L415,M415)*INDEX(D.1[Đơn giá],MATCH(H415,D.1[Tên sản phẩm],0))))</f>
        <v/>
      </c>
      <c r="AG415" s="90" t="str">
        <f t="shared" ca="1" si="95"/>
        <v/>
      </c>
      <c r="AH415" s="90"/>
    </row>
    <row r="416" spans="2:34" ht="27.75" customHeight="1" x14ac:dyDescent="0.2">
      <c r="B416" s="154">
        <f t="shared" si="96"/>
        <v>413</v>
      </c>
      <c r="C416" s="155" t="str">
        <f t="shared" ca="1" si="97"/>
        <v/>
      </c>
      <c r="D416" s="156" t="str">
        <f t="shared" ca="1" si="98"/>
        <v/>
      </c>
      <c r="E416" s="157" t="str">
        <f t="shared" ca="1" si="99"/>
        <v/>
      </c>
      <c r="F416" s="157"/>
      <c r="G416" s="158" t="str">
        <f t="shared" ca="1" si="100"/>
        <v/>
      </c>
      <c r="H416" s="159"/>
      <c r="I416" s="160" t="str">
        <f>IF(H416="","",INDEX(D.1[Quy cách],MATCH(H416,D.1[Tên sản phẩm],0)))</f>
        <v/>
      </c>
      <c r="J416" s="35" t="str">
        <f>IF(H416="","",INDEX(D.1[ĐVT],MATCH(H416,D.1[Tên sản phẩm],0)))</f>
        <v/>
      </c>
      <c r="K416" s="163" t="str">
        <f>IF(H416="","",INDEX(D.1[Đơn giá bán
(Tham khảo)],MATCH(H416,D.1[Tên sản phẩm],0)))</f>
        <v/>
      </c>
      <c r="L416" s="162"/>
      <c r="M416" s="159"/>
      <c r="N416" s="159"/>
      <c r="O416" s="159"/>
      <c r="P416" s="163" t="str">
        <f t="shared" si="101"/>
        <v/>
      </c>
      <c r="Q416" s="164"/>
      <c r="R416" s="162"/>
      <c r="S416" s="163" t="str">
        <f t="shared" si="102"/>
        <v/>
      </c>
      <c r="T416" s="164" t="str">
        <f t="shared" ca="1" si="103"/>
        <v/>
      </c>
      <c r="U416" s="163" t="str">
        <f t="shared" si="104"/>
        <v/>
      </c>
      <c r="V416" s="163" t="str">
        <f ca="1">IF(AND(C416&lt;&gt;"",C416&lt;&gt;OFFSET(C416,1,0)),SUMIFS(B.2[Giá có thuế],B.2[Số ĐK],C416),"")</f>
        <v/>
      </c>
      <c r="W416" s="159"/>
      <c r="X416" s="161" t="str">
        <f>IF(W416="","",'Thông Tin Chung'!$L$3)</f>
        <v/>
      </c>
      <c r="Y416" s="163" t="str">
        <f t="shared" ca="1" si="105"/>
        <v/>
      </c>
      <c r="Z416" s="165"/>
      <c r="AA416" s="155" t="str">
        <f ca="1">IF(C416="","",IF(OR(D416&lt;NgayBatDau,D416&gt;NgayKetThuc),"Ngày tháng phải nằm trong kỳ báo cáo",IF(AND(G416&lt;&gt;"",COUNTIF(D.2[Tên khách hàng],G416)=0),"Tên KH chưa khai báo trong DSKH",IF(AND(H416&lt;&gt;"",COUNTIF(D.1[Tên sản phẩm],H416)=0),"SP này chưa khai báo trong DSSP",""))))</f>
        <v/>
      </c>
      <c r="AB416" s="23" t="str">
        <f t="shared" ca="1" si="91"/>
        <v/>
      </c>
      <c r="AC416" s="23" t="str">
        <f t="shared" ca="1" si="92"/>
        <v/>
      </c>
      <c r="AD416" s="23" t="str">
        <f t="shared" ca="1" si="93"/>
        <v/>
      </c>
      <c r="AE416" s="68" t="str">
        <f t="shared" ca="1" si="94"/>
        <v/>
      </c>
      <c r="AF416" s="69" t="str">
        <f>IF(OR(H416="",S416=""),"",S416-(SUM(L416,M416)*INDEX(D.1[Đơn giá],MATCH(H416,D.1[Tên sản phẩm],0))))</f>
        <v/>
      </c>
      <c r="AG416" s="90" t="str">
        <f t="shared" ca="1" si="95"/>
        <v/>
      </c>
      <c r="AH416" s="90"/>
    </row>
    <row r="417" spans="2:34" ht="27.75" customHeight="1" x14ac:dyDescent="0.2">
      <c r="B417" s="154">
        <f t="shared" si="96"/>
        <v>414</v>
      </c>
      <c r="C417" s="155" t="str">
        <f t="shared" ca="1" si="97"/>
        <v/>
      </c>
      <c r="D417" s="156" t="str">
        <f t="shared" ca="1" si="98"/>
        <v/>
      </c>
      <c r="E417" s="157" t="str">
        <f t="shared" ca="1" si="99"/>
        <v/>
      </c>
      <c r="F417" s="157"/>
      <c r="G417" s="158" t="str">
        <f t="shared" ca="1" si="100"/>
        <v/>
      </c>
      <c r="H417" s="159"/>
      <c r="I417" s="160" t="str">
        <f>IF(H417="","",INDEX(D.1[Quy cách],MATCH(H417,D.1[Tên sản phẩm],0)))</f>
        <v/>
      </c>
      <c r="J417" s="35" t="str">
        <f>IF(H417="","",INDEX(D.1[ĐVT],MATCH(H417,D.1[Tên sản phẩm],0)))</f>
        <v/>
      </c>
      <c r="K417" s="163" t="str">
        <f>IF(H417="","",INDEX(D.1[Đơn giá bán
(Tham khảo)],MATCH(H417,D.1[Tên sản phẩm],0)))</f>
        <v/>
      </c>
      <c r="L417" s="162"/>
      <c r="M417" s="159"/>
      <c r="N417" s="159"/>
      <c r="O417" s="159"/>
      <c r="P417" s="163" t="str">
        <f t="shared" si="101"/>
        <v/>
      </c>
      <c r="Q417" s="164"/>
      <c r="R417" s="162"/>
      <c r="S417" s="163" t="str">
        <f t="shared" si="102"/>
        <v/>
      </c>
      <c r="T417" s="164" t="str">
        <f t="shared" ca="1" si="103"/>
        <v/>
      </c>
      <c r="U417" s="163" t="str">
        <f t="shared" si="104"/>
        <v/>
      </c>
      <c r="V417" s="163" t="str">
        <f ca="1">IF(AND(C417&lt;&gt;"",C417&lt;&gt;OFFSET(C417,1,0)),SUMIFS(B.2[Giá có thuế],B.2[Số ĐK],C417),"")</f>
        <v/>
      </c>
      <c r="W417" s="159"/>
      <c r="X417" s="161" t="str">
        <f>IF(W417="","",'Thông Tin Chung'!$L$3)</f>
        <v/>
      </c>
      <c r="Y417" s="163" t="str">
        <f t="shared" ca="1" si="105"/>
        <v/>
      </c>
      <c r="Z417" s="165"/>
      <c r="AA417" s="155" t="str">
        <f ca="1">IF(C417="","",IF(OR(D417&lt;NgayBatDau,D417&gt;NgayKetThuc),"Ngày tháng phải nằm trong kỳ báo cáo",IF(AND(G417&lt;&gt;"",COUNTIF(D.2[Tên khách hàng],G417)=0),"Tên KH chưa khai báo trong DSKH",IF(AND(H417&lt;&gt;"",COUNTIF(D.1[Tên sản phẩm],H417)=0),"SP này chưa khai báo trong DSSP",""))))</f>
        <v/>
      </c>
      <c r="AB417" s="23" t="str">
        <f t="shared" ca="1" si="91"/>
        <v/>
      </c>
      <c r="AC417" s="23" t="str">
        <f t="shared" ca="1" si="92"/>
        <v/>
      </c>
      <c r="AD417" s="23" t="str">
        <f t="shared" ca="1" si="93"/>
        <v/>
      </c>
      <c r="AE417" s="68" t="str">
        <f t="shared" ca="1" si="94"/>
        <v/>
      </c>
      <c r="AF417" s="69" t="str">
        <f>IF(OR(H417="",S417=""),"",S417-(SUM(L417,M417)*INDEX(D.1[Đơn giá],MATCH(H417,D.1[Tên sản phẩm],0))))</f>
        <v/>
      </c>
      <c r="AG417" s="90" t="str">
        <f t="shared" ca="1" si="95"/>
        <v/>
      </c>
      <c r="AH417" s="90"/>
    </row>
    <row r="418" spans="2:34" ht="27.75" customHeight="1" x14ac:dyDescent="0.2">
      <c r="B418" s="154">
        <f t="shared" si="96"/>
        <v>415</v>
      </c>
      <c r="C418" s="155" t="str">
        <f t="shared" ca="1" si="97"/>
        <v/>
      </c>
      <c r="D418" s="156" t="str">
        <f t="shared" ca="1" si="98"/>
        <v/>
      </c>
      <c r="E418" s="157" t="str">
        <f t="shared" ca="1" si="99"/>
        <v/>
      </c>
      <c r="F418" s="157"/>
      <c r="G418" s="158" t="str">
        <f t="shared" ca="1" si="100"/>
        <v/>
      </c>
      <c r="H418" s="159"/>
      <c r="I418" s="160" t="str">
        <f>IF(H418="","",INDEX(D.1[Quy cách],MATCH(H418,D.1[Tên sản phẩm],0)))</f>
        <v/>
      </c>
      <c r="J418" s="35" t="str">
        <f>IF(H418="","",INDEX(D.1[ĐVT],MATCH(H418,D.1[Tên sản phẩm],0)))</f>
        <v/>
      </c>
      <c r="K418" s="163" t="str">
        <f>IF(H418="","",INDEX(D.1[Đơn giá bán
(Tham khảo)],MATCH(H418,D.1[Tên sản phẩm],0)))</f>
        <v/>
      </c>
      <c r="L418" s="162"/>
      <c r="M418" s="159"/>
      <c r="N418" s="159"/>
      <c r="O418" s="159"/>
      <c r="P418" s="163" t="str">
        <f t="shared" si="101"/>
        <v/>
      </c>
      <c r="Q418" s="164"/>
      <c r="R418" s="162"/>
      <c r="S418" s="163" t="str">
        <f t="shared" si="102"/>
        <v/>
      </c>
      <c r="T418" s="164" t="str">
        <f t="shared" ca="1" si="103"/>
        <v/>
      </c>
      <c r="U418" s="163" t="str">
        <f t="shared" si="104"/>
        <v/>
      </c>
      <c r="V418" s="163" t="str">
        <f ca="1">IF(AND(C418&lt;&gt;"",C418&lt;&gt;OFFSET(C418,1,0)),SUMIFS(B.2[Giá có thuế],B.2[Số ĐK],C418),"")</f>
        <v/>
      </c>
      <c r="W418" s="159"/>
      <c r="X418" s="161" t="str">
        <f>IF(W418="","",'Thông Tin Chung'!$L$3)</f>
        <v/>
      </c>
      <c r="Y418" s="163" t="str">
        <f t="shared" ca="1" si="105"/>
        <v/>
      </c>
      <c r="Z418" s="165"/>
      <c r="AA418" s="155" t="str">
        <f ca="1">IF(C418="","",IF(OR(D418&lt;NgayBatDau,D418&gt;NgayKetThuc),"Ngày tháng phải nằm trong kỳ báo cáo",IF(AND(G418&lt;&gt;"",COUNTIF(D.2[Tên khách hàng],G418)=0),"Tên KH chưa khai báo trong DSKH",IF(AND(H418&lt;&gt;"",COUNTIF(D.1[Tên sản phẩm],H418)=0),"SP này chưa khai báo trong DSSP",""))))</f>
        <v/>
      </c>
      <c r="AB418" s="23" t="str">
        <f t="shared" ca="1" si="91"/>
        <v/>
      </c>
      <c r="AC418" s="23" t="str">
        <f t="shared" ca="1" si="92"/>
        <v/>
      </c>
      <c r="AD418" s="23" t="str">
        <f t="shared" ca="1" si="93"/>
        <v/>
      </c>
      <c r="AE418" s="68" t="str">
        <f t="shared" ca="1" si="94"/>
        <v/>
      </c>
      <c r="AF418" s="69" t="str">
        <f>IF(OR(H418="",S418=""),"",S418-(SUM(L418,M418)*INDEX(D.1[Đơn giá],MATCH(H418,D.1[Tên sản phẩm],0))))</f>
        <v/>
      </c>
      <c r="AG418" s="90" t="str">
        <f t="shared" ca="1" si="95"/>
        <v/>
      </c>
      <c r="AH418" s="90"/>
    </row>
    <row r="419" spans="2:34" ht="27.75" customHeight="1" x14ac:dyDescent="0.2">
      <c r="B419" s="154">
        <f t="shared" si="96"/>
        <v>416</v>
      </c>
      <c r="C419" s="155" t="str">
        <f t="shared" ca="1" si="97"/>
        <v/>
      </c>
      <c r="D419" s="156" t="str">
        <f t="shared" ca="1" si="98"/>
        <v/>
      </c>
      <c r="E419" s="157" t="str">
        <f t="shared" ca="1" si="99"/>
        <v/>
      </c>
      <c r="F419" s="157"/>
      <c r="G419" s="158" t="str">
        <f t="shared" ca="1" si="100"/>
        <v/>
      </c>
      <c r="H419" s="159"/>
      <c r="I419" s="160" t="str">
        <f>IF(H419="","",INDEX(D.1[Quy cách],MATCH(H419,D.1[Tên sản phẩm],0)))</f>
        <v/>
      </c>
      <c r="J419" s="35" t="str">
        <f>IF(H419="","",INDEX(D.1[ĐVT],MATCH(H419,D.1[Tên sản phẩm],0)))</f>
        <v/>
      </c>
      <c r="K419" s="163" t="str">
        <f>IF(H419="","",INDEX(D.1[Đơn giá bán
(Tham khảo)],MATCH(H419,D.1[Tên sản phẩm],0)))</f>
        <v/>
      </c>
      <c r="L419" s="162"/>
      <c r="M419" s="159"/>
      <c r="N419" s="159"/>
      <c r="O419" s="159"/>
      <c r="P419" s="163" t="str">
        <f t="shared" si="101"/>
        <v/>
      </c>
      <c r="Q419" s="164"/>
      <c r="R419" s="162"/>
      <c r="S419" s="163" t="str">
        <f t="shared" si="102"/>
        <v/>
      </c>
      <c r="T419" s="164" t="str">
        <f t="shared" ca="1" si="103"/>
        <v/>
      </c>
      <c r="U419" s="163" t="str">
        <f t="shared" si="104"/>
        <v/>
      </c>
      <c r="V419" s="163" t="str">
        <f ca="1">IF(AND(C419&lt;&gt;"",C419&lt;&gt;OFFSET(C419,1,0)),SUMIFS(B.2[Giá có thuế],B.2[Số ĐK],C419),"")</f>
        <v/>
      </c>
      <c r="W419" s="159"/>
      <c r="X419" s="161" t="str">
        <f>IF(W419="","",'Thông Tin Chung'!$L$3)</f>
        <v/>
      </c>
      <c r="Y419" s="163" t="str">
        <f t="shared" ca="1" si="105"/>
        <v/>
      </c>
      <c r="Z419" s="165"/>
      <c r="AA419" s="155" t="str">
        <f ca="1">IF(C419="","",IF(OR(D419&lt;NgayBatDau,D419&gt;NgayKetThuc),"Ngày tháng phải nằm trong kỳ báo cáo",IF(AND(G419&lt;&gt;"",COUNTIF(D.2[Tên khách hàng],G419)=0),"Tên KH chưa khai báo trong DSKH",IF(AND(H419&lt;&gt;"",COUNTIF(D.1[Tên sản phẩm],H419)=0),"SP này chưa khai báo trong DSSP",""))))</f>
        <v/>
      </c>
      <c r="AB419" s="23" t="str">
        <f t="shared" ca="1" si="91"/>
        <v/>
      </c>
      <c r="AC419" s="23" t="str">
        <f t="shared" ca="1" si="92"/>
        <v/>
      </c>
      <c r="AD419" s="23" t="str">
        <f t="shared" ca="1" si="93"/>
        <v/>
      </c>
      <c r="AE419" s="68" t="str">
        <f t="shared" ca="1" si="94"/>
        <v/>
      </c>
      <c r="AF419" s="69" t="str">
        <f>IF(OR(H419="",S419=""),"",S419-(SUM(L419,M419)*INDEX(D.1[Đơn giá],MATCH(H419,D.1[Tên sản phẩm],0))))</f>
        <v/>
      </c>
      <c r="AG419" s="90" t="str">
        <f t="shared" ca="1" si="95"/>
        <v/>
      </c>
      <c r="AH419" s="90"/>
    </row>
    <row r="420" spans="2:34" ht="27.75" customHeight="1" x14ac:dyDescent="0.2">
      <c r="B420" s="154">
        <f t="shared" si="96"/>
        <v>417</v>
      </c>
      <c r="C420" s="155" t="str">
        <f t="shared" ca="1" si="97"/>
        <v/>
      </c>
      <c r="D420" s="156" t="str">
        <f t="shared" ca="1" si="98"/>
        <v/>
      </c>
      <c r="E420" s="157" t="str">
        <f t="shared" ca="1" si="99"/>
        <v/>
      </c>
      <c r="F420" s="157"/>
      <c r="G420" s="158" t="str">
        <f t="shared" ca="1" si="100"/>
        <v/>
      </c>
      <c r="H420" s="159"/>
      <c r="I420" s="160" t="str">
        <f>IF(H420="","",INDEX(D.1[Quy cách],MATCH(H420,D.1[Tên sản phẩm],0)))</f>
        <v/>
      </c>
      <c r="J420" s="35" t="str">
        <f>IF(H420="","",INDEX(D.1[ĐVT],MATCH(H420,D.1[Tên sản phẩm],0)))</f>
        <v/>
      </c>
      <c r="K420" s="163" t="str">
        <f>IF(H420="","",INDEX(D.1[Đơn giá bán
(Tham khảo)],MATCH(H420,D.1[Tên sản phẩm],0)))</f>
        <v/>
      </c>
      <c r="L420" s="162"/>
      <c r="M420" s="159"/>
      <c r="N420" s="159"/>
      <c r="O420" s="159"/>
      <c r="P420" s="163" t="str">
        <f t="shared" si="101"/>
        <v/>
      </c>
      <c r="Q420" s="164"/>
      <c r="R420" s="162"/>
      <c r="S420" s="163" t="str">
        <f t="shared" si="102"/>
        <v/>
      </c>
      <c r="T420" s="164" t="str">
        <f t="shared" ca="1" si="103"/>
        <v/>
      </c>
      <c r="U420" s="163" t="str">
        <f t="shared" si="104"/>
        <v/>
      </c>
      <c r="V420" s="163" t="str">
        <f ca="1">IF(AND(C420&lt;&gt;"",C420&lt;&gt;OFFSET(C420,1,0)),SUMIFS(B.2[Giá có thuế],B.2[Số ĐK],C420),"")</f>
        <v/>
      </c>
      <c r="W420" s="159"/>
      <c r="X420" s="161" t="str">
        <f>IF(W420="","",'Thông Tin Chung'!$L$3)</f>
        <v/>
      </c>
      <c r="Y420" s="163" t="str">
        <f t="shared" ca="1" si="105"/>
        <v/>
      </c>
      <c r="Z420" s="165"/>
      <c r="AA420" s="155" t="str">
        <f ca="1">IF(C420="","",IF(OR(D420&lt;NgayBatDau,D420&gt;NgayKetThuc),"Ngày tháng phải nằm trong kỳ báo cáo",IF(AND(G420&lt;&gt;"",COUNTIF(D.2[Tên khách hàng],G420)=0),"Tên KH chưa khai báo trong DSKH",IF(AND(H420&lt;&gt;"",COUNTIF(D.1[Tên sản phẩm],H420)=0),"SP này chưa khai báo trong DSSP",""))))</f>
        <v/>
      </c>
      <c r="AB420" s="23" t="str">
        <f t="shared" ca="1" si="91"/>
        <v/>
      </c>
      <c r="AC420" s="23" t="str">
        <f t="shared" ca="1" si="92"/>
        <v/>
      </c>
      <c r="AD420" s="23" t="str">
        <f t="shared" ca="1" si="93"/>
        <v/>
      </c>
      <c r="AE420" s="68" t="str">
        <f t="shared" ca="1" si="94"/>
        <v/>
      </c>
      <c r="AF420" s="69" t="str">
        <f>IF(OR(H420="",S420=""),"",S420-(SUM(L420,M420)*INDEX(D.1[Đơn giá],MATCH(H420,D.1[Tên sản phẩm],0))))</f>
        <v/>
      </c>
      <c r="AG420" s="90" t="str">
        <f t="shared" ca="1" si="95"/>
        <v/>
      </c>
      <c r="AH420" s="90"/>
    </row>
    <row r="421" spans="2:34" ht="27.75" customHeight="1" x14ac:dyDescent="0.2">
      <c r="B421" s="154">
        <f t="shared" si="96"/>
        <v>418</v>
      </c>
      <c r="C421" s="155" t="str">
        <f t="shared" ca="1" si="97"/>
        <v/>
      </c>
      <c r="D421" s="156" t="str">
        <f t="shared" ca="1" si="98"/>
        <v/>
      </c>
      <c r="E421" s="157" t="str">
        <f t="shared" ca="1" si="99"/>
        <v/>
      </c>
      <c r="F421" s="157"/>
      <c r="G421" s="158" t="str">
        <f t="shared" ca="1" si="100"/>
        <v/>
      </c>
      <c r="H421" s="159"/>
      <c r="I421" s="160" t="str">
        <f>IF(H421="","",INDEX(D.1[Quy cách],MATCH(H421,D.1[Tên sản phẩm],0)))</f>
        <v/>
      </c>
      <c r="J421" s="35" t="str">
        <f>IF(H421="","",INDEX(D.1[ĐVT],MATCH(H421,D.1[Tên sản phẩm],0)))</f>
        <v/>
      </c>
      <c r="K421" s="163" t="str">
        <f>IF(H421="","",INDEX(D.1[Đơn giá bán
(Tham khảo)],MATCH(H421,D.1[Tên sản phẩm],0)))</f>
        <v/>
      </c>
      <c r="L421" s="162"/>
      <c r="M421" s="159"/>
      <c r="N421" s="159"/>
      <c r="O421" s="159"/>
      <c r="P421" s="163" t="str">
        <f t="shared" si="101"/>
        <v/>
      </c>
      <c r="Q421" s="164"/>
      <c r="R421" s="162"/>
      <c r="S421" s="163" t="str">
        <f t="shared" si="102"/>
        <v/>
      </c>
      <c r="T421" s="164" t="str">
        <f t="shared" ca="1" si="103"/>
        <v/>
      </c>
      <c r="U421" s="163" t="str">
        <f t="shared" si="104"/>
        <v/>
      </c>
      <c r="V421" s="163" t="str">
        <f ca="1">IF(AND(C421&lt;&gt;"",C421&lt;&gt;OFFSET(C421,1,0)),SUMIFS(B.2[Giá có thuế],B.2[Số ĐK],C421),"")</f>
        <v/>
      </c>
      <c r="W421" s="159"/>
      <c r="X421" s="161" t="str">
        <f>IF(W421="","",'Thông Tin Chung'!$L$3)</f>
        <v/>
      </c>
      <c r="Y421" s="163" t="str">
        <f t="shared" ca="1" si="105"/>
        <v/>
      </c>
      <c r="Z421" s="165"/>
      <c r="AA421" s="155" t="str">
        <f ca="1">IF(C421="","",IF(OR(D421&lt;NgayBatDau,D421&gt;NgayKetThuc),"Ngày tháng phải nằm trong kỳ báo cáo",IF(AND(G421&lt;&gt;"",COUNTIF(D.2[Tên khách hàng],G421)=0),"Tên KH chưa khai báo trong DSKH",IF(AND(H421&lt;&gt;"",COUNTIF(D.1[Tên sản phẩm],H421)=0),"SP này chưa khai báo trong DSSP",""))))</f>
        <v/>
      </c>
      <c r="AB421" s="23" t="str">
        <f t="shared" ca="1" si="91"/>
        <v/>
      </c>
      <c r="AC421" s="23" t="str">
        <f t="shared" ca="1" si="92"/>
        <v/>
      </c>
      <c r="AD421" s="23" t="str">
        <f t="shared" ca="1" si="93"/>
        <v/>
      </c>
      <c r="AE421" s="68" t="str">
        <f t="shared" ca="1" si="94"/>
        <v/>
      </c>
      <c r="AF421" s="69" t="str">
        <f>IF(OR(H421="",S421=""),"",S421-(SUM(L421,M421)*INDEX(D.1[Đơn giá],MATCH(H421,D.1[Tên sản phẩm],0))))</f>
        <v/>
      </c>
      <c r="AG421" s="90" t="str">
        <f t="shared" ca="1" si="95"/>
        <v/>
      </c>
      <c r="AH421" s="90"/>
    </row>
    <row r="422" spans="2:34" ht="27.75" customHeight="1" x14ac:dyDescent="0.2">
      <c r="B422" s="154">
        <f t="shared" si="96"/>
        <v>419</v>
      </c>
      <c r="C422" s="155" t="str">
        <f t="shared" ca="1" si="97"/>
        <v/>
      </c>
      <c r="D422" s="156" t="str">
        <f t="shared" ca="1" si="98"/>
        <v/>
      </c>
      <c r="E422" s="157" t="str">
        <f t="shared" ca="1" si="99"/>
        <v/>
      </c>
      <c r="F422" s="157"/>
      <c r="G422" s="158" t="str">
        <f t="shared" ca="1" si="100"/>
        <v/>
      </c>
      <c r="H422" s="159"/>
      <c r="I422" s="160" t="str">
        <f>IF(H422="","",INDEX(D.1[Quy cách],MATCH(H422,D.1[Tên sản phẩm],0)))</f>
        <v/>
      </c>
      <c r="J422" s="35" t="str">
        <f>IF(H422="","",INDEX(D.1[ĐVT],MATCH(H422,D.1[Tên sản phẩm],0)))</f>
        <v/>
      </c>
      <c r="K422" s="163" t="str">
        <f>IF(H422="","",INDEX(D.1[Đơn giá bán
(Tham khảo)],MATCH(H422,D.1[Tên sản phẩm],0)))</f>
        <v/>
      </c>
      <c r="L422" s="162"/>
      <c r="M422" s="159"/>
      <c r="N422" s="159"/>
      <c r="O422" s="159"/>
      <c r="P422" s="163" t="str">
        <f t="shared" si="101"/>
        <v/>
      </c>
      <c r="Q422" s="164"/>
      <c r="R422" s="162"/>
      <c r="S422" s="163" t="str">
        <f t="shared" si="102"/>
        <v/>
      </c>
      <c r="T422" s="164" t="str">
        <f t="shared" ca="1" si="103"/>
        <v/>
      </c>
      <c r="U422" s="163" t="str">
        <f t="shared" si="104"/>
        <v/>
      </c>
      <c r="V422" s="163" t="str">
        <f ca="1">IF(AND(C422&lt;&gt;"",C422&lt;&gt;OFFSET(C422,1,0)),SUMIFS(B.2[Giá có thuế],B.2[Số ĐK],C422),"")</f>
        <v/>
      </c>
      <c r="W422" s="159"/>
      <c r="X422" s="161" t="str">
        <f>IF(W422="","",'Thông Tin Chung'!$L$3)</f>
        <v/>
      </c>
      <c r="Y422" s="163" t="str">
        <f t="shared" ca="1" si="105"/>
        <v/>
      </c>
      <c r="Z422" s="165"/>
      <c r="AA422" s="155" t="str">
        <f ca="1">IF(C422="","",IF(OR(D422&lt;NgayBatDau,D422&gt;NgayKetThuc),"Ngày tháng phải nằm trong kỳ báo cáo",IF(AND(G422&lt;&gt;"",COUNTIF(D.2[Tên khách hàng],G422)=0),"Tên KH chưa khai báo trong DSKH",IF(AND(H422&lt;&gt;"",COUNTIF(D.1[Tên sản phẩm],H422)=0),"SP này chưa khai báo trong DSSP",""))))</f>
        <v/>
      </c>
      <c r="AB422" s="23" t="str">
        <f t="shared" ca="1" si="91"/>
        <v/>
      </c>
      <c r="AC422" s="23" t="str">
        <f t="shared" ca="1" si="92"/>
        <v/>
      </c>
      <c r="AD422" s="23" t="str">
        <f t="shared" ca="1" si="93"/>
        <v/>
      </c>
      <c r="AE422" s="68" t="str">
        <f t="shared" ca="1" si="94"/>
        <v/>
      </c>
      <c r="AF422" s="69" t="str">
        <f>IF(OR(H422="",S422=""),"",S422-(SUM(L422,M422)*INDEX(D.1[Đơn giá],MATCH(H422,D.1[Tên sản phẩm],0))))</f>
        <v/>
      </c>
      <c r="AG422" s="90" t="str">
        <f t="shared" ca="1" si="95"/>
        <v/>
      </c>
      <c r="AH422" s="90"/>
    </row>
    <row r="423" spans="2:34" ht="27.75" customHeight="1" x14ac:dyDescent="0.2">
      <c r="B423" s="154">
        <f t="shared" si="96"/>
        <v>420</v>
      </c>
      <c r="C423" s="155" t="str">
        <f t="shared" ca="1" si="97"/>
        <v/>
      </c>
      <c r="D423" s="156" t="str">
        <f t="shared" ca="1" si="98"/>
        <v/>
      </c>
      <c r="E423" s="157" t="str">
        <f t="shared" ca="1" si="99"/>
        <v/>
      </c>
      <c r="F423" s="157"/>
      <c r="G423" s="158" t="str">
        <f t="shared" ca="1" si="100"/>
        <v/>
      </c>
      <c r="H423" s="159"/>
      <c r="I423" s="160" t="str">
        <f>IF(H423="","",INDEX(D.1[Quy cách],MATCH(H423,D.1[Tên sản phẩm],0)))</f>
        <v/>
      </c>
      <c r="J423" s="35" t="str">
        <f>IF(H423="","",INDEX(D.1[ĐVT],MATCH(H423,D.1[Tên sản phẩm],0)))</f>
        <v/>
      </c>
      <c r="K423" s="163" t="str">
        <f>IF(H423="","",INDEX(D.1[Đơn giá bán
(Tham khảo)],MATCH(H423,D.1[Tên sản phẩm],0)))</f>
        <v/>
      </c>
      <c r="L423" s="162"/>
      <c r="M423" s="159"/>
      <c r="N423" s="159"/>
      <c r="O423" s="159"/>
      <c r="P423" s="163" t="str">
        <f t="shared" si="101"/>
        <v/>
      </c>
      <c r="Q423" s="164"/>
      <c r="R423" s="162"/>
      <c r="S423" s="163" t="str">
        <f t="shared" si="102"/>
        <v/>
      </c>
      <c r="T423" s="164" t="str">
        <f t="shared" ca="1" si="103"/>
        <v/>
      </c>
      <c r="U423" s="163" t="str">
        <f t="shared" si="104"/>
        <v/>
      </c>
      <c r="V423" s="163" t="str">
        <f ca="1">IF(AND(C423&lt;&gt;"",C423&lt;&gt;OFFSET(C423,1,0)),SUMIFS(B.2[Giá có thuế],B.2[Số ĐK],C423),"")</f>
        <v/>
      </c>
      <c r="W423" s="159"/>
      <c r="X423" s="161" t="str">
        <f>IF(W423="","",'Thông Tin Chung'!$L$3)</f>
        <v/>
      </c>
      <c r="Y423" s="163" t="str">
        <f t="shared" ca="1" si="105"/>
        <v/>
      </c>
      <c r="Z423" s="165"/>
      <c r="AA423" s="155" t="str">
        <f ca="1">IF(C423="","",IF(OR(D423&lt;NgayBatDau,D423&gt;NgayKetThuc),"Ngày tháng phải nằm trong kỳ báo cáo",IF(AND(G423&lt;&gt;"",COUNTIF(D.2[Tên khách hàng],G423)=0),"Tên KH chưa khai báo trong DSKH",IF(AND(H423&lt;&gt;"",COUNTIF(D.1[Tên sản phẩm],H423)=0),"SP này chưa khai báo trong DSSP",""))))</f>
        <v/>
      </c>
      <c r="AB423" s="23" t="str">
        <f t="shared" ca="1" si="91"/>
        <v/>
      </c>
      <c r="AC423" s="23" t="str">
        <f t="shared" ca="1" si="92"/>
        <v/>
      </c>
      <c r="AD423" s="23" t="str">
        <f t="shared" ca="1" si="93"/>
        <v/>
      </c>
      <c r="AE423" s="68" t="str">
        <f t="shared" ca="1" si="94"/>
        <v/>
      </c>
      <c r="AF423" s="69" t="str">
        <f>IF(OR(H423="",S423=""),"",S423-(SUM(L423,M423)*INDEX(D.1[Đơn giá],MATCH(H423,D.1[Tên sản phẩm],0))))</f>
        <v/>
      </c>
      <c r="AG423" s="90" t="str">
        <f t="shared" ca="1" si="95"/>
        <v/>
      </c>
      <c r="AH423" s="90"/>
    </row>
    <row r="424" spans="2:34" ht="27.75" customHeight="1" x14ac:dyDescent="0.2">
      <c r="B424" s="154">
        <f t="shared" si="96"/>
        <v>421</v>
      </c>
      <c r="C424" s="155" t="str">
        <f t="shared" ca="1" si="97"/>
        <v/>
      </c>
      <c r="D424" s="156" t="str">
        <f t="shared" ca="1" si="98"/>
        <v/>
      </c>
      <c r="E424" s="157" t="str">
        <f t="shared" ca="1" si="99"/>
        <v/>
      </c>
      <c r="F424" s="157"/>
      <c r="G424" s="158" t="str">
        <f t="shared" ca="1" si="100"/>
        <v/>
      </c>
      <c r="H424" s="159"/>
      <c r="I424" s="160" t="str">
        <f>IF(H424="","",INDEX(D.1[Quy cách],MATCH(H424,D.1[Tên sản phẩm],0)))</f>
        <v/>
      </c>
      <c r="J424" s="35" t="str">
        <f>IF(H424="","",INDEX(D.1[ĐVT],MATCH(H424,D.1[Tên sản phẩm],0)))</f>
        <v/>
      </c>
      <c r="K424" s="163" t="str">
        <f>IF(H424="","",INDEX(D.1[Đơn giá bán
(Tham khảo)],MATCH(H424,D.1[Tên sản phẩm],0)))</f>
        <v/>
      </c>
      <c r="L424" s="162"/>
      <c r="M424" s="159"/>
      <c r="N424" s="159"/>
      <c r="O424" s="159"/>
      <c r="P424" s="163" t="str">
        <f t="shared" si="101"/>
        <v/>
      </c>
      <c r="Q424" s="164"/>
      <c r="R424" s="162"/>
      <c r="S424" s="163" t="str">
        <f t="shared" si="102"/>
        <v/>
      </c>
      <c r="T424" s="164" t="str">
        <f t="shared" ca="1" si="103"/>
        <v/>
      </c>
      <c r="U424" s="163" t="str">
        <f t="shared" si="104"/>
        <v/>
      </c>
      <c r="V424" s="163" t="str">
        <f ca="1">IF(AND(C424&lt;&gt;"",C424&lt;&gt;OFFSET(C424,1,0)),SUMIFS(B.2[Giá có thuế],B.2[Số ĐK],C424),"")</f>
        <v/>
      </c>
      <c r="W424" s="159"/>
      <c r="X424" s="161" t="str">
        <f>IF(W424="","",'Thông Tin Chung'!$L$3)</f>
        <v/>
      </c>
      <c r="Y424" s="163" t="str">
        <f t="shared" ca="1" si="105"/>
        <v/>
      </c>
      <c r="Z424" s="165"/>
      <c r="AA424" s="155" t="str">
        <f ca="1">IF(C424="","",IF(OR(D424&lt;NgayBatDau,D424&gt;NgayKetThuc),"Ngày tháng phải nằm trong kỳ báo cáo",IF(AND(G424&lt;&gt;"",COUNTIF(D.2[Tên khách hàng],G424)=0),"Tên KH chưa khai báo trong DSKH",IF(AND(H424&lt;&gt;"",COUNTIF(D.1[Tên sản phẩm],H424)=0),"SP này chưa khai báo trong DSSP",""))))</f>
        <v/>
      </c>
      <c r="AB424" s="23" t="str">
        <f t="shared" ca="1" si="91"/>
        <v/>
      </c>
      <c r="AC424" s="23" t="str">
        <f t="shared" ca="1" si="92"/>
        <v/>
      </c>
      <c r="AD424" s="23" t="str">
        <f t="shared" ca="1" si="93"/>
        <v/>
      </c>
      <c r="AE424" s="68" t="str">
        <f t="shared" ca="1" si="94"/>
        <v/>
      </c>
      <c r="AF424" s="69" t="str">
        <f>IF(OR(H424="",S424=""),"",S424-(SUM(L424,M424)*INDEX(D.1[Đơn giá],MATCH(H424,D.1[Tên sản phẩm],0))))</f>
        <v/>
      </c>
      <c r="AG424" s="90" t="str">
        <f t="shared" ca="1" si="95"/>
        <v/>
      </c>
      <c r="AH424" s="90"/>
    </row>
    <row r="425" spans="2:34" ht="27.75" customHeight="1" x14ac:dyDescent="0.2">
      <c r="B425" s="154">
        <f t="shared" si="96"/>
        <v>422</v>
      </c>
      <c r="C425" s="155" t="str">
        <f t="shared" ca="1" si="97"/>
        <v/>
      </c>
      <c r="D425" s="156" t="str">
        <f t="shared" ca="1" si="98"/>
        <v/>
      </c>
      <c r="E425" s="157" t="str">
        <f t="shared" ca="1" si="99"/>
        <v/>
      </c>
      <c r="F425" s="157"/>
      <c r="G425" s="158" t="str">
        <f t="shared" ca="1" si="100"/>
        <v/>
      </c>
      <c r="H425" s="159"/>
      <c r="I425" s="160" t="str">
        <f>IF(H425="","",INDEX(D.1[Quy cách],MATCH(H425,D.1[Tên sản phẩm],0)))</f>
        <v/>
      </c>
      <c r="J425" s="35" t="str">
        <f>IF(H425="","",INDEX(D.1[ĐVT],MATCH(H425,D.1[Tên sản phẩm],0)))</f>
        <v/>
      </c>
      <c r="K425" s="163" t="str">
        <f>IF(H425="","",INDEX(D.1[Đơn giá bán
(Tham khảo)],MATCH(H425,D.1[Tên sản phẩm],0)))</f>
        <v/>
      </c>
      <c r="L425" s="162"/>
      <c r="M425" s="159"/>
      <c r="N425" s="159"/>
      <c r="O425" s="159"/>
      <c r="P425" s="163" t="str">
        <f t="shared" si="101"/>
        <v/>
      </c>
      <c r="Q425" s="164"/>
      <c r="R425" s="162"/>
      <c r="S425" s="163" t="str">
        <f t="shared" si="102"/>
        <v/>
      </c>
      <c r="T425" s="164" t="str">
        <f t="shared" ca="1" si="103"/>
        <v/>
      </c>
      <c r="U425" s="163" t="str">
        <f t="shared" si="104"/>
        <v/>
      </c>
      <c r="V425" s="163" t="str">
        <f ca="1">IF(AND(C425&lt;&gt;"",C425&lt;&gt;OFFSET(C425,1,0)),SUMIFS(B.2[Giá có thuế],B.2[Số ĐK],C425),"")</f>
        <v/>
      </c>
      <c r="W425" s="159"/>
      <c r="X425" s="161" t="str">
        <f>IF(W425="","",'Thông Tin Chung'!$L$3)</f>
        <v/>
      </c>
      <c r="Y425" s="163" t="str">
        <f t="shared" ca="1" si="105"/>
        <v/>
      </c>
      <c r="Z425" s="165"/>
      <c r="AA425" s="155" t="str">
        <f ca="1">IF(C425="","",IF(OR(D425&lt;NgayBatDau,D425&gt;NgayKetThuc),"Ngày tháng phải nằm trong kỳ báo cáo",IF(AND(G425&lt;&gt;"",COUNTIF(D.2[Tên khách hàng],G425)=0),"Tên KH chưa khai báo trong DSKH",IF(AND(H425&lt;&gt;"",COUNTIF(D.1[Tên sản phẩm],H425)=0),"SP này chưa khai báo trong DSSP",""))))</f>
        <v/>
      </c>
      <c r="AB425" s="23" t="str">
        <f t="shared" ca="1" si="91"/>
        <v/>
      </c>
      <c r="AC425" s="23" t="str">
        <f t="shared" ca="1" si="92"/>
        <v/>
      </c>
      <c r="AD425" s="23" t="str">
        <f t="shared" ca="1" si="93"/>
        <v/>
      </c>
      <c r="AE425" s="68" t="str">
        <f t="shared" ca="1" si="94"/>
        <v/>
      </c>
      <c r="AF425" s="69" t="str">
        <f>IF(OR(H425="",S425=""),"",S425-(SUM(L425,M425)*INDEX(D.1[Đơn giá],MATCH(H425,D.1[Tên sản phẩm],0))))</f>
        <v/>
      </c>
      <c r="AG425" s="90" t="str">
        <f t="shared" ca="1" si="95"/>
        <v/>
      </c>
      <c r="AH425" s="90"/>
    </row>
    <row r="426" spans="2:34" ht="27.75" customHeight="1" x14ac:dyDescent="0.2">
      <c r="B426" s="154">
        <f t="shared" si="96"/>
        <v>423</v>
      </c>
      <c r="C426" s="155" t="str">
        <f t="shared" ca="1" si="97"/>
        <v/>
      </c>
      <c r="D426" s="156" t="str">
        <f t="shared" ca="1" si="98"/>
        <v/>
      </c>
      <c r="E426" s="157" t="str">
        <f t="shared" ca="1" si="99"/>
        <v/>
      </c>
      <c r="F426" s="157"/>
      <c r="G426" s="158" t="str">
        <f t="shared" ca="1" si="100"/>
        <v/>
      </c>
      <c r="H426" s="159"/>
      <c r="I426" s="160" t="str">
        <f>IF(H426="","",INDEX(D.1[Quy cách],MATCH(H426,D.1[Tên sản phẩm],0)))</f>
        <v/>
      </c>
      <c r="J426" s="35" t="str">
        <f>IF(H426="","",INDEX(D.1[ĐVT],MATCH(H426,D.1[Tên sản phẩm],0)))</f>
        <v/>
      </c>
      <c r="K426" s="163" t="str">
        <f>IF(H426="","",INDEX(D.1[Đơn giá bán
(Tham khảo)],MATCH(H426,D.1[Tên sản phẩm],0)))</f>
        <v/>
      </c>
      <c r="L426" s="162"/>
      <c r="M426" s="159"/>
      <c r="N426" s="159"/>
      <c r="O426" s="159"/>
      <c r="P426" s="163" t="str">
        <f t="shared" si="101"/>
        <v/>
      </c>
      <c r="Q426" s="164"/>
      <c r="R426" s="162"/>
      <c r="S426" s="163" t="str">
        <f t="shared" si="102"/>
        <v/>
      </c>
      <c r="T426" s="164" t="str">
        <f t="shared" ca="1" si="103"/>
        <v/>
      </c>
      <c r="U426" s="163" t="str">
        <f t="shared" si="104"/>
        <v/>
      </c>
      <c r="V426" s="163" t="str">
        <f ca="1">IF(AND(C426&lt;&gt;"",C426&lt;&gt;OFFSET(C426,1,0)),SUMIFS(B.2[Giá có thuế],B.2[Số ĐK],C426),"")</f>
        <v/>
      </c>
      <c r="W426" s="159"/>
      <c r="X426" s="161" t="str">
        <f>IF(W426="","",'Thông Tin Chung'!$L$3)</f>
        <v/>
      </c>
      <c r="Y426" s="163" t="str">
        <f t="shared" ca="1" si="105"/>
        <v/>
      </c>
      <c r="Z426" s="165"/>
      <c r="AA426" s="155" t="str">
        <f ca="1">IF(C426="","",IF(OR(D426&lt;NgayBatDau,D426&gt;NgayKetThuc),"Ngày tháng phải nằm trong kỳ báo cáo",IF(AND(G426&lt;&gt;"",COUNTIF(D.2[Tên khách hàng],G426)=0),"Tên KH chưa khai báo trong DSKH",IF(AND(H426&lt;&gt;"",COUNTIF(D.1[Tên sản phẩm],H426)=0),"SP này chưa khai báo trong DSSP",""))))</f>
        <v/>
      </c>
      <c r="AB426" s="23" t="str">
        <f t="shared" ca="1" si="91"/>
        <v/>
      </c>
      <c r="AC426" s="23" t="str">
        <f t="shared" ca="1" si="92"/>
        <v/>
      </c>
      <c r="AD426" s="23" t="str">
        <f t="shared" ca="1" si="93"/>
        <v/>
      </c>
      <c r="AE426" s="68" t="str">
        <f t="shared" ca="1" si="94"/>
        <v/>
      </c>
      <c r="AF426" s="69" t="str">
        <f>IF(OR(H426="",S426=""),"",S426-(SUM(L426,M426)*INDEX(D.1[Đơn giá],MATCH(H426,D.1[Tên sản phẩm],0))))</f>
        <v/>
      </c>
      <c r="AG426" s="90" t="str">
        <f t="shared" ca="1" si="95"/>
        <v/>
      </c>
      <c r="AH426" s="90"/>
    </row>
    <row r="427" spans="2:34" ht="27.75" customHeight="1" x14ac:dyDescent="0.2">
      <c r="B427" s="154">
        <f t="shared" si="96"/>
        <v>424</v>
      </c>
      <c r="C427" s="155" t="str">
        <f t="shared" ca="1" si="97"/>
        <v/>
      </c>
      <c r="D427" s="156" t="str">
        <f t="shared" ca="1" si="98"/>
        <v/>
      </c>
      <c r="E427" s="157" t="str">
        <f t="shared" ca="1" si="99"/>
        <v/>
      </c>
      <c r="F427" s="157"/>
      <c r="G427" s="158" t="str">
        <f t="shared" ca="1" si="100"/>
        <v/>
      </c>
      <c r="H427" s="159"/>
      <c r="I427" s="160" t="str">
        <f>IF(H427="","",INDEX(D.1[Quy cách],MATCH(H427,D.1[Tên sản phẩm],0)))</f>
        <v/>
      </c>
      <c r="J427" s="35" t="str">
        <f>IF(H427="","",INDEX(D.1[ĐVT],MATCH(H427,D.1[Tên sản phẩm],0)))</f>
        <v/>
      </c>
      <c r="K427" s="163" t="str">
        <f>IF(H427="","",INDEX(D.1[Đơn giá bán
(Tham khảo)],MATCH(H427,D.1[Tên sản phẩm],0)))</f>
        <v/>
      </c>
      <c r="L427" s="162"/>
      <c r="M427" s="159"/>
      <c r="N427" s="159"/>
      <c r="O427" s="159"/>
      <c r="P427" s="163" t="str">
        <f t="shared" si="101"/>
        <v/>
      </c>
      <c r="Q427" s="164"/>
      <c r="R427" s="162"/>
      <c r="S427" s="163" t="str">
        <f t="shared" si="102"/>
        <v/>
      </c>
      <c r="T427" s="164" t="str">
        <f t="shared" ca="1" si="103"/>
        <v/>
      </c>
      <c r="U427" s="163" t="str">
        <f t="shared" si="104"/>
        <v/>
      </c>
      <c r="V427" s="163" t="str">
        <f ca="1">IF(AND(C427&lt;&gt;"",C427&lt;&gt;OFFSET(C427,1,0)),SUMIFS(B.2[Giá có thuế],B.2[Số ĐK],C427),"")</f>
        <v/>
      </c>
      <c r="W427" s="159"/>
      <c r="X427" s="161" t="str">
        <f>IF(W427="","",'Thông Tin Chung'!$L$3)</f>
        <v/>
      </c>
      <c r="Y427" s="163" t="str">
        <f t="shared" ca="1" si="105"/>
        <v/>
      </c>
      <c r="Z427" s="165"/>
      <c r="AA427" s="155" t="str">
        <f ca="1">IF(C427="","",IF(OR(D427&lt;NgayBatDau,D427&gt;NgayKetThuc),"Ngày tháng phải nằm trong kỳ báo cáo",IF(AND(G427&lt;&gt;"",COUNTIF(D.2[Tên khách hàng],G427)=0),"Tên KH chưa khai báo trong DSKH",IF(AND(H427&lt;&gt;"",COUNTIF(D.1[Tên sản phẩm],H427)=0),"SP này chưa khai báo trong DSSP",""))))</f>
        <v/>
      </c>
      <c r="AB427" s="23" t="str">
        <f t="shared" ca="1" si="91"/>
        <v/>
      </c>
      <c r="AC427" s="23" t="str">
        <f t="shared" ca="1" si="92"/>
        <v/>
      </c>
      <c r="AD427" s="23" t="str">
        <f t="shared" ca="1" si="93"/>
        <v/>
      </c>
      <c r="AE427" s="68" t="str">
        <f t="shared" ca="1" si="94"/>
        <v/>
      </c>
      <c r="AF427" s="69" t="str">
        <f>IF(OR(H427="",S427=""),"",S427-(SUM(L427,M427)*INDEX(D.1[Đơn giá],MATCH(H427,D.1[Tên sản phẩm],0))))</f>
        <v/>
      </c>
      <c r="AG427" s="90" t="str">
        <f t="shared" ca="1" si="95"/>
        <v/>
      </c>
      <c r="AH427" s="90"/>
    </row>
    <row r="428" spans="2:34" ht="27.75" customHeight="1" x14ac:dyDescent="0.2">
      <c r="B428" s="154">
        <f t="shared" si="96"/>
        <v>425</v>
      </c>
      <c r="C428" s="155" t="str">
        <f t="shared" ca="1" si="97"/>
        <v/>
      </c>
      <c r="D428" s="156" t="str">
        <f t="shared" ca="1" si="98"/>
        <v/>
      </c>
      <c r="E428" s="157" t="str">
        <f t="shared" ca="1" si="99"/>
        <v/>
      </c>
      <c r="F428" s="157"/>
      <c r="G428" s="158" t="str">
        <f t="shared" ca="1" si="100"/>
        <v/>
      </c>
      <c r="H428" s="159"/>
      <c r="I428" s="160" t="str">
        <f>IF(H428="","",INDEX(D.1[Quy cách],MATCH(H428,D.1[Tên sản phẩm],0)))</f>
        <v/>
      </c>
      <c r="J428" s="35" t="str">
        <f>IF(H428="","",INDEX(D.1[ĐVT],MATCH(H428,D.1[Tên sản phẩm],0)))</f>
        <v/>
      </c>
      <c r="K428" s="163" t="str">
        <f>IF(H428="","",INDEX(D.1[Đơn giá bán
(Tham khảo)],MATCH(H428,D.1[Tên sản phẩm],0)))</f>
        <v/>
      </c>
      <c r="L428" s="162"/>
      <c r="M428" s="159"/>
      <c r="N428" s="159"/>
      <c r="O428" s="159"/>
      <c r="P428" s="163" t="str">
        <f t="shared" si="101"/>
        <v/>
      </c>
      <c r="Q428" s="164"/>
      <c r="R428" s="162"/>
      <c r="S428" s="163" t="str">
        <f t="shared" si="102"/>
        <v/>
      </c>
      <c r="T428" s="164" t="str">
        <f t="shared" ca="1" si="103"/>
        <v/>
      </c>
      <c r="U428" s="163" t="str">
        <f t="shared" si="104"/>
        <v/>
      </c>
      <c r="V428" s="163" t="str">
        <f ca="1">IF(AND(C428&lt;&gt;"",C428&lt;&gt;OFFSET(C428,1,0)),SUMIFS(B.2[Giá có thuế],B.2[Số ĐK],C428),"")</f>
        <v/>
      </c>
      <c r="W428" s="159"/>
      <c r="X428" s="161" t="str">
        <f>IF(W428="","",'Thông Tin Chung'!$L$3)</f>
        <v/>
      </c>
      <c r="Y428" s="163" t="str">
        <f t="shared" ca="1" si="105"/>
        <v/>
      </c>
      <c r="Z428" s="165"/>
      <c r="AA428" s="155" t="str">
        <f ca="1">IF(C428="","",IF(OR(D428&lt;NgayBatDau,D428&gt;NgayKetThuc),"Ngày tháng phải nằm trong kỳ báo cáo",IF(AND(G428&lt;&gt;"",COUNTIF(D.2[Tên khách hàng],G428)=0),"Tên KH chưa khai báo trong DSKH",IF(AND(H428&lt;&gt;"",COUNTIF(D.1[Tên sản phẩm],H428)=0),"SP này chưa khai báo trong DSSP",""))))</f>
        <v/>
      </c>
      <c r="AB428" s="23" t="str">
        <f t="shared" ca="1" si="91"/>
        <v/>
      </c>
      <c r="AC428" s="23" t="str">
        <f t="shared" ca="1" si="92"/>
        <v/>
      </c>
      <c r="AD428" s="23" t="str">
        <f t="shared" ca="1" si="93"/>
        <v/>
      </c>
      <c r="AE428" s="68" t="str">
        <f t="shared" ca="1" si="94"/>
        <v/>
      </c>
      <c r="AF428" s="69" t="str">
        <f>IF(OR(H428="",S428=""),"",S428-(SUM(L428,M428)*INDEX(D.1[Đơn giá],MATCH(H428,D.1[Tên sản phẩm],0))))</f>
        <v/>
      </c>
      <c r="AG428" s="90" t="str">
        <f t="shared" ca="1" si="95"/>
        <v/>
      </c>
      <c r="AH428" s="90"/>
    </row>
    <row r="429" spans="2:34" ht="27.75" customHeight="1" x14ac:dyDescent="0.2">
      <c r="B429" s="154">
        <f t="shared" si="96"/>
        <v>426</v>
      </c>
      <c r="C429" s="155" t="str">
        <f t="shared" ca="1" si="97"/>
        <v/>
      </c>
      <c r="D429" s="156" t="str">
        <f t="shared" ca="1" si="98"/>
        <v/>
      </c>
      <c r="E429" s="157" t="str">
        <f t="shared" ca="1" si="99"/>
        <v/>
      </c>
      <c r="F429" s="157"/>
      <c r="G429" s="158" t="str">
        <f t="shared" ca="1" si="100"/>
        <v/>
      </c>
      <c r="H429" s="159"/>
      <c r="I429" s="160" t="str">
        <f>IF(H429="","",INDEX(D.1[Quy cách],MATCH(H429,D.1[Tên sản phẩm],0)))</f>
        <v/>
      </c>
      <c r="J429" s="35" t="str">
        <f>IF(H429="","",INDEX(D.1[ĐVT],MATCH(H429,D.1[Tên sản phẩm],0)))</f>
        <v/>
      </c>
      <c r="K429" s="163" t="str">
        <f>IF(H429="","",INDEX(D.1[Đơn giá bán
(Tham khảo)],MATCH(H429,D.1[Tên sản phẩm],0)))</f>
        <v/>
      </c>
      <c r="L429" s="162"/>
      <c r="M429" s="159"/>
      <c r="N429" s="159"/>
      <c r="O429" s="159"/>
      <c r="P429" s="163" t="str">
        <f t="shared" si="101"/>
        <v/>
      </c>
      <c r="Q429" s="164"/>
      <c r="R429" s="162"/>
      <c r="S429" s="163" t="str">
        <f t="shared" si="102"/>
        <v/>
      </c>
      <c r="T429" s="164" t="str">
        <f t="shared" ca="1" si="103"/>
        <v/>
      </c>
      <c r="U429" s="163" t="str">
        <f t="shared" si="104"/>
        <v/>
      </c>
      <c r="V429" s="163" t="str">
        <f ca="1">IF(AND(C429&lt;&gt;"",C429&lt;&gt;OFFSET(C429,1,0)),SUMIFS(B.2[Giá có thuế],B.2[Số ĐK],C429),"")</f>
        <v/>
      </c>
      <c r="W429" s="159"/>
      <c r="X429" s="161" t="str">
        <f>IF(W429="","",'Thông Tin Chung'!$L$3)</f>
        <v/>
      </c>
      <c r="Y429" s="163" t="str">
        <f t="shared" ca="1" si="105"/>
        <v/>
      </c>
      <c r="Z429" s="165"/>
      <c r="AA429" s="155" t="str">
        <f ca="1">IF(C429="","",IF(OR(D429&lt;NgayBatDau,D429&gt;NgayKetThuc),"Ngày tháng phải nằm trong kỳ báo cáo",IF(AND(G429&lt;&gt;"",COUNTIF(D.2[Tên khách hàng],G429)=0),"Tên KH chưa khai báo trong DSKH",IF(AND(H429&lt;&gt;"",COUNTIF(D.1[Tên sản phẩm],H429)=0),"SP này chưa khai báo trong DSSP",""))))</f>
        <v/>
      </c>
      <c r="AB429" s="23" t="str">
        <f t="shared" ca="1" si="91"/>
        <v/>
      </c>
      <c r="AC429" s="23" t="str">
        <f t="shared" ca="1" si="92"/>
        <v/>
      </c>
      <c r="AD429" s="23" t="str">
        <f t="shared" ca="1" si="93"/>
        <v/>
      </c>
      <c r="AE429" s="68" t="str">
        <f t="shared" ca="1" si="94"/>
        <v/>
      </c>
      <c r="AF429" s="69" t="str">
        <f>IF(OR(H429="",S429=""),"",S429-(SUM(L429,M429)*INDEX(D.1[Đơn giá],MATCH(H429,D.1[Tên sản phẩm],0))))</f>
        <v/>
      </c>
      <c r="AG429" s="90" t="str">
        <f t="shared" ca="1" si="95"/>
        <v/>
      </c>
      <c r="AH429" s="90"/>
    </row>
    <row r="430" spans="2:34" ht="27.75" customHeight="1" x14ac:dyDescent="0.2">
      <c r="B430" s="154">
        <f t="shared" si="96"/>
        <v>427</v>
      </c>
      <c r="C430" s="155" t="str">
        <f t="shared" ca="1" si="97"/>
        <v/>
      </c>
      <c r="D430" s="156" t="str">
        <f t="shared" ca="1" si="98"/>
        <v/>
      </c>
      <c r="E430" s="157" t="str">
        <f t="shared" ca="1" si="99"/>
        <v/>
      </c>
      <c r="F430" s="157"/>
      <c r="G430" s="158" t="str">
        <f t="shared" ca="1" si="100"/>
        <v/>
      </c>
      <c r="H430" s="159"/>
      <c r="I430" s="160" t="str">
        <f>IF(H430="","",INDEX(D.1[Quy cách],MATCH(H430,D.1[Tên sản phẩm],0)))</f>
        <v/>
      </c>
      <c r="J430" s="35" t="str">
        <f>IF(H430="","",INDEX(D.1[ĐVT],MATCH(H430,D.1[Tên sản phẩm],0)))</f>
        <v/>
      </c>
      <c r="K430" s="163" t="str">
        <f>IF(H430="","",INDEX(D.1[Đơn giá bán
(Tham khảo)],MATCH(H430,D.1[Tên sản phẩm],0)))</f>
        <v/>
      </c>
      <c r="L430" s="162"/>
      <c r="M430" s="159"/>
      <c r="N430" s="159"/>
      <c r="O430" s="159"/>
      <c r="P430" s="163" t="str">
        <f t="shared" si="101"/>
        <v/>
      </c>
      <c r="Q430" s="164"/>
      <c r="R430" s="162"/>
      <c r="S430" s="163" t="str">
        <f t="shared" si="102"/>
        <v/>
      </c>
      <c r="T430" s="164" t="str">
        <f t="shared" ca="1" si="103"/>
        <v/>
      </c>
      <c r="U430" s="163" t="str">
        <f t="shared" si="104"/>
        <v/>
      </c>
      <c r="V430" s="163" t="str">
        <f ca="1">IF(AND(C430&lt;&gt;"",C430&lt;&gt;OFFSET(C430,1,0)),SUMIFS(B.2[Giá có thuế],B.2[Số ĐK],C430),"")</f>
        <v/>
      </c>
      <c r="W430" s="159"/>
      <c r="X430" s="161" t="str">
        <f>IF(W430="","",'Thông Tin Chung'!$L$3)</f>
        <v/>
      </c>
      <c r="Y430" s="163" t="str">
        <f t="shared" ca="1" si="105"/>
        <v/>
      </c>
      <c r="Z430" s="165"/>
      <c r="AA430" s="155" t="str">
        <f ca="1">IF(C430="","",IF(OR(D430&lt;NgayBatDau,D430&gt;NgayKetThuc),"Ngày tháng phải nằm trong kỳ báo cáo",IF(AND(G430&lt;&gt;"",COUNTIF(D.2[Tên khách hàng],G430)=0),"Tên KH chưa khai báo trong DSKH",IF(AND(H430&lt;&gt;"",COUNTIF(D.1[Tên sản phẩm],H430)=0),"SP này chưa khai báo trong DSSP",""))))</f>
        <v/>
      </c>
      <c r="AB430" s="23" t="str">
        <f t="shared" ca="1" si="91"/>
        <v/>
      </c>
      <c r="AC430" s="23" t="str">
        <f t="shared" ca="1" si="92"/>
        <v/>
      </c>
      <c r="AD430" s="23" t="str">
        <f t="shared" ca="1" si="93"/>
        <v/>
      </c>
      <c r="AE430" s="68" t="str">
        <f t="shared" ca="1" si="94"/>
        <v/>
      </c>
      <c r="AF430" s="69" t="str">
        <f>IF(OR(H430="",S430=""),"",S430-(SUM(L430,M430)*INDEX(D.1[Đơn giá],MATCH(H430,D.1[Tên sản phẩm],0))))</f>
        <v/>
      </c>
      <c r="AG430" s="90" t="str">
        <f t="shared" ca="1" si="95"/>
        <v/>
      </c>
      <c r="AH430" s="90"/>
    </row>
    <row r="431" spans="2:34" ht="27.75" customHeight="1" x14ac:dyDescent="0.2">
      <c r="B431" s="154">
        <f t="shared" si="96"/>
        <v>428</v>
      </c>
      <c r="C431" s="155" t="str">
        <f t="shared" ca="1" si="97"/>
        <v/>
      </c>
      <c r="D431" s="156" t="str">
        <f t="shared" ca="1" si="98"/>
        <v/>
      </c>
      <c r="E431" s="157" t="str">
        <f t="shared" ca="1" si="99"/>
        <v/>
      </c>
      <c r="F431" s="157"/>
      <c r="G431" s="158" t="str">
        <f t="shared" ca="1" si="100"/>
        <v/>
      </c>
      <c r="H431" s="159"/>
      <c r="I431" s="160" t="str">
        <f>IF(H431="","",INDEX(D.1[Quy cách],MATCH(H431,D.1[Tên sản phẩm],0)))</f>
        <v/>
      </c>
      <c r="J431" s="35" t="str">
        <f>IF(H431="","",INDEX(D.1[ĐVT],MATCH(H431,D.1[Tên sản phẩm],0)))</f>
        <v/>
      </c>
      <c r="K431" s="163" t="str">
        <f>IF(H431="","",INDEX(D.1[Đơn giá bán
(Tham khảo)],MATCH(H431,D.1[Tên sản phẩm],0)))</f>
        <v/>
      </c>
      <c r="L431" s="162"/>
      <c r="M431" s="159"/>
      <c r="N431" s="159"/>
      <c r="O431" s="159"/>
      <c r="P431" s="163" t="str">
        <f t="shared" si="101"/>
        <v/>
      </c>
      <c r="Q431" s="164"/>
      <c r="R431" s="162"/>
      <c r="S431" s="163" t="str">
        <f t="shared" si="102"/>
        <v/>
      </c>
      <c r="T431" s="164" t="str">
        <f t="shared" ca="1" si="103"/>
        <v/>
      </c>
      <c r="U431" s="163" t="str">
        <f t="shared" si="104"/>
        <v/>
      </c>
      <c r="V431" s="163" t="str">
        <f ca="1">IF(AND(C431&lt;&gt;"",C431&lt;&gt;OFFSET(C431,1,0)),SUMIFS(B.2[Giá có thuế],B.2[Số ĐK],C431),"")</f>
        <v/>
      </c>
      <c r="W431" s="159"/>
      <c r="X431" s="161" t="str">
        <f>IF(W431="","",'Thông Tin Chung'!$L$3)</f>
        <v/>
      </c>
      <c r="Y431" s="163" t="str">
        <f t="shared" ca="1" si="105"/>
        <v/>
      </c>
      <c r="Z431" s="165"/>
      <c r="AA431" s="155" t="str">
        <f ca="1">IF(C431="","",IF(OR(D431&lt;NgayBatDau,D431&gt;NgayKetThuc),"Ngày tháng phải nằm trong kỳ báo cáo",IF(AND(G431&lt;&gt;"",COUNTIF(D.2[Tên khách hàng],G431)=0),"Tên KH chưa khai báo trong DSKH",IF(AND(H431&lt;&gt;"",COUNTIF(D.1[Tên sản phẩm],H431)=0),"SP này chưa khai báo trong DSSP",""))))</f>
        <v/>
      </c>
      <c r="AB431" s="23" t="str">
        <f t="shared" ca="1" si="91"/>
        <v/>
      </c>
      <c r="AC431" s="23" t="str">
        <f t="shared" ca="1" si="92"/>
        <v/>
      </c>
      <c r="AD431" s="23" t="str">
        <f t="shared" ca="1" si="93"/>
        <v/>
      </c>
      <c r="AE431" s="68" t="str">
        <f t="shared" ca="1" si="94"/>
        <v/>
      </c>
      <c r="AF431" s="69" t="str">
        <f>IF(OR(H431="",S431=""),"",S431-(SUM(L431,M431)*INDEX(D.1[Đơn giá],MATCH(H431,D.1[Tên sản phẩm],0))))</f>
        <v/>
      </c>
      <c r="AG431" s="90" t="str">
        <f t="shared" ca="1" si="95"/>
        <v/>
      </c>
      <c r="AH431" s="90"/>
    </row>
    <row r="432" spans="2:34" ht="27.75" customHeight="1" x14ac:dyDescent="0.2">
      <c r="B432" s="154">
        <f t="shared" si="96"/>
        <v>429</v>
      </c>
      <c r="C432" s="155" t="str">
        <f t="shared" ca="1" si="97"/>
        <v/>
      </c>
      <c r="D432" s="156" t="str">
        <f t="shared" ca="1" si="98"/>
        <v/>
      </c>
      <c r="E432" s="157" t="str">
        <f t="shared" ca="1" si="99"/>
        <v/>
      </c>
      <c r="F432" s="157"/>
      <c r="G432" s="158" t="str">
        <f t="shared" ca="1" si="100"/>
        <v/>
      </c>
      <c r="H432" s="159"/>
      <c r="I432" s="160" t="str">
        <f>IF(H432="","",INDEX(D.1[Quy cách],MATCH(H432,D.1[Tên sản phẩm],0)))</f>
        <v/>
      </c>
      <c r="J432" s="35" t="str">
        <f>IF(H432="","",INDEX(D.1[ĐVT],MATCH(H432,D.1[Tên sản phẩm],0)))</f>
        <v/>
      </c>
      <c r="K432" s="163" t="str">
        <f>IF(H432="","",INDEX(D.1[Đơn giá bán
(Tham khảo)],MATCH(H432,D.1[Tên sản phẩm],0)))</f>
        <v/>
      </c>
      <c r="L432" s="162"/>
      <c r="M432" s="159"/>
      <c r="N432" s="159"/>
      <c r="O432" s="159"/>
      <c r="P432" s="163" t="str">
        <f t="shared" si="101"/>
        <v/>
      </c>
      <c r="Q432" s="164"/>
      <c r="R432" s="162"/>
      <c r="S432" s="163" t="str">
        <f t="shared" si="102"/>
        <v/>
      </c>
      <c r="T432" s="164" t="str">
        <f t="shared" ca="1" si="103"/>
        <v/>
      </c>
      <c r="U432" s="163" t="str">
        <f t="shared" si="104"/>
        <v/>
      </c>
      <c r="V432" s="163" t="str">
        <f ca="1">IF(AND(C432&lt;&gt;"",C432&lt;&gt;OFFSET(C432,1,0)),SUMIFS(B.2[Giá có thuế],B.2[Số ĐK],C432),"")</f>
        <v/>
      </c>
      <c r="W432" s="159"/>
      <c r="X432" s="161" t="str">
        <f>IF(W432="","",'Thông Tin Chung'!$L$3)</f>
        <v/>
      </c>
      <c r="Y432" s="163" t="str">
        <f t="shared" ca="1" si="105"/>
        <v/>
      </c>
      <c r="Z432" s="165"/>
      <c r="AA432" s="155" t="str">
        <f ca="1">IF(C432="","",IF(OR(D432&lt;NgayBatDau,D432&gt;NgayKetThuc),"Ngày tháng phải nằm trong kỳ báo cáo",IF(AND(G432&lt;&gt;"",COUNTIF(D.2[Tên khách hàng],G432)=0),"Tên KH chưa khai báo trong DSKH",IF(AND(H432&lt;&gt;"",COUNTIF(D.1[Tên sản phẩm],H432)=0),"SP này chưa khai báo trong DSSP",""))))</f>
        <v/>
      </c>
      <c r="AB432" s="23" t="str">
        <f t="shared" ca="1" si="91"/>
        <v/>
      </c>
      <c r="AC432" s="23" t="str">
        <f t="shared" ca="1" si="92"/>
        <v/>
      </c>
      <c r="AD432" s="23" t="str">
        <f t="shared" ca="1" si="93"/>
        <v/>
      </c>
      <c r="AE432" s="68" t="str">
        <f t="shared" ca="1" si="94"/>
        <v/>
      </c>
      <c r="AF432" s="69" t="str">
        <f>IF(OR(H432="",S432=""),"",S432-(SUM(L432,M432)*INDEX(D.1[Đơn giá],MATCH(H432,D.1[Tên sản phẩm],0))))</f>
        <v/>
      </c>
      <c r="AG432" s="90" t="str">
        <f t="shared" ca="1" si="95"/>
        <v/>
      </c>
      <c r="AH432" s="90"/>
    </row>
    <row r="433" spans="2:34" ht="27.75" customHeight="1" x14ac:dyDescent="0.2">
      <c r="B433" s="154">
        <f t="shared" si="96"/>
        <v>430</v>
      </c>
      <c r="C433" s="155" t="str">
        <f t="shared" ca="1" si="97"/>
        <v/>
      </c>
      <c r="D433" s="156" t="str">
        <f t="shared" ca="1" si="98"/>
        <v/>
      </c>
      <c r="E433" s="157" t="str">
        <f t="shared" ca="1" si="99"/>
        <v/>
      </c>
      <c r="F433" s="157"/>
      <c r="G433" s="158" t="str">
        <f t="shared" ca="1" si="100"/>
        <v/>
      </c>
      <c r="H433" s="159"/>
      <c r="I433" s="160" t="str">
        <f>IF(H433="","",INDEX(D.1[Quy cách],MATCH(H433,D.1[Tên sản phẩm],0)))</f>
        <v/>
      </c>
      <c r="J433" s="35" t="str">
        <f>IF(H433="","",INDEX(D.1[ĐVT],MATCH(H433,D.1[Tên sản phẩm],0)))</f>
        <v/>
      </c>
      <c r="K433" s="163" t="str">
        <f>IF(H433="","",INDEX(D.1[Đơn giá bán
(Tham khảo)],MATCH(H433,D.1[Tên sản phẩm],0)))</f>
        <v/>
      </c>
      <c r="L433" s="162"/>
      <c r="M433" s="159"/>
      <c r="N433" s="159"/>
      <c r="O433" s="159"/>
      <c r="P433" s="163" t="str">
        <f t="shared" si="101"/>
        <v/>
      </c>
      <c r="Q433" s="164"/>
      <c r="R433" s="162"/>
      <c r="S433" s="163" t="str">
        <f t="shared" si="102"/>
        <v/>
      </c>
      <c r="T433" s="164" t="str">
        <f t="shared" ca="1" si="103"/>
        <v/>
      </c>
      <c r="U433" s="163" t="str">
        <f t="shared" si="104"/>
        <v/>
      </c>
      <c r="V433" s="163" t="str">
        <f ca="1">IF(AND(C433&lt;&gt;"",C433&lt;&gt;OFFSET(C433,1,0)),SUMIFS(B.2[Giá có thuế],B.2[Số ĐK],C433),"")</f>
        <v/>
      </c>
      <c r="W433" s="159"/>
      <c r="X433" s="161" t="str">
        <f>IF(W433="","",'Thông Tin Chung'!$L$3)</f>
        <v/>
      </c>
      <c r="Y433" s="163" t="str">
        <f t="shared" ca="1" si="105"/>
        <v/>
      </c>
      <c r="Z433" s="165"/>
      <c r="AA433" s="155" t="str">
        <f ca="1">IF(C433="","",IF(OR(D433&lt;NgayBatDau,D433&gt;NgayKetThuc),"Ngày tháng phải nằm trong kỳ báo cáo",IF(AND(G433&lt;&gt;"",COUNTIF(D.2[Tên khách hàng],G433)=0),"Tên KH chưa khai báo trong DSKH",IF(AND(H433&lt;&gt;"",COUNTIF(D.1[Tên sản phẩm],H433)=0),"SP này chưa khai báo trong DSSP",""))))</f>
        <v/>
      </c>
      <c r="AB433" s="23" t="str">
        <f t="shared" ca="1" si="91"/>
        <v/>
      </c>
      <c r="AC433" s="23" t="str">
        <f t="shared" ca="1" si="92"/>
        <v/>
      </c>
      <c r="AD433" s="23" t="str">
        <f t="shared" ca="1" si="93"/>
        <v/>
      </c>
      <c r="AE433" s="68" t="str">
        <f t="shared" ca="1" si="94"/>
        <v/>
      </c>
      <c r="AF433" s="69" t="str">
        <f>IF(OR(H433="",S433=""),"",S433-(SUM(L433,M433)*INDEX(D.1[Đơn giá],MATCH(H433,D.1[Tên sản phẩm],0))))</f>
        <v/>
      </c>
      <c r="AG433" s="90" t="str">
        <f t="shared" ca="1" si="95"/>
        <v/>
      </c>
      <c r="AH433" s="90"/>
    </row>
    <row r="434" spans="2:34" ht="27.75" customHeight="1" x14ac:dyDescent="0.2">
      <c r="B434" s="154">
        <f t="shared" si="96"/>
        <v>431</v>
      </c>
      <c r="C434" s="155" t="str">
        <f t="shared" ca="1" si="97"/>
        <v/>
      </c>
      <c r="D434" s="156" t="str">
        <f t="shared" ca="1" si="98"/>
        <v/>
      </c>
      <c r="E434" s="157" t="str">
        <f t="shared" ca="1" si="99"/>
        <v/>
      </c>
      <c r="F434" s="157"/>
      <c r="G434" s="158" t="str">
        <f t="shared" ca="1" si="100"/>
        <v/>
      </c>
      <c r="H434" s="159"/>
      <c r="I434" s="160" t="str">
        <f>IF(H434="","",INDEX(D.1[Quy cách],MATCH(H434,D.1[Tên sản phẩm],0)))</f>
        <v/>
      </c>
      <c r="J434" s="35" t="str">
        <f>IF(H434="","",INDEX(D.1[ĐVT],MATCH(H434,D.1[Tên sản phẩm],0)))</f>
        <v/>
      </c>
      <c r="K434" s="163" t="str">
        <f>IF(H434="","",INDEX(D.1[Đơn giá bán
(Tham khảo)],MATCH(H434,D.1[Tên sản phẩm],0)))</f>
        <v/>
      </c>
      <c r="L434" s="162"/>
      <c r="M434" s="159"/>
      <c r="N434" s="159"/>
      <c r="O434" s="159"/>
      <c r="P434" s="163" t="str">
        <f t="shared" si="101"/>
        <v/>
      </c>
      <c r="Q434" s="164"/>
      <c r="R434" s="162"/>
      <c r="S434" s="163" t="str">
        <f t="shared" si="102"/>
        <v/>
      </c>
      <c r="T434" s="164" t="str">
        <f t="shared" ca="1" si="103"/>
        <v/>
      </c>
      <c r="U434" s="163" t="str">
        <f t="shared" si="104"/>
        <v/>
      </c>
      <c r="V434" s="163" t="str">
        <f ca="1">IF(AND(C434&lt;&gt;"",C434&lt;&gt;OFFSET(C434,1,0)),SUMIFS(B.2[Giá có thuế],B.2[Số ĐK],C434),"")</f>
        <v/>
      </c>
      <c r="W434" s="159"/>
      <c r="X434" s="161" t="str">
        <f>IF(W434="","",'Thông Tin Chung'!$L$3)</f>
        <v/>
      </c>
      <c r="Y434" s="163" t="str">
        <f t="shared" ca="1" si="105"/>
        <v/>
      </c>
      <c r="Z434" s="165"/>
      <c r="AA434" s="155" t="str">
        <f ca="1">IF(C434="","",IF(OR(D434&lt;NgayBatDau,D434&gt;NgayKetThuc),"Ngày tháng phải nằm trong kỳ báo cáo",IF(AND(G434&lt;&gt;"",COUNTIF(D.2[Tên khách hàng],G434)=0),"Tên KH chưa khai báo trong DSKH",IF(AND(H434&lt;&gt;"",COUNTIF(D.1[Tên sản phẩm],H434)=0),"SP này chưa khai báo trong DSSP",""))))</f>
        <v/>
      </c>
      <c r="AB434" s="23" t="str">
        <f t="shared" ca="1" si="91"/>
        <v/>
      </c>
      <c r="AC434" s="23" t="str">
        <f t="shared" ca="1" si="92"/>
        <v/>
      </c>
      <c r="AD434" s="23" t="str">
        <f t="shared" ca="1" si="93"/>
        <v/>
      </c>
      <c r="AE434" s="68" t="str">
        <f t="shared" ca="1" si="94"/>
        <v/>
      </c>
      <c r="AF434" s="69" t="str">
        <f>IF(OR(H434="",S434=""),"",S434-(SUM(L434,M434)*INDEX(D.1[Đơn giá],MATCH(H434,D.1[Tên sản phẩm],0))))</f>
        <v/>
      </c>
      <c r="AG434" s="90" t="str">
        <f t="shared" ca="1" si="95"/>
        <v/>
      </c>
      <c r="AH434" s="90"/>
    </row>
    <row r="435" spans="2:34" ht="27.75" customHeight="1" x14ac:dyDescent="0.2">
      <c r="B435" s="154">
        <f t="shared" si="96"/>
        <v>432</v>
      </c>
      <c r="C435" s="155" t="str">
        <f t="shared" ca="1" si="97"/>
        <v/>
      </c>
      <c r="D435" s="156" t="str">
        <f t="shared" ca="1" si="98"/>
        <v/>
      </c>
      <c r="E435" s="157" t="str">
        <f t="shared" ca="1" si="99"/>
        <v/>
      </c>
      <c r="F435" s="157"/>
      <c r="G435" s="158" t="str">
        <f t="shared" ca="1" si="100"/>
        <v/>
      </c>
      <c r="H435" s="159"/>
      <c r="I435" s="160" t="str">
        <f>IF(H435="","",INDEX(D.1[Quy cách],MATCH(H435,D.1[Tên sản phẩm],0)))</f>
        <v/>
      </c>
      <c r="J435" s="35" t="str">
        <f>IF(H435="","",INDEX(D.1[ĐVT],MATCH(H435,D.1[Tên sản phẩm],0)))</f>
        <v/>
      </c>
      <c r="K435" s="163" t="str">
        <f>IF(H435="","",INDEX(D.1[Đơn giá bán
(Tham khảo)],MATCH(H435,D.1[Tên sản phẩm],0)))</f>
        <v/>
      </c>
      <c r="L435" s="162"/>
      <c r="M435" s="159"/>
      <c r="N435" s="159"/>
      <c r="O435" s="159"/>
      <c r="P435" s="163" t="str">
        <f t="shared" si="101"/>
        <v/>
      </c>
      <c r="Q435" s="164"/>
      <c r="R435" s="162"/>
      <c r="S435" s="163" t="str">
        <f t="shared" si="102"/>
        <v/>
      </c>
      <c r="T435" s="164" t="str">
        <f t="shared" ca="1" si="103"/>
        <v/>
      </c>
      <c r="U435" s="163" t="str">
        <f t="shared" si="104"/>
        <v/>
      </c>
      <c r="V435" s="163" t="str">
        <f ca="1">IF(AND(C435&lt;&gt;"",C435&lt;&gt;OFFSET(C435,1,0)),SUMIFS(B.2[Giá có thuế],B.2[Số ĐK],C435),"")</f>
        <v/>
      </c>
      <c r="W435" s="159"/>
      <c r="X435" s="161" t="str">
        <f>IF(W435="","",'Thông Tin Chung'!$L$3)</f>
        <v/>
      </c>
      <c r="Y435" s="163" t="str">
        <f t="shared" ca="1" si="105"/>
        <v/>
      </c>
      <c r="Z435" s="165"/>
      <c r="AA435" s="155" t="str">
        <f ca="1">IF(C435="","",IF(OR(D435&lt;NgayBatDau,D435&gt;NgayKetThuc),"Ngày tháng phải nằm trong kỳ báo cáo",IF(AND(G435&lt;&gt;"",COUNTIF(D.2[Tên khách hàng],G435)=0),"Tên KH chưa khai báo trong DSKH",IF(AND(H435&lt;&gt;"",COUNTIF(D.1[Tên sản phẩm],H435)=0),"SP này chưa khai báo trong DSSP",""))))</f>
        <v/>
      </c>
      <c r="AB435" s="23" t="str">
        <f t="shared" ca="1" si="91"/>
        <v/>
      </c>
      <c r="AC435" s="23" t="str">
        <f t="shared" ca="1" si="92"/>
        <v/>
      </c>
      <c r="AD435" s="23" t="str">
        <f t="shared" ca="1" si="93"/>
        <v/>
      </c>
      <c r="AE435" s="68" t="str">
        <f t="shared" ca="1" si="94"/>
        <v/>
      </c>
      <c r="AF435" s="69" t="str">
        <f>IF(OR(H435="",S435=""),"",S435-(SUM(L435,M435)*INDEX(D.1[Đơn giá],MATCH(H435,D.1[Tên sản phẩm],0))))</f>
        <v/>
      </c>
      <c r="AG435" s="90" t="str">
        <f t="shared" ca="1" si="95"/>
        <v/>
      </c>
      <c r="AH435" s="90"/>
    </row>
    <row r="436" spans="2:34" ht="27.75" customHeight="1" x14ac:dyDescent="0.2">
      <c r="B436" s="154">
        <f t="shared" si="96"/>
        <v>433</v>
      </c>
      <c r="C436" s="155" t="str">
        <f t="shared" ca="1" si="97"/>
        <v/>
      </c>
      <c r="D436" s="156" t="str">
        <f t="shared" ca="1" si="98"/>
        <v/>
      </c>
      <c r="E436" s="157" t="str">
        <f t="shared" ca="1" si="99"/>
        <v/>
      </c>
      <c r="F436" s="157"/>
      <c r="G436" s="158" t="str">
        <f t="shared" ca="1" si="100"/>
        <v/>
      </c>
      <c r="H436" s="159"/>
      <c r="I436" s="160" t="str">
        <f>IF(H436="","",INDEX(D.1[Quy cách],MATCH(H436,D.1[Tên sản phẩm],0)))</f>
        <v/>
      </c>
      <c r="J436" s="35" t="str">
        <f>IF(H436="","",INDEX(D.1[ĐVT],MATCH(H436,D.1[Tên sản phẩm],0)))</f>
        <v/>
      </c>
      <c r="K436" s="163" t="str">
        <f>IF(H436="","",INDEX(D.1[Đơn giá bán
(Tham khảo)],MATCH(H436,D.1[Tên sản phẩm],0)))</f>
        <v/>
      </c>
      <c r="L436" s="162"/>
      <c r="M436" s="159"/>
      <c r="N436" s="159"/>
      <c r="O436" s="159"/>
      <c r="P436" s="163" t="str">
        <f t="shared" si="101"/>
        <v/>
      </c>
      <c r="Q436" s="164"/>
      <c r="R436" s="162"/>
      <c r="S436" s="163" t="str">
        <f t="shared" si="102"/>
        <v/>
      </c>
      <c r="T436" s="164" t="str">
        <f t="shared" ca="1" si="103"/>
        <v/>
      </c>
      <c r="U436" s="163" t="str">
        <f t="shared" si="104"/>
        <v/>
      </c>
      <c r="V436" s="163" t="str">
        <f ca="1">IF(AND(C436&lt;&gt;"",C436&lt;&gt;OFFSET(C436,1,0)),SUMIFS(B.2[Giá có thuế],B.2[Số ĐK],C436),"")</f>
        <v/>
      </c>
      <c r="W436" s="159"/>
      <c r="X436" s="161" t="str">
        <f>IF(W436="","",'Thông Tin Chung'!$L$3)</f>
        <v/>
      </c>
      <c r="Y436" s="163" t="str">
        <f t="shared" ca="1" si="105"/>
        <v/>
      </c>
      <c r="Z436" s="165"/>
      <c r="AA436" s="155" t="str">
        <f ca="1">IF(C436="","",IF(OR(D436&lt;NgayBatDau,D436&gt;NgayKetThuc),"Ngày tháng phải nằm trong kỳ báo cáo",IF(AND(G436&lt;&gt;"",COUNTIF(D.2[Tên khách hàng],G436)=0),"Tên KH chưa khai báo trong DSKH",IF(AND(H436&lt;&gt;"",COUNTIF(D.1[Tên sản phẩm],H436)=0),"SP này chưa khai báo trong DSSP",""))))</f>
        <v/>
      </c>
      <c r="AB436" s="23" t="str">
        <f t="shared" ca="1" si="91"/>
        <v/>
      </c>
      <c r="AC436" s="23" t="str">
        <f t="shared" ca="1" si="92"/>
        <v/>
      </c>
      <c r="AD436" s="23" t="str">
        <f t="shared" ca="1" si="93"/>
        <v/>
      </c>
      <c r="AE436" s="68" t="str">
        <f t="shared" ca="1" si="94"/>
        <v/>
      </c>
      <c r="AF436" s="69" t="str">
        <f>IF(OR(H436="",S436=""),"",S436-(SUM(L436,M436)*INDEX(D.1[Đơn giá],MATCH(H436,D.1[Tên sản phẩm],0))))</f>
        <v/>
      </c>
      <c r="AG436" s="90" t="str">
        <f t="shared" ca="1" si="95"/>
        <v/>
      </c>
      <c r="AH436" s="90"/>
    </row>
    <row r="437" spans="2:34" ht="27.75" customHeight="1" x14ac:dyDescent="0.2">
      <c r="B437" s="154">
        <f t="shared" si="96"/>
        <v>434</v>
      </c>
      <c r="C437" s="155" t="str">
        <f t="shared" ca="1" si="97"/>
        <v/>
      </c>
      <c r="D437" s="156" t="str">
        <f t="shared" ca="1" si="98"/>
        <v/>
      </c>
      <c r="E437" s="157" t="str">
        <f t="shared" ca="1" si="99"/>
        <v/>
      </c>
      <c r="F437" s="157"/>
      <c r="G437" s="158" t="str">
        <f t="shared" ca="1" si="100"/>
        <v/>
      </c>
      <c r="H437" s="159"/>
      <c r="I437" s="160" t="str">
        <f>IF(H437="","",INDEX(D.1[Quy cách],MATCH(H437,D.1[Tên sản phẩm],0)))</f>
        <v/>
      </c>
      <c r="J437" s="35" t="str">
        <f>IF(H437="","",INDEX(D.1[ĐVT],MATCH(H437,D.1[Tên sản phẩm],0)))</f>
        <v/>
      </c>
      <c r="K437" s="163" t="str">
        <f>IF(H437="","",INDEX(D.1[Đơn giá bán
(Tham khảo)],MATCH(H437,D.1[Tên sản phẩm],0)))</f>
        <v/>
      </c>
      <c r="L437" s="162"/>
      <c r="M437" s="159"/>
      <c r="N437" s="159"/>
      <c r="O437" s="159"/>
      <c r="P437" s="163" t="str">
        <f t="shared" si="101"/>
        <v/>
      </c>
      <c r="Q437" s="164"/>
      <c r="R437" s="162"/>
      <c r="S437" s="163" t="str">
        <f t="shared" si="102"/>
        <v/>
      </c>
      <c r="T437" s="164" t="str">
        <f t="shared" ca="1" si="103"/>
        <v/>
      </c>
      <c r="U437" s="163" t="str">
        <f t="shared" si="104"/>
        <v/>
      </c>
      <c r="V437" s="163" t="str">
        <f ca="1">IF(AND(C437&lt;&gt;"",C437&lt;&gt;OFFSET(C437,1,0)),SUMIFS(B.2[Giá có thuế],B.2[Số ĐK],C437),"")</f>
        <v/>
      </c>
      <c r="W437" s="159"/>
      <c r="X437" s="161" t="str">
        <f>IF(W437="","",'Thông Tin Chung'!$L$3)</f>
        <v/>
      </c>
      <c r="Y437" s="163" t="str">
        <f t="shared" ca="1" si="105"/>
        <v/>
      </c>
      <c r="Z437" s="165"/>
      <c r="AA437" s="155" t="str">
        <f ca="1">IF(C437="","",IF(OR(D437&lt;NgayBatDau,D437&gt;NgayKetThuc),"Ngày tháng phải nằm trong kỳ báo cáo",IF(AND(G437&lt;&gt;"",COUNTIF(D.2[Tên khách hàng],G437)=0),"Tên KH chưa khai báo trong DSKH",IF(AND(H437&lt;&gt;"",COUNTIF(D.1[Tên sản phẩm],H437)=0),"SP này chưa khai báo trong DSSP",""))))</f>
        <v/>
      </c>
      <c r="AB437" s="23" t="str">
        <f t="shared" ca="1" si="91"/>
        <v/>
      </c>
      <c r="AC437" s="23" t="str">
        <f t="shared" ca="1" si="92"/>
        <v/>
      </c>
      <c r="AD437" s="23" t="str">
        <f t="shared" ca="1" si="93"/>
        <v/>
      </c>
      <c r="AE437" s="68" t="str">
        <f t="shared" ca="1" si="94"/>
        <v/>
      </c>
      <c r="AF437" s="69" t="str">
        <f>IF(OR(H437="",S437=""),"",S437-(SUM(L437,M437)*INDEX(D.1[Đơn giá],MATCH(H437,D.1[Tên sản phẩm],0))))</f>
        <v/>
      </c>
      <c r="AG437" s="90" t="str">
        <f t="shared" ca="1" si="95"/>
        <v/>
      </c>
      <c r="AH437" s="90"/>
    </row>
    <row r="438" spans="2:34" ht="27.75" customHeight="1" x14ac:dyDescent="0.2">
      <c r="B438" s="154">
        <f t="shared" si="96"/>
        <v>435</v>
      </c>
      <c r="C438" s="155" t="str">
        <f t="shared" ca="1" si="97"/>
        <v/>
      </c>
      <c r="D438" s="156" t="str">
        <f t="shared" ca="1" si="98"/>
        <v/>
      </c>
      <c r="E438" s="157" t="str">
        <f t="shared" ca="1" si="99"/>
        <v/>
      </c>
      <c r="F438" s="157"/>
      <c r="G438" s="158" t="str">
        <f t="shared" ca="1" si="100"/>
        <v/>
      </c>
      <c r="H438" s="159"/>
      <c r="I438" s="160" t="str">
        <f>IF(H438="","",INDEX(D.1[Quy cách],MATCH(H438,D.1[Tên sản phẩm],0)))</f>
        <v/>
      </c>
      <c r="J438" s="35" t="str">
        <f>IF(H438="","",INDEX(D.1[ĐVT],MATCH(H438,D.1[Tên sản phẩm],0)))</f>
        <v/>
      </c>
      <c r="K438" s="163" t="str">
        <f>IF(H438="","",INDEX(D.1[Đơn giá bán
(Tham khảo)],MATCH(H438,D.1[Tên sản phẩm],0)))</f>
        <v/>
      </c>
      <c r="L438" s="162"/>
      <c r="M438" s="159"/>
      <c r="N438" s="159"/>
      <c r="O438" s="159"/>
      <c r="P438" s="163" t="str">
        <f t="shared" si="101"/>
        <v/>
      </c>
      <c r="Q438" s="164"/>
      <c r="R438" s="162"/>
      <c r="S438" s="163" t="str">
        <f t="shared" si="102"/>
        <v/>
      </c>
      <c r="T438" s="164" t="str">
        <f t="shared" ca="1" si="103"/>
        <v/>
      </c>
      <c r="U438" s="163" t="str">
        <f t="shared" si="104"/>
        <v/>
      </c>
      <c r="V438" s="163" t="str">
        <f ca="1">IF(AND(C438&lt;&gt;"",C438&lt;&gt;OFFSET(C438,1,0)),SUMIFS(B.2[Giá có thuế],B.2[Số ĐK],C438),"")</f>
        <v/>
      </c>
      <c r="W438" s="159"/>
      <c r="X438" s="161" t="str">
        <f>IF(W438="","",'Thông Tin Chung'!$L$3)</f>
        <v/>
      </c>
      <c r="Y438" s="163" t="str">
        <f t="shared" ca="1" si="105"/>
        <v/>
      </c>
      <c r="Z438" s="165"/>
      <c r="AA438" s="155" t="str">
        <f ca="1">IF(C438="","",IF(OR(D438&lt;NgayBatDau,D438&gt;NgayKetThuc),"Ngày tháng phải nằm trong kỳ báo cáo",IF(AND(G438&lt;&gt;"",COUNTIF(D.2[Tên khách hàng],G438)=0),"Tên KH chưa khai báo trong DSKH",IF(AND(H438&lt;&gt;"",COUNTIF(D.1[Tên sản phẩm],H438)=0),"SP này chưa khai báo trong DSSP",""))))</f>
        <v/>
      </c>
      <c r="AB438" s="23" t="str">
        <f t="shared" ca="1" si="91"/>
        <v/>
      </c>
      <c r="AC438" s="23" t="str">
        <f t="shared" ca="1" si="92"/>
        <v/>
      </c>
      <c r="AD438" s="23" t="str">
        <f t="shared" ca="1" si="93"/>
        <v/>
      </c>
      <c r="AE438" s="68" t="str">
        <f t="shared" ca="1" si="94"/>
        <v/>
      </c>
      <c r="AF438" s="69" t="str">
        <f>IF(OR(H438="",S438=""),"",S438-(SUM(L438,M438)*INDEX(D.1[Đơn giá],MATCH(H438,D.1[Tên sản phẩm],0))))</f>
        <v/>
      </c>
      <c r="AG438" s="90" t="str">
        <f t="shared" ca="1" si="95"/>
        <v/>
      </c>
      <c r="AH438" s="90"/>
    </row>
    <row r="439" spans="2:34" ht="27.75" customHeight="1" x14ac:dyDescent="0.2">
      <c r="B439" s="154">
        <f t="shared" si="96"/>
        <v>436</v>
      </c>
      <c r="C439" s="155" t="str">
        <f t="shared" ca="1" si="97"/>
        <v/>
      </c>
      <c r="D439" s="156" t="str">
        <f t="shared" ca="1" si="98"/>
        <v/>
      </c>
      <c r="E439" s="157" t="str">
        <f t="shared" ca="1" si="99"/>
        <v/>
      </c>
      <c r="F439" s="157"/>
      <c r="G439" s="158" t="str">
        <f t="shared" ca="1" si="100"/>
        <v/>
      </c>
      <c r="H439" s="159"/>
      <c r="I439" s="160" t="str">
        <f>IF(H439="","",INDEX(D.1[Quy cách],MATCH(H439,D.1[Tên sản phẩm],0)))</f>
        <v/>
      </c>
      <c r="J439" s="35" t="str">
        <f>IF(H439="","",INDEX(D.1[ĐVT],MATCH(H439,D.1[Tên sản phẩm],0)))</f>
        <v/>
      </c>
      <c r="K439" s="163" t="str">
        <f>IF(H439="","",INDEX(D.1[Đơn giá bán
(Tham khảo)],MATCH(H439,D.1[Tên sản phẩm],0)))</f>
        <v/>
      </c>
      <c r="L439" s="162"/>
      <c r="M439" s="159"/>
      <c r="N439" s="159"/>
      <c r="O439" s="159"/>
      <c r="P439" s="163" t="str">
        <f t="shared" si="101"/>
        <v/>
      </c>
      <c r="Q439" s="164"/>
      <c r="R439" s="162"/>
      <c r="S439" s="163" t="str">
        <f t="shared" si="102"/>
        <v/>
      </c>
      <c r="T439" s="164" t="str">
        <f t="shared" ca="1" si="103"/>
        <v/>
      </c>
      <c r="U439" s="163" t="str">
        <f t="shared" si="104"/>
        <v/>
      </c>
      <c r="V439" s="163" t="str">
        <f ca="1">IF(AND(C439&lt;&gt;"",C439&lt;&gt;OFFSET(C439,1,0)),SUMIFS(B.2[Giá có thuế],B.2[Số ĐK],C439),"")</f>
        <v/>
      </c>
      <c r="W439" s="159"/>
      <c r="X439" s="161" t="str">
        <f>IF(W439="","",'Thông Tin Chung'!$L$3)</f>
        <v/>
      </c>
      <c r="Y439" s="163" t="str">
        <f t="shared" ca="1" si="105"/>
        <v/>
      </c>
      <c r="Z439" s="165"/>
      <c r="AA439" s="155" t="str">
        <f ca="1">IF(C439="","",IF(OR(D439&lt;NgayBatDau,D439&gt;NgayKetThuc),"Ngày tháng phải nằm trong kỳ báo cáo",IF(AND(G439&lt;&gt;"",COUNTIF(D.2[Tên khách hàng],G439)=0),"Tên KH chưa khai báo trong DSKH",IF(AND(H439&lt;&gt;"",COUNTIF(D.1[Tên sản phẩm],H439)=0),"SP này chưa khai báo trong DSSP",""))))</f>
        <v/>
      </c>
      <c r="AB439" s="23" t="str">
        <f t="shared" ca="1" si="91"/>
        <v/>
      </c>
      <c r="AC439" s="23" t="str">
        <f t="shared" ca="1" si="92"/>
        <v/>
      </c>
      <c r="AD439" s="23" t="str">
        <f t="shared" ca="1" si="93"/>
        <v/>
      </c>
      <c r="AE439" s="68" t="str">
        <f t="shared" ca="1" si="94"/>
        <v/>
      </c>
      <c r="AF439" s="69" t="str">
        <f>IF(OR(H439="",S439=""),"",S439-(SUM(L439,M439)*INDEX(D.1[Đơn giá],MATCH(H439,D.1[Tên sản phẩm],0))))</f>
        <v/>
      </c>
      <c r="AG439" s="90" t="str">
        <f t="shared" ca="1" si="95"/>
        <v/>
      </c>
      <c r="AH439" s="90"/>
    </row>
    <row r="440" spans="2:34" ht="27.75" customHeight="1" x14ac:dyDescent="0.2">
      <c r="B440" s="154">
        <f t="shared" si="96"/>
        <v>437</v>
      </c>
      <c r="C440" s="155" t="str">
        <f t="shared" ca="1" si="97"/>
        <v/>
      </c>
      <c r="D440" s="156" t="str">
        <f t="shared" ca="1" si="98"/>
        <v/>
      </c>
      <c r="E440" s="157" t="str">
        <f t="shared" ca="1" si="99"/>
        <v/>
      </c>
      <c r="F440" s="157"/>
      <c r="G440" s="158" t="str">
        <f t="shared" ca="1" si="100"/>
        <v/>
      </c>
      <c r="H440" s="159"/>
      <c r="I440" s="160" t="str">
        <f>IF(H440="","",INDEX(D.1[Quy cách],MATCH(H440,D.1[Tên sản phẩm],0)))</f>
        <v/>
      </c>
      <c r="J440" s="35" t="str">
        <f>IF(H440="","",INDEX(D.1[ĐVT],MATCH(H440,D.1[Tên sản phẩm],0)))</f>
        <v/>
      </c>
      <c r="K440" s="163" t="str">
        <f>IF(H440="","",INDEX(D.1[Đơn giá bán
(Tham khảo)],MATCH(H440,D.1[Tên sản phẩm],0)))</f>
        <v/>
      </c>
      <c r="L440" s="162"/>
      <c r="M440" s="159"/>
      <c r="N440" s="159"/>
      <c r="O440" s="159"/>
      <c r="P440" s="163" t="str">
        <f t="shared" si="101"/>
        <v/>
      </c>
      <c r="Q440" s="164"/>
      <c r="R440" s="162"/>
      <c r="S440" s="163" t="str">
        <f t="shared" si="102"/>
        <v/>
      </c>
      <c r="T440" s="164" t="str">
        <f t="shared" ca="1" si="103"/>
        <v/>
      </c>
      <c r="U440" s="163" t="str">
        <f t="shared" si="104"/>
        <v/>
      </c>
      <c r="V440" s="163" t="str">
        <f ca="1">IF(AND(C440&lt;&gt;"",C440&lt;&gt;OFFSET(C440,1,0)),SUMIFS(B.2[Giá có thuế],B.2[Số ĐK],C440),"")</f>
        <v/>
      </c>
      <c r="W440" s="159"/>
      <c r="X440" s="161" t="str">
        <f>IF(W440="","",'Thông Tin Chung'!$L$3)</f>
        <v/>
      </c>
      <c r="Y440" s="163" t="str">
        <f t="shared" ca="1" si="105"/>
        <v/>
      </c>
      <c r="Z440" s="165"/>
      <c r="AA440" s="155" t="str">
        <f ca="1">IF(C440="","",IF(OR(D440&lt;NgayBatDau,D440&gt;NgayKetThuc),"Ngày tháng phải nằm trong kỳ báo cáo",IF(AND(G440&lt;&gt;"",COUNTIF(D.2[Tên khách hàng],G440)=0),"Tên KH chưa khai báo trong DSKH",IF(AND(H440&lt;&gt;"",COUNTIF(D.1[Tên sản phẩm],H440)=0),"SP này chưa khai báo trong DSSP",""))))</f>
        <v/>
      </c>
      <c r="AB440" s="23" t="str">
        <f t="shared" ca="1" si="91"/>
        <v/>
      </c>
      <c r="AC440" s="23" t="str">
        <f t="shared" ca="1" si="92"/>
        <v/>
      </c>
      <c r="AD440" s="23" t="str">
        <f t="shared" ca="1" si="93"/>
        <v/>
      </c>
      <c r="AE440" s="68" t="str">
        <f t="shared" ca="1" si="94"/>
        <v/>
      </c>
      <c r="AF440" s="69" t="str">
        <f>IF(OR(H440="",S440=""),"",S440-(SUM(L440,M440)*INDEX(D.1[Đơn giá],MATCH(H440,D.1[Tên sản phẩm],0))))</f>
        <v/>
      </c>
      <c r="AG440" s="90" t="str">
        <f t="shared" ca="1" si="95"/>
        <v/>
      </c>
      <c r="AH440" s="90"/>
    </row>
    <row r="441" spans="2:34" ht="27.75" customHeight="1" x14ac:dyDescent="0.2">
      <c r="B441" s="154">
        <f t="shared" si="96"/>
        <v>438</v>
      </c>
      <c r="C441" s="155" t="str">
        <f t="shared" ca="1" si="97"/>
        <v/>
      </c>
      <c r="D441" s="156" t="str">
        <f t="shared" ca="1" si="98"/>
        <v/>
      </c>
      <c r="E441" s="157" t="str">
        <f t="shared" ca="1" si="99"/>
        <v/>
      </c>
      <c r="F441" s="157"/>
      <c r="G441" s="158" t="str">
        <f t="shared" ca="1" si="100"/>
        <v/>
      </c>
      <c r="H441" s="159"/>
      <c r="I441" s="160" t="str">
        <f>IF(H441="","",INDEX(D.1[Quy cách],MATCH(H441,D.1[Tên sản phẩm],0)))</f>
        <v/>
      </c>
      <c r="J441" s="35" t="str">
        <f>IF(H441="","",INDEX(D.1[ĐVT],MATCH(H441,D.1[Tên sản phẩm],0)))</f>
        <v/>
      </c>
      <c r="K441" s="163" t="str">
        <f>IF(H441="","",INDEX(D.1[Đơn giá bán
(Tham khảo)],MATCH(H441,D.1[Tên sản phẩm],0)))</f>
        <v/>
      </c>
      <c r="L441" s="162"/>
      <c r="M441" s="159"/>
      <c r="N441" s="159"/>
      <c r="O441" s="159"/>
      <c r="P441" s="163" t="str">
        <f t="shared" si="101"/>
        <v/>
      </c>
      <c r="Q441" s="164"/>
      <c r="R441" s="162"/>
      <c r="S441" s="163" t="str">
        <f t="shared" si="102"/>
        <v/>
      </c>
      <c r="T441" s="164" t="str">
        <f t="shared" ca="1" si="103"/>
        <v/>
      </c>
      <c r="U441" s="163" t="str">
        <f t="shared" si="104"/>
        <v/>
      </c>
      <c r="V441" s="163" t="str">
        <f ca="1">IF(AND(C441&lt;&gt;"",C441&lt;&gt;OFFSET(C441,1,0)),SUMIFS(B.2[Giá có thuế],B.2[Số ĐK],C441),"")</f>
        <v/>
      </c>
      <c r="W441" s="159"/>
      <c r="X441" s="161" t="str">
        <f>IF(W441="","",'Thông Tin Chung'!$L$3)</f>
        <v/>
      </c>
      <c r="Y441" s="163" t="str">
        <f t="shared" ca="1" si="105"/>
        <v/>
      </c>
      <c r="Z441" s="165"/>
      <c r="AA441" s="155" t="str">
        <f ca="1">IF(C441="","",IF(OR(D441&lt;NgayBatDau,D441&gt;NgayKetThuc),"Ngày tháng phải nằm trong kỳ báo cáo",IF(AND(G441&lt;&gt;"",COUNTIF(D.2[Tên khách hàng],G441)=0),"Tên KH chưa khai báo trong DSKH",IF(AND(H441&lt;&gt;"",COUNTIF(D.1[Tên sản phẩm],H441)=0),"SP này chưa khai báo trong DSSP",""))))</f>
        <v/>
      </c>
      <c r="AB441" s="23" t="str">
        <f t="shared" ca="1" si="91"/>
        <v/>
      </c>
      <c r="AC441" s="23" t="str">
        <f t="shared" ca="1" si="92"/>
        <v/>
      </c>
      <c r="AD441" s="23" t="str">
        <f t="shared" ca="1" si="93"/>
        <v/>
      </c>
      <c r="AE441" s="68" t="str">
        <f t="shared" ca="1" si="94"/>
        <v/>
      </c>
      <c r="AF441" s="69" t="str">
        <f>IF(OR(H441="",S441=""),"",S441-(SUM(L441,M441)*INDEX(D.1[Đơn giá],MATCH(H441,D.1[Tên sản phẩm],0))))</f>
        <v/>
      </c>
      <c r="AG441" s="90" t="str">
        <f t="shared" ca="1" si="95"/>
        <v/>
      </c>
      <c r="AH441" s="90"/>
    </row>
    <row r="442" spans="2:34" ht="27.75" customHeight="1" x14ac:dyDescent="0.2">
      <c r="B442" s="154">
        <f t="shared" si="96"/>
        <v>439</v>
      </c>
      <c r="C442" s="155" t="str">
        <f t="shared" ca="1" si="97"/>
        <v/>
      </c>
      <c r="D442" s="156" t="str">
        <f t="shared" ca="1" si="98"/>
        <v/>
      </c>
      <c r="E442" s="157" t="str">
        <f t="shared" ca="1" si="99"/>
        <v/>
      </c>
      <c r="F442" s="157"/>
      <c r="G442" s="158" t="str">
        <f t="shared" ca="1" si="100"/>
        <v/>
      </c>
      <c r="H442" s="159"/>
      <c r="I442" s="160" t="str">
        <f>IF(H442="","",INDEX(D.1[Quy cách],MATCH(H442,D.1[Tên sản phẩm],0)))</f>
        <v/>
      </c>
      <c r="J442" s="35" t="str">
        <f>IF(H442="","",INDEX(D.1[ĐVT],MATCH(H442,D.1[Tên sản phẩm],0)))</f>
        <v/>
      </c>
      <c r="K442" s="163" t="str">
        <f>IF(H442="","",INDEX(D.1[Đơn giá bán
(Tham khảo)],MATCH(H442,D.1[Tên sản phẩm],0)))</f>
        <v/>
      </c>
      <c r="L442" s="162"/>
      <c r="M442" s="159"/>
      <c r="N442" s="159"/>
      <c r="O442" s="159"/>
      <c r="P442" s="163" t="str">
        <f t="shared" si="101"/>
        <v/>
      </c>
      <c r="Q442" s="164"/>
      <c r="R442" s="162"/>
      <c r="S442" s="163" t="str">
        <f t="shared" si="102"/>
        <v/>
      </c>
      <c r="T442" s="164" t="str">
        <f t="shared" ca="1" si="103"/>
        <v/>
      </c>
      <c r="U442" s="163" t="str">
        <f t="shared" si="104"/>
        <v/>
      </c>
      <c r="V442" s="163" t="str">
        <f ca="1">IF(AND(C442&lt;&gt;"",C442&lt;&gt;OFFSET(C442,1,0)),SUMIFS(B.2[Giá có thuế],B.2[Số ĐK],C442),"")</f>
        <v/>
      </c>
      <c r="W442" s="159"/>
      <c r="X442" s="161" t="str">
        <f>IF(W442="","",'Thông Tin Chung'!$L$3)</f>
        <v/>
      </c>
      <c r="Y442" s="163" t="str">
        <f t="shared" ca="1" si="105"/>
        <v/>
      </c>
      <c r="Z442" s="165"/>
      <c r="AA442" s="155" t="str">
        <f ca="1">IF(C442="","",IF(OR(D442&lt;NgayBatDau,D442&gt;NgayKetThuc),"Ngày tháng phải nằm trong kỳ báo cáo",IF(AND(G442&lt;&gt;"",COUNTIF(D.2[Tên khách hàng],G442)=0),"Tên KH chưa khai báo trong DSKH",IF(AND(H442&lt;&gt;"",COUNTIF(D.1[Tên sản phẩm],H442)=0),"SP này chưa khai báo trong DSSP",""))))</f>
        <v/>
      </c>
      <c r="AB442" s="23" t="str">
        <f t="shared" ca="1" si="91"/>
        <v/>
      </c>
      <c r="AC442" s="23" t="str">
        <f t="shared" ca="1" si="92"/>
        <v/>
      </c>
      <c r="AD442" s="23" t="str">
        <f t="shared" ca="1" si="93"/>
        <v/>
      </c>
      <c r="AE442" s="68" t="str">
        <f t="shared" ca="1" si="94"/>
        <v/>
      </c>
      <c r="AF442" s="69" t="str">
        <f>IF(OR(H442="",S442=""),"",S442-(SUM(L442,M442)*INDEX(D.1[Đơn giá],MATCH(H442,D.1[Tên sản phẩm],0))))</f>
        <v/>
      </c>
      <c r="AG442" s="90" t="str">
        <f t="shared" ca="1" si="95"/>
        <v/>
      </c>
      <c r="AH442" s="90"/>
    </row>
    <row r="443" spans="2:34" ht="27.75" customHeight="1" x14ac:dyDescent="0.2">
      <c r="B443" s="154">
        <f t="shared" si="96"/>
        <v>440</v>
      </c>
      <c r="C443" s="155" t="str">
        <f t="shared" ca="1" si="97"/>
        <v/>
      </c>
      <c r="D443" s="156" t="str">
        <f t="shared" ca="1" si="98"/>
        <v/>
      </c>
      <c r="E443" s="157" t="str">
        <f t="shared" ca="1" si="99"/>
        <v/>
      </c>
      <c r="F443" s="157"/>
      <c r="G443" s="158" t="str">
        <f t="shared" ca="1" si="100"/>
        <v/>
      </c>
      <c r="H443" s="159"/>
      <c r="I443" s="160" t="str">
        <f>IF(H443="","",INDEX(D.1[Quy cách],MATCH(H443,D.1[Tên sản phẩm],0)))</f>
        <v/>
      </c>
      <c r="J443" s="35" t="str">
        <f>IF(H443="","",INDEX(D.1[ĐVT],MATCH(H443,D.1[Tên sản phẩm],0)))</f>
        <v/>
      </c>
      <c r="K443" s="163" t="str">
        <f>IF(H443="","",INDEX(D.1[Đơn giá bán
(Tham khảo)],MATCH(H443,D.1[Tên sản phẩm],0)))</f>
        <v/>
      </c>
      <c r="L443" s="162"/>
      <c r="M443" s="159"/>
      <c r="N443" s="159"/>
      <c r="O443" s="159"/>
      <c r="P443" s="163" t="str">
        <f t="shared" si="101"/>
        <v/>
      </c>
      <c r="Q443" s="164"/>
      <c r="R443" s="162"/>
      <c r="S443" s="163" t="str">
        <f t="shared" si="102"/>
        <v/>
      </c>
      <c r="T443" s="164" t="str">
        <f t="shared" ca="1" si="103"/>
        <v/>
      </c>
      <c r="U443" s="163" t="str">
        <f t="shared" si="104"/>
        <v/>
      </c>
      <c r="V443" s="163" t="str">
        <f ca="1">IF(AND(C443&lt;&gt;"",C443&lt;&gt;OFFSET(C443,1,0)),SUMIFS(B.2[Giá có thuế],B.2[Số ĐK],C443),"")</f>
        <v/>
      </c>
      <c r="W443" s="159"/>
      <c r="X443" s="161" t="str">
        <f>IF(W443="","",'Thông Tin Chung'!$L$3)</f>
        <v/>
      </c>
      <c r="Y443" s="163" t="str">
        <f t="shared" ca="1" si="105"/>
        <v/>
      </c>
      <c r="Z443" s="165"/>
      <c r="AA443" s="155" t="str">
        <f ca="1">IF(C443="","",IF(OR(D443&lt;NgayBatDau,D443&gt;NgayKetThuc),"Ngày tháng phải nằm trong kỳ báo cáo",IF(AND(G443&lt;&gt;"",COUNTIF(D.2[Tên khách hàng],G443)=0),"Tên KH chưa khai báo trong DSKH",IF(AND(H443&lt;&gt;"",COUNTIF(D.1[Tên sản phẩm],H443)=0),"SP này chưa khai báo trong DSSP",""))))</f>
        <v/>
      </c>
      <c r="AB443" s="23" t="str">
        <f t="shared" ca="1" si="91"/>
        <v/>
      </c>
      <c r="AC443" s="23" t="str">
        <f t="shared" ca="1" si="92"/>
        <v/>
      </c>
      <c r="AD443" s="23" t="str">
        <f t="shared" ca="1" si="93"/>
        <v/>
      </c>
      <c r="AE443" s="68" t="str">
        <f t="shared" ca="1" si="94"/>
        <v/>
      </c>
      <c r="AF443" s="69" t="str">
        <f>IF(OR(H443="",S443=""),"",S443-(SUM(L443,M443)*INDEX(D.1[Đơn giá],MATCH(H443,D.1[Tên sản phẩm],0))))</f>
        <v/>
      </c>
      <c r="AG443" s="90" t="str">
        <f t="shared" ca="1" si="95"/>
        <v/>
      </c>
      <c r="AH443" s="90"/>
    </row>
    <row r="444" spans="2:34" ht="27.75" customHeight="1" x14ac:dyDescent="0.2">
      <c r="B444" s="154">
        <f t="shared" si="96"/>
        <v>441</v>
      </c>
      <c r="C444" s="155" t="str">
        <f t="shared" ca="1" si="97"/>
        <v/>
      </c>
      <c r="D444" s="156" t="str">
        <f t="shared" ca="1" si="98"/>
        <v/>
      </c>
      <c r="E444" s="157" t="str">
        <f t="shared" ca="1" si="99"/>
        <v/>
      </c>
      <c r="F444" s="157"/>
      <c r="G444" s="158" t="str">
        <f t="shared" ca="1" si="100"/>
        <v/>
      </c>
      <c r="H444" s="159"/>
      <c r="I444" s="160" t="str">
        <f>IF(H444="","",INDEX(D.1[Quy cách],MATCH(H444,D.1[Tên sản phẩm],0)))</f>
        <v/>
      </c>
      <c r="J444" s="35" t="str">
        <f>IF(H444="","",INDEX(D.1[ĐVT],MATCH(H444,D.1[Tên sản phẩm],0)))</f>
        <v/>
      </c>
      <c r="K444" s="163" t="str">
        <f>IF(H444="","",INDEX(D.1[Đơn giá bán
(Tham khảo)],MATCH(H444,D.1[Tên sản phẩm],0)))</f>
        <v/>
      </c>
      <c r="L444" s="162"/>
      <c r="M444" s="159"/>
      <c r="N444" s="159"/>
      <c r="O444" s="159"/>
      <c r="P444" s="163" t="str">
        <f t="shared" si="101"/>
        <v/>
      </c>
      <c r="Q444" s="164"/>
      <c r="R444" s="162"/>
      <c r="S444" s="163" t="str">
        <f t="shared" si="102"/>
        <v/>
      </c>
      <c r="T444" s="164" t="str">
        <f t="shared" ca="1" si="103"/>
        <v/>
      </c>
      <c r="U444" s="163" t="str">
        <f t="shared" si="104"/>
        <v/>
      </c>
      <c r="V444" s="163" t="str">
        <f ca="1">IF(AND(C444&lt;&gt;"",C444&lt;&gt;OFFSET(C444,1,0)),SUMIFS(B.2[Giá có thuế],B.2[Số ĐK],C444),"")</f>
        <v/>
      </c>
      <c r="W444" s="159"/>
      <c r="X444" s="161" t="str">
        <f>IF(W444="","",'Thông Tin Chung'!$L$3)</f>
        <v/>
      </c>
      <c r="Y444" s="163" t="str">
        <f t="shared" ca="1" si="105"/>
        <v/>
      </c>
      <c r="Z444" s="165"/>
      <c r="AA444" s="155" t="str">
        <f ca="1">IF(C444="","",IF(OR(D444&lt;NgayBatDau,D444&gt;NgayKetThuc),"Ngày tháng phải nằm trong kỳ báo cáo",IF(AND(G444&lt;&gt;"",COUNTIF(D.2[Tên khách hàng],G444)=0),"Tên KH chưa khai báo trong DSKH",IF(AND(H444&lt;&gt;"",COUNTIF(D.1[Tên sản phẩm],H444)=0),"SP này chưa khai báo trong DSSP",""))))</f>
        <v/>
      </c>
      <c r="AB444" s="23" t="str">
        <f t="shared" ca="1" si="91"/>
        <v/>
      </c>
      <c r="AC444" s="23" t="str">
        <f t="shared" ca="1" si="92"/>
        <v/>
      </c>
      <c r="AD444" s="23" t="str">
        <f t="shared" ca="1" si="93"/>
        <v/>
      </c>
      <c r="AE444" s="68" t="str">
        <f t="shared" ca="1" si="94"/>
        <v/>
      </c>
      <c r="AF444" s="69" t="str">
        <f>IF(OR(H444="",S444=""),"",S444-(SUM(L444,M444)*INDEX(D.1[Đơn giá],MATCH(H444,D.1[Tên sản phẩm],0))))</f>
        <v/>
      </c>
      <c r="AG444" s="90" t="str">
        <f t="shared" ca="1" si="95"/>
        <v/>
      </c>
      <c r="AH444" s="90"/>
    </row>
    <row r="445" spans="2:34" ht="27.75" customHeight="1" x14ac:dyDescent="0.2">
      <c r="B445" s="154">
        <f t="shared" si="96"/>
        <v>442</v>
      </c>
      <c r="C445" s="155" t="str">
        <f t="shared" ca="1" si="97"/>
        <v/>
      </c>
      <c r="D445" s="156" t="str">
        <f t="shared" ca="1" si="98"/>
        <v/>
      </c>
      <c r="E445" s="157" t="str">
        <f t="shared" ca="1" si="99"/>
        <v/>
      </c>
      <c r="F445" s="157"/>
      <c r="G445" s="158" t="str">
        <f t="shared" ca="1" si="100"/>
        <v/>
      </c>
      <c r="H445" s="159"/>
      <c r="I445" s="160" t="str">
        <f>IF(H445="","",INDEX(D.1[Quy cách],MATCH(H445,D.1[Tên sản phẩm],0)))</f>
        <v/>
      </c>
      <c r="J445" s="35" t="str">
        <f>IF(H445="","",INDEX(D.1[ĐVT],MATCH(H445,D.1[Tên sản phẩm],0)))</f>
        <v/>
      </c>
      <c r="K445" s="163" t="str">
        <f>IF(H445="","",INDEX(D.1[Đơn giá bán
(Tham khảo)],MATCH(H445,D.1[Tên sản phẩm],0)))</f>
        <v/>
      </c>
      <c r="L445" s="162"/>
      <c r="M445" s="159"/>
      <c r="N445" s="159"/>
      <c r="O445" s="159"/>
      <c r="P445" s="163" t="str">
        <f t="shared" si="101"/>
        <v/>
      </c>
      <c r="Q445" s="164"/>
      <c r="R445" s="162"/>
      <c r="S445" s="163" t="str">
        <f t="shared" si="102"/>
        <v/>
      </c>
      <c r="T445" s="164" t="str">
        <f t="shared" ca="1" si="103"/>
        <v/>
      </c>
      <c r="U445" s="163" t="str">
        <f t="shared" si="104"/>
        <v/>
      </c>
      <c r="V445" s="163" t="str">
        <f ca="1">IF(AND(C445&lt;&gt;"",C445&lt;&gt;OFFSET(C445,1,0)),SUMIFS(B.2[Giá có thuế],B.2[Số ĐK],C445),"")</f>
        <v/>
      </c>
      <c r="W445" s="159"/>
      <c r="X445" s="161" t="str">
        <f>IF(W445="","",'Thông Tin Chung'!$L$3)</f>
        <v/>
      </c>
      <c r="Y445" s="163" t="str">
        <f t="shared" ca="1" si="105"/>
        <v/>
      </c>
      <c r="Z445" s="165"/>
      <c r="AA445" s="155" t="str">
        <f ca="1">IF(C445="","",IF(OR(D445&lt;NgayBatDau,D445&gt;NgayKetThuc),"Ngày tháng phải nằm trong kỳ báo cáo",IF(AND(G445&lt;&gt;"",COUNTIF(D.2[Tên khách hàng],G445)=0),"Tên KH chưa khai báo trong DSKH",IF(AND(H445&lt;&gt;"",COUNTIF(D.1[Tên sản phẩm],H445)=0),"SP này chưa khai báo trong DSSP",""))))</f>
        <v/>
      </c>
      <c r="AB445" s="23" t="str">
        <f t="shared" ca="1" si="91"/>
        <v/>
      </c>
      <c r="AC445" s="23" t="str">
        <f t="shared" ca="1" si="92"/>
        <v/>
      </c>
      <c r="AD445" s="23" t="str">
        <f t="shared" ca="1" si="93"/>
        <v/>
      </c>
      <c r="AE445" s="68" t="str">
        <f t="shared" ca="1" si="94"/>
        <v/>
      </c>
      <c r="AF445" s="69" t="str">
        <f>IF(OR(H445="",S445=""),"",S445-(SUM(L445,M445)*INDEX(D.1[Đơn giá],MATCH(H445,D.1[Tên sản phẩm],0))))</f>
        <v/>
      </c>
      <c r="AG445" s="90" t="str">
        <f t="shared" ca="1" si="95"/>
        <v/>
      </c>
      <c r="AH445" s="90"/>
    </row>
    <row r="446" spans="2:34" ht="27.75" customHeight="1" x14ac:dyDescent="0.2">
      <c r="B446" s="154">
        <f t="shared" si="96"/>
        <v>443</v>
      </c>
      <c r="C446" s="155" t="str">
        <f t="shared" ca="1" si="97"/>
        <v/>
      </c>
      <c r="D446" s="156" t="str">
        <f t="shared" ca="1" si="98"/>
        <v/>
      </c>
      <c r="E446" s="157" t="str">
        <f t="shared" ca="1" si="99"/>
        <v/>
      </c>
      <c r="F446" s="157"/>
      <c r="G446" s="158" t="str">
        <f t="shared" ca="1" si="100"/>
        <v/>
      </c>
      <c r="H446" s="159"/>
      <c r="I446" s="160" t="str">
        <f>IF(H446="","",INDEX(D.1[Quy cách],MATCH(H446,D.1[Tên sản phẩm],0)))</f>
        <v/>
      </c>
      <c r="J446" s="35" t="str">
        <f>IF(H446="","",INDEX(D.1[ĐVT],MATCH(H446,D.1[Tên sản phẩm],0)))</f>
        <v/>
      </c>
      <c r="K446" s="163" t="str">
        <f>IF(H446="","",INDEX(D.1[Đơn giá bán
(Tham khảo)],MATCH(H446,D.1[Tên sản phẩm],0)))</f>
        <v/>
      </c>
      <c r="L446" s="162"/>
      <c r="M446" s="159"/>
      <c r="N446" s="159"/>
      <c r="O446" s="159"/>
      <c r="P446" s="163" t="str">
        <f t="shared" si="101"/>
        <v/>
      </c>
      <c r="Q446" s="164"/>
      <c r="R446" s="162"/>
      <c r="S446" s="163" t="str">
        <f t="shared" si="102"/>
        <v/>
      </c>
      <c r="T446" s="164" t="str">
        <f t="shared" ca="1" si="103"/>
        <v/>
      </c>
      <c r="U446" s="163" t="str">
        <f t="shared" si="104"/>
        <v/>
      </c>
      <c r="V446" s="163" t="str">
        <f ca="1">IF(AND(C446&lt;&gt;"",C446&lt;&gt;OFFSET(C446,1,0)),SUMIFS(B.2[Giá có thuế],B.2[Số ĐK],C446),"")</f>
        <v/>
      </c>
      <c r="W446" s="159"/>
      <c r="X446" s="161" t="str">
        <f>IF(W446="","",'Thông Tin Chung'!$L$3)</f>
        <v/>
      </c>
      <c r="Y446" s="163" t="str">
        <f t="shared" ca="1" si="105"/>
        <v/>
      </c>
      <c r="Z446" s="165"/>
      <c r="AA446" s="155" t="str">
        <f ca="1">IF(C446="","",IF(OR(D446&lt;NgayBatDau,D446&gt;NgayKetThuc),"Ngày tháng phải nằm trong kỳ báo cáo",IF(AND(G446&lt;&gt;"",COUNTIF(D.2[Tên khách hàng],G446)=0),"Tên KH chưa khai báo trong DSKH",IF(AND(H446&lt;&gt;"",COUNTIF(D.1[Tên sản phẩm],H446)=0),"SP này chưa khai báo trong DSSP",""))))</f>
        <v/>
      </c>
      <c r="AB446" s="23" t="str">
        <f t="shared" ca="1" si="91"/>
        <v/>
      </c>
      <c r="AC446" s="23" t="str">
        <f t="shared" ca="1" si="92"/>
        <v/>
      </c>
      <c r="AD446" s="23" t="str">
        <f t="shared" ca="1" si="93"/>
        <v/>
      </c>
      <c r="AE446" s="68" t="str">
        <f t="shared" ca="1" si="94"/>
        <v/>
      </c>
      <c r="AF446" s="69" t="str">
        <f>IF(OR(H446="",S446=""),"",S446-(SUM(L446,M446)*INDEX(D.1[Đơn giá],MATCH(H446,D.1[Tên sản phẩm],0))))</f>
        <v/>
      </c>
      <c r="AG446" s="90" t="str">
        <f t="shared" ca="1" si="95"/>
        <v/>
      </c>
      <c r="AH446" s="90"/>
    </row>
    <row r="447" spans="2:34" ht="27.75" customHeight="1" x14ac:dyDescent="0.2">
      <c r="B447" s="154">
        <f t="shared" si="96"/>
        <v>444</v>
      </c>
      <c r="C447" s="155" t="str">
        <f t="shared" ca="1" si="97"/>
        <v/>
      </c>
      <c r="D447" s="156" t="str">
        <f t="shared" ca="1" si="98"/>
        <v/>
      </c>
      <c r="E447" s="157" t="str">
        <f t="shared" ca="1" si="99"/>
        <v/>
      </c>
      <c r="F447" s="157"/>
      <c r="G447" s="158" t="str">
        <f t="shared" ca="1" si="100"/>
        <v/>
      </c>
      <c r="H447" s="159"/>
      <c r="I447" s="160" t="str">
        <f>IF(H447="","",INDEX(D.1[Quy cách],MATCH(H447,D.1[Tên sản phẩm],0)))</f>
        <v/>
      </c>
      <c r="J447" s="35" t="str">
        <f>IF(H447="","",INDEX(D.1[ĐVT],MATCH(H447,D.1[Tên sản phẩm],0)))</f>
        <v/>
      </c>
      <c r="K447" s="163" t="str">
        <f>IF(H447="","",INDEX(D.1[Đơn giá bán
(Tham khảo)],MATCH(H447,D.1[Tên sản phẩm],0)))</f>
        <v/>
      </c>
      <c r="L447" s="162"/>
      <c r="M447" s="159"/>
      <c r="N447" s="159"/>
      <c r="O447" s="159"/>
      <c r="P447" s="163" t="str">
        <f t="shared" si="101"/>
        <v/>
      </c>
      <c r="Q447" s="164"/>
      <c r="R447" s="162"/>
      <c r="S447" s="163" t="str">
        <f t="shared" si="102"/>
        <v/>
      </c>
      <c r="T447" s="164" t="str">
        <f t="shared" ca="1" si="103"/>
        <v/>
      </c>
      <c r="U447" s="163" t="str">
        <f t="shared" si="104"/>
        <v/>
      </c>
      <c r="V447" s="163" t="str">
        <f ca="1">IF(AND(C447&lt;&gt;"",C447&lt;&gt;OFFSET(C447,1,0)),SUMIFS(B.2[Giá có thuế],B.2[Số ĐK],C447),"")</f>
        <v/>
      </c>
      <c r="W447" s="159"/>
      <c r="X447" s="161" t="str">
        <f>IF(W447="","",'Thông Tin Chung'!$L$3)</f>
        <v/>
      </c>
      <c r="Y447" s="163" t="str">
        <f t="shared" ca="1" si="105"/>
        <v/>
      </c>
      <c r="Z447" s="165"/>
      <c r="AA447" s="155" t="str">
        <f ca="1">IF(C447="","",IF(OR(D447&lt;NgayBatDau,D447&gt;NgayKetThuc),"Ngày tháng phải nằm trong kỳ báo cáo",IF(AND(G447&lt;&gt;"",COUNTIF(D.2[Tên khách hàng],G447)=0),"Tên KH chưa khai báo trong DSKH",IF(AND(H447&lt;&gt;"",COUNTIF(D.1[Tên sản phẩm],H447)=0),"SP này chưa khai báo trong DSSP",""))))</f>
        <v/>
      </c>
      <c r="AB447" s="23" t="str">
        <f t="shared" ca="1" si="91"/>
        <v/>
      </c>
      <c r="AC447" s="23" t="str">
        <f t="shared" ca="1" si="92"/>
        <v/>
      </c>
      <c r="AD447" s="23" t="str">
        <f t="shared" ca="1" si="93"/>
        <v/>
      </c>
      <c r="AE447" s="68" t="str">
        <f t="shared" ca="1" si="94"/>
        <v/>
      </c>
      <c r="AF447" s="69" t="str">
        <f>IF(OR(H447="",S447=""),"",S447-(SUM(L447,M447)*INDEX(D.1[Đơn giá],MATCH(H447,D.1[Tên sản phẩm],0))))</f>
        <v/>
      </c>
      <c r="AG447" s="90" t="str">
        <f t="shared" ca="1" si="95"/>
        <v/>
      </c>
      <c r="AH447" s="90"/>
    </row>
    <row r="448" spans="2:34" ht="27.75" customHeight="1" x14ac:dyDescent="0.2">
      <c r="B448" s="154">
        <f t="shared" si="96"/>
        <v>445</v>
      </c>
      <c r="C448" s="155" t="str">
        <f t="shared" ca="1" si="97"/>
        <v/>
      </c>
      <c r="D448" s="156" t="str">
        <f t="shared" ca="1" si="98"/>
        <v/>
      </c>
      <c r="E448" s="157" t="str">
        <f t="shared" ca="1" si="99"/>
        <v/>
      </c>
      <c r="F448" s="157"/>
      <c r="G448" s="158" t="str">
        <f t="shared" ca="1" si="100"/>
        <v/>
      </c>
      <c r="H448" s="159"/>
      <c r="I448" s="160" t="str">
        <f>IF(H448="","",INDEX(D.1[Quy cách],MATCH(H448,D.1[Tên sản phẩm],0)))</f>
        <v/>
      </c>
      <c r="J448" s="35" t="str">
        <f>IF(H448="","",INDEX(D.1[ĐVT],MATCH(H448,D.1[Tên sản phẩm],0)))</f>
        <v/>
      </c>
      <c r="K448" s="163" t="str">
        <f>IF(H448="","",INDEX(D.1[Đơn giá bán
(Tham khảo)],MATCH(H448,D.1[Tên sản phẩm],0)))</f>
        <v/>
      </c>
      <c r="L448" s="162"/>
      <c r="M448" s="159"/>
      <c r="N448" s="159"/>
      <c r="O448" s="159"/>
      <c r="P448" s="163" t="str">
        <f t="shared" si="101"/>
        <v/>
      </c>
      <c r="Q448" s="164"/>
      <c r="R448" s="162"/>
      <c r="S448" s="163" t="str">
        <f t="shared" si="102"/>
        <v/>
      </c>
      <c r="T448" s="164" t="str">
        <f t="shared" ca="1" si="103"/>
        <v/>
      </c>
      <c r="U448" s="163" t="str">
        <f t="shared" si="104"/>
        <v/>
      </c>
      <c r="V448" s="163" t="str">
        <f ca="1">IF(AND(C448&lt;&gt;"",C448&lt;&gt;OFFSET(C448,1,0)),SUMIFS(B.2[Giá có thuế],B.2[Số ĐK],C448),"")</f>
        <v/>
      </c>
      <c r="W448" s="159"/>
      <c r="X448" s="161" t="str">
        <f>IF(W448="","",'Thông Tin Chung'!$L$3)</f>
        <v/>
      </c>
      <c r="Y448" s="163" t="str">
        <f t="shared" ca="1" si="105"/>
        <v/>
      </c>
      <c r="Z448" s="165"/>
      <c r="AA448" s="155" t="str">
        <f ca="1">IF(C448="","",IF(OR(D448&lt;NgayBatDau,D448&gt;NgayKetThuc),"Ngày tháng phải nằm trong kỳ báo cáo",IF(AND(G448&lt;&gt;"",COUNTIF(D.2[Tên khách hàng],G448)=0),"Tên KH chưa khai báo trong DSKH",IF(AND(H448&lt;&gt;"",COUNTIF(D.1[Tên sản phẩm],H448)=0),"SP này chưa khai báo trong DSSP",""))))</f>
        <v/>
      </c>
      <c r="AB448" s="23" t="str">
        <f t="shared" ca="1" si="91"/>
        <v/>
      </c>
      <c r="AC448" s="23" t="str">
        <f t="shared" ca="1" si="92"/>
        <v/>
      </c>
      <c r="AD448" s="23" t="str">
        <f t="shared" ca="1" si="93"/>
        <v/>
      </c>
      <c r="AE448" s="68" t="str">
        <f t="shared" ca="1" si="94"/>
        <v/>
      </c>
      <c r="AF448" s="69" t="str">
        <f>IF(OR(H448="",S448=""),"",S448-(SUM(L448,M448)*INDEX(D.1[Đơn giá],MATCH(H448,D.1[Tên sản phẩm],0))))</f>
        <v/>
      </c>
      <c r="AG448" s="90" t="str">
        <f t="shared" ca="1" si="95"/>
        <v/>
      </c>
      <c r="AH448" s="90"/>
    </row>
    <row r="449" spans="2:34" ht="27.75" customHeight="1" x14ac:dyDescent="0.2">
      <c r="B449" s="154">
        <f t="shared" si="96"/>
        <v>446</v>
      </c>
      <c r="C449" s="155" t="str">
        <f t="shared" ca="1" si="97"/>
        <v/>
      </c>
      <c r="D449" s="156" t="str">
        <f t="shared" ca="1" si="98"/>
        <v/>
      </c>
      <c r="E449" s="157" t="str">
        <f t="shared" ca="1" si="99"/>
        <v/>
      </c>
      <c r="F449" s="157"/>
      <c r="G449" s="158" t="str">
        <f t="shared" ca="1" si="100"/>
        <v/>
      </c>
      <c r="H449" s="159"/>
      <c r="I449" s="160" t="str">
        <f>IF(H449="","",INDEX(D.1[Quy cách],MATCH(H449,D.1[Tên sản phẩm],0)))</f>
        <v/>
      </c>
      <c r="J449" s="35" t="str">
        <f>IF(H449="","",INDEX(D.1[ĐVT],MATCH(H449,D.1[Tên sản phẩm],0)))</f>
        <v/>
      </c>
      <c r="K449" s="163" t="str">
        <f>IF(H449="","",INDEX(D.1[Đơn giá bán
(Tham khảo)],MATCH(H449,D.1[Tên sản phẩm],0)))</f>
        <v/>
      </c>
      <c r="L449" s="162"/>
      <c r="M449" s="159"/>
      <c r="N449" s="159"/>
      <c r="O449" s="159"/>
      <c r="P449" s="163" t="str">
        <f t="shared" si="101"/>
        <v/>
      </c>
      <c r="Q449" s="164"/>
      <c r="R449" s="162"/>
      <c r="S449" s="163" t="str">
        <f t="shared" si="102"/>
        <v/>
      </c>
      <c r="T449" s="164" t="str">
        <f t="shared" ca="1" si="103"/>
        <v/>
      </c>
      <c r="U449" s="163" t="str">
        <f t="shared" si="104"/>
        <v/>
      </c>
      <c r="V449" s="163" t="str">
        <f ca="1">IF(AND(C449&lt;&gt;"",C449&lt;&gt;OFFSET(C449,1,0)),SUMIFS(B.2[Giá có thuế],B.2[Số ĐK],C449),"")</f>
        <v/>
      </c>
      <c r="W449" s="159"/>
      <c r="X449" s="161" t="str">
        <f>IF(W449="","",'Thông Tin Chung'!$L$3)</f>
        <v/>
      </c>
      <c r="Y449" s="163" t="str">
        <f t="shared" ca="1" si="105"/>
        <v/>
      </c>
      <c r="Z449" s="165"/>
      <c r="AA449" s="155" t="str">
        <f ca="1">IF(C449="","",IF(OR(D449&lt;NgayBatDau,D449&gt;NgayKetThuc),"Ngày tháng phải nằm trong kỳ báo cáo",IF(AND(G449&lt;&gt;"",COUNTIF(D.2[Tên khách hàng],G449)=0),"Tên KH chưa khai báo trong DSKH",IF(AND(H449&lt;&gt;"",COUNTIF(D.1[Tên sản phẩm],H449)=0),"SP này chưa khai báo trong DSSP",""))))</f>
        <v/>
      </c>
      <c r="AB449" s="23" t="str">
        <f t="shared" ca="1" si="91"/>
        <v/>
      </c>
      <c r="AC449" s="23" t="str">
        <f t="shared" ca="1" si="92"/>
        <v/>
      </c>
      <c r="AD449" s="23" t="str">
        <f t="shared" ca="1" si="93"/>
        <v/>
      </c>
      <c r="AE449" s="68" t="str">
        <f t="shared" ca="1" si="94"/>
        <v/>
      </c>
      <c r="AF449" s="69" t="str">
        <f>IF(OR(H449="",S449=""),"",S449-(SUM(L449,M449)*INDEX(D.1[Đơn giá],MATCH(H449,D.1[Tên sản phẩm],0))))</f>
        <v/>
      </c>
      <c r="AG449" s="90" t="str">
        <f t="shared" ca="1" si="95"/>
        <v/>
      </c>
      <c r="AH449" s="90"/>
    </row>
    <row r="450" spans="2:34" ht="27.75" customHeight="1" x14ac:dyDescent="0.2">
      <c r="B450" s="154">
        <f t="shared" si="96"/>
        <v>447</v>
      </c>
      <c r="C450" s="155" t="str">
        <f t="shared" ca="1" si="97"/>
        <v/>
      </c>
      <c r="D450" s="156" t="str">
        <f t="shared" ca="1" si="98"/>
        <v/>
      </c>
      <c r="E450" s="157" t="str">
        <f t="shared" ca="1" si="99"/>
        <v/>
      </c>
      <c r="F450" s="157"/>
      <c r="G450" s="158" t="str">
        <f t="shared" ca="1" si="100"/>
        <v/>
      </c>
      <c r="H450" s="159"/>
      <c r="I450" s="160" t="str">
        <f>IF(H450="","",INDEX(D.1[Quy cách],MATCH(H450,D.1[Tên sản phẩm],0)))</f>
        <v/>
      </c>
      <c r="J450" s="35" t="str">
        <f>IF(H450="","",INDEX(D.1[ĐVT],MATCH(H450,D.1[Tên sản phẩm],0)))</f>
        <v/>
      </c>
      <c r="K450" s="163" t="str">
        <f>IF(H450="","",INDEX(D.1[Đơn giá bán
(Tham khảo)],MATCH(H450,D.1[Tên sản phẩm],0)))</f>
        <v/>
      </c>
      <c r="L450" s="162"/>
      <c r="M450" s="159"/>
      <c r="N450" s="159"/>
      <c r="O450" s="159"/>
      <c r="P450" s="163" t="str">
        <f t="shared" si="101"/>
        <v/>
      </c>
      <c r="Q450" s="164"/>
      <c r="R450" s="162"/>
      <c r="S450" s="163" t="str">
        <f t="shared" si="102"/>
        <v/>
      </c>
      <c r="T450" s="164" t="str">
        <f t="shared" ca="1" si="103"/>
        <v/>
      </c>
      <c r="U450" s="163" t="str">
        <f t="shared" si="104"/>
        <v/>
      </c>
      <c r="V450" s="163" t="str">
        <f ca="1">IF(AND(C450&lt;&gt;"",C450&lt;&gt;OFFSET(C450,1,0)),SUMIFS(B.2[Giá có thuế],B.2[Số ĐK],C450),"")</f>
        <v/>
      </c>
      <c r="W450" s="159"/>
      <c r="X450" s="161" t="str">
        <f>IF(W450="","",'Thông Tin Chung'!$L$3)</f>
        <v/>
      </c>
      <c r="Y450" s="163" t="str">
        <f t="shared" ca="1" si="105"/>
        <v/>
      </c>
      <c r="Z450" s="165"/>
      <c r="AA450" s="155" t="str">
        <f ca="1">IF(C450="","",IF(OR(D450&lt;NgayBatDau,D450&gt;NgayKetThuc),"Ngày tháng phải nằm trong kỳ báo cáo",IF(AND(G450&lt;&gt;"",COUNTIF(D.2[Tên khách hàng],G450)=0),"Tên KH chưa khai báo trong DSKH",IF(AND(H450&lt;&gt;"",COUNTIF(D.1[Tên sản phẩm],H450)=0),"SP này chưa khai báo trong DSSP",""))))</f>
        <v/>
      </c>
      <c r="AB450" s="23" t="str">
        <f t="shared" ca="1" si="91"/>
        <v/>
      </c>
      <c r="AC450" s="23" t="str">
        <f t="shared" ca="1" si="92"/>
        <v/>
      </c>
      <c r="AD450" s="23" t="str">
        <f t="shared" ca="1" si="93"/>
        <v/>
      </c>
      <c r="AE450" s="68" t="str">
        <f t="shared" ca="1" si="94"/>
        <v/>
      </c>
      <c r="AF450" s="69" t="str">
        <f>IF(OR(H450="",S450=""),"",S450-(SUM(L450,M450)*INDEX(D.1[Đơn giá],MATCH(H450,D.1[Tên sản phẩm],0))))</f>
        <v/>
      </c>
      <c r="AG450" s="90" t="str">
        <f t="shared" ca="1" si="95"/>
        <v/>
      </c>
      <c r="AH450" s="90"/>
    </row>
    <row r="451" spans="2:34" ht="27.75" customHeight="1" x14ac:dyDescent="0.2">
      <c r="B451" s="154">
        <f t="shared" si="96"/>
        <v>448</v>
      </c>
      <c r="C451" s="155" t="str">
        <f t="shared" ca="1" si="97"/>
        <v/>
      </c>
      <c r="D451" s="156" t="str">
        <f t="shared" ca="1" si="98"/>
        <v/>
      </c>
      <c r="E451" s="157" t="str">
        <f t="shared" ca="1" si="99"/>
        <v/>
      </c>
      <c r="F451" s="157"/>
      <c r="G451" s="158" t="str">
        <f t="shared" ca="1" si="100"/>
        <v/>
      </c>
      <c r="H451" s="159"/>
      <c r="I451" s="160" t="str">
        <f>IF(H451="","",INDEX(D.1[Quy cách],MATCH(H451,D.1[Tên sản phẩm],0)))</f>
        <v/>
      </c>
      <c r="J451" s="35" t="str">
        <f>IF(H451="","",INDEX(D.1[ĐVT],MATCH(H451,D.1[Tên sản phẩm],0)))</f>
        <v/>
      </c>
      <c r="K451" s="163" t="str">
        <f>IF(H451="","",INDEX(D.1[Đơn giá bán
(Tham khảo)],MATCH(H451,D.1[Tên sản phẩm],0)))</f>
        <v/>
      </c>
      <c r="L451" s="162"/>
      <c r="M451" s="159"/>
      <c r="N451" s="159"/>
      <c r="O451" s="159"/>
      <c r="P451" s="163" t="str">
        <f t="shared" si="101"/>
        <v/>
      </c>
      <c r="Q451" s="164"/>
      <c r="R451" s="162"/>
      <c r="S451" s="163" t="str">
        <f t="shared" si="102"/>
        <v/>
      </c>
      <c r="T451" s="164" t="str">
        <f t="shared" ca="1" si="103"/>
        <v/>
      </c>
      <c r="U451" s="163" t="str">
        <f t="shared" si="104"/>
        <v/>
      </c>
      <c r="V451" s="163" t="str">
        <f ca="1">IF(AND(C451&lt;&gt;"",C451&lt;&gt;OFFSET(C451,1,0)),SUMIFS(B.2[Giá có thuế],B.2[Số ĐK],C451),"")</f>
        <v/>
      </c>
      <c r="W451" s="159"/>
      <c r="X451" s="161" t="str">
        <f>IF(W451="","",'Thông Tin Chung'!$L$3)</f>
        <v/>
      </c>
      <c r="Y451" s="163" t="str">
        <f t="shared" ca="1" si="105"/>
        <v/>
      </c>
      <c r="Z451" s="165"/>
      <c r="AA451" s="155" t="str">
        <f ca="1">IF(C451="","",IF(OR(D451&lt;NgayBatDau,D451&gt;NgayKetThuc),"Ngày tháng phải nằm trong kỳ báo cáo",IF(AND(G451&lt;&gt;"",COUNTIF(D.2[Tên khách hàng],G451)=0),"Tên KH chưa khai báo trong DSKH",IF(AND(H451&lt;&gt;"",COUNTIF(D.1[Tên sản phẩm],H451)=0),"SP này chưa khai báo trong DSSP",""))))</f>
        <v/>
      </c>
      <c r="AB451" s="23" t="str">
        <f t="shared" ref="AB451:AB514" ca="1" si="106">IF(D451="","",IF(D451&lt;B3LocTuNgay,0,IF(D451&lt;=B3LocDenNgay,1,"")))</f>
        <v/>
      </c>
      <c r="AC451" s="23" t="str">
        <f t="shared" ref="AC451:AC514" ca="1" si="107">IF(D451="","",IF(D451&lt;B4LocTuNgay,0,IF(D451&lt;=B4LocDenNgay,1,"")))</f>
        <v/>
      </c>
      <c r="AD451" s="23" t="str">
        <f t="shared" ref="AD451:AD514" ca="1" si="108">IF(D451="","",IF(D451&lt;B5LocTuNgay,0,IF(D451&lt;=B5LocDenNgay,1,"")))</f>
        <v/>
      </c>
      <c r="AE451" s="68" t="str">
        <f t="shared" ref="AE451:AE514" ca="1" si="109">IF(D451="","",MONTH(D451))</f>
        <v/>
      </c>
      <c r="AF451" s="69" t="str">
        <f>IF(OR(H451="",S451=""),"",S451-(SUM(L451,M451)*INDEX(D.1[Đơn giá],MATCH(H451,D.1[Tên sản phẩm],0))))</f>
        <v/>
      </c>
      <c r="AG451" s="90" t="str">
        <f t="shared" ref="AG451:AG514" ca="1" si="110">IF(E451="","",IF(E451=SoChungTuInPXK,B451,""))</f>
        <v/>
      </c>
      <c r="AH451" s="90"/>
    </row>
    <row r="452" spans="2:34" ht="27.75" customHeight="1" x14ac:dyDescent="0.2">
      <c r="B452" s="154">
        <f t="shared" ref="B452:B515" si="111">ROW(A452)-3</f>
        <v>449</v>
      </c>
      <c r="C452" s="155" t="str">
        <f t="shared" ref="C452:C515" ca="1" si="112">IF(AND(D452="",E452="",G452=""),"",IF(AND(D452=OFFSET(D452,-1,0),E452=OFFSET(E452,-1,0),G452=OFFSET(G452,-1,0)),OFFSET(B452,-1,1),B452))</f>
        <v/>
      </c>
      <c r="D452" s="156" t="str">
        <f t="shared" ref="D452:D515" ca="1" si="113">IF(AND($H452&lt;&gt;"",B452&lt;&gt;1),OFFSET(C452,-1,1),"")</f>
        <v/>
      </c>
      <c r="E452" s="157" t="str">
        <f t="shared" ref="E452:E515" ca="1" si="114">IF(AND($H452&lt;&gt;"",B452&lt;&gt;1),OFFSET(D452,-1,1),"")</f>
        <v/>
      </c>
      <c r="F452" s="157"/>
      <c r="G452" s="158" t="str">
        <f t="shared" ref="G452:G515" ca="1" si="115">IF(AND($H452&lt;&gt;"",B452&lt;&gt;1),OFFSET(F452,-1,1),"")</f>
        <v/>
      </c>
      <c r="H452" s="159"/>
      <c r="I452" s="160" t="str">
        <f>IF(H452="","",INDEX(D.1[Quy cách],MATCH(H452,D.1[Tên sản phẩm],0)))</f>
        <v/>
      </c>
      <c r="J452" s="35" t="str">
        <f>IF(H452="","",INDEX(D.1[ĐVT],MATCH(H452,D.1[Tên sản phẩm],0)))</f>
        <v/>
      </c>
      <c r="K452" s="163" t="str">
        <f>IF(H452="","",INDEX(D.1[Đơn giá bán
(Tham khảo)],MATCH(H452,D.1[Tên sản phẩm],0)))</f>
        <v/>
      </c>
      <c r="L452" s="162"/>
      <c r="M452" s="159"/>
      <c r="N452" s="159"/>
      <c r="O452" s="159"/>
      <c r="P452" s="163" t="str">
        <f t="shared" ref="P452:P515" si="116">IF(AND(K452&lt;&gt;"",L452&lt;&gt;""),K452*L452,IF(AND(N452&lt;&gt;"",O452&lt;&gt;""),N452*O452,""))</f>
        <v/>
      </c>
      <c r="Q452" s="164"/>
      <c r="R452" s="162"/>
      <c r="S452" s="163" t="str">
        <f t="shared" ref="S452:S515" si="117">IF(P452="","",P452-SUM(R452))</f>
        <v/>
      </c>
      <c r="T452" s="164" t="str">
        <f t="shared" ref="T452:T515" ca="1" si="118">IF(AND(S452&lt;&gt;"",C452=OFFSET(C452,-1,0)),OFFSET(S452,-1,1),"")</f>
        <v/>
      </c>
      <c r="U452" s="163" t="str">
        <f t="shared" ref="U452:U515" si="119">IF(S452="","",S452*SUM(1,T452))</f>
        <v/>
      </c>
      <c r="V452" s="163" t="str">
        <f ca="1">IF(AND(C452&lt;&gt;"",C452&lt;&gt;OFFSET(C452,1,0)),SUMIFS(B.2[Giá có thuế],B.2[Số ĐK],C452),"")</f>
        <v/>
      </c>
      <c r="W452" s="159"/>
      <c r="X452" s="161" t="str">
        <f>IF(W452="","",'Thông Tin Chung'!$L$3)</f>
        <v/>
      </c>
      <c r="Y452" s="163" t="str">
        <f t="shared" ref="Y452:Y515" ca="1" si="120">IF(AND(V452&lt;&gt;"",W452&lt;&gt;"",V452&lt;&gt;0),V452-W452,"")</f>
        <v/>
      </c>
      <c r="Z452" s="165"/>
      <c r="AA452" s="155" t="str">
        <f ca="1">IF(C452="","",IF(OR(D452&lt;NgayBatDau,D452&gt;NgayKetThuc),"Ngày tháng phải nằm trong kỳ báo cáo",IF(AND(G452&lt;&gt;"",COUNTIF(D.2[Tên khách hàng],G452)=0),"Tên KH chưa khai báo trong DSKH",IF(AND(H452&lt;&gt;"",COUNTIF(D.1[Tên sản phẩm],H452)=0),"SP này chưa khai báo trong DSSP",""))))</f>
        <v/>
      </c>
      <c r="AB452" s="23" t="str">
        <f t="shared" ca="1" si="106"/>
        <v/>
      </c>
      <c r="AC452" s="23" t="str">
        <f t="shared" ca="1" si="107"/>
        <v/>
      </c>
      <c r="AD452" s="23" t="str">
        <f t="shared" ca="1" si="108"/>
        <v/>
      </c>
      <c r="AE452" s="68" t="str">
        <f t="shared" ca="1" si="109"/>
        <v/>
      </c>
      <c r="AF452" s="69" t="str">
        <f>IF(OR(H452="",S452=""),"",S452-(SUM(L452,M452)*INDEX(D.1[Đơn giá],MATCH(H452,D.1[Tên sản phẩm],0))))</f>
        <v/>
      </c>
      <c r="AG452" s="90" t="str">
        <f t="shared" ca="1" si="110"/>
        <v/>
      </c>
      <c r="AH452" s="90"/>
    </row>
    <row r="453" spans="2:34" ht="27.75" customHeight="1" x14ac:dyDescent="0.2">
      <c r="B453" s="154">
        <f t="shared" si="111"/>
        <v>450</v>
      </c>
      <c r="C453" s="155" t="str">
        <f t="shared" ca="1" si="112"/>
        <v/>
      </c>
      <c r="D453" s="156" t="str">
        <f t="shared" ca="1" si="113"/>
        <v/>
      </c>
      <c r="E453" s="157" t="str">
        <f t="shared" ca="1" si="114"/>
        <v/>
      </c>
      <c r="F453" s="157"/>
      <c r="G453" s="158" t="str">
        <f t="shared" ca="1" si="115"/>
        <v/>
      </c>
      <c r="H453" s="159"/>
      <c r="I453" s="160" t="str">
        <f>IF(H453="","",INDEX(D.1[Quy cách],MATCH(H453,D.1[Tên sản phẩm],0)))</f>
        <v/>
      </c>
      <c r="J453" s="35" t="str">
        <f>IF(H453="","",INDEX(D.1[ĐVT],MATCH(H453,D.1[Tên sản phẩm],0)))</f>
        <v/>
      </c>
      <c r="K453" s="163" t="str">
        <f>IF(H453="","",INDEX(D.1[Đơn giá bán
(Tham khảo)],MATCH(H453,D.1[Tên sản phẩm],0)))</f>
        <v/>
      </c>
      <c r="L453" s="162"/>
      <c r="M453" s="159"/>
      <c r="N453" s="159"/>
      <c r="O453" s="159"/>
      <c r="P453" s="163" t="str">
        <f t="shared" si="116"/>
        <v/>
      </c>
      <c r="Q453" s="164"/>
      <c r="R453" s="162"/>
      <c r="S453" s="163" t="str">
        <f t="shared" si="117"/>
        <v/>
      </c>
      <c r="T453" s="164" t="str">
        <f t="shared" ca="1" si="118"/>
        <v/>
      </c>
      <c r="U453" s="163" t="str">
        <f t="shared" si="119"/>
        <v/>
      </c>
      <c r="V453" s="163" t="str">
        <f ca="1">IF(AND(C453&lt;&gt;"",C453&lt;&gt;OFFSET(C453,1,0)),SUMIFS(B.2[Giá có thuế],B.2[Số ĐK],C453),"")</f>
        <v/>
      </c>
      <c r="W453" s="159"/>
      <c r="X453" s="161" t="str">
        <f>IF(W453="","",'Thông Tin Chung'!$L$3)</f>
        <v/>
      </c>
      <c r="Y453" s="163" t="str">
        <f t="shared" ca="1" si="120"/>
        <v/>
      </c>
      <c r="Z453" s="165"/>
      <c r="AA453" s="155" t="str">
        <f ca="1">IF(C453="","",IF(OR(D453&lt;NgayBatDau,D453&gt;NgayKetThuc),"Ngày tháng phải nằm trong kỳ báo cáo",IF(AND(G453&lt;&gt;"",COUNTIF(D.2[Tên khách hàng],G453)=0),"Tên KH chưa khai báo trong DSKH",IF(AND(H453&lt;&gt;"",COUNTIF(D.1[Tên sản phẩm],H453)=0),"SP này chưa khai báo trong DSSP",""))))</f>
        <v/>
      </c>
      <c r="AB453" s="23" t="str">
        <f t="shared" ca="1" si="106"/>
        <v/>
      </c>
      <c r="AC453" s="23" t="str">
        <f t="shared" ca="1" si="107"/>
        <v/>
      </c>
      <c r="AD453" s="23" t="str">
        <f t="shared" ca="1" si="108"/>
        <v/>
      </c>
      <c r="AE453" s="68" t="str">
        <f t="shared" ca="1" si="109"/>
        <v/>
      </c>
      <c r="AF453" s="69" t="str">
        <f>IF(OR(H453="",S453=""),"",S453-(SUM(L453,M453)*INDEX(D.1[Đơn giá],MATCH(H453,D.1[Tên sản phẩm],0))))</f>
        <v/>
      </c>
      <c r="AG453" s="90" t="str">
        <f t="shared" ca="1" si="110"/>
        <v/>
      </c>
      <c r="AH453" s="90"/>
    </row>
    <row r="454" spans="2:34" ht="27.75" customHeight="1" x14ac:dyDescent="0.2">
      <c r="B454" s="154">
        <f t="shared" si="111"/>
        <v>451</v>
      </c>
      <c r="C454" s="155" t="str">
        <f t="shared" ca="1" si="112"/>
        <v/>
      </c>
      <c r="D454" s="156" t="str">
        <f t="shared" ca="1" si="113"/>
        <v/>
      </c>
      <c r="E454" s="157" t="str">
        <f t="shared" ca="1" si="114"/>
        <v/>
      </c>
      <c r="F454" s="157"/>
      <c r="G454" s="158" t="str">
        <f t="shared" ca="1" si="115"/>
        <v/>
      </c>
      <c r="H454" s="159"/>
      <c r="I454" s="160" t="str">
        <f>IF(H454="","",INDEX(D.1[Quy cách],MATCH(H454,D.1[Tên sản phẩm],0)))</f>
        <v/>
      </c>
      <c r="J454" s="35" t="str">
        <f>IF(H454="","",INDEX(D.1[ĐVT],MATCH(H454,D.1[Tên sản phẩm],0)))</f>
        <v/>
      </c>
      <c r="K454" s="163" t="str">
        <f>IF(H454="","",INDEX(D.1[Đơn giá bán
(Tham khảo)],MATCH(H454,D.1[Tên sản phẩm],0)))</f>
        <v/>
      </c>
      <c r="L454" s="162"/>
      <c r="M454" s="159"/>
      <c r="N454" s="159"/>
      <c r="O454" s="159"/>
      <c r="P454" s="163" t="str">
        <f t="shared" si="116"/>
        <v/>
      </c>
      <c r="Q454" s="164"/>
      <c r="R454" s="162"/>
      <c r="S454" s="163" t="str">
        <f t="shared" si="117"/>
        <v/>
      </c>
      <c r="T454" s="164" t="str">
        <f t="shared" ca="1" si="118"/>
        <v/>
      </c>
      <c r="U454" s="163" t="str">
        <f t="shared" si="119"/>
        <v/>
      </c>
      <c r="V454" s="163" t="str">
        <f ca="1">IF(AND(C454&lt;&gt;"",C454&lt;&gt;OFFSET(C454,1,0)),SUMIFS(B.2[Giá có thuế],B.2[Số ĐK],C454),"")</f>
        <v/>
      </c>
      <c r="W454" s="159"/>
      <c r="X454" s="161" t="str">
        <f>IF(W454="","",'Thông Tin Chung'!$L$3)</f>
        <v/>
      </c>
      <c r="Y454" s="163" t="str">
        <f t="shared" ca="1" si="120"/>
        <v/>
      </c>
      <c r="Z454" s="165"/>
      <c r="AA454" s="155" t="str">
        <f ca="1">IF(C454="","",IF(OR(D454&lt;NgayBatDau,D454&gt;NgayKetThuc),"Ngày tháng phải nằm trong kỳ báo cáo",IF(AND(G454&lt;&gt;"",COUNTIF(D.2[Tên khách hàng],G454)=0),"Tên KH chưa khai báo trong DSKH",IF(AND(H454&lt;&gt;"",COUNTIF(D.1[Tên sản phẩm],H454)=0),"SP này chưa khai báo trong DSSP",""))))</f>
        <v/>
      </c>
      <c r="AB454" s="23" t="str">
        <f t="shared" ca="1" si="106"/>
        <v/>
      </c>
      <c r="AC454" s="23" t="str">
        <f t="shared" ca="1" si="107"/>
        <v/>
      </c>
      <c r="AD454" s="23" t="str">
        <f t="shared" ca="1" si="108"/>
        <v/>
      </c>
      <c r="AE454" s="68" t="str">
        <f t="shared" ca="1" si="109"/>
        <v/>
      </c>
      <c r="AF454" s="69" t="str">
        <f>IF(OR(H454="",S454=""),"",S454-(SUM(L454,M454)*INDEX(D.1[Đơn giá],MATCH(H454,D.1[Tên sản phẩm],0))))</f>
        <v/>
      </c>
      <c r="AG454" s="90" t="str">
        <f t="shared" ca="1" si="110"/>
        <v/>
      </c>
      <c r="AH454" s="90"/>
    </row>
    <row r="455" spans="2:34" ht="27.75" customHeight="1" x14ac:dyDescent="0.2">
      <c r="B455" s="154">
        <f t="shared" si="111"/>
        <v>452</v>
      </c>
      <c r="C455" s="155" t="str">
        <f t="shared" ca="1" si="112"/>
        <v/>
      </c>
      <c r="D455" s="156" t="str">
        <f t="shared" ca="1" si="113"/>
        <v/>
      </c>
      <c r="E455" s="157" t="str">
        <f t="shared" ca="1" si="114"/>
        <v/>
      </c>
      <c r="F455" s="157"/>
      <c r="G455" s="158" t="str">
        <f t="shared" ca="1" si="115"/>
        <v/>
      </c>
      <c r="H455" s="159"/>
      <c r="I455" s="160" t="str">
        <f>IF(H455="","",INDEX(D.1[Quy cách],MATCH(H455,D.1[Tên sản phẩm],0)))</f>
        <v/>
      </c>
      <c r="J455" s="35" t="str">
        <f>IF(H455="","",INDEX(D.1[ĐVT],MATCH(H455,D.1[Tên sản phẩm],0)))</f>
        <v/>
      </c>
      <c r="K455" s="163" t="str">
        <f>IF(H455="","",INDEX(D.1[Đơn giá bán
(Tham khảo)],MATCH(H455,D.1[Tên sản phẩm],0)))</f>
        <v/>
      </c>
      <c r="L455" s="162"/>
      <c r="M455" s="159"/>
      <c r="N455" s="159"/>
      <c r="O455" s="159"/>
      <c r="P455" s="163" t="str">
        <f t="shared" si="116"/>
        <v/>
      </c>
      <c r="Q455" s="164"/>
      <c r="R455" s="162"/>
      <c r="S455" s="163" t="str">
        <f t="shared" si="117"/>
        <v/>
      </c>
      <c r="T455" s="164" t="str">
        <f t="shared" ca="1" si="118"/>
        <v/>
      </c>
      <c r="U455" s="163" t="str">
        <f t="shared" si="119"/>
        <v/>
      </c>
      <c r="V455" s="163" t="str">
        <f ca="1">IF(AND(C455&lt;&gt;"",C455&lt;&gt;OFFSET(C455,1,0)),SUMIFS(B.2[Giá có thuế],B.2[Số ĐK],C455),"")</f>
        <v/>
      </c>
      <c r="W455" s="159"/>
      <c r="X455" s="161" t="str">
        <f>IF(W455="","",'Thông Tin Chung'!$L$3)</f>
        <v/>
      </c>
      <c r="Y455" s="163" t="str">
        <f t="shared" ca="1" si="120"/>
        <v/>
      </c>
      <c r="Z455" s="165"/>
      <c r="AA455" s="155" t="str">
        <f ca="1">IF(C455="","",IF(OR(D455&lt;NgayBatDau,D455&gt;NgayKetThuc),"Ngày tháng phải nằm trong kỳ báo cáo",IF(AND(G455&lt;&gt;"",COUNTIF(D.2[Tên khách hàng],G455)=0),"Tên KH chưa khai báo trong DSKH",IF(AND(H455&lt;&gt;"",COUNTIF(D.1[Tên sản phẩm],H455)=0),"SP này chưa khai báo trong DSSP",""))))</f>
        <v/>
      </c>
      <c r="AB455" s="23" t="str">
        <f t="shared" ca="1" si="106"/>
        <v/>
      </c>
      <c r="AC455" s="23" t="str">
        <f t="shared" ca="1" si="107"/>
        <v/>
      </c>
      <c r="AD455" s="23" t="str">
        <f t="shared" ca="1" si="108"/>
        <v/>
      </c>
      <c r="AE455" s="68" t="str">
        <f t="shared" ca="1" si="109"/>
        <v/>
      </c>
      <c r="AF455" s="69" t="str">
        <f>IF(OR(H455="",S455=""),"",S455-(SUM(L455,M455)*INDEX(D.1[Đơn giá],MATCH(H455,D.1[Tên sản phẩm],0))))</f>
        <v/>
      </c>
      <c r="AG455" s="90" t="str">
        <f t="shared" ca="1" si="110"/>
        <v/>
      </c>
      <c r="AH455" s="90"/>
    </row>
    <row r="456" spans="2:34" ht="27.75" customHeight="1" x14ac:dyDescent="0.2">
      <c r="B456" s="154">
        <f t="shared" si="111"/>
        <v>453</v>
      </c>
      <c r="C456" s="155" t="str">
        <f t="shared" ca="1" si="112"/>
        <v/>
      </c>
      <c r="D456" s="156" t="str">
        <f t="shared" ca="1" si="113"/>
        <v/>
      </c>
      <c r="E456" s="157" t="str">
        <f t="shared" ca="1" si="114"/>
        <v/>
      </c>
      <c r="F456" s="157"/>
      <c r="G456" s="158" t="str">
        <f t="shared" ca="1" si="115"/>
        <v/>
      </c>
      <c r="H456" s="159"/>
      <c r="I456" s="160" t="str">
        <f>IF(H456="","",INDEX(D.1[Quy cách],MATCH(H456,D.1[Tên sản phẩm],0)))</f>
        <v/>
      </c>
      <c r="J456" s="35" t="str">
        <f>IF(H456="","",INDEX(D.1[ĐVT],MATCH(H456,D.1[Tên sản phẩm],0)))</f>
        <v/>
      </c>
      <c r="K456" s="163" t="str">
        <f>IF(H456="","",INDEX(D.1[Đơn giá bán
(Tham khảo)],MATCH(H456,D.1[Tên sản phẩm],0)))</f>
        <v/>
      </c>
      <c r="L456" s="162"/>
      <c r="M456" s="159"/>
      <c r="N456" s="159"/>
      <c r="O456" s="159"/>
      <c r="P456" s="163" t="str">
        <f t="shared" si="116"/>
        <v/>
      </c>
      <c r="Q456" s="164"/>
      <c r="R456" s="162"/>
      <c r="S456" s="163" t="str">
        <f t="shared" si="117"/>
        <v/>
      </c>
      <c r="T456" s="164" t="str">
        <f t="shared" ca="1" si="118"/>
        <v/>
      </c>
      <c r="U456" s="163" t="str">
        <f t="shared" si="119"/>
        <v/>
      </c>
      <c r="V456" s="163" t="str">
        <f ca="1">IF(AND(C456&lt;&gt;"",C456&lt;&gt;OFFSET(C456,1,0)),SUMIFS(B.2[Giá có thuế],B.2[Số ĐK],C456),"")</f>
        <v/>
      </c>
      <c r="W456" s="159"/>
      <c r="X456" s="161" t="str">
        <f>IF(W456="","",'Thông Tin Chung'!$L$3)</f>
        <v/>
      </c>
      <c r="Y456" s="163" t="str">
        <f t="shared" ca="1" si="120"/>
        <v/>
      </c>
      <c r="Z456" s="165"/>
      <c r="AA456" s="155" t="str">
        <f ca="1">IF(C456="","",IF(OR(D456&lt;NgayBatDau,D456&gt;NgayKetThuc),"Ngày tháng phải nằm trong kỳ báo cáo",IF(AND(G456&lt;&gt;"",COUNTIF(D.2[Tên khách hàng],G456)=0),"Tên KH chưa khai báo trong DSKH",IF(AND(H456&lt;&gt;"",COUNTIF(D.1[Tên sản phẩm],H456)=0),"SP này chưa khai báo trong DSSP",""))))</f>
        <v/>
      </c>
      <c r="AB456" s="23" t="str">
        <f t="shared" ca="1" si="106"/>
        <v/>
      </c>
      <c r="AC456" s="23" t="str">
        <f t="shared" ca="1" si="107"/>
        <v/>
      </c>
      <c r="AD456" s="23" t="str">
        <f t="shared" ca="1" si="108"/>
        <v/>
      </c>
      <c r="AE456" s="68" t="str">
        <f t="shared" ca="1" si="109"/>
        <v/>
      </c>
      <c r="AF456" s="69" t="str">
        <f>IF(OR(H456="",S456=""),"",S456-(SUM(L456,M456)*INDEX(D.1[Đơn giá],MATCH(H456,D.1[Tên sản phẩm],0))))</f>
        <v/>
      </c>
      <c r="AG456" s="90" t="str">
        <f t="shared" ca="1" si="110"/>
        <v/>
      </c>
      <c r="AH456" s="90"/>
    </row>
    <row r="457" spans="2:34" ht="27.75" customHeight="1" x14ac:dyDescent="0.2">
      <c r="B457" s="154">
        <f t="shared" si="111"/>
        <v>454</v>
      </c>
      <c r="C457" s="155" t="str">
        <f t="shared" ca="1" si="112"/>
        <v/>
      </c>
      <c r="D457" s="156" t="str">
        <f t="shared" ca="1" si="113"/>
        <v/>
      </c>
      <c r="E457" s="157" t="str">
        <f t="shared" ca="1" si="114"/>
        <v/>
      </c>
      <c r="F457" s="157"/>
      <c r="G457" s="158" t="str">
        <f t="shared" ca="1" si="115"/>
        <v/>
      </c>
      <c r="H457" s="159"/>
      <c r="I457" s="160" t="str">
        <f>IF(H457="","",INDEX(D.1[Quy cách],MATCH(H457,D.1[Tên sản phẩm],0)))</f>
        <v/>
      </c>
      <c r="J457" s="35" t="str">
        <f>IF(H457="","",INDEX(D.1[ĐVT],MATCH(H457,D.1[Tên sản phẩm],0)))</f>
        <v/>
      </c>
      <c r="K457" s="163" t="str">
        <f>IF(H457="","",INDEX(D.1[Đơn giá bán
(Tham khảo)],MATCH(H457,D.1[Tên sản phẩm],0)))</f>
        <v/>
      </c>
      <c r="L457" s="162"/>
      <c r="M457" s="159"/>
      <c r="N457" s="159"/>
      <c r="O457" s="159"/>
      <c r="P457" s="163" t="str">
        <f t="shared" si="116"/>
        <v/>
      </c>
      <c r="Q457" s="164"/>
      <c r="R457" s="162"/>
      <c r="S457" s="163" t="str">
        <f t="shared" si="117"/>
        <v/>
      </c>
      <c r="T457" s="164" t="str">
        <f t="shared" ca="1" si="118"/>
        <v/>
      </c>
      <c r="U457" s="163" t="str">
        <f t="shared" si="119"/>
        <v/>
      </c>
      <c r="V457" s="163" t="str">
        <f ca="1">IF(AND(C457&lt;&gt;"",C457&lt;&gt;OFFSET(C457,1,0)),SUMIFS(B.2[Giá có thuế],B.2[Số ĐK],C457),"")</f>
        <v/>
      </c>
      <c r="W457" s="159"/>
      <c r="X457" s="161" t="str">
        <f>IF(W457="","",'Thông Tin Chung'!$L$3)</f>
        <v/>
      </c>
      <c r="Y457" s="163" t="str">
        <f t="shared" ca="1" si="120"/>
        <v/>
      </c>
      <c r="Z457" s="165"/>
      <c r="AA457" s="155" t="str">
        <f ca="1">IF(C457="","",IF(OR(D457&lt;NgayBatDau,D457&gt;NgayKetThuc),"Ngày tháng phải nằm trong kỳ báo cáo",IF(AND(G457&lt;&gt;"",COUNTIF(D.2[Tên khách hàng],G457)=0),"Tên KH chưa khai báo trong DSKH",IF(AND(H457&lt;&gt;"",COUNTIF(D.1[Tên sản phẩm],H457)=0),"SP này chưa khai báo trong DSSP",""))))</f>
        <v/>
      </c>
      <c r="AB457" s="23" t="str">
        <f t="shared" ca="1" si="106"/>
        <v/>
      </c>
      <c r="AC457" s="23" t="str">
        <f t="shared" ca="1" si="107"/>
        <v/>
      </c>
      <c r="AD457" s="23" t="str">
        <f t="shared" ca="1" si="108"/>
        <v/>
      </c>
      <c r="AE457" s="68" t="str">
        <f t="shared" ca="1" si="109"/>
        <v/>
      </c>
      <c r="AF457" s="69" t="str">
        <f>IF(OR(H457="",S457=""),"",S457-(SUM(L457,M457)*INDEX(D.1[Đơn giá],MATCH(H457,D.1[Tên sản phẩm],0))))</f>
        <v/>
      </c>
      <c r="AG457" s="90" t="str">
        <f t="shared" ca="1" si="110"/>
        <v/>
      </c>
      <c r="AH457" s="90"/>
    </row>
    <row r="458" spans="2:34" ht="27.75" customHeight="1" x14ac:dyDescent="0.2">
      <c r="B458" s="154">
        <f t="shared" si="111"/>
        <v>455</v>
      </c>
      <c r="C458" s="155" t="str">
        <f t="shared" ca="1" si="112"/>
        <v/>
      </c>
      <c r="D458" s="156" t="str">
        <f t="shared" ca="1" si="113"/>
        <v/>
      </c>
      <c r="E458" s="157" t="str">
        <f t="shared" ca="1" si="114"/>
        <v/>
      </c>
      <c r="F458" s="157"/>
      <c r="G458" s="158" t="str">
        <f t="shared" ca="1" si="115"/>
        <v/>
      </c>
      <c r="H458" s="159"/>
      <c r="I458" s="160" t="str">
        <f>IF(H458="","",INDEX(D.1[Quy cách],MATCH(H458,D.1[Tên sản phẩm],0)))</f>
        <v/>
      </c>
      <c r="J458" s="35" t="str">
        <f>IF(H458="","",INDEX(D.1[ĐVT],MATCH(H458,D.1[Tên sản phẩm],0)))</f>
        <v/>
      </c>
      <c r="K458" s="163" t="str">
        <f>IF(H458="","",INDEX(D.1[Đơn giá bán
(Tham khảo)],MATCH(H458,D.1[Tên sản phẩm],0)))</f>
        <v/>
      </c>
      <c r="L458" s="162"/>
      <c r="M458" s="159"/>
      <c r="N458" s="159"/>
      <c r="O458" s="159"/>
      <c r="P458" s="163" t="str">
        <f t="shared" si="116"/>
        <v/>
      </c>
      <c r="Q458" s="164"/>
      <c r="R458" s="162"/>
      <c r="S458" s="163" t="str">
        <f t="shared" si="117"/>
        <v/>
      </c>
      <c r="T458" s="164" t="str">
        <f t="shared" ca="1" si="118"/>
        <v/>
      </c>
      <c r="U458" s="163" t="str">
        <f t="shared" si="119"/>
        <v/>
      </c>
      <c r="V458" s="163" t="str">
        <f ca="1">IF(AND(C458&lt;&gt;"",C458&lt;&gt;OFFSET(C458,1,0)),SUMIFS(B.2[Giá có thuế],B.2[Số ĐK],C458),"")</f>
        <v/>
      </c>
      <c r="W458" s="159"/>
      <c r="X458" s="161" t="str">
        <f>IF(W458="","",'Thông Tin Chung'!$L$3)</f>
        <v/>
      </c>
      <c r="Y458" s="163" t="str">
        <f t="shared" ca="1" si="120"/>
        <v/>
      </c>
      <c r="Z458" s="165"/>
      <c r="AA458" s="155" t="str">
        <f ca="1">IF(C458="","",IF(OR(D458&lt;NgayBatDau,D458&gt;NgayKetThuc),"Ngày tháng phải nằm trong kỳ báo cáo",IF(AND(G458&lt;&gt;"",COUNTIF(D.2[Tên khách hàng],G458)=0),"Tên KH chưa khai báo trong DSKH",IF(AND(H458&lt;&gt;"",COUNTIF(D.1[Tên sản phẩm],H458)=0),"SP này chưa khai báo trong DSSP",""))))</f>
        <v/>
      </c>
      <c r="AB458" s="23" t="str">
        <f t="shared" ca="1" si="106"/>
        <v/>
      </c>
      <c r="AC458" s="23" t="str">
        <f t="shared" ca="1" si="107"/>
        <v/>
      </c>
      <c r="AD458" s="23" t="str">
        <f t="shared" ca="1" si="108"/>
        <v/>
      </c>
      <c r="AE458" s="68" t="str">
        <f t="shared" ca="1" si="109"/>
        <v/>
      </c>
      <c r="AF458" s="69" t="str">
        <f>IF(OR(H458="",S458=""),"",S458-(SUM(L458,M458)*INDEX(D.1[Đơn giá],MATCH(H458,D.1[Tên sản phẩm],0))))</f>
        <v/>
      </c>
      <c r="AG458" s="90" t="str">
        <f t="shared" ca="1" si="110"/>
        <v/>
      </c>
      <c r="AH458" s="90"/>
    </row>
    <row r="459" spans="2:34" ht="27.75" customHeight="1" x14ac:dyDescent="0.2">
      <c r="B459" s="154">
        <f t="shared" si="111"/>
        <v>456</v>
      </c>
      <c r="C459" s="155" t="str">
        <f t="shared" ca="1" si="112"/>
        <v/>
      </c>
      <c r="D459" s="156" t="str">
        <f t="shared" ca="1" si="113"/>
        <v/>
      </c>
      <c r="E459" s="157" t="str">
        <f t="shared" ca="1" si="114"/>
        <v/>
      </c>
      <c r="F459" s="157"/>
      <c r="G459" s="158" t="str">
        <f t="shared" ca="1" si="115"/>
        <v/>
      </c>
      <c r="H459" s="159"/>
      <c r="I459" s="160" t="str">
        <f>IF(H459="","",INDEX(D.1[Quy cách],MATCH(H459,D.1[Tên sản phẩm],0)))</f>
        <v/>
      </c>
      <c r="J459" s="35" t="str">
        <f>IF(H459="","",INDEX(D.1[ĐVT],MATCH(H459,D.1[Tên sản phẩm],0)))</f>
        <v/>
      </c>
      <c r="K459" s="163" t="str">
        <f>IF(H459="","",INDEX(D.1[Đơn giá bán
(Tham khảo)],MATCH(H459,D.1[Tên sản phẩm],0)))</f>
        <v/>
      </c>
      <c r="L459" s="162"/>
      <c r="M459" s="159"/>
      <c r="N459" s="159"/>
      <c r="O459" s="159"/>
      <c r="P459" s="163" t="str">
        <f t="shared" si="116"/>
        <v/>
      </c>
      <c r="Q459" s="164"/>
      <c r="R459" s="162"/>
      <c r="S459" s="163" t="str">
        <f t="shared" si="117"/>
        <v/>
      </c>
      <c r="T459" s="164" t="str">
        <f t="shared" ca="1" si="118"/>
        <v/>
      </c>
      <c r="U459" s="163" t="str">
        <f t="shared" si="119"/>
        <v/>
      </c>
      <c r="V459" s="163" t="str">
        <f ca="1">IF(AND(C459&lt;&gt;"",C459&lt;&gt;OFFSET(C459,1,0)),SUMIFS(B.2[Giá có thuế],B.2[Số ĐK],C459),"")</f>
        <v/>
      </c>
      <c r="W459" s="159"/>
      <c r="X459" s="161" t="str">
        <f>IF(W459="","",'Thông Tin Chung'!$L$3)</f>
        <v/>
      </c>
      <c r="Y459" s="163" t="str">
        <f t="shared" ca="1" si="120"/>
        <v/>
      </c>
      <c r="Z459" s="165"/>
      <c r="AA459" s="155" t="str">
        <f ca="1">IF(C459="","",IF(OR(D459&lt;NgayBatDau,D459&gt;NgayKetThuc),"Ngày tháng phải nằm trong kỳ báo cáo",IF(AND(G459&lt;&gt;"",COUNTIF(D.2[Tên khách hàng],G459)=0),"Tên KH chưa khai báo trong DSKH",IF(AND(H459&lt;&gt;"",COUNTIF(D.1[Tên sản phẩm],H459)=0),"SP này chưa khai báo trong DSSP",""))))</f>
        <v/>
      </c>
      <c r="AB459" s="23" t="str">
        <f t="shared" ca="1" si="106"/>
        <v/>
      </c>
      <c r="AC459" s="23" t="str">
        <f t="shared" ca="1" si="107"/>
        <v/>
      </c>
      <c r="AD459" s="23" t="str">
        <f t="shared" ca="1" si="108"/>
        <v/>
      </c>
      <c r="AE459" s="68" t="str">
        <f t="shared" ca="1" si="109"/>
        <v/>
      </c>
      <c r="AF459" s="69" t="str">
        <f>IF(OR(H459="",S459=""),"",S459-(SUM(L459,M459)*INDEX(D.1[Đơn giá],MATCH(H459,D.1[Tên sản phẩm],0))))</f>
        <v/>
      </c>
      <c r="AG459" s="90" t="str">
        <f t="shared" ca="1" si="110"/>
        <v/>
      </c>
      <c r="AH459" s="90"/>
    </row>
    <row r="460" spans="2:34" ht="27.75" customHeight="1" x14ac:dyDescent="0.2">
      <c r="B460" s="154">
        <f t="shared" si="111"/>
        <v>457</v>
      </c>
      <c r="C460" s="155" t="str">
        <f t="shared" ca="1" si="112"/>
        <v/>
      </c>
      <c r="D460" s="156" t="str">
        <f t="shared" ca="1" si="113"/>
        <v/>
      </c>
      <c r="E460" s="157" t="str">
        <f t="shared" ca="1" si="114"/>
        <v/>
      </c>
      <c r="F460" s="157"/>
      <c r="G460" s="158" t="str">
        <f t="shared" ca="1" si="115"/>
        <v/>
      </c>
      <c r="H460" s="159"/>
      <c r="I460" s="160" t="str">
        <f>IF(H460="","",INDEX(D.1[Quy cách],MATCH(H460,D.1[Tên sản phẩm],0)))</f>
        <v/>
      </c>
      <c r="J460" s="35" t="str">
        <f>IF(H460="","",INDEX(D.1[ĐVT],MATCH(H460,D.1[Tên sản phẩm],0)))</f>
        <v/>
      </c>
      <c r="K460" s="163" t="str">
        <f>IF(H460="","",INDEX(D.1[Đơn giá bán
(Tham khảo)],MATCH(H460,D.1[Tên sản phẩm],0)))</f>
        <v/>
      </c>
      <c r="L460" s="162"/>
      <c r="M460" s="159"/>
      <c r="N460" s="159"/>
      <c r="O460" s="159"/>
      <c r="P460" s="163" t="str">
        <f t="shared" si="116"/>
        <v/>
      </c>
      <c r="Q460" s="164"/>
      <c r="R460" s="162"/>
      <c r="S460" s="163" t="str">
        <f t="shared" si="117"/>
        <v/>
      </c>
      <c r="T460" s="164" t="str">
        <f t="shared" ca="1" si="118"/>
        <v/>
      </c>
      <c r="U460" s="163" t="str">
        <f t="shared" si="119"/>
        <v/>
      </c>
      <c r="V460" s="163" t="str">
        <f ca="1">IF(AND(C460&lt;&gt;"",C460&lt;&gt;OFFSET(C460,1,0)),SUMIFS(B.2[Giá có thuế],B.2[Số ĐK],C460),"")</f>
        <v/>
      </c>
      <c r="W460" s="159"/>
      <c r="X460" s="161" t="str">
        <f>IF(W460="","",'Thông Tin Chung'!$L$3)</f>
        <v/>
      </c>
      <c r="Y460" s="163" t="str">
        <f t="shared" ca="1" si="120"/>
        <v/>
      </c>
      <c r="Z460" s="165"/>
      <c r="AA460" s="155" t="str">
        <f ca="1">IF(C460="","",IF(OR(D460&lt;NgayBatDau,D460&gt;NgayKetThuc),"Ngày tháng phải nằm trong kỳ báo cáo",IF(AND(G460&lt;&gt;"",COUNTIF(D.2[Tên khách hàng],G460)=0),"Tên KH chưa khai báo trong DSKH",IF(AND(H460&lt;&gt;"",COUNTIF(D.1[Tên sản phẩm],H460)=0),"SP này chưa khai báo trong DSSP",""))))</f>
        <v/>
      </c>
      <c r="AB460" s="23" t="str">
        <f t="shared" ca="1" si="106"/>
        <v/>
      </c>
      <c r="AC460" s="23" t="str">
        <f t="shared" ca="1" si="107"/>
        <v/>
      </c>
      <c r="AD460" s="23" t="str">
        <f t="shared" ca="1" si="108"/>
        <v/>
      </c>
      <c r="AE460" s="68" t="str">
        <f t="shared" ca="1" si="109"/>
        <v/>
      </c>
      <c r="AF460" s="69" t="str">
        <f>IF(OR(H460="",S460=""),"",S460-(SUM(L460,M460)*INDEX(D.1[Đơn giá],MATCH(H460,D.1[Tên sản phẩm],0))))</f>
        <v/>
      </c>
      <c r="AG460" s="90" t="str">
        <f t="shared" ca="1" si="110"/>
        <v/>
      </c>
      <c r="AH460" s="90"/>
    </row>
    <row r="461" spans="2:34" ht="27.75" customHeight="1" x14ac:dyDescent="0.2">
      <c r="B461" s="154">
        <f t="shared" si="111"/>
        <v>458</v>
      </c>
      <c r="C461" s="155" t="str">
        <f t="shared" ca="1" si="112"/>
        <v/>
      </c>
      <c r="D461" s="156" t="str">
        <f t="shared" ca="1" si="113"/>
        <v/>
      </c>
      <c r="E461" s="157" t="str">
        <f t="shared" ca="1" si="114"/>
        <v/>
      </c>
      <c r="F461" s="157"/>
      <c r="G461" s="158" t="str">
        <f t="shared" ca="1" si="115"/>
        <v/>
      </c>
      <c r="H461" s="159"/>
      <c r="I461" s="160" t="str">
        <f>IF(H461="","",INDEX(D.1[Quy cách],MATCH(H461,D.1[Tên sản phẩm],0)))</f>
        <v/>
      </c>
      <c r="J461" s="35" t="str">
        <f>IF(H461="","",INDEX(D.1[ĐVT],MATCH(H461,D.1[Tên sản phẩm],0)))</f>
        <v/>
      </c>
      <c r="K461" s="163" t="str">
        <f>IF(H461="","",INDEX(D.1[Đơn giá bán
(Tham khảo)],MATCH(H461,D.1[Tên sản phẩm],0)))</f>
        <v/>
      </c>
      <c r="L461" s="162"/>
      <c r="M461" s="159"/>
      <c r="N461" s="159"/>
      <c r="O461" s="159"/>
      <c r="P461" s="163" t="str">
        <f t="shared" si="116"/>
        <v/>
      </c>
      <c r="Q461" s="164"/>
      <c r="R461" s="162"/>
      <c r="S461" s="163" t="str">
        <f t="shared" si="117"/>
        <v/>
      </c>
      <c r="T461" s="164" t="str">
        <f t="shared" ca="1" si="118"/>
        <v/>
      </c>
      <c r="U461" s="163" t="str">
        <f t="shared" si="119"/>
        <v/>
      </c>
      <c r="V461" s="163" t="str">
        <f ca="1">IF(AND(C461&lt;&gt;"",C461&lt;&gt;OFFSET(C461,1,0)),SUMIFS(B.2[Giá có thuế],B.2[Số ĐK],C461),"")</f>
        <v/>
      </c>
      <c r="W461" s="159"/>
      <c r="X461" s="161" t="str">
        <f>IF(W461="","",'Thông Tin Chung'!$L$3)</f>
        <v/>
      </c>
      <c r="Y461" s="163" t="str">
        <f t="shared" ca="1" si="120"/>
        <v/>
      </c>
      <c r="Z461" s="165"/>
      <c r="AA461" s="155" t="str">
        <f ca="1">IF(C461="","",IF(OR(D461&lt;NgayBatDau,D461&gt;NgayKetThuc),"Ngày tháng phải nằm trong kỳ báo cáo",IF(AND(G461&lt;&gt;"",COUNTIF(D.2[Tên khách hàng],G461)=0),"Tên KH chưa khai báo trong DSKH",IF(AND(H461&lt;&gt;"",COUNTIF(D.1[Tên sản phẩm],H461)=0),"SP này chưa khai báo trong DSSP",""))))</f>
        <v/>
      </c>
      <c r="AB461" s="23" t="str">
        <f t="shared" ca="1" si="106"/>
        <v/>
      </c>
      <c r="AC461" s="23" t="str">
        <f t="shared" ca="1" si="107"/>
        <v/>
      </c>
      <c r="AD461" s="23" t="str">
        <f t="shared" ca="1" si="108"/>
        <v/>
      </c>
      <c r="AE461" s="68" t="str">
        <f t="shared" ca="1" si="109"/>
        <v/>
      </c>
      <c r="AF461" s="69" t="str">
        <f>IF(OR(H461="",S461=""),"",S461-(SUM(L461,M461)*INDEX(D.1[Đơn giá],MATCH(H461,D.1[Tên sản phẩm],0))))</f>
        <v/>
      </c>
      <c r="AG461" s="90" t="str">
        <f t="shared" ca="1" si="110"/>
        <v/>
      </c>
      <c r="AH461" s="90"/>
    </row>
    <row r="462" spans="2:34" ht="27.75" customHeight="1" x14ac:dyDescent="0.2">
      <c r="B462" s="154">
        <f t="shared" si="111"/>
        <v>459</v>
      </c>
      <c r="C462" s="155" t="str">
        <f t="shared" ca="1" si="112"/>
        <v/>
      </c>
      <c r="D462" s="156" t="str">
        <f t="shared" ca="1" si="113"/>
        <v/>
      </c>
      <c r="E462" s="157" t="str">
        <f t="shared" ca="1" si="114"/>
        <v/>
      </c>
      <c r="F462" s="157"/>
      <c r="G462" s="158" t="str">
        <f t="shared" ca="1" si="115"/>
        <v/>
      </c>
      <c r="H462" s="159"/>
      <c r="I462" s="160" t="str">
        <f>IF(H462="","",INDEX(D.1[Quy cách],MATCH(H462,D.1[Tên sản phẩm],0)))</f>
        <v/>
      </c>
      <c r="J462" s="35" t="str">
        <f>IF(H462="","",INDEX(D.1[ĐVT],MATCH(H462,D.1[Tên sản phẩm],0)))</f>
        <v/>
      </c>
      <c r="K462" s="163" t="str">
        <f>IF(H462="","",INDEX(D.1[Đơn giá bán
(Tham khảo)],MATCH(H462,D.1[Tên sản phẩm],0)))</f>
        <v/>
      </c>
      <c r="L462" s="162"/>
      <c r="M462" s="159"/>
      <c r="N462" s="159"/>
      <c r="O462" s="159"/>
      <c r="P462" s="163" t="str">
        <f t="shared" si="116"/>
        <v/>
      </c>
      <c r="Q462" s="164"/>
      <c r="R462" s="162"/>
      <c r="S462" s="163" t="str">
        <f t="shared" si="117"/>
        <v/>
      </c>
      <c r="T462" s="164" t="str">
        <f t="shared" ca="1" si="118"/>
        <v/>
      </c>
      <c r="U462" s="163" t="str">
        <f t="shared" si="119"/>
        <v/>
      </c>
      <c r="V462" s="163" t="str">
        <f ca="1">IF(AND(C462&lt;&gt;"",C462&lt;&gt;OFFSET(C462,1,0)),SUMIFS(B.2[Giá có thuế],B.2[Số ĐK],C462),"")</f>
        <v/>
      </c>
      <c r="W462" s="159"/>
      <c r="X462" s="161" t="str">
        <f>IF(W462="","",'Thông Tin Chung'!$L$3)</f>
        <v/>
      </c>
      <c r="Y462" s="163" t="str">
        <f t="shared" ca="1" si="120"/>
        <v/>
      </c>
      <c r="Z462" s="165"/>
      <c r="AA462" s="155" t="str">
        <f ca="1">IF(C462="","",IF(OR(D462&lt;NgayBatDau,D462&gt;NgayKetThuc),"Ngày tháng phải nằm trong kỳ báo cáo",IF(AND(G462&lt;&gt;"",COUNTIF(D.2[Tên khách hàng],G462)=0),"Tên KH chưa khai báo trong DSKH",IF(AND(H462&lt;&gt;"",COUNTIF(D.1[Tên sản phẩm],H462)=0),"SP này chưa khai báo trong DSSP",""))))</f>
        <v/>
      </c>
      <c r="AB462" s="23" t="str">
        <f t="shared" ca="1" si="106"/>
        <v/>
      </c>
      <c r="AC462" s="23" t="str">
        <f t="shared" ca="1" si="107"/>
        <v/>
      </c>
      <c r="AD462" s="23" t="str">
        <f t="shared" ca="1" si="108"/>
        <v/>
      </c>
      <c r="AE462" s="68" t="str">
        <f t="shared" ca="1" si="109"/>
        <v/>
      </c>
      <c r="AF462" s="69" t="str">
        <f>IF(OR(H462="",S462=""),"",S462-(SUM(L462,M462)*INDEX(D.1[Đơn giá],MATCH(H462,D.1[Tên sản phẩm],0))))</f>
        <v/>
      </c>
      <c r="AG462" s="90" t="str">
        <f t="shared" ca="1" si="110"/>
        <v/>
      </c>
      <c r="AH462" s="90"/>
    </row>
    <row r="463" spans="2:34" ht="27.75" customHeight="1" x14ac:dyDescent="0.2">
      <c r="B463" s="154">
        <f t="shared" si="111"/>
        <v>460</v>
      </c>
      <c r="C463" s="155" t="str">
        <f t="shared" ca="1" si="112"/>
        <v/>
      </c>
      <c r="D463" s="156" t="str">
        <f t="shared" ca="1" si="113"/>
        <v/>
      </c>
      <c r="E463" s="157" t="str">
        <f t="shared" ca="1" si="114"/>
        <v/>
      </c>
      <c r="F463" s="157"/>
      <c r="G463" s="158" t="str">
        <f t="shared" ca="1" si="115"/>
        <v/>
      </c>
      <c r="H463" s="159"/>
      <c r="I463" s="160" t="str">
        <f>IF(H463="","",INDEX(D.1[Quy cách],MATCH(H463,D.1[Tên sản phẩm],0)))</f>
        <v/>
      </c>
      <c r="J463" s="35" t="str">
        <f>IF(H463="","",INDEX(D.1[ĐVT],MATCH(H463,D.1[Tên sản phẩm],0)))</f>
        <v/>
      </c>
      <c r="K463" s="163" t="str">
        <f>IF(H463="","",INDEX(D.1[Đơn giá bán
(Tham khảo)],MATCH(H463,D.1[Tên sản phẩm],0)))</f>
        <v/>
      </c>
      <c r="L463" s="162"/>
      <c r="M463" s="159"/>
      <c r="N463" s="159"/>
      <c r="O463" s="159"/>
      <c r="P463" s="163" t="str">
        <f t="shared" si="116"/>
        <v/>
      </c>
      <c r="Q463" s="164"/>
      <c r="R463" s="162"/>
      <c r="S463" s="163" t="str">
        <f t="shared" si="117"/>
        <v/>
      </c>
      <c r="T463" s="164" t="str">
        <f t="shared" ca="1" si="118"/>
        <v/>
      </c>
      <c r="U463" s="163" t="str">
        <f t="shared" si="119"/>
        <v/>
      </c>
      <c r="V463" s="163" t="str">
        <f ca="1">IF(AND(C463&lt;&gt;"",C463&lt;&gt;OFFSET(C463,1,0)),SUMIFS(B.2[Giá có thuế],B.2[Số ĐK],C463),"")</f>
        <v/>
      </c>
      <c r="W463" s="159"/>
      <c r="X463" s="161" t="str">
        <f>IF(W463="","",'Thông Tin Chung'!$L$3)</f>
        <v/>
      </c>
      <c r="Y463" s="163" t="str">
        <f t="shared" ca="1" si="120"/>
        <v/>
      </c>
      <c r="Z463" s="165"/>
      <c r="AA463" s="155" t="str">
        <f ca="1">IF(C463="","",IF(OR(D463&lt;NgayBatDau,D463&gt;NgayKetThuc),"Ngày tháng phải nằm trong kỳ báo cáo",IF(AND(G463&lt;&gt;"",COUNTIF(D.2[Tên khách hàng],G463)=0),"Tên KH chưa khai báo trong DSKH",IF(AND(H463&lt;&gt;"",COUNTIF(D.1[Tên sản phẩm],H463)=0),"SP này chưa khai báo trong DSSP",""))))</f>
        <v/>
      </c>
      <c r="AB463" s="23" t="str">
        <f t="shared" ca="1" si="106"/>
        <v/>
      </c>
      <c r="AC463" s="23" t="str">
        <f t="shared" ca="1" si="107"/>
        <v/>
      </c>
      <c r="AD463" s="23" t="str">
        <f t="shared" ca="1" si="108"/>
        <v/>
      </c>
      <c r="AE463" s="68" t="str">
        <f t="shared" ca="1" si="109"/>
        <v/>
      </c>
      <c r="AF463" s="69" t="str">
        <f>IF(OR(H463="",S463=""),"",S463-(SUM(L463,M463)*INDEX(D.1[Đơn giá],MATCH(H463,D.1[Tên sản phẩm],0))))</f>
        <v/>
      </c>
      <c r="AG463" s="90" t="str">
        <f t="shared" ca="1" si="110"/>
        <v/>
      </c>
      <c r="AH463" s="90"/>
    </row>
    <row r="464" spans="2:34" ht="27.75" customHeight="1" x14ac:dyDescent="0.2">
      <c r="B464" s="154">
        <f t="shared" si="111"/>
        <v>461</v>
      </c>
      <c r="C464" s="155" t="str">
        <f t="shared" ca="1" si="112"/>
        <v/>
      </c>
      <c r="D464" s="156" t="str">
        <f t="shared" ca="1" si="113"/>
        <v/>
      </c>
      <c r="E464" s="157" t="str">
        <f t="shared" ca="1" si="114"/>
        <v/>
      </c>
      <c r="F464" s="157"/>
      <c r="G464" s="158" t="str">
        <f t="shared" ca="1" si="115"/>
        <v/>
      </c>
      <c r="H464" s="159"/>
      <c r="I464" s="160" t="str">
        <f>IF(H464="","",INDEX(D.1[Quy cách],MATCH(H464,D.1[Tên sản phẩm],0)))</f>
        <v/>
      </c>
      <c r="J464" s="35" t="str">
        <f>IF(H464="","",INDEX(D.1[ĐVT],MATCH(H464,D.1[Tên sản phẩm],0)))</f>
        <v/>
      </c>
      <c r="K464" s="163" t="str">
        <f>IF(H464="","",INDEX(D.1[Đơn giá bán
(Tham khảo)],MATCH(H464,D.1[Tên sản phẩm],0)))</f>
        <v/>
      </c>
      <c r="L464" s="162"/>
      <c r="M464" s="159"/>
      <c r="N464" s="159"/>
      <c r="O464" s="159"/>
      <c r="P464" s="163" t="str">
        <f t="shared" si="116"/>
        <v/>
      </c>
      <c r="Q464" s="164"/>
      <c r="R464" s="162"/>
      <c r="S464" s="163" t="str">
        <f t="shared" si="117"/>
        <v/>
      </c>
      <c r="T464" s="164" t="str">
        <f t="shared" ca="1" si="118"/>
        <v/>
      </c>
      <c r="U464" s="163" t="str">
        <f t="shared" si="119"/>
        <v/>
      </c>
      <c r="V464" s="163" t="str">
        <f ca="1">IF(AND(C464&lt;&gt;"",C464&lt;&gt;OFFSET(C464,1,0)),SUMIFS(B.2[Giá có thuế],B.2[Số ĐK],C464),"")</f>
        <v/>
      </c>
      <c r="W464" s="159"/>
      <c r="X464" s="161" t="str">
        <f>IF(W464="","",'Thông Tin Chung'!$L$3)</f>
        <v/>
      </c>
      <c r="Y464" s="163" t="str">
        <f t="shared" ca="1" si="120"/>
        <v/>
      </c>
      <c r="Z464" s="165"/>
      <c r="AA464" s="155" t="str">
        <f ca="1">IF(C464="","",IF(OR(D464&lt;NgayBatDau,D464&gt;NgayKetThuc),"Ngày tháng phải nằm trong kỳ báo cáo",IF(AND(G464&lt;&gt;"",COUNTIF(D.2[Tên khách hàng],G464)=0),"Tên KH chưa khai báo trong DSKH",IF(AND(H464&lt;&gt;"",COUNTIF(D.1[Tên sản phẩm],H464)=0),"SP này chưa khai báo trong DSSP",""))))</f>
        <v/>
      </c>
      <c r="AB464" s="23" t="str">
        <f t="shared" ca="1" si="106"/>
        <v/>
      </c>
      <c r="AC464" s="23" t="str">
        <f t="shared" ca="1" si="107"/>
        <v/>
      </c>
      <c r="AD464" s="23" t="str">
        <f t="shared" ca="1" si="108"/>
        <v/>
      </c>
      <c r="AE464" s="68" t="str">
        <f t="shared" ca="1" si="109"/>
        <v/>
      </c>
      <c r="AF464" s="69" t="str">
        <f>IF(OR(H464="",S464=""),"",S464-(SUM(L464,M464)*INDEX(D.1[Đơn giá],MATCH(H464,D.1[Tên sản phẩm],0))))</f>
        <v/>
      </c>
      <c r="AG464" s="90" t="str">
        <f t="shared" ca="1" si="110"/>
        <v/>
      </c>
      <c r="AH464" s="90"/>
    </row>
    <row r="465" spans="2:34" ht="27.75" customHeight="1" x14ac:dyDescent="0.2">
      <c r="B465" s="154">
        <f t="shared" si="111"/>
        <v>462</v>
      </c>
      <c r="C465" s="155" t="str">
        <f t="shared" ca="1" si="112"/>
        <v/>
      </c>
      <c r="D465" s="156" t="str">
        <f t="shared" ca="1" si="113"/>
        <v/>
      </c>
      <c r="E465" s="157" t="str">
        <f t="shared" ca="1" si="114"/>
        <v/>
      </c>
      <c r="F465" s="157"/>
      <c r="G465" s="158" t="str">
        <f t="shared" ca="1" si="115"/>
        <v/>
      </c>
      <c r="H465" s="159"/>
      <c r="I465" s="160" t="str">
        <f>IF(H465="","",INDEX(D.1[Quy cách],MATCH(H465,D.1[Tên sản phẩm],0)))</f>
        <v/>
      </c>
      <c r="J465" s="35" t="str">
        <f>IF(H465="","",INDEX(D.1[ĐVT],MATCH(H465,D.1[Tên sản phẩm],0)))</f>
        <v/>
      </c>
      <c r="K465" s="163" t="str">
        <f>IF(H465="","",INDEX(D.1[Đơn giá bán
(Tham khảo)],MATCH(H465,D.1[Tên sản phẩm],0)))</f>
        <v/>
      </c>
      <c r="L465" s="162"/>
      <c r="M465" s="159"/>
      <c r="N465" s="159"/>
      <c r="O465" s="159"/>
      <c r="P465" s="163" t="str">
        <f t="shared" si="116"/>
        <v/>
      </c>
      <c r="Q465" s="164"/>
      <c r="R465" s="162"/>
      <c r="S465" s="163" t="str">
        <f t="shared" si="117"/>
        <v/>
      </c>
      <c r="T465" s="164" t="str">
        <f t="shared" ca="1" si="118"/>
        <v/>
      </c>
      <c r="U465" s="163" t="str">
        <f t="shared" si="119"/>
        <v/>
      </c>
      <c r="V465" s="163" t="str">
        <f ca="1">IF(AND(C465&lt;&gt;"",C465&lt;&gt;OFFSET(C465,1,0)),SUMIFS(B.2[Giá có thuế],B.2[Số ĐK],C465),"")</f>
        <v/>
      </c>
      <c r="W465" s="159"/>
      <c r="X465" s="161" t="str">
        <f>IF(W465="","",'Thông Tin Chung'!$L$3)</f>
        <v/>
      </c>
      <c r="Y465" s="163" t="str">
        <f t="shared" ca="1" si="120"/>
        <v/>
      </c>
      <c r="Z465" s="165"/>
      <c r="AA465" s="155" t="str">
        <f ca="1">IF(C465="","",IF(OR(D465&lt;NgayBatDau,D465&gt;NgayKetThuc),"Ngày tháng phải nằm trong kỳ báo cáo",IF(AND(G465&lt;&gt;"",COUNTIF(D.2[Tên khách hàng],G465)=0),"Tên KH chưa khai báo trong DSKH",IF(AND(H465&lt;&gt;"",COUNTIF(D.1[Tên sản phẩm],H465)=0),"SP này chưa khai báo trong DSSP",""))))</f>
        <v/>
      </c>
      <c r="AB465" s="23" t="str">
        <f t="shared" ca="1" si="106"/>
        <v/>
      </c>
      <c r="AC465" s="23" t="str">
        <f t="shared" ca="1" si="107"/>
        <v/>
      </c>
      <c r="AD465" s="23" t="str">
        <f t="shared" ca="1" si="108"/>
        <v/>
      </c>
      <c r="AE465" s="68" t="str">
        <f t="shared" ca="1" si="109"/>
        <v/>
      </c>
      <c r="AF465" s="69" t="str">
        <f>IF(OR(H465="",S465=""),"",S465-(SUM(L465,M465)*INDEX(D.1[Đơn giá],MATCH(H465,D.1[Tên sản phẩm],0))))</f>
        <v/>
      </c>
      <c r="AG465" s="90" t="str">
        <f t="shared" ca="1" si="110"/>
        <v/>
      </c>
      <c r="AH465" s="90"/>
    </row>
    <row r="466" spans="2:34" ht="27.75" customHeight="1" x14ac:dyDescent="0.2">
      <c r="B466" s="154">
        <f t="shared" si="111"/>
        <v>463</v>
      </c>
      <c r="C466" s="155" t="str">
        <f t="shared" ca="1" si="112"/>
        <v/>
      </c>
      <c r="D466" s="156" t="str">
        <f t="shared" ca="1" si="113"/>
        <v/>
      </c>
      <c r="E466" s="157" t="str">
        <f t="shared" ca="1" si="114"/>
        <v/>
      </c>
      <c r="F466" s="157"/>
      <c r="G466" s="158" t="str">
        <f t="shared" ca="1" si="115"/>
        <v/>
      </c>
      <c r="H466" s="159"/>
      <c r="I466" s="160" t="str">
        <f>IF(H466="","",INDEX(D.1[Quy cách],MATCH(H466,D.1[Tên sản phẩm],0)))</f>
        <v/>
      </c>
      <c r="J466" s="35" t="str">
        <f>IF(H466="","",INDEX(D.1[ĐVT],MATCH(H466,D.1[Tên sản phẩm],0)))</f>
        <v/>
      </c>
      <c r="K466" s="163" t="str">
        <f>IF(H466="","",INDEX(D.1[Đơn giá bán
(Tham khảo)],MATCH(H466,D.1[Tên sản phẩm],0)))</f>
        <v/>
      </c>
      <c r="L466" s="162"/>
      <c r="M466" s="159"/>
      <c r="N466" s="159"/>
      <c r="O466" s="159"/>
      <c r="P466" s="163" t="str">
        <f t="shared" si="116"/>
        <v/>
      </c>
      <c r="Q466" s="164"/>
      <c r="R466" s="162"/>
      <c r="S466" s="163" t="str">
        <f t="shared" si="117"/>
        <v/>
      </c>
      <c r="T466" s="164" t="str">
        <f t="shared" ca="1" si="118"/>
        <v/>
      </c>
      <c r="U466" s="163" t="str">
        <f t="shared" si="119"/>
        <v/>
      </c>
      <c r="V466" s="163" t="str">
        <f ca="1">IF(AND(C466&lt;&gt;"",C466&lt;&gt;OFFSET(C466,1,0)),SUMIFS(B.2[Giá có thuế],B.2[Số ĐK],C466),"")</f>
        <v/>
      </c>
      <c r="W466" s="159"/>
      <c r="X466" s="161" t="str">
        <f>IF(W466="","",'Thông Tin Chung'!$L$3)</f>
        <v/>
      </c>
      <c r="Y466" s="163" t="str">
        <f t="shared" ca="1" si="120"/>
        <v/>
      </c>
      <c r="Z466" s="165"/>
      <c r="AA466" s="155" t="str">
        <f ca="1">IF(C466="","",IF(OR(D466&lt;NgayBatDau,D466&gt;NgayKetThuc),"Ngày tháng phải nằm trong kỳ báo cáo",IF(AND(G466&lt;&gt;"",COUNTIF(D.2[Tên khách hàng],G466)=0),"Tên KH chưa khai báo trong DSKH",IF(AND(H466&lt;&gt;"",COUNTIF(D.1[Tên sản phẩm],H466)=0),"SP này chưa khai báo trong DSSP",""))))</f>
        <v/>
      </c>
      <c r="AB466" s="23" t="str">
        <f t="shared" ca="1" si="106"/>
        <v/>
      </c>
      <c r="AC466" s="23" t="str">
        <f t="shared" ca="1" si="107"/>
        <v/>
      </c>
      <c r="AD466" s="23" t="str">
        <f t="shared" ca="1" si="108"/>
        <v/>
      </c>
      <c r="AE466" s="68" t="str">
        <f t="shared" ca="1" si="109"/>
        <v/>
      </c>
      <c r="AF466" s="69" t="str">
        <f>IF(OR(H466="",S466=""),"",S466-(SUM(L466,M466)*INDEX(D.1[Đơn giá],MATCH(H466,D.1[Tên sản phẩm],0))))</f>
        <v/>
      </c>
      <c r="AG466" s="90" t="str">
        <f t="shared" ca="1" si="110"/>
        <v/>
      </c>
      <c r="AH466" s="90"/>
    </row>
    <row r="467" spans="2:34" ht="27.75" customHeight="1" x14ac:dyDescent="0.2">
      <c r="B467" s="154">
        <f t="shared" si="111"/>
        <v>464</v>
      </c>
      <c r="C467" s="155" t="str">
        <f t="shared" ca="1" si="112"/>
        <v/>
      </c>
      <c r="D467" s="156" t="str">
        <f t="shared" ca="1" si="113"/>
        <v/>
      </c>
      <c r="E467" s="157" t="str">
        <f t="shared" ca="1" si="114"/>
        <v/>
      </c>
      <c r="F467" s="157"/>
      <c r="G467" s="158" t="str">
        <f t="shared" ca="1" si="115"/>
        <v/>
      </c>
      <c r="H467" s="159"/>
      <c r="I467" s="160" t="str">
        <f>IF(H467="","",INDEX(D.1[Quy cách],MATCH(H467,D.1[Tên sản phẩm],0)))</f>
        <v/>
      </c>
      <c r="J467" s="35" t="str">
        <f>IF(H467="","",INDEX(D.1[ĐVT],MATCH(H467,D.1[Tên sản phẩm],0)))</f>
        <v/>
      </c>
      <c r="K467" s="163" t="str">
        <f>IF(H467="","",INDEX(D.1[Đơn giá bán
(Tham khảo)],MATCH(H467,D.1[Tên sản phẩm],0)))</f>
        <v/>
      </c>
      <c r="L467" s="162"/>
      <c r="M467" s="159"/>
      <c r="N467" s="159"/>
      <c r="O467" s="159"/>
      <c r="P467" s="163" t="str">
        <f t="shared" si="116"/>
        <v/>
      </c>
      <c r="Q467" s="164"/>
      <c r="R467" s="162"/>
      <c r="S467" s="163" t="str">
        <f t="shared" si="117"/>
        <v/>
      </c>
      <c r="T467" s="164" t="str">
        <f t="shared" ca="1" si="118"/>
        <v/>
      </c>
      <c r="U467" s="163" t="str">
        <f t="shared" si="119"/>
        <v/>
      </c>
      <c r="V467" s="163" t="str">
        <f ca="1">IF(AND(C467&lt;&gt;"",C467&lt;&gt;OFFSET(C467,1,0)),SUMIFS(B.2[Giá có thuế],B.2[Số ĐK],C467),"")</f>
        <v/>
      </c>
      <c r="W467" s="159"/>
      <c r="X467" s="161" t="str">
        <f>IF(W467="","",'Thông Tin Chung'!$L$3)</f>
        <v/>
      </c>
      <c r="Y467" s="163" t="str">
        <f t="shared" ca="1" si="120"/>
        <v/>
      </c>
      <c r="Z467" s="165"/>
      <c r="AA467" s="155" t="str">
        <f ca="1">IF(C467="","",IF(OR(D467&lt;NgayBatDau,D467&gt;NgayKetThuc),"Ngày tháng phải nằm trong kỳ báo cáo",IF(AND(G467&lt;&gt;"",COUNTIF(D.2[Tên khách hàng],G467)=0),"Tên KH chưa khai báo trong DSKH",IF(AND(H467&lt;&gt;"",COUNTIF(D.1[Tên sản phẩm],H467)=0),"SP này chưa khai báo trong DSSP",""))))</f>
        <v/>
      </c>
      <c r="AB467" s="23" t="str">
        <f t="shared" ca="1" si="106"/>
        <v/>
      </c>
      <c r="AC467" s="23" t="str">
        <f t="shared" ca="1" si="107"/>
        <v/>
      </c>
      <c r="AD467" s="23" t="str">
        <f t="shared" ca="1" si="108"/>
        <v/>
      </c>
      <c r="AE467" s="68" t="str">
        <f t="shared" ca="1" si="109"/>
        <v/>
      </c>
      <c r="AF467" s="69" t="str">
        <f>IF(OR(H467="",S467=""),"",S467-(SUM(L467,M467)*INDEX(D.1[Đơn giá],MATCH(H467,D.1[Tên sản phẩm],0))))</f>
        <v/>
      </c>
      <c r="AG467" s="90" t="str">
        <f t="shared" ca="1" si="110"/>
        <v/>
      </c>
      <c r="AH467" s="90"/>
    </row>
    <row r="468" spans="2:34" ht="27.75" customHeight="1" x14ac:dyDescent="0.2">
      <c r="B468" s="154">
        <f t="shared" si="111"/>
        <v>465</v>
      </c>
      <c r="C468" s="155" t="str">
        <f t="shared" ca="1" si="112"/>
        <v/>
      </c>
      <c r="D468" s="156" t="str">
        <f t="shared" ca="1" si="113"/>
        <v/>
      </c>
      <c r="E468" s="157" t="str">
        <f t="shared" ca="1" si="114"/>
        <v/>
      </c>
      <c r="F468" s="157"/>
      <c r="G468" s="158" t="str">
        <f t="shared" ca="1" si="115"/>
        <v/>
      </c>
      <c r="H468" s="159"/>
      <c r="I468" s="160" t="str">
        <f>IF(H468="","",INDEX(D.1[Quy cách],MATCH(H468,D.1[Tên sản phẩm],0)))</f>
        <v/>
      </c>
      <c r="J468" s="35" t="str">
        <f>IF(H468="","",INDEX(D.1[ĐVT],MATCH(H468,D.1[Tên sản phẩm],0)))</f>
        <v/>
      </c>
      <c r="K468" s="163" t="str">
        <f>IF(H468="","",INDEX(D.1[Đơn giá bán
(Tham khảo)],MATCH(H468,D.1[Tên sản phẩm],0)))</f>
        <v/>
      </c>
      <c r="L468" s="162"/>
      <c r="M468" s="159"/>
      <c r="N468" s="159"/>
      <c r="O468" s="159"/>
      <c r="P468" s="163" t="str">
        <f t="shared" si="116"/>
        <v/>
      </c>
      <c r="Q468" s="164"/>
      <c r="R468" s="162"/>
      <c r="S468" s="163" t="str">
        <f t="shared" si="117"/>
        <v/>
      </c>
      <c r="T468" s="164" t="str">
        <f t="shared" ca="1" si="118"/>
        <v/>
      </c>
      <c r="U468" s="163" t="str">
        <f t="shared" si="119"/>
        <v/>
      </c>
      <c r="V468" s="163" t="str">
        <f ca="1">IF(AND(C468&lt;&gt;"",C468&lt;&gt;OFFSET(C468,1,0)),SUMIFS(B.2[Giá có thuế],B.2[Số ĐK],C468),"")</f>
        <v/>
      </c>
      <c r="W468" s="159"/>
      <c r="X468" s="161" t="str">
        <f>IF(W468="","",'Thông Tin Chung'!$L$3)</f>
        <v/>
      </c>
      <c r="Y468" s="163" t="str">
        <f t="shared" ca="1" si="120"/>
        <v/>
      </c>
      <c r="Z468" s="165"/>
      <c r="AA468" s="155" t="str">
        <f ca="1">IF(C468="","",IF(OR(D468&lt;NgayBatDau,D468&gt;NgayKetThuc),"Ngày tháng phải nằm trong kỳ báo cáo",IF(AND(G468&lt;&gt;"",COUNTIF(D.2[Tên khách hàng],G468)=0),"Tên KH chưa khai báo trong DSKH",IF(AND(H468&lt;&gt;"",COUNTIF(D.1[Tên sản phẩm],H468)=0),"SP này chưa khai báo trong DSSP",""))))</f>
        <v/>
      </c>
      <c r="AB468" s="23" t="str">
        <f t="shared" ca="1" si="106"/>
        <v/>
      </c>
      <c r="AC468" s="23" t="str">
        <f t="shared" ca="1" si="107"/>
        <v/>
      </c>
      <c r="AD468" s="23" t="str">
        <f t="shared" ca="1" si="108"/>
        <v/>
      </c>
      <c r="AE468" s="68" t="str">
        <f t="shared" ca="1" si="109"/>
        <v/>
      </c>
      <c r="AF468" s="69" t="str">
        <f>IF(OR(H468="",S468=""),"",S468-(SUM(L468,M468)*INDEX(D.1[Đơn giá],MATCH(H468,D.1[Tên sản phẩm],0))))</f>
        <v/>
      </c>
      <c r="AG468" s="90" t="str">
        <f t="shared" ca="1" si="110"/>
        <v/>
      </c>
      <c r="AH468" s="90"/>
    </row>
    <row r="469" spans="2:34" ht="27.75" customHeight="1" x14ac:dyDescent="0.2">
      <c r="B469" s="154">
        <f t="shared" si="111"/>
        <v>466</v>
      </c>
      <c r="C469" s="155" t="str">
        <f t="shared" ca="1" si="112"/>
        <v/>
      </c>
      <c r="D469" s="156" t="str">
        <f t="shared" ca="1" si="113"/>
        <v/>
      </c>
      <c r="E469" s="157" t="str">
        <f t="shared" ca="1" si="114"/>
        <v/>
      </c>
      <c r="F469" s="157"/>
      <c r="G469" s="158" t="str">
        <f t="shared" ca="1" si="115"/>
        <v/>
      </c>
      <c r="H469" s="159"/>
      <c r="I469" s="160" t="str">
        <f>IF(H469="","",INDEX(D.1[Quy cách],MATCH(H469,D.1[Tên sản phẩm],0)))</f>
        <v/>
      </c>
      <c r="J469" s="35" t="str">
        <f>IF(H469="","",INDEX(D.1[ĐVT],MATCH(H469,D.1[Tên sản phẩm],0)))</f>
        <v/>
      </c>
      <c r="K469" s="163" t="str">
        <f>IF(H469="","",INDEX(D.1[Đơn giá bán
(Tham khảo)],MATCH(H469,D.1[Tên sản phẩm],0)))</f>
        <v/>
      </c>
      <c r="L469" s="162"/>
      <c r="M469" s="159"/>
      <c r="N469" s="159"/>
      <c r="O469" s="159"/>
      <c r="P469" s="163" t="str">
        <f t="shared" si="116"/>
        <v/>
      </c>
      <c r="Q469" s="164"/>
      <c r="R469" s="162"/>
      <c r="S469" s="163" t="str">
        <f t="shared" si="117"/>
        <v/>
      </c>
      <c r="T469" s="164" t="str">
        <f t="shared" ca="1" si="118"/>
        <v/>
      </c>
      <c r="U469" s="163" t="str">
        <f t="shared" si="119"/>
        <v/>
      </c>
      <c r="V469" s="163" t="str">
        <f ca="1">IF(AND(C469&lt;&gt;"",C469&lt;&gt;OFFSET(C469,1,0)),SUMIFS(B.2[Giá có thuế],B.2[Số ĐK],C469),"")</f>
        <v/>
      </c>
      <c r="W469" s="159"/>
      <c r="X469" s="161" t="str">
        <f>IF(W469="","",'Thông Tin Chung'!$L$3)</f>
        <v/>
      </c>
      <c r="Y469" s="163" t="str">
        <f t="shared" ca="1" si="120"/>
        <v/>
      </c>
      <c r="Z469" s="165"/>
      <c r="AA469" s="155" t="str">
        <f ca="1">IF(C469="","",IF(OR(D469&lt;NgayBatDau,D469&gt;NgayKetThuc),"Ngày tháng phải nằm trong kỳ báo cáo",IF(AND(G469&lt;&gt;"",COUNTIF(D.2[Tên khách hàng],G469)=0),"Tên KH chưa khai báo trong DSKH",IF(AND(H469&lt;&gt;"",COUNTIF(D.1[Tên sản phẩm],H469)=0),"SP này chưa khai báo trong DSSP",""))))</f>
        <v/>
      </c>
      <c r="AB469" s="23" t="str">
        <f t="shared" ca="1" si="106"/>
        <v/>
      </c>
      <c r="AC469" s="23" t="str">
        <f t="shared" ca="1" si="107"/>
        <v/>
      </c>
      <c r="AD469" s="23" t="str">
        <f t="shared" ca="1" si="108"/>
        <v/>
      </c>
      <c r="AE469" s="68" t="str">
        <f t="shared" ca="1" si="109"/>
        <v/>
      </c>
      <c r="AF469" s="69" t="str">
        <f>IF(OR(H469="",S469=""),"",S469-(SUM(L469,M469)*INDEX(D.1[Đơn giá],MATCH(H469,D.1[Tên sản phẩm],0))))</f>
        <v/>
      </c>
      <c r="AG469" s="90" t="str">
        <f t="shared" ca="1" si="110"/>
        <v/>
      </c>
      <c r="AH469" s="90"/>
    </row>
    <row r="470" spans="2:34" ht="27.75" customHeight="1" x14ac:dyDescent="0.2">
      <c r="B470" s="154">
        <f t="shared" si="111"/>
        <v>467</v>
      </c>
      <c r="C470" s="155" t="str">
        <f t="shared" ca="1" si="112"/>
        <v/>
      </c>
      <c r="D470" s="156" t="str">
        <f t="shared" ca="1" si="113"/>
        <v/>
      </c>
      <c r="E470" s="157" t="str">
        <f t="shared" ca="1" si="114"/>
        <v/>
      </c>
      <c r="F470" s="157"/>
      <c r="G470" s="158" t="str">
        <f t="shared" ca="1" si="115"/>
        <v/>
      </c>
      <c r="H470" s="159"/>
      <c r="I470" s="160" t="str">
        <f>IF(H470="","",INDEX(D.1[Quy cách],MATCH(H470,D.1[Tên sản phẩm],0)))</f>
        <v/>
      </c>
      <c r="J470" s="35" t="str">
        <f>IF(H470="","",INDEX(D.1[ĐVT],MATCH(H470,D.1[Tên sản phẩm],0)))</f>
        <v/>
      </c>
      <c r="K470" s="163" t="str">
        <f>IF(H470="","",INDEX(D.1[Đơn giá bán
(Tham khảo)],MATCH(H470,D.1[Tên sản phẩm],0)))</f>
        <v/>
      </c>
      <c r="L470" s="162"/>
      <c r="M470" s="159"/>
      <c r="N470" s="159"/>
      <c r="O470" s="159"/>
      <c r="P470" s="163" t="str">
        <f t="shared" si="116"/>
        <v/>
      </c>
      <c r="Q470" s="164"/>
      <c r="R470" s="162"/>
      <c r="S470" s="163" t="str">
        <f t="shared" si="117"/>
        <v/>
      </c>
      <c r="T470" s="164" t="str">
        <f t="shared" ca="1" si="118"/>
        <v/>
      </c>
      <c r="U470" s="163" t="str">
        <f t="shared" si="119"/>
        <v/>
      </c>
      <c r="V470" s="163" t="str">
        <f ca="1">IF(AND(C470&lt;&gt;"",C470&lt;&gt;OFFSET(C470,1,0)),SUMIFS(B.2[Giá có thuế],B.2[Số ĐK],C470),"")</f>
        <v/>
      </c>
      <c r="W470" s="159"/>
      <c r="X470" s="161" t="str">
        <f>IF(W470="","",'Thông Tin Chung'!$L$3)</f>
        <v/>
      </c>
      <c r="Y470" s="163" t="str">
        <f t="shared" ca="1" si="120"/>
        <v/>
      </c>
      <c r="Z470" s="165"/>
      <c r="AA470" s="155" t="str">
        <f ca="1">IF(C470="","",IF(OR(D470&lt;NgayBatDau,D470&gt;NgayKetThuc),"Ngày tháng phải nằm trong kỳ báo cáo",IF(AND(G470&lt;&gt;"",COUNTIF(D.2[Tên khách hàng],G470)=0),"Tên KH chưa khai báo trong DSKH",IF(AND(H470&lt;&gt;"",COUNTIF(D.1[Tên sản phẩm],H470)=0),"SP này chưa khai báo trong DSSP",""))))</f>
        <v/>
      </c>
      <c r="AB470" s="23" t="str">
        <f t="shared" ca="1" si="106"/>
        <v/>
      </c>
      <c r="AC470" s="23" t="str">
        <f t="shared" ca="1" si="107"/>
        <v/>
      </c>
      <c r="AD470" s="23" t="str">
        <f t="shared" ca="1" si="108"/>
        <v/>
      </c>
      <c r="AE470" s="68" t="str">
        <f t="shared" ca="1" si="109"/>
        <v/>
      </c>
      <c r="AF470" s="69" t="str">
        <f>IF(OR(H470="",S470=""),"",S470-(SUM(L470,M470)*INDEX(D.1[Đơn giá],MATCH(H470,D.1[Tên sản phẩm],0))))</f>
        <v/>
      </c>
      <c r="AG470" s="90" t="str">
        <f t="shared" ca="1" si="110"/>
        <v/>
      </c>
      <c r="AH470" s="90"/>
    </row>
    <row r="471" spans="2:34" ht="27.75" customHeight="1" x14ac:dyDescent="0.2">
      <c r="B471" s="154">
        <f t="shared" si="111"/>
        <v>468</v>
      </c>
      <c r="C471" s="155" t="str">
        <f t="shared" ca="1" si="112"/>
        <v/>
      </c>
      <c r="D471" s="156" t="str">
        <f t="shared" ca="1" si="113"/>
        <v/>
      </c>
      <c r="E471" s="157" t="str">
        <f t="shared" ca="1" si="114"/>
        <v/>
      </c>
      <c r="F471" s="157"/>
      <c r="G471" s="158" t="str">
        <f t="shared" ca="1" si="115"/>
        <v/>
      </c>
      <c r="H471" s="159"/>
      <c r="I471" s="160" t="str">
        <f>IF(H471="","",INDEX(D.1[Quy cách],MATCH(H471,D.1[Tên sản phẩm],0)))</f>
        <v/>
      </c>
      <c r="J471" s="35" t="str">
        <f>IF(H471="","",INDEX(D.1[ĐVT],MATCH(H471,D.1[Tên sản phẩm],0)))</f>
        <v/>
      </c>
      <c r="K471" s="163" t="str">
        <f>IF(H471="","",INDEX(D.1[Đơn giá bán
(Tham khảo)],MATCH(H471,D.1[Tên sản phẩm],0)))</f>
        <v/>
      </c>
      <c r="L471" s="162"/>
      <c r="M471" s="159"/>
      <c r="N471" s="159"/>
      <c r="O471" s="159"/>
      <c r="P471" s="163" t="str">
        <f t="shared" si="116"/>
        <v/>
      </c>
      <c r="Q471" s="164"/>
      <c r="R471" s="162"/>
      <c r="S471" s="163" t="str">
        <f t="shared" si="117"/>
        <v/>
      </c>
      <c r="T471" s="164" t="str">
        <f t="shared" ca="1" si="118"/>
        <v/>
      </c>
      <c r="U471" s="163" t="str">
        <f t="shared" si="119"/>
        <v/>
      </c>
      <c r="V471" s="163" t="str">
        <f ca="1">IF(AND(C471&lt;&gt;"",C471&lt;&gt;OFFSET(C471,1,0)),SUMIFS(B.2[Giá có thuế],B.2[Số ĐK],C471),"")</f>
        <v/>
      </c>
      <c r="W471" s="159"/>
      <c r="X471" s="161" t="str">
        <f>IF(W471="","",'Thông Tin Chung'!$L$3)</f>
        <v/>
      </c>
      <c r="Y471" s="163" t="str">
        <f t="shared" ca="1" si="120"/>
        <v/>
      </c>
      <c r="Z471" s="165"/>
      <c r="AA471" s="155" t="str">
        <f ca="1">IF(C471="","",IF(OR(D471&lt;NgayBatDau,D471&gt;NgayKetThuc),"Ngày tháng phải nằm trong kỳ báo cáo",IF(AND(G471&lt;&gt;"",COUNTIF(D.2[Tên khách hàng],G471)=0),"Tên KH chưa khai báo trong DSKH",IF(AND(H471&lt;&gt;"",COUNTIF(D.1[Tên sản phẩm],H471)=0),"SP này chưa khai báo trong DSSP",""))))</f>
        <v/>
      </c>
      <c r="AB471" s="23" t="str">
        <f t="shared" ca="1" si="106"/>
        <v/>
      </c>
      <c r="AC471" s="23" t="str">
        <f t="shared" ca="1" si="107"/>
        <v/>
      </c>
      <c r="AD471" s="23" t="str">
        <f t="shared" ca="1" si="108"/>
        <v/>
      </c>
      <c r="AE471" s="68" t="str">
        <f t="shared" ca="1" si="109"/>
        <v/>
      </c>
      <c r="AF471" s="69" t="str">
        <f>IF(OR(H471="",S471=""),"",S471-(SUM(L471,M471)*INDEX(D.1[Đơn giá],MATCH(H471,D.1[Tên sản phẩm],0))))</f>
        <v/>
      </c>
      <c r="AG471" s="90" t="str">
        <f t="shared" ca="1" si="110"/>
        <v/>
      </c>
      <c r="AH471" s="90"/>
    </row>
    <row r="472" spans="2:34" ht="27.75" customHeight="1" x14ac:dyDescent="0.2">
      <c r="B472" s="154">
        <f t="shared" si="111"/>
        <v>469</v>
      </c>
      <c r="C472" s="155" t="str">
        <f t="shared" ca="1" si="112"/>
        <v/>
      </c>
      <c r="D472" s="156" t="str">
        <f t="shared" ca="1" si="113"/>
        <v/>
      </c>
      <c r="E472" s="157" t="str">
        <f t="shared" ca="1" si="114"/>
        <v/>
      </c>
      <c r="F472" s="157"/>
      <c r="G472" s="158" t="str">
        <f t="shared" ca="1" si="115"/>
        <v/>
      </c>
      <c r="H472" s="159"/>
      <c r="I472" s="160" t="str">
        <f>IF(H472="","",INDEX(D.1[Quy cách],MATCH(H472,D.1[Tên sản phẩm],0)))</f>
        <v/>
      </c>
      <c r="J472" s="35" t="str">
        <f>IF(H472="","",INDEX(D.1[ĐVT],MATCH(H472,D.1[Tên sản phẩm],0)))</f>
        <v/>
      </c>
      <c r="K472" s="163" t="str">
        <f>IF(H472="","",INDEX(D.1[Đơn giá bán
(Tham khảo)],MATCH(H472,D.1[Tên sản phẩm],0)))</f>
        <v/>
      </c>
      <c r="L472" s="162"/>
      <c r="M472" s="159"/>
      <c r="N472" s="159"/>
      <c r="O472" s="159"/>
      <c r="P472" s="163" t="str">
        <f t="shared" si="116"/>
        <v/>
      </c>
      <c r="Q472" s="164"/>
      <c r="R472" s="162"/>
      <c r="S472" s="163" t="str">
        <f t="shared" si="117"/>
        <v/>
      </c>
      <c r="T472" s="164" t="str">
        <f t="shared" ca="1" si="118"/>
        <v/>
      </c>
      <c r="U472" s="163" t="str">
        <f t="shared" si="119"/>
        <v/>
      </c>
      <c r="V472" s="163" t="str">
        <f ca="1">IF(AND(C472&lt;&gt;"",C472&lt;&gt;OFFSET(C472,1,0)),SUMIFS(B.2[Giá có thuế],B.2[Số ĐK],C472),"")</f>
        <v/>
      </c>
      <c r="W472" s="159"/>
      <c r="X472" s="161" t="str">
        <f>IF(W472="","",'Thông Tin Chung'!$L$3)</f>
        <v/>
      </c>
      <c r="Y472" s="163" t="str">
        <f t="shared" ca="1" si="120"/>
        <v/>
      </c>
      <c r="Z472" s="165"/>
      <c r="AA472" s="155" t="str">
        <f ca="1">IF(C472="","",IF(OR(D472&lt;NgayBatDau,D472&gt;NgayKetThuc),"Ngày tháng phải nằm trong kỳ báo cáo",IF(AND(G472&lt;&gt;"",COUNTIF(D.2[Tên khách hàng],G472)=0),"Tên KH chưa khai báo trong DSKH",IF(AND(H472&lt;&gt;"",COUNTIF(D.1[Tên sản phẩm],H472)=0),"SP này chưa khai báo trong DSSP",""))))</f>
        <v/>
      </c>
      <c r="AB472" s="23" t="str">
        <f t="shared" ca="1" si="106"/>
        <v/>
      </c>
      <c r="AC472" s="23" t="str">
        <f t="shared" ca="1" si="107"/>
        <v/>
      </c>
      <c r="AD472" s="23" t="str">
        <f t="shared" ca="1" si="108"/>
        <v/>
      </c>
      <c r="AE472" s="68" t="str">
        <f t="shared" ca="1" si="109"/>
        <v/>
      </c>
      <c r="AF472" s="69" t="str">
        <f>IF(OR(H472="",S472=""),"",S472-(SUM(L472,M472)*INDEX(D.1[Đơn giá],MATCH(H472,D.1[Tên sản phẩm],0))))</f>
        <v/>
      </c>
      <c r="AG472" s="90" t="str">
        <f t="shared" ca="1" si="110"/>
        <v/>
      </c>
      <c r="AH472" s="90"/>
    </row>
    <row r="473" spans="2:34" ht="27.75" customHeight="1" x14ac:dyDescent="0.2">
      <c r="B473" s="154">
        <f t="shared" si="111"/>
        <v>470</v>
      </c>
      <c r="C473" s="155" t="str">
        <f t="shared" ca="1" si="112"/>
        <v/>
      </c>
      <c r="D473" s="156" t="str">
        <f t="shared" ca="1" si="113"/>
        <v/>
      </c>
      <c r="E473" s="157" t="str">
        <f t="shared" ca="1" si="114"/>
        <v/>
      </c>
      <c r="F473" s="157"/>
      <c r="G473" s="158" t="str">
        <f t="shared" ca="1" si="115"/>
        <v/>
      </c>
      <c r="H473" s="159"/>
      <c r="I473" s="160" t="str">
        <f>IF(H473="","",INDEX(D.1[Quy cách],MATCH(H473,D.1[Tên sản phẩm],0)))</f>
        <v/>
      </c>
      <c r="J473" s="35" t="str">
        <f>IF(H473="","",INDEX(D.1[ĐVT],MATCH(H473,D.1[Tên sản phẩm],0)))</f>
        <v/>
      </c>
      <c r="K473" s="163" t="str">
        <f>IF(H473="","",INDEX(D.1[Đơn giá bán
(Tham khảo)],MATCH(H473,D.1[Tên sản phẩm],0)))</f>
        <v/>
      </c>
      <c r="L473" s="162"/>
      <c r="M473" s="159"/>
      <c r="N473" s="159"/>
      <c r="O473" s="159"/>
      <c r="P473" s="163" t="str">
        <f t="shared" si="116"/>
        <v/>
      </c>
      <c r="Q473" s="164"/>
      <c r="R473" s="162"/>
      <c r="S473" s="163" t="str">
        <f t="shared" si="117"/>
        <v/>
      </c>
      <c r="T473" s="164" t="str">
        <f t="shared" ca="1" si="118"/>
        <v/>
      </c>
      <c r="U473" s="163" t="str">
        <f t="shared" si="119"/>
        <v/>
      </c>
      <c r="V473" s="163" t="str">
        <f ca="1">IF(AND(C473&lt;&gt;"",C473&lt;&gt;OFFSET(C473,1,0)),SUMIFS(B.2[Giá có thuế],B.2[Số ĐK],C473),"")</f>
        <v/>
      </c>
      <c r="W473" s="159"/>
      <c r="X473" s="161" t="str">
        <f>IF(W473="","",'Thông Tin Chung'!$L$3)</f>
        <v/>
      </c>
      <c r="Y473" s="163" t="str">
        <f t="shared" ca="1" si="120"/>
        <v/>
      </c>
      <c r="Z473" s="165"/>
      <c r="AA473" s="155" t="str">
        <f ca="1">IF(C473="","",IF(OR(D473&lt;NgayBatDau,D473&gt;NgayKetThuc),"Ngày tháng phải nằm trong kỳ báo cáo",IF(AND(G473&lt;&gt;"",COUNTIF(D.2[Tên khách hàng],G473)=0),"Tên KH chưa khai báo trong DSKH",IF(AND(H473&lt;&gt;"",COUNTIF(D.1[Tên sản phẩm],H473)=0),"SP này chưa khai báo trong DSSP",""))))</f>
        <v/>
      </c>
      <c r="AB473" s="23" t="str">
        <f t="shared" ca="1" si="106"/>
        <v/>
      </c>
      <c r="AC473" s="23" t="str">
        <f t="shared" ca="1" si="107"/>
        <v/>
      </c>
      <c r="AD473" s="23" t="str">
        <f t="shared" ca="1" si="108"/>
        <v/>
      </c>
      <c r="AE473" s="68" t="str">
        <f t="shared" ca="1" si="109"/>
        <v/>
      </c>
      <c r="AF473" s="69" t="str">
        <f>IF(OR(H473="",S473=""),"",S473-(SUM(L473,M473)*INDEX(D.1[Đơn giá],MATCH(H473,D.1[Tên sản phẩm],0))))</f>
        <v/>
      </c>
      <c r="AG473" s="90" t="str">
        <f t="shared" ca="1" si="110"/>
        <v/>
      </c>
      <c r="AH473" s="90"/>
    </row>
    <row r="474" spans="2:34" ht="27.75" customHeight="1" x14ac:dyDescent="0.2">
      <c r="B474" s="154">
        <f t="shared" si="111"/>
        <v>471</v>
      </c>
      <c r="C474" s="155" t="str">
        <f t="shared" ca="1" si="112"/>
        <v/>
      </c>
      <c r="D474" s="156" t="str">
        <f t="shared" ca="1" si="113"/>
        <v/>
      </c>
      <c r="E474" s="157" t="str">
        <f t="shared" ca="1" si="114"/>
        <v/>
      </c>
      <c r="F474" s="157"/>
      <c r="G474" s="158" t="str">
        <f t="shared" ca="1" si="115"/>
        <v/>
      </c>
      <c r="H474" s="159"/>
      <c r="I474" s="160" t="str">
        <f>IF(H474="","",INDEX(D.1[Quy cách],MATCH(H474,D.1[Tên sản phẩm],0)))</f>
        <v/>
      </c>
      <c r="J474" s="35" t="str">
        <f>IF(H474="","",INDEX(D.1[ĐVT],MATCH(H474,D.1[Tên sản phẩm],0)))</f>
        <v/>
      </c>
      <c r="K474" s="163" t="str">
        <f>IF(H474="","",INDEX(D.1[Đơn giá bán
(Tham khảo)],MATCH(H474,D.1[Tên sản phẩm],0)))</f>
        <v/>
      </c>
      <c r="L474" s="162"/>
      <c r="M474" s="159"/>
      <c r="N474" s="159"/>
      <c r="O474" s="159"/>
      <c r="P474" s="163" t="str">
        <f t="shared" si="116"/>
        <v/>
      </c>
      <c r="Q474" s="164"/>
      <c r="R474" s="162"/>
      <c r="S474" s="163" t="str">
        <f t="shared" si="117"/>
        <v/>
      </c>
      <c r="T474" s="164" t="str">
        <f t="shared" ca="1" si="118"/>
        <v/>
      </c>
      <c r="U474" s="163" t="str">
        <f t="shared" si="119"/>
        <v/>
      </c>
      <c r="V474" s="163" t="str">
        <f ca="1">IF(AND(C474&lt;&gt;"",C474&lt;&gt;OFFSET(C474,1,0)),SUMIFS(B.2[Giá có thuế],B.2[Số ĐK],C474),"")</f>
        <v/>
      </c>
      <c r="W474" s="159"/>
      <c r="X474" s="161" t="str">
        <f>IF(W474="","",'Thông Tin Chung'!$L$3)</f>
        <v/>
      </c>
      <c r="Y474" s="163" t="str">
        <f t="shared" ca="1" si="120"/>
        <v/>
      </c>
      <c r="Z474" s="165"/>
      <c r="AA474" s="155" t="str">
        <f ca="1">IF(C474="","",IF(OR(D474&lt;NgayBatDau,D474&gt;NgayKetThuc),"Ngày tháng phải nằm trong kỳ báo cáo",IF(AND(G474&lt;&gt;"",COUNTIF(D.2[Tên khách hàng],G474)=0),"Tên KH chưa khai báo trong DSKH",IF(AND(H474&lt;&gt;"",COUNTIF(D.1[Tên sản phẩm],H474)=0),"SP này chưa khai báo trong DSSP",""))))</f>
        <v/>
      </c>
      <c r="AB474" s="23" t="str">
        <f t="shared" ca="1" si="106"/>
        <v/>
      </c>
      <c r="AC474" s="23" t="str">
        <f t="shared" ca="1" si="107"/>
        <v/>
      </c>
      <c r="AD474" s="23" t="str">
        <f t="shared" ca="1" si="108"/>
        <v/>
      </c>
      <c r="AE474" s="68" t="str">
        <f t="shared" ca="1" si="109"/>
        <v/>
      </c>
      <c r="AF474" s="69" t="str">
        <f>IF(OR(H474="",S474=""),"",S474-(SUM(L474,M474)*INDEX(D.1[Đơn giá],MATCH(H474,D.1[Tên sản phẩm],0))))</f>
        <v/>
      </c>
      <c r="AG474" s="90" t="str">
        <f t="shared" ca="1" si="110"/>
        <v/>
      </c>
      <c r="AH474" s="90"/>
    </row>
    <row r="475" spans="2:34" ht="27.75" customHeight="1" x14ac:dyDescent="0.2">
      <c r="B475" s="154">
        <f t="shared" si="111"/>
        <v>472</v>
      </c>
      <c r="C475" s="155" t="str">
        <f t="shared" ca="1" si="112"/>
        <v/>
      </c>
      <c r="D475" s="156" t="str">
        <f t="shared" ca="1" si="113"/>
        <v/>
      </c>
      <c r="E475" s="157" t="str">
        <f t="shared" ca="1" si="114"/>
        <v/>
      </c>
      <c r="F475" s="157"/>
      <c r="G475" s="158" t="str">
        <f t="shared" ca="1" si="115"/>
        <v/>
      </c>
      <c r="H475" s="159"/>
      <c r="I475" s="160" t="str">
        <f>IF(H475="","",INDEX(D.1[Quy cách],MATCH(H475,D.1[Tên sản phẩm],0)))</f>
        <v/>
      </c>
      <c r="J475" s="35" t="str">
        <f>IF(H475="","",INDEX(D.1[ĐVT],MATCH(H475,D.1[Tên sản phẩm],0)))</f>
        <v/>
      </c>
      <c r="K475" s="163" t="str">
        <f>IF(H475="","",INDEX(D.1[Đơn giá bán
(Tham khảo)],MATCH(H475,D.1[Tên sản phẩm],0)))</f>
        <v/>
      </c>
      <c r="L475" s="162"/>
      <c r="M475" s="159"/>
      <c r="N475" s="159"/>
      <c r="O475" s="159"/>
      <c r="P475" s="163" t="str">
        <f t="shared" si="116"/>
        <v/>
      </c>
      <c r="Q475" s="164"/>
      <c r="R475" s="162"/>
      <c r="S475" s="163" t="str">
        <f t="shared" si="117"/>
        <v/>
      </c>
      <c r="T475" s="164" t="str">
        <f t="shared" ca="1" si="118"/>
        <v/>
      </c>
      <c r="U475" s="163" t="str">
        <f t="shared" si="119"/>
        <v/>
      </c>
      <c r="V475" s="163" t="str">
        <f ca="1">IF(AND(C475&lt;&gt;"",C475&lt;&gt;OFFSET(C475,1,0)),SUMIFS(B.2[Giá có thuế],B.2[Số ĐK],C475),"")</f>
        <v/>
      </c>
      <c r="W475" s="159"/>
      <c r="X475" s="161" t="str">
        <f>IF(W475="","",'Thông Tin Chung'!$L$3)</f>
        <v/>
      </c>
      <c r="Y475" s="163" t="str">
        <f t="shared" ca="1" si="120"/>
        <v/>
      </c>
      <c r="Z475" s="165"/>
      <c r="AA475" s="155" t="str">
        <f ca="1">IF(C475="","",IF(OR(D475&lt;NgayBatDau,D475&gt;NgayKetThuc),"Ngày tháng phải nằm trong kỳ báo cáo",IF(AND(G475&lt;&gt;"",COUNTIF(D.2[Tên khách hàng],G475)=0),"Tên KH chưa khai báo trong DSKH",IF(AND(H475&lt;&gt;"",COUNTIF(D.1[Tên sản phẩm],H475)=0),"SP này chưa khai báo trong DSSP",""))))</f>
        <v/>
      </c>
      <c r="AB475" s="23" t="str">
        <f t="shared" ca="1" si="106"/>
        <v/>
      </c>
      <c r="AC475" s="23" t="str">
        <f t="shared" ca="1" si="107"/>
        <v/>
      </c>
      <c r="AD475" s="23" t="str">
        <f t="shared" ca="1" si="108"/>
        <v/>
      </c>
      <c r="AE475" s="68" t="str">
        <f t="shared" ca="1" si="109"/>
        <v/>
      </c>
      <c r="AF475" s="69" t="str">
        <f>IF(OR(H475="",S475=""),"",S475-(SUM(L475,M475)*INDEX(D.1[Đơn giá],MATCH(H475,D.1[Tên sản phẩm],0))))</f>
        <v/>
      </c>
      <c r="AG475" s="90" t="str">
        <f t="shared" ca="1" si="110"/>
        <v/>
      </c>
      <c r="AH475" s="90"/>
    </row>
    <row r="476" spans="2:34" ht="27.75" customHeight="1" x14ac:dyDescent="0.2">
      <c r="B476" s="154">
        <f t="shared" si="111"/>
        <v>473</v>
      </c>
      <c r="C476" s="155" t="str">
        <f t="shared" ca="1" si="112"/>
        <v/>
      </c>
      <c r="D476" s="156" t="str">
        <f t="shared" ca="1" si="113"/>
        <v/>
      </c>
      <c r="E476" s="157" t="str">
        <f t="shared" ca="1" si="114"/>
        <v/>
      </c>
      <c r="F476" s="157"/>
      <c r="G476" s="158" t="str">
        <f t="shared" ca="1" si="115"/>
        <v/>
      </c>
      <c r="H476" s="159"/>
      <c r="I476" s="160" t="str">
        <f>IF(H476="","",INDEX(D.1[Quy cách],MATCH(H476,D.1[Tên sản phẩm],0)))</f>
        <v/>
      </c>
      <c r="J476" s="35" t="str">
        <f>IF(H476="","",INDEX(D.1[ĐVT],MATCH(H476,D.1[Tên sản phẩm],0)))</f>
        <v/>
      </c>
      <c r="K476" s="163" t="str">
        <f>IF(H476="","",INDEX(D.1[Đơn giá bán
(Tham khảo)],MATCH(H476,D.1[Tên sản phẩm],0)))</f>
        <v/>
      </c>
      <c r="L476" s="162"/>
      <c r="M476" s="159"/>
      <c r="N476" s="159"/>
      <c r="O476" s="159"/>
      <c r="P476" s="163" t="str">
        <f t="shared" si="116"/>
        <v/>
      </c>
      <c r="Q476" s="164"/>
      <c r="R476" s="162"/>
      <c r="S476" s="163" t="str">
        <f t="shared" si="117"/>
        <v/>
      </c>
      <c r="T476" s="164" t="str">
        <f t="shared" ca="1" si="118"/>
        <v/>
      </c>
      <c r="U476" s="163" t="str">
        <f t="shared" si="119"/>
        <v/>
      </c>
      <c r="V476" s="163" t="str">
        <f ca="1">IF(AND(C476&lt;&gt;"",C476&lt;&gt;OFFSET(C476,1,0)),SUMIFS(B.2[Giá có thuế],B.2[Số ĐK],C476),"")</f>
        <v/>
      </c>
      <c r="W476" s="159"/>
      <c r="X476" s="161" t="str">
        <f>IF(W476="","",'Thông Tin Chung'!$L$3)</f>
        <v/>
      </c>
      <c r="Y476" s="163" t="str">
        <f t="shared" ca="1" si="120"/>
        <v/>
      </c>
      <c r="Z476" s="165"/>
      <c r="AA476" s="155" t="str">
        <f ca="1">IF(C476="","",IF(OR(D476&lt;NgayBatDau,D476&gt;NgayKetThuc),"Ngày tháng phải nằm trong kỳ báo cáo",IF(AND(G476&lt;&gt;"",COUNTIF(D.2[Tên khách hàng],G476)=0),"Tên KH chưa khai báo trong DSKH",IF(AND(H476&lt;&gt;"",COUNTIF(D.1[Tên sản phẩm],H476)=0),"SP này chưa khai báo trong DSSP",""))))</f>
        <v/>
      </c>
      <c r="AB476" s="23" t="str">
        <f t="shared" ca="1" si="106"/>
        <v/>
      </c>
      <c r="AC476" s="23" t="str">
        <f t="shared" ca="1" si="107"/>
        <v/>
      </c>
      <c r="AD476" s="23" t="str">
        <f t="shared" ca="1" si="108"/>
        <v/>
      </c>
      <c r="AE476" s="68" t="str">
        <f t="shared" ca="1" si="109"/>
        <v/>
      </c>
      <c r="AF476" s="69" t="str">
        <f>IF(OR(H476="",S476=""),"",S476-(SUM(L476,M476)*INDEX(D.1[Đơn giá],MATCH(H476,D.1[Tên sản phẩm],0))))</f>
        <v/>
      </c>
      <c r="AG476" s="90" t="str">
        <f t="shared" ca="1" si="110"/>
        <v/>
      </c>
      <c r="AH476" s="90"/>
    </row>
    <row r="477" spans="2:34" ht="27.75" customHeight="1" x14ac:dyDescent="0.2">
      <c r="B477" s="154">
        <f t="shared" si="111"/>
        <v>474</v>
      </c>
      <c r="C477" s="155" t="str">
        <f t="shared" ca="1" si="112"/>
        <v/>
      </c>
      <c r="D477" s="156" t="str">
        <f t="shared" ca="1" si="113"/>
        <v/>
      </c>
      <c r="E477" s="157" t="str">
        <f t="shared" ca="1" si="114"/>
        <v/>
      </c>
      <c r="F477" s="157"/>
      <c r="G477" s="158" t="str">
        <f t="shared" ca="1" si="115"/>
        <v/>
      </c>
      <c r="H477" s="159"/>
      <c r="I477" s="160" t="str">
        <f>IF(H477="","",INDEX(D.1[Quy cách],MATCH(H477,D.1[Tên sản phẩm],0)))</f>
        <v/>
      </c>
      <c r="J477" s="35" t="str">
        <f>IF(H477="","",INDEX(D.1[ĐVT],MATCH(H477,D.1[Tên sản phẩm],0)))</f>
        <v/>
      </c>
      <c r="K477" s="163" t="str">
        <f>IF(H477="","",INDEX(D.1[Đơn giá bán
(Tham khảo)],MATCH(H477,D.1[Tên sản phẩm],0)))</f>
        <v/>
      </c>
      <c r="L477" s="162"/>
      <c r="M477" s="159"/>
      <c r="N477" s="159"/>
      <c r="O477" s="159"/>
      <c r="P477" s="163" t="str">
        <f t="shared" si="116"/>
        <v/>
      </c>
      <c r="Q477" s="164"/>
      <c r="R477" s="162"/>
      <c r="S477" s="163" t="str">
        <f t="shared" si="117"/>
        <v/>
      </c>
      <c r="T477" s="164" t="str">
        <f t="shared" ca="1" si="118"/>
        <v/>
      </c>
      <c r="U477" s="163" t="str">
        <f t="shared" si="119"/>
        <v/>
      </c>
      <c r="V477" s="163" t="str">
        <f ca="1">IF(AND(C477&lt;&gt;"",C477&lt;&gt;OFFSET(C477,1,0)),SUMIFS(B.2[Giá có thuế],B.2[Số ĐK],C477),"")</f>
        <v/>
      </c>
      <c r="W477" s="159"/>
      <c r="X477" s="161" t="str">
        <f>IF(W477="","",'Thông Tin Chung'!$L$3)</f>
        <v/>
      </c>
      <c r="Y477" s="163" t="str">
        <f t="shared" ca="1" si="120"/>
        <v/>
      </c>
      <c r="Z477" s="165"/>
      <c r="AA477" s="155" t="str">
        <f ca="1">IF(C477="","",IF(OR(D477&lt;NgayBatDau,D477&gt;NgayKetThuc),"Ngày tháng phải nằm trong kỳ báo cáo",IF(AND(G477&lt;&gt;"",COUNTIF(D.2[Tên khách hàng],G477)=0),"Tên KH chưa khai báo trong DSKH",IF(AND(H477&lt;&gt;"",COUNTIF(D.1[Tên sản phẩm],H477)=0),"SP này chưa khai báo trong DSSP",""))))</f>
        <v/>
      </c>
      <c r="AB477" s="23" t="str">
        <f t="shared" ca="1" si="106"/>
        <v/>
      </c>
      <c r="AC477" s="23" t="str">
        <f t="shared" ca="1" si="107"/>
        <v/>
      </c>
      <c r="AD477" s="23" t="str">
        <f t="shared" ca="1" si="108"/>
        <v/>
      </c>
      <c r="AE477" s="68" t="str">
        <f t="shared" ca="1" si="109"/>
        <v/>
      </c>
      <c r="AF477" s="69" t="str">
        <f>IF(OR(H477="",S477=""),"",S477-(SUM(L477,M477)*INDEX(D.1[Đơn giá],MATCH(H477,D.1[Tên sản phẩm],0))))</f>
        <v/>
      </c>
      <c r="AG477" s="90" t="str">
        <f t="shared" ca="1" si="110"/>
        <v/>
      </c>
      <c r="AH477" s="90"/>
    </row>
    <row r="478" spans="2:34" ht="27.75" customHeight="1" x14ac:dyDescent="0.2">
      <c r="B478" s="154">
        <f t="shared" si="111"/>
        <v>475</v>
      </c>
      <c r="C478" s="155" t="str">
        <f t="shared" ca="1" si="112"/>
        <v/>
      </c>
      <c r="D478" s="156" t="str">
        <f t="shared" ca="1" si="113"/>
        <v/>
      </c>
      <c r="E478" s="157" t="str">
        <f t="shared" ca="1" si="114"/>
        <v/>
      </c>
      <c r="F478" s="157"/>
      <c r="G478" s="158" t="str">
        <f t="shared" ca="1" si="115"/>
        <v/>
      </c>
      <c r="H478" s="159"/>
      <c r="I478" s="160" t="str">
        <f>IF(H478="","",INDEX(D.1[Quy cách],MATCH(H478,D.1[Tên sản phẩm],0)))</f>
        <v/>
      </c>
      <c r="J478" s="35" t="str">
        <f>IF(H478="","",INDEX(D.1[ĐVT],MATCH(H478,D.1[Tên sản phẩm],0)))</f>
        <v/>
      </c>
      <c r="K478" s="163" t="str">
        <f>IF(H478="","",INDEX(D.1[Đơn giá bán
(Tham khảo)],MATCH(H478,D.1[Tên sản phẩm],0)))</f>
        <v/>
      </c>
      <c r="L478" s="162"/>
      <c r="M478" s="159"/>
      <c r="N478" s="159"/>
      <c r="O478" s="159"/>
      <c r="P478" s="163" t="str">
        <f t="shared" si="116"/>
        <v/>
      </c>
      <c r="Q478" s="164"/>
      <c r="R478" s="162"/>
      <c r="S478" s="163" t="str">
        <f t="shared" si="117"/>
        <v/>
      </c>
      <c r="T478" s="164" t="str">
        <f t="shared" ca="1" si="118"/>
        <v/>
      </c>
      <c r="U478" s="163" t="str">
        <f t="shared" si="119"/>
        <v/>
      </c>
      <c r="V478" s="163" t="str">
        <f ca="1">IF(AND(C478&lt;&gt;"",C478&lt;&gt;OFFSET(C478,1,0)),SUMIFS(B.2[Giá có thuế],B.2[Số ĐK],C478),"")</f>
        <v/>
      </c>
      <c r="W478" s="159"/>
      <c r="X478" s="161" t="str">
        <f>IF(W478="","",'Thông Tin Chung'!$L$3)</f>
        <v/>
      </c>
      <c r="Y478" s="163" t="str">
        <f t="shared" ca="1" si="120"/>
        <v/>
      </c>
      <c r="Z478" s="165"/>
      <c r="AA478" s="155" t="str">
        <f ca="1">IF(C478="","",IF(OR(D478&lt;NgayBatDau,D478&gt;NgayKetThuc),"Ngày tháng phải nằm trong kỳ báo cáo",IF(AND(G478&lt;&gt;"",COUNTIF(D.2[Tên khách hàng],G478)=0),"Tên KH chưa khai báo trong DSKH",IF(AND(H478&lt;&gt;"",COUNTIF(D.1[Tên sản phẩm],H478)=0),"SP này chưa khai báo trong DSSP",""))))</f>
        <v/>
      </c>
      <c r="AB478" s="23" t="str">
        <f t="shared" ca="1" si="106"/>
        <v/>
      </c>
      <c r="AC478" s="23" t="str">
        <f t="shared" ca="1" si="107"/>
        <v/>
      </c>
      <c r="AD478" s="23" t="str">
        <f t="shared" ca="1" si="108"/>
        <v/>
      </c>
      <c r="AE478" s="68" t="str">
        <f t="shared" ca="1" si="109"/>
        <v/>
      </c>
      <c r="AF478" s="69" t="str">
        <f>IF(OR(H478="",S478=""),"",S478-(SUM(L478,M478)*INDEX(D.1[Đơn giá],MATCH(H478,D.1[Tên sản phẩm],0))))</f>
        <v/>
      </c>
      <c r="AG478" s="90" t="str">
        <f t="shared" ca="1" si="110"/>
        <v/>
      </c>
      <c r="AH478" s="90"/>
    </row>
    <row r="479" spans="2:34" ht="27.75" customHeight="1" x14ac:dyDescent="0.2">
      <c r="B479" s="154">
        <f t="shared" si="111"/>
        <v>476</v>
      </c>
      <c r="C479" s="155" t="str">
        <f t="shared" ca="1" si="112"/>
        <v/>
      </c>
      <c r="D479" s="156" t="str">
        <f t="shared" ca="1" si="113"/>
        <v/>
      </c>
      <c r="E479" s="157" t="str">
        <f t="shared" ca="1" si="114"/>
        <v/>
      </c>
      <c r="F479" s="157"/>
      <c r="G479" s="158" t="str">
        <f t="shared" ca="1" si="115"/>
        <v/>
      </c>
      <c r="H479" s="159"/>
      <c r="I479" s="160" t="str">
        <f>IF(H479="","",INDEX(D.1[Quy cách],MATCH(H479,D.1[Tên sản phẩm],0)))</f>
        <v/>
      </c>
      <c r="J479" s="35" t="str">
        <f>IF(H479="","",INDEX(D.1[ĐVT],MATCH(H479,D.1[Tên sản phẩm],0)))</f>
        <v/>
      </c>
      <c r="K479" s="163" t="str">
        <f>IF(H479="","",INDEX(D.1[Đơn giá bán
(Tham khảo)],MATCH(H479,D.1[Tên sản phẩm],0)))</f>
        <v/>
      </c>
      <c r="L479" s="162"/>
      <c r="M479" s="159"/>
      <c r="N479" s="159"/>
      <c r="O479" s="159"/>
      <c r="P479" s="163" t="str">
        <f t="shared" si="116"/>
        <v/>
      </c>
      <c r="Q479" s="164"/>
      <c r="R479" s="162"/>
      <c r="S479" s="163" t="str">
        <f t="shared" si="117"/>
        <v/>
      </c>
      <c r="T479" s="164" t="str">
        <f t="shared" ca="1" si="118"/>
        <v/>
      </c>
      <c r="U479" s="163" t="str">
        <f t="shared" si="119"/>
        <v/>
      </c>
      <c r="V479" s="163" t="str">
        <f ca="1">IF(AND(C479&lt;&gt;"",C479&lt;&gt;OFFSET(C479,1,0)),SUMIFS(B.2[Giá có thuế],B.2[Số ĐK],C479),"")</f>
        <v/>
      </c>
      <c r="W479" s="159"/>
      <c r="X479" s="161" t="str">
        <f>IF(W479="","",'Thông Tin Chung'!$L$3)</f>
        <v/>
      </c>
      <c r="Y479" s="163" t="str">
        <f t="shared" ca="1" si="120"/>
        <v/>
      </c>
      <c r="Z479" s="165"/>
      <c r="AA479" s="155" t="str">
        <f ca="1">IF(C479="","",IF(OR(D479&lt;NgayBatDau,D479&gt;NgayKetThuc),"Ngày tháng phải nằm trong kỳ báo cáo",IF(AND(G479&lt;&gt;"",COUNTIF(D.2[Tên khách hàng],G479)=0),"Tên KH chưa khai báo trong DSKH",IF(AND(H479&lt;&gt;"",COUNTIF(D.1[Tên sản phẩm],H479)=0),"SP này chưa khai báo trong DSSP",""))))</f>
        <v/>
      </c>
      <c r="AB479" s="23" t="str">
        <f t="shared" ca="1" si="106"/>
        <v/>
      </c>
      <c r="AC479" s="23" t="str">
        <f t="shared" ca="1" si="107"/>
        <v/>
      </c>
      <c r="AD479" s="23" t="str">
        <f t="shared" ca="1" si="108"/>
        <v/>
      </c>
      <c r="AE479" s="68" t="str">
        <f t="shared" ca="1" si="109"/>
        <v/>
      </c>
      <c r="AF479" s="69" t="str">
        <f>IF(OR(H479="",S479=""),"",S479-(SUM(L479,M479)*INDEX(D.1[Đơn giá],MATCH(H479,D.1[Tên sản phẩm],0))))</f>
        <v/>
      </c>
      <c r="AG479" s="90" t="str">
        <f t="shared" ca="1" si="110"/>
        <v/>
      </c>
      <c r="AH479" s="90"/>
    </row>
    <row r="480" spans="2:34" ht="27.75" customHeight="1" x14ac:dyDescent="0.2">
      <c r="B480" s="154">
        <f t="shared" si="111"/>
        <v>477</v>
      </c>
      <c r="C480" s="155" t="str">
        <f t="shared" ca="1" si="112"/>
        <v/>
      </c>
      <c r="D480" s="156" t="str">
        <f t="shared" ca="1" si="113"/>
        <v/>
      </c>
      <c r="E480" s="157" t="str">
        <f t="shared" ca="1" si="114"/>
        <v/>
      </c>
      <c r="F480" s="157"/>
      <c r="G480" s="158" t="str">
        <f t="shared" ca="1" si="115"/>
        <v/>
      </c>
      <c r="H480" s="159"/>
      <c r="I480" s="160" t="str">
        <f>IF(H480="","",INDEX(D.1[Quy cách],MATCH(H480,D.1[Tên sản phẩm],0)))</f>
        <v/>
      </c>
      <c r="J480" s="35" t="str">
        <f>IF(H480="","",INDEX(D.1[ĐVT],MATCH(H480,D.1[Tên sản phẩm],0)))</f>
        <v/>
      </c>
      <c r="K480" s="163" t="str">
        <f>IF(H480="","",INDEX(D.1[Đơn giá bán
(Tham khảo)],MATCH(H480,D.1[Tên sản phẩm],0)))</f>
        <v/>
      </c>
      <c r="L480" s="162"/>
      <c r="M480" s="159"/>
      <c r="N480" s="159"/>
      <c r="O480" s="159"/>
      <c r="P480" s="163" t="str">
        <f t="shared" si="116"/>
        <v/>
      </c>
      <c r="Q480" s="164"/>
      <c r="R480" s="162"/>
      <c r="S480" s="163" t="str">
        <f t="shared" si="117"/>
        <v/>
      </c>
      <c r="T480" s="164" t="str">
        <f t="shared" ca="1" si="118"/>
        <v/>
      </c>
      <c r="U480" s="163" t="str">
        <f t="shared" si="119"/>
        <v/>
      </c>
      <c r="V480" s="163" t="str">
        <f ca="1">IF(AND(C480&lt;&gt;"",C480&lt;&gt;OFFSET(C480,1,0)),SUMIFS(B.2[Giá có thuế],B.2[Số ĐK],C480),"")</f>
        <v/>
      </c>
      <c r="W480" s="159"/>
      <c r="X480" s="161" t="str">
        <f>IF(W480="","",'Thông Tin Chung'!$L$3)</f>
        <v/>
      </c>
      <c r="Y480" s="163" t="str">
        <f t="shared" ca="1" si="120"/>
        <v/>
      </c>
      <c r="Z480" s="165"/>
      <c r="AA480" s="155" t="str">
        <f ca="1">IF(C480="","",IF(OR(D480&lt;NgayBatDau,D480&gt;NgayKetThuc),"Ngày tháng phải nằm trong kỳ báo cáo",IF(AND(G480&lt;&gt;"",COUNTIF(D.2[Tên khách hàng],G480)=0),"Tên KH chưa khai báo trong DSKH",IF(AND(H480&lt;&gt;"",COUNTIF(D.1[Tên sản phẩm],H480)=0),"SP này chưa khai báo trong DSSP",""))))</f>
        <v/>
      </c>
      <c r="AB480" s="23" t="str">
        <f t="shared" ca="1" si="106"/>
        <v/>
      </c>
      <c r="AC480" s="23" t="str">
        <f t="shared" ca="1" si="107"/>
        <v/>
      </c>
      <c r="AD480" s="23" t="str">
        <f t="shared" ca="1" si="108"/>
        <v/>
      </c>
      <c r="AE480" s="68" t="str">
        <f t="shared" ca="1" si="109"/>
        <v/>
      </c>
      <c r="AF480" s="69" t="str">
        <f>IF(OR(H480="",S480=""),"",S480-(SUM(L480,M480)*INDEX(D.1[Đơn giá],MATCH(H480,D.1[Tên sản phẩm],0))))</f>
        <v/>
      </c>
      <c r="AG480" s="90" t="str">
        <f t="shared" ca="1" si="110"/>
        <v/>
      </c>
      <c r="AH480" s="90"/>
    </row>
    <row r="481" spans="2:34" ht="27.75" customHeight="1" x14ac:dyDescent="0.2">
      <c r="B481" s="154">
        <f t="shared" si="111"/>
        <v>478</v>
      </c>
      <c r="C481" s="155" t="str">
        <f t="shared" ca="1" si="112"/>
        <v/>
      </c>
      <c r="D481" s="156" t="str">
        <f t="shared" ca="1" si="113"/>
        <v/>
      </c>
      <c r="E481" s="157" t="str">
        <f t="shared" ca="1" si="114"/>
        <v/>
      </c>
      <c r="F481" s="157"/>
      <c r="G481" s="158" t="str">
        <f t="shared" ca="1" si="115"/>
        <v/>
      </c>
      <c r="H481" s="159"/>
      <c r="I481" s="160" t="str">
        <f>IF(H481="","",INDEX(D.1[Quy cách],MATCH(H481,D.1[Tên sản phẩm],0)))</f>
        <v/>
      </c>
      <c r="J481" s="35" t="str">
        <f>IF(H481="","",INDEX(D.1[ĐVT],MATCH(H481,D.1[Tên sản phẩm],0)))</f>
        <v/>
      </c>
      <c r="K481" s="163" t="str">
        <f>IF(H481="","",INDEX(D.1[Đơn giá bán
(Tham khảo)],MATCH(H481,D.1[Tên sản phẩm],0)))</f>
        <v/>
      </c>
      <c r="L481" s="162"/>
      <c r="M481" s="159"/>
      <c r="N481" s="159"/>
      <c r="O481" s="159"/>
      <c r="P481" s="163" t="str">
        <f t="shared" si="116"/>
        <v/>
      </c>
      <c r="Q481" s="164"/>
      <c r="R481" s="162"/>
      <c r="S481" s="163" t="str">
        <f t="shared" si="117"/>
        <v/>
      </c>
      <c r="T481" s="164" t="str">
        <f t="shared" ca="1" si="118"/>
        <v/>
      </c>
      <c r="U481" s="163" t="str">
        <f t="shared" si="119"/>
        <v/>
      </c>
      <c r="V481" s="163" t="str">
        <f ca="1">IF(AND(C481&lt;&gt;"",C481&lt;&gt;OFFSET(C481,1,0)),SUMIFS(B.2[Giá có thuế],B.2[Số ĐK],C481),"")</f>
        <v/>
      </c>
      <c r="W481" s="159"/>
      <c r="X481" s="161" t="str">
        <f>IF(W481="","",'Thông Tin Chung'!$L$3)</f>
        <v/>
      </c>
      <c r="Y481" s="163" t="str">
        <f t="shared" ca="1" si="120"/>
        <v/>
      </c>
      <c r="Z481" s="165"/>
      <c r="AA481" s="155" t="str">
        <f ca="1">IF(C481="","",IF(OR(D481&lt;NgayBatDau,D481&gt;NgayKetThuc),"Ngày tháng phải nằm trong kỳ báo cáo",IF(AND(G481&lt;&gt;"",COUNTIF(D.2[Tên khách hàng],G481)=0),"Tên KH chưa khai báo trong DSKH",IF(AND(H481&lt;&gt;"",COUNTIF(D.1[Tên sản phẩm],H481)=0),"SP này chưa khai báo trong DSSP",""))))</f>
        <v/>
      </c>
      <c r="AB481" s="23" t="str">
        <f t="shared" ca="1" si="106"/>
        <v/>
      </c>
      <c r="AC481" s="23" t="str">
        <f t="shared" ca="1" si="107"/>
        <v/>
      </c>
      <c r="AD481" s="23" t="str">
        <f t="shared" ca="1" si="108"/>
        <v/>
      </c>
      <c r="AE481" s="68" t="str">
        <f t="shared" ca="1" si="109"/>
        <v/>
      </c>
      <c r="AF481" s="69" t="str">
        <f>IF(OR(H481="",S481=""),"",S481-(SUM(L481,M481)*INDEX(D.1[Đơn giá],MATCH(H481,D.1[Tên sản phẩm],0))))</f>
        <v/>
      </c>
      <c r="AG481" s="90" t="str">
        <f t="shared" ca="1" si="110"/>
        <v/>
      </c>
      <c r="AH481" s="90"/>
    </row>
    <row r="482" spans="2:34" ht="27.75" customHeight="1" x14ac:dyDescent="0.2">
      <c r="B482" s="154">
        <f t="shared" si="111"/>
        <v>479</v>
      </c>
      <c r="C482" s="155" t="str">
        <f t="shared" ca="1" si="112"/>
        <v/>
      </c>
      <c r="D482" s="156" t="str">
        <f t="shared" ca="1" si="113"/>
        <v/>
      </c>
      <c r="E482" s="157" t="str">
        <f t="shared" ca="1" si="114"/>
        <v/>
      </c>
      <c r="F482" s="157"/>
      <c r="G482" s="158" t="str">
        <f t="shared" ca="1" si="115"/>
        <v/>
      </c>
      <c r="H482" s="159"/>
      <c r="I482" s="160" t="str">
        <f>IF(H482="","",INDEX(D.1[Quy cách],MATCH(H482,D.1[Tên sản phẩm],0)))</f>
        <v/>
      </c>
      <c r="J482" s="35" t="str">
        <f>IF(H482="","",INDEX(D.1[ĐVT],MATCH(H482,D.1[Tên sản phẩm],0)))</f>
        <v/>
      </c>
      <c r="K482" s="163" t="str">
        <f>IF(H482="","",INDEX(D.1[Đơn giá bán
(Tham khảo)],MATCH(H482,D.1[Tên sản phẩm],0)))</f>
        <v/>
      </c>
      <c r="L482" s="162"/>
      <c r="M482" s="159"/>
      <c r="N482" s="159"/>
      <c r="O482" s="159"/>
      <c r="P482" s="163" t="str">
        <f t="shared" si="116"/>
        <v/>
      </c>
      <c r="Q482" s="164"/>
      <c r="R482" s="162"/>
      <c r="S482" s="163" t="str">
        <f t="shared" si="117"/>
        <v/>
      </c>
      <c r="T482" s="164" t="str">
        <f t="shared" ca="1" si="118"/>
        <v/>
      </c>
      <c r="U482" s="163" t="str">
        <f t="shared" si="119"/>
        <v/>
      </c>
      <c r="V482" s="163" t="str">
        <f ca="1">IF(AND(C482&lt;&gt;"",C482&lt;&gt;OFFSET(C482,1,0)),SUMIFS(B.2[Giá có thuế],B.2[Số ĐK],C482),"")</f>
        <v/>
      </c>
      <c r="W482" s="159"/>
      <c r="X482" s="161" t="str">
        <f>IF(W482="","",'Thông Tin Chung'!$L$3)</f>
        <v/>
      </c>
      <c r="Y482" s="163" t="str">
        <f t="shared" ca="1" si="120"/>
        <v/>
      </c>
      <c r="Z482" s="165"/>
      <c r="AA482" s="155" t="str">
        <f ca="1">IF(C482="","",IF(OR(D482&lt;NgayBatDau,D482&gt;NgayKetThuc),"Ngày tháng phải nằm trong kỳ báo cáo",IF(AND(G482&lt;&gt;"",COUNTIF(D.2[Tên khách hàng],G482)=0),"Tên KH chưa khai báo trong DSKH",IF(AND(H482&lt;&gt;"",COUNTIF(D.1[Tên sản phẩm],H482)=0),"SP này chưa khai báo trong DSSP",""))))</f>
        <v/>
      </c>
      <c r="AB482" s="23" t="str">
        <f t="shared" ca="1" si="106"/>
        <v/>
      </c>
      <c r="AC482" s="23" t="str">
        <f t="shared" ca="1" si="107"/>
        <v/>
      </c>
      <c r="AD482" s="23" t="str">
        <f t="shared" ca="1" si="108"/>
        <v/>
      </c>
      <c r="AE482" s="68" t="str">
        <f t="shared" ca="1" si="109"/>
        <v/>
      </c>
      <c r="AF482" s="69" t="str">
        <f>IF(OR(H482="",S482=""),"",S482-(SUM(L482,M482)*INDEX(D.1[Đơn giá],MATCH(H482,D.1[Tên sản phẩm],0))))</f>
        <v/>
      </c>
      <c r="AG482" s="90" t="str">
        <f t="shared" ca="1" si="110"/>
        <v/>
      </c>
      <c r="AH482" s="90"/>
    </row>
    <row r="483" spans="2:34" ht="27.75" customHeight="1" x14ac:dyDescent="0.2">
      <c r="B483" s="154">
        <f t="shared" si="111"/>
        <v>480</v>
      </c>
      <c r="C483" s="155" t="str">
        <f t="shared" ca="1" si="112"/>
        <v/>
      </c>
      <c r="D483" s="156" t="str">
        <f t="shared" ca="1" si="113"/>
        <v/>
      </c>
      <c r="E483" s="157" t="str">
        <f t="shared" ca="1" si="114"/>
        <v/>
      </c>
      <c r="F483" s="157"/>
      <c r="G483" s="158" t="str">
        <f t="shared" ca="1" si="115"/>
        <v/>
      </c>
      <c r="H483" s="159"/>
      <c r="I483" s="160" t="str">
        <f>IF(H483="","",INDEX(D.1[Quy cách],MATCH(H483,D.1[Tên sản phẩm],0)))</f>
        <v/>
      </c>
      <c r="J483" s="35" t="str">
        <f>IF(H483="","",INDEX(D.1[ĐVT],MATCH(H483,D.1[Tên sản phẩm],0)))</f>
        <v/>
      </c>
      <c r="K483" s="163" t="str">
        <f>IF(H483="","",INDEX(D.1[Đơn giá bán
(Tham khảo)],MATCH(H483,D.1[Tên sản phẩm],0)))</f>
        <v/>
      </c>
      <c r="L483" s="162"/>
      <c r="M483" s="159"/>
      <c r="N483" s="159"/>
      <c r="O483" s="159"/>
      <c r="P483" s="163" t="str">
        <f t="shared" si="116"/>
        <v/>
      </c>
      <c r="Q483" s="164"/>
      <c r="R483" s="162"/>
      <c r="S483" s="163" t="str">
        <f t="shared" si="117"/>
        <v/>
      </c>
      <c r="T483" s="164" t="str">
        <f t="shared" ca="1" si="118"/>
        <v/>
      </c>
      <c r="U483" s="163" t="str">
        <f t="shared" si="119"/>
        <v/>
      </c>
      <c r="V483" s="163" t="str">
        <f ca="1">IF(AND(C483&lt;&gt;"",C483&lt;&gt;OFFSET(C483,1,0)),SUMIFS(B.2[Giá có thuế],B.2[Số ĐK],C483),"")</f>
        <v/>
      </c>
      <c r="W483" s="159"/>
      <c r="X483" s="161" t="str">
        <f>IF(W483="","",'Thông Tin Chung'!$L$3)</f>
        <v/>
      </c>
      <c r="Y483" s="163" t="str">
        <f t="shared" ca="1" si="120"/>
        <v/>
      </c>
      <c r="Z483" s="165"/>
      <c r="AA483" s="155" t="str">
        <f ca="1">IF(C483="","",IF(OR(D483&lt;NgayBatDau,D483&gt;NgayKetThuc),"Ngày tháng phải nằm trong kỳ báo cáo",IF(AND(G483&lt;&gt;"",COUNTIF(D.2[Tên khách hàng],G483)=0),"Tên KH chưa khai báo trong DSKH",IF(AND(H483&lt;&gt;"",COUNTIF(D.1[Tên sản phẩm],H483)=0),"SP này chưa khai báo trong DSSP",""))))</f>
        <v/>
      </c>
      <c r="AB483" s="23" t="str">
        <f t="shared" ca="1" si="106"/>
        <v/>
      </c>
      <c r="AC483" s="23" t="str">
        <f t="shared" ca="1" si="107"/>
        <v/>
      </c>
      <c r="AD483" s="23" t="str">
        <f t="shared" ca="1" si="108"/>
        <v/>
      </c>
      <c r="AE483" s="68" t="str">
        <f t="shared" ca="1" si="109"/>
        <v/>
      </c>
      <c r="AF483" s="69" t="str">
        <f>IF(OR(H483="",S483=""),"",S483-(SUM(L483,M483)*INDEX(D.1[Đơn giá],MATCH(H483,D.1[Tên sản phẩm],0))))</f>
        <v/>
      </c>
      <c r="AG483" s="90" t="str">
        <f t="shared" ca="1" si="110"/>
        <v/>
      </c>
      <c r="AH483" s="90"/>
    </row>
    <row r="484" spans="2:34" ht="27.75" customHeight="1" x14ac:dyDescent="0.2">
      <c r="B484" s="154">
        <f t="shared" si="111"/>
        <v>481</v>
      </c>
      <c r="C484" s="155" t="str">
        <f t="shared" ca="1" si="112"/>
        <v/>
      </c>
      <c r="D484" s="156" t="str">
        <f t="shared" ca="1" si="113"/>
        <v/>
      </c>
      <c r="E484" s="157" t="str">
        <f t="shared" ca="1" si="114"/>
        <v/>
      </c>
      <c r="F484" s="157"/>
      <c r="G484" s="158" t="str">
        <f t="shared" ca="1" si="115"/>
        <v/>
      </c>
      <c r="H484" s="159"/>
      <c r="I484" s="160" t="str">
        <f>IF(H484="","",INDEX(D.1[Quy cách],MATCH(H484,D.1[Tên sản phẩm],0)))</f>
        <v/>
      </c>
      <c r="J484" s="35" t="str">
        <f>IF(H484="","",INDEX(D.1[ĐVT],MATCH(H484,D.1[Tên sản phẩm],0)))</f>
        <v/>
      </c>
      <c r="K484" s="163" t="str">
        <f>IF(H484="","",INDEX(D.1[Đơn giá bán
(Tham khảo)],MATCH(H484,D.1[Tên sản phẩm],0)))</f>
        <v/>
      </c>
      <c r="L484" s="162"/>
      <c r="M484" s="159"/>
      <c r="N484" s="159"/>
      <c r="O484" s="159"/>
      <c r="P484" s="163" t="str">
        <f t="shared" si="116"/>
        <v/>
      </c>
      <c r="Q484" s="164"/>
      <c r="R484" s="162"/>
      <c r="S484" s="163" t="str">
        <f t="shared" si="117"/>
        <v/>
      </c>
      <c r="T484" s="164" t="str">
        <f t="shared" ca="1" si="118"/>
        <v/>
      </c>
      <c r="U484" s="163" t="str">
        <f t="shared" si="119"/>
        <v/>
      </c>
      <c r="V484" s="163" t="str">
        <f ca="1">IF(AND(C484&lt;&gt;"",C484&lt;&gt;OFFSET(C484,1,0)),SUMIFS(B.2[Giá có thuế],B.2[Số ĐK],C484),"")</f>
        <v/>
      </c>
      <c r="W484" s="159"/>
      <c r="X484" s="161" t="str">
        <f>IF(W484="","",'Thông Tin Chung'!$L$3)</f>
        <v/>
      </c>
      <c r="Y484" s="163" t="str">
        <f t="shared" ca="1" si="120"/>
        <v/>
      </c>
      <c r="Z484" s="165"/>
      <c r="AA484" s="155" t="str">
        <f ca="1">IF(C484="","",IF(OR(D484&lt;NgayBatDau,D484&gt;NgayKetThuc),"Ngày tháng phải nằm trong kỳ báo cáo",IF(AND(G484&lt;&gt;"",COUNTIF(D.2[Tên khách hàng],G484)=0),"Tên KH chưa khai báo trong DSKH",IF(AND(H484&lt;&gt;"",COUNTIF(D.1[Tên sản phẩm],H484)=0),"SP này chưa khai báo trong DSSP",""))))</f>
        <v/>
      </c>
      <c r="AB484" s="23" t="str">
        <f t="shared" ca="1" si="106"/>
        <v/>
      </c>
      <c r="AC484" s="23" t="str">
        <f t="shared" ca="1" si="107"/>
        <v/>
      </c>
      <c r="AD484" s="23" t="str">
        <f t="shared" ca="1" si="108"/>
        <v/>
      </c>
      <c r="AE484" s="68" t="str">
        <f t="shared" ca="1" si="109"/>
        <v/>
      </c>
      <c r="AF484" s="69" t="str">
        <f>IF(OR(H484="",S484=""),"",S484-(SUM(L484,M484)*INDEX(D.1[Đơn giá],MATCH(H484,D.1[Tên sản phẩm],0))))</f>
        <v/>
      </c>
      <c r="AG484" s="90" t="str">
        <f t="shared" ca="1" si="110"/>
        <v/>
      </c>
      <c r="AH484" s="90"/>
    </row>
    <row r="485" spans="2:34" ht="27.75" customHeight="1" x14ac:dyDescent="0.2">
      <c r="B485" s="154">
        <f t="shared" si="111"/>
        <v>482</v>
      </c>
      <c r="C485" s="155" t="str">
        <f t="shared" ca="1" si="112"/>
        <v/>
      </c>
      <c r="D485" s="156" t="str">
        <f t="shared" ca="1" si="113"/>
        <v/>
      </c>
      <c r="E485" s="157" t="str">
        <f t="shared" ca="1" si="114"/>
        <v/>
      </c>
      <c r="F485" s="157"/>
      <c r="G485" s="158" t="str">
        <f t="shared" ca="1" si="115"/>
        <v/>
      </c>
      <c r="H485" s="159"/>
      <c r="I485" s="160" t="str">
        <f>IF(H485="","",INDEX(D.1[Quy cách],MATCH(H485,D.1[Tên sản phẩm],0)))</f>
        <v/>
      </c>
      <c r="J485" s="35" t="str">
        <f>IF(H485="","",INDEX(D.1[ĐVT],MATCH(H485,D.1[Tên sản phẩm],0)))</f>
        <v/>
      </c>
      <c r="K485" s="163" t="str">
        <f>IF(H485="","",INDEX(D.1[Đơn giá bán
(Tham khảo)],MATCH(H485,D.1[Tên sản phẩm],0)))</f>
        <v/>
      </c>
      <c r="L485" s="162"/>
      <c r="M485" s="159"/>
      <c r="N485" s="159"/>
      <c r="O485" s="159"/>
      <c r="P485" s="163" t="str">
        <f t="shared" si="116"/>
        <v/>
      </c>
      <c r="Q485" s="164"/>
      <c r="R485" s="162"/>
      <c r="S485" s="163" t="str">
        <f t="shared" si="117"/>
        <v/>
      </c>
      <c r="T485" s="164" t="str">
        <f t="shared" ca="1" si="118"/>
        <v/>
      </c>
      <c r="U485" s="163" t="str">
        <f t="shared" si="119"/>
        <v/>
      </c>
      <c r="V485" s="163" t="str">
        <f ca="1">IF(AND(C485&lt;&gt;"",C485&lt;&gt;OFFSET(C485,1,0)),SUMIFS(B.2[Giá có thuế],B.2[Số ĐK],C485),"")</f>
        <v/>
      </c>
      <c r="W485" s="159"/>
      <c r="X485" s="161" t="str">
        <f>IF(W485="","",'Thông Tin Chung'!$L$3)</f>
        <v/>
      </c>
      <c r="Y485" s="163" t="str">
        <f t="shared" ca="1" si="120"/>
        <v/>
      </c>
      <c r="Z485" s="165"/>
      <c r="AA485" s="155" t="str">
        <f ca="1">IF(C485="","",IF(OR(D485&lt;NgayBatDau,D485&gt;NgayKetThuc),"Ngày tháng phải nằm trong kỳ báo cáo",IF(AND(G485&lt;&gt;"",COUNTIF(D.2[Tên khách hàng],G485)=0),"Tên KH chưa khai báo trong DSKH",IF(AND(H485&lt;&gt;"",COUNTIF(D.1[Tên sản phẩm],H485)=0),"SP này chưa khai báo trong DSSP",""))))</f>
        <v/>
      </c>
      <c r="AB485" s="23" t="str">
        <f t="shared" ca="1" si="106"/>
        <v/>
      </c>
      <c r="AC485" s="23" t="str">
        <f t="shared" ca="1" si="107"/>
        <v/>
      </c>
      <c r="AD485" s="23" t="str">
        <f t="shared" ca="1" si="108"/>
        <v/>
      </c>
      <c r="AE485" s="68" t="str">
        <f t="shared" ca="1" si="109"/>
        <v/>
      </c>
      <c r="AF485" s="69" t="str">
        <f>IF(OR(H485="",S485=""),"",S485-(SUM(L485,M485)*INDEX(D.1[Đơn giá],MATCH(H485,D.1[Tên sản phẩm],0))))</f>
        <v/>
      </c>
      <c r="AG485" s="90" t="str">
        <f t="shared" ca="1" si="110"/>
        <v/>
      </c>
      <c r="AH485" s="90"/>
    </row>
    <row r="486" spans="2:34" ht="27.75" customHeight="1" x14ac:dyDescent="0.2">
      <c r="B486" s="154">
        <f t="shared" si="111"/>
        <v>483</v>
      </c>
      <c r="C486" s="155" t="str">
        <f t="shared" ca="1" si="112"/>
        <v/>
      </c>
      <c r="D486" s="156" t="str">
        <f t="shared" ca="1" si="113"/>
        <v/>
      </c>
      <c r="E486" s="157" t="str">
        <f t="shared" ca="1" si="114"/>
        <v/>
      </c>
      <c r="F486" s="157"/>
      <c r="G486" s="158" t="str">
        <f t="shared" ca="1" si="115"/>
        <v/>
      </c>
      <c r="H486" s="159"/>
      <c r="I486" s="160" t="str">
        <f>IF(H486="","",INDEX(D.1[Quy cách],MATCH(H486,D.1[Tên sản phẩm],0)))</f>
        <v/>
      </c>
      <c r="J486" s="35" t="str">
        <f>IF(H486="","",INDEX(D.1[ĐVT],MATCH(H486,D.1[Tên sản phẩm],0)))</f>
        <v/>
      </c>
      <c r="K486" s="163" t="str">
        <f>IF(H486="","",INDEX(D.1[Đơn giá bán
(Tham khảo)],MATCH(H486,D.1[Tên sản phẩm],0)))</f>
        <v/>
      </c>
      <c r="L486" s="162"/>
      <c r="M486" s="159"/>
      <c r="N486" s="159"/>
      <c r="O486" s="159"/>
      <c r="P486" s="163" t="str">
        <f t="shared" si="116"/>
        <v/>
      </c>
      <c r="Q486" s="164"/>
      <c r="R486" s="162"/>
      <c r="S486" s="163" t="str">
        <f t="shared" si="117"/>
        <v/>
      </c>
      <c r="T486" s="164" t="str">
        <f t="shared" ca="1" si="118"/>
        <v/>
      </c>
      <c r="U486" s="163" t="str">
        <f t="shared" si="119"/>
        <v/>
      </c>
      <c r="V486" s="163" t="str">
        <f ca="1">IF(AND(C486&lt;&gt;"",C486&lt;&gt;OFFSET(C486,1,0)),SUMIFS(B.2[Giá có thuế],B.2[Số ĐK],C486),"")</f>
        <v/>
      </c>
      <c r="W486" s="159"/>
      <c r="X486" s="161" t="str">
        <f>IF(W486="","",'Thông Tin Chung'!$L$3)</f>
        <v/>
      </c>
      <c r="Y486" s="163" t="str">
        <f t="shared" ca="1" si="120"/>
        <v/>
      </c>
      <c r="Z486" s="165"/>
      <c r="AA486" s="155" t="str">
        <f ca="1">IF(C486="","",IF(OR(D486&lt;NgayBatDau,D486&gt;NgayKetThuc),"Ngày tháng phải nằm trong kỳ báo cáo",IF(AND(G486&lt;&gt;"",COUNTIF(D.2[Tên khách hàng],G486)=0),"Tên KH chưa khai báo trong DSKH",IF(AND(H486&lt;&gt;"",COUNTIF(D.1[Tên sản phẩm],H486)=0),"SP này chưa khai báo trong DSSP",""))))</f>
        <v/>
      </c>
      <c r="AB486" s="23" t="str">
        <f t="shared" ca="1" si="106"/>
        <v/>
      </c>
      <c r="AC486" s="23" t="str">
        <f t="shared" ca="1" si="107"/>
        <v/>
      </c>
      <c r="AD486" s="23" t="str">
        <f t="shared" ca="1" si="108"/>
        <v/>
      </c>
      <c r="AE486" s="68" t="str">
        <f t="shared" ca="1" si="109"/>
        <v/>
      </c>
      <c r="AF486" s="69" t="str">
        <f>IF(OR(H486="",S486=""),"",S486-(SUM(L486,M486)*INDEX(D.1[Đơn giá],MATCH(H486,D.1[Tên sản phẩm],0))))</f>
        <v/>
      </c>
      <c r="AG486" s="90" t="str">
        <f t="shared" ca="1" si="110"/>
        <v/>
      </c>
      <c r="AH486" s="90"/>
    </row>
    <row r="487" spans="2:34" ht="27.75" customHeight="1" x14ac:dyDescent="0.2">
      <c r="B487" s="154">
        <f t="shared" si="111"/>
        <v>484</v>
      </c>
      <c r="C487" s="155" t="str">
        <f t="shared" ca="1" si="112"/>
        <v/>
      </c>
      <c r="D487" s="156" t="str">
        <f t="shared" ca="1" si="113"/>
        <v/>
      </c>
      <c r="E487" s="157" t="str">
        <f t="shared" ca="1" si="114"/>
        <v/>
      </c>
      <c r="F487" s="157"/>
      <c r="G487" s="158" t="str">
        <f t="shared" ca="1" si="115"/>
        <v/>
      </c>
      <c r="H487" s="159"/>
      <c r="I487" s="160" t="str">
        <f>IF(H487="","",INDEX(D.1[Quy cách],MATCH(H487,D.1[Tên sản phẩm],0)))</f>
        <v/>
      </c>
      <c r="J487" s="35" t="str">
        <f>IF(H487="","",INDEX(D.1[ĐVT],MATCH(H487,D.1[Tên sản phẩm],0)))</f>
        <v/>
      </c>
      <c r="K487" s="163" t="str">
        <f>IF(H487="","",INDEX(D.1[Đơn giá bán
(Tham khảo)],MATCH(H487,D.1[Tên sản phẩm],0)))</f>
        <v/>
      </c>
      <c r="L487" s="162"/>
      <c r="M487" s="159"/>
      <c r="N487" s="159"/>
      <c r="O487" s="159"/>
      <c r="P487" s="163" t="str">
        <f t="shared" si="116"/>
        <v/>
      </c>
      <c r="Q487" s="164"/>
      <c r="R487" s="162"/>
      <c r="S487" s="163" t="str">
        <f t="shared" si="117"/>
        <v/>
      </c>
      <c r="T487" s="164" t="str">
        <f t="shared" ca="1" si="118"/>
        <v/>
      </c>
      <c r="U487" s="163" t="str">
        <f t="shared" si="119"/>
        <v/>
      </c>
      <c r="V487" s="163" t="str">
        <f ca="1">IF(AND(C487&lt;&gt;"",C487&lt;&gt;OFFSET(C487,1,0)),SUMIFS(B.2[Giá có thuế],B.2[Số ĐK],C487),"")</f>
        <v/>
      </c>
      <c r="W487" s="159"/>
      <c r="X487" s="161" t="str">
        <f>IF(W487="","",'Thông Tin Chung'!$L$3)</f>
        <v/>
      </c>
      <c r="Y487" s="163" t="str">
        <f t="shared" ca="1" si="120"/>
        <v/>
      </c>
      <c r="Z487" s="165"/>
      <c r="AA487" s="155" t="str">
        <f ca="1">IF(C487="","",IF(OR(D487&lt;NgayBatDau,D487&gt;NgayKetThuc),"Ngày tháng phải nằm trong kỳ báo cáo",IF(AND(G487&lt;&gt;"",COUNTIF(D.2[Tên khách hàng],G487)=0),"Tên KH chưa khai báo trong DSKH",IF(AND(H487&lt;&gt;"",COUNTIF(D.1[Tên sản phẩm],H487)=0),"SP này chưa khai báo trong DSSP",""))))</f>
        <v/>
      </c>
      <c r="AB487" s="23" t="str">
        <f t="shared" ca="1" si="106"/>
        <v/>
      </c>
      <c r="AC487" s="23" t="str">
        <f t="shared" ca="1" si="107"/>
        <v/>
      </c>
      <c r="AD487" s="23" t="str">
        <f t="shared" ca="1" si="108"/>
        <v/>
      </c>
      <c r="AE487" s="68" t="str">
        <f t="shared" ca="1" si="109"/>
        <v/>
      </c>
      <c r="AF487" s="69" t="str">
        <f>IF(OR(H487="",S487=""),"",S487-(SUM(L487,M487)*INDEX(D.1[Đơn giá],MATCH(H487,D.1[Tên sản phẩm],0))))</f>
        <v/>
      </c>
      <c r="AG487" s="90" t="str">
        <f t="shared" ca="1" si="110"/>
        <v/>
      </c>
      <c r="AH487" s="90"/>
    </row>
    <row r="488" spans="2:34" ht="27.75" customHeight="1" x14ac:dyDescent="0.2">
      <c r="B488" s="154">
        <f t="shared" si="111"/>
        <v>485</v>
      </c>
      <c r="C488" s="155" t="str">
        <f t="shared" ca="1" si="112"/>
        <v/>
      </c>
      <c r="D488" s="156" t="str">
        <f t="shared" ca="1" si="113"/>
        <v/>
      </c>
      <c r="E488" s="157" t="str">
        <f t="shared" ca="1" si="114"/>
        <v/>
      </c>
      <c r="F488" s="157"/>
      <c r="G488" s="158" t="str">
        <f t="shared" ca="1" si="115"/>
        <v/>
      </c>
      <c r="H488" s="159"/>
      <c r="I488" s="160" t="str">
        <f>IF(H488="","",INDEX(D.1[Quy cách],MATCH(H488,D.1[Tên sản phẩm],0)))</f>
        <v/>
      </c>
      <c r="J488" s="35" t="str">
        <f>IF(H488="","",INDEX(D.1[ĐVT],MATCH(H488,D.1[Tên sản phẩm],0)))</f>
        <v/>
      </c>
      <c r="K488" s="163" t="str">
        <f>IF(H488="","",INDEX(D.1[Đơn giá bán
(Tham khảo)],MATCH(H488,D.1[Tên sản phẩm],0)))</f>
        <v/>
      </c>
      <c r="L488" s="162"/>
      <c r="M488" s="159"/>
      <c r="N488" s="159"/>
      <c r="O488" s="159"/>
      <c r="P488" s="163" t="str">
        <f t="shared" si="116"/>
        <v/>
      </c>
      <c r="Q488" s="164"/>
      <c r="R488" s="162"/>
      <c r="S488" s="163" t="str">
        <f t="shared" si="117"/>
        <v/>
      </c>
      <c r="T488" s="164" t="str">
        <f t="shared" ca="1" si="118"/>
        <v/>
      </c>
      <c r="U488" s="163" t="str">
        <f t="shared" si="119"/>
        <v/>
      </c>
      <c r="V488" s="163" t="str">
        <f ca="1">IF(AND(C488&lt;&gt;"",C488&lt;&gt;OFFSET(C488,1,0)),SUMIFS(B.2[Giá có thuế],B.2[Số ĐK],C488),"")</f>
        <v/>
      </c>
      <c r="W488" s="159"/>
      <c r="X488" s="161" t="str">
        <f>IF(W488="","",'Thông Tin Chung'!$L$3)</f>
        <v/>
      </c>
      <c r="Y488" s="163" t="str">
        <f t="shared" ca="1" si="120"/>
        <v/>
      </c>
      <c r="Z488" s="165"/>
      <c r="AA488" s="155" t="str">
        <f ca="1">IF(C488="","",IF(OR(D488&lt;NgayBatDau,D488&gt;NgayKetThuc),"Ngày tháng phải nằm trong kỳ báo cáo",IF(AND(G488&lt;&gt;"",COUNTIF(D.2[Tên khách hàng],G488)=0),"Tên KH chưa khai báo trong DSKH",IF(AND(H488&lt;&gt;"",COUNTIF(D.1[Tên sản phẩm],H488)=0),"SP này chưa khai báo trong DSSP",""))))</f>
        <v/>
      </c>
      <c r="AB488" s="23" t="str">
        <f t="shared" ca="1" si="106"/>
        <v/>
      </c>
      <c r="AC488" s="23" t="str">
        <f t="shared" ca="1" si="107"/>
        <v/>
      </c>
      <c r="AD488" s="23" t="str">
        <f t="shared" ca="1" si="108"/>
        <v/>
      </c>
      <c r="AE488" s="68" t="str">
        <f t="shared" ca="1" si="109"/>
        <v/>
      </c>
      <c r="AF488" s="69" t="str">
        <f>IF(OR(H488="",S488=""),"",S488-(SUM(L488,M488)*INDEX(D.1[Đơn giá],MATCH(H488,D.1[Tên sản phẩm],0))))</f>
        <v/>
      </c>
      <c r="AG488" s="90" t="str">
        <f t="shared" ca="1" si="110"/>
        <v/>
      </c>
      <c r="AH488" s="90"/>
    </row>
    <row r="489" spans="2:34" ht="27.75" customHeight="1" x14ac:dyDescent="0.2">
      <c r="B489" s="154">
        <f t="shared" si="111"/>
        <v>486</v>
      </c>
      <c r="C489" s="155" t="str">
        <f t="shared" ca="1" si="112"/>
        <v/>
      </c>
      <c r="D489" s="156" t="str">
        <f t="shared" ca="1" si="113"/>
        <v/>
      </c>
      <c r="E489" s="157" t="str">
        <f t="shared" ca="1" si="114"/>
        <v/>
      </c>
      <c r="F489" s="157"/>
      <c r="G489" s="158" t="str">
        <f t="shared" ca="1" si="115"/>
        <v/>
      </c>
      <c r="H489" s="159"/>
      <c r="I489" s="160" t="str">
        <f>IF(H489="","",INDEX(D.1[Quy cách],MATCH(H489,D.1[Tên sản phẩm],0)))</f>
        <v/>
      </c>
      <c r="J489" s="35" t="str">
        <f>IF(H489="","",INDEX(D.1[ĐVT],MATCH(H489,D.1[Tên sản phẩm],0)))</f>
        <v/>
      </c>
      <c r="K489" s="163" t="str">
        <f>IF(H489="","",INDEX(D.1[Đơn giá bán
(Tham khảo)],MATCH(H489,D.1[Tên sản phẩm],0)))</f>
        <v/>
      </c>
      <c r="L489" s="162"/>
      <c r="M489" s="159"/>
      <c r="N489" s="159"/>
      <c r="O489" s="159"/>
      <c r="P489" s="163" t="str">
        <f t="shared" si="116"/>
        <v/>
      </c>
      <c r="Q489" s="164"/>
      <c r="R489" s="162"/>
      <c r="S489" s="163" t="str">
        <f t="shared" si="117"/>
        <v/>
      </c>
      <c r="T489" s="164" t="str">
        <f t="shared" ca="1" si="118"/>
        <v/>
      </c>
      <c r="U489" s="163" t="str">
        <f t="shared" si="119"/>
        <v/>
      </c>
      <c r="V489" s="163" t="str">
        <f ca="1">IF(AND(C489&lt;&gt;"",C489&lt;&gt;OFFSET(C489,1,0)),SUMIFS(B.2[Giá có thuế],B.2[Số ĐK],C489),"")</f>
        <v/>
      </c>
      <c r="W489" s="159"/>
      <c r="X489" s="161" t="str">
        <f>IF(W489="","",'Thông Tin Chung'!$L$3)</f>
        <v/>
      </c>
      <c r="Y489" s="163" t="str">
        <f t="shared" ca="1" si="120"/>
        <v/>
      </c>
      <c r="Z489" s="165"/>
      <c r="AA489" s="155" t="str">
        <f ca="1">IF(C489="","",IF(OR(D489&lt;NgayBatDau,D489&gt;NgayKetThuc),"Ngày tháng phải nằm trong kỳ báo cáo",IF(AND(G489&lt;&gt;"",COUNTIF(D.2[Tên khách hàng],G489)=0),"Tên KH chưa khai báo trong DSKH",IF(AND(H489&lt;&gt;"",COUNTIF(D.1[Tên sản phẩm],H489)=0),"SP này chưa khai báo trong DSSP",""))))</f>
        <v/>
      </c>
      <c r="AB489" s="23" t="str">
        <f t="shared" ca="1" si="106"/>
        <v/>
      </c>
      <c r="AC489" s="23" t="str">
        <f t="shared" ca="1" si="107"/>
        <v/>
      </c>
      <c r="AD489" s="23" t="str">
        <f t="shared" ca="1" si="108"/>
        <v/>
      </c>
      <c r="AE489" s="68" t="str">
        <f t="shared" ca="1" si="109"/>
        <v/>
      </c>
      <c r="AF489" s="69" t="str">
        <f>IF(OR(H489="",S489=""),"",S489-(SUM(L489,M489)*INDEX(D.1[Đơn giá],MATCH(H489,D.1[Tên sản phẩm],0))))</f>
        <v/>
      </c>
      <c r="AG489" s="90" t="str">
        <f t="shared" ca="1" si="110"/>
        <v/>
      </c>
      <c r="AH489" s="90"/>
    </row>
    <row r="490" spans="2:34" ht="27.75" customHeight="1" x14ac:dyDescent="0.2">
      <c r="B490" s="154">
        <f t="shared" si="111"/>
        <v>487</v>
      </c>
      <c r="C490" s="155" t="str">
        <f t="shared" ca="1" si="112"/>
        <v/>
      </c>
      <c r="D490" s="156" t="str">
        <f t="shared" ca="1" si="113"/>
        <v/>
      </c>
      <c r="E490" s="157" t="str">
        <f t="shared" ca="1" si="114"/>
        <v/>
      </c>
      <c r="F490" s="157"/>
      <c r="G490" s="158" t="str">
        <f t="shared" ca="1" si="115"/>
        <v/>
      </c>
      <c r="H490" s="159"/>
      <c r="I490" s="160" t="str">
        <f>IF(H490="","",INDEX(D.1[Quy cách],MATCH(H490,D.1[Tên sản phẩm],0)))</f>
        <v/>
      </c>
      <c r="J490" s="35" t="str">
        <f>IF(H490="","",INDEX(D.1[ĐVT],MATCH(H490,D.1[Tên sản phẩm],0)))</f>
        <v/>
      </c>
      <c r="K490" s="163" t="str">
        <f>IF(H490="","",INDEX(D.1[Đơn giá bán
(Tham khảo)],MATCH(H490,D.1[Tên sản phẩm],0)))</f>
        <v/>
      </c>
      <c r="L490" s="162"/>
      <c r="M490" s="159"/>
      <c r="N490" s="159"/>
      <c r="O490" s="159"/>
      <c r="P490" s="163" t="str">
        <f t="shared" si="116"/>
        <v/>
      </c>
      <c r="Q490" s="164"/>
      <c r="R490" s="162"/>
      <c r="S490" s="163" t="str">
        <f t="shared" si="117"/>
        <v/>
      </c>
      <c r="T490" s="164" t="str">
        <f t="shared" ca="1" si="118"/>
        <v/>
      </c>
      <c r="U490" s="163" t="str">
        <f t="shared" si="119"/>
        <v/>
      </c>
      <c r="V490" s="163" t="str">
        <f ca="1">IF(AND(C490&lt;&gt;"",C490&lt;&gt;OFFSET(C490,1,0)),SUMIFS(B.2[Giá có thuế],B.2[Số ĐK],C490),"")</f>
        <v/>
      </c>
      <c r="W490" s="159"/>
      <c r="X490" s="161" t="str">
        <f>IF(W490="","",'Thông Tin Chung'!$L$3)</f>
        <v/>
      </c>
      <c r="Y490" s="163" t="str">
        <f t="shared" ca="1" si="120"/>
        <v/>
      </c>
      <c r="Z490" s="165"/>
      <c r="AA490" s="155" t="str">
        <f ca="1">IF(C490="","",IF(OR(D490&lt;NgayBatDau,D490&gt;NgayKetThuc),"Ngày tháng phải nằm trong kỳ báo cáo",IF(AND(G490&lt;&gt;"",COUNTIF(D.2[Tên khách hàng],G490)=0),"Tên KH chưa khai báo trong DSKH",IF(AND(H490&lt;&gt;"",COUNTIF(D.1[Tên sản phẩm],H490)=0),"SP này chưa khai báo trong DSSP",""))))</f>
        <v/>
      </c>
      <c r="AB490" s="23" t="str">
        <f t="shared" ca="1" si="106"/>
        <v/>
      </c>
      <c r="AC490" s="23" t="str">
        <f t="shared" ca="1" si="107"/>
        <v/>
      </c>
      <c r="AD490" s="23" t="str">
        <f t="shared" ca="1" si="108"/>
        <v/>
      </c>
      <c r="AE490" s="68" t="str">
        <f t="shared" ca="1" si="109"/>
        <v/>
      </c>
      <c r="AF490" s="69" t="str">
        <f>IF(OR(H490="",S490=""),"",S490-(SUM(L490,M490)*INDEX(D.1[Đơn giá],MATCH(H490,D.1[Tên sản phẩm],0))))</f>
        <v/>
      </c>
      <c r="AG490" s="90" t="str">
        <f t="shared" ca="1" si="110"/>
        <v/>
      </c>
      <c r="AH490" s="90"/>
    </row>
    <row r="491" spans="2:34" ht="27.75" customHeight="1" x14ac:dyDescent="0.2">
      <c r="B491" s="154">
        <f t="shared" si="111"/>
        <v>488</v>
      </c>
      <c r="C491" s="155" t="str">
        <f t="shared" ca="1" si="112"/>
        <v/>
      </c>
      <c r="D491" s="156" t="str">
        <f t="shared" ca="1" si="113"/>
        <v/>
      </c>
      <c r="E491" s="157" t="str">
        <f t="shared" ca="1" si="114"/>
        <v/>
      </c>
      <c r="F491" s="157"/>
      <c r="G491" s="158" t="str">
        <f t="shared" ca="1" si="115"/>
        <v/>
      </c>
      <c r="H491" s="159"/>
      <c r="I491" s="160" t="str">
        <f>IF(H491="","",INDEX(D.1[Quy cách],MATCH(H491,D.1[Tên sản phẩm],0)))</f>
        <v/>
      </c>
      <c r="J491" s="35" t="str">
        <f>IF(H491="","",INDEX(D.1[ĐVT],MATCH(H491,D.1[Tên sản phẩm],0)))</f>
        <v/>
      </c>
      <c r="K491" s="163" t="str">
        <f>IF(H491="","",INDEX(D.1[Đơn giá bán
(Tham khảo)],MATCH(H491,D.1[Tên sản phẩm],0)))</f>
        <v/>
      </c>
      <c r="L491" s="162"/>
      <c r="M491" s="159"/>
      <c r="N491" s="159"/>
      <c r="O491" s="159"/>
      <c r="P491" s="163" t="str">
        <f t="shared" si="116"/>
        <v/>
      </c>
      <c r="Q491" s="164"/>
      <c r="R491" s="162"/>
      <c r="S491" s="163" t="str">
        <f t="shared" si="117"/>
        <v/>
      </c>
      <c r="T491" s="164" t="str">
        <f t="shared" ca="1" si="118"/>
        <v/>
      </c>
      <c r="U491" s="163" t="str">
        <f t="shared" si="119"/>
        <v/>
      </c>
      <c r="V491" s="163" t="str">
        <f ca="1">IF(AND(C491&lt;&gt;"",C491&lt;&gt;OFFSET(C491,1,0)),SUMIFS(B.2[Giá có thuế],B.2[Số ĐK],C491),"")</f>
        <v/>
      </c>
      <c r="W491" s="159"/>
      <c r="X491" s="161" t="str">
        <f>IF(W491="","",'Thông Tin Chung'!$L$3)</f>
        <v/>
      </c>
      <c r="Y491" s="163" t="str">
        <f t="shared" ca="1" si="120"/>
        <v/>
      </c>
      <c r="Z491" s="165"/>
      <c r="AA491" s="155" t="str">
        <f ca="1">IF(C491="","",IF(OR(D491&lt;NgayBatDau,D491&gt;NgayKetThuc),"Ngày tháng phải nằm trong kỳ báo cáo",IF(AND(G491&lt;&gt;"",COUNTIF(D.2[Tên khách hàng],G491)=0),"Tên KH chưa khai báo trong DSKH",IF(AND(H491&lt;&gt;"",COUNTIF(D.1[Tên sản phẩm],H491)=0),"SP này chưa khai báo trong DSSP",""))))</f>
        <v/>
      </c>
      <c r="AB491" s="23" t="str">
        <f t="shared" ca="1" si="106"/>
        <v/>
      </c>
      <c r="AC491" s="23" t="str">
        <f t="shared" ca="1" si="107"/>
        <v/>
      </c>
      <c r="AD491" s="23" t="str">
        <f t="shared" ca="1" si="108"/>
        <v/>
      </c>
      <c r="AE491" s="68" t="str">
        <f t="shared" ca="1" si="109"/>
        <v/>
      </c>
      <c r="AF491" s="69" t="str">
        <f>IF(OR(H491="",S491=""),"",S491-(SUM(L491,M491)*INDEX(D.1[Đơn giá],MATCH(H491,D.1[Tên sản phẩm],0))))</f>
        <v/>
      </c>
      <c r="AG491" s="90" t="str">
        <f t="shared" ca="1" si="110"/>
        <v/>
      </c>
      <c r="AH491" s="90"/>
    </row>
    <row r="492" spans="2:34" ht="27.75" customHeight="1" x14ac:dyDescent="0.2">
      <c r="B492" s="154">
        <f t="shared" si="111"/>
        <v>489</v>
      </c>
      <c r="C492" s="155" t="str">
        <f t="shared" ca="1" si="112"/>
        <v/>
      </c>
      <c r="D492" s="156" t="str">
        <f t="shared" ca="1" si="113"/>
        <v/>
      </c>
      <c r="E492" s="157" t="str">
        <f t="shared" ca="1" si="114"/>
        <v/>
      </c>
      <c r="F492" s="157"/>
      <c r="G492" s="158" t="str">
        <f t="shared" ca="1" si="115"/>
        <v/>
      </c>
      <c r="H492" s="159"/>
      <c r="I492" s="160" t="str">
        <f>IF(H492="","",INDEX(D.1[Quy cách],MATCH(H492,D.1[Tên sản phẩm],0)))</f>
        <v/>
      </c>
      <c r="J492" s="35" t="str">
        <f>IF(H492="","",INDEX(D.1[ĐVT],MATCH(H492,D.1[Tên sản phẩm],0)))</f>
        <v/>
      </c>
      <c r="K492" s="163" t="str">
        <f>IF(H492="","",INDEX(D.1[Đơn giá bán
(Tham khảo)],MATCH(H492,D.1[Tên sản phẩm],0)))</f>
        <v/>
      </c>
      <c r="L492" s="162"/>
      <c r="M492" s="159"/>
      <c r="N492" s="159"/>
      <c r="O492" s="159"/>
      <c r="P492" s="163" t="str">
        <f t="shared" si="116"/>
        <v/>
      </c>
      <c r="Q492" s="164"/>
      <c r="R492" s="162"/>
      <c r="S492" s="163" t="str">
        <f t="shared" si="117"/>
        <v/>
      </c>
      <c r="T492" s="164" t="str">
        <f t="shared" ca="1" si="118"/>
        <v/>
      </c>
      <c r="U492" s="163" t="str">
        <f t="shared" si="119"/>
        <v/>
      </c>
      <c r="V492" s="163" t="str">
        <f ca="1">IF(AND(C492&lt;&gt;"",C492&lt;&gt;OFFSET(C492,1,0)),SUMIFS(B.2[Giá có thuế],B.2[Số ĐK],C492),"")</f>
        <v/>
      </c>
      <c r="W492" s="159"/>
      <c r="X492" s="161" t="str">
        <f>IF(W492="","",'Thông Tin Chung'!$L$3)</f>
        <v/>
      </c>
      <c r="Y492" s="163" t="str">
        <f t="shared" ca="1" si="120"/>
        <v/>
      </c>
      <c r="Z492" s="165"/>
      <c r="AA492" s="155" t="str">
        <f ca="1">IF(C492="","",IF(OR(D492&lt;NgayBatDau,D492&gt;NgayKetThuc),"Ngày tháng phải nằm trong kỳ báo cáo",IF(AND(G492&lt;&gt;"",COUNTIF(D.2[Tên khách hàng],G492)=0),"Tên KH chưa khai báo trong DSKH",IF(AND(H492&lt;&gt;"",COUNTIF(D.1[Tên sản phẩm],H492)=0),"SP này chưa khai báo trong DSSP",""))))</f>
        <v/>
      </c>
      <c r="AB492" s="23" t="str">
        <f t="shared" ca="1" si="106"/>
        <v/>
      </c>
      <c r="AC492" s="23" t="str">
        <f t="shared" ca="1" si="107"/>
        <v/>
      </c>
      <c r="AD492" s="23" t="str">
        <f t="shared" ca="1" si="108"/>
        <v/>
      </c>
      <c r="AE492" s="68" t="str">
        <f t="shared" ca="1" si="109"/>
        <v/>
      </c>
      <c r="AF492" s="69" t="str">
        <f>IF(OR(H492="",S492=""),"",S492-(SUM(L492,M492)*INDEX(D.1[Đơn giá],MATCH(H492,D.1[Tên sản phẩm],0))))</f>
        <v/>
      </c>
      <c r="AG492" s="90" t="str">
        <f t="shared" ca="1" si="110"/>
        <v/>
      </c>
      <c r="AH492" s="90"/>
    </row>
    <row r="493" spans="2:34" ht="27.75" customHeight="1" x14ac:dyDescent="0.2">
      <c r="B493" s="154">
        <f t="shared" si="111"/>
        <v>490</v>
      </c>
      <c r="C493" s="155" t="str">
        <f t="shared" ca="1" si="112"/>
        <v/>
      </c>
      <c r="D493" s="156" t="str">
        <f t="shared" ca="1" si="113"/>
        <v/>
      </c>
      <c r="E493" s="157" t="str">
        <f t="shared" ca="1" si="114"/>
        <v/>
      </c>
      <c r="F493" s="157"/>
      <c r="G493" s="158" t="str">
        <f t="shared" ca="1" si="115"/>
        <v/>
      </c>
      <c r="H493" s="159"/>
      <c r="I493" s="160" t="str">
        <f>IF(H493="","",INDEX(D.1[Quy cách],MATCH(H493,D.1[Tên sản phẩm],0)))</f>
        <v/>
      </c>
      <c r="J493" s="35" t="str">
        <f>IF(H493="","",INDEX(D.1[ĐVT],MATCH(H493,D.1[Tên sản phẩm],0)))</f>
        <v/>
      </c>
      <c r="K493" s="163" t="str">
        <f>IF(H493="","",INDEX(D.1[Đơn giá bán
(Tham khảo)],MATCH(H493,D.1[Tên sản phẩm],0)))</f>
        <v/>
      </c>
      <c r="L493" s="162"/>
      <c r="M493" s="159"/>
      <c r="N493" s="159"/>
      <c r="O493" s="159"/>
      <c r="P493" s="163" t="str">
        <f t="shared" si="116"/>
        <v/>
      </c>
      <c r="Q493" s="164"/>
      <c r="R493" s="162"/>
      <c r="S493" s="163" t="str">
        <f t="shared" si="117"/>
        <v/>
      </c>
      <c r="T493" s="164" t="str">
        <f t="shared" ca="1" si="118"/>
        <v/>
      </c>
      <c r="U493" s="163" t="str">
        <f t="shared" si="119"/>
        <v/>
      </c>
      <c r="V493" s="163" t="str">
        <f ca="1">IF(AND(C493&lt;&gt;"",C493&lt;&gt;OFFSET(C493,1,0)),SUMIFS(B.2[Giá có thuế],B.2[Số ĐK],C493),"")</f>
        <v/>
      </c>
      <c r="W493" s="159"/>
      <c r="X493" s="161" t="str">
        <f>IF(W493="","",'Thông Tin Chung'!$L$3)</f>
        <v/>
      </c>
      <c r="Y493" s="163" t="str">
        <f t="shared" ca="1" si="120"/>
        <v/>
      </c>
      <c r="Z493" s="165"/>
      <c r="AA493" s="155" t="str">
        <f ca="1">IF(C493="","",IF(OR(D493&lt;NgayBatDau,D493&gt;NgayKetThuc),"Ngày tháng phải nằm trong kỳ báo cáo",IF(AND(G493&lt;&gt;"",COUNTIF(D.2[Tên khách hàng],G493)=0),"Tên KH chưa khai báo trong DSKH",IF(AND(H493&lt;&gt;"",COUNTIF(D.1[Tên sản phẩm],H493)=0),"SP này chưa khai báo trong DSSP",""))))</f>
        <v/>
      </c>
      <c r="AB493" s="23" t="str">
        <f t="shared" ca="1" si="106"/>
        <v/>
      </c>
      <c r="AC493" s="23" t="str">
        <f t="shared" ca="1" si="107"/>
        <v/>
      </c>
      <c r="AD493" s="23" t="str">
        <f t="shared" ca="1" si="108"/>
        <v/>
      </c>
      <c r="AE493" s="68" t="str">
        <f t="shared" ca="1" si="109"/>
        <v/>
      </c>
      <c r="AF493" s="69" t="str">
        <f>IF(OR(H493="",S493=""),"",S493-(SUM(L493,M493)*INDEX(D.1[Đơn giá],MATCH(H493,D.1[Tên sản phẩm],0))))</f>
        <v/>
      </c>
      <c r="AG493" s="90" t="str">
        <f t="shared" ca="1" si="110"/>
        <v/>
      </c>
      <c r="AH493" s="90"/>
    </row>
    <row r="494" spans="2:34" ht="27.75" customHeight="1" x14ac:dyDescent="0.2">
      <c r="B494" s="154">
        <f t="shared" si="111"/>
        <v>491</v>
      </c>
      <c r="C494" s="155" t="str">
        <f t="shared" ca="1" si="112"/>
        <v/>
      </c>
      <c r="D494" s="156" t="str">
        <f t="shared" ca="1" si="113"/>
        <v/>
      </c>
      <c r="E494" s="157" t="str">
        <f t="shared" ca="1" si="114"/>
        <v/>
      </c>
      <c r="F494" s="157"/>
      <c r="G494" s="158" t="str">
        <f t="shared" ca="1" si="115"/>
        <v/>
      </c>
      <c r="H494" s="159"/>
      <c r="I494" s="160" t="str">
        <f>IF(H494="","",INDEX(D.1[Quy cách],MATCH(H494,D.1[Tên sản phẩm],0)))</f>
        <v/>
      </c>
      <c r="J494" s="35" t="str">
        <f>IF(H494="","",INDEX(D.1[ĐVT],MATCH(H494,D.1[Tên sản phẩm],0)))</f>
        <v/>
      </c>
      <c r="K494" s="163" t="str">
        <f>IF(H494="","",INDEX(D.1[Đơn giá bán
(Tham khảo)],MATCH(H494,D.1[Tên sản phẩm],0)))</f>
        <v/>
      </c>
      <c r="L494" s="162"/>
      <c r="M494" s="159"/>
      <c r="N494" s="159"/>
      <c r="O494" s="159"/>
      <c r="P494" s="163" t="str">
        <f t="shared" si="116"/>
        <v/>
      </c>
      <c r="Q494" s="164"/>
      <c r="R494" s="162"/>
      <c r="S494" s="163" t="str">
        <f t="shared" si="117"/>
        <v/>
      </c>
      <c r="T494" s="164" t="str">
        <f t="shared" ca="1" si="118"/>
        <v/>
      </c>
      <c r="U494" s="163" t="str">
        <f t="shared" si="119"/>
        <v/>
      </c>
      <c r="V494" s="163" t="str">
        <f ca="1">IF(AND(C494&lt;&gt;"",C494&lt;&gt;OFFSET(C494,1,0)),SUMIFS(B.2[Giá có thuế],B.2[Số ĐK],C494),"")</f>
        <v/>
      </c>
      <c r="W494" s="159"/>
      <c r="X494" s="161" t="str">
        <f>IF(W494="","",'Thông Tin Chung'!$L$3)</f>
        <v/>
      </c>
      <c r="Y494" s="163" t="str">
        <f t="shared" ca="1" si="120"/>
        <v/>
      </c>
      <c r="Z494" s="165"/>
      <c r="AA494" s="155" t="str">
        <f ca="1">IF(C494="","",IF(OR(D494&lt;NgayBatDau,D494&gt;NgayKetThuc),"Ngày tháng phải nằm trong kỳ báo cáo",IF(AND(G494&lt;&gt;"",COUNTIF(D.2[Tên khách hàng],G494)=0),"Tên KH chưa khai báo trong DSKH",IF(AND(H494&lt;&gt;"",COUNTIF(D.1[Tên sản phẩm],H494)=0),"SP này chưa khai báo trong DSSP",""))))</f>
        <v/>
      </c>
      <c r="AB494" s="23" t="str">
        <f t="shared" ca="1" si="106"/>
        <v/>
      </c>
      <c r="AC494" s="23" t="str">
        <f t="shared" ca="1" si="107"/>
        <v/>
      </c>
      <c r="AD494" s="23" t="str">
        <f t="shared" ca="1" si="108"/>
        <v/>
      </c>
      <c r="AE494" s="68" t="str">
        <f t="shared" ca="1" si="109"/>
        <v/>
      </c>
      <c r="AF494" s="69" t="str">
        <f>IF(OR(H494="",S494=""),"",S494-(SUM(L494,M494)*INDEX(D.1[Đơn giá],MATCH(H494,D.1[Tên sản phẩm],0))))</f>
        <v/>
      </c>
      <c r="AG494" s="90" t="str">
        <f t="shared" ca="1" si="110"/>
        <v/>
      </c>
      <c r="AH494" s="90"/>
    </row>
    <row r="495" spans="2:34" ht="27.75" customHeight="1" x14ac:dyDescent="0.2">
      <c r="B495" s="154">
        <f t="shared" si="111"/>
        <v>492</v>
      </c>
      <c r="C495" s="155" t="str">
        <f t="shared" ca="1" si="112"/>
        <v/>
      </c>
      <c r="D495" s="156" t="str">
        <f t="shared" ca="1" si="113"/>
        <v/>
      </c>
      <c r="E495" s="157" t="str">
        <f t="shared" ca="1" si="114"/>
        <v/>
      </c>
      <c r="F495" s="157"/>
      <c r="G495" s="158" t="str">
        <f t="shared" ca="1" si="115"/>
        <v/>
      </c>
      <c r="H495" s="159"/>
      <c r="I495" s="160" t="str">
        <f>IF(H495="","",INDEX(D.1[Quy cách],MATCH(H495,D.1[Tên sản phẩm],0)))</f>
        <v/>
      </c>
      <c r="J495" s="35" t="str">
        <f>IF(H495="","",INDEX(D.1[ĐVT],MATCH(H495,D.1[Tên sản phẩm],0)))</f>
        <v/>
      </c>
      <c r="K495" s="163" t="str">
        <f>IF(H495="","",INDEX(D.1[Đơn giá bán
(Tham khảo)],MATCH(H495,D.1[Tên sản phẩm],0)))</f>
        <v/>
      </c>
      <c r="L495" s="162"/>
      <c r="M495" s="159"/>
      <c r="N495" s="159"/>
      <c r="O495" s="159"/>
      <c r="P495" s="163" t="str">
        <f t="shared" si="116"/>
        <v/>
      </c>
      <c r="Q495" s="164"/>
      <c r="R495" s="162"/>
      <c r="S495" s="163" t="str">
        <f t="shared" si="117"/>
        <v/>
      </c>
      <c r="T495" s="164" t="str">
        <f t="shared" ca="1" si="118"/>
        <v/>
      </c>
      <c r="U495" s="163" t="str">
        <f t="shared" si="119"/>
        <v/>
      </c>
      <c r="V495" s="163" t="str">
        <f ca="1">IF(AND(C495&lt;&gt;"",C495&lt;&gt;OFFSET(C495,1,0)),SUMIFS(B.2[Giá có thuế],B.2[Số ĐK],C495),"")</f>
        <v/>
      </c>
      <c r="W495" s="159"/>
      <c r="X495" s="161" t="str">
        <f>IF(W495="","",'Thông Tin Chung'!$L$3)</f>
        <v/>
      </c>
      <c r="Y495" s="163" t="str">
        <f t="shared" ca="1" si="120"/>
        <v/>
      </c>
      <c r="Z495" s="165"/>
      <c r="AA495" s="155" t="str">
        <f ca="1">IF(C495="","",IF(OR(D495&lt;NgayBatDau,D495&gt;NgayKetThuc),"Ngày tháng phải nằm trong kỳ báo cáo",IF(AND(G495&lt;&gt;"",COUNTIF(D.2[Tên khách hàng],G495)=0),"Tên KH chưa khai báo trong DSKH",IF(AND(H495&lt;&gt;"",COUNTIF(D.1[Tên sản phẩm],H495)=0),"SP này chưa khai báo trong DSSP",""))))</f>
        <v/>
      </c>
      <c r="AB495" s="23" t="str">
        <f t="shared" ca="1" si="106"/>
        <v/>
      </c>
      <c r="AC495" s="23" t="str">
        <f t="shared" ca="1" si="107"/>
        <v/>
      </c>
      <c r="AD495" s="23" t="str">
        <f t="shared" ca="1" si="108"/>
        <v/>
      </c>
      <c r="AE495" s="68" t="str">
        <f t="shared" ca="1" si="109"/>
        <v/>
      </c>
      <c r="AF495" s="69" t="str">
        <f>IF(OR(H495="",S495=""),"",S495-(SUM(L495,M495)*INDEX(D.1[Đơn giá],MATCH(H495,D.1[Tên sản phẩm],0))))</f>
        <v/>
      </c>
      <c r="AG495" s="90" t="str">
        <f t="shared" ca="1" si="110"/>
        <v/>
      </c>
      <c r="AH495" s="90"/>
    </row>
    <row r="496" spans="2:34" ht="27.75" customHeight="1" x14ac:dyDescent="0.2">
      <c r="B496" s="154">
        <f t="shared" si="111"/>
        <v>493</v>
      </c>
      <c r="C496" s="155" t="str">
        <f t="shared" ca="1" si="112"/>
        <v/>
      </c>
      <c r="D496" s="156" t="str">
        <f t="shared" ca="1" si="113"/>
        <v/>
      </c>
      <c r="E496" s="157" t="str">
        <f t="shared" ca="1" si="114"/>
        <v/>
      </c>
      <c r="F496" s="157"/>
      <c r="G496" s="158" t="str">
        <f t="shared" ca="1" si="115"/>
        <v/>
      </c>
      <c r="H496" s="159"/>
      <c r="I496" s="160" t="str">
        <f>IF(H496="","",INDEX(D.1[Quy cách],MATCH(H496,D.1[Tên sản phẩm],0)))</f>
        <v/>
      </c>
      <c r="J496" s="35" t="str">
        <f>IF(H496="","",INDEX(D.1[ĐVT],MATCH(H496,D.1[Tên sản phẩm],0)))</f>
        <v/>
      </c>
      <c r="K496" s="163" t="str">
        <f>IF(H496="","",INDEX(D.1[Đơn giá bán
(Tham khảo)],MATCH(H496,D.1[Tên sản phẩm],0)))</f>
        <v/>
      </c>
      <c r="L496" s="162"/>
      <c r="M496" s="159"/>
      <c r="N496" s="159"/>
      <c r="O496" s="159"/>
      <c r="P496" s="163" t="str">
        <f t="shared" si="116"/>
        <v/>
      </c>
      <c r="Q496" s="164"/>
      <c r="R496" s="162"/>
      <c r="S496" s="163" t="str">
        <f t="shared" si="117"/>
        <v/>
      </c>
      <c r="T496" s="164" t="str">
        <f t="shared" ca="1" si="118"/>
        <v/>
      </c>
      <c r="U496" s="163" t="str">
        <f t="shared" si="119"/>
        <v/>
      </c>
      <c r="V496" s="163" t="str">
        <f ca="1">IF(AND(C496&lt;&gt;"",C496&lt;&gt;OFFSET(C496,1,0)),SUMIFS(B.2[Giá có thuế],B.2[Số ĐK],C496),"")</f>
        <v/>
      </c>
      <c r="W496" s="159"/>
      <c r="X496" s="161" t="str">
        <f>IF(W496="","",'Thông Tin Chung'!$L$3)</f>
        <v/>
      </c>
      <c r="Y496" s="163" t="str">
        <f t="shared" ca="1" si="120"/>
        <v/>
      </c>
      <c r="Z496" s="165"/>
      <c r="AA496" s="155" t="str">
        <f ca="1">IF(C496="","",IF(OR(D496&lt;NgayBatDau,D496&gt;NgayKetThuc),"Ngày tháng phải nằm trong kỳ báo cáo",IF(AND(G496&lt;&gt;"",COUNTIF(D.2[Tên khách hàng],G496)=0),"Tên KH chưa khai báo trong DSKH",IF(AND(H496&lt;&gt;"",COUNTIF(D.1[Tên sản phẩm],H496)=0),"SP này chưa khai báo trong DSSP",""))))</f>
        <v/>
      </c>
      <c r="AB496" s="23" t="str">
        <f t="shared" ca="1" si="106"/>
        <v/>
      </c>
      <c r="AC496" s="23" t="str">
        <f t="shared" ca="1" si="107"/>
        <v/>
      </c>
      <c r="AD496" s="23" t="str">
        <f t="shared" ca="1" si="108"/>
        <v/>
      </c>
      <c r="AE496" s="68" t="str">
        <f t="shared" ca="1" si="109"/>
        <v/>
      </c>
      <c r="AF496" s="69" t="str">
        <f>IF(OR(H496="",S496=""),"",S496-(SUM(L496,M496)*INDEX(D.1[Đơn giá],MATCH(H496,D.1[Tên sản phẩm],0))))</f>
        <v/>
      </c>
      <c r="AG496" s="90" t="str">
        <f t="shared" ca="1" si="110"/>
        <v/>
      </c>
      <c r="AH496" s="90"/>
    </row>
    <row r="497" spans="2:34" ht="27.75" customHeight="1" x14ac:dyDescent="0.2">
      <c r="B497" s="154">
        <f t="shared" si="111"/>
        <v>494</v>
      </c>
      <c r="C497" s="155" t="str">
        <f t="shared" ca="1" si="112"/>
        <v/>
      </c>
      <c r="D497" s="156" t="str">
        <f t="shared" ca="1" si="113"/>
        <v/>
      </c>
      <c r="E497" s="157" t="str">
        <f t="shared" ca="1" si="114"/>
        <v/>
      </c>
      <c r="F497" s="157"/>
      <c r="G497" s="158" t="str">
        <f t="shared" ca="1" si="115"/>
        <v/>
      </c>
      <c r="H497" s="159"/>
      <c r="I497" s="160" t="str">
        <f>IF(H497="","",INDEX(D.1[Quy cách],MATCH(H497,D.1[Tên sản phẩm],0)))</f>
        <v/>
      </c>
      <c r="J497" s="35" t="str">
        <f>IF(H497="","",INDEX(D.1[ĐVT],MATCH(H497,D.1[Tên sản phẩm],0)))</f>
        <v/>
      </c>
      <c r="K497" s="163" t="str">
        <f>IF(H497="","",INDEX(D.1[Đơn giá bán
(Tham khảo)],MATCH(H497,D.1[Tên sản phẩm],0)))</f>
        <v/>
      </c>
      <c r="L497" s="162"/>
      <c r="M497" s="159"/>
      <c r="N497" s="159"/>
      <c r="O497" s="159"/>
      <c r="P497" s="163" t="str">
        <f t="shared" si="116"/>
        <v/>
      </c>
      <c r="Q497" s="164"/>
      <c r="R497" s="162"/>
      <c r="S497" s="163" t="str">
        <f t="shared" si="117"/>
        <v/>
      </c>
      <c r="T497" s="164" t="str">
        <f t="shared" ca="1" si="118"/>
        <v/>
      </c>
      <c r="U497" s="163" t="str">
        <f t="shared" si="119"/>
        <v/>
      </c>
      <c r="V497" s="163" t="str">
        <f ca="1">IF(AND(C497&lt;&gt;"",C497&lt;&gt;OFFSET(C497,1,0)),SUMIFS(B.2[Giá có thuế],B.2[Số ĐK],C497),"")</f>
        <v/>
      </c>
      <c r="W497" s="159"/>
      <c r="X497" s="161" t="str">
        <f>IF(W497="","",'Thông Tin Chung'!$L$3)</f>
        <v/>
      </c>
      <c r="Y497" s="163" t="str">
        <f t="shared" ca="1" si="120"/>
        <v/>
      </c>
      <c r="Z497" s="165"/>
      <c r="AA497" s="155" t="str">
        <f ca="1">IF(C497="","",IF(OR(D497&lt;NgayBatDau,D497&gt;NgayKetThuc),"Ngày tháng phải nằm trong kỳ báo cáo",IF(AND(G497&lt;&gt;"",COUNTIF(D.2[Tên khách hàng],G497)=0),"Tên KH chưa khai báo trong DSKH",IF(AND(H497&lt;&gt;"",COUNTIF(D.1[Tên sản phẩm],H497)=0),"SP này chưa khai báo trong DSSP",""))))</f>
        <v/>
      </c>
      <c r="AB497" s="23" t="str">
        <f t="shared" ca="1" si="106"/>
        <v/>
      </c>
      <c r="AC497" s="23" t="str">
        <f t="shared" ca="1" si="107"/>
        <v/>
      </c>
      <c r="AD497" s="23" t="str">
        <f t="shared" ca="1" si="108"/>
        <v/>
      </c>
      <c r="AE497" s="68" t="str">
        <f t="shared" ca="1" si="109"/>
        <v/>
      </c>
      <c r="AF497" s="69" t="str">
        <f>IF(OR(H497="",S497=""),"",S497-(SUM(L497,M497)*INDEX(D.1[Đơn giá],MATCH(H497,D.1[Tên sản phẩm],0))))</f>
        <v/>
      </c>
      <c r="AG497" s="90" t="str">
        <f t="shared" ca="1" si="110"/>
        <v/>
      </c>
      <c r="AH497" s="90"/>
    </row>
    <row r="498" spans="2:34" ht="27.75" customHeight="1" x14ac:dyDescent="0.2">
      <c r="B498" s="154">
        <f t="shared" si="111"/>
        <v>495</v>
      </c>
      <c r="C498" s="155" t="str">
        <f t="shared" ca="1" si="112"/>
        <v/>
      </c>
      <c r="D498" s="156" t="str">
        <f t="shared" ca="1" si="113"/>
        <v/>
      </c>
      <c r="E498" s="157" t="str">
        <f t="shared" ca="1" si="114"/>
        <v/>
      </c>
      <c r="F498" s="157"/>
      <c r="G498" s="158" t="str">
        <f t="shared" ca="1" si="115"/>
        <v/>
      </c>
      <c r="H498" s="159"/>
      <c r="I498" s="160" t="str">
        <f>IF(H498="","",INDEX(D.1[Quy cách],MATCH(H498,D.1[Tên sản phẩm],0)))</f>
        <v/>
      </c>
      <c r="J498" s="35" t="str">
        <f>IF(H498="","",INDEX(D.1[ĐVT],MATCH(H498,D.1[Tên sản phẩm],0)))</f>
        <v/>
      </c>
      <c r="K498" s="163" t="str">
        <f>IF(H498="","",INDEX(D.1[Đơn giá bán
(Tham khảo)],MATCH(H498,D.1[Tên sản phẩm],0)))</f>
        <v/>
      </c>
      <c r="L498" s="162"/>
      <c r="M498" s="159"/>
      <c r="N498" s="159"/>
      <c r="O498" s="159"/>
      <c r="P498" s="163" t="str">
        <f t="shared" si="116"/>
        <v/>
      </c>
      <c r="Q498" s="164"/>
      <c r="R498" s="162"/>
      <c r="S498" s="163" t="str">
        <f t="shared" si="117"/>
        <v/>
      </c>
      <c r="T498" s="164" t="str">
        <f t="shared" ca="1" si="118"/>
        <v/>
      </c>
      <c r="U498" s="163" t="str">
        <f t="shared" si="119"/>
        <v/>
      </c>
      <c r="V498" s="163" t="str">
        <f ca="1">IF(AND(C498&lt;&gt;"",C498&lt;&gt;OFFSET(C498,1,0)),SUMIFS(B.2[Giá có thuế],B.2[Số ĐK],C498),"")</f>
        <v/>
      </c>
      <c r="W498" s="159"/>
      <c r="X498" s="161" t="str">
        <f>IF(W498="","",'Thông Tin Chung'!$L$3)</f>
        <v/>
      </c>
      <c r="Y498" s="163" t="str">
        <f t="shared" ca="1" si="120"/>
        <v/>
      </c>
      <c r="Z498" s="165"/>
      <c r="AA498" s="155" t="str">
        <f ca="1">IF(C498="","",IF(OR(D498&lt;NgayBatDau,D498&gt;NgayKetThuc),"Ngày tháng phải nằm trong kỳ báo cáo",IF(AND(G498&lt;&gt;"",COUNTIF(D.2[Tên khách hàng],G498)=0),"Tên KH chưa khai báo trong DSKH",IF(AND(H498&lt;&gt;"",COUNTIF(D.1[Tên sản phẩm],H498)=0),"SP này chưa khai báo trong DSSP",""))))</f>
        <v/>
      </c>
      <c r="AB498" s="23" t="str">
        <f t="shared" ca="1" si="106"/>
        <v/>
      </c>
      <c r="AC498" s="23" t="str">
        <f t="shared" ca="1" si="107"/>
        <v/>
      </c>
      <c r="AD498" s="23" t="str">
        <f t="shared" ca="1" si="108"/>
        <v/>
      </c>
      <c r="AE498" s="68" t="str">
        <f t="shared" ca="1" si="109"/>
        <v/>
      </c>
      <c r="AF498" s="69" t="str">
        <f>IF(OR(H498="",S498=""),"",S498-(SUM(L498,M498)*INDEX(D.1[Đơn giá],MATCH(H498,D.1[Tên sản phẩm],0))))</f>
        <v/>
      </c>
      <c r="AG498" s="90" t="str">
        <f t="shared" ca="1" si="110"/>
        <v/>
      </c>
      <c r="AH498" s="90"/>
    </row>
    <row r="499" spans="2:34" ht="27.75" customHeight="1" x14ac:dyDescent="0.2">
      <c r="B499" s="154">
        <f t="shared" si="111"/>
        <v>496</v>
      </c>
      <c r="C499" s="155" t="str">
        <f t="shared" ca="1" si="112"/>
        <v/>
      </c>
      <c r="D499" s="156" t="str">
        <f t="shared" ca="1" si="113"/>
        <v/>
      </c>
      <c r="E499" s="157" t="str">
        <f t="shared" ca="1" si="114"/>
        <v/>
      </c>
      <c r="F499" s="157"/>
      <c r="G499" s="158" t="str">
        <f t="shared" ca="1" si="115"/>
        <v/>
      </c>
      <c r="H499" s="159"/>
      <c r="I499" s="160" t="str">
        <f>IF(H499="","",INDEX(D.1[Quy cách],MATCH(H499,D.1[Tên sản phẩm],0)))</f>
        <v/>
      </c>
      <c r="J499" s="35" t="str">
        <f>IF(H499="","",INDEX(D.1[ĐVT],MATCH(H499,D.1[Tên sản phẩm],0)))</f>
        <v/>
      </c>
      <c r="K499" s="163" t="str">
        <f>IF(H499="","",INDEX(D.1[Đơn giá bán
(Tham khảo)],MATCH(H499,D.1[Tên sản phẩm],0)))</f>
        <v/>
      </c>
      <c r="L499" s="162"/>
      <c r="M499" s="159"/>
      <c r="N499" s="159"/>
      <c r="O499" s="159"/>
      <c r="P499" s="163" t="str">
        <f t="shared" si="116"/>
        <v/>
      </c>
      <c r="Q499" s="164"/>
      <c r="R499" s="162"/>
      <c r="S499" s="163" t="str">
        <f t="shared" si="117"/>
        <v/>
      </c>
      <c r="T499" s="164" t="str">
        <f t="shared" ca="1" si="118"/>
        <v/>
      </c>
      <c r="U499" s="163" t="str">
        <f t="shared" si="119"/>
        <v/>
      </c>
      <c r="V499" s="163" t="str">
        <f ca="1">IF(AND(C499&lt;&gt;"",C499&lt;&gt;OFFSET(C499,1,0)),SUMIFS(B.2[Giá có thuế],B.2[Số ĐK],C499),"")</f>
        <v/>
      </c>
      <c r="W499" s="159"/>
      <c r="X499" s="161" t="str">
        <f>IF(W499="","",'Thông Tin Chung'!$L$3)</f>
        <v/>
      </c>
      <c r="Y499" s="163" t="str">
        <f t="shared" ca="1" si="120"/>
        <v/>
      </c>
      <c r="Z499" s="165"/>
      <c r="AA499" s="155" t="str">
        <f ca="1">IF(C499="","",IF(OR(D499&lt;NgayBatDau,D499&gt;NgayKetThuc),"Ngày tháng phải nằm trong kỳ báo cáo",IF(AND(G499&lt;&gt;"",COUNTIF(D.2[Tên khách hàng],G499)=0),"Tên KH chưa khai báo trong DSKH",IF(AND(H499&lt;&gt;"",COUNTIF(D.1[Tên sản phẩm],H499)=0),"SP này chưa khai báo trong DSSP",""))))</f>
        <v/>
      </c>
      <c r="AB499" s="23" t="str">
        <f t="shared" ca="1" si="106"/>
        <v/>
      </c>
      <c r="AC499" s="23" t="str">
        <f t="shared" ca="1" si="107"/>
        <v/>
      </c>
      <c r="AD499" s="23" t="str">
        <f t="shared" ca="1" si="108"/>
        <v/>
      </c>
      <c r="AE499" s="68" t="str">
        <f t="shared" ca="1" si="109"/>
        <v/>
      </c>
      <c r="AF499" s="69" t="str">
        <f>IF(OR(H499="",S499=""),"",S499-(SUM(L499,M499)*INDEX(D.1[Đơn giá],MATCH(H499,D.1[Tên sản phẩm],0))))</f>
        <v/>
      </c>
      <c r="AG499" s="90" t="str">
        <f t="shared" ca="1" si="110"/>
        <v/>
      </c>
      <c r="AH499" s="90"/>
    </row>
    <row r="500" spans="2:34" ht="27.75" customHeight="1" x14ac:dyDescent="0.2">
      <c r="B500" s="154">
        <f t="shared" si="111"/>
        <v>497</v>
      </c>
      <c r="C500" s="155" t="str">
        <f t="shared" ca="1" si="112"/>
        <v/>
      </c>
      <c r="D500" s="156" t="str">
        <f t="shared" ca="1" si="113"/>
        <v/>
      </c>
      <c r="E500" s="157" t="str">
        <f t="shared" ca="1" si="114"/>
        <v/>
      </c>
      <c r="F500" s="157"/>
      <c r="G500" s="158" t="str">
        <f t="shared" ca="1" si="115"/>
        <v/>
      </c>
      <c r="H500" s="159"/>
      <c r="I500" s="160" t="str">
        <f>IF(H500="","",INDEX(D.1[Quy cách],MATCH(H500,D.1[Tên sản phẩm],0)))</f>
        <v/>
      </c>
      <c r="J500" s="35" t="str">
        <f>IF(H500="","",INDEX(D.1[ĐVT],MATCH(H500,D.1[Tên sản phẩm],0)))</f>
        <v/>
      </c>
      <c r="K500" s="163" t="str">
        <f>IF(H500="","",INDEX(D.1[Đơn giá bán
(Tham khảo)],MATCH(H500,D.1[Tên sản phẩm],0)))</f>
        <v/>
      </c>
      <c r="L500" s="162"/>
      <c r="M500" s="159"/>
      <c r="N500" s="159"/>
      <c r="O500" s="159"/>
      <c r="P500" s="163" t="str">
        <f t="shared" si="116"/>
        <v/>
      </c>
      <c r="Q500" s="164"/>
      <c r="R500" s="162"/>
      <c r="S500" s="163" t="str">
        <f t="shared" si="117"/>
        <v/>
      </c>
      <c r="T500" s="164" t="str">
        <f t="shared" ca="1" si="118"/>
        <v/>
      </c>
      <c r="U500" s="163" t="str">
        <f t="shared" si="119"/>
        <v/>
      </c>
      <c r="V500" s="163" t="str">
        <f ca="1">IF(AND(C500&lt;&gt;"",C500&lt;&gt;OFFSET(C500,1,0)),SUMIFS(B.2[Giá có thuế],B.2[Số ĐK],C500),"")</f>
        <v/>
      </c>
      <c r="W500" s="159"/>
      <c r="X500" s="161" t="str">
        <f>IF(W500="","",'Thông Tin Chung'!$L$3)</f>
        <v/>
      </c>
      <c r="Y500" s="163" t="str">
        <f t="shared" ca="1" si="120"/>
        <v/>
      </c>
      <c r="Z500" s="165"/>
      <c r="AA500" s="155" t="str">
        <f ca="1">IF(C500="","",IF(OR(D500&lt;NgayBatDau,D500&gt;NgayKetThuc),"Ngày tháng phải nằm trong kỳ báo cáo",IF(AND(G500&lt;&gt;"",COUNTIF(D.2[Tên khách hàng],G500)=0),"Tên KH chưa khai báo trong DSKH",IF(AND(H500&lt;&gt;"",COUNTIF(D.1[Tên sản phẩm],H500)=0),"SP này chưa khai báo trong DSSP",""))))</f>
        <v/>
      </c>
      <c r="AB500" s="23" t="str">
        <f t="shared" ca="1" si="106"/>
        <v/>
      </c>
      <c r="AC500" s="23" t="str">
        <f t="shared" ca="1" si="107"/>
        <v/>
      </c>
      <c r="AD500" s="23" t="str">
        <f t="shared" ca="1" si="108"/>
        <v/>
      </c>
      <c r="AE500" s="68" t="str">
        <f t="shared" ca="1" si="109"/>
        <v/>
      </c>
      <c r="AF500" s="69" t="str">
        <f>IF(OR(H500="",S500=""),"",S500-(SUM(L500,M500)*INDEX(D.1[Đơn giá],MATCH(H500,D.1[Tên sản phẩm],0))))</f>
        <v/>
      </c>
      <c r="AG500" s="90" t="str">
        <f t="shared" ca="1" si="110"/>
        <v/>
      </c>
      <c r="AH500" s="90"/>
    </row>
    <row r="501" spans="2:34" ht="27.75" customHeight="1" x14ac:dyDescent="0.2">
      <c r="B501" s="154">
        <f t="shared" si="111"/>
        <v>498</v>
      </c>
      <c r="C501" s="155" t="str">
        <f t="shared" ca="1" si="112"/>
        <v/>
      </c>
      <c r="D501" s="156" t="str">
        <f t="shared" ca="1" si="113"/>
        <v/>
      </c>
      <c r="E501" s="157" t="str">
        <f t="shared" ca="1" si="114"/>
        <v/>
      </c>
      <c r="F501" s="157"/>
      <c r="G501" s="158" t="str">
        <f t="shared" ca="1" si="115"/>
        <v/>
      </c>
      <c r="H501" s="159"/>
      <c r="I501" s="160" t="str">
        <f>IF(H501="","",INDEX(D.1[Quy cách],MATCH(H501,D.1[Tên sản phẩm],0)))</f>
        <v/>
      </c>
      <c r="J501" s="35" t="str">
        <f>IF(H501="","",INDEX(D.1[ĐVT],MATCH(H501,D.1[Tên sản phẩm],0)))</f>
        <v/>
      </c>
      <c r="K501" s="163" t="str">
        <f>IF(H501="","",INDEX(D.1[Đơn giá bán
(Tham khảo)],MATCH(H501,D.1[Tên sản phẩm],0)))</f>
        <v/>
      </c>
      <c r="L501" s="162"/>
      <c r="M501" s="159"/>
      <c r="N501" s="159"/>
      <c r="O501" s="159"/>
      <c r="P501" s="163" t="str">
        <f t="shared" si="116"/>
        <v/>
      </c>
      <c r="Q501" s="164"/>
      <c r="R501" s="162"/>
      <c r="S501" s="163" t="str">
        <f t="shared" si="117"/>
        <v/>
      </c>
      <c r="T501" s="164" t="str">
        <f t="shared" ca="1" si="118"/>
        <v/>
      </c>
      <c r="U501" s="163" t="str">
        <f t="shared" si="119"/>
        <v/>
      </c>
      <c r="V501" s="163" t="str">
        <f ca="1">IF(AND(C501&lt;&gt;"",C501&lt;&gt;OFFSET(C501,1,0)),SUMIFS(B.2[Giá có thuế],B.2[Số ĐK],C501),"")</f>
        <v/>
      </c>
      <c r="W501" s="159"/>
      <c r="X501" s="161" t="str">
        <f>IF(W501="","",'Thông Tin Chung'!$L$3)</f>
        <v/>
      </c>
      <c r="Y501" s="163" t="str">
        <f t="shared" ca="1" si="120"/>
        <v/>
      </c>
      <c r="Z501" s="165"/>
      <c r="AA501" s="155" t="str">
        <f ca="1">IF(C501="","",IF(OR(D501&lt;NgayBatDau,D501&gt;NgayKetThuc),"Ngày tháng phải nằm trong kỳ báo cáo",IF(AND(G501&lt;&gt;"",COUNTIF(D.2[Tên khách hàng],G501)=0),"Tên KH chưa khai báo trong DSKH",IF(AND(H501&lt;&gt;"",COUNTIF(D.1[Tên sản phẩm],H501)=0),"SP này chưa khai báo trong DSSP",""))))</f>
        <v/>
      </c>
      <c r="AB501" s="23" t="str">
        <f t="shared" ca="1" si="106"/>
        <v/>
      </c>
      <c r="AC501" s="23" t="str">
        <f t="shared" ca="1" si="107"/>
        <v/>
      </c>
      <c r="AD501" s="23" t="str">
        <f t="shared" ca="1" si="108"/>
        <v/>
      </c>
      <c r="AE501" s="68" t="str">
        <f t="shared" ca="1" si="109"/>
        <v/>
      </c>
      <c r="AF501" s="69" t="str">
        <f>IF(OR(H501="",S501=""),"",S501-(SUM(L501,M501)*INDEX(D.1[Đơn giá],MATCH(H501,D.1[Tên sản phẩm],0))))</f>
        <v/>
      </c>
      <c r="AG501" s="90" t="str">
        <f t="shared" ca="1" si="110"/>
        <v/>
      </c>
      <c r="AH501" s="90"/>
    </row>
    <row r="502" spans="2:34" ht="27.75" customHeight="1" x14ac:dyDescent="0.2">
      <c r="B502" s="154">
        <f t="shared" si="111"/>
        <v>499</v>
      </c>
      <c r="C502" s="155" t="str">
        <f t="shared" ca="1" si="112"/>
        <v/>
      </c>
      <c r="D502" s="156" t="str">
        <f t="shared" ca="1" si="113"/>
        <v/>
      </c>
      <c r="E502" s="157" t="str">
        <f t="shared" ca="1" si="114"/>
        <v/>
      </c>
      <c r="F502" s="157"/>
      <c r="G502" s="158" t="str">
        <f t="shared" ca="1" si="115"/>
        <v/>
      </c>
      <c r="H502" s="159"/>
      <c r="I502" s="160" t="str">
        <f>IF(H502="","",INDEX(D.1[Quy cách],MATCH(H502,D.1[Tên sản phẩm],0)))</f>
        <v/>
      </c>
      <c r="J502" s="35" t="str">
        <f>IF(H502="","",INDEX(D.1[ĐVT],MATCH(H502,D.1[Tên sản phẩm],0)))</f>
        <v/>
      </c>
      <c r="K502" s="163" t="str">
        <f>IF(H502="","",INDEX(D.1[Đơn giá bán
(Tham khảo)],MATCH(H502,D.1[Tên sản phẩm],0)))</f>
        <v/>
      </c>
      <c r="L502" s="162"/>
      <c r="M502" s="159"/>
      <c r="N502" s="159"/>
      <c r="O502" s="159"/>
      <c r="P502" s="163" t="str">
        <f t="shared" si="116"/>
        <v/>
      </c>
      <c r="Q502" s="164"/>
      <c r="R502" s="162"/>
      <c r="S502" s="163" t="str">
        <f t="shared" si="117"/>
        <v/>
      </c>
      <c r="T502" s="164" t="str">
        <f t="shared" ca="1" si="118"/>
        <v/>
      </c>
      <c r="U502" s="163" t="str">
        <f t="shared" si="119"/>
        <v/>
      </c>
      <c r="V502" s="163" t="str">
        <f ca="1">IF(AND(C502&lt;&gt;"",C502&lt;&gt;OFFSET(C502,1,0)),SUMIFS(B.2[Giá có thuế],B.2[Số ĐK],C502),"")</f>
        <v/>
      </c>
      <c r="W502" s="159"/>
      <c r="X502" s="161" t="str">
        <f>IF(W502="","",'Thông Tin Chung'!$L$3)</f>
        <v/>
      </c>
      <c r="Y502" s="163" t="str">
        <f t="shared" ca="1" si="120"/>
        <v/>
      </c>
      <c r="Z502" s="165"/>
      <c r="AA502" s="155" t="str">
        <f ca="1">IF(C502="","",IF(OR(D502&lt;NgayBatDau,D502&gt;NgayKetThuc),"Ngày tháng phải nằm trong kỳ báo cáo",IF(AND(G502&lt;&gt;"",COUNTIF(D.2[Tên khách hàng],G502)=0),"Tên KH chưa khai báo trong DSKH",IF(AND(H502&lt;&gt;"",COUNTIF(D.1[Tên sản phẩm],H502)=0),"SP này chưa khai báo trong DSSP",""))))</f>
        <v/>
      </c>
      <c r="AB502" s="23" t="str">
        <f t="shared" ca="1" si="106"/>
        <v/>
      </c>
      <c r="AC502" s="23" t="str">
        <f t="shared" ca="1" si="107"/>
        <v/>
      </c>
      <c r="AD502" s="23" t="str">
        <f t="shared" ca="1" si="108"/>
        <v/>
      </c>
      <c r="AE502" s="68" t="str">
        <f t="shared" ca="1" si="109"/>
        <v/>
      </c>
      <c r="AF502" s="69" t="str">
        <f>IF(OR(H502="",S502=""),"",S502-(SUM(L502,M502)*INDEX(D.1[Đơn giá],MATCH(H502,D.1[Tên sản phẩm],0))))</f>
        <v/>
      </c>
      <c r="AG502" s="90" t="str">
        <f t="shared" ca="1" si="110"/>
        <v/>
      </c>
      <c r="AH502" s="90"/>
    </row>
    <row r="503" spans="2:34" ht="27.75" customHeight="1" x14ac:dyDescent="0.2">
      <c r="B503" s="154">
        <f t="shared" si="111"/>
        <v>500</v>
      </c>
      <c r="C503" s="155" t="str">
        <f t="shared" ca="1" si="112"/>
        <v/>
      </c>
      <c r="D503" s="156" t="str">
        <f t="shared" ca="1" si="113"/>
        <v/>
      </c>
      <c r="E503" s="157" t="str">
        <f t="shared" ca="1" si="114"/>
        <v/>
      </c>
      <c r="F503" s="157"/>
      <c r="G503" s="158" t="str">
        <f t="shared" ca="1" si="115"/>
        <v/>
      </c>
      <c r="H503" s="159"/>
      <c r="I503" s="160" t="str">
        <f>IF(H503="","",INDEX(D.1[Quy cách],MATCH(H503,D.1[Tên sản phẩm],0)))</f>
        <v/>
      </c>
      <c r="J503" s="35" t="str">
        <f>IF(H503="","",INDEX(D.1[ĐVT],MATCH(H503,D.1[Tên sản phẩm],0)))</f>
        <v/>
      </c>
      <c r="K503" s="163" t="str">
        <f>IF(H503="","",INDEX(D.1[Đơn giá bán
(Tham khảo)],MATCH(H503,D.1[Tên sản phẩm],0)))</f>
        <v/>
      </c>
      <c r="L503" s="162"/>
      <c r="M503" s="159"/>
      <c r="N503" s="159"/>
      <c r="O503" s="159"/>
      <c r="P503" s="163" t="str">
        <f t="shared" si="116"/>
        <v/>
      </c>
      <c r="Q503" s="164"/>
      <c r="R503" s="162"/>
      <c r="S503" s="163" t="str">
        <f t="shared" si="117"/>
        <v/>
      </c>
      <c r="T503" s="164" t="str">
        <f t="shared" ca="1" si="118"/>
        <v/>
      </c>
      <c r="U503" s="163" t="str">
        <f t="shared" si="119"/>
        <v/>
      </c>
      <c r="V503" s="163" t="str">
        <f ca="1">IF(AND(C503&lt;&gt;"",C503&lt;&gt;OFFSET(C503,1,0)),SUMIFS(B.2[Giá có thuế],B.2[Số ĐK],C503),"")</f>
        <v/>
      </c>
      <c r="W503" s="159"/>
      <c r="X503" s="161" t="str">
        <f>IF(W503="","",'Thông Tin Chung'!$L$3)</f>
        <v/>
      </c>
      <c r="Y503" s="163" t="str">
        <f t="shared" ca="1" si="120"/>
        <v/>
      </c>
      <c r="Z503" s="165"/>
      <c r="AA503" s="155" t="str">
        <f ca="1">IF(C503="","",IF(OR(D503&lt;NgayBatDau,D503&gt;NgayKetThuc),"Ngày tháng phải nằm trong kỳ báo cáo",IF(AND(G503&lt;&gt;"",COUNTIF(D.2[Tên khách hàng],G503)=0),"Tên KH chưa khai báo trong DSKH",IF(AND(H503&lt;&gt;"",COUNTIF(D.1[Tên sản phẩm],H503)=0),"SP này chưa khai báo trong DSSP",""))))</f>
        <v/>
      </c>
      <c r="AB503" s="23" t="str">
        <f t="shared" ca="1" si="106"/>
        <v/>
      </c>
      <c r="AC503" s="23" t="str">
        <f t="shared" ca="1" si="107"/>
        <v/>
      </c>
      <c r="AD503" s="23" t="str">
        <f t="shared" ca="1" si="108"/>
        <v/>
      </c>
      <c r="AE503" s="68" t="str">
        <f t="shared" ca="1" si="109"/>
        <v/>
      </c>
      <c r="AF503" s="69" t="str">
        <f>IF(OR(H503="",S503=""),"",S503-(SUM(L503,M503)*INDEX(D.1[Đơn giá],MATCH(H503,D.1[Tên sản phẩm],0))))</f>
        <v/>
      </c>
      <c r="AG503" s="90" t="str">
        <f t="shared" ca="1" si="110"/>
        <v/>
      </c>
      <c r="AH503" s="90"/>
    </row>
    <row r="504" spans="2:34" ht="27.75" customHeight="1" x14ac:dyDescent="0.2">
      <c r="B504" s="154">
        <f t="shared" si="111"/>
        <v>501</v>
      </c>
      <c r="C504" s="155" t="str">
        <f t="shared" ca="1" si="112"/>
        <v/>
      </c>
      <c r="D504" s="156" t="str">
        <f t="shared" ca="1" si="113"/>
        <v/>
      </c>
      <c r="E504" s="157" t="str">
        <f t="shared" ca="1" si="114"/>
        <v/>
      </c>
      <c r="F504" s="157"/>
      <c r="G504" s="158" t="str">
        <f t="shared" ca="1" si="115"/>
        <v/>
      </c>
      <c r="H504" s="159"/>
      <c r="I504" s="160" t="str">
        <f>IF(H504="","",INDEX(D.1[Quy cách],MATCH(H504,D.1[Tên sản phẩm],0)))</f>
        <v/>
      </c>
      <c r="J504" s="35" t="str">
        <f>IF(H504="","",INDEX(D.1[ĐVT],MATCH(H504,D.1[Tên sản phẩm],0)))</f>
        <v/>
      </c>
      <c r="K504" s="163" t="str">
        <f>IF(H504="","",INDEX(D.1[Đơn giá bán
(Tham khảo)],MATCH(H504,D.1[Tên sản phẩm],0)))</f>
        <v/>
      </c>
      <c r="L504" s="162"/>
      <c r="M504" s="159"/>
      <c r="N504" s="159"/>
      <c r="O504" s="159"/>
      <c r="P504" s="163" t="str">
        <f t="shared" si="116"/>
        <v/>
      </c>
      <c r="Q504" s="164"/>
      <c r="R504" s="162"/>
      <c r="S504" s="163" t="str">
        <f t="shared" si="117"/>
        <v/>
      </c>
      <c r="T504" s="164" t="str">
        <f t="shared" ca="1" si="118"/>
        <v/>
      </c>
      <c r="U504" s="163" t="str">
        <f t="shared" si="119"/>
        <v/>
      </c>
      <c r="V504" s="163" t="str">
        <f ca="1">IF(AND(C504&lt;&gt;"",C504&lt;&gt;OFFSET(C504,1,0)),SUMIFS(B.2[Giá có thuế],B.2[Số ĐK],C504),"")</f>
        <v/>
      </c>
      <c r="W504" s="159"/>
      <c r="X504" s="161" t="str">
        <f>IF(W504="","",'Thông Tin Chung'!$L$3)</f>
        <v/>
      </c>
      <c r="Y504" s="163" t="str">
        <f t="shared" ca="1" si="120"/>
        <v/>
      </c>
      <c r="Z504" s="165"/>
      <c r="AA504" s="155" t="str">
        <f ca="1">IF(C504="","",IF(OR(D504&lt;NgayBatDau,D504&gt;NgayKetThuc),"Ngày tháng phải nằm trong kỳ báo cáo",IF(AND(G504&lt;&gt;"",COUNTIF(D.2[Tên khách hàng],G504)=0),"Tên KH chưa khai báo trong DSKH",IF(AND(H504&lt;&gt;"",COUNTIF(D.1[Tên sản phẩm],H504)=0),"SP này chưa khai báo trong DSSP",""))))</f>
        <v/>
      </c>
      <c r="AB504" s="23" t="str">
        <f t="shared" ca="1" si="106"/>
        <v/>
      </c>
      <c r="AC504" s="23" t="str">
        <f t="shared" ca="1" si="107"/>
        <v/>
      </c>
      <c r="AD504" s="23" t="str">
        <f t="shared" ca="1" si="108"/>
        <v/>
      </c>
      <c r="AE504" s="68" t="str">
        <f t="shared" ca="1" si="109"/>
        <v/>
      </c>
      <c r="AF504" s="69" t="str">
        <f>IF(OR(H504="",S504=""),"",S504-(SUM(L504,M504)*INDEX(D.1[Đơn giá],MATCH(H504,D.1[Tên sản phẩm],0))))</f>
        <v/>
      </c>
      <c r="AG504" s="90" t="str">
        <f t="shared" ca="1" si="110"/>
        <v/>
      </c>
      <c r="AH504" s="90"/>
    </row>
    <row r="505" spans="2:34" ht="27.75" customHeight="1" x14ac:dyDescent="0.2">
      <c r="B505" s="154">
        <f t="shared" si="111"/>
        <v>502</v>
      </c>
      <c r="C505" s="155" t="str">
        <f t="shared" ca="1" si="112"/>
        <v/>
      </c>
      <c r="D505" s="156" t="str">
        <f t="shared" ca="1" si="113"/>
        <v/>
      </c>
      <c r="E505" s="157" t="str">
        <f t="shared" ca="1" si="114"/>
        <v/>
      </c>
      <c r="F505" s="157"/>
      <c r="G505" s="158" t="str">
        <f t="shared" ca="1" si="115"/>
        <v/>
      </c>
      <c r="H505" s="159"/>
      <c r="I505" s="160" t="str">
        <f>IF(H505="","",INDEX(D.1[Quy cách],MATCH(H505,D.1[Tên sản phẩm],0)))</f>
        <v/>
      </c>
      <c r="J505" s="35" t="str">
        <f>IF(H505="","",INDEX(D.1[ĐVT],MATCH(H505,D.1[Tên sản phẩm],0)))</f>
        <v/>
      </c>
      <c r="K505" s="163" t="str">
        <f>IF(H505="","",INDEX(D.1[Đơn giá bán
(Tham khảo)],MATCH(H505,D.1[Tên sản phẩm],0)))</f>
        <v/>
      </c>
      <c r="L505" s="162"/>
      <c r="M505" s="159"/>
      <c r="N505" s="159"/>
      <c r="O505" s="159"/>
      <c r="P505" s="163" t="str">
        <f t="shared" si="116"/>
        <v/>
      </c>
      <c r="Q505" s="164"/>
      <c r="R505" s="162"/>
      <c r="S505" s="163" t="str">
        <f t="shared" si="117"/>
        <v/>
      </c>
      <c r="T505" s="164" t="str">
        <f t="shared" ca="1" si="118"/>
        <v/>
      </c>
      <c r="U505" s="163" t="str">
        <f t="shared" si="119"/>
        <v/>
      </c>
      <c r="V505" s="163" t="str">
        <f ca="1">IF(AND(C505&lt;&gt;"",C505&lt;&gt;OFFSET(C505,1,0)),SUMIFS(B.2[Giá có thuế],B.2[Số ĐK],C505),"")</f>
        <v/>
      </c>
      <c r="W505" s="159"/>
      <c r="X505" s="161" t="str">
        <f>IF(W505="","",'Thông Tin Chung'!$L$3)</f>
        <v/>
      </c>
      <c r="Y505" s="163" t="str">
        <f t="shared" ca="1" si="120"/>
        <v/>
      </c>
      <c r="Z505" s="165"/>
      <c r="AA505" s="155" t="str">
        <f ca="1">IF(C505="","",IF(OR(D505&lt;NgayBatDau,D505&gt;NgayKetThuc),"Ngày tháng phải nằm trong kỳ báo cáo",IF(AND(G505&lt;&gt;"",COUNTIF(D.2[Tên khách hàng],G505)=0),"Tên KH chưa khai báo trong DSKH",IF(AND(H505&lt;&gt;"",COUNTIF(D.1[Tên sản phẩm],H505)=0),"SP này chưa khai báo trong DSSP",""))))</f>
        <v/>
      </c>
      <c r="AB505" s="23" t="str">
        <f t="shared" ca="1" si="106"/>
        <v/>
      </c>
      <c r="AC505" s="23" t="str">
        <f t="shared" ca="1" si="107"/>
        <v/>
      </c>
      <c r="AD505" s="23" t="str">
        <f t="shared" ca="1" si="108"/>
        <v/>
      </c>
      <c r="AE505" s="68" t="str">
        <f t="shared" ca="1" si="109"/>
        <v/>
      </c>
      <c r="AF505" s="69" t="str">
        <f>IF(OR(H505="",S505=""),"",S505-(SUM(L505,M505)*INDEX(D.1[Đơn giá],MATCH(H505,D.1[Tên sản phẩm],0))))</f>
        <v/>
      </c>
      <c r="AG505" s="90" t="str">
        <f t="shared" ca="1" si="110"/>
        <v/>
      </c>
      <c r="AH505" s="90"/>
    </row>
    <row r="506" spans="2:34" ht="27.75" customHeight="1" x14ac:dyDescent="0.2">
      <c r="B506" s="154">
        <f t="shared" si="111"/>
        <v>503</v>
      </c>
      <c r="C506" s="155" t="str">
        <f t="shared" ca="1" si="112"/>
        <v/>
      </c>
      <c r="D506" s="156" t="str">
        <f t="shared" ca="1" si="113"/>
        <v/>
      </c>
      <c r="E506" s="157" t="str">
        <f t="shared" ca="1" si="114"/>
        <v/>
      </c>
      <c r="F506" s="157"/>
      <c r="G506" s="158" t="str">
        <f t="shared" ca="1" si="115"/>
        <v/>
      </c>
      <c r="H506" s="159"/>
      <c r="I506" s="160" t="str">
        <f>IF(H506="","",INDEX(D.1[Quy cách],MATCH(H506,D.1[Tên sản phẩm],0)))</f>
        <v/>
      </c>
      <c r="J506" s="35" t="str">
        <f>IF(H506="","",INDEX(D.1[ĐVT],MATCH(H506,D.1[Tên sản phẩm],0)))</f>
        <v/>
      </c>
      <c r="K506" s="163" t="str">
        <f>IF(H506="","",INDEX(D.1[Đơn giá bán
(Tham khảo)],MATCH(H506,D.1[Tên sản phẩm],0)))</f>
        <v/>
      </c>
      <c r="L506" s="162"/>
      <c r="M506" s="159"/>
      <c r="N506" s="159"/>
      <c r="O506" s="159"/>
      <c r="P506" s="163" t="str">
        <f t="shared" si="116"/>
        <v/>
      </c>
      <c r="Q506" s="164"/>
      <c r="R506" s="162"/>
      <c r="S506" s="163" t="str">
        <f t="shared" si="117"/>
        <v/>
      </c>
      <c r="T506" s="164" t="str">
        <f t="shared" ca="1" si="118"/>
        <v/>
      </c>
      <c r="U506" s="163" t="str">
        <f t="shared" si="119"/>
        <v/>
      </c>
      <c r="V506" s="163" t="str">
        <f ca="1">IF(AND(C506&lt;&gt;"",C506&lt;&gt;OFFSET(C506,1,0)),SUMIFS(B.2[Giá có thuế],B.2[Số ĐK],C506),"")</f>
        <v/>
      </c>
      <c r="W506" s="159"/>
      <c r="X506" s="161" t="str">
        <f>IF(W506="","",'Thông Tin Chung'!$L$3)</f>
        <v/>
      </c>
      <c r="Y506" s="163" t="str">
        <f t="shared" ca="1" si="120"/>
        <v/>
      </c>
      <c r="Z506" s="165"/>
      <c r="AA506" s="155" t="str">
        <f ca="1">IF(C506="","",IF(OR(D506&lt;NgayBatDau,D506&gt;NgayKetThuc),"Ngày tháng phải nằm trong kỳ báo cáo",IF(AND(G506&lt;&gt;"",COUNTIF(D.2[Tên khách hàng],G506)=0),"Tên KH chưa khai báo trong DSKH",IF(AND(H506&lt;&gt;"",COUNTIF(D.1[Tên sản phẩm],H506)=0),"SP này chưa khai báo trong DSSP",""))))</f>
        <v/>
      </c>
      <c r="AB506" s="23" t="str">
        <f t="shared" ca="1" si="106"/>
        <v/>
      </c>
      <c r="AC506" s="23" t="str">
        <f t="shared" ca="1" si="107"/>
        <v/>
      </c>
      <c r="AD506" s="23" t="str">
        <f t="shared" ca="1" si="108"/>
        <v/>
      </c>
      <c r="AE506" s="68" t="str">
        <f t="shared" ca="1" si="109"/>
        <v/>
      </c>
      <c r="AF506" s="69" t="str">
        <f>IF(OR(H506="",S506=""),"",S506-(SUM(L506,M506)*INDEX(D.1[Đơn giá],MATCH(H506,D.1[Tên sản phẩm],0))))</f>
        <v/>
      </c>
      <c r="AG506" s="90" t="str">
        <f t="shared" ca="1" si="110"/>
        <v/>
      </c>
      <c r="AH506" s="90"/>
    </row>
    <row r="507" spans="2:34" ht="27.75" customHeight="1" x14ac:dyDescent="0.2">
      <c r="B507" s="154">
        <f t="shared" si="111"/>
        <v>504</v>
      </c>
      <c r="C507" s="155" t="str">
        <f t="shared" ca="1" si="112"/>
        <v/>
      </c>
      <c r="D507" s="156" t="str">
        <f t="shared" ca="1" si="113"/>
        <v/>
      </c>
      <c r="E507" s="157" t="str">
        <f t="shared" ca="1" si="114"/>
        <v/>
      </c>
      <c r="F507" s="157"/>
      <c r="G507" s="158" t="str">
        <f t="shared" ca="1" si="115"/>
        <v/>
      </c>
      <c r="H507" s="159"/>
      <c r="I507" s="160" t="str">
        <f>IF(H507="","",INDEX(D.1[Quy cách],MATCH(H507,D.1[Tên sản phẩm],0)))</f>
        <v/>
      </c>
      <c r="J507" s="35" t="str">
        <f>IF(H507="","",INDEX(D.1[ĐVT],MATCH(H507,D.1[Tên sản phẩm],0)))</f>
        <v/>
      </c>
      <c r="K507" s="163" t="str">
        <f>IF(H507="","",INDEX(D.1[Đơn giá bán
(Tham khảo)],MATCH(H507,D.1[Tên sản phẩm],0)))</f>
        <v/>
      </c>
      <c r="L507" s="162"/>
      <c r="M507" s="159"/>
      <c r="N507" s="159"/>
      <c r="O507" s="159"/>
      <c r="P507" s="163" t="str">
        <f t="shared" si="116"/>
        <v/>
      </c>
      <c r="Q507" s="164"/>
      <c r="R507" s="162"/>
      <c r="S507" s="163" t="str">
        <f t="shared" si="117"/>
        <v/>
      </c>
      <c r="T507" s="164" t="str">
        <f t="shared" ca="1" si="118"/>
        <v/>
      </c>
      <c r="U507" s="163" t="str">
        <f t="shared" si="119"/>
        <v/>
      </c>
      <c r="V507" s="163" t="str">
        <f ca="1">IF(AND(C507&lt;&gt;"",C507&lt;&gt;OFFSET(C507,1,0)),SUMIFS(B.2[Giá có thuế],B.2[Số ĐK],C507),"")</f>
        <v/>
      </c>
      <c r="W507" s="159"/>
      <c r="X507" s="161" t="str">
        <f>IF(W507="","",'Thông Tin Chung'!$L$3)</f>
        <v/>
      </c>
      <c r="Y507" s="163" t="str">
        <f t="shared" ca="1" si="120"/>
        <v/>
      </c>
      <c r="Z507" s="165"/>
      <c r="AA507" s="155" t="str">
        <f ca="1">IF(C507="","",IF(OR(D507&lt;NgayBatDau,D507&gt;NgayKetThuc),"Ngày tháng phải nằm trong kỳ báo cáo",IF(AND(G507&lt;&gt;"",COUNTIF(D.2[Tên khách hàng],G507)=0),"Tên KH chưa khai báo trong DSKH",IF(AND(H507&lt;&gt;"",COUNTIF(D.1[Tên sản phẩm],H507)=0),"SP này chưa khai báo trong DSSP",""))))</f>
        <v/>
      </c>
      <c r="AB507" s="23" t="str">
        <f t="shared" ca="1" si="106"/>
        <v/>
      </c>
      <c r="AC507" s="23" t="str">
        <f t="shared" ca="1" si="107"/>
        <v/>
      </c>
      <c r="AD507" s="23" t="str">
        <f t="shared" ca="1" si="108"/>
        <v/>
      </c>
      <c r="AE507" s="68" t="str">
        <f t="shared" ca="1" si="109"/>
        <v/>
      </c>
      <c r="AF507" s="69" t="str">
        <f>IF(OR(H507="",S507=""),"",S507-(SUM(L507,M507)*INDEX(D.1[Đơn giá],MATCH(H507,D.1[Tên sản phẩm],0))))</f>
        <v/>
      </c>
      <c r="AG507" s="90" t="str">
        <f t="shared" ca="1" si="110"/>
        <v/>
      </c>
      <c r="AH507" s="90"/>
    </row>
    <row r="508" spans="2:34" ht="27.75" customHeight="1" x14ac:dyDescent="0.2">
      <c r="B508" s="154">
        <f t="shared" si="111"/>
        <v>505</v>
      </c>
      <c r="C508" s="155" t="str">
        <f t="shared" ca="1" si="112"/>
        <v/>
      </c>
      <c r="D508" s="156" t="str">
        <f t="shared" ca="1" si="113"/>
        <v/>
      </c>
      <c r="E508" s="157" t="str">
        <f t="shared" ca="1" si="114"/>
        <v/>
      </c>
      <c r="F508" s="157"/>
      <c r="G508" s="158" t="str">
        <f t="shared" ca="1" si="115"/>
        <v/>
      </c>
      <c r="H508" s="159"/>
      <c r="I508" s="160" t="str">
        <f>IF(H508="","",INDEX(D.1[Quy cách],MATCH(H508,D.1[Tên sản phẩm],0)))</f>
        <v/>
      </c>
      <c r="J508" s="35" t="str">
        <f>IF(H508="","",INDEX(D.1[ĐVT],MATCH(H508,D.1[Tên sản phẩm],0)))</f>
        <v/>
      </c>
      <c r="K508" s="163" t="str">
        <f>IF(H508="","",INDEX(D.1[Đơn giá bán
(Tham khảo)],MATCH(H508,D.1[Tên sản phẩm],0)))</f>
        <v/>
      </c>
      <c r="L508" s="162"/>
      <c r="M508" s="159"/>
      <c r="N508" s="159"/>
      <c r="O508" s="159"/>
      <c r="P508" s="163" t="str">
        <f t="shared" si="116"/>
        <v/>
      </c>
      <c r="Q508" s="164"/>
      <c r="R508" s="162"/>
      <c r="S508" s="163" t="str">
        <f t="shared" si="117"/>
        <v/>
      </c>
      <c r="T508" s="164" t="str">
        <f t="shared" ca="1" si="118"/>
        <v/>
      </c>
      <c r="U508" s="163" t="str">
        <f t="shared" si="119"/>
        <v/>
      </c>
      <c r="V508" s="163" t="str">
        <f ca="1">IF(AND(C508&lt;&gt;"",C508&lt;&gt;OFFSET(C508,1,0)),SUMIFS(B.2[Giá có thuế],B.2[Số ĐK],C508),"")</f>
        <v/>
      </c>
      <c r="W508" s="159"/>
      <c r="X508" s="161" t="str">
        <f>IF(W508="","",'Thông Tin Chung'!$L$3)</f>
        <v/>
      </c>
      <c r="Y508" s="163" t="str">
        <f t="shared" ca="1" si="120"/>
        <v/>
      </c>
      <c r="Z508" s="165"/>
      <c r="AA508" s="155" t="str">
        <f ca="1">IF(C508="","",IF(OR(D508&lt;NgayBatDau,D508&gt;NgayKetThuc),"Ngày tháng phải nằm trong kỳ báo cáo",IF(AND(G508&lt;&gt;"",COUNTIF(D.2[Tên khách hàng],G508)=0),"Tên KH chưa khai báo trong DSKH",IF(AND(H508&lt;&gt;"",COUNTIF(D.1[Tên sản phẩm],H508)=0),"SP này chưa khai báo trong DSSP",""))))</f>
        <v/>
      </c>
      <c r="AB508" s="23" t="str">
        <f t="shared" ca="1" si="106"/>
        <v/>
      </c>
      <c r="AC508" s="23" t="str">
        <f t="shared" ca="1" si="107"/>
        <v/>
      </c>
      <c r="AD508" s="23" t="str">
        <f t="shared" ca="1" si="108"/>
        <v/>
      </c>
      <c r="AE508" s="68" t="str">
        <f t="shared" ca="1" si="109"/>
        <v/>
      </c>
      <c r="AF508" s="69" t="str">
        <f>IF(OR(H508="",S508=""),"",S508-(SUM(L508,M508)*INDEX(D.1[Đơn giá],MATCH(H508,D.1[Tên sản phẩm],0))))</f>
        <v/>
      </c>
      <c r="AG508" s="90" t="str">
        <f t="shared" ca="1" si="110"/>
        <v/>
      </c>
      <c r="AH508" s="90"/>
    </row>
    <row r="509" spans="2:34" ht="27.75" customHeight="1" x14ac:dyDescent="0.2">
      <c r="B509" s="154">
        <f t="shared" si="111"/>
        <v>506</v>
      </c>
      <c r="C509" s="155" t="str">
        <f t="shared" ca="1" si="112"/>
        <v/>
      </c>
      <c r="D509" s="156" t="str">
        <f t="shared" ca="1" si="113"/>
        <v/>
      </c>
      <c r="E509" s="157" t="str">
        <f t="shared" ca="1" si="114"/>
        <v/>
      </c>
      <c r="F509" s="157"/>
      <c r="G509" s="158" t="str">
        <f t="shared" ca="1" si="115"/>
        <v/>
      </c>
      <c r="H509" s="159"/>
      <c r="I509" s="160" t="str">
        <f>IF(H509="","",INDEX(D.1[Quy cách],MATCH(H509,D.1[Tên sản phẩm],0)))</f>
        <v/>
      </c>
      <c r="J509" s="35" t="str">
        <f>IF(H509="","",INDEX(D.1[ĐVT],MATCH(H509,D.1[Tên sản phẩm],0)))</f>
        <v/>
      </c>
      <c r="K509" s="163" t="str">
        <f>IF(H509="","",INDEX(D.1[Đơn giá bán
(Tham khảo)],MATCH(H509,D.1[Tên sản phẩm],0)))</f>
        <v/>
      </c>
      <c r="L509" s="162"/>
      <c r="M509" s="159"/>
      <c r="N509" s="159"/>
      <c r="O509" s="159"/>
      <c r="P509" s="163" t="str">
        <f t="shared" si="116"/>
        <v/>
      </c>
      <c r="Q509" s="164"/>
      <c r="R509" s="162"/>
      <c r="S509" s="163" t="str">
        <f t="shared" si="117"/>
        <v/>
      </c>
      <c r="T509" s="164" t="str">
        <f t="shared" ca="1" si="118"/>
        <v/>
      </c>
      <c r="U509" s="163" t="str">
        <f t="shared" si="119"/>
        <v/>
      </c>
      <c r="V509" s="163" t="str">
        <f ca="1">IF(AND(C509&lt;&gt;"",C509&lt;&gt;OFFSET(C509,1,0)),SUMIFS(B.2[Giá có thuế],B.2[Số ĐK],C509),"")</f>
        <v/>
      </c>
      <c r="W509" s="159"/>
      <c r="X509" s="161" t="str">
        <f>IF(W509="","",'Thông Tin Chung'!$L$3)</f>
        <v/>
      </c>
      <c r="Y509" s="163" t="str">
        <f t="shared" ca="1" si="120"/>
        <v/>
      </c>
      <c r="Z509" s="165"/>
      <c r="AA509" s="155" t="str">
        <f ca="1">IF(C509="","",IF(OR(D509&lt;NgayBatDau,D509&gt;NgayKetThuc),"Ngày tháng phải nằm trong kỳ báo cáo",IF(AND(G509&lt;&gt;"",COUNTIF(D.2[Tên khách hàng],G509)=0),"Tên KH chưa khai báo trong DSKH",IF(AND(H509&lt;&gt;"",COUNTIF(D.1[Tên sản phẩm],H509)=0),"SP này chưa khai báo trong DSSP",""))))</f>
        <v/>
      </c>
      <c r="AB509" s="23" t="str">
        <f t="shared" ca="1" si="106"/>
        <v/>
      </c>
      <c r="AC509" s="23" t="str">
        <f t="shared" ca="1" si="107"/>
        <v/>
      </c>
      <c r="AD509" s="23" t="str">
        <f t="shared" ca="1" si="108"/>
        <v/>
      </c>
      <c r="AE509" s="68" t="str">
        <f t="shared" ca="1" si="109"/>
        <v/>
      </c>
      <c r="AF509" s="69" t="str">
        <f>IF(OR(H509="",S509=""),"",S509-(SUM(L509,M509)*INDEX(D.1[Đơn giá],MATCH(H509,D.1[Tên sản phẩm],0))))</f>
        <v/>
      </c>
      <c r="AG509" s="90" t="str">
        <f t="shared" ca="1" si="110"/>
        <v/>
      </c>
      <c r="AH509" s="90"/>
    </row>
    <row r="510" spans="2:34" ht="27.75" customHeight="1" x14ac:dyDescent="0.2">
      <c r="B510" s="154">
        <f t="shared" si="111"/>
        <v>507</v>
      </c>
      <c r="C510" s="155" t="str">
        <f t="shared" ca="1" si="112"/>
        <v/>
      </c>
      <c r="D510" s="156" t="str">
        <f t="shared" ca="1" si="113"/>
        <v/>
      </c>
      <c r="E510" s="157" t="str">
        <f t="shared" ca="1" si="114"/>
        <v/>
      </c>
      <c r="F510" s="157"/>
      <c r="G510" s="158" t="str">
        <f t="shared" ca="1" si="115"/>
        <v/>
      </c>
      <c r="H510" s="159"/>
      <c r="I510" s="160" t="str">
        <f>IF(H510="","",INDEX(D.1[Quy cách],MATCH(H510,D.1[Tên sản phẩm],0)))</f>
        <v/>
      </c>
      <c r="J510" s="35" t="str">
        <f>IF(H510="","",INDEX(D.1[ĐVT],MATCH(H510,D.1[Tên sản phẩm],0)))</f>
        <v/>
      </c>
      <c r="K510" s="163" t="str">
        <f>IF(H510="","",INDEX(D.1[Đơn giá bán
(Tham khảo)],MATCH(H510,D.1[Tên sản phẩm],0)))</f>
        <v/>
      </c>
      <c r="L510" s="162"/>
      <c r="M510" s="159"/>
      <c r="N510" s="159"/>
      <c r="O510" s="159"/>
      <c r="P510" s="163" t="str">
        <f t="shared" si="116"/>
        <v/>
      </c>
      <c r="Q510" s="164"/>
      <c r="R510" s="162"/>
      <c r="S510" s="163" t="str">
        <f t="shared" si="117"/>
        <v/>
      </c>
      <c r="T510" s="164" t="str">
        <f t="shared" ca="1" si="118"/>
        <v/>
      </c>
      <c r="U510" s="163" t="str">
        <f t="shared" si="119"/>
        <v/>
      </c>
      <c r="V510" s="163" t="str">
        <f ca="1">IF(AND(C510&lt;&gt;"",C510&lt;&gt;OFFSET(C510,1,0)),SUMIFS(B.2[Giá có thuế],B.2[Số ĐK],C510),"")</f>
        <v/>
      </c>
      <c r="W510" s="159"/>
      <c r="X510" s="161" t="str">
        <f>IF(W510="","",'Thông Tin Chung'!$L$3)</f>
        <v/>
      </c>
      <c r="Y510" s="163" t="str">
        <f t="shared" ca="1" si="120"/>
        <v/>
      </c>
      <c r="Z510" s="165"/>
      <c r="AA510" s="155" t="str">
        <f ca="1">IF(C510="","",IF(OR(D510&lt;NgayBatDau,D510&gt;NgayKetThuc),"Ngày tháng phải nằm trong kỳ báo cáo",IF(AND(G510&lt;&gt;"",COUNTIF(D.2[Tên khách hàng],G510)=0),"Tên KH chưa khai báo trong DSKH",IF(AND(H510&lt;&gt;"",COUNTIF(D.1[Tên sản phẩm],H510)=0),"SP này chưa khai báo trong DSSP",""))))</f>
        <v/>
      </c>
      <c r="AB510" s="23" t="str">
        <f t="shared" ca="1" si="106"/>
        <v/>
      </c>
      <c r="AC510" s="23" t="str">
        <f t="shared" ca="1" si="107"/>
        <v/>
      </c>
      <c r="AD510" s="23" t="str">
        <f t="shared" ca="1" si="108"/>
        <v/>
      </c>
      <c r="AE510" s="68" t="str">
        <f t="shared" ca="1" si="109"/>
        <v/>
      </c>
      <c r="AF510" s="69" t="str">
        <f>IF(OR(H510="",S510=""),"",S510-(SUM(L510,M510)*INDEX(D.1[Đơn giá],MATCH(H510,D.1[Tên sản phẩm],0))))</f>
        <v/>
      </c>
      <c r="AG510" s="90" t="str">
        <f t="shared" ca="1" si="110"/>
        <v/>
      </c>
      <c r="AH510" s="90"/>
    </row>
    <row r="511" spans="2:34" ht="27.75" customHeight="1" x14ac:dyDescent="0.2">
      <c r="B511" s="154">
        <f t="shared" si="111"/>
        <v>508</v>
      </c>
      <c r="C511" s="155" t="str">
        <f t="shared" ca="1" si="112"/>
        <v/>
      </c>
      <c r="D511" s="156" t="str">
        <f t="shared" ca="1" si="113"/>
        <v/>
      </c>
      <c r="E511" s="157" t="str">
        <f t="shared" ca="1" si="114"/>
        <v/>
      </c>
      <c r="F511" s="157"/>
      <c r="G511" s="158" t="str">
        <f t="shared" ca="1" si="115"/>
        <v/>
      </c>
      <c r="H511" s="159"/>
      <c r="I511" s="160" t="str">
        <f>IF(H511="","",INDEX(D.1[Quy cách],MATCH(H511,D.1[Tên sản phẩm],0)))</f>
        <v/>
      </c>
      <c r="J511" s="35" t="str">
        <f>IF(H511="","",INDEX(D.1[ĐVT],MATCH(H511,D.1[Tên sản phẩm],0)))</f>
        <v/>
      </c>
      <c r="K511" s="163" t="str">
        <f>IF(H511="","",INDEX(D.1[Đơn giá bán
(Tham khảo)],MATCH(H511,D.1[Tên sản phẩm],0)))</f>
        <v/>
      </c>
      <c r="L511" s="162"/>
      <c r="M511" s="159"/>
      <c r="N511" s="159"/>
      <c r="O511" s="159"/>
      <c r="P511" s="163" t="str">
        <f t="shared" si="116"/>
        <v/>
      </c>
      <c r="Q511" s="164"/>
      <c r="R511" s="162"/>
      <c r="S511" s="163" t="str">
        <f t="shared" si="117"/>
        <v/>
      </c>
      <c r="T511" s="164" t="str">
        <f t="shared" ca="1" si="118"/>
        <v/>
      </c>
      <c r="U511" s="163" t="str">
        <f t="shared" si="119"/>
        <v/>
      </c>
      <c r="V511" s="163" t="str">
        <f ca="1">IF(AND(C511&lt;&gt;"",C511&lt;&gt;OFFSET(C511,1,0)),SUMIFS(B.2[Giá có thuế],B.2[Số ĐK],C511),"")</f>
        <v/>
      </c>
      <c r="W511" s="159"/>
      <c r="X511" s="161" t="str">
        <f>IF(W511="","",'Thông Tin Chung'!$L$3)</f>
        <v/>
      </c>
      <c r="Y511" s="163" t="str">
        <f t="shared" ca="1" si="120"/>
        <v/>
      </c>
      <c r="Z511" s="165"/>
      <c r="AA511" s="155" t="str">
        <f ca="1">IF(C511="","",IF(OR(D511&lt;NgayBatDau,D511&gt;NgayKetThuc),"Ngày tháng phải nằm trong kỳ báo cáo",IF(AND(G511&lt;&gt;"",COUNTIF(D.2[Tên khách hàng],G511)=0),"Tên KH chưa khai báo trong DSKH",IF(AND(H511&lt;&gt;"",COUNTIF(D.1[Tên sản phẩm],H511)=0),"SP này chưa khai báo trong DSSP",""))))</f>
        <v/>
      </c>
      <c r="AB511" s="23" t="str">
        <f t="shared" ca="1" si="106"/>
        <v/>
      </c>
      <c r="AC511" s="23" t="str">
        <f t="shared" ca="1" si="107"/>
        <v/>
      </c>
      <c r="AD511" s="23" t="str">
        <f t="shared" ca="1" si="108"/>
        <v/>
      </c>
      <c r="AE511" s="68" t="str">
        <f t="shared" ca="1" si="109"/>
        <v/>
      </c>
      <c r="AF511" s="69" t="str">
        <f>IF(OR(H511="",S511=""),"",S511-(SUM(L511,M511)*INDEX(D.1[Đơn giá],MATCH(H511,D.1[Tên sản phẩm],0))))</f>
        <v/>
      </c>
      <c r="AG511" s="90" t="str">
        <f t="shared" ca="1" si="110"/>
        <v/>
      </c>
      <c r="AH511" s="90"/>
    </row>
    <row r="512" spans="2:34" ht="27.75" customHeight="1" x14ac:dyDescent="0.2">
      <c r="B512" s="154">
        <f t="shared" si="111"/>
        <v>509</v>
      </c>
      <c r="C512" s="155" t="str">
        <f t="shared" ca="1" si="112"/>
        <v/>
      </c>
      <c r="D512" s="156" t="str">
        <f t="shared" ca="1" si="113"/>
        <v/>
      </c>
      <c r="E512" s="157" t="str">
        <f t="shared" ca="1" si="114"/>
        <v/>
      </c>
      <c r="F512" s="157"/>
      <c r="G512" s="158" t="str">
        <f t="shared" ca="1" si="115"/>
        <v/>
      </c>
      <c r="H512" s="159"/>
      <c r="I512" s="160" t="str">
        <f>IF(H512="","",INDEX(D.1[Quy cách],MATCH(H512,D.1[Tên sản phẩm],0)))</f>
        <v/>
      </c>
      <c r="J512" s="35" t="str">
        <f>IF(H512="","",INDEX(D.1[ĐVT],MATCH(H512,D.1[Tên sản phẩm],0)))</f>
        <v/>
      </c>
      <c r="K512" s="163" t="str">
        <f>IF(H512="","",INDEX(D.1[Đơn giá bán
(Tham khảo)],MATCH(H512,D.1[Tên sản phẩm],0)))</f>
        <v/>
      </c>
      <c r="L512" s="162"/>
      <c r="M512" s="159"/>
      <c r="N512" s="159"/>
      <c r="O512" s="159"/>
      <c r="P512" s="163" t="str">
        <f t="shared" si="116"/>
        <v/>
      </c>
      <c r="Q512" s="164"/>
      <c r="R512" s="162"/>
      <c r="S512" s="163" t="str">
        <f t="shared" si="117"/>
        <v/>
      </c>
      <c r="T512" s="164" t="str">
        <f t="shared" ca="1" si="118"/>
        <v/>
      </c>
      <c r="U512" s="163" t="str">
        <f t="shared" si="119"/>
        <v/>
      </c>
      <c r="V512" s="163" t="str">
        <f ca="1">IF(AND(C512&lt;&gt;"",C512&lt;&gt;OFFSET(C512,1,0)),SUMIFS(B.2[Giá có thuế],B.2[Số ĐK],C512),"")</f>
        <v/>
      </c>
      <c r="W512" s="159"/>
      <c r="X512" s="161" t="str">
        <f>IF(W512="","",'Thông Tin Chung'!$L$3)</f>
        <v/>
      </c>
      <c r="Y512" s="163" t="str">
        <f t="shared" ca="1" si="120"/>
        <v/>
      </c>
      <c r="Z512" s="165"/>
      <c r="AA512" s="155" t="str">
        <f ca="1">IF(C512="","",IF(OR(D512&lt;NgayBatDau,D512&gt;NgayKetThuc),"Ngày tháng phải nằm trong kỳ báo cáo",IF(AND(G512&lt;&gt;"",COUNTIF(D.2[Tên khách hàng],G512)=0),"Tên KH chưa khai báo trong DSKH",IF(AND(H512&lt;&gt;"",COUNTIF(D.1[Tên sản phẩm],H512)=0),"SP này chưa khai báo trong DSSP",""))))</f>
        <v/>
      </c>
      <c r="AB512" s="23" t="str">
        <f t="shared" ca="1" si="106"/>
        <v/>
      </c>
      <c r="AC512" s="23" t="str">
        <f t="shared" ca="1" si="107"/>
        <v/>
      </c>
      <c r="AD512" s="23" t="str">
        <f t="shared" ca="1" si="108"/>
        <v/>
      </c>
      <c r="AE512" s="68" t="str">
        <f t="shared" ca="1" si="109"/>
        <v/>
      </c>
      <c r="AF512" s="69" t="str">
        <f>IF(OR(H512="",S512=""),"",S512-(SUM(L512,M512)*INDEX(D.1[Đơn giá],MATCH(H512,D.1[Tên sản phẩm],0))))</f>
        <v/>
      </c>
      <c r="AG512" s="90" t="str">
        <f t="shared" ca="1" si="110"/>
        <v/>
      </c>
      <c r="AH512" s="90"/>
    </row>
    <row r="513" spans="2:34" ht="27.75" customHeight="1" x14ac:dyDescent="0.2">
      <c r="B513" s="154">
        <f t="shared" si="111"/>
        <v>510</v>
      </c>
      <c r="C513" s="155" t="str">
        <f t="shared" ca="1" si="112"/>
        <v/>
      </c>
      <c r="D513" s="156" t="str">
        <f t="shared" ca="1" si="113"/>
        <v/>
      </c>
      <c r="E513" s="157" t="str">
        <f t="shared" ca="1" si="114"/>
        <v/>
      </c>
      <c r="F513" s="157"/>
      <c r="G513" s="158" t="str">
        <f t="shared" ca="1" si="115"/>
        <v/>
      </c>
      <c r="H513" s="159"/>
      <c r="I513" s="160" t="str">
        <f>IF(H513="","",INDEX(D.1[Quy cách],MATCH(H513,D.1[Tên sản phẩm],0)))</f>
        <v/>
      </c>
      <c r="J513" s="35" t="str">
        <f>IF(H513="","",INDEX(D.1[ĐVT],MATCH(H513,D.1[Tên sản phẩm],0)))</f>
        <v/>
      </c>
      <c r="K513" s="163" t="str">
        <f>IF(H513="","",INDEX(D.1[Đơn giá bán
(Tham khảo)],MATCH(H513,D.1[Tên sản phẩm],0)))</f>
        <v/>
      </c>
      <c r="L513" s="162"/>
      <c r="M513" s="159"/>
      <c r="N513" s="159"/>
      <c r="O513" s="159"/>
      <c r="P513" s="163" t="str">
        <f t="shared" si="116"/>
        <v/>
      </c>
      <c r="Q513" s="164"/>
      <c r="R513" s="162"/>
      <c r="S513" s="163" t="str">
        <f t="shared" si="117"/>
        <v/>
      </c>
      <c r="T513" s="164" t="str">
        <f t="shared" ca="1" si="118"/>
        <v/>
      </c>
      <c r="U513" s="163" t="str">
        <f t="shared" si="119"/>
        <v/>
      </c>
      <c r="V513" s="163" t="str">
        <f ca="1">IF(AND(C513&lt;&gt;"",C513&lt;&gt;OFFSET(C513,1,0)),SUMIFS(B.2[Giá có thuế],B.2[Số ĐK],C513),"")</f>
        <v/>
      </c>
      <c r="W513" s="159"/>
      <c r="X513" s="161" t="str">
        <f>IF(W513="","",'Thông Tin Chung'!$L$3)</f>
        <v/>
      </c>
      <c r="Y513" s="163" t="str">
        <f t="shared" ca="1" si="120"/>
        <v/>
      </c>
      <c r="Z513" s="165"/>
      <c r="AA513" s="155" t="str">
        <f ca="1">IF(C513="","",IF(OR(D513&lt;NgayBatDau,D513&gt;NgayKetThuc),"Ngày tháng phải nằm trong kỳ báo cáo",IF(AND(G513&lt;&gt;"",COUNTIF(D.2[Tên khách hàng],G513)=0),"Tên KH chưa khai báo trong DSKH",IF(AND(H513&lt;&gt;"",COUNTIF(D.1[Tên sản phẩm],H513)=0),"SP này chưa khai báo trong DSSP",""))))</f>
        <v/>
      </c>
      <c r="AB513" s="23" t="str">
        <f t="shared" ca="1" si="106"/>
        <v/>
      </c>
      <c r="AC513" s="23" t="str">
        <f t="shared" ca="1" si="107"/>
        <v/>
      </c>
      <c r="AD513" s="23" t="str">
        <f t="shared" ca="1" si="108"/>
        <v/>
      </c>
      <c r="AE513" s="68" t="str">
        <f t="shared" ca="1" si="109"/>
        <v/>
      </c>
      <c r="AF513" s="69" t="str">
        <f>IF(OR(H513="",S513=""),"",S513-(SUM(L513,M513)*INDEX(D.1[Đơn giá],MATCH(H513,D.1[Tên sản phẩm],0))))</f>
        <v/>
      </c>
      <c r="AG513" s="90" t="str">
        <f t="shared" ca="1" si="110"/>
        <v/>
      </c>
      <c r="AH513" s="90"/>
    </row>
    <row r="514" spans="2:34" ht="27.75" customHeight="1" x14ac:dyDescent="0.2">
      <c r="B514" s="154">
        <f t="shared" si="111"/>
        <v>511</v>
      </c>
      <c r="C514" s="155" t="str">
        <f t="shared" ca="1" si="112"/>
        <v/>
      </c>
      <c r="D514" s="156" t="str">
        <f t="shared" ca="1" si="113"/>
        <v/>
      </c>
      <c r="E514" s="157" t="str">
        <f t="shared" ca="1" si="114"/>
        <v/>
      </c>
      <c r="F514" s="157"/>
      <c r="G514" s="158" t="str">
        <f t="shared" ca="1" si="115"/>
        <v/>
      </c>
      <c r="H514" s="159"/>
      <c r="I514" s="160" t="str">
        <f>IF(H514="","",INDEX(D.1[Quy cách],MATCH(H514,D.1[Tên sản phẩm],0)))</f>
        <v/>
      </c>
      <c r="J514" s="35" t="str">
        <f>IF(H514="","",INDEX(D.1[ĐVT],MATCH(H514,D.1[Tên sản phẩm],0)))</f>
        <v/>
      </c>
      <c r="K514" s="163" t="str">
        <f>IF(H514="","",INDEX(D.1[Đơn giá bán
(Tham khảo)],MATCH(H514,D.1[Tên sản phẩm],0)))</f>
        <v/>
      </c>
      <c r="L514" s="162"/>
      <c r="M514" s="159"/>
      <c r="N514" s="159"/>
      <c r="O514" s="159"/>
      <c r="P514" s="163" t="str">
        <f t="shared" si="116"/>
        <v/>
      </c>
      <c r="Q514" s="164"/>
      <c r="R514" s="162"/>
      <c r="S514" s="163" t="str">
        <f t="shared" si="117"/>
        <v/>
      </c>
      <c r="T514" s="164" t="str">
        <f t="shared" ca="1" si="118"/>
        <v/>
      </c>
      <c r="U514" s="163" t="str">
        <f t="shared" si="119"/>
        <v/>
      </c>
      <c r="V514" s="163" t="str">
        <f ca="1">IF(AND(C514&lt;&gt;"",C514&lt;&gt;OFFSET(C514,1,0)),SUMIFS(B.2[Giá có thuế],B.2[Số ĐK],C514),"")</f>
        <v/>
      </c>
      <c r="W514" s="159"/>
      <c r="X514" s="161" t="str">
        <f>IF(W514="","",'Thông Tin Chung'!$L$3)</f>
        <v/>
      </c>
      <c r="Y514" s="163" t="str">
        <f t="shared" ca="1" si="120"/>
        <v/>
      </c>
      <c r="Z514" s="165"/>
      <c r="AA514" s="155" t="str">
        <f ca="1">IF(C514="","",IF(OR(D514&lt;NgayBatDau,D514&gt;NgayKetThuc),"Ngày tháng phải nằm trong kỳ báo cáo",IF(AND(G514&lt;&gt;"",COUNTIF(D.2[Tên khách hàng],G514)=0),"Tên KH chưa khai báo trong DSKH",IF(AND(H514&lt;&gt;"",COUNTIF(D.1[Tên sản phẩm],H514)=0),"SP này chưa khai báo trong DSSP",""))))</f>
        <v/>
      </c>
      <c r="AB514" s="23" t="str">
        <f t="shared" ca="1" si="106"/>
        <v/>
      </c>
      <c r="AC514" s="23" t="str">
        <f t="shared" ca="1" si="107"/>
        <v/>
      </c>
      <c r="AD514" s="23" t="str">
        <f t="shared" ca="1" si="108"/>
        <v/>
      </c>
      <c r="AE514" s="68" t="str">
        <f t="shared" ca="1" si="109"/>
        <v/>
      </c>
      <c r="AF514" s="69" t="str">
        <f>IF(OR(H514="",S514=""),"",S514-(SUM(L514,M514)*INDEX(D.1[Đơn giá],MATCH(H514,D.1[Tên sản phẩm],0))))</f>
        <v/>
      </c>
      <c r="AG514" s="90" t="str">
        <f t="shared" ca="1" si="110"/>
        <v/>
      </c>
      <c r="AH514" s="90"/>
    </row>
    <row r="515" spans="2:34" ht="27.75" customHeight="1" x14ac:dyDescent="0.2">
      <c r="B515" s="154">
        <f t="shared" si="111"/>
        <v>512</v>
      </c>
      <c r="C515" s="155" t="str">
        <f t="shared" ca="1" si="112"/>
        <v/>
      </c>
      <c r="D515" s="156" t="str">
        <f t="shared" ca="1" si="113"/>
        <v/>
      </c>
      <c r="E515" s="157" t="str">
        <f t="shared" ca="1" si="114"/>
        <v/>
      </c>
      <c r="F515" s="157"/>
      <c r="G515" s="158" t="str">
        <f t="shared" ca="1" si="115"/>
        <v/>
      </c>
      <c r="H515" s="159"/>
      <c r="I515" s="160" t="str">
        <f>IF(H515="","",INDEX(D.1[Quy cách],MATCH(H515,D.1[Tên sản phẩm],0)))</f>
        <v/>
      </c>
      <c r="J515" s="35" t="str">
        <f>IF(H515="","",INDEX(D.1[ĐVT],MATCH(H515,D.1[Tên sản phẩm],0)))</f>
        <v/>
      </c>
      <c r="K515" s="163" t="str">
        <f>IF(H515="","",INDEX(D.1[Đơn giá bán
(Tham khảo)],MATCH(H515,D.1[Tên sản phẩm],0)))</f>
        <v/>
      </c>
      <c r="L515" s="162"/>
      <c r="M515" s="159"/>
      <c r="N515" s="159"/>
      <c r="O515" s="159"/>
      <c r="P515" s="163" t="str">
        <f t="shared" si="116"/>
        <v/>
      </c>
      <c r="Q515" s="164"/>
      <c r="R515" s="162"/>
      <c r="S515" s="163" t="str">
        <f t="shared" si="117"/>
        <v/>
      </c>
      <c r="T515" s="164" t="str">
        <f t="shared" ca="1" si="118"/>
        <v/>
      </c>
      <c r="U515" s="163" t="str">
        <f t="shared" si="119"/>
        <v/>
      </c>
      <c r="V515" s="163" t="str">
        <f ca="1">IF(AND(C515&lt;&gt;"",C515&lt;&gt;OFFSET(C515,1,0)),SUMIFS(B.2[Giá có thuế],B.2[Số ĐK],C515),"")</f>
        <v/>
      </c>
      <c r="W515" s="159"/>
      <c r="X515" s="161" t="str">
        <f>IF(W515="","",'Thông Tin Chung'!$L$3)</f>
        <v/>
      </c>
      <c r="Y515" s="163" t="str">
        <f t="shared" ca="1" si="120"/>
        <v/>
      </c>
      <c r="Z515" s="165"/>
      <c r="AA515" s="155" t="str">
        <f ca="1">IF(C515="","",IF(OR(D515&lt;NgayBatDau,D515&gt;NgayKetThuc),"Ngày tháng phải nằm trong kỳ báo cáo",IF(AND(G515&lt;&gt;"",COUNTIF(D.2[Tên khách hàng],G515)=0),"Tên KH chưa khai báo trong DSKH",IF(AND(H515&lt;&gt;"",COUNTIF(D.1[Tên sản phẩm],H515)=0),"SP này chưa khai báo trong DSSP",""))))</f>
        <v/>
      </c>
      <c r="AB515" s="23" t="str">
        <f t="shared" ref="AB515:AB578" ca="1" si="121">IF(D515="","",IF(D515&lt;B3LocTuNgay,0,IF(D515&lt;=B3LocDenNgay,1,"")))</f>
        <v/>
      </c>
      <c r="AC515" s="23" t="str">
        <f t="shared" ref="AC515:AC578" ca="1" si="122">IF(D515="","",IF(D515&lt;B4LocTuNgay,0,IF(D515&lt;=B4LocDenNgay,1,"")))</f>
        <v/>
      </c>
      <c r="AD515" s="23" t="str">
        <f t="shared" ref="AD515:AD578" ca="1" si="123">IF(D515="","",IF(D515&lt;B5LocTuNgay,0,IF(D515&lt;=B5LocDenNgay,1,"")))</f>
        <v/>
      </c>
      <c r="AE515" s="68" t="str">
        <f t="shared" ref="AE515:AE578" ca="1" si="124">IF(D515="","",MONTH(D515))</f>
        <v/>
      </c>
      <c r="AF515" s="69" t="str">
        <f>IF(OR(H515="",S515=""),"",S515-(SUM(L515,M515)*INDEX(D.1[Đơn giá],MATCH(H515,D.1[Tên sản phẩm],0))))</f>
        <v/>
      </c>
      <c r="AG515" s="90" t="str">
        <f t="shared" ref="AG515:AG578" ca="1" si="125">IF(E515="","",IF(E515=SoChungTuInPXK,B515,""))</f>
        <v/>
      </c>
      <c r="AH515" s="90"/>
    </row>
    <row r="516" spans="2:34" ht="27.75" customHeight="1" x14ac:dyDescent="0.2">
      <c r="B516" s="154">
        <f t="shared" ref="B516:B579" si="126">ROW(A516)-3</f>
        <v>513</v>
      </c>
      <c r="C516" s="155" t="str">
        <f t="shared" ref="C516:C579" ca="1" si="127">IF(AND(D516="",E516="",G516=""),"",IF(AND(D516=OFFSET(D516,-1,0),E516=OFFSET(E516,-1,0),G516=OFFSET(G516,-1,0)),OFFSET(B516,-1,1),B516))</f>
        <v/>
      </c>
      <c r="D516" s="156" t="str">
        <f t="shared" ref="D516:D579" ca="1" si="128">IF(AND($H516&lt;&gt;"",B516&lt;&gt;1),OFFSET(C516,-1,1),"")</f>
        <v/>
      </c>
      <c r="E516" s="157" t="str">
        <f t="shared" ref="E516:E579" ca="1" si="129">IF(AND($H516&lt;&gt;"",B516&lt;&gt;1),OFFSET(D516,-1,1),"")</f>
        <v/>
      </c>
      <c r="F516" s="157"/>
      <c r="G516" s="158" t="str">
        <f t="shared" ref="G516:G579" ca="1" si="130">IF(AND($H516&lt;&gt;"",B516&lt;&gt;1),OFFSET(F516,-1,1),"")</f>
        <v/>
      </c>
      <c r="H516" s="159"/>
      <c r="I516" s="160" t="str">
        <f>IF(H516="","",INDEX(D.1[Quy cách],MATCH(H516,D.1[Tên sản phẩm],0)))</f>
        <v/>
      </c>
      <c r="J516" s="35" t="str">
        <f>IF(H516="","",INDEX(D.1[ĐVT],MATCH(H516,D.1[Tên sản phẩm],0)))</f>
        <v/>
      </c>
      <c r="K516" s="163" t="str">
        <f>IF(H516="","",INDEX(D.1[Đơn giá bán
(Tham khảo)],MATCH(H516,D.1[Tên sản phẩm],0)))</f>
        <v/>
      </c>
      <c r="L516" s="162"/>
      <c r="M516" s="159"/>
      <c r="N516" s="159"/>
      <c r="O516" s="159"/>
      <c r="P516" s="163" t="str">
        <f t="shared" ref="P516:P579" si="131">IF(AND(K516&lt;&gt;"",L516&lt;&gt;""),K516*L516,IF(AND(N516&lt;&gt;"",O516&lt;&gt;""),N516*O516,""))</f>
        <v/>
      </c>
      <c r="Q516" s="164"/>
      <c r="R516" s="162"/>
      <c r="S516" s="163" t="str">
        <f t="shared" ref="S516:S579" si="132">IF(P516="","",P516-SUM(R516))</f>
        <v/>
      </c>
      <c r="T516" s="164" t="str">
        <f t="shared" ref="T516:T579" ca="1" si="133">IF(AND(S516&lt;&gt;"",C516=OFFSET(C516,-1,0)),OFFSET(S516,-1,1),"")</f>
        <v/>
      </c>
      <c r="U516" s="163" t="str">
        <f t="shared" ref="U516:U579" si="134">IF(S516="","",S516*SUM(1,T516))</f>
        <v/>
      </c>
      <c r="V516" s="163" t="str">
        <f ca="1">IF(AND(C516&lt;&gt;"",C516&lt;&gt;OFFSET(C516,1,0)),SUMIFS(B.2[Giá có thuế],B.2[Số ĐK],C516),"")</f>
        <v/>
      </c>
      <c r="W516" s="159"/>
      <c r="X516" s="161" t="str">
        <f>IF(W516="","",'Thông Tin Chung'!$L$3)</f>
        <v/>
      </c>
      <c r="Y516" s="163" t="str">
        <f t="shared" ref="Y516:Y579" ca="1" si="135">IF(AND(V516&lt;&gt;"",W516&lt;&gt;"",V516&lt;&gt;0),V516-W516,"")</f>
        <v/>
      </c>
      <c r="Z516" s="165"/>
      <c r="AA516" s="155" t="str">
        <f ca="1">IF(C516="","",IF(OR(D516&lt;NgayBatDau,D516&gt;NgayKetThuc),"Ngày tháng phải nằm trong kỳ báo cáo",IF(AND(G516&lt;&gt;"",COUNTIF(D.2[Tên khách hàng],G516)=0),"Tên KH chưa khai báo trong DSKH",IF(AND(H516&lt;&gt;"",COUNTIF(D.1[Tên sản phẩm],H516)=0),"SP này chưa khai báo trong DSSP",""))))</f>
        <v/>
      </c>
      <c r="AB516" s="23" t="str">
        <f t="shared" ca="1" si="121"/>
        <v/>
      </c>
      <c r="AC516" s="23" t="str">
        <f t="shared" ca="1" si="122"/>
        <v/>
      </c>
      <c r="AD516" s="23" t="str">
        <f t="shared" ca="1" si="123"/>
        <v/>
      </c>
      <c r="AE516" s="68" t="str">
        <f t="shared" ca="1" si="124"/>
        <v/>
      </c>
      <c r="AF516" s="69" t="str">
        <f>IF(OR(H516="",S516=""),"",S516-(SUM(L516,M516)*INDEX(D.1[Đơn giá],MATCH(H516,D.1[Tên sản phẩm],0))))</f>
        <v/>
      </c>
      <c r="AG516" s="90" t="str">
        <f t="shared" ca="1" si="125"/>
        <v/>
      </c>
      <c r="AH516" s="90"/>
    </row>
    <row r="517" spans="2:34" ht="27.75" customHeight="1" x14ac:dyDescent="0.2">
      <c r="B517" s="154">
        <f t="shared" si="126"/>
        <v>514</v>
      </c>
      <c r="C517" s="155" t="str">
        <f t="shared" ca="1" si="127"/>
        <v/>
      </c>
      <c r="D517" s="156" t="str">
        <f t="shared" ca="1" si="128"/>
        <v/>
      </c>
      <c r="E517" s="157" t="str">
        <f t="shared" ca="1" si="129"/>
        <v/>
      </c>
      <c r="F517" s="157"/>
      <c r="G517" s="158" t="str">
        <f t="shared" ca="1" si="130"/>
        <v/>
      </c>
      <c r="H517" s="159"/>
      <c r="I517" s="160" t="str">
        <f>IF(H517="","",INDEX(D.1[Quy cách],MATCH(H517,D.1[Tên sản phẩm],0)))</f>
        <v/>
      </c>
      <c r="J517" s="35" t="str">
        <f>IF(H517="","",INDEX(D.1[ĐVT],MATCH(H517,D.1[Tên sản phẩm],0)))</f>
        <v/>
      </c>
      <c r="K517" s="163" t="str">
        <f>IF(H517="","",INDEX(D.1[Đơn giá bán
(Tham khảo)],MATCH(H517,D.1[Tên sản phẩm],0)))</f>
        <v/>
      </c>
      <c r="L517" s="162"/>
      <c r="M517" s="159"/>
      <c r="N517" s="159"/>
      <c r="O517" s="159"/>
      <c r="P517" s="163" t="str">
        <f t="shared" si="131"/>
        <v/>
      </c>
      <c r="Q517" s="164"/>
      <c r="R517" s="162"/>
      <c r="S517" s="163" t="str">
        <f t="shared" si="132"/>
        <v/>
      </c>
      <c r="T517" s="164" t="str">
        <f t="shared" ca="1" si="133"/>
        <v/>
      </c>
      <c r="U517" s="163" t="str">
        <f t="shared" si="134"/>
        <v/>
      </c>
      <c r="V517" s="163" t="str">
        <f ca="1">IF(AND(C517&lt;&gt;"",C517&lt;&gt;OFFSET(C517,1,0)),SUMIFS(B.2[Giá có thuế],B.2[Số ĐK],C517),"")</f>
        <v/>
      </c>
      <c r="W517" s="159"/>
      <c r="X517" s="161" t="str">
        <f>IF(W517="","",'Thông Tin Chung'!$L$3)</f>
        <v/>
      </c>
      <c r="Y517" s="163" t="str">
        <f t="shared" ca="1" si="135"/>
        <v/>
      </c>
      <c r="Z517" s="165"/>
      <c r="AA517" s="155" t="str">
        <f ca="1">IF(C517="","",IF(OR(D517&lt;NgayBatDau,D517&gt;NgayKetThuc),"Ngày tháng phải nằm trong kỳ báo cáo",IF(AND(G517&lt;&gt;"",COUNTIF(D.2[Tên khách hàng],G517)=0),"Tên KH chưa khai báo trong DSKH",IF(AND(H517&lt;&gt;"",COUNTIF(D.1[Tên sản phẩm],H517)=0),"SP này chưa khai báo trong DSSP",""))))</f>
        <v/>
      </c>
      <c r="AB517" s="23" t="str">
        <f t="shared" ca="1" si="121"/>
        <v/>
      </c>
      <c r="AC517" s="23" t="str">
        <f t="shared" ca="1" si="122"/>
        <v/>
      </c>
      <c r="AD517" s="23" t="str">
        <f t="shared" ca="1" si="123"/>
        <v/>
      </c>
      <c r="AE517" s="68" t="str">
        <f t="shared" ca="1" si="124"/>
        <v/>
      </c>
      <c r="AF517" s="69" t="str">
        <f>IF(OR(H517="",S517=""),"",S517-(SUM(L517,M517)*INDEX(D.1[Đơn giá],MATCH(H517,D.1[Tên sản phẩm],0))))</f>
        <v/>
      </c>
      <c r="AG517" s="90" t="str">
        <f t="shared" ca="1" si="125"/>
        <v/>
      </c>
      <c r="AH517" s="90"/>
    </row>
    <row r="518" spans="2:34" ht="27.75" customHeight="1" x14ac:dyDescent="0.2">
      <c r="B518" s="154">
        <f t="shared" si="126"/>
        <v>515</v>
      </c>
      <c r="C518" s="155" t="str">
        <f t="shared" ca="1" si="127"/>
        <v/>
      </c>
      <c r="D518" s="156" t="str">
        <f t="shared" ca="1" si="128"/>
        <v/>
      </c>
      <c r="E518" s="157" t="str">
        <f t="shared" ca="1" si="129"/>
        <v/>
      </c>
      <c r="F518" s="157"/>
      <c r="G518" s="158" t="str">
        <f t="shared" ca="1" si="130"/>
        <v/>
      </c>
      <c r="H518" s="159"/>
      <c r="I518" s="160" t="str">
        <f>IF(H518="","",INDEX(D.1[Quy cách],MATCH(H518,D.1[Tên sản phẩm],0)))</f>
        <v/>
      </c>
      <c r="J518" s="35" t="str">
        <f>IF(H518="","",INDEX(D.1[ĐVT],MATCH(H518,D.1[Tên sản phẩm],0)))</f>
        <v/>
      </c>
      <c r="K518" s="163" t="str">
        <f>IF(H518="","",INDEX(D.1[Đơn giá bán
(Tham khảo)],MATCH(H518,D.1[Tên sản phẩm],0)))</f>
        <v/>
      </c>
      <c r="L518" s="162"/>
      <c r="M518" s="159"/>
      <c r="N518" s="159"/>
      <c r="O518" s="159"/>
      <c r="P518" s="163" t="str">
        <f t="shared" si="131"/>
        <v/>
      </c>
      <c r="Q518" s="164"/>
      <c r="R518" s="162"/>
      <c r="S518" s="163" t="str">
        <f t="shared" si="132"/>
        <v/>
      </c>
      <c r="T518" s="164" t="str">
        <f t="shared" ca="1" si="133"/>
        <v/>
      </c>
      <c r="U518" s="163" t="str">
        <f t="shared" si="134"/>
        <v/>
      </c>
      <c r="V518" s="163" t="str">
        <f ca="1">IF(AND(C518&lt;&gt;"",C518&lt;&gt;OFFSET(C518,1,0)),SUMIFS(B.2[Giá có thuế],B.2[Số ĐK],C518),"")</f>
        <v/>
      </c>
      <c r="W518" s="159"/>
      <c r="X518" s="161" t="str">
        <f>IF(W518="","",'Thông Tin Chung'!$L$3)</f>
        <v/>
      </c>
      <c r="Y518" s="163" t="str">
        <f t="shared" ca="1" si="135"/>
        <v/>
      </c>
      <c r="Z518" s="165"/>
      <c r="AA518" s="155" t="str">
        <f ca="1">IF(C518="","",IF(OR(D518&lt;NgayBatDau,D518&gt;NgayKetThuc),"Ngày tháng phải nằm trong kỳ báo cáo",IF(AND(G518&lt;&gt;"",COUNTIF(D.2[Tên khách hàng],G518)=0),"Tên KH chưa khai báo trong DSKH",IF(AND(H518&lt;&gt;"",COUNTIF(D.1[Tên sản phẩm],H518)=0),"SP này chưa khai báo trong DSSP",""))))</f>
        <v/>
      </c>
      <c r="AB518" s="23" t="str">
        <f t="shared" ca="1" si="121"/>
        <v/>
      </c>
      <c r="AC518" s="23" t="str">
        <f t="shared" ca="1" si="122"/>
        <v/>
      </c>
      <c r="AD518" s="23" t="str">
        <f t="shared" ca="1" si="123"/>
        <v/>
      </c>
      <c r="AE518" s="68" t="str">
        <f t="shared" ca="1" si="124"/>
        <v/>
      </c>
      <c r="AF518" s="69" t="str">
        <f>IF(OR(H518="",S518=""),"",S518-(SUM(L518,M518)*INDEX(D.1[Đơn giá],MATCH(H518,D.1[Tên sản phẩm],0))))</f>
        <v/>
      </c>
      <c r="AG518" s="90" t="str">
        <f t="shared" ca="1" si="125"/>
        <v/>
      </c>
      <c r="AH518" s="90"/>
    </row>
    <row r="519" spans="2:34" ht="27.75" customHeight="1" x14ac:dyDescent="0.2">
      <c r="B519" s="154">
        <f t="shared" si="126"/>
        <v>516</v>
      </c>
      <c r="C519" s="155" t="str">
        <f t="shared" ca="1" si="127"/>
        <v/>
      </c>
      <c r="D519" s="156" t="str">
        <f t="shared" ca="1" si="128"/>
        <v/>
      </c>
      <c r="E519" s="157" t="str">
        <f t="shared" ca="1" si="129"/>
        <v/>
      </c>
      <c r="F519" s="157"/>
      <c r="G519" s="158" t="str">
        <f t="shared" ca="1" si="130"/>
        <v/>
      </c>
      <c r="H519" s="159"/>
      <c r="I519" s="160" t="str">
        <f>IF(H519="","",INDEX(D.1[Quy cách],MATCH(H519,D.1[Tên sản phẩm],0)))</f>
        <v/>
      </c>
      <c r="J519" s="35" t="str">
        <f>IF(H519="","",INDEX(D.1[ĐVT],MATCH(H519,D.1[Tên sản phẩm],0)))</f>
        <v/>
      </c>
      <c r="K519" s="163" t="str">
        <f>IF(H519="","",INDEX(D.1[Đơn giá bán
(Tham khảo)],MATCH(H519,D.1[Tên sản phẩm],0)))</f>
        <v/>
      </c>
      <c r="L519" s="162"/>
      <c r="M519" s="159"/>
      <c r="N519" s="159"/>
      <c r="O519" s="159"/>
      <c r="P519" s="163" t="str">
        <f t="shared" si="131"/>
        <v/>
      </c>
      <c r="Q519" s="164"/>
      <c r="R519" s="162"/>
      <c r="S519" s="163" t="str">
        <f t="shared" si="132"/>
        <v/>
      </c>
      <c r="T519" s="164" t="str">
        <f t="shared" ca="1" si="133"/>
        <v/>
      </c>
      <c r="U519" s="163" t="str">
        <f t="shared" si="134"/>
        <v/>
      </c>
      <c r="V519" s="163" t="str">
        <f ca="1">IF(AND(C519&lt;&gt;"",C519&lt;&gt;OFFSET(C519,1,0)),SUMIFS(B.2[Giá có thuế],B.2[Số ĐK],C519),"")</f>
        <v/>
      </c>
      <c r="W519" s="159"/>
      <c r="X519" s="161" t="str">
        <f>IF(W519="","",'Thông Tin Chung'!$L$3)</f>
        <v/>
      </c>
      <c r="Y519" s="163" t="str">
        <f t="shared" ca="1" si="135"/>
        <v/>
      </c>
      <c r="Z519" s="165"/>
      <c r="AA519" s="155" t="str">
        <f ca="1">IF(C519="","",IF(OR(D519&lt;NgayBatDau,D519&gt;NgayKetThuc),"Ngày tháng phải nằm trong kỳ báo cáo",IF(AND(G519&lt;&gt;"",COUNTIF(D.2[Tên khách hàng],G519)=0),"Tên KH chưa khai báo trong DSKH",IF(AND(H519&lt;&gt;"",COUNTIF(D.1[Tên sản phẩm],H519)=0),"SP này chưa khai báo trong DSSP",""))))</f>
        <v/>
      </c>
      <c r="AB519" s="23" t="str">
        <f t="shared" ca="1" si="121"/>
        <v/>
      </c>
      <c r="AC519" s="23" t="str">
        <f t="shared" ca="1" si="122"/>
        <v/>
      </c>
      <c r="AD519" s="23" t="str">
        <f t="shared" ca="1" si="123"/>
        <v/>
      </c>
      <c r="AE519" s="68" t="str">
        <f t="shared" ca="1" si="124"/>
        <v/>
      </c>
      <c r="AF519" s="69" t="str">
        <f>IF(OR(H519="",S519=""),"",S519-(SUM(L519,M519)*INDEX(D.1[Đơn giá],MATCH(H519,D.1[Tên sản phẩm],0))))</f>
        <v/>
      </c>
      <c r="AG519" s="90" t="str">
        <f t="shared" ca="1" si="125"/>
        <v/>
      </c>
      <c r="AH519" s="90"/>
    </row>
    <row r="520" spans="2:34" ht="27.75" customHeight="1" x14ac:dyDescent="0.2">
      <c r="B520" s="154">
        <f t="shared" si="126"/>
        <v>517</v>
      </c>
      <c r="C520" s="155" t="str">
        <f t="shared" ca="1" si="127"/>
        <v/>
      </c>
      <c r="D520" s="156" t="str">
        <f t="shared" ca="1" si="128"/>
        <v/>
      </c>
      <c r="E520" s="157" t="str">
        <f t="shared" ca="1" si="129"/>
        <v/>
      </c>
      <c r="F520" s="157"/>
      <c r="G520" s="158" t="str">
        <f t="shared" ca="1" si="130"/>
        <v/>
      </c>
      <c r="H520" s="159"/>
      <c r="I520" s="160" t="str">
        <f>IF(H520="","",INDEX(D.1[Quy cách],MATCH(H520,D.1[Tên sản phẩm],0)))</f>
        <v/>
      </c>
      <c r="J520" s="35" t="str">
        <f>IF(H520="","",INDEX(D.1[ĐVT],MATCH(H520,D.1[Tên sản phẩm],0)))</f>
        <v/>
      </c>
      <c r="K520" s="163" t="str">
        <f>IF(H520="","",INDEX(D.1[Đơn giá bán
(Tham khảo)],MATCH(H520,D.1[Tên sản phẩm],0)))</f>
        <v/>
      </c>
      <c r="L520" s="162"/>
      <c r="M520" s="159"/>
      <c r="N520" s="159"/>
      <c r="O520" s="159"/>
      <c r="P520" s="163" t="str">
        <f t="shared" si="131"/>
        <v/>
      </c>
      <c r="Q520" s="164"/>
      <c r="R520" s="162"/>
      <c r="S520" s="163" t="str">
        <f t="shared" si="132"/>
        <v/>
      </c>
      <c r="T520" s="164" t="str">
        <f t="shared" ca="1" si="133"/>
        <v/>
      </c>
      <c r="U520" s="163" t="str">
        <f t="shared" si="134"/>
        <v/>
      </c>
      <c r="V520" s="163" t="str">
        <f ca="1">IF(AND(C520&lt;&gt;"",C520&lt;&gt;OFFSET(C520,1,0)),SUMIFS(B.2[Giá có thuế],B.2[Số ĐK],C520),"")</f>
        <v/>
      </c>
      <c r="W520" s="159"/>
      <c r="X520" s="161" t="str">
        <f>IF(W520="","",'Thông Tin Chung'!$L$3)</f>
        <v/>
      </c>
      <c r="Y520" s="163" t="str">
        <f t="shared" ca="1" si="135"/>
        <v/>
      </c>
      <c r="Z520" s="165"/>
      <c r="AA520" s="155" t="str">
        <f ca="1">IF(C520="","",IF(OR(D520&lt;NgayBatDau,D520&gt;NgayKetThuc),"Ngày tháng phải nằm trong kỳ báo cáo",IF(AND(G520&lt;&gt;"",COUNTIF(D.2[Tên khách hàng],G520)=0),"Tên KH chưa khai báo trong DSKH",IF(AND(H520&lt;&gt;"",COUNTIF(D.1[Tên sản phẩm],H520)=0),"SP này chưa khai báo trong DSSP",""))))</f>
        <v/>
      </c>
      <c r="AB520" s="23" t="str">
        <f t="shared" ca="1" si="121"/>
        <v/>
      </c>
      <c r="AC520" s="23" t="str">
        <f t="shared" ca="1" si="122"/>
        <v/>
      </c>
      <c r="AD520" s="23" t="str">
        <f t="shared" ca="1" si="123"/>
        <v/>
      </c>
      <c r="AE520" s="68" t="str">
        <f t="shared" ca="1" si="124"/>
        <v/>
      </c>
      <c r="AF520" s="69" t="str">
        <f>IF(OR(H520="",S520=""),"",S520-(SUM(L520,M520)*INDEX(D.1[Đơn giá],MATCH(H520,D.1[Tên sản phẩm],0))))</f>
        <v/>
      </c>
      <c r="AG520" s="90" t="str">
        <f t="shared" ca="1" si="125"/>
        <v/>
      </c>
      <c r="AH520" s="90"/>
    </row>
    <row r="521" spans="2:34" ht="27.75" customHeight="1" x14ac:dyDescent="0.2">
      <c r="B521" s="154">
        <f t="shared" si="126"/>
        <v>518</v>
      </c>
      <c r="C521" s="155" t="str">
        <f t="shared" ca="1" si="127"/>
        <v/>
      </c>
      <c r="D521" s="156" t="str">
        <f t="shared" ca="1" si="128"/>
        <v/>
      </c>
      <c r="E521" s="157" t="str">
        <f t="shared" ca="1" si="129"/>
        <v/>
      </c>
      <c r="F521" s="157"/>
      <c r="G521" s="158" t="str">
        <f t="shared" ca="1" si="130"/>
        <v/>
      </c>
      <c r="H521" s="159"/>
      <c r="I521" s="160" t="str">
        <f>IF(H521="","",INDEX(D.1[Quy cách],MATCH(H521,D.1[Tên sản phẩm],0)))</f>
        <v/>
      </c>
      <c r="J521" s="35" t="str">
        <f>IF(H521="","",INDEX(D.1[ĐVT],MATCH(H521,D.1[Tên sản phẩm],0)))</f>
        <v/>
      </c>
      <c r="K521" s="163" t="str">
        <f>IF(H521="","",INDEX(D.1[Đơn giá bán
(Tham khảo)],MATCH(H521,D.1[Tên sản phẩm],0)))</f>
        <v/>
      </c>
      <c r="L521" s="162"/>
      <c r="M521" s="159"/>
      <c r="N521" s="159"/>
      <c r="O521" s="159"/>
      <c r="P521" s="163" t="str">
        <f t="shared" si="131"/>
        <v/>
      </c>
      <c r="Q521" s="164"/>
      <c r="R521" s="162"/>
      <c r="S521" s="163" t="str">
        <f t="shared" si="132"/>
        <v/>
      </c>
      <c r="T521" s="164" t="str">
        <f t="shared" ca="1" si="133"/>
        <v/>
      </c>
      <c r="U521" s="163" t="str">
        <f t="shared" si="134"/>
        <v/>
      </c>
      <c r="V521" s="163" t="str">
        <f ca="1">IF(AND(C521&lt;&gt;"",C521&lt;&gt;OFFSET(C521,1,0)),SUMIFS(B.2[Giá có thuế],B.2[Số ĐK],C521),"")</f>
        <v/>
      </c>
      <c r="W521" s="159"/>
      <c r="X521" s="161" t="str">
        <f>IF(W521="","",'Thông Tin Chung'!$L$3)</f>
        <v/>
      </c>
      <c r="Y521" s="163" t="str">
        <f t="shared" ca="1" si="135"/>
        <v/>
      </c>
      <c r="Z521" s="165"/>
      <c r="AA521" s="155" t="str">
        <f ca="1">IF(C521="","",IF(OR(D521&lt;NgayBatDau,D521&gt;NgayKetThuc),"Ngày tháng phải nằm trong kỳ báo cáo",IF(AND(G521&lt;&gt;"",COUNTIF(D.2[Tên khách hàng],G521)=0),"Tên KH chưa khai báo trong DSKH",IF(AND(H521&lt;&gt;"",COUNTIF(D.1[Tên sản phẩm],H521)=0),"SP này chưa khai báo trong DSSP",""))))</f>
        <v/>
      </c>
      <c r="AB521" s="23" t="str">
        <f t="shared" ca="1" si="121"/>
        <v/>
      </c>
      <c r="AC521" s="23" t="str">
        <f t="shared" ca="1" si="122"/>
        <v/>
      </c>
      <c r="AD521" s="23" t="str">
        <f t="shared" ca="1" si="123"/>
        <v/>
      </c>
      <c r="AE521" s="68" t="str">
        <f t="shared" ca="1" si="124"/>
        <v/>
      </c>
      <c r="AF521" s="69" t="str">
        <f>IF(OR(H521="",S521=""),"",S521-(SUM(L521,M521)*INDEX(D.1[Đơn giá],MATCH(H521,D.1[Tên sản phẩm],0))))</f>
        <v/>
      </c>
      <c r="AG521" s="90" t="str">
        <f t="shared" ca="1" si="125"/>
        <v/>
      </c>
      <c r="AH521" s="90"/>
    </row>
    <row r="522" spans="2:34" ht="27.75" customHeight="1" x14ac:dyDescent="0.2">
      <c r="B522" s="154">
        <f t="shared" si="126"/>
        <v>519</v>
      </c>
      <c r="C522" s="155" t="str">
        <f t="shared" ca="1" si="127"/>
        <v/>
      </c>
      <c r="D522" s="156" t="str">
        <f t="shared" ca="1" si="128"/>
        <v/>
      </c>
      <c r="E522" s="157" t="str">
        <f t="shared" ca="1" si="129"/>
        <v/>
      </c>
      <c r="F522" s="157"/>
      <c r="G522" s="158" t="str">
        <f t="shared" ca="1" si="130"/>
        <v/>
      </c>
      <c r="H522" s="159"/>
      <c r="I522" s="160" t="str">
        <f>IF(H522="","",INDEX(D.1[Quy cách],MATCH(H522,D.1[Tên sản phẩm],0)))</f>
        <v/>
      </c>
      <c r="J522" s="35" t="str">
        <f>IF(H522="","",INDEX(D.1[ĐVT],MATCH(H522,D.1[Tên sản phẩm],0)))</f>
        <v/>
      </c>
      <c r="K522" s="163" t="str">
        <f>IF(H522="","",INDEX(D.1[Đơn giá bán
(Tham khảo)],MATCH(H522,D.1[Tên sản phẩm],0)))</f>
        <v/>
      </c>
      <c r="L522" s="162"/>
      <c r="M522" s="159"/>
      <c r="N522" s="159"/>
      <c r="O522" s="159"/>
      <c r="P522" s="163" t="str">
        <f t="shared" si="131"/>
        <v/>
      </c>
      <c r="Q522" s="164"/>
      <c r="R522" s="162"/>
      <c r="S522" s="163" t="str">
        <f t="shared" si="132"/>
        <v/>
      </c>
      <c r="T522" s="164" t="str">
        <f t="shared" ca="1" si="133"/>
        <v/>
      </c>
      <c r="U522" s="163" t="str">
        <f t="shared" si="134"/>
        <v/>
      </c>
      <c r="V522" s="163" t="str">
        <f ca="1">IF(AND(C522&lt;&gt;"",C522&lt;&gt;OFFSET(C522,1,0)),SUMIFS(B.2[Giá có thuế],B.2[Số ĐK],C522),"")</f>
        <v/>
      </c>
      <c r="W522" s="159"/>
      <c r="X522" s="161" t="str">
        <f>IF(W522="","",'Thông Tin Chung'!$L$3)</f>
        <v/>
      </c>
      <c r="Y522" s="163" t="str">
        <f t="shared" ca="1" si="135"/>
        <v/>
      </c>
      <c r="Z522" s="165"/>
      <c r="AA522" s="155" t="str">
        <f ca="1">IF(C522="","",IF(OR(D522&lt;NgayBatDau,D522&gt;NgayKetThuc),"Ngày tháng phải nằm trong kỳ báo cáo",IF(AND(G522&lt;&gt;"",COUNTIF(D.2[Tên khách hàng],G522)=0),"Tên KH chưa khai báo trong DSKH",IF(AND(H522&lt;&gt;"",COUNTIF(D.1[Tên sản phẩm],H522)=0),"SP này chưa khai báo trong DSSP",""))))</f>
        <v/>
      </c>
      <c r="AB522" s="23" t="str">
        <f t="shared" ca="1" si="121"/>
        <v/>
      </c>
      <c r="AC522" s="23" t="str">
        <f t="shared" ca="1" si="122"/>
        <v/>
      </c>
      <c r="AD522" s="23" t="str">
        <f t="shared" ca="1" si="123"/>
        <v/>
      </c>
      <c r="AE522" s="68" t="str">
        <f t="shared" ca="1" si="124"/>
        <v/>
      </c>
      <c r="AF522" s="69" t="str">
        <f>IF(OR(H522="",S522=""),"",S522-(SUM(L522,M522)*INDEX(D.1[Đơn giá],MATCH(H522,D.1[Tên sản phẩm],0))))</f>
        <v/>
      </c>
      <c r="AG522" s="90" t="str">
        <f t="shared" ca="1" si="125"/>
        <v/>
      </c>
      <c r="AH522" s="90"/>
    </row>
    <row r="523" spans="2:34" ht="27.75" customHeight="1" x14ac:dyDescent="0.2">
      <c r="B523" s="154">
        <f t="shared" si="126"/>
        <v>520</v>
      </c>
      <c r="C523" s="155" t="str">
        <f t="shared" ca="1" si="127"/>
        <v/>
      </c>
      <c r="D523" s="156" t="str">
        <f t="shared" ca="1" si="128"/>
        <v/>
      </c>
      <c r="E523" s="157" t="str">
        <f t="shared" ca="1" si="129"/>
        <v/>
      </c>
      <c r="F523" s="157"/>
      <c r="G523" s="158" t="str">
        <f t="shared" ca="1" si="130"/>
        <v/>
      </c>
      <c r="H523" s="159"/>
      <c r="I523" s="160" t="str">
        <f>IF(H523="","",INDEX(D.1[Quy cách],MATCH(H523,D.1[Tên sản phẩm],0)))</f>
        <v/>
      </c>
      <c r="J523" s="35" t="str">
        <f>IF(H523="","",INDEX(D.1[ĐVT],MATCH(H523,D.1[Tên sản phẩm],0)))</f>
        <v/>
      </c>
      <c r="K523" s="163" t="str">
        <f>IF(H523="","",INDEX(D.1[Đơn giá bán
(Tham khảo)],MATCH(H523,D.1[Tên sản phẩm],0)))</f>
        <v/>
      </c>
      <c r="L523" s="162"/>
      <c r="M523" s="159"/>
      <c r="N523" s="159"/>
      <c r="O523" s="159"/>
      <c r="P523" s="163" t="str">
        <f t="shared" si="131"/>
        <v/>
      </c>
      <c r="Q523" s="164"/>
      <c r="R523" s="162"/>
      <c r="S523" s="163" t="str">
        <f t="shared" si="132"/>
        <v/>
      </c>
      <c r="T523" s="164" t="str">
        <f t="shared" ca="1" si="133"/>
        <v/>
      </c>
      <c r="U523" s="163" t="str">
        <f t="shared" si="134"/>
        <v/>
      </c>
      <c r="V523" s="163" t="str">
        <f ca="1">IF(AND(C523&lt;&gt;"",C523&lt;&gt;OFFSET(C523,1,0)),SUMIFS(B.2[Giá có thuế],B.2[Số ĐK],C523),"")</f>
        <v/>
      </c>
      <c r="W523" s="159"/>
      <c r="X523" s="161" t="str">
        <f>IF(W523="","",'Thông Tin Chung'!$L$3)</f>
        <v/>
      </c>
      <c r="Y523" s="163" t="str">
        <f t="shared" ca="1" si="135"/>
        <v/>
      </c>
      <c r="Z523" s="165"/>
      <c r="AA523" s="155" t="str">
        <f ca="1">IF(C523="","",IF(OR(D523&lt;NgayBatDau,D523&gt;NgayKetThuc),"Ngày tháng phải nằm trong kỳ báo cáo",IF(AND(G523&lt;&gt;"",COUNTIF(D.2[Tên khách hàng],G523)=0),"Tên KH chưa khai báo trong DSKH",IF(AND(H523&lt;&gt;"",COUNTIF(D.1[Tên sản phẩm],H523)=0),"SP này chưa khai báo trong DSSP",""))))</f>
        <v/>
      </c>
      <c r="AB523" s="23" t="str">
        <f t="shared" ca="1" si="121"/>
        <v/>
      </c>
      <c r="AC523" s="23" t="str">
        <f t="shared" ca="1" si="122"/>
        <v/>
      </c>
      <c r="AD523" s="23" t="str">
        <f t="shared" ca="1" si="123"/>
        <v/>
      </c>
      <c r="AE523" s="68" t="str">
        <f t="shared" ca="1" si="124"/>
        <v/>
      </c>
      <c r="AF523" s="69" t="str">
        <f>IF(OR(H523="",S523=""),"",S523-(SUM(L523,M523)*INDEX(D.1[Đơn giá],MATCH(H523,D.1[Tên sản phẩm],0))))</f>
        <v/>
      </c>
      <c r="AG523" s="90" t="str">
        <f t="shared" ca="1" si="125"/>
        <v/>
      </c>
      <c r="AH523" s="90"/>
    </row>
    <row r="524" spans="2:34" ht="27.75" customHeight="1" x14ac:dyDescent="0.2">
      <c r="B524" s="154">
        <f t="shared" si="126"/>
        <v>521</v>
      </c>
      <c r="C524" s="155" t="str">
        <f t="shared" ca="1" si="127"/>
        <v/>
      </c>
      <c r="D524" s="156" t="str">
        <f t="shared" ca="1" si="128"/>
        <v/>
      </c>
      <c r="E524" s="157" t="str">
        <f t="shared" ca="1" si="129"/>
        <v/>
      </c>
      <c r="F524" s="157"/>
      <c r="G524" s="158" t="str">
        <f t="shared" ca="1" si="130"/>
        <v/>
      </c>
      <c r="H524" s="159"/>
      <c r="I524" s="160" t="str">
        <f>IF(H524="","",INDEX(D.1[Quy cách],MATCH(H524,D.1[Tên sản phẩm],0)))</f>
        <v/>
      </c>
      <c r="J524" s="35" t="str">
        <f>IF(H524="","",INDEX(D.1[ĐVT],MATCH(H524,D.1[Tên sản phẩm],0)))</f>
        <v/>
      </c>
      <c r="K524" s="163" t="str">
        <f>IF(H524="","",INDEX(D.1[Đơn giá bán
(Tham khảo)],MATCH(H524,D.1[Tên sản phẩm],0)))</f>
        <v/>
      </c>
      <c r="L524" s="162"/>
      <c r="M524" s="159"/>
      <c r="N524" s="159"/>
      <c r="O524" s="159"/>
      <c r="P524" s="163" t="str">
        <f t="shared" si="131"/>
        <v/>
      </c>
      <c r="Q524" s="164"/>
      <c r="R524" s="162"/>
      <c r="S524" s="163" t="str">
        <f t="shared" si="132"/>
        <v/>
      </c>
      <c r="T524" s="164" t="str">
        <f t="shared" ca="1" si="133"/>
        <v/>
      </c>
      <c r="U524" s="163" t="str">
        <f t="shared" si="134"/>
        <v/>
      </c>
      <c r="V524" s="163" t="str">
        <f ca="1">IF(AND(C524&lt;&gt;"",C524&lt;&gt;OFFSET(C524,1,0)),SUMIFS(B.2[Giá có thuế],B.2[Số ĐK],C524),"")</f>
        <v/>
      </c>
      <c r="W524" s="159"/>
      <c r="X524" s="161" t="str">
        <f>IF(W524="","",'Thông Tin Chung'!$L$3)</f>
        <v/>
      </c>
      <c r="Y524" s="163" t="str">
        <f t="shared" ca="1" si="135"/>
        <v/>
      </c>
      <c r="Z524" s="165"/>
      <c r="AA524" s="155" t="str">
        <f ca="1">IF(C524="","",IF(OR(D524&lt;NgayBatDau,D524&gt;NgayKetThuc),"Ngày tháng phải nằm trong kỳ báo cáo",IF(AND(G524&lt;&gt;"",COUNTIF(D.2[Tên khách hàng],G524)=0),"Tên KH chưa khai báo trong DSKH",IF(AND(H524&lt;&gt;"",COUNTIF(D.1[Tên sản phẩm],H524)=0),"SP này chưa khai báo trong DSSP",""))))</f>
        <v/>
      </c>
      <c r="AB524" s="23" t="str">
        <f t="shared" ca="1" si="121"/>
        <v/>
      </c>
      <c r="AC524" s="23" t="str">
        <f t="shared" ca="1" si="122"/>
        <v/>
      </c>
      <c r="AD524" s="23" t="str">
        <f t="shared" ca="1" si="123"/>
        <v/>
      </c>
      <c r="AE524" s="68" t="str">
        <f t="shared" ca="1" si="124"/>
        <v/>
      </c>
      <c r="AF524" s="69" t="str">
        <f>IF(OR(H524="",S524=""),"",S524-(SUM(L524,M524)*INDEX(D.1[Đơn giá],MATCH(H524,D.1[Tên sản phẩm],0))))</f>
        <v/>
      </c>
      <c r="AG524" s="90" t="str">
        <f t="shared" ca="1" si="125"/>
        <v/>
      </c>
      <c r="AH524" s="90"/>
    </row>
    <row r="525" spans="2:34" ht="27.75" customHeight="1" x14ac:dyDescent="0.2">
      <c r="B525" s="154">
        <f t="shared" si="126"/>
        <v>522</v>
      </c>
      <c r="C525" s="155" t="str">
        <f t="shared" ca="1" si="127"/>
        <v/>
      </c>
      <c r="D525" s="156" t="str">
        <f t="shared" ca="1" si="128"/>
        <v/>
      </c>
      <c r="E525" s="157" t="str">
        <f t="shared" ca="1" si="129"/>
        <v/>
      </c>
      <c r="F525" s="157"/>
      <c r="G525" s="158" t="str">
        <f t="shared" ca="1" si="130"/>
        <v/>
      </c>
      <c r="H525" s="159"/>
      <c r="I525" s="160" t="str">
        <f>IF(H525="","",INDEX(D.1[Quy cách],MATCH(H525,D.1[Tên sản phẩm],0)))</f>
        <v/>
      </c>
      <c r="J525" s="35" t="str">
        <f>IF(H525="","",INDEX(D.1[ĐVT],MATCH(H525,D.1[Tên sản phẩm],0)))</f>
        <v/>
      </c>
      <c r="K525" s="163" t="str">
        <f>IF(H525="","",INDEX(D.1[Đơn giá bán
(Tham khảo)],MATCH(H525,D.1[Tên sản phẩm],0)))</f>
        <v/>
      </c>
      <c r="L525" s="162"/>
      <c r="M525" s="159"/>
      <c r="N525" s="159"/>
      <c r="O525" s="159"/>
      <c r="P525" s="163" t="str">
        <f t="shared" si="131"/>
        <v/>
      </c>
      <c r="Q525" s="164"/>
      <c r="R525" s="162"/>
      <c r="S525" s="163" t="str">
        <f t="shared" si="132"/>
        <v/>
      </c>
      <c r="T525" s="164" t="str">
        <f t="shared" ca="1" si="133"/>
        <v/>
      </c>
      <c r="U525" s="163" t="str">
        <f t="shared" si="134"/>
        <v/>
      </c>
      <c r="V525" s="163" t="str">
        <f ca="1">IF(AND(C525&lt;&gt;"",C525&lt;&gt;OFFSET(C525,1,0)),SUMIFS(B.2[Giá có thuế],B.2[Số ĐK],C525),"")</f>
        <v/>
      </c>
      <c r="W525" s="159"/>
      <c r="X525" s="161" t="str">
        <f>IF(W525="","",'Thông Tin Chung'!$L$3)</f>
        <v/>
      </c>
      <c r="Y525" s="163" t="str">
        <f t="shared" ca="1" si="135"/>
        <v/>
      </c>
      <c r="Z525" s="165"/>
      <c r="AA525" s="155" t="str">
        <f ca="1">IF(C525="","",IF(OR(D525&lt;NgayBatDau,D525&gt;NgayKetThuc),"Ngày tháng phải nằm trong kỳ báo cáo",IF(AND(G525&lt;&gt;"",COUNTIF(D.2[Tên khách hàng],G525)=0),"Tên KH chưa khai báo trong DSKH",IF(AND(H525&lt;&gt;"",COUNTIF(D.1[Tên sản phẩm],H525)=0),"SP này chưa khai báo trong DSSP",""))))</f>
        <v/>
      </c>
      <c r="AB525" s="23" t="str">
        <f t="shared" ca="1" si="121"/>
        <v/>
      </c>
      <c r="AC525" s="23" t="str">
        <f t="shared" ca="1" si="122"/>
        <v/>
      </c>
      <c r="AD525" s="23" t="str">
        <f t="shared" ca="1" si="123"/>
        <v/>
      </c>
      <c r="AE525" s="68" t="str">
        <f t="shared" ca="1" si="124"/>
        <v/>
      </c>
      <c r="AF525" s="69" t="str">
        <f>IF(OR(H525="",S525=""),"",S525-(SUM(L525,M525)*INDEX(D.1[Đơn giá],MATCH(H525,D.1[Tên sản phẩm],0))))</f>
        <v/>
      </c>
      <c r="AG525" s="90" t="str">
        <f t="shared" ca="1" si="125"/>
        <v/>
      </c>
      <c r="AH525" s="90"/>
    </row>
    <row r="526" spans="2:34" ht="27.75" customHeight="1" x14ac:dyDescent="0.2">
      <c r="B526" s="154">
        <f t="shared" si="126"/>
        <v>523</v>
      </c>
      <c r="C526" s="155" t="str">
        <f t="shared" ca="1" si="127"/>
        <v/>
      </c>
      <c r="D526" s="156" t="str">
        <f t="shared" ca="1" si="128"/>
        <v/>
      </c>
      <c r="E526" s="157" t="str">
        <f t="shared" ca="1" si="129"/>
        <v/>
      </c>
      <c r="F526" s="157"/>
      <c r="G526" s="158" t="str">
        <f t="shared" ca="1" si="130"/>
        <v/>
      </c>
      <c r="H526" s="159"/>
      <c r="I526" s="160" t="str">
        <f>IF(H526="","",INDEX(D.1[Quy cách],MATCH(H526,D.1[Tên sản phẩm],0)))</f>
        <v/>
      </c>
      <c r="J526" s="35" t="str">
        <f>IF(H526="","",INDEX(D.1[ĐVT],MATCH(H526,D.1[Tên sản phẩm],0)))</f>
        <v/>
      </c>
      <c r="K526" s="163" t="str">
        <f>IF(H526="","",INDEX(D.1[Đơn giá bán
(Tham khảo)],MATCH(H526,D.1[Tên sản phẩm],0)))</f>
        <v/>
      </c>
      <c r="L526" s="162"/>
      <c r="M526" s="159"/>
      <c r="N526" s="159"/>
      <c r="O526" s="159"/>
      <c r="P526" s="163" t="str">
        <f t="shared" si="131"/>
        <v/>
      </c>
      <c r="Q526" s="164"/>
      <c r="R526" s="162"/>
      <c r="S526" s="163" t="str">
        <f t="shared" si="132"/>
        <v/>
      </c>
      <c r="T526" s="164" t="str">
        <f t="shared" ca="1" si="133"/>
        <v/>
      </c>
      <c r="U526" s="163" t="str">
        <f t="shared" si="134"/>
        <v/>
      </c>
      <c r="V526" s="163" t="str">
        <f ca="1">IF(AND(C526&lt;&gt;"",C526&lt;&gt;OFFSET(C526,1,0)),SUMIFS(B.2[Giá có thuế],B.2[Số ĐK],C526),"")</f>
        <v/>
      </c>
      <c r="W526" s="159"/>
      <c r="X526" s="161" t="str">
        <f>IF(W526="","",'Thông Tin Chung'!$L$3)</f>
        <v/>
      </c>
      <c r="Y526" s="163" t="str">
        <f t="shared" ca="1" si="135"/>
        <v/>
      </c>
      <c r="Z526" s="165"/>
      <c r="AA526" s="155" t="str">
        <f ca="1">IF(C526="","",IF(OR(D526&lt;NgayBatDau,D526&gt;NgayKetThuc),"Ngày tháng phải nằm trong kỳ báo cáo",IF(AND(G526&lt;&gt;"",COUNTIF(D.2[Tên khách hàng],G526)=0),"Tên KH chưa khai báo trong DSKH",IF(AND(H526&lt;&gt;"",COUNTIF(D.1[Tên sản phẩm],H526)=0),"SP này chưa khai báo trong DSSP",""))))</f>
        <v/>
      </c>
      <c r="AB526" s="23" t="str">
        <f t="shared" ca="1" si="121"/>
        <v/>
      </c>
      <c r="AC526" s="23" t="str">
        <f t="shared" ca="1" si="122"/>
        <v/>
      </c>
      <c r="AD526" s="23" t="str">
        <f t="shared" ca="1" si="123"/>
        <v/>
      </c>
      <c r="AE526" s="68" t="str">
        <f t="shared" ca="1" si="124"/>
        <v/>
      </c>
      <c r="AF526" s="69" t="str">
        <f>IF(OR(H526="",S526=""),"",S526-(SUM(L526,M526)*INDEX(D.1[Đơn giá],MATCH(H526,D.1[Tên sản phẩm],0))))</f>
        <v/>
      </c>
      <c r="AG526" s="90" t="str">
        <f t="shared" ca="1" si="125"/>
        <v/>
      </c>
      <c r="AH526" s="90"/>
    </row>
    <row r="527" spans="2:34" ht="27.75" customHeight="1" x14ac:dyDescent="0.2">
      <c r="B527" s="154">
        <f t="shared" si="126"/>
        <v>524</v>
      </c>
      <c r="C527" s="155" t="str">
        <f t="shared" ca="1" si="127"/>
        <v/>
      </c>
      <c r="D527" s="156" t="str">
        <f t="shared" ca="1" si="128"/>
        <v/>
      </c>
      <c r="E527" s="157" t="str">
        <f t="shared" ca="1" si="129"/>
        <v/>
      </c>
      <c r="F527" s="157"/>
      <c r="G527" s="158" t="str">
        <f t="shared" ca="1" si="130"/>
        <v/>
      </c>
      <c r="H527" s="159"/>
      <c r="I527" s="160" t="str">
        <f>IF(H527="","",INDEX(D.1[Quy cách],MATCH(H527,D.1[Tên sản phẩm],0)))</f>
        <v/>
      </c>
      <c r="J527" s="35" t="str">
        <f>IF(H527="","",INDEX(D.1[ĐVT],MATCH(H527,D.1[Tên sản phẩm],0)))</f>
        <v/>
      </c>
      <c r="K527" s="163" t="str">
        <f>IF(H527="","",INDEX(D.1[Đơn giá bán
(Tham khảo)],MATCH(H527,D.1[Tên sản phẩm],0)))</f>
        <v/>
      </c>
      <c r="L527" s="162"/>
      <c r="M527" s="159"/>
      <c r="N527" s="159"/>
      <c r="O527" s="159"/>
      <c r="P527" s="163" t="str">
        <f t="shared" si="131"/>
        <v/>
      </c>
      <c r="Q527" s="164"/>
      <c r="R527" s="162"/>
      <c r="S527" s="163" t="str">
        <f t="shared" si="132"/>
        <v/>
      </c>
      <c r="T527" s="164" t="str">
        <f t="shared" ca="1" si="133"/>
        <v/>
      </c>
      <c r="U527" s="163" t="str">
        <f t="shared" si="134"/>
        <v/>
      </c>
      <c r="V527" s="163" t="str">
        <f ca="1">IF(AND(C527&lt;&gt;"",C527&lt;&gt;OFFSET(C527,1,0)),SUMIFS(B.2[Giá có thuế],B.2[Số ĐK],C527),"")</f>
        <v/>
      </c>
      <c r="W527" s="159"/>
      <c r="X527" s="161" t="str">
        <f>IF(W527="","",'Thông Tin Chung'!$L$3)</f>
        <v/>
      </c>
      <c r="Y527" s="163" t="str">
        <f t="shared" ca="1" si="135"/>
        <v/>
      </c>
      <c r="Z527" s="165"/>
      <c r="AA527" s="155" t="str">
        <f ca="1">IF(C527="","",IF(OR(D527&lt;NgayBatDau,D527&gt;NgayKetThuc),"Ngày tháng phải nằm trong kỳ báo cáo",IF(AND(G527&lt;&gt;"",COUNTIF(D.2[Tên khách hàng],G527)=0),"Tên KH chưa khai báo trong DSKH",IF(AND(H527&lt;&gt;"",COUNTIF(D.1[Tên sản phẩm],H527)=0),"SP này chưa khai báo trong DSSP",""))))</f>
        <v/>
      </c>
      <c r="AB527" s="23" t="str">
        <f t="shared" ca="1" si="121"/>
        <v/>
      </c>
      <c r="AC527" s="23" t="str">
        <f t="shared" ca="1" si="122"/>
        <v/>
      </c>
      <c r="AD527" s="23" t="str">
        <f t="shared" ca="1" si="123"/>
        <v/>
      </c>
      <c r="AE527" s="68" t="str">
        <f t="shared" ca="1" si="124"/>
        <v/>
      </c>
      <c r="AF527" s="69" t="str">
        <f>IF(OR(H527="",S527=""),"",S527-(SUM(L527,M527)*INDEX(D.1[Đơn giá],MATCH(H527,D.1[Tên sản phẩm],0))))</f>
        <v/>
      </c>
      <c r="AG527" s="90" t="str">
        <f t="shared" ca="1" si="125"/>
        <v/>
      </c>
      <c r="AH527" s="90"/>
    </row>
    <row r="528" spans="2:34" ht="27.75" customHeight="1" x14ac:dyDescent="0.2">
      <c r="B528" s="154">
        <f t="shared" si="126"/>
        <v>525</v>
      </c>
      <c r="C528" s="155" t="str">
        <f t="shared" ca="1" si="127"/>
        <v/>
      </c>
      <c r="D528" s="156" t="str">
        <f t="shared" ca="1" si="128"/>
        <v/>
      </c>
      <c r="E528" s="157" t="str">
        <f t="shared" ca="1" si="129"/>
        <v/>
      </c>
      <c r="F528" s="157"/>
      <c r="G528" s="158" t="str">
        <f t="shared" ca="1" si="130"/>
        <v/>
      </c>
      <c r="H528" s="159"/>
      <c r="I528" s="160" t="str">
        <f>IF(H528="","",INDEX(D.1[Quy cách],MATCH(H528,D.1[Tên sản phẩm],0)))</f>
        <v/>
      </c>
      <c r="J528" s="35" t="str">
        <f>IF(H528="","",INDEX(D.1[ĐVT],MATCH(H528,D.1[Tên sản phẩm],0)))</f>
        <v/>
      </c>
      <c r="K528" s="163" t="str">
        <f>IF(H528="","",INDEX(D.1[Đơn giá bán
(Tham khảo)],MATCH(H528,D.1[Tên sản phẩm],0)))</f>
        <v/>
      </c>
      <c r="L528" s="162"/>
      <c r="M528" s="159"/>
      <c r="N528" s="159"/>
      <c r="O528" s="159"/>
      <c r="P528" s="163" t="str">
        <f t="shared" si="131"/>
        <v/>
      </c>
      <c r="Q528" s="164"/>
      <c r="R528" s="162"/>
      <c r="S528" s="163" t="str">
        <f t="shared" si="132"/>
        <v/>
      </c>
      <c r="T528" s="164" t="str">
        <f t="shared" ca="1" si="133"/>
        <v/>
      </c>
      <c r="U528" s="163" t="str">
        <f t="shared" si="134"/>
        <v/>
      </c>
      <c r="V528" s="163" t="str">
        <f ca="1">IF(AND(C528&lt;&gt;"",C528&lt;&gt;OFFSET(C528,1,0)),SUMIFS(B.2[Giá có thuế],B.2[Số ĐK],C528),"")</f>
        <v/>
      </c>
      <c r="W528" s="159"/>
      <c r="X528" s="161" t="str">
        <f>IF(W528="","",'Thông Tin Chung'!$L$3)</f>
        <v/>
      </c>
      <c r="Y528" s="163" t="str">
        <f t="shared" ca="1" si="135"/>
        <v/>
      </c>
      <c r="Z528" s="165"/>
      <c r="AA528" s="155" t="str">
        <f ca="1">IF(C528="","",IF(OR(D528&lt;NgayBatDau,D528&gt;NgayKetThuc),"Ngày tháng phải nằm trong kỳ báo cáo",IF(AND(G528&lt;&gt;"",COUNTIF(D.2[Tên khách hàng],G528)=0),"Tên KH chưa khai báo trong DSKH",IF(AND(H528&lt;&gt;"",COUNTIF(D.1[Tên sản phẩm],H528)=0),"SP này chưa khai báo trong DSSP",""))))</f>
        <v/>
      </c>
      <c r="AB528" s="23" t="str">
        <f t="shared" ca="1" si="121"/>
        <v/>
      </c>
      <c r="AC528" s="23" t="str">
        <f t="shared" ca="1" si="122"/>
        <v/>
      </c>
      <c r="AD528" s="23" t="str">
        <f t="shared" ca="1" si="123"/>
        <v/>
      </c>
      <c r="AE528" s="68" t="str">
        <f t="shared" ca="1" si="124"/>
        <v/>
      </c>
      <c r="AF528" s="69" t="str">
        <f>IF(OR(H528="",S528=""),"",S528-(SUM(L528,M528)*INDEX(D.1[Đơn giá],MATCH(H528,D.1[Tên sản phẩm],0))))</f>
        <v/>
      </c>
      <c r="AG528" s="90" t="str">
        <f t="shared" ca="1" si="125"/>
        <v/>
      </c>
      <c r="AH528" s="90"/>
    </row>
    <row r="529" spans="2:34" ht="27.75" customHeight="1" x14ac:dyDescent="0.2">
      <c r="B529" s="154">
        <f t="shared" si="126"/>
        <v>526</v>
      </c>
      <c r="C529" s="155" t="str">
        <f t="shared" ca="1" si="127"/>
        <v/>
      </c>
      <c r="D529" s="156" t="str">
        <f t="shared" ca="1" si="128"/>
        <v/>
      </c>
      <c r="E529" s="157" t="str">
        <f t="shared" ca="1" si="129"/>
        <v/>
      </c>
      <c r="F529" s="157"/>
      <c r="G529" s="158" t="str">
        <f t="shared" ca="1" si="130"/>
        <v/>
      </c>
      <c r="H529" s="159"/>
      <c r="I529" s="160" t="str">
        <f>IF(H529="","",INDEX(D.1[Quy cách],MATCH(H529,D.1[Tên sản phẩm],0)))</f>
        <v/>
      </c>
      <c r="J529" s="35" t="str">
        <f>IF(H529="","",INDEX(D.1[ĐVT],MATCH(H529,D.1[Tên sản phẩm],0)))</f>
        <v/>
      </c>
      <c r="K529" s="163" t="str">
        <f>IF(H529="","",INDEX(D.1[Đơn giá bán
(Tham khảo)],MATCH(H529,D.1[Tên sản phẩm],0)))</f>
        <v/>
      </c>
      <c r="L529" s="162"/>
      <c r="M529" s="159"/>
      <c r="N529" s="159"/>
      <c r="O529" s="159"/>
      <c r="P529" s="163" t="str">
        <f t="shared" si="131"/>
        <v/>
      </c>
      <c r="Q529" s="164"/>
      <c r="R529" s="162"/>
      <c r="S529" s="163" t="str">
        <f t="shared" si="132"/>
        <v/>
      </c>
      <c r="T529" s="164" t="str">
        <f t="shared" ca="1" si="133"/>
        <v/>
      </c>
      <c r="U529" s="163" t="str">
        <f t="shared" si="134"/>
        <v/>
      </c>
      <c r="V529" s="163" t="str">
        <f ca="1">IF(AND(C529&lt;&gt;"",C529&lt;&gt;OFFSET(C529,1,0)),SUMIFS(B.2[Giá có thuế],B.2[Số ĐK],C529),"")</f>
        <v/>
      </c>
      <c r="W529" s="159"/>
      <c r="X529" s="161" t="str">
        <f>IF(W529="","",'Thông Tin Chung'!$L$3)</f>
        <v/>
      </c>
      <c r="Y529" s="163" t="str">
        <f t="shared" ca="1" si="135"/>
        <v/>
      </c>
      <c r="Z529" s="165"/>
      <c r="AA529" s="155" t="str">
        <f ca="1">IF(C529="","",IF(OR(D529&lt;NgayBatDau,D529&gt;NgayKetThuc),"Ngày tháng phải nằm trong kỳ báo cáo",IF(AND(G529&lt;&gt;"",COUNTIF(D.2[Tên khách hàng],G529)=0),"Tên KH chưa khai báo trong DSKH",IF(AND(H529&lt;&gt;"",COUNTIF(D.1[Tên sản phẩm],H529)=0),"SP này chưa khai báo trong DSSP",""))))</f>
        <v/>
      </c>
      <c r="AB529" s="23" t="str">
        <f t="shared" ca="1" si="121"/>
        <v/>
      </c>
      <c r="AC529" s="23" t="str">
        <f t="shared" ca="1" si="122"/>
        <v/>
      </c>
      <c r="AD529" s="23" t="str">
        <f t="shared" ca="1" si="123"/>
        <v/>
      </c>
      <c r="AE529" s="68" t="str">
        <f t="shared" ca="1" si="124"/>
        <v/>
      </c>
      <c r="AF529" s="69" t="str">
        <f>IF(OR(H529="",S529=""),"",S529-(SUM(L529,M529)*INDEX(D.1[Đơn giá],MATCH(H529,D.1[Tên sản phẩm],0))))</f>
        <v/>
      </c>
      <c r="AG529" s="90" t="str">
        <f t="shared" ca="1" si="125"/>
        <v/>
      </c>
      <c r="AH529" s="90"/>
    </row>
    <row r="530" spans="2:34" ht="27.75" customHeight="1" x14ac:dyDescent="0.2">
      <c r="B530" s="154">
        <f t="shared" si="126"/>
        <v>527</v>
      </c>
      <c r="C530" s="155" t="str">
        <f t="shared" ca="1" si="127"/>
        <v/>
      </c>
      <c r="D530" s="156" t="str">
        <f t="shared" ca="1" si="128"/>
        <v/>
      </c>
      <c r="E530" s="157" t="str">
        <f t="shared" ca="1" si="129"/>
        <v/>
      </c>
      <c r="F530" s="157"/>
      <c r="G530" s="158" t="str">
        <f t="shared" ca="1" si="130"/>
        <v/>
      </c>
      <c r="H530" s="159"/>
      <c r="I530" s="160" t="str">
        <f>IF(H530="","",INDEX(D.1[Quy cách],MATCH(H530,D.1[Tên sản phẩm],0)))</f>
        <v/>
      </c>
      <c r="J530" s="35" t="str">
        <f>IF(H530="","",INDEX(D.1[ĐVT],MATCH(H530,D.1[Tên sản phẩm],0)))</f>
        <v/>
      </c>
      <c r="K530" s="163" t="str">
        <f>IF(H530="","",INDEX(D.1[Đơn giá bán
(Tham khảo)],MATCH(H530,D.1[Tên sản phẩm],0)))</f>
        <v/>
      </c>
      <c r="L530" s="162"/>
      <c r="M530" s="159"/>
      <c r="N530" s="159"/>
      <c r="O530" s="159"/>
      <c r="P530" s="163" t="str">
        <f t="shared" si="131"/>
        <v/>
      </c>
      <c r="Q530" s="164"/>
      <c r="R530" s="162"/>
      <c r="S530" s="163" t="str">
        <f t="shared" si="132"/>
        <v/>
      </c>
      <c r="T530" s="164" t="str">
        <f t="shared" ca="1" si="133"/>
        <v/>
      </c>
      <c r="U530" s="163" t="str">
        <f t="shared" si="134"/>
        <v/>
      </c>
      <c r="V530" s="163" t="str">
        <f ca="1">IF(AND(C530&lt;&gt;"",C530&lt;&gt;OFFSET(C530,1,0)),SUMIFS(B.2[Giá có thuế],B.2[Số ĐK],C530),"")</f>
        <v/>
      </c>
      <c r="W530" s="159"/>
      <c r="X530" s="161" t="str">
        <f>IF(W530="","",'Thông Tin Chung'!$L$3)</f>
        <v/>
      </c>
      <c r="Y530" s="163" t="str">
        <f t="shared" ca="1" si="135"/>
        <v/>
      </c>
      <c r="Z530" s="165"/>
      <c r="AA530" s="155" t="str">
        <f ca="1">IF(C530="","",IF(OR(D530&lt;NgayBatDau,D530&gt;NgayKetThuc),"Ngày tháng phải nằm trong kỳ báo cáo",IF(AND(G530&lt;&gt;"",COUNTIF(D.2[Tên khách hàng],G530)=0),"Tên KH chưa khai báo trong DSKH",IF(AND(H530&lt;&gt;"",COUNTIF(D.1[Tên sản phẩm],H530)=0),"SP này chưa khai báo trong DSSP",""))))</f>
        <v/>
      </c>
      <c r="AB530" s="23" t="str">
        <f t="shared" ca="1" si="121"/>
        <v/>
      </c>
      <c r="AC530" s="23" t="str">
        <f t="shared" ca="1" si="122"/>
        <v/>
      </c>
      <c r="AD530" s="23" t="str">
        <f t="shared" ca="1" si="123"/>
        <v/>
      </c>
      <c r="AE530" s="68" t="str">
        <f t="shared" ca="1" si="124"/>
        <v/>
      </c>
      <c r="AF530" s="69" t="str">
        <f>IF(OR(H530="",S530=""),"",S530-(SUM(L530,M530)*INDEX(D.1[Đơn giá],MATCH(H530,D.1[Tên sản phẩm],0))))</f>
        <v/>
      </c>
      <c r="AG530" s="90" t="str">
        <f t="shared" ca="1" si="125"/>
        <v/>
      </c>
      <c r="AH530" s="90"/>
    </row>
    <row r="531" spans="2:34" ht="27.75" customHeight="1" x14ac:dyDescent="0.2">
      <c r="B531" s="154">
        <f t="shared" si="126"/>
        <v>528</v>
      </c>
      <c r="C531" s="155" t="str">
        <f t="shared" ca="1" si="127"/>
        <v/>
      </c>
      <c r="D531" s="156" t="str">
        <f t="shared" ca="1" si="128"/>
        <v/>
      </c>
      <c r="E531" s="157" t="str">
        <f t="shared" ca="1" si="129"/>
        <v/>
      </c>
      <c r="F531" s="157"/>
      <c r="G531" s="158" t="str">
        <f t="shared" ca="1" si="130"/>
        <v/>
      </c>
      <c r="H531" s="159"/>
      <c r="I531" s="160" t="str">
        <f>IF(H531="","",INDEX(D.1[Quy cách],MATCH(H531,D.1[Tên sản phẩm],0)))</f>
        <v/>
      </c>
      <c r="J531" s="35" t="str">
        <f>IF(H531="","",INDEX(D.1[ĐVT],MATCH(H531,D.1[Tên sản phẩm],0)))</f>
        <v/>
      </c>
      <c r="K531" s="163" t="str">
        <f>IF(H531="","",INDEX(D.1[Đơn giá bán
(Tham khảo)],MATCH(H531,D.1[Tên sản phẩm],0)))</f>
        <v/>
      </c>
      <c r="L531" s="162"/>
      <c r="M531" s="159"/>
      <c r="N531" s="159"/>
      <c r="O531" s="159"/>
      <c r="P531" s="163" t="str">
        <f t="shared" si="131"/>
        <v/>
      </c>
      <c r="Q531" s="164"/>
      <c r="R531" s="162"/>
      <c r="S531" s="163" t="str">
        <f t="shared" si="132"/>
        <v/>
      </c>
      <c r="T531" s="164" t="str">
        <f t="shared" ca="1" si="133"/>
        <v/>
      </c>
      <c r="U531" s="163" t="str">
        <f t="shared" si="134"/>
        <v/>
      </c>
      <c r="V531" s="163" t="str">
        <f ca="1">IF(AND(C531&lt;&gt;"",C531&lt;&gt;OFFSET(C531,1,0)),SUMIFS(B.2[Giá có thuế],B.2[Số ĐK],C531),"")</f>
        <v/>
      </c>
      <c r="W531" s="159"/>
      <c r="X531" s="161" t="str">
        <f>IF(W531="","",'Thông Tin Chung'!$L$3)</f>
        <v/>
      </c>
      <c r="Y531" s="163" t="str">
        <f t="shared" ca="1" si="135"/>
        <v/>
      </c>
      <c r="Z531" s="165"/>
      <c r="AA531" s="155" t="str">
        <f ca="1">IF(C531="","",IF(OR(D531&lt;NgayBatDau,D531&gt;NgayKetThuc),"Ngày tháng phải nằm trong kỳ báo cáo",IF(AND(G531&lt;&gt;"",COUNTIF(D.2[Tên khách hàng],G531)=0),"Tên KH chưa khai báo trong DSKH",IF(AND(H531&lt;&gt;"",COUNTIF(D.1[Tên sản phẩm],H531)=0),"SP này chưa khai báo trong DSSP",""))))</f>
        <v/>
      </c>
      <c r="AB531" s="23" t="str">
        <f t="shared" ca="1" si="121"/>
        <v/>
      </c>
      <c r="AC531" s="23" t="str">
        <f t="shared" ca="1" si="122"/>
        <v/>
      </c>
      <c r="AD531" s="23" t="str">
        <f t="shared" ca="1" si="123"/>
        <v/>
      </c>
      <c r="AE531" s="68" t="str">
        <f t="shared" ca="1" si="124"/>
        <v/>
      </c>
      <c r="AF531" s="69" t="str">
        <f>IF(OR(H531="",S531=""),"",S531-(SUM(L531,M531)*INDEX(D.1[Đơn giá],MATCH(H531,D.1[Tên sản phẩm],0))))</f>
        <v/>
      </c>
      <c r="AG531" s="90" t="str">
        <f t="shared" ca="1" si="125"/>
        <v/>
      </c>
      <c r="AH531" s="90"/>
    </row>
    <row r="532" spans="2:34" ht="27.75" customHeight="1" x14ac:dyDescent="0.2">
      <c r="B532" s="154">
        <f t="shared" si="126"/>
        <v>529</v>
      </c>
      <c r="C532" s="155" t="str">
        <f t="shared" ca="1" si="127"/>
        <v/>
      </c>
      <c r="D532" s="156" t="str">
        <f t="shared" ca="1" si="128"/>
        <v/>
      </c>
      <c r="E532" s="157" t="str">
        <f t="shared" ca="1" si="129"/>
        <v/>
      </c>
      <c r="F532" s="157"/>
      <c r="G532" s="158" t="str">
        <f t="shared" ca="1" si="130"/>
        <v/>
      </c>
      <c r="H532" s="159"/>
      <c r="I532" s="160" t="str">
        <f>IF(H532="","",INDEX(D.1[Quy cách],MATCH(H532,D.1[Tên sản phẩm],0)))</f>
        <v/>
      </c>
      <c r="J532" s="35" t="str">
        <f>IF(H532="","",INDEX(D.1[ĐVT],MATCH(H532,D.1[Tên sản phẩm],0)))</f>
        <v/>
      </c>
      <c r="K532" s="163" t="str">
        <f>IF(H532="","",INDEX(D.1[Đơn giá bán
(Tham khảo)],MATCH(H532,D.1[Tên sản phẩm],0)))</f>
        <v/>
      </c>
      <c r="L532" s="162"/>
      <c r="M532" s="159"/>
      <c r="N532" s="159"/>
      <c r="O532" s="159"/>
      <c r="P532" s="163" t="str">
        <f t="shared" si="131"/>
        <v/>
      </c>
      <c r="Q532" s="164"/>
      <c r="R532" s="162"/>
      <c r="S532" s="163" t="str">
        <f t="shared" si="132"/>
        <v/>
      </c>
      <c r="T532" s="164" t="str">
        <f t="shared" ca="1" si="133"/>
        <v/>
      </c>
      <c r="U532" s="163" t="str">
        <f t="shared" si="134"/>
        <v/>
      </c>
      <c r="V532" s="163" t="str">
        <f ca="1">IF(AND(C532&lt;&gt;"",C532&lt;&gt;OFFSET(C532,1,0)),SUMIFS(B.2[Giá có thuế],B.2[Số ĐK],C532),"")</f>
        <v/>
      </c>
      <c r="W532" s="159"/>
      <c r="X532" s="161" t="str">
        <f>IF(W532="","",'Thông Tin Chung'!$L$3)</f>
        <v/>
      </c>
      <c r="Y532" s="163" t="str">
        <f t="shared" ca="1" si="135"/>
        <v/>
      </c>
      <c r="Z532" s="165"/>
      <c r="AA532" s="155" t="str">
        <f ca="1">IF(C532="","",IF(OR(D532&lt;NgayBatDau,D532&gt;NgayKetThuc),"Ngày tháng phải nằm trong kỳ báo cáo",IF(AND(G532&lt;&gt;"",COUNTIF(D.2[Tên khách hàng],G532)=0),"Tên KH chưa khai báo trong DSKH",IF(AND(H532&lt;&gt;"",COUNTIF(D.1[Tên sản phẩm],H532)=0),"SP này chưa khai báo trong DSSP",""))))</f>
        <v/>
      </c>
      <c r="AB532" s="23" t="str">
        <f t="shared" ca="1" si="121"/>
        <v/>
      </c>
      <c r="AC532" s="23" t="str">
        <f t="shared" ca="1" si="122"/>
        <v/>
      </c>
      <c r="AD532" s="23" t="str">
        <f t="shared" ca="1" si="123"/>
        <v/>
      </c>
      <c r="AE532" s="68" t="str">
        <f t="shared" ca="1" si="124"/>
        <v/>
      </c>
      <c r="AF532" s="69" t="str">
        <f>IF(OR(H532="",S532=""),"",S532-(SUM(L532,M532)*INDEX(D.1[Đơn giá],MATCH(H532,D.1[Tên sản phẩm],0))))</f>
        <v/>
      </c>
      <c r="AG532" s="90" t="str">
        <f t="shared" ca="1" si="125"/>
        <v/>
      </c>
      <c r="AH532" s="90"/>
    </row>
    <row r="533" spans="2:34" ht="27.75" customHeight="1" x14ac:dyDescent="0.2">
      <c r="B533" s="154">
        <f t="shared" si="126"/>
        <v>530</v>
      </c>
      <c r="C533" s="155" t="str">
        <f t="shared" ca="1" si="127"/>
        <v/>
      </c>
      <c r="D533" s="156" t="str">
        <f t="shared" ca="1" si="128"/>
        <v/>
      </c>
      <c r="E533" s="157" t="str">
        <f t="shared" ca="1" si="129"/>
        <v/>
      </c>
      <c r="F533" s="157"/>
      <c r="G533" s="158" t="str">
        <f t="shared" ca="1" si="130"/>
        <v/>
      </c>
      <c r="H533" s="159"/>
      <c r="I533" s="160" t="str">
        <f>IF(H533="","",INDEX(D.1[Quy cách],MATCH(H533,D.1[Tên sản phẩm],0)))</f>
        <v/>
      </c>
      <c r="J533" s="35" t="str">
        <f>IF(H533="","",INDEX(D.1[ĐVT],MATCH(H533,D.1[Tên sản phẩm],0)))</f>
        <v/>
      </c>
      <c r="K533" s="163" t="str">
        <f>IF(H533="","",INDEX(D.1[Đơn giá bán
(Tham khảo)],MATCH(H533,D.1[Tên sản phẩm],0)))</f>
        <v/>
      </c>
      <c r="L533" s="162"/>
      <c r="M533" s="159"/>
      <c r="N533" s="159"/>
      <c r="O533" s="159"/>
      <c r="P533" s="163" t="str">
        <f t="shared" si="131"/>
        <v/>
      </c>
      <c r="Q533" s="164"/>
      <c r="R533" s="162"/>
      <c r="S533" s="163" t="str">
        <f t="shared" si="132"/>
        <v/>
      </c>
      <c r="T533" s="164" t="str">
        <f t="shared" ca="1" si="133"/>
        <v/>
      </c>
      <c r="U533" s="163" t="str">
        <f t="shared" si="134"/>
        <v/>
      </c>
      <c r="V533" s="163" t="str">
        <f ca="1">IF(AND(C533&lt;&gt;"",C533&lt;&gt;OFFSET(C533,1,0)),SUMIFS(B.2[Giá có thuế],B.2[Số ĐK],C533),"")</f>
        <v/>
      </c>
      <c r="W533" s="159"/>
      <c r="X533" s="161" t="str">
        <f>IF(W533="","",'Thông Tin Chung'!$L$3)</f>
        <v/>
      </c>
      <c r="Y533" s="163" t="str">
        <f t="shared" ca="1" si="135"/>
        <v/>
      </c>
      <c r="Z533" s="165"/>
      <c r="AA533" s="155" t="str">
        <f ca="1">IF(C533="","",IF(OR(D533&lt;NgayBatDau,D533&gt;NgayKetThuc),"Ngày tháng phải nằm trong kỳ báo cáo",IF(AND(G533&lt;&gt;"",COUNTIF(D.2[Tên khách hàng],G533)=0),"Tên KH chưa khai báo trong DSKH",IF(AND(H533&lt;&gt;"",COUNTIF(D.1[Tên sản phẩm],H533)=0),"SP này chưa khai báo trong DSSP",""))))</f>
        <v/>
      </c>
      <c r="AB533" s="23" t="str">
        <f t="shared" ca="1" si="121"/>
        <v/>
      </c>
      <c r="AC533" s="23" t="str">
        <f t="shared" ca="1" si="122"/>
        <v/>
      </c>
      <c r="AD533" s="23" t="str">
        <f t="shared" ca="1" si="123"/>
        <v/>
      </c>
      <c r="AE533" s="68" t="str">
        <f t="shared" ca="1" si="124"/>
        <v/>
      </c>
      <c r="AF533" s="69" t="str">
        <f>IF(OR(H533="",S533=""),"",S533-(SUM(L533,M533)*INDEX(D.1[Đơn giá],MATCH(H533,D.1[Tên sản phẩm],0))))</f>
        <v/>
      </c>
      <c r="AG533" s="90" t="str">
        <f t="shared" ca="1" si="125"/>
        <v/>
      </c>
      <c r="AH533" s="90"/>
    </row>
    <row r="534" spans="2:34" ht="27.75" customHeight="1" x14ac:dyDescent="0.2">
      <c r="B534" s="154">
        <f t="shared" si="126"/>
        <v>531</v>
      </c>
      <c r="C534" s="155" t="str">
        <f t="shared" ca="1" si="127"/>
        <v/>
      </c>
      <c r="D534" s="156" t="str">
        <f t="shared" ca="1" si="128"/>
        <v/>
      </c>
      <c r="E534" s="157" t="str">
        <f t="shared" ca="1" si="129"/>
        <v/>
      </c>
      <c r="F534" s="157"/>
      <c r="G534" s="158" t="str">
        <f t="shared" ca="1" si="130"/>
        <v/>
      </c>
      <c r="H534" s="159"/>
      <c r="I534" s="160" t="str">
        <f>IF(H534="","",INDEX(D.1[Quy cách],MATCH(H534,D.1[Tên sản phẩm],0)))</f>
        <v/>
      </c>
      <c r="J534" s="35" t="str">
        <f>IF(H534="","",INDEX(D.1[ĐVT],MATCH(H534,D.1[Tên sản phẩm],0)))</f>
        <v/>
      </c>
      <c r="K534" s="163" t="str">
        <f>IF(H534="","",INDEX(D.1[Đơn giá bán
(Tham khảo)],MATCH(H534,D.1[Tên sản phẩm],0)))</f>
        <v/>
      </c>
      <c r="L534" s="162"/>
      <c r="M534" s="159"/>
      <c r="N534" s="159"/>
      <c r="O534" s="159"/>
      <c r="P534" s="163" t="str">
        <f t="shared" si="131"/>
        <v/>
      </c>
      <c r="Q534" s="164"/>
      <c r="R534" s="162"/>
      <c r="S534" s="163" t="str">
        <f t="shared" si="132"/>
        <v/>
      </c>
      <c r="T534" s="164" t="str">
        <f t="shared" ca="1" si="133"/>
        <v/>
      </c>
      <c r="U534" s="163" t="str">
        <f t="shared" si="134"/>
        <v/>
      </c>
      <c r="V534" s="163" t="str">
        <f ca="1">IF(AND(C534&lt;&gt;"",C534&lt;&gt;OFFSET(C534,1,0)),SUMIFS(B.2[Giá có thuế],B.2[Số ĐK],C534),"")</f>
        <v/>
      </c>
      <c r="W534" s="159"/>
      <c r="X534" s="161" t="str">
        <f>IF(W534="","",'Thông Tin Chung'!$L$3)</f>
        <v/>
      </c>
      <c r="Y534" s="163" t="str">
        <f t="shared" ca="1" si="135"/>
        <v/>
      </c>
      <c r="Z534" s="165"/>
      <c r="AA534" s="155" t="str">
        <f ca="1">IF(C534="","",IF(OR(D534&lt;NgayBatDau,D534&gt;NgayKetThuc),"Ngày tháng phải nằm trong kỳ báo cáo",IF(AND(G534&lt;&gt;"",COUNTIF(D.2[Tên khách hàng],G534)=0),"Tên KH chưa khai báo trong DSKH",IF(AND(H534&lt;&gt;"",COUNTIF(D.1[Tên sản phẩm],H534)=0),"SP này chưa khai báo trong DSSP",""))))</f>
        <v/>
      </c>
      <c r="AB534" s="23" t="str">
        <f t="shared" ca="1" si="121"/>
        <v/>
      </c>
      <c r="AC534" s="23" t="str">
        <f t="shared" ca="1" si="122"/>
        <v/>
      </c>
      <c r="AD534" s="23" t="str">
        <f t="shared" ca="1" si="123"/>
        <v/>
      </c>
      <c r="AE534" s="68" t="str">
        <f t="shared" ca="1" si="124"/>
        <v/>
      </c>
      <c r="AF534" s="69" t="str">
        <f>IF(OR(H534="",S534=""),"",S534-(SUM(L534,M534)*INDEX(D.1[Đơn giá],MATCH(H534,D.1[Tên sản phẩm],0))))</f>
        <v/>
      </c>
      <c r="AG534" s="90" t="str">
        <f t="shared" ca="1" si="125"/>
        <v/>
      </c>
      <c r="AH534" s="90"/>
    </row>
    <row r="535" spans="2:34" ht="27.75" customHeight="1" x14ac:dyDescent="0.2">
      <c r="B535" s="154">
        <f t="shared" si="126"/>
        <v>532</v>
      </c>
      <c r="C535" s="155" t="str">
        <f t="shared" ca="1" si="127"/>
        <v/>
      </c>
      <c r="D535" s="156" t="str">
        <f t="shared" ca="1" si="128"/>
        <v/>
      </c>
      <c r="E535" s="157" t="str">
        <f t="shared" ca="1" si="129"/>
        <v/>
      </c>
      <c r="F535" s="157"/>
      <c r="G535" s="158" t="str">
        <f t="shared" ca="1" si="130"/>
        <v/>
      </c>
      <c r="H535" s="159"/>
      <c r="I535" s="160" t="str">
        <f>IF(H535="","",INDEX(D.1[Quy cách],MATCH(H535,D.1[Tên sản phẩm],0)))</f>
        <v/>
      </c>
      <c r="J535" s="35" t="str">
        <f>IF(H535="","",INDEX(D.1[ĐVT],MATCH(H535,D.1[Tên sản phẩm],0)))</f>
        <v/>
      </c>
      <c r="K535" s="163" t="str">
        <f>IF(H535="","",INDEX(D.1[Đơn giá bán
(Tham khảo)],MATCH(H535,D.1[Tên sản phẩm],0)))</f>
        <v/>
      </c>
      <c r="L535" s="162"/>
      <c r="M535" s="159"/>
      <c r="N535" s="159"/>
      <c r="O535" s="159"/>
      <c r="P535" s="163" t="str">
        <f t="shared" si="131"/>
        <v/>
      </c>
      <c r="Q535" s="164"/>
      <c r="R535" s="162"/>
      <c r="S535" s="163" t="str">
        <f t="shared" si="132"/>
        <v/>
      </c>
      <c r="T535" s="164" t="str">
        <f t="shared" ca="1" si="133"/>
        <v/>
      </c>
      <c r="U535" s="163" t="str">
        <f t="shared" si="134"/>
        <v/>
      </c>
      <c r="V535" s="163" t="str">
        <f ca="1">IF(AND(C535&lt;&gt;"",C535&lt;&gt;OFFSET(C535,1,0)),SUMIFS(B.2[Giá có thuế],B.2[Số ĐK],C535),"")</f>
        <v/>
      </c>
      <c r="W535" s="159"/>
      <c r="X535" s="161" t="str">
        <f>IF(W535="","",'Thông Tin Chung'!$L$3)</f>
        <v/>
      </c>
      <c r="Y535" s="163" t="str">
        <f t="shared" ca="1" si="135"/>
        <v/>
      </c>
      <c r="Z535" s="165"/>
      <c r="AA535" s="155" t="str">
        <f ca="1">IF(C535="","",IF(OR(D535&lt;NgayBatDau,D535&gt;NgayKetThuc),"Ngày tháng phải nằm trong kỳ báo cáo",IF(AND(G535&lt;&gt;"",COUNTIF(D.2[Tên khách hàng],G535)=0),"Tên KH chưa khai báo trong DSKH",IF(AND(H535&lt;&gt;"",COUNTIF(D.1[Tên sản phẩm],H535)=0),"SP này chưa khai báo trong DSSP",""))))</f>
        <v/>
      </c>
      <c r="AB535" s="23" t="str">
        <f t="shared" ca="1" si="121"/>
        <v/>
      </c>
      <c r="AC535" s="23" t="str">
        <f t="shared" ca="1" si="122"/>
        <v/>
      </c>
      <c r="AD535" s="23" t="str">
        <f t="shared" ca="1" si="123"/>
        <v/>
      </c>
      <c r="AE535" s="68" t="str">
        <f t="shared" ca="1" si="124"/>
        <v/>
      </c>
      <c r="AF535" s="69" t="str">
        <f>IF(OR(H535="",S535=""),"",S535-(SUM(L535,M535)*INDEX(D.1[Đơn giá],MATCH(H535,D.1[Tên sản phẩm],0))))</f>
        <v/>
      </c>
      <c r="AG535" s="90" t="str">
        <f t="shared" ca="1" si="125"/>
        <v/>
      </c>
      <c r="AH535" s="90"/>
    </row>
    <row r="536" spans="2:34" ht="27.75" customHeight="1" x14ac:dyDescent="0.2">
      <c r="B536" s="154">
        <f t="shared" si="126"/>
        <v>533</v>
      </c>
      <c r="C536" s="155" t="str">
        <f t="shared" ca="1" si="127"/>
        <v/>
      </c>
      <c r="D536" s="156" t="str">
        <f t="shared" ca="1" si="128"/>
        <v/>
      </c>
      <c r="E536" s="157" t="str">
        <f t="shared" ca="1" si="129"/>
        <v/>
      </c>
      <c r="F536" s="157"/>
      <c r="G536" s="158" t="str">
        <f t="shared" ca="1" si="130"/>
        <v/>
      </c>
      <c r="H536" s="159"/>
      <c r="I536" s="160" t="str">
        <f>IF(H536="","",INDEX(D.1[Quy cách],MATCH(H536,D.1[Tên sản phẩm],0)))</f>
        <v/>
      </c>
      <c r="J536" s="35" t="str">
        <f>IF(H536="","",INDEX(D.1[ĐVT],MATCH(H536,D.1[Tên sản phẩm],0)))</f>
        <v/>
      </c>
      <c r="K536" s="163" t="str">
        <f>IF(H536="","",INDEX(D.1[Đơn giá bán
(Tham khảo)],MATCH(H536,D.1[Tên sản phẩm],0)))</f>
        <v/>
      </c>
      <c r="L536" s="162"/>
      <c r="M536" s="159"/>
      <c r="N536" s="159"/>
      <c r="O536" s="159"/>
      <c r="P536" s="163" t="str">
        <f t="shared" si="131"/>
        <v/>
      </c>
      <c r="Q536" s="164"/>
      <c r="R536" s="162"/>
      <c r="S536" s="163" t="str">
        <f t="shared" si="132"/>
        <v/>
      </c>
      <c r="T536" s="164" t="str">
        <f t="shared" ca="1" si="133"/>
        <v/>
      </c>
      <c r="U536" s="163" t="str">
        <f t="shared" si="134"/>
        <v/>
      </c>
      <c r="V536" s="163" t="str">
        <f ca="1">IF(AND(C536&lt;&gt;"",C536&lt;&gt;OFFSET(C536,1,0)),SUMIFS(B.2[Giá có thuế],B.2[Số ĐK],C536),"")</f>
        <v/>
      </c>
      <c r="W536" s="159"/>
      <c r="X536" s="161" t="str">
        <f>IF(W536="","",'Thông Tin Chung'!$L$3)</f>
        <v/>
      </c>
      <c r="Y536" s="163" t="str">
        <f t="shared" ca="1" si="135"/>
        <v/>
      </c>
      <c r="Z536" s="165"/>
      <c r="AA536" s="155" t="str">
        <f ca="1">IF(C536="","",IF(OR(D536&lt;NgayBatDau,D536&gt;NgayKetThuc),"Ngày tháng phải nằm trong kỳ báo cáo",IF(AND(G536&lt;&gt;"",COUNTIF(D.2[Tên khách hàng],G536)=0),"Tên KH chưa khai báo trong DSKH",IF(AND(H536&lt;&gt;"",COUNTIF(D.1[Tên sản phẩm],H536)=0),"SP này chưa khai báo trong DSSP",""))))</f>
        <v/>
      </c>
      <c r="AB536" s="23" t="str">
        <f t="shared" ca="1" si="121"/>
        <v/>
      </c>
      <c r="AC536" s="23" t="str">
        <f t="shared" ca="1" si="122"/>
        <v/>
      </c>
      <c r="AD536" s="23" t="str">
        <f t="shared" ca="1" si="123"/>
        <v/>
      </c>
      <c r="AE536" s="68" t="str">
        <f t="shared" ca="1" si="124"/>
        <v/>
      </c>
      <c r="AF536" s="69" t="str">
        <f>IF(OR(H536="",S536=""),"",S536-(SUM(L536,M536)*INDEX(D.1[Đơn giá],MATCH(H536,D.1[Tên sản phẩm],0))))</f>
        <v/>
      </c>
      <c r="AG536" s="90" t="str">
        <f t="shared" ca="1" si="125"/>
        <v/>
      </c>
      <c r="AH536" s="90"/>
    </row>
    <row r="537" spans="2:34" ht="27.75" customHeight="1" x14ac:dyDescent="0.2">
      <c r="B537" s="154">
        <f t="shared" si="126"/>
        <v>534</v>
      </c>
      <c r="C537" s="155" t="str">
        <f t="shared" ca="1" si="127"/>
        <v/>
      </c>
      <c r="D537" s="156" t="str">
        <f t="shared" ca="1" si="128"/>
        <v/>
      </c>
      <c r="E537" s="157" t="str">
        <f t="shared" ca="1" si="129"/>
        <v/>
      </c>
      <c r="F537" s="157"/>
      <c r="G537" s="158" t="str">
        <f t="shared" ca="1" si="130"/>
        <v/>
      </c>
      <c r="H537" s="159"/>
      <c r="I537" s="160" t="str">
        <f>IF(H537="","",INDEX(D.1[Quy cách],MATCH(H537,D.1[Tên sản phẩm],0)))</f>
        <v/>
      </c>
      <c r="J537" s="35" t="str">
        <f>IF(H537="","",INDEX(D.1[ĐVT],MATCH(H537,D.1[Tên sản phẩm],0)))</f>
        <v/>
      </c>
      <c r="K537" s="163" t="str">
        <f>IF(H537="","",INDEX(D.1[Đơn giá bán
(Tham khảo)],MATCH(H537,D.1[Tên sản phẩm],0)))</f>
        <v/>
      </c>
      <c r="L537" s="162"/>
      <c r="M537" s="159"/>
      <c r="N537" s="159"/>
      <c r="O537" s="159"/>
      <c r="P537" s="163" t="str">
        <f t="shared" si="131"/>
        <v/>
      </c>
      <c r="Q537" s="164"/>
      <c r="R537" s="162"/>
      <c r="S537" s="163" t="str">
        <f t="shared" si="132"/>
        <v/>
      </c>
      <c r="T537" s="164" t="str">
        <f t="shared" ca="1" si="133"/>
        <v/>
      </c>
      <c r="U537" s="163" t="str">
        <f t="shared" si="134"/>
        <v/>
      </c>
      <c r="V537" s="163" t="str">
        <f ca="1">IF(AND(C537&lt;&gt;"",C537&lt;&gt;OFFSET(C537,1,0)),SUMIFS(B.2[Giá có thuế],B.2[Số ĐK],C537),"")</f>
        <v/>
      </c>
      <c r="W537" s="159"/>
      <c r="X537" s="161" t="str">
        <f>IF(W537="","",'Thông Tin Chung'!$L$3)</f>
        <v/>
      </c>
      <c r="Y537" s="163" t="str">
        <f t="shared" ca="1" si="135"/>
        <v/>
      </c>
      <c r="Z537" s="165"/>
      <c r="AA537" s="155" t="str">
        <f ca="1">IF(C537="","",IF(OR(D537&lt;NgayBatDau,D537&gt;NgayKetThuc),"Ngày tháng phải nằm trong kỳ báo cáo",IF(AND(G537&lt;&gt;"",COUNTIF(D.2[Tên khách hàng],G537)=0),"Tên KH chưa khai báo trong DSKH",IF(AND(H537&lt;&gt;"",COUNTIF(D.1[Tên sản phẩm],H537)=0),"SP này chưa khai báo trong DSSP",""))))</f>
        <v/>
      </c>
      <c r="AB537" s="23" t="str">
        <f t="shared" ca="1" si="121"/>
        <v/>
      </c>
      <c r="AC537" s="23" t="str">
        <f t="shared" ca="1" si="122"/>
        <v/>
      </c>
      <c r="AD537" s="23" t="str">
        <f t="shared" ca="1" si="123"/>
        <v/>
      </c>
      <c r="AE537" s="68" t="str">
        <f t="shared" ca="1" si="124"/>
        <v/>
      </c>
      <c r="AF537" s="69" t="str">
        <f>IF(OR(H537="",S537=""),"",S537-(SUM(L537,M537)*INDEX(D.1[Đơn giá],MATCH(H537,D.1[Tên sản phẩm],0))))</f>
        <v/>
      </c>
      <c r="AG537" s="90" t="str">
        <f t="shared" ca="1" si="125"/>
        <v/>
      </c>
      <c r="AH537" s="90"/>
    </row>
    <row r="538" spans="2:34" ht="27.75" customHeight="1" x14ac:dyDescent="0.2">
      <c r="B538" s="154">
        <f t="shared" si="126"/>
        <v>535</v>
      </c>
      <c r="C538" s="155" t="str">
        <f t="shared" ca="1" si="127"/>
        <v/>
      </c>
      <c r="D538" s="156" t="str">
        <f t="shared" ca="1" si="128"/>
        <v/>
      </c>
      <c r="E538" s="157" t="str">
        <f t="shared" ca="1" si="129"/>
        <v/>
      </c>
      <c r="F538" s="157"/>
      <c r="G538" s="158" t="str">
        <f t="shared" ca="1" si="130"/>
        <v/>
      </c>
      <c r="H538" s="159"/>
      <c r="I538" s="160" t="str">
        <f>IF(H538="","",INDEX(D.1[Quy cách],MATCH(H538,D.1[Tên sản phẩm],0)))</f>
        <v/>
      </c>
      <c r="J538" s="35" t="str">
        <f>IF(H538="","",INDEX(D.1[ĐVT],MATCH(H538,D.1[Tên sản phẩm],0)))</f>
        <v/>
      </c>
      <c r="K538" s="163" t="str">
        <f>IF(H538="","",INDEX(D.1[Đơn giá bán
(Tham khảo)],MATCH(H538,D.1[Tên sản phẩm],0)))</f>
        <v/>
      </c>
      <c r="L538" s="162"/>
      <c r="M538" s="159"/>
      <c r="N538" s="159"/>
      <c r="O538" s="159"/>
      <c r="P538" s="163" t="str">
        <f t="shared" si="131"/>
        <v/>
      </c>
      <c r="Q538" s="164"/>
      <c r="R538" s="162"/>
      <c r="S538" s="163" t="str">
        <f t="shared" si="132"/>
        <v/>
      </c>
      <c r="T538" s="164" t="str">
        <f t="shared" ca="1" si="133"/>
        <v/>
      </c>
      <c r="U538" s="163" t="str">
        <f t="shared" si="134"/>
        <v/>
      </c>
      <c r="V538" s="163" t="str">
        <f ca="1">IF(AND(C538&lt;&gt;"",C538&lt;&gt;OFFSET(C538,1,0)),SUMIFS(B.2[Giá có thuế],B.2[Số ĐK],C538),"")</f>
        <v/>
      </c>
      <c r="W538" s="159"/>
      <c r="X538" s="161" t="str">
        <f>IF(W538="","",'Thông Tin Chung'!$L$3)</f>
        <v/>
      </c>
      <c r="Y538" s="163" t="str">
        <f t="shared" ca="1" si="135"/>
        <v/>
      </c>
      <c r="Z538" s="165"/>
      <c r="AA538" s="155" t="str">
        <f ca="1">IF(C538="","",IF(OR(D538&lt;NgayBatDau,D538&gt;NgayKetThuc),"Ngày tháng phải nằm trong kỳ báo cáo",IF(AND(G538&lt;&gt;"",COUNTIF(D.2[Tên khách hàng],G538)=0),"Tên KH chưa khai báo trong DSKH",IF(AND(H538&lt;&gt;"",COUNTIF(D.1[Tên sản phẩm],H538)=0),"SP này chưa khai báo trong DSSP",""))))</f>
        <v/>
      </c>
      <c r="AB538" s="23" t="str">
        <f t="shared" ca="1" si="121"/>
        <v/>
      </c>
      <c r="AC538" s="23" t="str">
        <f t="shared" ca="1" si="122"/>
        <v/>
      </c>
      <c r="AD538" s="23" t="str">
        <f t="shared" ca="1" si="123"/>
        <v/>
      </c>
      <c r="AE538" s="68" t="str">
        <f t="shared" ca="1" si="124"/>
        <v/>
      </c>
      <c r="AF538" s="69" t="str">
        <f>IF(OR(H538="",S538=""),"",S538-(SUM(L538,M538)*INDEX(D.1[Đơn giá],MATCH(H538,D.1[Tên sản phẩm],0))))</f>
        <v/>
      </c>
      <c r="AG538" s="90" t="str">
        <f t="shared" ca="1" si="125"/>
        <v/>
      </c>
      <c r="AH538" s="90"/>
    </row>
    <row r="539" spans="2:34" ht="27.75" customHeight="1" x14ac:dyDescent="0.2">
      <c r="B539" s="154">
        <f t="shared" si="126"/>
        <v>536</v>
      </c>
      <c r="C539" s="155" t="str">
        <f t="shared" ca="1" si="127"/>
        <v/>
      </c>
      <c r="D539" s="156" t="str">
        <f t="shared" ca="1" si="128"/>
        <v/>
      </c>
      <c r="E539" s="157" t="str">
        <f t="shared" ca="1" si="129"/>
        <v/>
      </c>
      <c r="F539" s="157"/>
      <c r="G539" s="158" t="str">
        <f t="shared" ca="1" si="130"/>
        <v/>
      </c>
      <c r="H539" s="159"/>
      <c r="I539" s="160" t="str">
        <f>IF(H539="","",INDEX(D.1[Quy cách],MATCH(H539,D.1[Tên sản phẩm],0)))</f>
        <v/>
      </c>
      <c r="J539" s="35" t="str">
        <f>IF(H539="","",INDEX(D.1[ĐVT],MATCH(H539,D.1[Tên sản phẩm],0)))</f>
        <v/>
      </c>
      <c r="K539" s="163" t="str">
        <f>IF(H539="","",INDEX(D.1[Đơn giá bán
(Tham khảo)],MATCH(H539,D.1[Tên sản phẩm],0)))</f>
        <v/>
      </c>
      <c r="L539" s="162"/>
      <c r="M539" s="159"/>
      <c r="N539" s="159"/>
      <c r="O539" s="159"/>
      <c r="P539" s="163" t="str">
        <f t="shared" si="131"/>
        <v/>
      </c>
      <c r="Q539" s="164"/>
      <c r="R539" s="162"/>
      <c r="S539" s="163" t="str">
        <f t="shared" si="132"/>
        <v/>
      </c>
      <c r="T539" s="164" t="str">
        <f t="shared" ca="1" si="133"/>
        <v/>
      </c>
      <c r="U539" s="163" t="str">
        <f t="shared" si="134"/>
        <v/>
      </c>
      <c r="V539" s="163" t="str">
        <f ca="1">IF(AND(C539&lt;&gt;"",C539&lt;&gt;OFFSET(C539,1,0)),SUMIFS(B.2[Giá có thuế],B.2[Số ĐK],C539),"")</f>
        <v/>
      </c>
      <c r="W539" s="159"/>
      <c r="X539" s="161" t="str">
        <f>IF(W539="","",'Thông Tin Chung'!$L$3)</f>
        <v/>
      </c>
      <c r="Y539" s="163" t="str">
        <f t="shared" ca="1" si="135"/>
        <v/>
      </c>
      <c r="Z539" s="165"/>
      <c r="AA539" s="155" t="str">
        <f ca="1">IF(C539="","",IF(OR(D539&lt;NgayBatDau,D539&gt;NgayKetThuc),"Ngày tháng phải nằm trong kỳ báo cáo",IF(AND(G539&lt;&gt;"",COUNTIF(D.2[Tên khách hàng],G539)=0),"Tên KH chưa khai báo trong DSKH",IF(AND(H539&lt;&gt;"",COUNTIF(D.1[Tên sản phẩm],H539)=0),"SP này chưa khai báo trong DSSP",""))))</f>
        <v/>
      </c>
      <c r="AB539" s="23" t="str">
        <f t="shared" ca="1" si="121"/>
        <v/>
      </c>
      <c r="AC539" s="23" t="str">
        <f t="shared" ca="1" si="122"/>
        <v/>
      </c>
      <c r="AD539" s="23" t="str">
        <f t="shared" ca="1" si="123"/>
        <v/>
      </c>
      <c r="AE539" s="68" t="str">
        <f t="shared" ca="1" si="124"/>
        <v/>
      </c>
      <c r="AF539" s="69" t="str">
        <f>IF(OR(H539="",S539=""),"",S539-(SUM(L539,M539)*INDEX(D.1[Đơn giá],MATCH(H539,D.1[Tên sản phẩm],0))))</f>
        <v/>
      </c>
      <c r="AG539" s="90" t="str">
        <f t="shared" ca="1" si="125"/>
        <v/>
      </c>
      <c r="AH539" s="90"/>
    </row>
    <row r="540" spans="2:34" ht="27.75" customHeight="1" x14ac:dyDescent="0.2">
      <c r="B540" s="154">
        <f t="shared" si="126"/>
        <v>537</v>
      </c>
      <c r="C540" s="155" t="str">
        <f t="shared" ca="1" si="127"/>
        <v/>
      </c>
      <c r="D540" s="156" t="str">
        <f t="shared" ca="1" si="128"/>
        <v/>
      </c>
      <c r="E540" s="157" t="str">
        <f t="shared" ca="1" si="129"/>
        <v/>
      </c>
      <c r="F540" s="157"/>
      <c r="G540" s="158" t="str">
        <f t="shared" ca="1" si="130"/>
        <v/>
      </c>
      <c r="H540" s="159"/>
      <c r="I540" s="160" t="str">
        <f>IF(H540="","",INDEX(D.1[Quy cách],MATCH(H540,D.1[Tên sản phẩm],0)))</f>
        <v/>
      </c>
      <c r="J540" s="35" t="str">
        <f>IF(H540="","",INDEX(D.1[ĐVT],MATCH(H540,D.1[Tên sản phẩm],0)))</f>
        <v/>
      </c>
      <c r="K540" s="163" t="str">
        <f>IF(H540="","",INDEX(D.1[Đơn giá bán
(Tham khảo)],MATCH(H540,D.1[Tên sản phẩm],0)))</f>
        <v/>
      </c>
      <c r="L540" s="162"/>
      <c r="M540" s="159"/>
      <c r="N540" s="159"/>
      <c r="O540" s="159"/>
      <c r="P540" s="163" t="str">
        <f t="shared" si="131"/>
        <v/>
      </c>
      <c r="Q540" s="164"/>
      <c r="R540" s="162"/>
      <c r="S540" s="163" t="str">
        <f t="shared" si="132"/>
        <v/>
      </c>
      <c r="T540" s="164" t="str">
        <f t="shared" ca="1" si="133"/>
        <v/>
      </c>
      <c r="U540" s="163" t="str">
        <f t="shared" si="134"/>
        <v/>
      </c>
      <c r="V540" s="163" t="str">
        <f ca="1">IF(AND(C540&lt;&gt;"",C540&lt;&gt;OFFSET(C540,1,0)),SUMIFS(B.2[Giá có thuế],B.2[Số ĐK],C540),"")</f>
        <v/>
      </c>
      <c r="W540" s="159"/>
      <c r="X540" s="161" t="str">
        <f>IF(W540="","",'Thông Tin Chung'!$L$3)</f>
        <v/>
      </c>
      <c r="Y540" s="163" t="str">
        <f t="shared" ca="1" si="135"/>
        <v/>
      </c>
      <c r="Z540" s="165"/>
      <c r="AA540" s="155" t="str">
        <f ca="1">IF(C540="","",IF(OR(D540&lt;NgayBatDau,D540&gt;NgayKetThuc),"Ngày tháng phải nằm trong kỳ báo cáo",IF(AND(G540&lt;&gt;"",COUNTIF(D.2[Tên khách hàng],G540)=0),"Tên KH chưa khai báo trong DSKH",IF(AND(H540&lt;&gt;"",COUNTIF(D.1[Tên sản phẩm],H540)=0),"SP này chưa khai báo trong DSSP",""))))</f>
        <v/>
      </c>
      <c r="AB540" s="23" t="str">
        <f t="shared" ca="1" si="121"/>
        <v/>
      </c>
      <c r="AC540" s="23" t="str">
        <f t="shared" ca="1" si="122"/>
        <v/>
      </c>
      <c r="AD540" s="23" t="str">
        <f t="shared" ca="1" si="123"/>
        <v/>
      </c>
      <c r="AE540" s="68" t="str">
        <f t="shared" ca="1" si="124"/>
        <v/>
      </c>
      <c r="AF540" s="69" t="str">
        <f>IF(OR(H540="",S540=""),"",S540-(SUM(L540,M540)*INDEX(D.1[Đơn giá],MATCH(H540,D.1[Tên sản phẩm],0))))</f>
        <v/>
      </c>
      <c r="AG540" s="90" t="str">
        <f t="shared" ca="1" si="125"/>
        <v/>
      </c>
      <c r="AH540" s="90"/>
    </row>
    <row r="541" spans="2:34" ht="27.75" customHeight="1" x14ac:dyDescent="0.2">
      <c r="B541" s="154">
        <f t="shared" si="126"/>
        <v>538</v>
      </c>
      <c r="C541" s="155" t="str">
        <f t="shared" ca="1" si="127"/>
        <v/>
      </c>
      <c r="D541" s="156" t="str">
        <f t="shared" ca="1" si="128"/>
        <v/>
      </c>
      <c r="E541" s="157" t="str">
        <f t="shared" ca="1" si="129"/>
        <v/>
      </c>
      <c r="F541" s="157"/>
      <c r="G541" s="158" t="str">
        <f t="shared" ca="1" si="130"/>
        <v/>
      </c>
      <c r="H541" s="159"/>
      <c r="I541" s="160" t="str">
        <f>IF(H541="","",INDEX(D.1[Quy cách],MATCH(H541,D.1[Tên sản phẩm],0)))</f>
        <v/>
      </c>
      <c r="J541" s="35" t="str">
        <f>IF(H541="","",INDEX(D.1[ĐVT],MATCH(H541,D.1[Tên sản phẩm],0)))</f>
        <v/>
      </c>
      <c r="K541" s="163" t="str">
        <f>IF(H541="","",INDEX(D.1[Đơn giá bán
(Tham khảo)],MATCH(H541,D.1[Tên sản phẩm],0)))</f>
        <v/>
      </c>
      <c r="L541" s="162"/>
      <c r="M541" s="159"/>
      <c r="N541" s="159"/>
      <c r="O541" s="159"/>
      <c r="P541" s="163" t="str">
        <f t="shared" si="131"/>
        <v/>
      </c>
      <c r="Q541" s="164"/>
      <c r="R541" s="162"/>
      <c r="S541" s="163" t="str">
        <f t="shared" si="132"/>
        <v/>
      </c>
      <c r="T541" s="164" t="str">
        <f t="shared" ca="1" si="133"/>
        <v/>
      </c>
      <c r="U541" s="163" t="str">
        <f t="shared" si="134"/>
        <v/>
      </c>
      <c r="V541" s="163" t="str">
        <f ca="1">IF(AND(C541&lt;&gt;"",C541&lt;&gt;OFFSET(C541,1,0)),SUMIFS(B.2[Giá có thuế],B.2[Số ĐK],C541),"")</f>
        <v/>
      </c>
      <c r="W541" s="159"/>
      <c r="X541" s="161" t="str">
        <f>IF(W541="","",'Thông Tin Chung'!$L$3)</f>
        <v/>
      </c>
      <c r="Y541" s="163" t="str">
        <f t="shared" ca="1" si="135"/>
        <v/>
      </c>
      <c r="Z541" s="165"/>
      <c r="AA541" s="155" t="str">
        <f ca="1">IF(C541="","",IF(OR(D541&lt;NgayBatDau,D541&gt;NgayKetThuc),"Ngày tháng phải nằm trong kỳ báo cáo",IF(AND(G541&lt;&gt;"",COUNTIF(D.2[Tên khách hàng],G541)=0),"Tên KH chưa khai báo trong DSKH",IF(AND(H541&lt;&gt;"",COUNTIF(D.1[Tên sản phẩm],H541)=0),"SP này chưa khai báo trong DSSP",""))))</f>
        <v/>
      </c>
      <c r="AB541" s="23" t="str">
        <f t="shared" ca="1" si="121"/>
        <v/>
      </c>
      <c r="AC541" s="23" t="str">
        <f t="shared" ca="1" si="122"/>
        <v/>
      </c>
      <c r="AD541" s="23" t="str">
        <f t="shared" ca="1" si="123"/>
        <v/>
      </c>
      <c r="AE541" s="68" t="str">
        <f t="shared" ca="1" si="124"/>
        <v/>
      </c>
      <c r="AF541" s="69" t="str">
        <f>IF(OR(H541="",S541=""),"",S541-(SUM(L541,M541)*INDEX(D.1[Đơn giá],MATCH(H541,D.1[Tên sản phẩm],0))))</f>
        <v/>
      </c>
      <c r="AG541" s="90" t="str">
        <f t="shared" ca="1" si="125"/>
        <v/>
      </c>
      <c r="AH541" s="90"/>
    </row>
    <row r="542" spans="2:34" ht="27.75" customHeight="1" x14ac:dyDescent="0.2">
      <c r="B542" s="154">
        <f t="shared" si="126"/>
        <v>539</v>
      </c>
      <c r="C542" s="155" t="str">
        <f t="shared" ca="1" si="127"/>
        <v/>
      </c>
      <c r="D542" s="156" t="str">
        <f t="shared" ca="1" si="128"/>
        <v/>
      </c>
      <c r="E542" s="157" t="str">
        <f t="shared" ca="1" si="129"/>
        <v/>
      </c>
      <c r="F542" s="157"/>
      <c r="G542" s="158" t="str">
        <f t="shared" ca="1" si="130"/>
        <v/>
      </c>
      <c r="H542" s="159"/>
      <c r="I542" s="160" t="str">
        <f>IF(H542="","",INDEX(D.1[Quy cách],MATCH(H542,D.1[Tên sản phẩm],0)))</f>
        <v/>
      </c>
      <c r="J542" s="35" t="str">
        <f>IF(H542="","",INDEX(D.1[ĐVT],MATCH(H542,D.1[Tên sản phẩm],0)))</f>
        <v/>
      </c>
      <c r="K542" s="163" t="str">
        <f>IF(H542="","",INDEX(D.1[Đơn giá bán
(Tham khảo)],MATCH(H542,D.1[Tên sản phẩm],0)))</f>
        <v/>
      </c>
      <c r="L542" s="162"/>
      <c r="M542" s="159"/>
      <c r="N542" s="159"/>
      <c r="O542" s="159"/>
      <c r="P542" s="163" t="str">
        <f t="shared" si="131"/>
        <v/>
      </c>
      <c r="Q542" s="164"/>
      <c r="R542" s="162"/>
      <c r="S542" s="163" t="str">
        <f t="shared" si="132"/>
        <v/>
      </c>
      <c r="T542" s="164" t="str">
        <f t="shared" ca="1" si="133"/>
        <v/>
      </c>
      <c r="U542" s="163" t="str">
        <f t="shared" si="134"/>
        <v/>
      </c>
      <c r="V542" s="163" t="str">
        <f ca="1">IF(AND(C542&lt;&gt;"",C542&lt;&gt;OFFSET(C542,1,0)),SUMIFS(B.2[Giá có thuế],B.2[Số ĐK],C542),"")</f>
        <v/>
      </c>
      <c r="W542" s="159"/>
      <c r="X542" s="161" t="str">
        <f>IF(W542="","",'Thông Tin Chung'!$L$3)</f>
        <v/>
      </c>
      <c r="Y542" s="163" t="str">
        <f t="shared" ca="1" si="135"/>
        <v/>
      </c>
      <c r="Z542" s="165"/>
      <c r="AA542" s="155" t="str">
        <f ca="1">IF(C542="","",IF(OR(D542&lt;NgayBatDau,D542&gt;NgayKetThuc),"Ngày tháng phải nằm trong kỳ báo cáo",IF(AND(G542&lt;&gt;"",COUNTIF(D.2[Tên khách hàng],G542)=0),"Tên KH chưa khai báo trong DSKH",IF(AND(H542&lt;&gt;"",COUNTIF(D.1[Tên sản phẩm],H542)=0),"SP này chưa khai báo trong DSSP",""))))</f>
        <v/>
      </c>
      <c r="AB542" s="23" t="str">
        <f t="shared" ca="1" si="121"/>
        <v/>
      </c>
      <c r="AC542" s="23" t="str">
        <f t="shared" ca="1" si="122"/>
        <v/>
      </c>
      <c r="AD542" s="23" t="str">
        <f t="shared" ca="1" si="123"/>
        <v/>
      </c>
      <c r="AE542" s="68" t="str">
        <f t="shared" ca="1" si="124"/>
        <v/>
      </c>
      <c r="AF542" s="69" t="str">
        <f>IF(OR(H542="",S542=""),"",S542-(SUM(L542,M542)*INDEX(D.1[Đơn giá],MATCH(H542,D.1[Tên sản phẩm],0))))</f>
        <v/>
      </c>
      <c r="AG542" s="90" t="str">
        <f t="shared" ca="1" si="125"/>
        <v/>
      </c>
      <c r="AH542" s="90"/>
    </row>
    <row r="543" spans="2:34" ht="27.75" customHeight="1" x14ac:dyDescent="0.2">
      <c r="B543" s="154">
        <f t="shared" si="126"/>
        <v>540</v>
      </c>
      <c r="C543" s="155" t="str">
        <f t="shared" ca="1" si="127"/>
        <v/>
      </c>
      <c r="D543" s="156" t="str">
        <f t="shared" ca="1" si="128"/>
        <v/>
      </c>
      <c r="E543" s="157" t="str">
        <f t="shared" ca="1" si="129"/>
        <v/>
      </c>
      <c r="F543" s="157"/>
      <c r="G543" s="158" t="str">
        <f t="shared" ca="1" si="130"/>
        <v/>
      </c>
      <c r="H543" s="159"/>
      <c r="I543" s="160" t="str">
        <f>IF(H543="","",INDEX(D.1[Quy cách],MATCH(H543,D.1[Tên sản phẩm],0)))</f>
        <v/>
      </c>
      <c r="J543" s="35" t="str">
        <f>IF(H543="","",INDEX(D.1[ĐVT],MATCH(H543,D.1[Tên sản phẩm],0)))</f>
        <v/>
      </c>
      <c r="K543" s="163" t="str">
        <f>IF(H543="","",INDEX(D.1[Đơn giá bán
(Tham khảo)],MATCH(H543,D.1[Tên sản phẩm],0)))</f>
        <v/>
      </c>
      <c r="L543" s="162"/>
      <c r="M543" s="159"/>
      <c r="N543" s="159"/>
      <c r="O543" s="159"/>
      <c r="P543" s="163" t="str">
        <f t="shared" si="131"/>
        <v/>
      </c>
      <c r="Q543" s="164"/>
      <c r="R543" s="162"/>
      <c r="S543" s="163" t="str">
        <f t="shared" si="132"/>
        <v/>
      </c>
      <c r="T543" s="164" t="str">
        <f t="shared" ca="1" si="133"/>
        <v/>
      </c>
      <c r="U543" s="163" t="str">
        <f t="shared" si="134"/>
        <v/>
      </c>
      <c r="V543" s="163" t="str">
        <f ca="1">IF(AND(C543&lt;&gt;"",C543&lt;&gt;OFFSET(C543,1,0)),SUMIFS(B.2[Giá có thuế],B.2[Số ĐK],C543),"")</f>
        <v/>
      </c>
      <c r="W543" s="159"/>
      <c r="X543" s="161" t="str">
        <f>IF(W543="","",'Thông Tin Chung'!$L$3)</f>
        <v/>
      </c>
      <c r="Y543" s="163" t="str">
        <f t="shared" ca="1" si="135"/>
        <v/>
      </c>
      <c r="Z543" s="165"/>
      <c r="AA543" s="155" t="str">
        <f ca="1">IF(C543="","",IF(OR(D543&lt;NgayBatDau,D543&gt;NgayKetThuc),"Ngày tháng phải nằm trong kỳ báo cáo",IF(AND(G543&lt;&gt;"",COUNTIF(D.2[Tên khách hàng],G543)=0),"Tên KH chưa khai báo trong DSKH",IF(AND(H543&lt;&gt;"",COUNTIF(D.1[Tên sản phẩm],H543)=0),"SP này chưa khai báo trong DSSP",""))))</f>
        <v/>
      </c>
      <c r="AB543" s="23" t="str">
        <f t="shared" ca="1" si="121"/>
        <v/>
      </c>
      <c r="AC543" s="23" t="str">
        <f t="shared" ca="1" si="122"/>
        <v/>
      </c>
      <c r="AD543" s="23" t="str">
        <f t="shared" ca="1" si="123"/>
        <v/>
      </c>
      <c r="AE543" s="68" t="str">
        <f t="shared" ca="1" si="124"/>
        <v/>
      </c>
      <c r="AF543" s="69" t="str">
        <f>IF(OR(H543="",S543=""),"",S543-(SUM(L543,M543)*INDEX(D.1[Đơn giá],MATCH(H543,D.1[Tên sản phẩm],0))))</f>
        <v/>
      </c>
      <c r="AG543" s="90" t="str">
        <f t="shared" ca="1" si="125"/>
        <v/>
      </c>
      <c r="AH543" s="90"/>
    </row>
    <row r="544" spans="2:34" ht="27.75" customHeight="1" x14ac:dyDescent="0.2">
      <c r="B544" s="154">
        <f t="shared" si="126"/>
        <v>541</v>
      </c>
      <c r="C544" s="155" t="str">
        <f t="shared" ca="1" si="127"/>
        <v/>
      </c>
      <c r="D544" s="156" t="str">
        <f t="shared" ca="1" si="128"/>
        <v/>
      </c>
      <c r="E544" s="157" t="str">
        <f t="shared" ca="1" si="129"/>
        <v/>
      </c>
      <c r="F544" s="157"/>
      <c r="G544" s="158" t="str">
        <f t="shared" ca="1" si="130"/>
        <v/>
      </c>
      <c r="H544" s="159"/>
      <c r="I544" s="160" t="str">
        <f>IF(H544="","",INDEX(D.1[Quy cách],MATCH(H544,D.1[Tên sản phẩm],0)))</f>
        <v/>
      </c>
      <c r="J544" s="35" t="str">
        <f>IF(H544="","",INDEX(D.1[ĐVT],MATCH(H544,D.1[Tên sản phẩm],0)))</f>
        <v/>
      </c>
      <c r="K544" s="163" t="str">
        <f>IF(H544="","",INDEX(D.1[Đơn giá bán
(Tham khảo)],MATCH(H544,D.1[Tên sản phẩm],0)))</f>
        <v/>
      </c>
      <c r="L544" s="162"/>
      <c r="M544" s="159"/>
      <c r="N544" s="159"/>
      <c r="O544" s="159"/>
      <c r="P544" s="163" t="str">
        <f t="shared" si="131"/>
        <v/>
      </c>
      <c r="Q544" s="164"/>
      <c r="R544" s="162"/>
      <c r="S544" s="163" t="str">
        <f t="shared" si="132"/>
        <v/>
      </c>
      <c r="T544" s="164" t="str">
        <f t="shared" ca="1" si="133"/>
        <v/>
      </c>
      <c r="U544" s="163" t="str">
        <f t="shared" si="134"/>
        <v/>
      </c>
      <c r="V544" s="163" t="str">
        <f ca="1">IF(AND(C544&lt;&gt;"",C544&lt;&gt;OFFSET(C544,1,0)),SUMIFS(B.2[Giá có thuế],B.2[Số ĐK],C544),"")</f>
        <v/>
      </c>
      <c r="W544" s="159"/>
      <c r="X544" s="161" t="str">
        <f>IF(W544="","",'Thông Tin Chung'!$L$3)</f>
        <v/>
      </c>
      <c r="Y544" s="163" t="str">
        <f t="shared" ca="1" si="135"/>
        <v/>
      </c>
      <c r="Z544" s="165"/>
      <c r="AA544" s="155" t="str">
        <f ca="1">IF(C544="","",IF(OR(D544&lt;NgayBatDau,D544&gt;NgayKetThuc),"Ngày tháng phải nằm trong kỳ báo cáo",IF(AND(G544&lt;&gt;"",COUNTIF(D.2[Tên khách hàng],G544)=0),"Tên KH chưa khai báo trong DSKH",IF(AND(H544&lt;&gt;"",COUNTIF(D.1[Tên sản phẩm],H544)=0),"SP này chưa khai báo trong DSSP",""))))</f>
        <v/>
      </c>
      <c r="AB544" s="23" t="str">
        <f t="shared" ca="1" si="121"/>
        <v/>
      </c>
      <c r="AC544" s="23" t="str">
        <f t="shared" ca="1" si="122"/>
        <v/>
      </c>
      <c r="AD544" s="23" t="str">
        <f t="shared" ca="1" si="123"/>
        <v/>
      </c>
      <c r="AE544" s="68" t="str">
        <f t="shared" ca="1" si="124"/>
        <v/>
      </c>
      <c r="AF544" s="69" t="str">
        <f>IF(OR(H544="",S544=""),"",S544-(SUM(L544,M544)*INDEX(D.1[Đơn giá],MATCH(H544,D.1[Tên sản phẩm],0))))</f>
        <v/>
      </c>
      <c r="AG544" s="90" t="str">
        <f t="shared" ca="1" si="125"/>
        <v/>
      </c>
      <c r="AH544" s="90"/>
    </row>
    <row r="545" spans="2:34" ht="27.75" customHeight="1" x14ac:dyDescent="0.2">
      <c r="B545" s="154">
        <f t="shared" si="126"/>
        <v>542</v>
      </c>
      <c r="C545" s="155" t="str">
        <f t="shared" ca="1" si="127"/>
        <v/>
      </c>
      <c r="D545" s="156" t="str">
        <f t="shared" ca="1" si="128"/>
        <v/>
      </c>
      <c r="E545" s="157" t="str">
        <f t="shared" ca="1" si="129"/>
        <v/>
      </c>
      <c r="F545" s="157"/>
      <c r="G545" s="158" t="str">
        <f t="shared" ca="1" si="130"/>
        <v/>
      </c>
      <c r="H545" s="159"/>
      <c r="I545" s="160" t="str">
        <f>IF(H545="","",INDEX(D.1[Quy cách],MATCH(H545,D.1[Tên sản phẩm],0)))</f>
        <v/>
      </c>
      <c r="J545" s="35" t="str">
        <f>IF(H545="","",INDEX(D.1[ĐVT],MATCH(H545,D.1[Tên sản phẩm],0)))</f>
        <v/>
      </c>
      <c r="K545" s="163" t="str">
        <f>IF(H545="","",INDEX(D.1[Đơn giá bán
(Tham khảo)],MATCH(H545,D.1[Tên sản phẩm],0)))</f>
        <v/>
      </c>
      <c r="L545" s="162"/>
      <c r="M545" s="159"/>
      <c r="N545" s="159"/>
      <c r="O545" s="159"/>
      <c r="P545" s="163" t="str">
        <f t="shared" si="131"/>
        <v/>
      </c>
      <c r="Q545" s="164"/>
      <c r="R545" s="162"/>
      <c r="S545" s="163" t="str">
        <f t="shared" si="132"/>
        <v/>
      </c>
      <c r="T545" s="164" t="str">
        <f t="shared" ca="1" si="133"/>
        <v/>
      </c>
      <c r="U545" s="163" t="str">
        <f t="shared" si="134"/>
        <v/>
      </c>
      <c r="V545" s="163" t="str">
        <f ca="1">IF(AND(C545&lt;&gt;"",C545&lt;&gt;OFFSET(C545,1,0)),SUMIFS(B.2[Giá có thuế],B.2[Số ĐK],C545),"")</f>
        <v/>
      </c>
      <c r="W545" s="159"/>
      <c r="X545" s="161" t="str">
        <f>IF(W545="","",'Thông Tin Chung'!$L$3)</f>
        <v/>
      </c>
      <c r="Y545" s="163" t="str">
        <f t="shared" ca="1" si="135"/>
        <v/>
      </c>
      <c r="Z545" s="165"/>
      <c r="AA545" s="155" t="str">
        <f ca="1">IF(C545="","",IF(OR(D545&lt;NgayBatDau,D545&gt;NgayKetThuc),"Ngày tháng phải nằm trong kỳ báo cáo",IF(AND(G545&lt;&gt;"",COUNTIF(D.2[Tên khách hàng],G545)=0),"Tên KH chưa khai báo trong DSKH",IF(AND(H545&lt;&gt;"",COUNTIF(D.1[Tên sản phẩm],H545)=0),"SP này chưa khai báo trong DSSP",""))))</f>
        <v/>
      </c>
      <c r="AB545" s="23" t="str">
        <f t="shared" ca="1" si="121"/>
        <v/>
      </c>
      <c r="AC545" s="23" t="str">
        <f t="shared" ca="1" si="122"/>
        <v/>
      </c>
      <c r="AD545" s="23" t="str">
        <f t="shared" ca="1" si="123"/>
        <v/>
      </c>
      <c r="AE545" s="68" t="str">
        <f t="shared" ca="1" si="124"/>
        <v/>
      </c>
      <c r="AF545" s="69" t="str">
        <f>IF(OR(H545="",S545=""),"",S545-(SUM(L545,M545)*INDEX(D.1[Đơn giá],MATCH(H545,D.1[Tên sản phẩm],0))))</f>
        <v/>
      </c>
      <c r="AG545" s="90" t="str">
        <f t="shared" ca="1" si="125"/>
        <v/>
      </c>
      <c r="AH545" s="90"/>
    </row>
    <row r="546" spans="2:34" ht="27.75" customHeight="1" x14ac:dyDescent="0.2">
      <c r="B546" s="154">
        <f t="shared" si="126"/>
        <v>543</v>
      </c>
      <c r="C546" s="155" t="str">
        <f t="shared" ca="1" si="127"/>
        <v/>
      </c>
      <c r="D546" s="156" t="str">
        <f t="shared" ca="1" si="128"/>
        <v/>
      </c>
      <c r="E546" s="157" t="str">
        <f t="shared" ca="1" si="129"/>
        <v/>
      </c>
      <c r="F546" s="157"/>
      <c r="G546" s="158" t="str">
        <f t="shared" ca="1" si="130"/>
        <v/>
      </c>
      <c r="H546" s="159"/>
      <c r="I546" s="160" t="str">
        <f>IF(H546="","",INDEX(D.1[Quy cách],MATCH(H546,D.1[Tên sản phẩm],0)))</f>
        <v/>
      </c>
      <c r="J546" s="35" t="str">
        <f>IF(H546="","",INDEX(D.1[ĐVT],MATCH(H546,D.1[Tên sản phẩm],0)))</f>
        <v/>
      </c>
      <c r="K546" s="163" t="str">
        <f>IF(H546="","",INDEX(D.1[Đơn giá bán
(Tham khảo)],MATCH(H546,D.1[Tên sản phẩm],0)))</f>
        <v/>
      </c>
      <c r="L546" s="162"/>
      <c r="M546" s="159"/>
      <c r="N546" s="159"/>
      <c r="O546" s="159"/>
      <c r="P546" s="163" t="str">
        <f t="shared" si="131"/>
        <v/>
      </c>
      <c r="Q546" s="164"/>
      <c r="R546" s="162"/>
      <c r="S546" s="163" t="str">
        <f t="shared" si="132"/>
        <v/>
      </c>
      <c r="T546" s="164" t="str">
        <f t="shared" ca="1" si="133"/>
        <v/>
      </c>
      <c r="U546" s="163" t="str">
        <f t="shared" si="134"/>
        <v/>
      </c>
      <c r="V546" s="163" t="str">
        <f ca="1">IF(AND(C546&lt;&gt;"",C546&lt;&gt;OFFSET(C546,1,0)),SUMIFS(B.2[Giá có thuế],B.2[Số ĐK],C546),"")</f>
        <v/>
      </c>
      <c r="W546" s="159"/>
      <c r="X546" s="161" t="str">
        <f>IF(W546="","",'Thông Tin Chung'!$L$3)</f>
        <v/>
      </c>
      <c r="Y546" s="163" t="str">
        <f t="shared" ca="1" si="135"/>
        <v/>
      </c>
      <c r="Z546" s="165"/>
      <c r="AA546" s="155" t="str">
        <f ca="1">IF(C546="","",IF(OR(D546&lt;NgayBatDau,D546&gt;NgayKetThuc),"Ngày tháng phải nằm trong kỳ báo cáo",IF(AND(G546&lt;&gt;"",COUNTIF(D.2[Tên khách hàng],G546)=0),"Tên KH chưa khai báo trong DSKH",IF(AND(H546&lt;&gt;"",COUNTIF(D.1[Tên sản phẩm],H546)=0),"SP này chưa khai báo trong DSSP",""))))</f>
        <v/>
      </c>
      <c r="AB546" s="23" t="str">
        <f t="shared" ca="1" si="121"/>
        <v/>
      </c>
      <c r="AC546" s="23" t="str">
        <f t="shared" ca="1" si="122"/>
        <v/>
      </c>
      <c r="AD546" s="23" t="str">
        <f t="shared" ca="1" si="123"/>
        <v/>
      </c>
      <c r="AE546" s="68" t="str">
        <f t="shared" ca="1" si="124"/>
        <v/>
      </c>
      <c r="AF546" s="69" t="str">
        <f>IF(OR(H546="",S546=""),"",S546-(SUM(L546,M546)*INDEX(D.1[Đơn giá],MATCH(H546,D.1[Tên sản phẩm],0))))</f>
        <v/>
      </c>
      <c r="AG546" s="90" t="str">
        <f t="shared" ca="1" si="125"/>
        <v/>
      </c>
      <c r="AH546" s="90"/>
    </row>
    <row r="547" spans="2:34" ht="27.75" customHeight="1" x14ac:dyDescent="0.2">
      <c r="B547" s="154">
        <f t="shared" si="126"/>
        <v>544</v>
      </c>
      <c r="C547" s="155" t="str">
        <f t="shared" ca="1" si="127"/>
        <v/>
      </c>
      <c r="D547" s="156" t="str">
        <f t="shared" ca="1" si="128"/>
        <v/>
      </c>
      <c r="E547" s="157" t="str">
        <f t="shared" ca="1" si="129"/>
        <v/>
      </c>
      <c r="F547" s="157"/>
      <c r="G547" s="158" t="str">
        <f t="shared" ca="1" si="130"/>
        <v/>
      </c>
      <c r="H547" s="159"/>
      <c r="I547" s="160" t="str">
        <f>IF(H547="","",INDEX(D.1[Quy cách],MATCH(H547,D.1[Tên sản phẩm],0)))</f>
        <v/>
      </c>
      <c r="J547" s="35" t="str">
        <f>IF(H547="","",INDEX(D.1[ĐVT],MATCH(H547,D.1[Tên sản phẩm],0)))</f>
        <v/>
      </c>
      <c r="K547" s="163" t="str">
        <f>IF(H547="","",INDEX(D.1[Đơn giá bán
(Tham khảo)],MATCH(H547,D.1[Tên sản phẩm],0)))</f>
        <v/>
      </c>
      <c r="L547" s="162"/>
      <c r="M547" s="159"/>
      <c r="N547" s="159"/>
      <c r="O547" s="159"/>
      <c r="P547" s="163" t="str">
        <f t="shared" si="131"/>
        <v/>
      </c>
      <c r="Q547" s="164"/>
      <c r="R547" s="162"/>
      <c r="S547" s="163" t="str">
        <f t="shared" si="132"/>
        <v/>
      </c>
      <c r="T547" s="164" t="str">
        <f t="shared" ca="1" si="133"/>
        <v/>
      </c>
      <c r="U547" s="163" t="str">
        <f t="shared" si="134"/>
        <v/>
      </c>
      <c r="V547" s="163" t="str">
        <f ca="1">IF(AND(C547&lt;&gt;"",C547&lt;&gt;OFFSET(C547,1,0)),SUMIFS(B.2[Giá có thuế],B.2[Số ĐK],C547),"")</f>
        <v/>
      </c>
      <c r="W547" s="159"/>
      <c r="X547" s="161" t="str">
        <f>IF(W547="","",'Thông Tin Chung'!$L$3)</f>
        <v/>
      </c>
      <c r="Y547" s="163" t="str">
        <f t="shared" ca="1" si="135"/>
        <v/>
      </c>
      <c r="Z547" s="165"/>
      <c r="AA547" s="155" t="str">
        <f ca="1">IF(C547="","",IF(OR(D547&lt;NgayBatDau,D547&gt;NgayKetThuc),"Ngày tháng phải nằm trong kỳ báo cáo",IF(AND(G547&lt;&gt;"",COUNTIF(D.2[Tên khách hàng],G547)=0),"Tên KH chưa khai báo trong DSKH",IF(AND(H547&lt;&gt;"",COUNTIF(D.1[Tên sản phẩm],H547)=0),"SP này chưa khai báo trong DSSP",""))))</f>
        <v/>
      </c>
      <c r="AB547" s="23" t="str">
        <f t="shared" ca="1" si="121"/>
        <v/>
      </c>
      <c r="AC547" s="23" t="str">
        <f t="shared" ca="1" si="122"/>
        <v/>
      </c>
      <c r="AD547" s="23" t="str">
        <f t="shared" ca="1" si="123"/>
        <v/>
      </c>
      <c r="AE547" s="68" t="str">
        <f t="shared" ca="1" si="124"/>
        <v/>
      </c>
      <c r="AF547" s="69" t="str">
        <f>IF(OR(H547="",S547=""),"",S547-(SUM(L547,M547)*INDEX(D.1[Đơn giá],MATCH(H547,D.1[Tên sản phẩm],0))))</f>
        <v/>
      </c>
      <c r="AG547" s="90" t="str">
        <f t="shared" ca="1" si="125"/>
        <v/>
      </c>
      <c r="AH547" s="90"/>
    </row>
    <row r="548" spans="2:34" ht="27.75" customHeight="1" x14ac:dyDescent="0.2">
      <c r="B548" s="154">
        <f t="shared" si="126"/>
        <v>545</v>
      </c>
      <c r="C548" s="155" t="str">
        <f t="shared" ca="1" si="127"/>
        <v/>
      </c>
      <c r="D548" s="156" t="str">
        <f t="shared" ca="1" si="128"/>
        <v/>
      </c>
      <c r="E548" s="157" t="str">
        <f t="shared" ca="1" si="129"/>
        <v/>
      </c>
      <c r="F548" s="157"/>
      <c r="G548" s="158" t="str">
        <f t="shared" ca="1" si="130"/>
        <v/>
      </c>
      <c r="H548" s="159"/>
      <c r="I548" s="160" t="str">
        <f>IF(H548="","",INDEX(D.1[Quy cách],MATCH(H548,D.1[Tên sản phẩm],0)))</f>
        <v/>
      </c>
      <c r="J548" s="35" t="str">
        <f>IF(H548="","",INDEX(D.1[ĐVT],MATCH(H548,D.1[Tên sản phẩm],0)))</f>
        <v/>
      </c>
      <c r="K548" s="163" t="str">
        <f>IF(H548="","",INDEX(D.1[Đơn giá bán
(Tham khảo)],MATCH(H548,D.1[Tên sản phẩm],0)))</f>
        <v/>
      </c>
      <c r="L548" s="162"/>
      <c r="M548" s="159"/>
      <c r="N548" s="159"/>
      <c r="O548" s="159"/>
      <c r="P548" s="163" t="str">
        <f t="shared" si="131"/>
        <v/>
      </c>
      <c r="Q548" s="164"/>
      <c r="R548" s="162"/>
      <c r="S548" s="163" t="str">
        <f t="shared" si="132"/>
        <v/>
      </c>
      <c r="T548" s="164" t="str">
        <f t="shared" ca="1" si="133"/>
        <v/>
      </c>
      <c r="U548" s="163" t="str">
        <f t="shared" si="134"/>
        <v/>
      </c>
      <c r="V548" s="163" t="str">
        <f ca="1">IF(AND(C548&lt;&gt;"",C548&lt;&gt;OFFSET(C548,1,0)),SUMIFS(B.2[Giá có thuế],B.2[Số ĐK],C548),"")</f>
        <v/>
      </c>
      <c r="W548" s="159"/>
      <c r="X548" s="161" t="str">
        <f>IF(W548="","",'Thông Tin Chung'!$L$3)</f>
        <v/>
      </c>
      <c r="Y548" s="163" t="str">
        <f t="shared" ca="1" si="135"/>
        <v/>
      </c>
      <c r="Z548" s="165"/>
      <c r="AA548" s="155" t="str">
        <f ca="1">IF(C548="","",IF(OR(D548&lt;NgayBatDau,D548&gt;NgayKetThuc),"Ngày tháng phải nằm trong kỳ báo cáo",IF(AND(G548&lt;&gt;"",COUNTIF(D.2[Tên khách hàng],G548)=0),"Tên KH chưa khai báo trong DSKH",IF(AND(H548&lt;&gt;"",COUNTIF(D.1[Tên sản phẩm],H548)=0),"SP này chưa khai báo trong DSSP",""))))</f>
        <v/>
      </c>
      <c r="AB548" s="23" t="str">
        <f t="shared" ca="1" si="121"/>
        <v/>
      </c>
      <c r="AC548" s="23" t="str">
        <f t="shared" ca="1" si="122"/>
        <v/>
      </c>
      <c r="AD548" s="23" t="str">
        <f t="shared" ca="1" si="123"/>
        <v/>
      </c>
      <c r="AE548" s="68" t="str">
        <f t="shared" ca="1" si="124"/>
        <v/>
      </c>
      <c r="AF548" s="69" t="str">
        <f>IF(OR(H548="",S548=""),"",S548-(SUM(L548,M548)*INDEX(D.1[Đơn giá],MATCH(H548,D.1[Tên sản phẩm],0))))</f>
        <v/>
      </c>
      <c r="AG548" s="90" t="str">
        <f t="shared" ca="1" si="125"/>
        <v/>
      </c>
      <c r="AH548" s="90"/>
    </row>
    <row r="549" spans="2:34" ht="27.75" customHeight="1" x14ac:dyDescent="0.2">
      <c r="B549" s="154">
        <f t="shared" si="126"/>
        <v>546</v>
      </c>
      <c r="C549" s="155" t="str">
        <f t="shared" ca="1" si="127"/>
        <v/>
      </c>
      <c r="D549" s="156" t="str">
        <f t="shared" ca="1" si="128"/>
        <v/>
      </c>
      <c r="E549" s="157" t="str">
        <f t="shared" ca="1" si="129"/>
        <v/>
      </c>
      <c r="F549" s="157"/>
      <c r="G549" s="158" t="str">
        <f t="shared" ca="1" si="130"/>
        <v/>
      </c>
      <c r="H549" s="159"/>
      <c r="I549" s="160" t="str">
        <f>IF(H549="","",INDEX(D.1[Quy cách],MATCH(H549,D.1[Tên sản phẩm],0)))</f>
        <v/>
      </c>
      <c r="J549" s="35" t="str">
        <f>IF(H549="","",INDEX(D.1[ĐVT],MATCH(H549,D.1[Tên sản phẩm],0)))</f>
        <v/>
      </c>
      <c r="K549" s="163" t="str">
        <f>IF(H549="","",INDEX(D.1[Đơn giá bán
(Tham khảo)],MATCH(H549,D.1[Tên sản phẩm],0)))</f>
        <v/>
      </c>
      <c r="L549" s="162"/>
      <c r="M549" s="159"/>
      <c r="N549" s="159"/>
      <c r="O549" s="159"/>
      <c r="P549" s="163" t="str">
        <f t="shared" si="131"/>
        <v/>
      </c>
      <c r="Q549" s="164"/>
      <c r="R549" s="162"/>
      <c r="S549" s="163" t="str">
        <f t="shared" si="132"/>
        <v/>
      </c>
      <c r="T549" s="164" t="str">
        <f t="shared" ca="1" si="133"/>
        <v/>
      </c>
      <c r="U549" s="163" t="str">
        <f t="shared" si="134"/>
        <v/>
      </c>
      <c r="V549" s="163" t="str">
        <f ca="1">IF(AND(C549&lt;&gt;"",C549&lt;&gt;OFFSET(C549,1,0)),SUMIFS(B.2[Giá có thuế],B.2[Số ĐK],C549),"")</f>
        <v/>
      </c>
      <c r="W549" s="159"/>
      <c r="X549" s="161" t="str">
        <f>IF(W549="","",'Thông Tin Chung'!$L$3)</f>
        <v/>
      </c>
      <c r="Y549" s="163" t="str">
        <f t="shared" ca="1" si="135"/>
        <v/>
      </c>
      <c r="Z549" s="165"/>
      <c r="AA549" s="155" t="str">
        <f ca="1">IF(C549="","",IF(OR(D549&lt;NgayBatDau,D549&gt;NgayKetThuc),"Ngày tháng phải nằm trong kỳ báo cáo",IF(AND(G549&lt;&gt;"",COUNTIF(D.2[Tên khách hàng],G549)=0),"Tên KH chưa khai báo trong DSKH",IF(AND(H549&lt;&gt;"",COUNTIF(D.1[Tên sản phẩm],H549)=0),"SP này chưa khai báo trong DSSP",""))))</f>
        <v/>
      </c>
      <c r="AB549" s="23" t="str">
        <f t="shared" ca="1" si="121"/>
        <v/>
      </c>
      <c r="AC549" s="23" t="str">
        <f t="shared" ca="1" si="122"/>
        <v/>
      </c>
      <c r="AD549" s="23" t="str">
        <f t="shared" ca="1" si="123"/>
        <v/>
      </c>
      <c r="AE549" s="68" t="str">
        <f t="shared" ca="1" si="124"/>
        <v/>
      </c>
      <c r="AF549" s="69" t="str">
        <f>IF(OR(H549="",S549=""),"",S549-(SUM(L549,M549)*INDEX(D.1[Đơn giá],MATCH(H549,D.1[Tên sản phẩm],0))))</f>
        <v/>
      </c>
      <c r="AG549" s="90" t="str">
        <f t="shared" ca="1" si="125"/>
        <v/>
      </c>
      <c r="AH549" s="90"/>
    </row>
    <row r="550" spans="2:34" ht="27.75" customHeight="1" x14ac:dyDescent="0.2">
      <c r="B550" s="154">
        <f t="shared" si="126"/>
        <v>547</v>
      </c>
      <c r="C550" s="155" t="str">
        <f t="shared" ca="1" si="127"/>
        <v/>
      </c>
      <c r="D550" s="156" t="str">
        <f t="shared" ca="1" si="128"/>
        <v/>
      </c>
      <c r="E550" s="157" t="str">
        <f t="shared" ca="1" si="129"/>
        <v/>
      </c>
      <c r="F550" s="157"/>
      <c r="G550" s="158" t="str">
        <f t="shared" ca="1" si="130"/>
        <v/>
      </c>
      <c r="H550" s="159"/>
      <c r="I550" s="160" t="str">
        <f>IF(H550="","",INDEX(D.1[Quy cách],MATCH(H550,D.1[Tên sản phẩm],0)))</f>
        <v/>
      </c>
      <c r="J550" s="35" t="str">
        <f>IF(H550="","",INDEX(D.1[ĐVT],MATCH(H550,D.1[Tên sản phẩm],0)))</f>
        <v/>
      </c>
      <c r="K550" s="163" t="str">
        <f>IF(H550="","",INDEX(D.1[Đơn giá bán
(Tham khảo)],MATCH(H550,D.1[Tên sản phẩm],0)))</f>
        <v/>
      </c>
      <c r="L550" s="162"/>
      <c r="M550" s="159"/>
      <c r="N550" s="159"/>
      <c r="O550" s="159"/>
      <c r="P550" s="163" t="str">
        <f t="shared" si="131"/>
        <v/>
      </c>
      <c r="Q550" s="164"/>
      <c r="R550" s="162"/>
      <c r="S550" s="163" t="str">
        <f t="shared" si="132"/>
        <v/>
      </c>
      <c r="T550" s="164" t="str">
        <f t="shared" ca="1" si="133"/>
        <v/>
      </c>
      <c r="U550" s="163" t="str">
        <f t="shared" si="134"/>
        <v/>
      </c>
      <c r="V550" s="163" t="str">
        <f ca="1">IF(AND(C550&lt;&gt;"",C550&lt;&gt;OFFSET(C550,1,0)),SUMIFS(B.2[Giá có thuế],B.2[Số ĐK],C550),"")</f>
        <v/>
      </c>
      <c r="W550" s="159"/>
      <c r="X550" s="161" t="str">
        <f>IF(W550="","",'Thông Tin Chung'!$L$3)</f>
        <v/>
      </c>
      <c r="Y550" s="163" t="str">
        <f t="shared" ca="1" si="135"/>
        <v/>
      </c>
      <c r="Z550" s="165"/>
      <c r="AA550" s="155" t="str">
        <f ca="1">IF(C550="","",IF(OR(D550&lt;NgayBatDau,D550&gt;NgayKetThuc),"Ngày tháng phải nằm trong kỳ báo cáo",IF(AND(G550&lt;&gt;"",COUNTIF(D.2[Tên khách hàng],G550)=0),"Tên KH chưa khai báo trong DSKH",IF(AND(H550&lt;&gt;"",COUNTIF(D.1[Tên sản phẩm],H550)=0),"SP này chưa khai báo trong DSSP",""))))</f>
        <v/>
      </c>
      <c r="AB550" s="23" t="str">
        <f t="shared" ca="1" si="121"/>
        <v/>
      </c>
      <c r="AC550" s="23" t="str">
        <f t="shared" ca="1" si="122"/>
        <v/>
      </c>
      <c r="AD550" s="23" t="str">
        <f t="shared" ca="1" si="123"/>
        <v/>
      </c>
      <c r="AE550" s="68" t="str">
        <f t="shared" ca="1" si="124"/>
        <v/>
      </c>
      <c r="AF550" s="69" t="str">
        <f>IF(OR(H550="",S550=""),"",S550-(SUM(L550,M550)*INDEX(D.1[Đơn giá],MATCH(H550,D.1[Tên sản phẩm],0))))</f>
        <v/>
      </c>
      <c r="AG550" s="90" t="str">
        <f t="shared" ca="1" si="125"/>
        <v/>
      </c>
      <c r="AH550" s="90"/>
    </row>
    <row r="551" spans="2:34" ht="27.75" customHeight="1" x14ac:dyDescent="0.2">
      <c r="B551" s="154">
        <f t="shared" si="126"/>
        <v>548</v>
      </c>
      <c r="C551" s="155" t="str">
        <f t="shared" ca="1" si="127"/>
        <v/>
      </c>
      <c r="D551" s="156" t="str">
        <f t="shared" ca="1" si="128"/>
        <v/>
      </c>
      <c r="E551" s="157" t="str">
        <f t="shared" ca="1" si="129"/>
        <v/>
      </c>
      <c r="F551" s="157"/>
      <c r="G551" s="158" t="str">
        <f t="shared" ca="1" si="130"/>
        <v/>
      </c>
      <c r="H551" s="159"/>
      <c r="I551" s="160" t="str">
        <f>IF(H551="","",INDEX(D.1[Quy cách],MATCH(H551,D.1[Tên sản phẩm],0)))</f>
        <v/>
      </c>
      <c r="J551" s="35" t="str">
        <f>IF(H551="","",INDEX(D.1[ĐVT],MATCH(H551,D.1[Tên sản phẩm],0)))</f>
        <v/>
      </c>
      <c r="K551" s="163" t="str">
        <f>IF(H551="","",INDEX(D.1[Đơn giá bán
(Tham khảo)],MATCH(H551,D.1[Tên sản phẩm],0)))</f>
        <v/>
      </c>
      <c r="L551" s="162"/>
      <c r="M551" s="159"/>
      <c r="N551" s="159"/>
      <c r="O551" s="159"/>
      <c r="P551" s="163" t="str">
        <f t="shared" si="131"/>
        <v/>
      </c>
      <c r="Q551" s="164"/>
      <c r="R551" s="162"/>
      <c r="S551" s="163" t="str">
        <f t="shared" si="132"/>
        <v/>
      </c>
      <c r="T551" s="164" t="str">
        <f t="shared" ca="1" si="133"/>
        <v/>
      </c>
      <c r="U551" s="163" t="str">
        <f t="shared" si="134"/>
        <v/>
      </c>
      <c r="V551" s="163" t="str">
        <f ca="1">IF(AND(C551&lt;&gt;"",C551&lt;&gt;OFFSET(C551,1,0)),SUMIFS(B.2[Giá có thuế],B.2[Số ĐK],C551),"")</f>
        <v/>
      </c>
      <c r="W551" s="159"/>
      <c r="X551" s="161" t="str">
        <f>IF(W551="","",'Thông Tin Chung'!$L$3)</f>
        <v/>
      </c>
      <c r="Y551" s="163" t="str">
        <f t="shared" ca="1" si="135"/>
        <v/>
      </c>
      <c r="Z551" s="165"/>
      <c r="AA551" s="155" t="str">
        <f ca="1">IF(C551="","",IF(OR(D551&lt;NgayBatDau,D551&gt;NgayKetThuc),"Ngày tháng phải nằm trong kỳ báo cáo",IF(AND(G551&lt;&gt;"",COUNTIF(D.2[Tên khách hàng],G551)=0),"Tên KH chưa khai báo trong DSKH",IF(AND(H551&lt;&gt;"",COUNTIF(D.1[Tên sản phẩm],H551)=0),"SP này chưa khai báo trong DSSP",""))))</f>
        <v/>
      </c>
      <c r="AB551" s="23" t="str">
        <f t="shared" ca="1" si="121"/>
        <v/>
      </c>
      <c r="AC551" s="23" t="str">
        <f t="shared" ca="1" si="122"/>
        <v/>
      </c>
      <c r="AD551" s="23" t="str">
        <f t="shared" ca="1" si="123"/>
        <v/>
      </c>
      <c r="AE551" s="68" t="str">
        <f t="shared" ca="1" si="124"/>
        <v/>
      </c>
      <c r="AF551" s="69" t="str">
        <f>IF(OR(H551="",S551=""),"",S551-(SUM(L551,M551)*INDEX(D.1[Đơn giá],MATCH(H551,D.1[Tên sản phẩm],0))))</f>
        <v/>
      </c>
      <c r="AG551" s="90" t="str">
        <f t="shared" ca="1" si="125"/>
        <v/>
      </c>
      <c r="AH551" s="90"/>
    </row>
    <row r="552" spans="2:34" ht="27.75" customHeight="1" x14ac:dyDescent="0.2">
      <c r="B552" s="154">
        <f t="shared" si="126"/>
        <v>549</v>
      </c>
      <c r="C552" s="155" t="str">
        <f t="shared" ca="1" si="127"/>
        <v/>
      </c>
      <c r="D552" s="156" t="str">
        <f t="shared" ca="1" si="128"/>
        <v/>
      </c>
      <c r="E552" s="157" t="str">
        <f t="shared" ca="1" si="129"/>
        <v/>
      </c>
      <c r="F552" s="157"/>
      <c r="G552" s="158" t="str">
        <f t="shared" ca="1" si="130"/>
        <v/>
      </c>
      <c r="H552" s="159"/>
      <c r="I552" s="160" t="str">
        <f>IF(H552="","",INDEX(D.1[Quy cách],MATCH(H552,D.1[Tên sản phẩm],0)))</f>
        <v/>
      </c>
      <c r="J552" s="35" t="str">
        <f>IF(H552="","",INDEX(D.1[ĐVT],MATCH(H552,D.1[Tên sản phẩm],0)))</f>
        <v/>
      </c>
      <c r="K552" s="163" t="str">
        <f>IF(H552="","",INDEX(D.1[Đơn giá bán
(Tham khảo)],MATCH(H552,D.1[Tên sản phẩm],0)))</f>
        <v/>
      </c>
      <c r="L552" s="162"/>
      <c r="M552" s="159"/>
      <c r="N552" s="159"/>
      <c r="O552" s="159"/>
      <c r="P552" s="163" t="str">
        <f t="shared" si="131"/>
        <v/>
      </c>
      <c r="Q552" s="164"/>
      <c r="R552" s="162"/>
      <c r="S552" s="163" t="str">
        <f t="shared" si="132"/>
        <v/>
      </c>
      <c r="T552" s="164" t="str">
        <f t="shared" ca="1" si="133"/>
        <v/>
      </c>
      <c r="U552" s="163" t="str">
        <f t="shared" si="134"/>
        <v/>
      </c>
      <c r="V552" s="163" t="str">
        <f ca="1">IF(AND(C552&lt;&gt;"",C552&lt;&gt;OFFSET(C552,1,0)),SUMIFS(B.2[Giá có thuế],B.2[Số ĐK],C552),"")</f>
        <v/>
      </c>
      <c r="W552" s="159"/>
      <c r="X552" s="161" t="str">
        <f>IF(W552="","",'Thông Tin Chung'!$L$3)</f>
        <v/>
      </c>
      <c r="Y552" s="163" t="str">
        <f t="shared" ca="1" si="135"/>
        <v/>
      </c>
      <c r="Z552" s="165"/>
      <c r="AA552" s="155" t="str">
        <f ca="1">IF(C552="","",IF(OR(D552&lt;NgayBatDau,D552&gt;NgayKetThuc),"Ngày tháng phải nằm trong kỳ báo cáo",IF(AND(G552&lt;&gt;"",COUNTIF(D.2[Tên khách hàng],G552)=0),"Tên KH chưa khai báo trong DSKH",IF(AND(H552&lt;&gt;"",COUNTIF(D.1[Tên sản phẩm],H552)=0),"SP này chưa khai báo trong DSSP",""))))</f>
        <v/>
      </c>
      <c r="AB552" s="23" t="str">
        <f t="shared" ca="1" si="121"/>
        <v/>
      </c>
      <c r="AC552" s="23" t="str">
        <f t="shared" ca="1" si="122"/>
        <v/>
      </c>
      <c r="AD552" s="23" t="str">
        <f t="shared" ca="1" si="123"/>
        <v/>
      </c>
      <c r="AE552" s="68" t="str">
        <f t="shared" ca="1" si="124"/>
        <v/>
      </c>
      <c r="AF552" s="69" t="str">
        <f>IF(OR(H552="",S552=""),"",S552-(SUM(L552,M552)*INDEX(D.1[Đơn giá],MATCH(H552,D.1[Tên sản phẩm],0))))</f>
        <v/>
      </c>
      <c r="AG552" s="90" t="str">
        <f t="shared" ca="1" si="125"/>
        <v/>
      </c>
      <c r="AH552" s="90"/>
    </row>
    <row r="553" spans="2:34" ht="27.75" customHeight="1" x14ac:dyDescent="0.2">
      <c r="B553" s="154">
        <f t="shared" si="126"/>
        <v>550</v>
      </c>
      <c r="C553" s="155" t="str">
        <f t="shared" ca="1" si="127"/>
        <v/>
      </c>
      <c r="D553" s="156" t="str">
        <f t="shared" ca="1" si="128"/>
        <v/>
      </c>
      <c r="E553" s="157" t="str">
        <f t="shared" ca="1" si="129"/>
        <v/>
      </c>
      <c r="F553" s="157"/>
      <c r="G553" s="158" t="str">
        <f t="shared" ca="1" si="130"/>
        <v/>
      </c>
      <c r="H553" s="159"/>
      <c r="I553" s="160" t="str">
        <f>IF(H553="","",INDEX(D.1[Quy cách],MATCH(H553,D.1[Tên sản phẩm],0)))</f>
        <v/>
      </c>
      <c r="J553" s="35" t="str">
        <f>IF(H553="","",INDEX(D.1[ĐVT],MATCH(H553,D.1[Tên sản phẩm],0)))</f>
        <v/>
      </c>
      <c r="K553" s="163" t="str">
        <f>IF(H553="","",INDEX(D.1[Đơn giá bán
(Tham khảo)],MATCH(H553,D.1[Tên sản phẩm],0)))</f>
        <v/>
      </c>
      <c r="L553" s="162"/>
      <c r="M553" s="159"/>
      <c r="N553" s="159"/>
      <c r="O553" s="159"/>
      <c r="P553" s="163" t="str">
        <f t="shared" si="131"/>
        <v/>
      </c>
      <c r="Q553" s="164"/>
      <c r="R553" s="162"/>
      <c r="S553" s="163" t="str">
        <f t="shared" si="132"/>
        <v/>
      </c>
      <c r="T553" s="164" t="str">
        <f t="shared" ca="1" si="133"/>
        <v/>
      </c>
      <c r="U553" s="163" t="str">
        <f t="shared" si="134"/>
        <v/>
      </c>
      <c r="V553" s="163" t="str">
        <f ca="1">IF(AND(C553&lt;&gt;"",C553&lt;&gt;OFFSET(C553,1,0)),SUMIFS(B.2[Giá có thuế],B.2[Số ĐK],C553),"")</f>
        <v/>
      </c>
      <c r="W553" s="159"/>
      <c r="X553" s="161" t="str">
        <f>IF(W553="","",'Thông Tin Chung'!$L$3)</f>
        <v/>
      </c>
      <c r="Y553" s="163" t="str">
        <f t="shared" ca="1" si="135"/>
        <v/>
      </c>
      <c r="Z553" s="165"/>
      <c r="AA553" s="155" t="str">
        <f ca="1">IF(C553="","",IF(OR(D553&lt;NgayBatDau,D553&gt;NgayKetThuc),"Ngày tháng phải nằm trong kỳ báo cáo",IF(AND(G553&lt;&gt;"",COUNTIF(D.2[Tên khách hàng],G553)=0),"Tên KH chưa khai báo trong DSKH",IF(AND(H553&lt;&gt;"",COUNTIF(D.1[Tên sản phẩm],H553)=0),"SP này chưa khai báo trong DSSP",""))))</f>
        <v/>
      </c>
      <c r="AB553" s="23" t="str">
        <f t="shared" ca="1" si="121"/>
        <v/>
      </c>
      <c r="AC553" s="23" t="str">
        <f t="shared" ca="1" si="122"/>
        <v/>
      </c>
      <c r="AD553" s="23" t="str">
        <f t="shared" ca="1" si="123"/>
        <v/>
      </c>
      <c r="AE553" s="68" t="str">
        <f t="shared" ca="1" si="124"/>
        <v/>
      </c>
      <c r="AF553" s="69" t="str">
        <f>IF(OR(H553="",S553=""),"",S553-(SUM(L553,M553)*INDEX(D.1[Đơn giá],MATCH(H553,D.1[Tên sản phẩm],0))))</f>
        <v/>
      </c>
      <c r="AG553" s="90" t="str">
        <f t="shared" ca="1" si="125"/>
        <v/>
      </c>
      <c r="AH553" s="90"/>
    </row>
    <row r="554" spans="2:34" ht="27.75" customHeight="1" x14ac:dyDescent="0.2">
      <c r="B554" s="154">
        <f t="shared" si="126"/>
        <v>551</v>
      </c>
      <c r="C554" s="155" t="str">
        <f t="shared" ca="1" si="127"/>
        <v/>
      </c>
      <c r="D554" s="156" t="str">
        <f t="shared" ca="1" si="128"/>
        <v/>
      </c>
      <c r="E554" s="157" t="str">
        <f t="shared" ca="1" si="129"/>
        <v/>
      </c>
      <c r="F554" s="157"/>
      <c r="G554" s="158" t="str">
        <f t="shared" ca="1" si="130"/>
        <v/>
      </c>
      <c r="H554" s="159"/>
      <c r="I554" s="160" t="str">
        <f>IF(H554="","",INDEX(D.1[Quy cách],MATCH(H554,D.1[Tên sản phẩm],0)))</f>
        <v/>
      </c>
      <c r="J554" s="35" t="str">
        <f>IF(H554="","",INDEX(D.1[ĐVT],MATCH(H554,D.1[Tên sản phẩm],0)))</f>
        <v/>
      </c>
      <c r="K554" s="163" t="str">
        <f>IF(H554="","",INDEX(D.1[Đơn giá bán
(Tham khảo)],MATCH(H554,D.1[Tên sản phẩm],0)))</f>
        <v/>
      </c>
      <c r="L554" s="162"/>
      <c r="M554" s="159"/>
      <c r="N554" s="159"/>
      <c r="O554" s="159"/>
      <c r="P554" s="163" t="str">
        <f t="shared" si="131"/>
        <v/>
      </c>
      <c r="Q554" s="164"/>
      <c r="R554" s="162"/>
      <c r="S554" s="163" t="str">
        <f t="shared" si="132"/>
        <v/>
      </c>
      <c r="T554" s="164" t="str">
        <f t="shared" ca="1" si="133"/>
        <v/>
      </c>
      <c r="U554" s="163" t="str">
        <f t="shared" si="134"/>
        <v/>
      </c>
      <c r="V554" s="163" t="str">
        <f ca="1">IF(AND(C554&lt;&gt;"",C554&lt;&gt;OFFSET(C554,1,0)),SUMIFS(B.2[Giá có thuế],B.2[Số ĐK],C554),"")</f>
        <v/>
      </c>
      <c r="W554" s="159"/>
      <c r="X554" s="161" t="str">
        <f>IF(W554="","",'Thông Tin Chung'!$L$3)</f>
        <v/>
      </c>
      <c r="Y554" s="163" t="str">
        <f t="shared" ca="1" si="135"/>
        <v/>
      </c>
      <c r="Z554" s="165"/>
      <c r="AA554" s="155" t="str">
        <f ca="1">IF(C554="","",IF(OR(D554&lt;NgayBatDau,D554&gt;NgayKetThuc),"Ngày tháng phải nằm trong kỳ báo cáo",IF(AND(G554&lt;&gt;"",COUNTIF(D.2[Tên khách hàng],G554)=0),"Tên KH chưa khai báo trong DSKH",IF(AND(H554&lt;&gt;"",COUNTIF(D.1[Tên sản phẩm],H554)=0),"SP này chưa khai báo trong DSSP",""))))</f>
        <v/>
      </c>
      <c r="AB554" s="23" t="str">
        <f t="shared" ca="1" si="121"/>
        <v/>
      </c>
      <c r="AC554" s="23" t="str">
        <f t="shared" ca="1" si="122"/>
        <v/>
      </c>
      <c r="AD554" s="23" t="str">
        <f t="shared" ca="1" si="123"/>
        <v/>
      </c>
      <c r="AE554" s="68" t="str">
        <f t="shared" ca="1" si="124"/>
        <v/>
      </c>
      <c r="AF554" s="69" t="str">
        <f>IF(OR(H554="",S554=""),"",S554-(SUM(L554,M554)*INDEX(D.1[Đơn giá],MATCH(H554,D.1[Tên sản phẩm],0))))</f>
        <v/>
      </c>
      <c r="AG554" s="90" t="str">
        <f t="shared" ca="1" si="125"/>
        <v/>
      </c>
      <c r="AH554" s="90"/>
    </row>
    <row r="555" spans="2:34" ht="27.75" customHeight="1" x14ac:dyDescent="0.2">
      <c r="B555" s="154">
        <f t="shared" si="126"/>
        <v>552</v>
      </c>
      <c r="C555" s="155" t="str">
        <f t="shared" ca="1" si="127"/>
        <v/>
      </c>
      <c r="D555" s="156" t="str">
        <f t="shared" ca="1" si="128"/>
        <v/>
      </c>
      <c r="E555" s="157" t="str">
        <f t="shared" ca="1" si="129"/>
        <v/>
      </c>
      <c r="F555" s="157"/>
      <c r="G555" s="158" t="str">
        <f t="shared" ca="1" si="130"/>
        <v/>
      </c>
      <c r="H555" s="159"/>
      <c r="I555" s="160" t="str">
        <f>IF(H555="","",INDEX(D.1[Quy cách],MATCH(H555,D.1[Tên sản phẩm],0)))</f>
        <v/>
      </c>
      <c r="J555" s="35" t="str">
        <f>IF(H555="","",INDEX(D.1[ĐVT],MATCH(H555,D.1[Tên sản phẩm],0)))</f>
        <v/>
      </c>
      <c r="K555" s="163" t="str">
        <f>IF(H555="","",INDEX(D.1[Đơn giá bán
(Tham khảo)],MATCH(H555,D.1[Tên sản phẩm],0)))</f>
        <v/>
      </c>
      <c r="L555" s="162"/>
      <c r="M555" s="159"/>
      <c r="N555" s="159"/>
      <c r="O555" s="159"/>
      <c r="P555" s="163" t="str">
        <f t="shared" si="131"/>
        <v/>
      </c>
      <c r="Q555" s="164"/>
      <c r="R555" s="162"/>
      <c r="S555" s="163" t="str">
        <f t="shared" si="132"/>
        <v/>
      </c>
      <c r="T555" s="164" t="str">
        <f t="shared" ca="1" si="133"/>
        <v/>
      </c>
      <c r="U555" s="163" t="str">
        <f t="shared" si="134"/>
        <v/>
      </c>
      <c r="V555" s="163" t="str">
        <f ca="1">IF(AND(C555&lt;&gt;"",C555&lt;&gt;OFFSET(C555,1,0)),SUMIFS(B.2[Giá có thuế],B.2[Số ĐK],C555),"")</f>
        <v/>
      </c>
      <c r="W555" s="159"/>
      <c r="X555" s="161" t="str">
        <f>IF(W555="","",'Thông Tin Chung'!$L$3)</f>
        <v/>
      </c>
      <c r="Y555" s="163" t="str">
        <f t="shared" ca="1" si="135"/>
        <v/>
      </c>
      <c r="Z555" s="165"/>
      <c r="AA555" s="155" t="str">
        <f ca="1">IF(C555="","",IF(OR(D555&lt;NgayBatDau,D555&gt;NgayKetThuc),"Ngày tháng phải nằm trong kỳ báo cáo",IF(AND(G555&lt;&gt;"",COUNTIF(D.2[Tên khách hàng],G555)=0),"Tên KH chưa khai báo trong DSKH",IF(AND(H555&lt;&gt;"",COUNTIF(D.1[Tên sản phẩm],H555)=0),"SP này chưa khai báo trong DSSP",""))))</f>
        <v/>
      </c>
      <c r="AB555" s="23" t="str">
        <f t="shared" ca="1" si="121"/>
        <v/>
      </c>
      <c r="AC555" s="23" t="str">
        <f t="shared" ca="1" si="122"/>
        <v/>
      </c>
      <c r="AD555" s="23" t="str">
        <f t="shared" ca="1" si="123"/>
        <v/>
      </c>
      <c r="AE555" s="68" t="str">
        <f t="shared" ca="1" si="124"/>
        <v/>
      </c>
      <c r="AF555" s="69" t="str">
        <f>IF(OR(H555="",S555=""),"",S555-(SUM(L555,M555)*INDEX(D.1[Đơn giá],MATCH(H555,D.1[Tên sản phẩm],0))))</f>
        <v/>
      </c>
      <c r="AG555" s="90" t="str">
        <f t="shared" ca="1" si="125"/>
        <v/>
      </c>
      <c r="AH555" s="90"/>
    </row>
    <row r="556" spans="2:34" ht="27.75" customHeight="1" x14ac:dyDescent="0.2">
      <c r="B556" s="154">
        <f t="shared" si="126"/>
        <v>553</v>
      </c>
      <c r="C556" s="155" t="str">
        <f t="shared" ca="1" si="127"/>
        <v/>
      </c>
      <c r="D556" s="156" t="str">
        <f t="shared" ca="1" si="128"/>
        <v/>
      </c>
      <c r="E556" s="157" t="str">
        <f t="shared" ca="1" si="129"/>
        <v/>
      </c>
      <c r="F556" s="157"/>
      <c r="G556" s="158" t="str">
        <f t="shared" ca="1" si="130"/>
        <v/>
      </c>
      <c r="H556" s="159"/>
      <c r="I556" s="160" t="str">
        <f>IF(H556="","",INDEX(D.1[Quy cách],MATCH(H556,D.1[Tên sản phẩm],0)))</f>
        <v/>
      </c>
      <c r="J556" s="35" t="str">
        <f>IF(H556="","",INDEX(D.1[ĐVT],MATCH(H556,D.1[Tên sản phẩm],0)))</f>
        <v/>
      </c>
      <c r="K556" s="163" t="str">
        <f>IF(H556="","",INDEX(D.1[Đơn giá bán
(Tham khảo)],MATCH(H556,D.1[Tên sản phẩm],0)))</f>
        <v/>
      </c>
      <c r="L556" s="162"/>
      <c r="M556" s="159"/>
      <c r="N556" s="159"/>
      <c r="O556" s="159"/>
      <c r="P556" s="163" t="str">
        <f t="shared" si="131"/>
        <v/>
      </c>
      <c r="Q556" s="164"/>
      <c r="R556" s="162"/>
      <c r="S556" s="163" t="str">
        <f t="shared" si="132"/>
        <v/>
      </c>
      <c r="T556" s="164" t="str">
        <f t="shared" ca="1" si="133"/>
        <v/>
      </c>
      <c r="U556" s="163" t="str">
        <f t="shared" si="134"/>
        <v/>
      </c>
      <c r="V556" s="163" t="str">
        <f ca="1">IF(AND(C556&lt;&gt;"",C556&lt;&gt;OFFSET(C556,1,0)),SUMIFS(B.2[Giá có thuế],B.2[Số ĐK],C556),"")</f>
        <v/>
      </c>
      <c r="W556" s="159"/>
      <c r="X556" s="161" t="str">
        <f>IF(W556="","",'Thông Tin Chung'!$L$3)</f>
        <v/>
      </c>
      <c r="Y556" s="163" t="str">
        <f t="shared" ca="1" si="135"/>
        <v/>
      </c>
      <c r="Z556" s="165"/>
      <c r="AA556" s="155" t="str">
        <f ca="1">IF(C556="","",IF(OR(D556&lt;NgayBatDau,D556&gt;NgayKetThuc),"Ngày tháng phải nằm trong kỳ báo cáo",IF(AND(G556&lt;&gt;"",COUNTIF(D.2[Tên khách hàng],G556)=0),"Tên KH chưa khai báo trong DSKH",IF(AND(H556&lt;&gt;"",COUNTIF(D.1[Tên sản phẩm],H556)=0),"SP này chưa khai báo trong DSSP",""))))</f>
        <v/>
      </c>
      <c r="AB556" s="23" t="str">
        <f t="shared" ca="1" si="121"/>
        <v/>
      </c>
      <c r="AC556" s="23" t="str">
        <f t="shared" ca="1" si="122"/>
        <v/>
      </c>
      <c r="AD556" s="23" t="str">
        <f t="shared" ca="1" si="123"/>
        <v/>
      </c>
      <c r="AE556" s="68" t="str">
        <f t="shared" ca="1" si="124"/>
        <v/>
      </c>
      <c r="AF556" s="69" t="str">
        <f>IF(OR(H556="",S556=""),"",S556-(SUM(L556,M556)*INDEX(D.1[Đơn giá],MATCH(H556,D.1[Tên sản phẩm],0))))</f>
        <v/>
      </c>
      <c r="AG556" s="90" t="str">
        <f t="shared" ca="1" si="125"/>
        <v/>
      </c>
      <c r="AH556" s="90"/>
    </row>
    <row r="557" spans="2:34" ht="27.75" customHeight="1" x14ac:dyDescent="0.2">
      <c r="B557" s="154">
        <f t="shared" si="126"/>
        <v>554</v>
      </c>
      <c r="C557" s="155" t="str">
        <f t="shared" ca="1" si="127"/>
        <v/>
      </c>
      <c r="D557" s="156" t="str">
        <f t="shared" ca="1" si="128"/>
        <v/>
      </c>
      <c r="E557" s="157" t="str">
        <f t="shared" ca="1" si="129"/>
        <v/>
      </c>
      <c r="F557" s="157"/>
      <c r="G557" s="158" t="str">
        <f t="shared" ca="1" si="130"/>
        <v/>
      </c>
      <c r="H557" s="159"/>
      <c r="I557" s="160" t="str">
        <f>IF(H557="","",INDEX(D.1[Quy cách],MATCH(H557,D.1[Tên sản phẩm],0)))</f>
        <v/>
      </c>
      <c r="J557" s="35" t="str">
        <f>IF(H557="","",INDEX(D.1[ĐVT],MATCH(H557,D.1[Tên sản phẩm],0)))</f>
        <v/>
      </c>
      <c r="K557" s="163" t="str">
        <f>IF(H557="","",INDEX(D.1[Đơn giá bán
(Tham khảo)],MATCH(H557,D.1[Tên sản phẩm],0)))</f>
        <v/>
      </c>
      <c r="L557" s="162"/>
      <c r="M557" s="159"/>
      <c r="N557" s="159"/>
      <c r="O557" s="159"/>
      <c r="P557" s="163" t="str">
        <f t="shared" si="131"/>
        <v/>
      </c>
      <c r="Q557" s="164"/>
      <c r="R557" s="162"/>
      <c r="S557" s="163" t="str">
        <f t="shared" si="132"/>
        <v/>
      </c>
      <c r="T557" s="164" t="str">
        <f t="shared" ca="1" si="133"/>
        <v/>
      </c>
      <c r="U557" s="163" t="str">
        <f t="shared" si="134"/>
        <v/>
      </c>
      <c r="V557" s="163" t="str">
        <f ca="1">IF(AND(C557&lt;&gt;"",C557&lt;&gt;OFFSET(C557,1,0)),SUMIFS(B.2[Giá có thuế],B.2[Số ĐK],C557),"")</f>
        <v/>
      </c>
      <c r="W557" s="159"/>
      <c r="X557" s="161" t="str">
        <f>IF(W557="","",'Thông Tin Chung'!$L$3)</f>
        <v/>
      </c>
      <c r="Y557" s="163" t="str">
        <f t="shared" ca="1" si="135"/>
        <v/>
      </c>
      <c r="Z557" s="165"/>
      <c r="AA557" s="155" t="str">
        <f ca="1">IF(C557="","",IF(OR(D557&lt;NgayBatDau,D557&gt;NgayKetThuc),"Ngày tháng phải nằm trong kỳ báo cáo",IF(AND(G557&lt;&gt;"",COUNTIF(D.2[Tên khách hàng],G557)=0),"Tên KH chưa khai báo trong DSKH",IF(AND(H557&lt;&gt;"",COUNTIF(D.1[Tên sản phẩm],H557)=0),"SP này chưa khai báo trong DSSP",""))))</f>
        <v/>
      </c>
      <c r="AB557" s="23" t="str">
        <f t="shared" ca="1" si="121"/>
        <v/>
      </c>
      <c r="AC557" s="23" t="str">
        <f t="shared" ca="1" si="122"/>
        <v/>
      </c>
      <c r="AD557" s="23" t="str">
        <f t="shared" ca="1" si="123"/>
        <v/>
      </c>
      <c r="AE557" s="68" t="str">
        <f t="shared" ca="1" si="124"/>
        <v/>
      </c>
      <c r="AF557" s="69" t="str">
        <f>IF(OR(H557="",S557=""),"",S557-(SUM(L557,M557)*INDEX(D.1[Đơn giá],MATCH(H557,D.1[Tên sản phẩm],0))))</f>
        <v/>
      </c>
      <c r="AG557" s="90" t="str">
        <f t="shared" ca="1" si="125"/>
        <v/>
      </c>
      <c r="AH557" s="90"/>
    </row>
    <row r="558" spans="2:34" ht="27.75" customHeight="1" x14ac:dyDescent="0.2">
      <c r="B558" s="154">
        <f t="shared" si="126"/>
        <v>555</v>
      </c>
      <c r="C558" s="155" t="str">
        <f t="shared" ca="1" si="127"/>
        <v/>
      </c>
      <c r="D558" s="156" t="str">
        <f t="shared" ca="1" si="128"/>
        <v/>
      </c>
      <c r="E558" s="157" t="str">
        <f t="shared" ca="1" si="129"/>
        <v/>
      </c>
      <c r="F558" s="157"/>
      <c r="G558" s="158" t="str">
        <f t="shared" ca="1" si="130"/>
        <v/>
      </c>
      <c r="H558" s="159"/>
      <c r="I558" s="160" t="str">
        <f>IF(H558="","",INDEX(D.1[Quy cách],MATCH(H558,D.1[Tên sản phẩm],0)))</f>
        <v/>
      </c>
      <c r="J558" s="35" t="str">
        <f>IF(H558="","",INDEX(D.1[ĐVT],MATCH(H558,D.1[Tên sản phẩm],0)))</f>
        <v/>
      </c>
      <c r="K558" s="163" t="str">
        <f>IF(H558="","",INDEX(D.1[Đơn giá bán
(Tham khảo)],MATCH(H558,D.1[Tên sản phẩm],0)))</f>
        <v/>
      </c>
      <c r="L558" s="162"/>
      <c r="M558" s="159"/>
      <c r="N558" s="159"/>
      <c r="O558" s="159"/>
      <c r="P558" s="163" t="str">
        <f t="shared" si="131"/>
        <v/>
      </c>
      <c r="Q558" s="164"/>
      <c r="R558" s="162"/>
      <c r="S558" s="163" t="str">
        <f t="shared" si="132"/>
        <v/>
      </c>
      <c r="T558" s="164" t="str">
        <f t="shared" ca="1" si="133"/>
        <v/>
      </c>
      <c r="U558" s="163" t="str">
        <f t="shared" si="134"/>
        <v/>
      </c>
      <c r="V558" s="163" t="str">
        <f ca="1">IF(AND(C558&lt;&gt;"",C558&lt;&gt;OFFSET(C558,1,0)),SUMIFS(B.2[Giá có thuế],B.2[Số ĐK],C558),"")</f>
        <v/>
      </c>
      <c r="W558" s="159"/>
      <c r="X558" s="161" t="str">
        <f>IF(W558="","",'Thông Tin Chung'!$L$3)</f>
        <v/>
      </c>
      <c r="Y558" s="163" t="str">
        <f t="shared" ca="1" si="135"/>
        <v/>
      </c>
      <c r="Z558" s="165"/>
      <c r="AA558" s="155" t="str">
        <f ca="1">IF(C558="","",IF(OR(D558&lt;NgayBatDau,D558&gt;NgayKetThuc),"Ngày tháng phải nằm trong kỳ báo cáo",IF(AND(G558&lt;&gt;"",COUNTIF(D.2[Tên khách hàng],G558)=0),"Tên KH chưa khai báo trong DSKH",IF(AND(H558&lt;&gt;"",COUNTIF(D.1[Tên sản phẩm],H558)=0),"SP này chưa khai báo trong DSSP",""))))</f>
        <v/>
      </c>
      <c r="AB558" s="23" t="str">
        <f t="shared" ca="1" si="121"/>
        <v/>
      </c>
      <c r="AC558" s="23" t="str">
        <f t="shared" ca="1" si="122"/>
        <v/>
      </c>
      <c r="AD558" s="23" t="str">
        <f t="shared" ca="1" si="123"/>
        <v/>
      </c>
      <c r="AE558" s="68" t="str">
        <f t="shared" ca="1" si="124"/>
        <v/>
      </c>
      <c r="AF558" s="69" t="str">
        <f>IF(OR(H558="",S558=""),"",S558-(SUM(L558,M558)*INDEX(D.1[Đơn giá],MATCH(H558,D.1[Tên sản phẩm],0))))</f>
        <v/>
      </c>
      <c r="AG558" s="90" t="str">
        <f t="shared" ca="1" si="125"/>
        <v/>
      </c>
      <c r="AH558" s="90"/>
    </row>
    <row r="559" spans="2:34" ht="27.75" customHeight="1" x14ac:dyDescent="0.2">
      <c r="B559" s="154">
        <f t="shared" si="126"/>
        <v>556</v>
      </c>
      <c r="C559" s="155" t="str">
        <f t="shared" ca="1" si="127"/>
        <v/>
      </c>
      <c r="D559" s="156" t="str">
        <f t="shared" ca="1" si="128"/>
        <v/>
      </c>
      <c r="E559" s="157" t="str">
        <f t="shared" ca="1" si="129"/>
        <v/>
      </c>
      <c r="F559" s="157"/>
      <c r="G559" s="158" t="str">
        <f t="shared" ca="1" si="130"/>
        <v/>
      </c>
      <c r="H559" s="159"/>
      <c r="I559" s="160" t="str">
        <f>IF(H559="","",INDEX(D.1[Quy cách],MATCH(H559,D.1[Tên sản phẩm],0)))</f>
        <v/>
      </c>
      <c r="J559" s="35" t="str">
        <f>IF(H559="","",INDEX(D.1[ĐVT],MATCH(H559,D.1[Tên sản phẩm],0)))</f>
        <v/>
      </c>
      <c r="K559" s="163" t="str">
        <f>IF(H559="","",INDEX(D.1[Đơn giá bán
(Tham khảo)],MATCH(H559,D.1[Tên sản phẩm],0)))</f>
        <v/>
      </c>
      <c r="L559" s="162"/>
      <c r="M559" s="159"/>
      <c r="N559" s="159"/>
      <c r="O559" s="159"/>
      <c r="P559" s="163" t="str">
        <f t="shared" si="131"/>
        <v/>
      </c>
      <c r="Q559" s="164"/>
      <c r="R559" s="162"/>
      <c r="S559" s="163" t="str">
        <f t="shared" si="132"/>
        <v/>
      </c>
      <c r="T559" s="164" t="str">
        <f t="shared" ca="1" si="133"/>
        <v/>
      </c>
      <c r="U559" s="163" t="str">
        <f t="shared" si="134"/>
        <v/>
      </c>
      <c r="V559" s="163" t="str">
        <f ca="1">IF(AND(C559&lt;&gt;"",C559&lt;&gt;OFFSET(C559,1,0)),SUMIFS(B.2[Giá có thuế],B.2[Số ĐK],C559),"")</f>
        <v/>
      </c>
      <c r="W559" s="159"/>
      <c r="X559" s="161" t="str">
        <f>IF(W559="","",'Thông Tin Chung'!$L$3)</f>
        <v/>
      </c>
      <c r="Y559" s="163" t="str">
        <f t="shared" ca="1" si="135"/>
        <v/>
      </c>
      <c r="Z559" s="165"/>
      <c r="AA559" s="155" t="str">
        <f ca="1">IF(C559="","",IF(OR(D559&lt;NgayBatDau,D559&gt;NgayKetThuc),"Ngày tháng phải nằm trong kỳ báo cáo",IF(AND(G559&lt;&gt;"",COUNTIF(D.2[Tên khách hàng],G559)=0),"Tên KH chưa khai báo trong DSKH",IF(AND(H559&lt;&gt;"",COUNTIF(D.1[Tên sản phẩm],H559)=0),"SP này chưa khai báo trong DSSP",""))))</f>
        <v/>
      </c>
      <c r="AB559" s="23" t="str">
        <f t="shared" ca="1" si="121"/>
        <v/>
      </c>
      <c r="AC559" s="23" t="str">
        <f t="shared" ca="1" si="122"/>
        <v/>
      </c>
      <c r="AD559" s="23" t="str">
        <f t="shared" ca="1" si="123"/>
        <v/>
      </c>
      <c r="AE559" s="68" t="str">
        <f t="shared" ca="1" si="124"/>
        <v/>
      </c>
      <c r="AF559" s="69" t="str">
        <f>IF(OR(H559="",S559=""),"",S559-(SUM(L559,M559)*INDEX(D.1[Đơn giá],MATCH(H559,D.1[Tên sản phẩm],0))))</f>
        <v/>
      </c>
      <c r="AG559" s="90" t="str">
        <f t="shared" ca="1" si="125"/>
        <v/>
      </c>
      <c r="AH559" s="90"/>
    </row>
    <row r="560" spans="2:34" ht="27.75" customHeight="1" x14ac:dyDescent="0.2">
      <c r="B560" s="154">
        <f t="shared" si="126"/>
        <v>557</v>
      </c>
      <c r="C560" s="155" t="str">
        <f t="shared" ca="1" si="127"/>
        <v/>
      </c>
      <c r="D560" s="156" t="str">
        <f t="shared" ca="1" si="128"/>
        <v/>
      </c>
      <c r="E560" s="157" t="str">
        <f t="shared" ca="1" si="129"/>
        <v/>
      </c>
      <c r="F560" s="157"/>
      <c r="G560" s="158" t="str">
        <f t="shared" ca="1" si="130"/>
        <v/>
      </c>
      <c r="H560" s="159"/>
      <c r="I560" s="160" t="str">
        <f>IF(H560="","",INDEX(D.1[Quy cách],MATCH(H560,D.1[Tên sản phẩm],0)))</f>
        <v/>
      </c>
      <c r="J560" s="35" t="str">
        <f>IF(H560="","",INDEX(D.1[ĐVT],MATCH(H560,D.1[Tên sản phẩm],0)))</f>
        <v/>
      </c>
      <c r="K560" s="163" t="str">
        <f>IF(H560="","",INDEX(D.1[Đơn giá bán
(Tham khảo)],MATCH(H560,D.1[Tên sản phẩm],0)))</f>
        <v/>
      </c>
      <c r="L560" s="162"/>
      <c r="M560" s="159"/>
      <c r="N560" s="159"/>
      <c r="O560" s="159"/>
      <c r="P560" s="163" t="str">
        <f t="shared" si="131"/>
        <v/>
      </c>
      <c r="Q560" s="164"/>
      <c r="R560" s="162"/>
      <c r="S560" s="163" t="str">
        <f t="shared" si="132"/>
        <v/>
      </c>
      <c r="T560" s="164" t="str">
        <f t="shared" ca="1" si="133"/>
        <v/>
      </c>
      <c r="U560" s="163" t="str">
        <f t="shared" si="134"/>
        <v/>
      </c>
      <c r="V560" s="163" t="str">
        <f ca="1">IF(AND(C560&lt;&gt;"",C560&lt;&gt;OFFSET(C560,1,0)),SUMIFS(B.2[Giá có thuế],B.2[Số ĐK],C560),"")</f>
        <v/>
      </c>
      <c r="W560" s="159"/>
      <c r="X560" s="161" t="str">
        <f>IF(W560="","",'Thông Tin Chung'!$L$3)</f>
        <v/>
      </c>
      <c r="Y560" s="163" t="str">
        <f t="shared" ca="1" si="135"/>
        <v/>
      </c>
      <c r="Z560" s="165"/>
      <c r="AA560" s="155" t="str">
        <f ca="1">IF(C560="","",IF(OR(D560&lt;NgayBatDau,D560&gt;NgayKetThuc),"Ngày tháng phải nằm trong kỳ báo cáo",IF(AND(G560&lt;&gt;"",COUNTIF(D.2[Tên khách hàng],G560)=0),"Tên KH chưa khai báo trong DSKH",IF(AND(H560&lt;&gt;"",COUNTIF(D.1[Tên sản phẩm],H560)=0),"SP này chưa khai báo trong DSSP",""))))</f>
        <v/>
      </c>
      <c r="AB560" s="23" t="str">
        <f t="shared" ca="1" si="121"/>
        <v/>
      </c>
      <c r="AC560" s="23" t="str">
        <f t="shared" ca="1" si="122"/>
        <v/>
      </c>
      <c r="AD560" s="23" t="str">
        <f t="shared" ca="1" si="123"/>
        <v/>
      </c>
      <c r="AE560" s="68" t="str">
        <f t="shared" ca="1" si="124"/>
        <v/>
      </c>
      <c r="AF560" s="69" t="str">
        <f>IF(OR(H560="",S560=""),"",S560-(SUM(L560,M560)*INDEX(D.1[Đơn giá],MATCH(H560,D.1[Tên sản phẩm],0))))</f>
        <v/>
      </c>
      <c r="AG560" s="90" t="str">
        <f t="shared" ca="1" si="125"/>
        <v/>
      </c>
      <c r="AH560" s="90"/>
    </row>
    <row r="561" spans="2:34" ht="27.75" customHeight="1" x14ac:dyDescent="0.2">
      <c r="B561" s="154">
        <f t="shared" si="126"/>
        <v>558</v>
      </c>
      <c r="C561" s="155" t="str">
        <f t="shared" ca="1" si="127"/>
        <v/>
      </c>
      <c r="D561" s="156" t="str">
        <f t="shared" ca="1" si="128"/>
        <v/>
      </c>
      <c r="E561" s="157" t="str">
        <f t="shared" ca="1" si="129"/>
        <v/>
      </c>
      <c r="F561" s="157"/>
      <c r="G561" s="158" t="str">
        <f t="shared" ca="1" si="130"/>
        <v/>
      </c>
      <c r="H561" s="159"/>
      <c r="I561" s="160" t="str">
        <f>IF(H561="","",INDEX(D.1[Quy cách],MATCH(H561,D.1[Tên sản phẩm],0)))</f>
        <v/>
      </c>
      <c r="J561" s="35" t="str">
        <f>IF(H561="","",INDEX(D.1[ĐVT],MATCH(H561,D.1[Tên sản phẩm],0)))</f>
        <v/>
      </c>
      <c r="K561" s="163" t="str">
        <f>IF(H561="","",INDEX(D.1[Đơn giá bán
(Tham khảo)],MATCH(H561,D.1[Tên sản phẩm],0)))</f>
        <v/>
      </c>
      <c r="L561" s="162"/>
      <c r="M561" s="159"/>
      <c r="N561" s="159"/>
      <c r="O561" s="159"/>
      <c r="P561" s="163" t="str">
        <f t="shared" si="131"/>
        <v/>
      </c>
      <c r="Q561" s="164"/>
      <c r="R561" s="162"/>
      <c r="S561" s="163" t="str">
        <f t="shared" si="132"/>
        <v/>
      </c>
      <c r="T561" s="164" t="str">
        <f t="shared" ca="1" si="133"/>
        <v/>
      </c>
      <c r="U561" s="163" t="str">
        <f t="shared" si="134"/>
        <v/>
      </c>
      <c r="V561" s="163" t="str">
        <f ca="1">IF(AND(C561&lt;&gt;"",C561&lt;&gt;OFFSET(C561,1,0)),SUMIFS(B.2[Giá có thuế],B.2[Số ĐK],C561),"")</f>
        <v/>
      </c>
      <c r="W561" s="159"/>
      <c r="X561" s="161" t="str">
        <f>IF(W561="","",'Thông Tin Chung'!$L$3)</f>
        <v/>
      </c>
      <c r="Y561" s="163" t="str">
        <f t="shared" ca="1" si="135"/>
        <v/>
      </c>
      <c r="Z561" s="165"/>
      <c r="AA561" s="155" t="str">
        <f ca="1">IF(C561="","",IF(OR(D561&lt;NgayBatDau,D561&gt;NgayKetThuc),"Ngày tháng phải nằm trong kỳ báo cáo",IF(AND(G561&lt;&gt;"",COUNTIF(D.2[Tên khách hàng],G561)=0),"Tên KH chưa khai báo trong DSKH",IF(AND(H561&lt;&gt;"",COUNTIF(D.1[Tên sản phẩm],H561)=0),"SP này chưa khai báo trong DSSP",""))))</f>
        <v/>
      </c>
      <c r="AB561" s="23" t="str">
        <f t="shared" ca="1" si="121"/>
        <v/>
      </c>
      <c r="AC561" s="23" t="str">
        <f t="shared" ca="1" si="122"/>
        <v/>
      </c>
      <c r="AD561" s="23" t="str">
        <f t="shared" ca="1" si="123"/>
        <v/>
      </c>
      <c r="AE561" s="68" t="str">
        <f t="shared" ca="1" si="124"/>
        <v/>
      </c>
      <c r="AF561" s="69" t="str">
        <f>IF(OR(H561="",S561=""),"",S561-(SUM(L561,M561)*INDEX(D.1[Đơn giá],MATCH(H561,D.1[Tên sản phẩm],0))))</f>
        <v/>
      </c>
      <c r="AG561" s="90" t="str">
        <f t="shared" ca="1" si="125"/>
        <v/>
      </c>
      <c r="AH561" s="90"/>
    </row>
    <row r="562" spans="2:34" ht="27.75" customHeight="1" x14ac:dyDescent="0.2">
      <c r="B562" s="154">
        <f t="shared" si="126"/>
        <v>559</v>
      </c>
      <c r="C562" s="155" t="str">
        <f t="shared" ca="1" si="127"/>
        <v/>
      </c>
      <c r="D562" s="156" t="str">
        <f t="shared" ca="1" si="128"/>
        <v/>
      </c>
      <c r="E562" s="157" t="str">
        <f t="shared" ca="1" si="129"/>
        <v/>
      </c>
      <c r="F562" s="157"/>
      <c r="G562" s="158" t="str">
        <f t="shared" ca="1" si="130"/>
        <v/>
      </c>
      <c r="H562" s="159"/>
      <c r="I562" s="160" t="str">
        <f>IF(H562="","",INDEX(D.1[Quy cách],MATCH(H562,D.1[Tên sản phẩm],0)))</f>
        <v/>
      </c>
      <c r="J562" s="35" t="str">
        <f>IF(H562="","",INDEX(D.1[ĐVT],MATCH(H562,D.1[Tên sản phẩm],0)))</f>
        <v/>
      </c>
      <c r="K562" s="163" t="str">
        <f>IF(H562="","",INDEX(D.1[Đơn giá bán
(Tham khảo)],MATCH(H562,D.1[Tên sản phẩm],0)))</f>
        <v/>
      </c>
      <c r="L562" s="162"/>
      <c r="M562" s="159"/>
      <c r="N562" s="159"/>
      <c r="O562" s="159"/>
      <c r="P562" s="163" t="str">
        <f t="shared" si="131"/>
        <v/>
      </c>
      <c r="Q562" s="164"/>
      <c r="R562" s="162"/>
      <c r="S562" s="163" t="str">
        <f t="shared" si="132"/>
        <v/>
      </c>
      <c r="T562" s="164" t="str">
        <f t="shared" ca="1" si="133"/>
        <v/>
      </c>
      <c r="U562" s="163" t="str">
        <f t="shared" si="134"/>
        <v/>
      </c>
      <c r="V562" s="163" t="str">
        <f ca="1">IF(AND(C562&lt;&gt;"",C562&lt;&gt;OFFSET(C562,1,0)),SUMIFS(B.2[Giá có thuế],B.2[Số ĐK],C562),"")</f>
        <v/>
      </c>
      <c r="W562" s="159"/>
      <c r="X562" s="161" t="str">
        <f>IF(W562="","",'Thông Tin Chung'!$L$3)</f>
        <v/>
      </c>
      <c r="Y562" s="163" t="str">
        <f t="shared" ca="1" si="135"/>
        <v/>
      </c>
      <c r="Z562" s="165"/>
      <c r="AA562" s="155" t="str">
        <f ca="1">IF(C562="","",IF(OR(D562&lt;NgayBatDau,D562&gt;NgayKetThuc),"Ngày tháng phải nằm trong kỳ báo cáo",IF(AND(G562&lt;&gt;"",COUNTIF(D.2[Tên khách hàng],G562)=0),"Tên KH chưa khai báo trong DSKH",IF(AND(H562&lt;&gt;"",COUNTIF(D.1[Tên sản phẩm],H562)=0),"SP này chưa khai báo trong DSSP",""))))</f>
        <v/>
      </c>
      <c r="AB562" s="23" t="str">
        <f t="shared" ca="1" si="121"/>
        <v/>
      </c>
      <c r="AC562" s="23" t="str">
        <f t="shared" ca="1" si="122"/>
        <v/>
      </c>
      <c r="AD562" s="23" t="str">
        <f t="shared" ca="1" si="123"/>
        <v/>
      </c>
      <c r="AE562" s="68" t="str">
        <f t="shared" ca="1" si="124"/>
        <v/>
      </c>
      <c r="AF562" s="69" t="str">
        <f>IF(OR(H562="",S562=""),"",S562-(SUM(L562,M562)*INDEX(D.1[Đơn giá],MATCH(H562,D.1[Tên sản phẩm],0))))</f>
        <v/>
      </c>
      <c r="AG562" s="90" t="str">
        <f t="shared" ca="1" si="125"/>
        <v/>
      </c>
      <c r="AH562" s="90"/>
    </row>
    <row r="563" spans="2:34" ht="27.75" customHeight="1" x14ac:dyDescent="0.2">
      <c r="B563" s="154">
        <f t="shared" si="126"/>
        <v>560</v>
      </c>
      <c r="C563" s="155" t="str">
        <f t="shared" ca="1" si="127"/>
        <v/>
      </c>
      <c r="D563" s="156" t="str">
        <f t="shared" ca="1" si="128"/>
        <v/>
      </c>
      <c r="E563" s="157" t="str">
        <f t="shared" ca="1" si="129"/>
        <v/>
      </c>
      <c r="F563" s="157"/>
      <c r="G563" s="158" t="str">
        <f t="shared" ca="1" si="130"/>
        <v/>
      </c>
      <c r="H563" s="159"/>
      <c r="I563" s="160" t="str">
        <f>IF(H563="","",INDEX(D.1[Quy cách],MATCH(H563,D.1[Tên sản phẩm],0)))</f>
        <v/>
      </c>
      <c r="J563" s="35" t="str">
        <f>IF(H563="","",INDEX(D.1[ĐVT],MATCH(H563,D.1[Tên sản phẩm],0)))</f>
        <v/>
      </c>
      <c r="K563" s="163" t="str">
        <f>IF(H563="","",INDEX(D.1[Đơn giá bán
(Tham khảo)],MATCH(H563,D.1[Tên sản phẩm],0)))</f>
        <v/>
      </c>
      <c r="L563" s="162"/>
      <c r="M563" s="159"/>
      <c r="N563" s="159"/>
      <c r="O563" s="159"/>
      <c r="P563" s="163" t="str">
        <f t="shared" si="131"/>
        <v/>
      </c>
      <c r="Q563" s="164"/>
      <c r="R563" s="162"/>
      <c r="S563" s="163" t="str">
        <f t="shared" si="132"/>
        <v/>
      </c>
      <c r="T563" s="164" t="str">
        <f t="shared" ca="1" si="133"/>
        <v/>
      </c>
      <c r="U563" s="163" t="str">
        <f t="shared" si="134"/>
        <v/>
      </c>
      <c r="V563" s="163" t="str">
        <f ca="1">IF(AND(C563&lt;&gt;"",C563&lt;&gt;OFFSET(C563,1,0)),SUMIFS(B.2[Giá có thuế],B.2[Số ĐK],C563),"")</f>
        <v/>
      </c>
      <c r="W563" s="159"/>
      <c r="X563" s="161" t="str">
        <f>IF(W563="","",'Thông Tin Chung'!$L$3)</f>
        <v/>
      </c>
      <c r="Y563" s="163" t="str">
        <f t="shared" ca="1" si="135"/>
        <v/>
      </c>
      <c r="Z563" s="165"/>
      <c r="AA563" s="155" t="str">
        <f ca="1">IF(C563="","",IF(OR(D563&lt;NgayBatDau,D563&gt;NgayKetThuc),"Ngày tháng phải nằm trong kỳ báo cáo",IF(AND(G563&lt;&gt;"",COUNTIF(D.2[Tên khách hàng],G563)=0),"Tên KH chưa khai báo trong DSKH",IF(AND(H563&lt;&gt;"",COUNTIF(D.1[Tên sản phẩm],H563)=0),"SP này chưa khai báo trong DSSP",""))))</f>
        <v/>
      </c>
      <c r="AB563" s="23" t="str">
        <f t="shared" ca="1" si="121"/>
        <v/>
      </c>
      <c r="AC563" s="23" t="str">
        <f t="shared" ca="1" si="122"/>
        <v/>
      </c>
      <c r="AD563" s="23" t="str">
        <f t="shared" ca="1" si="123"/>
        <v/>
      </c>
      <c r="AE563" s="68" t="str">
        <f t="shared" ca="1" si="124"/>
        <v/>
      </c>
      <c r="AF563" s="69" t="str">
        <f>IF(OR(H563="",S563=""),"",S563-(SUM(L563,M563)*INDEX(D.1[Đơn giá],MATCH(H563,D.1[Tên sản phẩm],0))))</f>
        <v/>
      </c>
      <c r="AG563" s="90" t="str">
        <f t="shared" ca="1" si="125"/>
        <v/>
      </c>
      <c r="AH563" s="90"/>
    </row>
    <row r="564" spans="2:34" ht="27.75" customHeight="1" x14ac:dyDescent="0.2">
      <c r="B564" s="154">
        <f t="shared" si="126"/>
        <v>561</v>
      </c>
      <c r="C564" s="155" t="str">
        <f t="shared" ca="1" si="127"/>
        <v/>
      </c>
      <c r="D564" s="156" t="str">
        <f t="shared" ca="1" si="128"/>
        <v/>
      </c>
      <c r="E564" s="157" t="str">
        <f t="shared" ca="1" si="129"/>
        <v/>
      </c>
      <c r="F564" s="157"/>
      <c r="G564" s="158" t="str">
        <f t="shared" ca="1" si="130"/>
        <v/>
      </c>
      <c r="H564" s="159"/>
      <c r="I564" s="160" t="str">
        <f>IF(H564="","",INDEX(D.1[Quy cách],MATCH(H564,D.1[Tên sản phẩm],0)))</f>
        <v/>
      </c>
      <c r="J564" s="35" t="str">
        <f>IF(H564="","",INDEX(D.1[ĐVT],MATCH(H564,D.1[Tên sản phẩm],0)))</f>
        <v/>
      </c>
      <c r="K564" s="163" t="str">
        <f>IF(H564="","",INDEX(D.1[Đơn giá bán
(Tham khảo)],MATCH(H564,D.1[Tên sản phẩm],0)))</f>
        <v/>
      </c>
      <c r="L564" s="162"/>
      <c r="M564" s="159"/>
      <c r="N564" s="159"/>
      <c r="O564" s="159"/>
      <c r="P564" s="163" t="str">
        <f t="shared" si="131"/>
        <v/>
      </c>
      <c r="Q564" s="164"/>
      <c r="R564" s="162"/>
      <c r="S564" s="163" t="str">
        <f t="shared" si="132"/>
        <v/>
      </c>
      <c r="T564" s="164" t="str">
        <f t="shared" ca="1" si="133"/>
        <v/>
      </c>
      <c r="U564" s="163" t="str">
        <f t="shared" si="134"/>
        <v/>
      </c>
      <c r="V564" s="163" t="str">
        <f ca="1">IF(AND(C564&lt;&gt;"",C564&lt;&gt;OFFSET(C564,1,0)),SUMIFS(B.2[Giá có thuế],B.2[Số ĐK],C564),"")</f>
        <v/>
      </c>
      <c r="W564" s="159"/>
      <c r="X564" s="161" t="str">
        <f>IF(W564="","",'Thông Tin Chung'!$L$3)</f>
        <v/>
      </c>
      <c r="Y564" s="163" t="str">
        <f t="shared" ca="1" si="135"/>
        <v/>
      </c>
      <c r="Z564" s="165"/>
      <c r="AA564" s="155" t="str">
        <f ca="1">IF(C564="","",IF(OR(D564&lt;NgayBatDau,D564&gt;NgayKetThuc),"Ngày tháng phải nằm trong kỳ báo cáo",IF(AND(G564&lt;&gt;"",COUNTIF(D.2[Tên khách hàng],G564)=0),"Tên KH chưa khai báo trong DSKH",IF(AND(H564&lt;&gt;"",COUNTIF(D.1[Tên sản phẩm],H564)=0),"SP này chưa khai báo trong DSSP",""))))</f>
        <v/>
      </c>
      <c r="AB564" s="23" t="str">
        <f t="shared" ca="1" si="121"/>
        <v/>
      </c>
      <c r="AC564" s="23" t="str">
        <f t="shared" ca="1" si="122"/>
        <v/>
      </c>
      <c r="AD564" s="23" t="str">
        <f t="shared" ca="1" si="123"/>
        <v/>
      </c>
      <c r="AE564" s="68" t="str">
        <f t="shared" ca="1" si="124"/>
        <v/>
      </c>
      <c r="AF564" s="69" t="str">
        <f>IF(OR(H564="",S564=""),"",S564-(SUM(L564,M564)*INDEX(D.1[Đơn giá],MATCH(H564,D.1[Tên sản phẩm],0))))</f>
        <v/>
      </c>
      <c r="AG564" s="90" t="str">
        <f t="shared" ca="1" si="125"/>
        <v/>
      </c>
      <c r="AH564" s="90"/>
    </row>
    <row r="565" spans="2:34" ht="27.75" customHeight="1" x14ac:dyDescent="0.2">
      <c r="B565" s="154">
        <f t="shared" si="126"/>
        <v>562</v>
      </c>
      <c r="C565" s="155" t="str">
        <f t="shared" ca="1" si="127"/>
        <v/>
      </c>
      <c r="D565" s="156" t="str">
        <f t="shared" ca="1" si="128"/>
        <v/>
      </c>
      <c r="E565" s="157" t="str">
        <f t="shared" ca="1" si="129"/>
        <v/>
      </c>
      <c r="F565" s="157"/>
      <c r="G565" s="158" t="str">
        <f t="shared" ca="1" si="130"/>
        <v/>
      </c>
      <c r="H565" s="159"/>
      <c r="I565" s="160" t="str">
        <f>IF(H565="","",INDEX(D.1[Quy cách],MATCH(H565,D.1[Tên sản phẩm],0)))</f>
        <v/>
      </c>
      <c r="J565" s="35" t="str">
        <f>IF(H565="","",INDEX(D.1[ĐVT],MATCH(H565,D.1[Tên sản phẩm],0)))</f>
        <v/>
      </c>
      <c r="K565" s="163" t="str">
        <f>IF(H565="","",INDEX(D.1[Đơn giá bán
(Tham khảo)],MATCH(H565,D.1[Tên sản phẩm],0)))</f>
        <v/>
      </c>
      <c r="L565" s="162"/>
      <c r="M565" s="159"/>
      <c r="N565" s="159"/>
      <c r="O565" s="159"/>
      <c r="P565" s="163" t="str">
        <f t="shared" si="131"/>
        <v/>
      </c>
      <c r="Q565" s="164"/>
      <c r="R565" s="162"/>
      <c r="S565" s="163" t="str">
        <f t="shared" si="132"/>
        <v/>
      </c>
      <c r="T565" s="164" t="str">
        <f t="shared" ca="1" si="133"/>
        <v/>
      </c>
      <c r="U565" s="163" t="str">
        <f t="shared" si="134"/>
        <v/>
      </c>
      <c r="V565" s="163" t="str">
        <f ca="1">IF(AND(C565&lt;&gt;"",C565&lt;&gt;OFFSET(C565,1,0)),SUMIFS(B.2[Giá có thuế],B.2[Số ĐK],C565),"")</f>
        <v/>
      </c>
      <c r="W565" s="159"/>
      <c r="X565" s="161" t="str">
        <f>IF(W565="","",'Thông Tin Chung'!$L$3)</f>
        <v/>
      </c>
      <c r="Y565" s="163" t="str">
        <f t="shared" ca="1" si="135"/>
        <v/>
      </c>
      <c r="Z565" s="165"/>
      <c r="AA565" s="155" t="str">
        <f ca="1">IF(C565="","",IF(OR(D565&lt;NgayBatDau,D565&gt;NgayKetThuc),"Ngày tháng phải nằm trong kỳ báo cáo",IF(AND(G565&lt;&gt;"",COUNTIF(D.2[Tên khách hàng],G565)=0),"Tên KH chưa khai báo trong DSKH",IF(AND(H565&lt;&gt;"",COUNTIF(D.1[Tên sản phẩm],H565)=0),"SP này chưa khai báo trong DSSP",""))))</f>
        <v/>
      </c>
      <c r="AB565" s="23" t="str">
        <f t="shared" ca="1" si="121"/>
        <v/>
      </c>
      <c r="AC565" s="23" t="str">
        <f t="shared" ca="1" si="122"/>
        <v/>
      </c>
      <c r="AD565" s="23" t="str">
        <f t="shared" ca="1" si="123"/>
        <v/>
      </c>
      <c r="AE565" s="68" t="str">
        <f t="shared" ca="1" si="124"/>
        <v/>
      </c>
      <c r="AF565" s="69" t="str">
        <f>IF(OR(H565="",S565=""),"",S565-(SUM(L565,M565)*INDEX(D.1[Đơn giá],MATCH(H565,D.1[Tên sản phẩm],0))))</f>
        <v/>
      </c>
      <c r="AG565" s="90" t="str">
        <f t="shared" ca="1" si="125"/>
        <v/>
      </c>
      <c r="AH565" s="90"/>
    </row>
    <row r="566" spans="2:34" ht="27.75" customHeight="1" x14ac:dyDescent="0.2">
      <c r="B566" s="154">
        <f t="shared" si="126"/>
        <v>563</v>
      </c>
      <c r="C566" s="155" t="str">
        <f t="shared" ca="1" si="127"/>
        <v/>
      </c>
      <c r="D566" s="156" t="str">
        <f t="shared" ca="1" si="128"/>
        <v/>
      </c>
      <c r="E566" s="157" t="str">
        <f t="shared" ca="1" si="129"/>
        <v/>
      </c>
      <c r="F566" s="157"/>
      <c r="G566" s="158" t="str">
        <f t="shared" ca="1" si="130"/>
        <v/>
      </c>
      <c r="H566" s="159"/>
      <c r="I566" s="160" t="str">
        <f>IF(H566="","",INDEX(D.1[Quy cách],MATCH(H566,D.1[Tên sản phẩm],0)))</f>
        <v/>
      </c>
      <c r="J566" s="35" t="str">
        <f>IF(H566="","",INDEX(D.1[ĐVT],MATCH(H566,D.1[Tên sản phẩm],0)))</f>
        <v/>
      </c>
      <c r="K566" s="163" t="str">
        <f>IF(H566="","",INDEX(D.1[Đơn giá bán
(Tham khảo)],MATCH(H566,D.1[Tên sản phẩm],0)))</f>
        <v/>
      </c>
      <c r="L566" s="162"/>
      <c r="M566" s="159"/>
      <c r="N566" s="159"/>
      <c r="O566" s="159"/>
      <c r="P566" s="163" t="str">
        <f t="shared" si="131"/>
        <v/>
      </c>
      <c r="Q566" s="164"/>
      <c r="R566" s="162"/>
      <c r="S566" s="163" t="str">
        <f t="shared" si="132"/>
        <v/>
      </c>
      <c r="T566" s="164" t="str">
        <f t="shared" ca="1" si="133"/>
        <v/>
      </c>
      <c r="U566" s="163" t="str">
        <f t="shared" si="134"/>
        <v/>
      </c>
      <c r="V566" s="163" t="str">
        <f ca="1">IF(AND(C566&lt;&gt;"",C566&lt;&gt;OFFSET(C566,1,0)),SUMIFS(B.2[Giá có thuế],B.2[Số ĐK],C566),"")</f>
        <v/>
      </c>
      <c r="W566" s="159"/>
      <c r="X566" s="161" t="str">
        <f>IF(W566="","",'Thông Tin Chung'!$L$3)</f>
        <v/>
      </c>
      <c r="Y566" s="163" t="str">
        <f t="shared" ca="1" si="135"/>
        <v/>
      </c>
      <c r="Z566" s="165"/>
      <c r="AA566" s="155" t="str">
        <f ca="1">IF(C566="","",IF(OR(D566&lt;NgayBatDau,D566&gt;NgayKetThuc),"Ngày tháng phải nằm trong kỳ báo cáo",IF(AND(G566&lt;&gt;"",COUNTIF(D.2[Tên khách hàng],G566)=0),"Tên KH chưa khai báo trong DSKH",IF(AND(H566&lt;&gt;"",COUNTIF(D.1[Tên sản phẩm],H566)=0),"SP này chưa khai báo trong DSSP",""))))</f>
        <v/>
      </c>
      <c r="AB566" s="23" t="str">
        <f t="shared" ca="1" si="121"/>
        <v/>
      </c>
      <c r="AC566" s="23" t="str">
        <f t="shared" ca="1" si="122"/>
        <v/>
      </c>
      <c r="AD566" s="23" t="str">
        <f t="shared" ca="1" si="123"/>
        <v/>
      </c>
      <c r="AE566" s="68" t="str">
        <f t="shared" ca="1" si="124"/>
        <v/>
      </c>
      <c r="AF566" s="69" t="str">
        <f>IF(OR(H566="",S566=""),"",S566-(SUM(L566,M566)*INDEX(D.1[Đơn giá],MATCH(H566,D.1[Tên sản phẩm],0))))</f>
        <v/>
      </c>
      <c r="AG566" s="90" t="str">
        <f t="shared" ca="1" si="125"/>
        <v/>
      </c>
      <c r="AH566" s="90"/>
    </row>
    <row r="567" spans="2:34" ht="27.75" customHeight="1" x14ac:dyDescent="0.2">
      <c r="B567" s="154">
        <f t="shared" si="126"/>
        <v>564</v>
      </c>
      <c r="C567" s="155" t="str">
        <f t="shared" ca="1" si="127"/>
        <v/>
      </c>
      <c r="D567" s="156" t="str">
        <f t="shared" ca="1" si="128"/>
        <v/>
      </c>
      <c r="E567" s="157" t="str">
        <f t="shared" ca="1" si="129"/>
        <v/>
      </c>
      <c r="F567" s="157"/>
      <c r="G567" s="158" t="str">
        <f t="shared" ca="1" si="130"/>
        <v/>
      </c>
      <c r="H567" s="159"/>
      <c r="I567" s="160" t="str">
        <f>IF(H567="","",INDEX(D.1[Quy cách],MATCH(H567,D.1[Tên sản phẩm],0)))</f>
        <v/>
      </c>
      <c r="J567" s="35" t="str">
        <f>IF(H567="","",INDEX(D.1[ĐVT],MATCH(H567,D.1[Tên sản phẩm],0)))</f>
        <v/>
      </c>
      <c r="K567" s="163" t="str">
        <f>IF(H567="","",INDEX(D.1[Đơn giá bán
(Tham khảo)],MATCH(H567,D.1[Tên sản phẩm],0)))</f>
        <v/>
      </c>
      <c r="L567" s="162"/>
      <c r="M567" s="159"/>
      <c r="N567" s="159"/>
      <c r="O567" s="159"/>
      <c r="P567" s="163" t="str">
        <f t="shared" si="131"/>
        <v/>
      </c>
      <c r="Q567" s="164"/>
      <c r="R567" s="162"/>
      <c r="S567" s="163" t="str">
        <f t="shared" si="132"/>
        <v/>
      </c>
      <c r="T567" s="164" t="str">
        <f t="shared" ca="1" si="133"/>
        <v/>
      </c>
      <c r="U567" s="163" t="str">
        <f t="shared" si="134"/>
        <v/>
      </c>
      <c r="V567" s="163" t="str">
        <f ca="1">IF(AND(C567&lt;&gt;"",C567&lt;&gt;OFFSET(C567,1,0)),SUMIFS(B.2[Giá có thuế],B.2[Số ĐK],C567),"")</f>
        <v/>
      </c>
      <c r="W567" s="159"/>
      <c r="X567" s="161" t="str">
        <f>IF(W567="","",'Thông Tin Chung'!$L$3)</f>
        <v/>
      </c>
      <c r="Y567" s="163" t="str">
        <f t="shared" ca="1" si="135"/>
        <v/>
      </c>
      <c r="Z567" s="165"/>
      <c r="AA567" s="155" t="str">
        <f ca="1">IF(C567="","",IF(OR(D567&lt;NgayBatDau,D567&gt;NgayKetThuc),"Ngày tháng phải nằm trong kỳ báo cáo",IF(AND(G567&lt;&gt;"",COUNTIF(D.2[Tên khách hàng],G567)=0),"Tên KH chưa khai báo trong DSKH",IF(AND(H567&lt;&gt;"",COUNTIF(D.1[Tên sản phẩm],H567)=0),"SP này chưa khai báo trong DSSP",""))))</f>
        <v/>
      </c>
      <c r="AB567" s="23" t="str">
        <f t="shared" ca="1" si="121"/>
        <v/>
      </c>
      <c r="AC567" s="23" t="str">
        <f t="shared" ca="1" si="122"/>
        <v/>
      </c>
      <c r="AD567" s="23" t="str">
        <f t="shared" ca="1" si="123"/>
        <v/>
      </c>
      <c r="AE567" s="68" t="str">
        <f t="shared" ca="1" si="124"/>
        <v/>
      </c>
      <c r="AF567" s="69" t="str">
        <f>IF(OR(H567="",S567=""),"",S567-(SUM(L567,M567)*INDEX(D.1[Đơn giá],MATCH(H567,D.1[Tên sản phẩm],0))))</f>
        <v/>
      </c>
      <c r="AG567" s="90" t="str">
        <f t="shared" ca="1" si="125"/>
        <v/>
      </c>
      <c r="AH567" s="90"/>
    </row>
    <row r="568" spans="2:34" ht="27.75" customHeight="1" x14ac:dyDescent="0.2">
      <c r="B568" s="154">
        <f t="shared" si="126"/>
        <v>565</v>
      </c>
      <c r="C568" s="155" t="str">
        <f t="shared" ca="1" si="127"/>
        <v/>
      </c>
      <c r="D568" s="156" t="str">
        <f t="shared" ca="1" si="128"/>
        <v/>
      </c>
      <c r="E568" s="157" t="str">
        <f t="shared" ca="1" si="129"/>
        <v/>
      </c>
      <c r="F568" s="157"/>
      <c r="G568" s="158" t="str">
        <f t="shared" ca="1" si="130"/>
        <v/>
      </c>
      <c r="H568" s="159"/>
      <c r="I568" s="160" t="str">
        <f>IF(H568="","",INDEX(D.1[Quy cách],MATCH(H568,D.1[Tên sản phẩm],0)))</f>
        <v/>
      </c>
      <c r="J568" s="35" t="str">
        <f>IF(H568="","",INDEX(D.1[ĐVT],MATCH(H568,D.1[Tên sản phẩm],0)))</f>
        <v/>
      </c>
      <c r="K568" s="163" t="str">
        <f>IF(H568="","",INDEX(D.1[Đơn giá bán
(Tham khảo)],MATCH(H568,D.1[Tên sản phẩm],0)))</f>
        <v/>
      </c>
      <c r="L568" s="162"/>
      <c r="M568" s="159"/>
      <c r="N568" s="159"/>
      <c r="O568" s="159"/>
      <c r="P568" s="163" t="str">
        <f t="shared" si="131"/>
        <v/>
      </c>
      <c r="Q568" s="164"/>
      <c r="R568" s="162"/>
      <c r="S568" s="163" t="str">
        <f t="shared" si="132"/>
        <v/>
      </c>
      <c r="T568" s="164" t="str">
        <f t="shared" ca="1" si="133"/>
        <v/>
      </c>
      <c r="U568" s="163" t="str">
        <f t="shared" si="134"/>
        <v/>
      </c>
      <c r="V568" s="163" t="str">
        <f ca="1">IF(AND(C568&lt;&gt;"",C568&lt;&gt;OFFSET(C568,1,0)),SUMIFS(B.2[Giá có thuế],B.2[Số ĐK],C568),"")</f>
        <v/>
      </c>
      <c r="W568" s="159"/>
      <c r="X568" s="161" t="str">
        <f>IF(W568="","",'Thông Tin Chung'!$L$3)</f>
        <v/>
      </c>
      <c r="Y568" s="163" t="str">
        <f t="shared" ca="1" si="135"/>
        <v/>
      </c>
      <c r="Z568" s="165"/>
      <c r="AA568" s="155" t="str">
        <f ca="1">IF(C568="","",IF(OR(D568&lt;NgayBatDau,D568&gt;NgayKetThuc),"Ngày tháng phải nằm trong kỳ báo cáo",IF(AND(G568&lt;&gt;"",COUNTIF(D.2[Tên khách hàng],G568)=0),"Tên KH chưa khai báo trong DSKH",IF(AND(H568&lt;&gt;"",COUNTIF(D.1[Tên sản phẩm],H568)=0),"SP này chưa khai báo trong DSSP",""))))</f>
        <v/>
      </c>
      <c r="AB568" s="23" t="str">
        <f t="shared" ca="1" si="121"/>
        <v/>
      </c>
      <c r="AC568" s="23" t="str">
        <f t="shared" ca="1" si="122"/>
        <v/>
      </c>
      <c r="AD568" s="23" t="str">
        <f t="shared" ca="1" si="123"/>
        <v/>
      </c>
      <c r="AE568" s="68" t="str">
        <f t="shared" ca="1" si="124"/>
        <v/>
      </c>
      <c r="AF568" s="69" t="str">
        <f>IF(OR(H568="",S568=""),"",S568-(SUM(L568,M568)*INDEX(D.1[Đơn giá],MATCH(H568,D.1[Tên sản phẩm],0))))</f>
        <v/>
      </c>
      <c r="AG568" s="90" t="str">
        <f t="shared" ca="1" si="125"/>
        <v/>
      </c>
      <c r="AH568" s="90"/>
    </row>
    <row r="569" spans="2:34" ht="27.75" customHeight="1" x14ac:dyDescent="0.2">
      <c r="B569" s="154">
        <f t="shared" si="126"/>
        <v>566</v>
      </c>
      <c r="C569" s="155" t="str">
        <f t="shared" ca="1" si="127"/>
        <v/>
      </c>
      <c r="D569" s="156" t="str">
        <f t="shared" ca="1" si="128"/>
        <v/>
      </c>
      <c r="E569" s="157" t="str">
        <f t="shared" ca="1" si="129"/>
        <v/>
      </c>
      <c r="F569" s="157"/>
      <c r="G569" s="158" t="str">
        <f t="shared" ca="1" si="130"/>
        <v/>
      </c>
      <c r="H569" s="159"/>
      <c r="I569" s="160" t="str">
        <f>IF(H569="","",INDEX(D.1[Quy cách],MATCH(H569,D.1[Tên sản phẩm],0)))</f>
        <v/>
      </c>
      <c r="J569" s="35" t="str">
        <f>IF(H569="","",INDEX(D.1[ĐVT],MATCH(H569,D.1[Tên sản phẩm],0)))</f>
        <v/>
      </c>
      <c r="K569" s="163" t="str">
        <f>IF(H569="","",INDEX(D.1[Đơn giá bán
(Tham khảo)],MATCH(H569,D.1[Tên sản phẩm],0)))</f>
        <v/>
      </c>
      <c r="L569" s="162"/>
      <c r="M569" s="159"/>
      <c r="N569" s="159"/>
      <c r="O569" s="159"/>
      <c r="P569" s="163" t="str">
        <f t="shared" si="131"/>
        <v/>
      </c>
      <c r="Q569" s="164"/>
      <c r="R569" s="162"/>
      <c r="S569" s="163" t="str">
        <f t="shared" si="132"/>
        <v/>
      </c>
      <c r="T569" s="164" t="str">
        <f t="shared" ca="1" si="133"/>
        <v/>
      </c>
      <c r="U569" s="163" t="str">
        <f t="shared" si="134"/>
        <v/>
      </c>
      <c r="V569" s="163" t="str">
        <f ca="1">IF(AND(C569&lt;&gt;"",C569&lt;&gt;OFFSET(C569,1,0)),SUMIFS(B.2[Giá có thuế],B.2[Số ĐK],C569),"")</f>
        <v/>
      </c>
      <c r="W569" s="159"/>
      <c r="X569" s="161" t="str">
        <f>IF(W569="","",'Thông Tin Chung'!$L$3)</f>
        <v/>
      </c>
      <c r="Y569" s="163" t="str">
        <f t="shared" ca="1" si="135"/>
        <v/>
      </c>
      <c r="Z569" s="165"/>
      <c r="AA569" s="155" t="str">
        <f ca="1">IF(C569="","",IF(OR(D569&lt;NgayBatDau,D569&gt;NgayKetThuc),"Ngày tháng phải nằm trong kỳ báo cáo",IF(AND(G569&lt;&gt;"",COUNTIF(D.2[Tên khách hàng],G569)=0),"Tên KH chưa khai báo trong DSKH",IF(AND(H569&lt;&gt;"",COUNTIF(D.1[Tên sản phẩm],H569)=0),"SP này chưa khai báo trong DSSP",""))))</f>
        <v/>
      </c>
      <c r="AB569" s="23" t="str">
        <f t="shared" ca="1" si="121"/>
        <v/>
      </c>
      <c r="AC569" s="23" t="str">
        <f t="shared" ca="1" si="122"/>
        <v/>
      </c>
      <c r="AD569" s="23" t="str">
        <f t="shared" ca="1" si="123"/>
        <v/>
      </c>
      <c r="AE569" s="68" t="str">
        <f t="shared" ca="1" si="124"/>
        <v/>
      </c>
      <c r="AF569" s="69" t="str">
        <f>IF(OR(H569="",S569=""),"",S569-(SUM(L569,M569)*INDEX(D.1[Đơn giá],MATCH(H569,D.1[Tên sản phẩm],0))))</f>
        <v/>
      </c>
      <c r="AG569" s="90" t="str">
        <f t="shared" ca="1" si="125"/>
        <v/>
      </c>
      <c r="AH569" s="90"/>
    </row>
    <row r="570" spans="2:34" ht="27.75" customHeight="1" x14ac:dyDescent="0.2">
      <c r="B570" s="154">
        <f t="shared" si="126"/>
        <v>567</v>
      </c>
      <c r="C570" s="155" t="str">
        <f t="shared" ca="1" si="127"/>
        <v/>
      </c>
      <c r="D570" s="156" t="str">
        <f t="shared" ca="1" si="128"/>
        <v/>
      </c>
      <c r="E570" s="157" t="str">
        <f t="shared" ca="1" si="129"/>
        <v/>
      </c>
      <c r="F570" s="157"/>
      <c r="G570" s="158" t="str">
        <f t="shared" ca="1" si="130"/>
        <v/>
      </c>
      <c r="H570" s="159"/>
      <c r="I570" s="160" t="str">
        <f>IF(H570="","",INDEX(D.1[Quy cách],MATCH(H570,D.1[Tên sản phẩm],0)))</f>
        <v/>
      </c>
      <c r="J570" s="35" t="str">
        <f>IF(H570="","",INDEX(D.1[ĐVT],MATCH(H570,D.1[Tên sản phẩm],0)))</f>
        <v/>
      </c>
      <c r="K570" s="163" t="str">
        <f>IF(H570="","",INDEX(D.1[Đơn giá bán
(Tham khảo)],MATCH(H570,D.1[Tên sản phẩm],0)))</f>
        <v/>
      </c>
      <c r="L570" s="162"/>
      <c r="M570" s="159"/>
      <c r="N570" s="159"/>
      <c r="O570" s="159"/>
      <c r="P570" s="163" t="str">
        <f t="shared" si="131"/>
        <v/>
      </c>
      <c r="Q570" s="164"/>
      <c r="R570" s="162"/>
      <c r="S570" s="163" t="str">
        <f t="shared" si="132"/>
        <v/>
      </c>
      <c r="T570" s="164" t="str">
        <f t="shared" ca="1" si="133"/>
        <v/>
      </c>
      <c r="U570" s="163" t="str">
        <f t="shared" si="134"/>
        <v/>
      </c>
      <c r="V570" s="163" t="str">
        <f ca="1">IF(AND(C570&lt;&gt;"",C570&lt;&gt;OFFSET(C570,1,0)),SUMIFS(B.2[Giá có thuế],B.2[Số ĐK],C570),"")</f>
        <v/>
      </c>
      <c r="W570" s="159"/>
      <c r="X570" s="161" t="str">
        <f>IF(W570="","",'Thông Tin Chung'!$L$3)</f>
        <v/>
      </c>
      <c r="Y570" s="163" t="str">
        <f t="shared" ca="1" si="135"/>
        <v/>
      </c>
      <c r="Z570" s="165"/>
      <c r="AA570" s="155" t="str">
        <f ca="1">IF(C570="","",IF(OR(D570&lt;NgayBatDau,D570&gt;NgayKetThuc),"Ngày tháng phải nằm trong kỳ báo cáo",IF(AND(G570&lt;&gt;"",COUNTIF(D.2[Tên khách hàng],G570)=0),"Tên KH chưa khai báo trong DSKH",IF(AND(H570&lt;&gt;"",COUNTIF(D.1[Tên sản phẩm],H570)=0),"SP này chưa khai báo trong DSSP",""))))</f>
        <v/>
      </c>
      <c r="AB570" s="23" t="str">
        <f t="shared" ca="1" si="121"/>
        <v/>
      </c>
      <c r="AC570" s="23" t="str">
        <f t="shared" ca="1" si="122"/>
        <v/>
      </c>
      <c r="AD570" s="23" t="str">
        <f t="shared" ca="1" si="123"/>
        <v/>
      </c>
      <c r="AE570" s="68" t="str">
        <f t="shared" ca="1" si="124"/>
        <v/>
      </c>
      <c r="AF570" s="69" t="str">
        <f>IF(OR(H570="",S570=""),"",S570-(SUM(L570,M570)*INDEX(D.1[Đơn giá],MATCH(H570,D.1[Tên sản phẩm],0))))</f>
        <v/>
      </c>
      <c r="AG570" s="90" t="str">
        <f t="shared" ca="1" si="125"/>
        <v/>
      </c>
      <c r="AH570" s="90"/>
    </row>
    <row r="571" spans="2:34" ht="27.75" customHeight="1" x14ac:dyDescent="0.2">
      <c r="B571" s="154">
        <f t="shared" si="126"/>
        <v>568</v>
      </c>
      <c r="C571" s="155" t="str">
        <f t="shared" ca="1" si="127"/>
        <v/>
      </c>
      <c r="D571" s="156" t="str">
        <f t="shared" ca="1" si="128"/>
        <v/>
      </c>
      <c r="E571" s="157" t="str">
        <f t="shared" ca="1" si="129"/>
        <v/>
      </c>
      <c r="F571" s="157"/>
      <c r="G571" s="158" t="str">
        <f t="shared" ca="1" si="130"/>
        <v/>
      </c>
      <c r="H571" s="159"/>
      <c r="I571" s="160" t="str">
        <f>IF(H571="","",INDEX(D.1[Quy cách],MATCH(H571,D.1[Tên sản phẩm],0)))</f>
        <v/>
      </c>
      <c r="J571" s="35" t="str">
        <f>IF(H571="","",INDEX(D.1[ĐVT],MATCH(H571,D.1[Tên sản phẩm],0)))</f>
        <v/>
      </c>
      <c r="K571" s="163" t="str">
        <f>IF(H571="","",INDEX(D.1[Đơn giá bán
(Tham khảo)],MATCH(H571,D.1[Tên sản phẩm],0)))</f>
        <v/>
      </c>
      <c r="L571" s="162"/>
      <c r="M571" s="159"/>
      <c r="N571" s="159"/>
      <c r="O571" s="159"/>
      <c r="P571" s="163" t="str">
        <f t="shared" si="131"/>
        <v/>
      </c>
      <c r="Q571" s="164"/>
      <c r="R571" s="162"/>
      <c r="S571" s="163" t="str">
        <f t="shared" si="132"/>
        <v/>
      </c>
      <c r="T571" s="164" t="str">
        <f t="shared" ca="1" si="133"/>
        <v/>
      </c>
      <c r="U571" s="163" t="str">
        <f t="shared" si="134"/>
        <v/>
      </c>
      <c r="V571" s="163" t="str">
        <f ca="1">IF(AND(C571&lt;&gt;"",C571&lt;&gt;OFFSET(C571,1,0)),SUMIFS(B.2[Giá có thuế],B.2[Số ĐK],C571),"")</f>
        <v/>
      </c>
      <c r="W571" s="159"/>
      <c r="X571" s="161" t="str">
        <f>IF(W571="","",'Thông Tin Chung'!$L$3)</f>
        <v/>
      </c>
      <c r="Y571" s="163" t="str">
        <f t="shared" ca="1" si="135"/>
        <v/>
      </c>
      <c r="Z571" s="165"/>
      <c r="AA571" s="155" t="str">
        <f ca="1">IF(C571="","",IF(OR(D571&lt;NgayBatDau,D571&gt;NgayKetThuc),"Ngày tháng phải nằm trong kỳ báo cáo",IF(AND(G571&lt;&gt;"",COUNTIF(D.2[Tên khách hàng],G571)=0),"Tên KH chưa khai báo trong DSKH",IF(AND(H571&lt;&gt;"",COUNTIF(D.1[Tên sản phẩm],H571)=0),"SP này chưa khai báo trong DSSP",""))))</f>
        <v/>
      </c>
      <c r="AB571" s="23" t="str">
        <f t="shared" ca="1" si="121"/>
        <v/>
      </c>
      <c r="AC571" s="23" t="str">
        <f t="shared" ca="1" si="122"/>
        <v/>
      </c>
      <c r="AD571" s="23" t="str">
        <f t="shared" ca="1" si="123"/>
        <v/>
      </c>
      <c r="AE571" s="68" t="str">
        <f t="shared" ca="1" si="124"/>
        <v/>
      </c>
      <c r="AF571" s="69" t="str">
        <f>IF(OR(H571="",S571=""),"",S571-(SUM(L571,M571)*INDEX(D.1[Đơn giá],MATCH(H571,D.1[Tên sản phẩm],0))))</f>
        <v/>
      </c>
      <c r="AG571" s="90" t="str">
        <f t="shared" ca="1" si="125"/>
        <v/>
      </c>
      <c r="AH571" s="90"/>
    </row>
    <row r="572" spans="2:34" ht="27.75" customHeight="1" x14ac:dyDescent="0.2">
      <c r="B572" s="154">
        <f t="shared" si="126"/>
        <v>569</v>
      </c>
      <c r="C572" s="155" t="str">
        <f t="shared" ca="1" si="127"/>
        <v/>
      </c>
      <c r="D572" s="156" t="str">
        <f t="shared" ca="1" si="128"/>
        <v/>
      </c>
      <c r="E572" s="157" t="str">
        <f t="shared" ca="1" si="129"/>
        <v/>
      </c>
      <c r="F572" s="157"/>
      <c r="G572" s="158" t="str">
        <f t="shared" ca="1" si="130"/>
        <v/>
      </c>
      <c r="H572" s="159"/>
      <c r="I572" s="160" t="str">
        <f>IF(H572="","",INDEX(D.1[Quy cách],MATCH(H572,D.1[Tên sản phẩm],0)))</f>
        <v/>
      </c>
      <c r="J572" s="35" t="str">
        <f>IF(H572="","",INDEX(D.1[ĐVT],MATCH(H572,D.1[Tên sản phẩm],0)))</f>
        <v/>
      </c>
      <c r="K572" s="163" t="str">
        <f>IF(H572="","",INDEX(D.1[Đơn giá bán
(Tham khảo)],MATCH(H572,D.1[Tên sản phẩm],0)))</f>
        <v/>
      </c>
      <c r="L572" s="162"/>
      <c r="M572" s="159"/>
      <c r="N572" s="159"/>
      <c r="O572" s="159"/>
      <c r="P572" s="163" t="str">
        <f t="shared" si="131"/>
        <v/>
      </c>
      <c r="Q572" s="164"/>
      <c r="R572" s="162"/>
      <c r="S572" s="163" t="str">
        <f t="shared" si="132"/>
        <v/>
      </c>
      <c r="T572" s="164" t="str">
        <f t="shared" ca="1" si="133"/>
        <v/>
      </c>
      <c r="U572" s="163" t="str">
        <f t="shared" si="134"/>
        <v/>
      </c>
      <c r="V572" s="163" t="str">
        <f ca="1">IF(AND(C572&lt;&gt;"",C572&lt;&gt;OFFSET(C572,1,0)),SUMIFS(B.2[Giá có thuế],B.2[Số ĐK],C572),"")</f>
        <v/>
      </c>
      <c r="W572" s="159"/>
      <c r="X572" s="161" t="str">
        <f>IF(W572="","",'Thông Tin Chung'!$L$3)</f>
        <v/>
      </c>
      <c r="Y572" s="163" t="str">
        <f t="shared" ca="1" si="135"/>
        <v/>
      </c>
      <c r="Z572" s="165"/>
      <c r="AA572" s="155" t="str">
        <f ca="1">IF(C572="","",IF(OR(D572&lt;NgayBatDau,D572&gt;NgayKetThuc),"Ngày tháng phải nằm trong kỳ báo cáo",IF(AND(G572&lt;&gt;"",COUNTIF(D.2[Tên khách hàng],G572)=0),"Tên KH chưa khai báo trong DSKH",IF(AND(H572&lt;&gt;"",COUNTIF(D.1[Tên sản phẩm],H572)=0),"SP này chưa khai báo trong DSSP",""))))</f>
        <v/>
      </c>
      <c r="AB572" s="23" t="str">
        <f t="shared" ca="1" si="121"/>
        <v/>
      </c>
      <c r="AC572" s="23" t="str">
        <f t="shared" ca="1" si="122"/>
        <v/>
      </c>
      <c r="AD572" s="23" t="str">
        <f t="shared" ca="1" si="123"/>
        <v/>
      </c>
      <c r="AE572" s="68" t="str">
        <f t="shared" ca="1" si="124"/>
        <v/>
      </c>
      <c r="AF572" s="69" t="str">
        <f>IF(OR(H572="",S572=""),"",S572-(SUM(L572,M572)*INDEX(D.1[Đơn giá],MATCH(H572,D.1[Tên sản phẩm],0))))</f>
        <v/>
      </c>
      <c r="AG572" s="90" t="str">
        <f t="shared" ca="1" si="125"/>
        <v/>
      </c>
      <c r="AH572" s="90"/>
    </row>
    <row r="573" spans="2:34" ht="27.75" customHeight="1" x14ac:dyDescent="0.2">
      <c r="B573" s="154">
        <f t="shared" si="126"/>
        <v>570</v>
      </c>
      <c r="C573" s="155" t="str">
        <f t="shared" ca="1" si="127"/>
        <v/>
      </c>
      <c r="D573" s="156" t="str">
        <f t="shared" ca="1" si="128"/>
        <v/>
      </c>
      <c r="E573" s="157" t="str">
        <f t="shared" ca="1" si="129"/>
        <v/>
      </c>
      <c r="F573" s="157"/>
      <c r="G573" s="158" t="str">
        <f t="shared" ca="1" si="130"/>
        <v/>
      </c>
      <c r="H573" s="159"/>
      <c r="I573" s="160" t="str">
        <f>IF(H573="","",INDEX(D.1[Quy cách],MATCH(H573,D.1[Tên sản phẩm],0)))</f>
        <v/>
      </c>
      <c r="J573" s="35" t="str">
        <f>IF(H573="","",INDEX(D.1[ĐVT],MATCH(H573,D.1[Tên sản phẩm],0)))</f>
        <v/>
      </c>
      <c r="K573" s="163" t="str">
        <f>IF(H573="","",INDEX(D.1[Đơn giá bán
(Tham khảo)],MATCH(H573,D.1[Tên sản phẩm],0)))</f>
        <v/>
      </c>
      <c r="L573" s="162"/>
      <c r="M573" s="159"/>
      <c r="N573" s="159"/>
      <c r="O573" s="159"/>
      <c r="P573" s="163" t="str">
        <f t="shared" si="131"/>
        <v/>
      </c>
      <c r="Q573" s="164"/>
      <c r="R573" s="162"/>
      <c r="S573" s="163" t="str">
        <f t="shared" si="132"/>
        <v/>
      </c>
      <c r="T573" s="164" t="str">
        <f t="shared" ca="1" si="133"/>
        <v/>
      </c>
      <c r="U573" s="163" t="str">
        <f t="shared" si="134"/>
        <v/>
      </c>
      <c r="V573" s="163" t="str">
        <f ca="1">IF(AND(C573&lt;&gt;"",C573&lt;&gt;OFFSET(C573,1,0)),SUMIFS(B.2[Giá có thuế],B.2[Số ĐK],C573),"")</f>
        <v/>
      </c>
      <c r="W573" s="159"/>
      <c r="X573" s="161" t="str">
        <f>IF(W573="","",'Thông Tin Chung'!$L$3)</f>
        <v/>
      </c>
      <c r="Y573" s="163" t="str">
        <f t="shared" ca="1" si="135"/>
        <v/>
      </c>
      <c r="Z573" s="165"/>
      <c r="AA573" s="155" t="str">
        <f ca="1">IF(C573="","",IF(OR(D573&lt;NgayBatDau,D573&gt;NgayKetThuc),"Ngày tháng phải nằm trong kỳ báo cáo",IF(AND(G573&lt;&gt;"",COUNTIF(D.2[Tên khách hàng],G573)=0),"Tên KH chưa khai báo trong DSKH",IF(AND(H573&lt;&gt;"",COUNTIF(D.1[Tên sản phẩm],H573)=0),"SP này chưa khai báo trong DSSP",""))))</f>
        <v/>
      </c>
      <c r="AB573" s="23" t="str">
        <f t="shared" ca="1" si="121"/>
        <v/>
      </c>
      <c r="AC573" s="23" t="str">
        <f t="shared" ca="1" si="122"/>
        <v/>
      </c>
      <c r="AD573" s="23" t="str">
        <f t="shared" ca="1" si="123"/>
        <v/>
      </c>
      <c r="AE573" s="68" t="str">
        <f t="shared" ca="1" si="124"/>
        <v/>
      </c>
      <c r="AF573" s="69" t="str">
        <f>IF(OR(H573="",S573=""),"",S573-(SUM(L573,M573)*INDEX(D.1[Đơn giá],MATCH(H573,D.1[Tên sản phẩm],0))))</f>
        <v/>
      </c>
      <c r="AG573" s="90" t="str">
        <f t="shared" ca="1" si="125"/>
        <v/>
      </c>
      <c r="AH573" s="90"/>
    </row>
    <row r="574" spans="2:34" ht="27.75" customHeight="1" x14ac:dyDescent="0.2">
      <c r="B574" s="154">
        <f t="shared" si="126"/>
        <v>571</v>
      </c>
      <c r="C574" s="155" t="str">
        <f t="shared" ca="1" si="127"/>
        <v/>
      </c>
      <c r="D574" s="156" t="str">
        <f t="shared" ca="1" si="128"/>
        <v/>
      </c>
      <c r="E574" s="157" t="str">
        <f t="shared" ca="1" si="129"/>
        <v/>
      </c>
      <c r="F574" s="157"/>
      <c r="G574" s="158" t="str">
        <f t="shared" ca="1" si="130"/>
        <v/>
      </c>
      <c r="H574" s="159"/>
      <c r="I574" s="160" t="str">
        <f>IF(H574="","",INDEX(D.1[Quy cách],MATCH(H574,D.1[Tên sản phẩm],0)))</f>
        <v/>
      </c>
      <c r="J574" s="35" t="str">
        <f>IF(H574="","",INDEX(D.1[ĐVT],MATCH(H574,D.1[Tên sản phẩm],0)))</f>
        <v/>
      </c>
      <c r="K574" s="163" t="str">
        <f>IF(H574="","",INDEX(D.1[Đơn giá bán
(Tham khảo)],MATCH(H574,D.1[Tên sản phẩm],0)))</f>
        <v/>
      </c>
      <c r="L574" s="162"/>
      <c r="M574" s="159"/>
      <c r="N574" s="159"/>
      <c r="O574" s="159"/>
      <c r="P574" s="163" t="str">
        <f t="shared" si="131"/>
        <v/>
      </c>
      <c r="Q574" s="164"/>
      <c r="R574" s="162"/>
      <c r="S574" s="163" t="str">
        <f t="shared" si="132"/>
        <v/>
      </c>
      <c r="T574" s="164" t="str">
        <f t="shared" ca="1" si="133"/>
        <v/>
      </c>
      <c r="U574" s="163" t="str">
        <f t="shared" si="134"/>
        <v/>
      </c>
      <c r="V574" s="163" t="str">
        <f ca="1">IF(AND(C574&lt;&gt;"",C574&lt;&gt;OFFSET(C574,1,0)),SUMIFS(B.2[Giá có thuế],B.2[Số ĐK],C574),"")</f>
        <v/>
      </c>
      <c r="W574" s="159"/>
      <c r="X574" s="161" t="str">
        <f>IF(W574="","",'Thông Tin Chung'!$L$3)</f>
        <v/>
      </c>
      <c r="Y574" s="163" t="str">
        <f t="shared" ca="1" si="135"/>
        <v/>
      </c>
      <c r="Z574" s="165"/>
      <c r="AA574" s="155" t="str">
        <f ca="1">IF(C574="","",IF(OR(D574&lt;NgayBatDau,D574&gt;NgayKetThuc),"Ngày tháng phải nằm trong kỳ báo cáo",IF(AND(G574&lt;&gt;"",COUNTIF(D.2[Tên khách hàng],G574)=0),"Tên KH chưa khai báo trong DSKH",IF(AND(H574&lt;&gt;"",COUNTIF(D.1[Tên sản phẩm],H574)=0),"SP này chưa khai báo trong DSSP",""))))</f>
        <v/>
      </c>
      <c r="AB574" s="23" t="str">
        <f t="shared" ca="1" si="121"/>
        <v/>
      </c>
      <c r="AC574" s="23" t="str">
        <f t="shared" ca="1" si="122"/>
        <v/>
      </c>
      <c r="AD574" s="23" t="str">
        <f t="shared" ca="1" si="123"/>
        <v/>
      </c>
      <c r="AE574" s="68" t="str">
        <f t="shared" ca="1" si="124"/>
        <v/>
      </c>
      <c r="AF574" s="69" t="str">
        <f>IF(OR(H574="",S574=""),"",S574-(SUM(L574,M574)*INDEX(D.1[Đơn giá],MATCH(H574,D.1[Tên sản phẩm],0))))</f>
        <v/>
      </c>
      <c r="AG574" s="90" t="str">
        <f t="shared" ca="1" si="125"/>
        <v/>
      </c>
      <c r="AH574" s="90"/>
    </row>
    <row r="575" spans="2:34" ht="27.75" customHeight="1" x14ac:dyDescent="0.2">
      <c r="B575" s="154">
        <f t="shared" si="126"/>
        <v>572</v>
      </c>
      <c r="C575" s="155" t="str">
        <f t="shared" ca="1" si="127"/>
        <v/>
      </c>
      <c r="D575" s="156" t="str">
        <f t="shared" ca="1" si="128"/>
        <v/>
      </c>
      <c r="E575" s="157" t="str">
        <f t="shared" ca="1" si="129"/>
        <v/>
      </c>
      <c r="F575" s="157"/>
      <c r="G575" s="158" t="str">
        <f t="shared" ca="1" si="130"/>
        <v/>
      </c>
      <c r="H575" s="159"/>
      <c r="I575" s="160" t="str">
        <f>IF(H575="","",INDEX(D.1[Quy cách],MATCH(H575,D.1[Tên sản phẩm],0)))</f>
        <v/>
      </c>
      <c r="J575" s="35" t="str">
        <f>IF(H575="","",INDEX(D.1[ĐVT],MATCH(H575,D.1[Tên sản phẩm],0)))</f>
        <v/>
      </c>
      <c r="K575" s="163" t="str">
        <f>IF(H575="","",INDEX(D.1[Đơn giá bán
(Tham khảo)],MATCH(H575,D.1[Tên sản phẩm],0)))</f>
        <v/>
      </c>
      <c r="L575" s="162"/>
      <c r="M575" s="159"/>
      <c r="N575" s="159"/>
      <c r="O575" s="159"/>
      <c r="P575" s="163" t="str">
        <f t="shared" si="131"/>
        <v/>
      </c>
      <c r="Q575" s="164"/>
      <c r="R575" s="162"/>
      <c r="S575" s="163" t="str">
        <f t="shared" si="132"/>
        <v/>
      </c>
      <c r="T575" s="164" t="str">
        <f t="shared" ca="1" si="133"/>
        <v/>
      </c>
      <c r="U575" s="163" t="str">
        <f t="shared" si="134"/>
        <v/>
      </c>
      <c r="V575" s="163" t="str">
        <f ca="1">IF(AND(C575&lt;&gt;"",C575&lt;&gt;OFFSET(C575,1,0)),SUMIFS(B.2[Giá có thuế],B.2[Số ĐK],C575),"")</f>
        <v/>
      </c>
      <c r="W575" s="159"/>
      <c r="X575" s="161" t="str">
        <f>IF(W575="","",'Thông Tin Chung'!$L$3)</f>
        <v/>
      </c>
      <c r="Y575" s="163" t="str">
        <f t="shared" ca="1" si="135"/>
        <v/>
      </c>
      <c r="Z575" s="165"/>
      <c r="AA575" s="155" t="str">
        <f ca="1">IF(C575="","",IF(OR(D575&lt;NgayBatDau,D575&gt;NgayKetThuc),"Ngày tháng phải nằm trong kỳ báo cáo",IF(AND(G575&lt;&gt;"",COUNTIF(D.2[Tên khách hàng],G575)=0),"Tên KH chưa khai báo trong DSKH",IF(AND(H575&lt;&gt;"",COUNTIF(D.1[Tên sản phẩm],H575)=0),"SP này chưa khai báo trong DSSP",""))))</f>
        <v/>
      </c>
      <c r="AB575" s="23" t="str">
        <f t="shared" ca="1" si="121"/>
        <v/>
      </c>
      <c r="AC575" s="23" t="str">
        <f t="shared" ca="1" si="122"/>
        <v/>
      </c>
      <c r="AD575" s="23" t="str">
        <f t="shared" ca="1" si="123"/>
        <v/>
      </c>
      <c r="AE575" s="68" t="str">
        <f t="shared" ca="1" si="124"/>
        <v/>
      </c>
      <c r="AF575" s="69" t="str">
        <f>IF(OR(H575="",S575=""),"",S575-(SUM(L575,M575)*INDEX(D.1[Đơn giá],MATCH(H575,D.1[Tên sản phẩm],0))))</f>
        <v/>
      </c>
      <c r="AG575" s="90" t="str">
        <f t="shared" ca="1" si="125"/>
        <v/>
      </c>
      <c r="AH575" s="90"/>
    </row>
    <row r="576" spans="2:34" ht="27.75" customHeight="1" x14ac:dyDescent="0.2">
      <c r="B576" s="154">
        <f t="shared" si="126"/>
        <v>573</v>
      </c>
      <c r="C576" s="155" t="str">
        <f t="shared" ca="1" si="127"/>
        <v/>
      </c>
      <c r="D576" s="156" t="str">
        <f t="shared" ca="1" si="128"/>
        <v/>
      </c>
      <c r="E576" s="157" t="str">
        <f t="shared" ca="1" si="129"/>
        <v/>
      </c>
      <c r="F576" s="157"/>
      <c r="G576" s="158" t="str">
        <f t="shared" ca="1" si="130"/>
        <v/>
      </c>
      <c r="H576" s="159"/>
      <c r="I576" s="160" t="str">
        <f>IF(H576="","",INDEX(D.1[Quy cách],MATCH(H576,D.1[Tên sản phẩm],0)))</f>
        <v/>
      </c>
      <c r="J576" s="35" t="str">
        <f>IF(H576="","",INDEX(D.1[ĐVT],MATCH(H576,D.1[Tên sản phẩm],0)))</f>
        <v/>
      </c>
      <c r="K576" s="163" t="str">
        <f>IF(H576="","",INDEX(D.1[Đơn giá bán
(Tham khảo)],MATCH(H576,D.1[Tên sản phẩm],0)))</f>
        <v/>
      </c>
      <c r="L576" s="162"/>
      <c r="M576" s="159"/>
      <c r="N576" s="159"/>
      <c r="O576" s="159"/>
      <c r="P576" s="163" t="str">
        <f t="shared" si="131"/>
        <v/>
      </c>
      <c r="Q576" s="164"/>
      <c r="R576" s="162"/>
      <c r="S576" s="163" t="str">
        <f t="shared" si="132"/>
        <v/>
      </c>
      <c r="T576" s="164" t="str">
        <f t="shared" ca="1" si="133"/>
        <v/>
      </c>
      <c r="U576" s="163" t="str">
        <f t="shared" si="134"/>
        <v/>
      </c>
      <c r="V576" s="163" t="str">
        <f ca="1">IF(AND(C576&lt;&gt;"",C576&lt;&gt;OFFSET(C576,1,0)),SUMIFS(B.2[Giá có thuế],B.2[Số ĐK],C576),"")</f>
        <v/>
      </c>
      <c r="W576" s="159"/>
      <c r="X576" s="161" t="str">
        <f>IF(W576="","",'Thông Tin Chung'!$L$3)</f>
        <v/>
      </c>
      <c r="Y576" s="163" t="str">
        <f t="shared" ca="1" si="135"/>
        <v/>
      </c>
      <c r="Z576" s="165"/>
      <c r="AA576" s="155" t="str">
        <f ca="1">IF(C576="","",IF(OR(D576&lt;NgayBatDau,D576&gt;NgayKetThuc),"Ngày tháng phải nằm trong kỳ báo cáo",IF(AND(G576&lt;&gt;"",COUNTIF(D.2[Tên khách hàng],G576)=0),"Tên KH chưa khai báo trong DSKH",IF(AND(H576&lt;&gt;"",COUNTIF(D.1[Tên sản phẩm],H576)=0),"SP này chưa khai báo trong DSSP",""))))</f>
        <v/>
      </c>
      <c r="AB576" s="23" t="str">
        <f t="shared" ca="1" si="121"/>
        <v/>
      </c>
      <c r="AC576" s="23" t="str">
        <f t="shared" ca="1" si="122"/>
        <v/>
      </c>
      <c r="AD576" s="23" t="str">
        <f t="shared" ca="1" si="123"/>
        <v/>
      </c>
      <c r="AE576" s="68" t="str">
        <f t="shared" ca="1" si="124"/>
        <v/>
      </c>
      <c r="AF576" s="69" t="str">
        <f>IF(OR(H576="",S576=""),"",S576-(SUM(L576,M576)*INDEX(D.1[Đơn giá],MATCH(H576,D.1[Tên sản phẩm],0))))</f>
        <v/>
      </c>
      <c r="AG576" s="90" t="str">
        <f t="shared" ca="1" si="125"/>
        <v/>
      </c>
      <c r="AH576" s="90"/>
    </row>
    <row r="577" spans="2:34" ht="27.75" customHeight="1" x14ac:dyDescent="0.2">
      <c r="B577" s="154">
        <f t="shared" si="126"/>
        <v>574</v>
      </c>
      <c r="C577" s="155" t="str">
        <f t="shared" ca="1" si="127"/>
        <v/>
      </c>
      <c r="D577" s="156" t="str">
        <f t="shared" ca="1" si="128"/>
        <v/>
      </c>
      <c r="E577" s="157" t="str">
        <f t="shared" ca="1" si="129"/>
        <v/>
      </c>
      <c r="F577" s="157"/>
      <c r="G577" s="158" t="str">
        <f t="shared" ca="1" si="130"/>
        <v/>
      </c>
      <c r="H577" s="159"/>
      <c r="I577" s="160" t="str">
        <f>IF(H577="","",INDEX(D.1[Quy cách],MATCH(H577,D.1[Tên sản phẩm],0)))</f>
        <v/>
      </c>
      <c r="J577" s="35" t="str">
        <f>IF(H577="","",INDEX(D.1[ĐVT],MATCH(H577,D.1[Tên sản phẩm],0)))</f>
        <v/>
      </c>
      <c r="K577" s="163" t="str">
        <f>IF(H577="","",INDEX(D.1[Đơn giá bán
(Tham khảo)],MATCH(H577,D.1[Tên sản phẩm],0)))</f>
        <v/>
      </c>
      <c r="L577" s="162"/>
      <c r="M577" s="159"/>
      <c r="N577" s="159"/>
      <c r="O577" s="159"/>
      <c r="P577" s="163" t="str">
        <f t="shared" si="131"/>
        <v/>
      </c>
      <c r="Q577" s="164"/>
      <c r="R577" s="162"/>
      <c r="S577" s="163" t="str">
        <f t="shared" si="132"/>
        <v/>
      </c>
      <c r="T577" s="164" t="str">
        <f t="shared" ca="1" si="133"/>
        <v/>
      </c>
      <c r="U577" s="163" t="str">
        <f t="shared" si="134"/>
        <v/>
      </c>
      <c r="V577" s="163" t="str">
        <f ca="1">IF(AND(C577&lt;&gt;"",C577&lt;&gt;OFFSET(C577,1,0)),SUMIFS(B.2[Giá có thuế],B.2[Số ĐK],C577),"")</f>
        <v/>
      </c>
      <c r="W577" s="159"/>
      <c r="X577" s="161" t="str">
        <f>IF(W577="","",'Thông Tin Chung'!$L$3)</f>
        <v/>
      </c>
      <c r="Y577" s="163" t="str">
        <f t="shared" ca="1" si="135"/>
        <v/>
      </c>
      <c r="Z577" s="165"/>
      <c r="AA577" s="155" t="str">
        <f ca="1">IF(C577="","",IF(OR(D577&lt;NgayBatDau,D577&gt;NgayKetThuc),"Ngày tháng phải nằm trong kỳ báo cáo",IF(AND(G577&lt;&gt;"",COUNTIF(D.2[Tên khách hàng],G577)=0),"Tên KH chưa khai báo trong DSKH",IF(AND(H577&lt;&gt;"",COUNTIF(D.1[Tên sản phẩm],H577)=0),"SP này chưa khai báo trong DSSP",""))))</f>
        <v/>
      </c>
      <c r="AB577" s="23" t="str">
        <f t="shared" ca="1" si="121"/>
        <v/>
      </c>
      <c r="AC577" s="23" t="str">
        <f t="shared" ca="1" si="122"/>
        <v/>
      </c>
      <c r="AD577" s="23" t="str">
        <f t="shared" ca="1" si="123"/>
        <v/>
      </c>
      <c r="AE577" s="68" t="str">
        <f t="shared" ca="1" si="124"/>
        <v/>
      </c>
      <c r="AF577" s="69" t="str">
        <f>IF(OR(H577="",S577=""),"",S577-(SUM(L577,M577)*INDEX(D.1[Đơn giá],MATCH(H577,D.1[Tên sản phẩm],0))))</f>
        <v/>
      </c>
      <c r="AG577" s="90" t="str">
        <f t="shared" ca="1" si="125"/>
        <v/>
      </c>
      <c r="AH577" s="90"/>
    </row>
    <row r="578" spans="2:34" ht="27.75" customHeight="1" x14ac:dyDescent="0.2">
      <c r="B578" s="154">
        <f t="shared" si="126"/>
        <v>575</v>
      </c>
      <c r="C578" s="155" t="str">
        <f t="shared" ca="1" si="127"/>
        <v/>
      </c>
      <c r="D578" s="156" t="str">
        <f t="shared" ca="1" si="128"/>
        <v/>
      </c>
      <c r="E578" s="157" t="str">
        <f t="shared" ca="1" si="129"/>
        <v/>
      </c>
      <c r="F578" s="157"/>
      <c r="G578" s="158" t="str">
        <f t="shared" ca="1" si="130"/>
        <v/>
      </c>
      <c r="H578" s="159"/>
      <c r="I578" s="160" t="str">
        <f>IF(H578="","",INDEX(D.1[Quy cách],MATCH(H578,D.1[Tên sản phẩm],0)))</f>
        <v/>
      </c>
      <c r="J578" s="35" t="str">
        <f>IF(H578="","",INDEX(D.1[ĐVT],MATCH(H578,D.1[Tên sản phẩm],0)))</f>
        <v/>
      </c>
      <c r="K578" s="163" t="str">
        <f>IF(H578="","",INDEX(D.1[Đơn giá bán
(Tham khảo)],MATCH(H578,D.1[Tên sản phẩm],0)))</f>
        <v/>
      </c>
      <c r="L578" s="162"/>
      <c r="M578" s="159"/>
      <c r="N578" s="159"/>
      <c r="O578" s="159"/>
      <c r="P578" s="163" t="str">
        <f t="shared" si="131"/>
        <v/>
      </c>
      <c r="Q578" s="164"/>
      <c r="R578" s="162"/>
      <c r="S578" s="163" t="str">
        <f t="shared" si="132"/>
        <v/>
      </c>
      <c r="T578" s="164" t="str">
        <f t="shared" ca="1" si="133"/>
        <v/>
      </c>
      <c r="U578" s="163" t="str">
        <f t="shared" si="134"/>
        <v/>
      </c>
      <c r="V578" s="163" t="str">
        <f ca="1">IF(AND(C578&lt;&gt;"",C578&lt;&gt;OFFSET(C578,1,0)),SUMIFS(B.2[Giá có thuế],B.2[Số ĐK],C578),"")</f>
        <v/>
      </c>
      <c r="W578" s="159"/>
      <c r="X578" s="161" t="str">
        <f>IF(W578="","",'Thông Tin Chung'!$L$3)</f>
        <v/>
      </c>
      <c r="Y578" s="163" t="str">
        <f t="shared" ca="1" si="135"/>
        <v/>
      </c>
      <c r="Z578" s="165"/>
      <c r="AA578" s="155" t="str">
        <f ca="1">IF(C578="","",IF(OR(D578&lt;NgayBatDau,D578&gt;NgayKetThuc),"Ngày tháng phải nằm trong kỳ báo cáo",IF(AND(G578&lt;&gt;"",COUNTIF(D.2[Tên khách hàng],G578)=0),"Tên KH chưa khai báo trong DSKH",IF(AND(H578&lt;&gt;"",COUNTIF(D.1[Tên sản phẩm],H578)=0),"SP này chưa khai báo trong DSSP",""))))</f>
        <v/>
      </c>
      <c r="AB578" s="23" t="str">
        <f t="shared" ca="1" si="121"/>
        <v/>
      </c>
      <c r="AC578" s="23" t="str">
        <f t="shared" ca="1" si="122"/>
        <v/>
      </c>
      <c r="AD578" s="23" t="str">
        <f t="shared" ca="1" si="123"/>
        <v/>
      </c>
      <c r="AE578" s="68" t="str">
        <f t="shared" ca="1" si="124"/>
        <v/>
      </c>
      <c r="AF578" s="69" t="str">
        <f>IF(OR(H578="",S578=""),"",S578-(SUM(L578,M578)*INDEX(D.1[Đơn giá],MATCH(H578,D.1[Tên sản phẩm],0))))</f>
        <v/>
      </c>
      <c r="AG578" s="90" t="str">
        <f t="shared" ca="1" si="125"/>
        <v/>
      </c>
      <c r="AH578" s="90"/>
    </row>
    <row r="579" spans="2:34" ht="27.75" customHeight="1" x14ac:dyDescent="0.2">
      <c r="B579" s="154">
        <f t="shared" si="126"/>
        <v>576</v>
      </c>
      <c r="C579" s="155" t="str">
        <f t="shared" ca="1" si="127"/>
        <v/>
      </c>
      <c r="D579" s="156" t="str">
        <f t="shared" ca="1" si="128"/>
        <v/>
      </c>
      <c r="E579" s="157" t="str">
        <f t="shared" ca="1" si="129"/>
        <v/>
      </c>
      <c r="F579" s="157"/>
      <c r="G579" s="158" t="str">
        <f t="shared" ca="1" si="130"/>
        <v/>
      </c>
      <c r="H579" s="159"/>
      <c r="I579" s="160" t="str">
        <f>IF(H579="","",INDEX(D.1[Quy cách],MATCH(H579,D.1[Tên sản phẩm],0)))</f>
        <v/>
      </c>
      <c r="J579" s="35" t="str">
        <f>IF(H579="","",INDEX(D.1[ĐVT],MATCH(H579,D.1[Tên sản phẩm],0)))</f>
        <v/>
      </c>
      <c r="K579" s="163" t="str">
        <f>IF(H579="","",INDEX(D.1[Đơn giá bán
(Tham khảo)],MATCH(H579,D.1[Tên sản phẩm],0)))</f>
        <v/>
      </c>
      <c r="L579" s="162"/>
      <c r="M579" s="159"/>
      <c r="N579" s="159"/>
      <c r="O579" s="159"/>
      <c r="P579" s="163" t="str">
        <f t="shared" si="131"/>
        <v/>
      </c>
      <c r="Q579" s="164"/>
      <c r="R579" s="162"/>
      <c r="S579" s="163" t="str">
        <f t="shared" si="132"/>
        <v/>
      </c>
      <c r="T579" s="164" t="str">
        <f t="shared" ca="1" si="133"/>
        <v/>
      </c>
      <c r="U579" s="163" t="str">
        <f t="shared" si="134"/>
        <v/>
      </c>
      <c r="V579" s="163" t="str">
        <f ca="1">IF(AND(C579&lt;&gt;"",C579&lt;&gt;OFFSET(C579,1,0)),SUMIFS(B.2[Giá có thuế],B.2[Số ĐK],C579),"")</f>
        <v/>
      </c>
      <c r="W579" s="159"/>
      <c r="X579" s="161" t="str">
        <f>IF(W579="","",'Thông Tin Chung'!$L$3)</f>
        <v/>
      </c>
      <c r="Y579" s="163" t="str">
        <f t="shared" ca="1" si="135"/>
        <v/>
      </c>
      <c r="Z579" s="165"/>
      <c r="AA579" s="155" t="str">
        <f ca="1">IF(C579="","",IF(OR(D579&lt;NgayBatDau,D579&gt;NgayKetThuc),"Ngày tháng phải nằm trong kỳ báo cáo",IF(AND(G579&lt;&gt;"",COUNTIF(D.2[Tên khách hàng],G579)=0),"Tên KH chưa khai báo trong DSKH",IF(AND(H579&lt;&gt;"",COUNTIF(D.1[Tên sản phẩm],H579)=0),"SP này chưa khai báo trong DSSP",""))))</f>
        <v/>
      </c>
      <c r="AB579" s="23" t="str">
        <f t="shared" ref="AB579:AB642" ca="1" si="136">IF(D579="","",IF(D579&lt;B3LocTuNgay,0,IF(D579&lt;=B3LocDenNgay,1,"")))</f>
        <v/>
      </c>
      <c r="AC579" s="23" t="str">
        <f t="shared" ref="AC579:AC642" ca="1" si="137">IF(D579="","",IF(D579&lt;B4LocTuNgay,0,IF(D579&lt;=B4LocDenNgay,1,"")))</f>
        <v/>
      </c>
      <c r="AD579" s="23" t="str">
        <f t="shared" ref="AD579:AD642" ca="1" si="138">IF(D579="","",IF(D579&lt;B5LocTuNgay,0,IF(D579&lt;=B5LocDenNgay,1,"")))</f>
        <v/>
      </c>
      <c r="AE579" s="68" t="str">
        <f t="shared" ref="AE579:AE642" ca="1" si="139">IF(D579="","",MONTH(D579))</f>
        <v/>
      </c>
      <c r="AF579" s="69" t="str">
        <f>IF(OR(H579="",S579=""),"",S579-(SUM(L579,M579)*INDEX(D.1[Đơn giá],MATCH(H579,D.1[Tên sản phẩm],0))))</f>
        <v/>
      </c>
      <c r="AG579" s="90" t="str">
        <f t="shared" ref="AG579:AG642" ca="1" si="140">IF(E579="","",IF(E579=SoChungTuInPXK,B579,""))</f>
        <v/>
      </c>
      <c r="AH579" s="90"/>
    </row>
    <row r="580" spans="2:34" ht="27.75" customHeight="1" x14ac:dyDescent="0.2">
      <c r="B580" s="154">
        <f t="shared" ref="B580:B643" si="141">ROW(A580)-3</f>
        <v>577</v>
      </c>
      <c r="C580" s="155" t="str">
        <f t="shared" ref="C580:C643" ca="1" si="142">IF(AND(D580="",E580="",G580=""),"",IF(AND(D580=OFFSET(D580,-1,0),E580=OFFSET(E580,-1,0),G580=OFFSET(G580,-1,0)),OFFSET(B580,-1,1),B580))</f>
        <v/>
      </c>
      <c r="D580" s="156" t="str">
        <f t="shared" ref="D580:D643" ca="1" si="143">IF(AND($H580&lt;&gt;"",B580&lt;&gt;1),OFFSET(C580,-1,1),"")</f>
        <v/>
      </c>
      <c r="E580" s="157" t="str">
        <f t="shared" ref="E580:E643" ca="1" si="144">IF(AND($H580&lt;&gt;"",B580&lt;&gt;1),OFFSET(D580,-1,1),"")</f>
        <v/>
      </c>
      <c r="F580" s="157"/>
      <c r="G580" s="158" t="str">
        <f t="shared" ref="G580:G643" ca="1" si="145">IF(AND($H580&lt;&gt;"",B580&lt;&gt;1),OFFSET(F580,-1,1),"")</f>
        <v/>
      </c>
      <c r="H580" s="159"/>
      <c r="I580" s="160" t="str">
        <f>IF(H580="","",INDEX(D.1[Quy cách],MATCH(H580,D.1[Tên sản phẩm],0)))</f>
        <v/>
      </c>
      <c r="J580" s="35" t="str">
        <f>IF(H580="","",INDEX(D.1[ĐVT],MATCH(H580,D.1[Tên sản phẩm],0)))</f>
        <v/>
      </c>
      <c r="K580" s="163" t="str">
        <f>IF(H580="","",INDEX(D.1[Đơn giá bán
(Tham khảo)],MATCH(H580,D.1[Tên sản phẩm],0)))</f>
        <v/>
      </c>
      <c r="L580" s="162"/>
      <c r="M580" s="159"/>
      <c r="N580" s="159"/>
      <c r="O580" s="159"/>
      <c r="P580" s="163" t="str">
        <f t="shared" ref="P580:P643" si="146">IF(AND(K580&lt;&gt;"",L580&lt;&gt;""),K580*L580,IF(AND(N580&lt;&gt;"",O580&lt;&gt;""),N580*O580,""))</f>
        <v/>
      </c>
      <c r="Q580" s="164"/>
      <c r="R580" s="162"/>
      <c r="S580" s="163" t="str">
        <f t="shared" ref="S580:S643" si="147">IF(P580="","",P580-SUM(R580))</f>
        <v/>
      </c>
      <c r="T580" s="164" t="str">
        <f t="shared" ref="T580:T643" ca="1" si="148">IF(AND(S580&lt;&gt;"",C580=OFFSET(C580,-1,0)),OFFSET(S580,-1,1),"")</f>
        <v/>
      </c>
      <c r="U580" s="163" t="str">
        <f t="shared" ref="U580:U643" si="149">IF(S580="","",S580*SUM(1,T580))</f>
        <v/>
      </c>
      <c r="V580" s="163" t="str">
        <f ca="1">IF(AND(C580&lt;&gt;"",C580&lt;&gt;OFFSET(C580,1,0)),SUMIFS(B.2[Giá có thuế],B.2[Số ĐK],C580),"")</f>
        <v/>
      </c>
      <c r="W580" s="159"/>
      <c r="X580" s="161" t="str">
        <f>IF(W580="","",'Thông Tin Chung'!$L$3)</f>
        <v/>
      </c>
      <c r="Y580" s="163" t="str">
        <f t="shared" ref="Y580:Y643" ca="1" si="150">IF(AND(V580&lt;&gt;"",W580&lt;&gt;"",V580&lt;&gt;0),V580-W580,"")</f>
        <v/>
      </c>
      <c r="Z580" s="165"/>
      <c r="AA580" s="155" t="str">
        <f ca="1">IF(C580="","",IF(OR(D580&lt;NgayBatDau,D580&gt;NgayKetThuc),"Ngày tháng phải nằm trong kỳ báo cáo",IF(AND(G580&lt;&gt;"",COUNTIF(D.2[Tên khách hàng],G580)=0),"Tên KH chưa khai báo trong DSKH",IF(AND(H580&lt;&gt;"",COUNTIF(D.1[Tên sản phẩm],H580)=0),"SP này chưa khai báo trong DSSP",""))))</f>
        <v/>
      </c>
      <c r="AB580" s="23" t="str">
        <f t="shared" ca="1" si="136"/>
        <v/>
      </c>
      <c r="AC580" s="23" t="str">
        <f t="shared" ca="1" si="137"/>
        <v/>
      </c>
      <c r="AD580" s="23" t="str">
        <f t="shared" ca="1" si="138"/>
        <v/>
      </c>
      <c r="AE580" s="68" t="str">
        <f t="shared" ca="1" si="139"/>
        <v/>
      </c>
      <c r="AF580" s="69" t="str">
        <f>IF(OR(H580="",S580=""),"",S580-(SUM(L580,M580)*INDEX(D.1[Đơn giá],MATCH(H580,D.1[Tên sản phẩm],0))))</f>
        <v/>
      </c>
      <c r="AG580" s="90" t="str">
        <f t="shared" ca="1" si="140"/>
        <v/>
      </c>
      <c r="AH580" s="90"/>
    </row>
    <row r="581" spans="2:34" ht="27.75" customHeight="1" x14ac:dyDescent="0.2">
      <c r="B581" s="154">
        <f t="shared" si="141"/>
        <v>578</v>
      </c>
      <c r="C581" s="155" t="str">
        <f t="shared" ca="1" si="142"/>
        <v/>
      </c>
      <c r="D581" s="156" t="str">
        <f t="shared" ca="1" si="143"/>
        <v/>
      </c>
      <c r="E581" s="157" t="str">
        <f t="shared" ca="1" si="144"/>
        <v/>
      </c>
      <c r="F581" s="157"/>
      <c r="G581" s="158" t="str">
        <f t="shared" ca="1" si="145"/>
        <v/>
      </c>
      <c r="H581" s="159"/>
      <c r="I581" s="160" t="str">
        <f>IF(H581="","",INDEX(D.1[Quy cách],MATCH(H581,D.1[Tên sản phẩm],0)))</f>
        <v/>
      </c>
      <c r="J581" s="35" t="str">
        <f>IF(H581="","",INDEX(D.1[ĐVT],MATCH(H581,D.1[Tên sản phẩm],0)))</f>
        <v/>
      </c>
      <c r="K581" s="163" t="str">
        <f>IF(H581="","",INDEX(D.1[Đơn giá bán
(Tham khảo)],MATCH(H581,D.1[Tên sản phẩm],0)))</f>
        <v/>
      </c>
      <c r="L581" s="162"/>
      <c r="M581" s="159"/>
      <c r="N581" s="159"/>
      <c r="O581" s="159"/>
      <c r="P581" s="163" t="str">
        <f t="shared" si="146"/>
        <v/>
      </c>
      <c r="Q581" s="164"/>
      <c r="R581" s="162"/>
      <c r="S581" s="163" t="str">
        <f t="shared" si="147"/>
        <v/>
      </c>
      <c r="T581" s="164" t="str">
        <f t="shared" ca="1" si="148"/>
        <v/>
      </c>
      <c r="U581" s="163" t="str">
        <f t="shared" si="149"/>
        <v/>
      </c>
      <c r="V581" s="163" t="str">
        <f ca="1">IF(AND(C581&lt;&gt;"",C581&lt;&gt;OFFSET(C581,1,0)),SUMIFS(B.2[Giá có thuế],B.2[Số ĐK],C581),"")</f>
        <v/>
      </c>
      <c r="W581" s="159"/>
      <c r="X581" s="161" t="str">
        <f>IF(W581="","",'Thông Tin Chung'!$L$3)</f>
        <v/>
      </c>
      <c r="Y581" s="163" t="str">
        <f t="shared" ca="1" si="150"/>
        <v/>
      </c>
      <c r="Z581" s="165"/>
      <c r="AA581" s="155" t="str">
        <f ca="1">IF(C581="","",IF(OR(D581&lt;NgayBatDau,D581&gt;NgayKetThuc),"Ngày tháng phải nằm trong kỳ báo cáo",IF(AND(G581&lt;&gt;"",COUNTIF(D.2[Tên khách hàng],G581)=0),"Tên KH chưa khai báo trong DSKH",IF(AND(H581&lt;&gt;"",COUNTIF(D.1[Tên sản phẩm],H581)=0),"SP này chưa khai báo trong DSSP",""))))</f>
        <v/>
      </c>
      <c r="AB581" s="23" t="str">
        <f t="shared" ca="1" si="136"/>
        <v/>
      </c>
      <c r="AC581" s="23" t="str">
        <f t="shared" ca="1" si="137"/>
        <v/>
      </c>
      <c r="AD581" s="23" t="str">
        <f t="shared" ca="1" si="138"/>
        <v/>
      </c>
      <c r="AE581" s="68" t="str">
        <f t="shared" ca="1" si="139"/>
        <v/>
      </c>
      <c r="AF581" s="69" t="str">
        <f>IF(OR(H581="",S581=""),"",S581-(SUM(L581,M581)*INDEX(D.1[Đơn giá],MATCH(H581,D.1[Tên sản phẩm],0))))</f>
        <v/>
      </c>
      <c r="AG581" s="90" t="str">
        <f t="shared" ca="1" si="140"/>
        <v/>
      </c>
      <c r="AH581" s="90"/>
    </row>
    <row r="582" spans="2:34" ht="27.75" customHeight="1" x14ac:dyDescent="0.2">
      <c r="B582" s="154">
        <f t="shared" si="141"/>
        <v>579</v>
      </c>
      <c r="C582" s="155" t="str">
        <f t="shared" ca="1" si="142"/>
        <v/>
      </c>
      <c r="D582" s="156" t="str">
        <f t="shared" ca="1" si="143"/>
        <v/>
      </c>
      <c r="E582" s="157" t="str">
        <f t="shared" ca="1" si="144"/>
        <v/>
      </c>
      <c r="F582" s="157"/>
      <c r="G582" s="158" t="str">
        <f t="shared" ca="1" si="145"/>
        <v/>
      </c>
      <c r="H582" s="159"/>
      <c r="I582" s="160" t="str">
        <f>IF(H582="","",INDEX(D.1[Quy cách],MATCH(H582,D.1[Tên sản phẩm],0)))</f>
        <v/>
      </c>
      <c r="J582" s="35" t="str">
        <f>IF(H582="","",INDEX(D.1[ĐVT],MATCH(H582,D.1[Tên sản phẩm],0)))</f>
        <v/>
      </c>
      <c r="K582" s="163" t="str">
        <f>IF(H582="","",INDEX(D.1[Đơn giá bán
(Tham khảo)],MATCH(H582,D.1[Tên sản phẩm],0)))</f>
        <v/>
      </c>
      <c r="L582" s="162"/>
      <c r="M582" s="159"/>
      <c r="N582" s="159"/>
      <c r="O582" s="159"/>
      <c r="P582" s="163" t="str">
        <f t="shared" si="146"/>
        <v/>
      </c>
      <c r="Q582" s="164"/>
      <c r="R582" s="162"/>
      <c r="S582" s="163" t="str">
        <f t="shared" si="147"/>
        <v/>
      </c>
      <c r="T582" s="164" t="str">
        <f t="shared" ca="1" si="148"/>
        <v/>
      </c>
      <c r="U582" s="163" t="str">
        <f t="shared" si="149"/>
        <v/>
      </c>
      <c r="V582" s="163" t="str">
        <f ca="1">IF(AND(C582&lt;&gt;"",C582&lt;&gt;OFFSET(C582,1,0)),SUMIFS(B.2[Giá có thuế],B.2[Số ĐK],C582),"")</f>
        <v/>
      </c>
      <c r="W582" s="159"/>
      <c r="X582" s="161" t="str">
        <f>IF(W582="","",'Thông Tin Chung'!$L$3)</f>
        <v/>
      </c>
      <c r="Y582" s="163" t="str">
        <f t="shared" ca="1" si="150"/>
        <v/>
      </c>
      <c r="Z582" s="165"/>
      <c r="AA582" s="155" t="str">
        <f ca="1">IF(C582="","",IF(OR(D582&lt;NgayBatDau,D582&gt;NgayKetThuc),"Ngày tháng phải nằm trong kỳ báo cáo",IF(AND(G582&lt;&gt;"",COUNTIF(D.2[Tên khách hàng],G582)=0),"Tên KH chưa khai báo trong DSKH",IF(AND(H582&lt;&gt;"",COUNTIF(D.1[Tên sản phẩm],H582)=0),"SP này chưa khai báo trong DSSP",""))))</f>
        <v/>
      </c>
      <c r="AB582" s="23" t="str">
        <f t="shared" ca="1" si="136"/>
        <v/>
      </c>
      <c r="AC582" s="23" t="str">
        <f t="shared" ca="1" si="137"/>
        <v/>
      </c>
      <c r="AD582" s="23" t="str">
        <f t="shared" ca="1" si="138"/>
        <v/>
      </c>
      <c r="AE582" s="68" t="str">
        <f t="shared" ca="1" si="139"/>
        <v/>
      </c>
      <c r="AF582" s="69" t="str">
        <f>IF(OR(H582="",S582=""),"",S582-(SUM(L582,M582)*INDEX(D.1[Đơn giá],MATCH(H582,D.1[Tên sản phẩm],0))))</f>
        <v/>
      </c>
      <c r="AG582" s="90" t="str">
        <f t="shared" ca="1" si="140"/>
        <v/>
      </c>
      <c r="AH582" s="90"/>
    </row>
    <row r="583" spans="2:34" ht="27.75" customHeight="1" x14ac:dyDescent="0.2">
      <c r="B583" s="154">
        <f t="shared" si="141"/>
        <v>580</v>
      </c>
      <c r="C583" s="155" t="str">
        <f t="shared" ca="1" si="142"/>
        <v/>
      </c>
      <c r="D583" s="156" t="str">
        <f t="shared" ca="1" si="143"/>
        <v/>
      </c>
      <c r="E583" s="157" t="str">
        <f t="shared" ca="1" si="144"/>
        <v/>
      </c>
      <c r="F583" s="157"/>
      <c r="G583" s="158" t="str">
        <f t="shared" ca="1" si="145"/>
        <v/>
      </c>
      <c r="H583" s="159"/>
      <c r="I583" s="160" t="str">
        <f>IF(H583="","",INDEX(D.1[Quy cách],MATCH(H583,D.1[Tên sản phẩm],0)))</f>
        <v/>
      </c>
      <c r="J583" s="35" t="str">
        <f>IF(H583="","",INDEX(D.1[ĐVT],MATCH(H583,D.1[Tên sản phẩm],0)))</f>
        <v/>
      </c>
      <c r="K583" s="163" t="str">
        <f>IF(H583="","",INDEX(D.1[Đơn giá bán
(Tham khảo)],MATCH(H583,D.1[Tên sản phẩm],0)))</f>
        <v/>
      </c>
      <c r="L583" s="162"/>
      <c r="M583" s="159"/>
      <c r="N583" s="159"/>
      <c r="O583" s="159"/>
      <c r="P583" s="163" t="str">
        <f t="shared" si="146"/>
        <v/>
      </c>
      <c r="Q583" s="164"/>
      <c r="R583" s="162"/>
      <c r="S583" s="163" t="str">
        <f t="shared" si="147"/>
        <v/>
      </c>
      <c r="T583" s="164" t="str">
        <f t="shared" ca="1" si="148"/>
        <v/>
      </c>
      <c r="U583" s="163" t="str">
        <f t="shared" si="149"/>
        <v/>
      </c>
      <c r="V583" s="163" t="str">
        <f ca="1">IF(AND(C583&lt;&gt;"",C583&lt;&gt;OFFSET(C583,1,0)),SUMIFS(B.2[Giá có thuế],B.2[Số ĐK],C583),"")</f>
        <v/>
      </c>
      <c r="W583" s="159"/>
      <c r="X583" s="161" t="str">
        <f>IF(W583="","",'Thông Tin Chung'!$L$3)</f>
        <v/>
      </c>
      <c r="Y583" s="163" t="str">
        <f t="shared" ca="1" si="150"/>
        <v/>
      </c>
      <c r="Z583" s="165"/>
      <c r="AA583" s="155" t="str">
        <f ca="1">IF(C583="","",IF(OR(D583&lt;NgayBatDau,D583&gt;NgayKetThuc),"Ngày tháng phải nằm trong kỳ báo cáo",IF(AND(G583&lt;&gt;"",COUNTIF(D.2[Tên khách hàng],G583)=0),"Tên KH chưa khai báo trong DSKH",IF(AND(H583&lt;&gt;"",COUNTIF(D.1[Tên sản phẩm],H583)=0),"SP này chưa khai báo trong DSSP",""))))</f>
        <v/>
      </c>
      <c r="AB583" s="23" t="str">
        <f t="shared" ca="1" si="136"/>
        <v/>
      </c>
      <c r="AC583" s="23" t="str">
        <f t="shared" ca="1" si="137"/>
        <v/>
      </c>
      <c r="AD583" s="23" t="str">
        <f t="shared" ca="1" si="138"/>
        <v/>
      </c>
      <c r="AE583" s="68" t="str">
        <f t="shared" ca="1" si="139"/>
        <v/>
      </c>
      <c r="AF583" s="69" t="str">
        <f>IF(OR(H583="",S583=""),"",S583-(SUM(L583,M583)*INDEX(D.1[Đơn giá],MATCH(H583,D.1[Tên sản phẩm],0))))</f>
        <v/>
      </c>
      <c r="AG583" s="90" t="str">
        <f t="shared" ca="1" si="140"/>
        <v/>
      </c>
      <c r="AH583" s="90"/>
    </row>
    <row r="584" spans="2:34" ht="27.75" customHeight="1" x14ac:dyDescent="0.2">
      <c r="B584" s="154">
        <f t="shared" si="141"/>
        <v>581</v>
      </c>
      <c r="C584" s="155" t="str">
        <f t="shared" ca="1" si="142"/>
        <v/>
      </c>
      <c r="D584" s="156" t="str">
        <f t="shared" ca="1" si="143"/>
        <v/>
      </c>
      <c r="E584" s="157" t="str">
        <f t="shared" ca="1" si="144"/>
        <v/>
      </c>
      <c r="F584" s="157"/>
      <c r="G584" s="158" t="str">
        <f t="shared" ca="1" si="145"/>
        <v/>
      </c>
      <c r="H584" s="159"/>
      <c r="I584" s="160" t="str">
        <f>IF(H584="","",INDEX(D.1[Quy cách],MATCH(H584,D.1[Tên sản phẩm],0)))</f>
        <v/>
      </c>
      <c r="J584" s="35" t="str">
        <f>IF(H584="","",INDEX(D.1[ĐVT],MATCH(H584,D.1[Tên sản phẩm],0)))</f>
        <v/>
      </c>
      <c r="K584" s="163" t="str">
        <f>IF(H584="","",INDEX(D.1[Đơn giá bán
(Tham khảo)],MATCH(H584,D.1[Tên sản phẩm],0)))</f>
        <v/>
      </c>
      <c r="L584" s="162"/>
      <c r="M584" s="159"/>
      <c r="N584" s="159"/>
      <c r="O584" s="159"/>
      <c r="P584" s="163" t="str">
        <f t="shared" si="146"/>
        <v/>
      </c>
      <c r="Q584" s="164"/>
      <c r="R584" s="162"/>
      <c r="S584" s="163" t="str">
        <f t="shared" si="147"/>
        <v/>
      </c>
      <c r="T584" s="164" t="str">
        <f t="shared" ca="1" si="148"/>
        <v/>
      </c>
      <c r="U584" s="163" t="str">
        <f t="shared" si="149"/>
        <v/>
      </c>
      <c r="V584" s="163" t="str">
        <f ca="1">IF(AND(C584&lt;&gt;"",C584&lt;&gt;OFFSET(C584,1,0)),SUMIFS(B.2[Giá có thuế],B.2[Số ĐK],C584),"")</f>
        <v/>
      </c>
      <c r="W584" s="159"/>
      <c r="X584" s="161" t="str">
        <f>IF(W584="","",'Thông Tin Chung'!$L$3)</f>
        <v/>
      </c>
      <c r="Y584" s="163" t="str">
        <f t="shared" ca="1" si="150"/>
        <v/>
      </c>
      <c r="Z584" s="165"/>
      <c r="AA584" s="155" t="str">
        <f ca="1">IF(C584="","",IF(OR(D584&lt;NgayBatDau,D584&gt;NgayKetThuc),"Ngày tháng phải nằm trong kỳ báo cáo",IF(AND(G584&lt;&gt;"",COUNTIF(D.2[Tên khách hàng],G584)=0),"Tên KH chưa khai báo trong DSKH",IF(AND(H584&lt;&gt;"",COUNTIF(D.1[Tên sản phẩm],H584)=0),"SP này chưa khai báo trong DSSP",""))))</f>
        <v/>
      </c>
      <c r="AB584" s="23" t="str">
        <f t="shared" ca="1" si="136"/>
        <v/>
      </c>
      <c r="AC584" s="23" t="str">
        <f t="shared" ca="1" si="137"/>
        <v/>
      </c>
      <c r="AD584" s="23" t="str">
        <f t="shared" ca="1" si="138"/>
        <v/>
      </c>
      <c r="AE584" s="68" t="str">
        <f t="shared" ca="1" si="139"/>
        <v/>
      </c>
      <c r="AF584" s="69" t="str">
        <f>IF(OR(H584="",S584=""),"",S584-(SUM(L584,M584)*INDEX(D.1[Đơn giá],MATCH(H584,D.1[Tên sản phẩm],0))))</f>
        <v/>
      </c>
      <c r="AG584" s="90" t="str">
        <f t="shared" ca="1" si="140"/>
        <v/>
      </c>
      <c r="AH584" s="90"/>
    </row>
    <row r="585" spans="2:34" ht="27.75" customHeight="1" x14ac:dyDescent="0.2">
      <c r="B585" s="154">
        <f t="shared" si="141"/>
        <v>582</v>
      </c>
      <c r="C585" s="155" t="str">
        <f t="shared" ca="1" si="142"/>
        <v/>
      </c>
      <c r="D585" s="156" t="str">
        <f t="shared" ca="1" si="143"/>
        <v/>
      </c>
      <c r="E585" s="157" t="str">
        <f t="shared" ca="1" si="144"/>
        <v/>
      </c>
      <c r="F585" s="157"/>
      <c r="G585" s="158" t="str">
        <f t="shared" ca="1" si="145"/>
        <v/>
      </c>
      <c r="H585" s="159"/>
      <c r="I585" s="160" t="str">
        <f>IF(H585="","",INDEX(D.1[Quy cách],MATCH(H585,D.1[Tên sản phẩm],0)))</f>
        <v/>
      </c>
      <c r="J585" s="35" t="str">
        <f>IF(H585="","",INDEX(D.1[ĐVT],MATCH(H585,D.1[Tên sản phẩm],0)))</f>
        <v/>
      </c>
      <c r="K585" s="163" t="str">
        <f>IF(H585="","",INDEX(D.1[Đơn giá bán
(Tham khảo)],MATCH(H585,D.1[Tên sản phẩm],0)))</f>
        <v/>
      </c>
      <c r="L585" s="162"/>
      <c r="M585" s="159"/>
      <c r="N585" s="159"/>
      <c r="O585" s="159"/>
      <c r="P585" s="163" t="str">
        <f t="shared" si="146"/>
        <v/>
      </c>
      <c r="Q585" s="164"/>
      <c r="R585" s="162"/>
      <c r="S585" s="163" t="str">
        <f t="shared" si="147"/>
        <v/>
      </c>
      <c r="T585" s="164" t="str">
        <f t="shared" ca="1" si="148"/>
        <v/>
      </c>
      <c r="U585" s="163" t="str">
        <f t="shared" si="149"/>
        <v/>
      </c>
      <c r="V585" s="163" t="str">
        <f ca="1">IF(AND(C585&lt;&gt;"",C585&lt;&gt;OFFSET(C585,1,0)),SUMIFS(B.2[Giá có thuế],B.2[Số ĐK],C585),"")</f>
        <v/>
      </c>
      <c r="W585" s="159"/>
      <c r="X585" s="161" t="str">
        <f>IF(W585="","",'Thông Tin Chung'!$L$3)</f>
        <v/>
      </c>
      <c r="Y585" s="163" t="str">
        <f t="shared" ca="1" si="150"/>
        <v/>
      </c>
      <c r="Z585" s="165"/>
      <c r="AA585" s="155" t="str">
        <f ca="1">IF(C585="","",IF(OR(D585&lt;NgayBatDau,D585&gt;NgayKetThuc),"Ngày tháng phải nằm trong kỳ báo cáo",IF(AND(G585&lt;&gt;"",COUNTIF(D.2[Tên khách hàng],G585)=0),"Tên KH chưa khai báo trong DSKH",IF(AND(H585&lt;&gt;"",COUNTIF(D.1[Tên sản phẩm],H585)=0),"SP này chưa khai báo trong DSSP",""))))</f>
        <v/>
      </c>
      <c r="AB585" s="23" t="str">
        <f t="shared" ca="1" si="136"/>
        <v/>
      </c>
      <c r="AC585" s="23" t="str">
        <f t="shared" ca="1" si="137"/>
        <v/>
      </c>
      <c r="AD585" s="23" t="str">
        <f t="shared" ca="1" si="138"/>
        <v/>
      </c>
      <c r="AE585" s="68" t="str">
        <f t="shared" ca="1" si="139"/>
        <v/>
      </c>
      <c r="AF585" s="69" t="str">
        <f>IF(OR(H585="",S585=""),"",S585-(SUM(L585,M585)*INDEX(D.1[Đơn giá],MATCH(H585,D.1[Tên sản phẩm],0))))</f>
        <v/>
      </c>
      <c r="AG585" s="90" t="str">
        <f t="shared" ca="1" si="140"/>
        <v/>
      </c>
      <c r="AH585" s="90"/>
    </row>
    <row r="586" spans="2:34" ht="27.75" customHeight="1" x14ac:dyDescent="0.2">
      <c r="B586" s="154">
        <f t="shared" si="141"/>
        <v>583</v>
      </c>
      <c r="C586" s="155" t="str">
        <f t="shared" ca="1" si="142"/>
        <v/>
      </c>
      <c r="D586" s="156" t="str">
        <f t="shared" ca="1" si="143"/>
        <v/>
      </c>
      <c r="E586" s="157" t="str">
        <f t="shared" ca="1" si="144"/>
        <v/>
      </c>
      <c r="F586" s="157"/>
      <c r="G586" s="158" t="str">
        <f t="shared" ca="1" si="145"/>
        <v/>
      </c>
      <c r="H586" s="159"/>
      <c r="I586" s="160" t="str">
        <f>IF(H586="","",INDEX(D.1[Quy cách],MATCH(H586,D.1[Tên sản phẩm],0)))</f>
        <v/>
      </c>
      <c r="J586" s="35" t="str">
        <f>IF(H586="","",INDEX(D.1[ĐVT],MATCH(H586,D.1[Tên sản phẩm],0)))</f>
        <v/>
      </c>
      <c r="K586" s="163" t="str">
        <f>IF(H586="","",INDEX(D.1[Đơn giá bán
(Tham khảo)],MATCH(H586,D.1[Tên sản phẩm],0)))</f>
        <v/>
      </c>
      <c r="L586" s="162"/>
      <c r="M586" s="159"/>
      <c r="N586" s="159"/>
      <c r="O586" s="159"/>
      <c r="P586" s="163" t="str">
        <f t="shared" si="146"/>
        <v/>
      </c>
      <c r="Q586" s="164"/>
      <c r="R586" s="162"/>
      <c r="S586" s="163" t="str">
        <f t="shared" si="147"/>
        <v/>
      </c>
      <c r="T586" s="164" t="str">
        <f t="shared" ca="1" si="148"/>
        <v/>
      </c>
      <c r="U586" s="163" t="str">
        <f t="shared" si="149"/>
        <v/>
      </c>
      <c r="V586" s="163" t="str">
        <f ca="1">IF(AND(C586&lt;&gt;"",C586&lt;&gt;OFFSET(C586,1,0)),SUMIFS(B.2[Giá có thuế],B.2[Số ĐK],C586),"")</f>
        <v/>
      </c>
      <c r="W586" s="159"/>
      <c r="X586" s="161" t="str">
        <f>IF(W586="","",'Thông Tin Chung'!$L$3)</f>
        <v/>
      </c>
      <c r="Y586" s="163" t="str">
        <f t="shared" ca="1" si="150"/>
        <v/>
      </c>
      <c r="Z586" s="165"/>
      <c r="AA586" s="155" t="str">
        <f ca="1">IF(C586="","",IF(OR(D586&lt;NgayBatDau,D586&gt;NgayKetThuc),"Ngày tháng phải nằm trong kỳ báo cáo",IF(AND(G586&lt;&gt;"",COUNTIF(D.2[Tên khách hàng],G586)=0),"Tên KH chưa khai báo trong DSKH",IF(AND(H586&lt;&gt;"",COUNTIF(D.1[Tên sản phẩm],H586)=0),"SP này chưa khai báo trong DSSP",""))))</f>
        <v/>
      </c>
      <c r="AB586" s="23" t="str">
        <f t="shared" ca="1" si="136"/>
        <v/>
      </c>
      <c r="AC586" s="23" t="str">
        <f t="shared" ca="1" si="137"/>
        <v/>
      </c>
      <c r="AD586" s="23" t="str">
        <f t="shared" ca="1" si="138"/>
        <v/>
      </c>
      <c r="AE586" s="68" t="str">
        <f t="shared" ca="1" si="139"/>
        <v/>
      </c>
      <c r="AF586" s="69" t="str">
        <f>IF(OR(H586="",S586=""),"",S586-(SUM(L586,M586)*INDEX(D.1[Đơn giá],MATCH(H586,D.1[Tên sản phẩm],0))))</f>
        <v/>
      </c>
      <c r="AG586" s="90" t="str">
        <f t="shared" ca="1" si="140"/>
        <v/>
      </c>
      <c r="AH586" s="90"/>
    </row>
    <row r="587" spans="2:34" ht="27.75" customHeight="1" x14ac:dyDescent="0.2">
      <c r="B587" s="154">
        <f t="shared" si="141"/>
        <v>584</v>
      </c>
      <c r="C587" s="155" t="str">
        <f t="shared" ca="1" si="142"/>
        <v/>
      </c>
      <c r="D587" s="156" t="str">
        <f t="shared" ca="1" si="143"/>
        <v/>
      </c>
      <c r="E587" s="157" t="str">
        <f t="shared" ca="1" si="144"/>
        <v/>
      </c>
      <c r="F587" s="157"/>
      <c r="G587" s="158" t="str">
        <f t="shared" ca="1" si="145"/>
        <v/>
      </c>
      <c r="H587" s="159"/>
      <c r="I587" s="160" t="str">
        <f>IF(H587="","",INDEX(D.1[Quy cách],MATCH(H587,D.1[Tên sản phẩm],0)))</f>
        <v/>
      </c>
      <c r="J587" s="35" t="str">
        <f>IF(H587="","",INDEX(D.1[ĐVT],MATCH(H587,D.1[Tên sản phẩm],0)))</f>
        <v/>
      </c>
      <c r="K587" s="163" t="str">
        <f>IF(H587="","",INDEX(D.1[Đơn giá bán
(Tham khảo)],MATCH(H587,D.1[Tên sản phẩm],0)))</f>
        <v/>
      </c>
      <c r="L587" s="162"/>
      <c r="M587" s="159"/>
      <c r="N587" s="159"/>
      <c r="O587" s="159"/>
      <c r="P587" s="163" t="str">
        <f t="shared" si="146"/>
        <v/>
      </c>
      <c r="Q587" s="164"/>
      <c r="R587" s="162"/>
      <c r="S587" s="163" t="str">
        <f t="shared" si="147"/>
        <v/>
      </c>
      <c r="T587" s="164" t="str">
        <f t="shared" ca="1" si="148"/>
        <v/>
      </c>
      <c r="U587" s="163" t="str">
        <f t="shared" si="149"/>
        <v/>
      </c>
      <c r="V587" s="163" t="str">
        <f ca="1">IF(AND(C587&lt;&gt;"",C587&lt;&gt;OFFSET(C587,1,0)),SUMIFS(B.2[Giá có thuế],B.2[Số ĐK],C587),"")</f>
        <v/>
      </c>
      <c r="W587" s="159"/>
      <c r="X587" s="161" t="str">
        <f>IF(W587="","",'Thông Tin Chung'!$L$3)</f>
        <v/>
      </c>
      <c r="Y587" s="163" t="str">
        <f t="shared" ca="1" si="150"/>
        <v/>
      </c>
      <c r="Z587" s="165"/>
      <c r="AA587" s="155" t="str">
        <f ca="1">IF(C587="","",IF(OR(D587&lt;NgayBatDau,D587&gt;NgayKetThuc),"Ngày tháng phải nằm trong kỳ báo cáo",IF(AND(G587&lt;&gt;"",COUNTIF(D.2[Tên khách hàng],G587)=0),"Tên KH chưa khai báo trong DSKH",IF(AND(H587&lt;&gt;"",COUNTIF(D.1[Tên sản phẩm],H587)=0),"SP này chưa khai báo trong DSSP",""))))</f>
        <v/>
      </c>
      <c r="AB587" s="23" t="str">
        <f t="shared" ca="1" si="136"/>
        <v/>
      </c>
      <c r="AC587" s="23" t="str">
        <f t="shared" ca="1" si="137"/>
        <v/>
      </c>
      <c r="AD587" s="23" t="str">
        <f t="shared" ca="1" si="138"/>
        <v/>
      </c>
      <c r="AE587" s="68" t="str">
        <f t="shared" ca="1" si="139"/>
        <v/>
      </c>
      <c r="AF587" s="69" t="str">
        <f>IF(OR(H587="",S587=""),"",S587-(SUM(L587,M587)*INDEX(D.1[Đơn giá],MATCH(H587,D.1[Tên sản phẩm],0))))</f>
        <v/>
      </c>
      <c r="AG587" s="90" t="str">
        <f t="shared" ca="1" si="140"/>
        <v/>
      </c>
      <c r="AH587" s="90"/>
    </row>
    <row r="588" spans="2:34" ht="27.75" customHeight="1" x14ac:dyDescent="0.2">
      <c r="B588" s="154">
        <f t="shared" si="141"/>
        <v>585</v>
      </c>
      <c r="C588" s="155" t="str">
        <f t="shared" ca="1" si="142"/>
        <v/>
      </c>
      <c r="D588" s="156" t="str">
        <f t="shared" ca="1" si="143"/>
        <v/>
      </c>
      <c r="E588" s="157" t="str">
        <f t="shared" ca="1" si="144"/>
        <v/>
      </c>
      <c r="F588" s="157"/>
      <c r="G588" s="158" t="str">
        <f t="shared" ca="1" si="145"/>
        <v/>
      </c>
      <c r="H588" s="159"/>
      <c r="I588" s="160" t="str">
        <f>IF(H588="","",INDEX(D.1[Quy cách],MATCH(H588,D.1[Tên sản phẩm],0)))</f>
        <v/>
      </c>
      <c r="J588" s="35" t="str">
        <f>IF(H588="","",INDEX(D.1[ĐVT],MATCH(H588,D.1[Tên sản phẩm],0)))</f>
        <v/>
      </c>
      <c r="K588" s="163" t="str">
        <f>IF(H588="","",INDEX(D.1[Đơn giá bán
(Tham khảo)],MATCH(H588,D.1[Tên sản phẩm],0)))</f>
        <v/>
      </c>
      <c r="L588" s="162"/>
      <c r="M588" s="159"/>
      <c r="N588" s="159"/>
      <c r="O588" s="159"/>
      <c r="P588" s="163" t="str">
        <f t="shared" si="146"/>
        <v/>
      </c>
      <c r="Q588" s="164"/>
      <c r="R588" s="162"/>
      <c r="S588" s="163" t="str">
        <f t="shared" si="147"/>
        <v/>
      </c>
      <c r="T588" s="164" t="str">
        <f t="shared" ca="1" si="148"/>
        <v/>
      </c>
      <c r="U588" s="163" t="str">
        <f t="shared" si="149"/>
        <v/>
      </c>
      <c r="V588" s="163" t="str">
        <f ca="1">IF(AND(C588&lt;&gt;"",C588&lt;&gt;OFFSET(C588,1,0)),SUMIFS(B.2[Giá có thuế],B.2[Số ĐK],C588),"")</f>
        <v/>
      </c>
      <c r="W588" s="159"/>
      <c r="X588" s="161" t="str">
        <f>IF(W588="","",'Thông Tin Chung'!$L$3)</f>
        <v/>
      </c>
      <c r="Y588" s="163" t="str">
        <f t="shared" ca="1" si="150"/>
        <v/>
      </c>
      <c r="Z588" s="165"/>
      <c r="AA588" s="155" t="str">
        <f ca="1">IF(C588="","",IF(OR(D588&lt;NgayBatDau,D588&gt;NgayKetThuc),"Ngày tháng phải nằm trong kỳ báo cáo",IF(AND(G588&lt;&gt;"",COUNTIF(D.2[Tên khách hàng],G588)=0),"Tên KH chưa khai báo trong DSKH",IF(AND(H588&lt;&gt;"",COUNTIF(D.1[Tên sản phẩm],H588)=0),"SP này chưa khai báo trong DSSP",""))))</f>
        <v/>
      </c>
      <c r="AB588" s="23" t="str">
        <f t="shared" ca="1" si="136"/>
        <v/>
      </c>
      <c r="AC588" s="23" t="str">
        <f t="shared" ca="1" si="137"/>
        <v/>
      </c>
      <c r="AD588" s="23" t="str">
        <f t="shared" ca="1" si="138"/>
        <v/>
      </c>
      <c r="AE588" s="68" t="str">
        <f t="shared" ca="1" si="139"/>
        <v/>
      </c>
      <c r="AF588" s="69" t="str">
        <f>IF(OR(H588="",S588=""),"",S588-(SUM(L588,M588)*INDEX(D.1[Đơn giá],MATCH(H588,D.1[Tên sản phẩm],0))))</f>
        <v/>
      </c>
      <c r="AG588" s="90" t="str">
        <f t="shared" ca="1" si="140"/>
        <v/>
      </c>
      <c r="AH588" s="90"/>
    </row>
    <row r="589" spans="2:34" ht="27.75" customHeight="1" x14ac:dyDescent="0.2">
      <c r="B589" s="154">
        <f t="shared" si="141"/>
        <v>586</v>
      </c>
      <c r="C589" s="155" t="str">
        <f t="shared" ca="1" si="142"/>
        <v/>
      </c>
      <c r="D589" s="156" t="str">
        <f t="shared" ca="1" si="143"/>
        <v/>
      </c>
      <c r="E589" s="157" t="str">
        <f t="shared" ca="1" si="144"/>
        <v/>
      </c>
      <c r="F589" s="157"/>
      <c r="G589" s="158" t="str">
        <f t="shared" ca="1" si="145"/>
        <v/>
      </c>
      <c r="H589" s="159"/>
      <c r="I589" s="160" t="str">
        <f>IF(H589="","",INDEX(D.1[Quy cách],MATCH(H589,D.1[Tên sản phẩm],0)))</f>
        <v/>
      </c>
      <c r="J589" s="35" t="str">
        <f>IF(H589="","",INDEX(D.1[ĐVT],MATCH(H589,D.1[Tên sản phẩm],0)))</f>
        <v/>
      </c>
      <c r="K589" s="163" t="str">
        <f>IF(H589="","",INDEX(D.1[Đơn giá bán
(Tham khảo)],MATCH(H589,D.1[Tên sản phẩm],0)))</f>
        <v/>
      </c>
      <c r="L589" s="162"/>
      <c r="M589" s="159"/>
      <c r="N589" s="159"/>
      <c r="O589" s="159"/>
      <c r="P589" s="163" t="str">
        <f t="shared" si="146"/>
        <v/>
      </c>
      <c r="Q589" s="164"/>
      <c r="R589" s="162"/>
      <c r="S589" s="163" t="str">
        <f t="shared" si="147"/>
        <v/>
      </c>
      <c r="T589" s="164" t="str">
        <f t="shared" ca="1" si="148"/>
        <v/>
      </c>
      <c r="U589" s="163" t="str">
        <f t="shared" si="149"/>
        <v/>
      </c>
      <c r="V589" s="163" t="str">
        <f ca="1">IF(AND(C589&lt;&gt;"",C589&lt;&gt;OFFSET(C589,1,0)),SUMIFS(B.2[Giá có thuế],B.2[Số ĐK],C589),"")</f>
        <v/>
      </c>
      <c r="W589" s="159"/>
      <c r="X589" s="161" t="str">
        <f>IF(W589="","",'Thông Tin Chung'!$L$3)</f>
        <v/>
      </c>
      <c r="Y589" s="163" t="str">
        <f t="shared" ca="1" si="150"/>
        <v/>
      </c>
      <c r="Z589" s="165"/>
      <c r="AA589" s="155" t="str">
        <f ca="1">IF(C589="","",IF(OR(D589&lt;NgayBatDau,D589&gt;NgayKetThuc),"Ngày tháng phải nằm trong kỳ báo cáo",IF(AND(G589&lt;&gt;"",COUNTIF(D.2[Tên khách hàng],G589)=0),"Tên KH chưa khai báo trong DSKH",IF(AND(H589&lt;&gt;"",COUNTIF(D.1[Tên sản phẩm],H589)=0),"SP này chưa khai báo trong DSSP",""))))</f>
        <v/>
      </c>
      <c r="AB589" s="23" t="str">
        <f t="shared" ca="1" si="136"/>
        <v/>
      </c>
      <c r="AC589" s="23" t="str">
        <f t="shared" ca="1" si="137"/>
        <v/>
      </c>
      <c r="AD589" s="23" t="str">
        <f t="shared" ca="1" si="138"/>
        <v/>
      </c>
      <c r="AE589" s="68" t="str">
        <f t="shared" ca="1" si="139"/>
        <v/>
      </c>
      <c r="AF589" s="69" t="str">
        <f>IF(OR(H589="",S589=""),"",S589-(SUM(L589,M589)*INDEX(D.1[Đơn giá],MATCH(H589,D.1[Tên sản phẩm],0))))</f>
        <v/>
      </c>
      <c r="AG589" s="90" t="str">
        <f t="shared" ca="1" si="140"/>
        <v/>
      </c>
      <c r="AH589" s="90"/>
    </row>
    <row r="590" spans="2:34" ht="27.75" customHeight="1" x14ac:dyDescent="0.2">
      <c r="B590" s="154">
        <f t="shared" si="141"/>
        <v>587</v>
      </c>
      <c r="C590" s="155" t="str">
        <f t="shared" ca="1" si="142"/>
        <v/>
      </c>
      <c r="D590" s="156" t="str">
        <f t="shared" ca="1" si="143"/>
        <v/>
      </c>
      <c r="E590" s="157" t="str">
        <f t="shared" ca="1" si="144"/>
        <v/>
      </c>
      <c r="F590" s="157"/>
      <c r="G590" s="158" t="str">
        <f t="shared" ca="1" si="145"/>
        <v/>
      </c>
      <c r="H590" s="159"/>
      <c r="I590" s="160" t="str">
        <f>IF(H590="","",INDEX(D.1[Quy cách],MATCH(H590,D.1[Tên sản phẩm],0)))</f>
        <v/>
      </c>
      <c r="J590" s="35" t="str">
        <f>IF(H590="","",INDEX(D.1[ĐVT],MATCH(H590,D.1[Tên sản phẩm],0)))</f>
        <v/>
      </c>
      <c r="K590" s="163" t="str">
        <f>IF(H590="","",INDEX(D.1[Đơn giá bán
(Tham khảo)],MATCH(H590,D.1[Tên sản phẩm],0)))</f>
        <v/>
      </c>
      <c r="L590" s="162"/>
      <c r="M590" s="159"/>
      <c r="N590" s="159"/>
      <c r="O590" s="159"/>
      <c r="P590" s="163" t="str">
        <f t="shared" si="146"/>
        <v/>
      </c>
      <c r="Q590" s="164"/>
      <c r="R590" s="162"/>
      <c r="S590" s="163" t="str">
        <f t="shared" si="147"/>
        <v/>
      </c>
      <c r="T590" s="164" t="str">
        <f t="shared" ca="1" si="148"/>
        <v/>
      </c>
      <c r="U590" s="163" t="str">
        <f t="shared" si="149"/>
        <v/>
      </c>
      <c r="V590" s="163" t="str">
        <f ca="1">IF(AND(C590&lt;&gt;"",C590&lt;&gt;OFFSET(C590,1,0)),SUMIFS(B.2[Giá có thuế],B.2[Số ĐK],C590),"")</f>
        <v/>
      </c>
      <c r="W590" s="159"/>
      <c r="X590" s="161" t="str">
        <f>IF(W590="","",'Thông Tin Chung'!$L$3)</f>
        <v/>
      </c>
      <c r="Y590" s="163" t="str">
        <f t="shared" ca="1" si="150"/>
        <v/>
      </c>
      <c r="Z590" s="165"/>
      <c r="AA590" s="155" t="str">
        <f ca="1">IF(C590="","",IF(OR(D590&lt;NgayBatDau,D590&gt;NgayKetThuc),"Ngày tháng phải nằm trong kỳ báo cáo",IF(AND(G590&lt;&gt;"",COUNTIF(D.2[Tên khách hàng],G590)=0),"Tên KH chưa khai báo trong DSKH",IF(AND(H590&lt;&gt;"",COUNTIF(D.1[Tên sản phẩm],H590)=0),"SP này chưa khai báo trong DSSP",""))))</f>
        <v/>
      </c>
      <c r="AB590" s="23" t="str">
        <f t="shared" ca="1" si="136"/>
        <v/>
      </c>
      <c r="AC590" s="23" t="str">
        <f t="shared" ca="1" si="137"/>
        <v/>
      </c>
      <c r="AD590" s="23" t="str">
        <f t="shared" ca="1" si="138"/>
        <v/>
      </c>
      <c r="AE590" s="68" t="str">
        <f t="shared" ca="1" si="139"/>
        <v/>
      </c>
      <c r="AF590" s="69" t="str">
        <f>IF(OR(H590="",S590=""),"",S590-(SUM(L590,M590)*INDEX(D.1[Đơn giá],MATCH(H590,D.1[Tên sản phẩm],0))))</f>
        <v/>
      </c>
      <c r="AG590" s="90" t="str">
        <f t="shared" ca="1" si="140"/>
        <v/>
      </c>
      <c r="AH590" s="90"/>
    </row>
    <row r="591" spans="2:34" ht="27.75" customHeight="1" x14ac:dyDescent="0.2">
      <c r="B591" s="154">
        <f t="shared" si="141"/>
        <v>588</v>
      </c>
      <c r="C591" s="155" t="str">
        <f t="shared" ca="1" si="142"/>
        <v/>
      </c>
      <c r="D591" s="156" t="str">
        <f t="shared" ca="1" si="143"/>
        <v/>
      </c>
      <c r="E591" s="157" t="str">
        <f t="shared" ca="1" si="144"/>
        <v/>
      </c>
      <c r="F591" s="157"/>
      <c r="G591" s="158" t="str">
        <f t="shared" ca="1" si="145"/>
        <v/>
      </c>
      <c r="H591" s="159"/>
      <c r="I591" s="160" t="str">
        <f>IF(H591="","",INDEX(D.1[Quy cách],MATCH(H591,D.1[Tên sản phẩm],0)))</f>
        <v/>
      </c>
      <c r="J591" s="35" t="str">
        <f>IF(H591="","",INDEX(D.1[ĐVT],MATCH(H591,D.1[Tên sản phẩm],0)))</f>
        <v/>
      </c>
      <c r="K591" s="163" t="str">
        <f>IF(H591="","",INDEX(D.1[Đơn giá bán
(Tham khảo)],MATCH(H591,D.1[Tên sản phẩm],0)))</f>
        <v/>
      </c>
      <c r="L591" s="162"/>
      <c r="M591" s="159"/>
      <c r="N591" s="159"/>
      <c r="O591" s="159"/>
      <c r="P591" s="163" t="str">
        <f t="shared" si="146"/>
        <v/>
      </c>
      <c r="Q591" s="164"/>
      <c r="R591" s="162"/>
      <c r="S591" s="163" t="str">
        <f t="shared" si="147"/>
        <v/>
      </c>
      <c r="T591" s="164" t="str">
        <f t="shared" ca="1" si="148"/>
        <v/>
      </c>
      <c r="U591" s="163" t="str">
        <f t="shared" si="149"/>
        <v/>
      </c>
      <c r="V591" s="163" t="str">
        <f ca="1">IF(AND(C591&lt;&gt;"",C591&lt;&gt;OFFSET(C591,1,0)),SUMIFS(B.2[Giá có thuế],B.2[Số ĐK],C591),"")</f>
        <v/>
      </c>
      <c r="W591" s="159"/>
      <c r="X591" s="161" t="str">
        <f>IF(W591="","",'Thông Tin Chung'!$L$3)</f>
        <v/>
      </c>
      <c r="Y591" s="163" t="str">
        <f t="shared" ca="1" si="150"/>
        <v/>
      </c>
      <c r="Z591" s="165"/>
      <c r="AA591" s="155" t="str">
        <f ca="1">IF(C591="","",IF(OR(D591&lt;NgayBatDau,D591&gt;NgayKetThuc),"Ngày tháng phải nằm trong kỳ báo cáo",IF(AND(G591&lt;&gt;"",COUNTIF(D.2[Tên khách hàng],G591)=0),"Tên KH chưa khai báo trong DSKH",IF(AND(H591&lt;&gt;"",COUNTIF(D.1[Tên sản phẩm],H591)=0),"SP này chưa khai báo trong DSSP",""))))</f>
        <v/>
      </c>
      <c r="AB591" s="23" t="str">
        <f t="shared" ca="1" si="136"/>
        <v/>
      </c>
      <c r="AC591" s="23" t="str">
        <f t="shared" ca="1" si="137"/>
        <v/>
      </c>
      <c r="AD591" s="23" t="str">
        <f t="shared" ca="1" si="138"/>
        <v/>
      </c>
      <c r="AE591" s="68" t="str">
        <f t="shared" ca="1" si="139"/>
        <v/>
      </c>
      <c r="AF591" s="69" t="str">
        <f>IF(OR(H591="",S591=""),"",S591-(SUM(L591,M591)*INDEX(D.1[Đơn giá],MATCH(H591,D.1[Tên sản phẩm],0))))</f>
        <v/>
      </c>
      <c r="AG591" s="90" t="str">
        <f t="shared" ca="1" si="140"/>
        <v/>
      </c>
      <c r="AH591" s="90"/>
    </row>
    <row r="592" spans="2:34" ht="27.75" customHeight="1" x14ac:dyDescent="0.2">
      <c r="B592" s="154">
        <f t="shared" si="141"/>
        <v>589</v>
      </c>
      <c r="C592" s="155" t="str">
        <f t="shared" ca="1" si="142"/>
        <v/>
      </c>
      <c r="D592" s="156" t="str">
        <f t="shared" ca="1" si="143"/>
        <v/>
      </c>
      <c r="E592" s="157" t="str">
        <f t="shared" ca="1" si="144"/>
        <v/>
      </c>
      <c r="F592" s="157"/>
      <c r="G592" s="158" t="str">
        <f t="shared" ca="1" si="145"/>
        <v/>
      </c>
      <c r="H592" s="159"/>
      <c r="I592" s="160" t="str">
        <f>IF(H592="","",INDEX(D.1[Quy cách],MATCH(H592,D.1[Tên sản phẩm],0)))</f>
        <v/>
      </c>
      <c r="J592" s="35" t="str">
        <f>IF(H592="","",INDEX(D.1[ĐVT],MATCH(H592,D.1[Tên sản phẩm],0)))</f>
        <v/>
      </c>
      <c r="K592" s="163" t="str">
        <f>IF(H592="","",INDEX(D.1[Đơn giá bán
(Tham khảo)],MATCH(H592,D.1[Tên sản phẩm],0)))</f>
        <v/>
      </c>
      <c r="L592" s="162"/>
      <c r="M592" s="159"/>
      <c r="N592" s="159"/>
      <c r="O592" s="159"/>
      <c r="P592" s="163" t="str">
        <f t="shared" si="146"/>
        <v/>
      </c>
      <c r="Q592" s="164"/>
      <c r="R592" s="162"/>
      <c r="S592" s="163" t="str">
        <f t="shared" si="147"/>
        <v/>
      </c>
      <c r="T592" s="164" t="str">
        <f t="shared" ca="1" si="148"/>
        <v/>
      </c>
      <c r="U592" s="163" t="str">
        <f t="shared" si="149"/>
        <v/>
      </c>
      <c r="V592" s="163" t="str">
        <f ca="1">IF(AND(C592&lt;&gt;"",C592&lt;&gt;OFFSET(C592,1,0)),SUMIFS(B.2[Giá có thuế],B.2[Số ĐK],C592),"")</f>
        <v/>
      </c>
      <c r="W592" s="159"/>
      <c r="X592" s="161" t="str">
        <f>IF(W592="","",'Thông Tin Chung'!$L$3)</f>
        <v/>
      </c>
      <c r="Y592" s="163" t="str">
        <f t="shared" ca="1" si="150"/>
        <v/>
      </c>
      <c r="Z592" s="165"/>
      <c r="AA592" s="155" t="str">
        <f ca="1">IF(C592="","",IF(OR(D592&lt;NgayBatDau,D592&gt;NgayKetThuc),"Ngày tháng phải nằm trong kỳ báo cáo",IF(AND(G592&lt;&gt;"",COUNTIF(D.2[Tên khách hàng],G592)=0),"Tên KH chưa khai báo trong DSKH",IF(AND(H592&lt;&gt;"",COUNTIF(D.1[Tên sản phẩm],H592)=0),"SP này chưa khai báo trong DSSP",""))))</f>
        <v/>
      </c>
      <c r="AB592" s="23" t="str">
        <f t="shared" ca="1" si="136"/>
        <v/>
      </c>
      <c r="AC592" s="23" t="str">
        <f t="shared" ca="1" si="137"/>
        <v/>
      </c>
      <c r="AD592" s="23" t="str">
        <f t="shared" ca="1" si="138"/>
        <v/>
      </c>
      <c r="AE592" s="68" t="str">
        <f t="shared" ca="1" si="139"/>
        <v/>
      </c>
      <c r="AF592" s="69" t="str">
        <f>IF(OR(H592="",S592=""),"",S592-(SUM(L592,M592)*INDEX(D.1[Đơn giá],MATCH(H592,D.1[Tên sản phẩm],0))))</f>
        <v/>
      </c>
      <c r="AG592" s="90" t="str">
        <f t="shared" ca="1" si="140"/>
        <v/>
      </c>
      <c r="AH592" s="90"/>
    </row>
    <row r="593" spans="2:34" ht="27.75" customHeight="1" x14ac:dyDescent="0.2">
      <c r="B593" s="154">
        <f t="shared" si="141"/>
        <v>590</v>
      </c>
      <c r="C593" s="155" t="str">
        <f t="shared" ca="1" si="142"/>
        <v/>
      </c>
      <c r="D593" s="156" t="str">
        <f t="shared" ca="1" si="143"/>
        <v/>
      </c>
      <c r="E593" s="157" t="str">
        <f t="shared" ca="1" si="144"/>
        <v/>
      </c>
      <c r="F593" s="157"/>
      <c r="G593" s="158" t="str">
        <f t="shared" ca="1" si="145"/>
        <v/>
      </c>
      <c r="H593" s="159"/>
      <c r="I593" s="160" t="str">
        <f>IF(H593="","",INDEX(D.1[Quy cách],MATCH(H593,D.1[Tên sản phẩm],0)))</f>
        <v/>
      </c>
      <c r="J593" s="35" t="str">
        <f>IF(H593="","",INDEX(D.1[ĐVT],MATCH(H593,D.1[Tên sản phẩm],0)))</f>
        <v/>
      </c>
      <c r="K593" s="163" t="str">
        <f>IF(H593="","",INDEX(D.1[Đơn giá bán
(Tham khảo)],MATCH(H593,D.1[Tên sản phẩm],0)))</f>
        <v/>
      </c>
      <c r="L593" s="162"/>
      <c r="M593" s="159"/>
      <c r="N593" s="159"/>
      <c r="O593" s="159"/>
      <c r="P593" s="163" t="str">
        <f t="shared" si="146"/>
        <v/>
      </c>
      <c r="Q593" s="164"/>
      <c r="R593" s="162"/>
      <c r="S593" s="163" t="str">
        <f t="shared" si="147"/>
        <v/>
      </c>
      <c r="T593" s="164" t="str">
        <f t="shared" ca="1" si="148"/>
        <v/>
      </c>
      <c r="U593" s="163" t="str">
        <f t="shared" si="149"/>
        <v/>
      </c>
      <c r="V593" s="163" t="str">
        <f ca="1">IF(AND(C593&lt;&gt;"",C593&lt;&gt;OFFSET(C593,1,0)),SUMIFS(B.2[Giá có thuế],B.2[Số ĐK],C593),"")</f>
        <v/>
      </c>
      <c r="W593" s="159"/>
      <c r="X593" s="161" t="str">
        <f>IF(W593="","",'Thông Tin Chung'!$L$3)</f>
        <v/>
      </c>
      <c r="Y593" s="163" t="str">
        <f t="shared" ca="1" si="150"/>
        <v/>
      </c>
      <c r="Z593" s="165"/>
      <c r="AA593" s="155" t="str">
        <f ca="1">IF(C593="","",IF(OR(D593&lt;NgayBatDau,D593&gt;NgayKetThuc),"Ngày tháng phải nằm trong kỳ báo cáo",IF(AND(G593&lt;&gt;"",COUNTIF(D.2[Tên khách hàng],G593)=0),"Tên KH chưa khai báo trong DSKH",IF(AND(H593&lt;&gt;"",COUNTIF(D.1[Tên sản phẩm],H593)=0),"SP này chưa khai báo trong DSSP",""))))</f>
        <v/>
      </c>
      <c r="AB593" s="23" t="str">
        <f t="shared" ca="1" si="136"/>
        <v/>
      </c>
      <c r="AC593" s="23" t="str">
        <f t="shared" ca="1" si="137"/>
        <v/>
      </c>
      <c r="AD593" s="23" t="str">
        <f t="shared" ca="1" si="138"/>
        <v/>
      </c>
      <c r="AE593" s="68" t="str">
        <f t="shared" ca="1" si="139"/>
        <v/>
      </c>
      <c r="AF593" s="69" t="str">
        <f>IF(OR(H593="",S593=""),"",S593-(SUM(L593,M593)*INDEX(D.1[Đơn giá],MATCH(H593,D.1[Tên sản phẩm],0))))</f>
        <v/>
      </c>
      <c r="AG593" s="90" t="str">
        <f t="shared" ca="1" si="140"/>
        <v/>
      </c>
      <c r="AH593" s="90"/>
    </row>
    <row r="594" spans="2:34" ht="27.75" customHeight="1" x14ac:dyDescent="0.2">
      <c r="B594" s="154">
        <f t="shared" si="141"/>
        <v>591</v>
      </c>
      <c r="C594" s="155" t="str">
        <f t="shared" ca="1" si="142"/>
        <v/>
      </c>
      <c r="D594" s="156" t="str">
        <f t="shared" ca="1" si="143"/>
        <v/>
      </c>
      <c r="E594" s="157" t="str">
        <f t="shared" ca="1" si="144"/>
        <v/>
      </c>
      <c r="F594" s="157"/>
      <c r="G594" s="158" t="str">
        <f t="shared" ca="1" si="145"/>
        <v/>
      </c>
      <c r="H594" s="159"/>
      <c r="I594" s="160" t="str">
        <f>IF(H594="","",INDEX(D.1[Quy cách],MATCH(H594,D.1[Tên sản phẩm],0)))</f>
        <v/>
      </c>
      <c r="J594" s="35" t="str">
        <f>IF(H594="","",INDEX(D.1[ĐVT],MATCH(H594,D.1[Tên sản phẩm],0)))</f>
        <v/>
      </c>
      <c r="K594" s="163" t="str">
        <f>IF(H594="","",INDEX(D.1[Đơn giá bán
(Tham khảo)],MATCH(H594,D.1[Tên sản phẩm],0)))</f>
        <v/>
      </c>
      <c r="L594" s="162"/>
      <c r="M594" s="159"/>
      <c r="N594" s="159"/>
      <c r="O594" s="159"/>
      <c r="P594" s="163" t="str">
        <f t="shared" si="146"/>
        <v/>
      </c>
      <c r="Q594" s="164"/>
      <c r="R594" s="162"/>
      <c r="S594" s="163" t="str">
        <f t="shared" si="147"/>
        <v/>
      </c>
      <c r="T594" s="164" t="str">
        <f t="shared" ca="1" si="148"/>
        <v/>
      </c>
      <c r="U594" s="163" t="str">
        <f t="shared" si="149"/>
        <v/>
      </c>
      <c r="V594" s="163" t="str">
        <f ca="1">IF(AND(C594&lt;&gt;"",C594&lt;&gt;OFFSET(C594,1,0)),SUMIFS(B.2[Giá có thuế],B.2[Số ĐK],C594),"")</f>
        <v/>
      </c>
      <c r="W594" s="159"/>
      <c r="X594" s="161" t="str">
        <f>IF(W594="","",'Thông Tin Chung'!$L$3)</f>
        <v/>
      </c>
      <c r="Y594" s="163" t="str">
        <f t="shared" ca="1" si="150"/>
        <v/>
      </c>
      <c r="Z594" s="165"/>
      <c r="AA594" s="155" t="str">
        <f ca="1">IF(C594="","",IF(OR(D594&lt;NgayBatDau,D594&gt;NgayKetThuc),"Ngày tháng phải nằm trong kỳ báo cáo",IF(AND(G594&lt;&gt;"",COUNTIF(D.2[Tên khách hàng],G594)=0),"Tên KH chưa khai báo trong DSKH",IF(AND(H594&lt;&gt;"",COUNTIF(D.1[Tên sản phẩm],H594)=0),"SP này chưa khai báo trong DSSP",""))))</f>
        <v/>
      </c>
      <c r="AB594" s="23" t="str">
        <f t="shared" ca="1" si="136"/>
        <v/>
      </c>
      <c r="AC594" s="23" t="str">
        <f t="shared" ca="1" si="137"/>
        <v/>
      </c>
      <c r="AD594" s="23" t="str">
        <f t="shared" ca="1" si="138"/>
        <v/>
      </c>
      <c r="AE594" s="68" t="str">
        <f t="shared" ca="1" si="139"/>
        <v/>
      </c>
      <c r="AF594" s="69" t="str">
        <f>IF(OR(H594="",S594=""),"",S594-(SUM(L594,M594)*INDEX(D.1[Đơn giá],MATCH(H594,D.1[Tên sản phẩm],0))))</f>
        <v/>
      </c>
      <c r="AG594" s="90" t="str">
        <f t="shared" ca="1" si="140"/>
        <v/>
      </c>
      <c r="AH594" s="90"/>
    </row>
    <row r="595" spans="2:34" ht="27.75" customHeight="1" x14ac:dyDescent="0.2">
      <c r="B595" s="154">
        <f t="shared" si="141"/>
        <v>592</v>
      </c>
      <c r="C595" s="155" t="str">
        <f t="shared" ca="1" si="142"/>
        <v/>
      </c>
      <c r="D595" s="156" t="str">
        <f t="shared" ca="1" si="143"/>
        <v/>
      </c>
      <c r="E595" s="157" t="str">
        <f t="shared" ca="1" si="144"/>
        <v/>
      </c>
      <c r="F595" s="157"/>
      <c r="G595" s="158" t="str">
        <f t="shared" ca="1" si="145"/>
        <v/>
      </c>
      <c r="H595" s="159"/>
      <c r="I595" s="160" t="str">
        <f>IF(H595="","",INDEX(D.1[Quy cách],MATCH(H595,D.1[Tên sản phẩm],0)))</f>
        <v/>
      </c>
      <c r="J595" s="35" t="str">
        <f>IF(H595="","",INDEX(D.1[ĐVT],MATCH(H595,D.1[Tên sản phẩm],0)))</f>
        <v/>
      </c>
      <c r="K595" s="163" t="str">
        <f>IF(H595="","",INDEX(D.1[Đơn giá bán
(Tham khảo)],MATCH(H595,D.1[Tên sản phẩm],0)))</f>
        <v/>
      </c>
      <c r="L595" s="162"/>
      <c r="M595" s="159"/>
      <c r="N595" s="159"/>
      <c r="O595" s="159"/>
      <c r="P595" s="163" t="str">
        <f t="shared" si="146"/>
        <v/>
      </c>
      <c r="Q595" s="164"/>
      <c r="R595" s="162"/>
      <c r="S595" s="163" t="str">
        <f t="shared" si="147"/>
        <v/>
      </c>
      <c r="T595" s="164" t="str">
        <f t="shared" ca="1" si="148"/>
        <v/>
      </c>
      <c r="U595" s="163" t="str">
        <f t="shared" si="149"/>
        <v/>
      </c>
      <c r="V595" s="163" t="str">
        <f ca="1">IF(AND(C595&lt;&gt;"",C595&lt;&gt;OFFSET(C595,1,0)),SUMIFS(B.2[Giá có thuế],B.2[Số ĐK],C595),"")</f>
        <v/>
      </c>
      <c r="W595" s="159"/>
      <c r="X595" s="161" t="str">
        <f>IF(W595="","",'Thông Tin Chung'!$L$3)</f>
        <v/>
      </c>
      <c r="Y595" s="163" t="str">
        <f t="shared" ca="1" si="150"/>
        <v/>
      </c>
      <c r="Z595" s="165"/>
      <c r="AA595" s="155" t="str">
        <f ca="1">IF(C595="","",IF(OR(D595&lt;NgayBatDau,D595&gt;NgayKetThuc),"Ngày tháng phải nằm trong kỳ báo cáo",IF(AND(G595&lt;&gt;"",COUNTIF(D.2[Tên khách hàng],G595)=0),"Tên KH chưa khai báo trong DSKH",IF(AND(H595&lt;&gt;"",COUNTIF(D.1[Tên sản phẩm],H595)=0),"SP này chưa khai báo trong DSSP",""))))</f>
        <v/>
      </c>
      <c r="AB595" s="23" t="str">
        <f t="shared" ca="1" si="136"/>
        <v/>
      </c>
      <c r="AC595" s="23" t="str">
        <f t="shared" ca="1" si="137"/>
        <v/>
      </c>
      <c r="AD595" s="23" t="str">
        <f t="shared" ca="1" si="138"/>
        <v/>
      </c>
      <c r="AE595" s="68" t="str">
        <f t="shared" ca="1" si="139"/>
        <v/>
      </c>
      <c r="AF595" s="69" t="str">
        <f>IF(OR(H595="",S595=""),"",S595-(SUM(L595,M595)*INDEX(D.1[Đơn giá],MATCH(H595,D.1[Tên sản phẩm],0))))</f>
        <v/>
      </c>
      <c r="AG595" s="90" t="str">
        <f t="shared" ca="1" si="140"/>
        <v/>
      </c>
      <c r="AH595" s="90"/>
    </row>
    <row r="596" spans="2:34" ht="27.75" customHeight="1" x14ac:dyDescent="0.2">
      <c r="B596" s="154">
        <f t="shared" si="141"/>
        <v>593</v>
      </c>
      <c r="C596" s="155" t="str">
        <f t="shared" ca="1" si="142"/>
        <v/>
      </c>
      <c r="D596" s="156" t="str">
        <f t="shared" ca="1" si="143"/>
        <v/>
      </c>
      <c r="E596" s="157" t="str">
        <f t="shared" ca="1" si="144"/>
        <v/>
      </c>
      <c r="F596" s="157"/>
      <c r="G596" s="158" t="str">
        <f t="shared" ca="1" si="145"/>
        <v/>
      </c>
      <c r="H596" s="159"/>
      <c r="I596" s="160" t="str">
        <f>IF(H596="","",INDEX(D.1[Quy cách],MATCH(H596,D.1[Tên sản phẩm],0)))</f>
        <v/>
      </c>
      <c r="J596" s="35" t="str">
        <f>IF(H596="","",INDEX(D.1[ĐVT],MATCH(H596,D.1[Tên sản phẩm],0)))</f>
        <v/>
      </c>
      <c r="K596" s="163" t="str">
        <f>IF(H596="","",INDEX(D.1[Đơn giá bán
(Tham khảo)],MATCH(H596,D.1[Tên sản phẩm],0)))</f>
        <v/>
      </c>
      <c r="L596" s="162"/>
      <c r="M596" s="159"/>
      <c r="N596" s="159"/>
      <c r="O596" s="159"/>
      <c r="P596" s="163" t="str">
        <f t="shared" si="146"/>
        <v/>
      </c>
      <c r="Q596" s="164"/>
      <c r="R596" s="162"/>
      <c r="S596" s="163" t="str">
        <f t="shared" si="147"/>
        <v/>
      </c>
      <c r="T596" s="164" t="str">
        <f t="shared" ca="1" si="148"/>
        <v/>
      </c>
      <c r="U596" s="163" t="str">
        <f t="shared" si="149"/>
        <v/>
      </c>
      <c r="V596" s="163" t="str">
        <f ca="1">IF(AND(C596&lt;&gt;"",C596&lt;&gt;OFFSET(C596,1,0)),SUMIFS(B.2[Giá có thuế],B.2[Số ĐK],C596),"")</f>
        <v/>
      </c>
      <c r="W596" s="159"/>
      <c r="X596" s="161" t="str">
        <f>IF(W596="","",'Thông Tin Chung'!$L$3)</f>
        <v/>
      </c>
      <c r="Y596" s="163" t="str">
        <f t="shared" ca="1" si="150"/>
        <v/>
      </c>
      <c r="Z596" s="165"/>
      <c r="AA596" s="155" t="str">
        <f ca="1">IF(C596="","",IF(OR(D596&lt;NgayBatDau,D596&gt;NgayKetThuc),"Ngày tháng phải nằm trong kỳ báo cáo",IF(AND(G596&lt;&gt;"",COUNTIF(D.2[Tên khách hàng],G596)=0),"Tên KH chưa khai báo trong DSKH",IF(AND(H596&lt;&gt;"",COUNTIF(D.1[Tên sản phẩm],H596)=0),"SP này chưa khai báo trong DSSP",""))))</f>
        <v/>
      </c>
      <c r="AB596" s="23" t="str">
        <f t="shared" ca="1" si="136"/>
        <v/>
      </c>
      <c r="AC596" s="23" t="str">
        <f t="shared" ca="1" si="137"/>
        <v/>
      </c>
      <c r="AD596" s="23" t="str">
        <f t="shared" ca="1" si="138"/>
        <v/>
      </c>
      <c r="AE596" s="68" t="str">
        <f t="shared" ca="1" si="139"/>
        <v/>
      </c>
      <c r="AF596" s="69" t="str">
        <f>IF(OR(H596="",S596=""),"",S596-(SUM(L596,M596)*INDEX(D.1[Đơn giá],MATCH(H596,D.1[Tên sản phẩm],0))))</f>
        <v/>
      </c>
      <c r="AG596" s="90" t="str">
        <f t="shared" ca="1" si="140"/>
        <v/>
      </c>
      <c r="AH596" s="90"/>
    </row>
    <row r="597" spans="2:34" ht="27.75" customHeight="1" x14ac:dyDescent="0.2">
      <c r="B597" s="154">
        <f t="shared" si="141"/>
        <v>594</v>
      </c>
      <c r="C597" s="155" t="str">
        <f t="shared" ca="1" si="142"/>
        <v/>
      </c>
      <c r="D597" s="156" t="str">
        <f t="shared" ca="1" si="143"/>
        <v/>
      </c>
      <c r="E597" s="157" t="str">
        <f t="shared" ca="1" si="144"/>
        <v/>
      </c>
      <c r="F597" s="157"/>
      <c r="G597" s="158" t="str">
        <f t="shared" ca="1" si="145"/>
        <v/>
      </c>
      <c r="H597" s="159"/>
      <c r="I597" s="160" t="str">
        <f>IF(H597="","",INDEX(D.1[Quy cách],MATCH(H597,D.1[Tên sản phẩm],0)))</f>
        <v/>
      </c>
      <c r="J597" s="35" t="str">
        <f>IF(H597="","",INDEX(D.1[ĐVT],MATCH(H597,D.1[Tên sản phẩm],0)))</f>
        <v/>
      </c>
      <c r="K597" s="163" t="str">
        <f>IF(H597="","",INDEX(D.1[Đơn giá bán
(Tham khảo)],MATCH(H597,D.1[Tên sản phẩm],0)))</f>
        <v/>
      </c>
      <c r="L597" s="162"/>
      <c r="M597" s="159"/>
      <c r="N597" s="159"/>
      <c r="O597" s="159"/>
      <c r="P597" s="163" t="str">
        <f t="shared" si="146"/>
        <v/>
      </c>
      <c r="Q597" s="164"/>
      <c r="R597" s="162"/>
      <c r="S597" s="163" t="str">
        <f t="shared" si="147"/>
        <v/>
      </c>
      <c r="T597" s="164" t="str">
        <f t="shared" ca="1" si="148"/>
        <v/>
      </c>
      <c r="U597" s="163" t="str">
        <f t="shared" si="149"/>
        <v/>
      </c>
      <c r="V597" s="163" t="str">
        <f ca="1">IF(AND(C597&lt;&gt;"",C597&lt;&gt;OFFSET(C597,1,0)),SUMIFS(B.2[Giá có thuế],B.2[Số ĐK],C597),"")</f>
        <v/>
      </c>
      <c r="W597" s="159"/>
      <c r="X597" s="161" t="str">
        <f>IF(W597="","",'Thông Tin Chung'!$L$3)</f>
        <v/>
      </c>
      <c r="Y597" s="163" t="str">
        <f t="shared" ca="1" si="150"/>
        <v/>
      </c>
      <c r="Z597" s="165"/>
      <c r="AA597" s="155" t="str">
        <f ca="1">IF(C597="","",IF(OR(D597&lt;NgayBatDau,D597&gt;NgayKetThuc),"Ngày tháng phải nằm trong kỳ báo cáo",IF(AND(G597&lt;&gt;"",COUNTIF(D.2[Tên khách hàng],G597)=0),"Tên KH chưa khai báo trong DSKH",IF(AND(H597&lt;&gt;"",COUNTIF(D.1[Tên sản phẩm],H597)=0),"SP này chưa khai báo trong DSSP",""))))</f>
        <v/>
      </c>
      <c r="AB597" s="23" t="str">
        <f t="shared" ca="1" si="136"/>
        <v/>
      </c>
      <c r="AC597" s="23" t="str">
        <f t="shared" ca="1" si="137"/>
        <v/>
      </c>
      <c r="AD597" s="23" t="str">
        <f t="shared" ca="1" si="138"/>
        <v/>
      </c>
      <c r="AE597" s="68" t="str">
        <f t="shared" ca="1" si="139"/>
        <v/>
      </c>
      <c r="AF597" s="69" t="str">
        <f>IF(OR(H597="",S597=""),"",S597-(SUM(L597,M597)*INDEX(D.1[Đơn giá],MATCH(H597,D.1[Tên sản phẩm],0))))</f>
        <v/>
      </c>
      <c r="AG597" s="90" t="str">
        <f t="shared" ca="1" si="140"/>
        <v/>
      </c>
      <c r="AH597" s="90"/>
    </row>
    <row r="598" spans="2:34" ht="27.75" customHeight="1" x14ac:dyDescent="0.2">
      <c r="B598" s="154">
        <f t="shared" si="141"/>
        <v>595</v>
      </c>
      <c r="C598" s="155" t="str">
        <f t="shared" ca="1" si="142"/>
        <v/>
      </c>
      <c r="D598" s="156" t="str">
        <f t="shared" ca="1" si="143"/>
        <v/>
      </c>
      <c r="E598" s="157" t="str">
        <f t="shared" ca="1" si="144"/>
        <v/>
      </c>
      <c r="F598" s="157"/>
      <c r="G598" s="158" t="str">
        <f t="shared" ca="1" si="145"/>
        <v/>
      </c>
      <c r="H598" s="159"/>
      <c r="I598" s="160" t="str">
        <f>IF(H598="","",INDEX(D.1[Quy cách],MATCH(H598,D.1[Tên sản phẩm],0)))</f>
        <v/>
      </c>
      <c r="J598" s="35" t="str">
        <f>IF(H598="","",INDEX(D.1[ĐVT],MATCH(H598,D.1[Tên sản phẩm],0)))</f>
        <v/>
      </c>
      <c r="K598" s="163" t="str">
        <f>IF(H598="","",INDEX(D.1[Đơn giá bán
(Tham khảo)],MATCH(H598,D.1[Tên sản phẩm],0)))</f>
        <v/>
      </c>
      <c r="L598" s="162"/>
      <c r="M598" s="159"/>
      <c r="N598" s="159"/>
      <c r="O598" s="159"/>
      <c r="P598" s="163" t="str">
        <f t="shared" si="146"/>
        <v/>
      </c>
      <c r="Q598" s="164"/>
      <c r="R598" s="162"/>
      <c r="S598" s="163" t="str">
        <f t="shared" si="147"/>
        <v/>
      </c>
      <c r="T598" s="164" t="str">
        <f t="shared" ca="1" si="148"/>
        <v/>
      </c>
      <c r="U598" s="163" t="str">
        <f t="shared" si="149"/>
        <v/>
      </c>
      <c r="V598" s="163" t="str">
        <f ca="1">IF(AND(C598&lt;&gt;"",C598&lt;&gt;OFFSET(C598,1,0)),SUMIFS(B.2[Giá có thuế],B.2[Số ĐK],C598),"")</f>
        <v/>
      </c>
      <c r="W598" s="159"/>
      <c r="X598" s="161" t="str">
        <f>IF(W598="","",'Thông Tin Chung'!$L$3)</f>
        <v/>
      </c>
      <c r="Y598" s="163" t="str">
        <f t="shared" ca="1" si="150"/>
        <v/>
      </c>
      <c r="Z598" s="165"/>
      <c r="AA598" s="155" t="str">
        <f ca="1">IF(C598="","",IF(OR(D598&lt;NgayBatDau,D598&gt;NgayKetThuc),"Ngày tháng phải nằm trong kỳ báo cáo",IF(AND(G598&lt;&gt;"",COUNTIF(D.2[Tên khách hàng],G598)=0),"Tên KH chưa khai báo trong DSKH",IF(AND(H598&lt;&gt;"",COUNTIF(D.1[Tên sản phẩm],H598)=0),"SP này chưa khai báo trong DSSP",""))))</f>
        <v/>
      </c>
      <c r="AB598" s="23" t="str">
        <f t="shared" ca="1" si="136"/>
        <v/>
      </c>
      <c r="AC598" s="23" t="str">
        <f t="shared" ca="1" si="137"/>
        <v/>
      </c>
      <c r="AD598" s="23" t="str">
        <f t="shared" ca="1" si="138"/>
        <v/>
      </c>
      <c r="AE598" s="68" t="str">
        <f t="shared" ca="1" si="139"/>
        <v/>
      </c>
      <c r="AF598" s="69" t="str">
        <f>IF(OR(H598="",S598=""),"",S598-(SUM(L598,M598)*INDEX(D.1[Đơn giá],MATCH(H598,D.1[Tên sản phẩm],0))))</f>
        <v/>
      </c>
      <c r="AG598" s="90" t="str">
        <f t="shared" ca="1" si="140"/>
        <v/>
      </c>
      <c r="AH598" s="90"/>
    </row>
    <row r="599" spans="2:34" ht="27.75" customHeight="1" x14ac:dyDescent="0.2">
      <c r="B599" s="154">
        <f t="shared" si="141"/>
        <v>596</v>
      </c>
      <c r="C599" s="155" t="str">
        <f t="shared" ca="1" si="142"/>
        <v/>
      </c>
      <c r="D599" s="156" t="str">
        <f t="shared" ca="1" si="143"/>
        <v/>
      </c>
      <c r="E599" s="157" t="str">
        <f t="shared" ca="1" si="144"/>
        <v/>
      </c>
      <c r="F599" s="157"/>
      <c r="G599" s="158" t="str">
        <f t="shared" ca="1" si="145"/>
        <v/>
      </c>
      <c r="H599" s="159"/>
      <c r="I599" s="160" t="str">
        <f>IF(H599="","",INDEX(D.1[Quy cách],MATCH(H599,D.1[Tên sản phẩm],0)))</f>
        <v/>
      </c>
      <c r="J599" s="35" t="str">
        <f>IF(H599="","",INDEX(D.1[ĐVT],MATCH(H599,D.1[Tên sản phẩm],0)))</f>
        <v/>
      </c>
      <c r="K599" s="163" t="str">
        <f>IF(H599="","",INDEX(D.1[Đơn giá bán
(Tham khảo)],MATCH(H599,D.1[Tên sản phẩm],0)))</f>
        <v/>
      </c>
      <c r="L599" s="162"/>
      <c r="M599" s="159"/>
      <c r="N599" s="159"/>
      <c r="O599" s="159"/>
      <c r="P599" s="163" t="str">
        <f t="shared" si="146"/>
        <v/>
      </c>
      <c r="Q599" s="164"/>
      <c r="R599" s="162"/>
      <c r="S599" s="163" t="str">
        <f t="shared" si="147"/>
        <v/>
      </c>
      <c r="T599" s="164" t="str">
        <f t="shared" ca="1" si="148"/>
        <v/>
      </c>
      <c r="U599" s="163" t="str">
        <f t="shared" si="149"/>
        <v/>
      </c>
      <c r="V599" s="163" t="str">
        <f ca="1">IF(AND(C599&lt;&gt;"",C599&lt;&gt;OFFSET(C599,1,0)),SUMIFS(B.2[Giá có thuế],B.2[Số ĐK],C599),"")</f>
        <v/>
      </c>
      <c r="W599" s="159"/>
      <c r="X599" s="161" t="str">
        <f>IF(W599="","",'Thông Tin Chung'!$L$3)</f>
        <v/>
      </c>
      <c r="Y599" s="163" t="str">
        <f t="shared" ca="1" si="150"/>
        <v/>
      </c>
      <c r="Z599" s="165"/>
      <c r="AA599" s="155" t="str">
        <f ca="1">IF(C599="","",IF(OR(D599&lt;NgayBatDau,D599&gt;NgayKetThuc),"Ngày tháng phải nằm trong kỳ báo cáo",IF(AND(G599&lt;&gt;"",COUNTIF(D.2[Tên khách hàng],G599)=0),"Tên KH chưa khai báo trong DSKH",IF(AND(H599&lt;&gt;"",COUNTIF(D.1[Tên sản phẩm],H599)=0),"SP này chưa khai báo trong DSSP",""))))</f>
        <v/>
      </c>
      <c r="AB599" s="23" t="str">
        <f t="shared" ca="1" si="136"/>
        <v/>
      </c>
      <c r="AC599" s="23" t="str">
        <f t="shared" ca="1" si="137"/>
        <v/>
      </c>
      <c r="AD599" s="23" t="str">
        <f t="shared" ca="1" si="138"/>
        <v/>
      </c>
      <c r="AE599" s="68" t="str">
        <f t="shared" ca="1" si="139"/>
        <v/>
      </c>
      <c r="AF599" s="69" t="str">
        <f>IF(OR(H599="",S599=""),"",S599-(SUM(L599,M599)*INDEX(D.1[Đơn giá],MATCH(H599,D.1[Tên sản phẩm],0))))</f>
        <v/>
      </c>
      <c r="AG599" s="90" t="str">
        <f t="shared" ca="1" si="140"/>
        <v/>
      </c>
      <c r="AH599" s="90"/>
    </row>
    <row r="600" spans="2:34" ht="27.75" customHeight="1" x14ac:dyDescent="0.2">
      <c r="B600" s="154">
        <f t="shared" si="141"/>
        <v>597</v>
      </c>
      <c r="C600" s="155" t="str">
        <f t="shared" ca="1" si="142"/>
        <v/>
      </c>
      <c r="D600" s="156" t="str">
        <f t="shared" ca="1" si="143"/>
        <v/>
      </c>
      <c r="E600" s="157" t="str">
        <f t="shared" ca="1" si="144"/>
        <v/>
      </c>
      <c r="F600" s="157"/>
      <c r="G600" s="158" t="str">
        <f t="shared" ca="1" si="145"/>
        <v/>
      </c>
      <c r="H600" s="159"/>
      <c r="I600" s="160" t="str">
        <f>IF(H600="","",INDEX(D.1[Quy cách],MATCH(H600,D.1[Tên sản phẩm],0)))</f>
        <v/>
      </c>
      <c r="J600" s="35" t="str">
        <f>IF(H600="","",INDEX(D.1[ĐVT],MATCH(H600,D.1[Tên sản phẩm],0)))</f>
        <v/>
      </c>
      <c r="K600" s="163" t="str">
        <f>IF(H600="","",INDEX(D.1[Đơn giá bán
(Tham khảo)],MATCH(H600,D.1[Tên sản phẩm],0)))</f>
        <v/>
      </c>
      <c r="L600" s="162"/>
      <c r="M600" s="159"/>
      <c r="N600" s="159"/>
      <c r="O600" s="159"/>
      <c r="P600" s="163" t="str">
        <f t="shared" si="146"/>
        <v/>
      </c>
      <c r="Q600" s="164"/>
      <c r="R600" s="162"/>
      <c r="S600" s="163" t="str">
        <f t="shared" si="147"/>
        <v/>
      </c>
      <c r="T600" s="164" t="str">
        <f t="shared" ca="1" si="148"/>
        <v/>
      </c>
      <c r="U600" s="163" t="str">
        <f t="shared" si="149"/>
        <v/>
      </c>
      <c r="V600" s="163" t="str">
        <f ca="1">IF(AND(C600&lt;&gt;"",C600&lt;&gt;OFFSET(C600,1,0)),SUMIFS(B.2[Giá có thuế],B.2[Số ĐK],C600),"")</f>
        <v/>
      </c>
      <c r="W600" s="159"/>
      <c r="X600" s="161" t="str">
        <f>IF(W600="","",'Thông Tin Chung'!$L$3)</f>
        <v/>
      </c>
      <c r="Y600" s="163" t="str">
        <f t="shared" ca="1" si="150"/>
        <v/>
      </c>
      <c r="Z600" s="165"/>
      <c r="AA600" s="155" t="str">
        <f ca="1">IF(C600="","",IF(OR(D600&lt;NgayBatDau,D600&gt;NgayKetThuc),"Ngày tháng phải nằm trong kỳ báo cáo",IF(AND(G600&lt;&gt;"",COUNTIF(D.2[Tên khách hàng],G600)=0),"Tên KH chưa khai báo trong DSKH",IF(AND(H600&lt;&gt;"",COUNTIF(D.1[Tên sản phẩm],H600)=0),"SP này chưa khai báo trong DSSP",""))))</f>
        <v/>
      </c>
      <c r="AB600" s="23" t="str">
        <f t="shared" ca="1" si="136"/>
        <v/>
      </c>
      <c r="AC600" s="23" t="str">
        <f t="shared" ca="1" si="137"/>
        <v/>
      </c>
      <c r="AD600" s="23" t="str">
        <f t="shared" ca="1" si="138"/>
        <v/>
      </c>
      <c r="AE600" s="68" t="str">
        <f t="shared" ca="1" si="139"/>
        <v/>
      </c>
      <c r="AF600" s="69" t="str">
        <f>IF(OR(H600="",S600=""),"",S600-(SUM(L600,M600)*INDEX(D.1[Đơn giá],MATCH(H600,D.1[Tên sản phẩm],0))))</f>
        <v/>
      </c>
      <c r="AG600" s="90" t="str">
        <f t="shared" ca="1" si="140"/>
        <v/>
      </c>
      <c r="AH600" s="90"/>
    </row>
    <row r="601" spans="2:34" ht="27.75" customHeight="1" x14ac:dyDescent="0.2">
      <c r="B601" s="154">
        <f t="shared" si="141"/>
        <v>598</v>
      </c>
      <c r="C601" s="155" t="str">
        <f t="shared" ca="1" si="142"/>
        <v/>
      </c>
      <c r="D601" s="156" t="str">
        <f t="shared" ca="1" si="143"/>
        <v/>
      </c>
      <c r="E601" s="157" t="str">
        <f t="shared" ca="1" si="144"/>
        <v/>
      </c>
      <c r="F601" s="157"/>
      <c r="G601" s="158" t="str">
        <f t="shared" ca="1" si="145"/>
        <v/>
      </c>
      <c r="H601" s="159"/>
      <c r="I601" s="160" t="str">
        <f>IF(H601="","",INDEX(D.1[Quy cách],MATCH(H601,D.1[Tên sản phẩm],0)))</f>
        <v/>
      </c>
      <c r="J601" s="35" t="str">
        <f>IF(H601="","",INDEX(D.1[ĐVT],MATCH(H601,D.1[Tên sản phẩm],0)))</f>
        <v/>
      </c>
      <c r="K601" s="163" t="str">
        <f>IF(H601="","",INDEX(D.1[Đơn giá bán
(Tham khảo)],MATCH(H601,D.1[Tên sản phẩm],0)))</f>
        <v/>
      </c>
      <c r="L601" s="162"/>
      <c r="M601" s="159"/>
      <c r="N601" s="159"/>
      <c r="O601" s="159"/>
      <c r="P601" s="163" t="str">
        <f t="shared" si="146"/>
        <v/>
      </c>
      <c r="Q601" s="164"/>
      <c r="R601" s="162"/>
      <c r="S601" s="163" t="str">
        <f t="shared" si="147"/>
        <v/>
      </c>
      <c r="T601" s="164" t="str">
        <f t="shared" ca="1" si="148"/>
        <v/>
      </c>
      <c r="U601" s="163" t="str">
        <f t="shared" si="149"/>
        <v/>
      </c>
      <c r="V601" s="163" t="str">
        <f ca="1">IF(AND(C601&lt;&gt;"",C601&lt;&gt;OFFSET(C601,1,0)),SUMIFS(B.2[Giá có thuế],B.2[Số ĐK],C601),"")</f>
        <v/>
      </c>
      <c r="W601" s="159"/>
      <c r="X601" s="161" t="str">
        <f>IF(W601="","",'Thông Tin Chung'!$L$3)</f>
        <v/>
      </c>
      <c r="Y601" s="163" t="str">
        <f t="shared" ca="1" si="150"/>
        <v/>
      </c>
      <c r="Z601" s="165"/>
      <c r="AA601" s="155" t="str">
        <f ca="1">IF(C601="","",IF(OR(D601&lt;NgayBatDau,D601&gt;NgayKetThuc),"Ngày tháng phải nằm trong kỳ báo cáo",IF(AND(G601&lt;&gt;"",COUNTIF(D.2[Tên khách hàng],G601)=0),"Tên KH chưa khai báo trong DSKH",IF(AND(H601&lt;&gt;"",COUNTIF(D.1[Tên sản phẩm],H601)=0),"SP này chưa khai báo trong DSSP",""))))</f>
        <v/>
      </c>
      <c r="AB601" s="23" t="str">
        <f t="shared" ca="1" si="136"/>
        <v/>
      </c>
      <c r="AC601" s="23" t="str">
        <f t="shared" ca="1" si="137"/>
        <v/>
      </c>
      <c r="AD601" s="23" t="str">
        <f t="shared" ca="1" si="138"/>
        <v/>
      </c>
      <c r="AE601" s="68" t="str">
        <f t="shared" ca="1" si="139"/>
        <v/>
      </c>
      <c r="AF601" s="69" t="str">
        <f>IF(OR(H601="",S601=""),"",S601-(SUM(L601,M601)*INDEX(D.1[Đơn giá],MATCH(H601,D.1[Tên sản phẩm],0))))</f>
        <v/>
      </c>
      <c r="AG601" s="90" t="str">
        <f t="shared" ca="1" si="140"/>
        <v/>
      </c>
      <c r="AH601" s="90"/>
    </row>
    <row r="602" spans="2:34" ht="27.75" customHeight="1" x14ac:dyDescent="0.2">
      <c r="B602" s="154">
        <f t="shared" si="141"/>
        <v>599</v>
      </c>
      <c r="C602" s="155" t="str">
        <f t="shared" ca="1" si="142"/>
        <v/>
      </c>
      <c r="D602" s="156" t="str">
        <f t="shared" ca="1" si="143"/>
        <v/>
      </c>
      <c r="E602" s="157" t="str">
        <f t="shared" ca="1" si="144"/>
        <v/>
      </c>
      <c r="F602" s="157"/>
      <c r="G602" s="158" t="str">
        <f t="shared" ca="1" si="145"/>
        <v/>
      </c>
      <c r="H602" s="159"/>
      <c r="I602" s="160" t="str">
        <f>IF(H602="","",INDEX(D.1[Quy cách],MATCH(H602,D.1[Tên sản phẩm],0)))</f>
        <v/>
      </c>
      <c r="J602" s="35" t="str">
        <f>IF(H602="","",INDEX(D.1[ĐVT],MATCH(H602,D.1[Tên sản phẩm],0)))</f>
        <v/>
      </c>
      <c r="K602" s="163" t="str">
        <f>IF(H602="","",INDEX(D.1[Đơn giá bán
(Tham khảo)],MATCH(H602,D.1[Tên sản phẩm],0)))</f>
        <v/>
      </c>
      <c r="L602" s="162"/>
      <c r="M602" s="159"/>
      <c r="N602" s="159"/>
      <c r="O602" s="159"/>
      <c r="P602" s="163" t="str">
        <f t="shared" si="146"/>
        <v/>
      </c>
      <c r="Q602" s="164"/>
      <c r="R602" s="162"/>
      <c r="S602" s="163" t="str">
        <f t="shared" si="147"/>
        <v/>
      </c>
      <c r="T602" s="164" t="str">
        <f t="shared" ca="1" si="148"/>
        <v/>
      </c>
      <c r="U602" s="163" t="str">
        <f t="shared" si="149"/>
        <v/>
      </c>
      <c r="V602" s="163" t="str">
        <f ca="1">IF(AND(C602&lt;&gt;"",C602&lt;&gt;OFFSET(C602,1,0)),SUMIFS(B.2[Giá có thuế],B.2[Số ĐK],C602),"")</f>
        <v/>
      </c>
      <c r="W602" s="159"/>
      <c r="X602" s="161" t="str">
        <f>IF(W602="","",'Thông Tin Chung'!$L$3)</f>
        <v/>
      </c>
      <c r="Y602" s="163" t="str">
        <f t="shared" ca="1" si="150"/>
        <v/>
      </c>
      <c r="Z602" s="165"/>
      <c r="AA602" s="155" t="str">
        <f ca="1">IF(C602="","",IF(OR(D602&lt;NgayBatDau,D602&gt;NgayKetThuc),"Ngày tháng phải nằm trong kỳ báo cáo",IF(AND(G602&lt;&gt;"",COUNTIF(D.2[Tên khách hàng],G602)=0),"Tên KH chưa khai báo trong DSKH",IF(AND(H602&lt;&gt;"",COUNTIF(D.1[Tên sản phẩm],H602)=0),"SP này chưa khai báo trong DSSP",""))))</f>
        <v/>
      </c>
      <c r="AB602" s="23" t="str">
        <f t="shared" ca="1" si="136"/>
        <v/>
      </c>
      <c r="AC602" s="23" t="str">
        <f t="shared" ca="1" si="137"/>
        <v/>
      </c>
      <c r="AD602" s="23" t="str">
        <f t="shared" ca="1" si="138"/>
        <v/>
      </c>
      <c r="AE602" s="68" t="str">
        <f t="shared" ca="1" si="139"/>
        <v/>
      </c>
      <c r="AF602" s="69" t="str">
        <f>IF(OR(H602="",S602=""),"",S602-(SUM(L602,M602)*INDEX(D.1[Đơn giá],MATCH(H602,D.1[Tên sản phẩm],0))))</f>
        <v/>
      </c>
      <c r="AG602" s="90" t="str">
        <f t="shared" ca="1" si="140"/>
        <v/>
      </c>
      <c r="AH602" s="90"/>
    </row>
    <row r="603" spans="2:34" ht="27.75" customHeight="1" x14ac:dyDescent="0.2">
      <c r="B603" s="154">
        <f t="shared" si="141"/>
        <v>600</v>
      </c>
      <c r="C603" s="155" t="str">
        <f t="shared" ca="1" si="142"/>
        <v/>
      </c>
      <c r="D603" s="156" t="str">
        <f t="shared" ca="1" si="143"/>
        <v/>
      </c>
      <c r="E603" s="157" t="str">
        <f t="shared" ca="1" si="144"/>
        <v/>
      </c>
      <c r="F603" s="157"/>
      <c r="G603" s="158" t="str">
        <f t="shared" ca="1" si="145"/>
        <v/>
      </c>
      <c r="H603" s="159"/>
      <c r="I603" s="160" t="str">
        <f>IF(H603="","",INDEX(D.1[Quy cách],MATCH(H603,D.1[Tên sản phẩm],0)))</f>
        <v/>
      </c>
      <c r="J603" s="35" t="str">
        <f>IF(H603="","",INDEX(D.1[ĐVT],MATCH(H603,D.1[Tên sản phẩm],0)))</f>
        <v/>
      </c>
      <c r="K603" s="163" t="str">
        <f>IF(H603="","",INDEX(D.1[Đơn giá bán
(Tham khảo)],MATCH(H603,D.1[Tên sản phẩm],0)))</f>
        <v/>
      </c>
      <c r="L603" s="162"/>
      <c r="M603" s="159"/>
      <c r="N603" s="159"/>
      <c r="O603" s="159"/>
      <c r="P603" s="163" t="str">
        <f t="shared" si="146"/>
        <v/>
      </c>
      <c r="Q603" s="164"/>
      <c r="R603" s="162"/>
      <c r="S603" s="163" t="str">
        <f t="shared" si="147"/>
        <v/>
      </c>
      <c r="T603" s="164" t="str">
        <f t="shared" ca="1" si="148"/>
        <v/>
      </c>
      <c r="U603" s="163" t="str">
        <f t="shared" si="149"/>
        <v/>
      </c>
      <c r="V603" s="163" t="str">
        <f ca="1">IF(AND(C603&lt;&gt;"",C603&lt;&gt;OFFSET(C603,1,0)),SUMIFS(B.2[Giá có thuế],B.2[Số ĐK],C603),"")</f>
        <v/>
      </c>
      <c r="W603" s="159"/>
      <c r="X603" s="161" t="str">
        <f>IF(W603="","",'Thông Tin Chung'!$L$3)</f>
        <v/>
      </c>
      <c r="Y603" s="163" t="str">
        <f t="shared" ca="1" si="150"/>
        <v/>
      </c>
      <c r="Z603" s="165"/>
      <c r="AA603" s="155" t="str">
        <f ca="1">IF(C603="","",IF(OR(D603&lt;NgayBatDau,D603&gt;NgayKetThuc),"Ngày tháng phải nằm trong kỳ báo cáo",IF(AND(G603&lt;&gt;"",COUNTIF(D.2[Tên khách hàng],G603)=0),"Tên KH chưa khai báo trong DSKH",IF(AND(H603&lt;&gt;"",COUNTIF(D.1[Tên sản phẩm],H603)=0),"SP này chưa khai báo trong DSSP",""))))</f>
        <v/>
      </c>
      <c r="AB603" s="23" t="str">
        <f t="shared" ca="1" si="136"/>
        <v/>
      </c>
      <c r="AC603" s="23" t="str">
        <f t="shared" ca="1" si="137"/>
        <v/>
      </c>
      <c r="AD603" s="23" t="str">
        <f t="shared" ca="1" si="138"/>
        <v/>
      </c>
      <c r="AE603" s="68" t="str">
        <f t="shared" ca="1" si="139"/>
        <v/>
      </c>
      <c r="AF603" s="69" t="str">
        <f>IF(OR(H603="",S603=""),"",S603-(SUM(L603,M603)*INDEX(D.1[Đơn giá],MATCH(H603,D.1[Tên sản phẩm],0))))</f>
        <v/>
      </c>
      <c r="AG603" s="90" t="str">
        <f t="shared" ca="1" si="140"/>
        <v/>
      </c>
      <c r="AH603" s="90"/>
    </row>
    <row r="604" spans="2:34" ht="27.75" customHeight="1" x14ac:dyDescent="0.2">
      <c r="B604" s="154">
        <f t="shared" si="141"/>
        <v>601</v>
      </c>
      <c r="C604" s="155" t="str">
        <f t="shared" ca="1" si="142"/>
        <v/>
      </c>
      <c r="D604" s="156" t="str">
        <f t="shared" ca="1" si="143"/>
        <v/>
      </c>
      <c r="E604" s="157" t="str">
        <f t="shared" ca="1" si="144"/>
        <v/>
      </c>
      <c r="F604" s="157"/>
      <c r="G604" s="158" t="str">
        <f t="shared" ca="1" si="145"/>
        <v/>
      </c>
      <c r="H604" s="159"/>
      <c r="I604" s="160" t="str">
        <f>IF(H604="","",INDEX(D.1[Quy cách],MATCH(H604,D.1[Tên sản phẩm],0)))</f>
        <v/>
      </c>
      <c r="J604" s="35" t="str">
        <f>IF(H604="","",INDEX(D.1[ĐVT],MATCH(H604,D.1[Tên sản phẩm],0)))</f>
        <v/>
      </c>
      <c r="K604" s="163" t="str">
        <f>IF(H604="","",INDEX(D.1[Đơn giá bán
(Tham khảo)],MATCH(H604,D.1[Tên sản phẩm],0)))</f>
        <v/>
      </c>
      <c r="L604" s="162"/>
      <c r="M604" s="159"/>
      <c r="N604" s="159"/>
      <c r="O604" s="159"/>
      <c r="P604" s="163" t="str">
        <f t="shared" si="146"/>
        <v/>
      </c>
      <c r="Q604" s="164"/>
      <c r="R604" s="162"/>
      <c r="S604" s="163" t="str">
        <f t="shared" si="147"/>
        <v/>
      </c>
      <c r="T604" s="164" t="str">
        <f t="shared" ca="1" si="148"/>
        <v/>
      </c>
      <c r="U604" s="163" t="str">
        <f t="shared" si="149"/>
        <v/>
      </c>
      <c r="V604" s="163" t="str">
        <f ca="1">IF(AND(C604&lt;&gt;"",C604&lt;&gt;OFFSET(C604,1,0)),SUMIFS(B.2[Giá có thuế],B.2[Số ĐK],C604),"")</f>
        <v/>
      </c>
      <c r="W604" s="159"/>
      <c r="X604" s="161" t="str">
        <f>IF(W604="","",'Thông Tin Chung'!$L$3)</f>
        <v/>
      </c>
      <c r="Y604" s="163" t="str">
        <f t="shared" ca="1" si="150"/>
        <v/>
      </c>
      <c r="Z604" s="165"/>
      <c r="AA604" s="155" t="str">
        <f ca="1">IF(C604="","",IF(OR(D604&lt;NgayBatDau,D604&gt;NgayKetThuc),"Ngày tháng phải nằm trong kỳ báo cáo",IF(AND(G604&lt;&gt;"",COUNTIF(D.2[Tên khách hàng],G604)=0),"Tên KH chưa khai báo trong DSKH",IF(AND(H604&lt;&gt;"",COUNTIF(D.1[Tên sản phẩm],H604)=0),"SP này chưa khai báo trong DSSP",""))))</f>
        <v/>
      </c>
      <c r="AB604" s="23" t="str">
        <f t="shared" ca="1" si="136"/>
        <v/>
      </c>
      <c r="AC604" s="23" t="str">
        <f t="shared" ca="1" si="137"/>
        <v/>
      </c>
      <c r="AD604" s="23" t="str">
        <f t="shared" ca="1" si="138"/>
        <v/>
      </c>
      <c r="AE604" s="68" t="str">
        <f t="shared" ca="1" si="139"/>
        <v/>
      </c>
      <c r="AF604" s="69" t="str">
        <f>IF(OR(H604="",S604=""),"",S604-(SUM(L604,M604)*INDEX(D.1[Đơn giá],MATCH(H604,D.1[Tên sản phẩm],0))))</f>
        <v/>
      </c>
      <c r="AG604" s="90" t="str">
        <f t="shared" ca="1" si="140"/>
        <v/>
      </c>
      <c r="AH604" s="90"/>
    </row>
    <row r="605" spans="2:34" ht="27.75" customHeight="1" x14ac:dyDescent="0.2">
      <c r="B605" s="154">
        <f t="shared" si="141"/>
        <v>602</v>
      </c>
      <c r="C605" s="155" t="str">
        <f t="shared" ca="1" si="142"/>
        <v/>
      </c>
      <c r="D605" s="156" t="str">
        <f t="shared" ca="1" si="143"/>
        <v/>
      </c>
      <c r="E605" s="157" t="str">
        <f t="shared" ca="1" si="144"/>
        <v/>
      </c>
      <c r="F605" s="157"/>
      <c r="G605" s="158" t="str">
        <f t="shared" ca="1" si="145"/>
        <v/>
      </c>
      <c r="H605" s="159"/>
      <c r="I605" s="160" t="str">
        <f>IF(H605="","",INDEX(D.1[Quy cách],MATCH(H605,D.1[Tên sản phẩm],0)))</f>
        <v/>
      </c>
      <c r="J605" s="35" t="str">
        <f>IF(H605="","",INDEX(D.1[ĐVT],MATCH(H605,D.1[Tên sản phẩm],0)))</f>
        <v/>
      </c>
      <c r="K605" s="163" t="str">
        <f>IF(H605="","",INDEX(D.1[Đơn giá bán
(Tham khảo)],MATCH(H605,D.1[Tên sản phẩm],0)))</f>
        <v/>
      </c>
      <c r="L605" s="162"/>
      <c r="M605" s="159"/>
      <c r="N605" s="159"/>
      <c r="O605" s="159"/>
      <c r="P605" s="163" t="str">
        <f t="shared" si="146"/>
        <v/>
      </c>
      <c r="Q605" s="164"/>
      <c r="R605" s="162"/>
      <c r="S605" s="163" t="str">
        <f t="shared" si="147"/>
        <v/>
      </c>
      <c r="T605" s="164" t="str">
        <f t="shared" ca="1" si="148"/>
        <v/>
      </c>
      <c r="U605" s="163" t="str">
        <f t="shared" si="149"/>
        <v/>
      </c>
      <c r="V605" s="163" t="str">
        <f ca="1">IF(AND(C605&lt;&gt;"",C605&lt;&gt;OFFSET(C605,1,0)),SUMIFS(B.2[Giá có thuế],B.2[Số ĐK],C605),"")</f>
        <v/>
      </c>
      <c r="W605" s="159"/>
      <c r="X605" s="161" t="str">
        <f>IF(W605="","",'Thông Tin Chung'!$L$3)</f>
        <v/>
      </c>
      <c r="Y605" s="163" t="str">
        <f t="shared" ca="1" si="150"/>
        <v/>
      </c>
      <c r="Z605" s="165"/>
      <c r="AA605" s="155" t="str">
        <f ca="1">IF(C605="","",IF(OR(D605&lt;NgayBatDau,D605&gt;NgayKetThuc),"Ngày tháng phải nằm trong kỳ báo cáo",IF(AND(G605&lt;&gt;"",COUNTIF(D.2[Tên khách hàng],G605)=0),"Tên KH chưa khai báo trong DSKH",IF(AND(H605&lt;&gt;"",COUNTIF(D.1[Tên sản phẩm],H605)=0),"SP này chưa khai báo trong DSSP",""))))</f>
        <v/>
      </c>
      <c r="AB605" s="23" t="str">
        <f t="shared" ca="1" si="136"/>
        <v/>
      </c>
      <c r="AC605" s="23" t="str">
        <f t="shared" ca="1" si="137"/>
        <v/>
      </c>
      <c r="AD605" s="23" t="str">
        <f t="shared" ca="1" si="138"/>
        <v/>
      </c>
      <c r="AE605" s="68" t="str">
        <f t="shared" ca="1" si="139"/>
        <v/>
      </c>
      <c r="AF605" s="69" t="str">
        <f>IF(OR(H605="",S605=""),"",S605-(SUM(L605,M605)*INDEX(D.1[Đơn giá],MATCH(H605,D.1[Tên sản phẩm],0))))</f>
        <v/>
      </c>
      <c r="AG605" s="90" t="str">
        <f t="shared" ca="1" si="140"/>
        <v/>
      </c>
      <c r="AH605" s="90"/>
    </row>
    <row r="606" spans="2:34" ht="27.75" customHeight="1" x14ac:dyDescent="0.2">
      <c r="B606" s="154">
        <f t="shared" si="141"/>
        <v>603</v>
      </c>
      <c r="C606" s="155" t="str">
        <f t="shared" ca="1" si="142"/>
        <v/>
      </c>
      <c r="D606" s="156" t="str">
        <f t="shared" ca="1" si="143"/>
        <v/>
      </c>
      <c r="E606" s="157" t="str">
        <f t="shared" ca="1" si="144"/>
        <v/>
      </c>
      <c r="F606" s="157"/>
      <c r="G606" s="158" t="str">
        <f t="shared" ca="1" si="145"/>
        <v/>
      </c>
      <c r="H606" s="159"/>
      <c r="I606" s="160" t="str">
        <f>IF(H606="","",INDEX(D.1[Quy cách],MATCH(H606,D.1[Tên sản phẩm],0)))</f>
        <v/>
      </c>
      <c r="J606" s="35" t="str">
        <f>IF(H606="","",INDEX(D.1[ĐVT],MATCH(H606,D.1[Tên sản phẩm],0)))</f>
        <v/>
      </c>
      <c r="K606" s="163" t="str">
        <f>IF(H606="","",INDEX(D.1[Đơn giá bán
(Tham khảo)],MATCH(H606,D.1[Tên sản phẩm],0)))</f>
        <v/>
      </c>
      <c r="L606" s="162"/>
      <c r="M606" s="159"/>
      <c r="N606" s="159"/>
      <c r="O606" s="159"/>
      <c r="P606" s="163" t="str">
        <f t="shared" si="146"/>
        <v/>
      </c>
      <c r="Q606" s="164"/>
      <c r="R606" s="162"/>
      <c r="S606" s="163" t="str">
        <f t="shared" si="147"/>
        <v/>
      </c>
      <c r="T606" s="164" t="str">
        <f t="shared" ca="1" si="148"/>
        <v/>
      </c>
      <c r="U606" s="163" t="str">
        <f t="shared" si="149"/>
        <v/>
      </c>
      <c r="V606" s="163" t="str">
        <f ca="1">IF(AND(C606&lt;&gt;"",C606&lt;&gt;OFFSET(C606,1,0)),SUMIFS(B.2[Giá có thuế],B.2[Số ĐK],C606),"")</f>
        <v/>
      </c>
      <c r="W606" s="159"/>
      <c r="X606" s="161" t="str">
        <f>IF(W606="","",'Thông Tin Chung'!$L$3)</f>
        <v/>
      </c>
      <c r="Y606" s="163" t="str">
        <f t="shared" ca="1" si="150"/>
        <v/>
      </c>
      <c r="Z606" s="165"/>
      <c r="AA606" s="155" t="str">
        <f ca="1">IF(C606="","",IF(OR(D606&lt;NgayBatDau,D606&gt;NgayKetThuc),"Ngày tháng phải nằm trong kỳ báo cáo",IF(AND(G606&lt;&gt;"",COUNTIF(D.2[Tên khách hàng],G606)=0),"Tên KH chưa khai báo trong DSKH",IF(AND(H606&lt;&gt;"",COUNTIF(D.1[Tên sản phẩm],H606)=0),"SP này chưa khai báo trong DSSP",""))))</f>
        <v/>
      </c>
      <c r="AB606" s="23" t="str">
        <f t="shared" ca="1" si="136"/>
        <v/>
      </c>
      <c r="AC606" s="23" t="str">
        <f t="shared" ca="1" si="137"/>
        <v/>
      </c>
      <c r="AD606" s="23" t="str">
        <f t="shared" ca="1" si="138"/>
        <v/>
      </c>
      <c r="AE606" s="68" t="str">
        <f t="shared" ca="1" si="139"/>
        <v/>
      </c>
      <c r="AF606" s="69" t="str">
        <f>IF(OR(H606="",S606=""),"",S606-(SUM(L606,M606)*INDEX(D.1[Đơn giá],MATCH(H606,D.1[Tên sản phẩm],0))))</f>
        <v/>
      </c>
      <c r="AG606" s="90" t="str">
        <f t="shared" ca="1" si="140"/>
        <v/>
      </c>
      <c r="AH606" s="90"/>
    </row>
    <row r="607" spans="2:34" ht="27.75" customHeight="1" x14ac:dyDescent="0.2">
      <c r="B607" s="154">
        <f t="shared" si="141"/>
        <v>604</v>
      </c>
      <c r="C607" s="155" t="str">
        <f t="shared" ca="1" si="142"/>
        <v/>
      </c>
      <c r="D607" s="156" t="str">
        <f t="shared" ca="1" si="143"/>
        <v/>
      </c>
      <c r="E607" s="157" t="str">
        <f t="shared" ca="1" si="144"/>
        <v/>
      </c>
      <c r="F607" s="157"/>
      <c r="G607" s="158" t="str">
        <f t="shared" ca="1" si="145"/>
        <v/>
      </c>
      <c r="H607" s="159"/>
      <c r="I607" s="160" t="str">
        <f>IF(H607="","",INDEX(D.1[Quy cách],MATCH(H607,D.1[Tên sản phẩm],0)))</f>
        <v/>
      </c>
      <c r="J607" s="35" t="str">
        <f>IF(H607="","",INDEX(D.1[ĐVT],MATCH(H607,D.1[Tên sản phẩm],0)))</f>
        <v/>
      </c>
      <c r="K607" s="163" t="str">
        <f>IF(H607="","",INDEX(D.1[Đơn giá bán
(Tham khảo)],MATCH(H607,D.1[Tên sản phẩm],0)))</f>
        <v/>
      </c>
      <c r="L607" s="162"/>
      <c r="M607" s="159"/>
      <c r="N607" s="159"/>
      <c r="O607" s="159"/>
      <c r="P607" s="163" t="str">
        <f t="shared" si="146"/>
        <v/>
      </c>
      <c r="Q607" s="164"/>
      <c r="R607" s="162"/>
      <c r="S607" s="163" t="str">
        <f t="shared" si="147"/>
        <v/>
      </c>
      <c r="T607" s="164" t="str">
        <f t="shared" ca="1" si="148"/>
        <v/>
      </c>
      <c r="U607" s="163" t="str">
        <f t="shared" si="149"/>
        <v/>
      </c>
      <c r="V607" s="163" t="str">
        <f ca="1">IF(AND(C607&lt;&gt;"",C607&lt;&gt;OFFSET(C607,1,0)),SUMIFS(B.2[Giá có thuế],B.2[Số ĐK],C607),"")</f>
        <v/>
      </c>
      <c r="W607" s="159"/>
      <c r="X607" s="161" t="str">
        <f>IF(W607="","",'Thông Tin Chung'!$L$3)</f>
        <v/>
      </c>
      <c r="Y607" s="163" t="str">
        <f t="shared" ca="1" si="150"/>
        <v/>
      </c>
      <c r="Z607" s="165"/>
      <c r="AA607" s="155" t="str">
        <f ca="1">IF(C607="","",IF(OR(D607&lt;NgayBatDau,D607&gt;NgayKetThuc),"Ngày tháng phải nằm trong kỳ báo cáo",IF(AND(G607&lt;&gt;"",COUNTIF(D.2[Tên khách hàng],G607)=0),"Tên KH chưa khai báo trong DSKH",IF(AND(H607&lt;&gt;"",COUNTIF(D.1[Tên sản phẩm],H607)=0),"SP này chưa khai báo trong DSSP",""))))</f>
        <v/>
      </c>
      <c r="AB607" s="23" t="str">
        <f t="shared" ca="1" si="136"/>
        <v/>
      </c>
      <c r="AC607" s="23" t="str">
        <f t="shared" ca="1" si="137"/>
        <v/>
      </c>
      <c r="AD607" s="23" t="str">
        <f t="shared" ca="1" si="138"/>
        <v/>
      </c>
      <c r="AE607" s="68" t="str">
        <f t="shared" ca="1" si="139"/>
        <v/>
      </c>
      <c r="AF607" s="69" t="str">
        <f>IF(OR(H607="",S607=""),"",S607-(SUM(L607,M607)*INDEX(D.1[Đơn giá],MATCH(H607,D.1[Tên sản phẩm],0))))</f>
        <v/>
      </c>
      <c r="AG607" s="90" t="str">
        <f t="shared" ca="1" si="140"/>
        <v/>
      </c>
      <c r="AH607" s="90"/>
    </row>
    <row r="608" spans="2:34" ht="27.75" customHeight="1" x14ac:dyDescent="0.2">
      <c r="B608" s="154">
        <f t="shared" si="141"/>
        <v>605</v>
      </c>
      <c r="C608" s="155" t="str">
        <f t="shared" ca="1" si="142"/>
        <v/>
      </c>
      <c r="D608" s="156" t="str">
        <f t="shared" ca="1" si="143"/>
        <v/>
      </c>
      <c r="E608" s="157" t="str">
        <f t="shared" ca="1" si="144"/>
        <v/>
      </c>
      <c r="F608" s="157"/>
      <c r="G608" s="158" t="str">
        <f t="shared" ca="1" si="145"/>
        <v/>
      </c>
      <c r="H608" s="159"/>
      <c r="I608" s="160" t="str">
        <f>IF(H608="","",INDEX(D.1[Quy cách],MATCH(H608,D.1[Tên sản phẩm],0)))</f>
        <v/>
      </c>
      <c r="J608" s="35" t="str">
        <f>IF(H608="","",INDEX(D.1[ĐVT],MATCH(H608,D.1[Tên sản phẩm],0)))</f>
        <v/>
      </c>
      <c r="K608" s="163" t="str">
        <f>IF(H608="","",INDEX(D.1[Đơn giá bán
(Tham khảo)],MATCH(H608,D.1[Tên sản phẩm],0)))</f>
        <v/>
      </c>
      <c r="L608" s="162"/>
      <c r="M608" s="159"/>
      <c r="N608" s="159"/>
      <c r="O608" s="159"/>
      <c r="P608" s="163" t="str">
        <f t="shared" si="146"/>
        <v/>
      </c>
      <c r="Q608" s="164"/>
      <c r="R608" s="162"/>
      <c r="S608" s="163" t="str">
        <f t="shared" si="147"/>
        <v/>
      </c>
      <c r="T608" s="164" t="str">
        <f t="shared" ca="1" si="148"/>
        <v/>
      </c>
      <c r="U608" s="163" t="str">
        <f t="shared" si="149"/>
        <v/>
      </c>
      <c r="V608" s="163" t="str">
        <f ca="1">IF(AND(C608&lt;&gt;"",C608&lt;&gt;OFFSET(C608,1,0)),SUMIFS(B.2[Giá có thuế],B.2[Số ĐK],C608),"")</f>
        <v/>
      </c>
      <c r="W608" s="159"/>
      <c r="X608" s="161" t="str">
        <f>IF(W608="","",'Thông Tin Chung'!$L$3)</f>
        <v/>
      </c>
      <c r="Y608" s="163" t="str">
        <f t="shared" ca="1" si="150"/>
        <v/>
      </c>
      <c r="Z608" s="165"/>
      <c r="AA608" s="155" t="str">
        <f ca="1">IF(C608="","",IF(OR(D608&lt;NgayBatDau,D608&gt;NgayKetThuc),"Ngày tháng phải nằm trong kỳ báo cáo",IF(AND(G608&lt;&gt;"",COUNTIF(D.2[Tên khách hàng],G608)=0),"Tên KH chưa khai báo trong DSKH",IF(AND(H608&lt;&gt;"",COUNTIF(D.1[Tên sản phẩm],H608)=0),"SP này chưa khai báo trong DSSP",""))))</f>
        <v/>
      </c>
      <c r="AB608" s="23" t="str">
        <f t="shared" ca="1" si="136"/>
        <v/>
      </c>
      <c r="AC608" s="23" t="str">
        <f t="shared" ca="1" si="137"/>
        <v/>
      </c>
      <c r="AD608" s="23" t="str">
        <f t="shared" ca="1" si="138"/>
        <v/>
      </c>
      <c r="AE608" s="68" t="str">
        <f t="shared" ca="1" si="139"/>
        <v/>
      </c>
      <c r="AF608" s="69" t="str">
        <f>IF(OR(H608="",S608=""),"",S608-(SUM(L608,M608)*INDEX(D.1[Đơn giá],MATCH(H608,D.1[Tên sản phẩm],0))))</f>
        <v/>
      </c>
      <c r="AG608" s="90" t="str">
        <f t="shared" ca="1" si="140"/>
        <v/>
      </c>
      <c r="AH608" s="90"/>
    </row>
    <row r="609" spans="2:34" ht="27.75" customHeight="1" x14ac:dyDescent="0.2">
      <c r="B609" s="154">
        <f t="shared" si="141"/>
        <v>606</v>
      </c>
      <c r="C609" s="155" t="str">
        <f t="shared" ca="1" si="142"/>
        <v/>
      </c>
      <c r="D609" s="156" t="str">
        <f t="shared" ca="1" si="143"/>
        <v/>
      </c>
      <c r="E609" s="157" t="str">
        <f t="shared" ca="1" si="144"/>
        <v/>
      </c>
      <c r="F609" s="157"/>
      <c r="G609" s="158" t="str">
        <f t="shared" ca="1" si="145"/>
        <v/>
      </c>
      <c r="H609" s="159"/>
      <c r="I609" s="160" t="str">
        <f>IF(H609="","",INDEX(D.1[Quy cách],MATCH(H609,D.1[Tên sản phẩm],0)))</f>
        <v/>
      </c>
      <c r="J609" s="35" t="str">
        <f>IF(H609="","",INDEX(D.1[ĐVT],MATCH(H609,D.1[Tên sản phẩm],0)))</f>
        <v/>
      </c>
      <c r="K609" s="163" t="str">
        <f>IF(H609="","",INDEX(D.1[Đơn giá bán
(Tham khảo)],MATCH(H609,D.1[Tên sản phẩm],0)))</f>
        <v/>
      </c>
      <c r="L609" s="162"/>
      <c r="M609" s="159"/>
      <c r="N609" s="159"/>
      <c r="O609" s="159"/>
      <c r="P609" s="163" t="str">
        <f t="shared" si="146"/>
        <v/>
      </c>
      <c r="Q609" s="164"/>
      <c r="R609" s="162"/>
      <c r="S609" s="163" t="str">
        <f t="shared" si="147"/>
        <v/>
      </c>
      <c r="T609" s="164" t="str">
        <f t="shared" ca="1" si="148"/>
        <v/>
      </c>
      <c r="U609" s="163" t="str">
        <f t="shared" si="149"/>
        <v/>
      </c>
      <c r="V609" s="163" t="str">
        <f ca="1">IF(AND(C609&lt;&gt;"",C609&lt;&gt;OFFSET(C609,1,0)),SUMIFS(B.2[Giá có thuế],B.2[Số ĐK],C609),"")</f>
        <v/>
      </c>
      <c r="W609" s="159"/>
      <c r="X609" s="161" t="str">
        <f>IF(W609="","",'Thông Tin Chung'!$L$3)</f>
        <v/>
      </c>
      <c r="Y609" s="163" t="str">
        <f t="shared" ca="1" si="150"/>
        <v/>
      </c>
      <c r="Z609" s="165"/>
      <c r="AA609" s="155" t="str">
        <f ca="1">IF(C609="","",IF(OR(D609&lt;NgayBatDau,D609&gt;NgayKetThuc),"Ngày tháng phải nằm trong kỳ báo cáo",IF(AND(G609&lt;&gt;"",COUNTIF(D.2[Tên khách hàng],G609)=0),"Tên KH chưa khai báo trong DSKH",IF(AND(H609&lt;&gt;"",COUNTIF(D.1[Tên sản phẩm],H609)=0),"SP này chưa khai báo trong DSSP",""))))</f>
        <v/>
      </c>
      <c r="AB609" s="23" t="str">
        <f t="shared" ca="1" si="136"/>
        <v/>
      </c>
      <c r="AC609" s="23" t="str">
        <f t="shared" ca="1" si="137"/>
        <v/>
      </c>
      <c r="AD609" s="23" t="str">
        <f t="shared" ca="1" si="138"/>
        <v/>
      </c>
      <c r="AE609" s="68" t="str">
        <f t="shared" ca="1" si="139"/>
        <v/>
      </c>
      <c r="AF609" s="69" t="str">
        <f>IF(OR(H609="",S609=""),"",S609-(SUM(L609,M609)*INDEX(D.1[Đơn giá],MATCH(H609,D.1[Tên sản phẩm],0))))</f>
        <v/>
      </c>
      <c r="AG609" s="90" t="str">
        <f t="shared" ca="1" si="140"/>
        <v/>
      </c>
      <c r="AH609" s="90"/>
    </row>
    <row r="610" spans="2:34" ht="27.75" customHeight="1" x14ac:dyDescent="0.2">
      <c r="B610" s="154">
        <f t="shared" si="141"/>
        <v>607</v>
      </c>
      <c r="C610" s="155" t="str">
        <f t="shared" ca="1" si="142"/>
        <v/>
      </c>
      <c r="D610" s="156" t="str">
        <f t="shared" ca="1" si="143"/>
        <v/>
      </c>
      <c r="E610" s="157" t="str">
        <f t="shared" ca="1" si="144"/>
        <v/>
      </c>
      <c r="F610" s="157"/>
      <c r="G610" s="158" t="str">
        <f t="shared" ca="1" si="145"/>
        <v/>
      </c>
      <c r="H610" s="159"/>
      <c r="I610" s="160" t="str">
        <f>IF(H610="","",INDEX(D.1[Quy cách],MATCH(H610,D.1[Tên sản phẩm],0)))</f>
        <v/>
      </c>
      <c r="J610" s="35" t="str">
        <f>IF(H610="","",INDEX(D.1[ĐVT],MATCH(H610,D.1[Tên sản phẩm],0)))</f>
        <v/>
      </c>
      <c r="K610" s="163" t="str">
        <f>IF(H610="","",INDEX(D.1[Đơn giá bán
(Tham khảo)],MATCH(H610,D.1[Tên sản phẩm],0)))</f>
        <v/>
      </c>
      <c r="L610" s="162"/>
      <c r="M610" s="159"/>
      <c r="N610" s="159"/>
      <c r="O610" s="159"/>
      <c r="P610" s="163" t="str">
        <f t="shared" si="146"/>
        <v/>
      </c>
      <c r="Q610" s="164"/>
      <c r="R610" s="162"/>
      <c r="S610" s="163" t="str">
        <f t="shared" si="147"/>
        <v/>
      </c>
      <c r="T610" s="164" t="str">
        <f t="shared" ca="1" si="148"/>
        <v/>
      </c>
      <c r="U610" s="163" t="str">
        <f t="shared" si="149"/>
        <v/>
      </c>
      <c r="V610" s="163" t="str">
        <f ca="1">IF(AND(C610&lt;&gt;"",C610&lt;&gt;OFFSET(C610,1,0)),SUMIFS(B.2[Giá có thuế],B.2[Số ĐK],C610),"")</f>
        <v/>
      </c>
      <c r="W610" s="159"/>
      <c r="X610" s="161" t="str">
        <f>IF(W610="","",'Thông Tin Chung'!$L$3)</f>
        <v/>
      </c>
      <c r="Y610" s="163" t="str">
        <f t="shared" ca="1" si="150"/>
        <v/>
      </c>
      <c r="Z610" s="165"/>
      <c r="AA610" s="155" t="str">
        <f ca="1">IF(C610="","",IF(OR(D610&lt;NgayBatDau,D610&gt;NgayKetThuc),"Ngày tháng phải nằm trong kỳ báo cáo",IF(AND(G610&lt;&gt;"",COUNTIF(D.2[Tên khách hàng],G610)=0),"Tên KH chưa khai báo trong DSKH",IF(AND(H610&lt;&gt;"",COUNTIF(D.1[Tên sản phẩm],H610)=0),"SP này chưa khai báo trong DSSP",""))))</f>
        <v/>
      </c>
      <c r="AB610" s="23" t="str">
        <f t="shared" ca="1" si="136"/>
        <v/>
      </c>
      <c r="AC610" s="23" t="str">
        <f t="shared" ca="1" si="137"/>
        <v/>
      </c>
      <c r="AD610" s="23" t="str">
        <f t="shared" ca="1" si="138"/>
        <v/>
      </c>
      <c r="AE610" s="68" t="str">
        <f t="shared" ca="1" si="139"/>
        <v/>
      </c>
      <c r="AF610" s="69" t="str">
        <f>IF(OR(H610="",S610=""),"",S610-(SUM(L610,M610)*INDEX(D.1[Đơn giá],MATCH(H610,D.1[Tên sản phẩm],0))))</f>
        <v/>
      </c>
      <c r="AG610" s="90" t="str">
        <f t="shared" ca="1" si="140"/>
        <v/>
      </c>
      <c r="AH610" s="90"/>
    </row>
    <row r="611" spans="2:34" ht="27.75" customHeight="1" x14ac:dyDescent="0.2">
      <c r="B611" s="154">
        <f t="shared" si="141"/>
        <v>608</v>
      </c>
      <c r="C611" s="155" t="str">
        <f t="shared" ca="1" si="142"/>
        <v/>
      </c>
      <c r="D611" s="156" t="str">
        <f t="shared" ca="1" si="143"/>
        <v/>
      </c>
      <c r="E611" s="157" t="str">
        <f t="shared" ca="1" si="144"/>
        <v/>
      </c>
      <c r="F611" s="157"/>
      <c r="G611" s="158" t="str">
        <f t="shared" ca="1" si="145"/>
        <v/>
      </c>
      <c r="H611" s="159"/>
      <c r="I611" s="160" t="str">
        <f>IF(H611="","",INDEX(D.1[Quy cách],MATCH(H611,D.1[Tên sản phẩm],0)))</f>
        <v/>
      </c>
      <c r="J611" s="35" t="str">
        <f>IF(H611="","",INDEX(D.1[ĐVT],MATCH(H611,D.1[Tên sản phẩm],0)))</f>
        <v/>
      </c>
      <c r="K611" s="163" t="str">
        <f>IF(H611="","",INDEX(D.1[Đơn giá bán
(Tham khảo)],MATCH(H611,D.1[Tên sản phẩm],0)))</f>
        <v/>
      </c>
      <c r="L611" s="162"/>
      <c r="M611" s="159"/>
      <c r="N611" s="159"/>
      <c r="O611" s="159"/>
      <c r="P611" s="163" t="str">
        <f t="shared" si="146"/>
        <v/>
      </c>
      <c r="Q611" s="164"/>
      <c r="R611" s="162"/>
      <c r="S611" s="163" t="str">
        <f t="shared" si="147"/>
        <v/>
      </c>
      <c r="T611" s="164" t="str">
        <f t="shared" ca="1" si="148"/>
        <v/>
      </c>
      <c r="U611" s="163" t="str">
        <f t="shared" si="149"/>
        <v/>
      </c>
      <c r="V611" s="163" t="str">
        <f ca="1">IF(AND(C611&lt;&gt;"",C611&lt;&gt;OFFSET(C611,1,0)),SUMIFS(B.2[Giá có thuế],B.2[Số ĐK],C611),"")</f>
        <v/>
      </c>
      <c r="W611" s="159"/>
      <c r="X611" s="161" t="str">
        <f>IF(W611="","",'Thông Tin Chung'!$L$3)</f>
        <v/>
      </c>
      <c r="Y611" s="163" t="str">
        <f t="shared" ca="1" si="150"/>
        <v/>
      </c>
      <c r="Z611" s="165"/>
      <c r="AA611" s="155" t="str">
        <f ca="1">IF(C611="","",IF(OR(D611&lt;NgayBatDau,D611&gt;NgayKetThuc),"Ngày tháng phải nằm trong kỳ báo cáo",IF(AND(G611&lt;&gt;"",COUNTIF(D.2[Tên khách hàng],G611)=0),"Tên KH chưa khai báo trong DSKH",IF(AND(H611&lt;&gt;"",COUNTIF(D.1[Tên sản phẩm],H611)=0),"SP này chưa khai báo trong DSSP",""))))</f>
        <v/>
      </c>
      <c r="AB611" s="23" t="str">
        <f t="shared" ca="1" si="136"/>
        <v/>
      </c>
      <c r="AC611" s="23" t="str">
        <f t="shared" ca="1" si="137"/>
        <v/>
      </c>
      <c r="AD611" s="23" t="str">
        <f t="shared" ca="1" si="138"/>
        <v/>
      </c>
      <c r="AE611" s="68" t="str">
        <f t="shared" ca="1" si="139"/>
        <v/>
      </c>
      <c r="AF611" s="69" t="str">
        <f>IF(OR(H611="",S611=""),"",S611-(SUM(L611,M611)*INDEX(D.1[Đơn giá],MATCH(H611,D.1[Tên sản phẩm],0))))</f>
        <v/>
      </c>
      <c r="AG611" s="90" t="str">
        <f t="shared" ca="1" si="140"/>
        <v/>
      </c>
      <c r="AH611" s="90"/>
    </row>
    <row r="612" spans="2:34" ht="27.75" customHeight="1" x14ac:dyDescent="0.2">
      <c r="B612" s="154">
        <f t="shared" si="141"/>
        <v>609</v>
      </c>
      <c r="C612" s="155" t="str">
        <f t="shared" ca="1" si="142"/>
        <v/>
      </c>
      <c r="D612" s="156" t="str">
        <f t="shared" ca="1" si="143"/>
        <v/>
      </c>
      <c r="E612" s="157" t="str">
        <f t="shared" ca="1" si="144"/>
        <v/>
      </c>
      <c r="F612" s="157"/>
      <c r="G612" s="158" t="str">
        <f t="shared" ca="1" si="145"/>
        <v/>
      </c>
      <c r="H612" s="159"/>
      <c r="I612" s="160" t="str">
        <f>IF(H612="","",INDEX(D.1[Quy cách],MATCH(H612,D.1[Tên sản phẩm],0)))</f>
        <v/>
      </c>
      <c r="J612" s="35" t="str">
        <f>IF(H612="","",INDEX(D.1[ĐVT],MATCH(H612,D.1[Tên sản phẩm],0)))</f>
        <v/>
      </c>
      <c r="K612" s="163" t="str">
        <f>IF(H612="","",INDEX(D.1[Đơn giá bán
(Tham khảo)],MATCH(H612,D.1[Tên sản phẩm],0)))</f>
        <v/>
      </c>
      <c r="L612" s="162"/>
      <c r="M612" s="159"/>
      <c r="N612" s="159"/>
      <c r="O612" s="159"/>
      <c r="P612" s="163" t="str">
        <f t="shared" si="146"/>
        <v/>
      </c>
      <c r="Q612" s="164"/>
      <c r="R612" s="162"/>
      <c r="S612" s="163" t="str">
        <f t="shared" si="147"/>
        <v/>
      </c>
      <c r="T612" s="164" t="str">
        <f t="shared" ca="1" si="148"/>
        <v/>
      </c>
      <c r="U612" s="163" t="str">
        <f t="shared" si="149"/>
        <v/>
      </c>
      <c r="V612" s="163" t="str">
        <f ca="1">IF(AND(C612&lt;&gt;"",C612&lt;&gt;OFFSET(C612,1,0)),SUMIFS(B.2[Giá có thuế],B.2[Số ĐK],C612),"")</f>
        <v/>
      </c>
      <c r="W612" s="159"/>
      <c r="X612" s="161" t="str">
        <f>IF(W612="","",'Thông Tin Chung'!$L$3)</f>
        <v/>
      </c>
      <c r="Y612" s="163" t="str">
        <f t="shared" ca="1" si="150"/>
        <v/>
      </c>
      <c r="Z612" s="165"/>
      <c r="AA612" s="155" t="str">
        <f ca="1">IF(C612="","",IF(OR(D612&lt;NgayBatDau,D612&gt;NgayKetThuc),"Ngày tháng phải nằm trong kỳ báo cáo",IF(AND(G612&lt;&gt;"",COUNTIF(D.2[Tên khách hàng],G612)=0),"Tên KH chưa khai báo trong DSKH",IF(AND(H612&lt;&gt;"",COUNTIF(D.1[Tên sản phẩm],H612)=0),"SP này chưa khai báo trong DSSP",""))))</f>
        <v/>
      </c>
      <c r="AB612" s="23" t="str">
        <f t="shared" ca="1" si="136"/>
        <v/>
      </c>
      <c r="AC612" s="23" t="str">
        <f t="shared" ca="1" si="137"/>
        <v/>
      </c>
      <c r="AD612" s="23" t="str">
        <f t="shared" ca="1" si="138"/>
        <v/>
      </c>
      <c r="AE612" s="68" t="str">
        <f t="shared" ca="1" si="139"/>
        <v/>
      </c>
      <c r="AF612" s="69" t="str">
        <f>IF(OR(H612="",S612=""),"",S612-(SUM(L612,M612)*INDEX(D.1[Đơn giá],MATCH(H612,D.1[Tên sản phẩm],0))))</f>
        <v/>
      </c>
      <c r="AG612" s="90" t="str">
        <f t="shared" ca="1" si="140"/>
        <v/>
      </c>
      <c r="AH612" s="90"/>
    </row>
    <row r="613" spans="2:34" ht="27.75" customHeight="1" x14ac:dyDescent="0.2">
      <c r="B613" s="154">
        <f t="shared" si="141"/>
        <v>610</v>
      </c>
      <c r="C613" s="155" t="str">
        <f t="shared" ca="1" si="142"/>
        <v/>
      </c>
      <c r="D613" s="156" t="str">
        <f t="shared" ca="1" si="143"/>
        <v/>
      </c>
      <c r="E613" s="157" t="str">
        <f t="shared" ca="1" si="144"/>
        <v/>
      </c>
      <c r="F613" s="157"/>
      <c r="G613" s="158" t="str">
        <f t="shared" ca="1" si="145"/>
        <v/>
      </c>
      <c r="H613" s="159"/>
      <c r="I613" s="160" t="str">
        <f>IF(H613="","",INDEX(D.1[Quy cách],MATCH(H613,D.1[Tên sản phẩm],0)))</f>
        <v/>
      </c>
      <c r="J613" s="35" t="str">
        <f>IF(H613="","",INDEX(D.1[ĐVT],MATCH(H613,D.1[Tên sản phẩm],0)))</f>
        <v/>
      </c>
      <c r="K613" s="163" t="str">
        <f>IF(H613="","",INDEX(D.1[Đơn giá bán
(Tham khảo)],MATCH(H613,D.1[Tên sản phẩm],0)))</f>
        <v/>
      </c>
      <c r="L613" s="162"/>
      <c r="M613" s="159"/>
      <c r="N613" s="159"/>
      <c r="O613" s="159"/>
      <c r="P613" s="163" t="str">
        <f t="shared" si="146"/>
        <v/>
      </c>
      <c r="Q613" s="164"/>
      <c r="R613" s="162"/>
      <c r="S613" s="163" t="str">
        <f t="shared" si="147"/>
        <v/>
      </c>
      <c r="T613" s="164" t="str">
        <f t="shared" ca="1" si="148"/>
        <v/>
      </c>
      <c r="U613" s="163" t="str">
        <f t="shared" si="149"/>
        <v/>
      </c>
      <c r="V613" s="163" t="str">
        <f ca="1">IF(AND(C613&lt;&gt;"",C613&lt;&gt;OFFSET(C613,1,0)),SUMIFS(B.2[Giá có thuế],B.2[Số ĐK],C613),"")</f>
        <v/>
      </c>
      <c r="W613" s="159"/>
      <c r="X613" s="161" t="str">
        <f>IF(W613="","",'Thông Tin Chung'!$L$3)</f>
        <v/>
      </c>
      <c r="Y613" s="163" t="str">
        <f t="shared" ca="1" si="150"/>
        <v/>
      </c>
      <c r="Z613" s="165"/>
      <c r="AA613" s="155" t="str">
        <f ca="1">IF(C613="","",IF(OR(D613&lt;NgayBatDau,D613&gt;NgayKetThuc),"Ngày tháng phải nằm trong kỳ báo cáo",IF(AND(G613&lt;&gt;"",COUNTIF(D.2[Tên khách hàng],G613)=0),"Tên KH chưa khai báo trong DSKH",IF(AND(H613&lt;&gt;"",COUNTIF(D.1[Tên sản phẩm],H613)=0),"SP này chưa khai báo trong DSSP",""))))</f>
        <v/>
      </c>
      <c r="AB613" s="23" t="str">
        <f t="shared" ca="1" si="136"/>
        <v/>
      </c>
      <c r="AC613" s="23" t="str">
        <f t="shared" ca="1" si="137"/>
        <v/>
      </c>
      <c r="AD613" s="23" t="str">
        <f t="shared" ca="1" si="138"/>
        <v/>
      </c>
      <c r="AE613" s="68" t="str">
        <f t="shared" ca="1" si="139"/>
        <v/>
      </c>
      <c r="AF613" s="69" t="str">
        <f>IF(OR(H613="",S613=""),"",S613-(SUM(L613,M613)*INDEX(D.1[Đơn giá],MATCH(H613,D.1[Tên sản phẩm],0))))</f>
        <v/>
      </c>
      <c r="AG613" s="90" t="str">
        <f t="shared" ca="1" si="140"/>
        <v/>
      </c>
      <c r="AH613" s="90"/>
    </row>
    <row r="614" spans="2:34" ht="27.75" customHeight="1" x14ac:dyDescent="0.2">
      <c r="B614" s="154">
        <f t="shared" si="141"/>
        <v>611</v>
      </c>
      <c r="C614" s="155" t="str">
        <f t="shared" ca="1" si="142"/>
        <v/>
      </c>
      <c r="D614" s="156" t="str">
        <f t="shared" ca="1" si="143"/>
        <v/>
      </c>
      <c r="E614" s="157" t="str">
        <f t="shared" ca="1" si="144"/>
        <v/>
      </c>
      <c r="F614" s="157"/>
      <c r="G614" s="158" t="str">
        <f t="shared" ca="1" si="145"/>
        <v/>
      </c>
      <c r="H614" s="159"/>
      <c r="I614" s="160" t="str">
        <f>IF(H614="","",INDEX(D.1[Quy cách],MATCH(H614,D.1[Tên sản phẩm],0)))</f>
        <v/>
      </c>
      <c r="J614" s="35" t="str">
        <f>IF(H614="","",INDEX(D.1[ĐVT],MATCH(H614,D.1[Tên sản phẩm],0)))</f>
        <v/>
      </c>
      <c r="K614" s="163" t="str">
        <f>IF(H614="","",INDEX(D.1[Đơn giá bán
(Tham khảo)],MATCH(H614,D.1[Tên sản phẩm],0)))</f>
        <v/>
      </c>
      <c r="L614" s="162"/>
      <c r="M614" s="159"/>
      <c r="N614" s="159"/>
      <c r="O614" s="159"/>
      <c r="P614" s="163" t="str">
        <f t="shared" si="146"/>
        <v/>
      </c>
      <c r="Q614" s="164"/>
      <c r="R614" s="162"/>
      <c r="S614" s="163" t="str">
        <f t="shared" si="147"/>
        <v/>
      </c>
      <c r="T614" s="164" t="str">
        <f t="shared" ca="1" si="148"/>
        <v/>
      </c>
      <c r="U614" s="163" t="str">
        <f t="shared" si="149"/>
        <v/>
      </c>
      <c r="V614" s="163" t="str">
        <f ca="1">IF(AND(C614&lt;&gt;"",C614&lt;&gt;OFFSET(C614,1,0)),SUMIFS(B.2[Giá có thuế],B.2[Số ĐK],C614),"")</f>
        <v/>
      </c>
      <c r="W614" s="159"/>
      <c r="X614" s="161" t="str">
        <f>IF(W614="","",'Thông Tin Chung'!$L$3)</f>
        <v/>
      </c>
      <c r="Y614" s="163" t="str">
        <f t="shared" ca="1" si="150"/>
        <v/>
      </c>
      <c r="Z614" s="165"/>
      <c r="AA614" s="155" t="str">
        <f ca="1">IF(C614="","",IF(OR(D614&lt;NgayBatDau,D614&gt;NgayKetThuc),"Ngày tháng phải nằm trong kỳ báo cáo",IF(AND(G614&lt;&gt;"",COUNTIF(D.2[Tên khách hàng],G614)=0),"Tên KH chưa khai báo trong DSKH",IF(AND(H614&lt;&gt;"",COUNTIF(D.1[Tên sản phẩm],H614)=0),"SP này chưa khai báo trong DSSP",""))))</f>
        <v/>
      </c>
      <c r="AB614" s="23" t="str">
        <f t="shared" ca="1" si="136"/>
        <v/>
      </c>
      <c r="AC614" s="23" t="str">
        <f t="shared" ca="1" si="137"/>
        <v/>
      </c>
      <c r="AD614" s="23" t="str">
        <f t="shared" ca="1" si="138"/>
        <v/>
      </c>
      <c r="AE614" s="68" t="str">
        <f t="shared" ca="1" si="139"/>
        <v/>
      </c>
      <c r="AF614" s="69" t="str">
        <f>IF(OR(H614="",S614=""),"",S614-(SUM(L614,M614)*INDEX(D.1[Đơn giá],MATCH(H614,D.1[Tên sản phẩm],0))))</f>
        <v/>
      </c>
      <c r="AG614" s="90" t="str">
        <f t="shared" ca="1" si="140"/>
        <v/>
      </c>
      <c r="AH614" s="90"/>
    </row>
    <row r="615" spans="2:34" ht="27.75" customHeight="1" x14ac:dyDescent="0.2">
      <c r="B615" s="154">
        <f t="shared" si="141"/>
        <v>612</v>
      </c>
      <c r="C615" s="155" t="str">
        <f t="shared" ca="1" si="142"/>
        <v/>
      </c>
      <c r="D615" s="156" t="str">
        <f t="shared" ca="1" si="143"/>
        <v/>
      </c>
      <c r="E615" s="157" t="str">
        <f t="shared" ca="1" si="144"/>
        <v/>
      </c>
      <c r="F615" s="157"/>
      <c r="G615" s="158" t="str">
        <f t="shared" ca="1" si="145"/>
        <v/>
      </c>
      <c r="H615" s="159"/>
      <c r="I615" s="160" t="str">
        <f>IF(H615="","",INDEX(D.1[Quy cách],MATCH(H615,D.1[Tên sản phẩm],0)))</f>
        <v/>
      </c>
      <c r="J615" s="35" t="str">
        <f>IF(H615="","",INDEX(D.1[ĐVT],MATCH(H615,D.1[Tên sản phẩm],0)))</f>
        <v/>
      </c>
      <c r="K615" s="163" t="str">
        <f>IF(H615="","",INDEX(D.1[Đơn giá bán
(Tham khảo)],MATCH(H615,D.1[Tên sản phẩm],0)))</f>
        <v/>
      </c>
      <c r="L615" s="162"/>
      <c r="M615" s="159"/>
      <c r="N615" s="159"/>
      <c r="O615" s="159"/>
      <c r="P615" s="163" t="str">
        <f t="shared" si="146"/>
        <v/>
      </c>
      <c r="Q615" s="164"/>
      <c r="R615" s="162"/>
      <c r="S615" s="163" t="str">
        <f t="shared" si="147"/>
        <v/>
      </c>
      <c r="T615" s="164" t="str">
        <f t="shared" ca="1" si="148"/>
        <v/>
      </c>
      <c r="U615" s="163" t="str">
        <f t="shared" si="149"/>
        <v/>
      </c>
      <c r="V615" s="163" t="str">
        <f ca="1">IF(AND(C615&lt;&gt;"",C615&lt;&gt;OFFSET(C615,1,0)),SUMIFS(B.2[Giá có thuế],B.2[Số ĐK],C615),"")</f>
        <v/>
      </c>
      <c r="W615" s="159"/>
      <c r="X615" s="161" t="str">
        <f>IF(W615="","",'Thông Tin Chung'!$L$3)</f>
        <v/>
      </c>
      <c r="Y615" s="163" t="str">
        <f t="shared" ca="1" si="150"/>
        <v/>
      </c>
      <c r="Z615" s="165"/>
      <c r="AA615" s="155" t="str">
        <f ca="1">IF(C615="","",IF(OR(D615&lt;NgayBatDau,D615&gt;NgayKetThuc),"Ngày tháng phải nằm trong kỳ báo cáo",IF(AND(G615&lt;&gt;"",COUNTIF(D.2[Tên khách hàng],G615)=0),"Tên KH chưa khai báo trong DSKH",IF(AND(H615&lt;&gt;"",COUNTIF(D.1[Tên sản phẩm],H615)=0),"SP này chưa khai báo trong DSSP",""))))</f>
        <v/>
      </c>
      <c r="AB615" s="23" t="str">
        <f t="shared" ca="1" si="136"/>
        <v/>
      </c>
      <c r="AC615" s="23" t="str">
        <f t="shared" ca="1" si="137"/>
        <v/>
      </c>
      <c r="AD615" s="23" t="str">
        <f t="shared" ca="1" si="138"/>
        <v/>
      </c>
      <c r="AE615" s="68" t="str">
        <f t="shared" ca="1" si="139"/>
        <v/>
      </c>
      <c r="AF615" s="69" t="str">
        <f>IF(OR(H615="",S615=""),"",S615-(SUM(L615,M615)*INDEX(D.1[Đơn giá],MATCH(H615,D.1[Tên sản phẩm],0))))</f>
        <v/>
      </c>
      <c r="AG615" s="90" t="str">
        <f t="shared" ca="1" si="140"/>
        <v/>
      </c>
      <c r="AH615" s="90"/>
    </row>
    <row r="616" spans="2:34" ht="27.75" customHeight="1" x14ac:dyDescent="0.2">
      <c r="B616" s="154">
        <f t="shared" si="141"/>
        <v>613</v>
      </c>
      <c r="C616" s="155" t="str">
        <f t="shared" ca="1" si="142"/>
        <v/>
      </c>
      <c r="D616" s="156" t="str">
        <f t="shared" ca="1" si="143"/>
        <v/>
      </c>
      <c r="E616" s="157" t="str">
        <f t="shared" ca="1" si="144"/>
        <v/>
      </c>
      <c r="F616" s="157"/>
      <c r="G616" s="158" t="str">
        <f t="shared" ca="1" si="145"/>
        <v/>
      </c>
      <c r="H616" s="159"/>
      <c r="I616" s="160" t="str">
        <f>IF(H616="","",INDEX(D.1[Quy cách],MATCH(H616,D.1[Tên sản phẩm],0)))</f>
        <v/>
      </c>
      <c r="J616" s="35" t="str">
        <f>IF(H616="","",INDEX(D.1[ĐVT],MATCH(H616,D.1[Tên sản phẩm],0)))</f>
        <v/>
      </c>
      <c r="K616" s="163" t="str">
        <f>IF(H616="","",INDEX(D.1[Đơn giá bán
(Tham khảo)],MATCH(H616,D.1[Tên sản phẩm],0)))</f>
        <v/>
      </c>
      <c r="L616" s="162"/>
      <c r="M616" s="159"/>
      <c r="N616" s="159"/>
      <c r="O616" s="159"/>
      <c r="P616" s="163" t="str">
        <f t="shared" si="146"/>
        <v/>
      </c>
      <c r="Q616" s="164"/>
      <c r="R616" s="162"/>
      <c r="S616" s="163" t="str">
        <f t="shared" si="147"/>
        <v/>
      </c>
      <c r="T616" s="164" t="str">
        <f t="shared" ca="1" si="148"/>
        <v/>
      </c>
      <c r="U616" s="163" t="str">
        <f t="shared" si="149"/>
        <v/>
      </c>
      <c r="V616" s="163" t="str">
        <f ca="1">IF(AND(C616&lt;&gt;"",C616&lt;&gt;OFFSET(C616,1,0)),SUMIFS(B.2[Giá có thuế],B.2[Số ĐK],C616),"")</f>
        <v/>
      </c>
      <c r="W616" s="159"/>
      <c r="X616" s="161" t="str">
        <f>IF(W616="","",'Thông Tin Chung'!$L$3)</f>
        <v/>
      </c>
      <c r="Y616" s="163" t="str">
        <f t="shared" ca="1" si="150"/>
        <v/>
      </c>
      <c r="Z616" s="165"/>
      <c r="AA616" s="155" t="str">
        <f ca="1">IF(C616="","",IF(OR(D616&lt;NgayBatDau,D616&gt;NgayKetThuc),"Ngày tháng phải nằm trong kỳ báo cáo",IF(AND(G616&lt;&gt;"",COUNTIF(D.2[Tên khách hàng],G616)=0),"Tên KH chưa khai báo trong DSKH",IF(AND(H616&lt;&gt;"",COUNTIF(D.1[Tên sản phẩm],H616)=0),"SP này chưa khai báo trong DSSP",""))))</f>
        <v/>
      </c>
      <c r="AB616" s="23" t="str">
        <f t="shared" ca="1" si="136"/>
        <v/>
      </c>
      <c r="AC616" s="23" t="str">
        <f t="shared" ca="1" si="137"/>
        <v/>
      </c>
      <c r="AD616" s="23" t="str">
        <f t="shared" ca="1" si="138"/>
        <v/>
      </c>
      <c r="AE616" s="68" t="str">
        <f t="shared" ca="1" si="139"/>
        <v/>
      </c>
      <c r="AF616" s="69" t="str">
        <f>IF(OR(H616="",S616=""),"",S616-(SUM(L616,M616)*INDEX(D.1[Đơn giá],MATCH(H616,D.1[Tên sản phẩm],0))))</f>
        <v/>
      </c>
      <c r="AG616" s="90" t="str">
        <f t="shared" ca="1" si="140"/>
        <v/>
      </c>
      <c r="AH616" s="90"/>
    </row>
    <row r="617" spans="2:34" ht="27.75" customHeight="1" x14ac:dyDescent="0.2">
      <c r="B617" s="154">
        <f t="shared" si="141"/>
        <v>614</v>
      </c>
      <c r="C617" s="155" t="str">
        <f t="shared" ca="1" si="142"/>
        <v/>
      </c>
      <c r="D617" s="156" t="str">
        <f t="shared" ca="1" si="143"/>
        <v/>
      </c>
      <c r="E617" s="157" t="str">
        <f t="shared" ca="1" si="144"/>
        <v/>
      </c>
      <c r="F617" s="157"/>
      <c r="G617" s="158" t="str">
        <f t="shared" ca="1" si="145"/>
        <v/>
      </c>
      <c r="H617" s="159"/>
      <c r="I617" s="160" t="str">
        <f>IF(H617="","",INDEX(D.1[Quy cách],MATCH(H617,D.1[Tên sản phẩm],0)))</f>
        <v/>
      </c>
      <c r="J617" s="35" t="str">
        <f>IF(H617="","",INDEX(D.1[ĐVT],MATCH(H617,D.1[Tên sản phẩm],0)))</f>
        <v/>
      </c>
      <c r="K617" s="163" t="str">
        <f>IF(H617="","",INDEX(D.1[Đơn giá bán
(Tham khảo)],MATCH(H617,D.1[Tên sản phẩm],0)))</f>
        <v/>
      </c>
      <c r="L617" s="162"/>
      <c r="M617" s="159"/>
      <c r="N617" s="159"/>
      <c r="O617" s="159"/>
      <c r="P617" s="163" t="str">
        <f t="shared" si="146"/>
        <v/>
      </c>
      <c r="Q617" s="164"/>
      <c r="R617" s="162"/>
      <c r="S617" s="163" t="str">
        <f t="shared" si="147"/>
        <v/>
      </c>
      <c r="T617" s="164" t="str">
        <f t="shared" ca="1" si="148"/>
        <v/>
      </c>
      <c r="U617" s="163" t="str">
        <f t="shared" si="149"/>
        <v/>
      </c>
      <c r="V617" s="163" t="str">
        <f ca="1">IF(AND(C617&lt;&gt;"",C617&lt;&gt;OFFSET(C617,1,0)),SUMIFS(B.2[Giá có thuế],B.2[Số ĐK],C617),"")</f>
        <v/>
      </c>
      <c r="W617" s="159"/>
      <c r="X617" s="161" t="str">
        <f>IF(W617="","",'Thông Tin Chung'!$L$3)</f>
        <v/>
      </c>
      <c r="Y617" s="163" t="str">
        <f t="shared" ca="1" si="150"/>
        <v/>
      </c>
      <c r="Z617" s="165"/>
      <c r="AA617" s="155" t="str">
        <f ca="1">IF(C617="","",IF(OR(D617&lt;NgayBatDau,D617&gt;NgayKetThuc),"Ngày tháng phải nằm trong kỳ báo cáo",IF(AND(G617&lt;&gt;"",COUNTIF(D.2[Tên khách hàng],G617)=0),"Tên KH chưa khai báo trong DSKH",IF(AND(H617&lt;&gt;"",COUNTIF(D.1[Tên sản phẩm],H617)=0),"SP này chưa khai báo trong DSSP",""))))</f>
        <v/>
      </c>
      <c r="AB617" s="23" t="str">
        <f t="shared" ca="1" si="136"/>
        <v/>
      </c>
      <c r="AC617" s="23" t="str">
        <f t="shared" ca="1" si="137"/>
        <v/>
      </c>
      <c r="AD617" s="23" t="str">
        <f t="shared" ca="1" si="138"/>
        <v/>
      </c>
      <c r="AE617" s="68" t="str">
        <f t="shared" ca="1" si="139"/>
        <v/>
      </c>
      <c r="AF617" s="69" t="str">
        <f>IF(OR(H617="",S617=""),"",S617-(SUM(L617,M617)*INDEX(D.1[Đơn giá],MATCH(H617,D.1[Tên sản phẩm],0))))</f>
        <v/>
      </c>
      <c r="AG617" s="90" t="str">
        <f t="shared" ca="1" si="140"/>
        <v/>
      </c>
      <c r="AH617" s="90"/>
    </row>
    <row r="618" spans="2:34" ht="27.75" customHeight="1" x14ac:dyDescent="0.2">
      <c r="B618" s="154">
        <f t="shared" si="141"/>
        <v>615</v>
      </c>
      <c r="C618" s="155" t="str">
        <f t="shared" ca="1" si="142"/>
        <v/>
      </c>
      <c r="D618" s="156" t="str">
        <f t="shared" ca="1" si="143"/>
        <v/>
      </c>
      <c r="E618" s="157" t="str">
        <f t="shared" ca="1" si="144"/>
        <v/>
      </c>
      <c r="F618" s="157"/>
      <c r="G618" s="158" t="str">
        <f t="shared" ca="1" si="145"/>
        <v/>
      </c>
      <c r="H618" s="159"/>
      <c r="I618" s="160" t="str">
        <f>IF(H618="","",INDEX(D.1[Quy cách],MATCH(H618,D.1[Tên sản phẩm],0)))</f>
        <v/>
      </c>
      <c r="J618" s="35" t="str">
        <f>IF(H618="","",INDEX(D.1[ĐVT],MATCH(H618,D.1[Tên sản phẩm],0)))</f>
        <v/>
      </c>
      <c r="K618" s="163" t="str">
        <f>IF(H618="","",INDEX(D.1[Đơn giá bán
(Tham khảo)],MATCH(H618,D.1[Tên sản phẩm],0)))</f>
        <v/>
      </c>
      <c r="L618" s="162"/>
      <c r="M618" s="159"/>
      <c r="N618" s="159"/>
      <c r="O618" s="159"/>
      <c r="P618" s="163" t="str">
        <f t="shared" si="146"/>
        <v/>
      </c>
      <c r="Q618" s="164"/>
      <c r="R618" s="162"/>
      <c r="S618" s="163" t="str">
        <f t="shared" si="147"/>
        <v/>
      </c>
      <c r="T618" s="164" t="str">
        <f t="shared" ca="1" si="148"/>
        <v/>
      </c>
      <c r="U618" s="163" t="str">
        <f t="shared" si="149"/>
        <v/>
      </c>
      <c r="V618" s="163" t="str">
        <f ca="1">IF(AND(C618&lt;&gt;"",C618&lt;&gt;OFFSET(C618,1,0)),SUMIFS(B.2[Giá có thuế],B.2[Số ĐK],C618),"")</f>
        <v/>
      </c>
      <c r="W618" s="159"/>
      <c r="X618" s="161" t="str">
        <f>IF(W618="","",'Thông Tin Chung'!$L$3)</f>
        <v/>
      </c>
      <c r="Y618" s="163" t="str">
        <f t="shared" ca="1" si="150"/>
        <v/>
      </c>
      <c r="Z618" s="165"/>
      <c r="AA618" s="155" t="str">
        <f ca="1">IF(C618="","",IF(OR(D618&lt;NgayBatDau,D618&gt;NgayKetThuc),"Ngày tháng phải nằm trong kỳ báo cáo",IF(AND(G618&lt;&gt;"",COUNTIF(D.2[Tên khách hàng],G618)=0),"Tên KH chưa khai báo trong DSKH",IF(AND(H618&lt;&gt;"",COUNTIF(D.1[Tên sản phẩm],H618)=0),"SP này chưa khai báo trong DSSP",""))))</f>
        <v/>
      </c>
      <c r="AB618" s="23" t="str">
        <f t="shared" ca="1" si="136"/>
        <v/>
      </c>
      <c r="AC618" s="23" t="str">
        <f t="shared" ca="1" si="137"/>
        <v/>
      </c>
      <c r="AD618" s="23" t="str">
        <f t="shared" ca="1" si="138"/>
        <v/>
      </c>
      <c r="AE618" s="68" t="str">
        <f t="shared" ca="1" si="139"/>
        <v/>
      </c>
      <c r="AF618" s="69" t="str">
        <f>IF(OR(H618="",S618=""),"",S618-(SUM(L618,M618)*INDEX(D.1[Đơn giá],MATCH(H618,D.1[Tên sản phẩm],0))))</f>
        <v/>
      </c>
      <c r="AG618" s="90" t="str">
        <f t="shared" ca="1" si="140"/>
        <v/>
      </c>
      <c r="AH618" s="90"/>
    </row>
    <row r="619" spans="2:34" ht="27.75" customHeight="1" x14ac:dyDescent="0.2">
      <c r="B619" s="154">
        <f t="shared" si="141"/>
        <v>616</v>
      </c>
      <c r="C619" s="155" t="str">
        <f t="shared" ca="1" si="142"/>
        <v/>
      </c>
      <c r="D619" s="156" t="str">
        <f t="shared" ca="1" si="143"/>
        <v/>
      </c>
      <c r="E619" s="157" t="str">
        <f t="shared" ca="1" si="144"/>
        <v/>
      </c>
      <c r="F619" s="157"/>
      <c r="G619" s="158" t="str">
        <f t="shared" ca="1" si="145"/>
        <v/>
      </c>
      <c r="H619" s="159"/>
      <c r="I619" s="160" t="str">
        <f>IF(H619="","",INDEX(D.1[Quy cách],MATCH(H619,D.1[Tên sản phẩm],0)))</f>
        <v/>
      </c>
      <c r="J619" s="35" t="str">
        <f>IF(H619="","",INDEX(D.1[ĐVT],MATCH(H619,D.1[Tên sản phẩm],0)))</f>
        <v/>
      </c>
      <c r="K619" s="163" t="str">
        <f>IF(H619="","",INDEX(D.1[Đơn giá bán
(Tham khảo)],MATCH(H619,D.1[Tên sản phẩm],0)))</f>
        <v/>
      </c>
      <c r="L619" s="162"/>
      <c r="M619" s="159"/>
      <c r="N619" s="159"/>
      <c r="O619" s="159"/>
      <c r="P619" s="163" t="str">
        <f t="shared" si="146"/>
        <v/>
      </c>
      <c r="Q619" s="164"/>
      <c r="R619" s="162"/>
      <c r="S619" s="163" t="str">
        <f t="shared" si="147"/>
        <v/>
      </c>
      <c r="T619" s="164" t="str">
        <f t="shared" ca="1" si="148"/>
        <v/>
      </c>
      <c r="U619" s="163" t="str">
        <f t="shared" si="149"/>
        <v/>
      </c>
      <c r="V619" s="163" t="str">
        <f ca="1">IF(AND(C619&lt;&gt;"",C619&lt;&gt;OFFSET(C619,1,0)),SUMIFS(B.2[Giá có thuế],B.2[Số ĐK],C619),"")</f>
        <v/>
      </c>
      <c r="W619" s="159"/>
      <c r="X619" s="161" t="str">
        <f>IF(W619="","",'Thông Tin Chung'!$L$3)</f>
        <v/>
      </c>
      <c r="Y619" s="163" t="str">
        <f t="shared" ca="1" si="150"/>
        <v/>
      </c>
      <c r="Z619" s="165"/>
      <c r="AA619" s="155" t="str">
        <f ca="1">IF(C619="","",IF(OR(D619&lt;NgayBatDau,D619&gt;NgayKetThuc),"Ngày tháng phải nằm trong kỳ báo cáo",IF(AND(G619&lt;&gt;"",COUNTIF(D.2[Tên khách hàng],G619)=0),"Tên KH chưa khai báo trong DSKH",IF(AND(H619&lt;&gt;"",COUNTIF(D.1[Tên sản phẩm],H619)=0),"SP này chưa khai báo trong DSSP",""))))</f>
        <v/>
      </c>
      <c r="AB619" s="23" t="str">
        <f t="shared" ca="1" si="136"/>
        <v/>
      </c>
      <c r="AC619" s="23" t="str">
        <f t="shared" ca="1" si="137"/>
        <v/>
      </c>
      <c r="AD619" s="23" t="str">
        <f t="shared" ca="1" si="138"/>
        <v/>
      </c>
      <c r="AE619" s="68" t="str">
        <f t="shared" ca="1" si="139"/>
        <v/>
      </c>
      <c r="AF619" s="69" t="str">
        <f>IF(OR(H619="",S619=""),"",S619-(SUM(L619,M619)*INDEX(D.1[Đơn giá],MATCH(H619,D.1[Tên sản phẩm],0))))</f>
        <v/>
      </c>
      <c r="AG619" s="90" t="str">
        <f t="shared" ca="1" si="140"/>
        <v/>
      </c>
      <c r="AH619" s="90"/>
    </row>
    <row r="620" spans="2:34" ht="27.75" customHeight="1" x14ac:dyDescent="0.2">
      <c r="B620" s="154">
        <f t="shared" si="141"/>
        <v>617</v>
      </c>
      <c r="C620" s="155" t="str">
        <f t="shared" ca="1" si="142"/>
        <v/>
      </c>
      <c r="D620" s="156" t="str">
        <f t="shared" ca="1" si="143"/>
        <v/>
      </c>
      <c r="E620" s="157" t="str">
        <f t="shared" ca="1" si="144"/>
        <v/>
      </c>
      <c r="F620" s="157"/>
      <c r="G620" s="158" t="str">
        <f t="shared" ca="1" si="145"/>
        <v/>
      </c>
      <c r="H620" s="159"/>
      <c r="I620" s="160" t="str">
        <f>IF(H620="","",INDEX(D.1[Quy cách],MATCH(H620,D.1[Tên sản phẩm],0)))</f>
        <v/>
      </c>
      <c r="J620" s="35" t="str">
        <f>IF(H620="","",INDEX(D.1[ĐVT],MATCH(H620,D.1[Tên sản phẩm],0)))</f>
        <v/>
      </c>
      <c r="K620" s="163" t="str">
        <f>IF(H620="","",INDEX(D.1[Đơn giá bán
(Tham khảo)],MATCH(H620,D.1[Tên sản phẩm],0)))</f>
        <v/>
      </c>
      <c r="L620" s="162"/>
      <c r="M620" s="159"/>
      <c r="N620" s="159"/>
      <c r="O620" s="159"/>
      <c r="P620" s="163" t="str">
        <f t="shared" si="146"/>
        <v/>
      </c>
      <c r="Q620" s="164"/>
      <c r="R620" s="162"/>
      <c r="S620" s="163" t="str">
        <f t="shared" si="147"/>
        <v/>
      </c>
      <c r="T620" s="164" t="str">
        <f t="shared" ca="1" si="148"/>
        <v/>
      </c>
      <c r="U620" s="163" t="str">
        <f t="shared" si="149"/>
        <v/>
      </c>
      <c r="V620" s="163" t="str">
        <f ca="1">IF(AND(C620&lt;&gt;"",C620&lt;&gt;OFFSET(C620,1,0)),SUMIFS(B.2[Giá có thuế],B.2[Số ĐK],C620),"")</f>
        <v/>
      </c>
      <c r="W620" s="159"/>
      <c r="X620" s="161" t="str">
        <f>IF(W620="","",'Thông Tin Chung'!$L$3)</f>
        <v/>
      </c>
      <c r="Y620" s="163" t="str">
        <f t="shared" ca="1" si="150"/>
        <v/>
      </c>
      <c r="Z620" s="165"/>
      <c r="AA620" s="155" t="str">
        <f ca="1">IF(C620="","",IF(OR(D620&lt;NgayBatDau,D620&gt;NgayKetThuc),"Ngày tháng phải nằm trong kỳ báo cáo",IF(AND(G620&lt;&gt;"",COUNTIF(D.2[Tên khách hàng],G620)=0),"Tên KH chưa khai báo trong DSKH",IF(AND(H620&lt;&gt;"",COUNTIF(D.1[Tên sản phẩm],H620)=0),"SP này chưa khai báo trong DSSP",""))))</f>
        <v/>
      </c>
      <c r="AB620" s="23" t="str">
        <f t="shared" ca="1" si="136"/>
        <v/>
      </c>
      <c r="AC620" s="23" t="str">
        <f t="shared" ca="1" si="137"/>
        <v/>
      </c>
      <c r="AD620" s="23" t="str">
        <f t="shared" ca="1" si="138"/>
        <v/>
      </c>
      <c r="AE620" s="68" t="str">
        <f t="shared" ca="1" si="139"/>
        <v/>
      </c>
      <c r="AF620" s="69" t="str">
        <f>IF(OR(H620="",S620=""),"",S620-(SUM(L620,M620)*INDEX(D.1[Đơn giá],MATCH(H620,D.1[Tên sản phẩm],0))))</f>
        <v/>
      </c>
      <c r="AG620" s="90" t="str">
        <f t="shared" ca="1" si="140"/>
        <v/>
      </c>
      <c r="AH620" s="90"/>
    </row>
    <row r="621" spans="2:34" ht="27.75" customHeight="1" x14ac:dyDescent="0.2">
      <c r="B621" s="154">
        <f t="shared" si="141"/>
        <v>618</v>
      </c>
      <c r="C621" s="155" t="str">
        <f t="shared" ca="1" si="142"/>
        <v/>
      </c>
      <c r="D621" s="156" t="str">
        <f t="shared" ca="1" si="143"/>
        <v/>
      </c>
      <c r="E621" s="157" t="str">
        <f t="shared" ca="1" si="144"/>
        <v/>
      </c>
      <c r="F621" s="157"/>
      <c r="G621" s="158" t="str">
        <f t="shared" ca="1" si="145"/>
        <v/>
      </c>
      <c r="H621" s="159"/>
      <c r="I621" s="160" t="str">
        <f>IF(H621="","",INDEX(D.1[Quy cách],MATCH(H621,D.1[Tên sản phẩm],0)))</f>
        <v/>
      </c>
      <c r="J621" s="35" t="str">
        <f>IF(H621="","",INDEX(D.1[ĐVT],MATCH(H621,D.1[Tên sản phẩm],0)))</f>
        <v/>
      </c>
      <c r="K621" s="163" t="str">
        <f>IF(H621="","",INDEX(D.1[Đơn giá bán
(Tham khảo)],MATCH(H621,D.1[Tên sản phẩm],0)))</f>
        <v/>
      </c>
      <c r="L621" s="162"/>
      <c r="M621" s="159"/>
      <c r="N621" s="159"/>
      <c r="O621" s="159"/>
      <c r="P621" s="163" t="str">
        <f t="shared" si="146"/>
        <v/>
      </c>
      <c r="Q621" s="164"/>
      <c r="R621" s="162"/>
      <c r="S621" s="163" t="str">
        <f t="shared" si="147"/>
        <v/>
      </c>
      <c r="T621" s="164" t="str">
        <f t="shared" ca="1" si="148"/>
        <v/>
      </c>
      <c r="U621" s="163" t="str">
        <f t="shared" si="149"/>
        <v/>
      </c>
      <c r="V621" s="163" t="str">
        <f ca="1">IF(AND(C621&lt;&gt;"",C621&lt;&gt;OFFSET(C621,1,0)),SUMIFS(B.2[Giá có thuế],B.2[Số ĐK],C621),"")</f>
        <v/>
      </c>
      <c r="W621" s="159"/>
      <c r="X621" s="161" t="str">
        <f>IF(W621="","",'Thông Tin Chung'!$L$3)</f>
        <v/>
      </c>
      <c r="Y621" s="163" t="str">
        <f t="shared" ca="1" si="150"/>
        <v/>
      </c>
      <c r="Z621" s="165"/>
      <c r="AA621" s="155" t="str">
        <f ca="1">IF(C621="","",IF(OR(D621&lt;NgayBatDau,D621&gt;NgayKetThuc),"Ngày tháng phải nằm trong kỳ báo cáo",IF(AND(G621&lt;&gt;"",COUNTIF(D.2[Tên khách hàng],G621)=0),"Tên KH chưa khai báo trong DSKH",IF(AND(H621&lt;&gt;"",COUNTIF(D.1[Tên sản phẩm],H621)=0),"SP này chưa khai báo trong DSSP",""))))</f>
        <v/>
      </c>
      <c r="AB621" s="23" t="str">
        <f t="shared" ca="1" si="136"/>
        <v/>
      </c>
      <c r="AC621" s="23" t="str">
        <f t="shared" ca="1" si="137"/>
        <v/>
      </c>
      <c r="AD621" s="23" t="str">
        <f t="shared" ca="1" si="138"/>
        <v/>
      </c>
      <c r="AE621" s="68" t="str">
        <f t="shared" ca="1" si="139"/>
        <v/>
      </c>
      <c r="AF621" s="69" t="str">
        <f>IF(OR(H621="",S621=""),"",S621-(SUM(L621,M621)*INDEX(D.1[Đơn giá],MATCH(H621,D.1[Tên sản phẩm],0))))</f>
        <v/>
      </c>
      <c r="AG621" s="90" t="str">
        <f t="shared" ca="1" si="140"/>
        <v/>
      </c>
      <c r="AH621" s="90"/>
    </row>
    <row r="622" spans="2:34" ht="27.75" customHeight="1" x14ac:dyDescent="0.2">
      <c r="B622" s="154">
        <f t="shared" si="141"/>
        <v>619</v>
      </c>
      <c r="C622" s="155" t="str">
        <f t="shared" ca="1" si="142"/>
        <v/>
      </c>
      <c r="D622" s="156" t="str">
        <f t="shared" ca="1" si="143"/>
        <v/>
      </c>
      <c r="E622" s="157" t="str">
        <f t="shared" ca="1" si="144"/>
        <v/>
      </c>
      <c r="F622" s="157"/>
      <c r="G622" s="158" t="str">
        <f t="shared" ca="1" si="145"/>
        <v/>
      </c>
      <c r="H622" s="159"/>
      <c r="I622" s="160" t="str">
        <f>IF(H622="","",INDEX(D.1[Quy cách],MATCH(H622,D.1[Tên sản phẩm],0)))</f>
        <v/>
      </c>
      <c r="J622" s="35" t="str">
        <f>IF(H622="","",INDEX(D.1[ĐVT],MATCH(H622,D.1[Tên sản phẩm],0)))</f>
        <v/>
      </c>
      <c r="K622" s="163" t="str">
        <f>IF(H622="","",INDEX(D.1[Đơn giá bán
(Tham khảo)],MATCH(H622,D.1[Tên sản phẩm],0)))</f>
        <v/>
      </c>
      <c r="L622" s="162"/>
      <c r="M622" s="159"/>
      <c r="N622" s="159"/>
      <c r="O622" s="159"/>
      <c r="P622" s="163" t="str">
        <f t="shared" si="146"/>
        <v/>
      </c>
      <c r="Q622" s="164"/>
      <c r="R622" s="162"/>
      <c r="S622" s="163" t="str">
        <f t="shared" si="147"/>
        <v/>
      </c>
      <c r="T622" s="164" t="str">
        <f t="shared" ca="1" si="148"/>
        <v/>
      </c>
      <c r="U622" s="163" t="str">
        <f t="shared" si="149"/>
        <v/>
      </c>
      <c r="V622" s="163" t="str">
        <f ca="1">IF(AND(C622&lt;&gt;"",C622&lt;&gt;OFFSET(C622,1,0)),SUMIFS(B.2[Giá có thuế],B.2[Số ĐK],C622),"")</f>
        <v/>
      </c>
      <c r="W622" s="159"/>
      <c r="X622" s="161" t="str">
        <f>IF(W622="","",'Thông Tin Chung'!$L$3)</f>
        <v/>
      </c>
      <c r="Y622" s="163" t="str">
        <f t="shared" ca="1" si="150"/>
        <v/>
      </c>
      <c r="Z622" s="165"/>
      <c r="AA622" s="155" t="str">
        <f ca="1">IF(C622="","",IF(OR(D622&lt;NgayBatDau,D622&gt;NgayKetThuc),"Ngày tháng phải nằm trong kỳ báo cáo",IF(AND(G622&lt;&gt;"",COUNTIF(D.2[Tên khách hàng],G622)=0),"Tên KH chưa khai báo trong DSKH",IF(AND(H622&lt;&gt;"",COUNTIF(D.1[Tên sản phẩm],H622)=0),"SP này chưa khai báo trong DSSP",""))))</f>
        <v/>
      </c>
      <c r="AB622" s="23" t="str">
        <f t="shared" ca="1" si="136"/>
        <v/>
      </c>
      <c r="AC622" s="23" t="str">
        <f t="shared" ca="1" si="137"/>
        <v/>
      </c>
      <c r="AD622" s="23" t="str">
        <f t="shared" ca="1" si="138"/>
        <v/>
      </c>
      <c r="AE622" s="68" t="str">
        <f t="shared" ca="1" si="139"/>
        <v/>
      </c>
      <c r="AF622" s="69" t="str">
        <f>IF(OR(H622="",S622=""),"",S622-(SUM(L622,M622)*INDEX(D.1[Đơn giá],MATCH(H622,D.1[Tên sản phẩm],0))))</f>
        <v/>
      </c>
      <c r="AG622" s="90" t="str">
        <f t="shared" ca="1" si="140"/>
        <v/>
      </c>
      <c r="AH622" s="90"/>
    </row>
    <row r="623" spans="2:34" ht="27.75" customHeight="1" x14ac:dyDescent="0.2">
      <c r="B623" s="154">
        <f t="shared" si="141"/>
        <v>620</v>
      </c>
      <c r="C623" s="155" t="str">
        <f t="shared" ca="1" si="142"/>
        <v/>
      </c>
      <c r="D623" s="156" t="str">
        <f t="shared" ca="1" si="143"/>
        <v/>
      </c>
      <c r="E623" s="157" t="str">
        <f t="shared" ca="1" si="144"/>
        <v/>
      </c>
      <c r="F623" s="157"/>
      <c r="G623" s="158" t="str">
        <f t="shared" ca="1" si="145"/>
        <v/>
      </c>
      <c r="H623" s="159"/>
      <c r="I623" s="160" t="str">
        <f>IF(H623="","",INDEX(D.1[Quy cách],MATCH(H623,D.1[Tên sản phẩm],0)))</f>
        <v/>
      </c>
      <c r="J623" s="35" t="str">
        <f>IF(H623="","",INDEX(D.1[ĐVT],MATCH(H623,D.1[Tên sản phẩm],0)))</f>
        <v/>
      </c>
      <c r="K623" s="163" t="str">
        <f>IF(H623="","",INDEX(D.1[Đơn giá bán
(Tham khảo)],MATCH(H623,D.1[Tên sản phẩm],0)))</f>
        <v/>
      </c>
      <c r="L623" s="162"/>
      <c r="M623" s="159"/>
      <c r="N623" s="159"/>
      <c r="O623" s="159"/>
      <c r="P623" s="163" t="str">
        <f t="shared" si="146"/>
        <v/>
      </c>
      <c r="Q623" s="164"/>
      <c r="R623" s="162"/>
      <c r="S623" s="163" t="str">
        <f t="shared" si="147"/>
        <v/>
      </c>
      <c r="T623" s="164" t="str">
        <f t="shared" ca="1" si="148"/>
        <v/>
      </c>
      <c r="U623" s="163" t="str">
        <f t="shared" si="149"/>
        <v/>
      </c>
      <c r="V623" s="163" t="str">
        <f ca="1">IF(AND(C623&lt;&gt;"",C623&lt;&gt;OFFSET(C623,1,0)),SUMIFS(B.2[Giá có thuế],B.2[Số ĐK],C623),"")</f>
        <v/>
      </c>
      <c r="W623" s="159"/>
      <c r="X623" s="161" t="str">
        <f>IF(W623="","",'Thông Tin Chung'!$L$3)</f>
        <v/>
      </c>
      <c r="Y623" s="163" t="str">
        <f t="shared" ca="1" si="150"/>
        <v/>
      </c>
      <c r="Z623" s="165"/>
      <c r="AA623" s="155" t="str">
        <f ca="1">IF(C623="","",IF(OR(D623&lt;NgayBatDau,D623&gt;NgayKetThuc),"Ngày tháng phải nằm trong kỳ báo cáo",IF(AND(G623&lt;&gt;"",COUNTIF(D.2[Tên khách hàng],G623)=0),"Tên KH chưa khai báo trong DSKH",IF(AND(H623&lt;&gt;"",COUNTIF(D.1[Tên sản phẩm],H623)=0),"SP này chưa khai báo trong DSSP",""))))</f>
        <v/>
      </c>
      <c r="AB623" s="23" t="str">
        <f t="shared" ca="1" si="136"/>
        <v/>
      </c>
      <c r="AC623" s="23" t="str">
        <f t="shared" ca="1" si="137"/>
        <v/>
      </c>
      <c r="AD623" s="23" t="str">
        <f t="shared" ca="1" si="138"/>
        <v/>
      </c>
      <c r="AE623" s="68" t="str">
        <f t="shared" ca="1" si="139"/>
        <v/>
      </c>
      <c r="AF623" s="69" t="str">
        <f>IF(OR(H623="",S623=""),"",S623-(SUM(L623,M623)*INDEX(D.1[Đơn giá],MATCH(H623,D.1[Tên sản phẩm],0))))</f>
        <v/>
      </c>
      <c r="AG623" s="90" t="str">
        <f t="shared" ca="1" si="140"/>
        <v/>
      </c>
      <c r="AH623" s="90"/>
    </row>
    <row r="624" spans="2:34" ht="27.75" customHeight="1" x14ac:dyDescent="0.2">
      <c r="B624" s="154">
        <f t="shared" si="141"/>
        <v>621</v>
      </c>
      <c r="C624" s="155" t="str">
        <f t="shared" ca="1" si="142"/>
        <v/>
      </c>
      <c r="D624" s="156" t="str">
        <f t="shared" ca="1" si="143"/>
        <v/>
      </c>
      <c r="E624" s="157" t="str">
        <f t="shared" ca="1" si="144"/>
        <v/>
      </c>
      <c r="F624" s="157"/>
      <c r="G624" s="158" t="str">
        <f t="shared" ca="1" si="145"/>
        <v/>
      </c>
      <c r="H624" s="159"/>
      <c r="I624" s="160" t="str">
        <f>IF(H624="","",INDEX(D.1[Quy cách],MATCH(H624,D.1[Tên sản phẩm],0)))</f>
        <v/>
      </c>
      <c r="J624" s="35" t="str">
        <f>IF(H624="","",INDEX(D.1[ĐVT],MATCH(H624,D.1[Tên sản phẩm],0)))</f>
        <v/>
      </c>
      <c r="K624" s="163" t="str">
        <f>IF(H624="","",INDEX(D.1[Đơn giá bán
(Tham khảo)],MATCH(H624,D.1[Tên sản phẩm],0)))</f>
        <v/>
      </c>
      <c r="L624" s="162"/>
      <c r="M624" s="159"/>
      <c r="N624" s="159"/>
      <c r="O624" s="159"/>
      <c r="P624" s="163" t="str">
        <f t="shared" si="146"/>
        <v/>
      </c>
      <c r="Q624" s="164"/>
      <c r="R624" s="162"/>
      <c r="S624" s="163" t="str">
        <f t="shared" si="147"/>
        <v/>
      </c>
      <c r="T624" s="164" t="str">
        <f t="shared" ca="1" si="148"/>
        <v/>
      </c>
      <c r="U624" s="163" t="str">
        <f t="shared" si="149"/>
        <v/>
      </c>
      <c r="V624" s="163" t="str">
        <f ca="1">IF(AND(C624&lt;&gt;"",C624&lt;&gt;OFFSET(C624,1,0)),SUMIFS(B.2[Giá có thuế],B.2[Số ĐK],C624),"")</f>
        <v/>
      </c>
      <c r="W624" s="159"/>
      <c r="X624" s="161" t="str">
        <f>IF(W624="","",'Thông Tin Chung'!$L$3)</f>
        <v/>
      </c>
      <c r="Y624" s="163" t="str">
        <f t="shared" ca="1" si="150"/>
        <v/>
      </c>
      <c r="Z624" s="165"/>
      <c r="AA624" s="155" t="str">
        <f ca="1">IF(C624="","",IF(OR(D624&lt;NgayBatDau,D624&gt;NgayKetThuc),"Ngày tháng phải nằm trong kỳ báo cáo",IF(AND(G624&lt;&gt;"",COUNTIF(D.2[Tên khách hàng],G624)=0),"Tên KH chưa khai báo trong DSKH",IF(AND(H624&lt;&gt;"",COUNTIF(D.1[Tên sản phẩm],H624)=0),"SP này chưa khai báo trong DSSP",""))))</f>
        <v/>
      </c>
      <c r="AB624" s="23" t="str">
        <f t="shared" ca="1" si="136"/>
        <v/>
      </c>
      <c r="AC624" s="23" t="str">
        <f t="shared" ca="1" si="137"/>
        <v/>
      </c>
      <c r="AD624" s="23" t="str">
        <f t="shared" ca="1" si="138"/>
        <v/>
      </c>
      <c r="AE624" s="68" t="str">
        <f t="shared" ca="1" si="139"/>
        <v/>
      </c>
      <c r="AF624" s="69" t="str">
        <f>IF(OR(H624="",S624=""),"",S624-(SUM(L624,M624)*INDEX(D.1[Đơn giá],MATCH(H624,D.1[Tên sản phẩm],0))))</f>
        <v/>
      </c>
      <c r="AG624" s="90" t="str">
        <f t="shared" ca="1" si="140"/>
        <v/>
      </c>
      <c r="AH624" s="90"/>
    </row>
    <row r="625" spans="2:34" ht="27.75" customHeight="1" x14ac:dyDescent="0.2">
      <c r="B625" s="154">
        <f t="shared" si="141"/>
        <v>622</v>
      </c>
      <c r="C625" s="155" t="str">
        <f t="shared" ca="1" si="142"/>
        <v/>
      </c>
      <c r="D625" s="156" t="str">
        <f t="shared" ca="1" si="143"/>
        <v/>
      </c>
      <c r="E625" s="157" t="str">
        <f t="shared" ca="1" si="144"/>
        <v/>
      </c>
      <c r="F625" s="157"/>
      <c r="G625" s="158" t="str">
        <f t="shared" ca="1" si="145"/>
        <v/>
      </c>
      <c r="H625" s="159"/>
      <c r="I625" s="160" t="str">
        <f>IF(H625="","",INDEX(D.1[Quy cách],MATCH(H625,D.1[Tên sản phẩm],0)))</f>
        <v/>
      </c>
      <c r="J625" s="35" t="str">
        <f>IF(H625="","",INDEX(D.1[ĐVT],MATCH(H625,D.1[Tên sản phẩm],0)))</f>
        <v/>
      </c>
      <c r="K625" s="163" t="str">
        <f>IF(H625="","",INDEX(D.1[Đơn giá bán
(Tham khảo)],MATCH(H625,D.1[Tên sản phẩm],0)))</f>
        <v/>
      </c>
      <c r="L625" s="162"/>
      <c r="M625" s="159"/>
      <c r="N625" s="159"/>
      <c r="O625" s="159"/>
      <c r="P625" s="163" t="str">
        <f t="shared" si="146"/>
        <v/>
      </c>
      <c r="Q625" s="164"/>
      <c r="R625" s="162"/>
      <c r="S625" s="163" t="str">
        <f t="shared" si="147"/>
        <v/>
      </c>
      <c r="T625" s="164" t="str">
        <f t="shared" ca="1" si="148"/>
        <v/>
      </c>
      <c r="U625" s="163" t="str">
        <f t="shared" si="149"/>
        <v/>
      </c>
      <c r="V625" s="163" t="str">
        <f ca="1">IF(AND(C625&lt;&gt;"",C625&lt;&gt;OFFSET(C625,1,0)),SUMIFS(B.2[Giá có thuế],B.2[Số ĐK],C625),"")</f>
        <v/>
      </c>
      <c r="W625" s="159"/>
      <c r="X625" s="161" t="str">
        <f>IF(W625="","",'Thông Tin Chung'!$L$3)</f>
        <v/>
      </c>
      <c r="Y625" s="163" t="str">
        <f t="shared" ca="1" si="150"/>
        <v/>
      </c>
      <c r="Z625" s="165"/>
      <c r="AA625" s="155" t="str">
        <f ca="1">IF(C625="","",IF(OR(D625&lt;NgayBatDau,D625&gt;NgayKetThuc),"Ngày tháng phải nằm trong kỳ báo cáo",IF(AND(G625&lt;&gt;"",COUNTIF(D.2[Tên khách hàng],G625)=0),"Tên KH chưa khai báo trong DSKH",IF(AND(H625&lt;&gt;"",COUNTIF(D.1[Tên sản phẩm],H625)=0),"SP này chưa khai báo trong DSSP",""))))</f>
        <v/>
      </c>
      <c r="AB625" s="23" t="str">
        <f t="shared" ca="1" si="136"/>
        <v/>
      </c>
      <c r="AC625" s="23" t="str">
        <f t="shared" ca="1" si="137"/>
        <v/>
      </c>
      <c r="AD625" s="23" t="str">
        <f t="shared" ca="1" si="138"/>
        <v/>
      </c>
      <c r="AE625" s="68" t="str">
        <f t="shared" ca="1" si="139"/>
        <v/>
      </c>
      <c r="AF625" s="69" t="str">
        <f>IF(OR(H625="",S625=""),"",S625-(SUM(L625,M625)*INDEX(D.1[Đơn giá],MATCH(H625,D.1[Tên sản phẩm],0))))</f>
        <v/>
      </c>
      <c r="AG625" s="90" t="str">
        <f t="shared" ca="1" si="140"/>
        <v/>
      </c>
      <c r="AH625" s="90"/>
    </row>
    <row r="626" spans="2:34" ht="27.75" customHeight="1" x14ac:dyDescent="0.2">
      <c r="B626" s="154">
        <f t="shared" si="141"/>
        <v>623</v>
      </c>
      <c r="C626" s="155" t="str">
        <f t="shared" ca="1" si="142"/>
        <v/>
      </c>
      <c r="D626" s="156" t="str">
        <f t="shared" ca="1" si="143"/>
        <v/>
      </c>
      <c r="E626" s="157" t="str">
        <f t="shared" ca="1" si="144"/>
        <v/>
      </c>
      <c r="F626" s="157"/>
      <c r="G626" s="158" t="str">
        <f t="shared" ca="1" si="145"/>
        <v/>
      </c>
      <c r="H626" s="159"/>
      <c r="I626" s="160" t="str">
        <f>IF(H626="","",INDEX(D.1[Quy cách],MATCH(H626,D.1[Tên sản phẩm],0)))</f>
        <v/>
      </c>
      <c r="J626" s="35" t="str">
        <f>IF(H626="","",INDEX(D.1[ĐVT],MATCH(H626,D.1[Tên sản phẩm],0)))</f>
        <v/>
      </c>
      <c r="K626" s="163" t="str">
        <f>IF(H626="","",INDEX(D.1[Đơn giá bán
(Tham khảo)],MATCH(H626,D.1[Tên sản phẩm],0)))</f>
        <v/>
      </c>
      <c r="L626" s="162"/>
      <c r="M626" s="159"/>
      <c r="N626" s="159"/>
      <c r="O626" s="159"/>
      <c r="P626" s="163" t="str">
        <f t="shared" si="146"/>
        <v/>
      </c>
      <c r="Q626" s="164"/>
      <c r="R626" s="162"/>
      <c r="S626" s="163" t="str">
        <f t="shared" si="147"/>
        <v/>
      </c>
      <c r="T626" s="164" t="str">
        <f t="shared" ca="1" si="148"/>
        <v/>
      </c>
      <c r="U626" s="163" t="str">
        <f t="shared" si="149"/>
        <v/>
      </c>
      <c r="V626" s="163" t="str">
        <f ca="1">IF(AND(C626&lt;&gt;"",C626&lt;&gt;OFFSET(C626,1,0)),SUMIFS(B.2[Giá có thuế],B.2[Số ĐK],C626),"")</f>
        <v/>
      </c>
      <c r="W626" s="159"/>
      <c r="X626" s="161" t="str">
        <f>IF(W626="","",'Thông Tin Chung'!$L$3)</f>
        <v/>
      </c>
      <c r="Y626" s="163" t="str">
        <f t="shared" ca="1" si="150"/>
        <v/>
      </c>
      <c r="Z626" s="165"/>
      <c r="AA626" s="155" t="str">
        <f ca="1">IF(C626="","",IF(OR(D626&lt;NgayBatDau,D626&gt;NgayKetThuc),"Ngày tháng phải nằm trong kỳ báo cáo",IF(AND(G626&lt;&gt;"",COUNTIF(D.2[Tên khách hàng],G626)=0),"Tên KH chưa khai báo trong DSKH",IF(AND(H626&lt;&gt;"",COUNTIF(D.1[Tên sản phẩm],H626)=0),"SP này chưa khai báo trong DSSP",""))))</f>
        <v/>
      </c>
      <c r="AB626" s="23" t="str">
        <f t="shared" ca="1" si="136"/>
        <v/>
      </c>
      <c r="AC626" s="23" t="str">
        <f t="shared" ca="1" si="137"/>
        <v/>
      </c>
      <c r="AD626" s="23" t="str">
        <f t="shared" ca="1" si="138"/>
        <v/>
      </c>
      <c r="AE626" s="68" t="str">
        <f t="shared" ca="1" si="139"/>
        <v/>
      </c>
      <c r="AF626" s="69" t="str">
        <f>IF(OR(H626="",S626=""),"",S626-(SUM(L626,M626)*INDEX(D.1[Đơn giá],MATCH(H626,D.1[Tên sản phẩm],0))))</f>
        <v/>
      </c>
      <c r="AG626" s="90" t="str">
        <f t="shared" ca="1" si="140"/>
        <v/>
      </c>
      <c r="AH626" s="90"/>
    </row>
    <row r="627" spans="2:34" ht="27.75" customHeight="1" x14ac:dyDescent="0.2">
      <c r="B627" s="154">
        <f t="shared" si="141"/>
        <v>624</v>
      </c>
      <c r="C627" s="155" t="str">
        <f t="shared" ca="1" si="142"/>
        <v/>
      </c>
      <c r="D627" s="156" t="str">
        <f t="shared" ca="1" si="143"/>
        <v/>
      </c>
      <c r="E627" s="157" t="str">
        <f t="shared" ca="1" si="144"/>
        <v/>
      </c>
      <c r="F627" s="157"/>
      <c r="G627" s="158" t="str">
        <f t="shared" ca="1" si="145"/>
        <v/>
      </c>
      <c r="H627" s="159"/>
      <c r="I627" s="160" t="str">
        <f>IF(H627="","",INDEX(D.1[Quy cách],MATCH(H627,D.1[Tên sản phẩm],0)))</f>
        <v/>
      </c>
      <c r="J627" s="35" t="str">
        <f>IF(H627="","",INDEX(D.1[ĐVT],MATCH(H627,D.1[Tên sản phẩm],0)))</f>
        <v/>
      </c>
      <c r="K627" s="163" t="str">
        <f>IF(H627="","",INDEX(D.1[Đơn giá bán
(Tham khảo)],MATCH(H627,D.1[Tên sản phẩm],0)))</f>
        <v/>
      </c>
      <c r="L627" s="162"/>
      <c r="M627" s="159"/>
      <c r="N627" s="159"/>
      <c r="O627" s="159"/>
      <c r="P627" s="163" t="str">
        <f t="shared" si="146"/>
        <v/>
      </c>
      <c r="Q627" s="164"/>
      <c r="R627" s="162"/>
      <c r="S627" s="163" t="str">
        <f t="shared" si="147"/>
        <v/>
      </c>
      <c r="T627" s="164" t="str">
        <f t="shared" ca="1" si="148"/>
        <v/>
      </c>
      <c r="U627" s="163" t="str">
        <f t="shared" si="149"/>
        <v/>
      </c>
      <c r="V627" s="163" t="str">
        <f ca="1">IF(AND(C627&lt;&gt;"",C627&lt;&gt;OFFSET(C627,1,0)),SUMIFS(B.2[Giá có thuế],B.2[Số ĐK],C627),"")</f>
        <v/>
      </c>
      <c r="W627" s="159"/>
      <c r="X627" s="161" t="str">
        <f>IF(W627="","",'Thông Tin Chung'!$L$3)</f>
        <v/>
      </c>
      <c r="Y627" s="163" t="str">
        <f t="shared" ca="1" si="150"/>
        <v/>
      </c>
      <c r="Z627" s="165"/>
      <c r="AA627" s="155" t="str">
        <f ca="1">IF(C627="","",IF(OR(D627&lt;NgayBatDau,D627&gt;NgayKetThuc),"Ngày tháng phải nằm trong kỳ báo cáo",IF(AND(G627&lt;&gt;"",COUNTIF(D.2[Tên khách hàng],G627)=0),"Tên KH chưa khai báo trong DSKH",IF(AND(H627&lt;&gt;"",COUNTIF(D.1[Tên sản phẩm],H627)=0),"SP này chưa khai báo trong DSSP",""))))</f>
        <v/>
      </c>
      <c r="AB627" s="23" t="str">
        <f t="shared" ca="1" si="136"/>
        <v/>
      </c>
      <c r="AC627" s="23" t="str">
        <f t="shared" ca="1" si="137"/>
        <v/>
      </c>
      <c r="AD627" s="23" t="str">
        <f t="shared" ca="1" si="138"/>
        <v/>
      </c>
      <c r="AE627" s="68" t="str">
        <f t="shared" ca="1" si="139"/>
        <v/>
      </c>
      <c r="AF627" s="69" t="str">
        <f>IF(OR(H627="",S627=""),"",S627-(SUM(L627,M627)*INDEX(D.1[Đơn giá],MATCH(H627,D.1[Tên sản phẩm],0))))</f>
        <v/>
      </c>
      <c r="AG627" s="90" t="str">
        <f t="shared" ca="1" si="140"/>
        <v/>
      </c>
      <c r="AH627" s="90"/>
    </row>
    <row r="628" spans="2:34" ht="27.75" customHeight="1" x14ac:dyDescent="0.2">
      <c r="B628" s="154">
        <f t="shared" si="141"/>
        <v>625</v>
      </c>
      <c r="C628" s="155" t="str">
        <f t="shared" ca="1" si="142"/>
        <v/>
      </c>
      <c r="D628" s="156" t="str">
        <f t="shared" ca="1" si="143"/>
        <v/>
      </c>
      <c r="E628" s="157" t="str">
        <f t="shared" ca="1" si="144"/>
        <v/>
      </c>
      <c r="F628" s="157"/>
      <c r="G628" s="158" t="str">
        <f t="shared" ca="1" si="145"/>
        <v/>
      </c>
      <c r="H628" s="159"/>
      <c r="I628" s="160" t="str">
        <f>IF(H628="","",INDEX(D.1[Quy cách],MATCH(H628,D.1[Tên sản phẩm],0)))</f>
        <v/>
      </c>
      <c r="J628" s="35" t="str">
        <f>IF(H628="","",INDEX(D.1[ĐVT],MATCH(H628,D.1[Tên sản phẩm],0)))</f>
        <v/>
      </c>
      <c r="K628" s="163" t="str">
        <f>IF(H628="","",INDEX(D.1[Đơn giá bán
(Tham khảo)],MATCH(H628,D.1[Tên sản phẩm],0)))</f>
        <v/>
      </c>
      <c r="L628" s="162"/>
      <c r="M628" s="159"/>
      <c r="N628" s="159"/>
      <c r="O628" s="159"/>
      <c r="P628" s="163" t="str">
        <f t="shared" si="146"/>
        <v/>
      </c>
      <c r="Q628" s="164"/>
      <c r="R628" s="162"/>
      <c r="S628" s="163" t="str">
        <f t="shared" si="147"/>
        <v/>
      </c>
      <c r="T628" s="164" t="str">
        <f t="shared" ca="1" si="148"/>
        <v/>
      </c>
      <c r="U628" s="163" t="str">
        <f t="shared" si="149"/>
        <v/>
      </c>
      <c r="V628" s="163" t="str">
        <f ca="1">IF(AND(C628&lt;&gt;"",C628&lt;&gt;OFFSET(C628,1,0)),SUMIFS(B.2[Giá có thuế],B.2[Số ĐK],C628),"")</f>
        <v/>
      </c>
      <c r="W628" s="159"/>
      <c r="X628" s="161" t="str">
        <f>IF(W628="","",'Thông Tin Chung'!$L$3)</f>
        <v/>
      </c>
      <c r="Y628" s="163" t="str">
        <f t="shared" ca="1" si="150"/>
        <v/>
      </c>
      <c r="Z628" s="165"/>
      <c r="AA628" s="155" t="str">
        <f ca="1">IF(C628="","",IF(OR(D628&lt;NgayBatDau,D628&gt;NgayKetThuc),"Ngày tháng phải nằm trong kỳ báo cáo",IF(AND(G628&lt;&gt;"",COUNTIF(D.2[Tên khách hàng],G628)=0),"Tên KH chưa khai báo trong DSKH",IF(AND(H628&lt;&gt;"",COUNTIF(D.1[Tên sản phẩm],H628)=0),"SP này chưa khai báo trong DSSP",""))))</f>
        <v/>
      </c>
      <c r="AB628" s="23" t="str">
        <f t="shared" ca="1" si="136"/>
        <v/>
      </c>
      <c r="AC628" s="23" t="str">
        <f t="shared" ca="1" si="137"/>
        <v/>
      </c>
      <c r="AD628" s="23" t="str">
        <f t="shared" ca="1" si="138"/>
        <v/>
      </c>
      <c r="AE628" s="68" t="str">
        <f t="shared" ca="1" si="139"/>
        <v/>
      </c>
      <c r="AF628" s="69" t="str">
        <f>IF(OR(H628="",S628=""),"",S628-(SUM(L628,M628)*INDEX(D.1[Đơn giá],MATCH(H628,D.1[Tên sản phẩm],0))))</f>
        <v/>
      </c>
      <c r="AG628" s="90" t="str">
        <f t="shared" ca="1" si="140"/>
        <v/>
      </c>
      <c r="AH628" s="90"/>
    </row>
    <row r="629" spans="2:34" ht="27.75" customHeight="1" x14ac:dyDescent="0.2">
      <c r="B629" s="154">
        <f t="shared" si="141"/>
        <v>626</v>
      </c>
      <c r="C629" s="155" t="str">
        <f t="shared" ca="1" si="142"/>
        <v/>
      </c>
      <c r="D629" s="156" t="str">
        <f t="shared" ca="1" si="143"/>
        <v/>
      </c>
      <c r="E629" s="157" t="str">
        <f t="shared" ca="1" si="144"/>
        <v/>
      </c>
      <c r="F629" s="157"/>
      <c r="G629" s="158" t="str">
        <f t="shared" ca="1" si="145"/>
        <v/>
      </c>
      <c r="H629" s="159"/>
      <c r="I629" s="160" t="str">
        <f>IF(H629="","",INDEX(D.1[Quy cách],MATCH(H629,D.1[Tên sản phẩm],0)))</f>
        <v/>
      </c>
      <c r="J629" s="35" t="str">
        <f>IF(H629="","",INDEX(D.1[ĐVT],MATCH(H629,D.1[Tên sản phẩm],0)))</f>
        <v/>
      </c>
      <c r="K629" s="163" t="str">
        <f>IF(H629="","",INDEX(D.1[Đơn giá bán
(Tham khảo)],MATCH(H629,D.1[Tên sản phẩm],0)))</f>
        <v/>
      </c>
      <c r="L629" s="162"/>
      <c r="M629" s="159"/>
      <c r="N629" s="159"/>
      <c r="O629" s="159"/>
      <c r="P629" s="163" t="str">
        <f t="shared" si="146"/>
        <v/>
      </c>
      <c r="Q629" s="164"/>
      <c r="R629" s="162"/>
      <c r="S629" s="163" t="str">
        <f t="shared" si="147"/>
        <v/>
      </c>
      <c r="T629" s="164" t="str">
        <f t="shared" ca="1" si="148"/>
        <v/>
      </c>
      <c r="U629" s="163" t="str">
        <f t="shared" si="149"/>
        <v/>
      </c>
      <c r="V629" s="163" t="str">
        <f ca="1">IF(AND(C629&lt;&gt;"",C629&lt;&gt;OFFSET(C629,1,0)),SUMIFS(B.2[Giá có thuế],B.2[Số ĐK],C629),"")</f>
        <v/>
      </c>
      <c r="W629" s="159"/>
      <c r="X629" s="161" t="str">
        <f>IF(W629="","",'Thông Tin Chung'!$L$3)</f>
        <v/>
      </c>
      <c r="Y629" s="163" t="str">
        <f t="shared" ca="1" si="150"/>
        <v/>
      </c>
      <c r="Z629" s="165"/>
      <c r="AA629" s="155" t="str">
        <f ca="1">IF(C629="","",IF(OR(D629&lt;NgayBatDau,D629&gt;NgayKetThuc),"Ngày tháng phải nằm trong kỳ báo cáo",IF(AND(G629&lt;&gt;"",COUNTIF(D.2[Tên khách hàng],G629)=0),"Tên KH chưa khai báo trong DSKH",IF(AND(H629&lt;&gt;"",COUNTIF(D.1[Tên sản phẩm],H629)=0),"SP này chưa khai báo trong DSSP",""))))</f>
        <v/>
      </c>
      <c r="AB629" s="23" t="str">
        <f t="shared" ca="1" si="136"/>
        <v/>
      </c>
      <c r="AC629" s="23" t="str">
        <f t="shared" ca="1" si="137"/>
        <v/>
      </c>
      <c r="AD629" s="23" t="str">
        <f t="shared" ca="1" si="138"/>
        <v/>
      </c>
      <c r="AE629" s="68" t="str">
        <f t="shared" ca="1" si="139"/>
        <v/>
      </c>
      <c r="AF629" s="69" t="str">
        <f>IF(OR(H629="",S629=""),"",S629-(SUM(L629,M629)*INDEX(D.1[Đơn giá],MATCH(H629,D.1[Tên sản phẩm],0))))</f>
        <v/>
      </c>
      <c r="AG629" s="90" t="str">
        <f t="shared" ca="1" si="140"/>
        <v/>
      </c>
      <c r="AH629" s="90"/>
    </row>
    <row r="630" spans="2:34" ht="27.75" customHeight="1" x14ac:dyDescent="0.2">
      <c r="B630" s="154">
        <f t="shared" si="141"/>
        <v>627</v>
      </c>
      <c r="C630" s="155" t="str">
        <f t="shared" ca="1" si="142"/>
        <v/>
      </c>
      <c r="D630" s="156" t="str">
        <f t="shared" ca="1" si="143"/>
        <v/>
      </c>
      <c r="E630" s="157" t="str">
        <f t="shared" ca="1" si="144"/>
        <v/>
      </c>
      <c r="F630" s="157"/>
      <c r="G630" s="158" t="str">
        <f t="shared" ca="1" si="145"/>
        <v/>
      </c>
      <c r="H630" s="159"/>
      <c r="I630" s="160" t="str">
        <f>IF(H630="","",INDEX(D.1[Quy cách],MATCH(H630,D.1[Tên sản phẩm],0)))</f>
        <v/>
      </c>
      <c r="J630" s="35" t="str">
        <f>IF(H630="","",INDEX(D.1[ĐVT],MATCH(H630,D.1[Tên sản phẩm],0)))</f>
        <v/>
      </c>
      <c r="K630" s="163" t="str">
        <f>IF(H630="","",INDEX(D.1[Đơn giá bán
(Tham khảo)],MATCH(H630,D.1[Tên sản phẩm],0)))</f>
        <v/>
      </c>
      <c r="L630" s="162"/>
      <c r="M630" s="159"/>
      <c r="N630" s="159"/>
      <c r="O630" s="159"/>
      <c r="P630" s="163" t="str">
        <f t="shared" si="146"/>
        <v/>
      </c>
      <c r="Q630" s="164"/>
      <c r="R630" s="162"/>
      <c r="S630" s="163" t="str">
        <f t="shared" si="147"/>
        <v/>
      </c>
      <c r="T630" s="164" t="str">
        <f t="shared" ca="1" si="148"/>
        <v/>
      </c>
      <c r="U630" s="163" t="str">
        <f t="shared" si="149"/>
        <v/>
      </c>
      <c r="V630" s="163" t="str">
        <f ca="1">IF(AND(C630&lt;&gt;"",C630&lt;&gt;OFFSET(C630,1,0)),SUMIFS(B.2[Giá có thuế],B.2[Số ĐK],C630),"")</f>
        <v/>
      </c>
      <c r="W630" s="159"/>
      <c r="X630" s="161" t="str">
        <f>IF(W630="","",'Thông Tin Chung'!$L$3)</f>
        <v/>
      </c>
      <c r="Y630" s="163" t="str">
        <f t="shared" ca="1" si="150"/>
        <v/>
      </c>
      <c r="Z630" s="165"/>
      <c r="AA630" s="155" t="str">
        <f ca="1">IF(C630="","",IF(OR(D630&lt;NgayBatDau,D630&gt;NgayKetThuc),"Ngày tháng phải nằm trong kỳ báo cáo",IF(AND(G630&lt;&gt;"",COUNTIF(D.2[Tên khách hàng],G630)=0),"Tên KH chưa khai báo trong DSKH",IF(AND(H630&lt;&gt;"",COUNTIF(D.1[Tên sản phẩm],H630)=0),"SP này chưa khai báo trong DSSP",""))))</f>
        <v/>
      </c>
      <c r="AB630" s="23" t="str">
        <f t="shared" ca="1" si="136"/>
        <v/>
      </c>
      <c r="AC630" s="23" t="str">
        <f t="shared" ca="1" si="137"/>
        <v/>
      </c>
      <c r="AD630" s="23" t="str">
        <f t="shared" ca="1" si="138"/>
        <v/>
      </c>
      <c r="AE630" s="68" t="str">
        <f t="shared" ca="1" si="139"/>
        <v/>
      </c>
      <c r="AF630" s="69" t="str">
        <f>IF(OR(H630="",S630=""),"",S630-(SUM(L630,M630)*INDEX(D.1[Đơn giá],MATCH(H630,D.1[Tên sản phẩm],0))))</f>
        <v/>
      </c>
      <c r="AG630" s="90" t="str">
        <f t="shared" ca="1" si="140"/>
        <v/>
      </c>
      <c r="AH630" s="90"/>
    </row>
    <row r="631" spans="2:34" ht="27.75" customHeight="1" x14ac:dyDescent="0.2">
      <c r="B631" s="154">
        <f t="shared" si="141"/>
        <v>628</v>
      </c>
      <c r="C631" s="155" t="str">
        <f t="shared" ca="1" si="142"/>
        <v/>
      </c>
      <c r="D631" s="156" t="str">
        <f t="shared" ca="1" si="143"/>
        <v/>
      </c>
      <c r="E631" s="157" t="str">
        <f t="shared" ca="1" si="144"/>
        <v/>
      </c>
      <c r="F631" s="157"/>
      <c r="G631" s="158" t="str">
        <f t="shared" ca="1" si="145"/>
        <v/>
      </c>
      <c r="H631" s="159"/>
      <c r="I631" s="160" t="str">
        <f>IF(H631="","",INDEX(D.1[Quy cách],MATCH(H631,D.1[Tên sản phẩm],0)))</f>
        <v/>
      </c>
      <c r="J631" s="35" t="str">
        <f>IF(H631="","",INDEX(D.1[ĐVT],MATCH(H631,D.1[Tên sản phẩm],0)))</f>
        <v/>
      </c>
      <c r="K631" s="163" t="str">
        <f>IF(H631="","",INDEX(D.1[Đơn giá bán
(Tham khảo)],MATCH(H631,D.1[Tên sản phẩm],0)))</f>
        <v/>
      </c>
      <c r="L631" s="162"/>
      <c r="M631" s="159"/>
      <c r="N631" s="159"/>
      <c r="O631" s="159"/>
      <c r="P631" s="163" t="str">
        <f t="shared" si="146"/>
        <v/>
      </c>
      <c r="Q631" s="164"/>
      <c r="R631" s="162"/>
      <c r="S631" s="163" t="str">
        <f t="shared" si="147"/>
        <v/>
      </c>
      <c r="T631" s="164" t="str">
        <f t="shared" ca="1" si="148"/>
        <v/>
      </c>
      <c r="U631" s="163" t="str">
        <f t="shared" si="149"/>
        <v/>
      </c>
      <c r="V631" s="163" t="str">
        <f ca="1">IF(AND(C631&lt;&gt;"",C631&lt;&gt;OFFSET(C631,1,0)),SUMIFS(B.2[Giá có thuế],B.2[Số ĐK],C631),"")</f>
        <v/>
      </c>
      <c r="W631" s="159"/>
      <c r="X631" s="161" t="str">
        <f>IF(W631="","",'Thông Tin Chung'!$L$3)</f>
        <v/>
      </c>
      <c r="Y631" s="163" t="str">
        <f t="shared" ca="1" si="150"/>
        <v/>
      </c>
      <c r="Z631" s="165"/>
      <c r="AA631" s="155" t="str">
        <f ca="1">IF(C631="","",IF(OR(D631&lt;NgayBatDau,D631&gt;NgayKetThuc),"Ngày tháng phải nằm trong kỳ báo cáo",IF(AND(G631&lt;&gt;"",COUNTIF(D.2[Tên khách hàng],G631)=0),"Tên KH chưa khai báo trong DSKH",IF(AND(H631&lt;&gt;"",COUNTIF(D.1[Tên sản phẩm],H631)=0),"SP này chưa khai báo trong DSSP",""))))</f>
        <v/>
      </c>
      <c r="AB631" s="23" t="str">
        <f t="shared" ca="1" si="136"/>
        <v/>
      </c>
      <c r="AC631" s="23" t="str">
        <f t="shared" ca="1" si="137"/>
        <v/>
      </c>
      <c r="AD631" s="23" t="str">
        <f t="shared" ca="1" si="138"/>
        <v/>
      </c>
      <c r="AE631" s="68" t="str">
        <f t="shared" ca="1" si="139"/>
        <v/>
      </c>
      <c r="AF631" s="69" t="str">
        <f>IF(OR(H631="",S631=""),"",S631-(SUM(L631,M631)*INDEX(D.1[Đơn giá],MATCH(H631,D.1[Tên sản phẩm],0))))</f>
        <v/>
      </c>
      <c r="AG631" s="90" t="str">
        <f t="shared" ca="1" si="140"/>
        <v/>
      </c>
      <c r="AH631" s="90"/>
    </row>
    <row r="632" spans="2:34" ht="27.75" customHeight="1" x14ac:dyDescent="0.2">
      <c r="B632" s="154">
        <f t="shared" si="141"/>
        <v>629</v>
      </c>
      <c r="C632" s="155" t="str">
        <f t="shared" ca="1" si="142"/>
        <v/>
      </c>
      <c r="D632" s="156" t="str">
        <f t="shared" ca="1" si="143"/>
        <v/>
      </c>
      <c r="E632" s="157" t="str">
        <f t="shared" ca="1" si="144"/>
        <v/>
      </c>
      <c r="F632" s="157"/>
      <c r="G632" s="158" t="str">
        <f t="shared" ca="1" si="145"/>
        <v/>
      </c>
      <c r="H632" s="159"/>
      <c r="I632" s="160" t="str">
        <f>IF(H632="","",INDEX(D.1[Quy cách],MATCH(H632,D.1[Tên sản phẩm],0)))</f>
        <v/>
      </c>
      <c r="J632" s="35" t="str">
        <f>IF(H632="","",INDEX(D.1[ĐVT],MATCH(H632,D.1[Tên sản phẩm],0)))</f>
        <v/>
      </c>
      <c r="K632" s="163" t="str">
        <f>IF(H632="","",INDEX(D.1[Đơn giá bán
(Tham khảo)],MATCH(H632,D.1[Tên sản phẩm],0)))</f>
        <v/>
      </c>
      <c r="L632" s="162"/>
      <c r="M632" s="159"/>
      <c r="N632" s="159"/>
      <c r="O632" s="159"/>
      <c r="P632" s="163" t="str">
        <f t="shared" si="146"/>
        <v/>
      </c>
      <c r="Q632" s="164"/>
      <c r="R632" s="162"/>
      <c r="S632" s="163" t="str">
        <f t="shared" si="147"/>
        <v/>
      </c>
      <c r="T632" s="164" t="str">
        <f t="shared" ca="1" si="148"/>
        <v/>
      </c>
      <c r="U632" s="163" t="str">
        <f t="shared" si="149"/>
        <v/>
      </c>
      <c r="V632" s="163" t="str">
        <f ca="1">IF(AND(C632&lt;&gt;"",C632&lt;&gt;OFFSET(C632,1,0)),SUMIFS(B.2[Giá có thuế],B.2[Số ĐK],C632),"")</f>
        <v/>
      </c>
      <c r="W632" s="159"/>
      <c r="X632" s="161" t="str">
        <f>IF(W632="","",'Thông Tin Chung'!$L$3)</f>
        <v/>
      </c>
      <c r="Y632" s="163" t="str">
        <f t="shared" ca="1" si="150"/>
        <v/>
      </c>
      <c r="Z632" s="165"/>
      <c r="AA632" s="155" t="str">
        <f ca="1">IF(C632="","",IF(OR(D632&lt;NgayBatDau,D632&gt;NgayKetThuc),"Ngày tháng phải nằm trong kỳ báo cáo",IF(AND(G632&lt;&gt;"",COUNTIF(D.2[Tên khách hàng],G632)=0),"Tên KH chưa khai báo trong DSKH",IF(AND(H632&lt;&gt;"",COUNTIF(D.1[Tên sản phẩm],H632)=0),"SP này chưa khai báo trong DSSP",""))))</f>
        <v/>
      </c>
      <c r="AB632" s="23" t="str">
        <f t="shared" ca="1" si="136"/>
        <v/>
      </c>
      <c r="AC632" s="23" t="str">
        <f t="shared" ca="1" si="137"/>
        <v/>
      </c>
      <c r="AD632" s="23" t="str">
        <f t="shared" ca="1" si="138"/>
        <v/>
      </c>
      <c r="AE632" s="68" t="str">
        <f t="shared" ca="1" si="139"/>
        <v/>
      </c>
      <c r="AF632" s="69" t="str">
        <f>IF(OR(H632="",S632=""),"",S632-(SUM(L632,M632)*INDEX(D.1[Đơn giá],MATCH(H632,D.1[Tên sản phẩm],0))))</f>
        <v/>
      </c>
      <c r="AG632" s="90" t="str">
        <f t="shared" ca="1" si="140"/>
        <v/>
      </c>
      <c r="AH632" s="90"/>
    </row>
    <row r="633" spans="2:34" ht="27.75" customHeight="1" x14ac:dyDescent="0.2">
      <c r="B633" s="154">
        <f t="shared" si="141"/>
        <v>630</v>
      </c>
      <c r="C633" s="155" t="str">
        <f t="shared" ca="1" si="142"/>
        <v/>
      </c>
      <c r="D633" s="156" t="str">
        <f t="shared" ca="1" si="143"/>
        <v/>
      </c>
      <c r="E633" s="157" t="str">
        <f t="shared" ca="1" si="144"/>
        <v/>
      </c>
      <c r="F633" s="157"/>
      <c r="G633" s="158" t="str">
        <f t="shared" ca="1" si="145"/>
        <v/>
      </c>
      <c r="H633" s="159"/>
      <c r="I633" s="160" t="str">
        <f>IF(H633="","",INDEX(D.1[Quy cách],MATCH(H633,D.1[Tên sản phẩm],0)))</f>
        <v/>
      </c>
      <c r="J633" s="35" t="str">
        <f>IF(H633="","",INDEX(D.1[ĐVT],MATCH(H633,D.1[Tên sản phẩm],0)))</f>
        <v/>
      </c>
      <c r="K633" s="163" t="str">
        <f>IF(H633="","",INDEX(D.1[Đơn giá bán
(Tham khảo)],MATCH(H633,D.1[Tên sản phẩm],0)))</f>
        <v/>
      </c>
      <c r="L633" s="162"/>
      <c r="M633" s="159"/>
      <c r="N633" s="159"/>
      <c r="O633" s="159"/>
      <c r="P633" s="163" t="str">
        <f t="shared" si="146"/>
        <v/>
      </c>
      <c r="Q633" s="164"/>
      <c r="R633" s="162"/>
      <c r="S633" s="163" t="str">
        <f t="shared" si="147"/>
        <v/>
      </c>
      <c r="T633" s="164" t="str">
        <f t="shared" ca="1" si="148"/>
        <v/>
      </c>
      <c r="U633" s="163" t="str">
        <f t="shared" si="149"/>
        <v/>
      </c>
      <c r="V633" s="163" t="str">
        <f ca="1">IF(AND(C633&lt;&gt;"",C633&lt;&gt;OFFSET(C633,1,0)),SUMIFS(B.2[Giá có thuế],B.2[Số ĐK],C633),"")</f>
        <v/>
      </c>
      <c r="W633" s="159"/>
      <c r="X633" s="161" t="str">
        <f>IF(W633="","",'Thông Tin Chung'!$L$3)</f>
        <v/>
      </c>
      <c r="Y633" s="163" t="str">
        <f t="shared" ca="1" si="150"/>
        <v/>
      </c>
      <c r="Z633" s="165"/>
      <c r="AA633" s="155" t="str">
        <f ca="1">IF(C633="","",IF(OR(D633&lt;NgayBatDau,D633&gt;NgayKetThuc),"Ngày tháng phải nằm trong kỳ báo cáo",IF(AND(G633&lt;&gt;"",COUNTIF(D.2[Tên khách hàng],G633)=0),"Tên KH chưa khai báo trong DSKH",IF(AND(H633&lt;&gt;"",COUNTIF(D.1[Tên sản phẩm],H633)=0),"SP này chưa khai báo trong DSSP",""))))</f>
        <v/>
      </c>
      <c r="AB633" s="23" t="str">
        <f t="shared" ca="1" si="136"/>
        <v/>
      </c>
      <c r="AC633" s="23" t="str">
        <f t="shared" ca="1" si="137"/>
        <v/>
      </c>
      <c r="AD633" s="23" t="str">
        <f t="shared" ca="1" si="138"/>
        <v/>
      </c>
      <c r="AE633" s="68" t="str">
        <f t="shared" ca="1" si="139"/>
        <v/>
      </c>
      <c r="AF633" s="69" t="str">
        <f>IF(OR(H633="",S633=""),"",S633-(SUM(L633,M633)*INDEX(D.1[Đơn giá],MATCH(H633,D.1[Tên sản phẩm],0))))</f>
        <v/>
      </c>
      <c r="AG633" s="90" t="str">
        <f t="shared" ca="1" si="140"/>
        <v/>
      </c>
      <c r="AH633" s="90"/>
    </row>
    <row r="634" spans="2:34" ht="27.75" customHeight="1" x14ac:dyDescent="0.2">
      <c r="B634" s="154">
        <f t="shared" si="141"/>
        <v>631</v>
      </c>
      <c r="C634" s="155" t="str">
        <f t="shared" ca="1" si="142"/>
        <v/>
      </c>
      <c r="D634" s="156" t="str">
        <f t="shared" ca="1" si="143"/>
        <v/>
      </c>
      <c r="E634" s="157" t="str">
        <f t="shared" ca="1" si="144"/>
        <v/>
      </c>
      <c r="F634" s="157"/>
      <c r="G634" s="158" t="str">
        <f t="shared" ca="1" si="145"/>
        <v/>
      </c>
      <c r="H634" s="159"/>
      <c r="I634" s="160" t="str">
        <f>IF(H634="","",INDEX(D.1[Quy cách],MATCH(H634,D.1[Tên sản phẩm],0)))</f>
        <v/>
      </c>
      <c r="J634" s="35" t="str">
        <f>IF(H634="","",INDEX(D.1[ĐVT],MATCH(H634,D.1[Tên sản phẩm],0)))</f>
        <v/>
      </c>
      <c r="K634" s="163" t="str">
        <f>IF(H634="","",INDEX(D.1[Đơn giá bán
(Tham khảo)],MATCH(H634,D.1[Tên sản phẩm],0)))</f>
        <v/>
      </c>
      <c r="L634" s="162"/>
      <c r="M634" s="159"/>
      <c r="N634" s="159"/>
      <c r="O634" s="159"/>
      <c r="P634" s="163" t="str">
        <f t="shared" si="146"/>
        <v/>
      </c>
      <c r="Q634" s="164"/>
      <c r="R634" s="162"/>
      <c r="S634" s="163" t="str">
        <f t="shared" si="147"/>
        <v/>
      </c>
      <c r="T634" s="164" t="str">
        <f t="shared" ca="1" si="148"/>
        <v/>
      </c>
      <c r="U634" s="163" t="str">
        <f t="shared" si="149"/>
        <v/>
      </c>
      <c r="V634" s="163" t="str">
        <f ca="1">IF(AND(C634&lt;&gt;"",C634&lt;&gt;OFFSET(C634,1,0)),SUMIFS(B.2[Giá có thuế],B.2[Số ĐK],C634),"")</f>
        <v/>
      </c>
      <c r="W634" s="159"/>
      <c r="X634" s="161" t="str">
        <f>IF(W634="","",'Thông Tin Chung'!$L$3)</f>
        <v/>
      </c>
      <c r="Y634" s="163" t="str">
        <f t="shared" ca="1" si="150"/>
        <v/>
      </c>
      <c r="Z634" s="165"/>
      <c r="AA634" s="155" t="str">
        <f ca="1">IF(C634="","",IF(OR(D634&lt;NgayBatDau,D634&gt;NgayKetThuc),"Ngày tháng phải nằm trong kỳ báo cáo",IF(AND(G634&lt;&gt;"",COUNTIF(D.2[Tên khách hàng],G634)=0),"Tên KH chưa khai báo trong DSKH",IF(AND(H634&lt;&gt;"",COUNTIF(D.1[Tên sản phẩm],H634)=0),"SP này chưa khai báo trong DSSP",""))))</f>
        <v/>
      </c>
      <c r="AB634" s="23" t="str">
        <f t="shared" ca="1" si="136"/>
        <v/>
      </c>
      <c r="AC634" s="23" t="str">
        <f t="shared" ca="1" si="137"/>
        <v/>
      </c>
      <c r="AD634" s="23" t="str">
        <f t="shared" ca="1" si="138"/>
        <v/>
      </c>
      <c r="AE634" s="68" t="str">
        <f t="shared" ca="1" si="139"/>
        <v/>
      </c>
      <c r="AF634" s="69" t="str">
        <f>IF(OR(H634="",S634=""),"",S634-(SUM(L634,M634)*INDEX(D.1[Đơn giá],MATCH(H634,D.1[Tên sản phẩm],0))))</f>
        <v/>
      </c>
      <c r="AG634" s="90" t="str">
        <f t="shared" ca="1" si="140"/>
        <v/>
      </c>
      <c r="AH634" s="90"/>
    </row>
    <row r="635" spans="2:34" ht="27.75" customHeight="1" x14ac:dyDescent="0.2">
      <c r="B635" s="154">
        <f t="shared" si="141"/>
        <v>632</v>
      </c>
      <c r="C635" s="155" t="str">
        <f t="shared" ca="1" si="142"/>
        <v/>
      </c>
      <c r="D635" s="156" t="str">
        <f t="shared" ca="1" si="143"/>
        <v/>
      </c>
      <c r="E635" s="157" t="str">
        <f t="shared" ca="1" si="144"/>
        <v/>
      </c>
      <c r="F635" s="157"/>
      <c r="G635" s="158" t="str">
        <f t="shared" ca="1" si="145"/>
        <v/>
      </c>
      <c r="H635" s="159"/>
      <c r="I635" s="160" t="str">
        <f>IF(H635="","",INDEX(D.1[Quy cách],MATCH(H635,D.1[Tên sản phẩm],0)))</f>
        <v/>
      </c>
      <c r="J635" s="35" t="str">
        <f>IF(H635="","",INDEX(D.1[ĐVT],MATCH(H635,D.1[Tên sản phẩm],0)))</f>
        <v/>
      </c>
      <c r="K635" s="163" t="str">
        <f>IF(H635="","",INDEX(D.1[Đơn giá bán
(Tham khảo)],MATCH(H635,D.1[Tên sản phẩm],0)))</f>
        <v/>
      </c>
      <c r="L635" s="162"/>
      <c r="M635" s="159"/>
      <c r="N635" s="159"/>
      <c r="O635" s="159"/>
      <c r="P635" s="163" t="str">
        <f t="shared" si="146"/>
        <v/>
      </c>
      <c r="Q635" s="164"/>
      <c r="R635" s="162"/>
      <c r="S635" s="163" t="str">
        <f t="shared" si="147"/>
        <v/>
      </c>
      <c r="T635" s="164" t="str">
        <f t="shared" ca="1" si="148"/>
        <v/>
      </c>
      <c r="U635" s="163" t="str">
        <f t="shared" si="149"/>
        <v/>
      </c>
      <c r="V635" s="163" t="str">
        <f ca="1">IF(AND(C635&lt;&gt;"",C635&lt;&gt;OFFSET(C635,1,0)),SUMIFS(B.2[Giá có thuế],B.2[Số ĐK],C635),"")</f>
        <v/>
      </c>
      <c r="W635" s="159"/>
      <c r="X635" s="161" t="str">
        <f>IF(W635="","",'Thông Tin Chung'!$L$3)</f>
        <v/>
      </c>
      <c r="Y635" s="163" t="str">
        <f t="shared" ca="1" si="150"/>
        <v/>
      </c>
      <c r="Z635" s="165"/>
      <c r="AA635" s="155" t="str">
        <f ca="1">IF(C635="","",IF(OR(D635&lt;NgayBatDau,D635&gt;NgayKetThuc),"Ngày tháng phải nằm trong kỳ báo cáo",IF(AND(G635&lt;&gt;"",COUNTIF(D.2[Tên khách hàng],G635)=0),"Tên KH chưa khai báo trong DSKH",IF(AND(H635&lt;&gt;"",COUNTIF(D.1[Tên sản phẩm],H635)=0),"SP này chưa khai báo trong DSSP",""))))</f>
        <v/>
      </c>
      <c r="AB635" s="23" t="str">
        <f t="shared" ca="1" si="136"/>
        <v/>
      </c>
      <c r="AC635" s="23" t="str">
        <f t="shared" ca="1" si="137"/>
        <v/>
      </c>
      <c r="AD635" s="23" t="str">
        <f t="shared" ca="1" si="138"/>
        <v/>
      </c>
      <c r="AE635" s="68" t="str">
        <f t="shared" ca="1" si="139"/>
        <v/>
      </c>
      <c r="AF635" s="69" t="str">
        <f>IF(OR(H635="",S635=""),"",S635-(SUM(L635,M635)*INDEX(D.1[Đơn giá],MATCH(H635,D.1[Tên sản phẩm],0))))</f>
        <v/>
      </c>
      <c r="AG635" s="90" t="str">
        <f t="shared" ca="1" si="140"/>
        <v/>
      </c>
      <c r="AH635" s="90"/>
    </row>
    <row r="636" spans="2:34" ht="27.75" customHeight="1" x14ac:dyDescent="0.2">
      <c r="B636" s="154">
        <f t="shared" si="141"/>
        <v>633</v>
      </c>
      <c r="C636" s="155" t="str">
        <f t="shared" ca="1" si="142"/>
        <v/>
      </c>
      <c r="D636" s="156" t="str">
        <f t="shared" ca="1" si="143"/>
        <v/>
      </c>
      <c r="E636" s="157" t="str">
        <f t="shared" ca="1" si="144"/>
        <v/>
      </c>
      <c r="F636" s="157"/>
      <c r="G636" s="158" t="str">
        <f t="shared" ca="1" si="145"/>
        <v/>
      </c>
      <c r="H636" s="159"/>
      <c r="I636" s="160" t="str">
        <f>IF(H636="","",INDEX(D.1[Quy cách],MATCH(H636,D.1[Tên sản phẩm],0)))</f>
        <v/>
      </c>
      <c r="J636" s="35" t="str">
        <f>IF(H636="","",INDEX(D.1[ĐVT],MATCH(H636,D.1[Tên sản phẩm],0)))</f>
        <v/>
      </c>
      <c r="K636" s="163" t="str">
        <f>IF(H636="","",INDEX(D.1[Đơn giá bán
(Tham khảo)],MATCH(H636,D.1[Tên sản phẩm],0)))</f>
        <v/>
      </c>
      <c r="L636" s="162"/>
      <c r="M636" s="159"/>
      <c r="N636" s="159"/>
      <c r="O636" s="159"/>
      <c r="P636" s="163" t="str">
        <f t="shared" si="146"/>
        <v/>
      </c>
      <c r="Q636" s="164"/>
      <c r="R636" s="162"/>
      <c r="S636" s="163" t="str">
        <f t="shared" si="147"/>
        <v/>
      </c>
      <c r="T636" s="164" t="str">
        <f t="shared" ca="1" si="148"/>
        <v/>
      </c>
      <c r="U636" s="163" t="str">
        <f t="shared" si="149"/>
        <v/>
      </c>
      <c r="V636" s="163" t="str">
        <f ca="1">IF(AND(C636&lt;&gt;"",C636&lt;&gt;OFFSET(C636,1,0)),SUMIFS(B.2[Giá có thuế],B.2[Số ĐK],C636),"")</f>
        <v/>
      </c>
      <c r="W636" s="159"/>
      <c r="X636" s="161" t="str">
        <f>IF(W636="","",'Thông Tin Chung'!$L$3)</f>
        <v/>
      </c>
      <c r="Y636" s="163" t="str">
        <f t="shared" ca="1" si="150"/>
        <v/>
      </c>
      <c r="Z636" s="165"/>
      <c r="AA636" s="155" t="str">
        <f ca="1">IF(C636="","",IF(OR(D636&lt;NgayBatDau,D636&gt;NgayKetThuc),"Ngày tháng phải nằm trong kỳ báo cáo",IF(AND(G636&lt;&gt;"",COUNTIF(D.2[Tên khách hàng],G636)=0),"Tên KH chưa khai báo trong DSKH",IF(AND(H636&lt;&gt;"",COUNTIF(D.1[Tên sản phẩm],H636)=0),"SP này chưa khai báo trong DSSP",""))))</f>
        <v/>
      </c>
      <c r="AB636" s="23" t="str">
        <f t="shared" ca="1" si="136"/>
        <v/>
      </c>
      <c r="AC636" s="23" t="str">
        <f t="shared" ca="1" si="137"/>
        <v/>
      </c>
      <c r="AD636" s="23" t="str">
        <f t="shared" ca="1" si="138"/>
        <v/>
      </c>
      <c r="AE636" s="68" t="str">
        <f t="shared" ca="1" si="139"/>
        <v/>
      </c>
      <c r="AF636" s="69" t="str">
        <f>IF(OR(H636="",S636=""),"",S636-(SUM(L636,M636)*INDEX(D.1[Đơn giá],MATCH(H636,D.1[Tên sản phẩm],0))))</f>
        <v/>
      </c>
      <c r="AG636" s="90" t="str">
        <f t="shared" ca="1" si="140"/>
        <v/>
      </c>
      <c r="AH636" s="90"/>
    </row>
    <row r="637" spans="2:34" ht="27.75" customHeight="1" x14ac:dyDescent="0.2">
      <c r="B637" s="154">
        <f t="shared" si="141"/>
        <v>634</v>
      </c>
      <c r="C637" s="155" t="str">
        <f t="shared" ca="1" si="142"/>
        <v/>
      </c>
      <c r="D637" s="156" t="str">
        <f t="shared" ca="1" si="143"/>
        <v/>
      </c>
      <c r="E637" s="157" t="str">
        <f t="shared" ca="1" si="144"/>
        <v/>
      </c>
      <c r="F637" s="157"/>
      <c r="G637" s="158" t="str">
        <f t="shared" ca="1" si="145"/>
        <v/>
      </c>
      <c r="H637" s="159"/>
      <c r="I637" s="160" t="str">
        <f>IF(H637="","",INDEX(D.1[Quy cách],MATCH(H637,D.1[Tên sản phẩm],0)))</f>
        <v/>
      </c>
      <c r="J637" s="35" t="str">
        <f>IF(H637="","",INDEX(D.1[ĐVT],MATCH(H637,D.1[Tên sản phẩm],0)))</f>
        <v/>
      </c>
      <c r="K637" s="163" t="str">
        <f>IF(H637="","",INDEX(D.1[Đơn giá bán
(Tham khảo)],MATCH(H637,D.1[Tên sản phẩm],0)))</f>
        <v/>
      </c>
      <c r="L637" s="162"/>
      <c r="M637" s="159"/>
      <c r="N637" s="159"/>
      <c r="O637" s="159"/>
      <c r="P637" s="163" t="str">
        <f t="shared" si="146"/>
        <v/>
      </c>
      <c r="Q637" s="164"/>
      <c r="R637" s="162"/>
      <c r="S637" s="163" t="str">
        <f t="shared" si="147"/>
        <v/>
      </c>
      <c r="T637" s="164" t="str">
        <f t="shared" ca="1" si="148"/>
        <v/>
      </c>
      <c r="U637" s="163" t="str">
        <f t="shared" si="149"/>
        <v/>
      </c>
      <c r="V637" s="163" t="str">
        <f ca="1">IF(AND(C637&lt;&gt;"",C637&lt;&gt;OFFSET(C637,1,0)),SUMIFS(B.2[Giá có thuế],B.2[Số ĐK],C637),"")</f>
        <v/>
      </c>
      <c r="W637" s="159"/>
      <c r="X637" s="161" t="str">
        <f>IF(W637="","",'Thông Tin Chung'!$L$3)</f>
        <v/>
      </c>
      <c r="Y637" s="163" t="str">
        <f t="shared" ca="1" si="150"/>
        <v/>
      </c>
      <c r="Z637" s="165"/>
      <c r="AA637" s="155" t="str">
        <f ca="1">IF(C637="","",IF(OR(D637&lt;NgayBatDau,D637&gt;NgayKetThuc),"Ngày tháng phải nằm trong kỳ báo cáo",IF(AND(G637&lt;&gt;"",COUNTIF(D.2[Tên khách hàng],G637)=0),"Tên KH chưa khai báo trong DSKH",IF(AND(H637&lt;&gt;"",COUNTIF(D.1[Tên sản phẩm],H637)=0),"SP này chưa khai báo trong DSSP",""))))</f>
        <v/>
      </c>
      <c r="AB637" s="23" t="str">
        <f t="shared" ca="1" si="136"/>
        <v/>
      </c>
      <c r="AC637" s="23" t="str">
        <f t="shared" ca="1" si="137"/>
        <v/>
      </c>
      <c r="AD637" s="23" t="str">
        <f t="shared" ca="1" si="138"/>
        <v/>
      </c>
      <c r="AE637" s="68" t="str">
        <f t="shared" ca="1" si="139"/>
        <v/>
      </c>
      <c r="AF637" s="69" t="str">
        <f>IF(OR(H637="",S637=""),"",S637-(SUM(L637,M637)*INDEX(D.1[Đơn giá],MATCH(H637,D.1[Tên sản phẩm],0))))</f>
        <v/>
      </c>
      <c r="AG637" s="90" t="str">
        <f t="shared" ca="1" si="140"/>
        <v/>
      </c>
      <c r="AH637" s="90"/>
    </row>
    <row r="638" spans="2:34" ht="27.75" customHeight="1" x14ac:dyDescent="0.2">
      <c r="B638" s="154">
        <f t="shared" si="141"/>
        <v>635</v>
      </c>
      <c r="C638" s="155" t="str">
        <f t="shared" ca="1" si="142"/>
        <v/>
      </c>
      <c r="D638" s="156" t="str">
        <f t="shared" ca="1" si="143"/>
        <v/>
      </c>
      <c r="E638" s="157" t="str">
        <f t="shared" ca="1" si="144"/>
        <v/>
      </c>
      <c r="F638" s="157"/>
      <c r="G638" s="158" t="str">
        <f t="shared" ca="1" si="145"/>
        <v/>
      </c>
      <c r="H638" s="159"/>
      <c r="I638" s="160" t="str">
        <f>IF(H638="","",INDEX(D.1[Quy cách],MATCH(H638,D.1[Tên sản phẩm],0)))</f>
        <v/>
      </c>
      <c r="J638" s="35" t="str">
        <f>IF(H638="","",INDEX(D.1[ĐVT],MATCH(H638,D.1[Tên sản phẩm],0)))</f>
        <v/>
      </c>
      <c r="K638" s="163" t="str">
        <f>IF(H638="","",INDEX(D.1[Đơn giá bán
(Tham khảo)],MATCH(H638,D.1[Tên sản phẩm],0)))</f>
        <v/>
      </c>
      <c r="L638" s="162"/>
      <c r="M638" s="159"/>
      <c r="N638" s="159"/>
      <c r="O638" s="159"/>
      <c r="P638" s="163" t="str">
        <f t="shared" si="146"/>
        <v/>
      </c>
      <c r="Q638" s="164"/>
      <c r="R638" s="162"/>
      <c r="S638" s="163" t="str">
        <f t="shared" si="147"/>
        <v/>
      </c>
      <c r="T638" s="164" t="str">
        <f t="shared" ca="1" si="148"/>
        <v/>
      </c>
      <c r="U638" s="163" t="str">
        <f t="shared" si="149"/>
        <v/>
      </c>
      <c r="V638" s="163" t="str">
        <f ca="1">IF(AND(C638&lt;&gt;"",C638&lt;&gt;OFFSET(C638,1,0)),SUMIFS(B.2[Giá có thuế],B.2[Số ĐK],C638),"")</f>
        <v/>
      </c>
      <c r="W638" s="159"/>
      <c r="X638" s="161" t="str">
        <f>IF(W638="","",'Thông Tin Chung'!$L$3)</f>
        <v/>
      </c>
      <c r="Y638" s="163" t="str">
        <f t="shared" ca="1" si="150"/>
        <v/>
      </c>
      <c r="Z638" s="165"/>
      <c r="AA638" s="155" t="str">
        <f ca="1">IF(C638="","",IF(OR(D638&lt;NgayBatDau,D638&gt;NgayKetThuc),"Ngày tháng phải nằm trong kỳ báo cáo",IF(AND(G638&lt;&gt;"",COUNTIF(D.2[Tên khách hàng],G638)=0),"Tên KH chưa khai báo trong DSKH",IF(AND(H638&lt;&gt;"",COUNTIF(D.1[Tên sản phẩm],H638)=0),"SP này chưa khai báo trong DSSP",""))))</f>
        <v/>
      </c>
      <c r="AB638" s="23" t="str">
        <f t="shared" ca="1" si="136"/>
        <v/>
      </c>
      <c r="AC638" s="23" t="str">
        <f t="shared" ca="1" si="137"/>
        <v/>
      </c>
      <c r="AD638" s="23" t="str">
        <f t="shared" ca="1" si="138"/>
        <v/>
      </c>
      <c r="AE638" s="68" t="str">
        <f t="shared" ca="1" si="139"/>
        <v/>
      </c>
      <c r="AF638" s="69" t="str">
        <f>IF(OR(H638="",S638=""),"",S638-(SUM(L638,M638)*INDEX(D.1[Đơn giá],MATCH(H638,D.1[Tên sản phẩm],0))))</f>
        <v/>
      </c>
      <c r="AG638" s="90" t="str">
        <f t="shared" ca="1" si="140"/>
        <v/>
      </c>
      <c r="AH638" s="90"/>
    </row>
    <row r="639" spans="2:34" ht="27.75" customHeight="1" x14ac:dyDescent="0.2">
      <c r="B639" s="154">
        <f t="shared" si="141"/>
        <v>636</v>
      </c>
      <c r="C639" s="155" t="str">
        <f t="shared" ca="1" si="142"/>
        <v/>
      </c>
      <c r="D639" s="156" t="str">
        <f t="shared" ca="1" si="143"/>
        <v/>
      </c>
      <c r="E639" s="157" t="str">
        <f t="shared" ca="1" si="144"/>
        <v/>
      </c>
      <c r="F639" s="157"/>
      <c r="G639" s="158" t="str">
        <f t="shared" ca="1" si="145"/>
        <v/>
      </c>
      <c r="H639" s="159"/>
      <c r="I639" s="160" t="str">
        <f>IF(H639="","",INDEX(D.1[Quy cách],MATCH(H639,D.1[Tên sản phẩm],0)))</f>
        <v/>
      </c>
      <c r="J639" s="35" t="str">
        <f>IF(H639="","",INDEX(D.1[ĐVT],MATCH(H639,D.1[Tên sản phẩm],0)))</f>
        <v/>
      </c>
      <c r="K639" s="163" t="str">
        <f>IF(H639="","",INDEX(D.1[Đơn giá bán
(Tham khảo)],MATCH(H639,D.1[Tên sản phẩm],0)))</f>
        <v/>
      </c>
      <c r="L639" s="162"/>
      <c r="M639" s="159"/>
      <c r="N639" s="159"/>
      <c r="O639" s="159"/>
      <c r="P639" s="163" t="str">
        <f t="shared" si="146"/>
        <v/>
      </c>
      <c r="Q639" s="164"/>
      <c r="R639" s="162"/>
      <c r="S639" s="163" t="str">
        <f t="shared" si="147"/>
        <v/>
      </c>
      <c r="T639" s="164" t="str">
        <f t="shared" ca="1" si="148"/>
        <v/>
      </c>
      <c r="U639" s="163" t="str">
        <f t="shared" si="149"/>
        <v/>
      </c>
      <c r="V639" s="163" t="str">
        <f ca="1">IF(AND(C639&lt;&gt;"",C639&lt;&gt;OFFSET(C639,1,0)),SUMIFS(B.2[Giá có thuế],B.2[Số ĐK],C639),"")</f>
        <v/>
      </c>
      <c r="W639" s="159"/>
      <c r="X639" s="161" t="str">
        <f>IF(W639="","",'Thông Tin Chung'!$L$3)</f>
        <v/>
      </c>
      <c r="Y639" s="163" t="str">
        <f t="shared" ca="1" si="150"/>
        <v/>
      </c>
      <c r="Z639" s="165"/>
      <c r="AA639" s="155" t="str">
        <f ca="1">IF(C639="","",IF(OR(D639&lt;NgayBatDau,D639&gt;NgayKetThuc),"Ngày tháng phải nằm trong kỳ báo cáo",IF(AND(G639&lt;&gt;"",COUNTIF(D.2[Tên khách hàng],G639)=0),"Tên KH chưa khai báo trong DSKH",IF(AND(H639&lt;&gt;"",COUNTIF(D.1[Tên sản phẩm],H639)=0),"SP này chưa khai báo trong DSSP",""))))</f>
        <v/>
      </c>
      <c r="AB639" s="23" t="str">
        <f t="shared" ca="1" si="136"/>
        <v/>
      </c>
      <c r="AC639" s="23" t="str">
        <f t="shared" ca="1" si="137"/>
        <v/>
      </c>
      <c r="AD639" s="23" t="str">
        <f t="shared" ca="1" si="138"/>
        <v/>
      </c>
      <c r="AE639" s="68" t="str">
        <f t="shared" ca="1" si="139"/>
        <v/>
      </c>
      <c r="AF639" s="69" t="str">
        <f>IF(OR(H639="",S639=""),"",S639-(SUM(L639,M639)*INDEX(D.1[Đơn giá],MATCH(H639,D.1[Tên sản phẩm],0))))</f>
        <v/>
      </c>
      <c r="AG639" s="90" t="str">
        <f t="shared" ca="1" si="140"/>
        <v/>
      </c>
      <c r="AH639" s="90"/>
    </row>
    <row r="640" spans="2:34" ht="27.75" customHeight="1" x14ac:dyDescent="0.2">
      <c r="B640" s="154">
        <f t="shared" si="141"/>
        <v>637</v>
      </c>
      <c r="C640" s="155" t="str">
        <f t="shared" ca="1" si="142"/>
        <v/>
      </c>
      <c r="D640" s="156" t="str">
        <f t="shared" ca="1" si="143"/>
        <v/>
      </c>
      <c r="E640" s="157" t="str">
        <f t="shared" ca="1" si="144"/>
        <v/>
      </c>
      <c r="F640" s="157"/>
      <c r="G640" s="158" t="str">
        <f t="shared" ca="1" si="145"/>
        <v/>
      </c>
      <c r="H640" s="159"/>
      <c r="I640" s="160" t="str">
        <f>IF(H640="","",INDEX(D.1[Quy cách],MATCH(H640,D.1[Tên sản phẩm],0)))</f>
        <v/>
      </c>
      <c r="J640" s="35" t="str">
        <f>IF(H640="","",INDEX(D.1[ĐVT],MATCH(H640,D.1[Tên sản phẩm],0)))</f>
        <v/>
      </c>
      <c r="K640" s="163" t="str">
        <f>IF(H640="","",INDEX(D.1[Đơn giá bán
(Tham khảo)],MATCH(H640,D.1[Tên sản phẩm],0)))</f>
        <v/>
      </c>
      <c r="L640" s="162"/>
      <c r="M640" s="159"/>
      <c r="N640" s="159"/>
      <c r="O640" s="159"/>
      <c r="P640" s="163" t="str">
        <f t="shared" si="146"/>
        <v/>
      </c>
      <c r="Q640" s="164"/>
      <c r="R640" s="162"/>
      <c r="S640" s="163" t="str">
        <f t="shared" si="147"/>
        <v/>
      </c>
      <c r="T640" s="164" t="str">
        <f t="shared" ca="1" si="148"/>
        <v/>
      </c>
      <c r="U640" s="163" t="str">
        <f t="shared" si="149"/>
        <v/>
      </c>
      <c r="V640" s="163" t="str">
        <f ca="1">IF(AND(C640&lt;&gt;"",C640&lt;&gt;OFFSET(C640,1,0)),SUMIFS(B.2[Giá có thuế],B.2[Số ĐK],C640),"")</f>
        <v/>
      </c>
      <c r="W640" s="159"/>
      <c r="X640" s="161" t="str">
        <f>IF(W640="","",'Thông Tin Chung'!$L$3)</f>
        <v/>
      </c>
      <c r="Y640" s="163" t="str">
        <f t="shared" ca="1" si="150"/>
        <v/>
      </c>
      <c r="Z640" s="165"/>
      <c r="AA640" s="155" t="str">
        <f ca="1">IF(C640="","",IF(OR(D640&lt;NgayBatDau,D640&gt;NgayKetThuc),"Ngày tháng phải nằm trong kỳ báo cáo",IF(AND(G640&lt;&gt;"",COUNTIF(D.2[Tên khách hàng],G640)=0),"Tên KH chưa khai báo trong DSKH",IF(AND(H640&lt;&gt;"",COUNTIF(D.1[Tên sản phẩm],H640)=0),"SP này chưa khai báo trong DSSP",""))))</f>
        <v/>
      </c>
      <c r="AB640" s="23" t="str">
        <f t="shared" ca="1" si="136"/>
        <v/>
      </c>
      <c r="AC640" s="23" t="str">
        <f t="shared" ca="1" si="137"/>
        <v/>
      </c>
      <c r="AD640" s="23" t="str">
        <f t="shared" ca="1" si="138"/>
        <v/>
      </c>
      <c r="AE640" s="68" t="str">
        <f t="shared" ca="1" si="139"/>
        <v/>
      </c>
      <c r="AF640" s="69" t="str">
        <f>IF(OR(H640="",S640=""),"",S640-(SUM(L640,M640)*INDEX(D.1[Đơn giá],MATCH(H640,D.1[Tên sản phẩm],0))))</f>
        <v/>
      </c>
      <c r="AG640" s="90" t="str">
        <f t="shared" ca="1" si="140"/>
        <v/>
      </c>
      <c r="AH640" s="90"/>
    </row>
    <row r="641" spans="2:34" ht="27.75" customHeight="1" x14ac:dyDescent="0.2">
      <c r="B641" s="154">
        <f t="shared" si="141"/>
        <v>638</v>
      </c>
      <c r="C641" s="155" t="str">
        <f t="shared" ca="1" si="142"/>
        <v/>
      </c>
      <c r="D641" s="156" t="str">
        <f t="shared" ca="1" si="143"/>
        <v/>
      </c>
      <c r="E641" s="157" t="str">
        <f t="shared" ca="1" si="144"/>
        <v/>
      </c>
      <c r="F641" s="157"/>
      <c r="G641" s="158" t="str">
        <f t="shared" ca="1" si="145"/>
        <v/>
      </c>
      <c r="H641" s="159"/>
      <c r="I641" s="160" t="str">
        <f>IF(H641="","",INDEX(D.1[Quy cách],MATCH(H641,D.1[Tên sản phẩm],0)))</f>
        <v/>
      </c>
      <c r="J641" s="35" t="str">
        <f>IF(H641="","",INDEX(D.1[ĐVT],MATCH(H641,D.1[Tên sản phẩm],0)))</f>
        <v/>
      </c>
      <c r="K641" s="163" t="str">
        <f>IF(H641="","",INDEX(D.1[Đơn giá bán
(Tham khảo)],MATCH(H641,D.1[Tên sản phẩm],0)))</f>
        <v/>
      </c>
      <c r="L641" s="162"/>
      <c r="M641" s="159"/>
      <c r="N641" s="159"/>
      <c r="O641" s="159"/>
      <c r="P641" s="163" t="str">
        <f t="shared" si="146"/>
        <v/>
      </c>
      <c r="Q641" s="164"/>
      <c r="R641" s="162"/>
      <c r="S641" s="163" t="str">
        <f t="shared" si="147"/>
        <v/>
      </c>
      <c r="T641" s="164" t="str">
        <f t="shared" ca="1" si="148"/>
        <v/>
      </c>
      <c r="U641" s="163" t="str">
        <f t="shared" si="149"/>
        <v/>
      </c>
      <c r="V641" s="163" t="str">
        <f ca="1">IF(AND(C641&lt;&gt;"",C641&lt;&gt;OFFSET(C641,1,0)),SUMIFS(B.2[Giá có thuế],B.2[Số ĐK],C641),"")</f>
        <v/>
      </c>
      <c r="W641" s="159"/>
      <c r="X641" s="161" t="str">
        <f>IF(W641="","",'Thông Tin Chung'!$L$3)</f>
        <v/>
      </c>
      <c r="Y641" s="163" t="str">
        <f t="shared" ca="1" si="150"/>
        <v/>
      </c>
      <c r="Z641" s="165"/>
      <c r="AA641" s="155" t="str">
        <f ca="1">IF(C641="","",IF(OR(D641&lt;NgayBatDau,D641&gt;NgayKetThuc),"Ngày tháng phải nằm trong kỳ báo cáo",IF(AND(G641&lt;&gt;"",COUNTIF(D.2[Tên khách hàng],G641)=0),"Tên KH chưa khai báo trong DSKH",IF(AND(H641&lt;&gt;"",COUNTIF(D.1[Tên sản phẩm],H641)=0),"SP này chưa khai báo trong DSSP",""))))</f>
        <v/>
      </c>
      <c r="AB641" s="23" t="str">
        <f t="shared" ca="1" si="136"/>
        <v/>
      </c>
      <c r="AC641" s="23" t="str">
        <f t="shared" ca="1" si="137"/>
        <v/>
      </c>
      <c r="AD641" s="23" t="str">
        <f t="shared" ca="1" si="138"/>
        <v/>
      </c>
      <c r="AE641" s="68" t="str">
        <f t="shared" ca="1" si="139"/>
        <v/>
      </c>
      <c r="AF641" s="69" t="str">
        <f>IF(OR(H641="",S641=""),"",S641-(SUM(L641,M641)*INDEX(D.1[Đơn giá],MATCH(H641,D.1[Tên sản phẩm],0))))</f>
        <v/>
      </c>
      <c r="AG641" s="90" t="str">
        <f t="shared" ca="1" si="140"/>
        <v/>
      </c>
      <c r="AH641" s="90"/>
    </row>
    <row r="642" spans="2:34" ht="27.75" customHeight="1" x14ac:dyDescent="0.2">
      <c r="B642" s="154">
        <f t="shared" si="141"/>
        <v>639</v>
      </c>
      <c r="C642" s="155" t="str">
        <f t="shared" ca="1" si="142"/>
        <v/>
      </c>
      <c r="D642" s="156" t="str">
        <f t="shared" ca="1" si="143"/>
        <v/>
      </c>
      <c r="E642" s="157" t="str">
        <f t="shared" ca="1" si="144"/>
        <v/>
      </c>
      <c r="F642" s="157"/>
      <c r="G642" s="158" t="str">
        <f t="shared" ca="1" si="145"/>
        <v/>
      </c>
      <c r="H642" s="159"/>
      <c r="I642" s="160" t="str">
        <f>IF(H642="","",INDEX(D.1[Quy cách],MATCH(H642,D.1[Tên sản phẩm],0)))</f>
        <v/>
      </c>
      <c r="J642" s="35" t="str">
        <f>IF(H642="","",INDEX(D.1[ĐVT],MATCH(H642,D.1[Tên sản phẩm],0)))</f>
        <v/>
      </c>
      <c r="K642" s="163" t="str">
        <f>IF(H642="","",INDEX(D.1[Đơn giá bán
(Tham khảo)],MATCH(H642,D.1[Tên sản phẩm],0)))</f>
        <v/>
      </c>
      <c r="L642" s="162"/>
      <c r="M642" s="159"/>
      <c r="N642" s="159"/>
      <c r="O642" s="159"/>
      <c r="P642" s="163" t="str">
        <f t="shared" si="146"/>
        <v/>
      </c>
      <c r="Q642" s="164"/>
      <c r="R642" s="162"/>
      <c r="S642" s="163" t="str">
        <f t="shared" si="147"/>
        <v/>
      </c>
      <c r="T642" s="164" t="str">
        <f t="shared" ca="1" si="148"/>
        <v/>
      </c>
      <c r="U642" s="163" t="str">
        <f t="shared" si="149"/>
        <v/>
      </c>
      <c r="V642" s="163" t="str">
        <f ca="1">IF(AND(C642&lt;&gt;"",C642&lt;&gt;OFFSET(C642,1,0)),SUMIFS(B.2[Giá có thuế],B.2[Số ĐK],C642),"")</f>
        <v/>
      </c>
      <c r="W642" s="159"/>
      <c r="X642" s="161" t="str">
        <f>IF(W642="","",'Thông Tin Chung'!$L$3)</f>
        <v/>
      </c>
      <c r="Y642" s="163" t="str">
        <f t="shared" ca="1" si="150"/>
        <v/>
      </c>
      <c r="Z642" s="165"/>
      <c r="AA642" s="155" t="str">
        <f ca="1">IF(C642="","",IF(OR(D642&lt;NgayBatDau,D642&gt;NgayKetThuc),"Ngày tháng phải nằm trong kỳ báo cáo",IF(AND(G642&lt;&gt;"",COUNTIF(D.2[Tên khách hàng],G642)=0),"Tên KH chưa khai báo trong DSKH",IF(AND(H642&lt;&gt;"",COUNTIF(D.1[Tên sản phẩm],H642)=0),"SP này chưa khai báo trong DSSP",""))))</f>
        <v/>
      </c>
      <c r="AB642" s="23" t="str">
        <f t="shared" ca="1" si="136"/>
        <v/>
      </c>
      <c r="AC642" s="23" t="str">
        <f t="shared" ca="1" si="137"/>
        <v/>
      </c>
      <c r="AD642" s="23" t="str">
        <f t="shared" ca="1" si="138"/>
        <v/>
      </c>
      <c r="AE642" s="68" t="str">
        <f t="shared" ca="1" si="139"/>
        <v/>
      </c>
      <c r="AF642" s="69" t="str">
        <f>IF(OR(H642="",S642=""),"",S642-(SUM(L642,M642)*INDEX(D.1[Đơn giá],MATCH(H642,D.1[Tên sản phẩm],0))))</f>
        <v/>
      </c>
      <c r="AG642" s="90" t="str">
        <f t="shared" ca="1" si="140"/>
        <v/>
      </c>
      <c r="AH642" s="90"/>
    </row>
    <row r="643" spans="2:34" ht="27.75" customHeight="1" x14ac:dyDescent="0.2">
      <c r="B643" s="154">
        <f t="shared" si="141"/>
        <v>640</v>
      </c>
      <c r="C643" s="155" t="str">
        <f t="shared" ca="1" si="142"/>
        <v/>
      </c>
      <c r="D643" s="156" t="str">
        <f t="shared" ca="1" si="143"/>
        <v/>
      </c>
      <c r="E643" s="157" t="str">
        <f t="shared" ca="1" si="144"/>
        <v/>
      </c>
      <c r="F643" s="157"/>
      <c r="G643" s="158" t="str">
        <f t="shared" ca="1" si="145"/>
        <v/>
      </c>
      <c r="H643" s="159"/>
      <c r="I643" s="160" t="str">
        <f>IF(H643="","",INDEX(D.1[Quy cách],MATCH(H643,D.1[Tên sản phẩm],0)))</f>
        <v/>
      </c>
      <c r="J643" s="35" t="str">
        <f>IF(H643="","",INDEX(D.1[ĐVT],MATCH(H643,D.1[Tên sản phẩm],0)))</f>
        <v/>
      </c>
      <c r="K643" s="163" t="str">
        <f>IF(H643="","",INDEX(D.1[Đơn giá bán
(Tham khảo)],MATCH(H643,D.1[Tên sản phẩm],0)))</f>
        <v/>
      </c>
      <c r="L643" s="162"/>
      <c r="M643" s="159"/>
      <c r="N643" s="159"/>
      <c r="O643" s="159"/>
      <c r="P643" s="163" t="str">
        <f t="shared" si="146"/>
        <v/>
      </c>
      <c r="Q643" s="164"/>
      <c r="R643" s="162"/>
      <c r="S643" s="163" t="str">
        <f t="shared" si="147"/>
        <v/>
      </c>
      <c r="T643" s="164" t="str">
        <f t="shared" ca="1" si="148"/>
        <v/>
      </c>
      <c r="U643" s="163" t="str">
        <f t="shared" si="149"/>
        <v/>
      </c>
      <c r="V643" s="163" t="str">
        <f ca="1">IF(AND(C643&lt;&gt;"",C643&lt;&gt;OFFSET(C643,1,0)),SUMIFS(B.2[Giá có thuế],B.2[Số ĐK],C643),"")</f>
        <v/>
      </c>
      <c r="W643" s="159"/>
      <c r="X643" s="161" t="str">
        <f>IF(W643="","",'Thông Tin Chung'!$L$3)</f>
        <v/>
      </c>
      <c r="Y643" s="163" t="str">
        <f t="shared" ca="1" si="150"/>
        <v/>
      </c>
      <c r="Z643" s="165"/>
      <c r="AA643" s="155" t="str">
        <f ca="1">IF(C643="","",IF(OR(D643&lt;NgayBatDau,D643&gt;NgayKetThuc),"Ngày tháng phải nằm trong kỳ báo cáo",IF(AND(G643&lt;&gt;"",COUNTIF(D.2[Tên khách hàng],G643)=0),"Tên KH chưa khai báo trong DSKH",IF(AND(H643&lt;&gt;"",COUNTIF(D.1[Tên sản phẩm],H643)=0),"SP này chưa khai báo trong DSSP",""))))</f>
        <v/>
      </c>
      <c r="AB643" s="23" t="str">
        <f t="shared" ref="AB643:AB706" ca="1" si="151">IF(D643="","",IF(D643&lt;B3LocTuNgay,0,IF(D643&lt;=B3LocDenNgay,1,"")))</f>
        <v/>
      </c>
      <c r="AC643" s="23" t="str">
        <f t="shared" ref="AC643:AC706" ca="1" si="152">IF(D643="","",IF(D643&lt;B4LocTuNgay,0,IF(D643&lt;=B4LocDenNgay,1,"")))</f>
        <v/>
      </c>
      <c r="AD643" s="23" t="str">
        <f t="shared" ref="AD643:AD706" ca="1" si="153">IF(D643="","",IF(D643&lt;B5LocTuNgay,0,IF(D643&lt;=B5LocDenNgay,1,"")))</f>
        <v/>
      </c>
      <c r="AE643" s="68" t="str">
        <f t="shared" ref="AE643:AE706" ca="1" si="154">IF(D643="","",MONTH(D643))</f>
        <v/>
      </c>
      <c r="AF643" s="69" t="str">
        <f>IF(OR(H643="",S643=""),"",S643-(SUM(L643,M643)*INDEX(D.1[Đơn giá],MATCH(H643,D.1[Tên sản phẩm],0))))</f>
        <v/>
      </c>
      <c r="AG643" s="90" t="str">
        <f t="shared" ref="AG643:AG706" ca="1" si="155">IF(E643="","",IF(E643=SoChungTuInPXK,B643,""))</f>
        <v/>
      </c>
      <c r="AH643" s="90"/>
    </row>
    <row r="644" spans="2:34" ht="27.75" customHeight="1" x14ac:dyDescent="0.2">
      <c r="B644" s="154">
        <f t="shared" ref="B644:B707" si="156">ROW(A644)-3</f>
        <v>641</v>
      </c>
      <c r="C644" s="155" t="str">
        <f t="shared" ref="C644:C707" ca="1" si="157">IF(AND(D644="",E644="",G644=""),"",IF(AND(D644=OFFSET(D644,-1,0),E644=OFFSET(E644,-1,0),G644=OFFSET(G644,-1,0)),OFFSET(B644,-1,1),B644))</f>
        <v/>
      </c>
      <c r="D644" s="156" t="str">
        <f t="shared" ref="D644:D707" ca="1" si="158">IF(AND($H644&lt;&gt;"",B644&lt;&gt;1),OFFSET(C644,-1,1),"")</f>
        <v/>
      </c>
      <c r="E644" s="157" t="str">
        <f t="shared" ref="E644:E707" ca="1" si="159">IF(AND($H644&lt;&gt;"",B644&lt;&gt;1),OFFSET(D644,-1,1),"")</f>
        <v/>
      </c>
      <c r="F644" s="157"/>
      <c r="G644" s="158" t="str">
        <f t="shared" ref="G644:G707" ca="1" si="160">IF(AND($H644&lt;&gt;"",B644&lt;&gt;1),OFFSET(F644,-1,1),"")</f>
        <v/>
      </c>
      <c r="H644" s="159"/>
      <c r="I644" s="160" t="str">
        <f>IF(H644="","",INDEX(D.1[Quy cách],MATCH(H644,D.1[Tên sản phẩm],0)))</f>
        <v/>
      </c>
      <c r="J644" s="35" t="str">
        <f>IF(H644="","",INDEX(D.1[ĐVT],MATCH(H644,D.1[Tên sản phẩm],0)))</f>
        <v/>
      </c>
      <c r="K644" s="163" t="str">
        <f>IF(H644="","",INDEX(D.1[Đơn giá bán
(Tham khảo)],MATCH(H644,D.1[Tên sản phẩm],0)))</f>
        <v/>
      </c>
      <c r="L644" s="162"/>
      <c r="M644" s="159"/>
      <c r="N644" s="159"/>
      <c r="O644" s="159"/>
      <c r="P644" s="163" t="str">
        <f t="shared" ref="P644:P707" si="161">IF(AND(K644&lt;&gt;"",L644&lt;&gt;""),K644*L644,IF(AND(N644&lt;&gt;"",O644&lt;&gt;""),N644*O644,""))</f>
        <v/>
      </c>
      <c r="Q644" s="164"/>
      <c r="R644" s="162"/>
      <c r="S644" s="163" t="str">
        <f t="shared" ref="S644:S707" si="162">IF(P644="","",P644-SUM(R644))</f>
        <v/>
      </c>
      <c r="T644" s="164" t="str">
        <f t="shared" ref="T644:T707" ca="1" si="163">IF(AND(S644&lt;&gt;"",C644=OFFSET(C644,-1,0)),OFFSET(S644,-1,1),"")</f>
        <v/>
      </c>
      <c r="U644" s="163" t="str">
        <f t="shared" ref="U644:U707" si="164">IF(S644="","",S644*SUM(1,T644))</f>
        <v/>
      </c>
      <c r="V644" s="163" t="str">
        <f ca="1">IF(AND(C644&lt;&gt;"",C644&lt;&gt;OFFSET(C644,1,0)),SUMIFS(B.2[Giá có thuế],B.2[Số ĐK],C644),"")</f>
        <v/>
      </c>
      <c r="W644" s="159"/>
      <c r="X644" s="161" t="str">
        <f>IF(W644="","",'Thông Tin Chung'!$L$3)</f>
        <v/>
      </c>
      <c r="Y644" s="163" t="str">
        <f t="shared" ref="Y644:Y707" ca="1" si="165">IF(AND(V644&lt;&gt;"",W644&lt;&gt;"",V644&lt;&gt;0),V644-W644,"")</f>
        <v/>
      </c>
      <c r="Z644" s="165"/>
      <c r="AA644" s="155" t="str">
        <f ca="1">IF(C644="","",IF(OR(D644&lt;NgayBatDau,D644&gt;NgayKetThuc),"Ngày tháng phải nằm trong kỳ báo cáo",IF(AND(G644&lt;&gt;"",COUNTIF(D.2[Tên khách hàng],G644)=0),"Tên KH chưa khai báo trong DSKH",IF(AND(H644&lt;&gt;"",COUNTIF(D.1[Tên sản phẩm],H644)=0),"SP này chưa khai báo trong DSSP",""))))</f>
        <v/>
      </c>
      <c r="AB644" s="23" t="str">
        <f t="shared" ca="1" si="151"/>
        <v/>
      </c>
      <c r="AC644" s="23" t="str">
        <f t="shared" ca="1" si="152"/>
        <v/>
      </c>
      <c r="AD644" s="23" t="str">
        <f t="shared" ca="1" si="153"/>
        <v/>
      </c>
      <c r="AE644" s="68" t="str">
        <f t="shared" ca="1" si="154"/>
        <v/>
      </c>
      <c r="AF644" s="69" t="str">
        <f>IF(OR(H644="",S644=""),"",S644-(SUM(L644,M644)*INDEX(D.1[Đơn giá],MATCH(H644,D.1[Tên sản phẩm],0))))</f>
        <v/>
      </c>
      <c r="AG644" s="90" t="str">
        <f t="shared" ca="1" si="155"/>
        <v/>
      </c>
      <c r="AH644" s="90"/>
    </row>
    <row r="645" spans="2:34" ht="27.75" customHeight="1" x14ac:dyDescent="0.2">
      <c r="B645" s="154">
        <f t="shared" si="156"/>
        <v>642</v>
      </c>
      <c r="C645" s="155" t="str">
        <f t="shared" ca="1" si="157"/>
        <v/>
      </c>
      <c r="D645" s="156" t="str">
        <f t="shared" ca="1" si="158"/>
        <v/>
      </c>
      <c r="E645" s="157" t="str">
        <f t="shared" ca="1" si="159"/>
        <v/>
      </c>
      <c r="F645" s="157"/>
      <c r="G645" s="158" t="str">
        <f t="shared" ca="1" si="160"/>
        <v/>
      </c>
      <c r="H645" s="159"/>
      <c r="I645" s="160" t="str">
        <f>IF(H645="","",INDEX(D.1[Quy cách],MATCH(H645,D.1[Tên sản phẩm],0)))</f>
        <v/>
      </c>
      <c r="J645" s="35" t="str">
        <f>IF(H645="","",INDEX(D.1[ĐVT],MATCH(H645,D.1[Tên sản phẩm],0)))</f>
        <v/>
      </c>
      <c r="K645" s="163" t="str">
        <f>IF(H645="","",INDEX(D.1[Đơn giá bán
(Tham khảo)],MATCH(H645,D.1[Tên sản phẩm],0)))</f>
        <v/>
      </c>
      <c r="L645" s="162"/>
      <c r="M645" s="159"/>
      <c r="N645" s="159"/>
      <c r="O645" s="159"/>
      <c r="P645" s="163" t="str">
        <f t="shared" si="161"/>
        <v/>
      </c>
      <c r="Q645" s="164"/>
      <c r="R645" s="162"/>
      <c r="S645" s="163" t="str">
        <f t="shared" si="162"/>
        <v/>
      </c>
      <c r="T645" s="164" t="str">
        <f t="shared" ca="1" si="163"/>
        <v/>
      </c>
      <c r="U645" s="163" t="str">
        <f t="shared" si="164"/>
        <v/>
      </c>
      <c r="V645" s="163" t="str">
        <f ca="1">IF(AND(C645&lt;&gt;"",C645&lt;&gt;OFFSET(C645,1,0)),SUMIFS(B.2[Giá có thuế],B.2[Số ĐK],C645),"")</f>
        <v/>
      </c>
      <c r="W645" s="159"/>
      <c r="X645" s="161" t="str">
        <f>IF(W645="","",'Thông Tin Chung'!$L$3)</f>
        <v/>
      </c>
      <c r="Y645" s="163" t="str">
        <f t="shared" ca="1" si="165"/>
        <v/>
      </c>
      <c r="Z645" s="165"/>
      <c r="AA645" s="155" t="str">
        <f ca="1">IF(C645="","",IF(OR(D645&lt;NgayBatDau,D645&gt;NgayKetThuc),"Ngày tháng phải nằm trong kỳ báo cáo",IF(AND(G645&lt;&gt;"",COUNTIF(D.2[Tên khách hàng],G645)=0),"Tên KH chưa khai báo trong DSKH",IF(AND(H645&lt;&gt;"",COUNTIF(D.1[Tên sản phẩm],H645)=0),"SP này chưa khai báo trong DSSP",""))))</f>
        <v/>
      </c>
      <c r="AB645" s="23" t="str">
        <f t="shared" ca="1" si="151"/>
        <v/>
      </c>
      <c r="AC645" s="23" t="str">
        <f t="shared" ca="1" si="152"/>
        <v/>
      </c>
      <c r="AD645" s="23" t="str">
        <f t="shared" ca="1" si="153"/>
        <v/>
      </c>
      <c r="AE645" s="68" t="str">
        <f t="shared" ca="1" si="154"/>
        <v/>
      </c>
      <c r="AF645" s="69" t="str">
        <f>IF(OR(H645="",S645=""),"",S645-(SUM(L645,M645)*INDEX(D.1[Đơn giá],MATCH(H645,D.1[Tên sản phẩm],0))))</f>
        <v/>
      </c>
      <c r="AG645" s="90" t="str">
        <f t="shared" ca="1" si="155"/>
        <v/>
      </c>
      <c r="AH645" s="90"/>
    </row>
    <row r="646" spans="2:34" ht="27.75" customHeight="1" x14ac:dyDescent="0.2">
      <c r="B646" s="154">
        <f t="shared" si="156"/>
        <v>643</v>
      </c>
      <c r="C646" s="155" t="str">
        <f t="shared" ca="1" si="157"/>
        <v/>
      </c>
      <c r="D646" s="156" t="str">
        <f t="shared" ca="1" si="158"/>
        <v/>
      </c>
      <c r="E646" s="157" t="str">
        <f t="shared" ca="1" si="159"/>
        <v/>
      </c>
      <c r="F646" s="157"/>
      <c r="G646" s="158" t="str">
        <f t="shared" ca="1" si="160"/>
        <v/>
      </c>
      <c r="H646" s="159"/>
      <c r="I646" s="160" t="str">
        <f>IF(H646="","",INDEX(D.1[Quy cách],MATCH(H646,D.1[Tên sản phẩm],0)))</f>
        <v/>
      </c>
      <c r="J646" s="35" t="str">
        <f>IF(H646="","",INDEX(D.1[ĐVT],MATCH(H646,D.1[Tên sản phẩm],0)))</f>
        <v/>
      </c>
      <c r="K646" s="163" t="str">
        <f>IF(H646="","",INDEX(D.1[Đơn giá bán
(Tham khảo)],MATCH(H646,D.1[Tên sản phẩm],0)))</f>
        <v/>
      </c>
      <c r="L646" s="162"/>
      <c r="M646" s="159"/>
      <c r="N646" s="159"/>
      <c r="O646" s="159"/>
      <c r="P646" s="163" t="str">
        <f t="shared" si="161"/>
        <v/>
      </c>
      <c r="Q646" s="164"/>
      <c r="R646" s="162"/>
      <c r="S646" s="163" t="str">
        <f t="shared" si="162"/>
        <v/>
      </c>
      <c r="T646" s="164" t="str">
        <f t="shared" ca="1" si="163"/>
        <v/>
      </c>
      <c r="U646" s="163" t="str">
        <f t="shared" si="164"/>
        <v/>
      </c>
      <c r="V646" s="163" t="str">
        <f ca="1">IF(AND(C646&lt;&gt;"",C646&lt;&gt;OFFSET(C646,1,0)),SUMIFS(B.2[Giá có thuế],B.2[Số ĐK],C646),"")</f>
        <v/>
      </c>
      <c r="W646" s="159"/>
      <c r="X646" s="161" t="str">
        <f>IF(W646="","",'Thông Tin Chung'!$L$3)</f>
        <v/>
      </c>
      <c r="Y646" s="163" t="str">
        <f t="shared" ca="1" si="165"/>
        <v/>
      </c>
      <c r="Z646" s="165"/>
      <c r="AA646" s="155" t="str">
        <f ca="1">IF(C646="","",IF(OR(D646&lt;NgayBatDau,D646&gt;NgayKetThuc),"Ngày tháng phải nằm trong kỳ báo cáo",IF(AND(G646&lt;&gt;"",COUNTIF(D.2[Tên khách hàng],G646)=0),"Tên KH chưa khai báo trong DSKH",IF(AND(H646&lt;&gt;"",COUNTIF(D.1[Tên sản phẩm],H646)=0),"SP này chưa khai báo trong DSSP",""))))</f>
        <v/>
      </c>
      <c r="AB646" s="23" t="str">
        <f t="shared" ca="1" si="151"/>
        <v/>
      </c>
      <c r="AC646" s="23" t="str">
        <f t="shared" ca="1" si="152"/>
        <v/>
      </c>
      <c r="AD646" s="23" t="str">
        <f t="shared" ca="1" si="153"/>
        <v/>
      </c>
      <c r="AE646" s="68" t="str">
        <f t="shared" ca="1" si="154"/>
        <v/>
      </c>
      <c r="AF646" s="69" t="str">
        <f>IF(OR(H646="",S646=""),"",S646-(SUM(L646,M646)*INDEX(D.1[Đơn giá],MATCH(H646,D.1[Tên sản phẩm],0))))</f>
        <v/>
      </c>
      <c r="AG646" s="90" t="str">
        <f t="shared" ca="1" si="155"/>
        <v/>
      </c>
      <c r="AH646" s="90"/>
    </row>
    <row r="647" spans="2:34" ht="27.75" customHeight="1" x14ac:dyDescent="0.2">
      <c r="B647" s="154">
        <f t="shared" si="156"/>
        <v>644</v>
      </c>
      <c r="C647" s="155" t="str">
        <f t="shared" ca="1" si="157"/>
        <v/>
      </c>
      <c r="D647" s="156" t="str">
        <f t="shared" ca="1" si="158"/>
        <v/>
      </c>
      <c r="E647" s="157" t="str">
        <f t="shared" ca="1" si="159"/>
        <v/>
      </c>
      <c r="F647" s="157"/>
      <c r="G647" s="158" t="str">
        <f t="shared" ca="1" si="160"/>
        <v/>
      </c>
      <c r="H647" s="159"/>
      <c r="I647" s="160" t="str">
        <f>IF(H647="","",INDEX(D.1[Quy cách],MATCH(H647,D.1[Tên sản phẩm],0)))</f>
        <v/>
      </c>
      <c r="J647" s="35" t="str">
        <f>IF(H647="","",INDEX(D.1[ĐVT],MATCH(H647,D.1[Tên sản phẩm],0)))</f>
        <v/>
      </c>
      <c r="K647" s="163" t="str">
        <f>IF(H647="","",INDEX(D.1[Đơn giá bán
(Tham khảo)],MATCH(H647,D.1[Tên sản phẩm],0)))</f>
        <v/>
      </c>
      <c r="L647" s="162"/>
      <c r="M647" s="159"/>
      <c r="N647" s="159"/>
      <c r="O647" s="159"/>
      <c r="P647" s="163" t="str">
        <f t="shared" si="161"/>
        <v/>
      </c>
      <c r="Q647" s="164"/>
      <c r="R647" s="162"/>
      <c r="S647" s="163" t="str">
        <f t="shared" si="162"/>
        <v/>
      </c>
      <c r="T647" s="164" t="str">
        <f t="shared" ca="1" si="163"/>
        <v/>
      </c>
      <c r="U647" s="163" t="str">
        <f t="shared" si="164"/>
        <v/>
      </c>
      <c r="V647" s="163" t="str">
        <f ca="1">IF(AND(C647&lt;&gt;"",C647&lt;&gt;OFFSET(C647,1,0)),SUMIFS(B.2[Giá có thuế],B.2[Số ĐK],C647),"")</f>
        <v/>
      </c>
      <c r="W647" s="159"/>
      <c r="X647" s="161" t="str">
        <f>IF(W647="","",'Thông Tin Chung'!$L$3)</f>
        <v/>
      </c>
      <c r="Y647" s="163" t="str">
        <f t="shared" ca="1" si="165"/>
        <v/>
      </c>
      <c r="Z647" s="165"/>
      <c r="AA647" s="155" t="str">
        <f ca="1">IF(C647="","",IF(OR(D647&lt;NgayBatDau,D647&gt;NgayKetThuc),"Ngày tháng phải nằm trong kỳ báo cáo",IF(AND(G647&lt;&gt;"",COUNTIF(D.2[Tên khách hàng],G647)=0),"Tên KH chưa khai báo trong DSKH",IF(AND(H647&lt;&gt;"",COUNTIF(D.1[Tên sản phẩm],H647)=0),"SP này chưa khai báo trong DSSP",""))))</f>
        <v/>
      </c>
      <c r="AB647" s="23" t="str">
        <f t="shared" ca="1" si="151"/>
        <v/>
      </c>
      <c r="AC647" s="23" t="str">
        <f t="shared" ca="1" si="152"/>
        <v/>
      </c>
      <c r="AD647" s="23" t="str">
        <f t="shared" ca="1" si="153"/>
        <v/>
      </c>
      <c r="AE647" s="68" t="str">
        <f t="shared" ca="1" si="154"/>
        <v/>
      </c>
      <c r="AF647" s="69" t="str">
        <f>IF(OR(H647="",S647=""),"",S647-(SUM(L647,M647)*INDEX(D.1[Đơn giá],MATCH(H647,D.1[Tên sản phẩm],0))))</f>
        <v/>
      </c>
      <c r="AG647" s="90" t="str">
        <f t="shared" ca="1" si="155"/>
        <v/>
      </c>
      <c r="AH647" s="90"/>
    </row>
    <row r="648" spans="2:34" ht="27.75" customHeight="1" x14ac:dyDescent="0.2">
      <c r="B648" s="154">
        <f t="shared" si="156"/>
        <v>645</v>
      </c>
      <c r="C648" s="155" t="str">
        <f t="shared" ca="1" si="157"/>
        <v/>
      </c>
      <c r="D648" s="156" t="str">
        <f t="shared" ca="1" si="158"/>
        <v/>
      </c>
      <c r="E648" s="157" t="str">
        <f t="shared" ca="1" si="159"/>
        <v/>
      </c>
      <c r="F648" s="157"/>
      <c r="G648" s="158" t="str">
        <f t="shared" ca="1" si="160"/>
        <v/>
      </c>
      <c r="H648" s="159"/>
      <c r="I648" s="160" t="str">
        <f>IF(H648="","",INDEX(D.1[Quy cách],MATCH(H648,D.1[Tên sản phẩm],0)))</f>
        <v/>
      </c>
      <c r="J648" s="35" t="str">
        <f>IF(H648="","",INDEX(D.1[ĐVT],MATCH(H648,D.1[Tên sản phẩm],0)))</f>
        <v/>
      </c>
      <c r="K648" s="163" t="str">
        <f>IF(H648="","",INDEX(D.1[Đơn giá bán
(Tham khảo)],MATCH(H648,D.1[Tên sản phẩm],0)))</f>
        <v/>
      </c>
      <c r="L648" s="162"/>
      <c r="M648" s="159"/>
      <c r="N648" s="159"/>
      <c r="O648" s="159"/>
      <c r="P648" s="163" t="str">
        <f t="shared" si="161"/>
        <v/>
      </c>
      <c r="Q648" s="164"/>
      <c r="R648" s="162"/>
      <c r="S648" s="163" t="str">
        <f t="shared" si="162"/>
        <v/>
      </c>
      <c r="T648" s="164" t="str">
        <f t="shared" ca="1" si="163"/>
        <v/>
      </c>
      <c r="U648" s="163" t="str">
        <f t="shared" si="164"/>
        <v/>
      </c>
      <c r="V648" s="163" t="str">
        <f ca="1">IF(AND(C648&lt;&gt;"",C648&lt;&gt;OFFSET(C648,1,0)),SUMIFS(B.2[Giá có thuế],B.2[Số ĐK],C648),"")</f>
        <v/>
      </c>
      <c r="W648" s="159"/>
      <c r="X648" s="161" t="str">
        <f>IF(W648="","",'Thông Tin Chung'!$L$3)</f>
        <v/>
      </c>
      <c r="Y648" s="163" t="str">
        <f t="shared" ca="1" si="165"/>
        <v/>
      </c>
      <c r="Z648" s="165"/>
      <c r="AA648" s="155" t="str">
        <f ca="1">IF(C648="","",IF(OR(D648&lt;NgayBatDau,D648&gt;NgayKetThuc),"Ngày tháng phải nằm trong kỳ báo cáo",IF(AND(G648&lt;&gt;"",COUNTIF(D.2[Tên khách hàng],G648)=0),"Tên KH chưa khai báo trong DSKH",IF(AND(H648&lt;&gt;"",COUNTIF(D.1[Tên sản phẩm],H648)=0),"SP này chưa khai báo trong DSSP",""))))</f>
        <v/>
      </c>
      <c r="AB648" s="23" t="str">
        <f t="shared" ca="1" si="151"/>
        <v/>
      </c>
      <c r="AC648" s="23" t="str">
        <f t="shared" ca="1" si="152"/>
        <v/>
      </c>
      <c r="AD648" s="23" t="str">
        <f t="shared" ca="1" si="153"/>
        <v/>
      </c>
      <c r="AE648" s="68" t="str">
        <f t="shared" ca="1" si="154"/>
        <v/>
      </c>
      <c r="AF648" s="69" t="str">
        <f>IF(OR(H648="",S648=""),"",S648-(SUM(L648,M648)*INDEX(D.1[Đơn giá],MATCH(H648,D.1[Tên sản phẩm],0))))</f>
        <v/>
      </c>
      <c r="AG648" s="90" t="str">
        <f t="shared" ca="1" si="155"/>
        <v/>
      </c>
      <c r="AH648" s="90"/>
    </row>
    <row r="649" spans="2:34" ht="27.75" customHeight="1" x14ac:dyDescent="0.2">
      <c r="B649" s="154">
        <f t="shared" si="156"/>
        <v>646</v>
      </c>
      <c r="C649" s="155" t="str">
        <f t="shared" ca="1" si="157"/>
        <v/>
      </c>
      <c r="D649" s="156" t="str">
        <f t="shared" ca="1" si="158"/>
        <v/>
      </c>
      <c r="E649" s="157" t="str">
        <f t="shared" ca="1" si="159"/>
        <v/>
      </c>
      <c r="F649" s="157"/>
      <c r="G649" s="158" t="str">
        <f t="shared" ca="1" si="160"/>
        <v/>
      </c>
      <c r="H649" s="159"/>
      <c r="I649" s="160" t="str">
        <f>IF(H649="","",INDEX(D.1[Quy cách],MATCH(H649,D.1[Tên sản phẩm],0)))</f>
        <v/>
      </c>
      <c r="J649" s="35" t="str">
        <f>IF(H649="","",INDEX(D.1[ĐVT],MATCH(H649,D.1[Tên sản phẩm],0)))</f>
        <v/>
      </c>
      <c r="K649" s="163" t="str">
        <f>IF(H649="","",INDEX(D.1[Đơn giá bán
(Tham khảo)],MATCH(H649,D.1[Tên sản phẩm],0)))</f>
        <v/>
      </c>
      <c r="L649" s="162"/>
      <c r="M649" s="159"/>
      <c r="N649" s="159"/>
      <c r="O649" s="159"/>
      <c r="P649" s="163" t="str">
        <f t="shared" si="161"/>
        <v/>
      </c>
      <c r="Q649" s="164"/>
      <c r="R649" s="162"/>
      <c r="S649" s="163" t="str">
        <f t="shared" si="162"/>
        <v/>
      </c>
      <c r="T649" s="164" t="str">
        <f t="shared" ca="1" si="163"/>
        <v/>
      </c>
      <c r="U649" s="163" t="str">
        <f t="shared" si="164"/>
        <v/>
      </c>
      <c r="V649" s="163" t="str">
        <f ca="1">IF(AND(C649&lt;&gt;"",C649&lt;&gt;OFFSET(C649,1,0)),SUMIFS(B.2[Giá có thuế],B.2[Số ĐK],C649),"")</f>
        <v/>
      </c>
      <c r="W649" s="159"/>
      <c r="X649" s="161" t="str">
        <f>IF(W649="","",'Thông Tin Chung'!$L$3)</f>
        <v/>
      </c>
      <c r="Y649" s="163" t="str">
        <f t="shared" ca="1" si="165"/>
        <v/>
      </c>
      <c r="Z649" s="165"/>
      <c r="AA649" s="155" t="str">
        <f ca="1">IF(C649="","",IF(OR(D649&lt;NgayBatDau,D649&gt;NgayKetThuc),"Ngày tháng phải nằm trong kỳ báo cáo",IF(AND(G649&lt;&gt;"",COUNTIF(D.2[Tên khách hàng],G649)=0),"Tên KH chưa khai báo trong DSKH",IF(AND(H649&lt;&gt;"",COUNTIF(D.1[Tên sản phẩm],H649)=0),"SP này chưa khai báo trong DSSP",""))))</f>
        <v/>
      </c>
      <c r="AB649" s="23" t="str">
        <f t="shared" ca="1" si="151"/>
        <v/>
      </c>
      <c r="AC649" s="23" t="str">
        <f t="shared" ca="1" si="152"/>
        <v/>
      </c>
      <c r="AD649" s="23" t="str">
        <f t="shared" ca="1" si="153"/>
        <v/>
      </c>
      <c r="AE649" s="68" t="str">
        <f t="shared" ca="1" si="154"/>
        <v/>
      </c>
      <c r="AF649" s="69" t="str">
        <f>IF(OR(H649="",S649=""),"",S649-(SUM(L649,M649)*INDEX(D.1[Đơn giá],MATCH(H649,D.1[Tên sản phẩm],0))))</f>
        <v/>
      </c>
      <c r="AG649" s="90" t="str">
        <f t="shared" ca="1" si="155"/>
        <v/>
      </c>
      <c r="AH649" s="90"/>
    </row>
    <row r="650" spans="2:34" ht="27.75" customHeight="1" x14ac:dyDescent="0.2">
      <c r="B650" s="154">
        <f t="shared" si="156"/>
        <v>647</v>
      </c>
      <c r="C650" s="155" t="str">
        <f t="shared" ca="1" si="157"/>
        <v/>
      </c>
      <c r="D650" s="156" t="str">
        <f t="shared" ca="1" si="158"/>
        <v/>
      </c>
      <c r="E650" s="157" t="str">
        <f t="shared" ca="1" si="159"/>
        <v/>
      </c>
      <c r="F650" s="157"/>
      <c r="G650" s="158" t="str">
        <f t="shared" ca="1" si="160"/>
        <v/>
      </c>
      <c r="H650" s="159"/>
      <c r="I650" s="160" t="str">
        <f>IF(H650="","",INDEX(D.1[Quy cách],MATCH(H650,D.1[Tên sản phẩm],0)))</f>
        <v/>
      </c>
      <c r="J650" s="35" t="str">
        <f>IF(H650="","",INDEX(D.1[ĐVT],MATCH(H650,D.1[Tên sản phẩm],0)))</f>
        <v/>
      </c>
      <c r="K650" s="163" t="str">
        <f>IF(H650="","",INDEX(D.1[Đơn giá bán
(Tham khảo)],MATCH(H650,D.1[Tên sản phẩm],0)))</f>
        <v/>
      </c>
      <c r="L650" s="162"/>
      <c r="M650" s="159"/>
      <c r="N650" s="159"/>
      <c r="O650" s="159"/>
      <c r="P650" s="163" t="str">
        <f t="shared" si="161"/>
        <v/>
      </c>
      <c r="Q650" s="164"/>
      <c r="R650" s="162"/>
      <c r="S650" s="163" t="str">
        <f t="shared" si="162"/>
        <v/>
      </c>
      <c r="T650" s="164" t="str">
        <f t="shared" ca="1" si="163"/>
        <v/>
      </c>
      <c r="U650" s="163" t="str">
        <f t="shared" si="164"/>
        <v/>
      </c>
      <c r="V650" s="163" t="str">
        <f ca="1">IF(AND(C650&lt;&gt;"",C650&lt;&gt;OFFSET(C650,1,0)),SUMIFS(B.2[Giá có thuế],B.2[Số ĐK],C650),"")</f>
        <v/>
      </c>
      <c r="W650" s="159"/>
      <c r="X650" s="161" t="str">
        <f>IF(W650="","",'Thông Tin Chung'!$L$3)</f>
        <v/>
      </c>
      <c r="Y650" s="163" t="str">
        <f t="shared" ca="1" si="165"/>
        <v/>
      </c>
      <c r="Z650" s="165"/>
      <c r="AA650" s="155" t="str">
        <f ca="1">IF(C650="","",IF(OR(D650&lt;NgayBatDau,D650&gt;NgayKetThuc),"Ngày tháng phải nằm trong kỳ báo cáo",IF(AND(G650&lt;&gt;"",COUNTIF(D.2[Tên khách hàng],G650)=0),"Tên KH chưa khai báo trong DSKH",IF(AND(H650&lt;&gt;"",COUNTIF(D.1[Tên sản phẩm],H650)=0),"SP này chưa khai báo trong DSSP",""))))</f>
        <v/>
      </c>
      <c r="AB650" s="23" t="str">
        <f t="shared" ca="1" si="151"/>
        <v/>
      </c>
      <c r="AC650" s="23" t="str">
        <f t="shared" ca="1" si="152"/>
        <v/>
      </c>
      <c r="AD650" s="23" t="str">
        <f t="shared" ca="1" si="153"/>
        <v/>
      </c>
      <c r="AE650" s="68" t="str">
        <f t="shared" ca="1" si="154"/>
        <v/>
      </c>
      <c r="AF650" s="69" t="str">
        <f>IF(OR(H650="",S650=""),"",S650-(SUM(L650,M650)*INDEX(D.1[Đơn giá],MATCH(H650,D.1[Tên sản phẩm],0))))</f>
        <v/>
      </c>
      <c r="AG650" s="90" t="str">
        <f t="shared" ca="1" si="155"/>
        <v/>
      </c>
      <c r="AH650" s="90"/>
    </row>
    <row r="651" spans="2:34" ht="27.75" customHeight="1" x14ac:dyDescent="0.2">
      <c r="B651" s="154">
        <f t="shared" si="156"/>
        <v>648</v>
      </c>
      <c r="C651" s="155" t="str">
        <f t="shared" ca="1" si="157"/>
        <v/>
      </c>
      <c r="D651" s="156" t="str">
        <f t="shared" ca="1" si="158"/>
        <v/>
      </c>
      <c r="E651" s="157" t="str">
        <f t="shared" ca="1" si="159"/>
        <v/>
      </c>
      <c r="F651" s="157"/>
      <c r="G651" s="158" t="str">
        <f t="shared" ca="1" si="160"/>
        <v/>
      </c>
      <c r="H651" s="159"/>
      <c r="I651" s="160" t="str">
        <f>IF(H651="","",INDEX(D.1[Quy cách],MATCH(H651,D.1[Tên sản phẩm],0)))</f>
        <v/>
      </c>
      <c r="J651" s="35" t="str">
        <f>IF(H651="","",INDEX(D.1[ĐVT],MATCH(H651,D.1[Tên sản phẩm],0)))</f>
        <v/>
      </c>
      <c r="K651" s="163" t="str">
        <f>IF(H651="","",INDEX(D.1[Đơn giá bán
(Tham khảo)],MATCH(H651,D.1[Tên sản phẩm],0)))</f>
        <v/>
      </c>
      <c r="L651" s="162"/>
      <c r="M651" s="159"/>
      <c r="N651" s="159"/>
      <c r="O651" s="159"/>
      <c r="P651" s="163" t="str">
        <f t="shared" si="161"/>
        <v/>
      </c>
      <c r="Q651" s="164"/>
      <c r="R651" s="162"/>
      <c r="S651" s="163" t="str">
        <f t="shared" si="162"/>
        <v/>
      </c>
      <c r="T651" s="164" t="str">
        <f t="shared" ca="1" si="163"/>
        <v/>
      </c>
      <c r="U651" s="163" t="str">
        <f t="shared" si="164"/>
        <v/>
      </c>
      <c r="V651" s="163" t="str">
        <f ca="1">IF(AND(C651&lt;&gt;"",C651&lt;&gt;OFFSET(C651,1,0)),SUMIFS(B.2[Giá có thuế],B.2[Số ĐK],C651),"")</f>
        <v/>
      </c>
      <c r="W651" s="159"/>
      <c r="X651" s="161" t="str">
        <f>IF(W651="","",'Thông Tin Chung'!$L$3)</f>
        <v/>
      </c>
      <c r="Y651" s="163" t="str">
        <f t="shared" ca="1" si="165"/>
        <v/>
      </c>
      <c r="Z651" s="165"/>
      <c r="AA651" s="155" t="str">
        <f ca="1">IF(C651="","",IF(OR(D651&lt;NgayBatDau,D651&gt;NgayKetThuc),"Ngày tháng phải nằm trong kỳ báo cáo",IF(AND(G651&lt;&gt;"",COUNTIF(D.2[Tên khách hàng],G651)=0),"Tên KH chưa khai báo trong DSKH",IF(AND(H651&lt;&gt;"",COUNTIF(D.1[Tên sản phẩm],H651)=0),"SP này chưa khai báo trong DSSP",""))))</f>
        <v/>
      </c>
      <c r="AB651" s="23" t="str">
        <f t="shared" ca="1" si="151"/>
        <v/>
      </c>
      <c r="AC651" s="23" t="str">
        <f t="shared" ca="1" si="152"/>
        <v/>
      </c>
      <c r="AD651" s="23" t="str">
        <f t="shared" ca="1" si="153"/>
        <v/>
      </c>
      <c r="AE651" s="68" t="str">
        <f t="shared" ca="1" si="154"/>
        <v/>
      </c>
      <c r="AF651" s="69" t="str">
        <f>IF(OR(H651="",S651=""),"",S651-(SUM(L651,M651)*INDEX(D.1[Đơn giá],MATCH(H651,D.1[Tên sản phẩm],0))))</f>
        <v/>
      </c>
      <c r="AG651" s="90" t="str">
        <f t="shared" ca="1" si="155"/>
        <v/>
      </c>
      <c r="AH651" s="90"/>
    </row>
    <row r="652" spans="2:34" ht="27.75" customHeight="1" x14ac:dyDescent="0.2">
      <c r="B652" s="154">
        <f t="shared" si="156"/>
        <v>649</v>
      </c>
      <c r="C652" s="155" t="str">
        <f t="shared" ca="1" si="157"/>
        <v/>
      </c>
      <c r="D652" s="156" t="str">
        <f t="shared" ca="1" si="158"/>
        <v/>
      </c>
      <c r="E652" s="157" t="str">
        <f t="shared" ca="1" si="159"/>
        <v/>
      </c>
      <c r="F652" s="157"/>
      <c r="G652" s="158" t="str">
        <f t="shared" ca="1" si="160"/>
        <v/>
      </c>
      <c r="H652" s="159"/>
      <c r="I652" s="160" t="str">
        <f>IF(H652="","",INDEX(D.1[Quy cách],MATCH(H652,D.1[Tên sản phẩm],0)))</f>
        <v/>
      </c>
      <c r="J652" s="35" t="str">
        <f>IF(H652="","",INDEX(D.1[ĐVT],MATCH(H652,D.1[Tên sản phẩm],0)))</f>
        <v/>
      </c>
      <c r="K652" s="163" t="str">
        <f>IF(H652="","",INDEX(D.1[Đơn giá bán
(Tham khảo)],MATCH(H652,D.1[Tên sản phẩm],0)))</f>
        <v/>
      </c>
      <c r="L652" s="162"/>
      <c r="M652" s="159"/>
      <c r="N652" s="159"/>
      <c r="O652" s="159"/>
      <c r="P652" s="163" t="str">
        <f t="shared" si="161"/>
        <v/>
      </c>
      <c r="Q652" s="164"/>
      <c r="R652" s="162"/>
      <c r="S652" s="163" t="str">
        <f t="shared" si="162"/>
        <v/>
      </c>
      <c r="T652" s="164" t="str">
        <f t="shared" ca="1" si="163"/>
        <v/>
      </c>
      <c r="U652" s="163" t="str">
        <f t="shared" si="164"/>
        <v/>
      </c>
      <c r="V652" s="163" t="str">
        <f ca="1">IF(AND(C652&lt;&gt;"",C652&lt;&gt;OFFSET(C652,1,0)),SUMIFS(B.2[Giá có thuế],B.2[Số ĐK],C652),"")</f>
        <v/>
      </c>
      <c r="W652" s="159"/>
      <c r="X652" s="161" t="str">
        <f>IF(W652="","",'Thông Tin Chung'!$L$3)</f>
        <v/>
      </c>
      <c r="Y652" s="163" t="str">
        <f t="shared" ca="1" si="165"/>
        <v/>
      </c>
      <c r="Z652" s="165"/>
      <c r="AA652" s="155" t="str">
        <f ca="1">IF(C652="","",IF(OR(D652&lt;NgayBatDau,D652&gt;NgayKetThuc),"Ngày tháng phải nằm trong kỳ báo cáo",IF(AND(G652&lt;&gt;"",COUNTIF(D.2[Tên khách hàng],G652)=0),"Tên KH chưa khai báo trong DSKH",IF(AND(H652&lt;&gt;"",COUNTIF(D.1[Tên sản phẩm],H652)=0),"SP này chưa khai báo trong DSSP",""))))</f>
        <v/>
      </c>
      <c r="AB652" s="23" t="str">
        <f t="shared" ca="1" si="151"/>
        <v/>
      </c>
      <c r="AC652" s="23" t="str">
        <f t="shared" ca="1" si="152"/>
        <v/>
      </c>
      <c r="AD652" s="23" t="str">
        <f t="shared" ca="1" si="153"/>
        <v/>
      </c>
      <c r="AE652" s="68" t="str">
        <f t="shared" ca="1" si="154"/>
        <v/>
      </c>
      <c r="AF652" s="69" t="str">
        <f>IF(OR(H652="",S652=""),"",S652-(SUM(L652,M652)*INDEX(D.1[Đơn giá],MATCH(H652,D.1[Tên sản phẩm],0))))</f>
        <v/>
      </c>
      <c r="AG652" s="90" t="str">
        <f t="shared" ca="1" si="155"/>
        <v/>
      </c>
      <c r="AH652" s="90"/>
    </row>
    <row r="653" spans="2:34" ht="27.75" customHeight="1" x14ac:dyDescent="0.2">
      <c r="B653" s="154">
        <f t="shared" si="156"/>
        <v>650</v>
      </c>
      <c r="C653" s="155" t="str">
        <f t="shared" ca="1" si="157"/>
        <v/>
      </c>
      <c r="D653" s="156" t="str">
        <f t="shared" ca="1" si="158"/>
        <v/>
      </c>
      <c r="E653" s="157" t="str">
        <f t="shared" ca="1" si="159"/>
        <v/>
      </c>
      <c r="F653" s="157"/>
      <c r="G653" s="158" t="str">
        <f t="shared" ca="1" si="160"/>
        <v/>
      </c>
      <c r="H653" s="159"/>
      <c r="I653" s="160" t="str">
        <f>IF(H653="","",INDEX(D.1[Quy cách],MATCH(H653,D.1[Tên sản phẩm],0)))</f>
        <v/>
      </c>
      <c r="J653" s="35" t="str">
        <f>IF(H653="","",INDEX(D.1[ĐVT],MATCH(H653,D.1[Tên sản phẩm],0)))</f>
        <v/>
      </c>
      <c r="K653" s="163" t="str">
        <f>IF(H653="","",INDEX(D.1[Đơn giá bán
(Tham khảo)],MATCH(H653,D.1[Tên sản phẩm],0)))</f>
        <v/>
      </c>
      <c r="L653" s="162"/>
      <c r="M653" s="159"/>
      <c r="N653" s="159"/>
      <c r="O653" s="159"/>
      <c r="P653" s="163" t="str">
        <f t="shared" si="161"/>
        <v/>
      </c>
      <c r="Q653" s="164"/>
      <c r="R653" s="162"/>
      <c r="S653" s="163" t="str">
        <f t="shared" si="162"/>
        <v/>
      </c>
      <c r="T653" s="164" t="str">
        <f t="shared" ca="1" si="163"/>
        <v/>
      </c>
      <c r="U653" s="163" t="str">
        <f t="shared" si="164"/>
        <v/>
      </c>
      <c r="V653" s="163" t="str">
        <f ca="1">IF(AND(C653&lt;&gt;"",C653&lt;&gt;OFFSET(C653,1,0)),SUMIFS(B.2[Giá có thuế],B.2[Số ĐK],C653),"")</f>
        <v/>
      </c>
      <c r="W653" s="159"/>
      <c r="X653" s="161" t="str">
        <f>IF(W653="","",'Thông Tin Chung'!$L$3)</f>
        <v/>
      </c>
      <c r="Y653" s="163" t="str">
        <f t="shared" ca="1" si="165"/>
        <v/>
      </c>
      <c r="Z653" s="165"/>
      <c r="AA653" s="155" t="str">
        <f ca="1">IF(C653="","",IF(OR(D653&lt;NgayBatDau,D653&gt;NgayKetThuc),"Ngày tháng phải nằm trong kỳ báo cáo",IF(AND(G653&lt;&gt;"",COUNTIF(D.2[Tên khách hàng],G653)=0),"Tên KH chưa khai báo trong DSKH",IF(AND(H653&lt;&gt;"",COUNTIF(D.1[Tên sản phẩm],H653)=0),"SP này chưa khai báo trong DSSP",""))))</f>
        <v/>
      </c>
      <c r="AB653" s="23" t="str">
        <f t="shared" ca="1" si="151"/>
        <v/>
      </c>
      <c r="AC653" s="23" t="str">
        <f t="shared" ca="1" si="152"/>
        <v/>
      </c>
      <c r="AD653" s="23" t="str">
        <f t="shared" ca="1" si="153"/>
        <v/>
      </c>
      <c r="AE653" s="68" t="str">
        <f t="shared" ca="1" si="154"/>
        <v/>
      </c>
      <c r="AF653" s="69" t="str">
        <f>IF(OR(H653="",S653=""),"",S653-(SUM(L653,M653)*INDEX(D.1[Đơn giá],MATCH(H653,D.1[Tên sản phẩm],0))))</f>
        <v/>
      </c>
      <c r="AG653" s="90" t="str">
        <f t="shared" ca="1" si="155"/>
        <v/>
      </c>
      <c r="AH653" s="90"/>
    </row>
    <row r="654" spans="2:34" ht="27.75" customHeight="1" x14ac:dyDescent="0.2">
      <c r="B654" s="154">
        <f t="shared" si="156"/>
        <v>651</v>
      </c>
      <c r="C654" s="155" t="str">
        <f t="shared" ca="1" si="157"/>
        <v/>
      </c>
      <c r="D654" s="156" t="str">
        <f t="shared" ca="1" si="158"/>
        <v/>
      </c>
      <c r="E654" s="157" t="str">
        <f t="shared" ca="1" si="159"/>
        <v/>
      </c>
      <c r="F654" s="157"/>
      <c r="G654" s="158" t="str">
        <f t="shared" ca="1" si="160"/>
        <v/>
      </c>
      <c r="H654" s="159"/>
      <c r="I654" s="160" t="str">
        <f>IF(H654="","",INDEX(D.1[Quy cách],MATCH(H654,D.1[Tên sản phẩm],0)))</f>
        <v/>
      </c>
      <c r="J654" s="35" t="str">
        <f>IF(H654="","",INDEX(D.1[ĐVT],MATCH(H654,D.1[Tên sản phẩm],0)))</f>
        <v/>
      </c>
      <c r="K654" s="163" t="str">
        <f>IF(H654="","",INDEX(D.1[Đơn giá bán
(Tham khảo)],MATCH(H654,D.1[Tên sản phẩm],0)))</f>
        <v/>
      </c>
      <c r="L654" s="162"/>
      <c r="M654" s="159"/>
      <c r="N654" s="159"/>
      <c r="O654" s="159"/>
      <c r="P654" s="163" t="str">
        <f t="shared" si="161"/>
        <v/>
      </c>
      <c r="Q654" s="164"/>
      <c r="R654" s="162"/>
      <c r="S654" s="163" t="str">
        <f t="shared" si="162"/>
        <v/>
      </c>
      <c r="T654" s="164" t="str">
        <f t="shared" ca="1" si="163"/>
        <v/>
      </c>
      <c r="U654" s="163" t="str">
        <f t="shared" si="164"/>
        <v/>
      </c>
      <c r="V654" s="163" t="str">
        <f ca="1">IF(AND(C654&lt;&gt;"",C654&lt;&gt;OFFSET(C654,1,0)),SUMIFS(B.2[Giá có thuế],B.2[Số ĐK],C654),"")</f>
        <v/>
      </c>
      <c r="W654" s="159"/>
      <c r="X654" s="161" t="str">
        <f>IF(W654="","",'Thông Tin Chung'!$L$3)</f>
        <v/>
      </c>
      <c r="Y654" s="163" t="str">
        <f t="shared" ca="1" si="165"/>
        <v/>
      </c>
      <c r="Z654" s="165"/>
      <c r="AA654" s="155" t="str">
        <f ca="1">IF(C654="","",IF(OR(D654&lt;NgayBatDau,D654&gt;NgayKetThuc),"Ngày tháng phải nằm trong kỳ báo cáo",IF(AND(G654&lt;&gt;"",COUNTIF(D.2[Tên khách hàng],G654)=0),"Tên KH chưa khai báo trong DSKH",IF(AND(H654&lt;&gt;"",COUNTIF(D.1[Tên sản phẩm],H654)=0),"SP này chưa khai báo trong DSSP",""))))</f>
        <v/>
      </c>
      <c r="AB654" s="23" t="str">
        <f t="shared" ca="1" si="151"/>
        <v/>
      </c>
      <c r="AC654" s="23" t="str">
        <f t="shared" ca="1" si="152"/>
        <v/>
      </c>
      <c r="AD654" s="23" t="str">
        <f t="shared" ca="1" si="153"/>
        <v/>
      </c>
      <c r="AE654" s="68" t="str">
        <f t="shared" ca="1" si="154"/>
        <v/>
      </c>
      <c r="AF654" s="69" t="str">
        <f>IF(OR(H654="",S654=""),"",S654-(SUM(L654,M654)*INDEX(D.1[Đơn giá],MATCH(H654,D.1[Tên sản phẩm],0))))</f>
        <v/>
      </c>
      <c r="AG654" s="90" t="str">
        <f t="shared" ca="1" si="155"/>
        <v/>
      </c>
      <c r="AH654" s="90"/>
    </row>
    <row r="655" spans="2:34" ht="27.75" customHeight="1" x14ac:dyDescent="0.2">
      <c r="B655" s="154">
        <f t="shared" si="156"/>
        <v>652</v>
      </c>
      <c r="C655" s="155" t="str">
        <f t="shared" ca="1" si="157"/>
        <v/>
      </c>
      <c r="D655" s="156" t="str">
        <f t="shared" ca="1" si="158"/>
        <v/>
      </c>
      <c r="E655" s="157" t="str">
        <f t="shared" ca="1" si="159"/>
        <v/>
      </c>
      <c r="F655" s="157"/>
      <c r="G655" s="158" t="str">
        <f t="shared" ca="1" si="160"/>
        <v/>
      </c>
      <c r="H655" s="159"/>
      <c r="I655" s="160" t="str">
        <f>IF(H655="","",INDEX(D.1[Quy cách],MATCH(H655,D.1[Tên sản phẩm],0)))</f>
        <v/>
      </c>
      <c r="J655" s="35" t="str">
        <f>IF(H655="","",INDEX(D.1[ĐVT],MATCH(H655,D.1[Tên sản phẩm],0)))</f>
        <v/>
      </c>
      <c r="K655" s="163" t="str">
        <f>IF(H655="","",INDEX(D.1[Đơn giá bán
(Tham khảo)],MATCH(H655,D.1[Tên sản phẩm],0)))</f>
        <v/>
      </c>
      <c r="L655" s="162"/>
      <c r="M655" s="159"/>
      <c r="N655" s="159"/>
      <c r="O655" s="159"/>
      <c r="P655" s="163" t="str">
        <f t="shared" si="161"/>
        <v/>
      </c>
      <c r="Q655" s="164"/>
      <c r="R655" s="162"/>
      <c r="S655" s="163" t="str">
        <f t="shared" si="162"/>
        <v/>
      </c>
      <c r="T655" s="164" t="str">
        <f t="shared" ca="1" si="163"/>
        <v/>
      </c>
      <c r="U655" s="163" t="str">
        <f t="shared" si="164"/>
        <v/>
      </c>
      <c r="V655" s="163" t="str">
        <f ca="1">IF(AND(C655&lt;&gt;"",C655&lt;&gt;OFFSET(C655,1,0)),SUMIFS(B.2[Giá có thuế],B.2[Số ĐK],C655),"")</f>
        <v/>
      </c>
      <c r="W655" s="159"/>
      <c r="X655" s="161" t="str">
        <f>IF(W655="","",'Thông Tin Chung'!$L$3)</f>
        <v/>
      </c>
      <c r="Y655" s="163" t="str">
        <f t="shared" ca="1" si="165"/>
        <v/>
      </c>
      <c r="Z655" s="165"/>
      <c r="AA655" s="155" t="str">
        <f ca="1">IF(C655="","",IF(OR(D655&lt;NgayBatDau,D655&gt;NgayKetThuc),"Ngày tháng phải nằm trong kỳ báo cáo",IF(AND(G655&lt;&gt;"",COUNTIF(D.2[Tên khách hàng],G655)=0),"Tên KH chưa khai báo trong DSKH",IF(AND(H655&lt;&gt;"",COUNTIF(D.1[Tên sản phẩm],H655)=0),"SP này chưa khai báo trong DSSP",""))))</f>
        <v/>
      </c>
      <c r="AB655" s="23" t="str">
        <f t="shared" ca="1" si="151"/>
        <v/>
      </c>
      <c r="AC655" s="23" t="str">
        <f t="shared" ca="1" si="152"/>
        <v/>
      </c>
      <c r="AD655" s="23" t="str">
        <f t="shared" ca="1" si="153"/>
        <v/>
      </c>
      <c r="AE655" s="68" t="str">
        <f t="shared" ca="1" si="154"/>
        <v/>
      </c>
      <c r="AF655" s="69" t="str">
        <f>IF(OR(H655="",S655=""),"",S655-(SUM(L655,M655)*INDEX(D.1[Đơn giá],MATCH(H655,D.1[Tên sản phẩm],0))))</f>
        <v/>
      </c>
      <c r="AG655" s="90" t="str">
        <f t="shared" ca="1" si="155"/>
        <v/>
      </c>
      <c r="AH655" s="90"/>
    </row>
    <row r="656" spans="2:34" ht="27.75" customHeight="1" x14ac:dyDescent="0.2">
      <c r="B656" s="154">
        <f t="shared" si="156"/>
        <v>653</v>
      </c>
      <c r="C656" s="155" t="str">
        <f t="shared" ca="1" si="157"/>
        <v/>
      </c>
      <c r="D656" s="156" t="str">
        <f t="shared" ca="1" si="158"/>
        <v/>
      </c>
      <c r="E656" s="157" t="str">
        <f t="shared" ca="1" si="159"/>
        <v/>
      </c>
      <c r="F656" s="157"/>
      <c r="G656" s="158" t="str">
        <f t="shared" ca="1" si="160"/>
        <v/>
      </c>
      <c r="H656" s="159"/>
      <c r="I656" s="160" t="str">
        <f>IF(H656="","",INDEX(D.1[Quy cách],MATCH(H656,D.1[Tên sản phẩm],0)))</f>
        <v/>
      </c>
      <c r="J656" s="35" t="str">
        <f>IF(H656="","",INDEX(D.1[ĐVT],MATCH(H656,D.1[Tên sản phẩm],0)))</f>
        <v/>
      </c>
      <c r="K656" s="163" t="str">
        <f>IF(H656="","",INDEX(D.1[Đơn giá bán
(Tham khảo)],MATCH(H656,D.1[Tên sản phẩm],0)))</f>
        <v/>
      </c>
      <c r="L656" s="162"/>
      <c r="M656" s="159"/>
      <c r="N656" s="159"/>
      <c r="O656" s="159"/>
      <c r="P656" s="163" t="str">
        <f t="shared" si="161"/>
        <v/>
      </c>
      <c r="Q656" s="164"/>
      <c r="R656" s="162"/>
      <c r="S656" s="163" t="str">
        <f t="shared" si="162"/>
        <v/>
      </c>
      <c r="T656" s="164" t="str">
        <f t="shared" ca="1" si="163"/>
        <v/>
      </c>
      <c r="U656" s="163" t="str">
        <f t="shared" si="164"/>
        <v/>
      </c>
      <c r="V656" s="163" t="str">
        <f ca="1">IF(AND(C656&lt;&gt;"",C656&lt;&gt;OFFSET(C656,1,0)),SUMIFS(B.2[Giá có thuế],B.2[Số ĐK],C656),"")</f>
        <v/>
      </c>
      <c r="W656" s="159"/>
      <c r="X656" s="161" t="str">
        <f>IF(W656="","",'Thông Tin Chung'!$L$3)</f>
        <v/>
      </c>
      <c r="Y656" s="163" t="str">
        <f t="shared" ca="1" si="165"/>
        <v/>
      </c>
      <c r="Z656" s="165"/>
      <c r="AA656" s="155" t="str">
        <f ca="1">IF(C656="","",IF(OR(D656&lt;NgayBatDau,D656&gt;NgayKetThuc),"Ngày tháng phải nằm trong kỳ báo cáo",IF(AND(G656&lt;&gt;"",COUNTIF(D.2[Tên khách hàng],G656)=0),"Tên KH chưa khai báo trong DSKH",IF(AND(H656&lt;&gt;"",COUNTIF(D.1[Tên sản phẩm],H656)=0),"SP này chưa khai báo trong DSSP",""))))</f>
        <v/>
      </c>
      <c r="AB656" s="23" t="str">
        <f t="shared" ca="1" si="151"/>
        <v/>
      </c>
      <c r="AC656" s="23" t="str">
        <f t="shared" ca="1" si="152"/>
        <v/>
      </c>
      <c r="AD656" s="23" t="str">
        <f t="shared" ca="1" si="153"/>
        <v/>
      </c>
      <c r="AE656" s="68" t="str">
        <f t="shared" ca="1" si="154"/>
        <v/>
      </c>
      <c r="AF656" s="69" t="str">
        <f>IF(OR(H656="",S656=""),"",S656-(SUM(L656,M656)*INDEX(D.1[Đơn giá],MATCH(H656,D.1[Tên sản phẩm],0))))</f>
        <v/>
      </c>
      <c r="AG656" s="90" t="str">
        <f t="shared" ca="1" si="155"/>
        <v/>
      </c>
      <c r="AH656" s="90"/>
    </row>
    <row r="657" spans="2:34" ht="27.75" customHeight="1" x14ac:dyDescent="0.2">
      <c r="B657" s="154">
        <f t="shared" si="156"/>
        <v>654</v>
      </c>
      <c r="C657" s="155" t="str">
        <f t="shared" ca="1" si="157"/>
        <v/>
      </c>
      <c r="D657" s="156" t="str">
        <f t="shared" ca="1" si="158"/>
        <v/>
      </c>
      <c r="E657" s="157" t="str">
        <f t="shared" ca="1" si="159"/>
        <v/>
      </c>
      <c r="F657" s="157"/>
      <c r="G657" s="158" t="str">
        <f t="shared" ca="1" si="160"/>
        <v/>
      </c>
      <c r="H657" s="159"/>
      <c r="I657" s="160" t="str">
        <f>IF(H657="","",INDEX(D.1[Quy cách],MATCH(H657,D.1[Tên sản phẩm],0)))</f>
        <v/>
      </c>
      <c r="J657" s="35" t="str">
        <f>IF(H657="","",INDEX(D.1[ĐVT],MATCH(H657,D.1[Tên sản phẩm],0)))</f>
        <v/>
      </c>
      <c r="K657" s="163" t="str">
        <f>IF(H657="","",INDEX(D.1[Đơn giá bán
(Tham khảo)],MATCH(H657,D.1[Tên sản phẩm],0)))</f>
        <v/>
      </c>
      <c r="L657" s="162"/>
      <c r="M657" s="159"/>
      <c r="N657" s="159"/>
      <c r="O657" s="159"/>
      <c r="P657" s="163" t="str">
        <f t="shared" si="161"/>
        <v/>
      </c>
      <c r="Q657" s="164"/>
      <c r="R657" s="162"/>
      <c r="S657" s="163" t="str">
        <f t="shared" si="162"/>
        <v/>
      </c>
      <c r="T657" s="164" t="str">
        <f t="shared" ca="1" si="163"/>
        <v/>
      </c>
      <c r="U657" s="163" t="str">
        <f t="shared" si="164"/>
        <v/>
      </c>
      <c r="V657" s="163" t="str">
        <f ca="1">IF(AND(C657&lt;&gt;"",C657&lt;&gt;OFFSET(C657,1,0)),SUMIFS(B.2[Giá có thuế],B.2[Số ĐK],C657),"")</f>
        <v/>
      </c>
      <c r="W657" s="159"/>
      <c r="X657" s="161" t="str">
        <f>IF(W657="","",'Thông Tin Chung'!$L$3)</f>
        <v/>
      </c>
      <c r="Y657" s="163" t="str">
        <f t="shared" ca="1" si="165"/>
        <v/>
      </c>
      <c r="Z657" s="165"/>
      <c r="AA657" s="155" t="str">
        <f ca="1">IF(C657="","",IF(OR(D657&lt;NgayBatDau,D657&gt;NgayKetThuc),"Ngày tháng phải nằm trong kỳ báo cáo",IF(AND(G657&lt;&gt;"",COUNTIF(D.2[Tên khách hàng],G657)=0),"Tên KH chưa khai báo trong DSKH",IF(AND(H657&lt;&gt;"",COUNTIF(D.1[Tên sản phẩm],H657)=0),"SP này chưa khai báo trong DSSP",""))))</f>
        <v/>
      </c>
      <c r="AB657" s="23" t="str">
        <f t="shared" ca="1" si="151"/>
        <v/>
      </c>
      <c r="AC657" s="23" t="str">
        <f t="shared" ca="1" si="152"/>
        <v/>
      </c>
      <c r="AD657" s="23" t="str">
        <f t="shared" ca="1" si="153"/>
        <v/>
      </c>
      <c r="AE657" s="68" t="str">
        <f t="shared" ca="1" si="154"/>
        <v/>
      </c>
      <c r="AF657" s="69" t="str">
        <f>IF(OR(H657="",S657=""),"",S657-(SUM(L657,M657)*INDEX(D.1[Đơn giá],MATCH(H657,D.1[Tên sản phẩm],0))))</f>
        <v/>
      </c>
      <c r="AG657" s="90" t="str">
        <f t="shared" ca="1" si="155"/>
        <v/>
      </c>
      <c r="AH657" s="90"/>
    </row>
    <row r="658" spans="2:34" ht="27.75" customHeight="1" x14ac:dyDescent="0.2">
      <c r="B658" s="154">
        <f t="shared" si="156"/>
        <v>655</v>
      </c>
      <c r="C658" s="155" t="str">
        <f t="shared" ca="1" si="157"/>
        <v/>
      </c>
      <c r="D658" s="156" t="str">
        <f t="shared" ca="1" si="158"/>
        <v/>
      </c>
      <c r="E658" s="157" t="str">
        <f t="shared" ca="1" si="159"/>
        <v/>
      </c>
      <c r="F658" s="157"/>
      <c r="G658" s="158" t="str">
        <f t="shared" ca="1" si="160"/>
        <v/>
      </c>
      <c r="H658" s="159"/>
      <c r="I658" s="160" t="str">
        <f>IF(H658="","",INDEX(D.1[Quy cách],MATCH(H658,D.1[Tên sản phẩm],0)))</f>
        <v/>
      </c>
      <c r="J658" s="35" t="str">
        <f>IF(H658="","",INDEX(D.1[ĐVT],MATCH(H658,D.1[Tên sản phẩm],0)))</f>
        <v/>
      </c>
      <c r="K658" s="163" t="str">
        <f>IF(H658="","",INDEX(D.1[Đơn giá bán
(Tham khảo)],MATCH(H658,D.1[Tên sản phẩm],0)))</f>
        <v/>
      </c>
      <c r="L658" s="162"/>
      <c r="M658" s="159"/>
      <c r="N658" s="159"/>
      <c r="O658" s="159"/>
      <c r="P658" s="163" t="str">
        <f t="shared" si="161"/>
        <v/>
      </c>
      <c r="Q658" s="164"/>
      <c r="R658" s="162"/>
      <c r="S658" s="163" t="str">
        <f t="shared" si="162"/>
        <v/>
      </c>
      <c r="T658" s="164" t="str">
        <f t="shared" ca="1" si="163"/>
        <v/>
      </c>
      <c r="U658" s="163" t="str">
        <f t="shared" si="164"/>
        <v/>
      </c>
      <c r="V658" s="163" t="str">
        <f ca="1">IF(AND(C658&lt;&gt;"",C658&lt;&gt;OFFSET(C658,1,0)),SUMIFS(B.2[Giá có thuế],B.2[Số ĐK],C658),"")</f>
        <v/>
      </c>
      <c r="W658" s="159"/>
      <c r="X658" s="161" t="str">
        <f>IF(W658="","",'Thông Tin Chung'!$L$3)</f>
        <v/>
      </c>
      <c r="Y658" s="163" t="str">
        <f t="shared" ca="1" si="165"/>
        <v/>
      </c>
      <c r="Z658" s="165"/>
      <c r="AA658" s="155" t="str">
        <f ca="1">IF(C658="","",IF(OR(D658&lt;NgayBatDau,D658&gt;NgayKetThuc),"Ngày tháng phải nằm trong kỳ báo cáo",IF(AND(G658&lt;&gt;"",COUNTIF(D.2[Tên khách hàng],G658)=0),"Tên KH chưa khai báo trong DSKH",IF(AND(H658&lt;&gt;"",COUNTIF(D.1[Tên sản phẩm],H658)=0),"SP này chưa khai báo trong DSSP",""))))</f>
        <v/>
      </c>
      <c r="AB658" s="23" t="str">
        <f t="shared" ca="1" si="151"/>
        <v/>
      </c>
      <c r="AC658" s="23" t="str">
        <f t="shared" ca="1" si="152"/>
        <v/>
      </c>
      <c r="AD658" s="23" t="str">
        <f t="shared" ca="1" si="153"/>
        <v/>
      </c>
      <c r="AE658" s="68" t="str">
        <f t="shared" ca="1" si="154"/>
        <v/>
      </c>
      <c r="AF658" s="69" t="str">
        <f>IF(OR(H658="",S658=""),"",S658-(SUM(L658,M658)*INDEX(D.1[Đơn giá],MATCH(H658,D.1[Tên sản phẩm],0))))</f>
        <v/>
      </c>
      <c r="AG658" s="90" t="str">
        <f t="shared" ca="1" si="155"/>
        <v/>
      </c>
      <c r="AH658" s="90"/>
    </row>
    <row r="659" spans="2:34" ht="27.75" customHeight="1" x14ac:dyDescent="0.2">
      <c r="B659" s="154">
        <f t="shared" si="156"/>
        <v>656</v>
      </c>
      <c r="C659" s="155" t="str">
        <f t="shared" ca="1" si="157"/>
        <v/>
      </c>
      <c r="D659" s="156" t="str">
        <f t="shared" ca="1" si="158"/>
        <v/>
      </c>
      <c r="E659" s="157" t="str">
        <f t="shared" ca="1" si="159"/>
        <v/>
      </c>
      <c r="F659" s="157"/>
      <c r="G659" s="158" t="str">
        <f t="shared" ca="1" si="160"/>
        <v/>
      </c>
      <c r="H659" s="159"/>
      <c r="I659" s="160" t="str">
        <f>IF(H659="","",INDEX(D.1[Quy cách],MATCH(H659,D.1[Tên sản phẩm],0)))</f>
        <v/>
      </c>
      <c r="J659" s="35" t="str">
        <f>IF(H659="","",INDEX(D.1[ĐVT],MATCH(H659,D.1[Tên sản phẩm],0)))</f>
        <v/>
      </c>
      <c r="K659" s="163" t="str">
        <f>IF(H659="","",INDEX(D.1[Đơn giá bán
(Tham khảo)],MATCH(H659,D.1[Tên sản phẩm],0)))</f>
        <v/>
      </c>
      <c r="L659" s="162"/>
      <c r="M659" s="159"/>
      <c r="N659" s="159"/>
      <c r="O659" s="159"/>
      <c r="P659" s="163" t="str">
        <f t="shared" si="161"/>
        <v/>
      </c>
      <c r="Q659" s="164"/>
      <c r="R659" s="162"/>
      <c r="S659" s="163" t="str">
        <f t="shared" si="162"/>
        <v/>
      </c>
      <c r="T659" s="164" t="str">
        <f t="shared" ca="1" si="163"/>
        <v/>
      </c>
      <c r="U659" s="163" t="str">
        <f t="shared" si="164"/>
        <v/>
      </c>
      <c r="V659" s="163" t="str">
        <f ca="1">IF(AND(C659&lt;&gt;"",C659&lt;&gt;OFFSET(C659,1,0)),SUMIFS(B.2[Giá có thuế],B.2[Số ĐK],C659),"")</f>
        <v/>
      </c>
      <c r="W659" s="159"/>
      <c r="X659" s="161" t="str">
        <f>IF(W659="","",'Thông Tin Chung'!$L$3)</f>
        <v/>
      </c>
      <c r="Y659" s="163" t="str">
        <f t="shared" ca="1" si="165"/>
        <v/>
      </c>
      <c r="Z659" s="165"/>
      <c r="AA659" s="155" t="str">
        <f ca="1">IF(C659="","",IF(OR(D659&lt;NgayBatDau,D659&gt;NgayKetThuc),"Ngày tháng phải nằm trong kỳ báo cáo",IF(AND(G659&lt;&gt;"",COUNTIF(D.2[Tên khách hàng],G659)=0),"Tên KH chưa khai báo trong DSKH",IF(AND(H659&lt;&gt;"",COUNTIF(D.1[Tên sản phẩm],H659)=0),"SP này chưa khai báo trong DSSP",""))))</f>
        <v/>
      </c>
      <c r="AB659" s="23" t="str">
        <f t="shared" ca="1" si="151"/>
        <v/>
      </c>
      <c r="AC659" s="23" t="str">
        <f t="shared" ca="1" si="152"/>
        <v/>
      </c>
      <c r="AD659" s="23" t="str">
        <f t="shared" ca="1" si="153"/>
        <v/>
      </c>
      <c r="AE659" s="68" t="str">
        <f t="shared" ca="1" si="154"/>
        <v/>
      </c>
      <c r="AF659" s="69" t="str">
        <f>IF(OR(H659="",S659=""),"",S659-(SUM(L659,M659)*INDEX(D.1[Đơn giá],MATCH(H659,D.1[Tên sản phẩm],0))))</f>
        <v/>
      </c>
      <c r="AG659" s="90" t="str">
        <f t="shared" ca="1" si="155"/>
        <v/>
      </c>
      <c r="AH659" s="90"/>
    </row>
    <row r="660" spans="2:34" ht="27.75" customHeight="1" x14ac:dyDescent="0.2">
      <c r="B660" s="154">
        <f t="shared" si="156"/>
        <v>657</v>
      </c>
      <c r="C660" s="155" t="str">
        <f t="shared" ca="1" si="157"/>
        <v/>
      </c>
      <c r="D660" s="156" t="str">
        <f t="shared" ca="1" si="158"/>
        <v/>
      </c>
      <c r="E660" s="157" t="str">
        <f t="shared" ca="1" si="159"/>
        <v/>
      </c>
      <c r="F660" s="157"/>
      <c r="G660" s="158" t="str">
        <f t="shared" ca="1" si="160"/>
        <v/>
      </c>
      <c r="H660" s="159"/>
      <c r="I660" s="160" t="str">
        <f>IF(H660="","",INDEX(D.1[Quy cách],MATCH(H660,D.1[Tên sản phẩm],0)))</f>
        <v/>
      </c>
      <c r="J660" s="35" t="str">
        <f>IF(H660="","",INDEX(D.1[ĐVT],MATCH(H660,D.1[Tên sản phẩm],0)))</f>
        <v/>
      </c>
      <c r="K660" s="163" t="str">
        <f>IF(H660="","",INDEX(D.1[Đơn giá bán
(Tham khảo)],MATCH(H660,D.1[Tên sản phẩm],0)))</f>
        <v/>
      </c>
      <c r="L660" s="162"/>
      <c r="M660" s="159"/>
      <c r="N660" s="159"/>
      <c r="O660" s="159"/>
      <c r="P660" s="163" t="str">
        <f t="shared" si="161"/>
        <v/>
      </c>
      <c r="Q660" s="164"/>
      <c r="R660" s="162"/>
      <c r="S660" s="163" t="str">
        <f t="shared" si="162"/>
        <v/>
      </c>
      <c r="T660" s="164" t="str">
        <f t="shared" ca="1" si="163"/>
        <v/>
      </c>
      <c r="U660" s="163" t="str">
        <f t="shared" si="164"/>
        <v/>
      </c>
      <c r="V660" s="163" t="str">
        <f ca="1">IF(AND(C660&lt;&gt;"",C660&lt;&gt;OFFSET(C660,1,0)),SUMIFS(B.2[Giá có thuế],B.2[Số ĐK],C660),"")</f>
        <v/>
      </c>
      <c r="W660" s="159"/>
      <c r="X660" s="161" t="str">
        <f>IF(W660="","",'Thông Tin Chung'!$L$3)</f>
        <v/>
      </c>
      <c r="Y660" s="163" t="str">
        <f t="shared" ca="1" si="165"/>
        <v/>
      </c>
      <c r="Z660" s="165"/>
      <c r="AA660" s="155" t="str">
        <f ca="1">IF(C660="","",IF(OR(D660&lt;NgayBatDau,D660&gt;NgayKetThuc),"Ngày tháng phải nằm trong kỳ báo cáo",IF(AND(G660&lt;&gt;"",COUNTIF(D.2[Tên khách hàng],G660)=0),"Tên KH chưa khai báo trong DSKH",IF(AND(H660&lt;&gt;"",COUNTIF(D.1[Tên sản phẩm],H660)=0),"SP này chưa khai báo trong DSSP",""))))</f>
        <v/>
      </c>
      <c r="AB660" s="23" t="str">
        <f t="shared" ca="1" si="151"/>
        <v/>
      </c>
      <c r="AC660" s="23" t="str">
        <f t="shared" ca="1" si="152"/>
        <v/>
      </c>
      <c r="AD660" s="23" t="str">
        <f t="shared" ca="1" si="153"/>
        <v/>
      </c>
      <c r="AE660" s="68" t="str">
        <f t="shared" ca="1" si="154"/>
        <v/>
      </c>
      <c r="AF660" s="69" t="str">
        <f>IF(OR(H660="",S660=""),"",S660-(SUM(L660,M660)*INDEX(D.1[Đơn giá],MATCH(H660,D.1[Tên sản phẩm],0))))</f>
        <v/>
      </c>
      <c r="AG660" s="90" t="str">
        <f t="shared" ca="1" si="155"/>
        <v/>
      </c>
      <c r="AH660" s="90"/>
    </row>
    <row r="661" spans="2:34" ht="27.75" customHeight="1" x14ac:dyDescent="0.2">
      <c r="B661" s="154">
        <f t="shared" si="156"/>
        <v>658</v>
      </c>
      <c r="C661" s="155" t="str">
        <f t="shared" ca="1" si="157"/>
        <v/>
      </c>
      <c r="D661" s="156" t="str">
        <f t="shared" ca="1" si="158"/>
        <v/>
      </c>
      <c r="E661" s="157" t="str">
        <f t="shared" ca="1" si="159"/>
        <v/>
      </c>
      <c r="F661" s="157"/>
      <c r="G661" s="158" t="str">
        <f t="shared" ca="1" si="160"/>
        <v/>
      </c>
      <c r="H661" s="159"/>
      <c r="I661" s="160" t="str">
        <f>IF(H661="","",INDEX(D.1[Quy cách],MATCH(H661,D.1[Tên sản phẩm],0)))</f>
        <v/>
      </c>
      <c r="J661" s="35" t="str">
        <f>IF(H661="","",INDEX(D.1[ĐVT],MATCH(H661,D.1[Tên sản phẩm],0)))</f>
        <v/>
      </c>
      <c r="K661" s="163" t="str">
        <f>IF(H661="","",INDEX(D.1[Đơn giá bán
(Tham khảo)],MATCH(H661,D.1[Tên sản phẩm],0)))</f>
        <v/>
      </c>
      <c r="L661" s="162"/>
      <c r="M661" s="159"/>
      <c r="N661" s="159"/>
      <c r="O661" s="159"/>
      <c r="P661" s="163" t="str">
        <f t="shared" si="161"/>
        <v/>
      </c>
      <c r="Q661" s="164"/>
      <c r="R661" s="162"/>
      <c r="S661" s="163" t="str">
        <f t="shared" si="162"/>
        <v/>
      </c>
      <c r="T661" s="164" t="str">
        <f t="shared" ca="1" si="163"/>
        <v/>
      </c>
      <c r="U661" s="163" t="str">
        <f t="shared" si="164"/>
        <v/>
      </c>
      <c r="V661" s="163" t="str">
        <f ca="1">IF(AND(C661&lt;&gt;"",C661&lt;&gt;OFFSET(C661,1,0)),SUMIFS(B.2[Giá có thuế],B.2[Số ĐK],C661),"")</f>
        <v/>
      </c>
      <c r="W661" s="159"/>
      <c r="X661" s="161" t="str">
        <f>IF(W661="","",'Thông Tin Chung'!$L$3)</f>
        <v/>
      </c>
      <c r="Y661" s="163" t="str">
        <f t="shared" ca="1" si="165"/>
        <v/>
      </c>
      <c r="Z661" s="165"/>
      <c r="AA661" s="155" t="str">
        <f ca="1">IF(C661="","",IF(OR(D661&lt;NgayBatDau,D661&gt;NgayKetThuc),"Ngày tháng phải nằm trong kỳ báo cáo",IF(AND(G661&lt;&gt;"",COUNTIF(D.2[Tên khách hàng],G661)=0),"Tên KH chưa khai báo trong DSKH",IF(AND(H661&lt;&gt;"",COUNTIF(D.1[Tên sản phẩm],H661)=0),"SP này chưa khai báo trong DSSP",""))))</f>
        <v/>
      </c>
      <c r="AB661" s="23" t="str">
        <f t="shared" ca="1" si="151"/>
        <v/>
      </c>
      <c r="AC661" s="23" t="str">
        <f t="shared" ca="1" si="152"/>
        <v/>
      </c>
      <c r="AD661" s="23" t="str">
        <f t="shared" ca="1" si="153"/>
        <v/>
      </c>
      <c r="AE661" s="68" t="str">
        <f t="shared" ca="1" si="154"/>
        <v/>
      </c>
      <c r="AF661" s="69" t="str">
        <f>IF(OR(H661="",S661=""),"",S661-(SUM(L661,M661)*INDEX(D.1[Đơn giá],MATCH(H661,D.1[Tên sản phẩm],0))))</f>
        <v/>
      </c>
      <c r="AG661" s="90" t="str">
        <f t="shared" ca="1" si="155"/>
        <v/>
      </c>
      <c r="AH661" s="90"/>
    </row>
    <row r="662" spans="2:34" ht="27.75" customHeight="1" x14ac:dyDescent="0.2">
      <c r="B662" s="154">
        <f t="shared" si="156"/>
        <v>659</v>
      </c>
      <c r="C662" s="155" t="str">
        <f t="shared" ca="1" si="157"/>
        <v/>
      </c>
      <c r="D662" s="156" t="str">
        <f t="shared" ca="1" si="158"/>
        <v/>
      </c>
      <c r="E662" s="157" t="str">
        <f t="shared" ca="1" si="159"/>
        <v/>
      </c>
      <c r="F662" s="157"/>
      <c r="G662" s="158" t="str">
        <f t="shared" ca="1" si="160"/>
        <v/>
      </c>
      <c r="H662" s="159"/>
      <c r="I662" s="160" t="str">
        <f>IF(H662="","",INDEX(D.1[Quy cách],MATCH(H662,D.1[Tên sản phẩm],0)))</f>
        <v/>
      </c>
      <c r="J662" s="35" t="str">
        <f>IF(H662="","",INDEX(D.1[ĐVT],MATCH(H662,D.1[Tên sản phẩm],0)))</f>
        <v/>
      </c>
      <c r="K662" s="163" t="str">
        <f>IF(H662="","",INDEX(D.1[Đơn giá bán
(Tham khảo)],MATCH(H662,D.1[Tên sản phẩm],0)))</f>
        <v/>
      </c>
      <c r="L662" s="162"/>
      <c r="M662" s="159"/>
      <c r="N662" s="159"/>
      <c r="O662" s="159"/>
      <c r="P662" s="163" t="str">
        <f t="shared" si="161"/>
        <v/>
      </c>
      <c r="Q662" s="164"/>
      <c r="R662" s="162"/>
      <c r="S662" s="163" t="str">
        <f t="shared" si="162"/>
        <v/>
      </c>
      <c r="T662" s="164" t="str">
        <f t="shared" ca="1" si="163"/>
        <v/>
      </c>
      <c r="U662" s="163" t="str">
        <f t="shared" si="164"/>
        <v/>
      </c>
      <c r="V662" s="163" t="str">
        <f ca="1">IF(AND(C662&lt;&gt;"",C662&lt;&gt;OFFSET(C662,1,0)),SUMIFS(B.2[Giá có thuế],B.2[Số ĐK],C662),"")</f>
        <v/>
      </c>
      <c r="W662" s="159"/>
      <c r="X662" s="161" t="str">
        <f>IF(W662="","",'Thông Tin Chung'!$L$3)</f>
        <v/>
      </c>
      <c r="Y662" s="163" t="str">
        <f t="shared" ca="1" si="165"/>
        <v/>
      </c>
      <c r="Z662" s="165"/>
      <c r="AA662" s="155" t="str">
        <f ca="1">IF(C662="","",IF(OR(D662&lt;NgayBatDau,D662&gt;NgayKetThuc),"Ngày tháng phải nằm trong kỳ báo cáo",IF(AND(G662&lt;&gt;"",COUNTIF(D.2[Tên khách hàng],G662)=0),"Tên KH chưa khai báo trong DSKH",IF(AND(H662&lt;&gt;"",COUNTIF(D.1[Tên sản phẩm],H662)=0),"SP này chưa khai báo trong DSSP",""))))</f>
        <v/>
      </c>
      <c r="AB662" s="23" t="str">
        <f t="shared" ca="1" si="151"/>
        <v/>
      </c>
      <c r="AC662" s="23" t="str">
        <f t="shared" ca="1" si="152"/>
        <v/>
      </c>
      <c r="AD662" s="23" t="str">
        <f t="shared" ca="1" si="153"/>
        <v/>
      </c>
      <c r="AE662" s="68" t="str">
        <f t="shared" ca="1" si="154"/>
        <v/>
      </c>
      <c r="AF662" s="69" t="str">
        <f>IF(OR(H662="",S662=""),"",S662-(SUM(L662,M662)*INDEX(D.1[Đơn giá],MATCH(H662,D.1[Tên sản phẩm],0))))</f>
        <v/>
      </c>
      <c r="AG662" s="90" t="str">
        <f t="shared" ca="1" si="155"/>
        <v/>
      </c>
      <c r="AH662" s="90"/>
    </row>
    <row r="663" spans="2:34" ht="27.75" customHeight="1" x14ac:dyDescent="0.2">
      <c r="B663" s="154">
        <f t="shared" si="156"/>
        <v>660</v>
      </c>
      <c r="C663" s="155" t="str">
        <f t="shared" ca="1" si="157"/>
        <v/>
      </c>
      <c r="D663" s="156" t="str">
        <f t="shared" ca="1" si="158"/>
        <v/>
      </c>
      <c r="E663" s="157" t="str">
        <f t="shared" ca="1" si="159"/>
        <v/>
      </c>
      <c r="F663" s="157"/>
      <c r="G663" s="158" t="str">
        <f t="shared" ca="1" si="160"/>
        <v/>
      </c>
      <c r="H663" s="159"/>
      <c r="I663" s="160" t="str">
        <f>IF(H663="","",INDEX(D.1[Quy cách],MATCH(H663,D.1[Tên sản phẩm],0)))</f>
        <v/>
      </c>
      <c r="J663" s="35" t="str">
        <f>IF(H663="","",INDEX(D.1[ĐVT],MATCH(H663,D.1[Tên sản phẩm],0)))</f>
        <v/>
      </c>
      <c r="K663" s="163" t="str">
        <f>IF(H663="","",INDEX(D.1[Đơn giá bán
(Tham khảo)],MATCH(H663,D.1[Tên sản phẩm],0)))</f>
        <v/>
      </c>
      <c r="L663" s="162"/>
      <c r="M663" s="159"/>
      <c r="N663" s="159"/>
      <c r="O663" s="159"/>
      <c r="P663" s="163" t="str">
        <f t="shared" si="161"/>
        <v/>
      </c>
      <c r="Q663" s="164"/>
      <c r="R663" s="162"/>
      <c r="S663" s="163" t="str">
        <f t="shared" si="162"/>
        <v/>
      </c>
      <c r="T663" s="164" t="str">
        <f t="shared" ca="1" si="163"/>
        <v/>
      </c>
      <c r="U663" s="163" t="str">
        <f t="shared" si="164"/>
        <v/>
      </c>
      <c r="V663" s="163" t="str">
        <f ca="1">IF(AND(C663&lt;&gt;"",C663&lt;&gt;OFFSET(C663,1,0)),SUMIFS(B.2[Giá có thuế],B.2[Số ĐK],C663),"")</f>
        <v/>
      </c>
      <c r="W663" s="159"/>
      <c r="X663" s="161" t="str">
        <f>IF(W663="","",'Thông Tin Chung'!$L$3)</f>
        <v/>
      </c>
      <c r="Y663" s="163" t="str">
        <f t="shared" ca="1" si="165"/>
        <v/>
      </c>
      <c r="Z663" s="165"/>
      <c r="AA663" s="155" t="str">
        <f ca="1">IF(C663="","",IF(OR(D663&lt;NgayBatDau,D663&gt;NgayKetThuc),"Ngày tháng phải nằm trong kỳ báo cáo",IF(AND(G663&lt;&gt;"",COUNTIF(D.2[Tên khách hàng],G663)=0),"Tên KH chưa khai báo trong DSKH",IF(AND(H663&lt;&gt;"",COUNTIF(D.1[Tên sản phẩm],H663)=0),"SP này chưa khai báo trong DSSP",""))))</f>
        <v/>
      </c>
      <c r="AB663" s="23" t="str">
        <f t="shared" ca="1" si="151"/>
        <v/>
      </c>
      <c r="AC663" s="23" t="str">
        <f t="shared" ca="1" si="152"/>
        <v/>
      </c>
      <c r="AD663" s="23" t="str">
        <f t="shared" ca="1" si="153"/>
        <v/>
      </c>
      <c r="AE663" s="68" t="str">
        <f t="shared" ca="1" si="154"/>
        <v/>
      </c>
      <c r="AF663" s="69" t="str">
        <f>IF(OR(H663="",S663=""),"",S663-(SUM(L663,M663)*INDEX(D.1[Đơn giá],MATCH(H663,D.1[Tên sản phẩm],0))))</f>
        <v/>
      </c>
      <c r="AG663" s="90" t="str">
        <f t="shared" ca="1" si="155"/>
        <v/>
      </c>
      <c r="AH663" s="90"/>
    </row>
    <row r="664" spans="2:34" ht="27.75" customHeight="1" x14ac:dyDescent="0.2">
      <c r="B664" s="154">
        <f t="shared" si="156"/>
        <v>661</v>
      </c>
      <c r="C664" s="155" t="str">
        <f t="shared" ca="1" si="157"/>
        <v/>
      </c>
      <c r="D664" s="156" t="str">
        <f t="shared" ca="1" si="158"/>
        <v/>
      </c>
      <c r="E664" s="157" t="str">
        <f t="shared" ca="1" si="159"/>
        <v/>
      </c>
      <c r="F664" s="157"/>
      <c r="G664" s="158" t="str">
        <f t="shared" ca="1" si="160"/>
        <v/>
      </c>
      <c r="H664" s="159"/>
      <c r="I664" s="160" t="str">
        <f>IF(H664="","",INDEX(D.1[Quy cách],MATCH(H664,D.1[Tên sản phẩm],0)))</f>
        <v/>
      </c>
      <c r="J664" s="35" t="str">
        <f>IF(H664="","",INDEX(D.1[ĐVT],MATCH(H664,D.1[Tên sản phẩm],0)))</f>
        <v/>
      </c>
      <c r="K664" s="163" t="str">
        <f>IF(H664="","",INDEX(D.1[Đơn giá bán
(Tham khảo)],MATCH(H664,D.1[Tên sản phẩm],0)))</f>
        <v/>
      </c>
      <c r="L664" s="162"/>
      <c r="M664" s="159"/>
      <c r="N664" s="159"/>
      <c r="O664" s="159"/>
      <c r="P664" s="163" t="str">
        <f t="shared" si="161"/>
        <v/>
      </c>
      <c r="Q664" s="164"/>
      <c r="R664" s="162"/>
      <c r="S664" s="163" t="str">
        <f t="shared" si="162"/>
        <v/>
      </c>
      <c r="T664" s="164" t="str">
        <f t="shared" ca="1" si="163"/>
        <v/>
      </c>
      <c r="U664" s="163" t="str">
        <f t="shared" si="164"/>
        <v/>
      </c>
      <c r="V664" s="163" t="str">
        <f ca="1">IF(AND(C664&lt;&gt;"",C664&lt;&gt;OFFSET(C664,1,0)),SUMIFS(B.2[Giá có thuế],B.2[Số ĐK],C664),"")</f>
        <v/>
      </c>
      <c r="W664" s="159"/>
      <c r="X664" s="161" t="str">
        <f>IF(W664="","",'Thông Tin Chung'!$L$3)</f>
        <v/>
      </c>
      <c r="Y664" s="163" t="str">
        <f t="shared" ca="1" si="165"/>
        <v/>
      </c>
      <c r="Z664" s="165"/>
      <c r="AA664" s="155" t="str">
        <f ca="1">IF(C664="","",IF(OR(D664&lt;NgayBatDau,D664&gt;NgayKetThuc),"Ngày tháng phải nằm trong kỳ báo cáo",IF(AND(G664&lt;&gt;"",COUNTIF(D.2[Tên khách hàng],G664)=0),"Tên KH chưa khai báo trong DSKH",IF(AND(H664&lt;&gt;"",COUNTIF(D.1[Tên sản phẩm],H664)=0),"SP này chưa khai báo trong DSSP",""))))</f>
        <v/>
      </c>
      <c r="AB664" s="23" t="str">
        <f t="shared" ca="1" si="151"/>
        <v/>
      </c>
      <c r="AC664" s="23" t="str">
        <f t="shared" ca="1" si="152"/>
        <v/>
      </c>
      <c r="AD664" s="23" t="str">
        <f t="shared" ca="1" si="153"/>
        <v/>
      </c>
      <c r="AE664" s="68" t="str">
        <f t="shared" ca="1" si="154"/>
        <v/>
      </c>
      <c r="AF664" s="69" t="str">
        <f>IF(OR(H664="",S664=""),"",S664-(SUM(L664,M664)*INDEX(D.1[Đơn giá],MATCH(H664,D.1[Tên sản phẩm],0))))</f>
        <v/>
      </c>
      <c r="AG664" s="90" t="str">
        <f t="shared" ca="1" si="155"/>
        <v/>
      </c>
      <c r="AH664" s="90"/>
    </row>
    <row r="665" spans="2:34" ht="27.75" customHeight="1" x14ac:dyDescent="0.2">
      <c r="B665" s="154">
        <f t="shared" si="156"/>
        <v>662</v>
      </c>
      <c r="C665" s="155" t="str">
        <f t="shared" ca="1" si="157"/>
        <v/>
      </c>
      <c r="D665" s="156" t="str">
        <f t="shared" ca="1" si="158"/>
        <v/>
      </c>
      <c r="E665" s="157" t="str">
        <f t="shared" ca="1" si="159"/>
        <v/>
      </c>
      <c r="F665" s="157"/>
      <c r="G665" s="158" t="str">
        <f t="shared" ca="1" si="160"/>
        <v/>
      </c>
      <c r="H665" s="159"/>
      <c r="I665" s="160" t="str">
        <f>IF(H665="","",INDEX(D.1[Quy cách],MATCH(H665,D.1[Tên sản phẩm],0)))</f>
        <v/>
      </c>
      <c r="J665" s="35" t="str">
        <f>IF(H665="","",INDEX(D.1[ĐVT],MATCH(H665,D.1[Tên sản phẩm],0)))</f>
        <v/>
      </c>
      <c r="K665" s="163" t="str">
        <f>IF(H665="","",INDEX(D.1[Đơn giá bán
(Tham khảo)],MATCH(H665,D.1[Tên sản phẩm],0)))</f>
        <v/>
      </c>
      <c r="L665" s="162"/>
      <c r="M665" s="159"/>
      <c r="N665" s="159"/>
      <c r="O665" s="159"/>
      <c r="P665" s="163" t="str">
        <f t="shared" si="161"/>
        <v/>
      </c>
      <c r="Q665" s="164"/>
      <c r="R665" s="162"/>
      <c r="S665" s="163" t="str">
        <f t="shared" si="162"/>
        <v/>
      </c>
      <c r="T665" s="164" t="str">
        <f t="shared" ca="1" si="163"/>
        <v/>
      </c>
      <c r="U665" s="163" t="str">
        <f t="shared" si="164"/>
        <v/>
      </c>
      <c r="V665" s="163" t="str">
        <f ca="1">IF(AND(C665&lt;&gt;"",C665&lt;&gt;OFFSET(C665,1,0)),SUMIFS(B.2[Giá có thuế],B.2[Số ĐK],C665),"")</f>
        <v/>
      </c>
      <c r="W665" s="159"/>
      <c r="X665" s="161" t="str">
        <f>IF(W665="","",'Thông Tin Chung'!$L$3)</f>
        <v/>
      </c>
      <c r="Y665" s="163" t="str">
        <f t="shared" ca="1" si="165"/>
        <v/>
      </c>
      <c r="Z665" s="165"/>
      <c r="AA665" s="155" t="str">
        <f ca="1">IF(C665="","",IF(OR(D665&lt;NgayBatDau,D665&gt;NgayKetThuc),"Ngày tháng phải nằm trong kỳ báo cáo",IF(AND(G665&lt;&gt;"",COUNTIF(D.2[Tên khách hàng],G665)=0),"Tên KH chưa khai báo trong DSKH",IF(AND(H665&lt;&gt;"",COUNTIF(D.1[Tên sản phẩm],H665)=0),"SP này chưa khai báo trong DSSP",""))))</f>
        <v/>
      </c>
      <c r="AB665" s="23" t="str">
        <f t="shared" ca="1" si="151"/>
        <v/>
      </c>
      <c r="AC665" s="23" t="str">
        <f t="shared" ca="1" si="152"/>
        <v/>
      </c>
      <c r="AD665" s="23" t="str">
        <f t="shared" ca="1" si="153"/>
        <v/>
      </c>
      <c r="AE665" s="68" t="str">
        <f t="shared" ca="1" si="154"/>
        <v/>
      </c>
      <c r="AF665" s="69" t="str">
        <f>IF(OR(H665="",S665=""),"",S665-(SUM(L665,M665)*INDEX(D.1[Đơn giá],MATCH(H665,D.1[Tên sản phẩm],0))))</f>
        <v/>
      </c>
      <c r="AG665" s="90" t="str">
        <f t="shared" ca="1" si="155"/>
        <v/>
      </c>
      <c r="AH665" s="90"/>
    </row>
    <row r="666" spans="2:34" ht="27.75" customHeight="1" x14ac:dyDescent="0.2">
      <c r="B666" s="154">
        <f t="shared" si="156"/>
        <v>663</v>
      </c>
      <c r="C666" s="155" t="str">
        <f t="shared" ca="1" si="157"/>
        <v/>
      </c>
      <c r="D666" s="156" t="str">
        <f t="shared" ca="1" si="158"/>
        <v/>
      </c>
      <c r="E666" s="157" t="str">
        <f t="shared" ca="1" si="159"/>
        <v/>
      </c>
      <c r="F666" s="157"/>
      <c r="G666" s="158" t="str">
        <f t="shared" ca="1" si="160"/>
        <v/>
      </c>
      <c r="H666" s="159"/>
      <c r="I666" s="160" t="str">
        <f>IF(H666="","",INDEX(D.1[Quy cách],MATCH(H666,D.1[Tên sản phẩm],0)))</f>
        <v/>
      </c>
      <c r="J666" s="35" t="str">
        <f>IF(H666="","",INDEX(D.1[ĐVT],MATCH(H666,D.1[Tên sản phẩm],0)))</f>
        <v/>
      </c>
      <c r="K666" s="163" t="str">
        <f>IF(H666="","",INDEX(D.1[Đơn giá bán
(Tham khảo)],MATCH(H666,D.1[Tên sản phẩm],0)))</f>
        <v/>
      </c>
      <c r="L666" s="162"/>
      <c r="M666" s="159"/>
      <c r="N666" s="159"/>
      <c r="O666" s="159"/>
      <c r="P666" s="163" t="str">
        <f t="shared" si="161"/>
        <v/>
      </c>
      <c r="Q666" s="164"/>
      <c r="R666" s="162"/>
      <c r="S666" s="163" t="str">
        <f t="shared" si="162"/>
        <v/>
      </c>
      <c r="T666" s="164" t="str">
        <f t="shared" ca="1" si="163"/>
        <v/>
      </c>
      <c r="U666" s="163" t="str">
        <f t="shared" si="164"/>
        <v/>
      </c>
      <c r="V666" s="163" t="str">
        <f ca="1">IF(AND(C666&lt;&gt;"",C666&lt;&gt;OFFSET(C666,1,0)),SUMIFS(B.2[Giá có thuế],B.2[Số ĐK],C666),"")</f>
        <v/>
      </c>
      <c r="W666" s="159"/>
      <c r="X666" s="161" t="str">
        <f>IF(W666="","",'Thông Tin Chung'!$L$3)</f>
        <v/>
      </c>
      <c r="Y666" s="163" t="str">
        <f t="shared" ca="1" si="165"/>
        <v/>
      </c>
      <c r="Z666" s="165"/>
      <c r="AA666" s="155" t="str">
        <f ca="1">IF(C666="","",IF(OR(D666&lt;NgayBatDau,D666&gt;NgayKetThuc),"Ngày tháng phải nằm trong kỳ báo cáo",IF(AND(G666&lt;&gt;"",COUNTIF(D.2[Tên khách hàng],G666)=0),"Tên KH chưa khai báo trong DSKH",IF(AND(H666&lt;&gt;"",COUNTIF(D.1[Tên sản phẩm],H666)=0),"SP này chưa khai báo trong DSSP",""))))</f>
        <v/>
      </c>
      <c r="AB666" s="23" t="str">
        <f t="shared" ca="1" si="151"/>
        <v/>
      </c>
      <c r="AC666" s="23" t="str">
        <f t="shared" ca="1" si="152"/>
        <v/>
      </c>
      <c r="AD666" s="23" t="str">
        <f t="shared" ca="1" si="153"/>
        <v/>
      </c>
      <c r="AE666" s="68" t="str">
        <f t="shared" ca="1" si="154"/>
        <v/>
      </c>
      <c r="AF666" s="69" t="str">
        <f>IF(OR(H666="",S666=""),"",S666-(SUM(L666,M666)*INDEX(D.1[Đơn giá],MATCH(H666,D.1[Tên sản phẩm],0))))</f>
        <v/>
      </c>
      <c r="AG666" s="90" t="str">
        <f t="shared" ca="1" si="155"/>
        <v/>
      </c>
      <c r="AH666" s="90"/>
    </row>
    <row r="667" spans="2:34" ht="27.75" customHeight="1" x14ac:dyDescent="0.2">
      <c r="B667" s="154">
        <f t="shared" si="156"/>
        <v>664</v>
      </c>
      <c r="C667" s="155" t="str">
        <f t="shared" ca="1" si="157"/>
        <v/>
      </c>
      <c r="D667" s="156" t="str">
        <f t="shared" ca="1" si="158"/>
        <v/>
      </c>
      <c r="E667" s="157" t="str">
        <f t="shared" ca="1" si="159"/>
        <v/>
      </c>
      <c r="F667" s="157"/>
      <c r="G667" s="158" t="str">
        <f t="shared" ca="1" si="160"/>
        <v/>
      </c>
      <c r="H667" s="159"/>
      <c r="I667" s="160" t="str">
        <f>IF(H667="","",INDEX(D.1[Quy cách],MATCH(H667,D.1[Tên sản phẩm],0)))</f>
        <v/>
      </c>
      <c r="J667" s="35" t="str">
        <f>IF(H667="","",INDEX(D.1[ĐVT],MATCH(H667,D.1[Tên sản phẩm],0)))</f>
        <v/>
      </c>
      <c r="K667" s="163" t="str">
        <f>IF(H667="","",INDEX(D.1[Đơn giá bán
(Tham khảo)],MATCH(H667,D.1[Tên sản phẩm],0)))</f>
        <v/>
      </c>
      <c r="L667" s="162"/>
      <c r="M667" s="159"/>
      <c r="N667" s="159"/>
      <c r="O667" s="159"/>
      <c r="P667" s="163" t="str">
        <f t="shared" si="161"/>
        <v/>
      </c>
      <c r="Q667" s="164"/>
      <c r="R667" s="162"/>
      <c r="S667" s="163" t="str">
        <f t="shared" si="162"/>
        <v/>
      </c>
      <c r="T667" s="164" t="str">
        <f t="shared" ca="1" si="163"/>
        <v/>
      </c>
      <c r="U667" s="163" t="str">
        <f t="shared" si="164"/>
        <v/>
      </c>
      <c r="V667" s="163" t="str">
        <f ca="1">IF(AND(C667&lt;&gt;"",C667&lt;&gt;OFFSET(C667,1,0)),SUMIFS(B.2[Giá có thuế],B.2[Số ĐK],C667),"")</f>
        <v/>
      </c>
      <c r="W667" s="159"/>
      <c r="X667" s="161" t="str">
        <f>IF(W667="","",'Thông Tin Chung'!$L$3)</f>
        <v/>
      </c>
      <c r="Y667" s="163" t="str">
        <f t="shared" ca="1" si="165"/>
        <v/>
      </c>
      <c r="Z667" s="165"/>
      <c r="AA667" s="155" t="str">
        <f ca="1">IF(C667="","",IF(OR(D667&lt;NgayBatDau,D667&gt;NgayKetThuc),"Ngày tháng phải nằm trong kỳ báo cáo",IF(AND(G667&lt;&gt;"",COUNTIF(D.2[Tên khách hàng],G667)=0),"Tên KH chưa khai báo trong DSKH",IF(AND(H667&lt;&gt;"",COUNTIF(D.1[Tên sản phẩm],H667)=0),"SP này chưa khai báo trong DSSP",""))))</f>
        <v/>
      </c>
      <c r="AB667" s="23" t="str">
        <f t="shared" ca="1" si="151"/>
        <v/>
      </c>
      <c r="AC667" s="23" t="str">
        <f t="shared" ca="1" si="152"/>
        <v/>
      </c>
      <c r="AD667" s="23" t="str">
        <f t="shared" ca="1" si="153"/>
        <v/>
      </c>
      <c r="AE667" s="68" t="str">
        <f t="shared" ca="1" si="154"/>
        <v/>
      </c>
      <c r="AF667" s="69" t="str">
        <f>IF(OR(H667="",S667=""),"",S667-(SUM(L667,M667)*INDEX(D.1[Đơn giá],MATCH(H667,D.1[Tên sản phẩm],0))))</f>
        <v/>
      </c>
      <c r="AG667" s="90" t="str">
        <f t="shared" ca="1" si="155"/>
        <v/>
      </c>
      <c r="AH667" s="90"/>
    </row>
    <row r="668" spans="2:34" ht="27.75" customHeight="1" x14ac:dyDescent="0.2">
      <c r="B668" s="154">
        <f t="shared" si="156"/>
        <v>665</v>
      </c>
      <c r="C668" s="155" t="str">
        <f t="shared" ca="1" si="157"/>
        <v/>
      </c>
      <c r="D668" s="156" t="str">
        <f t="shared" ca="1" si="158"/>
        <v/>
      </c>
      <c r="E668" s="157" t="str">
        <f t="shared" ca="1" si="159"/>
        <v/>
      </c>
      <c r="F668" s="157"/>
      <c r="G668" s="158" t="str">
        <f t="shared" ca="1" si="160"/>
        <v/>
      </c>
      <c r="H668" s="159"/>
      <c r="I668" s="160" t="str">
        <f>IF(H668="","",INDEX(D.1[Quy cách],MATCH(H668,D.1[Tên sản phẩm],0)))</f>
        <v/>
      </c>
      <c r="J668" s="35" t="str">
        <f>IF(H668="","",INDEX(D.1[ĐVT],MATCH(H668,D.1[Tên sản phẩm],0)))</f>
        <v/>
      </c>
      <c r="K668" s="163" t="str">
        <f>IF(H668="","",INDEX(D.1[Đơn giá bán
(Tham khảo)],MATCH(H668,D.1[Tên sản phẩm],0)))</f>
        <v/>
      </c>
      <c r="L668" s="162"/>
      <c r="M668" s="159"/>
      <c r="N668" s="159"/>
      <c r="O668" s="159"/>
      <c r="P668" s="163" t="str">
        <f t="shared" si="161"/>
        <v/>
      </c>
      <c r="Q668" s="164"/>
      <c r="R668" s="162"/>
      <c r="S668" s="163" t="str">
        <f t="shared" si="162"/>
        <v/>
      </c>
      <c r="T668" s="164" t="str">
        <f t="shared" ca="1" si="163"/>
        <v/>
      </c>
      <c r="U668" s="163" t="str">
        <f t="shared" si="164"/>
        <v/>
      </c>
      <c r="V668" s="163" t="str">
        <f ca="1">IF(AND(C668&lt;&gt;"",C668&lt;&gt;OFFSET(C668,1,0)),SUMIFS(B.2[Giá có thuế],B.2[Số ĐK],C668),"")</f>
        <v/>
      </c>
      <c r="W668" s="159"/>
      <c r="X668" s="161" t="str">
        <f>IF(W668="","",'Thông Tin Chung'!$L$3)</f>
        <v/>
      </c>
      <c r="Y668" s="163" t="str">
        <f t="shared" ca="1" si="165"/>
        <v/>
      </c>
      <c r="Z668" s="165"/>
      <c r="AA668" s="155" t="str">
        <f ca="1">IF(C668="","",IF(OR(D668&lt;NgayBatDau,D668&gt;NgayKetThuc),"Ngày tháng phải nằm trong kỳ báo cáo",IF(AND(G668&lt;&gt;"",COUNTIF(D.2[Tên khách hàng],G668)=0),"Tên KH chưa khai báo trong DSKH",IF(AND(H668&lt;&gt;"",COUNTIF(D.1[Tên sản phẩm],H668)=0),"SP này chưa khai báo trong DSSP",""))))</f>
        <v/>
      </c>
      <c r="AB668" s="23" t="str">
        <f t="shared" ca="1" si="151"/>
        <v/>
      </c>
      <c r="AC668" s="23" t="str">
        <f t="shared" ca="1" si="152"/>
        <v/>
      </c>
      <c r="AD668" s="23" t="str">
        <f t="shared" ca="1" si="153"/>
        <v/>
      </c>
      <c r="AE668" s="68" t="str">
        <f t="shared" ca="1" si="154"/>
        <v/>
      </c>
      <c r="AF668" s="69" t="str">
        <f>IF(OR(H668="",S668=""),"",S668-(SUM(L668,M668)*INDEX(D.1[Đơn giá],MATCH(H668,D.1[Tên sản phẩm],0))))</f>
        <v/>
      </c>
      <c r="AG668" s="90" t="str">
        <f t="shared" ca="1" si="155"/>
        <v/>
      </c>
      <c r="AH668" s="90"/>
    </row>
    <row r="669" spans="2:34" ht="27.75" customHeight="1" x14ac:dyDescent="0.2">
      <c r="B669" s="154">
        <f t="shared" si="156"/>
        <v>666</v>
      </c>
      <c r="C669" s="155" t="str">
        <f t="shared" ca="1" si="157"/>
        <v/>
      </c>
      <c r="D669" s="156" t="str">
        <f t="shared" ca="1" si="158"/>
        <v/>
      </c>
      <c r="E669" s="157" t="str">
        <f t="shared" ca="1" si="159"/>
        <v/>
      </c>
      <c r="F669" s="157"/>
      <c r="G669" s="158" t="str">
        <f t="shared" ca="1" si="160"/>
        <v/>
      </c>
      <c r="H669" s="159"/>
      <c r="I669" s="160" t="str">
        <f>IF(H669="","",INDEX(D.1[Quy cách],MATCH(H669,D.1[Tên sản phẩm],0)))</f>
        <v/>
      </c>
      <c r="J669" s="35" t="str">
        <f>IF(H669="","",INDEX(D.1[ĐVT],MATCH(H669,D.1[Tên sản phẩm],0)))</f>
        <v/>
      </c>
      <c r="K669" s="163" t="str">
        <f>IF(H669="","",INDEX(D.1[Đơn giá bán
(Tham khảo)],MATCH(H669,D.1[Tên sản phẩm],0)))</f>
        <v/>
      </c>
      <c r="L669" s="162"/>
      <c r="M669" s="159"/>
      <c r="N669" s="159"/>
      <c r="O669" s="159"/>
      <c r="P669" s="163" t="str">
        <f t="shared" si="161"/>
        <v/>
      </c>
      <c r="Q669" s="164"/>
      <c r="R669" s="162"/>
      <c r="S669" s="163" t="str">
        <f t="shared" si="162"/>
        <v/>
      </c>
      <c r="T669" s="164" t="str">
        <f t="shared" ca="1" si="163"/>
        <v/>
      </c>
      <c r="U669" s="163" t="str">
        <f t="shared" si="164"/>
        <v/>
      </c>
      <c r="V669" s="163" t="str">
        <f ca="1">IF(AND(C669&lt;&gt;"",C669&lt;&gt;OFFSET(C669,1,0)),SUMIFS(B.2[Giá có thuế],B.2[Số ĐK],C669),"")</f>
        <v/>
      </c>
      <c r="W669" s="159"/>
      <c r="X669" s="161" t="str">
        <f>IF(W669="","",'Thông Tin Chung'!$L$3)</f>
        <v/>
      </c>
      <c r="Y669" s="163" t="str">
        <f t="shared" ca="1" si="165"/>
        <v/>
      </c>
      <c r="Z669" s="165"/>
      <c r="AA669" s="155" t="str">
        <f ca="1">IF(C669="","",IF(OR(D669&lt;NgayBatDau,D669&gt;NgayKetThuc),"Ngày tháng phải nằm trong kỳ báo cáo",IF(AND(G669&lt;&gt;"",COUNTIF(D.2[Tên khách hàng],G669)=0),"Tên KH chưa khai báo trong DSKH",IF(AND(H669&lt;&gt;"",COUNTIF(D.1[Tên sản phẩm],H669)=0),"SP này chưa khai báo trong DSSP",""))))</f>
        <v/>
      </c>
      <c r="AB669" s="23" t="str">
        <f t="shared" ca="1" si="151"/>
        <v/>
      </c>
      <c r="AC669" s="23" t="str">
        <f t="shared" ca="1" si="152"/>
        <v/>
      </c>
      <c r="AD669" s="23" t="str">
        <f t="shared" ca="1" si="153"/>
        <v/>
      </c>
      <c r="AE669" s="68" t="str">
        <f t="shared" ca="1" si="154"/>
        <v/>
      </c>
      <c r="AF669" s="69" t="str">
        <f>IF(OR(H669="",S669=""),"",S669-(SUM(L669,M669)*INDEX(D.1[Đơn giá],MATCH(H669,D.1[Tên sản phẩm],0))))</f>
        <v/>
      </c>
      <c r="AG669" s="90" t="str">
        <f t="shared" ca="1" si="155"/>
        <v/>
      </c>
      <c r="AH669" s="90"/>
    </row>
    <row r="670" spans="2:34" ht="27.75" customHeight="1" x14ac:dyDescent="0.2">
      <c r="B670" s="154">
        <f t="shared" si="156"/>
        <v>667</v>
      </c>
      <c r="C670" s="155" t="str">
        <f t="shared" ca="1" si="157"/>
        <v/>
      </c>
      <c r="D670" s="156" t="str">
        <f t="shared" ca="1" si="158"/>
        <v/>
      </c>
      <c r="E670" s="157" t="str">
        <f t="shared" ca="1" si="159"/>
        <v/>
      </c>
      <c r="F670" s="157"/>
      <c r="G670" s="158" t="str">
        <f t="shared" ca="1" si="160"/>
        <v/>
      </c>
      <c r="H670" s="159"/>
      <c r="I670" s="160" t="str">
        <f>IF(H670="","",INDEX(D.1[Quy cách],MATCH(H670,D.1[Tên sản phẩm],0)))</f>
        <v/>
      </c>
      <c r="J670" s="35" t="str">
        <f>IF(H670="","",INDEX(D.1[ĐVT],MATCH(H670,D.1[Tên sản phẩm],0)))</f>
        <v/>
      </c>
      <c r="K670" s="163" t="str">
        <f>IF(H670="","",INDEX(D.1[Đơn giá bán
(Tham khảo)],MATCH(H670,D.1[Tên sản phẩm],0)))</f>
        <v/>
      </c>
      <c r="L670" s="162"/>
      <c r="M670" s="159"/>
      <c r="N670" s="159"/>
      <c r="O670" s="159"/>
      <c r="P670" s="163" t="str">
        <f t="shared" si="161"/>
        <v/>
      </c>
      <c r="Q670" s="164"/>
      <c r="R670" s="162"/>
      <c r="S670" s="163" t="str">
        <f t="shared" si="162"/>
        <v/>
      </c>
      <c r="T670" s="164" t="str">
        <f t="shared" ca="1" si="163"/>
        <v/>
      </c>
      <c r="U670" s="163" t="str">
        <f t="shared" si="164"/>
        <v/>
      </c>
      <c r="V670" s="163" t="str">
        <f ca="1">IF(AND(C670&lt;&gt;"",C670&lt;&gt;OFFSET(C670,1,0)),SUMIFS(B.2[Giá có thuế],B.2[Số ĐK],C670),"")</f>
        <v/>
      </c>
      <c r="W670" s="159"/>
      <c r="X670" s="161" t="str">
        <f>IF(W670="","",'Thông Tin Chung'!$L$3)</f>
        <v/>
      </c>
      <c r="Y670" s="163" t="str">
        <f t="shared" ca="1" si="165"/>
        <v/>
      </c>
      <c r="Z670" s="165"/>
      <c r="AA670" s="155" t="str">
        <f ca="1">IF(C670="","",IF(OR(D670&lt;NgayBatDau,D670&gt;NgayKetThuc),"Ngày tháng phải nằm trong kỳ báo cáo",IF(AND(G670&lt;&gt;"",COUNTIF(D.2[Tên khách hàng],G670)=0),"Tên KH chưa khai báo trong DSKH",IF(AND(H670&lt;&gt;"",COUNTIF(D.1[Tên sản phẩm],H670)=0),"SP này chưa khai báo trong DSSP",""))))</f>
        <v/>
      </c>
      <c r="AB670" s="23" t="str">
        <f t="shared" ca="1" si="151"/>
        <v/>
      </c>
      <c r="AC670" s="23" t="str">
        <f t="shared" ca="1" si="152"/>
        <v/>
      </c>
      <c r="AD670" s="23" t="str">
        <f t="shared" ca="1" si="153"/>
        <v/>
      </c>
      <c r="AE670" s="68" t="str">
        <f t="shared" ca="1" si="154"/>
        <v/>
      </c>
      <c r="AF670" s="69" t="str">
        <f>IF(OR(H670="",S670=""),"",S670-(SUM(L670,M670)*INDEX(D.1[Đơn giá],MATCH(H670,D.1[Tên sản phẩm],0))))</f>
        <v/>
      </c>
      <c r="AG670" s="90" t="str">
        <f t="shared" ca="1" si="155"/>
        <v/>
      </c>
      <c r="AH670" s="90"/>
    </row>
    <row r="671" spans="2:34" ht="27.75" customHeight="1" x14ac:dyDescent="0.2">
      <c r="B671" s="154">
        <f t="shared" si="156"/>
        <v>668</v>
      </c>
      <c r="C671" s="155" t="str">
        <f t="shared" ca="1" si="157"/>
        <v/>
      </c>
      <c r="D671" s="156" t="str">
        <f t="shared" ca="1" si="158"/>
        <v/>
      </c>
      <c r="E671" s="157" t="str">
        <f t="shared" ca="1" si="159"/>
        <v/>
      </c>
      <c r="F671" s="157"/>
      <c r="G671" s="158" t="str">
        <f t="shared" ca="1" si="160"/>
        <v/>
      </c>
      <c r="H671" s="159"/>
      <c r="I671" s="160" t="str">
        <f>IF(H671="","",INDEX(D.1[Quy cách],MATCH(H671,D.1[Tên sản phẩm],0)))</f>
        <v/>
      </c>
      <c r="J671" s="35" t="str">
        <f>IF(H671="","",INDEX(D.1[ĐVT],MATCH(H671,D.1[Tên sản phẩm],0)))</f>
        <v/>
      </c>
      <c r="K671" s="163" t="str">
        <f>IF(H671="","",INDEX(D.1[Đơn giá bán
(Tham khảo)],MATCH(H671,D.1[Tên sản phẩm],0)))</f>
        <v/>
      </c>
      <c r="L671" s="162"/>
      <c r="M671" s="159"/>
      <c r="N671" s="159"/>
      <c r="O671" s="159"/>
      <c r="P671" s="163" t="str">
        <f t="shared" si="161"/>
        <v/>
      </c>
      <c r="Q671" s="164"/>
      <c r="R671" s="162"/>
      <c r="S671" s="163" t="str">
        <f t="shared" si="162"/>
        <v/>
      </c>
      <c r="T671" s="164" t="str">
        <f t="shared" ca="1" si="163"/>
        <v/>
      </c>
      <c r="U671" s="163" t="str">
        <f t="shared" si="164"/>
        <v/>
      </c>
      <c r="V671" s="163" t="str">
        <f ca="1">IF(AND(C671&lt;&gt;"",C671&lt;&gt;OFFSET(C671,1,0)),SUMIFS(B.2[Giá có thuế],B.2[Số ĐK],C671),"")</f>
        <v/>
      </c>
      <c r="W671" s="159"/>
      <c r="X671" s="161" t="str">
        <f>IF(W671="","",'Thông Tin Chung'!$L$3)</f>
        <v/>
      </c>
      <c r="Y671" s="163" t="str">
        <f t="shared" ca="1" si="165"/>
        <v/>
      </c>
      <c r="Z671" s="165"/>
      <c r="AA671" s="155" t="str">
        <f ca="1">IF(C671="","",IF(OR(D671&lt;NgayBatDau,D671&gt;NgayKetThuc),"Ngày tháng phải nằm trong kỳ báo cáo",IF(AND(G671&lt;&gt;"",COUNTIF(D.2[Tên khách hàng],G671)=0),"Tên KH chưa khai báo trong DSKH",IF(AND(H671&lt;&gt;"",COUNTIF(D.1[Tên sản phẩm],H671)=0),"SP này chưa khai báo trong DSSP",""))))</f>
        <v/>
      </c>
      <c r="AB671" s="23" t="str">
        <f t="shared" ca="1" si="151"/>
        <v/>
      </c>
      <c r="AC671" s="23" t="str">
        <f t="shared" ca="1" si="152"/>
        <v/>
      </c>
      <c r="AD671" s="23" t="str">
        <f t="shared" ca="1" si="153"/>
        <v/>
      </c>
      <c r="AE671" s="68" t="str">
        <f t="shared" ca="1" si="154"/>
        <v/>
      </c>
      <c r="AF671" s="69" t="str">
        <f>IF(OR(H671="",S671=""),"",S671-(SUM(L671,M671)*INDEX(D.1[Đơn giá],MATCH(H671,D.1[Tên sản phẩm],0))))</f>
        <v/>
      </c>
      <c r="AG671" s="90" t="str">
        <f t="shared" ca="1" si="155"/>
        <v/>
      </c>
      <c r="AH671" s="90"/>
    </row>
    <row r="672" spans="2:34" ht="27.75" customHeight="1" x14ac:dyDescent="0.2">
      <c r="B672" s="154">
        <f t="shared" si="156"/>
        <v>669</v>
      </c>
      <c r="C672" s="155" t="str">
        <f t="shared" ca="1" si="157"/>
        <v/>
      </c>
      <c r="D672" s="156" t="str">
        <f t="shared" ca="1" si="158"/>
        <v/>
      </c>
      <c r="E672" s="157" t="str">
        <f t="shared" ca="1" si="159"/>
        <v/>
      </c>
      <c r="F672" s="157"/>
      <c r="G672" s="158" t="str">
        <f t="shared" ca="1" si="160"/>
        <v/>
      </c>
      <c r="H672" s="159"/>
      <c r="I672" s="160" t="str">
        <f>IF(H672="","",INDEX(D.1[Quy cách],MATCH(H672,D.1[Tên sản phẩm],0)))</f>
        <v/>
      </c>
      <c r="J672" s="35" t="str">
        <f>IF(H672="","",INDEX(D.1[ĐVT],MATCH(H672,D.1[Tên sản phẩm],0)))</f>
        <v/>
      </c>
      <c r="K672" s="163" t="str">
        <f>IF(H672="","",INDEX(D.1[Đơn giá bán
(Tham khảo)],MATCH(H672,D.1[Tên sản phẩm],0)))</f>
        <v/>
      </c>
      <c r="L672" s="162"/>
      <c r="M672" s="159"/>
      <c r="N672" s="159"/>
      <c r="O672" s="159"/>
      <c r="P672" s="163" t="str">
        <f t="shared" si="161"/>
        <v/>
      </c>
      <c r="Q672" s="164"/>
      <c r="R672" s="162"/>
      <c r="S672" s="163" t="str">
        <f t="shared" si="162"/>
        <v/>
      </c>
      <c r="T672" s="164" t="str">
        <f t="shared" ca="1" si="163"/>
        <v/>
      </c>
      <c r="U672" s="163" t="str">
        <f t="shared" si="164"/>
        <v/>
      </c>
      <c r="V672" s="163" t="str">
        <f ca="1">IF(AND(C672&lt;&gt;"",C672&lt;&gt;OFFSET(C672,1,0)),SUMIFS(B.2[Giá có thuế],B.2[Số ĐK],C672),"")</f>
        <v/>
      </c>
      <c r="W672" s="159"/>
      <c r="X672" s="161" t="str">
        <f>IF(W672="","",'Thông Tin Chung'!$L$3)</f>
        <v/>
      </c>
      <c r="Y672" s="163" t="str">
        <f t="shared" ca="1" si="165"/>
        <v/>
      </c>
      <c r="Z672" s="165"/>
      <c r="AA672" s="155" t="str">
        <f ca="1">IF(C672="","",IF(OR(D672&lt;NgayBatDau,D672&gt;NgayKetThuc),"Ngày tháng phải nằm trong kỳ báo cáo",IF(AND(G672&lt;&gt;"",COUNTIF(D.2[Tên khách hàng],G672)=0),"Tên KH chưa khai báo trong DSKH",IF(AND(H672&lt;&gt;"",COUNTIF(D.1[Tên sản phẩm],H672)=0),"SP này chưa khai báo trong DSSP",""))))</f>
        <v/>
      </c>
      <c r="AB672" s="23" t="str">
        <f t="shared" ca="1" si="151"/>
        <v/>
      </c>
      <c r="AC672" s="23" t="str">
        <f t="shared" ca="1" si="152"/>
        <v/>
      </c>
      <c r="AD672" s="23" t="str">
        <f t="shared" ca="1" si="153"/>
        <v/>
      </c>
      <c r="AE672" s="68" t="str">
        <f t="shared" ca="1" si="154"/>
        <v/>
      </c>
      <c r="AF672" s="69" t="str">
        <f>IF(OR(H672="",S672=""),"",S672-(SUM(L672,M672)*INDEX(D.1[Đơn giá],MATCH(H672,D.1[Tên sản phẩm],0))))</f>
        <v/>
      </c>
      <c r="AG672" s="90" t="str">
        <f t="shared" ca="1" si="155"/>
        <v/>
      </c>
      <c r="AH672" s="90"/>
    </row>
    <row r="673" spans="2:34" ht="27.75" customHeight="1" x14ac:dyDescent="0.2">
      <c r="B673" s="154">
        <f t="shared" si="156"/>
        <v>670</v>
      </c>
      <c r="C673" s="155" t="str">
        <f t="shared" ca="1" si="157"/>
        <v/>
      </c>
      <c r="D673" s="156" t="str">
        <f t="shared" ca="1" si="158"/>
        <v/>
      </c>
      <c r="E673" s="157" t="str">
        <f t="shared" ca="1" si="159"/>
        <v/>
      </c>
      <c r="F673" s="157"/>
      <c r="G673" s="158" t="str">
        <f t="shared" ca="1" si="160"/>
        <v/>
      </c>
      <c r="H673" s="159"/>
      <c r="I673" s="160" t="str">
        <f>IF(H673="","",INDEX(D.1[Quy cách],MATCH(H673,D.1[Tên sản phẩm],0)))</f>
        <v/>
      </c>
      <c r="J673" s="35" t="str">
        <f>IF(H673="","",INDEX(D.1[ĐVT],MATCH(H673,D.1[Tên sản phẩm],0)))</f>
        <v/>
      </c>
      <c r="K673" s="163" t="str">
        <f>IF(H673="","",INDEX(D.1[Đơn giá bán
(Tham khảo)],MATCH(H673,D.1[Tên sản phẩm],0)))</f>
        <v/>
      </c>
      <c r="L673" s="162"/>
      <c r="M673" s="159"/>
      <c r="N673" s="159"/>
      <c r="O673" s="159"/>
      <c r="P673" s="163" t="str">
        <f t="shared" si="161"/>
        <v/>
      </c>
      <c r="Q673" s="164"/>
      <c r="R673" s="162"/>
      <c r="S673" s="163" t="str">
        <f t="shared" si="162"/>
        <v/>
      </c>
      <c r="T673" s="164" t="str">
        <f t="shared" ca="1" si="163"/>
        <v/>
      </c>
      <c r="U673" s="163" t="str">
        <f t="shared" si="164"/>
        <v/>
      </c>
      <c r="V673" s="163" t="str">
        <f ca="1">IF(AND(C673&lt;&gt;"",C673&lt;&gt;OFFSET(C673,1,0)),SUMIFS(B.2[Giá có thuế],B.2[Số ĐK],C673),"")</f>
        <v/>
      </c>
      <c r="W673" s="159"/>
      <c r="X673" s="161" t="str">
        <f>IF(W673="","",'Thông Tin Chung'!$L$3)</f>
        <v/>
      </c>
      <c r="Y673" s="163" t="str">
        <f t="shared" ca="1" si="165"/>
        <v/>
      </c>
      <c r="Z673" s="165"/>
      <c r="AA673" s="155" t="str">
        <f ca="1">IF(C673="","",IF(OR(D673&lt;NgayBatDau,D673&gt;NgayKetThuc),"Ngày tháng phải nằm trong kỳ báo cáo",IF(AND(G673&lt;&gt;"",COUNTIF(D.2[Tên khách hàng],G673)=0),"Tên KH chưa khai báo trong DSKH",IF(AND(H673&lt;&gt;"",COUNTIF(D.1[Tên sản phẩm],H673)=0),"SP này chưa khai báo trong DSSP",""))))</f>
        <v/>
      </c>
      <c r="AB673" s="23" t="str">
        <f t="shared" ca="1" si="151"/>
        <v/>
      </c>
      <c r="AC673" s="23" t="str">
        <f t="shared" ca="1" si="152"/>
        <v/>
      </c>
      <c r="AD673" s="23" t="str">
        <f t="shared" ca="1" si="153"/>
        <v/>
      </c>
      <c r="AE673" s="68" t="str">
        <f t="shared" ca="1" si="154"/>
        <v/>
      </c>
      <c r="AF673" s="69" t="str">
        <f>IF(OR(H673="",S673=""),"",S673-(SUM(L673,M673)*INDEX(D.1[Đơn giá],MATCH(H673,D.1[Tên sản phẩm],0))))</f>
        <v/>
      </c>
      <c r="AG673" s="90" t="str">
        <f t="shared" ca="1" si="155"/>
        <v/>
      </c>
      <c r="AH673" s="90"/>
    </row>
    <row r="674" spans="2:34" ht="27.75" customHeight="1" x14ac:dyDescent="0.2">
      <c r="B674" s="154">
        <f t="shared" si="156"/>
        <v>671</v>
      </c>
      <c r="C674" s="155" t="str">
        <f t="shared" ca="1" si="157"/>
        <v/>
      </c>
      <c r="D674" s="156" t="str">
        <f t="shared" ca="1" si="158"/>
        <v/>
      </c>
      <c r="E674" s="157" t="str">
        <f t="shared" ca="1" si="159"/>
        <v/>
      </c>
      <c r="F674" s="157"/>
      <c r="G674" s="158" t="str">
        <f t="shared" ca="1" si="160"/>
        <v/>
      </c>
      <c r="H674" s="159"/>
      <c r="I674" s="160" t="str">
        <f>IF(H674="","",INDEX(D.1[Quy cách],MATCH(H674,D.1[Tên sản phẩm],0)))</f>
        <v/>
      </c>
      <c r="J674" s="35" t="str">
        <f>IF(H674="","",INDEX(D.1[ĐVT],MATCH(H674,D.1[Tên sản phẩm],0)))</f>
        <v/>
      </c>
      <c r="K674" s="163" t="str">
        <f>IF(H674="","",INDEX(D.1[Đơn giá bán
(Tham khảo)],MATCH(H674,D.1[Tên sản phẩm],0)))</f>
        <v/>
      </c>
      <c r="L674" s="162"/>
      <c r="M674" s="159"/>
      <c r="N674" s="159"/>
      <c r="O674" s="159"/>
      <c r="P674" s="163" t="str">
        <f t="shared" si="161"/>
        <v/>
      </c>
      <c r="Q674" s="164"/>
      <c r="R674" s="162"/>
      <c r="S674" s="163" t="str">
        <f t="shared" si="162"/>
        <v/>
      </c>
      <c r="T674" s="164" t="str">
        <f t="shared" ca="1" si="163"/>
        <v/>
      </c>
      <c r="U674" s="163" t="str">
        <f t="shared" si="164"/>
        <v/>
      </c>
      <c r="V674" s="163" t="str">
        <f ca="1">IF(AND(C674&lt;&gt;"",C674&lt;&gt;OFFSET(C674,1,0)),SUMIFS(B.2[Giá có thuế],B.2[Số ĐK],C674),"")</f>
        <v/>
      </c>
      <c r="W674" s="159"/>
      <c r="X674" s="161" t="str">
        <f>IF(W674="","",'Thông Tin Chung'!$L$3)</f>
        <v/>
      </c>
      <c r="Y674" s="163" t="str">
        <f t="shared" ca="1" si="165"/>
        <v/>
      </c>
      <c r="Z674" s="165"/>
      <c r="AA674" s="155" t="str">
        <f ca="1">IF(C674="","",IF(OR(D674&lt;NgayBatDau,D674&gt;NgayKetThuc),"Ngày tháng phải nằm trong kỳ báo cáo",IF(AND(G674&lt;&gt;"",COUNTIF(D.2[Tên khách hàng],G674)=0),"Tên KH chưa khai báo trong DSKH",IF(AND(H674&lt;&gt;"",COUNTIF(D.1[Tên sản phẩm],H674)=0),"SP này chưa khai báo trong DSSP",""))))</f>
        <v/>
      </c>
      <c r="AB674" s="23" t="str">
        <f t="shared" ca="1" si="151"/>
        <v/>
      </c>
      <c r="AC674" s="23" t="str">
        <f t="shared" ca="1" si="152"/>
        <v/>
      </c>
      <c r="AD674" s="23" t="str">
        <f t="shared" ca="1" si="153"/>
        <v/>
      </c>
      <c r="AE674" s="68" t="str">
        <f t="shared" ca="1" si="154"/>
        <v/>
      </c>
      <c r="AF674" s="69" t="str">
        <f>IF(OR(H674="",S674=""),"",S674-(SUM(L674,M674)*INDEX(D.1[Đơn giá],MATCH(H674,D.1[Tên sản phẩm],0))))</f>
        <v/>
      </c>
      <c r="AG674" s="90" t="str">
        <f t="shared" ca="1" si="155"/>
        <v/>
      </c>
      <c r="AH674" s="90"/>
    </row>
    <row r="675" spans="2:34" ht="27.75" customHeight="1" x14ac:dyDescent="0.2">
      <c r="B675" s="154">
        <f t="shared" si="156"/>
        <v>672</v>
      </c>
      <c r="C675" s="155" t="str">
        <f t="shared" ca="1" si="157"/>
        <v/>
      </c>
      <c r="D675" s="156" t="str">
        <f t="shared" ca="1" si="158"/>
        <v/>
      </c>
      <c r="E675" s="157" t="str">
        <f t="shared" ca="1" si="159"/>
        <v/>
      </c>
      <c r="F675" s="157"/>
      <c r="G675" s="158" t="str">
        <f t="shared" ca="1" si="160"/>
        <v/>
      </c>
      <c r="H675" s="159"/>
      <c r="I675" s="160" t="str">
        <f>IF(H675="","",INDEX(D.1[Quy cách],MATCH(H675,D.1[Tên sản phẩm],0)))</f>
        <v/>
      </c>
      <c r="J675" s="35" t="str">
        <f>IF(H675="","",INDEX(D.1[ĐVT],MATCH(H675,D.1[Tên sản phẩm],0)))</f>
        <v/>
      </c>
      <c r="K675" s="163" t="str">
        <f>IF(H675="","",INDEX(D.1[Đơn giá bán
(Tham khảo)],MATCH(H675,D.1[Tên sản phẩm],0)))</f>
        <v/>
      </c>
      <c r="L675" s="162"/>
      <c r="M675" s="159"/>
      <c r="N675" s="159"/>
      <c r="O675" s="159"/>
      <c r="P675" s="163" t="str">
        <f t="shared" si="161"/>
        <v/>
      </c>
      <c r="Q675" s="164"/>
      <c r="R675" s="162"/>
      <c r="S675" s="163" t="str">
        <f t="shared" si="162"/>
        <v/>
      </c>
      <c r="T675" s="164" t="str">
        <f t="shared" ca="1" si="163"/>
        <v/>
      </c>
      <c r="U675" s="163" t="str">
        <f t="shared" si="164"/>
        <v/>
      </c>
      <c r="V675" s="163" t="str">
        <f ca="1">IF(AND(C675&lt;&gt;"",C675&lt;&gt;OFFSET(C675,1,0)),SUMIFS(B.2[Giá có thuế],B.2[Số ĐK],C675),"")</f>
        <v/>
      </c>
      <c r="W675" s="159"/>
      <c r="X675" s="161" t="str">
        <f>IF(W675="","",'Thông Tin Chung'!$L$3)</f>
        <v/>
      </c>
      <c r="Y675" s="163" t="str">
        <f t="shared" ca="1" si="165"/>
        <v/>
      </c>
      <c r="Z675" s="165"/>
      <c r="AA675" s="155" t="str">
        <f ca="1">IF(C675="","",IF(OR(D675&lt;NgayBatDau,D675&gt;NgayKetThuc),"Ngày tháng phải nằm trong kỳ báo cáo",IF(AND(G675&lt;&gt;"",COUNTIF(D.2[Tên khách hàng],G675)=0),"Tên KH chưa khai báo trong DSKH",IF(AND(H675&lt;&gt;"",COUNTIF(D.1[Tên sản phẩm],H675)=0),"SP này chưa khai báo trong DSSP",""))))</f>
        <v/>
      </c>
      <c r="AB675" s="23" t="str">
        <f t="shared" ca="1" si="151"/>
        <v/>
      </c>
      <c r="AC675" s="23" t="str">
        <f t="shared" ca="1" si="152"/>
        <v/>
      </c>
      <c r="AD675" s="23" t="str">
        <f t="shared" ca="1" si="153"/>
        <v/>
      </c>
      <c r="AE675" s="68" t="str">
        <f t="shared" ca="1" si="154"/>
        <v/>
      </c>
      <c r="AF675" s="69" t="str">
        <f>IF(OR(H675="",S675=""),"",S675-(SUM(L675,M675)*INDEX(D.1[Đơn giá],MATCH(H675,D.1[Tên sản phẩm],0))))</f>
        <v/>
      </c>
      <c r="AG675" s="90" t="str">
        <f t="shared" ca="1" si="155"/>
        <v/>
      </c>
      <c r="AH675" s="90"/>
    </row>
    <row r="676" spans="2:34" ht="27.75" customHeight="1" x14ac:dyDescent="0.2">
      <c r="B676" s="154">
        <f t="shared" si="156"/>
        <v>673</v>
      </c>
      <c r="C676" s="155" t="str">
        <f t="shared" ca="1" si="157"/>
        <v/>
      </c>
      <c r="D676" s="156" t="str">
        <f t="shared" ca="1" si="158"/>
        <v/>
      </c>
      <c r="E676" s="157" t="str">
        <f t="shared" ca="1" si="159"/>
        <v/>
      </c>
      <c r="F676" s="157"/>
      <c r="G676" s="158" t="str">
        <f t="shared" ca="1" si="160"/>
        <v/>
      </c>
      <c r="H676" s="159"/>
      <c r="I676" s="160" t="str">
        <f>IF(H676="","",INDEX(D.1[Quy cách],MATCH(H676,D.1[Tên sản phẩm],0)))</f>
        <v/>
      </c>
      <c r="J676" s="35" t="str">
        <f>IF(H676="","",INDEX(D.1[ĐVT],MATCH(H676,D.1[Tên sản phẩm],0)))</f>
        <v/>
      </c>
      <c r="K676" s="163" t="str">
        <f>IF(H676="","",INDEX(D.1[Đơn giá bán
(Tham khảo)],MATCH(H676,D.1[Tên sản phẩm],0)))</f>
        <v/>
      </c>
      <c r="L676" s="162"/>
      <c r="M676" s="159"/>
      <c r="N676" s="159"/>
      <c r="O676" s="159"/>
      <c r="P676" s="163" t="str">
        <f t="shared" si="161"/>
        <v/>
      </c>
      <c r="Q676" s="164"/>
      <c r="R676" s="162"/>
      <c r="S676" s="163" t="str">
        <f t="shared" si="162"/>
        <v/>
      </c>
      <c r="T676" s="164" t="str">
        <f t="shared" ca="1" si="163"/>
        <v/>
      </c>
      <c r="U676" s="163" t="str">
        <f t="shared" si="164"/>
        <v/>
      </c>
      <c r="V676" s="163" t="str">
        <f ca="1">IF(AND(C676&lt;&gt;"",C676&lt;&gt;OFFSET(C676,1,0)),SUMIFS(B.2[Giá có thuế],B.2[Số ĐK],C676),"")</f>
        <v/>
      </c>
      <c r="W676" s="159"/>
      <c r="X676" s="161" t="str">
        <f>IF(W676="","",'Thông Tin Chung'!$L$3)</f>
        <v/>
      </c>
      <c r="Y676" s="163" t="str">
        <f t="shared" ca="1" si="165"/>
        <v/>
      </c>
      <c r="Z676" s="165"/>
      <c r="AA676" s="155" t="str">
        <f ca="1">IF(C676="","",IF(OR(D676&lt;NgayBatDau,D676&gt;NgayKetThuc),"Ngày tháng phải nằm trong kỳ báo cáo",IF(AND(G676&lt;&gt;"",COUNTIF(D.2[Tên khách hàng],G676)=0),"Tên KH chưa khai báo trong DSKH",IF(AND(H676&lt;&gt;"",COUNTIF(D.1[Tên sản phẩm],H676)=0),"SP này chưa khai báo trong DSSP",""))))</f>
        <v/>
      </c>
      <c r="AB676" s="23" t="str">
        <f t="shared" ca="1" si="151"/>
        <v/>
      </c>
      <c r="AC676" s="23" t="str">
        <f t="shared" ca="1" si="152"/>
        <v/>
      </c>
      <c r="AD676" s="23" t="str">
        <f t="shared" ca="1" si="153"/>
        <v/>
      </c>
      <c r="AE676" s="68" t="str">
        <f t="shared" ca="1" si="154"/>
        <v/>
      </c>
      <c r="AF676" s="69" t="str">
        <f>IF(OR(H676="",S676=""),"",S676-(SUM(L676,M676)*INDEX(D.1[Đơn giá],MATCH(H676,D.1[Tên sản phẩm],0))))</f>
        <v/>
      </c>
      <c r="AG676" s="90" t="str">
        <f t="shared" ca="1" si="155"/>
        <v/>
      </c>
      <c r="AH676" s="90"/>
    </row>
    <row r="677" spans="2:34" ht="27.75" customHeight="1" x14ac:dyDescent="0.2">
      <c r="B677" s="154">
        <f t="shared" si="156"/>
        <v>674</v>
      </c>
      <c r="C677" s="155" t="str">
        <f t="shared" ca="1" si="157"/>
        <v/>
      </c>
      <c r="D677" s="156" t="str">
        <f t="shared" ca="1" si="158"/>
        <v/>
      </c>
      <c r="E677" s="157" t="str">
        <f t="shared" ca="1" si="159"/>
        <v/>
      </c>
      <c r="F677" s="157"/>
      <c r="G677" s="158" t="str">
        <f t="shared" ca="1" si="160"/>
        <v/>
      </c>
      <c r="H677" s="159"/>
      <c r="I677" s="160" t="str">
        <f>IF(H677="","",INDEX(D.1[Quy cách],MATCH(H677,D.1[Tên sản phẩm],0)))</f>
        <v/>
      </c>
      <c r="J677" s="35" t="str">
        <f>IF(H677="","",INDEX(D.1[ĐVT],MATCH(H677,D.1[Tên sản phẩm],0)))</f>
        <v/>
      </c>
      <c r="K677" s="163" t="str">
        <f>IF(H677="","",INDEX(D.1[Đơn giá bán
(Tham khảo)],MATCH(H677,D.1[Tên sản phẩm],0)))</f>
        <v/>
      </c>
      <c r="L677" s="162"/>
      <c r="M677" s="159"/>
      <c r="N677" s="159"/>
      <c r="O677" s="159"/>
      <c r="P677" s="163" t="str">
        <f t="shared" si="161"/>
        <v/>
      </c>
      <c r="Q677" s="164"/>
      <c r="R677" s="162"/>
      <c r="S677" s="163" t="str">
        <f t="shared" si="162"/>
        <v/>
      </c>
      <c r="T677" s="164" t="str">
        <f t="shared" ca="1" si="163"/>
        <v/>
      </c>
      <c r="U677" s="163" t="str">
        <f t="shared" si="164"/>
        <v/>
      </c>
      <c r="V677" s="163" t="str">
        <f ca="1">IF(AND(C677&lt;&gt;"",C677&lt;&gt;OFFSET(C677,1,0)),SUMIFS(B.2[Giá có thuế],B.2[Số ĐK],C677),"")</f>
        <v/>
      </c>
      <c r="W677" s="159"/>
      <c r="X677" s="161" t="str">
        <f>IF(W677="","",'Thông Tin Chung'!$L$3)</f>
        <v/>
      </c>
      <c r="Y677" s="163" t="str">
        <f t="shared" ca="1" si="165"/>
        <v/>
      </c>
      <c r="Z677" s="165"/>
      <c r="AA677" s="155" t="str">
        <f ca="1">IF(C677="","",IF(OR(D677&lt;NgayBatDau,D677&gt;NgayKetThuc),"Ngày tháng phải nằm trong kỳ báo cáo",IF(AND(G677&lt;&gt;"",COUNTIF(D.2[Tên khách hàng],G677)=0),"Tên KH chưa khai báo trong DSKH",IF(AND(H677&lt;&gt;"",COUNTIF(D.1[Tên sản phẩm],H677)=0),"SP này chưa khai báo trong DSSP",""))))</f>
        <v/>
      </c>
      <c r="AB677" s="23" t="str">
        <f t="shared" ca="1" si="151"/>
        <v/>
      </c>
      <c r="AC677" s="23" t="str">
        <f t="shared" ca="1" si="152"/>
        <v/>
      </c>
      <c r="AD677" s="23" t="str">
        <f t="shared" ca="1" si="153"/>
        <v/>
      </c>
      <c r="AE677" s="68" t="str">
        <f t="shared" ca="1" si="154"/>
        <v/>
      </c>
      <c r="AF677" s="69" t="str">
        <f>IF(OR(H677="",S677=""),"",S677-(SUM(L677,M677)*INDEX(D.1[Đơn giá],MATCH(H677,D.1[Tên sản phẩm],0))))</f>
        <v/>
      </c>
      <c r="AG677" s="90" t="str">
        <f t="shared" ca="1" si="155"/>
        <v/>
      </c>
      <c r="AH677" s="90"/>
    </row>
    <row r="678" spans="2:34" ht="27.75" customHeight="1" x14ac:dyDescent="0.2">
      <c r="B678" s="154">
        <f t="shared" si="156"/>
        <v>675</v>
      </c>
      <c r="C678" s="155" t="str">
        <f t="shared" ca="1" si="157"/>
        <v/>
      </c>
      <c r="D678" s="156" t="str">
        <f t="shared" ca="1" si="158"/>
        <v/>
      </c>
      <c r="E678" s="157" t="str">
        <f t="shared" ca="1" si="159"/>
        <v/>
      </c>
      <c r="F678" s="157"/>
      <c r="G678" s="158" t="str">
        <f t="shared" ca="1" si="160"/>
        <v/>
      </c>
      <c r="H678" s="159"/>
      <c r="I678" s="160" t="str">
        <f>IF(H678="","",INDEX(D.1[Quy cách],MATCH(H678,D.1[Tên sản phẩm],0)))</f>
        <v/>
      </c>
      <c r="J678" s="35" t="str">
        <f>IF(H678="","",INDEX(D.1[ĐVT],MATCH(H678,D.1[Tên sản phẩm],0)))</f>
        <v/>
      </c>
      <c r="K678" s="163" t="str">
        <f>IF(H678="","",INDEX(D.1[Đơn giá bán
(Tham khảo)],MATCH(H678,D.1[Tên sản phẩm],0)))</f>
        <v/>
      </c>
      <c r="L678" s="162"/>
      <c r="M678" s="159"/>
      <c r="N678" s="159"/>
      <c r="O678" s="159"/>
      <c r="P678" s="163" t="str">
        <f t="shared" si="161"/>
        <v/>
      </c>
      <c r="Q678" s="164"/>
      <c r="R678" s="162"/>
      <c r="S678" s="163" t="str">
        <f t="shared" si="162"/>
        <v/>
      </c>
      <c r="T678" s="164" t="str">
        <f t="shared" ca="1" si="163"/>
        <v/>
      </c>
      <c r="U678" s="163" t="str">
        <f t="shared" si="164"/>
        <v/>
      </c>
      <c r="V678" s="163" t="str">
        <f ca="1">IF(AND(C678&lt;&gt;"",C678&lt;&gt;OFFSET(C678,1,0)),SUMIFS(B.2[Giá có thuế],B.2[Số ĐK],C678),"")</f>
        <v/>
      </c>
      <c r="W678" s="159"/>
      <c r="X678" s="161" t="str">
        <f>IF(W678="","",'Thông Tin Chung'!$L$3)</f>
        <v/>
      </c>
      <c r="Y678" s="163" t="str">
        <f t="shared" ca="1" si="165"/>
        <v/>
      </c>
      <c r="Z678" s="165"/>
      <c r="AA678" s="155" t="str">
        <f ca="1">IF(C678="","",IF(OR(D678&lt;NgayBatDau,D678&gt;NgayKetThuc),"Ngày tháng phải nằm trong kỳ báo cáo",IF(AND(G678&lt;&gt;"",COUNTIF(D.2[Tên khách hàng],G678)=0),"Tên KH chưa khai báo trong DSKH",IF(AND(H678&lt;&gt;"",COUNTIF(D.1[Tên sản phẩm],H678)=0),"SP này chưa khai báo trong DSSP",""))))</f>
        <v/>
      </c>
      <c r="AB678" s="23" t="str">
        <f t="shared" ca="1" si="151"/>
        <v/>
      </c>
      <c r="AC678" s="23" t="str">
        <f t="shared" ca="1" si="152"/>
        <v/>
      </c>
      <c r="AD678" s="23" t="str">
        <f t="shared" ca="1" si="153"/>
        <v/>
      </c>
      <c r="AE678" s="68" t="str">
        <f t="shared" ca="1" si="154"/>
        <v/>
      </c>
      <c r="AF678" s="69" t="str">
        <f>IF(OR(H678="",S678=""),"",S678-(SUM(L678,M678)*INDEX(D.1[Đơn giá],MATCH(H678,D.1[Tên sản phẩm],0))))</f>
        <v/>
      </c>
      <c r="AG678" s="90" t="str">
        <f t="shared" ca="1" si="155"/>
        <v/>
      </c>
      <c r="AH678" s="90"/>
    </row>
    <row r="679" spans="2:34" ht="27.75" customHeight="1" x14ac:dyDescent="0.2">
      <c r="B679" s="154">
        <f t="shared" si="156"/>
        <v>676</v>
      </c>
      <c r="C679" s="155" t="str">
        <f t="shared" ca="1" si="157"/>
        <v/>
      </c>
      <c r="D679" s="156" t="str">
        <f t="shared" ca="1" si="158"/>
        <v/>
      </c>
      <c r="E679" s="157" t="str">
        <f t="shared" ca="1" si="159"/>
        <v/>
      </c>
      <c r="F679" s="157"/>
      <c r="G679" s="158" t="str">
        <f t="shared" ca="1" si="160"/>
        <v/>
      </c>
      <c r="H679" s="159"/>
      <c r="I679" s="160" t="str">
        <f>IF(H679="","",INDEX(D.1[Quy cách],MATCH(H679,D.1[Tên sản phẩm],0)))</f>
        <v/>
      </c>
      <c r="J679" s="35" t="str">
        <f>IF(H679="","",INDEX(D.1[ĐVT],MATCH(H679,D.1[Tên sản phẩm],0)))</f>
        <v/>
      </c>
      <c r="K679" s="163" t="str">
        <f>IF(H679="","",INDEX(D.1[Đơn giá bán
(Tham khảo)],MATCH(H679,D.1[Tên sản phẩm],0)))</f>
        <v/>
      </c>
      <c r="L679" s="162"/>
      <c r="M679" s="159"/>
      <c r="N679" s="159"/>
      <c r="O679" s="159"/>
      <c r="P679" s="163" t="str">
        <f t="shared" si="161"/>
        <v/>
      </c>
      <c r="Q679" s="164"/>
      <c r="R679" s="162"/>
      <c r="S679" s="163" t="str">
        <f t="shared" si="162"/>
        <v/>
      </c>
      <c r="T679" s="164" t="str">
        <f t="shared" ca="1" si="163"/>
        <v/>
      </c>
      <c r="U679" s="163" t="str">
        <f t="shared" si="164"/>
        <v/>
      </c>
      <c r="V679" s="163" t="str">
        <f ca="1">IF(AND(C679&lt;&gt;"",C679&lt;&gt;OFFSET(C679,1,0)),SUMIFS(B.2[Giá có thuế],B.2[Số ĐK],C679),"")</f>
        <v/>
      </c>
      <c r="W679" s="159"/>
      <c r="X679" s="161" t="str">
        <f>IF(W679="","",'Thông Tin Chung'!$L$3)</f>
        <v/>
      </c>
      <c r="Y679" s="163" t="str">
        <f t="shared" ca="1" si="165"/>
        <v/>
      </c>
      <c r="Z679" s="165"/>
      <c r="AA679" s="155" t="str">
        <f ca="1">IF(C679="","",IF(OR(D679&lt;NgayBatDau,D679&gt;NgayKetThuc),"Ngày tháng phải nằm trong kỳ báo cáo",IF(AND(G679&lt;&gt;"",COUNTIF(D.2[Tên khách hàng],G679)=0),"Tên KH chưa khai báo trong DSKH",IF(AND(H679&lt;&gt;"",COUNTIF(D.1[Tên sản phẩm],H679)=0),"SP này chưa khai báo trong DSSP",""))))</f>
        <v/>
      </c>
      <c r="AB679" s="23" t="str">
        <f t="shared" ca="1" si="151"/>
        <v/>
      </c>
      <c r="AC679" s="23" t="str">
        <f t="shared" ca="1" si="152"/>
        <v/>
      </c>
      <c r="AD679" s="23" t="str">
        <f t="shared" ca="1" si="153"/>
        <v/>
      </c>
      <c r="AE679" s="68" t="str">
        <f t="shared" ca="1" si="154"/>
        <v/>
      </c>
      <c r="AF679" s="69" t="str">
        <f>IF(OR(H679="",S679=""),"",S679-(SUM(L679,M679)*INDEX(D.1[Đơn giá],MATCH(H679,D.1[Tên sản phẩm],0))))</f>
        <v/>
      </c>
      <c r="AG679" s="90" t="str">
        <f t="shared" ca="1" si="155"/>
        <v/>
      </c>
      <c r="AH679" s="90"/>
    </row>
    <row r="680" spans="2:34" ht="27.75" customHeight="1" x14ac:dyDescent="0.2">
      <c r="B680" s="154">
        <f t="shared" si="156"/>
        <v>677</v>
      </c>
      <c r="C680" s="155" t="str">
        <f t="shared" ca="1" si="157"/>
        <v/>
      </c>
      <c r="D680" s="156" t="str">
        <f t="shared" ca="1" si="158"/>
        <v/>
      </c>
      <c r="E680" s="157" t="str">
        <f t="shared" ca="1" si="159"/>
        <v/>
      </c>
      <c r="F680" s="157"/>
      <c r="G680" s="158" t="str">
        <f t="shared" ca="1" si="160"/>
        <v/>
      </c>
      <c r="H680" s="159"/>
      <c r="I680" s="160" t="str">
        <f>IF(H680="","",INDEX(D.1[Quy cách],MATCH(H680,D.1[Tên sản phẩm],0)))</f>
        <v/>
      </c>
      <c r="J680" s="35" t="str">
        <f>IF(H680="","",INDEX(D.1[ĐVT],MATCH(H680,D.1[Tên sản phẩm],0)))</f>
        <v/>
      </c>
      <c r="K680" s="163" t="str">
        <f>IF(H680="","",INDEX(D.1[Đơn giá bán
(Tham khảo)],MATCH(H680,D.1[Tên sản phẩm],0)))</f>
        <v/>
      </c>
      <c r="L680" s="162"/>
      <c r="M680" s="159"/>
      <c r="N680" s="159"/>
      <c r="O680" s="159"/>
      <c r="P680" s="163" t="str">
        <f t="shared" si="161"/>
        <v/>
      </c>
      <c r="Q680" s="164"/>
      <c r="R680" s="162"/>
      <c r="S680" s="163" t="str">
        <f t="shared" si="162"/>
        <v/>
      </c>
      <c r="T680" s="164" t="str">
        <f t="shared" ca="1" si="163"/>
        <v/>
      </c>
      <c r="U680" s="163" t="str">
        <f t="shared" si="164"/>
        <v/>
      </c>
      <c r="V680" s="163" t="str">
        <f ca="1">IF(AND(C680&lt;&gt;"",C680&lt;&gt;OFFSET(C680,1,0)),SUMIFS(B.2[Giá có thuế],B.2[Số ĐK],C680),"")</f>
        <v/>
      </c>
      <c r="W680" s="159"/>
      <c r="X680" s="161" t="str">
        <f>IF(W680="","",'Thông Tin Chung'!$L$3)</f>
        <v/>
      </c>
      <c r="Y680" s="163" t="str">
        <f t="shared" ca="1" si="165"/>
        <v/>
      </c>
      <c r="Z680" s="165"/>
      <c r="AA680" s="155" t="str">
        <f ca="1">IF(C680="","",IF(OR(D680&lt;NgayBatDau,D680&gt;NgayKetThuc),"Ngày tháng phải nằm trong kỳ báo cáo",IF(AND(G680&lt;&gt;"",COUNTIF(D.2[Tên khách hàng],G680)=0),"Tên KH chưa khai báo trong DSKH",IF(AND(H680&lt;&gt;"",COUNTIF(D.1[Tên sản phẩm],H680)=0),"SP này chưa khai báo trong DSSP",""))))</f>
        <v/>
      </c>
      <c r="AB680" s="23" t="str">
        <f t="shared" ca="1" si="151"/>
        <v/>
      </c>
      <c r="AC680" s="23" t="str">
        <f t="shared" ca="1" si="152"/>
        <v/>
      </c>
      <c r="AD680" s="23" t="str">
        <f t="shared" ca="1" si="153"/>
        <v/>
      </c>
      <c r="AE680" s="68" t="str">
        <f t="shared" ca="1" si="154"/>
        <v/>
      </c>
      <c r="AF680" s="69" t="str">
        <f>IF(OR(H680="",S680=""),"",S680-(SUM(L680,M680)*INDEX(D.1[Đơn giá],MATCH(H680,D.1[Tên sản phẩm],0))))</f>
        <v/>
      </c>
      <c r="AG680" s="90" t="str">
        <f t="shared" ca="1" si="155"/>
        <v/>
      </c>
      <c r="AH680" s="90"/>
    </row>
    <row r="681" spans="2:34" ht="27.75" customHeight="1" x14ac:dyDescent="0.2">
      <c r="B681" s="154">
        <f t="shared" si="156"/>
        <v>678</v>
      </c>
      <c r="C681" s="155" t="str">
        <f t="shared" ca="1" si="157"/>
        <v/>
      </c>
      <c r="D681" s="156" t="str">
        <f t="shared" ca="1" si="158"/>
        <v/>
      </c>
      <c r="E681" s="157" t="str">
        <f t="shared" ca="1" si="159"/>
        <v/>
      </c>
      <c r="F681" s="157"/>
      <c r="G681" s="158" t="str">
        <f t="shared" ca="1" si="160"/>
        <v/>
      </c>
      <c r="H681" s="159"/>
      <c r="I681" s="160" t="str">
        <f>IF(H681="","",INDEX(D.1[Quy cách],MATCH(H681,D.1[Tên sản phẩm],0)))</f>
        <v/>
      </c>
      <c r="J681" s="35" t="str">
        <f>IF(H681="","",INDEX(D.1[ĐVT],MATCH(H681,D.1[Tên sản phẩm],0)))</f>
        <v/>
      </c>
      <c r="K681" s="163" t="str">
        <f>IF(H681="","",INDEX(D.1[Đơn giá bán
(Tham khảo)],MATCH(H681,D.1[Tên sản phẩm],0)))</f>
        <v/>
      </c>
      <c r="L681" s="162"/>
      <c r="M681" s="159"/>
      <c r="N681" s="159"/>
      <c r="O681" s="159"/>
      <c r="P681" s="163" t="str">
        <f t="shared" si="161"/>
        <v/>
      </c>
      <c r="Q681" s="164"/>
      <c r="R681" s="162"/>
      <c r="S681" s="163" t="str">
        <f t="shared" si="162"/>
        <v/>
      </c>
      <c r="T681" s="164" t="str">
        <f t="shared" ca="1" si="163"/>
        <v/>
      </c>
      <c r="U681" s="163" t="str">
        <f t="shared" si="164"/>
        <v/>
      </c>
      <c r="V681" s="163" t="str">
        <f ca="1">IF(AND(C681&lt;&gt;"",C681&lt;&gt;OFFSET(C681,1,0)),SUMIFS(B.2[Giá có thuế],B.2[Số ĐK],C681),"")</f>
        <v/>
      </c>
      <c r="W681" s="159"/>
      <c r="X681" s="161" t="str">
        <f>IF(W681="","",'Thông Tin Chung'!$L$3)</f>
        <v/>
      </c>
      <c r="Y681" s="163" t="str">
        <f t="shared" ca="1" si="165"/>
        <v/>
      </c>
      <c r="Z681" s="165"/>
      <c r="AA681" s="155" t="str">
        <f ca="1">IF(C681="","",IF(OR(D681&lt;NgayBatDau,D681&gt;NgayKetThuc),"Ngày tháng phải nằm trong kỳ báo cáo",IF(AND(G681&lt;&gt;"",COUNTIF(D.2[Tên khách hàng],G681)=0),"Tên KH chưa khai báo trong DSKH",IF(AND(H681&lt;&gt;"",COUNTIF(D.1[Tên sản phẩm],H681)=0),"SP này chưa khai báo trong DSSP",""))))</f>
        <v/>
      </c>
      <c r="AB681" s="23" t="str">
        <f t="shared" ca="1" si="151"/>
        <v/>
      </c>
      <c r="AC681" s="23" t="str">
        <f t="shared" ca="1" si="152"/>
        <v/>
      </c>
      <c r="AD681" s="23" t="str">
        <f t="shared" ca="1" si="153"/>
        <v/>
      </c>
      <c r="AE681" s="68" t="str">
        <f t="shared" ca="1" si="154"/>
        <v/>
      </c>
      <c r="AF681" s="69" t="str">
        <f>IF(OR(H681="",S681=""),"",S681-(SUM(L681,M681)*INDEX(D.1[Đơn giá],MATCH(H681,D.1[Tên sản phẩm],0))))</f>
        <v/>
      </c>
      <c r="AG681" s="90" t="str">
        <f t="shared" ca="1" si="155"/>
        <v/>
      </c>
      <c r="AH681" s="90"/>
    </row>
    <row r="682" spans="2:34" ht="27.75" customHeight="1" x14ac:dyDescent="0.2">
      <c r="B682" s="154">
        <f t="shared" si="156"/>
        <v>679</v>
      </c>
      <c r="C682" s="155" t="str">
        <f t="shared" ca="1" si="157"/>
        <v/>
      </c>
      <c r="D682" s="156" t="str">
        <f t="shared" ca="1" si="158"/>
        <v/>
      </c>
      <c r="E682" s="157" t="str">
        <f t="shared" ca="1" si="159"/>
        <v/>
      </c>
      <c r="F682" s="157"/>
      <c r="G682" s="158" t="str">
        <f t="shared" ca="1" si="160"/>
        <v/>
      </c>
      <c r="H682" s="159"/>
      <c r="I682" s="160" t="str">
        <f>IF(H682="","",INDEX(D.1[Quy cách],MATCH(H682,D.1[Tên sản phẩm],0)))</f>
        <v/>
      </c>
      <c r="J682" s="35" t="str">
        <f>IF(H682="","",INDEX(D.1[ĐVT],MATCH(H682,D.1[Tên sản phẩm],0)))</f>
        <v/>
      </c>
      <c r="K682" s="163" t="str">
        <f>IF(H682="","",INDEX(D.1[Đơn giá bán
(Tham khảo)],MATCH(H682,D.1[Tên sản phẩm],0)))</f>
        <v/>
      </c>
      <c r="L682" s="162"/>
      <c r="M682" s="159"/>
      <c r="N682" s="159"/>
      <c r="O682" s="159"/>
      <c r="P682" s="163" t="str">
        <f t="shared" si="161"/>
        <v/>
      </c>
      <c r="Q682" s="164"/>
      <c r="R682" s="162"/>
      <c r="S682" s="163" t="str">
        <f t="shared" si="162"/>
        <v/>
      </c>
      <c r="T682" s="164" t="str">
        <f t="shared" ca="1" si="163"/>
        <v/>
      </c>
      <c r="U682" s="163" t="str">
        <f t="shared" si="164"/>
        <v/>
      </c>
      <c r="V682" s="163" t="str">
        <f ca="1">IF(AND(C682&lt;&gt;"",C682&lt;&gt;OFFSET(C682,1,0)),SUMIFS(B.2[Giá có thuế],B.2[Số ĐK],C682),"")</f>
        <v/>
      </c>
      <c r="W682" s="159"/>
      <c r="X682" s="161" t="str">
        <f>IF(W682="","",'Thông Tin Chung'!$L$3)</f>
        <v/>
      </c>
      <c r="Y682" s="163" t="str">
        <f t="shared" ca="1" si="165"/>
        <v/>
      </c>
      <c r="Z682" s="165"/>
      <c r="AA682" s="155" t="str">
        <f ca="1">IF(C682="","",IF(OR(D682&lt;NgayBatDau,D682&gt;NgayKetThuc),"Ngày tháng phải nằm trong kỳ báo cáo",IF(AND(G682&lt;&gt;"",COUNTIF(D.2[Tên khách hàng],G682)=0),"Tên KH chưa khai báo trong DSKH",IF(AND(H682&lt;&gt;"",COUNTIF(D.1[Tên sản phẩm],H682)=0),"SP này chưa khai báo trong DSSP",""))))</f>
        <v/>
      </c>
      <c r="AB682" s="23" t="str">
        <f t="shared" ca="1" si="151"/>
        <v/>
      </c>
      <c r="AC682" s="23" t="str">
        <f t="shared" ca="1" si="152"/>
        <v/>
      </c>
      <c r="AD682" s="23" t="str">
        <f t="shared" ca="1" si="153"/>
        <v/>
      </c>
      <c r="AE682" s="68" t="str">
        <f t="shared" ca="1" si="154"/>
        <v/>
      </c>
      <c r="AF682" s="69" t="str">
        <f>IF(OR(H682="",S682=""),"",S682-(SUM(L682,M682)*INDEX(D.1[Đơn giá],MATCH(H682,D.1[Tên sản phẩm],0))))</f>
        <v/>
      </c>
      <c r="AG682" s="90" t="str">
        <f t="shared" ca="1" si="155"/>
        <v/>
      </c>
      <c r="AH682" s="90"/>
    </row>
    <row r="683" spans="2:34" ht="27.75" customHeight="1" x14ac:dyDescent="0.2">
      <c r="B683" s="154">
        <f t="shared" si="156"/>
        <v>680</v>
      </c>
      <c r="C683" s="155" t="str">
        <f t="shared" ca="1" si="157"/>
        <v/>
      </c>
      <c r="D683" s="156" t="str">
        <f t="shared" ca="1" si="158"/>
        <v/>
      </c>
      <c r="E683" s="157" t="str">
        <f t="shared" ca="1" si="159"/>
        <v/>
      </c>
      <c r="F683" s="157"/>
      <c r="G683" s="158" t="str">
        <f t="shared" ca="1" si="160"/>
        <v/>
      </c>
      <c r="H683" s="159"/>
      <c r="I683" s="160" t="str">
        <f>IF(H683="","",INDEX(D.1[Quy cách],MATCH(H683,D.1[Tên sản phẩm],0)))</f>
        <v/>
      </c>
      <c r="J683" s="35" t="str">
        <f>IF(H683="","",INDEX(D.1[ĐVT],MATCH(H683,D.1[Tên sản phẩm],0)))</f>
        <v/>
      </c>
      <c r="K683" s="163" t="str">
        <f>IF(H683="","",INDEX(D.1[Đơn giá bán
(Tham khảo)],MATCH(H683,D.1[Tên sản phẩm],0)))</f>
        <v/>
      </c>
      <c r="L683" s="162"/>
      <c r="M683" s="159"/>
      <c r="N683" s="159"/>
      <c r="O683" s="159"/>
      <c r="P683" s="163" t="str">
        <f t="shared" si="161"/>
        <v/>
      </c>
      <c r="Q683" s="164"/>
      <c r="R683" s="162"/>
      <c r="S683" s="163" t="str">
        <f t="shared" si="162"/>
        <v/>
      </c>
      <c r="T683" s="164" t="str">
        <f t="shared" ca="1" si="163"/>
        <v/>
      </c>
      <c r="U683" s="163" t="str">
        <f t="shared" si="164"/>
        <v/>
      </c>
      <c r="V683" s="163" t="str">
        <f ca="1">IF(AND(C683&lt;&gt;"",C683&lt;&gt;OFFSET(C683,1,0)),SUMIFS(B.2[Giá có thuế],B.2[Số ĐK],C683),"")</f>
        <v/>
      </c>
      <c r="W683" s="159"/>
      <c r="X683" s="161" t="str">
        <f>IF(W683="","",'Thông Tin Chung'!$L$3)</f>
        <v/>
      </c>
      <c r="Y683" s="163" t="str">
        <f t="shared" ca="1" si="165"/>
        <v/>
      </c>
      <c r="Z683" s="165"/>
      <c r="AA683" s="155" t="str">
        <f ca="1">IF(C683="","",IF(OR(D683&lt;NgayBatDau,D683&gt;NgayKetThuc),"Ngày tháng phải nằm trong kỳ báo cáo",IF(AND(G683&lt;&gt;"",COUNTIF(D.2[Tên khách hàng],G683)=0),"Tên KH chưa khai báo trong DSKH",IF(AND(H683&lt;&gt;"",COUNTIF(D.1[Tên sản phẩm],H683)=0),"SP này chưa khai báo trong DSSP",""))))</f>
        <v/>
      </c>
      <c r="AB683" s="23" t="str">
        <f t="shared" ca="1" si="151"/>
        <v/>
      </c>
      <c r="AC683" s="23" t="str">
        <f t="shared" ca="1" si="152"/>
        <v/>
      </c>
      <c r="AD683" s="23" t="str">
        <f t="shared" ca="1" si="153"/>
        <v/>
      </c>
      <c r="AE683" s="68" t="str">
        <f t="shared" ca="1" si="154"/>
        <v/>
      </c>
      <c r="AF683" s="69" t="str">
        <f>IF(OR(H683="",S683=""),"",S683-(SUM(L683,M683)*INDEX(D.1[Đơn giá],MATCH(H683,D.1[Tên sản phẩm],0))))</f>
        <v/>
      </c>
      <c r="AG683" s="90" t="str">
        <f t="shared" ca="1" si="155"/>
        <v/>
      </c>
      <c r="AH683" s="90"/>
    </row>
    <row r="684" spans="2:34" ht="27.75" customHeight="1" x14ac:dyDescent="0.2">
      <c r="B684" s="154">
        <f t="shared" si="156"/>
        <v>681</v>
      </c>
      <c r="C684" s="155" t="str">
        <f t="shared" ca="1" si="157"/>
        <v/>
      </c>
      <c r="D684" s="156" t="str">
        <f t="shared" ca="1" si="158"/>
        <v/>
      </c>
      <c r="E684" s="157" t="str">
        <f t="shared" ca="1" si="159"/>
        <v/>
      </c>
      <c r="F684" s="157"/>
      <c r="G684" s="158" t="str">
        <f t="shared" ca="1" si="160"/>
        <v/>
      </c>
      <c r="H684" s="159"/>
      <c r="I684" s="160" t="str">
        <f>IF(H684="","",INDEX(D.1[Quy cách],MATCH(H684,D.1[Tên sản phẩm],0)))</f>
        <v/>
      </c>
      <c r="J684" s="35" t="str">
        <f>IF(H684="","",INDEX(D.1[ĐVT],MATCH(H684,D.1[Tên sản phẩm],0)))</f>
        <v/>
      </c>
      <c r="K684" s="163" t="str">
        <f>IF(H684="","",INDEX(D.1[Đơn giá bán
(Tham khảo)],MATCH(H684,D.1[Tên sản phẩm],0)))</f>
        <v/>
      </c>
      <c r="L684" s="162"/>
      <c r="M684" s="159"/>
      <c r="N684" s="159"/>
      <c r="O684" s="159"/>
      <c r="P684" s="163" t="str">
        <f t="shared" si="161"/>
        <v/>
      </c>
      <c r="Q684" s="164"/>
      <c r="R684" s="162"/>
      <c r="S684" s="163" t="str">
        <f t="shared" si="162"/>
        <v/>
      </c>
      <c r="T684" s="164" t="str">
        <f t="shared" ca="1" si="163"/>
        <v/>
      </c>
      <c r="U684" s="163" t="str">
        <f t="shared" si="164"/>
        <v/>
      </c>
      <c r="V684" s="163" t="str">
        <f ca="1">IF(AND(C684&lt;&gt;"",C684&lt;&gt;OFFSET(C684,1,0)),SUMIFS(B.2[Giá có thuế],B.2[Số ĐK],C684),"")</f>
        <v/>
      </c>
      <c r="W684" s="159"/>
      <c r="X684" s="161" t="str">
        <f>IF(W684="","",'Thông Tin Chung'!$L$3)</f>
        <v/>
      </c>
      <c r="Y684" s="163" t="str">
        <f t="shared" ca="1" si="165"/>
        <v/>
      </c>
      <c r="Z684" s="165"/>
      <c r="AA684" s="155" t="str">
        <f ca="1">IF(C684="","",IF(OR(D684&lt;NgayBatDau,D684&gt;NgayKetThuc),"Ngày tháng phải nằm trong kỳ báo cáo",IF(AND(G684&lt;&gt;"",COUNTIF(D.2[Tên khách hàng],G684)=0),"Tên KH chưa khai báo trong DSKH",IF(AND(H684&lt;&gt;"",COUNTIF(D.1[Tên sản phẩm],H684)=0),"SP này chưa khai báo trong DSSP",""))))</f>
        <v/>
      </c>
      <c r="AB684" s="23" t="str">
        <f t="shared" ca="1" si="151"/>
        <v/>
      </c>
      <c r="AC684" s="23" t="str">
        <f t="shared" ca="1" si="152"/>
        <v/>
      </c>
      <c r="AD684" s="23" t="str">
        <f t="shared" ca="1" si="153"/>
        <v/>
      </c>
      <c r="AE684" s="68" t="str">
        <f t="shared" ca="1" si="154"/>
        <v/>
      </c>
      <c r="AF684" s="69" t="str">
        <f>IF(OR(H684="",S684=""),"",S684-(SUM(L684,M684)*INDEX(D.1[Đơn giá],MATCH(H684,D.1[Tên sản phẩm],0))))</f>
        <v/>
      </c>
      <c r="AG684" s="90" t="str">
        <f t="shared" ca="1" si="155"/>
        <v/>
      </c>
      <c r="AH684" s="90"/>
    </row>
    <row r="685" spans="2:34" ht="27.75" customHeight="1" x14ac:dyDescent="0.2">
      <c r="B685" s="154">
        <f t="shared" si="156"/>
        <v>682</v>
      </c>
      <c r="C685" s="155" t="str">
        <f t="shared" ca="1" si="157"/>
        <v/>
      </c>
      <c r="D685" s="156" t="str">
        <f t="shared" ca="1" si="158"/>
        <v/>
      </c>
      <c r="E685" s="157" t="str">
        <f t="shared" ca="1" si="159"/>
        <v/>
      </c>
      <c r="F685" s="157"/>
      <c r="G685" s="158" t="str">
        <f t="shared" ca="1" si="160"/>
        <v/>
      </c>
      <c r="H685" s="159"/>
      <c r="I685" s="160" t="str">
        <f>IF(H685="","",INDEX(D.1[Quy cách],MATCH(H685,D.1[Tên sản phẩm],0)))</f>
        <v/>
      </c>
      <c r="J685" s="35" t="str">
        <f>IF(H685="","",INDEX(D.1[ĐVT],MATCH(H685,D.1[Tên sản phẩm],0)))</f>
        <v/>
      </c>
      <c r="K685" s="163" t="str">
        <f>IF(H685="","",INDEX(D.1[Đơn giá bán
(Tham khảo)],MATCH(H685,D.1[Tên sản phẩm],0)))</f>
        <v/>
      </c>
      <c r="L685" s="162"/>
      <c r="M685" s="159"/>
      <c r="N685" s="159"/>
      <c r="O685" s="159"/>
      <c r="P685" s="163" t="str">
        <f t="shared" si="161"/>
        <v/>
      </c>
      <c r="Q685" s="164"/>
      <c r="R685" s="162"/>
      <c r="S685" s="163" t="str">
        <f t="shared" si="162"/>
        <v/>
      </c>
      <c r="T685" s="164" t="str">
        <f t="shared" ca="1" si="163"/>
        <v/>
      </c>
      <c r="U685" s="163" t="str">
        <f t="shared" si="164"/>
        <v/>
      </c>
      <c r="V685" s="163" t="str">
        <f ca="1">IF(AND(C685&lt;&gt;"",C685&lt;&gt;OFFSET(C685,1,0)),SUMIFS(B.2[Giá có thuế],B.2[Số ĐK],C685),"")</f>
        <v/>
      </c>
      <c r="W685" s="159"/>
      <c r="X685" s="161" t="str">
        <f>IF(W685="","",'Thông Tin Chung'!$L$3)</f>
        <v/>
      </c>
      <c r="Y685" s="163" t="str">
        <f t="shared" ca="1" si="165"/>
        <v/>
      </c>
      <c r="Z685" s="165"/>
      <c r="AA685" s="155" t="str">
        <f ca="1">IF(C685="","",IF(OR(D685&lt;NgayBatDau,D685&gt;NgayKetThuc),"Ngày tháng phải nằm trong kỳ báo cáo",IF(AND(G685&lt;&gt;"",COUNTIF(D.2[Tên khách hàng],G685)=0),"Tên KH chưa khai báo trong DSKH",IF(AND(H685&lt;&gt;"",COUNTIF(D.1[Tên sản phẩm],H685)=0),"SP này chưa khai báo trong DSSP",""))))</f>
        <v/>
      </c>
      <c r="AB685" s="23" t="str">
        <f t="shared" ca="1" si="151"/>
        <v/>
      </c>
      <c r="AC685" s="23" t="str">
        <f t="shared" ca="1" si="152"/>
        <v/>
      </c>
      <c r="AD685" s="23" t="str">
        <f t="shared" ca="1" si="153"/>
        <v/>
      </c>
      <c r="AE685" s="68" t="str">
        <f t="shared" ca="1" si="154"/>
        <v/>
      </c>
      <c r="AF685" s="69" t="str">
        <f>IF(OR(H685="",S685=""),"",S685-(SUM(L685,M685)*INDEX(D.1[Đơn giá],MATCH(H685,D.1[Tên sản phẩm],0))))</f>
        <v/>
      </c>
      <c r="AG685" s="90" t="str">
        <f t="shared" ca="1" si="155"/>
        <v/>
      </c>
      <c r="AH685" s="90"/>
    </row>
    <row r="686" spans="2:34" ht="27.75" customHeight="1" x14ac:dyDescent="0.2">
      <c r="B686" s="154">
        <f t="shared" si="156"/>
        <v>683</v>
      </c>
      <c r="C686" s="155" t="str">
        <f t="shared" ca="1" si="157"/>
        <v/>
      </c>
      <c r="D686" s="156" t="str">
        <f t="shared" ca="1" si="158"/>
        <v/>
      </c>
      <c r="E686" s="157" t="str">
        <f t="shared" ca="1" si="159"/>
        <v/>
      </c>
      <c r="F686" s="157"/>
      <c r="G686" s="158" t="str">
        <f t="shared" ca="1" si="160"/>
        <v/>
      </c>
      <c r="H686" s="159"/>
      <c r="I686" s="160" t="str">
        <f>IF(H686="","",INDEX(D.1[Quy cách],MATCH(H686,D.1[Tên sản phẩm],0)))</f>
        <v/>
      </c>
      <c r="J686" s="35" t="str">
        <f>IF(H686="","",INDEX(D.1[ĐVT],MATCH(H686,D.1[Tên sản phẩm],0)))</f>
        <v/>
      </c>
      <c r="K686" s="163" t="str">
        <f>IF(H686="","",INDEX(D.1[Đơn giá bán
(Tham khảo)],MATCH(H686,D.1[Tên sản phẩm],0)))</f>
        <v/>
      </c>
      <c r="L686" s="162"/>
      <c r="M686" s="159"/>
      <c r="N686" s="159"/>
      <c r="O686" s="159"/>
      <c r="P686" s="163" t="str">
        <f t="shared" si="161"/>
        <v/>
      </c>
      <c r="Q686" s="164"/>
      <c r="R686" s="162"/>
      <c r="S686" s="163" t="str">
        <f t="shared" si="162"/>
        <v/>
      </c>
      <c r="T686" s="164" t="str">
        <f t="shared" ca="1" si="163"/>
        <v/>
      </c>
      <c r="U686" s="163" t="str">
        <f t="shared" si="164"/>
        <v/>
      </c>
      <c r="V686" s="163" t="str">
        <f ca="1">IF(AND(C686&lt;&gt;"",C686&lt;&gt;OFFSET(C686,1,0)),SUMIFS(B.2[Giá có thuế],B.2[Số ĐK],C686),"")</f>
        <v/>
      </c>
      <c r="W686" s="159"/>
      <c r="X686" s="161" t="str">
        <f>IF(W686="","",'Thông Tin Chung'!$L$3)</f>
        <v/>
      </c>
      <c r="Y686" s="163" t="str">
        <f t="shared" ca="1" si="165"/>
        <v/>
      </c>
      <c r="Z686" s="165"/>
      <c r="AA686" s="155" t="str">
        <f ca="1">IF(C686="","",IF(OR(D686&lt;NgayBatDau,D686&gt;NgayKetThuc),"Ngày tháng phải nằm trong kỳ báo cáo",IF(AND(G686&lt;&gt;"",COUNTIF(D.2[Tên khách hàng],G686)=0),"Tên KH chưa khai báo trong DSKH",IF(AND(H686&lt;&gt;"",COUNTIF(D.1[Tên sản phẩm],H686)=0),"SP này chưa khai báo trong DSSP",""))))</f>
        <v/>
      </c>
      <c r="AB686" s="23" t="str">
        <f t="shared" ca="1" si="151"/>
        <v/>
      </c>
      <c r="AC686" s="23" t="str">
        <f t="shared" ca="1" si="152"/>
        <v/>
      </c>
      <c r="AD686" s="23" t="str">
        <f t="shared" ca="1" si="153"/>
        <v/>
      </c>
      <c r="AE686" s="68" t="str">
        <f t="shared" ca="1" si="154"/>
        <v/>
      </c>
      <c r="AF686" s="69" t="str">
        <f>IF(OR(H686="",S686=""),"",S686-(SUM(L686,M686)*INDEX(D.1[Đơn giá],MATCH(H686,D.1[Tên sản phẩm],0))))</f>
        <v/>
      </c>
      <c r="AG686" s="90" t="str">
        <f t="shared" ca="1" si="155"/>
        <v/>
      </c>
      <c r="AH686" s="90"/>
    </row>
    <row r="687" spans="2:34" ht="27.75" customHeight="1" x14ac:dyDescent="0.2">
      <c r="B687" s="154">
        <f t="shared" si="156"/>
        <v>684</v>
      </c>
      <c r="C687" s="155" t="str">
        <f t="shared" ca="1" si="157"/>
        <v/>
      </c>
      <c r="D687" s="156" t="str">
        <f t="shared" ca="1" si="158"/>
        <v/>
      </c>
      <c r="E687" s="157" t="str">
        <f t="shared" ca="1" si="159"/>
        <v/>
      </c>
      <c r="F687" s="157"/>
      <c r="G687" s="158" t="str">
        <f t="shared" ca="1" si="160"/>
        <v/>
      </c>
      <c r="H687" s="159"/>
      <c r="I687" s="160" t="str">
        <f>IF(H687="","",INDEX(D.1[Quy cách],MATCH(H687,D.1[Tên sản phẩm],0)))</f>
        <v/>
      </c>
      <c r="J687" s="35" t="str">
        <f>IF(H687="","",INDEX(D.1[ĐVT],MATCH(H687,D.1[Tên sản phẩm],0)))</f>
        <v/>
      </c>
      <c r="K687" s="163" t="str">
        <f>IF(H687="","",INDEX(D.1[Đơn giá bán
(Tham khảo)],MATCH(H687,D.1[Tên sản phẩm],0)))</f>
        <v/>
      </c>
      <c r="L687" s="162"/>
      <c r="M687" s="159"/>
      <c r="N687" s="159"/>
      <c r="O687" s="159"/>
      <c r="P687" s="163" t="str">
        <f t="shared" si="161"/>
        <v/>
      </c>
      <c r="Q687" s="164"/>
      <c r="R687" s="162"/>
      <c r="S687" s="163" t="str">
        <f t="shared" si="162"/>
        <v/>
      </c>
      <c r="T687" s="164" t="str">
        <f t="shared" ca="1" si="163"/>
        <v/>
      </c>
      <c r="U687" s="163" t="str">
        <f t="shared" si="164"/>
        <v/>
      </c>
      <c r="V687" s="163" t="str">
        <f ca="1">IF(AND(C687&lt;&gt;"",C687&lt;&gt;OFFSET(C687,1,0)),SUMIFS(B.2[Giá có thuế],B.2[Số ĐK],C687),"")</f>
        <v/>
      </c>
      <c r="W687" s="159"/>
      <c r="X687" s="161" t="str">
        <f>IF(W687="","",'Thông Tin Chung'!$L$3)</f>
        <v/>
      </c>
      <c r="Y687" s="163" t="str">
        <f t="shared" ca="1" si="165"/>
        <v/>
      </c>
      <c r="Z687" s="165"/>
      <c r="AA687" s="155" t="str">
        <f ca="1">IF(C687="","",IF(OR(D687&lt;NgayBatDau,D687&gt;NgayKetThuc),"Ngày tháng phải nằm trong kỳ báo cáo",IF(AND(G687&lt;&gt;"",COUNTIF(D.2[Tên khách hàng],G687)=0),"Tên KH chưa khai báo trong DSKH",IF(AND(H687&lt;&gt;"",COUNTIF(D.1[Tên sản phẩm],H687)=0),"SP này chưa khai báo trong DSSP",""))))</f>
        <v/>
      </c>
      <c r="AB687" s="23" t="str">
        <f t="shared" ca="1" si="151"/>
        <v/>
      </c>
      <c r="AC687" s="23" t="str">
        <f t="shared" ca="1" si="152"/>
        <v/>
      </c>
      <c r="AD687" s="23" t="str">
        <f t="shared" ca="1" si="153"/>
        <v/>
      </c>
      <c r="AE687" s="68" t="str">
        <f t="shared" ca="1" si="154"/>
        <v/>
      </c>
      <c r="AF687" s="69" t="str">
        <f>IF(OR(H687="",S687=""),"",S687-(SUM(L687,M687)*INDEX(D.1[Đơn giá],MATCH(H687,D.1[Tên sản phẩm],0))))</f>
        <v/>
      </c>
      <c r="AG687" s="90" t="str">
        <f t="shared" ca="1" si="155"/>
        <v/>
      </c>
      <c r="AH687" s="90"/>
    </row>
    <row r="688" spans="2:34" ht="27.75" customHeight="1" x14ac:dyDescent="0.2">
      <c r="B688" s="154">
        <f t="shared" si="156"/>
        <v>685</v>
      </c>
      <c r="C688" s="155" t="str">
        <f t="shared" ca="1" si="157"/>
        <v/>
      </c>
      <c r="D688" s="156" t="str">
        <f t="shared" ca="1" si="158"/>
        <v/>
      </c>
      <c r="E688" s="157" t="str">
        <f t="shared" ca="1" si="159"/>
        <v/>
      </c>
      <c r="F688" s="157"/>
      <c r="G688" s="158" t="str">
        <f t="shared" ca="1" si="160"/>
        <v/>
      </c>
      <c r="H688" s="159"/>
      <c r="I688" s="160" t="str">
        <f>IF(H688="","",INDEX(D.1[Quy cách],MATCH(H688,D.1[Tên sản phẩm],0)))</f>
        <v/>
      </c>
      <c r="J688" s="35" t="str">
        <f>IF(H688="","",INDEX(D.1[ĐVT],MATCH(H688,D.1[Tên sản phẩm],0)))</f>
        <v/>
      </c>
      <c r="K688" s="163" t="str">
        <f>IF(H688="","",INDEX(D.1[Đơn giá bán
(Tham khảo)],MATCH(H688,D.1[Tên sản phẩm],0)))</f>
        <v/>
      </c>
      <c r="L688" s="162"/>
      <c r="M688" s="159"/>
      <c r="N688" s="159"/>
      <c r="O688" s="159"/>
      <c r="P688" s="163" t="str">
        <f t="shared" si="161"/>
        <v/>
      </c>
      <c r="Q688" s="164"/>
      <c r="R688" s="162"/>
      <c r="S688" s="163" t="str">
        <f t="shared" si="162"/>
        <v/>
      </c>
      <c r="T688" s="164" t="str">
        <f t="shared" ca="1" si="163"/>
        <v/>
      </c>
      <c r="U688" s="163" t="str">
        <f t="shared" si="164"/>
        <v/>
      </c>
      <c r="V688" s="163" t="str">
        <f ca="1">IF(AND(C688&lt;&gt;"",C688&lt;&gt;OFFSET(C688,1,0)),SUMIFS(B.2[Giá có thuế],B.2[Số ĐK],C688),"")</f>
        <v/>
      </c>
      <c r="W688" s="159"/>
      <c r="X688" s="161" t="str">
        <f>IF(W688="","",'Thông Tin Chung'!$L$3)</f>
        <v/>
      </c>
      <c r="Y688" s="163" t="str">
        <f t="shared" ca="1" si="165"/>
        <v/>
      </c>
      <c r="Z688" s="165"/>
      <c r="AA688" s="155" t="str">
        <f ca="1">IF(C688="","",IF(OR(D688&lt;NgayBatDau,D688&gt;NgayKetThuc),"Ngày tháng phải nằm trong kỳ báo cáo",IF(AND(G688&lt;&gt;"",COUNTIF(D.2[Tên khách hàng],G688)=0),"Tên KH chưa khai báo trong DSKH",IF(AND(H688&lt;&gt;"",COUNTIF(D.1[Tên sản phẩm],H688)=0),"SP này chưa khai báo trong DSSP",""))))</f>
        <v/>
      </c>
      <c r="AB688" s="23" t="str">
        <f t="shared" ca="1" si="151"/>
        <v/>
      </c>
      <c r="AC688" s="23" t="str">
        <f t="shared" ca="1" si="152"/>
        <v/>
      </c>
      <c r="AD688" s="23" t="str">
        <f t="shared" ca="1" si="153"/>
        <v/>
      </c>
      <c r="AE688" s="68" t="str">
        <f t="shared" ca="1" si="154"/>
        <v/>
      </c>
      <c r="AF688" s="69" t="str">
        <f>IF(OR(H688="",S688=""),"",S688-(SUM(L688,M688)*INDEX(D.1[Đơn giá],MATCH(H688,D.1[Tên sản phẩm],0))))</f>
        <v/>
      </c>
      <c r="AG688" s="90" t="str">
        <f t="shared" ca="1" si="155"/>
        <v/>
      </c>
      <c r="AH688" s="90"/>
    </row>
    <row r="689" spans="2:34" ht="27.75" customHeight="1" x14ac:dyDescent="0.2">
      <c r="B689" s="154">
        <f t="shared" si="156"/>
        <v>686</v>
      </c>
      <c r="C689" s="155" t="str">
        <f t="shared" ca="1" si="157"/>
        <v/>
      </c>
      <c r="D689" s="156" t="str">
        <f t="shared" ca="1" si="158"/>
        <v/>
      </c>
      <c r="E689" s="157" t="str">
        <f t="shared" ca="1" si="159"/>
        <v/>
      </c>
      <c r="F689" s="157"/>
      <c r="G689" s="158" t="str">
        <f t="shared" ca="1" si="160"/>
        <v/>
      </c>
      <c r="H689" s="159"/>
      <c r="I689" s="160" t="str">
        <f>IF(H689="","",INDEX(D.1[Quy cách],MATCH(H689,D.1[Tên sản phẩm],0)))</f>
        <v/>
      </c>
      <c r="J689" s="35" t="str">
        <f>IF(H689="","",INDEX(D.1[ĐVT],MATCH(H689,D.1[Tên sản phẩm],0)))</f>
        <v/>
      </c>
      <c r="K689" s="163" t="str">
        <f>IF(H689="","",INDEX(D.1[Đơn giá bán
(Tham khảo)],MATCH(H689,D.1[Tên sản phẩm],0)))</f>
        <v/>
      </c>
      <c r="L689" s="162"/>
      <c r="M689" s="159"/>
      <c r="N689" s="159"/>
      <c r="O689" s="159"/>
      <c r="P689" s="163" t="str">
        <f t="shared" si="161"/>
        <v/>
      </c>
      <c r="Q689" s="164"/>
      <c r="R689" s="162"/>
      <c r="S689" s="163" t="str">
        <f t="shared" si="162"/>
        <v/>
      </c>
      <c r="T689" s="164" t="str">
        <f t="shared" ca="1" si="163"/>
        <v/>
      </c>
      <c r="U689" s="163" t="str">
        <f t="shared" si="164"/>
        <v/>
      </c>
      <c r="V689" s="163" t="str">
        <f ca="1">IF(AND(C689&lt;&gt;"",C689&lt;&gt;OFFSET(C689,1,0)),SUMIFS(B.2[Giá có thuế],B.2[Số ĐK],C689),"")</f>
        <v/>
      </c>
      <c r="W689" s="159"/>
      <c r="X689" s="161" t="str">
        <f>IF(W689="","",'Thông Tin Chung'!$L$3)</f>
        <v/>
      </c>
      <c r="Y689" s="163" t="str">
        <f t="shared" ca="1" si="165"/>
        <v/>
      </c>
      <c r="Z689" s="165"/>
      <c r="AA689" s="155" t="str">
        <f ca="1">IF(C689="","",IF(OR(D689&lt;NgayBatDau,D689&gt;NgayKetThuc),"Ngày tháng phải nằm trong kỳ báo cáo",IF(AND(G689&lt;&gt;"",COUNTIF(D.2[Tên khách hàng],G689)=0),"Tên KH chưa khai báo trong DSKH",IF(AND(H689&lt;&gt;"",COUNTIF(D.1[Tên sản phẩm],H689)=0),"SP này chưa khai báo trong DSSP",""))))</f>
        <v/>
      </c>
      <c r="AB689" s="23" t="str">
        <f t="shared" ca="1" si="151"/>
        <v/>
      </c>
      <c r="AC689" s="23" t="str">
        <f t="shared" ca="1" si="152"/>
        <v/>
      </c>
      <c r="AD689" s="23" t="str">
        <f t="shared" ca="1" si="153"/>
        <v/>
      </c>
      <c r="AE689" s="68" t="str">
        <f t="shared" ca="1" si="154"/>
        <v/>
      </c>
      <c r="AF689" s="69" t="str">
        <f>IF(OR(H689="",S689=""),"",S689-(SUM(L689,M689)*INDEX(D.1[Đơn giá],MATCH(H689,D.1[Tên sản phẩm],0))))</f>
        <v/>
      </c>
      <c r="AG689" s="90" t="str">
        <f t="shared" ca="1" si="155"/>
        <v/>
      </c>
      <c r="AH689" s="90"/>
    </row>
    <row r="690" spans="2:34" ht="27.75" customHeight="1" x14ac:dyDescent="0.2">
      <c r="B690" s="154">
        <f t="shared" si="156"/>
        <v>687</v>
      </c>
      <c r="C690" s="155" t="str">
        <f t="shared" ca="1" si="157"/>
        <v/>
      </c>
      <c r="D690" s="156" t="str">
        <f t="shared" ca="1" si="158"/>
        <v/>
      </c>
      <c r="E690" s="157" t="str">
        <f t="shared" ca="1" si="159"/>
        <v/>
      </c>
      <c r="F690" s="157"/>
      <c r="G690" s="158" t="str">
        <f t="shared" ca="1" si="160"/>
        <v/>
      </c>
      <c r="H690" s="159"/>
      <c r="I690" s="160" t="str">
        <f>IF(H690="","",INDEX(D.1[Quy cách],MATCH(H690,D.1[Tên sản phẩm],0)))</f>
        <v/>
      </c>
      <c r="J690" s="35" t="str">
        <f>IF(H690="","",INDEX(D.1[ĐVT],MATCH(H690,D.1[Tên sản phẩm],0)))</f>
        <v/>
      </c>
      <c r="K690" s="163" t="str">
        <f>IF(H690="","",INDEX(D.1[Đơn giá bán
(Tham khảo)],MATCH(H690,D.1[Tên sản phẩm],0)))</f>
        <v/>
      </c>
      <c r="L690" s="162"/>
      <c r="M690" s="159"/>
      <c r="N690" s="159"/>
      <c r="O690" s="159"/>
      <c r="P690" s="163" t="str">
        <f t="shared" si="161"/>
        <v/>
      </c>
      <c r="Q690" s="164"/>
      <c r="R690" s="162"/>
      <c r="S690" s="163" t="str">
        <f t="shared" si="162"/>
        <v/>
      </c>
      <c r="T690" s="164" t="str">
        <f t="shared" ca="1" si="163"/>
        <v/>
      </c>
      <c r="U690" s="163" t="str">
        <f t="shared" si="164"/>
        <v/>
      </c>
      <c r="V690" s="163" t="str">
        <f ca="1">IF(AND(C690&lt;&gt;"",C690&lt;&gt;OFFSET(C690,1,0)),SUMIFS(B.2[Giá có thuế],B.2[Số ĐK],C690),"")</f>
        <v/>
      </c>
      <c r="W690" s="159"/>
      <c r="X690" s="161" t="str">
        <f>IF(W690="","",'Thông Tin Chung'!$L$3)</f>
        <v/>
      </c>
      <c r="Y690" s="163" t="str">
        <f t="shared" ca="1" si="165"/>
        <v/>
      </c>
      <c r="Z690" s="165"/>
      <c r="AA690" s="155" t="str">
        <f ca="1">IF(C690="","",IF(OR(D690&lt;NgayBatDau,D690&gt;NgayKetThuc),"Ngày tháng phải nằm trong kỳ báo cáo",IF(AND(G690&lt;&gt;"",COUNTIF(D.2[Tên khách hàng],G690)=0),"Tên KH chưa khai báo trong DSKH",IF(AND(H690&lt;&gt;"",COUNTIF(D.1[Tên sản phẩm],H690)=0),"SP này chưa khai báo trong DSSP",""))))</f>
        <v/>
      </c>
      <c r="AB690" s="23" t="str">
        <f t="shared" ca="1" si="151"/>
        <v/>
      </c>
      <c r="AC690" s="23" t="str">
        <f t="shared" ca="1" si="152"/>
        <v/>
      </c>
      <c r="AD690" s="23" t="str">
        <f t="shared" ca="1" si="153"/>
        <v/>
      </c>
      <c r="AE690" s="68" t="str">
        <f t="shared" ca="1" si="154"/>
        <v/>
      </c>
      <c r="AF690" s="69" t="str">
        <f>IF(OR(H690="",S690=""),"",S690-(SUM(L690,M690)*INDEX(D.1[Đơn giá],MATCH(H690,D.1[Tên sản phẩm],0))))</f>
        <v/>
      </c>
      <c r="AG690" s="90" t="str">
        <f t="shared" ca="1" si="155"/>
        <v/>
      </c>
      <c r="AH690" s="90"/>
    </row>
    <row r="691" spans="2:34" ht="27.75" customHeight="1" x14ac:dyDescent="0.2">
      <c r="B691" s="154">
        <f t="shared" si="156"/>
        <v>688</v>
      </c>
      <c r="C691" s="155" t="str">
        <f t="shared" ca="1" si="157"/>
        <v/>
      </c>
      <c r="D691" s="156" t="str">
        <f t="shared" ca="1" si="158"/>
        <v/>
      </c>
      <c r="E691" s="157" t="str">
        <f t="shared" ca="1" si="159"/>
        <v/>
      </c>
      <c r="F691" s="157"/>
      <c r="G691" s="158" t="str">
        <f t="shared" ca="1" si="160"/>
        <v/>
      </c>
      <c r="H691" s="159"/>
      <c r="I691" s="160" t="str">
        <f>IF(H691="","",INDEX(D.1[Quy cách],MATCH(H691,D.1[Tên sản phẩm],0)))</f>
        <v/>
      </c>
      <c r="J691" s="35" t="str">
        <f>IF(H691="","",INDEX(D.1[ĐVT],MATCH(H691,D.1[Tên sản phẩm],0)))</f>
        <v/>
      </c>
      <c r="K691" s="163" t="str">
        <f>IF(H691="","",INDEX(D.1[Đơn giá bán
(Tham khảo)],MATCH(H691,D.1[Tên sản phẩm],0)))</f>
        <v/>
      </c>
      <c r="L691" s="162"/>
      <c r="M691" s="159"/>
      <c r="N691" s="159"/>
      <c r="O691" s="159"/>
      <c r="P691" s="163" t="str">
        <f t="shared" si="161"/>
        <v/>
      </c>
      <c r="Q691" s="164"/>
      <c r="R691" s="162"/>
      <c r="S691" s="163" t="str">
        <f t="shared" si="162"/>
        <v/>
      </c>
      <c r="T691" s="164" t="str">
        <f t="shared" ca="1" si="163"/>
        <v/>
      </c>
      <c r="U691" s="163" t="str">
        <f t="shared" si="164"/>
        <v/>
      </c>
      <c r="V691" s="163" t="str">
        <f ca="1">IF(AND(C691&lt;&gt;"",C691&lt;&gt;OFFSET(C691,1,0)),SUMIFS(B.2[Giá có thuế],B.2[Số ĐK],C691),"")</f>
        <v/>
      </c>
      <c r="W691" s="159"/>
      <c r="X691" s="161" t="str">
        <f>IF(W691="","",'Thông Tin Chung'!$L$3)</f>
        <v/>
      </c>
      <c r="Y691" s="163" t="str">
        <f t="shared" ca="1" si="165"/>
        <v/>
      </c>
      <c r="Z691" s="165"/>
      <c r="AA691" s="155" t="str">
        <f ca="1">IF(C691="","",IF(OR(D691&lt;NgayBatDau,D691&gt;NgayKetThuc),"Ngày tháng phải nằm trong kỳ báo cáo",IF(AND(G691&lt;&gt;"",COUNTIF(D.2[Tên khách hàng],G691)=0),"Tên KH chưa khai báo trong DSKH",IF(AND(H691&lt;&gt;"",COUNTIF(D.1[Tên sản phẩm],H691)=0),"SP này chưa khai báo trong DSSP",""))))</f>
        <v/>
      </c>
      <c r="AB691" s="23" t="str">
        <f t="shared" ca="1" si="151"/>
        <v/>
      </c>
      <c r="AC691" s="23" t="str">
        <f t="shared" ca="1" si="152"/>
        <v/>
      </c>
      <c r="AD691" s="23" t="str">
        <f t="shared" ca="1" si="153"/>
        <v/>
      </c>
      <c r="AE691" s="68" t="str">
        <f t="shared" ca="1" si="154"/>
        <v/>
      </c>
      <c r="AF691" s="69" t="str">
        <f>IF(OR(H691="",S691=""),"",S691-(SUM(L691,M691)*INDEX(D.1[Đơn giá],MATCH(H691,D.1[Tên sản phẩm],0))))</f>
        <v/>
      </c>
      <c r="AG691" s="90" t="str">
        <f t="shared" ca="1" si="155"/>
        <v/>
      </c>
      <c r="AH691" s="90"/>
    </row>
    <row r="692" spans="2:34" ht="27.75" customHeight="1" x14ac:dyDescent="0.2">
      <c r="B692" s="154">
        <f t="shared" si="156"/>
        <v>689</v>
      </c>
      <c r="C692" s="155" t="str">
        <f t="shared" ca="1" si="157"/>
        <v/>
      </c>
      <c r="D692" s="156" t="str">
        <f t="shared" ca="1" si="158"/>
        <v/>
      </c>
      <c r="E692" s="157" t="str">
        <f t="shared" ca="1" si="159"/>
        <v/>
      </c>
      <c r="F692" s="157"/>
      <c r="G692" s="158" t="str">
        <f t="shared" ca="1" si="160"/>
        <v/>
      </c>
      <c r="H692" s="159"/>
      <c r="I692" s="160" t="str">
        <f>IF(H692="","",INDEX(D.1[Quy cách],MATCH(H692,D.1[Tên sản phẩm],0)))</f>
        <v/>
      </c>
      <c r="J692" s="35" t="str">
        <f>IF(H692="","",INDEX(D.1[ĐVT],MATCH(H692,D.1[Tên sản phẩm],0)))</f>
        <v/>
      </c>
      <c r="K692" s="163" t="str">
        <f>IF(H692="","",INDEX(D.1[Đơn giá bán
(Tham khảo)],MATCH(H692,D.1[Tên sản phẩm],0)))</f>
        <v/>
      </c>
      <c r="L692" s="162"/>
      <c r="M692" s="159"/>
      <c r="N692" s="159"/>
      <c r="O692" s="159"/>
      <c r="P692" s="163" t="str">
        <f t="shared" si="161"/>
        <v/>
      </c>
      <c r="Q692" s="164"/>
      <c r="R692" s="162"/>
      <c r="S692" s="163" t="str">
        <f t="shared" si="162"/>
        <v/>
      </c>
      <c r="T692" s="164" t="str">
        <f t="shared" ca="1" si="163"/>
        <v/>
      </c>
      <c r="U692" s="163" t="str">
        <f t="shared" si="164"/>
        <v/>
      </c>
      <c r="V692" s="163" t="str">
        <f ca="1">IF(AND(C692&lt;&gt;"",C692&lt;&gt;OFFSET(C692,1,0)),SUMIFS(B.2[Giá có thuế],B.2[Số ĐK],C692),"")</f>
        <v/>
      </c>
      <c r="W692" s="159"/>
      <c r="X692" s="161" t="str">
        <f>IF(W692="","",'Thông Tin Chung'!$L$3)</f>
        <v/>
      </c>
      <c r="Y692" s="163" t="str">
        <f t="shared" ca="1" si="165"/>
        <v/>
      </c>
      <c r="Z692" s="165"/>
      <c r="AA692" s="155" t="str">
        <f ca="1">IF(C692="","",IF(OR(D692&lt;NgayBatDau,D692&gt;NgayKetThuc),"Ngày tháng phải nằm trong kỳ báo cáo",IF(AND(G692&lt;&gt;"",COUNTIF(D.2[Tên khách hàng],G692)=0),"Tên KH chưa khai báo trong DSKH",IF(AND(H692&lt;&gt;"",COUNTIF(D.1[Tên sản phẩm],H692)=0),"SP này chưa khai báo trong DSSP",""))))</f>
        <v/>
      </c>
      <c r="AB692" s="23" t="str">
        <f t="shared" ca="1" si="151"/>
        <v/>
      </c>
      <c r="AC692" s="23" t="str">
        <f t="shared" ca="1" si="152"/>
        <v/>
      </c>
      <c r="AD692" s="23" t="str">
        <f t="shared" ca="1" si="153"/>
        <v/>
      </c>
      <c r="AE692" s="68" t="str">
        <f t="shared" ca="1" si="154"/>
        <v/>
      </c>
      <c r="AF692" s="69" t="str">
        <f>IF(OR(H692="",S692=""),"",S692-(SUM(L692,M692)*INDEX(D.1[Đơn giá],MATCH(H692,D.1[Tên sản phẩm],0))))</f>
        <v/>
      </c>
      <c r="AG692" s="90" t="str">
        <f t="shared" ca="1" si="155"/>
        <v/>
      </c>
      <c r="AH692" s="90"/>
    </row>
    <row r="693" spans="2:34" ht="27.75" customHeight="1" x14ac:dyDescent="0.2">
      <c r="B693" s="154">
        <f t="shared" si="156"/>
        <v>690</v>
      </c>
      <c r="C693" s="155" t="str">
        <f t="shared" ca="1" si="157"/>
        <v/>
      </c>
      <c r="D693" s="156" t="str">
        <f t="shared" ca="1" si="158"/>
        <v/>
      </c>
      <c r="E693" s="157" t="str">
        <f t="shared" ca="1" si="159"/>
        <v/>
      </c>
      <c r="F693" s="157"/>
      <c r="G693" s="158" t="str">
        <f t="shared" ca="1" si="160"/>
        <v/>
      </c>
      <c r="H693" s="159"/>
      <c r="I693" s="160" t="str">
        <f>IF(H693="","",INDEX(D.1[Quy cách],MATCH(H693,D.1[Tên sản phẩm],0)))</f>
        <v/>
      </c>
      <c r="J693" s="35" t="str">
        <f>IF(H693="","",INDEX(D.1[ĐVT],MATCH(H693,D.1[Tên sản phẩm],0)))</f>
        <v/>
      </c>
      <c r="K693" s="163" t="str">
        <f>IF(H693="","",INDEX(D.1[Đơn giá bán
(Tham khảo)],MATCH(H693,D.1[Tên sản phẩm],0)))</f>
        <v/>
      </c>
      <c r="L693" s="162"/>
      <c r="M693" s="159"/>
      <c r="N693" s="159"/>
      <c r="O693" s="159"/>
      <c r="P693" s="163" t="str">
        <f t="shared" si="161"/>
        <v/>
      </c>
      <c r="Q693" s="164"/>
      <c r="R693" s="162"/>
      <c r="S693" s="163" t="str">
        <f t="shared" si="162"/>
        <v/>
      </c>
      <c r="T693" s="164" t="str">
        <f t="shared" ca="1" si="163"/>
        <v/>
      </c>
      <c r="U693" s="163" t="str">
        <f t="shared" si="164"/>
        <v/>
      </c>
      <c r="V693" s="163" t="str">
        <f ca="1">IF(AND(C693&lt;&gt;"",C693&lt;&gt;OFFSET(C693,1,0)),SUMIFS(B.2[Giá có thuế],B.2[Số ĐK],C693),"")</f>
        <v/>
      </c>
      <c r="W693" s="159"/>
      <c r="X693" s="161" t="str">
        <f>IF(W693="","",'Thông Tin Chung'!$L$3)</f>
        <v/>
      </c>
      <c r="Y693" s="163" t="str">
        <f t="shared" ca="1" si="165"/>
        <v/>
      </c>
      <c r="Z693" s="165"/>
      <c r="AA693" s="155" t="str">
        <f ca="1">IF(C693="","",IF(OR(D693&lt;NgayBatDau,D693&gt;NgayKetThuc),"Ngày tháng phải nằm trong kỳ báo cáo",IF(AND(G693&lt;&gt;"",COUNTIF(D.2[Tên khách hàng],G693)=0),"Tên KH chưa khai báo trong DSKH",IF(AND(H693&lt;&gt;"",COUNTIF(D.1[Tên sản phẩm],H693)=0),"SP này chưa khai báo trong DSSP",""))))</f>
        <v/>
      </c>
      <c r="AB693" s="23" t="str">
        <f t="shared" ca="1" si="151"/>
        <v/>
      </c>
      <c r="AC693" s="23" t="str">
        <f t="shared" ca="1" si="152"/>
        <v/>
      </c>
      <c r="AD693" s="23" t="str">
        <f t="shared" ca="1" si="153"/>
        <v/>
      </c>
      <c r="AE693" s="68" t="str">
        <f t="shared" ca="1" si="154"/>
        <v/>
      </c>
      <c r="AF693" s="69" t="str">
        <f>IF(OR(H693="",S693=""),"",S693-(SUM(L693,M693)*INDEX(D.1[Đơn giá],MATCH(H693,D.1[Tên sản phẩm],0))))</f>
        <v/>
      </c>
      <c r="AG693" s="90" t="str">
        <f t="shared" ca="1" si="155"/>
        <v/>
      </c>
      <c r="AH693" s="90"/>
    </row>
    <row r="694" spans="2:34" ht="27.75" customHeight="1" x14ac:dyDescent="0.2">
      <c r="B694" s="154">
        <f t="shared" si="156"/>
        <v>691</v>
      </c>
      <c r="C694" s="155" t="str">
        <f t="shared" ca="1" si="157"/>
        <v/>
      </c>
      <c r="D694" s="156" t="str">
        <f t="shared" ca="1" si="158"/>
        <v/>
      </c>
      <c r="E694" s="157" t="str">
        <f t="shared" ca="1" si="159"/>
        <v/>
      </c>
      <c r="F694" s="157"/>
      <c r="G694" s="158" t="str">
        <f t="shared" ca="1" si="160"/>
        <v/>
      </c>
      <c r="H694" s="159"/>
      <c r="I694" s="160" t="str">
        <f>IF(H694="","",INDEX(D.1[Quy cách],MATCH(H694,D.1[Tên sản phẩm],0)))</f>
        <v/>
      </c>
      <c r="J694" s="35" t="str">
        <f>IF(H694="","",INDEX(D.1[ĐVT],MATCH(H694,D.1[Tên sản phẩm],0)))</f>
        <v/>
      </c>
      <c r="K694" s="163" t="str">
        <f>IF(H694="","",INDEX(D.1[Đơn giá bán
(Tham khảo)],MATCH(H694,D.1[Tên sản phẩm],0)))</f>
        <v/>
      </c>
      <c r="L694" s="162"/>
      <c r="M694" s="159"/>
      <c r="N694" s="159"/>
      <c r="O694" s="159"/>
      <c r="P694" s="163" t="str">
        <f t="shared" si="161"/>
        <v/>
      </c>
      <c r="Q694" s="164"/>
      <c r="R694" s="162"/>
      <c r="S694" s="163" t="str">
        <f t="shared" si="162"/>
        <v/>
      </c>
      <c r="T694" s="164" t="str">
        <f t="shared" ca="1" si="163"/>
        <v/>
      </c>
      <c r="U694" s="163" t="str">
        <f t="shared" si="164"/>
        <v/>
      </c>
      <c r="V694" s="163" t="str">
        <f ca="1">IF(AND(C694&lt;&gt;"",C694&lt;&gt;OFFSET(C694,1,0)),SUMIFS(B.2[Giá có thuế],B.2[Số ĐK],C694),"")</f>
        <v/>
      </c>
      <c r="W694" s="159"/>
      <c r="X694" s="161" t="str">
        <f>IF(W694="","",'Thông Tin Chung'!$L$3)</f>
        <v/>
      </c>
      <c r="Y694" s="163" t="str">
        <f t="shared" ca="1" si="165"/>
        <v/>
      </c>
      <c r="Z694" s="165"/>
      <c r="AA694" s="155" t="str">
        <f ca="1">IF(C694="","",IF(OR(D694&lt;NgayBatDau,D694&gt;NgayKetThuc),"Ngày tháng phải nằm trong kỳ báo cáo",IF(AND(G694&lt;&gt;"",COUNTIF(D.2[Tên khách hàng],G694)=0),"Tên KH chưa khai báo trong DSKH",IF(AND(H694&lt;&gt;"",COUNTIF(D.1[Tên sản phẩm],H694)=0),"SP này chưa khai báo trong DSSP",""))))</f>
        <v/>
      </c>
      <c r="AB694" s="23" t="str">
        <f t="shared" ca="1" si="151"/>
        <v/>
      </c>
      <c r="AC694" s="23" t="str">
        <f t="shared" ca="1" si="152"/>
        <v/>
      </c>
      <c r="AD694" s="23" t="str">
        <f t="shared" ca="1" si="153"/>
        <v/>
      </c>
      <c r="AE694" s="68" t="str">
        <f t="shared" ca="1" si="154"/>
        <v/>
      </c>
      <c r="AF694" s="69" t="str">
        <f>IF(OR(H694="",S694=""),"",S694-(SUM(L694,M694)*INDEX(D.1[Đơn giá],MATCH(H694,D.1[Tên sản phẩm],0))))</f>
        <v/>
      </c>
      <c r="AG694" s="90" t="str">
        <f t="shared" ca="1" si="155"/>
        <v/>
      </c>
      <c r="AH694" s="90"/>
    </row>
    <row r="695" spans="2:34" ht="27.75" customHeight="1" x14ac:dyDescent="0.2">
      <c r="B695" s="154">
        <f t="shared" si="156"/>
        <v>692</v>
      </c>
      <c r="C695" s="155" t="str">
        <f t="shared" ca="1" si="157"/>
        <v/>
      </c>
      <c r="D695" s="156" t="str">
        <f t="shared" ca="1" si="158"/>
        <v/>
      </c>
      <c r="E695" s="157" t="str">
        <f t="shared" ca="1" si="159"/>
        <v/>
      </c>
      <c r="F695" s="157"/>
      <c r="G695" s="158" t="str">
        <f t="shared" ca="1" si="160"/>
        <v/>
      </c>
      <c r="H695" s="159"/>
      <c r="I695" s="160" t="str">
        <f>IF(H695="","",INDEX(D.1[Quy cách],MATCH(H695,D.1[Tên sản phẩm],0)))</f>
        <v/>
      </c>
      <c r="J695" s="35" t="str">
        <f>IF(H695="","",INDEX(D.1[ĐVT],MATCH(H695,D.1[Tên sản phẩm],0)))</f>
        <v/>
      </c>
      <c r="K695" s="163" t="str">
        <f>IF(H695="","",INDEX(D.1[Đơn giá bán
(Tham khảo)],MATCH(H695,D.1[Tên sản phẩm],0)))</f>
        <v/>
      </c>
      <c r="L695" s="162"/>
      <c r="M695" s="159"/>
      <c r="N695" s="159"/>
      <c r="O695" s="159"/>
      <c r="P695" s="163" t="str">
        <f t="shared" si="161"/>
        <v/>
      </c>
      <c r="Q695" s="164"/>
      <c r="R695" s="162"/>
      <c r="S695" s="163" t="str">
        <f t="shared" si="162"/>
        <v/>
      </c>
      <c r="T695" s="164" t="str">
        <f t="shared" ca="1" si="163"/>
        <v/>
      </c>
      <c r="U695" s="163" t="str">
        <f t="shared" si="164"/>
        <v/>
      </c>
      <c r="V695" s="163" t="str">
        <f ca="1">IF(AND(C695&lt;&gt;"",C695&lt;&gt;OFFSET(C695,1,0)),SUMIFS(B.2[Giá có thuế],B.2[Số ĐK],C695),"")</f>
        <v/>
      </c>
      <c r="W695" s="159"/>
      <c r="X695" s="161" t="str">
        <f>IF(W695="","",'Thông Tin Chung'!$L$3)</f>
        <v/>
      </c>
      <c r="Y695" s="163" t="str">
        <f t="shared" ca="1" si="165"/>
        <v/>
      </c>
      <c r="Z695" s="165"/>
      <c r="AA695" s="155" t="str">
        <f ca="1">IF(C695="","",IF(OR(D695&lt;NgayBatDau,D695&gt;NgayKetThuc),"Ngày tháng phải nằm trong kỳ báo cáo",IF(AND(G695&lt;&gt;"",COUNTIF(D.2[Tên khách hàng],G695)=0),"Tên KH chưa khai báo trong DSKH",IF(AND(H695&lt;&gt;"",COUNTIF(D.1[Tên sản phẩm],H695)=0),"SP này chưa khai báo trong DSSP",""))))</f>
        <v/>
      </c>
      <c r="AB695" s="23" t="str">
        <f t="shared" ca="1" si="151"/>
        <v/>
      </c>
      <c r="AC695" s="23" t="str">
        <f t="shared" ca="1" si="152"/>
        <v/>
      </c>
      <c r="AD695" s="23" t="str">
        <f t="shared" ca="1" si="153"/>
        <v/>
      </c>
      <c r="AE695" s="68" t="str">
        <f t="shared" ca="1" si="154"/>
        <v/>
      </c>
      <c r="AF695" s="69" t="str">
        <f>IF(OR(H695="",S695=""),"",S695-(SUM(L695,M695)*INDEX(D.1[Đơn giá],MATCH(H695,D.1[Tên sản phẩm],0))))</f>
        <v/>
      </c>
      <c r="AG695" s="90" t="str">
        <f t="shared" ca="1" si="155"/>
        <v/>
      </c>
      <c r="AH695" s="90"/>
    </row>
    <row r="696" spans="2:34" ht="27.75" customHeight="1" x14ac:dyDescent="0.2">
      <c r="B696" s="154">
        <f t="shared" si="156"/>
        <v>693</v>
      </c>
      <c r="C696" s="155" t="str">
        <f t="shared" ca="1" si="157"/>
        <v/>
      </c>
      <c r="D696" s="156" t="str">
        <f t="shared" ca="1" si="158"/>
        <v/>
      </c>
      <c r="E696" s="157" t="str">
        <f t="shared" ca="1" si="159"/>
        <v/>
      </c>
      <c r="F696" s="157"/>
      <c r="G696" s="158" t="str">
        <f t="shared" ca="1" si="160"/>
        <v/>
      </c>
      <c r="H696" s="159"/>
      <c r="I696" s="160" t="str">
        <f>IF(H696="","",INDEX(D.1[Quy cách],MATCH(H696,D.1[Tên sản phẩm],0)))</f>
        <v/>
      </c>
      <c r="J696" s="35" t="str">
        <f>IF(H696="","",INDEX(D.1[ĐVT],MATCH(H696,D.1[Tên sản phẩm],0)))</f>
        <v/>
      </c>
      <c r="K696" s="163" t="str">
        <f>IF(H696="","",INDEX(D.1[Đơn giá bán
(Tham khảo)],MATCH(H696,D.1[Tên sản phẩm],0)))</f>
        <v/>
      </c>
      <c r="L696" s="162"/>
      <c r="M696" s="159"/>
      <c r="N696" s="159"/>
      <c r="O696" s="159"/>
      <c r="P696" s="163" t="str">
        <f t="shared" si="161"/>
        <v/>
      </c>
      <c r="Q696" s="164"/>
      <c r="R696" s="162"/>
      <c r="S696" s="163" t="str">
        <f t="shared" si="162"/>
        <v/>
      </c>
      <c r="T696" s="164" t="str">
        <f t="shared" ca="1" si="163"/>
        <v/>
      </c>
      <c r="U696" s="163" t="str">
        <f t="shared" si="164"/>
        <v/>
      </c>
      <c r="V696" s="163" t="str">
        <f ca="1">IF(AND(C696&lt;&gt;"",C696&lt;&gt;OFFSET(C696,1,0)),SUMIFS(B.2[Giá có thuế],B.2[Số ĐK],C696),"")</f>
        <v/>
      </c>
      <c r="W696" s="159"/>
      <c r="X696" s="161" t="str">
        <f>IF(W696="","",'Thông Tin Chung'!$L$3)</f>
        <v/>
      </c>
      <c r="Y696" s="163" t="str">
        <f t="shared" ca="1" si="165"/>
        <v/>
      </c>
      <c r="Z696" s="165"/>
      <c r="AA696" s="155" t="str">
        <f ca="1">IF(C696="","",IF(OR(D696&lt;NgayBatDau,D696&gt;NgayKetThuc),"Ngày tháng phải nằm trong kỳ báo cáo",IF(AND(G696&lt;&gt;"",COUNTIF(D.2[Tên khách hàng],G696)=0),"Tên KH chưa khai báo trong DSKH",IF(AND(H696&lt;&gt;"",COUNTIF(D.1[Tên sản phẩm],H696)=0),"SP này chưa khai báo trong DSSP",""))))</f>
        <v/>
      </c>
      <c r="AB696" s="23" t="str">
        <f t="shared" ca="1" si="151"/>
        <v/>
      </c>
      <c r="AC696" s="23" t="str">
        <f t="shared" ca="1" si="152"/>
        <v/>
      </c>
      <c r="AD696" s="23" t="str">
        <f t="shared" ca="1" si="153"/>
        <v/>
      </c>
      <c r="AE696" s="68" t="str">
        <f t="shared" ca="1" si="154"/>
        <v/>
      </c>
      <c r="AF696" s="69" t="str">
        <f>IF(OR(H696="",S696=""),"",S696-(SUM(L696,M696)*INDEX(D.1[Đơn giá],MATCH(H696,D.1[Tên sản phẩm],0))))</f>
        <v/>
      </c>
      <c r="AG696" s="90" t="str">
        <f t="shared" ca="1" si="155"/>
        <v/>
      </c>
      <c r="AH696" s="90"/>
    </row>
    <row r="697" spans="2:34" ht="27.75" customHeight="1" x14ac:dyDescent="0.2">
      <c r="B697" s="154">
        <f t="shared" si="156"/>
        <v>694</v>
      </c>
      <c r="C697" s="155" t="str">
        <f t="shared" ca="1" si="157"/>
        <v/>
      </c>
      <c r="D697" s="156" t="str">
        <f t="shared" ca="1" si="158"/>
        <v/>
      </c>
      <c r="E697" s="157" t="str">
        <f t="shared" ca="1" si="159"/>
        <v/>
      </c>
      <c r="F697" s="157"/>
      <c r="G697" s="158" t="str">
        <f t="shared" ca="1" si="160"/>
        <v/>
      </c>
      <c r="H697" s="159"/>
      <c r="I697" s="160" t="str">
        <f>IF(H697="","",INDEX(D.1[Quy cách],MATCH(H697,D.1[Tên sản phẩm],0)))</f>
        <v/>
      </c>
      <c r="J697" s="35" t="str">
        <f>IF(H697="","",INDEX(D.1[ĐVT],MATCH(H697,D.1[Tên sản phẩm],0)))</f>
        <v/>
      </c>
      <c r="K697" s="163" t="str">
        <f>IF(H697="","",INDEX(D.1[Đơn giá bán
(Tham khảo)],MATCH(H697,D.1[Tên sản phẩm],0)))</f>
        <v/>
      </c>
      <c r="L697" s="162"/>
      <c r="M697" s="159"/>
      <c r="N697" s="159"/>
      <c r="O697" s="159"/>
      <c r="P697" s="163" t="str">
        <f t="shared" si="161"/>
        <v/>
      </c>
      <c r="Q697" s="164"/>
      <c r="R697" s="162"/>
      <c r="S697" s="163" t="str">
        <f t="shared" si="162"/>
        <v/>
      </c>
      <c r="T697" s="164" t="str">
        <f t="shared" ca="1" si="163"/>
        <v/>
      </c>
      <c r="U697" s="163" t="str">
        <f t="shared" si="164"/>
        <v/>
      </c>
      <c r="V697" s="163" t="str">
        <f ca="1">IF(AND(C697&lt;&gt;"",C697&lt;&gt;OFFSET(C697,1,0)),SUMIFS(B.2[Giá có thuế],B.2[Số ĐK],C697),"")</f>
        <v/>
      </c>
      <c r="W697" s="159"/>
      <c r="X697" s="161" t="str">
        <f>IF(W697="","",'Thông Tin Chung'!$L$3)</f>
        <v/>
      </c>
      <c r="Y697" s="163" t="str">
        <f t="shared" ca="1" si="165"/>
        <v/>
      </c>
      <c r="Z697" s="165"/>
      <c r="AA697" s="155" t="str">
        <f ca="1">IF(C697="","",IF(OR(D697&lt;NgayBatDau,D697&gt;NgayKetThuc),"Ngày tháng phải nằm trong kỳ báo cáo",IF(AND(G697&lt;&gt;"",COUNTIF(D.2[Tên khách hàng],G697)=0),"Tên KH chưa khai báo trong DSKH",IF(AND(H697&lt;&gt;"",COUNTIF(D.1[Tên sản phẩm],H697)=0),"SP này chưa khai báo trong DSSP",""))))</f>
        <v/>
      </c>
      <c r="AB697" s="23" t="str">
        <f t="shared" ca="1" si="151"/>
        <v/>
      </c>
      <c r="AC697" s="23" t="str">
        <f t="shared" ca="1" si="152"/>
        <v/>
      </c>
      <c r="AD697" s="23" t="str">
        <f t="shared" ca="1" si="153"/>
        <v/>
      </c>
      <c r="AE697" s="68" t="str">
        <f t="shared" ca="1" si="154"/>
        <v/>
      </c>
      <c r="AF697" s="69" t="str">
        <f>IF(OR(H697="",S697=""),"",S697-(SUM(L697,M697)*INDEX(D.1[Đơn giá],MATCH(H697,D.1[Tên sản phẩm],0))))</f>
        <v/>
      </c>
      <c r="AG697" s="90" t="str">
        <f t="shared" ca="1" si="155"/>
        <v/>
      </c>
      <c r="AH697" s="90"/>
    </row>
    <row r="698" spans="2:34" ht="27.75" customHeight="1" x14ac:dyDescent="0.2">
      <c r="B698" s="154">
        <f t="shared" si="156"/>
        <v>695</v>
      </c>
      <c r="C698" s="155" t="str">
        <f t="shared" ca="1" si="157"/>
        <v/>
      </c>
      <c r="D698" s="156" t="str">
        <f t="shared" ca="1" si="158"/>
        <v/>
      </c>
      <c r="E698" s="157" t="str">
        <f t="shared" ca="1" si="159"/>
        <v/>
      </c>
      <c r="F698" s="157"/>
      <c r="G698" s="158" t="str">
        <f t="shared" ca="1" si="160"/>
        <v/>
      </c>
      <c r="H698" s="159"/>
      <c r="I698" s="160" t="str">
        <f>IF(H698="","",INDEX(D.1[Quy cách],MATCH(H698,D.1[Tên sản phẩm],0)))</f>
        <v/>
      </c>
      <c r="J698" s="35" t="str">
        <f>IF(H698="","",INDEX(D.1[ĐVT],MATCH(H698,D.1[Tên sản phẩm],0)))</f>
        <v/>
      </c>
      <c r="K698" s="163" t="str">
        <f>IF(H698="","",INDEX(D.1[Đơn giá bán
(Tham khảo)],MATCH(H698,D.1[Tên sản phẩm],0)))</f>
        <v/>
      </c>
      <c r="L698" s="162"/>
      <c r="M698" s="159"/>
      <c r="N698" s="159"/>
      <c r="O698" s="159"/>
      <c r="P698" s="163" t="str">
        <f t="shared" si="161"/>
        <v/>
      </c>
      <c r="Q698" s="164"/>
      <c r="R698" s="162"/>
      <c r="S698" s="163" t="str">
        <f t="shared" si="162"/>
        <v/>
      </c>
      <c r="T698" s="164" t="str">
        <f t="shared" ca="1" si="163"/>
        <v/>
      </c>
      <c r="U698" s="163" t="str">
        <f t="shared" si="164"/>
        <v/>
      </c>
      <c r="V698" s="163" t="str">
        <f ca="1">IF(AND(C698&lt;&gt;"",C698&lt;&gt;OFFSET(C698,1,0)),SUMIFS(B.2[Giá có thuế],B.2[Số ĐK],C698),"")</f>
        <v/>
      </c>
      <c r="W698" s="159"/>
      <c r="X698" s="161" t="str">
        <f>IF(W698="","",'Thông Tin Chung'!$L$3)</f>
        <v/>
      </c>
      <c r="Y698" s="163" t="str">
        <f t="shared" ca="1" si="165"/>
        <v/>
      </c>
      <c r="Z698" s="165"/>
      <c r="AA698" s="155" t="str">
        <f ca="1">IF(C698="","",IF(OR(D698&lt;NgayBatDau,D698&gt;NgayKetThuc),"Ngày tháng phải nằm trong kỳ báo cáo",IF(AND(G698&lt;&gt;"",COUNTIF(D.2[Tên khách hàng],G698)=0),"Tên KH chưa khai báo trong DSKH",IF(AND(H698&lt;&gt;"",COUNTIF(D.1[Tên sản phẩm],H698)=0),"SP này chưa khai báo trong DSSP",""))))</f>
        <v/>
      </c>
      <c r="AB698" s="23" t="str">
        <f t="shared" ca="1" si="151"/>
        <v/>
      </c>
      <c r="AC698" s="23" t="str">
        <f t="shared" ca="1" si="152"/>
        <v/>
      </c>
      <c r="AD698" s="23" t="str">
        <f t="shared" ca="1" si="153"/>
        <v/>
      </c>
      <c r="AE698" s="68" t="str">
        <f t="shared" ca="1" si="154"/>
        <v/>
      </c>
      <c r="AF698" s="69" t="str">
        <f>IF(OR(H698="",S698=""),"",S698-(SUM(L698,M698)*INDEX(D.1[Đơn giá],MATCH(H698,D.1[Tên sản phẩm],0))))</f>
        <v/>
      </c>
      <c r="AG698" s="90" t="str">
        <f t="shared" ca="1" si="155"/>
        <v/>
      </c>
      <c r="AH698" s="90"/>
    </row>
    <row r="699" spans="2:34" ht="27.75" customHeight="1" x14ac:dyDescent="0.2">
      <c r="B699" s="154">
        <f t="shared" si="156"/>
        <v>696</v>
      </c>
      <c r="C699" s="155" t="str">
        <f t="shared" ca="1" si="157"/>
        <v/>
      </c>
      <c r="D699" s="156" t="str">
        <f t="shared" ca="1" si="158"/>
        <v/>
      </c>
      <c r="E699" s="157" t="str">
        <f t="shared" ca="1" si="159"/>
        <v/>
      </c>
      <c r="F699" s="157"/>
      <c r="G699" s="158" t="str">
        <f t="shared" ca="1" si="160"/>
        <v/>
      </c>
      <c r="H699" s="159"/>
      <c r="I699" s="160" t="str">
        <f>IF(H699="","",INDEX(D.1[Quy cách],MATCH(H699,D.1[Tên sản phẩm],0)))</f>
        <v/>
      </c>
      <c r="J699" s="35" t="str">
        <f>IF(H699="","",INDEX(D.1[ĐVT],MATCH(H699,D.1[Tên sản phẩm],0)))</f>
        <v/>
      </c>
      <c r="K699" s="163" t="str">
        <f>IF(H699="","",INDEX(D.1[Đơn giá bán
(Tham khảo)],MATCH(H699,D.1[Tên sản phẩm],0)))</f>
        <v/>
      </c>
      <c r="L699" s="162"/>
      <c r="M699" s="159"/>
      <c r="N699" s="159"/>
      <c r="O699" s="159"/>
      <c r="P699" s="163" t="str">
        <f t="shared" si="161"/>
        <v/>
      </c>
      <c r="Q699" s="164"/>
      <c r="R699" s="162"/>
      <c r="S699" s="163" t="str">
        <f t="shared" si="162"/>
        <v/>
      </c>
      <c r="T699" s="164" t="str">
        <f t="shared" ca="1" si="163"/>
        <v/>
      </c>
      <c r="U699" s="163" t="str">
        <f t="shared" si="164"/>
        <v/>
      </c>
      <c r="V699" s="163" t="str">
        <f ca="1">IF(AND(C699&lt;&gt;"",C699&lt;&gt;OFFSET(C699,1,0)),SUMIFS(B.2[Giá có thuế],B.2[Số ĐK],C699),"")</f>
        <v/>
      </c>
      <c r="W699" s="159"/>
      <c r="X699" s="161" t="str">
        <f>IF(W699="","",'Thông Tin Chung'!$L$3)</f>
        <v/>
      </c>
      <c r="Y699" s="163" t="str">
        <f t="shared" ca="1" si="165"/>
        <v/>
      </c>
      <c r="Z699" s="165"/>
      <c r="AA699" s="155" t="str">
        <f ca="1">IF(C699="","",IF(OR(D699&lt;NgayBatDau,D699&gt;NgayKetThuc),"Ngày tháng phải nằm trong kỳ báo cáo",IF(AND(G699&lt;&gt;"",COUNTIF(D.2[Tên khách hàng],G699)=0),"Tên KH chưa khai báo trong DSKH",IF(AND(H699&lt;&gt;"",COUNTIF(D.1[Tên sản phẩm],H699)=0),"SP này chưa khai báo trong DSSP",""))))</f>
        <v/>
      </c>
      <c r="AB699" s="23" t="str">
        <f t="shared" ca="1" si="151"/>
        <v/>
      </c>
      <c r="AC699" s="23" t="str">
        <f t="shared" ca="1" si="152"/>
        <v/>
      </c>
      <c r="AD699" s="23" t="str">
        <f t="shared" ca="1" si="153"/>
        <v/>
      </c>
      <c r="AE699" s="68" t="str">
        <f t="shared" ca="1" si="154"/>
        <v/>
      </c>
      <c r="AF699" s="69" t="str">
        <f>IF(OR(H699="",S699=""),"",S699-(SUM(L699,M699)*INDEX(D.1[Đơn giá],MATCH(H699,D.1[Tên sản phẩm],0))))</f>
        <v/>
      </c>
      <c r="AG699" s="90" t="str">
        <f t="shared" ca="1" si="155"/>
        <v/>
      </c>
      <c r="AH699" s="90"/>
    </row>
    <row r="700" spans="2:34" ht="27.75" customHeight="1" x14ac:dyDescent="0.2">
      <c r="B700" s="154">
        <f t="shared" si="156"/>
        <v>697</v>
      </c>
      <c r="C700" s="155" t="str">
        <f t="shared" ca="1" si="157"/>
        <v/>
      </c>
      <c r="D700" s="156" t="str">
        <f t="shared" ca="1" si="158"/>
        <v/>
      </c>
      <c r="E700" s="157" t="str">
        <f t="shared" ca="1" si="159"/>
        <v/>
      </c>
      <c r="F700" s="157"/>
      <c r="G700" s="158" t="str">
        <f t="shared" ca="1" si="160"/>
        <v/>
      </c>
      <c r="H700" s="159"/>
      <c r="I700" s="160" t="str">
        <f>IF(H700="","",INDEX(D.1[Quy cách],MATCH(H700,D.1[Tên sản phẩm],0)))</f>
        <v/>
      </c>
      <c r="J700" s="35" t="str">
        <f>IF(H700="","",INDEX(D.1[ĐVT],MATCH(H700,D.1[Tên sản phẩm],0)))</f>
        <v/>
      </c>
      <c r="K700" s="163" t="str">
        <f>IF(H700="","",INDEX(D.1[Đơn giá bán
(Tham khảo)],MATCH(H700,D.1[Tên sản phẩm],0)))</f>
        <v/>
      </c>
      <c r="L700" s="162"/>
      <c r="M700" s="159"/>
      <c r="N700" s="159"/>
      <c r="O700" s="159"/>
      <c r="P700" s="163" t="str">
        <f t="shared" si="161"/>
        <v/>
      </c>
      <c r="Q700" s="164"/>
      <c r="R700" s="162"/>
      <c r="S700" s="163" t="str">
        <f t="shared" si="162"/>
        <v/>
      </c>
      <c r="T700" s="164" t="str">
        <f t="shared" ca="1" si="163"/>
        <v/>
      </c>
      <c r="U700" s="163" t="str">
        <f t="shared" si="164"/>
        <v/>
      </c>
      <c r="V700" s="163" t="str">
        <f ca="1">IF(AND(C700&lt;&gt;"",C700&lt;&gt;OFFSET(C700,1,0)),SUMIFS(B.2[Giá có thuế],B.2[Số ĐK],C700),"")</f>
        <v/>
      </c>
      <c r="W700" s="159"/>
      <c r="X700" s="161" t="str">
        <f>IF(W700="","",'Thông Tin Chung'!$L$3)</f>
        <v/>
      </c>
      <c r="Y700" s="163" t="str">
        <f t="shared" ca="1" si="165"/>
        <v/>
      </c>
      <c r="Z700" s="165"/>
      <c r="AA700" s="155" t="str">
        <f ca="1">IF(C700="","",IF(OR(D700&lt;NgayBatDau,D700&gt;NgayKetThuc),"Ngày tháng phải nằm trong kỳ báo cáo",IF(AND(G700&lt;&gt;"",COUNTIF(D.2[Tên khách hàng],G700)=0),"Tên KH chưa khai báo trong DSKH",IF(AND(H700&lt;&gt;"",COUNTIF(D.1[Tên sản phẩm],H700)=0),"SP này chưa khai báo trong DSSP",""))))</f>
        <v/>
      </c>
      <c r="AB700" s="23" t="str">
        <f t="shared" ca="1" si="151"/>
        <v/>
      </c>
      <c r="AC700" s="23" t="str">
        <f t="shared" ca="1" si="152"/>
        <v/>
      </c>
      <c r="AD700" s="23" t="str">
        <f t="shared" ca="1" si="153"/>
        <v/>
      </c>
      <c r="AE700" s="68" t="str">
        <f t="shared" ca="1" si="154"/>
        <v/>
      </c>
      <c r="AF700" s="69" t="str">
        <f>IF(OR(H700="",S700=""),"",S700-(SUM(L700,M700)*INDEX(D.1[Đơn giá],MATCH(H700,D.1[Tên sản phẩm],0))))</f>
        <v/>
      </c>
      <c r="AG700" s="90" t="str">
        <f t="shared" ca="1" si="155"/>
        <v/>
      </c>
      <c r="AH700" s="90"/>
    </row>
    <row r="701" spans="2:34" ht="27.75" customHeight="1" x14ac:dyDescent="0.2">
      <c r="B701" s="154">
        <f t="shared" si="156"/>
        <v>698</v>
      </c>
      <c r="C701" s="155" t="str">
        <f t="shared" ca="1" si="157"/>
        <v/>
      </c>
      <c r="D701" s="156" t="str">
        <f t="shared" ca="1" si="158"/>
        <v/>
      </c>
      <c r="E701" s="157" t="str">
        <f t="shared" ca="1" si="159"/>
        <v/>
      </c>
      <c r="F701" s="157"/>
      <c r="G701" s="158" t="str">
        <f t="shared" ca="1" si="160"/>
        <v/>
      </c>
      <c r="H701" s="159"/>
      <c r="I701" s="160" t="str">
        <f>IF(H701="","",INDEX(D.1[Quy cách],MATCH(H701,D.1[Tên sản phẩm],0)))</f>
        <v/>
      </c>
      <c r="J701" s="35" t="str">
        <f>IF(H701="","",INDEX(D.1[ĐVT],MATCH(H701,D.1[Tên sản phẩm],0)))</f>
        <v/>
      </c>
      <c r="K701" s="163" t="str">
        <f>IF(H701="","",INDEX(D.1[Đơn giá bán
(Tham khảo)],MATCH(H701,D.1[Tên sản phẩm],0)))</f>
        <v/>
      </c>
      <c r="L701" s="162"/>
      <c r="M701" s="159"/>
      <c r="N701" s="159"/>
      <c r="O701" s="159"/>
      <c r="P701" s="163" t="str">
        <f t="shared" si="161"/>
        <v/>
      </c>
      <c r="Q701" s="164"/>
      <c r="R701" s="162"/>
      <c r="S701" s="163" t="str">
        <f t="shared" si="162"/>
        <v/>
      </c>
      <c r="T701" s="164" t="str">
        <f t="shared" ca="1" si="163"/>
        <v/>
      </c>
      <c r="U701" s="163" t="str">
        <f t="shared" si="164"/>
        <v/>
      </c>
      <c r="V701" s="163" t="str">
        <f ca="1">IF(AND(C701&lt;&gt;"",C701&lt;&gt;OFFSET(C701,1,0)),SUMIFS(B.2[Giá có thuế],B.2[Số ĐK],C701),"")</f>
        <v/>
      </c>
      <c r="W701" s="159"/>
      <c r="X701" s="161" t="str">
        <f>IF(W701="","",'Thông Tin Chung'!$L$3)</f>
        <v/>
      </c>
      <c r="Y701" s="163" t="str">
        <f t="shared" ca="1" si="165"/>
        <v/>
      </c>
      <c r="Z701" s="165"/>
      <c r="AA701" s="155" t="str">
        <f ca="1">IF(C701="","",IF(OR(D701&lt;NgayBatDau,D701&gt;NgayKetThuc),"Ngày tháng phải nằm trong kỳ báo cáo",IF(AND(G701&lt;&gt;"",COUNTIF(D.2[Tên khách hàng],G701)=0),"Tên KH chưa khai báo trong DSKH",IF(AND(H701&lt;&gt;"",COUNTIF(D.1[Tên sản phẩm],H701)=0),"SP này chưa khai báo trong DSSP",""))))</f>
        <v/>
      </c>
      <c r="AB701" s="23" t="str">
        <f t="shared" ca="1" si="151"/>
        <v/>
      </c>
      <c r="AC701" s="23" t="str">
        <f t="shared" ca="1" si="152"/>
        <v/>
      </c>
      <c r="AD701" s="23" t="str">
        <f t="shared" ca="1" si="153"/>
        <v/>
      </c>
      <c r="AE701" s="68" t="str">
        <f t="shared" ca="1" si="154"/>
        <v/>
      </c>
      <c r="AF701" s="69" t="str">
        <f>IF(OR(H701="",S701=""),"",S701-(SUM(L701,M701)*INDEX(D.1[Đơn giá],MATCH(H701,D.1[Tên sản phẩm],0))))</f>
        <v/>
      </c>
      <c r="AG701" s="90" t="str">
        <f t="shared" ca="1" si="155"/>
        <v/>
      </c>
      <c r="AH701" s="90"/>
    </row>
    <row r="702" spans="2:34" ht="27.75" customHeight="1" x14ac:dyDescent="0.2">
      <c r="B702" s="154">
        <f t="shared" si="156"/>
        <v>699</v>
      </c>
      <c r="C702" s="155" t="str">
        <f t="shared" ca="1" si="157"/>
        <v/>
      </c>
      <c r="D702" s="156" t="str">
        <f t="shared" ca="1" si="158"/>
        <v/>
      </c>
      <c r="E702" s="157" t="str">
        <f t="shared" ca="1" si="159"/>
        <v/>
      </c>
      <c r="F702" s="157"/>
      <c r="G702" s="158" t="str">
        <f t="shared" ca="1" si="160"/>
        <v/>
      </c>
      <c r="H702" s="159"/>
      <c r="I702" s="160" t="str">
        <f>IF(H702="","",INDEX(D.1[Quy cách],MATCH(H702,D.1[Tên sản phẩm],0)))</f>
        <v/>
      </c>
      <c r="J702" s="35" t="str">
        <f>IF(H702="","",INDEX(D.1[ĐVT],MATCH(H702,D.1[Tên sản phẩm],0)))</f>
        <v/>
      </c>
      <c r="K702" s="163" t="str">
        <f>IF(H702="","",INDEX(D.1[Đơn giá bán
(Tham khảo)],MATCH(H702,D.1[Tên sản phẩm],0)))</f>
        <v/>
      </c>
      <c r="L702" s="162"/>
      <c r="M702" s="159"/>
      <c r="N702" s="159"/>
      <c r="O702" s="159"/>
      <c r="P702" s="163" t="str">
        <f t="shared" si="161"/>
        <v/>
      </c>
      <c r="Q702" s="164"/>
      <c r="R702" s="162"/>
      <c r="S702" s="163" t="str">
        <f t="shared" si="162"/>
        <v/>
      </c>
      <c r="T702" s="164" t="str">
        <f t="shared" ca="1" si="163"/>
        <v/>
      </c>
      <c r="U702" s="163" t="str">
        <f t="shared" si="164"/>
        <v/>
      </c>
      <c r="V702" s="163" t="str">
        <f ca="1">IF(AND(C702&lt;&gt;"",C702&lt;&gt;OFFSET(C702,1,0)),SUMIFS(B.2[Giá có thuế],B.2[Số ĐK],C702),"")</f>
        <v/>
      </c>
      <c r="W702" s="159"/>
      <c r="X702" s="161" t="str">
        <f>IF(W702="","",'Thông Tin Chung'!$L$3)</f>
        <v/>
      </c>
      <c r="Y702" s="163" t="str">
        <f t="shared" ca="1" si="165"/>
        <v/>
      </c>
      <c r="Z702" s="165"/>
      <c r="AA702" s="155" t="str">
        <f ca="1">IF(C702="","",IF(OR(D702&lt;NgayBatDau,D702&gt;NgayKetThuc),"Ngày tháng phải nằm trong kỳ báo cáo",IF(AND(G702&lt;&gt;"",COUNTIF(D.2[Tên khách hàng],G702)=0),"Tên KH chưa khai báo trong DSKH",IF(AND(H702&lt;&gt;"",COUNTIF(D.1[Tên sản phẩm],H702)=0),"SP này chưa khai báo trong DSSP",""))))</f>
        <v/>
      </c>
      <c r="AB702" s="23" t="str">
        <f t="shared" ca="1" si="151"/>
        <v/>
      </c>
      <c r="AC702" s="23" t="str">
        <f t="shared" ca="1" si="152"/>
        <v/>
      </c>
      <c r="AD702" s="23" t="str">
        <f t="shared" ca="1" si="153"/>
        <v/>
      </c>
      <c r="AE702" s="68" t="str">
        <f t="shared" ca="1" si="154"/>
        <v/>
      </c>
      <c r="AF702" s="69" t="str">
        <f>IF(OR(H702="",S702=""),"",S702-(SUM(L702,M702)*INDEX(D.1[Đơn giá],MATCH(H702,D.1[Tên sản phẩm],0))))</f>
        <v/>
      </c>
      <c r="AG702" s="90" t="str">
        <f t="shared" ca="1" si="155"/>
        <v/>
      </c>
      <c r="AH702" s="90"/>
    </row>
    <row r="703" spans="2:34" ht="27.75" customHeight="1" x14ac:dyDescent="0.2">
      <c r="B703" s="154">
        <f t="shared" si="156"/>
        <v>700</v>
      </c>
      <c r="C703" s="155" t="str">
        <f t="shared" ca="1" si="157"/>
        <v/>
      </c>
      <c r="D703" s="156" t="str">
        <f t="shared" ca="1" si="158"/>
        <v/>
      </c>
      <c r="E703" s="157" t="str">
        <f t="shared" ca="1" si="159"/>
        <v/>
      </c>
      <c r="F703" s="157"/>
      <c r="G703" s="158" t="str">
        <f t="shared" ca="1" si="160"/>
        <v/>
      </c>
      <c r="H703" s="159"/>
      <c r="I703" s="160" t="str">
        <f>IF(H703="","",INDEX(D.1[Quy cách],MATCH(H703,D.1[Tên sản phẩm],0)))</f>
        <v/>
      </c>
      <c r="J703" s="35" t="str">
        <f>IF(H703="","",INDEX(D.1[ĐVT],MATCH(H703,D.1[Tên sản phẩm],0)))</f>
        <v/>
      </c>
      <c r="K703" s="163" t="str">
        <f>IF(H703="","",INDEX(D.1[Đơn giá bán
(Tham khảo)],MATCH(H703,D.1[Tên sản phẩm],0)))</f>
        <v/>
      </c>
      <c r="L703" s="162"/>
      <c r="M703" s="159"/>
      <c r="N703" s="159"/>
      <c r="O703" s="159"/>
      <c r="P703" s="163" t="str">
        <f t="shared" si="161"/>
        <v/>
      </c>
      <c r="Q703" s="164"/>
      <c r="R703" s="162"/>
      <c r="S703" s="163" t="str">
        <f t="shared" si="162"/>
        <v/>
      </c>
      <c r="T703" s="164" t="str">
        <f t="shared" ca="1" si="163"/>
        <v/>
      </c>
      <c r="U703" s="163" t="str">
        <f t="shared" si="164"/>
        <v/>
      </c>
      <c r="V703" s="163" t="str">
        <f ca="1">IF(AND(C703&lt;&gt;"",C703&lt;&gt;OFFSET(C703,1,0)),SUMIFS(B.2[Giá có thuế],B.2[Số ĐK],C703),"")</f>
        <v/>
      </c>
      <c r="W703" s="159"/>
      <c r="X703" s="161" t="str">
        <f>IF(W703="","",'Thông Tin Chung'!$L$3)</f>
        <v/>
      </c>
      <c r="Y703" s="163" t="str">
        <f t="shared" ca="1" si="165"/>
        <v/>
      </c>
      <c r="Z703" s="165"/>
      <c r="AA703" s="155" t="str">
        <f ca="1">IF(C703="","",IF(OR(D703&lt;NgayBatDau,D703&gt;NgayKetThuc),"Ngày tháng phải nằm trong kỳ báo cáo",IF(AND(G703&lt;&gt;"",COUNTIF(D.2[Tên khách hàng],G703)=0),"Tên KH chưa khai báo trong DSKH",IF(AND(H703&lt;&gt;"",COUNTIF(D.1[Tên sản phẩm],H703)=0),"SP này chưa khai báo trong DSSP",""))))</f>
        <v/>
      </c>
      <c r="AB703" s="23" t="str">
        <f t="shared" ca="1" si="151"/>
        <v/>
      </c>
      <c r="AC703" s="23" t="str">
        <f t="shared" ca="1" si="152"/>
        <v/>
      </c>
      <c r="AD703" s="23" t="str">
        <f t="shared" ca="1" si="153"/>
        <v/>
      </c>
      <c r="AE703" s="68" t="str">
        <f t="shared" ca="1" si="154"/>
        <v/>
      </c>
      <c r="AF703" s="69" t="str">
        <f>IF(OR(H703="",S703=""),"",S703-(SUM(L703,M703)*INDEX(D.1[Đơn giá],MATCH(H703,D.1[Tên sản phẩm],0))))</f>
        <v/>
      </c>
      <c r="AG703" s="90" t="str">
        <f t="shared" ca="1" si="155"/>
        <v/>
      </c>
      <c r="AH703" s="90"/>
    </row>
    <row r="704" spans="2:34" ht="27.75" customHeight="1" x14ac:dyDescent="0.2">
      <c r="B704" s="154">
        <f t="shared" si="156"/>
        <v>701</v>
      </c>
      <c r="C704" s="155" t="str">
        <f t="shared" ca="1" si="157"/>
        <v/>
      </c>
      <c r="D704" s="156" t="str">
        <f t="shared" ca="1" si="158"/>
        <v/>
      </c>
      <c r="E704" s="157" t="str">
        <f t="shared" ca="1" si="159"/>
        <v/>
      </c>
      <c r="F704" s="157"/>
      <c r="G704" s="158" t="str">
        <f t="shared" ca="1" si="160"/>
        <v/>
      </c>
      <c r="H704" s="159"/>
      <c r="I704" s="160" t="str">
        <f>IF(H704="","",INDEX(D.1[Quy cách],MATCH(H704,D.1[Tên sản phẩm],0)))</f>
        <v/>
      </c>
      <c r="J704" s="35" t="str">
        <f>IF(H704="","",INDEX(D.1[ĐVT],MATCH(H704,D.1[Tên sản phẩm],0)))</f>
        <v/>
      </c>
      <c r="K704" s="163" t="str">
        <f>IF(H704="","",INDEX(D.1[Đơn giá bán
(Tham khảo)],MATCH(H704,D.1[Tên sản phẩm],0)))</f>
        <v/>
      </c>
      <c r="L704" s="162"/>
      <c r="M704" s="159"/>
      <c r="N704" s="159"/>
      <c r="O704" s="159"/>
      <c r="P704" s="163" t="str">
        <f t="shared" si="161"/>
        <v/>
      </c>
      <c r="Q704" s="164"/>
      <c r="R704" s="162"/>
      <c r="S704" s="163" t="str">
        <f t="shared" si="162"/>
        <v/>
      </c>
      <c r="T704" s="164" t="str">
        <f t="shared" ca="1" si="163"/>
        <v/>
      </c>
      <c r="U704" s="163" t="str">
        <f t="shared" si="164"/>
        <v/>
      </c>
      <c r="V704" s="163" t="str">
        <f ca="1">IF(AND(C704&lt;&gt;"",C704&lt;&gt;OFFSET(C704,1,0)),SUMIFS(B.2[Giá có thuế],B.2[Số ĐK],C704),"")</f>
        <v/>
      </c>
      <c r="W704" s="159"/>
      <c r="X704" s="161" t="str">
        <f>IF(W704="","",'Thông Tin Chung'!$L$3)</f>
        <v/>
      </c>
      <c r="Y704" s="163" t="str">
        <f t="shared" ca="1" si="165"/>
        <v/>
      </c>
      <c r="Z704" s="165"/>
      <c r="AA704" s="155" t="str">
        <f ca="1">IF(C704="","",IF(OR(D704&lt;NgayBatDau,D704&gt;NgayKetThuc),"Ngày tháng phải nằm trong kỳ báo cáo",IF(AND(G704&lt;&gt;"",COUNTIF(D.2[Tên khách hàng],G704)=0),"Tên KH chưa khai báo trong DSKH",IF(AND(H704&lt;&gt;"",COUNTIF(D.1[Tên sản phẩm],H704)=0),"SP này chưa khai báo trong DSSP",""))))</f>
        <v/>
      </c>
      <c r="AB704" s="23" t="str">
        <f t="shared" ca="1" si="151"/>
        <v/>
      </c>
      <c r="AC704" s="23" t="str">
        <f t="shared" ca="1" si="152"/>
        <v/>
      </c>
      <c r="AD704" s="23" t="str">
        <f t="shared" ca="1" si="153"/>
        <v/>
      </c>
      <c r="AE704" s="68" t="str">
        <f t="shared" ca="1" si="154"/>
        <v/>
      </c>
      <c r="AF704" s="69" t="str">
        <f>IF(OR(H704="",S704=""),"",S704-(SUM(L704,M704)*INDEX(D.1[Đơn giá],MATCH(H704,D.1[Tên sản phẩm],0))))</f>
        <v/>
      </c>
      <c r="AG704" s="90" t="str">
        <f t="shared" ca="1" si="155"/>
        <v/>
      </c>
      <c r="AH704" s="90"/>
    </row>
    <row r="705" spans="2:34" ht="27.75" customHeight="1" x14ac:dyDescent="0.2">
      <c r="B705" s="154">
        <f t="shared" si="156"/>
        <v>702</v>
      </c>
      <c r="C705" s="155" t="str">
        <f t="shared" ca="1" si="157"/>
        <v/>
      </c>
      <c r="D705" s="156" t="str">
        <f t="shared" ca="1" si="158"/>
        <v/>
      </c>
      <c r="E705" s="157" t="str">
        <f t="shared" ca="1" si="159"/>
        <v/>
      </c>
      <c r="F705" s="157"/>
      <c r="G705" s="158" t="str">
        <f t="shared" ca="1" si="160"/>
        <v/>
      </c>
      <c r="H705" s="159"/>
      <c r="I705" s="160" t="str">
        <f>IF(H705="","",INDEX(D.1[Quy cách],MATCH(H705,D.1[Tên sản phẩm],0)))</f>
        <v/>
      </c>
      <c r="J705" s="35" t="str">
        <f>IF(H705="","",INDEX(D.1[ĐVT],MATCH(H705,D.1[Tên sản phẩm],0)))</f>
        <v/>
      </c>
      <c r="K705" s="163" t="str">
        <f>IF(H705="","",INDEX(D.1[Đơn giá bán
(Tham khảo)],MATCH(H705,D.1[Tên sản phẩm],0)))</f>
        <v/>
      </c>
      <c r="L705" s="162"/>
      <c r="M705" s="159"/>
      <c r="N705" s="159"/>
      <c r="O705" s="159"/>
      <c r="P705" s="163" t="str">
        <f t="shared" si="161"/>
        <v/>
      </c>
      <c r="Q705" s="164"/>
      <c r="R705" s="162"/>
      <c r="S705" s="163" t="str">
        <f t="shared" si="162"/>
        <v/>
      </c>
      <c r="T705" s="164" t="str">
        <f t="shared" ca="1" si="163"/>
        <v/>
      </c>
      <c r="U705" s="163" t="str">
        <f t="shared" si="164"/>
        <v/>
      </c>
      <c r="V705" s="163" t="str">
        <f ca="1">IF(AND(C705&lt;&gt;"",C705&lt;&gt;OFFSET(C705,1,0)),SUMIFS(B.2[Giá có thuế],B.2[Số ĐK],C705),"")</f>
        <v/>
      </c>
      <c r="W705" s="159"/>
      <c r="X705" s="161" t="str">
        <f>IF(W705="","",'Thông Tin Chung'!$L$3)</f>
        <v/>
      </c>
      <c r="Y705" s="163" t="str">
        <f t="shared" ca="1" si="165"/>
        <v/>
      </c>
      <c r="Z705" s="165"/>
      <c r="AA705" s="155" t="str">
        <f ca="1">IF(C705="","",IF(OR(D705&lt;NgayBatDau,D705&gt;NgayKetThuc),"Ngày tháng phải nằm trong kỳ báo cáo",IF(AND(G705&lt;&gt;"",COUNTIF(D.2[Tên khách hàng],G705)=0),"Tên KH chưa khai báo trong DSKH",IF(AND(H705&lt;&gt;"",COUNTIF(D.1[Tên sản phẩm],H705)=0),"SP này chưa khai báo trong DSSP",""))))</f>
        <v/>
      </c>
      <c r="AB705" s="23" t="str">
        <f t="shared" ca="1" si="151"/>
        <v/>
      </c>
      <c r="AC705" s="23" t="str">
        <f t="shared" ca="1" si="152"/>
        <v/>
      </c>
      <c r="AD705" s="23" t="str">
        <f t="shared" ca="1" si="153"/>
        <v/>
      </c>
      <c r="AE705" s="68" t="str">
        <f t="shared" ca="1" si="154"/>
        <v/>
      </c>
      <c r="AF705" s="69" t="str">
        <f>IF(OR(H705="",S705=""),"",S705-(SUM(L705,M705)*INDEX(D.1[Đơn giá],MATCH(H705,D.1[Tên sản phẩm],0))))</f>
        <v/>
      </c>
      <c r="AG705" s="90" t="str">
        <f t="shared" ca="1" si="155"/>
        <v/>
      </c>
      <c r="AH705" s="90"/>
    </row>
    <row r="706" spans="2:34" ht="27.75" customHeight="1" x14ac:dyDescent="0.2">
      <c r="B706" s="154">
        <f t="shared" si="156"/>
        <v>703</v>
      </c>
      <c r="C706" s="155" t="str">
        <f t="shared" ca="1" si="157"/>
        <v/>
      </c>
      <c r="D706" s="156" t="str">
        <f t="shared" ca="1" si="158"/>
        <v/>
      </c>
      <c r="E706" s="157" t="str">
        <f t="shared" ca="1" si="159"/>
        <v/>
      </c>
      <c r="F706" s="157"/>
      <c r="G706" s="158" t="str">
        <f t="shared" ca="1" si="160"/>
        <v/>
      </c>
      <c r="H706" s="159"/>
      <c r="I706" s="160" t="str">
        <f>IF(H706="","",INDEX(D.1[Quy cách],MATCH(H706,D.1[Tên sản phẩm],0)))</f>
        <v/>
      </c>
      <c r="J706" s="35" t="str">
        <f>IF(H706="","",INDEX(D.1[ĐVT],MATCH(H706,D.1[Tên sản phẩm],0)))</f>
        <v/>
      </c>
      <c r="K706" s="163" t="str">
        <f>IF(H706="","",INDEX(D.1[Đơn giá bán
(Tham khảo)],MATCH(H706,D.1[Tên sản phẩm],0)))</f>
        <v/>
      </c>
      <c r="L706" s="162"/>
      <c r="M706" s="159"/>
      <c r="N706" s="159"/>
      <c r="O706" s="159"/>
      <c r="P706" s="163" t="str">
        <f t="shared" si="161"/>
        <v/>
      </c>
      <c r="Q706" s="164"/>
      <c r="R706" s="162"/>
      <c r="S706" s="163" t="str">
        <f t="shared" si="162"/>
        <v/>
      </c>
      <c r="T706" s="164" t="str">
        <f t="shared" ca="1" si="163"/>
        <v/>
      </c>
      <c r="U706" s="163" t="str">
        <f t="shared" si="164"/>
        <v/>
      </c>
      <c r="V706" s="163" t="str">
        <f ca="1">IF(AND(C706&lt;&gt;"",C706&lt;&gt;OFFSET(C706,1,0)),SUMIFS(B.2[Giá có thuế],B.2[Số ĐK],C706),"")</f>
        <v/>
      </c>
      <c r="W706" s="159"/>
      <c r="X706" s="161" t="str">
        <f>IF(W706="","",'Thông Tin Chung'!$L$3)</f>
        <v/>
      </c>
      <c r="Y706" s="163" t="str">
        <f t="shared" ca="1" si="165"/>
        <v/>
      </c>
      <c r="Z706" s="165"/>
      <c r="AA706" s="155" t="str">
        <f ca="1">IF(C706="","",IF(OR(D706&lt;NgayBatDau,D706&gt;NgayKetThuc),"Ngày tháng phải nằm trong kỳ báo cáo",IF(AND(G706&lt;&gt;"",COUNTIF(D.2[Tên khách hàng],G706)=0),"Tên KH chưa khai báo trong DSKH",IF(AND(H706&lt;&gt;"",COUNTIF(D.1[Tên sản phẩm],H706)=0),"SP này chưa khai báo trong DSSP",""))))</f>
        <v/>
      </c>
      <c r="AB706" s="23" t="str">
        <f t="shared" ca="1" si="151"/>
        <v/>
      </c>
      <c r="AC706" s="23" t="str">
        <f t="shared" ca="1" si="152"/>
        <v/>
      </c>
      <c r="AD706" s="23" t="str">
        <f t="shared" ca="1" si="153"/>
        <v/>
      </c>
      <c r="AE706" s="68" t="str">
        <f t="shared" ca="1" si="154"/>
        <v/>
      </c>
      <c r="AF706" s="69" t="str">
        <f>IF(OR(H706="",S706=""),"",S706-(SUM(L706,M706)*INDEX(D.1[Đơn giá],MATCH(H706,D.1[Tên sản phẩm],0))))</f>
        <v/>
      </c>
      <c r="AG706" s="90" t="str">
        <f t="shared" ca="1" si="155"/>
        <v/>
      </c>
      <c r="AH706" s="90"/>
    </row>
    <row r="707" spans="2:34" ht="27.75" customHeight="1" x14ac:dyDescent="0.2">
      <c r="B707" s="154">
        <f t="shared" si="156"/>
        <v>704</v>
      </c>
      <c r="C707" s="155" t="str">
        <f t="shared" ca="1" si="157"/>
        <v/>
      </c>
      <c r="D707" s="156" t="str">
        <f t="shared" ca="1" si="158"/>
        <v/>
      </c>
      <c r="E707" s="157" t="str">
        <f t="shared" ca="1" si="159"/>
        <v/>
      </c>
      <c r="F707" s="157"/>
      <c r="G707" s="158" t="str">
        <f t="shared" ca="1" si="160"/>
        <v/>
      </c>
      <c r="H707" s="159"/>
      <c r="I707" s="160" t="str">
        <f>IF(H707="","",INDEX(D.1[Quy cách],MATCH(H707,D.1[Tên sản phẩm],0)))</f>
        <v/>
      </c>
      <c r="J707" s="35" t="str">
        <f>IF(H707="","",INDEX(D.1[ĐVT],MATCH(H707,D.1[Tên sản phẩm],0)))</f>
        <v/>
      </c>
      <c r="K707" s="163" t="str">
        <f>IF(H707="","",INDEX(D.1[Đơn giá bán
(Tham khảo)],MATCH(H707,D.1[Tên sản phẩm],0)))</f>
        <v/>
      </c>
      <c r="L707" s="162"/>
      <c r="M707" s="159"/>
      <c r="N707" s="159"/>
      <c r="O707" s="159"/>
      <c r="P707" s="163" t="str">
        <f t="shared" si="161"/>
        <v/>
      </c>
      <c r="Q707" s="164"/>
      <c r="R707" s="162"/>
      <c r="S707" s="163" t="str">
        <f t="shared" si="162"/>
        <v/>
      </c>
      <c r="T707" s="164" t="str">
        <f t="shared" ca="1" si="163"/>
        <v/>
      </c>
      <c r="U707" s="163" t="str">
        <f t="shared" si="164"/>
        <v/>
      </c>
      <c r="V707" s="163" t="str">
        <f ca="1">IF(AND(C707&lt;&gt;"",C707&lt;&gt;OFFSET(C707,1,0)),SUMIFS(B.2[Giá có thuế],B.2[Số ĐK],C707),"")</f>
        <v/>
      </c>
      <c r="W707" s="159"/>
      <c r="X707" s="161" t="str">
        <f>IF(W707="","",'Thông Tin Chung'!$L$3)</f>
        <v/>
      </c>
      <c r="Y707" s="163" t="str">
        <f t="shared" ca="1" si="165"/>
        <v/>
      </c>
      <c r="Z707" s="165"/>
      <c r="AA707" s="155" t="str">
        <f ca="1">IF(C707="","",IF(OR(D707&lt;NgayBatDau,D707&gt;NgayKetThuc),"Ngày tháng phải nằm trong kỳ báo cáo",IF(AND(G707&lt;&gt;"",COUNTIF(D.2[Tên khách hàng],G707)=0),"Tên KH chưa khai báo trong DSKH",IF(AND(H707&lt;&gt;"",COUNTIF(D.1[Tên sản phẩm],H707)=0),"SP này chưa khai báo trong DSSP",""))))</f>
        <v/>
      </c>
      <c r="AB707" s="23" t="str">
        <f t="shared" ref="AB707:AB770" ca="1" si="166">IF(D707="","",IF(D707&lt;B3LocTuNgay,0,IF(D707&lt;=B3LocDenNgay,1,"")))</f>
        <v/>
      </c>
      <c r="AC707" s="23" t="str">
        <f t="shared" ref="AC707:AC770" ca="1" si="167">IF(D707="","",IF(D707&lt;B4LocTuNgay,0,IF(D707&lt;=B4LocDenNgay,1,"")))</f>
        <v/>
      </c>
      <c r="AD707" s="23" t="str">
        <f t="shared" ref="AD707:AD770" ca="1" si="168">IF(D707="","",IF(D707&lt;B5LocTuNgay,0,IF(D707&lt;=B5LocDenNgay,1,"")))</f>
        <v/>
      </c>
      <c r="AE707" s="68" t="str">
        <f t="shared" ref="AE707:AE770" ca="1" si="169">IF(D707="","",MONTH(D707))</f>
        <v/>
      </c>
      <c r="AF707" s="69" t="str">
        <f>IF(OR(H707="",S707=""),"",S707-(SUM(L707,M707)*INDEX(D.1[Đơn giá],MATCH(H707,D.1[Tên sản phẩm],0))))</f>
        <v/>
      </c>
      <c r="AG707" s="90" t="str">
        <f t="shared" ref="AG707:AG770" ca="1" si="170">IF(E707="","",IF(E707=SoChungTuInPXK,B707,""))</f>
        <v/>
      </c>
      <c r="AH707" s="90"/>
    </row>
    <row r="708" spans="2:34" ht="27.75" customHeight="1" x14ac:dyDescent="0.2">
      <c r="B708" s="154">
        <f t="shared" ref="B708:B771" si="171">ROW(A708)-3</f>
        <v>705</v>
      </c>
      <c r="C708" s="155" t="str">
        <f t="shared" ref="C708:C771" ca="1" si="172">IF(AND(D708="",E708="",G708=""),"",IF(AND(D708=OFFSET(D708,-1,0),E708=OFFSET(E708,-1,0),G708=OFFSET(G708,-1,0)),OFFSET(B708,-1,1),B708))</f>
        <v/>
      </c>
      <c r="D708" s="156" t="str">
        <f t="shared" ref="D708:D771" ca="1" si="173">IF(AND($H708&lt;&gt;"",B708&lt;&gt;1),OFFSET(C708,-1,1),"")</f>
        <v/>
      </c>
      <c r="E708" s="157" t="str">
        <f t="shared" ref="E708:E771" ca="1" si="174">IF(AND($H708&lt;&gt;"",B708&lt;&gt;1),OFFSET(D708,-1,1),"")</f>
        <v/>
      </c>
      <c r="F708" s="157"/>
      <c r="G708" s="158" t="str">
        <f t="shared" ref="G708:G771" ca="1" si="175">IF(AND($H708&lt;&gt;"",B708&lt;&gt;1),OFFSET(F708,-1,1),"")</f>
        <v/>
      </c>
      <c r="H708" s="159"/>
      <c r="I708" s="160" t="str">
        <f>IF(H708="","",INDEX(D.1[Quy cách],MATCH(H708,D.1[Tên sản phẩm],0)))</f>
        <v/>
      </c>
      <c r="J708" s="35" t="str">
        <f>IF(H708="","",INDEX(D.1[ĐVT],MATCH(H708,D.1[Tên sản phẩm],0)))</f>
        <v/>
      </c>
      <c r="K708" s="163" t="str">
        <f>IF(H708="","",INDEX(D.1[Đơn giá bán
(Tham khảo)],MATCH(H708,D.1[Tên sản phẩm],0)))</f>
        <v/>
      </c>
      <c r="L708" s="162"/>
      <c r="M708" s="159"/>
      <c r="N708" s="159"/>
      <c r="O708" s="159"/>
      <c r="P708" s="163" t="str">
        <f t="shared" ref="P708:P771" si="176">IF(AND(K708&lt;&gt;"",L708&lt;&gt;""),K708*L708,IF(AND(N708&lt;&gt;"",O708&lt;&gt;""),N708*O708,""))</f>
        <v/>
      </c>
      <c r="Q708" s="164"/>
      <c r="R708" s="162"/>
      <c r="S708" s="163" t="str">
        <f t="shared" ref="S708:S771" si="177">IF(P708="","",P708-SUM(R708))</f>
        <v/>
      </c>
      <c r="T708" s="164" t="str">
        <f t="shared" ref="T708:T771" ca="1" si="178">IF(AND(S708&lt;&gt;"",C708=OFFSET(C708,-1,0)),OFFSET(S708,-1,1),"")</f>
        <v/>
      </c>
      <c r="U708" s="163" t="str">
        <f t="shared" ref="U708:U771" si="179">IF(S708="","",S708*SUM(1,T708))</f>
        <v/>
      </c>
      <c r="V708" s="163" t="str">
        <f ca="1">IF(AND(C708&lt;&gt;"",C708&lt;&gt;OFFSET(C708,1,0)),SUMIFS(B.2[Giá có thuế],B.2[Số ĐK],C708),"")</f>
        <v/>
      </c>
      <c r="W708" s="159"/>
      <c r="X708" s="161" t="str">
        <f>IF(W708="","",'Thông Tin Chung'!$L$3)</f>
        <v/>
      </c>
      <c r="Y708" s="163" t="str">
        <f t="shared" ref="Y708:Y771" ca="1" si="180">IF(AND(V708&lt;&gt;"",W708&lt;&gt;"",V708&lt;&gt;0),V708-W708,"")</f>
        <v/>
      </c>
      <c r="Z708" s="165"/>
      <c r="AA708" s="155" t="str">
        <f ca="1">IF(C708="","",IF(OR(D708&lt;NgayBatDau,D708&gt;NgayKetThuc),"Ngày tháng phải nằm trong kỳ báo cáo",IF(AND(G708&lt;&gt;"",COUNTIF(D.2[Tên khách hàng],G708)=0),"Tên KH chưa khai báo trong DSKH",IF(AND(H708&lt;&gt;"",COUNTIF(D.1[Tên sản phẩm],H708)=0),"SP này chưa khai báo trong DSSP",""))))</f>
        <v/>
      </c>
      <c r="AB708" s="23" t="str">
        <f t="shared" ca="1" si="166"/>
        <v/>
      </c>
      <c r="AC708" s="23" t="str">
        <f t="shared" ca="1" si="167"/>
        <v/>
      </c>
      <c r="AD708" s="23" t="str">
        <f t="shared" ca="1" si="168"/>
        <v/>
      </c>
      <c r="AE708" s="68" t="str">
        <f t="shared" ca="1" si="169"/>
        <v/>
      </c>
      <c r="AF708" s="69" t="str">
        <f>IF(OR(H708="",S708=""),"",S708-(SUM(L708,M708)*INDEX(D.1[Đơn giá],MATCH(H708,D.1[Tên sản phẩm],0))))</f>
        <v/>
      </c>
      <c r="AG708" s="90" t="str">
        <f t="shared" ca="1" si="170"/>
        <v/>
      </c>
      <c r="AH708" s="90"/>
    </row>
    <row r="709" spans="2:34" ht="27.75" customHeight="1" x14ac:dyDescent="0.2">
      <c r="B709" s="154">
        <f t="shared" si="171"/>
        <v>706</v>
      </c>
      <c r="C709" s="155" t="str">
        <f t="shared" ca="1" si="172"/>
        <v/>
      </c>
      <c r="D709" s="156" t="str">
        <f t="shared" ca="1" si="173"/>
        <v/>
      </c>
      <c r="E709" s="157" t="str">
        <f t="shared" ca="1" si="174"/>
        <v/>
      </c>
      <c r="F709" s="157"/>
      <c r="G709" s="158" t="str">
        <f t="shared" ca="1" si="175"/>
        <v/>
      </c>
      <c r="H709" s="159"/>
      <c r="I709" s="160" t="str">
        <f>IF(H709="","",INDEX(D.1[Quy cách],MATCH(H709,D.1[Tên sản phẩm],0)))</f>
        <v/>
      </c>
      <c r="J709" s="35" t="str">
        <f>IF(H709="","",INDEX(D.1[ĐVT],MATCH(H709,D.1[Tên sản phẩm],0)))</f>
        <v/>
      </c>
      <c r="K709" s="163" t="str">
        <f>IF(H709="","",INDEX(D.1[Đơn giá bán
(Tham khảo)],MATCH(H709,D.1[Tên sản phẩm],0)))</f>
        <v/>
      </c>
      <c r="L709" s="162"/>
      <c r="M709" s="159"/>
      <c r="N709" s="159"/>
      <c r="O709" s="159"/>
      <c r="P709" s="163" t="str">
        <f t="shared" si="176"/>
        <v/>
      </c>
      <c r="Q709" s="164"/>
      <c r="R709" s="162"/>
      <c r="S709" s="163" t="str">
        <f t="shared" si="177"/>
        <v/>
      </c>
      <c r="T709" s="164" t="str">
        <f t="shared" ca="1" si="178"/>
        <v/>
      </c>
      <c r="U709" s="163" t="str">
        <f t="shared" si="179"/>
        <v/>
      </c>
      <c r="V709" s="163" t="str">
        <f ca="1">IF(AND(C709&lt;&gt;"",C709&lt;&gt;OFFSET(C709,1,0)),SUMIFS(B.2[Giá có thuế],B.2[Số ĐK],C709),"")</f>
        <v/>
      </c>
      <c r="W709" s="159"/>
      <c r="X709" s="161" t="str">
        <f>IF(W709="","",'Thông Tin Chung'!$L$3)</f>
        <v/>
      </c>
      <c r="Y709" s="163" t="str">
        <f t="shared" ca="1" si="180"/>
        <v/>
      </c>
      <c r="Z709" s="165"/>
      <c r="AA709" s="155" t="str">
        <f ca="1">IF(C709="","",IF(OR(D709&lt;NgayBatDau,D709&gt;NgayKetThuc),"Ngày tháng phải nằm trong kỳ báo cáo",IF(AND(G709&lt;&gt;"",COUNTIF(D.2[Tên khách hàng],G709)=0),"Tên KH chưa khai báo trong DSKH",IF(AND(H709&lt;&gt;"",COUNTIF(D.1[Tên sản phẩm],H709)=0),"SP này chưa khai báo trong DSSP",""))))</f>
        <v/>
      </c>
      <c r="AB709" s="23" t="str">
        <f t="shared" ca="1" si="166"/>
        <v/>
      </c>
      <c r="AC709" s="23" t="str">
        <f t="shared" ca="1" si="167"/>
        <v/>
      </c>
      <c r="AD709" s="23" t="str">
        <f t="shared" ca="1" si="168"/>
        <v/>
      </c>
      <c r="AE709" s="68" t="str">
        <f t="shared" ca="1" si="169"/>
        <v/>
      </c>
      <c r="AF709" s="69" t="str">
        <f>IF(OR(H709="",S709=""),"",S709-(SUM(L709,M709)*INDEX(D.1[Đơn giá],MATCH(H709,D.1[Tên sản phẩm],0))))</f>
        <v/>
      </c>
      <c r="AG709" s="90" t="str">
        <f t="shared" ca="1" si="170"/>
        <v/>
      </c>
      <c r="AH709" s="90"/>
    </row>
    <row r="710" spans="2:34" ht="27.75" customHeight="1" x14ac:dyDescent="0.2">
      <c r="B710" s="154">
        <f t="shared" si="171"/>
        <v>707</v>
      </c>
      <c r="C710" s="155" t="str">
        <f t="shared" ca="1" si="172"/>
        <v/>
      </c>
      <c r="D710" s="156" t="str">
        <f t="shared" ca="1" si="173"/>
        <v/>
      </c>
      <c r="E710" s="157" t="str">
        <f t="shared" ca="1" si="174"/>
        <v/>
      </c>
      <c r="F710" s="157"/>
      <c r="G710" s="158" t="str">
        <f t="shared" ca="1" si="175"/>
        <v/>
      </c>
      <c r="H710" s="159"/>
      <c r="I710" s="160" t="str">
        <f>IF(H710="","",INDEX(D.1[Quy cách],MATCH(H710,D.1[Tên sản phẩm],0)))</f>
        <v/>
      </c>
      <c r="J710" s="35" t="str">
        <f>IF(H710="","",INDEX(D.1[ĐVT],MATCH(H710,D.1[Tên sản phẩm],0)))</f>
        <v/>
      </c>
      <c r="K710" s="163" t="str">
        <f>IF(H710="","",INDEX(D.1[Đơn giá bán
(Tham khảo)],MATCH(H710,D.1[Tên sản phẩm],0)))</f>
        <v/>
      </c>
      <c r="L710" s="162"/>
      <c r="M710" s="159"/>
      <c r="N710" s="159"/>
      <c r="O710" s="159"/>
      <c r="P710" s="163" t="str">
        <f t="shared" si="176"/>
        <v/>
      </c>
      <c r="Q710" s="164"/>
      <c r="R710" s="162"/>
      <c r="S710" s="163" t="str">
        <f t="shared" si="177"/>
        <v/>
      </c>
      <c r="T710" s="164" t="str">
        <f t="shared" ca="1" si="178"/>
        <v/>
      </c>
      <c r="U710" s="163" t="str">
        <f t="shared" si="179"/>
        <v/>
      </c>
      <c r="V710" s="163" t="str">
        <f ca="1">IF(AND(C710&lt;&gt;"",C710&lt;&gt;OFFSET(C710,1,0)),SUMIFS(B.2[Giá có thuế],B.2[Số ĐK],C710),"")</f>
        <v/>
      </c>
      <c r="W710" s="159"/>
      <c r="X710" s="161" t="str">
        <f>IF(W710="","",'Thông Tin Chung'!$L$3)</f>
        <v/>
      </c>
      <c r="Y710" s="163" t="str">
        <f t="shared" ca="1" si="180"/>
        <v/>
      </c>
      <c r="Z710" s="165"/>
      <c r="AA710" s="155" t="str">
        <f ca="1">IF(C710="","",IF(OR(D710&lt;NgayBatDau,D710&gt;NgayKetThuc),"Ngày tháng phải nằm trong kỳ báo cáo",IF(AND(G710&lt;&gt;"",COUNTIF(D.2[Tên khách hàng],G710)=0),"Tên KH chưa khai báo trong DSKH",IF(AND(H710&lt;&gt;"",COUNTIF(D.1[Tên sản phẩm],H710)=0),"SP này chưa khai báo trong DSSP",""))))</f>
        <v/>
      </c>
      <c r="AB710" s="23" t="str">
        <f t="shared" ca="1" si="166"/>
        <v/>
      </c>
      <c r="AC710" s="23" t="str">
        <f t="shared" ca="1" si="167"/>
        <v/>
      </c>
      <c r="AD710" s="23" t="str">
        <f t="shared" ca="1" si="168"/>
        <v/>
      </c>
      <c r="AE710" s="68" t="str">
        <f t="shared" ca="1" si="169"/>
        <v/>
      </c>
      <c r="AF710" s="69" t="str">
        <f>IF(OR(H710="",S710=""),"",S710-(SUM(L710,M710)*INDEX(D.1[Đơn giá],MATCH(H710,D.1[Tên sản phẩm],0))))</f>
        <v/>
      </c>
      <c r="AG710" s="90" t="str">
        <f t="shared" ca="1" si="170"/>
        <v/>
      </c>
      <c r="AH710" s="90"/>
    </row>
    <row r="711" spans="2:34" ht="27.75" customHeight="1" x14ac:dyDescent="0.2">
      <c r="B711" s="154">
        <f t="shared" si="171"/>
        <v>708</v>
      </c>
      <c r="C711" s="155" t="str">
        <f t="shared" ca="1" si="172"/>
        <v/>
      </c>
      <c r="D711" s="156" t="str">
        <f t="shared" ca="1" si="173"/>
        <v/>
      </c>
      <c r="E711" s="157" t="str">
        <f t="shared" ca="1" si="174"/>
        <v/>
      </c>
      <c r="F711" s="157"/>
      <c r="G711" s="158" t="str">
        <f t="shared" ca="1" si="175"/>
        <v/>
      </c>
      <c r="H711" s="159"/>
      <c r="I711" s="160" t="str">
        <f>IF(H711="","",INDEX(D.1[Quy cách],MATCH(H711,D.1[Tên sản phẩm],0)))</f>
        <v/>
      </c>
      <c r="J711" s="35" t="str">
        <f>IF(H711="","",INDEX(D.1[ĐVT],MATCH(H711,D.1[Tên sản phẩm],0)))</f>
        <v/>
      </c>
      <c r="K711" s="163" t="str">
        <f>IF(H711="","",INDEX(D.1[Đơn giá bán
(Tham khảo)],MATCH(H711,D.1[Tên sản phẩm],0)))</f>
        <v/>
      </c>
      <c r="L711" s="162"/>
      <c r="M711" s="159"/>
      <c r="N711" s="159"/>
      <c r="O711" s="159"/>
      <c r="P711" s="163" t="str">
        <f t="shared" si="176"/>
        <v/>
      </c>
      <c r="Q711" s="164"/>
      <c r="R711" s="162"/>
      <c r="S711" s="163" t="str">
        <f t="shared" si="177"/>
        <v/>
      </c>
      <c r="T711" s="164" t="str">
        <f t="shared" ca="1" si="178"/>
        <v/>
      </c>
      <c r="U711" s="163" t="str">
        <f t="shared" si="179"/>
        <v/>
      </c>
      <c r="V711" s="163" t="str">
        <f ca="1">IF(AND(C711&lt;&gt;"",C711&lt;&gt;OFFSET(C711,1,0)),SUMIFS(B.2[Giá có thuế],B.2[Số ĐK],C711),"")</f>
        <v/>
      </c>
      <c r="W711" s="159"/>
      <c r="X711" s="161" t="str">
        <f>IF(W711="","",'Thông Tin Chung'!$L$3)</f>
        <v/>
      </c>
      <c r="Y711" s="163" t="str">
        <f t="shared" ca="1" si="180"/>
        <v/>
      </c>
      <c r="Z711" s="165"/>
      <c r="AA711" s="155" t="str">
        <f ca="1">IF(C711="","",IF(OR(D711&lt;NgayBatDau,D711&gt;NgayKetThuc),"Ngày tháng phải nằm trong kỳ báo cáo",IF(AND(G711&lt;&gt;"",COUNTIF(D.2[Tên khách hàng],G711)=0),"Tên KH chưa khai báo trong DSKH",IF(AND(H711&lt;&gt;"",COUNTIF(D.1[Tên sản phẩm],H711)=0),"SP này chưa khai báo trong DSSP",""))))</f>
        <v/>
      </c>
      <c r="AB711" s="23" t="str">
        <f t="shared" ca="1" si="166"/>
        <v/>
      </c>
      <c r="AC711" s="23" t="str">
        <f t="shared" ca="1" si="167"/>
        <v/>
      </c>
      <c r="AD711" s="23" t="str">
        <f t="shared" ca="1" si="168"/>
        <v/>
      </c>
      <c r="AE711" s="68" t="str">
        <f t="shared" ca="1" si="169"/>
        <v/>
      </c>
      <c r="AF711" s="69" t="str">
        <f>IF(OR(H711="",S711=""),"",S711-(SUM(L711,M711)*INDEX(D.1[Đơn giá],MATCH(H711,D.1[Tên sản phẩm],0))))</f>
        <v/>
      </c>
      <c r="AG711" s="90" t="str">
        <f t="shared" ca="1" si="170"/>
        <v/>
      </c>
      <c r="AH711" s="90"/>
    </row>
    <row r="712" spans="2:34" ht="27.75" customHeight="1" x14ac:dyDescent="0.2">
      <c r="B712" s="154">
        <f t="shared" si="171"/>
        <v>709</v>
      </c>
      <c r="C712" s="155" t="str">
        <f t="shared" ca="1" si="172"/>
        <v/>
      </c>
      <c r="D712" s="156" t="str">
        <f t="shared" ca="1" si="173"/>
        <v/>
      </c>
      <c r="E712" s="157" t="str">
        <f t="shared" ca="1" si="174"/>
        <v/>
      </c>
      <c r="F712" s="157"/>
      <c r="G712" s="158" t="str">
        <f t="shared" ca="1" si="175"/>
        <v/>
      </c>
      <c r="H712" s="159"/>
      <c r="I712" s="160" t="str">
        <f>IF(H712="","",INDEX(D.1[Quy cách],MATCH(H712,D.1[Tên sản phẩm],0)))</f>
        <v/>
      </c>
      <c r="J712" s="35" t="str">
        <f>IF(H712="","",INDEX(D.1[ĐVT],MATCH(H712,D.1[Tên sản phẩm],0)))</f>
        <v/>
      </c>
      <c r="K712" s="163" t="str">
        <f>IF(H712="","",INDEX(D.1[Đơn giá bán
(Tham khảo)],MATCH(H712,D.1[Tên sản phẩm],0)))</f>
        <v/>
      </c>
      <c r="L712" s="162"/>
      <c r="M712" s="159"/>
      <c r="N712" s="159"/>
      <c r="O712" s="159"/>
      <c r="P712" s="163" t="str">
        <f t="shared" si="176"/>
        <v/>
      </c>
      <c r="Q712" s="164"/>
      <c r="R712" s="162"/>
      <c r="S712" s="163" t="str">
        <f t="shared" si="177"/>
        <v/>
      </c>
      <c r="T712" s="164" t="str">
        <f t="shared" ca="1" si="178"/>
        <v/>
      </c>
      <c r="U712" s="163" t="str">
        <f t="shared" si="179"/>
        <v/>
      </c>
      <c r="V712" s="163" t="str">
        <f ca="1">IF(AND(C712&lt;&gt;"",C712&lt;&gt;OFFSET(C712,1,0)),SUMIFS(B.2[Giá có thuế],B.2[Số ĐK],C712),"")</f>
        <v/>
      </c>
      <c r="W712" s="159"/>
      <c r="X712" s="161" t="str">
        <f>IF(W712="","",'Thông Tin Chung'!$L$3)</f>
        <v/>
      </c>
      <c r="Y712" s="163" t="str">
        <f t="shared" ca="1" si="180"/>
        <v/>
      </c>
      <c r="Z712" s="165"/>
      <c r="AA712" s="155" t="str">
        <f ca="1">IF(C712="","",IF(OR(D712&lt;NgayBatDau,D712&gt;NgayKetThuc),"Ngày tháng phải nằm trong kỳ báo cáo",IF(AND(G712&lt;&gt;"",COUNTIF(D.2[Tên khách hàng],G712)=0),"Tên KH chưa khai báo trong DSKH",IF(AND(H712&lt;&gt;"",COUNTIF(D.1[Tên sản phẩm],H712)=0),"SP này chưa khai báo trong DSSP",""))))</f>
        <v/>
      </c>
      <c r="AB712" s="23" t="str">
        <f t="shared" ca="1" si="166"/>
        <v/>
      </c>
      <c r="AC712" s="23" t="str">
        <f t="shared" ca="1" si="167"/>
        <v/>
      </c>
      <c r="AD712" s="23" t="str">
        <f t="shared" ca="1" si="168"/>
        <v/>
      </c>
      <c r="AE712" s="68" t="str">
        <f t="shared" ca="1" si="169"/>
        <v/>
      </c>
      <c r="AF712" s="69" t="str">
        <f>IF(OR(H712="",S712=""),"",S712-(SUM(L712,M712)*INDEX(D.1[Đơn giá],MATCH(H712,D.1[Tên sản phẩm],0))))</f>
        <v/>
      </c>
      <c r="AG712" s="90" t="str">
        <f t="shared" ca="1" si="170"/>
        <v/>
      </c>
      <c r="AH712" s="90"/>
    </row>
    <row r="713" spans="2:34" ht="27.75" customHeight="1" x14ac:dyDescent="0.2">
      <c r="B713" s="154">
        <f t="shared" si="171"/>
        <v>710</v>
      </c>
      <c r="C713" s="155" t="str">
        <f t="shared" ca="1" si="172"/>
        <v/>
      </c>
      <c r="D713" s="156" t="str">
        <f t="shared" ca="1" si="173"/>
        <v/>
      </c>
      <c r="E713" s="157" t="str">
        <f t="shared" ca="1" si="174"/>
        <v/>
      </c>
      <c r="F713" s="157"/>
      <c r="G713" s="158" t="str">
        <f t="shared" ca="1" si="175"/>
        <v/>
      </c>
      <c r="H713" s="159"/>
      <c r="I713" s="160" t="str">
        <f>IF(H713="","",INDEX(D.1[Quy cách],MATCH(H713,D.1[Tên sản phẩm],0)))</f>
        <v/>
      </c>
      <c r="J713" s="35" t="str">
        <f>IF(H713="","",INDEX(D.1[ĐVT],MATCH(H713,D.1[Tên sản phẩm],0)))</f>
        <v/>
      </c>
      <c r="K713" s="163" t="str">
        <f>IF(H713="","",INDEX(D.1[Đơn giá bán
(Tham khảo)],MATCH(H713,D.1[Tên sản phẩm],0)))</f>
        <v/>
      </c>
      <c r="L713" s="162"/>
      <c r="M713" s="159"/>
      <c r="N713" s="159"/>
      <c r="O713" s="159"/>
      <c r="P713" s="163" t="str">
        <f t="shared" si="176"/>
        <v/>
      </c>
      <c r="Q713" s="164"/>
      <c r="R713" s="162"/>
      <c r="S713" s="163" t="str">
        <f t="shared" si="177"/>
        <v/>
      </c>
      <c r="T713" s="164" t="str">
        <f t="shared" ca="1" si="178"/>
        <v/>
      </c>
      <c r="U713" s="163" t="str">
        <f t="shared" si="179"/>
        <v/>
      </c>
      <c r="V713" s="163" t="str">
        <f ca="1">IF(AND(C713&lt;&gt;"",C713&lt;&gt;OFFSET(C713,1,0)),SUMIFS(B.2[Giá có thuế],B.2[Số ĐK],C713),"")</f>
        <v/>
      </c>
      <c r="W713" s="159"/>
      <c r="X713" s="161" t="str">
        <f>IF(W713="","",'Thông Tin Chung'!$L$3)</f>
        <v/>
      </c>
      <c r="Y713" s="163" t="str">
        <f t="shared" ca="1" si="180"/>
        <v/>
      </c>
      <c r="Z713" s="165"/>
      <c r="AA713" s="155" t="str">
        <f ca="1">IF(C713="","",IF(OR(D713&lt;NgayBatDau,D713&gt;NgayKetThuc),"Ngày tháng phải nằm trong kỳ báo cáo",IF(AND(G713&lt;&gt;"",COUNTIF(D.2[Tên khách hàng],G713)=0),"Tên KH chưa khai báo trong DSKH",IF(AND(H713&lt;&gt;"",COUNTIF(D.1[Tên sản phẩm],H713)=0),"SP này chưa khai báo trong DSSP",""))))</f>
        <v/>
      </c>
      <c r="AB713" s="23" t="str">
        <f t="shared" ca="1" si="166"/>
        <v/>
      </c>
      <c r="AC713" s="23" t="str">
        <f t="shared" ca="1" si="167"/>
        <v/>
      </c>
      <c r="AD713" s="23" t="str">
        <f t="shared" ca="1" si="168"/>
        <v/>
      </c>
      <c r="AE713" s="68" t="str">
        <f t="shared" ca="1" si="169"/>
        <v/>
      </c>
      <c r="AF713" s="69" t="str">
        <f>IF(OR(H713="",S713=""),"",S713-(SUM(L713,M713)*INDEX(D.1[Đơn giá],MATCH(H713,D.1[Tên sản phẩm],0))))</f>
        <v/>
      </c>
      <c r="AG713" s="90" t="str">
        <f t="shared" ca="1" si="170"/>
        <v/>
      </c>
      <c r="AH713" s="90"/>
    </row>
    <row r="714" spans="2:34" ht="27.75" customHeight="1" x14ac:dyDescent="0.2">
      <c r="B714" s="154">
        <f t="shared" si="171"/>
        <v>711</v>
      </c>
      <c r="C714" s="155" t="str">
        <f t="shared" ca="1" si="172"/>
        <v/>
      </c>
      <c r="D714" s="156" t="str">
        <f t="shared" ca="1" si="173"/>
        <v/>
      </c>
      <c r="E714" s="157" t="str">
        <f t="shared" ca="1" si="174"/>
        <v/>
      </c>
      <c r="F714" s="157"/>
      <c r="G714" s="158" t="str">
        <f t="shared" ca="1" si="175"/>
        <v/>
      </c>
      <c r="H714" s="159"/>
      <c r="I714" s="160" t="str">
        <f>IF(H714="","",INDEX(D.1[Quy cách],MATCH(H714,D.1[Tên sản phẩm],0)))</f>
        <v/>
      </c>
      <c r="J714" s="35" t="str">
        <f>IF(H714="","",INDEX(D.1[ĐVT],MATCH(H714,D.1[Tên sản phẩm],0)))</f>
        <v/>
      </c>
      <c r="K714" s="163" t="str">
        <f>IF(H714="","",INDEX(D.1[Đơn giá bán
(Tham khảo)],MATCH(H714,D.1[Tên sản phẩm],0)))</f>
        <v/>
      </c>
      <c r="L714" s="162"/>
      <c r="M714" s="159"/>
      <c r="N714" s="159"/>
      <c r="O714" s="159"/>
      <c r="P714" s="163" t="str">
        <f t="shared" si="176"/>
        <v/>
      </c>
      <c r="Q714" s="164"/>
      <c r="R714" s="162"/>
      <c r="S714" s="163" t="str">
        <f t="shared" si="177"/>
        <v/>
      </c>
      <c r="T714" s="164" t="str">
        <f t="shared" ca="1" si="178"/>
        <v/>
      </c>
      <c r="U714" s="163" t="str">
        <f t="shared" si="179"/>
        <v/>
      </c>
      <c r="V714" s="163" t="str">
        <f ca="1">IF(AND(C714&lt;&gt;"",C714&lt;&gt;OFFSET(C714,1,0)),SUMIFS(B.2[Giá có thuế],B.2[Số ĐK],C714),"")</f>
        <v/>
      </c>
      <c r="W714" s="159"/>
      <c r="X714" s="161" t="str">
        <f>IF(W714="","",'Thông Tin Chung'!$L$3)</f>
        <v/>
      </c>
      <c r="Y714" s="163" t="str">
        <f t="shared" ca="1" si="180"/>
        <v/>
      </c>
      <c r="Z714" s="165"/>
      <c r="AA714" s="155" t="str">
        <f ca="1">IF(C714="","",IF(OR(D714&lt;NgayBatDau,D714&gt;NgayKetThuc),"Ngày tháng phải nằm trong kỳ báo cáo",IF(AND(G714&lt;&gt;"",COUNTIF(D.2[Tên khách hàng],G714)=0),"Tên KH chưa khai báo trong DSKH",IF(AND(H714&lt;&gt;"",COUNTIF(D.1[Tên sản phẩm],H714)=0),"SP này chưa khai báo trong DSSP",""))))</f>
        <v/>
      </c>
      <c r="AB714" s="23" t="str">
        <f t="shared" ca="1" si="166"/>
        <v/>
      </c>
      <c r="AC714" s="23" t="str">
        <f t="shared" ca="1" si="167"/>
        <v/>
      </c>
      <c r="AD714" s="23" t="str">
        <f t="shared" ca="1" si="168"/>
        <v/>
      </c>
      <c r="AE714" s="68" t="str">
        <f t="shared" ca="1" si="169"/>
        <v/>
      </c>
      <c r="AF714" s="69" t="str">
        <f>IF(OR(H714="",S714=""),"",S714-(SUM(L714,M714)*INDEX(D.1[Đơn giá],MATCH(H714,D.1[Tên sản phẩm],0))))</f>
        <v/>
      </c>
      <c r="AG714" s="90" t="str">
        <f t="shared" ca="1" si="170"/>
        <v/>
      </c>
      <c r="AH714" s="90"/>
    </row>
    <row r="715" spans="2:34" ht="27.75" customHeight="1" x14ac:dyDescent="0.2">
      <c r="B715" s="154">
        <f t="shared" si="171"/>
        <v>712</v>
      </c>
      <c r="C715" s="155" t="str">
        <f t="shared" ca="1" si="172"/>
        <v/>
      </c>
      <c r="D715" s="156" t="str">
        <f t="shared" ca="1" si="173"/>
        <v/>
      </c>
      <c r="E715" s="157" t="str">
        <f t="shared" ca="1" si="174"/>
        <v/>
      </c>
      <c r="F715" s="157"/>
      <c r="G715" s="158" t="str">
        <f t="shared" ca="1" si="175"/>
        <v/>
      </c>
      <c r="H715" s="159"/>
      <c r="I715" s="160" t="str">
        <f>IF(H715="","",INDEX(D.1[Quy cách],MATCH(H715,D.1[Tên sản phẩm],0)))</f>
        <v/>
      </c>
      <c r="J715" s="35" t="str">
        <f>IF(H715="","",INDEX(D.1[ĐVT],MATCH(H715,D.1[Tên sản phẩm],0)))</f>
        <v/>
      </c>
      <c r="K715" s="163" t="str">
        <f>IF(H715="","",INDEX(D.1[Đơn giá bán
(Tham khảo)],MATCH(H715,D.1[Tên sản phẩm],0)))</f>
        <v/>
      </c>
      <c r="L715" s="162"/>
      <c r="M715" s="159"/>
      <c r="N715" s="159"/>
      <c r="O715" s="159"/>
      <c r="P715" s="163" t="str">
        <f t="shared" si="176"/>
        <v/>
      </c>
      <c r="Q715" s="164"/>
      <c r="R715" s="162"/>
      <c r="S715" s="163" t="str">
        <f t="shared" si="177"/>
        <v/>
      </c>
      <c r="T715" s="164" t="str">
        <f t="shared" ca="1" si="178"/>
        <v/>
      </c>
      <c r="U715" s="163" t="str">
        <f t="shared" si="179"/>
        <v/>
      </c>
      <c r="V715" s="163" t="str">
        <f ca="1">IF(AND(C715&lt;&gt;"",C715&lt;&gt;OFFSET(C715,1,0)),SUMIFS(B.2[Giá có thuế],B.2[Số ĐK],C715),"")</f>
        <v/>
      </c>
      <c r="W715" s="159"/>
      <c r="X715" s="161" t="str">
        <f>IF(W715="","",'Thông Tin Chung'!$L$3)</f>
        <v/>
      </c>
      <c r="Y715" s="163" t="str">
        <f t="shared" ca="1" si="180"/>
        <v/>
      </c>
      <c r="Z715" s="165"/>
      <c r="AA715" s="155" t="str">
        <f ca="1">IF(C715="","",IF(OR(D715&lt;NgayBatDau,D715&gt;NgayKetThuc),"Ngày tháng phải nằm trong kỳ báo cáo",IF(AND(G715&lt;&gt;"",COUNTIF(D.2[Tên khách hàng],G715)=0),"Tên KH chưa khai báo trong DSKH",IF(AND(H715&lt;&gt;"",COUNTIF(D.1[Tên sản phẩm],H715)=0),"SP này chưa khai báo trong DSSP",""))))</f>
        <v/>
      </c>
      <c r="AB715" s="23" t="str">
        <f t="shared" ca="1" si="166"/>
        <v/>
      </c>
      <c r="AC715" s="23" t="str">
        <f t="shared" ca="1" si="167"/>
        <v/>
      </c>
      <c r="AD715" s="23" t="str">
        <f t="shared" ca="1" si="168"/>
        <v/>
      </c>
      <c r="AE715" s="68" t="str">
        <f t="shared" ca="1" si="169"/>
        <v/>
      </c>
      <c r="AF715" s="69" t="str">
        <f>IF(OR(H715="",S715=""),"",S715-(SUM(L715,M715)*INDEX(D.1[Đơn giá],MATCH(H715,D.1[Tên sản phẩm],0))))</f>
        <v/>
      </c>
      <c r="AG715" s="90" t="str">
        <f t="shared" ca="1" si="170"/>
        <v/>
      </c>
      <c r="AH715" s="90"/>
    </row>
    <row r="716" spans="2:34" ht="27.75" customHeight="1" x14ac:dyDescent="0.2">
      <c r="B716" s="154">
        <f t="shared" si="171"/>
        <v>713</v>
      </c>
      <c r="C716" s="155" t="str">
        <f t="shared" ca="1" si="172"/>
        <v/>
      </c>
      <c r="D716" s="156" t="str">
        <f t="shared" ca="1" si="173"/>
        <v/>
      </c>
      <c r="E716" s="157" t="str">
        <f t="shared" ca="1" si="174"/>
        <v/>
      </c>
      <c r="F716" s="157"/>
      <c r="G716" s="158" t="str">
        <f t="shared" ca="1" si="175"/>
        <v/>
      </c>
      <c r="H716" s="159"/>
      <c r="I716" s="160" t="str">
        <f>IF(H716="","",INDEX(D.1[Quy cách],MATCH(H716,D.1[Tên sản phẩm],0)))</f>
        <v/>
      </c>
      <c r="J716" s="35" t="str">
        <f>IF(H716="","",INDEX(D.1[ĐVT],MATCH(H716,D.1[Tên sản phẩm],0)))</f>
        <v/>
      </c>
      <c r="K716" s="163" t="str">
        <f>IF(H716="","",INDEX(D.1[Đơn giá bán
(Tham khảo)],MATCH(H716,D.1[Tên sản phẩm],0)))</f>
        <v/>
      </c>
      <c r="L716" s="162"/>
      <c r="M716" s="159"/>
      <c r="N716" s="159"/>
      <c r="O716" s="159"/>
      <c r="P716" s="163" t="str">
        <f t="shared" si="176"/>
        <v/>
      </c>
      <c r="Q716" s="164"/>
      <c r="R716" s="162"/>
      <c r="S716" s="163" t="str">
        <f t="shared" si="177"/>
        <v/>
      </c>
      <c r="T716" s="164" t="str">
        <f t="shared" ca="1" si="178"/>
        <v/>
      </c>
      <c r="U716" s="163" t="str">
        <f t="shared" si="179"/>
        <v/>
      </c>
      <c r="V716" s="163" t="str">
        <f ca="1">IF(AND(C716&lt;&gt;"",C716&lt;&gt;OFFSET(C716,1,0)),SUMIFS(B.2[Giá có thuế],B.2[Số ĐK],C716),"")</f>
        <v/>
      </c>
      <c r="W716" s="159"/>
      <c r="X716" s="161" t="str">
        <f>IF(W716="","",'Thông Tin Chung'!$L$3)</f>
        <v/>
      </c>
      <c r="Y716" s="163" t="str">
        <f t="shared" ca="1" si="180"/>
        <v/>
      </c>
      <c r="Z716" s="165"/>
      <c r="AA716" s="155" t="str">
        <f ca="1">IF(C716="","",IF(OR(D716&lt;NgayBatDau,D716&gt;NgayKetThuc),"Ngày tháng phải nằm trong kỳ báo cáo",IF(AND(G716&lt;&gt;"",COUNTIF(D.2[Tên khách hàng],G716)=0),"Tên KH chưa khai báo trong DSKH",IF(AND(H716&lt;&gt;"",COUNTIF(D.1[Tên sản phẩm],H716)=0),"SP này chưa khai báo trong DSSP",""))))</f>
        <v/>
      </c>
      <c r="AB716" s="23" t="str">
        <f t="shared" ca="1" si="166"/>
        <v/>
      </c>
      <c r="AC716" s="23" t="str">
        <f t="shared" ca="1" si="167"/>
        <v/>
      </c>
      <c r="AD716" s="23" t="str">
        <f t="shared" ca="1" si="168"/>
        <v/>
      </c>
      <c r="AE716" s="68" t="str">
        <f t="shared" ca="1" si="169"/>
        <v/>
      </c>
      <c r="AF716" s="69" t="str">
        <f>IF(OR(H716="",S716=""),"",S716-(SUM(L716,M716)*INDEX(D.1[Đơn giá],MATCH(H716,D.1[Tên sản phẩm],0))))</f>
        <v/>
      </c>
      <c r="AG716" s="90" t="str">
        <f t="shared" ca="1" si="170"/>
        <v/>
      </c>
      <c r="AH716" s="90"/>
    </row>
    <row r="717" spans="2:34" ht="27.75" customHeight="1" x14ac:dyDescent="0.2">
      <c r="B717" s="154">
        <f t="shared" si="171"/>
        <v>714</v>
      </c>
      <c r="C717" s="155" t="str">
        <f t="shared" ca="1" si="172"/>
        <v/>
      </c>
      <c r="D717" s="156" t="str">
        <f t="shared" ca="1" si="173"/>
        <v/>
      </c>
      <c r="E717" s="157" t="str">
        <f t="shared" ca="1" si="174"/>
        <v/>
      </c>
      <c r="F717" s="157"/>
      <c r="G717" s="158" t="str">
        <f t="shared" ca="1" si="175"/>
        <v/>
      </c>
      <c r="H717" s="159"/>
      <c r="I717" s="160" t="str">
        <f>IF(H717="","",INDEX(D.1[Quy cách],MATCH(H717,D.1[Tên sản phẩm],0)))</f>
        <v/>
      </c>
      <c r="J717" s="35" t="str">
        <f>IF(H717="","",INDEX(D.1[ĐVT],MATCH(H717,D.1[Tên sản phẩm],0)))</f>
        <v/>
      </c>
      <c r="K717" s="163" t="str">
        <f>IF(H717="","",INDEX(D.1[Đơn giá bán
(Tham khảo)],MATCH(H717,D.1[Tên sản phẩm],0)))</f>
        <v/>
      </c>
      <c r="L717" s="162"/>
      <c r="M717" s="159"/>
      <c r="N717" s="159"/>
      <c r="O717" s="159"/>
      <c r="P717" s="163" t="str">
        <f t="shared" si="176"/>
        <v/>
      </c>
      <c r="Q717" s="164"/>
      <c r="R717" s="162"/>
      <c r="S717" s="163" t="str">
        <f t="shared" si="177"/>
        <v/>
      </c>
      <c r="T717" s="164" t="str">
        <f t="shared" ca="1" si="178"/>
        <v/>
      </c>
      <c r="U717" s="163" t="str">
        <f t="shared" si="179"/>
        <v/>
      </c>
      <c r="V717" s="163" t="str">
        <f ca="1">IF(AND(C717&lt;&gt;"",C717&lt;&gt;OFFSET(C717,1,0)),SUMIFS(B.2[Giá có thuế],B.2[Số ĐK],C717),"")</f>
        <v/>
      </c>
      <c r="W717" s="159"/>
      <c r="X717" s="161" t="str">
        <f>IF(W717="","",'Thông Tin Chung'!$L$3)</f>
        <v/>
      </c>
      <c r="Y717" s="163" t="str">
        <f t="shared" ca="1" si="180"/>
        <v/>
      </c>
      <c r="Z717" s="165"/>
      <c r="AA717" s="155" t="str">
        <f ca="1">IF(C717="","",IF(OR(D717&lt;NgayBatDau,D717&gt;NgayKetThuc),"Ngày tháng phải nằm trong kỳ báo cáo",IF(AND(G717&lt;&gt;"",COUNTIF(D.2[Tên khách hàng],G717)=0),"Tên KH chưa khai báo trong DSKH",IF(AND(H717&lt;&gt;"",COUNTIF(D.1[Tên sản phẩm],H717)=0),"SP này chưa khai báo trong DSSP",""))))</f>
        <v/>
      </c>
      <c r="AB717" s="23" t="str">
        <f t="shared" ca="1" si="166"/>
        <v/>
      </c>
      <c r="AC717" s="23" t="str">
        <f t="shared" ca="1" si="167"/>
        <v/>
      </c>
      <c r="AD717" s="23" t="str">
        <f t="shared" ca="1" si="168"/>
        <v/>
      </c>
      <c r="AE717" s="68" t="str">
        <f t="shared" ca="1" si="169"/>
        <v/>
      </c>
      <c r="AF717" s="69" t="str">
        <f>IF(OR(H717="",S717=""),"",S717-(SUM(L717,M717)*INDEX(D.1[Đơn giá],MATCH(H717,D.1[Tên sản phẩm],0))))</f>
        <v/>
      </c>
      <c r="AG717" s="90" t="str">
        <f t="shared" ca="1" si="170"/>
        <v/>
      </c>
      <c r="AH717" s="90"/>
    </row>
    <row r="718" spans="2:34" ht="27.75" customHeight="1" x14ac:dyDescent="0.2">
      <c r="B718" s="154">
        <f t="shared" si="171"/>
        <v>715</v>
      </c>
      <c r="C718" s="155" t="str">
        <f t="shared" ca="1" si="172"/>
        <v/>
      </c>
      <c r="D718" s="156" t="str">
        <f t="shared" ca="1" si="173"/>
        <v/>
      </c>
      <c r="E718" s="157" t="str">
        <f t="shared" ca="1" si="174"/>
        <v/>
      </c>
      <c r="F718" s="157"/>
      <c r="G718" s="158" t="str">
        <f t="shared" ca="1" si="175"/>
        <v/>
      </c>
      <c r="H718" s="159"/>
      <c r="I718" s="160" t="str">
        <f>IF(H718="","",INDEX(D.1[Quy cách],MATCH(H718,D.1[Tên sản phẩm],0)))</f>
        <v/>
      </c>
      <c r="J718" s="35" t="str">
        <f>IF(H718="","",INDEX(D.1[ĐVT],MATCH(H718,D.1[Tên sản phẩm],0)))</f>
        <v/>
      </c>
      <c r="K718" s="163" t="str">
        <f>IF(H718="","",INDEX(D.1[Đơn giá bán
(Tham khảo)],MATCH(H718,D.1[Tên sản phẩm],0)))</f>
        <v/>
      </c>
      <c r="L718" s="162"/>
      <c r="M718" s="159"/>
      <c r="N718" s="159"/>
      <c r="O718" s="159"/>
      <c r="P718" s="163" t="str">
        <f t="shared" si="176"/>
        <v/>
      </c>
      <c r="Q718" s="164"/>
      <c r="R718" s="162"/>
      <c r="S718" s="163" t="str">
        <f t="shared" si="177"/>
        <v/>
      </c>
      <c r="T718" s="164" t="str">
        <f t="shared" ca="1" si="178"/>
        <v/>
      </c>
      <c r="U718" s="163" t="str">
        <f t="shared" si="179"/>
        <v/>
      </c>
      <c r="V718" s="163" t="str">
        <f ca="1">IF(AND(C718&lt;&gt;"",C718&lt;&gt;OFFSET(C718,1,0)),SUMIFS(B.2[Giá có thuế],B.2[Số ĐK],C718),"")</f>
        <v/>
      </c>
      <c r="W718" s="159"/>
      <c r="X718" s="161" t="str">
        <f>IF(W718="","",'Thông Tin Chung'!$L$3)</f>
        <v/>
      </c>
      <c r="Y718" s="163" t="str">
        <f t="shared" ca="1" si="180"/>
        <v/>
      </c>
      <c r="Z718" s="165"/>
      <c r="AA718" s="155" t="str">
        <f ca="1">IF(C718="","",IF(OR(D718&lt;NgayBatDau,D718&gt;NgayKetThuc),"Ngày tháng phải nằm trong kỳ báo cáo",IF(AND(G718&lt;&gt;"",COUNTIF(D.2[Tên khách hàng],G718)=0),"Tên KH chưa khai báo trong DSKH",IF(AND(H718&lt;&gt;"",COUNTIF(D.1[Tên sản phẩm],H718)=0),"SP này chưa khai báo trong DSSP",""))))</f>
        <v/>
      </c>
      <c r="AB718" s="23" t="str">
        <f t="shared" ca="1" si="166"/>
        <v/>
      </c>
      <c r="AC718" s="23" t="str">
        <f t="shared" ca="1" si="167"/>
        <v/>
      </c>
      <c r="AD718" s="23" t="str">
        <f t="shared" ca="1" si="168"/>
        <v/>
      </c>
      <c r="AE718" s="68" t="str">
        <f t="shared" ca="1" si="169"/>
        <v/>
      </c>
      <c r="AF718" s="69" t="str">
        <f>IF(OR(H718="",S718=""),"",S718-(SUM(L718,M718)*INDEX(D.1[Đơn giá],MATCH(H718,D.1[Tên sản phẩm],0))))</f>
        <v/>
      </c>
      <c r="AG718" s="90" t="str">
        <f t="shared" ca="1" si="170"/>
        <v/>
      </c>
      <c r="AH718" s="90"/>
    </row>
    <row r="719" spans="2:34" ht="27.75" customHeight="1" x14ac:dyDescent="0.2">
      <c r="B719" s="154">
        <f t="shared" si="171"/>
        <v>716</v>
      </c>
      <c r="C719" s="155" t="str">
        <f t="shared" ca="1" si="172"/>
        <v/>
      </c>
      <c r="D719" s="156" t="str">
        <f t="shared" ca="1" si="173"/>
        <v/>
      </c>
      <c r="E719" s="157" t="str">
        <f t="shared" ca="1" si="174"/>
        <v/>
      </c>
      <c r="F719" s="157"/>
      <c r="G719" s="158" t="str">
        <f t="shared" ca="1" si="175"/>
        <v/>
      </c>
      <c r="H719" s="159"/>
      <c r="I719" s="160" t="str">
        <f>IF(H719="","",INDEX(D.1[Quy cách],MATCH(H719,D.1[Tên sản phẩm],0)))</f>
        <v/>
      </c>
      <c r="J719" s="35" t="str">
        <f>IF(H719="","",INDEX(D.1[ĐVT],MATCH(H719,D.1[Tên sản phẩm],0)))</f>
        <v/>
      </c>
      <c r="K719" s="163" t="str">
        <f>IF(H719="","",INDEX(D.1[Đơn giá bán
(Tham khảo)],MATCH(H719,D.1[Tên sản phẩm],0)))</f>
        <v/>
      </c>
      <c r="L719" s="162"/>
      <c r="M719" s="159"/>
      <c r="N719" s="159"/>
      <c r="O719" s="159"/>
      <c r="P719" s="163" t="str">
        <f t="shared" si="176"/>
        <v/>
      </c>
      <c r="Q719" s="164"/>
      <c r="R719" s="162"/>
      <c r="S719" s="163" t="str">
        <f t="shared" si="177"/>
        <v/>
      </c>
      <c r="T719" s="164" t="str">
        <f t="shared" ca="1" si="178"/>
        <v/>
      </c>
      <c r="U719" s="163" t="str">
        <f t="shared" si="179"/>
        <v/>
      </c>
      <c r="V719" s="163" t="str">
        <f ca="1">IF(AND(C719&lt;&gt;"",C719&lt;&gt;OFFSET(C719,1,0)),SUMIFS(B.2[Giá có thuế],B.2[Số ĐK],C719),"")</f>
        <v/>
      </c>
      <c r="W719" s="159"/>
      <c r="X719" s="161" t="str">
        <f>IF(W719="","",'Thông Tin Chung'!$L$3)</f>
        <v/>
      </c>
      <c r="Y719" s="163" t="str">
        <f t="shared" ca="1" si="180"/>
        <v/>
      </c>
      <c r="Z719" s="165"/>
      <c r="AA719" s="155" t="str">
        <f ca="1">IF(C719="","",IF(OR(D719&lt;NgayBatDau,D719&gt;NgayKetThuc),"Ngày tháng phải nằm trong kỳ báo cáo",IF(AND(G719&lt;&gt;"",COUNTIF(D.2[Tên khách hàng],G719)=0),"Tên KH chưa khai báo trong DSKH",IF(AND(H719&lt;&gt;"",COUNTIF(D.1[Tên sản phẩm],H719)=0),"SP này chưa khai báo trong DSSP",""))))</f>
        <v/>
      </c>
      <c r="AB719" s="23" t="str">
        <f t="shared" ca="1" si="166"/>
        <v/>
      </c>
      <c r="AC719" s="23" t="str">
        <f t="shared" ca="1" si="167"/>
        <v/>
      </c>
      <c r="AD719" s="23" t="str">
        <f t="shared" ca="1" si="168"/>
        <v/>
      </c>
      <c r="AE719" s="68" t="str">
        <f t="shared" ca="1" si="169"/>
        <v/>
      </c>
      <c r="AF719" s="69" t="str">
        <f>IF(OR(H719="",S719=""),"",S719-(SUM(L719,M719)*INDEX(D.1[Đơn giá],MATCH(H719,D.1[Tên sản phẩm],0))))</f>
        <v/>
      </c>
      <c r="AG719" s="90" t="str">
        <f t="shared" ca="1" si="170"/>
        <v/>
      </c>
      <c r="AH719" s="90"/>
    </row>
    <row r="720" spans="2:34" ht="27.75" customHeight="1" x14ac:dyDescent="0.2">
      <c r="B720" s="154">
        <f t="shared" si="171"/>
        <v>717</v>
      </c>
      <c r="C720" s="155" t="str">
        <f t="shared" ca="1" si="172"/>
        <v/>
      </c>
      <c r="D720" s="156" t="str">
        <f t="shared" ca="1" si="173"/>
        <v/>
      </c>
      <c r="E720" s="157" t="str">
        <f t="shared" ca="1" si="174"/>
        <v/>
      </c>
      <c r="F720" s="157"/>
      <c r="G720" s="158" t="str">
        <f t="shared" ca="1" si="175"/>
        <v/>
      </c>
      <c r="H720" s="159"/>
      <c r="I720" s="160" t="str">
        <f>IF(H720="","",INDEX(D.1[Quy cách],MATCH(H720,D.1[Tên sản phẩm],0)))</f>
        <v/>
      </c>
      <c r="J720" s="35" t="str">
        <f>IF(H720="","",INDEX(D.1[ĐVT],MATCH(H720,D.1[Tên sản phẩm],0)))</f>
        <v/>
      </c>
      <c r="K720" s="163" t="str">
        <f>IF(H720="","",INDEX(D.1[Đơn giá bán
(Tham khảo)],MATCH(H720,D.1[Tên sản phẩm],0)))</f>
        <v/>
      </c>
      <c r="L720" s="162"/>
      <c r="M720" s="159"/>
      <c r="N720" s="159"/>
      <c r="O720" s="159"/>
      <c r="P720" s="163" t="str">
        <f t="shared" si="176"/>
        <v/>
      </c>
      <c r="Q720" s="164"/>
      <c r="R720" s="162"/>
      <c r="S720" s="163" t="str">
        <f t="shared" si="177"/>
        <v/>
      </c>
      <c r="T720" s="164" t="str">
        <f t="shared" ca="1" si="178"/>
        <v/>
      </c>
      <c r="U720" s="163" t="str">
        <f t="shared" si="179"/>
        <v/>
      </c>
      <c r="V720" s="163" t="str">
        <f ca="1">IF(AND(C720&lt;&gt;"",C720&lt;&gt;OFFSET(C720,1,0)),SUMIFS(B.2[Giá có thuế],B.2[Số ĐK],C720),"")</f>
        <v/>
      </c>
      <c r="W720" s="159"/>
      <c r="X720" s="161" t="str">
        <f>IF(W720="","",'Thông Tin Chung'!$L$3)</f>
        <v/>
      </c>
      <c r="Y720" s="163" t="str">
        <f t="shared" ca="1" si="180"/>
        <v/>
      </c>
      <c r="Z720" s="165"/>
      <c r="AA720" s="155" t="str">
        <f ca="1">IF(C720="","",IF(OR(D720&lt;NgayBatDau,D720&gt;NgayKetThuc),"Ngày tháng phải nằm trong kỳ báo cáo",IF(AND(G720&lt;&gt;"",COUNTIF(D.2[Tên khách hàng],G720)=0),"Tên KH chưa khai báo trong DSKH",IF(AND(H720&lt;&gt;"",COUNTIF(D.1[Tên sản phẩm],H720)=0),"SP này chưa khai báo trong DSSP",""))))</f>
        <v/>
      </c>
      <c r="AB720" s="23" t="str">
        <f t="shared" ca="1" si="166"/>
        <v/>
      </c>
      <c r="AC720" s="23" t="str">
        <f t="shared" ca="1" si="167"/>
        <v/>
      </c>
      <c r="AD720" s="23" t="str">
        <f t="shared" ca="1" si="168"/>
        <v/>
      </c>
      <c r="AE720" s="68" t="str">
        <f t="shared" ca="1" si="169"/>
        <v/>
      </c>
      <c r="AF720" s="69" t="str">
        <f>IF(OR(H720="",S720=""),"",S720-(SUM(L720,M720)*INDEX(D.1[Đơn giá],MATCH(H720,D.1[Tên sản phẩm],0))))</f>
        <v/>
      </c>
      <c r="AG720" s="90" t="str">
        <f t="shared" ca="1" si="170"/>
        <v/>
      </c>
      <c r="AH720" s="90"/>
    </row>
    <row r="721" spans="2:34" ht="27.75" customHeight="1" x14ac:dyDescent="0.2">
      <c r="B721" s="154">
        <f t="shared" si="171"/>
        <v>718</v>
      </c>
      <c r="C721" s="155" t="str">
        <f t="shared" ca="1" si="172"/>
        <v/>
      </c>
      <c r="D721" s="156" t="str">
        <f t="shared" ca="1" si="173"/>
        <v/>
      </c>
      <c r="E721" s="157" t="str">
        <f t="shared" ca="1" si="174"/>
        <v/>
      </c>
      <c r="F721" s="157"/>
      <c r="G721" s="158" t="str">
        <f t="shared" ca="1" si="175"/>
        <v/>
      </c>
      <c r="H721" s="159"/>
      <c r="I721" s="160" t="str">
        <f>IF(H721="","",INDEX(D.1[Quy cách],MATCH(H721,D.1[Tên sản phẩm],0)))</f>
        <v/>
      </c>
      <c r="J721" s="35" t="str">
        <f>IF(H721="","",INDEX(D.1[ĐVT],MATCH(H721,D.1[Tên sản phẩm],0)))</f>
        <v/>
      </c>
      <c r="K721" s="163" t="str">
        <f>IF(H721="","",INDEX(D.1[Đơn giá bán
(Tham khảo)],MATCH(H721,D.1[Tên sản phẩm],0)))</f>
        <v/>
      </c>
      <c r="L721" s="162"/>
      <c r="M721" s="159"/>
      <c r="N721" s="159"/>
      <c r="O721" s="159"/>
      <c r="P721" s="163" t="str">
        <f t="shared" si="176"/>
        <v/>
      </c>
      <c r="Q721" s="164"/>
      <c r="R721" s="162"/>
      <c r="S721" s="163" t="str">
        <f t="shared" si="177"/>
        <v/>
      </c>
      <c r="T721" s="164" t="str">
        <f t="shared" ca="1" si="178"/>
        <v/>
      </c>
      <c r="U721" s="163" t="str">
        <f t="shared" si="179"/>
        <v/>
      </c>
      <c r="V721" s="163" t="str">
        <f ca="1">IF(AND(C721&lt;&gt;"",C721&lt;&gt;OFFSET(C721,1,0)),SUMIFS(B.2[Giá có thuế],B.2[Số ĐK],C721),"")</f>
        <v/>
      </c>
      <c r="W721" s="159"/>
      <c r="X721" s="161" t="str">
        <f>IF(W721="","",'Thông Tin Chung'!$L$3)</f>
        <v/>
      </c>
      <c r="Y721" s="163" t="str">
        <f t="shared" ca="1" si="180"/>
        <v/>
      </c>
      <c r="Z721" s="165"/>
      <c r="AA721" s="155" t="str">
        <f ca="1">IF(C721="","",IF(OR(D721&lt;NgayBatDau,D721&gt;NgayKetThuc),"Ngày tháng phải nằm trong kỳ báo cáo",IF(AND(G721&lt;&gt;"",COUNTIF(D.2[Tên khách hàng],G721)=0),"Tên KH chưa khai báo trong DSKH",IF(AND(H721&lt;&gt;"",COUNTIF(D.1[Tên sản phẩm],H721)=0),"SP này chưa khai báo trong DSSP",""))))</f>
        <v/>
      </c>
      <c r="AB721" s="23" t="str">
        <f t="shared" ca="1" si="166"/>
        <v/>
      </c>
      <c r="AC721" s="23" t="str">
        <f t="shared" ca="1" si="167"/>
        <v/>
      </c>
      <c r="AD721" s="23" t="str">
        <f t="shared" ca="1" si="168"/>
        <v/>
      </c>
      <c r="AE721" s="68" t="str">
        <f t="shared" ca="1" si="169"/>
        <v/>
      </c>
      <c r="AF721" s="69" t="str">
        <f>IF(OR(H721="",S721=""),"",S721-(SUM(L721,M721)*INDEX(D.1[Đơn giá],MATCH(H721,D.1[Tên sản phẩm],0))))</f>
        <v/>
      </c>
      <c r="AG721" s="90" t="str">
        <f t="shared" ca="1" si="170"/>
        <v/>
      </c>
      <c r="AH721" s="90"/>
    </row>
    <row r="722" spans="2:34" ht="27.75" customHeight="1" x14ac:dyDescent="0.2">
      <c r="B722" s="154">
        <f t="shared" si="171"/>
        <v>719</v>
      </c>
      <c r="C722" s="155" t="str">
        <f t="shared" ca="1" si="172"/>
        <v/>
      </c>
      <c r="D722" s="156" t="str">
        <f t="shared" ca="1" si="173"/>
        <v/>
      </c>
      <c r="E722" s="157" t="str">
        <f t="shared" ca="1" si="174"/>
        <v/>
      </c>
      <c r="F722" s="157"/>
      <c r="G722" s="158" t="str">
        <f t="shared" ca="1" si="175"/>
        <v/>
      </c>
      <c r="H722" s="159"/>
      <c r="I722" s="160" t="str">
        <f>IF(H722="","",INDEX(D.1[Quy cách],MATCH(H722,D.1[Tên sản phẩm],0)))</f>
        <v/>
      </c>
      <c r="J722" s="35" t="str">
        <f>IF(H722="","",INDEX(D.1[ĐVT],MATCH(H722,D.1[Tên sản phẩm],0)))</f>
        <v/>
      </c>
      <c r="K722" s="163" t="str">
        <f>IF(H722="","",INDEX(D.1[Đơn giá bán
(Tham khảo)],MATCH(H722,D.1[Tên sản phẩm],0)))</f>
        <v/>
      </c>
      <c r="L722" s="162"/>
      <c r="M722" s="159"/>
      <c r="N722" s="159"/>
      <c r="O722" s="159"/>
      <c r="P722" s="163" t="str">
        <f t="shared" si="176"/>
        <v/>
      </c>
      <c r="Q722" s="164"/>
      <c r="R722" s="162"/>
      <c r="S722" s="163" t="str">
        <f t="shared" si="177"/>
        <v/>
      </c>
      <c r="T722" s="164" t="str">
        <f t="shared" ca="1" si="178"/>
        <v/>
      </c>
      <c r="U722" s="163" t="str">
        <f t="shared" si="179"/>
        <v/>
      </c>
      <c r="V722" s="163" t="str">
        <f ca="1">IF(AND(C722&lt;&gt;"",C722&lt;&gt;OFFSET(C722,1,0)),SUMIFS(B.2[Giá có thuế],B.2[Số ĐK],C722),"")</f>
        <v/>
      </c>
      <c r="W722" s="159"/>
      <c r="X722" s="161" t="str">
        <f>IF(W722="","",'Thông Tin Chung'!$L$3)</f>
        <v/>
      </c>
      <c r="Y722" s="163" t="str">
        <f t="shared" ca="1" si="180"/>
        <v/>
      </c>
      <c r="Z722" s="165"/>
      <c r="AA722" s="155" t="str">
        <f ca="1">IF(C722="","",IF(OR(D722&lt;NgayBatDau,D722&gt;NgayKetThuc),"Ngày tháng phải nằm trong kỳ báo cáo",IF(AND(G722&lt;&gt;"",COUNTIF(D.2[Tên khách hàng],G722)=0),"Tên KH chưa khai báo trong DSKH",IF(AND(H722&lt;&gt;"",COUNTIF(D.1[Tên sản phẩm],H722)=0),"SP này chưa khai báo trong DSSP",""))))</f>
        <v/>
      </c>
      <c r="AB722" s="23" t="str">
        <f t="shared" ca="1" si="166"/>
        <v/>
      </c>
      <c r="AC722" s="23" t="str">
        <f t="shared" ca="1" si="167"/>
        <v/>
      </c>
      <c r="AD722" s="23" t="str">
        <f t="shared" ca="1" si="168"/>
        <v/>
      </c>
      <c r="AE722" s="68" t="str">
        <f t="shared" ca="1" si="169"/>
        <v/>
      </c>
      <c r="AF722" s="69" t="str">
        <f>IF(OR(H722="",S722=""),"",S722-(SUM(L722,M722)*INDEX(D.1[Đơn giá],MATCH(H722,D.1[Tên sản phẩm],0))))</f>
        <v/>
      </c>
      <c r="AG722" s="90" t="str">
        <f t="shared" ca="1" si="170"/>
        <v/>
      </c>
      <c r="AH722" s="90"/>
    </row>
    <row r="723" spans="2:34" ht="27.75" customHeight="1" x14ac:dyDescent="0.2">
      <c r="B723" s="154">
        <f t="shared" si="171"/>
        <v>720</v>
      </c>
      <c r="C723" s="155" t="str">
        <f t="shared" ca="1" si="172"/>
        <v/>
      </c>
      <c r="D723" s="156" t="str">
        <f t="shared" ca="1" si="173"/>
        <v/>
      </c>
      <c r="E723" s="157" t="str">
        <f t="shared" ca="1" si="174"/>
        <v/>
      </c>
      <c r="F723" s="157"/>
      <c r="G723" s="158" t="str">
        <f t="shared" ca="1" si="175"/>
        <v/>
      </c>
      <c r="H723" s="159"/>
      <c r="I723" s="160" t="str">
        <f>IF(H723="","",INDEX(D.1[Quy cách],MATCH(H723,D.1[Tên sản phẩm],0)))</f>
        <v/>
      </c>
      <c r="J723" s="35" t="str">
        <f>IF(H723="","",INDEX(D.1[ĐVT],MATCH(H723,D.1[Tên sản phẩm],0)))</f>
        <v/>
      </c>
      <c r="K723" s="163" t="str">
        <f>IF(H723="","",INDEX(D.1[Đơn giá bán
(Tham khảo)],MATCH(H723,D.1[Tên sản phẩm],0)))</f>
        <v/>
      </c>
      <c r="L723" s="162"/>
      <c r="M723" s="159"/>
      <c r="N723" s="159"/>
      <c r="O723" s="159"/>
      <c r="P723" s="163" t="str">
        <f t="shared" si="176"/>
        <v/>
      </c>
      <c r="Q723" s="164"/>
      <c r="R723" s="162"/>
      <c r="S723" s="163" t="str">
        <f t="shared" si="177"/>
        <v/>
      </c>
      <c r="T723" s="164" t="str">
        <f t="shared" ca="1" si="178"/>
        <v/>
      </c>
      <c r="U723" s="163" t="str">
        <f t="shared" si="179"/>
        <v/>
      </c>
      <c r="V723" s="163" t="str">
        <f ca="1">IF(AND(C723&lt;&gt;"",C723&lt;&gt;OFFSET(C723,1,0)),SUMIFS(B.2[Giá có thuế],B.2[Số ĐK],C723),"")</f>
        <v/>
      </c>
      <c r="W723" s="159"/>
      <c r="X723" s="161" t="str">
        <f>IF(W723="","",'Thông Tin Chung'!$L$3)</f>
        <v/>
      </c>
      <c r="Y723" s="163" t="str">
        <f t="shared" ca="1" si="180"/>
        <v/>
      </c>
      <c r="Z723" s="165"/>
      <c r="AA723" s="155" t="str">
        <f ca="1">IF(C723="","",IF(OR(D723&lt;NgayBatDau,D723&gt;NgayKetThuc),"Ngày tháng phải nằm trong kỳ báo cáo",IF(AND(G723&lt;&gt;"",COUNTIF(D.2[Tên khách hàng],G723)=0),"Tên KH chưa khai báo trong DSKH",IF(AND(H723&lt;&gt;"",COUNTIF(D.1[Tên sản phẩm],H723)=0),"SP này chưa khai báo trong DSSP",""))))</f>
        <v/>
      </c>
      <c r="AB723" s="23" t="str">
        <f t="shared" ca="1" si="166"/>
        <v/>
      </c>
      <c r="AC723" s="23" t="str">
        <f t="shared" ca="1" si="167"/>
        <v/>
      </c>
      <c r="AD723" s="23" t="str">
        <f t="shared" ca="1" si="168"/>
        <v/>
      </c>
      <c r="AE723" s="68" t="str">
        <f t="shared" ca="1" si="169"/>
        <v/>
      </c>
      <c r="AF723" s="69" t="str">
        <f>IF(OR(H723="",S723=""),"",S723-(SUM(L723,M723)*INDEX(D.1[Đơn giá],MATCH(H723,D.1[Tên sản phẩm],0))))</f>
        <v/>
      </c>
      <c r="AG723" s="90" t="str">
        <f t="shared" ca="1" si="170"/>
        <v/>
      </c>
      <c r="AH723" s="90"/>
    </row>
    <row r="724" spans="2:34" ht="27.75" customHeight="1" x14ac:dyDescent="0.2">
      <c r="B724" s="154">
        <f t="shared" si="171"/>
        <v>721</v>
      </c>
      <c r="C724" s="155" t="str">
        <f t="shared" ca="1" si="172"/>
        <v/>
      </c>
      <c r="D724" s="156" t="str">
        <f t="shared" ca="1" si="173"/>
        <v/>
      </c>
      <c r="E724" s="157" t="str">
        <f t="shared" ca="1" si="174"/>
        <v/>
      </c>
      <c r="F724" s="157"/>
      <c r="G724" s="158" t="str">
        <f t="shared" ca="1" si="175"/>
        <v/>
      </c>
      <c r="H724" s="159"/>
      <c r="I724" s="160" t="str">
        <f>IF(H724="","",INDEX(D.1[Quy cách],MATCH(H724,D.1[Tên sản phẩm],0)))</f>
        <v/>
      </c>
      <c r="J724" s="35" t="str">
        <f>IF(H724="","",INDEX(D.1[ĐVT],MATCH(H724,D.1[Tên sản phẩm],0)))</f>
        <v/>
      </c>
      <c r="K724" s="163" t="str">
        <f>IF(H724="","",INDEX(D.1[Đơn giá bán
(Tham khảo)],MATCH(H724,D.1[Tên sản phẩm],0)))</f>
        <v/>
      </c>
      <c r="L724" s="162"/>
      <c r="M724" s="159"/>
      <c r="N724" s="159"/>
      <c r="O724" s="159"/>
      <c r="P724" s="163" t="str">
        <f t="shared" si="176"/>
        <v/>
      </c>
      <c r="Q724" s="164"/>
      <c r="R724" s="162"/>
      <c r="S724" s="163" t="str">
        <f t="shared" si="177"/>
        <v/>
      </c>
      <c r="T724" s="164" t="str">
        <f t="shared" ca="1" si="178"/>
        <v/>
      </c>
      <c r="U724" s="163" t="str">
        <f t="shared" si="179"/>
        <v/>
      </c>
      <c r="V724" s="163" t="str">
        <f ca="1">IF(AND(C724&lt;&gt;"",C724&lt;&gt;OFFSET(C724,1,0)),SUMIFS(B.2[Giá có thuế],B.2[Số ĐK],C724),"")</f>
        <v/>
      </c>
      <c r="W724" s="159"/>
      <c r="X724" s="161" t="str">
        <f>IF(W724="","",'Thông Tin Chung'!$L$3)</f>
        <v/>
      </c>
      <c r="Y724" s="163" t="str">
        <f t="shared" ca="1" si="180"/>
        <v/>
      </c>
      <c r="Z724" s="165"/>
      <c r="AA724" s="155" t="str">
        <f ca="1">IF(C724="","",IF(OR(D724&lt;NgayBatDau,D724&gt;NgayKetThuc),"Ngày tháng phải nằm trong kỳ báo cáo",IF(AND(G724&lt;&gt;"",COUNTIF(D.2[Tên khách hàng],G724)=0),"Tên KH chưa khai báo trong DSKH",IF(AND(H724&lt;&gt;"",COUNTIF(D.1[Tên sản phẩm],H724)=0),"SP này chưa khai báo trong DSSP",""))))</f>
        <v/>
      </c>
      <c r="AB724" s="23" t="str">
        <f t="shared" ca="1" si="166"/>
        <v/>
      </c>
      <c r="AC724" s="23" t="str">
        <f t="shared" ca="1" si="167"/>
        <v/>
      </c>
      <c r="AD724" s="23" t="str">
        <f t="shared" ca="1" si="168"/>
        <v/>
      </c>
      <c r="AE724" s="68" t="str">
        <f t="shared" ca="1" si="169"/>
        <v/>
      </c>
      <c r="AF724" s="69" t="str">
        <f>IF(OR(H724="",S724=""),"",S724-(SUM(L724,M724)*INDEX(D.1[Đơn giá],MATCH(H724,D.1[Tên sản phẩm],0))))</f>
        <v/>
      </c>
      <c r="AG724" s="90" t="str">
        <f t="shared" ca="1" si="170"/>
        <v/>
      </c>
      <c r="AH724" s="90"/>
    </row>
    <row r="725" spans="2:34" ht="27.75" customHeight="1" x14ac:dyDescent="0.2">
      <c r="B725" s="154">
        <f t="shared" si="171"/>
        <v>722</v>
      </c>
      <c r="C725" s="155" t="str">
        <f t="shared" ca="1" si="172"/>
        <v/>
      </c>
      <c r="D725" s="156" t="str">
        <f t="shared" ca="1" si="173"/>
        <v/>
      </c>
      <c r="E725" s="157" t="str">
        <f t="shared" ca="1" si="174"/>
        <v/>
      </c>
      <c r="F725" s="157"/>
      <c r="G725" s="158" t="str">
        <f t="shared" ca="1" si="175"/>
        <v/>
      </c>
      <c r="H725" s="159"/>
      <c r="I725" s="160" t="str">
        <f>IF(H725="","",INDEX(D.1[Quy cách],MATCH(H725,D.1[Tên sản phẩm],0)))</f>
        <v/>
      </c>
      <c r="J725" s="35" t="str">
        <f>IF(H725="","",INDEX(D.1[ĐVT],MATCH(H725,D.1[Tên sản phẩm],0)))</f>
        <v/>
      </c>
      <c r="K725" s="163" t="str">
        <f>IF(H725="","",INDEX(D.1[Đơn giá bán
(Tham khảo)],MATCH(H725,D.1[Tên sản phẩm],0)))</f>
        <v/>
      </c>
      <c r="L725" s="162"/>
      <c r="M725" s="159"/>
      <c r="N725" s="159"/>
      <c r="O725" s="159"/>
      <c r="P725" s="163" t="str">
        <f t="shared" si="176"/>
        <v/>
      </c>
      <c r="Q725" s="164"/>
      <c r="R725" s="162"/>
      <c r="S725" s="163" t="str">
        <f t="shared" si="177"/>
        <v/>
      </c>
      <c r="T725" s="164" t="str">
        <f t="shared" ca="1" si="178"/>
        <v/>
      </c>
      <c r="U725" s="163" t="str">
        <f t="shared" si="179"/>
        <v/>
      </c>
      <c r="V725" s="163" t="str">
        <f ca="1">IF(AND(C725&lt;&gt;"",C725&lt;&gt;OFFSET(C725,1,0)),SUMIFS(B.2[Giá có thuế],B.2[Số ĐK],C725),"")</f>
        <v/>
      </c>
      <c r="W725" s="159"/>
      <c r="X725" s="161" t="str">
        <f>IF(W725="","",'Thông Tin Chung'!$L$3)</f>
        <v/>
      </c>
      <c r="Y725" s="163" t="str">
        <f t="shared" ca="1" si="180"/>
        <v/>
      </c>
      <c r="Z725" s="165"/>
      <c r="AA725" s="155" t="str">
        <f ca="1">IF(C725="","",IF(OR(D725&lt;NgayBatDau,D725&gt;NgayKetThuc),"Ngày tháng phải nằm trong kỳ báo cáo",IF(AND(G725&lt;&gt;"",COUNTIF(D.2[Tên khách hàng],G725)=0),"Tên KH chưa khai báo trong DSKH",IF(AND(H725&lt;&gt;"",COUNTIF(D.1[Tên sản phẩm],H725)=0),"SP này chưa khai báo trong DSSP",""))))</f>
        <v/>
      </c>
      <c r="AB725" s="23" t="str">
        <f t="shared" ca="1" si="166"/>
        <v/>
      </c>
      <c r="AC725" s="23" t="str">
        <f t="shared" ca="1" si="167"/>
        <v/>
      </c>
      <c r="AD725" s="23" t="str">
        <f t="shared" ca="1" si="168"/>
        <v/>
      </c>
      <c r="AE725" s="68" t="str">
        <f t="shared" ca="1" si="169"/>
        <v/>
      </c>
      <c r="AF725" s="69" t="str">
        <f>IF(OR(H725="",S725=""),"",S725-(SUM(L725,M725)*INDEX(D.1[Đơn giá],MATCH(H725,D.1[Tên sản phẩm],0))))</f>
        <v/>
      </c>
      <c r="AG725" s="90" t="str">
        <f t="shared" ca="1" si="170"/>
        <v/>
      </c>
      <c r="AH725" s="90"/>
    </row>
    <row r="726" spans="2:34" ht="27.75" customHeight="1" x14ac:dyDescent="0.2">
      <c r="B726" s="154">
        <f t="shared" si="171"/>
        <v>723</v>
      </c>
      <c r="C726" s="155" t="str">
        <f t="shared" ca="1" si="172"/>
        <v/>
      </c>
      <c r="D726" s="156" t="str">
        <f t="shared" ca="1" si="173"/>
        <v/>
      </c>
      <c r="E726" s="157" t="str">
        <f t="shared" ca="1" si="174"/>
        <v/>
      </c>
      <c r="F726" s="157"/>
      <c r="G726" s="158" t="str">
        <f t="shared" ca="1" si="175"/>
        <v/>
      </c>
      <c r="H726" s="159"/>
      <c r="I726" s="160" t="str">
        <f>IF(H726="","",INDEX(D.1[Quy cách],MATCH(H726,D.1[Tên sản phẩm],0)))</f>
        <v/>
      </c>
      <c r="J726" s="35" t="str">
        <f>IF(H726="","",INDEX(D.1[ĐVT],MATCH(H726,D.1[Tên sản phẩm],0)))</f>
        <v/>
      </c>
      <c r="K726" s="163" t="str">
        <f>IF(H726="","",INDEX(D.1[Đơn giá bán
(Tham khảo)],MATCH(H726,D.1[Tên sản phẩm],0)))</f>
        <v/>
      </c>
      <c r="L726" s="162"/>
      <c r="M726" s="159"/>
      <c r="N726" s="159"/>
      <c r="O726" s="159"/>
      <c r="P726" s="163" t="str">
        <f t="shared" si="176"/>
        <v/>
      </c>
      <c r="Q726" s="164"/>
      <c r="R726" s="162"/>
      <c r="S726" s="163" t="str">
        <f t="shared" si="177"/>
        <v/>
      </c>
      <c r="T726" s="164" t="str">
        <f t="shared" ca="1" si="178"/>
        <v/>
      </c>
      <c r="U726" s="163" t="str">
        <f t="shared" si="179"/>
        <v/>
      </c>
      <c r="V726" s="163" t="str">
        <f ca="1">IF(AND(C726&lt;&gt;"",C726&lt;&gt;OFFSET(C726,1,0)),SUMIFS(B.2[Giá có thuế],B.2[Số ĐK],C726),"")</f>
        <v/>
      </c>
      <c r="W726" s="159"/>
      <c r="X726" s="161" t="str">
        <f>IF(W726="","",'Thông Tin Chung'!$L$3)</f>
        <v/>
      </c>
      <c r="Y726" s="163" t="str">
        <f t="shared" ca="1" si="180"/>
        <v/>
      </c>
      <c r="Z726" s="165"/>
      <c r="AA726" s="155" t="str">
        <f ca="1">IF(C726="","",IF(OR(D726&lt;NgayBatDau,D726&gt;NgayKetThuc),"Ngày tháng phải nằm trong kỳ báo cáo",IF(AND(G726&lt;&gt;"",COUNTIF(D.2[Tên khách hàng],G726)=0),"Tên KH chưa khai báo trong DSKH",IF(AND(H726&lt;&gt;"",COUNTIF(D.1[Tên sản phẩm],H726)=0),"SP này chưa khai báo trong DSSP",""))))</f>
        <v/>
      </c>
      <c r="AB726" s="23" t="str">
        <f t="shared" ca="1" si="166"/>
        <v/>
      </c>
      <c r="AC726" s="23" t="str">
        <f t="shared" ca="1" si="167"/>
        <v/>
      </c>
      <c r="AD726" s="23" t="str">
        <f t="shared" ca="1" si="168"/>
        <v/>
      </c>
      <c r="AE726" s="68" t="str">
        <f t="shared" ca="1" si="169"/>
        <v/>
      </c>
      <c r="AF726" s="69" t="str">
        <f>IF(OR(H726="",S726=""),"",S726-(SUM(L726,M726)*INDEX(D.1[Đơn giá],MATCH(H726,D.1[Tên sản phẩm],0))))</f>
        <v/>
      </c>
      <c r="AG726" s="90" t="str">
        <f t="shared" ca="1" si="170"/>
        <v/>
      </c>
      <c r="AH726" s="90"/>
    </row>
    <row r="727" spans="2:34" ht="27.75" customHeight="1" x14ac:dyDescent="0.2">
      <c r="B727" s="154">
        <f t="shared" si="171"/>
        <v>724</v>
      </c>
      <c r="C727" s="155" t="str">
        <f t="shared" ca="1" si="172"/>
        <v/>
      </c>
      <c r="D727" s="156" t="str">
        <f t="shared" ca="1" si="173"/>
        <v/>
      </c>
      <c r="E727" s="157" t="str">
        <f t="shared" ca="1" si="174"/>
        <v/>
      </c>
      <c r="F727" s="157"/>
      <c r="G727" s="158" t="str">
        <f t="shared" ca="1" si="175"/>
        <v/>
      </c>
      <c r="H727" s="159"/>
      <c r="I727" s="160" t="str">
        <f>IF(H727="","",INDEX(D.1[Quy cách],MATCH(H727,D.1[Tên sản phẩm],0)))</f>
        <v/>
      </c>
      <c r="J727" s="35" t="str">
        <f>IF(H727="","",INDEX(D.1[ĐVT],MATCH(H727,D.1[Tên sản phẩm],0)))</f>
        <v/>
      </c>
      <c r="K727" s="163" t="str">
        <f>IF(H727="","",INDEX(D.1[Đơn giá bán
(Tham khảo)],MATCH(H727,D.1[Tên sản phẩm],0)))</f>
        <v/>
      </c>
      <c r="L727" s="162"/>
      <c r="M727" s="159"/>
      <c r="N727" s="159"/>
      <c r="O727" s="159"/>
      <c r="P727" s="163" t="str">
        <f t="shared" si="176"/>
        <v/>
      </c>
      <c r="Q727" s="164"/>
      <c r="R727" s="162"/>
      <c r="S727" s="163" t="str">
        <f t="shared" si="177"/>
        <v/>
      </c>
      <c r="T727" s="164" t="str">
        <f t="shared" ca="1" si="178"/>
        <v/>
      </c>
      <c r="U727" s="163" t="str">
        <f t="shared" si="179"/>
        <v/>
      </c>
      <c r="V727" s="163" t="str">
        <f ca="1">IF(AND(C727&lt;&gt;"",C727&lt;&gt;OFFSET(C727,1,0)),SUMIFS(B.2[Giá có thuế],B.2[Số ĐK],C727),"")</f>
        <v/>
      </c>
      <c r="W727" s="159"/>
      <c r="X727" s="161" t="str">
        <f>IF(W727="","",'Thông Tin Chung'!$L$3)</f>
        <v/>
      </c>
      <c r="Y727" s="163" t="str">
        <f t="shared" ca="1" si="180"/>
        <v/>
      </c>
      <c r="Z727" s="165"/>
      <c r="AA727" s="155" t="str">
        <f ca="1">IF(C727="","",IF(OR(D727&lt;NgayBatDau,D727&gt;NgayKetThuc),"Ngày tháng phải nằm trong kỳ báo cáo",IF(AND(G727&lt;&gt;"",COUNTIF(D.2[Tên khách hàng],G727)=0),"Tên KH chưa khai báo trong DSKH",IF(AND(H727&lt;&gt;"",COUNTIF(D.1[Tên sản phẩm],H727)=0),"SP này chưa khai báo trong DSSP",""))))</f>
        <v/>
      </c>
      <c r="AB727" s="23" t="str">
        <f t="shared" ca="1" si="166"/>
        <v/>
      </c>
      <c r="AC727" s="23" t="str">
        <f t="shared" ca="1" si="167"/>
        <v/>
      </c>
      <c r="AD727" s="23" t="str">
        <f t="shared" ca="1" si="168"/>
        <v/>
      </c>
      <c r="AE727" s="68" t="str">
        <f t="shared" ca="1" si="169"/>
        <v/>
      </c>
      <c r="AF727" s="69" t="str">
        <f>IF(OR(H727="",S727=""),"",S727-(SUM(L727,M727)*INDEX(D.1[Đơn giá],MATCH(H727,D.1[Tên sản phẩm],0))))</f>
        <v/>
      </c>
      <c r="AG727" s="90" t="str">
        <f t="shared" ca="1" si="170"/>
        <v/>
      </c>
      <c r="AH727" s="90"/>
    </row>
    <row r="728" spans="2:34" ht="27.75" customHeight="1" x14ac:dyDescent="0.2">
      <c r="B728" s="154">
        <f t="shared" si="171"/>
        <v>725</v>
      </c>
      <c r="C728" s="155" t="str">
        <f t="shared" ca="1" si="172"/>
        <v/>
      </c>
      <c r="D728" s="156" t="str">
        <f t="shared" ca="1" si="173"/>
        <v/>
      </c>
      <c r="E728" s="157" t="str">
        <f t="shared" ca="1" si="174"/>
        <v/>
      </c>
      <c r="F728" s="157"/>
      <c r="G728" s="158" t="str">
        <f t="shared" ca="1" si="175"/>
        <v/>
      </c>
      <c r="H728" s="159"/>
      <c r="I728" s="160" t="str">
        <f>IF(H728="","",INDEX(D.1[Quy cách],MATCH(H728,D.1[Tên sản phẩm],0)))</f>
        <v/>
      </c>
      <c r="J728" s="35" t="str">
        <f>IF(H728="","",INDEX(D.1[ĐVT],MATCH(H728,D.1[Tên sản phẩm],0)))</f>
        <v/>
      </c>
      <c r="K728" s="163" t="str">
        <f>IF(H728="","",INDEX(D.1[Đơn giá bán
(Tham khảo)],MATCH(H728,D.1[Tên sản phẩm],0)))</f>
        <v/>
      </c>
      <c r="L728" s="162"/>
      <c r="M728" s="159"/>
      <c r="N728" s="159"/>
      <c r="O728" s="159"/>
      <c r="P728" s="163" t="str">
        <f t="shared" si="176"/>
        <v/>
      </c>
      <c r="Q728" s="164"/>
      <c r="R728" s="162"/>
      <c r="S728" s="163" t="str">
        <f t="shared" si="177"/>
        <v/>
      </c>
      <c r="T728" s="164" t="str">
        <f t="shared" ca="1" si="178"/>
        <v/>
      </c>
      <c r="U728" s="163" t="str">
        <f t="shared" si="179"/>
        <v/>
      </c>
      <c r="V728" s="163" t="str">
        <f ca="1">IF(AND(C728&lt;&gt;"",C728&lt;&gt;OFFSET(C728,1,0)),SUMIFS(B.2[Giá có thuế],B.2[Số ĐK],C728),"")</f>
        <v/>
      </c>
      <c r="W728" s="159"/>
      <c r="X728" s="161" t="str">
        <f>IF(W728="","",'Thông Tin Chung'!$L$3)</f>
        <v/>
      </c>
      <c r="Y728" s="163" t="str">
        <f t="shared" ca="1" si="180"/>
        <v/>
      </c>
      <c r="Z728" s="165"/>
      <c r="AA728" s="155" t="str">
        <f ca="1">IF(C728="","",IF(OR(D728&lt;NgayBatDau,D728&gt;NgayKetThuc),"Ngày tháng phải nằm trong kỳ báo cáo",IF(AND(G728&lt;&gt;"",COUNTIF(D.2[Tên khách hàng],G728)=0),"Tên KH chưa khai báo trong DSKH",IF(AND(H728&lt;&gt;"",COUNTIF(D.1[Tên sản phẩm],H728)=0),"SP này chưa khai báo trong DSSP",""))))</f>
        <v/>
      </c>
      <c r="AB728" s="23" t="str">
        <f t="shared" ca="1" si="166"/>
        <v/>
      </c>
      <c r="AC728" s="23" t="str">
        <f t="shared" ca="1" si="167"/>
        <v/>
      </c>
      <c r="AD728" s="23" t="str">
        <f t="shared" ca="1" si="168"/>
        <v/>
      </c>
      <c r="AE728" s="68" t="str">
        <f t="shared" ca="1" si="169"/>
        <v/>
      </c>
      <c r="AF728" s="69" t="str">
        <f>IF(OR(H728="",S728=""),"",S728-(SUM(L728,M728)*INDEX(D.1[Đơn giá],MATCH(H728,D.1[Tên sản phẩm],0))))</f>
        <v/>
      </c>
      <c r="AG728" s="90" t="str">
        <f t="shared" ca="1" si="170"/>
        <v/>
      </c>
      <c r="AH728" s="90"/>
    </row>
    <row r="729" spans="2:34" ht="27.75" customHeight="1" x14ac:dyDescent="0.2">
      <c r="B729" s="154">
        <f t="shared" si="171"/>
        <v>726</v>
      </c>
      <c r="C729" s="155" t="str">
        <f t="shared" ca="1" si="172"/>
        <v/>
      </c>
      <c r="D729" s="156" t="str">
        <f t="shared" ca="1" si="173"/>
        <v/>
      </c>
      <c r="E729" s="157" t="str">
        <f t="shared" ca="1" si="174"/>
        <v/>
      </c>
      <c r="F729" s="157"/>
      <c r="G729" s="158" t="str">
        <f t="shared" ca="1" si="175"/>
        <v/>
      </c>
      <c r="H729" s="159"/>
      <c r="I729" s="160" t="str">
        <f>IF(H729="","",INDEX(D.1[Quy cách],MATCH(H729,D.1[Tên sản phẩm],0)))</f>
        <v/>
      </c>
      <c r="J729" s="35" t="str">
        <f>IF(H729="","",INDEX(D.1[ĐVT],MATCH(H729,D.1[Tên sản phẩm],0)))</f>
        <v/>
      </c>
      <c r="K729" s="163" t="str">
        <f>IF(H729="","",INDEX(D.1[Đơn giá bán
(Tham khảo)],MATCH(H729,D.1[Tên sản phẩm],0)))</f>
        <v/>
      </c>
      <c r="L729" s="162"/>
      <c r="M729" s="159"/>
      <c r="N729" s="159"/>
      <c r="O729" s="159"/>
      <c r="P729" s="163" t="str">
        <f t="shared" si="176"/>
        <v/>
      </c>
      <c r="Q729" s="164"/>
      <c r="R729" s="162"/>
      <c r="S729" s="163" t="str">
        <f t="shared" si="177"/>
        <v/>
      </c>
      <c r="T729" s="164" t="str">
        <f t="shared" ca="1" si="178"/>
        <v/>
      </c>
      <c r="U729" s="163" t="str">
        <f t="shared" si="179"/>
        <v/>
      </c>
      <c r="V729" s="163" t="str">
        <f ca="1">IF(AND(C729&lt;&gt;"",C729&lt;&gt;OFFSET(C729,1,0)),SUMIFS(B.2[Giá có thuế],B.2[Số ĐK],C729),"")</f>
        <v/>
      </c>
      <c r="W729" s="159"/>
      <c r="X729" s="161" t="str">
        <f>IF(W729="","",'Thông Tin Chung'!$L$3)</f>
        <v/>
      </c>
      <c r="Y729" s="163" t="str">
        <f t="shared" ca="1" si="180"/>
        <v/>
      </c>
      <c r="Z729" s="165"/>
      <c r="AA729" s="155" t="str">
        <f ca="1">IF(C729="","",IF(OR(D729&lt;NgayBatDau,D729&gt;NgayKetThuc),"Ngày tháng phải nằm trong kỳ báo cáo",IF(AND(G729&lt;&gt;"",COUNTIF(D.2[Tên khách hàng],G729)=0),"Tên KH chưa khai báo trong DSKH",IF(AND(H729&lt;&gt;"",COUNTIF(D.1[Tên sản phẩm],H729)=0),"SP này chưa khai báo trong DSSP",""))))</f>
        <v/>
      </c>
      <c r="AB729" s="23" t="str">
        <f t="shared" ca="1" si="166"/>
        <v/>
      </c>
      <c r="AC729" s="23" t="str">
        <f t="shared" ca="1" si="167"/>
        <v/>
      </c>
      <c r="AD729" s="23" t="str">
        <f t="shared" ca="1" si="168"/>
        <v/>
      </c>
      <c r="AE729" s="68" t="str">
        <f t="shared" ca="1" si="169"/>
        <v/>
      </c>
      <c r="AF729" s="69" t="str">
        <f>IF(OR(H729="",S729=""),"",S729-(SUM(L729,M729)*INDEX(D.1[Đơn giá],MATCH(H729,D.1[Tên sản phẩm],0))))</f>
        <v/>
      </c>
      <c r="AG729" s="90" t="str">
        <f t="shared" ca="1" si="170"/>
        <v/>
      </c>
      <c r="AH729" s="90"/>
    </row>
    <row r="730" spans="2:34" ht="27.75" customHeight="1" x14ac:dyDescent="0.2">
      <c r="B730" s="154">
        <f t="shared" si="171"/>
        <v>727</v>
      </c>
      <c r="C730" s="155" t="str">
        <f t="shared" ca="1" si="172"/>
        <v/>
      </c>
      <c r="D730" s="156" t="str">
        <f t="shared" ca="1" si="173"/>
        <v/>
      </c>
      <c r="E730" s="157" t="str">
        <f t="shared" ca="1" si="174"/>
        <v/>
      </c>
      <c r="F730" s="157"/>
      <c r="G730" s="158" t="str">
        <f t="shared" ca="1" si="175"/>
        <v/>
      </c>
      <c r="H730" s="159"/>
      <c r="I730" s="160" t="str">
        <f>IF(H730="","",INDEX(D.1[Quy cách],MATCH(H730,D.1[Tên sản phẩm],0)))</f>
        <v/>
      </c>
      <c r="J730" s="35" t="str">
        <f>IF(H730="","",INDEX(D.1[ĐVT],MATCH(H730,D.1[Tên sản phẩm],0)))</f>
        <v/>
      </c>
      <c r="K730" s="163" t="str">
        <f>IF(H730="","",INDEX(D.1[Đơn giá bán
(Tham khảo)],MATCH(H730,D.1[Tên sản phẩm],0)))</f>
        <v/>
      </c>
      <c r="L730" s="162"/>
      <c r="M730" s="159"/>
      <c r="N730" s="159"/>
      <c r="O730" s="159"/>
      <c r="P730" s="163" t="str">
        <f t="shared" si="176"/>
        <v/>
      </c>
      <c r="Q730" s="164"/>
      <c r="R730" s="162"/>
      <c r="S730" s="163" t="str">
        <f t="shared" si="177"/>
        <v/>
      </c>
      <c r="T730" s="164" t="str">
        <f t="shared" ca="1" si="178"/>
        <v/>
      </c>
      <c r="U730" s="163" t="str">
        <f t="shared" si="179"/>
        <v/>
      </c>
      <c r="V730" s="163" t="str">
        <f ca="1">IF(AND(C730&lt;&gt;"",C730&lt;&gt;OFFSET(C730,1,0)),SUMIFS(B.2[Giá có thuế],B.2[Số ĐK],C730),"")</f>
        <v/>
      </c>
      <c r="W730" s="159"/>
      <c r="X730" s="161" t="str">
        <f>IF(W730="","",'Thông Tin Chung'!$L$3)</f>
        <v/>
      </c>
      <c r="Y730" s="163" t="str">
        <f t="shared" ca="1" si="180"/>
        <v/>
      </c>
      <c r="Z730" s="165"/>
      <c r="AA730" s="155" t="str">
        <f ca="1">IF(C730="","",IF(OR(D730&lt;NgayBatDau,D730&gt;NgayKetThuc),"Ngày tháng phải nằm trong kỳ báo cáo",IF(AND(G730&lt;&gt;"",COUNTIF(D.2[Tên khách hàng],G730)=0),"Tên KH chưa khai báo trong DSKH",IF(AND(H730&lt;&gt;"",COUNTIF(D.1[Tên sản phẩm],H730)=0),"SP này chưa khai báo trong DSSP",""))))</f>
        <v/>
      </c>
      <c r="AB730" s="23" t="str">
        <f t="shared" ca="1" si="166"/>
        <v/>
      </c>
      <c r="AC730" s="23" t="str">
        <f t="shared" ca="1" si="167"/>
        <v/>
      </c>
      <c r="AD730" s="23" t="str">
        <f t="shared" ca="1" si="168"/>
        <v/>
      </c>
      <c r="AE730" s="68" t="str">
        <f t="shared" ca="1" si="169"/>
        <v/>
      </c>
      <c r="AF730" s="69" t="str">
        <f>IF(OR(H730="",S730=""),"",S730-(SUM(L730,M730)*INDEX(D.1[Đơn giá],MATCH(H730,D.1[Tên sản phẩm],0))))</f>
        <v/>
      </c>
      <c r="AG730" s="90" t="str">
        <f t="shared" ca="1" si="170"/>
        <v/>
      </c>
      <c r="AH730" s="90"/>
    </row>
    <row r="731" spans="2:34" ht="27.75" customHeight="1" x14ac:dyDescent="0.2">
      <c r="B731" s="154">
        <f t="shared" si="171"/>
        <v>728</v>
      </c>
      <c r="C731" s="155" t="str">
        <f t="shared" ca="1" si="172"/>
        <v/>
      </c>
      <c r="D731" s="156" t="str">
        <f t="shared" ca="1" si="173"/>
        <v/>
      </c>
      <c r="E731" s="157" t="str">
        <f t="shared" ca="1" si="174"/>
        <v/>
      </c>
      <c r="F731" s="157"/>
      <c r="G731" s="158" t="str">
        <f t="shared" ca="1" si="175"/>
        <v/>
      </c>
      <c r="H731" s="159"/>
      <c r="I731" s="160" t="str">
        <f>IF(H731="","",INDEX(D.1[Quy cách],MATCH(H731,D.1[Tên sản phẩm],0)))</f>
        <v/>
      </c>
      <c r="J731" s="35" t="str">
        <f>IF(H731="","",INDEX(D.1[ĐVT],MATCH(H731,D.1[Tên sản phẩm],0)))</f>
        <v/>
      </c>
      <c r="K731" s="163" t="str">
        <f>IF(H731="","",INDEX(D.1[Đơn giá bán
(Tham khảo)],MATCH(H731,D.1[Tên sản phẩm],0)))</f>
        <v/>
      </c>
      <c r="L731" s="162"/>
      <c r="M731" s="159"/>
      <c r="N731" s="159"/>
      <c r="O731" s="159"/>
      <c r="P731" s="163" t="str">
        <f t="shared" si="176"/>
        <v/>
      </c>
      <c r="Q731" s="164"/>
      <c r="R731" s="162"/>
      <c r="S731" s="163" t="str">
        <f t="shared" si="177"/>
        <v/>
      </c>
      <c r="T731" s="164" t="str">
        <f t="shared" ca="1" si="178"/>
        <v/>
      </c>
      <c r="U731" s="163" t="str">
        <f t="shared" si="179"/>
        <v/>
      </c>
      <c r="V731" s="163" t="str">
        <f ca="1">IF(AND(C731&lt;&gt;"",C731&lt;&gt;OFFSET(C731,1,0)),SUMIFS(B.2[Giá có thuế],B.2[Số ĐK],C731),"")</f>
        <v/>
      </c>
      <c r="W731" s="159"/>
      <c r="X731" s="161" t="str">
        <f>IF(W731="","",'Thông Tin Chung'!$L$3)</f>
        <v/>
      </c>
      <c r="Y731" s="163" t="str">
        <f t="shared" ca="1" si="180"/>
        <v/>
      </c>
      <c r="Z731" s="165"/>
      <c r="AA731" s="155" t="str">
        <f ca="1">IF(C731="","",IF(OR(D731&lt;NgayBatDau,D731&gt;NgayKetThuc),"Ngày tháng phải nằm trong kỳ báo cáo",IF(AND(G731&lt;&gt;"",COUNTIF(D.2[Tên khách hàng],G731)=0),"Tên KH chưa khai báo trong DSKH",IF(AND(H731&lt;&gt;"",COUNTIF(D.1[Tên sản phẩm],H731)=0),"SP này chưa khai báo trong DSSP",""))))</f>
        <v/>
      </c>
      <c r="AB731" s="23" t="str">
        <f t="shared" ca="1" si="166"/>
        <v/>
      </c>
      <c r="AC731" s="23" t="str">
        <f t="shared" ca="1" si="167"/>
        <v/>
      </c>
      <c r="AD731" s="23" t="str">
        <f t="shared" ca="1" si="168"/>
        <v/>
      </c>
      <c r="AE731" s="68" t="str">
        <f t="shared" ca="1" si="169"/>
        <v/>
      </c>
      <c r="AF731" s="69" t="str">
        <f>IF(OR(H731="",S731=""),"",S731-(SUM(L731,M731)*INDEX(D.1[Đơn giá],MATCH(H731,D.1[Tên sản phẩm],0))))</f>
        <v/>
      </c>
      <c r="AG731" s="90" t="str">
        <f t="shared" ca="1" si="170"/>
        <v/>
      </c>
      <c r="AH731" s="90"/>
    </row>
    <row r="732" spans="2:34" ht="27.75" customHeight="1" x14ac:dyDescent="0.2">
      <c r="B732" s="154">
        <f t="shared" si="171"/>
        <v>729</v>
      </c>
      <c r="C732" s="155" t="str">
        <f t="shared" ca="1" si="172"/>
        <v/>
      </c>
      <c r="D732" s="156" t="str">
        <f t="shared" ca="1" si="173"/>
        <v/>
      </c>
      <c r="E732" s="157" t="str">
        <f t="shared" ca="1" si="174"/>
        <v/>
      </c>
      <c r="F732" s="157"/>
      <c r="G732" s="158" t="str">
        <f t="shared" ca="1" si="175"/>
        <v/>
      </c>
      <c r="H732" s="159"/>
      <c r="I732" s="160" t="str">
        <f>IF(H732="","",INDEX(D.1[Quy cách],MATCH(H732,D.1[Tên sản phẩm],0)))</f>
        <v/>
      </c>
      <c r="J732" s="35" t="str">
        <f>IF(H732="","",INDEX(D.1[ĐVT],MATCH(H732,D.1[Tên sản phẩm],0)))</f>
        <v/>
      </c>
      <c r="K732" s="163" t="str">
        <f>IF(H732="","",INDEX(D.1[Đơn giá bán
(Tham khảo)],MATCH(H732,D.1[Tên sản phẩm],0)))</f>
        <v/>
      </c>
      <c r="L732" s="162"/>
      <c r="M732" s="159"/>
      <c r="N732" s="159"/>
      <c r="O732" s="159"/>
      <c r="P732" s="163" t="str">
        <f t="shared" si="176"/>
        <v/>
      </c>
      <c r="Q732" s="164"/>
      <c r="R732" s="162"/>
      <c r="S732" s="163" t="str">
        <f t="shared" si="177"/>
        <v/>
      </c>
      <c r="T732" s="164" t="str">
        <f t="shared" ca="1" si="178"/>
        <v/>
      </c>
      <c r="U732" s="163" t="str">
        <f t="shared" si="179"/>
        <v/>
      </c>
      <c r="V732" s="163" t="str">
        <f ca="1">IF(AND(C732&lt;&gt;"",C732&lt;&gt;OFFSET(C732,1,0)),SUMIFS(B.2[Giá có thuế],B.2[Số ĐK],C732),"")</f>
        <v/>
      </c>
      <c r="W732" s="159"/>
      <c r="X732" s="161" t="str">
        <f>IF(W732="","",'Thông Tin Chung'!$L$3)</f>
        <v/>
      </c>
      <c r="Y732" s="163" t="str">
        <f t="shared" ca="1" si="180"/>
        <v/>
      </c>
      <c r="Z732" s="165"/>
      <c r="AA732" s="155" t="str">
        <f ca="1">IF(C732="","",IF(OR(D732&lt;NgayBatDau,D732&gt;NgayKetThuc),"Ngày tháng phải nằm trong kỳ báo cáo",IF(AND(G732&lt;&gt;"",COUNTIF(D.2[Tên khách hàng],G732)=0),"Tên KH chưa khai báo trong DSKH",IF(AND(H732&lt;&gt;"",COUNTIF(D.1[Tên sản phẩm],H732)=0),"SP này chưa khai báo trong DSSP",""))))</f>
        <v/>
      </c>
      <c r="AB732" s="23" t="str">
        <f t="shared" ca="1" si="166"/>
        <v/>
      </c>
      <c r="AC732" s="23" t="str">
        <f t="shared" ca="1" si="167"/>
        <v/>
      </c>
      <c r="AD732" s="23" t="str">
        <f t="shared" ca="1" si="168"/>
        <v/>
      </c>
      <c r="AE732" s="68" t="str">
        <f t="shared" ca="1" si="169"/>
        <v/>
      </c>
      <c r="AF732" s="69" t="str">
        <f>IF(OR(H732="",S732=""),"",S732-(SUM(L732,M732)*INDEX(D.1[Đơn giá],MATCH(H732,D.1[Tên sản phẩm],0))))</f>
        <v/>
      </c>
      <c r="AG732" s="90" t="str">
        <f t="shared" ca="1" si="170"/>
        <v/>
      </c>
      <c r="AH732" s="90"/>
    </row>
    <row r="733" spans="2:34" ht="27.75" customHeight="1" x14ac:dyDescent="0.2">
      <c r="B733" s="154">
        <f t="shared" si="171"/>
        <v>730</v>
      </c>
      <c r="C733" s="155" t="str">
        <f t="shared" ca="1" si="172"/>
        <v/>
      </c>
      <c r="D733" s="156" t="str">
        <f t="shared" ca="1" si="173"/>
        <v/>
      </c>
      <c r="E733" s="157" t="str">
        <f t="shared" ca="1" si="174"/>
        <v/>
      </c>
      <c r="F733" s="157"/>
      <c r="G733" s="158" t="str">
        <f t="shared" ca="1" si="175"/>
        <v/>
      </c>
      <c r="H733" s="159"/>
      <c r="I733" s="160" t="str">
        <f>IF(H733="","",INDEX(D.1[Quy cách],MATCH(H733,D.1[Tên sản phẩm],0)))</f>
        <v/>
      </c>
      <c r="J733" s="35" t="str">
        <f>IF(H733="","",INDEX(D.1[ĐVT],MATCH(H733,D.1[Tên sản phẩm],0)))</f>
        <v/>
      </c>
      <c r="K733" s="163" t="str">
        <f>IF(H733="","",INDEX(D.1[Đơn giá bán
(Tham khảo)],MATCH(H733,D.1[Tên sản phẩm],0)))</f>
        <v/>
      </c>
      <c r="L733" s="162"/>
      <c r="M733" s="159"/>
      <c r="N733" s="159"/>
      <c r="O733" s="159"/>
      <c r="P733" s="163" t="str">
        <f t="shared" si="176"/>
        <v/>
      </c>
      <c r="Q733" s="164"/>
      <c r="R733" s="162"/>
      <c r="S733" s="163" t="str">
        <f t="shared" si="177"/>
        <v/>
      </c>
      <c r="T733" s="164" t="str">
        <f t="shared" ca="1" si="178"/>
        <v/>
      </c>
      <c r="U733" s="163" t="str">
        <f t="shared" si="179"/>
        <v/>
      </c>
      <c r="V733" s="163" t="str">
        <f ca="1">IF(AND(C733&lt;&gt;"",C733&lt;&gt;OFFSET(C733,1,0)),SUMIFS(B.2[Giá có thuế],B.2[Số ĐK],C733),"")</f>
        <v/>
      </c>
      <c r="W733" s="159"/>
      <c r="X733" s="161" t="str">
        <f>IF(W733="","",'Thông Tin Chung'!$L$3)</f>
        <v/>
      </c>
      <c r="Y733" s="163" t="str">
        <f t="shared" ca="1" si="180"/>
        <v/>
      </c>
      <c r="Z733" s="165"/>
      <c r="AA733" s="155" t="str">
        <f ca="1">IF(C733="","",IF(OR(D733&lt;NgayBatDau,D733&gt;NgayKetThuc),"Ngày tháng phải nằm trong kỳ báo cáo",IF(AND(G733&lt;&gt;"",COUNTIF(D.2[Tên khách hàng],G733)=0),"Tên KH chưa khai báo trong DSKH",IF(AND(H733&lt;&gt;"",COUNTIF(D.1[Tên sản phẩm],H733)=0),"SP này chưa khai báo trong DSSP",""))))</f>
        <v/>
      </c>
      <c r="AB733" s="23" t="str">
        <f t="shared" ca="1" si="166"/>
        <v/>
      </c>
      <c r="AC733" s="23" t="str">
        <f t="shared" ca="1" si="167"/>
        <v/>
      </c>
      <c r="AD733" s="23" t="str">
        <f t="shared" ca="1" si="168"/>
        <v/>
      </c>
      <c r="AE733" s="68" t="str">
        <f t="shared" ca="1" si="169"/>
        <v/>
      </c>
      <c r="AF733" s="69" t="str">
        <f>IF(OR(H733="",S733=""),"",S733-(SUM(L733,M733)*INDEX(D.1[Đơn giá],MATCH(H733,D.1[Tên sản phẩm],0))))</f>
        <v/>
      </c>
      <c r="AG733" s="90" t="str">
        <f t="shared" ca="1" si="170"/>
        <v/>
      </c>
      <c r="AH733" s="90"/>
    </row>
    <row r="734" spans="2:34" ht="27.75" customHeight="1" x14ac:dyDescent="0.2">
      <c r="B734" s="154">
        <f t="shared" si="171"/>
        <v>731</v>
      </c>
      <c r="C734" s="155" t="str">
        <f t="shared" ca="1" si="172"/>
        <v/>
      </c>
      <c r="D734" s="156" t="str">
        <f t="shared" ca="1" si="173"/>
        <v/>
      </c>
      <c r="E734" s="157" t="str">
        <f t="shared" ca="1" si="174"/>
        <v/>
      </c>
      <c r="F734" s="157"/>
      <c r="G734" s="158" t="str">
        <f t="shared" ca="1" si="175"/>
        <v/>
      </c>
      <c r="H734" s="159"/>
      <c r="I734" s="160" t="str">
        <f>IF(H734="","",INDEX(D.1[Quy cách],MATCH(H734,D.1[Tên sản phẩm],0)))</f>
        <v/>
      </c>
      <c r="J734" s="35" t="str">
        <f>IF(H734="","",INDEX(D.1[ĐVT],MATCH(H734,D.1[Tên sản phẩm],0)))</f>
        <v/>
      </c>
      <c r="K734" s="163" t="str">
        <f>IF(H734="","",INDEX(D.1[Đơn giá bán
(Tham khảo)],MATCH(H734,D.1[Tên sản phẩm],0)))</f>
        <v/>
      </c>
      <c r="L734" s="162"/>
      <c r="M734" s="159"/>
      <c r="N734" s="159"/>
      <c r="O734" s="159"/>
      <c r="P734" s="163" t="str">
        <f t="shared" si="176"/>
        <v/>
      </c>
      <c r="Q734" s="164"/>
      <c r="R734" s="162"/>
      <c r="S734" s="163" t="str">
        <f t="shared" si="177"/>
        <v/>
      </c>
      <c r="T734" s="164" t="str">
        <f t="shared" ca="1" si="178"/>
        <v/>
      </c>
      <c r="U734" s="163" t="str">
        <f t="shared" si="179"/>
        <v/>
      </c>
      <c r="V734" s="163" t="str">
        <f ca="1">IF(AND(C734&lt;&gt;"",C734&lt;&gt;OFFSET(C734,1,0)),SUMIFS(B.2[Giá có thuế],B.2[Số ĐK],C734),"")</f>
        <v/>
      </c>
      <c r="W734" s="159"/>
      <c r="X734" s="161" t="str">
        <f>IF(W734="","",'Thông Tin Chung'!$L$3)</f>
        <v/>
      </c>
      <c r="Y734" s="163" t="str">
        <f t="shared" ca="1" si="180"/>
        <v/>
      </c>
      <c r="Z734" s="165"/>
      <c r="AA734" s="155" t="str">
        <f ca="1">IF(C734="","",IF(OR(D734&lt;NgayBatDau,D734&gt;NgayKetThuc),"Ngày tháng phải nằm trong kỳ báo cáo",IF(AND(G734&lt;&gt;"",COUNTIF(D.2[Tên khách hàng],G734)=0),"Tên KH chưa khai báo trong DSKH",IF(AND(H734&lt;&gt;"",COUNTIF(D.1[Tên sản phẩm],H734)=0),"SP này chưa khai báo trong DSSP",""))))</f>
        <v/>
      </c>
      <c r="AB734" s="23" t="str">
        <f t="shared" ca="1" si="166"/>
        <v/>
      </c>
      <c r="AC734" s="23" t="str">
        <f t="shared" ca="1" si="167"/>
        <v/>
      </c>
      <c r="AD734" s="23" t="str">
        <f t="shared" ca="1" si="168"/>
        <v/>
      </c>
      <c r="AE734" s="68" t="str">
        <f t="shared" ca="1" si="169"/>
        <v/>
      </c>
      <c r="AF734" s="69" t="str">
        <f>IF(OR(H734="",S734=""),"",S734-(SUM(L734,M734)*INDEX(D.1[Đơn giá],MATCH(H734,D.1[Tên sản phẩm],0))))</f>
        <v/>
      </c>
      <c r="AG734" s="90" t="str">
        <f t="shared" ca="1" si="170"/>
        <v/>
      </c>
      <c r="AH734" s="90"/>
    </row>
    <row r="735" spans="2:34" ht="27.75" customHeight="1" x14ac:dyDescent="0.2">
      <c r="B735" s="154">
        <f t="shared" si="171"/>
        <v>732</v>
      </c>
      <c r="C735" s="155" t="str">
        <f t="shared" ca="1" si="172"/>
        <v/>
      </c>
      <c r="D735" s="156" t="str">
        <f t="shared" ca="1" si="173"/>
        <v/>
      </c>
      <c r="E735" s="157" t="str">
        <f t="shared" ca="1" si="174"/>
        <v/>
      </c>
      <c r="F735" s="157"/>
      <c r="G735" s="158" t="str">
        <f t="shared" ca="1" si="175"/>
        <v/>
      </c>
      <c r="H735" s="159"/>
      <c r="I735" s="160" t="str">
        <f>IF(H735="","",INDEX(D.1[Quy cách],MATCH(H735,D.1[Tên sản phẩm],0)))</f>
        <v/>
      </c>
      <c r="J735" s="35" t="str">
        <f>IF(H735="","",INDEX(D.1[ĐVT],MATCH(H735,D.1[Tên sản phẩm],0)))</f>
        <v/>
      </c>
      <c r="K735" s="163" t="str">
        <f>IF(H735="","",INDEX(D.1[Đơn giá bán
(Tham khảo)],MATCH(H735,D.1[Tên sản phẩm],0)))</f>
        <v/>
      </c>
      <c r="L735" s="162"/>
      <c r="M735" s="159"/>
      <c r="N735" s="159"/>
      <c r="O735" s="159"/>
      <c r="P735" s="163" t="str">
        <f t="shared" si="176"/>
        <v/>
      </c>
      <c r="Q735" s="164"/>
      <c r="R735" s="162"/>
      <c r="S735" s="163" t="str">
        <f t="shared" si="177"/>
        <v/>
      </c>
      <c r="T735" s="164" t="str">
        <f t="shared" ca="1" si="178"/>
        <v/>
      </c>
      <c r="U735" s="163" t="str">
        <f t="shared" si="179"/>
        <v/>
      </c>
      <c r="V735" s="163" t="str">
        <f ca="1">IF(AND(C735&lt;&gt;"",C735&lt;&gt;OFFSET(C735,1,0)),SUMIFS(B.2[Giá có thuế],B.2[Số ĐK],C735),"")</f>
        <v/>
      </c>
      <c r="W735" s="159"/>
      <c r="X735" s="161" t="str">
        <f>IF(W735="","",'Thông Tin Chung'!$L$3)</f>
        <v/>
      </c>
      <c r="Y735" s="163" t="str">
        <f t="shared" ca="1" si="180"/>
        <v/>
      </c>
      <c r="Z735" s="165"/>
      <c r="AA735" s="155" t="str">
        <f ca="1">IF(C735="","",IF(OR(D735&lt;NgayBatDau,D735&gt;NgayKetThuc),"Ngày tháng phải nằm trong kỳ báo cáo",IF(AND(G735&lt;&gt;"",COUNTIF(D.2[Tên khách hàng],G735)=0),"Tên KH chưa khai báo trong DSKH",IF(AND(H735&lt;&gt;"",COUNTIF(D.1[Tên sản phẩm],H735)=0),"SP này chưa khai báo trong DSSP",""))))</f>
        <v/>
      </c>
      <c r="AB735" s="23" t="str">
        <f t="shared" ca="1" si="166"/>
        <v/>
      </c>
      <c r="AC735" s="23" t="str">
        <f t="shared" ca="1" si="167"/>
        <v/>
      </c>
      <c r="AD735" s="23" t="str">
        <f t="shared" ca="1" si="168"/>
        <v/>
      </c>
      <c r="AE735" s="68" t="str">
        <f t="shared" ca="1" si="169"/>
        <v/>
      </c>
      <c r="AF735" s="69" t="str">
        <f>IF(OR(H735="",S735=""),"",S735-(SUM(L735,M735)*INDEX(D.1[Đơn giá],MATCH(H735,D.1[Tên sản phẩm],0))))</f>
        <v/>
      </c>
      <c r="AG735" s="90" t="str">
        <f t="shared" ca="1" si="170"/>
        <v/>
      </c>
      <c r="AH735" s="90"/>
    </row>
    <row r="736" spans="2:34" ht="27.75" customHeight="1" x14ac:dyDescent="0.2">
      <c r="B736" s="154">
        <f t="shared" si="171"/>
        <v>733</v>
      </c>
      <c r="C736" s="155" t="str">
        <f t="shared" ca="1" si="172"/>
        <v/>
      </c>
      <c r="D736" s="156" t="str">
        <f t="shared" ca="1" si="173"/>
        <v/>
      </c>
      <c r="E736" s="157" t="str">
        <f t="shared" ca="1" si="174"/>
        <v/>
      </c>
      <c r="F736" s="157"/>
      <c r="G736" s="158" t="str">
        <f t="shared" ca="1" si="175"/>
        <v/>
      </c>
      <c r="H736" s="159"/>
      <c r="I736" s="160" t="str">
        <f>IF(H736="","",INDEX(D.1[Quy cách],MATCH(H736,D.1[Tên sản phẩm],0)))</f>
        <v/>
      </c>
      <c r="J736" s="35" t="str">
        <f>IF(H736="","",INDEX(D.1[ĐVT],MATCH(H736,D.1[Tên sản phẩm],0)))</f>
        <v/>
      </c>
      <c r="K736" s="163" t="str">
        <f>IF(H736="","",INDEX(D.1[Đơn giá bán
(Tham khảo)],MATCH(H736,D.1[Tên sản phẩm],0)))</f>
        <v/>
      </c>
      <c r="L736" s="162"/>
      <c r="M736" s="159"/>
      <c r="N736" s="159"/>
      <c r="O736" s="159"/>
      <c r="P736" s="163" t="str">
        <f t="shared" si="176"/>
        <v/>
      </c>
      <c r="Q736" s="164"/>
      <c r="R736" s="162"/>
      <c r="S736" s="163" t="str">
        <f t="shared" si="177"/>
        <v/>
      </c>
      <c r="T736" s="164" t="str">
        <f t="shared" ca="1" si="178"/>
        <v/>
      </c>
      <c r="U736" s="163" t="str">
        <f t="shared" si="179"/>
        <v/>
      </c>
      <c r="V736" s="163" t="str">
        <f ca="1">IF(AND(C736&lt;&gt;"",C736&lt;&gt;OFFSET(C736,1,0)),SUMIFS(B.2[Giá có thuế],B.2[Số ĐK],C736),"")</f>
        <v/>
      </c>
      <c r="W736" s="159"/>
      <c r="X736" s="161" t="str">
        <f>IF(W736="","",'Thông Tin Chung'!$L$3)</f>
        <v/>
      </c>
      <c r="Y736" s="163" t="str">
        <f t="shared" ca="1" si="180"/>
        <v/>
      </c>
      <c r="Z736" s="165"/>
      <c r="AA736" s="155" t="str">
        <f ca="1">IF(C736="","",IF(OR(D736&lt;NgayBatDau,D736&gt;NgayKetThuc),"Ngày tháng phải nằm trong kỳ báo cáo",IF(AND(G736&lt;&gt;"",COUNTIF(D.2[Tên khách hàng],G736)=0),"Tên KH chưa khai báo trong DSKH",IF(AND(H736&lt;&gt;"",COUNTIF(D.1[Tên sản phẩm],H736)=0),"SP này chưa khai báo trong DSSP",""))))</f>
        <v/>
      </c>
      <c r="AB736" s="23" t="str">
        <f t="shared" ca="1" si="166"/>
        <v/>
      </c>
      <c r="AC736" s="23" t="str">
        <f t="shared" ca="1" si="167"/>
        <v/>
      </c>
      <c r="AD736" s="23" t="str">
        <f t="shared" ca="1" si="168"/>
        <v/>
      </c>
      <c r="AE736" s="68" t="str">
        <f t="shared" ca="1" si="169"/>
        <v/>
      </c>
      <c r="AF736" s="69" t="str">
        <f>IF(OR(H736="",S736=""),"",S736-(SUM(L736,M736)*INDEX(D.1[Đơn giá],MATCH(H736,D.1[Tên sản phẩm],0))))</f>
        <v/>
      </c>
      <c r="AG736" s="90" t="str">
        <f t="shared" ca="1" si="170"/>
        <v/>
      </c>
      <c r="AH736" s="90"/>
    </row>
    <row r="737" spans="2:34" ht="27.75" customHeight="1" x14ac:dyDescent="0.2">
      <c r="B737" s="154">
        <f t="shared" si="171"/>
        <v>734</v>
      </c>
      <c r="C737" s="155" t="str">
        <f t="shared" ca="1" si="172"/>
        <v/>
      </c>
      <c r="D737" s="156" t="str">
        <f t="shared" ca="1" si="173"/>
        <v/>
      </c>
      <c r="E737" s="157" t="str">
        <f t="shared" ca="1" si="174"/>
        <v/>
      </c>
      <c r="F737" s="157"/>
      <c r="G737" s="158" t="str">
        <f t="shared" ca="1" si="175"/>
        <v/>
      </c>
      <c r="H737" s="159"/>
      <c r="I737" s="160" t="str">
        <f>IF(H737="","",INDEX(D.1[Quy cách],MATCH(H737,D.1[Tên sản phẩm],0)))</f>
        <v/>
      </c>
      <c r="J737" s="35" t="str">
        <f>IF(H737="","",INDEX(D.1[ĐVT],MATCH(H737,D.1[Tên sản phẩm],0)))</f>
        <v/>
      </c>
      <c r="K737" s="163" t="str">
        <f>IF(H737="","",INDEX(D.1[Đơn giá bán
(Tham khảo)],MATCH(H737,D.1[Tên sản phẩm],0)))</f>
        <v/>
      </c>
      <c r="L737" s="162"/>
      <c r="M737" s="159"/>
      <c r="N737" s="159"/>
      <c r="O737" s="159"/>
      <c r="P737" s="163" t="str">
        <f t="shared" si="176"/>
        <v/>
      </c>
      <c r="Q737" s="164"/>
      <c r="R737" s="162"/>
      <c r="S737" s="163" t="str">
        <f t="shared" si="177"/>
        <v/>
      </c>
      <c r="T737" s="164" t="str">
        <f t="shared" ca="1" si="178"/>
        <v/>
      </c>
      <c r="U737" s="163" t="str">
        <f t="shared" si="179"/>
        <v/>
      </c>
      <c r="V737" s="163" t="str">
        <f ca="1">IF(AND(C737&lt;&gt;"",C737&lt;&gt;OFFSET(C737,1,0)),SUMIFS(B.2[Giá có thuế],B.2[Số ĐK],C737),"")</f>
        <v/>
      </c>
      <c r="W737" s="159"/>
      <c r="X737" s="161" t="str">
        <f>IF(W737="","",'Thông Tin Chung'!$L$3)</f>
        <v/>
      </c>
      <c r="Y737" s="163" t="str">
        <f t="shared" ca="1" si="180"/>
        <v/>
      </c>
      <c r="Z737" s="165"/>
      <c r="AA737" s="155" t="str">
        <f ca="1">IF(C737="","",IF(OR(D737&lt;NgayBatDau,D737&gt;NgayKetThuc),"Ngày tháng phải nằm trong kỳ báo cáo",IF(AND(G737&lt;&gt;"",COUNTIF(D.2[Tên khách hàng],G737)=0),"Tên KH chưa khai báo trong DSKH",IF(AND(H737&lt;&gt;"",COUNTIF(D.1[Tên sản phẩm],H737)=0),"SP này chưa khai báo trong DSSP",""))))</f>
        <v/>
      </c>
      <c r="AB737" s="23" t="str">
        <f t="shared" ca="1" si="166"/>
        <v/>
      </c>
      <c r="AC737" s="23" t="str">
        <f t="shared" ca="1" si="167"/>
        <v/>
      </c>
      <c r="AD737" s="23" t="str">
        <f t="shared" ca="1" si="168"/>
        <v/>
      </c>
      <c r="AE737" s="68" t="str">
        <f t="shared" ca="1" si="169"/>
        <v/>
      </c>
      <c r="AF737" s="69" t="str">
        <f>IF(OR(H737="",S737=""),"",S737-(SUM(L737,M737)*INDEX(D.1[Đơn giá],MATCH(H737,D.1[Tên sản phẩm],0))))</f>
        <v/>
      </c>
      <c r="AG737" s="90" t="str">
        <f t="shared" ca="1" si="170"/>
        <v/>
      </c>
      <c r="AH737" s="90"/>
    </row>
    <row r="738" spans="2:34" ht="27.75" customHeight="1" x14ac:dyDescent="0.2">
      <c r="B738" s="154">
        <f t="shared" si="171"/>
        <v>735</v>
      </c>
      <c r="C738" s="155" t="str">
        <f t="shared" ca="1" si="172"/>
        <v/>
      </c>
      <c r="D738" s="156" t="str">
        <f t="shared" ca="1" si="173"/>
        <v/>
      </c>
      <c r="E738" s="157" t="str">
        <f t="shared" ca="1" si="174"/>
        <v/>
      </c>
      <c r="F738" s="157"/>
      <c r="G738" s="158" t="str">
        <f t="shared" ca="1" si="175"/>
        <v/>
      </c>
      <c r="H738" s="159"/>
      <c r="I738" s="160" t="str">
        <f>IF(H738="","",INDEX(D.1[Quy cách],MATCH(H738,D.1[Tên sản phẩm],0)))</f>
        <v/>
      </c>
      <c r="J738" s="35" t="str">
        <f>IF(H738="","",INDEX(D.1[ĐVT],MATCH(H738,D.1[Tên sản phẩm],0)))</f>
        <v/>
      </c>
      <c r="K738" s="163" t="str">
        <f>IF(H738="","",INDEX(D.1[Đơn giá bán
(Tham khảo)],MATCH(H738,D.1[Tên sản phẩm],0)))</f>
        <v/>
      </c>
      <c r="L738" s="162"/>
      <c r="M738" s="159"/>
      <c r="N738" s="159"/>
      <c r="O738" s="159"/>
      <c r="P738" s="163" t="str">
        <f t="shared" si="176"/>
        <v/>
      </c>
      <c r="Q738" s="164"/>
      <c r="R738" s="162"/>
      <c r="S738" s="163" t="str">
        <f t="shared" si="177"/>
        <v/>
      </c>
      <c r="T738" s="164" t="str">
        <f t="shared" ca="1" si="178"/>
        <v/>
      </c>
      <c r="U738" s="163" t="str">
        <f t="shared" si="179"/>
        <v/>
      </c>
      <c r="V738" s="163" t="str">
        <f ca="1">IF(AND(C738&lt;&gt;"",C738&lt;&gt;OFFSET(C738,1,0)),SUMIFS(B.2[Giá có thuế],B.2[Số ĐK],C738),"")</f>
        <v/>
      </c>
      <c r="W738" s="159"/>
      <c r="X738" s="161" t="str">
        <f>IF(W738="","",'Thông Tin Chung'!$L$3)</f>
        <v/>
      </c>
      <c r="Y738" s="163" t="str">
        <f t="shared" ca="1" si="180"/>
        <v/>
      </c>
      <c r="Z738" s="165"/>
      <c r="AA738" s="155" t="str">
        <f ca="1">IF(C738="","",IF(OR(D738&lt;NgayBatDau,D738&gt;NgayKetThuc),"Ngày tháng phải nằm trong kỳ báo cáo",IF(AND(G738&lt;&gt;"",COUNTIF(D.2[Tên khách hàng],G738)=0),"Tên KH chưa khai báo trong DSKH",IF(AND(H738&lt;&gt;"",COUNTIF(D.1[Tên sản phẩm],H738)=0),"SP này chưa khai báo trong DSSP",""))))</f>
        <v/>
      </c>
      <c r="AB738" s="23" t="str">
        <f t="shared" ca="1" si="166"/>
        <v/>
      </c>
      <c r="AC738" s="23" t="str">
        <f t="shared" ca="1" si="167"/>
        <v/>
      </c>
      <c r="AD738" s="23" t="str">
        <f t="shared" ca="1" si="168"/>
        <v/>
      </c>
      <c r="AE738" s="68" t="str">
        <f t="shared" ca="1" si="169"/>
        <v/>
      </c>
      <c r="AF738" s="69" t="str">
        <f>IF(OR(H738="",S738=""),"",S738-(SUM(L738,M738)*INDEX(D.1[Đơn giá],MATCH(H738,D.1[Tên sản phẩm],0))))</f>
        <v/>
      </c>
      <c r="AG738" s="90" t="str">
        <f t="shared" ca="1" si="170"/>
        <v/>
      </c>
      <c r="AH738" s="90"/>
    </row>
    <row r="739" spans="2:34" ht="27.75" customHeight="1" x14ac:dyDescent="0.2">
      <c r="B739" s="154">
        <f t="shared" si="171"/>
        <v>736</v>
      </c>
      <c r="C739" s="155" t="str">
        <f t="shared" ca="1" si="172"/>
        <v/>
      </c>
      <c r="D739" s="156" t="str">
        <f t="shared" ca="1" si="173"/>
        <v/>
      </c>
      <c r="E739" s="157" t="str">
        <f t="shared" ca="1" si="174"/>
        <v/>
      </c>
      <c r="F739" s="157"/>
      <c r="G739" s="158" t="str">
        <f t="shared" ca="1" si="175"/>
        <v/>
      </c>
      <c r="H739" s="159"/>
      <c r="I739" s="160" t="str">
        <f>IF(H739="","",INDEX(D.1[Quy cách],MATCH(H739,D.1[Tên sản phẩm],0)))</f>
        <v/>
      </c>
      <c r="J739" s="35" t="str">
        <f>IF(H739="","",INDEX(D.1[ĐVT],MATCH(H739,D.1[Tên sản phẩm],0)))</f>
        <v/>
      </c>
      <c r="K739" s="163" t="str">
        <f>IF(H739="","",INDEX(D.1[Đơn giá bán
(Tham khảo)],MATCH(H739,D.1[Tên sản phẩm],0)))</f>
        <v/>
      </c>
      <c r="L739" s="162"/>
      <c r="M739" s="159"/>
      <c r="N739" s="159"/>
      <c r="O739" s="159"/>
      <c r="P739" s="163" t="str">
        <f t="shared" si="176"/>
        <v/>
      </c>
      <c r="Q739" s="164"/>
      <c r="R739" s="162"/>
      <c r="S739" s="163" t="str">
        <f t="shared" si="177"/>
        <v/>
      </c>
      <c r="T739" s="164" t="str">
        <f t="shared" ca="1" si="178"/>
        <v/>
      </c>
      <c r="U739" s="163" t="str">
        <f t="shared" si="179"/>
        <v/>
      </c>
      <c r="V739" s="163" t="str">
        <f ca="1">IF(AND(C739&lt;&gt;"",C739&lt;&gt;OFFSET(C739,1,0)),SUMIFS(B.2[Giá có thuế],B.2[Số ĐK],C739),"")</f>
        <v/>
      </c>
      <c r="W739" s="159"/>
      <c r="X739" s="161" t="str">
        <f>IF(W739="","",'Thông Tin Chung'!$L$3)</f>
        <v/>
      </c>
      <c r="Y739" s="163" t="str">
        <f t="shared" ca="1" si="180"/>
        <v/>
      </c>
      <c r="Z739" s="165"/>
      <c r="AA739" s="155" t="str">
        <f ca="1">IF(C739="","",IF(OR(D739&lt;NgayBatDau,D739&gt;NgayKetThuc),"Ngày tháng phải nằm trong kỳ báo cáo",IF(AND(G739&lt;&gt;"",COUNTIF(D.2[Tên khách hàng],G739)=0),"Tên KH chưa khai báo trong DSKH",IF(AND(H739&lt;&gt;"",COUNTIF(D.1[Tên sản phẩm],H739)=0),"SP này chưa khai báo trong DSSP",""))))</f>
        <v/>
      </c>
      <c r="AB739" s="23" t="str">
        <f t="shared" ca="1" si="166"/>
        <v/>
      </c>
      <c r="AC739" s="23" t="str">
        <f t="shared" ca="1" si="167"/>
        <v/>
      </c>
      <c r="AD739" s="23" t="str">
        <f t="shared" ca="1" si="168"/>
        <v/>
      </c>
      <c r="AE739" s="68" t="str">
        <f t="shared" ca="1" si="169"/>
        <v/>
      </c>
      <c r="AF739" s="69" t="str">
        <f>IF(OR(H739="",S739=""),"",S739-(SUM(L739,M739)*INDEX(D.1[Đơn giá],MATCH(H739,D.1[Tên sản phẩm],0))))</f>
        <v/>
      </c>
      <c r="AG739" s="90" t="str">
        <f t="shared" ca="1" si="170"/>
        <v/>
      </c>
      <c r="AH739" s="90"/>
    </row>
    <row r="740" spans="2:34" ht="27.75" customHeight="1" x14ac:dyDescent="0.2">
      <c r="B740" s="154">
        <f t="shared" si="171"/>
        <v>737</v>
      </c>
      <c r="C740" s="155" t="str">
        <f t="shared" ca="1" si="172"/>
        <v/>
      </c>
      <c r="D740" s="156" t="str">
        <f t="shared" ca="1" si="173"/>
        <v/>
      </c>
      <c r="E740" s="157" t="str">
        <f t="shared" ca="1" si="174"/>
        <v/>
      </c>
      <c r="F740" s="157"/>
      <c r="G740" s="158" t="str">
        <f t="shared" ca="1" si="175"/>
        <v/>
      </c>
      <c r="H740" s="159"/>
      <c r="I740" s="160" t="str">
        <f>IF(H740="","",INDEX(D.1[Quy cách],MATCH(H740,D.1[Tên sản phẩm],0)))</f>
        <v/>
      </c>
      <c r="J740" s="35" t="str">
        <f>IF(H740="","",INDEX(D.1[ĐVT],MATCH(H740,D.1[Tên sản phẩm],0)))</f>
        <v/>
      </c>
      <c r="K740" s="163" t="str">
        <f>IF(H740="","",INDEX(D.1[Đơn giá bán
(Tham khảo)],MATCH(H740,D.1[Tên sản phẩm],0)))</f>
        <v/>
      </c>
      <c r="L740" s="162"/>
      <c r="M740" s="159"/>
      <c r="N740" s="159"/>
      <c r="O740" s="159"/>
      <c r="P740" s="163" t="str">
        <f t="shared" si="176"/>
        <v/>
      </c>
      <c r="Q740" s="164"/>
      <c r="R740" s="162"/>
      <c r="S740" s="163" t="str">
        <f t="shared" si="177"/>
        <v/>
      </c>
      <c r="T740" s="164" t="str">
        <f t="shared" ca="1" si="178"/>
        <v/>
      </c>
      <c r="U740" s="163" t="str">
        <f t="shared" si="179"/>
        <v/>
      </c>
      <c r="V740" s="163" t="str">
        <f ca="1">IF(AND(C740&lt;&gt;"",C740&lt;&gt;OFFSET(C740,1,0)),SUMIFS(B.2[Giá có thuế],B.2[Số ĐK],C740),"")</f>
        <v/>
      </c>
      <c r="W740" s="159"/>
      <c r="X740" s="161" t="str">
        <f>IF(W740="","",'Thông Tin Chung'!$L$3)</f>
        <v/>
      </c>
      <c r="Y740" s="163" t="str">
        <f t="shared" ca="1" si="180"/>
        <v/>
      </c>
      <c r="Z740" s="165"/>
      <c r="AA740" s="155" t="str">
        <f ca="1">IF(C740="","",IF(OR(D740&lt;NgayBatDau,D740&gt;NgayKetThuc),"Ngày tháng phải nằm trong kỳ báo cáo",IF(AND(G740&lt;&gt;"",COUNTIF(D.2[Tên khách hàng],G740)=0),"Tên KH chưa khai báo trong DSKH",IF(AND(H740&lt;&gt;"",COUNTIF(D.1[Tên sản phẩm],H740)=0),"SP này chưa khai báo trong DSSP",""))))</f>
        <v/>
      </c>
      <c r="AB740" s="23" t="str">
        <f t="shared" ca="1" si="166"/>
        <v/>
      </c>
      <c r="AC740" s="23" t="str">
        <f t="shared" ca="1" si="167"/>
        <v/>
      </c>
      <c r="AD740" s="23" t="str">
        <f t="shared" ca="1" si="168"/>
        <v/>
      </c>
      <c r="AE740" s="68" t="str">
        <f t="shared" ca="1" si="169"/>
        <v/>
      </c>
      <c r="AF740" s="69" t="str">
        <f>IF(OR(H740="",S740=""),"",S740-(SUM(L740,M740)*INDEX(D.1[Đơn giá],MATCH(H740,D.1[Tên sản phẩm],0))))</f>
        <v/>
      </c>
      <c r="AG740" s="90" t="str">
        <f t="shared" ca="1" si="170"/>
        <v/>
      </c>
      <c r="AH740" s="90"/>
    </row>
    <row r="741" spans="2:34" ht="27.75" customHeight="1" x14ac:dyDescent="0.2">
      <c r="B741" s="154">
        <f t="shared" si="171"/>
        <v>738</v>
      </c>
      <c r="C741" s="155" t="str">
        <f t="shared" ca="1" si="172"/>
        <v/>
      </c>
      <c r="D741" s="156" t="str">
        <f t="shared" ca="1" si="173"/>
        <v/>
      </c>
      <c r="E741" s="157" t="str">
        <f t="shared" ca="1" si="174"/>
        <v/>
      </c>
      <c r="F741" s="157"/>
      <c r="G741" s="158" t="str">
        <f t="shared" ca="1" si="175"/>
        <v/>
      </c>
      <c r="H741" s="159"/>
      <c r="I741" s="160" t="str">
        <f>IF(H741="","",INDEX(D.1[Quy cách],MATCH(H741,D.1[Tên sản phẩm],0)))</f>
        <v/>
      </c>
      <c r="J741" s="35" t="str">
        <f>IF(H741="","",INDEX(D.1[ĐVT],MATCH(H741,D.1[Tên sản phẩm],0)))</f>
        <v/>
      </c>
      <c r="K741" s="163" t="str">
        <f>IF(H741="","",INDEX(D.1[Đơn giá bán
(Tham khảo)],MATCH(H741,D.1[Tên sản phẩm],0)))</f>
        <v/>
      </c>
      <c r="L741" s="162"/>
      <c r="M741" s="159"/>
      <c r="N741" s="159"/>
      <c r="O741" s="159"/>
      <c r="P741" s="163" t="str">
        <f t="shared" si="176"/>
        <v/>
      </c>
      <c r="Q741" s="164"/>
      <c r="R741" s="162"/>
      <c r="S741" s="163" t="str">
        <f t="shared" si="177"/>
        <v/>
      </c>
      <c r="T741" s="164" t="str">
        <f t="shared" ca="1" si="178"/>
        <v/>
      </c>
      <c r="U741" s="163" t="str">
        <f t="shared" si="179"/>
        <v/>
      </c>
      <c r="V741" s="163" t="str">
        <f ca="1">IF(AND(C741&lt;&gt;"",C741&lt;&gt;OFFSET(C741,1,0)),SUMIFS(B.2[Giá có thuế],B.2[Số ĐK],C741),"")</f>
        <v/>
      </c>
      <c r="W741" s="159"/>
      <c r="X741" s="161" t="str">
        <f>IF(W741="","",'Thông Tin Chung'!$L$3)</f>
        <v/>
      </c>
      <c r="Y741" s="163" t="str">
        <f t="shared" ca="1" si="180"/>
        <v/>
      </c>
      <c r="Z741" s="165"/>
      <c r="AA741" s="155" t="str">
        <f ca="1">IF(C741="","",IF(OR(D741&lt;NgayBatDau,D741&gt;NgayKetThuc),"Ngày tháng phải nằm trong kỳ báo cáo",IF(AND(G741&lt;&gt;"",COUNTIF(D.2[Tên khách hàng],G741)=0),"Tên KH chưa khai báo trong DSKH",IF(AND(H741&lt;&gt;"",COUNTIF(D.1[Tên sản phẩm],H741)=0),"SP này chưa khai báo trong DSSP",""))))</f>
        <v/>
      </c>
      <c r="AB741" s="23" t="str">
        <f t="shared" ca="1" si="166"/>
        <v/>
      </c>
      <c r="AC741" s="23" t="str">
        <f t="shared" ca="1" si="167"/>
        <v/>
      </c>
      <c r="AD741" s="23" t="str">
        <f t="shared" ca="1" si="168"/>
        <v/>
      </c>
      <c r="AE741" s="68" t="str">
        <f t="shared" ca="1" si="169"/>
        <v/>
      </c>
      <c r="AF741" s="69" t="str">
        <f>IF(OR(H741="",S741=""),"",S741-(SUM(L741,M741)*INDEX(D.1[Đơn giá],MATCH(H741,D.1[Tên sản phẩm],0))))</f>
        <v/>
      </c>
      <c r="AG741" s="90" t="str">
        <f t="shared" ca="1" si="170"/>
        <v/>
      </c>
      <c r="AH741" s="90"/>
    </row>
    <row r="742" spans="2:34" ht="27.75" customHeight="1" x14ac:dyDescent="0.2">
      <c r="B742" s="154">
        <f t="shared" si="171"/>
        <v>739</v>
      </c>
      <c r="C742" s="155" t="str">
        <f t="shared" ca="1" si="172"/>
        <v/>
      </c>
      <c r="D742" s="156" t="str">
        <f t="shared" ca="1" si="173"/>
        <v/>
      </c>
      <c r="E742" s="157" t="str">
        <f t="shared" ca="1" si="174"/>
        <v/>
      </c>
      <c r="F742" s="157"/>
      <c r="G742" s="158" t="str">
        <f t="shared" ca="1" si="175"/>
        <v/>
      </c>
      <c r="H742" s="159"/>
      <c r="I742" s="160" t="str">
        <f>IF(H742="","",INDEX(D.1[Quy cách],MATCH(H742,D.1[Tên sản phẩm],0)))</f>
        <v/>
      </c>
      <c r="J742" s="35" t="str">
        <f>IF(H742="","",INDEX(D.1[ĐVT],MATCH(H742,D.1[Tên sản phẩm],0)))</f>
        <v/>
      </c>
      <c r="K742" s="163" t="str">
        <f>IF(H742="","",INDEX(D.1[Đơn giá bán
(Tham khảo)],MATCH(H742,D.1[Tên sản phẩm],0)))</f>
        <v/>
      </c>
      <c r="L742" s="162"/>
      <c r="M742" s="159"/>
      <c r="N742" s="159"/>
      <c r="O742" s="159"/>
      <c r="P742" s="163" t="str">
        <f t="shared" si="176"/>
        <v/>
      </c>
      <c r="Q742" s="164"/>
      <c r="R742" s="162"/>
      <c r="S742" s="163" t="str">
        <f t="shared" si="177"/>
        <v/>
      </c>
      <c r="T742" s="164" t="str">
        <f t="shared" ca="1" si="178"/>
        <v/>
      </c>
      <c r="U742" s="163" t="str">
        <f t="shared" si="179"/>
        <v/>
      </c>
      <c r="V742" s="163" t="str">
        <f ca="1">IF(AND(C742&lt;&gt;"",C742&lt;&gt;OFFSET(C742,1,0)),SUMIFS(B.2[Giá có thuế],B.2[Số ĐK],C742),"")</f>
        <v/>
      </c>
      <c r="W742" s="159"/>
      <c r="X742" s="161" t="str">
        <f>IF(W742="","",'Thông Tin Chung'!$L$3)</f>
        <v/>
      </c>
      <c r="Y742" s="163" t="str">
        <f t="shared" ca="1" si="180"/>
        <v/>
      </c>
      <c r="Z742" s="165"/>
      <c r="AA742" s="155" t="str">
        <f ca="1">IF(C742="","",IF(OR(D742&lt;NgayBatDau,D742&gt;NgayKetThuc),"Ngày tháng phải nằm trong kỳ báo cáo",IF(AND(G742&lt;&gt;"",COUNTIF(D.2[Tên khách hàng],G742)=0),"Tên KH chưa khai báo trong DSKH",IF(AND(H742&lt;&gt;"",COUNTIF(D.1[Tên sản phẩm],H742)=0),"SP này chưa khai báo trong DSSP",""))))</f>
        <v/>
      </c>
      <c r="AB742" s="23" t="str">
        <f t="shared" ca="1" si="166"/>
        <v/>
      </c>
      <c r="AC742" s="23" t="str">
        <f t="shared" ca="1" si="167"/>
        <v/>
      </c>
      <c r="AD742" s="23" t="str">
        <f t="shared" ca="1" si="168"/>
        <v/>
      </c>
      <c r="AE742" s="68" t="str">
        <f t="shared" ca="1" si="169"/>
        <v/>
      </c>
      <c r="AF742" s="69" t="str">
        <f>IF(OR(H742="",S742=""),"",S742-(SUM(L742,M742)*INDEX(D.1[Đơn giá],MATCH(H742,D.1[Tên sản phẩm],0))))</f>
        <v/>
      </c>
      <c r="AG742" s="90" t="str">
        <f t="shared" ca="1" si="170"/>
        <v/>
      </c>
      <c r="AH742" s="90"/>
    </row>
    <row r="743" spans="2:34" ht="27.75" customHeight="1" x14ac:dyDescent="0.2">
      <c r="B743" s="154">
        <f t="shared" si="171"/>
        <v>740</v>
      </c>
      <c r="C743" s="155" t="str">
        <f t="shared" ca="1" si="172"/>
        <v/>
      </c>
      <c r="D743" s="156" t="str">
        <f t="shared" ca="1" si="173"/>
        <v/>
      </c>
      <c r="E743" s="157" t="str">
        <f t="shared" ca="1" si="174"/>
        <v/>
      </c>
      <c r="F743" s="157"/>
      <c r="G743" s="158" t="str">
        <f t="shared" ca="1" si="175"/>
        <v/>
      </c>
      <c r="H743" s="159"/>
      <c r="I743" s="160" t="str">
        <f>IF(H743="","",INDEX(D.1[Quy cách],MATCH(H743,D.1[Tên sản phẩm],0)))</f>
        <v/>
      </c>
      <c r="J743" s="35" t="str">
        <f>IF(H743="","",INDEX(D.1[ĐVT],MATCH(H743,D.1[Tên sản phẩm],0)))</f>
        <v/>
      </c>
      <c r="K743" s="163" t="str">
        <f>IF(H743="","",INDEX(D.1[Đơn giá bán
(Tham khảo)],MATCH(H743,D.1[Tên sản phẩm],0)))</f>
        <v/>
      </c>
      <c r="L743" s="162"/>
      <c r="M743" s="159"/>
      <c r="N743" s="159"/>
      <c r="O743" s="159"/>
      <c r="P743" s="163" t="str">
        <f t="shared" si="176"/>
        <v/>
      </c>
      <c r="Q743" s="164"/>
      <c r="R743" s="162"/>
      <c r="S743" s="163" t="str">
        <f t="shared" si="177"/>
        <v/>
      </c>
      <c r="T743" s="164" t="str">
        <f t="shared" ca="1" si="178"/>
        <v/>
      </c>
      <c r="U743" s="163" t="str">
        <f t="shared" si="179"/>
        <v/>
      </c>
      <c r="V743" s="163" t="str">
        <f ca="1">IF(AND(C743&lt;&gt;"",C743&lt;&gt;OFFSET(C743,1,0)),SUMIFS(B.2[Giá có thuế],B.2[Số ĐK],C743),"")</f>
        <v/>
      </c>
      <c r="W743" s="159"/>
      <c r="X743" s="161" t="str">
        <f>IF(W743="","",'Thông Tin Chung'!$L$3)</f>
        <v/>
      </c>
      <c r="Y743" s="163" t="str">
        <f t="shared" ca="1" si="180"/>
        <v/>
      </c>
      <c r="Z743" s="165"/>
      <c r="AA743" s="155" t="str">
        <f ca="1">IF(C743="","",IF(OR(D743&lt;NgayBatDau,D743&gt;NgayKetThuc),"Ngày tháng phải nằm trong kỳ báo cáo",IF(AND(G743&lt;&gt;"",COUNTIF(D.2[Tên khách hàng],G743)=0),"Tên KH chưa khai báo trong DSKH",IF(AND(H743&lt;&gt;"",COUNTIF(D.1[Tên sản phẩm],H743)=0),"SP này chưa khai báo trong DSSP",""))))</f>
        <v/>
      </c>
      <c r="AB743" s="23" t="str">
        <f t="shared" ca="1" si="166"/>
        <v/>
      </c>
      <c r="AC743" s="23" t="str">
        <f t="shared" ca="1" si="167"/>
        <v/>
      </c>
      <c r="AD743" s="23" t="str">
        <f t="shared" ca="1" si="168"/>
        <v/>
      </c>
      <c r="AE743" s="68" t="str">
        <f t="shared" ca="1" si="169"/>
        <v/>
      </c>
      <c r="AF743" s="69" t="str">
        <f>IF(OR(H743="",S743=""),"",S743-(SUM(L743,M743)*INDEX(D.1[Đơn giá],MATCH(H743,D.1[Tên sản phẩm],0))))</f>
        <v/>
      </c>
      <c r="AG743" s="90" t="str">
        <f t="shared" ca="1" si="170"/>
        <v/>
      </c>
      <c r="AH743" s="90"/>
    </row>
    <row r="744" spans="2:34" ht="27.75" customHeight="1" x14ac:dyDescent="0.2">
      <c r="B744" s="154">
        <f t="shared" si="171"/>
        <v>741</v>
      </c>
      <c r="C744" s="155" t="str">
        <f t="shared" ca="1" si="172"/>
        <v/>
      </c>
      <c r="D744" s="156" t="str">
        <f t="shared" ca="1" si="173"/>
        <v/>
      </c>
      <c r="E744" s="157" t="str">
        <f t="shared" ca="1" si="174"/>
        <v/>
      </c>
      <c r="F744" s="157"/>
      <c r="G744" s="158" t="str">
        <f t="shared" ca="1" si="175"/>
        <v/>
      </c>
      <c r="H744" s="159"/>
      <c r="I744" s="160" t="str">
        <f>IF(H744="","",INDEX(D.1[Quy cách],MATCH(H744,D.1[Tên sản phẩm],0)))</f>
        <v/>
      </c>
      <c r="J744" s="35" t="str">
        <f>IF(H744="","",INDEX(D.1[ĐVT],MATCH(H744,D.1[Tên sản phẩm],0)))</f>
        <v/>
      </c>
      <c r="K744" s="163" t="str">
        <f>IF(H744="","",INDEX(D.1[Đơn giá bán
(Tham khảo)],MATCH(H744,D.1[Tên sản phẩm],0)))</f>
        <v/>
      </c>
      <c r="L744" s="162"/>
      <c r="M744" s="159"/>
      <c r="N744" s="159"/>
      <c r="O744" s="159"/>
      <c r="P744" s="163" t="str">
        <f t="shared" si="176"/>
        <v/>
      </c>
      <c r="Q744" s="164"/>
      <c r="R744" s="162"/>
      <c r="S744" s="163" t="str">
        <f t="shared" si="177"/>
        <v/>
      </c>
      <c r="T744" s="164" t="str">
        <f t="shared" ca="1" si="178"/>
        <v/>
      </c>
      <c r="U744" s="163" t="str">
        <f t="shared" si="179"/>
        <v/>
      </c>
      <c r="V744" s="163" t="str">
        <f ca="1">IF(AND(C744&lt;&gt;"",C744&lt;&gt;OFFSET(C744,1,0)),SUMIFS(B.2[Giá có thuế],B.2[Số ĐK],C744),"")</f>
        <v/>
      </c>
      <c r="W744" s="159"/>
      <c r="X744" s="161" t="str">
        <f>IF(W744="","",'Thông Tin Chung'!$L$3)</f>
        <v/>
      </c>
      <c r="Y744" s="163" t="str">
        <f t="shared" ca="1" si="180"/>
        <v/>
      </c>
      <c r="Z744" s="165"/>
      <c r="AA744" s="155" t="str">
        <f ca="1">IF(C744="","",IF(OR(D744&lt;NgayBatDau,D744&gt;NgayKetThuc),"Ngày tháng phải nằm trong kỳ báo cáo",IF(AND(G744&lt;&gt;"",COUNTIF(D.2[Tên khách hàng],G744)=0),"Tên KH chưa khai báo trong DSKH",IF(AND(H744&lt;&gt;"",COUNTIF(D.1[Tên sản phẩm],H744)=0),"SP này chưa khai báo trong DSSP",""))))</f>
        <v/>
      </c>
      <c r="AB744" s="23" t="str">
        <f t="shared" ca="1" si="166"/>
        <v/>
      </c>
      <c r="AC744" s="23" t="str">
        <f t="shared" ca="1" si="167"/>
        <v/>
      </c>
      <c r="AD744" s="23" t="str">
        <f t="shared" ca="1" si="168"/>
        <v/>
      </c>
      <c r="AE744" s="68" t="str">
        <f t="shared" ca="1" si="169"/>
        <v/>
      </c>
      <c r="AF744" s="69" t="str">
        <f>IF(OR(H744="",S744=""),"",S744-(SUM(L744,M744)*INDEX(D.1[Đơn giá],MATCH(H744,D.1[Tên sản phẩm],0))))</f>
        <v/>
      </c>
      <c r="AG744" s="90" t="str">
        <f t="shared" ca="1" si="170"/>
        <v/>
      </c>
      <c r="AH744" s="90"/>
    </row>
    <row r="745" spans="2:34" ht="27.75" customHeight="1" x14ac:dyDescent="0.2">
      <c r="B745" s="154">
        <f t="shared" si="171"/>
        <v>742</v>
      </c>
      <c r="C745" s="155" t="str">
        <f t="shared" ca="1" si="172"/>
        <v/>
      </c>
      <c r="D745" s="156" t="str">
        <f t="shared" ca="1" si="173"/>
        <v/>
      </c>
      <c r="E745" s="157" t="str">
        <f t="shared" ca="1" si="174"/>
        <v/>
      </c>
      <c r="F745" s="157"/>
      <c r="G745" s="158" t="str">
        <f t="shared" ca="1" si="175"/>
        <v/>
      </c>
      <c r="H745" s="159"/>
      <c r="I745" s="160" t="str">
        <f>IF(H745="","",INDEX(D.1[Quy cách],MATCH(H745,D.1[Tên sản phẩm],0)))</f>
        <v/>
      </c>
      <c r="J745" s="35" t="str">
        <f>IF(H745="","",INDEX(D.1[ĐVT],MATCH(H745,D.1[Tên sản phẩm],0)))</f>
        <v/>
      </c>
      <c r="K745" s="163" t="str">
        <f>IF(H745="","",INDEX(D.1[Đơn giá bán
(Tham khảo)],MATCH(H745,D.1[Tên sản phẩm],0)))</f>
        <v/>
      </c>
      <c r="L745" s="162"/>
      <c r="M745" s="159"/>
      <c r="N745" s="159"/>
      <c r="O745" s="159"/>
      <c r="P745" s="163" t="str">
        <f t="shared" si="176"/>
        <v/>
      </c>
      <c r="Q745" s="164"/>
      <c r="R745" s="162"/>
      <c r="S745" s="163" t="str">
        <f t="shared" si="177"/>
        <v/>
      </c>
      <c r="T745" s="164" t="str">
        <f t="shared" ca="1" si="178"/>
        <v/>
      </c>
      <c r="U745" s="163" t="str">
        <f t="shared" si="179"/>
        <v/>
      </c>
      <c r="V745" s="163" t="str">
        <f ca="1">IF(AND(C745&lt;&gt;"",C745&lt;&gt;OFFSET(C745,1,0)),SUMIFS(B.2[Giá có thuế],B.2[Số ĐK],C745),"")</f>
        <v/>
      </c>
      <c r="W745" s="159"/>
      <c r="X745" s="161" t="str">
        <f>IF(W745="","",'Thông Tin Chung'!$L$3)</f>
        <v/>
      </c>
      <c r="Y745" s="163" t="str">
        <f t="shared" ca="1" si="180"/>
        <v/>
      </c>
      <c r="Z745" s="165"/>
      <c r="AA745" s="155" t="str">
        <f ca="1">IF(C745="","",IF(OR(D745&lt;NgayBatDau,D745&gt;NgayKetThuc),"Ngày tháng phải nằm trong kỳ báo cáo",IF(AND(G745&lt;&gt;"",COUNTIF(D.2[Tên khách hàng],G745)=0),"Tên KH chưa khai báo trong DSKH",IF(AND(H745&lt;&gt;"",COUNTIF(D.1[Tên sản phẩm],H745)=0),"SP này chưa khai báo trong DSSP",""))))</f>
        <v/>
      </c>
      <c r="AB745" s="23" t="str">
        <f t="shared" ca="1" si="166"/>
        <v/>
      </c>
      <c r="AC745" s="23" t="str">
        <f t="shared" ca="1" si="167"/>
        <v/>
      </c>
      <c r="AD745" s="23" t="str">
        <f t="shared" ca="1" si="168"/>
        <v/>
      </c>
      <c r="AE745" s="68" t="str">
        <f t="shared" ca="1" si="169"/>
        <v/>
      </c>
      <c r="AF745" s="69" t="str">
        <f>IF(OR(H745="",S745=""),"",S745-(SUM(L745,M745)*INDEX(D.1[Đơn giá],MATCH(H745,D.1[Tên sản phẩm],0))))</f>
        <v/>
      </c>
      <c r="AG745" s="90" t="str">
        <f t="shared" ca="1" si="170"/>
        <v/>
      </c>
      <c r="AH745" s="90"/>
    </row>
    <row r="746" spans="2:34" ht="27.75" customHeight="1" x14ac:dyDescent="0.2">
      <c r="B746" s="154">
        <f t="shared" si="171"/>
        <v>743</v>
      </c>
      <c r="C746" s="155" t="str">
        <f t="shared" ca="1" si="172"/>
        <v/>
      </c>
      <c r="D746" s="156" t="str">
        <f t="shared" ca="1" si="173"/>
        <v/>
      </c>
      <c r="E746" s="157" t="str">
        <f t="shared" ca="1" si="174"/>
        <v/>
      </c>
      <c r="F746" s="157"/>
      <c r="G746" s="158" t="str">
        <f t="shared" ca="1" si="175"/>
        <v/>
      </c>
      <c r="H746" s="159"/>
      <c r="I746" s="160" t="str">
        <f>IF(H746="","",INDEX(D.1[Quy cách],MATCH(H746,D.1[Tên sản phẩm],0)))</f>
        <v/>
      </c>
      <c r="J746" s="35" t="str">
        <f>IF(H746="","",INDEX(D.1[ĐVT],MATCH(H746,D.1[Tên sản phẩm],0)))</f>
        <v/>
      </c>
      <c r="K746" s="163" t="str">
        <f>IF(H746="","",INDEX(D.1[Đơn giá bán
(Tham khảo)],MATCH(H746,D.1[Tên sản phẩm],0)))</f>
        <v/>
      </c>
      <c r="L746" s="162"/>
      <c r="M746" s="159"/>
      <c r="N746" s="159"/>
      <c r="O746" s="159"/>
      <c r="P746" s="163" t="str">
        <f t="shared" si="176"/>
        <v/>
      </c>
      <c r="Q746" s="164"/>
      <c r="R746" s="162"/>
      <c r="S746" s="163" t="str">
        <f t="shared" si="177"/>
        <v/>
      </c>
      <c r="T746" s="164" t="str">
        <f t="shared" ca="1" si="178"/>
        <v/>
      </c>
      <c r="U746" s="163" t="str">
        <f t="shared" si="179"/>
        <v/>
      </c>
      <c r="V746" s="163" t="str">
        <f ca="1">IF(AND(C746&lt;&gt;"",C746&lt;&gt;OFFSET(C746,1,0)),SUMIFS(B.2[Giá có thuế],B.2[Số ĐK],C746),"")</f>
        <v/>
      </c>
      <c r="W746" s="159"/>
      <c r="X746" s="161" t="str">
        <f>IF(W746="","",'Thông Tin Chung'!$L$3)</f>
        <v/>
      </c>
      <c r="Y746" s="163" t="str">
        <f t="shared" ca="1" si="180"/>
        <v/>
      </c>
      <c r="Z746" s="165"/>
      <c r="AA746" s="155" t="str">
        <f ca="1">IF(C746="","",IF(OR(D746&lt;NgayBatDau,D746&gt;NgayKetThuc),"Ngày tháng phải nằm trong kỳ báo cáo",IF(AND(G746&lt;&gt;"",COUNTIF(D.2[Tên khách hàng],G746)=0),"Tên KH chưa khai báo trong DSKH",IF(AND(H746&lt;&gt;"",COUNTIF(D.1[Tên sản phẩm],H746)=0),"SP này chưa khai báo trong DSSP",""))))</f>
        <v/>
      </c>
      <c r="AB746" s="23" t="str">
        <f t="shared" ca="1" si="166"/>
        <v/>
      </c>
      <c r="AC746" s="23" t="str">
        <f t="shared" ca="1" si="167"/>
        <v/>
      </c>
      <c r="AD746" s="23" t="str">
        <f t="shared" ca="1" si="168"/>
        <v/>
      </c>
      <c r="AE746" s="68" t="str">
        <f t="shared" ca="1" si="169"/>
        <v/>
      </c>
      <c r="AF746" s="69" t="str">
        <f>IF(OR(H746="",S746=""),"",S746-(SUM(L746,M746)*INDEX(D.1[Đơn giá],MATCH(H746,D.1[Tên sản phẩm],0))))</f>
        <v/>
      </c>
      <c r="AG746" s="90" t="str">
        <f t="shared" ca="1" si="170"/>
        <v/>
      </c>
      <c r="AH746" s="90"/>
    </row>
    <row r="747" spans="2:34" ht="27.75" customHeight="1" x14ac:dyDescent="0.2">
      <c r="B747" s="154">
        <f t="shared" si="171"/>
        <v>744</v>
      </c>
      <c r="C747" s="155" t="str">
        <f t="shared" ca="1" si="172"/>
        <v/>
      </c>
      <c r="D747" s="156" t="str">
        <f t="shared" ca="1" si="173"/>
        <v/>
      </c>
      <c r="E747" s="157" t="str">
        <f t="shared" ca="1" si="174"/>
        <v/>
      </c>
      <c r="F747" s="157"/>
      <c r="G747" s="158" t="str">
        <f t="shared" ca="1" si="175"/>
        <v/>
      </c>
      <c r="H747" s="159"/>
      <c r="I747" s="160" t="str">
        <f>IF(H747="","",INDEX(D.1[Quy cách],MATCH(H747,D.1[Tên sản phẩm],0)))</f>
        <v/>
      </c>
      <c r="J747" s="35" t="str">
        <f>IF(H747="","",INDEX(D.1[ĐVT],MATCH(H747,D.1[Tên sản phẩm],0)))</f>
        <v/>
      </c>
      <c r="K747" s="163" t="str">
        <f>IF(H747="","",INDEX(D.1[Đơn giá bán
(Tham khảo)],MATCH(H747,D.1[Tên sản phẩm],0)))</f>
        <v/>
      </c>
      <c r="L747" s="162"/>
      <c r="M747" s="159"/>
      <c r="N747" s="159"/>
      <c r="O747" s="159"/>
      <c r="P747" s="163" t="str">
        <f t="shared" si="176"/>
        <v/>
      </c>
      <c r="Q747" s="164"/>
      <c r="R747" s="162"/>
      <c r="S747" s="163" t="str">
        <f t="shared" si="177"/>
        <v/>
      </c>
      <c r="T747" s="164" t="str">
        <f t="shared" ca="1" si="178"/>
        <v/>
      </c>
      <c r="U747" s="163" t="str">
        <f t="shared" si="179"/>
        <v/>
      </c>
      <c r="V747" s="163" t="str">
        <f ca="1">IF(AND(C747&lt;&gt;"",C747&lt;&gt;OFFSET(C747,1,0)),SUMIFS(B.2[Giá có thuế],B.2[Số ĐK],C747),"")</f>
        <v/>
      </c>
      <c r="W747" s="159"/>
      <c r="X747" s="161" t="str">
        <f>IF(W747="","",'Thông Tin Chung'!$L$3)</f>
        <v/>
      </c>
      <c r="Y747" s="163" t="str">
        <f t="shared" ca="1" si="180"/>
        <v/>
      </c>
      <c r="Z747" s="165"/>
      <c r="AA747" s="155" t="str">
        <f ca="1">IF(C747="","",IF(OR(D747&lt;NgayBatDau,D747&gt;NgayKetThuc),"Ngày tháng phải nằm trong kỳ báo cáo",IF(AND(G747&lt;&gt;"",COUNTIF(D.2[Tên khách hàng],G747)=0),"Tên KH chưa khai báo trong DSKH",IF(AND(H747&lt;&gt;"",COUNTIF(D.1[Tên sản phẩm],H747)=0),"SP này chưa khai báo trong DSSP",""))))</f>
        <v/>
      </c>
      <c r="AB747" s="23" t="str">
        <f t="shared" ca="1" si="166"/>
        <v/>
      </c>
      <c r="AC747" s="23" t="str">
        <f t="shared" ca="1" si="167"/>
        <v/>
      </c>
      <c r="AD747" s="23" t="str">
        <f t="shared" ca="1" si="168"/>
        <v/>
      </c>
      <c r="AE747" s="68" t="str">
        <f t="shared" ca="1" si="169"/>
        <v/>
      </c>
      <c r="AF747" s="69" t="str">
        <f>IF(OR(H747="",S747=""),"",S747-(SUM(L747,M747)*INDEX(D.1[Đơn giá],MATCH(H747,D.1[Tên sản phẩm],0))))</f>
        <v/>
      </c>
      <c r="AG747" s="90" t="str">
        <f t="shared" ca="1" si="170"/>
        <v/>
      </c>
      <c r="AH747" s="90"/>
    </row>
    <row r="748" spans="2:34" ht="27.75" customHeight="1" x14ac:dyDescent="0.2">
      <c r="B748" s="154">
        <f t="shared" si="171"/>
        <v>745</v>
      </c>
      <c r="C748" s="155" t="str">
        <f t="shared" ca="1" si="172"/>
        <v/>
      </c>
      <c r="D748" s="156" t="str">
        <f t="shared" ca="1" si="173"/>
        <v/>
      </c>
      <c r="E748" s="157" t="str">
        <f t="shared" ca="1" si="174"/>
        <v/>
      </c>
      <c r="F748" s="157"/>
      <c r="G748" s="158" t="str">
        <f t="shared" ca="1" si="175"/>
        <v/>
      </c>
      <c r="H748" s="159"/>
      <c r="I748" s="160" t="str">
        <f>IF(H748="","",INDEX(D.1[Quy cách],MATCH(H748,D.1[Tên sản phẩm],0)))</f>
        <v/>
      </c>
      <c r="J748" s="35" t="str">
        <f>IF(H748="","",INDEX(D.1[ĐVT],MATCH(H748,D.1[Tên sản phẩm],0)))</f>
        <v/>
      </c>
      <c r="K748" s="163" t="str">
        <f>IF(H748="","",INDEX(D.1[Đơn giá bán
(Tham khảo)],MATCH(H748,D.1[Tên sản phẩm],0)))</f>
        <v/>
      </c>
      <c r="L748" s="162"/>
      <c r="M748" s="159"/>
      <c r="N748" s="159"/>
      <c r="O748" s="159"/>
      <c r="P748" s="163" t="str">
        <f t="shared" si="176"/>
        <v/>
      </c>
      <c r="Q748" s="164"/>
      <c r="R748" s="162"/>
      <c r="S748" s="163" t="str">
        <f t="shared" si="177"/>
        <v/>
      </c>
      <c r="T748" s="164" t="str">
        <f t="shared" ca="1" si="178"/>
        <v/>
      </c>
      <c r="U748" s="163" t="str">
        <f t="shared" si="179"/>
        <v/>
      </c>
      <c r="V748" s="163" t="str">
        <f ca="1">IF(AND(C748&lt;&gt;"",C748&lt;&gt;OFFSET(C748,1,0)),SUMIFS(B.2[Giá có thuế],B.2[Số ĐK],C748),"")</f>
        <v/>
      </c>
      <c r="W748" s="159"/>
      <c r="X748" s="161" t="str">
        <f>IF(W748="","",'Thông Tin Chung'!$L$3)</f>
        <v/>
      </c>
      <c r="Y748" s="163" t="str">
        <f t="shared" ca="1" si="180"/>
        <v/>
      </c>
      <c r="Z748" s="165"/>
      <c r="AA748" s="155" t="str">
        <f ca="1">IF(C748="","",IF(OR(D748&lt;NgayBatDau,D748&gt;NgayKetThuc),"Ngày tháng phải nằm trong kỳ báo cáo",IF(AND(G748&lt;&gt;"",COUNTIF(D.2[Tên khách hàng],G748)=0),"Tên KH chưa khai báo trong DSKH",IF(AND(H748&lt;&gt;"",COUNTIF(D.1[Tên sản phẩm],H748)=0),"SP này chưa khai báo trong DSSP",""))))</f>
        <v/>
      </c>
      <c r="AB748" s="23" t="str">
        <f t="shared" ca="1" si="166"/>
        <v/>
      </c>
      <c r="AC748" s="23" t="str">
        <f t="shared" ca="1" si="167"/>
        <v/>
      </c>
      <c r="AD748" s="23" t="str">
        <f t="shared" ca="1" si="168"/>
        <v/>
      </c>
      <c r="AE748" s="68" t="str">
        <f t="shared" ca="1" si="169"/>
        <v/>
      </c>
      <c r="AF748" s="69" t="str">
        <f>IF(OR(H748="",S748=""),"",S748-(SUM(L748,M748)*INDEX(D.1[Đơn giá],MATCH(H748,D.1[Tên sản phẩm],0))))</f>
        <v/>
      </c>
      <c r="AG748" s="90" t="str">
        <f t="shared" ca="1" si="170"/>
        <v/>
      </c>
      <c r="AH748" s="90"/>
    </row>
    <row r="749" spans="2:34" ht="27.75" customHeight="1" x14ac:dyDescent="0.2">
      <c r="B749" s="154">
        <f t="shared" si="171"/>
        <v>746</v>
      </c>
      <c r="C749" s="155" t="str">
        <f t="shared" ca="1" si="172"/>
        <v/>
      </c>
      <c r="D749" s="156" t="str">
        <f t="shared" ca="1" si="173"/>
        <v/>
      </c>
      <c r="E749" s="157" t="str">
        <f t="shared" ca="1" si="174"/>
        <v/>
      </c>
      <c r="F749" s="157"/>
      <c r="G749" s="158" t="str">
        <f t="shared" ca="1" si="175"/>
        <v/>
      </c>
      <c r="H749" s="159"/>
      <c r="I749" s="160" t="str">
        <f>IF(H749="","",INDEX(D.1[Quy cách],MATCH(H749,D.1[Tên sản phẩm],0)))</f>
        <v/>
      </c>
      <c r="J749" s="35" t="str">
        <f>IF(H749="","",INDEX(D.1[ĐVT],MATCH(H749,D.1[Tên sản phẩm],0)))</f>
        <v/>
      </c>
      <c r="K749" s="163" t="str">
        <f>IF(H749="","",INDEX(D.1[Đơn giá bán
(Tham khảo)],MATCH(H749,D.1[Tên sản phẩm],0)))</f>
        <v/>
      </c>
      <c r="L749" s="162"/>
      <c r="M749" s="159"/>
      <c r="N749" s="159"/>
      <c r="O749" s="159"/>
      <c r="P749" s="163" t="str">
        <f t="shared" si="176"/>
        <v/>
      </c>
      <c r="Q749" s="164"/>
      <c r="R749" s="162"/>
      <c r="S749" s="163" t="str">
        <f t="shared" si="177"/>
        <v/>
      </c>
      <c r="T749" s="164" t="str">
        <f t="shared" ca="1" si="178"/>
        <v/>
      </c>
      <c r="U749" s="163" t="str">
        <f t="shared" si="179"/>
        <v/>
      </c>
      <c r="V749" s="163" t="str">
        <f ca="1">IF(AND(C749&lt;&gt;"",C749&lt;&gt;OFFSET(C749,1,0)),SUMIFS(B.2[Giá có thuế],B.2[Số ĐK],C749),"")</f>
        <v/>
      </c>
      <c r="W749" s="159"/>
      <c r="X749" s="161" t="str">
        <f>IF(W749="","",'Thông Tin Chung'!$L$3)</f>
        <v/>
      </c>
      <c r="Y749" s="163" t="str">
        <f t="shared" ca="1" si="180"/>
        <v/>
      </c>
      <c r="Z749" s="165"/>
      <c r="AA749" s="155" t="str">
        <f ca="1">IF(C749="","",IF(OR(D749&lt;NgayBatDau,D749&gt;NgayKetThuc),"Ngày tháng phải nằm trong kỳ báo cáo",IF(AND(G749&lt;&gt;"",COUNTIF(D.2[Tên khách hàng],G749)=0),"Tên KH chưa khai báo trong DSKH",IF(AND(H749&lt;&gt;"",COUNTIF(D.1[Tên sản phẩm],H749)=0),"SP này chưa khai báo trong DSSP",""))))</f>
        <v/>
      </c>
      <c r="AB749" s="23" t="str">
        <f t="shared" ca="1" si="166"/>
        <v/>
      </c>
      <c r="AC749" s="23" t="str">
        <f t="shared" ca="1" si="167"/>
        <v/>
      </c>
      <c r="AD749" s="23" t="str">
        <f t="shared" ca="1" si="168"/>
        <v/>
      </c>
      <c r="AE749" s="68" t="str">
        <f t="shared" ca="1" si="169"/>
        <v/>
      </c>
      <c r="AF749" s="69" t="str">
        <f>IF(OR(H749="",S749=""),"",S749-(SUM(L749,M749)*INDEX(D.1[Đơn giá],MATCH(H749,D.1[Tên sản phẩm],0))))</f>
        <v/>
      </c>
      <c r="AG749" s="90" t="str">
        <f t="shared" ca="1" si="170"/>
        <v/>
      </c>
      <c r="AH749" s="90"/>
    </row>
    <row r="750" spans="2:34" ht="27.75" customHeight="1" x14ac:dyDescent="0.2">
      <c r="B750" s="154">
        <f t="shared" si="171"/>
        <v>747</v>
      </c>
      <c r="C750" s="155" t="str">
        <f t="shared" ca="1" si="172"/>
        <v/>
      </c>
      <c r="D750" s="156" t="str">
        <f t="shared" ca="1" si="173"/>
        <v/>
      </c>
      <c r="E750" s="157" t="str">
        <f t="shared" ca="1" si="174"/>
        <v/>
      </c>
      <c r="F750" s="157"/>
      <c r="G750" s="158" t="str">
        <f t="shared" ca="1" si="175"/>
        <v/>
      </c>
      <c r="H750" s="159"/>
      <c r="I750" s="160" t="str">
        <f>IF(H750="","",INDEX(D.1[Quy cách],MATCH(H750,D.1[Tên sản phẩm],0)))</f>
        <v/>
      </c>
      <c r="J750" s="35" t="str">
        <f>IF(H750="","",INDEX(D.1[ĐVT],MATCH(H750,D.1[Tên sản phẩm],0)))</f>
        <v/>
      </c>
      <c r="K750" s="163" t="str">
        <f>IF(H750="","",INDEX(D.1[Đơn giá bán
(Tham khảo)],MATCH(H750,D.1[Tên sản phẩm],0)))</f>
        <v/>
      </c>
      <c r="L750" s="162"/>
      <c r="M750" s="159"/>
      <c r="N750" s="159"/>
      <c r="O750" s="159"/>
      <c r="P750" s="163" t="str">
        <f t="shared" si="176"/>
        <v/>
      </c>
      <c r="Q750" s="164"/>
      <c r="R750" s="162"/>
      <c r="S750" s="163" t="str">
        <f t="shared" si="177"/>
        <v/>
      </c>
      <c r="T750" s="164" t="str">
        <f t="shared" ca="1" si="178"/>
        <v/>
      </c>
      <c r="U750" s="163" t="str">
        <f t="shared" si="179"/>
        <v/>
      </c>
      <c r="V750" s="163" t="str">
        <f ca="1">IF(AND(C750&lt;&gt;"",C750&lt;&gt;OFFSET(C750,1,0)),SUMIFS(B.2[Giá có thuế],B.2[Số ĐK],C750),"")</f>
        <v/>
      </c>
      <c r="W750" s="159"/>
      <c r="X750" s="161" t="str">
        <f>IF(W750="","",'Thông Tin Chung'!$L$3)</f>
        <v/>
      </c>
      <c r="Y750" s="163" t="str">
        <f t="shared" ca="1" si="180"/>
        <v/>
      </c>
      <c r="Z750" s="165"/>
      <c r="AA750" s="155" t="str">
        <f ca="1">IF(C750="","",IF(OR(D750&lt;NgayBatDau,D750&gt;NgayKetThuc),"Ngày tháng phải nằm trong kỳ báo cáo",IF(AND(G750&lt;&gt;"",COUNTIF(D.2[Tên khách hàng],G750)=0),"Tên KH chưa khai báo trong DSKH",IF(AND(H750&lt;&gt;"",COUNTIF(D.1[Tên sản phẩm],H750)=0),"SP này chưa khai báo trong DSSP",""))))</f>
        <v/>
      </c>
      <c r="AB750" s="23" t="str">
        <f t="shared" ca="1" si="166"/>
        <v/>
      </c>
      <c r="AC750" s="23" t="str">
        <f t="shared" ca="1" si="167"/>
        <v/>
      </c>
      <c r="AD750" s="23" t="str">
        <f t="shared" ca="1" si="168"/>
        <v/>
      </c>
      <c r="AE750" s="68" t="str">
        <f t="shared" ca="1" si="169"/>
        <v/>
      </c>
      <c r="AF750" s="69" t="str">
        <f>IF(OR(H750="",S750=""),"",S750-(SUM(L750,M750)*INDEX(D.1[Đơn giá],MATCH(H750,D.1[Tên sản phẩm],0))))</f>
        <v/>
      </c>
      <c r="AG750" s="90" t="str">
        <f t="shared" ca="1" si="170"/>
        <v/>
      </c>
      <c r="AH750" s="90"/>
    </row>
    <row r="751" spans="2:34" ht="27.75" customHeight="1" x14ac:dyDescent="0.2">
      <c r="B751" s="154">
        <f t="shared" si="171"/>
        <v>748</v>
      </c>
      <c r="C751" s="155" t="str">
        <f t="shared" ca="1" si="172"/>
        <v/>
      </c>
      <c r="D751" s="156" t="str">
        <f t="shared" ca="1" si="173"/>
        <v/>
      </c>
      <c r="E751" s="157" t="str">
        <f t="shared" ca="1" si="174"/>
        <v/>
      </c>
      <c r="F751" s="157"/>
      <c r="G751" s="158" t="str">
        <f t="shared" ca="1" si="175"/>
        <v/>
      </c>
      <c r="H751" s="159"/>
      <c r="I751" s="160" t="str">
        <f>IF(H751="","",INDEX(D.1[Quy cách],MATCH(H751,D.1[Tên sản phẩm],0)))</f>
        <v/>
      </c>
      <c r="J751" s="35" t="str">
        <f>IF(H751="","",INDEX(D.1[ĐVT],MATCH(H751,D.1[Tên sản phẩm],0)))</f>
        <v/>
      </c>
      <c r="K751" s="163" t="str">
        <f>IF(H751="","",INDEX(D.1[Đơn giá bán
(Tham khảo)],MATCH(H751,D.1[Tên sản phẩm],0)))</f>
        <v/>
      </c>
      <c r="L751" s="162"/>
      <c r="M751" s="159"/>
      <c r="N751" s="159"/>
      <c r="O751" s="159"/>
      <c r="P751" s="163" t="str">
        <f t="shared" si="176"/>
        <v/>
      </c>
      <c r="Q751" s="164"/>
      <c r="R751" s="162"/>
      <c r="S751" s="163" t="str">
        <f t="shared" si="177"/>
        <v/>
      </c>
      <c r="T751" s="164" t="str">
        <f t="shared" ca="1" si="178"/>
        <v/>
      </c>
      <c r="U751" s="163" t="str">
        <f t="shared" si="179"/>
        <v/>
      </c>
      <c r="V751" s="163" t="str">
        <f ca="1">IF(AND(C751&lt;&gt;"",C751&lt;&gt;OFFSET(C751,1,0)),SUMIFS(B.2[Giá có thuế],B.2[Số ĐK],C751),"")</f>
        <v/>
      </c>
      <c r="W751" s="159"/>
      <c r="X751" s="161" t="str">
        <f>IF(W751="","",'Thông Tin Chung'!$L$3)</f>
        <v/>
      </c>
      <c r="Y751" s="163" t="str">
        <f t="shared" ca="1" si="180"/>
        <v/>
      </c>
      <c r="Z751" s="165"/>
      <c r="AA751" s="155" t="str">
        <f ca="1">IF(C751="","",IF(OR(D751&lt;NgayBatDau,D751&gt;NgayKetThuc),"Ngày tháng phải nằm trong kỳ báo cáo",IF(AND(G751&lt;&gt;"",COUNTIF(D.2[Tên khách hàng],G751)=0),"Tên KH chưa khai báo trong DSKH",IF(AND(H751&lt;&gt;"",COUNTIF(D.1[Tên sản phẩm],H751)=0),"SP này chưa khai báo trong DSSP",""))))</f>
        <v/>
      </c>
      <c r="AB751" s="23" t="str">
        <f t="shared" ca="1" si="166"/>
        <v/>
      </c>
      <c r="AC751" s="23" t="str">
        <f t="shared" ca="1" si="167"/>
        <v/>
      </c>
      <c r="AD751" s="23" t="str">
        <f t="shared" ca="1" si="168"/>
        <v/>
      </c>
      <c r="AE751" s="68" t="str">
        <f t="shared" ca="1" si="169"/>
        <v/>
      </c>
      <c r="AF751" s="69" t="str">
        <f>IF(OR(H751="",S751=""),"",S751-(SUM(L751,M751)*INDEX(D.1[Đơn giá],MATCH(H751,D.1[Tên sản phẩm],0))))</f>
        <v/>
      </c>
      <c r="AG751" s="90" t="str">
        <f t="shared" ca="1" si="170"/>
        <v/>
      </c>
      <c r="AH751" s="90"/>
    </row>
    <row r="752" spans="2:34" ht="27.75" customHeight="1" x14ac:dyDescent="0.2">
      <c r="B752" s="154">
        <f t="shared" si="171"/>
        <v>749</v>
      </c>
      <c r="C752" s="155" t="str">
        <f t="shared" ca="1" si="172"/>
        <v/>
      </c>
      <c r="D752" s="156" t="str">
        <f t="shared" ca="1" si="173"/>
        <v/>
      </c>
      <c r="E752" s="157" t="str">
        <f t="shared" ca="1" si="174"/>
        <v/>
      </c>
      <c r="F752" s="157"/>
      <c r="G752" s="158" t="str">
        <f t="shared" ca="1" si="175"/>
        <v/>
      </c>
      <c r="H752" s="159"/>
      <c r="I752" s="160" t="str">
        <f>IF(H752="","",INDEX(D.1[Quy cách],MATCH(H752,D.1[Tên sản phẩm],0)))</f>
        <v/>
      </c>
      <c r="J752" s="35" t="str">
        <f>IF(H752="","",INDEX(D.1[ĐVT],MATCH(H752,D.1[Tên sản phẩm],0)))</f>
        <v/>
      </c>
      <c r="K752" s="163" t="str">
        <f>IF(H752="","",INDEX(D.1[Đơn giá bán
(Tham khảo)],MATCH(H752,D.1[Tên sản phẩm],0)))</f>
        <v/>
      </c>
      <c r="L752" s="162"/>
      <c r="M752" s="159"/>
      <c r="N752" s="159"/>
      <c r="O752" s="159"/>
      <c r="P752" s="163" t="str">
        <f t="shared" si="176"/>
        <v/>
      </c>
      <c r="Q752" s="164"/>
      <c r="R752" s="162"/>
      <c r="S752" s="163" t="str">
        <f t="shared" si="177"/>
        <v/>
      </c>
      <c r="T752" s="164" t="str">
        <f t="shared" ca="1" si="178"/>
        <v/>
      </c>
      <c r="U752" s="163" t="str">
        <f t="shared" si="179"/>
        <v/>
      </c>
      <c r="V752" s="163" t="str">
        <f ca="1">IF(AND(C752&lt;&gt;"",C752&lt;&gt;OFFSET(C752,1,0)),SUMIFS(B.2[Giá có thuế],B.2[Số ĐK],C752),"")</f>
        <v/>
      </c>
      <c r="W752" s="159"/>
      <c r="X752" s="161" t="str">
        <f>IF(W752="","",'Thông Tin Chung'!$L$3)</f>
        <v/>
      </c>
      <c r="Y752" s="163" t="str">
        <f t="shared" ca="1" si="180"/>
        <v/>
      </c>
      <c r="Z752" s="165"/>
      <c r="AA752" s="155" t="str">
        <f ca="1">IF(C752="","",IF(OR(D752&lt;NgayBatDau,D752&gt;NgayKetThuc),"Ngày tháng phải nằm trong kỳ báo cáo",IF(AND(G752&lt;&gt;"",COUNTIF(D.2[Tên khách hàng],G752)=0),"Tên KH chưa khai báo trong DSKH",IF(AND(H752&lt;&gt;"",COUNTIF(D.1[Tên sản phẩm],H752)=0),"SP này chưa khai báo trong DSSP",""))))</f>
        <v/>
      </c>
      <c r="AB752" s="23" t="str">
        <f t="shared" ca="1" si="166"/>
        <v/>
      </c>
      <c r="AC752" s="23" t="str">
        <f t="shared" ca="1" si="167"/>
        <v/>
      </c>
      <c r="AD752" s="23" t="str">
        <f t="shared" ca="1" si="168"/>
        <v/>
      </c>
      <c r="AE752" s="68" t="str">
        <f t="shared" ca="1" si="169"/>
        <v/>
      </c>
      <c r="AF752" s="69" t="str">
        <f>IF(OR(H752="",S752=""),"",S752-(SUM(L752,M752)*INDEX(D.1[Đơn giá],MATCH(H752,D.1[Tên sản phẩm],0))))</f>
        <v/>
      </c>
      <c r="AG752" s="90" t="str">
        <f t="shared" ca="1" si="170"/>
        <v/>
      </c>
      <c r="AH752" s="90"/>
    </row>
    <row r="753" spans="2:34" ht="27.75" customHeight="1" x14ac:dyDescent="0.2">
      <c r="B753" s="154">
        <f t="shared" si="171"/>
        <v>750</v>
      </c>
      <c r="C753" s="155" t="str">
        <f t="shared" ca="1" si="172"/>
        <v/>
      </c>
      <c r="D753" s="156" t="str">
        <f t="shared" ca="1" si="173"/>
        <v/>
      </c>
      <c r="E753" s="157" t="str">
        <f t="shared" ca="1" si="174"/>
        <v/>
      </c>
      <c r="F753" s="157"/>
      <c r="G753" s="158" t="str">
        <f t="shared" ca="1" si="175"/>
        <v/>
      </c>
      <c r="H753" s="159"/>
      <c r="I753" s="160" t="str">
        <f>IF(H753="","",INDEX(D.1[Quy cách],MATCH(H753,D.1[Tên sản phẩm],0)))</f>
        <v/>
      </c>
      <c r="J753" s="35" t="str">
        <f>IF(H753="","",INDEX(D.1[ĐVT],MATCH(H753,D.1[Tên sản phẩm],0)))</f>
        <v/>
      </c>
      <c r="K753" s="163" t="str">
        <f>IF(H753="","",INDEX(D.1[Đơn giá bán
(Tham khảo)],MATCH(H753,D.1[Tên sản phẩm],0)))</f>
        <v/>
      </c>
      <c r="L753" s="162"/>
      <c r="M753" s="159"/>
      <c r="N753" s="159"/>
      <c r="O753" s="159"/>
      <c r="P753" s="163" t="str">
        <f t="shared" si="176"/>
        <v/>
      </c>
      <c r="Q753" s="164"/>
      <c r="R753" s="162"/>
      <c r="S753" s="163" t="str">
        <f t="shared" si="177"/>
        <v/>
      </c>
      <c r="T753" s="164" t="str">
        <f t="shared" ca="1" si="178"/>
        <v/>
      </c>
      <c r="U753" s="163" t="str">
        <f t="shared" si="179"/>
        <v/>
      </c>
      <c r="V753" s="163" t="str">
        <f ca="1">IF(AND(C753&lt;&gt;"",C753&lt;&gt;OFFSET(C753,1,0)),SUMIFS(B.2[Giá có thuế],B.2[Số ĐK],C753),"")</f>
        <v/>
      </c>
      <c r="W753" s="159"/>
      <c r="X753" s="161" t="str">
        <f>IF(W753="","",'Thông Tin Chung'!$L$3)</f>
        <v/>
      </c>
      <c r="Y753" s="163" t="str">
        <f t="shared" ca="1" si="180"/>
        <v/>
      </c>
      <c r="Z753" s="165"/>
      <c r="AA753" s="155" t="str">
        <f ca="1">IF(C753="","",IF(OR(D753&lt;NgayBatDau,D753&gt;NgayKetThuc),"Ngày tháng phải nằm trong kỳ báo cáo",IF(AND(G753&lt;&gt;"",COUNTIF(D.2[Tên khách hàng],G753)=0),"Tên KH chưa khai báo trong DSKH",IF(AND(H753&lt;&gt;"",COUNTIF(D.1[Tên sản phẩm],H753)=0),"SP này chưa khai báo trong DSSP",""))))</f>
        <v/>
      </c>
      <c r="AB753" s="23" t="str">
        <f t="shared" ca="1" si="166"/>
        <v/>
      </c>
      <c r="AC753" s="23" t="str">
        <f t="shared" ca="1" si="167"/>
        <v/>
      </c>
      <c r="AD753" s="23" t="str">
        <f t="shared" ca="1" si="168"/>
        <v/>
      </c>
      <c r="AE753" s="68" t="str">
        <f t="shared" ca="1" si="169"/>
        <v/>
      </c>
      <c r="AF753" s="69" t="str">
        <f>IF(OR(H753="",S753=""),"",S753-(SUM(L753,M753)*INDEX(D.1[Đơn giá],MATCH(H753,D.1[Tên sản phẩm],0))))</f>
        <v/>
      </c>
      <c r="AG753" s="90" t="str">
        <f t="shared" ca="1" si="170"/>
        <v/>
      </c>
      <c r="AH753" s="90"/>
    </row>
    <row r="754" spans="2:34" ht="27.75" customHeight="1" x14ac:dyDescent="0.2">
      <c r="B754" s="154">
        <f t="shared" si="171"/>
        <v>751</v>
      </c>
      <c r="C754" s="155" t="str">
        <f t="shared" ca="1" si="172"/>
        <v/>
      </c>
      <c r="D754" s="156" t="str">
        <f t="shared" ca="1" si="173"/>
        <v/>
      </c>
      <c r="E754" s="157" t="str">
        <f t="shared" ca="1" si="174"/>
        <v/>
      </c>
      <c r="F754" s="157"/>
      <c r="G754" s="158" t="str">
        <f t="shared" ca="1" si="175"/>
        <v/>
      </c>
      <c r="H754" s="159"/>
      <c r="I754" s="160" t="str">
        <f>IF(H754="","",INDEX(D.1[Quy cách],MATCH(H754,D.1[Tên sản phẩm],0)))</f>
        <v/>
      </c>
      <c r="J754" s="35" t="str">
        <f>IF(H754="","",INDEX(D.1[ĐVT],MATCH(H754,D.1[Tên sản phẩm],0)))</f>
        <v/>
      </c>
      <c r="K754" s="163" t="str">
        <f>IF(H754="","",INDEX(D.1[Đơn giá bán
(Tham khảo)],MATCH(H754,D.1[Tên sản phẩm],0)))</f>
        <v/>
      </c>
      <c r="L754" s="162"/>
      <c r="M754" s="159"/>
      <c r="N754" s="159"/>
      <c r="O754" s="159"/>
      <c r="P754" s="163" t="str">
        <f t="shared" si="176"/>
        <v/>
      </c>
      <c r="Q754" s="164"/>
      <c r="R754" s="162"/>
      <c r="S754" s="163" t="str">
        <f t="shared" si="177"/>
        <v/>
      </c>
      <c r="T754" s="164" t="str">
        <f t="shared" ca="1" si="178"/>
        <v/>
      </c>
      <c r="U754" s="163" t="str">
        <f t="shared" si="179"/>
        <v/>
      </c>
      <c r="V754" s="163" t="str">
        <f ca="1">IF(AND(C754&lt;&gt;"",C754&lt;&gt;OFFSET(C754,1,0)),SUMIFS(B.2[Giá có thuế],B.2[Số ĐK],C754),"")</f>
        <v/>
      </c>
      <c r="W754" s="159"/>
      <c r="X754" s="161" t="str">
        <f>IF(W754="","",'Thông Tin Chung'!$L$3)</f>
        <v/>
      </c>
      <c r="Y754" s="163" t="str">
        <f t="shared" ca="1" si="180"/>
        <v/>
      </c>
      <c r="Z754" s="165"/>
      <c r="AA754" s="155" t="str">
        <f ca="1">IF(C754="","",IF(OR(D754&lt;NgayBatDau,D754&gt;NgayKetThuc),"Ngày tháng phải nằm trong kỳ báo cáo",IF(AND(G754&lt;&gt;"",COUNTIF(D.2[Tên khách hàng],G754)=0),"Tên KH chưa khai báo trong DSKH",IF(AND(H754&lt;&gt;"",COUNTIF(D.1[Tên sản phẩm],H754)=0),"SP này chưa khai báo trong DSSP",""))))</f>
        <v/>
      </c>
      <c r="AB754" s="23" t="str">
        <f t="shared" ca="1" si="166"/>
        <v/>
      </c>
      <c r="AC754" s="23" t="str">
        <f t="shared" ca="1" si="167"/>
        <v/>
      </c>
      <c r="AD754" s="23" t="str">
        <f t="shared" ca="1" si="168"/>
        <v/>
      </c>
      <c r="AE754" s="68" t="str">
        <f t="shared" ca="1" si="169"/>
        <v/>
      </c>
      <c r="AF754" s="69" t="str">
        <f>IF(OR(H754="",S754=""),"",S754-(SUM(L754,M754)*INDEX(D.1[Đơn giá],MATCH(H754,D.1[Tên sản phẩm],0))))</f>
        <v/>
      </c>
      <c r="AG754" s="90" t="str">
        <f t="shared" ca="1" si="170"/>
        <v/>
      </c>
      <c r="AH754" s="90"/>
    </row>
    <row r="755" spans="2:34" ht="27.75" customHeight="1" x14ac:dyDescent="0.2">
      <c r="B755" s="154">
        <f t="shared" si="171"/>
        <v>752</v>
      </c>
      <c r="C755" s="155" t="str">
        <f t="shared" ca="1" si="172"/>
        <v/>
      </c>
      <c r="D755" s="156" t="str">
        <f t="shared" ca="1" si="173"/>
        <v/>
      </c>
      <c r="E755" s="157" t="str">
        <f t="shared" ca="1" si="174"/>
        <v/>
      </c>
      <c r="F755" s="157"/>
      <c r="G755" s="158" t="str">
        <f t="shared" ca="1" si="175"/>
        <v/>
      </c>
      <c r="H755" s="159"/>
      <c r="I755" s="160" t="str">
        <f>IF(H755="","",INDEX(D.1[Quy cách],MATCH(H755,D.1[Tên sản phẩm],0)))</f>
        <v/>
      </c>
      <c r="J755" s="35" t="str">
        <f>IF(H755="","",INDEX(D.1[ĐVT],MATCH(H755,D.1[Tên sản phẩm],0)))</f>
        <v/>
      </c>
      <c r="K755" s="163" t="str">
        <f>IF(H755="","",INDEX(D.1[Đơn giá bán
(Tham khảo)],MATCH(H755,D.1[Tên sản phẩm],0)))</f>
        <v/>
      </c>
      <c r="L755" s="162"/>
      <c r="M755" s="159"/>
      <c r="N755" s="159"/>
      <c r="O755" s="159"/>
      <c r="P755" s="163" t="str">
        <f t="shared" si="176"/>
        <v/>
      </c>
      <c r="Q755" s="164"/>
      <c r="R755" s="162"/>
      <c r="S755" s="163" t="str">
        <f t="shared" si="177"/>
        <v/>
      </c>
      <c r="T755" s="164" t="str">
        <f t="shared" ca="1" si="178"/>
        <v/>
      </c>
      <c r="U755" s="163" t="str">
        <f t="shared" si="179"/>
        <v/>
      </c>
      <c r="V755" s="163" t="str">
        <f ca="1">IF(AND(C755&lt;&gt;"",C755&lt;&gt;OFFSET(C755,1,0)),SUMIFS(B.2[Giá có thuế],B.2[Số ĐK],C755),"")</f>
        <v/>
      </c>
      <c r="W755" s="159"/>
      <c r="X755" s="161" t="str">
        <f>IF(W755="","",'Thông Tin Chung'!$L$3)</f>
        <v/>
      </c>
      <c r="Y755" s="163" t="str">
        <f t="shared" ca="1" si="180"/>
        <v/>
      </c>
      <c r="Z755" s="165"/>
      <c r="AA755" s="155" t="str">
        <f ca="1">IF(C755="","",IF(OR(D755&lt;NgayBatDau,D755&gt;NgayKetThuc),"Ngày tháng phải nằm trong kỳ báo cáo",IF(AND(G755&lt;&gt;"",COUNTIF(D.2[Tên khách hàng],G755)=0),"Tên KH chưa khai báo trong DSKH",IF(AND(H755&lt;&gt;"",COUNTIF(D.1[Tên sản phẩm],H755)=0),"SP này chưa khai báo trong DSSP",""))))</f>
        <v/>
      </c>
      <c r="AB755" s="23" t="str">
        <f t="shared" ca="1" si="166"/>
        <v/>
      </c>
      <c r="AC755" s="23" t="str">
        <f t="shared" ca="1" si="167"/>
        <v/>
      </c>
      <c r="AD755" s="23" t="str">
        <f t="shared" ca="1" si="168"/>
        <v/>
      </c>
      <c r="AE755" s="68" t="str">
        <f t="shared" ca="1" si="169"/>
        <v/>
      </c>
      <c r="AF755" s="69" t="str">
        <f>IF(OR(H755="",S755=""),"",S755-(SUM(L755,M755)*INDEX(D.1[Đơn giá],MATCH(H755,D.1[Tên sản phẩm],0))))</f>
        <v/>
      </c>
      <c r="AG755" s="90" t="str">
        <f t="shared" ca="1" si="170"/>
        <v/>
      </c>
      <c r="AH755" s="90"/>
    </row>
    <row r="756" spans="2:34" ht="27.75" customHeight="1" x14ac:dyDescent="0.2">
      <c r="B756" s="154">
        <f t="shared" si="171"/>
        <v>753</v>
      </c>
      <c r="C756" s="155" t="str">
        <f t="shared" ca="1" si="172"/>
        <v/>
      </c>
      <c r="D756" s="156" t="str">
        <f t="shared" ca="1" si="173"/>
        <v/>
      </c>
      <c r="E756" s="157" t="str">
        <f t="shared" ca="1" si="174"/>
        <v/>
      </c>
      <c r="F756" s="157"/>
      <c r="G756" s="158" t="str">
        <f t="shared" ca="1" si="175"/>
        <v/>
      </c>
      <c r="H756" s="159"/>
      <c r="I756" s="160" t="str">
        <f>IF(H756="","",INDEX(D.1[Quy cách],MATCH(H756,D.1[Tên sản phẩm],0)))</f>
        <v/>
      </c>
      <c r="J756" s="35" t="str">
        <f>IF(H756="","",INDEX(D.1[ĐVT],MATCH(H756,D.1[Tên sản phẩm],0)))</f>
        <v/>
      </c>
      <c r="K756" s="163" t="str">
        <f>IF(H756="","",INDEX(D.1[Đơn giá bán
(Tham khảo)],MATCH(H756,D.1[Tên sản phẩm],0)))</f>
        <v/>
      </c>
      <c r="L756" s="162"/>
      <c r="M756" s="159"/>
      <c r="N756" s="159"/>
      <c r="O756" s="159"/>
      <c r="P756" s="163" t="str">
        <f t="shared" si="176"/>
        <v/>
      </c>
      <c r="Q756" s="164"/>
      <c r="R756" s="162"/>
      <c r="S756" s="163" t="str">
        <f t="shared" si="177"/>
        <v/>
      </c>
      <c r="T756" s="164" t="str">
        <f t="shared" ca="1" si="178"/>
        <v/>
      </c>
      <c r="U756" s="163" t="str">
        <f t="shared" si="179"/>
        <v/>
      </c>
      <c r="V756" s="163" t="str">
        <f ca="1">IF(AND(C756&lt;&gt;"",C756&lt;&gt;OFFSET(C756,1,0)),SUMIFS(B.2[Giá có thuế],B.2[Số ĐK],C756),"")</f>
        <v/>
      </c>
      <c r="W756" s="159"/>
      <c r="X756" s="161" t="str">
        <f>IF(W756="","",'Thông Tin Chung'!$L$3)</f>
        <v/>
      </c>
      <c r="Y756" s="163" t="str">
        <f t="shared" ca="1" si="180"/>
        <v/>
      </c>
      <c r="Z756" s="165"/>
      <c r="AA756" s="155" t="str">
        <f ca="1">IF(C756="","",IF(OR(D756&lt;NgayBatDau,D756&gt;NgayKetThuc),"Ngày tháng phải nằm trong kỳ báo cáo",IF(AND(G756&lt;&gt;"",COUNTIF(D.2[Tên khách hàng],G756)=0),"Tên KH chưa khai báo trong DSKH",IF(AND(H756&lt;&gt;"",COUNTIF(D.1[Tên sản phẩm],H756)=0),"SP này chưa khai báo trong DSSP",""))))</f>
        <v/>
      </c>
      <c r="AB756" s="23" t="str">
        <f t="shared" ca="1" si="166"/>
        <v/>
      </c>
      <c r="AC756" s="23" t="str">
        <f t="shared" ca="1" si="167"/>
        <v/>
      </c>
      <c r="AD756" s="23" t="str">
        <f t="shared" ca="1" si="168"/>
        <v/>
      </c>
      <c r="AE756" s="68" t="str">
        <f t="shared" ca="1" si="169"/>
        <v/>
      </c>
      <c r="AF756" s="69" t="str">
        <f>IF(OR(H756="",S756=""),"",S756-(SUM(L756,M756)*INDEX(D.1[Đơn giá],MATCH(H756,D.1[Tên sản phẩm],0))))</f>
        <v/>
      </c>
      <c r="AG756" s="90" t="str">
        <f t="shared" ca="1" si="170"/>
        <v/>
      </c>
      <c r="AH756" s="90"/>
    </row>
    <row r="757" spans="2:34" ht="27.75" customHeight="1" x14ac:dyDescent="0.2">
      <c r="B757" s="154">
        <f t="shared" si="171"/>
        <v>754</v>
      </c>
      <c r="C757" s="155" t="str">
        <f t="shared" ca="1" si="172"/>
        <v/>
      </c>
      <c r="D757" s="156" t="str">
        <f t="shared" ca="1" si="173"/>
        <v/>
      </c>
      <c r="E757" s="157" t="str">
        <f t="shared" ca="1" si="174"/>
        <v/>
      </c>
      <c r="F757" s="157"/>
      <c r="G757" s="158" t="str">
        <f t="shared" ca="1" si="175"/>
        <v/>
      </c>
      <c r="H757" s="159"/>
      <c r="I757" s="160" t="str">
        <f>IF(H757="","",INDEX(D.1[Quy cách],MATCH(H757,D.1[Tên sản phẩm],0)))</f>
        <v/>
      </c>
      <c r="J757" s="35" t="str">
        <f>IF(H757="","",INDEX(D.1[ĐVT],MATCH(H757,D.1[Tên sản phẩm],0)))</f>
        <v/>
      </c>
      <c r="K757" s="163" t="str">
        <f>IF(H757="","",INDEX(D.1[Đơn giá bán
(Tham khảo)],MATCH(H757,D.1[Tên sản phẩm],0)))</f>
        <v/>
      </c>
      <c r="L757" s="162"/>
      <c r="M757" s="159"/>
      <c r="N757" s="159"/>
      <c r="O757" s="159"/>
      <c r="P757" s="163" t="str">
        <f t="shared" si="176"/>
        <v/>
      </c>
      <c r="Q757" s="164"/>
      <c r="R757" s="162"/>
      <c r="S757" s="163" t="str">
        <f t="shared" si="177"/>
        <v/>
      </c>
      <c r="T757" s="164" t="str">
        <f t="shared" ca="1" si="178"/>
        <v/>
      </c>
      <c r="U757" s="163" t="str">
        <f t="shared" si="179"/>
        <v/>
      </c>
      <c r="V757" s="163" t="str">
        <f ca="1">IF(AND(C757&lt;&gt;"",C757&lt;&gt;OFFSET(C757,1,0)),SUMIFS(B.2[Giá có thuế],B.2[Số ĐK],C757),"")</f>
        <v/>
      </c>
      <c r="W757" s="159"/>
      <c r="X757" s="161" t="str">
        <f>IF(W757="","",'Thông Tin Chung'!$L$3)</f>
        <v/>
      </c>
      <c r="Y757" s="163" t="str">
        <f t="shared" ca="1" si="180"/>
        <v/>
      </c>
      <c r="Z757" s="165"/>
      <c r="AA757" s="155" t="str">
        <f ca="1">IF(C757="","",IF(OR(D757&lt;NgayBatDau,D757&gt;NgayKetThuc),"Ngày tháng phải nằm trong kỳ báo cáo",IF(AND(G757&lt;&gt;"",COUNTIF(D.2[Tên khách hàng],G757)=0),"Tên KH chưa khai báo trong DSKH",IF(AND(H757&lt;&gt;"",COUNTIF(D.1[Tên sản phẩm],H757)=0),"SP này chưa khai báo trong DSSP",""))))</f>
        <v/>
      </c>
      <c r="AB757" s="23" t="str">
        <f t="shared" ca="1" si="166"/>
        <v/>
      </c>
      <c r="AC757" s="23" t="str">
        <f t="shared" ca="1" si="167"/>
        <v/>
      </c>
      <c r="AD757" s="23" t="str">
        <f t="shared" ca="1" si="168"/>
        <v/>
      </c>
      <c r="AE757" s="68" t="str">
        <f t="shared" ca="1" si="169"/>
        <v/>
      </c>
      <c r="AF757" s="69" t="str">
        <f>IF(OR(H757="",S757=""),"",S757-(SUM(L757,M757)*INDEX(D.1[Đơn giá],MATCH(H757,D.1[Tên sản phẩm],0))))</f>
        <v/>
      </c>
      <c r="AG757" s="90" t="str">
        <f t="shared" ca="1" si="170"/>
        <v/>
      </c>
      <c r="AH757" s="90"/>
    </row>
    <row r="758" spans="2:34" ht="27.75" customHeight="1" x14ac:dyDescent="0.2">
      <c r="B758" s="154">
        <f t="shared" si="171"/>
        <v>755</v>
      </c>
      <c r="C758" s="155" t="str">
        <f t="shared" ca="1" si="172"/>
        <v/>
      </c>
      <c r="D758" s="156" t="str">
        <f t="shared" ca="1" si="173"/>
        <v/>
      </c>
      <c r="E758" s="157" t="str">
        <f t="shared" ca="1" si="174"/>
        <v/>
      </c>
      <c r="F758" s="157"/>
      <c r="G758" s="158" t="str">
        <f t="shared" ca="1" si="175"/>
        <v/>
      </c>
      <c r="H758" s="159"/>
      <c r="I758" s="160" t="str">
        <f>IF(H758="","",INDEX(D.1[Quy cách],MATCH(H758,D.1[Tên sản phẩm],0)))</f>
        <v/>
      </c>
      <c r="J758" s="35" t="str">
        <f>IF(H758="","",INDEX(D.1[ĐVT],MATCH(H758,D.1[Tên sản phẩm],0)))</f>
        <v/>
      </c>
      <c r="K758" s="163" t="str">
        <f>IF(H758="","",INDEX(D.1[Đơn giá bán
(Tham khảo)],MATCH(H758,D.1[Tên sản phẩm],0)))</f>
        <v/>
      </c>
      <c r="L758" s="162"/>
      <c r="M758" s="159"/>
      <c r="N758" s="159"/>
      <c r="O758" s="159"/>
      <c r="P758" s="163" t="str">
        <f t="shared" si="176"/>
        <v/>
      </c>
      <c r="Q758" s="164"/>
      <c r="R758" s="162"/>
      <c r="S758" s="163" t="str">
        <f t="shared" si="177"/>
        <v/>
      </c>
      <c r="T758" s="164" t="str">
        <f t="shared" ca="1" si="178"/>
        <v/>
      </c>
      <c r="U758" s="163" t="str">
        <f t="shared" si="179"/>
        <v/>
      </c>
      <c r="V758" s="163" t="str">
        <f ca="1">IF(AND(C758&lt;&gt;"",C758&lt;&gt;OFFSET(C758,1,0)),SUMIFS(B.2[Giá có thuế],B.2[Số ĐK],C758),"")</f>
        <v/>
      </c>
      <c r="W758" s="159"/>
      <c r="X758" s="161" t="str">
        <f>IF(W758="","",'Thông Tin Chung'!$L$3)</f>
        <v/>
      </c>
      <c r="Y758" s="163" t="str">
        <f t="shared" ca="1" si="180"/>
        <v/>
      </c>
      <c r="Z758" s="165"/>
      <c r="AA758" s="155" t="str">
        <f ca="1">IF(C758="","",IF(OR(D758&lt;NgayBatDau,D758&gt;NgayKetThuc),"Ngày tháng phải nằm trong kỳ báo cáo",IF(AND(G758&lt;&gt;"",COUNTIF(D.2[Tên khách hàng],G758)=0),"Tên KH chưa khai báo trong DSKH",IF(AND(H758&lt;&gt;"",COUNTIF(D.1[Tên sản phẩm],H758)=0),"SP này chưa khai báo trong DSSP",""))))</f>
        <v/>
      </c>
      <c r="AB758" s="23" t="str">
        <f t="shared" ca="1" si="166"/>
        <v/>
      </c>
      <c r="AC758" s="23" t="str">
        <f t="shared" ca="1" si="167"/>
        <v/>
      </c>
      <c r="AD758" s="23" t="str">
        <f t="shared" ca="1" si="168"/>
        <v/>
      </c>
      <c r="AE758" s="68" t="str">
        <f t="shared" ca="1" si="169"/>
        <v/>
      </c>
      <c r="AF758" s="69" t="str">
        <f>IF(OR(H758="",S758=""),"",S758-(SUM(L758,M758)*INDEX(D.1[Đơn giá],MATCH(H758,D.1[Tên sản phẩm],0))))</f>
        <v/>
      </c>
      <c r="AG758" s="90" t="str">
        <f t="shared" ca="1" si="170"/>
        <v/>
      </c>
      <c r="AH758" s="90"/>
    </row>
    <row r="759" spans="2:34" ht="27.75" customHeight="1" x14ac:dyDescent="0.2">
      <c r="B759" s="154">
        <f t="shared" si="171"/>
        <v>756</v>
      </c>
      <c r="C759" s="155" t="str">
        <f t="shared" ca="1" si="172"/>
        <v/>
      </c>
      <c r="D759" s="156" t="str">
        <f t="shared" ca="1" si="173"/>
        <v/>
      </c>
      <c r="E759" s="157" t="str">
        <f t="shared" ca="1" si="174"/>
        <v/>
      </c>
      <c r="F759" s="157"/>
      <c r="G759" s="158" t="str">
        <f t="shared" ca="1" si="175"/>
        <v/>
      </c>
      <c r="H759" s="159"/>
      <c r="I759" s="160" t="str">
        <f>IF(H759="","",INDEX(D.1[Quy cách],MATCH(H759,D.1[Tên sản phẩm],0)))</f>
        <v/>
      </c>
      <c r="J759" s="35" t="str">
        <f>IF(H759="","",INDEX(D.1[ĐVT],MATCH(H759,D.1[Tên sản phẩm],0)))</f>
        <v/>
      </c>
      <c r="K759" s="163" t="str">
        <f>IF(H759="","",INDEX(D.1[Đơn giá bán
(Tham khảo)],MATCH(H759,D.1[Tên sản phẩm],0)))</f>
        <v/>
      </c>
      <c r="L759" s="162"/>
      <c r="M759" s="159"/>
      <c r="N759" s="159"/>
      <c r="O759" s="159"/>
      <c r="P759" s="163" t="str">
        <f t="shared" si="176"/>
        <v/>
      </c>
      <c r="Q759" s="164"/>
      <c r="R759" s="162"/>
      <c r="S759" s="163" t="str">
        <f t="shared" si="177"/>
        <v/>
      </c>
      <c r="T759" s="164" t="str">
        <f t="shared" ca="1" si="178"/>
        <v/>
      </c>
      <c r="U759" s="163" t="str">
        <f t="shared" si="179"/>
        <v/>
      </c>
      <c r="V759" s="163" t="str">
        <f ca="1">IF(AND(C759&lt;&gt;"",C759&lt;&gt;OFFSET(C759,1,0)),SUMIFS(B.2[Giá có thuế],B.2[Số ĐK],C759),"")</f>
        <v/>
      </c>
      <c r="W759" s="159"/>
      <c r="X759" s="161" t="str">
        <f>IF(W759="","",'Thông Tin Chung'!$L$3)</f>
        <v/>
      </c>
      <c r="Y759" s="163" t="str">
        <f t="shared" ca="1" si="180"/>
        <v/>
      </c>
      <c r="Z759" s="165"/>
      <c r="AA759" s="155" t="str">
        <f ca="1">IF(C759="","",IF(OR(D759&lt;NgayBatDau,D759&gt;NgayKetThuc),"Ngày tháng phải nằm trong kỳ báo cáo",IF(AND(G759&lt;&gt;"",COUNTIF(D.2[Tên khách hàng],G759)=0),"Tên KH chưa khai báo trong DSKH",IF(AND(H759&lt;&gt;"",COUNTIF(D.1[Tên sản phẩm],H759)=0),"SP này chưa khai báo trong DSSP",""))))</f>
        <v/>
      </c>
      <c r="AB759" s="23" t="str">
        <f t="shared" ca="1" si="166"/>
        <v/>
      </c>
      <c r="AC759" s="23" t="str">
        <f t="shared" ca="1" si="167"/>
        <v/>
      </c>
      <c r="AD759" s="23" t="str">
        <f t="shared" ca="1" si="168"/>
        <v/>
      </c>
      <c r="AE759" s="68" t="str">
        <f t="shared" ca="1" si="169"/>
        <v/>
      </c>
      <c r="AF759" s="69" t="str">
        <f>IF(OR(H759="",S759=""),"",S759-(SUM(L759,M759)*INDEX(D.1[Đơn giá],MATCH(H759,D.1[Tên sản phẩm],0))))</f>
        <v/>
      </c>
      <c r="AG759" s="90" t="str">
        <f t="shared" ca="1" si="170"/>
        <v/>
      </c>
      <c r="AH759" s="90"/>
    </row>
    <row r="760" spans="2:34" ht="27.75" customHeight="1" x14ac:dyDescent="0.2">
      <c r="B760" s="154">
        <f t="shared" si="171"/>
        <v>757</v>
      </c>
      <c r="C760" s="155" t="str">
        <f t="shared" ca="1" si="172"/>
        <v/>
      </c>
      <c r="D760" s="156" t="str">
        <f t="shared" ca="1" si="173"/>
        <v/>
      </c>
      <c r="E760" s="157" t="str">
        <f t="shared" ca="1" si="174"/>
        <v/>
      </c>
      <c r="F760" s="157"/>
      <c r="G760" s="158" t="str">
        <f t="shared" ca="1" si="175"/>
        <v/>
      </c>
      <c r="H760" s="159"/>
      <c r="I760" s="160" t="str">
        <f>IF(H760="","",INDEX(D.1[Quy cách],MATCH(H760,D.1[Tên sản phẩm],0)))</f>
        <v/>
      </c>
      <c r="J760" s="35" t="str">
        <f>IF(H760="","",INDEX(D.1[ĐVT],MATCH(H760,D.1[Tên sản phẩm],0)))</f>
        <v/>
      </c>
      <c r="K760" s="163" t="str">
        <f>IF(H760="","",INDEX(D.1[Đơn giá bán
(Tham khảo)],MATCH(H760,D.1[Tên sản phẩm],0)))</f>
        <v/>
      </c>
      <c r="L760" s="162"/>
      <c r="M760" s="159"/>
      <c r="N760" s="159"/>
      <c r="O760" s="159"/>
      <c r="P760" s="163" t="str">
        <f t="shared" si="176"/>
        <v/>
      </c>
      <c r="Q760" s="164"/>
      <c r="R760" s="162"/>
      <c r="S760" s="163" t="str">
        <f t="shared" si="177"/>
        <v/>
      </c>
      <c r="T760" s="164" t="str">
        <f t="shared" ca="1" si="178"/>
        <v/>
      </c>
      <c r="U760" s="163" t="str">
        <f t="shared" si="179"/>
        <v/>
      </c>
      <c r="V760" s="163" t="str">
        <f ca="1">IF(AND(C760&lt;&gt;"",C760&lt;&gt;OFFSET(C760,1,0)),SUMIFS(B.2[Giá có thuế],B.2[Số ĐK],C760),"")</f>
        <v/>
      </c>
      <c r="W760" s="159"/>
      <c r="X760" s="161" t="str">
        <f>IF(W760="","",'Thông Tin Chung'!$L$3)</f>
        <v/>
      </c>
      <c r="Y760" s="163" t="str">
        <f t="shared" ca="1" si="180"/>
        <v/>
      </c>
      <c r="Z760" s="165"/>
      <c r="AA760" s="155" t="str">
        <f ca="1">IF(C760="","",IF(OR(D760&lt;NgayBatDau,D760&gt;NgayKetThuc),"Ngày tháng phải nằm trong kỳ báo cáo",IF(AND(G760&lt;&gt;"",COUNTIF(D.2[Tên khách hàng],G760)=0),"Tên KH chưa khai báo trong DSKH",IF(AND(H760&lt;&gt;"",COUNTIF(D.1[Tên sản phẩm],H760)=0),"SP này chưa khai báo trong DSSP",""))))</f>
        <v/>
      </c>
      <c r="AB760" s="23" t="str">
        <f t="shared" ca="1" si="166"/>
        <v/>
      </c>
      <c r="AC760" s="23" t="str">
        <f t="shared" ca="1" si="167"/>
        <v/>
      </c>
      <c r="AD760" s="23" t="str">
        <f t="shared" ca="1" si="168"/>
        <v/>
      </c>
      <c r="AE760" s="68" t="str">
        <f t="shared" ca="1" si="169"/>
        <v/>
      </c>
      <c r="AF760" s="69" t="str">
        <f>IF(OR(H760="",S760=""),"",S760-(SUM(L760,M760)*INDEX(D.1[Đơn giá],MATCH(H760,D.1[Tên sản phẩm],0))))</f>
        <v/>
      </c>
      <c r="AG760" s="90" t="str">
        <f t="shared" ca="1" si="170"/>
        <v/>
      </c>
      <c r="AH760" s="90"/>
    </row>
    <row r="761" spans="2:34" ht="27.75" customHeight="1" x14ac:dyDescent="0.2">
      <c r="B761" s="154">
        <f t="shared" si="171"/>
        <v>758</v>
      </c>
      <c r="C761" s="155" t="str">
        <f t="shared" ca="1" si="172"/>
        <v/>
      </c>
      <c r="D761" s="156" t="str">
        <f t="shared" ca="1" si="173"/>
        <v/>
      </c>
      <c r="E761" s="157" t="str">
        <f t="shared" ca="1" si="174"/>
        <v/>
      </c>
      <c r="F761" s="157"/>
      <c r="G761" s="158" t="str">
        <f t="shared" ca="1" si="175"/>
        <v/>
      </c>
      <c r="H761" s="159"/>
      <c r="I761" s="160" t="str">
        <f>IF(H761="","",INDEX(D.1[Quy cách],MATCH(H761,D.1[Tên sản phẩm],0)))</f>
        <v/>
      </c>
      <c r="J761" s="35" t="str">
        <f>IF(H761="","",INDEX(D.1[ĐVT],MATCH(H761,D.1[Tên sản phẩm],0)))</f>
        <v/>
      </c>
      <c r="K761" s="163" t="str">
        <f>IF(H761="","",INDEX(D.1[Đơn giá bán
(Tham khảo)],MATCH(H761,D.1[Tên sản phẩm],0)))</f>
        <v/>
      </c>
      <c r="L761" s="162"/>
      <c r="M761" s="159"/>
      <c r="N761" s="159"/>
      <c r="O761" s="159"/>
      <c r="P761" s="163" t="str">
        <f t="shared" si="176"/>
        <v/>
      </c>
      <c r="Q761" s="164"/>
      <c r="R761" s="162"/>
      <c r="S761" s="163" t="str">
        <f t="shared" si="177"/>
        <v/>
      </c>
      <c r="T761" s="164" t="str">
        <f t="shared" ca="1" si="178"/>
        <v/>
      </c>
      <c r="U761" s="163" t="str">
        <f t="shared" si="179"/>
        <v/>
      </c>
      <c r="V761" s="163" t="str">
        <f ca="1">IF(AND(C761&lt;&gt;"",C761&lt;&gt;OFFSET(C761,1,0)),SUMIFS(B.2[Giá có thuế],B.2[Số ĐK],C761),"")</f>
        <v/>
      </c>
      <c r="W761" s="159"/>
      <c r="X761" s="161" t="str">
        <f>IF(W761="","",'Thông Tin Chung'!$L$3)</f>
        <v/>
      </c>
      <c r="Y761" s="163" t="str">
        <f t="shared" ca="1" si="180"/>
        <v/>
      </c>
      <c r="Z761" s="165"/>
      <c r="AA761" s="155" t="str">
        <f ca="1">IF(C761="","",IF(OR(D761&lt;NgayBatDau,D761&gt;NgayKetThuc),"Ngày tháng phải nằm trong kỳ báo cáo",IF(AND(G761&lt;&gt;"",COUNTIF(D.2[Tên khách hàng],G761)=0),"Tên KH chưa khai báo trong DSKH",IF(AND(H761&lt;&gt;"",COUNTIF(D.1[Tên sản phẩm],H761)=0),"SP này chưa khai báo trong DSSP",""))))</f>
        <v/>
      </c>
      <c r="AB761" s="23" t="str">
        <f t="shared" ca="1" si="166"/>
        <v/>
      </c>
      <c r="AC761" s="23" t="str">
        <f t="shared" ca="1" si="167"/>
        <v/>
      </c>
      <c r="AD761" s="23" t="str">
        <f t="shared" ca="1" si="168"/>
        <v/>
      </c>
      <c r="AE761" s="68" t="str">
        <f t="shared" ca="1" si="169"/>
        <v/>
      </c>
      <c r="AF761" s="69" t="str">
        <f>IF(OR(H761="",S761=""),"",S761-(SUM(L761,M761)*INDEX(D.1[Đơn giá],MATCH(H761,D.1[Tên sản phẩm],0))))</f>
        <v/>
      </c>
      <c r="AG761" s="90" t="str">
        <f t="shared" ca="1" si="170"/>
        <v/>
      </c>
      <c r="AH761" s="90"/>
    </row>
    <row r="762" spans="2:34" ht="27.75" customHeight="1" x14ac:dyDescent="0.2">
      <c r="B762" s="154">
        <f t="shared" si="171"/>
        <v>759</v>
      </c>
      <c r="C762" s="155" t="str">
        <f t="shared" ca="1" si="172"/>
        <v/>
      </c>
      <c r="D762" s="156" t="str">
        <f t="shared" ca="1" si="173"/>
        <v/>
      </c>
      <c r="E762" s="157" t="str">
        <f t="shared" ca="1" si="174"/>
        <v/>
      </c>
      <c r="F762" s="157"/>
      <c r="G762" s="158" t="str">
        <f t="shared" ca="1" si="175"/>
        <v/>
      </c>
      <c r="H762" s="159"/>
      <c r="I762" s="160" t="str">
        <f>IF(H762="","",INDEX(D.1[Quy cách],MATCH(H762,D.1[Tên sản phẩm],0)))</f>
        <v/>
      </c>
      <c r="J762" s="35" t="str">
        <f>IF(H762="","",INDEX(D.1[ĐVT],MATCH(H762,D.1[Tên sản phẩm],0)))</f>
        <v/>
      </c>
      <c r="K762" s="163" t="str">
        <f>IF(H762="","",INDEX(D.1[Đơn giá bán
(Tham khảo)],MATCH(H762,D.1[Tên sản phẩm],0)))</f>
        <v/>
      </c>
      <c r="L762" s="162"/>
      <c r="M762" s="159"/>
      <c r="N762" s="159"/>
      <c r="O762" s="159"/>
      <c r="P762" s="163" t="str">
        <f t="shared" si="176"/>
        <v/>
      </c>
      <c r="Q762" s="164"/>
      <c r="R762" s="162"/>
      <c r="S762" s="163" t="str">
        <f t="shared" si="177"/>
        <v/>
      </c>
      <c r="T762" s="164" t="str">
        <f t="shared" ca="1" si="178"/>
        <v/>
      </c>
      <c r="U762" s="163" t="str">
        <f t="shared" si="179"/>
        <v/>
      </c>
      <c r="V762" s="163" t="str">
        <f ca="1">IF(AND(C762&lt;&gt;"",C762&lt;&gt;OFFSET(C762,1,0)),SUMIFS(B.2[Giá có thuế],B.2[Số ĐK],C762),"")</f>
        <v/>
      </c>
      <c r="W762" s="159"/>
      <c r="X762" s="161" t="str">
        <f>IF(W762="","",'Thông Tin Chung'!$L$3)</f>
        <v/>
      </c>
      <c r="Y762" s="163" t="str">
        <f t="shared" ca="1" si="180"/>
        <v/>
      </c>
      <c r="Z762" s="165"/>
      <c r="AA762" s="155" t="str">
        <f ca="1">IF(C762="","",IF(OR(D762&lt;NgayBatDau,D762&gt;NgayKetThuc),"Ngày tháng phải nằm trong kỳ báo cáo",IF(AND(G762&lt;&gt;"",COUNTIF(D.2[Tên khách hàng],G762)=0),"Tên KH chưa khai báo trong DSKH",IF(AND(H762&lt;&gt;"",COUNTIF(D.1[Tên sản phẩm],H762)=0),"SP này chưa khai báo trong DSSP",""))))</f>
        <v/>
      </c>
      <c r="AB762" s="23" t="str">
        <f t="shared" ca="1" si="166"/>
        <v/>
      </c>
      <c r="AC762" s="23" t="str">
        <f t="shared" ca="1" si="167"/>
        <v/>
      </c>
      <c r="AD762" s="23" t="str">
        <f t="shared" ca="1" si="168"/>
        <v/>
      </c>
      <c r="AE762" s="68" t="str">
        <f t="shared" ca="1" si="169"/>
        <v/>
      </c>
      <c r="AF762" s="69" t="str">
        <f>IF(OR(H762="",S762=""),"",S762-(SUM(L762,M762)*INDEX(D.1[Đơn giá],MATCH(H762,D.1[Tên sản phẩm],0))))</f>
        <v/>
      </c>
      <c r="AG762" s="90" t="str">
        <f t="shared" ca="1" si="170"/>
        <v/>
      </c>
      <c r="AH762" s="90"/>
    </row>
    <row r="763" spans="2:34" ht="27.75" customHeight="1" x14ac:dyDescent="0.2">
      <c r="B763" s="154">
        <f t="shared" si="171"/>
        <v>760</v>
      </c>
      <c r="C763" s="155" t="str">
        <f t="shared" ca="1" si="172"/>
        <v/>
      </c>
      <c r="D763" s="156" t="str">
        <f t="shared" ca="1" si="173"/>
        <v/>
      </c>
      <c r="E763" s="157" t="str">
        <f t="shared" ca="1" si="174"/>
        <v/>
      </c>
      <c r="F763" s="157"/>
      <c r="G763" s="158" t="str">
        <f t="shared" ca="1" si="175"/>
        <v/>
      </c>
      <c r="H763" s="159"/>
      <c r="I763" s="160" t="str">
        <f>IF(H763="","",INDEX(D.1[Quy cách],MATCH(H763,D.1[Tên sản phẩm],0)))</f>
        <v/>
      </c>
      <c r="J763" s="35" t="str">
        <f>IF(H763="","",INDEX(D.1[ĐVT],MATCH(H763,D.1[Tên sản phẩm],0)))</f>
        <v/>
      </c>
      <c r="K763" s="163" t="str">
        <f>IF(H763="","",INDEX(D.1[Đơn giá bán
(Tham khảo)],MATCH(H763,D.1[Tên sản phẩm],0)))</f>
        <v/>
      </c>
      <c r="L763" s="162"/>
      <c r="M763" s="159"/>
      <c r="N763" s="159"/>
      <c r="O763" s="159"/>
      <c r="P763" s="163" t="str">
        <f t="shared" si="176"/>
        <v/>
      </c>
      <c r="Q763" s="164"/>
      <c r="R763" s="162"/>
      <c r="S763" s="163" t="str">
        <f t="shared" si="177"/>
        <v/>
      </c>
      <c r="T763" s="164" t="str">
        <f t="shared" ca="1" si="178"/>
        <v/>
      </c>
      <c r="U763" s="163" t="str">
        <f t="shared" si="179"/>
        <v/>
      </c>
      <c r="V763" s="163" t="str">
        <f ca="1">IF(AND(C763&lt;&gt;"",C763&lt;&gt;OFFSET(C763,1,0)),SUMIFS(B.2[Giá có thuế],B.2[Số ĐK],C763),"")</f>
        <v/>
      </c>
      <c r="W763" s="159"/>
      <c r="X763" s="161" t="str">
        <f>IF(W763="","",'Thông Tin Chung'!$L$3)</f>
        <v/>
      </c>
      <c r="Y763" s="163" t="str">
        <f t="shared" ca="1" si="180"/>
        <v/>
      </c>
      <c r="Z763" s="165"/>
      <c r="AA763" s="155" t="str">
        <f ca="1">IF(C763="","",IF(OR(D763&lt;NgayBatDau,D763&gt;NgayKetThuc),"Ngày tháng phải nằm trong kỳ báo cáo",IF(AND(G763&lt;&gt;"",COUNTIF(D.2[Tên khách hàng],G763)=0),"Tên KH chưa khai báo trong DSKH",IF(AND(H763&lt;&gt;"",COUNTIF(D.1[Tên sản phẩm],H763)=0),"SP này chưa khai báo trong DSSP",""))))</f>
        <v/>
      </c>
      <c r="AB763" s="23" t="str">
        <f t="shared" ca="1" si="166"/>
        <v/>
      </c>
      <c r="AC763" s="23" t="str">
        <f t="shared" ca="1" si="167"/>
        <v/>
      </c>
      <c r="AD763" s="23" t="str">
        <f t="shared" ca="1" si="168"/>
        <v/>
      </c>
      <c r="AE763" s="68" t="str">
        <f t="shared" ca="1" si="169"/>
        <v/>
      </c>
      <c r="AF763" s="69" t="str">
        <f>IF(OR(H763="",S763=""),"",S763-(SUM(L763,M763)*INDEX(D.1[Đơn giá],MATCH(H763,D.1[Tên sản phẩm],0))))</f>
        <v/>
      </c>
      <c r="AG763" s="90" t="str">
        <f t="shared" ca="1" si="170"/>
        <v/>
      </c>
      <c r="AH763" s="90"/>
    </row>
    <row r="764" spans="2:34" ht="27.75" customHeight="1" x14ac:dyDescent="0.2">
      <c r="B764" s="154">
        <f t="shared" si="171"/>
        <v>761</v>
      </c>
      <c r="C764" s="155" t="str">
        <f t="shared" ca="1" si="172"/>
        <v/>
      </c>
      <c r="D764" s="156" t="str">
        <f t="shared" ca="1" si="173"/>
        <v/>
      </c>
      <c r="E764" s="157" t="str">
        <f t="shared" ca="1" si="174"/>
        <v/>
      </c>
      <c r="F764" s="157"/>
      <c r="G764" s="158" t="str">
        <f t="shared" ca="1" si="175"/>
        <v/>
      </c>
      <c r="H764" s="159"/>
      <c r="I764" s="160" t="str">
        <f>IF(H764="","",INDEX(D.1[Quy cách],MATCH(H764,D.1[Tên sản phẩm],0)))</f>
        <v/>
      </c>
      <c r="J764" s="35" t="str">
        <f>IF(H764="","",INDEX(D.1[ĐVT],MATCH(H764,D.1[Tên sản phẩm],0)))</f>
        <v/>
      </c>
      <c r="K764" s="163" t="str">
        <f>IF(H764="","",INDEX(D.1[Đơn giá bán
(Tham khảo)],MATCH(H764,D.1[Tên sản phẩm],0)))</f>
        <v/>
      </c>
      <c r="L764" s="162"/>
      <c r="M764" s="159"/>
      <c r="N764" s="159"/>
      <c r="O764" s="159"/>
      <c r="P764" s="163" t="str">
        <f t="shared" si="176"/>
        <v/>
      </c>
      <c r="Q764" s="164"/>
      <c r="R764" s="162"/>
      <c r="S764" s="163" t="str">
        <f t="shared" si="177"/>
        <v/>
      </c>
      <c r="T764" s="164" t="str">
        <f t="shared" ca="1" si="178"/>
        <v/>
      </c>
      <c r="U764" s="163" t="str">
        <f t="shared" si="179"/>
        <v/>
      </c>
      <c r="V764" s="163" t="str">
        <f ca="1">IF(AND(C764&lt;&gt;"",C764&lt;&gt;OFFSET(C764,1,0)),SUMIFS(B.2[Giá có thuế],B.2[Số ĐK],C764),"")</f>
        <v/>
      </c>
      <c r="W764" s="159"/>
      <c r="X764" s="161" t="str">
        <f>IF(W764="","",'Thông Tin Chung'!$L$3)</f>
        <v/>
      </c>
      <c r="Y764" s="163" t="str">
        <f t="shared" ca="1" si="180"/>
        <v/>
      </c>
      <c r="Z764" s="165"/>
      <c r="AA764" s="155" t="str">
        <f ca="1">IF(C764="","",IF(OR(D764&lt;NgayBatDau,D764&gt;NgayKetThuc),"Ngày tháng phải nằm trong kỳ báo cáo",IF(AND(G764&lt;&gt;"",COUNTIF(D.2[Tên khách hàng],G764)=0),"Tên KH chưa khai báo trong DSKH",IF(AND(H764&lt;&gt;"",COUNTIF(D.1[Tên sản phẩm],H764)=0),"SP này chưa khai báo trong DSSP",""))))</f>
        <v/>
      </c>
      <c r="AB764" s="23" t="str">
        <f t="shared" ca="1" si="166"/>
        <v/>
      </c>
      <c r="AC764" s="23" t="str">
        <f t="shared" ca="1" si="167"/>
        <v/>
      </c>
      <c r="AD764" s="23" t="str">
        <f t="shared" ca="1" si="168"/>
        <v/>
      </c>
      <c r="AE764" s="68" t="str">
        <f t="shared" ca="1" si="169"/>
        <v/>
      </c>
      <c r="AF764" s="69" t="str">
        <f>IF(OR(H764="",S764=""),"",S764-(SUM(L764,M764)*INDEX(D.1[Đơn giá],MATCH(H764,D.1[Tên sản phẩm],0))))</f>
        <v/>
      </c>
      <c r="AG764" s="90" t="str">
        <f t="shared" ca="1" si="170"/>
        <v/>
      </c>
      <c r="AH764" s="90"/>
    </row>
    <row r="765" spans="2:34" ht="27.75" customHeight="1" x14ac:dyDescent="0.2">
      <c r="B765" s="154">
        <f t="shared" si="171"/>
        <v>762</v>
      </c>
      <c r="C765" s="155" t="str">
        <f t="shared" ca="1" si="172"/>
        <v/>
      </c>
      <c r="D765" s="156" t="str">
        <f t="shared" ca="1" si="173"/>
        <v/>
      </c>
      <c r="E765" s="157" t="str">
        <f t="shared" ca="1" si="174"/>
        <v/>
      </c>
      <c r="F765" s="157"/>
      <c r="G765" s="158" t="str">
        <f t="shared" ca="1" si="175"/>
        <v/>
      </c>
      <c r="H765" s="159"/>
      <c r="I765" s="160" t="str">
        <f>IF(H765="","",INDEX(D.1[Quy cách],MATCH(H765,D.1[Tên sản phẩm],0)))</f>
        <v/>
      </c>
      <c r="J765" s="35" t="str">
        <f>IF(H765="","",INDEX(D.1[ĐVT],MATCH(H765,D.1[Tên sản phẩm],0)))</f>
        <v/>
      </c>
      <c r="K765" s="163" t="str">
        <f>IF(H765="","",INDEX(D.1[Đơn giá bán
(Tham khảo)],MATCH(H765,D.1[Tên sản phẩm],0)))</f>
        <v/>
      </c>
      <c r="L765" s="162"/>
      <c r="M765" s="159"/>
      <c r="N765" s="159"/>
      <c r="O765" s="159"/>
      <c r="P765" s="163" t="str">
        <f t="shared" si="176"/>
        <v/>
      </c>
      <c r="Q765" s="164"/>
      <c r="R765" s="162"/>
      <c r="S765" s="163" t="str">
        <f t="shared" si="177"/>
        <v/>
      </c>
      <c r="T765" s="164" t="str">
        <f t="shared" ca="1" si="178"/>
        <v/>
      </c>
      <c r="U765" s="163" t="str">
        <f t="shared" si="179"/>
        <v/>
      </c>
      <c r="V765" s="163" t="str">
        <f ca="1">IF(AND(C765&lt;&gt;"",C765&lt;&gt;OFFSET(C765,1,0)),SUMIFS(B.2[Giá có thuế],B.2[Số ĐK],C765),"")</f>
        <v/>
      </c>
      <c r="W765" s="159"/>
      <c r="X765" s="161" t="str">
        <f>IF(W765="","",'Thông Tin Chung'!$L$3)</f>
        <v/>
      </c>
      <c r="Y765" s="163" t="str">
        <f t="shared" ca="1" si="180"/>
        <v/>
      </c>
      <c r="Z765" s="165"/>
      <c r="AA765" s="155" t="str">
        <f ca="1">IF(C765="","",IF(OR(D765&lt;NgayBatDau,D765&gt;NgayKetThuc),"Ngày tháng phải nằm trong kỳ báo cáo",IF(AND(G765&lt;&gt;"",COUNTIF(D.2[Tên khách hàng],G765)=0),"Tên KH chưa khai báo trong DSKH",IF(AND(H765&lt;&gt;"",COUNTIF(D.1[Tên sản phẩm],H765)=0),"SP này chưa khai báo trong DSSP",""))))</f>
        <v/>
      </c>
      <c r="AB765" s="23" t="str">
        <f t="shared" ca="1" si="166"/>
        <v/>
      </c>
      <c r="AC765" s="23" t="str">
        <f t="shared" ca="1" si="167"/>
        <v/>
      </c>
      <c r="AD765" s="23" t="str">
        <f t="shared" ca="1" si="168"/>
        <v/>
      </c>
      <c r="AE765" s="68" t="str">
        <f t="shared" ca="1" si="169"/>
        <v/>
      </c>
      <c r="AF765" s="69" t="str">
        <f>IF(OR(H765="",S765=""),"",S765-(SUM(L765,M765)*INDEX(D.1[Đơn giá],MATCH(H765,D.1[Tên sản phẩm],0))))</f>
        <v/>
      </c>
      <c r="AG765" s="90" t="str">
        <f t="shared" ca="1" si="170"/>
        <v/>
      </c>
      <c r="AH765" s="90"/>
    </row>
    <row r="766" spans="2:34" ht="27.75" customHeight="1" x14ac:dyDescent="0.2">
      <c r="B766" s="154">
        <f t="shared" si="171"/>
        <v>763</v>
      </c>
      <c r="C766" s="155" t="str">
        <f t="shared" ca="1" si="172"/>
        <v/>
      </c>
      <c r="D766" s="156" t="str">
        <f t="shared" ca="1" si="173"/>
        <v/>
      </c>
      <c r="E766" s="157" t="str">
        <f t="shared" ca="1" si="174"/>
        <v/>
      </c>
      <c r="F766" s="157"/>
      <c r="G766" s="158" t="str">
        <f t="shared" ca="1" si="175"/>
        <v/>
      </c>
      <c r="H766" s="159"/>
      <c r="I766" s="160" t="str">
        <f>IF(H766="","",INDEX(D.1[Quy cách],MATCH(H766,D.1[Tên sản phẩm],0)))</f>
        <v/>
      </c>
      <c r="J766" s="35" t="str">
        <f>IF(H766="","",INDEX(D.1[ĐVT],MATCH(H766,D.1[Tên sản phẩm],0)))</f>
        <v/>
      </c>
      <c r="K766" s="163" t="str">
        <f>IF(H766="","",INDEX(D.1[Đơn giá bán
(Tham khảo)],MATCH(H766,D.1[Tên sản phẩm],0)))</f>
        <v/>
      </c>
      <c r="L766" s="162"/>
      <c r="M766" s="159"/>
      <c r="N766" s="159"/>
      <c r="O766" s="159"/>
      <c r="P766" s="163" t="str">
        <f t="shared" si="176"/>
        <v/>
      </c>
      <c r="Q766" s="164"/>
      <c r="R766" s="162"/>
      <c r="S766" s="163" t="str">
        <f t="shared" si="177"/>
        <v/>
      </c>
      <c r="T766" s="164" t="str">
        <f t="shared" ca="1" si="178"/>
        <v/>
      </c>
      <c r="U766" s="163" t="str">
        <f t="shared" si="179"/>
        <v/>
      </c>
      <c r="V766" s="163" t="str">
        <f ca="1">IF(AND(C766&lt;&gt;"",C766&lt;&gt;OFFSET(C766,1,0)),SUMIFS(B.2[Giá có thuế],B.2[Số ĐK],C766),"")</f>
        <v/>
      </c>
      <c r="W766" s="159"/>
      <c r="X766" s="161" t="str">
        <f>IF(W766="","",'Thông Tin Chung'!$L$3)</f>
        <v/>
      </c>
      <c r="Y766" s="163" t="str">
        <f t="shared" ca="1" si="180"/>
        <v/>
      </c>
      <c r="Z766" s="165"/>
      <c r="AA766" s="155" t="str">
        <f ca="1">IF(C766="","",IF(OR(D766&lt;NgayBatDau,D766&gt;NgayKetThuc),"Ngày tháng phải nằm trong kỳ báo cáo",IF(AND(G766&lt;&gt;"",COUNTIF(D.2[Tên khách hàng],G766)=0),"Tên KH chưa khai báo trong DSKH",IF(AND(H766&lt;&gt;"",COUNTIF(D.1[Tên sản phẩm],H766)=0),"SP này chưa khai báo trong DSSP",""))))</f>
        <v/>
      </c>
      <c r="AB766" s="23" t="str">
        <f t="shared" ca="1" si="166"/>
        <v/>
      </c>
      <c r="AC766" s="23" t="str">
        <f t="shared" ca="1" si="167"/>
        <v/>
      </c>
      <c r="AD766" s="23" t="str">
        <f t="shared" ca="1" si="168"/>
        <v/>
      </c>
      <c r="AE766" s="68" t="str">
        <f t="shared" ca="1" si="169"/>
        <v/>
      </c>
      <c r="AF766" s="69" t="str">
        <f>IF(OR(H766="",S766=""),"",S766-(SUM(L766,M766)*INDEX(D.1[Đơn giá],MATCH(H766,D.1[Tên sản phẩm],0))))</f>
        <v/>
      </c>
      <c r="AG766" s="90" t="str">
        <f t="shared" ca="1" si="170"/>
        <v/>
      </c>
      <c r="AH766" s="90"/>
    </row>
    <row r="767" spans="2:34" ht="27.75" customHeight="1" x14ac:dyDescent="0.2">
      <c r="B767" s="154">
        <f t="shared" si="171"/>
        <v>764</v>
      </c>
      <c r="C767" s="155" t="str">
        <f t="shared" ca="1" si="172"/>
        <v/>
      </c>
      <c r="D767" s="156" t="str">
        <f t="shared" ca="1" si="173"/>
        <v/>
      </c>
      <c r="E767" s="157" t="str">
        <f t="shared" ca="1" si="174"/>
        <v/>
      </c>
      <c r="F767" s="157"/>
      <c r="G767" s="158" t="str">
        <f t="shared" ca="1" si="175"/>
        <v/>
      </c>
      <c r="H767" s="159"/>
      <c r="I767" s="160" t="str">
        <f>IF(H767="","",INDEX(D.1[Quy cách],MATCH(H767,D.1[Tên sản phẩm],0)))</f>
        <v/>
      </c>
      <c r="J767" s="35" t="str">
        <f>IF(H767="","",INDEX(D.1[ĐVT],MATCH(H767,D.1[Tên sản phẩm],0)))</f>
        <v/>
      </c>
      <c r="K767" s="163" t="str">
        <f>IF(H767="","",INDEX(D.1[Đơn giá bán
(Tham khảo)],MATCH(H767,D.1[Tên sản phẩm],0)))</f>
        <v/>
      </c>
      <c r="L767" s="162"/>
      <c r="M767" s="159"/>
      <c r="N767" s="159"/>
      <c r="O767" s="159"/>
      <c r="P767" s="163" t="str">
        <f t="shared" si="176"/>
        <v/>
      </c>
      <c r="Q767" s="164"/>
      <c r="R767" s="162"/>
      <c r="S767" s="163" t="str">
        <f t="shared" si="177"/>
        <v/>
      </c>
      <c r="T767" s="164" t="str">
        <f t="shared" ca="1" si="178"/>
        <v/>
      </c>
      <c r="U767" s="163" t="str">
        <f t="shared" si="179"/>
        <v/>
      </c>
      <c r="V767" s="163" t="str">
        <f ca="1">IF(AND(C767&lt;&gt;"",C767&lt;&gt;OFFSET(C767,1,0)),SUMIFS(B.2[Giá có thuế],B.2[Số ĐK],C767),"")</f>
        <v/>
      </c>
      <c r="W767" s="159"/>
      <c r="X767" s="161" t="str">
        <f>IF(W767="","",'Thông Tin Chung'!$L$3)</f>
        <v/>
      </c>
      <c r="Y767" s="163" t="str">
        <f t="shared" ca="1" si="180"/>
        <v/>
      </c>
      <c r="Z767" s="165"/>
      <c r="AA767" s="155" t="str">
        <f ca="1">IF(C767="","",IF(OR(D767&lt;NgayBatDau,D767&gt;NgayKetThuc),"Ngày tháng phải nằm trong kỳ báo cáo",IF(AND(G767&lt;&gt;"",COUNTIF(D.2[Tên khách hàng],G767)=0),"Tên KH chưa khai báo trong DSKH",IF(AND(H767&lt;&gt;"",COUNTIF(D.1[Tên sản phẩm],H767)=0),"SP này chưa khai báo trong DSSP",""))))</f>
        <v/>
      </c>
      <c r="AB767" s="23" t="str">
        <f t="shared" ca="1" si="166"/>
        <v/>
      </c>
      <c r="AC767" s="23" t="str">
        <f t="shared" ca="1" si="167"/>
        <v/>
      </c>
      <c r="AD767" s="23" t="str">
        <f t="shared" ca="1" si="168"/>
        <v/>
      </c>
      <c r="AE767" s="68" t="str">
        <f t="shared" ca="1" si="169"/>
        <v/>
      </c>
      <c r="AF767" s="69" t="str">
        <f>IF(OR(H767="",S767=""),"",S767-(SUM(L767,M767)*INDEX(D.1[Đơn giá],MATCH(H767,D.1[Tên sản phẩm],0))))</f>
        <v/>
      </c>
      <c r="AG767" s="90" t="str">
        <f t="shared" ca="1" si="170"/>
        <v/>
      </c>
      <c r="AH767" s="90"/>
    </row>
    <row r="768" spans="2:34" ht="27.75" customHeight="1" x14ac:dyDescent="0.2">
      <c r="B768" s="154">
        <f t="shared" si="171"/>
        <v>765</v>
      </c>
      <c r="C768" s="155" t="str">
        <f t="shared" ca="1" si="172"/>
        <v/>
      </c>
      <c r="D768" s="156" t="str">
        <f t="shared" ca="1" si="173"/>
        <v/>
      </c>
      <c r="E768" s="157" t="str">
        <f t="shared" ca="1" si="174"/>
        <v/>
      </c>
      <c r="F768" s="157"/>
      <c r="G768" s="158" t="str">
        <f t="shared" ca="1" si="175"/>
        <v/>
      </c>
      <c r="H768" s="159"/>
      <c r="I768" s="160" t="str">
        <f>IF(H768="","",INDEX(D.1[Quy cách],MATCH(H768,D.1[Tên sản phẩm],0)))</f>
        <v/>
      </c>
      <c r="J768" s="35" t="str">
        <f>IF(H768="","",INDEX(D.1[ĐVT],MATCH(H768,D.1[Tên sản phẩm],0)))</f>
        <v/>
      </c>
      <c r="K768" s="163" t="str">
        <f>IF(H768="","",INDEX(D.1[Đơn giá bán
(Tham khảo)],MATCH(H768,D.1[Tên sản phẩm],0)))</f>
        <v/>
      </c>
      <c r="L768" s="162"/>
      <c r="M768" s="159"/>
      <c r="N768" s="159"/>
      <c r="O768" s="159"/>
      <c r="P768" s="163" t="str">
        <f t="shared" si="176"/>
        <v/>
      </c>
      <c r="Q768" s="164"/>
      <c r="R768" s="162"/>
      <c r="S768" s="163" t="str">
        <f t="shared" si="177"/>
        <v/>
      </c>
      <c r="T768" s="164" t="str">
        <f t="shared" ca="1" si="178"/>
        <v/>
      </c>
      <c r="U768" s="163" t="str">
        <f t="shared" si="179"/>
        <v/>
      </c>
      <c r="V768" s="163" t="str">
        <f ca="1">IF(AND(C768&lt;&gt;"",C768&lt;&gt;OFFSET(C768,1,0)),SUMIFS(B.2[Giá có thuế],B.2[Số ĐK],C768),"")</f>
        <v/>
      </c>
      <c r="W768" s="159"/>
      <c r="X768" s="161" t="str">
        <f>IF(W768="","",'Thông Tin Chung'!$L$3)</f>
        <v/>
      </c>
      <c r="Y768" s="163" t="str">
        <f t="shared" ca="1" si="180"/>
        <v/>
      </c>
      <c r="Z768" s="165"/>
      <c r="AA768" s="155" t="str">
        <f ca="1">IF(C768="","",IF(OR(D768&lt;NgayBatDau,D768&gt;NgayKetThuc),"Ngày tháng phải nằm trong kỳ báo cáo",IF(AND(G768&lt;&gt;"",COUNTIF(D.2[Tên khách hàng],G768)=0),"Tên KH chưa khai báo trong DSKH",IF(AND(H768&lt;&gt;"",COUNTIF(D.1[Tên sản phẩm],H768)=0),"SP này chưa khai báo trong DSSP",""))))</f>
        <v/>
      </c>
      <c r="AB768" s="23" t="str">
        <f t="shared" ca="1" si="166"/>
        <v/>
      </c>
      <c r="AC768" s="23" t="str">
        <f t="shared" ca="1" si="167"/>
        <v/>
      </c>
      <c r="AD768" s="23" t="str">
        <f t="shared" ca="1" si="168"/>
        <v/>
      </c>
      <c r="AE768" s="68" t="str">
        <f t="shared" ca="1" si="169"/>
        <v/>
      </c>
      <c r="AF768" s="69" t="str">
        <f>IF(OR(H768="",S768=""),"",S768-(SUM(L768,M768)*INDEX(D.1[Đơn giá],MATCH(H768,D.1[Tên sản phẩm],0))))</f>
        <v/>
      </c>
      <c r="AG768" s="90" t="str">
        <f t="shared" ca="1" si="170"/>
        <v/>
      </c>
      <c r="AH768" s="90"/>
    </row>
    <row r="769" spans="2:34" ht="27.75" customHeight="1" x14ac:dyDescent="0.2">
      <c r="B769" s="154">
        <f t="shared" si="171"/>
        <v>766</v>
      </c>
      <c r="C769" s="155" t="str">
        <f t="shared" ca="1" si="172"/>
        <v/>
      </c>
      <c r="D769" s="156" t="str">
        <f t="shared" ca="1" si="173"/>
        <v/>
      </c>
      <c r="E769" s="157" t="str">
        <f t="shared" ca="1" si="174"/>
        <v/>
      </c>
      <c r="F769" s="157"/>
      <c r="G769" s="158" t="str">
        <f t="shared" ca="1" si="175"/>
        <v/>
      </c>
      <c r="H769" s="159"/>
      <c r="I769" s="160" t="str">
        <f>IF(H769="","",INDEX(D.1[Quy cách],MATCH(H769,D.1[Tên sản phẩm],0)))</f>
        <v/>
      </c>
      <c r="J769" s="35" t="str">
        <f>IF(H769="","",INDEX(D.1[ĐVT],MATCH(H769,D.1[Tên sản phẩm],0)))</f>
        <v/>
      </c>
      <c r="K769" s="163" t="str">
        <f>IF(H769="","",INDEX(D.1[Đơn giá bán
(Tham khảo)],MATCH(H769,D.1[Tên sản phẩm],0)))</f>
        <v/>
      </c>
      <c r="L769" s="162"/>
      <c r="M769" s="159"/>
      <c r="N769" s="159"/>
      <c r="O769" s="159"/>
      <c r="P769" s="163" t="str">
        <f t="shared" si="176"/>
        <v/>
      </c>
      <c r="Q769" s="164"/>
      <c r="R769" s="162"/>
      <c r="S769" s="163" t="str">
        <f t="shared" si="177"/>
        <v/>
      </c>
      <c r="T769" s="164" t="str">
        <f t="shared" ca="1" si="178"/>
        <v/>
      </c>
      <c r="U769" s="163" t="str">
        <f t="shared" si="179"/>
        <v/>
      </c>
      <c r="V769" s="163" t="str">
        <f ca="1">IF(AND(C769&lt;&gt;"",C769&lt;&gt;OFFSET(C769,1,0)),SUMIFS(B.2[Giá có thuế],B.2[Số ĐK],C769),"")</f>
        <v/>
      </c>
      <c r="W769" s="159"/>
      <c r="X769" s="161" t="str">
        <f>IF(W769="","",'Thông Tin Chung'!$L$3)</f>
        <v/>
      </c>
      <c r="Y769" s="163" t="str">
        <f t="shared" ca="1" si="180"/>
        <v/>
      </c>
      <c r="Z769" s="165"/>
      <c r="AA769" s="155" t="str">
        <f ca="1">IF(C769="","",IF(OR(D769&lt;NgayBatDau,D769&gt;NgayKetThuc),"Ngày tháng phải nằm trong kỳ báo cáo",IF(AND(G769&lt;&gt;"",COUNTIF(D.2[Tên khách hàng],G769)=0),"Tên KH chưa khai báo trong DSKH",IF(AND(H769&lt;&gt;"",COUNTIF(D.1[Tên sản phẩm],H769)=0),"SP này chưa khai báo trong DSSP",""))))</f>
        <v/>
      </c>
      <c r="AB769" s="23" t="str">
        <f t="shared" ca="1" si="166"/>
        <v/>
      </c>
      <c r="AC769" s="23" t="str">
        <f t="shared" ca="1" si="167"/>
        <v/>
      </c>
      <c r="AD769" s="23" t="str">
        <f t="shared" ca="1" si="168"/>
        <v/>
      </c>
      <c r="AE769" s="68" t="str">
        <f t="shared" ca="1" si="169"/>
        <v/>
      </c>
      <c r="AF769" s="69" t="str">
        <f>IF(OR(H769="",S769=""),"",S769-(SUM(L769,M769)*INDEX(D.1[Đơn giá],MATCH(H769,D.1[Tên sản phẩm],0))))</f>
        <v/>
      </c>
      <c r="AG769" s="90" t="str">
        <f t="shared" ca="1" si="170"/>
        <v/>
      </c>
      <c r="AH769" s="90"/>
    </row>
    <row r="770" spans="2:34" ht="27.75" customHeight="1" x14ac:dyDescent="0.2">
      <c r="B770" s="154">
        <f t="shared" si="171"/>
        <v>767</v>
      </c>
      <c r="C770" s="155" t="str">
        <f t="shared" ca="1" si="172"/>
        <v/>
      </c>
      <c r="D770" s="156" t="str">
        <f t="shared" ca="1" si="173"/>
        <v/>
      </c>
      <c r="E770" s="157" t="str">
        <f t="shared" ca="1" si="174"/>
        <v/>
      </c>
      <c r="F770" s="157"/>
      <c r="G770" s="158" t="str">
        <f t="shared" ca="1" si="175"/>
        <v/>
      </c>
      <c r="H770" s="159"/>
      <c r="I770" s="160" t="str">
        <f>IF(H770="","",INDEX(D.1[Quy cách],MATCH(H770,D.1[Tên sản phẩm],0)))</f>
        <v/>
      </c>
      <c r="J770" s="35" t="str">
        <f>IF(H770="","",INDEX(D.1[ĐVT],MATCH(H770,D.1[Tên sản phẩm],0)))</f>
        <v/>
      </c>
      <c r="K770" s="163" t="str">
        <f>IF(H770="","",INDEX(D.1[Đơn giá bán
(Tham khảo)],MATCH(H770,D.1[Tên sản phẩm],0)))</f>
        <v/>
      </c>
      <c r="L770" s="162"/>
      <c r="M770" s="159"/>
      <c r="N770" s="159"/>
      <c r="O770" s="159"/>
      <c r="P770" s="163" t="str">
        <f t="shared" si="176"/>
        <v/>
      </c>
      <c r="Q770" s="164"/>
      <c r="R770" s="162"/>
      <c r="S770" s="163" t="str">
        <f t="shared" si="177"/>
        <v/>
      </c>
      <c r="T770" s="164" t="str">
        <f t="shared" ca="1" si="178"/>
        <v/>
      </c>
      <c r="U770" s="163" t="str">
        <f t="shared" si="179"/>
        <v/>
      </c>
      <c r="V770" s="163" t="str">
        <f ca="1">IF(AND(C770&lt;&gt;"",C770&lt;&gt;OFFSET(C770,1,0)),SUMIFS(B.2[Giá có thuế],B.2[Số ĐK],C770),"")</f>
        <v/>
      </c>
      <c r="W770" s="159"/>
      <c r="X770" s="161" t="str">
        <f>IF(W770="","",'Thông Tin Chung'!$L$3)</f>
        <v/>
      </c>
      <c r="Y770" s="163" t="str">
        <f t="shared" ca="1" si="180"/>
        <v/>
      </c>
      <c r="Z770" s="165"/>
      <c r="AA770" s="155" t="str">
        <f ca="1">IF(C770="","",IF(OR(D770&lt;NgayBatDau,D770&gt;NgayKetThuc),"Ngày tháng phải nằm trong kỳ báo cáo",IF(AND(G770&lt;&gt;"",COUNTIF(D.2[Tên khách hàng],G770)=0),"Tên KH chưa khai báo trong DSKH",IF(AND(H770&lt;&gt;"",COUNTIF(D.1[Tên sản phẩm],H770)=0),"SP này chưa khai báo trong DSSP",""))))</f>
        <v/>
      </c>
      <c r="AB770" s="23" t="str">
        <f t="shared" ca="1" si="166"/>
        <v/>
      </c>
      <c r="AC770" s="23" t="str">
        <f t="shared" ca="1" si="167"/>
        <v/>
      </c>
      <c r="AD770" s="23" t="str">
        <f t="shared" ca="1" si="168"/>
        <v/>
      </c>
      <c r="AE770" s="68" t="str">
        <f t="shared" ca="1" si="169"/>
        <v/>
      </c>
      <c r="AF770" s="69" t="str">
        <f>IF(OR(H770="",S770=""),"",S770-(SUM(L770,M770)*INDEX(D.1[Đơn giá],MATCH(H770,D.1[Tên sản phẩm],0))))</f>
        <v/>
      </c>
      <c r="AG770" s="90" t="str">
        <f t="shared" ca="1" si="170"/>
        <v/>
      </c>
      <c r="AH770" s="90"/>
    </row>
    <row r="771" spans="2:34" ht="27.75" customHeight="1" x14ac:dyDescent="0.2">
      <c r="B771" s="154">
        <f t="shared" si="171"/>
        <v>768</v>
      </c>
      <c r="C771" s="155" t="str">
        <f t="shared" ca="1" si="172"/>
        <v/>
      </c>
      <c r="D771" s="156" t="str">
        <f t="shared" ca="1" si="173"/>
        <v/>
      </c>
      <c r="E771" s="157" t="str">
        <f t="shared" ca="1" si="174"/>
        <v/>
      </c>
      <c r="F771" s="157"/>
      <c r="G771" s="158" t="str">
        <f t="shared" ca="1" si="175"/>
        <v/>
      </c>
      <c r="H771" s="159"/>
      <c r="I771" s="160" t="str">
        <f>IF(H771="","",INDEX(D.1[Quy cách],MATCH(H771,D.1[Tên sản phẩm],0)))</f>
        <v/>
      </c>
      <c r="J771" s="35" t="str">
        <f>IF(H771="","",INDEX(D.1[ĐVT],MATCH(H771,D.1[Tên sản phẩm],0)))</f>
        <v/>
      </c>
      <c r="K771" s="163" t="str">
        <f>IF(H771="","",INDEX(D.1[Đơn giá bán
(Tham khảo)],MATCH(H771,D.1[Tên sản phẩm],0)))</f>
        <v/>
      </c>
      <c r="L771" s="162"/>
      <c r="M771" s="159"/>
      <c r="N771" s="159"/>
      <c r="O771" s="159"/>
      <c r="P771" s="163" t="str">
        <f t="shared" si="176"/>
        <v/>
      </c>
      <c r="Q771" s="164"/>
      <c r="R771" s="162"/>
      <c r="S771" s="163" t="str">
        <f t="shared" si="177"/>
        <v/>
      </c>
      <c r="T771" s="164" t="str">
        <f t="shared" ca="1" si="178"/>
        <v/>
      </c>
      <c r="U771" s="163" t="str">
        <f t="shared" si="179"/>
        <v/>
      </c>
      <c r="V771" s="163" t="str">
        <f ca="1">IF(AND(C771&lt;&gt;"",C771&lt;&gt;OFFSET(C771,1,0)),SUMIFS(B.2[Giá có thuế],B.2[Số ĐK],C771),"")</f>
        <v/>
      </c>
      <c r="W771" s="159"/>
      <c r="X771" s="161" t="str">
        <f>IF(W771="","",'Thông Tin Chung'!$L$3)</f>
        <v/>
      </c>
      <c r="Y771" s="163" t="str">
        <f t="shared" ca="1" si="180"/>
        <v/>
      </c>
      <c r="Z771" s="165"/>
      <c r="AA771" s="155" t="str">
        <f ca="1">IF(C771="","",IF(OR(D771&lt;NgayBatDau,D771&gt;NgayKetThuc),"Ngày tháng phải nằm trong kỳ báo cáo",IF(AND(G771&lt;&gt;"",COUNTIF(D.2[Tên khách hàng],G771)=0),"Tên KH chưa khai báo trong DSKH",IF(AND(H771&lt;&gt;"",COUNTIF(D.1[Tên sản phẩm],H771)=0),"SP này chưa khai báo trong DSSP",""))))</f>
        <v/>
      </c>
      <c r="AB771" s="23" t="str">
        <f t="shared" ref="AB771:AB834" ca="1" si="181">IF(D771="","",IF(D771&lt;B3LocTuNgay,0,IF(D771&lt;=B3LocDenNgay,1,"")))</f>
        <v/>
      </c>
      <c r="AC771" s="23" t="str">
        <f t="shared" ref="AC771:AC834" ca="1" si="182">IF(D771="","",IF(D771&lt;B4LocTuNgay,0,IF(D771&lt;=B4LocDenNgay,1,"")))</f>
        <v/>
      </c>
      <c r="AD771" s="23" t="str">
        <f t="shared" ref="AD771:AD834" ca="1" si="183">IF(D771="","",IF(D771&lt;B5LocTuNgay,0,IF(D771&lt;=B5LocDenNgay,1,"")))</f>
        <v/>
      </c>
      <c r="AE771" s="68" t="str">
        <f t="shared" ref="AE771:AE834" ca="1" si="184">IF(D771="","",MONTH(D771))</f>
        <v/>
      </c>
      <c r="AF771" s="69" t="str">
        <f>IF(OR(H771="",S771=""),"",S771-(SUM(L771,M771)*INDEX(D.1[Đơn giá],MATCH(H771,D.1[Tên sản phẩm],0))))</f>
        <v/>
      </c>
      <c r="AG771" s="90" t="str">
        <f t="shared" ref="AG771:AG834" ca="1" si="185">IF(E771="","",IF(E771=SoChungTuInPXK,B771,""))</f>
        <v/>
      </c>
      <c r="AH771" s="90"/>
    </row>
    <row r="772" spans="2:34" ht="27.75" customHeight="1" x14ac:dyDescent="0.2">
      <c r="B772" s="154">
        <f t="shared" ref="B772:B835" si="186">ROW(A772)-3</f>
        <v>769</v>
      </c>
      <c r="C772" s="155" t="str">
        <f t="shared" ref="C772:C835" ca="1" si="187">IF(AND(D772="",E772="",G772=""),"",IF(AND(D772=OFFSET(D772,-1,0),E772=OFFSET(E772,-1,0),G772=OFFSET(G772,-1,0)),OFFSET(B772,-1,1),B772))</f>
        <v/>
      </c>
      <c r="D772" s="156" t="str">
        <f t="shared" ref="D772:D835" ca="1" si="188">IF(AND($H772&lt;&gt;"",B772&lt;&gt;1),OFFSET(C772,-1,1),"")</f>
        <v/>
      </c>
      <c r="E772" s="157" t="str">
        <f t="shared" ref="E772:E835" ca="1" si="189">IF(AND($H772&lt;&gt;"",B772&lt;&gt;1),OFFSET(D772,-1,1),"")</f>
        <v/>
      </c>
      <c r="F772" s="157"/>
      <c r="G772" s="158" t="str">
        <f t="shared" ref="G772:G835" ca="1" si="190">IF(AND($H772&lt;&gt;"",B772&lt;&gt;1),OFFSET(F772,-1,1),"")</f>
        <v/>
      </c>
      <c r="H772" s="159"/>
      <c r="I772" s="160" t="str">
        <f>IF(H772="","",INDEX(D.1[Quy cách],MATCH(H772,D.1[Tên sản phẩm],0)))</f>
        <v/>
      </c>
      <c r="J772" s="35" t="str">
        <f>IF(H772="","",INDEX(D.1[ĐVT],MATCH(H772,D.1[Tên sản phẩm],0)))</f>
        <v/>
      </c>
      <c r="K772" s="163" t="str">
        <f>IF(H772="","",INDEX(D.1[Đơn giá bán
(Tham khảo)],MATCH(H772,D.1[Tên sản phẩm],0)))</f>
        <v/>
      </c>
      <c r="L772" s="162"/>
      <c r="M772" s="159"/>
      <c r="N772" s="159"/>
      <c r="O772" s="159"/>
      <c r="P772" s="163" t="str">
        <f t="shared" ref="P772:P835" si="191">IF(AND(K772&lt;&gt;"",L772&lt;&gt;""),K772*L772,IF(AND(N772&lt;&gt;"",O772&lt;&gt;""),N772*O772,""))</f>
        <v/>
      </c>
      <c r="Q772" s="164"/>
      <c r="R772" s="162"/>
      <c r="S772" s="163" t="str">
        <f t="shared" ref="S772:S835" si="192">IF(P772="","",P772-SUM(R772))</f>
        <v/>
      </c>
      <c r="T772" s="164" t="str">
        <f t="shared" ref="T772:T835" ca="1" si="193">IF(AND(S772&lt;&gt;"",C772=OFFSET(C772,-1,0)),OFFSET(S772,-1,1),"")</f>
        <v/>
      </c>
      <c r="U772" s="163" t="str">
        <f t="shared" ref="U772:U835" si="194">IF(S772="","",S772*SUM(1,T772))</f>
        <v/>
      </c>
      <c r="V772" s="163" t="str">
        <f ca="1">IF(AND(C772&lt;&gt;"",C772&lt;&gt;OFFSET(C772,1,0)),SUMIFS(B.2[Giá có thuế],B.2[Số ĐK],C772),"")</f>
        <v/>
      </c>
      <c r="W772" s="159"/>
      <c r="X772" s="161" t="str">
        <f>IF(W772="","",'Thông Tin Chung'!$L$3)</f>
        <v/>
      </c>
      <c r="Y772" s="163" t="str">
        <f t="shared" ref="Y772:Y835" ca="1" si="195">IF(AND(V772&lt;&gt;"",W772&lt;&gt;"",V772&lt;&gt;0),V772-W772,"")</f>
        <v/>
      </c>
      <c r="Z772" s="165"/>
      <c r="AA772" s="155" t="str">
        <f ca="1">IF(C772="","",IF(OR(D772&lt;NgayBatDau,D772&gt;NgayKetThuc),"Ngày tháng phải nằm trong kỳ báo cáo",IF(AND(G772&lt;&gt;"",COUNTIF(D.2[Tên khách hàng],G772)=0),"Tên KH chưa khai báo trong DSKH",IF(AND(H772&lt;&gt;"",COUNTIF(D.1[Tên sản phẩm],H772)=0),"SP này chưa khai báo trong DSSP",""))))</f>
        <v/>
      </c>
      <c r="AB772" s="23" t="str">
        <f t="shared" ca="1" si="181"/>
        <v/>
      </c>
      <c r="AC772" s="23" t="str">
        <f t="shared" ca="1" si="182"/>
        <v/>
      </c>
      <c r="AD772" s="23" t="str">
        <f t="shared" ca="1" si="183"/>
        <v/>
      </c>
      <c r="AE772" s="68" t="str">
        <f t="shared" ca="1" si="184"/>
        <v/>
      </c>
      <c r="AF772" s="69" t="str">
        <f>IF(OR(H772="",S772=""),"",S772-(SUM(L772,M772)*INDEX(D.1[Đơn giá],MATCH(H772,D.1[Tên sản phẩm],0))))</f>
        <v/>
      </c>
      <c r="AG772" s="90" t="str">
        <f t="shared" ca="1" si="185"/>
        <v/>
      </c>
      <c r="AH772" s="90"/>
    </row>
    <row r="773" spans="2:34" ht="27.75" customHeight="1" x14ac:dyDescent="0.2">
      <c r="B773" s="154">
        <f t="shared" si="186"/>
        <v>770</v>
      </c>
      <c r="C773" s="155" t="str">
        <f t="shared" ca="1" si="187"/>
        <v/>
      </c>
      <c r="D773" s="156" t="str">
        <f t="shared" ca="1" si="188"/>
        <v/>
      </c>
      <c r="E773" s="157" t="str">
        <f t="shared" ca="1" si="189"/>
        <v/>
      </c>
      <c r="F773" s="157"/>
      <c r="G773" s="158" t="str">
        <f t="shared" ca="1" si="190"/>
        <v/>
      </c>
      <c r="H773" s="159"/>
      <c r="I773" s="160" t="str">
        <f>IF(H773="","",INDEX(D.1[Quy cách],MATCH(H773,D.1[Tên sản phẩm],0)))</f>
        <v/>
      </c>
      <c r="J773" s="35" t="str">
        <f>IF(H773="","",INDEX(D.1[ĐVT],MATCH(H773,D.1[Tên sản phẩm],0)))</f>
        <v/>
      </c>
      <c r="K773" s="163" t="str">
        <f>IF(H773="","",INDEX(D.1[Đơn giá bán
(Tham khảo)],MATCH(H773,D.1[Tên sản phẩm],0)))</f>
        <v/>
      </c>
      <c r="L773" s="162"/>
      <c r="M773" s="159"/>
      <c r="N773" s="159"/>
      <c r="O773" s="159"/>
      <c r="P773" s="163" t="str">
        <f t="shared" si="191"/>
        <v/>
      </c>
      <c r="Q773" s="164"/>
      <c r="R773" s="162"/>
      <c r="S773" s="163" t="str">
        <f t="shared" si="192"/>
        <v/>
      </c>
      <c r="T773" s="164" t="str">
        <f t="shared" ca="1" si="193"/>
        <v/>
      </c>
      <c r="U773" s="163" t="str">
        <f t="shared" si="194"/>
        <v/>
      </c>
      <c r="V773" s="163" t="str">
        <f ca="1">IF(AND(C773&lt;&gt;"",C773&lt;&gt;OFFSET(C773,1,0)),SUMIFS(B.2[Giá có thuế],B.2[Số ĐK],C773),"")</f>
        <v/>
      </c>
      <c r="W773" s="159"/>
      <c r="X773" s="161" t="str">
        <f>IF(W773="","",'Thông Tin Chung'!$L$3)</f>
        <v/>
      </c>
      <c r="Y773" s="163" t="str">
        <f t="shared" ca="1" si="195"/>
        <v/>
      </c>
      <c r="Z773" s="165"/>
      <c r="AA773" s="155" t="str">
        <f ca="1">IF(C773="","",IF(OR(D773&lt;NgayBatDau,D773&gt;NgayKetThuc),"Ngày tháng phải nằm trong kỳ báo cáo",IF(AND(G773&lt;&gt;"",COUNTIF(D.2[Tên khách hàng],G773)=0),"Tên KH chưa khai báo trong DSKH",IF(AND(H773&lt;&gt;"",COUNTIF(D.1[Tên sản phẩm],H773)=0),"SP này chưa khai báo trong DSSP",""))))</f>
        <v/>
      </c>
      <c r="AB773" s="23" t="str">
        <f t="shared" ca="1" si="181"/>
        <v/>
      </c>
      <c r="AC773" s="23" t="str">
        <f t="shared" ca="1" si="182"/>
        <v/>
      </c>
      <c r="AD773" s="23" t="str">
        <f t="shared" ca="1" si="183"/>
        <v/>
      </c>
      <c r="AE773" s="68" t="str">
        <f t="shared" ca="1" si="184"/>
        <v/>
      </c>
      <c r="AF773" s="69" t="str">
        <f>IF(OR(H773="",S773=""),"",S773-(SUM(L773,M773)*INDEX(D.1[Đơn giá],MATCH(H773,D.1[Tên sản phẩm],0))))</f>
        <v/>
      </c>
      <c r="AG773" s="90" t="str">
        <f t="shared" ca="1" si="185"/>
        <v/>
      </c>
      <c r="AH773" s="90"/>
    </row>
    <row r="774" spans="2:34" ht="27.75" customHeight="1" x14ac:dyDescent="0.2">
      <c r="B774" s="154">
        <f t="shared" si="186"/>
        <v>771</v>
      </c>
      <c r="C774" s="155" t="str">
        <f t="shared" ca="1" si="187"/>
        <v/>
      </c>
      <c r="D774" s="156" t="str">
        <f t="shared" ca="1" si="188"/>
        <v/>
      </c>
      <c r="E774" s="157" t="str">
        <f t="shared" ca="1" si="189"/>
        <v/>
      </c>
      <c r="F774" s="157"/>
      <c r="G774" s="158" t="str">
        <f t="shared" ca="1" si="190"/>
        <v/>
      </c>
      <c r="H774" s="159"/>
      <c r="I774" s="160" t="str">
        <f>IF(H774="","",INDEX(D.1[Quy cách],MATCH(H774,D.1[Tên sản phẩm],0)))</f>
        <v/>
      </c>
      <c r="J774" s="35" t="str">
        <f>IF(H774="","",INDEX(D.1[ĐVT],MATCH(H774,D.1[Tên sản phẩm],0)))</f>
        <v/>
      </c>
      <c r="K774" s="163" t="str">
        <f>IF(H774="","",INDEX(D.1[Đơn giá bán
(Tham khảo)],MATCH(H774,D.1[Tên sản phẩm],0)))</f>
        <v/>
      </c>
      <c r="L774" s="162"/>
      <c r="M774" s="159"/>
      <c r="N774" s="159"/>
      <c r="O774" s="159"/>
      <c r="P774" s="163" t="str">
        <f t="shared" si="191"/>
        <v/>
      </c>
      <c r="Q774" s="164"/>
      <c r="R774" s="162"/>
      <c r="S774" s="163" t="str">
        <f t="shared" si="192"/>
        <v/>
      </c>
      <c r="T774" s="164" t="str">
        <f t="shared" ca="1" si="193"/>
        <v/>
      </c>
      <c r="U774" s="163" t="str">
        <f t="shared" si="194"/>
        <v/>
      </c>
      <c r="V774" s="163" t="str">
        <f ca="1">IF(AND(C774&lt;&gt;"",C774&lt;&gt;OFFSET(C774,1,0)),SUMIFS(B.2[Giá có thuế],B.2[Số ĐK],C774),"")</f>
        <v/>
      </c>
      <c r="W774" s="159"/>
      <c r="X774" s="161" t="str">
        <f>IF(W774="","",'Thông Tin Chung'!$L$3)</f>
        <v/>
      </c>
      <c r="Y774" s="163" t="str">
        <f t="shared" ca="1" si="195"/>
        <v/>
      </c>
      <c r="Z774" s="165"/>
      <c r="AA774" s="155" t="str">
        <f ca="1">IF(C774="","",IF(OR(D774&lt;NgayBatDau,D774&gt;NgayKetThuc),"Ngày tháng phải nằm trong kỳ báo cáo",IF(AND(G774&lt;&gt;"",COUNTIF(D.2[Tên khách hàng],G774)=0),"Tên KH chưa khai báo trong DSKH",IF(AND(H774&lt;&gt;"",COUNTIF(D.1[Tên sản phẩm],H774)=0),"SP này chưa khai báo trong DSSP",""))))</f>
        <v/>
      </c>
      <c r="AB774" s="23" t="str">
        <f t="shared" ca="1" si="181"/>
        <v/>
      </c>
      <c r="AC774" s="23" t="str">
        <f t="shared" ca="1" si="182"/>
        <v/>
      </c>
      <c r="AD774" s="23" t="str">
        <f t="shared" ca="1" si="183"/>
        <v/>
      </c>
      <c r="AE774" s="68" t="str">
        <f t="shared" ca="1" si="184"/>
        <v/>
      </c>
      <c r="AF774" s="69" t="str">
        <f>IF(OR(H774="",S774=""),"",S774-(SUM(L774,M774)*INDEX(D.1[Đơn giá],MATCH(H774,D.1[Tên sản phẩm],0))))</f>
        <v/>
      </c>
      <c r="AG774" s="90" t="str">
        <f t="shared" ca="1" si="185"/>
        <v/>
      </c>
      <c r="AH774" s="90"/>
    </row>
    <row r="775" spans="2:34" ht="27.75" customHeight="1" x14ac:dyDescent="0.2">
      <c r="B775" s="154">
        <f t="shared" si="186"/>
        <v>772</v>
      </c>
      <c r="C775" s="155" t="str">
        <f t="shared" ca="1" si="187"/>
        <v/>
      </c>
      <c r="D775" s="156" t="str">
        <f t="shared" ca="1" si="188"/>
        <v/>
      </c>
      <c r="E775" s="157" t="str">
        <f t="shared" ca="1" si="189"/>
        <v/>
      </c>
      <c r="F775" s="157"/>
      <c r="G775" s="158" t="str">
        <f t="shared" ca="1" si="190"/>
        <v/>
      </c>
      <c r="H775" s="159"/>
      <c r="I775" s="160" t="str">
        <f>IF(H775="","",INDEX(D.1[Quy cách],MATCH(H775,D.1[Tên sản phẩm],0)))</f>
        <v/>
      </c>
      <c r="J775" s="35" t="str">
        <f>IF(H775="","",INDEX(D.1[ĐVT],MATCH(H775,D.1[Tên sản phẩm],0)))</f>
        <v/>
      </c>
      <c r="K775" s="163" t="str">
        <f>IF(H775="","",INDEX(D.1[Đơn giá bán
(Tham khảo)],MATCH(H775,D.1[Tên sản phẩm],0)))</f>
        <v/>
      </c>
      <c r="L775" s="162"/>
      <c r="M775" s="159"/>
      <c r="N775" s="159"/>
      <c r="O775" s="159"/>
      <c r="P775" s="163" t="str">
        <f t="shared" si="191"/>
        <v/>
      </c>
      <c r="Q775" s="164"/>
      <c r="R775" s="162"/>
      <c r="S775" s="163" t="str">
        <f t="shared" si="192"/>
        <v/>
      </c>
      <c r="T775" s="164" t="str">
        <f t="shared" ca="1" si="193"/>
        <v/>
      </c>
      <c r="U775" s="163" t="str">
        <f t="shared" si="194"/>
        <v/>
      </c>
      <c r="V775" s="163" t="str">
        <f ca="1">IF(AND(C775&lt;&gt;"",C775&lt;&gt;OFFSET(C775,1,0)),SUMIFS(B.2[Giá có thuế],B.2[Số ĐK],C775),"")</f>
        <v/>
      </c>
      <c r="W775" s="159"/>
      <c r="X775" s="161" t="str">
        <f>IF(W775="","",'Thông Tin Chung'!$L$3)</f>
        <v/>
      </c>
      <c r="Y775" s="163" t="str">
        <f t="shared" ca="1" si="195"/>
        <v/>
      </c>
      <c r="Z775" s="165"/>
      <c r="AA775" s="155" t="str">
        <f ca="1">IF(C775="","",IF(OR(D775&lt;NgayBatDau,D775&gt;NgayKetThuc),"Ngày tháng phải nằm trong kỳ báo cáo",IF(AND(G775&lt;&gt;"",COUNTIF(D.2[Tên khách hàng],G775)=0),"Tên KH chưa khai báo trong DSKH",IF(AND(H775&lt;&gt;"",COUNTIF(D.1[Tên sản phẩm],H775)=0),"SP này chưa khai báo trong DSSP",""))))</f>
        <v/>
      </c>
      <c r="AB775" s="23" t="str">
        <f t="shared" ca="1" si="181"/>
        <v/>
      </c>
      <c r="AC775" s="23" t="str">
        <f t="shared" ca="1" si="182"/>
        <v/>
      </c>
      <c r="AD775" s="23" t="str">
        <f t="shared" ca="1" si="183"/>
        <v/>
      </c>
      <c r="AE775" s="68" t="str">
        <f t="shared" ca="1" si="184"/>
        <v/>
      </c>
      <c r="AF775" s="69" t="str">
        <f>IF(OR(H775="",S775=""),"",S775-(SUM(L775,M775)*INDEX(D.1[Đơn giá],MATCH(H775,D.1[Tên sản phẩm],0))))</f>
        <v/>
      </c>
      <c r="AG775" s="90" t="str">
        <f t="shared" ca="1" si="185"/>
        <v/>
      </c>
      <c r="AH775" s="90"/>
    </row>
    <row r="776" spans="2:34" ht="27.75" customHeight="1" x14ac:dyDescent="0.2">
      <c r="B776" s="154">
        <f t="shared" si="186"/>
        <v>773</v>
      </c>
      <c r="C776" s="155" t="str">
        <f t="shared" ca="1" si="187"/>
        <v/>
      </c>
      <c r="D776" s="156" t="str">
        <f t="shared" ca="1" si="188"/>
        <v/>
      </c>
      <c r="E776" s="157" t="str">
        <f t="shared" ca="1" si="189"/>
        <v/>
      </c>
      <c r="F776" s="157"/>
      <c r="G776" s="158" t="str">
        <f t="shared" ca="1" si="190"/>
        <v/>
      </c>
      <c r="H776" s="159"/>
      <c r="I776" s="160" t="str">
        <f>IF(H776="","",INDEX(D.1[Quy cách],MATCH(H776,D.1[Tên sản phẩm],0)))</f>
        <v/>
      </c>
      <c r="J776" s="35" t="str">
        <f>IF(H776="","",INDEX(D.1[ĐVT],MATCH(H776,D.1[Tên sản phẩm],0)))</f>
        <v/>
      </c>
      <c r="K776" s="163" t="str">
        <f>IF(H776="","",INDEX(D.1[Đơn giá bán
(Tham khảo)],MATCH(H776,D.1[Tên sản phẩm],0)))</f>
        <v/>
      </c>
      <c r="L776" s="162"/>
      <c r="M776" s="159"/>
      <c r="N776" s="159"/>
      <c r="O776" s="159"/>
      <c r="P776" s="163" t="str">
        <f t="shared" si="191"/>
        <v/>
      </c>
      <c r="Q776" s="164"/>
      <c r="R776" s="162"/>
      <c r="S776" s="163" t="str">
        <f t="shared" si="192"/>
        <v/>
      </c>
      <c r="T776" s="164" t="str">
        <f t="shared" ca="1" si="193"/>
        <v/>
      </c>
      <c r="U776" s="163" t="str">
        <f t="shared" si="194"/>
        <v/>
      </c>
      <c r="V776" s="163" t="str">
        <f ca="1">IF(AND(C776&lt;&gt;"",C776&lt;&gt;OFFSET(C776,1,0)),SUMIFS(B.2[Giá có thuế],B.2[Số ĐK],C776),"")</f>
        <v/>
      </c>
      <c r="W776" s="159"/>
      <c r="X776" s="161" t="str">
        <f>IF(W776="","",'Thông Tin Chung'!$L$3)</f>
        <v/>
      </c>
      <c r="Y776" s="163" t="str">
        <f t="shared" ca="1" si="195"/>
        <v/>
      </c>
      <c r="Z776" s="165"/>
      <c r="AA776" s="155" t="str">
        <f ca="1">IF(C776="","",IF(OR(D776&lt;NgayBatDau,D776&gt;NgayKetThuc),"Ngày tháng phải nằm trong kỳ báo cáo",IF(AND(G776&lt;&gt;"",COUNTIF(D.2[Tên khách hàng],G776)=0),"Tên KH chưa khai báo trong DSKH",IF(AND(H776&lt;&gt;"",COUNTIF(D.1[Tên sản phẩm],H776)=0),"SP này chưa khai báo trong DSSP",""))))</f>
        <v/>
      </c>
      <c r="AB776" s="23" t="str">
        <f t="shared" ca="1" si="181"/>
        <v/>
      </c>
      <c r="AC776" s="23" t="str">
        <f t="shared" ca="1" si="182"/>
        <v/>
      </c>
      <c r="AD776" s="23" t="str">
        <f t="shared" ca="1" si="183"/>
        <v/>
      </c>
      <c r="AE776" s="68" t="str">
        <f t="shared" ca="1" si="184"/>
        <v/>
      </c>
      <c r="AF776" s="69" t="str">
        <f>IF(OR(H776="",S776=""),"",S776-(SUM(L776,M776)*INDEX(D.1[Đơn giá],MATCH(H776,D.1[Tên sản phẩm],0))))</f>
        <v/>
      </c>
      <c r="AG776" s="90" t="str">
        <f t="shared" ca="1" si="185"/>
        <v/>
      </c>
      <c r="AH776" s="90"/>
    </row>
    <row r="777" spans="2:34" ht="27.75" customHeight="1" x14ac:dyDescent="0.2">
      <c r="B777" s="154">
        <f t="shared" si="186"/>
        <v>774</v>
      </c>
      <c r="C777" s="155" t="str">
        <f t="shared" ca="1" si="187"/>
        <v/>
      </c>
      <c r="D777" s="156" t="str">
        <f t="shared" ca="1" si="188"/>
        <v/>
      </c>
      <c r="E777" s="157" t="str">
        <f t="shared" ca="1" si="189"/>
        <v/>
      </c>
      <c r="F777" s="157"/>
      <c r="G777" s="158" t="str">
        <f t="shared" ca="1" si="190"/>
        <v/>
      </c>
      <c r="H777" s="159"/>
      <c r="I777" s="160" t="str">
        <f>IF(H777="","",INDEX(D.1[Quy cách],MATCH(H777,D.1[Tên sản phẩm],0)))</f>
        <v/>
      </c>
      <c r="J777" s="35" t="str">
        <f>IF(H777="","",INDEX(D.1[ĐVT],MATCH(H777,D.1[Tên sản phẩm],0)))</f>
        <v/>
      </c>
      <c r="K777" s="163" t="str">
        <f>IF(H777="","",INDEX(D.1[Đơn giá bán
(Tham khảo)],MATCH(H777,D.1[Tên sản phẩm],0)))</f>
        <v/>
      </c>
      <c r="L777" s="162"/>
      <c r="M777" s="159"/>
      <c r="N777" s="159"/>
      <c r="O777" s="159"/>
      <c r="P777" s="163" t="str">
        <f t="shared" si="191"/>
        <v/>
      </c>
      <c r="Q777" s="164"/>
      <c r="R777" s="162"/>
      <c r="S777" s="163" t="str">
        <f t="shared" si="192"/>
        <v/>
      </c>
      <c r="T777" s="164" t="str">
        <f t="shared" ca="1" si="193"/>
        <v/>
      </c>
      <c r="U777" s="163" t="str">
        <f t="shared" si="194"/>
        <v/>
      </c>
      <c r="V777" s="163" t="str">
        <f ca="1">IF(AND(C777&lt;&gt;"",C777&lt;&gt;OFFSET(C777,1,0)),SUMIFS(B.2[Giá có thuế],B.2[Số ĐK],C777),"")</f>
        <v/>
      </c>
      <c r="W777" s="159"/>
      <c r="X777" s="161" t="str">
        <f>IF(W777="","",'Thông Tin Chung'!$L$3)</f>
        <v/>
      </c>
      <c r="Y777" s="163" t="str">
        <f t="shared" ca="1" si="195"/>
        <v/>
      </c>
      <c r="Z777" s="165"/>
      <c r="AA777" s="155" t="str">
        <f ca="1">IF(C777="","",IF(OR(D777&lt;NgayBatDau,D777&gt;NgayKetThuc),"Ngày tháng phải nằm trong kỳ báo cáo",IF(AND(G777&lt;&gt;"",COUNTIF(D.2[Tên khách hàng],G777)=0),"Tên KH chưa khai báo trong DSKH",IF(AND(H777&lt;&gt;"",COUNTIF(D.1[Tên sản phẩm],H777)=0),"SP này chưa khai báo trong DSSP",""))))</f>
        <v/>
      </c>
      <c r="AB777" s="23" t="str">
        <f t="shared" ca="1" si="181"/>
        <v/>
      </c>
      <c r="AC777" s="23" t="str">
        <f t="shared" ca="1" si="182"/>
        <v/>
      </c>
      <c r="AD777" s="23" t="str">
        <f t="shared" ca="1" si="183"/>
        <v/>
      </c>
      <c r="AE777" s="68" t="str">
        <f t="shared" ca="1" si="184"/>
        <v/>
      </c>
      <c r="AF777" s="69" t="str">
        <f>IF(OR(H777="",S777=""),"",S777-(SUM(L777,M777)*INDEX(D.1[Đơn giá],MATCH(H777,D.1[Tên sản phẩm],0))))</f>
        <v/>
      </c>
      <c r="AG777" s="90" t="str">
        <f t="shared" ca="1" si="185"/>
        <v/>
      </c>
      <c r="AH777" s="90"/>
    </row>
    <row r="778" spans="2:34" ht="27.75" customHeight="1" x14ac:dyDescent="0.2">
      <c r="B778" s="154">
        <f t="shared" si="186"/>
        <v>775</v>
      </c>
      <c r="C778" s="155" t="str">
        <f t="shared" ca="1" si="187"/>
        <v/>
      </c>
      <c r="D778" s="156" t="str">
        <f t="shared" ca="1" si="188"/>
        <v/>
      </c>
      <c r="E778" s="157" t="str">
        <f t="shared" ca="1" si="189"/>
        <v/>
      </c>
      <c r="F778" s="157"/>
      <c r="G778" s="158" t="str">
        <f t="shared" ca="1" si="190"/>
        <v/>
      </c>
      <c r="H778" s="159"/>
      <c r="I778" s="160" t="str">
        <f>IF(H778="","",INDEX(D.1[Quy cách],MATCH(H778,D.1[Tên sản phẩm],0)))</f>
        <v/>
      </c>
      <c r="J778" s="35" t="str">
        <f>IF(H778="","",INDEX(D.1[ĐVT],MATCH(H778,D.1[Tên sản phẩm],0)))</f>
        <v/>
      </c>
      <c r="K778" s="163" t="str">
        <f>IF(H778="","",INDEX(D.1[Đơn giá bán
(Tham khảo)],MATCH(H778,D.1[Tên sản phẩm],0)))</f>
        <v/>
      </c>
      <c r="L778" s="162"/>
      <c r="M778" s="159"/>
      <c r="N778" s="159"/>
      <c r="O778" s="159"/>
      <c r="P778" s="163" t="str">
        <f t="shared" si="191"/>
        <v/>
      </c>
      <c r="Q778" s="164"/>
      <c r="R778" s="162"/>
      <c r="S778" s="163" t="str">
        <f t="shared" si="192"/>
        <v/>
      </c>
      <c r="T778" s="164" t="str">
        <f t="shared" ca="1" si="193"/>
        <v/>
      </c>
      <c r="U778" s="163" t="str">
        <f t="shared" si="194"/>
        <v/>
      </c>
      <c r="V778" s="163" t="str">
        <f ca="1">IF(AND(C778&lt;&gt;"",C778&lt;&gt;OFFSET(C778,1,0)),SUMIFS(B.2[Giá có thuế],B.2[Số ĐK],C778),"")</f>
        <v/>
      </c>
      <c r="W778" s="159"/>
      <c r="X778" s="161" t="str">
        <f>IF(W778="","",'Thông Tin Chung'!$L$3)</f>
        <v/>
      </c>
      <c r="Y778" s="163" t="str">
        <f t="shared" ca="1" si="195"/>
        <v/>
      </c>
      <c r="Z778" s="165"/>
      <c r="AA778" s="155" t="str">
        <f ca="1">IF(C778="","",IF(OR(D778&lt;NgayBatDau,D778&gt;NgayKetThuc),"Ngày tháng phải nằm trong kỳ báo cáo",IF(AND(G778&lt;&gt;"",COUNTIF(D.2[Tên khách hàng],G778)=0),"Tên KH chưa khai báo trong DSKH",IF(AND(H778&lt;&gt;"",COUNTIF(D.1[Tên sản phẩm],H778)=0),"SP này chưa khai báo trong DSSP",""))))</f>
        <v/>
      </c>
      <c r="AB778" s="23" t="str">
        <f t="shared" ca="1" si="181"/>
        <v/>
      </c>
      <c r="AC778" s="23" t="str">
        <f t="shared" ca="1" si="182"/>
        <v/>
      </c>
      <c r="AD778" s="23" t="str">
        <f t="shared" ca="1" si="183"/>
        <v/>
      </c>
      <c r="AE778" s="68" t="str">
        <f t="shared" ca="1" si="184"/>
        <v/>
      </c>
      <c r="AF778" s="69" t="str">
        <f>IF(OR(H778="",S778=""),"",S778-(SUM(L778,M778)*INDEX(D.1[Đơn giá],MATCH(H778,D.1[Tên sản phẩm],0))))</f>
        <v/>
      </c>
      <c r="AG778" s="90" t="str">
        <f t="shared" ca="1" si="185"/>
        <v/>
      </c>
      <c r="AH778" s="90"/>
    </row>
    <row r="779" spans="2:34" ht="27.75" customHeight="1" x14ac:dyDescent="0.2">
      <c r="B779" s="154">
        <f t="shared" si="186"/>
        <v>776</v>
      </c>
      <c r="C779" s="155" t="str">
        <f t="shared" ca="1" si="187"/>
        <v/>
      </c>
      <c r="D779" s="156" t="str">
        <f t="shared" ca="1" si="188"/>
        <v/>
      </c>
      <c r="E779" s="157" t="str">
        <f t="shared" ca="1" si="189"/>
        <v/>
      </c>
      <c r="F779" s="157"/>
      <c r="G779" s="158" t="str">
        <f t="shared" ca="1" si="190"/>
        <v/>
      </c>
      <c r="H779" s="159"/>
      <c r="I779" s="160" t="str">
        <f>IF(H779="","",INDEX(D.1[Quy cách],MATCH(H779,D.1[Tên sản phẩm],0)))</f>
        <v/>
      </c>
      <c r="J779" s="35" t="str">
        <f>IF(H779="","",INDEX(D.1[ĐVT],MATCH(H779,D.1[Tên sản phẩm],0)))</f>
        <v/>
      </c>
      <c r="K779" s="163" t="str">
        <f>IF(H779="","",INDEX(D.1[Đơn giá bán
(Tham khảo)],MATCH(H779,D.1[Tên sản phẩm],0)))</f>
        <v/>
      </c>
      <c r="L779" s="162"/>
      <c r="M779" s="159"/>
      <c r="N779" s="159"/>
      <c r="O779" s="159"/>
      <c r="P779" s="163" t="str">
        <f t="shared" si="191"/>
        <v/>
      </c>
      <c r="Q779" s="164"/>
      <c r="R779" s="162"/>
      <c r="S779" s="163" t="str">
        <f t="shared" si="192"/>
        <v/>
      </c>
      <c r="T779" s="164" t="str">
        <f t="shared" ca="1" si="193"/>
        <v/>
      </c>
      <c r="U779" s="163" t="str">
        <f t="shared" si="194"/>
        <v/>
      </c>
      <c r="V779" s="163" t="str">
        <f ca="1">IF(AND(C779&lt;&gt;"",C779&lt;&gt;OFFSET(C779,1,0)),SUMIFS(B.2[Giá có thuế],B.2[Số ĐK],C779),"")</f>
        <v/>
      </c>
      <c r="W779" s="159"/>
      <c r="X779" s="161" t="str">
        <f>IF(W779="","",'Thông Tin Chung'!$L$3)</f>
        <v/>
      </c>
      <c r="Y779" s="163" t="str">
        <f t="shared" ca="1" si="195"/>
        <v/>
      </c>
      <c r="Z779" s="165"/>
      <c r="AA779" s="155" t="str">
        <f ca="1">IF(C779="","",IF(OR(D779&lt;NgayBatDau,D779&gt;NgayKetThuc),"Ngày tháng phải nằm trong kỳ báo cáo",IF(AND(G779&lt;&gt;"",COUNTIF(D.2[Tên khách hàng],G779)=0),"Tên KH chưa khai báo trong DSKH",IF(AND(H779&lt;&gt;"",COUNTIF(D.1[Tên sản phẩm],H779)=0),"SP này chưa khai báo trong DSSP",""))))</f>
        <v/>
      </c>
      <c r="AB779" s="23" t="str">
        <f t="shared" ca="1" si="181"/>
        <v/>
      </c>
      <c r="AC779" s="23" t="str">
        <f t="shared" ca="1" si="182"/>
        <v/>
      </c>
      <c r="AD779" s="23" t="str">
        <f t="shared" ca="1" si="183"/>
        <v/>
      </c>
      <c r="AE779" s="68" t="str">
        <f t="shared" ca="1" si="184"/>
        <v/>
      </c>
      <c r="AF779" s="69" t="str">
        <f>IF(OR(H779="",S779=""),"",S779-(SUM(L779,M779)*INDEX(D.1[Đơn giá],MATCH(H779,D.1[Tên sản phẩm],0))))</f>
        <v/>
      </c>
      <c r="AG779" s="90" t="str">
        <f t="shared" ca="1" si="185"/>
        <v/>
      </c>
      <c r="AH779" s="90"/>
    </row>
    <row r="780" spans="2:34" ht="27.75" customHeight="1" x14ac:dyDescent="0.2">
      <c r="B780" s="154">
        <f t="shared" si="186"/>
        <v>777</v>
      </c>
      <c r="C780" s="155" t="str">
        <f t="shared" ca="1" si="187"/>
        <v/>
      </c>
      <c r="D780" s="156" t="str">
        <f t="shared" ca="1" si="188"/>
        <v/>
      </c>
      <c r="E780" s="157" t="str">
        <f t="shared" ca="1" si="189"/>
        <v/>
      </c>
      <c r="F780" s="157"/>
      <c r="G780" s="158" t="str">
        <f t="shared" ca="1" si="190"/>
        <v/>
      </c>
      <c r="H780" s="159"/>
      <c r="I780" s="160" t="str">
        <f>IF(H780="","",INDEX(D.1[Quy cách],MATCH(H780,D.1[Tên sản phẩm],0)))</f>
        <v/>
      </c>
      <c r="J780" s="35" t="str">
        <f>IF(H780="","",INDEX(D.1[ĐVT],MATCH(H780,D.1[Tên sản phẩm],0)))</f>
        <v/>
      </c>
      <c r="K780" s="163" t="str">
        <f>IF(H780="","",INDEX(D.1[Đơn giá bán
(Tham khảo)],MATCH(H780,D.1[Tên sản phẩm],0)))</f>
        <v/>
      </c>
      <c r="L780" s="162"/>
      <c r="M780" s="159"/>
      <c r="N780" s="159"/>
      <c r="O780" s="159"/>
      <c r="P780" s="163" t="str">
        <f t="shared" si="191"/>
        <v/>
      </c>
      <c r="Q780" s="164"/>
      <c r="R780" s="162"/>
      <c r="S780" s="163" t="str">
        <f t="shared" si="192"/>
        <v/>
      </c>
      <c r="T780" s="164" t="str">
        <f t="shared" ca="1" si="193"/>
        <v/>
      </c>
      <c r="U780" s="163" t="str">
        <f t="shared" si="194"/>
        <v/>
      </c>
      <c r="V780" s="163" t="str">
        <f ca="1">IF(AND(C780&lt;&gt;"",C780&lt;&gt;OFFSET(C780,1,0)),SUMIFS(B.2[Giá có thuế],B.2[Số ĐK],C780),"")</f>
        <v/>
      </c>
      <c r="W780" s="159"/>
      <c r="X780" s="161" t="str">
        <f>IF(W780="","",'Thông Tin Chung'!$L$3)</f>
        <v/>
      </c>
      <c r="Y780" s="163" t="str">
        <f t="shared" ca="1" si="195"/>
        <v/>
      </c>
      <c r="Z780" s="165"/>
      <c r="AA780" s="155" t="str">
        <f ca="1">IF(C780="","",IF(OR(D780&lt;NgayBatDau,D780&gt;NgayKetThuc),"Ngày tháng phải nằm trong kỳ báo cáo",IF(AND(G780&lt;&gt;"",COUNTIF(D.2[Tên khách hàng],G780)=0),"Tên KH chưa khai báo trong DSKH",IF(AND(H780&lt;&gt;"",COUNTIF(D.1[Tên sản phẩm],H780)=0),"SP này chưa khai báo trong DSSP",""))))</f>
        <v/>
      </c>
      <c r="AB780" s="23" t="str">
        <f t="shared" ca="1" si="181"/>
        <v/>
      </c>
      <c r="AC780" s="23" t="str">
        <f t="shared" ca="1" si="182"/>
        <v/>
      </c>
      <c r="AD780" s="23" t="str">
        <f t="shared" ca="1" si="183"/>
        <v/>
      </c>
      <c r="AE780" s="68" t="str">
        <f t="shared" ca="1" si="184"/>
        <v/>
      </c>
      <c r="AF780" s="69" t="str">
        <f>IF(OR(H780="",S780=""),"",S780-(SUM(L780,M780)*INDEX(D.1[Đơn giá],MATCH(H780,D.1[Tên sản phẩm],0))))</f>
        <v/>
      </c>
      <c r="AG780" s="90" t="str">
        <f t="shared" ca="1" si="185"/>
        <v/>
      </c>
      <c r="AH780" s="90"/>
    </row>
    <row r="781" spans="2:34" ht="27.75" customHeight="1" x14ac:dyDescent="0.2">
      <c r="B781" s="154">
        <f t="shared" si="186"/>
        <v>778</v>
      </c>
      <c r="C781" s="155" t="str">
        <f t="shared" ca="1" si="187"/>
        <v/>
      </c>
      <c r="D781" s="156" t="str">
        <f t="shared" ca="1" si="188"/>
        <v/>
      </c>
      <c r="E781" s="157" t="str">
        <f t="shared" ca="1" si="189"/>
        <v/>
      </c>
      <c r="F781" s="157"/>
      <c r="G781" s="158" t="str">
        <f t="shared" ca="1" si="190"/>
        <v/>
      </c>
      <c r="H781" s="159"/>
      <c r="I781" s="160" t="str">
        <f>IF(H781="","",INDEX(D.1[Quy cách],MATCH(H781,D.1[Tên sản phẩm],0)))</f>
        <v/>
      </c>
      <c r="J781" s="35" t="str">
        <f>IF(H781="","",INDEX(D.1[ĐVT],MATCH(H781,D.1[Tên sản phẩm],0)))</f>
        <v/>
      </c>
      <c r="K781" s="163" t="str">
        <f>IF(H781="","",INDEX(D.1[Đơn giá bán
(Tham khảo)],MATCH(H781,D.1[Tên sản phẩm],0)))</f>
        <v/>
      </c>
      <c r="L781" s="162"/>
      <c r="M781" s="159"/>
      <c r="N781" s="159"/>
      <c r="O781" s="159"/>
      <c r="P781" s="163" t="str">
        <f t="shared" si="191"/>
        <v/>
      </c>
      <c r="Q781" s="164"/>
      <c r="R781" s="162"/>
      <c r="S781" s="163" t="str">
        <f t="shared" si="192"/>
        <v/>
      </c>
      <c r="T781" s="164" t="str">
        <f t="shared" ca="1" si="193"/>
        <v/>
      </c>
      <c r="U781" s="163" t="str">
        <f t="shared" si="194"/>
        <v/>
      </c>
      <c r="V781" s="163" t="str">
        <f ca="1">IF(AND(C781&lt;&gt;"",C781&lt;&gt;OFFSET(C781,1,0)),SUMIFS(B.2[Giá có thuế],B.2[Số ĐK],C781),"")</f>
        <v/>
      </c>
      <c r="W781" s="159"/>
      <c r="X781" s="161" t="str">
        <f>IF(W781="","",'Thông Tin Chung'!$L$3)</f>
        <v/>
      </c>
      <c r="Y781" s="163" t="str">
        <f t="shared" ca="1" si="195"/>
        <v/>
      </c>
      <c r="Z781" s="165"/>
      <c r="AA781" s="155" t="str">
        <f ca="1">IF(C781="","",IF(OR(D781&lt;NgayBatDau,D781&gt;NgayKetThuc),"Ngày tháng phải nằm trong kỳ báo cáo",IF(AND(G781&lt;&gt;"",COUNTIF(D.2[Tên khách hàng],G781)=0),"Tên KH chưa khai báo trong DSKH",IF(AND(H781&lt;&gt;"",COUNTIF(D.1[Tên sản phẩm],H781)=0),"SP này chưa khai báo trong DSSP",""))))</f>
        <v/>
      </c>
      <c r="AB781" s="23" t="str">
        <f t="shared" ca="1" si="181"/>
        <v/>
      </c>
      <c r="AC781" s="23" t="str">
        <f t="shared" ca="1" si="182"/>
        <v/>
      </c>
      <c r="AD781" s="23" t="str">
        <f t="shared" ca="1" si="183"/>
        <v/>
      </c>
      <c r="AE781" s="68" t="str">
        <f t="shared" ca="1" si="184"/>
        <v/>
      </c>
      <c r="AF781" s="69" t="str">
        <f>IF(OR(H781="",S781=""),"",S781-(SUM(L781,M781)*INDEX(D.1[Đơn giá],MATCH(H781,D.1[Tên sản phẩm],0))))</f>
        <v/>
      </c>
      <c r="AG781" s="90" t="str">
        <f t="shared" ca="1" si="185"/>
        <v/>
      </c>
      <c r="AH781" s="90"/>
    </row>
    <row r="782" spans="2:34" ht="27.75" customHeight="1" x14ac:dyDescent="0.2">
      <c r="B782" s="154">
        <f t="shared" si="186"/>
        <v>779</v>
      </c>
      <c r="C782" s="155" t="str">
        <f t="shared" ca="1" si="187"/>
        <v/>
      </c>
      <c r="D782" s="156" t="str">
        <f t="shared" ca="1" si="188"/>
        <v/>
      </c>
      <c r="E782" s="157" t="str">
        <f t="shared" ca="1" si="189"/>
        <v/>
      </c>
      <c r="F782" s="157"/>
      <c r="G782" s="158" t="str">
        <f t="shared" ca="1" si="190"/>
        <v/>
      </c>
      <c r="H782" s="159"/>
      <c r="I782" s="160" t="str">
        <f>IF(H782="","",INDEX(D.1[Quy cách],MATCH(H782,D.1[Tên sản phẩm],0)))</f>
        <v/>
      </c>
      <c r="J782" s="35" t="str">
        <f>IF(H782="","",INDEX(D.1[ĐVT],MATCH(H782,D.1[Tên sản phẩm],0)))</f>
        <v/>
      </c>
      <c r="K782" s="163" t="str">
        <f>IF(H782="","",INDEX(D.1[Đơn giá bán
(Tham khảo)],MATCH(H782,D.1[Tên sản phẩm],0)))</f>
        <v/>
      </c>
      <c r="L782" s="162"/>
      <c r="M782" s="159"/>
      <c r="N782" s="159"/>
      <c r="O782" s="159"/>
      <c r="P782" s="163" t="str">
        <f t="shared" si="191"/>
        <v/>
      </c>
      <c r="Q782" s="164"/>
      <c r="R782" s="162"/>
      <c r="S782" s="163" t="str">
        <f t="shared" si="192"/>
        <v/>
      </c>
      <c r="T782" s="164" t="str">
        <f t="shared" ca="1" si="193"/>
        <v/>
      </c>
      <c r="U782" s="163" t="str">
        <f t="shared" si="194"/>
        <v/>
      </c>
      <c r="V782" s="163" t="str">
        <f ca="1">IF(AND(C782&lt;&gt;"",C782&lt;&gt;OFFSET(C782,1,0)),SUMIFS(B.2[Giá có thuế],B.2[Số ĐK],C782),"")</f>
        <v/>
      </c>
      <c r="W782" s="159"/>
      <c r="X782" s="161" t="str">
        <f>IF(W782="","",'Thông Tin Chung'!$L$3)</f>
        <v/>
      </c>
      <c r="Y782" s="163" t="str">
        <f t="shared" ca="1" si="195"/>
        <v/>
      </c>
      <c r="Z782" s="165"/>
      <c r="AA782" s="155" t="str">
        <f ca="1">IF(C782="","",IF(OR(D782&lt;NgayBatDau,D782&gt;NgayKetThuc),"Ngày tháng phải nằm trong kỳ báo cáo",IF(AND(G782&lt;&gt;"",COUNTIF(D.2[Tên khách hàng],G782)=0),"Tên KH chưa khai báo trong DSKH",IF(AND(H782&lt;&gt;"",COUNTIF(D.1[Tên sản phẩm],H782)=0),"SP này chưa khai báo trong DSSP",""))))</f>
        <v/>
      </c>
      <c r="AB782" s="23" t="str">
        <f t="shared" ca="1" si="181"/>
        <v/>
      </c>
      <c r="AC782" s="23" t="str">
        <f t="shared" ca="1" si="182"/>
        <v/>
      </c>
      <c r="AD782" s="23" t="str">
        <f t="shared" ca="1" si="183"/>
        <v/>
      </c>
      <c r="AE782" s="68" t="str">
        <f t="shared" ca="1" si="184"/>
        <v/>
      </c>
      <c r="AF782" s="69" t="str">
        <f>IF(OR(H782="",S782=""),"",S782-(SUM(L782,M782)*INDEX(D.1[Đơn giá],MATCH(H782,D.1[Tên sản phẩm],0))))</f>
        <v/>
      </c>
      <c r="AG782" s="90" t="str">
        <f t="shared" ca="1" si="185"/>
        <v/>
      </c>
      <c r="AH782" s="90"/>
    </row>
    <row r="783" spans="2:34" ht="27.75" customHeight="1" x14ac:dyDescent="0.2">
      <c r="B783" s="154">
        <f t="shared" si="186"/>
        <v>780</v>
      </c>
      <c r="C783" s="155" t="str">
        <f t="shared" ca="1" si="187"/>
        <v/>
      </c>
      <c r="D783" s="156" t="str">
        <f t="shared" ca="1" si="188"/>
        <v/>
      </c>
      <c r="E783" s="157" t="str">
        <f t="shared" ca="1" si="189"/>
        <v/>
      </c>
      <c r="F783" s="157"/>
      <c r="G783" s="158" t="str">
        <f t="shared" ca="1" si="190"/>
        <v/>
      </c>
      <c r="H783" s="159"/>
      <c r="I783" s="160" t="str">
        <f>IF(H783="","",INDEX(D.1[Quy cách],MATCH(H783,D.1[Tên sản phẩm],0)))</f>
        <v/>
      </c>
      <c r="J783" s="35" t="str">
        <f>IF(H783="","",INDEX(D.1[ĐVT],MATCH(H783,D.1[Tên sản phẩm],0)))</f>
        <v/>
      </c>
      <c r="K783" s="163" t="str">
        <f>IF(H783="","",INDEX(D.1[Đơn giá bán
(Tham khảo)],MATCH(H783,D.1[Tên sản phẩm],0)))</f>
        <v/>
      </c>
      <c r="L783" s="162"/>
      <c r="M783" s="159"/>
      <c r="N783" s="159"/>
      <c r="O783" s="159"/>
      <c r="P783" s="163" t="str">
        <f t="shared" si="191"/>
        <v/>
      </c>
      <c r="Q783" s="164"/>
      <c r="R783" s="162"/>
      <c r="S783" s="163" t="str">
        <f t="shared" si="192"/>
        <v/>
      </c>
      <c r="T783" s="164" t="str">
        <f t="shared" ca="1" si="193"/>
        <v/>
      </c>
      <c r="U783" s="163" t="str">
        <f t="shared" si="194"/>
        <v/>
      </c>
      <c r="V783" s="163" t="str">
        <f ca="1">IF(AND(C783&lt;&gt;"",C783&lt;&gt;OFFSET(C783,1,0)),SUMIFS(B.2[Giá có thuế],B.2[Số ĐK],C783),"")</f>
        <v/>
      </c>
      <c r="W783" s="159"/>
      <c r="X783" s="161" t="str">
        <f>IF(W783="","",'Thông Tin Chung'!$L$3)</f>
        <v/>
      </c>
      <c r="Y783" s="163" t="str">
        <f t="shared" ca="1" si="195"/>
        <v/>
      </c>
      <c r="Z783" s="165"/>
      <c r="AA783" s="155" t="str">
        <f ca="1">IF(C783="","",IF(OR(D783&lt;NgayBatDau,D783&gt;NgayKetThuc),"Ngày tháng phải nằm trong kỳ báo cáo",IF(AND(G783&lt;&gt;"",COUNTIF(D.2[Tên khách hàng],G783)=0),"Tên KH chưa khai báo trong DSKH",IF(AND(H783&lt;&gt;"",COUNTIF(D.1[Tên sản phẩm],H783)=0),"SP này chưa khai báo trong DSSP",""))))</f>
        <v/>
      </c>
      <c r="AB783" s="23" t="str">
        <f t="shared" ca="1" si="181"/>
        <v/>
      </c>
      <c r="AC783" s="23" t="str">
        <f t="shared" ca="1" si="182"/>
        <v/>
      </c>
      <c r="AD783" s="23" t="str">
        <f t="shared" ca="1" si="183"/>
        <v/>
      </c>
      <c r="AE783" s="68" t="str">
        <f t="shared" ca="1" si="184"/>
        <v/>
      </c>
      <c r="AF783" s="69" t="str">
        <f>IF(OR(H783="",S783=""),"",S783-(SUM(L783,M783)*INDEX(D.1[Đơn giá],MATCH(H783,D.1[Tên sản phẩm],0))))</f>
        <v/>
      </c>
      <c r="AG783" s="90" t="str">
        <f t="shared" ca="1" si="185"/>
        <v/>
      </c>
      <c r="AH783" s="90"/>
    </row>
    <row r="784" spans="2:34" ht="27.75" customHeight="1" x14ac:dyDescent="0.2">
      <c r="B784" s="154">
        <f t="shared" si="186"/>
        <v>781</v>
      </c>
      <c r="C784" s="155" t="str">
        <f t="shared" ca="1" si="187"/>
        <v/>
      </c>
      <c r="D784" s="156" t="str">
        <f t="shared" ca="1" si="188"/>
        <v/>
      </c>
      <c r="E784" s="157" t="str">
        <f t="shared" ca="1" si="189"/>
        <v/>
      </c>
      <c r="F784" s="157"/>
      <c r="G784" s="158" t="str">
        <f t="shared" ca="1" si="190"/>
        <v/>
      </c>
      <c r="H784" s="159"/>
      <c r="I784" s="160" t="str">
        <f>IF(H784="","",INDEX(D.1[Quy cách],MATCH(H784,D.1[Tên sản phẩm],0)))</f>
        <v/>
      </c>
      <c r="J784" s="35" t="str">
        <f>IF(H784="","",INDEX(D.1[ĐVT],MATCH(H784,D.1[Tên sản phẩm],0)))</f>
        <v/>
      </c>
      <c r="K784" s="163" t="str">
        <f>IF(H784="","",INDEX(D.1[Đơn giá bán
(Tham khảo)],MATCH(H784,D.1[Tên sản phẩm],0)))</f>
        <v/>
      </c>
      <c r="L784" s="162"/>
      <c r="M784" s="159"/>
      <c r="N784" s="159"/>
      <c r="O784" s="159"/>
      <c r="P784" s="163" t="str">
        <f t="shared" si="191"/>
        <v/>
      </c>
      <c r="Q784" s="164"/>
      <c r="R784" s="162"/>
      <c r="S784" s="163" t="str">
        <f t="shared" si="192"/>
        <v/>
      </c>
      <c r="T784" s="164" t="str">
        <f t="shared" ca="1" si="193"/>
        <v/>
      </c>
      <c r="U784" s="163" t="str">
        <f t="shared" si="194"/>
        <v/>
      </c>
      <c r="V784" s="163" t="str">
        <f ca="1">IF(AND(C784&lt;&gt;"",C784&lt;&gt;OFFSET(C784,1,0)),SUMIFS(B.2[Giá có thuế],B.2[Số ĐK],C784),"")</f>
        <v/>
      </c>
      <c r="W784" s="159"/>
      <c r="X784" s="161" t="str">
        <f>IF(W784="","",'Thông Tin Chung'!$L$3)</f>
        <v/>
      </c>
      <c r="Y784" s="163" t="str">
        <f t="shared" ca="1" si="195"/>
        <v/>
      </c>
      <c r="Z784" s="165"/>
      <c r="AA784" s="155" t="str">
        <f ca="1">IF(C784="","",IF(OR(D784&lt;NgayBatDau,D784&gt;NgayKetThuc),"Ngày tháng phải nằm trong kỳ báo cáo",IF(AND(G784&lt;&gt;"",COUNTIF(D.2[Tên khách hàng],G784)=0),"Tên KH chưa khai báo trong DSKH",IF(AND(H784&lt;&gt;"",COUNTIF(D.1[Tên sản phẩm],H784)=0),"SP này chưa khai báo trong DSSP",""))))</f>
        <v/>
      </c>
      <c r="AB784" s="23" t="str">
        <f t="shared" ca="1" si="181"/>
        <v/>
      </c>
      <c r="AC784" s="23" t="str">
        <f t="shared" ca="1" si="182"/>
        <v/>
      </c>
      <c r="AD784" s="23" t="str">
        <f t="shared" ca="1" si="183"/>
        <v/>
      </c>
      <c r="AE784" s="68" t="str">
        <f t="shared" ca="1" si="184"/>
        <v/>
      </c>
      <c r="AF784" s="69" t="str">
        <f>IF(OR(H784="",S784=""),"",S784-(SUM(L784,M784)*INDEX(D.1[Đơn giá],MATCH(H784,D.1[Tên sản phẩm],0))))</f>
        <v/>
      </c>
      <c r="AG784" s="90" t="str">
        <f t="shared" ca="1" si="185"/>
        <v/>
      </c>
      <c r="AH784" s="90"/>
    </row>
    <row r="785" spans="2:34" ht="27.75" customHeight="1" x14ac:dyDescent="0.2">
      <c r="B785" s="154">
        <f t="shared" si="186"/>
        <v>782</v>
      </c>
      <c r="C785" s="155" t="str">
        <f t="shared" ca="1" si="187"/>
        <v/>
      </c>
      <c r="D785" s="156" t="str">
        <f t="shared" ca="1" si="188"/>
        <v/>
      </c>
      <c r="E785" s="157" t="str">
        <f t="shared" ca="1" si="189"/>
        <v/>
      </c>
      <c r="F785" s="157"/>
      <c r="G785" s="158" t="str">
        <f t="shared" ca="1" si="190"/>
        <v/>
      </c>
      <c r="H785" s="159"/>
      <c r="I785" s="160" t="str">
        <f>IF(H785="","",INDEX(D.1[Quy cách],MATCH(H785,D.1[Tên sản phẩm],0)))</f>
        <v/>
      </c>
      <c r="J785" s="35" t="str">
        <f>IF(H785="","",INDEX(D.1[ĐVT],MATCH(H785,D.1[Tên sản phẩm],0)))</f>
        <v/>
      </c>
      <c r="K785" s="163" t="str">
        <f>IF(H785="","",INDEX(D.1[Đơn giá bán
(Tham khảo)],MATCH(H785,D.1[Tên sản phẩm],0)))</f>
        <v/>
      </c>
      <c r="L785" s="162"/>
      <c r="M785" s="159"/>
      <c r="N785" s="159"/>
      <c r="O785" s="159"/>
      <c r="P785" s="163" t="str">
        <f t="shared" si="191"/>
        <v/>
      </c>
      <c r="Q785" s="164"/>
      <c r="R785" s="162"/>
      <c r="S785" s="163" t="str">
        <f t="shared" si="192"/>
        <v/>
      </c>
      <c r="T785" s="164" t="str">
        <f t="shared" ca="1" si="193"/>
        <v/>
      </c>
      <c r="U785" s="163" t="str">
        <f t="shared" si="194"/>
        <v/>
      </c>
      <c r="V785" s="163" t="str">
        <f ca="1">IF(AND(C785&lt;&gt;"",C785&lt;&gt;OFFSET(C785,1,0)),SUMIFS(B.2[Giá có thuế],B.2[Số ĐK],C785),"")</f>
        <v/>
      </c>
      <c r="W785" s="159"/>
      <c r="X785" s="161" t="str">
        <f>IF(W785="","",'Thông Tin Chung'!$L$3)</f>
        <v/>
      </c>
      <c r="Y785" s="163" t="str">
        <f t="shared" ca="1" si="195"/>
        <v/>
      </c>
      <c r="Z785" s="165"/>
      <c r="AA785" s="155" t="str">
        <f ca="1">IF(C785="","",IF(OR(D785&lt;NgayBatDau,D785&gt;NgayKetThuc),"Ngày tháng phải nằm trong kỳ báo cáo",IF(AND(G785&lt;&gt;"",COUNTIF(D.2[Tên khách hàng],G785)=0),"Tên KH chưa khai báo trong DSKH",IF(AND(H785&lt;&gt;"",COUNTIF(D.1[Tên sản phẩm],H785)=0),"SP này chưa khai báo trong DSSP",""))))</f>
        <v/>
      </c>
      <c r="AB785" s="23" t="str">
        <f t="shared" ca="1" si="181"/>
        <v/>
      </c>
      <c r="AC785" s="23" t="str">
        <f t="shared" ca="1" si="182"/>
        <v/>
      </c>
      <c r="AD785" s="23" t="str">
        <f t="shared" ca="1" si="183"/>
        <v/>
      </c>
      <c r="AE785" s="68" t="str">
        <f t="shared" ca="1" si="184"/>
        <v/>
      </c>
      <c r="AF785" s="69" t="str">
        <f>IF(OR(H785="",S785=""),"",S785-(SUM(L785,M785)*INDEX(D.1[Đơn giá],MATCH(H785,D.1[Tên sản phẩm],0))))</f>
        <v/>
      </c>
      <c r="AG785" s="90" t="str">
        <f t="shared" ca="1" si="185"/>
        <v/>
      </c>
      <c r="AH785" s="90"/>
    </row>
    <row r="786" spans="2:34" ht="27.75" customHeight="1" x14ac:dyDescent="0.2">
      <c r="B786" s="154">
        <f t="shared" si="186"/>
        <v>783</v>
      </c>
      <c r="C786" s="155" t="str">
        <f t="shared" ca="1" si="187"/>
        <v/>
      </c>
      <c r="D786" s="156" t="str">
        <f t="shared" ca="1" si="188"/>
        <v/>
      </c>
      <c r="E786" s="157" t="str">
        <f t="shared" ca="1" si="189"/>
        <v/>
      </c>
      <c r="F786" s="157"/>
      <c r="G786" s="158" t="str">
        <f t="shared" ca="1" si="190"/>
        <v/>
      </c>
      <c r="H786" s="159"/>
      <c r="I786" s="160" t="str">
        <f>IF(H786="","",INDEX(D.1[Quy cách],MATCH(H786,D.1[Tên sản phẩm],0)))</f>
        <v/>
      </c>
      <c r="J786" s="35" t="str">
        <f>IF(H786="","",INDEX(D.1[ĐVT],MATCH(H786,D.1[Tên sản phẩm],0)))</f>
        <v/>
      </c>
      <c r="K786" s="163" t="str">
        <f>IF(H786="","",INDEX(D.1[Đơn giá bán
(Tham khảo)],MATCH(H786,D.1[Tên sản phẩm],0)))</f>
        <v/>
      </c>
      <c r="L786" s="162"/>
      <c r="M786" s="159"/>
      <c r="N786" s="159"/>
      <c r="O786" s="159"/>
      <c r="P786" s="163" t="str">
        <f t="shared" si="191"/>
        <v/>
      </c>
      <c r="Q786" s="164"/>
      <c r="R786" s="162"/>
      <c r="S786" s="163" t="str">
        <f t="shared" si="192"/>
        <v/>
      </c>
      <c r="T786" s="164" t="str">
        <f t="shared" ca="1" si="193"/>
        <v/>
      </c>
      <c r="U786" s="163" t="str">
        <f t="shared" si="194"/>
        <v/>
      </c>
      <c r="V786" s="163" t="str">
        <f ca="1">IF(AND(C786&lt;&gt;"",C786&lt;&gt;OFFSET(C786,1,0)),SUMIFS(B.2[Giá có thuế],B.2[Số ĐK],C786),"")</f>
        <v/>
      </c>
      <c r="W786" s="159"/>
      <c r="X786" s="161" t="str">
        <f>IF(W786="","",'Thông Tin Chung'!$L$3)</f>
        <v/>
      </c>
      <c r="Y786" s="163" t="str">
        <f t="shared" ca="1" si="195"/>
        <v/>
      </c>
      <c r="Z786" s="165"/>
      <c r="AA786" s="155" t="str">
        <f ca="1">IF(C786="","",IF(OR(D786&lt;NgayBatDau,D786&gt;NgayKetThuc),"Ngày tháng phải nằm trong kỳ báo cáo",IF(AND(G786&lt;&gt;"",COUNTIF(D.2[Tên khách hàng],G786)=0),"Tên KH chưa khai báo trong DSKH",IF(AND(H786&lt;&gt;"",COUNTIF(D.1[Tên sản phẩm],H786)=0),"SP này chưa khai báo trong DSSP",""))))</f>
        <v/>
      </c>
      <c r="AB786" s="23" t="str">
        <f t="shared" ca="1" si="181"/>
        <v/>
      </c>
      <c r="AC786" s="23" t="str">
        <f t="shared" ca="1" si="182"/>
        <v/>
      </c>
      <c r="AD786" s="23" t="str">
        <f t="shared" ca="1" si="183"/>
        <v/>
      </c>
      <c r="AE786" s="68" t="str">
        <f t="shared" ca="1" si="184"/>
        <v/>
      </c>
      <c r="AF786" s="69" t="str">
        <f>IF(OR(H786="",S786=""),"",S786-(SUM(L786,M786)*INDEX(D.1[Đơn giá],MATCH(H786,D.1[Tên sản phẩm],0))))</f>
        <v/>
      </c>
      <c r="AG786" s="90" t="str">
        <f t="shared" ca="1" si="185"/>
        <v/>
      </c>
      <c r="AH786" s="90"/>
    </row>
    <row r="787" spans="2:34" ht="27.75" customHeight="1" x14ac:dyDescent="0.2">
      <c r="B787" s="154">
        <f t="shared" si="186"/>
        <v>784</v>
      </c>
      <c r="C787" s="155" t="str">
        <f t="shared" ca="1" si="187"/>
        <v/>
      </c>
      <c r="D787" s="156" t="str">
        <f t="shared" ca="1" si="188"/>
        <v/>
      </c>
      <c r="E787" s="157" t="str">
        <f t="shared" ca="1" si="189"/>
        <v/>
      </c>
      <c r="F787" s="157"/>
      <c r="G787" s="158" t="str">
        <f t="shared" ca="1" si="190"/>
        <v/>
      </c>
      <c r="H787" s="159"/>
      <c r="I787" s="160" t="str">
        <f>IF(H787="","",INDEX(D.1[Quy cách],MATCH(H787,D.1[Tên sản phẩm],0)))</f>
        <v/>
      </c>
      <c r="J787" s="35" t="str">
        <f>IF(H787="","",INDEX(D.1[ĐVT],MATCH(H787,D.1[Tên sản phẩm],0)))</f>
        <v/>
      </c>
      <c r="K787" s="163" t="str">
        <f>IF(H787="","",INDEX(D.1[Đơn giá bán
(Tham khảo)],MATCH(H787,D.1[Tên sản phẩm],0)))</f>
        <v/>
      </c>
      <c r="L787" s="162"/>
      <c r="M787" s="159"/>
      <c r="N787" s="159"/>
      <c r="O787" s="159"/>
      <c r="P787" s="163" t="str">
        <f t="shared" si="191"/>
        <v/>
      </c>
      <c r="Q787" s="164"/>
      <c r="R787" s="162"/>
      <c r="S787" s="163" t="str">
        <f t="shared" si="192"/>
        <v/>
      </c>
      <c r="T787" s="164" t="str">
        <f t="shared" ca="1" si="193"/>
        <v/>
      </c>
      <c r="U787" s="163" t="str">
        <f t="shared" si="194"/>
        <v/>
      </c>
      <c r="V787" s="163" t="str">
        <f ca="1">IF(AND(C787&lt;&gt;"",C787&lt;&gt;OFFSET(C787,1,0)),SUMIFS(B.2[Giá có thuế],B.2[Số ĐK],C787),"")</f>
        <v/>
      </c>
      <c r="W787" s="159"/>
      <c r="X787" s="161" t="str">
        <f>IF(W787="","",'Thông Tin Chung'!$L$3)</f>
        <v/>
      </c>
      <c r="Y787" s="163" t="str">
        <f t="shared" ca="1" si="195"/>
        <v/>
      </c>
      <c r="Z787" s="165"/>
      <c r="AA787" s="155" t="str">
        <f ca="1">IF(C787="","",IF(OR(D787&lt;NgayBatDau,D787&gt;NgayKetThuc),"Ngày tháng phải nằm trong kỳ báo cáo",IF(AND(G787&lt;&gt;"",COUNTIF(D.2[Tên khách hàng],G787)=0),"Tên KH chưa khai báo trong DSKH",IF(AND(H787&lt;&gt;"",COUNTIF(D.1[Tên sản phẩm],H787)=0),"SP này chưa khai báo trong DSSP",""))))</f>
        <v/>
      </c>
      <c r="AB787" s="23" t="str">
        <f t="shared" ca="1" si="181"/>
        <v/>
      </c>
      <c r="AC787" s="23" t="str">
        <f t="shared" ca="1" si="182"/>
        <v/>
      </c>
      <c r="AD787" s="23" t="str">
        <f t="shared" ca="1" si="183"/>
        <v/>
      </c>
      <c r="AE787" s="68" t="str">
        <f t="shared" ca="1" si="184"/>
        <v/>
      </c>
      <c r="AF787" s="69" t="str">
        <f>IF(OR(H787="",S787=""),"",S787-(SUM(L787,M787)*INDEX(D.1[Đơn giá],MATCH(H787,D.1[Tên sản phẩm],0))))</f>
        <v/>
      </c>
      <c r="AG787" s="90" t="str">
        <f t="shared" ca="1" si="185"/>
        <v/>
      </c>
      <c r="AH787" s="90"/>
    </row>
    <row r="788" spans="2:34" ht="27.75" customHeight="1" x14ac:dyDescent="0.2">
      <c r="B788" s="154">
        <f t="shared" si="186"/>
        <v>785</v>
      </c>
      <c r="C788" s="155" t="str">
        <f t="shared" ca="1" si="187"/>
        <v/>
      </c>
      <c r="D788" s="156" t="str">
        <f t="shared" ca="1" si="188"/>
        <v/>
      </c>
      <c r="E788" s="157" t="str">
        <f t="shared" ca="1" si="189"/>
        <v/>
      </c>
      <c r="F788" s="157"/>
      <c r="G788" s="158" t="str">
        <f t="shared" ca="1" si="190"/>
        <v/>
      </c>
      <c r="H788" s="159"/>
      <c r="I788" s="160" t="str">
        <f>IF(H788="","",INDEX(D.1[Quy cách],MATCH(H788,D.1[Tên sản phẩm],0)))</f>
        <v/>
      </c>
      <c r="J788" s="35" t="str">
        <f>IF(H788="","",INDEX(D.1[ĐVT],MATCH(H788,D.1[Tên sản phẩm],0)))</f>
        <v/>
      </c>
      <c r="K788" s="163" t="str">
        <f>IF(H788="","",INDEX(D.1[Đơn giá bán
(Tham khảo)],MATCH(H788,D.1[Tên sản phẩm],0)))</f>
        <v/>
      </c>
      <c r="L788" s="162"/>
      <c r="M788" s="159"/>
      <c r="N788" s="159"/>
      <c r="O788" s="159"/>
      <c r="P788" s="163" t="str">
        <f t="shared" si="191"/>
        <v/>
      </c>
      <c r="Q788" s="164"/>
      <c r="R788" s="162"/>
      <c r="S788" s="163" t="str">
        <f t="shared" si="192"/>
        <v/>
      </c>
      <c r="T788" s="164" t="str">
        <f t="shared" ca="1" si="193"/>
        <v/>
      </c>
      <c r="U788" s="163" t="str">
        <f t="shared" si="194"/>
        <v/>
      </c>
      <c r="V788" s="163" t="str">
        <f ca="1">IF(AND(C788&lt;&gt;"",C788&lt;&gt;OFFSET(C788,1,0)),SUMIFS(B.2[Giá có thuế],B.2[Số ĐK],C788),"")</f>
        <v/>
      </c>
      <c r="W788" s="159"/>
      <c r="X788" s="161" t="str">
        <f>IF(W788="","",'Thông Tin Chung'!$L$3)</f>
        <v/>
      </c>
      <c r="Y788" s="163" t="str">
        <f t="shared" ca="1" si="195"/>
        <v/>
      </c>
      <c r="Z788" s="165"/>
      <c r="AA788" s="155" t="str">
        <f ca="1">IF(C788="","",IF(OR(D788&lt;NgayBatDau,D788&gt;NgayKetThuc),"Ngày tháng phải nằm trong kỳ báo cáo",IF(AND(G788&lt;&gt;"",COUNTIF(D.2[Tên khách hàng],G788)=0),"Tên KH chưa khai báo trong DSKH",IF(AND(H788&lt;&gt;"",COUNTIF(D.1[Tên sản phẩm],H788)=0),"SP này chưa khai báo trong DSSP",""))))</f>
        <v/>
      </c>
      <c r="AB788" s="23" t="str">
        <f t="shared" ca="1" si="181"/>
        <v/>
      </c>
      <c r="AC788" s="23" t="str">
        <f t="shared" ca="1" si="182"/>
        <v/>
      </c>
      <c r="AD788" s="23" t="str">
        <f t="shared" ca="1" si="183"/>
        <v/>
      </c>
      <c r="AE788" s="68" t="str">
        <f t="shared" ca="1" si="184"/>
        <v/>
      </c>
      <c r="AF788" s="69" t="str">
        <f>IF(OR(H788="",S788=""),"",S788-(SUM(L788,M788)*INDEX(D.1[Đơn giá],MATCH(H788,D.1[Tên sản phẩm],0))))</f>
        <v/>
      </c>
      <c r="AG788" s="90" t="str">
        <f t="shared" ca="1" si="185"/>
        <v/>
      </c>
      <c r="AH788" s="90"/>
    </row>
    <row r="789" spans="2:34" ht="27.75" customHeight="1" x14ac:dyDescent="0.2">
      <c r="B789" s="154">
        <f t="shared" si="186"/>
        <v>786</v>
      </c>
      <c r="C789" s="155" t="str">
        <f t="shared" ca="1" si="187"/>
        <v/>
      </c>
      <c r="D789" s="156" t="str">
        <f t="shared" ca="1" si="188"/>
        <v/>
      </c>
      <c r="E789" s="157" t="str">
        <f t="shared" ca="1" si="189"/>
        <v/>
      </c>
      <c r="F789" s="157"/>
      <c r="G789" s="158" t="str">
        <f t="shared" ca="1" si="190"/>
        <v/>
      </c>
      <c r="H789" s="159"/>
      <c r="I789" s="160" t="str">
        <f>IF(H789="","",INDEX(D.1[Quy cách],MATCH(H789,D.1[Tên sản phẩm],0)))</f>
        <v/>
      </c>
      <c r="J789" s="35" t="str">
        <f>IF(H789="","",INDEX(D.1[ĐVT],MATCH(H789,D.1[Tên sản phẩm],0)))</f>
        <v/>
      </c>
      <c r="K789" s="163" t="str">
        <f>IF(H789="","",INDEX(D.1[Đơn giá bán
(Tham khảo)],MATCH(H789,D.1[Tên sản phẩm],0)))</f>
        <v/>
      </c>
      <c r="L789" s="162"/>
      <c r="M789" s="159"/>
      <c r="N789" s="159"/>
      <c r="O789" s="159"/>
      <c r="P789" s="163" t="str">
        <f t="shared" si="191"/>
        <v/>
      </c>
      <c r="Q789" s="164"/>
      <c r="R789" s="162"/>
      <c r="S789" s="163" t="str">
        <f t="shared" si="192"/>
        <v/>
      </c>
      <c r="T789" s="164" t="str">
        <f t="shared" ca="1" si="193"/>
        <v/>
      </c>
      <c r="U789" s="163" t="str">
        <f t="shared" si="194"/>
        <v/>
      </c>
      <c r="V789" s="163" t="str">
        <f ca="1">IF(AND(C789&lt;&gt;"",C789&lt;&gt;OFFSET(C789,1,0)),SUMIFS(B.2[Giá có thuế],B.2[Số ĐK],C789),"")</f>
        <v/>
      </c>
      <c r="W789" s="159"/>
      <c r="X789" s="161" t="str">
        <f>IF(W789="","",'Thông Tin Chung'!$L$3)</f>
        <v/>
      </c>
      <c r="Y789" s="163" t="str">
        <f t="shared" ca="1" si="195"/>
        <v/>
      </c>
      <c r="Z789" s="165"/>
      <c r="AA789" s="155" t="str">
        <f ca="1">IF(C789="","",IF(OR(D789&lt;NgayBatDau,D789&gt;NgayKetThuc),"Ngày tháng phải nằm trong kỳ báo cáo",IF(AND(G789&lt;&gt;"",COUNTIF(D.2[Tên khách hàng],G789)=0),"Tên KH chưa khai báo trong DSKH",IF(AND(H789&lt;&gt;"",COUNTIF(D.1[Tên sản phẩm],H789)=0),"SP này chưa khai báo trong DSSP",""))))</f>
        <v/>
      </c>
      <c r="AB789" s="23" t="str">
        <f t="shared" ca="1" si="181"/>
        <v/>
      </c>
      <c r="AC789" s="23" t="str">
        <f t="shared" ca="1" si="182"/>
        <v/>
      </c>
      <c r="AD789" s="23" t="str">
        <f t="shared" ca="1" si="183"/>
        <v/>
      </c>
      <c r="AE789" s="68" t="str">
        <f t="shared" ca="1" si="184"/>
        <v/>
      </c>
      <c r="AF789" s="69" t="str">
        <f>IF(OR(H789="",S789=""),"",S789-(SUM(L789,M789)*INDEX(D.1[Đơn giá],MATCH(H789,D.1[Tên sản phẩm],0))))</f>
        <v/>
      </c>
      <c r="AG789" s="90" t="str">
        <f t="shared" ca="1" si="185"/>
        <v/>
      </c>
      <c r="AH789" s="90"/>
    </row>
    <row r="790" spans="2:34" ht="27.75" customHeight="1" x14ac:dyDescent="0.2">
      <c r="B790" s="154">
        <f t="shared" si="186"/>
        <v>787</v>
      </c>
      <c r="C790" s="155" t="str">
        <f t="shared" ca="1" si="187"/>
        <v/>
      </c>
      <c r="D790" s="156" t="str">
        <f t="shared" ca="1" si="188"/>
        <v/>
      </c>
      <c r="E790" s="157" t="str">
        <f t="shared" ca="1" si="189"/>
        <v/>
      </c>
      <c r="F790" s="157"/>
      <c r="G790" s="158" t="str">
        <f t="shared" ca="1" si="190"/>
        <v/>
      </c>
      <c r="H790" s="159"/>
      <c r="I790" s="160" t="str">
        <f>IF(H790="","",INDEX(D.1[Quy cách],MATCH(H790,D.1[Tên sản phẩm],0)))</f>
        <v/>
      </c>
      <c r="J790" s="35" t="str">
        <f>IF(H790="","",INDEX(D.1[ĐVT],MATCH(H790,D.1[Tên sản phẩm],0)))</f>
        <v/>
      </c>
      <c r="K790" s="163" t="str">
        <f>IF(H790="","",INDEX(D.1[Đơn giá bán
(Tham khảo)],MATCH(H790,D.1[Tên sản phẩm],0)))</f>
        <v/>
      </c>
      <c r="L790" s="162"/>
      <c r="M790" s="159"/>
      <c r="N790" s="159"/>
      <c r="O790" s="159"/>
      <c r="P790" s="163" t="str">
        <f t="shared" si="191"/>
        <v/>
      </c>
      <c r="Q790" s="164"/>
      <c r="R790" s="162"/>
      <c r="S790" s="163" t="str">
        <f t="shared" si="192"/>
        <v/>
      </c>
      <c r="T790" s="164" t="str">
        <f t="shared" ca="1" si="193"/>
        <v/>
      </c>
      <c r="U790" s="163" t="str">
        <f t="shared" si="194"/>
        <v/>
      </c>
      <c r="V790" s="163" t="str">
        <f ca="1">IF(AND(C790&lt;&gt;"",C790&lt;&gt;OFFSET(C790,1,0)),SUMIFS(B.2[Giá có thuế],B.2[Số ĐK],C790),"")</f>
        <v/>
      </c>
      <c r="W790" s="159"/>
      <c r="X790" s="161" t="str">
        <f>IF(W790="","",'Thông Tin Chung'!$L$3)</f>
        <v/>
      </c>
      <c r="Y790" s="163" t="str">
        <f t="shared" ca="1" si="195"/>
        <v/>
      </c>
      <c r="Z790" s="165"/>
      <c r="AA790" s="155" t="str">
        <f ca="1">IF(C790="","",IF(OR(D790&lt;NgayBatDau,D790&gt;NgayKetThuc),"Ngày tháng phải nằm trong kỳ báo cáo",IF(AND(G790&lt;&gt;"",COUNTIF(D.2[Tên khách hàng],G790)=0),"Tên KH chưa khai báo trong DSKH",IF(AND(H790&lt;&gt;"",COUNTIF(D.1[Tên sản phẩm],H790)=0),"SP này chưa khai báo trong DSSP",""))))</f>
        <v/>
      </c>
      <c r="AB790" s="23" t="str">
        <f t="shared" ca="1" si="181"/>
        <v/>
      </c>
      <c r="AC790" s="23" t="str">
        <f t="shared" ca="1" si="182"/>
        <v/>
      </c>
      <c r="AD790" s="23" t="str">
        <f t="shared" ca="1" si="183"/>
        <v/>
      </c>
      <c r="AE790" s="68" t="str">
        <f t="shared" ca="1" si="184"/>
        <v/>
      </c>
      <c r="AF790" s="69" t="str">
        <f>IF(OR(H790="",S790=""),"",S790-(SUM(L790,M790)*INDEX(D.1[Đơn giá],MATCH(H790,D.1[Tên sản phẩm],0))))</f>
        <v/>
      </c>
      <c r="AG790" s="90" t="str">
        <f t="shared" ca="1" si="185"/>
        <v/>
      </c>
      <c r="AH790" s="90"/>
    </row>
    <row r="791" spans="2:34" ht="27.75" customHeight="1" x14ac:dyDescent="0.2">
      <c r="B791" s="154">
        <f t="shared" si="186"/>
        <v>788</v>
      </c>
      <c r="C791" s="155" t="str">
        <f t="shared" ca="1" si="187"/>
        <v/>
      </c>
      <c r="D791" s="156" t="str">
        <f t="shared" ca="1" si="188"/>
        <v/>
      </c>
      <c r="E791" s="157" t="str">
        <f t="shared" ca="1" si="189"/>
        <v/>
      </c>
      <c r="F791" s="157"/>
      <c r="G791" s="158" t="str">
        <f t="shared" ca="1" si="190"/>
        <v/>
      </c>
      <c r="H791" s="159"/>
      <c r="I791" s="160" t="str">
        <f>IF(H791="","",INDEX(D.1[Quy cách],MATCH(H791,D.1[Tên sản phẩm],0)))</f>
        <v/>
      </c>
      <c r="J791" s="35" t="str">
        <f>IF(H791="","",INDEX(D.1[ĐVT],MATCH(H791,D.1[Tên sản phẩm],0)))</f>
        <v/>
      </c>
      <c r="K791" s="163" t="str">
        <f>IF(H791="","",INDEX(D.1[Đơn giá bán
(Tham khảo)],MATCH(H791,D.1[Tên sản phẩm],0)))</f>
        <v/>
      </c>
      <c r="L791" s="162"/>
      <c r="M791" s="159"/>
      <c r="N791" s="159"/>
      <c r="O791" s="159"/>
      <c r="P791" s="163" t="str">
        <f t="shared" si="191"/>
        <v/>
      </c>
      <c r="Q791" s="164"/>
      <c r="R791" s="162"/>
      <c r="S791" s="163" t="str">
        <f t="shared" si="192"/>
        <v/>
      </c>
      <c r="T791" s="164" t="str">
        <f t="shared" ca="1" si="193"/>
        <v/>
      </c>
      <c r="U791" s="163" t="str">
        <f t="shared" si="194"/>
        <v/>
      </c>
      <c r="V791" s="163" t="str">
        <f ca="1">IF(AND(C791&lt;&gt;"",C791&lt;&gt;OFFSET(C791,1,0)),SUMIFS(B.2[Giá có thuế],B.2[Số ĐK],C791),"")</f>
        <v/>
      </c>
      <c r="W791" s="159"/>
      <c r="X791" s="161" t="str">
        <f>IF(W791="","",'Thông Tin Chung'!$L$3)</f>
        <v/>
      </c>
      <c r="Y791" s="163" t="str">
        <f t="shared" ca="1" si="195"/>
        <v/>
      </c>
      <c r="Z791" s="165"/>
      <c r="AA791" s="155" t="str">
        <f ca="1">IF(C791="","",IF(OR(D791&lt;NgayBatDau,D791&gt;NgayKetThuc),"Ngày tháng phải nằm trong kỳ báo cáo",IF(AND(G791&lt;&gt;"",COUNTIF(D.2[Tên khách hàng],G791)=0),"Tên KH chưa khai báo trong DSKH",IF(AND(H791&lt;&gt;"",COUNTIF(D.1[Tên sản phẩm],H791)=0),"SP này chưa khai báo trong DSSP",""))))</f>
        <v/>
      </c>
      <c r="AB791" s="23" t="str">
        <f t="shared" ca="1" si="181"/>
        <v/>
      </c>
      <c r="AC791" s="23" t="str">
        <f t="shared" ca="1" si="182"/>
        <v/>
      </c>
      <c r="AD791" s="23" t="str">
        <f t="shared" ca="1" si="183"/>
        <v/>
      </c>
      <c r="AE791" s="68" t="str">
        <f t="shared" ca="1" si="184"/>
        <v/>
      </c>
      <c r="AF791" s="69" t="str">
        <f>IF(OR(H791="",S791=""),"",S791-(SUM(L791,M791)*INDEX(D.1[Đơn giá],MATCH(H791,D.1[Tên sản phẩm],0))))</f>
        <v/>
      </c>
      <c r="AG791" s="90" t="str">
        <f t="shared" ca="1" si="185"/>
        <v/>
      </c>
      <c r="AH791" s="90"/>
    </row>
    <row r="792" spans="2:34" ht="27.75" customHeight="1" x14ac:dyDescent="0.2">
      <c r="B792" s="154">
        <f t="shared" si="186"/>
        <v>789</v>
      </c>
      <c r="C792" s="155" t="str">
        <f t="shared" ca="1" si="187"/>
        <v/>
      </c>
      <c r="D792" s="156" t="str">
        <f t="shared" ca="1" si="188"/>
        <v/>
      </c>
      <c r="E792" s="157" t="str">
        <f t="shared" ca="1" si="189"/>
        <v/>
      </c>
      <c r="F792" s="157"/>
      <c r="G792" s="158" t="str">
        <f t="shared" ca="1" si="190"/>
        <v/>
      </c>
      <c r="H792" s="159"/>
      <c r="I792" s="160" t="str">
        <f>IF(H792="","",INDEX(D.1[Quy cách],MATCH(H792,D.1[Tên sản phẩm],0)))</f>
        <v/>
      </c>
      <c r="J792" s="35" t="str">
        <f>IF(H792="","",INDEX(D.1[ĐVT],MATCH(H792,D.1[Tên sản phẩm],0)))</f>
        <v/>
      </c>
      <c r="K792" s="163" t="str">
        <f>IF(H792="","",INDEX(D.1[Đơn giá bán
(Tham khảo)],MATCH(H792,D.1[Tên sản phẩm],0)))</f>
        <v/>
      </c>
      <c r="L792" s="162"/>
      <c r="M792" s="159"/>
      <c r="N792" s="159"/>
      <c r="O792" s="159"/>
      <c r="P792" s="163" t="str">
        <f t="shared" si="191"/>
        <v/>
      </c>
      <c r="Q792" s="164"/>
      <c r="R792" s="162"/>
      <c r="S792" s="163" t="str">
        <f t="shared" si="192"/>
        <v/>
      </c>
      <c r="T792" s="164" t="str">
        <f t="shared" ca="1" si="193"/>
        <v/>
      </c>
      <c r="U792" s="163" t="str">
        <f t="shared" si="194"/>
        <v/>
      </c>
      <c r="V792" s="163" t="str">
        <f ca="1">IF(AND(C792&lt;&gt;"",C792&lt;&gt;OFFSET(C792,1,0)),SUMIFS(B.2[Giá có thuế],B.2[Số ĐK],C792),"")</f>
        <v/>
      </c>
      <c r="W792" s="159"/>
      <c r="X792" s="161" t="str">
        <f>IF(W792="","",'Thông Tin Chung'!$L$3)</f>
        <v/>
      </c>
      <c r="Y792" s="163" t="str">
        <f t="shared" ca="1" si="195"/>
        <v/>
      </c>
      <c r="Z792" s="165"/>
      <c r="AA792" s="155" t="str">
        <f ca="1">IF(C792="","",IF(OR(D792&lt;NgayBatDau,D792&gt;NgayKetThuc),"Ngày tháng phải nằm trong kỳ báo cáo",IF(AND(G792&lt;&gt;"",COUNTIF(D.2[Tên khách hàng],G792)=0),"Tên KH chưa khai báo trong DSKH",IF(AND(H792&lt;&gt;"",COUNTIF(D.1[Tên sản phẩm],H792)=0),"SP này chưa khai báo trong DSSP",""))))</f>
        <v/>
      </c>
      <c r="AB792" s="23" t="str">
        <f t="shared" ca="1" si="181"/>
        <v/>
      </c>
      <c r="AC792" s="23" t="str">
        <f t="shared" ca="1" si="182"/>
        <v/>
      </c>
      <c r="AD792" s="23" t="str">
        <f t="shared" ca="1" si="183"/>
        <v/>
      </c>
      <c r="AE792" s="68" t="str">
        <f t="shared" ca="1" si="184"/>
        <v/>
      </c>
      <c r="AF792" s="69" t="str">
        <f>IF(OR(H792="",S792=""),"",S792-(SUM(L792,M792)*INDEX(D.1[Đơn giá],MATCH(H792,D.1[Tên sản phẩm],0))))</f>
        <v/>
      </c>
      <c r="AG792" s="90" t="str">
        <f t="shared" ca="1" si="185"/>
        <v/>
      </c>
      <c r="AH792" s="90"/>
    </row>
    <row r="793" spans="2:34" ht="27.75" customHeight="1" x14ac:dyDescent="0.2">
      <c r="B793" s="154">
        <f t="shared" si="186"/>
        <v>790</v>
      </c>
      <c r="C793" s="155" t="str">
        <f t="shared" ca="1" si="187"/>
        <v/>
      </c>
      <c r="D793" s="156" t="str">
        <f t="shared" ca="1" si="188"/>
        <v/>
      </c>
      <c r="E793" s="157" t="str">
        <f t="shared" ca="1" si="189"/>
        <v/>
      </c>
      <c r="F793" s="157"/>
      <c r="G793" s="158" t="str">
        <f t="shared" ca="1" si="190"/>
        <v/>
      </c>
      <c r="H793" s="159"/>
      <c r="I793" s="160" t="str">
        <f>IF(H793="","",INDEX(D.1[Quy cách],MATCH(H793,D.1[Tên sản phẩm],0)))</f>
        <v/>
      </c>
      <c r="J793" s="35" t="str">
        <f>IF(H793="","",INDEX(D.1[ĐVT],MATCH(H793,D.1[Tên sản phẩm],0)))</f>
        <v/>
      </c>
      <c r="K793" s="163" t="str">
        <f>IF(H793="","",INDEX(D.1[Đơn giá bán
(Tham khảo)],MATCH(H793,D.1[Tên sản phẩm],0)))</f>
        <v/>
      </c>
      <c r="L793" s="162"/>
      <c r="M793" s="159"/>
      <c r="N793" s="159"/>
      <c r="O793" s="159"/>
      <c r="P793" s="163" t="str">
        <f t="shared" si="191"/>
        <v/>
      </c>
      <c r="Q793" s="164"/>
      <c r="R793" s="162"/>
      <c r="S793" s="163" t="str">
        <f t="shared" si="192"/>
        <v/>
      </c>
      <c r="T793" s="164" t="str">
        <f t="shared" ca="1" si="193"/>
        <v/>
      </c>
      <c r="U793" s="163" t="str">
        <f t="shared" si="194"/>
        <v/>
      </c>
      <c r="V793" s="163" t="str">
        <f ca="1">IF(AND(C793&lt;&gt;"",C793&lt;&gt;OFFSET(C793,1,0)),SUMIFS(B.2[Giá có thuế],B.2[Số ĐK],C793),"")</f>
        <v/>
      </c>
      <c r="W793" s="159"/>
      <c r="X793" s="161" t="str">
        <f>IF(W793="","",'Thông Tin Chung'!$L$3)</f>
        <v/>
      </c>
      <c r="Y793" s="163" t="str">
        <f t="shared" ca="1" si="195"/>
        <v/>
      </c>
      <c r="Z793" s="165"/>
      <c r="AA793" s="155" t="str">
        <f ca="1">IF(C793="","",IF(OR(D793&lt;NgayBatDau,D793&gt;NgayKetThuc),"Ngày tháng phải nằm trong kỳ báo cáo",IF(AND(G793&lt;&gt;"",COUNTIF(D.2[Tên khách hàng],G793)=0),"Tên KH chưa khai báo trong DSKH",IF(AND(H793&lt;&gt;"",COUNTIF(D.1[Tên sản phẩm],H793)=0),"SP này chưa khai báo trong DSSP",""))))</f>
        <v/>
      </c>
      <c r="AB793" s="23" t="str">
        <f t="shared" ca="1" si="181"/>
        <v/>
      </c>
      <c r="AC793" s="23" t="str">
        <f t="shared" ca="1" si="182"/>
        <v/>
      </c>
      <c r="AD793" s="23" t="str">
        <f t="shared" ca="1" si="183"/>
        <v/>
      </c>
      <c r="AE793" s="68" t="str">
        <f t="shared" ca="1" si="184"/>
        <v/>
      </c>
      <c r="AF793" s="69" t="str">
        <f>IF(OR(H793="",S793=""),"",S793-(SUM(L793,M793)*INDEX(D.1[Đơn giá],MATCH(H793,D.1[Tên sản phẩm],0))))</f>
        <v/>
      </c>
      <c r="AG793" s="90" t="str">
        <f t="shared" ca="1" si="185"/>
        <v/>
      </c>
      <c r="AH793" s="90"/>
    </row>
    <row r="794" spans="2:34" ht="27.75" customHeight="1" x14ac:dyDescent="0.2">
      <c r="B794" s="154">
        <f t="shared" si="186"/>
        <v>791</v>
      </c>
      <c r="C794" s="155" t="str">
        <f t="shared" ca="1" si="187"/>
        <v/>
      </c>
      <c r="D794" s="156" t="str">
        <f t="shared" ca="1" si="188"/>
        <v/>
      </c>
      <c r="E794" s="157" t="str">
        <f t="shared" ca="1" si="189"/>
        <v/>
      </c>
      <c r="F794" s="157"/>
      <c r="G794" s="158" t="str">
        <f t="shared" ca="1" si="190"/>
        <v/>
      </c>
      <c r="H794" s="159"/>
      <c r="I794" s="160" t="str">
        <f>IF(H794="","",INDEX(D.1[Quy cách],MATCH(H794,D.1[Tên sản phẩm],0)))</f>
        <v/>
      </c>
      <c r="J794" s="35" t="str">
        <f>IF(H794="","",INDEX(D.1[ĐVT],MATCH(H794,D.1[Tên sản phẩm],0)))</f>
        <v/>
      </c>
      <c r="K794" s="163" t="str">
        <f>IF(H794="","",INDEX(D.1[Đơn giá bán
(Tham khảo)],MATCH(H794,D.1[Tên sản phẩm],0)))</f>
        <v/>
      </c>
      <c r="L794" s="162"/>
      <c r="M794" s="159"/>
      <c r="N794" s="159"/>
      <c r="O794" s="159"/>
      <c r="P794" s="163" t="str">
        <f t="shared" si="191"/>
        <v/>
      </c>
      <c r="Q794" s="164"/>
      <c r="R794" s="162"/>
      <c r="S794" s="163" t="str">
        <f t="shared" si="192"/>
        <v/>
      </c>
      <c r="T794" s="164" t="str">
        <f t="shared" ca="1" si="193"/>
        <v/>
      </c>
      <c r="U794" s="163" t="str">
        <f t="shared" si="194"/>
        <v/>
      </c>
      <c r="V794" s="163" t="str">
        <f ca="1">IF(AND(C794&lt;&gt;"",C794&lt;&gt;OFFSET(C794,1,0)),SUMIFS(B.2[Giá có thuế],B.2[Số ĐK],C794),"")</f>
        <v/>
      </c>
      <c r="W794" s="159"/>
      <c r="X794" s="161" t="str">
        <f>IF(W794="","",'Thông Tin Chung'!$L$3)</f>
        <v/>
      </c>
      <c r="Y794" s="163" t="str">
        <f t="shared" ca="1" si="195"/>
        <v/>
      </c>
      <c r="Z794" s="165"/>
      <c r="AA794" s="155" t="str">
        <f ca="1">IF(C794="","",IF(OR(D794&lt;NgayBatDau,D794&gt;NgayKetThuc),"Ngày tháng phải nằm trong kỳ báo cáo",IF(AND(G794&lt;&gt;"",COUNTIF(D.2[Tên khách hàng],G794)=0),"Tên KH chưa khai báo trong DSKH",IF(AND(H794&lt;&gt;"",COUNTIF(D.1[Tên sản phẩm],H794)=0),"SP này chưa khai báo trong DSSP",""))))</f>
        <v/>
      </c>
      <c r="AB794" s="23" t="str">
        <f t="shared" ca="1" si="181"/>
        <v/>
      </c>
      <c r="AC794" s="23" t="str">
        <f t="shared" ca="1" si="182"/>
        <v/>
      </c>
      <c r="AD794" s="23" t="str">
        <f t="shared" ca="1" si="183"/>
        <v/>
      </c>
      <c r="AE794" s="68" t="str">
        <f t="shared" ca="1" si="184"/>
        <v/>
      </c>
      <c r="AF794" s="69" t="str">
        <f>IF(OR(H794="",S794=""),"",S794-(SUM(L794,M794)*INDEX(D.1[Đơn giá],MATCH(H794,D.1[Tên sản phẩm],0))))</f>
        <v/>
      </c>
      <c r="AG794" s="90" t="str">
        <f t="shared" ca="1" si="185"/>
        <v/>
      </c>
      <c r="AH794" s="90"/>
    </row>
    <row r="795" spans="2:34" ht="27.75" customHeight="1" x14ac:dyDescent="0.2">
      <c r="B795" s="154">
        <f t="shared" si="186"/>
        <v>792</v>
      </c>
      <c r="C795" s="155" t="str">
        <f t="shared" ca="1" si="187"/>
        <v/>
      </c>
      <c r="D795" s="156" t="str">
        <f t="shared" ca="1" si="188"/>
        <v/>
      </c>
      <c r="E795" s="157" t="str">
        <f t="shared" ca="1" si="189"/>
        <v/>
      </c>
      <c r="F795" s="157"/>
      <c r="G795" s="158" t="str">
        <f t="shared" ca="1" si="190"/>
        <v/>
      </c>
      <c r="H795" s="159"/>
      <c r="I795" s="160" t="str">
        <f>IF(H795="","",INDEX(D.1[Quy cách],MATCH(H795,D.1[Tên sản phẩm],0)))</f>
        <v/>
      </c>
      <c r="J795" s="35" t="str">
        <f>IF(H795="","",INDEX(D.1[ĐVT],MATCH(H795,D.1[Tên sản phẩm],0)))</f>
        <v/>
      </c>
      <c r="K795" s="163" t="str">
        <f>IF(H795="","",INDEX(D.1[Đơn giá bán
(Tham khảo)],MATCH(H795,D.1[Tên sản phẩm],0)))</f>
        <v/>
      </c>
      <c r="L795" s="162"/>
      <c r="M795" s="159"/>
      <c r="N795" s="159"/>
      <c r="O795" s="159"/>
      <c r="P795" s="163" t="str">
        <f t="shared" si="191"/>
        <v/>
      </c>
      <c r="Q795" s="164"/>
      <c r="R795" s="162"/>
      <c r="S795" s="163" t="str">
        <f t="shared" si="192"/>
        <v/>
      </c>
      <c r="T795" s="164" t="str">
        <f t="shared" ca="1" si="193"/>
        <v/>
      </c>
      <c r="U795" s="163" t="str">
        <f t="shared" si="194"/>
        <v/>
      </c>
      <c r="V795" s="163" t="str">
        <f ca="1">IF(AND(C795&lt;&gt;"",C795&lt;&gt;OFFSET(C795,1,0)),SUMIFS(B.2[Giá có thuế],B.2[Số ĐK],C795),"")</f>
        <v/>
      </c>
      <c r="W795" s="159"/>
      <c r="X795" s="161" t="str">
        <f>IF(W795="","",'Thông Tin Chung'!$L$3)</f>
        <v/>
      </c>
      <c r="Y795" s="163" t="str">
        <f t="shared" ca="1" si="195"/>
        <v/>
      </c>
      <c r="Z795" s="165"/>
      <c r="AA795" s="155" t="str">
        <f ca="1">IF(C795="","",IF(OR(D795&lt;NgayBatDau,D795&gt;NgayKetThuc),"Ngày tháng phải nằm trong kỳ báo cáo",IF(AND(G795&lt;&gt;"",COUNTIF(D.2[Tên khách hàng],G795)=0),"Tên KH chưa khai báo trong DSKH",IF(AND(H795&lt;&gt;"",COUNTIF(D.1[Tên sản phẩm],H795)=0),"SP này chưa khai báo trong DSSP",""))))</f>
        <v/>
      </c>
      <c r="AB795" s="23" t="str">
        <f t="shared" ca="1" si="181"/>
        <v/>
      </c>
      <c r="AC795" s="23" t="str">
        <f t="shared" ca="1" si="182"/>
        <v/>
      </c>
      <c r="AD795" s="23" t="str">
        <f t="shared" ca="1" si="183"/>
        <v/>
      </c>
      <c r="AE795" s="68" t="str">
        <f t="shared" ca="1" si="184"/>
        <v/>
      </c>
      <c r="AF795" s="69" t="str">
        <f>IF(OR(H795="",S795=""),"",S795-(SUM(L795,M795)*INDEX(D.1[Đơn giá],MATCH(H795,D.1[Tên sản phẩm],0))))</f>
        <v/>
      </c>
      <c r="AG795" s="90" t="str">
        <f t="shared" ca="1" si="185"/>
        <v/>
      </c>
      <c r="AH795" s="90"/>
    </row>
    <row r="796" spans="2:34" ht="27.75" customHeight="1" x14ac:dyDescent="0.2">
      <c r="B796" s="154">
        <f t="shared" si="186"/>
        <v>793</v>
      </c>
      <c r="C796" s="155" t="str">
        <f t="shared" ca="1" si="187"/>
        <v/>
      </c>
      <c r="D796" s="156" t="str">
        <f t="shared" ca="1" si="188"/>
        <v/>
      </c>
      <c r="E796" s="157" t="str">
        <f t="shared" ca="1" si="189"/>
        <v/>
      </c>
      <c r="F796" s="157"/>
      <c r="G796" s="158" t="str">
        <f t="shared" ca="1" si="190"/>
        <v/>
      </c>
      <c r="H796" s="159"/>
      <c r="I796" s="160" t="str">
        <f>IF(H796="","",INDEX(D.1[Quy cách],MATCH(H796,D.1[Tên sản phẩm],0)))</f>
        <v/>
      </c>
      <c r="J796" s="35" t="str">
        <f>IF(H796="","",INDEX(D.1[ĐVT],MATCH(H796,D.1[Tên sản phẩm],0)))</f>
        <v/>
      </c>
      <c r="K796" s="163" t="str">
        <f>IF(H796="","",INDEX(D.1[Đơn giá bán
(Tham khảo)],MATCH(H796,D.1[Tên sản phẩm],0)))</f>
        <v/>
      </c>
      <c r="L796" s="162"/>
      <c r="M796" s="159"/>
      <c r="N796" s="159"/>
      <c r="O796" s="159"/>
      <c r="P796" s="163" t="str">
        <f t="shared" si="191"/>
        <v/>
      </c>
      <c r="Q796" s="164"/>
      <c r="R796" s="162"/>
      <c r="S796" s="163" t="str">
        <f t="shared" si="192"/>
        <v/>
      </c>
      <c r="T796" s="164" t="str">
        <f t="shared" ca="1" si="193"/>
        <v/>
      </c>
      <c r="U796" s="163" t="str">
        <f t="shared" si="194"/>
        <v/>
      </c>
      <c r="V796" s="163" t="str">
        <f ca="1">IF(AND(C796&lt;&gt;"",C796&lt;&gt;OFFSET(C796,1,0)),SUMIFS(B.2[Giá có thuế],B.2[Số ĐK],C796),"")</f>
        <v/>
      </c>
      <c r="W796" s="159"/>
      <c r="X796" s="161" t="str">
        <f>IF(W796="","",'Thông Tin Chung'!$L$3)</f>
        <v/>
      </c>
      <c r="Y796" s="163" t="str">
        <f t="shared" ca="1" si="195"/>
        <v/>
      </c>
      <c r="Z796" s="165"/>
      <c r="AA796" s="155" t="str">
        <f ca="1">IF(C796="","",IF(OR(D796&lt;NgayBatDau,D796&gt;NgayKetThuc),"Ngày tháng phải nằm trong kỳ báo cáo",IF(AND(G796&lt;&gt;"",COUNTIF(D.2[Tên khách hàng],G796)=0),"Tên KH chưa khai báo trong DSKH",IF(AND(H796&lt;&gt;"",COUNTIF(D.1[Tên sản phẩm],H796)=0),"SP này chưa khai báo trong DSSP",""))))</f>
        <v/>
      </c>
      <c r="AB796" s="23" t="str">
        <f t="shared" ca="1" si="181"/>
        <v/>
      </c>
      <c r="AC796" s="23" t="str">
        <f t="shared" ca="1" si="182"/>
        <v/>
      </c>
      <c r="AD796" s="23" t="str">
        <f t="shared" ca="1" si="183"/>
        <v/>
      </c>
      <c r="AE796" s="68" t="str">
        <f t="shared" ca="1" si="184"/>
        <v/>
      </c>
      <c r="AF796" s="69" t="str">
        <f>IF(OR(H796="",S796=""),"",S796-(SUM(L796,M796)*INDEX(D.1[Đơn giá],MATCH(H796,D.1[Tên sản phẩm],0))))</f>
        <v/>
      </c>
      <c r="AG796" s="90" t="str">
        <f t="shared" ca="1" si="185"/>
        <v/>
      </c>
      <c r="AH796" s="90"/>
    </row>
    <row r="797" spans="2:34" ht="27.75" customHeight="1" x14ac:dyDescent="0.2">
      <c r="B797" s="154">
        <f t="shared" si="186"/>
        <v>794</v>
      </c>
      <c r="C797" s="155" t="str">
        <f t="shared" ca="1" si="187"/>
        <v/>
      </c>
      <c r="D797" s="156" t="str">
        <f t="shared" ca="1" si="188"/>
        <v/>
      </c>
      <c r="E797" s="157" t="str">
        <f t="shared" ca="1" si="189"/>
        <v/>
      </c>
      <c r="F797" s="157"/>
      <c r="G797" s="158" t="str">
        <f t="shared" ca="1" si="190"/>
        <v/>
      </c>
      <c r="H797" s="159"/>
      <c r="I797" s="160" t="str">
        <f>IF(H797="","",INDEX(D.1[Quy cách],MATCH(H797,D.1[Tên sản phẩm],0)))</f>
        <v/>
      </c>
      <c r="J797" s="35" t="str">
        <f>IF(H797="","",INDEX(D.1[ĐVT],MATCH(H797,D.1[Tên sản phẩm],0)))</f>
        <v/>
      </c>
      <c r="K797" s="163" t="str">
        <f>IF(H797="","",INDEX(D.1[Đơn giá bán
(Tham khảo)],MATCH(H797,D.1[Tên sản phẩm],0)))</f>
        <v/>
      </c>
      <c r="L797" s="162"/>
      <c r="M797" s="159"/>
      <c r="N797" s="159"/>
      <c r="O797" s="159"/>
      <c r="P797" s="163" t="str">
        <f t="shared" si="191"/>
        <v/>
      </c>
      <c r="Q797" s="164"/>
      <c r="R797" s="162"/>
      <c r="S797" s="163" t="str">
        <f t="shared" si="192"/>
        <v/>
      </c>
      <c r="T797" s="164" t="str">
        <f t="shared" ca="1" si="193"/>
        <v/>
      </c>
      <c r="U797" s="163" t="str">
        <f t="shared" si="194"/>
        <v/>
      </c>
      <c r="V797" s="163" t="str">
        <f ca="1">IF(AND(C797&lt;&gt;"",C797&lt;&gt;OFFSET(C797,1,0)),SUMIFS(B.2[Giá có thuế],B.2[Số ĐK],C797),"")</f>
        <v/>
      </c>
      <c r="W797" s="159"/>
      <c r="X797" s="161" t="str">
        <f>IF(W797="","",'Thông Tin Chung'!$L$3)</f>
        <v/>
      </c>
      <c r="Y797" s="163" t="str">
        <f t="shared" ca="1" si="195"/>
        <v/>
      </c>
      <c r="Z797" s="165"/>
      <c r="AA797" s="155" t="str">
        <f ca="1">IF(C797="","",IF(OR(D797&lt;NgayBatDau,D797&gt;NgayKetThuc),"Ngày tháng phải nằm trong kỳ báo cáo",IF(AND(G797&lt;&gt;"",COUNTIF(D.2[Tên khách hàng],G797)=0),"Tên KH chưa khai báo trong DSKH",IF(AND(H797&lt;&gt;"",COUNTIF(D.1[Tên sản phẩm],H797)=0),"SP này chưa khai báo trong DSSP",""))))</f>
        <v/>
      </c>
      <c r="AB797" s="23" t="str">
        <f t="shared" ca="1" si="181"/>
        <v/>
      </c>
      <c r="AC797" s="23" t="str">
        <f t="shared" ca="1" si="182"/>
        <v/>
      </c>
      <c r="AD797" s="23" t="str">
        <f t="shared" ca="1" si="183"/>
        <v/>
      </c>
      <c r="AE797" s="68" t="str">
        <f t="shared" ca="1" si="184"/>
        <v/>
      </c>
      <c r="AF797" s="69" t="str">
        <f>IF(OR(H797="",S797=""),"",S797-(SUM(L797,M797)*INDEX(D.1[Đơn giá],MATCH(H797,D.1[Tên sản phẩm],0))))</f>
        <v/>
      </c>
      <c r="AG797" s="90" t="str">
        <f t="shared" ca="1" si="185"/>
        <v/>
      </c>
      <c r="AH797" s="90"/>
    </row>
    <row r="798" spans="2:34" ht="27.75" customHeight="1" x14ac:dyDescent="0.2">
      <c r="B798" s="154">
        <f t="shared" si="186"/>
        <v>795</v>
      </c>
      <c r="C798" s="155" t="str">
        <f t="shared" ca="1" si="187"/>
        <v/>
      </c>
      <c r="D798" s="156" t="str">
        <f t="shared" ca="1" si="188"/>
        <v/>
      </c>
      <c r="E798" s="157" t="str">
        <f t="shared" ca="1" si="189"/>
        <v/>
      </c>
      <c r="F798" s="157"/>
      <c r="G798" s="158" t="str">
        <f t="shared" ca="1" si="190"/>
        <v/>
      </c>
      <c r="H798" s="159"/>
      <c r="I798" s="160" t="str">
        <f>IF(H798="","",INDEX(D.1[Quy cách],MATCH(H798,D.1[Tên sản phẩm],0)))</f>
        <v/>
      </c>
      <c r="J798" s="35" t="str">
        <f>IF(H798="","",INDEX(D.1[ĐVT],MATCH(H798,D.1[Tên sản phẩm],0)))</f>
        <v/>
      </c>
      <c r="K798" s="163" t="str">
        <f>IF(H798="","",INDEX(D.1[Đơn giá bán
(Tham khảo)],MATCH(H798,D.1[Tên sản phẩm],0)))</f>
        <v/>
      </c>
      <c r="L798" s="162"/>
      <c r="M798" s="159"/>
      <c r="N798" s="159"/>
      <c r="O798" s="159"/>
      <c r="P798" s="163" t="str">
        <f t="shared" si="191"/>
        <v/>
      </c>
      <c r="Q798" s="164"/>
      <c r="R798" s="162"/>
      <c r="S798" s="163" t="str">
        <f t="shared" si="192"/>
        <v/>
      </c>
      <c r="T798" s="164" t="str">
        <f t="shared" ca="1" si="193"/>
        <v/>
      </c>
      <c r="U798" s="163" t="str">
        <f t="shared" si="194"/>
        <v/>
      </c>
      <c r="V798" s="163" t="str">
        <f ca="1">IF(AND(C798&lt;&gt;"",C798&lt;&gt;OFFSET(C798,1,0)),SUMIFS(B.2[Giá có thuế],B.2[Số ĐK],C798),"")</f>
        <v/>
      </c>
      <c r="W798" s="159"/>
      <c r="X798" s="161" t="str">
        <f>IF(W798="","",'Thông Tin Chung'!$L$3)</f>
        <v/>
      </c>
      <c r="Y798" s="163" t="str">
        <f t="shared" ca="1" si="195"/>
        <v/>
      </c>
      <c r="Z798" s="165"/>
      <c r="AA798" s="155" t="str">
        <f ca="1">IF(C798="","",IF(OR(D798&lt;NgayBatDau,D798&gt;NgayKetThuc),"Ngày tháng phải nằm trong kỳ báo cáo",IF(AND(G798&lt;&gt;"",COUNTIF(D.2[Tên khách hàng],G798)=0),"Tên KH chưa khai báo trong DSKH",IF(AND(H798&lt;&gt;"",COUNTIF(D.1[Tên sản phẩm],H798)=0),"SP này chưa khai báo trong DSSP",""))))</f>
        <v/>
      </c>
      <c r="AB798" s="23" t="str">
        <f t="shared" ca="1" si="181"/>
        <v/>
      </c>
      <c r="AC798" s="23" t="str">
        <f t="shared" ca="1" si="182"/>
        <v/>
      </c>
      <c r="AD798" s="23" t="str">
        <f t="shared" ca="1" si="183"/>
        <v/>
      </c>
      <c r="AE798" s="68" t="str">
        <f t="shared" ca="1" si="184"/>
        <v/>
      </c>
      <c r="AF798" s="69" t="str">
        <f>IF(OR(H798="",S798=""),"",S798-(SUM(L798,M798)*INDEX(D.1[Đơn giá],MATCH(H798,D.1[Tên sản phẩm],0))))</f>
        <v/>
      </c>
      <c r="AG798" s="90" t="str">
        <f t="shared" ca="1" si="185"/>
        <v/>
      </c>
      <c r="AH798" s="90"/>
    </row>
    <row r="799" spans="2:34" ht="27.75" customHeight="1" x14ac:dyDescent="0.2">
      <c r="B799" s="154">
        <f t="shared" si="186"/>
        <v>796</v>
      </c>
      <c r="C799" s="155" t="str">
        <f t="shared" ca="1" si="187"/>
        <v/>
      </c>
      <c r="D799" s="156" t="str">
        <f t="shared" ca="1" si="188"/>
        <v/>
      </c>
      <c r="E799" s="157" t="str">
        <f t="shared" ca="1" si="189"/>
        <v/>
      </c>
      <c r="F799" s="157"/>
      <c r="G799" s="158" t="str">
        <f t="shared" ca="1" si="190"/>
        <v/>
      </c>
      <c r="H799" s="159"/>
      <c r="I799" s="160" t="str">
        <f>IF(H799="","",INDEX(D.1[Quy cách],MATCH(H799,D.1[Tên sản phẩm],0)))</f>
        <v/>
      </c>
      <c r="J799" s="35" t="str">
        <f>IF(H799="","",INDEX(D.1[ĐVT],MATCH(H799,D.1[Tên sản phẩm],0)))</f>
        <v/>
      </c>
      <c r="K799" s="163" t="str">
        <f>IF(H799="","",INDEX(D.1[Đơn giá bán
(Tham khảo)],MATCH(H799,D.1[Tên sản phẩm],0)))</f>
        <v/>
      </c>
      <c r="L799" s="162"/>
      <c r="M799" s="159"/>
      <c r="N799" s="159"/>
      <c r="O799" s="159"/>
      <c r="P799" s="163" t="str">
        <f t="shared" si="191"/>
        <v/>
      </c>
      <c r="Q799" s="164"/>
      <c r="R799" s="162"/>
      <c r="S799" s="163" t="str">
        <f t="shared" si="192"/>
        <v/>
      </c>
      <c r="T799" s="164" t="str">
        <f t="shared" ca="1" si="193"/>
        <v/>
      </c>
      <c r="U799" s="163" t="str">
        <f t="shared" si="194"/>
        <v/>
      </c>
      <c r="V799" s="163" t="str">
        <f ca="1">IF(AND(C799&lt;&gt;"",C799&lt;&gt;OFFSET(C799,1,0)),SUMIFS(B.2[Giá có thuế],B.2[Số ĐK],C799),"")</f>
        <v/>
      </c>
      <c r="W799" s="159"/>
      <c r="X799" s="161" t="str">
        <f>IF(W799="","",'Thông Tin Chung'!$L$3)</f>
        <v/>
      </c>
      <c r="Y799" s="163" t="str">
        <f t="shared" ca="1" si="195"/>
        <v/>
      </c>
      <c r="Z799" s="165"/>
      <c r="AA799" s="155" t="str">
        <f ca="1">IF(C799="","",IF(OR(D799&lt;NgayBatDau,D799&gt;NgayKetThuc),"Ngày tháng phải nằm trong kỳ báo cáo",IF(AND(G799&lt;&gt;"",COUNTIF(D.2[Tên khách hàng],G799)=0),"Tên KH chưa khai báo trong DSKH",IF(AND(H799&lt;&gt;"",COUNTIF(D.1[Tên sản phẩm],H799)=0),"SP này chưa khai báo trong DSSP",""))))</f>
        <v/>
      </c>
      <c r="AB799" s="23" t="str">
        <f t="shared" ca="1" si="181"/>
        <v/>
      </c>
      <c r="AC799" s="23" t="str">
        <f t="shared" ca="1" si="182"/>
        <v/>
      </c>
      <c r="AD799" s="23" t="str">
        <f t="shared" ca="1" si="183"/>
        <v/>
      </c>
      <c r="AE799" s="68" t="str">
        <f t="shared" ca="1" si="184"/>
        <v/>
      </c>
      <c r="AF799" s="69" t="str">
        <f>IF(OR(H799="",S799=""),"",S799-(SUM(L799,M799)*INDEX(D.1[Đơn giá],MATCH(H799,D.1[Tên sản phẩm],0))))</f>
        <v/>
      </c>
      <c r="AG799" s="90" t="str">
        <f t="shared" ca="1" si="185"/>
        <v/>
      </c>
      <c r="AH799" s="90"/>
    </row>
    <row r="800" spans="2:34" ht="27.75" customHeight="1" x14ac:dyDescent="0.2">
      <c r="B800" s="154">
        <f t="shared" si="186"/>
        <v>797</v>
      </c>
      <c r="C800" s="155" t="str">
        <f t="shared" ca="1" si="187"/>
        <v/>
      </c>
      <c r="D800" s="156" t="str">
        <f t="shared" ca="1" si="188"/>
        <v/>
      </c>
      <c r="E800" s="157" t="str">
        <f t="shared" ca="1" si="189"/>
        <v/>
      </c>
      <c r="F800" s="157"/>
      <c r="G800" s="158" t="str">
        <f t="shared" ca="1" si="190"/>
        <v/>
      </c>
      <c r="H800" s="159"/>
      <c r="I800" s="160" t="str">
        <f>IF(H800="","",INDEX(D.1[Quy cách],MATCH(H800,D.1[Tên sản phẩm],0)))</f>
        <v/>
      </c>
      <c r="J800" s="35" t="str">
        <f>IF(H800="","",INDEX(D.1[ĐVT],MATCH(H800,D.1[Tên sản phẩm],0)))</f>
        <v/>
      </c>
      <c r="K800" s="163" t="str">
        <f>IF(H800="","",INDEX(D.1[Đơn giá bán
(Tham khảo)],MATCH(H800,D.1[Tên sản phẩm],0)))</f>
        <v/>
      </c>
      <c r="L800" s="162"/>
      <c r="M800" s="159"/>
      <c r="N800" s="159"/>
      <c r="O800" s="159"/>
      <c r="P800" s="163" t="str">
        <f t="shared" si="191"/>
        <v/>
      </c>
      <c r="Q800" s="164"/>
      <c r="R800" s="162"/>
      <c r="S800" s="163" t="str">
        <f t="shared" si="192"/>
        <v/>
      </c>
      <c r="T800" s="164" t="str">
        <f t="shared" ca="1" si="193"/>
        <v/>
      </c>
      <c r="U800" s="163" t="str">
        <f t="shared" si="194"/>
        <v/>
      </c>
      <c r="V800" s="163" t="str">
        <f ca="1">IF(AND(C800&lt;&gt;"",C800&lt;&gt;OFFSET(C800,1,0)),SUMIFS(B.2[Giá có thuế],B.2[Số ĐK],C800),"")</f>
        <v/>
      </c>
      <c r="W800" s="159"/>
      <c r="X800" s="161" t="str">
        <f>IF(W800="","",'Thông Tin Chung'!$L$3)</f>
        <v/>
      </c>
      <c r="Y800" s="163" t="str">
        <f t="shared" ca="1" si="195"/>
        <v/>
      </c>
      <c r="Z800" s="165"/>
      <c r="AA800" s="155" t="str">
        <f ca="1">IF(C800="","",IF(OR(D800&lt;NgayBatDau,D800&gt;NgayKetThuc),"Ngày tháng phải nằm trong kỳ báo cáo",IF(AND(G800&lt;&gt;"",COUNTIF(D.2[Tên khách hàng],G800)=0),"Tên KH chưa khai báo trong DSKH",IF(AND(H800&lt;&gt;"",COUNTIF(D.1[Tên sản phẩm],H800)=0),"SP này chưa khai báo trong DSSP",""))))</f>
        <v/>
      </c>
      <c r="AB800" s="23" t="str">
        <f t="shared" ca="1" si="181"/>
        <v/>
      </c>
      <c r="AC800" s="23" t="str">
        <f t="shared" ca="1" si="182"/>
        <v/>
      </c>
      <c r="AD800" s="23" t="str">
        <f t="shared" ca="1" si="183"/>
        <v/>
      </c>
      <c r="AE800" s="68" t="str">
        <f t="shared" ca="1" si="184"/>
        <v/>
      </c>
      <c r="AF800" s="69" t="str">
        <f>IF(OR(H800="",S800=""),"",S800-(SUM(L800,M800)*INDEX(D.1[Đơn giá],MATCH(H800,D.1[Tên sản phẩm],0))))</f>
        <v/>
      </c>
      <c r="AG800" s="90" t="str">
        <f t="shared" ca="1" si="185"/>
        <v/>
      </c>
      <c r="AH800" s="90"/>
    </row>
    <row r="801" spans="2:34" ht="27.75" customHeight="1" x14ac:dyDescent="0.2">
      <c r="B801" s="154">
        <f t="shared" si="186"/>
        <v>798</v>
      </c>
      <c r="C801" s="155" t="str">
        <f t="shared" ca="1" si="187"/>
        <v/>
      </c>
      <c r="D801" s="156" t="str">
        <f t="shared" ca="1" si="188"/>
        <v/>
      </c>
      <c r="E801" s="157" t="str">
        <f t="shared" ca="1" si="189"/>
        <v/>
      </c>
      <c r="F801" s="157"/>
      <c r="G801" s="158" t="str">
        <f t="shared" ca="1" si="190"/>
        <v/>
      </c>
      <c r="H801" s="159"/>
      <c r="I801" s="160" t="str">
        <f>IF(H801="","",INDEX(D.1[Quy cách],MATCH(H801,D.1[Tên sản phẩm],0)))</f>
        <v/>
      </c>
      <c r="J801" s="35" t="str">
        <f>IF(H801="","",INDEX(D.1[ĐVT],MATCH(H801,D.1[Tên sản phẩm],0)))</f>
        <v/>
      </c>
      <c r="K801" s="163" t="str">
        <f>IF(H801="","",INDEX(D.1[Đơn giá bán
(Tham khảo)],MATCH(H801,D.1[Tên sản phẩm],0)))</f>
        <v/>
      </c>
      <c r="L801" s="162"/>
      <c r="M801" s="159"/>
      <c r="N801" s="159"/>
      <c r="O801" s="159"/>
      <c r="P801" s="163" t="str">
        <f t="shared" si="191"/>
        <v/>
      </c>
      <c r="Q801" s="164"/>
      <c r="R801" s="162"/>
      <c r="S801" s="163" t="str">
        <f t="shared" si="192"/>
        <v/>
      </c>
      <c r="T801" s="164" t="str">
        <f t="shared" ca="1" si="193"/>
        <v/>
      </c>
      <c r="U801" s="163" t="str">
        <f t="shared" si="194"/>
        <v/>
      </c>
      <c r="V801" s="163" t="str">
        <f ca="1">IF(AND(C801&lt;&gt;"",C801&lt;&gt;OFFSET(C801,1,0)),SUMIFS(B.2[Giá có thuế],B.2[Số ĐK],C801),"")</f>
        <v/>
      </c>
      <c r="W801" s="159"/>
      <c r="X801" s="161" t="str">
        <f>IF(W801="","",'Thông Tin Chung'!$L$3)</f>
        <v/>
      </c>
      <c r="Y801" s="163" t="str">
        <f t="shared" ca="1" si="195"/>
        <v/>
      </c>
      <c r="Z801" s="165"/>
      <c r="AA801" s="155" t="str">
        <f ca="1">IF(C801="","",IF(OR(D801&lt;NgayBatDau,D801&gt;NgayKetThuc),"Ngày tháng phải nằm trong kỳ báo cáo",IF(AND(G801&lt;&gt;"",COUNTIF(D.2[Tên khách hàng],G801)=0),"Tên KH chưa khai báo trong DSKH",IF(AND(H801&lt;&gt;"",COUNTIF(D.1[Tên sản phẩm],H801)=0),"SP này chưa khai báo trong DSSP",""))))</f>
        <v/>
      </c>
      <c r="AB801" s="23" t="str">
        <f t="shared" ca="1" si="181"/>
        <v/>
      </c>
      <c r="AC801" s="23" t="str">
        <f t="shared" ca="1" si="182"/>
        <v/>
      </c>
      <c r="AD801" s="23" t="str">
        <f t="shared" ca="1" si="183"/>
        <v/>
      </c>
      <c r="AE801" s="68" t="str">
        <f t="shared" ca="1" si="184"/>
        <v/>
      </c>
      <c r="AF801" s="69" t="str">
        <f>IF(OR(H801="",S801=""),"",S801-(SUM(L801,M801)*INDEX(D.1[Đơn giá],MATCH(H801,D.1[Tên sản phẩm],0))))</f>
        <v/>
      </c>
      <c r="AG801" s="90" t="str">
        <f t="shared" ca="1" si="185"/>
        <v/>
      </c>
      <c r="AH801" s="90"/>
    </row>
    <row r="802" spans="2:34" ht="27.75" customHeight="1" x14ac:dyDescent="0.2">
      <c r="B802" s="154">
        <f t="shared" si="186"/>
        <v>799</v>
      </c>
      <c r="C802" s="155" t="str">
        <f t="shared" ca="1" si="187"/>
        <v/>
      </c>
      <c r="D802" s="156" t="str">
        <f t="shared" ca="1" si="188"/>
        <v/>
      </c>
      <c r="E802" s="157" t="str">
        <f t="shared" ca="1" si="189"/>
        <v/>
      </c>
      <c r="F802" s="157"/>
      <c r="G802" s="158" t="str">
        <f t="shared" ca="1" si="190"/>
        <v/>
      </c>
      <c r="H802" s="159"/>
      <c r="I802" s="160" t="str">
        <f>IF(H802="","",INDEX(D.1[Quy cách],MATCH(H802,D.1[Tên sản phẩm],0)))</f>
        <v/>
      </c>
      <c r="J802" s="35" t="str">
        <f>IF(H802="","",INDEX(D.1[ĐVT],MATCH(H802,D.1[Tên sản phẩm],0)))</f>
        <v/>
      </c>
      <c r="K802" s="163" t="str">
        <f>IF(H802="","",INDEX(D.1[Đơn giá bán
(Tham khảo)],MATCH(H802,D.1[Tên sản phẩm],0)))</f>
        <v/>
      </c>
      <c r="L802" s="162"/>
      <c r="M802" s="159"/>
      <c r="N802" s="159"/>
      <c r="O802" s="159"/>
      <c r="P802" s="163" t="str">
        <f t="shared" si="191"/>
        <v/>
      </c>
      <c r="Q802" s="164"/>
      <c r="R802" s="162"/>
      <c r="S802" s="163" t="str">
        <f t="shared" si="192"/>
        <v/>
      </c>
      <c r="T802" s="164" t="str">
        <f t="shared" ca="1" si="193"/>
        <v/>
      </c>
      <c r="U802" s="163" t="str">
        <f t="shared" si="194"/>
        <v/>
      </c>
      <c r="V802" s="163" t="str">
        <f ca="1">IF(AND(C802&lt;&gt;"",C802&lt;&gt;OFFSET(C802,1,0)),SUMIFS(B.2[Giá có thuế],B.2[Số ĐK],C802),"")</f>
        <v/>
      </c>
      <c r="W802" s="159"/>
      <c r="X802" s="161" t="str">
        <f>IF(W802="","",'Thông Tin Chung'!$L$3)</f>
        <v/>
      </c>
      <c r="Y802" s="163" t="str">
        <f t="shared" ca="1" si="195"/>
        <v/>
      </c>
      <c r="Z802" s="165"/>
      <c r="AA802" s="155" t="str">
        <f ca="1">IF(C802="","",IF(OR(D802&lt;NgayBatDau,D802&gt;NgayKetThuc),"Ngày tháng phải nằm trong kỳ báo cáo",IF(AND(G802&lt;&gt;"",COUNTIF(D.2[Tên khách hàng],G802)=0),"Tên KH chưa khai báo trong DSKH",IF(AND(H802&lt;&gt;"",COUNTIF(D.1[Tên sản phẩm],H802)=0),"SP này chưa khai báo trong DSSP",""))))</f>
        <v/>
      </c>
      <c r="AB802" s="23" t="str">
        <f t="shared" ca="1" si="181"/>
        <v/>
      </c>
      <c r="AC802" s="23" t="str">
        <f t="shared" ca="1" si="182"/>
        <v/>
      </c>
      <c r="AD802" s="23" t="str">
        <f t="shared" ca="1" si="183"/>
        <v/>
      </c>
      <c r="AE802" s="68" t="str">
        <f t="shared" ca="1" si="184"/>
        <v/>
      </c>
      <c r="AF802" s="69" t="str">
        <f>IF(OR(H802="",S802=""),"",S802-(SUM(L802,M802)*INDEX(D.1[Đơn giá],MATCH(H802,D.1[Tên sản phẩm],0))))</f>
        <v/>
      </c>
      <c r="AG802" s="90" t="str">
        <f t="shared" ca="1" si="185"/>
        <v/>
      </c>
      <c r="AH802" s="90"/>
    </row>
    <row r="803" spans="2:34" ht="27.75" customHeight="1" x14ac:dyDescent="0.2">
      <c r="B803" s="154">
        <f t="shared" si="186"/>
        <v>800</v>
      </c>
      <c r="C803" s="155" t="str">
        <f t="shared" ca="1" si="187"/>
        <v/>
      </c>
      <c r="D803" s="156" t="str">
        <f t="shared" ca="1" si="188"/>
        <v/>
      </c>
      <c r="E803" s="157" t="str">
        <f t="shared" ca="1" si="189"/>
        <v/>
      </c>
      <c r="F803" s="157"/>
      <c r="G803" s="158" t="str">
        <f t="shared" ca="1" si="190"/>
        <v/>
      </c>
      <c r="H803" s="159"/>
      <c r="I803" s="160" t="str">
        <f>IF(H803="","",INDEX(D.1[Quy cách],MATCH(H803,D.1[Tên sản phẩm],0)))</f>
        <v/>
      </c>
      <c r="J803" s="35" t="str">
        <f>IF(H803="","",INDEX(D.1[ĐVT],MATCH(H803,D.1[Tên sản phẩm],0)))</f>
        <v/>
      </c>
      <c r="K803" s="163" t="str">
        <f>IF(H803="","",INDEX(D.1[Đơn giá bán
(Tham khảo)],MATCH(H803,D.1[Tên sản phẩm],0)))</f>
        <v/>
      </c>
      <c r="L803" s="162"/>
      <c r="M803" s="159"/>
      <c r="N803" s="159"/>
      <c r="O803" s="159"/>
      <c r="P803" s="163" t="str">
        <f t="shared" si="191"/>
        <v/>
      </c>
      <c r="Q803" s="164"/>
      <c r="R803" s="162"/>
      <c r="S803" s="163" t="str">
        <f t="shared" si="192"/>
        <v/>
      </c>
      <c r="T803" s="164" t="str">
        <f t="shared" ca="1" si="193"/>
        <v/>
      </c>
      <c r="U803" s="163" t="str">
        <f t="shared" si="194"/>
        <v/>
      </c>
      <c r="V803" s="163" t="str">
        <f ca="1">IF(AND(C803&lt;&gt;"",C803&lt;&gt;OFFSET(C803,1,0)),SUMIFS(B.2[Giá có thuế],B.2[Số ĐK],C803),"")</f>
        <v/>
      </c>
      <c r="W803" s="159"/>
      <c r="X803" s="161" t="str">
        <f>IF(W803="","",'Thông Tin Chung'!$L$3)</f>
        <v/>
      </c>
      <c r="Y803" s="163" t="str">
        <f t="shared" ca="1" si="195"/>
        <v/>
      </c>
      <c r="Z803" s="165"/>
      <c r="AA803" s="155" t="str">
        <f ca="1">IF(C803="","",IF(OR(D803&lt;NgayBatDau,D803&gt;NgayKetThuc),"Ngày tháng phải nằm trong kỳ báo cáo",IF(AND(G803&lt;&gt;"",COUNTIF(D.2[Tên khách hàng],G803)=0),"Tên KH chưa khai báo trong DSKH",IF(AND(H803&lt;&gt;"",COUNTIF(D.1[Tên sản phẩm],H803)=0),"SP này chưa khai báo trong DSSP",""))))</f>
        <v/>
      </c>
      <c r="AB803" s="23" t="str">
        <f t="shared" ca="1" si="181"/>
        <v/>
      </c>
      <c r="AC803" s="23" t="str">
        <f t="shared" ca="1" si="182"/>
        <v/>
      </c>
      <c r="AD803" s="23" t="str">
        <f t="shared" ca="1" si="183"/>
        <v/>
      </c>
      <c r="AE803" s="68" t="str">
        <f t="shared" ca="1" si="184"/>
        <v/>
      </c>
      <c r="AF803" s="69" t="str">
        <f>IF(OR(H803="",S803=""),"",S803-(SUM(L803,M803)*INDEX(D.1[Đơn giá],MATCH(H803,D.1[Tên sản phẩm],0))))</f>
        <v/>
      </c>
      <c r="AG803" s="90" t="str">
        <f t="shared" ca="1" si="185"/>
        <v/>
      </c>
      <c r="AH803" s="90"/>
    </row>
    <row r="804" spans="2:34" ht="27.75" customHeight="1" x14ac:dyDescent="0.2">
      <c r="B804" s="154">
        <f t="shared" si="186"/>
        <v>801</v>
      </c>
      <c r="C804" s="155" t="str">
        <f t="shared" ca="1" si="187"/>
        <v/>
      </c>
      <c r="D804" s="156" t="str">
        <f t="shared" ca="1" si="188"/>
        <v/>
      </c>
      <c r="E804" s="157" t="str">
        <f t="shared" ca="1" si="189"/>
        <v/>
      </c>
      <c r="F804" s="157"/>
      <c r="G804" s="158" t="str">
        <f t="shared" ca="1" si="190"/>
        <v/>
      </c>
      <c r="H804" s="159"/>
      <c r="I804" s="160" t="str">
        <f>IF(H804="","",INDEX(D.1[Quy cách],MATCH(H804,D.1[Tên sản phẩm],0)))</f>
        <v/>
      </c>
      <c r="J804" s="35" t="str">
        <f>IF(H804="","",INDEX(D.1[ĐVT],MATCH(H804,D.1[Tên sản phẩm],0)))</f>
        <v/>
      </c>
      <c r="K804" s="163" t="str">
        <f>IF(H804="","",INDEX(D.1[Đơn giá bán
(Tham khảo)],MATCH(H804,D.1[Tên sản phẩm],0)))</f>
        <v/>
      </c>
      <c r="L804" s="162"/>
      <c r="M804" s="159"/>
      <c r="N804" s="159"/>
      <c r="O804" s="159"/>
      <c r="P804" s="163" t="str">
        <f t="shared" si="191"/>
        <v/>
      </c>
      <c r="Q804" s="164"/>
      <c r="R804" s="162"/>
      <c r="S804" s="163" t="str">
        <f t="shared" si="192"/>
        <v/>
      </c>
      <c r="T804" s="164" t="str">
        <f t="shared" ca="1" si="193"/>
        <v/>
      </c>
      <c r="U804" s="163" t="str">
        <f t="shared" si="194"/>
        <v/>
      </c>
      <c r="V804" s="163" t="str">
        <f ca="1">IF(AND(C804&lt;&gt;"",C804&lt;&gt;OFFSET(C804,1,0)),SUMIFS(B.2[Giá có thuế],B.2[Số ĐK],C804),"")</f>
        <v/>
      </c>
      <c r="W804" s="159"/>
      <c r="X804" s="161" t="str">
        <f>IF(W804="","",'Thông Tin Chung'!$L$3)</f>
        <v/>
      </c>
      <c r="Y804" s="163" t="str">
        <f t="shared" ca="1" si="195"/>
        <v/>
      </c>
      <c r="Z804" s="165"/>
      <c r="AA804" s="155" t="str">
        <f ca="1">IF(C804="","",IF(OR(D804&lt;NgayBatDau,D804&gt;NgayKetThuc),"Ngày tháng phải nằm trong kỳ báo cáo",IF(AND(G804&lt;&gt;"",COUNTIF(D.2[Tên khách hàng],G804)=0),"Tên KH chưa khai báo trong DSKH",IF(AND(H804&lt;&gt;"",COUNTIF(D.1[Tên sản phẩm],H804)=0),"SP này chưa khai báo trong DSSP",""))))</f>
        <v/>
      </c>
      <c r="AB804" s="23" t="str">
        <f t="shared" ca="1" si="181"/>
        <v/>
      </c>
      <c r="AC804" s="23" t="str">
        <f t="shared" ca="1" si="182"/>
        <v/>
      </c>
      <c r="AD804" s="23" t="str">
        <f t="shared" ca="1" si="183"/>
        <v/>
      </c>
      <c r="AE804" s="68" t="str">
        <f t="shared" ca="1" si="184"/>
        <v/>
      </c>
      <c r="AF804" s="69" t="str">
        <f>IF(OR(H804="",S804=""),"",S804-(SUM(L804,M804)*INDEX(D.1[Đơn giá],MATCH(H804,D.1[Tên sản phẩm],0))))</f>
        <v/>
      </c>
      <c r="AG804" s="90" t="str">
        <f t="shared" ca="1" si="185"/>
        <v/>
      </c>
      <c r="AH804" s="90"/>
    </row>
    <row r="805" spans="2:34" ht="27.75" customHeight="1" x14ac:dyDescent="0.2">
      <c r="B805" s="154">
        <f t="shared" si="186"/>
        <v>802</v>
      </c>
      <c r="C805" s="155" t="str">
        <f t="shared" ca="1" si="187"/>
        <v/>
      </c>
      <c r="D805" s="156" t="str">
        <f t="shared" ca="1" si="188"/>
        <v/>
      </c>
      <c r="E805" s="157" t="str">
        <f t="shared" ca="1" si="189"/>
        <v/>
      </c>
      <c r="F805" s="157"/>
      <c r="G805" s="158" t="str">
        <f t="shared" ca="1" si="190"/>
        <v/>
      </c>
      <c r="H805" s="159"/>
      <c r="I805" s="160" t="str">
        <f>IF(H805="","",INDEX(D.1[Quy cách],MATCH(H805,D.1[Tên sản phẩm],0)))</f>
        <v/>
      </c>
      <c r="J805" s="35" t="str">
        <f>IF(H805="","",INDEX(D.1[ĐVT],MATCH(H805,D.1[Tên sản phẩm],0)))</f>
        <v/>
      </c>
      <c r="K805" s="163" t="str">
        <f>IF(H805="","",INDEX(D.1[Đơn giá bán
(Tham khảo)],MATCH(H805,D.1[Tên sản phẩm],0)))</f>
        <v/>
      </c>
      <c r="L805" s="162"/>
      <c r="M805" s="159"/>
      <c r="N805" s="159"/>
      <c r="O805" s="159"/>
      <c r="P805" s="163" t="str">
        <f t="shared" si="191"/>
        <v/>
      </c>
      <c r="Q805" s="164"/>
      <c r="R805" s="162"/>
      <c r="S805" s="163" t="str">
        <f t="shared" si="192"/>
        <v/>
      </c>
      <c r="T805" s="164" t="str">
        <f t="shared" ca="1" si="193"/>
        <v/>
      </c>
      <c r="U805" s="163" t="str">
        <f t="shared" si="194"/>
        <v/>
      </c>
      <c r="V805" s="163" t="str">
        <f ca="1">IF(AND(C805&lt;&gt;"",C805&lt;&gt;OFFSET(C805,1,0)),SUMIFS(B.2[Giá có thuế],B.2[Số ĐK],C805),"")</f>
        <v/>
      </c>
      <c r="W805" s="159"/>
      <c r="X805" s="161" t="str">
        <f>IF(W805="","",'Thông Tin Chung'!$L$3)</f>
        <v/>
      </c>
      <c r="Y805" s="163" t="str">
        <f t="shared" ca="1" si="195"/>
        <v/>
      </c>
      <c r="Z805" s="165"/>
      <c r="AA805" s="155" t="str">
        <f ca="1">IF(C805="","",IF(OR(D805&lt;NgayBatDau,D805&gt;NgayKetThuc),"Ngày tháng phải nằm trong kỳ báo cáo",IF(AND(G805&lt;&gt;"",COUNTIF(D.2[Tên khách hàng],G805)=0),"Tên KH chưa khai báo trong DSKH",IF(AND(H805&lt;&gt;"",COUNTIF(D.1[Tên sản phẩm],H805)=0),"SP này chưa khai báo trong DSSP",""))))</f>
        <v/>
      </c>
      <c r="AB805" s="23" t="str">
        <f t="shared" ca="1" si="181"/>
        <v/>
      </c>
      <c r="AC805" s="23" t="str">
        <f t="shared" ca="1" si="182"/>
        <v/>
      </c>
      <c r="AD805" s="23" t="str">
        <f t="shared" ca="1" si="183"/>
        <v/>
      </c>
      <c r="AE805" s="68" t="str">
        <f t="shared" ca="1" si="184"/>
        <v/>
      </c>
      <c r="AF805" s="69" t="str">
        <f>IF(OR(H805="",S805=""),"",S805-(SUM(L805,M805)*INDEX(D.1[Đơn giá],MATCH(H805,D.1[Tên sản phẩm],0))))</f>
        <v/>
      </c>
      <c r="AG805" s="90" t="str">
        <f t="shared" ca="1" si="185"/>
        <v/>
      </c>
      <c r="AH805" s="90"/>
    </row>
    <row r="806" spans="2:34" ht="27.75" customHeight="1" x14ac:dyDescent="0.2">
      <c r="B806" s="154">
        <f t="shared" si="186"/>
        <v>803</v>
      </c>
      <c r="C806" s="155" t="str">
        <f t="shared" ca="1" si="187"/>
        <v/>
      </c>
      <c r="D806" s="156" t="str">
        <f t="shared" ca="1" si="188"/>
        <v/>
      </c>
      <c r="E806" s="157" t="str">
        <f t="shared" ca="1" si="189"/>
        <v/>
      </c>
      <c r="F806" s="157"/>
      <c r="G806" s="158" t="str">
        <f t="shared" ca="1" si="190"/>
        <v/>
      </c>
      <c r="H806" s="159"/>
      <c r="I806" s="160" t="str">
        <f>IF(H806="","",INDEX(D.1[Quy cách],MATCH(H806,D.1[Tên sản phẩm],0)))</f>
        <v/>
      </c>
      <c r="J806" s="35" t="str">
        <f>IF(H806="","",INDEX(D.1[ĐVT],MATCH(H806,D.1[Tên sản phẩm],0)))</f>
        <v/>
      </c>
      <c r="K806" s="163" t="str">
        <f>IF(H806="","",INDEX(D.1[Đơn giá bán
(Tham khảo)],MATCH(H806,D.1[Tên sản phẩm],0)))</f>
        <v/>
      </c>
      <c r="L806" s="162"/>
      <c r="M806" s="159"/>
      <c r="N806" s="159"/>
      <c r="O806" s="159"/>
      <c r="P806" s="163" t="str">
        <f t="shared" si="191"/>
        <v/>
      </c>
      <c r="Q806" s="164"/>
      <c r="R806" s="162"/>
      <c r="S806" s="163" t="str">
        <f t="shared" si="192"/>
        <v/>
      </c>
      <c r="T806" s="164" t="str">
        <f t="shared" ca="1" si="193"/>
        <v/>
      </c>
      <c r="U806" s="163" t="str">
        <f t="shared" si="194"/>
        <v/>
      </c>
      <c r="V806" s="163" t="str">
        <f ca="1">IF(AND(C806&lt;&gt;"",C806&lt;&gt;OFFSET(C806,1,0)),SUMIFS(B.2[Giá có thuế],B.2[Số ĐK],C806),"")</f>
        <v/>
      </c>
      <c r="W806" s="159"/>
      <c r="X806" s="161" t="str">
        <f>IF(W806="","",'Thông Tin Chung'!$L$3)</f>
        <v/>
      </c>
      <c r="Y806" s="163" t="str">
        <f t="shared" ca="1" si="195"/>
        <v/>
      </c>
      <c r="Z806" s="165"/>
      <c r="AA806" s="155" t="str">
        <f ca="1">IF(C806="","",IF(OR(D806&lt;NgayBatDau,D806&gt;NgayKetThuc),"Ngày tháng phải nằm trong kỳ báo cáo",IF(AND(G806&lt;&gt;"",COUNTIF(D.2[Tên khách hàng],G806)=0),"Tên KH chưa khai báo trong DSKH",IF(AND(H806&lt;&gt;"",COUNTIF(D.1[Tên sản phẩm],H806)=0),"SP này chưa khai báo trong DSSP",""))))</f>
        <v/>
      </c>
      <c r="AB806" s="23" t="str">
        <f t="shared" ca="1" si="181"/>
        <v/>
      </c>
      <c r="AC806" s="23" t="str">
        <f t="shared" ca="1" si="182"/>
        <v/>
      </c>
      <c r="AD806" s="23" t="str">
        <f t="shared" ca="1" si="183"/>
        <v/>
      </c>
      <c r="AE806" s="68" t="str">
        <f t="shared" ca="1" si="184"/>
        <v/>
      </c>
      <c r="AF806" s="69" t="str">
        <f>IF(OR(H806="",S806=""),"",S806-(SUM(L806,M806)*INDEX(D.1[Đơn giá],MATCH(H806,D.1[Tên sản phẩm],0))))</f>
        <v/>
      </c>
      <c r="AG806" s="90" t="str">
        <f t="shared" ca="1" si="185"/>
        <v/>
      </c>
      <c r="AH806" s="90"/>
    </row>
    <row r="807" spans="2:34" ht="27.75" customHeight="1" x14ac:dyDescent="0.2">
      <c r="B807" s="154">
        <f t="shared" si="186"/>
        <v>804</v>
      </c>
      <c r="C807" s="155" t="str">
        <f t="shared" ca="1" si="187"/>
        <v/>
      </c>
      <c r="D807" s="156" t="str">
        <f t="shared" ca="1" si="188"/>
        <v/>
      </c>
      <c r="E807" s="157" t="str">
        <f t="shared" ca="1" si="189"/>
        <v/>
      </c>
      <c r="F807" s="157"/>
      <c r="G807" s="158" t="str">
        <f t="shared" ca="1" si="190"/>
        <v/>
      </c>
      <c r="H807" s="159"/>
      <c r="I807" s="160" t="str">
        <f>IF(H807="","",INDEX(D.1[Quy cách],MATCH(H807,D.1[Tên sản phẩm],0)))</f>
        <v/>
      </c>
      <c r="J807" s="35" t="str">
        <f>IF(H807="","",INDEX(D.1[ĐVT],MATCH(H807,D.1[Tên sản phẩm],0)))</f>
        <v/>
      </c>
      <c r="K807" s="163" t="str">
        <f>IF(H807="","",INDEX(D.1[Đơn giá bán
(Tham khảo)],MATCH(H807,D.1[Tên sản phẩm],0)))</f>
        <v/>
      </c>
      <c r="L807" s="162"/>
      <c r="M807" s="159"/>
      <c r="N807" s="159"/>
      <c r="O807" s="159"/>
      <c r="P807" s="163" t="str">
        <f t="shared" si="191"/>
        <v/>
      </c>
      <c r="Q807" s="164"/>
      <c r="R807" s="162"/>
      <c r="S807" s="163" t="str">
        <f t="shared" si="192"/>
        <v/>
      </c>
      <c r="T807" s="164" t="str">
        <f t="shared" ca="1" si="193"/>
        <v/>
      </c>
      <c r="U807" s="163" t="str">
        <f t="shared" si="194"/>
        <v/>
      </c>
      <c r="V807" s="163" t="str">
        <f ca="1">IF(AND(C807&lt;&gt;"",C807&lt;&gt;OFFSET(C807,1,0)),SUMIFS(B.2[Giá có thuế],B.2[Số ĐK],C807),"")</f>
        <v/>
      </c>
      <c r="W807" s="159"/>
      <c r="X807" s="161" t="str">
        <f>IF(W807="","",'Thông Tin Chung'!$L$3)</f>
        <v/>
      </c>
      <c r="Y807" s="163" t="str">
        <f t="shared" ca="1" si="195"/>
        <v/>
      </c>
      <c r="Z807" s="165"/>
      <c r="AA807" s="155" t="str">
        <f ca="1">IF(C807="","",IF(OR(D807&lt;NgayBatDau,D807&gt;NgayKetThuc),"Ngày tháng phải nằm trong kỳ báo cáo",IF(AND(G807&lt;&gt;"",COUNTIF(D.2[Tên khách hàng],G807)=0),"Tên KH chưa khai báo trong DSKH",IF(AND(H807&lt;&gt;"",COUNTIF(D.1[Tên sản phẩm],H807)=0),"SP này chưa khai báo trong DSSP",""))))</f>
        <v/>
      </c>
      <c r="AB807" s="23" t="str">
        <f t="shared" ca="1" si="181"/>
        <v/>
      </c>
      <c r="AC807" s="23" t="str">
        <f t="shared" ca="1" si="182"/>
        <v/>
      </c>
      <c r="AD807" s="23" t="str">
        <f t="shared" ca="1" si="183"/>
        <v/>
      </c>
      <c r="AE807" s="68" t="str">
        <f t="shared" ca="1" si="184"/>
        <v/>
      </c>
      <c r="AF807" s="69" t="str">
        <f>IF(OR(H807="",S807=""),"",S807-(SUM(L807,M807)*INDEX(D.1[Đơn giá],MATCH(H807,D.1[Tên sản phẩm],0))))</f>
        <v/>
      </c>
      <c r="AG807" s="90" t="str">
        <f t="shared" ca="1" si="185"/>
        <v/>
      </c>
      <c r="AH807" s="90"/>
    </row>
    <row r="808" spans="2:34" ht="27.75" customHeight="1" x14ac:dyDescent="0.2">
      <c r="B808" s="154">
        <f t="shared" si="186"/>
        <v>805</v>
      </c>
      <c r="C808" s="155" t="str">
        <f t="shared" ca="1" si="187"/>
        <v/>
      </c>
      <c r="D808" s="156" t="str">
        <f t="shared" ca="1" si="188"/>
        <v/>
      </c>
      <c r="E808" s="157" t="str">
        <f t="shared" ca="1" si="189"/>
        <v/>
      </c>
      <c r="F808" s="157"/>
      <c r="G808" s="158" t="str">
        <f t="shared" ca="1" si="190"/>
        <v/>
      </c>
      <c r="H808" s="159"/>
      <c r="I808" s="160" t="str">
        <f>IF(H808="","",INDEX(D.1[Quy cách],MATCH(H808,D.1[Tên sản phẩm],0)))</f>
        <v/>
      </c>
      <c r="J808" s="35" t="str">
        <f>IF(H808="","",INDEX(D.1[ĐVT],MATCH(H808,D.1[Tên sản phẩm],0)))</f>
        <v/>
      </c>
      <c r="K808" s="163" t="str">
        <f>IF(H808="","",INDEX(D.1[Đơn giá bán
(Tham khảo)],MATCH(H808,D.1[Tên sản phẩm],0)))</f>
        <v/>
      </c>
      <c r="L808" s="162"/>
      <c r="M808" s="159"/>
      <c r="N808" s="159"/>
      <c r="O808" s="159"/>
      <c r="P808" s="163" t="str">
        <f t="shared" si="191"/>
        <v/>
      </c>
      <c r="Q808" s="164"/>
      <c r="R808" s="162"/>
      <c r="S808" s="163" t="str">
        <f t="shared" si="192"/>
        <v/>
      </c>
      <c r="T808" s="164" t="str">
        <f t="shared" ca="1" si="193"/>
        <v/>
      </c>
      <c r="U808" s="163" t="str">
        <f t="shared" si="194"/>
        <v/>
      </c>
      <c r="V808" s="163" t="str">
        <f ca="1">IF(AND(C808&lt;&gt;"",C808&lt;&gt;OFFSET(C808,1,0)),SUMIFS(B.2[Giá có thuế],B.2[Số ĐK],C808),"")</f>
        <v/>
      </c>
      <c r="W808" s="159"/>
      <c r="X808" s="161" t="str">
        <f>IF(W808="","",'Thông Tin Chung'!$L$3)</f>
        <v/>
      </c>
      <c r="Y808" s="163" t="str">
        <f t="shared" ca="1" si="195"/>
        <v/>
      </c>
      <c r="Z808" s="165"/>
      <c r="AA808" s="155" t="str">
        <f ca="1">IF(C808="","",IF(OR(D808&lt;NgayBatDau,D808&gt;NgayKetThuc),"Ngày tháng phải nằm trong kỳ báo cáo",IF(AND(G808&lt;&gt;"",COUNTIF(D.2[Tên khách hàng],G808)=0),"Tên KH chưa khai báo trong DSKH",IF(AND(H808&lt;&gt;"",COUNTIF(D.1[Tên sản phẩm],H808)=0),"SP này chưa khai báo trong DSSP",""))))</f>
        <v/>
      </c>
      <c r="AB808" s="23" t="str">
        <f t="shared" ca="1" si="181"/>
        <v/>
      </c>
      <c r="AC808" s="23" t="str">
        <f t="shared" ca="1" si="182"/>
        <v/>
      </c>
      <c r="AD808" s="23" t="str">
        <f t="shared" ca="1" si="183"/>
        <v/>
      </c>
      <c r="AE808" s="68" t="str">
        <f t="shared" ca="1" si="184"/>
        <v/>
      </c>
      <c r="AF808" s="69" t="str">
        <f>IF(OR(H808="",S808=""),"",S808-(SUM(L808,M808)*INDEX(D.1[Đơn giá],MATCH(H808,D.1[Tên sản phẩm],0))))</f>
        <v/>
      </c>
      <c r="AG808" s="90" t="str">
        <f t="shared" ca="1" si="185"/>
        <v/>
      </c>
      <c r="AH808" s="90"/>
    </row>
    <row r="809" spans="2:34" ht="27.75" customHeight="1" x14ac:dyDescent="0.2">
      <c r="B809" s="154">
        <f t="shared" si="186"/>
        <v>806</v>
      </c>
      <c r="C809" s="155" t="str">
        <f t="shared" ca="1" si="187"/>
        <v/>
      </c>
      <c r="D809" s="156" t="str">
        <f t="shared" ca="1" si="188"/>
        <v/>
      </c>
      <c r="E809" s="157" t="str">
        <f t="shared" ca="1" si="189"/>
        <v/>
      </c>
      <c r="F809" s="157"/>
      <c r="G809" s="158" t="str">
        <f t="shared" ca="1" si="190"/>
        <v/>
      </c>
      <c r="H809" s="159"/>
      <c r="I809" s="160" t="str">
        <f>IF(H809="","",INDEX(D.1[Quy cách],MATCH(H809,D.1[Tên sản phẩm],0)))</f>
        <v/>
      </c>
      <c r="J809" s="35" t="str">
        <f>IF(H809="","",INDEX(D.1[ĐVT],MATCH(H809,D.1[Tên sản phẩm],0)))</f>
        <v/>
      </c>
      <c r="K809" s="163" t="str">
        <f>IF(H809="","",INDEX(D.1[Đơn giá bán
(Tham khảo)],MATCH(H809,D.1[Tên sản phẩm],0)))</f>
        <v/>
      </c>
      <c r="L809" s="162"/>
      <c r="M809" s="159"/>
      <c r="N809" s="159"/>
      <c r="O809" s="159"/>
      <c r="P809" s="163" t="str">
        <f t="shared" si="191"/>
        <v/>
      </c>
      <c r="Q809" s="164"/>
      <c r="R809" s="162"/>
      <c r="S809" s="163" t="str">
        <f t="shared" si="192"/>
        <v/>
      </c>
      <c r="T809" s="164" t="str">
        <f t="shared" ca="1" si="193"/>
        <v/>
      </c>
      <c r="U809" s="163" t="str">
        <f t="shared" si="194"/>
        <v/>
      </c>
      <c r="V809" s="163" t="str">
        <f ca="1">IF(AND(C809&lt;&gt;"",C809&lt;&gt;OFFSET(C809,1,0)),SUMIFS(B.2[Giá có thuế],B.2[Số ĐK],C809),"")</f>
        <v/>
      </c>
      <c r="W809" s="159"/>
      <c r="X809" s="161" t="str">
        <f>IF(W809="","",'Thông Tin Chung'!$L$3)</f>
        <v/>
      </c>
      <c r="Y809" s="163" t="str">
        <f t="shared" ca="1" si="195"/>
        <v/>
      </c>
      <c r="Z809" s="165"/>
      <c r="AA809" s="155" t="str">
        <f ca="1">IF(C809="","",IF(OR(D809&lt;NgayBatDau,D809&gt;NgayKetThuc),"Ngày tháng phải nằm trong kỳ báo cáo",IF(AND(G809&lt;&gt;"",COUNTIF(D.2[Tên khách hàng],G809)=0),"Tên KH chưa khai báo trong DSKH",IF(AND(H809&lt;&gt;"",COUNTIF(D.1[Tên sản phẩm],H809)=0),"SP này chưa khai báo trong DSSP",""))))</f>
        <v/>
      </c>
      <c r="AB809" s="23" t="str">
        <f t="shared" ca="1" si="181"/>
        <v/>
      </c>
      <c r="AC809" s="23" t="str">
        <f t="shared" ca="1" si="182"/>
        <v/>
      </c>
      <c r="AD809" s="23" t="str">
        <f t="shared" ca="1" si="183"/>
        <v/>
      </c>
      <c r="AE809" s="68" t="str">
        <f t="shared" ca="1" si="184"/>
        <v/>
      </c>
      <c r="AF809" s="69" t="str">
        <f>IF(OR(H809="",S809=""),"",S809-(SUM(L809,M809)*INDEX(D.1[Đơn giá],MATCH(H809,D.1[Tên sản phẩm],0))))</f>
        <v/>
      </c>
      <c r="AG809" s="90" t="str">
        <f t="shared" ca="1" si="185"/>
        <v/>
      </c>
      <c r="AH809" s="90"/>
    </row>
    <row r="810" spans="2:34" ht="27.75" customHeight="1" x14ac:dyDescent="0.2">
      <c r="B810" s="154">
        <f t="shared" si="186"/>
        <v>807</v>
      </c>
      <c r="C810" s="155" t="str">
        <f t="shared" ca="1" si="187"/>
        <v/>
      </c>
      <c r="D810" s="156" t="str">
        <f t="shared" ca="1" si="188"/>
        <v/>
      </c>
      <c r="E810" s="157" t="str">
        <f t="shared" ca="1" si="189"/>
        <v/>
      </c>
      <c r="F810" s="157"/>
      <c r="G810" s="158" t="str">
        <f t="shared" ca="1" si="190"/>
        <v/>
      </c>
      <c r="H810" s="159"/>
      <c r="I810" s="160" t="str">
        <f>IF(H810="","",INDEX(D.1[Quy cách],MATCH(H810,D.1[Tên sản phẩm],0)))</f>
        <v/>
      </c>
      <c r="J810" s="35" t="str">
        <f>IF(H810="","",INDEX(D.1[ĐVT],MATCH(H810,D.1[Tên sản phẩm],0)))</f>
        <v/>
      </c>
      <c r="K810" s="163" t="str">
        <f>IF(H810="","",INDEX(D.1[Đơn giá bán
(Tham khảo)],MATCH(H810,D.1[Tên sản phẩm],0)))</f>
        <v/>
      </c>
      <c r="L810" s="162"/>
      <c r="M810" s="159"/>
      <c r="N810" s="159"/>
      <c r="O810" s="159"/>
      <c r="P810" s="163" t="str">
        <f t="shared" si="191"/>
        <v/>
      </c>
      <c r="Q810" s="164"/>
      <c r="R810" s="162"/>
      <c r="S810" s="163" t="str">
        <f t="shared" si="192"/>
        <v/>
      </c>
      <c r="T810" s="164" t="str">
        <f t="shared" ca="1" si="193"/>
        <v/>
      </c>
      <c r="U810" s="163" t="str">
        <f t="shared" si="194"/>
        <v/>
      </c>
      <c r="V810" s="163" t="str">
        <f ca="1">IF(AND(C810&lt;&gt;"",C810&lt;&gt;OFFSET(C810,1,0)),SUMIFS(B.2[Giá có thuế],B.2[Số ĐK],C810),"")</f>
        <v/>
      </c>
      <c r="W810" s="159"/>
      <c r="X810" s="161" t="str">
        <f>IF(W810="","",'Thông Tin Chung'!$L$3)</f>
        <v/>
      </c>
      <c r="Y810" s="163" t="str">
        <f t="shared" ca="1" si="195"/>
        <v/>
      </c>
      <c r="Z810" s="165"/>
      <c r="AA810" s="155" t="str">
        <f ca="1">IF(C810="","",IF(OR(D810&lt;NgayBatDau,D810&gt;NgayKetThuc),"Ngày tháng phải nằm trong kỳ báo cáo",IF(AND(G810&lt;&gt;"",COUNTIF(D.2[Tên khách hàng],G810)=0),"Tên KH chưa khai báo trong DSKH",IF(AND(H810&lt;&gt;"",COUNTIF(D.1[Tên sản phẩm],H810)=0),"SP này chưa khai báo trong DSSP",""))))</f>
        <v/>
      </c>
      <c r="AB810" s="23" t="str">
        <f t="shared" ca="1" si="181"/>
        <v/>
      </c>
      <c r="AC810" s="23" t="str">
        <f t="shared" ca="1" si="182"/>
        <v/>
      </c>
      <c r="AD810" s="23" t="str">
        <f t="shared" ca="1" si="183"/>
        <v/>
      </c>
      <c r="AE810" s="68" t="str">
        <f t="shared" ca="1" si="184"/>
        <v/>
      </c>
      <c r="AF810" s="69" t="str">
        <f>IF(OR(H810="",S810=""),"",S810-(SUM(L810,M810)*INDEX(D.1[Đơn giá],MATCH(H810,D.1[Tên sản phẩm],0))))</f>
        <v/>
      </c>
      <c r="AG810" s="90" t="str">
        <f t="shared" ca="1" si="185"/>
        <v/>
      </c>
      <c r="AH810" s="90"/>
    </row>
    <row r="811" spans="2:34" ht="27.75" customHeight="1" x14ac:dyDescent="0.2">
      <c r="B811" s="154">
        <f t="shared" si="186"/>
        <v>808</v>
      </c>
      <c r="C811" s="155" t="str">
        <f t="shared" ca="1" si="187"/>
        <v/>
      </c>
      <c r="D811" s="156" t="str">
        <f t="shared" ca="1" si="188"/>
        <v/>
      </c>
      <c r="E811" s="157" t="str">
        <f t="shared" ca="1" si="189"/>
        <v/>
      </c>
      <c r="F811" s="157"/>
      <c r="G811" s="158" t="str">
        <f t="shared" ca="1" si="190"/>
        <v/>
      </c>
      <c r="H811" s="159"/>
      <c r="I811" s="160" t="str">
        <f>IF(H811="","",INDEX(D.1[Quy cách],MATCH(H811,D.1[Tên sản phẩm],0)))</f>
        <v/>
      </c>
      <c r="J811" s="35" t="str">
        <f>IF(H811="","",INDEX(D.1[ĐVT],MATCH(H811,D.1[Tên sản phẩm],0)))</f>
        <v/>
      </c>
      <c r="K811" s="163" t="str">
        <f>IF(H811="","",INDEX(D.1[Đơn giá bán
(Tham khảo)],MATCH(H811,D.1[Tên sản phẩm],0)))</f>
        <v/>
      </c>
      <c r="L811" s="162"/>
      <c r="M811" s="159"/>
      <c r="N811" s="159"/>
      <c r="O811" s="159"/>
      <c r="P811" s="163" t="str">
        <f t="shared" si="191"/>
        <v/>
      </c>
      <c r="Q811" s="164"/>
      <c r="R811" s="162"/>
      <c r="S811" s="163" t="str">
        <f t="shared" si="192"/>
        <v/>
      </c>
      <c r="T811" s="164" t="str">
        <f t="shared" ca="1" si="193"/>
        <v/>
      </c>
      <c r="U811" s="163" t="str">
        <f t="shared" si="194"/>
        <v/>
      </c>
      <c r="V811" s="163" t="str">
        <f ca="1">IF(AND(C811&lt;&gt;"",C811&lt;&gt;OFFSET(C811,1,0)),SUMIFS(B.2[Giá có thuế],B.2[Số ĐK],C811),"")</f>
        <v/>
      </c>
      <c r="W811" s="159"/>
      <c r="X811" s="161" t="str">
        <f>IF(W811="","",'Thông Tin Chung'!$L$3)</f>
        <v/>
      </c>
      <c r="Y811" s="163" t="str">
        <f t="shared" ca="1" si="195"/>
        <v/>
      </c>
      <c r="Z811" s="165"/>
      <c r="AA811" s="155" t="str">
        <f ca="1">IF(C811="","",IF(OR(D811&lt;NgayBatDau,D811&gt;NgayKetThuc),"Ngày tháng phải nằm trong kỳ báo cáo",IF(AND(G811&lt;&gt;"",COUNTIF(D.2[Tên khách hàng],G811)=0),"Tên KH chưa khai báo trong DSKH",IF(AND(H811&lt;&gt;"",COUNTIF(D.1[Tên sản phẩm],H811)=0),"SP này chưa khai báo trong DSSP",""))))</f>
        <v/>
      </c>
      <c r="AB811" s="23" t="str">
        <f t="shared" ca="1" si="181"/>
        <v/>
      </c>
      <c r="AC811" s="23" t="str">
        <f t="shared" ca="1" si="182"/>
        <v/>
      </c>
      <c r="AD811" s="23" t="str">
        <f t="shared" ca="1" si="183"/>
        <v/>
      </c>
      <c r="AE811" s="68" t="str">
        <f t="shared" ca="1" si="184"/>
        <v/>
      </c>
      <c r="AF811" s="69" t="str">
        <f>IF(OR(H811="",S811=""),"",S811-(SUM(L811,M811)*INDEX(D.1[Đơn giá],MATCH(H811,D.1[Tên sản phẩm],0))))</f>
        <v/>
      </c>
      <c r="AG811" s="90" t="str">
        <f t="shared" ca="1" si="185"/>
        <v/>
      </c>
      <c r="AH811" s="90"/>
    </row>
    <row r="812" spans="2:34" ht="27.75" customHeight="1" x14ac:dyDescent="0.2">
      <c r="B812" s="154">
        <f t="shared" si="186"/>
        <v>809</v>
      </c>
      <c r="C812" s="155" t="str">
        <f t="shared" ca="1" si="187"/>
        <v/>
      </c>
      <c r="D812" s="156" t="str">
        <f t="shared" ca="1" si="188"/>
        <v/>
      </c>
      <c r="E812" s="157" t="str">
        <f t="shared" ca="1" si="189"/>
        <v/>
      </c>
      <c r="F812" s="157"/>
      <c r="G812" s="158" t="str">
        <f t="shared" ca="1" si="190"/>
        <v/>
      </c>
      <c r="H812" s="159"/>
      <c r="I812" s="160" t="str">
        <f>IF(H812="","",INDEX(D.1[Quy cách],MATCH(H812,D.1[Tên sản phẩm],0)))</f>
        <v/>
      </c>
      <c r="J812" s="35" t="str">
        <f>IF(H812="","",INDEX(D.1[ĐVT],MATCH(H812,D.1[Tên sản phẩm],0)))</f>
        <v/>
      </c>
      <c r="K812" s="163" t="str">
        <f>IF(H812="","",INDEX(D.1[Đơn giá bán
(Tham khảo)],MATCH(H812,D.1[Tên sản phẩm],0)))</f>
        <v/>
      </c>
      <c r="L812" s="162"/>
      <c r="M812" s="159"/>
      <c r="N812" s="159"/>
      <c r="O812" s="159"/>
      <c r="P812" s="163" t="str">
        <f t="shared" si="191"/>
        <v/>
      </c>
      <c r="Q812" s="164"/>
      <c r="R812" s="162"/>
      <c r="S812" s="163" t="str">
        <f t="shared" si="192"/>
        <v/>
      </c>
      <c r="T812" s="164" t="str">
        <f t="shared" ca="1" si="193"/>
        <v/>
      </c>
      <c r="U812" s="163" t="str">
        <f t="shared" si="194"/>
        <v/>
      </c>
      <c r="V812" s="163" t="str">
        <f ca="1">IF(AND(C812&lt;&gt;"",C812&lt;&gt;OFFSET(C812,1,0)),SUMIFS(B.2[Giá có thuế],B.2[Số ĐK],C812),"")</f>
        <v/>
      </c>
      <c r="W812" s="159"/>
      <c r="X812" s="161" t="str">
        <f>IF(W812="","",'Thông Tin Chung'!$L$3)</f>
        <v/>
      </c>
      <c r="Y812" s="163" t="str">
        <f t="shared" ca="1" si="195"/>
        <v/>
      </c>
      <c r="Z812" s="165"/>
      <c r="AA812" s="155" t="str">
        <f ca="1">IF(C812="","",IF(OR(D812&lt;NgayBatDau,D812&gt;NgayKetThuc),"Ngày tháng phải nằm trong kỳ báo cáo",IF(AND(G812&lt;&gt;"",COUNTIF(D.2[Tên khách hàng],G812)=0),"Tên KH chưa khai báo trong DSKH",IF(AND(H812&lt;&gt;"",COUNTIF(D.1[Tên sản phẩm],H812)=0),"SP này chưa khai báo trong DSSP",""))))</f>
        <v/>
      </c>
      <c r="AB812" s="23" t="str">
        <f t="shared" ca="1" si="181"/>
        <v/>
      </c>
      <c r="AC812" s="23" t="str">
        <f t="shared" ca="1" si="182"/>
        <v/>
      </c>
      <c r="AD812" s="23" t="str">
        <f t="shared" ca="1" si="183"/>
        <v/>
      </c>
      <c r="AE812" s="68" t="str">
        <f t="shared" ca="1" si="184"/>
        <v/>
      </c>
      <c r="AF812" s="69" t="str">
        <f>IF(OR(H812="",S812=""),"",S812-(SUM(L812,M812)*INDEX(D.1[Đơn giá],MATCH(H812,D.1[Tên sản phẩm],0))))</f>
        <v/>
      </c>
      <c r="AG812" s="90" t="str">
        <f t="shared" ca="1" si="185"/>
        <v/>
      </c>
      <c r="AH812" s="90"/>
    </row>
    <row r="813" spans="2:34" ht="27.75" customHeight="1" x14ac:dyDescent="0.2">
      <c r="B813" s="154">
        <f t="shared" si="186"/>
        <v>810</v>
      </c>
      <c r="C813" s="155" t="str">
        <f t="shared" ca="1" si="187"/>
        <v/>
      </c>
      <c r="D813" s="156" t="str">
        <f t="shared" ca="1" si="188"/>
        <v/>
      </c>
      <c r="E813" s="157" t="str">
        <f t="shared" ca="1" si="189"/>
        <v/>
      </c>
      <c r="F813" s="157"/>
      <c r="G813" s="158" t="str">
        <f t="shared" ca="1" si="190"/>
        <v/>
      </c>
      <c r="H813" s="159"/>
      <c r="I813" s="160" t="str">
        <f>IF(H813="","",INDEX(D.1[Quy cách],MATCH(H813,D.1[Tên sản phẩm],0)))</f>
        <v/>
      </c>
      <c r="J813" s="35" t="str">
        <f>IF(H813="","",INDEX(D.1[ĐVT],MATCH(H813,D.1[Tên sản phẩm],0)))</f>
        <v/>
      </c>
      <c r="K813" s="163" t="str">
        <f>IF(H813="","",INDEX(D.1[Đơn giá bán
(Tham khảo)],MATCH(H813,D.1[Tên sản phẩm],0)))</f>
        <v/>
      </c>
      <c r="L813" s="162"/>
      <c r="M813" s="159"/>
      <c r="N813" s="159"/>
      <c r="O813" s="159"/>
      <c r="P813" s="163" t="str">
        <f t="shared" si="191"/>
        <v/>
      </c>
      <c r="Q813" s="164"/>
      <c r="R813" s="162"/>
      <c r="S813" s="163" t="str">
        <f t="shared" si="192"/>
        <v/>
      </c>
      <c r="T813" s="164" t="str">
        <f t="shared" ca="1" si="193"/>
        <v/>
      </c>
      <c r="U813" s="163" t="str">
        <f t="shared" si="194"/>
        <v/>
      </c>
      <c r="V813" s="163" t="str">
        <f ca="1">IF(AND(C813&lt;&gt;"",C813&lt;&gt;OFFSET(C813,1,0)),SUMIFS(B.2[Giá có thuế],B.2[Số ĐK],C813),"")</f>
        <v/>
      </c>
      <c r="W813" s="159"/>
      <c r="X813" s="161" t="str">
        <f>IF(W813="","",'Thông Tin Chung'!$L$3)</f>
        <v/>
      </c>
      <c r="Y813" s="163" t="str">
        <f t="shared" ca="1" si="195"/>
        <v/>
      </c>
      <c r="Z813" s="165"/>
      <c r="AA813" s="155" t="str">
        <f ca="1">IF(C813="","",IF(OR(D813&lt;NgayBatDau,D813&gt;NgayKetThuc),"Ngày tháng phải nằm trong kỳ báo cáo",IF(AND(G813&lt;&gt;"",COUNTIF(D.2[Tên khách hàng],G813)=0),"Tên KH chưa khai báo trong DSKH",IF(AND(H813&lt;&gt;"",COUNTIF(D.1[Tên sản phẩm],H813)=0),"SP này chưa khai báo trong DSSP",""))))</f>
        <v/>
      </c>
      <c r="AB813" s="23" t="str">
        <f t="shared" ca="1" si="181"/>
        <v/>
      </c>
      <c r="AC813" s="23" t="str">
        <f t="shared" ca="1" si="182"/>
        <v/>
      </c>
      <c r="AD813" s="23" t="str">
        <f t="shared" ca="1" si="183"/>
        <v/>
      </c>
      <c r="AE813" s="68" t="str">
        <f t="shared" ca="1" si="184"/>
        <v/>
      </c>
      <c r="AF813" s="69" t="str">
        <f>IF(OR(H813="",S813=""),"",S813-(SUM(L813,M813)*INDEX(D.1[Đơn giá],MATCH(H813,D.1[Tên sản phẩm],0))))</f>
        <v/>
      </c>
      <c r="AG813" s="90" t="str">
        <f t="shared" ca="1" si="185"/>
        <v/>
      </c>
      <c r="AH813" s="90"/>
    </row>
    <row r="814" spans="2:34" ht="27.75" customHeight="1" x14ac:dyDescent="0.2">
      <c r="B814" s="154">
        <f t="shared" si="186"/>
        <v>811</v>
      </c>
      <c r="C814" s="155" t="str">
        <f t="shared" ca="1" si="187"/>
        <v/>
      </c>
      <c r="D814" s="156" t="str">
        <f t="shared" ca="1" si="188"/>
        <v/>
      </c>
      <c r="E814" s="157" t="str">
        <f t="shared" ca="1" si="189"/>
        <v/>
      </c>
      <c r="F814" s="157"/>
      <c r="G814" s="158" t="str">
        <f t="shared" ca="1" si="190"/>
        <v/>
      </c>
      <c r="H814" s="159"/>
      <c r="I814" s="160" t="str">
        <f>IF(H814="","",INDEX(D.1[Quy cách],MATCH(H814,D.1[Tên sản phẩm],0)))</f>
        <v/>
      </c>
      <c r="J814" s="35" t="str">
        <f>IF(H814="","",INDEX(D.1[ĐVT],MATCH(H814,D.1[Tên sản phẩm],0)))</f>
        <v/>
      </c>
      <c r="K814" s="163" t="str">
        <f>IF(H814="","",INDEX(D.1[Đơn giá bán
(Tham khảo)],MATCH(H814,D.1[Tên sản phẩm],0)))</f>
        <v/>
      </c>
      <c r="L814" s="162"/>
      <c r="M814" s="159"/>
      <c r="N814" s="159"/>
      <c r="O814" s="159"/>
      <c r="P814" s="163" t="str">
        <f t="shared" si="191"/>
        <v/>
      </c>
      <c r="Q814" s="164"/>
      <c r="R814" s="162"/>
      <c r="S814" s="163" t="str">
        <f t="shared" si="192"/>
        <v/>
      </c>
      <c r="T814" s="164" t="str">
        <f t="shared" ca="1" si="193"/>
        <v/>
      </c>
      <c r="U814" s="163" t="str">
        <f t="shared" si="194"/>
        <v/>
      </c>
      <c r="V814" s="163" t="str">
        <f ca="1">IF(AND(C814&lt;&gt;"",C814&lt;&gt;OFFSET(C814,1,0)),SUMIFS(B.2[Giá có thuế],B.2[Số ĐK],C814),"")</f>
        <v/>
      </c>
      <c r="W814" s="159"/>
      <c r="X814" s="161" t="str">
        <f>IF(W814="","",'Thông Tin Chung'!$L$3)</f>
        <v/>
      </c>
      <c r="Y814" s="163" t="str">
        <f t="shared" ca="1" si="195"/>
        <v/>
      </c>
      <c r="Z814" s="165"/>
      <c r="AA814" s="155" t="str">
        <f ca="1">IF(C814="","",IF(OR(D814&lt;NgayBatDau,D814&gt;NgayKetThuc),"Ngày tháng phải nằm trong kỳ báo cáo",IF(AND(G814&lt;&gt;"",COUNTIF(D.2[Tên khách hàng],G814)=0),"Tên KH chưa khai báo trong DSKH",IF(AND(H814&lt;&gt;"",COUNTIF(D.1[Tên sản phẩm],H814)=0),"SP này chưa khai báo trong DSSP",""))))</f>
        <v/>
      </c>
      <c r="AB814" s="23" t="str">
        <f t="shared" ca="1" si="181"/>
        <v/>
      </c>
      <c r="AC814" s="23" t="str">
        <f t="shared" ca="1" si="182"/>
        <v/>
      </c>
      <c r="AD814" s="23" t="str">
        <f t="shared" ca="1" si="183"/>
        <v/>
      </c>
      <c r="AE814" s="68" t="str">
        <f t="shared" ca="1" si="184"/>
        <v/>
      </c>
      <c r="AF814" s="69" t="str">
        <f>IF(OR(H814="",S814=""),"",S814-(SUM(L814,M814)*INDEX(D.1[Đơn giá],MATCH(H814,D.1[Tên sản phẩm],0))))</f>
        <v/>
      </c>
      <c r="AG814" s="90" t="str">
        <f t="shared" ca="1" si="185"/>
        <v/>
      </c>
      <c r="AH814" s="90"/>
    </row>
    <row r="815" spans="2:34" ht="27.75" customHeight="1" x14ac:dyDescent="0.2">
      <c r="B815" s="154">
        <f t="shared" si="186"/>
        <v>812</v>
      </c>
      <c r="C815" s="155" t="str">
        <f t="shared" ca="1" si="187"/>
        <v/>
      </c>
      <c r="D815" s="156" t="str">
        <f t="shared" ca="1" si="188"/>
        <v/>
      </c>
      <c r="E815" s="157" t="str">
        <f t="shared" ca="1" si="189"/>
        <v/>
      </c>
      <c r="F815" s="157"/>
      <c r="G815" s="158" t="str">
        <f t="shared" ca="1" si="190"/>
        <v/>
      </c>
      <c r="H815" s="159"/>
      <c r="I815" s="160" t="str">
        <f>IF(H815="","",INDEX(D.1[Quy cách],MATCH(H815,D.1[Tên sản phẩm],0)))</f>
        <v/>
      </c>
      <c r="J815" s="35" t="str">
        <f>IF(H815="","",INDEX(D.1[ĐVT],MATCH(H815,D.1[Tên sản phẩm],0)))</f>
        <v/>
      </c>
      <c r="K815" s="163" t="str">
        <f>IF(H815="","",INDEX(D.1[Đơn giá bán
(Tham khảo)],MATCH(H815,D.1[Tên sản phẩm],0)))</f>
        <v/>
      </c>
      <c r="L815" s="162"/>
      <c r="M815" s="159"/>
      <c r="N815" s="159"/>
      <c r="O815" s="159"/>
      <c r="P815" s="163" t="str">
        <f t="shared" si="191"/>
        <v/>
      </c>
      <c r="Q815" s="164"/>
      <c r="R815" s="162"/>
      <c r="S815" s="163" t="str">
        <f t="shared" si="192"/>
        <v/>
      </c>
      <c r="T815" s="164" t="str">
        <f t="shared" ca="1" si="193"/>
        <v/>
      </c>
      <c r="U815" s="163" t="str">
        <f t="shared" si="194"/>
        <v/>
      </c>
      <c r="V815" s="163" t="str">
        <f ca="1">IF(AND(C815&lt;&gt;"",C815&lt;&gt;OFFSET(C815,1,0)),SUMIFS(B.2[Giá có thuế],B.2[Số ĐK],C815),"")</f>
        <v/>
      </c>
      <c r="W815" s="159"/>
      <c r="X815" s="161" t="str">
        <f>IF(W815="","",'Thông Tin Chung'!$L$3)</f>
        <v/>
      </c>
      <c r="Y815" s="163" t="str">
        <f t="shared" ca="1" si="195"/>
        <v/>
      </c>
      <c r="Z815" s="165"/>
      <c r="AA815" s="155" t="str">
        <f ca="1">IF(C815="","",IF(OR(D815&lt;NgayBatDau,D815&gt;NgayKetThuc),"Ngày tháng phải nằm trong kỳ báo cáo",IF(AND(G815&lt;&gt;"",COUNTIF(D.2[Tên khách hàng],G815)=0),"Tên KH chưa khai báo trong DSKH",IF(AND(H815&lt;&gt;"",COUNTIF(D.1[Tên sản phẩm],H815)=0),"SP này chưa khai báo trong DSSP",""))))</f>
        <v/>
      </c>
      <c r="AB815" s="23" t="str">
        <f t="shared" ca="1" si="181"/>
        <v/>
      </c>
      <c r="AC815" s="23" t="str">
        <f t="shared" ca="1" si="182"/>
        <v/>
      </c>
      <c r="AD815" s="23" t="str">
        <f t="shared" ca="1" si="183"/>
        <v/>
      </c>
      <c r="AE815" s="68" t="str">
        <f t="shared" ca="1" si="184"/>
        <v/>
      </c>
      <c r="AF815" s="69" t="str">
        <f>IF(OR(H815="",S815=""),"",S815-(SUM(L815,M815)*INDEX(D.1[Đơn giá],MATCH(H815,D.1[Tên sản phẩm],0))))</f>
        <v/>
      </c>
      <c r="AG815" s="90" t="str">
        <f t="shared" ca="1" si="185"/>
        <v/>
      </c>
      <c r="AH815" s="90"/>
    </row>
    <row r="816" spans="2:34" ht="27.75" customHeight="1" x14ac:dyDescent="0.2">
      <c r="B816" s="154">
        <f t="shared" si="186"/>
        <v>813</v>
      </c>
      <c r="C816" s="155" t="str">
        <f t="shared" ca="1" si="187"/>
        <v/>
      </c>
      <c r="D816" s="156" t="str">
        <f t="shared" ca="1" si="188"/>
        <v/>
      </c>
      <c r="E816" s="157" t="str">
        <f t="shared" ca="1" si="189"/>
        <v/>
      </c>
      <c r="F816" s="157"/>
      <c r="G816" s="158" t="str">
        <f t="shared" ca="1" si="190"/>
        <v/>
      </c>
      <c r="H816" s="159"/>
      <c r="I816" s="160" t="str">
        <f>IF(H816="","",INDEX(D.1[Quy cách],MATCH(H816,D.1[Tên sản phẩm],0)))</f>
        <v/>
      </c>
      <c r="J816" s="35" t="str">
        <f>IF(H816="","",INDEX(D.1[ĐVT],MATCH(H816,D.1[Tên sản phẩm],0)))</f>
        <v/>
      </c>
      <c r="K816" s="163" t="str">
        <f>IF(H816="","",INDEX(D.1[Đơn giá bán
(Tham khảo)],MATCH(H816,D.1[Tên sản phẩm],0)))</f>
        <v/>
      </c>
      <c r="L816" s="162"/>
      <c r="M816" s="159"/>
      <c r="N816" s="159"/>
      <c r="O816" s="159"/>
      <c r="P816" s="163" t="str">
        <f t="shared" si="191"/>
        <v/>
      </c>
      <c r="Q816" s="164"/>
      <c r="R816" s="162"/>
      <c r="S816" s="163" t="str">
        <f t="shared" si="192"/>
        <v/>
      </c>
      <c r="T816" s="164" t="str">
        <f t="shared" ca="1" si="193"/>
        <v/>
      </c>
      <c r="U816" s="163" t="str">
        <f t="shared" si="194"/>
        <v/>
      </c>
      <c r="V816" s="163" t="str">
        <f ca="1">IF(AND(C816&lt;&gt;"",C816&lt;&gt;OFFSET(C816,1,0)),SUMIFS(B.2[Giá có thuế],B.2[Số ĐK],C816),"")</f>
        <v/>
      </c>
      <c r="W816" s="159"/>
      <c r="X816" s="161" t="str">
        <f>IF(W816="","",'Thông Tin Chung'!$L$3)</f>
        <v/>
      </c>
      <c r="Y816" s="163" t="str">
        <f t="shared" ca="1" si="195"/>
        <v/>
      </c>
      <c r="Z816" s="165"/>
      <c r="AA816" s="155" t="str">
        <f ca="1">IF(C816="","",IF(OR(D816&lt;NgayBatDau,D816&gt;NgayKetThuc),"Ngày tháng phải nằm trong kỳ báo cáo",IF(AND(G816&lt;&gt;"",COUNTIF(D.2[Tên khách hàng],G816)=0),"Tên KH chưa khai báo trong DSKH",IF(AND(H816&lt;&gt;"",COUNTIF(D.1[Tên sản phẩm],H816)=0),"SP này chưa khai báo trong DSSP",""))))</f>
        <v/>
      </c>
      <c r="AB816" s="23" t="str">
        <f t="shared" ca="1" si="181"/>
        <v/>
      </c>
      <c r="AC816" s="23" t="str">
        <f t="shared" ca="1" si="182"/>
        <v/>
      </c>
      <c r="AD816" s="23" t="str">
        <f t="shared" ca="1" si="183"/>
        <v/>
      </c>
      <c r="AE816" s="68" t="str">
        <f t="shared" ca="1" si="184"/>
        <v/>
      </c>
      <c r="AF816" s="69" t="str">
        <f>IF(OR(H816="",S816=""),"",S816-(SUM(L816,M816)*INDEX(D.1[Đơn giá],MATCH(H816,D.1[Tên sản phẩm],0))))</f>
        <v/>
      </c>
      <c r="AG816" s="90" t="str">
        <f t="shared" ca="1" si="185"/>
        <v/>
      </c>
      <c r="AH816" s="90"/>
    </row>
    <row r="817" spans="2:34" ht="27.75" customHeight="1" x14ac:dyDescent="0.2">
      <c r="B817" s="154">
        <f t="shared" si="186"/>
        <v>814</v>
      </c>
      <c r="C817" s="155" t="str">
        <f t="shared" ca="1" si="187"/>
        <v/>
      </c>
      <c r="D817" s="156" t="str">
        <f t="shared" ca="1" si="188"/>
        <v/>
      </c>
      <c r="E817" s="157" t="str">
        <f t="shared" ca="1" si="189"/>
        <v/>
      </c>
      <c r="F817" s="157"/>
      <c r="G817" s="158" t="str">
        <f t="shared" ca="1" si="190"/>
        <v/>
      </c>
      <c r="H817" s="159"/>
      <c r="I817" s="160" t="str">
        <f>IF(H817="","",INDEX(D.1[Quy cách],MATCH(H817,D.1[Tên sản phẩm],0)))</f>
        <v/>
      </c>
      <c r="J817" s="35" t="str">
        <f>IF(H817="","",INDEX(D.1[ĐVT],MATCH(H817,D.1[Tên sản phẩm],0)))</f>
        <v/>
      </c>
      <c r="K817" s="163" t="str">
        <f>IF(H817="","",INDEX(D.1[Đơn giá bán
(Tham khảo)],MATCH(H817,D.1[Tên sản phẩm],0)))</f>
        <v/>
      </c>
      <c r="L817" s="162"/>
      <c r="M817" s="159"/>
      <c r="N817" s="159"/>
      <c r="O817" s="159"/>
      <c r="P817" s="163" t="str">
        <f t="shared" si="191"/>
        <v/>
      </c>
      <c r="Q817" s="164"/>
      <c r="R817" s="162"/>
      <c r="S817" s="163" t="str">
        <f t="shared" si="192"/>
        <v/>
      </c>
      <c r="T817" s="164" t="str">
        <f t="shared" ca="1" si="193"/>
        <v/>
      </c>
      <c r="U817" s="163" t="str">
        <f t="shared" si="194"/>
        <v/>
      </c>
      <c r="V817" s="163" t="str">
        <f ca="1">IF(AND(C817&lt;&gt;"",C817&lt;&gt;OFFSET(C817,1,0)),SUMIFS(B.2[Giá có thuế],B.2[Số ĐK],C817),"")</f>
        <v/>
      </c>
      <c r="W817" s="159"/>
      <c r="X817" s="161" t="str">
        <f>IF(W817="","",'Thông Tin Chung'!$L$3)</f>
        <v/>
      </c>
      <c r="Y817" s="163" t="str">
        <f t="shared" ca="1" si="195"/>
        <v/>
      </c>
      <c r="Z817" s="165"/>
      <c r="AA817" s="155" t="str">
        <f ca="1">IF(C817="","",IF(OR(D817&lt;NgayBatDau,D817&gt;NgayKetThuc),"Ngày tháng phải nằm trong kỳ báo cáo",IF(AND(G817&lt;&gt;"",COUNTIF(D.2[Tên khách hàng],G817)=0),"Tên KH chưa khai báo trong DSKH",IF(AND(H817&lt;&gt;"",COUNTIF(D.1[Tên sản phẩm],H817)=0),"SP này chưa khai báo trong DSSP",""))))</f>
        <v/>
      </c>
      <c r="AB817" s="23" t="str">
        <f t="shared" ca="1" si="181"/>
        <v/>
      </c>
      <c r="AC817" s="23" t="str">
        <f t="shared" ca="1" si="182"/>
        <v/>
      </c>
      <c r="AD817" s="23" t="str">
        <f t="shared" ca="1" si="183"/>
        <v/>
      </c>
      <c r="AE817" s="68" t="str">
        <f t="shared" ca="1" si="184"/>
        <v/>
      </c>
      <c r="AF817" s="69" t="str">
        <f>IF(OR(H817="",S817=""),"",S817-(SUM(L817,M817)*INDEX(D.1[Đơn giá],MATCH(H817,D.1[Tên sản phẩm],0))))</f>
        <v/>
      </c>
      <c r="AG817" s="90" t="str">
        <f t="shared" ca="1" si="185"/>
        <v/>
      </c>
      <c r="AH817" s="90"/>
    </row>
    <row r="818" spans="2:34" ht="27.75" customHeight="1" x14ac:dyDescent="0.2">
      <c r="B818" s="154">
        <f t="shared" si="186"/>
        <v>815</v>
      </c>
      <c r="C818" s="155" t="str">
        <f t="shared" ca="1" si="187"/>
        <v/>
      </c>
      <c r="D818" s="156" t="str">
        <f t="shared" ca="1" si="188"/>
        <v/>
      </c>
      <c r="E818" s="157" t="str">
        <f t="shared" ca="1" si="189"/>
        <v/>
      </c>
      <c r="F818" s="157"/>
      <c r="G818" s="158" t="str">
        <f t="shared" ca="1" si="190"/>
        <v/>
      </c>
      <c r="H818" s="159"/>
      <c r="I818" s="160" t="str">
        <f>IF(H818="","",INDEX(D.1[Quy cách],MATCH(H818,D.1[Tên sản phẩm],0)))</f>
        <v/>
      </c>
      <c r="J818" s="35" t="str">
        <f>IF(H818="","",INDEX(D.1[ĐVT],MATCH(H818,D.1[Tên sản phẩm],0)))</f>
        <v/>
      </c>
      <c r="K818" s="163" t="str">
        <f>IF(H818="","",INDEX(D.1[Đơn giá bán
(Tham khảo)],MATCH(H818,D.1[Tên sản phẩm],0)))</f>
        <v/>
      </c>
      <c r="L818" s="162"/>
      <c r="M818" s="159"/>
      <c r="N818" s="159"/>
      <c r="O818" s="159"/>
      <c r="P818" s="163" t="str">
        <f t="shared" si="191"/>
        <v/>
      </c>
      <c r="Q818" s="164"/>
      <c r="R818" s="162"/>
      <c r="S818" s="163" t="str">
        <f t="shared" si="192"/>
        <v/>
      </c>
      <c r="T818" s="164" t="str">
        <f t="shared" ca="1" si="193"/>
        <v/>
      </c>
      <c r="U818" s="163" t="str">
        <f t="shared" si="194"/>
        <v/>
      </c>
      <c r="V818" s="163" t="str">
        <f ca="1">IF(AND(C818&lt;&gt;"",C818&lt;&gt;OFFSET(C818,1,0)),SUMIFS(B.2[Giá có thuế],B.2[Số ĐK],C818),"")</f>
        <v/>
      </c>
      <c r="W818" s="159"/>
      <c r="X818" s="161" t="str">
        <f>IF(W818="","",'Thông Tin Chung'!$L$3)</f>
        <v/>
      </c>
      <c r="Y818" s="163" t="str">
        <f t="shared" ca="1" si="195"/>
        <v/>
      </c>
      <c r="Z818" s="165"/>
      <c r="AA818" s="155" t="str">
        <f ca="1">IF(C818="","",IF(OR(D818&lt;NgayBatDau,D818&gt;NgayKetThuc),"Ngày tháng phải nằm trong kỳ báo cáo",IF(AND(G818&lt;&gt;"",COUNTIF(D.2[Tên khách hàng],G818)=0),"Tên KH chưa khai báo trong DSKH",IF(AND(H818&lt;&gt;"",COUNTIF(D.1[Tên sản phẩm],H818)=0),"SP này chưa khai báo trong DSSP",""))))</f>
        <v/>
      </c>
      <c r="AB818" s="23" t="str">
        <f t="shared" ca="1" si="181"/>
        <v/>
      </c>
      <c r="AC818" s="23" t="str">
        <f t="shared" ca="1" si="182"/>
        <v/>
      </c>
      <c r="AD818" s="23" t="str">
        <f t="shared" ca="1" si="183"/>
        <v/>
      </c>
      <c r="AE818" s="68" t="str">
        <f t="shared" ca="1" si="184"/>
        <v/>
      </c>
      <c r="AF818" s="69" t="str">
        <f>IF(OR(H818="",S818=""),"",S818-(SUM(L818,M818)*INDEX(D.1[Đơn giá],MATCH(H818,D.1[Tên sản phẩm],0))))</f>
        <v/>
      </c>
      <c r="AG818" s="90" t="str">
        <f t="shared" ca="1" si="185"/>
        <v/>
      </c>
      <c r="AH818" s="90"/>
    </row>
    <row r="819" spans="2:34" ht="27.75" customHeight="1" x14ac:dyDescent="0.2">
      <c r="B819" s="154">
        <f t="shared" si="186"/>
        <v>816</v>
      </c>
      <c r="C819" s="155" t="str">
        <f t="shared" ca="1" si="187"/>
        <v/>
      </c>
      <c r="D819" s="156" t="str">
        <f t="shared" ca="1" si="188"/>
        <v/>
      </c>
      <c r="E819" s="157" t="str">
        <f t="shared" ca="1" si="189"/>
        <v/>
      </c>
      <c r="F819" s="157"/>
      <c r="G819" s="158" t="str">
        <f t="shared" ca="1" si="190"/>
        <v/>
      </c>
      <c r="H819" s="159"/>
      <c r="I819" s="160" t="str">
        <f>IF(H819="","",INDEX(D.1[Quy cách],MATCH(H819,D.1[Tên sản phẩm],0)))</f>
        <v/>
      </c>
      <c r="J819" s="35" t="str">
        <f>IF(H819="","",INDEX(D.1[ĐVT],MATCH(H819,D.1[Tên sản phẩm],0)))</f>
        <v/>
      </c>
      <c r="K819" s="163" t="str">
        <f>IF(H819="","",INDEX(D.1[Đơn giá bán
(Tham khảo)],MATCH(H819,D.1[Tên sản phẩm],0)))</f>
        <v/>
      </c>
      <c r="L819" s="162"/>
      <c r="M819" s="159"/>
      <c r="N819" s="159"/>
      <c r="O819" s="159"/>
      <c r="P819" s="163" t="str">
        <f t="shared" si="191"/>
        <v/>
      </c>
      <c r="Q819" s="164"/>
      <c r="R819" s="162"/>
      <c r="S819" s="163" t="str">
        <f t="shared" si="192"/>
        <v/>
      </c>
      <c r="T819" s="164" t="str">
        <f t="shared" ca="1" si="193"/>
        <v/>
      </c>
      <c r="U819" s="163" t="str">
        <f t="shared" si="194"/>
        <v/>
      </c>
      <c r="V819" s="163" t="str">
        <f ca="1">IF(AND(C819&lt;&gt;"",C819&lt;&gt;OFFSET(C819,1,0)),SUMIFS(B.2[Giá có thuế],B.2[Số ĐK],C819),"")</f>
        <v/>
      </c>
      <c r="W819" s="159"/>
      <c r="X819" s="161" t="str">
        <f>IF(W819="","",'Thông Tin Chung'!$L$3)</f>
        <v/>
      </c>
      <c r="Y819" s="163" t="str">
        <f t="shared" ca="1" si="195"/>
        <v/>
      </c>
      <c r="Z819" s="165"/>
      <c r="AA819" s="155" t="str">
        <f ca="1">IF(C819="","",IF(OR(D819&lt;NgayBatDau,D819&gt;NgayKetThuc),"Ngày tháng phải nằm trong kỳ báo cáo",IF(AND(G819&lt;&gt;"",COUNTIF(D.2[Tên khách hàng],G819)=0),"Tên KH chưa khai báo trong DSKH",IF(AND(H819&lt;&gt;"",COUNTIF(D.1[Tên sản phẩm],H819)=0),"SP này chưa khai báo trong DSSP",""))))</f>
        <v/>
      </c>
      <c r="AB819" s="23" t="str">
        <f t="shared" ca="1" si="181"/>
        <v/>
      </c>
      <c r="AC819" s="23" t="str">
        <f t="shared" ca="1" si="182"/>
        <v/>
      </c>
      <c r="AD819" s="23" t="str">
        <f t="shared" ca="1" si="183"/>
        <v/>
      </c>
      <c r="AE819" s="68" t="str">
        <f t="shared" ca="1" si="184"/>
        <v/>
      </c>
      <c r="AF819" s="69" t="str">
        <f>IF(OR(H819="",S819=""),"",S819-(SUM(L819,M819)*INDEX(D.1[Đơn giá],MATCH(H819,D.1[Tên sản phẩm],0))))</f>
        <v/>
      </c>
      <c r="AG819" s="90" t="str">
        <f t="shared" ca="1" si="185"/>
        <v/>
      </c>
      <c r="AH819" s="90"/>
    </row>
    <row r="820" spans="2:34" ht="27.75" customHeight="1" x14ac:dyDescent="0.2">
      <c r="B820" s="154">
        <f t="shared" si="186"/>
        <v>817</v>
      </c>
      <c r="C820" s="155" t="str">
        <f t="shared" ca="1" si="187"/>
        <v/>
      </c>
      <c r="D820" s="156" t="str">
        <f t="shared" ca="1" si="188"/>
        <v/>
      </c>
      <c r="E820" s="157" t="str">
        <f t="shared" ca="1" si="189"/>
        <v/>
      </c>
      <c r="F820" s="157"/>
      <c r="G820" s="158" t="str">
        <f t="shared" ca="1" si="190"/>
        <v/>
      </c>
      <c r="H820" s="159"/>
      <c r="I820" s="160" t="str">
        <f>IF(H820="","",INDEX(D.1[Quy cách],MATCH(H820,D.1[Tên sản phẩm],0)))</f>
        <v/>
      </c>
      <c r="J820" s="35" t="str">
        <f>IF(H820="","",INDEX(D.1[ĐVT],MATCH(H820,D.1[Tên sản phẩm],0)))</f>
        <v/>
      </c>
      <c r="K820" s="163" t="str">
        <f>IF(H820="","",INDEX(D.1[Đơn giá bán
(Tham khảo)],MATCH(H820,D.1[Tên sản phẩm],0)))</f>
        <v/>
      </c>
      <c r="L820" s="162"/>
      <c r="M820" s="159"/>
      <c r="N820" s="159"/>
      <c r="O820" s="159"/>
      <c r="P820" s="163" t="str">
        <f t="shared" si="191"/>
        <v/>
      </c>
      <c r="Q820" s="164"/>
      <c r="R820" s="162"/>
      <c r="S820" s="163" t="str">
        <f t="shared" si="192"/>
        <v/>
      </c>
      <c r="T820" s="164" t="str">
        <f t="shared" ca="1" si="193"/>
        <v/>
      </c>
      <c r="U820" s="163" t="str">
        <f t="shared" si="194"/>
        <v/>
      </c>
      <c r="V820" s="163" t="str">
        <f ca="1">IF(AND(C820&lt;&gt;"",C820&lt;&gt;OFFSET(C820,1,0)),SUMIFS(B.2[Giá có thuế],B.2[Số ĐK],C820),"")</f>
        <v/>
      </c>
      <c r="W820" s="159"/>
      <c r="X820" s="161" t="str">
        <f>IF(W820="","",'Thông Tin Chung'!$L$3)</f>
        <v/>
      </c>
      <c r="Y820" s="163" t="str">
        <f t="shared" ca="1" si="195"/>
        <v/>
      </c>
      <c r="Z820" s="165"/>
      <c r="AA820" s="155" t="str">
        <f ca="1">IF(C820="","",IF(OR(D820&lt;NgayBatDau,D820&gt;NgayKetThuc),"Ngày tháng phải nằm trong kỳ báo cáo",IF(AND(G820&lt;&gt;"",COUNTIF(D.2[Tên khách hàng],G820)=0),"Tên KH chưa khai báo trong DSKH",IF(AND(H820&lt;&gt;"",COUNTIF(D.1[Tên sản phẩm],H820)=0),"SP này chưa khai báo trong DSSP",""))))</f>
        <v/>
      </c>
      <c r="AB820" s="23" t="str">
        <f t="shared" ca="1" si="181"/>
        <v/>
      </c>
      <c r="AC820" s="23" t="str">
        <f t="shared" ca="1" si="182"/>
        <v/>
      </c>
      <c r="AD820" s="23" t="str">
        <f t="shared" ca="1" si="183"/>
        <v/>
      </c>
      <c r="AE820" s="68" t="str">
        <f t="shared" ca="1" si="184"/>
        <v/>
      </c>
      <c r="AF820" s="69" t="str">
        <f>IF(OR(H820="",S820=""),"",S820-(SUM(L820,M820)*INDEX(D.1[Đơn giá],MATCH(H820,D.1[Tên sản phẩm],0))))</f>
        <v/>
      </c>
      <c r="AG820" s="90" t="str">
        <f t="shared" ca="1" si="185"/>
        <v/>
      </c>
      <c r="AH820" s="90"/>
    </row>
    <row r="821" spans="2:34" ht="27.75" customHeight="1" x14ac:dyDescent="0.2">
      <c r="B821" s="154">
        <f t="shared" si="186"/>
        <v>818</v>
      </c>
      <c r="C821" s="155" t="str">
        <f t="shared" ca="1" si="187"/>
        <v/>
      </c>
      <c r="D821" s="156" t="str">
        <f t="shared" ca="1" si="188"/>
        <v/>
      </c>
      <c r="E821" s="157" t="str">
        <f t="shared" ca="1" si="189"/>
        <v/>
      </c>
      <c r="F821" s="157"/>
      <c r="G821" s="158" t="str">
        <f t="shared" ca="1" si="190"/>
        <v/>
      </c>
      <c r="H821" s="159"/>
      <c r="I821" s="160" t="str">
        <f>IF(H821="","",INDEX(D.1[Quy cách],MATCH(H821,D.1[Tên sản phẩm],0)))</f>
        <v/>
      </c>
      <c r="J821" s="35" t="str">
        <f>IF(H821="","",INDEX(D.1[ĐVT],MATCH(H821,D.1[Tên sản phẩm],0)))</f>
        <v/>
      </c>
      <c r="K821" s="163" t="str">
        <f>IF(H821="","",INDEX(D.1[Đơn giá bán
(Tham khảo)],MATCH(H821,D.1[Tên sản phẩm],0)))</f>
        <v/>
      </c>
      <c r="L821" s="162"/>
      <c r="M821" s="159"/>
      <c r="N821" s="159"/>
      <c r="O821" s="159"/>
      <c r="P821" s="163" t="str">
        <f t="shared" si="191"/>
        <v/>
      </c>
      <c r="Q821" s="164"/>
      <c r="R821" s="162"/>
      <c r="S821" s="163" t="str">
        <f t="shared" si="192"/>
        <v/>
      </c>
      <c r="T821" s="164" t="str">
        <f t="shared" ca="1" si="193"/>
        <v/>
      </c>
      <c r="U821" s="163" t="str">
        <f t="shared" si="194"/>
        <v/>
      </c>
      <c r="V821" s="163" t="str">
        <f ca="1">IF(AND(C821&lt;&gt;"",C821&lt;&gt;OFFSET(C821,1,0)),SUMIFS(B.2[Giá có thuế],B.2[Số ĐK],C821),"")</f>
        <v/>
      </c>
      <c r="W821" s="159"/>
      <c r="X821" s="161" t="str">
        <f>IF(W821="","",'Thông Tin Chung'!$L$3)</f>
        <v/>
      </c>
      <c r="Y821" s="163" t="str">
        <f t="shared" ca="1" si="195"/>
        <v/>
      </c>
      <c r="Z821" s="165"/>
      <c r="AA821" s="155" t="str">
        <f ca="1">IF(C821="","",IF(OR(D821&lt;NgayBatDau,D821&gt;NgayKetThuc),"Ngày tháng phải nằm trong kỳ báo cáo",IF(AND(G821&lt;&gt;"",COUNTIF(D.2[Tên khách hàng],G821)=0),"Tên KH chưa khai báo trong DSKH",IF(AND(H821&lt;&gt;"",COUNTIF(D.1[Tên sản phẩm],H821)=0),"SP này chưa khai báo trong DSSP",""))))</f>
        <v/>
      </c>
      <c r="AB821" s="23" t="str">
        <f t="shared" ca="1" si="181"/>
        <v/>
      </c>
      <c r="AC821" s="23" t="str">
        <f t="shared" ca="1" si="182"/>
        <v/>
      </c>
      <c r="AD821" s="23" t="str">
        <f t="shared" ca="1" si="183"/>
        <v/>
      </c>
      <c r="AE821" s="68" t="str">
        <f t="shared" ca="1" si="184"/>
        <v/>
      </c>
      <c r="AF821" s="69" t="str">
        <f>IF(OR(H821="",S821=""),"",S821-(SUM(L821,M821)*INDEX(D.1[Đơn giá],MATCH(H821,D.1[Tên sản phẩm],0))))</f>
        <v/>
      </c>
      <c r="AG821" s="90" t="str">
        <f t="shared" ca="1" si="185"/>
        <v/>
      </c>
      <c r="AH821" s="90"/>
    </row>
    <row r="822" spans="2:34" ht="27.75" customHeight="1" x14ac:dyDescent="0.2">
      <c r="B822" s="154">
        <f t="shared" si="186"/>
        <v>819</v>
      </c>
      <c r="C822" s="155" t="str">
        <f t="shared" ca="1" si="187"/>
        <v/>
      </c>
      <c r="D822" s="156" t="str">
        <f t="shared" ca="1" si="188"/>
        <v/>
      </c>
      <c r="E822" s="157" t="str">
        <f t="shared" ca="1" si="189"/>
        <v/>
      </c>
      <c r="F822" s="157"/>
      <c r="G822" s="158" t="str">
        <f t="shared" ca="1" si="190"/>
        <v/>
      </c>
      <c r="H822" s="159"/>
      <c r="I822" s="160" t="str">
        <f>IF(H822="","",INDEX(D.1[Quy cách],MATCH(H822,D.1[Tên sản phẩm],0)))</f>
        <v/>
      </c>
      <c r="J822" s="35" t="str">
        <f>IF(H822="","",INDEX(D.1[ĐVT],MATCH(H822,D.1[Tên sản phẩm],0)))</f>
        <v/>
      </c>
      <c r="K822" s="163" t="str">
        <f>IF(H822="","",INDEX(D.1[Đơn giá bán
(Tham khảo)],MATCH(H822,D.1[Tên sản phẩm],0)))</f>
        <v/>
      </c>
      <c r="L822" s="162"/>
      <c r="M822" s="159"/>
      <c r="N822" s="159"/>
      <c r="O822" s="159"/>
      <c r="P822" s="163" t="str">
        <f t="shared" si="191"/>
        <v/>
      </c>
      <c r="Q822" s="164"/>
      <c r="R822" s="162"/>
      <c r="S822" s="163" t="str">
        <f t="shared" si="192"/>
        <v/>
      </c>
      <c r="T822" s="164" t="str">
        <f t="shared" ca="1" si="193"/>
        <v/>
      </c>
      <c r="U822" s="163" t="str">
        <f t="shared" si="194"/>
        <v/>
      </c>
      <c r="V822" s="163" t="str">
        <f ca="1">IF(AND(C822&lt;&gt;"",C822&lt;&gt;OFFSET(C822,1,0)),SUMIFS(B.2[Giá có thuế],B.2[Số ĐK],C822),"")</f>
        <v/>
      </c>
      <c r="W822" s="159"/>
      <c r="X822" s="161" t="str">
        <f>IF(W822="","",'Thông Tin Chung'!$L$3)</f>
        <v/>
      </c>
      <c r="Y822" s="163" t="str">
        <f t="shared" ca="1" si="195"/>
        <v/>
      </c>
      <c r="Z822" s="165"/>
      <c r="AA822" s="155" t="str">
        <f ca="1">IF(C822="","",IF(OR(D822&lt;NgayBatDau,D822&gt;NgayKetThuc),"Ngày tháng phải nằm trong kỳ báo cáo",IF(AND(G822&lt;&gt;"",COUNTIF(D.2[Tên khách hàng],G822)=0),"Tên KH chưa khai báo trong DSKH",IF(AND(H822&lt;&gt;"",COUNTIF(D.1[Tên sản phẩm],H822)=0),"SP này chưa khai báo trong DSSP",""))))</f>
        <v/>
      </c>
      <c r="AB822" s="23" t="str">
        <f t="shared" ca="1" si="181"/>
        <v/>
      </c>
      <c r="AC822" s="23" t="str">
        <f t="shared" ca="1" si="182"/>
        <v/>
      </c>
      <c r="AD822" s="23" t="str">
        <f t="shared" ca="1" si="183"/>
        <v/>
      </c>
      <c r="AE822" s="68" t="str">
        <f t="shared" ca="1" si="184"/>
        <v/>
      </c>
      <c r="AF822" s="69" t="str">
        <f>IF(OR(H822="",S822=""),"",S822-(SUM(L822,M822)*INDEX(D.1[Đơn giá],MATCH(H822,D.1[Tên sản phẩm],0))))</f>
        <v/>
      </c>
      <c r="AG822" s="90" t="str">
        <f t="shared" ca="1" si="185"/>
        <v/>
      </c>
      <c r="AH822" s="90"/>
    </row>
    <row r="823" spans="2:34" ht="27.75" customHeight="1" x14ac:dyDescent="0.2">
      <c r="B823" s="154">
        <f t="shared" si="186"/>
        <v>820</v>
      </c>
      <c r="C823" s="155" t="str">
        <f t="shared" ca="1" si="187"/>
        <v/>
      </c>
      <c r="D823" s="156" t="str">
        <f t="shared" ca="1" si="188"/>
        <v/>
      </c>
      <c r="E823" s="157" t="str">
        <f t="shared" ca="1" si="189"/>
        <v/>
      </c>
      <c r="F823" s="157"/>
      <c r="G823" s="158" t="str">
        <f t="shared" ca="1" si="190"/>
        <v/>
      </c>
      <c r="H823" s="159"/>
      <c r="I823" s="160" t="str">
        <f>IF(H823="","",INDEX(D.1[Quy cách],MATCH(H823,D.1[Tên sản phẩm],0)))</f>
        <v/>
      </c>
      <c r="J823" s="35" t="str">
        <f>IF(H823="","",INDEX(D.1[ĐVT],MATCH(H823,D.1[Tên sản phẩm],0)))</f>
        <v/>
      </c>
      <c r="K823" s="163" t="str">
        <f>IF(H823="","",INDEX(D.1[Đơn giá bán
(Tham khảo)],MATCH(H823,D.1[Tên sản phẩm],0)))</f>
        <v/>
      </c>
      <c r="L823" s="162"/>
      <c r="M823" s="159"/>
      <c r="N823" s="159"/>
      <c r="O823" s="159"/>
      <c r="P823" s="163" t="str">
        <f t="shared" si="191"/>
        <v/>
      </c>
      <c r="Q823" s="164"/>
      <c r="R823" s="162"/>
      <c r="S823" s="163" t="str">
        <f t="shared" si="192"/>
        <v/>
      </c>
      <c r="T823" s="164" t="str">
        <f t="shared" ca="1" si="193"/>
        <v/>
      </c>
      <c r="U823" s="163" t="str">
        <f t="shared" si="194"/>
        <v/>
      </c>
      <c r="V823" s="163" t="str">
        <f ca="1">IF(AND(C823&lt;&gt;"",C823&lt;&gt;OFFSET(C823,1,0)),SUMIFS(B.2[Giá có thuế],B.2[Số ĐK],C823),"")</f>
        <v/>
      </c>
      <c r="W823" s="159"/>
      <c r="X823" s="161" t="str">
        <f>IF(W823="","",'Thông Tin Chung'!$L$3)</f>
        <v/>
      </c>
      <c r="Y823" s="163" t="str">
        <f t="shared" ca="1" si="195"/>
        <v/>
      </c>
      <c r="Z823" s="165"/>
      <c r="AA823" s="155" t="str">
        <f ca="1">IF(C823="","",IF(OR(D823&lt;NgayBatDau,D823&gt;NgayKetThuc),"Ngày tháng phải nằm trong kỳ báo cáo",IF(AND(G823&lt;&gt;"",COUNTIF(D.2[Tên khách hàng],G823)=0),"Tên KH chưa khai báo trong DSKH",IF(AND(H823&lt;&gt;"",COUNTIF(D.1[Tên sản phẩm],H823)=0),"SP này chưa khai báo trong DSSP",""))))</f>
        <v/>
      </c>
      <c r="AB823" s="23" t="str">
        <f t="shared" ca="1" si="181"/>
        <v/>
      </c>
      <c r="AC823" s="23" t="str">
        <f t="shared" ca="1" si="182"/>
        <v/>
      </c>
      <c r="AD823" s="23" t="str">
        <f t="shared" ca="1" si="183"/>
        <v/>
      </c>
      <c r="AE823" s="68" t="str">
        <f t="shared" ca="1" si="184"/>
        <v/>
      </c>
      <c r="AF823" s="69" t="str">
        <f>IF(OR(H823="",S823=""),"",S823-(SUM(L823,M823)*INDEX(D.1[Đơn giá],MATCH(H823,D.1[Tên sản phẩm],0))))</f>
        <v/>
      </c>
      <c r="AG823" s="90" t="str">
        <f t="shared" ca="1" si="185"/>
        <v/>
      </c>
      <c r="AH823" s="90"/>
    </row>
    <row r="824" spans="2:34" ht="27.75" customHeight="1" x14ac:dyDescent="0.2">
      <c r="B824" s="154">
        <f t="shared" si="186"/>
        <v>821</v>
      </c>
      <c r="C824" s="155" t="str">
        <f t="shared" ca="1" si="187"/>
        <v/>
      </c>
      <c r="D824" s="156" t="str">
        <f t="shared" ca="1" si="188"/>
        <v/>
      </c>
      <c r="E824" s="157" t="str">
        <f t="shared" ca="1" si="189"/>
        <v/>
      </c>
      <c r="F824" s="157"/>
      <c r="G824" s="158" t="str">
        <f t="shared" ca="1" si="190"/>
        <v/>
      </c>
      <c r="H824" s="159"/>
      <c r="I824" s="160" t="str">
        <f>IF(H824="","",INDEX(D.1[Quy cách],MATCH(H824,D.1[Tên sản phẩm],0)))</f>
        <v/>
      </c>
      <c r="J824" s="35" t="str">
        <f>IF(H824="","",INDEX(D.1[ĐVT],MATCH(H824,D.1[Tên sản phẩm],0)))</f>
        <v/>
      </c>
      <c r="K824" s="163" t="str">
        <f>IF(H824="","",INDEX(D.1[Đơn giá bán
(Tham khảo)],MATCH(H824,D.1[Tên sản phẩm],0)))</f>
        <v/>
      </c>
      <c r="L824" s="162"/>
      <c r="M824" s="159"/>
      <c r="N824" s="159"/>
      <c r="O824" s="159"/>
      <c r="P824" s="163" t="str">
        <f t="shared" si="191"/>
        <v/>
      </c>
      <c r="Q824" s="164"/>
      <c r="R824" s="162"/>
      <c r="S824" s="163" t="str">
        <f t="shared" si="192"/>
        <v/>
      </c>
      <c r="T824" s="164" t="str">
        <f t="shared" ca="1" si="193"/>
        <v/>
      </c>
      <c r="U824" s="163" t="str">
        <f t="shared" si="194"/>
        <v/>
      </c>
      <c r="V824" s="163" t="str">
        <f ca="1">IF(AND(C824&lt;&gt;"",C824&lt;&gt;OFFSET(C824,1,0)),SUMIFS(B.2[Giá có thuế],B.2[Số ĐK],C824),"")</f>
        <v/>
      </c>
      <c r="W824" s="159"/>
      <c r="X824" s="161" t="str">
        <f>IF(W824="","",'Thông Tin Chung'!$L$3)</f>
        <v/>
      </c>
      <c r="Y824" s="163" t="str">
        <f t="shared" ca="1" si="195"/>
        <v/>
      </c>
      <c r="Z824" s="165"/>
      <c r="AA824" s="155" t="str">
        <f ca="1">IF(C824="","",IF(OR(D824&lt;NgayBatDau,D824&gt;NgayKetThuc),"Ngày tháng phải nằm trong kỳ báo cáo",IF(AND(G824&lt;&gt;"",COUNTIF(D.2[Tên khách hàng],G824)=0),"Tên KH chưa khai báo trong DSKH",IF(AND(H824&lt;&gt;"",COUNTIF(D.1[Tên sản phẩm],H824)=0),"SP này chưa khai báo trong DSSP",""))))</f>
        <v/>
      </c>
      <c r="AB824" s="23" t="str">
        <f t="shared" ca="1" si="181"/>
        <v/>
      </c>
      <c r="AC824" s="23" t="str">
        <f t="shared" ca="1" si="182"/>
        <v/>
      </c>
      <c r="AD824" s="23" t="str">
        <f t="shared" ca="1" si="183"/>
        <v/>
      </c>
      <c r="AE824" s="68" t="str">
        <f t="shared" ca="1" si="184"/>
        <v/>
      </c>
      <c r="AF824" s="69" t="str">
        <f>IF(OR(H824="",S824=""),"",S824-(SUM(L824,M824)*INDEX(D.1[Đơn giá],MATCH(H824,D.1[Tên sản phẩm],0))))</f>
        <v/>
      </c>
      <c r="AG824" s="90" t="str">
        <f t="shared" ca="1" si="185"/>
        <v/>
      </c>
      <c r="AH824" s="90"/>
    </row>
    <row r="825" spans="2:34" ht="27.75" customHeight="1" x14ac:dyDescent="0.2">
      <c r="B825" s="154">
        <f t="shared" si="186"/>
        <v>822</v>
      </c>
      <c r="C825" s="155" t="str">
        <f t="shared" ca="1" si="187"/>
        <v/>
      </c>
      <c r="D825" s="156" t="str">
        <f t="shared" ca="1" si="188"/>
        <v/>
      </c>
      <c r="E825" s="157" t="str">
        <f t="shared" ca="1" si="189"/>
        <v/>
      </c>
      <c r="F825" s="157"/>
      <c r="G825" s="158" t="str">
        <f t="shared" ca="1" si="190"/>
        <v/>
      </c>
      <c r="H825" s="159"/>
      <c r="I825" s="160" t="str">
        <f>IF(H825="","",INDEX(D.1[Quy cách],MATCH(H825,D.1[Tên sản phẩm],0)))</f>
        <v/>
      </c>
      <c r="J825" s="35" t="str">
        <f>IF(H825="","",INDEX(D.1[ĐVT],MATCH(H825,D.1[Tên sản phẩm],0)))</f>
        <v/>
      </c>
      <c r="K825" s="163" t="str">
        <f>IF(H825="","",INDEX(D.1[Đơn giá bán
(Tham khảo)],MATCH(H825,D.1[Tên sản phẩm],0)))</f>
        <v/>
      </c>
      <c r="L825" s="162"/>
      <c r="M825" s="159"/>
      <c r="N825" s="159"/>
      <c r="O825" s="159"/>
      <c r="P825" s="163" t="str">
        <f t="shared" si="191"/>
        <v/>
      </c>
      <c r="Q825" s="164"/>
      <c r="R825" s="162"/>
      <c r="S825" s="163" t="str">
        <f t="shared" si="192"/>
        <v/>
      </c>
      <c r="T825" s="164" t="str">
        <f t="shared" ca="1" si="193"/>
        <v/>
      </c>
      <c r="U825" s="163" t="str">
        <f t="shared" si="194"/>
        <v/>
      </c>
      <c r="V825" s="163" t="str">
        <f ca="1">IF(AND(C825&lt;&gt;"",C825&lt;&gt;OFFSET(C825,1,0)),SUMIFS(B.2[Giá có thuế],B.2[Số ĐK],C825),"")</f>
        <v/>
      </c>
      <c r="W825" s="159"/>
      <c r="X825" s="161" t="str">
        <f>IF(W825="","",'Thông Tin Chung'!$L$3)</f>
        <v/>
      </c>
      <c r="Y825" s="163" t="str">
        <f t="shared" ca="1" si="195"/>
        <v/>
      </c>
      <c r="Z825" s="165"/>
      <c r="AA825" s="155" t="str">
        <f ca="1">IF(C825="","",IF(OR(D825&lt;NgayBatDau,D825&gt;NgayKetThuc),"Ngày tháng phải nằm trong kỳ báo cáo",IF(AND(G825&lt;&gt;"",COUNTIF(D.2[Tên khách hàng],G825)=0),"Tên KH chưa khai báo trong DSKH",IF(AND(H825&lt;&gt;"",COUNTIF(D.1[Tên sản phẩm],H825)=0),"SP này chưa khai báo trong DSSP",""))))</f>
        <v/>
      </c>
      <c r="AB825" s="23" t="str">
        <f t="shared" ca="1" si="181"/>
        <v/>
      </c>
      <c r="AC825" s="23" t="str">
        <f t="shared" ca="1" si="182"/>
        <v/>
      </c>
      <c r="AD825" s="23" t="str">
        <f t="shared" ca="1" si="183"/>
        <v/>
      </c>
      <c r="AE825" s="68" t="str">
        <f t="shared" ca="1" si="184"/>
        <v/>
      </c>
      <c r="AF825" s="69" t="str">
        <f>IF(OR(H825="",S825=""),"",S825-(SUM(L825,M825)*INDEX(D.1[Đơn giá],MATCH(H825,D.1[Tên sản phẩm],0))))</f>
        <v/>
      </c>
      <c r="AG825" s="90" t="str">
        <f t="shared" ca="1" si="185"/>
        <v/>
      </c>
      <c r="AH825" s="90"/>
    </row>
    <row r="826" spans="2:34" ht="27.75" customHeight="1" x14ac:dyDescent="0.2">
      <c r="B826" s="154">
        <f t="shared" si="186"/>
        <v>823</v>
      </c>
      <c r="C826" s="155" t="str">
        <f t="shared" ca="1" si="187"/>
        <v/>
      </c>
      <c r="D826" s="156" t="str">
        <f t="shared" ca="1" si="188"/>
        <v/>
      </c>
      <c r="E826" s="157" t="str">
        <f t="shared" ca="1" si="189"/>
        <v/>
      </c>
      <c r="F826" s="157"/>
      <c r="G826" s="158" t="str">
        <f t="shared" ca="1" si="190"/>
        <v/>
      </c>
      <c r="H826" s="159"/>
      <c r="I826" s="160" t="str">
        <f>IF(H826="","",INDEX(D.1[Quy cách],MATCH(H826,D.1[Tên sản phẩm],0)))</f>
        <v/>
      </c>
      <c r="J826" s="35" t="str">
        <f>IF(H826="","",INDEX(D.1[ĐVT],MATCH(H826,D.1[Tên sản phẩm],0)))</f>
        <v/>
      </c>
      <c r="K826" s="163" t="str">
        <f>IF(H826="","",INDEX(D.1[Đơn giá bán
(Tham khảo)],MATCH(H826,D.1[Tên sản phẩm],0)))</f>
        <v/>
      </c>
      <c r="L826" s="162"/>
      <c r="M826" s="159"/>
      <c r="N826" s="159"/>
      <c r="O826" s="159"/>
      <c r="P826" s="163" t="str">
        <f t="shared" si="191"/>
        <v/>
      </c>
      <c r="Q826" s="164"/>
      <c r="R826" s="162"/>
      <c r="S826" s="163" t="str">
        <f t="shared" si="192"/>
        <v/>
      </c>
      <c r="T826" s="164" t="str">
        <f t="shared" ca="1" si="193"/>
        <v/>
      </c>
      <c r="U826" s="163" t="str">
        <f t="shared" si="194"/>
        <v/>
      </c>
      <c r="V826" s="163" t="str">
        <f ca="1">IF(AND(C826&lt;&gt;"",C826&lt;&gt;OFFSET(C826,1,0)),SUMIFS(B.2[Giá có thuế],B.2[Số ĐK],C826),"")</f>
        <v/>
      </c>
      <c r="W826" s="159"/>
      <c r="X826" s="161" t="str">
        <f>IF(W826="","",'Thông Tin Chung'!$L$3)</f>
        <v/>
      </c>
      <c r="Y826" s="163" t="str">
        <f t="shared" ca="1" si="195"/>
        <v/>
      </c>
      <c r="Z826" s="165"/>
      <c r="AA826" s="155" t="str">
        <f ca="1">IF(C826="","",IF(OR(D826&lt;NgayBatDau,D826&gt;NgayKetThuc),"Ngày tháng phải nằm trong kỳ báo cáo",IF(AND(G826&lt;&gt;"",COUNTIF(D.2[Tên khách hàng],G826)=0),"Tên KH chưa khai báo trong DSKH",IF(AND(H826&lt;&gt;"",COUNTIF(D.1[Tên sản phẩm],H826)=0),"SP này chưa khai báo trong DSSP",""))))</f>
        <v/>
      </c>
      <c r="AB826" s="23" t="str">
        <f t="shared" ca="1" si="181"/>
        <v/>
      </c>
      <c r="AC826" s="23" t="str">
        <f t="shared" ca="1" si="182"/>
        <v/>
      </c>
      <c r="AD826" s="23" t="str">
        <f t="shared" ca="1" si="183"/>
        <v/>
      </c>
      <c r="AE826" s="68" t="str">
        <f t="shared" ca="1" si="184"/>
        <v/>
      </c>
      <c r="AF826" s="69" t="str">
        <f>IF(OR(H826="",S826=""),"",S826-(SUM(L826,M826)*INDEX(D.1[Đơn giá],MATCH(H826,D.1[Tên sản phẩm],0))))</f>
        <v/>
      </c>
      <c r="AG826" s="90" t="str">
        <f t="shared" ca="1" si="185"/>
        <v/>
      </c>
      <c r="AH826" s="90"/>
    </row>
    <row r="827" spans="2:34" ht="27.75" customHeight="1" x14ac:dyDescent="0.2">
      <c r="B827" s="154">
        <f t="shared" si="186"/>
        <v>824</v>
      </c>
      <c r="C827" s="155" t="str">
        <f t="shared" ca="1" si="187"/>
        <v/>
      </c>
      <c r="D827" s="156" t="str">
        <f t="shared" ca="1" si="188"/>
        <v/>
      </c>
      <c r="E827" s="157" t="str">
        <f t="shared" ca="1" si="189"/>
        <v/>
      </c>
      <c r="F827" s="157"/>
      <c r="G827" s="158" t="str">
        <f t="shared" ca="1" si="190"/>
        <v/>
      </c>
      <c r="H827" s="159"/>
      <c r="I827" s="160" t="str">
        <f>IF(H827="","",INDEX(D.1[Quy cách],MATCH(H827,D.1[Tên sản phẩm],0)))</f>
        <v/>
      </c>
      <c r="J827" s="35" t="str">
        <f>IF(H827="","",INDEX(D.1[ĐVT],MATCH(H827,D.1[Tên sản phẩm],0)))</f>
        <v/>
      </c>
      <c r="K827" s="163" t="str">
        <f>IF(H827="","",INDEX(D.1[Đơn giá bán
(Tham khảo)],MATCH(H827,D.1[Tên sản phẩm],0)))</f>
        <v/>
      </c>
      <c r="L827" s="162"/>
      <c r="M827" s="159"/>
      <c r="N827" s="159"/>
      <c r="O827" s="159"/>
      <c r="P827" s="163" t="str">
        <f t="shared" si="191"/>
        <v/>
      </c>
      <c r="Q827" s="164"/>
      <c r="R827" s="162"/>
      <c r="S827" s="163" t="str">
        <f t="shared" si="192"/>
        <v/>
      </c>
      <c r="T827" s="164" t="str">
        <f t="shared" ca="1" si="193"/>
        <v/>
      </c>
      <c r="U827" s="163" t="str">
        <f t="shared" si="194"/>
        <v/>
      </c>
      <c r="V827" s="163" t="str">
        <f ca="1">IF(AND(C827&lt;&gt;"",C827&lt;&gt;OFFSET(C827,1,0)),SUMIFS(B.2[Giá có thuế],B.2[Số ĐK],C827),"")</f>
        <v/>
      </c>
      <c r="W827" s="159"/>
      <c r="X827" s="161" t="str">
        <f>IF(W827="","",'Thông Tin Chung'!$L$3)</f>
        <v/>
      </c>
      <c r="Y827" s="163" t="str">
        <f t="shared" ca="1" si="195"/>
        <v/>
      </c>
      <c r="Z827" s="165"/>
      <c r="AA827" s="155" t="str">
        <f ca="1">IF(C827="","",IF(OR(D827&lt;NgayBatDau,D827&gt;NgayKetThuc),"Ngày tháng phải nằm trong kỳ báo cáo",IF(AND(G827&lt;&gt;"",COUNTIF(D.2[Tên khách hàng],G827)=0),"Tên KH chưa khai báo trong DSKH",IF(AND(H827&lt;&gt;"",COUNTIF(D.1[Tên sản phẩm],H827)=0),"SP này chưa khai báo trong DSSP",""))))</f>
        <v/>
      </c>
      <c r="AB827" s="23" t="str">
        <f t="shared" ca="1" si="181"/>
        <v/>
      </c>
      <c r="AC827" s="23" t="str">
        <f t="shared" ca="1" si="182"/>
        <v/>
      </c>
      <c r="AD827" s="23" t="str">
        <f t="shared" ca="1" si="183"/>
        <v/>
      </c>
      <c r="AE827" s="68" t="str">
        <f t="shared" ca="1" si="184"/>
        <v/>
      </c>
      <c r="AF827" s="69" t="str">
        <f>IF(OR(H827="",S827=""),"",S827-(SUM(L827,M827)*INDEX(D.1[Đơn giá],MATCH(H827,D.1[Tên sản phẩm],0))))</f>
        <v/>
      </c>
      <c r="AG827" s="90" t="str">
        <f t="shared" ca="1" si="185"/>
        <v/>
      </c>
      <c r="AH827" s="90"/>
    </row>
    <row r="828" spans="2:34" ht="27.75" customHeight="1" x14ac:dyDescent="0.2">
      <c r="B828" s="154">
        <f t="shared" si="186"/>
        <v>825</v>
      </c>
      <c r="C828" s="155" t="str">
        <f t="shared" ca="1" si="187"/>
        <v/>
      </c>
      <c r="D828" s="156" t="str">
        <f t="shared" ca="1" si="188"/>
        <v/>
      </c>
      <c r="E828" s="157" t="str">
        <f t="shared" ca="1" si="189"/>
        <v/>
      </c>
      <c r="F828" s="157"/>
      <c r="G828" s="158" t="str">
        <f t="shared" ca="1" si="190"/>
        <v/>
      </c>
      <c r="H828" s="159"/>
      <c r="I828" s="160" t="str">
        <f>IF(H828="","",INDEX(D.1[Quy cách],MATCH(H828,D.1[Tên sản phẩm],0)))</f>
        <v/>
      </c>
      <c r="J828" s="35" t="str">
        <f>IF(H828="","",INDEX(D.1[ĐVT],MATCH(H828,D.1[Tên sản phẩm],0)))</f>
        <v/>
      </c>
      <c r="K828" s="163" t="str">
        <f>IF(H828="","",INDEX(D.1[Đơn giá bán
(Tham khảo)],MATCH(H828,D.1[Tên sản phẩm],0)))</f>
        <v/>
      </c>
      <c r="L828" s="162"/>
      <c r="M828" s="159"/>
      <c r="N828" s="159"/>
      <c r="O828" s="159"/>
      <c r="P828" s="163" t="str">
        <f t="shared" si="191"/>
        <v/>
      </c>
      <c r="Q828" s="164"/>
      <c r="R828" s="162"/>
      <c r="S828" s="163" t="str">
        <f t="shared" si="192"/>
        <v/>
      </c>
      <c r="T828" s="164" t="str">
        <f t="shared" ca="1" si="193"/>
        <v/>
      </c>
      <c r="U828" s="163" t="str">
        <f t="shared" si="194"/>
        <v/>
      </c>
      <c r="V828" s="163" t="str">
        <f ca="1">IF(AND(C828&lt;&gt;"",C828&lt;&gt;OFFSET(C828,1,0)),SUMIFS(B.2[Giá có thuế],B.2[Số ĐK],C828),"")</f>
        <v/>
      </c>
      <c r="W828" s="159"/>
      <c r="X828" s="161" t="str">
        <f>IF(W828="","",'Thông Tin Chung'!$L$3)</f>
        <v/>
      </c>
      <c r="Y828" s="163" t="str">
        <f t="shared" ca="1" si="195"/>
        <v/>
      </c>
      <c r="Z828" s="165"/>
      <c r="AA828" s="155" t="str">
        <f ca="1">IF(C828="","",IF(OR(D828&lt;NgayBatDau,D828&gt;NgayKetThuc),"Ngày tháng phải nằm trong kỳ báo cáo",IF(AND(G828&lt;&gt;"",COUNTIF(D.2[Tên khách hàng],G828)=0),"Tên KH chưa khai báo trong DSKH",IF(AND(H828&lt;&gt;"",COUNTIF(D.1[Tên sản phẩm],H828)=0),"SP này chưa khai báo trong DSSP",""))))</f>
        <v/>
      </c>
      <c r="AB828" s="23" t="str">
        <f t="shared" ca="1" si="181"/>
        <v/>
      </c>
      <c r="AC828" s="23" t="str">
        <f t="shared" ca="1" si="182"/>
        <v/>
      </c>
      <c r="AD828" s="23" t="str">
        <f t="shared" ca="1" si="183"/>
        <v/>
      </c>
      <c r="AE828" s="68" t="str">
        <f t="shared" ca="1" si="184"/>
        <v/>
      </c>
      <c r="AF828" s="69" t="str">
        <f>IF(OR(H828="",S828=""),"",S828-(SUM(L828,M828)*INDEX(D.1[Đơn giá],MATCH(H828,D.1[Tên sản phẩm],0))))</f>
        <v/>
      </c>
      <c r="AG828" s="90" t="str">
        <f t="shared" ca="1" si="185"/>
        <v/>
      </c>
      <c r="AH828" s="90"/>
    </row>
    <row r="829" spans="2:34" ht="27.75" customHeight="1" x14ac:dyDescent="0.2">
      <c r="B829" s="154">
        <f t="shared" si="186"/>
        <v>826</v>
      </c>
      <c r="C829" s="155" t="str">
        <f t="shared" ca="1" si="187"/>
        <v/>
      </c>
      <c r="D829" s="156" t="str">
        <f t="shared" ca="1" si="188"/>
        <v/>
      </c>
      <c r="E829" s="157" t="str">
        <f t="shared" ca="1" si="189"/>
        <v/>
      </c>
      <c r="F829" s="157"/>
      <c r="G829" s="158" t="str">
        <f t="shared" ca="1" si="190"/>
        <v/>
      </c>
      <c r="H829" s="159"/>
      <c r="I829" s="160" t="str">
        <f>IF(H829="","",INDEX(D.1[Quy cách],MATCH(H829,D.1[Tên sản phẩm],0)))</f>
        <v/>
      </c>
      <c r="J829" s="35" t="str">
        <f>IF(H829="","",INDEX(D.1[ĐVT],MATCH(H829,D.1[Tên sản phẩm],0)))</f>
        <v/>
      </c>
      <c r="K829" s="163" t="str">
        <f>IF(H829="","",INDEX(D.1[Đơn giá bán
(Tham khảo)],MATCH(H829,D.1[Tên sản phẩm],0)))</f>
        <v/>
      </c>
      <c r="L829" s="162"/>
      <c r="M829" s="159"/>
      <c r="N829" s="159"/>
      <c r="O829" s="159"/>
      <c r="P829" s="163" t="str">
        <f t="shared" si="191"/>
        <v/>
      </c>
      <c r="Q829" s="164"/>
      <c r="R829" s="162"/>
      <c r="S829" s="163" t="str">
        <f t="shared" si="192"/>
        <v/>
      </c>
      <c r="T829" s="164" t="str">
        <f t="shared" ca="1" si="193"/>
        <v/>
      </c>
      <c r="U829" s="163" t="str">
        <f t="shared" si="194"/>
        <v/>
      </c>
      <c r="V829" s="163" t="str">
        <f ca="1">IF(AND(C829&lt;&gt;"",C829&lt;&gt;OFFSET(C829,1,0)),SUMIFS(B.2[Giá có thuế],B.2[Số ĐK],C829),"")</f>
        <v/>
      </c>
      <c r="W829" s="159"/>
      <c r="X829" s="161" t="str">
        <f>IF(W829="","",'Thông Tin Chung'!$L$3)</f>
        <v/>
      </c>
      <c r="Y829" s="163" t="str">
        <f t="shared" ca="1" si="195"/>
        <v/>
      </c>
      <c r="Z829" s="165"/>
      <c r="AA829" s="155" t="str">
        <f ca="1">IF(C829="","",IF(OR(D829&lt;NgayBatDau,D829&gt;NgayKetThuc),"Ngày tháng phải nằm trong kỳ báo cáo",IF(AND(G829&lt;&gt;"",COUNTIF(D.2[Tên khách hàng],G829)=0),"Tên KH chưa khai báo trong DSKH",IF(AND(H829&lt;&gt;"",COUNTIF(D.1[Tên sản phẩm],H829)=0),"SP này chưa khai báo trong DSSP",""))))</f>
        <v/>
      </c>
      <c r="AB829" s="23" t="str">
        <f t="shared" ca="1" si="181"/>
        <v/>
      </c>
      <c r="AC829" s="23" t="str">
        <f t="shared" ca="1" si="182"/>
        <v/>
      </c>
      <c r="AD829" s="23" t="str">
        <f t="shared" ca="1" si="183"/>
        <v/>
      </c>
      <c r="AE829" s="68" t="str">
        <f t="shared" ca="1" si="184"/>
        <v/>
      </c>
      <c r="AF829" s="69" t="str">
        <f>IF(OR(H829="",S829=""),"",S829-(SUM(L829,M829)*INDEX(D.1[Đơn giá],MATCH(H829,D.1[Tên sản phẩm],0))))</f>
        <v/>
      </c>
      <c r="AG829" s="90" t="str">
        <f t="shared" ca="1" si="185"/>
        <v/>
      </c>
      <c r="AH829" s="90"/>
    </row>
    <row r="830" spans="2:34" ht="27.75" customHeight="1" x14ac:dyDescent="0.2">
      <c r="B830" s="154">
        <f t="shared" si="186"/>
        <v>827</v>
      </c>
      <c r="C830" s="155" t="str">
        <f t="shared" ca="1" si="187"/>
        <v/>
      </c>
      <c r="D830" s="156" t="str">
        <f t="shared" ca="1" si="188"/>
        <v/>
      </c>
      <c r="E830" s="157" t="str">
        <f t="shared" ca="1" si="189"/>
        <v/>
      </c>
      <c r="F830" s="157"/>
      <c r="G830" s="158" t="str">
        <f t="shared" ca="1" si="190"/>
        <v/>
      </c>
      <c r="H830" s="159"/>
      <c r="I830" s="160" t="str">
        <f>IF(H830="","",INDEX(D.1[Quy cách],MATCH(H830,D.1[Tên sản phẩm],0)))</f>
        <v/>
      </c>
      <c r="J830" s="35" t="str">
        <f>IF(H830="","",INDEX(D.1[ĐVT],MATCH(H830,D.1[Tên sản phẩm],0)))</f>
        <v/>
      </c>
      <c r="K830" s="163" t="str">
        <f>IF(H830="","",INDEX(D.1[Đơn giá bán
(Tham khảo)],MATCH(H830,D.1[Tên sản phẩm],0)))</f>
        <v/>
      </c>
      <c r="L830" s="162"/>
      <c r="M830" s="159"/>
      <c r="N830" s="159"/>
      <c r="O830" s="159"/>
      <c r="P830" s="163" t="str">
        <f t="shared" si="191"/>
        <v/>
      </c>
      <c r="Q830" s="164"/>
      <c r="R830" s="162"/>
      <c r="S830" s="163" t="str">
        <f t="shared" si="192"/>
        <v/>
      </c>
      <c r="T830" s="164" t="str">
        <f t="shared" ca="1" si="193"/>
        <v/>
      </c>
      <c r="U830" s="163" t="str">
        <f t="shared" si="194"/>
        <v/>
      </c>
      <c r="V830" s="163" t="str">
        <f ca="1">IF(AND(C830&lt;&gt;"",C830&lt;&gt;OFFSET(C830,1,0)),SUMIFS(B.2[Giá có thuế],B.2[Số ĐK],C830),"")</f>
        <v/>
      </c>
      <c r="W830" s="159"/>
      <c r="X830" s="161" t="str">
        <f>IF(W830="","",'Thông Tin Chung'!$L$3)</f>
        <v/>
      </c>
      <c r="Y830" s="163" t="str">
        <f t="shared" ca="1" si="195"/>
        <v/>
      </c>
      <c r="Z830" s="165"/>
      <c r="AA830" s="155" t="str">
        <f ca="1">IF(C830="","",IF(OR(D830&lt;NgayBatDau,D830&gt;NgayKetThuc),"Ngày tháng phải nằm trong kỳ báo cáo",IF(AND(G830&lt;&gt;"",COUNTIF(D.2[Tên khách hàng],G830)=0),"Tên KH chưa khai báo trong DSKH",IF(AND(H830&lt;&gt;"",COUNTIF(D.1[Tên sản phẩm],H830)=0),"SP này chưa khai báo trong DSSP",""))))</f>
        <v/>
      </c>
      <c r="AB830" s="23" t="str">
        <f t="shared" ca="1" si="181"/>
        <v/>
      </c>
      <c r="AC830" s="23" t="str">
        <f t="shared" ca="1" si="182"/>
        <v/>
      </c>
      <c r="AD830" s="23" t="str">
        <f t="shared" ca="1" si="183"/>
        <v/>
      </c>
      <c r="AE830" s="68" t="str">
        <f t="shared" ca="1" si="184"/>
        <v/>
      </c>
      <c r="AF830" s="69" t="str">
        <f>IF(OR(H830="",S830=""),"",S830-(SUM(L830,M830)*INDEX(D.1[Đơn giá],MATCH(H830,D.1[Tên sản phẩm],0))))</f>
        <v/>
      </c>
      <c r="AG830" s="90" t="str">
        <f t="shared" ca="1" si="185"/>
        <v/>
      </c>
      <c r="AH830" s="90"/>
    </row>
    <row r="831" spans="2:34" ht="27.75" customHeight="1" x14ac:dyDescent="0.2">
      <c r="B831" s="154">
        <f t="shared" si="186"/>
        <v>828</v>
      </c>
      <c r="C831" s="155" t="str">
        <f t="shared" ca="1" si="187"/>
        <v/>
      </c>
      <c r="D831" s="156" t="str">
        <f t="shared" ca="1" si="188"/>
        <v/>
      </c>
      <c r="E831" s="157" t="str">
        <f t="shared" ca="1" si="189"/>
        <v/>
      </c>
      <c r="F831" s="157"/>
      <c r="G831" s="158" t="str">
        <f t="shared" ca="1" si="190"/>
        <v/>
      </c>
      <c r="H831" s="159"/>
      <c r="I831" s="160" t="str">
        <f>IF(H831="","",INDEX(D.1[Quy cách],MATCH(H831,D.1[Tên sản phẩm],0)))</f>
        <v/>
      </c>
      <c r="J831" s="35" t="str">
        <f>IF(H831="","",INDEX(D.1[ĐVT],MATCH(H831,D.1[Tên sản phẩm],0)))</f>
        <v/>
      </c>
      <c r="K831" s="163" t="str">
        <f>IF(H831="","",INDEX(D.1[Đơn giá bán
(Tham khảo)],MATCH(H831,D.1[Tên sản phẩm],0)))</f>
        <v/>
      </c>
      <c r="L831" s="162"/>
      <c r="M831" s="159"/>
      <c r="N831" s="159"/>
      <c r="O831" s="159"/>
      <c r="P831" s="163" t="str">
        <f t="shared" si="191"/>
        <v/>
      </c>
      <c r="Q831" s="164"/>
      <c r="R831" s="162"/>
      <c r="S831" s="163" t="str">
        <f t="shared" si="192"/>
        <v/>
      </c>
      <c r="T831" s="164" t="str">
        <f t="shared" ca="1" si="193"/>
        <v/>
      </c>
      <c r="U831" s="163" t="str">
        <f t="shared" si="194"/>
        <v/>
      </c>
      <c r="V831" s="163" t="str">
        <f ca="1">IF(AND(C831&lt;&gt;"",C831&lt;&gt;OFFSET(C831,1,0)),SUMIFS(B.2[Giá có thuế],B.2[Số ĐK],C831),"")</f>
        <v/>
      </c>
      <c r="W831" s="159"/>
      <c r="X831" s="161" t="str">
        <f>IF(W831="","",'Thông Tin Chung'!$L$3)</f>
        <v/>
      </c>
      <c r="Y831" s="163" t="str">
        <f t="shared" ca="1" si="195"/>
        <v/>
      </c>
      <c r="Z831" s="165"/>
      <c r="AA831" s="155" t="str">
        <f ca="1">IF(C831="","",IF(OR(D831&lt;NgayBatDau,D831&gt;NgayKetThuc),"Ngày tháng phải nằm trong kỳ báo cáo",IF(AND(G831&lt;&gt;"",COUNTIF(D.2[Tên khách hàng],G831)=0),"Tên KH chưa khai báo trong DSKH",IF(AND(H831&lt;&gt;"",COUNTIF(D.1[Tên sản phẩm],H831)=0),"SP này chưa khai báo trong DSSP",""))))</f>
        <v/>
      </c>
      <c r="AB831" s="23" t="str">
        <f t="shared" ca="1" si="181"/>
        <v/>
      </c>
      <c r="AC831" s="23" t="str">
        <f t="shared" ca="1" si="182"/>
        <v/>
      </c>
      <c r="AD831" s="23" t="str">
        <f t="shared" ca="1" si="183"/>
        <v/>
      </c>
      <c r="AE831" s="68" t="str">
        <f t="shared" ca="1" si="184"/>
        <v/>
      </c>
      <c r="AF831" s="69" t="str">
        <f>IF(OR(H831="",S831=""),"",S831-(SUM(L831,M831)*INDEX(D.1[Đơn giá],MATCH(H831,D.1[Tên sản phẩm],0))))</f>
        <v/>
      </c>
      <c r="AG831" s="90" t="str">
        <f t="shared" ca="1" si="185"/>
        <v/>
      </c>
      <c r="AH831" s="90"/>
    </row>
    <row r="832" spans="2:34" ht="27.75" customHeight="1" x14ac:dyDescent="0.2">
      <c r="B832" s="154">
        <f t="shared" si="186"/>
        <v>829</v>
      </c>
      <c r="C832" s="155" t="str">
        <f t="shared" ca="1" si="187"/>
        <v/>
      </c>
      <c r="D832" s="156" t="str">
        <f t="shared" ca="1" si="188"/>
        <v/>
      </c>
      <c r="E832" s="157" t="str">
        <f t="shared" ca="1" si="189"/>
        <v/>
      </c>
      <c r="F832" s="157"/>
      <c r="G832" s="158" t="str">
        <f t="shared" ca="1" si="190"/>
        <v/>
      </c>
      <c r="H832" s="159"/>
      <c r="I832" s="160" t="str">
        <f>IF(H832="","",INDEX(D.1[Quy cách],MATCH(H832,D.1[Tên sản phẩm],0)))</f>
        <v/>
      </c>
      <c r="J832" s="35" t="str">
        <f>IF(H832="","",INDEX(D.1[ĐVT],MATCH(H832,D.1[Tên sản phẩm],0)))</f>
        <v/>
      </c>
      <c r="K832" s="163" t="str">
        <f>IF(H832="","",INDEX(D.1[Đơn giá bán
(Tham khảo)],MATCH(H832,D.1[Tên sản phẩm],0)))</f>
        <v/>
      </c>
      <c r="L832" s="162"/>
      <c r="M832" s="159"/>
      <c r="N832" s="159"/>
      <c r="O832" s="159"/>
      <c r="P832" s="163" t="str">
        <f t="shared" si="191"/>
        <v/>
      </c>
      <c r="Q832" s="164"/>
      <c r="R832" s="162"/>
      <c r="S832" s="163" t="str">
        <f t="shared" si="192"/>
        <v/>
      </c>
      <c r="T832" s="164" t="str">
        <f t="shared" ca="1" si="193"/>
        <v/>
      </c>
      <c r="U832" s="163" t="str">
        <f t="shared" si="194"/>
        <v/>
      </c>
      <c r="V832" s="163" t="str">
        <f ca="1">IF(AND(C832&lt;&gt;"",C832&lt;&gt;OFFSET(C832,1,0)),SUMIFS(B.2[Giá có thuế],B.2[Số ĐK],C832),"")</f>
        <v/>
      </c>
      <c r="W832" s="159"/>
      <c r="X832" s="161" t="str">
        <f>IF(W832="","",'Thông Tin Chung'!$L$3)</f>
        <v/>
      </c>
      <c r="Y832" s="163" t="str">
        <f t="shared" ca="1" si="195"/>
        <v/>
      </c>
      <c r="Z832" s="165"/>
      <c r="AA832" s="155" t="str">
        <f ca="1">IF(C832="","",IF(OR(D832&lt;NgayBatDau,D832&gt;NgayKetThuc),"Ngày tháng phải nằm trong kỳ báo cáo",IF(AND(G832&lt;&gt;"",COUNTIF(D.2[Tên khách hàng],G832)=0),"Tên KH chưa khai báo trong DSKH",IF(AND(H832&lt;&gt;"",COUNTIF(D.1[Tên sản phẩm],H832)=0),"SP này chưa khai báo trong DSSP",""))))</f>
        <v/>
      </c>
      <c r="AB832" s="23" t="str">
        <f t="shared" ca="1" si="181"/>
        <v/>
      </c>
      <c r="AC832" s="23" t="str">
        <f t="shared" ca="1" si="182"/>
        <v/>
      </c>
      <c r="AD832" s="23" t="str">
        <f t="shared" ca="1" si="183"/>
        <v/>
      </c>
      <c r="AE832" s="68" t="str">
        <f t="shared" ca="1" si="184"/>
        <v/>
      </c>
      <c r="AF832" s="69" t="str">
        <f>IF(OR(H832="",S832=""),"",S832-(SUM(L832,M832)*INDEX(D.1[Đơn giá],MATCH(H832,D.1[Tên sản phẩm],0))))</f>
        <v/>
      </c>
      <c r="AG832" s="90" t="str">
        <f t="shared" ca="1" si="185"/>
        <v/>
      </c>
      <c r="AH832" s="90"/>
    </row>
    <row r="833" spans="2:34" ht="27.75" customHeight="1" x14ac:dyDescent="0.2">
      <c r="B833" s="154">
        <f t="shared" si="186"/>
        <v>830</v>
      </c>
      <c r="C833" s="155" t="str">
        <f t="shared" ca="1" si="187"/>
        <v/>
      </c>
      <c r="D833" s="156" t="str">
        <f t="shared" ca="1" si="188"/>
        <v/>
      </c>
      <c r="E833" s="157" t="str">
        <f t="shared" ca="1" si="189"/>
        <v/>
      </c>
      <c r="F833" s="157"/>
      <c r="G833" s="158" t="str">
        <f t="shared" ca="1" si="190"/>
        <v/>
      </c>
      <c r="H833" s="159"/>
      <c r="I833" s="160" t="str">
        <f>IF(H833="","",INDEX(D.1[Quy cách],MATCH(H833,D.1[Tên sản phẩm],0)))</f>
        <v/>
      </c>
      <c r="J833" s="35" t="str">
        <f>IF(H833="","",INDEX(D.1[ĐVT],MATCH(H833,D.1[Tên sản phẩm],0)))</f>
        <v/>
      </c>
      <c r="K833" s="163" t="str">
        <f>IF(H833="","",INDEX(D.1[Đơn giá bán
(Tham khảo)],MATCH(H833,D.1[Tên sản phẩm],0)))</f>
        <v/>
      </c>
      <c r="L833" s="162"/>
      <c r="M833" s="159"/>
      <c r="N833" s="159"/>
      <c r="O833" s="159"/>
      <c r="P833" s="163" t="str">
        <f t="shared" si="191"/>
        <v/>
      </c>
      <c r="Q833" s="164"/>
      <c r="R833" s="162"/>
      <c r="S833" s="163" t="str">
        <f t="shared" si="192"/>
        <v/>
      </c>
      <c r="T833" s="164" t="str">
        <f t="shared" ca="1" si="193"/>
        <v/>
      </c>
      <c r="U833" s="163" t="str">
        <f t="shared" si="194"/>
        <v/>
      </c>
      <c r="V833" s="163" t="str">
        <f ca="1">IF(AND(C833&lt;&gt;"",C833&lt;&gt;OFFSET(C833,1,0)),SUMIFS(B.2[Giá có thuế],B.2[Số ĐK],C833),"")</f>
        <v/>
      </c>
      <c r="W833" s="159"/>
      <c r="X833" s="161" t="str">
        <f>IF(W833="","",'Thông Tin Chung'!$L$3)</f>
        <v/>
      </c>
      <c r="Y833" s="163" t="str">
        <f t="shared" ca="1" si="195"/>
        <v/>
      </c>
      <c r="Z833" s="165"/>
      <c r="AA833" s="155" t="str">
        <f ca="1">IF(C833="","",IF(OR(D833&lt;NgayBatDau,D833&gt;NgayKetThuc),"Ngày tháng phải nằm trong kỳ báo cáo",IF(AND(G833&lt;&gt;"",COUNTIF(D.2[Tên khách hàng],G833)=0),"Tên KH chưa khai báo trong DSKH",IF(AND(H833&lt;&gt;"",COUNTIF(D.1[Tên sản phẩm],H833)=0),"SP này chưa khai báo trong DSSP",""))))</f>
        <v/>
      </c>
      <c r="AB833" s="23" t="str">
        <f t="shared" ca="1" si="181"/>
        <v/>
      </c>
      <c r="AC833" s="23" t="str">
        <f t="shared" ca="1" si="182"/>
        <v/>
      </c>
      <c r="AD833" s="23" t="str">
        <f t="shared" ca="1" si="183"/>
        <v/>
      </c>
      <c r="AE833" s="68" t="str">
        <f t="shared" ca="1" si="184"/>
        <v/>
      </c>
      <c r="AF833" s="69" t="str">
        <f>IF(OR(H833="",S833=""),"",S833-(SUM(L833,M833)*INDEX(D.1[Đơn giá],MATCH(H833,D.1[Tên sản phẩm],0))))</f>
        <v/>
      </c>
      <c r="AG833" s="90" t="str">
        <f t="shared" ca="1" si="185"/>
        <v/>
      </c>
      <c r="AH833" s="90"/>
    </row>
    <row r="834" spans="2:34" ht="27.75" customHeight="1" x14ac:dyDescent="0.2">
      <c r="B834" s="154">
        <f t="shared" si="186"/>
        <v>831</v>
      </c>
      <c r="C834" s="155" t="str">
        <f t="shared" ca="1" si="187"/>
        <v/>
      </c>
      <c r="D834" s="156" t="str">
        <f t="shared" ca="1" si="188"/>
        <v/>
      </c>
      <c r="E834" s="157" t="str">
        <f t="shared" ca="1" si="189"/>
        <v/>
      </c>
      <c r="F834" s="157"/>
      <c r="G834" s="158" t="str">
        <f t="shared" ca="1" si="190"/>
        <v/>
      </c>
      <c r="H834" s="159"/>
      <c r="I834" s="160" t="str">
        <f>IF(H834="","",INDEX(D.1[Quy cách],MATCH(H834,D.1[Tên sản phẩm],0)))</f>
        <v/>
      </c>
      <c r="J834" s="35" t="str">
        <f>IF(H834="","",INDEX(D.1[ĐVT],MATCH(H834,D.1[Tên sản phẩm],0)))</f>
        <v/>
      </c>
      <c r="K834" s="163" t="str">
        <f>IF(H834="","",INDEX(D.1[Đơn giá bán
(Tham khảo)],MATCH(H834,D.1[Tên sản phẩm],0)))</f>
        <v/>
      </c>
      <c r="L834" s="162"/>
      <c r="M834" s="159"/>
      <c r="N834" s="159"/>
      <c r="O834" s="159"/>
      <c r="P834" s="163" t="str">
        <f t="shared" si="191"/>
        <v/>
      </c>
      <c r="Q834" s="164"/>
      <c r="R834" s="162"/>
      <c r="S834" s="163" t="str">
        <f t="shared" si="192"/>
        <v/>
      </c>
      <c r="T834" s="164" t="str">
        <f t="shared" ca="1" si="193"/>
        <v/>
      </c>
      <c r="U834" s="163" t="str">
        <f t="shared" si="194"/>
        <v/>
      </c>
      <c r="V834" s="163" t="str">
        <f ca="1">IF(AND(C834&lt;&gt;"",C834&lt;&gt;OFFSET(C834,1,0)),SUMIFS(B.2[Giá có thuế],B.2[Số ĐK],C834),"")</f>
        <v/>
      </c>
      <c r="W834" s="159"/>
      <c r="X834" s="161" t="str">
        <f>IF(W834="","",'Thông Tin Chung'!$L$3)</f>
        <v/>
      </c>
      <c r="Y834" s="163" t="str">
        <f t="shared" ca="1" si="195"/>
        <v/>
      </c>
      <c r="Z834" s="165"/>
      <c r="AA834" s="155" t="str">
        <f ca="1">IF(C834="","",IF(OR(D834&lt;NgayBatDau,D834&gt;NgayKetThuc),"Ngày tháng phải nằm trong kỳ báo cáo",IF(AND(G834&lt;&gt;"",COUNTIF(D.2[Tên khách hàng],G834)=0),"Tên KH chưa khai báo trong DSKH",IF(AND(H834&lt;&gt;"",COUNTIF(D.1[Tên sản phẩm],H834)=0),"SP này chưa khai báo trong DSSP",""))))</f>
        <v/>
      </c>
      <c r="AB834" s="23" t="str">
        <f t="shared" ca="1" si="181"/>
        <v/>
      </c>
      <c r="AC834" s="23" t="str">
        <f t="shared" ca="1" si="182"/>
        <v/>
      </c>
      <c r="AD834" s="23" t="str">
        <f t="shared" ca="1" si="183"/>
        <v/>
      </c>
      <c r="AE834" s="68" t="str">
        <f t="shared" ca="1" si="184"/>
        <v/>
      </c>
      <c r="AF834" s="69" t="str">
        <f>IF(OR(H834="",S834=""),"",S834-(SUM(L834,M834)*INDEX(D.1[Đơn giá],MATCH(H834,D.1[Tên sản phẩm],0))))</f>
        <v/>
      </c>
      <c r="AG834" s="90" t="str">
        <f t="shared" ca="1" si="185"/>
        <v/>
      </c>
      <c r="AH834" s="90"/>
    </row>
    <row r="835" spans="2:34" ht="27.75" customHeight="1" x14ac:dyDescent="0.2">
      <c r="B835" s="154">
        <f t="shared" si="186"/>
        <v>832</v>
      </c>
      <c r="C835" s="155" t="str">
        <f t="shared" ca="1" si="187"/>
        <v/>
      </c>
      <c r="D835" s="156" t="str">
        <f t="shared" ca="1" si="188"/>
        <v/>
      </c>
      <c r="E835" s="157" t="str">
        <f t="shared" ca="1" si="189"/>
        <v/>
      </c>
      <c r="F835" s="157"/>
      <c r="G835" s="158" t="str">
        <f t="shared" ca="1" si="190"/>
        <v/>
      </c>
      <c r="H835" s="159"/>
      <c r="I835" s="160" t="str">
        <f>IF(H835="","",INDEX(D.1[Quy cách],MATCH(H835,D.1[Tên sản phẩm],0)))</f>
        <v/>
      </c>
      <c r="J835" s="35" t="str">
        <f>IF(H835="","",INDEX(D.1[ĐVT],MATCH(H835,D.1[Tên sản phẩm],0)))</f>
        <v/>
      </c>
      <c r="K835" s="163" t="str">
        <f>IF(H835="","",INDEX(D.1[Đơn giá bán
(Tham khảo)],MATCH(H835,D.1[Tên sản phẩm],0)))</f>
        <v/>
      </c>
      <c r="L835" s="162"/>
      <c r="M835" s="159"/>
      <c r="N835" s="159"/>
      <c r="O835" s="159"/>
      <c r="P835" s="163" t="str">
        <f t="shared" si="191"/>
        <v/>
      </c>
      <c r="Q835" s="164"/>
      <c r="R835" s="162"/>
      <c r="S835" s="163" t="str">
        <f t="shared" si="192"/>
        <v/>
      </c>
      <c r="T835" s="164" t="str">
        <f t="shared" ca="1" si="193"/>
        <v/>
      </c>
      <c r="U835" s="163" t="str">
        <f t="shared" si="194"/>
        <v/>
      </c>
      <c r="V835" s="163" t="str">
        <f ca="1">IF(AND(C835&lt;&gt;"",C835&lt;&gt;OFFSET(C835,1,0)),SUMIFS(B.2[Giá có thuế],B.2[Số ĐK],C835),"")</f>
        <v/>
      </c>
      <c r="W835" s="159"/>
      <c r="X835" s="161" t="str">
        <f>IF(W835="","",'Thông Tin Chung'!$L$3)</f>
        <v/>
      </c>
      <c r="Y835" s="163" t="str">
        <f t="shared" ca="1" si="195"/>
        <v/>
      </c>
      <c r="Z835" s="165"/>
      <c r="AA835" s="155" t="str">
        <f ca="1">IF(C835="","",IF(OR(D835&lt;NgayBatDau,D835&gt;NgayKetThuc),"Ngày tháng phải nằm trong kỳ báo cáo",IF(AND(G835&lt;&gt;"",COUNTIF(D.2[Tên khách hàng],G835)=0),"Tên KH chưa khai báo trong DSKH",IF(AND(H835&lt;&gt;"",COUNTIF(D.1[Tên sản phẩm],H835)=0),"SP này chưa khai báo trong DSSP",""))))</f>
        <v/>
      </c>
      <c r="AB835" s="23" t="str">
        <f t="shared" ref="AB835:AB898" ca="1" si="196">IF(D835="","",IF(D835&lt;B3LocTuNgay,0,IF(D835&lt;=B3LocDenNgay,1,"")))</f>
        <v/>
      </c>
      <c r="AC835" s="23" t="str">
        <f t="shared" ref="AC835:AC898" ca="1" si="197">IF(D835="","",IF(D835&lt;B4LocTuNgay,0,IF(D835&lt;=B4LocDenNgay,1,"")))</f>
        <v/>
      </c>
      <c r="AD835" s="23" t="str">
        <f t="shared" ref="AD835:AD898" ca="1" si="198">IF(D835="","",IF(D835&lt;B5LocTuNgay,0,IF(D835&lt;=B5LocDenNgay,1,"")))</f>
        <v/>
      </c>
      <c r="AE835" s="68" t="str">
        <f t="shared" ref="AE835:AE898" ca="1" si="199">IF(D835="","",MONTH(D835))</f>
        <v/>
      </c>
      <c r="AF835" s="69" t="str">
        <f>IF(OR(H835="",S835=""),"",S835-(SUM(L835,M835)*INDEX(D.1[Đơn giá],MATCH(H835,D.1[Tên sản phẩm],0))))</f>
        <v/>
      </c>
      <c r="AG835" s="90" t="str">
        <f t="shared" ref="AG835:AG898" ca="1" si="200">IF(E835="","",IF(E835=SoChungTuInPXK,B835,""))</f>
        <v/>
      </c>
      <c r="AH835" s="90"/>
    </row>
    <row r="836" spans="2:34" ht="27.75" customHeight="1" x14ac:dyDescent="0.2">
      <c r="B836" s="154">
        <f t="shared" ref="B836:B899" si="201">ROW(A836)-3</f>
        <v>833</v>
      </c>
      <c r="C836" s="155" t="str">
        <f t="shared" ref="C836:C899" ca="1" si="202">IF(AND(D836="",E836="",G836=""),"",IF(AND(D836=OFFSET(D836,-1,0),E836=OFFSET(E836,-1,0),G836=OFFSET(G836,-1,0)),OFFSET(B836,-1,1),B836))</f>
        <v/>
      </c>
      <c r="D836" s="156" t="str">
        <f t="shared" ref="D836:D899" ca="1" si="203">IF(AND($H836&lt;&gt;"",B836&lt;&gt;1),OFFSET(C836,-1,1),"")</f>
        <v/>
      </c>
      <c r="E836" s="157" t="str">
        <f t="shared" ref="E836:E899" ca="1" si="204">IF(AND($H836&lt;&gt;"",B836&lt;&gt;1),OFFSET(D836,-1,1),"")</f>
        <v/>
      </c>
      <c r="F836" s="157"/>
      <c r="G836" s="158" t="str">
        <f t="shared" ref="G836:G899" ca="1" si="205">IF(AND($H836&lt;&gt;"",B836&lt;&gt;1),OFFSET(F836,-1,1),"")</f>
        <v/>
      </c>
      <c r="H836" s="159"/>
      <c r="I836" s="160" t="str">
        <f>IF(H836="","",INDEX(D.1[Quy cách],MATCH(H836,D.1[Tên sản phẩm],0)))</f>
        <v/>
      </c>
      <c r="J836" s="35" t="str">
        <f>IF(H836="","",INDEX(D.1[ĐVT],MATCH(H836,D.1[Tên sản phẩm],0)))</f>
        <v/>
      </c>
      <c r="K836" s="163" t="str">
        <f>IF(H836="","",INDEX(D.1[Đơn giá bán
(Tham khảo)],MATCH(H836,D.1[Tên sản phẩm],0)))</f>
        <v/>
      </c>
      <c r="L836" s="162"/>
      <c r="M836" s="159"/>
      <c r="N836" s="159"/>
      <c r="O836" s="159"/>
      <c r="P836" s="163" t="str">
        <f t="shared" ref="P836:P899" si="206">IF(AND(K836&lt;&gt;"",L836&lt;&gt;""),K836*L836,IF(AND(N836&lt;&gt;"",O836&lt;&gt;""),N836*O836,""))</f>
        <v/>
      </c>
      <c r="Q836" s="164"/>
      <c r="R836" s="162"/>
      <c r="S836" s="163" t="str">
        <f t="shared" ref="S836:S899" si="207">IF(P836="","",P836-SUM(R836))</f>
        <v/>
      </c>
      <c r="T836" s="164" t="str">
        <f t="shared" ref="T836:T899" ca="1" si="208">IF(AND(S836&lt;&gt;"",C836=OFFSET(C836,-1,0)),OFFSET(S836,-1,1),"")</f>
        <v/>
      </c>
      <c r="U836" s="163" t="str">
        <f t="shared" ref="U836:U899" si="209">IF(S836="","",S836*SUM(1,T836))</f>
        <v/>
      </c>
      <c r="V836" s="163" t="str">
        <f ca="1">IF(AND(C836&lt;&gt;"",C836&lt;&gt;OFFSET(C836,1,0)),SUMIFS(B.2[Giá có thuế],B.2[Số ĐK],C836),"")</f>
        <v/>
      </c>
      <c r="W836" s="159"/>
      <c r="X836" s="161" t="str">
        <f>IF(W836="","",'Thông Tin Chung'!$L$3)</f>
        <v/>
      </c>
      <c r="Y836" s="163" t="str">
        <f t="shared" ref="Y836:Y899" ca="1" si="210">IF(AND(V836&lt;&gt;"",W836&lt;&gt;"",V836&lt;&gt;0),V836-W836,"")</f>
        <v/>
      </c>
      <c r="Z836" s="165"/>
      <c r="AA836" s="155" t="str">
        <f ca="1">IF(C836="","",IF(OR(D836&lt;NgayBatDau,D836&gt;NgayKetThuc),"Ngày tháng phải nằm trong kỳ báo cáo",IF(AND(G836&lt;&gt;"",COUNTIF(D.2[Tên khách hàng],G836)=0),"Tên KH chưa khai báo trong DSKH",IF(AND(H836&lt;&gt;"",COUNTIF(D.1[Tên sản phẩm],H836)=0),"SP này chưa khai báo trong DSSP",""))))</f>
        <v/>
      </c>
      <c r="AB836" s="23" t="str">
        <f t="shared" ca="1" si="196"/>
        <v/>
      </c>
      <c r="AC836" s="23" t="str">
        <f t="shared" ca="1" si="197"/>
        <v/>
      </c>
      <c r="AD836" s="23" t="str">
        <f t="shared" ca="1" si="198"/>
        <v/>
      </c>
      <c r="AE836" s="68" t="str">
        <f t="shared" ca="1" si="199"/>
        <v/>
      </c>
      <c r="AF836" s="69" t="str">
        <f>IF(OR(H836="",S836=""),"",S836-(SUM(L836,M836)*INDEX(D.1[Đơn giá],MATCH(H836,D.1[Tên sản phẩm],0))))</f>
        <v/>
      </c>
      <c r="AG836" s="90" t="str">
        <f t="shared" ca="1" si="200"/>
        <v/>
      </c>
      <c r="AH836" s="90"/>
    </row>
    <row r="837" spans="2:34" ht="27.75" customHeight="1" x14ac:dyDescent="0.2">
      <c r="B837" s="154">
        <f t="shared" si="201"/>
        <v>834</v>
      </c>
      <c r="C837" s="155" t="str">
        <f t="shared" ca="1" si="202"/>
        <v/>
      </c>
      <c r="D837" s="156" t="str">
        <f t="shared" ca="1" si="203"/>
        <v/>
      </c>
      <c r="E837" s="157" t="str">
        <f t="shared" ca="1" si="204"/>
        <v/>
      </c>
      <c r="F837" s="157"/>
      <c r="G837" s="158" t="str">
        <f t="shared" ca="1" si="205"/>
        <v/>
      </c>
      <c r="H837" s="159"/>
      <c r="I837" s="160" t="str">
        <f>IF(H837="","",INDEX(D.1[Quy cách],MATCH(H837,D.1[Tên sản phẩm],0)))</f>
        <v/>
      </c>
      <c r="J837" s="35" t="str">
        <f>IF(H837="","",INDEX(D.1[ĐVT],MATCH(H837,D.1[Tên sản phẩm],0)))</f>
        <v/>
      </c>
      <c r="K837" s="163" t="str">
        <f>IF(H837="","",INDEX(D.1[Đơn giá bán
(Tham khảo)],MATCH(H837,D.1[Tên sản phẩm],0)))</f>
        <v/>
      </c>
      <c r="L837" s="162"/>
      <c r="M837" s="159"/>
      <c r="N837" s="159"/>
      <c r="O837" s="159"/>
      <c r="P837" s="163" t="str">
        <f t="shared" si="206"/>
        <v/>
      </c>
      <c r="Q837" s="164"/>
      <c r="R837" s="162"/>
      <c r="S837" s="163" t="str">
        <f t="shared" si="207"/>
        <v/>
      </c>
      <c r="T837" s="164" t="str">
        <f t="shared" ca="1" si="208"/>
        <v/>
      </c>
      <c r="U837" s="163" t="str">
        <f t="shared" si="209"/>
        <v/>
      </c>
      <c r="V837" s="163" t="str">
        <f ca="1">IF(AND(C837&lt;&gt;"",C837&lt;&gt;OFFSET(C837,1,0)),SUMIFS(B.2[Giá có thuế],B.2[Số ĐK],C837),"")</f>
        <v/>
      </c>
      <c r="W837" s="159"/>
      <c r="X837" s="161" t="str">
        <f>IF(W837="","",'Thông Tin Chung'!$L$3)</f>
        <v/>
      </c>
      <c r="Y837" s="163" t="str">
        <f t="shared" ca="1" si="210"/>
        <v/>
      </c>
      <c r="Z837" s="165"/>
      <c r="AA837" s="155" t="str">
        <f ca="1">IF(C837="","",IF(OR(D837&lt;NgayBatDau,D837&gt;NgayKetThuc),"Ngày tháng phải nằm trong kỳ báo cáo",IF(AND(G837&lt;&gt;"",COUNTIF(D.2[Tên khách hàng],G837)=0),"Tên KH chưa khai báo trong DSKH",IF(AND(H837&lt;&gt;"",COUNTIF(D.1[Tên sản phẩm],H837)=0),"SP này chưa khai báo trong DSSP",""))))</f>
        <v/>
      </c>
      <c r="AB837" s="23" t="str">
        <f t="shared" ca="1" si="196"/>
        <v/>
      </c>
      <c r="AC837" s="23" t="str">
        <f t="shared" ca="1" si="197"/>
        <v/>
      </c>
      <c r="AD837" s="23" t="str">
        <f t="shared" ca="1" si="198"/>
        <v/>
      </c>
      <c r="AE837" s="68" t="str">
        <f t="shared" ca="1" si="199"/>
        <v/>
      </c>
      <c r="AF837" s="69" t="str">
        <f>IF(OR(H837="",S837=""),"",S837-(SUM(L837,M837)*INDEX(D.1[Đơn giá],MATCH(H837,D.1[Tên sản phẩm],0))))</f>
        <v/>
      </c>
      <c r="AG837" s="90" t="str">
        <f t="shared" ca="1" si="200"/>
        <v/>
      </c>
      <c r="AH837" s="90"/>
    </row>
    <row r="838" spans="2:34" ht="27.75" customHeight="1" x14ac:dyDescent="0.2">
      <c r="B838" s="154">
        <f t="shared" si="201"/>
        <v>835</v>
      </c>
      <c r="C838" s="155" t="str">
        <f t="shared" ca="1" si="202"/>
        <v/>
      </c>
      <c r="D838" s="156" t="str">
        <f t="shared" ca="1" si="203"/>
        <v/>
      </c>
      <c r="E838" s="157" t="str">
        <f t="shared" ca="1" si="204"/>
        <v/>
      </c>
      <c r="F838" s="157"/>
      <c r="G838" s="158" t="str">
        <f t="shared" ca="1" si="205"/>
        <v/>
      </c>
      <c r="H838" s="159"/>
      <c r="I838" s="160" t="str">
        <f>IF(H838="","",INDEX(D.1[Quy cách],MATCH(H838,D.1[Tên sản phẩm],0)))</f>
        <v/>
      </c>
      <c r="J838" s="35" t="str">
        <f>IF(H838="","",INDEX(D.1[ĐVT],MATCH(H838,D.1[Tên sản phẩm],0)))</f>
        <v/>
      </c>
      <c r="K838" s="163" t="str">
        <f>IF(H838="","",INDEX(D.1[Đơn giá bán
(Tham khảo)],MATCH(H838,D.1[Tên sản phẩm],0)))</f>
        <v/>
      </c>
      <c r="L838" s="162"/>
      <c r="M838" s="159"/>
      <c r="N838" s="159"/>
      <c r="O838" s="159"/>
      <c r="P838" s="163" t="str">
        <f t="shared" si="206"/>
        <v/>
      </c>
      <c r="Q838" s="164"/>
      <c r="R838" s="162"/>
      <c r="S838" s="163" t="str">
        <f t="shared" si="207"/>
        <v/>
      </c>
      <c r="T838" s="164" t="str">
        <f t="shared" ca="1" si="208"/>
        <v/>
      </c>
      <c r="U838" s="163" t="str">
        <f t="shared" si="209"/>
        <v/>
      </c>
      <c r="V838" s="163" t="str">
        <f ca="1">IF(AND(C838&lt;&gt;"",C838&lt;&gt;OFFSET(C838,1,0)),SUMIFS(B.2[Giá có thuế],B.2[Số ĐK],C838),"")</f>
        <v/>
      </c>
      <c r="W838" s="159"/>
      <c r="X838" s="161" t="str">
        <f>IF(W838="","",'Thông Tin Chung'!$L$3)</f>
        <v/>
      </c>
      <c r="Y838" s="163" t="str">
        <f t="shared" ca="1" si="210"/>
        <v/>
      </c>
      <c r="Z838" s="165"/>
      <c r="AA838" s="155" t="str">
        <f ca="1">IF(C838="","",IF(OR(D838&lt;NgayBatDau,D838&gt;NgayKetThuc),"Ngày tháng phải nằm trong kỳ báo cáo",IF(AND(G838&lt;&gt;"",COUNTIF(D.2[Tên khách hàng],G838)=0),"Tên KH chưa khai báo trong DSKH",IF(AND(H838&lt;&gt;"",COUNTIF(D.1[Tên sản phẩm],H838)=0),"SP này chưa khai báo trong DSSP",""))))</f>
        <v/>
      </c>
      <c r="AB838" s="23" t="str">
        <f t="shared" ca="1" si="196"/>
        <v/>
      </c>
      <c r="AC838" s="23" t="str">
        <f t="shared" ca="1" si="197"/>
        <v/>
      </c>
      <c r="AD838" s="23" t="str">
        <f t="shared" ca="1" si="198"/>
        <v/>
      </c>
      <c r="AE838" s="68" t="str">
        <f t="shared" ca="1" si="199"/>
        <v/>
      </c>
      <c r="AF838" s="69" t="str">
        <f>IF(OR(H838="",S838=""),"",S838-(SUM(L838,M838)*INDEX(D.1[Đơn giá],MATCH(H838,D.1[Tên sản phẩm],0))))</f>
        <v/>
      </c>
      <c r="AG838" s="90" t="str">
        <f t="shared" ca="1" si="200"/>
        <v/>
      </c>
      <c r="AH838" s="90"/>
    </row>
    <row r="839" spans="2:34" ht="27.75" customHeight="1" x14ac:dyDescent="0.2">
      <c r="B839" s="154">
        <f t="shared" si="201"/>
        <v>836</v>
      </c>
      <c r="C839" s="155" t="str">
        <f t="shared" ca="1" si="202"/>
        <v/>
      </c>
      <c r="D839" s="156" t="str">
        <f t="shared" ca="1" si="203"/>
        <v/>
      </c>
      <c r="E839" s="157" t="str">
        <f t="shared" ca="1" si="204"/>
        <v/>
      </c>
      <c r="F839" s="157"/>
      <c r="G839" s="158" t="str">
        <f t="shared" ca="1" si="205"/>
        <v/>
      </c>
      <c r="H839" s="159"/>
      <c r="I839" s="160" t="str">
        <f>IF(H839="","",INDEX(D.1[Quy cách],MATCH(H839,D.1[Tên sản phẩm],0)))</f>
        <v/>
      </c>
      <c r="J839" s="35" t="str">
        <f>IF(H839="","",INDEX(D.1[ĐVT],MATCH(H839,D.1[Tên sản phẩm],0)))</f>
        <v/>
      </c>
      <c r="K839" s="163" t="str">
        <f>IF(H839="","",INDEX(D.1[Đơn giá bán
(Tham khảo)],MATCH(H839,D.1[Tên sản phẩm],0)))</f>
        <v/>
      </c>
      <c r="L839" s="162"/>
      <c r="M839" s="159"/>
      <c r="N839" s="159"/>
      <c r="O839" s="159"/>
      <c r="P839" s="163" t="str">
        <f t="shared" si="206"/>
        <v/>
      </c>
      <c r="Q839" s="164"/>
      <c r="R839" s="162"/>
      <c r="S839" s="163" t="str">
        <f t="shared" si="207"/>
        <v/>
      </c>
      <c r="T839" s="164" t="str">
        <f t="shared" ca="1" si="208"/>
        <v/>
      </c>
      <c r="U839" s="163" t="str">
        <f t="shared" si="209"/>
        <v/>
      </c>
      <c r="V839" s="163" t="str">
        <f ca="1">IF(AND(C839&lt;&gt;"",C839&lt;&gt;OFFSET(C839,1,0)),SUMIFS(B.2[Giá có thuế],B.2[Số ĐK],C839),"")</f>
        <v/>
      </c>
      <c r="W839" s="159"/>
      <c r="X839" s="161" t="str">
        <f>IF(W839="","",'Thông Tin Chung'!$L$3)</f>
        <v/>
      </c>
      <c r="Y839" s="163" t="str">
        <f t="shared" ca="1" si="210"/>
        <v/>
      </c>
      <c r="Z839" s="165"/>
      <c r="AA839" s="155" t="str">
        <f ca="1">IF(C839="","",IF(OR(D839&lt;NgayBatDau,D839&gt;NgayKetThuc),"Ngày tháng phải nằm trong kỳ báo cáo",IF(AND(G839&lt;&gt;"",COUNTIF(D.2[Tên khách hàng],G839)=0),"Tên KH chưa khai báo trong DSKH",IF(AND(H839&lt;&gt;"",COUNTIF(D.1[Tên sản phẩm],H839)=0),"SP này chưa khai báo trong DSSP",""))))</f>
        <v/>
      </c>
      <c r="AB839" s="23" t="str">
        <f t="shared" ca="1" si="196"/>
        <v/>
      </c>
      <c r="AC839" s="23" t="str">
        <f t="shared" ca="1" si="197"/>
        <v/>
      </c>
      <c r="AD839" s="23" t="str">
        <f t="shared" ca="1" si="198"/>
        <v/>
      </c>
      <c r="AE839" s="68" t="str">
        <f t="shared" ca="1" si="199"/>
        <v/>
      </c>
      <c r="AF839" s="69" t="str">
        <f>IF(OR(H839="",S839=""),"",S839-(SUM(L839,M839)*INDEX(D.1[Đơn giá],MATCH(H839,D.1[Tên sản phẩm],0))))</f>
        <v/>
      </c>
      <c r="AG839" s="90" t="str">
        <f t="shared" ca="1" si="200"/>
        <v/>
      </c>
      <c r="AH839" s="90"/>
    </row>
    <row r="840" spans="2:34" ht="27.75" customHeight="1" x14ac:dyDescent="0.2">
      <c r="B840" s="154">
        <f t="shared" si="201"/>
        <v>837</v>
      </c>
      <c r="C840" s="155" t="str">
        <f t="shared" ca="1" si="202"/>
        <v/>
      </c>
      <c r="D840" s="156" t="str">
        <f t="shared" ca="1" si="203"/>
        <v/>
      </c>
      <c r="E840" s="157" t="str">
        <f t="shared" ca="1" si="204"/>
        <v/>
      </c>
      <c r="F840" s="157"/>
      <c r="G840" s="158" t="str">
        <f t="shared" ca="1" si="205"/>
        <v/>
      </c>
      <c r="H840" s="159"/>
      <c r="I840" s="160" t="str">
        <f>IF(H840="","",INDEX(D.1[Quy cách],MATCH(H840,D.1[Tên sản phẩm],0)))</f>
        <v/>
      </c>
      <c r="J840" s="35" t="str">
        <f>IF(H840="","",INDEX(D.1[ĐVT],MATCH(H840,D.1[Tên sản phẩm],0)))</f>
        <v/>
      </c>
      <c r="K840" s="163" t="str">
        <f>IF(H840="","",INDEX(D.1[Đơn giá bán
(Tham khảo)],MATCH(H840,D.1[Tên sản phẩm],0)))</f>
        <v/>
      </c>
      <c r="L840" s="162"/>
      <c r="M840" s="159"/>
      <c r="N840" s="159"/>
      <c r="O840" s="159"/>
      <c r="P840" s="163" t="str">
        <f t="shared" si="206"/>
        <v/>
      </c>
      <c r="Q840" s="164"/>
      <c r="R840" s="162"/>
      <c r="S840" s="163" t="str">
        <f t="shared" si="207"/>
        <v/>
      </c>
      <c r="T840" s="164" t="str">
        <f t="shared" ca="1" si="208"/>
        <v/>
      </c>
      <c r="U840" s="163" t="str">
        <f t="shared" si="209"/>
        <v/>
      </c>
      <c r="V840" s="163" t="str">
        <f ca="1">IF(AND(C840&lt;&gt;"",C840&lt;&gt;OFFSET(C840,1,0)),SUMIFS(B.2[Giá có thuế],B.2[Số ĐK],C840),"")</f>
        <v/>
      </c>
      <c r="W840" s="159"/>
      <c r="X840" s="161" t="str">
        <f>IF(W840="","",'Thông Tin Chung'!$L$3)</f>
        <v/>
      </c>
      <c r="Y840" s="163" t="str">
        <f t="shared" ca="1" si="210"/>
        <v/>
      </c>
      <c r="Z840" s="165"/>
      <c r="AA840" s="155" t="str">
        <f ca="1">IF(C840="","",IF(OR(D840&lt;NgayBatDau,D840&gt;NgayKetThuc),"Ngày tháng phải nằm trong kỳ báo cáo",IF(AND(G840&lt;&gt;"",COUNTIF(D.2[Tên khách hàng],G840)=0),"Tên KH chưa khai báo trong DSKH",IF(AND(H840&lt;&gt;"",COUNTIF(D.1[Tên sản phẩm],H840)=0),"SP này chưa khai báo trong DSSP",""))))</f>
        <v/>
      </c>
      <c r="AB840" s="23" t="str">
        <f t="shared" ca="1" si="196"/>
        <v/>
      </c>
      <c r="AC840" s="23" t="str">
        <f t="shared" ca="1" si="197"/>
        <v/>
      </c>
      <c r="AD840" s="23" t="str">
        <f t="shared" ca="1" si="198"/>
        <v/>
      </c>
      <c r="AE840" s="68" t="str">
        <f t="shared" ca="1" si="199"/>
        <v/>
      </c>
      <c r="AF840" s="69" t="str">
        <f>IF(OR(H840="",S840=""),"",S840-(SUM(L840,M840)*INDEX(D.1[Đơn giá],MATCH(H840,D.1[Tên sản phẩm],0))))</f>
        <v/>
      </c>
      <c r="AG840" s="90" t="str">
        <f t="shared" ca="1" si="200"/>
        <v/>
      </c>
      <c r="AH840" s="90"/>
    </row>
    <row r="841" spans="2:34" ht="27.75" customHeight="1" x14ac:dyDescent="0.2">
      <c r="B841" s="154">
        <f t="shared" si="201"/>
        <v>838</v>
      </c>
      <c r="C841" s="155" t="str">
        <f t="shared" ca="1" si="202"/>
        <v/>
      </c>
      <c r="D841" s="156" t="str">
        <f t="shared" ca="1" si="203"/>
        <v/>
      </c>
      <c r="E841" s="157" t="str">
        <f t="shared" ca="1" si="204"/>
        <v/>
      </c>
      <c r="F841" s="157"/>
      <c r="G841" s="158" t="str">
        <f t="shared" ca="1" si="205"/>
        <v/>
      </c>
      <c r="H841" s="159"/>
      <c r="I841" s="160" t="str">
        <f>IF(H841="","",INDEX(D.1[Quy cách],MATCH(H841,D.1[Tên sản phẩm],0)))</f>
        <v/>
      </c>
      <c r="J841" s="35" t="str">
        <f>IF(H841="","",INDEX(D.1[ĐVT],MATCH(H841,D.1[Tên sản phẩm],0)))</f>
        <v/>
      </c>
      <c r="K841" s="163" t="str">
        <f>IF(H841="","",INDEX(D.1[Đơn giá bán
(Tham khảo)],MATCH(H841,D.1[Tên sản phẩm],0)))</f>
        <v/>
      </c>
      <c r="L841" s="162"/>
      <c r="M841" s="159"/>
      <c r="N841" s="159"/>
      <c r="O841" s="159"/>
      <c r="P841" s="163" t="str">
        <f t="shared" si="206"/>
        <v/>
      </c>
      <c r="Q841" s="164"/>
      <c r="R841" s="162"/>
      <c r="S841" s="163" t="str">
        <f t="shared" si="207"/>
        <v/>
      </c>
      <c r="T841" s="164" t="str">
        <f t="shared" ca="1" si="208"/>
        <v/>
      </c>
      <c r="U841" s="163" t="str">
        <f t="shared" si="209"/>
        <v/>
      </c>
      <c r="V841" s="163" t="str">
        <f ca="1">IF(AND(C841&lt;&gt;"",C841&lt;&gt;OFFSET(C841,1,0)),SUMIFS(B.2[Giá có thuế],B.2[Số ĐK],C841),"")</f>
        <v/>
      </c>
      <c r="W841" s="159"/>
      <c r="X841" s="161" t="str">
        <f>IF(W841="","",'Thông Tin Chung'!$L$3)</f>
        <v/>
      </c>
      <c r="Y841" s="163" t="str">
        <f t="shared" ca="1" si="210"/>
        <v/>
      </c>
      <c r="Z841" s="165"/>
      <c r="AA841" s="155" t="str">
        <f ca="1">IF(C841="","",IF(OR(D841&lt;NgayBatDau,D841&gt;NgayKetThuc),"Ngày tháng phải nằm trong kỳ báo cáo",IF(AND(G841&lt;&gt;"",COUNTIF(D.2[Tên khách hàng],G841)=0),"Tên KH chưa khai báo trong DSKH",IF(AND(H841&lt;&gt;"",COUNTIF(D.1[Tên sản phẩm],H841)=0),"SP này chưa khai báo trong DSSP",""))))</f>
        <v/>
      </c>
      <c r="AB841" s="23" t="str">
        <f t="shared" ca="1" si="196"/>
        <v/>
      </c>
      <c r="AC841" s="23" t="str">
        <f t="shared" ca="1" si="197"/>
        <v/>
      </c>
      <c r="AD841" s="23" t="str">
        <f t="shared" ca="1" si="198"/>
        <v/>
      </c>
      <c r="AE841" s="68" t="str">
        <f t="shared" ca="1" si="199"/>
        <v/>
      </c>
      <c r="AF841" s="69" t="str">
        <f>IF(OR(H841="",S841=""),"",S841-(SUM(L841,M841)*INDEX(D.1[Đơn giá],MATCH(H841,D.1[Tên sản phẩm],0))))</f>
        <v/>
      </c>
      <c r="AG841" s="90" t="str">
        <f t="shared" ca="1" si="200"/>
        <v/>
      </c>
      <c r="AH841" s="90"/>
    </row>
    <row r="842" spans="2:34" ht="27.75" customHeight="1" x14ac:dyDescent="0.2">
      <c r="B842" s="154">
        <f t="shared" si="201"/>
        <v>839</v>
      </c>
      <c r="C842" s="155" t="str">
        <f t="shared" ca="1" si="202"/>
        <v/>
      </c>
      <c r="D842" s="156" t="str">
        <f t="shared" ca="1" si="203"/>
        <v/>
      </c>
      <c r="E842" s="157" t="str">
        <f t="shared" ca="1" si="204"/>
        <v/>
      </c>
      <c r="F842" s="157"/>
      <c r="G842" s="158" t="str">
        <f t="shared" ca="1" si="205"/>
        <v/>
      </c>
      <c r="H842" s="159"/>
      <c r="I842" s="160" t="str">
        <f>IF(H842="","",INDEX(D.1[Quy cách],MATCH(H842,D.1[Tên sản phẩm],0)))</f>
        <v/>
      </c>
      <c r="J842" s="35" t="str">
        <f>IF(H842="","",INDEX(D.1[ĐVT],MATCH(H842,D.1[Tên sản phẩm],0)))</f>
        <v/>
      </c>
      <c r="K842" s="163" t="str">
        <f>IF(H842="","",INDEX(D.1[Đơn giá bán
(Tham khảo)],MATCH(H842,D.1[Tên sản phẩm],0)))</f>
        <v/>
      </c>
      <c r="L842" s="162"/>
      <c r="M842" s="159"/>
      <c r="N842" s="159"/>
      <c r="O842" s="159"/>
      <c r="P842" s="163" t="str">
        <f t="shared" si="206"/>
        <v/>
      </c>
      <c r="Q842" s="164"/>
      <c r="R842" s="162"/>
      <c r="S842" s="163" t="str">
        <f t="shared" si="207"/>
        <v/>
      </c>
      <c r="T842" s="164" t="str">
        <f t="shared" ca="1" si="208"/>
        <v/>
      </c>
      <c r="U842" s="163" t="str">
        <f t="shared" si="209"/>
        <v/>
      </c>
      <c r="V842" s="163" t="str">
        <f ca="1">IF(AND(C842&lt;&gt;"",C842&lt;&gt;OFFSET(C842,1,0)),SUMIFS(B.2[Giá có thuế],B.2[Số ĐK],C842),"")</f>
        <v/>
      </c>
      <c r="W842" s="159"/>
      <c r="X842" s="161" t="str">
        <f>IF(W842="","",'Thông Tin Chung'!$L$3)</f>
        <v/>
      </c>
      <c r="Y842" s="163" t="str">
        <f t="shared" ca="1" si="210"/>
        <v/>
      </c>
      <c r="Z842" s="165"/>
      <c r="AA842" s="155" t="str">
        <f ca="1">IF(C842="","",IF(OR(D842&lt;NgayBatDau,D842&gt;NgayKetThuc),"Ngày tháng phải nằm trong kỳ báo cáo",IF(AND(G842&lt;&gt;"",COUNTIF(D.2[Tên khách hàng],G842)=0),"Tên KH chưa khai báo trong DSKH",IF(AND(H842&lt;&gt;"",COUNTIF(D.1[Tên sản phẩm],H842)=0),"SP này chưa khai báo trong DSSP",""))))</f>
        <v/>
      </c>
      <c r="AB842" s="23" t="str">
        <f t="shared" ca="1" si="196"/>
        <v/>
      </c>
      <c r="AC842" s="23" t="str">
        <f t="shared" ca="1" si="197"/>
        <v/>
      </c>
      <c r="AD842" s="23" t="str">
        <f t="shared" ca="1" si="198"/>
        <v/>
      </c>
      <c r="AE842" s="68" t="str">
        <f t="shared" ca="1" si="199"/>
        <v/>
      </c>
      <c r="AF842" s="69" t="str">
        <f>IF(OR(H842="",S842=""),"",S842-(SUM(L842,M842)*INDEX(D.1[Đơn giá],MATCH(H842,D.1[Tên sản phẩm],0))))</f>
        <v/>
      </c>
      <c r="AG842" s="90" t="str">
        <f t="shared" ca="1" si="200"/>
        <v/>
      </c>
      <c r="AH842" s="90"/>
    </row>
    <row r="843" spans="2:34" ht="27.75" customHeight="1" x14ac:dyDescent="0.2">
      <c r="B843" s="154">
        <f t="shared" si="201"/>
        <v>840</v>
      </c>
      <c r="C843" s="155" t="str">
        <f t="shared" ca="1" si="202"/>
        <v/>
      </c>
      <c r="D843" s="156" t="str">
        <f t="shared" ca="1" si="203"/>
        <v/>
      </c>
      <c r="E843" s="157" t="str">
        <f t="shared" ca="1" si="204"/>
        <v/>
      </c>
      <c r="F843" s="157"/>
      <c r="G843" s="158" t="str">
        <f t="shared" ca="1" si="205"/>
        <v/>
      </c>
      <c r="H843" s="159"/>
      <c r="I843" s="160" t="str">
        <f>IF(H843="","",INDEX(D.1[Quy cách],MATCH(H843,D.1[Tên sản phẩm],0)))</f>
        <v/>
      </c>
      <c r="J843" s="35" t="str">
        <f>IF(H843="","",INDEX(D.1[ĐVT],MATCH(H843,D.1[Tên sản phẩm],0)))</f>
        <v/>
      </c>
      <c r="K843" s="163" t="str">
        <f>IF(H843="","",INDEX(D.1[Đơn giá bán
(Tham khảo)],MATCH(H843,D.1[Tên sản phẩm],0)))</f>
        <v/>
      </c>
      <c r="L843" s="162"/>
      <c r="M843" s="159"/>
      <c r="N843" s="159"/>
      <c r="O843" s="159"/>
      <c r="P843" s="163" t="str">
        <f t="shared" si="206"/>
        <v/>
      </c>
      <c r="Q843" s="164"/>
      <c r="R843" s="162"/>
      <c r="S843" s="163" t="str">
        <f t="shared" si="207"/>
        <v/>
      </c>
      <c r="T843" s="164" t="str">
        <f t="shared" ca="1" si="208"/>
        <v/>
      </c>
      <c r="U843" s="163" t="str">
        <f t="shared" si="209"/>
        <v/>
      </c>
      <c r="V843" s="163" t="str">
        <f ca="1">IF(AND(C843&lt;&gt;"",C843&lt;&gt;OFFSET(C843,1,0)),SUMIFS(B.2[Giá có thuế],B.2[Số ĐK],C843),"")</f>
        <v/>
      </c>
      <c r="W843" s="159"/>
      <c r="X843" s="161" t="str">
        <f>IF(W843="","",'Thông Tin Chung'!$L$3)</f>
        <v/>
      </c>
      <c r="Y843" s="163" t="str">
        <f t="shared" ca="1" si="210"/>
        <v/>
      </c>
      <c r="Z843" s="165"/>
      <c r="AA843" s="155" t="str">
        <f ca="1">IF(C843="","",IF(OR(D843&lt;NgayBatDau,D843&gt;NgayKetThuc),"Ngày tháng phải nằm trong kỳ báo cáo",IF(AND(G843&lt;&gt;"",COUNTIF(D.2[Tên khách hàng],G843)=0),"Tên KH chưa khai báo trong DSKH",IF(AND(H843&lt;&gt;"",COUNTIF(D.1[Tên sản phẩm],H843)=0),"SP này chưa khai báo trong DSSP",""))))</f>
        <v/>
      </c>
      <c r="AB843" s="23" t="str">
        <f t="shared" ca="1" si="196"/>
        <v/>
      </c>
      <c r="AC843" s="23" t="str">
        <f t="shared" ca="1" si="197"/>
        <v/>
      </c>
      <c r="AD843" s="23" t="str">
        <f t="shared" ca="1" si="198"/>
        <v/>
      </c>
      <c r="AE843" s="68" t="str">
        <f t="shared" ca="1" si="199"/>
        <v/>
      </c>
      <c r="AF843" s="69" t="str">
        <f>IF(OR(H843="",S843=""),"",S843-(SUM(L843,M843)*INDEX(D.1[Đơn giá],MATCH(H843,D.1[Tên sản phẩm],0))))</f>
        <v/>
      </c>
      <c r="AG843" s="90" t="str">
        <f t="shared" ca="1" si="200"/>
        <v/>
      </c>
      <c r="AH843" s="90"/>
    </row>
    <row r="844" spans="2:34" ht="27.75" customHeight="1" x14ac:dyDescent="0.2">
      <c r="B844" s="154">
        <f t="shared" si="201"/>
        <v>841</v>
      </c>
      <c r="C844" s="155" t="str">
        <f t="shared" ca="1" si="202"/>
        <v/>
      </c>
      <c r="D844" s="156" t="str">
        <f t="shared" ca="1" si="203"/>
        <v/>
      </c>
      <c r="E844" s="157" t="str">
        <f t="shared" ca="1" si="204"/>
        <v/>
      </c>
      <c r="F844" s="157"/>
      <c r="G844" s="158" t="str">
        <f t="shared" ca="1" si="205"/>
        <v/>
      </c>
      <c r="H844" s="159"/>
      <c r="I844" s="160" t="str">
        <f>IF(H844="","",INDEX(D.1[Quy cách],MATCH(H844,D.1[Tên sản phẩm],0)))</f>
        <v/>
      </c>
      <c r="J844" s="35" t="str">
        <f>IF(H844="","",INDEX(D.1[ĐVT],MATCH(H844,D.1[Tên sản phẩm],0)))</f>
        <v/>
      </c>
      <c r="K844" s="163" t="str">
        <f>IF(H844="","",INDEX(D.1[Đơn giá bán
(Tham khảo)],MATCH(H844,D.1[Tên sản phẩm],0)))</f>
        <v/>
      </c>
      <c r="L844" s="162"/>
      <c r="M844" s="159"/>
      <c r="N844" s="159"/>
      <c r="O844" s="159"/>
      <c r="P844" s="163" t="str">
        <f t="shared" si="206"/>
        <v/>
      </c>
      <c r="Q844" s="164"/>
      <c r="R844" s="162"/>
      <c r="S844" s="163" t="str">
        <f t="shared" si="207"/>
        <v/>
      </c>
      <c r="T844" s="164" t="str">
        <f t="shared" ca="1" si="208"/>
        <v/>
      </c>
      <c r="U844" s="163" t="str">
        <f t="shared" si="209"/>
        <v/>
      </c>
      <c r="V844" s="163" t="str">
        <f ca="1">IF(AND(C844&lt;&gt;"",C844&lt;&gt;OFFSET(C844,1,0)),SUMIFS(B.2[Giá có thuế],B.2[Số ĐK],C844),"")</f>
        <v/>
      </c>
      <c r="W844" s="159"/>
      <c r="X844" s="161" t="str">
        <f>IF(W844="","",'Thông Tin Chung'!$L$3)</f>
        <v/>
      </c>
      <c r="Y844" s="163" t="str">
        <f t="shared" ca="1" si="210"/>
        <v/>
      </c>
      <c r="Z844" s="165"/>
      <c r="AA844" s="155" t="str">
        <f ca="1">IF(C844="","",IF(OR(D844&lt;NgayBatDau,D844&gt;NgayKetThuc),"Ngày tháng phải nằm trong kỳ báo cáo",IF(AND(G844&lt;&gt;"",COUNTIF(D.2[Tên khách hàng],G844)=0),"Tên KH chưa khai báo trong DSKH",IF(AND(H844&lt;&gt;"",COUNTIF(D.1[Tên sản phẩm],H844)=0),"SP này chưa khai báo trong DSSP",""))))</f>
        <v/>
      </c>
      <c r="AB844" s="23" t="str">
        <f t="shared" ca="1" si="196"/>
        <v/>
      </c>
      <c r="AC844" s="23" t="str">
        <f t="shared" ca="1" si="197"/>
        <v/>
      </c>
      <c r="AD844" s="23" t="str">
        <f t="shared" ca="1" si="198"/>
        <v/>
      </c>
      <c r="AE844" s="68" t="str">
        <f t="shared" ca="1" si="199"/>
        <v/>
      </c>
      <c r="AF844" s="69" t="str">
        <f>IF(OR(H844="",S844=""),"",S844-(SUM(L844,M844)*INDEX(D.1[Đơn giá],MATCH(H844,D.1[Tên sản phẩm],0))))</f>
        <v/>
      </c>
      <c r="AG844" s="90" t="str">
        <f t="shared" ca="1" si="200"/>
        <v/>
      </c>
      <c r="AH844" s="90"/>
    </row>
    <row r="845" spans="2:34" ht="27.75" customHeight="1" x14ac:dyDescent="0.2">
      <c r="B845" s="154">
        <f t="shared" si="201"/>
        <v>842</v>
      </c>
      <c r="C845" s="155" t="str">
        <f t="shared" ca="1" si="202"/>
        <v/>
      </c>
      <c r="D845" s="156" t="str">
        <f t="shared" ca="1" si="203"/>
        <v/>
      </c>
      <c r="E845" s="157" t="str">
        <f t="shared" ca="1" si="204"/>
        <v/>
      </c>
      <c r="F845" s="157"/>
      <c r="G845" s="158" t="str">
        <f t="shared" ca="1" si="205"/>
        <v/>
      </c>
      <c r="H845" s="159"/>
      <c r="I845" s="160" t="str">
        <f>IF(H845="","",INDEX(D.1[Quy cách],MATCH(H845,D.1[Tên sản phẩm],0)))</f>
        <v/>
      </c>
      <c r="J845" s="35" t="str">
        <f>IF(H845="","",INDEX(D.1[ĐVT],MATCH(H845,D.1[Tên sản phẩm],0)))</f>
        <v/>
      </c>
      <c r="K845" s="163" t="str">
        <f>IF(H845="","",INDEX(D.1[Đơn giá bán
(Tham khảo)],MATCH(H845,D.1[Tên sản phẩm],0)))</f>
        <v/>
      </c>
      <c r="L845" s="162"/>
      <c r="M845" s="159"/>
      <c r="N845" s="159"/>
      <c r="O845" s="159"/>
      <c r="P845" s="163" t="str">
        <f t="shared" si="206"/>
        <v/>
      </c>
      <c r="Q845" s="164"/>
      <c r="R845" s="162"/>
      <c r="S845" s="163" t="str">
        <f t="shared" si="207"/>
        <v/>
      </c>
      <c r="T845" s="164" t="str">
        <f t="shared" ca="1" si="208"/>
        <v/>
      </c>
      <c r="U845" s="163" t="str">
        <f t="shared" si="209"/>
        <v/>
      </c>
      <c r="V845" s="163" t="str">
        <f ca="1">IF(AND(C845&lt;&gt;"",C845&lt;&gt;OFFSET(C845,1,0)),SUMIFS(B.2[Giá có thuế],B.2[Số ĐK],C845),"")</f>
        <v/>
      </c>
      <c r="W845" s="159"/>
      <c r="X845" s="161" t="str">
        <f>IF(W845="","",'Thông Tin Chung'!$L$3)</f>
        <v/>
      </c>
      <c r="Y845" s="163" t="str">
        <f t="shared" ca="1" si="210"/>
        <v/>
      </c>
      <c r="Z845" s="165"/>
      <c r="AA845" s="155" t="str">
        <f ca="1">IF(C845="","",IF(OR(D845&lt;NgayBatDau,D845&gt;NgayKetThuc),"Ngày tháng phải nằm trong kỳ báo cáo",IF(AND(G845&lt;&gt;"",COUNTIF(D.2[Tên khách hàng],G845)=0),"Tên KH chưa khai báo trong DSKH",IF(AND(H845&lt;&gt;"",COUNTIF(D.1[Tên sản phẩm],H845)=0),"SP này chưa khai báo trong DSSP",""))))</f>
        <v/>
      </c>
      <c r="AB845" s="23" t="str">
        <f t="shared" ca="1" si="196"/>
        <v/>
      </c>
      <c r="AC845" s="23" t="str">
        <f t="shared" ca="1" si="197"/>
        <v/>
      </c>
      <c r="AD845" s="23" t="str">
        <f t="shared" ca="1" si="198"/>
        <v/>
      </c>
      <c r="AE845" s="68" t="str">
        <f t="shared" ca="1" si="199"/>
        <v/>
      </c>
      <c r="AF845" s="69" t="str">
        <f>IF(OR(H845="",S845=""),"",S845-(SUM(L845,M845)*INDEX(D.1[Đơn giá],MATCH(H845,D.1[Tên sản phẩm],0))))</f>
        <v/>
      </c>
      <c r="AG845" s="90" t="str">
        <f t="shared" ca="1" si="200"/>
        <v/>
      </c>
      <c r="AH845" s="90"/>
    </row>
    <row r="846" spans="2:34" ht="27.75" customHeight="1" x14ac:dyDescent="0.2">
      <c r="B846" s="154">
        <f t="shared" si="201"/>
        <v>843</v>
      </c>
      <c r="C846" s="155" t="str">
        <f t="shared" ca="1" si="202"/>
        <v/>
      </c>
      <c r="D846" s="156" t="str">
        <f t="shared" ca="1" si="203"/>
        <v/>
      </c>
      <c r="E846" s="157" t="str">
        <f t="shared" ca="1" si="204"/>
        <v/>
      </c>
      <c r="F846" s="157"/>
      <c r="G846" s="158" t="str">
        <f t="shared" ca="1" si="205"/>
        <v/>
      </c>
      <c r="H846" s="159"/>
      <c r="I846" s="160" t="str">
        <f>IF(H846="","",INDEX(D.1[Quy cách],MATCH(H846,D.1[Tên sản phẩm],0)))</f>
        <v/>
      </c>
      <c r="J846" s="35" t="str">
        <f>IF(H846="","",INDEX(D.1[ĐVT],MATCH(H846,D.1[Tên sản phẩm],0)))</f>
        <v/>
      </c>
      <c r="K846" s="163" t="str">
        <f>IF(H846="","",INDEX(D.1[Đơn giá bán
(Tham khảo)],MATCH(H846,D.1[Tên sản phẩm],0)))</f>
        <v/>
      </c>
      <c r="L846" s="162"/>
      <c r="M846" s="159"/>
      <c r="N846" s="159"/>
      <c r="O846" s="159"/>
      <c r="P846" s="163" t="str">
        <f t="shared" si="206"/>
        <v/>
      </c>
      <c r="Q846" s="164"/>
      <c r="R846" s="162"/>
      <c r="S846" s="163" t="str">
        <f t="shared" si="207"/>
        <v/>
      </c>
      <c r="T846" s="164" t="str">
        <f t="shared" ca="1" si="208"/>
        <v/>
      </c>
      <c r="U846" s="163" t="str">
        <f t="shared" si="209"/>
        <v/>
      </c>
      <c r="V846" s="163" t="str">
        <f ca="1">IF(AND(C846&lt;&gt;"",C846&lt;&gt;OFFSET(C846,1,0)),SUMIFS(B.2[Giá có thuế],B.2[Số ĐK],C846),"")</f>
        <v/>
      </c>
      <c r="W846" s="159"/>
      <c r="X846" s="161" t="str">
        <f>IF(W846="","",'Thông Tin Chung'!$L$3)</f>
        <v/>
      </c>
      <c r="Y846" s="163" t="str">
        <f t="shared" ca="1" si="210"/>
        <v/>
      </c>
      <c r="Z846" s="165"/>
      <c r="AA846" s="155" t="str">
        <f ca="1">IF(C846="","",IF(OR(D846&lt;NgayBatDau,D846&gt;NgayKetThuc),"Ngày tháng phải nằm trong kỳ báo cáo",IF(AND(G846&lt;&gt;"",COUNTIF(D.2[Tên khách hàng],G846)=0),"Tên KH chưa khai báo trong DSKH",IF(AND(H846&lt;&gt;"",COUNTIF(D.1[Tên sản phẩm],H846)=0),"SP này chưa khai báo trong DSSP",""))))</f>
        <v/>
      </c>
      <c r="AB846" s="23" t="str">
        <f t="shared" ca="1" si="196"/>
        <v/>
      </c>
      <c r="AC846" s="23" t="str">
        <f t="shared" ca="1" si="197"/>
        <v/>
      </c>
      <c r="AD846" s="23" t="str">
        <f t="shared" ca="1" si="198"/>
        <v/>
      </c>
      <c r="AE846" s="68" t="str">
        <f t="shared" ca="1" si="199"/>
        <v/>
      </c>
      <c r="AF846" s="69" t="str">
        <f>IF(OR(H846="",S846=""),"",S846-(SUM(L846,M846)*INDEX(D.1[Đơn giá],MATCH(H846,D.1[Tên sản phẩm],0))))</f>
        <v/>
      </c>
      <c r="AG846" s="90" t="str">
        <f t="shared" ca="1" si="200"/>
        <v/>
      </c>
      <c r="AH846" s="90"/>
    </row>
    <row r="847" spans="2:34" ht="27.75" customHeight="1" x14ac:dyDescent="0.2">
      <c r="B847" s="154">
        <f t="shared" si="201"/>
        <v>844</v>
      </c>
      <c r="C847" s="155" t="str">
        <f t="shared" ca="1" si="202"/>
        <v/>
      </c>
      <c r="D847" s="156" t="str">
        <f t="shared" ca="1" si="203"/>
        <v/>
      </c>
      <c r="E847" s="157" t="str">
        <f t="shared" ca="1" si="204"/>
        <v/>
      </c>
      <c r="F847" s="157"/>
      <c r="G847" s="158" t="str">
        <f t="shared" ca="1" si="205"/>
        <v/>
      </c>
      <c r="H847" s="159"/>
      <c r="I847" s="160" t="str">
        <f>IF(H847="","",INDEX(D.1[Quy cách],MATCH(H847,D.1[Tên sản phẩm],0)))</f>
        <v/>
      </c>
      <c r="J847" s="35" t="str">
        <f>IF(H847="","",INDEX(D.1[ĐVT],MATCH(H847,D.1[Tên sản phẩm],0)))</f>
        <v/>
      </c>
      <c r="K847" s="163" t="str">
        <f>IF(H847="","",INDEX(D.1[Đơn giá bán
(Tham khảo)],MATCH(H847,D.1[Tên sản phẩm],0)))</f>
        <v/>
      </c>
      <c r="L847" s="162"/>
      <c r="M847" s="159"/>
      <c r="N847" s="159"/>
      <c r="O847" s="159"/>
      <c r="P847" s="163" t="str">
        <f t="shared" si="206"/>
        <v/>
      </c>
      <c r="Q847" s="164"/>
      <c r="R847" s="162"/>
      <c r="S847" s="163" t="str">
        <f t="shared" si="207"/>
        <v/>
      </c>
      <c r="T847" s="164" t="str">
        <f t="shared" ca="1" si="208"/>
        <v/>
      </c>
      <c r="U847" s="163" t="str">
        <f t="shared" si="209"/>
        <v/>
      </c>
      <c r="V847" s="163" t="str">
        <f ca="1">IF(AND(C847&lt;&gt;"",C847&lt;&gt;OFFSET(C847,1,0)),SUMIFS(B.2[Giá có thuế],B.2[Số ĐK],C847),"")</f>
        <v/>
      </c>
      <c r="W847" s="159"/>
      <c r="X847" s="161" t="str">
        <f>IF(W847="","",'Thông Tin Chung'!$L$3)</f>
        <v/>
      </c>
      <c r="Y847" s="163" t="str">
        <f t="shared" ca="1" si="210"/>
        <v/>
      </c>
      <c r="Z847" s="165"/>
      <c r="AA847" s="155" t="str">
        <f ca="1">IF(C847="","",IF(OR(D847&lt;NgayBatDau,D847&gt;NgayKetThuc),"Ngày tháng phải nằm trong kỳ báo cáo",IF(AND(G847&lt;&gt;"",COUNTIF(D.2[Tên khách hàng],G847)=0),"Tên KH chưa khai báo trong DSKH",IF(AND(H847&lt;&gt;"",COUNTIF(D.1[Tên sản phẩm],H847)=0),"SP này chưa khai báo trong DSSP",""))))</f>
        <v/>
      </c>
      <c r="AB847" s="23" t="str">
        <f t="shared" ca="1" si="196"/>
        <v/>
      </c>
      <c r="AC847" s="23" t="str">
        <f t="shared" ca="1" si="197"/>
        <v/>
      </c>
      <c r="AD847" s="23" t="str">
        <f t="shared" ca="1" si="198"/>
        <v/>
      </c>
      <c r="AE847" s="68" t="str">
        <f t="shared" ca="1" si="199"/>
        <v/>
      </c>
      <c r="AF847" s="69" t="str">
        <f>IF(OR(H847="",S847=""),"",S847-(SUM(L847,M847)*INDEX(D.1[Đơn giá],MATCH(H847,D.1[Tên sản phẩm],0))))</f>
        <v/>
      </c>
      <c r="AG847" s="90" t="str">
        <f t="shared" ca="1" si="200"/>
        <v/>
      </c>
      <c r="AH847" s="90"/>
    </row>
    <row r="848" spans="2:34" ht="27.75" customHeight="1" x14ac:dyDescent="0.2">
      <c r="B848" s="154">
        <f t="shared" si="201"/>
        <v>845</v>
      </c>
      <c r="C848" s="155" t="str">
        <f t="shared" ca="1" si="202"/>
        <v/>
      </c>
      <c r="D848" s="156" t="str">
        <f t="shared" ca="1" si="203"/>
        <v/>
      </c>
      <c r="E848" s="157" t="str">
        <f t="shared" ca="1" si="204"/>
        <v/>
      </c>
      <c r="F848" s="157"/>
      <c r="G848" s="158" t="str">
        <f t="shared" ca="1" si="205"/>
        <v/>
      </c>
      <c r="H848" s="159"/>
      <c r="I848" s="160" t="str">
        <f>IF(H848="","",INDEX(D.1[Quy cách],MATCH(H848,D.1[Tên sản phẩm],0)))</f>
        <v/>
      </c>
      <c r="J848" s="35" t="str">
        <f>IF(H848="","",INDEX(D.1[ĐVT],MATCH(H848,D.1[Tên sản phẩm],0)))</f>
        <v/>
      </c>
      <c r="K848" s="163" t="str">
        <f>IF(H848="","",INDEX(D.1[Đơn giá bán
(Tham khảo)],MATCH(H848,D.1[Tên sản phẩm],0)))</f>
        <v/>
      </c>
      <c r="L848" s="162"/>
      <c r="M848" s="159"/>
      <c r="N848" s="159"/>
      <c r="O848" s="159"/>
      <c r="P848" s="163" t="str">
        <f t="shared" si="206"/>
        <v/>
      </c>
      <c r="Q848" s="164"/>
      <c r="R848" s="162"/>
      <c r="S848" s="163" t="str">
        <f t="shared" si="207"/>
        <v/>
      </c>
      <c r="T848" s="164" t="str">
        <f t="shared" ca="1" si="208"/>
        <v/>
      </c>
      <c r="U848" s="163" t="str">
        <f t="shared" si="209"/>
        <v/>
      </c>
      <c r="V848" s="163" t="str">
        <f ca="1">IF(AND(C848&lt;&gt;"",C848&lt;&gt;OFFSET(C848,1,0)),SUMIFS(B.2[Giá có thuế],B.2[Số ĐK],C848),"")</f>
        <v/>
      </c>
      <c r="W848" s="159"/>
      <c r="X848" s="161" t="str">
        <f>IF(W848="","",'Thông Tin Chung'!$L$3)</f>
        <v/>
      </c>
      <c r="Y848" s="163" t="str">
        <f t="shared" ca="1" si="210"/>
        <v/>
      </c>
      <c r="Z848" s="165"/>
      <c r="AA848" s="155" t="str">
        <f ca="1">IF(C848="","",IF(OR(D848&lt;NgayBatDau,D848&gt;NgayKetThuc),"Ngày tháng phải nằm trong kỳ báo cáo",IF(AND(G848&lt;&gt;"",COUNTIF(D.2[Tên khách hàng],G848)=0),"Tên KH chưa khai báo trong DSKH",IF(AND(H848&lt;&gt;"",COUNTIF(D.1[Tên sản phẩm],H848)=0),"SP này chưa khai báo trong DSSP",""))))</f>
        <v/>
      </c>
      <c r="AB848" s="23" t="str">
        <f t="shared" ca="1" si="196"/>
        <v/>
      </c>
      <c r="AC848" s="23" t="str">
        <f t="shared" ca="1" si="197"/>
        <v/>
      </c>
      <c r="AD848" s="23" t="str">
        <f t="shared" ca="1" si="198"/>
        <v/>
      </c>
      <c r="AE848" s="68" t="str">
        <f t="shared" ca="1" si="199"/>
        <v/>
      </c>
      <c r="AF848" s="69" t="str">
        <f>IF(OR(H848="",S848=""),"",S848-(SUM(L848,M848)*INDEX(D.1[Đơn giá],MATCH(H848,D.1[Tên sản phẩm],0))))</f>
        <v/>
      </c>
      <c r="AG848" s="90" t="str">
        <f t="shared" ca="1" si="200"/>
        <v/>
      </c>
      <c r="AH848" s="90"/>
    </row>
    <row r="849" spans="2:34" ht="27.75" customHeight="1" x14ac:dyDescent="0.2">
      <c r="B849" s="154">
        <f t="shared" si="201"/>
        <v>846</v>
      </c>
      <c r="C849" s="155" t="str">
        <f t="shared" ca="1" si="202"/>
        <v/>
      </c>
      <c r="D849" s="156" t="str">
        <f t="shared" ca="1" si="203"/>
        <v/>
      </c>
      <c r="E849" s="157" t="str">
        <f t="shared" ca="1" si="204"/>
        <v/>
      </c>
      <c r="F849" s="157"/>
      <c r="G849" s="158" t="str">
        <f t="shared" ca="1" si="205"/>
        <v/>
      </c>
      <c r="H849" s="159"/>
      <c r="I849" s="160" t="str">
        <f>IF(H849="","",INDEX(D.1[Quy cách],MATCH(H849,D.1[Tên sản phẩm],0)))</f>
        <v/>
      </c>
      <c r="J849" s="35" t="str">
        <f>IF(H849="","",INDEX(D.1[ĐVT],MATCH(H849,D.1[Tên sản phẩm],0)))</f>
        <v/>
      </c>
      <c r="K849" s="163" t="str">
        <f>IF(H849="","",INDEX(D.1[Đơn giá bán
(Tham khảo)],MATCH(H849,D.1[Tên sản phẩm],0)))</f>
        <v/>
      </c>
      <c r="L849" s="162"/>
      <c r="M849" s="159"/>
      <c r="N849" s="159"/>
      <c r="O849" s="159"/>
      <c r="P849" s="163" t="str">
        <f t="shared" si="206"/>
        <v/>
      </c>
      <c r="Q849" s="164"/>
      <c r="R849" s="162"/>
      <c r="S849" s="163" t="str">
        <f t="shared" si="207"/>
        <v/>
      </c>
      <c r="T849" s="164" t="str">
        <f t="shared" ca="1" si="208"/>
        <v/>
      </c>
      <c r="U849" s="163" t="str">
        <f t="shared" si="209"/>
        <v/>
      </c>
      <c r="V849" s="163" t="str">
        <f ca="1">IF(AND(C849&lt;&gt;"",C849&lt;&gt;OFFSET(C849,1,0)),SUMIFS(B.2[Giá có thuế],B.2[Số ĐK],C849),"")</f>
        <v/>
      </c>
      <c r="W849" s="159"/>
      <c r="X849" s="161" t="str">
        <f>IF(W849="","",'Thông Tin Chung'!$L$3)</f>
        <v/>
      </c>
      <c r="Y849" s="163" t="str">
        <f t="shared" ca="1" si="210"/>
        <v/>
      </c>
      <c r="Z849" s="165"/>
      <c r="AA849" s="155" t="str">
        <f ca="1">IF(C849="","",IF(OR(D849&lt;NgayBatDau,D849&gt;NgayKetThuc),"Ngày tháng phải nằm trong kỳ báo cáo",IF(AND(G849&lt;&gt;"",COUNTIF(D.2[Tên khách hàng],G849)=0),"Tên KH chưa khai báo trong DSKH",IF(AND(H849&lt;&gt;"",COUNTIF(D.1[Tên sản phẩm],H849)=0),"SP này chưa khai báo trong DSSP",""))))</f>
        <v/>
      </c>
      <c r="AB849" s="23" t="str">
        <f t="shared" ca="1" si="196"/>
        <v/>
      </c>
      <c r="AC849" s="23" t="str">
        <f t="shared" ca="1" si="197"/>
        <v/>
      </c>
      <c r="AD849" s="23" t="str">
        <f t="shared" ca="1" si="198"/>
        <v/>
      </c>
      <c r="AE849" s="68" t="str">
        <f t="shared" ca="1" si="199"/>
        <v/>
      </c>
      <c r="AF849" s="69" t="str">
        <f>IF(OR(H849="",S849=""),"",S849-(SUM(L849,M849)*INDEX(D.1[Đơn giá],MATCH(H849,D.1[Tên sản phẩm],0))))</f>
        <v/>
      </c>
      <c r="AG849" s="90" t="str">
        <f t="shared" ca="1" si="200"/>
        <v/>
      </c>
      <c r="AH849" s="90"/>
    </row>
    <row r="850" spans="2:34" ht="27.75" customHeight="1" x14ac:dyDescent="0.2">
      <c r="B850" s="154">
        <f t="shared" si="201"/>
        <v>847</v>
      </c>
      <c r="C850" s="155" t="str">
        <f t="shared" ca="1" si="202"/>
        <v/>
      </c>
      <c r="D850" s="156" t="str">
        <f t="shared" ca="1" si="203"/>
        <v/>
      </c>
      <c r="E850" s="157" t="str">
        <f t="shared" ca="1" si="204"/>
        <v/>
      </c>
      <c r="F850" s="157"/>
      <c r="G850" s="158" t="str">
        <f t="shared" ca="1" si="205"/>
        <v/>
      </c>
      <c r="H850" s="159"/>
      <c r="I850" s="160" t="str">
        <f>IF(H850="","",INDEX(D.1[Quy cách],MATCH(H850,D.1[Tên sản phẩm],0)))</f>
        <v/>
      </c>
      <c r="J850" s="35" t="str">
        <f>IF(H850="","",INDEX(D.1[ĐVT],MATCH(H850,D.1[Tên sản phẩm],0)))</f>
        <v/>
      </c>
      <c r="K850" s="163" t="str">
        <f>IF(H850="","",INDEX(D.1[Đơn giá bán
(Tham khảo)],MATCH(H850,D.1[Tên sản phẩm],0)))</f>
        <v/>
      </c>
      <c r="L850" s="162"/>
      <c r="M850" s="159"/>
      <c r="N850" s="159"/>
      <c r="O850" s="159"/>
      <c r="P850" s="163" t="str">
        <f t="shared" si="206"/>
        <v/>
      </c>
      <c r="Q850" s="164"/>
      <c r="R850" s="162"/>
      <c r="S850" s="163" t="str">
        <f t="shared" si="207"/>
        <v/>
      </c>
      <c r="T850" s="164" t="str">
        <f t="shared" ca="1" si="208"/>
        <v/>
      </c>
      <c r="U850" s="163" t="str">
        <f t="shared" si="209"/>
        <v/>
      </c>
      <c r="V850" s="163" t="str">
        <f ca="1">IF(AND(C850&lt;&gt;"",C850&lt;&gt;OFFSET(C850,1,0)),SUMIFS(B.2[Giá có thuế],B.2[Số ĐK],C850),"")</f>
        <v/>
      </c>
      <c r="W850" s="159"/>
      <c r="X850" s="161" t="str">
        <f>IF(W850="","",'Thông Tin Chung'!$L$3)</f>
        <v/>
      </c>
      <c r="Y850" s="163" t="str">
        <f t="shared" ca="1" si="210"/>
        <v/>
      </c>
      <c r="Z850" s="165"/>
      <c r="AA850" s="155" t="str">
        <f ca="1">IF(C850="","",IF(OR(D850&lt;NgayBatDau,D850&gt;NgayKetThuc),"Ngày tháng phải nằm trong kỳ báo cáo",IF(AND(G850&lt;&gt;"",COUNTIF(D.2[Tên khách hàng],G850)=0),"Tên KH chưa khai báo trong DSKH",IF(AND(H850&lt;&gt;"",COUNTIF(D.1[Tên sản phẩm],H850)=0),"SP này chưa khai báo trong DSSP",""))))</f>
        <v/>
      </c>
      <c r="AB850" s="23" t="str">
        <f t="shared" ca="1" si="196"/>
        <v/>
      </c>
      <c r="AC850" s="23" t="str">
        <f t="shared" ca="1" si="197"/>
        <v/>
      </c>
      <c r="AD850" s="23" t="str">
        <f t="shared" ca="1" si="198"/>
        <v/>
      </c>
      <c r="AE850" s="68" t="str">
        <f t="shared" ca="1" si="199"/>
        <v/>
      </c>
      <c r="AF850" s="69" t="str">
        <f>IF(OR(H850="",S850=""),"",S850-(SUM(L850,M850)*INDEX(D.1[Đơn giá],MATCH(H850,D.1[Tên sản phẩm],0))))</f>
        <v/>
      </c>
      <c r="AG850" s="90" t="str">
        <f t="shared" ca="1" si="200"/>
        <v/>
      </c>
      <c r="AH850" s="90"/>
    </row>
    <row r="851" spans="2:34" ht="27.75" customHeight="1" x14ac:dyDescent="0.2">
      <c r="B851" s="154">
        <f t="shared" si="201"/>
        <v>848</v>
      </c>
      <c r="C851" s="155" t="str">
        <f t="shared" ca="1" si="202"/>
        <v/>
      </c>
      <c r="D851" s="156" t="str">
        <f t="shared" ca="1" si="203"/>
        <v/>
      </c>
      <c r="E851" s="157" t="str">
        <f t="shared" ca="1" si="204"/>
        <v/>
      </c>
      <c r="F851" s="157"/>
      <c r="G851" s="158" t="str">
        <f t="shared" ca="1" si="205"/>
        <v/>
      </c>
      <c r="H851" s="159"/>
      <c r="I851" s="160" t="str">
        <f>IF(H851="","",INDEX(D.1[Quy cách],MATCH(H851,D.1[Tên sản phẩm],0)))</f>
        <v/>
      </c>
      <c r="J851" s="35" t="str">
        <f>IF(H851="","",INDEX(D.1[ĐVT],MATCH(H851,D.1[Tên sản phẩm],0)))</f>
        <v/>
      </c>
      <c r="K851" s="163" t="str">
        <f>IF(H851="","",INDEX(D.1[Đơn giá bán
(Tham khảo)],MATCH(H851,D.1[Tên sản phẩm],0)))</f>
        <v/>
      </c>
      <c r="L851" s="162"/>
      <c r="M851" s="159"/>
      <c r="N851" s="159"/>
      <c r="O851" s="159"/>
      <c r="P851" s="163" t="str">
        <f t="shared" si="206"/>
        <v/>
      </c>
      <c r="Q851" s="164"/>
      <c r="R851" s="162"/>
      <c r="S851" s="163" t="str">
        <f t="shared" si="207"/>
        <v/>
      </c>
      <c r="T851" s="164" t="str">
        <f t="shared" ca="1" si="208"/>
        <v/>
      </c>
      <c r="U851" s="163" t="str">
        <f t="shared" si="209"/>
        <v/>
      </c>
      <c r="V851" s="163" t="str">
        <f ca="1">IF(AND(C851&lt;&gt;"",C851&lt;&gt;OFFSET(C851,1,0)),SUMIFS(B.2[Giá có thuế],B.2[Số ĐK],C851),"")</f>
        <v/>
      </c>
      <c r="W851" s="159"/>
      <c r="X851" s="161" t="str">
        <f>IF(W851="","",'Thông Tin Chung'!$L$3)</f>
        <v/>
      </c>
      <c r="Y851" s="163" t="str">
        <f t="shared" ca="1" si="210"/>
        <v/>
      </c>
      <c r="Z851" s="165"/>
      <c r="AA851" s="155" t="str">
        <f ca="1">IF(C851="","",IF(OR(D851&lt;NgayBatDau,D851&gt;NgayKetThuc),"Ngày tháng phải nằm trong kỳ báo cáo",IF(AND(G851&lt;&gt;"",COUNTIF(D.2[Tên khách hàng],G851)=0),"Tên KH chưa khai báo trong DSKH",IF(AND(H851&lt;&gt;"",COUNTIF(D.1[Tên sản phẩm],H851)=0),"SP này chưa khai báo trong DSSP",""))))</f>
        <v/>
      </c>
      <c r="AB851" s="23" t="str">
        <f t="shared" ca="1" si="196"/>
        <v/>
      </c>
      <c r="AC851" s="23" t="str">
        <f t="shared" ca="1" si="197"/>
        <v/>
      </c>
      <c r="AD851" s="23" t="str">
        <f t="shared" ca="1" si="198"/>
        <v/>
      </c>
      <c r="AE851" s="68" t="str">
        <f t="shared" ca="1" si="199"/>
        <v/>
      </c>
      <c r="AF851" s="69" t="str">
        <f>IF(OR(H851="",S851=""),"",S851-(SUM(L851,M851)*INDEX(D.1[Đơn giá],MATCH(H851,D.1[Tên sản phẩm],0))))</f>
        <v/>
      </c>
      <c r="AG851" s="90" t="str">
        <f t="shared" ca="1" si="200"/>
        <v/>
      </c>
      <c r="AH851" s="90"/>
    </row>
    <row r="852" spans="2:34" ht="27.75" customHeight="1" x14ac:dyDescent="0.2">
      <c r="B852" s="154">
        <f t="shared" si="201"/>
        <v>849</v>
      </c>
      <c r="C852" s="155" t="str">
        <f t="shared" ca="1" si="202"/>
        <v/>
      </c>
      <c r="D852" s="156" t="str">
        <f t="shared" ca="1" si="203"/>
        <v/>
      </c>
      <c r="E852" s="157" t="str">
        <f t="shared" ca="1" si="204"/>
        <v/>
      </c>
      <c r="F852" s="157"/>
      <c r="G852" s="158" t="str">
        <f t="shared" ca="1" si="205"/>
        <v/>
      </c>
      <c r="H852" s="159"/>
      <c r="I852" s="160" t="str">
        <f>IF(H852="","",INDEX(D.1[Quy cách],MATCH(H852,D.1[Tên sản phẩm],0)))</f>
        <v/>
      </c>
      <c r="J852" s="35" t="str">
        <f>IF(H852="","",INDEX(D.1[ĐVT],MATCH(H852,D.1[Tên sản phẩm],0)))</f>
        <v/>
      </c>
      <c r="K852" s="163" t="str">
        <f>IF(H852="","",INDEX(D.1[Đơn giá bán
(Tham khảo)],MATCH(H852,D.1[Tên sản phẩm],0)))</f>
        <v/>
      </c>
      <c r="L852" s="162"/>
      <c r="M852" s="159"/>
      <c r="N852" s="159"/>
      <c r="O852" s="159"/>
      <c r="P852" s="163" t="str">
        <f t="shared" si="206"/>
        <v/>
      </c>
      <c r="Q852" s="164"/>
      <c r="R852" s="162"/>
      <c r="S852" s="163" t="str">
        <f t="shared" si="207"/>
        <v/>
      </c>
      <c r="T852" s="164" t="str">
        <f t="shared" ca="1" si="208"/>
        <v/>
      </c>
      <c r="U852" s="163" t="str">
        <f t="shared" si="209"/>
        <v/>
      </c>
      <c r="V852" s="163" t="str">
        <f ca="1">IF(AND(C852&lt;&gt;"",C852&lt;&gt;OFFSET(C852,1,0)),SUMIFS(B.2[Giá có thuế],B.2[Số ĐK],C852),"")</f>
        <v/>
      </c>
      <c r="W852" s="159"/>
      <c r="X852" s="161" t="str">
        <f>IF(W852="","",'Thông Tin Chung'!$L$3)</f>
        <v/>
      </c>
      <c r="Y852" s="163" t="str">
        <f t="shared" ca="1" si="210"/>
        <v/>
      </c>
      <c r="Z852" s="165"/>
      <c r="AA852" s="155" t="str">
        <f ca="1">IF(C852="","",IF(OR(D852&lt;NgayBatDau,D852&gt;NgayKetThuc),"Ngày tháng phải nằm trong kỳ báo cáo",IF(AND(G852&lt;&gt;"",COUNTIF(D.2[Tên khách hàng],G852)=0),"Tên KH chưa khai báo trong DSKH",IF(AND(H852&lt;&gt;"",COUNTIF(D.1[Tên sản phẩm],H852)=0),"SP này chưa khai báo trong DSSP",""))))</f>
        <v/>
      </c>
      <c r="AB852" s="23" t="str">
        <f t="shared" ca="1" si="196"/>
        <v/>
      </c>
      <c r="AC852" s="23" t="str">
        <f t="shared" ca="1" si="197"/>
        <v/>
      </c>
      <c r="AD852" s="23" t="str">
        <f t="shared" ca="1" si="198"/>
        <v/>
      </c>
      <c r="AE852" s="68" t="str">
        <f t="shared" ca="1" si="199"/>
        <v/>
      </c>
      <c r="AF852" s="69" t="str">
        <f>IF(OR(H852="",S852=""),"",S852-(SUM(L852,M852)*INDEX(D.1[Đơn giá],MATCH(H852,D.1[Tên sản phẩm],0))))</f>
        <v/>
      </c>
      <c r="AG852" s="90" t="str">
        <f t="shared" ca="1" si="200"/>
        <v/>
      </c>
      <c r="AH852" s="90"/>
    </row>
    <row r="853" spans="2:34" ht="27.75" customHeight="1" x14ac:dyDescent="0.2">
      <c r="B853" s="154">
        <f t="shared" si="201"/>
        <v>850</v>
      </c>
      <c r="C853" s="155" t="str">
        <f t="shared" ca="1" si="202"/>
        <v/>
      </c>
      <c r="D853" s="156" t="str">
        <f t="shared" ca="1" si="203"/>
        <v/>
      </c>
      <c r="E853" s="157" t="str">
        <f t="shared" ca="1" si="204"/>
        <v/>
      </c>
      <c r="F853" s="157"/>
      <c r="G853" s="158" t="str">
        <f t="shared" ca="1" si="205"/>
        <v/>
      </c>
      <c r="H853" s="159"/>
      <c r="I853" s="160" t="str">
        <f>IF(H853="","",INDEX(D.1[Quy cách],MATCH(H853,D.1[Tên sản phẩm],0)))</f>
        <v/>
      </c>
      <c r="J853" s="35" t="str">
        <f>IF(H853="","",INDEX(D.1[ĐVT],MATCH(H853,D.1[Tên sản phẩm],0)))</f>
        <v/>
      </c>
      <c r="K853" s="163" t="str">
        <f>IF(H853="","",INDEX(D.1[Đơn giá bán
(Tham khảo)],MATCH(H853,D.1[Tên sản phẩm],0)))</f>
        <v/>
      </c>
      <c r="L853" s="162"/>
      <c r="M853" s="159"/>
      <c r="N853" s="159"/>
      <c r="O853" s="159"/>
      <c r="P853" s="163" t="str">
        <f t="shared" si="206"/>
        <v/>
      </c>
      <c r="Q853" s="164"/>
      <c r="R853" s="162"/>
      <c r="S853" s="163" t="str">
        <f t="shared" si="207"/>
        <v/>
      </c>
      <c r="T853" s="164" t="str">
        <f t="shared" ca="1" si="208"/>
        <v/>
      </c>
      <c r="U853" s="163" t="str">
        <f t="shared" si="209"/>
        <v/>
      </c>
      <c r="V853" s="163" t="str">
        <f ca="1">IF(AND(C853&lt;&gt;"",C853&lt;&gt;OFFSET(C853,1,0)),SUMIFS(B.2[Giá có thuế],B.2[Số ĐK],C853),"")</f>
        <v/>
      </c>
      <c r="W853" s="159"/>
      <c r="X853" s="161" t="str">
        <f>IF(W853="","",'Thông Tin Chung'!$L$3)</f>
        <v/>
      </c>
      <c r="Y853" s="163" t="str">
        <f t="shared" ca="1" si="210"/>
        <v/>
      </c>
      <c r="Z853" s="165"/>
      <c r="AA853" s="155" t="str">
        <f ca="1">IF(C853="","",IF(OR(D853&lt;NgayBatDau,D853&gt;NgayKetThuc),"Ngày tháng phải nằm trong kỳ báo cáo",IF(AND(G853&lt;&gt;"",COUNTIF(D.2[Tên khách hàng],G853)=0),"Tên KH chưa khai báo trong DSKH",IF(AND(H853&lt;&gt;"",COUNTIF(D.1[Tên sản phẩm],H853)=0),"SP này chưa khai báo trong DSSP",""))))</f>
        <v/>
      </c>
      <c r="AB853" s="23" t="str">
        <f t="shared" ca="1" si="196"/>
        <v/>
      </c>
      <c r="AC853" s="23" t="str">
        <f t="shared" ca="1" si="197"/>
        <v/>
      </c>
      <c r="AD853" s="23" t="str">
        <f t="shared" ca="1" si="198"/>
        <v/>
      </c>
      <c r="AE853" s="68" t="str">
        <f t="shared" ca="1" si="199"/>
        <v/>
      </c>
      <c r="AF853" s="69" t="str">
        <f>IF(OR(H853="",S853=""),"",S853-(SUM(L853,M853)*INDEX(D.1[Đơn giá],MATCH(H853,D.1[Tên sản phẩm],0))))</f>
        <v/>
      </c>
      <c r="AG853" s="90" t="str">
        <f t="shared" ca="1" si="200"/>
        <v/>
      </c>
      <c r="AH853" s="90"/>
    </row>
    <row r="854" spans="2:34" ht="27.75" customHeight="1" x14ac:dyDescent="0.2">
      <c r="B854" s="154">
        <f t="shared" si="201"/>
        <v>851</v>
      </c>
      <c r="C854" s="155" t="str">
        <f t="shared" ca="1" si="202"/>
        <v/>
      </c>
      <c r="D854" s="156" t="str">
        <f t="shared" ca="1" si="203"/>
        <v/>
      </c>
      <c r="E854" s="157" t="str">
        <f t="shared" ca="1" si="204"/>
        <v/>
      </c>
      <c r="F854" s="157"/>
      <c r="G854" s="158" t="str">
        <f t="shared" ca="1" si="205"/>
        <v/>
      </c>
      <c r="H854" s="159"/>
      <c r="I854" s="160" t="str">
        <f>IF(H854="","",INDEX(D.1[Quy cách],MATCH(H854,D.1[Tên sản phẩm],0)))</f>
        <v/>
      </c>
      <c r="J854" s="35" t="str">
        <f>IF(H854="","",INDEX(D.1[ĐVT],MATCH(H854,D.1[Tên sản phẩm],0)))</f>
        <v/>
      </c>
      <c r="K854" s="163" t="str">
        <f>IF(H854="","",INDEX(D.1[Đơn giá bán
(Tham khảo)],MATCH(H854,D.1[Tên sản phẩm],0)))</f>
        <v/>
      </c>
      <c r="L854" s="162"/>
      <c r="M854" s="159"/>
      <c r="N854" s="159"/>
      <c r="O854" s="159"/>
      <c r="P854" s="163" t="str">
        <f t="shared" si="206"/>
        <v/>
      </c>
      <c r="Q854" s="164"/>
      <c r="R854" s="162"/>
      <c r="S854" s="163" t="str">
        <f t="shared" si="207"/>
        <v/>
      </c>
      <c r="T854" s="164" t="str">
        <f t="shared" ca="1" si="208"/>
        <v/>
      </c>
      <c r="U854" s="163" t="str">
        <f t="shared" si="209"/>
        <v/>
      </c>
      <c r="V854" s="163" t="str">
        <f ca="1">IF(AND(C854&lt;&gt;"",C854&lt;&gt;OFFSET(C854,1,0)),SUMIFS(B.2[Giá có thuế],B.2[Số ĐK],C854),"")</f>
        <v/>
      </c>
      <c r="W854" s="159"/>
      <c r="X854" s="161" t="str">
        <f>IF(W854="","",'Thông Tin Chung'!$L$3)</f>
        <v/>
      </c>
      <c r="Y854" s="163" t="str">
        <f t="shared" ca="1" si="210"/>
        <v/>
      </c>
      <c r="Z854" s="165"/>
      <c r="AA854" s="155" t="str">
        <f ca="1">IF(C854="","",IF(OR(D854&lt;NgayBatDau,D854&gt;NgayKetThuc),"Ngày tháng phải nằm trong kỳ báo cáo",IF(AND(G854&lt;&gt;"",COUNTIF(D.2[Tên khách hàng],G854)=0),"Tên KH chưa khai báo trong DSKH",IF(AND(H854&lt;&gt;"",COUNTIF(D.1[Tên sản phẩm],H854)=0),"SP này chưa khai báo trong DSSP",""))))</f>
        <v/>
      </c>
      <c r="AB854" s="23" t="str">
        <f t="shared" ca="1" si="196"/>
        <v/>
      </c>
      <c r="AC854" s="23" t="str">
        <f t="shared" ca="1" si="197"/>
        <v/>
      </c>
      <c r="AD854" s="23" t="str">
        <f t="shared" ca="1" si="198"/>
        <v/>
      </c>
      <c r="AE854" s="68" t="str">
        <f t="shared" ca="1" si="199"/>
        <v/>
      </c>
      <c r="AF854" s="69" t="str">
        <f>IF(OR(H854="",S854=""),"",S854-(SUM(L854,M854)*INDEX(D.1[Đơn giá],MATCH(H854,D.1[Tên sản phẩm],0))))</f>
        <v/>
      </c>
      <c r="AG854" s="90" t="str">
        <f t="shared" ca="1" si="200"/>
        <v/>
      </c>
      <c r="AH854" s="90"/>
    </row>
    <row r="855" spans="2:34" ht="27.75" customHeight="1" x14ac:dyDescent="0.2">
      <c r="B855" s="154">
        <f t="shared" si="201"/>
        <v>852</v>
      </c>
      <c r="C855" s="155" t="str">
        <f t="shared" ca="1" si="202"/>
        <v/>
      </c>
      <c r="D855" s="156" t="str">
        <f t="shared" ca="1" si="203"/>
        <v/>
      </c>
      <c r="E855" s="157" t="str">
        <f t="shared" ca="1" si="204"/>
        <v/>
      </c>
      <c r="F855" s="157"/>
      <c r="G855" s="158" t="str">
        <f t="shared" ca="1" si="205"/>
        <v/>
      </c>
      <c r="H855" s="159"/>
      <c r="I855" s="160" t="str">
        <f>IF(H855="","",INDEX(D.1[Quy cách],MATCH(H855,D.1[Tên sản phẩm],0)))</f>
        <v/>
      </c>
      <c r="J855" s="35" t="str">
        <f>IF(H855="","",INDEX(D.1[ĐVT],MATCH(H855,D.1[Tên sản phẩm],0)))</f>
        <v/>
      </c>
      <c r="K855" s="163" t="str">
        <f>IF(H855="","",INDEX(D.1[Đơn giá bán
(Tham khảo)],MATCH(H855,D.1[Tên sản phẩm],0)))</f>
        <v/>
      </c>
      <c r="L855" s="162"/>
      <c r="M855" s="159"/>
      <c r="N855" s="159"/>
      <c r="O855" s="159"/>
      <c r="P855" s="163" t="str">
        <f t="shared" si="206"/>
        <v/>
      </c>
      <c r="Q855" s="164"/>
      <c r="R855" s="162"/>
      <c r="S855" s="163" t="str">
        <f t="shared" si="207"/>
        <v/>
      </c>
      <c r="T855" s="164" t="str">
        <f t="shared" ca="1" si="208"/>
        <v/>
      </c>
      <c r="U855" s="163" t="str">
        <f t="shared" si="209"/>
        <v/>
      </c>
      <c r="V855" s="163" t="str">
        <f ca="1">IF(AND(C855&lt;&gt;"",C855&lt;&gt;OFFSET(C855,1,0)),SUMIFS(B.2[Giá có thuế],B.2[Số ĐK],C855),"")</f>
        <v/>
      </c>
      <c r="W855" s="159"/>
      <c r="X855" s="161" t="str">
        <f>IF(W855="","",'Thông Tin Chung'!$L$3)</f>
        <v/>
      </c>
      <c r="Y855" s="163" t="str">
        <f t="shared" ca="1" si="210"/>
        <v/>
      </c>
      <c r="Z855" s="165"/>
      <c r="AA855" s="155" t="str">
        <f ca="1">IF(C855="","",IF(OR(D855&lt;NgayBatDau,D855&gt;NgayKetThuc),"Ngày tháng phải nằm trong kỳ báo cáo",IF(AND(G855&lt;&gt;"",COUNTIF(D.2[Tên khách hàng],G855)=0),"Tên KH chưa khai báo trong DSKH",IF(AND(H855&lt;&gt;"",COUNTIF(D.1[Tên sản phẩm],H855)=0),"SP này chưa khai báo trong DSSP",""))))</f>
        <v/>
      </c>
      <c r="AB855" s="23" t="str">
        <f t="shared" ca="1" si="196"/>
        <v/>
      </c>
      <c r="AC855" s="23" t="str">
        <f t="shared" ca="1" si="197"/>
        <v/>
      </c>
      <c r="AD855" s="23" t="str">
        <f t="shared" ca="1" si="198"/>
        <v/>
      </c>
      <c r="AE855" s="68" t="str">
        <f t="shared" ca="1" si="199"/>
        <v/>
      </c>
      <c r="AF855" s="69" t="str">
        <f>IF(OR(H855="",S855=""),"",S855-(SUM(L855,M855)*INDEX(D.1[Đơn giá],MATCH(H855,D.1[Tên sản phẩm],0))))</f>
        <v/>
      </c>
      <c r="AG855" s="90" t="str">
        <f t="shared" ca="1" si="200"/>
        <v/>
      </c>
      <c r="AH855" s="90"/>
    </row>
    <row r="856" spans="2:34" ht="27.75" customHeight="1" x14ac:dyDescent="0.2">
      <c r="B856" s="154">
        <f t="shared" si="201"/>
        <v>853</v>
      </c>
      <c r="C856" s="155" t="str">
        <f t="shared" ca="1" si="202"/>
        <v/>
      </c>
      <c r="D856" s="156" t="str">
        <f t="shared" ca="1" si="203"/>
        <v/>
      </c>
      <c r="E856" s="157" t="str">
        <f t="shared" ca="1" si="204"/>
        <v/>
      </c>
      <c r="F856" s="157"/>
      <c r="G856" s="158" t="str">
        <f t="shared" ca="1" si="205"/>
        <v/>
      </c>
      <c r="H856" s="159"/>
      <c r="I856" s="160" t="str">
        <f>IF(H856="","",INDEX(D.1[Quy cách],MATCH(H856,D.1[Tên sản phẩm],0)))</f>
        <v/>
      </c>
      <c r="J856" s="35" t="str">
        <f>IF(H856="","",INDEX(D.1[ĐVT],MATCH(H856,D.1[Tên sản phẩm],0)))</f>
        <v/>
      </c>
      <c r="K856" s="163" t="str">
        <f>IF(H856="","",INDEX(D.1[Đơn giá bán
(Tham khảo)],MATCH(H856,D.1[Tên sản phẩm],0)))</f>
        <v/>
      </c>
      <c r="L856" s="162"/>
      <c r="M856" s="159"/>
      <c r="N856" s="159"/>
      <c r="O856" s="159"/>
      <c r="P856" s="163" t="str">
        <f t="shared" si="206"/>
        <v/>
      </c>
      <c r="Q856" s="164"/>
      <c r="R856" s="162"/>
      <c r="S856" s="163" t="str">
        <f t="shared" si="207"/>
        <v/>
      </c>
      <c r="T856" s="164" t="str">
        <f t="shared" ca="1" si="208"/>
        <v/>
      </c>
      <c r="U856" s="163" t="str">
        <f t="shared" si="209"/>
        <v/>
      </c>
      <c r="V856" s="163" t="str">
        <f ca="1">IF(AND(C856&lt;&gt;"",C856&lt;&gt;OFFSET(C856,1,0)),SUMIFS(B.2[Giá có thuế],B.2[Số ĐK],C856),"")</f>
        <v/>
      </c>
      <c r="W856" s="159"/>
      <c r="X856" s="161" t="str">
        <f>IF(W856="","",'Thông Tin Chung'!$L$3)</f>
        <v/>
      </c>
      <c r="Y856" s="163" t="str">
        <f t="shared" ca="1" si="210"/>
        <v/>
      </c>
      <c r="Z856" s="165"/>
      <c r="AA856" s="155" t="str">
        <f ca="1">IF(C856="","",IF(OR(D856&lt;NgayBatDau,D856&gt;NgayKetThuc),"Ngày tháng phải nằm trong kỳ báo cáo",IF(AND(G856&lt;&gt;"",COUNTIF(D.2[Tên khách hàng],G856)=0),"Tên KH chưa khai báo trong DSKH",IF(AND(H856&lt;&gt;"",COUNTIF(D.1[Tên sản phẩm],H856)=0),"SP này chưa khai báo trong DSSP",""))))</f>
        <v/>
      </c>
      <c r="AB856" s="23" t="str">
        <f t="shared" ca="1" si="196"/>
        <v/>
      </c>
      <c r="AC856" s="23" t="str">
        <f t="shared" ca="1" si="197"/>
        <v/>
      </c>
      <c r="AD856" s="23" t="str">
        <f t="shared" ca="1" si="198"/>
        <v/>
      </c>
      <c r="AE856" s="68" t="str">
        <f t="shared" ca="1" si="199"/>
        <v/>
      </c>
      <c r="AF856" s="69" t="str">
        <f>IF(OR(H856="",S856=""),"",S856-(SUM(L856,M856)*INDEX(D.1[Đơn giá],MATCH(H856,D.1[Tên sản phẩm],0))))</f>
        <v/>
      </c>
      <c r="AG856" s="90" t="str">
        <f t="shared" ca="1" si="200"/>
        <v/>
      </c>
      <c r="AH856" s="90"/>
    </row>
    <row r="857" spans="2:34" ht="27.75" customHeight="1" x14ac:dyDescent="0.2">
      <c r="B857" s="154">
        <f t="shared" si="201"/>
        <v>854</v>
      </c>
      <c r="C857" s="155" t="str">
        <f t="shared" ca="1" si="202"/>
        <v/>
      </c>
      <c r="D857" s="156" t="str">
        <f t="shared" ca="1" si="203"/>
        <v/>
      </c>
      <c r="E857" s="157" t="str">
        <f t="shared" ca="1" si="204"/>
        <v/>
      </c>
      <c r="F857" s="157"/>
      <c r="G857" s="158" t="str">
        <f t="shared" ca="1" si="205"/>
        <v/>
      </c>
      <c r="H857" s="159"/>
      <c r="I857" s="160" t="str">
        <f>IF(H857="","",INDEX(D.1[Quy cách],MATCH(H857,D.1[Tên sản phẩm],0)))</f>
        <v/>
      </c>
      <c r="J857" s="35" t="str">
        <f>IF(H857="","",INDEX(D.1[ĐVT],MATCH(H857,D.1[Tên sản phẩm],0)))</f>
        <v/>
      </c>
      <c r="K857" s="163" t="str">
        <f>IF(H857="","",INDEX(D.1[Đơn giá bán
(Tham khảo)],MATCH(H857,D.1[Tên sản phẩm],0)))</f>
        <v/>
      </c>
      <c r="L857" s="162"/>
      <c r="M857" s="159"/>
      <c r="N857" s="159"/>
      <c r="O857" s="159"/>
      <c r="P857" s="163" t="str">
        <f t="shared" si="206"/>
        <v/>
      </c>
      <c r="Q857" s="164"/>
      <c r="R857" s="162"/>
      <c r="S857" s="163" t="str">
        <f t="shared" si="207"/>
        <v/>
      </c>
      <c r="T857" s="164" t="str">
        <f t="shared" ca="1" si="208"/>
        <v/>
      </c>
      <c r="U857" s="163" t="str">
        <f t="shared" si="209"/>
        <v/>
      </c>
      <c r="V857" s="163" t="str">
        <f ca="1">IF(AND(C857&lt;&gt;"",C857&lt;&gt;OFFSET(C857,1,0)),SUMIFS(B.2[Giá có thuế],B.2[Số ĐK],C857),"")</f>
        <v/>
      </c>
      <c r="W857" s="159"/>
      <c r="X857" s="161" t="str">
        <f>IF(W857="","",'Thông Tin Chung'!$L$3)</f>
        <v/>
      </c>
      <c r="Y857" s="163" t="str">
        <f t="shared" ca="1" si="210"/>
        <v/>
      </c>
      <c r="Z857" s="165"/>
      <c r="AA857" s="155" t="str">
        <f ca="1">IF(C857="","",IF(OR(D857&lt;NgayBatDau,D857&gt;NgayKetThuc),"Ngày tháng phải nằm trong kỳ báo cáo",IF(AND(G857&lt;&gt;"",COUNTIF(D.2[Tên khách hàng],G857)=0),"Tên KH chưa khai báo trong DSKH",IF(AND(H857&lt;&gt;"",COUNTIF(D.1[Tên sản phẩm],H857)=0),"SP này chưa khai báo trong DSSP",""))))</f>
        <v/>
      </c>
      <c r="AB857" s="23" t="str">
        <f t="shared" ca="1" si="196"/>
        <v/>
      </c>
      <c r="AC857" s="23" t="str">
        <f t="shared" ca="1" si="197"/>
        <v/>
      </c>
      <c r="AD857" s="23" t="str">
        <f t="shared" ca="1" si="198"/>
        <v/>
      </c>
      <c r="AE857" s="68" t="str">
        <f t="shared" ca="1" si="199"/>
        <v/>
      </c>
      <c r="AF857" s="69" t="str">
        <f>IF(OR(H857="",S857=""),"",S857-(SUM(L857,M857)*INDEX(D.1[Đơn giá],MATCH(H857,D.1[Tên sản phẩm],0))))</f>
        <v/>
      </c>
      <c r="AG857" s="90" t="str">
        <f t="shared" ca="1" si="200"/>
        <v/>
      </c>
      <c r="AH857" s="90"/>
    </row>
    <row r="858" spans="2:34" ht="27.75" customHeight="1" x14ac:dyDescent="0.2">
      <c r="B858" s="154">
        <f t="shared" si="201"/>
        <v>855</v>
      </c>
      <c r="C858" s="155" t="str">
        <f t="shared" ca="1" si="202"/>
        <v/>
      </c>
      <c r="D858" s="156" t="str">
        <f t="shared" ca="1" si="203"/>
        <v/>
      </c>
      <c r="E858" s="157" t="str">
        <f t="shared" ca="1" si="204"/>
        <v/>
      </c>
      <c r="F858" s="157"/>
      <c r="G858" s="158" t="str">
        <f t="shared" ca="1" si="205"/>
        <v/>
      </c>
      <c r="H858" s="159"/>
      <c r="I858" s="160" t="str">
        <f>IF(H858="","",INDEX(D.1[Quy cách],MATCH(H858,D.1[Tên sản phẩm],0)))</f>
        <v/>
      </c>
      <c r="J858" s="35" t="str">
        <f>IF(H858="","",INDEX(D.1[ĐVT],MATCH(H858,D.1[Tên sản phẩm],0)))</f>
        <v/>
      </c>
      <c r="K858" s="163" t="str">
        <f>IF(H858="","",INDEX(D.1[Đơn giá bán
(Tham khảo)],MATCH(H858,D.1[Tên sản phẩm],0)))</f>
        <v/>
      </c>
      <c r="L858" s="162"/>
      <c r="M858" s="159"/>
      <c r="N858" s="159"/>
      <c r="O858" s="159"/>
      <c r="P858" s="163" t="str">
        <f t="shared" si="206"/>
        <v/>
      </c>
      <c r="Q858" s="164"/>
      <c r="R858" s="162"/>
      <c r="S858" s="163" t="str">
        <f t="shared" si="207"/>
        <v/>
      </c>
      <c r="T858" s="164" t="str">
        <f t="shared" ca="1" si="208"/>
        <v/>
      </c>
      <c r="U858" s="163" t="str">
        <f t="shared" si="209"/>
        <v/>
      </c>
      <c r="V858" s="163" t="str">
        <f ca="1">IF(AND(C858&lt;&gt;"",C858&lt;&gt;OFFSET(C858,1,0)),SUMIFS(B.2[Giá có thuế],B.2[Số ĐK],C858),"")</f>
        <v/>
      </c>
      <c r="W858" s="159"/>
      <c r="X858" s="161" t="str">
        <f>IF(W858="","",'Thông Tin Chung'!$L$3)</f>
        <v/>
      </c>
      <c r="Y858" s="163" t="str">
        <f t="shared" ca="1" si="210"/>
        <v/>
      </c>
      <c r="Z858" s="165"/>
      <c r="AA858" s="155" t="str">
        <f ca="1">IF(C858="","",IF(OR(D858&lt;NgayBatDau,D858&gt;NgayKetThuc),"Ngày tháng phải nằm trong kỳ báo cáo",IF(AND(G858&lt;&gt;"",COUNTIF(D.2[Tên khách hàng],G858)=0),"Tên KH chưa khai báo trong DSKH",IF(AND(H858&lt;&gt;"",COUNTIF(D.1[Tên sản phẩm],H858)=0),"SP này chưa khai báo trong DSSP",""))))</f>
        <v/>
      </c>
      <c r="AB858" s="23" t="str">
        <f t="shared" ca="1" si="196"/>
        <v/>
      </c>
      <c r="AC858" s="23" t="str">
        <f t="shared" ca="1" si="197"/>
        <v/>
      </c>
      <c r="AD858" s="23" t="str">
        <f t="shared" ca="1" si="198"/>
        <v/>
      </c>
      <c r="AE858" s="68" t="str">
        <f t="shared" ca="1" si="199"/>
        <v/>
      </c>
      <c r="AF858" s="69" t="str">
        <f>IF(OR(H858="",S858=""),"",S858-(SUM(L858,M858)*INDEX(D.1[Đơn giá],MATCH(H858,D.1[Tên sản phẩm],0))))</f>
        <v/>
      </c>
      <c r="AG858" s="90" t="str">
        <f t="shared" ca="1" si="200"/>
        <v/>
      </c>
      <c r="AH858" s="90"/>
    </row>
    <row r="859" spans="2:34" ht="27.75" customHeight="1" x14ac:dyDescent="0.2">
      <c r="B859" s="154">
        <f t="shared" si="201"/>
        <v>856</v>
      </c>
      <c r="C859" s="155" t="str">
        <f t="shared" ca="1" si="202"/>
        <v/>
      </c>
      <c r="D859" s="156" t="str">
        <f t="shared" ca="1" si="203"/>
        <v/>
      </c>
      <c r="E859" s="157" t="str">
        <f t="shared" ca="1" si="204"/>
        <v/>
      </c>
      <c r="F859" s="157"/>
      <c r="G859" s="158" t="str">
        <f t="shared" ca="1" si="205"/>
        <v/>
      </c>
      <c r="H859" s="159"/>
      <c r="I859" s="160" t="str">
        <f>IF(H859="","",INDEX(D.1[Quy cách],MATCH(H859,D.1[Tên sản phẩm],0)))</f>
        <v/>
      </c>
      <c r="J859" s="35" t="str">
        <f>IF(H859="","",INDEX(D.1[ĐVT],MATCH(H859,D.1[Tên sản phẩm],0)))</f>
        <v/>
      </c>
      <c r="K859" s="163" t="str">
        <f>IF(H859="","",INDEX(D.1[Đơn giá bán
(Tham khảo)],MATCH(H859,D.1[Tên sản phẩm],0)))</f>
        <v/>
      </c>
      <c r="L859" s="162"/>
      <c r="M859" s="159"/>
      <c r="N859" s="159"/>
      <c r="O859" s="159"/>
      <c r="P859" s="163" t="str">
        <f t="shared" si="206"/>
        <v/>
      </c>
      <c r="Q859" s="164"/>
      <c r="R859" s="162"/>
      <c r="S859" s="163" t="str">
        <f t="shared" si="207"/>
        <v/>
      </c>
      <c r="T859" s="164" t="str">
        <f t="shared" ca="1" si="208"/>
        <v/>
      </c>
      <c r="U859" s="163" t="str">
        <f t="shared" si="209"/>
        <v/>
      </c>
      <c r="V859" s="163" t="str">
        <f ca="1">IF(AND(C859&lt;&gt;"",C859&lt;&gt;OFFSET(C859,1,0)),SUMIFS(B.2[Giá có thuế],B.2[Số ĐK],C859),"")</f>
        <v/>
      </c>
      <c r="W859" s="159"/>
      <c r="X859" s="161" t="str">
        <f>IF(W859="","",'Thông Tin Chung'!$L$3)</f>
        <v/>
      </c>
      <c r="Y859" s="163" t="str">
        <f t="shared" ca="1" si="210"/>
        <v/>
      </c>
      <c r="Z859" s="165"/>
      <c r="AA859" s="155" t="str">
        <f ca="1">IF(C859="","",IF(OR(D859&lt;NgayBatDau,D859&gt;NgayKetThuc),"Ngày tháng phải nằm trong kỳ báo cáo",IF(AND(G859&lt;&gt;"",COUNTIF(D.2[Tên khách hàng],G859)=0),"Tên KH chưa khai báo trong DSKH",IF(AND(H859&lt;&gt;"",COUNTIF(D.1[Tên sản phẩm],H859)=0),"SP này chưa khai báo trong DSSP",""))))</f>
        <v/>
      </c>
      <c r="AB859" s="23" t="str">
        <f t="shared" ca="1" si="196"/>
        <v/>
      </c>
      <c r="AC859" s="23" t="str">
        <f t="shared" ca="1" si="197"/>
        <v/>
      </c>
      <c r="AD859" s="23" t="str">
        <f t="shared" ca="1" si="198"/>
        <v/>
      </c>
      <c r="AE859" s="68" t="str">
        <f t="shared" ca="1" si="199"/>
        <v/>
      </c>
      <c r="AF859" s="69" t="str">
        <f>IF(OR(H859="",S859=""),"",S859-(SUM(L859,M859)*INDEX(D.1[Đơn giá],MATCH(H859,D.1[Tên sản phẩm],0))))</f>
        <v/>
      </c>
      <c r="AG859" s="90" t="str">
        <f t="shared" ca="1" si="200"/>
        <v/>
      </c>
      <c r="AH859" s="90"/>
    </row>
    <row r="860" spans="2:34" ht="27.75" customHeight="1" x14ac:dyDescent="0.2">
      <c r="B860" s="154">
        <f t="shared" si="201"/>
        <v>857</v>
      </c>
      <c r="C860" s="155" t="str">
        <f t="shared" ca="1" si="202"/>
        <v/>
      </c>
      <c r="D860" s="156" t="str">
        <f t="shared" ca="1" si="203"/>
        <v/>
      </c>
      <c r="E860" s="157" t="str">
        <f t="shared" ca="1" si="204"/>
        <v/>
      </c>
      <c r="F860" s="157"/>
      <c r="G860" s="158" t="str">
        <f t="shared" ca="1" si="205"/>
        <v/>
      </c>
      <c r="H860" s="159"/>
      <c r="I860" s="160" t="str">
        <f>IF(H860="","",INDEX(D.1[Quy cách],MATCH(H860,D.1[Tên sản phẩm],0)))</f>
        <v/>
      </c>
      <c r="J860" s="35" t="str">
        <f>IF(H860="","",INDEX(D.1[ĐVT],MATCH(H860,D.1[Tên sản phẩm],0)))</f>
        <v/>
      </c>
      <c r="K860" s="163" t="str">
        <f>IF(H860="","",INDEX(D.1[Đơn giá bán
(Tham khảo)],MATCH(H860,D.1[Tên sản phẩm],0)))</f>
        <v/>
      </c>
      <c r="L860" s="162"/>
      <c r="M860" s="159"/>
      <c r="N860" s="159"/>
      <c r="O860" s="159"/>
      <c r="P860" s="163" t="str">
        <f t="shared" si="206"/>
        <v/>
      </c>
      <c r="Q860" s="164"/>
      <c r="R860" s="162"/>
      <c r="S860" s="163" t="str">
        <f t="shared" si="207"/>
        <v/>
      </c>
      <c r="T860" s="164" t="str">
        <f t="shared" ca="1" si="208"/>
        <v/>
      </c>
      <c r="U860" s="163" t="str">
        <f t="shared" si="209"/>
        <v/>
      </c>
      <c r="V860" s="163" t="str">
        <f ca="1">IF(AND(C860&lt;&gt;"",C860&lt;&gt;OFFSET(C860,1,0)),SUMIFS(B.2[Giá có thuế],B.2[Số ĐK],C860),"")</f>
        <v/>
      </c>
      <c r="W860" s="159"/>
      <c r="X860" s="161" t="str">
        <f>IF(W860="","",'Thông Tin Chung'!$L$3)</f>
        <v/>
      </c>
      <c r="Y860" s="163" t="str">
        <f t="shared" ca="1" si="210"/>
        <v/>
      </c>
      <c r="Z860" s="165"/>
      <c r="AA860" s="155" t="str">
        <f ca="1">IF(C860="","",IF(OR(D860&lt;NgayBatDau,D860&gt;NgayKetThuc),"Ngày tháng phải nằm trong kỳ báo cáo",IF(AND(G860&lt;&gt;"",COUNTIF(D.2[Tên khách hàng],G860)=0),"Tên KH chưa khai báo trong DSKH",IF(AND(H860&lt;&gt;"",COUNTIF(D.1[Tên sản phẩm],H860)=0),"SP này chưa khai báo trong DSSP",""))))</f>
        <v/>
      </c>
      <c r="AB860" s="23" t="str">
        <f t="shared" ca="1" si="196"/>
        <v/>
      </c>
      <c r="AC860" s="23" t="str">
        <f t="shared" ca="1" si="197"/>
        <v/>
      </c>
      <c r="AD860" s="23" t="str">
        <f t="shared" ca="1" si="198"/>
        <v/>
      </c>
      <c r="AE860" s="68" t="str">
        <f t="shared" ca="1" si="199"/>
        <v/>
      </c>
      <c r="AF860" s="69" t="str">
        <f>IF(OR(H860="",S860=""),"",S860-(SUM(L860,M860)*INDEX(D.1[Đơn giá],MATCH(H860,D.1[Tên sản phẩm],0))))</f>
        <v/>
      </c>
      <c r="AG860" s="90" t="str">
        <f t="shared" ca="1" si="200"/>
        <v/>
      </c>
      <c r="AH860" s="90"/>
    </row>
    <row r="861" spans="2:34" ht="27.75" customHeight="1" x14ac:dyDescent="0.2">
      <c r="B861" s="154">
        <f t="shared" si="201"/>
        <v>858</v>
      </c>
      <c r="C861" s="155" t="str">
        <f t="shared" ca="1" si="202"/>
        <v/>
      </c>
      <c r="D861" s="156" t="str">
        <f t="shared" ca="1" si="203"/>
        <v/>
      </c>
      <c r="E861" s="157" t="str">
        <f t="shared" ca="1" si="204"/>
        <v/>
      </c>
      <c r="F861" s="157"/>
      <c r="G861" s="158" t="str">
        <f t="shared" ca="1" si="205"/>
        <v/>
      </c>
      <c r="H861" s="159"/>
      <c r="I861" s="160" t="str">
        <f>IF(H861="","",INDEX(D.1[Quy cách],MATCH(H861,D.1[Tên sản phẩm],0)))</f>
        <v/>
      </c>
      <c r="J861" s="35" t="str">
        <f>IF(H861="","",INDEX(D.1[ĐVT],MATCH(H861,D.1[Tên sản phẩm],0)))</f>
        <v/>
      </c>
      <c r="K861" s="163" t="str">
        <f>IF(H861="","",INDEX(D.1[Đơn giá bán
(Tham khảo)],MATCH(H861,D.1[Tên sản phẩm],0)))</f>
        <v/>
      </c>
      <c r="L861" s="162"/>
      <c r="M861" s="159"/>
      <c r="N861" s="159"/>
      <c r="O861" s="159"/>
      <c r="P861" s="163" t="str">
        <f t="shared" si="206"/>
        <v/>
      </c>
      <c r="Q861" s="164"/>
      <c r="R861" s="162"/>
      <c r="S861" s="163" t="str">
        <f t="shared" si="207"/>
        <v/>
      </c>
      <c r="T861" s="164" t="str">
        <f t="shared" ca="1" si="208"/>
        <v/>
      </c>
      <c r="U861" s="163" t="str">
        <f t="shared" si="209"/>
        <v/>
      </c>
      <c r="V861" s="163" t="str">
        <f ca="1">IF(AND(C861&lt;&gt;"",C861&lt;&gt;OFFSET(C861,1,0)),SUMIFS(B.2[Giá có thuế],B.2[Số ĐK],C861),"")</f>
        <v/>
      </c>
      <c r="W861" s="159"/>
      <c r="X861" s="161" t="str">
        <f>IF(W861="","",'Thông Tin Chung'!$L$3)</f>
        <v/>
      </c>
      <c r="Y861" s="163" t="str">
        <f t="shared" ca="1" si="210"/>
        <v/>
      </c>
      <c r="Z861" s="165"/>
      <c r="AA861" s="155" t="str">
        <f ca="1">IF(C861="","",IF(OR(D861&lt;NgayBatDau,D861&gt;NgayKetThuc),"Ngày tháng phải nằm trong kỳ báo cáo",IF(AND(G861&lt;&gt;"",COUNTIF(D.2[Tên khách hàng],G861)=0),"Tên KH chưa khai báo trong DSKH",IF(AND(H861&lt;&gt;"",COUNTIF(D.1[Tên sản phẩm],H861)=0),"SP này chưa khai báo trong DSSP",""))))</f>
        <v/>
      </c>
      <c r="AB861" s="23" t="str">
        <f t="shared" ca="1" si="196"/>
        <v/>
      </c>
      <c r="AC861" s="23" t="str">
        <f t="shared" ca="1" si="197"/>
        <v/>
      </c>
      <c r="AD861" s="23" t="str">
        <f t="shared" ca="1" si="198"/>
        <v/>
      </c>
      <c r="AE861" s="68" t="str">
        <f t="shared" ca="1" si="199"/>
        <v/>
      </c>
      <c r="AF861" s="69" t="str">
        <f>IF(OR(H861="",S861=""),"",S861-(SUM(L861,M861)*INDEX(D.1[Đơn giá],MATCH(H861,D.1[Tên sản phẩm],0))))</f>
        <v/>
      </c>
      <c r="AG861" s="90" t="str">
        <f t="shared" ca="1" si="200"/>
        <v/>
      </c>
      <c r="AH861" s="90"/>
    </row>
    <row r="862" spans="2:34" ht="27.75" customHeight="1" x14ac:dyDescent="0.2">
      <c r="B862" s="154">
        <f t="shared" si="201"/>
        <v>859</v>
      </c>
      <c r="C862" s="155" t="str">
        <f t="shared" ca="1" si="202"/>
        <v/>
      </c>
      <c r="D862" s="156" t="str">
        <f t="shared" ca="1" si="203"/>
        <v/>
      </c>
      <c r="E862" s="157" t="str">
        <f t="shared" ca="1" si="204"/>
        <v/>
      </c>
      <c r="F862" s="157"/>
      <c r="G862" s="158" t="str">
        <f t="shared" ca="1" si="205"/>
        <v/>
      </c>
      <c r="H862" s="159"/>
      <c r="I862" s="160" t="str">
        <f>IF(H862="","",INDEX(D.1[Quy cách],MATCH(H862,D.1[Tên sản phẩm],0)))</f>
        <v/>
      </c>
      <c r="J862" s="35" t="str">
        <f>IF(H862="","",INDEX(D.1[ĐVT],MATCH(H862,D.1[Tên sản phẩm],0)))</f>
        <v/>
      </c>
      <c r="K862" s="163" t="str">
        <f>IF(H862="","",INDEX(D.1[Đơn giá bán
(Tham khảo)],MATCH(H862,D.1[Tên sản phẩm],0)))</f>
        <v/>
      </c>
      <c r="L862" s="162"/>
      <c r="M862" s="159"/>
      <c r="N862" s="159"/>
      <c r="O862" s="159"/>
      <c r="P862" s="163" t="str">
        <f t="shared" si="206"/>
        <v/>
      </c>
      <c r="Q862" s="164"/>
      <c r="R862" s="162"/>
      <c r="S862" s="163" t="str">
        <f t="shared" si="207"/>
        <v/>
      </c>
      <c r="T862" s="164" t="str">
        <f t="shared" ca="1" si="208"/>
        <v/>
      </c>
      <c r="U862" s="163" t="str">
        <f t="shared" si="209"/>
        <v/>
      </c>
      <c r="V862" s="163" t="str">
        <f ca="1">IF(AND(C862&lt;&gt;"",C862&lt;&gt;OFFSET(C862,1,0)),SUMIFS(B.2[Giá có thuế],B.2[Số ĐK],C862),"")</f>
        <v/>
      </c>
      <c r="W862" s="159"/>
      <c r="X862" s="161" t="str">
        <f>IF(W862="","",'Thông Tin Chung'!$L$3)</f>
        <v/>
      </c>
      <c r="Y862" s="163" t="str">
        <f t="shared" ca="1" si="210"/>
        <v/>
      </c>
      <c r="Z862" s="165"/>
      <c r="AA862" s="155" t="str">
        <f ca="1">IF(C862="","",IF(OR(D862&lt;NgayBatDau,D862&gt;NgayKetThuc),"Ngày tháng phải nằm trong kỳ báo cáo",IF(AND(G862&lt;&gt;"",COUNTIF(D.2[Tên khách hàng],G862)=0),"Tên KH chưa khai báo trong DSKH",IF(AND(H862&lt;&gt;"",COUNTIF(D.1[Tên sản phẩm],H862)=0),"SP này chưa khai báo trong DSSP",""))))</f>
        <v/>
      </c>
      <c r="AB862" s="23" t="str">
        <f t="shared" ca="1" si="196"/>
        <v/>
      </c>
      <c r="AC862" s="23" t="str">
        <f t="shared" ca="1" si="197"/>
        <v/>
      </c>
      <c r="AD862" s="23" t="str">
        <f t="shared" ca="1" si="198"/>
        <v/>
      </c>
      <c r="AE862" s="68" t="str">
        <f t="shared" ca="1" si="199"/>
        <v/>
      </c>
      <c r="AF862" s="69" t="str">
        <f>IF(OR(H862="",S862=""),"",S862-(SUM(L862,M862)*INDEX(D.1[Đơn giá],MATCH(H862,D.1[Tên sản phẩm],0))))</f>
        <v/>
      </c>
      <c r="AG862" s="90" t="str">
        <f t="shared" ca="1" si="200"/>
        <v/>
      </c>
      <c r="AH862" s="90"/>
    </row>
    <row r="863" spans="2:34" ht="27.75" customHeight="1" x14ac:dyDescent="0.2">
      <c r="B863" s="154">
        <f t="shared" si="201"/>
        <v>860</v>
      </c>
      <c r="C863" s="155" t="str">
        <f t="shared" ca="1" si="202"/>
        <v/>
      </c>
      <c r="D863" s="156" t="str">
        <f t="shared" ca="1" si="203"/>
        <v/>
      </c>
      <c r="E863" s="157" t="str">
        <f t="shared" ca="1" si="204"/>
        <v/>
      </c>
      <c r="F863" s="157"/>
      <c r="G863" s="158" t="str">
        <f t="shared" ca="1" si="205"/>
        <v/>
      </c>
      <c r="H863" s="159"/>
      <c r="I863" s="160" t="str">
        <f>IF(H863="","",INDEX(D.1[Quy cách],MATCH(H863,D.1[Tên sản phẩm],0)))</f>
        <v/>
      </c>
      <c r="J863" s="35" t="str">
        <f>IF(H863="","",INDEX(D.1[ĐVT],MATCH(H863,D.1[Tên sản phẩm],0)))</f>
        <v/>
      </c>
      <c r="K863" s="163" t="str">
        <f>IF(H863="","",INDEX(D.1[Đơn giá bán
(Tham khảo)],MATCH(H863,D.1[Tên sản phẩm],0)))</f>
        <v/>
      </c>
      <c r="L863" s="162"/>
      <c r="M863" s="159"/>
      <c r="N863" s="159"/>
      <c r="O863" s="159"/>
      <c r="P863" s="163" t="str">
        <f t="shared" si="206"/>
        <v/>
      </c>
      <c r="Q863" s="164"/>
      <c r="R863" s="162"/>
      <c r="S863" s="163" t="str">
        <f t="shared" si="207"/>
        <v/>
      </c>
      <c r="T863" s="164" t="str">
        <f t="shared" ca="1" si="208"/>
        <v/>
      </c>
      <c r="U863" s="163" t="str">
        <f t="shared" si="209"/>
        <v/>
      </c>
      <c r="V863" s="163" t="str">
        <f ca="1">IF(AND(C863&lt;&gt;"",C863&lt;&gt;OFFSET(C863,1,0)),SUMIFS(B.2[Giá có thuế],B.2[Số ĐK],C863),"")</f>
        <v/>
      </c>
      <c r="W863" s="159"/>
      <c r="X863" s="161" t="str">
        <f>IF(W863="","",'Thông Tin Chung'!$L$3)</f>
        <v/>
      </c>
      <c r="Y863" s="163" t="str">
        <f t="shared" ca="1" si="210"/>
        <v/>
      </c>
      <c r="Z863" s="165"/>
      <c r="AA863" s="155" t="str">
        <f ca="1">IF(C863="","",IF(OR(D863&lt;NgayBatDau,D863&gt;NgayKetThuc),"Ngày tháng phải nằm trong kỳ báo cáo",IF(AND(G863&lt;&gt;"",COUNTIF(D.2[Tên khách hàng],G863)=0),"Tên KH chưa khai báo trong DSKH",IF(AND(H863&lt;&gt;"",COUNTIF(D.1[Tên sản phẩm],H863)=0),"SP này chưa khai báo trong DSSP",""))))</f>
        <v/>
      </c>
      <c r="AB863" s="23" t="str">
        <f t="shared" ca="1" si="196"/>
        <v/>
      </c>
      <c r="AC863" s="23" t="str">
        <f t="shared" ca="1" si="197"/>
        <v/>
      </c>
      <c r="AD863" s="23" t="str">
        <f t="shared" ca="1" si="198"/>
        <v/>
      </c>
      <c r="AE863" s="68" t="str">
        <f t="shared" ca="1" si="199"/>
        <v/>
      </c>
      <c r="AF863" s="69" t="str">
        <f>IF(OR(H863="",S863=""),"",S863-(SUM(L863,M863)*INDEX(D.1[Đơn giá],MATCH(H863,D.1[Tên sản phẩm],0))))</f>
        <v/>
      </c>
      <c r="AG863" s="90" t="str">
        <f t="shared" ca="1" si="200"/>
        <v/>
      </c>
      <c r="AH863" s="90"/>
    </row>
    <row r="864" spans="2:34" ht="27.75" customHeight="1" x14ac:dyDescent="0.2">
      <c r="B864" s="154">
        <f t="shared" si="201"/>
        <v>861</v>
      </c>
      <c r="C864" s="155" t="str">
        <f t="shared" ca="1" si="202"/>
        <v/>
      </c>
      <c r="D864" s="156" t="str">
        <f t="shared" ca="1" si="203"/>
        <v/>
      </c>
      <c r="E864" s="157" t="str">
        <f t="shared" ca="1" si="204"/>
        <v/>
      </c>
      <c r="F864" s="157"/>
      <c r="G864" s="158" t="str">
        <f t="shared" ca="1" si="205"/>
        <v/>
      </c>
      <c r="H864" s="159"/>
      <c r="I864" s="160" t="str">
        <f>IF(H864="","",INDEX(D.1[Quy cách],MATCH(H864,D.1[Tên sản phẩm],0)))</f>
        <v/>
      </c>
      <c r="J864" s="35" t="str">
        <f>IF(H864="","",INDEX(D.1[ĐVT],MATCH(H864,D.1[Tên sản phẩm],0)))</f>
        <v/>
      </c>
      <c r="K864" s="163" t="str">
        <f>IF(H864="","",INDEX(D.1[Đơn giá bán
(Tham khảo)],MATCH(H864,D.1[Tên sản phẩm],0)))</f>
        <v/>
      </c>
      <c r="L864" s="162"/>
      <c r="M864" s="159"/>
      <c r="N864" s="159"/>
      <c r="O864" s="159"/>
      <c r="P864" s="163" t="str">
        <f t="shared" si="206"/>
        <v/>
      </c>
      <c r="Q864" s="164"/>
      <c r="R864" s="162"/>
      <c r="S864" s="163" t="str">
        <f t="shared" si="207"/>
        <v/>
      </c>
      <c r="T864" s="164" t="str">
        <f t="shared" ca="1" si="208"/>
        <v/>
      </c>
      <c r="U864" s="163" t="str">
        <f t="shared" si="209"/>
        <v/>
      </c>
      <c r="V864" s="163" t="str">
        <f ca="1">IF(AND(C864&lt;&gt;"",C864&lt;&gt;OFFSET(C864,1,0)),SUMIFS(B.2[Giá có thuế],B.2[Số ĐK],C864),"")</f>
        <v/>
      </c>
      <c r="W864" s="159"/>
      <c r="X864" s="161" t="str">
        <f>IF(W864="","",'Thông Tin Chung'!$L$3)</f>
        <v/>
      </c>
      <c r="Y864" s="163" t="str">
        <f t="shared" ca="1" si="210"/>
        <v/>
      </c>
      <c r="Z864" s="165"/>
      <c r="AA864" s="155" t="str">
        <f ca="1">IF(C864="","",IF(OR(D864&lt;NgayBatDau,D864&gt;NgayKetThuc),"Ngày tháng phải nằm trong kỳ báo cáo",IF(AND(G864&lt;&gt;"",COUNTIF(D.2[Tên khách hàng],G864)=0),"Tên KH chưa khai báo trong DSKH",IF(AND(H864&lt;&gt;"",COUNTIF(D.1[Tên sản phẩm],H864)=0),"SP này chưa khai báo trong DSSP",""))))</f>
        <v/>
      </c>
      <c r="AB864" s="23" t="str">
        <f t="shared" ca="1" si="196"/>
        <v/>
      </c>
      <c r="AC864" s="23" t="str">
        <f t="shared" ca="1" si="197"/>
        <v/>
      </c>
      <c r="AD864" s="23" t="str">
        <f t="shared" ca="1" si="198"/>
        <v/>
      </c>
      <c r="AE864" s="68" t="str">
        <f t="shared" ca="1" si="199"/>
        <v/>
      </c>
      <c r="AF864" s="69" t="str">
        <f>IF(OR(H864="",S864=""),"",S864-(SUM(L864,M864)*INDEX(D.1[Đơn giá],MATCH(H864,D.1[Tên sản phẩm],0))))</f>
        <v/>
      </c>
      <c r="AG864" s="90" t="str">
        <f t="shared" ca="1" si="200"/>
        <v/>
      </c>
      <c r="AH864" s="90"/>
    </row>
    <row r="865" spans="2:34" ht="27.75" customHeight="1" x14ac:dyDescent="0.2">
      <c r="B865" s="154">
        <f t="shared" si="201"/>
        <v>862</v>
      </c>
      <c r="C865" s="155" t="str">
        <f t="shared" ca="1" si="202"/>
        <v/>
      </c>
      <c r="D865" s="156" t="str">
        <f t="shared" ca="1" si="203"/>
        <v/>
      </c>
      <c r="E865" s="157" t="str">
        <f t="shared" ca="1" si="204"/>
        <v/>
      </c>
      <c r="F865" s="157"/>
      <c r="G865" s="158" t="str">
        <f t="shared" ca="1" si="205"/>
        <v/>
      </c>
      <c r="H865" s="159"/>
      <c r="I865" s="160" t="str">
        <f>IF(H865="","",INDEX(D.1[Quy cách],MATCH(H865,D.1[Tên sản phẩm],0)))</f>
        <v/>
      </c>
      <c r="J865" s="35" t="str">
        <f>IF(H865="","",INDEX(D.1[ĐVT],MATCH(H865,D.1[Tên sản phẩm],0)))</f>
        <v/>
      </c>
      <c r="K865" s="163" t="str">
        <f>IF(H865="","",INDEX(D.1[Đơn giá bán
(Tham khảo)],MATCH(H865,D.1[Tên sản phẩm],0)))</f>
        <v/>
      </c>
      <c r="L865" s="162"/>
      <c r="M865" s="159"/>
      <c r="N865" s="159"/>
      <c r="O865" s="159"/>
      <c r="P865" s="163" t="str">
        <f t="shared" si="206"/>
        <v/>
      </c>
      <c r="Q865" s="164"/>
      <c r="R865" s="162"/>
      <c r="S865" s="163" t="str">
        <f t="shared" si="207"/>
        <v/>
      </c>
      <c r="T865" s="164" t="str">
        <f t="shared" ca="1" si="208"/>
        <v/>
      </c>
      <c r="U865" s="163" t="str">
        <f t="shared" si="209"/>
        <v/>
      </c>
      <c r="V865" s="163" t="str">
        <f ca="1">IF(AND(C865&lt;&gt;"",C865&lt;&gt;OFFSET(C865,1,0)),SUMIFS(B.2[Giá có thuế],B.2[Số ĐK],C865),"")</f>
        <v/>
      </c>
      <c r="W865" s="159"/>
      <c r="X865" s="161" t="str">
        <f>IF(W865="","",'Thông Tin Chung'!$L$3)</f>
        <v/>
      </c>
      <c r="Y865" s="163" t="str">
        <f t="shared" ca="1" si="210"/>
        <v/>
      </c>
      <c r="Z865" s="165"/>
      <c r="AA865" s="155" t="str">
        <f ca="1">IF(C865="","",IF(OR(D865&lt;NgayBatDau,D865&gt;NgayKetThuc),"Ngày tháng phải nằm trong kỳ báo cáo",IF(AND(G865&lt;&gt;"",COUNTIF(D.2[Tên khách hàng],G865)=0),"Tên KH chưa khai báo trong DSKH",IF(AND(H865&lt;&gt;"",COUNTIF(D.1[Tên sản phẩm],H865)=0),"SP này chưa khai báo trong DSSP",""))))</f>
        <v/>
      </c>
      <c r="AB865" s="23" t="str">
        <f t="shared" ca="1" si="196"/>
        <v/>
      </c>
      <c r="AC865" s="23" t="str">
        <f t="shared" ca="1" si="197"/>
        <v/>
      </c>
      <c r="AD865" s="23" t="str">
        <f t="shared" ca="1" si="198"/>
        <v/>
      </c>
      <c r="AE865" s="68" t="str">
        <f t="shared" ca="1" si="199"/>
        <v/>
      </c>
      <c r="AF865" s="69" t="str">
        <f>IF(OR(H865="",S865=""),"",S865-(SUM(L865,M865)*INDEX(D.1[Đơn giá],MATCH(H865,D.1[Tên sản phẩm],0))))</f>
        <v/>
      </c>
      <c r="AG865" s="90" t="str">
        <f t="shared" ca="1" si="200"/>
        <v/>
      </c>
      <c r="AH865" s="90"/>
    </row>
    <row r="866" spans="2:34" ht="27.75" customHeight="1" x14ac:dyDescent="0.2">
      <c r="B866" s="154">
        <f t="shared" si="201"/>
        <v>863</v>
      </c>
      <c r="C866" s="155" t="str">
        <f t="shared" ca="1" si="202"/>
        <v/>
      </c>
      <c r="D866" s="156" t="str">
        <f t="shared" ca="1" si="203"/>
        <v/>
      </c>
      <c r="E866" s="157" t="str">
        <f t="shared" ca="1" si="204"/>
        <v/>
      </c>
      <c r="F866" s="157"/>
      <c r="G866" s="158" t="str">
        <f t="shared" ca="1" si="205"/>
        <v/>
      </c>
      <c r="H866" s="159"/>
      <c r="I866" s="160" t="str">
        <f>IF(H866="","",INDEX(D.1[Quy cách],MATCH(H866,D.1[Tên sản phẩm],0)))</f>
        <v/>
      </c>
      <c r="J866" s="35" t="str">
        <f>IF(H866="","",INDEX(D.1[ĐVT],MATCH(H866,D.1[Tên sản phẩm],0)))</f>
        <v/>
      </c>
      <c r="K866" s="163" t="str">
        <f>IF(H866="","",INDEX(D.1[Đơn giá bán
(Tham khảo)],MATCH(H866,D.1[Tên sản phẩm],0)))</f>
        <v/>
      </c>
      <c r="L866" s="162"/>
      <c r="M866" s="159"/>
      <c r="N866" s="159"/>
      <c r="O866" s="159"/>
      <c r="P866" s="163" t="str">
        <f t="shared" si="206"/>
        <v/>
      </c>
      <c r="Q866" s="164"/>
      <c r="R866" s="162"/>
      <c r="S866" s="163" t="str">
        <f t="shared" si="207"/>
        <v/>
      </c>
      <c r="T866" s="164" t="str">
        <f t="shared" ca="1" si="208"/>
        <v/>
      </c>
      <c r="U866" s="163" t="str">
        <f t="shared" si="209"/>
        <v/>
      </c>
      <c r="V866" s="163" t="str">
        <f ca="1">IF(AND(C866&lt;&gt;"",C866&lt;&gt;OFFSET(C866,1,0)),SUMIFS(B.2[Giá có thuế],B.2[Số ĐK],C866),"")</f>
        <v/>
      </c>
      <c r="W866" s="159"/>
      <c r="X866" s="161" t="str">
        <f>IF(W866="","",'Thông Tin Chung'!$L$3)</f>
        <v/>
      </c>
      <c r="Y866" s="163" t="str">
        <f t="shared" ca="1" si="210"/>
        <v/>
      </c>
      <c r="Z866" s="165"/>
      <c r="AA866" s="155" t="str">
        <f ca="1">IF(C866="","",IF(OR(D866&lt;NgayBatDau,D866&gt;NgayKetThuc),"Ngày tháng phải nằm trong kỳ báo cáo",IF(AND(G866&lt;&gt;"",COUNTIF(D.2[Tên khách hàng],G866)=0),"Tên KH chưa khai báo trong DSKH",IF(AND(H866&lt;&gt;"",COUNTIF(D.1[Tên sản phẩm],H866)=0),"SP này chưa khai báo trong DSSP",""))))</f>
        <v/>
      </c>
      <c r="AB866" s="23" t="str">
        <f t="shared" ca="1" si="196"/>
        <v/>
      </c>
      <c r="AC866" s="23" t="str">
        <f t="shared" ca="1" si="197"/>
        <v/>
      </c>
      <c r="AD866" s="23" t="str">
        <f t="shared" ca="1" si="198"/>
        <v/>
      </c>
      <c r="AE866" s="68" t="str">
        <f t="shared" ca="1" si="199"/>
        <v/>
      </c>
      <c r="AF866" s="69" t="str">
        <f>IF(OR(H866="",S866=""),"",S866-(SUM(L866,M866)*INDEX(D.1[Đơn giá],MATCH(H866,D.1[Tên sản phẩm],0))))</f>
        <v/>
      </c>
      <c r="AG866" s="90" t="str">
        <f t="shared" ca="1" si="200"/>
        <v/>
      </c>
      <c r="AH866" s="90"/>
    </row>
    <row r="867" spans="2:34" ht="27.75" customHeight="1" x14ac:dyDescent="0.2">
      <c r="B867" s="154">
        <f t="shared" si="201"/>
        <v>864</v>
      </c>
      <c r="C867" s="155" t="str">
        <f t="shared" ca="1" si="202"/>
        <v/>
      </c>
      <c r="D867" s="156" t="str">
        <f t="shared" ca="1" si="203"/>
        <v/>
      </c>
      <c r="E867" s="157" t="str">
        <f t="shared" ca="1" si="204"/>
        <v/>
      </c>
      <c r="F867" s="157"/>
      <c r="G867" s="158" t="str">
        <f t="shared" ca="1" si="205"/>
        <v/>
      </c>
      <c r="H867" s="159"/>
      <c r="I867" s="160" t="str">
        <f>IF(H867="","",INDEX(D.1[Quy cách],MATCH(H867,D.1[Tên sản phẩm],0)))</f>
        <v/>
      </c>
      <c r="J867" s="35" t="str">
        <f>IF(H867="","",INDEX(D.1[ĐVT],MATCH(H867,D.1[Tên sản phẩm],0)))</f>
        <v/>
      </c>
      <c r="K867" s="163" t="str">
        <f>IF(H867="","",INDEX(D.1[Đơn giá bán
(Tham khảo)],MATCH(H867,D.1[Tên sản phẩm],0)))</f>
        <v/>
      </c>
      <c r="L867" s="162"/>
      <c r="M867" s="159"/>
      <c r="N867" s="159"/>
      <c r="O867" s="159"/>
      <c r="P867" s="163" t="str">
        <f t="shared" si="206"/>
        <v/>
      </c>
      <c r="Q867" s="164"/>
      <c r="R867" s="162"/>
      <c r="S867" s="163" t="str">
        <f t="shared" si="207"/>
        <v/>
      </c>
      <c r="T867" s="164" t="str">
        <f t="shared" ca="1" si="208"/>
        <v/>
      </c>
      <c r="U867" s="163" t="str">
        <f t="shared" si="209"/>
        <v/>
      </c>
      <c r="V867" s="163" t="str">
        <f ca="1">IF(AND(C867&lt;&gt;"",C867&lt;&gt;OFFSET(C867,1,0)),SUMIFS(B.2[Giá có thuế],B.2[Số ĐK],C867),"")</f>
        <v/>
      </c>
      <c r="W867" s="159"/>
      <c r="X867" s="161" t="str">
        <f>IF(W867="","",'Thông Tin Chung'!$L$3)</f>
        <v/>
      </c>
      <c r="Y867" s="163" t="str">
        <f t="shared" ca="1" si="210"/>
        <v/>
      </c>
      <c r="Z867" s="165"/>
      <c r="AA867" s="155" t="str">
        <f ca="1">IF(C867="","",IF(OR(D867&lt;NgayBatDau,D867&gt;NgayKetThuc),"Ngày tháng phải nằm trong kỳ báo cáo",IF(AND(G867&lt;&gt;"",COUNTIF(D.2[Tên khách hàng],G867)=0),"Tên KH chưa khai báo trong DSKH",IF(AND(H867&lt;&gt;"",COUNTIF(D.1[Tên sản phẩm],H867)=0),"SP này chưa khai báo trong DSSP",""))))</f>
        <v/>
      </c>
      <c r="AB867" s="23" t="str">
        <f t="shared" ca="1" si="196"/>
        <v/>
      </c>
      <c r="AC867" s="23" t="str">
        <f t="shared" ca="1" si="197"/>
        <v/>
      </c>
      <c r="AD867" s="23" t="str">
        <f t="shared" ca="1" si="198"/>
        <v/>
      </c>
      <c r="AE867" s="68" t="str">
        <f t="shared" ca="1" si="199"/>
        <v/>
      </c>
      <c r="AF867" s="69" t="str">
        <f>IF(OR(H867="",S867=""),"",S867-(SUM(L867,M867)*INDEX(D.1[Đơn giá],MATCH(H867,D.1[Tên sản phẩm],0))))</f>
        <v/>
      </c>
      <c r="AG867" s="90" t="str">
        <f t="shared" ca="1" si="200"/>
        <v/>
      </c>
      <c r="AH867" s="90"/>
    </row>
    <row r="868" spans="2:34" ht="27.75" customHeight="1" x14ac:dyDescent="0.2">
      <c r="B868" s="154">
        <f t="shared" si="201"/>
        <v>865</v>
      </c>
      <c r="C868" s="155" t="str">
        <f t="shared" ca="1" si="202"/>
        <v/>
      </c>
      <c r="D868" s="156" t="str">
        <f t="shared" ca="1" si="203"/>
        <v/>
      </c>
      <c r="E868" s="157" t="str">
        <f t="shared" ca="1" si="204"/>
        <v/>
      </c>
      <c r="F868" s="157"/>
      <c r="G868" s="158" t="str">
        <f t="shared" ca="1" si="205"/>
        <v/>
      </c>
      <c r="H868" s="159"/>
      <c r="I868" s="160" t="str">
        <f>IF(H868="","",INDEX(D.1[Quy cách],MATCH(H868,D.1[Tên sản phẩm],0)))</f>
        <v/>
      </c>
      <c r="J868" s="35" t="str">
        <f>IF(H868="","",INDEX(D.1[ĐVT],MATCH(H868,D.1[Tên sản phẩm],0)))</f>
        <v/>
      </c>
      <c r="K868" s="163" t="str">
        <f>IF(H868="","",INDEX(D.1[Đơn giá bán
(Tham khảo)],MATCH(H868,D.1[Tên sản phẩm],0)))</f>
        <v/>
      </c>
      <c r="L868" s="162"/>
      <c r="M868" s="159"/>
      <c r="N868" s="159"/>
      <c r="O868" s="159"/>
      <c r="P868" s="163" t="str">
        <f t="shared" si="206"/>
        <v/>
      </c>
      <c r="Q868" s="164"/>
      <c r="R868" s="162"/>
      <c r="S868" s="163" t="str">
        <f t="shared" si="207"/>
        <v/>
      </c>
      <c r="T868" s="164" t="str">
        <f t="shared" ca="1" si="208"/>
        <v/>
      </c>
      <c r="U868" s="163" t="str">
        <f t="shared" si="209"/>
        <v/>
      </c>
      <c r="V868" s="163" t="str">
        <f ca="1">IF(AND(C868&lt;&gt;"",C868&lt;&gt;OFFSET(C868,1,0)),SUMIFS(B.2[Giá có thuế],B.2[Số ĐK],C868),"")</f>
        <v/>
      </c>
      <c r="W868" s="159"/>
      <c r="X868" s="161" t="str">
        <f>IF(W868="","",'Thông Tin Chung'!$L$3)</f>
        <v/>
      </c>
      <c r="Y868" s="163" t="str">
        <f t="shared" ca="1" si="210"/>
        <v/>
      </c>
      <c r="Z868" s="165"/>
      <c r="AA868" s="155" t="str">
        <f ca="1">IF(C868="","",IF(OR(D868&lt;NgayBatDau,D868&gt;NgayKetThuc),"Ngày tháng phải nằm trong kỳ báo cáo",IF(AND(G868&lt;&gt;"",COUNTIF(D.2[Tên khách hàng],G868)=0),"Tên KH chưa khai báo trong DSKH",IF(AND(H868&lt;&gt;"",COUNTIF(D.1[Tên sản phẩm],H868)=0),"SP này chưa khai báo trong DSSP",""))))</f>
        <v/>
      </c>
      <c r="AB868" s="23" t="str">
        <f t="shared" ca="1" si="196"/>
        <v/>
      </c>
      <c r="AC868" s="23" t="str">
        <f t="shared" ca="1" si="197"/>
        <v/>
      </c>
      <c r="AD868" s="23" t="str">
        <f t="shared" ca="1" si="198"/>
        <v/>
      </c>
      <c r="AE868" s="68" t="str">
        <f t="shared" ca="1" si="199"/>
        <v/>
      </c>
      <c r="AF868" s="69" t="str">
        <f>IF(OR(H868="",S868=""),"",S868-(SUM(L868,M868)*INDEX(D.1[Đơn giá],MATCH(H868,D.1[Tên sản phẩm],0))))</f>
        <v/>
      </c>
      <c r="AG868" s="90" t="str">
        <f t="shared" ca="1" si="200"/>
        <v/>
      </c>
      <c r="AH868" s="90"/>
    </row>
    <row r="869" spans="2:34" ht="27.75" customHeight="1" x14ac:dyDescent="0.2">
      <c r="B869" s="154">
        <f t="shared" si="201"/>
        <v>866</v>
      </c>
      <c r="C869" s="155" t="str">
        <f t="shared" ca="1" si="202"/>
        <v/>
      </c>
      <c r="D869" s="156" t="str">
        <f t="shared" ca="1" si="203"/>
        <v/>
      </c>
      <c r="E869" s="157" t="str">
        <f t="shared" ca="1" si="204"/>
        <v/>
      </c>
      <c r="F869" s="157"/>
      <c r="G869" s="158" t="str">
        <f t="shared" ca="1" si="205"/>
        <v/>
      </c>
      <c r="H869" s="159"/>
      <c r="I869" s="160" t="str">
        <f>IF(H869="","",INDEX(D.1[Quy cách],MATCH(H869,D.1[Tên sản phẩm],0)))</f>
        <v/>
      </c>
      <c r="J869" s="35" t="str">
        <f>IF(H869="","",INDEX(D.1[ĐVT],MATCH(H869,D.1[Tên sản phẩm],0)))</f>
        <v/>
      </c>
      <c r="K869" s="163" t="str">
        <f>IF(H869="","",INDEX(D.1[Đơn giá bán
(Tham khảo)],MATCH(H869,D.1[Tên sản phẩm],0)))</f>
        <v/>
      </c>
      <c r="L869" s="162"/>
      <c r="M869" s="159"/>
      <c r="N869" s="159"/>
      <c r="O869" s="159"/>
      <c r="P869" s="163" t="str">
        <f t="shared" si="206"/>
        <v/>
      </c>
      <c r="Q869" s="164"/>
      <c r="R869" s="162"/>
      <c r="S869" s="163" t="str">
        <f t="shared" si="207"/>
        <v/>
      </c>
      <c r="T869" s="164" t="str">
        <f t="shared" ca="1" si="208"/>
        <v/>
      </c>
      <c r="U869" s="163" t="str">
        <f t="shared" si="209"/>
        <v/>
      </c>
      <c r="V869" s="163" t="str">
        <f ca="1">IF(AND(C869&lt;&gt;"",C869&lt;&gt;OFFSET(C869,1,0)),SUMIFS(B.2[Giá có thuế],B.2[Số ĐK],C869),"")</f>
        <v/>
      </c>
      <c r="W869" s="159"/>
      <c r="X869" s="161" t="str">
        <f>IF(W869="","",'Thông Tin Chung'!$L$3)</f>
        <v/>
      </c>
      <c r="Y869" s="163" t="str">
        <f t="shared" ca="1" si="210"/>
        <v/>
      </c>
      <c r="Z869" s="165"/>
      <c r="AA869" s="155" t="str">
        <f ca="1">IF(C869="","",IF(OR(D869&lt;NgayBatDau,D869&gt;NgayKetThuc),"Ngày tháng phải nằm trong kỳ báo cáo",IF(AND(G869&lt;&gt;"",COUNTIF(D.2[Tên khách hàng],G869)=0),"Tên KH chưa khai báo trong DSKH",IF(AND(H869&lt;&gt;"",COUNTIF(D.1[Tên sản phẩm],H869)=0),"SP này chưa khai báo trong DSSP",""))))</f>
        <v/>
      </c>
      <c r="AB869" s="23" t="str">
        <f t="shared" ca="1" si="196"/>
        <v/>
      </c>
      <c r="AC869" s="23" t="str">
        <f t="shared" ca="1" si="197"/>
        <v/>
      </c>
      <c r="AD869" s="23" t="str">
        <f t="shared" ca="1" si="198"/>
        <v/>
      </c>
      <c r="AE869" s="68" t="str">
        <f t="shared" ca="1" si="199"/>
        <v/>
      </c>
      <c r="AF869" s="69" t="str">
        <f>IF(OR(H869="",S869=""),"",S869-(SUM(L869,M869)*INDEX(D.1[Đơn giá],MATCH(H869,D.1[Tên sản phẩm],0))))</f>
        <v/>
      </c>
      <c r="AG869" s="90" t="str">
        <f t="shared" ca="1" si="200"/>
        <v/>
      </c>
      <c r="AH869" s="90"/>
    </row>
    <row r="870" spans="2:34" ht="27.75" customHeight="1" x14ac:dyDescent="0.2">
      <c r="B870" s="154">
        <f t="shared" si="201"/>
        <v>867</v>
      </c>
      <c r="C870" s="155" t="str">
        <f t="shared" ca="1" si="202"/>
        <v/>
      </c>
      <c r="D870" s="156" t="str">
        <f t="shared" ca="1" si="203"/>
        <v/>
      </c>
      <c r="E870" s="157" t="str">
        <f t="shared" ca="1" si="204"/>
        <v/>
      </c>
      <c r="F870" s="157"/>
      <c r="G870" s="158" t="str">
        <f t="shared" ca="1" si="205"/>
        <v/>
      </c>
      <c r="H870" s="159"/>
      <c r="I870" s="160" t="str">
        <f>IF(H870="","",INDEX(D.1[Quy cách],MATCH(H870,D.1[Tên sản phẩm],0)))</f>
        <v/>
      </c>
      <c r="J870" s="35" t="str">
        <f>IF(H870="","",INDEX(D.1[ĐVT],MATCH(H870,D.1[Tên sản phẩm],0)))</f>
        <v/>
      </c>
      <c r="K870" s="163" t="str">
        <f>IF(H870="","",INDEX(D.1[Đơn giá bán
(Tham khảo)],MATCH(H870,D.1[Tên sản phẩm],0)))</f>
        <v/>
      </c>
      <c r="L870" s="162"/>
      <c r="M870" s="159"/>
      <c r="N870" s="159"/>
      <c r="O870" s="159"/>
      <c r="P870" s="163" t="str">
        <f t="shared" si="206"/>
        <v/>
      </c>
      <c r="Q870" s="164"/>
      <c r="R870" s="162"/>
      <c r="S870" s="163" t="str">
        <f t="shared" si="207"/>
        <v/>
      </c>
      <c r="T870" s="164" t="str">
        <f t="shared" ca="1" si="208"/>
        <v/>
      </c>
      <c r="U870" s="163" t="str">
        <f t="shared" si="209"/>
        <v/>
      </c>
      <c r="V870" s="163" t="str">
        <f ca="1">IF(AND(C870&lt;&gt;"",C870&lt;&gt;OFFSET(C870,1,0)),SUMIFS(B.2[Giá có thuế],B.2[Số ĐK],C870),"")</f>
        <v/>
      </c>
      <c r="W870" s="159"/>
      <c r="X870" s="161" t="str">
        <f>IF(W870="","",'Thông Tin Chung'!$L$3)</f>
        <v/>
      </c>
      <c r="Y870" s="163" t="str">
        <f t="shared" ca="1" si="210"/>
        <v/>
      </c>
      <c r="Z870" s="165"/>
      <c r="AA870" s="155" t="str">
        <f ca="1">IF(C870="","",IF(OR(D870&lt;NgayBatDau,D870&gt;NgayKetThuc),"Ngày tháng phải nằm trong kỳ báo cáo",IF(AND(G870&lt;&gt;"",COUNTIF(D.2[Tên khách hàng],G870)=0),"Tên KH chưa khai báo trong DSKH",IF(AND(H870&lt;&gt;"",COUNTIF(D.1[Tên sản phẩm],H870)=0),"SP này chưa khai báo trong DSSP",""))))</f>
        <v/>
      </c>
      <c r="AB870" s="23" t="str">
        <f t="shared" ca="1" si="196"/>
        <v/>
      </c>
      <c r="AC870" s="23" t="str">
        <f t="shared" ca="1" si="197"/>
        <v/>
      </c>
      <c r="AD870" s="23" t="str">
        <f t="shared" ca="1" si="198"/>
        <v/>
      </c>
      <c r="AE870" s="68" t="str">
        <f t="shared" ca="1" si="199"/>
        <v/>
      </c>
      <c r="AF870" s="69" t="str">
        <f>IF(OR(H870="",S870=""),"",S870-(SUM(L870,M870)*INDEX(D.1[Đơn giá],MATCH(H870,D.1[Tên sản phẩm],0))))</f>
        <v/>
      </c>
      <c r="AG870" s="90" t="str">
        <f t="shared" ca="1" si="200"/>
        <v/>
      </c>
      <c r="AH870" s="90"/>
    </row>
    <row r="871" spans="2:34" ht="27.75" customHeight="1" x14ac:dyDescent="0.2">
      <c r="B871" s="154">
        <f t="shared" si="201"/>
        <v>868</v>
      </c>
      <c r="C871" s="155" t="str">
        <f t="shared" ca="1" si="202"/>
        <v/>
      </c>
      <c r="D871" s="156" t="str">
        <f t="shared" ca="1" si="203"/>
        <v/>
      </c>
      <c r="E871" s="157" t="str">
        <f t="shared" ca="1" si="204"/>
        <v/>
      </c>
      <c r="F871" s="157"/>
      <c r="G871" s="158" t="str">
        <f t="shared" ca="1" si="205"/>
        <v/>
      </c>
      <c r="H871" s="159"/>
      <c r="I871" s="160" t="str">
        <f>IF(H871="","",INDEX(D.1[Quy cách],MATCH(H871,D.1[Tên sản phẩm],0)))</f>
        <v/>
      </c>
      <c r="J871" s="35" t="str">
        <f>IF(H871="","",INDEX(D.1[ĐVT],MATCH(H871,D.1[Tên sản phẩm],0)))</f>
        <v/>
      </c>
      <c r="K871" s="163" t="str">
        <f>IF(H871="","",INDEX(D.1[Đơn giá bán
(Tham khảo)],MATCH(H871,D.1[Tên sản phẩm],0)))</f>
        <v/>
      </c>
      <c r="L871" s="162"/>
      <c r="M871" s="159"/>
      <c r="N871" s="159"/>
      <c r="O871" s="159"/>
      <c r="P871" s="163" t="str">
        <f t="shared" si="206"/>
        <v/>
      </c>
      <c r="Q871" s="164"/>
      <c r="R871" s="162"/>
      <c r="S871" s="163" t="str">
        <f t="shared" si="207"/>
        <v/>
      </c>
      <c r="T871" s="164" t="str">
        <f t="shared" ca="1" si="208"/>
        <v/>
      </c>
      <c r="U871" s="163" t="str">
        <f t="shared" si="209"/>
        <v/>
      </c>
      <c r="V871" s="163" t="str">
        <f ca="1">IF(AND(C871&lt;&gt;"",C871&lt;&gt;OFFSET(C871,1,0)),SUMIFS(B.2[Giá có thuế],B.2[Số ĐK],C871),"")</f>
        <v/>
      </c>
      <c r="W871" s="159"/>
      <c r="X871" s="161" t="str">
        <f>IF(W871="","",'Thông Tin Chung'!$L$3)</f>
        <v/>
      </c>
      <c r="Y871" s="163" t="str">
        <f t="shared" ca="1" si="210"/>
        <v/>
      </c>
      <c r="Z871" s="165"/>
      <c r="AA871" s="155" t="str">
        <f ca="1">IF(C871="","",IF(OR(D871&lt;NgayBatDau,D871&gt;NgayKetThuc),"Ngày tháng phải nằm trong kỳ báo cáo",IF(AND(G871&lt;&gt;"",COUNTIF(D.2[Tên khách hàng],G871)=0),"Tên KH chưa khai báo trong DSKH",IF(AND(H871&lt;&gt;"",COUNTIF(D.1[Tên sản phẩm],H871)=0),"SP này chưa khai báo trong DSSP",""))))</f>
        <v/>
      </c>
      <c r="AB871" s="23" t="str">
        <f t="shared" ca="1" si="196"/>
        <v/>
      </c>
      <c r="AC871" s="23" t="str">
        <f t="shared" ca="1" si="197"/>
        <v/>
      </c>
      <c r="AD871" s="23" t="str">
        <f t="shared" ca="1" si="198"/>
        <v/>
      </c>
      <c r="AE871" s="68" t="str">
        <f t="shared" ca="1" si="199"/>
        <v/>
      </c>
      <c r="AF871" s="69" t="str">
        <f>IF(OR(H871="",S871=""),"",S871-(SUM(L871,M871)*INDEX(D.1[Đơn giá],MATCH(H871,D.1[Tên sản phẩm],0))))</f>
        <v/>
      </c>
      <c r="AG871" s="90" t="str">
        <f t="shared" ca="1" si="200"/>
        <v/>
      </c>
      <c r="AH871" s="90"/>
    </row>
    <row r="872" spans="2:34" ht="27.75" customHeight="1" x14ac:dyDescent="0.2">
      <c r="B872" s="154">
        <f t="shared" si="201"/>
        <v>869</v>
      </c>
      <c r="C872" s="155" t="str">
        <f t="shared" ca="1" si="202"/>
        <v/>
      </c>
      <c r="D872" s="156" t="str">
        <f t="shared" ca="1" si="203"/>
        <v/>
      </c>
      <c r="E872" s="157" t="str">
        <f t="shared" ca="1" si="204"/>
        <v/>
      </c>
      <c r="F872" s="157"/>
      <c r="G872" s="158" t="str">
        <f t="shared" ca="1" si="205"/>
        <v/>
      </c>
      <c r="H872" s="159"/>
      <c r="I872" s="160" t="str">
        <f>IF(H872="","",INDEX(D.1[Quy cách],MATCH(H872,D.1[Tên sản phẩm],0)))</f>
        <v/>
      </c>
      <c r="J872" s="35" t="str">
        <f>IF(H872="","",INDEX(D.1[ĐVT],MATCH(H872,D.1[Tên sản phẩm],0)))</f>
        <v/>
      </c>
      <c r="K872" s="163" t="str">
        <f>IF(H872="","",INDEX(D.1[Đơn giá bán
(Tham khảo)],MATCH(H872,D.1[Tên sản phẩm],0)))</f>
        <v/>
      </c>
      <c r="L872" s="162"/>
      <c r="M872" s="159"/>
      <c r="N872" s="159"/>
      <c r="O872" s="159"/>
      <c r="P872" s="163" t="str">
        <f t="shared" si="206"/>
        <v/>
      </c>
      <c r="Q872" s="164"/>
      <c r="R872" s="162"/>
      <c r="S872" s="163" t="str">
        <f t="shared" si="207"/>
        <v/>
      </c>
      <c r="T872" s="164" t="str">
        <f t="shared" ca="1" si="208"/>
        <v/>
      </c>
      <c r="U872" s="163" t="str">
        <f t="shared" si="209"/>
        <v/>
      </c>
      <c r="V872" s="163" t="str">
        <f ca="1">IF(AND(C872&lt;&gt;"",C872&lt;&gt;OFFSET(C872,1,0)),SUMIFS(B.2[Giá có thuế],B.2[Số ĐK],C872),"")</f>
        <v/>
      </c>
      <c r="W872" s="159"/>
      <c r="X872" s="161" t="str">
        <f>IF(W872="","",'Thông Tin Chung'!$L$3)</f>
        <v/>
      </c>
      <c r="Y872" s="163" t="str">
        <f t="shared" ca="1" si="210"/>
        <v/>
      </c>
      <c r="Z872" s="165"/>
      <c r="AA872" s="155" t="str">
        <f ca="1">IF(C872="","",IF(OR(D872&lt;NgayBatDau,D872&gt;NgayKetThuc),"Ngày tháng phải nằm trong kỳ báo cáo",IF(AND(G872&lt;&gt;"",COUNTIF(D.2[Tên khách hàng],G872)=0),"Tên KH chưa khai báo trong DSKH",IF(AND(H872&lt;&gt;"",COUNTIF(D.1[Tên sản phẩm],H872)=0),"SP này chưa khai báo trong DSSP",""))))</f>
        <v/>
      </c>
      <c r="AB872" s="23" t="str">
        <f t="shared" ca="1" si="196"/>
        <v/>
      </c>
      <c r="AC872" s="23" t="str">
        <f t="shared" ca="1" si="197"/>
        <v/>
      </c>
      <c r="AD872" s="23" t="str">
        <f t="shared" ca="1" si="198"/>
        <v/>
      </c>
      <c r="AE872" s="68" t="str">
        <f t="shared" ca="1" si="199"/>
        <v/>
      </c>
      <c r="AF872" s="69" t="str">
        <f>IF(OR(H872="",S872=""),"",S872-(SUM(L872,M872)*INDEX(D.1[Đơn giá],MATCH(H872,D.1[Tên sản phẩm],0))))</f>
        <v/>
      </c>
      <c r="AG872" s="90" t="str">
        <f t="shared" ca="1" si="200"/>
        <v/>
      </c>
      <c r="AH872" s="90"/>
    </row>
    <row r="873" spans="2:34" ht="27.75" customHeight="1" x14ac:dyDescent="0.2">
      <c r="B873" s="154">
        <f t="shared" si="201"/>
        <v>870</v>
      </c>
      <c r="C873" s="155" t="str">
        <f t="shared" ca="1" si="202"/>
        <v/>
      </c>
      <c r="D873" s="156" t="str">
        <f t="shared" ca="1" si="203"/>
        <v/>
      </c>
      <c r="E873" s="157" t="str">
        <f t="shared" ca="1" si="204"/>
        <v/>
      </c>
      <c r="F873" s="157"/>
      <c r="G873" s="158" t="str">
        <f t="shared" ca="1" si="205"/>
        <v/>
      </c>
      <c r="H873" s="159"/>
      <c r="I873" s="160" t="str">
        <f>IF(H873="","",INDEX(D.1[Quy cách],MATCH(H873,D.1[Tên sản phẩm],0)))</f>
        <v/>
      </c>
      <c r="J873" s="35" t="str">
        <f>IF(H873="","",INDEX(D.1[ĐVT],MATCH(H873,D.1[Tên sản phẩm],0)))</f>
        <v/>
      </c>
      <c r="K873" s="163" t="str">
        <f>IF(H873="","",INDEX(D.1[Đơn giá bán
(Tham khảo)],MATCH(H873,D.1[Tên sản phẩm],0)))</f>
        <v/>
      </c>
      <c r="L873" s="162"/>
      <c r="M873" s="159"/>
      <c r="N873" s="159"/>
      <c r="O873" s="159"/>
      <c r="P873" s="163" t="str">
        <f t="shared" si="206"/>
        <v/>
      </c>
      <c r="Q873" s="164"/>
      <c r="R873" s="162"/>
      <c r="S873" s="163" t="str">
        <f t="shared" si="207"/>
        <v/>
      </c>
      <c r="T873" s="164" t="str">
        <f t="shared" ca="1" si="208"/>
        <v/>
      </c>
      <c r="U873" s="163" t="str">
        <f t="shared" si="209"/>
        <v/>
      </c>
      <c r="V873" s="163" t="str">
        <f ca="1">IF(AND(C873&lt;&gt;"",C873&lt;&gt;OFFSET(C873,1,0)),SUMIFS(B.2[Giá có thuế],B.2[Số ĐK],C873),"")</f>
        <v/>
      </c>
      <c r="W873" s="159"/>
      <c r="X873" s="161" t="str">
        <f>IF(W873="","",'Thông Tin Chung'!$L$3)</f>
        <v/>
      </c>
      <c r="Y873" s="163" t="str">
        <f t="shared" ca="1" si="210"/>
        <v/>
      </c>
      <c r="Z873" s="165"/>
      <c r="AA873" s="155" t="str">
        <f ca="1">IF(C873="","",IF(OR(D873&lt;NgayBatDau,D873&gt;NgayKetThuc),"Ngày tháng phải nằm trong kỳ báo cáo",IF(AND(G873&lt;&gt;"",COUNTIF(D.2[Tên khách hàng],G873)=0),"Tên KH chưa khai báo trong DSKH",IF(AND(H873&lt;&gt;"",COUNTIF(D.1[Tên sản phẩm],H873)=0),"SP này chưa khai báo trong DSSP",""))))</f>
        <v/>
      </c>
      <c r="AB873" s="23" t="str">
        <f t="shared" ca="1" si="196"/>
        <v/>
      </c>
      <c r="AC873" s="23" t="str">
        <f t="shared" ca="1" si="197"/>
        <v/>
      </c>
      <c r="AD873" s="23" t="str">
        <f t="shared" ca="1" si="198"/>
        <v/>
      </c>
      <c r="AE873" s="68" t="str">
        <f t="shared" ca="1" si="199"/>
        <v/>
      </c>
      <c r="AF873" s="69" t="str">
        <f>IF(OR(H873="",S873=""),"",S873-(SUM(L873,M873)*INDEX(D.1[Đơn giá],MATCH(H873,D.1[Tên sản phẩm],0))))</f>
        <v/>
      </c>
      <c r="AG873" s="90" t="str">
        <f t="shared" ca="1" si="200"/>
        <v/>
      </c>
      <c r="AH873" s="90"/>
    </row>
    <row r="874" spans="2:34" ht="27.75" customHeight="1" x14ac:dyDescent="0.2">
      <c r="B874" s="154">
        <f t="shared" si="201"/>
        <v>871</v>
      </c>
      <c r="C874" s="155" t="str">
        <f t="shared" ca="1" si="202"/>
        <v/>
      </c>
      <c r="D874" s="156" t="str">
        <f t="shared" ca="1" si="203"/>
        <v/>
      </c>
      <c r="E874" s="157" t="str">
        <f t="shared" ca="1" si="204"/>
        <v/>
      </c>
      <c r="F874" s="157"/>
      <c r="G874" s="158" t="str">
        <f t="shared" ca="1" si="205"/>
        <v/>
      </c>
      <c r="H874" s="159"/>
      <c r="I874" s="160" t="str">
        <f>IF(H874="","",INDEX(D.1[Quy cách],MATCH(H874,D.1[Tên sản phẩm],0)))</f>
        <v/>
      </c>
      <c r="J874" s="35" t="str">
        <f>IF(H874="","",INDEX(D.1[ĐVT],MATCH(H874,D.1[Tên sản phẩm],0)))</f>
        <v/>
      </c>
      <c r="K874" s="163" t="str">
        <f>IF(H874="","",INDEX(D.1[Đơn giá bán
(Tham khảo)],MATCH(H874,D.1[Tên sản phẩm],0)))</f>
        <v/>
      </c>
      <c r="L874" s="162"/>
      <c r="M874" s="159"/>
      <c r="N874" s="159"/>
      <c r="O874" s="159"/>
      <c r="P874" s="163" t="str">
        <f t="shared" si="206"/>
        <v/>
      </c>
      <c r="Q874" s="164"/>
      <c r="R874" s="162"/>
      <c r="S874" s="163" t="str">
        <f t="shared" si="207"/>
        <v/>
      </c>
      <c r="T874" s="164" t="str">
        <f t="shared" ca="1" si="208"/>
        <v/>
      </c>
      <c r="U874" s="163" t="str">
        <f t="shared" si="209"/>
        <v/>
      </c>
      <c r="V874" s="163" t="str">
        <f ca="1">IF(AND(C874&lt;&gt;"",C874&lt;&gt;OFFSET(C874,1,0)),SUMIFS(B.2[Giá có thuế],B.2[Số ĐK],C874),"")</f>
        <v/>
      </c>
      <c r="W874" s="159"/>
      <c r="X874" s="161" t="str">
        <f>IF(W874="","",'Thông Tin Chung'!$L$3)</f>
        <v/>
      </c>
      <c r="Y874" s="163" t="str">
        <f t="shared" ca="1" si="210"/>
        <v/>
      </c>
      <c r="Z874" s="165"/>
      <c r="AA874" s="155" t="str">
        <f ca="1">IF(C874="","",IF(OR(D874&lt;NgayBatDau,D874&gt;NgayKetThuc),"Ngày tháng phải nằm trong kỳ báo cáo",IF(AND(G874&lt;&gt;"",COUNTIF(D.2[Tên khách hàng],G874)=0),"Tên KH chưa khai báo trong DSKH",IF(AND(H874&lt;&gt;"",COUNTIF(D.1[Tên sản phẩm],H874)=0),"SP này chưa khai báo trong DSSP",""))))</f>
        <v/>
      </c>
      <c r="AB874" s="23" t="str">
        <f t="shared" ca="1" si="196"/>
        <v/>
      </c>
      <c r="AC874" s="23" t="str">
        <f t="shared" ca="1" si="197"/>
        <v/>
      </c>
      <c r="AD874" s="23" t="str">
        <f t="shared" ca="1" si="198"/>
        <v/>
      </c>
      <c r="AE874" s="68" t="str">
        <f t="shared" ca="1" si="199"/>
        <v/>
      </c>
      <c r="AF874" s="69" t="str">
        <f>IF(OR(H874="",S874=""),"",S874-(SUM(L874,M874)*INDEX(D.1[Đơn giá],MATCH(H874,D.1[Tên sản phẩm],0))))</f>
        <v/>
      </c>
      <c r="AG874" s="90" t="str">
        <f t="shared" ca="1" si="200"/>
        <v/>
      </c>
      <c r="AH874" s="90"/>
    </row>
    <row r="875" spans="2:34" ht="27.75" customHeight="1" x14ac:dyDescent="0.2">
      <c r="B875" s="154">
        <f t="shared" si="201"/>
        <v>872</v>
      </c>
      <c r="C875" s="155" t="str">
        <f t="shared" ca="1" si="202"/>
        <v/>
      </c>
      <c r="D875" s="156" t="str">
        <f t="shared" ca="1" si="203"/>
        <v/>
      </c>
      <c r="E875" s="157" t="str">
        <f t="shared" ca="1" si="204"/>
        <v/>
      </c>
      <c r="F875" s="157"/>
      <c r="G875" s="158" t="str">
        <f t="shared" ca="1" si="205"/>
        <v/>
      </c>
      <c r="H875" s="159"/>
      <c r="I875" s="160" t="str">
        <f>IF(H875="","",INDEX(D.1[Quy cách],MATCH(H875,D.1[Tên sản phẩm],0)))</f>
        <v/>
      </c>
      <c r="J875" s="35" t="str">
        <f>IF(H875="","",INDEX(D.1[ĐVT],MATCH(H875,D.1[Tên sản phẩm],0)))</f>
        <v/>
      </c>
      <c r="K875" s="163" t="str">
        <f>IF(H875="","",INDEX(D.1[Đơn giá bán
(Tham khảo)],MATCH(H875,D.1[Tên sản phẩm],0)))</f>
        <v/>
      </c>
      <c r="L875" s="162"/>
      <c r="M875" s="159"/>
      <c r="N875" s="159"/>
      <c r="O875" s="159"/>
      <c r="P875" s="163" t="str">
        <f t="shared" si="206"/>
        <v/>
      </c>
      <c r="Q875" s="164"/>
      <c r="R875" s="162"/>
      <c r="S875" s="163" t="str">
        <f t="shared" si="207"/>
        <v/>
      </c>
      <c r="T875" s="164" t="str">
        <f t="shared" ca="1" si="208"/>
        <v/>
      </c>
      <c r="U875" s="163" t="str">
        <f t="shared" si="209"/>
        <v/>
      </c>
      <c r="V875" s="163" t="str">
        <f ca="1">IF(AND(C875&lt;&gt;"",C875&lt;&gt;OFFSET(C875,1,0)),SUMIFS(B.2[Giá có thuế],B.2[Số ĐK],C875),"")</f>
        <v/>
      </c>
      <c r="W875" s="159"/>
      <c r="X875" s="161" t="str">
        <f>IF(W875="","",'Thông Tin Chung'!$L$3)</f>
        <v/>
      </c>
      <c r="Y875" s="163" t="str">
        <f t="shared" ca="1" si="210"/>
        <v/>
      </c>
      <c r="Z875" s="165"/>
      <c r="AA875" s="155" t="str">
        <f ca="1">IF(C875="","",IF(OR(D875&lt;NgayBatDau,D875&gt;NgayKetThuc),"Ngày tháng phải nằm trong kỳ báo cáo",IF(AND(G875&lt;&gt;"",COUNTIF(D.2[Tên khách hàng],G875)=0),"Tên KH chưa khai báo trong DSKH",IF(AND(H875&lt;&gt;"",COUNTIF(D.1[Tên sản phẩm],H875)=0),"SP này chưa khai báo trong DSSP",""))))</f>
        <v/>
      </c>
      <c r="AB875" s="23" t="str">
        <f t="shared" ca="1" si="196"/>
        <v/>
      </c>
      <c r="AC875" s="23" t="str">
        <f t="shared" ca="1" si="197"/>
        <v/>
      </c>
      <c r="AD875" s="23" t="str">
        <f t="shared" ca="1" si="198"/>
        <v/>
      </c>
      <c r="AE875" s="68" t="str">
        <f t="shared" ca="1" si="199"/>
        <v/>
      </c>
      <c r="AF875" s="69" t="str">
        <f>IF(OR(H875="",S875=""),"",S875-(SUM(L875,M875)*INDEX(D.1[Đơn giá],MATCH(H875,D.1[Tên sản phẩm],0))))</f>
        <v/>
      </c>
      <c r="AG875" s="90" t="str">
        <f t="shared" ca="1" si="200"/>
        <v/>
      </c>
      <c r="AH875" s="90"/>
    </row>
    <row r="876" spans="2:34" ht="27.75" customHeight="1" x14ac:dyDescent="0.2">
      <c r="B876" s="154">
        <f t="shared" si="201"/>
        <v>873</v>
      </c>
      <c r="C876" s="155" t="str">
        <f t="shared" ca="1" si="202"/>
        <v/>
      </c>
      <c r="D876" s="156" t="str">
        <f t="shared" ca="1" si="203"/>
        <v/>
      </c>
      <c r="E876" s="157" t="str">
        <f t="shared" ca="1" si="204"/>
        <v/>
      </c>
      <c r="F876" s="157"/>
      <c r="G876" s="158" t="str">
        <f t="shared" ca="1" si="205"/>
        <v/>
      </c>
      <c r="H876" s="159"/>
      <c r="I876" s="160" t="str">
        <f>IF(H876="","",INDEX(D.1[Quy cách],MATCH(H876,D.1[Tên sản phẩm],0)))</f>
        <v/>
      </c>
      <c r="J876" s="35" t="str">
        <f>IF(H876="","",INDEX(D.1[ĐVT],MATCH(H876,D.1[Tên sản phẩm],0)))</f>
        <v/>
      </c>
      <c r="K876" s="163" t="str">
        <f>IF(H876="","",INDEX(D.1[Đơn giá bán
(Tham khảo)],MATCH(H876,D.1[Tên sản phẩm],0)))</f>
        <v/>
      </c>
      <c r="L876" s="162"/>
      <c r="M876" s="159"/>
      <c r="N876" s="159"/>
      <c r="O876" s="159"/>
      <c r="P876" s="163" t="str">
        <f t="shared" si="206"/>
        <v/>
      </c>
      <c r="Q876" s="164"/>
      <c r="R876" s="162"/>
      <c r="S876" s="163" t="str">
        <f t="shared" si="207"/>
        <v/>
      </c>
      <c r="T876" s="164" t="str">
        <f t="shared" ca="1" si="208"/>
        <v/>
      </c>
      <c r="U876" s="163" t="str">
        <f t="shared" si="209"/>
        <v/>
      </c>
      <c r="V876" s="163" t="str">
        <f ca="1">IF(AND(C876&lt;&gt;"",C876&lt;&gt;OFFSET(C876,1,0)),SUMIFS(B.2[Giá có thuế],B.2[Số ĐK],C876),"")</f>
        <v/>
      </c>
      <c r="W876" s="159"/>
      <c r="X876" s="161" t="str">
        <f>IF(W876="","",'Thông Tin Chung'!$L$3)</f>
        <v/>
      </c>
      <c r="Y876" s="163" t="str">
        <f t="shared" ca="1" si="210"/>
        <v/>
      </c>
      <c r="Z876" s="165"/>
      <c r="AA876" s="155" t="str">
        <f ca="1">IF(C876="","",IF(OR(D876&lt;NgayBatDau,D876&gt;NgayKetThuc),"Ngày tháng phải nằm trong kỳ báo cáo",IF(AND(G876&lt;&gt;"",COUNTIF(D.2[Tên khách hàng],G876)=0),"Tên KH chưa khai báo trong DSKH",IF(AND(H876&lt;&gt;"",COUNTIF(D.1[Tên sản phẩm],H876)=0),"SP này chưa khai báo trong DSSP",""))))</f>
        <v/>
      </c>
      <c r="AB876" s="23" t="str">
        <f t="shared" ca="1" si="196"/>
        <v/>
      </c>
      <c r="AC876" s="23" t="str">
        <f t="shared" ca="1" si="197"/>
        <v/>
      </c>
      <c r="AD876" s="23" t="str">
        <f t="shared" ca="1" si="198"/>
        <v/>
      </c>
      <c r="AE876" s="68" t="str">
        <f t="shared" ca="1" si="199"/>
        <v/>
      </c>
      <c r="AF876" s="69" t="str">
        <f>IF(OR(H876="",S876=""),"",S876-(SUM(L876,M876)*INDEX(D.1[Đơn giá],MATCH(H876,D.1[Tên sản phẩm],0))))</f>
        <v/>
      </c>
      <c r="AG876" s="90" t="str">
        <f t="shared" ca="1" si="200"/>
        <v/>
      </c>
      <c r="AH876" s="90"/>
    </row>
    <row r="877" spans="2:34" ht="27.75" customHeight="1" x14ac:dyDescent="0.2">
      <c r="B877" s="154">
        <f t="shared" si="201"/>
        <v>874</v>
      </c>
      <c r="C877" s="155" t="str">
        <f t="shared" ca="1" si="202"/>
        <v/>
      </c>
      <c r="D877" s="156" t="str">
        <f t="shared" ca="1" si="203"/>
        <v/>
      </c>
      <c r="E877" s="157" t="str">
        <f t="shared" ca="1" si="204"/>
        <v/>
      </c>
      <c r="F877" s="157"/>
      <c r="G877" s="158" t="str">
        <f t="shared" ca="1" si="205"/>
        <v/>
      </c>
      <c r="H877" s="159"/>
      <c r="I877" s="160" t="str">
        <f>IF(H877="","",INDEX(D.1[Quy cách],MATCH(H877,D.1[Tên sản phẩm],0)))</f>
        <v/>
      </c>
      <c r="J877" s="35" t="str">
        <f>IF(H877="","",INDEX(D.1[ĐVT],MATCH(H877,D.1[Tên sản phẩm],0)))</f>
        <v/>
      </c>
      <c r="K877" s="163" t="str">
        <f>IF(H877="","",INDEX(D.1[Đơn giá bán
(Tham khảo)],MATCH(H877,D.1[Tên sản phẩm],0)))</f>
        <v/>
      </c>
      <c r="L877" s="162"/>
      <c r="M877" s="159"/>
      <c r="N877" s="159"/>
      <c r="O877" s="159"/>
      <c r="P877" s="163" t="str">
        <f t="shared" si="206"/>
        <v/>
      </c>
      <c r="Q877" s="164"/>
      <c r="R877" s="162"/>
      <c r="S877" s="163" t="str">
        <f t="shared" si="207"/>
        <v/>
      </c>
      <c r="T877" s="164" t="str">
        <f t="shared" ca="1" si="208"/>
        <v/>
      </c>
      <c r="U877" s="163" t="str">
        <f t="shared" si="209"/>
        <v/>
      </c>
      <c r="V877" s="163" t="str">
        <f ca="1">IF(AND(C877&lt;&gt;"",C877&lt;&gt;OFFSET(C877,1,0)),SUMIFS(B.2[Giá có thuế],B.2[Số ĐK],C877),"")</f>
        <v/>
      </c>
      <c r="W877" s="159"/>
      <c r="X877" s="161" t="str">
        <f>IF(W877="","",'Thông Tin Chung'!$L$3)</f>
        <v/>
      </c>
      <c r="Y877" s="163" t="str">
        <f t="shared" ca="1" si="210"/>
        <v/>
      </c>
      <c r="Z877" s="165"/>
      <c r="AA877" s="155" t="str">
        <f ca="1">IF(C877="","",IF(OR(D877&lt;NgayBatDau,D877&gt;NgayKetThuc),"Ngày tháng phải nằm trong kỳ báo cáo",IF(AND(G877&lt;&gt;"",COUNTIF(D.2[Tên khách hàng],G877)=0),"Tên KH chưa khai báo trong DSKH",IF(AND(H877&lt;&gt;"",COUNTIF(D.1[Tên sản phẩm],H877)=0),"SP này chưa khai báo trong DSSP",""))))</f>
        <v/>
      </c>
      <c r="AB877" s="23" t="str">
        <f t="shared" ca="1" si="196"/>
        <v/>
      </c>
      <c r="AC877" s="23" t="str">
        <f t="shared" ca="1" si="197"/>
        <v/>
      </c>
      <c r="AD877" s="23" t="str">
        <f t="shared" ca="1" si="198"/>
        <v/>
      </c>
      <c r="AE877" s="68" t="str">
        <f t="shared" ca="1" si="199"/>
        <v/>
      </c>
      <c r="AF877" s="69" t="str">
        <f>IF(OR(H877="",S877=""),"",S877-(SUM(L877,M877)*INDEX(D.1[Đơn giá],MATCH(H877,D.1[Tên sản phẩm],0))))</f>
        <v/>
      </c>
      <c r="AG877" s="90" t="str">
        <f t="shared" ca="1" si="200"/>
        <v/>
      </c>
      <c r="AH877" s="90"/>
    </row>
    <row r="878" spans="2:34" ht="27.75" customHeight="1" x14ac:dyDescent="0.2">
      <c r="B878" s="154">
        <f t="shared" si="201"/>
        <v>875</v>
      </c>
      <c r="C878" s="155" t="str">
        <f t="shared" ca="1" si="202"/>
        <v/>
      </c>
      <c r="D878" s="156" t="str">
        <f t="shared" ca="1" si="203"/>
        <v/>
      </c>
      <c r="E878" s="157" t="str">
        <f t="shared" ca="1" si="204"/>
        <v/>
      </c>
      <c r="F878" s="157"/>
      <c r="G878" s="158" t="str">
        <f t="shared" ca="1" si="205"/>
        <v/>
      </c>
      <c r="H878" s="159"/>
      <c r="I878" s="160" t="str">
        <f>IF(H878="","",INDEX(D.1[Quy cách],MATCH(H878,D.1[Tên sản phẩm],0)))</f>
        <v/>
      </c>
      <c r="J878" s="35" t="str">
        <f>IF(H878="","",INDEX(D.1[ĐVT],MATCH(H878,D.1[Tên sản phẩm],0)))</f>
        <v/>
      </c>
      <c r="K878" s="163" t="str">
        <f>IF(H878="","",INDEX(D.1[Đơn giá bán
(Tham khảo)],MATCH(H878,D.1[Tên sản phẩm],0)))</f>
        <v/>
      </c>
      <c r="L878" s="162"/>
      <c r="M878" s="159"/>
      <c r="N878" s="159"/>
      <c r="O878" s="159"/>
      <c r="P878" s="163" t="str">
        <f t="shared" si="206"/>
        <v/>
      </c>
      <c r="Q878" s="164"/>
      <c r="R878" s="162"/>
      <c r="S878" s="163" t="str">
        <f t="shared" si="207"/>
        <v/>
      </c>
      <c r="T878" s="164" t="str">
        <f t="shared" ca="1" si="208"/>
        <v/>
      </c>
      <c r="U878" s="163" t="str">
        <f t="shared" si="209"/>
        <v/>
      </c>
      <c r="V878" s="163" t="str">
        <f ca="1">IF(AND(C878&lt;&gt;"",C878&lt;&gt;OFFSET(C878,1,0)),SUMIFS(B.2[Giá có thuế],B.2[Số ĐK],C878),"")</f>
        <v/>
      </c>
      <c r="W878" s="159"/>
      <c r="X878" s="161" t="str">
        <f>IF(W878="","",'Thông Tin Chung'!$L$3)</f>
        <v/>
      </c>
      <c r="Y878" s="163" t="str">
        <f t="shared" ca="1" si="210"/>
        <v/>
      </c>
      <c r="Z878" s="165"/>
      <c r="AA878" s="155" t="str">
        <f ca="1">IF(C878="","",IF(OR(D878&lt;NgayBatDau,D878&gt;NgayKetThuc),"Ngày tháng phải nằm trong kỳ báo cáo",IF(AND(G878&lt;&gt;"",COUNTIF(D.2[Tên khách hàng],G878)=0),"Tên KH chưa khai báo trong DSKH",IF(AND(H878&lt;&gt;"",COUNTIF(D.1[Tên sản phẩm],H878)=0),"SP này chưa khai báo trong DSSP",""))))</f>
        <v/>
      </c>
      <c r="AB878" s="23" t="str">
        <f t="shared" ca="1" si="196"/>
        <v/>
      </c>
      <c r="AC878" s="23" t="str">
        <f t="shared" ca="1" si="197"/>
        <v/>
      </c>
      <c r="AD878" s="23" t="str">
        <f t="shared" ca="1" si="198"/>
        <v/>
      </c>
      <c r="AE878" s="68" t="str">
        <f t="shared" ca="1" si="199"/>
        <v/>
      </c>
      <c r="AF878" s="69" t="str">
        <f>IF(OR(H878="",S878=""),"",S878-(SUM(L878,M878)*INDEX(D.1[Đơn giá],MATCH(H878,D.1[Tên sản phẩm],0))))</f>
        <v/>
      </c>
      <c r="AG878" s="90" t="str">
        <f t="shared" ca="1" si="200"/>
        <v/>
      </c>
      <c r="AH878" s="90"/>
    </row>
    <row r="879" spans="2:34" ht="27.75" customHeight="1" x14ac:dyDescent="0.2">
      <c r="B879" s="154">
        <f t="shared" si="201"/>
        <v>876</v>
      </c>
      <c r="C879" s="155" t="str">
        <f t="shared" ca="1" si="202"/>
        <v/>
      </c>
      <c r="D879" s="156" t="str">
        <f t="shared" ca="1" si="203"/>
        <v/>
      </c>
      <c r="E879" s="157" t="str">
        <f t="shared" ca="1" si="204"/>
        <v/>
      </c>
      <c r="F879" s="157"/>
      <c r="G879" s="158" t="str">
        <f t="shared" ca="1" si="205"/>
        <v/>
      </c>
      <c r="H879" s="159"/>
      <c r="I879" s="160" t="str">
        <f>IF(H879="","",INDEX(D.1[Quy cách],MATCH(H879,D.1[Tên sản phẩm],0)))</f>
        <v/>
      </c>
      <c r="J879" s="35" t="str">
        <f>IF(H879="","",INDEX(D.1[ĐVT],MATCH(H879,D.1[Tên sản phẩm],0)))</f>
        <v/>
      </c>
      <c r="K879" s="163" t="str">
        <f>IF(H879="","",INDEX(D.1[Đơn giá bán
(Tham khảo)],MATCH(H879,D.1[Tên sản phẩm],0)))</f>
        <v/>
      </c>
      <c r="L879" s="162"/>
      <c r="M879" s="159"/>
      <c r="N879" s="159"/>
      <c r="O879" s="159"/>
      <c r="P879" s="163" t="str">
        <f t="shared" si="206"/>
        <v/>
      </c>
      <c r="Q879" s="164"/>
      <c r="R879" s="162"/>
      <c r="S879" s="163" t="str">
        <f t="shared" si="207"/>
        <v/>
      </c>
      <c r="T879" s="164" t="str">
        <f t="shared" ca="1" si="208"/>
        <v/>
      </c>
      <c r="U879" s="163" t="str">
        <f t="shared" si="209"/>
        <v/>
      </c>
      <c r="V879" s="163" t="str">
        <f ca="1">IF(AND(C879&lt;&gt;"",C879&lt;&gt;OFFSET(C879,1,0)),SUMIFS(B.2[Giá có thuế],B.2[Số ĐK],C879),"")</f>
        <v/>
      </c>
      <c r="W879" s="159"/>
      <c r="X879" s="161" t="str">
        <f>IF(W879="","",'Thông Tin Chung'!$L$3)</f>
        <v/>
      </c>
      <c r="Y879" s="163" t="str">
        <f t="shared" ca="1" si="210"/>
        <v/>
      </c>
      <c r="Z879" s="165"/>
      <c r="AA879" s="155" t="str">
        <f ca="1">IF(C879="","",IF(OR(D879&lt;NgayBatDau,D879&gt;NgayKetThuc),"Ngày tháng phải nằm trong kỳ báo cáo",IF(AND(G879&lt;&gt;"",COUNTIF(D.2[Tên khách hàng],G879)=0),"Tên KH chưa khai báo trong DSKH",IF(AND(H879&lt;&gt;"",COUNTIF(D.1[Tên sản phẩm],H879)=0),"SP này chưa khai báo trong DSSP",""))))</f>
        <v/>
      </c>
      <c r="AB879" s="23" t="str">
        <f t="shared" ca="1" si="196"/>
        <v/>
      </c>
      <c r="AC879" s="23" t="str">
        <f t="shared" ca="1" si="197"/>
        <v/>
      </c>
      <c r="AD879" s="23" t="str">
        <f t="shared" ca="1" si="198"/>
        <v/>
      </c>
      <c r="AE879" s="68" t="str">
        <f t="shared" ca="1" si="199"/>
        <v/>
      </c>
      <c r="AF879" s="69" t="str">
        <f>IF(OR(H879="",S879=""),"",S879-(SUM(L879,M879)*INDEX(D.1[Đơn giá],MATCH(H879,D.1[Tên sản phẩm],0))))</f>
        <v/>
      </c>
      <c r="AG879" s="90" t="str">
        <f t="shared" ca="1" si="200"/>
        <v/>
      </c>
      <c r="AH879" s="90"/>
    </row>
    <row r="880" spans="2:34" ht="27.75" customHeight="1" x14ac:dyDescent="0.2">
      <c r="B880" s="154">
        <f t="shared" si="201"/>
        <v>877</v>
      </c>
      <c r="C880" s="155" t="str">
        <f t="shared" ca="1" si="202"/>
        <v/>
      </c>
      <c r="D880" s="156" t="str">
        <f t="shared" ca="1" si="203"/>
        <v/>
      </c>
      <c r="E880" s="157" t="str">
        <f t="shared" ca="1" si="204"/>
        <v/>
      </c>
      <c r="F880" s="157"/>
      <c r="G880" s="158" t="str">
        <f t="shared" ca="1" si="205"/>
        <v/>
      </c>
      <c r="H880" s="159"/>
      <c r="I880" s="160" t="str">
        <f>IF(H880="","",INDEX(D.1[Quy cách],MATCH(H880,D.1[Tên sản phẩm],0)))</f>
        <v/>
      </c>
      <c r="J880" s="35" t="str">
        <f>IF(H880="","",INDEX(D.1[ĐVT],MATCH(H880,D.1[Tên sản phẩm],0)))</f>
        <v/>
      </c>
      <c r="K880" s="163" t="str">
        <f>IF(H880="","",INDEX(D.1[Đơn giá bán
(Tham khảo)],MATCH(H880,D.1[Tên sản phẩm],0)))</f>
        <v/>
      </c>
      <c r="L880" s="162"/>
      <c r="M880" s="159"/>
      <c r="N880" s="159"/>
      <c r="O880" s="159"/>
      <c r="P880" s="163" t="str">
        <f t="shared" si="206"/>
        <v/>
      </c>
      <c r="Q880" s="164"/>
      <c r="R880" s="162"/>
      <c r="S880" s="163" t="str">
        <f t="shared" si="207"/>
        <v/>
      </c>
      <c r="T880" s="164" t="str">
        <f t="shared" ca="1" si="208"/>
        <v/>
      </c>
      <c r="U880" s="163" t="str">
        <f t="shared" si="209"/>
        <v/>
      </c>
      <c r="V880" s="163" t="str">
        <f ca="1">IF(AND(C880&lt;&gt;"",C880&lt;&gt;OFFSET(C880,1,0)),SUMIFS(B.2[Giá có thuế],B.2[Số ĐK],C880),"")</f>
        <v/>
      </c>
      <c r="W880" s="159"/>
      <c r="X880" s="161" t="str">
        <f>IF(W880="","",'Thông Tin Chung'!$L$3)</f>
        <v/>
      </c>
      <c r="Y880" s="163" t="str">
        <f t="shared" ca="1" si="210"/>
        <v/>
      </c>
      <c r="Z880" s="165"/>
      <c r="AA880" s="155" t="str">
        <f ca="1">IF(C880="","",IF(OR(D880&lt;NgayBatDau,D880&gt;NgayKetThuc),"Ngày tháng phải nằm trong kỳ báo cáo",IF(AND(G880&lt;&gt;"",COUNTIF(D.2[Tên khách hàng],G880)=0),"Tên KH chưa khai báo trong DSKH",IF(AND(H880&lt;&gt;"",COUNTIF(D.1[Tên sản phẩm],H880)=0),"SP này chưa khai báo trong DSSP",""))))</f>
        <v/>
      </c>
      <c r="AB880" s="23" t="str">
        <f t="shared" ca="1" si="196"/>
        <v/>
      </c>
      <c r="AC880" s="23" t="str">
        <f t="shared" ca="1" si="197"/>
        <v/>
      </c>
      <c r="AD880" s="23" t="str">
        <f t="shared" ca="1" si="198"/>
        <v/>
      </c>
      <c r="AE880" s="68" t="str">
        <f t="shared" ca="1" si="199"/>
        <v/>
      </c>
      <c r="AF880" s="69" t="str">
        <f>IF(OR(H880="",S880=""),"",S880-(SUM(L880,M880)*INDEX(D.1[Đơn giá],MATCH(H880,D.1[Tên sản phẩm],0))))</f>
        <v/>
      </c>
      <c r="AG880" s="90" t="str">
        <f t="shared" ca="1" si="200"/>
        <v/>
      </c>
      <c r="AH880" s="90"/>
    </row>
    <row r="881" spans="2:34" ht="27.75" customHeight="1" x14ac:dyDescent="0.2">
      <c r="B881" s="154">
        <f t="shared" si="201"/>
        <v>878</v>
      </c>
      <c r="C881" s="155" t="str">
        <f t="shared" ca="1" si="202"/>
        <v/>
      </c>
      <c r="D881" s="156" t="str">
        <f t="shared" ca="1" si="203"/>
        <v/>
      </c>
      <c r="E881" s="157" t="str">
        <f t="shared" ca="1" si="204"/>
        <v/>
      </c>
      <c r="F881" s="157"/>
      <c r="G881" s="158" t="str">
        <f t="shared" ca="1" si="205"/>
        <v/>
      </c>
      <c r="H881" s="159"/>
      <c r="I881" s="160" t="str">
        <f>IF(H881="","",INDEX(D.1[Quy cách],MATCH(H881,D.1[Tên sản phẩm],0)))</f>
        <v/>
      </c>
      <c r="J881" s="35" t="str">
        <f>IF(H881="","",INDEX(D.1[ĐVT],MATCH(H881,D.1[Tên sản phẩm],0)))</f>
        <v/>
      </c>
      <c r="K881" s="163" t="str">
        <f>IF(H881="","",INDEX(D.1[Đơn giá bán
(Tham khảo)],MATCH(H881,D.1[Tên sản phẩm],0)))</f>
        <v/>
      </c>
      <c r="L881" s="162"/>
      <c r="M881" s="159"/>
      <c r="N881" s="159"/>
      <c r="O881" s="159"/>
      <c r="P881" s="163" t="str">
        <f t="shared" si="206"/>
        <v/>
      </c>
      <c r="Q881" s="164"/>
      <c r="R881" s="162"/>
      <c r="S881" s="163" t="str">
        <f t="shared" si="207"/>
        <v/>
      </c>
      <c r="T881" s="164" t="str">
        <f t="shared" ca="1" si="208"/>
        <v/>
      </c>
      <c r="U881" s="163" t="str">
        <f t="shared" si="209"/>
        <v/>
      </c>
      <c r="V881" s="163" t="str">
        <f ca="1">IF(AND(C881&lt;&gt;"",C881&lt;&gt;OFFSET(C881,1,0)),SUMIFS(B.2[Giá có thuế],B.2[Số ĐK],C881),"")</f>
        <v/>
      </c>
      <c r="W881" s="159"/>
      <c r="X881" s="161" t="str">
        <f>IF(W881="","",'Thông Tin Chung'!$L$3)</f>
        <v/>
      </c>
      <c r="Y881" s="163" t="str">
        <f t="shared" ca="1" si="210"/>
        <v/>
      </c>
      <c r="Z881" s="165"/>
      <c r="AA881" s="155" t="str">
        <f ca="1">IF(C881="","",IF(OR(D881&lt;NgayBatDau,D881&gt;NgayKetThuc),"Ngày tháng phải nằm trong kỳ báo cáo",IF(AND(G881&lt;&gt;"",COUNTIF(D.2[Tên khách hàng],G881)=0),"Tên KH chưa khai báo trong DSKH",IF(AND(H881&lt;&gt;"",COUNTIF(D.1[Tên sản phẩm],H881)=0),"SP này chưa khai báo trong DSSP",""))))</f>
        <v/>
      </c>
      <c r="AB881" s="23" t="str">
        <f t="shared" ca="1" si="196"/>
        <v/>
      </c>
      <c r="AC881" s="23" t="str">
        <f t="shared" ca="1" si="197"/>
        <v/>
      </c>
      <c r="AD881" s="23" t="str">
        <f t="shared" ca="1" si="198"/>
        <v/>
      </c>
      <c r="AE881" s="68" t="str">
        <f t="shared" ca="1" si="199"/>
        <v/>
      </c>
      <c r="AF881" s="69" t="str">
        <f>IF(OR(H881="",S881=""),"",S881-(SUM(L881,M881)*INDEX(D.1[Đơn giá],MATCH(H881,D.1[Tên sản phẩm],0))))</f>
        <v/>
      </c>
      <c r="AG881" s="90" t="str">
        <f t="shared" ca="1" si="200"/>
        <v/>
      </c>
      <c r="AH881" s="90"/>
    </row>
    <row r="882" spans="2:34" ht="27.75" customHeight="1" x14ac:dyDescent="0.2">
      <c r="B882" s="154">
        <f t="shared" si="201"/>
        <v>879</v>
      </c>
      <c r="C882" s="155" t="str">
        <f t="shared" ca="1" si="202"/>
        <v/>
      </c>
      <c r="D882" s="156" t="str">
        <f t="shared" ca="1" si="203"/>
        <v/>
      </c>
      <c r="E882" s="157" t="str">
        <f t="shared" ca="1" si="204"/>
        <v/>
      </c>
      <c r="F882" s="157"/>
      <c r="G882" s="158" t="str">
        <f t="shared" ca="1" si="205"/>
        <v/>
      </c>
      <c r="H882" s="159"/>
      <c r="I882" s="160" t="str">
        <f>IF(H882="","",INDEX(D.1[Quy cách],MATCH(H882,D.1[Tên sản phẩm],0)))</f>
        <v/>
      </c>
      <c r="J882" s="35" t="str">
        <f>IF(H882="","",INDEX(D.1[ĐVT],MATCH(H882,D.1[Tên sản phẩm],0)))</f>
        <v/>
      </c>
      <c r="K882" s="163" t="str">
        <f>IF(H882="","",INDEX(D.1[Đơn giá bán
(Tham khảo)],MATCH(H882,D.1[Tên sản phẩm],0)))</f>
        <v/>
      </c>
      <c r="L882" s="162"/>
      <c r="M882" s="159"/>
      <c r="N882" s="159"/>
      <c r="O882" s="159"/>
      <c r="P882" s="163" t="str">
        <f t="shared" si="206"/>
        <v/>
      </c>
      <c r="Q882" s="164"/>
      <c r="R882" s="162"/>
      <c r="S882" s="163" t="str">
        <f t="shared" si="207"/>
        <v/>
      </c>
      <c r="T882" s="164" t="str">
        <f t="shared" ca="1" si="208"/>
        <v/>
      </c>
      <c r="U882" s="163" t="str">
        <f t="shared" si="209"/>
        <v/>
      </c>
      <c r="V882" s="163" t="str">
        <f ca="1">IF(AND(C882&lt;&gt;"",C882&lt;&gt;OFFSET(C882,1,0)),SUMIFS(B.2[Giá có thuế],B.2[Số ĐK],C882),"")</f>
        <v/>
      </c>
      <c r="W882" s="159"/>
      <c r="X882" s="161" t="str">
        <f>IF(W882="","",'Thông Tin Chung'!$L$3)</f>
        <v/>
      </c>
      <c r="Y882" s="163" t="str">
        <f t="shared" ca="1" si="210"/>
        <v/>
      </c>
      <c r="Z882" s="165"/>
      <c r="AA882" s="155" t="str">
        <f ca="1">IF(C882="","",IF(OR(D882&lt;NgayBatDau,D882&gt;NgayKetThuc),"Ngày tháng phải nằm trong kỳ báo cáo",IF(AND(G882&lt;&gt;"",COUNTIF(D.2[Tên khách hàng],G882)=0),"Tên KH chưa khai báo trong DSKH",IF(AND(H882&lt;&gt;"",COUNTIF(D.1[Tên sản phẩm],H882)=0),"SP này chưa khai báo trong DSSP",""))))</f>
        <v/>
      </c>
      <c r="AB882" s="23" t="str">
        <f t="shared" ca="1" si="196"/>
        <v/>
      </c>
      <c r="AC882" s="23" t="str">
        <f t="shared" ca="1" si="197"/>
        <v/>
      </c>
      <c r="AD882" s="23" t="str">
        <f t="shared" ca="1" si="198"/>
        <v/>
      </c>
      <c r="AE882" s="68" t="str">
        <f t="shared" ca="1" si="199"/>
        <v/>
      </c>
      <c r="AF882" s="69" t="str">
        <f>IF(OR(H882="",S882=""),"",S882-(SUM(L882,M882)*INDEX(D.1[Đơn giá],MATCH(H882,D.1[Tên sản phẩm],0))))</f>
        <v/>
      </c>
      <c r="AG882" s="90" t="str">
        <f t="shared" ca="1" si="200"/>
        <v/>
      </c>
      <c r="AH882" s="90"/>
    </row>
    <row r="883" spans="2:34" ht="27.75" customHeight="1" x14ac:dyDescent="0.2">
      <c r="B883" s="154">
        <f t="shared" si="201"/>
        <v>880</v>
      </c>
      <c r="C883" s="155" t="str">
        <f t="shared" ca="1" si="202"/>
        <v/>
      </c>
      <c r="D883" s="156" t="str">
        <f t="shared" ca="1" si="203"/>
        <v/>
      </c>
      <c r="E883" s="157" t="str">
        <f t="shared" ca="1" si="204"/>
        <v/>
      </c>
      <c r="F883" s="157"/>
      <c r="G883" s="158" t="str">
        <f t="shared" ca="1" si="205"/>
        <v/>
      </c>
      <c r="H883" s="159"/>
      <c r="I883" s="160" t="str">
        <f>IF(H883="","",INDEX(D.1[Quy cách],MATCH(H883,D.1[Tên sản phẩm],0)))</f>
        <v/>
      </c>
      <c r="J883" s="35" t="str">
        <f>IF(H883="","",INDEX(D.1[ĐVT],MATCH(H883,D.1[Tên sản phẩm],0)))</f>
        <v/>
      </c>
      <c r="K883" s="163" t="str">
        <f>IF(H883="","",INDEX(D.1[Đơn giá bán
(Tham khảo)],MATCH(H883,D.1[Tên sản phẩm],0)))</f>
        <v/>
      </c>
      <c r="L883" s="162"/>
      <c r="M883" s="159"/>
      <c r="N883" s="159"/>
      <c r="O883" s="159"/>
      <c r="P883" s="163" t="str">
        <f t="shared" si="206"/>
        <v/>
      </c>
      <c r="Q883" s="164"/>
      <c r="R883" s="162"/>
      <c r="S883" s="163" t="str">
        <f t="shared" si="207"/>
        <v/>
      </c>
      <c r="T883" s="164" t="str">
        <f t="shared" ca="1" si="208"/>
        <v/>
      </c>
      <c r="U883" s="163" t="str">
        <f t="shared" si="209"/>
        <v/>
      </c>
      <c r="V883" s="163" t="str">
        <f ca="1">IF(AND(C883&lt;&gt;"",C883&lt;&gt;OFFSET(C883,1,0)),SUMIFS(B.2[Giá có thuế],B.2[Số ĐK],C883),"")</f>
        <v/>
      </c>
      <c r="W883" s="159"/>
      <c r="X883" s="161" t="str">
        <f>IF(W883="","",'Thông Tin Chung'!$L$3)</f>
        <v/>
      </c>
      <c r="Y883" s="163" t="str">
        <f t="shared" ca="1" si="210"/>
        <v/>
      </c>
      <c r="Z883" s="165"/>
      <c r="AA883" s="155" t="str">
        <f ca="1">IF(C883="","",IF(OR(D883&lt;NgayBatDau,D883&gt;NgayKetThuc),"Ngày tháng phải nằm trong kỳ báo cáo",IF(AND(G883&lt;&gt;"",COUNTIF(D.2[Tên khách hàng],G883)=0),"Tên KH chưa khai báo trong DSKH",IF(AND(H883&lt;&gt;"",COUNTIF(D.1[Tên sản phẩm],H883)=0),"SP này chưa khai báo trong DSSP",""))))</f>
        <v/>
      </c>
      <c r="AB883" s="23" t="str">
        <f t="shared" ca="1" si="196"/>
        <v/>
      </c>
      <c r="AC883" s="23" t="str">
        <f t="shared" ca="1" si="197"/>
        <v/>
      </c>
      <c r="AD883" s="23" t="str">
        <f t="shared" ca="1" si="198"/>
        <v/>
      </c>
      <c r="AE883" s="68" t="str">
        <f t="shared" ca="1" si="199"/>
        <v/>
      </c>
      <c r="AF883" s="69" t="str">
        <f>IF(OR(H883="",S883=""),"",S883-(SUM(L883,M883)*INDEX(D.1[Đơn giá],MATCH(H883,D.1[Tên sản phẩm],0))))</f>
        <v/>
      </c>
      <c r="AG883" s="90" t="str">
        <f t="shared" ca="1" si="200"/>
        <v/>
      </c>
      <c r="AH883" s="90"/>
    </row>
    <row r="884" spans="2:34" ht="27.75" customHeight="1" x14ac:dyDescent="0.2">
      <c r="B884" s="154">
        <f t="shared" si="201"/>
        <v>881</v>
      </c>
      <c r="C884" s="155" t="str">
        <f t="shared" ca="1" si="202"/>
        <v/>
      </c>
      <c r="D884" s="156" t="str">
        <f t="shared" ca="1" si="203"/>
        <v/>
      </c>
      <c r="E884" s="157" t="str">
        <f t="shared" ca="1" si="204"/>
        <v/>
      </c>
      <c r="F884" s="157"/>
      <c r="G884" s="158" t="str">
        <f t="shared" ca="1" si="205"/>
        <v/>
      </c>
      <c r="H884" s="159"/>
      <c r="I884" s="160" t="str">
        <f>IF(H884="","",INDEX(D.1[Quy cách],MATCH(H884,D.1[Tên sản phẩm],0)))</f>
        <v/>
      </c>
      <c r="J884" s="35" t="str">
        <f>IF(H884="","",INDEX(D.1[ĐVT],MATCH(H884,D.1[Tên sản phẩm],0)))</f>
        <v/>
      </c>
      <c r="K884" s="163" t="str">
        <f>IF(H884="","",INDEX(D.1[Đơn giá bán
(Tham khảo)],MATCH(H884,D.1[Tên sản phẩm],0)))</f>
        <v/>
      </c>
      <c r="L884" s="162"/>
      <c r="M884" s="159"/>
      <c r="N884" s="159"/>
      <c r="O884" s="159"/>
      <c r="P884" s="163" t="str">
        <f t="shared" si="206"/>
        <v/>
      </c>
      <c r="Q884" s="164"/>
      <c r="R884" s="162"/>
      <c r="S884" s="163" t="str">
        <f t="shared" si="207"/>
        <v/>
      </c>
      <c r="T884" s="164" t="str">
        <f t="shared" ca="1" si="208"/>
        <v/>
      </c>
      <c r="U884" s="163" t="str">
        <f t="shared" si="209"/>
        <v/>
      </c>
      <c r="V884" s="163" t="str">
        <f ca="1">IF(AND(C884&lt;&gt;"",C884&lt;&gt;OFFSET(C884,1,0)),SUMIFS(B.2[Giá có thuế],B.2[Số ĐK],C884),"")</f>
        <v/>
      </c>
      <c r="W884" s="159"/>
      <c r="X884" s="161" t="str">
        <f>IF(W884="","",'Thông Tin Chung'!$L$3)</f>
        <v/>
      </c>
      <c r="Y884" s="163" t="str">
        <f t="shared" ca="1" si="210"/>
        <v/>
      </c>
      <c r="Z884" s="165"/>
      <c r="AA884" s="155" t="str">
        <f ca="1">IF(C884="","",IF(OR(D884&lt;NgayBatDau,D884&gt;NgayKetThuc),"Ngày tháng phải nằm trong kỳ báo cáo",IF(AND(G884&lt;&gt;"",COUNTIF(D.2[Tên khách hàng],G884)=0),"Tên KH chưa khai báo trong DSKH",IF(AND(H884&lt;&gt;"",COUNTIF(D.1[Tên sản phẩm],H884)=0),"SP này chưa khai báo trong DSSP",""))))</f>
        <v/>
      </c>
      <c r="AB884" s="23" t="str">
        <f t="shared" ca="1" si="196"/>
        <v/>
      </c>
      <c r="AC884" s="23" t="str">
        <f t="shared" ca="1" si="197"/>
        <v/>
      </c>
      <c r="AD884" s="23" t="str">
        <f t="shared" ca="1" si="198"/>
        <v/>
      </c>
      <c r="AE884" s="68" t="str">
        <f t="shared" ca="1" si="199"/>
        <v/>
      </c>
      <c r="AF884" s="69" t="str">
        <f>IF(OR(H884="",S884=""),"",S884-(SUM(L884,M884)*INDEX(D.1[Đơn giá],MATCH(H884,D.1[Tên sản phẩm],0))))</f>
        <v/>
      </c>
      <c r="AG884" s="90" t="str">
        <f t="shared" ca="1" si="200"/>
        <v/>
      </c>
      <c r="AH884" s="90"/>
    </row>
    <row r="885" spans="2:34" ht="27.75" customHeight="1" x14ac:dyDescent="0.2">
      <c r="B885" s="154">
        <f t="shared" si="201"/>
        <v>882</v>
      </c>
      <c r="C885" s="155" t="str">
        <f t="shared" ca="1" si="202"/>
        <v/>
      </c>
      <c r="D885" s="156" t="str">
        <f t="shared" ca="1" si="203"/>
        <v/>
      </c>
      <c r="E885" s="157" t="str">
        <f t="shared" ca="1" si="204"/>
        <v/>
      </c>
      <c r="F885" s="157"/>
      <c r="G885" s="158" t="str">
        <f t="shared" ca="1" si="205"/>
        <v/>
      </c>
      <c r="H885" s="159"/>
      <c r="I885" s="160" t="str">
        <f>IF(H885="","",INDEX(D.1[Quy cách],MATCH(H885,D.1[Tên sản phẩm],0)))</f>
        <v/>
      </c>
      <c r="J885" s="35" t="str">
        <f>IF(H885="","",INDEX(D.1[ĐVT],MATCH(H885,D.1[Tên sản phẩm],0)))</f>
        <v/>
      </c>
      <c r="K885" s="163" t="str">
        <f>IF(H885="","",INDEX(D.1[Đơn giá bán
(Tham khảo)],MATCH(H885,D.1[Tên sản phẩm],0)))</f>
        <v/>
      </c>
      <c r="L885" s="162"/>
      <c r="M885" s="159"/>
      <c r="N885" s="159"/>
      <c r="O885" s="159"/>
      <c r="P885" s="163" t="str">
        <f t="shared" si="206"/>
        <v/>
      </c>
      <c r="Q885" s="164"/>
      <c r="R885" s="162"/>
      <c r="S885" s="163" t="str">
        <f t="shared" si="207"/>
        <v/>
      </c>
      <c r="T885" s="164" t="str">
        <f t="shared" ca="1" si="208"/>
        <v/>
      </c>
      <c r="U885" s="163" t="str">
        <f t="shared" si="209"/>
        <v/>
      </c>
      <c r="V885" s="163" t="str">
        <f ca="1">IF(AND(C885&lt;&gt;"",C885&lt;&gt;OFFSET(C885,1,0)),SUMIFS(B.2[Giá có thuế],B.2[Số ĐK],C885),"")</f>
        <v/>
      </c>
      <c r="W885" s="159"/>
      <c r="X885" s="161" t="str">
        <f>IF(W885="","",'Thông Tin Chung'!$L$3)</f>
        <v/>
      </c>
      <c r="Y885" s="163" t="str">
        <f t="shared" ca="1" si="210"/>
        <v/>
      </c>
      <c r="Z885" s="165"/>
      <c r="AA885" s="155" t="str">
        <f ca="1">IF(C885="","",IF(OR(D885&lt;NgayBatDau,D885&gt;NgayKetThuc),"Ngày tháng phải nằm trong kỳ báo cáo",IF(AND(G885&lt;&gt;"",COUNTIF(D.2[Tên khách hàng],G885)=0),"Tên KH chưa khai báo trong DSKH",IF(AND(H885&lt;&gt;"",COUNTIF(D.1[Tên sản phẩm],H885)=0),"SP này chưa khai báo trong DSSP",""))))</f>
        <v/>
      </c>
      <c r="AB885" s="23" t="str">
        <f t="shared" ca="1" si="196"/>
        <v/>
      </c>
      <c r="AC885" s="23" t="str">
        <f t="shared" ca="1" si="197"/>
        <v/>
      </c>
      <c r="AD885" s="23" t="str">
        <f t="shared" ca="1" si="198"/>
        <v/>
      </c>
      <c r="AE885" s="68" t="str">
        <f t="shared" ca="1" si="199"/>
        <v/>
      </c>
      <c r="AF885" s="69" t="str">
        <f>IF(OR(H885="",S885=""),"",S885-(SUM(L885,M885)*INDEX(D.1[Đơn giá],MATCH(H885,D.1[Tên sản phẩm],0))))</f>
        <v/>
      </c>
      <c r="AG885" s="90" t="str">
        <f t="shared" ca="1" si="200"/>
        <v/>
      </c>
      <c r="AH885" s="90"/>
    </row>
    <row r="886" spans="2:34" ht="27.75" customHeight="1" x14ac:dyDescent="0.2">
      <c r="B886" s="154">
        <f t="shared" si="201"/>
        <v>883</v>
      </c>
      <c r="C886" s="155" t="str">
        <f t="shared" ca="1" si="202"/>
        <v/>
      </c>
      <c r="D886" s="156" t="str">
        <f t="shared" ca="1" si="203"/>
        <v/>
      </c>
      <c r="E886" s="157" t="str">
        <f t="shared" ca="1" si="204"/>
        <v/>
      </c>
      <c r="F886" s="157"/>
      <c r="G886" s="158" t="str">
        <f t="shared" ca="1" si="205"/>
        <v/>
      </c>
      <c r="H886" s="159"/>
      <c r="I886" s="160" t="str">
        <f>IF(H886="","",INDEX(D.1[Quy cách],MATCH(H886,D.1[Tên sản phẩm],0)))</f>
        <v/>
      </c>
      <c r="J886" s="35" t="str">
        <f>IF(H886="","",INDEX(D.1[ĐVT],MATCH(H886,D.1[Tên sản phẩm],0)))</f>
        <v/>
      </c>
      <c r="K886" s="163" t="str">
        <f>IF(H886="","",INDEX(D.1[Đơn giá bán
(Tham khảo)],MATCH(H886,D.1[Tên sản phẩm],0)))</f>
        <v/>
      </c>
      <c r="L886" s="162"/>
      <c r="M886" s="159"/>
      <c r="N886" s="159"/>
      <c r="O886" s="159"/>
      <c r="P886" s="163" t="str">
        <f t="shared" si="206"/>
        <v/>
      </c>
      <c r="Q886" s="164"/>
      <c r="R886" s="162"/>
      <c r="S886" s="163" t="str">
        <f t="shared" si="207"/>
        <v/>
      </c>
      <c r="T886" s="164" t="str">
        <f t="shared" ca="1" si="208"/>
        <v/>
      </c>
      <c r="U886" s="163" t="str">
        <f t="shared" si="209"/>
        <v/>
      </c>
      <c r="V886" s="163" t="str">
        <f ca="1">IF(AND(C886&lt;&gt;"",C886&lt;&gt;OFFSET(C886,1,0)),SUMIFS(B.2[Giá có thuế],B.2[Số ĐK],C886),"")</f>
        <v/>
      </c>
      <c r="W886" s="159"/>
      <c r="X886" s="161" t="str">
        <f>IF(W886="","",'Thông Tin Chung'!$L$3)</f>
        <v/>
      </c>
      <c r="Y886" s="163" t="str">
        <f t="shared" ca="1" si="210"/>
        <v/>
      </c>
      <c r="Z886" s="165"/>
      <c r="AA886" s="155" t="str">
        <f ca="1">IF(C886="","",IF(OR(D886&lt;NgayBatDau,D886&gt;NgayKetThuc),"Ngày tháng phải nằm trong kỳ báo cáo",IF(AND(G886&lt;&gt;"",COUNTIF(D.2[Tên khách hàng],G886)=0),"Tên KH chưa khai báo trong DSKH",IF(AND(H886&lt;&gt;"",COUNTIF(D.1[Tên sản phẩm],H886)=0),"SP này chưa khai báo trong DSSP",""))))</f>
        <v/>
      </c>
      <c r="AB886" s="23" t="str">
        <f t="shared" ca="1" si="196"/>
        <v/>
      </c>
      <c r="AC886" s="23" t="str">
        <f t="shared" ca="1" si="197"/>
        <v/>
      </c>
      <c r="AD886" s="23" t="str">
        <f t="shared" ca="1" si="198"/>
        <v/>
      </c>
      <c r="AE886" s="68" t="str">
        <f t="shared" ca="1" si="199"/>
        <v/>
      </c>
      <c r="AF886" s="69" t="str">
        <f>IF(OR(H886="",S886=""),"",S886-(SUM(L886,M886)*INDEX(D.1[Đơn giá],MATCH(H886,D.1[Tên sản phẩm],0))))</f>
        <v/>
      </c>
      <c r="AG886" s="90" t="str">
        <f t="shared" ca="1" si="200"/>
        <v/>
      </c>
      <c r="AH886" s="90"/>
    </row>
    <row r="887" spans="2:34" ht="27.75" customHeight="1" x14ac:dyDescent="0.2">
      <c r="B887" s="154">
        <f t="shared" si="201"/>
        <v>884</v>
      </c>
      <c r="C887" s="155" t="str">
        <f t="shared" ca="1" si="202"/>
        <v/>
      </c>
      <c r="D887" s="156" t="str">
        <f t="shared" ca="1" si="203"/>
        <v/>
      </c>
      <c r="E887" s="157" t="str">
        <f t="shared" ca="1" si="204"/>
        <v/>
      </c>
      <c r="F887" s="157"/>
      <c r="G887" s="158" t="str">
        <f t="shared" ca="1" si="205"/>
        <v/>
      </c>
      <c r="H887" s="159"/>
      <c r="I887" s="160" t="str">
        <f>IF(H887="","",INDEX(D.1[Quy cách],MATCH(H887,D.1[Tên sản phẩm],0)))</f>
        <v/>
      </c>
      <c r="J887" s="35" t="str">
        <f>IF(H887="","",INDEX(D.1[ĐVT],MATCH(H887,D.1[Tên sản phẩm],0)))</f>
        <v/>
      </c>
      <c r="K887" s="163" t="str">
        <f>IF(H887="","",INDEX(D.1[Đơn giá bán
(Tham khảo)],MATCH(H887,D.1[Tên sản phẩm],0)))</f>
        <v/>
      </c>
      <c r="L887" s="162"/>
      <c r="M887" s="159"/>
      <c r="N887" s="159"/>
      <c r="O887" s="159"/>
      <c r="P887" s="163" t="str">
        <f t="shared" si="206"/>
        <v/>
      </c>
      <c r="Q887" s="164"/>
      <c r="R887" s="162"/>
      <c r="S887" s="163" t="str">
        <f t="shared" si="207"/>
        <v/>
      </c>
      <c r="T887" s="164" t="str">
        <f t="shared" ca="1" si="208"/>
        <v/>
      </c>
      <c r="U887" s="163" t="str">
        <f t="shared" si="209"/>
        <v/>
      </c>
      <c r="V887" s="163" t="str">
        <f ca="1">IF(AND(C887&lt;&gt;"",C887&lt;&gt;OFFSET(C887,1,0)),SUMIFS(B.2[Giá có thuế],B.2[Số ĐK],C887),"")</f>
        <v/>
      </c>
      <c r="W887" s="159"/>
      <c r="X887" s="161" t="str">
        <f>IF(W887="","",'Thông Tin Chung'!$L$3)</f>
        <v/>
      </c>
      <c r="Y887" s="163" t="str">
        <f t="shared" ca="1" si="210"/>
        <v/>
      </c>
      <c r="Z887" s="165"/>
      <c r="AA887" s="155" t="str">
        <f ca="1">IF(C887="","",IF(OR(D887&lt;NgayBatDau,D887&gt;NgayKetThuc),"Ngày tháng phải nằm trong kỳ báo cáo",IF(AND(G887&lt;&gt;"",COUNTIF(D.2[Tên khách hàng],G887)=0),"Tên KH chưa khai báo trong DSKH",IF(AND(H887&lt;&gt;"",COUNTIF(D.1[Tên sản phẩm],H887)=0),"SP này chưa khai báo trong DSSP",""))))</f>
        <v/>
      </c>
      <c r="AB887" s="23" t="str">
        <f t="shared" ca="1" si="196"/>
        <v/>
      </c>
      <c r="AC887" s="23" t="str">
        <f t="shared" ca="1" si="197"/>
        <v/>
      </c>
      <c r="AD887" s="23" t="str">
        <f t="shared" ca="1" si="198"/>
        <v/>
      </c>
      <c r="AE887" s="68" t="str">
        <f t="shared" ca="1" si="199"/>
        <v/>
      </c>
      <c r="AF887" s="69" t="str">
        <f>IF(OR(H887="",S887=""),"",S887-(SUM(L887,M887)*INDEX(D.1[Đơn giá],MATCH(H887,D.1[Tên sản phẩm],0))))</f>
        <v/>
      </c>
      <c r="AG887" s="90" t="str">
        <f t="shared" ca="1" si="200"/>
        <v/>
      </c>
      <c r="AH887" s="90"/>
    </row>
    <row r="888" spans="2:34" ht="27.75" customHeight="1" x14ac:dyDescent="0.2">
      <c r="B888" s="154">
        <f t="shared" si="201"/>
        <v>885</v>
      </c>
      <c r="C888" s="155" t="str">
        <f t="shared" ca="1" si="202"/>
        <v/>
      </c>
      <c r="D888" s="156" t="str">
        <f t="shared" ca="1" si="203"/>
        <v/>
      </c>
      <c r="E888" s="157" t="str">
        <f t="shared" ca="1" si="204"/>
        <v/>
      </c>
      <c r="F888" s="157"/>
      <c r="G888" s="158" t="str">
        <f t="shared" ca="1" si="205"/>
        <v/>
      </c>
      <c r="H888" s="159"/>
      <c r="I888" s="160" t="str">
        <f>IF(H888="","",INDEX(D.1[Quy cách],MATCH(H888,D.1[Tên sản phẩm],0)))</f>
        <v/>
      </c>
      <c r="J888" s="35" t="str">
        <f>IF(H888="","",INDEX(D.1[ĐVT],MATCH(H888,D.1[Tên sản phẩm],0)))</f>
        <v/>
      </c>
      <c r="K888" s="163" t="str">
        <f>IF(H888="","",INDEX(D.1[Đơn giá bán
(Tham khảo)],MATCH(H888,D.1[Tên sản phẩm],0)))</f>
        <v/>
      </c>
      <c r="L888" s="162"/>
      <c r="M888" s="159"/>
      <c r="N888" s="159"/>
      <c r="O888" s="159"/>
      <c r="P888" s="163" t="str">
        <f t="shared" si="206"/>
        <v/>
      </c>
      <c r="Q888" s="164"/>
      <c r="R888" s="162"/>
      <c r="S888" s="163" t="str">
        <f t="shared" si="207"/>
        <v/>
      </c>
      <c r="T888" s="164" t="str">
        <f t="shared" ca="1" si="208"/>
        <v/>
      </c>
      <c r="U888" s="163" t="str">
        <f t="shared" si="209"/>
        <v/>
      </c>
      <c r="V888" s="163" t="str">
        <f ca="1">IF(AND(C888&lt;&gt;"",C888&lt;&gt;OFFSET(C888,1,0)),SUMIFS(B.2[Giá có thuế],B.2[Số ĐK],C888),"")</f>
        <v/>
      </c>
      <c r="W888" s="159"/>
      <c r="X888" s="161" t="str">
        <f>IF(W888="","",'Thông Tin Chung'!$L$3)</f>
        <v/>
      </c>
      <c r="Y888" s="163" t="str">
        <f t="shared" ca="1" si="210"/>
        <v/>
      </c>
      <c r="Z888" s="165"/>
      <c r="AA888" s="155" t="str">
        <f ca="1">IF(C888="","",IF(OR(D888&lt;NgayBatDau,D888&gt;NgayKetThuc),"Ngày tháng phải nằm trong kỳ báo cáo",IF(AND(G888&lt;&gt;"",COUNTIF(D.2[Tên khách hàng],G888)=0),"Tên KH chưa khai báo trong DSKH",IF(AND(H888&lt;&gt;"",COUNTIF(D.1[Tên sản phẩm],H888)=0),"SP này chưa khai báo trong DSSP",""))))</f>
        <v/>
      </c>
      <c r="AB888" s="23" t="str">
        <f t="shared" ca="1" si="196"/>
        <v/>
      </c>
      <c r="AC888" s="23" t="str">
        <f t="shared" ca="1" si="197"/>
        <v/>
      </c>
      <c r="AD888" s="23" t="str">
        <f t="shared" ca="1" si="198"/>
        <v/>
      </c>
      <c r="AE888" s="68" t="str">
        <f t="shared" ca="1" si="199"/>
        <v/>
      </c>
      <c r="AF888" s="69" t="str">
        <f>IF(OR(H888="",S888=""),"",S888-(SUM(L888,M888)*INDEX(D.1[Đơn giá],MATCH(H888,D.1[Tên sản phẩm],0))))</f>
        <v/>
      </c>
      <c r="AG888" s="90" t="str">
        <f t="shared" ca="1" si="200"/>
        <v/>
      </c>
      <c r="AH888" s="90"/>
    </row>
    <row r="889" spans="2:34" ht="27.75" customHeight="1" x14ac:dyDescent="0.2">
      <c r="B889" s="154">
        <f t="shared" si="201"/>
        <v>886</v>
      </c>
      <c r="C889" s="155" t="str">
        <f t="shared" ca="1" si="202"/>
        <v/>
      </c>
      <c r="D889" s="156" t="str">
        <f t="shared" ca="1" si="203"/>
        <v/>
      </c>
      <c r="E889" s="157" t="str">
        <f t="shared" ca="1" si="204"/>
        <v/>
      </c>
      <c r="F889" s="157"/>
      <c r="G889" s="158" t="str">
        <f t="shared" ca="1" si="205"/>
        <v/>
      </c>
      <c r="H889" s="159"/>
      <c r="I889" s="160" t="str">
        <f>IF(H889="","",INDEX(D.1[Quy cách],MATCH(H889,D.1[Tên sản phẩm],0)))</f>
        <v/>
      </c>
      <c r="J889" s="35" t="str">
        <f>IF(H889="","",INDEX(D.1[ĐVT],MATCH(H889,D.1[Tên sản phẩm],0)))</f>
        <v/>
      </c>
      <c r="K889" s="163" t="str">
        <f>IF(H889="","",INDEX(D.1[Đơn giá bán
(Tham khảo)],MATCH(H889,D.1[Tên sản phẩm],0)))</f>
        <v/>
      </c>
      <c r="L889" s="162"/>
      <c r="M889" s="159"/>
      <c r="N889" s="159"/>
      <c r="O889" s="159"/>
      <c r="P889" s="163" t="str">
        <f t="shared" si="206"/>
        <v/>
      </c>
      <c r="Q889" s="164"/>
      <c r="R889" s="162"/>
      <c r="S889" s="163" t="str">
        <f t="shared" si="207"/>
        <v/>
      </c>
      <c r="T889" s="164" t="str">
        <f t="shared" ca="1" si="208"/>
        <v/>
      </c>
      <c r="U889" s="163" t="str">
        <f t="shared" si="209"/>
        <v/>
      </c>
      <c r="V889" s="163" t="str">
        <f ca="1">IF(AND(C889&lt;&gt;"",C889&lt;&gt;OFFSET(C889,1,0)),SUMIFS(B.2[Giá có thuế],B.2[Số ĐK],C889),"")</f>
        <v/>
      </c>
      <c r="W889" s="159"/>
      <c r="X889" s="161" t="str">
        <f>IF(W889="","",'Thông Tin Chung'!$L$3)</f>
        <v/>
      </c>
      <c r="Y889" s="163" t="str">
        <f t="shared" ca="1" si="210"/>
        <v/>
      </c>
      <c r="Z889" s="165"/>
      <c r="AA889" s="155" t="str">
        <f ca="1">IF(C889="","",IF(OR(D889&lt;NgayBatDau,D889&gt;NgayKetThuc),"Ngày tháng phải nằm trong kỳ báo cáo",IF(AND(G889&lt;&gt;"",COUNTIF(D.2[Tên khách hàng],G889)=0),"Tên KH chưa khai báo trong DSKH",IF(AND(H889&lt;&gt;"",COUNTIF(D.1[Tên sản phẩm],H889)=0),"SP này chưa khai báo trong DSSP",""))))</f>
        <v/>
      </c>
      <c r="AB889" s="23" t="str">
        <f t="shared" ca="1" si="196"/>
        <v/>
      </c>
      <c r="AC889" s="23" t="str">
        <f t="shared" ca="1" si="197"/>
        <v/>
      </c>
      <c r="AD889" s="23" t="str">
        <f t="shared" ca="1" si="198"/>
        <v/>
      </c>
      <c r="AE889" s="68" t="str">
        <f t="shared" ca="1" si="199"/>
        <v/>
      </c>
      <c r="AF889" s="69" t="str">
        <f>IF(OR(H889="",S889=""),"",S889-(SUM(L889,M889)*INDEX(D.1[Đơn giá],MATCH(H889,D.1[Tên sản phẩm],0))))</f>
        <v/>
      </c>
      <c r="AG889" s="90" t="str">
        <f t="shared" ca="1" si="200"/>
        <v/>
      </c>
      <c r="AH889" s="90"/>
    </row>
    <row r="890" spans="2:34" ht="27.75" customHeight="1" x14ac:dyDescent="0.2">
      <c r="B890" s="154">
        <f t="shared" si="201"/>
        <v>887</v>
      </c>
      <c r="C890" s="155" t="str">
        <f t="shared" ca="1" si="202"/>
        <v/>
      </c>
      <c r="D890" s="156" t="str">
        <f t="shared" ca="1" si="203"/>
        <v/>
      </c>
      <c r="E890" s="157" t="str">
        <f t="shared" ca="1" si="204"/>
        <v/>
      </c>
      <c r="F890" s="157"/>
      <c r="G890" s="158" t="str">
        <f t="shared" ca="1" si="205"/>
        <v/>
      </c>
      <c r="H890" s="159"/>
      <c r="I890" s="160" t="str">
        <f>IF(H890="","",INDEX(D.1[Quy cách],MATCH(H890,D.1[Tên sản phẩm],0)))</f>
        <v/>
      </c>
      <c r="J890" s="35" t="str">
        <f>IF(H890="","",INDEX(D.1[ĐVT],MATCH(H890,D.1[Tên sản phẩm],0)))</f>
        <v/>
      </c>
      <c r="K890" s="163" t="str">
        <f>IF(H890="","",INDEX(D.1[Đơn giá bán
(Tham khảo)],MATCH(H890,D.1[Tên sản phẩm],0)))</f>
        <v/>
      </c>
      <c r="L890" s="162"/>
      <c r="M890" s="159"/>
      <c r="N890" s="159"/>
      <c r="O890" s="159"/>
      <c r="P890" s="163" t="str">
        <f t="shared" si="206"/>
        <v/>
      </c>
      <c r="Q890" s="164"/>
      <c r="R890" s="162"/>
      <c r="S890" s="163" t="str">
        <f t="shared" si="207"/>
        <v/>
      </c>
      <c r="T890" s="164" t="str">
        <f t="shared" ca="1" si="208"/>
        <v/>
      </c>
      <c r="U890" s="163" t="str">
        <f t="shared" si="209"/>
        <v/>
      </c>
      <c r="V890" s="163" t="str">
        <f ca="1">IF(AND(C890&lt;&gt;"",C890&lt;&gt;OFFSET(C890,1,0)),SUMIFS(B.2[Giá có thuế],B.2[Số ĐK],C890),"")</f>
        <v/>
      </c>
      <c r="W890" s="159"/>
      <c r="X890" s="161" t="str">
        <f>IF(W890="","",'Thông Tin Chung'!$L$3)</f>
        <v/>
      </c>
      <c r="Y890" s="163" t="str">
        <f t="shared" ca="1" si="210"/>
        <v/>
      </c>
      <c r="Z890" s="165"/>
      <c r="AA890" s="155" t="str">
        <f ca="1">IF(C890="","",IF(OR(D890&lt;NgayBatDau,D890&gt;NgayKetThuc),"Ngày tháng phải nằm trong kỳ báo cáo",IF(AND(G890&lt;&gt;"",COUNTIF(D.2[Tên khách hàng],G890)=0),"Tên KH chưa khai báo trong DSKH",IF(AND(H890&lt;&gt;"",COUNTIF(D.1[Tên sản phẩm],H890)=0),"SP này chưa khai báo trong DSSP",""))))</f>
        <v/>
      </c>
      <c r="AB890" s="23" t="str">
        <f t="shared" ca="1" si="196"/>
        <v/>
      </c>
      <c r="AC890" s="23" t="str">
        <f t="shared" ca="1" si="197"/>
        <v/>
      </c>
      <c r="AD890" s="23" t="str">
        <f t="shared" ca="1" si="198"/>
        <v/>
      </c>
      <c r="AE890" s="68" t="str">
        <f t="shared" ca="1" si="199"/>
        <v/>
      </c>
      <c r="AF890" s="69" t="str">
        <f>IF(OR(H890="",S890=""),"",S890-(SUM(L890,M890)*INDEX(D.1[Đơn giá],MATCH(H890,D.1[Tên sản phẩm],0))))</f>
        <v/>
      </c>
      <c r="AG890" s="90" t="str">
        <f t="shared" ca="1" si="200"/>
        <v/>
      </c>
      <c r="AH890" s="90"/>
    </row>
    <row r="891" spans="2:34" ht="27.75" customHeight="1" x14ac:dyDescent="0.2">
      <c r="B891" s="154">
        <f t="shared" si="201"/>
        <v>888</v>
      </c>
      <c r="C891" s="155" t="str">
        <f t="shared" ca="1" si="202"/>
        <v/>
      </c>
      <c r="D891" s="156" t="str">
        <f t="shared" ca="1" si="203"/>
        <v/>
      </c>
      <c r="E891" s="157" t="str">
        <f t="shared" ca="1" si="204"/>
        <v/>
      </c>
      <c r="F891" s="157"/>
      <c r="G891" s="158" t="str">
        <f t="shared" ca="1" si="205"/>
        <v/>
      </c>
      <c r="H891" s="159"/>
      <c r="I891" s="160" t="str">
        <f>IF(H891="","",INDEX(D.1[Quy cách],MATCH(H891,D.1[Tên sản phẩm],0)))</f>
        <v/>
      </c>
      <c r="J891" s="35" t="str">
        <f>IF(H891="","",INDEX(D.1[ĐVT],MATCH(H891,D.1[Tên sản phẩm],0)))</f>
        <v/>
      </c>
      <c r="K891" s="163" t="str">
        <f>IF(H891="","",INDEX(D.1[Đơn giá bán
(Tham khảo)],MATCH(H891,D.1[Tên sản phẩm],0)))</f>
        <v/>
      </c>
      <c r="L891" s="162"/>
      <c r="M891" s="159"/>
      <c r="N891" s="159"/>
      <c r="O891" s="159"/>
      <c r="P891" s="163" t="str">
        <f t="shared" si="206"/>
        <v/>
      </c>
      <c r="Q891" s="164"/>
      <c r="R891" s="162"/>
      <c r="S891" s="163" t="str">
        <f t="shared" si="207"/>
        <v/>
      </c>
      <c r="T891" s="164" t="str">
        <f t="shared" ca="1" si="208"/>
        <v/>
      </c>
      <c r="U891" s="163" t="str">
        <f t="shared" si="209"/>
        <v/>
      </c>
      <c r="V891" s="163" t="str">
        <f ca="1">IF(AND(C891&lt;&gt;"",C891&lt;&gt;OFFSET(C891,1,0)),SUMIFS(B.2[Giá có thuế],B.2[Số ĐK],C891),"")</f>
        <v/>
      </c>
      <c r="W891" s="159"/>
      <c r="X891" s="161" t="str">
        <f>IF(W891="","",'Thông Tin Chung'!$L$3)</f>
        <v/>
      </c>
      <c r="Y891" s="163" t="str">
        <f t="shared" ca="1" si="210"/>
        <v/>
      </c>
      <c r="Z891" s="165"/>
      <c r="AA891" s="155" t="str">
        <f ca="1">IF(C891="","",IF(OR(D891&lt;NgayBatDau,D891&gt;NgayKetThuc),"Ngày tháng phải nằm trong kỳ báo cáo",IF(AND(G891&lt;&gt;"",COUNTIF(D.2[Tên khách hàng],G891)=0),"Tên KH chưa khai báo trong DSKH",IF(AND(H891&lt;&gt;"",COUNTIF(D.1[Tên sản phẩm],H891)=0),"SP này chưa khai báo trong DSSP",""))))</f>
        <v/>
      </c>
      <c r="AB891" s="23" t="str">
        <f t="shared" ca="1" si="196"/>
        <v/>
      </c>
      <c r="AC891" s="23" t="str">
        <f t="shared" ca="1" si="197"/>
        <v/>
      </c>
      <c r="AD891" s="23" t="str">
        <f t="shared" ca="1" si="198"/>
        <v/>
      </c>
      <c r="AE891" s="68" t="str">
        <f t="shared" ca="1" si="199"/>
        <v/>
      </c>
      <c r="AF891" s="69" t="str">
        <f>IF(OR(H891="",S891=""),"",S891-(SUM(L891,M891)*INDEX(D.1[Đơn giá],MATCH(H891,D.1[Tên sản phẩm],0))))</f>
        <v/>
      </c>
      <c r="AG891" s="90" t="str">
        <f t="shared" ca="1" si="200"/>
        <v/>
      </c>
      <c r="AH891" s="90"/>
    </row>
    <row r="892" spans="2:34" ht="27.75" customHeight="1" x14ac:dyDescent="0.2">
      <c r="B892" s="154">
        <f t="shared" si="201"/>
        <v>889</v>
      </c>
      <c r="C892" s="155" t="str">
        <f t="shared" ca="1" si="202"/>
        <v/>
      </c>
      <c r="D892" s="156" t="str">
        <f t="shared" ca="1" si="203"/>
        <v/>
      </c>
      <c r="E892" s="157" t="str">
        <f t="shared" ca="1" si="204"/>
        <v/>
      </c>
      <c r="F892" s="157"/>
      <c r="G892" s="158" t="str">
        <f t="shared" ca="1" si="205"/>
        <v/>
      </c>
      <c r="H892" s="159"/>
      <c r="I892" s="160" t="str">
        <f>IF(H892="","",INDEX(D.1[Quy cách],MATCH(H892,D.1[Tên sản phẩm],0)))</f>
        <v/>
      </c>
      <c r="J892" s="35" t="str">
        <f>IF(H892="","",INDEX(D.1[ĐVT],MATCH(H892,D.1[Tên sản phẩm],0)))</f>
        <v/>
      </c>
      <c r="K892" s="163" t="str">
        <f>IF(H892="","",INDEX(D.1[Đơn giá bán
(Tham khảo)],MATCH(H892,D.1[Tên sản phẩm],0)))</f>
        <v/>
      </c>
      <c r="L892" s="162"/>
      <c r="M892" s="159"/>
      <c r="N892" s="159"/>
      <c r="O892" s="159"/>
      <c r="P892" s="163" t="str">
        <f t="shared" si="206"/>
        <v/>
      </c>
      <c r="Q892" s="164"/>
      <c r="R892" s="162"/>
      <c r="S892" s="163" t="str">
        <f t="shared" si="207"/>
        <v/>
      </c>
      <c r="T892" s="164" t="str">
        <f t="shared" ca="1" si="208"/>
        <v/>
      </c>
      <c r="U892" s="163" t="str">
        <f t="shared" si="209"/>
        <v/>
      </c>
      <c r="V892" s="163" t="str">
        <f ca="1">IF(AND(C892&lt;&gt;"",C892&lt;&gt;OFFSET(C892,1,0)),SUMIFS(B.2[Giá có thuế],B.2[Số ĐK],C892),"")</f>
        <v/>
      </c>
      <c r="W892" s="159"/>
      <c r="X892" s="161" t="str">
        <f>IF(W892="","",'Thông Tin Chung'!$L$3)</f>
        <v/>
      </c>
      <c r="Y892" s="163" t="str">
        <f t="shared" ca="1" si="210"/>
        <v/>
      </c>
      <c r="Z892" s="165"/>
      <c r="AA892" s="155" t="str">
        <f ca="1">IF(C892="","",IF(OR(D892&lt;NgayBatDau,D892&gt;NgayKetThuc),"Ngày tháng phải nằm trong kỳ báo cáo",IF(AND(G892&lt;&gt;"",COUNTIF(D.2[Tên khách hàng],G892)=0),"Tên KH chưa khai báo trong DSKH",IF(AND(H892&lt;&gt;"",COUNTIF(D.1[Tên sản phẩm],H892)=0),"SP này chưa khai báo trong DSSP",""))))</f>
        <v/>
      </c>
      <c r="AB892" s="23" t="str">
        <f t="shared" ca="1" si="196"/>
        <v/>
      </c>
      <c r="AC892" s="23" t="str">
        <f t="shared" ca="1" si="197"/>
        <v/>
      </c>
      <c r="AD892" s="23" t="str">
        <f t="shared" ca="1" si="198"/>
        <v/>
      </c>
      <c r="AE892" s="68" t="str">
        <f t="shared" ca="1" si="199"/>
        <v/>
      </c>
      <c r="AF892" s="69" t="str">
        <f>IF(OR(H892="",S892=""),"",S892-(SUM(L892,M892)*INDEX(D.1[Đơn giá],MATCH(H892,D.1[Tên sản phẩm],0))))</f>
        <v/>
      </c>
      <c r="AG892" s="90" t="str">
        <f t="shared" ca="1" si="200"/>
        <v/>
      </c>
      <c r="AH892" s="90"/>
    </row>
    <row r="893" spans="2:34" ht="27.75" customHeight="1" x14ac:dyDescent="0.2">
      <c r="B893" s="154">
        <f t="shared" si="201"/>
        <v>890</v>
      </c>
      <c r="C893" s="155" t="str">
        <f t="shared" ca="1" si="202"/>
        <v/>
      </c>
      <c r="D893" s="156" t="str">
        <f t="shared" ca="1" si="203"/>
        <v/>
      </c>
      <c r="E893" s="157" t="str">
        <f t="shared" ca="1" si="204"/>
        <v/>
      </c>
      <c r="F893" s="157"/>
      <c r="G893" s="158" t="str">
        <f t="shared" ca="1" si="205"/>
        <v/>
      </c>
      <c r="H893" s="159"/>
      <c r="I893" s="160" t="str">
        <f>IF(H893="","",INDEX(D.1[Quy cách],MATCH(H893,D.1[Tên sản phẩm],0)))</f>
        <v/>
      </c>
      <c r="J893" s="35" t="str">
        <f>IF(H893="","",INDEX(D.1[ĐVT],MATCH(H893,D.1[Tên sản phẩm],0)))</f>
        <v/>
      </c>
      <c r="K893" s="163" t="str">
        <f>IF(H893="","",INDEX(D.1[Đơn giá bán
(Tham khảo)],MATCH(H893,D.1[Tên sản phẩm],0)))</f>
        <v/>
      </c>
      <c r="L893" s="162"/>
      <c r="M893" s="159"/>
      <c r="N893" s="159"/>
      <c r="O893" s="159"/>
      <c r="P893" s="163" t="str">
        <f t="shared" si="206"/>
        <v/>
      </c>
      <c r="Q893" s="164"/>
      <c r="R893" s="162"/>
      <c r="S893" s="163" t="str">
        <f t="shared" si="207"/>
        <v/>
      </c>
      <c r="T893" s="164" t="str">
        <f t="shared" ca="1" si="208"/>
        <v/>
      </c>
      <c r="U893" s="163" t="str">
        <f t="shared" si="209"/>
        <v/>
      </c>
      <c r="V893" s="163" t="str">
        <f ca="1">IF(AND(C893&lt;&gt;"",C893&lt;&gt;OFFSET(C893,1,0)),SUMIFS(B.2[Giá có thuế],B.2[Số ĐK],C893),"")</f>
        <v/>
      </c>
      <c r="W893" s="159"/>
      <c r="X893" s="161" t="str">
        <f>IF(W893="","",'Thông Tin Chung'!$L$3)</f>
        <v/>
      </c>
      <c r="Y893" s="163" t="str">
        <f t="shared" ca="1" si="210"/>
        <v/>
      </c>
      <c r="Z893" s="165"/>
      <c r="AA893" s="155" t="str">
        <f ca="1">IF(C893="","",IF(OR(D893&lt;NgayBatDau,D893&gt;NgayKetThuc),"Ngày tháng phải nằm trong kỳ báo cáo",IF(AND(G893&lt;&gt;"",COUNTIF(D.2[Tên khách hàng],G893)=0),"Tên KH chưa khai báo trong DSKH",IF(AND(H893&lt;&gt;"",COUNTIF(D.1[Tên sản phẩm],H893)=0),"SP này chưa khai báo trong DSSP",""))))</f>
        <v/>
      </c>
      <c r="AB893" s="23" t="str">
        <f t="shared" ca="1" si="196"/>
        <v/>
      </c>
      <c r="AC893" s="23" t="str">
        <f t="shared" ca="1" si="197"/>
        <v/>
      </c>
      <c r="AD893" s="23" t="str">
        <f t="shared" ca="1" si="198"/>
        <v/>
      </c>
      <c r="AE893" s="68" t="str">
        <f t="shared" ca="1" si="199"/>
        <v/>
      </c>
      <c r="AF893" s="69" t="str">
        <f>IF(OR(H893="",S893=""),"",S893-(SUM(L893,M893)*INDEX(D.1[Đơn giá],MATCH(H893,D.1[Tên sản phẩm],0))))</f>
        <v/>
      </c>
      <c r="AG893" s="90" t="str">
        <f t="shared" ca="1" si="200"/>
        <v/>
      </c>
      <c r="AH893" s="90"/>
    </row>
    <row r="894" spans="2:34" ht="27.75" customHeight="1" x14ac:dyDescent="0.2">
      <c r="B894" s="154">
        <f t="shared" si="201"/>
        <v>891</v>
      </c>
      <c r="C894" s="155" t="str">
        <f t="shared" ca="1" si="202"/>
        <v/>
      </c>
      <c r="D894" s="156" t="str">
        <f t="shared" ca="1" si="203"/>
        <v/>
      </c>
      <c r="E894" s="157" t="str">
        <f t="shared" ca="1" si="204"/>
        <v/>
      </c>
      <c r="F894" s="157"/>
      <c r="G894" s="158" t="str">
        <f t="shared" ca="1" si="205"/>
        <v/>
      </c>
      <c r="H894" s="159"/>
      <c r="I894" s="160" t="str">
        <f>IF(H894="","",INDEX(D.1[Quy cách],MATCH(H894,D.1[Tên sản phẩm],0)))</f>
        <v/>
      </c>
      <c r="J894" s="35" t="str">
        <f>IF(H894="","",INDEX(D.1[ĐVT],MATCH(H894,D.1[Tên sản phẩm],0)))</f>
        <v/>
      </c>
      <c r="K894" s="163" t="str">
        <f>IF(H894="","",INDEX(D.1[Đơn giá bán
(Tham khảo)],MATCH(H894,D.1[Tên sản phẩm],0)))</f>
        <v/>
      </c>
      <c r="L894" s="162"/>
      <c r="M894" s="159"/>
      <c r="N894" s="159"/>
      <c r="O894" s="159"/>
      <c r="P894" s="163" t="str">
        <f t="shared" si="206"/>
        <v/>
      </c>
      <c r="Q894" s="164"/>
      <c r="R894" s="162"/>
      <c r="S894" s="163" t="str">
        <f t="shared" si="207"/>
        <v/>
      </c>
      <c r="T894" s="164" t="str">
        <f t="shared" ca="1" si="208"/>
        <v/>
      </c>
      <c r="U894" s="163" t="str">
        <f t="shared" si="209"/>
        <v/>
      </c>
      <c r="V894" s="163" t="str">
        <f ca="1">IF(AND(C894&lt;&gt;"",C894&lt;&gt;OFFSET(C894,1,0)),SUMIFS(B.2[Giá có thuế],B.2[Số ĐK],C894),"")</f>
        <v/>
      </c>
      <c r="W894" s="159"/>
      <c r="X894" s="161" t="str">
        <f>IF(W894="","",'Thông Tin Chung'!$L$3)</f>
        <v/>
      </c>
      <c r="Y894" s="163" t="str">
        <f t="shared" ca="1" si="210"/>
        <v/>
      </c>
      <c r="Z894" s="165"/>
      <c r="AA894" s="155" t="str">
        <f ca="1">IF(C894="","",IF(OR(D894&lt;NgayBatDau,D894&gt;NgayKetThuc),"Ngày tháng phải nằm trong kỳ báo cáo",IF(AND(G894&lt;&gt;"",COUNTIF(D.2[Tên khách hàng],G894)=0),"Tên KH chưa khai báo trong DSKH",IF(AND(H894&lt;&gt;"",COUNTIF(D.1[Tên sản phẩm],H894)=0),"SP này chưa khai báo trong DSSP",""))))</f>
        <v/>
      </c>
      <c r="AB894" s="23" t="str">
        <f t="shared" ca="1" si="196"/>
        <v/>
      </c>
      <c r="AC894" s="23" t="str">
        <f t="shared" ca="1" si="197"/>
        <v/>
      </c>
      <c r="AD894" s="23" t="str">
        <f t="shared" ca="1" si="198"/>
        <v/>
      </c>
      <c r="AE894" s="68" t="str">
        <f t="shared" ca="1" si="199"/>
        <v/>
      </c>
      <c r="AF894" s="69" t="str">
        <f>IF(OR(H894="",S894=""),"",S894-(SUM(L894,M894)*INDEX(D.1[Đơn giá],MATCH(H894,D.1[Tên sản phẩm],0))))</f>
        <v/>
      </c>
      <c r="AG894" s="90" t="str">
        <f t="shared" ca="1" si="200"/>
        <v/>
      </c>
      <c r="AH894" s="90"/>
    </row>
    <row r="895" spans="2:34" ht="27.75" customHeight="1" x14ac:dyDescent="0.2">
      <c r="B895" s="154">
        <f t="shared" si="201"/>
        <v>892</v>
      </c>
      <c r="C895" s="155" t="str">
        <f t="shared" ca="1" si="202"/>
        <v/>
      </c>
      <c r="D895" s="156" t="str">
        <f t="shared" ca="1" si="203"/>
        <v/>
      </c>
      <c r="E895" s="157" t="str">
        <f t="shared" ca="1" si="204"/>
        <v/>
      </c>
      <c r="F895" s="157"/>
      <c r="G895" s="158" t="str">
        <f t="shared" ca="1" si="205"/>
        <v/>
      </c>
      <c r="H895" s="159"/>
      <c r="I895" s="160" t="str">
        <f>IF(H895="","",INDEX(D.1[Quy cách],MATCH(H895,D.1[Tên sản phẩm],0)))</f>
        <v/>
      </c>
      <c r="J895" s="35" t="str">
        <f>IF(H895="","",INDEX(D.1[ĐVT],MATCH(H895,D.1[Tên sản phẩm],0)))</f>
        <v/>
      </c>
      <c r="K895" s="163" t="str">
        <f>IF(H895="","",INDEX(D.1[Đơn giá bán
(Tham khảo)],MATCH(H895,D.1[Tên sản phẩm],0)))</f>
        <v/>
      </c>
      <c r="L895" s="162"/>
      <c r="M895" s="159"/>
      <c r="N895" s="159"/>
      <c r="O895" s="159"/>
      <c r="P895" s="163" t="str">
        <f t="shared" si="206"/>
        <v/>
      </c>
      <c r="Q895" s="164"/>
      <c r="R895" s="162"/>
      <c r="S895" s="163" t="str">
        <f t="shared" si="207"/>
        <v/>
      </c>
      <c r="T895" s="164" t="str">
        <f t="shared" ca="1" si="208"/>
        <v/>
      </c>
      <c r="U895" s="163" t="str">
        <f t="shared" si="209"/>
        <v/>
      </c>
      <c r="V895" s="163" t="str">
        <f ca="1">IF(AND(C895&lt;&gt;"",C895&lt;&gt;OFFSET(C895,1,0)),SUMIFS(B.2[Giá có thuế],B.2[Số ĐK],C895),"")</f>
        <v/>
      </c>
      <c r="W895" s="159"/>
      <c r="X895" s="161" t="str">
        <f>IF(W895="","",'Thông Tin Chung'!$L$3)</f>
        <v/>
      </c>
      <c r="Y895" s="163" t="str">
        <f t="shared" ca="1" si="210"/>
        <v/>
      </c>
      <c r="Z895" s="165"/>
      <c r="AA895" s="155" t="str">
        <f ca="1">IF(C895="","",IF(OR(D895&lt;NgayBatDau,D895&gt;NgayKetThuc),"Ngày tháng phải nằm trong kỳ báo cáo",IF(AND(G895&lt;&gt;"",COUNTIF(D.2[Tên khách hàng],G895)=0),"Tên KH chưa khai báo trong DSKH",IF(AND(H895&lt;&gt;"",COUNTIF(D.1[Tên sản phẩm],H895)=0),"SP này chưa khai báo trong DSSP",""))))</f>
        <v/>
      </c>
      <c r="AB895" s="23" t="str">
        <f t="shared" ca="1" si="196"/>
        <v/>
      </c>
      <c r="AC895" s="23" t="str">
        <f t="shared" ca="1" si="197"/>
        <v/>
      </c>
      <c r="AD895" s="23" t="str">
        <f t="shared" ca="1" si="198"/>
        <v/>
      </c>
      <c r="AE895" s="68" t="str">
        <f t="shared" ca="1" si="199"/>
        <v/>
      </c>
      <c r="AF895" s="69" t="str">
        <f>IF(OR(H895="",S895=""),"",S895-(SUM(L895,M895)*INDEX(D.1[Đơn giá],MATCH(H895,D.1[Tên sản phẩm],0))))</f>
        <v/>
      </c>
      <c r="AG895" s="90" t="str">
        <f t="shared" ca="1" si="200"/>
        <v/>
      </c>
      <c r="AH895" s="90"/>
    </row>
    <row r="896" spans="2:34" ht="27.75" customHeight="1" x14ac:dyDescent="0.2">
      <c r="B896" s="154">
        <f t="shared" si="201"/>
        <v>893</v>
      </c>
      <c r="C896" s="155" t="str">
        <f t="shared" ca="1" si="202"/>
        <v/>
      </c>
      <c r="D896" s="156" t="str">
        <f t="shared" ca="1" si="203"/>
        <v/>
      </c>
      <c r="E896" s="157" t="str">
        <f t="shared" ca="1" si="204"/>
        <v/>
      </c>
      <c r="F896" s="157"/>
      <c r="G896" s="158" t="str">
        <f t="shared" ca="1" si="205"/>
        <v/>
      </c>
      <c r="H896" s="159"/>
      <c r="I896" s="160" t="str">
        <f>IF(H896="","",INDEX(D.1[Quy cách],MATCH(H896,D.1[Tên sản phẩm],0)))</f>
        <v/>
      </c>
      <c r="J896" s="35" t="str">
        <f>IF(H896="","",INDEX(D.1[ĐVT],MATCH(H896,D.1[Tên sản phẩm],0)))</f>
        <v/>
      </c>
      <c r="K896" s="163" t="str">
        <f>IF(H896="","",INDEX(D.1[Đơn giá bán
(Tham khảo)],MATCH(H896,D.1[Tên sản phẩm],0)))</f>
        <v/>
      </c>
      <c r="L896" s="162"/>
      <c r="M896" s="159"/>
      <c r="N896" s="159"/>
      <c r="O896" s="159"/>
      <c r="P896" s="163" t="str">
        <f t="shared" si="206"/>
        <v/>
      </c>
      <c r="Q896" s="164"/>
      <c r="R896" s="162"/>
      <c r="S896" s="163" t="str">
        <f t="shared" si="207"/>
        <v/>
      </c>
      <c r="T896" s="164" t="str">
        <f t="shared" ca="1" si="208"/>
        <v/>
      </c>
      <c r="U896" s="163" t="str">
        <f t="shared" si="209"/>
        <v/>
      </c>
      <c r="V896" s="163" t="str">
        <f ca="1">IF(AND(C896&lt;&gt;"",C896&lt;&gt;OFFSET(C896,1,0)),SUMIFS(B.2[Giá có thuế],B.2[Số ĐK],C896),"")</f>
        <v/>
      </c>
      <c r="W896" s="159"/>
      <c r="X896" s="161" t="str">
        <f>IF(W896="","",'Thông Tin Chung'!$L$3)</f>
        <v/>
      </c>
      <c r="Y896" s="163" t="str">
        <f t="shared" ca="1" si="210"/>
        <v/>
      </c>
      <c r="Z896" s="165"/>
      <c r="AA896" s="155" t="str">
        <f ca="1">IF(C896="","",IF(OR(D896&lt;NgayBatDau,D896&gt;NgayKetThuc),"Ngày tháng phải nằm trong kỳ báo cáo",IF(AND(G896&lt;&gt;"",COUNTIF(D.2[Tên khách hàng],G896)=0),"Tên KH chưa khai báo trong DSKH",IF(AND(H896&lt;&gt;"",COUNTIF(D.1[Tên sản phẩm],H896)=0),"SP này chưa khai báo trong DSSP",""))))</f>
        <v/>
      </c>
      <c r="AB896" s="23" t="str">
        <f t="shared" ca="1" si="196"/>
        <v/>
      </c>
      <c r="AC896" s="23" t="str">
        <f t="shared" ca="1" si="197"/>
        <v/>
      </c>
      <c r="AD896" s="23" t="str">
        <f t="shared" ca="1" si="198"/>
        <v/>
      </c>
      <c r="AE896" s="68" t="str">
        <f t="shared" ca="1" si="199"/>
        <v/>
      </c>
      <c r="AF896" s="69" t="str">
        <f>IF(OR(H896="",S896=""),"",S896-(SUM(L896,M896)*INDEX(D.1[Đơn giá],MATCH(H896,D.1[Tên sản phẩm],0))))</f>
        <v/>
      </c>
      <c r="AG896" s="90" t="str">
        <f t="shared" ca="1" si="200"/>
        <v/>
      </c>
      <c r="AH896" s="90"/>
    </row>
    <row r="897" spans="2:34" ht="27.75" customHeight="1" x14ac:dyDescent="0.2">
      <c r="B897" s="154">
        <f t="shared" si="201"/>
        <v>894</v>
      </c>
      <c r="C897" s="155" t="str">
        <f t="shared" ca="1" si="202"/>
        <v/>
      </c>
      <c r="D897" s="156" t="str">
        <f t="shared" ca="1" si="203"/>
        <v/>
      </c>
      <c r="E897" s="157" t="str">
        <f t="shared" ca="1" si="204"/>
        <v/>
      </c>
      <c r="F897" s="157"/>
      <c r="G897" s="158" t="str">
        <f t="shared" ca="1" si="205"/>
        <v/>
      </c>
      <c r="H897" s="159"/>
      <c r="I897" s="160" t="str">
        <f>IF(H897="","",INDEX(D.1[Quy cách],MATCH(H897,D.1[Tên sản phẩm],0)))</f>
        <v/>
      </c>
      <c r="J897" s="35" t="str">
        <f>IF(H897="","",INDEX(D.1[ĐVT],MATCH(H897,D.1[Tên sản phẩm],0)))</f>
        <v/>
      </c>
      <c r="K897" s="163" t="str">
        <f>IF(H897="","",INDEX(D.1[Đơn giá bán
(Tham khảo)],MATCH(H897,D.1[Tên sản phẩm],0)))</f>
        <v/>
      </c>
      <c r="L897" s="162"/>
      <c r="M897" s="159"/>
      <c r="N897" s="159"/>
      <c r="O897" s="159"/>
      <c r="P897" s="163" t="str">
        <f t="shared" si="206"/>
        <v/>
      </c>
      <c r="Q897" s="164"/>
      <c r="R897" s="162"/>
      <c r="S897" s="163" t="str">
        <f t="shared" si="207"/>
        <v/>
      </c>
      <c r="T897" s="164" t="str">
        <f t="shared" ca="1" si="208"/>
        <v/>
      </c>
      <c r="U897" s="163" t="str">
        <f t="shared" si="209"/>
        <v/>
      </c>
      <c r="V897" s="163" t="str">
        <f ca="1">IF(AND(C897&lt;&gt;"",C897&lt;&gt;OFFSET(C897,1,0)),SUMIFS(B.2[Giá có thuế],B.2[Số ĐK],C897),"")</f>
        <v/>
      </c>
      <c r="W897" s="159"/>
      <c r="X897" s="161" t="str">
        <f>IF(W897="","",'Thông Tin Chung'!$L$3)</f>
        <v/>
      </c>
      <c r="Y897" s="163" t="str">
        <f t="shared" ca="1" si="210"/>
        <v/>
      </c>
      <c r="Z897" s="165"/>
      <c r="AA897" s="155" t="str">
        <f ca="1">IF(C897="","",IF(OR(D897&lt;NgayBatDau,D897&gt;NgayKetThuc),"Ngày tháng phải nằm trong kỳ báo cáo",IF(AND(G897&lt;&gt;"",COUNTIF(D.2[Tên khách hàng],G897)=0),"Tên KH chưa khai báo trong DSKH",IF(AND(H897&lt;&gt;"",COUNTIF(D.1[Tên sản phẩm],H897)=0),"SP này chưa khai báo trong DSSP",""))))</f>
        <v/>
      </c>
      <c r="AB897" s="23" t="str">
        <f t="shared" ca="1" si="196"/>
        <v/>
      </c>
      <c r="AC897" s="23" t="str">
        <f t="shared" ca="1" si="197"/>
        <v/>
      </c>
      <c r="AD897" s="23" t="str">
        <f t="shared" ca="1" si="198"/>
        <v/>
      </c>
      <c r="AE897" s="68" t="str">
        <f t="shared" ca="1" si="199"/>
        <v/>
      </c>
      <c r="AF897" s="69" t="str">
        <f>IF(OR(H897="",S897=""),"",S897-(SUM(L897,M897)*INDEX(D.1[Đơn giá],MATCH(H897,D.1[Tên sản phẩm],0))))</f>
        <v/>
      </c>
      <c r="AG897" s="90" t="str">
        <f t="shared" ca="1" si="200"/>
        <v/>
      </c>
      <c r="AH897" s="90"/>
    </row>
    <row r="898" spans="2:34" ht="27.75" customHeight="1" x14ac:dyDescent="0.2">
      <c r="B898" s="154">
        <f t="shared" si="201"/>
        <v>895</v>
      </c>
      <c r="C898" s="155" t="str">
        <f t="shared" ca="1" si="202"/>
        <v/>
      </c>
      <c r="D898" s="156" t="str">
        <f t="shared" ca="1" si="203"/>
        <v/>
      </c>
      <c r="E898" s="157" t="str">
        <f t="shared" ca="1" si="204"/>
        <v/>
      </c>
      <c r="F898" s="157"/>
      <c r="G898" s="158" t="str">
        <f t="shared" ca="1" si="205"/>
        <v/>
      </c>
      <c r="H898" s="159"/>
      <c r="I898" s="160" t="str">
        <f>IF(H898="","",INDEX(D.1[Quy cách],MATCH(H898,D.1[Tên sản phẩm],0)))</f>
        <v/>
      </c>
      <c r="J898" s="35" t="str">
        <f>IF(H898="","",INDEX(D.1[ĐVT],MATCH(H898,D.1[Tên sản phẩm],0)))</f>
        <v/>
      </c>
      <c r="K898" s="163" t="str">
        <f>IF(H898="","",INDEX(D.1[Đơn giá bán
(Tham khảo)],MATCH(H898,D.1[Tên sản phẩm],0)))</f>
        <v/>
      </c>
      <c r="L898" s="162"/>
      <c r="M898" s="159"/>
      <c r="N898" s="159"/>
      <c r="O898" s="159"/>
      <c r="P898" s="163" t="str">
        <f t="shared" si="206"/>
        <v/>
      </c>
      <c r="Q898" s="164"/>
      <c r="R898" s="162"/>
      <c r="S898" s="163" t="str">
        <f t="shared" si="207"/>
        <v/>
      </c>
      <c r="T898" s="164" t="str">
        <f t="shared" ca="1" si="208"/>
        <v/>
      </c>
      <c r="U898" s="163" t="str">
        <f t="shared" si="209"/>
        <v/>
      </c>
      <c r="V898" s="163" t="str">
        <f ca="1">IF(AND(C898&lt;&gt;"",C898&lt;&gt;OFFSET(C898,1,0)),SUMIFS(B.2[Giá có thuế],B.2[Số ĐK],C898),"")</f>
        <v/>
      </c>
      <c r="W898" s="159"/>
      <c r="X898" s="161" t="str">
        <f>IF(W898="","",'Thông Tin Chung'!$L$3)</f>
        <v/>
      </c>
      <c r="Y898" s="163" t="str">
        <f t="shared" ca="1" si="210"/>
        <v/>
      </c>
      <c r="Z898" s="165"/>
      <c r="AA898" s="155" t="str">
        <f ca="1">IF(C898="","",IF(OR(D898&lt;NgayBatDau,D898&gt;NgayKetThuc),"Ngày tháng phải nằm trong kỳ báo cáo",IF(AND(G898&lt;&gt;"",COUNTIF(D.2[Tên khách hàng],G898)=0),"Tên KH chưa khai báo trong DSKH",IF(AND(H898&lt;&gt;"",COUNTIF(D.1[Tên sản phẩm],H898)=0),"SP này chưa khai báo trong DSSP",""))))</f>
        <v/>
      </c>
      <c r="AB898" s="23" t="str">
        <f t="shared" ca="1" si="196"/>
        <v/>
      </c>
      <c r="AC898" s="23" t="str">
        <f t="shared" ca="1" si="197"/>
        <v/>
      </c>
      <c r="AD898" s="23" t="str">
        <f t="shared" ca="1" si="198"/>
        <v/>
      </c>
      <c r="AE898" s="68" t="str">
        <f t="shared" ca="1" si="199"/>
        <v/>
      </c>
      <c r="AF898" s="69" t="str">
        <f>IF(OR(H898="",S898=""),"",S898-(SUM(L898,M898)*INDEX(D.1[Đơn giá],MATCH(H898,D.1[Tên sản phẩm],0))))</f>
        <v/>
      </c>
      <c r="AG898" s="90" t="str">
        <f t="shared" ca="1" si="200"/>
        <v/>
      </c>
      <c r="AH898" s="90"/>
    </row>
    <row r="899" spans="2:34" ht="27.75" customHeight="1" x14ac:dyDescent="0.2">
      <c r="B899" s="154">
        <f t="shared" si="201"/>
        <v>896</v>
      </c>
      <c r="C899" s="155" t="str">
        <f t="shared" ca="1" si="202"/>
        <v/>
      </c>
      <c r="D899" s="156" t="str">
        <f t="shared" ca="1" si="203"/>
        <v/>
      </c>
      <c r="E899" s="157" t="str">
        <f t="shared" ca="1" si="204"/>
        <v/>
      </c>
      <c r="F899" s="157"/>
      <c r="G899" s="158" t="str">
        <f t="shared" ca="1" si="205"/>
        <v/>
      </c>
      <c r="H899" s="159"/>
      <c r="I899" s="160" t="str">
        <f>IF(H899="","",INDEX(D.1[Quy cách],MATCH(H899,D.1[Tên sản phẩm],0)))</f>
        <v/>
      </c>
      <c r="J899" s="35" t="str">
        <f>IF(H899="","",INDEX(D.1[ĐVT],MATCH(H899,D.1[Tên sản phẩm],0)))</f>
        <v/>
      </c>
      <c r="K899" s="163" t="str">
        <f>IF(H899="","",INDEX(D.1[Đơn giá bán
(Tham khảo)],MATCH(H899,D.1[Tên sản phẩm],0)))</f>
        <v/>
      </c>
      <c r="L899" s="162"/>
      <c r="M899" s="159"/>
      <c r="N899" s="159"/>
      <c r="O899" s="159"/>
      <c r="P899" s="163" t="str">
        <f t="shared" si="206"/>
        <v/>
      </c>
      <c r="Q899" s="164"/>
      <c r="R899" s="162"/>
      <c r="S899" s="163" t="str">
        <f t="shared" si="207"/>
        <v/>
      </c>
      <c r="T899" s="164" t="str">
        <f t="shared" ca="1" si="208"/>
        <v/>
      </c>
      <c r="U899" s="163" t="str">
        <f t="shared" si="209"/>
        <v/>
      </c>
      <c r="V899" s="163" t="str">
        <f ca="1">IF(AND(C899&lt;&gt;"",C899&lt;&gt;OFFSET(C899,1,0)),SUMIFS(B.2[Giá có thuế],B.2[Số ĐK],C899),"")</f>
        <v/>
      </c>
      <c r="W899" s="159"/>
      <c r="X899" s="161" t="str">
        <f>IF(W899="","",'Thông Tin Chung'!$L$3)</f>
        <v/>
      </c>
      <c r="Y899" s="163" t="str">
        <f t="shared" ca="1" si="210"/>
        <v/>
      </c>
      <c r="Z899" s="165"/>
      <c r="AA899" s="155" t="str">
        <f ca="1">IF(C899="","",IF(OR(D899&lt;NgayBatDau,D899&gt;NgayKetThuc),"Ngày tháng phải nằm trong kỳ báo cáo",IF(AND(G899&lt;&gt;"",COUNTIF(D.2[Tên khách hàng],G899)=0),"Tên KH chưa khai báo trong DSKH",IF(AND(H899&lt;&gt;"",COUNTIF(D.1[Tên sản phẩm],H899)=0),"SP này chưa khai báo trong DSSP",""))))</f>
        <v/>
      </c>
      <c r="AB899" s="23" t="str">
        <f t="shared" ref="AB899:AB962" ca="1" si="211">IF(D899="","",IF(D899&lt;B3LocTuNgay,0,IF(D899&lt;=B3LocDenNgay,1,"")))</f>
        <v/>
      </c>
      <c r="AC899" s="23" t="str">
        <f t="shared" ref="AC899:AC962" ca="1" si="212">IF(D899="","",IF(D899&lt;B4LocTuNgay,0,IF(D899&lt;=B4LocDenNgay,1,"")))</f>
        <v/>
      </c>
      <c r="AD899" s="23" t="str">
        <f t="shared" ref="AD899:AD962" ca="1" si="213">IF(D899="","",IF(D899&lt;B5LocTuNgay,0,IF(D899&lt;=B5LocDenNgay,1,"")))</f>
        <v/>
      </c>
      <c r="AE899" s="68" t="str">
        <f t="shared" ref="AE899:AE962" ca="1" si="214">IF(D899="","",MONTH(D899))</f>
        <v/>
      </c>
      <c r="AF899" s="69" t="str">
        <f>IF(OR(H899="",S899=""),"",S899-(SUM(L899,M899)*INDEX(D.1[Đơn giá],MATCH(H899,D.1[Tên sản phẩm],0))))</f>
        <v/>
      </c>
      <c r="AG899" s="90" t="str">
        <f t="shared" ref="AG899:AG962" ca="1" si="215">IF(E899="","",IF(E899=SoChungTuInPXK,B899,""))</f>
        <v/>
      </c>
      <c r="AH899" s="90"/>
    </row>
    <row r="900" spans="2:34" ht="27.75" customHeight="1" x14ac:dyDescent="0.2">
      <c r="B900" s="154">
        <f t="shared" ref="B900:B963" si="216">ROW(A900)-3</f>
        <v>897</v>
      </c>
      <c r="C900" s="155" t="str">
        <f t="shared" ref="C900:C963" ca="1" si="217">IF(AND(D900="",E900="",G900=""),"",IF(AND(D900=OFFSET(D900,-1,0),E900=OFFSET(E900,-1,0),G900=OFFSET(G900,-1,0)),OFFSET(B900,-1,1),B900))</f>
        <v/>
      </c>
      <c r="D900" s="156" t="str">
        <f t="shared" ref="D900:D963" ca="1" si="218">IF(AND($H900&lt;&gt;"",B900&lt;&gt;1),OFFSET(C900,-1,1),"")</f>
        <v/>
      </c>
      <c r="E900" s="157" t="str">
        <f t="shared" ref="E900:E963" ca="1" si="219">IF(AND($H900&lt;&gt;"",B900&lt;&gt;1),OFFSET(D900,-1,1),"")</f>
        <v/>
      </c>
      <c r="F900" s="157"/>
      <c r="G900" s="158" t="str">
        <f t="shared" ref="G900:G963" ca="1" si="220">IF(AND($H900&lt;&gt;"",B900&lt;&gt;1),OFFSET(F900,-1,1),"")</f>
        <v/>
      </c>
      <c r="H900" s="159"/>
      <c r="I900" s="160" t="str">
        <f>IF(H900="","",INDEX(D.1[Quy cách],MATCH(H900,D.1[Tên sản phẩm],0)))</f>
        <v/>
      </c>
      <c r="J900" s="35" t="str">
        <f>IF(H900="","",INDEX(D.1[ĐVT],MATCH(H900,D.1[Tên sản phẩm],0)))</f>
        <v/>
      </c>
      <c r="K900" s="163" t="str">
        <f>IF(H900="","",INDEX(D.1[Đơn giá bán
(Tham khảo)],MATCH(H900,D.1[Tên sản phẩm],0)))</f>
        <v/>
      </c>
      <c r="L900" s="162"/>
      <c r="M900" s="159"/>
      <c r="N900" s="159"/>
      <c r="O900" s="159"/>
      <c r="P900" s="163" t="str">
        <f t="shared" ref="P900:P963" si="221">IF(AND(K900&lt;&gt;"",L900&lt;&gt;""),K900*L900,IF(AND(N900&lt;&gt;"",O900&lt;&gt;""),N900*O900,""))</f>
        <v/>
      </c>
      <c r="Q900" s="164"/>
      <c r="R900" s="162"/>
      <c r="S900" s="163" t="str">
        <f t="shared" ref="S900:S963" si="222">IF(P900="","",P900-SUM(R900))</f>
        <v/>
      </c>
      <c r="T900" s="164" t="str">
        <f t="shared" ref="T900:T963" ca="1" si="223">IF(AND(S900&lt;&gt;"",C900=OFFSET(C900,-1,0)),OFFSET(S900,-1,1),"")</f>
        <v/>
      </c>
      <c r="U900" s="163" t="str">
        <f t="shared" ref="U900:U963" si="224">IF(S900="","",S900*SUM(1,T900))</f>
        <v/>
      </c>
      <c r="V900" s="163" t="str">
        <f ca="1">IF(AND(C900&lt;&gt;"",C900&lt;&gt;OFFSET(C900,1,0)),SUMIFS(B.2[Giá có thuế],B.2[Số ĐK],C900),"")</f>
        <v/>
      </c>
      <c r="W900" s="159"/>
      <c r="X900" s="161" t="str">
        <f>IF(W900="","",'Thông Tin Chung'!$L$3)</f>
        <v/>
      </c>
      <c r="Y900" s="163" t="str">
        <f t="shared" ref="Y900:Y963" ca="1" si="225">IF(AND(V900&lt;&gt;"",W900&lt;&gt;"",V900&lt;&gt;0),V900-W900,"")</f>
        <v/>
      </c>
      <c r="Z900" s="165"/>
      <c r="AA900" s="155" t="str">
        <f ca="1">IF(C900="","",IF(OR(D900&lt;NgayBatDau,D900&gt;NgayKetThuc),"Ngày tháng phải nằm trong kỳ báo cáo",IF(AND(G900&lt;&gt;"",COUNTIF(D.2[Tên khách hàng],G900)=0),"Tên KH chưa khai báo trong DSKH",IF(AND(H900&lt;&gt;"",COUNTIF(D.1[Tên sản phẩm],H900)=0),"SP này chưa khai báo trong DSSP",""))))</f>
        <v/>
      </c>
      <c r="AB900" s="23" t="str">
        <f t="shared" ca="1" si="211"/>
        <v/>
      </c>
      <c r="AC900" s="23" t="str">
        <f t="shared" ca="1" si="212"/>
        <v/>
      </c>
      <c r="AD900" s="23" t="str">
        <f t="shared" ca="1" si="213"/>
        <v/>
      </c>
      <c r="AE900" s="68" t="str">
        <f t="shared" ca="1" si="214"/>
        <v/>
      </c>
      <c r="AF900" s="69" t="str">
        <f>IF(OR(H900="",S900=""),"",S900-(SUM(L900,M900)*INDEX(D.1[Đơn giá],MATCH(H900,D.1[Tên sản phẩm],0))))</f>
        <v/>
      </c>
      <c r="AG900" s="90" t="str">
        <f t="shared" ca="1" si="215"/>
        <v/>
      </c>
      <c r="AH900" s="90"/>
    </row>
    <row r="901" spans="2:34" ht="27.75" customHeight="1" x14ac:dyDescent="0.2">
      <c r="B901" s="154">
        <f t="shared" si="216"/>
        <v>898</v>
      </c>
      <c r="C901" s="155" t="str">
        <f t="shared" ca="1" si="217"/>
        <v/>
      </c>
      <c r="D901" s="156" t="str">
        <f t="shared" ca="1" si="218"/>
        <v/>
      </c>
      <c r="E901" s="157" t="str">
        <f t="shared" ca="1" si="219"/>
        <v/>
      </c>
      <c r="F901" s="157"/>
      <c r="G901" s="158" t="str">
        <f t="shared" ca="1" si="220"/>
        <v/>
      </c>
      <c r="H901" s="159"/>
      <c r="I901" s="160" t="str">
        <f>IF(H901="","",INDEX(D.1[Quy cách],MATCH(H901,D.1[Tên sản phẩm],0)))</f>
        <v/>
      </c>
      <c r="J901" s="35" t="str">
        <f>IF(H901="","",INDEX(D.1[ĐVT],MATCH(H901,D.1[Tên sản phẩm],0)))</f>
        <v/>
      </c>
      <c r="K901" s="163" t="str">
        <f>IF(H901="","",INDEX(D.1[Đơn giá bán
(Tham khảo)],MATCH(H901,D.1[Tên sản phẩm],0)))</f>
        <v/>
      </c>
      <c r="L901" s="162"/>
      <c r="M901" s="159"/>
      <c r="N901" s="159"/>
      <c r="O901" s="159"/>
      <c r="P901" s="163" t="str">
        <f t="shared" si="221"/>
        <v/>
      </c>
      <c r="Q901" s="164"/>
      <c r="R901" s="162"/>
      <c r="S901" s="163" t="str">
        <f t="shared" si="222"/>
        <v/>
      </c>
      <c r="T901" s="164" t="str">
        <f t="shared" ca="1" si="223"/>
        <v/>
      </c>
      <c r="U901" s="163" t="str">
        <f t="shared" si="224"/>
        <v/>
      </c>
      <c r="V901" s="163" t="str">
        <f ca="1">IF(AND(C901&lt;&gt;"",C901&lt;&gt;OFFSET(C901,1,0)),SUMIFS(B.2[Giá có thuế],B.2[Số ĐK],C901),"")</f>
        <v/>
      </c>
      <c r="W901" s="159"/>
      <c r="X901" s="161" t="str">
        <f>IF(W901="","",'Thông Tin Chung'!$L$3)</f>
        <v/>
      </c>
      <c r="Y901" s="163" t="str">
        <f t="shared" ca="1" si="225"/>
        <v/>
      </c>
      <c r="Z901" s="165"/>
      <c r="AA901" s="155" t="str">
        <f ca="1">IF(C901="","",IF(OR(D901&lt;NgayBatDau,D901&gt;NgayKetThuc),"Ngày tháng phải nằm trong kỳ báo cáo",IF(AND(G901&lt;&gt;"",COUNTIF(D.2[Tên khách hàng],G901)=0),"Tên KH chưa khai báo trong DSKH",IF(AND(H901&lt;&gt;"",COUNTIF(D.1[Tên sản phẩm],H901)=0),"SP này chưa khai báo trong DSSP",""))))</f>
        <v/>
      </c>
      <c r="AB901" s="23" t="str">
        <f t="shared" ca="1" si="211"/>
        <v/>
      </c>
      <c r="AC901" s="23" t="str">
        <f t="shared" ca="1" si="212"/>
        <v/>
      </c>
      <c r="AD901" s="23" t="str">
        <f t="shared" ca="1" si="213"/>
        <v/>
      </c>
      <c r="AE901" s="68" t="str">
        <f t="shared" ca="1" si="214"/>
        <v/>
      </c>
      <c r="AF901" s="69" t="str">
        <f>IF(OR(H901="",S901=""),"",S901-(SUM(L901,M901)*INDEX(D.1[Đơn giá],MATCH(H901,D.1[Tên sản phẩm],0))))</f>
        <v/>
      </c>
      <c r="AG901" s="90" t="str">
        <f t="shared" ca="1" si="215"/>
        <v/>
      </c>
      <c r="AH901" s="90"/>
    </row>
    <row r="902" spans="2:34" ht="27.75" customHeight="1" x14ac:dyDescent="0.2">
      <c r="B902" s="154">
        <f t="shared" si="216"/>
        <v>899</v>
      </c>
      <c r="C902" s="155" t="str">
        <f t="shared" ca="1" si="217"/>
        <v/>
      </c>
      <c r="D902" s="156" t="str">
        <f t="shared" ca="1" si="218"/>
        <v/>
      </c>
      <c r="E902" s="157" t="str">
        <f t="shared" ca="1" si="219"/>
        <v/>
      </c>
      <c r="F902" s="157"/>
      <c r="G902" s="158" t="str">
        <f t="shared" ca="1" si="220"/>
        <v/>
      </c>
      <c r="H902" s="159"/>
      <c r="I902" s="160" t="str">
        <f>IF(H902="","",INDEX(D.1[Quy cách],MATCH(H902,D.1[Tên sản phẩm],0)))</f>
        <v/>
      </c>
      <c r="J902" s="35" t="str">
        <f>IF(H902="","",INDEX(D.1[ĐVT],MATCH(H902,D.1[Tên sản phẩm],0)))</f>
        <v/>
      </c>
      <c r="K902" s="163" t="str">
        <f>IF(H902="","",INDEX(D.1[Đơn giá bán
(Tham khảo)],MATCH(H902,D.1[Tên sản phẩm],0)))</f>
        <v/>
      </c>
      <c r="L902" s="162"/>
      <c r="M902" s="159"/>
      <c r="N902" s="159"/>
      <c r="O902" s="159"/>
      <c r="P902" s="163" t="str">
        <f t="shared" si="221"/>
        <v/>
      </c>
      <c r="Q902" s="164"/>
      <c r="R902" s="162"/>
      <c r="S902" s="163" t="str">
        <f t="shared" si="222"/>
        <v/>
      </c>
      <c r="T902" s="164" t="str">
        <f t="shared" ca="1" si="223"/>
        <v/>
      </c>
      <c r="U902" s="163" t="str">
        <f t="shared" si="224"/>
        <v/>
      </c>
      <c r="V902" s="163" t="str">
        <f ca="1">IF(AND(C902&lt;&gt;"",C902&lt;&gt;OFFSET(C902,1,0)),SUMIFS(B.2[Giá có thuế],B.2[Số ĐK],C902),"")</f>
        <v/>
      </c>
      <c r="W902" s="159"/>
      <c r="X902" s="161" t="str">
        <f>IF(W902="","",'Thông Tin Chung'!$L$3)</f>
        <v/>
      </c>
      <c r="Y902" s="163" t="str">
        <f t="shared" ca="1" si="225"/>
        <v/>
      </c>
      <c r="Z902" s="165"/>
      <c r="AA902" s="155" t="str">
        <f ca="1">IF(C902="","",IF(OR(D902&lt;NgayBatDau,D902&gt;NgayKetThuc),"Ngày tháng phải nằm trong kỳ báo cáo",IF(AND(G902&lt;&gt;"",COUNTIF(D.2[Tên khách hàng],G902)=0),"Tên KH chưa khai báo trong DSKH",IF(AND(H902&lt;&gt;"",COUNTIF(D.1[Tên sản phẩm],H902)=0),"SP này chưa khai báo trong DSSP",""))))</f>
        <v/>
      </c>
      <c r="AB902" s="23" t="str">
        <f t="shared" ca="1" si="211"/>
        <v/>
      </c>
      <c r="AC902" s="23" t="str">
        <f t="shared" ca="1" si="212"/>
        <v/>
      </c>
      <c r="AD902" s="23" t="str">
        <f t="shared" ca="1" si="213"/>
        <v/>
      </c>
      <c r="AE902" s="68" t="str">
        <f t="shared" ca="1" si="214"/>
        <v/>
      </c>
      <c r="AF902" s="69" t="str">
        <f>IF(OR(H902="",S902=""),"",S902-(SUM(L902,M902)*INDEX(D.1[Đơn giá],MATCH(H902,D.1[Tên sản phẩm],0))))</f>
        <v/>
      </c>
      <c r="AG902" s="90" t="str">
        <f t="shared" ca="1" si="215"/>
        <v/>
      </c>
      <c r="AH902" s="90"/>
    </row>
    <row r="903" spans="2:34" ht="27.75" customHeight="1" x14ac:dyDescent="0.2">
      <c r="B903" s="154">
        <f t="shared" si="216"/>
        <v>900</v>
      </c>
      <c r="C903" s="155" t="str">
        <f t="shared" ca="1" si="217"/>
        <v/>
      </c>
      <c r="D903" s="156" t="str">
        <f t="shared" ca="1" si="218"/>
        <v/>
      </c>
      <c r="E903" s="157" t="str">
        <f t="shared" ca="1" si="219"/>
        <v/>
      </c>
      <c r="F903" s="157"/>
      <c r="G903" s="158" t="str">
        <f t="shared" ca="1" si="220"/>
        <v/>
      </c>
      <c r="H903" s="159"/>
      <c r="I903" s="160" t="str">
        <f>IF(H903="","",INDEX(D.1[Quy cách],MATCH(H903,D.1[Tên sản phẩm],0)))</f>
        <v/>
      </c>
      <c r="J903" s="35" t="str">
        <f>IF(H903="","",INDEX(D.1[ĐVT],MATCH(H903,D.1[Tên sản phẩm],0)))</f>
        <v/>
      </c>
      <c r="K903" s="163" t="str">
        <f>IF(H903="","",INDEX(D.1[Đơn giá bán
(Tham khảo)],MATCH(H903,D.1[Tên sản phẩm],0)))</f>
        <v/>
      </c>
      <c r="L903" s="162"/>
      <c r="M903" s="159"/>
      <c r="N903" s="159"/>
      <c r="O903" s="159"/>
      <c r="P903" s="163" t="str">
        <f t="shared" si="221"/>
        <v/>
      </c>
      <c r="Q903" s="164"/>
      <c r="R903" s="162"/>
      <c r="S903" s="163" t="str">
        <f t="shared" si="222"/>
        <v/>
      </c>
      <c r="T903" s="164" t="str">
        <f t="shared" ca="1" si="223"/>
        <v/>
      </c>
      <c r="U903" s="163" t="str">
        <f t="shared" si="224"/>
        <v/>
      </c>
      <c r="V903" s="163" t="str">
        <f ca="1">IF(AND(C903&lt;&gt;"",C903&lt;&gt;OFFSET(C903,1,0)),SUMIFS(B.2[Giá có thuế],B.2[Số ĐK],C903),"")</f>
        <v/>
      </c>
      <c r="W903" s="159"/>
      <c r="X903" s="161" t="str">
        <f>IF(W903="","",'Thông Tin Chung'!$L$3)</f>
        <v/>
      </c>
      <c r="Y903" s="163" t="str">
        <f t="shared" ca="1" si="225"/>
        <v/>
      </c>
      <c r="Z903" s="165"/>
      <c r="AA903" s="155" t="str">
        <f ca="1">IF(C903="","",IF(OR(D903&lt;NgayBatDau,D903&gt;NgayKetThuc),"Ngày tháng phải nằm trong kỳ báo cáo",IF(AND(G903&lt;&gt;"",COUNTIF(D.2[Tên khách hàng],G903)=0),"Tên KH chưa khai báo trong DSKH",IF(AND(H903&lt;&gt;"",COUNTIF(D.1[Tên sản phẩm],H903)=0),"SP này chưa khai báo trong DSSP",""))))</f>
        <v/>
      </c>
      <c r="AB903" s="23" t="str">
        <f t="shared" ca="1" si="211"/>
        <v/>
      </c>
      <c r="AC903" s="23" t="str">
        <f t="shared" ca="1" si="212"/>
        <v/>
      </c>
      <c r="AD903" s="23" t="str">
        <f t="shared" ca="1" si="213"/>
        <v/>
      </c>
      <c r="AE903" s="68" t="str">
        <f t="shared" ca="1" si="214"/>
        <v/>
      </c>
      <c r="AF903" s="69" t="str">
        <f>IF(OR(H903="",S903=""),"",S903-(SUM(L903,M903)*INDEX(D.1[Đơn giá],MATCH(H903,D.1[Tên sản phẩm],0))))</f>
        <v/>
      </c>
      <c r="AG903" s="90" t="str">
        <f t="shared" ca="1" si="215"/>
        <v/>
      </c>
      <c r="AH903" s="90"/>
    </row>
    <row r="904" spans="2:34" ht="27.75" customHeight="1" x14ac:dyDescent="0.2">
      <c r="B904" s="154">
        <f t="shared" si="216"/>
        <v>901</v>
      </c>
      <c r="C904" s="155" t="str">
        <f t="shared" ca="1" si="217"/>
        <v/>
      </c>
      <c r="D904" s="156" t="str">
        <f t="shared" ca="1" si="218"/>
        <v/>
      </c>
      <c r="E904" s="157" t="str">
        <f t="shared" ca="1" si="219"/>
        <v/>
      </c>
      <c r="F904" s="157"/>
      <c r="G904" s="158" t="str">
        <f t="shared" ca="1" si="220"/>
        <v/>
      </c>
      <c r="H904" s="159"/>
      <c r="I904" s="160" t="str">
        <f>IF(H904="","",INDEX(D.1[Quy cách],MATCH(H904,D.1[Tên sản phẩm],0)))</f>
        <v/>
      </c>
      <c r="J904" s="35" t="str">
        <f>IF(H904="","",INDEX(D.1[ĐVT],MATCH(H904,D.1[Tên sản phẩm],0)))</f>
        <v/>
      </c>
      <c r="K904" s="163" t="str">
        <f>IF(H904="","",INDEX(D.1[Đơn giá bán
(Tham khảo)],MATCH(H904,D.1[Tên sản phẩm],0)))</f>
        <v/>
      </c>
      <c r="L904" s="162"/>
      <c r="M904" s="159"/>
      <c r="N904" s="159"/>
      <c r="O904" s="159"/>
      <c r="P904" s="163" t="str">
        <f t="shared" si="221"/>
        <v/>
      </c>
      <c r="Q904" s="164"/>
      <c r="R904" s="162"/>
      <c r="S904" s="163" t="str">
        <f t="shared" si="222"/>
        <v/>
      </c>
      <c r="T904" s="164" t="str">
        <f t="shared" ca="1" si="223"/>
        <v/>
      </c>
      <c r="U904" s="163" t="str">
        <f t="shared" si="224"/>
        <v/>
      </c>
      <c r="V904" s="163" t="str">
        <f ca="1">IF(AND(C904&lt;&gt;"",C904&lt;&gt;OFFSET(C904,1,0)),SUMIFS(B.2[Giá có thuế],B.2[Số ĐK],C904),"")</f>
        <v/>
      </c>
      <c r="W904" s="159"/>
      <c r="X904" s="161" t="str">
        <f>IF(W904="","",'Thông Tin Chung'!$L$3)</f>
        <v/>
      </c>
      <c r="Y904" s="163" t="str">
        <f t="shared" ca="1" si="225"/>
        <v/>
      </c>
      <c r="Z904" s="165"/>
      <c r="AA904" s="155" t="str">
        <f ca="1">IF(C904="","",IF(OR(D904&lt;NgayBatDau,D904&gt;NgayKetThuc),"Ngày tháng phải nằm trong kỳ báo cáo",IF(AND(G904&lt;&gt;"",COUNTIF(D.2[Tên khách hàng],G904)=0),"Tên KH chưa khai báo trong DSKH",IF(AND(H904&lt;&gt;"",COUNTIF(D.1[Tên sản phẩm],H904)=0),"SP này chưa khai báo trong DSSP",""))))</f>
        <v/>
      </c>
      <c r="AB904" s="23" t="str">
        <f t="shared" ca="1" si="211"/>
        <v/>
      </c>
      <c r="AC904" s="23" t="str">
        <f t="shared" ca="1" si="212"/>
        <v/>
      </c>
      <c r="AD904" s="23" t="str">
        <f t="shared" ca="1" si="213"/>
        <v/>
      </c>
      <c r="AE904" s="68" t="str">
        <f t="shared" ca="1" si="214"/>
        <v/>
      </c>
      <c r="AF904" s="69" t="str">
        <f>IF(OR(H904="",S904=""),"",S904-(SUM(L904,M904)*INDEX(D.1[Đơn giá],MATCH(H904,D.1[Tên sản phẩm],0))))</f>
        <v/>
      </c>
      <c r="AG904" s="90" t="str">
        <f t="shared" ca="1" si="215"/>
        <v/>
      </c>
      <c r="AH904" s="90"/>
    </row>
    <row r="905" spans="2:34" ht="27.75" customHeight="1" x14ac:dyDescent="0.2">
      <c r="B905" s="154">
        <f t="shared" si="216"/>
        <v>902</v>
      </c>
      <c r="C905" s="155" t="str">
        <f t="shared" ca="1" si="217"/>
        <v/>
      </c>
      <c r="D905" s="156" t="str">
        <f t="shared" ca="1" si="218"/>
        <v/>
      </c>
      <c r="E905" s="157" t="str">
        <f t="shared" ca="1" si="219"/>
        <v/>
      </c>
      <c r="F905" s="157"/>
      <c r="G905" s="158" t="str">
        <f t="shared" ca="1" si="220"/>
        <v/>
      </c>
      <c r="H905" s="159"/>
      <c r="I905" s="160" t="str">
        <f>IF(H905="","",INDEX(D.1[Quy cách],MATCH(H905,D.1[Tên sản phẩm],0)))</f>
        <v/>
      </c>
      <c r="J905" s="35" t="str">
        <f>IF(H905="","",INDEX(D.1[ĐVT],MATCH(H905,D.1[Tên sản phẩm],0)))</f>
        <v/>
      </c>
      <c r="K905" s="163" t="str">
        <f>IF(H905="","",INDEX(D.1[Đơn giá bán
(Tham khảo)],MATCH(H905,D.1[Tên sản phẩm],0)))</f>
        <v/>
      </c>
      <c r="L905" s="162"/>
      <c r="M905" s="159"/>
      <c r="N905" s="159"/>
      <c r="O905" s="159"/>
      <c r="P905" s="163" t="str">
        <f t="shared" si="221"/>
        <v/>
      </c>
      <c r="Q905" s="164"/>
      <c r="R905" s="162"/>
      <c r="S905" s="163" t="str">
        <f t="shared" si="222"/>
        <v/>
      </c>
      <c r="T905" s="164" t="str">
        <f t="shared" ca="1" si="223"/>
        <v/>
      </c>
      <c r="U905" s="163" t="str">
        <f t="shared" si="224"/>
        <v/>
      </c>
      <c r="V905" s="163" t="str">
        <f ca="1">IF(AND(C905&lt;&gt;"",C905&lt;&gt;OFFSET(C905,1,0)),SUMIFS(B.2[Giá có thuế],B.2[Số ĐK],C905),"")</f>
        <v/>
      </c>
      <c r="W905" s="159"/>
      <c r="X905" s="161" t="str">
        <f>IF(W905="","",'Thông Tin Chung'!$L$3)</f>
        <v/>
      </c>
      <c r="Y905" s="163" t="str">
        <f t="shared" ca="1" si="225"/>
        <v/>
      </c>
      <c r="Z905" s="165"/>
      <c r="AA905" s="155" t="str">
        <f ca="1">IF(C905="","",IF(OR(D905&lt;NgayBatDau,D905&gt;NgayKetThuc),"Ngày tháng phải nằm trong kỳ báo cáo",IF(AND(G905&lt;&gt;"",COUNTIF(D.2[Tên khách hàng],G905)=0),"Tên KH chưa khai báo trong DSKH",IF(AND(H905&lt;&gt;"",COUNTIF(D.1[Tên sản phẩm],H905)=0),"SP này chưa khai báo trong DSSP",""))))</f>
        <v/>
      </c>
      <c r="AB905" s="23" t="str">
        <f t="shared" ca="1" si="211"/>
        <v/>
      </c>
      <c r="AC905" s="23" t="str">
        <f t="shared" ca="1" si="212"/>
        <v/>
      </c>
      <c r="AD905" s="23" t="str">
        <f t="shared" ca="1" si="213"/>
        <v/>
      </c>
      <c r="AE905" s="68" t="str">
        <f t="shared" ca="1" si="214"/>
        <v/>
      </c>
      <c r="AF905" s="69" t="str">
        <f>IF(OR(H905="",S905=""),"",S905-(SUM(L905,M905)*INDEX(D.1[Đơn giá],MATCH(H905,D.1[Tên sản phẩm],0))))</f>
        <v/>
      </c>
      <c r="AG905" s="90" t="str">
        <f t="shared" ca="1" si="215"/>
        <v/>
      </c>
      <c r="AH905" s="90"/>
    </row>
    <row r="906" spans="2:34" ht="27.75" customHeight="1" x14ac:dyDescent="0.2">
      <c r="B906" s="154">
        <f t="shared" si="216"/>
        <v>903</v>
      </c>
      <c r="C906" s="155" t="str">
        <f t="shared" ca="1" si="217"/>
        <v/>
      </c>
      <c r="D906" s="156" t="str">
        <f t="shared" ca="1" si="218"/>
        <v/>
      </c>
      <c r="E906" s="157" t="str">
        <f t="shared" ca="1" si="219"/>
        <v/>
      </c>
      <c r="F906" s="157"/>
      <c r="G906" s="158" t="str">
        <f t="shared" ca="1" si="220"/>
        <v/>
      </c>
      <c r="H906" s="159"/>
      <c r="I906" s="160" t="str">
        <f>IF(H906="","",INDEX(D.1[Quy cách],MATCH(H906,D.1[Tên sản phẩm],0)))</f>
        <v/>
      </c>
      <c r="J906" s="35" t="str">
        <f>IF(H906="","",INDEX(D.1[ĐVT],MATCH(H906,D.1[Tên sản phẩm],0)))</f>
        <v/>
      </c>
      <c r="K906" s="163" t="str">
        <f>IF(H906="","",INDEX(D.1[Đơn giá bán
(Tham khảo)],MATCH(H906,D.1[Tên sản phẩm],0)))</f>
        <v/>
      </c>
      <c r="L906" s="162"/>
      <c r="M906" s="159"/>
      <c r="N906" s="159"/>
      <c r="O906" s="159"/>
      <c r="P906" s="163" t="str">
        <f t="shared" si="221"/>
        <v/>
      </c>
      <c r="Q906" s="164"/>
      <c r="R906" s="162"/>
      <c r="S906" s="163" t="str">
        <f t="shared" si="222"/>
        <v/>
      </c>
      <c r="T906" s="164" t="str">
        <f t="shared" ca="1" si="223"/>
        <v/>
      </c>
      <c r="U906" s="163" t="str">
        <f t="shared" si="224"/>
        <v/>
      </c>
      <c r="V906" s="163" t="str">
        <f ca="1">IF(AND(C906&lt;&gt;"",C906&lt;&gt;OFFSET(C906,1,0)),SUMIFS(B.2[Giá có thuế],B.2[Số ĐK],C906),"")</f>
        <v/>
      </c>
      <c r="W906" s="159"/>
      <c r="X906" s="161" t="str">
        <f>IF(W906="","",'Thông Tin Chung'!$L$3)</f>
        <v/>
      </c>
      <c r="Y906" s="163" t="str">
        <f t="shared" ca="1" si="225"/>
        <v/>
      </c>
      <c r="Z906" s="165"/>
      <c r="AA906" s="155" t="str">
        <f ca="1">IF(C906="","",IF(OR(D906&lt;NgayBatDau,D906&gt;NgayKetThuc),"Ngày tháng phải nằm trong kỳ báo cáo",IF(AND(G906&lt;&gt;"",COUNTIF(D.2[Tên khách hàng],G906)=0),"Tên KH chưa khai báo trong DSKH",IF(AND(H906&lt;&gt;"",COUNTIF(D.1[Tên sản phẩm],H906)=0),"SP này chưa khai báo trong DSSP",""))))</f>
        <v/>
      </c>
      <c r="AB906" s="23" t="str">
        <f t="shared" ca="1" si="211"/>
        <v/>
      </c>
      <c r="AC906" s="23" t="str">
        <f t="shared" ca="1" si="212"/>
        <v/>
      </c>
      <c r="AD906" s="23" t="str">
        <f t="shared" ca="1" si="213"/>
        <v/>
      </c>
      <c r="AE906" s="68" t="str">
        <f t="shared" ca="1" si="214"/>
        <v/>
      </c>
      <c r="AF906" s="69" t="str">
        <f>IF(OR(H906="",S906=""),"",S906-(SUM(L906,M906)*INDEX(D.1[Đơn giá],MATCH(H906,D.1[Tên sản phẩm],0))))</f>
        <v/>
      </c>
      <c r="AG906" s="90" t="str">
        <f t="shared" ca="1" si="215"/>
        <v/>
      </c>
      <c r="AH906" s="90"/>
    </row>
    <row r="907" spans="2:34" ht="27.75" customHeight="1" x14ac:dyDescent="0.2">
      <c r="B907" s="154">
        <f t="shared" si="216"/>
        <v>904</v>
      </c>
      <c r="C907" s="155" t="str">
        <f t="shared" ca="1" si="217"/>
        <v/>
      </c>
      <c r="D907" s="156" t="str">
        <f t="shared" ca="1" si="218"/>
        <v/>
      </c>
      <c r="E907" s="157" t="str">
        <f t="shared" ca="1" si="219"/>
        <v/>
      </c>
      <c r="F907" s="157"/>
      <c r="G907" s="158" t="str">
        <f t="shared" ca="1" si="220"/>
        <v/>
      </c>
      <c r="H907" s="159"/>
      <c r="I907" s="160" t="str">
        <f>IF(H907="","",INDEX(D.1[Quy cách],MATCH(H907,D.1[Tên sản phẩm],0)))</f>
        <v/>
      </c>
      <c r="J907" s="35" t="str">
        <f>IF(H907="","",INDEX(D.1[ĐVT],MATCH(H907,D.1[Tên sản phẩm],0)))</f>
        <v/>
      </c>
      <c r="K907" s="163" t="str">
        <f>IF(H907="","",INDEX(D.1[Đơn giá bán
(Tham khảo)],MATCH(H907,D.1[Tên sản phẩm],0)))</f>
        <v/>
      </c>
      <c r="L907" s="162"/>
      <c r="M907" s="159"/>
      <c r="N907" s="159"/>
      <c r="O907" s="159"/>
      <c r="P907" s="163" t="str">
        <f t="shared" si="221"/>
        <v/>
      </c>
      <c r="Q907" s="164"/>
      <c r="R907" s="162"/>
      <c r="S907" s="163" t="str">
        <f t="shared" si="222"/>
        <v/>
      </c>
      <c r="T907" s="164" t="str">
        <f t="shared" ca="1" si="223"/>
        <v/>
      </c>
      <c r="U907" s="163" t="str">
        <f t="shared" si="224"/>
        <v/>
      </c>
      <c r="V907" s="163" t="str">
        <f ca="1">IF(AND(C907&lt;&gt;"",C907&lt;&gt;OFFSET(C907,1,0)),SUMIFS(B.2[Giá có thuế],B.2[Số ĐK],C907),"")</f>
        <v/>
      </c>
      <c r="W907" s="159"/>
      <c r="X907" s="161" t="str">
        <f>IF(W907="","",'Thông Tin Chung'!$L$3)</f>
        <v/>
      </c>
      <c r="Y907" s="163" t="str">
        <f t="shared" ca="1" si="225"/>
        <v/>
      </c>
      <c r="Z907" s="165"/>
      <c r="AA907" s="155" t="str">
        <f ca="1">IF(C907="","",IF(OR(D907&lt;NgayBatDau,D907&gt;NgayKetThuc),"Ngày tháng phải nằm trong kỳ báo cáo",IF(AND(G907&lt;&gt;"",COUNTIF(D.2[Tên khách hàng],G907)=0),"Tên KH chưa khai báo trong DSKH",IF(AND(H907&lt;&gt;"",COUNTIF(D.1[Tên sản phẩm],H907)=0),"SP này chưa khai báo trong DSSP",""))))</f>
        <v/>
      </c>
      <c r="AB907" s="23" t="str">
        <f t="shared" ca="1" si="211"/>
        <v/>
      </c>
      <c r="AC907" s="23" t="str">
        <f t="shared" ca="1" si="212"/>
        <v/>
      </c>
      <c r="AD907" s="23" t="str">
        <f t="shared" ca="1" si="213"/>
        <v/>
      </c>
      <c r="AE907" s="68" t="str">
        <f t="shared" ca="1" si="214"/>
        <v/>
      </c>
      <c r="AF907" s="69" t="str">
        <f>IF(OR(H907="",S907=""),"",S907-(SUM(L907,M907)*INDEX(D.1[Đơn giá],MATCH(H907,D.1[Tên sản phẩm],0))))</f>
        <v/>
      </c>
      <c r="AG907" s="90" t="str">
        <f t="shared" ca="1" si="215"/>
        <v/>
      </c>
      <c r="AH907" s="90"/>
    </row>
    <row r="908" spans="2:34" ht="27.75" customHeight="1" x14ac:dyDescent="0.2">
      <c r="B908" s="154">
        <f t="shared" si="216"/>
        <v>905</v>
      </c>
      <c r="C908" s="155" t="str">
        <f t="shared" ca="1" si="217"/>
        <v/>
      </c>
      <c r="D908" s="156" t="str">
        <f t="shared" ca="1" si="218"/>
        <v/>
      </c>
      <c r="E908" s="157" t="str">
        <f t="shared" ca="1" si="219"/>
        <v/>
      </c>
      <c r="F908" s="157"/>
      <c r="G908" s="158" t="str">
        <f t="shared" ca="1" si="220"/>
        <v/>
      </c>
      <c r="H908" s="159"/>
      <c r="I908" s="160" t="str">
        <f>IF(H908="","",INDEX(D.1[Quy cách],MATCH(H908,D.1[Tên sản phẩm],0)))</f>
        <v/>
      </c>
      <c r="J908" s="35" t="str">
        <f>IF(H908="","",INDEX(D.1[ĐVT],MATCH(H908,D.1[Tên sản phẩm],0)))</f>
        <v/>
      </c>
      <c r="K908" s="163" t="str">
        <f>IF(H908="","",INDEX(D.1[Đơn giá bán
(Tham khảo)],MATCH(H908,D.1[Tên sản phẩm],0)))</f>
        <v/>
      </c>
      <c r="L908" s="162"/>
      <c r="M908" s="159"/>
      <c r="N908" s="159"/>
      <c r="O908" s="159"/>
      <c r="P908" s="163" t="str">
        <f t="shared" si="221"/>
        <v/>
      </c>
      <c r="Q908" s="164"/>
      <c r="R908" s="162"/>
      <c r="S908" s="163" t="str">
        <f t="shared" si="222"/>
        <v/>
      </c>
      <c r="T908" s="164" t="str">
        <f t="shared" ca="1" si="223"/>
        <v/>
      </c>
      <c r="U908" s="163" t="str">
        <f t="shared" si="224"/>
        <v/>
      </c>
      <c r="V908" s="163" t="str">
        <f ca="1">IF(AND(C908&lt;&gt;"",C908&lt;&gt;OFFSET(C908,1,0)),SUMIFS(B.2[Giá có thuế],B.2[Số ĐK],C908),"")</f>
        <v/>
      </c>
      <c r="W908" s="159"/>
      <c r="X908" s="161" t="str">
        <f>IF(W908="","",'Thông Tin Chung'!$L$3)</f>
        <v/>
      </c>
      <c r="Y908" s="163" t="str">
        <f t="shared" ca="1" si="225"/>
        <v/>
      </c>
      <c r="Z908" s="165"/>
      <c r="AA908" s="155" t="str">
        <f ca="1">IF(C908="","",IF(OR(D908&lt;NgayBatDau,D908&gt;NgayKetThuc),"Ngày tháng phải nằm trong kỳ báo cáo",IF(AND(G908&lt;&gt;"",COUNTIF(D.2[Tên khách hàng],G908)=0),"Tên KH chưa khai báo trong DSKH",IF(AND(H908&lt;&gt;"",COUNTIF(D.1[Tên sản phẩm],H908)=0),"SP này chưa khai báo trong DSSP",""))))</f>
        <v/>
      </c>
      <c r="AB908" s="23" t="str">
        <f t="shared" ca="1" si="211"/>
        <v/>
      </c>
      <c r="AC908" s="23" t="str">
        <f t="shared" ca="1" si="212"/>
        <v/>
      </c>
      <c r="AD908" s="23" t="str">
        <f t="shared" ca="1" si="213"/>
        <v/>
      </c>
      <c r="AE908" s="68" t="str">
        <f t="shared" ca="1" si="214"/>
        <v/>
      </c>
      <c r="AF908" s="69" t="str">
        <f>IF(OR(H908="",S908=""),"",S908-(SUM(L908,M908)*INDEX(D.1[Đơn giá],MATCH(H908,D.1[Tên sản phẩm],0))))</f>
        <v/>
      </c>
      <c r="AG908" s="90" t="str">
        <f t="shared" ca="1" si="215"/>
        <v/>
      </c>
      <c r="AH908" s="90"/>
    </row>
    <row r="909" spans="2:34" ht="27.75" customHeight="1" x14ac:dyDescent="0.2">
      <c r="B909" s="154">
        <f t="shared" si="216"/>
        <v>906</v>
      </c>
      <c r="C909" s="155" t="str">
        <f t="shared" ca="1" si="217"/>
        <v/>
      </c>
      <c r="D909" s="156" t="str">
        <f t="shared" ca="1" si="218"/>
        <v/>
      </c>
      <c r="E909" s="157" t="str">
        <f t="shared" ca="1" si="219"/>
        <v/>
      </c>
      <c r="F909" s="157"/>
      <c r="G909" s="158" t="str">
        <f t="shared" ca="1" si="220"/>
        <v/>
      </c>
      <c r="H909" s="159"/>
      <c r="I909" s="160" t="str">
        <f>IF(H909="","",INDEX(D.1[Quy cách],MATCH(H909,D.1[Tên sản phẩm],0)))</f>
        <v/>
      </c>
      <c r="J909" s="35" t="str">
        <f>IF(H909="","",INDEX(D.1[ĐVT],MATCH(H909,D.1[Tên sản phẩm],0)))</f>
        <v/>
      </c>
      <c r="K909" s="163" t="str">
        <f>IF(H909="","",INDEX(D.1[Đơn giá bán
(Tham khảo)],MATCH(H909,D.1[Tên sản phẩm],0)))</f>
        <v/>
      </c>
      <c r="L909" s="162"/>
      <c r="M909" s="159"/>
      <c r="N909" s="159"/>
      <c r="O909" s="159"/>
      <c r="P909" s="163" t="str">
        <f t="shared" si="221"/>
        <v/>
      </c>
      <c r="Q909" s="164"/>
      <c r="R909" s="162"/>
      <c r="S909" s="163" t="str">
        <f t="shared" si="222"/>
        <v/>
      </c>
      <c r="T909" s="164" t="str">
        <f t="shared" ca="1" si="223"/>
        <v/>
      </c>
      <c r="U909" s="163" t="str">
        <f t="shared" si="224"/>
        <v/>
      </c>
      <c r="V909" s="163" t="str">
        <f ca="1">IF(AND(C909&lt;&gt;"",C909&lt;&gt;OFFSET(C909,1,0)),SUMIFS(B.2[Giá có thuế],B.2[Số ĐK],C909),"")</f>
        <v/>
      </c>
      <c r="W909" s="159"/>
      <c r="X909" s="161" t="str">
        <f>IF(W909="","",'Thông Tin Chung'!$L$3)</f>
        <v/>
      </c>
      <c r="Y909" s="163" t="str">
        <f t="shared" ca="1" si="225"/>
        <v/>
      </c>
      <c r="Z909" s="165"/>
      <c r="AA909" s="155" t="str">
        <f ca="1">IF(C909="","",IF(OR(D909&lt;NgayBatDau,D909&gt;NgayKetThuc),"Ngày tháng phải nằm trong kỳ báo cáo",IF(AND(G909&lt;&gt;"",COUNTIF(D.2[Tên khách hàng],G909)=0),"Tên KH chưa khai báo trong DSKH",IF(AND(H909&lt;&gt;"",COUNTIF(D.1[Tên sản phẩm],H909)=0),"SP này chưa khai báo trong DSSP",""))))</f>
        <v/>
      </c>
      <c r="AB909" s="23" t="str">
        <f t="shared" ca="1" si="211"/>
        <v/>
      </c>
      <c r="AC909" s="23" t="str">
        <f t="shared" ca="1" si="212"/>
        <v/>
      </c>
      <c r="AD909" s="23" t="str">
        <f t="shared" ca="1" si="213"/>
        <v/>
      </c>
      <c r="AE909" s="68" t="str">
        <f t="shared" ca="1" si="214"/>
        <v/>
      </c>
      <c r="AF909" s="69" t="str">
        <f>IF(OR(H909="",S909=""),"",S909-(SUM(L909,M909)*INDEX(D.1[Đơn giá],MATCH(H909,D.1[Tên sản phẩm],0))))</f>
        <v/>
      </c>
      <c r="AG909" s="90" t="str">
        <f t="shared" ca="1" si="215"/>
        <v/>
      </c>
      <c r="AH909" s="90"/>
    </row>
    <row r="910" spans="2:34" ht="27.75" customHeight="1" x14ac:dyDescent="0.2">
      <c r="B910" s="154">
        <f t="shared" si="216"/>
        <v>907</v>
      </c>
      <c r="C910" s="155" t="str">
        <f t="shared" ca="1" si="217"/>
        <v/>
      </c>
      <c r="D910" s="156" t="str">
        <f t="shared" ca="1" si="218"/>
        <v/>
      </c>
      <c r="E910" s="157" t="str">
        <f t="shared" ca="1" si="219"/>
        <v/>
      </c>
      <c r="F910" s="157"/>
      <c r="G910" s="158" t="str">
        <f t="shared" ca="1" si="220"/>
        <v/>
      </c>
      <c r="H910" s="159"/>
      <c r="I910" s="160" t="str">
        <f>IF(H910="","",INDEX(D.1[Quy cách],MATCH(H910,D.1[Tên sản phẩm],0)))</f>
        <v/>
      </c>
      <c r="J910" s="35" t="str">
        <f>IF(H910="","",INDEX(D.1[ĐVT],MATCH(H910,D.1[Tên sản phẩm],0)))</f>
        <v/>
      </c>
      <c r="K910" s="163" t="str">
        <f>IF(H910="","",INDEX(D.1[Đơn giá bán
(Tham khảo)],MATCH(H910,D.1[Tên sản phẩm],0)))</f>
        <v/>
      </c>
      <c r="L910" s="162"/>
      <c r="M910" s="159"/>
      <c r="N910" s="159"/>
      <c r="O910" s="159"/>
      <c r="P910" s="163" t="str">
        <f t="shared" si="221"/>
        <v/>
      </c>
      <c r="Q910" s="164"/>
      <c r="R910" s="162"/>
      <c r="S910" s="163" t="str">
        <f t="shared" si="222"/>
        <v/>
      </c>
      <c r="T910" s="164" t="str">
        <f t="shared" ca="1" si="223"/>
        <v/>
      </c>
      <c r="U910" s="163" t="str">
        <f t="shared" si="224"/>
        <v/>
      </c>
      <c r="V910" s="163" t="str">
        <f ca="1">IF(AND(C910&lt;&gt;"",C910&lt;&gt;OFFSET(C910,1,0)),SUMIFS(B.2[Giá có thuế],B.2[Số ĐK],C910),"")</f>
        <v/>
      </c>
      <c r="W910" s="159"/>
      <c r="X910" s="161" t="str">
        <f>IF(W910="","",'Thông Tin Chung'!$L$3)</f>
        <v/>
      </c>
      <c r="Y910" s="163" t="str">
        <f t="shared" ca="1" si="225"/>
        <v/>
      </c>
      <c r="Z910" s="165"/>
      <c r="AA910" s="155" t="str">
        <f ca="1">IF(C910="","",IF(OR(D910&lt;NgayBatDau,D910&gt;NgayKetThuc),"Ngày tháng phải nằm trong kỳ báo cáo",IF(AND(G910&lt;&gt;"",COUNTIF(D.2[Tên khách hàng],G910)=0),"Tên KH chưa khai báo trong DSKH",IF(AND(H910&lt;&gt;"",COUNTIF(D.1[Tên sản phẩm],H910)=0),"SP này chưa khai báo trong DSSP",""))))</f>
        <v/>
      </c>
      <c r="AB910" s="23" t="str">
        <f t="shared" ca="1" si="211"/>
        <v/>
      </c>
      <c r="AC910" s="23" t="str">
        <f t="shared" ca="1" si="212"/>
        <v/>
      </c>
      <c r="AD910" s="23" t="str">
        <f t="shared" ca="1" si="213"/>
        <v/>
      </c>
      <c r="AE910" s="68" t="str">
        <f t="shared" ca="1" si="214"/>
        <v/>
      </c>
      <c r="AF910" s="69" t="str">
        <f>IF(OR(H910="",S910=""),"",S910-(SUM(L910,M910)*INDEX(D.1[Đơn giá],MATCH(H910,D.1[Tên sản phẩm],0))))</f>
        <v/>
      </c>
      <c r="AG910" s="90" t="str">
        <f t="shared" ca="1" si="215"/>
        <v/>
      </c>
      <c r="AH910" s="90"/>
    </row>
    <row r="911" spans="2:34" ht="27.75" customHeight="1" x14ac:dyDescent="0.2">
      <c r="B911" s="154">
        <f t="shared" si="216"/>
        <v>908</v>
      </c>
      <c r="C911" s="155" t="str">
        <f t="shared" ca="1" si="217"/>
        <v/>
      </c>
      <c r="D911" s="156" t="str">
        <f t="shared" ca="1" si="218"/>
        <v/>
      </c>
      <c r="E911" s="157" t="str">
        <f t="shared" ca="1" si="219"/>
        <v/>
      </c>
      <c r="F911" s="157"/>
      <c r="G911" s="158" t="str">
        <f t="shared" ca="1" si="220"/>
        <v/>
      </c>
      <c r="H911" s="159"/>
      <c r="I911" s="160" t="str">
        <f>IF(H911="","",INDEX(D.1[Quy cách],MATCH(H911,D.1[Tên sản phẩm],0)))</f>
        <v/>
      </c>
      <c r="J911" s="35" t="str">
        <f>IF(H911="","",INDEX(D.1[ĐVT],MATCH(H911,D.1[Tên sản phẩm],0)))</f>
        <v/>
      </c>
      <c r="K911" s="163" t="str">
        <f>IF(H911="","",INDEX(D.1[Đơn giá bán
(Tham khảo)],MATCH(H911,D.1[Tên sản phẩm],0)))</f>
        <v/>
      </c>
      <c r="L911" s="162"/>
      <c r="M911" s="159"/>
      <c r="N911" s="159"/>
      <c r="O911" s="159"/>
      <c r="P911" s="163" t="str">
        <f t="shared" si="221"/>
        <v/>
      </c>
      <c r="Q911" s="164"/>
      <c r="R911" s="162"/>
      <c r="S911" s="163" t="str">
        <f t="shared" si="222"/>
        <v/>
      </c>
      <c r="T911" s="164" t="str">
        <f t="shared" ca="1" si="223"/>
        <v/>
      </c>
      <c r="U911" s="163" t="str">
        <f t="shared" si="224"/>
        <v/>
      </c>
      <c r="V911" s="163" t="str">
        <f ca="1">IF(AND(C911&lt;&gt;"",C911&lt;&gt;OFFSET(C911,1,0)),SUMIFS(B.2[Giá có thuế],B.2[Số ĐK],C911),"")</f>
        <v/>
      </c>
      <c r="W911" s="159"/>
      <c r="X911" s="161" t="str">
        <f>IF(W911="","",'Thông Tin Chung'!$L$3)</f>
        <v/>
      </c>
      <c r="Y911" s="163" t="str">
        <f t="shared" ca="1" si="225"/>
        <v/>
      </c>
      <c r="Z911" s="165"/>
      <c r="AA911" s="155" t="str">
        <f ca="1">IF(C911="","",IF(OR(D911&lt;NgayBatDau,D911&gt;NgayKetThuc),"Ngày tháng phải nằm trong kỳ báo cáo",IF(AND(G911&lt;&gt;"",COUNTIF(D.2[Tên khách hàng],G911)=0),"Tên KH chưa khai báo trong DSKH",IF(AND(H911&lt;&gt;"",COUNTIF(D.1[Tên sản phẩm],H911)=0),"SP này chưa khai báo trong DSSP",""))))</f>
        <v/>
      </c>
      <c r="AB911" s="23" t="str">
        <f t="shared" ca="1" si="211"/>
        <v/>
      </c>
      <c r="AC911" s="23" t="str">
        <f t="shared" ca="1" si="212"/>
        <v/>
      </c>
      <c r="AD911" s="23" t="str">
        <f t="shared" ca="1" si="213"/>
        <v/>
      </c>
      <c r="AE911" s="68" t="str">
        <f t="shared" ca="1" si="214"/>
        <v/>
      </c>
      <c r="AF911" s="69" t="str">
        <f>IF(OR(H911="",S911=""),"",S911-(SUM(L911,M911)*INDEX(D.1[Đơn giá],MATCH(H911,D.1[Tên sản phẩm],0))))</f>
        <v/>
      </c>
      <c r="AG911" s="90" t="str">
        <f t="shared" ca="1" si="215"/>
        <v/>
      </c>
      <c r="AH911" s="90"/>
    </row>
    <row r="912" spans="2:34" ht="27.75" customHeight="1" x14ac:dyDescent="0.2">
      <c r="B912" s="154">
        <f t="shared" si="216"/>
        <v>909</v>
      </c>
      <c r="C912" s="155" t="str">
        <f t="shared" ca="1" si="217"/>
        <v/>
      </c>
      <c r="D912" s="156" t="str">
        <f t="shared" ca="1" si="218"/>
        <v/>
      </c>
      <c r="E912" s="157" t="str">
        <f t="shared" ca="1" si="219"/>
        <v/>
      </c>
      <c r="F912" s="157"/>
      <c r="G912" s="158" t="str">
        <f t="shared" ca="1" si="220"/>
        <v/>
      </c>
      <c r="H912" s="159"/>
      <c r="I912" s="160" t="str">
        <f>IF(H912="","",INDEX(D.1[Quy cách],MATCH(H912,D.1[Tên sản phẩm],0)))</f>
        <v/>
      </c>
      <c r="J912" s="35" t="str">
        <f>IF(H912="","",INDEX(D.1[ĐVT],MATCH(H912,D.1[Tên sản phẩm],0)))</f>
        <v/>
      </c>
      <c r="K912" s="163" t="str">
        <f>IF(H912="","",INDEX(D.1[Đơn giá bán
(Tham khảo)],MATCH(H912,D.1[Tên sản phẩm],0)))</f>
        <v/>
      </c>
      <c r="L912" s="162"/>
      <c r="M912" s="159"/>
      <c r="N912" s="159"/>
      <c r="O912" s="159"/>
      <c r="P912" s="163" t="str">
        <f t="shared" si="221"/>
        <v/>
      </c>
      <c r="Q912" s="164"/>
      <c r="R912" s="162"/>
      <c r="S912" s="163" t="str">
        <f t="shared" si="222"/>
        <v/>
      </c>
      <c r="T912" s="164" t="str">
        <f t="shared" ca="1" si="223"/>
        <v/>
      </c>
      <c r="U912" s="163" t="str">
        <f t="shared" si="224"/>
        <v/>
      </c>
      <c r="V912" s="163" t="str">
        <f ca="1">IF(AND(C912&lt;&gt;"",C912&lt;&gt;OFFSET(C912,1,0)),SUMIFS(B.2[Giá có thuế],B.2[Số ĐK],C912),"")</f>
        <v/>
      </c>
      <c r="W912" s="159"/>
      <c r="X912" s="161" t="str">
        <f>IF(W912="","",'Thông Tin Chung'!$L$3)</f>
        <v/>
      </c>
      <c r="Y912" s="163" t="str">
        <f t="shared" ca="1" si="225"/>
        <v/>
      </c>
      <c r="Z912" s="165"/>
      <c r="AA912" s="155" t="str">
        <f ca="1">IF(C912="","",IF(OR(D912&lt;NgayBatDau,D912&gt;NgayKetThuc),"Ngày tháng phải nằm trong kỳ báo cáo",IF(AND(G912&lt;&gt;"",COUNTIF(D.2[Tên khách hàng],G912)=0),"Tên KH chưa khai báo trong DSKH",IF(AND(H912&lt;&gt;"",COUNTIF(D.1[Tên sản phẩm],H912)=0),"SP này chưa khai báo trong DSSP",""))))</f>
        <v/>
      </c>
      <c r="AB912" s="23" t="str">
        <f t="shared" ca="1" si="211"/>
        <v/>
      </c>
      <c r="AC912" s="23" t="str">
        <f t="shared" ca="1" si="212"/>
        <v/>
      </c>
      <c r="AD912" s="23" t="str">
        <f t="shared" ca="1" si="213"/>
        <v/>
      </c>
      <c r="AE912" s="68" t="str">
        <f t="shared" ca="1" si="214"/>
        <v/>
      </c>
      <c r="AF912" s="69" t="str">
        <f>IF(OR(H912="",S912=""),"",S912-(SUM(L912,M912)*INDEX(D.1[Đơn giá],MATCH(H912,D.1[Tên sản phẩm],0))))</f>
        <v/>
      </c>
      <c r="AG912" s="90" t="str">
        <f t="shared" ca="1" si="215"/>
        <v/>
      </c>
      <c r="AH912" s="90"/>
    </row>
    <row r="913" spans="2:34" ht="27.75" customHeight="1" x14ac:dyDescent="0.2">
      <c r="B913" s="154">
        <f t="shared" si="216"/>
        <v>910</v>
      </c>
      <c r="C913" s="155" t="str">
        <f t="shared" ca="1" si="217"/>
        <v/>
      </c>
      <c r="D913" s="156" t="str">
        <f t="shared" ca="1" si="218"/>
        <v/>
      </c>
      <c r="E913" s="157" t="str">
        <f t="shared" ca="1" si="219"/>
        <v/>
      </c>
      <c r="F913" s="157"/>
      <c r="G913" s="158" t="str">
        <f t="shared" ca="1" si="220"/>
        <v/>
      </c>
      <c r="H913" s="159"/>
      <c r="I913" s="160" t="str">
        <f>IF(H913="","",INDEX(D.1[Quy cách],MATCH(H913,D.1[Tên sản phẩm],0)))</f>
        <v/>
      </c>
      <c r="J913" s="35" t="str">
        <f>IF(H913="","",INDEX(D.1[ĐVT],MATCH(H913,D.1[Tên sản phẩm],0)))</f>
        <v/>
      </c>
      <c r="K913" s="163" t="str">
        <f>IF(H913="","",INDEX(D.1[Đơn giá bán
(Tham khảo)],MATCH(H913,D.1[Tên sản phẩm],0)))</f>
        <v/>
      </c>
      <c r="L913" s="162"/>
      <c r="M913" s="159"/>
      <c r="N913" s="159"/>
      <c r="O913" s="159"/>
      <c r="P913" s="163" t="str">
        <f t="shared" si="221"/>
        <v/>
      </c>
      <c r="Q913" s="164"/>
      <c r="R913" s="162"/>
      <c r="S913" s="163" t="str">
        <f t="shared" si="222"/>
        <v/>
      </c>
      <c r="T913" s="164" t="str">
        <f t="shared" ca="1" si="223"/>
        <v/>
      </c>
      <c r="U913" s="163" t="str">
        <f t="shared" si="224"/>
        <v/>
      </c>
      <c r="V913" s="163" t="str">
        <f ca="1">IF(AND(C913&lt;&gt;"",C913&lt;&gt;OFFSET(C913,1,0)),SUMIFS(B.2[Giá có thuế],B.2[Số ĐK],C913),"")</f>
        <v/>
      </c>
      <c r="W913" s="159"/>
      <c r="X913" s="161" t="str">
        <f>IF(W913="","",'Thông Tin Chung'!$L$3)</f>
        <v/>
      </c>
      <c r="Y913" s="163" t="str">
        <f t="shared" ca="1" si="225"/>
        <v/>
      </c>
      <c r="Z913" s="165"/>
      <c r="AA913" s="155" t="str">
        <f ca="1">IF(C913="","",IF(OR(D913&lt;NgayBatDau,D913&gt;NgayKetThuc),"Ngày tháng phải nằm trong kỳ báo cáo",IF(AND(G913&lt;&gt;"",COUNTIF(D.2[Tên khách hàng],G913)=0),"Tên KH chưa khai báo trong DSKH",IF(AND(H913&lt;&gt;"",COUNTIF(D.1[Tên sản phẩm],H913)=0),"SP này chưa khai báo trong DSSP",""))))</f>
        <v/>
      </c>
      <c r="AB913" s="23" t="str">
        <f t="shared" ca="1" si="211"/>
        <v/>
      </c>
      <c r="AC913" s="23" t="str">
        <f t="shared" ca="1" si="212"/>
        <v/>
      </c>
      <c r="AD913" s="23" t="str">
        <f t="shared" ca="1" si="213"/>
        <v/>
      </c>
      <c r="AE913" s="68" t="str">
        <f t="shared" ca="1" si="214"/>
        <v/>
      </c>
      <c r="AF913" s="69" t="str">
        <f>IF(OR(H913="",S913=""),"",S913-(SUM(L913,M913)*INDEX(D.1[Đơn giá],MATCH(H913,D.1[Tên sản phẩm],0))))</f>
        <v/>
      </c>
      <c r="AG913" s="90" t="str">
        <f t="shared" ca="1" si="215"/>
        <v/>
      </c>
      <c r="AH913" s="90"/>
    </row>
    <row r="914" spans="2:34" ht="27.75" customHeight="1" x14ac:dyDescent="0.2">
      <c r="B914" s="154">
        <f t="shared" si="216"/>
        <v>911</v>
      </c>
      <c r="C914" s="155" t="str">
        <f t="shared" ca="1" si="217"/>
        <v/>
      </c>
      <c r="D914" s="156" t="str">
        <f t="shared" ca="1" si="218"/>
        <v/>
      </c>
      <c r="E914" s="157" t="str">
        <f t="shared" ca="1" si="219"/>
        <v/>
      </c>
      <c r="F914" s="157"/>
      <c r="G914" s="158" t="str">
        <f t="shared" ca="1" si="220"/>
        <v/>
      </c>
      <c r="H914" s="159"/>
      <c r="I914" s="160" t="str">
        <f>IF(H914="","",INDEX(D.1[Quy cách],MATCH(H914,D.1[Tên sản phẩm],0)))</f>
        <v/>
      </c>
      <c r="J914" s="35" t="str">
        <f>IF(H914="","",INDEX(D.1[ĐVT],MATCH(H914,D.1[Tên sản phẩm],0)))</f>
        <v/>
      </c>
      <c r="K914" s="163" t="str">
        <f>IF(H914="","",INDEX(D.1[Đơn giá bán
(Tham khảo)],MATCH(H914,D.1[Tên sản phẩm],0)))</f>
        <v/>
      </c>
      <c r="L914" s="162"/>
      <c r="M914" s="159"/>
      <c r="N914" s="159"/>
      <c r="O914" s="159"/>
      <c r="P914" s="163" t="str">
        <f t="shared" si="221"/>
        <v/>
      </c>
      <c r="Q914" s="164"/>
      <c r="R914" s="162"/>
      <c r="S914" s="163" t="str">
        <f t="shared" si="222"/>
        <v/>
      </c>
      <c r="T914" s="164" t="str">
        <f t="shared" ca="1" si="223"/>
        <v/>
      </c>
      <c r="U914" s="163" t="str">
        <f t="shared" si="224"/>
        <v/>
      </c>
      <c r="V914" s="163" t="str">
        <f ca="1">IF(AND(C914&lt;&gt;"",C914&lt;&gt;OFFSET(C914,1,0)),SUMIFS(B.2[Giá có thuế],B.2[Số ĐK],C914),"")</f>
        <v/>
      </c>
      <c r="W914" s="159"/>
      <c r="X914" s="161" t="str">
        <f>IF(W914="","",'Thông Tin Chung'!$L$3)</f>
        <v/>
      </c>
      <c r="Y914" s="163" t="str">
        <f t="shared" ca="1" si="225"/>
        <v/>
      </c>
      <c r="Z914" s="165"/>
      <c r="AA914" s="155" t="str">
        <f ca="1">IF(C914="","",IF(OR(D914&lt;NgayBatDau,D914&gt;NgayKetThuc),"Ngày tháng phải nằm trong kỳ báo cáo",IF(AND(G914&lt;&gt;"",COUNTIF(D.2[Tên khách hàng],G914)=0),"Tên KH chưa khai báo trong DSKH",IF(AND(H914&lt;&gt;"",COUNTIF(D.1[Tên sản phẩm],H914)=0),"SP này chưa khai báo trong DSSP",""))))</f>
        <v/>
      </c>
      <c r="AB914" s="23" t="str">
        <f t="shared" ca="1" si="211"/>
        <v/>
      </c>
      <c r="AC914" s="23" t="str">
        <f t="shared" ca="1" si="212"/>
        <v/>
      </c>
      <c r="AD914" s="23" t="str">
        <f t="shared" ca="1" si="213"/>
        <v/>
      </c>
      <c r="AE914" s="68" t="str">
        <f t="shared" ca="1" si="214"/>
        <v/>
      </c>
      <c r="AF914" s="69" t="str">
        <f>IF(OR(H914="",S914=""),"",S914-(SUM(L914,M914)*INDEX(D.1[Đơn giá],MATCH(H914,D.1[Tên sản phẩm],0))))</f>
        <v/>
      </c>
      <c r="AG914" s="90" t="str">
        <f t="shared" ca="1" si="215"/>
        <v/>
      </c>
      <c r="AH914" s="90"/>
    </row>
    <row r="915" spans="2:34" ht="27.75" customHeight="1" x14ac:dyDescent="0.2">
      <c r="B915" s="154">
        <f t="shared" si="216"/>
        <v>912</v>
      </c>
      <c r="C915" s="155" t="str">
        <f t="shared" ca="1" si="217"/>
        <v/>
      </c>
      <c r="D915" s="156" t="str">
        <f t="shared" ca="1" si="218"/>
        <v/>
      </c>
      <c r="E915" s="157" t="str">
        <f t="shared" ca="1" si="219"/>
        <v/>
      </c>
      <c r="F915" s="157"/>
      <c r="G915" s="158" t="str">
        <f t="shared" ca="1" si="220"/>
        <v/>
      </c>
      <c r="H915" s="159"/>
      <c r="I915" s="160" t="str">
        <f>IF(H915="","",INDEX(D.1[Quy cách],MATCH(H915,D.1[Tên sản phẩm],0)))</f>
        <v/>
      </c>
      <c r="J915" s="35" t="str">
        <f>IF(H915="","",INDEX(D.1[ĐVT],MATCH(H915,D.1[Tên sản phẩm],0)))</f>
        <v/>
      </c>
      <c r="K915" s="163" t="str">
        <f>IF(H915="","",INDEX(D.1[Đơn giá bán
(Tham khảo)],MATCH(H915,D.1[Tên sản phẩm],0)))</f>
        <v/>
      </c>
      <c r="L915" s="162"/>
      <c r="M915" s="159"/>
      <c r="N915" s="159"/>
      <c r="O915" s="159"/>
      <c r="P915" s="163" t="str">
        <f t="shared" si="221"/>
        <v/>
      </c>
      <c r="Q915" s="164"/>
      <c r="R915" s="162"/>
      <c r="S915" s="163" t="str">
        <f t="shared" si="222"/>
        <v/>
      </c>
      <c r="T915" s="164" t="str">
        <f t="shared" ca="1" si="223"/>
        <v/>
      </c>
      <c r="U915" s="163" t="str">
        <f t="shared" si="224"/>
        <v/>
      </c>
      <c r="V915" s="163" t="str">
        <f ca="1">IF(AND(C915&lt;&gt;"",C915&lt;&gt;OFFSET(C915,1,0)),SUMIFS(B.2[Giá có thuế],B.2[Số ĐK],C915),"")</f>
        <v/>
      </c>
      <c r="W915" s="159"/>
      <c r="X915" s="161" t="str">
        <f>IF(W915="","",'Thông Tin Chung'!$L$3)</f>
        <v/>
      </c>
      <c r="Y915" s="163" t="str">
        <f t="shared" ca="1" si="225"/>
        <v/>
      </c>
      <c r="Z915" s="165"/>
      <c r="AA915" s="155" t="str">
        <f ca="1">IF(C915="","",IF(OR(D915&lt;NgayBatDau,D915&gt;NgayKetThuc),"Ngày tháng phải nằm trong kỳ báo cáo",IF(AND(G915&lt;&gt;"",COUNTIF(D.2[Tên khách hàng],G915)=0),"Tên KH chưa khai báo trong DSKH",IF(AND(H915&lt;&gt;"",COUNTIF(D.1[Tên sản phẩm],H915)=0),"SP này chưa khai báo trong DSSP",""))))</f>
        <v/>
      </c>
      <c r="AB915" s="23" t="str">
        <f t="shared" ca="1" si="211"/>
        <v/>
      </c>
      <c r="AC915" s="23" t="str">
        <f t="shared" ca="1" si="212"/>
        <v/>
      </c>
      <c r="AD915" s="23" t="str">
        <f t="shared" ca="1" si="213"/>
        <v/>
      </c>
      <c r="AE915" s="68" t="str">
        <f t="shared" ca="1" si="214"/>
        <v/>
      </c>
      <c r="AF915" s="69" t="str">
        <f>IF(OR(H915="",S915=""),"",S915-(SUM(L915,M915)*INDEX(D.1[Đơn giá],MATCH(H915,D.1[Tên sản phẩm],0))))</f>
        <v/>
      </c>
      <c r="AG915" s="90" t="str">
        <f t="shared" ca="1" si="215"/>
        <v/>
      </c>
      <c r="AH915" s="90"/>
    </row>
    <row r="916" spans="2:34" ht="27.75" customHeight="1" x14ac:dyDescent="0.2">
      <c r="B916" s="154">
        <f t="shared" si="216"/>
        <v>913</v>
      </c>
      <c r="C916" s="155" t="str">
        <f t="shared" ca="1" si="217"/>
        <v/>
      </c>
      <c r="D916" s="156" t="str">
        <f t="shared" ca="1" si="218"/>
        <v/>
      </c>
      <c r="E916" s="157" t="str">
        <f t="shared" ca="1" si="219"/>
        <v/>
      </c>
      <c r="F916" s="157"/>
      <c r="G916" s="158" t="str">
        <f t="shared" ca="1" si="220"/>
        <v/>
      </c>
      <c r="H916" s="159"/>
      <c r="I916" s="160" t="str">
        <f>IF(H916="","",INDEX(D.1[Quy cách],MATCH(H916,D.1[Tên sản phẩm],0)))</f>
        <v/>
      </c>
      <c r="J916" s="35" t="str">
        <f>IF(H916="","",INDEX(D.1[ĐVT],MATCH(H916,D.1[Tên sản phẩm],0)))</f>
        <v/>
      </c>
      <c r="K916" s="163" t="str">
        <f>IF(H916="","",INDEX(D.1[Đơn giá bán
(Tham khảo)],MATCH(H916,D.1[Tên sản phẩm],0)))</f>
        <v/>
      </c>
      <c r="L916" s="162"/>
      <c r="M916" s="159"/>
      <c r="N916" s="159"/>
      <c r="O916" s="159"/>
      <c r="P916" s="163" t="str">
        <f t="shared" si="221"/>
        <v/>
      </c>
      <c r="Q916" s="164"/>
      <c r="R916" s="162"/>
      <c r="S916" s="163" t="str">
        <f t="shared" si="222"/>
        <v/>
      </c>
      <c r="T916" s="164" t="str">
        <f t="shared" ca="1" si="223"/>
        <v/>
      </c>
      <c r="U916" s="163" t="str">
        <f t="shared" si="224"/>
        <v/>
      </c>
      <c r="V916" s="163" t="str">
        <f ca="1">IF(AND(C916&lt;&gt;"",C916&lt;&gt;OFFSET(C916,1,0)),SUMIFS(B.2[Giá có thuế],B.2[Số ĐK],C916),"")</f>
        <v/>
      </c>
      <c r="W916" s="159"/>
      <c r="X916" s="161" t="str">
        <f>IF(W916="","",'Thông Tin Chung'!$L$3)</f>
        <v/>
      </c>
      <c r="Y916" s="163" t="str">
        <f t="shared" ca="1" si="225"/>
        <v/>
      </c>
      <c r="Z916" s="165"/>
      <c r="AA916" s="155" t="str">
        <f ca="1">IF(C916="","",IF(OR(D916&lt;NgayBatDau,D916&gt;NgayKetThuc),"Ngày tháng phải nằm trong kỳ báo cáo",IF(AND(G916&lt;&gt;"",COUNTIF(D.2[Tên khách hàng],G916)=0),"Tên KH chưa khai báo trong DSKH",IF(AND(H916&lt;&gt;"",COUNTIF(D.1[Tên sản phẩm],H916)=0),"SP này chưa khai báo trong DSSP",""))))</f>
        <v/>
      </c>
      <c r="AB916" s="23" t="str">
        <f t="shared" ca="1" si="211"/>
        <v/>
      </c>
      <c r="AC916" s="23" t="str">
        <f t="shared" ca="1" si="212"/>
        <v/>
      </c>
      <c r="AD916" s="23" t="str">
        <f t="shared" ca="1" si="213"/>
        <v/>
      </c>
      <c r="AE916" s="68" t="str">
        <f t="shared" ca="1" si="214"/>
        <v/>
      </c>
      <c r="AF916" s="69" t="str">
        <f>IF(OR(H916="",S916=""),"",S916-(SUM(L916,M916)*INDEX(D.1[Đơn giá],MATCH(H916,D.1[Tên sản phẩm],0))))</f>
        <v/>
      </c>
      <c r="AG916" s="90" t="str">
        <f t="shared" ca="1" si="215"/>
        <v/>
      </c>
      <c r="AH916" s="90"/>
    </row>
    <row r="917" spans="2:34" ht="27.75" customHeight="1" x14ac:dyDescent="0.2">
      <c r="B917" s="154">
        <f t="shared" si="216"/>
        <v>914</v>
      </c>
      <c r="C917" s="155" t="str">
        <f t="shared" ca="1" si="217"/>
        <v/>
      </c>
      <c r="D917" s="156" t="str">
        <f t="shared" ca="1" si="218"/>
        <v/>
      </c>
      <c r="E917" s="157" t="str">
        <f t="shared" ca="1" si="219"/>
        <v/>
      </c>
      <c r="F917" s="157"/>
      <c r="G917" s="158" t="str">
        <f t="shared" ca="1" si="220"/>
        <v/>
      </c>
      <c r="H917" s="159"/>
      <c r="I917" s="160" t="str">
        <f>IF(H917="","",INDEX(D.1[Quy cách],MATCH(H917,D.1[Tên sản phẩm],0)))</f>
        <v/>
      </c>
      <c r="J917" s="35" t="str">
        <f>IF(H917="","",INDEX(D.1[ĐVT],MATCH(H917,D.1[Tên sản phẩm],0)))</f>
        <v/>
      </c>
      <c r="K917" s="163" t="str">
        <f>IF(H917="","",INDEX(D.1[Đơn giá bán
(Tham khảo)],MATCH(H917,D.1[Tên sản phẩm],0)))</f>
        <v/>
      </c>
      <c r="L917" s="162"/>
      <c r="M917" s="159"/>
      <c r="N917" s="159"/>
      <c r="O917" s="159"/>
      <c r="P917" s="163" t="str">
        <f t="shared" si="221"/>
        <v/>
      </c>
      <c r="Q917" s="164"/>
      <c r="R917" s="162"/>
      <c r="S917" s="163" t="str">
        <f t="shared" si="222"/>
        <v/>
      </c>
      <c r="T917" s="164" t="str">
        <f t="shared" ca="1" si="223"/>
        <v/>
      </c>
      <c r="U917" s="163" t="str">
        <f t="shared" si="224"/>
        <v/>
      </c>
      <c r="V917" s="163" t="str">
        <f ca="1">IF(AND(C917&lt;&gt;"",C917&lt;&gt;OFFSET(C917,1,0)),SUMIFS(B.2[Giá có thuế],B.2[Số ĐK],C917),"")</f>
        <v/>
      </c>
      <c r="W917" s="159"/>
      <c r="X917" s="161" t="str">
        <f>IF(W917="","",'Thông Tin Chung'!$L$3)</f>
        <v/>
      </c>
      <c r="Y917" s="163" t="str">
        <f t="shared" ca="1" si="225"/>
        <v/>
      </c>
      <c r="Z917" s="165"/>
      <c r="AA917" s="155" t="str">
        <f ca="1">IF(C917="","",IF(OR(D917&lt;NgayBatDau,D917&gt;NgayKetThuc),"Ngày tháng phải nằm trong kỳ báo cáo",IF(AND(G917&lt;&gt;"",COUNTIF(D.2[Tên khách hàng],G917)=0),"Tên KH chưa khai báo trong DSKH",IF(AND(H917&lt;&gt;"",COUNTIF(D.1[Tên sản phẩm],H917)=0),"SP này chưa khai báo trong DSSP",""))))</f>
        <v/>
      </c>
      <c r="AB917" s="23" t="str">
        <f t="shared" ca="1" si="211"/>
        <v/>
      </c>
      <c r="AC917" s="23" t="str">
        <f t="shared" ca="1" si="212"/>
        <v/>
      </c>
      <c r="AD917" s="23" t="str">
        <f t="shared" ca="1" si="213"/>
        <v/>
      </c>
      <c r="AE917" s="68" t="str">
        <f t="shared" ca="1" si="214"/>
        <v/>
      </c>
      <c r="AF917" s="69" t="str">
        <f>IF(OR(H917="",S917=""),"",S917-(SUM(L917,M917)*INDEX(D.1[Đơn giá],MATCH(H917,D.1[Tên sản phẩm],0))))</f>
        <v/>
      </c>
      <c r="AG917" s="90" t="str">
        <f t="shared" ca="1" si="215"/>
        <v/>
      </c>
      <c r="AH917" s="90"/>
    </row>
    <row r="918" spans="2:34" ht="27.75" customHeight="1" x14ac:dyDescent="0.2">
      <c r="B918" s="154">
        <f t="shared" si="216"/>
        <v>915</v>
      </c>
      <c r="C918" s="155" t="str">
        <f t="shared" ca="1" si="217"/>
        <v/>
      </c>
      <c r="D918" s="156" t="str">
        <f t="shared" ca="1" si="218"/>
        <v/>
      </c>
      <c r="E918" s="157" t="str">
        <f t="shared" ca="1" si="219"/>
        <v/>
      </c>
      <c r="F918" s="157"/>
      <c r="G918" s="158" t="str">
        <f t="shared" ca="1" si="220"/>
        <v/>
      </c>
      <c r="H918" s="159"/>
      <c r="I918" s="160" t="str">
        <f>IF(H918="","",INDEX(D.1[Quy cách],MATCH(H918,D.1[Tên sản phẩm],0)))</f>
        <v/>
      </c>
      <c r="J918" s="35" t="str">
        <f>IF(H918="","",INDEX(D.1[ĐVT],MATCH(H918,D.1[Tên sản phẩm],0)))</f>
        <v/>
      </c>
      <c r="K918" s="163" t="str">
        <f>IF(H918="","",INDEX(D.1[Đơn giá bán
(Tham khảo)],MATCH(H918,D.1[Tên sản phẩm],0)))</f>
        <v/>
      </c>
      <c r="L918" s="162"/>
      <c r="M918" s="159"/>
      <c r="N918" s="159"/>
      <c r="O918" s="159"/>
      <c r="P918" s="163" t="str">
        <f t="shared" si="221"/>
        <v/>
      </c>
      <c r="Q918" s="164"/>
      <c r="R918" s="162"/>
      <c r="S918" s="163" t="str">
        <f t="shared" si="222"/>
        <v/>
      </c>
      <c r="T918" s="164" t="str">
        <f t="shared" ca="1" si="223"/>
        <v/>
      </c>
      <c r="U918" s="163" t="str">
        <f t="shared" si="224"/>
        <v/>
      </c>
      <c r="V918" s="163" t="str">
        <f ca="1">IF(AND(C918&lt;&gt;"",C918&lt;&gt;OFFSET(C918,1,0)),SUMIFS(B.2[Giá có thuế],B.2[Số ĐK],C918),"")</f>
        <v/>
      </c>
      <c r="W918" s="159"/>
      <c r="X918" s="161" t="str">
        <f>IF(W918="","",'Thông Tin Chung'!$L$3)</f>
        <v/>
      </c>
      <c r="Y918" s="163" t="str">
        <f t="shared" ca="1" si="225"/>
        <v/>
      </c>
      <c r="Z918" s="165"/>
      <c r="AA918" s="155" t="str">
        <f ca="1">IF(C918="","",IF(OR(D918&lt;NgayBatDau,D918&gt;NgayKetThuc),"Ngày tháng phải nằm trong kỳ báo cáo",IF(AND(G918&lt;&gt;"",COUNTIF(D.2[Tên khách hàng],G918)=0),"Tên KH chưa khai báo trong DSKH",IF(AND(H918&lt;&gt;"",COUNTIF(D.1[Tên sản phẩm],H918)=0),"SP này chưa khai báo trong DSSP",""))))</f>
        <v/>
      </c>
      <c r="AB918" s="23" t="str">
        <f t="shared" ca="1" si="211"/>
        <v/>
      </c>
      <c r="AC918" s="23" t="str">
        <f t="shared" ca="1" si="212"/>
        <v/>
      </c>
      <c r="AD918" s="23" t="str">
        <f t="shared" ca="1" si="213"/>
        <v/>
      </c>
      <c r="AE918" s="68" t="str">
        <f t="shared" ca="1" si="214"/>
        <v/>
      </c>
      <c r="AF918" s="69" t="str">
        <f>IF(OR(H918="",S918=""),"",S918-(SUM(L918,M918)*INDEX(D.1[Đơn giá],MATCH(H918,D.1[Tên sản phẩm],0))))</f>
        <v/>
      </c>
      <c r="AG918" s="90" t="str">
        <f t="shared" ca="1" si="215"/>
        <v/>
      </c>
      <c r="AH918" s="90"/>
    </row>
    <row r="919" spans="2:34" ht="27.75" customHeight="1" x14ac:dyDescent="0.2">
      <c r="B919" s="154">
        <f t="shared" si="216"/>
        <v>916</v>
      </c>
      <c r="C919" s="155" t="str">
        <f t="shared" ca="1" si="217"/>
        <v/>
      </c>
      <c r="D919" s="156" t="str">
        <f t="shared" ca="1" si="218"/>
        <v/>
      </c>
      <c r="E919" s="157" t="str">
        <f t="shared" ca="1" si="219"/>
        <v/>
      </c>
      <c r="F919" s="157"/>
      <c r="G919" s="158" t="str">
        <f t="shared" ca="1" si="220"/>
        <v/>
      </c>
      <c r="H919" s="159"/>
      <c r="I919" s="160" t="str">
        <f>IF(H919="","",INDEX(D.1[Quy cách],MATCH(H919,D.1[Tên sản phẩm],0)))</f>
        <v/>
      </c>
      <c r="J919" s="35" t="str">
        <f>IF(H919="","",INDEX(D.1[ĐVT],MATCH(H919,D.1[Tên sản phẩm],0)))</f>
        <v/>
      </c>
      <c r="K919" s="163" t="str">
        <f>IF(H919="","",INDEX(D.1[Đơn giá bán
(Tham khảo)],MATCH(H919,D.1[Tên sản phẩm],0)))</f>
        <v/>
      </c>
      <c r="L919" s="162"/>
      <c r="M919" s="159"/>
      <c r="N919" s="159"/>
      <c r="O919" s="159"/>
      <c r="P919" s="163" t="str">
        <f t="shared" si="221"/>
        <v/>
      </c>
      <c r="Q919" s="164"/>
      <c r="R919" s="162"/>
      <c r="S919" s="163" t="str">
        <f t="shared" si="222"/>
        <v/>
      </c>
      <c r="T919" s="164" t="str">
        <f t="shared" ca="1" si="223"/>
        <v/>
      </c>
      <c r="U919" s="163" t="str">
        <f t="shared" si="224"/>
        <v/>
      </c>
      <c r="V919" s="163" t="str">
        <f ca="1">IF(AND(C919&lt;&gt;"",C919&lt;&gt;OFFSET(C919,1,0)),SUMIFS(B.2[Giá có thuế],B.2[Số ĐK],C919),"")</f>
        <v/>
      </c>
      <c r="W919" s="159"/>
      <c r="X919" s="161" t="str">
        <f>IF(W919="","",'Thông Tin Chung'!$L$3)</f>
        <v/>
      </c>
      <c r="Y919" s="163" t="str">
        <f t="shared" ca="1" si="225"/>
        <v/>
      </c>
      <c r="Z919" s="165"/>
      <c r="AA919" s="155" t="str">
        <f ca="1">IF(C919="","",IF(OR(D919&lt;NgayBatDau,D919&gt;NgayKetThuc),"Ngày tháng phải nằm trong kỳ báo cáo",IF(AND(G919&lt;&gt;"",COUNTIF(D.2[Tên khách hàng],G919)=0),"Tên KH chưa khai báo trong DSKH",IF(AND(H919&lt;&gt;"",COUNTIF(D.1[Tên sản phẩm],H919)=0),"SP này chưa khai báo trong DSSP",""))))</f>
        <v/>
      </c>
      <c r="AB919" s="23" t="str">
        <f t="shared" ca="1" si="211"/>
        <v/>
      </c>
      <c r="AC919" s="23" t="str">
        <f t="shared" ca="1" si="212"/>
        <v/>
      </c>
      <c r="AD919" s="23" t="str">
        <f t="shared" ca="1" si="213"/>
        <v/>
      </c>
      <c r="AE919" s="68" t="str">
        <f t="shared" ca="1" si="214"/>
        <v/>
      </c>
      <c r="AF919" s="69" t="str">
        <f>IF(OR(H919="",S919=""),"",S919-(SUM(L919,M919)*INDEX(D.1[Đơn giá],MATCH(H919,D.1[Tên sản phẩm],0))))</f>
        <v/>
      </c>
      <c r="AG919" s="90" t="str">
        <f t="shared" ca="1" si="215"/>
        <v/>
      </c>
      <c r="AH919" s="90"/>
    </row>
    <row r="920" spans="2:34" ht="27.75" customHeight="1" x14ac:dyDescent="0.2">
      <c r="B920" s="154">
        <f t="shared" si="216"/>
        <v>917</v>
      </c>
      <c r="C920" s="155" t="str">
        <f t="shared" ca="1" si="217"/>
        <v/>
      </c>
      <c r="D920" s="156" t="str">
        <f t="shared" ca="1" si="218"/>
        <v/>
      </c>
      <c r="E920" s="157" t="str">
        <f t="shared" ca="1" si="219"/>
        <v/>
      </c>
      <c r="F920" s="157"/>
      <c r="G920" s="158" t="str">
        <f t="shared" ca="1" si="220"/>
        <v/>
      </c>
      <c r="H920" s="159"/>
      <c r="I920" s="160" t="str">
        <f>IF(H920="","",INDEX(D.1[Quy cách],MATCH(H920,D.1[Tên sản phẩm],0)))</f>
        <v/>
      </c>
      <c r="J920" s="35" t="str">
        <f>IF(H920="","",INDEX(D.1[ĐVT],MATCH(H920,D.1[Tên sản phẩm],0)))</f>
        <v/>
      </c>
      <c r="K920" s="163" t="str">
        <f>IF(H920="","",INDEX(D.1[Đơn giá bán
(Tham khảo)],MATCH(H920,D.1[Tên sản phẩm],0)))</f>
        <v/>
      </c>
      <c r="L920" s="162"/>
      <c r="M920" s="159"/>
      <c r="N920" s="159"/>
      <c r="O920" s="159"/>
      <c r="P920" s="163" t="str">
        <f t="shared" si="221"/>
        <v/>
      </c>
      <c r="Q920" s="164"/>
      <c r="R920" s="162"/>
      <c r="S920" s="163" t="str">
        <f t="shared" si="222"/>
        <v/>
      </c>
      <c r="T920" s="164" t="str">
        <f t="shared" ca="1" si="223"/>
        <v/>
      </c>
      <c r="U920" s="163" t="str">
        <f t="shared" si="224"/>
        <v/>
      </c>
      <c r="V920" s="163" t="str">
        <f ca="1">IF(AND(C920&lt;&gt;"",C920&lt;&gt;OFFSET(C920,1,0)),SUMIFS(B.2[Giá có thuế],B.2[Số ĐK],C920),"")</f>
        <v/>
      </c>
      <c r="W920" s="159"/>
      <c r="X920" s="161" t="str">
        <f>IF(W920="","",'Thông Tin Chung'!$L$3)</f>
        <v/>
      </c>
      <c r="Y920" s="163" t="str">
        <f t="shared" ca="1" si="225"/>
        <v/>
      </c>
      <c r="Z920" s="165"/>
      <c r="AA920" s="155" t="str">
        <f ca="1">IF(C920="","",IF(OR(D920&lt;NgayBatDau,D920&gt;NgayKetThuc),"Ngày tháng phải nằm trong kỳ báo cáo",IF(AND(G920&lt;&gt;"",COUNTIF(D.2[Tên khách hàng],G920)=0),"Tên KH chưa khai báo trong DSKH",IF(AND(H920&lt;&gt;"",COUNTIF(D.1[Tên sản phẩm],H920)=0),"SP này chưa khai báo trong DSSP",""))))</f>
        <v/>
      </c>
      <c r="AB920" s="23" t="str">
        <f t="shared" ca="1" si="211"/>
        <v/>
      </c>
      <c r="AC920" s="23" t="str">
        <f t="shared" ca="1" si="212"/>
        <v/>
      </c>
      <c r="AD920" s="23" t="str">
        <f t="shared" ca="1" si="213"/>
        <v/>
      </c>
      <c r="AE920" s="68" t="str">
        <f t="shared" ca="1" si="214"/>
        <v/>
      </c>
      <c r="AF920" s="69" t="str">
        <f>IF(OR(H920="",S920=""),"",S920-(SUM(L920,M920)*INDEX(D.1[Đơn giá],MATCH(H920,D.1[Tên sản phẩm],0))))</f>
        <v/>
      </c>
      <c r="AG920" s="90" t="str">
        <f t="shared" ca="1" si="215"/>
        <v/>
      </c>
      <c r="AH920" s="90"/>
    </row>
    <row r="921" spans="2:34" ht="27.75" customHeight="1" x14ac:dyDescent="0.2">
      <c r="B921" s="154">
        <f t="shared" si="216"/>
        <v>918</v>
      </c>
      <c r="C921" s="155" t="str">
        <f t="shared" ca="1" si="217"/>
        <v/>
      </c>
      <c r="D921" s="156" t="str">
        <f t="shared" ca="1" si="218"/>
        <v/>
      </c>
      <c r="E921" s="157" t="str">
        <f t="shared" ca="1" si="219"/>
        <v/>
      </c>
      <c r="F921" s="157"/>
      <c r="G921" s="158" t="str">
        <f t="shared" ca="1" si="220"/>
        <v/>
      </c>
      <c r="H921" s="159"/>
      <c r="I921" s="160" t="str">
        <f>IF(H921="","",INDEX(D.1[Quy cách],MATCH(H921,D.1[Tên sản phẩm],0)))</f>
        <v/>
      </c>
      <c r="J921" s="35" t="str">
        <f>IF(H921="","",INDEX(D.1[ĐVT],MATCH(H921,D.1[Tên sản phẩm],0)))</f>
        <v/>
      </c>
      <c r="K921" s="163" t="str">
        <f>IF(H921="","",INDEX(D.1[Đơn giá bán
(Tham khảo)],MATCH(H921,D.1[Tên sản phẩm],0)))</f>
        <v/>
      </c>
      <c r="L921" s="162"/>
      <c r="M921" s="159"/>
      <c r="N921" s="159"/>
      <c r="O921" s="159"/>
      <c r="P921" s="163" t="str">
        <f t="shared" si="221"/>
        <v/>
      </c>
      <c r="Q921" s="164"/>
      <c r="R921" s="162"/>
      <c r="S921" s="163" t="str">
        <f t="shared" si="222"/>
        <v/>
      </c>
      <c r="T921" s="164" t="str">
        <f t="shared" ca="1" si="223"/>
        <v/>
      </c>
      <c r="U921" s="163" t="str">
        <f t="shared" si="224"/>
        <v/>
      </c>
      <c r="V921" s="163" t="str">
        <f ca="1">IF(AND(C921&lt;&gt;"",C921&lt;&gt;OFFSET(C921,1,0)),SUMIFS(B.2[Giá có thuế],B.2[Số ĐK],C921),"")</f>
        <v/>
      </c>
      <c r="W921" s="159"/>
      <c r="X921" s="161" t="str">
        <f>IF(W921="","",'Thông Tin Chung'!$L$3)</f>
        <v/>
      </c>
      <c r="Y921" s="163" t="str">
        <f t="shared" ca="1" si="225"/>
        <v/>
      </c>
      <c r="Z921" s="165"/>
      <c r="AA921" s="155" t="str">
        <f ca="1">IF(C921="","",IF(OR(D921&lt;NgayBatDau,D921&gt;NgayKetThuc),"Ngày tháng phải nằm trong kỳ báo cáo",IF(AND(G921&lt;&gt;"",COUNTIF(D.2[Tên khách hàng],G921)=0),"Tên KH chưa khai báo trong DSKH",IF(AND(H921&lt;&gt;"",COUNTIF(D.1[Tên sản phẩm],H921)=0),"SP này chưa khai báo trong DSSP",""))))</f>
        <v/>
      </c>
      <c r="AB921" s="23" t="str">
        <f t="shared" ca="1" si="211"/>
        <v/>
      </c>
      <c r="AC921" s="23" t="str">
        <f t="shared" ca="1" si="212"/>
        <v/>
      </c>
      <c r="AD921" s="23" t="str">
        <f t="shared" ca="1" si="213"/>
        <v/>
      </c>
      <c r="AE921" s="68" t="str">
        <f t="shared" ca="1" si="214"/>
        <v/>
      </c>
      <c r="AF921" s="69" t="str">
        <f>IF(OR(H921="",S921=""),"",S921-(SUM(L921,M921)*INDEX(D.1[Đơn giá],MATCH(H921,D.1[Tên sản phẩm],0))))</f>
        <v/>
      </c>
      <c r="AG921" s="90" t="str">
        <f t="shared" ca="1" si="215"/>
        <v/>
      </c>
      <c r="AH921" s="90"/>
    </row>
    <row r="922" spans="2:34" ht="27.75" customHeight="1" x14ac:dyDescent="0.2">
      <c r="B922" s="154">
        <f t="shared" si="216"/>
        <v>919</v>
      </c>
      <c r="C922" s="155" t="str">
        <f t="shared" ca="1" si="217"/>
        <v/>
      </c>
      <c r="D922" s="156" t="str">
        <f t="shared" ca="1" si="218"/>
        <v/>
      </c>
      <c r="E922" s="157" t="str">
        <f t="shared" ca="1" si="219"/>
        <v/>
      </c>
      <c r="F922" s="157"/>
      <c r="G922" s="158" t="str">
        <f t="shared" ca="1" si="220"/>
        <v/>
      </c>
      <c r="H922" s="159"/>
      <c r="I922" s="160" t="str">
        <f>IF(H922="","",INDEX(D.1[Quy cách],MATCH(H922,D.1[Tên sản phẩm],0)))</f>
        <v/>
      </c>
      <c r="J922" s="35" t="str">
        <f>IF(H922="","",INDEX(D.1[ĐVT],MATCH(H922,D.1[Tên sản phẩm],0)))</f>
        <v/>
      </c>
      <c r="K922" s="163" t="str">
        <f>IF(H922="","",INDEX(D.1[Đơn giá bán
(Tham khảo)],MATCH(H922,D.1[Tên sản phẩm],0)))</f>
        <v/>
      </c>
      <c r="L922" s="162"/>
      <c r="M922" s="159"/>
      <c r="N922" s="159"/>
      <c r="O922" s="159"/>
      <c r="P922" s="163" t="str">
        <f t="shared" si="221"/>
        <v/>
      </c>
      <c r="Q922" s="164"/>
      <c r="R922" s="162"/>
      <c r="S922" s="163" t="str">
        <f t="shared" si="222"/>
        <v/>
      </c>
      <c r="T922" s="164" t="str">
        <f t="shared" ca="1" si="223"/>
        <v/>
      </c>
      <c r="U922" s="163" t="str">
        <f t="shared" si="224"/>
        <v/>
      </c>
      <c r="V922" s="163" t="str">
        <f ca="1">IF(AND(C922&lt;&gt;"",C922&lt;&gt;OFFSET(C922,1,0)),SUMIFS(B.2[Giá có thuế],B.2[Số ĐK],C922),"")</f>
        <v/>
      </c>
      <c r="W922" s="159"/>
      <c r="X922" s="161" t="str">
        <f>IF(W922="","",'Thông Tin Chung'!$L$3)</f>
        <v/>
      </c>
      <c r="Y922" s="163" t="str">
        <f t="shared" ca="1" si="225"/>
        <v/>
      </c>
      <c r="Z922" s="165"/>
      <c r="AA922" s="155" t="str">
        <f ca="1">IF(C922="","",IF(OR(D922&lt;NgayBatDau,D922&gt;NgayKetThuc),"Ngày tháng phải nằm trong kỳ báo cáo",IF(AND(G922&lt;&gt;"",COUNTIF(D.2[Tên khách hàng],G922)=0),"Tên KH chưa khai báo trong DSKH",IF(AND(H922&lt;&gt;"",COUNTIF(D.1[Tên sản phẩm],H922)=0),"SP này chưa khai báo trong DSSP",""))))</f>
        <v/>
      </c>
      <c r="AB922" s="23" t="str">
        <f t="shared" ca="1" si="211"/>
        <v/>
      </c>
      <c r="AC922" s="23" t="str">
        <f t="shared" ca="1" si="212"/>
        <v/>
      </c>
      <c r="AD922" s="23" t="str">
        <f t="shared" ca="1" si="213"/>
        <v/>
      </c>
      <c r="AE922" s="68" t="str">
        <f t="shared" ca="1" si="214"/>
        <v/>
      </c>
      <c r="AF922" s="69" t="str">
        <f>IF(OR(H922="",S922=""),"",S922-(SUM(L922,M922)*INDEX(D.1[Đơn giá],MATCH(H922,D.1[Tên sản phẩm],0))))</f>
        <v/>
      </c>
      <c r="AG922" s="90" t="str">
        <f t="shared" ca="1" si="215"/>
        <v/>
      </c>
      <c r="AH922" s="90"/>
    </row>
    <row r="923" spans="2:34" ht="27.75" customHeight="1" x14ac:dyDescent="0.2">
      <c r="B923" s="154">
        <f t="shared" si="216"/>
        <v>920</v>
      </c>
      <c r="C923" s="155" t="str">
        <f t="shared" ca="1" si="217"/>
        <v/>
      </c>
      <c r="D923" s="156" t="str">
        <f t="shared" ca="1" si="218"/>
        <v/>
      </c>
      <c r="E923" s="157" t="str">
        <f t="shared" ca="1" si="219"/>
        <v/>
      </c>
      <c r="F923" s="157"/>
      <c r="G923" s="158" t="str">
        <f t="shared" ca="1" si="220"/>
        <v/>
      </c>
      <c r="H923" s="159"/>
      <c r="I923" s="160" t="str">
        <f>IF(H923="","",INDEX(D.1[Quy cách],MATCH(H923,D.1[Tên sản phẩm],0)))</f>
        <v/>
      </c>
      <c r="J923" s="35" t="str">
        <f>IF(H923="","",INDEX(D.1[ĐVT],MATCH(H923,D.1[Tên sản phẩm],0)))</f>
        <v/>
      </c>
      <c r="K923" s="163" t="str">
        <f>IF(H923="","",INDEX(D.1[Đơn giá bán
(Tham khảo)],MATCH(H923,D.1[Tên sản phẩm],0)))</f>
        <v/>
      </c>
      <c r="L923" s="162"/>
      <c r="M923" s="159"/>
      <c r="N923" s="159"/>
      <c r="O923" s="159"/>
      <c r="P923" s="163" t="str">
        <f t="shared" si="221"/>
        <v/>
      </c>
      <c r="Q923" s="164"/>
      <c r="R923" s="162"/>
      <c r="S923" s="163" t="str">
        <f t="shared" si="222"/>
        <v/>
      </c>
      <c r="T923" s="164" t="str">
        <f t="shared" ca="1" si="223"/>
        <v/>
      </c>
      <c r="U923" s="163" t="str">
        <f t="shared" si="224"/>
        <v/>
      </c>
      <c r="V923" s="163" t="str">
        <f ca="1">IF(AND(C923&lt;&gt;"",C923&lt;&gt;OFFSET(C923,1,0)),SUMIFS(B.2[Giá có thuế],B.2[Số ĐK],C923),"")</f>
        <v/>
      </c>
      <c r="W923" s="159"/>
      <c r="X923" s="161" t="str">
        <f>IF(W923="","",'Thông Tin Chung'!$L$3)</f>
        <v/>
      </c>
      <c r="Y923" s="163" t="str">
        <f t="shared" ca="1" si="225"/>
        <v/>
      </c>
      <c r="Z923" s="165"/>
      <c r="AA923" s="155" t="str">
        <f ca="1">IF(C923="","",IF(OR(D923&lt;NgayBatDau,D923&gt;NgayKetThuc),"Ngày tháng phải nằm trong kỳ báo cáo",IF(AND(G923&lt;&gt;"",COUNTIF(D.2[Tên khách hàng],G923)=0),"Tên KH chưa khai báo trong DSKH",IF(AND(H923&lt;&gt;"",COUNTIF(D.1[Tên sản phẩm],H923)=0),"SP này chưa khai báo trong DSSP",""))))</f>
        <v/>
      </c>
      <c r="AB923" s="23" t="str">
        <f t="shared" ca="1" si="211"/>
        <v/>
      </c>
      <c r="AC923" s="23" t="str">
        <f t="shared" ca="1" si="212"/>
        <v/>
      </c>
      <c r="AD923" s="23" t="str">
        <f t="shared" ca="1" si="213"/>
        <v/>
      </c>
      <c r="AE923" s="68" t="str">
        <f t="shared" ca="1" si="214"/>
        <v/>
      </c>
      <c r="AF923" s="69" t="str">
        <f>IF(OR(H923="",S923=""),"",S923-(SUM(L923,M923)*INDEX(D.1[Đơn giá],MATCH(H923,D.1[Tên sản phẩm],0))))</f>
        <v/>
      </c>
      <c r="AG923" s="90" t="str">
        <f t="shared" ca="1" si="215"/>
        <v/>
      </c>
      <c r="AH923" s="90"/>
    </row>
    <row r="924" spans="2:34" ht="27.75" customHeight="1" x14ac:dyDescent="0.2">
      <c r="B924" s="154">
        <f t="shared" si="216"/>
        <v>921</v>
      </c>
      <c r="C924" s="155" t="str">
        <f t="shared" ca="1" si="217"/>
        <v/>
      </c>
      <c r="D924" s="156" t="str">
        <f t="shared" ca="1" si="218"/>
        <v/>
      </c>
      <c r="E924" s="157" t="str">
        <f t="shared" ca="1" si="219"/>
        <v/>
      </c>
      <c r="F924" s="157"/>
      <c r="G924" s="158" t="str">
        <f t="shared" ca="1" si="220"/>
        <v/>
      </c>
      <c r="H924" s="159"/>
      <c r="I924" s="160" t="str">
        <f>IF(H924="","",INDEX(D.1[Quy cách],MATCH(H924,D.1[Tên sản phẩm],0)))</f>
        <v/>
      </c>
      <c r="J924" s="35" t="str">
        <f>IF(H924="","",INDEX(D.1[ĐVT],MATCH(H924,D.1[Tên sản phẩm],0)))</f>
        <v/>
      </c>
      <c r="K924" s="163" t="str">
        <f>IF(H924="","",INDEX(D.1[Đơn giá bán
(Tham khảo)],MATCH(H924,D.1[Tên sản phẩm],0)))</f>
        <v/>
      </c>
      <c r="L924" s="162"/>
      <c r="M924" s="159"/>
      <c r="N924" s="159"/>
      <c r="O924" s="159"/>
      <c r="P924" s="163" t="str">
        <f t="shared" si="221"/>
        <v/>
      </c>
      <c r="Q924" s="164"/>
      <c r="R924" s="162"/>
      <c r="S924" s="163" t="str">
        <f t="shared" si="222"/>
        <v/>
      </c>
      <c r="T924" s="164" t="str">
        <f t="shared" ca="1" si="223"/>
        <v/>
      </c>
      <c r="U924" s="163" t="str">
        <f t="shared" si="224"/>
        <v/>
      </c>
      <c r="V924" s="163" t="str">
        <f ca="1">IF(AND(C924&lt;&gt;"",C924&lt;&gt;OFFSET(C924,1,0)),SUMIFS(B.2[Giá có thuế],B.2[Số ĐK],C924),"")</f>
        <v/>
      </c>
      <c r="W924" s="159"/>
      <c r="X924" s="161" t="str">
        <f>IF(W924="","",'Thông Tin Chung'!$L$3)</f>
        <v/>
      </c>
      <c r="Y924" s="163" t="str">
        <f t="shared" ca="1" si="225"/>
        <v/>
      </c>
      <c r="Z924" s="165"/>
      <c r="AA924" s="155" t="str">
        <f ca="1">IF(C924="","",IF(OR(D924&lt;NgayBatDau,D924&gt;NgayKetThuc),"Ngày tháng phải nằm trong kỳ báo cáo",IF(AND(G924&lt;&gt;"",COUNTIF(D.2[Tên khách hàng],G924)=0),"Tên KH chưa khai báo trong DSKH",IF(AND(H924&lt;&gt;"",COUNTIF(D.1[Tên sản phẩm],H924)=0),"SP này chưa khai báo trong DSSP",""))))</f>
        <v/>
      </c>
      <c r="AB924" s="23" t="str">
        <f t="shared" ca="1" si="211"/>
        <v/>
      </c>
      <c r="AC924" s="23" t="str">
        <f t="shared" ca="1" si="212"/>
        <v/>
      </c>
      <c r="AD924" s="23" t="str">
        <f t="shared" ca="1" si="213"/>
        <v/>
      </c>
      <c r="AE924" s="68" t="str">
        <f t="shared" ca="1" si="214"/>
        <v/>
      </c>
      <c r="AF924" s="69" t="str">
        <f>IF(OR(H924="",S924=""),"",S924-(SUM(L924,M924)*INDEX(D.1[Đơn giá],MATCH(H924,D.1[Tên sản phẩm],0))))</f>
        <v/>
      </c>
      <c r="AG924" s="90" t="str">
        <f t="shared" ca="1" si="215"/>
        <v/>
      </c>
      <c r="AH924" s="90"/>
    </row>
    <row r="925" spans="2:34" ht="27.75" customHeight="1" x14ac:dyDescent="0.2">
      <c r="B925" s="154">
        <f t="shared" si="216"/>
        <v>922</v>
      </c>
      <c r="C925" s="155" t="str">
        <f t="shared" ca="1" si="217"/>
        <v/>
      </c>
      <c r="D925" s="156" t="str">
        <f t="shared" ca="1" si="218"/>
        <v/>
      </c>
      <c r="E925" s="157" t="str">
        <f t="shared" ca="1" si="219"/>
        <v/>
      </c>
      <c r="F925" s="157"/>
      <c r="G925" s="158" t="str">
        <f t="shared" ca="1" si="220"/>
        <v/>
      </c>
      <c r="H925" s="159"/>
      <c r="I925" s="160" t="str">
        <f>IF(H925="","",INDEX(D.1[Quy cách],MATCH(H925,D.1[Tên sản phẩm],0)))</f>
        <v/>
      </c>
      <c r="J925" s="35" t="str">
        <f>IF(H925="","",INDEX(D.1[ĐVT],MATCH(H925,D.1[Tên sản phẩm],0)))</f>
        <v/>
      </c>
      <c r="K925" s="163" t="str">
        <f>IF(H925="","",INDEX(D.1[Đơn giá bán
(Tham khảo)],MATCH(H925,D.1[Tên sản phẩm],0)))</f>
        <v/>
      </c>
      <c r="L925" s="162"/>
      <c r="M925" s="159"/>
      <c r="N925" s="159"/>
      <c r="O925" s="159"/>
      <c r="P925" s="163" t="str">
        <f t="shared" si="221"/>
        <v/>
      </c>
      <c r="Q925" s="164"/>
      <c r="R925" s="162"/>
      <c r="S925" s="163" t="str">
        <f t="shared" si="222"/>
        <v/>
      </c>
      <c r="T925" s="164" t="str">
        <f t="shared" ca="1" si="223"/>
        <v/>
      </c>
      <c r="U925" s="163" t="str">
        <f t="shared" si="224"/>
        <v/>
      </c>
      <c r="V925" s="163" t="str">
        <f ca="1">IF(AND(C925&lt;&gt;"",C925&lt;&gt;OFFSET(C925,1,0)),SUMIFS(B.2[Giá có thuế],B.2[Số ĐK],C925),"")</f>
        <v/>
      </c>
      <c r="W925" s="159"/>
      <c r="X925" s="161" t="str">
        <f>IF(W925="","",'Thông Tin Chung'!$L$3)</f>
        <v/>
      </c>
      <c r="Y925" s="163" t="str">
        <f t="shared" ca="1" si="225"/>
        <v/>
      </c>
      <c r="Z925" s="165"/>
      <c r="AA925" s="155" t="str">
        <f ca="1">IF(C925="","",IF(OR(D925&lt;NgayBatDau,D925&gt;NgayKetThuc),"Ngày tháng phải nằm trong kỳ báo cáo",IF(AND(G925&lt;&gt;"",COUNTIF(D.2[Tên khách hàng],G925)=0),"Tên KH chưa khai báo trong DSKH",IF(AND(H925&lt;&gt;"",COUNTIF(D.1[Tên sản phẩm],H925)=0),"SP này chưa khai báo trong DSSP",""))))</f>
        <v/>
      </c>
      <c r="AB925" s="23" t="str">
        <f t="shared" ca="1" si="211"/>
        <v/>
      </c>
      <c r="AC925" s="23" t="str">
        <f t="shared" ca="1" si="212"/>
        <v/>
      </c>
      <c r="AD925" s="23" t="str">
        <f t="shared" ca="1" si="213"/>
        <v/>
      </c>
      <c r="AE925" s="68" t="str">
        <f t="shared" ca="1" si="214"/>
        <v/>
      </c>
      <c r="AF925" s="69" t="str">
        <f>IF(OR(H925="",S925=""),"",S925-(SUM(L925,M925)*INDEX(D.1[Đơn giá],MATCH(H925,D.1[Tên sản phẩm],0))))</f>
        <v/>
      </c>
      <c r="AG925" s="90" t="str">
        <f t="shared" ca="1" si="215"/>
        <v/>
      </c>
      <c r="AH925" s="90"/>
    </row>
    <row r="926" spans="2:34" ht="27.75" customHeight="1" x14ac:dyDescent="0.2">
      <c r="B926" s="154">
        <f t="shared" si="216"/>
        <v>923</v>
      </c>
      <c r="C926" s="155" t="str">
        <f t="shared" ca="1" si="217"/>
        <v/>
      </c>
      <c r="D926" s="156" t="str">
        <f t="shared" ca="1" si="218"/>
        <v/>
      </c>
      <c r="E926" s="157" t="str">
        <f t="shared" ca="1" si="219"/>
        <v/>
      </c>
      <c r="F926" s="157"/>
      <c r="G926" s="158" t="str">
        <f t="shared" ca="1" si="220"/>
        <v/>
      </c>
      <c r="H926" s="159"/>
      <c r="I926" s="160" t="str">
        <f>IF(H926="","",INDEX(D.1[Quy cách],MATCH(H926,D.1[Tên sản phẩm],0)))</f>
        <v/>
      </c>
      <c r="J926" s="35" t="str">
        <f>IF(H926="","",INDEX(D.1[ĐVT],MATCH(H926,D.1[Tên sản phẩm],0)))</f>
        <v/>
      </c>
      <c r="K926" s="163" t="str">
        <f>IF(H926="","",INDEX(D.1[Đơn giá bán
(Tham khảo)],MATCH(H926,D.1[Tên sản phẩm],0)))</f>
        <v/>
      </c>
      <c r="L926" s="162"/>
      <c r="M926" s="159"/>
      <c r="N926" s="159"/>
      <c r="O926" s="159"/>
      <c r="P926" s="163" t="str">
        <f t="shared" si="221"/>
        <v/>
      </c>
      <c r="Q926" s="164"/>
      <c r="R926" s="162"/>
      <c r="S926" s="163" t="str">
        <f t="shared" si="222"/>
        <v/>
      </c>
      <c r="T926" s="164" t="str">
        <f t="shared" ca="1" si="223"/>
        <v/>
      </c>
      <c r="U926" s="163" t="str">
        <f t="shared" si="224"/>
        <v/>
      </c>
      <c r="V926" s="163" t="str">
        <f ca="1">IF(AND(C926&lt;&gt;"",C926&lt;&gt;OFFSET(C926,1,0)),SUMIFS(B.2[Giá có thuế],B.2[Số ĐK],C926),"")</f>
        <v/>
      </c>
      <c r="W926" s="159"/>
      <c r="X926" s="161" t="str">
        <f>IF(W926="","",'Thông Tin Chung'!$L$3)</f>
        <v/>
      </c>
      <c r="Y926" s="163" t="str">
        <f t="shared" ca="1" si="225"/>
        <v/>
      </c>
      <c r="Z926" s="165"/>
      <c r="AA926" s="155" t="str">
        <f ca="1">IF(C926="","",IF(OR(D926&lt;NgayBatDau,D926&gt;NgayKetThuc),"Ngày tháng phải nằm trong kỳ báo cáo",IF(AND(G926&lt;&gt;"",COUNTIF(D.2[Tên khách hàng],G926)=0),"Tên KH chưa khai báo trong DSKH",IF(AND(H926&lt;&gt;"",COUNTIF(D.1[Tên sản phẩm],H926)=0),"SP này chưa khai báo trong DSSP",""))))</f>
        <v/>
      </c>
      <c r="AB926" s="23" t="str">
        <f t="shared" ca="1" si="211"/>
        <v/>
      </c>
      <c r="AC926" s="23" t="str">
        <f t="shared" ca="1" si="212"/>
        <v/>
      </c>
      <c r="AD926" s="23" t="str">
        <f t="shared" ca="1" si="213"/>
        <v/>
      </c>
      <c r="AE926" s="68" t="str">
        <f t="shared" ca="1" si="214"/>
        <v/>
      </c>
      <c r="AF926" s="69" t="str">
        <f>IF(OR(H926="",S926=""),"",S926-(SUM(L926,M926)*INDEX(D.1[Đơn giá],MATCH(H926,D.1[Tên sản phẩm],0))))</f>
        <v/>
      </c>
      <c r="AG926" s="90" t="str">
        <f t="shared" ca="1" si="215"/>
        <v/>
      </c>
      <c r="AH926" s="90"/>
    </row>
    <row r="927" spans="2:34" ht="27.75" customHeight="1" x14ac:dyDescent="0.2">
      <c r="B927" s="154">
        <f t="shared" si="216"/>
        <v>924</v>
      </c>
      <c r="C927" s="155" t="str">
        <f t="shared" ca="1" si="217"/>
        <v/>
      </c>
      <c r="D927" s="156" t="str">
        <f t="shared" ca="1" si="218"/>
        <v/>
      </c>
      <c r="E927" s="157" t="str">
        <f t="shared" ca="1" si="219"/>
        <v/>
      </c>
      <c r="F927" s="157"/>
      <c r="G927" s="158" t="str">
        <f t="shared" ca="1" si="220"/>
        <v/>
      </c>
      <c r="H927" s="159"/>
      <c r="I927" s="160" t="str">
        <f>IF(H927="","",INDEX(D.1[Quy cách],MATCH(H927,D.1[Tên sản phẩm],0)))</f>
        <v/>
      </c>
      <c r="J927" s="35" t="str">
        <f>IF(H927="","",INDEX(D.1[ĐVT],MATCH(H927,D.1[Tên sản phẩm],0)))</f>
        <v/>
      </c>
      <c r="K927" s="163" t="str">
        <f>IF(H927="","",INDEX(D.1[Đơn giá bán
(Tham khảo)],MATCH(H927,D.1[Tên sản phẩm],0)))</f>
        <v/>
      </c>
      <c r="L927" s="162"/>
      <c r="M927" s="159"/>
      <c r="N927" s="159"/>
      <c r="O927" s="159"/>
      <c r="P927" s="163" t="str">
        <f t="shared" si="221"/>
        <v/>
      </c>
      <c r="Q927" s="164"/>
      <c r="R927" s="162"/>
      <c r="S927" s="163" t="str">
        <f t="shared" si="222"/>
        <v/>
      </c>
      <c r="T927" s="164" t="str">
        <f t="shared" ca="1" si="223"/>
        <v/>
      </c>
      <c r="U927" s="163" t="str">
        <f t="shared" si="224"/>
        <v/>
      </c>
      <c r="V927" s="163" t="str">
        <f ca="1">IF(AND(C927&lt;&gt;"",C927&lt;&gt;OFFSET(C927,1,0)),SUMIFS(B.2[Giá có thuế],B.2[Số ĐK],C927),"")</f>
        <v/>
      </c>
      <c r="W927" s="159"/>
      <c r="X927" s="161" t="str">
        <f>IF(W927="","",'Thông Tin Chung'!$L$3)</f>
        <v/>
      </c>
      <c r="Y927" s="163" t="str">
        <f t="shared" ca="1" si="225"/>
        <v/>
      </c>
      <c r="Z927" s="165"/>
      <c r="AA927" s="155" t="str">
        <f ca="1">IF(C927="","",IF(OR(D927&lt;NgayBatDau,D927&gt;NgayKetThuc),"Ngày tháng phải nằm trong kỳ báo cáo",IF(AND(G927&lt;&gt;"",COUNTIF(D.2[Tên khách hàng],G927)=0),"Tên KH chưa khai báo trong DSKH",IF(AND(H927&lt;&gt;"",COUNTIF(D.1[Tên sản phẩm],H927)=0),"SP này chưa khai báo trong DSSP",""))))</f>
        <v/>
      </c>
      <c r="AB927" s="23" t="str">
        <f t="shared" ca="1" si="211"/>
        <v/>
      </c>
      <c r="AC927" s="23" t="str">
        <f t="shared" ca="1" si="212"/>
        <v/>
      </c>
      <c r="AD927" s="23" t="str">
        <f t="shared" ca="1" si="213"/>
        <v/>
      </c>
      <c r="AE927" s="68" t="str">
        <f t="shared" ca="1" si="214"/>
        <v/>
      </c>
      <c r="AF927" s="69" t="str">
        <f>IF(OR(H927="",S927=""),"",S927-(SUM(L927,M927)*INDEX(D.1[Đơn giá],MATCH(H927,D.1[Tên sản phẩm],0))))</f>
        <v/>
      </c>
      <c r="AG927" s="90" t="str">
        <f t="shared" ca="1" si="215"/>
        <v/>
      </c>
      <c r="AH927" s="90"/>
    </row>
    <row r="928" spans="2:34" ht="27.75" customHeight="1" x14ac:dyDescent="0.2">
      <c r="B928" s="154">
        <f t="shared" si="216"/>
        <v>925</v>
      </c>
      <c r="C928" s="155" t="str">
        <f t="shared" ca="1" si="217"/>
        <v/>
      </c>
      <c r="D928" s="156" t="str">
        <f t="shared" ca="1" si="218"/>
        <v/>
      </c>
      <c r="E928" s="157" t="str">
        <f t="shared" ca="1" si="219"/>
        <v/>
      </c>
      <c r="F928" s="157"/>
      <c r="G928" s="158" t="str">
        <f t="shared" ca="1" si="220"/>
        <v/>
      </c>
      <c r="H928" s="159"/>
      <c r="I928" s="160" t="str">
        <f>IF(H928="","",INDEX(D.1[Quy cách],MATCH(H928,D.1[Tên sản phẩm],0)))</f>
        <v/>
      </c>
      <c r="J928" s="35" t="str">
        <f>IF(H928="","",INDEX(D.1[ĐVT],MATCH(H928,D.1[Tên sản phẩm],0)))</f>
        <v/>
      </c>
      <c r="K928" s="163" t="str">
        <f>IF(H928="","",INDEX(D.1[Đơn giá bán
(Tham khảo)],MATCH(H928,D.1[Tên sản phẩm],0)))</f>
        <v/>
      </c>
      <c r="L928" s="162"/>
      <c r="M928" s="159"/>
      <c r="N928" s="159"/>
      <c r="O928" s="159"/>
      <c r="P928" s="163" t="str">
        <f t="shared" si="221"/>
        <v/>
      </c>
      <c r="Q928" s="164"/>
      <c r="R928" s="162"/>
      <c r="S928" s="163" t="str">
        <f t="shared" si="222"/>
        <v/>
      </c>
      <c r="T928" s="164" t="str">
        <f t="shared" ca="1" si="223"/>
        <v/>
      </c>
      <c r="U928" s="163" t="str">
        <f t="shared" si="224"/>
        <v/>
      </c>
      <c r="V928" s="163" t="str">
        <f ca="1">IF(AND(C928&lt;&gt;"",C928&lt;&gt;OFFSET(C928,1,0)),SUMIFS(B.2[Giá có thuế],B.2[Số ĐK],C928),"")</f>
        <v/>
      </c>
      <c r="W928" s="159"/>
      <c r="X928" s="161" t="str">
        <f>IF(W928="","",'Thông Tin Chung'!$L$3)</f>
        <v/>
      </c>
      <c r="Y928" s="163" t="str">
        <f t="shared" ca="1" si="225"/>
        <v/>
      </c>
      <c r="Z928" s="165"/>
      <c r="AA928" s="155" t="str">
        <f ca="1">IF(C928="","",IF(OR(D928&lt;NgayBatDau,D928&gt;NgayKetThuc),"Ngày tháng phải nằm trong kỳ báo cáo",IF(AND(G928&lt;&gt;"",COUNTIF(D.2[Tên khách hàng],G928)=0),"Tên KH chưa khai báo trong DSKH",IF(AND(H928&lt;&gt;"",COUNTIF(D.1[Tên sản phẩm],H928)=0),"SP này chưa khai báo trong DSSP",""))))</f>
        <v/>
      </c>
      <c r="AB928" s="23" t="str">
        <f t="shared" ca="1" si="211"/>
        <v/>
      </c>
      <c r="AC928" s="23" t="str">
        <f t="shared" ca="1" si="212"/>
        <v/>
      </c>
      <c r="AD928" s="23" t="str">
        <f t="shared" ca="1" si="213"/>
        <v/>
      </c>
      <c r="AE928" s="68" t="str">
        <f t="shared" ca="1" si="214"/>
        <v/>
      </c>
      <c r="AF928" s="69" t="str">
        <f>IF(OR(H928="",S928=""),"",S928-(SUM(L928,M928)*INDEX(D.1[Đơn giá],MATCH(H928,D.1[Tên sản phẩm],0))))</f>
        <v/>
      </c>
      <c r="AG928" s="90" t="str">
        <f t="shared" ca="1" si="215"/>
        <v/>
      </c>
      <c r="AH928" s="90"/>
    </row>
    <row r="929" spans="2:34" ht="27.75" customHeight="1" x14ac:dyDescent="0.2">
      <c r="B929" s="154">
        <f t="shared" si="216"/>
        <v>926</v>
      </c>
      <c r="C929" s="155" t="str">
        <f t="shared" ca="1" si="217"/>
        <v/>
      </c>
      <c r="D929" s="156" t="str">
        <f t="shared" ca="1" si="218"/>
        <v/>
      </c>
      <c r="E929" s="157" t="str">
        <f t="shared" ca="1" si="219"/>
        <v/>
      </c>
      <c r="F929" s="157"/>
      <c r="G929" s="158" t="str">
        <f t="shared" ca="1" si="220"/>
        <v/>
      </c>
      <c r="H929" s="159"/>
      <c r="I929" s="160" t="str">
        <f>IF(H929="","",INDEX(D.1[Quy cách],MATCH(H929,D.1[Tên sản phẩm],0)))</f>
        <v/>
      </c>
      <c r="J929" s="35" t="str">
        <f>IF(H929="","",INDEX(D.1[ĐVT],MATCH(H929,D.1[Tên sản phẩm],0)))</f>
        <v/>
      </c>
      <c r="K929" s="163" t="str">
        <f>IF(H929="","",INDEX(D.1[Đơn giá bán
(Tham khảo)],MATCH(H929,D.1[Tên sản phẩm],0)))</f>
        <v/>
      </c>
      <c r="L929" s="162"/>
      <c r="M929" s="159"/>
      <c r="N929" s="159"/>
      <c r="O929" s="159"/>
      <c r="P929" s="163" t="str">
        <f t="shared" si="221"/>
        <v/>
      </c>
      <c r="Q929" s="164"/>
      <c r="R929" s="162"/>
      <c r="S929" s="163" t="str">
        <f t="shared" si="222"/>
        <v/>
      </c>
      <c r="T929" s="164" t="str">
        <f t="shared" ca="1" si="223"/>
        <v/>
      </c>
      <c r="U929" s="163" t="str">
        <f t="shared" si="224"/>
        <v/>
      </c>
      <c r="V929" s="163" t="str">
        <f ca="1">IF(AND(C929&lt;&gt;"",C929&lt;&gt;OFFSET(C929,1,0)),SUMIFS(B.2[Giá có thuế],B.2[Số ĐK],C929),"")</f>
        <v/>
      </c>
      <c r="W929" s="159"/>
      <c r="X929" s="161" t="str">
        <f>IF(W929="","",'Thông Tin Chung'!$L$3)</f>
        <v/>
      </c>
      <c r="Y929" s="163" t="str">
        <f t="shared" ca="1" si="225"/>
        <v/>
      </c>
      <c r="Z929" s="165"/>
      <c r="AA929" s="155" t="str">
        <f ca="1">IF(C929="","",IF(OR(D929&lt;NgayBatDau,D929&gt;NgayKetThuc),"Ngày tháng phải nằm trong kỳ báo cáo",IF(AND(G929&lt;&gt;"",COUNTIF(D.2[Tên khách hàng],G929)=0),"Tên KH chưa khai báo trong DSKH",IF(AND(H929&lt;&gt;"",COUNTIF(D.1[Tên sản phẩm],H929)=0),"SP này chưa khai báo trong DSSP",""))))</f>
        <v/>
      </c>
      <c r="AB929" s="23" t="str">
        <f t="shared" ca="1" si="211"/>
        <v/>
      </c>
      <c r="AC929" s="23" t="str">
        <f t="shared" ca="1" si="212"/>
        <v/>
      </c>
      <c r="AD929" s="23" t="str">
        <f t="shared" ca="1" si="213"/>
        <v/>
      </c>
      <c r="AE929" s="68" t="str">
        <f t="shared" ca="1" si="214"/>
        <v/>
      </c>
      <c r="AF929" s="69" t="str">
        <f>IF(OR(H929="",S929=""),"",S929-(SUM(L929,M929)*INDEX(D.1[Đơn giá],MATCH(H929,D.1[Tên sản phẩm],0))))</f>
        <v/>
      </c>
      <c r="AG929" s="90" t="str">
        <f t="shared" ca="1" si="215"/>
        <v/>
      </c>
      <c r="AH929" s="90"/>
    </row>
    <row r="930" spans="2:34" ht="27.75" customHeight="1" x14ac:dyDescent="0.2">
      <c r="B930" s="154">
        <f t="shared" si="216"/>
        <v>927</v>
      </c>
      <c r="C930" s="155" t="str">
        <f t="shared" ca="1" si="217"/>
        <v/>
      </c>
      <c r="D930" s="156" t="str">
        <f t="shared" ca="1" si="218"/>
        <v/>
      </c>
      <c r="E930" s="157" t="str">
        <f t="shared" ca="1" si="219"/>
        <v/>
      </c>
      <c r="F930" s="157"/>
      <c r="G930" s="158" t="str">
        <f t="shared" ca="1" si="220"/>
        <v/>
      </c>
      <c r="H930" s="159"/>
      <c r="I930" s="160" t="str">
        <f>IF(H930="","",INDEX(D.1[Quy cách],MATCH(H930,D.1[Tên sản phẩm],0)))</f>
        <v/>
      </c>
      <c r="J930" s="35" t="str">
        <f>IF(H930="","",INDEX(D.1[ĐVT],MATCH(H930,D.1[Tên sản phẩm],0)))</f>
        <v/>
      </c>
      <c r="K930" s="163" t="str">
        <f>IF(H930="","",INDEX(D.1[Đơn giá bán
(Tham khảo)],MATCH(H930,D.1[Tên sản phẩm],0)))</f>
        <v/>
      </c>
      <c r="L930" s="162"/>
      <c r="M930" s="159"/>
      <c r="N930" s="159"/>
      <c r="O930" s="159"/>
      <c r="P930" s="163" t="str">
        <f t="shared" si="221"/>
        <v/>
      </c>
      <c r="Q930" s="164"/>
      <c r="R930" s="162"/>
      <c r="S930" s="163" t="str">
        <f t="shared" si="222"/>
        <v/>
      </c>
      <c r="T930" s="164" t="str">
        <f t="shared" ca="1" si="223"/>
        <v/>
      </c>
      <c r="U930" s="163" t="str">
        <f t="shared" si="224"/>
        <v/>
      </c>
      <c r="V930" s="163" t="str">
        <f ca="1">IF(AND(C930&lt;&gt;"",C930&lt;&gt;OFFSET(C930,1,0)),SUMIFS(B.2[Giá có thuế],B.2[Số ĐK],C930),"")</f>
        <v/>
      </c>
      <c r="W930" s="159"/>
      <c r="X930" s="161" t="str">
        <f>IF(W930="","",'Thông Tin Chung'!$L$3)</f>
        <v/>
      </c>
      <c r="Y930" s="163" t="str">
        <f t="shared" ca="1" si="225"/>
        <v/>
      </c>
      <c r="Z930" s="165"/>
      <c r="AA930" s="155" t="str">
        <f ca="1">IF(C930="","",IF(OR(D930&lt;NgayBatDau,D930&gt;NgayKetThuc),"Ngày tháng phải nằm trong kỳ báo cáo",IF(AND(G930&lt;&gt;"",COUNTIF(D.2[Tên khách hàng],G930)=0),"Tên KH chưa khai báo trong DSKH",IF(AND(H930&lt;&gt;"",COUNTIF(D.1[Tên sản phẩm],H930)=0),"SP này chưa khai báo trong DSSP",""))))</f>
        <v/>
      </c>
      <c r="AB930" s="23" t="str">
        <f t="shared" ca="1" si="211"/>
        <v/>
      </c>
      <c r="AC930" s="23" t="str">
        <f t="shared" ca="1" si="212"/>
        <v/>
      </c>
      <c r="AD930" s="23" t="str">
        <f t="shared" ca="1" si="213"/>
        <v/>
      </c>
      <c r="AE930" s="68" t="str">
        <f t="shared" ca="1" si="214"/>
        <v/>
      </c>
      <c r="AF930" s="69" t="str">
        <f>IF(OR(H930="",S930=""),"",S930-(SUM(L930,M930)*INDEX(D.1[Đơn giá],MATCH(H930,D.1[Tên sản phẩm],0))))</f>
        <v/>
      </c>
      <c r="AG930" s="90" t="str">
        <f t="shared" ca="1" si="215"/>
        <v/>
      </c>
      <c r="AH930" s="90"/>
    </row>
    <row r="931" spans="2:34" ht="27.75" customHeight="1" x14ac:dyDescent="0.2">
      <c r="B931" s="154">
        <f t="shared" si="216"/>
        <v>928</v>
      </c>
      <c r="C931" s="155" t="str">
        <f t="shared" ca="1" si="217"/>
        <v/>
      </c>
      <c r="D931" s="156" t="str">
        <f t="shared" ca="1" si="218"/>
        <v/>
      </c>
      <c r="E931" s="157" t="str">
        <f t="shared" ca="1" si="219"/>
        <v/>
      </c>
      <c r="F931" s="157"/>
      <c r="G931" s="158" t="str">
        <f t="shared" ca="1" si="220"/>
        <v/>
      </c>
      <c r="H931" s="159"/>
      <c r="I931" s="160" t="str">
        <f>IF(H931="","",INDEX(D.1[Quy cách],MATCH(H931,D.1[Tên sản phẩm],0)))</f>
        <v/>
      </c>
      <c r="J931" s="35" t="str">
        <f>IF(H931="","",INDEX(D.1[ĐVT],MATCH(H931,D.1[Tên sản phẩm],0)))</f>
        <v/>
      </c>
      <c r="K931" s="163" t="str">
        <f>IF(H931="","",INDEX(D.1[Đơn giá bán
(Tham khảo)],MATCH(H931,D.1[Tên sản phẩm],0)))</f>
        <v/>
      </c>
      <c r="L931" s="162"/>
      <c r="M931" s="159"/>
      <c r="N931" s="159"/>
      <c r="O931" s="159"/>
      <c r="P931" s="163" t="str">
        <f t="shared" si="221"/>
        <v/>
      </c>
      <c r="Q931" s="164"/>
      <c r="R931" s="162"/>
      <c r="S931" s="163" t="str">
        <f t="shared" si="222"/>
        <v/>
      </c>
      <c r="T931" s="164" t="str">
        <f t="shared" ca="1" si="223"/>
        <v/>
      </c>
      <c r="U931" s="163" t="str">
        <f t="shared" si="224"/>
        <v/>
      </c>
      <c r="V931" s="163" t="str">
        <f ca="1">IF(AND(C931&lt;&gt;"",C931&lt;&gt;OFFSET(C931,1,0)),SUMIFS(B.2[Giá có thuế],B.2[Số ĐK],C931),"")</f>
        <v/>
      </c>
      <c r="W931" s="159"/>
      <c r="X931" s="161" t="str">
        <f>IF(W931="","",'Thông Tin Chung'!$L$3)</f>
        <v/>
      </c>
      <c r="Y931" s="163" t="str">
        <f t="shared" ca="1" si="225"/>
        <v/>
      </c>
      <c r="Z931" s="165"/>
      <c r="AA931" s="155" t="str">
        <f ca="1">IF(C931="","",IF(OR(D931&lt;NgayBatDau,D931&gt;NgayKetThuc),"Ngày tháng phải nằm trong kỳ báo cáo",IF(AND(G931&lt;&gt;"",COUNTIF(D.2[Tên khách hàng],G931)=0),"Tên KH chưa khai báo trong DSKH",IF(AND(H931&lt;&gt;"",COUNTIF(D.1[Tên sản phẩm],H931)=0),"SP này chưa khai báo trong DSSP",""))))</f>
        <v/>
      </c>
      <c r="AB931" s="23" t="str">
        <f t="shared" ca="1" si="211"/>
        <v/>
      </c>
      <c r="AC931" s="23" t="str">
        <f t="shared" ca="1" si="212"/>
        <v/>
      </c>
      <c r="AD931" s="23" t="str">
        <f t="shared" ca="1" si="213"/>
        <v/>
      </c>
      <c r="AE931" s="68" t="str">
        <f t="shared" ca="1" si="214"/>
        <v/>
      </c>
      <c r="AF931" s="69" t="str">
        <f>IF(OR(H931="",S931=""),"",S931-(SUM(L931,M931)*INDEX(D.1[Đơn giá],MATCH(H931,D.1[Tên sản phẩm],0))))</f>
        <v/>
      </c>
      <c r="AG931" s="90" t="str">
        <f t="shared" ca="1" si="215"/>
        <v/>
      </c>
      <c r="AH931" s="90"/>
    </row>
    <row r="932" spans="2:34" ht="27.75" customHeight="1" x14ac:dyDescent="0.2">
      <c r="B932" s="154">
        <f t="shared" si="216"/>
        <v>929</v>
      </c>
      <c r="C932" s="155" t="str">
        <f t="shared" ca="1" si="217"/>
        <v/>
      </c>
      <c r="D932" s="156" t="str">
        <f t="shared" ca="1" si="218"/>
        <v/>
      </c>
      <c r="E932" s="157" t="str">
        <f t="shared" ca="1" si="219"/>
        <v/>
      </c>
      <c r="F932" s="157"/>
      <c r="G932" s="158" t="str">
        <f t="shared" ca="1" si="220"/>
        <v/>
      </c>
      <c r="H932" s="159"/>
      <c r="I932" s="160" t="str">
        <f>IF(H932="","",INDEX(D.1[Quy cách],MATCH(H932,D.1[Tên sản phẩm],0)))</f>
        <v/>
      </c>
      <c r="J932" s="35" t="str">
        <f>IF(H932="","",INDEX(D.1[ĐVT],MATCH(H932,D.1[Tên sản phẩm],0)))</f>
        <v/>
      </c>
      <c r="K932" s="163" t="str">
        <f>IF(H932="","",INDEX(D.1[Đơn giá bán
(Tham khảo)],MATCH(H932,D.1[Tên sản phẩm],0)))</f>
        <v/>
      </c>
      <c r="L932" s="162"/>
      <c r="M932" s="159"/>
      <c r="N932" s="159"/>
      <c r="O932" s="159"/>
      <c r="P932" s="163" t="str">
        <f t="shared" si="221"/>
        <v/>
      </c>
      <c r="Q932" s="164"/>
      <c r="R932" s="162"/>
      <c r="S932" s="163" t="str">
        <f t="shared" si="222"/>
        <v/>
      </c>
      <c r="T932" s="164" t="str">
        <f t="shared" ca="1" si="223"/>
        <v/>
      </c>
      <c r="U932" s="163" t="str">
        <f t="shared" si="224"/>
        <v/>
      </c>
      <c r="V932" s="163" t="str">
        <f ca="1">IF(AND(C932&lt;&gt;"",C932&lt;&gt;OFFSET(C932,1,0)),SUMIFS(B.2[Giá có thuế],B.2[Số ĐK],C932),"")</f>
        <v/>
      </c>
      <c r="W932" s="159"/>
      <c r="X932" s="161" t="str">
        <f>IF(W932="","",'Thông Tin Chung'!$L$3)</f>
        <v/>
      </c>
      <c r="Y932" s="163" t="str">
        <f t="shared" ca="1" si="225"/>
        <v/>
      </c>
      <c r="Z932" s="165"/>
      <c r="AA932" s="155" t="str">
        <f ca="1">IF(C932="","",IF(OR(D932&lt;NgayBatDau,D932&gt;NgayKetThuc),"Ngày tháng phải nằm trong kỳ báo cáo",IF(AND(G932&lt;&gt;"",COUNTIF(D.2[Tên khách hàng],G932)=0),"Tên KH chưa khai báo trong DSKH",IF(AND(H932&lt;&gt;"",COUNTIF(D.1[Tên sản phẩm],H932)=0),"SP này chưa khai báo trong DSSP",""))))</f>
        <v/>
      </c>
      <c r="AB932" s="23" t="str">
        <f t="shared" ca="1" si="211"/>
        <v/>
      </c>
      <c r="AC932" s="23" t="str">
        <f t="shared" ca="1" si="212"/>
        <v/>
      </c>
      <c r="AD932" s="23" t="str">
        <f t="shared" ca="1" si="213"/>
        <v/>
      </c>
      <c r="AE932" s="68" t="str">
        <f t="shared" ca="1" si="214"/>
        <v/>
      </c>
      <c r="AF932" s="69" t="str">
        <f>IF(OR(H932="",S932=""),"",S932-(SUM(L932,M932)*INDEX(D.1[Đơn giá],MATCH(H932,D.1[Tên sản phẩm],0))))</f>
        <v/>
      </c>
      <c r="AG932" s="90" t="str">
        <f t="shared" ca="1" si="215"/>
        <v/>
      </c>
      <c r="AH932" s="90"/>
    </row>
    <row r="933" spans="2:34" ht="27.75" customHeight="1" x14ac:dyDescent="0.2">
      <c r="B933" s="154">
        <f t="shared" si="216"/>
        <v>930</v>
      </c>
      <c r="C933" s="155" t="str">
        <f t="shared" ca="1" si="217"/>
        <v/>
      </c>
      <c r="D933" s="156" t="str">
        <f t="shared" ca="1" si="218"/>
        <v/>
      </c>
      <c r="E933" s="157" t="str">
        <f t="shared" ca="1" si="219"/>
        <v/>
      </c>
      <c r="F933" s="157"/>
      <c r="G933" s="158" t="str">
        <f t="shared" ca="1" si="220"/>
        <v/>
      </c>
      <c r="H933" s="159"/>
      <c r="I933" s="160" t="str">
        <f>IF(H933="","",INDEX(D.1[Quy cách],MATCH(H933,D.1[Tên sản phẩm],0)))</f>
        <v/>
      </c>
      <c r="J933" s="35" t="str">
        <f>IF(H933="","",INDEX(D.1[ĐVT],MATCH(H933,D.1[Tên sản phẩm],0)))</f>
        <v/>
      </c>
      <c r="K933" s="163" t="str">
        <f>IF(H933="","",INDEX(D.1[Đơn giá bán
(Tham khảo)],MATCH(H933,D.1[Tên sản phẩm],0)))</f>
        <v/>
      </c>
      <c r="L933" s="162"/>
      <c r="M933" s="159"/>
      <c r="N933" s="159"/>
      <c r="O933" s="159"/>
      <c r="P933" s="163" t="str">
        <f t="shared" si="221"/>
        <v/>
      </c>
      <c r="Q933" s="164"/>
      <c r="R933" s="162"/>
      <c r="S933" s="163" t="str">
        <f t="shared" si="222"/>
        <v/>
      </c>
      <c r="T933" s="164" t="str">
        <f t="shared" ca="1" si="223"/>
        <v/>
      </c>
      <c r="U933" s="163" t="str">
        <f t="shared" si="224"/>
        <v/>
      </c>
      <c r="V933" s="163" t="str">
        <f ca="1">IF(AND(C933&lt;&gt;"",C933&lt;&gt;OFFSET(C933,1,0)),SUMIFS(B.2[Giá có thuế],B.2[Số ĐK],C933),"")</f>
        <v/>
      </c>
      <c r="W933" s="159"/>
      <c r="X933" s="161" t="str">
        <f>IF(W933="","",'Thông Tin Chung'!$L$3)</f>
        <v/>
      </c>
      <c r="Y933" s="163" t="str">
        <f t="shared" ca="1" si="225"/>
        <v/>
      </c>
      <c r="Z933" s="165"/>
      <c r="AA933" s="155" t="str">
        <f ca="1">IF(C933="","",IF(OR(D933&lt;NgayBatDau,D933&gt;NgayKetThuc),"Ngày tháng phải nằm trong kỳ báo cáo",IF(AND(G933&lt;&gt;"",COUNTIF(D.2[Tên khách hàng],G933)=0),"Tên KH chưa khai báo trong DSKH",IF(AND(H933&lt;&gt;"",COUNTIF(D.1[Tên sản phẩm],H933)=0),"SP này chưa khai báo trong DSSP",""))))</f>
        <v/>
      </c>
      <c r="AB933" s="23" t="str">
        <f t="shared" ca="1" si="211"/>
        <v/>
      </c>
      <c r="AC933" s="23" t="str">
        <f t="shared" ca="1" si="212"/>
        <v/>
      </c>
      <c r="AD933" s="23" t="str">
        <f t="shared" ca="1" si="213"/>
        <v/>
      </c>
      <c r="AE933" s="68" t="str">
        <f t="shared" ca="1" si="214"/>
        <v/>
      </c>
      <c r="AF933" s="69" t="str">
        <f>IF(OR(H933="",S933=""),"",S933-(SUM(L933,M933)*INDEX(D.1[Đơn giá],MATCH(H933,D.1[Tên sản phẩm],0))))</f>
        <v/>
      </c>
      <c r="AG933" s="90" t="str">
        <f t="shared" ca="1" si="215"/>
        <v/>
      </c>
      <c r="AH933" s="90"/>
    </row>
    <row r="934" spans="2:34" ht="27.75" customHeight="1" x14ac:dyDescent="0.2">
      <c r="B934" s="154">
        <f t="shared" si="216"/>
        <v>931</v>
      </c>
      <c r="C934" s="155" t="str">
        <f t="shared" ca="1" si="217"/>
        <v/>
      </c>
      <c r="D934" s="156" t="str">
        <f t="shared" ca="1" si="218"/>
        <v/>
      </c>
      <c r="E934" s="157" t="str">
        <f t="shared" ca="1" si="219"/>
        <v/>
      </c>
      <c r="F934" s="157"/>
      <c r="G934" s="158" t="str">
        <f t="shared" ca="1" si="220"/>
        <v/>
      </c>
      <c r="H934" s="159"/>
      <c r="I934" s="160" t="str">
        <f>IF(H934="","",INDEX(D.1[Quy cách],MATCH(H934,D.1[Tên sản phẩm],0)))</f>
        <v/>
      </c>
      <c r="J934" s="35" t="str">
        <f>IF(H934="","",INDEX(D.1[ĐVT],MATCH(H934,D.1[Tên sản phẩm],0)))</f>
        <v/>
      </c>
      <c r="K934" s="163" t="str">
        <f>IF(H934="","",INDEX(D.1[Đơn giá bán
(Tham khảo)],MATCH(H934,D.1[Tên sản phẩm],0)))</f>
        <v/>
      </c>
      <c r="L934" s="162"/>
      <c r="M934" s="159"/>
      <c r="N934" s="159"/>
      <c r="O934" s="159"/>
      <c r="P934" s="163" t="str">
        <f t="shared" si="221"/>
        <v/>
      </c>
      <c r="Q934" s="164"/>
      <c r="R934" s="162"/>
      <c r="S934" s="163" t="str">
        <f t="shared" si="222"/>
        <v/>
      </c>
      <c r="T934" s="164" t="str">
        <f t="shared" ca="1" si="223"/>
        <v/>
      </c>
      <c r="U934" s="163" t="str">
        <f t="shared" si="224"/>
        <v/>
      </c>
      <c r="V934" s="163" t="str">
        <f ca="1">IF(AND(C934&lt;&gt;"",C934&lt;&gt;OFFSET(C934,1,0)),SUMIFS(B.2[Giá có thuế],B.2[Số ĐK],C934),"")</f>
        <v/>
      </c>
      <c r="W934" s="159"/>
      <c r="X934" s="161" t="str">
        <f>IF(W934="","",'Thông Tin Chung'!$L$3)</f>
        <v/>
      </c>
      <c r="Y934" s="163" t="str">
        <f t="shared" ca="1" si="225"/>
        <v/>
      </c>
      <c r="Z934" s="165"/>
      <c r="AA934" s="155" t="str">
        <f ca="1">IF(C934="","",IF(OR(D934&lt;NgayBatDau,D934&gt;NgayKetThuc),"Ngày tháng phải nằm trong kỳ báo cáo",IF(AND(G934&lt;&gt;"",COUNTIF(D.2[Tên khách hàng],G934)=0),"Tên KH chưa khai báo trong DSKH",IF(AND(H934&lt;&gt;"",COUNTIF(D.1[Tên sản phẩm],H934)=0),"SP này chưa khai báo trong DSSP",""))))</f>
        <v/>
      </c>
      <c r="AB934" s="23" t="str">
        <f t="shared" ca="1" si="211"/>
        <v/>
      </c>
      <c r="AC934" s="23" t="str">
        <f t="shared" ca="1" si="212"/>
        <v/>
      </c>
      <c r="AD934" s="23" t="str">
        <f t="shared" ca="1" si="213"/>
        <v/>
      </c>
      <c r="AE934" s="68" t="str">
        <f t="shared" ca="1" si="214"/>
        <v/>
      </c>
      <c r="AF934" s="69" t="str">
        <f>IF(OR(H934="",S934=""),"",S934-(SUM(L934,M934)*INDEX(D.1[Đơn giá],MATCH(H934,D.1[Tên sản phẩm],0))))</f>
        <v/>
      </c>
      <c r="AG934" s="90" t="str">
        <f t="shared" ca="1" si="215"/>
        <v/>
      </c>
      <c r="AH934" s="90"/>
    </row>
    <row r="935" spans="2:34" ht="27.75" customHeight="1" x14ac:dyDescent="0.2">
      <c r="B935" s="154">
        <f t="shared" si="216"/>
        <v>932</v>
      </c>
      <c r="C935" s="155" t="str">
        <f t="shared" ca="1" si="217"/>
        <v/>
      </c>
      <c r="D935" s="156" t="str">
        <f t="shared" ca="1" si="218"/>
        <v/>
      </c>
      <c r="E935" s="157" t="str">
        <f t="shared" ca="1" si="219"/>
        <v/>
      </c>
      <c r="F935" s="157"/>
      <c r="G935" s="158" t="str">
        <f t="shared" ca="1" si="220"/>
        <v/>
      </c>
      <c r="H935" s="159"/>
      <c r="I935" s="160" t="str">
        <f>IF(H935="","",INDEX(D.1[Quy cách],MATCH(H935,D.1[Tên sản phẩm],0)))</f>
        <v/>
      </c>
      <c r="J935" s="35" t="str">
        <f>IF(H935="","",INDEX(D.1[ĐVT],MATCH(H935,D.1[Tên sản phẩm],0)))</f>
        <v/>
      </c>
      <c r="K935" s="163" t="str">
        <f>IF(H935="","",INDEX(D.1[Đơn giá bán
(Tham khảo)],MATCH(H935,D.1[Tên sản phẩm],0)))</f>
        <v/>
      </c>
      <c r="L935" s="162"/>
      <c r="M935" s="159"/>
      <c r="N935" s="159"/>
      <c r="O935" s="159"/>
      <c r="P935" s="163" t="str">
        <f t="shared" si="221"/>
        <v/>
      </c>
      <c r="Q935" s="164"/>
      <c r="R935" s="162"/>
      <c r="S935" s="163" t="str">
        <f t="shared" si="222"/>
        <v/>
      </c>
      <c r="T935" s="164" t="str">
        <f t="shared" ca="1" si="223"/>
        <v/>
      </c>
      <c r="U935" s="163" t="str">
        <f t="shared" si="224"/>
        <v/>
      </c>
      <c r="V935" s="163" t="str">
        <f ca="1">IF(AND(C935&lt;&gt;"",C935&lt;&gt;OFFSET(C935,1,0)),SUMIFS(B.2[Giá có thuế],B.2[Số ĐK],C935),"")</f>
        <v/>
      </c>
      <c r="W935" s="159"/>
      <c r="X935" s="161" t="str">
        <f>IF(W935="","",'Thông Tin Chung'!$L$3)</f>
        <v/>
      </c>
      <c r="Y935" s="163" t="str">
        <f t="shared" ca="1" si="225"/>
        <v/>
      </c>
      <c r="Z935" s="165"/>
      <c r="AA935" s="155" t="str">
        <f ca="1">IF(C935="","",IF(OR(D935&lt;NgayBatDau,D935&gt;NgayKetThuc),"Ngày tháng phải nằm trong kỳ báo cáo",IF(AND(G935&lt;&gt;"",COUNTIF(D.2[Tên khách hàng],G935)=0),"Tên KH chưa khai báo trong DSKH",IF(AND(H935&lt;&gt;"",COUNTIF(D.1[Tên sản phẩm],H935)=0),"SP này chưa khai báo trong DSSP",""))))</f>
        <v/>
      </c>
      <c r="AB935" s="23" t="str">
        <f t="shared" ca="1" si="211"/>
        <v/>
      </c>
      <c r="AC935" s="23" t="str">
        <f t="shared" ca="1" si="212"/>
        <v/>
      </c>
      <c r="AD935" s="23" t="str">
        <f t="shared" ca="1" si="213"/>
        <v/>
      </c>
      <c r="AE935" s="68" t="str">
        <f t="shared" ca="1" si="214"/>
        <v/>
      </c>
      <c r="AF935" s="69" t="str">
        <f>IF(OR(H935="",S935=""),"",S935-(SUM(L935,M935)*INDEX(D.1[Đơn giá],MATCH(H935,D.1[Tên sản phẩm],0))))</f>
        <v/>
      </c>
      <c r="AG935" s="90" t="str">
        <f t="shared" ca="1" si="215"/>
        <v/>
      </c>
      <c r="AH935" s="90"/>
    </row>
    <row r="936" spans="2:34" ht="27.75" customHeight="1" x14ac:dyDescent="0.2">
      <c r="B936" s="154">
        <f t="shared" si="216"/>
        <v>933</v>
      </c>
      <c r="C936" s="155" t="str">
        <f t="shared" ca="1" si="217"/>
        <v/>
      </c>
      <c r="D936" s="156" t="str">
        <f t="shared" ca="1" si="218"/>
        <v/>
      </c>
      <c r="E936" s="157" t="str">
        <f t="shared" ca="1" si="219"/>
        <v/>
      </c>
      <c r="F936" s="157"/>
      <c r="G936" s="158" t="str">
        <f t="shared" ca="1" si="220"/>
        <v/>
      </c>
      <c r="H936" s="159"/>
      <c r="I936" s="160" t="str">
        <f>IF(H936="","",INDEX(D.1[Quy cách],MATCH(H936,D.1[Tên sản phẩm],0)))</f>
        <v/>
      </c>
      <c r="J936" s="35" t="str">
        <f>IF(H936="","",INDEX(D.1[ĐVT],MATCH(H936,D.1[Tên sản phẩm],0)))</f>
        <v/>
      </c>
      <c r="K936" s="163" t="str">
        <f>IF(H936="","",INDEX(D.1[Đơn giá bán
(Tham khảo)],MATCH(H936,D.1[Tên sản phẩm],0)))</f>
        <v/>
      </c>
      <c r="L936" s="162"/>
      <c r="M936" s="159"/>
      <c r="N936" s="159"/>
      <c r="O936" s="159"/>
      <c r="P936" s="163" t="str">
        <f t="shared" si="221"/>
        <v/>
      </c>
      <c r="Q936" s="164"/>
      <c r="R936" s="162"/>
      <c r="S936" s="163" t="str">
        <f t="shared" si="222"/>
        <v/>
      </c>
      <c r="T936" s="164" t="str">
        <f t="shared" ca="1" si="223"/>
        <v/>
      </c>
      <c r="U936" s="163" t="str">
        <f t="shared" si="224"/>
        <v/>
      </c>
      <c r="V936" s="163" t="str">
        <f ca="1">IF(AND(C936&lt;&gt;"",C936&lt;&gt;OFFSET(C936,1,0)),SUMIFS(B.2[Giá có thuế],B.2[Số ĐK],C936),"")</f>
        <v/>
      </c>
      <c r="W936" s="159"/>
      <c r="X936" s="161" t="str">
        <f>IF(W936="","",'Thông Tin Chung'!$L$3)</f>
        <v/>
      </c>
      <c r="Y936" s="163" t="str">
        <f t="shared" ca="1" si="225"/>
        <v/>
      </c>
      <c r="Z936" s="165"/>
      <c r="AA936" s="155" t="str">
        <f ca="1">IF(C936="","",IF(OR(D936&lt;NgayBatDau,D936&gt;NgayKetThuc),"Ngày tháng phải nằm trong kỳ báo cáo",IF(AND(G936&lt;&gt;"",COUNTIF(D.2[Tên khách hàng],G936)=0),"Tên KH chưa khai báo trong DSKH",IF(AND(H936&lt;&gt;"",COUNTIF(D.1[Tên sản phẩm],H936)=0),"SP này chưa khai báo trong DSSP",""))))</f>
        <v/>
      </c>
      <c r="AB936" s="23" t="str">
        <f t="shared" ca="1" si="211"/>
        <v/>
      </c>
      <c r="AC936" s="23" t="str">
        <f t="shared" ca="1" si="212"/>
        <v/>
      </c>
      <c r="AD936" s="23" t="str">
        <f t="shared" ca="1" si="213"/>
        <v/>
      </c>
      <c r="AE936" s="68" t="str">
        <f t="shared" ca="1" si="214"/>
        <v/>
      </c>
      <c r="AF936" s="69" t="str">
        <f>IF(OR(H936="",S936=""),"",S936-(SUM(L936,M936)*INDEX(D.1[Đơn giá],MATCH(H936,D.1[Tên sản phẩm],0))))</f>
        <v/>
      </c>
      <c r="AG936" s="90" t="str">
        <f t="shared" ca="1" si="215"/>
        <v/>
      </c>
      <c r="AH936" s="90"/>
    </row>
    <row r="937" spans="2:34" ht="27.75" customHeight="1" x14ac:dyDescent="0.2">
      <c r="B937" s="154">
        <f t="shared" si="216"/>
        <v>934</v>
      </c>
      <c r="C937" s="155" t="str">
        <f t="shared" ca="1" si="217"/>
        <v/>
      </c>
      <c r="D937" s="156" t="str">
        <f t="shared" ca="1" si="218"/>
        <v/>
      </c>
      <c r="E937" s="157" t="str">
        <f t="shared" ca="1" si="219"/>
        <v/>
      </c>
      <c r="F937" s="157"/>
      <c r="G937" s="158" t="str">
        <f t="shared" ca="1" si="220"/>
        <v/>
      </c>
      <c r="H937" s="159"/>
      <c r="I937" s="160" t="str">
        <f>IF(H937="","",INDEX(D.1[Quy cách],MATCH(H937,D.1[Tên sản phẩm],0)))</f>
        <v/>
      </c>
      <c r="J937" s="35" t="str">
        <f>IF(H937="","",INDEX(D.1[ĐVT],MATCH(H937,D.1[Tên sản phẩm],0)))</f>
        <v/>
      </c>
      <c r="K937" s="163" t="str">
        <f>IF(H937="","",INDEX(D.1[Đơn giá bán
(Tham khảo)],MATCH(H937,D.1[Tên sản phẩm],0)))</f>
        <v/>
      </c>
      <c r="L937" s="162"/>
      <c r="M937" s="159"/>
      <c r="N937" s="159"/>
      <c r="O937" s="159"/>
      <c r="P937" s="163" t="str">
        <f t="shared" si="221"/>
        <v/>
      </c>
      <c r="Q937" s="164"/>
      <c r="R937" s="162"/>
      <c r="S937" s="163" t="str">
        <f t="shared" si="222"/>
        <v/>
      </c>
      <c r="T937" s="164" t="str">
        <f t="shared" ca="1" si="223"/>
        <v/>
      </c>
      <c r="U937" s="163" t="str">
        <f t="shared" si="224"/>
        <v/>
      </c>
      <c r="V937" s="163" t="str">
        <f ca="1">IF(AND(C937&lt;&gt;"",C937&lt;&gt;OFFSET(C937,1,0)),SUMIFS(B.2[Giá có thuế],B.2[Số ĐK],C937),"")</f>
        <v/>
      </c>
      <c r="W937" s="159"/>
      <c r="X937" s="161" t="str">
        <f>IF(W937="","",'Thông Tin Chung'!$L$3)</f>
        <v/>
      </c>
      <c r="Y937" s="163" t="str">
        <f t="shared" ca="1" si="225"/>
        <v/>
      </c>
      <c r="Z937" s="165"/>
      <c r="AA937" s="155" t="str">
        <f ca="1">IF(C937="","",IF(OR(D937&lt;NgayBatDau,D937&gt;NgayKetThuc),"Ngày tháng phải nằm trong kỳ báo cáo",IF(AND(G937&lt;&gt;"",COUNTIF(D.2[Tên khách hàng],G937)=0),"Tên KH chưa khai báo trong DSKH",IF(AND(H937&lt;&gt;"",COUNTIF(D.1[Tên sản phẩm],H937)=0),"SP này chưa khai báo trong DSSP",""))))</f>
        <v/>
      </c>
      <c r="AB937" s="23" t="str">
        <f t="shared" ca="1" si="211"/>
        <v/>
      </c>
      <c r="AC937" s="23" t="str">
        <f t="shared" ca="1" si="212"/>
        <v/>
      </c>
      <c r="AD937" s="23" t="str">
        <f t="shared" ca="1" si="213"/>
        <v/>
      </c>
      <c r="AE937" s="68" t="str">
        <f t="shared" ca="1" si="214"/>
        <v/>
      </c>
      <c r="AF937" s="69" t="str">
        <f>IF(OR(H937="",S937=""),"",S937-(SUM(L937,M937)*INDEX(D.1[Đơn giá],MATCH(H937,D.1[Tên sản phẩm],0))))</f>
        <v/>
      </c>
      <c r="AG937" s="90" t="str">
        <f t="shared" ca="1" si="215"/>
        <v/>
      </c>
      <c r="AH937" s="90"/>
    </row>
    <row r="938" spans="2:34" ht="27.75" customHeight="1" x14ac:dyDescent="0.2">
      <c r="B938" s="154">
        <f t="shared" si="216"/>
        <v>935</v>
      </c>
      <c r="C938" s="155" t="str">
        <f t="shared" ca="1" si="217"/>
        <v/>
      </c>
      <c r="D938" s="156" t="str">
        <f t="shared" ca="1" si="218"/>
        <v/>
      </c>
      <c r="E938" s="157" t="str">
        <f t="shared" ca="1" si="219"/>
        <v/>
      </c>
      <c r="F938" s="157"/>
      <c r="G938" s="158" t="str">
        <f t="shared" ca="1" si="220"/>
        <v/>
      </c>
      <c r="H938" s="159"/>
      <c r="I938" s="160" t="str">
        <f>IF(H938="","",INDEX(D.1[Quy cách],MATCH(H938,D.1[Tên sản phẩm],0)))</f>
        <v/>
      </c>
      <c r="J938" s="35" t="str">
        <f>IF(H938="","",INDEX(D.1[ĐVT],MATCH(H938,D.1[Tên sản phẩm],0)))</f>
        <v/>
      </c>
      <c r="K938" s="163" t="str">
        <f>IF(H938="","",INDEX(D.1[Đơn giá bán
(Tham khảo)],MATCH(H938,D.1[Tên sản phẩm],0)))</f>
        <v/>
      </c>
      <c r="L938" s="162"/>
      <c r="M938" s="159"/>
      <c r="N938" s="159"/>
      <c r="O938" s="159"/>
      <c r="P938" s="163" t="str">
        <f t="shared" si="221"/>
        <v/>
      </c>
      <c r="Q938" s="164"/>
      <c r="R938" s="162"/>
      <c r="S938" s="163" t="str">
        <f t="shared" si="222"/>
        <v/>
      </c>
      <c r="T938" s="164" t="str">
        <f t="shared" ca="1" si="223"/>
        <v/>
      </c>
      <c r="U938" s="163" t="str">
        <f t="shared" si="224"/>
        <v/>
      </c>
      <c r="V938" s="163" t="str">
        <f ca="1">IF(AND(C938&lt;&gt;"",C938&lt;&gt;OFFSET(C938,1,0)),SUMIFS(B.2[Giá có thuế],B.2[Số ĐK],C938),"")</f>
        <v/>
      </c>
      <c r="W938" s="159"/>
      <c r="X938" s="161" t="str">
        <f>IF(W938="","",'Thông Tin Chung'!$L$3)</f>
        <v/>
      </c>
      <c r="Y938" s="163" t="str">
        <f t="shared" ca="1" si="225"/>
        <v/>
      </c>
      <c r="Z938" s="165"/>
      <c r="AA938" s="155" t="str">
        <f ca="1">IF(C938="","",IF(OR(D938&lt;NgayBatDau,D938&gt;NgayKetThuc),"Ngày tháng phải nằm trong kỳ báo cáo",IF(AND(G938&lt;&gt;"",COUNTIF(D.2[Tên khách hàng],G938)=0),"Tên KH chưa khai báo trong DSKH",IF(AND(H938&lt;&gt;"",COUNTIF(D.1[Tên sản phẩm],H938)=0),"SP này chưa khai báo trong DSSP",""))))</f>
        <v/>
      </c>
      <c r="AB938" s="23" t="str">
        <f t="shared" ca="1" si="211"/>
        <v/>
      </c>
      <c r="AC938" s="23" t="str">
        <f t="shared" ca="1" si="212"/>
        <v/>
      </c>
      <c r="AD938" s="23" t="str">
        <f t="shared" ca="1" si="213"/>
        <v/>
      </c>
      <c r="AE938" s="68" t="str">
        <f t="shared" ca="1" si="214"/>
        <v/>
      </c>
      <c r="AF938" s="69" t="str">
        <f>IF(OR(H938="",S938=""),"",S938-(SUM(L938,M938)*INDEX(D.1[Đơn giá],MATCH(H938,D.1[Tên sản phẩm],0))))</f>
        <v/>
      </c>
      <c r="AG938" s="90" t="str">
        <f t="shared" ca="1" si="215"/>
        <v/>
      </c>
      <c r="AH938" s="90"/>
    </row>
    <row r="939" spans="2:34" ht="27.75" customHeight="1" x14ac:dyDescent="0.2">
      <c r="B939" s="154">
        <f t="shared" si="216"/>
        <v>936</v>
      </c>
      <c r="C939" s="155" t="str">
        <f t="shared" ca="1" si="217"/>
        <v/>
      </c>
      <c r="D939" s="156" t="str">
        <f t="shared" ca="1" si="218"/>
        <v/>
      </c>
      <c r="E939" s="157" t="str">
        <f t="shared" ca="1" si="219"/>
        <v/>
      </c>
      <c r="F939" s="157"/>
      <c r="G939" s="158" t="str">
        <f t="shared" ca="1" si="220"/>
        <v/>
      </c>
      <c r="H939" s="159"/>
      <c r="I939" s="160" t="str">
        <f>IF(H939="","",INDEX(D.1[Quy cách],MATCH(H939,D.1[Tên sản phẩm],0)))</f>
        <v/>
      </c>
      <c r="J939" s="35" t="str">
        <f>IF(H939="","",INDEX(D.1[ĐVT],MATCH(H939,D.1[Tên sản phẩm],0)))</f>
        <v/>
      </c>
      <c r="K939" s="163" t="str">
        <f>IF(H939="","",INDEX(D.1[Đơn giá bán
(Tham khảo)],MATCH(H939,D.1[Tên sản phẩm],0)))</f>
        <v/>
      </c>
      <c r="L939" s="162"/>
      <c r="M939" s="159"/>
      <c r="N939" s="159"/>
      <c r="O939" s="159"/>
      <c r="P939" s="163" t="str">
        <f t="shared" si="221"/>
        <v/>
      </c>
      <c r="Q939" s="164"/>
      <c r="R939" s="162"/>
      <c r="S939" s="163" t="str">
        <f t="shared" si="222"/>
        <v/>
      </c>
      <c r="T939" s="164" t="str">
        <f t="shared" ca="1" si="223"/>
        <v/>
      </c>
      <c r="U939" s="163" t="str">
        <f t="shared" si="224"/>
        <v/>
      </c>
      <c r="V939" s="163" t="str">
        <f ca="1">IF(AND(C939&lt;&gt;"",C939&lt;&gt;OFFSET(C939,1,0)),SUMIFS(B.2[Giá có thuế],B.2[Số ĐK],C939),"")</f>
        <v/>
      </c>
      <c r="W939" s="159"/>
      <c r="X939" s="161" t="str">
        <f>IF(W939="","",'Thông Tin Chung'!$L$3)</f>
        <v/>
      </c>
      <c r="Y939" s="163" t="str">
        <f t="shared" ca="1" si="225"/>
        <v/>
      </c>
      <c r="Z939" s="165"/>
      <c r="AA939" s="155" t="str">
        <f ca="1">IF(C939="","",IF(OR(D939&lt;NgayBatDau,D939&gt;NgayKetThuc),"Ngày tháng phải nằm trong kỳ báo cáo",IF(AND(G939&lt;&gt;"",COUNTIF(D.2[Tên khách hàng],G939)=0),"Tên KH chưa khai báo trong DSKH",IF(AND(H939&lt;&gt;"",COUNTIF(D.1[Tên sản phẩm],H939)=0),"SP này chưa khai báo trong DSSP",""))))</f>
        <v/>
      </c>
      <c r="AB939" s="23" t="str">
        <f t="shared" ca="1" si="211"/>
        <v/>
      </c>
      <c r="AC939" s="23" t="str">
        <f t="shared" ca="1" si="212"/>
        <v/>
      </c>
      <c r="AD939" s="23" t="str">
        <f t="shared" ca="1" si="213"/>
        <v/>
      </c>
      <c r="AE939" s="68" t="str">
        <f t="shared" ca="1" si="214"/>
        <v/>
      </c>
      <c r="AF939" s="69" t="str">
        <f>IF(OR(H939="",S939=""),"",S939-(SUM(L939,M939)*INDEX(D.1[Đơn giá],MATCH(H939,D.1[Tên sản phẩm],0))))</f>
        <v/>
      </c>
      <c r="AG939" s="90" t="str">
        <f t="shared" ca="1" si="215"/>
        <v/>
      </c>
      <c r="AH939" s="90"/>
    </row>
    <row r="940" spans="2:34" ht="27.75" customHeight="1" x14ac:dyDescent="0.2">
      <c r="B940" s="154">
        <f t="shared" si="216"/>
        <v>937</v>
      </c>
      <c r="C940" s="155" t="str">
        <f t="shared" ca="1" si="217"/>
        <v/>
      </c>
      <c r="D940" s="156" t="str">
        <f t="shared" ca="1" si="218"/>
        <v/>
      </c>
      <c r="E940" s="157" t="str">
        <f t="shared" ca="1" si="219"/>
        <v/>
      </c>
      <c r="F940" s="157"/>
      <c r="G940" s="158" t="str">
        <f t="shared" ca="1" si="220"/>
        <v/>
      </c>
      <c r="H940" s="159"/>
      <c r="I940" s="160" t="str">
        <f>IF(H940="","",INDEX(D.1[Quy cách],MATCH(H940,D.1[Tên sản phẩm],0)))</f>
        <v/>
      </c>
      <c r="J940" s="35" t="str">
        <f>IF(H940="","",INDEX(D.1[ĐVT],MATCH(H940,D.1[Tên sản phẩm],0)))</f>
        <v/>
      </c>
      <c r="K940" s="163" t="str">
        <f>IF(H940="","",INDEX(D.1[Đơn giá bán
(Tham khảo)],MATCH(H940,D.1[Tên sản phẩm],0)))</f>
        <v/>
      </c>
      <c r="L940" s="162"/>
      <c r="M940" s="159"/>
      <c r="N940" s="159"/>
      <c r="O940" s="159"/>
      <c r="P940" s="163" t="str">
        <f t="shared" si="221"/>
        <v/>
      </c>
      <c r="Q940" s="164"/>
      <c r="R940" s="162"/>
      <c r="S940" s="163" t="str">
        <f t="shared" si="222"/>
        <v/>
      </c>
      <c r="T940" s="164" t="str">
        <f t="shared" ca="1" si="223"/>
        <v/>
      </c>
      <c r="U940" s="163" t="str">
        <f t="shared" si="224"/>
        <v/>
      </c>
      <c r="V940" s="163" t="str">
        <f ca="1">IF(AND(C940&lt;&gt;"",C940&lt;&gt;OFFSET(C940,1,0)),SUMIFS(B.2[Giá có thuế],B.2[Số ĐK],C940),"")</f>
        <v/>
      </c>
      <c r="W940" s="159"/>
      <c r="X940" s="161" t="str">
        <f>IF(W940="","",'Thông Tin Chung'!$L$3)</f>
        <v/>
      </c>
      <c r="Y940" s="163" t="str">
        <f t="shared" ca="1" si="225"/>
        <v/>
      </c>
      <c r="Z940" s="165"/>
      <c r="AA940" s="155" t="str">
        <f ca="1">IF(C940="","",IF(OR(D940&lt;NgayBatDau,D940&gt;NgayKetThuc),"Ngày tháng phải nằm trong kỳ báo cáo",IF(AND(G940&lt;&gt;"",COUNTIF(D.2[Tên khách hàng],G940)=0),"Tên KH chưa khai báo trong DSKH",IF(AND(H940&lt;&gt;"",COUNTIF(D.1[Tên sản phẩm],H940)=0),"SP này chưa khai báo trong DSSP",""))))</f>
        <v/>
      </c>
      <c r="AB940" s="23" t="str">
        <f t="shared" ca="1" si="211"/>
        <v/>
      </c>
      <c r="AC940" s="23" t="str">
        <f t="shared" ca="1" si="212"/>
        <v/>
      </c>
      <c r="AD940" s="23" t="str">
        <f t="shared" ca="1" si="213"/>
        <v/>
      </c>
      <c r="AE940" s="68" t="str">
        <f t="shared" ca="1" si="214"/>
        <v/>
      </c>
      <c r="AF940" s="69" t="str">
        <f>IF(OR(H940="",S940=""),"",S940-(SUM(L940,M940)*INDEX(D.1[Đơn giá],MATCH(H940,D.1[Tên sản phẩm],0))))</f>
        <v/>
      </c>
      <c r="AG940" s="90" t="str">
        <f t="shared" ca="1" si="215"/>
        <v/>
      </c>
      <c r="AH940" s="90"/>
    </row>
    <row r="941" spans="2:34" ht="27.75" customHeight="1" x14ac:dyDescent="0.2">
      <c r="B941" s="154">
        <f t="shared" si="216"/>
        <v>938</v>
      </c>
      <c r="C941" s="155" t="str">
        <f t="shared" ca="1" si="217"/>
        <v/>
      </c>
      <c r="D941" s="156" t="str">
        <f t="shared" ca="1" si="218"/>
        <v/>
      </c>
      <c r="E941" s="157" t="str">
        <f t="shared" ca="1" si="219"/>
        <v/>
      </c>
      <c r="F941" s="157"/>
      <c r="G941" s="158" t="str">
        <f t="shared" ca="1" si="220"/>
        <v/>
      </c>
      <c r="H941" s="159"/>
      <c r="I941" s="160" t="str">
        <f>IF(H941="","",INDEX(D.1[Quy cách],MATCH(H941,D.1[Tên sản phẩm],0)))</f>
        <v/>
      </c>
      <c r="J941" s="35" t="str">
        <f>IF(H941="","",INDEX(D.1[ĐVT],MATCH(H941,D.1[Tên sản phẩm],0)))</f>
        <v/>
      </c>
      <c r="K941" s="163" t="str">
        <f>IF(H941="","",INDEX(D.1[Đơn giá bán
(Tham khảo)],MATCH(H941,D.1[Tên sản phẩm],0)))</f>
        <v/>
      </c>
      <c r="L941" s="162"/>
      <c r="M941" s="159"/>
      <c r="N941" s="159"/>
      <c r="O941" s="159"/>
      <c r="P941" s="163" t="str">
        <f t="shared" si="221"/>
        <v/>
      </c>
      <c r="Q941" s="164"/>
      <c r="R941" s="162"/>
      <c r="S941" s="163" t="str">
        <f t="shared" si="222"/>
        <v/>
      </c>
      <c r="T941" s="164" t="str">
        <f t="shared" ca="1" si="223"/>
        <v/>
      </c>
      <c r="U941" s="163" t="str">
        <f t="shared" si="224"/>
        <v/>
      </c>
      <c r="V941" s="163" t="str">
        <f ca="1">IF(AND(C941&lt;&gt;"",C941&lt;&gt;OFFSET(C941,1,0)),SUMIFS(B.2[Giá có thuế],B.2[Số ĐK],C941),"")</f>
        <v/>
      </c>
      <c r="W941" s="159"/>
      <c r="X941" s="161" t="str">
        <f>IF(W941="","",'Thông Tin Chung'!$L$3)</f>
        <v/>
      </c>
      <c r="Y941" s="163" t="str">
        <f t="shared" ca="1" si="225"/>
        <v/>
      </c>
      <c r="Z941" s="165"/>
      <c r="AA941" s="155" t="str">
        <f ca="1">IF(C941="","",IF(OR(D941&lt;NgayBatDau,D941&gt;NgayKetThuc),"Ngày tháng phải nằm trong kỳ báo cáo",IF(AND(G941&lt;&gt;"",COUNTIF(D.2[Tên khách hàng],G941)=0),"Tên KH chưa khai báo trong DSKH",IF(AND(H941&lt;&gt;"",COUNTIF(D.1[Tên sản phẩm],H941)=0),"SP này chưa khai báo trong DSSP",""))))</f>
        <v/>
      </c>
      <c r="AB941" s="23" t="str">
        <f t="shared" ca="1" si="211"/>
        <v/>
      </c>
      <c r="AC941" s="23" t="str">
        <f t="shared" ca="1" si="212"/>
        <v/>
      </c>
      <c r="AD941" s="23" t="str">
        <f t="shared" ca="1" si="213"/>
        <v/>
      </c>
      <c r="AE941" s="68" t="str">
        <f t="shared" ca="1" si="214"/>
        <v/>
      </c>
      <c r="AF941" s="69" t="str">
        <f>IF(OR(H941="",S941=""),"",S941-(SUM(L941,M941)*INDEX(D.1[Đơn giá],MATCH(H941,D.1[Tên sản phẩm],0))))</f>
        <v/>
      </c>
      <c r="AG941" s="90" t="str">
        <f t="shared" ca="1" si="215"/>
        <v/>
      </c>
      <c r="AH941" s="90"/>
    </row>
    <row r="942" spans="2:34" ht="27.75" customHeight="1" x14ac:dyDescent="0.2">
      <c r="B942" s="154">
        <f t="shared" si="216"/>
        <v>939</v>
      </c>
      <c r="C942" s="155" t="str">
        <f t="shared" ca="1" si="217"/>
        <v/>
      </c>
      <c r="D942" s="156" t="str">
        <f t="shared" ca="1" si="218"/>
        <v/>
      </c>
      <c r="E942" s="157" t="str">
        <f t="shared" ca="1" si="219"/>
        <v/>
      </c>
      <c r="F942" s="157"/>
      <c r="G942" s="158" t="str">
        <f t="shared" ca="1" si="220"/>
        <v/>
      </c>
      <c r="H942" s="159"/>
      <c r="I942" s="160" t="str">
        <f>IF(H942="","",INDEX(D.1[Quy cách],MATCH(H942,D.1[Tên sản phẩm],0)))</f>
        <v/>
      </c>
      <c r="J942" s="35" t="str">
        <f>IF(H942="","",INDEX(D.1[ĐVT],MATCH(H942,D.1[Tên sản phẩm],0)))</f>
        <v/>
      </c>
      <c r="K942" s="163" t="str">
        <f>IF(H942="","",INDEX(D.1[Đơn giá bán
(Tham khảo)],MATCH(H942,D.1[Tên sản phẩm],0)))</f>
        <v/>
      </c>
      <c r="L942" s="162"/>
      <c r="M942" s="159"/>
      <c r="N942" s="159"/>
      <c r="O942" s="159"/>
      <c r="P942" s="163" t="str">
        <f t="shared" si="221"/>
        <v/>
      </c>
      <c r="Q942" s="164"/>
      <c r="R942" s="162"/>
      <c r="S942" s="163" t="str">
        <f t="shared" si="222"/>
        <v/>
      </c>
      <c r="T942" s="164" t="str">
        <f t="shared" ca="1" si="223"/>
        <v/>
      </c>
      <c r="U942" s="163" t="str">
        <f t="shared" si="224"/>
        <v/>
      </c>
      <c r="V942" s="163" t="str">
        <f ca="1">IF(AND(C942&lt;&gt;"",C942&lt;&gt;OFFSET(C942,1,0)),SUMIFS(B.2[Giá có thuế],B.2[Số ĐK],C942),"")</f>
        <v/>
      </c>
      <c r="W942" s="159"/>
      <c r="X942" s="161" t="str">
        <f>IF(W942="","",'Thông Tin Chung'!$L$3)</f>
        <v/>
      </c>
      <c r="Y942" s="163" t="str">
        <f t="shared" ca="1" si="225"/>
        <v/>
      </c>
      <c r="Z942" s="165"/>
      <c r="AA942" s="155" t="str">
        <f ca="1">IF(C942="","",IF(OR(D942&lt;NgayBatDau,D942&gt;NgayKetThuc),"Ngày tháng phải nằm trong kỳ báo cáo",IF(AND(G942&lt;&gt;"",COUNTIF(D.2[Tên khách hàng],G942)=0),"Tên KH chưa khai báo trong DSKH",IF(AND(H942&lt;&gt;"",COUNTIF(D.1[Tên sản phẩm],H942)=0),"SP này chưa khai báo trong DSSP",""))))</f>
        <v/>
      </c>
      <c r="AB942" s="23" t="str">
        <f t="shared" ca="1" si="211"/>
        <v/>
      </c>
      <c r="AC942" s="23" t="str">
        <f t="shared" ca="1" si="212"/>
        <v/>
      </c>
      <c r="AD942" s="23" t="str">
        <f t="shared" ca="1" si="213"/>
        <v/>
      </c>
      <c r="AE942" s="68" t="str">
        <f t="shared" ca="1" si="214"/>
        <v/>
      </c>
      <c r="AF942" s="69" t="str">
        <f>IF(OR(H942="",S942=""),"",S942-(SUM(L942,M942)*INDEX(D.1[Đơn giá],MATCH(H942,D.1[Tên sản phẩm],0))))</f>
        <v/>
      </c>
      <c r="AG942" s="90" t="str">
        <f t="shared" ca="1" si="215"/>
        <v/>
      </c>
      <c r="AH942" s="90"/>
    </row>
    <row r="943" spans="2:34" ht="27.75" customHeight="1" x14ac:dyDescent="0.2">
      <c r="B943" s="154">
        <f t="shared" si="216"/>
        <v>940</v>
      </c>
      <c r="C943" s="155" t="str">
        <f t="shared" ca="1" si="217"/>
        <v/>
      </c>
      <c r="D943" s="156" t="str">
        <f t="shared" ca="1" si="218"/>
        <v/>
      </c>
      <c r="E943" s="157" t="str">
        <f t="shared" ca="1" si="219"/>
        <v/>
      </c>
      <c r="F943" s="157"/>
      <c r="G943" s="158" t="str">
        <f t="shared" ca="1" si="220"/>
        <v/>
      </c>
      <c r="H943" s="159"/>
      <c r="I943" s="160" t="str">
        <f>IF(H943="","",INDEX(D.1[Quy cách],MATCH(H943,D.1[Tên sản phẩm],0)))</f>
        <v/>
      </c>
      <c r="J943" s="35" t="str">
        <f>IF(H943="","",INDEX(D.1[ĐVT],MATCH(H943,D.1[Tên sản phẩm],0)))</f>
        <v/>
      </c>
      <c r="K943" s="163" t="str">
        <f>IF(H943="","",INDEX(D.1[Đơn giá bán
(Tham khảo)],MATCH(H943,D.1[Tên sản phẩm],0)))</f>
        <v/>
      </c>
      <c r="L943" s="162"/>
      <c r="M943" s="159"/>
      <c r="N943" s="159"/>
      <c r="O943" s="159"/>
      <c r="P943" s="163" t="str">
        <f t="shared" si="221"/>
        <v/>
      </c>
      <c r="Q943" s="164"/>
      <c r="R943" s="162"/>
      <c r="S943" s="163" t="str">
        <f t="shared" si="222"/>
        <v/>
      </c>
      <c r="T943" s="164" t="str">
        <f t="shared" ca="1" si="223"/>
        <v/>
      </c>
      <c r="U943" s="163" t="str">
        <f t="shared" si="224"/>
        <v/>
      </c>
      <c r="V943" s="163" t="str">
        <f ca="1">IF(AND(C943&lt;&gt;"",C943&lt;&gt;OFFSET(C943,1,0)),SUMIFS(B.2[Giá có thuế],B.2[Số ĐK],C943),"")</f>
        <v/>
      </c>
      <c r="W943" s="159"/>
      <c r="X943" s="161" t="str">
        <f>IF(W943="","",'Thông Tin Chung'!$L$3)</f>
        <v/>
      </c>
      <c r="Y943" s="163" t="str">
        <f t="shared" ca="1" si="225"/>
        <v/>
      </c>
      <c r="Z943" s="165"/>
      <c r="AA943" s="155" t="str">
        <f ca="1">IF(C943="","",IF(OR(D943&lt;NgayBatDau,D943&gt;NgayKetThuc),"Ngày tháng phải nằm trong kỳ báo cáo",IF(AND(G943&lt;&gt;"",COUNTIF(D.2[Tên khách hàng],G943)=0),"Tên KH chưa khai báo trong DSKH",IF(AND(H943&lt;&gt;"",COUNTIF(D.1[Tên sản phẩm],H943)=0),"SP này chưa khai báo trong DSSP",""))))</f>
        <v/>
      </c>
      <c r="AB943" s="23" t="str">
        <f t="shared" ca="1" si="211"/>
        <v/>
      </c>
      <c r="AC943" s="23" t="str">
        <f t="shared" ca="1" si="212"/>
        <v/>
      </c>
      <c r="AD943" s="23" t="str">
        <f t="shared" ca="1" si="213"/>
        <v/>
      </c>
      <c r="AE943" s="68" t="str">
        <f t="shared" ca="1" si="214"/>
        <v/>
      </c>
      <c r="AF943" s="69" t="str">
        <f>IF(OR(H943="",S943=""),"",S943-(SUM(L943,M943)*INDEX(D.1[Đơn giá],MATCH(H943,D.1[Tên sản phẩm],0))))</f>
        <v/>
      </c>
      <c r="AG943" s="90" t="str">
        <f t="shared" ca="1" si="215"/>
        <v/>
      </c>
      <c r="AH943" s="90"/>
    </row>
    <row r="944" spans="2:34" ht="27.75" customHeight="1" x14ac:dyDescent="0.2">
      <c r="B944" s="154">
        <f t="shared" si="216"/>
        <v>941</v>
      </c>
      <c r="C944" s="155" t="str">
        <f t="shared" ca="1" si="217"/>
        <v/>
      </c>
      <c r="D944" s="156" t="str">
        <f t="shared" ca="1" si="218"/>
        <v/>
      </c>
      <c r="E944" s="157" t="str">
        <f t="shared" ca="1" si="219"/>
        <v/>
      </c>
      <c r="F944" s="157"/>
      <c r="G944" s="158" t="str">
        <f t="shared" ca="1" si="220"/>
        <v/>
      </c>
      <c r="H944" s="159"/>
      <c r="I944" s="160" t="str">
        <f>IF(H944="","",INDEX(D.1[Quy cách],MATCH(H944,D.1[Tên sản phẩm],0)))</f>
        <v/>
      </c>
      <c r="J944" s="35" t="str">
        <f>IF(H944="","",INDEX(D.1[ĐVT],MATCH(H944,D.1[Tên sản phẩm],0)))</f>
        <v/>
      </c>
      <c r="K944" s="163" t="str">
        <f>IF(H944="","",INDEX(D.1[Đơn giá bán
(Tham khảo)],MATCH(H944,D.1[Tên sản phẩm],0)))</f>
        <v/>
      </c>
      <c r="L944" s="162"/>
      <c r="M944" s="159"/>
      <c r="N944" s="159"/>
      <c r="O944" s="159"/>
      <c r="P944" s="163" t="str">
        <f t="shared" si="221"/>
        <v/>
      </c>
      <c r="Q944" s="164"/>
      <c r="R944" s="162"/>
      <c r="S944" s="163" t="str">
        <f t="shared" si="222"/>
        <v/>
      </c>
      <c r="T944" s="164" t="str">
        <f t="shared" ca="1" si="223"/>
        <v/>
      </c>
      <c r="U944" s="163" t="str">
        <f t="shared" si="224"/>
        <v/>
      </c>
      <c r="V944" s="163" t="str">
        <f ca="1">IF(AND(C944&lt;&gt;"",C944&lt;&gt;OFFSET(C944,1,0)),SUMIFS(B.2[Giá có thuế],B.2[Số ĐK],C944),"")</f>
        <v/>
      </c>
      <c r="W944" s="159"/>
      <c r="X944" s="161" t="str">
        <f>IF(W944="","",'Thông Tin Chung'!$L$3)</f>
        <v/>
      </c>
      <c r="Y944" s="163" t="str">
        <f t="shared" ca="1" si="225"/>
        <v/>
      </c>
      <c r="Z944" s="165"/>
      <c r="AA944" s="155" t="str">
        <f ca="1">IF(C944="","",IF(OR(D944&lt;NgayBatDau,D944&gt;NgayKetThuc),"Ngày tháng phải nằm trong kỳ báo cáo",IF(AND(G944&lt;&gt;"",COUNTIF(D.2[Tên khách hàng],G944)=0),"Tên KH chưa khai báo trong DSKH",IF(AND(H944&lt;&gt;"",COUNTIF(D.1[Tên sản phẩm],H944)=0),"SP này chưa khai báo trong DSSP",""))))</f>
        <v/>
      </c>
      <c r="AB944" s="23" t="str">
        <f t="shared" ca="1" si="211"/>
        <v/>
      </c>
      <c r="AC944" s="23" t="str">
        <f t="shared" ca="1" si="212"/>
        <v/>
      </c>
      <c r="AD944" s="23" t="str">
        <f t="shared" ca="1" si="213"/>
        <v/>
      </c>
      <c r="AE944" s="68" t="str">
        <f t="shared" ca="1" si="214"/>
        <v/>
      </c>
      <c r="AF944" s="69" t="str">
        <f>IF(OR(H944="",S944=""),"",S944-(SUM(L944,M944)*INDEX(D.1[Đơn giá],MATCH(H944,D.1[Tên sản phẩm],0))))</f>
        <v/>
      </c>
      <c r="AG944" s="90" t="str">
        <f t="shared" ca="1" si="215"/>
        <v/>
      </c>
      <c r="AH944" s="90"/>
    </row>
    <row r="945" spans="2:34" ht="27.75" customHeight="1" x14ac:dyDescent="0.2">
      <c r="B945" s="154">
        <f t="shared" si="216"/>
        <v>942</v>
      </c>
      <c r="C945" s="155" t="str">
        <f t="shared" ca="1" si="217"/>
        <v/>
      </c>
      <c r="D945" s="156" t="str">
        <f t="shared" ca="1" si="218"/>
        <v/>
      </c>
      <c r="E945" s="157" t="str">
        <f t="shared" ca="1" si="219"/>
        <v/>
      </c>
      <c r="F945" s="157"/>
      <c r="G945" s="158" t="str">
        <f t="shared" ca="1" si="220"/>
        <v/>
      </c>
      <c r="H945" s="159"/>
      <c r="I945" s="160" t="str">
        <f>IF(H945="","",INDEX(D.1[Quy cách],MATCH(H945,D.1[Tên sản phẩm],0)))</f>
        <v/>
      </c>
      <c r="J945" s="35" t="str">
        <f>IF(H945="","",INDEX(D.1[ĐVT],MATCH(H945,D.1[Tên sản phẩm],0)))</f>
        <v/>
      </c>
      <c r="K945" s="163" t="str">
        <f>IF(H945="","",INDEX(D.1[Đơn giá bán
(Tham khảo)],MATCH(H945,D.1[Tên sản phẩm],0)))</f>
        <v/>
      </c>
      <c r="L945" s="162"/>
      <c r="M945" s="159"/>
      <c r="N945" s="159"/>
      <c r="O945" s="159"/>
      <c r="P945" s="163" t="str">
        <f t="shared" si="221"/>
        <v/>
      </c>
      <c r="Q945" s="164"/>
      <c r="R945" s="162"/>
      <c r="S945" s="163" t="str">
        <f t="shared" si="222"/>
        <v/>
      </c>
      <c r="T945" s="164" t="str">
        <f t="shared" ca="1" si="223"/>
        <v/>
      </c>
      <c r="U945" s="163" t="str">
        <f t="shared" si="224"/>
        <v/>
      </c>
      <c r="V945" s="163" t="str">
        <f ca="1">IF(AND(C945&lt;&gt;"",C945&lt;&gt;OFFSET(C945,1,0)),SUMIFS(B.2[Giá có thuế],B.2[Số ĐK],C945),"")</f>
        <v/>
      </c>
      <c r="W945" s="159"/>
      <c r="X945" s="161" t="str">
        <f>IF(W945="","",'Thông Tin Chung'!$L$3)</f>
        <v/>
      </c>
      <c r="Y945" s="163" t="str">
        <f t="shared" ca="1" si="225"/>
        <v/>
      </c>
      <c r="Z945" s="165"/>
      <c r="AA945" s="155" t="str">
        <f ca="1">IF(C945="","",IF(OR(D945&lt;NgayBatDau,D945&gt;NgayKetThuc),"Ngày tháng phải nằm trong kỳ báo cáo",IF(AND(G945&lt;&gt;"",COUNTIF(D.2[Tên khách hàng],G945)=0),"Tên KH chưa khai báo trong DSKH",IF(AND(H945&lt;&gt;"",COUNTIF(D.1[Tên sản phẩm],H945)=0),"SP này chưa khai báo trong DSSP",""))))</f>
        <v/>
      </c>
      <c r="AB945" s="23" t="str">
        <f t="shared" ca="1" si="211"/>
        <v/>
      </c>
      <c r="AC945" s="23" t="str">
        <f t="shared" ca="1" si="212"/>
        <v/>
      </c>
      <c r="AD945" s="23" t="str">
        <f t="shared" ca="1" si="213"/>
        <v/>
      </c>
      <c r="AE945" s="68" t="str">
        <f t="shared" ca="1" si="214"/>
        <v/>
      </c>
      <c r="AF945" s="69" t="str">
        <f>IF(OR(H945="",S945=""),"",S945-(SUM(L945,M945)*INDEX(D.1[Đơn giá],MATCH(H945,D.1[Tên sản phẩm],0))))</f>
        <v/>
      </c>
      <c r="AG945" s="90" t="str">
        <f t="shared" ca="1" si="215"/>
        <v/>
      </c>
      <c r="AH945" s="90"/>
    </row>
    <row r="946" spans="2:34" ht="27.75" customHeight="1" x14ac:dyDescent="0.2">
      <c r="B946" s="154">
        <f t="shared" si="216"/>
        <v>943</v>
      </c>
      <c r="C946" s="155" t="str">
        <f t="shared" ca="1" si="217"/>
        <v/>
      </c>
      <c r="D946" s="156" t="str">
        <f t="shared" ca="1" si="218"/>
        <v/>
      </c>
      <c r="E946" s="157" t="str">
        <f t="shared" ca="1" si="219"/>
        <v/>
      </c>
      <c r="F946" s="157"/>
      <c r="G946" s="158" t="str">
        <f t="shared" ca="1" si="220"/>
        <v/>
      </c>
      <c r="H946" s="159"/>
      <c r="I946" s="160" t="str">
        <f>IF(H946="","",INDEX(D.1[Quy cách],MATCH(H946,D.1[Tên sản phẩm],0)))</f>
        <v/>
      </c>
      <c r="J946" s="35" t="str">
        <f>IF(H946="","",INDEX(D.1[ĐVT],MATCH(H946,D.1[Tên sản phẩm],0)))</f>
        <v/>
      </c>
      <c r="K946" s="163" t="str">
        <f>IF(H946="","",INDEX(D.1[Đơn giá bán
(Tham khảo)],MATCH(H946,D.1[Tên sản phẩm],0)))</f>
        <v/>
      </c>
      <c r="L946" s="162"/>
      <c r="M946" s="159"/>
      <c r="N946" s="159"/>
      <c r="O946" s="159"/>
      <c r="P946" s="163" t="str">
        <f t="shared" si="221"/>
        <v/>
      </c>
      <c r="Q946" s="164"/>
      <c r="R946" s="162"/>
      <c r="S946" s="163" t="str">
        <f t="shared" si="222"/>
        <v/>
      </c>
      <c r="T946" s="164" t="str">
        <f t="shared" ca="1" si="223"/>
        <v/>
      </c>
      <c r="U946" s="163" t="str">
        <f t="shared" si="224"/>
        <v/>
      </c>
      <c r="V946" s="163" t="str">
        <f ca="1">IF(AND(C946&lt;&gt;"",C946&lt;&gt;OFFSET(C946,1,0)),SUMIFS(B.2[Giá có thuế],B.2[Số ĐK],C946),"")</f>
        <v/>
      </c>
      <c r="W946" s="159"/>
      <c r="X946" s="161" t="str">
        <f>IF(W946="","",'Thông Tin Chung'!$L$3)</f>
        <v/>
      </c>
      <c r="Y946" s="163" t="str">
        <f t="shared" ca="1" si="225"/>
        <v/>
      </c>
      <c r="Z946" s="165"/>
      <c r="AA946" s="155" t="str">
        <f ca="1">IF(C946="","",IF(OR(D946&lt;NgayBatDau,D946&gt;NgayKetThuc),"Ngày tháng phải nằm trong kỳ báo cáo",IF(AND(G946&lt;&gt;"",COUNTIF(D.2[Tên khách hàng],G946)=0),"Tên KH chưa khai báo trong DSKH",IF(AND(H946&lt;&gt;"",COUNTIF(D.1[Tên sản phẩm],H946)=0),"SP này chưa khai báo trong DSSP",""))))</f>
        <v/>
      </c>
      <c r="AB946" s="23" t="str">
        <f t="shared" ca="1" si="211"/>
        <v/>
      </c>
      <c r="AC946" s="23" t="str">
        <f t="shared" ca="1" si="212"/>
        <v/>
      </c>
      <c r="AD946" s="23" t="str">
        <f t="shared" ca="1" si="213"/>
        <v/>
      </c>
      <c r="AE946" s="68" t="str">
        <f t="shared" ca="1" si="214"/>
        <v/>
      </c>
      <c r="AF946" s="69" t="str">
        <f>IF(OR(H946="",S946=""),"",S946-(SUM(L946,M946)*INDEX(D.1[Đơn giá],MATCH(H946,D.1[Tên sản phẩm],0))))</f>
        <v/>
      </c>
      <c r="AG946" s="90" t="str">
        <f t="shared" ca="1" si="215"/>
        <v/>
      </c>
      <c r="AH946" s="90"/>
    </row>
    <row r="947" spans="2:34" ht="27.75" customHeight="1" x14ac:dyDescent="0.2">
      <c r="B947" s="154">
        <f t="shared" si="216"/>
        <v>944</v>
      </c>
      <c r="C947" s="155" t="str">
        <f t="shared" ca="1" si="217"/>
        <v/>
      </c>
      <c r="D947" s="156" t="str">
        <f t="shared" ca="1" si="218"/>
        <v/>
      </c>
      <c r="E947" s="157" t="str">
        <f t="shared" ca="1" si="219"/>
        <v/>
      </c>
      <c r="F947" s="157"/>
      <c r="G947" s="158" t="str">
        <f t="shared" ca="1" si="220"/>
        <v/>
      </c>
      <c r="H947" s="159"/>
      <c r="I947" s="160" t="str">
        <f>IF(H947="","",INDEX(D.1[Quy cách],MATCH(H947,D.1[Tên sản phẩm],0)))</f>
        <v/>
      </c>
      <c r="J947" s="35" t="str">
        <f>IF(H947="","",INDEX(D.1[ĐVT],MATCH(H947,D.1[Tên sản phẩm],0)))</f>
        <v/>
      </c>
      <c r="K947" s="163" t="str">
        <f>IF(H947="","",INDEX(D.1[Đơn giá bán
(Tham khảo)],MATCH(H947,D.1[Tên sản phẩm],0)))</f>
        <v/>
      </c>
      <c r="L947" s="162"/>
      <c r="M947" s="159"/>
      <c r="N947" s="159"/>
      <c r="O947" s="159"/>
      <c r="P947" s="163" t="str">
        <f t="shared" si="221"/>
        <v/>
      </c>
      <c r="Q947" s="164"/>
      <c r="R947" s="162"/>
      <c r="S947" s="163" t="str">
        <f t="shared" si="222"/>
        <v/>
      </c>
      <c r="T947" s="164" t="str">
        <f t="shared" ca="1" si="223"/>
        <v/>
      </c>
      <c r="U947" s="163" t="str">
        <f t="shared" si="224"/>
        <v/>
      </c>
      <c r="V947" s="163" t="str">
        <f ca="1">IF(AND(C947&lt;&gt;"",C947&lt;&gt;OFFSET(C947,1,0)),SUMIFS(B.2[Giá có thuế],B.2[Số ĐK],C947),"")</f>
        <v/>
      </c>
      <c r="W947" s="159"/>
      <c r="X947" s="161" t="str">
        <f>IF(W947="","",'Thông Tin Chung'!$L$3)</f>
        <v/>
      </c>
      <c r="Y947" s="163" t="str">
        <f t="shared" ca="1" si="225"/>
        <v/>
      </c>
      <c r="Z947" s="165"/>
      <c r="AA947" s="155" t="str">
        <f ca="1">IF(C947="","",IF(OR(D947&lt;NgayBatDau,D947&gt;NgayKetThuc),"Ngày tháng phải nằm trong kỳ báo cáo",IF(AND(G947&lt;&gt;"",COUNTIF(D.2[Tên khách hàng],G947)=0),"Tên KH chưa khai báo trong DSKH",IF(AND(H947&lt;&gt;"",COUNTIF(D.1[Tên sản phẩm],H947)=0),"SP này chưa khai báo trong DSSP",""))))</f>
        <v/>
      </c>
      <c r="AB947" s="23" t="str">
        <f t="shared" ca="1" si="211"/>
        <v/>
      </c>
      <c r="AC947" s="23" t="str">
        <f t="shared" ca="1" si="212"/>
        <v/>
      </c>
      <c r="AD947" s="23" t="str">
        <f t="shared" ca="1" si="213"/>
        <v/>
      </c>
      <c r="AE947" s="68" t="str">
        <f t="shared" ca="1" si="214"/>
        <v/>
      </c>
      <c r="AF947" s="69" t="str">
        <f>IF(OR(H947="",S947=""),"",S947-(SUM(L947,M947)*INDEX(D.1[Đơn giá],MATCH(H947,D.1[Tên sản phẩm],0))))</f>
        <v/>
      </c>
      <c r="AG947" s="90" t="str">
        <f t="shared" ca="1" si="215"/>
        <v/>
      </c>
      <c r="AH947" s="90"/>
    </row>
    <row r="948" spans="2:34" ht="27.75" customHeight="1" x14ac:dyDescent="0.2">
      <c r="B948" s="154">
        <f t="shared" si="216"/>
        <v>945</v>
      </c>
      <c r="C948" s="155" t="str">
        <f t="shared" ca="1" si="217"/>
        <v/>
      </c>
      <c r="D948" s="156" t="str">
        <f t="shared" ca="1" si="218"/>
        <v/>
      </c>
      <c r="E948" s="157" t="str">
        <f t="shared" ca="1" si="219"/>
        <v/>
      </c>
      <c r="F948" s="157"/>
      <c r="G948" s="158" t="str">
        <f t="shared" ca="1" si="220"/>
        <v/>
      </c>
      <c r="H948" s="159"/>
      <c r="I948" s="160" t="str">
        <f>IF(H948="","",INDEX(D.1[Quy cách],MATCH(H948,D.1[Tên sản phẩm],0)))</f>
        <v/>
      </c>
      <c r="J948" s="35" t="str">
        <f>IF(H948="","",INDEX(D.1[ĐVT],MATCH(H948,D.1[Tên sản phẩm],0)))</f>
        <v/>
      </c>
      <c r="K948" s="163" t="str">
        <f>IF(H948="","",INDEX(D.1[Đơn giá bán
(Tham khảo)],MATCH(H948,D.1[Tên sản phẩm],0)))</f>
        <v/>
      </c>
      <c r="L948" s="162"/>
      <c r="M948" s="159"/>
      <c r="N948" s="159"/>
      <c r="O948" s="159"/>
      <c r="P948" s="163" t="str">
        <f t="shared" si="221"/>
        <v/>
      </c>
      <c r="Q948" s="164"/>
      <c r="R948" s="162"/>
      <c r="S948" s="163" t="str">
        <f t="shared" si="222"/>
        <v/>
      </c>
      <c r="T948" s="164" t="str">
        <f t="shared" ca="1" si="223"/>
        <v/>
      </c>
      <c r="U948" s="163" t="str">
        <f t="shared" si="224"/>
        <v/>
      </c>
      <c r="V948" s="163" t="str">
        <f ca="1">IF(AND(C948&lt;&gt;"",C948&lt;&gt;OFFSET(C948,1,0)),SUMIFS(B.2[Giá có thuế],B.2[Số ĐK],C948),"")</f>
        <v/>
      </c>
      <c r="W948" s="159"/>
      <c r="X948" s="161" t="str">
        <f>IF(W948="","",'Thông Tin Chung'!$L$3)</f>
        <v/>
      </c>
      <c r="Y948" s="163" t="str">
        <f t="shared" ca="1" si="225"/>
        <v/>
      </c>
      <c r="Z948" s="165"/>
      <c r="AA948" s="155" t="str">
        <f ca="1">IF(C948="","",IF(OR(D948&lt;NgayBatDau,D948&gt;NgayKetThuc),"Ngày tháng phải nằm trong kỳ báo cáo",IF(AND(G948&lt;&gt;"",COUNTIF(D.2[Tên khách hàng],G948)=0),"Tên KH chưa khai báo trong DSKH",IF(AND(H948&lt;&gt;"",COUNTIF(D.1[Tên sản phẩm],H948)=0),"SP này chưa khai báo trong DSSP",""))))</f>
        <v/>
      </c>
      <c r="AB948" s="23" t="str">
        <f t="shared" ca="1" si="211"/>
        <v/>
      </c>
      <c r="AC948" s="23" t="str">
        <f t="shared" ca="1" si="212"/>
        <v/>
      </c>
      <c r="AD948" s="23" t="str">
        <f t="shared" ca="1" si="213"/>
        <v/>
      </c>
      <c r="AE948" s="68" t="str">
        <f t="shared" ca="1" si="214"/>
        <v/>
      </c>
      <c r="AF948" s="69" t="str">
        <f>IF(OR(H948="",S948=""),"",S948-(SUM(L948,M948)*INDEX(D.1[Đơn giá],MATCH(H948,D.1[Tên sản phẩm],0))))</f>
        <v/>
      </c>
      <c r="AG948" s="90" t="str">
        <f t="shared" ca="1" si="215"/>
        <v/>
      </c>
      <c r="AH948" s="90"/>
    </row>
    <row r="949" spans="2:34" ht="27.75" customHeight="1" x14ac:dyDescent="0.2">
      <c r="B949" s="154">
        <f t="shared" si="216"/>
        <v>946</v>
      </c>
      <c r="C949" s="155" t="str">
        <f t="shared" ca="1" si="217"/>
        <v/>
      </c>
      <c r="D949" s="156" t="str">
        <f t="shared" ca="1" si="218"/>
        <v/>
      </c>
      <c r="E949" s="157" t="str">
        <f t="shared" ca="1" si="219"/>
        <v/>
      </c>
      <c r="F949" s="157"/>
      <c r="G949" s="158" t="str">
        <f t="shared" ca="1" si="220"/>
        <v/>
      </c>
      <c r="H949" s="159"/>
      <c r="I949" s="160" t="str">
        <f>IF(H949="","",INDEX(D.1[Quy cách],MATCH(H949,D.1[Tên sản phẩm],0)))</f>
        <v/>
      </c>
      <c r="J949" s="35" t="str">
        <f>IF(H949="","",INDEX(D.1[ĐVT],MATCH(H949,D.1[Tên sản phẩm],0)))</f>
        <v/>
      </c>
      <c r="K949" s="163" t="str">
        <f>IF(H949="","",INDEX(D.1[Đơn giá bán
(Tham khảo)],MATCH(H949,D.1[Tên sản phẩm],0)))</f>
        <v/>
      </c>
      <c r="L949" s="162"/>
      <c r="M949" s="159"/>
      <c r="N949" s="159"/>
      <c r="O949" s="159"/>
      <c r="P949" s="163" t="str">
        <f t="shared" si="221"/>
        <v/>
      </c>
      <c r="Q949" s="164"/>
      <c r="R949" s="162"/>
      <c r="S949" s="163" t="str">
        <f t="shared" si="222"/>
        <v/>
      </c>
      <c r="T949" s="164" t="str">
        <f t="shared" ca="1" si="223"/>
        <v/>
      </c>
      <c r="U949" s="163" t="str">
        <f t="shared" si="224"/>
        <v/>
      </c>
      <c r="V949" s="163" t="str">
        <f ca="1">IF(AND(C949&lt;&gt;"",C949&lt;&gt;OFFSET(C949,1,0)),SUMIFS(B.2[Giá có thuế],B.2[Số ĐK],C949),"")</f>
        <v/>
      </c>
      <c r="W949" s="159"/>
      <c r="X949" s="161" t="str">
        <f>IF(W949="","",'Thông Tin Chung'!$L$3)</f>
        <v/>
      </c>
      <c r="Y949" s="163" t="str">
        <f t="shared" ca="1" si="225"/>
        <v/>
      </c>
      <c r="Z949" s="165"/>
      <c r="AA949" s="155" t="str">
        <f ca="1">IF(C949="","",IF(OR(D949&lt;NgayBatDau,D949&gt;NgayKetThuc),"Ngày tháng phải nằm trong kỳ báo cáo",IF(AND(G949&lt;&gt;"",COUNTIF(D.2[Tên khách hàng],G949)=0),"Tên KH chưa khai báo trong DSKH",IF(AND(H949&lt;&gt;"",COUNTIF(D.1[Tên sản phẩm],H949)=0),"SP này chưa khai báo trong DSSP",""))))</f>
        <v/>
      </c>
      <c r="AB949" s="23" t="str">
        <f t="shared" ca="1" si="211"/>
        <v/>
      </c>
      <c r="AC949" s="23" t="str">
        <f t="shared" ca="1" si="212"/>
        <v/>
      </c>
      <c r="AD949" s="23" t="str">
        <f t="shared" ca="1" si="213"/>
        <v/>
      </c>
      <c r="AE949" s="68" t="str">
        <f t="shared" ca="1" si="214"/>
        <v/>
      </c>
      <c r="AF949" s="69" t="str">
        <f>IF(OR(H949="",S949=""),"",S949-(SUM(L949,M949)*INDEX(D.1[Đơn giá],MATCH(H949,D.1[Tên sản phẩm],0))))</f>
        <v/>
      </c>
      <c r="AG949" s="90" t="str">
        <f t="shared" ca="1" si="215"/>
        <v/>
      </c>
      <c r="AH949" s="90"/>
    </row>
    <row r="950" spans="2:34" ht="27.75" customHeight="1" x14ac:dyDescent="0.2">
      <c r="B950" s="154">
        <f t="shared" si="216"/>
        <v>947</v>
      </c>
      <c r="C950" s="155" t="str">
        <f t="shared" ca="1" si="217"/>
        <v/>
      </c>
      <c r="D950" s="156" t="str">
        <f t="shared" ca="1" si="218"/>
        <v/>
      </c>
      <c r="E950" s="157" t="str">
        <f t="shared" ca="1" si="219"/>
        <v/>
      </c>
      <c r="F950" s="157"/>
      <c r="G950" s="158" t="str">
        <f t="shared" ca="1" si="220"/>
        <v/>
      </c>
      <c r="H950" s="159"/>
      <c r="I950" s="160" t="str">
        <f>IF(H950="","",INDEX(D.1[Quy cách],MATCH(H950,D.1[Tên sản phẩm],0)))</f>
        <v/>
      </c>
      <c r="J950" s="35" t="str">
        <f>IF(H950="","",INDEX(D.1[ĐVT],MATCH(H950,D.1[Tên sản phẩm],0)))</f>
        <v/>
      </c>
      <c r="K950" s="163" t="str">
        <f>IF(H950="","",INDEX(D.1[Đơn giá bán
(Tham khảo)],MATCH(H950,D.1[Tên sản phẩm],0)))</f>
        <v/>
      </c>
      <c r="L950" s="162"/>
      <c r="M950" s="159"/>
      <c r="N950" s="159"/>
      <c r="O950" s="159"/>
      <c r="P950" s="163" t="str">
        <f t="shared" si="221"/>
        <v/>
      </c>
      <c r="Q950" s="164"/>
      <c r="R950" s="162"/>
      <c r="S950" s="163" t="str">
        <f t="shared" si="222"/>
        <v/>
      </c>
      <c r="T950" s="164" t="str">
        <f t="shared" ca="1" si="223"/>
        <v/>
      </c>
      <c r="U950" s="163" t="str">
        <f t="shared" si="224"/>
        <v/>
      </c>
      <c r="V950" s="163" t="str">
        <f ca="1">IF(AND(C950&lt;&gt;"",C950&lt;&gt;OFFSET(C950,1,0)),SUMIFS(B.2[Giá có thuế],B.2[Số ĐK],C950),"")</f>
        <v/>
      </c>
      <c r="W950" s="159"/>
      <c r="X950" s="161" t="str">
        <f>IF(W950="","",'Thông Tin Chung'!$L$3)</f>
        <v/>
      </c>
      <c r="Y950" s="163" t="str">
        <f t="shared" ca="1" si="225"/>
        <v/>
      </c>
      <c r="Z950" s="165"/>
      <c r="AA950" s="155" t="str">
        <f ca="1">IF(C950="","",IF(OR(D950&lt;NgayBatDau,D950&gt;NgayKetThuc),"Ngày tháng phải nằm trong kỳ báo cáo",IF(AND(G950&lt;&gt;"",COUNTIF(D.2[Tên khách hàng],G950)=0),"Tên KH chưa khai báo trong DSKH",IF(AND(H950&lt;&gt;"",COUNTIF(D.1[Tên sản phẩm],H950)=0),"SP này chưa khai báo trong DSSP",""))))</f>
        <v/>
      </c>
      <c r="AB950" s="23" t="str">
        <f t="shared" ca="1" si="211"/>
        <v/>
      </c>
      <c r="AC950" s="23" t="str">
        <f t="shared" ca="1" si="212"/>
        <v/>
      </c>
      <c r="AD950" s="23" t="str">
        <f t="shared" ca="1" si="213"/>
        <v/>
      </c>
      <c r="AE950" s="68" t="str">
        <f t="shared" ca="1" si="214"/>
        <v/>
      </c>
      <c r="AF950" s="69" t="str">
        <f>IF(OR(H950="",S950=""),"",S950-(SUM(L950,M950)*INDEX(D.1[Đơn giá],MATCH(H950,D.1[Tên sản phẩm],0))))</f>
        <v/>
      </c>
      <c r="AG950" s="90" t="str">
        <f t="shared" ca="1" si="215"/>
        <v/>
      </c>
      <c r="AH950" s="90"/>
    </row>
    <row r="951" spans="2:34" ht="27.75" customHeight="1" x14ac:dyDescent="0.2">
      <c r="B951" s="154">
        <f t="shared" si="216"/>
        <v>948</v>
      </c>
      <c r="C951" s="155" t="str">
        <f t="shared" ca="1" si="217"/>
        <v/>
      </c>
      <c r="D951" s="156" t="str">
        <f t="shared" ca="1" si="218"/>
        <v/>
      </c>
      <c r="E951" s="157" t="str">
        <f t="shared" ca="1" si="219"/>
        <v/>
      </c>
      <c r="F951" s="157"/>
      <c r="G951" s="158" t="str">
        <f t="shared" ca="1" si="220"/>
        <v/>
      </c>
      <c r="H951" s="159"/>
      <c r="I951" s="160" t="str">
        <f>IF(H951="","",INDEX(D.1[Quy cách],MATCH(H951,D.1[Tên sản phẩm],0)))</f>
        <v/>
      </c>
      <c r="J951" s="35" t="str">
        <f>IF(H951="","",INDEX(D.1[ĐVT],MATCH(H951,D.1[Tên sản phẩm],0)))</f>
        <v/>
      </c>
      <c r="K951" s="163" t="str">
        <f>IF(H951="","",INDEX(D.1[Đơn giá bán
(Tham khảo)],MATCH(H951,D.1[Tên sản phẩm],0)))</f>
        <v/>
      </c>
      <c r="L951" s="162"/>
      <c r="M951" s="159"/>
      <c r="N951" s="159"/>
      <c r="O951" s="159"/>
      <c r="P951" s="163" t="str">
        <f t="shared" si="221"/>
        <v/>
      </c>
      <c r="Q951" s="164"/>
      <c r="R951" s="162"/>
      <c r="S951" s="163" t="str">
        <f t="shared" si="222"/>
        <v/>
      </c>
      <c r="T951" s="164" t="str">
        <f t="shared" ca="1" si="223"/>
        <v/>
      </c>
      <c r="U951" s="163" t="str">
        <f t="shared" si="224"/>
        <v/>
      </c>
      <c r="V951" s="163" t="str">
        <f ca="1">IF(AND(C951&lt;&gt;"",C951&lt;&gt;OFFSET(C951,1,0)),SUMIFS(B.2[Giá có thuế],B.2[Số ĐK],C951),"")</f>
        <v/>
      </c>
      <c r="W951" s="159"/>
      <c r="X951" s="161" t="str">
        <f>IF(W951="","",'Thông Tin Chung'!$L$3)</f>
        <v/>
      </c>
      <c r="Y951" s="163" t="str">
        <f t="shared" ca="1" si="225"/>
        <v/>
      </c>
      <c r="Z951" s="165"/>
      <c r="AA951" s="155" t="str">
        <f ca="1">IF(C951="","",IF(OR(D951&lt;NgayBatDau,D951&gt;NgayKetThuc),"Ngày tháng phải nằm trong kỳ báo cáo",IF(AND(G951&lt;&gt;"",COUNTIF(D.2[Tên khách hàng],G951)=0),"Tên KH chưa khai báo trong DSKH",IF(AND(H951&lt;&gt;"",COUNTIF(D.1[Tên sản phẩm],H951)=0),"SP này chưa khai báo trong DSSP",""))))</f>
        <v/>
      </c>
      <c r="AB951" s="23" t="str">
        <f t="shared" ca="1" si="211"/>
        <v/>
      </c>
      <c r="AC951" s="23" t="str">
        <f t="shared" ca="1" si="212"/>
        <v/>
      </c>
      <c r="AD951" s="23" t="str">
        <f t="shared" ca="1" si="213"/>
        <v/>
      </c>
      <c r="AE951" s="68" t="str">
        <f t="shared" ca="1" si="214"/>
        <v/>
      </c>
      <c r="AF951" s="69" t="str">
        <f>IF(OR(H951="",S951=""),"",S951-(SUM(L951,M951)*INDEX(D.1[Đơn giá],MATCH(H951,D.1[Tên sản phẩm],0))))</f>
        <v/>
      </c>
      <c r="AG951" s="90" t="str">
        <f t="shared" ca="1" si="215"/>
        <v/>
      </c>
      <c r="AH951" s="90"/>
    </row>
    <row r="952" spans="2:34" ht="27.75" customHeight="1" x14ac:dyDescent="0.2">
      <c r="B952" s="154">
        <f t="shared" si="216"/>
        <v>949</v>
      </c>
      <c r="C952" s="155" t="str">
        <f t="shared" ca="1" si="217"/>
        <v/>
      </c>
      <c r="D952" s="156" t="str">
        <f t="shared" ca="1" si="218"/>
        <v/>
      </c>
      <c r="E952" s="157" t="str">
        <f t="shared" ca="1" si="219"/>
        <v/>
      </c>
      <c r="F952" s="157"/>
      <c r="G952" s="158" t="str">
        <f t="shared" ca="1" si="220"/>
        <v/>
      </c>
      <c r="H952" s="159"/>
      <c r="I952" s="160" t="str">
        <f>IF(H952="","",INDEX(D.1[Quy cách],MATCH(H952,D.1[Tên sản phẩm],0)))</f>
        <v/>
      </c>
      <c r="J952" s="35" t="str">
        <f>IF(H952="","",INDEX(D.1[ĐVT],MATCH(H952,D.1[Tên sản phẩm],0)))</f>
        <v/>
      </c>
      <c r="K952" s="163" t="str">
        <f>IF(H952="","",INDEX(D.1[Đơn giá bán
(Tham khảo)],MATCH(H952,D.1[Tên sản phẩm],0)))</f>
        <v/>
      </c>
      <c r="L952" s="162"/>
      <c r="M952" s="159"/>
      <c r="N952" s="159"/>
      <c r="O952" s="159"/>
      <c r="P952" s="163" t="str">
        <f t="shared" si="221"/>
        <v/>
      </c>
      <c r="Q952" s="164"/>
      <c r="R952" s="162"/>
      <c r="S952" s="163" t="str">
        <f t="shared" si="222"/>
        <v/>
      </c>
      <c r="T952" s="164" t="str">
        <f t="shared" ca="1" si="223"/>
        <v/>
      </c>
      <c r="U952" s="163" t="str">
        <f t="shared" si="224"/>
        <v/>
      </c>
      <c r="V952" s="163" t="str">
        <f ca="1">IF(AND(C952&lt;&gt;"",C952&lt;&gt;OFFSET(C952,1,0)),SUMIFS(B.2[Giá có thuế],B.2[Số ĐK],C952),"")</f>
        <v/>
      </c>
      <c r="W952" s="159"/>
      <c r="X952" s="161" t="str">
        <f>IF(W952="","",'Thông Tin Chung'!$L$3)</f>
        <v/>
      </c>
      <c r="Y952" s="163" t="str">
        <f t="shared" ca="1" si="225"/>
        <v/>
      </c>
      <c r="Z952" s="165"/>
      <c r="AA952" s="155" t="str">
        <f ca="1">IF(C952="","",IF(OR(D952&lt;NgayBatDau,D952&gt;NgayKetThuc),"Ngày tháng phải nằm trong kỳ báo cáo",IF(AND(G952&lt;&gt;"",COUNTIF(D.2[Tên khách hàng],G952)=0),"Tên KH chưa khai báo trong DSKH",IF(AND(H952&lt;&gt;"",COUNTIF(D.1[Tên sản phẩm],H952)=0),"SP này chưa khai báo trong DSSP",""))))</f>
        <v/>
      </c>
      <c r="AB952" s="23" t="str">
        <f t="shared" ca="1" si="211"/>
        <v/>
      </c>
      <c r="AC952" s="23" t="str">
        <f t="shared" ca="1" si="212"/>
        <v/>
      </c>
      <c r="AD952" s="23" t="str">
        <f t="shared" ca="1" si="213"/>
        <v/>
      </c>
      <c r="AE952" s="68" t="str">
        <f t="shared" ca="1" si="214"/>
        <v/>
      </c>
      <c r="AF952" s="69" t="str">
        <f>IF(OR(H952="",S952=""),"",S952-(SUM(L952,M952)*INDEX(D.1[Đơn giá],MATCH(H952,D.1[Tên sản phẩm],0))))</f>
        <v/>
      </c>
      <c r="AG952" s="90" t="str">
        <f t="shared" ca="1" si="215"/>
        <v/>
      </c>
      <c r="AH952" s="90"/>
    </row>
    <row r="953" spans="2:34" ht="27.75" customHeight="1" x14ac:dyDescent="0.2">
      <c r="B953" s="154">
        <f t="shared" si="216"/>
        <v>950</v>
      </c>
      <c r="C953" s="155" t="str">
        <f t="shared" ca="1" si="217"/>
        <v/>
      </c>
      <c r="D953" s="156" t="str">
        <f t="shared" ca="1" si="218"/>
        <v/>
      </c>
      <c r="E953" s="157" t="str">
        <f t="shared" ca="1" si="219"/>
        <v/>
      </c>
      <c r="F953" s="157"/>
      <c r="G953" s="158" t="str">
        <f t="shared" ca="1" si="220"/>
        <v/>
      </c>
      <c r="H953" s="159"/>
      <c r="I953" s="160" t="str">
        <f>IF(H953="","",INDEX(D.1[Quy cách],MATCH(H953,D.1[Tên sản phẩm],0)))</f>
        <v/>
      </c>
      <c r="J953" s="35" t="str">
        <f>IF(H953="","",INDEX(D.1[ĐVT],MATCH(H953,D.1[Tên sản phẩm],0)))</f>
        <v/>
      </c>
      <c r="K953" s="163" t="str">
        <f>IF(H953="","",INDEX(D.1[Đơn giá bán
(Tham khảo)],MATCH(H953,D.1[Tên sản phẩm],0)))</f>
        <v/>
      </c>
      <c r="L953" s="162"/>
      <c r="M953" s="159"/>
      <c r="N953" s="159"/>
      <c r="O953" s="159"/>
      <c r="P953" s="163" t="str">
        <f t="shared" si="221"/>
        <v/>
      </c>
      <c r="Q953" s="164"/>
      <c r="R953" s="162"/>
      <c r="S953" s="163" t="str">
        <f t="shared" si="222"/>
        <v/>
      </c>
      <c r="T953" s="164" t="str">
        <f t="shared" ca="1" si="223"/>
        <v/>
      </c>
      <c r="U953" s="163" t="str">
        <f t="shared" si="224"/>
        <v/>
      </c>
      <c r="V953" s="163" t="str">
        <f ca="1">IF(AND(C953&lt;&gt;"",C953&lt;&gt;OFFSET(C953,1,0)),SUMIFS(B.2[Giá có thuế],B.2[Số ĐK],C953),"")</f>
        <v/>
      </c>
      <c r="W953" s="159"/>
      <c r="X953" s="161" t="str">
        <f>IF(W953="","",'Thông Tin Chung'!$L$3)</f>
        <v/>
      </c>
      <c r="Y953" s="163" t="str">
        <f t="shared" ca="1" si="225"/>
        <v/>
      </c>
      <c r="Z953" s="165"/>
      <c r="AA953" s="155" t="str">
        <f ca="1">IF(C953="","",IF(OR(D953&lt;NgayBatDau,D953&gt;NgayKetThuc),"Ngày tháng phải nằm trong kỳ báo cáo",IF(AND(G953&lt;&gt;"",COUNTIF(D.2[Tên khách hàng],G953)=0),"Tên KH chưa khai báo trong DSKH",IF(AND(H953&lt;&gt;"",COUNTIF(D.1[Tên sản phẩm],H953)=0),"SP này chưa khai báo trong DSSP",""))))</f>
        <v/>
      </c>
      <c r="AB953" s="23" t="str">
        <f t="shared" ca="1" si="211"/>
        <v/>
      </c>
      <c r="AC953" s="23" t="str">
        <f t="shared" ca="1" si="212"/>
        <v/>
      </c>
      <c r="AD953" s="23" t="str">
        <f t="shared" ca="1" si="213"/>
        <v/>
      </c>
      <c r="AE953" s="68" t="str">
        <f t="shared" ca="1" si="214"/>
        <v/>
      </c>
      <c r="AF953" s="69" t="str">
        <f>IF(OR(H953="",S953=""),"",S953-(SUM(L953,M953)*INDEX(D.1[Đơn giá],MATCH(H953,D.1[Tên sản phẩm],0))))</f>
        <v/>
      </c>
      <c r="AG953" s="90" t="str">
        <f t="shared" ca="1" si="215"/>
        <v/>
      </c>
      <c r="AH953" s="90"/>
    </row>
    <row r="954" spans="2:34" ht="27.75" customHeight="1" x14ac:dyDescent="0.2">
      <c r="B954" s="154">
        <f t="shared" si="216"/>
        <v>951</v>
      </c>
      <c r="C954" s="155" t="str">
        <f t="shared" ca="1" si="217"/>
        <v/>
      </c>
      <c r="D954" s="156" t="str">
        <f t="shared" ca="1" si="218"/>
        <v/>
      </c>
      <c r="E954" s="157" t="str">
        <f t="shared" ca="1" si="219"/>
        <v/>
      </c>
      <c r="F954" s="157"/>
      <c r="G954" s="158" t="str">
        <f t="shared" ca="1" si="220"/>
        <v/>
      </c>
      <c r="H954" s="159"/>
      <c r="I954" s="160" t="str">
        <f>IF(H954="","",INDEX(D.1[Quy cách],MATCH(H954,D.1[Tên sản phẩm],0)))</f>
        <v/>
      </c>
      <c r="J954" s="35" t="str">
        <f>IF(H954="","",INDEX(D.1[ĐVT],MATCH(H954,D.1[Tên sản phẩm],0)))</f>
        <v/>
      </c>
      <c r="K954" s="163" t="str">
        <f>IF(H954="","",INDEX(D.1[Đơn giá bán
(Tham khảo)],MATCH(H954,D.1[Tên sản phẩm],0)))</f>
        <v/>
      </c>
      <c r="L954" s="162"/>
      <c r="M954" s="159"/>
      <c r="N954" s="159"/>
      <c r="O954" s="159"/>
      <c r="P954" s="163" t="str">
        <f t="shared" si="221"/>
        <v/>
      </c>
      <c r="Q954" s="164"/>
      <c r="R954" s="162"/>
      <c r="S954" s="163" t="str">
        <f t="shared" si="222"/>
        <v/>
      </c>
      <c r="T954" s="164" t="str">
        <f t="shared" ca="1" si="223"/>
        <v/>
      </c>
      <c r="U954" s="163" t="str">
        <f t="shared" si="224"/>
        <v/>
      </c>
      <c r="V954" s="163" t="str">
        <f ca="1">IF(AND(C954&lt;&gt;"",C954&lt;&gt;OFFSET(C954,1,0)),SUMIFS(B.2[Giá có thuế],B.2[Số ĐK],C954),"")</f>
        <v/>
      </c>
      <c r="W954" s="159"/>
      <c r="X954" s="161" t="str">
        <f>IF(W954="","",'Thông Tin Chung'!$L$3)</f>
        <v/>
      </c>
      <c r="Y954" s="163" t="str">
        <f t="shared" ca="1" si="225"/>
        <v/>
      </c>
      <c r="Z954" s="165"/>
      <c r="AA954" s="155" t="str">
        <f ca="1">IF(C954="","",IF(OR(D954&lt;NgayBatDau,D954&gt;NgayKetThuc),"Ngày tháng phải nằm trong kỳ báo cáo",IF(AND(G954&lt;&gt;"",COUNTIF(D.2[Tên khách hàng],G954)=0),"Tên KH chưa khai báo trong DSKH",IF(AND(H954&lt;&gt;"",COUNTIF(D.1[Tên sản phẩm],H954)=0),"SP này chưa khai báo trong DSSP",""))))</f>
        <v/>
      </c>
      <c r="AB954" s="23" t="str">
        <f t="shared" ca="1" si="211"/>
        <v/>
      </c>
      <c r="AC954" s="23" t="str">
        <f t="shared" ca="1" si="212"/>
        <v/>
      </c>
      <c r="AD954" s="23" t="str">
        <f t="shared" ca="1" si="213"/>
        <v/>
      </c>
      <c r="AE954" s="68" t="str">
        <f t="shared" ca="1" si="214"/>
        <v/>
      </c>
      <c r="AF954" s="69" t="str">
        <f>IF(OR(H954="",S954=""),"",S954-(SUM(L954,M954)*INDEX(D.1[Đơn giá],MATCH(H954,D.1[Tên sản phẩm],0))))</f>
        <v/>
      </c>
      <c r="AG954" s="90" t="str">
        <f t="shared" ca="1" si="215"/>
        <v/>
      </c>
      <c r="AH954" s="90"/>
    </row>
    <row r="955" spans="2:34" ht="27.75" customHeight="1" x14ac:dyDescent="0.2">
      <c r="B955" s="154">
        <f t="shared" si="216"/>
        <v>952</v>
      </c>
      <c r="C955" s="155" t="str">
        <f t="shared" ca="1" si="217"/>
        <v/>
      </c>
      <c r="D955" s="156" t="str">
        <f t="shared" ca="1" si="218"/>
        <v/>
      </c>
      <c r="E955" s="157" t="str">
        <f t="shared" ca="1" si="219"/>
        <v/>
      </c>
      <c r="F955" s="157"/>
      <c r="G955" s="158" t="str">
        <f t="shared" ca="1" si="220"/>
        <v/>
      </c>
      <c r="H955" s="159"/>
      <c r="I955" s="160" t="str">
        <f>IF(H955="","",INDEX(D.1[Quy cách],MATCH(H955,D.1[Tên sản phẩm],0)))</f>
        <v/>
      </c>
      <c r="J955" s="35" t="str">
        <f>IF(H955="","",INDEX(D.1[ĐVT],MATCH(H955,D.1[Tên sản phẩm],0)))</f>
        <v/>
      </c>
      <c r="K955" s="163" t="str">
        <f>IF(H955="","",INDEX(D.1[Đơn giá bán
(Tham khảo)],MATCH(H955,D.1[Tên sản phẩm],0)))</f>
        <v/>
      </c>
      <c r="L955" s="162"/>
      <c r="M955" s="159"/>
      <c r="N955" s="159"/>
      <c r="O955" s="159"/>
      <c r="P955" s="163" t="str">
        <f t="shared" si="221"/>
        <v/>
      </c>
      <c r="Q955" s="164"/>
      <c r="R955" s="162"/>
      <c r="S955" s="163" t="str">
        <f t="shared" si="222"/>
        <v/>
      </c>
      <c r="T955" s="164" t="str">
        <f t="shared" ca="1" si="223"/>
        <v/>
      </c>
      <c r="U955" s="163" t="str">
        <f t="shared" si="224"/>
        <v/>
      </c>
      <c r="V955" s="163" t="str">
        <f ca="1">IF(AND(C955&lt;&gt;"",C955&lt;&gt;OFFSET(C955,1,0)),SUMIFS(B.2[Giá có thuế],B.2[Số ĐK],C955),"")</f>
        <v/>
      </c>
      <c r="W955" s="159"/>
      <c r="X955" s="161" t="str">
        <f>IF(W955="","",'Thông Tin Chung'!$L$3)</f>
        <v/>
      </c>
      <c r="Y955" s="163" t="str">
        <f t="shared" ca="1" si="225"/>
        <v/>
      </c>
      <c r="Z955" s="165"/>
      <c r="AA955" s="155" t="str">
        <f ca="1">IF(C955="","",IF(OR(D955&lt;NgayBatDau,D955&gt;NgayKetThuc),"Ngày tháng phải nằm trong kỳ báo cáo",IF(AND(G955&lt;&gt;"",COUNTIF(D.2[Tên khách hàng],G955)=0),"Tên KH chưa khai báo trong DSKH",IF(AND(H955&lt;&gt;"",COUNTIF(D.1[Tên sản phẩm],H955)=0),"SP này chưa khai báo trong DSSP",""))))</f>
        <v/>
      </c>
      <c r="AB955" s="23" t="str">
        <f t="shared" ca="1" si="211"/>
        <v/>
      </c>
      <c r="AC955" s="23" t="str">
        <f t="shared" ca="1" si="212"/>
        <v/>
      </c>
      <c r="AD955" s="23" t="str">
        <f t="shared" ca="1" si="213"/>
        <v/>
      </c>
      <c r="AE955" s="68" t="str">
        <f t="shared" ca="1" si="214"/>
        <v/>
      </c>
      <c r="AF955" s="69" t="str">
        <f>IF(OR(H955="",S955=""),"",S955-(SUM(L955,M955)*INDEX(D.1[Đơn giá],MATCH(H955,D.1[Tên sản phẩm],0))))</f>
        <v/>
      </c>
      <c r="AG955" s="90" t="str">
        <f t="shared" ca="1" si="215"/>
        <v/>
      </c>
      <c r="AH955" s="90"/>
    </row>
    <row r="956" spans="2:34" ht="27.75" customHeight="1" x14ac:dyDescent="0.2">
      <c r="B956" s="154">
        <f t="shared" si="216"/>
        <v>953</v>
      </c>
      <c r="C956" s="155" t="str">
        <f t="shared" ca="1" si="217"/>
        <v/>
      </c>
      <c r="D956" s="156" t="str">
        <f t="shared" ca="1" si="218"/>
        <v/>
      </c>
      <c r="E956" s="157" t="str">
        <f t="shared" ca="1" si="219"/>
        <v/>
      </c>
      <c r="F956" s="157"/>
      <c r="G956" s="158" t="str">
        <f t="shared" ca="1" si="220"/>
        <v/>
      </c>
      <c r="H956" s="159"/>
      <c r="I956" s="160" t="str">
        <f>IF(H956="","",INDEX(D.1[Quy cách],MATCH(H956,D.1[Tên sản phẩm],0)))</f>
        <v/>
      </c>
      <c r="J956" s="35" t="str">
        <f>IF(H956="","",INDEX(D.1[ĐVT],MATCH(H956,D.1[Tên sản phẩm],0)))</f>
        <v/>
      </c>
      <c r="K956" s="163" t="str">
        <f>IF(H956="","",INDEX(D.1[Đơn giá bán
(Tham khảo)],MATCH(H956,D.1[Tên sản phẩm],0)))</f>
        <v/>
      </c>
      <c r="L956" s="162"/>
      <c r="M956" s="159"/>
      <c r="N956" s="159"/>
      <c r="O956" s="159"/>
      <c r="P956" s="163" t="str">
        <f t="shared" si="221"/>
        <v/>
      </c>
      <c r="Q956" s="164"/>
      <c r="R956" s="162"/>
      <c r="S956" s="163" t="str">
        <f t="shared" si="222"/>
        <v/>
      </c>
      <c r="T956" s="164" t="str">
        <f t="shared" ca="1" si="223"/>
        <v/>
      </c>
      <c r="U956" s="163" t="str">
        <f t="shared" si="224"/>
        <v/>
      </c>
      <c r="V956" s="163" t="str">
        <f ca="1">IF(AND(C956&lt;&gt;"",C956&lt;&gt;OFFSET(C956,1,0)),SUMIFS(B.2[Giá có thuế],B.2[Số ĐK],C956),"")</f>
        <v/>
      </c>
      <c r="W956" s="159"/>
      <c r="X956" s="161" t="str">
        <f>IF(W956="","",'Thông Tin Chung'!$L$3)</f>
        <v/>
      </c>
      <c r="Y956" s="163" t="str">
        <f t="shared" ca="1" si="225"/>
        <v/>
      </c>
      <c r="Z956" s="165"/>
      <c r="AA956" s="155" t="str">
        <f ca="1">IF(C956="","",IF(OR(D956&lt;NgayBatDau,D956&gt;NgayKetThuc),"Ngày tháng phải nằm trong kỳ báo cáo",IF(AND(G956&lt;&gt;"",COUNTIF(D.2[Tên khách hàng],G956)=0),"Tên KH chưa khai báo trong DSKH",IF(AND(H956&lt;&gt;"",COUNTIF(D.1[Tên sản phẩm],H956)=0),"SP này chưa khai báo trong DSSP",""))))</f>
        <v/>
      </c>
      <c r="AB956" s="23" t="str">
        <f t="shared" ca="1" si="211"/>
        <v/>
      </c>
      <c r="AC956" s="23" t="str">
        <f t="shared" ca="1" si="212"/>
        <v/>
      </c>
      <c r="AD956" s="23" t="str">
        <f t="shared" ca="1" si="213"/>
        <v/>
      </c>
      <c r="AE956" s="68" t="str">
        <f t="shared" ca="1" si="214"/>
        <v/>
      </c>
      <c r="AF956" s="69" t="str">
        <f>IF(OR(H956="",S956=""),"",S956-(SUM(L956,M956)*INDEX(D.1[Đơn giá],MATCH(H956,D.1[Tên sản phẩm],0))))</f>
        <v/>
      </c>
      <c r="AG956" s="90" t="str">
        <f t="shared" ca="1" si="215"/>
        <v/>
      </c>
      <c r="AH956" s="90"/>
    </row>
    <row r="957" spans="2:34" ht="27.75" customHeight="1" x14ac:dyDescent="0.2">
      <c r="B957" s="154">
        <f t="shared" si="216"/>
        <v>954</v>
      </c>
      <c r="C957" s="155" t="str">
        <f t="shared" ca="1" si="217"/>
        <v/>
      </c>
      <c r="D957" s="156" t="str">
        <f t="shared" ca="1" si="218"/>
        <v/>
      </c>
      <c r="E957" s="157" t="str">
        <f t="shared" ca="1" si="219"/>
        <v/>
      </c>
      <c r="F957" s="157"/>
      <c r="G957" s="158" t="str">
        <f t="shared" ca="1" si="220"/>
        <v/>
      </c>
      <c r="H957" s="159"/>
      <c r="I957" s="160" t="str">
        <f>IF(H957="","",INDEX(D.1[Quy cách],MATCH(H957,D.1[Tên sản phẩm],0)))</f>
        <v/>
      </c>
      <c r="J957" s="35" t="str">
        <f>IF(H957="","",INDEX(D.1[ĐVT],MATCH(H957,D.1[Tên sản phẩm],0)))</f>
        <v/>
      </c>
      <c r="K957" s="163" t="str">
        <f>IF(H957="","",INDEX(D.1[Đơn giá bán
(Tham khảo)],MATCH(H957,D.1[Tên sản phẩm],0)))</f>
        <v/>
      </c>
      <c r="L957" s="162"/>
      <c r="M957" s="159"/>
      <c r="N957" s="159"/>
      <c r="O957" s="159"/>
      <c r="P957" s="163" t="str">
        <f t="shared" si="221"/>
        <v/>
      </c>
      <c r="Q957" s="164"/>
      <c r="R957" s="162"/>
      <c r="S957" s="163" t="str">
        <f t="shared" si="222"/>
        <v/>
      </c>
      <c r="T957" s="164" t="str">
        <f t="shared" ca="1" si="223"/>
        <v/>
      </c>
      <c r="U957" s="163" t="str">
        <f t="shared" si="224"/>
        <v/>
      </c>
      <c r="V957" s="163" t="str">
        <f ca="1">IF(AND(C957&lt;&gt;"",C957&lt;&gt;OFFSET(C957,1,0)),SUMIFS(B.2[Giá có thuế],B.2[Số ĐK],C957),"")</f>
        <v/>
      </c>
      <c r="W957" s="159"/>
      <c r="X957" s="161" t="str">
        <f>IF(W957="","",'Thông Tin Chung'!$L$3)</f>
        <v/>
      </c>
      <c r="Y957" s="163" t="str">
        <f t="shared" ca="1" si="225"/>
        <v/>
      </c>
      <c r="Z957" s="165"/>
      <c r="AA957" s="155" t="str">
        <f ca="1">IF(C957="","",IF(OR(D957&lt;NgayBatDau,D957&gt;NgayKetThuc),"Ngày tháng phải nằm trong kỳ báo cáo",IF(AND(G957&lt;&gt;"",COUNTIF(D.2[Tên khách hàng],G957)=0),"Tên KH chưa khai báo trong DSKH",IF(AND(H957&lt;&gt;"",COUNTIF(D.1[Tên sản phẩm],H957)=0),"SP này chưa khai báo trong DSSP",""))))</f>
        <v/>
      </c>
      <c r="AB957" s="23" t="str">
        <f t="shared" ca="1" si="211"/>
        <v/>
      </c>
      <c r="AC957" s="23" t="str">
        <f t="shared" ca="1" si="212"/>
        <v/>
      </c>
      <c r="AD957" s="23" t="str">
        <f t="shared" ca="1" si="213"/>
        <v/>
      </c>
      <c r="AE957" s="68" t="str">
        <f t="shared" ca="1" si="214"/>
        <v/>
      </c>
      <c r="AF957" s="69" t="str">
        <f>IF(OR(H957="",S957=""),"",S957-(SUM(L957,M957)*INDEX(D.1[Đơn giá],MATCH(H957,D.1[Tên sản phẩm],0))))</f>
        <v/>
      </c>
      <c r="AG957" s="90" t="str">
        <f t="shared" ca="1" si="215"/>
        <v/>
      </c>
      <c r="AH957" s="90"/>
    </row>
    <row r="958" spans="2:34" ht="27.75" customHeight="1" x14ac:dyDescent="0.2">
      <c r="B958" s="154">
        <f t="shared" si="216"/>
        <v>955</v>
      </c>
      <c r="C958" s="155" t="str">
        <f t="shared" ca="1" si="217"/>
        <v/>
      </c>
      <c r="D958" s="156" t="str">
        <f t="shared" ca="1" si="218"/>
        <v/>
      </c>
      <c r="E958" s="157" t="str">
        <f t="shared" ca="1" si="219"/>
        <v/>
      </c>
      <c r="F958" s="157"/>
      <c r="G958" s="158" t="str">
        <f t="shared" ca="1" si="220"/>
        <v/>
      </c>
      <c r="H958" s="159"/>
      <c r="I958" s="160" t="str">
        <f>IF(H958="","",INDEX(D.1[Quy cách],MATCH(H958,D.1[Tên sản phẩm],0)))</f>
        <v/>
      </c>
      <c r="J958" s="35" t="str">
        <f>IF(H958="","",INDEX(D.1[ĐVT],MATCH(H958,D.1[Tên sản phẩm],0)))</f>
        <v/>
      </c>
      <c r="K958" s="163" t="str">
        <f>IF(H958="","",INDEX(D.1[Đơn giá bán
(Tham khảo)],MATCH(H958,D.1[Tên sản phẩm],0)))</f>
        <v/>
      </c>
      <c r="L958" s="162"/>
      <c r="M958" s="159"/>
      <c r="N958" s="159"/>
      <c r="O958" s="159"/>
      <c r="P958" s="163" t="str">
        <f t="shared" si="221"/>
        <v/>
      </c>
      <c r="Q958" s="164"/>
      <c r="R958" s="162"/>
      <c r="S958" s="163" t="str">
        <f t="shared" si="222"/>
        <v/>
      </c>
      <c r="T958" s="164" t="str">
        <f t="shared" ca="1" si="223"/>
        <v/>
      </c>
      <c r="U958" s="163" t="str">
        <f t="shared" si="224"/>
        <v/>
      </c>
      <c r="V958" s="163" t="str">
        <f ca="1">IF(AND(C958&lt;&gt;"",C958&lt;&gt;OFFSET(C958,1,0)),SUMIFS(B.2[Giá có thuế],B.2[Số ĐK],C958),"")</f>
        <v/>
      </c>
      <c r="W958" s="159"/>
      <c r="X958" s="161" t="str">
        <f>IF(W958="","",'Thông Tin Chung'!$L$3)</f>
        <v/>
      </c>
      <c r="Y958" s="163" t="str">
        <f t="shared" ca="1" si="225"/>
        <v/>
      </c>
      <c r="Z958" s="165"/>
      <c r="AA958" s="155" t="str">
        <f ca="1">IF(C958="","",IF(OR(D958&lt;NgayBatDau,D958&gt;NgayKetThuc),"Ngày tháng phải nằm trong kỳ báo cáo",IF(AND(G958&lt;&gt;"",COUNTIF(D.2[Tên khách hàng],G958)=0),"Tên KH chưa khai báo trong DSKH",IF(AND(H958&lt;&gt;"",COUNTIF(D.1[Tên sản phẩm],H958)=0),"SP này chưa khai báo trong DSSP",""))))</f>
        <v/>
      </c>
      <c r="AB958" s="23" t="str">
        <f t="shared" ca="1" si="211"/>
        <v/>
      </c>
      <c r="AC958" s="23" t="str">
        <f t="shared" ca="1" si="212"/>
        <v/>
      </c>
      <c r="AD958" s="23" t="str">
        <f t="shared" ca="1" si="213"/>
        <v/>
      </c>
      <c r="AE958" s="68" t="str">
        <f t="shared" ca="1" si="214"/>
        <v/>
      </c>
      <c r="AF958" s="69" t="str">
        <f>IF(OR(H958="",S958=""),"",S958-(SUM(L958,M958)*INDEX(D.1[Đơn giá],MATCH(H958,D.1[Tên sản phẩm],0))))</f>
        <v/>
      </c>
      <c r="AG958" s="90" t="str">
        <f t="shared" ca="1" si="215"/>
        <v/>
      </c>
      <c r="AH958" s="90"/>
    </row>
    <row r="959" spans="2:34" ht="27.75" customHeight="1" x14ac:dyDescent="0.2">
      <c r="B959" s="154">
        <f t="shared" si="216"/>
        <v>956</v>
      </c>
      <c r="C959" s="155" t="str">
        <f t="shared" ca="1" si="217"/>
        <v/>
      </c>
      <c r="D959" s="156" t="str">
        <f t="shared" ca="1" si="218"/>
        <v/>
      </c>
      <c r="E959" s="157" t="str">
        <f t="shared" ca="1" si="219"/>
        <v/>
      </c>
      <c r="F959" s="157"/>
      <c r="G959" s="158" t="str">
        <f t="shared" ca="1" si="220"/>
        <v/>
      </c>
      <c r="H959" s="159"/>
      <c r="I959" s="160" t="str">
        <f>IF(H959="","",INDEX(D.1[Quy cách],MATCH(H959,D.1[Tên sản phẩm],0)))</f>
        <v/>
      </c>
      <c r="J959" s="35" t="str">
        <f>IF(H959="","",INDEX(D.1[ĐVT],MATCH(H959,D.1[Tên sản phẩm],0)))</f>
        <v/>
      </c>
      <c r="K959" s="163" t="str">
        <f>IF(H959="","",INDEX(D.1[Đơn giá bán
(Tham khảo)],MATCH(H959,D.1[Tên sản phẩm],0)))</f>
        <v/>
      </c>
      <c r="L959" s="162"/>
      <c r="M959" s="159"/>
      <c r="N959" s="159"/>
      <c r="O959" s="159"/>
      <c r="P959" s="163" t="str">
        <f t="shared" si="221"/>
        <v/>
      </c>
      <c r="Q959" s="164"/>
      <c r="R959" s="162"/>
      <c r="S959" s="163" t="str">
        <f t="shared" si="222"/>
        <v/>
      </c>
      <c r="T959" s="164" t="str">
        <f t="shared" ca="1" si="223"/>
        <v/>
      </c>
      <c r="U959" s="163" t="str">
        <f t="shared" si="224"/>
        <v/>
      </c>
      <c r="V959" s="163" t="str">
        <f ca="1">IF(AND(C959&lt;&gt;"",C959&lt;&gt;OFFSET(C959,1,0)),SUMIFS(B.2[Giá có thuế],B.2[Số ĐK],C959),"")</f>
        <v/>
      </c>
      <c r="W959" s="159"/>
      <c r="X959" s="161" t="str">
        <f>IF(W959="","",'Thông Tin Chung'!$L$3)</f>
        <v/>
      </c>
      <c r="Y959" s="163" t="str">
        <f t="shared" ca="1" si="225"/>
        <v/>
      </c>
      <c r="Z959" s="165"/>
      <c r="AA959" s="155" t="str">
        <f ca="1">IF(C959="","",IF(OR(D959&lt;NgayBatDau,D959&gt;NgayKetThuc),"Ngày tháng phải nằm trong kỳ báo cáo",IF(AND(G959&lt;&gt;"",COUNTIF(D.2[Tên khách hàng],G959)=0),"Tên KH chưa khai báo trong DSKH",IF(AND(H959&lt;&gt;"",COUNTIF(D.1[Tên sản phẩm],H959)=0),"SP này chưa khai báo trong DSSP",""))))</f>
        <v/>
      </c>
      <c r="AB959" s="23" t="str">
        <f t="shared" ca="1" si="211"/>
        <v/>
      </c>
      <c r="AC959" s="23" t="str">
        <f t="shared" ca="1" si="212"/>
        <v/>
      </c>
      <c r="AD959" s="23" t="str">
        <f t="shared" ca="1" si="213"/>
        <v/>
      </c>
      <c r="AE959" s="68" t="str">
        <f t="shared" ca="1" si="214"/>
        <v/>
      </c>
      <c r="AF959" s="69" t="str">
        <f>IF(OR(H959="",S959=""),"",S959-(SUM(L959,M959)*INDEX(D.1[Đơn giá],MATCH(H959,D.1[Tên sản phẩm],0))))</f>
        <v/>
      </c>
      <c r="AG959" s="90" t="str">
        <f t="shared" ca="1" si="215"/>
        <v/>
      </c>
      <c r="AH959" s="90"/>
    </row>
    <row r="960" spans="2:34" ht="27.75" customHeight="1" x14ac:dyDescent="0.2">
      <c r="B960" s="154">
        <f t="shared" si="216"/>
        <v>957</v>
      </c>
      <c r="C960" s="155" t="str">
        <f t="shared" ca="1" si="217"/>
        <v/>
      </c>
      <c r="D960" s="156" t="str">
        <f t="shared" ca="1" si="218"/>
        <v/>
      </c>
      <c r="E960" s="157" t="str">
        <f t="shared" ca="1" si="219"/>
        <v/>
      </c>
      <c r="F960" s="157"/>
      <c r="G960" s="158" t="str">
        <f t="shared" ca="1" si="220"/>
        <v/>
      </c>
      <c r="H960" s="159"/>
      <c r="I960" s="160" t="str">
        <f>IF(H960="","",INDEX(D.1[Quy cách],MATCH(H960,D.1[Tên sản phẩm],0)))</f>
        <v/>
      </c>
      <c r="J960" s="35" t="str">
        <f>IF(H960="","",INDEX(D.1[ĐVT],MATCH(H960,D.1[Tên sản phẩm],0)))</f>
        <v/>
      </c>
      <c r="K960" s="163" t="str">
        <f>IF(H960="","",INDEX(D.1[Đơn giá bán
(Tham khảo)],MATCH(H960,D.1[Tên sản phẩm],0)))</f>
        <v/>
      </c>
      <c r="L960" s="162"/>
      <c r="M960" s="159"/>
      <c r="N960" s="159"/>
      <c r="O960" s="159"/>
      <c r="P960" s="163" t="str">
        <f t="shared" si="221"/>
        <v/>
      </c>
      <c r="Q960" s="164"/>
      <c r="R960" s="162"/>
      <c r="S960" s="163" t="str">
        <f t="shared" si="222"/>
        <v/>
      </c>
      <c r="T960" s="164" t="str">
        <f t="shared" ca="1" si="223"/>
        <v/>
      </c>
      <c r="U960" s="163" t="str">
        <f t="shared" si="224"/>
        <v/>
      </c>
      <c r="V960" s="163" t="str">
        <f ca="1">IF(AND(C960&lt;&gt;"",C960&lt;&gt;OFFSET(C960,1,0)),SUMIFS(B.2[Giá có thuế],B.2[Số ĐK],C960),"")</f>
        <v/>
      </c>
      <c r="W960" s="159"/>
      <c r="X960" s="161" t="str">
        <f>IF(W960="","",'Thông Tin Chung'!$L$3)</f>
        <v/>
      </c>
      <c r="Y960" s="163" t="str">
        <f t="shared" ca="1" si="225"/>
        <v/>
      </c>
      <c r="Z960" s="165"/>
      <c r="AA960" s="155" t="str">
        <f ca="1">IF(C960="","",IF(OR(D960&lt;NgayBatDau,D960&gt;NgayKetThuc),"Ngày tháng phải nằm trong kỳ báo cáo",IF(AND(G960&lt;&gt;"",COUNTIF(D.2[Tên khách hàng],G960)=0),"Tên KH chưa khai báo trong DSKH",IF(AND(H960&lt;&gt;"",COUNTIF(D.1[Tên sản phẩm],H960)=0),"SP này chưa khai báo trong DSSP",""))))</f>
        <v/>
      </c>
      <c r="AB960" s="23" t="str">
        <f t="shared" ca="1" si="211"/>
        <v/>
      </c>
      <c r="AC960" s="23" t="str">
        <f t="shared" ca="1" si="212"/>
        <v/>
      </c>
      <c r="AD960" s="23" t="str">
        <f t="shared" ca="1" si="213"/>
        <v/>
      </c>
      <c r="AE960" s="68" t="str">
        <f t="shared" ca="1" si="214"/>
        <v/>
      </c>
      <c r="AF960" s="69" t="str">
        <f>IF(OR(H960="",S960=""),"",S960-(SUM(L960,M960)*INDEX(D.1[Đơn giá],MATCH(H960,D.1[Tên sản phẩm],0))))</f>
        <v/>
      </c>
      <c r="AG960" s="90" t="str">
        <f t="shared" ca="1" si="215"/>
        <v/>
      </c>
      <c r="AH960" s="90"/>
    </row>
    <row r="961" spans="2:34" ht="27.75" customHeight="1" x14ac:dyDescent="0.2">
      <c r="B961" s="154">
        <f t="shared" si="216"/>
        <v>958</v>
      </c>
      <c r="C961" s="155" t="str">
        <f t="shared" ca="1" si="217"/>
        <v/>
      </c>
      <c r="D961" s="156" t="str">
        <f t="shared" ca="1" si="218"/>
        <v/>
      </c>
      <c r="E961" s="157" t="str">
        <f t="shared" ca="1" si="219"/>
        <v/>
      </c>
      <c r="F961" s="157"/>
      <c r="G961" s="158" t="str">
        <f t="shared" ca="1" si="220"/>
        <v/>
      </c>
      <c r="H961" s="159"/>
      <c r="I961" s="160" t="str">
        <f>IF(H961="","",INDEX(D.1[Quy cách],MATCH(H961,D.1[Tên sản phẩm],0)))</f>
        <v/>
      </c>
      <c r="J961" s="35" t="str">
        <f>IF(H961="","",INDEX(D.1[ĐVT],MATCH(H961,D.1[Tên sản phẩm],0)))</f>
        <v/>
      </c>
      <c r="K961" s="163" t="str">
        <f>IF(H961="","",INDEX(D.1[Đơn giá bán
(Tham khảo)],MATCH(H961,D.1[Tên sản phẩm],0)))</f>
        <v/>
      </c>
      <c r="L961" s="162"/>
      <c r="M961" s="159"/>
      <c r="N961" s="159"/>
      <c r="O961" s="159"/>
      <c r="P961" s="163" t="str">
        <f t="shared" si="221"/>
        <v/>
      </c>
      <c r="Q961" s="164"/>
      <c r="R961" s="162"/>
      <c r="S961" s="163" t="str">
        <f t="shared" si="222"/>
        <v/>
      </c>
      <c r="T961" s="164" t="str">
        <f t="shared" ca="1" si="223"/>
        <v/>
      </c>
      <c r="U961" s="163" t="str">
        <f t="shared" si="224"/>
        <v/>
      </c>
      <c r="V961" s="163" t="str">
        <f ca="1">IF(AND(C961&lt;&gt;"",C961&lt;&gt;OFFSET(C961,1,0)),SUMIFS(B.2[Giá có thuế],B.2[Số ĐK],C961),"")</f>
        <v/>
      </c>
      <c r="W961" s="159"/>
      <c r="X961" s="161" t="str">
        <f>IF(W961="","",'Thông Tin Chung'!$L$3)</f>
        <v/>
      </c>
      <c r="Y961" s="163" t="str">
        <f t="shared" ca="1" si="225"/>
        <v/>
      </c>
      <c r="Z961" s="165"/>
      <c r="AA961" s="155" t="str">
        <f ca="1">IF(C961="","",IF(OR(D961&lt;NgayBatDau,D961&gt;NgayKetThuc),"Ngày tháng phải nằm trong kỳ báo cáo",IF(AND(G961&lt;&gt;"",COUNTIF(D.2[Tên khách hàng],G961)=0),"Tên KH chưa khai báo trong DSKH",IF(AND(H961&lt;&gt;"",COUNTIF(D.1[Tên sản phẩm],H961)=0),"SP này chưa khai báo trong DSSP",""))))</f>
        <v/>
      </c>
      <c r="AB961" s="23" t="str">
        <f t="shared" ca="1" si="211"/>
        <v/>
      </c>
      <c r="AC961" s="23" t="str">
        <f t="shared" ca="1" si="212"/>
        <v/>
      </c>
      <c r="AD961" s="23" t="str">
        <f t="shared" ca="1" si="213"/>
        <v/>
      </c>
      <c r="AE961" s="68" t="str">
        <f t="shared" ca="1" si="214"/>
        <v/>
      </c>
      <c r="AF961" s="69" t="str">
        <f>IF(OR(H961="",S961=""),"",S961-(SUM(L961,M961)*INDEX(D.1[Đơn giá],MATCH(H961,D.1[Tên sản phẩm],0))))</f>
        <v/>
      </c>
      <c r="AG961" s="90" t="str">
        <f t="shared" ca="1" si="215"/>
        <v/>
      </c>
      <c r="AH961" s="90"/>
    </row>
    <row r="962" spans="2:34" ht="27.75" customHeight="1" x14ac:dyDescent="0.2">
      <c r="B962" s="154">
        <f t="shared" si="216"/>
        <v>959</v>
      </c>
      <c r="C962" s="155" t="str">
        <f t="shared" ca="1" si="217"/>
        <v/>
      </c>
      <c r="D962" s="156" t="str">
        <f t="shared" ca="1" si="218"/>
        <v/>
      </c>
      <c r="E962" s="157" t="str">
        <f t="shared" ca="1" si="219"/>
        <v/>
      </c>
      <c r="F962" s="157"/>
      <c r="G962" s="158" t="str">
        <f t="shared" ca="1" si="220"/>
        <v/>
      </c>
      <c r="H962" s="159"/>
      <c r="I962" s="160" t="str">
        <f>IF(H962="","",INDEX(D.1[Quy cách],MATCH(H962,D.1[Tên sản phẩm],0)))</f>
        <v/>
      </c>
      <c r="J962" s="35" t="str">
        <f>IF(H962="","",INDEX(D.1[ĐVT],MATCH(H962,D.1[Tên sản phẩm],0)))</f>
        <v/>
      </c>
      <c r="K962" s="163" t="str">
        <f>IF(H962="","",INDEX(D.1[Đơn giá bán
(Tham khảo)],MATCH(H962,D.1[Tên sản phẩm],0)))</f>
        <v/>
      </c>
      <c r="L962" s="162"/>
      <c r="M962" s="159"/>
      <c r="N962" s="159"/>
      <c r="O962" s="159"/>
      <c r="P962" s="163" t="str">
        <f t="shared" si="221"/>
        <v/>
      </c>
      <c r="Q962" s="164"/>
      <c r="R962" s="162"/>
      <c r="S962" s="163" t="str">
        <f t="shared" si="222"/>
        <v/>
      </c>
      <c r="T962" s="164" t="str">
        <f t="shared" ca="1" si="223"/>
        <v/>
      </c>
      <c r="U962" s="163" t="str">
        <f t="shared" si="224"/>
        <v/>
      </c>
      <c r="V962" s="163" t="str">
        <f ca="1">IF(AND(C962&lt;&gt;"",C962&lt;&gt;OFFSET(C962,1,0)),SUMIFS(B.2[Giá có thuế],B.2[Số ĐK],C962),"")</f>
        <v/>
      </c>
      <c r="W962" s="159"/>
      <c r="X962" s="161" t="str">
        <f>IF(W962="","",'Thông Tin Chung'!$L$3)</f>
        <v/>
      </c>
      <c r="Y962" s="163" t="str">
        <f t="shared" ca="1" si="225"/>
        <v/>
      </c>
      <c r="Z962" s="165"/>
      <c r="AA962" s="155" t="str">
        <f ca="1">IF(C962="","",IF(OR(D962&lt;NgayBatDau,D962&gt;NgayKetThuc),"Ngày tháng phải nằm trong kỳ báo cáo",IF(AND(G962&lt;&gt;"",COUNTIF(D.2[Tên khách hàng],G962)=0),"Tên KH chưa khai báo trong DSKH",IF(AND(H962&lt;&gt;"",COUNTIF(D.1[Tên sản phẩm],H962)=0),"SP này chưa khai báo trong DSSP",""))))</f>
        <v/>
      </c>
      <c r="AB962" s="23" t="str">
        <f t="shared" ca="1" si="211"/>
        <v/>
      </c>
      <c r="AC962" s="23" t="str">
        <f t="shared" ca="1" si="212"/>
        <v/>
      </c>
      <c r="AD962" s="23" t="str">
        <f t="shared" ca="1" si="213"/>
        <v/>
      </c>
      <c r="AE962" s="68" t="str">
        <f t="shared" ca="1" si="214"/>
        <v/>
      </c>
      <c r="AF962" s="69" t="str">
        <f>IF(OR(H962="",S962=""),"",S962-(SUM(L962,M962)*INDEX(D.1[Đơn giá],MATCH(H962,D.1[Tên sản phẩm],0))))</f>
        <v/>
      </c>
      <c r="AG962" s="90" t="str">
        <f t="shared" ca="1" si="215"/>
        <v/>
      </c>
      <c r="AH962" s="90"/>
    </row>
    <row r="963" spans="2:34" ht="27.75" customHeight="1" x14ac:dyDescent="0.2">
      <c r="B963" s="154">
        <f t="shared" si="216"/>
        <v>960</v>
      </c>
      <c r="C963" s="155" t="str">
        <f t="shared" ca="1" si="217"/>
        <v/>
      </c>
      <c r="D963" s="156" t="str">
        <f t="shared" ca="1" si="218"/>
        <v/>
      </c>
      <c r="E963" s="157" t="str">
        <f t="shared" ca="1" si="219"/>
        <v/>
      </c>
      <c r="F963" s="157"/>
      <c r="G963" s="158" t="str">
        <f t="shared" ca="1" si="220"/>
        <v/>
      </c>
      <c r="H963" s="159"/>
      <c r="I963" s="160" t="str">
        <f>IF(H963="","",INDEX(D.1[Quy cách],MATCH(H963,D.1[Tên sản phẩm],0)))</f>
        <v/>
      </c>
      <c r="J963" s="35" t="str">
        <f>IF(H963="","",INDEX(D.1[ĐVT],MATCH(H963,D.1[Tên sản phẩm],0)))</f>
        <v/>
      </c>
      <c r="K963" s="163" t="str">
        <f>IF(H963="","",INDEX(D.1[Đơn giá bán
(Tham khảo)],MATCH(H963,D.1[Tên sản phẩm],0)))</f>
        <v/>
      </c>
      <c r="L963" s="162"/>
      <c r="M963" s="159"/>
      <c r="N963" s="159"/>
      <c r="O963" s="159"/>
      <c r="P963" s="163" t="str">
        <f t="shared" si="221"/>
        <v/>
      </c>
      <c r="Q963" s="164"/>
      <c r="R963" s="162"/>
      <c r="S963" s="163" t="str">
        <f t="shared" si="222"/>
        <v/>
      </c>
      <c r="T963" s="164" t="str">
        <f t="shared" ca="1" si="223"/>
        <v/>
      </c>
      <c r="U963" s="163" t="str">
        <f t="shared" si="224"/>
        <v/>
      </c>
      <c r="V963" s="163" t="str">
        <f ca="1">IF(AND(C963&lt;&gt;"",C963&lt;&gt;OFFSET(C963,1,0)),SUMIFS(B.2[Giá có thuế],B.2[Số ĐK],C963),"")</f>
        <v/>
      </c>
      <c r="W963" s="159"/>
      <c r="X963" s="161" t="str">
        <f>IF(W963="","",'Thông Tin Chung'!$L$3)</f>
        <v/>
      </c>
      <c r="Y963" s="163" t="str">
        <f t="shared" ca="1" si="225"/>
        <v/>
      </c>
      <c r="Z963" s="165"/>
      <c r="AA963" s="155" t="str">
        <f ca="1">IF(C963="","",IF(OR(D963&lt;NgayBatDau,D963&gt;NgayKetThuc),"Ngày tháng phải nằm trong kỳ báo cáo",IF(AND(G963&lt;&gt;"",COUNTIF(D.2[Tên khách hàng],G963)=0),"Tên KH chưa khai báo trong DSKH",IF(AND(H963&lt;&gt;"",COUNTIF(D.1[Tên sản phẩm],H963)=0),"SP này chưa khai báo trong DSSP",""))))</f>
        <v/>
      </c>
      <c r="AB963" s="23" t="str">
        <f t="shared" ref="AB963:AB1026" ca="1" si="226">IF(D963="","",IF(D963&lt;B3LocTuNgay,0,IF(D963&lt;=B3LocDenNgay,1,"")))</f>
        <v/>
      </c>
      <c r="AC963" s="23" t="str">
        <f t="shared" ref="AC963:AC1026" ca="1" si="227">IF(D963="","",IF(D963&lt;B4LocTuNgay,0,IF(D963&lt;=B4LocDenNgay,1,"")))</f>
        <v/>
      </c>
      <c r="AD963" s="23" t="str">
        <f t="shared" ref="AD963:AD1026" ca="1" si="228">IF(D963="","",IF(D963&lt;B5LocTuNgay,0,IF(D963&lt;=B5LocDenNgay,1,"")))</f>
        <v/>
      </c>
      <c r="AE963" s="68" t="str">
        <f t="shared" ref="AE963:AE1026" ca="1" si="229">IF(D963="","",MONTH(D963))</f>
        <v/>
      </c>
      <c r="AF963" s="69" t="str">
        <f>IF(OR(H963="",S963=""),"",S963-(SUM(L963,M963)*INDEX(D.1[Đơn giá],MATCH(H963,D.1[Tên sản phẩm],0))))</f>
        <v/>
      </c>
      <c r="AG963" s="90" t="str">
        <f t="shared" ref="AG963:AG1026" ca="1" si="230">IF(E963="","",IF(E963=SoChungTuInPXK,B963,""))</f>
        <v/>
      </c>
      <c r="AH963" s="90"/>
    </row>
    <row r="964" spans="2:34" ht="27.75" customHeight="1" x14ac:dyDescent="0.2">
      <c r="B964" s="154">
        <f t="shared" ref="B964:B1027" si="231">ROW(A964)-3</f>
        <v>961</v>
      </c>
      <c r="C964" s="155" t="str">
        <f t="shared" ref="C964:C1027" ca="1" si="232">IF(AND(D964="",E964="",G964=""),"",IF(AND(D964=OFFSET(D964,-1,0),E964=OFFSET(E964,-1,0),G964=OFFSET(G964,-1,0)),OFFSET(B964,-1,1),B964))</f>
        <v/>
      </c>
      <c r="D964" s="156" t="str">
        <f t="shared" ref="D964:D1027" ca="1" si="233">IF(AND($H964&lt;&gt;"",B964&lt;&gt;1),OFFSET(C964,-1,1),"")</f>
        <v/>
      </c>
      <c r="E964" s="157" t="str">
        <f t="shared" ref="E964:E1027" ca="1" si="234">IF(AND($H964&lt;&gt;"",B964&lt;&gt;1),OFFSET(D964,-1,1),"")</f>
        <v/>
      </c>
      <c r="F964" s="157"/>
      <c r="G964" s="158" t="str">
        <f t="shared" ref="G964:G1027" ca="1" si="235">IF(AND($H964&lt;&gt;"",B964&lt;&gt;1),OFFSET(F964,-1,1),"")</f>
        <v/>
      </c>
      <c r="H964" s="159"/>
      <c r="I964" s="160" t="str">
        <f>IF(H964="","",INDEX(D.1[Quy cách],MATCH(H964,D.1[Tên sản phẩm],0)))</f>
        <v/>
      </c>
      <c r="J964" s="35" t="str">
        <f>IF(H964="","",INDEX(D.1[ĐVT],MATCH(H964,D.1[Tên sản phẩm],0)))</f>
        <v/>
      </c>
      <c r="K964" s="163" t="str">
        <f>IF(H964="","",INDEX(D.1[Đơn giá bán
(Tham khảo)],MATCH(H964,D.1[Tên sản phẩm],0)))</f>
        <v/>
      </c>
      <c r="L964" s="162"/>
      <c r="M964" s="159"/>
      <c r="N964" s="159"/>
      <c r="O964" s="159"/>
      <c r="P964" s="163" t="str">
        <f t="shared" ref="P964:P1027" si="236">IF(AND(K964&lt;&gt;"",L964&lt;&gt;""),K964*L964,IF(AND(N964&lt;&gt;"",O964&lt;&gt;""),N964*O964,""))</f>
        <v/>
      </c>
      <c r="Q964" s="164"/>
      <c r="R964" s="162"/>
      <c r="S964" s="163" t="str">
        <f t="shared" ref="S964:S1027" si="237">IF(P964="","",P964-SUM(R964))</f>
        <v/>
      </c>
      <c r="T964" s="164" t="str">
        <f t="shared" ref="T964:T1027" ca="1" si="238">IF(AND(S964&lt;&gt;"",C964=OFFSET(C964,-1,0)),OFFSET(S964,-1,1),"")</f>
        <v/>
      </c>
      <c r="U964" s="163" t="str">
        <f t="shared" ref="U964:U1027" si="239">IF(S964="","",S964*SUM(1,T964))</f>
        <v/>
      </c>
      <c r="V964" s="163" t="str">
        <f ca="1">IF(AND(C964&lt;&gt;"",C964&lt;&gt;OFFSET(C964,1,0)),SUMIFS(B.2[Giá có thuế],B.2[Số ĐK],C964),"")</f>
        <v/>
      </c>
      <c r="W964" s="159"/>
      <c r="X964" s="161" t="str">
        <f>IF(W964="","",'Thông Tin Chung'!$L$3)</f>
        <v/>
      </c>
      <c r="Y964" s="163" t="str">
        <f t="shared" ref="Y964:Y1027" ca="1" si="240">IF(AND(V964&lt;&gt;"",W964&lt;&gt;"",V964&lt;&gt;0),V964-W964,"")</f>
        <v/>
      </c>
      <c r="Z964" s="165"/>
      <c r="AA964" s="155" t="str">
        <f ca="1">IF(C964="","",IF(OR(D964&lt;NgayBatDau,D964&gt;NgayKetThuc),"Ngày tháng phải nằm trong kỳ báo cáo",IF(AND(G964&lt;&gt;"",COUNTIF(D.2[Tên khách hàng],G964)=0),"Tên KH chưa khai báo trong DSKH",IF(AND(H964&lt;&gt;"",COUNTIF(D.1[Tên sản phẩm],H964)=0),"SP này chưa khai báo trong DSSP",""))))</f>
        <v/>
      </c>
      <c r="AB964" s="23" t="str">
        <f t="shared" ca="1" si="226"/>
        <v/>
      </c>
      <c r="AC964" s="23" t="str">
        <f t="shared" ca="1" si="227"/>
        <v/>
      </c>
      <c r="AD964" s="23" t="str">
        <f t="shared" ca="1" si="228"/>
        <v/>
      </c>
      <c r="AE964" s="68" t="str">
        <f t="shared" ca="1" si="229"/>
        <v/>
      </c>
      <c r="AF964" s="69" t="str">
        <f>IF(OR(H964="",S964=""),"",S964-(SUM(L964,M964)*INDEX(D.1[Đơn giá],MATCH(H964,D.1[Tên sản phẩm],0))))</f>
        <v/>
      </c>
      <c r="AG964" s="90" t="str">
        <f t="shared" ca="1" si="230"/>
        <v/>
      </c>
      <c r="AH964" s="90"/>
    </row>
    <row r="965" spans="2:34" ht="27.75" customHeight="1" x14ac:dyDescent="0.2">
      <c r="B965" s="154">
        <f t="shared" si="231"/>
        <v>962</v>
      </c>
      <c r="C965" s="155" t="str">
        <f t="shared" ca="1" si="232"/>
        <v/>
      </c>
      <c r="D965" s="156" t="str">
        <f t="shared" ca="1" si="233"/>
        <v/>
      </c>
      <c r="E965" s="157" t="str">
        <f t="shared" ca="1" si="234"/>
        <v/>
      </c>
      <c r="F965" s="157"/>
      <c r="G965" s="158" t="str">
        <f t="shared" ca="1" si="235"/>
        <v/>
      </c>
      <c r="H965" s="159"/>
      <c r="I965" s="160" t="str">
        <f>IF(H965="","",INDEX(D.1[Quy cách],MATCH(H965,D.1[Tên sản phẩm],0)))</f>
        <v/>
      </c>
      <c r="J965" s="35" t="str">
        <f>IF(H965="","",INDEX(D.1[ĐVT],MATCH(H965,D.1[Tên sản phẩm],0)))</f>
        <v/>
      </c>
      <c r="K965" s="163" t="str">
        <f>IF(H965="","",INDEX(D.1[Đơn giá bán
(Tham khảo)],MATCH(H965,D.1[Tên sản phẩm],0)))</f>
        <v/>
      </c>
      <c r="L965" s="162"/>
      <c r="M965" s="159"/>
      <c r="N965" s="159"/>
      <c r="O965" s="159"/>
      <c r="P965" s="163" t="str">
        <f t="shared" si="236"/>
        <v/>
      </c>
      <c r="Q965" s="164"/>
      <c r="R965" s="162"/>
      <c r="S965" s="163" t="str">
        <f t="shared" si="237"/>
        <v/>
      </c>
      <c r="T965" s="164" t="str">
        <f t="shared" ca="1" si="238"/>
        <v/>
      </c>
      <c r="U965" s="163" t="str">
        <f t="shared" si="239"/>
        <v/>
      </c>
      <c r="V965" s="163" t="str">
        <f ca="1">IF(AND(C965&lt;&gt;"",C965&lt;&gt;OFFSET(C965,1,0)),SUMIFS(B.2[Giá có thuế],B.2[Số ĐK],C965),"")</f>
        <v/>
      </c>
      <c r="W965" s="159"/>
      <c r="X965" s="161" t="str">
        <f>IF(W965="","",'Thông Tin Chung'!$L$3)</f>
        <v/>
      </c>
      <c r="Y965" s="163" t="str">
        <f t="shared" ca="1" si="240"/>
        <v/>
      </c>
      <c r="Z965" s="165"/>
      <c r="AA965" s="155" t="str">
        <f ca="1">IF(C965="","",IF(OR(D965&lt;NgayBatDau,D965&gt;NgayKetThuc),"Ngày tháng phải nằm trong kỳ báo cáo",IF(AND(G965&lt;&gt;"",COUNTIF(D.2[Tên khách hàng],G965)=0),"Tên KH chưa khai báo trong DSKH",IF(AND(H965&lt;&gt;"",COUNTIF(D.1[Tên sản phẩm],H965)=0),"SP này chưa khai báo trong DSSP",""))))</f>
        <v/>
      </c>
      <c r="AB965" s="23" t="str">
        <f t="shared" ca="1" si="226"/>
        <v/>
      </c>
      <c r="AC965" s="23" t="str">
        <f t="shared" ca="1" si="227"/>
        <v/>
      </c>
      <c r="AD965" s="23" t="str">
        <f t="shared" ca="1" si="228"/>
        <v/>
      </c>
      <c r="AE965" s="68" t="str">
        <f t="shared" ca="1" si="229"/>
        <v/>
      </c>
      <c r="AF965" s="69" t="str">
        <f>IF(OR(H965="",S965=""),"",S965-(SUM(L965,M965)*INDEX(D.1[Đơn giá],MATCH(H965,D.1[Tên sản phẩm],0))))</f>
        <v/>
      </c>
      <c r="AG965" s="90" t="str">
        <f t="shared" ca="1" si="230"/>
        <v/>
      </c>
      <c r="AH965" s="90"/>
    </row>
    <row r="966" spans="2:34" ht="27.75" customHeight="1" x14ac:dyDescent="0.2">
      <c r="B966" s="154">
        <f t="shared" si="231"/>
        <v>963</v>
      </c>
      <c r="C966" s="155" t="str">
        <f t="shared" ca="1" si="232"/>
        <v/>
      </c>
      <c r="D966" s="156" t="str">
        <f t="shared" ca="1" si="233"/>
        <v/>
      </c>
      <c r="E966" s="157" t="str">
        <f t="shared" ca="1" si="234"/>
        <v/>
      </c>
      <c r="F966" s="157"/>
      <c r="G966" s="158" t="str">
        <f t="shared" ca="1" si="235"/>
        <v/>
      </c>
      <c r="H966" s="159"/>
      <c r="I966" s="160" t="str">
        <f>IF(H966="","",INDEX(D.1[Quy cách],MATCH(H966,D.1[Tên sản phẩm],0)))</f>
        <v/>
      </c>
      <c r="J966" s="35" t="str">
        <f>IF(H966="","",INDEX(D.1[ĐVT],MATCH(H966,D.1[Tên sản phẩm],0)))</f>
        <v/>
      </c>
      <c r="K966" s="163" t="str">
        <f>IF(H966="","",INDEX(D.1[Đơn giá bán
(Tham khảo)],MATCH(H966,D.1[Tên sản phẩm],0)))</f>
        <v/>
      </c>
      <c r="L966" s="162"/>
      <c r="M966" s="159"/>
      <c r="N966" s="159"/>
      <c r="O966" s="159"/>
      <c r="P966" s="163" t="str">
        <f t="shared" si="236"/>
        <v/>
      </c>
      <c r="Q966" s="164"/>
      <c r="R966" s="162"/>
      <c r="S966" s="163" t="str">
        <f t="shared" si="237"/>
        <v/>
      </c>
      <c r="T966" s="164" t="str">
        <f t="shared" ca="1" si="238"/>
        <v/>
      </c>
      <c r="U966" s="163" t="str">
        <f t="shared" si="239"/>
        <v/>
      </c>
      <c r="V966" s="163" t="str">
        <f ca="1">IF(AND(C966&lt;&gt;"",C966&lt;&gt;OFFSET(C966,1,0)),SUMIFS(B.2[Giá có thuế],B.2[Số ĐK],C966),"")</f>
        <v/>
      </c>
      <c r="W966" s="159"/>
      <c r="X966" s="161" t="str">
        <f>IF(W966="","",'Thông Tin Chung'!$L$3)</f>
        <v/>
      </c>
      <c r="Y966" s="163" t="str">
        <f t="shared" ca="1" si="240"/>
        <v/>
      </c>
      <c r="Z966" s="165"/>
      <c r="AA966" s="155" t="str">
        <f ca="1">IF(C966="","",IF(OR(D966&lt;NgayBatDau,D966&gt;NgayKetThuc),"Ngày tháng phải nằm trong kỳ báo cáo",IF(AND(G966&lt;&gt;"",COUNTIF(D.2[Tên khách hàng],G966)=0),"Tên KH chưa khai báo trong DSKH",IF(AND(H966&lt;&gt;"",COUNTIF(D.1[Tên sản phẩm],H966)=0),"SP này chưa khai báo trong DSSP",""))))</f>
        <v/>
      </c>
      <c r="AB966" s="23" t="str">
        <f t="shared" ca="1" si="226"/>
        <v/>
      </c>
      <c r="AC966" s="23" t="str">
        <f t="shared" ca="1" si="227"/>
        <v/>
      </c>
      <c r="AD966" s="23" t="str">
        <f t="shared" ca="1" si="228"/>
        <v/>
      </c>
      <c r="AE966" s="68" t="str">
        <f t="shared" ca="1" si="229"/>
        <v/>
      </c>
      <c r="AF966" s="69" t="str">
        <f>IF(OR(H966="",S966=""),"",S966-(SUM(L966,M966)*INDEX(D.1[Đơn giá],MATCH(H966,D.1[Tên sản phẩm],0))))</f>
        <v/>
      </c>
      <c r="AG966" s="90" t="str">
        <f t="shared" ca="1" si="230"/>
        <v/>
      </c>
      <c r="AH966" s="90"/>
    </row>
    <row r="967" spans="2:34" ht="27.75" customHeight="1" x14ac:dyDescent="0.2">
      <c r="B967" s="154">
        <f t="shared" si="231"/>
        <v>964</v>
      </c>
      <c r="C967" s="155" t="str">
        <f t="shared" ca="1" si="232"/>
        <v/>
      </c>
      <c r="D967" s="156" t="str">
        <f t="shared" ca="1" si="233"/>
        <v/>
      </c>
      <c r="E967" s="157" t="str">
        <f t="shared" ca="1" si="234"/>
        <v/>
      </c>
      <c r="F967" s="157"/>
      <c r="G967" s="158" t="str">
        <f t="shared" ca="1" si="235"/>
        <v/>
      </c>
      <c r="H967" s="159"/>
      <c r="I967" s="160" t="str">
        <f>IF(H967="","",INDEX(D.1[Quy cách],MATCH(H967,D.1[Tên sản phẩm],0)))</f>
        <v/>
      </c>
      <c r="J967" s="35" t="str">
        <f>IF(H967="","",INDEX(D.1[ĐVT],MATCH(H967,D.1[Tên sản phẩm],0)))</f>
        <v/>
      </c>
      <c r="K967" s="163" t="str">
        <f>IF(H967="","",INDEX(D.1[Đơn giá bán
(Tham khảo)],MATCH(H967,D.1[Tên sản phẩm],0)))</f>
        <v/>
      </c>
      <c r="L967" s="162"/>
      <c r="M967" s="159"/>
      <c r="N967" s="159"/>
      <c r="O967" s="159"/>
      <c r="P967" s="163" t="str">
        <f t="shared" si="236"/>
        <v/>
      </c>
      <c r="Q967" s="164"/>
      <c r="R967" s="162"/>
      <c r="S967" s="163" t="str">
        <f t="shared" si="237"/>
        <v/>
      </c>
      <c r="T967" s="164" t="str">
        <f t="shared" ca="1" si="238"/>
        <v/>
      </c>
      <c r="U967" s="163" t="str">
        <f t="shared" si="239"/>
        <v/>
      </c>
      <c r="V967" s="163" t="str">
        <f ca="1">IF(AND(C967&lt;&gt;"",C967&lt;&gt;OFFSET(C967,1,0)),SUMIFS(B.2[Giá có thuế],B.2[Số ĐK],C967),"")</f>
        <v/>
      </c>
      <c r="W967" s="159"/>
      <c r="X967" s="161" t="str">
        <f>IF(W967="","",'Thông Tin Chung'!$L$3)</f>
        <v/>
      </c>
      <c r="Y967" s="163" t="str">
        <f t="shared" ca="1" si="240"/>
        <v/>
      </c>
      <c r="Z967" s="165"/>
      <c r="AA967" s="155" t="str">
        <f ca="1">IF(C967="","",IF(OR(D967&lt;NgayBatDau,D967&gt;NgayKetThuc),"Ngày tháng phải nằm trong kỳ báo cáo",IF(AND(G967&lt;&gt;"",COUNTIF(D.2[Tên khách hàng],G967)=0),"Tên KH chưa khai báo trong DSKH",IF(AND(H967&lt;&gt;"",COUNTIF(D.1[Tên sản phẩm],H967)=0),"SP này chưa khai báo trong DSSP",""))))</f>
        <v/>
      </c>
      <c r="AB967" s="23" t="str">
        <f t="shared" ca="1" si="226"/>
        <v/>
      </c>
      <c r="AC967" s="23" t="str">
        <f t="shared" ca="1" si="227"/>
        <v/>
      </c>
      <c r="AD967" s="23" t="str">
        <f t="shared" ca="1" si="228"/>
        <v/>
      </c>
      <c r="AE967" s="68" t="str">
        <f t="shared" ca="1" si="229"/>
        <v/>
      </c>
      <c r="AF967" s="69" t="str">
        <f>IF(OR(H967="",S967=""),"",S967-(SUM(L967,M967)*INDEX(D.1[Đơn giá],MATCH(H967,D.1[Tên sản phẩm],0))))</f>
        <v/>
      </c>
      <c r="AG967" s="90" t="str">
        <f t="shared" ca="1" si="230"/>
        <v/>
      </c>
      <c r="AH967" s="90"/>
    </row>
    <row r="968" spans="2:34" ht="27.75" customHeight="1" x14ac:dyDescent="0.2">
      <c r="B968" s="154">
        <f t="shared" si="231"/>
        <v>965</v>
      </c>
      <c r="C968" s="155" t="str">
        <f t="shared" ca="1" si="232"/>
        <v/>
      </c>
      <c r="D968" s="156" t="str">
        <f t="shared" ca="1" si="233"/>
        <v/>
      </c>
      <c r="E968" s="157" t="str">
        <f t="shared" ca="1" si="234"/>
        <v/>
      </c>
      <c r="F968" s="157"/>
      <c r="G968" s="158" t="str">
        <f t="shared" ca="1" si="235"/>
        <v/>
      </c>
      <c r="H968" s="159"/>
      <c r="I968" s="160" t="str">
        <f>IF(H968="","",INDEX(D.1[Quy cách],MATCH(H968,D.1[Tên sản phẩm],0)))</f>
        <v/>
      </c>
      <c r="J968" s="35" t="str">
        <f>IF(H968="","",INDEX(D.1[ĐVT],MATCH(H968,D.1[Tên sản phẩm],0)))</f>
        <v/>
      </c>
      <c r="K968" s="163" t="str">
        <f>IF(H968="","",INDEX(D.1[Đơn giá bán
(Tham khảo)],MATCH(H968,D.1[Tên sản phẩm],0)))</f>
        <v/>
      </c>
      <c r="L968" s="162"/>
      <c r="M968" s="159"/>
      <c r="N968" s="159"/>
      <c r="O968" s="159"/>
      <c r="P968" s="163" t="str">
        <f t="shared" si="236"/>
        <v/>
      </c>
      <c r="Q968" s="164"/>
      <c r="R968" s="162"/>
      <c r="S968" s="163" t="str">
        <f t="shared" si="237"/>
        <v/>
      </c>
      <c r="T968" s="164" t="str">
        <f t="shared" ca="1" si="238"/>
        <v/>
      </c>
      <c r="U968" s="163" t="str">
        <f t="shared" si="239"/>
        <v/>
      </c>
      <c r="V968" s="163" t="str">
        <f ca="1">IF(AND(C968&lt;&gt;"",C968&lt;&gt;OFFSET(C968,1,0)),SUMIFS(B.2[Giá có thuế],B.2[Số ĐK],C968),"")</f>
        <v/>
      </c>
      <c r="W968" s="159"/>
      <c r="X968" s="161" t="str">
        <f>IF(W968="","",'Thông Tin Chung'!$L$3)</f>
        <v/>
      </c>
      <c r="Y968" s="163" t="str">
        <f t="shared" ca="1" si="240"/>
        <v/>
      </c>
      <c r="Z968" s="165"/>
      <c r="AA968" s="155" t="str">
        <f ca="1">IF(C968="","",IF(OR(D968&lt;NgayBatDau,D968&gt;NgayKetThuc),"Ngày tháng phải nằm trong kỳ báo cáo",IF(AND(G968&lt;&gt;"",COUNTIF(D.2[Tên khách hàng],G968)=0),"Tên KH chưa khai báo trong DSKH",IF(AND(H968&lt;&gt;"",COUNTIF(D.1[Tên sản phẩm],H968)=0),"SP này chưa khai báo trong DSSP",""))))</f>
        <v/>
      </c>
      <c r="AB968" s="23" t="str">
        <f t="shared" ca="1" si="226"/>
        <v/>
      </c>
      <c r="AC968" s="23" t="str">
        <f t="shared" ca="1" si="227"/>
        <v/>
      </c>
      <c r="AD968" s="23" t="str">
        <f t="shared" ca="1" si="228"/>
        <v/>
      </c>
      <c r="AE968" s="68" t="str">
        <f t="shared" ca="1" si="229"/>
        <v/>
      </c>
      <c r="AF968" s="69" t="str">
        <f>IF(OR(H968="",S968=""),"",S968-(SUM(L968,M968)*INDEX(D.1[Đơn giá],MATCH(H968,D.1[Tên sản phẩm],0))))</f>
        <v/>
      </c>
      <c r="AG968" s="90" t="str">
        <f t="shared" ca="1" si="230"/>
        <v/>
      </c>
      <c r="AH968" s="90"/>
    </row>
    <row r="969" spans="2:34" ht="27.75" customHeight="1" x14ac:dyDescent="0.2">
      <c r="B969" s="154">
        <f t="shared" si="231"/>
        <v>966</v>
      </c>
      <c r="C969" s="155" t="str">
        <f t="shared" ca="1" si="232"/>
        <v/>
      </c>
      <c r="D969" s="156" t="str">
        <f t="shared" ca="1" si="233"/>
        <v/>
      </c>
      <c r="E969" s="157" t="str">
        <f t="shared" ca="1" si="234"/>
        <v/>
      </c>
      <c r="F969" s="157"/>
      <c r="G969" s="158" t="str">
        <f t="shared" ca="1" si="235"/>
        <v/>
      </c>
      <c r="H969" s="159"/>
      <c r="I969" s="160" t="str">
        <f>IF(H969="","",INDEX(D.1[Quy cách],MATCH(H969,D.1[Tên sản phẩm],0)))</f>
        <v/>
      </c>
      <c r="J969" s="35" t="str">
        <f>IF(H969="","",INDEX(D.1[ĐVT],MATCH(H969,D.1[Tên sản phẩm],0)))</f>
        <v/>
      </c>
      <c r="K969" s="163" t="str">
        <f>IF(H969="","",INDEX(D.1[Đơn giá bán
(Tham khảo)],MATCH(H969,D.1[Tên sản phẩm],0)))</f>
        <v/>
      </c>
      <c r="L969" s="162"/>
      <c r="M969" s="159"/>
      <c r="N969" s="159"/>
      <c r="O969" s="159"/>
      <c r="P969" s="163" t="str">
        <f t="shared" si="236"/>
        <v/>
      </c>
      <c r="Q969" s="164"/>
      <c r="R969" s="162"/>
      <c r="S969" s="163" t="str">
        <f t="shared" si="237"/>
        <v/>
      </c>
      <c r="T969" s="164" t="str">
        <f t="shared" ca="1" si="238"/>
        <v/>
      </c>
      <c r="U969" s="163" t="str">
        <f t="shared" si="239"/>
        <v/>
      </c>
      <c r="V969" s="163" t="str">
        <f ca="1">IF(AND(C969&lt;&gt;"",C969&lt;&gt;OFFSET(C969,1,0)),SUMIFS(B.2[Giá có thuế],B.2[Số ĐK],C969),"")</f>
        <v/>
      </c>
      <c r="W969" s="159"/>
      <c r="X969" s="161" t="str">
        <f>IF(W969="","",'Thông Tin Chung'!$L$3)</f>
        <v/>
      </c>
      <c r="Y969" s="163" t="str">
        <f t="shared" ca="1" si="240"/>
        <v/>
      </c>
      <c r="Z969" s="165"/>
      <c r="AA969" s="155" t="str">
        <f ca="1">IF(C969="","",IF(OR(D969&lt;NgayBatDau,D969&gt;NgayKetThuc),"Ngày tháng phải nằm trong kỳ báo cáo",IF(AND(G969&lt;&gt;"",COUNTIF(D.2[Tên khách hàng],G969)=0),"Tên KH chưa khai báo trong DSKH",IF(AND(H969&lt;&gt;"",COUNTIF(D.1[Tên sản phẩm],H969)=0),"SP này chưa khai báo trong DSSP",""))))</f>
        <v/>
      </c>
      <c r="AB969" s="23" t="str">
        <f t="shared" ca="1" si="226"/>
        <v/>
      </c>
      <c r="AC969" s="23" t="str">
        <f t="shared" ca="1" si="227"/>
        <v/>
      </c>
      <c r="AD969" s="23" t="str">
        <f t="shared" ca="1" si="228"/>
        <v/>
      </c>
      <c r="AE969" s="68" t="str">
        <f t="shared" ca="1" si="229"/>
        <v/>
      </c>
      <c r="AF969" s="69" t="str">
        <f>IF(OR(H969="",S969=""),"",S969-(SUM(L969,M969)*INDEX(D.1[Đơn giá],MATCH(H969,D.1[Tên sản phẩm],0))))</f>
        <v/>
      </c>
      <c r="AG969" s="90" t="str">
        <f t="shared" ca="1" si="230"/>
        <v/>
      </c>
      <c r="AH969" s="90"/>
    </row>
    <row r="970" spans="2:34" ht="27.75" customHeight="1" x14ac:dyDescent="0.2">
      <c r="B970" s="154">
        <f t="shared" si="231"/>
        <v>967</v>
      </c>
      <c r="C970" s="155" t="str">
        <f t="shared" ca="1" si="232"/>
        <v/>
      </c>
      <c r="D970" s="156" t="str">
        <f t="shared" ca="1" si="233"/>
        <v/>
      </c>
      <c r="E970" s="157" t="str">
        <f t="shared" ca="1" si="234"/>
        <v/>
      </c>
      <c r="F970" s="157"/>
      <c r="G970" s="158" t="str">
        <f t="shared" ca="1" si="235"/>
        <v/>
      </c>
      <c r="H970" s="159"/>
      <c r="I970" s="160" t="str">
        <f>IF(H970="","",INDEX(D.1[Quy cách],MATCH(H970,D.1[Tên sản phẩm],0)))</f>
        <v/>
      </c>
      <c r="J970" s="35" t="str">
        <f>IF(H970="","",INDEX(D.1[ĐVT],MATCH(H970,D.1[Tên sản phẩm],0)))</f>
        <v/>
      </c>
      <c r="K970" s="163" t="str">
        <f>IF(H970="","",INDEX(D.1[Đơn giá bán
(Tham khảo)],MATCH(H970,D.1[Tên sản phẩm],0)))</f>
        <v/>
      </c>
      <c r="L970" s="162"/>
      <c r="M970" s="159"/>
      <c r="N970" s="159"/>
      <c r="O970" s="159"/>
      <c r="P970" s="163" t="str">
        <f t="shared" si="236"/>
        <v/>
      </c>
      <c r="Q970" s="164"/>
      <c r="R970" s="162"/>
      <c r="S970" s="163" t="str">
        <f t="shared" si="237"/>
        <v/>
      </c>
      <c r="T970" s="164" t="str">
        <f t="shared" ca="1" si="238"/>
        <v/>
      </c>
      <c r="U970" s="163" t="str">
        <f t="shared" si="239"/>
        <v/>
      </c>
      <c r="V970" s="163" t="str">
        <f ca="1">IF(AND(C970&lt;&gt;"",C970&lt;&gt;OFFSET(C970,1,0)),SUMIFS(B.2[Giá có thuế],B.2[Số ĐK],C970),"")</f>
        <v/>
      </c>
      <c r="W970" s="159"/>
      <c r="X970" s="161" t="str">
        <f>IF(W970="","",'Thông Tin Chung'!$L$3)</f>
        <v/>
      </c>
      <c r="Y970" s="163" t="str">
        <f t="shared" ca="1" si="240"/>
        <v/>
      </c>
      <c r="Z970" s="165"/>
      <c r="AA970" s="155" t="str">
        <f ca="1">IF(C970="","",IF(OR(D970&lt;NgayBatDau,D970&gt;NgayKetThuc),"Ngày tháng phải nằm trong kỳ báo cáo",IF(AND(G970&lt;&gt;"",COUNTIF(D.2[Tên khách hàng],G970)=0),"Tên KH chưa khai báo trong DSKH",IF(AND(H970&lt;&gt;"",COUNTIF(D.1[Tên sản phẩm],H970)=0),"SP này chưa khai báo trong DSSP",""))))</f>
        <v/>
      </c>
      <c r="AB970" s="23" t="str">
        <f t="shared" ca="1" si="226"/>
        <v/>
      </c>
      <c r="AC970" s="23" t="str">
        <f t="shared" ca="1" si="227"/>
        <v/>
      </c>
      <c r="AD970" s="23" t="str">
        <f t="shared" ca="1" si="228"/>
        <v/>
      </c>
      <c r="AE970" s="68" t="str">
        <f t="shared" ca="1" si="229"/>
        <v/>
      </c>
      <c r="AF970" s="69" t="str">
        <f>IF(OR(H970="",S970=""),"",S970-(SUM(L970,M970)*INDEX(D.1[Đơn giá],MATCH(H970,D.1[Tên sản phẩm],0))))</f>
        <v/>
      </c>
      <c r="AG970" s="90" t="str">
        <f t="shared" ca="1" si="230"/>
        <v/>
      </c>
      <c r="AH970" s="90"/>
    </row>
    <row r="971" spans="2:34" ht="27.75" customHeight="1" x14ac:dyDescent="0.2">
      <c r="B971" s="154">
        <f t="shared" si="231"/>
        <v>968</v>
      </c>
      <c r="C971" s="155" t="str">
        <f t="shared" ca="1" si="232"/>
        <v/>
      </c>
      <c r="D971" s="156" t="str">
        <f t="shared" ca="1" si="233"/>
        <v/>
      </c>
      <c r="E971" s="157" t="str">
        <f t="shared" ca="1" si="234"/>
        <v/>
      </c>
      <c r="F971" s="157"/>
      <c r="G971" s="158" t="str">
        <f t="shared" ca="1" si="235"/>
        <v/>
      </c>
      <c r="H971" s="159"/>
      <c r="I971" s="160" t="str">
        <f>IF(H971="","",INDEX(D.1[Quy cách],MATCH(H971,D.1[Tên sản phẩm],0)))</f>
        <v/>
      </c>
      <c r="J971" s="35" t="str">
        <f>IF(H971="","",INDEX(D.1[ĐVT],MATCH(H971,D.1[Tên sản phẩm],0)))</f>
        <v/>
      </c>
      <c r="K971" s="163" t="str">
        <f>IF(H971="","",INDEX(D.1[Đơn giá bán
(Tham khảo)],MATCH(H971,D.1[Tên sản phẩm],0)))</f>
        <v/>
      </c>
      <c r="L971" s="162"/>
      <c r="M971" s="159"/>
      <c r="N971" s="159"/>
      <c r="O971" s="159"/>
      <c r="P971" s="163" t="str">
        <f t="shared" si="236"/>
        <v/>
      </c>
      <c r="Q971" s="164"/>
      <c r="R971" s="162"/>
      <c r="S971" s="163" t="str">
        <f t="shared" si="237"/>
        <v/>
      </c>
      <c r="T971" s="164" t="str">
        <f t="shared" ca="1" si="238"/>
        <v/>
      </c>
      <c r="U971" s="163" t="str">
        <f t="shared" si="239"/>
        <v/>
      </c>
      <c r="V971" s="163" t="str">
        <f ca="1">IF(AND(C971&lt;&gt;"",C971&lt;&gt;OFFSET(C971,1,0)),SUMIFS(B.2[Giá có thuế],B.2[Số ĐK],C971),"")</f>
        <v/>
      </c>
      <c r="W971" s="159"/>
      <c r="X971" s="161" t="str">
        <f>IF(W971="","",'Thông Tin Chung'!$L$3)</f>
        <v/>
      </c>
      <c r="Y971" s="163" t="str">
        <f t="shared" ca="1" si="240"/>
        <v/>
      </c>
      <c r="Z971" s="165"/>
      <c r="AA971" s="155" t="str">
        <f ca="1">IF(C971="","",IF(OR(D971&lt;NgayBatDau,D971&gt;NgayKetThuc),"Ngày tháng phải nằm trong kỳ báo cáo",IF(AND(G971&lt;&gt;"",COUNTIF(D.2[Tên khách hàng],G971)=0),"Tên KH chưa khai báo trong DSKH",IF(AND(H971&lt;&gt;"",COUNTIF(D.1[Tên sản phẩm],H971)=0),"SP này chưa khai báo trong DSSP",""))))</f>
        <v/>
      </c>
      <c r="AB971" s="23" t="str">
        <f t="shared" ca="1" si="226"/>
        <v/>
      </c>
      <c r="AC971" s="23" t="str">
        <f t="shared" ca="1" si="227"/>
        <v/>
      </c>
      <c r="AD971" s="23" t="str">
        <f t="shared" ca="1" si="228"/>
        <v/>
      </c>
      <c r="AE971" s="68" t="str">
        <f t="shared" ca="1" si="229"/>
        <v/>
      </c>
      <c r="AF971" s="69" t="str">
        <f>IF(OR(H971="",S971=""),"",S971-(SUM(L971,M971)*INDEX(D.1[Đơn giá],MATCH(H971,D.1[Tên sản phẩm],0))))</f>
        <v/>
      </c>
      <c r="AG971" s="90" t="str">
        <f t="shared" ca="1" si="230"/>
        <v/>
      </c>
      <c r="AH971" s="90"/>
    </row>
    <row r="972" spans="2:34" ht="27.75" customHeight="1" x14ac:dyDescent="0.2">
      <c r="B972" s="154">
        <f t="shared" si="231"/>
        <v>969</v>
      </c>
      <c r="C972" s="155" t="str">
        <f t="shared" ca="1" si="232"/>
        <v/>
      </c>
      <c r="D972" s="156" t="str">
        <f t="shared" ca="1" si="233"/>
        <v/>
      </c>
      <c r="E972" s="157" t="str">
        <f t="shared" ca="1" si="234"/>
        <v/>
      </c>
      <c r="F972" s="157"/>
      <c r="G972" s="158" t="str">
        <f t="shared" ca="1" si="235"/>
        <v/>
      </c>
      <c r="H972" s="159"/>
      <c r="I972" s="160" t="str">
        <f>IF(H972="","",INDEX(D.1[Quy cách],MATCH(H972,D.1[Tên sản phẩm],0)))</f>
        <v/>
      </c>
      <c r="J972" s="35" t="str">
        <f>IF(H972="","",INDEX(D.1[ĐVT],MATCH(H972,D.1[Tên sản phẩm],0)))</f>
        <v/>
      </c>
      <c r="K972" s="163" t="str">
        <f>IF(H972="","",INDEX(D.1[Đơn giá bán
(Tham khảo)],MATCH(H972,D.1[Tên sản phẩm],0)))</f>
        <v/>
      </c>
      <c r="L972" s="162"/>
      <c r="M972" s="159"/>
      <c r="N972" s="159"/>
      <c r="O972" s="159"/>
      <c r="P972" s="163" t="str">
        <f t="shared" si="236"/>
        <v/>
      </c>
      <c r="Q972" s="164"/>
      <c r="R972" s="162"/>
      <c r="S972" s="163" t="str">
        <f t="shared" si="237"/>
        <v/>
      </c>
      <c r="T972" s="164" t="str">
        <f t="shared" ca="1" si="238"/>
        <v/>
      </c>
      <c r="U972" s="163" t="str">
        <f t="shared" si="239"/>
        <v/>
      </c>
      <c r="V972" s="163" t="str">
        <f ca="1">IF(AND(C972&lt;&gt;"",C972&lt;&gt;OFFSET(C972,1,0)),SUMIFS(B.2[Giá có thuế],B.2[Số ĐK],C972),"")</f>
        <v/>
      </c>
      <c r="W972" s="159"/>
      <c r="X972" s="161" t="str">
        <f>IF(W972="","",'Thông Tin Chung'!$L$3)</f>
        <v/>
      </c>
      <c r="Y972" s="163" t="str">
        <f t="shared" ca="1" si="240"/>
        <v/>
      </c>
      <c r="Z972" s="165"/>
      <c r="AA972" s="155" t="str">
        <f ca="1">IF(C972="","",IF(OR(D972&lt;NgayBatDau,D972&gt;NgayKetThuc),"Ngày tháng phải nằm trong kỳ báo cáo",IF(AND(G972&lt;&gt;"",COUNTIF(D.2[Tên khách hàng],G972)=0),"Tên KH chưa khai báo trong DSKH",IF(AND(H972&lt;&gt;"",COUNTIF(D.1[Tên sản phẩm],H972)=0),"SP này chưa khai báo trong DSSP",""))))</f>
        <v/>
      </c>
      <c r="AB972" s="23" t="str">
        <f t="shared" ca="1" si="226"/>
        <v/>
      </c>
      <c r="AC972" s="23" t="str">
        <f t="shared" ca="1" si="227"/>
        <v/>
      </c>
      <c r="AD972" s="23" t="str">
        <f t="shared" ca="1" si="228"/>
        <v/>
      </c>
      <c r="AE972" s="68" t="str">
        <f t="shared" ca="1" si="229"/>
        <v/>
      </c>
      <c r="AF972" s="69" t="str">
        <f>IF(OR(H972="",S972=""),"",S972-(SUM(L972,M972)*INDEX(D.1[Đơn giá],MATCH(H972,D.1[Tên sản phẩm],0))))</f>
        <v/>
      </c>
      <c r="AG972" s="90" t="str">
        <f t="shared" ca="1" si="230"/>
        <v/>
      </c>
      <c r="AH972" s="90"/>
    </row>
    <row r="973" spans="2:34" ht="27.75" customHeight="1" x14ac:dyDescent="0.2">
      <c r="B973" s="154">
        <f t="shared" si="231"/>
        <v>970</v>
      </c>
      <c r="C973" s="155" t="str">
        <f t="shared" ca="1" si="232"/>
        <v/>
      </c>
      <c r="D973" s="156" t="str">
        <f t="shared" ca="1" si="233"/>
        <v/>
      </c>
      <c r="E973" s="157" t="str">
        <f t="shared" ca="1" si="234"/>
        <v/>
      </c>
      <c r="F973" s="157"/>
      <c r="G973" s="158" t="str">
        <f t="shared" ca="1" si="235"/>
        <v/>
      </c>
      <c r="H973" s="159"/>
      <c r="I973" s="160" t="str">
        <f>IF(H973="","",INDEX(D.1[Quy cách],MATCH(H973,D.1[Tên sản phẩm],0)))</f>
        <v/>
      </c>
      <c r="J973" s="35" t="str">
        <f>IF(H973="","",INDEX(D.1[ĐVT],MATCH(H973,D.1[Tên sản phẩm],0)))</f>
        <v/>
      </c>
      <c r="K973" s="163" t="str">
        <f>IF(H973="","",INDEX(D.1[Đơn giá bán
(Tham khảo)],MATCH(H973,D.1[Tên sản phẩm],0)))</f>
        <v/>
      </c>
      <c r="L973" s="162"/>
      <c r="M973" s="159"/>
      <c r="N973" s="159"/>
      <c r="O973" s="159"/>
      <c r="P973" s="163" t="str">
        <f t="shared" si="236"/>
        <v/>
      </c>
      <c r="Q973" s="164"/>
      <c r="R973" s="162"/>
      <c r="S973" s="163" t="str">
        <f t="shared" si="237"/>
        <v/>
      </c>
      <c r="T973" s="164" t="str">
        <f t="shared" ca="1" si="238"/>
        <v/>
      </c>
      <c r="U973" s="163" t="str">
        <f t="shared" si="239"/>
        <v/>
      </c>
      <c r="V973" s="163" t="str">
        <f ca="1">IF(AND(C973&lt;&gt;"",C973&lt;&gt;OFFSET(C973,1,0)),SUMIFS(B.2[Giá có thuế],B.2[Số ĐK],C973),"")</f>
        <v/>
      </c>
      <c r="W973" s="159"/>
      <c r="X973" s="161" t="str">
        <f>IF(W973="","",'Thông Tin Chung'!$L$3)</f>
        <v/>
      </c>
      <c r="Y973" s="163" t="str">
        <f t="shared" ca="1" si="240"/>
        <v/>
      </c>
      <c r="Z973" s="165"/>
      <c r="AA973" s="155" t="str">
        <f ca="1">IF(C973="","",IF(OR(D973&lt;NgayBatDau,D973&gt;NgayKetThuc),"Ngày tháng phải nằm trong kỳ báo cáo",IF(AND(G973&lt;&gt;"",COUNTIF(D.2[Tên khách hàng],G973)=0),"Tên KH chưa khai báo trong DSKH",IF(AND(H973&lt;&gt;"",COUNTIF(D.1[Tên sản phẩm],H973)=0),"SP này chưa khai báo trong DSSP",""))))</f>
        <v/>
      </c>
      <c r="AB973" s="23" t="str">
        <f t="shared" ca="1" si="226"/>
        <v/>
      </c>
      <c r="AC973" s="23" t="str">
        <f t="shared" ca="1" si="227"/>
        <v/>
      </c>
      <c r="AD973" s="23" t="str">
        <f t="shared" ca="1" si="228"/>
        <v/>
      </c>
      <c r="AE973" s="68" t="str">
        <f t="shared" ca="1" si="229"/>
        <v/>
      </c>
      <c r="AF973" s="69" t="str">
        <f>IF(OR(H973="",S973=""),"",S973-(SUM(L973,M973)*INDEX(D.1[Đơn giá],MATCH(H973,D.1[Tên sản phẩm],0))))</f>
        <v/>
      </c>
      <c r="AG973" s="90" t="str">
        <f t="shared" ca="1" si="230"/>
        <v/>
      </c>
      <c r="AH973" s="90"/>
    </row>
    <row r="974" spans="2:34" ht="27.75" customHeight="1" x14ac:dyDescent="0.2">
      <c r="B974" s="154">
        <f t="shared" si="231"/>
        <v>971</v>
      </c>
      <c r="C974" s="155" t="str">
        <f t="shared" ca="1" si="232"/>
        <v/>
      </c>
      <c r="D974" s="156" t="str">
        <f t="shared" ca="1" si="233"/>
        <v/>
      </c>
      <c r="E974" s="157" t="str">
        <f t="shared" ca="1" si="234"/>
        <v/>
      </c>
      <c r="F974" s="157"/>
      <c r="G974" s="158" t="str">
        <f t="shared" ca="1" si="235"/>
        <v/>
      </c>
      <c r="H974" s="159"/>
      <c r="I974" s="160" t="str">
        <f>IF(H974="","",INDEX(D.1[Quy cách],MATCH(H974,D.1[Tên sản phẩm],0)))</f>
        <v/>
      </c>
      <c r="J974" s="35" t="str">
        <f>IF(H974="","",INDEX(D.1[ĐVT],MATCH(H974,D.1[Tên sản phẩm],0)))</f>
        <v/>
      </c>
      <c r="K974" s="163" t="str">
        <f>IF(H974="","",INDEX(D.1[Đơn giá bán
(Tham khảo)],MATCH(H974,D.1[Tên sản phẩm],0)))</f>
        <v/>
      </c>
      <c r="L974" s="162"/>
      <c r="M974" s="159"/>
      <c r="N974" s="159"/>
      <c r="O974" s="159"/>
      <c r="P974" s="163" t="str">
        <f t="shared" si="236"/>
        <v/>
      </c>
      <c r="Q974" s="164"/>
      <c r="R974" s="162"/>
      <c r="S974" s="163" t="str">
        <f t="shared" si="237"/>
        <v/>
      </c>
      <c r="T974" s="164" t="str">
        <f t="shared" ca="1" si="238"/>
        <v/>
      </c>
      <c r="U974" s="163" t="str">
        <f t="shared" si="239"/>
        <v/>
      </c>
      <c r="V974" s="163" t="str">
        <f ca="1">IF(AND(C974&lt;&gt;"",C974&lt;&gt;OFFSET(C974,1,0)),SUMIFS(B.2[Giá có thuế],B.2[Số ĐK],C974),"")</f>
        <v/>
      </c>
      <c r="W974" s="159"/>
      <c r="X974" s="161" t="str">
        <f>IF(W974="","",'Thông Tin Chung'!$L$3)</f>
        <v/>
      </c>
      <c r="Y974" s="163" t="str">
        <f t="shared" ca="1" si="240"/>
        <v/>
      </c>
      <c r="Z974" s="165"/>
      <c r="AA974" s="155" t="str">
        <f ca="1">IF(C974="","",IF(OR(D974&lt;NgayBatDau,D974&gt;NgayKetThuc),"Ngày tháng phải nằm trong kỳ báo cáo",IF(AND(G974&lt;&gt;"",COUNTIF(D.2[Tên khách hàng],G974)=0),"Tên KH chưa khai báo trong DSKH",IF(AND(H974&lt;&gt;"",COUNTIF(D.1[Tên sản phẩm],H974)=0),"SP này chưa khai báo trong DSSP",""))))</f>
        <v/>
      </c>
      <c r="AB974" s="23" t="str">
        <f t="shared" ca="1" si="226"/>
        <v/>
      </c>
      <c r="AC974" s="23" t="str">
        <f t="shared" ca="1" si="227"/>
        <v/>
      </c>
      <c r="AD974" s="23" t="str">
        <f t="shared" ca="1" si="228"/>
        <v/>
      </c>
      <c r="AE974" s="68" t="str">
        <f t="shared" ca="1" si="229"/>
        <v/>
      </c>
      <c r="AF974" s="69" t="str">
        <f>IF(OR(H974="",S974=""),"",S974-(SUM(L974,M974)*INDEX(D.1[Đơn giá],MATCH(H974,D.1[Tên sản phẩm],0))))</f>
        <v/>
      </c>
      <c r="AG974" s="90" t="str">
        <f t="shared" ca="1" si="230"/>
        <v/>
      </c>
      <c r="AH974" s="90"/>
    </row>
    <row r="975" spans="2:34" ht="27.75" customHeight="1" x14ac:dyDescent="0.2">
      <c r="B975" s="154">
        <f t="shared" si="231"/>
        <v>972</v>
      </c>
      <c r="C975" s="155" t="str">
        <f t="shared" ca="1" si="232"/>
        <v/>
      </c>
      <c r="D975" s="156" t="str">
        <f t="shared" ca="1" si="233"/>
        <v/>
      </c>
      <c r="E975" s="157" t="str">
        <f t="shared" ca="1" si="234"/>
        <v/>
      </c>
      <c r="F975" s="157"/>
      <c r="G975" s="158" t="str">
        <f t="shared" ca="1" si="235"/>
        <v/>
      </c>
      <c r="H975" s="159"/>
      <c r="I975" s="160" t="str">
        <f>IF(H975="","",INDEX(D.1[Quy cách],MATCH(H975,D.1[Tên sản phẩm],0)))</f>
        <v/>
      </c>
      <c r="J975" s="35" t="str">
        <f>IF(H975="","",INDEX(D.1[ĐVT],MATCH(H975,D.1[Tên sản phẩm],0)))</f>
        <v/>
      </c>
      <c r="K975" s="163" t="str">
        <f>IF(H975="","",INDEX(D.1[Đơn giá bán
(Tham khảo)],MATCH(H975,D.1[Tên sản phẩm],0)))</f>
        <v/>
      </c>
      <c r="L975" s="162"/>
      <c r="M975" s="159"/>
      <c r="N975" s="159"/>
      <c r="O975" s="159"/>
      <c r="P975" s="163" t="str">
        <f t="shared" si="236"/>
        <v/>
      </c>
      <c r="Q975" s="164"/>
      <c r="R975" s="162"/>
      <c r="S975" s="163" t="str">
        <f t="shared" si="237"/>
        <v/>
      </c>
      <c r="T975" s="164" t="str">
        <f t="shared" ca="1" si="238"/>
        <v/>
      </c>
      <c r="U975" s="163" t="str">
        <f t="shared" si="239"/>
        <v/>
      </c>
      <c r="V975" s="163" t="str">
        <f ca="1">IF(AND(C975&lt;&gt;"",C975&lt;&gt;OFFSET(C975,1,0)),SUMIFS(B.2[Giá có thuế],B.2[Số ĐK],C975),"")</f>
        <v/>
      </c>
      <c r="W975" s="159"/>
      <c r="X975" s="161" t="str">
        <f>IF(W975="","",'Thông Tin Chung'!$L$3)</f>
        <v/>
      </c>
      <c r="Y975" s="163" t="str">
        <f t="shared" ca="1" si="240"/>
        <v/>
      </c>
      <c r="Z975" s="165"/>
      <c r="AA975" s="155" t="str">
        <f ca="1">IF(C975="","",IF(OR(D975&lt;NgayBatDau,D975&gt;NgayKetThuc),"Ngày tháng phải nằm trong kỳ báo cáo",IF(AND(G975&lt;&gt;"",COUNTIF(D.2[Tên khách hàng],G975)=0),"Tên KH chưa khai báo trong DSKH",IF(AND(H975&lt;&gt;"",COUNTIF(D.1[Tên sản phẩm],H975)=0),"SP này chưa khai báo trong DSSP",""))))</f>
        <v/>
      </c>
      <c r="AB975" s="23" t="str">
        <f t="shared" ca="1" si="226"/>
        <v/>
      </c>
      <c r="AC975" s="23" t="str">
        <f t="shared" ca="1" si="227"/>
        <v/>
      </c>
      <c r="AD975" s="23" t="str">
        <f t="shared" ca="1" si="228"/>
        <v/>
      </c>
      <c r="AE975" s="68" t="str">
        <f t="shared" ca="1" si="229"/>
        <v/>
      </c>
      <c r="AF975" s="69" t="str">
        <f>IF(OR(H975="",S975=""),"",S975-(SUM(L975,M975)*INDEX(D.1[Đơn giá],MATCH(H975,D.1[Tên sản phẩm],0))))</f>
        <v/>
      </c>
      <c r="AG975" s="90" t="str">
        <f t="shared" ca="1" si="230"/>
        <v/>
      </c>
      <c r="AH975" s="90"/>
    </row>
    <row r="976" spans="2:34" ht="27.75" customHeight="1" x14ac:dyDescent="0.2">
      <c r="B976" s="154">
        <f t="shared" si="231"/>
        <v>973</v>
      </c>
      <c r="C976" s="155" t="str">
        <f t="shared" ca="1" si="232"/>
        <v/>
      </c>
      <c r="D976" s="156" t="str">
        <f t="shared" ca="1" si="233"/>
        <v/>
      </c>
      <c r="E976" s="157" t="str">
        <f t="shared" ca="1" si="234"/>
        <v/>
      </c>
      <c r="F976" s="157"/>
      <c r="G976" s="158" t="str">
        <f t="shared" ca="1" si="235"/>
        <v/>
      </c>
      <c r="H976" s="159"/>
      <c r="I976" s="160" t="str">
        <f>IF(H976="","",INDEX(D.1[Quy cách],MATCH(H976,D.1[Tên sản phẩm],0)))</f>
        <v/>
      </c>
      <c r="J976" s="35" t="str">
        <f>IF(H976="","",INDEX(D.1[ĐVT],MATCH(H976,D.1[Tên sản phẩm],0)))</f>
        <v/>
      </c>
      <c r="K976" s="163" t="str">
        <f>IF(H976="","",INDEX(D.1[Đơn giá bán
(Tham khảo)],MATCH(H976,D.1[Tên sản phẩm],0)))</f>
        <v/>
      </c>
      <c r="L976" s="162"/>
      <c r="M976" s="159"/>
      <c r="N976" s="159"/>
      <c r="O976" s="159"/>
      <c r="P976" s="163" t="str">
        <f t="shared" si="236"/>
        <v/>
      </c>
      <c r="Q976" s="164"/>
      <c r="R976" s="162"/>
      <c r="S976" s="163" t="str">
        <f t="shared" si="237"/>
        <v/>
      </c>
      <c r="T976" s="164" t="str">
        <f t="shared" ca="1" si="238"/>
        <v/>
      </c>
      <c r="U976" s="163" t="str">
        <f t="shared" si="239"/>
        <v/>
      </c>
      <c r="V976" s="163" t="str">
        <f ca="1">IF(AND(C976&lt;&gt;"",C976&lt;&gt;OFFSET(C976,1,0)),SUMIFS(B.2[Giá có thuế],B.2[Số ĐK],C976),"")</f>
        <v/>
      </c>
      <c r="W976" s="159"/>
      <c r="X976" s="161" t="str">
        <f>IF(W976="","",'Thông Tin Chung'!$L$3)</f>
        <v/>
      </c>
      <c r="Y976" s="163" t="str">
        <f t="shared" ca="1" si="240"/>
        <v/>
      </c>
      <c r="Z976" s="165"/>
      <c r="AA976" s="155" t="str">
        <f ca="1">IF(C976="","",IF(OR(D976&lt;NgayBatDau,D976&gt;NgayKetThuc),"Ngày tháng phải nằm trong kỳ báo cáo",IF(AND(G976&lt;&gt;"",COUNTIF(D.2[Tên khách hàng],G976)=0),"Tên KH chưa khai báo trong DSKH",IF(AND(H976&lt;&gt;"",COUNTIF(D.1[Tên sản phẩm],H976)=0),"SP này chưa khai báo trong DSSP",""))))</f>
        <v/>
      </c>
      <c r="AB976" s="23" t="str">
        <f t="shared" ca="1" si="226"/>
        <v/>
      </c>
      <c r="AC976" s="23" t="str">
        <f t="shared" ca="1" si="227"/>
        <v/>
      </c>
      <c r="AD976" s="23" t="str">
        <f t="shared" ca="1" si="228"/>
        <v/>
      </c>
      <c r="AE976" s="68" t="str">
        <f t="shared" ca="1" si="229"/>
        <v/>
      </c>
      <c r="AF976" s="69" t="str">
        <f>IF(OR(H976="",S976=""),"",S976-(SUM(L976,M976)*INDEX(D.1[Đơn giá],MATCH(H976,D.1[Tên sản phẩm],0))))</f>
        <v/>
      </c>
      <c r="AG976" s="90" t="str">
        <f t="shared" ca="1" si="230"/>
        <v/>
      </c>
      <c r="AH976" s="90"/>
    </row>
    <row r="977" spans="2:34" ht="27.75" customHeight="1" x14ac:dyDescent="0.2">
      <c r="B977" s="154">
        <f t="shared" si="231"/>
        <v>974</v>
      </c>
      <c r="C977" s="155" t="str">
        <f t="shared" ca="1" si="232"/>
        <v/>
      </c>
      <c r="D977" s="156" t="str">
        <f t="shared" ca="1" si="233"/>
        <v/>
      </c>
      <c r="E977" s="157" t="str">
        <f t="shared" ca="1" si="234"/>
        <v/>
      </c>
      <c r="F977" s="157"/>
      <c r="G977" s="158" t="str">
        <f t="shared" ca="1" si="235"/>
        <v/>
      </c>
      <c r="H977" s="159"/>
      <c r="I977" s="160" t="str">
        <f>IF(H977="","",INDEX(D.1[Quy cách],MATCH(H977,D.1[Tên sản phẩm],0)))</f>
        <v/>
      </c>
      <c r="J977" s="35" t="str">
        <f>IF(H977="","",INDEX(D.1[ĐVT],MATCH(H977,D.1[Tên sản phẩm],0)))</f>
        <v/>
      </c>
      <c r="K977" s="163" t="str">
        <f>IF(H977="","",INDEX(D.1[Đơn giá bán
(Tham khảo)],MATCH(H977,D.1[Tên sản phẩm],0)))</f>
        <v/>
      </c>
      <c r="L977" s="162"/>
      <c r="M977" s="159"/>
      <c r="N977" s="159"/>
      <c r="O977" s="159"/>
      <c r="P977" s="163" t="str">
        <f t="shared" si="236"/>
        <v/>
      </c>
      <c r="Q977" s="164"/>
      <c r="R977" s="162"/>
      <c r="S977" s="163" t="str">
        <f t="shared" si="237"/>
        <v/>
      </c>
      <c r="T977" s="164" t="str">
        <f t="shared" ca="1" si="238"/>
        <v/>
      </c>
      <c r="U977" s="163" t="str">
        <f t="shared" si="239"/>
        <v/>
      </c>
      <c r="V977" s="163" t="str">
        <f ca="1">IF(AND(C977&lt;&gt;"",C977&lt;&gt;OFFSET(C977,1,0)),SUMIFS(B.2[Giá có thuế],B.2[Số ĐK],C977),"")</f>
        <v/>
      </c>
      <c r="W977" s="159"/>
      <c r="X977" s="161" t="str">
        <f>IF(W977="","",'Thông Tin Chung'!$L$3)</f>
        <v/>
      </c>
      <c r="Y977" s="163" t="str">
        <f t="shared" ca="1" si="240"/>
        <v/>
      </c>
      <c r="Z977" s="165"/>
      <c r="AA977" s="155" t="str">
        <f ca="1">IF(C977="","",IF(OR(D977&lt;NgayBatDau,D977&gt;NgayKetThuc),"Ngày tháng phải nằm trong kỳ báo cáo",IF(AND(G977&lt;&gt;"",COUNTIF(D.2[Tên khách hàng],G977)=0),"Tên KH chưa khai báo trong DSKH",IF(AND(H977&lt;&gt;"",COUNTIF(D.1[Tên sản phẩm],H977)=0),"SP này chưa khai báo trong DSSP",""))))</f>
        <v/>
      </c>
      <c r="AB977" s="23" t="str">
        <f t="shared" ca="1" si="226"/>
        <v/>
      </c>
      <c r="AC977" s="23" t="str">
        <f t="shared" ca="1" si="227"/>
        <v/>
      </c>
      <c r="AD977" s="23" t="str">
        <f t="shared" ca="1" si="228"/>
        <v/>
      </c>
      <c r="AE977" s="68" t="str">
        <f t="shared" ca="1" si="229"/>
        <v/>
      </c>
      <c r="AF977" s="69" t="str">
        <f>IF(OR(H977="",S977=""),"",S977-(SUM(L977,M977)*INDEX(D.1[Đơn giá],MATCH(H977,D.1[Tên sản phẩm],0))))</f>
        <v/>
      </c>
      <c r="AG977" s="90" t="str">
        <f t="shared" ca="1" si="230"/>
        <v/>
      </c>
      <c r="AH977" s="90"/>
    </row>
    <row r="978" spans="2:34" ht="27.75" customHeight="1" x14ac:dyDescent="0.2">
      <c r="B978" s="154">
        <f t="shared" si="231"/>
        <v>975</v>
      </c>
      <c r="C978" s="155" t="str">
        <f t="shared" ca="1" si="232"/>
        <v/>
      </c>
      <c r="D978" s="156" t="str">
        <f t="shared" ca="1" si="233"/>
        <v/>
      </c>
      <c r="E978" s="157" t="str">
        <f t="shared" ca="1" si="234"/>
        <v/>
      </c>
      <c r="F978" s="157"/>
      <c r="G978" s="158" t="str">
        <f t="shared" ca="1" si="235"/>
        <v/>
      </c>
      <c r="H978" s="159"/>
      <c r="I978" s="160" t="str">
        <f>IF(H978="","",INDEX(D.1[Quy cách],MATCH(H978,D.1[Tên sản phẩm],0)))</f>
        <v/>
      </c>
      <c r="J978" s="35" t="str">
        <f>IF(H978="","",INDEX(D.1[ĐVT],MATCH(H978,D.1[Tên sản phẩm],0)))</f>
        <v/>
      </c>
      <c r="K978" s="163" t="str">
        <f>IF(H978="","",INDEX(D.1[Đơn giá bán
(Tham khảo)],MATCH(H978,D.1[Tên sản phẩm],0)))</f>
        <v/>
      </c>
      <c r="L978" s="162"/>
      <c r="M978" s="159"/>
      <c r="N978" s="159"/>
      <c r="O978" s="159"/>
      <c r="P978" s="163" t="str">
        <f t="shared" si="236"/>
        <v/>
      </c>
      <c r="Q978" s="164"/>
      <c r="R978" s="162"/>
      <c r="S978" s="163" t="str">
        <f t="shared" si="237"/>
        <v/>
      </c>
      <c r="T978" s="164" t="str">
        <f t="shared" ca="1" si="238"/>
        <v/>
      </c>
      <c r="U978" s="163" t="str">
        <f t="shared" si="239"/>
        <v/>
      </c>
      <c r="V978" s="163" t="str">
        <f ca="1">IF(AND(C978&lt;&gt;"",C978&lt;&gt;OFFSET(C978,1,0)),SUMIFS(B.2[Giá có thuế],B.2[Số ĐK],C978),"")</f>
        <v/>
      </c>
      <c r="W978" s="159"/>
      <c r="X978" s="161" t="str">
        <f>IF(W978="","",'Thông Tin Chung'!$L$3)</f>
        <v/>
      </c>
      <c r="Y978" s="163" t="str">
        <f t="shared" ca="1" si="240"/>
        <v/>
      </c>
      <c r="Z978" s="165"/>
      <c r="AA978" s="155" t="str">
        <f ca="1">IF(C978="","",IF(OR(D978&lt;NgayBatDau,D978&gt;NgayKetThuc),"Ngày tháng phải nằm trong kỳ báo cáo",IF(AND(G978&lt;&gt;"",COUNTIF(D.2[Tên khách hàng],G978)=0),"Tên KH chưa khai báo trong DSKH",IF(AND(H978&lt;&gt;"",COUNTIF(D.1[Tên sản phẩm],H978)=0),"SP này chưa khai báo trong DSSP",""))))</f>
        <v/>
      </c>
      <c r="AB978" s="23" t="str">
        <f t="shared" ca="1" si="226"/>
        <v/>
      </c>
      <c r="AC978" s="23" t="str">
        <f t="shared" ca="1" si="227"/>
        <v/>
      </c>
      <c r="AD978" s="23" t="str">
        <f t="shared" ca="1" si="228"/>
        <v/>
      </c>
      <c r="AE978" s="68" t="str">
        <f t="shared" ca="1" si="229"/>
        <v/>
      </c>
      <c r="AF978" s="69" t="str">
        <f>IF(OR(H978="",S978=""),"",S978-(SUM(L978,M978)*INDEX(D.1[Đơn giá],MATCH(H978,D.1[Tên sản phẩm],0))))</f>
        <v/>
      </c>
      <c r="AG978" s="90" t="str">
        <f t="shared" ca="1" si="230"/>
        <v/>
      </c>
      <c r="AH978" s="90"/>
    </row>
    <row r="979" spans="2:34" ht="27.75" customHeight="1" x14ac:dyDescent="0.2">
      <c r="B979" s="154">
        <f t="shared" si="231"/>
        <v>976</v>
      </c>
      <c r="C979" s="155" t="str">
        <f t="shared" ca="1" si="232"/>
        <v/>
      </c>
      <c r="D979" s="156" t="str">
        <f t="shared" ca="1" si="233"/>
        <v/>
      </c>
      <c r="E979" s="157" t="str">
        <f t="shared" ca="1" si="234"/>
        <v/>
      </c>
      <c r="F979" s="157"/>
      <c r="G979" s="158" t="str">
        <f t="shared" ca="1" si="235"/>
        <v/>
      </c>
      <c r="H979" s="159"/>
      <c r="I979" s="160" t="str">
        <f>IF(H979="","",INDEX(D.1[Quy cách],MATCH(H979,D.1[Tên sản phẩm],0)))</f>
        <v/>
      </c>
      <c r="J979" s="35" t="str">
        <f>IF(H979="","",INDEX(D.1[ĐVT],MATCH(H979,D.1[Tên sản phẩm],0)))</f>
        <v/>
      </c>
      <c r="K979" s="163" t="str">
        <f>IF(H979="","",INDEX(D.1[Đơn giá bán
(Tham khảo)],MATCH(H979,D.1[Tên sản phẩm],0)))</f>
        <v/>
      </c>
      <c r="L979" s="162"/>
      <c r="M979" s="159"/>
      <c r="N979" s="159"/>
      <c r="O979" s="159"/>
      <c r="P979" s="163" t="str">
        <f t="shared" si="236"/>
        <v/>
      </c>
      <c r="Q979" s="164"/>
      <c r="R979" s="162"/>
      <c r="S979" s="163" t="str">
        <f t="shared" si="237"/>
        <v/>
      </c>
      <c r="T979" s="164" t="str">
        <f t="shared" ca="1" si="238"/>
        <v/>
      </c>
      <c r="U979" s="163" t="str">
        <f t="shared" si="239"/>
        <v/>
      </c>
      <c r="V979" s="163" t="str">
        <f ca="1">IF(AND(C979&lt;&gt;"",C979&lt;&gt;OFFSET(C979,1,0)),SUMIFS(B.2[Giá có thuế],B.2[Số ĐK],C979),"")</f>
        <v/>
      </c>
      <c r="W979" s="159"/>
      <c r="X979" s="161" t="str">
        <f>IF(W979="","",'Thông Tin Chung'!$L$3)</f>
        <v/>
      </c>
      <c r="Y979" s="163" t="str">
        <f t="shared" ca="1" si="240"/>
        <v/>
      </c>
      <c r="Z979" s="165"/>
      <c r="AA979" s="155" t="str">
        <f ca="1">IF(C979="","",IF(OR(D979&lt;NgayBatDau,D979&gt;NgayKetThuc),"Ngày tháng phải nằm trong kỳ báo cáo",IF(AND(G979&lt;&gt;"",COUNTIF(D.2[Tên khách hàng],G979)=0),"Tên KH chưa khai báo trong DSKH",IF(AND(H979&lt;&gt;"",COUNTIF(D.1[Tên sản phẩm],H979)=0),"SP này chưa khai báo trong DSSP",""))))</f>
        <v/>
      </c>
      <c r="AB979" s="23" t="str">
        <f t="shared" ca="1" si="226"/>
        <v/>
      </c>
      <c r="AC979" s="23" t="str">
        <f t="shared" ca="1" si="227"/>
        <v/>
      </c>
      <c r="AD979" s="23" t="str">
        <f t="shared" ca="1" si="228"/>
        <v/>
      </c>
      <c r="AE979" s="68" t="str">
        <f t="shared" ca="1" si="229"/>
        <v/>
      </c>
      <c r="AF979" s="69" t="str">
        <f>IF(OR(H979="",S979=""),"",S979-(SUM(L979,M979)*INDEX(D.1[Đơn giá],MATCH(H979,D.1[Tên sản phẩm],0))))</f>
        <v/>
      </c>
      <c r="AG979" s="90" t="str">
        <f t="shared" ca="1" si="230"/>
        <v/>
      </c>
      <c r="AH979" s="90"/>
    </row>
    <row r="980" spans="2:34" ht="27.75" customHeight="1" x14ac:dyDescent="0.2">
      <c r="B980" s="154">
        <f t="shared" si="231"/>
        <v>977</v>
      </c>
      <c r="C980" s="155" t="str">
        <f t="shared" ca="1" si="232"/>
        <v/>
      </c>
      <c r="D980" s="156" t="str">
        <f t="shared" ca="1" si="233"/>
        <v/>
      </c>
      <c r="E980" s="157" t="str">
        <f t="shared" ca="1" si="234"/>
        <v/>
      </c>
      <c r="F980" s="157"/>
      <c r="G980" s="158" t="str">
        <f t="shared" ca="1" si="235"/>
        <v/>
      </c>
      <c r="H980" s="159"/>
      <c r="I980" s="160" t="str">
        <f>IF(H980="","",INDEX(D.1[Quy cách],MATCH(H980,D.1[Tên sản phẩm],0)))</f>
        <v/>
      </c>
      <c r="J980" s="35" t="str">
        <f>IF(H980="","",INDEX(D.1[ĐVT],MATCH(H980,D.1[Tên sản phẩm],0)))</f>
        <v/>
      </c>
      <c r="K980" s="163" t="str">
        <f>IF(H980="","",INDEX(D.1[Đơn giá bán
(Tham khảo)],MATCH(H980,D.1[Tên sản phẩm],0)))</f>
        <v/>
      </c>
      <c r="L980" s="162"/>
      <c r="M980" s="159"/>
      <c r="N980" s="159"/>
      <c r="O980" s="159"/>
      <c r="P980" s="163" t="str">
        <f t="shared" si="236"/>
        <v/>
      </c>
      <c r="Q980" s="164"/>
      <c r="R980" s="162"/>
      <c r="S980" s="163" t="str">
        <f t="shared" si="237"/>
        <v/>
      </c>
      <c r="T980" s="164" t="str">
        <f t="shared" ca="1" si="238"/>
        <v/>
      </c>
      <c r="U980" s="163" t="str">
        <f t="shared" si="239"/>
        <v/>
      </c>
      <c r="V980" s="163" t="str">
        <f ca="1">IF(AND(C980&lt;&gt;"",C980&lt;&gt;OFFSET(C980,1,0)),SUMIFS(B.2[Giá có thuế],B.2[Số ĐK],C980),"")</f>
        <v/>
      </c>
      <c r="W980" s="159"/>
      <c r="X980" s="161" t="str">
        <f>IF(W980="","",'Thông Tin Chung'!$L$3)</f>
        <v/>
      </c>
      <c r="Y980" s="163" t="str">
        <f t="shared" ca="1" si="240"/>
        <v/>
      </c>
      <c r="Z980" s="165"/>
      <c r="AA980" s="155" t="str">
        <f ca="1">IF(C980="","",IF(OR(D980&lt;NgayBatDau,D980&gt;NgayKetThuc),"Ngày tháng phải nằm trong kỳ báo cáo",IF(AND(G980&lt;&gt;"",COUNTIF(D.2[Tên khách hàng],G980)=0),"Tên KH chưa khai báo trong DSKH",IF(AND(H980&lt;&gt;"",COUNTIF(D.1[Tên sản phẩm],H980)=0),"SP này chưa khai báo trong DSSP",""))))</f>
        <v/>
      </c>
      <c r="AB980" s="23" t="str">
        <f t="shared" ca="1" si="226"/>
        <v/>
      </c>
      <c r="AC980" s="23" t="str">
        <f t="shared" ca="1" si="227"/>
        <v/>
      </c>
      <c r="AD980" s="23" t="str">
        <f t="shared" ca="1" si="228"/>
        <v/>
      </c>
      <c r="AE980" s="68" t="str">
        <f t="shared" ca="1" si="229"/>
        <v/>
      </c>
      <c r="AF980" s="69" t="str">
        <f>IF(OR(H980="",S980=""),"",S980-(SUM(L980,M980)*INDEX(D.1[Đơn giá],MATCH(H980,D.1[Tên sản phẩm],0))))</f>
        <v/>
      </c>
      <c r="AG980" s="90" t="str">
        <f t="shared" ca="1" si="230"/>
        <v/>
      </c>
      <c r="AH980" s="90"/>
    </row>
    <row r="981" spans="2:34" ht="27.75" customHeight="1" x14ac:dyDescent="0.2">
      <c r="B981" s="154">
        <f t="shared" si="231"/>
        <v>978</v>
      </c>
      <c r="C981" s="155" t="str">
        <f t="shared" ca="1" si="232"/>
        <v/>
      </c>
      <c r="D981" s="156" t="str">
        <f t="shared" ca="1" si="233"/>
        <v/>
      </c>
      <c r="E981" s="157" t="str">
        <f t="shared" ca="1" si="234"/>
        <v/>
      </c>
      <c r="F981" s="157"/>
      <c r="G981" s="158" t="str">
        <f t="shared" ca="1" si="235"/>
        <v/>
      </c>
      <c r="H981" s="159"/>
      <c r="I981" s="160" t="str">
        <f>IF(H981="","",INDEX(D.1[Quy cách],MATCH(H981,D.1[Tên sản phẩm],0)))</f>
        <v/>
      </c>
      <c r="J981" s="35" t="str">
        <f>IF(H981="","",INDEX(D.1[ĐVT],MATCH(H981,D.1[Tên sản phẩm],0)))</f>
        <v/>
      </c>
      <c r="K981" s="163" t="str">
        <f>IF(H981="","",INDEX(D.1[Đơn giá bán
(Tham khảo)],MATCH(H981,D.1[Tên sản phẩm],0)))</f>
        <v/>
      </c>
      <c r="L981" s="162"/>
      <c r="M981" s="159"/>
      <c r="N981" s="159"/>
      <c r="O981" s="159"/>
      <c r="P981" s="163" t="str">
        <f t="shared" si="236"/>
        <v/>
      </c>
      <c r="Q981" s="164"/>
      <c r="R981" s="162"/>
      <c r="S981" s="163" t="str">
        <f t="shared" si="237"/>
        <v/>
      </c>
      <c r="T981" s="164" t="str">
        <f t="shared" ca="1" si="238"/>
        <v/>
      </c>
      <c r="U981" s="163" t="str">
        <f t="shared" si="239"/>
        <v/>
      </c>
      <c r="V981" s="163" t="str">
        <f ca="1">IF(AND(C981&lt;&gt;"",C981&lt;&gt;OFFSET(C981,1,0)),SUMIFS(B.2[Giá có thuế],B.2[Số ĐK],C981),"")</f>
        <v/>
      </c>
      <c r="W981" s="159"/>
      <c r="X981" s="161" t="str">
        <f>IF(W981="","",'Thông Tin Chung'!$L$3)</f>
        <v/>
      </c>
      <c r="Y981" s="163" t="str">
        <f t="shared" ca="1" si="240"/>
        <v/>
      </c>
      <c r="Z981" s="165"/>
      <c r="AA981" s="155" t="str">
        <f ca="1">IF(C981="","",IF(OR(D981&lt;NgayBatDau,D981&gt;NgayKetThuc),"Ngày tháng phải nằm trong kỳ báo cáo",IF(AND(G981&lt;&gt;"",COUNTIF(D.2[Tên khách hàng],G981)=0),"Tên KH chưa khai báo trong DSKH",IF(AND(H981&lt;&gt;"",COUNTIF(D.1[Tên sản phẩm],H981)=0),"SP này chưa khai báo trong DSSP",""))))</f>
        <v/>
      </c>
      <c r="AB981" s="23" t="str">
        <f t="shared" ca="1" si="226"/>
        <v/>
      </c>
      <c r="AC981" s="23" t="str">
        <f t="shared" ca="1" si="227"/>
        <v/>
      </c>
      <c r="AD981" s="23" t="str">
        <f t="shared" ca="1" si="228"/>
        <v/>
      </c>
      <c r="AE981" s="68" t="str">
        <f t="shared" ca="1" si="229"/>
        <v/>
      </c>
      <c r="AF981" s="69" t="str">
        <f>IF(OR(H981="",S981=""),"",S981-(SUM(L981,M981)*INDEX(D.1[Đơn giá],MATCH(H981,D.1[Tên sản phẩm],0))))</f>
        <v/>
      </c>
      <c r="AG981" s="90" t="str">
        <f t="shared" ca="1" si="230"/>
        <v/>
      </c>
      <c r="AH981" s="90"/>
    </row>
    <row r="982" spans="2:34" ht="27.75" customHeight="1" x14ac:dyDescent="0.2">
      <c r="B982" s="154">
        <f t="shared" si="231"/>
        <v>979</v>
      </c>
      <c r="C982" s="155" t="str">
        <f t="shared" ca="1" si="232"/>
        <v/>
      </c>
      <c r="D982" s="156" t="str">
        <f t="shared" ca="1" si="233"/>
        <v/>
      </c>
      <c r="E982" s="157" t="str">
        <f t="shared" ca="1" si="234"/>
        <v/>
      </c>
      <c r="F982" s="157"/>
      <c r="G982" s="158" t="str">
        <f t="shared" ca="1" si="235"/>
        <v/>
      </c>
      <c r="H982" s="159"/>
      <c r="I982" s="160" t="str">
        <f>IF(H982="","",INDEX(D.1[Quy cách],MATCH(H982,D.1[Tên sản phẩm],0)))</f>
        <v/>
      </c>
      <c r="J982" s="35" t="str">
        <f>IF(H982="","",INDEX(D.1[ĐVT],MATCH(H982,D.1[Tên sản phẩm],0)))</f>
        <v/>
      </c>
      <c r="K982" s="163" t="str">
        <f>IF(H982="","",INDEX(D.1[Đơn giá bán
(Tham khảo)],MATCH(H982,D.1[Tên sản phẩm],0)))</f>
        <v/>
      </c>
      <c r="L982" s="162"/>
      <c r="M982" s="159"/>
      <c r="N982" s="159"/>
      <c r="O982" s="159"/>
      <c r="P982" s="163" t="str">
        <f t="shared" si="236"/>
        <v/>
      </c>
      <c r="Q982" s="164"/>
      <c r="R982" s="162"/>
      <c r="S982" s="163" t="str">
        <f t="shared" si="237"/>
        <v/>
      </c>
      <c r="T982" s="164" t="str">
        <f t="shared" ca="1" si="238"/>
        <v/>
      </c>
      <c r="U982" s="163" t="str">
        <f t="shared" si="239"/>
        <v/>
      </c>
      <c r="V982" s="163" t="str">
        <f ca="1">IF(AND(C982&lt;&gt;"",C982&lt;&gt;OFFSET(C982,1,0)),SUMIFS(B.2[Giá có thuế],B.2[Số ĐK],C982),"")</f>
        <v/>
      </c>
      <c r="W982" s="159"/>
      <c r="X982" s="161" t="str">
        <f>IF(W982="","",'Thông Tin Chung'!$L$3)</f>
        <v/>
      </c>
      <c r="Y982" s="163" t="str">
        <f t="shared" ca="1" si="240"/>
        <v/>
      </c>
      <c r="Z982" s="165"/>
      <c r="AA982" s="155" t="str">
        <f ca="1">IF(C982="","",IF(OR(D982&lt;NgayBatDau,D982&gt;NgayKetThuc),"Ngày tháng phải nằm trong kỳ báo cáo",IF(AND(G982&lt;&gt;"",COUNTIF(D.2[Tên khách hàng],G982)=0),"Tên KH chưa khai báo trong DSKH",IF(AND(H982&lt;&gt;"",COUNTIF(D.1[Tên sản phẩm],H982)=0),"SP này chưa khai báo trong DSSP",""))))</f>
        <v/>
      </c>
      <c r="AB982" s="23" t="str">
        <f t="shared" ca="1" si="226"/>
        <v/>
      </c>
      <c r="AC982" s="23" t="str">
        <f t="shared" ca="1" si="227"/>
        <v/>
      </c>
      <c r="AD982" s="23" t="str">
        <f t="shared" ca="1" si="228"/>
        <v/>
      </c>
      <c r="AE982" s="68" t="str">
        <f t="shared" ca="1" si="229"/>
        <v/>
      </c>
      <c r="AF982" s="69" t="str">
        <f>IF(OR(H982="",S982=""),"",S982-(SUM(L982,M982)*INDEX(D.1[Đơn giá],MATCH(H982,D.1[Tên sản phẩm],0))))</f>
        <v/>
      </c>
      <c r="AG982" s="90" t="str">
        <f t="shared" ca="1" si="230"/>
        <v/>
      </c>
      <c r="AH982" s="90"/>
    </row>
    <row r="983" spans="2:34" ht="27.75" customHeight="1" x14ac:dyDescent="0.2">
      <c r="B983" s="154">
        <f t="shared" si="231"/>
        <v>980</v>
      </c>
      <c r="C983" s="155" t="str">
        <f t="shared" ca="1" si="232"/>
        <v/>
      </c>
      <c r="D983" s="156" t="str">
        <f t="shared" ca="1" si="233"/>
        <v/>
      </c>
      <c r="E983" s="157" t="str">
        <f t="shared" ca="1" si="234"/>
        <v/>
      </c>
      <c r="F983" s="157"/>
      <c r="G983" s="158" t="str">
        <f t="shared" ca="1" si="235"/>
        <v/>
      </c>
      <c r="H983" s="159"/>
      <c r="I983" s="160" t="str">
        <f>IF(H983="","",INDEX(D.1[Quy cách],MATCH(H983,D.1[Tên sản phẩm],0)))</f>
        <v/>
      </c>
      <c r="J983" s="35" t="str">
        <f>IF(H983="","",INDEX(D.1[ĐVT],MATCH(H983,D.1[Tên sản phẩm],0)))</f>
        <v/>
      </c>
      <c r="K983" s="163" t="str">
        <f>IF(H983="","",INDEX(D.1[Đơn giá bán
(Tham khảo)],MATCH(H983,D.1[Tên sản phẩm],0)))</f>
        <v/>
      </c>
      <c r="L983" s="162"/>
      <c r="M983" s="159"/>
      <c r="N983" s="159"/>
      <c r="O983" s="159"/>
      <c r="P983" s="163" t="str">
        <f t="shared" si="236"/>
        <v/>
      </c>
      <c r="Q983" s="164"/>
      <c r="R983" s="162"/>
      <c r="S983" s="163" t="str">
        <f t="shared" si="237"/>
        <v/>
      </c>
      <c r="T983" s="164" t="str">
        <f t="shared" ca="1" si="238"/>
        <v/>
      </c>
      <c r="U983" s="163" t="str">
        <f t="shared" si="239"/>
        <v/>
      </c>
      <c r="V983" s="163" t="str">
        <f ca="1">IF(AND(C983&lt;&gt;"",C983&lt;&gt;OFFSET(C983,1,0)),SUMIFS(B.2[Giá có thuế],B.2[Số ĐK],C983),"")</f>
        <v/>
      </c>
      <c r="W983" s="159"/>
      <c r="X983" s="161" t="str">
        <f>IF(W983="","",'Thông Tin Chung'!$L$3)</f>
        <v/>
      </c>
      <c r="Y983" s="163" t="str">
        <f t="shared" ca="1" si="240"/>
        <v/>
      </c>
      <c r="Z983" s="165"/>
      <c r="AA983" s="155" t="str">
        <f ca="1">IF(C983="","",IF(OR(D983&lt;NgayBatDau,D983&gt;NgayKetThuc),"Ngày tháng phải nằm trong kỳ báo cáo",IF(AND(G983&lt;&gt;"",COUNTIF(D.2[Tên khách hàng],G983)=0),"Tên KH chưa khai báo trong DSKH",IF(AND(H983&lt;&gt;"",COUNTIF(D.1[Tên sản phẩm],H983)=0),"SP này chưa khai báo trong DSSP",""))))</f>
        <v/>
      </c>
      <c r="AB983" s="23" t="str">
        <f t="shared" ca="1" si="226"/>
        <v/>
      </c>
      <c r="AC983" s="23" t="str">
        <f t="shared" ca="1" si="227"/>
        <v/>
      </c>
      <c r="AD983" s="23" t="str">
        <f t="shared" ca="1" si="228"/>
        <v/>
      </c>
      <c r="AE983" s="68" t="str">
        <f t="shared" ca="1" si="229"/>
        <v/>
      </c>
      <c r="AF983" s="69" t="str">
        <f>IF(OR(H983="",S983=""),"",S983-(SUM(L983,M983)*INDEX(D.1[Đơn giá],MATCH(H983,D.1[Tên sản phẩm],0))))</f>
        <v/>
      </c>
      <c r="AG983" s="90" t="str">
        <f t="shared" ca="1" si="230"/>
        <v/>
      </c>
      <c r="AH983" s="90"/>
    </row>
    <row r="984" spans="2:34" ht="27.75" customHeight="1" x14ac:dyDescent="0.2">
      <c r="B984" s="154">
        <f t="shared" si="231"/>
        <v>981</v>
      </c>
      <c r="C984" s="155" t="str">
        <f t="shared" ca="1" si="232"/>
        <v/>
      </c>
      <c r="D984" s="156" t="str">
        <f t="shared" ca="1" si="233"/>
        <v/>
      </c>
      <c r="E984" s="157" t="str">
        <f t="shared" ca="1" si="234"/>
        <v/>
      </c>
      <c r="F984" s="157"/>
      <c r="G984" s="158" t="str">
        <f t="shared" ca="1" si="235"/>
        <v/>
      </c>
      <c r="H984" s="159"/>
      <c r="I984" s="160" t="str">
        <f>IF(H984="","",INDEX(D.1[Quy cách],MATCH(H984,D.1[Tên sản phẩm],0)))</f>
        <v/>
      </c>
      <c r="J984" s="35" t="str">
        <f>IF(H984="","",INDEX(D.1[ĐVT],MATCH(H984,D.1[Tên sản phẩm],0)))</f>
        <v/>
      </c>
      <c r="K984" s="163" t="str">
        <f>IF(H984="","",INDEX(D.1[Đơn giá bán
(Tham khảo)],MATCH(H984,D.1[Tên sản phẩm],0)))</f>
        <v/>
      </c>
      <c r="L984" s="162"/>
      <c r="M984" s="159"/>
      <c r="N984" s="159"/>
      <c r="O984" s="159"/>
      <c r="P984" s="163" t="str">
        <f t="shared" si="236"/>
        <v/>
      </c>
      <c r="Q984" s="164"/>
      <c r="R984" s="162"/>
      <c r="S984" s="163" t="str">
        <f t="shared" si="237"/>
        <v/>
      </c>
      <c r="T984" s="164" t="str">
        <f t="shared" ca="1" si="238"/>
        <v/>
      </c>
      <c r="U984" s="163" t="str">
        <f t="shared" si="239"/>
        <v/>
      </c>
      <c r="V984" s="163" t="str">
        <f ca="1">IF(AND(C984&lt;&gt;"",C984&lt;&gt;OFFSET(C984,1,0)),SUMIFS(B.2[Giá có thuế],B.2[Số ĐK],C984),"")</f>
        <v/>
      </c>
      <c r="W984" s="159"/>
      <c r="X984" s="161" t="str">
        <f>IF(W984="","",'Thông Tin Chung'!$L$3)</f>
        <v/>
      </c>
      <c r="Y984" s="163" t="str">
        <f t="shared" ca="1" si="240"/>
        <v/>
      </c>
      <c r="Z984" s="165"/>
      <c r="AA984" s="155" t="str">
        <f ca="1">IF(C984="","",IF(OR(D984&lt;NgayBatDau,D984&gt;NgayKetThuc),"Ngày tháng phải nằm trong kỳ báo cáo",IF(AND(G984&lt;&gt;"",COUNTIF(D.2[Tên khách hàng],G984)=0),"Tên KH chưa khai báo trong DSKH",IF(AND(H984&lt;&gt;"",COUNTIF(D.1[Tên sản phẩm],H984)=0),"SP này chưa khai báo trong DSSP",""))))</f>
        <v/>
      </c>
      <c r="AB984" s="23" t="str">
        <f t="shared" ca="1" si="226"/>
        <v/>
      </c>
      <c r="AC984" s="23" t="str">
        <f t="shared" ca="1" si="227"/>
        <v/>
      </c>
      <c r="AD984" s="23" t="str">
        <f t="shared" ca="1" si="228"/>
        <v/>
      </c>
      <c r="AE984" s="68" t="str">
        <f t="shared" ca="1" si="229"/>
        <v/>
      </c>
      <c r="AF984" s="69" t="str">
        <f>IF(OR(H984="",S984=""),"",S984-(SUM(L984,M984)*INDEX(D.1[Đơn giá],MATCH(H984,D.1[Tên sản phẩm],0))))</f>
        <v/>
      </c>
      <c r="AG984" s="90" t="str">
        <f t="shared" ca="1" si="230"/>
        <v/>
      </c>
      <c r="AH984" s="90"/>
    </row>
    <row r="985" spans="2:34" ht="27.75" customHeight="1" x14ac:dyDescent="0.2">
      <c r="B985" s="154">
        <f t="shared" si="231"/>
        <v>982</v>
      </c>
      <c r="C985" s="155" t="str">
        <f t="shared" ca="1" si="232"/>
        <v/>
      </c>
      <c r="D985" s="156" t="str">
        <f t="shared" ca="1" si="233"/>
        <v/>
      </c>
      <c r="E985" s="157" t="str">
        <f t="shared" ca="1" si="234"/>
        <v/>
      </c>
      <c r="F985" s="157"/>
      <c r="G985" s="158" t="str">
        <f t="shared" ca="1" si="235"/>
        <v/>
      </c>
      <c r="H985" s="159"/>
      <c r="I985" s="160" t="str">
        <f>IF(H985="","",INDEX(D.1[Quy cách],MATCH(H985,D.1[Tên sản phẩm],0)))</f>
        <v/>
      </c>
      <c r="J985" s="35" t="str">
        <f>IF(H985="","",INDEX(D.1[ĐVT],MATCH(H985,D.1[Tên sản phẩm],0)))</f>
        <v/>
      </c>
      <c r="K985" s="163" t="str">
        <f>IF(H985="","",INDEX(D.1[Đơn giá bán
(Tham khảo)],MATCH(H985,D.1[Tên sản phẩm],0)))</f>
        <v/>
      </c>
      <c r="L985" s="162"/>
      <c r="M985" s="159"/>
      <c r="N985" s="159"/>
      <c r="O985" s="159"/>
      <c r="P985" s="163" t="str">
        <f t="shared" si="236"/>
        <v/>
      </c>
      <c r="Q985" s="164"/>
      <c r="R985" s="162"/>
      <c r="S985" s="163" t="str">
        <f t="shared" si="237"/>
        <v/>
      </c>
      <c r="T985" s="164" t="str">
        <f t="shared" ca="1" si="238"/>
        <v/>
      </c>
      <c r="U985" s="163" t="str">
        <f t="shared" si="239"/>
        <v/>
      </c>
      <c r="V985" s="163" t="str">
        <f ca="1">IF(AND(C985&lt;&gt;"",C985&lt;&gt;OFFSET(C985,1,0)),SUMIFS(B.2[Giá có thuế],B.2[Số ĐK],C985),"")</f>
        <v/>
      </c>
      <c r="W985" s="159"/>
      <c r="X985" s="161" t="str">
        <f>IF(W985="","",'Thông Tin Chung'!$L$3)</f>
        <v/>
      </c>
      <c r="Y985" s="163" t="str">
        <f t="shared" ca="1" si="240"/>
        <v/>
      </c>
      <c r="Z985" s="165"/>
      <c r="AA985" s="155" t="str">
        <f ca="1">IF(C985="","",IF(OR(D985&lt;NgayBatDau,D985&gt;NgayKetThuc),"Ngày tháng phải nằm trong kỳ báo cáo",IF(AND(G985&lt;&gt;"",COUNTIF(D.2[Tên khách hàng],G985)=0),"Tên KH chưa khai báo trong DSKH",IF(AND(H985&lt;&gt;"",COUNTIF(D.1[Tên sản phẩm],H985)=0),"SP này chưa khai báo trong DSSP",""))))</f>
        <v/>
      </c>
      <c r="AB985" s="23" t="str">
        <f t="shared" ca="1" si="226"/>
        <v/>
      </c>
      <c r="AC985" s="23" t="str">
        <f t="shared" ca="1" si="227"/>
        <v/>
      </c>
      <c r="AD985" s="23" t="str">
        <f t="shared" ca="1" si="228"/>
        <v/>
      </c>
      <c r="AE985" s="68" t="str">
        <f t="shared" ca="1" si="229"/>
        <v/>
      </c>
      <c r="AF985" s="69" t="str">
        <f>IF(OR(H985="",S985=""),"",S985-(SUM(L985,M985)*INDEX(D.1[Đơn giá],MATCH(H985,D.1[Tên sản phẩm],0))))</f>
        <v/>
      </c>
      <c r="AG985" s="90" t="str">
        <f t="shared" ca="1" si="230"/>
        <v/>
      </c>
      <c r="AH985" s="90"/>
    </row>
    <row r="986" spans="2:34" ht="27.75" customHeight="1" x14ac:dyDescent="0.2">
      <c r="B986" s="154">
        <f t="shared" si="231"/>
        <v>983</v>
      </c>
      <c r="C986" s="155" t="str">
        <f t="shared" ca="1" si="232"/>
        <v/>
      </c>
      <c r="D986" s="156" t="str">
        <f t="shared" ca="1" si="233"/>
        <v/>
      </c>
      <c r="E986" s="157" t="str">
        <f t="shared" ca="1" si="234"/>
        <v/>
      </c>
      <c r="F986" s="157"/>
      <c r="G986" s="158" t="str">
        <f t="shared" ca="1" si="235"/>
        <v/>
      </c>
      <c r="H986" s="159"/>
      <c r="I986" s="160" t="str">
        <f>IF(H986="","",INDEX(D.1[Quy cách],MATCH(H986,D.1[Tên sản phẩm],0)))</f>
        <v/>
      </c>
      <c r="J986" s="35" t="str">
        <f>IF(H986="","",INDEX(D.1[ĐVT],MATCH(H986,D.1[Tên sản phẩm],0)))</f>
        <v/>
      </c>
      <c r="K986" s="163" t="str">
        <f>IF(H986="","",INDEX(D.1[Đơn giá bán
(Tham khảo)],MATCH(H986,D.1[Tên sản phẩm],0)))</f>
        <v/>
      </c>
      <c r="L986" s="162"/>
      <c r="M986" s="159"/>
      <c r="N986" s="159"/>
      <c r="O986" s="159"/>
      <c r="P986" s="163" t="str">
        <f t="shared" si="236"/>
        <v/>
      </c>
      <c r="Q986" s="164"/>
      <c r="R986" s="162"/>
      <c r="S986" s="163" t="str">
        <f t="shared" si="237"/>
        <v/>
      </c>
      <c r="T986" s="164" t="str">
        <f t="shared" ca="1" si="238"/>
        <v/>
      </c>
      <c r="U986" s="163" t="str">
        <f t="shared" si="239"/>
        <v/>
      </c>
      <c r="V986" s="163" t="str">
        <f ca="1">IF(AND(C986&lt;&gt;"",C986&lt;&gt;OFFSET(C986,1,0)),SUMIFS(B.2[Giá có thuế],B.2[Số ĐK],C986),"")</f>
        <v/>
      </c>
      <c r="W986" s="159"/>
      <c r="X986" s="161" t="str">
        <f>IF(W986="","",'Thông Tin Chung'!$L$3)</f>
        <v/>
      </c>
      <c r="Y986" s="163" t="str">
        <f t="shared" ca="1" si="240"/>
        <v/>
      </c>
      <c r="Z986" s="165"/>
      <c r="AA986" s="155" t="str">
        <f ca="1">IF(C986="","",IF(OR(D986&lt;NgayBatDau,D986&gt;NgayKetThuc),"Ngày tháng phải nằm trong kỳ báo cáo",IF(AND(G986&lt;&gt;"",COUNTIF(D.2[Tên khách hàng],G986)=0),"Tên KH chưa khai báo trong DSKH",IF(AND(H986&lt;&gt;"",COUNTIF(D.1[Tên sản phẩm],H986)=0),"SP này chưa khai báo trong DSSP",""))))</f>
        <v/>
      </c>
      <c r="AB986" s="23" t="str">
        <f t="shared" ca="1" si="226"/>
        <v/>
      </c>
      <c r="AC986" s="23" t="str">
        <f t="shared" ca="1" si="227"/>
        <v/>
      </c>
      <c r="AD986" s="23" t="str">
        <f t="shared" ca="1" si="228"/>
        <v/>
      </c>
      <c r="AE986" s="68" t="str">
        <f t="shared" ca="1" si="229"/>
        <v/>
      </c>
      <c r="AF986" s="69" t="str">
        <f>IF(OR(H986="",S986=""),"",S986-(SUM(L986,M986)*INDEX(D.1[Đơn giá],MATCH(H986,D.1[Tên sản phẩm],0))))</f>
        <v/>
      </c>
      <c r="AG986" s="90" t="str">
        <f t="shared" ca="1" si="230"/>
        <v/>
      </c>
      <c r="AH986" s="90"/>
    </row>
    <row r="987" spans="2:34" ht="27.75" customHeight="1" x14ac:dyDescent="0.2">
      <c r="B987" s="154">
        <f t="shared" si="231"/>
        <v>984</v>
      </c>
      <c r="C987" s="155" t="str">
        <f t="shared" ca="1" si="232"/>
        <v/>
      </c>
      <c r="D987" s="156" t="str">
        <f t="shared" ca="1" si="233"/>
        <v/>
      </c>
      <c r="E987" s="157" t="str">
        <f t="shared" ca="1" si="234"/>
        <v/>
      </c>
      <c r="F987" s="157"/>
      <c r="G987" s="158" t="str">
        <f t="shared" ca="1" si="235"/>
        <v/>
      </c>
      <c r="H987" s="159"/>
      <c r="I987" s="160" t="str">
        <f>IF(H987="","",INDEX(D.1[Quy cách],MATCH(H987,D.1[Tên sản phẩm],0)))</f>
        <v/>
      </c>
      <c r="J987" s="35" t="str">
        <f>IF(H987="","",INDEX(D.1[ĐVT],MATCH(H987,D.1[Tên sản phẩm],0)))</f>
        <v/>
      </c>
      <c r="K987" s="163" t="str">
        <f>IF(H987="","",INDEX(D.1[Đơn giá bán
(Tham khảo)],MATCH(H987,D.1[Tên sản phẩm],0)))</f>
        <v/>
      </c>
      <c r="L987" s="162"/>
      <c r="M987" s="159"/>
      <c r="N987" s="159"/>
      <c r="O987" s="159"/>
      <c r="P987" s="163" t="str">
        <f t="shared" si="236"/>
        <v/>
      </c>
      <c r="Q987" s="164"/>
      <c r="R987" s="162"/>
      <c r="S987" s="163" t="str">
        <f t="shared" si="237"/>
        <v/>
      </c>
      <c r="T987" s="164" t="str">
        <f t="shared" ca="1" si="238"/>
        <v/>
      </c>
      <c r="U987" s="163" t="str">
        <f t="shared" si="239"/>
        <v/>
      </c>
      <c r="V987" s="163" t="str">
        <f ca="1">IF(AND(C987&lt;&gt;"",C987&lt;&gt;OFFSET(C987,1,0)),SUMIFS(B.2[Giá có thuế],B.2[Số ĐK],C987),"")</f>
        <v/>
      </c>
      <c r="W987" s="159"/>
      <c r="X987" s="161" t="str">
        <f>IF(W987="","",'Thông Tin Chung'!$L$3)</f>
        <v/>
      </c>
      <c r="Y987" s="163" t="str">
        <f t="shared" ca="1" si="240"/>
        <v/>
      </c>
      <c r="Z987" s="165"/>
      <c r="AA987" s="155" t="str">
        <f ca="1">IF(C987="","",IF(OR(D987&lt;NgayBatDau,D987&gt;NgayKetThuc),"Ngày tháng phải nằm trong kỳ báo cáo",IF(AND(G987&lt;&gt;"",COUNTIF(D.2[Tên khách hàng],G987)=0),"Tên KH chưa khai báo trong DSKH",IF(AND(H987&lt;&gt;"",COUNTIF(D.1[Tên sản phẩm],H987)=0),"SP này chưa khai báo trong DSSP",""))))</f>
        <v/>
      </c>
      <c r="AB987" s="23" t="str">
        <f t="shared" ca="1" si="226"/>
        <v/>
      </c>
      <c r="AC987" s="23" t="str">
        <f t="shared" ca="1" si="227"/>
        <v/>
      </c>
      <c r="AD987" s="23" t="str">
        <f t="shared" ca="1" si="228"/>
        <v/>
      </c>
      <c r="AE987" s="68" t="str">
        <f t="shared" ca="1" si="229"/>
        <v/>
      </c>
      <c r="AF987" s="69" t="str">
        <f>IF(OR(H987="",S987=""),"",S987-(SUM(L987,M987)*INDEX(D.1[Đơn giá],MATCH(H987,D.1[Tên sản phẩm],0))))</f>
        <v/>
      </c>
      <c r="AG987" s="90" t="str">
        <f t="shared" ca="1" si="230"/>
        <v/>
      </c>
      <c r="AH987" s="90"/>
    </row>
    <row r="988" spans="2:34" ht="27.75" customHeight="1" x14ac:dyDescent="0.2">
      <c r="B988" s="154">
        <f t="shared" si="231"/>
        <v>985</v>
      </c>
      <c r="C988" s="155" t="str">
        <f t="shared" ca="1" si="232"/>
        <v/>
      </c>
      <c r="D988" s="156" t="str">
        <f t="shared" ca="1" si="233"/>
        <v/>
      </c>
      <c r="E988" s="157" t="str">
        <f t="shared" ca="1" si="234"/>
        <v/>
      </c>
      <c r="F988" s="157"/>
      <c r="G988" s="158" t="str">
        <f t="shared" ca="1" si="235"/>
        <v/>
      </c>
      <c r="H988" s="159"/>
      <c r="I988" s="160" t="str">
        <f>IF(H988="","",INDEX(D.1[Quy cách],MATCH(H988,D.1[Tên sản phẩm],0)))</f>
        <v/>
      </c>
      <c r="J988" s="35" t="str">
        <f>IF(H988="","",INDEX(D.1[ĐVT],MATCH(H988,D.1[Tên sản phẩm],0)))</f>
        <v/>
      </c>
      <c r="K988" s="163" t="str">
        <f>IF(H988="","",INDEX(D.1[Đơn giá bán
(Tham khảo)],MATCH(H988,D.1[Tên sản phẩm],0)))</f>
        <v/>
      </c>
      <c r="L988" s="162"/>
      <c r="M988" s="159"/>
      <c r="N988" s="159"/>
      <c r="O988" s="159"/>
      <c r="P988" s="163" t="str">
        <f t="shared" si="236"/>
        <v/>
      </c>
      <c r="Q988" s="164"/>
      <c r="R988" s="162"/>
      <c r="S988" s="163" t="str">
        <f t="shared" si="237"/>
        <v/>
      </c>
      <c r="T988" s="164" t="str">
        <f t="shared" ca="1" si="238"/>
        <v/>
      </c>
      <c r="U988" s="163" t="str">
        <f t="shared" si="239"/>
        <v/>
      </c>
      <c r="V988" s="163" t="str">
        <f ca="1">IF(AND(C988&lt;&gt;"",C988&lt;&gt;OFFSET(C988,1,0)),SUMIFS(B.2[Giá có thuế],B.2[Số ĐK],C988),"")</f>
        <v/>
      </c>
      <c r="W988" s="159"/>
      <c r="X988" s="161" t="str">
        <f>IF(W988="","",'Thông Tin Chung'!$L$3)</f>
        <v/>
      </c>
      <c r="Y988" s="163" t="str">
        <f t="shared" ca="1" si="240"/>
        <v/>
      </c>
      <c r="Z988" s="165"/>
      <c r="AA988" s="155" t="str">
        <f ca="1">IF(C988="","",IF(OR(D988&lt;NgayBatDau,D988&gt;NgayKetThuc),"Ngày tháng phải nằm trong kỳ báo cáo",IF(AND(G988&lt;&gt;"",COUNTIF(D.2[Tên khách hàng],G988)=0),"Tên KH chưa khai báo trong DSKH",IF(AND(H988&lt;&gt;"",COUNTIF(D.1[Tên sản phẩm],H988)=0),"SP này chưa khai báo trong DSSP",""))))</f>
        <v/>
      </c>
      <c r="AB988" s="23" t="str">
        <f t="shared" ca="1" si="226"/>
        <v/>
      </c>
      <c r="AC988" s="23" t="str">
        <f t="shared" ca="1" si="227"/>
        <v/>
      </c>
      <c r="AD988" s="23" t="str">
        <f t="shared" ca="1" si="228"/>
        <v/>
      </c>
      <c r="AE988" s="68" t="str">
        <f t="shared" ca="1" si="229"/>
        <v/>
      </c>
      <c r="AF988" s="69" t="str">
        <f>IF(OR(H988="",S988=""),"",S988-(SUM(L988,M988)*INDEX(D.1[Đơn giá],MATCH(H988,D.1[Tên sản phẩm],0))))</f>
        <v/>
      </c>
      <c r="AG988" s="90" t="str">
        <f t="shared" ca="1" si="230"/>
        <v/>
      </c>
      <c r="AH988" s="90"/>
    </row>
    <row r="989" spans="2:34" ht="27.75" customHeight="1" x14ac:dyDescent="0.2">
      <c r="B989" s="154">
        <f t="shared" si="231"/>
        <v>986</v>
      </c>
      <c r="C989" s="155" t="str">
        <f t="shared" ca="1" si="232"/>
        <v/>
      </c>
      <c r="D989" s="156" t="str">
        <f t="shared" ca="1" si="233"/>
        <v/>
      </c>
      <c r="E989" s="157" t="str">
        <f t="shared" ca="1" si="234"/>
        <v/>
      </c>
      <c r="F989" s="157"/>
      <c r="G989" s="158" t="str">
        <f t="shared" ca="1" si="235"/>
        <v/>
      </c>
      <c r="H989" s="159"/>
      <c r="I989" s="160" t="str">
        <f>IF(H989="","",INDEX(D.1[Quy cách],MATCH(H989,D.1[Tên sản phẩm],0)))</f>
        <v/>
      </c>
      <c r="J989" s="35" t="str">
        <f>IF(H989="","",INDEX(D.1[ĐVT],MATCH(H989,D.1[Tên sản phẩm],0)))</f>
        <v/>
      </c>
      <c r="K989" s="163" t="str">
        <f>IF(H989="","",INDEX(D.1[Đơn giá bán
(Tham khảo)],MATCH(H989,D.1[Tên sản phẩm],0)))</f>
        <v/>
      </c>
      <c r="L989" s="162"/>
      <c r="M989" s="159"/>
      <c r="N989" s="159"/>
      <c r="O989" s="159"/>
      <c r="P989" s="163" t="str">
        <f t="shared" si="236"/>
        <v/>
      </c>
      <c r="Q989" s="164"/>
      <c r="R989" s="162"/>
      <c r="S989" s="163" t="str">
        <f t="shared" si="237"/>
        <v/>
      </c>
      <c r="T989" s="164" t="str">
        <f t="shared" ca="1" si="238"/>
        <v/>
      </c>
      <c r="U989" s="163" t="str">
        <f t="shared" si="239"/>
        <v/>
      </c>
      <c r="V989" s="163" t="str">
        <f ca="1">IF(AND(C989&lt;&gt;"",C989&lt;&gt;OFFSET(C989,1,0)),SUMIFS(B.2[Giá có thuế],B.2[Số ĐK],C989),"")</f>
        <v/>
      </c>
      <c r="W989" s="159"/>
      <c r="X989" s="161" t="str">
        <f>IF(W989="","",'Thông Tin Chung'!$L$3)</f>
        <v/>
      </c>
      <c r="Y989" s="163" t="str">
        <f t="shared" ca="1" si="240"/>
        <v/>
      </c>
      <c r="Z989" s="165"/>
      <c r="AA989" s="155" t="str">
        <f ca="1">IF(C989="","",IF(OR(D989&lt;NgayBatDau,D989&gt;NgayKetThuc),"Ngày tháng phải nằm trong kỳ báo cáo",IF(AND(G989&lt;&gt;"",COUNTIF(D.2[Tên khách hàng],G989)=0),"Tên KH chưa khai báo trong DSKH",IF(AND(H989&lt;&gt;"",COUNTIF(D.1[Tên sản phẩm],H989)=0),"SP này chưa khai báo trong DSSP",""))))</f>
        <v/>
      </c>
      <c r="AB989" s="23" t="str">
        <f t="shared" ca="1" si="226"/>
        <v/>
      </c>
      <c r="AC989" s="23" t="str">
        <f t="shared" ca="1" si="227"/>
        <v/>
      </c>
      <c r="AD989" s="23" t="str">
        <f t="shared" ca="1" si="228"/>
        <v/>
      </c>
      <c r="AE989" s="68" t="str">
        <f t="shared" ca="1" si="229"/>
        <v/>
      </c>
      <c r="AF989" s="69" t="str">
        <f>IF(OR(H989="",S989=""),"",S989-(SUM(L989,M989)*INDEX(D.1[Đơn giá],MATCH(H989,D.1[Tên sản phẩm],0))))</f>
        <v/>
      </c>
      <c r="AG989" s="90" t="str">
        <f t="shared" ca="1" si="230"/>
        <v/>
      </c>
      <c r="AH989" s="90"/>
    </row>
    <row r="990" spans="2:34" ht="27.75" customHeight="1" x14ac:dyDescent="0.2">
      <c r="B990" s="154">
        <f t="shared" si="231"/>
        <v>987</v>
      </c>
      <c r="C990" s="155" t="str">
        <f t="shared" ca="1" si="232"/>
        <v/>
      </c>
      <c r="D990" s="156" t="str">
        <f t="shared" ca="1" si="233"/>
        <v/>
      </c>
      <c r="E990" s="157" t="str">
        <f t="shared" ca="1" si="234"/>
        <v/>
      </c>
      <c r="F990" s="157"/>
      <c r="G990" s="158" t="str">
        <f t="shared" ca="1" si="235"/>
        <v/>
      </c>
      <c r="H990" s="159"/>
      <c r="I990" s="160" t="str">
        <f>IF(H990="","",INDEX(D.1[Quy cách],MATCH(H990,D.1[Tên sản phẩm],0)))</f>
        <v/>
      </c>
      <c r="J990" s="35" t="str">
        <f>IF(H990="","",INDEX(D.1[ĐVT],MATCH(H990,D.1[Tên sản phẩm],0)))</f>
        <v/>
      </c>
      <c r="K990" s="163" t="str">
        <f>IF(H990="","",INDEX(D.1[Đơn giá bán
(Tham khảo)],MATCH(H990,D.1[Tên sản phẩm],0)))</f>
        <v/>
      </c>
      <c r="L990" s="162"/>
      <c r="M990" s="159"/>
      <c r="N990" s="159"/>
      <c r="O990" s="159"/>
      <c r="P990" s="163" t="str">
        <f t="shared" si="236"/>
        <v/>
      </c>
      <c r="Q990" s="164"/>
      <c r="R990" s="162"/>
      <c r="S990" s="163" t="str">
        <f t="shared" si="237"/>
        <v/>
      </c>
      <c r="T990" s="164" t="str">
        <f t="shared" ca="1" si="238"/>
        <v/>
      </c>
      <c r="U990" s="163" t="str">
        <f t="shared" si="239"/>
        <v/>
      </c>
      <c r="V990" s="163" t="str">
        <f ca="1">IF(AND(C990&lt;&gt;"",C990&lt;&gt;OFFSET(C990,1,0)),SUMIFS(B.2[Giá có thuế],B.2[Số ĐK],C990),"")</f>
        <v/>
      </c>
      <c r="W990" s="159"/>
      <c r="X990" s="161" t="str">
        <f>IF(W990="","",'Thông Tin Chung'!$L$3)</f>
        <v/>
      </c>
      <c r="Y990" s="163" t="str">
        <f t="shared" ca="1" si="240"/>
        <v/>
      </c>
      <c r="Z990" s="165"/>
      <c r="AA990" s="155" t="str">
        <f ca="1">IF(C990="","",IF(OR(D990&lt;NgayBatDau,D990&gt;NgayKetThuc),"Ngày tháng phải nằm trong kỳ báo cáo",IF(AND(G990&lt;&gt;"",COUNTIF(D.2[Tên khách hàng],G990)=0),"Tên KH chưa khai báo trong DSKH",IF(AND(H990&lt;&gt;"",COUNTIF(D.1[Tên sản phẩm],H990)=0),"SP này chưa khai báo trong DSSP",""))))</f>
        <v/>
      </c>
      <c r="AB990" s="23" t="str">
        <f t="shared" ca="1" si="226"/>
        <v/>
      </c>
      <c r="AC990" s="23" t="str">
        <f t="shared" ca="1" si="227"/>
        <v/>
      </c>
      <c r="AD990" s="23" t="str">
        <f t="shared" ca="1" si="228"/>
        <v/>
      </c>
      <c r="AE990" s="68" t="str">
        <f t="shared" ca="1" si="229"/>
        <v/>
      </c>
      <c r="AF990" s="69" t="str">
        <f>IF(OR(H990="",S990=""),"",S990-(SUM(L990,M990)*INDEX(D.1[Đơn giá],MATCH(H990,D.1[Tên sản phẩm],0))))</f>
        <v/>
      </c>
      <c r="AG990" s="90" t="str">
        <f t="shared" ca="1" si="230"/>
        <v/>
      </c>
      <c r="AH990" s="90"/>
    </row>
    <row r="991" spans="2:34" ht="27.75" customHeight="1" x14ac:dyDescent="0.2">
      <c r="B991" s="154">
        <f t="shared" si="231"/>
        <v>988</v>
      </c>
      <c r="C991" s="155" t="str">
        <f t="shared" ca="1" si="232"/>
        <v/>
      </c>
      <c r="D991" s="156" t="str">
        <f t="shared" ca="1" si="233"/>
        <v/>
      </c>
      <c r="E991" s="157" t="str">
        <f t="shared" ca="1" si="234"/>
        <v/>
      </c>
      <c r="F991" s="157"/>
      <c r="G991" s="158" t="str">
        <f t="shared" ca="1" si="235"/>
        <v/>
      </c>
      <c r="H991" s="159"/>
      <c r="I991" s="160" t="str">
        <f>IF(H991="","",INDEX(D.1[Quy cách],MATCH(H991,D.1[Tên sản phẩm],0)))</f>
        <v/>
      </c>
      <c r="J991" s="35" t="str">
        <f>IF(H991="","",INDEX(D.1[ĐVT],MATCH(H991,D.1[Tên sản phẩm],0)))</f>
        <v/>
      </c>
      <c r="K991" s="163" t="str">
        <f>IF(H991="","",INDEX(D.1[Đơn giá bán
(Tham khảo)],MATCH(H991,D.1[Tên sản phẩm],0)))</f>
        <v/>
      </c>
      <c r="L991" s="162"/>
      <c r="M991" s="159"/>
      <c r="N991" s="159"/>
      <c r="O991" s="159"/>
      <c r="P991" s="163" t="str">
        <f t="shared" si="236"/>
        <v/>
      </c>
      <c r="Q991" s="164"/>
      <c r="R991" s="162"/>
      <c r="S991" s="163" t="str">
        <f t="shared" si="237"/>
        <v/>
      </c>
      <c r="T991" s="164" t="str">
        <f t="shared" ca="1" si="238"/>
        <v/>
      </c>
      <c r="U991" s="163" t="str">
        <f t="shared" si="239"/>
        <v/>
      </c>
      <c r="V991" s="163" t="str">
        <f ca="1">IF(AND(C991&lt;&gt;"",C991&lt;&gt;OFFSET(C991,1,0)),SUMIFS(B.2[Giá có thuế],B.2[Số ĐK],C991),"")</f>
        <v/>
      </c>
      <c r="W991" s="159"/>
      <c r="X991" s="161" t="str">
        <f>IF(W991="","",'Thông Tin Chung'!$L$3)</f>
        <v/>
      </c>
      <c r="Y991" s="163" t="str">
        <f t="shared" ca="1" si="240"/>
        <v/>
      </c>
      <c r="Z991" s="165"/>
      <c r="AA991" s="155" t="str">
        <f ca="1">IF(C991="","",IF(OR(D991&lt;NgayBatDau,D991&gt;NgayKetThuc),"Ngày tháng phải nằm trong kỳ báo cáo",IF(AND(G991&lt;&gt;"",COUNTIF(D.2[Tên khách hàng],G991)=0),"Tên KH chưa khai báo trong DSKH",IF(AND(H991&lt;&gt;"",COUNTIF(D.1[Tên sản phẩm],H991)=0),"SP này chưa khai báo trong DSSP",""))))</f>
        <v/>
      </c>
      <c r="AB991" s="23" t="str">
        <f t="shared" ca="1" si="226"/>
        <v/>
      </c>
      <c r="AC991" s="23" t="str">
        <f t="shared" ca="1" si="227"/>
        <v/>
      </c>
      <c r="AD991" s="23" t="str">
        <f t="shared" ca="1" si="228"/>
        <v/>
      </c>
      <c r="AE991" s="68" t="str">
        <f t="shared" ca="1" si="229"/>
        <v/>
      </c>
      <c r="AF991" s="69" t="str">
        <f>IF(OR(H991="",S991=""),"",S991-(SUM(L991,M991)*INDEX(D.1[Đơn giá],MATCH(H991,D.1[Tên sản phẩm],0))))</f>
        <v/>
      </c>
      <c r="AG991" s="90" t="str">
        <f t="shared" ca="1" si="230"/>
        <v/>
      </c>
      <c r="AH991" s="90"/>
    </row>
    <row r="992" spans="2:34" ht="27.75" customHeight="1" x14ac:dyDescent="0.2">
      <c r="B992" s="154">
        <f t="shared" si="231"/>
        <v>989</v>
      </c>
      <c r="C992" s="155" t="str">
        <f t="shared" ca="1" si="232"/>
        <v/>
      </c>
      <c r="D992" s="156" t="str">
        <f t="shared" ca="1" si="233"/>
        <v/>
      </c>
      <c r="E992" s="157" t="str">
        <f t="shared" ca="1" si="234"/>
        <v/>
      </c>
      <c r="F992" s="157"/>
      <c r="G992" s="158" t="str">
        <f t="shared" ca="1" si="235"/>
        <v/>
      </c>
      <c r="H992" s="159"/>
      <c r="I992" s="160" t="str">
        <f>IF(H992="","",INDEX(D.1[Quy cách],MATCH(H992,D.1[Tên sản phẩm],0)))</f>
        <v/>
      </c>
      <c r="J992" s="35" t="str">
        <f>IF(H992="","",INDEX(D.1[ĐVT],MATCH(H992,D.1[Tên sản phẩm],0)))</f>
        <v/>
      </c>
      <c r="K992" s="163" t="str">
        <f>IF(H992="","",INDEX(D.1[Đơn giá bán
(Tham khảo)],MATCH(H992,D.1[Tên sản phẩm],0)))</f>
        <v/>
      </c>
      <c r="L992" s="162"/>
      <c r="M992" s="159"/>
      <c r="N992" s="159"/>
      <c r="O992" s="159"/>
      <c r="P992" s="163" t="str">
        <f t="shared" si="236"/>
        <v/>
      </c>
      <c r="Q992" s="164"/>
      <c r="R992" s="162"/>
      <c r="S992" s="163" t="str">
        <f t="shared" si="237"/>
        <v/>
      </c>
      <c r="T992" s="164" t="str">
        <f t="shared" ca="1" si="238"/>
        <v/>
      </c>
      <c r="U992" s="163" t="str">
        <f t="shared" si="239"/>
        <v/>
      </c>
      <c r="V992" s="163" t="str">
        <f ca="1">IF(AND(C992&lt;&gt;"",C992&lt;&gt;OFFSET(C992,1,0)),SUMIFS(B.2[Giá có thuế],B.2[Số ĐK],C992),"")</f>
        <v/>
      </c>
      <c r="W992" s="159"/>
      <c r="X992" s="161" t="str">
        <f>IF(W992="","",'Thông Tin Chung'!$L$3)</f>
        <v/>
      </c>
      <c r="Y992" s="163" t="str">
        <f t="shared" ca="1" si="240"/>
        <v/>
      </c>
      <c r="Z992" s="165"/>
      <c r="AA992" s="155" t="str">
        <f ca="1">IF(C992="","",IF(OR(D992&lt;NgayBatDau,D992&gt;NgayKetThuc),"Ngày tháng phải nằm trong kỳ báo cáo",IF(AND(G992&lt;&gt;"",COUNTIF(D.2[Tên khách hàng],G992)=0),"Tên KH chưa khai báo trong DSKH",IF(AND(H992&lt;&gt;"",COUNTIF(D.1[Tên sản phẩm],H992)=0),"SP này chưa khai báo trong DSSP",""))))</f>
        <v/>
      </c>
      <c r="AB992" s="23" t="str">
        <f t="shared" ca="1" si="226"/>
        <v/>
      </c>
      <c r="AC992" s="23" t="str">
        <f t="shared" ca="1" si="227"/>
        <v/>
      </c>
      <c r="AD992" s="23" t="str">
        <f t="shared" ca="1" si="228"/>
        <v/>
      </c>
      <c r="AE992" s="68" t="str">
        <f t="shared" ca="1" si="229"/>
        <v/>
      </c>
      <c r="AF992" s="69" t="str">
        <f>IF(OR(H992="",S992=""),"",S992-(SUM(L992,M992)*INDEX(D.1[Đơn giá],MATCH(H992,D.1[Tên sản phẩm],0))))</f>
        <v/>
      </c>
      <c r="AG992" s="90" t="str">
        <f t="shared" ca="1" si="230"/>
        <v/>
      </c>
      <c r="AH992" s="90"/>
    </row>
    <row r="993" spans="2:34" ht="27.75" customHeight="1" x14ac:dyDescent="0.2">
      <c r="B993" s="154">
        <f t="shared" si="231"/>
        <v>990</v>
      </c>
      <c r="C993" s="155" t="str">
        <f t="shared" ca="1" si="232"/>
        <v/>
      </c>
      <c r="D993" s="156" t="str">
        <f t="shared" ca="1" si="233"/>
        <v/>
      </c>
      <c r="E993" s="157" t="str">
        <f t="shared" ca="1" si="234"/>
        <v/>
      </c>
      <c r="F993" s="157"/>
      <c r="G993" s="158" t="str">
        <f t="shared" ca="1" si="235"/>
        <v/>
      </c>
      <c r="H993" s="159"/>
      <c r="I993" s="160" t="str">
        <f>IF(H993="","",INDEX(D.1[Quy cách],MATCH(H993,D.1[Tên sản phẩm],0)))</f>
        <v/>
      </c>
      <c r="J993" s="35" t="str">
        <f>IF(H993="","",INDEX(D.1[ĐVT],MATCH(H993,D.1[Tên sản phẩm],0)))</f>
        <v/>
      </c>
      <c r="K993" s="163" t="str">
        <f>IF(H993="","",INDEX(D.1[Đơn giá bán
(Tham khảo)],MATCH(H993,D.1[Tên sản phẩm],0)))</f>
        <v/>
      </c>
      <c r="L993" s="162"/>
      <c r="M993" s="159"/>
      <c r="N993" s="159"/>
      <c r="O993" s="159"/>
      <c r="P993" s="163" t="str">
        <f t="shared" si="236"/>
        <v/>
      </c>
      <c r="Q993" s="164"/>
      <c r="R993" s="162"/>
      <c r="S993" s="163" t="str">
        <f t="shared" si="237"/>
        <v/>
      </c>
      <c r="T993" s="164" t="str">
        <f t="shared" ca="1" si="238"/>
        <v/>
      </c>
      <c r="U993" s="163" t="str">
        <f t="shared" si="239"/>
        <v/>
      </c>
      <c r="V993" s="163" t="str">
        <f ca="1">IF(AND(C993&lt;&gt;"",C993&lt;&gt;OFFSET(C993,1,0)),SUMIFS(B.2[Giá có thuế],B.2[Số ĐK],C993),"")</f>
        <v/>
      </c>
      <c r="W993" s="159"/>
      <c r="X993" s="161" t="str">
        <f>IF(W993="","",'Thông Tin Chung'!$L$3)</f>
        <v/>
      </c>
      <c r="Y993" s="163" t="str">
        <f t="shared" ca="1" si="240"/>
        <v/>
      </c>
      <c r="Z993" s="165"/>
      <c r="AA993" s="155" t="str">
        <f ca="1">IF(C993="","",IF(OR(D993&lt;NgayBatDau,D993&gt;NgayKetThuc),"Ngày tháng phải nằm trong kỳ báo cáo",IF(AND(G993&lt;&gt;"",COUNTIF(D.2[Tên khách hàng],G993)=0),"Tên KH chưa khai báo trong DSKH",IF(AND(H993&lt;&gt;"",COUNTIF(D.1[Tên sản phẩm],H993)=0),"SP này chưa khai báo trong DSSP",""))))</f>
        <v/>
      </c>
      <c r="AB993" s="23" t="str">
        <f t="shared" ca="1" si="226"/>
        <v/>
      </c>
      <c r="AC993" s="23" t="str">
        <f t="shared" ca="1" si="227"/>
        <v/>
      </c>
      <c r="AD993" s="23" t="str">
        <f t="shared" ca="1" si="228"/>
        <v/>
      </c>
      <c r="AE993" s="68" t="str">
        <f t="shared" ca="1" si="229"/>
        <v/>
      </c>
      <c r="AF993" s="69" t="str">
        <f>IF(OR(H993="",S993=""),"",S993-(SUM(L993,M993)*INDEX(D.1[Đơn giá],MATCH(H993,D.1[Tên sản phẩm],0))))</f>
        <v/>
      </c>
      <c r="AG993" s="90" t="str">
        <f t="shared" ca="1" si="230"/>
        <v/>
      </c>
      <c r="AH993" s="90"/>
    </row>
    <row r="994" spans="2:34" ht="27.75" customHeight="1" x14ac:dyDescent="0.2">
      <c r="B994" s="154">
        <f t="shared" si="231"/>
        <v>991</v>
      </c>
      <c r="C994" s="155" t="str">
        <f t="shared" ca="1" si="232"/>
        <v/>
      </c>
      <c r="D994" s="156" t="str">
        <f t="shared" ca="1" si="233"/>
        <v/>
      </c>
      <c r="E994" s="157" t="str">
        <f t="shared" ca="1" si="234"/>
        <v/>
      </c>
      <c r="F994" s="157"/>
      <c r="G994" s="158" t="str">
        <f t="shared" ca="1" si="235"/>
        <v/>
      </c>
      <c r="H994" s="159"/>
      <c r="I994" s="160" t="str">
        <f>IF(H994="","",INDEX(D.1[Quy cách],MATCH(H994,D.1[Tên sản phẩm],0)))</f>
        <v/>
      </c>
      <c r="J994" s="35" t="str">
        <f>IF(H994="","",INDEX(D.1[ĐVT],MATCH(H994,D.1[Tên sản phẩm],0)))</f>
        <v/>
      </c>
      <c r="K994" s="163" t="str">
        <f>IF(H994="","",INDEX(D.1[Đơn giá bán
(Tham khảo)],MATCH(H994,D.1[Tên sản phẩm],0)))</f>
        <v/>
      </c>
      <c r="L994" s="162"/>
      <c r="M994" s="159"/>
      <c r="N994" s="159"/>
      <c r="O994" s="159"/>
      <c r="P994" s="163" t="str">
        <f t="shared" si="236"/>
        <v/>
      </c>
      <c r="Q994" s="164"/>
      <c r="R994" s="162"/>
      <c r="S994" s="163" t="str">
        <f t="shared" si="237"/>
        <v/>
      </c>
      <c r="T994" s="164" t="str">
        <f t="shared" ca="1" si="238"/>
        <v/>
      </c>
      <c r="U994" s="163" t="str">
        <f t="shared" si="239"/>
        <v/>
      </c>
      <c r="V994" s="163" t="str">
        <f ca="1">IF(AND(C994&lt;&gt;"",C994&lt;&gt;OFFSET(C994,1,0)),SUMIFS(B.2[Giá có thuế],B.2[Số ĐK],C994),"")</f>
        <v/>
      </c>
      <c r="W994" s="159"/>
      <c r="X994" s="161" t="str">
        <f>IF(W994="","",'Thông Tin Chung'!$L$3)</f>
        <v/>
      </c>
      <c r="Y994" s="163" t="str">
        <f t="shared" ca="1" si="240"/>
        <v/>
      </c>
      <c r="Z994" s="165"/>
      <c r="AA994" s="155" t="str">
        <f ca="1">IF(C994="","",IF(OR(D994&lt;NgayBatDau,D994&gt;NgayKetThuc),"Ngày tháng phải nằm trong kỳ báo cáo",IF(AND(G994&lt;&gt;"",COUNTIF(D.2[Tên khách hàng],G994)=0),"Tên KH chưa khai báo trong DSKH",IF(AND(H994&lt;&gt;"",COUNTIF(D.1[Tên sản phẩm],H994)=0),"SP này chưa khai báo trong DSSP",""))))</f>
        <v/>
      </c>
      <c r="AB994" s="23" t="str">
        <f t="shared" ca="1" si="226"/>
        <v/>
      </c>
      <c r="AC994" s="23" t="str">
        <f t="shared" ca="1" si="227"/>
        <v/>
      </c>
      <c r="AD994" s="23" t="str">
        <f t="shared" ca="1" si="228"/>
        <v/>
      </c>
      <c r="AE994" s="68" t="str">
        <f t="shared" ca="1" si="229"/>
        <v/>
      </c>
      <c r="AF994" s="69" t="str">
        <f>IF(OR(H994="",S994=""),"",S994-(SUM(L994,M994)*INDEX(D.1[Đơn giá],MATCH(H994,D.1[Tên sản phẩm],0))))</f>
        <v/>
      </c>
      <c r="AG994" s="90" t="str">
        <f t="shared" ca="1" si="230"/>
        <v/>
      </c>
      <c r="AH994" s="90"/>
    </row>
    <row r="995" spans="2:34" ht="27.75" customHeight="1" x14ac:dyDescent="0.2">
      <c r="B995" s="154">
        <f t="shared" si="231"/>
        <v>992</v>
      </c>
      <c r="C995" s="155" t="str">
        <f t="shared" ca="1" si="232"/>
        <v/>
      </c>
      <c r="D995" s="156" t="str">
        <f t="shared" ca="1" si="233"/>
        <v/>
      </c>
      <c r="E995" s="157" t="str">
        <f t="shared" ca="1" si="234"/>
        <v/>
      </c>
      <c r="F995" s="157"/>
      <c r="G995" s="158" t="str">
        <f t="shared" ca="1" si="235"/>
        <v/>
      </c>
      <c r="H995" s="159"/>
      <c r="I995" s="160" t="str">
        <f>IF(H995="","",INDEX(D.1[Quy cách],MATCH(H995,D.1[Tên sản phẩm],0)))</f>
        <v/>
      </c>
      <c r="J995" s="35" t="str">
        <f>IF(H995="","",INDEX(D.1[ĐVT],MATCH(H995,D.1[Tên sản phẩm],0)))</f>
        <v/>
      </c>
      <c r="K995" s="163" t="str">
        <f>IF(H995="","",INDEX(D.1[Đơn giá bán
(Tham khảo)],MATCH(H995,D.1[Tên sản phẩm],0)))</f>
        <v/>
      </c>
      <c r="L995" s="162"/>
      <c r="M995" s="159"/>
      <c r="N995" s="159"/>
      <c r="O995" s="159"/>
      <c r="P995" s="163" t="str">
        <f t="shared" si="236"/>
        <v/>
      </c>
      <c r="Q995" s="164"/>
      <c r="R995" s="162"/>
      <c r="S995" s="163" t="str">
        <f t="shared" si="237"/>
        <v/>
      </c>
      <c r="T995" s="164" t="str">
        <f t="shared" ca="1" si="238"/>
        <v/>
      </c>
      <c r="U995" s="163" t="str">
        <f t="shared" si="239"/>
        <v/>
      </c>
      <c r="V995" s="163" t="str">
        <f ca="1">IF(AND(C995&lt;&gt;"",C995&lt;&gt;OFFSET(C995,1,0)),SUMIFS(B.2[Giá có thuế],B.2[Số ĐK],C995),"")</f>
        <v/>
      </c>
      <c r="W995" s="159"/>
      <c r="X995" s="161" t="str">
        <f>IF(W995="","",'Thông Tin Chung'!$L$3)</f>
        <v/>
      </c>
      <c r="Y995" s="163" t="str">
        <f t="shared" ca="1" si="240"/>
        <v/>
      </c>
      <c r="Z995" s="165"/>
      <c r="AA995" s="155" t="str">
        <f ca="1">IF(C995="","",IF(OR(D995&lt;NgayBatDau,D995&gt;NgayKetThuc),"Ngày tháng phải nằm trong kỳ báo cáo",IF(AND(G995&lt;&gt;"",COUNTIF(D.2[Tên khách hàng],G995)=0),"Tên KH chưa khai báo trong DSKH",IF(AND(H995&lt;&gt;"",COUNTIF(D.1[Tên sản phẩm],H995)=0),"SP này chưa khai báo trong DSSP",""))))</f>
        <v/>
      </c>
      <c r="AB995" s="23" t="str">
        <f t="shared" ca="1" si="226"/>
        <v/>
      </c>
      <c r="AC995" s="23" t="str">
        <f t="shared" ca="1" si="227"/>
        <v/>
      </c>
      <c r="AD995" s="23" t="str">
        <f t="shared" ca="1" si="228"/>
        <v/>
      </c>
      <c r="AE995" s="68" t="str">
        <f t="shared" ca="1" si="229"/>
        <v/>
      </c>
      <c r="AF995" s="69" t="str">
        <f>IF(OR(H995="",S995=""),"",S995-(SUM(L995,M995)*INDEX(D.1[Đơn giá],MATCH(H995,D.1[Tên sản phẩm],0))))</f>
        <v/>
      </c>
      <c r="AG995" s="90" t="str">
        <f t="shared" ca="1" si="230"/>
        <v/>
      </c>
      <c r="AH995" s="90"/>
    </row>
    <row r="996" spans="2:34" ht="27.75" customHeight="1" x14ac:dyDescent="0.2">
      <c r="B996" s="154">
        <f t="shared" si="231"/>
        <v>993</v>
      </c>
      <c r="C996" s="155" t="str">
        <f t="shared" ca="1" si="232"/>
        <v/>
      </c>
      <c r="D996" s="156" t="str">
        <f t="shared" ca="1" si="233"/>
        <v/>
      </c>
      <c r="E996" s="157" t="str">
        <f t="shared" ca="1" si="234"/>
        <v/>
      </c>
      <c r="F996" s="157"/>
      <c r="G996" s="158" t="str">
        <f t="shared" ca="1" si="235"/>
        <v/>
      </c>
      <c r="H996" s="159"/>
      <c r="I996" s="160" t="str">
        <f>IF(H996="","",INDEX(D.1[Quy cách],MATCH(H996,D.1[Tên sản phẩm],0)))</f>
        <v/>
      </c>
      <c r="J996" s="35" t="str">
        <f>IF(H996="","",INDEX(D.1[ĐVT],MATCH(H996,D.1[Tên sản phẩm],0)))</f>
        <v/>
      </c>
      <c r="K996" s="163" t="str">
        <f>IF(H996="","",INDEX(D.1[Đơn giá bán
(Tham khảo)],MATCH(H996,D.1[Tên sản phẩm],0)))</f>
        <v/>
      </c>
      <c r="L996" s="162"/>
      <c r="M996" s="159"/>
      <c r="N996" s="159"/>
      <c r="O996" s="159"/>
      <c r="P996" s="163" t="str">
        <f t="shared" si="236"/>
        <v/>
      </c>
      <c r="Q996" s="164"/>
      <c r="R996" s="162"/>
      <c r="S996" s="163" t="str">
        <f t="shared" si="237"/>
        <v/>
      </c>
      <c r="T996" s="164" t="str">
        <f t="shared" ca="1" si="238"/>
        <v/>
      </c>
      <c r="U996" s="163" t="str">
        <f t="shared" si="239"/>
        <v/>
      </c>
      <c r="V996" s="163" t="str">
        <f ca="1">IF(AND(C996&lt;&gt;"",C996&lt;&gt;OFFSET(C996,1,0)),SUMIFS(B.2[Giá có thuế],B.2[Số ĐK],C996),"")</f>
        <v/>
      </c>
      <c r="W996" s="159"/>
      <c r="X996" s="161" t="str">
        <f>IF(W996="","",'Thông Tin Chung'!$L$3)</f>
        <v/>
      </c>
      <c r="Y996" s="163" t="str">
        <f t="shared" ca="1" si="240"/>
        <v/>
      </c>
      <c r="Z996" s="165"/>
      <c r="AA996" s="155" t="str">
        <f ca="1">IF(C996="","",IF(OR(D996&lt;NgayBatDau,D996&gt;NgayKetThuc),"Ngày tháng phải nằm trong kỳ báo cáo",IF(AND(G996&lt;&gt;"",COUNTIF(D.2[Tên khách hàng],G996)=0),"Tên KH chưa khai báo trong DSKH",IF(AND(H996&lt;&gt;"",COUNTIF(D.1[Tên sản phẩm],H996)=0),"SP này chưa khai báo trong DSSP",""))))</f>
        <v/>
      </c>
      <c r="AB996" s="23" t="str">
        <f t="shared" ca="1" si="226"/>
        <v/>
      </c>
      <c r="AC996" s="23" t="str">
        <f t="shared" ca="1" si="227"/>
        <v/>
      </c>
      <c r="AD996" s="23" t="str">
        <f t="shared" ca="1" si="228"/>
        <v/>
      </c>
      <c r="AE996" s="68" t="str">
        <f t="shared" ca="1" si="229"/>
        <v/>
      </c>
      <c r="AF996" s="69" t="str">
        <f>IF(OR(H996="",S996=""),"",S996-(SUM(L996,M996)*INDEX(D.1[Đơn giá],MATCH(H996,D.1[Tên sản phẩm],0))))</f>
        <v/>
      </c>
      <c r="AG996" s="90" t="str">
        <f t="shared" ca="1" si="230"/>
        <v/>
      </c>
      <c r="AH996" s="90"/>
    </row>
    <row r="997" spans="2:34" ht="27.75" customHeight="1" x14ac:dyDescent="0.2">
      <c r="B997" s="154">
        <f t="shared" si="231"/>
        <v>994</v>
      </c>
      <c r="C997" s="155" t="str">
        <f t="shared" ca="1" si="232"/>
        <v/>
      </c>
      <c r="D997" s="156" t="str">
        <f t="shared" ca="1" si="233"/>
        <v/>
      </c>
      <c r="E997" s="157" t="str">
        <f t="shared" ca="1" si="234"/>
        <v/>
      </c>
      <c r="F997" s="157"/>
      <c r="G997" s="158" t="str">
        <f t="shared" ca="1" si="235"/>
        <v/>
      </c>
      <c r="H997" s="159"/>
      <c r="I997" s="160" t="str">
        <f>IF(H997="","",INDEX(D.1[Quy cách],MATCH(H997,D.1[Tên sản phẩm],0)))</f>
        <v/>
      </c>
      <c r="J997" s="35" t="str">
        <f>IF(H997="","",INDEX(D.1[ĐVT],MATCH(H997,D.1[Tên sản phẩm],0)))</f>
        <v/>
      </c>
      <c r="K997" s="163" t="str">
        <f>IF(H997="","",INDEX(D.1[Đơn giá bán
(Tham khảo)],MATCH(H997,D.1[Tên sản phẩm],0)))</f>
        <v/>
      </c>
      <c r="L997" s="162"/>
      <c r="M997" s="159"/>
      <c r="N997" s="159"/>
      <c r="O997" s="159"/>
      <c r="P997" s="163" t="str">
        <f t="shared" si="236"/>
        <v/>
      </c>
      <c r="Q997" s="164"/>
      <c r="R997" s="162"/>
      <c r="S997" s="163" t="str">
        <f t="shared" si="237"/>
        <v/>
      </c>
      <c r="T997" s="164" t="str">
        <f t="shared" ca="1" si="238"/>
        <v/>
      </c>
      <c r="U997" s="163" t="str">
        <f t="shared" si="239"/>
        <v/>
      </c>
      <c r="V997" s="163" t="str">
        <f ca="1">IF(AND(C997&lt;&gt;"",C997&lt;&gt;OFFSET(C997,1,0)),SUMIFS(B.2[Giá có thuế],B.2[Số ĐK],C997),"")</f>
        <v/>
      </c>
      <c r="W997" s="159"/>
      <c r="X997" s="161" t="str">
        <f>IF(W997="","",'Thông Tin Chung'!$L$3)</f>
        <v/>
      </c>
      <c r="Y997" s="163" t="str">
        <f t="shared" ca="1" si="240"/>
        <v/>
      </c>
      <c r="Z997" s="165"/>
      <c r="AA997" s="155" t="str">
        <f ca="1">IF(C997="","",IF(OR(D997&lt;NgayBatDau,D997&gt;NgayKetThuc),"Ngày tháng phải nằm trong kỳ báo cáo",IF(AND(G997&lt;&gt;"",COUNTIF(D.2[Tên khách hàng],G997)=0),"Tên KH chưa khai báo trong DSKH",IF(AND(H997&lt;&gt;"",COUNTIF(D.1[Tên sản phẩm],H997)=0),"SP này chưa khai báo trong DSSP",""))))</f>
        <v/>
      </c>
      <c r="AB997" s="23" t="str">
        <f t="shared" ca="1" si="226"/>
        <v/>
      </c>
      <c r="AC997" s="23" t="str">
        <f t="shared" ca="1" si="227"/>
        <v/>
      </c>
      <c r="AD997" s="23" t="str">
        <f t="shared" ca="1" si="228"/>
        <v/>
      </c>
      <c r="AE997" s="68" t="str">
        <f t="shared" ca="1" si="229"/>
        <v/>
      </c>
      <c r="AF997" s="69" t="str">
        <f>IF(OR(H997="",S997=""),"",S997-(SUM(L997,M997)*INDEX(D.1[Đơn giá],MATCH(H997,D.1[Tên sản phẩm],0))))</f>
        <v/>
      </c>
      <c r="AG997" s="90" t="str">
        <f t="shared" ca="1" si="230"/>
        <v/>
      </c>
      <c r="AH997" s="90"/>
    </row>
    <row r="998" spans="2:34" ht="27.75" customHeight="1" x14ac:dyDescent="0.2">
      <c r="B998" s="154">
        <f t="shared" si="231"/>
        <v>995</v>
      </c>
      <c r="C998" s="155" t="str">
        <f t="shared" ca="1" si="232"/>
        <v/>
      </c>
      <c r="D998" s="156" t="str">
        <f t="shared" ca="1" si="233"/>
        <v/>
      </c>
      <c r="E998" s="157" t="str">
        <f t="shared" ca="1" si="234"/>
        <v/>
      </c>
      <c r="F998" s="157"/>
      <c r="G998" s="158" t="str">
        <f t="shared" ca="1" si="235"/>
        <v/>
      </c>
      <c r="H998" s="159"/>
      <c r="I998" s="160" t="str">
        <f>IF(H998="","",INDEX(D.1[Quy cách],MATCH(H998,D.1[Tên sản phẩm],0)))</f>
        <v/>
      </c>
      <c r="J998" s="35" t="str">
        <f>IF(H998="","",INDEX(D.1[ĐVT],MATCH(H998,D.1[Tên sản phẩm],0)))</f>
        <v/>
      </c>
      <c r="K998" s="163" t="str">
        <f>IF(H998="","",INDEX(D.1[Đơn giá bán
(Tham khảo)],MATCH(H998,D.1[Tên sản phẩm],0)))</f>
        <v/>
      </c>
      <c r="L998" s="162"/>
      <c r="M998" s="159"/>
      <c r="N998" s="159"/>
      <c r="O998" s="159"/>
      <c r="P998" s="163" t="str">
        <f t="shared" si="236"/>
        <v/>
      </c>
      <c r="Q998" s="164"/>
      <c r="R998" s="162"/>
      <c r="S998" s="163" t="str">
        <f t="shared" si="237"/>
        <v/>
      </c>
      <c r="T998" s="164" t="str">
        <f t="shared" ca="1" si="238"/>
        <v/>
      </c>
      <c r="U998" s="163" t="str">
        <f t="shared" si="239"/>
        <v/>
      </c>
      <c r="V998" s="163" t="str">
        <f ca="1">IF(AND(C998&lt;&gt;"",C998&lt;&gt;OFFSET(C998,1,0)),SUMIFS(B.2[Giá có thuế],B.2[Số ĐK],C998),"")</f>
        <v/>
      </c>
      <c r="W998" s="159"/>
      <c r="X998" s="161" t="str">
        <f>IF(W998="","",'Thông Tin Chung'!$L$3)</f>
        <v/>
      </c>
      <c r="Y998" s="163" t="str">
        <f t="shared" ca="1" si="240"/>
        <v/>
      </c>
      <c r="Z998" s="165"/>
      <c r="AA998" s="155" t="str">
        <f ca="1">IF(C998="","",IF(OR(D998&lt;NgayBatDau,D998&gt;NgayKetThuc),"Ngày tháng phải nằm trong kỳ báo cáo",IF(AND(G998&lt;&gt;"",COUNTIF(D.2[Tên khách hàng],G998)=0),"Tên KH chưa khai báo trong DSKH",IF(AND(H998&lt;&gt;"",COUNTIF(D.1[Tên sản phẩm],H998)=0),"SP này chưa khai báo trong DSSP",""))))</f>
        <v/>
      </c>
      <c r="AB998" s="23" t="str">
        <f t="shared" ca="1" si="226"/>
        <v/>
      </c>
      <c r="AC998" s="23" t="str">
        <f t="shared" ca="1" si="227"/>
        <v/>
      </c>
      <c r="AD998" s="23" t="str">
        <f t="shared" ca="1" si="228"/>
        <v/>
      </c>
      <c r="AE998" s="68" t="str">
        <f t="shared" ca="1" si="229"/>
        <v/>
      </c>
      <c r="AF998" s="69" t="str">
        <f>IF(OR(H998="",S998=""),"",S998-(SUM(L998,M998)*INDEX(D.1[Đơn giá],MATCH(H998,D.1[Tên sản phẩm],0))))</f>
        <v/>
      </c>
      <c r="AG998" s="90" t="str">
        <f t="shared" ca="1" si="230"/>
        <v/>
      </c>
      <c r="AH998" s="90"/>
    </row>
    <row r="999" spans="2:34" ht="27.75" customHeight="1" x14ac:dyDescent="0.2">
      <c r="B999" s="154">
        <f t="shared" si="231"/>
        <v>996</v>
      </c>
      <c r="C999" s="155" t="str">
        <f t="shared" ca="1" si="232"/>
        <v/>
      </c>
      <c r="D999" s="156" t="str">
        <f t="shared" ca="1" si="233"/>
        <v/>
      </c>
      <c r="E999" s="157" t="str">
        <f t="shared" ca="1" si="234"/>
        <v/>
      </c>
      <c r="F999" s="157"/>
      <c r="G999" s="158" t="str">
        <f t="shared" ca="1" si="235"/>
        <v/>
      </c>
      <c r="H999" s="159"/>
      <c r="I999" s="160" t="str">
        <f>IF(H999="","",INDEX(D.1[Quy cách],MATCH(H999,D.1[Tên sản phẩm],0)))</f>
        <v/>
      </c>
      <c r="J999" s="35" t="str">
        <f>IF(H999="","",INDEX(D.1[ĐVT],MATCH(H999,D.1[Tên sản phẩm],0)))</f>
        <v/>
      </c>
      <c r="K999" s="163" t="str">
        <f>IF(H999="","",INDEX(D.1[Đơn giá bán
(Tham khảo)],MATCH(H999,D.1[Tên sản phẩm],0)))</f>
        <v/>
      </c>
      <c r="L999" s="162"/>
      <c r="M999" s="159"/>
      <c r="N999" s="159"/>
      <c r="O999" s="159"/>
      <c r="P999" s="163" t="str">
        <f t="shared" si="236"/>
        <v/>
      </c>
      <c r="Q999" s="164"/>
      <c r="R999" s="162"/>
      <c r="S999" s="163" t="str">
        <f t="shared" si="237"/>
        <v/>
      </c>
      <c r="T999" s="164" t="str">
        <f t="shared" ca="1" si="238"/>
        <v/>
      </c>
      <c r="U999" s="163" t="str">
        <f t="shared" si="239"/>
        <v/>
      </c>
      <c r="V999" s="163" t="str">
        <f ca="1">IF(AND(C999&lt;&gt;"",C999&lt;&gt;OFFSET(C999,1,0)),SUMIFS(B.2[Giá có thuế],B.2[Số ĐK],C999),"")</f>
        <v/>
      </c>
      <c r="W999" s="159"/>
      <c r="X999" s="161" t="str">
        <f>IF(W999="","",'Thông Tin Chung'!$L$3)</f>
        <v/>
      </c>
      <c r="Y999" s="163" t="str">
        <f t="shared" ca="1" si="240"/>
        <v/>
      </c>
      <c r="Z999" s="165"/>
      <c r="AA999" s="155" t="str">
        <f ca="1">IF(C999="","",IF(OR(D999&lt;NgayBatDau,D999&gt;NgayKetThuc),"Ngày tháng phải nằm trong kỳ báo cáo",IF(AND(G999&lt;&gt;"",COUNTIF(D.2[Tên khách hàng],G999)=0),"Tên KH chưa khai báo trong DSKH",IF(AND(H999&lt;&gt;"",COUNTIF(D.1[Tên sản phẩm],H999)=0),"SP này chưa khai báo trong DSSP",""))))</f>
        <v/>
      </c>
      <c r="AB999" s="23" t="str">
        <f t="shared" ca="1" si="226"/>
        <v/>
      </c>
      <c r="AC999" s="23" t="str">
        <f t="shared" ca="1" si="227"/>
        <v/>
      </c>
      <c r="AD999" s="23" t="str">
        <f t="shared" ca="1" si="228"/>
        <v/>
      </c>
      <c r="AE999" s="68" t="str">
        <f t="shared" ca="1" si="229"/>
        <v/>
      </c>
      <c r="AF999" s="69" t="str">
        <f>IF(OR(H999="",S999=""),"",S999-(SUM(L999,M999)*INDEX(D.1[Đơn giá],MATCH(H999,D.1[Tên sản phẩm],0))))</f>
        <v/>
      </c>
      <c r="AG999" s="90" t="str">
        <f t="shared" ca="1" si="230"/>
        <v/>
      </c>
      <c r="AH999" s="90"/>
    </row>
    <row r="1000" spans="2:34" ht="27.75" customHeight="1" x14ac:dyDescent="0.2">
      <c r="B1000" s="154">
        <f t="shared" si="231"/>
        <v>997</v>
      </c>
      <c r="C1000" s="155" t="str">
        <f t="shared" ca="1" si="232"/>
        <v/>
      </c>
      <c r="D1000" s="156" t="str">
        <f t="shared" ca="1" si="233"/>
        <v/>
      </c>
      <c r="E1000" s="157" t="str">
        <f t="shared" ca="1" si="234"/>
        <v/>
      </c>
      <c r="F1000" s="157"/>
      <c r="G1000" s="158" t="str">
        <f t="shared" ca="1" si="235"/>
        <v/>
      </c>
      <c r="H1000" s="159"/>
      <c r="I1000" s="160" t="str">
        <f>IF(H1000="","",INDEX(D.1[Quy cách],MATCH(H1000,D.1[Tên sản phẩm],0)))</f>
        <v/>
      </c>
      <c r="J1000" s="35" t="str">
        <f>IF(H1000="","",INDEX(D.1[ĐVT],MATCH(H1000,D.1[Tên sản phẩm],0)))</f>
        <v/>
      </c>
      <c r="K1000" s="163" t="str">
        <f>IF(H1000="","",INDEX(D.1[Đơn giá bán
(Tham khảo)],MATCH(H1000,D.1[Tên sản phẩm],0)))</f>
        <v/>
      </c>
      <c r="L1000" s="162"/>
      <c r="M1000" s="159"/>
      <c r="N1000" s="159"/>
      <c r="O1000" s="159"/>
      <c r="P1000" s="163" t="str">
        <f t="shared" si="236"/>
        <v/>
      </c>
      <c r="Q1000" s="164"/>
      <c r="R1000" s="162"/>
      <c r="S1000" s="163" t="str">
        <f t="shared" si="237"/>
        <v/>
      </c>
      <c r="T1000" s="164" t="str">
        <f t="shared" ca="1" si="238"/>
        <v/>
      </c>
      <c r="U1000" s="163" t="str">
        <f t="shared" si="239"/>
        <v/>
      </c>
      <c r="V1000" s="163" t="str">
        <f ca="1">IF(AND(C1000&lt;&gt;"",C1000&lt;&gt;OFFSET(C1000,1,0)),SUMIFS(B.2[Giá có thuế],B.2[Số ĐK],C1000),"")</f>
        <v/>
      </c>
      <c r="W1000" s="159"/>
      <c r="X1000" s="161" t="str">
        <f>IF(W1000="","",'Thông Tin Chung'!$L$3)</f>
        <v/>
      </c>
      <c r="Y1000" s="163" t="str">
        <f t="shared" ca="1" si="240"/>
        <v/>
      </c>
      <c r="Z1000" s="165"/>
      <c r="AA1000" s="155" t="str">
        <f ca="1">IF(C1000="","",IF(OR(D1000&lt;NgayBatDau,D1000&gt;NgayKetThuc),"Ngày tháng phải nằm trong kỳ báo cáo",IF(AND(G1000&lt;&gt;"",COUNTIF(D.2[Tên khách hàng],G1000)=0),"Tên KH chưa khai báo trong DSKH",IF(AND(H1000&lt;&gt;"",COUNTIF(D.1[Tên sản phẩm],H1000)=0),"SP này chưa khai báo trong DSSP",""))))</f>
        <v/>
      </c>
      <c r="AB1000" s="23" t="str">
        <f t="shared" ca="1" si="226"/>
        <v/>
      </c>
      <c r="AC1000" s="23" t="str">
        <f t="shared" ca="1" si="227"/>
        <v/>
      </c>
      <c r="AD1000" s="23" t="str">
        <f t="shared" ca="1" si="228"/>
        <v/>
      </c>
      <c r="AE1000" s="68" t="str">
        <f t="shared" ca="1" si="229"/>
        <v/>
      </c>
      <c r="AF1000" s="69" t="str">
        <f>IF(OR(H1000="",S1000=""),"",S1000-(SUM(L1000,M1000)*INDEX(D.1[Đơn giá],MATCH(H1000,D.1[Tên sản phẩm],0))))</f>
        <v/>
      </c>
      <c r="AG1000" s="90" t="str">
        <f t="shared" ca="1" si="230"/>
        <v/>
      </c>
      <c r="AH1000" s="90"/>
    </row>
    <row r="1001" spans="2:34" ht="27.75" customHeight="1" x14ac:dyDescent="0.2">
      <c r="B1001" s="154">
        <f t="shared" si="231"/>
        <v>998</v>
      </c>
      <c r="C1001" s="155" t="str">
        <f t="shared" ca="1" si="232"/>
        <v/>
      </c>
      <c r="D1001" s="156" t="str">
        <f t="shared" ca="1" si="233"/>
        <v/>
      </c>
      <c r="E1001" s="157" t="str">
        <f t="shared" ca="1" si="234"/>
        <v/>
      </c>
      <c r="F1001" s="157"/>
      <c r="G1001" s="158" t="str">
        <f t="shared" ca="1" si="235"/>
        <v/>
      </c>
      <c r="H1001" s="159"/>
      <c r="I1001" s="160" t="str">
        <f>IF(H1001="","",INDEX(D.1[Quy cách],MATCH(H1001,D.1[Tên sản phẩm],0)))</f>
        <v/>
      </c>
      <c r="J1001" s="35" t="str">
        <f>IF(H1001="","",INDEX(D.1[ĐVT],MATCH(H1001,D.1[Tên sản phẩm],0)))</f>
        <v/>
      </c>
      <c r="K1001" s="163" t="str">
        <f>IF(H1001="","",INDEX(D.1[Đơn giá bán
(Tham khảo)],MATCH(H1001,D.1[Tên sản phẩm],0)))</f>
        <v/>
      </c>
      <c r="L1001" s="162"/>
      <c r="M1001" s="159"/>
      <c r="N1001" s="159"/>
      <c r="O1001" s="159"/>
      <c r="P1001" s="163" t="str">
        <f t="shared" si="236"/>
        <v/>
      </c>
      <c r="Q1001" s="164"/>
      <c r="R1001" s="162"/>
      <c r="S1001" s="163" t="str">
        <f t="shared" si="237"/>
        <v/>
      </c>
      <c r="T1001" s="164" t="str">
        <f t="shared" ca="1" si="238"/>
        <v/>
      </c>
      <c r="U1001" s="163" t="str">
        <f t="shared" si="239"/>
        <v/>
      </c>
      <c r="V1001" s="163" t="str">
        <f ca="1">IF(AND(C1001&lt;&gt;"",C1001&lt;&gt;OFFSET(C1001,1,0)),SUMIFS(B.2[Giá có thuế],B.2[Số ĐK],C1001),"")</f>
        <v/>
      </c>
      <c r="W1001" s="159"/>
      <c r="X1001" s="161" t="str">
        <f>IF(W1001="","",'Thông Tin Chung'!$L$3)</f>
        <v/>
      </c>
      <c r="Y1001" s="163" t="str">
        <f t="shared" ca="1" si="240"/>
        <v/>
      </c>
      <c r="Z1001" s="165"/>
      <c r="AA1001" s="155" t="str">
        <f ca="1">IF(C1001="","",IF(OR(D1001&lt;NgayBatDau,D1001&gt;NgayKetThuc),"Ngày tháng phải nằm trong kỳ báo cáo",IF(AND(G1001&lt;&gt;"",COUNTIF(D.2[Tên khách hàng],G1001)=0),"Tên KH chưa khai báo trong DSKH",IF(AND(H1001&lt;&gt;"",COUNTIF(D.1[Tên sản phẩm],H1001)=0),"SP này chưa khai báo trong DSSP",""))))</f>
        <v/>
      </c>
      <c r="AB1001" s="23" t="str">
        <f t="shared" ca="1" si="226"/>
        <v/>
      </c>
      <c r="AC1001" s="23" t="str">
        <f t="shared" ca="1" si="227"/>
        <v/>
      </c>
      <c r="AD1001" s="23" t="str">
        <f t="shared" ca="1" si="228"/>
        <v/>
      </c>
      <c r="AE1001" s="68" t="str">
        <f t="shared" ca="1" si="229"/>
        <v/>
      </c>
      <c r="AF1001" s="69" t="str">
        <f>IF(OR(H1001="",S1001=""),"",S1001-(SUM(L1001,M1001)*INDEX(D.1[Đơn giá],MATCH(H1001,D.1[Tên sản phẩm],0))))</f>
        <v/>
      </c>
      <c r="AG1001" s="90" t="str">
        <f t="shared" ca="1" si="230"/>
        <v/>
      </c>
      <c r="AH1001" s="90"/>
    </row>
    <row r="1002" spans="2:34" ht="27.75" customHeight="1" x14ac:dyDescent="0.2">
      <c r="B1002" s="154">
        <f t="shared" si="231"/>
        <v>999</v>
      </c>
      <c r="C1002" s="155" t="str">
        <f t="shared" ca="1" si="232"/>
        <v/>
      </c>
      <c r="D1002" s="156" t="str">
        <f t="shared" ca="1" si="233"/>
        <v/>
      </c>
      <c r="E1002" s="157" t="str">
        <f t="shared" ca="1" si="234"/>
        <v/>
      </c>
      <c r="F1002" s="157"/>
      <c r="G1002" s="158" t="str">
        <f t="shared" ca="1" si="235"/>
        <v/>
      </c>
      <c r="H1002" s="159"/>
      <c r="I1002" s="160" t="str">
        <f>IF(H1002="","",INDEX(D.1[Quy cách],MATCH(H1002,D.1[Tên sản phẩm],0)))</f>
        <v/>
      </c>
      <c r="J1002" s="35" t="str">
        <f>IF(H1002="","",INDEX(D.1[ĐVT],MATCH(H1002,D.1[Tên sản phẩm],0)))</f>
        <v/>
      </c>
      <c r="K1002" s="163" t="str">
        <f>IF(H1002="","",INDEX(D.1[Đơn giá bán
(Tham khảo)],MATCH(H1002,D.1[Tên sản phẩm],0)))</f>
        <v/>
      </c>
      <c r="L1002" s="162"/>
      <c r="M1002" s="159"/>
      <c r="N1002" s="159"/>
      <c r="O1002" s="159"/>
      <c r="P1002" s="163" t="str">
        <f t="shared" si="236"/>
        <v/>
      </c>
      <c r="Q1002" s="164"/>
      <c r="R1002" s="162"/>
      <c r="S1002" s="163" t="str">
        <f t="shared" si="237"/>
        <v/>
      </c>
      <c r="T1002" s="164" t="str">
        <f t="shared" ca="1" si="238"/>
        <v/>
      </c>
      <c r="U1002" s="163" t="str">
        <f t="shared" si="239"/>
        <v/>
      </c>
      <c r="V1002" s="163" t="str">
        <f ca="1">IF(AND(C1002&lt;&gt;"",C1002&lt;&gt;OFFSET(C1002,1,0)),SUMIFS(B.2[Giá có thuế],B.2[Số ĐK],C1002),"")</f>
        <v/>
      </c>
      <c r="W1002" s="159"/>
      <c r="X1002" s="161" t="str">
        <f>IF(W1002="","",'Thông Tin Chung'!$L$3)</f>
        <v/>
      </c>
      <c r="Y1002" s="163" t="str">
        <f t="shared" ca="1" si="240"/>
        <v/>
      </c>
      <c r="Z1002" s="165"/>
      <c r="AA1002" s="155" t="str">
        <f ca="1">IF(C1002="","",IF(OR(D1002&lt;NgayBatDau,D1002&gt;NgayKetThuc),"Ngày tháng phải nằm trong kỳ báo cáo",IF(AND(G1002&lt;&gt;"",COUNTIF(D.2[Tên khách hàng],G1002)=0),"Tên KH chưa khai báo trong DSKH",IF(AND(H1002&lt;&gt;"",COUNTIF(D.1[Tên sản phẩm],H1002)=0),"SP này chưa khai báo trong DSSP",""))))</f>
        <v/>
      </c>
      <c r="AB1002" s="23" t="str">
        <f t="shared" ca="1" si="226"/>
        <v/>
      </c>
      <c r="AC1002" s="23" t="str">
        <f t="shared" ca="1" si="227"/>
        <v/>
      </c>
      <c r="AD1002" s="23" t="str">
        <f t="shared" ca="1" si="228"/>
        <v/>
      </c>
      <c r="AE1002" s="68" t="str">
        <f t="shared" ca="1" si="229"/>
        <v/>
      </c>
      <c r="AF1002" s="69" t="str">
        <f>IF(OR(H1002="",S1002=""),"",S1002-(SUM(L1002,M1002)*INDEX(D.1[Đơn giá],MATCH(H1002,D.1[Tên sản phẩm],0))))</f>
        <v/>
      </c>
      <c r="AG1002" s="90" t="str">
        <f t="shared" ca="1" si="230"/>
        <v/>
      </c>
      <c r="AH1002" s="90"/>
    </row>
    <row r="1003" spans="2:34" ht="27.75" customHeight="1" x14ac:dyDescent="0.2">
      <c r="B1003" s="154">
        <f t="shared" si="231"/>
        <v>1000</v>
      </c>
      <c r="C1003" s="155" t="str">
        <f t="shared" ca="1" si="232"/>
        <v/>
      </c>
      <c r="D1003" s="156" t="str">
        <f t="shared" ca="1" si="233"/>
        <v/>
      </c>
      <c r="E1003" s="157" t="str">
        <f t="shared" ca="1" si="234"/>
        <v/>
      </c>
      <c r="F1003" s="157"/>
      <c r="G1003" s="158" t="str">
        <f t="shared" ca="1" si="235"/>
        <v/>
      </c>
      <c r="H1003" s="159"/>
      <c r="I1003" s="160" t="str">
        <f>IF(H1003="","",INDEX(D.1[Quy cách],MATCH(H1003,D.1[Tên sản phẩm],0)))</f>
        <v/>
      </c>
      <c r="J1003" s="35" t="str">
        <f>IF(H1003="","",INDEX(D.1[ĐVT],MATCH(H1003,D.1[Tên sản phẩm],0)))</f>
        <v/>
      </c>
      <c r="K1003" s="163" t="str">
        <f>IF(H1003="","",INDEX(D.1[Đơn giá bán
(Tham khảo)],MATCH(H1003,D.1[Tên sản phẩm],0)))</f>
        <v/>
      </c>
      <c r="L1003" s="162"/>
      <c r="M1003" s="159"/>
      <c r="N1003" s="159"/>
      <c r="O1003" s="159"/>
      <c r="P1003" s="163" t="str">
        <f t="shared" si="236"/>
        <v/>
      </c>
      <c r="Q1003" s="164"/>
      <c r="R1003" s="162"/>
      <c r="S1003" s="163" t="str">
        <f t="shared" si="237"/>
        <v/>
      </c>
      <c r="T1003" s="164" t="str">
        <f t="shared" ca="1" si="238"/>
        <v/>
      </c>
      <c r="U1003" s="163" t="str">
        <f t="shared" si="239"/>
        <v/>
      </c>
      <c r="V1003" s="163" t="str">
        <f ca="1">IF(AND(C1003&lt;&gt;"",C1003&lt;&gt;OFFSET(C1003,1,0)),SUMIFS(B.2[Giá có thuế],B.2[Số ĐK],C1003),"")</f>
        <v/>
      </c>
      <c r="W1003" s="159"/>
      <c r="X1003" s="161" t="str">
        <f>IF(W1003="","",'Thông Tin Chung'!$L$3)</f>
        <v/>
      </c>
      <c r="Y1003" s="163" t="str">
        <f t="shared" ca="1" si="240"/>
        <v/>
      </c>
      <c r="Z1003" s="165"/>
      <c r="AA1003" s="155" t="str">
        <f ca="1">IF(C1003="","",IF(OR(D1003&lt;NgayBatDau,D1003&gt;NgayKetThuc),"Ngày tháng phải nằm trong kỳ báo cáo",IF(AND(G1003&lt;&gt;"",COUNTIF(D.2[Tên khách hàng],G1003)=0),"Tên KH chưa khai báo trong DSKH",IF(AND(H1003&lt;&gt;"",COUNTIF(D.1[Tên sản phẩm],H1003)=0),"SP này chưa khai báo trong DSSP",""))))</f>
        <v/>
      </c>
      <c r="AB1003" s="23" t="str">
        <f t="shared" ca="1" si="226"/>
        <v/>
      </c>
      <c r="AC1003" s="23" t="str">
        <f t="shared" ca="1" si="227"/>
        <v/>
      </c>
      <c r="AD1003" s="23" t="str">
        <f t="shared" ca="1" si="228"/>
        <v/>
      </c>
      <c r="AE1003" s="68" t="str">
        <f t="shared" ca="1" si="229"/>
        <v/>
      </c>
      <c r="AF1003" s="69" t="str">
        <f>IF(OR(H1003="",S1003=""),"",S1003-(SUM(L1003,M1003)*INDEX(D.1[Đơn giá],MATCH(H1003,D.1[Tên sản phẩm],0))))</f>
        <v/>
      </c>
      <c r="AG1003" s="90" t="str">
        <f t="shared" ca="1" si="230"/>
        <v/>
      </c>
      <c r="AH1003" s="90"/>
    </row>
    <row r="1004" spans="2:34" ht="27.75" customHeight="1" x14ac:dyDescent="0.2">
      <c r="B1004" s="154">
        <f t="shared" si="231"/>
        <v>1001</v>
      </c>
      <c r="C1004" s="155" t="str">
        <f t="shared" ca="1" si="232"/>
        <v/>
      </c>
      <c r="D1004" s="156" t="str">
        <f t="shared" ca="1" si="233"/>
        <v/>
      </c>
      <c r="E1004" s="157" t="str">
        <f t="shared" ca="1" si="234"/>
        <v/>
      </c>
      <c r="F1004" s="157"/>
      <c r="G1004" s="158" t="str">
        <f t="shared" ca="1" si="235"/>
        <v/>
      </c>
      <c r="H1004" s="159"/>
      <c r="I1004" s="160" t="str">
        <f>IF(H1004="","",INDEX(D.1[Quy cách],MATCH(H1004,D.1[Tên sản phẩm],0)))</f>
        <v/>
      </c>
      <c r="J1004" s="35" t="str">
        <f>IF(H1004="","",INDEX(D.1[ĐVT],MATCH(H1004,D.1[Tên sản phẩm],0)))</f>
        <v/>
      </c>
      <c r="K1004" s="163" t="str">
        <f>IF(H1004="","",INDEX(D.1[Đơn giá bán
(Tham khảo)],MATCH(H1004,D.1[Tên sản phẩm],0)))</f>
        <v/>
      </c>
      <c r="L1004" s="162"/>
      <c r="M1004" s="159"/>
      <c r="N1004" s="159"/>
      <c r="O1004" s="159"/>
      <c r="P1004" s="163" t="str">
        <f t="shared" si="236"/>
        <v/>
      </c>
      <c r="Q1004" s="164"/>
      <c r="R1004" s="162"/>
      <c r="S1004" s="163" t="str">
        <f t="shared" si="237"/>
        <v/>
      </c>
      <c r="T1004" s="164" t="str">
        <f t="shared" ca="1" si="238"/>
        <v/>
      </c>
      <c r="U1004" s="163" t="str">
        <f t="shared" si="239"/>
        <v/>
      </c>
      <c r="V1004" s="163" t="str">
        <f ca="1">IF(AND(C1004&lt;&gt;"",C1004&lt;&gt;OFFSET(C1004,1,0)),SUMIFS(B.2[Giá có thuế],B.2[Số ĐK],C1004),"")</f>
        <v/>
      </c>
      <c r="W1004" s="159"/>
      <c r="X1004" s="161" t="str">
        <f>IF(W1004="","",'Thông Tin Chung'!$L$3)</f>
        <v/>
      </c>
      <c r="Y1004" s="163" t="str">
        <f t="shared" ca="1" si="240"/>
        <v/>
      </c>
      <c r="Z1004" s="165"/>
      <c r="AA1004" s="155" t="str">
        <f ca="1">IF(C1004="","",IF(OR(D1004&lt;NgayBatDau,D1004&gt;NgayKetThuc),"Ngày tháng phải nằm trong kỳ báo cáo",IF(AND(G1004&lt;&gt;"",COUNTIF(D.2[Tên khách hàng],G1004)=0),"Tên KH chưa khai báo trong DSKH",IF(AND(H1004&lt;&gt;"",COUNTIF(D.1[Tên sản phẩm],H1004)=0),"SP này chưa khai báo trong DSSP",""))))</f>
        <v/>
      </c>
      <c r="AB1004" s="23" t="str">
        <f t="shared" ca="1" si="226"/>
        <v/>
      </c>
      <c r="AC1004" s="23" t="str">
        <f t="shared" ca="1" si="227"/>
        <v/>
      </c>
      <c r="AD1004" s="23" t="str">
        <f t="shared" ca="1" si="228"/>
        <v/>
      </c>
      <c r="AE1004" s="68" t="str">
        <f t="shared" ca="1" si="229"/>
        <v/>
      </c>
      <c r="AF1004" s="69" t="str">
        <f>IF(OR(H1004="",S1004=""),"",S1004-(SUM(L1004,M1004)*INDEX(D.1[Đơn giá],MATCH(H1004,D.1[Tên sản phẩm],0))))</f>
        <v/>
      </c>
      <c r="AG1004" s="90" t="str">
        <f t="shared" ca="1" si="230"/>
        <v/>
      </c>
      <c r="AH1004" s="90"/>
    </row>
    <row r="1005" spans="2:34" ht="27.75" customHeight="1" x14ac:dyDescent="0.2">
      <c r="B1005" s="154">
        <f t="shared" si="231"/>
        <v>1002</v>
      </c>
      <c r="C1005" s="155" t="str">
        <f t="shared" ca="1" si="232"/>
        <v/>
      </c>
      <c r="D1005" s="156" t="str">
        <f t="shared" ca="1" si="233"/>
        <v/>
      </c>
      <c r="E1005" s="157" t="str">
        <f t="shared" ca="1" si="234"/>
        <v/>
      </c>
      <c r="F1005" s="157"/>
      <c r="G1005" s="158" t="str">
        <f t="shared" ca="1" si="235"/>
        <v/>
      </c>
      <c r="H1005" s="159"/>
      <c r="I1005" s="160" t="str">
        <f>IF(H1005="","",INDEX(D.1[Quy cách],MATCH(H1005,D.1[Tên sản phẩm],0)))</f>
        <v/>
      </c>
      <c r="J1005" s="35" t="str">
        <f>IF(H1005="","",INDEX(D.1[ĐVT],MATCH(H1005,D.1[Tên sản phẩm],0)))</f>
        <v/>
      </c>
      <c r="K1005" s="163" t="str">
        <f>IF(H1005="","",INDEX(D.1[Đơn giá bán
(Tham khảo)],MATCH(H1005,D.1[Tên sản phẩm],0)))</f>
        <v/>
      </c>
      <c r="L1005" s="162"/>
      <c r="M1005" s="159"/>
      <c r="N1005" s="159"/>
      <c r="O1005" s="159"/>
      <c r="P1005" s="163" t="str">
        <f t="shared" si="236"/>
        <v/>
      </c>
      <c r="Q1005" s="164"/>
      <c r="R1005" s="162"/>
      <c r="S1005" s="163" t="str">
        <f t="shared" si="237"/>
        <v/>
      </c>
      <c r="T1005" s="164" t="str">
        <f t="shared" ca="1" si="238"/>
        <v/>
      </c>
      <c r="U1005" s="163" t="str">
        <f t="shared" si="239"/>
        <v/>
      </c>
      <c r="V1005" s="163" t="str">
        <f ca="1">IF(AND(C1005&lt;&gt;"",C1005&lt;&gt;OFFSET(C1005,1,0)),SUMIFS(B.2[Giá có thuế],B.2[Số ĐK],C1005),"")</f>
        <v/>
      </c>
      <c r="W1005" s="159"/>
      <c r="X1005" s="161" t="str">
        <f>IF(W1005="","",'Thông Tin Chung'!$L$3)</f>
        <v/>
      </c>
      <c r="Y1005" s="163" t="str">
        <f t="shared" ca="1" si="240"/>
        <v/>
      </c>
      <c r="Z1005" s="165"/>
      <c r="AA1005" s="155" t="str">
        <f ca="1">IF(C1005="","",IF(OR(D1005&lt;NgayBatDau,D1005&gt;NgayKetThuc),"Ngày tháng phải nằm trong kỳ báo cáo",IF(AND(G1005&lt;&gt;"",COUNTIF(D.2[Tên khách hàng],G1005)=0),"Tên KH chưa khai báo trong DSKH",IF(AND(H1005&lt;&gt;"",COUNTIF(D.1[Tên sản phẩm],H1005)=0),"SP này chưa khai báo trong DSSP",""))))</f>
        <v/>
      </c>
      <c r="AB1005" s="23" t="str">
        <f t="shared" ca="1" si="226"/>
        <v/>
      </c>
      <c r="AC1005" s="23" t="str">
        <f t="shared" ca="1" si="227"/>
        <v/>
      </c>
      <c r="AD1005" s="23" t="str">
        <f t="shared" ca="1" si="228"/>
        <v/>
      </c>
      <c r="AE1005" s="68" t="str">
        <f t="shared" ca="1" si="229"/>
        <v/>
      </c>
      <c r="AF1005" s="69" t="str">
        <f>IF(OR(H1005="",S1005=""),"",S1005-(SUM(L1005,M1005)*INDEX(D.1[Đơn giá],MATCH(H1005,D.1[Tên sản phẩm],0))))</f>
        <v/>
      </c>
      <c r="AG1005" s="90" t="str">
        <f t="shared" ca="1" si="230"/>
        <v/>
      </c>
      <c r="AH1005" s="90"/>
    </row>
    <row r="1006" spans="2:34" ht="27.75" customHeight="1" x14ac:dyDescent="0.2">
      <c r="B1006" s="154">
        <f t="shared" si="231"/>
        <v>1003</v>
      </c>
      <c r="C1006" s="155" t="str">
        <f t="shared" ca="1" si="232"/>
        <v/>
      </c>
      <c r="D1006" s="156" t="str">
        <f t="shared" ca="1" si="233"/>
        <v/>
      </c>
      <c r="E1006" s="157" t="str">
        <f t="shared" ca="1" si="234"/>
        <v/>
      </c>
      <c r="F1006" s="157"/>
      <c r="G1006" s="158" t="str">
        <f t="shared" ca="1" si="235"/>
        <v/>
      </c>
      <c r="H1006" s="159"/>
      <c r="I1006" s="160" t="str">
        <f>IF(H1006="","",INDEX(D.1[Quy cách],MATCH(H1006,D.1[Tên sản phẩm],0)))</f>
        <v/>
      </c>
      <c r="J1006" s="35" t="str">
        <f>IF(H1006="","",INDEX(D.1[ĐVT],MATCH(H1006,D.1[Tên sản phẩm],0)))</f>
        <v/>
      </c>
      <c r="K1006" s="163" t="str">
        <f>IF(H1006="","",INDEX(D.1[Đơn giá bán
(Tham khảo)],MATCH(H1006,D.1[Tên sản phẩm],0)))</f>
        <v/>
      </c>
      <c r="L1006" s="162"/>
      <c r="M1006" s="159"/>
      <c r="N1006" s="159"/>
      <c r="O1006" s="159"/>
      <c r="P1006" s="163" t="str">
        <f t="shared" si="236"/>
        <v/>
      </c>
      <c r="Q1006" s="164"/>
      <c r="R1006" s="162"/>
      <c r="S1006" s="163" t="str">
        <f t="shared" si="237"/>
        <v/>
      </c>
      <c r="T1006" s="164" t="str">
        <f t="shared" ca="1" si="238"/>
        <v/>
      </c>
      <c r="U1006" s="163" t="str">
        <f t="shared" si="239"/>
        <v/>
      </c>
      <c r="V1006" s="163" t="str">
        <f ca="1">IF(AND(C1006&lt;&gt;"",C1006&lt;&gt;OFFSET(C1006,1,0)),SUMIFS(B.2[Giá có thuế],B.2[Số ĐK],C1006),"")</f>
        <v/>
      </c>
      <c r="W1006" s="159"/>
      <c r="X1006" s="161" t="str">
        <f>IF(W1006="","",'Thông Tin Chung'!$L$3)</f>
        <v/>
      </c>
      <c r="Y1006" s="163" t="str">
        <f t="shared" ca="1" si="240"/>
        <v/>
      </c>
      <c r="Z1006" s="165"/>
      <c r="AA1006" s="155" t="str">
        <f ca="1">IF(C1006="","",IF(OR(D1006&lt;NgayBatDau,D1006&gt;NgayKetThuc),"Ngày tháng phải nằm trong kỳ báo cáo",IF(AND(G1006&lt;&gt;"",COUNTIF(D.2[Tên khách hàng],G1006)=0),"Tên KH chưa khai báo trong DSKH",IF(AND(H1006&lt;&gt;"",COUNTIF(D.1[Tên sản phẩm],H1006)=0),"SP này chưa khai báo trong DSSP",""))))</f>
        <v/>
      </c>
      <c r="AB1006" s="23" t="str">
        <f t="shared" ca="1" si="226"/>
        <v/>
      </c>
      <c r="AC1006" s="23" t="str">
        <f t="shared" ca="1" si="227"/>
        <v/>
      </c>
      <c r="AD1006" s="23" t="str">
        <f t="shared" ca="1" si="228"/>
        <v/>
      </c>
      <c r="AE1006" s="68" t="str">
        <f t="shared" ca="1" si="229"/>
        <v/>
      </c>
      <c r="AF1006" s="69" t="str">
        <f>IF(OR(H1006="",S1006=""),"",S1006-(SUM(L1006,M1006)*INDEX(D.1[Đơn giá],MATCH(H1006,D.1[Tên sản phẩm],0))))</f>
        <v/>
      </c>
      <c r="AG1006" s="90" t="str">
        <f t="shared" ca="1" si="230"/>
        <v/>
      </c>
      <c r="AH1006" s="90"/>
    </row>
    <row r="1007" spans="2:34" ht="27.75" customHeight="1" x14ac:dyDescent="0.2">
      <c r="B1007" s="154">
        <f t="shared" si="231"/>
        <v>1004</v>
      </c>
      <c r="C1007" s="155" t="str">
        <f t="shared" ca="1" si="232"/>
        <v/>
      </c>
      <c r="D1007" s="156" t="str">
        <f t="shared" ca="1" si="233"/>
        <v/>
      </c>
      <c r="E1007" s="157" t="str">
        <f t="shared" ca="1" si="234"/>
        <v/>
      </c>
      <c r="F1007" s="157"/>
      <c r="G1007" s="158" t="str">
        <f t="shared" ca="1" si="235"/>
        <v/>
      </c>
      <c r="H1007" s="159"/>
      <c r="I1007" s="160" t="str">
        <f>IF(H1007="","",INDEX(D.1[Quy cách],MATCH(H1007,D.1[Tên sản phẩm],0)))</f>
        <v/>
      </c>
      <c r="J1007" s="35" t="str">
        <f>IF(H1007="","",INDEX(D.1[ĐVT],MATCH(H1007,D.1[Tên sản phẩm],0)))</f>
        <v/>
      </c>
      <c r="K1007" s="163" t="str">
        <f>IF(H1007="","",INDEX(D.1[Đơn giá bán
(Tham khảo)],MATCH(H1007,D.1[Tên sản phẩm],0)))</f>
        <v/>
      </c>
      <c r="L1007" s="162"/>
      <c r="M1007" s="159"/>
      <c r="N1007" s="159"/>
      <c r="O1007" s="159"/>
      <c r="P1007" s="163" t="str">
        <f t="shared" si="236"/>
        <v/>
      </c>
      <c r="Q1007" s="164"/>
      <c r="R1007" s="162"/>
      <c r="S1007" s="163" t="str">
        <f t="shared" si="237"/>
        <v/>
      </c>
      <c r="T1007" s="164" t="str">
        <f t="shared" ca="1" si="238"/>
        <v/>
      </c>
      <c r="U1007" s="163" t="str">
        <f t="shared" si="239"/>
        <v/>
      </c>
      <c r="V1007" s="163" t="str">
        <f ca="1">IF(AND(C1007&lt;&gt;"",C1007&lt;&gt;OFFSET(C1007,1,0)),SUMIFS(B.2[Giá có thuế],B.2[Số ĐK],C1007),"")</f>
        <v/>
      </c>
      <c r="W1007" s="159"/>
      <c r="X1007" s="161" t="str">
        <f>IF(W1007="","",'Thông Tin Chung'!$L$3)</f>
        <v/>
      </c>
      <c r="Y1007" s="163" t="str">
        <f t="shared" ca="1" si="240"/>
        <v/>
      </c>
      <c r="Z1007" s="165"/>
      <c r="AA1007" s="155" t="str">
        <f ca="1">IF(C1007="","",IF(OR(D1007&lt;NgayBatDau,D1007&gt;NgayKetThuc),"Ngày tháng phải nằm trong kỳ báo cáo",IF(AND(G1007&lt;&gt;"",COUNTIF(D.2[Tên khách hàng],G1007)=0),"Tên KH chưa khai báo trong DSKH",IF(AND(H1007&lt;&gt;"",COUNTIF(D.1[Tên sản phẩm],H1007)=0),"SP này chưa khai báo trong DSSP",""))))</f>
        <v/>
      </c>
      <c r="AB1007" s="23" t="str">
        <f t="shared" ca="1" si="226"/>
        <v/>
      </c>
      <c r="AC1007" s="23" t="str">
        <f t="shared" ca="1" si="227"/>
        <v/>
      </c>
      <c r="AD1007" s="23" t="str">
        <f t="shared" ca="1" si="228"/>
        <v/>
      </c>
      <c r="AE1007" s="68" t="str">
        <f t="shared" ca="1" si="229"/>
        <v/>
      </c>
      <c r="AF1007" s="69" t="str">
        <f>IF(OR(H1007="",S1007=""),"",S1007-(SUM(L1007,M1007)*INDEX(D.1[Đơn giá],MATCH(H1007,D.1[Tên sản phẩm],0))))</f>
        <v/>
      </c>
      <c r="AG1007" s="90" t="str">
        <f t="shared" ca="1" si="230"/>
        <v/>
      </c>
      <c r="AH1007" s="90"/>
    </row>
    <row r="1008" spans="2:34" ht="27.75" customHeight="1" x14ac:dyDescent="0.2">
      <c r="B1008" s="154">
        <f t="shared" si="231"/>
        <v>1005</v>
      </c>
      <c r="C1008" s="155" t="str">
        <f t="shared" ca="1" si="232"/>
        <v/>
      </c>
      <c r="D1008" s="156" t="str">
        <f t="shared" ca="1" si="233"/>
        <v/>
      </c>
      <c r="E1008" s="157" t="str">
        <f t="shared" ca="1" si="234"/>
        <v/>
      </c>
      <c r="F1008" s="157"/>
      <c r="G1008" s="158" t="str">
        <f t="shared" ca="1" si="235"/>
        <v/>
      </c>
      <c r="H1008" s="159"/>
      <c r="I1008" s="160" t="str">
        <f>IF(H1008="","",INDEX(D.1[Quy cách],MATCH(H1008,D.1[Tên sản phẩm],0)))</f>
        <v/>
      </c>
      <c r="J1008" s="35" t="str">
        <f>IF(H1008="","",INDEX(D.1[ĐVT],MATCH(H1008,D.1[Tên sản phẩm],0)))</f>
        <v/>
      </c>
      <c r="K1008" s="163" t="str">
        <f>IF(H1008="","",INDEX(D.1[Đơn giá bán
(Tham khảo)],MATCH(H1008,D.1[Tên sản phẩm],0)))</f>
        <v/>
      </c>
      <c r="L1008" s="162"/>
      <c r="M1008" s="159"/>
      <c r="N1008" s="159"/>
      <c r="O1008" s="159"/>
      <c r="P1008" s="163" t="str">
        <f t="shared" si="236"/>
        <v/>
      </c>
      <c r="Q1008" s="164"/>
      <c r="R1008" s="162"/>
      <c r="S1008" s="163" t="str">
        <f t="shared" si="237"/>
        <v/>
      </c>
      <c r="T1008" s="164" t="str">
        <f t="shared" ca="1" si="238"/>
        <v/>
      </c>
      <c r="U1008" s="163" t="str">
        <f t="shared" si="239"/>
        <v/>
      </c>
      <c r="V1008" s="163" t="str">
        <f ca="1">IF(AND(C1008&lt;&gt;"",C1008&lt;&gt;OFFSET(C1008,1,0)),SUMIFS(B.2[Giá có thuế],B.2[Số ĐK],C1008),"")</f>
        <v/>
      </c>
      <c r="W1008" s="159"/>
      <c r="X1008" s="161" t="str">
        <f>IF(W1008="","",'Thông Tin Chung'!$L$3)</f>
        <v/>
      </c>
      <c r="Y1008" s="163" t="str">
        <f t="shared" ca="1" si="240"/>
        <v/>
      </c>
      <c r="Z1008" s="165"/>
      <c r="AA1008" s="155" t="str">
        <f ca="1">IF(C1008="","",IF(OR(D1008&lt;NgayBatDau,D1008&gt;NgayKetThuc),"Ngày tháng phải nằm trong kỳ báo cáo",IF(AND(G1008&lt;&gt;"",COUNTIF(D.2[Tên khách hàng],G1008)=0),"Tên KH chưa khai báo trong DSKH",IF(AND(H1008&lt;&gt;"",COUNTIF(D.1[Tên sản phẩm],H1008)=0),"SP này chưa khai báo trong DSSP",""))))</f>
        <v/>
      </c>
      <c r="AB1008" s="23" t="str">
        <f t="shared" ca="1" si="226"/>
        <v/>
      </c>
      <c r="AC1008" s="23" t="str">
        <f t="shared" ca="1" si="227"/>
        <v/>
      </c>
      <c r="AD1008" s="23" t="str">
        <f t="shared" ca="1" si="228"/>
        <v/>
      </c>
      <c r="AE1008" s="68" t="str">
        <f t="shared" ca="1" si="229"/>
        <v/>
      </c>
      <c r="AF1008" s="69" t="str">
        <f>IF(OR(H1008="",S1008=""),"",S1008-(SUM(L1008,M1008)*INDEX(D.1[Đơn giá],MATCH(H1008,D.1[Tên sản phẩm],0))))</f>
        <v/>
      </c>
      <c r="AG1008" s="90" t="str">
        <f t="shared" ca="1" si="230"/>
        <v/>
      </c>
      <c r="AH1008" s="90"/>
    </row>
    <row r="1009" spans="2:34" ht="27.75" customHeight="1" x14ac:dyDescent="0.2">
      <c r="B1009" s="154">
        <f t="shared" si="231"/>
        <v>1006</v>
      </c>
      <c r="C1009" s="155" t="str">
        <f t="shared" ca="1" si="232"/>
        <v/>
      </c>
      <c r="D1009" s="156" t="str">
        <f t="shared" ca="1" si="233"/>
        <v/>
      </c>
      <c r="E1009" s="157" t="str">
        <f t="shared" ca="1" si="234"/>
        <v/>
      </c>
      <c r="F1009" s="157"/>
      <c r="G1009" s="158" t="str">
        <f t="shared" ca="1" si="235"/>
        <v/>
      </c>
      <c r="H1009" s="159"/>
      <c r="I1009" s="160" t="str">
        <f>IF(H1009="","",INDEX(D.1[Quy cách],MATCH(H1009,D.1[Tên sản phẩm],0)))</f>
        <v/>
      </c>
      <c r="J1009" s="35" t="str">
        <f>IF(H1009="","",INDEX(D.1[ĐVT],MATCH(H1009,D.1[Tên sản phẩm],0)))</f>
        <v/>
      </c>
      <c r="K1009" s="163" t="str">
        <f>IF(H1009="","",INDEX(D.1[Đơn giá bán
(Tham khảo)],MATCH(H1009,D.1[Tên sản phẩm],0)))</f>
        <v/>
      </c>
      <c r="L1009" s="162"/>
      <c r="M1009" s="159"/>
      <c r="N1009" s="159"/>
      <c r="O1009" s="159"/>
      <c r="P1009" s="163" t="str">
        <f t="shared" si="236"/>
        <v/>
      </c>
      <c r="Q1009" s="164"/>
      <c r="R1009" s="162"/>
      <c r="S1009" s="163" t="str">
        <f t="shared" si="237"/>
        <v/>
      </c>
      <c r="T1009" s="164" t="str">
        <f t="shared" ca="1" si="238"/>
        <v/>
      </c>
      <c r="U1009" s="163" t="str">
        <f t="shared" si="239"/>
        <v/>
      </c>
      <c r="V1009" s="163" t="str">
        <f ca="1">IF(AND(C1009&lt;&gt;"",C1009&lt;&gt;OFFSET(C1009,1,0)),SUMIFS(B.2[Giá có thuế],B.2[Số ĐK],C1009),"")</f>
        <v/>
      </c>
      <c r="W1009" s="159"/>
      <c r="X1009" s="161" t="str">
        <f>IF(W1009="","",'Thông Tin Chung'!$L$3)</f>
        <v/>
      </c>
      <c r="Y1009" s="163" t="str">
        <f t="shared" ca="1" si="240"/>
        <v/>
      </c>
      <c r="Z1009" s="165"/>
      <c r="AA1009" s="155" t="str">
        <f ca="1">IF(C1009="","",IF(OR(D1009&lt;NgayBatDau,D1009&gt;NgayKetThuc),"Ngày tháng phải nằm trong kỳ báo cáo",IF(AND(G1009&lt;&gt;"",COUNTIF(D.2[Tên khách hàng],G1009)=0),"Tên KH chưa khai báo trong DSKH",IF(AND(H1009&lt;&gt;"",COUNTIF(D.1[Tên sản phẩm],H1009)=0),"SP này chưa khai báo trong DSSP",""))))</f>
        <v/>
      </c>
      <c r="AB1009" s="23" t="str">
        <f t="shared" ca="1" si="226"/>
        <v/>
      </c>
      <c r="AC1009" s="23" t="str">
        <f t="shared" ca="1" si="227"/>
        <v/>
      </c>
      <c r="AD1009" s="23" t="str">
        <f t="shared" ca="1" si="228"/>
        <v/>
      </c>
      <c r="AE1009" s="68" t="str">
        <f t="shared" ca="1" si="229"/>
        <v/>
      </c>
      <c r="AF1009" s="69" t="str">
        <f>IF(OR(H1009="",S1009=""),"",S1009-(SUM(L1009,M1009)*INDEX(D.1[Đơn giá],MATCH(H1009,D.1[Tên sản phẩm],0))))</f>
        <v/>
      </c>
      <c r="AG1009" s="90" t="str">
        <f t="shared" ca="1" si="230"/>
        <v/>
      </c>
      <c r="AH1009" s="90"/>
    </row>
    <row r="1010" spans="2:34" ht="27.75" customHeight="1" x14ac:dyDescent="0.2">
      <c r="B1010" s="154">
        <f t="shared" si="231"/>
        <v>1007</v>
      </c>
      <c r="C1010" s="155" t="str">
        <f t="shared" ca="1" si="232"/>
        <v/>
      </c>
      <c r="D1010" s="156" t="str">
        <f t="shared" ca="1" si="233"/>
        <v/>
      </c>
      <c r="E1010" s="157" t="str">
        <f t="shared" ca="1" si="234"/>
        <v/>
      </c>
      <c r="F1010" s="157"/>
      <c r="G1010" s="158" t="str">
        <f t="shared" ca="1" si="235"/>
        <v/>
      </c>
      <c r="H1010" s="159"/>
      <c r="I1010" s="160" t="str">
        <f>IF(H1010="","",INDEX(D.1[Quy cách],MATCH(H1010,D.1[Tên sản phẩm],0)))</f>
        <v/>
      </c>
      <c r="J1010" s="35" t="str">
        <f>IF(H1010="","",INDEX(D.1[ĐVT],MATCH(H1010,D.1[Tên sản phẩm],0)))</f>
        <v/>
      </c>
      <c r="K1010" s="163" t="str">
        <f>IF(H1010="","",INDEX(D.1[Đơn giá bán
(Tham khảo)],MATCH(H1010,D.1[Tên sản phẩm],0)))</f>
        <v/>
      </c>
      <c r="L1010" s="162"/>
      <c r="M1010" s="159"/>
      <c r="N1010" s="159"/>
      <c r="O1010" s="159"/>
      <c r="P1010" s="163" t="str">
        <f t="shared" si="236"/>
        <v/>
      </c>
      <c r="Q1010" s="164"/>
      <c r="R1010" s="162"/>
      <c r="S1010" s="163" t="str">
        <f t="shared" si="237"/>
        <v/>
      </c>
      <c r="T1010" s="164" t="str">
        <f t="shared" ca="1" si="238"/>
        <v/>
      </c>
      <c r="U1010" s="163" t="str">
        <f t="shared" si="239"/>
        <v/>
      </c>
      <c r="V1010" s="163" t="str">
        <f ca="1">IF(AND(C1010&lt;&gt;"",C1010&lt;&gt;OFFSET(C1010,1,0)),SUMIFS(B.2[Giá có thuế],B.2[Số ĐK],C1010),"")</f>
        <v/>
      </c>
      <c r="W1010" s="159"/>
      <c r="X1010" s="161" t="str">
        <f>IF(W1010="","",'Thông Tin Chung'!$L$3)</f>
        <v/>
      </c>
      <c r="Y1010" s="163" t="str">
        <f t="shared" ca="1" si="240"/>
        <v/>
      </c>
      <c r="Z1010" s="165"/>
      <c r="AA1010" s="155" t="str">
        <f ca="1">IF(C1010="","",IF(OR(D1010&lt;NgayBatDau,D1010&gt;NgayKetThuc),"Ngày tháng phải nằm trong kỳ báo cáo",IF(AND(G1010&lt;&gt;"",COUNTIF(D.2[Tên khách hàng],G1010)=0),"Tên KH chưa khai báo trong DSKH",IF(AND(H1010&lt;&gt;"",COUNTIF(D.1[Tên sản phẩm],H1010)=0),"SP này chưa khai báo trong DSSP",""))))</f>
        <v/>
      </c>
      <c r="AB1010" s="23" t="str">
        <f t="shared" ca="1" si="226"/>
        <v/>
      </c>
      <c r="AC1010" s="23" t="str">
        <f t="shared" ca="1" si="227"/>
        <v/>
      </c>
      <c r="AD1010" s="23" t="str">
        <f t="shared" ca="1" si="228"/>
        <v/>
      </c>
      <c r="AE1010" s="68" t="str">
        <f t="shared" ca="1" si="229"/>
        <v/>
      </c>
      <c r="AF1010" s="69" t="str">
        <f>IF(OR(H1010="",S1010=""),"",S1010-(SUM(L1010,M1010)*INDEX(D.1[Đơn giá],MATCH(H1010,D.1[Tên sản phẩm],0))))</f>
        <v/>
      </c>
      <c r="AG1010" s="90" t="str">
        <f t="shared" ca="1" si="230"/>
        <v/>
      </c>
      <c r="AH1010" s="90"/>
    </row>
    <row r="1011" spans="2:34" ht="27.75" customHeight="1" x14ac:dyDescent="0.2">
      <c r="B1011" s="154">
        <f t="shared" si="231"/>
        <v>1008</v>
      </c>
      <c r="C1011" s="155" t="str">
        <f t="shared" ca="1" si="232"/>
        <v/>
      </c>
      <c r="D1011" s="156" t="str">
        <f t="shared" ca="1" si="233"/>
        <v/>
      </c>
      <c r="E1011" s="157" t="str">
        <f t="shared" ca="1" si="234"/>
        <v/>
      </c>
      <c r="F1011" s="157"/>
      <c r="G1011" s="158" t="str">
        <f t="shared" ca="1" si="235"/>
        <v/>
      </c>
      <c r="H1011" s="159"/>
      <c r="I1011" s="160" t="str">
        <f>IF(H1011="","",INDEX(D.1[Quy cách],MATCH(H1011,D.1[Tên sản phẩm],0)))</f>
        <v/>
      </c>
      <c r="J1011" s="35" t="str">
        <f>IF(H1011="","",INDEX(D.1[ĐVT],MATCH(H1011,D.1[Tên sản phẩm],0)))</f>
        <v/>
      </c>
      <c r="K1011" s="163" t="str">
        <f>IF(H1011="","",INDEX(D.1[Đơn giá bán
(Tham khảo)],MATCH(H1011,D.1[Tên sản phẩm],0)))</f>
        <v/>
      </c>
      <c r="L1011" s="162"/>
      <c r="M1011" s="159"/>
      <c r="N1011" s="159"/>
      <c r="O1011" s="159"/>
      <c r="P1011" s="163" t="str">
        <f t="shared" si="236"/>
        <v/>
      </c>
      <c r="Q1011" s="164"/>
      <c r="R1011" s="162"/>
      <c r="S1011" s="163" t="str">
        <f t="shared" si="237"/>
        <v/>
      </c>
      <c r="T1011" s="164" t="str">
        <f t="shared" ca="1" si="238"/>
        <v/>
      </c>
      <c r="U1011" s="163" t="str">
        <f t="shared" si="239"/>
        <v/>
      </c>
      <c r="V1011" s="163" t="str">
        <f ca="1">IF(AND(C1011&lt;&gt;"",C1011&lt;&gt;OFFSET(C1011,1,0)),SUMIFS(B.2[Giá có thuế],B.2[Số ĐK],C1011),"")</f>
        <v/>
      </c>
      <c r="W1011" s="159"/>
      <c r="X1011" s="161" t="str">
        <f>IF(W1011="","",'Thông Tin Chung'!$L$3)</f>
        <v/>
      </c>
      <c r="Y1011" s="163" t="str">
        <f t="shared" ca="1" si="240"/>
        <v/>
      </c>
      <c r="Z1011" s="165"/>
      <c r="AA1011" s="155" t="str">
        <f ca="1">IF(C1011="","",IF(OR(D1011&lt;NgayBatDau,D1011&gt;NgayKetThuc),"Ngày tháng phải nằm trong kỳ báo cáo",IF(AND(G1011&lt;&gt;"",COUNTIF(D.2[Tên khách hàng],G1011)=0),"Tên KH chưa khai báo trong DSKH",IF(AND(H1011&lt;&gt;"",COUNTIF(D.1[Tên sản phẩm],H1011)=0),"SP này chưa khai báo trong DSSP",""))))</f>
        <v/>
      </c>
      <c r="AB1011" s="23" t="str">
        <f t="shared" ca="1" si="226"/>
        <v/>
      </c>
      <c r="AC1011" s="23" t="str">
        <f t="shared" ca="1" si="227"/>
        <v/>
      </c>
      <c r="AD1011" s="23" t="str">
        <f t="shared" ca="1" si="228"/>
        <v/>
      </c>
      <c r="AE1011" s="68" t="str">
        <f t="shared" ca="1" si="229"/>
        <v/>
      </c>
      <c r="AF1011" s="69" t="str">
        <f>IF(OR(H1011="",S1011=""),"",S1011-(SUM(L1011,M1011)*INDEX(D.1[Đơn giá],MATCH(H1011,D.1[Tên sản phẩm],0))))</f>
        <v/>
      </c>
      <c r="AG1011" s="90" t="str">
        <f t="shared" ca="1" si="230"/>
        <v/>
      </c>
      <c r="AH1011" s="90"/>
    </row>
    <row r="1012" spans="2:34" ht="27.75" customHeight="1" x14ac:dyDescent="0.2">
      <c r="B1012" s="154">
        <f t="shared" si="231"/>
        <v>1009</v>
      </c>
      <c r="C1012" s="155" t="str">
        <f t="shared" ca="1" si="232"/>
        <v/>
      </c>
      <c r="D1012" s="156" t="str">
        <f t="shared" ca="1" si="233"/>
        <v/>
      </c>
      <c r="E1012" s="157" t="str">
        <f t="shared" ca="1" si="234"/>
        <v/>
      </c>
      <c r="F1012" s="157"/>
      <c r="G1012" s="158" t="str">
        <f t="shared" ca="1" si="235"/>
        <v/>
      </c>
      <c r="H1012" s="159"/>
      <c r="I1012" s="160" t="str">
        <f>IF(H1012="","",INDEX(D.1[Quy cách],MATCH(H1012,D.1[Tên sản phẩm],0)))</f>
        <v/>
      </c>
      <c r="J1012" s="35" t="str">
        <f>IF(H1012="","",INDEX(D.1[ĐVT],MATCH(H1012,D.1[Tên sản phẩm],0)))</f>
        <v/>
      </c>
      <c r="K1012" s="163" t="str">
        <f>IF(H1012="","",INDEX(D.1[Đơn giá bán
(Tham khảo)],MATCH(H1012,D.1[Tên sản phẩm],0)))</f>
        <v/>
      </c>
      <c r="L1012" s="162"/>
      <c r="M1012" s="159"/>
      <c r="N1012" s="159"/>
      <c r="O1012" s="159"/>
      <c r="P1012" s="163" t="str">
        <f t="shared" si="236"/>
        <v/>
      </c>
      <c r="Q1012" s="164"/>
      <c r="R1012" s="162"/>
      <c r="S1012" s="163" t="str">
        <f t="shared" si="237"/>
        <v/>
      </c>
      <c r="T1012" s="164" t="str">
        <f t="shared" ca="1" si="238"/>
        <v/>
      </c>
      <c r="U1012" s="163" t="str">
        <f t="shared" si="239"/>
        <v/>
      </c>
      <c r="V1012" s="163" t="str">
        <f ca="1">IF(AND(C1012&lt;&gt;"",C1012&lt;&gt;OFFSET(C1012,1,0)),SUMIFS(B.2[Giá có thuế],B.2[Số ĐK],C1012),"")</f>
        <v/>
      </c>
      <c r="W1012" s="159"/>
      <c r="X1012" s="161" t="str">
        <f>IF(W1012="","",'Thông Tin Chung'!$L$3)</f>
        <v/>
      </c>
      <c r="Y1012" s="163" t="str">
        <f t="shared" ca="1" si="240"/>
        <v/>
      </c>
      <c r="Z1012" s="165"/>
      <c r="AA1012" s="155" t="str">
        <f ca="1">IF(C1012="","",IF(OR(D1012&lt;NgayBatDau,D1012&gt;NgayKetThuc),"Ngày tháng phải nằm trong kỳ báo cáo",IF(AND(G1012&lt;&gt;"",COUNTIF(D.2[Tên khách hàng],G1012)=0),"Tên KH chưa khai báo trong DSKH",IF(AND(H1012&lt;&gt;"",COUNTIF(D.1[Tên sản phẩm],H1012)=0),"SP này chưa khai báo trong DSSP",""))))</f>
        <v/>
      </c>
      <c r="AB1012" s="23" t="str">
        <f t="shared" ca="1" si="226"/>
        <v/>
      </c>
      <c r="AC1012" s="23" t="str">
        <f t="shared" ca="1" si="227"/>
        <v/>
      </c>
      <c r="AD1012" s="23" t="str">
        <f t="shared" ca="1" si="228"/>
        <v/>
      </c>
      <c r="AE1012" s="68" t="str">
        <f t="shared" ca="1" si="229"/>
        <v/>
      </c>
      <c r="AF1012" s="69" t="str">
        <f>IF(OR(H1012="",S1012=""),"",S1012-(SUM(L1012,M1012)*INDEX(D.1[Đơn giá],MATCH(H1012,D.1[Tên sản phẩm],0))))</f>
        <v/>
      </c>
      <c r="AG1012" s="90" t="str">
        <f t="shared" ca="1" si="230"/>
        <v/>
      </c>
      <c r="AH1012" s="90"/>
    </row>
    <row r="1013" spans="2:34" ht="27.75" customHeight="1" x14ac:dyDescent="0.2">
      <c r="B1013" s="154">
        <f t="shared" si="231"/>
        <v>1010</v>
      </c>
      <c r="C1013" s="155" t="str">
        <f t="shared" ca="1" si="232"/>
        <v/>
      </c>
      <c r="D1013" s="156" t="str">
        <f t="shared" ca="1" si="233"/>
        <v/>
      </c>
      <c r="E1013" s="157" t="str">
        <f t="shared" ca="1" si="234"/>
        <v/>
      </c>
      <c r="F1013" s="157"/>
      <c r="G1013" s="158" t="str">
        <f t="shared" ca="1" si="235"/>
        <v/>
      </c>
      <c r="H1013" s="159"/>
      <c r="I1013" s="160" t="str">
        <f>IF(H1013="","",INDEX(D.1[Quy cách],MATCH(H1013,D.1[Tên sản phẩm],0)))</f>
        <v/>
      </c>
      <c r="J1013" s="35" t="str">
        <f>IF(H1013="","",INDEX(D.1[ĐVT],MATCH(H1013,D.1[Tên sản phẩm],0)))</f>
        <v/>
      </c>
      <c r="K1013" s="163" t="str">
        <f>IF(H1013="","",INDEX(D.1[Đơn giá bán
(Tham khảo)],MATCH(H1013,D.1[Tên sản phẩm],0)))</f>
        <v/>
      </c>
      <c r="L1013" s="162"/>
      <c r="M1013" s="159"/>
      <c r="N1013" s="159"/>
      <c r="O1013" s="159"/>
      <c r="P1013" s="163" t="str">
        <f t="shared" si="236"/>
        <v/>
      </c>
      <c r="Q1013" s="164"/>
      <c r="R1013" s="162"/>
      <c r="S1013" s="163" t="str">
        <f t="shared" si="237"/>
        <v/>
      </c>
      <c r="T1013" s="164" t="str">
        <f t="shared" ca="1" si="238"/>
        <v/>
      </c>
      <c r="U1013" s="163" t="str">
        <f t="shared" si="239"/>
        <v/>
      </c>
      <c r="V1013" s="163" t="str">
        <f ca="1">IF(AND(C1013&lt;&gt;"",C1013&lt;&gt;OFFSET(C1013,1,0)),SUMIFS(B.2[Giá có thuế],B.2[Số ĐK],C1013),"")</f>
        <v/>
      </c>
      <c r="W1013" s="159"/>
      <c r="X1013" s="161" t="str">
        <f>IF(W1013="","",'Thông Tin Chung'!$L$3)</f>
        <v/>
      </c>
      <c r="Y1013" s="163" t="str">
        <f t="shared" ca="1" si="240"/>
        <v/>
      </c>
      <c r="Z1013" s="165"/>
      <c r="AA1013" s="155" t="str">
        <f ca="1">IF(C1013="","",IF(OR(D1013&lt;NgayBatDau,D1013&gt;NgayKetThuc),"Ngày tháng phải nằm trong kỳ báo cáo",IF(AND(G1013&lt;&gt;"",COUNTIF(D.2[Tên khách hàng],G1013)=0),"Tên KH chưa khai báo trong DSKH",IF(AND(H1013&lt;&gt;"",COUNTIF(D.1[Tên sản phẩm],H1013)=0),"SP này chưa khai báo trong DSSP",""))))</f>
        <v/>
      </c>
      <c r="AB1013" s="23" t="str">
        <f t="shared" ca="1" si="226"/>
        <v/>
      </c>
      <c r="AC1013" s="23" t="str">
        <f t="shared" ca="1" si="227"/>
        <v/>
      </c>
      <c r="AD1013" s="23" t="str">
        <f t="shared" ca="1" si="228"/>
        <v/>
      </c>
      <c r="AE1013" s="68" t="str">
        <f t="shared" ca="1" si="229"/>
        <v/>
      </c>
      <c r="AF1013" s="69" t="str">
        <f>IF(OR(H1013="",S1013=""),"",S1013-(SUM(L1013,M1013)*INDEX(D.1[Đơn giá],MATCH(H1013,D.1[Tên sản phẩm],0))))</f>
        <v/>
      </c>
      <c r="AG1013" s="90" t="str">
        <f t="shared" ca="1" si="230"/>
        <v/>
      </c>
      <c r="AH1013" s="90"/>
    </row>
    <row r="1014" spans="2:34" ht="27.75" customHeight="1" x14ac:dyDescent="0.2">
      <c r="B1014" s="154">
        <f t="shared" si="231"/>
        <v>1011</v>
      </c>
      <c r="C1014" s="155" t="str">
        <f t="shared" ca="1" si="232"/>
        <v/>
      </c>
      <c r="D1014" s="156" t="str">
        <f t="shared" ca="1" si="233"/>
        <v/>
      </c>
      <c r="E1014" s="157" t="str">
        <f t="shared" ca="1" si="234"/>
        <v/>
      </c>
      <c r="F1014" s="157"/>
      <c r="G1014" s="158" t="str">
        <f t="shared" ca="1" si="235"/>
        <v/>
      </c>
      <c r="H1014" s="159"/>
      <c r="I1014" s="160" t="str">
        <f>IF(H1014="","",INDEX(D.1[Quy cách],MATCH(H1014,D.1[Tên sản phẩm],0)))</f>
        <v/>
      </c>
      <c r="J1014" s="35" t="str">
        <f>IF(H1014="","",INDEX(D.1[ĐVT],MATCH(H1014,D.1[Tên sản phẩm],0)))</f>
        <v/>
      </c>
      <c r="K1014" s="163" t="str">
        <f>IF(H1014="","",INDEX(D.1[Đơn giá bán
(Tham khảo)],MATCH(H1014,D.1[Tên sản phẩm],0)))</f>
        <v/>
      </c>
      <c r="L1014" s="162"/>
      <c r="M1014" s="159"/>
      <c r="N1014" s="159"/>
      <c r="O1014" s="159"/>
      <c r="P1014" s="163" t="str">
        <f t="shared" si="236"/>
        <v/>
      </c>
      <c r="Q1014" s="164"/>
      <c r="R1014" s="162"/>
      <c r="S1014" s="163" t="str">
        <f t="shared" si="237"/>
        <v/>
      </c>
      <c r="T1014" s="164" t="str">
        <f t="shared" ca="1" si="238"/>
        <v/>
      </c>
      <c r="U1014" s="163" t="str">
        <f t="shared" si="239"/>
        <v/>
      </c>
      <c r="V1014" s="163" t="str">
        <f ca="1">IF(AND(C1014&lt;&gt;"",C1014&lt;&gt;OFFSET(C1014,1,0)),SUMIFS(B.2[Giá có thuế],B.2[Số ĐK],C1014),"")</f>
        <v/>
      </c>
      <c r="W1014" s="159"/>
      <c r="X1014" s="161" t="str">
        <f>IF(W1014="","",'Thông Tin Chung'!$L$3)</f>
        <v/>
      </c>
      <c r="Y1014" s="163" t="str">
        <f t="shared" ca="1" si="240"/>
        <v/>
      </c>
      <c r="Z1014" s="165"/>
      <c r="AA1014" s="155" t="str">
        <f ca="1">IF(C1014="","",IF(OR(D1014&lt;NgayBatDau,D1014&gt;NgayKetThuc),"Ngày tháng phải nằm trong kỳ báo cáo",IF(AND(G1014&lt;&gt;"",COUNTIF(D.2[Tên khách hàng],G1014)=0),"Tên KH chưa khai báo trong DSKH",IF(AND(H1014&lt;&gt;"",COUNTIF(D.1[Tên sản phẩm],H1014)=0),"SP này chưa khai báo trong DSSP",""))))</f>
        <v/>
      </c>
      <c r="AB1014" s="23" t="str">
        <f t="shared" ca="1" si="226"/>
        <v/>
      </c>
      <c r="AC1014" s="23" t="str">
        <f t="shared" ca="1" si="227"/>
        <v/>
      </c>
      <c r="AD1014" s="23" t="str">
        <f t="shared" ca="1" si="228"/>
        <v/>
      </c>
      <c r="AE1014" s="68" t="str">
        <f t="shared" ca="1" si="229"/>
        <v/>
      </c>
      <c r="AF1014" s="69" t="str">
        <f>IF(OR(H1014="",S1014=""),"",S1014-(SUM(L1014,M1014)*INDEX(D.1[Đơn giá],MATCH(H1014,D.1[Tên sản phẩm],0))))</f>
        <v/>
      </c>
      <c r="AG1014" s="90" t="str">
        <f t="shared" ca="1" si="230"/>
        <v/>
      </c>
      <c r="AH1014" s="90"/>
    </row>
    <row r="1015" spans="2:34" ht="27.75" customHeight="1" x14ac:dyDescent="0.2">
      <c r="B1015" s="154">
        <f t="shared" si="231"/>
        <v>1012</v>
      </c>
      <c r="C1015" s="155" t="str">
        <f t="shared" ca="1" si="232"/>
        <v/>
      </c>
      <c r="D1015" s="156" t="str">
        <f t="shared" ca="1" si="233"/>
        <v/>
      </c>
      <c r="E1015" s="157" t="str">
        <f t="shared" ca="1" si="234"/>
        <v/>
      </c>
      <c r="F1015" s="157"/>
      <c r="G1015" s="158" t="str">
        <f t="shared" ca="1" si="235"/>
        <v/>
      </c>
      <c r="H1015" s="159"/>
      <c r="I1015" s="160" t="str">
        <f>IF(H1015="","",INDEX(D.1[Quy cách],MATCH(H1015,D.1[Tên sản phẩm],0)))</f>
        <v/>
      </c>
      <c r="J1015" s="35" t="str">
        <f>IF(H1015="","",INDEX(D.1[ĐVT],MATCH(H1015,D.1[Tên sản phẩm],0)))</f>
        <v/>
      </c>
      <c r="K1015" s="163" t="str">
        <f>IF(H1015="","",INDEX(D.1[Đơn giá bán
(Tham khảo)],MATCH(H1015,D.1[Tên sản phẩm],0)))</f>
        <v/>
      </c>
      <c r="L1015" s="162"/>
      <c r="M1015" s="159"/>
      <c r="N1015" s="159"/>
      <c r="O1015" s="159"/>
      <c r="P1015" s="163" t="str">
        <f t="shared" si="236"/>
        <v/>
      </c>
      <c r="Q1015" s="164"/>
      <c r="R1015" s="162"/>
      <c r="S1015" s="163" t="str">
        <f t="shared" si="237"/>
        <v/>
      </c>
      <c r="T1015" s="164" t="str">
        <f t="shared" ca="1" si="238"/>
        <v/>
      </c>
      <c r="U1015" s="163" t="str">
        <f t="shared" si="239"/>
        <v/>
      </c>
      <c r="V1015" s="163" t="str">
        <f ca="1">IF(AND(C1015&lt;&gt;"",C1015&lt;&gt;OFFSET(C1015,1,0)),SUMIFS(B.2[Giá có thuế],B.2[Số ĐK],C1015),"")</f>
        <v/>
      </c>
      <c r="W1015" s="159"/>
      <c r="X1015" s="161" t="str">
        <f>IF(W1015="","",'Thông Tin Chung'!$L$3)</f>
        <v/>
      </c>
      <c r="Y1015" s="163" t="str">
        <f t="shared" ca="1" si="240"/>
        <v/>
      </c>
      <c r="Z1015" s="165"/>
      <c r="AA1015" s="155" t="str">
        <f ca="1">IF(C1015="","",IF(OR(D1015&lt;NgayBatDau,D1015&gt;NgayKetThuc),"Ngày tháng phải nằm trong kỳ báo cáo",IF(AND(G1015&lt;&gt;"",COUNTIF(D.2[Tên khách hàng],G1015)=0),"Tên KH chưa khai báo trong DSKH",IF(AND(H1015&lt;&gt;"",COUNTIF(D.1[Tên sản phẩm],H1015)=0),"SP này chưa khai báo trong DSSP",""))))</f>
        <v/>
      </c>
      <c r="AB1015" s="23" t="str">
        <f t="shared" ca="1" si="226"/>
        <v/>
      </c>
      <c r="AC1015" s="23" t="str">
        <f t="shared" ca="1" si="227"/>
        <v/>
      </c>
      <c r="AD1015" s="23" t="str">
        <f t="shared" ca="1" si="228"/>
        <v/>
      </c>
      <c r="AE1015" s="68" t="str">
        <f t="shared" ca="1" si="229"/>
        <v/>
      </c>
      <c r="AF1015" s="69" t="str">
        <f>IF(OR(H1015="",S1015=""),"",S1015-(SUM(L1015,M1015)*INDEX(D.1[Đơn giá],MATCH(H1015,D.1[Tên sản phẩm],0))))</f>
        <v/>
      </c>
      <c r="AG1015" s="90" t="str">
        <f t="shared" ca="1" si="230"/>
        <v/>
      </c>
      <c r="AH1015" s="90"/>
    </row>
    <row r="1016" spans="2:34" ht="27.75" customHeight="1" x14ac:dyDescent="0.2">
      <c r="B1016" s="154">
        <f t="shared" si="231"/>
        <v>1013</v>
      </c>
      <c r="C1016" s="155" t="str">
        <f t="shared" ca="1" si="232"/>
        <v/>
      </c>
      <c r="D1016" s="156" t="str">
        <f t="shared" ca="1" si="233"/>
        <v/>
      </c>
      <c r="E1016" s="157" t="str">
        <f t="shared" ca="1" si="234"/>
        <v/>
      </c>
      <c r="F1016" s="157"/>
      <c r="G1016" s="158" t="str">
        <f t="shared" ca="1" si="235"/>
        <v/>
      </c>
      <c r="H1016" s="159"/>
      <c r="I1016" s="160" t="str">
        <f>IF(H1016="","",INDEX(D.1[Quy cách],MATCH(H1016,D.1[Tên sản phẩm],0)))</f>
        <v/>
      </c>
      <c r="J1016" s="35" t="str">
        <f>IF(H1016="","",INDEX(D.1[ĐVT],MATCH(H1016,D.1[Tên sản phẩm],0)))</f>
        <v/>
      </c>
      <c r="K1016" s="163" t="str">
        <f>IF(H1016="","",INDEX(D.1[Đơn giá bán
(Tham khảo)],MATCH(H1016,D.1[Tên sản phẩm],0)))</f>
        <v/>
      </c>
      <c r="L1016" s="162"/>
      <c r="M1016" s="159"/>
      <c r="N1016" s="159"/>
      <c r="O1016" s="159"/>
      <c r="P1016" s="163" t="str">
        <f t="shared" si="236"/>
        <v/>
      </c>
      <c r="Q1016" s="164"/>
      <c r="R1016" s="162"/>
      <c r="S1016" s="163" t="str">
        <f t="shared" si="237"/>
        <v/>
      </c>
      <c r="T1016" s="164" t="str">
        <f t="shared" ca="1" si="238"/>
        <v/>
      </c>
      <c r="U1016" s="163" t="str">
        <f t="shared" si="239"/>
        <v/>
      </c>
      <c r="V1016" s="163" t="str">
        <f ca="1">IF(AND(C1016&lt;&gt;"",C1016&lt;&gt;OFFSET(C1016,1,0)),SUMIFS(B.2[Giá có thuế],B.2[Số ĐK],C1016),"")</f>
        <v/>
      </c>
      <c r="W1016" s="159"/>
      <c r="X1016" s="161" t="str">
        <f>IF(W1016="","",'Thông Tin Chung'!$L$3)</f>
        <v/>
      </c>
      <c r="Y1016" s="163" t="str">
        <f t="shared" ca="1" si="240"/>
        <v/>
      </c>
      <c r="Z1016" s="165"/>
      <c r="AA1016" s="155" t="str">
        <f ca="1">IF(C1016="","",IF(OR(D1016&lt;NgayBatDau,D1016&gt;NgayKetThuc),"Ngày tháng phải nằm trong kỳ báo cáo",IF(AND(G1016&lt;&gt;"",COUNTIF(D.2[Tên khách hàng],G1016)=0),"Tên KH chưa khai báo trong DSKH",IF(AND(H1016&lt;&gt;"",COUNTIF(D.1[Tên sản phẩm],H1016)=0),"SP này chưa khai báo trong DSSP",""))))</f>
        <v/>
      </c>
      <c r="AB1016" s="23" t="str">
        <f t="shared" ca="1" si="226"/>
        <v/>
      </c>
      <c r="AC1016" s="23" t="str">
        <f t="shared" ca="1" si="227"/>
        <v/>
      </c>
      <c r="AD1016" s="23" t="str">
        <f t="shared" ca="1" si="228"/>
        <v/>
      </c>
      <c r="AE1016" s="68" t="str">
        <f t="shared" ca="1" si="229"/>
        <v/>
      </c>
      <c r="AF1016" s="69" t="str">
        <f>IF(OR(H1016="",S1016=""),"",S1016-(SUM(L1016,M1016)*INDEX(D.1[Đơn giá],MATCH(H1016,D.1[Tên sản phẩm],0))))</f>
        <v/>
      </c>
      <c r="AG1016" s="90" t="str">
        <f t="shared" ca="1" si="230"/>
        <v/>
      </c>
      <c r="AH1016" s="90"/>
    </row>
    <row r="1017" spans="2:34" ht="27.75" customHeight="1" x14ac:dyDescent="0.2">
      <c r="B1017" s="154">
        <f t="shared" si="231"/>
        <v>1014</v>
      </c>
      <c r="C1017" s="155" t="str">
        <f t="shared" ca="1" si="232"/>
        <v/>
      </c>
      <c r="D1017" s="156" t="str">
        <f t="shared" ca="1" si="233"/>
        <v/>
      </c>
      <c r="E1017" s="157" t="str">
        <f t="shared" ca="1" si="234"/>
        <v/>
      </c>
      <c r="F1017" s="157"/>
      <c r="G1017" s="158" t="str">
        <f t="shared" ca="1" si="235"/>
        <v/>
      </c>
      <c r="H1017" s="159"/>
      <c r="I1017" s="160" t="str">
        <f>IF(H1017="","",INDEX(D.1[Quy cách],MATCH(H1017,D.1[Tên sản phẩm],0)))</f>
        <v/>
      </c>
      <c r="J1017" s="35" t="str">
        <f>IF(H1017="","",INDEX(D.1[ĐVT],MATCH(H1017,D.1[Tên sản phẩm],0)))</f>
        <v/>
      </c>
      <c r="K1017" s="163" t="str">
        <f>IF(H1017="","",INDEX(D.1[Đơn giá bán
(Tham khảo)],MATCH(H1017,D.1[Tên sản phẩm],0)))</f>
        <v/>
      </c>
      <c r="L1017" s="162"/>
      <c r="M1017" s="159"/>
      <c r="N1017" s="159"/>
      <c r="O1017" s="159"/>
      <c r="P1017" s="163" t="str">
        <f t="shared" si="236"/>
        <v/>
      </c>
      <c r="Q1017" s="164"/>
      <c r="R1017" s="162"/>
      <c r="S1017" s="163" t="str">
        <f t="shared" si="237"/>
        <v/>
      </c>
      <c r="T1017" s="164" t="str">
        <f t="shared" ca="1" si="238"/>
        <v/>
      </c>
      <c r="U1017" s="163" t="str">
        <f t="shared" si="239"/>
        <v/>
      </c>
      <c r="V1017" s="163" t="str">
        <f ca="1">IF(AND(C1017&lt;&gt;"",C1017&lt;&gt;OFFSET(C1017,1,0)),SUMIFS(B.2[Giá có thuế],B.2[Số ĐK],C1017),"")</f>
        <v/>
      </c>
      <c r="W1017" s="159"/>
      <c r="X1017" s="161" t="str">
        <f>IF(W1017="","",'Thông Tin Chung'!$L$3)</f>
        <v/>
      </c>
      <c r="Y1017" s="163" t="str">
        <f t="shared" ca="1" si="240"/>
        <v/>
      </c>
      <c r="Z1017" s="165"/>
      <c r="AA1017" s="155" t="str">
        <f ca="1">IF(C1017="","",IF(OR(D1017&lt;NgayBatDau,D1017&gt;NgayKetThuc),"Ngày tháng phải nằm trong kỳ báo cáo",IF(AND(G1017&lt;&gt;"",COUNTIF(D.2[Tên khách hàng],G1017)=0),"Tên KH chưa khai báo trong DSKH",IF(AND(H1017&lt;&gt;"",COUNTIF(D.1[Tên sản phẩm],H1017)=0),"SP này chưa khai báo trong DSSP",""))))</f>
        <v/>
      </c>
      <c r="AB1017" s="23" t="str">
        <f t="shared" ca="1" si="226"/>
        <v/>
      </c>
      <c r="AC1017" s="23" t="str">
        <f t="shared" ca="1" si="227"/>
        <v/>
      </c>
      <c r="AD1017" s="23" t="str">
        <f t="shared" ca="1" si="228"/>
        <v/>
      </c>
      <c r="AE1017" s="68" t="str">
        <f t="shared" ca="1" si="229"/>
        <v/>
      </c>
      <c r="AF1017" s="69" t="str">
        <f>IF(OR(H1017="",S1017=""),"",S1017-(SUM(L1017,M1017)*INDEX(D.1[Đơn giá],MATCH(H1017,D.1[Tên sản phẩm],0))))</f>
        <v/>
      </c>
      <c r="AG1017" s="90" t="str">
        <f t="shared" ca="1" si="230"/>
        <v/>
      </c>
      <c r="AH1017" s="90"/>
    </row>
    <row r="1018" spans="2:34" ht="27.75" customHeight="1" x14ac:dyDescent="0.2">
      <c r="B1018" s="154">
        <f t="shared" si="231"/>
        <v>1015</v>
      </c>
      <c r="C1018" s="155" t="str">
        <f t="shared" ca="1" si="232"/>
        <v/>
      </c>
      <c r="D1018" s="156" t="str">
        <f t="shared" ca="1" si="233"/>
        <v/>
      </c>
      <c r="E1018" s="157" t="str">
        <f t="shared" ca="1" si="234"/>
        <v/>
      </c>
      <c r="F1018" s="157"/>
      <c r="G1018" s="158" t="str">
        <f t="shared" ca="1" si="235"/>
        <v/>
      </c>
      <c r="H1018" s="159"/>
      <c r="I1018" s="160" t="str">
        <f>IF(H1018="","",INDEX(D.1[Quy cách],MATCH(H1018,D.1[Tên sản phẩm],0)))</f>
        <v/>
      </c>
      <c r="J1018" s="35" t="str">
        <f>IF(H1018="","",INDEX(D.1[ĐVT],MATCH(H1018,D.1[Tên sản phẩm],0)))</f>
        <v/>
      </c>
      <c r="K1018" s="163" t="str">
        <f>IF(H1018="","",INDEX(D.1[Đơn giá bán
(Tham khảo)],MATCH(H1018,D.1[Tên sản phẩm],0)))</f>
        <v/>
      </c>
      <c r="L1018" s="162"/>
      <c r="M1018" s="159"/>
      <c r="N1018" s="159"/>
      <c r="O1018" s="159"/>
      <c r="P1018" s="163" t="str">
        <f t="shared" si="236"/>
        <v/>
      </c>
      <c r="Q1018" s="164"/>
      <c r="R1018" s="162"/>
      <c r="S1018" s="163" t="str">
        <f t="shared" si="237"/>
        <v/>
      </c>
      <c r="T1018" s="164" t="str">
        <f t="shared" ca="1" si="238"/>
        <v/>
      </c>
      <c r="U1018" s="163" t="str">
        <f t="shared" si="239"/>
        <v/>
      </c>
      <c r="V1018" s="163" t="str">
        <f ca="1">IF(AND(C1018&lt;&gt;"",C1018&lt;&gt;OFFSET(C1018,1,0)),SUMIFS(B.2[Giá có thuế],B.2[Số ĐK],C1018),"")</f>
        <v/>
      </c>
      <c r="W1018" s="159"/>
      <c r="X1018" s="161" t="str">
        <f>IF(W1018="","",'Thông Tin Chung'!$L$3)</f>
        <v/>
      </c>
      <c r="Y1018" s="163" t="str">
        <f t="shared" ca="1" si="240"/>
        <v/>
      </c>
      <c r="Z1018" s="165"/>
      <c r="AA1018" s="155" t="str">
        <f ca="1">IF(C1018="","",IF(OR(D1018&lt;NgayBatDau,D1018&gt;NgayKetThuc),"Ngày tháng phải nằm trong kỳ báo cáo",IF(AND(G1018&lt;&gt;"",COUNTIF(D.2[Tên khách hàng],G1018)=0),"Tên KH chưa khai báo trong DSKH",IF(AND(H1018&lt;&gt;"",COUNTIF(D.1[Tên sản phẩm],H1018)=0),"SP này chưa khai báo trong DSSP",""))))</f>
        <v/>
      </c>
      <c r="AB1018" s="23" t="str">
        <f t="shared" ca="1" si="226"/>
        <v/>
      </c>
      <c r="AC1018" s="23" t="str">
        <f t="shared" ca="1" si="227"/>
        <v/>
      </c>
      <c r="AD1018" s="23" t="str">
        <f t="shared" ca="1" si="228"/>
        <v/>
      </c>
      <c r="AE1018" s="68" t="str">
        <f t="shared" ca="1" si="229"/>
        <v/>
      </c>
      <c r="AF1018" s="69" t="str">
        <f>IF(OR(H1018="",S1018=""),"",S1018-(SUM(L1018,M1018)*INDEX(D.1[Đơn giá],MATCH(H1018,D.1[Tên sản phẩm],0))))</f>
        <v/>
      </c>
      <c r="AG1018" s="90" t="str">
        <f t="shared" ca="1" si="230"/>
        <v/>
      </c>
      <c r="AH1018" s="90"/>
    </row>
    <row r="1019" spans="2:34" ht="27.75" customHeight="1" x14ac:dyDescent="0.2">
      <c r="B1019" s="154">
        <f t="shared" si="231"/>
        <v>1016</v>
      </c>
      <c r="C1019" s="155" t="str">
        <f t="shared" ca="1" si="232"/>
        <v/>
      </c>
      <c r="D1019" s="156" t="str">
        <f t="shared" ca="1" si="233"/>
        <v/>
      </c>
      <c r="E1019" s="157" t="str">
        <f t="shared" ca="1" si="234"/>
        <v/>
      </c>
      <c r="F1019" s="157"/>
      <c r="G1019" s="158" t="str">
        <f t="shared" ca="1" si="235"/>
        <v/>
      </c>
      <c r="H1019" s="159"/>
      <c r="I1019" s="160" t="str">
        <f>IF(H1019="","",INDEX(D.1[Quy cách],MATCH(H1019,D.1[Tên sản phẩm],0)))</f>
        <v/>
      </c>
      <c r="J1019" s="35" t="str">
        <f>IF(H1019="","",INDEX(D.1[ĐVT],MATCH(H1019,D.1[Tên sản phẩm],0)))</f>
        <v/>
      </c>
      <c r="K1019" s="163" t="str">
        <f>IF(H1019="","",INDEX(D.1[Đơn giá bán
(Tham khảo)],MATCH(H1019,D.1[Tên sản phẩm],0)))</f>
        <v/>
      </c>
      <c r="L1019" s="162"/>
      <c r="M1019" s="159"/>
      <c r="N1019" s="159"/>
      <c r="O1019" s="159"/>
      <c r="P1019" s="163" t="str">
        <f t="shared" si="236"/>
        <v/>
      </c>
      <c r="Q1019" s="164"/>
      <c r="R1019" s="162"/>
      <c r="S1019" s="163" t="str">
        <f t="shared" si="237"/>
        <v/>
      </c>
      <c r="T1019" s="164" t="str">
        <f t="shared" ca="1" si="238"/>
        <v/>
      </c>
      <c r="U1019" s="163" t="str">
        <f t="shared" si="239"/>
        <v/>
      </c>
      <c r="V1019" s="163" t="str">
        <f ca="1">IF(AND(C1019&lt;&gt;"",C1019&lt;&gt;OFFSET(C1019,1,0)),SUMIFS(B.2[Giá có thuế],B.2[Số ĐK],C1019),"")</f>
        <v/>
      </c>
      <c r="W1019" s="159"/>
      <c r="X1019" s="161" t="str">
        <f>IF(W1019="","",'Thông Tin Chung'!$L$3)</f>
        <v/>
      </c>
      <c r="Y1019" s="163" t="str">
        <f t="shared" ca="1" si="240"/>
        <v/>
      </c>
      <c r="Z1019" s="165"/>
      <c r="AA1019" s="155" t="str">
        <f ca="1">IF(C1019="","",IF(OR(D1019&lt;NgayBatDau,D1019&gt;NgayKetThuc),"Ngày tháng phải nằm trong kỳ báo cáo",IF(AND(G1019&lt;&gt;"",COUNTIF(D.2[Tên khách hàng],G1019)=0),"Tên KH chưa khai báo trong DSKH",IF(AND(H1019&lt;&gt;"",COUNTIF(D.1[Tên sản phẩm],H1019)=0),"SP này chưa khai báo trong DSSP",""))))</f>
        <v/>
      </c>
      <c r="AB1019" s="23" t="str">
        <f t="shared" ca="1" si="226"/>
        <v/>
      </c>
      <c r="AC1019" s="23" t="str">
        <f t="shared" ca="1" si="227"/>
        <v/>
      </c>
      <c r="AD1019" s="23" t="str">
        <f t="shared" ca="1" si="228"/>
        <v/>
      </c>
      <c r="AE1019" s="68" t="str">
        <f t="shared" ca="1" si="229"/>
        <v/>
      </c>
      <c r="AF1019" s="69" t="str">
        <f>IF(OR(H1019="",S1019=""),"",S1019-(SUM(L1019,M1019)*INDEX(D.1[Đơn giá],MATCH(H1019,D.1[Tên sản phẩm],0))))</f>
        <v/>
      </c>
      <c r="AG1019" s="90" t="str">
        <f t="shared" ca="1" si="230"/>
        <v/>
      </c>
      <c r="AH1019" s="90"/>
    </row>
    <row r="1020" spans="2:34" ht="27.75" customHeight="1" x14ac:dyDescent="0.2">
      <c r="B1020" s="154">
        <f t="shared" si="231"/>
        <v>1017</v>
      </c>
      <c r="C1020" s="155" t="str">
        <f t="shared" ca="1" si="232"/>
        <v/>
      </c>
      <c r="D1020" s="156" t="str">
        <f t="shared" ca="1" si="233"/>
        <v/>
      </c>
      <c r="E1020" s="157" t="str">
        <f t="shared" ca="1" si="234"/>
        <v/>
      </c>
      <c r="F1020" s="157"/>
      <c r="G1020" s="158" t="str">
        <f t="shared" ca="1" si="235"/>
        <v/>
      </c>
      <c r="H1020" s="159"/>
      <c r="I1020" s="160" t="str">
        <f>IF(H1020="","",INDEX(D.1[Quy cách],MATCH(H1020,D.1[Tên sản phẩm],0)))</f>
        <v/>
      </c>
      <c r="J1020" s="35" t="str">
        <f>IF(H1020="","",INDEX(D.1[ĐVT],MATCH(H1020,D.1[Tên sản phẩm],0)))</f>
        <v/>
      </c>
      <c r="K1020" s="163" t="str">
        <f>IF(H1020="","",INDEX(D.1[Đơn giá bán
(Tham khảo)],MATCH(H1020,D.1[Tên sản phẩm],0)))</f>
        <v/>
      </c>
      <c r="L1020" s="162"/>
      <c r="M1020" s="159"/>
      <c r="N1020" s="159"/>
      <c r="O1020" s="159"/>
      <c r="P1020" s="163" t="str">
        <f t="shared" si="236"/>
        <v/>
      </c>
      <c r="Q1020" s="164"/>
      <c r="R1020" s="162"/>
      <c r="S1020" s="163" t="str">
        <f t="shared" si="237"/>
        <v/>
      </c>
      <c r="T1020" s="164" t="str">
        <f t="shared" ca="1" si="238"/>
        <v/>
      </c>
      <c r="U1020" s="163" t="str">
        <f t="shared" si="239"/>
        <v/>
      </c>
      <c r="V1020" s="163" t="str">
        <f ca="1">IF(AND(C1020&lt;&gt;"",C1020&lt;&gt;OFFSET(C1020,1,0)),SUMIFS(B.2[Giá có thuế],B.2[Số ĐK],C1020),"")</f>
        <v/>
      </c>
      <c r="W1020" s="159"/>
      <c r="X1020" s="161" t="str">
        <f>IF(W1020="","",'Thông Tin Chung'!$L$3)</f>
        <v/>
      </c>
      <c r="Y1020" s="163" t="str">
        <f t="shared" ca="1" si="240"/>
        <v/>
      </c>
      <c r="Z1020" s="165"/>
      <c r="AA1020" s="155" t="str">
        <f ca="1">IF(C1020="","",IF(OR(D1020&lt;NgayBatDau,D1020&gt;NgayKetThuc),"Ngày tháng phải nằm trong kỳ báo cáo",IF(AND(G1020&lt;&gt;"",COUNTIF(D.2[Tên khách hàng],G1020)=0),"Tên KH chưa khai báo trong DSKH",IF(AND(H1020&lt;&gt;"",COUNTIF(D.1[Tên sản phẩm],H1020)=0),"SP này chưa khai báo trong DSSP",""))))</f>
        <v/>
      </c>
      <c r="AB1020" s="23" t="str">
        <f t="shared" ca="1" si="226"/>
        <v/>
      </c>
      <c r="AC1020" s="23" t="str">
        <f t="shared" ca="1" si="227"/>
        <v/>
      </c>
      <c r="AD1020" s="23" t="str">
        <f t="shared" ca="1" si="228"/>
        <v/>
      </c>
      <c r="AE1020" s="68" t="str">
        <f t="shared" ca="1" si="229"/>
        <v/>
      </c>
      <c r="AF1020" s="69" t="str">
        <f>IF(OR(H1020="",S1020=""),"",S1020-(SUM(L1020,M1020)*INDEX(D.1[Đơn giá],MATCH(H1020,D.1[Tên sản phẩm],0))))</f>
        <v/>
      </c>
      <c r="AG1020" s="90" t="str">
        <f t="shared" ca="1" si="230"/>
        <v/>
      </c>
      <c r="AH1020" s="90"/>
    </row>
    <row r="1021" spans="2:34" ht="27.75" customHeight="1" x14ac:dyDescent="0.2">
      <c r="B1021" s="154">
        <f t="shared" si="231"/>
        <v>1018</v>
      </c>
      <c r="C1021" s="155" t="str">
        <f t="shared" ca="1" si="232"/>
        <v/>
      </c>
      <c r="D1021" s="156" t="str">
        <f t="shared" ca="1" si="233"/>
        <v/>
      </c>
      <c r="E1021" s="157" t="str">
        <f t="shared" ca="1" si="234"/>
        <v/>
      </c>
      <c r="F1021" s="157"/>
      <c r="G1021" s="158" t="str">
        <f t="shared" ca="1" si="235"/>
        <v/>
      </c>
      <c r="H1021" s="159"/>
      <c r="I1021" s="160" t="str">
        <f>IF(H1021="","",INDEX(D.1[Quy cách],MATCH(H1021,D.1[Tên sản phẩm],0)))</f>
        <v/>
      </c>
      <c r="J1021" s="35" t="str">
        <f>IF(H1021="","",INDEX(D.1[ĐVT],MATCH(H1021,D.1[Tên sản phẩm],0)))</f>
        <v/>
      </c>
      <c r="K1021" s="163" t="str">
        <f>IF(H1021="","",INDEX(D.1[Đơn giá bán
(Tham khảo)],MATCH(H1021,D.1[Tên sản phẩm],0)))</f>
        <v/>
      </c>
      <c r="L1021" s="162"/>
      <c r="M1021" s="159"/>
      <c r="N1021" s="159"/>
      <c r="O1021" s="159"/>
      <c r="P1021" s="163" t="str">
        <f t="shared" si="236"/>
        <v/>
      </c>
      <c r="Q1021" s="164"/>
      <c r="R1021" s="162"/>
      <c r="S1021" s="163" t="str">
        <f t="shared" si="237"/>
        <v/>
      </c>
      <c r="T1021" s="164" t="str">
        <f t="shared" ca="1" si="238"/>
        <v/>
      </c>
      <c r="U1021" s="163" t="str">
        <f t="shared" si="239"/>
        <v/>
      </c>
      <c r="V1021" s="163" t="str">
        <f ca="1">IF(AND(C1021&lt;&gt;"",C1021&lt;&gt;OFFSET(C1021,1,0)),SUMIFS(B.2[Giá có thuế],B.2[Số ĐK],C1021),"")</f>
        <v/>
      </c>
      <c r="W1021" s="159"/>
      <c r="X1021" s="161" t="str">
        <f>IF(W1021="","",'Thông Tin Chung'!$L$3)</f>
        <v/>
      </c>
      <c r="Y1021" s="163" t="str">
        <f t="shared" ca="1" si="240"/>
        <v/>
      </c>
      <c r="Z1021" s="165"/>
      <c r="AA1021" s="155" t="str">
        <f ca="1">IF(C1021="","",IF(OR(D1021&lt;NgayBatDau,D1021&gt;NgayKetThuc),"Ngày tháng phải nằm trong kỳ báo cáo",IF(AND(G1021&lt;&gt;"",COUNTIF(D.2[Tên khách hàng],G1021)=0),"Tên KH chưa khai báo trong DSKH",IF(AND(H1021&lt;&gt;"",COUNTIF(D.1[Tên sản phẩm],H1021)=0),"SP này chưa khai báo trong DSSP",""))))</f>
        <v/>
      </c>
      <c r="AB1021" s="23" t="str">
        <f t="shared" ca="1" si="226"/>
        <v/>
      </c>
      <c r="AC1021" s="23" t="str">
        <f t="shared" ca="1" si="227"/>
        <v/>
      </c>
      <c r="AD1021" s="23" t="str">
        <f t="shared" ca="1" si="228"/>
        <v/>
      </c>
      <c r="AE1021" s="68" t="str">
        <f t="shared" ca="1" si="229"/>
        <v/>
      </c>
      <c r="AF1021" s="69" t="str">
        <f>IF(OR(H1021="",S1021=""),"",S1021-(SUM(L1021,M1021)*INDEX(D.1[Đơn giá],MATCH(H1021,D.1[Tên sản phẩm],0))))</f>
        <v/>
      </c>
      <c r="AG1021" s="90" t="str">
        <f t="shared" ca="1" si="230"/>
        <v/>
      </c>
      <c r="AH1021" s="90"/>
    </row>
    <row r="1022" spans="2:34" ht="27.75" customHeight="1" x14ac:dyDescent="0.2">
      <c r="B1022" s="154">
        <f t="shared" si="231"/>
        <v>1019</v>
      </c>
      <c r="C1022" s="155" t="str">
        <f t="shared" ca="1" si="232"/>
        <v/>
      </c>
      <c r="D1022" s="156" t="str">
        <f t="shared" ca="1" si="233"/>
        <v/>
      </c>
      <c r="E1022" s="157" t="str">
        <f t="shared" ca="1" si="234"/>
        <v/>
      </c>
      <c r="F1022" s="157"/>
      <c r="G1022" s="158" t="str">
        <f t="shared" ca="1" si="235"/>
        <v/>
      </c>
      <c r="H1022" s="159"/>
      <c r="I1022" s="160" t="str">
        <f>IF(H1022="","",INDEX(D.1[Quy cách],MATCH(H1022,D.1[Tên sản phẩm],0)))</f>
        <v/>
      </c>
      <c r="J1022" s="35" t="str">
        <f>IF(H1022="","",INDEX(D.1[ĐVT],MATCH(H1022,D.1[Tên sản phẩm],0)))</f>
        <v/>
      </c>
      <c r="K1022" s="163" t="str">
        <f>IF(H1022="","",INDEX(D.1[Đơn giá bán
(Tham khảo)],MATCH(H1022,D.1[Tên sản phẩm],0)))</f>
        <v/>
      </c>
      <c r="L1022" s="162"/>
      <c r="M1022" s="159"/>
      <c r="N1022" s="159"/>
      <c r="O1022" s="159"/>
      <c r="P1022" s="163" t="str">
        <f t="shared" si="236"/>
        <v/>
      </c>
      <c r="Q1022" s="164"/>
      <c r="R1022" s="162"/>
      <c r="S1022" s="163" t="str">
        <f t="shared" si="237"/>
        <v/>
      </c>
      <c r="T1022" s="164" t="str">
        <f t="shared" ca="1" si="238"/>
        <v/>
      </c>
      <c r="U1022" s="163" t="str">
        <f t="shared" si="239"/>
        <v/>
      </c>
      <c r="V1022" s="163" t="str">
        <f ca="1">IF(AND(C1022&lt;&gt;"",C1022&lt;&gt;OFFSET(C1022,1,0)),SUMIFS(B.2[Giá có thuế],B.2[Số ĐK],C1022),"")</f>
        <v/>
      </c>
      <c r="W1022" s="159"/>
      <c r="X1022" s="161" t="str">
        <f>IF(W1022="","",'Thông Tin Chung'!$L$3)</f>
        <v/>
      </c>
      <c r="Y1022" s="163" t="str">
        <f t="shared" ca="1" si="240"/>
        <v/>
      </c>
      <c r="Z1022" s="165"/>
      <c r="AA1022" s="155" t="str">
        <f ca="1">IF(C1022="","",IF(OR(D1022&lt;NgayBatDau,D1022&gt;NgayKetThuc),"Ngày tháng phải nằm trong kỳ báo cáo",IF(AND(G1022&lt;&gt;"",COUNTIF(D.2[Tên khách hàng],G1022)=0),"Tên KH chưa khai báo trong DSKH",IF(AND(H1022&lt;&gt;"",COUNTIF(D.1[Tên sản phẩm],H1022)=0),"SP này chưa khai báo trong DSSP",""))))</f>
        <v/>
      </c>
      <c r="AB1022" s="23" t="str">
        <f t="shared" ca="1" si="226"/>
        <v/>
      </c>
      <c r="AC1022" s="23" t="str">
        <f t="shared" ca="1" si="227"/>
        <v/>
      </c>
      <c r="AD1022" s="23" t="str">
        <f t="shared" ca="1" si="228"/>
        <v/>
      </c>
      <c r="AE1022" s="68" t="str">
        <f t="shared" ca="1" si="229"/>
        <v/>
      </c>
      <c r="AF1022" s="69" t="str">
        <f>IF(OR(H1022="",S1022=""),"",S1022-(SUM(L1022,M1022)*INDEX(D.1[Đơn giá],MATCH(H1022,D.1[Tên sản phẩm],0))))</f>
        <v/>
      </c>
      <c r="AG1022" s="90" t="str">
        <f t="shared" ca="1" si="230"/>
        <v/>
      </c>
      <c r="AH1022" s="90"/>
    </row>
    <row r="1023" spans="2:34" ht="27.75" customHeight="1" x14ac:dyDescent="0.2">
      <c r="B1023" s="154">
        <f t="shared" si="231"/>
        <v>1020</v>
      </c>
      <c r="C1023" s="155" t="str">
        <f t="shared" ca="1" si="232"/>
        <v/>
      </c>
      <c r="D1023" s="156" t="str">
        <f t="shared" ca="1" si="233"/>
        <v/>
      </c>
      <c r="E1023" s="157" t="str">
        <f t="shared" ca="1" si="234"/>
        <v/>
      </c>
      <c r="F1023" s="157"/>
      <c r="G1023" s="158" t="str">
        <f t="shared" ca="1" si="235"/>
        <v/>
      </c>
      <c r="H1023" s="159"/>
      <c r="I1023" s="160" t="str">
        <f>IF(H1023="","",INDEX(D.1[Quy cách],MATCH(H1023,D.1[Tên sản phẩm],0)))</f>
        <v/>
      </c>
      <c r="J1023" s="35" t="str">
        <f>IF(H1023="","",INDEX(D.1[ĐVT],MATCH(H1023,D.1[Tên sản phẩm],0)))</f>
        <v/>
      </c>
      <c r="K1023" s="163" t="str">
        <f>IF(H1023="","",INDEX(D.1[Đơn giá bán
(Tham khảo)],MATCH(H1023,D.1[Tên sản phẩm],0)))</f>
        <v/>
      </c>
      <c r="L1023" s="162"/>
      <c r="M1023" s="159"/>
      <c r="N1023" s="159"/>
      <c r="O1023" s="159"/>
      <c r="P1023" s="163" t="str">
        <f t="shared" si="236"/>
        <v/>
      </c>
      <c r="Q1023" s="164"/>
      <c r="R1023" s="162"/>
      <c r="S1023" s="163" t="str">
        <f t="shared" si="237"/>
        <v/>
      </c>
      <c r="T1023" s="164" t="str">
        <f t="shared" ca="1" si="238"/>
        <v/>
      </c>
      <c r="U1023" s="163" t="str">
        <f t="shared" si="239"/>
        <v/>
      </c>
      <c r="V1023" s="163" t="str">
        <f ca="1">IF(AND(C1023&lt;&gt;"",C1023&lt;&gt;OFFSET(C1023,1,0)),SUMIFS(B.2[Giá có thuế],B.2[Số ĐK],C1023),"")</f>
        <v/>
      </c>
      <c r="W1023" s="159"/>
      <c r="X1023" s="161" t="str">
        <f>IF(W1023="","",'Thông Tin Chung'!$L$3)</f>
        <v/>
      </c>
      <c r="Y1023" s="163" t="str">
        <f t="shared" ca="1" si="240"/>
        <v/>
      </c>
      <c r="Z1023" s="165"/>
      <c r="AA1023" s="155" t="str">
        <f ca="1">IF(C1023="","",IF(OR(D1023&lt;NgayBatDau,D1023&gt;NgayKetThuc),"Ngày tháng phải nằm trong kỳ báo cáo",IF(AND(G1023&lt;&gt;"",COUNTIF(D.2[Tên khách hàng],G1023)=0),"Tên KH chưa khai báo trong DSKH",IF(AND(H1023&lt;&gt;"",COUNTIF(D.1[Tên sản phẩm],H1023)=0),"SP này chưa khai báo trong DSSP",""))))</f>
        <v/>
      </c>
      <c r="AB1023" s="23" t="str">
        <f t="shared" ca="1" si="226"/>
        <v/>
      </c>
      <c r="AC1023" s="23" t="str">
        <f t="shared" ca="1" si="227"/>
        <v/>
      </c>
      <c r="AD1023" s="23" t="str">
        <f t="shared" ca="1" si="228"/>
        <v/>
      </c>
      <c r="AE1023" s="68" t="str">
        <f t="shared" ca="1" si="229"/>
        <v/>
      </c>
      <c r="AF1023" s="69" t="str">
        <f>IF(OR(H1023="",S1023=""),"",S1023-(SUM(L1023,M1023)*INDEX(D.1[Đơn giá],MATCH(H1023,D.1[Tên sản phẩm],0))))</f>
        <v/>
      </c>
      <c r="AG1023" s="90" t="str">
        <f t="shared" ca="1" si="230"/>
        <v/>
      </c>
      <c r="AH1023" s="90"/>
    </row>
    <row r="1024" spans="2:34" ht="27.75" customHeight="1" x14ac:dyDescent="0.2">
      <c r="B1024" s="154">
        <f t="shared" si="231"/>
        <v>1021</v>
      </c>
      <c r="C1024" s="155" t="str">
        <f t="shared" ca="1" si="232"/>
        <v/>
      </c>
      <c r="D1024" s="156" t="str">
        <f t="shared" ca="1" si="233"/>
        <v/>
      </c>
      <c r="E1024" s="157" t="str">
        <f t="shared" ca="1" si="234"/>
        <v/>
      </c>
      <c r="F1024" s="157"/>
      <c r="G1024" s="158" t="str">
        <f t="shared" ca="1" si="235"/>
        <v/>
      </c>
      <c r="H1024" s="159"/>
      <c r="I1024" s="160" t="str">
        <f>IF(H1024="","",INDEX(D.1[Quy cách],MATCH(H1024,D.1[Tên sản phẩm],0)))</f>
        <v/>
      </c>
      <c r="J1024" s="35" t="str">
        <f>IF(H1024="","",INDEX(D.1[ĐVT],MATCH(H1024,D.1[Tên sản phẩm],0)))</f>
        <v/>
      </c>
      <c r="K1024" s="163" t="str">
        <f>IF(H1024="","",INDEX(D.1[Đơn giá bán
(Tham khảo)],MATCH(H1024,D.1[Tên sản phẩm],0)))</f>
        <v/>
      </c>
      <c r="L1024" s="162"/>
      <c r="M1024" s="159"/>
      <c r="N1024" s="159"/>
      <c r="O1024" s="159"/>
      <c r="P1024" s="163" t="str">
        <f t="shared" si="236"/>
        <v/>
      </c>
      <c r="Q1024" s="164"/>
      <c r="R1024" s="162"/>
      <c r="S1024" s="163" t="str">
        <f t="shared" si="237"/>
        <v/>
      </c>
      <c r="T1024" s="164" t="str">
        <f t="shared" ca="1" si="238"/>
        <v/>
      </c>
      <c r="U1024" s="163" t="str">
        <f t="shared" si="239"/>
        <v/>
      </c>
      <c r="V1024" s="163" t="str">
        <f ca="1">IF(AND(C1024&lt;&gt;"",C1024&lt;&gt;OFFSET(C1024,1,0)),SUMIFS(B.2[Giá có thuế],B.2[Số ĐK],C1024),"")</f>
        <v/>
      </c>
      <c r="W1024" s="159"/>
      <c r="X1024" s="161" t="str">
        <f>IF(W1024="","",'Thông Tin Chung'!$L$3)</f>
        <v/>
      </c>
      <c r="Y1024" s="163" t="str">
        <f t="shared" ca="1" si="240"/>
        <v/>
      </c>
      <c r="Z1024" s="165"/>
      <c r="AA1024" s="155" t="str">
        <f ca="1">IF(C1024="","",IF(OR(D1024&lt;NgayBatDau,D1024&gt;NgayKetThuc),"Ngày tháng phải nằm trong kỳ báo cáo",IF(AND(G1024&lt;&gt;"",COUNTIF(D.2[Tên khách hàng],G1024)=0),"Tên KH chưa khai báo trong DSKH",IF(AND(H1024&lt;&gt;"",COUNTIF(D.1[Tên sản phẩm],H1024)=0),"SP này chưa khai báo trong DSSP",""))))</f>
        <v/>
      </c>
      <c r="AB1024" s="23" t="str">
        <f t="shared" ca="1" si="226"/>
        <v/>
      </c>
      <c r="AC1024" s="23" t="str">
        <f t="shared" ca="1" si="227"/>
        <v/>
      </c>
      <c r="AD1024" s="23" t="str">
        <f t="shared" ca="1" si="228"/>
        <v/>
      </c>
      <c r="AE1024" s="68" t="str">
        <f t="shared" ca="1" si="229"/>
        <v/>
      </c>
      <c r="AF1024" s="69" t="str">
        <f>IF(OR(H1024="",S1024=""),"",S1024-(SUM(L1024,M1024)*INDEX(D.1[Đơn giá],MATCH(H1024,D.1[Tên sản phẩm],0))))</f>
        <v/>
      </c>
      <c r="AG1024" s="90" t="str">
        <f t="shared" ca="1" si="230"/>
        <v/>
      </c>
      <c r="AH1024" s="90"/>
    </row>
    <row r="1025" spans="2:34" ht="27.75" customHeight="1" x14ac:dyDescent="0.2">
      <c r="B1025" s="154">
        <f t="shared" si="231"/>
        <v>1022</v>
      </c>
      <c r="C1025" s="155" t="str">
        <f t="shared" ca="1" si="232"/>
        <v/>
      </c>
      <c r="D1025" s="156" t="str">
        <f t="shared" ca="1" si="233"/>
        <v/>
      </c>
      <c r="E1025" s="157" t="str">
        <f t="shared" ca="1" si="234"/>
        <v/>
      </c>
      <c r="F1025" s="157"/>
      <c r="G1025" s="158" t="str">
        <f t="shared" ca="1" si="235"/>
        <v/>
      </c>
      <c r="H1025" s="159"/>
      <c r="I1025" s="160" t="str">
        <f>IF(H1025="","",INDEX(D.1[Quy cách],MATCH(H1025,D.1[Tên sản phẩm],0)))</f>
        <v/>
      </c>
      <c r="J1025" s="35" t="str">
        <f>IF(H1025="","",INDEX(D.1[ĐVT],MATCH(H1025,D.1[Tên sản phẩm],0)))</f>
        <v/>
      </c>
      <c r="K1025" s="163" t="str">
        <f>IF(H1025="","",INDEX(D.1[Đơn giá bán
(Tham khảo)],MATCH(H1025,D.1[Tên sản phẩm],0)))</f>
        <v/>
      </c>
      <c r="L1025" s="162"/>
      <c r="M1025" s="159"/>
      <c r="N1025" s="159"/>
      <c r="O1025" s="159"/>
      <c r="P1025" s="163" t="str">
        <f t="shared" si="236"/>
        <v/>
      </c>
      <c r="Q1025" s="164"/>
      <c r="R1025" s="162"/>
      <c r="S1025" s="163" t="str">
        <f t="shared" si="237"/>
        <v/>
      </c>
      <c r="T1025" s="164" t="str">
        <f t="shared" ca="1" si="238"/>
        <v/>
      </c>
      <c r="U1025" s="163" t="str">
        <f t="shared" si="239"/>
        <v/>
      </c>
      <c r="V1025" s="163" t="str">
        <f ca="1">IF(AND(C1025&lt;&gt;"",C1025&lt;&gt;OFFSET(C1025,1,0)),SUMIFS(B.2[Giá có thuế],B.2[Số ĐK],C1025),"")</f>
        <v/>
      </c>
      <c r="W1025" s="159"/>
      <c r="X1025" s="161" t="str">
        <f>IF(W1025="","",'Thông Tin Chung'!$L$3)</f>
        <v/>
      </c>
      <c r="Y1025" s="163" t="str">
        <f t="shared" ca="1" si="240"/>
        <v/>
      </c>
      <c r="Z1025" s="165"/>
      <c r="AA1025" s="155" t="str">
        <f ca="1">IF(C1025="","",IF(OR(D1025&lt;NgayBatDau,D1025&gt;NgayKetThuc),"Ngày tháng phải nằm trong kỳ báo cáo",IF(AND(G1025&lt;&gt;"",COUNTIF(D.2[Tên khách hàng],G1025)=0),"Tên KH chưa khai báo trong DSKH",IF(AND(H1025&lt;&gt;"",COUNTIF(D.1[Tên sản phẩm],H1025)=0),"SP này chưa khai báo trong DSSP",""))))</f>
        <v/>
      </c>
      <c r="AB1025" s="23" t="str">
        <f t="shared" ca="1" si="226"/>
        <v/>
      </c>
      <c r="AC1025" s="23" t="str">
        <f t="shared" ca="1" si="227"/>
        <v/>
      </c>
      <c r="AD1025" s="23" t="str">
        <f t="shared" ca="1" si="228"/>
        <v/>
      </c>
      <c r="AE1025" s="68" t="str">
        <f t="shared" ca="1" si="229"/>
        <v/>
      </c>
      <c r="AF1025" s="69" t="str">
        <f>IF(OR(H1025="",S1025=""),"",S1025-(SUM(L1025,M1025)*INDEX(D.1[Đơn giá],MATCH(H1025,D.1[Tên sản phẩm],0))))</f>
        <v/>
      </c>
      <c r="AG1025" s="90" t="str">
        <f t="shared" ca="1" si="230"/>
        <v/>
      </c>
      <c r="AH1025" s="90"/>
    </row>
    <row r="1026" spans="2:34" ht="27.75" customHeight="1" x14ac:dyDescent="0.2">
      <c r="B1026" s="154">
        <f t="shared" si="231"/>
        <v>1023</v>
      </c>
      <c r="C1026" s="155" t="str">
        <f t="shared" ca="1" si="232"/>
        <v/>
      </c>
      <c r="D1026" s="156" t="str">
        <f t="shared" ca="1" si="233"/>
        <v/>
      </c>
      <c r="E1026" s="157" t="str">
        <f t="shared" ca="1" si="234"/>
        <v/>
      </c>
      <c r="F1026" s="157"/>
      <c r="G1026" s="158" t="str">
        <f t="shared" ca="1" si="235"/>
        <v/>
      </c>
      <c r="H1026" s="159"/>
      <c r="I1026" s="160" t="str">
        <f>IF(H1026="","",INDEX(D.1[Quy cách],MATCH(H1026,D.1[Tên sản phẩm],0)))</f>
        <v/>
      </c>
      <c r="J1026" s="35" t="str">
        <f>IF(H1026="","",INDEX(D.1[ĐVT],MATCH(H1026,D.1[Tên sản phẩm],0)))</f>
        <v/>
      </c>
      <c r="K1026" s="163" t="str">
        <f>IF(H1026="","",INDEX(D.1[Đơn giá bán
(Tham khảo)],MATCH(H1026,D.1[Tên sản phẩm],0)))</f>
        <v/>
      </c>
      <c r="L1026" s="162"/>
      <c r="M1026" s="159"/>
      <c r="N1026" s="159"/>
      <c r="O1026" s="159"/>
      <c r="P1026" s="163" t="str">
        <f t="shared" si="236"/>
        <v/>
      </c>
      <c r="Q1026" s="164"/>
      <c r="R1026" s="162"/>
      <c r="S1026" s="163" t="str">
        <f t="shared" si="237"/>
        <v/>
      </c>
      <c r="T1026" s="164" t="str">
        <f t="shared" ca="1" si="238"/>
        <v/>
      </c>
      <c r="U1026" s="163" t="str">
        <f t="shared" si="239"/>
        <v/>
      </c>
      <c r="V1026" s="163" t="str">
        <f ca="1">IF(AND(C1026&lt;&gt;"",C1026&lt;&gt;OFFSET(C1026,1,0)),SUMIFS(B.2[Giá có thuế],B.2[Số ĐK],C1026),"")</f>
        <v/>
      </c>
      <c r="W1026" s="159"/>
      <c r="X1026" s="161" t="str">
        <f>IF(W1026="","",'Thông Tin Chung'!$L$3)</f>
        <v/>
      </c>
      <c r="Y1026" s="163" t="str">
        <f t="shared" ca="1" si="240"/>
        <v/>
      </c>
      <c r="Z1026" s="165"/>
      <c r="AA1026" s="155" t="str">
        <f ca="1">IF(C1026="","",IF(OR(D1026&lt;NgayBatDau,D1026&gt;NgayKetThuc),"Ngày tháng phải nằm trong kỳ báo cáo",IF(AND(G1026&lt;&gt;"",COUNTIF(D.2[Tên khách hàng],G1026)=0),"Tên KH chưa khai báo trong DSKH",IF(AND(H1026&lt;&gt;"",COUNTIF(D.1[Tên sản phẩm],H1026)=0),"SP này chưa khai báo trong DSSP",""))))</f>
        <v/>
      </c>
      <c r="AB1026" s="23" t="str">
        <f t="shared" ca="1" si="226"/>
        <v/>
      </c>
      <c r="AC1026" s="23" t="str">
        <f t="shared" ca="1" si="227"/>
        <v/>
      </c>
      <c r="AD1026" s="23" t="str">
        <f t="shared" ca="1" si="228"/>
        <v/>
      </c>
      <c r="AE1026" s="68" t="str">
        <f t="shared" ca="1" si="229"/>
        <v/>
      </c>
      <c r="AF1026" s="69" t="str">
        <f>IF(OR(H1026="",S1026=""),"",S1026-(SUM(L1026,M1026)*INDEX(D.1[Đơn giá],MATCH(H1026,D.1[Tên sản phẩm],0))))</f>
        <v/>
      </c>
      <c r="AG1026" s="90" t="str">
        <f t="shared" ca="1" si="230"/>
        <v/>
      </c>
      <c r="AH1026" s="90"/>
    </row>
    <row r="1027" spans="2:34" ht="27.75" customHeight="1" x14ac:dyDescent="0.2">
      <c r="B1027" s="154">
        <f t="shared" si="231"/>
        <v>1024</v>
      </c>
      <c r="C1027" s="155" t="str">
        <f t="shared" ca="1" si="232"/>
        <v/>
      </c>
      <c r="D1027" s="156" t="str">
        <f t="shared" ca="1" si="233"/>
        <v/>
      </c>
      <c r="E1027" s="157" t="str">
        <f t="shared" ca="1" si="234"/>
        <v/>
      </c>
      <c r="F1027" s="157"/>
      <c r="G1027" s="158" t="str">
        <f t="shared" ca="1" si="235"/>
        <v/>
      </c>
      <c r="H1027" s="159"/>
      <c r="I1027" s="160" t="str">
        <f>IF(H1027="","",INDEX(D.1[Quy cách],MATCH(H1027,D.1[Tên sản phẩm],0)))</f>
        <v/>
      </c>
      <c r="J1027" s="35" t="str">
        <f>IF(H1027="","",INDEX(D.1[ĐVT],MATCH(H1027,D.1[Tên sản phẩm],0)))</f>
        <v/>
      </c>
      <c r="K1027" s="163" t="str">
        <f>IF(H1027="","",INDEX(D.1[Đơn giá bán
(Tham khảo)],MATCH(H1027,D.1[Tên sản phẩm],0)))</f>
        <v/>
      </c>
      <c r="L1027" s="162"/>
      <c r="M1027" s="159"/>
      <c r="N1027" s="159"/>
      <c r="O1027" s="159"/>
      <c r="P1027" s="163" t="str">
        <f t="shared" si="236"/>
        <v/>
      </c>
      <c r="Q1027" s="164"/>
      <c r="R1027" s="162"/>
      <c r="S1027" s="163" t="str">
        <f t="shared" si="237"/>
        <v/>
      </c>
      <c r="T1027" s="164" t="str">
        <f t="shared" ca="1" si="238"/>
        <v/>
      </c>
      <c r="U1027" s="163" t="str">
        <f t="shared" si="239"/>
        <v/>
      </c>
      <c r="V1027" s="163" t="str">
        <f ca="1">IF(AND(C1027&lt;&gt;"",C1027&lt;&gt;OFFSET(C1027,1,0)),SUMIFS(B.2[Giá có thuế],B.2[Số ĐK],C1027),"")</f>
        <v/>
      </c>
      <c r="W1027" s="159"/>
      <c r="X1027" s="161" t="str">
        <f>IF(W1027="","",'Thông Tin Chung'!$L$3)</f>
        <v/>
      </c>
      <c r="Y1027" s="163" t="str">
        <f t="shared" ca="1" si="240"/>
        <v/>
      </c>
      <c r="Z1027" s="165"/>
      <c r="AA1027" s="155" t="str">
        <f ca="1">IF(C1027="","",IF(OR(D1027&lt;NgayBatDau,D1027&gt;NgayKetThuc),"Ngày tháng phải nằm trong kỳ báo cáo",IF(AND(G1027&lt;&gt;"",COUNTIF(D.2[Tên khách hàng],G1027)=0),"Tên KH chưa khai báo trong DSKH",IF(AND(H1027&lt;&gt;"",COUNTIF(D.1[Tên sản phẩm],H1027)=0),"SP này chưa khai báo trong DSSP",""))))</f>
        <v/>
      </c>
      <c r="AB1027" s="23" t="str">
        <f t="shared" ref="AB1027:AB1090" ca="1" si="241">IF(D1027="","",IF(D1027&lt;B3LocTuNgay,0,IF(D1027&lt;=B3LocDenNgay,1,"")))</f>
        <v/>
      </c>
      <c r="AC1027" s="23" t="str">
        <f t="shared" ref="AC1027:AC1090" ca="1" si="242">IF(D1027="","",IF(D1027&lt;B4LocTuNgay,0,IF(D1027&lt;=B4LocDenNgay,1,"")))</f>
        <v/>
      </c>
      <c r="AD1027" s="23" t="str">
        <f t="shared" ref="AD1027:AD1090" ca="1" si="243">IF(D1027="","",IF(D1027&lt;B5LocTuNgay,0,IF(D1027&lt;=B5LocDenNgay,1,"")))</f>
        <v/>
      </c>
      <c r="AE1027" s="68" t="str">
        <f t="shared" ref="AE1027:AE1090" ca="1" si="244">IF(D1027="","",MONTH(D1027))</f>
        <v/>
      </c>
      <c r="AF1027" s="69" t="str">
        <f>IF(OR(H1027="",S1027=""),"",S1027-(SUM(L1027,M1027)*INDEX(D.1[Đơn giá],MATCH(H1027,D.1[Tên sản phẩm],0))))</f>
        <v/>
      </c>
      <c r="AG1027" s="90" t="str">
        <f t="shared" ref="AG1027:AG1090" ca="1" si="245">IF(E1027="","",IF(E1027=SoChungTuInPXK,B1027,""))</f>
        <v/>
      </c>
      <c r="AH1027" s="90"/>
    </row>
    <row r="1028" spans="2:34" ht="27.75" customHeight="1" x14ac:dyDescent="0.2">
      <c r="B1028" s="154">
        <f t="shared" ref="B1028:B1091" si="246">ROW(A1028)-3</f>
        <v>1025</v>
      </c>
      <c r="C1028" s="155" t="str">
        <f t="shared" ref="C1028:C1091" ca="1" si="247">IF(AND(D1028="",E1028="",G1028=""),"",IF(AND(D1028=OFFSET(D1028,-1,0),E1028=OFFSET(E1028,-1,0),G1028=OFFSET(G1028,-1,0)),OFFSET(B1028,-1,1),B1028))</f>
        <v/>
      </c>
      <c r="D1028" s="156" t="str">
        <f t="shared" ref="D1028:D1091" ca="1" si="248">IF(AND($H1028&lt;&gt;"",B1028&lt;&gt;1),OFFSET(C1028,-1,1),"")</f>
        <v/>
      </c>
      <c r="E1028" s="157" t="str">
        <f t="shared" ref="E1028:E1091" ca="1" si="249">IF(AND($H1028&lt;&gt;"",B1028&lt;&gt;1),OFFSET(D1028,-1,1),"")</f>
        <v/>
      </c>
      <c r="F1028" s="157"/>
      <c r="G1028" s="158" t="str">
        <f t="shared" ref="G1028:G1091" ca="1" si="250">IF(AND($H1028&lt;&gt;"",B1028&lt;&gt;1),OFFSET(F1028,-1,1),"")</f>
        <v/>
      </c>
      <c r="H1028" s="159"/>
      <c r="I1028" s="160" t="str">
        <f>IF(H1028="","",INDEX(D.1[Quy cách],MATCH(H1028,D.1[Tên sản phẩm],0)))</f>
        <v/>
      </c>
      <c r="J1028" s="35" t="str">
        <f>IF(H1028="","",INDEX(D.1[ĐVT],MATCH(H1028,D.1[Tên sản phẩm],0)))</f>
        <v/>
      </c>
      <c r="K1028" s="163" t="str">
        <f>IF(H1028="","",INDEX(D.1[Đơn giá bán
(Tham khảo)],MATCH(H1028,D.1[Tên sản phẩm],0)))</f>
        <v/>
      </c>
      <c r="L1028" s="162"/>
      <c r="M1028" s="159"/>
      <c r="N1028" s="159"/>
      <c r="O1028" s="159"/>
      <c r="P1028" s="163" t="str">
        <f t="shared" ref="P1028:P1091" si="251">IF(AND(K1028&lt;&gt;"",L1028&lt;&gt;""),K1028*L1028,IF(AND(N1028&lt;&gt;"",O1028&lt;&gt;""),N1028*O1028,""))</f>
        <v/>
      </c>
      <c r="Q1028" s="164"/>
      <c r="R1028" s="162"/>
      <c r="S1028" s="163" t="str">
        <f t="shared" ref="S1028:S1091" si="252">IF(P1028="","",P1028-SUM(R1028))</f>
        <v/>
      </c>
      <c r="T1028" s="164" t="str">
        <f t="shared" ref="T1028:T1091" ca="1" si="253">IF(AND(S1028&lt;&gt;"",C1028=OFFSET(C1028,-1,0)),OFFSET(S1028,-1,1),"")</f>
        <v/>
      </c>
      <c r="U1028" s="163" t="str">
        <f t="shared" ref="U1028:U1091" si="254">IF(S1028="","",S1028*SUM(1,T1028))</f>
        <v/>
      </c>
      <c r="V1028" s="163" t="str">
        <f ca="1">IF(AND(C1028&lt;&gt;"",C1028&lt;&gt;OFFSET(C1028,1,0)),SUMIFS(B.2[Giá có thuế],B.2[Số ĐK],C1028),"")</f>
        <v/>
      </c>
      <c r="W1028" s="159"/>
      <c r="X1028" s="161" t="str">
        <f>IF(W1028="","",'Thông Tin Chung'!$L$3)</f>
        <v/>
      </c>
      <c r="Y1028" s="163" t="str">
        <f t="shared" ref="Y1028:Y1091" ca="1" si="255">IF(AND(V1028&lt;&gt;"",W1028&lt;&gt;"",V1028&lt;&gt;0),V1028-W1028,"")</f>
        <v/>
      </c>
      <c r="Z1028" s="165"/>
      <c r="AA1028" s="155" t="str">
        <f ca="1">IF(C1028="","",IF(OR(D1028&lt;NgayBatDau,D1028&gt;NgayKetThuc),"Ngày tháng phải nằm trong kỳ báo cáo",IF(AND(G1028&lt;&gt;"",COUNTIF(D.2[Tên khách hàng],G1028)=0),"Tên KH chưa khai báo trong DSKH",IF(AND(H1028&lt;&gt;"",COUNTIF(D.1[Tên sản phẩm],H1028)=0),"SP này chưa khai báo trong DSSP",""))))</f>
        <v/>
      </c>
      <c r="AB1028" s="23" t="str">
        <f t="shared" ca="1" si="241"/>
        <v/>
      </c>
      <c r="AC1028" s="23" t="str">
        <f t="shared" ca="1" si="242"/>
        <v/>
      </c>
      <c r="AD1028" s="23" t="str">
        <f t="shared" ca="1" si="243"/>
        <v/>
      </c>
      <c r="AE1028" s="68" t="str">
        <f t="shared" ca="1" si="244"/>
        <v/>
      </c>
      <c r="AF1028" s="69" t="str">
        <f>IF(OR(H1028="",S1028=""),"",S1028-(SUM(L1028,M1028)*INDEX(D.1[Đơn giá],MATCH(H1028,D.1[Tên sản phẩm],0))))</f>
        <v/>
      </c>
      <c r="AG1028" s="90" t="str">
        <f t="shared" ca="1" si="245"/>
        <v/>
      </c>
      <c r="AH1028" s="90"/>
    </row>
    <row r="1029" spans="2:34" ht="27.75" customHeight="1" x14ac:dyDescent="0.2">
      <c r="B1029" s="154">
        <f t="shared" si="246"/>
        <v>1026</v>
      </c>
      <c r="C1029" s="155" t="str">
        <f t="shared" ca="1" si="247"/>
        <v/>
      </c>
      <c r="D1029" s="156" t="str">
        <f t="shared" ca="1" si="248"/>
        <v/>
      </c>
      <c r="E1029" s="157" t="str">
        <f t="shared" ca="1" si="249"/>
        <v/>
      </c>
      <c r="F1029" s="157"/>
      <c r="G1029" s="158" t="str">
        <f t="shared" ca="1" si="250"/>
        <v/>
      </c>
      <c r="H1029" s="159"/>
      <c r="I1029" s="160" t="str">
        <f>IF(H1029="","",INDEX(D.1[Quy cách],MATCH(H1029,D.1[Tên sản phẩm],0)))</f>
        <v/>
      </c>
      <c r="J1029" s="35" t="str">
        <f>IF(H1029="","",INDEX(D.1[ĐVT],MATCH(H1029,D.1[Tên sản phẩm],0)))</f>
        <v/>
      </c>
      <c r="K1029" s="163" t="str">
        <f>IF(H1029="","",INDEX(D.1[Đơn giá bán
(Tham khảo)],MATCH(H1029,D.1[Tên sản phẩm],0)))</f>
        <v/>
      </c>
      <c r="L1029" s="162"/>
      <c r="M1029" s="159"/>
      <c r="N1029" s="159"/>
      <c r="O1029" s="159"/>
      <c r="P1029" s="163" t="str">
        <f t="shared" si="251"/>
        <v/>
      </c>
      <c r="Q1029" s="164"/>
      <c r="R1029" s="162"/>
      <c r="S1029" s="163" t="str">
        <f t="shared" si="252"/>
        <v/>
      </c>
      <c r="T1029" s="164" t="str">
        <f t="shared" ca="1" si="253"/>
        <v/>
      </c>
      <c r="U1029" s="163" t="str">
        <f t="shared" si="254"/>
        <v/>
      </c>
      <c r="V1029" s="163" t="str">
        <f ca="1">IF(AND(C1029&lt;&gt;"",C1029&lt;&gt;OFFSET(C1029,1,0)),SUMIFS(B.2[Giá có thuế],B.2[Số ĐK],C1029),"")</f>
        <v/>
      </c>
      <c r="W1029" s="159"/>
      <c r="X1029" s="161" t="str">
        <f>IF(W1029="","",'Thông Tin Chung'!$L$3)</f>
        <v/>
      </c>
      <c r="Y1029" s="163" t="str">
        <f t="shared" ca="1" si="255"/>
        <v/>
      </c>
      <c r="Z1029" s="165"/>
      <c r="AA1029" s="155" t="str">
        <f ca="1">IF(C1029="","",IF(OR(D1029&lt;NgayBatDau,D1029&gt;NgayKetThuc),"Ngày tháng phải nằm trong kỳ báo cáo",IF(AND(G1029&lt;&gt;"",COUNTIF(D.2[Tên khách hàng],G1029)=0),"Tên KH chưa khai báo trong DSKH",IF(AND(H1029&lt;&gt;"",COUNTIF(D.1[Tên sản phẩm],H1029)=0),"SP này chưa khai báo trong DSSP",""))))</f>
        <v/>
      </c>
      <c r="AB1029" s="23" t="str">
        <f t="shared" ca="1" si="241"/>
        <v/>
      </c>
      <c r="AC1029" s="23" t="str">
        <f t="shared" ca="1" si="242"/>
        <v/>
      </c>
      <c r="AD1029" s="23" t="str">
        <f t="shared" ca="1" si="243"/>
        <v/>
      </c>
      <c r="AE1029" s="68" t="str">
        <f t="shared" ca="1" si="244"/>
        <v/>
      </c>
      <c r="AF1029" s="69" t="str">
        <f>IF(OR(H1029="",S1029=""),"",S1029-(SUM(L1029,M1029)*INDEX(D.1[Đơn giá],MATCH(H1029,D.1[Tên sản phẩm],0))))</f>
        <v/>
      </c>
      <c r="AG1029" s="90" t="str">
        <f t="shared" ca="1" si="245"/>
        <v/>
      </c>
      <c r="AH1029" s="90"/>
    </row>
    <row r="1030" spans="2:34" ht="27.75" customHeight="1" x14ac:dyDescent="0.2">
      <c r="B1030" s="154">
        <f t="shared" si="246"/>
        <v>1027</v>
      </c>
      <c r="C1030" s="155" t="str">
        <f t="shared" ca="1" si="247"/>
        <v/>
      </c>
      <c r="D1030" s="156" t="str">
        <f t="shared" ca="1" si="248"/>
        <v/>
      </c>
      <c r="E1030" s="157" t="str">
        <f t="shared" ca="1" si="249"/>
        <v/>
      </c>
      <c r="F1030" s="157"/>
      <c r="G1030" s="158" t="str">
        <f t="shared" ca="1" si="250"/>
        <v/>
      </c>
      <c r="H1030" s="159"/>
      <c r="I1030" s="160" t="str">
        <f>IF(H1030="","",INDEX(D.1[Quy cách],MATCH(H1030,D.1[Tên sản phẩm],0)))</f>
        <v/>
      </c>
      <c r="J1030" s="35" t="str">
        <f>IF(H1030="","",INDEX(D.1[ĐVT],MATCH(H1030,D.1[Tên sản phẩm],0)))</f>
        <v/>
      </c>
      <c r="K1030" s="163" t="str">
        <f>IF(H1030="","",INDEX(D.1[Đơn giá bán
(Tham khảo)],MATCH(H1030,D.1[Tên sản phẩm],0)))</f>
        <v/>
      </c>
      <c r="L1030" s="162"/>
      <c r="M1030" s="159"/>
      <c r="N1030" s="159"/>
      <c r="O1030" s="159"/>
      <c r="P1030" s="163" t="str">
        <f t="shared" si="251"/>
        <v/>
      </c>
      <c r="Q1030" s="164"/>
      <c r="R1030" s="162"/>
      <c r="S1030" s="163" t="str">
        <f t="shared" si="252"/>
        <v/>
      </c>
      <c r="T1030" s="164" t="str">
        <f t="shared" ca="1" si="253"/>
        <v/>
      </c>
      <c r="U1030" s="163" t="str">
        <f t="shared" si="254"/>
        <v/>
      </c>
      <c r="V1030" s="163" t="str">
        <f ca="1">IF(AND(C1030&lt;&gt;"",C1030&lt;&gt;OFFSET(C1030,1,0)),SUMIFS(B.2[Giá có thuế],B.2[Số ĐK],C1030),"")</f>
        <v/>
      </c>
      <c r="W1030" s="159"/>
      <c r="X1030" s="161" t="str">
        <f>IF(W1030="","",'Thông Tin Chung'!$L$3)</f>
        <v/>
      </c>
      <c r="Y1030" s="163" t="str">
        <f t="shared" ca="1" si="255"/>
        <v/>
      </c>
      <c r="Z1030" s="165"/>
      <c r="AA1030" s="155" t="str">
        <f ca="1">IF(C1030="","",IF(OR(D1030&lt;NgayBatDau,D1030&gt;NgayKetThuc),"Ngày tháng phải nằm trong kỳ báo cáo",IF(AND(G1030&lt;&gt;"",COUNTIF(D.2[Tên khách hàng],G1030)=0),"Tên KH chưa khai báo trong DSKH",IF(AND(H1030&lt;&gt;"",COUNTIF(D.1[Tên sản phẩm],H1030)=0),"SP này chưa khai báo trong DSSP",""))))</f>
        <v/>
      </c>
      <c r="AB1030" s="23" t="str">
        <f t="shared" ca="1" si="241"/>
        <v/>
      </c>
      <c r="AC1030" s="23" t="str">
        <f t="shared" ca="1" si="242"/>
        <v/>
      </c>
      <c r="AD1030" s="23" t="str">
        <f t="shared" ca="1" si="243"/>
        <v/>
      </c>
      <c r="AE1030" s="68" t="str">
        <f t="shared" ca="1" si="244"/>
        <v/>
      </c>
      <c r="AF1030" s="69" t="str">
        <f>IF(OR(H1030="",S1030=""),"",S1030-(SUM(L1030,M1030)*INDEX(D.1[Đơn giá],MATCH(H1030,D.1[Tên sản phẩm],0))))</f>
        <v/>
      </c>
      <c r="AG1030" s="90" t="str">
        <f t="shared" ca="1" si="245"/>
        <v/>
      </c>
      <c r="AH1030" s="90"/>
    </row>
    <row r="1031" spans="2:34" ht="27.75" customHeight="1" x14ac:dyDescent="0.2">
      <c r="B1031" s="154">
        <f t="shared" si="246"/>
        <v>1028</v>
      </c>
      <c r="C1031" s="155" t="str">
        <f t="shared" ca="1" si="247"/>
        <v/>
      </c>
      <c r="D1031" s="156" t="str">
        <f t="shared" ca="1" si="248"/>
        <v/>
      </c>
      <c r="E1031" s="157" t="str">
        <f t="shared" ca="1" si="249"/>
        <v/>
      </c>
      <c r="F1031" s="157"/>
      <c r="G1031" s="158" t="str">
        <f t="shared" ca="1" si="250"/>
        <v/>
      </c>
      <c r="H1031" s="159"/>
      <c r="I1031" s="160" t="str">
        <f>IF(H1031="","",INDEX(D.1[Quy cách],MATCH(H1031,D.1[Tên sản phẩm],0)))</f>
        <v/>
      </c>
      <c r="J1031" s="35" t="str">
        <f>IF(H1031="","",INDEX(D.1[ĐVT],MATCH(H1031,D.1[Tên sản phẩm],0)))</f>
        <v/>
      </c>
      <c r="K1031" s="163" t="str">
        <f>IF(H1031="","",INDEX(D.1[Đơn giá bán
(Tham khảo)],MATCH(H1031,D.1[Tên sản phẩm],0)))</f>
        <v/>
      </c>
      <c r="L1031" s="162"/>
      <c r="M1031" s="159"/>
      <c r="N1031" s="159"/>
      <c r="O1031" s="159"/>
      <c r="P1031" s="163" t="str">
        <f t="shared" si="251"/>
        <v/>
      </c>
      <c r="Q1031" s="164"/>
      <c r="R1031" s="162"/>
      <c r="S1031" s="163" t="str">
        <f t="shared" si="252"/>
        <v/>
      </c>
      <c r="T1031" s="164" t="str">
        <f t="shared" ca="1" si="253"/>
        <v/>
      </c>
      <c r="U1031" s="163" t="str">
        <f t="shared" si="254"/>
        <v/>
      </c>
      <c r="V1031" s="163" t="str">
        <f ca="1">IF(AND(C1031&lt;&gt;"",C1031&lt;&gt;OFFSET(C1031,1,0)),SUMIFS(B.2[Giá có thuế],B.2[Số ĐK],C1031),"")</f>
        <v/>
      </c>
      <c r="W1031" s="159"/>
      <c r="X1031" s="161" t="str">
        <f>IF(W1031="","",'Thông Tin Chung'!$L$3)</f>
        <v/>
      </c>
      <c r="Y1031" s="163" t="str">
        <f t="shared" ca="1" si="255"/>
        <v/>
      </c>
      <c r="Z1031" s="165"/>
      <c r="AA1031" s="155" t="str">
        <f ca="1">IF(C1031="","",IF(OR(D1031&lt;NgayBatDau,D1031&gt;NgayKetThuc),"Ngày tháng phải nằm trong kỳ báo cáo",IF(AND(G1031&lt;&gt;"",COUNTIF(D.2[Tên khách hàng],G1031)=0),"Tên KH chưa khai báo trong DSKH",IF(AND(H1031&lt;&gt;"",COUNTIF(D.1[Tên sản phẩm],H1031)=0),"SP này chưa khai báo trong DSSP",""))))</f>
        <v/>
      </c>
      <c r="AB1031" s="23" t="str">
        <f t="shared" ca="1" si="241"/>
        <v/>
      </c>
      <c r="AC1031" s="23" t="str">
        <f t="shared" ca="1" si="242"/>
        <v/>
      </c>
      <c r="AD1031" s="23" t="str">
        <f t="shared" ca="1" si="243"/>
        <v/>
      </c>
      <c r="AE1031" s="68" t="str">
        <f t="shared" ca="1" si="244"/>
        <v/>
      </c>
      <c r="AF1031" s="69" t="str">
        <f>IF(OR(H1031="",S1031=""),"",S1031-(SUM(L1031,M1031)*INDEX(D.1[Đơn giá],MATCH(H1031,D.1[Tên sản phẩm],0))))</f>
        <v/>
      </c>
      <c r="AG1031" s="90" t="str">
        <f t="shared" ca="1" si="245"/>
        <v/>
      </c>
      <c r="AH1031" s="90"/>
    </row>
    <row r="1032" spans="2:34" ht="27.75" customHeight="1" x14ac:dyDescent="0.2">
      <c r="B1032" s="154">
        <f t="shared" si="246"/>
        <v>1029</v>
      </c>
      <c r="C1032" s="155" t="str">
        <f t="shared" ca="1" si="247"/>
        <v/>
      </c>
      <c r="D1032" s="156" t="str">
        <f t="shared" ca="1" si="248"/>
        <v/>
      </c>
      <c r="E1032" s="157" t="str">
        <f t="shared" ca="1" si="249"/>
        <v/>
      </c>
      <c r="F1032" s="157"/>
      <c r="G1032" s="158" t="str">
        <f t="shared" ca="1" si="250"/>
        <v/>
      </c>
      <c r="H1032" s="159"/>
      <c r="I1032" s="160" t="str">
        <f>IF(H1032="","",INDEX(D.1[Quy cách],MATCH(H1032,D.1[Tên sản phẩm],0)))</f>
        <v/>
      </c>
      <c r="J1032" s="35" t="str">
        <f>IF(H1032="","",INDEX(D.1[ĐVT],MATCH(H1032,D.1[Tên sản phẩm],0)))</f>
        <v/>
      </c>
      <c r="K1032" s="163" t="str">
        <f>IF(H1032="","",INDEX(D.1[Đơn giá bán
(Tham khảo)],MATCH(H1032,D.1[Tên sản phẩm],0)))</f>
        <v/>
      </c>
      <c r="L1032" s="162"/>
      <c r="M1032" s="159"/>
      <c r="N1032" s="159"/>
      <c r="O1032" s="159"/>
      <c r="P1032" s="163" t="str">
        <f t="shared" si="251"/>
        <v/>
      </c>
      <c r="Q1032" s="164"/>
      <c r="R1032" s="162"/>
      <c r="S1032" s="163" t="str">
        <f t="shared" si="252"/>
        <v/>
      </c>
      <c r="T1032" s="164" t="str">
        <f t="shared" ca="1" si="253"/>
        <v/>
      </c>
      <c r="U1032" s="163" t="str">
        <f t="shared" si="254"/>
        <v/>
      </c>
      <c r="V1032" s="163" t="str">
        <f ca="1">IF(AND(C1032&lt;&gt;"",C1032&lt;&gt;OFFSET(C1032,1,0)),SUMIFS(B.2[Giá có thuế],B.2[Số ĐK],C1032),"")</f>
        <v/>
      </c>
      <c r="W1032" s="159"/>
      <c r="X1032" s="161" t="str">
        <f>IF(W1032="","",'Thông Tin Chung'!$L$3)</f>
        <v/>
      </c>
      <c r="Y1032" s="163" t="str">
        <f t="shared" ca="1" si="255"/>
        <v/>
      </c>
      <c r="Z1032" s="165"/>
      <c r="AA1032" s="155" t="str">
        <f ca="1">IF(C1032="","",IF(OR(D1032&lt;NgayBatDau,D1032&gt;NgayKetThuc),"Ngày tháng phải nằm trong kỳ báo cáo",IF(AND(G1032&lt;&gt;"",COUNTIF(D.2[Tên khách hàng],G1032)=0),"Tên KH chưa khai báo trong DSKH",IF(AND(H1032&lt;&gt;"",COUNTIF(D.1[Tên sản phẩm],H1032)=0),"SP này chưa khai báo trong DSSP",""))))</f>
        <v/>
      </c>
      <c r="AB1032" s="23" t="str">
        <f t="shared" ca="1" si="241"/>
        <v/>
      </c>
      <c r="AC1032" s="23" t="str">
        <f t="shared" ca="1" si="242"/>
        <v/>
      </c>
      <c r="AD1032" s="23" t="str">
        <f t="shared" ca="1" si="243"/>
        <v/>
      </c>
      <c r="AE1032" s="68" t="str">
        <f t="shared" ca="1" si="244"/>
        <v/>
      </c>
      <c r="AF1032" s="69" t="str">
        <f>IF(OR(H1032="",S1032=""),"",S1032-(SUM(L1032,M1032)*INDEX(D.1[Đơn giá],MATCH(H1032,D.1[Tên sản phẩm],0))))</f>
        <v/>
      </c>
      <c r="AG1032" s="90" t="str">
        <f t="shared" ca="1" si="245"/>
        <v/>
      </c>
      <c r="AH1032" s="90"/>
    </row>
    <row r="1033" spans="2:34" ht="27.75" customHeight="1" x14ac:dyDescent="0.2">
      <c r="B1033" s="154">
        <f t="shared" si="246"/>
        <v>1030</v>
      </c>
      <c r="C1033" s="155" t="str">
        <f t="shared" ca="1" si="247"/>
        <v/>
      </c>
      <c r="D1033" s="156" t="str">
        <f t="shared" ca="1" si="248"/>
        <v/>
      </c>
      <c r="E1033" s="157" t="str">
        <f t="shared" ca="1" si="249"/>
        <v/>
      </c>
      <c r="F1033" s="157"/>
      <c r="G1033" s="158" t="str">
        <f t="shared" ca="1" si="250"/>
        <v/>
      </c>
      <c r="H1033" s="159"/>
      <c r="I1033" s="160" t="str">
        <f>IF(H1033="","",INDEX(D.1[Quy cách],MATCH(H1033,D.1[Tên sản phẩm],0)))</f>
        <v/>
      </c>
      <c r="J1033" s="35" t="str">
        <f>IF(H1033="","",INDEX(D.1[ĐVT],MATCH(H1033,D.1[Tên sản phẩm],0)))</f>
        <v/>
      </c>
      <c r="K1033" s="163" t="str">
        <f>IF(H1033="","",INDEX(D.1[Đơn giá bán
(Tham khảo)],MATCH(H1033,D.1[Tên sản phẩm],0)))</f>
        <v/>
      </c>
      <c r="L1033" s="162"/>
      <c r="M1033" s="159"/>
      <c r="N1033" s="159"/>
      <c r="O1033" s="159"/>
      <c r="P1033" s="163" t="str">
        <f t="shared" si="251"/>
        <v/>
      </c>
      <c r="Q1033" s="164"/>
      <c r="R1033" s="162"/>
      <c r="S1033" s="163" t="str">
        <f t="shared" si="252"/>
        <v/>
      </c>
      <c r="T1033" s="164" t="str">
        <f t="shared" ca="1" si="253"/>
        <v/>
      </c>
      <c r="U1033" s="163" t="str">
        <f t="shared" si="254"/>
        <v/>
      </c>
      <c r="V1033" s="163" t="str">
        <f ca="1">IF(AND(C1033&lt;&gt;"",C1033&lt;&gt;OFFSET(C1033,1,0)),SUMIFS(B.2[Giá có thuế],B.2[Số ĐK],C1033),"")</f>
        <v/>
      </c>
      <c r="W1033" s="159"/>
      <c r="X1033" s="161" t="str">
        <f>IF(W1033="","",'Thông Tin Chung'!$L$3)</f>
        <v/>
      </c>
      <c r="Y1033" s="163" t="str">
        <f t="shared" ca="1" si="255"/>
        <v/>
      </c>
      <c r="Z1033" s="165"/>
      <c r="AA1033" s="155" t="str">
        <f ca="1">IF(C1033="","",IF(OR(D1033&lt;NgayBatDau,D1033&gt;NgayKetThuc),"Ngày tháng phải nằm trong kỳ báo cáo",IF(AND(G1033&lt;&gt;"",COUNTIF(D.2[Tên khách hàng],G1033)=0),"Tên KH chưa khai báo trong DSKH",IF(AND(H1033&lt;&gt;"",COUNTIF(D.1[Tên sản phẩm],H1033)=0),"SP này chưa khai báo trong DSSP",""))))</f>
        <v/>
      </c>
      <c r="AB1033" s="23" t="str">
        <f t="shared" ca="1" si="241"/>
        <v/>
      </c>
      <c r="AC1033" s="23" t="str">
        <f t="shared" ca="1" si="242"/>
        <v/>
      </c>
      <c r="AD1033" s="23" t="str">
        <f t="shared" ca="1" si="243"/>
        <v/>
      </c>
      <c r="AE1033" s="68" t="str">
        <f t="shared" ca="1" si="244"/>
        <v/>
      </c>
      <c r="AF1033" s="69" t="str">
        <f>IF(OR(H1033="",S1033=""),"",S1033-(SUM(L1033,M1033)*INDEX(D.1[Đơn giá],MATCH(H1033,D.1[Tên sản phẩm],0))))</f>
        <v/>
      </c>
      <c r="AG1033" s="90" t="str">
        <f t="shared" ca="1" si="245"/>
        <v/>
      </c>
      <c r="AH1033" s="90"/>
    </row>
    <row r="1034" spans="2:34" ht="27.75" customHeight="1" x14ac:dyDescent="0.2">
      <c r="B1034" s="154">
        <f t="shared" si="246"/>
        <v>1031</v>
      </c>
      <c r="C1034" s="155" t="str">
        <f t="shared" ca="1" si="247"/>
        <v/>
      </c>
      <c r="D1034" s="156" t="str">
        <f t="shared" ca="1" si="248"/>
        <v/>
      </c>
      <c r="E1034" s="157" t="str">
        <f t="shared" ca="1" si="249"/>
        <v/>
      </c>
      <c r="F1034" s="157"/>
      <c r="G1034" s="158" t="str">
        <f t="shared" ca="1" si="250"/>
        <v/>
      </c>
      <c r="H1034" s="159"/>
      <c r="I1034" s="160" t="str">
        <f>IF(H1034="","",INDEX(D.1[Quy cách],MATCH(H1034,D.1[Tên sản phẩm],0)))</f>
        <v/>
      </c>
      <c r="J1034" s="35" t="str">
        <f>IF(H1034="","",INDEX(D.1[ĐVT],MATCH(H1034,D.1[Tên sản phẩm],0)))</f>
        <v/>
      </c>
      <c r="K1034" s="163" t="str">
        <f>IF(H1034="","",INDEX(D.1[Đơn giá bán
(Tham khảo)],MATCH(H1034,D.1[Tên sản phẩm],0)))</f>
        <v/>
      </c>
      <c r="L1034" s="162"/>
      <c r="M1034" s="159"/>
      <c r="N1034" s="159"/>
      <c r="O1034" s="159"/>
      <c r="P1034" s="163" t="str">
        <f t="shared" si="251"/>
        <v/>
      </c>
      <c r="Q1034" s="164"/>
      <c r="R1034" s="162"/>
      <c r="S1034" s="163" t="str">
        <f t="shared" si="252"/>
        <v/>
      </c>
      <c r="T1034" s="164" t="str">
        <f t="shared" ca="1" si="253"/>
        <v/>
      </c>
      <c r="U1034" s="163" t="str">
        <f t="shared" si="254"/>
        <v/>
      </c>
      <c r="V1034" s="163" t="str">
        <f ca="1">IF(AND(C1034&lt;&gt;"",C1034&lt;&gt;OFFSET(C1034,1,0)),SUMIFS(B.2[Giá có thuế],B.2[Số ĐK],C1034),"")</f>
        <v/>
      </c>
      <c r="W1034" s="159"/>
      <c r="X1034" s="161" t="str">
        <f>IF(W1034="","",'Thông Tin Chung'!$L$3)</f>
        <v/>
      </c>
      <c r="Y1034" s="163" t="str">
        <f t="shared" ca="1" si="255"/>
        <v/>
      </c>
      <c r="Z1034" s="165"/>
      <c r="AA1034" s="155" t="str">
        <f ca="1">IF(C1034="","",IF(OR(D1034&lt;NgayBatDau,D1034&gt;NgayKetThuc),"Ngày tháng phải nằm trong kỳ báo cáo",IF(AND(G1034&lt;&gt;"",COUNTIF(D.2[Tên khách hàng],G1034)=0),"Tên KH chưa khai báo trong DSKH",IF(AND(H1034&lt;&gt;"",COUNTIF(D.1[Tên sản phẩm],H1034)=0),"SP này chưa khai báo trong DSSP",""))))</f>
        <v/>
      </c>
      <c r="AB1034" s="23" t="str">
        <f t="shared" ca="1" si="241"/>
        <v/>
      </c>
      <c r="AC1034" s="23" t="str">
        <f t="shared" ca="1" si="242"/>
        <v/>
      </c>
      <c r="AD1034" s="23" t="str">
        <f t="shared" ca="1" si="243"/>
        <v/>
      </c>
      <c r="AE1034" s="68" t="str">
        <f t="shared" ca="1" si="244"/>
        <v/>
      </c>
      <c r="AF1034" s="69" t="str">
        <f>IF(OR(H1034="",S1034=""),"",S1034-(SUM(L1034,M1034)*INDEX(D.1[Đơn giá],MATCH(H1034,D.1[Tên sản phẩm],0))))</f>
        <v/>
      </c>
      <c r="AG1034" s="90" t="str">
        <f t="shared" ca="1" si="245"/>
        <v/>
      </c>
      <c r="AH1034" s="90"/>
    </row>
    <row r="1035" spans="2:34" ht="27.75" customHeight="1" x14ac:dyDescent="0.2">
      <c r="B1035" s="154">
        <f t="shared" si="246"/>
        <v>1032</v>
      </c>
      <c r="C1035" s="155" t="str">
        <f t="shared" ca="1" si="247"/>
        <v/>
      </c>
      <c r="D1035" s="156" t="str">
        <f t="shared" ca="1" si="248"/>
        <v/>
      </c>
      <c r="E1035" s="157" t="str">
        <f t="shared" ca="1" si="249"/>
        <v/>
      </c>
      <c r="F1035" s="157"/>
      <c r="G1035" s="158" t="str">
        <f t="shared" ca="1" si="250"/>
        <v/>
      </c>
      <c r="H1035" s="159"/>
      <c r="I1035" s="160" t="str">
        <f>IF(H1035="","",INDEX(D.1[Quy cách],MATCH(H1035,D.1[Tên sản phẩm],0)))</f>
        <v/>
      </c>
      <c r="J1035" s="35" t="str">
        <f>IF(H1035="","",INDEX(D.1[ĐVT],MATCH(H1035,D.1[Tên sản phẩm],0)))</f>
        <v/>
      </c>
      <c r="K1035" s="163" t="str">
        <f>IF(H1035="","",INDEX(D.1[Đơn giá bán
(Tham khảo)],MATCH(H1035,D.1[Tên sản phẩm],0)))</f>
        <v/>
      </c>
      <c r="L1035" s="162"/>
      <c r="M1035" s="159"/>
      <c r="N1035" s="159"/>
      <c r="O1035" s="159"/>
      <c r="P1035" s="163" t="str">
        <f t="shared" si="251"/>
        <v/>
      </c>
      <c r="Q1035" s="164"/>
      <c r="R1035" s="162"/>
      <c r="S1035" s="163" t="str">
        <f t="shared" si="252"/>
        <v/>
      </c>
      <c r="T1035" s="164" t="str">
        <f t="shared" ca="1" si="253"/>
        <v/>
      </c>
      <c r="U1035" s="163" t="str">
        <f t="shared" si="254"/>
        <v/>
      </c>
      <c r="V1035" s="163" t="str">
        <f ca="1">IF(AND(C1035&lt;&gt;"",C1035&lt;&gt;OFFSET(C1035,1,0)),SUMIFS(B.2[Giá có thuế],B.2[Số ĐK],C1035),"")</f>
        <v/>
      </c>
      <c r="W1035" s="159"/>
      <c r="X1035" s="161" t="str">
        <f>IF(W1035="","",'Thông Tin Chung'!$L$3)</f>
        <v/>
      </c>
      <c r="Y1035" s="163" t="str">
        <f t="shared" ca="1" si="255"/>
        <v/>
      </c>
      <c r="Z1035" s="165"/>
      <c r="AA1035" s="155" t="str">
        <f ca="1">IF(C1035="","",IF(OR(D1035&lt;NgayBatDau,D1035&gt;NgayKetThuc),"Ngày tháng phải nằm trong kỳ báo cáo",IF(AND(G1035&lt;&gt;"",COUNTIF(D.2[Tên khách hàng],G1035)=0),"Tên KH chưa khai báo trong DSKH",IF(AND(H1035&lt;&gt;"",COUNTIF(D.1[Tên sản phẩm],H1035)=0),"SP này chưa khai báo trong DSSP",""))))</f>
        <v/>
      </c>
      <c r="AB1035" s="23" t="str">
        <f t="shared" ca="1" si="241"/>
        <v/>
      </c>
      <c r="AC1035" s="23" t="str">
        <f t="shared" ca="1" si="242"/>
        <v/>
      </c>
      <c r="AD1035" s="23" t="str">
        <f t="shared" ca="1" si="243"/>
        <v/>
      </c>
      <c r="AE1035" s="68" t="str">
        <f t="shared" ca="1" si="244"/>
        <v/>
      </c>
      <c r="AF1035" s="69" t="str">
        <f>IF(OR(H1035="",S1035=""),"",S1035-(SUM(L1035,M1035)*INDEX(D.1[Đơn giá],MATCH(H1035,D.1[Tên sản phẩm],0))))</f>
        <v/>
      </c>
      <c r="AG1035" s="90" t="str">
        <f t="shared" ca="1" si="245"/>
        <v/>
      </c>
      <c r="AH1035" s="90"/>
    </row>
    <row r="1036" spans="2:34" ht="27.75" customHeight="1" x14ac:dyDescent="0.2">
      <c r="B1036" s="154">
        <f t="shared" si="246"/>
        <v>1033</v>
      </c>
      <c r="C1036" s="155" t="str">
        <f t="shared" ca="1" si="247"/>
        <v/>
      </c>
      <c r="D1036" s="156" t="str">
        <f t="shared" ca="1" si="248"/>
        <v/>
      </c>
      <c r="E1036" s="157" t="str">
        <f t="shared" ca="1" si="249"/>
        <v/>
      </c>
      <c r="F1036" s="157"/>
      <c r="G1036" s="158" t="str">
        <f t="shared" ca="1" si="250"/>
        <v/>
      </c>
      <c r="H1036" s="159"/>
      <c r="I1036" s="160" t="str">
        <f>IF(H1036="","",INDEX(D.1[Quy cách],MATCH(H1036,D.1[Tên sản phẩm],0)))</f>
        <v/>
      </c>
      <c r="J1036" s="35" t="str">
        <f>IF(H1036="","",INDEX(D.1[ĐVT],MATCH(H1036,D.1[Tên sản phẩm],0)))</f>
        <v/>
      </c>
      <c r="K1036" s="163" t="str">
        <f>IF(H1036="","",INDEX(D.1[Đơn giá bán
(Tham khảo)],MATCH(H1036,D.1[Tên sản phẩm],0)))</f>
        <v/>
      </c>
      <c r="L1036" s="162"/>
      <c r="M1036" s="159"/>
      <c r="N1036" s="159"/>
      <c r="O1036" s="159"/>
      <c r="P1036" s="163" t="str">
        <f t="shared" si="251"/>
        <v/>
      </c>
      <c r="Q1036" s="164"/>
      <c r="R1036" s="162"/>
      <c r="S1036" s="163" t="str">
        <f t="shared" si="252"/>
        <v/>
      </c>
      <c r="T1036" s="164" t="str">
        <f t="shared" ca="1" si="253"/>
        <v/>
      </c>
      <c r="U1036" s="163" t="str">
        <f t="shared" si="254"/>
        <v/>
      </c>
      <c r="V1036" s="163" t="str">
        <f ca="1">IF(AND(C1036&lt;&gt;"",C1036&lt;&gt;OFFSET(C1036,1,0)),SUMIFS(B.2[Giá có thuế],B.2[Số ĐK],C1036),"")</f>
        <v/>
      </c>
      <c r="W1036" s="159"/>
      <c r="X1036" s="161" t="str">
        <f>IF(W1036="","",'Thông Tin Chung'!$L$3)</f>
        <v/>
      </c>
      <c r="Y1036" s="163" t="str">
        <f t="shared" ca="1" si="255"/>
        <v/>
      </c>
      <c r="Z1036" s="165"/>
      <c r="AA1036" s="155" t="str">
        <f ca="1">IF(C1036="","",IF(OR(D1036&lt;NgayBatDau,D1036&gt;NgayKetThuc),"Ngày tháng phải nằm trong kỳ báo cáo",IF(AND(G1036&lt;&gt;"",COUNTIF(D.2[Tên khách hàng],G1036)=0),"Tên KH chưa khai báo trong DSKH",IF(AND(H1036&lt;&gt;"",COUNTIF(D.1[Tên sản phẩm],H1036)=0),"SP này chưa khai báo trong DSSP",""))))</f>
        <v/>
      </c>
      <c r="AB1036" s="23" t="str">
        <f t="shared" ca="1" si="241"/>
        <v/>
      </c>
      <c r="AC1036" s="23" t="str">
        <f t="shared" ca="1" si="242"/>
        <v/>
      </c>
      <c r="AD1036" s="23" t="str">
        <f t="shared" ca="1" si="243"/>
        <v/>
      </c>
      <c r="AE1036" s="68" t="str">
        <f t="shared" ca="1" si="244"/>
        <v/>
      </c>
      <c r="AF1036" s="69" t="str">
        <f>IF(OR(H1036="",S1036=""),"",S1036-(SUM(L1036,M1036)*INDEX(D.1[Đơn giá],MATCH(H1036,D.1[Tên sản phẩm],0))))</f>
        <v/>
      </c>
      <c r="AG1036" s="90" t="str">
        <f t="shared" ca="1" si="245"/>
        <v/>
      </c>
      <c r="AH1036" s="90"/>
    </row>
    <row r="1037" spans="2:34" ht="27.75" customHeight="1" x14ac:dyDescent="0.2">
      <c r="B1037" s="154">
        <f t="shared" si="246"/>
        <v>1034</v>
      </c>
      <c r="C1037" s="155" t="str">
        <f t="shared" ca="1" si="247"/>
        <v/>
      </c>
      <c r="D1037" s="156" t="str">
        <f t="shared" ca="1" si="248"/>
        <v/>
      </c>
      <c r="E1037" s="157" t="str">
        <f t="shared" ca="1" si="249"/>
        <v/>
      </c>
      <c r="F1037" s="157"/>
      <c r="G1037" s="158" t="str">
        <f t="shared" ca="1" si="250"/>
        <v/>
      </c>
      <c r="H1037" s="159"/>
      <c r="I1037" s="160" t="str">
        <f>IF(H1037="","",INDEX(D.1[Quy cách],MATCH(H1037,D.1[Tên sản phẩm],0)))</f>
        <v/>
      </c>
      <c r="J1037" s="35" t="str">
        <f>IF(H1037="","",INDEX(D.1[ĐVT],MATCH(H1037,D.1[Tên sản phẩm],0)))</f>
        <v/>
      </c>
      <c r="K1037" s="163" t="str">
        <f>IF(H1037="","",INDEX(D.1[Đơn giá bán
(Tham khảo)],MATCH(H1037,D.1[Tên sản phẩm],0)))</f>
        <v/>
      </c>
      <c r="L1037" s="162"/>
      <c r="M1037" s="159"/>
      <c r="N1037" s="159"/>
      <c r="O1037" s="159"/>
      <c r="P1037" s="163" t="str">
        <f t="shared" si="251"/>
        <v/>
      </c>
      <c r="Q1037" s="164"/>
      <c r="R1037" s="162"/>
      <c r="S1037" s="163" t="str">
        <f t="shared" si="252"/>
        <v/>
      </c>
      <c r="T1037" s="164" t="str">
        <f t="shared" ca="1" si="253"/>
        <v/>
      </c>
      <c r="U1037" s="163" t="str">
        <f t="shared" si="254"/>
        <v/>
      </c>
      <c r="V1037" s="163" t="str">
        <f ca="1">IF(AND(C1037&lt;&gt;"",C1037&lt;&gt;OFFSET(C1037,1,0)),SUMIFS(B.2[Giá có thuế],B.2[Số ĐK],C1037),"")</f>
        <v/>
      </c>
      <c r="W1037" s="159"/>
      <c r="X1037" s="161" t="str">
        <f>IF(W1037="","",'Thông Tin Chung'!$L$3)</f>
        <v/>
      </c>
      <c r="Y1037" s="163" t="str">
        <f t="shared" ca="1" si="255"/>
        <v/>
      </c>
      <c r="Z1037" s="165"/>
      <c r="AA1037" s="155" t="str">
        <f ca="1">IF(C1037="","",IF(OR(D1037&lt;NgayBatDau,D1037&gt;NgayKetThuc),"Ngày tháng phải nằm trong kỳ báo cáo",IF(AND(G1037&lt;&gt;"",COUNTIF(D.2[Tên khách hàng],G1037)=0),"Tên KH chưa khai báo trong DSKH",IF(AND(H1037&lt;&gt;"",COUNTIF(D.1[Tên sản phẩm],H1037)=0),"SP này chưa khai báo trong DSSP",""))))</f>
        <v/>
      </c>
      <c r="AB1037" s="23" t="str">
        <f t="shared" ca="1" si="241"/>
        <v/>
      </c>
      <c r="AC1037" s="23" t="str">
        <f t="shared" ca="1" si="242"/>
        <v/>
      </c>
      <c r="AD1037" s="23" t="str">
        <f t="shared" ca="1" si="243"/>
        <v/>
      </c>
      <c r="AE1037" s="68" t="str">
        <f t="shared" ca="1" si="244"/>
        <v/>
      </c>
      <c r="AF1037" s="69" t="str">
        <f>IF(OR(H1037="",S1037=""),"",S1037-(SUM(L1037,M1037)*INDEX(D.1[Đơn giá],MATCH(H1037,D.1[Tên sản phẩm],0))))</f>
        <v/>
      </c>
      <c r="AG1037" s="90" t="str">
        <f t="shared" ca="1" si="245"/>
        <v/>
      </c>
      <c r="AH1037" s="90"/>
    </row>
    <row r="1038" spans="2:34" ht="27.75" customHeight="1" x14ac:dyDescent="0.2">
      <c r="B1038" s="154">
        <f t="shared" si="246"/>
        <v>1035</v>
      </c>
      <c r="C1038" s="155" t="str">
        <f t="shared" ca="1" si="247"/>
        <v/>
      </c>
      <c r="D1038" s="156" t="str">
        <f t="shared" ca="1" si="248"/>
        <v/>
      </c>
      <c r="E1038" s="157" t="str">
        <f t="shared" ca="1" si="249"/>
        <v/>
      </c>
      <c r="F1038" s="157"/>
      <c r="G1038" s="158" t="str">
        <f t="shared" ca="1" si="250"/>
        <v/>
      </c>
      <c r="H1038" s="159"/>
      <c r="I1038" s="160" t="str">
        <f>IF(H1038="","",INDEX(D.1[Quy cách],MATCH(H1038,D.1[Tên sản phẩm],0)))</f>
        <v/>
      </c>
      <c r="J1038" s="35" t="str">
        <f>IF(H1038="","",INDEX(D.1[ĐVT],MATCH(H1038,D.1[Tên sản phẩm],0)))</f>
        <v/>
      </c>
      <c r="K1038" s="163" t="str">
        <f>IF(H1038="","",INDEX(D.1[Đơn giá bán
(Tham khảo)],MATCH(H1038,D.1[Tên sản phẩm],0)))</f>
        <v/>
      </c>
      <c r="L1038" s="162"/>
      <c r="M1038" s="159"/>
      <c r="N1038" s="159"/>
      <c r="O1038" s="159"/>
      <c r="P1038" s="163" t="str">
        <f t="shared" si="251"/>
        <v/>
      </c>
      <c r="Q1038" s="164"/>
      <c r="R1038" s="162"/>
      <c r="S1038" s="163" t="str">
        <f t="shared" si="252"/>
        <v/>
      </c>
      <c r="T1038" s="164" t="str">
        <f t="shared" ca="1" si="253"/>
        <v/>
      </c>
      <c r="U1038" s="163" t="str">
        <f t="shared" si="254"/>
        <v/>
      </c>
      <c r="V1038" s="163" t="str">
        <f ca="1">IF(AND(C1038&lt;&gt;"",C1038&lt;&gt;OFFSET(C1038,1,0)),SUMIFS(B.2[Giá có thuế],B.2[Số ĐK],C1038),"")</f>
        <v/>
      </c>
      <c r="W1038" s="159"/>
      <c r="X1038" s="161" t="str">
        <f>IF(W1038="","",'Thông Tin Chung'!$L$3)</f>
        <v/>
      </c>
      <c r="Y1038" s="163" t="str">
        <f t="shared" ca="1" si="255"/>
        <v/>
      </c>
      <c r="Z1038" s="165"/>
      <c r="AA1038" s="155" t="str">
        <f ca="1">IF(C1038="","",IF(OR(D1038&lt;NgayBatDau,D1038&gt;NgayKetThuc),"Ngày tháng phải nằm trong kỳ báo cáo",IF(AND(G1038&lt;&gt;"",COUNTIF(D.2[Tên khách hàng],G1038)=0),"Tên KH chưa khai báo trong DSKH",IF(AND(H1038&lt;&gt;"",COUNTIF(D.1[Tên sản phẩm],H1038)=0),"SP này chưa khai báo trong DSSP",""))))</f>
        <v/>
      </c>
      <c r="AB1038" s="23" t="str">
        <f t="shared" ca="1" si="241"/>
        <v/>
      </c>
      <c r="AC1038" s="23" t="str">
        <f t="shared" ca="1" si="242"/>
        <v/>
      </c>
      <c r="AD1038" s="23" t="str">
        <f t="shared" ca="1" si="243"/>
        <v/>
      </c>
      <c r="AE1038" s="68" t="str">
        <f t="shared" ca="1" si="244"/>
        <v/>
      </c>
      <c r="AF1038" s="69" t="str">
        <f>IF(OR(H1038="",S1038=""),"",S1038-(SUM(L1038,M1038)*INDEX(D.1[Đơn giá],MATCH(H1038,D.1[Tên sản phẩm],0))))</f>
        <v/>
      </c>
      <c r="AG1038" s="90" t="str">
        <f t="shared" ca="1" si="245"/>
        <v/>
      </c>
      <c r="AH1038" s="90"/>
    </row>
    <row r="1039" spans="2:34" ht="27.75" customHeight="1" x14ac:dyDescent="0.2">
      <c r="B1039" s="154">
        <f t="shared" si="246"/>
        <v>1036</v>
      </c>
      <c r="C1039" s="155" t="str">
        <f t="shared" ca="1" si="247"/>
        <v/>
      </c>
      <c r="D1039" s="156" t="str">
        <f t="shared" ca="1" si="248"/>
        <v/>
      </c>
      <c r="E1039" s="157" t="str">
        <f t="shared" ca="1" si="249"/>
        <v/>
      </c>
      <c r="F1039" s="157"/>
      <c r="G1039" s="158" t="str">
        <f t="shared" ca="1" si="250"/>
        <v/>
      </c>
      <c r="H1039" s="159"/>
      <c r="I1039" s="160" t="str">
        <f>IF(H1039="","",INDEX(D.1[Quy cách],MATCH(H1039,D.1[Tên sản phẩm],0)))</f>
        <v/>
      </c>
      <c r="J1039" s="35" t="str">
        <f>IF(H1039="","",INDEX(D.1[ĐVT],MATCH(H1039,D.1[Tên sản phẩm],0)))</f>
        <v/>
      </c>
      <c r="K1039" s="163" t="str">
        <f>IF(H1039="","",INDEX(D.1[Đơn giá bán
(Tham khảo)],MATCH(H1039,D.1[Tên sản phẩm],0)))</f>
        <v/>
      </c>
      <c r="L1039" s="162"/>
      <c r="M1039" s="159"/>
      <c r="N1039" s="159"/>
      <c r="O1039" s="159"/>
      <c r="P1039" s="163" t="str">
        <f t="shared" si="251"/>
        <v/>
      </c>
      <c r="Q1039" s="164"/>
      <c r="R1039" s="162"/>
      <c r="S1039" s="163" t="str">
        <f t="shared" si="252"/>
        <v/>
      </c>
      <c r="T1039" s="164" t="str">
        <f t="shared" ca="1" si="253"/>
        <v/>
      </c>
      <c r="U1039" s="163" t="str">
        <f t="shared" si="254"/>
        <v/>
      </c>
      <c r="V1039" s="163" t="str">
        <f ca="1">IF(AND(C1039&lt;&gt;"",C1039&lt;&gt;OFFSET(C1039,1,0)),SUMIFS(B.2[Giá có thuế],B.2[Số ĐK],C1039),"")</f>
        <v/>
      </c>
      <c r="W1039" s="159"/>
      <c r="X1039" s="161" t="str">
        <f>IF(W1039="","",'Thông Tin Chung'!$L$3)</f>
        <v/>
      </c>
      <c r="Y1039" s="163" t="str">
        <f t="shared" ca="1" si="255"/>
        <v/>
      </c>
      <c r="Z1039" s="165"/>
      <c r="AA1039" s="155" t="str">
        <f ca="1">IF(C1039="","",IF(OR(D1039&lt;NgayBatDau,D1039&gt;NgayKetThuc),"Ngày tháng phải nằm trong kỳ báo cáo",IF(AND(G1039&lt;&gt;"",COUNTIF(D.2[Tên khách hàng],G1039)=0),"Tên KH chưa khai báo trong DSKH",IF(AND(H1039&lt;&gt;"",COUNTIF(D.1[Tên sản phẩm],H1039)=0),"SP này chưa khai báo trong DSSP",""))))</f>
        <v/>
      </c>
      <c r="AB1039" s="23" t="str">
        <f t="shared" ca="1" si="241"/>
        <v/>
      </c>
      <c r="AC1039" s="23" t="str">
        <f t="shared" ca="1" si="242"/>
        <v/>
      </c>
      <c r="AD1039" s="23" t="str">
        <f t="shared" ca="1" si="243"/>
        <v/>
      </c>
      <c r="AE1039" s="68" t="str">
        <f t="shared" ca="1" si="244"/>
        <v/>
      </c>
      <c r="AF1039" s="69" t="str">
        <f>IF(OR(H1039="",S1039=""),"",S1039-(SUM(L1039,M1039)*INDEX(D.1[Đơn giá],MATCH(H1039,D.1[Tên sản phẩm],0))))</f>
        <v/>
      </c>
      <c r="AG1039" s="90" t="str">
        <f t="shared" ca="1" si="245"/>
        <v/>
      </c>
      <c r="AH1039" s="90"/>
    </row>
    <row r="1040" spans="2:34" ht="27.75" customHeight="1" x14ac:dyDescent="0.2">
      <c r="B1040" s="154">
        <f t="shared" si="246"/>
        <v>1037</v>
      </c>
      <c r="C1040" s="155" t="str">
        <f t="shared" ca="1" si="247"/>
        <v/>
      </c>
      <c r="D1040" s="156" t="str">
        <f t="shared" ca="1" si="248"/>
        <v/>
      </c>
      <c r="E1040" s="157" t="str">
        <f t="shared" ca="1" si="249"/>
        <v/>
      </c>
      <c r="F1040" s="157"/>
      <c r="G1040" s="158" t="str">
        <f t="shared" ca="1" si="250"/>
        <v/>
      </c>
      <c r="H1040" s="159"/>
      <c r="I1040" s="160" t="str">
        <f>IF(H1040="","",INDEX(D.1[Quy cách],MATCH(H1040,D.1[Tên sản phẩm],0)))</f>
        <v/>
      </c>
      <c r="J1040" s="35" t="str">
        <f>IF(H1040="","",INDEX(D.1[ĐVT],MATCH(H1040,D.1[Tên sản phẩm],0)))</f>
        <v/>
      </c>
      <c r="K1040" s="163" t="str">
        <f>IF(H1040="","",INDEX(D.1[Đơn giá bán
(Tham khảo)],MATCH(H1040,D.1[Tên sản phẩm],0)))</f>
        <v/>
      </c>
      <c r="L1040" s="162"/>
      <c r="M1040" s="159"/>
      <c r="N1040" s="159"/>
      <c r="O1040" s="159"/>
      <c r="P1040" s="163" t="str">
        <f t="shared" si="251"/>
        <v/>
      </c>
      <c r="Q1040" s="164"/>
      <c r="R1040" s="162"/>
      <c r="S1040" s="163" t="str">
        <f t="shared" si="252"/>
        <v/>
      </c>
      <c r="T1040" s="164" t="str">
        <f t="shared" ca="1" si="253"/>
        <v/>
      </c>
      <c r="U1040" s="163" t="str">
        <f t="shared" si="254"/>
        <v/>
      </c>
      <c r="V1040" s="163" t="str">
        <f ca="1">IF(AND(C1040&lt;&gt;"",C1040&lt;&gt;OFFSET(C1040,1,0)),SUMIFS(B.2[Giá có thuế],B.2[Số ĐK],C1040),"")</f>
        <v/>
      </c>
      <c r="W1040" s="159"/>
      <c r="X1040" s="161" t="str">
        <f>IF(W1040="","",'Thông Tin Chung'!$L$3)</f>
        <v/>
      </c>
      <c r="Y1040" s="163" t="str">
        <f t="shared" ca="1" si="255"/>
        <v/>
      </c>
      <c r="Z1040" s="165"/>
      <c r="AA1040" s="155" t="str">
        <f ca="1">IF(C1040="","",IF(OR(D1040&lt;NgayBatDau,D1040&gt;NgayKetThuc),"Ngày tháng phải nằm trong kỳ báo cáo",IF(AND(G1040&lt;&gt;"",COUNTIF(D.2[Tên khách hàng],G1040)=0),"Tên KH chưa khai báo trong DSKH",IF(AND(H1040&lt;&gt;"",COUNTIF(D.1[Tên sản phẩm],H1040)=0),"SP này chưa khai báo trong DSSP",""))))</f>
        <v/>
      </c>
      <c r="AB1040" s="23" t="str">
        <f t="shared" ca="1" si="241"/>
        <v/>
      </c>
      <c r="AC1040" s="23" t="str">
        <f t="shared" ca="1" si="242"/>
        <v/>
      </c>
      <c r="AD1040" s="23" t="str">
        <f t="shared" ca="1" si="243"/>
        <v/>
      </c>
      <c r="AE1040" s="68" t="str">
        <f t="shared" ca="1" si="244"/>
        <v/>
      </c>
      <c r="AF1040" s="69" t="str">
        <f>IF(OR(H1040="",S1040=""),"",S1040-(SUM(L1040,M1040)*INDEX(D.1[Đơn giá],MATCH(H1040,D.1[Tên sản phẩm],0))))</f>
        <v/>
      </c>
      <c r="AG1040" s="90" t="str">
        <f t="shared" ca="1" si="245"/>
        <v/>
      </c>
      <c r="AH1040" s="90"/>
    </row>
    <row r="1041" spans="2:34" ht="27.75" customHeight="1" x14ac:dyDescent="0.2">
      <c r="B1041" s="154">
        <f t="shared" si="246"/>
        <v>1038</v>
      </c>
      <c r="C1041" s="155" t="str">
        <f t="shared" ca="1" si="247"/>
        <v/>
      </c>
      <c r="D1041" s="156" t="str">
        <f t="shared" ca="1" si="248"/>
        <v/>
      </c>
      <c r="E1041" s="157" t="str">
        <f t="shared" ca="1" si="249"/>
        <v/>
      </c>
      <c r="F1041" s="157"/>
      <c r="G1041" s="158" t="str">
        <f t="shared" ca="1" si="250"/>
        <v/>
      </c>
      <c r="H1041" s="159"/>
      <c r="I1041" s="160" t="str">
        <f>IF(H1041="","",INDEX(D.1[Quy cách],MATCH(H1041,D.1[Tên sản phẩm],0)))</f>
        <v/>
      </c>
      <c r="J1041" s="35" t="str">
        <f>IF(H1041="","",INDEX(D.1[ĐVT],MATCH(H1041,D.1[Tên sản phẩm],0)))</f>
        <v/>
      </c>
      <c r="K1041" s="163" t="str">
        <f>IF(H1041="","",INDEX(D.1[Đơn giá bán
(Tham khảo)],MATCH(H1041,D.1[Tên sản phẩm],0)))</f>
        <v/>
      </c>
      <c r="L1041" s="162"/>
      <c r="M1041" s="159"/>
      <c r="N1041" s="159"/>
      <c r="O1041" s="159"/>
      <c r="P1041" s="163" t="str">
        <f t="shared" si="251"/>
        <v/>
      </c>
      <c r="Q1041" s="164"/>
      <c r="R1041" s="162"/>
      <c r="S1041" s="163" t="str">
        <f t="shared" si="252"/>
        <v/>
      </c>
      <c r="T1041" s="164" t="str">
        <f t="shared" ca="1" si="253"/>
        <v/>
      </c>
      <c r="U1041" s="163" t="str">
        <f t="shared" si="254"/>
        <v/>
      </c>
      <c r="V1041" s="163" t="str">
        <f ca="1">IF(AND(C1041&lt;&gt;"",C1041&lt;&gt;OFFSET(C1041,1,0)),SUMIFS(B.2[Giá có thuế],B.2[Số ĐK],C1041),"")</f>
        <v/>
      </c>
      <c r="W1041" s="159"/>
      <c r="X1041" s="161" t="str">
        <f>IF(W1041="","",'Thông Tin Chung'!$L$3)</f>
        <v/>
      </c>
      <c r="Y1041" s="163" t="str">
        <f t="shared" ca="1" si="255"/>
        <v/>
      </c>
      <c r="Z1041" s="165"/>
      <c r="AA1041" s="155" t="str">
        <f ca="1">IF(C1041="","",IF(OR(D1041&lt;NgayBatDau,D1041&gt;NgayKetThuc),"Ngày tháng phải nằm trong kỳ báo cáo",IF(AND(G1041&lt;&gt;"",COUNTIF(D.2[Tên khách hàng],G1041)=0),"Tên KH chưa khai báo trong DSKH",IF(AND(H1041&lt;&gt;"",COUNTIF(D.1[Tên sản phẩm],H1041)=0),"SP này chưa khai báo trong DSSP",""))))</f>
        <v/>
      </c>
      <c r="AB1041" s="23" t="str">
        <f t="shared" ca="1" si="241"/>
        <v/>
      </c>
      <c r="AC1041" s="23" t="str">
        <f t="shared" ca="1" si="242"/>
        <v/>
      </c>
      <c r="AD1041" s="23" t="str">
        <f t="shared" ca="1" si="243"/>
        <v/>
      </c>
      <c r="AE1041" s="68" t="str">
        <f t="shared" ca="1" si="244"/>
        <v/>
      </c>
      <c r="AF1041" s="69" t="str">
        <f>IF(OR(H1041="",S1041=""),"",S1041-(SUM(L1041,M1041)*INDEX(D.1[Đơn giá],MATCH(H1041,D.1[Tên sản phẩm],0))))</f>
        <v/>
      </c>
      <c r="AG1041" s="90" t="str">
        <f t="shared" ca="1" si="245"/>
        <v/>
      </c>
      <c r="AH1041" s="90"/>
    </row>
    <row r="1042" spans="2:34" ht="27.75" customHeight="1" x14ac:dyDescent="0.2">
      <c r="B1042" s="154">
        <f t="shared" si="246"/>
        <v>1039</v>
      </c>
      <c r="C1042" s="155" t="str">
        <f t="shared" ca="1" si="247"/>
        <v/>
      </c>
      <c r="D1042" s="156" t="str">
        <f t="shared" ca="1" si="248"/>
        <v/>
      </c>
      <c r="E1042" s="157" t="str">
        <f t="shared" ca="1" si="249"/>
        <v/>
      </c>
      <c r="F1042" s="157"/>
      <c r="G1042" s="158" t="str">
        <f t="shared" ca="1" si="250"/>
        <v/>
      </c>
      <c r="H1042" s="159"/>
      <c r="I1042" s="160" t="str">
        <f>IF(H1042="","",INDEX(D.1[Quy cách],MATCH(H1042,D.1[Tên sản phẩm],0)))</f>
        <v/>
      </c>
      <c r="J1042" s="35" t="str">
        <f>IF(H1042="","",INDEX(D.1[ĐVT],MATCH(H1042,D.1[Tên sản phẩm],0)))</f>
        <v/>
      </c>
      <c r="K1042" s="163" t="str">
        <f>IF(H1042="","",INDEX(D.1[Đơn giá bán
(Tham khảo)],MATCH(H1042,D.1[Tên sản phẩm],0)))</f>
        <v/>
      </c>
      <c r="L1042" s="162"/>
      <c r="M1042" s="159"/>
      <c r="N1042" s="159"/>
      <c r="O1042" s="159"/>
      <c r="P1042" s="163" t="str">
        <f t="shared" si="251"/>
        <v/>
      </c>
      <c r="Q1042" s="164"/>
      <c r="R1042" s="162"/>
      <c r="S1042" s="163" t="str">
        <f t="shared" si="252"/>
        <v/>
      </c>
      <c r="T1042" s="164" t="str">
        <f t="shared" ca="1" si="253"/>
        <v/>
      </c>
      <c r="U1042" s="163" t="str">
        <f t="shared" si="254"/>
        <v/>
      </c>
      <c r="V1042" s="163" t="str">
        <f ca="1">IF(AND(C1042&lt;&gt;"",C1042&lt;&gt;OFFSET(C1042,1,0)),SUMIFS(B.2[Giá có thuế],B.2[Số ĐK],C1042),"")</f>
        <v/>
      </c>
      <c r="W1042" s="159"/>
      <c r="X1042" s="161" t="str">
        <f>IF(W1042="","",'Thông Tin Chung'!$L$3)</f>
        <v/>
      </c>
      <c r="Y1042" s="163" t="str">
        <f t="shared" ca="1" si="255"/>
        <v/>
      </c>
      <c r="Z1042" s="165"/>
      <c r="AA1042" s="155" t="str">
        <f ca="1">IF(C1042="","",IF(OR(D1042&lt;NgayBatDau,D1042&gt;NgayKetThuc),"Ngày tháng phải nằm trong kỳ báo cáo",IF(AND(G1042&lt;&gt;"",COUNTIF(D.2[Tên khách hàng],G1042)=0),"Tên KH chưa khai báo trong DSKH",IF(AND(H1042&lt;&gt;"",COUNTIF(D.1[Tên sản phẩm],H1042)=0),"SP này chưa khai báo trong DSSP",""))))</f>
        <v/>
      </c>
      <c r="AB1042" s="23" t="str">
        <f t="shared" ca="1" si="241"/>
        <v/>
      </c>
      <c r="AC1042" s="23" t="str">
        <f t="shared" ca="1" si="242"/>
        <v/>
      </c>
      <c r="AD1042" s="23" t="str">
        <f t="shared" ca="1" si="243"/>
        <v/>
      </c>
      <c r="AE1042" s="68" t="str">
        <f t="shared" ca="1" si="244"/>
        <v/>
      </c>
      <c r="AF1042" s="69" t="str">
        <f>IF(OR(H1042="",S1042=""),"",S1042-(SUM(L1042,M1042)*INDEX(D.1[Đơn giá],MATCH(H1042,D.1[Tên sản phẩm],0))))</f>
        <v/>
      </c>
      <c r="AG1042" s="90" t="str">
        <f t="shared" ca="1" si="245"/>
        <v/>
      </c>
      <c r="AH1042" s="90"/>
    </row>
    <row r="1043" spans="2:34" ht="27.75" customHeight="1" x14ac:dyDescent="0.2">
      <c r="B1043" s="154">
        <f t="shared" si="246"/>
        <v>1040</v>
      </c>
      <c r="C1043" s="155" t="str">
        <f t="shared" ca="1" si="247"/>
        <v/>
      </c>
      <c r="D1043" s="156" t="str">
        <f t="shared" ca="1" si="248"/>
        <v/>
      </c>
      <c r="E1043" s="157" t="str">
        <f t="shared" ca="1" si="249"/>
        <v/>
      </c>
      <c r="F1043" s="157"/>
      <c r="G1043" s="158" t="str">
        <f t="shared" ca="1" si="250"/>
        <v/>
      </c>
      <c r="H1043" s="159"/>
      <c r="I1043" s="160" t="str">
        <f>IF(H1043="","",INDEX(D.1[Quy cách],MATCH(H1043,D.1[Tên sản phẩm],0)))</f>
        <v/>
      </c>
      <c r="J1043" s="35" t="str">
        <f>IF(H1043="","",INDEX(D.1[ĐVT],MATCH(H1043,D.1[Tên sản phẩm],0)))</f>
        <v/>
      </c>
      <c r="K1043" s="163" t="str">
        <f>IF(H1043="","",INDEX(D.1[Đơn giá bán
(Tham khảo)],MATCH(H1043,D.1[Tên sản phẩm],0)))</f>
        <v/>
      </c>
      <c r="L1043" s="162"/>
      <c r="M1043" s="159"/>
      <c r="N1043" s="159"/>
      <c r="O1043" s="159"/>
      <c r="P1043" s="163" t="str">
        <f t="shared" si="251"/>
        <v/>
      </c>
      <c r="Q1043" s="164"/>
      <c r="R1043" s="162"/>
      <c r="S1043" s="163" t="str">
        <f t="shared" si="252"/>
        <v/>
      </c>
      <c r="T1043" s="164" t="str">
        <f t="shared" ca="1" si="253"/>
        <v/>
      </c>
      <c r="U1043" s="163" t="str">
        <f t="shared" si="254"/>
        <v/>
      </c>
      <c r="V1043" s="163" t="str">
        <f ca="1">IF(AND(C1043&lt;&gt;"",C1043&lt;&gt;OFFSET(C1043,1,0)),SUMIFS(B.2[Giá có thuế],B.2[Số ĐK],C1043),"")</f>
        <v/>
      </c>
      <c r="W1043" s="159"/>
      <c r="X1043" s="161" t="str">
        <f>IF(W1043="","",'Thông Tin Chung'!$L$3)</f>
        <v/>
      </c>
      <c r="Y1043" s="163" t="str">
        <f t="shared" ca="1" si="255"/>
        <v/>
      </c>
      <c r="Z1043" s="165"/>
      <c r="AA1043" s="155" t="str">
        <f ca="1">IF(C1043="","",IF(OR(D1043&lt;NgayBatDau,D1043&gt;NgayKetThuc),"Ngày tháng phải nằm trong kỳ báo cáo",IF(AND(G1043&lt;&gt;"",COUNTIF(D.2[Tên khách hàng],G1043)=0),"Tên KH chưa khai báo trong DSKH",IF(AND(H1043&lt;&gt;"",COUNTIF(D.1[Tên sản phẩm],H1043)=0),"SP này chưa khai báo trong DSSP",""))))</f>
        <v/>
      </c>
      <c r="AB1043" s="23" t="str">
        <f t="shared" ca="1" si="241"/>
        <v/>
      </c>
      <c r="AC1043" s="23" t="str">
        <f t="shared" ca="1" si="242"/>
        <v/>
      </c>
      <c r="AD1043" s="23" t="str">
        <f t="shared" ca="1" si="243"/>
        <v/>
      </c>
      <c r="AE1043" s="68" t="str">
        <f t="shared" ca="1" si="244"/>
        <v/>
      </c>
      <c r="AF1043" s="69" t="str">
        <f>IF(OR(H1043="",S1043=""),"",S1043-(SUM(L1043,M1043)*INDEX(D.1[Đơn giá],MATCH(H1043,D.1[Tên sản phẩm],0))))</f>
        <v/>
      </c>
      <c r="AG1043" s="90" t="str">
        <f t="shared" ca="1" si="245"/>
        <v/>
      </c>
      <c r="AH1043" s="90"/>
    </row>
    <row r="1044" spans="2:34" ht="27.75" customHeight="1" x14ac:dyDescent="0.2">
      <c r="B1044" s="154">
        <f t="shared" si="246"/>
        <v>1041</v>
      </c>
      <c r="C1044" s="155" t="str">
        <f t="shared" ca="1" si="247"/>
        <v/>
      </c>
      <c r="D1044" s="156" t="str">
        <f t="shared" ca="1" si="248"/>
        <v/>
      </c>
      <c r="E1044" s="157" t="str">
        <f t="shared" ca="1" si="249"/>
        <v/>
      </c>
      <c r="F1044" s="157"/>
      <c r="G1044" s="158" t="str">
        <f t="shared" ca="1" si="250"/>
        <v/>
      </c>
      <c r="H1044" s="159"/>
      <c r="I1044" s="160" t="str">
        <f>IF(H1044="","",INDEX(D.1[Quy cách],MATCH(H1044,D.1[Tên sản phẩm],0)))</f>
        <v/>
      </c>
      <c r="J1044" s="35" t="str">
        <f>IF(H1044="","",INDEX(D.1[ĐVT],MATCH(H1044,D.1[Tên sản phẩm],0)))</f>
        <v/>
      </c>
      <c r="K1044" s="163" t="str">
        <f>IF(H1044="","",INDEX(D.1[Đơn giá bán
(Tham khảo)],MATCH(H1044,D.1[Tên sản phẩm],0)))</f>
        <v/>
      </c>
      <c r="L1044" s="162"/>
      <c r="M1044" s="159"/>
      <c r="N1044" s="159"/>
      <c r="O1044" s="159"/>
      <c r="P1044" s="163" t="str">
        <f t="shared" si="251"/>
        <v/>
      </c>
      <c r="Q1044" s="164"/>
      <c r="R1044" s="162"/>
      <c r="S1044" s="163" t="str">
        <f t="shared" si="252"/>
        <v/>
      </c>
      <c r="T1044" s="164" t="str">
        <f t="shared" ca="1" si="253"/>
        <v/>
      </c>
      <c r="U1044" s="163" t="str">
        <f t="shared" si="254"/>
        <v/>
      </c>
      <c r="V1044" s="163" t="str">
        <f ca="1">IF(AND(C1044&lt;&gt;"",C1044&lt;&gt;OFFSET(C1044,1,0)),SUMIFS(B.2[Giá có thuế],B.2[Số ĐK],C1044),"")</f>
        <v/>
      </c>
      <c r="W1044" s="159"/>
      <c r="X1044" s="161" t="str">
        <f>IF(W1044="","",'Thông Tin Chung'!$L$3)</f>
        <v/>
      </c>
      <c r="Y1044" s="163" t="str">
        <f t="shared" ca="1" si="255"/>
        <v/>
      </c>
      <c r="Z1044" s="165"/>
      <c r="AA1044" s="155" t="str">
        <f ca="1">IF(C1044="","",IF(OR(D1044&lt;NgayBatDau,D1044&gt;NgayKetThuc),"Ngày tháng phải nằm trong kỳ báo cáo",IF(AND(G1044&lt;&gt;"",COUNTIF(D.2[Tên khách hàng],G1044)=0),"Tên KH chưa khai báo trong DSKH",IF(AND(H1044&lt;&gt;"",COUNTIF(D.1[Tên sản phẩm],H1044)=0),"SP này chưa khai báo trong DSSP",""))))</f>
        <v/>
      </c>
      <c r="AB1044" s="23" t="str">
        <f t="shared" ca="1" si="241"/>
        <v/>
      </c>
      <c r="AC1044" s="23" t="str">
        <f t="shared" ca="1" si="242"/>
        <v/>
      </c>
      <c r="AD1044" s="23" t="str">
        <f t="shared" ca="1" si="243"/>
        <v/>
      </c>
      <c r="AE1044" s="68" t="str">
        <f t="shared" ca="1" si="244"/>
        <v/>
      </c>
      <c r="AF1044" s="69" t="str">
        <f>IF(OR(H1044="",S1044=""),"",S1044-(SUM(L1044,M1044)*INDEX(D.1[Đơn giá],MATCH(H1044,D.1[Tên sản phẩm],0))))</f>
        <v/>
      </c>
      <c r="AG1044" s="90" t="str">
        <f t="shared" ca="1" si="245"/>
        <v/>
      </c>
      <c r="AH1044" s="90"/>
    </row>
    <row r="1045" spans="2:34" ht="27.75" customHeight="1" x14ac:dyDescent="0.2">
      <c r="B1045" s="154">
        <f t="shared" si="246"/>
        <v>1042</v>
      </c>
      <c r="C1045" s="155" t="str">
        <f t="shared" ca="1" si="247"/>
        <v/>
      </c>
      <c r="D1045" s="156" t="str">
        <f t="shared" ca="1" si="248"/>
        <v/>
      </c>
      <c r="E1045" s="157" t="str">
        <f t="shared" ca="1" si="249"/>
        <v/>
      </c>
      <c r="F1045" s="157"/>
      <c r="G1045" s="158" t="str">
        <f t="shared" ca="1" si="250"/>
        <v/>
      </c>
      <c r="H1045" s="159"/>
      <c r="I1045" s="160" t="str">
        <f>IF(H1045="","",INDEX(D.1[Quy cách],MATCH(H1045,D.1[Tên sản phẩm],0)))</f>
        <v/>
      </c>
      <c r="J1045" s="35" t="str">
        <f>IF(H1045="","",INDEX(D.1[ĐVT],MATCH(H1045,D.1[Tên sản phẩm],0)))</f>
        <v/>
      </c>
      <c r="K1045" s="163" t="str">
        <f>IF(H1045="","",INDEX(D.1[Đơn giá bán
(Tham khảo)],MATCH(H1045,D.1[Tên sản phẩm],0)))</f>
        <v/>
      </c>
      <c r="L1045" s="162"/>
      <c r="M1045" s="159"/>
      <c r="N1045" s="159"/>
      <c r="O1045" s="159"/>
      <c r="P1045" s="163" t="str">
        <f t="shared" si="251"/>
        <v/>
      </c>
      <c r="Q1045" s="164"/>
      <c r="R1045" s="162"/>
      <c r="S1045" s="163" t="str">
        <f t="shared" si="252"/>
        <v/>
      </c>
      <c r="T1045" s="164" t="str">
        <f t="shared" ca="1" si="253"/>
        <v/>
      </c>
      <c r="U1045" s="163" t="str">
        <f t="shared" si="254"/>
        <v/>
      </c>
      <c r="V1045" s="163" t="str">
        <f ca="1">IF(AND(C1045&lt;&gt;"",C1045&lt;&gt;OFFSET(C1045,1,0)),SUMIFS(B.2[Giá có thuế],B.2[Số ĐK],C1045),"")</f>
        <v/>
      </c>
      <c r="W1045" s="159"/>
      <c r="X1045" s="161" t="str">
        <f>IF(W1045="","",'Thông Tin Chung'!$L$3)</f>
        <v/>
      </c>
      <c r="Y1045" s="163" t="str">
        <f t="shared" ca="1" si="255"/>
        <v/>
      </c>
      <c r="Z1045" s="165"/>
      <c r="AA1045" s="155" t="str">
        <f ca="1">IF(C1045="","",IF(OR(D1045&lt;NgayBatDau,D1045&gt;NgayKetThuc),"Ngày tháng phải nằm trong kỳ báo cáo",IF(AND(G1045&lt;&gt;"",COUNTIF(D.2[Tên khách hàng],G1045)=0),"Tên KH chưa khai báo trong DSKH",IF(AND(H1045&lt;&gt;"",COUNTIF(D.1[Tên sản phẩm],H1045)=0),"SP này chưa khai báo trong DSSP",""))))</f>
        <v/>
      </c>
      <c r="AB1045" s="23" t="str">
        <f t="shared" ca="1" si="241"/>
        <v/>
      </c>
      <c r="AC1045" s="23" t="str">
        <f t="shared" ca="1" si="242"/>
        <v/>
      </c>
      <c r="AD1045" s="23" t="str">
        <f t="shared" ca="1" si="243"/>
        <v/>
      </c>
      <c r="AE1045" s="68" t="str">
        <f t="shared" ca="1" si="244"/>
        <v/>
      </c>
      <c r="AF1045" s="69" t="str">
        <f>IF(OR(H1045="",S1045=""),"",S1045-(SUM(L1045,M1045)*INDEX(D.1[Đơn giá],MATCH(H1045,D.1[Tên sản phẩm],0))))</f>
        <v/>
      </c>
      <c r="AG1045" s="90" t="str">
        <f t="shared" ca="1" si="245"/>
        <v/>
      </c>
      <c r="AH1045" s="90"/>
    </row>
    <row r="1046" spans="2:34" ht="27.75" customHeight="1" x14ac:dyDescent="0.2">
      <c r="B1046" s="154">
        <f t="shared" si="246"/>
        <v>1043</v>
      </c>
      <c r="C1046" s="155" t="str">
        <f t="shared" ca="1" si="247"/>
        <v/>
      </c>
      <c r="D1046" s="156" t="str">
        <f t="shared" ca="1" si="248"/>
        <v/>
      </c>
      <c r="E1046" s="157" t="str">
        <f t="shared" ca="1" si="249"/>
        <v/>
      </c>
      <c r="F1046" s="157"/>
      <c r="G1046" s="158" t="str">
        <f t="shared" ca="1" si="250"/>
        <v/>
      </c>
      <c r="H1046" s="159"/>
      <c r="I1046" s="160" t="str">
        <f>IF(H1046="","",INDEX(D.1[Quy cách],MATCH(H1046,D.1[Tên sản phẩm],0)))</f>
        <v/>
      </c>
      <c r="J1046" s="35" t="str">
        <f>IF(H1046="","",INDEX(D.1[ĐVT],MATCH(H1046,D.1[Tên sản phẩm],0)))</f>
        <v/>
      </c>
      <c r="K1046" s="163" t="str">
        <f>IF(H1046="","",INDEX(D.1[Đơn giá bán
(Tham khảo)],MATCH(H1046,D.1[Tên sản phẩm],0)))</f>
        <v/>
      </c>
      <c r="L1046" s="162"/>
      <c r="M1046" s="159"/>
      <c r="N1046" s="159"/>
      <c r="O1046" s="159"/>
      <c r="P1046" s="163" t="str">
        <f t="shared" si="251"/>
        <v/>
      </c>
      <c r="Q1046" s="164"/>
      <c r="R1046" s="162"/>
      <c r="S1046" s="163" t="str">
        <f t="shared" si="252"/>
        <v/>
      </c>
      <c r="T1046" s="164" t="str">
        <f t="shared" ca="1" si="253"/>
        <v/>
      </c>
      <c r="U1046" s="163" t="str">
        <f t="shared" si="254"/>
        <v/>
      </c>
      <c r="V1046" s="163" t="str">
        <f ca="1">IF(AND(C1046&lt;&gt;"",C1046&lt;&gt;OFFSET(C1046,1,0)),SUMIFS(B.2[Giá có thuế],B.2[Số ĐK],C1046),"")</f>
        <v/>
      </c>
      <c r="W1046" s="159"/>
      <c r="X1046" s="161" t="str">
        <f>IF(W1046="","",'Thông Tin Chung'!$L$3)</f>
        <v/>
      </c>
      <c r="Y1046" s="163" t="str">
        <f t="shared" ca="1" si="255"/>
        <v/>
      </c>
      <c r="Z1046" s="165"/>
      <c r="AA1046" s="155" t="str">
        <f ca="1">IF(C1046="","",IF(OR(D1046&lt;NgayBatDau,D1046&gt;NgayKetThuc),"Ngày tháng phải nằm trong kỳ báo cáo",IF(AND(G1046&lt;&gt;"",COUNTIF(D.2[Tên khách hàng],G1046)=0),"Tên KH chưa khai báo trong DSKH",IF(AND(H1046&lt;&gt;"",COUNTIF(D.1[Tên sản phẩm],H1046)=0),"SP này chưa khai báo trong DSSP",""))))</f>
        <v/>
      </c>
      <c r="AB1046" s="23" t="str">
        <f t="shared" ca="1" si="241"/>
        <v/>
      </c>
      <c r="AC1046" s="23" t="str">
        <f t="shared" ca="1" si="242"/>
        <v/>
      </c>
      <c r="AD1046" s="23" t="str">
        <f t="shared" ca="1" si="243"/>
        <v/>
      </c>
      <c r="AE1046" s="68" t="str">
        <f t="shared" ca="1" si="244"/>
        <v/>
      </c>
      <c r="AF1046" s="69" t="str">
        <f>IF(OR(H1046="",S1046=""),"",S1046-(SUM(L1046,M1046)*INDEX(D.1[Đơn giá],MATCH(H1046,D.1[Tên sản phẩm],0))))</f>
        <v/>
      </c>
      <c r="AG1046" s="90" t="str">
        <f t="shared" ca="1" si="245"/>
        <v/>
      </c>
      <c r="AH1046" s="90"/>
    </row>
    <row r="1047" spans="2:34" ht="27.75" customHeight="1" x14ac:dyDescent="0.2">
      <c r="B1047" s="154">
        <f t="shared" si="246"/>
        <v>1044</v>
      </c>
      <c r="C1047" s="155" t="str">
        <f t="shared" ca="1" si="247"/>
        <v/>
      </c>
      <c r="D1047" s="156" t="str">
        <f t="shared" ca="1" si="248"/>
        <v/>
      </c>
      <c r="E1047" s="157" t="str">
        <f t="shared" ca="1" si="249"/>
        <v/>
      </c>
      <c r="F1047" s="157"/>
      <c r="G1047" s="158" t="str">
        <f t="shared" ca="1" si="250"/>
        <v/>
      </c>
      <c r="H1047" s="159"/>
      <c r="I1047" s="160" t="str">
        <f>IF(H1047="","",INDEX(D.1[Quy cách],MATCH(H1047,D.1[Tên sản phẩm],0)))</f>
        <v/>
      </c>
      <c r="J1047" s="35" t="str">
        <f>IF(H1047="","",INDEX(D.1[ĐVT],MATCH(H1047,D.1[Tên sản phẩm],0)))</f>
        <v/>
      </c>
      <c r="K1047" s="163" t="str">
        <f>IF(H1047="","",INDEX(D.1[Đơn giá bán
(Tham khảo)],MATCH(H1047,D.1[Tên sản phẩm],0)))</f>
        <v/>
      </c>
      <c r="L1047" s="162"/>
      <c r="M1047" s="159"/>
      <c r="N1047" s="159"/>
      <c r="O1047" s="159"/>
      <c r="P1047" s="163" t="str">
        <f t="shared" si="251"/>
        <v/>
      </c>
      <c r="Q1047" s="164"/>
      <c r="R1047" s="162"/>
      <c r="S1047" s="163" t="str">
        <f t="shared" si="252"/>
        <v/>
      </c>
      <c r="T1047" s="164" t="str">
        <f t="shared" ca="1" si="253"/>
        <v/>
      </c>
      <c r="U1047" s="163" t="str">
        <f t="shared" si="254"/>
        <v/>
      </c>
      <c r="V1047" s="163" t="str">
        <f ca="1">IF(AND(C1047&lt;&gt;"",C1047&lt;&gt;OFFSET(C1047,1,0)),SUMIFS(B.2[Giá có thuế],B.2[Số ĐK],C1047),"")</f>
        <v/>
      </c>
      <c r="W1047" s="159"/>
      <c r="X1047" s="161" t="str">
        <f>IF(W1047="","",'Thông Tin Chung'!$L$3)</f>
        <v/>
      </c>
      <c r="Y1047" s="163" t="str">
        <f t="shared" ca="1" si="255"/>
        <v/>
      </c>
      <c r="Z1047" s="165"/>
      <c r="AA1047" s="155" t="str">
        <f ca="1">IF(C1047="","",IF(OR(D1047&lt;NgayBatDau,D1047&gt;NgayKetThuc),"Ngày tháng phải nằm trong kỳ báo cáo",IF(AND(G1047&lt;&gt;"",COUNTIF(D.2[Tên khách hàng],G1047)=0),"Tên KH chưa khai báo trong DSKH",IF(AND(H1047&lt;&gt;"",COUNTIF(D.1[Tên sản phẩm],H1047)=0),"SP này chưa khai báo trong DSSP",""))))</f>
        <v/>
      </c>
      <c r="AB1047" s="23" t="str">
        <f t="shared" ca="1" si="241"/>
        <v/>
      </c>
      <c r="AC1047" s="23" t="str">
        <f t="shared" ca="1" si="242"/>
        <v/>
      </c>
      <c r="AD1047" s="23" t="str">
        <f t="shared" ca="1" si="243"/>
        <v/>
      </c>
      <c r="AE1047" s="68" t="str">
        <f t="shared" ca="1" si="244"/>
        <v/>
      </c>
      <c r="AF1047" s="69" t="str">
        <f>IF(OR(H1047="",S1047=""),"",S1047-(SUM(L1047,M1047)*INDEX(D.1[Đơn giá],MATCH(H1047,D.1[Tên sản phẩm],0))))</f>
        <v/>
      </c>
      <c r="AG1047" s="90" t="str">
        <f t="shared" ca="1" si="245"/>
        <v/>
      </c>
      <c r="AH1047" s="90"/>
    </row>
    <row r="1048" spans="2:34" ht="27.75" customHeight="1" x14ac:dyDescent="0.2">
      <c r="B1048" s="154">
        <f t="shared" si="246"/>
        <v>1045</v>
      </c>
      <c r="C1048" s="155" t="str">
        <f t="shared" ca="1" si="247"/>
        <v/>
      </c>
      <c r="D1048" s="156" t="str">
        <f t="shared" ca="1" si="248"/>
        <v/>
      </c>
      <c r="E1048" s="157" t="str">
        <f t="shared" ca="1" si="249"/>
        <v/>
      </c>
      <c r="F1048" s="157"/>
      <c r="G1048" s="158" t="str">
        <f t="shared" ca="1" si="250"/>
        <v/>
      </c>
      <c r="H1048" s="159"/>
      <c r="I1048" s="160" t="str">
        <f>IF(H1048="","",INDEX(D.1[Quy cách],MATCH(H1048,D.1[Tên sản phẩm],0)))</f>
        <v/>
      </c>
      <c r="J1048" s="35" t="str">
        <f>IF(H1048="","",INDEX(D.1[ĐVT],MATCH(H1048,D.1[Tên sản phẩm],0)))</f>
        <v/>
      </c>
      <c r="K1048" s="163" t="str">
        <f>IF(H1048="","",INDEX(D.1[Đơn giá bán
(Tham khảo)],MATCH(H1048,D.1[Tên sản phẩm],0)))</f>
        <v/>
      </c>
      <c r="L1048" s="162"/>
      <c r="M1048" s="159"/>
      <c r="N1048" s="159"/>
      <c r="O1048" s="159"/>
      <c r="P1048" s="163" t="str">
        <f t="shared" si="251"/>
        <v/>
      </c>
      <c r="Q1048" s="164"/>
      <c r="R1048" s="162"/>
      <c r="S1048" s="163" t="str">
        <f t="shared" si="252"/>
        <v/>
      </c>
      <c r="T1048" s="164" t="str">
        <f t="shared" ca="1" si="253"/>
        <v/>
      </c>
      <c r="U1048" s="163" t="str">
        <f t="shared" si="254"/>
        <v/>
      </c>
      <c r="V1048" s="163" t="str">
        <f ca="1">IF(AND(C1048&lt;&gt;"",C1048&lt;&gt;OFFSET(C1048,1,0)),SUMIFS(B.2[Giá có thuế],B.2[Số ĐK],C1048),"")</f>
        <v/>
      </c>
      <c r="W1048" s="159"/>
      <c r="X1048" s="161" t="str">
        <f>IF(W1048="","",'Thông Tin Chung'!$L$3)</f>
        <v/>
      </c>
      <c r="Y1048" s="163" t="str">
        <f t="shared" ca="1" si="255"/>
        <v/>
      </c>
      <c r="Z1048" s="165"/>
      <c r="AA1048" s="155" t="str">
        <f ca="1">IF(C1048="","",IF(OR(D1048&lt;NgayBatDau,D1048&gt;NgayKetThuc),"Ngày tháng phải nằm trong kỳ báo cáo",IF(AND(G1048&lt;&gt;"",COUNTIF(D.2[Tên khách hàng],G1048)=0),"Tên KH chưa khai báo trong DSKH",IF(AND(H1048&lt;&gt;"",COUNTIF(D.1[Tên sản phẩm],H1048)=0),"SP này chưa khai báo trong DSSP",""))))</f>
        <v/>
      </c>
      <c r="AB1048" s="23" t="str">
        <f t="shared" ca="1" si="241"/>
        <v/>
      </c>
      <c r="AC1048" s="23" t="str">
        <f t="shared" ca="1" si="242"/>
        <v/>
      </c>
      <c r="AD1048" s="23" t="str">
        <f t="shared" ca="1" si="243"/>
        <v/>
      </c>
      <c r="AE1048" s="68" t="str">
        <f t="shared" ca="1" si="244"/>
        <v/>
      </c>
      <c r="AF1048" s="69" t="str">
        <f>IF(OR(H1048="",S1048=""),"",S1048-(SUM(L1048,M1048)*INDEX(D.1[Đơn giá],MATCH(H1048,D.1[Tên sản phẩm],0))))</f>
        <v/>
      </c>
      <c r="AG1048" s="90" t="str">
        <f t="shared" ca="1" si="245"/>
        <v/>
      </c>
      <c r="AH1048" s="90"/>
    </row>
    <row r="1049" spans="2:34" ht="27.75" customHeight="1" x14ac:dyDescent="0.2">
      <c r="B1049" s="154">
        <f t="shared" si="246"/>
        <v>1046</v>
      </c>
      <c r="C1049" s="155" t="str">
        <f t="shared" ca="1" si="247"/>
        <v/>
      </c>
      <c r="D1049" s="156" t="str">
        <f t="shared" ca="1" si="248"/>
        <v/>
      </c>
      <c r="E1049" s="157" t="str">
        <f t="shared" ca="1" si="249"/>
        <v/>
      </c>
      <c r="F1049" s="157"/>
      <c r="G1049" s="158" t="str">
        <f t="shared" ca="1" si="250"/>
        <v/>
      </c>
      <c r="H1049" s="159"/>
      <c r="I1049" s="160" t="str">
        <f>IF(H1049="","",INDEX(D.1[Quy cách],MATCH(H1049,D.1[Tên sản phẩm],0)))</f>
        <v/>
      </c>
      <c r="J1049" s="35" t="str">
        <f>IF(H1049="","",INDEX(D.1[ĐVT],MATCH(H1049,D.1[Tên sản phẩm],0)))</f>
        <v/>
      </c>
      <c r="K1049" s="163" t="str">
        <f>IF(H1049="","",INDEX(D.1[Đơn giá bán
(Tham khảo)],MATCH(H1049,D.1[Tên sản phẩm],0)))</f>
        <v/>
      </c>
      <c r="L1049" s="162"/>
      <c r="M1049" s="159"/>
      <c r="N1049" s="159"/>
      <c r="O1049" s="159"/>
      <c r="P1049" s="163" t="str">
        <f t="shared" si="251"/>
        <v/>
      </c>
      <c r="Q1049" s="164"/>
      <c r="R1049" s="162"/>
      <c r="S1049" s="163" t="str">
        <f t="shared" si="252"/>
        <v/>
      </c>
      <c r="T1049" s="164" t="str">
        <f t="shared" ca="1" si="253"/>
        <v/>
      </c>
      <c r="U1049" s="163" t="str">
        <f t="shared" si="254"/>
        <v/>
      </c>
      <c r="V1049" s="163" t="str">
        <f ca="1">IF(AND(C1049&lt;&gt;"",C1049&lt;&gt;OFFSET(C1049,1,0)),SUMIFS(B.2[Giá có thuế],B.2[Số ĐK],C1049),"")</f>
        <v/>
      </c>
      <c r="W1049" s="159"/>
      <c r="X1049" s="161" t="str">
        <f>IF(W1049="","",'Thông Tin Chung'!$L$3)</f>
        <v/>
      </c>
      <c r="Y1049" s="163" t="str">
        <f t="shared" ca="1" si="255"/>
        <v/>
      </c>
      <c r="Z1049" s="165"/>
      <c r="AA1049" s="155" t="str">
        <f ca="1">IF(C1049="","",IF(OR(D1049&lt;NgayBatDau,D1049&gt;NgayKetThuc),"Ngày tháng phải nằm trong kỳ báo cáo",IF(AND(G1049&lt;&gt;"",COUNTIF(D.2[Tên khách hàng],G1049)=0),"Tên KH chưa khai báo trong DSKH",IF(AND(H1049&lt;&gt;"",COUNTIF(D.1[Tên sản phẩm],H1049)=0),"SP này chưa khai báo trong DSSP",""))))</f>
        <v/>
      </c>
      <c r="AB1049" s="23" t="str">
        <f t="shared" ca="1" si="241"/>
        <v/>
      </c>
      <c r="AC1049" s="23" t="str">
        <f t="shared" ca="1" si="242"/>
        <v/>
      </c>
      <c r="AD1049" s="23" t="str">
        <f t="shared" ca="1" si="243"/>
        <v/>
      </c>
      <c r="AE1049" s="68" t="str">
        <f t="shared" ca="1" si="244"/>
        <v/>
      </c>
      <c r="AF1049" s="69" t="str">
        <f>IF(OR(H1049="",S1049=""),"",S1049-(SUM(L1049,M1049)*INDEX(D.1[Đơn giá],MATCH(H1049,D.1[Tên sản phẩm],0))))</f>
        <v/>
      </c>
      <c r="AG1049" s="90" t="str">
        <f t="shared" ca="1" si="245"/>
        <v/>
      </c>
      <c r="AH1049" s="90"/>
    </row>
    <row r="1050" spans="2:34" ht="27.75" customHeight="1" x14ac:dyDescent="0.2">
      <c r="B1050" s="154">
        <f t="shared" si="246"/>
        <v>1047</v>
      </c>
      <c r="C1050" s="155" t="str">
        <f t="shared" ca="1" si="247"/>
        <v/>
      </c>
      <c r="D1050" s="156" t="str">
        <f t="shared" ca="1" si="248"/>
        <v/>
      </c>
      <c r="E1050" s="157" t="str">
        <f t="shared" ca="1" si="249"/>
        <v/>
      </c>
      <c r="F1050" s="157"/>
      <c r="G1050" s="158" t="str">
        <f t="shared" ca="1" si="250"/>
        <v/>
      </c>
      <c r="H1050" s="159"/>
      <c r="I1050" s="160" t="str">
        <f>IF(H1050="","",INDEX(D.1[Quy cách],MATCH(H1050,D.1[Tên sản phẩm],0)))</f>
        <v/>
      </c>
      <c r="J1050" s="35" t="str">
        <f>IF(H1050="","",INDEX(D.1[ĐVT],MATCH(H1050,D.1[Tên sản phẩm],0)))</f>
        <v/>
      </c>
      <c r="K1050" s="163" t="str">
        <f>IF(H1050="","",INDEX(D.1[Đơn giá bán
(Tham khảo)],MATCH(H1050,D.1[Tên sản phẩm],0)))</f>
        <v/>
      </c>
      <c r="L1050" s="162"/>
      <c r="M1050" s="159"/>
      <c r="N1050" s="159"/>
      <c r="O1050" s="159"/>
      <c r="P1050" s="163" t="str">
        <f t="shared" si="251"/>
        <v/>
      </c>
      <c r="Q1050" s="164"/>
      <c r="R1050" s="162"/>
      <c r="S1050" s="163" t="str">
        <f t="shared" si="252"/>
        <v/>
      </c>
      <c r="T1050" s="164" t="str">
        <f t="shared" ca="1" si="253"/>
        <v/>
      </c>
      <c r="U1050" s="163" t="str">
        <f t="shared" si="254"/>
        <v/>
      </c>
      <c r="V1050" s="163" t="str">
        <f ca="1">IF(AND(C1050&lt;&gt;"",C1050&lt;&gt;OFFSET(C1050,1,0)),SUMIFS(B.2[Giá có thuế],B.2[Số ĐK],C1050),"")</f>
        <v/>
      </c>
      <c r="W1050" s="159"/>
      <c r="X1050" s="161" t="str">
        <f>IF(W1050="","",'Thông Tin Chung'!$L$3)</f>
        <v/>
      </c>
      <c r="Y1050" s="163" t="str">
        <f t="shared" ca="1" si="255"/>
        <v/>
      </c>
      <c r="Z1050" s="165"/>
      <c r="AA1050" s="155" t="str">
        <f ca="1">IF(C1050="","",IF(OR(D1050&lt;NgayBatDau,D1050&gt;NgayKetThuc),"Ngày tháng phải nằm trong kỳ báo cáo",IF(AND(G1050&lt;&gt;"",COUNTIF(D.2[Tên khách hàng],G1050)=0),"Tên KH chưa khai báo trong DSKH",IF(AND(H1050&lt;&gt;"",COUNTIF(D.1[Tên sản phẩm],H1050)=0),"SP này chưa khai báo trong DSSP",""))))</f>
        <v/>
      </c>
      <c r="AB1050" s="23" t="str">
        <f t="shared" ca="1" si="241"/>
        <v/>
      </c>
      <c r="AC1050" s="23" t="str">
        <f t="shared" ca="1" si="242"/>
        <v/>
      </c>
      <c r="AD1050" s="23" t="str">
        <f t="shared" ca="1" si="243"/>
        <v/>
      </c>
      <c r="AE1050" s="68" t="str">
        <f t="shared" ca="1" si="244"/>
        <v/>
      </c>
      <c r="AF1050" s="69" t="str">
        <f>IF(OR(H1050="",S1050=""),"",S1050-(SUM(L1050,M1050)*INDEX(D.1[Đơn giá],MATCH(H1050,D.1[Tên sản phẩm],0))))</f>
        <v/>
      </c>
      <c r="AG1050" s="90" t="str">
        <f t="shared" ca="1" si="245"/>
        <v/>
      </c>
      <c r="AH1050" s="90"/>
    </row>
    <row r="1051" spans="2:34" ht="27.75" customHeight="1" x14ac:dyDescent="0.2">
      <c r="B1051" s="154">
        <f t="shared" si="246"/>
        <v>1048</v>
      </c>
      <c r="C1051" s="155" t="str">
        <f t="shared" ca="1" si="247"/>
        <v/>
      </c>
      <c r="D1051" s="156" t="str">
        <f t="shared" ca="1" si="248"/>
        <v/>
      </c>
      <c r="E1051" s="157" t="str">
        <f t="shared" ca="1" si="249"/>
        <v/>
      </c>
      <c r="F1051" s="157"/>
      <c r="G1051" s="158" t="str">
        <f t="shared" ca="1" si="250"/>
        <v/>
      </c>
      <c r="H1051" s="159"/>
      <c r="I1051" s="160" t="str">
        <f>IF(H1051="","",INDEX(D.1[Quy cách],MATCH(H1051,D.1[Tên sản phẩm],0)))</f>
        <v/>
      </c>
      <c r="J1051" s="35" t="str">
        <f>IF(H1051="","",INDEX(D.1[ĐVT],MATCH(H1051,D.1[Tên sản phẩm],0)))</f>
        <v/>
      </c>
      <c r="K1051" s="163" t="str">
        <f>IF(H1051="","",INDEX(D.1[Đơn giá bán
(Tham khảo)],MATCH(H1051,D.1[Tên sản phẩm],0)))</f>
        <v/>
      </c>
      <c r="L1051" s="162"/>
      <c r="M1051" s="159"/>
      <c r="N1051" s="159"/>
      <c r="O1051" s="159"/>
      <c r="P1051" s="163" t="str">
        <f t="shared" si="251"/>
        <v/>
      </c>
      <c r="Q1051" s="164"/>
      <c r="R1051" s="162"/>
      <c r="S1051" s="163" t="str">
        <f t="shared" si="252"/>
        <v/>
      </c>
      <c r="T1051" s="164" t="str">
        <f t="shared" ca="1" si="253"/>
        <v/>
      </c>
      <c r="U1051" s="163" t="str">
        <f t="shared" si="254"/>
        <v/>
      </c>
      <c r="V1051" s="163" t="str">
        <f ca="1">IF(AND(C1051&lt;&gt;"",C1051&lt;&gt;OFFSET(C1051,1,0)),SUMIFS(B.2[Giá có thuế],B.2[Số ĐK],C1051),"")</f>
        <v/>
      </c>
      <c r="W1051" s="159"/>
      <c r="X1051" s="161" t="str">
        <f>IF(W1051="","",'Thông Tin Chung'!$L$3)</f>
        <v/>
      </c>
      <c r="Y1051" s="163" t="str">
        <f t="shared" ca="1" si="255"/>
        <v/>
      </c>
      <c r="Z1051" s="165"/>
      <c r="AA1051" s="155" t="str">
        <f ca="1">IF(C1051="","",IF(OR(D1051&lt;NgayBatDau,D1051&gt;NgayKetThuc),"Ngày tháng phải nằm trong kỳ báo cáo",IF(AND(G1051&lt;&gt;"",COUNTIF(D.2[Tên khách hàng],G1051)=0),"Tên KH chưa khai báo trong DSKH",IF(AND(H1051&lt;&gt;"",COUNTIF(D.1[Tên sản phẩm],H1051)=0),"SP này chưa khai báo trong DSSP",""))))</f>
        <v/>
      </c>
      <c r="AB1051" s="23" t="str">
        <f t="shared" ca="1" si="241"/>
        <v/>
      </c>
      <c r="AC1051" s="23" t="str">
        <f t="shared" ca="1" si="242"/>
        <v/>
      </c>
      <c r="AD1051" s="23" t="str">
        <f t="shared" ca="1" si="243"/>
        <v/>
      </c>
      <c r="AE1051" s="68" t="str">
        <f t="shared" ca="1" si="244"/>
        <v/>
      </c>
      <c r="AF1051" s="69" t="str">
        <f>IF(OR(H1051="",S1051=""),"",S1051-(SUM(L1051,M1051)*INDEX(D.1[Đơn giá],MATCH(H1051,D.1[Tên sản phẩm],0))))</f>
        <v/>
      </c>
      <c r="AG1051" s="90" t="str">
        <f t="shared" ca="1" si="245"/>
        <v/>
      </c>
      <c r="AH1051" s="90"/>
    </row>
    <row r="1052" spans="2:34" ht="27.75" customHeight="1" x14ac:dyDescent="0.2">
      <c r="B1052" s="154">
        <f t="shared" si="246"/>
        <v>1049</v>
      </c>
      <c r="C1052" s="155" t="str">
        <f t="shared" ca="1" si="247"/>
        <v/>
      </c>
      <c r="D1052" s="156" t="str">
        <f t="shared" ca="1" si="248"/>
        <v/>
      </c>
      <c r="E1052" s="157" t="str">
        <f t="shared" ca="1" si="249"/>
        <v/>
      </c>
      <c r="F1052" s="157"/>
      <c r="G1052" s="158" t="str">
        <f t="shared" ca="1" si="250"/>
        <v/>
      </c>
      <c r="H1052" s="159"/>
      <c r="I1052" s="160" t="str">
        <f>IF(H1052="","",INDEX(D.1[Quy cách],MATCH(H1052,D.1[Tên sản phẩm],0)))</f>
        <v/>
      </c>
      <c r="J1052" s="35" t="str">
        <f>IF(H1052="","",INDEX(D.1[ĐVT],MATCH(H1052,D.1[Tên sản phẩm],0)))</f>
        <v/>
      </c>
      <c r="K1052" s="163" t="str">
        <f>IF(H1052="","",INDEX(D.1[Đơn giá bán
(Tham khảo)],MATCH(H1052,D.1[Tên sản phẩm],0)))</f>
        <v/>
      </c>
      <c r="L1052" s="162"/>
      <c r="M1052" s="159"/>
      <c r="N1052" s="159"/>
      <c r="O1052" s="159"/>
      <c r="P1052" s="163" t="str">
        <f t="shared" si="251"/>
        <v/>
      </c>
      <c r="Q1052" s="164"/>
      <c r="R1052" s="162"/>
      <c r="S1052" s="163" t="str">
        <f t="shared" si="252"/>
        <v/>
      </c>
      <c r="T1052" s="164" t="str">
        <f t="shared" ca="1" si="253"/>
        <v/>
      </c>
      <c r="U1052" s="163" t="str">
        <f t="shared" si="254"/>
        <v/>
      </c>
      <c r="V1052" s="163" t="str">
        <f ca="1">IF(AND(C1052&lt;&gt;"",C1052&lt;&gt;OFFSET(C1052,1,0)),SUMIFS(B.2[Giá có thuế],B.2[Số ĐK],C1052),"")</f>
        <v/>
      </c>
      <c r="W1052" s="159"/>
      <c r="X1052" s="161" t="str">
        <f>IF(W1052="","",'Thông Tin Chung'!$L$3)</f>
        <v/>
      </c>
      <c r="Y1052" s="163" t="str">
        <f t="shared" ca="1" si="255"/>
        <v/>
      </c>
      <c r="Z1052" s="165"/>
      <c r="AA1052" s="155" t="str">
        <f ca="1">IF(C1052="","",IF(OR(D1052&lt;NgayBatDau,D1052&gt;NgayKetThuc),"Ngày tháng phải nằm trong kỳ báo cáo",IF(AND(G1052&lt;&gt;"",COUNTIF(D.2[Tên khách hàng],G1052)=0),"Tên KH chưa khai báo trong DSKH",IF(AND(H1052&lt;&gt;"",COUNTIF(D.1[Tên sản phẩm],H1052)=0),"SP này chưa khai báo trong DSSP",""))))</f>
        <v/>
      </c>
      <c r="AB1052" s="23" t="str">
        <f t="shared" ca="1" si="241"/>
        <v/>
      </c>
      <c r="AC1052" s="23" t="str">
        <f t="shared" ca="1" si="242"/>
        <v/>
      </c>
      <c r="AD1052" s="23" t="str">
        <f t="shared" ca="1" si="243"/>
        <v/>
      </c>
      <c r="AE1052" s="68" t="str">
        <f t="shared" ca="1" si="244"/>
        <v/>
      </c>
      <c r="AF1052" s="69" t="str">
        <f>IF(OR(H1052="",S1052=""),"",S1052-(SUM(L1052,M1052)*INDEX(D.1[Đơn giá],MATCH(H1052,D.1[Tên sản phẩm],0))))</f>
        <v/>
      </c>
      <c r="AG1052" s="90" t="str">
        <f t="shared" ca="1" si="245"/>
        <v/>
      </c>
      <c r="AH1052" s="90"/>
    </row>
    <row r="1053" spans="2:34" ht="27.75" customHeight="1" x14ac:dyDescent="0.2">
      <c r="B1053" s="154">
        <f t="shared" si="246"/>
        <v>1050</v>
      </c>
      <c r="C1053" s="155" t="str">
        <f t="shared" ca="1" si="247"/>
        <v/>
      </c>
      <c r="D1053" s="156" t="str">
        <f t="shared" ca="1" si="248"/>
        <v/>
      </c>
      <c r="E1053" s="157" t="str">
        <f t="shared" ca="1" si="249"/>
        <v/>
      </c>
      <c r="F1053" s="157"/>
      <c r="G1053" s="158" t="str">
        <f t="shared" ca="1" si="250"/>
        <v/>
      </c>
      <c r="H1053" s="159"/>
      <c r="I1053" s="160" t="str">
        <f>IF(H1053="","",INDEX(D.1[Quy cách],MATCH(H1053,D.1[Tên sản phẩm],0)))</f>
        <v/>
      </c>
      <c r="J1053" s="35" t="str">
        <f>IF(H1053="","",INDEX(D.1[ĐVT],MATCH(H1053,D.1[Tên sản phẩm],0)))</f>
        <v/>
      </c>
      <c r="K1053" s="163" t="str">
        <f>IF(H1053="","",INDEX(D.1[Đơn giá bán
(Tham khảo)],MATCH(H1053,D.1[Tên sản phẩm],0)))</f>
        <v/>
      </c>
      <c r="L1053" s="162"/>
      <c r="M1053" s="159"/>
      <c r="N1053" s="159"/>
      <c r="O1053" s="159"/>
      <c r="P1053" s="163" t="str">
        <f t="shared" si="251"/>
        <v/>
      </c>
      <c r="Q1053" s="164"/>
      <c r="R1053" s="162"/>
      <c r="S1053" s="163" t="str">
        <f t="shared" si="252"/>
        <v/>
      </c>
      <c r="T1053" s="164" t="str">
        <f t="shared" ca="1" si="253"/>
        <v/>
      </c>
      <c r="U1053" s="163" t="str">
        <f t="shared" si="254"/>
        <v/>
      </c>
      <c r="V1053" s="163" t="str">
        <f ca="1">IF(AND(C1053&lt;&gt;"",C1053&lt;&gt;OFFSET(C1053,1,0)),SUMIFS(B.2[Giá có thuế],B.2[Số ĐK],C1053),"")</f>
        <v/>
      </c>
      <c r="W1053" s="159"/>
      <c r="X1053" s="161" t="str">
        <f>IF(W1053="","",'Thông Tin Chung'!$L$3)</f>
        <v/>
      </c>
      <c r="Y1053" s="163" t="str">
        <f t="shared" ca="1" si="255"/>
        <v/>
      </c>
      <c r="Z1053" s="165"/>
      <c r="AA1053" s="155" t="str">
        <f ca="1">IF(C1053="","",IF(OR(D1053&lt;NgayBatDau,D1053&gt;NgayKetThuc),"Ngày tháng phải nằm trong kỳ báo cáo",IF(AND(G1053&lt;&gt;"",COUNTIF(D.2[Tên khách hàng],G1053)=0),"Tên KH chưa khai báo trong DSKH",IF(AND(H1053&lt;&gt;"",COUNTIF(D.1[Tên sản phẩm],H1053)=0),"SP này chưa khai báo trong DSSP",""))))</f>
        <v/>
      </c>
      <c r="AB1053" s="23" t="str">
        <f t="shared" ca="1" si="241"/>
        <v/>
      </c>
      <c r="AC1053" s="23" t="str">
        <f t="shared" ca="1" si="242"/>
        <v/>
      </c>
      <c r="AD1053" s="23" t="str">
        <f t="shared" ca="1" si="243"/>
        <v/>
      </c>
      <c r="AE1053" s="68" t="str">
        <f t="shared" ca="1" si="244"/>
        <v/>
      </c>
      <c r="AF1053" s="69" t="str">
        <f>IF(OR(H1053="",S1053=""),"",S1053-(SUM(L1053,M1053)*INDEX(D.1[Đơn giá],MATCH(H1053,D.1[Tên sản phẩm],0))))</f>
        <v/>
      </c>
      <c r="AG1053" s="90" t="str">
        <f t="shared" ca="1" si="245"/>
        <v/>
      </c>
      <c r="AH1053" s="90"/>
    </row>
    <row r="1054" spans="2:34" ht="27.75" customHeight="1" x14ac:dyDescent="0.2">
      <c r="B1054" s="154">
        <f t="shared" si="246"/>
        <v>1051</v>
      </c>
      <c r="C1054" s="155" t="str">
        <f t="shared" ca="1" si="247"/>
        <v/>
      </c>
      <c r="D1054" s="156" t="str">
        <f t="shared" ca="1" si="248"/>
        <v/>
      </c>
      <c r="E1054" s="157" t="str">
        <f t="shared" ca="1" si="249"/>
        <v/>
      </c>
      <c r="F1054" s="157"/>
      <c r="G1054" s="158" t="str">
        <f t="shared" ca="1" si="250"/>
        <v/>
      </c>
      <c r="H1054" s="159"/>
      <c r="I1054" s="160" t="str">
        <f>IF(H1054="","",INDEX(D.1[Quy cách],MATCH(H1054,D.1[Tên sản phẩm],0)))</f>
        <v/>
      </c>
      <c r="J1054" s="35" t="str">
        <f>IF(H1054="","",INDEX(D.1[ĐVT],MATCH(H1054,D.1[Tên sản phẩm],0)))</f>
        <v/>
      </c>
      <c r="K1054" s="163" t="str">
        <f>IF(H1054="","",INDEX(D.1[Đơn giá bán
(Tham khảo)],MATCH(H1054,D.1[Tên sản phẩm],0)))</f>
        <v/>
      </c>
      <c r="L1054" s="162"/>
      <c r="M1054" s="159"/>
      <c r="N1054" s="159"/>
      <c r="O1054" s="159"/>
      <c r="P1054" s="163" t="str">
        <f t="shared" si="251"/>
        <v/>
      </c>
      <c r="Q1054" s="164"/>
      <c r="R1054" s="162"/>
      <c r="S1054" s="163" t="str">
        <f t="shared" si="252"/>
        <v/>
      </c>
      <c r="T1054" s="164" t="str">
        <f t="shared" ca="1" si="253"/>
        <v/>
      </c>
      <c r="U1054" s="163" t="str">
        <f t="shared" si="254"/>
        <v/>
      </c>
      <c r="V1054" s="163" t="str">
        <f ca="1">IF(AND(C1054&lt;&gt;"",C1054&lt;&gt;OFFSET(C1054,1,0)),SUMIFS(B.2[Giá có thuế],B.2[Số ĐK],C1054),"")</f>
        <v/>
      </c>
      <c r="W1054" s="159"/>
      <c r="X1054" s="161" t="str">
        <f>IF(W1054="","",'Thông Tin Chung'!$L$3)</f>
        <v/>
      </c>
      <c r="Y1054" s="163" t="str">
        <f t="shared" ca="1" si="255"/>
        <v/>
      </c>
      <c r="Z1054" s="165"/>
      <c r="AA1054" s="155" t="str">
        <f ca="1">IF(C1054="","",IF(OR(D1054&lt;NgayBatDau,D1054&gt;NgayKetThuc),"Ngày tháng phải nằm trong kỳ báo cáo",IF(AND(G1054&lt;&gt;"",COUNTIF(D.2[Tên khách hàng],G1054)=0),"Tên KH chưa khai báo trong DSKH",IF(AND(H1054&lt;&gt;"",COUNTIF(D.1[Tên sản phẩm],H1054)=0),"SP này chưa khai báo trong DSSP",""))))</f>
        <v/>
      </c>
      <c r="AB1054" s="23" t="str">
        <f t="shared" ca="1" si="241"/>
        <v/>
      </c>
      <c r="AC1054" s="23" t="str">
        <f t="shared" ca="1" si="242"/>
        <v/>
      </c>
      <c r="AD1054" s="23" t="str">
        <f t="shared" ca="1" si="243"/>
        <v/>
      </c>
      <c r="AE1054" s="68" t="str">
        <f t="shared" ca="1" si="244"/>
        <v/>
      </c>
      <c r="AF1054" s="69" t="str">
        <f>IF(OR(H1054="",S1054=""),"",S1054-(SUM(L1054,M1054)*INDEX(D.1[Đơn giá],MATCH(H1054,D.1[Tên sản phẩm],0))))</f>
        <v/>
      </c>
      <c r="AG1054" s="90" t="str">
        <f t="shared" ca="1" si="245"/>
        <v/>
      </c>
      <c r="AH1054" s="90"/>
    </row>
    <row r="1055" spans="2:34" ht="27.75" customHeight="1" x14ac:dyDescent="0.2">
      <c r="B1055" s="154">
        <f t="shared" si="246"/>
        <v>1052</v>
      </c>
      <c r="C1055" s="155" t="str">
        <f t="shared" ca="1" si="247"/>
        <v/>
      </c>
      <c r="D1055" s="156" t="str">
        <f t="shared" ca="1" si="248"/>
        <v/>
      </c>
      <c r="E1055" s="157" t="str">
        <f t="shared" ca="1" si="249"/>
        <v/>
      </c>
      <c r="F1055" s="157"/>
      <c r="G1055" s="158" t="str">
        <f t="shared" ca="1" si="250"/>
        <v/>
      </c>
      <c r="H1055" s="159"/>
      <c r="I1055" s="160" t="str">
        <f>IF(H1055="","",INDEX(D.1[Quy cách],MATCH(H1055,D.1[Tên sản phẩm],0)))</f>
        <v/>
      </c>
      <c r="J1055" s="35" t="str">
        <f>IF(H1055="","",INDEX(D.1[ĐVT],MATCH(H1055,D.1[Tên sản phẩm],0)))</f>
        <v/>
      </c>
      <c r="K1055" s="163" t="str">
        <f>IF(H1055="","",INDEX(D.1[Đơn giá bán
(Tham khảo)],MATCH(H1055,D.1[Tên sản phẩm],0)))</f>
        <v/>
      </c>
      <c r="L1055" s="162"/>
      <c r="M1055" s="159"/>
      <c r="N1055" s="159"/>
      <c r="O1055" s="159"/>
      <c r="P1055" s="163" t="str">
        <f t="shared" si="251"/>
        <v/>
      </c>
      <c r="Q1055" s="164"/>
      <c r="R1055" s="162"/>
      <c r="S1055" s="163" t="str">
        <f t="shared" si="252"/>
        <v/>
      </c>
      <c r="T1055" s="164" t="str">
        <f t="shared" ca="1" si="253"/>
        <v/>
      </c>
      <c r="U1055" s="163" t="str">
        <f t="shared" si="254"/>
        <v/>
      </c>
      <c r="V1055" s="163" t="str">
        <f ca="1">IF(AND(C1055&lt;&gt;"",C1055&lt;&gt;OFFSET(C1055,1,0)),SUMIFS(B.2[Giá có thuế],B.2[Số ĐK],C1055),"")</f>
        <v/>
      </c>
      <c r="W1055" s="159"/>
      <c r="X1055" s="161" t="str">
        <f>IF(W1055="","",'Thông Tin Chung'!$L$3)</f>
        <v/>
      </c>
      <c r="Y1055" s="163" t="str">
        <f t="shared" ca="1" si="255"/>
        <v/>
      </c>
      <c r="Z1055" s="165"/>
      <c r="AA1055" s="155" t="str">
        <f ca="1">IF(C1055="","",IF(OR(D1055&lt;NgayBatDau,D1055&gt;NgayKetThuc),"Ngày tháng phải nằm trong kỳ báo cáo",IF(AND(G1055&lt;&gt;"",COUNTIF(D.2[Tên khách hàng],G1055)=0),"Tên KH chưa khai báo trong DSKH",IF(AND(H1055&lt;&gt;"",COUNTIF(D.1[Tên sản phẩm],H1055)=0),"SP này chưa khai báo trong DSSP",""))))</f>
        <v/>
      </c>
      <c r="AB1055" s="23" t="str">
        <f t="shared" ca="1" si="241"/>
        <v/>
      </c>
      <c r="AC1055" s="23" t="str">
        <f t="shared" ca="1" si="242"/>
        <v/>
      </c>
      <c r="AD1055" s="23" t="str">
        <f t="shared" ca="1" si="243"/>
        <v/>
      </c>
      <c r="AE1055" s="68" t="str">
        <f t="shared" ca="1" si="244"/>
        <v/>
      </c>
      <c r="AF1055" s="69" t="str">
        <f>IF(OR(H1055="",S1055=""),"",S1055-(SUM(L1055,M1055)*INDEX(D.1[Đơn giá],MATCH(H1055,D.1[Tên sản phẩm],0))))</f>
        <v/>
      </c>
      <c r="AG1055" s="90" t="str">
        <f t="shared" ca="1" si="245"/>
        <v/>
      </c>
      <c r="AH1055" s="90"/>
    </row>
    <row r="1056" spans="2:34" ht="27.75" customHeight="1" x14ac:dyDescent="0.2">
      <c r="B1056" s="154">
        <f t="shared" si="246"/>
        <v>1053</v>
      </c>
      <c r="C1056" s="155" t="str">
        <f t="shared" ca="1" si="247"/>
        <v/>
      </c>
      <c r="D1056" s="156" t="str">
        <f t="shared" ca="1" si="248"/>
        <v/>
      </c>
      <c r="E1056" s="157" t="str">
        <f t="shared" ca="1" si="249"/>
        <v/>
      </c>
      <c r="F1056" s="157"/>
      <c r="G1056" s="158" t="str">
        <f t="shared" ca="1" si="250"/>
        <v/>
      </c>
      <c r="H1056" s="159"/>
      <c r="I1056" s="160" t="str">
        <f>IF(H1056="","",INDEX(D.1[Quy cách],MATCH(H1056,D.1[Tên sản phẩm],0)))</f>
        <v/>
      </c>
      <c r="J1056" s="35" t="str">
        <f>IF(H1056="","",INDEX(D.1[ĐVT],MATCH(H1056,D.1[Tên sản phẩm],0)))</f>
        <v/>
      </c>
      <c r="K1056" s="163" t="str">
        <f>IF(H1056="","",INDEX(D.1[Đơn giá bán
(Tham khảo)],MATCH(H1056,D.1[Tên sản phẩm],0)))</f>
        <v/>
      </c>
      <c r="L1056" s="162"/>
      <c r="M1056" s="159"/>
      <c r="N1056" s="159"/>
      <c r="O1056" s="159"/>
      <c r="P1056" s="163" t="str">
        <f t="shared" si="251"/>
        <v/>
      </c>
      <c r="Q1056" s="164"/>
      <c r="R1056" s="162"/>
      <c r="S1056" s="163" t="str">
        <f t="shared" si="252"/>
        <v/>
      </c>
      <c r="T1056" s="164" t="str">
        <f t="shared" ca="1" si="253"/>
        <v/>
      </c>
      <c r="U1056" s="163" t="str">
        <f t="shared" si="254"/>
        <v/>
      </c>
      <c r="V1056" s="163" t="str">
        <f ca="1">IF(AND(C1056&lt;&gt;"",C1056&lt;&gt;OFFSET(C1056,1,0)),SUMIFS(B.2[Giá có thuế],B.2[Số ĐK],C1056),"")</f>
        <v/>
      </c>
      <c r="W1056" s="159"/>
      <c r="X1056" s="161" t="str">
        <f>IF(W1056="","",'Thông Tin Chung'!$L$3)</f>
        <v/>
      </c>
      <c r="Y1056" s="163" t="str">
        <f t="shared" ca="1" si="255"/>
        <v/>
      </c>
      <c r="Z1056" s="165"/>
      <c r="AA1056" s="155" t="str">
        <f ca="1">IF(C1056="","",IF(OR(D1056&lt;NgayBatDau,D1056&gt;NgayKetThuc),"Ngày tháng phải nằm trong kỳ báo cáo",IF(AND(G1056&lt;&gt;"",COUNTIF(D.2[Tên khách hàng],G1056)=0),"Tên KH chưa khai báo trong DSKH",IF(AND(H1056&lt;&gt;"",COUNTIF(D.1[Tên sản phẩm],H1056)=0),"SP này chưa khai báo trong DSSP",""))))</f>
        <v/>
      </c>
      <c r="AB1056" s="23" t="str">
        <f t="shared" ca="1" si="241"/>
        <v/>
      </c>
      <c r="AC1056" s="23" t="str">
        <f t="shared" ca="1" si="242"/>
        <v/>
      </c>
      <c r="AD1056" s="23" t="str">
        <f t="shared" ca="1" si="243"/>
        <v/>
      </c>
      <c r="AE1056" s="68" t="str">
        <f t="shared" ca="1" si="244"/>
        <v/>
      </c>
      <c r="AF1056" s="69" t="str">
        <f>IF(OR(H1056="",S1056=""),"",S1056-(SUM(L1056,M1056)*INDEX(D.1[Đơn giá],MATCH(H1056,D.1[Tên sản phẩm],0))))</f>
        <v/>
      </c>
      <c r="AG1056" s="90" t="str">
        <f t="shared" ca="1" si="245"/>
        <v/>
      </c>
      <c r="AH1056" s="90"/>
    </row>
    <row r="1057" spans="2:34" ht="27.75" customHeight="1" x14ac:dyDescent="0.2">
      <c r="B1057" s="154">
        <f t="shared" si="246"/>
        <v>1054</v>
      </c>
      <c r="C1057" s="155" t="str">
        <f t="shared" ca="1" si="247"/>
        <v/>
      </c>
      <c r="D1057" s="156" t="str">
        <f t="shared" ca="1" si="248"/>
        <v/>
      </c>
      <c r="E1057" s="157" t="str">
        <f t="shared" ca="1" si="249"/>
        <v/>
      </c>
      <c r="F1057" s="157"/>
      <c r="G1057" s="158" t="str">
        <f t="shared" ca="1" si="250"/>
        <v/>
      </c>
      <c r="H1057" s="159"/>
      <c r="I1057" s="160" t="str">
        <f>IF(H1057="","",INDEX(D.1[Quy cách],MATCH(H1057,D.1[Tên sản phẩm],0)))</f>
        <v/>
      </c>
      <c r="J1057" s="35" t="str">
        <f>IF(H1057="","",INDEX(D.1[ĐVT],MATCH(H1057,D.1[Tên sản phẩm],0)))</f>
        <v/>
      </c>
      <c r="K1057" s="163" t="str">
        <f>IF(H1057="","",INDEX(D.1[Đơn giá bán
(Tham khảo)],MATCH(H1057,D.1[Tên sản phẩm],0)))</f>
        <v/>
      </c>
      <c r="L1057" s="162"/>
      <c r="M1057" s="159"/>
      <c r="N1057" s="159"/>
      <c r="O1057" s="159"/>
      <c r="P1057" s="163" t="str">
        <f t="shared" si="251"/>
        <v/>
      </c>
      <c r="Q1057" s="164"/>
      <c r="R1057" s="162"/>
      <c r="S1057" s="163" t="str">
        <f t="shared" si="252"/>
        <v/>
      </c>
      <c r="T1057" s="164" t="str">
        <f t="shared" ca="1" si="253"/>
        <v/>
      </c>
      <c r="U1057" s="163" t="str">
        <f t="shared" si="254"/>
        <v/>
      </c>
      <c r="V1057" s="163" t="str">
        <f ca="1">IF(AND(C1057&lt;&gt;"",C1057&lt;&gt;OFFSET(C1057,1,0)),SUMIFS(B.2[Giá có thuế],B.2[Số ĐK],C1057),"")</f>
        <v/>
      </c>
      <c r="W1057" s="159"/>
      <c r="X1057" s="161" t="str">
        <f>IF(W1057="","",'Thông Tin Chung'!$L$3)</f>
        <v/>
      </c>
      <c r="Y1057" s="163" t="str">
        <f t="shared" ca="1" si="255"/>
        <v/>
      </c>
      <c r="Z1057" s="165"/>
      <c r="AA1057" s="155" t="str">
        <f ca="1">IF(C1057="","",IF(OR(D1057&lt;NgayBatDau,D1057&gt;NgayKetThuc),"Ngày tháng phải nằm trong kỳ báo cáo",IF(AND(G1057&lt;&gt;"",COUNTIF(D.2[Tên khách hàng],G1057)=0),"Tên KH chưa khai báo trong DSKH",IF(AND(H1057&lt;&gt;"",COUNTIF(D.1[Tên sản phẩm],H1057)=0),"SP này chưa khai báo trong DSSP",""))))</f>
        <v/>
      </c>
      <c r="AB1057" s="23" t="str">
        <f t="shared" ca="1" si="241"/>
        <v/>
      </c>
      <c r="AC1057" s="23" t="str">
        <f t="shared" ca="1" si="242"/>
        <v/>
      </c>
      <c r="AD1057" s="23" t="str">
        <f t="shared" ca="1" si="243"/>
        <v/>
      </c>
      <c r="AE1057" s="68" t="str">
        <f t="shared" ca="1" si="244"/>
        <v/>
      </c>
      <c r="AF1057" s="69" t="str">
        <f>IF(OR(H1057="",S1057=""),"",S1057-(SUM(L1057,M1057)*INDEX(D.1[Đơn giá],MATCH(H1057,D.1[Tên sản phẩm],0))))</f>
        <v/>
      </c>
      <c r="AG1057" s="90" t="str">
        <f t="shared" ca="1" si="245"/>
        <v/>
      </c>
      <c r="AH1057" s="90"/>
    </row>
    <row r="1058" spans="2:34" ht="27.75" customHeight="1" x14ac:dyDescent="0.2">
      <c r="B1058" s="154">
        <f t="shared" si="246"/>
        <v>1055</v>
      </c>
      <c r="C1058" s="155" t="str">
        <f t="shared" ca="1" si="247"/>
        <v/>
      </c>
      <c r="D1058" s="156" t="str">
        <f t="shared" ca="1" si="248"/>
        <v/>
      </c>
      <c r="E1058" s="157" t="str">
        <f t="shared" ca="1" si="249"/>
        <v/>
      </c>
      <c r="F1058" s="157"/>
      <c r="G1058" s="158" t="str">
        <f t="shared" ca="1" si="250"/>
        <v/>
      </c>
      <c r="H1058" s="159"/>
      <c r="I1058" s="160" t="str">
        <f>IF(H1058="","",INDEX(D.1[Quy cách],MATCH(H1058,D.1[Tên sản phẩm],0)))</f>
        <v/>
      </c>
      <c r="J1058" s="35" t="str">
        <f>IF(H1058="","",INDEX(D.1[ĐVT],MATCH(H1058,D.1[Tên sản phẩm],0)))</f>
        <v/>
      </c>
      <c r="K1058" s="163" t="str">
        <f>IF(H1058="","",INDEX(D.1[Đơn giá bán
(Tham khảo)],MATCH(H1058,D.1[Tên sản phẩm],0)))</f>
        <v/>
      </c>
      <c r="L1058" s="162"/>
      <c r="M1058" s="159"/>
      <c r="N1058" s="159"/>
      <c r="O1058" s="159"/>
      <c r="P1058" s="163" t="str">
        <f t="shared" si="251"/>
        <v/>
      </c>
      <c r="Q1058" s="164"/>
      <c r="R1058" s="162"/>
      <c r="S1058" s="163" t="str">
        <f t="shared" si="252"/>
        <v/>
      </c>
      <c r="T1058" s="164" t="str">
        <f t="shared" ca="1" si="253"/>
        <v/>
      </c>
      <c r="U1058" s="163" t="str">
        <f t="shared" si="254"/>
        <v/>
      </c>
      <c r="V1058" s="163" t="str">
        <f ca="1">IF(AND(C1058&lt;&gt;"",C1058&lt;&gt;OFFSET(C1058,1,0)),SUMIFS(B.2[Giá có thuế],B.2[Số ĐK],C1058),"")</f>
        <v/>
      </c>
      <c r="W1058" s="159"/>
      <c r="X1058" s="161" t="str">
        <f>IF(W1058="","",'Thông Tin Chung'!$L$3)</f>
        <v/>
      </c>
      <c r="Y1058" s="163" t="str">
        <f t="shared" ca="1" si="255"/>
        <v/>
      </c>
      <c r="Z1058" s="165"/>
      <c r="AA1058" s="155" t="str">
        <f ca="1">IF(C1058="","",IF(OR(D1058&lt;NgayBatDau,D1058&gt;NgayKetThuc),"Ngày tháng phải nằm trong kỳ báo cáo",IF(AND(G1058&lt;&gt;"",COUNTIF(D.2[Tên khách hàng],G1058)=0),"Tên KH chưa khai báo trong DSKH",IF(AND(H1058&lt;&gt;"",COUNTIF(D.1[Tên sản phẩm],H1058)=0),"SP này chưa khai báo trong DSSP",""))))</f>
        <v/>
      </c>
      <c r="AB1058" s="23" t="str">
        <f t="shared" ca="1" si="241"/>
        <v/>
      </c>
      <c r="AC1058" s="23" t="str">
        <f t="shared" ca="1" si="242"/>
        <v/>
      </c>
      <c r="AD1058" s="23" t="str">
        <f t="shared" ca="1" si="243"/>
        <v/>
      </c>
      <c r="AE1058" s="68" t="str">
        <f t="shared" ca="1" si="244"/>
        <v/>
      </c>
      <c r="AF1058" s="69" t="str">
        <f>IF(OR(H1058="",S1058=""),"",S1058-(SUM(L1058,M1058)*INDEX(D.1[Đơn giá],MATCH(H1058,D.1[Tên sản phẩm],0))))</f>
        <v/>
      </c>
      <c r="AG1058" s="90" t="str">
        <f t="shared" ca="1" si="245"/>
        <v/>
      </c>
      <c r="AH1058" s="90"/>
    </row>
    <row r="1059" spans="2:34" ht="27.75" customHeight="1" x14ac:dyDescent="0.2">
      <c r="B1059" s="154">
        <f t="shared" si="246"/>
        <v>1056</v>
      </c>
      <c r="C1059" s="155" t="str">
        <f t="shared" ca="1" si="247"/>
        <v/>
      </c>
      <c r="D1059" s="156" t="str">
        <f t="shared" ca="1" si="248"/>
        <v/>
      </c>
      <c r="E1059" s="157" t="str">
        <f t="shared" ca="1" si="249"/>
        <v/>
      </c>
      <c r="F1059" s="157"/>
      <c r="G1059" s="158" t="str">
        <f t="shared" ca="1" si="250"/>
        <v/>
      </c>
      <c r="H1059" s="159"/>
      <c r="I1059" s="160" t="str">
        <f>IF(H1059="","",INDEX(D.1[Quy cách],MATCH(H1059,D.1[Tên sản phẩm],0)))</f>
        <v/>
      </c>
      <c r="J1059" s="35" t="str">
        <f>IF(H1059="","",INDEX(D.1[ĐVT],MATCH(H1059,D.1[Tên sản phẩm],0)))</f>
        <v/>
      </c>
      <c r="K1059" s="163" t="str">
        <f>IF(H1059="","",INDEX(D.1[Đơn giá bán
(Tham khảo)],MATCH(H1059,D.1[Tên sản phẩm],0)))</f>
        <v/>
      </c>
      <c r="L1059" s="162"/>
      <c r="M1059" s="159"/>
      <c r="N1059" s="159"/>
      <c r="O1059" s="159"/>
      <c r="P1059" s="163" t="str">
        <f t="shared" si="251"/>
        <v/>
      </c>
      <c r="Q1059" s="164"/>
      <c r="R1059" s="162"/>
      <c r="S1059" s="163" t="str">
        <f t="shared" si="252"/>
        <v/>
      </c>
      <c r="T1059" s="164" t="str">
        <f t="shared" ca="1" si="253"/>
        <v/>
      </c>
      <c r="U1059" s="163" t="str">
        <f t="shared" si="254"/>
        <v/>
      </c>
      <c r="V1059" s="163" t="str">
        <f ca="1">IF(AND(C1059&lt;&gt;"",C1059&lt;&gt;OFFSET(C1059,1,0)),SUMIFS(B.2[Giá có thuế],B.2[Số ĐK],C1059),"")</f>
        <v/>
      </c>
      <c r="W1059" s="159"/>
      <c r="X1059" s="161" t="str">
        <f>IF(W1059="","",'Thông Tin Chung'!$L$3)</f>
        <v/>
      </c>
      <c r="Y1059" s="163" t="str">
        <f t="shared" ca="1" si="255"/>
        <v/>
      </c>
      <c r="Z1059" s="165"/>
      <c r="AA1059" s="155" t="str">
        <f ca="1">IF(C1059="","",IF(OR(D1059&lt;NgayBatDau,D1059&gt;NgayKetThuc),"Ngày tháng phải nằm trong kỳ báo cáo",IF(AND(G1059&lt;&gt;"",COUNTIF(D.2[Tên khách hàng],G1059)=0),"Tên KH chưa khai báo trong DSKH",IF(AND(H1059&lt;&gt;"",COUNTIF(D.1[Tên sản phẩm],H1059)=0),"SP này chưa khai báo trong DSSP",""))))</f>
        <v/>
      </c>
      <c r="AB1059" s="23" t="str">
        <f t="shared" ca="1" si="241"/>
        <v/>
      </c>
      <c r="AC1059" s="23" t="str">
        <f t="shared" ca="1" si="242"/>
        <v/>
      </c>
      <c r="AD1059" s="23" t="str">
        <f t="shared" ca="1" si="243"/>
        <v/>
      </c>
      <c r="AE1059" s="68" t="str">
        <f t="shared" ca="1" si="244"/>
        <v/>
      </c>
      <c r="AF1059" s="69" t="str">
        <f>IF(OR(H1059="",S1059=""),"",S1059-(SUM(L1059,M1059)*INDEX(D.1[Đơn giá],MATCH(H1059,D.1[Tên sản phẩm],0))))</f>
        <v/>
      </c>
      <c r="AG1059" s="90" t="str">
        <f t="shared" ca="1" si="245"/>
        <v/>
      </c>
      <c r="AH1059" s="90"/>
    </row>
    <row r="1060" spans="2:34" ht="27.75" customHeight="1" x14ac:dyDescent="0.2">
      <c r="B1060" s="154">
        <f t="shared" si="246"/>
        <v>1057</v>
      </c>
      <c r="C1060" s="155" t="str">
        <f t="shared" ca="1" si="247"/>
        <v/>
      </c>
      <c r="D1060" s="156" t="str">
        <f t="shared" ca="1" si="248"/>
        <v/>
      </c>
      <c r="E1060" s="157" t="str">
        <f t="shared" ca="1" si="249"/>
        <v/>
      </c>
      <c r="F1060" s="157"/>
      <c r="G1060" s="158" t="str">
        <f t="shared" ca="1" si="250"/>
        <v/>
      </c>
      <c r="H1060" s="159"/>
      <c r="I1060" s="160" t="str">
        <f>IF(H1060="","",INDEX(D.1[Quy cách],MATCH(H1060,D.1[Tên sản phẩm],0)))</f>
        <v/>
      </c>
      <c r="J1060" s="35" t="str">
        <f>IF(H1060="","",INDEX(D.1[ĐVT],MATCH(H1060,D.1[Tên sản phẩm],0)))</f>
        <v/>
      </c>
      <c r="K1060" s="163" t="str">
        <f>IF(H1060="","",INDEX(D.1[Đơn giá bán
(Tham khảo)],MATCH(H1060,D.1[Tên sản phẩm],0)))</f>
        <v/>
      </c>
      <c r="L1060" s="162"/>
      <c r="M1060" s="159"/>
      <c r="N1060" s="159"/>
      <c r="O1060" s="159"/>
      <c r="P1060" s="163" t="str">
        <f t="shared" si="251"/>
        <v/>
      </c>
      <c r="Q1060" s="164"/>
      <c r="R1060" s="162"/>
      <c r="S1060" s="163" t="str">
        <f t="shared" si="252"/>
        <v/>
      </c>
      <c r="T1060" s="164" t="str">
        <f t="shared" ca="1" si="253"/>
        <v/>
      </c>
      <c r="U1060" s="163" t="str">
        <f t="shared" si="254"/>
        <v/>
      </c>
      <c r="V1060" s="163" t="str">
        <f ca="1">IF(AND(C1060&lt;&gt;"",C1060&lt;&gt;OFFSET(C1060,1,0)),SUMIFS(B.2[Giá có thuế],B.2[Số ĐK],C1060),"")</f>
        <v/>
      </c>
      <c r="W1060" s="159"/>
      <c r="X1060" s="161" t="str">
        <f>IF(W1060="","",'Thông Tin Chung'!$L$3)</f>
        <v/>
      </c>
      <c r="Y1060" s="163" t="str">
        <f t="shared" ca="1" si="255"/>
        <v/>
      </c>
      <c r="Z1060" s="165"/>
      <c r="AA1060" s="155" t="str">
        <f ca="1">IF(C1060="","",IF(OR(D1060&lt;NgayBatDau,D1060&gt;NgayKetThuc),"Ngày tháng phải nằm trong kỳ báo cáo",IF(AND(G1060&lt;&gt;"",COUNTIF(D.2[Tên khách hàng],G1060)=0),"Tên KH chưa khai báo trong DSKH",IF(AND(H1060&lt;&gt;"",COUNTIF(D.1[Tên sản phẩm],H1060)=0),"SP này chưa khai báo trong DSSP",""))))</f>
        <v/>
      </c>
      <c r="AB1060" s="23" t="str">
        <f t="shared" ca="1" si="241"/>
        <v/>
      </c>
      <c r="AC1060" s="23" t="str">
        <f t="shared" ca="1" si="242"/>
        <v/>
      </c>
      <c r="AD1060" s="23" t="str">
        <f t="shared" ca="1" si="243"/>
        <v/>
      </c>
      <c r="AE1060" s="68" t="str">
        <f t="shared" ca="1" si="244"/>
        <v/>
      </c>
      <c r="AF1060" s="69" t="str">
        <f>IF(OR(H1060="",S1060=""),"",S1060-(SUM(L1060,M1060)*INDEX(D.1[Đơn giá],MATCH(H1060,D.1[Tên sản phẩm],0))))</f>
        <v/>
      </c>
      <c r="AG1060" s="90" t="str">
        <f t="shared" ca="1" si="245"/>
        <v/>
      </c>
      <c r="AH1060" s="90"/>
    </row>
    <row r="1061" spans="2:34" ht="27.75" customHeight="1" x14ac:dyDescent="0.2">
      <c r="B1061" s="154">
        <f t="shared" si="246"/>
        <v>1058</v>
      </c>
      <c r="C1061" s="155" t="str">
        <f t="shared" ca="1" si="247"/>
        <v/>
      </c>
      <c r="D1061" s="156" t="str">
        <f t="shared" ca="1" si="248"/>
        <v/>
      </c>
      <c r="E1061" s="157" t="str">
        <f t="shared" ca="1" si="249"/>
        <v/>
      </c>
      <c r="F1061" s="157"/>
      <c r="G1061" s="158" t="str">
        <f t="shared" ca="1" si="250"/>
        <v/>
      </c>
      <c r="H1061" s="159"/>
      <c r="I1061" s="160" t="str">
        <f>IF(H1061="","",INDEX(D.1[Quy cách],MATCH(H1061,D.1[Tên sản phẩm],0)))</f>
        <v/>
      </c>
      <c r="J1061" s="35" t="str">
        <f>IF(H1061="","",INDEX(D.1[ĐVT],MATCH(H1061,D.1[Tên sản phẩm],0)))</f>
        <v/>
      </c>
      <c r="K1061" s="163" t="str">
        <f>IF(H1061="","",INDEX(D.1[Đơn giá bán
(Tham khảo)],MATCH(H1061,D.1[Tên sản phẩm],0)))</f>
        <v/>
      </c>
      <c r="L1061" s="162"/>
      <c r="M1061" s="159"/>
      <c r="N1061" s="159"/>
      <c r="O1061" s="159"/>
      <c r="P1061" s="163" t="str">
        <f t="shared" si="251"/>
        <v/>
      </c>
      <c r="Q1061" s="164"/>
      <c r="R1061" s="162"/>
      <c r="S1061" s="163" t="str">
        <f t="shared" si="252"/>
        <v/>
      </c>
      <c r="T1061" s="164" t="str">
        <f t="shared" ca="1" si="253"/>
        <v/>
      </c>
      <c r="U1061" s="163" t="str">
        <f t="shared" si="254"/>
        <v/>
      </c>
      <c r="V1061" s="163" t="str">
        <f ca="1">IF(AND(C1061&lt;&gt;"",C1061&lt;&gt;OFFSET(C1061,1,0)),SUMIFS(B.2[Giá có thuế],B.2[Số ĐK],C1061),"")</f>
        <v/>
      </c>
      <c r="W1061" s="159"/>
      <c r="X1061" s="161" t="str">
        <f>IF(W1061="","",'Thông Tin Chung'!$L$3)</f>
        <v/>
      </c>
      <c r="Y1061" s="163" t="str">
        <f t="shared" ca="1" si="255"/>
        <v/>
      </c>
      <c r="Z1061" s="165"/>
      <c r="AA1061" s="155" t="str">
        <f ca="1">IF(C1061="","",IF(OR(D1061&lt;NgayBatDau,D1061&gt;NgayKetThuc),"Ngày tháng phải nằm trong kỳ báo cáo",IF(AND(G1061&lt;&gt;"",COUNTIF(D.2[Tên khách hàng],G1061)=0),"Tên KH chưa khai báo trong DSKH",IF(AND(H1061&lt;&gt;"",COUNTIF(D.1[Tên sản phẩm],H1061)=0),"SP này chưa khai báo trong DSSP",""))))</f>
        <v/>
      </c>
      <c r="AB1061" s="23" t="str">
        <f t="shared" ca="1" si="241"/>
        <v/>
      </c>
      <c r="AC1061" s="23" t="str">
        <f t="shared" ca="1" si="242"/>
        <v/>
      </c>
      <c r="AD1061" s="23" t="str">
        <f t="shared" ca="1" si="243"/>
        <v/>
      </c>
      <c r="AE1061" s="68" t="str">
        <f t="shared" ca="1" si="244"/>
        <v/>
      </c>
      <c r="AF1061" s="69" t="str">
        <f>IF(OR(H1061="",S1061=""),"",S1061-(SUM(L1061,M1061)*INDEX(D.1[Đơn giá],MATCH(H1061,D.1[Tên sản phẩm],0))))</f>
        <v/>
      </c>
      <c r="AG1061" s="90" t="str">
        <f t="shared" ca="1" si="245"/>
        <v/>
      </c>
      <c r="AH1061" s="90"/>
    </row>
    <row r="1062" spans="2:34" ht="27.75" customHeight="1" x14ac:dyDescent="0.2">
      <c r="B1062" s="154">
        <f t="shared" si="246"/>
        <v>1059</v>
      </c>
      <c r="C1062" s="155" t="str">
        <f t="shared" ca="1" si="247"/>
        <v/>
      </c>
      <c r="D1062" s="156" t="str">
        <f t="shared" ca="1" si="248"/>
        <v/>
      </c>
      <c r="E1062" s="157" t="str">
        <f t="shared" ca="1" si="249"/>
        <v/>
      </c>
      <c r="F1062" s="157"/>
      <c r="G1062" s="158" t="str">
        <f t="shared" ca="1" si="250"/>
        <v/>
      </c>
      <c r="H1062" s="159"/>
      <c r="I1062" s="160" t="str">
        <f>IF(H1062="","",INDEX(D.1[Quy cách],MATCH(H1062,D.1[Tên sản phẩm],0)))</f>
        <v/>
      </c>
      <c r="J1062" s="35" t="str">
        <f>IF(H1062="","",INDEX(D.1[ĐVT],MATCH(H1062,D.1[Tên sản phẩm],0)))</f>
        <v/>
      </c>
      <c r="K1062" s="163" t="str">
        <f>IF(H1062="","",INDEX(D.1[Đơn giá bán
(Tham khảo)],MATCH(H1062,D.1[Tên sản phẩm],0)))</f>
        <v/>
      </c>
      <c r="L1062" s="162"/>
      <c r="M1062" s="159"/>
      <c r="N1062" s="159"/>
      <c r="O1062" s="159"/>
      <c r="P1062" s="163" t="str">
        <f t="shared" si="251"/>
        <v/>
      </c>
      <c r="Q1062" s="164"/>
      <c r="R1062" s="162"/>
      <c r="S1062" s="163" t="str">
        <f t="shared" si="252"/>
        <v/>
      </c>
      <c r="T1062" s="164" t="str">
        <f t="shared" ca="1" si="253"/>
        <v/>
      </c>
      <c r="U1062" s="163" t="str">
        <f t="shared" si="254"/>
        <v/>
      </c>
      <c r="V1062" s="163" t="str">
        <f ca="1">IF(AND(C1062&lt;&gt;"",C1062&lt;&gt;OFFSET(C1062,1,0)),SUMIFS(B.2[Giá có thuế],B.2[Số ĐK],C1062),"")</f>
        <v/>
      </c>
      <c r="W1062" s="159"/>
      <c r="X1062" s="161" t="str">
        <f>IF(W1062="","",'Thông Tin Chung'!$L$3)</f>
        <v/>
      </c>
      <c r="Y1062" s="163" t="str">
        <f t="shared" ca="1" si="255"/>
        <v/>
      </c>
      <c r="Z1062" s="165"/>
      <c r="AA1062" s="155" t="str">
        <f ca="1">IF(C1062="","",IF(OR(D1062&lt;NgayBatDau,D1062&gt;NgayKetThuc),"Ngày tháng phải nằm trong kỳ báo cáo",IF(AND(G1062&lt;&gt;"",COUNTIF(D.2[Tên khách hàng],G1062)=0),"Tên KH chưa khai báo trong DSKH",IF(AND(H1062&lt;&gt;"",COUNTIF(D.1[Tên sản phẩm],H1062)=0),"SP này chưa khai báo trong DSSP",""))))</f>
        <v/>
      </c>
      <c r="AB1062" s="23" t="str">
        <f t="shared" ca="1" si="241"/>
        <v/>
      </c>
      <c r="AC1062" s="23" t="str">
        <f t="shared" ca="1" si="242"/>
        <v/>
      </c>
      <c r="AD1062" s="23" t="str">
        <f t="shared" ca="1" si="243"/>
        <v/>
      </c>
      <c r="AE1062" s="68" t="str">
        <f t="shared" ca="1" si="244"/>
        <v/>
      </c>
      <c r="AF1062" s="69" t="str">
        <f>IF(OR(H1062="",S1062=""),"",S1062-(SUM(L1062,M1062)*INDEX(D.1[Đơn giá],MATCH(H1062,D.1[Tên sản phẩm],0))))</f>
        <v/>
      </c>
      <c r="AG1062" s="90" t="str">
        <f t="shared" ca="1" si="245"/>
        <v/>
      </c>
      <c r="AH1062" s="90"/>
    </row>
    <row r="1063" spans="2:34" ht="27.75" customHeight="1" x14ac:dyDescent="0.2">
      <c r="B1063" s="154">
        <f t="shared" si="246"/>
        <v>1060</v>
      </c>
      <c r="C1063" s="155" t="str">
        <f t="shared" ca="1" si="247"/>
        <v/>
      </c>
      <c r="D1063" s="156" t="str">
        <f t="shared" ca="1" si="248"/>
        <v/>
      </c>
      <c r="E1063" s="157" t="str">
        <f t="shared" ca="1" si="249"/>
        <v/>
      </c>
      <c r="F1063" s="157"/>
      <c r="G1063" s="158" t="str">
        <f t="shared" ca="1" si="250"/>
        <v/>
      </c>
      <c r="H1063" s="159"/>
      <c r="I1063" s="160" t="str">
        <f>IF(H1063="","",INDEX(D.1[Quy cách],MATCH(H1063,D.1[Tên sản phẩm],0)))</f>
        <v/>
      </c>
      <c r="J1063" s="35" t="str">
        <f>IF(H1063="","",INDEX(D.1[ĐVT],MATCH(H1063,D.1[Tên sản phẩm],0)))</f>
        <v/>
      </c>
      <c r="K1063" s="163" t="str">
        <f>IF(H1063="","",INDEX(D.1[Đơn giá bán
(Tham khảo)],MATCH(H1063,D.1[Tên sản phẩm],0)))</f>
        <v/>
      </c>
      <c r="L1063" s="162"/>
      <c r="M1063" s="159"/>
      <c r="N1063" s="159"/>
      <c r="O1063" s="159"/>
      <c r="P1063" s="163" t="str">
        <f t="shared" si="251"/>
        <v/>
      </c>
      <c r="Q1063" s="164"/>
      <c r="R1063" s="162"/>
      <c r="S1063" s="163" t="str">
        <f t="shared" si="252"/>
        <v/>
      </c>
      <c r="T1063" s="164" t="str">
        <f t="shared" ca="1" si="253"/>
        <v/>
      </c>
      <c r="U1063" s="163" t="str">
        <f t="shared" si="254"/>
        <v/>
      </c>
      <c r="V1063" s="163" t="str">
        <f ca="1">IF(AND(C1063&lt;&gt;"",C1063&lt;&gt;OFFSET(C1063,1,0)),SUMIFS(B.2[Giá có thuế],B.2[Số ĐK],C1063),"")</f>
        <v/>
      </c>
      <c r="W1063" s="159"/>
      <c r="X1063" s="161" t="str">
        <f>IF(W1063="","",'Thông Tin Chung'!$L$3)</f>
        <v/>
      </c>
      <c r="Y1063" s="163" t="str">
        <f t="shared" ca="1" si="255"/>
        <v/>
      </c>
      <c r="Z1063" s="165"/>
      <c r="AA1063" s="155" t="str">
        <f ca="1">IF(C1063="","",IF(OR(D1063&lt;NgayBatDau,D1063&gt;NgayKetThuc),"Ngày tháng phải nằm trong kỳ báo cáo",IF(AND(G1063&lt;&gt;"",COUNTIF(D.2[Tên khách hàng],G1063)=0),"Tên KH chưa khai báo trong DSKH",IF(AND(H1063&lt;&gt;"",COUNTIF(D.1[Tên sản phẩm],H1063)=0),"SP này chưa khai báo trong DSSP",""))))</f>
        <v/>
      </c>
      <c r="AB1063" s="23" t="str">
        <f t="shared" ca="1" si="241"/>
        <v/>
      </c>
      <c r="AC1063" s="23" t="str">
        <f t="shared" ca="1" si="242"/>
        <v/>
      </c>
      <c r="AD1063" s="23" t="str">
        <f t="shared" ca="1" si="243"/>
        <v/>
      </c>
      <c r="AE1063" s="68" t="str">
        <f t="shared" ca="1" si="244"/>
        <v/>
      </c>
      <c r="AF1063" s="69" t="str">
        <f>IF(OR(H1063="",S1063=""),"",S1063-(SUM(L1063,M1063)*INDEX(D.1[Đơn giá],MATCH(H1063,D.1[Tên sản phẩm],0))))</f>
        <v/>
      </c>
      <c r="AG1063" s="90" t="str">
        <f t="shared" ca="1" si="245"/>
        <v/>
      </c>
      <c r="AH1063" s="90"/>
    </row>
    <row r="1064" spans="2:34" ht="27.75" customHeight="1" x14ac:dyDescent="0.2">
      <c r="B1064" s="154">
        <f t="shared" si="246"/>
        <v>1061</v>
      </c>
      <c r="C1064" s="155" t="str">
        <f t="shared" ca="1" si="247"/>
        <v/>
      </c>
      <c r="D1064" s="156" t="str">
        <f t="shared" ca="1" si="248"/>
        <v/>
      </c>
      <c r="E1064" s="157" t="str">
        <f t="shared" ca="1" si="249"/>
        <v/>
      </c>
      <c r="F1064" s="157"/>
      <c r="G1064" s="158" t="str">
        <f t="shared" ca="1" si="250"/>
        <v/>
      </c>
      <c r="H1064" s="159"/>
      <c r="I1064" s="160" t="str">
        <f>IF(H1064="","",INDEX(D.1[Quy cách],MATCH(H1064,D.1[Tên sản phẩm],0)))</f>
        <v/>
      </c>
      <c r="J1064" s="35" t="str">
        <f>IF(H1064="","",INDEX(D.1[ĐVT],MATCH(H1064,D.1[Tên sản phẩm],0)))</f>
        <v/>
      </c>
      <c r="K1064" s="163" t="str">
        <f>IF(H1064="","",INDEX(D.1[Đơn giá bán
(Tham khảo)],MATCH(H1064,D.1[Tên sản phẩm],0)))</f>
        <v/>
      </c>
      <c r="L1064" s="162"/>
      <c r="M1064" s="159"/>
      <c r="N1064" s="159"/>
      <c r="O1064" s="159"/>
      <c r="P1064" s="163" t="str">
        <f t="shared" si="251"/>
        <v/>
      </c>
      <c r="Q1064" s="164"/>
      <c r="R1064" s="162"/>
      <c r="S1064" s="163" t="str">
        <f t="shared" si="252"/>
        <v/>
      </c>
      <c r="T1064" s="164" t="str">
        <f t="shared" ca="1" si="253"/>
        <v/>
      </c>
      <c r="U1064" s="163" t="str">
        <f t="shared" si="254"/>
        <v/>
      </c>
      <c r="V1064" s="163" t="str">
        <f ca="1">IF(AND(C1064&lt;&gt;"",C1064&lt;&gt;OFFSET(C1064,1,0)),SUMIFS(B.2[Giá có thuế],B.2[Số ĐK],C1064),"")</f>
        <v/>
      </c>
      <c r="W1064" s="159"/>
      <c r="X1064" s="161" t="str">
        <f>IF(W1064="","",'Thông Tin Chung'!$L$3)</f>
        <v/>
      </c>
      <c r="Y1064" s="163" t="str">
        <f t="shared" ca="1" si="255"/>
        <v/>
      </c>
      <c r="Z1064" s="165"/>
      <c r="AA1064" s="155" t="str">
        <f ca="1">IF(C1064="","",IF(OR(D1064&lt;NgayBatDau,D1064&gt;NgayKetThuc),"Ngày tháng phải nằm trong kỳ báo cáo",IF(AND(G1064&lt;&gt;"",COUNTIF(D.2[Tên khách hàng],G1064)=0),"Tên KH chưa khai báo trong DSKH",IF(AND(H1064&lt;&gt;"",COUNTIF(D.1[Tên sản phẩm],H1064)=0),"SP này chưa khai báo trong DSSP",""))))</f>
        <v/>
      </c>
      <c r="AB1064" s="23" t="str">
        <f t="shared" ca="1" si="241"/>
        <v/>
      </c>
      <c r="AC1064" s="23" t="str">
        <f t="shared" ca="1" si="242"/>
        <v/>
      </c>
      <c r="AD1064" s="23" t="str">
        <f t="shared" ca="1" si="243"/>
        <v/>
      </c>
      <c r="AE1064" s="68" t="str">
        <f t="shared" ca="1" si="244"/>
        <v/>
      </c>
      <c r="AF1064" s="69" t="str">
        <f>IF(OR(H1064="",S1064=""),"",S1064-(SUM(L1064,M1064)*INDEX(D.1[Đơn giá],MATCH(H1064,D.1[Tên sản phẩm],0))))</f>
        <v/>
      </c>
      <c r="AG1064" s="90" t="str">
        <f t="shared" ca="1" si="245"/>
        <v/>
      </c>
      <c r="AH1064" s="90"/>
    </row>
    <row r="1065" spans="2:34" ht="27.75" customHeight="1" x14ac:dyDescent="0.2">
      <c r="B1065" s="154">
        <f t="shared" si="246"/>
        <v>1062</v>
      </c>
      <c r="C1065" s="155" t="str">
        <f t="shared" ca="1" si="247"/>
        <v/>
      </c>
      <c r="D1065" s="156" t="str">
        <f t="shared" ca="1" si="248"/>
        <v/>
      </c>
      <c r="E1065" s="157" t="str">
        <f t="shared" ca="1" si="249"/>
        <v/>
      </c>
      <c r="F1065" s="157"/>
      <c r="G1065" s="158" t="str">
        <f t="shared" ca="1" si="250"/>
        <v/>
      </c>
      <c r="H1065" s="159"/>
      <c r="I1065" s="160" t="str">
        <f>IF(H1065="","",INDEX(D.1[Quy cách],MATCH(H1065,D.1[Tên sản phẩm],0)))</f>
        <v/>
      </c>
      <c r="J1065" s="35" t="str">
        <f>IF(H1065="","",INDEX(D.1[ĐVT],MATCH(H1065,D.1[Tên sản phẩm],0)))</f>
        <v/>
      </c>
      <c r="K1065" s="163" t="str">
        <f>IF(H1065="","",INDEX(D.1[Đơn giá bán
(Tham khảo)],MATCH(H1065,D.1[Tên sản phẩm],0)))</f>
        <v/>
      </c>
      <c r="L1065" s="162"/>
      <c r="M1065" s="159"/>
      <c r="N1065" s="159"/>
      <c r="O1065" s="159"/>
      <c r="P1065" s="163" t="str">
        <f t="shared" si="251"/>
        <v/>
      </c>
      <c r="Q1065" s="164"/>
      <c r="R1065" s="162"/>
      <c r="S1065" s="163" t="str">
        <f t="shared" si="252"/>
        <v/>
      </c>
      <c r="T1065" s="164" t="str">
        <f t="shared" ca="1" si="253"/>
        <v/>
      </c>
      <c r="U1065" s="163" t="str">
        <f t="shared" si="254"/>
        <v/>
      </c>
      <c r="V1065" s="163" t="str">
        <f ca="1">IF(AND(C1065&lt;&gt;"",C1065&lt;&gt;OFFSET(C1065,1,0)),SUMIFS(B.2[Giá có thuế],B.2[Số ĐK],C1065),"")</f>
        <v/>
      </c>
      <c r="W1065" s="159"/>
      <c r="X1065" s="161" t="str">
        <f>IF(W1065="","",'Thông Tin Chung'!$L$3)</f>
        <v/>
      </c>
      <c r="Y1065" s="163" t="str">
        <f t="shared" ca="1" si="255"/>
        <v/>
      </c>
      <c r="Z1065" s="165"/>
      <c r="AA1065" s="155" t="str">
        <f ca="1">IF(C1065="","",IF(OR(D1065&lt;NgayBatDau,D1065&gt;NgayKetThuc),"Ngày tháng phải nằm trong kỳ báo cáo",IF(AND(G1065&lt;&gt;"",COUNTIF(D.2[Tên khách hàng],G1065)=0),"Tên KH chưa khai báo trong DSKH",IF(AND(H1065&lt;&gt;"",COUNTIF(D.1[Tên sản phẩm],H1065)=0),"SP này chưa khai báo trong DSSP",""))))</f>
        <v/>
      </c>
      <c r="AB1065" s="23" t="str">
        <f t="shared" ca="1" si="241"/>
        <v/>
      </c>
      <c r="AC1065" s="23" t="str">
        <f t="shared" ca="1" si="242"/>
        <v/>
      </c>
      <c r="AD1065" s="23" t="str">
        <f t="shared" ca="1" si="243"/>
        <v/>
      </c>
      <c r="AE1065" s="68" t="str">
        <f t="shared" ca="1" si="244"/>
        <v/>
      </c>
      <c r="AF1065" s="69" t="str">
        <f>IF(OR(H1065="",S1065=""),"",S1065-(SUM(L1065,M1065)*INDEX(D.1[Đơn giá],MATCH(H1065,D.1[Tên sản phẩm],0))))</f>
        <v/>
      </c>
      <c r="AG1065" s="90" t="str">
        <f t="shared" ca="1" si="245"/>
        <v/>
      </c>
      <c r="AH1065" s="90"/>
    </row>
    <row r="1066" spans="2:34" ht="27.75" customHeight="1" x14ac:dyDescent="0.2">
      <c r="B1066" s="154">
        <f t="shared" si="246"/>
        <v>1063</v>
      </c>
      <c r="C1066" s="155" t="str">
        <f t="shared" ca="1" si="247"/>
        <v/>
      </c>
      <c r="D1066" s="156" t="str">
        <f t="shared" ca="1" si="248"/>
        <v/>
      </c>
      <c r="E1066" s="157" t="str">
        <f t="shared" ca="1" si="249"/>
        <v/>
      </c>
      <c r="F1066" s="157"/>
      <c r="G1066" s="158" t="str">
        <f t="shared" ca="1" si="250"/>
        <v/>
      </c>
      <c r="H1066" s="159"/>
      <c r="I1066" s="160" t="str">
        <f>IF(H1066="","",INDEX(D.1[Quy cách],MATCH(H1066,D.1[Tên sản phẩm],0)))</f>
        <v/>
      </c>
      <c r="J1066" s="35" t="str">
        <f>IF(H1066="","",INDEX(D.1[ĐVT],MATCH(H1066,D.1[Tên sản phẩm],0)))</f>
        <v/>
      </c>
      <c r="K1066" s="163" t="str">
        <f>IF(H1066="","",INDEX(D.1[Đơn giá bán
(Tham khảo)],MATCH(H1066,D.1[Tên sản phẩm],0)))</f>
        <v/>
      </c>
      <c r="L1066" s="162"/>
      <c r="M1066" s="159"/>
      <c r="N1066" s="159"/>
      <c r="O1066" s="159"/>
      <c r="P1066" s="163" t="str">
        <f t="shared" si="251"/>
        <v/>
      </c>
      <c r="Q1066" s="164"/>
      <c r="R1066" s="162"/>
      <c r="S1066" s="163" t="str">
        <f t="shared" si="252"/>
        <v/>
      </c>
      <c r="T1066" s="164" t="str">
        <f t="shared" ca="1" si="253"/>
        <v/>
      </c>
      <c r="U1066" s="163" t="str">
        <f t="shared" si="254"/>
        <v/>
      </c>
      <c r="V1066" s="163" t="str">
        <f ca="1">IF(AND(C1066&lt;&gt;"",C1066&lt;&gt;OFFSET(C1066,1,0)),SUMIFS(B.2[Giá có thuế],B.2[Số ĐK],C1066),"")</f>
        <v/>
      </c>
      <c r="W1066" s="159"/>
      <c r="X1066" s="161" t="str">
        <f>IF(W1066="","",'Thông Tin Chung'!$L$3)</f>
        <v/>
      </c>
      <c r="Y1066" s="163" t="str">
        <f t="shared" ca="1" si="255"/>
        <v/>
      </c>
      <c r="Z1066" s="165"/>
      <c r="AA1066" s="155" t="str">
        <f ca="1">IF(C1066="","",IF(OR(D1066&lt;NgayBatDau,D1066&gt;NgayKetThuc),"Ngày tháng phải nằm trong kỳ báo cáo",IF(AND(G1066&lt;&gt;"",COUNTIF(D.2[Tên khách hàng],G1066)=0),"Tên KH chưa khai báo trong DSKH",IF(AND(H1066&lt;&gt;"",COUNTIF(D.1[Tên sản phẩm],H1066)=0),"SP này chưa khai báo trong DSSP",""))))</f>
        <v/>
      </c>
      <c r="AB1066" s="23" t="str">
        <f t="shared" ca="1" si="241"/>
        <v/>
      </c>
      <c r="AC1066" s="23" t="str">
        <f t="shared" ca="1" si="242"/>
        <v/>
      </c>
      <c r="AD1066" s="23" t="str">
        <f t="shared" ca="1" si="243"/>
        <v/>
      </c>
      <c r="AE1066" s="68" t="str">
        <f t="shared" ca="1" si="244"/>
        <v/>
      </c>
      <c r="AF1066" s="69" t="str">
        <f>IF(OR(H1066="",S1066=""),"",S1066-(SUM(L1066,M1066)*INDEX(D.1[Đơn giá],MATCH(H1066,D.1[Tên sản phẩm],0))))</f>
        <v/>
      </c>
      <c r="AG1066" s="90" t="str">
        <f t="shared" ca="1" si="245"/>
        <v/>
      </c>
      <c r="AH1066" s="90"/>
    </row>
    <row r="1067" spans="2:34" ht="27.75" customHeight="1" x14ac:dyDescent="0.2">
      <c r="B1067" s="154">
        <f t="shared" si="246"/>
        <v>1064</v>
      </c>
      <c r="C1067" s="155" t="str">
        <f t="shared" ca="1" si="247"/>
        <v/>
      </c>
      <c r="D1067" s="156" t="str">
        <f t="shared" ca="1" si="248"/>
        <v/>
      </c>
      <c r="E1067" s="157" t="str">
        <f t="shared" ca="1" si="249"/>
        <v/>
      </c>
      <c r="F1067" s="157"/>
      <c r="G1067" s="158" t="str">
        <f t="shared" ca="1" si="250"/>
        <v/>
      </c>
      <c r="H1067" s="159"/>
      <c r="I1067" s="160" t="str">
        <f>IF(H1067="","",INDEX(D.1[Quy cách],MATCH(H1067,D.1[Tên sản phẩm],0)))</f>
        <v/>
      </c>
      <c r="J1067" s="35" t="str">
        <f>IF(H1067="","",INDEX(D.1[ĐVT],MATCH(H1067,D.1[Tên sản phẩm],0)))</f>
        <v/>
      </c>
      <c r="K1067" s="163" t="str">
        <f>IF(H1067="","",INDEX(D.1[Đơn giá bán
(Tham khảo)],MATCH(H1067,D.1[Tên sản phẩm],0)))</f>
        <v/>
      </c>
      <c r="L1067" s="162"/>
      <c r="M1067" s="159"/>
      <c r="N1067" s="159"/>
      <c r="O1067" s="159"/>
      <c r="P1067" s="163" t="str">
        <f t="shared" si="251"/>
        <v/>
      </c>
      <c r="Q1067" s="164"/>
      <c r="R1067" s="162"/>
      <c r="S1067" s="163" t="str">
        <f t="shared" si="252"/>
        <v/>
      </c>
      <c r="T1067" s="164" t="str">
        <f t="shared" ca="1" si="253"/>
        <v/>
      </c>
      <c r="U1067" s="163" t="str">
        <f t="shared" si="254"/>
        <v/>
      </c>
      <c r="V1067" s="163" t="str">
        <f ca="1">IF(AND(C1067&lt;&gt;"",C1067&lt;&gt;OFFSET(C1067,1,0)),SUMIFS(B.2[Giá có thuế],B.2[Số ĐK],C1067),"")</f>
        <v/>
      </c>
      <c r="W1067" s="159"/>
      <c r="X1067" s="161" t="str">
        <f>IF(W1067="","",'Thông Tin Chung'!$L$3)</f>
        <v/>
      </c>
      <c r="Y1067" s="163" t="str">
        <f t="shared" ca="1" si="255"/>
        <v/>
      </c>
      <c r="Z1067" s="165"/>
      <c r="AA1067" s="155" t="str">
        <f ca="1">IF(C1067="","",IF(OR(D1067&lt;NgayBatDau,D1067&gt;NgayKetThuc),"Ngày tháng phải nằm trong kỳ báo cáo",IF(AND(G1067&lt;&gt;"",COUNTIF(D.2[Tên khách hàng],G1067)=0),"Tên KH chưa khai báo trong DSKH",IF(AND(H1067&lt;&gt;"",COUNTIF(D.1[Tên sản phẩm],H1067)=0),"SP này chưa khai báo trong DSSP",""))))</f>
        <v/>
      </c>
      <c r="AB1067" s="23" t="str">
        <f t="shared" ca="1" si="241"/>
        <v/>
      </c>
      <c r="AC1067" s="23" t="str">
        <f t="shared" ca="1" si="242"/>
        <v/>
      </c>
      <c r="AD1067" s="23" t="str">
        <f t="shared" ca="1" si="243"/>
        <v/>
      </c>
      <c r="AE1067" s="68" t="str">
        <f t="shared" ca="1" si="244"/>
        <v/>
      </c>
      <c r="AF1067" s="69" t="str">
        <f>IF(OR(H1067="",S1067=""),"",S1067-(SUM(L1067,M1067)*INDEX(D.1[Đơn giá],MATCH(H1067,D.1[Tên sản phẩm],0))))</f>
        <v/>
      </c>
      <c r="AG1067" s="90" t="str">
        <f t="shared" ca="1" si="245"/>
        <v/>
      </c>
      <c r="AH1067" s="90"/>
    </row>
    <row r="1068" spans="2:34" ht="27.75" customHeight="1" x14ac:dyDescent="0.2">
      <c r="B1068" s="154">
        <f t="shared" si="246"/>
        <v>1065</v>
      </c>
      <c r="C1068" s="155" t="str">
        <f t="shared" ca="1" si="247"/>
        <v/>
      </c>
      <c r="D1068" s="156" t="str">
        <f t="shared" ca="1" si="248"/>
        <v/>
      </c>
      <c r="E1068" s="157" t="str">
        <f t="shared" ca="1" si="249"/>
        <v/>
      </c>
      <c r="F1068" s="157"/>
      <c r="G1068" s="158" t="str">
        <f t="shared" ca="1" si="250"/>
        <v/>
      </c>
      <c r="H1068" s="159"/>
      <c r="I1068" s="160" t="str">
        <f>IF(H1068="","",INDEX(D.1[Quy cách],MATCH(H1068,D.1[Tên sản phẩm],0)))</f>
        <v/>
      </c>
      <c r="J1068" s="35" t="str">
        <f>IF(H1068="","",INDEX(D.1[ĐVT],MATCH(H1068,D.1[Tên sản phẩm],0)))</f>
        <v/>
      </c>
      <c r="K1068" s="163" t="str">
        <f>IF(H1068="","",INDEX(D.1[Đơn giá bán
(Tham khảo)],MATCH(H1068,D.1[Tên sản phẩm],0)))</f>
        <v/>
      </c>
      <c r="L1068" s="162"/>
      <c r="M1068" s="159"/>
      <c r="N1068" s="159"/>
      <c r="O1068" s="159"/>
      <c r="P1068" s="163" t="str">
        <f t="shared" si="251"/>
        <v/>
      </c>
      <c r="Q1068" s="164"/>
      <c r="R1068" s="162"/>
      <c r="S1068" s="163" t="str">
        <f t="shared" si="252"/>
        <v/>
      </c>
      <c r="T1068" s="164" t="str">
        <f t="shared" ca="1" si="253"/>
        <v/>
      </c>
      <c r="U1068" s="163" t="str">
        <f t="shared" si="254"/>
        <v/>
      </c>
      <c r="V1068" s="163" t="str">
        <f ca="1">IF(AND(C1068&lt;&gt;"",C1068&lt;&gt;OFFSET(C1068,1,0)),SUMIFS(B.2[Giá có thuế],B.2[Số ĐK],C1068),"")</f>
        <v/>
      </c>
      <c r="W1068" s="159"/>
      <c r="X1068" s="161" t="str">
        <f>IF(W1068="","",'Thông Tin Chung'!$L$3)</f>
        <v/>
      </c>
      <c r="Y1068" s="163" t="str">
        <f t="shared" ca="1" si="255"/>
        <v/>
      </c>
      <c r="Z1068" s="165"/>
      <c r="AA1068" s="155" t="str">
        <f ca="1">IF(C1068="","",IF(OR(D1068&lt;NgayBatDau,D1068&gt;NgayKetThuc),"Ngày tháng phải nằm trong kỳ báo cáo",IF(AND(G1068&lt;&gt;"",COUNTIF(D.2[Tên khách hàng],G1068)=0),"Tên KH chưa khai báo trong DSKH",IF(AND(H1068&lt;&gt;"",COUNTIF(D.1[Tên sản phẩm],H1068)=0),"SP này chưa khai báo trong DSSP",""))))</f>
        <v/>
      </c>
      <c r="AB1068" s="23" t="str">
        <f t="shared" ca="1" si="241"/>
        <v/>
      </c>
      <c r="AC1068" s="23" t="str">
        <f t="shared" ca="1" si="242"/>
        <v/>
      </c>
      <c r="AD1068" s="23" t="str">
        <f t="shared" ca="1" si="243"/>
        <v/>
      </c>
      <c r="AE1068" s="68" t="str">
        <f t="shared" ca="1" si="244"/>
        <v/>
      </c>
      <c r="AF1068" s="69" t="str">
        <f>IF(OR(H1068="",S1068=""),"",S1068-(SUM(L1068,M1068)*INDEX(D.1[Đơn giá],MATCH(H1068,D.1[Tên sản phẩm],0))))</f>
        <v/>
      </c>
      <c r="AG1068" s="90" t="str">
        <f t="shared" ca="1" si="245"/>
        <v/>
      </c>
      <c r="AH1068" s="90"/>
    </row>
    <row r="1069" spans="2:34" ht="27.75" customHeight="1" x14ac:dyDescent="0.2">
      <c r="B1069" s="154">
        <f t="shared" si="246"/>
        <v>1066</v>
      </c>
      <c r="C1069" s="155" t="str">
        <f t="shared" ca="1" si="247"/>
        <v/>
      </c>
      <c r="D1069" s="156" t="str">
        <f t="shared" ca="1" si="248"/>
        <v/>
      </c>
      <c r="E1069" s="157" t="str">
        <f t="shared" ca="1" si="249"/>
        <v/>
      </c>
      <c r="F1069" s="157"/>
      <c r="G1069" s="158" t="str">
        <f t="shared" ca="1" si="250"/>
        <v/>
      </c>
      <c r="H1069" s="159"/>
      <c r="I1069" s="160" t="str">
        <f>IF(H1069="","",INDEX(D.1[Quy cách],MATCH(H1069,D.1[Tên sản phẩm],0)))</f>
        <v/>
      </c>
      <c r="J1069" s="35" t="str">
        <f>IF(H1069="","",INDEX(D.1[ĐVT],MATCH(H1069,D.1[Tên sản phẩm],0)))</f>
        <v/>
      </c>
      <c r="K1069" s="163" t="str">
        <f>IF(H1069="","",INDEX(D.1[Đơn giá bán
(Tham khảo)],MATCH(H1069,D.1[Tên sản phẩm],0)))</f>
        <v/>
      </c>
      <c r="L1069" s="162"/>
      <c r="M1069" s="159"/>
      <c r="N1069" s="159"/>
      <c r="O1069" s="159"/>
      <c r="P1069" s="163" t="str">
        <f t="shared" si="251"/>
        <v/>
      </c>
      <c r="Q1069" s="164"/>
      <c r="R1069" s="162"/>
      <c r="S1069" s="163" t="str">
        <f t="shared" si="252"/>
        <v/>
      </c>
      <c r="T1069" s="164" t="str">
        <f t="shared" ca="1" si="253"/>
        <v/>
      </c>
      <c r="U1069" s="163" t="str">
        <f t="shared" si="254"/>
        <v/>
      </c>
      <c r="V1069" s="163" t="str">
        <f ca="1">IF(AND(C1069&lt;&gt;"",C1069&lt;&gt;OFFSET(C1069,1,0)),SUMIFS(B.2[Giá có thuế],B.2[Số ĐK],C1069),"")</f>
        <v/>
      </c>
      <c r="W1069" s="159"/>
      <c r="X1069" s="161" t="str">
        <f>IF(W1069="","",'Thông Tin Chung'!$L$3)</f>
        <v/>
      </c>
      <c r="Y1069" s="163" t="str">
        <f t="shared" ca="1" si="255"/>
        <v/>
      </c>
      <c r="Z1069" s="165"/>
      <c r="AA1069" s="155" t="str">
        <f ca="1">IF(C1069="","",IF(OR(D1069&lt;NgayBatDau,D1069&gt;NgayKetThuc),"Ngày tháng phải nằm trong kỳ báo cáo",IF(AND(G1069&lt;&gt;"",COUNTIF(D.2[Tên khách hàng],G1069)=0),"Tên KH chưa khai báo trong DSKH",IF(AND(H1069&lt;&gt;"",COUNTIF(D.1[Tên sản phẩm],H1069)=0),"SP này chưa khai báo trong DSSP",""))))</f>
        <v/>
      </c>
      <c r="AB1069" s="23" t="str">
        <f t="shared" ca="1" si="241"/>
        <v/>
      </c>
      <c r="AC1069" s="23" t="str">
        <f t="shared" ca="1" si="242"/>
        <v/>
      </c>
      <c r="AD1069" s="23" t="str">
        <f t="shared" ca="1" si="243"/>
        <v/>
      </c>
      <c r="AE1069" s="68" t="str">
        <f t="shared" ca="1" si="244"/>
        <v/>
      </c>
      <c r="AF1069" s="69" t="str">
        <f>IF(OR(H1069="",S1069=""),"",S1069-(SUM(L1069,M1069)*INDEX(D.1[Đơn giá],MATCH(H1069,D.1[Tên sản phẩm],0))))</f>
        <v/>
      </c>
      <c r="AG1069" s="90" t="str">
        <f t="shared" ca="1" si="245"/>
        <v/>
      </c>
      <c r="AH1069" s="90"/>
    </row>
    <row r="1070" spans="2:34" ht="27.75" customHeight="1" x14ac:dyDescent="0.2">
      <c r="B1070" s="154">
        <f t="shared" si="246"/>
        <v>1067</v>
      </c>
      <c r="C1070" s="155" t="str">
        <f t="shared" ca="1" si="247"/>
        <v/>
      </c>
      <c r="D1070" s="156" t="str">
        <f t="shared" ca="1" si="248"/>
        <v/>
      </c>
      <c r="E1070" s="157" t="str">
        <f t="shared" ca="1" si="249"/>
        <v/>
      </c>
      <c r="F1070" s="157"/>
      <c r="G1070" s="158" t="str">
        <f t="shared" ca="1" si="250"/>
        <v/>
      </c>
      <c r="H1070" s="159"/>
      <c r="I1070" s="160" t="str">
        <f>IF(H1070="","",INDEX(D.1[Quy cách],MATCH(H1070,D.1[Tên sản phẩm],0)))</f>
        <v/>
      </c>
      <c r="J1070" s="35" t="str">
        <f>IF(H1070="","",INDEX(D.1[ĐVT],MATCH(H1070,D.1[Tên sản phẩm],0)))</f>
        <v/>
      </c>
      <c r="K1070" s="163" t="str">
        <f>IF(H1070="","",INDEX(D.1[Đơn giá bán
(Tham khảo)],MATCH(H1070,D.1[Tên sản phẩm],0)))</f>
        <v/>
      </c>
      <c r="L1070" s="162"/>
      <c r="M1070" s="159"/>
      <c r="N1070" s="159"/>
      <c r="O1070" s="159"/>
      <c r="P1070" s="163" t="str">
        <f t="shared" si="251"/>
        <v/>
      </c>
      <c r="Q1070" s="164"/>
      <c r="R1070" s="162"/>
      <c r="S1070" s="163" t="str">
        <f t="shared" si="252"/>
        <v/>
      </c>
      <c r="T1070" s="164" t="str">
        <f t="shared" ca="1" si="253"/>
        <v/>
      </c>
      <c r="U1070" s="163" t="str">
        <f t="shared" si="254"/>
        <v/>
      </c>
      <c r="V1070" s="163" t="str">
        <f ca="1">IF(AND(C1070&lt;&gt;"",C1070&lt;&gt;OFFSET(C1070,1,0)),SUMIFS(B.2[Giá có thuế],B.2[Số ĐK],C1070),"")</f>
        <v/>
      </c>
      <c r="W1070" s="159"/>
      <c r="X1070" s="161" t="str">
        <f>IF(W1070="","",'Thông Tin Chung'!$L$3)</f>
        <v/>
      </c>
      <c r="Y1070" s="163" t="str">
        <f t="shared" ca="1" si="255"/>
        <v/>
      </c>
      <c r="Z1070" s="165"/>
      <c r="AA1070" s="155" t="str">
        <f ca="1">IF(C1070="","",IF(OR(D1070&lt;NgayBatDau,D1070&gt;NgayKetThuc),"Ngày tháng phải nằm trong kỳ báo cáo",IF(AND(G1070&lt;&gt;"",COUNTIF(D.2[Tên khách hàng],G1070)=0),"Tên KH chưa khai báo trong DSKH",IF(AND(H1070&lt;&gt;"",COUNTIF(D.1[Tên sản phẩm],H1070)=0),"SP này chưa khai báo trong DSSP",""))))</f>
        <v/>
      </c>
      <c r="AB1070" s="23" t="str">
        <f t="shared" ca="1" si="241"/>
        <v/>
      </c>
      <c r="AC1070" s="23" t="str">
        <f t="shared" ca="1" si="242"/>
        <v/>
      </c>
      <c r="AD1070" s="23" t="str">
        <f t="shared" ca="1" si="243"/>
        <v/>
      </c>
      <c r="AE1070" s="68" t="str">
        <f t="shared" ca="1" si="244"/>
        <v/>
      </c>
      <c r="AF1070" s="69" t="str">
        <f>IF(OR(H1070="",S1070=""),"",S1070-(SUM(L1070,M1070)*INDEX(D.1[Đơn giá],MATCH(H1070,D.1[Tên sản phẩm],0))))</f>
        <v/>
      </c>
      <c r="AG1070" s="90" t="str">
        <f t="shared" ca="1" si="245"/>
        <v/>
      </c>
      <c r="AH1070" s="90"/>
    </row>
    <row r="1071" spans="2:34" ht="27.75" customHeight="1" x14ac:dyDescent="0.2">
      <c r="B1071" s="154">
        <f t="shared" si="246"/>
        <v>1068</v>
      </c>
      <c r="C1071" s="155" t="str">
        <f t="shared" ca="1" si="247"/>
        <v/>
      </c>
      <c r="D1071" s="156" t="str">
        <f t="shared" ca="1" si="248"/>
        <v/>
      </c>
      <c r="E1071" s="157" t="str">
        <f t="shared" ca="1" si="249"/>
        <v/>
      </c>
      <c r="F1071" s="157"/>
      <c r="G1071" s="158" t="str">
        <f t="shared" ca="1" si="250"/>
        <v/>
      </c>
      <c r="H1071" s="159"/>
      <c r="I1071" s="160" t="str">
        <f>IF(H1071="","",INDEX(D.1[Quy cách],MATCH(H1071,D.1[Tên sản phẩm],0)))</f>
        <v/>
      </c>
      <c r="J1071" s="35" t="str">
        <f>IF(H1071="","",INDEX(D.1[ĐVT],MATCH(H1071,D.1[Tên sản phẩm],0)))</f>
        <v/>
      </c>
      <c r="K1071" s="163" t="str">
        <f>IF(H1071="","",INDEX(D.1[Đơn giá bán
(Tham khảo)],MATCH(H1071,D.1[Tên sản phẩm],0)))</f>
        <v/>
      </c>
      <c r="L1071" s="162"/>
      <c r="M1071" s="159"/>
      <c r="N1071" s="159"/>
      <c r="O1071" s="159"/>
      <c r="P1071" s="163" t="str">
        <f t="shared" si="251"/>
        <v/>
      </c>
      <c r="Q1071" s="164"/>
      <c r="R1071" s="162"/>
      <c r="S1071" s="163" t="str">
        <f t="shared" si="252"/>
        <v/>
      </c>
      <c r="T1071" s="164" t="str">
        <f t="shared" ca="1" si="253"/>
        <v/>
      </c>
      <c r="U1071" s="163" t="str">
        <f t="shared" si="254"/>
        <v/>
      </c>
      <c r="V1071" s="163" t="str">
        <f ca="1">IF(AND(C1071&lt;&gt;"",C1071&lt;&gt;OFFSET(C1071,1,0)),SUMIFS(B.2[Giá có thuế],B.2[Số ĐK],C1071),"")</f>
        <v/>
      </c>
      <c r="W1071" s="159"/>
      <c r="X1071" s="161" t="str">
        <f>IF(W1071="","",'Thông Tin Chung'!$L$3)</f>
        <v/>
      </c>
      <c r="Y1071" s="163" t="str">
        <f t="shared" ca="1" si="255"/>
        <v/>
      </c>
      <c r="Z1071" s="165"/>
      <c r="AA1071" s="155" t="str">
        <f ca="1">IF(C1071="","",IF(OR(D1071&lt;NgayBatDau,D1071&gt;NgayKetThuc),"Ngày tháng phải nằm trong kỳ báo cáo",IF(AND(G1071&lt;&gt;"",COUNTIF(D.2[Tên khách hàng],G1071)=0),"Tên KH chưa khai báo trong DSKH",IF(AND(H1071&lt;&gt;"",COUNTIF(D.1[Tên sản phẩm],H1071)=0),"SP này chưa khai báo trong DSSP",""))))</f>
        <v/>
      </c>
      <c r="AB1071" s="23" t="str">
        <f t="shared" ca="1" si="241"/>
        <v/>
      </c>
      <c r="AC1071" s="23" t="str">
        <f t="shared" ca="1" si="242"/>
        <v/>
      </c>
      <c r="AD1071" s="23" t="str">
        <f t="shared" ca="1" si="243"/>
        <v/>
      </c>
      <c r="AE1071" s="68" t="str">
        <f t="shared" ca="1" si="244"/>
        <v/>
      </c>
      <c r="AF1071" s="69" t="str">
        <f>IF(OR(H1071="",S1071=""),"",S1071-(SUM(L1071,M1071)*INDEX(D.1[Đơn giá],MATCH(H1071,D.1[Tên sản phẩm],0))))</f>
        <v/>
      </c>
      <c r="AG1071" s="90" t="str">
        <f t="shared" ca="1" si="245"/>
        <v/>
      </c>
      <c r="AH1071" s="90"/>
    </row>
    <row r="1072" spans="2:34" ht="27.75" customHeight="1" x14ac:dyDescent="0.2">
      <c r="B1072" s="154">
        <f t="shared" si="246"/>
        <v>1069</v>
      </c>
      <c r="C1072" s="155" t="str">
        <f t="shared" ca="1" si="247"/>
        <v/>
      </c>
      <c r="D1072" s="156" t="str">
        <f t="shared" ca="1" si="248"/>
        <v/>
      </c>
      <c r="E1072" s="157" t="str">
        <f t="shared" ca="1" si="249"/>
        <v/>
      </c>
      <c r="F1072" s="157"/>
      <c r="G1072" s="158" t="str">
        <f t="shared" ca="1" si="250"/>
        <v/>
      </c>
      <c r="H1072" s="159"/>
      <c r="I1072" s="160" t="str">
        <f>IF(H1072="","",INDEX(D.1[Quy cách],MATCH(H1072,D.1[Tên sản phẩm],0)))</f>
        <v/>
      </c>
      <c r="J1072" s="35" t="str">
        <f>IF(H1072="","",INDEX(D.1[ĐVT],MATCH(H1072,D.1[Tên sản phẩm],0)))</f>
        <v/>
      </c>
      <c r="K1072" s="163" t="str">
        <f>IF(H1072="","",INDEX(D.1[Đơn giá bán
(Tham khảo)],MATCH(H1072,D.1[Tên sản phẩm],0)))</f>
        <v/>
      </c>
      <c r="L1072" s="162"/>
      <c r="M1072" s="159"/>
      <c r="N1072" s="159"/>
      <c r="O1072" s="159"/>
      <c r="P1072" s="163" t="str">
        <f t="shared" si="251"/>
        <v/>
      </c>
      <c r="Q1072" s="164"/>
      <c r="R1072" s="162"/>
      <c r="S1072" s="163" t="str">
        <f t="shared" si="252"/>
        <v/>
      </c>
      <c r="T1072" s="164" t="str">
        <f t="shared" ca="1" si="253"/>
        <v/>
      </c>
      <c r="U1072" s="163" t="str">
        <f t="shared" si="254"/>
        <v/>
      </c>
      <c r="V1072" s="163" t="str">
        <f ca="1">IF(AND(C1072&lt;&gt;"",C1072&lt;&gt;OFFSET(C1072,1,0)),SUMIFS(B.2[Giá có thuế],B.2[Số ĐK],C1072),"")</f>
        <v/>
      </c>
      <c r="W1072" s="159"/>
      <c r="X1072" s="161" t="str">
        <f>IF(W1072="","",'Thông Tin Chung'!$L$3)</f>
        <v/>
      </c>
      <c r="Y1072" s="163" t="str">
        <f t="shared" ca="1" si="255"/>
        <v/>
      </c>
      <c r="Z1072" s="165"/>
      <c r="AA1072" s="155" t="str">
        <f ca="1">IF(C1072="","",IF(OR(D1072&lt;NgayBatDau,D1072&gt;NgayKetThuc),"Ngày tháng phải nằm trong kỳ báo cáo",IF(AND(G1072&lt;&gt;"",COUNTIF(D.2[Tên khách hàng],G1072)=0),"Tên KH chưa khai báo trong DSKH",IF(AND(H1072&lt;&gt;"",COUNTIF(D.1[Tên sản phẩm],H1072)=0),"SP này chưa khai báo trong DSSP",""))))</f>
        <v/>
      </c>
      <c r="AB1072" s="23" t="str">
        <f t="shared" ca="1" si="241"/>
        <v/>
      </c>
      <c r="AC1072" s="23" t="str">
        <f t="shared" ca="1" si="242"/>
        <v/>
      </c>
      <c r="AD1072" s="23" t="str">
        <f t="shared" ca="1" si="243"/>
        <v/>
      </c>
      <c r="AE1072" s="68" t="str">
        <f t="shared" ca="1" si="244"/>
        <v/>
      </c>
      <c r="AF1072" s="69" t="str">
        <f>IF(OR(H1072="",S1072=""),"",S1072-(SUM(L1072,M1072)*INDEX(D.1[Đơn giá],MATCH(H1072,D.1[Tên sản phẩm],0))))</f>
        <v/>
      </c>
      <c r="AG1072" s="90" t="str">
        <f t="shared" ca="1" si="245"/>
        <v/>
      </c>
      <c r="AH1072" s="90"/>
    </row>
    <row r="1073" spans="2:34" ht="27.75" customHeight="1" x14ac:dyDescent="0.2">
      <c r="B1073" s="154">
        <f t="shared" si="246"/>
        <v>1070</v>
      </c>
      <c r="C1073" s="155" t="str">
        <f t="shared" ca="1" si="247"/>
        <v/>
      </c>
      <c r="D1073" s="156" t="str">
        <f t="shared" ca="1" si="248"/>
        <v/>
      </c>
      <c r="E1073" s="157" t="str">
        <f t="shared" ca="1" si="249"/>
        <v/>
      </c>
      <c r="F1073" s="157"/>
      <c r="G1073" s="158" t="str">
        <f t="shared" ca="1" si="250"/>
        <v/>
      </c>
      <c r="H1073" s="159"/>
      <c r="I1073" s="160" t="str">
        <f>IF(H1073="","",INDEX(D.1[Quy cách],MATCH(H1073,D.1[Tên sản phẩm],0)))</f>
        <v/>
      </c>
      <c r="J1073" s="35" t="str">
        <f>IF(H1073="","",INDEX(D.1[ĐVT],MATCH(H1073,D.1[Tên sản phẩm],0)))</f>
        <v/>
      </c>
      <c r="K1073" s="163" t="str">
        <f>IF(H1073="","",INDEX(D.1[Đơn giá bán
(Tham khảo)],MATCH(H1073,D.1[Tên sản phẩm],0)))</f>
        <v/>
      </c>
      <c r="L1073" s="162"/>
      <c r="M1073" s="159"/>
      <c r="N1073" s="159"/>
      <c r="O1073" s="159"/>
      <c r="P1073" s="163" t="str">
        <f t="shared" si="251"/>
        <v/>
      </c>
      <c r="Q1073" s="164"/>
      <c r="R1073" s="162"/>
      <c r="S1073" s="163" t="str">
        <f t="shared" si="252"/>
        <v/>
      </c>
      <c r="T1073" s="164" t="str">
        <f t="shared" ca="1" si="253"/>
        <v/>
      </c>
      <c r="U1073" s="163" t="str">
        <f t="shared" si="254"/>
        <v/>
      </c>
      <c r="V1073" s="163" t="str">
        <f ca="1">IF(AND(C1073&lt;&gt;"",C1073&lt;&gt;OFFSET(C1073,1,0)),SUMIFS(B.2[Giá có thuế],B.2[Số ĐK],C1073),"")</f>
        <v/>
      </c>
      <c r="W1073" s="159"/>
      <c r="X1073" s="161" t="str">
        <f>IF(W1073="","",'Thông Tin Chung'!$L$3)</f>
        <v/>
      </c>
      <c r="Y1073" s="163" t="str">
        <f t="shared" ca="1" si="255"/>
        <v/>
      </c>
      <c r="Z1073" s="165"/>
      <c r="AA1073" s="155" t="str">
        <f ca="1">IF(C1073="","",IF(OR(D1073&lt;NgayBatDau,D1073&gt;NgayKetThuc),"Ngày tháng phải nằm trong kỳ báo cáo",IF(AND(G1073&lt;&gt;"",COUNTIF(D.2[Tên khách hàng],G1073)=0),"Tên KH chưa khai báo trong DSKH",IF(AND(H1073&lt;&gt;"",COUNTIF(D.1[Tên sản phẩm],H1073)=0),"SP này chưa khai báo trong DSSP",""))))</f>
        <v/>
      </c>
      <c r="AB1073" s="23" t="str">
        <f t="shared" ca="1" si="241"/>
        <v/>
      </c>
      <c r="AC1073" s="23" t="str">
        <f t="shared" ca="1" si="242"/>
        <v/>
      </c>
      <c r="AD1073" s="23" t="str">
        <f t="shared" ca="1" si="243"/>
        <v/>
      </c>
      <c r="AE1073" s="68" t="str">
        <f t="shared" ca="1" si="244"/>
        <v/>
      </c>
      <c r="AF1073" s="69" t="str">
        <f>IF(OR(H1073="",S1073=""),"",S1073-(SUM(L1073,M1073)*INDEX(D.1[Đơn giá],MATCH(H1073,D.1[Tên sản phẩm],0))))</f>
        <v/>
      </c>
      <c r="AG1073" s="90" t="str">
        <f t="shared" ca="1" si="245"/>
        <v/>
      </c>
      <c r="AH1073" s="90"/>
    </row>
    <row r="1074" spans="2:34" ht="27.75" customHeight="1" x14ac:dyDescent="0.2">
      <c r="B1074" s="154">
        <f t="shared" si="246"/>
        <v>1071</v>
      </c>
      <c r="C1074" s="155" t="str">
        <f t="shared" ca="1" si="247"/>
        <v/>
      </c>
      <c r="D1074" s="156" t="str">
        <f t="shared" ca="1" si="248"/>
        <v/>
      </c>
      <c r="E1074" s="157" t="str">
        <f t="shared" ca="1" si="249"/>
        <v/>
      </c>
      <c r="F1074" s="157"/>
      <c r="G1074" s="158" t="str">
        <f t="shared" ca="1" si="250"/>
        <v/>
      </c>
      <c r="H1074" s="159"/>
      <c r="I1074" s="160" t="str">
        <f>IF(H1074="","",INDEX(D.1[Quy cách],MATCH(H1074,D.1[Tên sản phẩm],0)))</f>
        <v/>
      </c>
      <c r="J1074" s="35" t="str">
        <f>IF(H1074="","",INDEX(D.1[ĐVT],MATCH(H1074,D.1[Tên sản phẩm],0)))</f>
        <v/>
      </c>
      <c r="K1074" s="163" t="str">
        <f>IF(H1074="","",INDEX(D.1[Đơn giá bán
(Tham khảo)],MATCH(H1074,D.1[Tên sản phẩm],0)))</f>
        <v/>
      </c>
      <c r="L1074" s="162"/>
      <c r="M1074" s="159"/>
      <c r="N1074" s="159"/>
      <c r="O1074" s="159"/>
      <c r="P1074" s="163" t="str">
        <f t="shared" si="251"/>
        <v/>
      </c>
      <c r="Q1074" s="164"/>
      <c r="R1074" s="162"/>
      <c r="S1074" s="163" t="str">
        <f t="shared" si="252"/>
        <v/>
      </c>
      <c r="T1074" s="164" t="str">
        <f t="shared" ca="1" si="253"/>
        <v/>
      </c>
      <c r="U1074" s="163" t="str">
        <f t="shared" si="254"/>
        <v/>
      </c>
      <c r="V1074" s="163" t="str">
        <f ca="1">IF(AND(C1074&lt;&gt;"",C1074&lt;&gt;OFFSET(C1074,1,0)),SUMIFS(B.2[Giá có thuế],B.2[Số ĐK],C1074),"")</f>
        <v/>
      </c>
      <c r="W1074" s="159"/>
      <c r="X1074" s="161" t="str">
        <f>IF(W1074="","",'Thông Tin Chung'!$L$3)</f>
        <v/>
      </c>
      <c r="Y1074" s="163" t="str">
        <f t="shared" ca="1" si="255"/>
        <v/>
      </c>
      <c r="Z1074" s="165"/>
      <c r="AA1074" s="155" t="str">
        <f ca="1">IF(C1074="","",IF(OR(D1074&lt;NgayBatDau,D1074&gt;NgayKetThuc),"Ngày tháng phải nằm trong kỳ báo cáo",IF(AND(G1074&lt;&gt;"",COUNTIF(D.2[Tên khách hàng],G1074)=0),"Tên KH chưa khai báo trong DSKH",IF(AND(H1074&lt;&gt;"",COUNTIF(D.1[Tên sản phẩm],H1074)=0),"SP này chưa khai báo trong DSSP",""))))</f>
        <v/>
      </c>
      <c r="AB1074" s="23" t="str">
        <f t="shared" ca="1" si="241"/>
        <v/>
      </c>
      <c r="AC1074" s="23" t="str">
        <f t="shared" ca="1" si="242"/>
        <v/>
      </c>
      <c r="AD1074" s="23" t="str">
        <f t="shared" ca="1" si="243"/>
        <v/>
      </c>
      <c r="AE1074" s="68" t="str">
        <f t="shared" ca="1" si="244"/>
        <v/>
      </c>
      <c r="AF1074" s="69" t="str">
        <f>IF(OR(H1074="",S1074=""),"",S1074-(SUM(L1074,M1074)*INDEX(D.1[Đơn giá],MATCH(H1074,D.1[Tên sản phẩm],0))))</f>
        <v/>
      </c>
      <c r="AG1074" s="90" t="str">
        <f t="shared" ca="1" si="245"/>
        <v/>
      </c>
      <c r="AH1074" s="90"/>
    </row>
    <row r="1075" spans="2:34" ht="27.75" customHeight="1" x14ac:dyDescent="0.2">
      <c r="B1075" s="154">
        <f t="shared" si="246"/>
        <v>1072</v>
      </c>
      <c r="C1075" s="155" t="str">
        <f t="shared" ca="1" si="247"/>
        <v/>
      </c>
      <c r="D1075" s="156" t="str">
        <f t="shared" ca="1" si="248"/>
        <v/>
      </c>
      <c r="E1075" s="157" t="str">
        <f t="shared" ca="1" si="249"/>
        <v/>
      </c>
      <c r="F1075" s="157"/>
      <c r="G1075" s="158" t="str">
        <f t="shared" ca="1" si="250"/>
        <v/>
      </c>
      <c r="H1075" s="159"/>
      <c r="I1075" s="160" t="str">
        <f>IF(H1075="","",INDEX(D.1[Quy cách],MATCH(H1075,D.1[Tên sản phẩm],0)))</f>
        <v/>
      </c>
      <c r="J1075" s="35" t="str">
        <f>IF(H1075="","",INDEX(D.1[ĐVT],MATCH(H1075,D.1[Tên sản phẩm],0)))</f>
        <v/>
      </c>
      <c r="K1075" s="163" t="str">
        <f>IF(H1075="","",INDEX(D.1[Đơn giá bán
(Tham khảo)],MATCH(H1075,D.1[Tên sản phẩm],0)))</f>
        <v/>
      </c>
      <c r="L1075" s="162"/>
      <c r="M1075" s="159"/>
      <c r="N1075" s="159"/>
      <c r="O1075" s="159"/>
      <c r="P1075" s="163" t="str">
        <f t="shared" si="251"/>
        <v/>
      </c>
      <c r="Q1075" s="164"/>
      <c r="R1075" s="162"/>
      <c r="S1075" s="163" t="str">
        <f t="shared" si="252"/>
        <v/>
      </c>
      <c r="T1075" s="164" t="str">
        <f t="shared" ca="1" si="253"/>
        <v/>
      </c>
      <c r="U1075" s="163" t="str">
        <f t="shared" si="254"/>
        <v/>
      </c>
      <c r="V1075" s="163" t="str">
        <f ca="1">IF(AND(C1075&lt;&gt;"",C1075&lt;&gt;OFFSET(C1075,1,0)),SUMIFS(B.2[Giá có thuế],B.2[Số ĐK],C1075),"")</f>
        <v/>
      </c>
      <c r="W1075" s="159"/>
      <c r="X1075" s="161" t="str">
        <f>IF(W1075="","",'Thông Tin Chung'!$L$3)</f>
        <v/>
      </c>
      <c r="Y1075" s="163" t="str">
        <f t="shared" ca="1" si="255"/>
        <v/>
      </c>
      <c r="Z1075" s="165"/>
      <c r="AA1075" s="155" t="str">
        <f ca="1">IF(C1075="","",IF(OR(D1075&lt;NgayBatDau,D1075&gt;NgayKetThuc),"Ngày tháng phải nằm trong kỳ báo cáo",IF(AND(G1075&lt;&gt;"",COUNTIF(D.2[Tên khách hàng],G1075)=0),"Tên KH chưa khai báo trong DSKH",IF(AND(H1075&lt;&gt;"",COUNTIF(D.1[Tên sản phẩm],H1075)=0),"SP này chưa khai báo trong DSSP",""))))</f>
        <v/>
      </c>
      <c r="AB1075" s="23" t="str">
        <f t="shared" ca="1" si="241"/>
        <v/>
      </c>
      <c r="AC1075" s="23" t="str">
        <f t="shared" ca="1" si="242"/>
        <v/>
      </c>
      <c r="AD1075" s="23" t="str">
        <f t="shared" ca="1" si="243"/>
        <v/>
      </c>
      <c r="AE1075" s="68" t="str">
        <f t="shared" ca="1" si="244"/>
        <v/>
      </c>
      <c r="AF1075" s="69" t="str">
        <f>IF(OR(H1075="",S1075=""),"",S1075-(SUM(L1075,M1075)*INDEX(D.1[Đơn giá],MATCH(H1075,D.1[Tên sản phẩm],0))))</f>
        <v/>
      </c>
      <c r="AG1075" s="90" t="str">
        <f t="shared" ca="1" si="245"/>
        <v/>
      </c>
      <c r="AH1075" s="90"/>
    </row>
    <row r="1076" spans="2:34" ht="27.75" customHeight="1" x14ac:dyDescent="0.2">
      <c r="B1076" s="154">
        <f t="shared" si="246"/>
        <v>1073</v>
      </c>
      <c r="C1076" s="155" t="str">
        <f t="shared" ca="1" si="247"/>
        <v/>
      </c>
      <c r="D1076" s="156" t="str">
        <f t="shared" ca="1" si="248"/>
        <v/>
      </c>
      <c r="E1076" s="157" t="str">
        <f t="shared" ca="1" si="249"/>
        <v/>
      </c>
      <c r="F1076" s="157"/>
      <c r="G1076" s="158" t="str">
        <f t="shared" ca="1" si="250"/>
        <v/>
      </c>
      <c r="H1076" s="159"/>
      <c r="I1076" s="160" t="str">
        <f>IF(H1076="","",INDEX(D.1[Quy cách],MATCH(H1076,D.1[Tên sản phẩm],0)))</f>
        <v/>
      </c>
      <c r="J1076" s="35" t="str">
        <f>IF(H1076="","",INDEX(D.1[ĐVT],MATCH(H1076,D.1[Tên sản phẩm],0)))</f>
        <v/>
      </c>
      <c r="K1076" s="163" t="str">
        <f>IF(H1076="","",INDEX(D.1[Đơn giá bán
(Tham khảo)],MATCH(H1076,D.1[Tên sản phẩm],0)))</f>
        <v/>
      </c>
      <c r="L1076" s="162"/>
      <c r="M1076" s="159"/>
      <c r="N1076" s="159"/>
      <c r="O1076" s="159"/>
      <c r="P1076" s="163" t="str">
        <f t="shared" si="251"/>
        <v/>
      </c>
      <c r="Q1076" s="164"/>
      <c r="R1076" s="162"/>
      <c r="S1076" s="163" t="str">
        <f t="shared" si="252"/>
        <v/>
      </c>
      <c r="T1076" s="164" t="str">
        <f t="shared" ca="1" si="253"/>
        <v/>
      </c>
      <c r="U1076" s="163" t="str">
        <f t="shared" si="254"/>
        <v/>
      </c>
      <c r="V1076" s="163" t="str">
        <f ca="1">IF(AND(C1076&lt;&gt;"",C1076&lt;&gt;OFFSET(C1076,1,0)),SUMIFS(B.2[Giá có thuế],B.2[Số ĐK],C1076),"")</f>
        <v/>
      </c>
      <c r="W1076" s="159"/>
      <c r="X1076" s="161" t="str">
        <f>IF(W1076="","",'Thông Tin Chung'!$L$3)</f>
        <v/>
      </c>
      <c r="Y1076" s="163" t="str">
        <f t="shared" ca="1" si="255"/>
        <v/>
      </c>
      <c r="Z1076" s="165"/>
      <c r="AA1076" s="155" t="str">
        <f ca="1">IF(C1076="","",IF(OR(D1076&lt;NgayBatDau,D1076&gt;NgayKetThuc),"Ngày tháng phải nằm trong kỳ báo cáo",IF(AND(G1076&lt;&gt;"",COUNTIF(D.2[Tên khách hàng],G1076)=0),"Tên KH chưa khai báo trong DSKH",IF(AND(H1076&lt;&gt;"",COUNTIF(D.1[Tên sản phẩm],H1076)=0),"SP này chưa khai báo trong DSSP",""))))</f>
        <v/>
      </c>
      <c r="AB1076" s="23" t="str">
        <f t="shared" ca="1" si="241"/>
        <v/>
      </c>
      <c r="AC1076" s="23" t="str">
        <f t="shared" ca="1" si="242"/>
        <v/>
      </c>
      <c r="AD1076" s="23" t="str">
        <f t="shared" ca="1" si="243"/>
        <v/>
      </c>
      <c r="AE1076" s="68" t="str">
        <f t="shared" ca="1" si="244"/>
        <v/>
      </c>
      <c r="AF1076" s="69" t="str">
        <f>IF(OR(H1076="",S1076=""),"",S1076-(SUM(L1076,M1076)*INDEX(D.1[Đơn giá],MATCH(H1076,D.1[Tên sản phẩm],0))))</f>
        <v/>
      </c>
      <c r="AG1076" s="90" t="str">
        <f t="shared" ca="1" si="245"/>
        <v/>
      </c>
      <c r="AH1076" s="90"/>
    </row>
    <row r="1077" spans="2:34" ht="27.75" customHeight="1" x14ac:dyDescent="0.2">
      <c r="B1077" s="154">
        <f t="shared" si="246"/>
        <v>1074</v>
      </c>
      <c r="C1077" s="155" t="str">
        <f t="shared" ca="1" si="247"/>
        <v/>
      </c>
      <c r="D1077" s="156" t="str">
        <f t="shared" ca="1" si="248"/>
        <v/>
      </c>
      <c r="E1077" s="157" t="str">
        <f t="shared" ca="1" si="249"/>
        <v/>
      </c>
      <c r="F1077" s="157"/>
      <c r="G1077" s="158" t="str">
        <f t="shared" ca="1" si="250"/>
        <v/>
      </c>
      <c r="H1077" s="159"/>
      <c r="I1077" s="160" t="str">
        <f>IF(H1077="","",INDEX(D.1[Quy cách],MATCH(H1077,D.1[Tên sản phẩm],0)))</f>
        <v/>
      </c>
      <c r="J1077" s="35" t="str">
        <f>IF(H1077="","",INDEX(D.1[ĐVT],MATCH(H1077,D.1[Tên sản phẩm],0)))</f>
        <v/>
      </c>
      <c r="K1077" s="163" t="str">
        <f>IF(H1077="","",INDEX(D.1[Đơn giá bán
(Tham khảo)],MATCH(H1077,D.1[Tên sản phẩm],0)))</f>
        <v/>
      </c>
      <c r="L1077" s="162"/>
      <c r="M1077" s="159"/>
      <c r="N1077" s="159"/>
      <c r="O1077" s="159"/>
      <c r="P1077" s="163" t="str">
        <f t="shared" si="251"/>
        <v/>
      </c>
      <c r="Q1077" s="164"/>
      <c r="R1077" s="162"/>
      <c r="S1077" s="163" t="str">
        <f t="shared" si="252"/>
        <v/>
      </c>
      <c r="T1077" s="164" t="str">
        <f t="shared" ca="1" si="253"/>
        <v/>
      </c>
      <c r="U1077" s="163" t="str">
        <f t="shared" si="254"/>
        <v/>
      </c>
      <c r="V1077" s="163" t="str">
        <f ca="1">IF(AND(C1077&lt;&gt;"",C1077&lt;&gt;OFFSET(C1077,1,0)),SUMIFS(B.2[Giá có thuế],B.2[Số ĐK],C1077),"")</f>
        <v/>
      </c>
      <c r="W1077" s="159"/>
      <c r="X1077" s="161" t="str">
        <f>IF(W1077="","",'Thông Tin Chung'!$L$3)</f>
        <v/>
      </c>
      <c r="Y1077" s="163" t="str">
        <f t="shared" ca="1" si="255"/>
        <v/>
      </c>
      <c r="Z1077" s="165"/>
      <c r="AA1077" s="155" t="str">
        <f ca="1">IF(C1077="","",IF(OR(D1077&lt;NgayBatDau,D1077&gt;NgayKetThuc),"Ngày tháng phải nằm trong kỳ báo cáo",IF(AND(G1077&lt;&gt;"",COUNTIF(D.2[Tên khách hàng],G1077)=0),"Tên KH chưa khai báo trong DSKH",IF(AND(H1077&lt;&gt;"",COUNTIF(D.1[Tên sản phẩm],H1077)=0),"SP này chưa khai báo trong DSSP",""))))</f>
        <v/>
      </c>
      <c r="AB1077" s="23" t="str">
        <f t="shared" ca="1" si="241"/>
        <v/>
      </c>
      <c r="AC1077" s="23" t="str">
        <f t="shared" ca="1" si="242"/>
        <v/>
      </c>
      <c r="AD1077" s="23" t="str">
        <f t="shared" ca="1" si="243"/>
        <v/>
      </c>
      <c r="AE1077" s="68" t="str">
        <f t="shared" ca="1" si="244"/>
        <v/>
      </c>
      <c r="AF1077" s="69" t="str">
        <f>IF(OR(H1077="",S1077=""),"",S1077-(SUM(L1077,M1077)*INDEX(D.1[Đơn giá],MATCH(H1077,D.1[Tên sản phẩm],0))))</f>
        <v/>
      </c>
      <c r="AG1077" s="90" t="str">
        <f t="shared" ca="1" si="245"/>
        <v/>
      </c>
      <c r="AH1077" s="90"/>
    </row>
    <row r="1078" spans="2:34" ht="27.75" customHeight="1" x14ac:dyDescent="0.2">
      <c r="B1078" s="154">
        <f t="shared" si="246"/>
        <v>1075</v>
      </c>
      <c r="C1078" s="155" t="str">
        <f t="shared" ca="1" si="247"/>
        <v/>
      </c>
      <c r="D1078" s="156" t="str">
        <f t="shared" ca="1" si="248"/>
        <v/>
      </c>
      <c r="E1078" s="157" t="str">
        <f t="shared" ca="1" si="249"/>
        <v/>
      </c>
      <c r="F1078" s="157"/>
      <c r="G1078" s="158" t="str">
        <f t="shared" ca="1" si="250"/>
        <v/>
      </c>
      <c r="H1078" s="159"/>
      <c r="I1078" s="160" t="str">
        <f>IF(H1078="","",INDEX(D.1[Quy cách],MATCH(H1078,D.1[Tên sản phẩm],0)))</f>
        <v/>
      </c>
      <c r="J1078" s="35" t="str">
        <f>IF(H1078="","",INDEX(D.1[ĐVT],MATCH(H1078,D.1[Tên sản phẩm],0)))</f>
        <v/>
      </c>
      <c r="K1078" s="163" t="str">
        <f>IF(H1078="","",INDEX(D.1[Đơn giá bán
(Tham khảo)],MATCH(H1078,D.1[Tên sản phẩm],0)))</f>
        <v/>
      </c>
      <c r="L1078" s="162"/>
      <c r="M1078" s="159"/>
      <c r="N1078" s="159"/>
      <c r="O1078" s="159"/>
      <c r="P1078" s="163" t="str">
        <f t="shared" si="251"/>
        <v/>
      </c>
      <c r="Q1078" s="164"/>
      <c r="R1078" s="162"/>
      <c r="S1078" s="163" t="str">
        <f t="shared" si="252"/>
        <v/>
      </c>
      <c r="T1078" s="164" t="str">
        <f t="shared" ca="1" si="253"/>
        <v/>
      </c>
      <c r="U1078" s="163" t="str">
        <f t="shared" si="254"/>
        <v/>
      </c>
      <c r="V1078" s="163" t="str">
        <f ca="1">IF(AND(C1078&lt;&gt;"",C1078&lt;&gt;OFFSET(C1078,1,0)),SUMIFS(B.2[Giá có thuế],B.2[Số ĐK],C1078),"")</f>
        <v/>
      </c>
      <c r="W1078" s="159"/>
      <c r="X1078" s="161" t="str">
        <f>IF(W1078="","",'Thông Tin Chung'!$L$3)</f>
        <v/>
      </c>
      <c r="Y1078" s="163" t="str">
        <f t="shared" ca="1" si="255"/>
        <v/>
      </c>
      <c r="Z1078" s="165"/>
      <c r="AA1078" s="155" t="str">
        <f ca="1">IF(C1078="","",IF(OR(D1078&lt;NgayBatDau,D1078&gt;NgayKetThuc),"Ngày tháng phải nằm trong kỳ báo cáo",IF(AND(G1078&lt;&gt;"",COUNTIF(D.2[Tên khách hàng],G1078)=0),"Tên KH chưa khai báo trong DSKH",IF(AND(H1078&lt;&gt;"",COUNTIF(D.1[Tên sản phẩm],H1078)=0),"SP này chưa khai báo trong DSSP",""))))</f>
        <v/>
      </c>
      <c r="AB1078" s="23" t="str">
        <f t="shared" ca="1" si="241"/>
        <v/>
      </c>
      <c r="AC1078" s="23" t="str">
        <f t="shared" ca="1" si="242"/>
        <v/>
      </c>
      <c r="AD1078" s="23" t="str">
        <f t="shared" ca="1" si="243"/>
        <v/>
      </c>
      <c r="AE1078" s="68" t="str">
        <f t="shared" ca="1" si="244"/>
        <v/>
      </c>
      <c r="AF1078" s="69" t="str">
        <f>IF(OR(H1078="",S1078=""),"",S1078-(SUM(L1078,M1078)*INDEX(D.1[Đơn giá],MATCH(H1078,D.1[Tên sản phẩm],0))))</f>
        <v/>
      </c>
      <c r="AG1078" s="90" t="str">
        <f t="shared" ca="1" si="245"/>
        <v/>
      </c>
      <c r="AH1078" s="90"/>
    </row>
    <row r="1079" spans="2:34" ht="27.75" customHeight="1" x14ac:dyDescent="0.2">
      <c r="B1079" s="154">
        <f t="shared" si="246"/>
        <v>1076</v>
      </c>
      <c r="C1079" s="155" t="str">
        <f t="shared" ca="1" si="247"/>
        <v/>
      </c>
      <c r="D1079" s="156" t="str">
        <f t="shared" ca="1" si="248"/>
        <v/>
      </c>
      <c r="E1079" s="157" t="str">
        <f t="shared" ca="1" si="249"/>
        <v/>
      </c>
      <c r="F1079" s="157"/>
      <c r="G1079" s="158" t="str">
        <f t="shared" ca="1" si="250"/>
        <v/>
      </c>
      <c r="H1079" s="159"/>
      <c r="I1079" s="160" t="str">
        <f>IF(H1079="","",INDEX(D.1[Quy cách],MATCH(H1079,D.1[Tên sản phẩm],0)))</f>
        <v/>
      </c>
      <c r="J1079" s="35" t="str">
        <f>IF(H1079="","",INDEX(D.1[ĐVT],MATCH(H1079,D.1[Tên sản phẩm],0)))</f>
        <v/>
      </c>
      <c r="K1079" s="163" t="str">
        <f>IF(H1079="","",INDEX(D.1[Đơn giá bán
(Tham khảo)],MATCH(H1079,D.1[Tên sản phẩm],0)))</f>
        <v/>
      </c>
      <c r="L1079" s="162"/>
      <c r="M1079" s="159"/>
      <c r="N1079" s="159"/>
      <c r="O1079" s="159"/>
      <c r="P1079" s="163" t="str">
        <f t="shared" si="251"/>
        <v/>
      </c>
      <c r="Q1079" s="164"/>
      <c r="R1079" s="162"/>
      <c r="S1079" s="163" t="str">
        <f t="shared" si="252"/>
        <v/>
      </c>
      <c r="T1079" s="164" t="str">
        <f t="shared" ca="1" si="253"/>
        <v/>
      </c>
      <c r="U1079" s="163" t="str">
        <f t="shared" si="254"/>
        <v/>
      </c>
      <c r="V1079" s="163" t="str">
        <f ca="1">IF(AND(C1079&lt;&gt;"",C1079&lt;&gt;OFFSET(C1079,1,0)),SUMIFS(B.2[Giá có thuế],B.2[Số ĐK],C1079),"")</f>
        <v/>
      </c>
      <c r="W1079" s="159"/>
      <c r="X1079" s="161" t="str">
        <f>IF(W1079="","",'Thông Tin Chung'!$L$3)</f>
        <v/>
      </c>
      <c r="Y1079" s="163" t="str">
        <f t="shared" ca="1" si="255"/>
        <v/>
      </c>
      <c r="Z1079" s="165"/>
      <c r="AA1079" s="155" t="str">
        <f ca="1">IF(C1079="","",IF(OR(D1079&lt;NgayBatDau,D1079&gt;NgayKetThuc),"Ngày tháng phải nằm trong kỳ báo cáo",IF(AND(G1079&lt;&gt;"",COUNTIF(D.2[Tên khách hàng],G1079)=0),"Tên KH chưa khai báo trong DSKH",IF(AND(H1079&lt;&gt;"",COUNTIF(D.1[Tên sản phẩm],H1079)=0),"SP này chưa khai báo trong DSSP",""))))</f>
        <v/>
      </c>
      <c r="AB1079" s="23" t="str">
        <f t="shared" ca="1" si="241"/>
        <v/>
      </c>
      <c r="AC1079" s="23" t="str">
        <f t="shared" ca="1" si="242"/>
        <v/>
      </c>
      <c r="AD1079" s="23" t="str">
        <f t="shared" ca="1" si="243"/>
        <v/>
      </c>
      <c r="AE1079" s="68" t="str">
        <f t="shared" ca="1" si="244"/>
        <v/>
      </c>
      <c r="AF1079" s="69" t="str">
        <f>IF(OR(H1079="",S1079=""),"",S1079-(SUM(L1079,M1079)*INDEX(D.1[Đơn giá],MATCH(H1079,D.1[Tên sản phẩm],0))))</f>
        <v/>
      </c>
      <c r="AG1079" s="90" t="str">
        <f t="shared" ca="1" si="245"/>
        <v/>
      </c>
      <c r="AH1079" s="90"/>
    </row>
    <row r="1080" spans="2:34" ht="27.75" customHeight="1" x14ac:dyDescent="0.2">
      <c r="B1080" s="154">
        <f t="shared" si="246"/>
        <v>1077</v>
      </c>
      <c r="C1080" s="155" t="str">
        <f t="shared" ca="1" si="247"/>
        <v/>
      </c>
      <c r="D1080" s="156" t="str">
        <f t="shared" ca="1" si="248"/>
        <v/>
      </c>
      <c r="E1080" s="157" t="str">
        <f t="shared" ca="1" si="249"/>
        <v/>
      </c>
      <c r="F1080" s="157"/>
      <c r="G1080" s="158" t="str">
        <f t="shared" ca="1" si="250"/>
        <v/>
      </c>
      <c r="H1080" s="159"/>
      <c r="I1080" s="160" t="str">
        <f>IF(H1080="","",INDEX(D.1[Quy cách],MATCH(H1080,D.1[Tên sản phẩm],0)))</f>
        <v/>
      </c>
      <c r="J1080" s="35" t="str">
        <f>IF(H1080="","",INDEX(D.1[ĐVT],MATCH(H1080,D.1[Tên sản phẩm],0)))</f>
        <v/>
      </c>
      <c r="K1080" s="163" t="str">
        <f>IF(H1080="","",INDEX(D.1[Đơn giá bán
(Tham khảo)],MATCH(H1080,D.1[Tên sản phẩm],0)))</f>
        <v/>
      </c>
      <c r="L1080" s="162"/>
      <c r="M1080" s="159"/>
      <c r="N1080" s="159"/>
      <c r="O1080" s="159"/>
      <c r="P1080" s="163" t="str">
        <f t="shared" si="251"/>
        <v/>
      </c>
      <c r="Q1080" s="164"/>
      <c r="R1080" s="162"/>
      <c r="S1080" s="163" t="str">
        <f t="shared" si="252"/>
        <v/>
      </c>
      <c r="T1080" s="164" t="str">
        <f t="shared" ca="1" si="253"/>
        <v/>
      </c>
      <c r="U1080" s="163" t="str">
        <f t="shared" si="254"/>
        <v/>
      </c>
      <c r="V1080" s="163" t="str">
        <f ca="1">IF(AND(C1080&lt;&gt;"",C1080&lt;&gt;OFFSET(C1080,1,0)),SUMIFS(B.2[Giá có thuế],B.2[Số ĐK],C1080),"")</f>
        <v/>
      </c>
      <c r="W1080" s="159"/>
      <c r="X1080" s="161" t="str">
        <f>IF(W1080="","",'Thông Tin Chung'!$L$3)</f>
        <v/>
      </c>
      <c r="Y1080" s="163" t="str">
        <f t="shared" ca="1" si="255"/>
        <v/>
      </c>
      <c r="Z1080" s="165"/>
      <c r="AA1080" s="155" t="str">
        <f ca="1">IF(C1080="","",IF(OR(D1080&lt;NgayBatDau,D1080&gt;NgayKetThuc),"Ngày tháng phải nằm trong kỳ báo cáo",IF(AND(G1080&lt;&gt;"",COUNTIF(D.2[Tên khách hàng],G1080)=0),"Tên KH chưa khai báo trong DSKH",IF(AND(H1080&lt;&gt;"",COUNTIF(D.1[Tên sản phẩm],H1080)=0),"SP này chưa khai báo trong DSSP",""))))</f>
        <v/>
      </c>
      <c r="AB1080" s="23" t="str">
        <f t="shared" ca="1" si="241"/>
        <v/>
      </c>
      <c r="AC1080" s="23" t="str">
        <f t="shared" ca="1" si="242"/>
        <v/>
      </c>
      <c r="AD1080" s="23" t="str">
        <f t="shared" ca="1" si="243"/>
        <v/>
      </c>
      <c r="AE1080" s="68" t="str">
        <f t="shared" ca="1" si="244"/>
        <v/>
      </c>
      <c r="AF1080" s="69" t="str">
        <f>IF(OR(H1080="",S1080=""),"",S1080-(SUM(L1080,M1080)*INDEX(D.1[Đơn giá],MATCH(H1080,D.1[Tên sản phẩm],0))))</f>
        <v/>
      </c>
      <c r="AG1080" s="90" t="str">
        <f t="shared" ca="1" si="245"/>
        <v/>
      </c>
      <c r="AH1080" s="90"/>
    </row>
    <row r="1081" spans="2:34" ht="27.75" customHeight="1" x14ac:dyDescent="0.2">
      <c r="B1081" s="154">
        <f t="shared" si="246"/>
        <v>1078</v>
      </c>
      <c r="C1081" s="155" t="str">
        <f t="shared" ca="1" si="247"/>
        <v/>
      </c>
      <c r="D1081" s="156" t="str">
        <f t="shared" ca="1" si="248"/>
        <v/>
      </c>
      <c r="E1081" s="157" t="str">
        <f t="shared" ca="1" si="249"/>
        <v/>
      </c>
      <c r="F1081" s="157"/>
      <c r="G1081" s="158" t="str">
        <f t="shared" ca="1" si="250"/>
        <v/>
      </c>
      <c r="H1081" s="159"/>
      <c r="I1081" s="160" t="str">
        <f>IF(H1081="","",INDEX(D.1[Quy cách],MATCH(H1081,D.1[Tên sản phẩm],0)))</f>
        <v/>
      </c>
      <c r="J1081" s="35" t="str">
        <f>IF(H1081="","",INDEX(D.1[ĐVT],MATCH(H1081,D.1[Tên sản phẩm],0)))</f>
        <v/>
      </c>
      <c r="K1081" s="163" t="str">
        <f>IF(H1081="","",INDEX(D.1[Đơn giá bán
(Tham khảo)],MATCH(H1081,D.1[Tên sản phẩm],0)))</f>
        <v/>
      </c>
      <c r="L1081" s="162"/>
      <c r="M1081" s="159"/>
      <c r="N1081" s="159"/>
      <c r="O1081" s="159"/>
      <c r="P1081" s="163" t="str">
        <f t="shared" si="251"/>
        <v/>
      </c>
      <c r="Q1081" s="164"/>
      <c r="R1081" s="162"/>
      <c r="S1081" s="163" t="str">
        <f t="shared" si="252"/>
        <v/>
      </c>
      <c r="T1081" s="164" t="str">
        <f t="shared" ca="1" si="253"/>
        <v/>
      </c>
      <c r="U1081" s="163" t="str">
        <f t="shared" si="254"/>
        <v/>
      </c>
      <c r="V1081" s="163" t="str">
        <f ca="1">IF(AND(C1081&lt;&gt;"",C1081&lt;&gt;OFFSET(C1081,1,0)),SUMIFS(B.2[Giá có thuế],B.2[Số ĐK],C1081),"")</f>
        <v/>
      </c>
      <c r="W1081" s="159"/>
      <c r="X1081" s="161" t="str">
        <f>IF(W1081="","",'Thông Tin Chung'!$L$3)</f>
        <v/>
      </c>
      <c r="Y1081" s="163" t="str">
        <f t="shared" ca="1" si="255"/>
        <v/>
      </c>
      <c r="Z1081" s="165"/>
      <c r="AA1081" s="155" t="str">
        <f ca="1">IF(C1081="","",IF(OR(D1081&lt;NgayBatDau,D1081&gt;NgayKetThuc),"Ngày tháng phải nằm trong kỳ báo cáo",IF(AND(G1081&lt;&gt;"",COUNTIF(D.2[Tên khách hàng],G1081)=0),"Tên KH chưa khai báo trong DSKH",IF(AND(H1081&lt;&gt;"",COUNTIF(D.1[Tên sản phẩm],H1081)=0),"SP này chưa khai báo trong DSSP",""))))</f>
        <v/>
      </c>
      <c r="AB1081" s="23" t="str">
        <f t="shared" ca="1" si="241"/>
        <v/>
      </c>
      <c r="AC1081" s="23" t="str">
        <f t="shared" ca="1" si="242"/>
        <v/>
      </c>
      <c r="AD1081" s="23" t="str">
        <f t="shared" ca="1" si="243"/>
        <v/>
      </c>
      <c r="AE1081" s="68" t="str">
        <f t="shared" ca="1" si="244"/>
        <v/>
      </c>
      <c r="AF1081" s="69" t="str">
        <f>IF(OR(H1081="",S1081=""),"",S1081-(SUM(L1081,M1081)*INDEX(D.1[Đơn giá],MATCH(H1081,D.1[Tên sản phẩm],0))))</f>
        <v/>
      </c>
      <c r="AG1081" s="90" t="str">
        <f t="shared" ca="1" si="245"/>
        <v/>
      </c>
      <c r="AH1081" s="90"/>
    </row>
    <row r="1082" spans="2:34" ht="27.75" customHeight="1" x14ac:dyDescent="0.2">
      <c r="B1082" s="154">
        <f t="shared" si="246"/>
        <v>1079</v>
      </c>
      <c r="C1082" s="155" t="str">
        <f t="shared" ca="1" si="247"/>
        <v/>
      </c>
      <c r="D1082" s="156" t="str">
        <f t="shared" ca="1" si="248"/>
        <v/>
      </c>
      <c r="E1082" s="157" t="str">
        <f t="shared" ca="1" si="249"/>
        <v/>
      </c>
      <c r="F1082" s="157"/>
      <c r="G1082" s="158" t="str">
        <f t="shared" ca="1" si="250"/>
        <v/>
      </c>
      <c r="H1082" s="159"/>
      <c r="I1082" s="160" t="str">
        <f>IF(H1082="","",INDEX(D.1[Quy cách],MATCH(H1082,D.1[Tên sản phẩm],0)))</f>
        <v/>
      </c>
      <c r="J1082" s="35" t="str">
        <f>IF(H1082="","",INDEX(D.1[ĐVT],MATCH(H1082,D.1[Tên sản phẩm],0)))</f>
        <v/>
      </c>
      <c r="K1082" s="163" t="str">
        <f>IF(H1082="","",INDEX(D.1[Đơn giá bán
(Tham khảo)],MATCH(H1082,D.1[Tên sản phẩm],0)))</f>
        <v/>
      </c>
      <c r="L1082" s="162"/>
      <c r="M1082" s="159"/>
      <c r="N1082" s="159"/>
      <c r="O1082" s="159"/>
      <c r="P1082" s="163" t="str">
        <f t="shared" si="251"/>
        <v/>
      </c>
      <c r="Q1082" s="164"/>
      <c r="R1082" s="162"/>
      <c r="S1082" s="163" t="str">
        <f t="shared" si="252"/>
        <v/>
      </c>
      <c r="T1082" s="164" t="str">
        <f t="shared" ca="1" si="253"/>
        <v/>
      </c>
      <c r="U1082" s="163" t="str">
        <f t="shared" si="254"/>
        <v/>
      </c>
      <c r="V1082" s="163" t="str">
        <f ca="1">IF(AND(C1082&lt;&gt;"",C1082&lt;&gt;OFFSET(C1082,1,0)),SUMIFS(B.2[Giá có thuế],B.2[Số ĐK],C1082),"")</f>
        <v/>
      </c>
      <c r="W1082" s="159"/>
      <c r="X1082" s="161" t="str">
        <f>IF(W1082="","",'Thông Tin Chung'!$L$3)</f>
        <v/>
      </c>
      <c r="Y1082" s="163" t="str">
        <f t="shared" ca="1" si="255"/>
        <v/>
      </c>
      <c r="Z1082" s="165"/>
      <c r="AA1082" s="155" t="str">
        <f ca="1">IF(C1082="","",IF(OR(D1082&lt;NgayBatDau,D1082&gt;NgayKetThuc),"Ngày tháng phải nằm trong kỳ báo cáo",IF(AND(G1082&lt;&gt;"",COUNTIF(D.2[Tên khách hàng],G1082)=0),"Tên KH chưa khai báo trong DSKH",IF(AND(H1082&lt;&gt;"",COUNTIF(D.1[Tên sản phẩm],H1082)=0),"SP này chưa khai báo trong DSSP",""))))</f>
        <v/>
      </c>
      <c r="AB1082" s="23" t="str">
        <f t="shared" ca="1" si="241"/>
        <v/>
      </c>
      <c r="AC1082" s="23" t="str">
        <f t="shared" ca="1" si="242"/>
        <v/>
      </c>
      <c r="AD1082" s="23" t="str">
        <f t="shared" ca="1" si="243"/>
        <v/>
      </c>
      <c r="AE1082" s="68" t="str">
        <f t="shared" ca="1" si="244"/>
        <v/>
      </c>
      <c r="AF1082" s="69" t="str">
        <f>IF(OR(H1082="",S1082=""),"",S1082-(SUM(L1082,M1082)*INDEX(D.1[Đơn giá],MATCH(H1082,D.1[Tên sản phẩm],0))))</f>
        <v/>
      </c>
      <c r="AG1082" s="90" t="str">
        <f t="shared" ca="1" si="245"/>
        <v/>
      </c>
      <c r="AH1082" s="90"/>
    </row>
    <row r="1083" spans="2:34" ht="27.75" customHeight="1" x14ac:dyDescent="0.2">
      <c r="B1083" s="154">
        <f t="shared" si="246"/>
        <v>1080</v>
      </c>
      <c r="C1083" s="155" t="str">
        <f t="shared" ca="1" si="247"/>
        <v/>
      </c>
      <c r="D1083" s="156" t="str">
        <f t="shared" ca="1" si="248"/>
        <v/>
      </c>
      <c r="E1083" s="157" t="str">
        <f t="shared" ca="1" si="249"/>
        <v/>
      </c>
      <c r="F1083" s="157"/>
      <c r="G1083" s="158" t="str">
        <f t="shared" ca="1" si="250"/>
        <v/>
      </c>
      <c r="H1083" s="159"/>
      <c r="I1083" s="160" t="str">
        <f>IF(H1083="","",INDEX(D.1[Quy cách],MATCH(H1083,D.1[Tên sản phẩm],0)))</f>
        <v/>
      </c>
      <c r="J1083" s="35" t="str">
        <f>IF(H1083="","",INDEX(D.1[ĐVT],MATCH(H1083,D.1[Tên sản phẩm],0)))</f>
        <v/>
      </c>
      <c r="K1083" s="163" t="str">
        <f>IF(H1083="","",INDEX(D.1[Đơn giá bán
(Tham khảo)],MATCH(H1083,D.1[Tên sản phẩm],0)))</f>
        <v/>
      </c>
      <c r="L1083" s="162"/>
      <c r="M1083" s="159"/>
      <c r="N1083" s="159"/>
      <c r="O1083" s="159"/>
      <c r="P1083" s="163" t="str">
        <f t="shared" si="251"/>
        <v/>
      </c>
      <c r="Q1083" s="164"/>
      <c r="R1083" s="162"/>
      <c r="S1083" s="163" t="str">
        <f t="shared" si="252"/>
        <v/>
      </c>
      <c r="T1083" s="164" t="str">
        <f t="shared" ca="1" si="253"/>
        <v/>
      </c>
      <c r="U1083" s="163" t="str">
        <f t="shared" si="254"/>
        <v/>
      </c>
      <c r="V1083" s="163" t="str">
        <f ca="1">IF(AND(C1083&lt;&gt;"",C1083&lt;&gt;OFFSET(C1083,1,0)),SUMIFS(B.2[Giá có thuế],B.2[Số ĐK],C1083),"")</f>
        <v/>
      </c>
      <c r="W1083" s="159"/>
      <c r="X1083" s="161" t="str">
        <f>IF(W1083="","",'Thông Tin Chung'!$L$3)</f>
        <v/>
      </c>
      <c r="Y1083" s="163" t="str">
        <f t="shared" ca="1" si="255"/>
        <v/>
      </c>
      <c r="Z1083" s="165"/>
      <c r="AA1083" s="155" t="str">
        <f ca="1">IF(C1083="","",IF(OR(D1083&lt;NgayBatDau,D1083&gt;NgayKetThuc),"Ngày tháng phải nằm trong kỳ báo cáo",IF(AND(G1083&lt;&gt;"",COUNTIF(D.2[Tên khách hàng],G1083)=0),"Tên KH chưa khai báo trong DSKH",IF(AND(H1083&lt;&gt;"",COUNTIF(D.1[Tên sản phẩm],H1083)=0),"SP này chưa khai báo trong DSSP",""))))</f>
        <v/>
      </c>
      <c r="AB1083" s="23" t="str">
        <f t="shared" ca="1" si="241"/>
        <v/>
      </c>
      <c r="AC1083" s="23" t="str">
        <f t="shared" ca="1" si="242"/>
        <v/>
      </c>
      <c r="AD1083" s="23" t="str">
        <f t="shared" ca="1" si="243"/>
        <v/>
      </c>
      <c r="AE1083" s="68" t="str">
        <f t="shared" ca="1" si="244"/>
        <v/>
      </c>
      <c r="AF1083" s="69" t="str">
        <f>IF(OR(H1083="",S1083=""),"",S1083-(SUM(L1083,M1083)*INDEX(D.1[Đơn giá],MATCH(H1083,D.1[Tên sản phẩm],0))))</f>
        <v/>
      </c>
      <c r="AG1083" s="90" t="str">
        <f t="shared" ca="1" si="245"/>
        <v/>
      </c>
      <c r="AH1083" s="90"/>
    </row>
    <row r="1084" spans="2:34" ht="27.75" customHeight="1" x14ac:dyDescent="0.2">
      <c r="B1084" s="154">
        <f t="shared" si="246"/>
        <v>1081</v>
      </c>
      <c r="C1084" s="155" t="str">
        <f t="shared" ca="1" si="247"/>
        <v/>
      </c>
      <c r="D1084" s="156" t="str">
        <f t="shared" ca="1" si="248"/>
        <v/>
      </c>
      <c r="E1084" s="157" t="str">
        <f t="shared" ca="1" si="249"/>
        <v/>
      </c>
      <c r="F1084" s="157"/>
      <c r="G1084" s="158" t="str">
        <f t="shared" ca="1" si="250"/>
        <v/>
      </c>
      <c r="H1084" s="159"/>
      <c r="I1084" s="160" t="str">
        <f>IF(H1084="","",INDEX(D.1[Quy cách],MATCH(H1084,D.1[Tên sản phẩm],0)))</f>
        <v/>
      </c>
      <c r="J1084" s="35" t="str">
        <f>IF(H1084="","",INDEX(D.1[ĐVT],MATCH(H1084,D.1[Tên sản phẩm],0)))</f>
        <v/>
      </c>
      <c r="K1084" s="163" t="str">
        <f>IF(H1084="","",INDEX(D.1[Đơn giá bán
(Tham khảo)],MATCH(H1084,D.1[Tên sản phẩm],0)))</f>
        <v/>
      </c>
      <c r="L1084" s="162"/>
      <c r="M1084" s="159"/>
      <c r="N1084" s="159"/>
      <c r="O1084" s="159"/>
      <c r="P1084" s="163" t="str">
        <f t="shared" si="251"/>
        <v/>
      </c>
      <c r="Q1084" s="164"/>
      <c r="R1084" s="162"/>
      <c r="S1084" s="163" t="str">
        <f t="shared" si="252"/>
        <v/>
      </c>
      <c r="T1084" s="164" t="str">
        <f t="shared" ca="1" si="253"/>
        <v/>
      </c>
      <c r="U1084" s="163" t="str">
        <f t="shared" si="254"/>
        <v/>
      </c>
      <c r="V1084" s="163" t="str">
        <f ca="1">IF(AND(C1084&lt;&gt;"",C1084&lt;&gt;OFFSET(C1084,1,0)),SUMIFS(B.2[Giá có thuế],B.2[Số ĐK],C1084),"")</f>
        <v/>
      </c>
      <c r="W1084" s="159"/>
      <c r="X1084" s="161" t="str">
        <f>IF(W1084="","",'Thông Tin Chung'!$L$3)</f>
        <v/>
      </c>
      <c r="Y1084" s="163" t="str">
        <f t="shared" ca="1" si="255"/>
        <v/>
      </c>
      <c r="Z1084" s="165"/>
      <c r="AA1084" s="155" t="str">
        <f ca="1">IF(C1084="","",IF(OR(D1084&lt;NgayBatDau,D1084&gt;NgayKetThuc),"Ngày tháng phải nằm trong kỳ báo cáo",IF(AND(G1084&lt;&gt;"",COUNTIF(D.2[Tên khách hàng],G1084)=0),"Tên KH chưa khai báo trong DSKH",IF(AND(H1084&lt;&gt;"",COUNTIF(D.1[Tên sản phẩm],H1084)=0),"SP này chưa khai báo trong DSSP",""))))</f>
        <v/>
      </c>
      <c r="AB1084" s="23" t="str">
        <f t="shared" ca="1" si="241"/>
        <v/>
      </c>
      <c r="AC1084" s="23" t="str">
        <f t="shared" ca="1" si="242"/>
        <v/>
      </c>
      <c r="AD1084" s="23" t="str">
        <f t="shared" ca="1" si="243"/>
        <v/>
      </c>
      <c r="AE1084" s="68" t="str">
        <f t="shared" ca="1" si="244"/>
        <v/>
      </c>
      <c r="AF1084" s="69" t="str">
        <f>IF(OR(H1084="",S1084=""),"",S1084-(SUM(L1084,M1084)*INDEX(D.1[Đơn giá],MATCH(H1084,D.1[Tên sản phẩm],0))))</f>
        <v/>
      </c>
      <c r="AG1084" s="90" t="str">
        <f t="shared" ca="1" si="245"/>
        <v/>
      </c>
      <c r="AH1084" s="90"/>
    </row>
    <row r="1085" spans="2:34" ht="27.75" customHeight="1" x14ac:dyDescent="0.2">
      <c r="B1085" s="154">
        <f t="shared" si="246"/>
        <v>1082</v>
      </c>
      <c r="C1085" s="155" t="str">
        <f t="shared" ca="1" si="247"/>
        <v/>
      </c>
      <c r="D1085" s="156" t="str">
        <f t="shared" ca="1" si="248"/>
        <v/>
      </c>
      <c r="E1085" s="157" t="str">
        <f t="shared" ca="1" si="249"/>
        <v/>
      </c>
      <c r="F1085" s="157"/>
      <c r="G1085" s="158" t="str">
        <f t="shared" ca="1" si="250"/>
        <v/>
      </c>
      <c r="H1085" s="159"/>
      <c r="I1085" s="160" t="str">
        <f>IF(H1085="","",INDEX(D.1[Quy cách],MATCH(H1085,D.1[Tên sản phẩm],0)))</f>
        <v/>
      </c>
      <c r="J1085" s="35" t="str">
        <f>IF(H1085="","",INDEX(D.1[ĐVT],MATCH(H1085,D.1[Tên sản phẩm],0)))</f>
        <v/>
      </c>
      <c r="K1085" s="163" t="str">
        <f>IF(H1085="","",INDEX(D.1[Đơn giá bán
(Tham khảo)],MATCH(H1085,D.1[Tên sản phẩm],0)))</f>
        <v/>
      </c>
      <c r="L1085" s="162"/>
      <c r="M1085" s="159"/>
      <c r="N1085" s="159"/>
      <c r="O1085" s="159"/>
      <c r="P1085" s="163" t="str">
        <f t="shared" si="251"/>
        <v/>
      </c>
      <c r="Q1085" s="164"/>
      <c r="R1085" s="162"/>
      <c r="S1085" s="163" t="str">
        <f t="shared" si="252"/>
        <v/>
      </c>
      <c r="T1085" s="164" t="str">
        <f t="shared" ca="1" si="253"/>
        <v/>
      </c>
      <c r="U1085" s="163" t="str">
        <f t="shared" si="254"/>
        <v/>
      </c>
      <c r="V1085" s="163" t="str">
        <f ca="1">IF(AND(C1085&lt;&gt;"",C1085&lt;&gt;OFFSET(C1085,1,0)),SUMIFS(B.2[Giá có thuế],B.2[Số ĐK],C1085),"")</f>
        <v/>
      </c>
      <c r="W1085" s="159"/>
      <c r="X1085" s="161" t="str">
        <f>IF(W1085="","",'Thông Tin Chung'!$L$3)</f>
        <v/>
      </c>
      <c r="Y1085" s="163" t="str">
        <f t="shared" ca="1" si="255"/>
        <v/>
      </c>
      <c r="Z1085" s="165"/>
      <c r="AA1085" s="155" t="str">
        <f ca="1">IF(C1085="","",IF(OR(D1085&lt;NgayBatDau,D1085&gt;NgayKetThuc),"Ngày tháng phải nằm trong kỳ báo cáo",IF(AND(G1085&lt;&gt;"",COUNTIF(D.2[Tên khách hàng],G1085)=0),"Tên KH chưa khai báo trong DSKH",IF(AND(H1085&lt;&gt;"",COUNTIF(D.1[Tên sản phẩm],H1085)=0),"SP này chưa khai báo trong DSSP",""))))</f>
        <v/>
      </c>
      <c r="AB1085" s="23" t="str">
        <f t="shared" ca="1" si="241"/>
        <v/>
      </c>
      <c r="AC1085" s="23" t="str">
        <f t="shared" ca="1" si="242"/>
        <v/>
      </c>
      <c r="AD1085" s="23" t="str">
        <f t="shared" ca="1" si="243"/>
        <v/>
      </c>
      <c r="AE1085" s="68" t="str">
        <f t="shared" ca="1" si="244"/>
        <v/>
      </c>
      <c r="AF1085" s="69" t="str">
        <f>IF(OR(H1085="",S1085=""),"",S1085-(SUM(L1085,M1085)*INDEX(D.1[Đơn giá],MATCH(H1085,D.1[Tên sản phẩm],0))))</f>
        <v/>
      </c>
      <c r="AG1085" s="90" t="str">
        <f t="shared" ca="1" si="245"/>
        <v/>
      </c>
      <c r="AH1085" s="90"/>
    </row>
    <row r="1086" spans="2:34" ht="27.75" customHeight="1" x14ac:dyDescent="0.2">
      <c r="B1086" s="154">
        <f t="shared" si="246"/>
        <v>1083</v>
      </c>
      <c r="C1086" s="155" t="str">
        <f t="shared" ca="1" si="247"/>
        <v/>
      </c>
      <c r="D1086" s="156" t="str">
        <f t="shared" ca="1" si="248"/>
        <v/>
      </c>
      <c r="E1086" s="157" t="str">
        <f t="shared" ca="1" si="249"/>
        <v/>
      </c>
      <c r="F1086" s="157"/>
      <c r="G1086" s="158" t="str">
        <f t="shared" ca="1" si="250"/>
        <v/>
      </c>
      <c r="H1086" s="159"/>
      <c r="I1086" s="160" t="str">
        <f>IF(H1086="","",INDEX(D.1[Quy cách],MATCH(H1086,D.1[Tên sản phẩm],0)))</f>
        <v/>
      </c>
      <c r="J1086" s="35" t="str">
        <f>IF(H1086="","",INDEX(D.1[ĐVT],MATCH(H1086,D.1[Tên sản phẩm],0)))</f>
        <v/>
      </c>
      <c r="K1086" s="163" t="str">
        <f>IF(H1086="","",INDEX(D.1[Đơn giá bán
(Tham khảo)],MATCH(H1086,D.1[Tên sản phẩm],0)))</f>
        <v/>
      </c>
      <c r="L1086" s="162"/>
      <c r="M1086" s="159"/>
      <c r="N1086" s="159"/>
      <c r="O1086" s="159"/>
      <c r="P1086" s="163" t="str">
        <f t="shared" si="251"/>
        <v/>
      </c>
      <c r="Q1086" s="164"/>
      <c r="R1086" s="162"/>
      <c r="S1086" s="163" t="str">
        <f t="shared" si="252"/>
        <v/>
      </c>
      <c r="T1086" s="164" t="str">
        <f t="shared" ca="1" si="253"/>
        <v/>
      </c>
      <c r="U1086" s="163" t="str">
        <f t="shared" si="254"/>
        <v/>
      </c>
      <c r="V1086" s="163" t="str">
        <f ca="1">IF(AND(C1086&lt;&gt;"",C1086&lt;&gt;OFFSET(C1086,1,0)),SUMIFS(B.2[Giá có thuế],B.2[Số ĐK],C1086),"")</f>
        <v/>
      </c>
      <c r="W1086" s="159"/>
      <c r="X1086" s="161" t="str">
        <f>IF(W1086="","",'Thông Tin Chung'!$L$3)</f>
        <v/>
      </c>
      <c r="Y1086" s="163" t="str">
        <f t="shared" ca="1" si="255"/>
        <v/>
      </c>
      <c r="Z1086" s="165"/>
      <c r="AA1086" s="155" t="str">
        <f ca="1">IF(C1086="","",IF(OR(D1086&lt;NgayBatDau,D1086&gt;NgayKetThuc),"Ngày tháng phải nằm trong kỳ báo cáo",IF(AND(G1086&lt;&gt;"",COUNTIF(D.2[Tên khách hàng],G1086)=0),"Tên KH chưa khai báo trong DSKH",IF(AND(H1086&lt;&gt;"",COUNTIF(D.1[Tên sản phẩm],H1086)=0),"SP này chưa khai báo trong DSSP",""))))</f>
        <v/>
      </c>
      <c r="AB1086" s="23" t="str">
        <f t="shared" ca="1" si="241"/>
        <v/>
      </c>
      <c r="AC1086" s="23" t="str">
        <f t="shared" ca="1" si="242"/>
        <v/>
      </c>
      <c r="AD1086" s="23" t="str">
        <f t="shared" ca="1" si="243"/>
        <v/>
      </c>
      <c r="AE1086" s="68" t="str">
        <f t="shared" ca="1" si="244"/>
        <v/>
      </c>
      <c r="AF1086" s="69" t="str">
        <f>IF(OR(H1086="",S1086=""),"",S1086-(SUM(L1086,M1086)*INDEX(D.1[Đơn giá],MATCH(H1086,D.1[Tên sản phẩm],0))))</f>
        <v/>
      </c>
      <c r="AG1086" s="90" t="str">
        <f t="shared" ca="1" si="245"/>
        <v/>
      </c>
      <c r="AH1086" s="90"/>
    </row>
    <row r="1087" spans="2:34" ht="27.75" customHeight="1" x14ac:dyDescent="0.2">
      <c r="B1087" s="154">
        <f t="shared" si="246"/>
        <v>1084</v>
      </c>
      <c r="C1087" s="155" t="str">
        <f t="shared" ca="1" si="247"/>
        <v/>
      </c>
      <c r="D1087" s="156" t="str">
        <f t="shared" ca="1" si="248"/>
        <v/>
      </c>
      <c r="E1087" s="157" t="str">
        <f t="shared" ca="1" si="249"/>
        <v/>
      </c>
      <c r="F1087" s="157"/>
      <c r="G1087" s="158" t="str">
        <f t="shared" ca="1" si="250"/>
        <v/>
      </c>
      <c r="H1087" s="159"/>
      <c r="I1087" s="160" t="str">
        <f>IF(H1087="","",INDEX(D.1[Quy cách],MATCH(H1087,D.1[Tên sản phẩm],0)))</f>
        <v/>
      </c>
      <c r="J1087" s="35" t="str">
        <f>IF(H1087="","",INDEX(D.1[ĐVT],MATCH(H1087,D.1[Tên sản phẩm],0)))</f>
        <v/>
      </c>
      <c r="K1087" s="163" t="str">
        <f>IF(H1087="","",INDEX(D.1[Đơn giá bán
(Tham khảo)],MATCH(H1087,D.1[Tên sản phẩm],0)))</f>
        <v/>
      </c>
      <c r="L1087" s="162"/>
      <c r="M1087" s="159"/>
      <c r="N1087" s="159"/>
      <c r="O1087" s="159"/>
      <c r="P1087" s="163" t="str">
        <f t="shared" si="251"/>
        <v/>
      </c>
      <c r="Q1087" s="164"/>
      <c r="R1087" s="162"/>
      <c r="S1087" s="163" t="str">
        <f t="shared" si="252"/>
        <v/>
      </c>
      <c r="T1087" s="164" t="str">
        <f t="shared" ca="1" si="253"/>
        <v/>
      </c>
      <c r="U1087" s="163" t="str">
        <f t="shared" si="254"/>
        <v/>
      </c>
      <c r="V1087" s="163" t="str">
        <f ca="1">IF(AND(C1087&lt;&gt;"",C1087&lt;&gt;OFFSET(C1087,1,0)),SUMIFS(B.2[Giá có thuế],B.2[Số ĐK],C1087),"")</f>
        <v/>
      </c>
      <c r="W1087" s="159"/>
      <c r="X1087" s="161" t="str">
        <f>IF(W1087="","",'Thông Tin Chung'!$L$3)</f>
        <v/>
      </c>
      <c r="Y1087" s="163" t="str">
        <f t="shared" ca="1" si="255"/>
        <v/>
      </c>
      <c r="Z1087" s="165"/>
      <c r="AA1087" s="155" t="str">
        <f ca="1">IF(C1087="","",IF(OR(D1087&lt;NgayBatDau,D1087&gt;NgayKetThuc),"Ngày tháng phải nằm trong kỳ báo cáo",IF(AND(G1087&lt;&gt;"",COUNTIF(D.2[Tên khách hàng],G1087)=0),"Tên KH chưa khai báo trong DSKH",IF(AND(H1087&lt;&gt;"",COUNTIF(D.1[Tên sản phẩm],H1087)=0),"SP này chưa khai báo trong DSSP",""))))</f>
        <v/>
      </c>
      <c r="AB1087" s="23" t="str">
        <f t="shared" ca="1" si="241"/>
        <v/>
      </c>
      <c r="AC1087" s="23" t="str">
        <f t="shared" ca="1" si="242"/>
        <v/>
      </c>
      <c r="AD1087" s="23" t="str">
        <f t="shared" ca="1" si="243"/>
        <v/>
      </c>
      <c r="AE1087" s="68" t="str">
        <f t="shared" ca="1" si="244"/>
        <v/>
      </c>
      <c r="AF1087" s="69" t="str">
        <f>IF(OR(H1087="",S1087=""),"",S1087-(SUM(L1087,M1087)*INDEX(D.1[Đơn giá],MATCH(H1087,D.1[Tên sản phẩm],0))))</f>
        <v/>
      </c>
      <c r="AG1087" s="90" t="str">
        <f t="shared" ca="1" si="245"/>
        <v/>
      </c>
      <c r="AH1087" s="90"/>
    </row>
    <row r="1088" spans="2:34" ht="27.75" customHeight="1" x14ac:dyDescent="0.2">
      <c r="B1088" s="154">
        <f t="shared" si="246"/>
        <v>1085</v>
      </c>
      <c r="C1088" s="155" t="str">
        <f t="shared" ca="1" si="247"/>
        <v/>
      </c>
      <c r="D1088" s="156" t="str">
        <f t="shared" ca="1" si="248"/>
        <v/>
      </c>
      <c r="E1088" s="157" t="str">
        <f t="shared" ca="1" si="249"/>
        <v/>
      </c>
      <c r="F1088" s="157"/>
      <c r="G1088" s="158" t="str">
        <f t="shared" ca="1" si="250"/>
        <v/>
      </c>
      <c r="H1088" s="159"/>
      <c r="I1088" s="160" t="str">
        <f>IF(H1088="","",INDEX(D.1[Quy cách],MATCH(H1088,D.1[Tên sản phẩm],0)))</f>
        <v/>
      </c>
      <c r="J1088" s="35" t="str">
        <f>IF(H1088="","",INDEX(D.1[ĐVT],MATCH(H1088,D.1[Tên sản phẩm],0)))</f>
        <v/>
      </c>
      <c r="K1088" s="163" t="str">
        <f>IF(H1088="","",INDEX(D.1[Đơn giá bán
(Tham khảo)],MATCH(H1088,D.1[Tên sản phẩm],0)))</f>
        <v/>
      </c>
      <c r="L1088" s="162"/>
      <c r="M1088" s="159"/>
      <c r="N1088" s="159"/>
      <c r="O1088" s="159"/>
      <c r="P1088" s="163" t="str">
        <f t="shared" si="251"/>
        <v/>
      </c>
      <c r="Q1088" s="164"/>
      <c r="R1088" s="162"/>
      <c r="S1088" s="163" t="str">
        <f t="shared" si="252"/>
        <v/>
      </c>
      <c r="T1088" s="164" t="str">
        <f t="shared" ca="1" si="253"/>
        <v/>
      </c>
      <c r="U1088" s="163" t="str">
        <f t="shared" si="254"/>
        <v/>
      </c>
      <c r="V1088" s="163" t="str">
        <f ca="1">IF(AND(C1088&lt;&gt;"",C1088&lt;&gt;OFFSET(C1088,1,0)),SUMIFS(B.2[Giá có thuế],B.2[Số ĐK],C1088),"")</f>
        <v/>
      </c>
      <c r="W1088" s="159"/>
      <c r="X1088" s="161" t="str">
        <f>IF(W1088="","",'Thông Tin Chung'!$L$3)</f>
        <v/>
      </c>
      <c r="Y1088" s="163" t="str">
        <f t="shared" ca="1" si="255"/>
        <v/>
      </c>
      <c r="Z1088" s="165"/>
      <c r="AA1088" s="155" t="str">
        <f ca="1">IF(C1088="","",IF(OR(D1088&lt;NgayBatDau,D1088&gt;NgayKetThuc),"Ngày tháng phải nằm trong kỳ báo cáo",IF(AND(G1088&lt;&gt;"",COUNTIF(D.2[Tên khách hàng],G1088)=0),"Tên KH chưa khai báo trong DSKH",IF(AND(H1088&lt;&gt;"",COUNTIF(D.1[Tên sản phẩm],H1088)=0),"SP này chưa khai báo trong DSSP",""))))</f>
        <v/>
      </c>
      <c r="AB1088" s="23" t="str">
        <f t="shared" ca="1" si="241"/>
        <v/>
      </c>
      <c r="AC1088" s="23" t="str">
        <f t="shared" ca="1" si="242"/>
        <v/>
      </c>
      <c r="AD1088" s="23" t="str">
        <f t="shared" ca="1" si="243"/>
        <v/>
      </c>
      <c r="AE1088" s="68" t="str">
        <f t="shared" ca="1" si="244"/>
        <v/>
      </c>
      <c r="AF1088" s="69" t="str">
        <f>IF(OR(H1088="",S1088=""),"",S1088-(SUM(L1088,M1088)*INDEX(D.1[Đơn giá],MATCH(H1088,D.1[Tên sản phẩm],0))))</f>
        <v/>
      </c>
      <c r="AG1088" s="90" t="str">
        <f t="shared" ca="1" si="245"/>
        <v/>
      </c>
      <c r="AH1088" s="90"/>
    </row>
    <row r="1089" spans="2:34" ht="27.75" customHeight="1" x14ac:dyDescent="0.2">
      <c r="B1089" s="154">
        <f t="shared" si="246"/>
        <v>1086</v>
      </c>
      <c r="C1089" s="155" t="str">
        <f t="shared" ca="1" si="247"/>
        <v/>
      </c>
      <c r="D1089" s="156" t="str">
        <f t="shared" ca="1" si="248"/>
        <v/>
      </c>
      <c r="E1089" s="157" t="str">
        <f t="shared" ca="1" si="249"/>
        <v/>
      </c>
      <c r="F1089" s="157"/>
      <c r="G1089" s="158" t="str">
        <f t="shared" ca="1" si="250"/>
        <v/>
      </c>
      <c r="H1089" s="159"/>
      <c r="I1089" s="160" t="str">
        <f>IF(H1089="","",INDEX(D.1[Quy cách],MATCH(H1089,D.1[Tên sản phẩm],0)))</f>
        <v/>
      </c>
      <c r="J1089" s="35" t="str">
        <f>IF(H1089="","",INDEX(D.1[ĐVT],MATCH(H1089,D.1[Tên sản phẩm],0)))</f>
        <v/>
      </c>
      <c r="K1089" s="163" t="str">
        <f>IF(H1089="","",INDEX(D.1[Đơn giá bán
(Tham khảo)],MATCH(H1089,D.1[Tên sản phẩm],0)))</f>
        <v/>
      </c>
      <c r="L1089" s="162"/>
      <c r="M1089" s="159"/>
      <c r="N1089" s="159"/>
      <c r="O1089" s="159"/>
      <c r="P1089" s="163" t="str">
        <f t="shared" si="251"/>
        <v/>
      </c>
      <c r="Q1089" s="164"/>
      <c r="R1089" s="162"/>
      <c r="S1089" s="163" t="str">
        <f t="shared" si="252"/>
        <v/>
      </c>
      <c r="T1089" s="164" t="str">
        <f t="shared" ca="1" si="253"/>
        <v/>
      </c>
      <c r="U1089" s="163" t="str">
        <f t="shared" si="254"/>
        <v/>
      </c>
      <c r="V1089" s="163" t="str">
        <f ca="1">IF(AND(C1089&lt;&gt;"",C1089&lt;&gt;OFFSET(C1089,1,0)),SUMIFS(B.2[Giá có thuế],B.2[Số ĐK],C1089),"")</f>
        <v/>
      </c>
      <c r="W1089" s="159"/>
      <c r="X1089" s="161" t="str">
        <f>IF(W1089="","",'Thông Tin Chung'!$L$3)</f>
        <v/>
      </c>
      <c r="Y1089" s="163" t="str">
        <f t="shared" ca="1" si="255"/>
        <v/>
      </c>
      <c r="Z1089" s="165"/>
      <c r="AA1089" s="155" t="str">
        <f ca="1">IF(C1089="","",IF(OR(D1089&lt;NgayBatDau,D1089&gt;NgayKetThuc),"Ngày tháng phải nằm trong kỳ báo cáo",IF(AND(G1089&lt;&gt;"",COUNTIF(D.2[Tên khách hàng],G1089)=0),"Tên KH chưa khai báo trong DSKH",IF(AND(H1089&lt;&gt;"",COUNTIF(D.1[Tên sản phẩm],H1089)=0),"SP này chưa khai báo trong DSSP",""))))</f>
        <v/>
      </c>
      <c r="AB1089" s="23" t="str">
        <f t="shared" ca="1" si="241"/>
        <v/>
      </c>
      <c r="AC1089" s="23" t="str">
        <f t="shared" ca="1" si="242"/>
        <v/>
      </c>
      <c r="AD1089" s="23" t="str">
        <f t="shared" ca="1" si="243"/>
        <v/>
      </c>
      <c r="AE1089" s="68" t="str">
        <f t="shared" ca="1" si="244"/>
        <v/>
      </c>
      <c r="AF1089" s="69" t="str">
        <f>IF(OR(H1089="",S1089=""),"",S1089-(SUM(L1089,M1089)*INDEX(D.1[Đơn giá],MATCH(H1089,D.1[Tên sản phẩm],0))))</f>
        <v/>
      </c>
      <c r="AG1089" s="90" t="str">
        <f t="shared" ca="1" si="245"/>
        <v/>
      </c>
      <c r="AH1089" s="90"/>
    </row>
    <row r="1090" spans="2:34" ht="27.75" customHeight="1" x14ac:dyDescent="0.2">
      <c r="B1090" s="154">
        <f t="shared" si="246"/>
        <v>1087</v>
      </c>
      <c r="C1090" s="155" t="str">
        <f t="shared" ca="1" si="247"/>
        <v/>
      </c>
      <c r="D1090" s="156" t="str">
        <f t="shared" ca="1" si="248"/>
        <v/>
      </c>
      <c r="E1090" s="157" t="str">
        <f t="shared" ca="1" si="249"/>
        <v/>
      </c>
      <c r="F1090" s="157"/>
      <c r="G1090" s="158" t="str">
        <f t="shared" ca="1" si="250"/>
        <v/>
      </c>
      <c r="H1090" s="159"/>
      <c r="I1090" s="160" t="str">
        <f>IF(H1090="","",INDEX(D.1[Quy cách],MATCH(H1090,D.1[Tên sản phẩm],0)))</f>
        <v/>
      </c>
      <c r="J1090" s="35" t="str">
        <f>IF(H1090="","",INDEX(D.1[ĐVT],MATCH(H1090,D.1[Tên sản phẩm],0)))</f>
        <v/>
      </c>
      <c r="K1090" s="163" t="str">
        <f>IF(H1090="","",INDEX(D.1[Đơn giá bán
(Tham khảo)],MATCH(H1090,D.1[Tên sản phẩm],0)))</f>
        <v/>
      </c>
      <c r="L1090" s="162"/>
      <c r="M1090" s="159"/>
      <c r="N1090" s="159"/>
      <c r="O1090" s="159"/>
      <c r="P1090" s="163" t="str">
        <f t="shared" si="251"/>
        <v/>
      </c>
      <c r="Q1090" s="164"/>
      <c r="R1090" s="162"/>
      <c r="S1090" s="163" t="str">
        <f t="shared" si="252"/>
        <v/>
      </c>
      <c r="T1090" s="164" t="str">
        <f t="shared" ca="1" si="253"/>
        <v/>
      </c>
      <c r="U1090" s="163" t="str">
        <f t="shared" si="254"/>
        <v/>
      </c>
      <c r="V1090" s="163" t="str">
        <f ca="1">IF(AND(C1090&lt;&gt;"",C1090&lt;&gt;OFFSET(C1090,1,0)),SUMIFS(B.2[Giá có thuế],B.2[Số ĐK],C1090),"")</f>
        <v/>
      </c>
      <c r="W1090" s="159"/>
      <c r="X1090" s="161" t="str">
        <f>IF(W1090="","",'Thông Tin Chung'!$L$3)</f>
        <v/>
      </c>
      <c r="Y1090" s="163" t="str">
        <f t="shared" ca="1" si="255"/>
        <v/>
      </c>
      <c r="Z1090" s="165"/>
      <c r="AA1090" s="155" t="str">
        <f ca="1">IF(C1090="","",IF(OR(D1090&lt;NgayBatDau,D1090&gt;NgayKetThuc),"Ngày tháng phải nằm trong kỳ báo cáo",IF(AND(G1090&lt;&gt;"",COUNTIF(D.2[Tên khách hàng],G1090)=0),"Tên KH chưa khai báo trong DSKH",IF(AND(H1090&lt;&gt;"",COUNTIF(D.1[Tên sản phẩm],H1090)=0),"SP này chưa khai báo trong DSSP",""))))</f>
        <v/>
      </c>
      <c r="AB1090" s="23" t="str">
        <f t="shared" ca="1" si="241"/>
        <v/>
      </c>
      <c r="AC1090" s="23" t="str">
        <f t="shared" ca="1" si="242"/>
        <v/>
      </c>
      <c r="AD1090" s="23" t="str">
        <f t="shared" ca="1" si="243"/>
        <v/>
      </c>
      <c r="AE1090" s="68" t="str">
        <f t="shared" ca="1" si="244"/>
        <v/>
      </c>
      <c r="AF1090" s="69" t="str">
        <f>IF(OR(H1090="",S1090=""),"",S1090-(SUM(L1090,M1090)*INDEX(D.1[Đơn giá],MATCH(H1090,D.1[Tên sản phẩm],0))))</f>
        <v/>
      </c>
      <c r="AG1090" s="90" t="str">
        <f t="shared" ca="1" si="245"/>
        <v/>
      </c>
      <c r="AH1090" s="90"/>
    </row>
    <row r="1091" spans="2:34" ht="27.75" customHeight="1" x14ac:dyDescent="0.2">
      <c r="B1091" s="154">
        <f t="shared" si="246"/>
        <v>1088</v>
      </c>
      <c r="C1091" s="155" t="str">
        <f t="shared" ca="1" si="247"/>
        <v/>
      </c>
      <c r="D1091" s="156" t="str">
        <f t="shared" ca="1" si="248"/>
        <v/>
      </c>
      <c r="E1091" s="157" t="str">
        <f t="shared" ca="1" si="249"/>
        <v/>
      </c>
      <c r="F1091" s="157"/>
      <c r="G1091" s="158" t="str">
        <f t="shared" ca="1" si="250"/>
        <v/>
      </c>
      <c r="H1091" s="159"/>
      <c r="I1091" s="160" t="str">
        <f>IF(H1091="","",INDEX(D.1[Quy cách],MATCH(H1091,D.1[Tên sản phẩm],0)))</f>
        <v/>
      </c>
      <c r="J1091" s="35" t="str">
        <f>IF(H1091="","",INDEX(D.1[ĐVT],MATCH(H1091,D.1[Tên sản phẩm],0)))</f>
        <v/>
      </c>
      <c r="K1091" s="163" t="str">
        <f>IF(H1091="","",INDEX(D.1[Đơn giá bán
(Tham khảo)],MATCH(H1091,D.1[Tên sản phẩm],0)))</f>
        <v/>
      </c>
      <c r="L1091" s="162"/>
      <c r="M1091" s="159"/>
      <c r="N1091" s="159"/>
      <c r="O1091" s="159"/>
      <c r="P1091" s="163" t="str">
        <f t="shared" si="251"/>
        <v/>
      </c>
      <c r="Q1091" s="164"/>
      <c r="R1091" s="162"/>
      <c r="S1091" s="163" t="str">
        <f t="shared" si="252"/>
        <v/>
      </c>
      <c r="T1091" s="164" t="str">
        <f t="shared" ca="1" si="253"/>
        <v/>
      </c>
      <c r="U1091" s="163" t="str">
        <f t="shared" si="254"/>
        <v/>
      </c>
      <c r="V1091" s="163" t="str">
        <f ca="1">IF(AND(C1091&lt;&gt;"",C1091&lt;&gt;OFFSET(C1091,1,0)),SUMIFS(B.2[Giá có thuế],B.2[Số ĐK],C1091),"")</f>
        <v/>
      </c>
      <c r="W1091" s="159"/>
      <c r="X1091" s="161" t="str">
        <f>IF(W1091="","",'Thông Tin Chung'!$L$3)</f>
        <v/>
      </c>
      <c r="Y1091" s="163" t="str">
        <f t="shared" ca="1" si="255"/>
        <v/>
      </c>
      <c r="Z1091" s="165"/>
      <c r="AA1091" s="155" t="str">
        <f ca="1">IF(C1091="","",IF(OR(D1091&lt;NgayBatDau,D1091&gt;NgayKetThuc),"Ngày tháng phải nằm trong kỳ báo cáo",IF(AND(G1091&lt;&gt;"",COUNTIF(D.2[Tên khách hàng],G1091)=0),"Tên KH chưa khai báo trong DSKH",IF(AND(H1091&lt;&gt;"",COUNTIF(D.1[Tên sản phẩm],H1091)=0),"SP này chưa khai báo trong DSSP",""))))</f>
        <v/>
      </c>
      <c r="AB1091" s="23" t="str">
        <f t="shared" ref="AB1091:AB1154" ca="1" si="256">IF(D1091="","",IF(D1091&lt;B3LocTuNgay,0,IF(D1091&lt;=B3LocDenNgay,1,"")))</f>
        <v/>
      </c>
      <c r="AC1091" s="23" t="str">
        <f t="shared" ref="AC1091:AC1154" ca="1" si="257">IF(D1091="","",IF(D1091&lt;B4LocTuNgay,0,IF(D1091&lt;=B4LocDenNgay,1,"")))</f>
        <v/>
      </c>
      <c r="AD1091" s="23" t="str">
        <f t="shared" ref="AD1091:AD1154" ca="1" si="258">IF(D1091="","",IF(D1091&lt;B5LocTuNgay,0,IF(D1091&lt;=B5LocDenNgay,1,"")))</f>
        <v/>
      </c>
      <c r="AE1091" s="68" t="str">
        <f t="shared" ref="AE1091:AE1154" ca="1" si="259">IF(D1091="","",MONTH(D1091))</f>
        <v/>
      </c>
      <c r="AF1091" s="69" t="str">
        <f>IF(OR(H1091="",S1091=""),"",S1091-(SUM(L1091,M1091)*INDEX(D.1[Đơn giá],MATCH(H1091,D.1[Tên sản phẩm],0))))</f>
        <v/>
      </c>
      <c r="AG1091" s="90" t="str">
        <f t="shared" ref="AG1091:AG1154" ca="1" si="260">IF(E1091="","",IF(E1091=SoChungTuInPXK,B1091,""))</f>
        <v/>
      </c>
      <c r="AH1091" s="90"/>
    </row>
    <row r="1092" spans="2:34" ht="27.75" customHeight="1" x14ac:dyDescent="0.2">
      <c r="B1092" s="154">
        <f t="shared" ref="B1092:B1155" si="261">ROW(A1092)-3</f>
        <v>1089</v>
      </c>
      <c r="C1092" s="155" t="str">
        <f t="shared" ref="C1092:C1155" ca="1" si="262">IF(AND(D1092="",E1092="",G1092=""),"",IF(AND(D1092=OFFSET(D1092,-1,0),E1092=OFFSET(E1092,-1,0),G1092=OFFSET(G1092,-1,0)),OFFSET(B1092,-1,1),B1092))</f>
        <v/>
      </c>
      <c r="D1092" s="156" t="str">
        <f t="shared" ref="D1092:D1155" ca="1" si="263">IF(AND($H1092&lt;&gt;"",B1092&lt;&gt;1),OFFSET(C1092,-1,1),"")</f>
        <v/>
      </c>
      <c r="E1092" s="157" t="str">
        <f t="shared" ref="E1092:E1155" ca="1" si="264">IF(AND($H1092&lt;&gt;"",B1092&lt;&gt;1),OFFSET(D1092,-1,1),"")</f>
        <v/>
      </c>
      <c r="F1092" s="157"/>
      <c r="G1092" s="158" t="str">
        <f t="shared" ref="G1092:G1155" ca="1" si="265">IF(AND($H1092&lt;&gt;"",B1092&lt;&gt;1),OFFSET(F1092,-1,1),"")</f>
        <v/>
      </c>
      <c r="H1092" s="159"/>
      <c r="I1092" s="160" t="str">
        <f>IF(H1092="","",INDEX(D.1[Quy cách],MATCH(H1092,D.1[Tên sản phẩm],0)))</f>
        <v/>
      </c>
      <c r="J1092" s="35" t="str">
        <f>IF(H1092="","",INDEX(D.1[ĐVT],MATCH(H1092,D.1[Tên sản phẩm],0)))</f>
        <v/>
      </c>
      <c r="K1092" s="163" t="str">
        <f>IF(H1092="","",INDEX(D.1[Đơn giá bán
(Tham khảo)],MATCH(H1092,D.1[Tên sản phẩm],0)))</f>
        <v/>
      </c>
      <c r="L1092" s="162"/>
      <c r="M1092" s="159"/>
      <c r="N1092" s="159"/>
      <c r="O1092" s="159"/>
      <c r="P1092" s="163" t="str">
        <f t="shared" ref="P1092:P1155" si="266">IF(AND(K1092&lt;&gt;"",L1092&lt;&gt;""),K1092*L1092,IF(AND(N1092&lt;&gt;"",O1092&lt;&gt;""),N1092*O1092,""))</f>
        <v/>
      </c>
      <c r="Q1092" s="164"/>
      <c r="R1092" s="162"/>
      <c r="S1092" s="163" t="str">
        <f t="shared" ref="S1092:S1155" si="267">IF(P1092="","",P1092-SUM(R1092))</f>
        <v/>
      </c>
      <c r="T1092" s="164" t="str">
        <f t="shared" ref="T1092:T1155" ca="1" si="268">IF(AND(S1092&lt;&gt;"",C1092=OFFSET(C1092,-1,0)),OFFSET(S1092,-1,1),"")</f>
        <v/>
      </c>
      <c r="U1092" s="163" t="str">
        <f t="shared" ref="U1092:U1155" si="269">IF(S1092="","",S1092*SUM(1,T1092))</f>
        <v/>
      </c>
      <c r="V1092" s="163" t="str">
        <f ca="1">IF(AND(C1092&lt;&gt;"",C1092&lt;&gt;OFFSET(C1092,1,0)),SUMIFS(B.2[Giá có thuế],B.2[Số ĐK],C1092),"")</f>
        <v/>
      </c>
      <c r="W1092" s="159"/>
      <c r="X1092" s="161" t="str">
        <f>IF(W1092="","",'Thông Tin Chung'!$L$3)</f>
        <v/>
      </c>
      <c r="Y1092" s="163" t="str">
        <f t="shared" ref="Y1092:Y1155" ca="1" si="270">IF(AND(V1092&lt;&gt;"",W1092&lt;&gt;"",V1092&lt;&gt;0),V1092-W1092,"")</f>
        <v/>
      </c>
      <c r="Z1092" s="165"/>
      <c r="AA1092" s="155" t="str">
        <f ca="1">IF(C1092="","",IF(OR(D1092&lt;NgayBatDau,D1092&gt;NgayKetThuc),"Ngày tháng phải nằm trong kỳ báo cáo",IF(AND(G1092&lt;&gt;"",COUNTIF(D.2[Tên khách hàng],G1092)=0),"Tên KH chưa khai báo trong DSKH",IF(AND(H1092&lt;&gt;"",COUNTIF(D.1[Tên sản phẩm],H1092)=0),"SP này chưa khai báo trong DSSP",""))))</f>
        <v/>
      </c>
      <c r="AB1092" s="23" t="str">
        <f t="shared" ca="1" si="256"/>
        <v/>
      </c>
      <c r="AC1092" s="23" t="str">
        <f t="shared" ca="1" si="257"/>
        <v/>
      </c>
      <c r="AD1092" s="23" t="str">
        <f t="shared" ca="1" si="258"/>
        <v/>
      </c>
      <c r="AE1092" s="68" t="str">
        <f t="shared" ca="1" si="259"/>
        <v/>
      </c>
      <c r="AF1092" s="69" t="str">
        <f>IF(OR(H1092="",S1092=""),"",S1092-(SUM(L1092,M1092)*INDEX(D.1[Đơn giá],MATCH(H1092,D.1[Tên sản phẩm],0))))</f>
        <v/>
      </c>
      <c r="AG1092" s="90" t="str">
        <f t="shared" ca="1" si="260"/>
        <v/>
      </c>
      <c r="AH1092" s="90"/>
    </row>
    <row r="1093" spans="2:34" ht="27.75" customHeight="1" x14ac:dyDescent="0.2">
      <c r="B1093" s="154">
        <f t="shared" si="261"/>
        <v>1090</v>
      </c>
      <c r="C1093" s="155" t="str">
        <f t="shared" ca="1" si="262"/>
        <v/>
      </c>
      <c r="D1093" s="156" t="str">
        <f t="shared" ca="1" si="263"/>
        <v/>
      </c>
      <c r="E1093" s="157" t="str">
        <f t="shared" ca="1" si="264"/>
        <v/>
      </c>
      <c r="F1093" s="157"/>
      <c r="G1093" s="158" t="str">
        <f t="shared" ca="1" si="265"/>
        <v/>
      </c>
      <c r="H1093" s="159"/>
      <c r="I1093" s="160" t="str">
        <f>IF(H1093="","",INDEX(D.1[Quy cách],MATCH(H1093,D.1[Tên sản phẩm],0)))</f>
        <v/>
      </c>
      <c r="J1093" s="35" t="str">
        <f>IF(H1093="","",INDEX(D.1[ĐVT],MATCH(H1093,D.1[Tên sản phẩm],0)))</f>
        <v/>
      </c>
      <c r="K1093" s="163" t="str">
        <f>IF(H1093="","",INDEX(D.1[Đơn giá bán
(Tham khảo)],MATCH(H1093,D.1[Tên sản phẩm],0)))</f>
        <v/>
      </c>
      <c r="L1093" s="162"/>
      <c r="M1093" s="159"/>
      <c r="N1093" s="159"/>
      <c r="O1093" s="159"/>
      <c r="P1093" s="163" t="str">
        <f t="shared" si="266"/>
        <v/>
      </c>
      <c r="Q1093" s="164"/>
      <c r="R1093" s="162"/>
      <c r="S1093" s="163" t="str">
        <f t="shared" si="267"/>
        <v/>
      </c>
      <c r="T1093" s="164" t="str">
        <f t="shared" ca="1" si="268"/>
        <v/>
      </c>
      <c r="U1093" s="163" t="str">
        <f t="shared" si="269"/>
        <v/>
      </c>
      <c r="V1093" s="163" t="str">
        <f ca="1">IF(AND(C1093&lt;&gt;"",C1093&lt;&gt;OFFSET(C1093,1,0)),SUMIFS(B.2[Giá có thuế],B.2[Số ĐK],C1093),"")</f>
        <v/>
      </c>
      <c r="W1093" s="159"/>
      <c r="X1093" s="161" t="str">
        <f>IF(W1093="","",'Thông Tin Chung'!$L$3)</f>
        <v/>
      </c>
      <c r="Y1093" s="163" t="str">
        <f t="shared" ca="1" si="270"/>
        <v/>
      </c>
      <c r="Z1093" s="165"/>
      <c r="AA1093" s="155" t="str">
        <f ca="1">IF(C1093="","",IF(OR(D1093&lt;NgayBatDau,D1093&gt;NgayKetThuc),"Ngày tháng phải nằm trong kỳ báo cáo",IF(AND(G1093&lt;&gt;"",COUNTIF(D.2[Tên khách hàng],G1093)=0),"Tên KH chưa khai báo trong DSKH",IF(AND(H1093&lt;&gt;"",COUNTIF(D.1[Tên sản phẩm],H1093)=0),"SP này chưa khai báo trong DSSP",""))))</f>
        <v/>
      </c>
      <c r="AB1093" s="23" t="str">
        <f t="shared" ca="1" si="256"/>
        <v/>
      </c>
      <c r="AC1093" s="23" t="str">
        <f t="shared" ca="1" si="257"/>
        <v/>
      </c>
      <c r="AD1093" s="23" t="str">
        <f t="shared" ca="1" si="258"/>
        <v/>
      </c>
      <c r="AE1093" s="68" t="str">
        <f t="shared" ca="1" si="259"/>
        <v/>
      </c>
      <c r="AF1093" s="69" t="str">
        <f>IF(OR(H1093="",S1093=""),"",S1093-(SUM(L1093,M1093)*INDEX(D.1[Đơn giá],MATCH(H1093,D.1[Tên sản phẩm],0))))</f>
        <v/>
      </c>
      <c r="AG1093" s="90" t="str">
        <f t="shared" ca="1" si="260"/>
        <v/>
      </c>
      <c r="AH1093" s="90"/>
    </row>
    <row r="1094" spans="2:34" ht="27.75" customHeight="1" x14ac:dyDescent="0.2">
      <c r="B1094" s="154">
        <f t="shared" si="261"/>
        <v>1091</v>
      </c>
      <c r="C1094" s="155" t="str">
        <f t="shared" ca="1" si="262"/>
        <v/>
      </c>
      <c r="D1094" s="156" t="str">
        <f t="shared" ca="1" si="263"/>
        <v/>
      </c>
      <c r="E1094" s="157" t="str">
        <f t="shared" ca="1" si="264"/>
        <v/>
      </c>
      <c r="F1094" s="157"/>
      <c r="G1094" s="158" t="str">
        <f t="shared" ca="1" si="265"/>
        <v/>
      </c>
      <c r="H1094" s="159"/>
      <c r="I1094" s="160" t="str">
        <f>IF(H1094="","",INDEX(D.1[Quy cách],MATCH(H1094,D.1[Tên sản phẩm],0)))</f>
        <v/>
      </c>
      <c r="J1094" s="35" t="str">
        <f>IF(H1094="","",INDEX(D.1[ĐVT],MATCH(H1094,D.1[Tên sản phẩm],0)))</f>
        <v/>
      </c>
      <c r="K1094" s="163" t="str">
        <f>IF(H1094="","",INDEX(D.1[Đơn giá bán
(Tham khảo)],MATCH(H1094,D.1[Tên sản phẩm],0)))</f>
        <v/>
      </c>
      <c r="L1094" s="162"/>
      <c r="M1094" s="159"/>
      <c r="N1094" s="159"/>
      <c r="O1094" s="159"/>
      <c r="P1094" s="163" t="str">
        <f t="shared" si="266"/>
        <v/>
      </c>
      <c r="Q1094" s="164"/>
      <c r="R1094" s="162"/>
      <c r="S1094" s="163" t="str">
        <f t="shared" si="267"/>
        <v/>
      </c>
      <c r="T1094" s="164" t="str">
        <f t="shared" ca="1" si="268"/>
        <v/>
      </c>
      <c r="U1094" s="163" t="str">
        <f t="shared" si="269"/>
        <v/>
      </c>
      <c r="V1094" s="163" t="str">
        <f ca="1">IF(AND(C1094&lt;&gt;"",C1094&lt;&gt;OFFSET(C1094,1,0)),SUMIFS(B.2[Giá có thuế],B.2[Số ĐK],C1094),"")</f>
        <v/>
      </c>
      <c r="W1094" s="159"/>
      <c r="X1094" s="161" t="str">
        <f>IF(W1094="","",'Thông Tin Chung'!$L$3)</f>
        <v/>
      </c>
      <c r="Y1094" s="163" t="str">
        <f t="shared" ca="1" si="270"/>
        <v/>
      </c>
      <c r="Z1094" s="165"/>
      <c r="AA1094" s="155" t="str">
        <f ca="1">IF(C1094="","",IF(OR(D1094&lt;NgayBatDau,D1094&gt;NgayKetThuc),"Ngày tháng phải nằm trong kỳ báo cáo",IF(AND(G1094&lt;&gt;"",COUNTIF(D.2[Tên khách hàng],G1094)=0),"Tên KH chưa khai báo trong DSKH",IF(AND(H1094&lt;&gt;"",COUNTIF(D.1[Tên sản phẩm],H1094)=0),"SP này chưa khai báo trong DSSP",""))))</f>
        <v/>
      </c>
      <c r="AB1094" s="23" t="str">
        <f t="shared" ca="1" si="256"/>
        <v/>
      </c>
      <c r="AC1094" s="23" t="str">
        <f t="shared" ca="1" si="257"/>
        <v/>
      </c>
      <c r="AD1094" s="23" t="str">
        <f t="shared" ca="1" si="258"/>
        <v/>
      </c>
      <c r="AE1094" s="68" t="str">
        <f t="shared" ca="1" si="259"/>
        <v/>
      </c>
      <c r="AF1094" s="69" t="str">
        <f>IF(OR(H1094="",S1094=""),"",S1094-(SUM(L1094,M1094)*INDEX(D.1[Đơn giá],MATCH(H1094,D.1[Tên sản phẩm],0))))</f>
        <v/>
      </c>
      <c r="AG1094" s="90" t="str">
        <f t="shared" ca="1" si="260"/>
        <v/>
      </c>
      <c r="AH1094" s="90"/>
    </row>
    <row r="1095" spans="2:34" ht="27.75" customHeight="1" x14ac:dyDescent="0.2">
      <c r="B1095" s="154">
        <f t="shared" si="261"/>
        <v>1092</v>
      </c>
      <c r="C1095" s="155" t="str">
        <f t="shared" ca="1" si="262"/>
        <v/>
      </c>
      <c r="D1095" s="156" t="str">
        <f t="shared" ca="1" si="263"/>
        <v/>
      </c>
      <c r="E1095" s="157" t="str">
        <f t="shared" ca="1" si="264"/>
        <v/>
      </c>
      <c r="F1095" s="157"/>
      <c r="G1095" s="158" t="str">
        <f t="shared" ca="1" si="265"/>
        <v/>
      </c>
      <c r="H1095" s="159"/>
      <c r="I1095" s="160" t="str">
        <f>IF(H1095="","",INDEX(D.1[Quy cách],MATCH(H1095,D.1[Tên sản phẩm],0)))</f>
        <v/>
      </c>
      <c r="J1095" s="35" t="str">
        <f>IF(H1095="","",INDEX(D.1[ĐVT],MATCH(H1095,D.1[Tên sản phẩm],0)))</f>
        <v/>
      </c>
      <c r="K1095" s="163" t="str">
        <f>IF(H1095="","",INDEX(D.1[Đơn giá bán
(Tham khảo)],MATCH(H1095,D.1[Tên sản phẩm],0)))</f>
        <v/>
      </c>
      <c r="L1095" s="162"/>
      <c r="M1095" s="159"/>
      <c r="N1095" s="159"/>
      <c r="O1095" s="159"/>
      <c r="P1095" s="163" t="str">
        <f t="shared" si="266"/>
        <v/>
      </c>
      <c r="Q1095" s="164"/>
      <c r="R1095" s="162"/>
      <c r="S1095" s="163" t="str">
        <f t="shared" si="267"/>
        <v/>
      </c>
      <c r="T1095" s="164" t="str">
        <f t="shared" ca="1" si="268"/>
        <v/>
      </c>
      <c r="U1095" s="163" t="str">
        <f t="shared" si="269"/>
        <v/>
      </c>
      <c r="V1095" s="163" t="str">
        <f ca="1">IF(AND(C1095&lt;&gt;"",C1095&lt;&gt;OFFSET(C1095,1,0)),SUMIFS(B.2[Giá có thuế],B.2[Số ĐK],C1095),"")</f>
        <v/>
      </c>
      <c r="W1095" s="159"/>
      <c r="X1095" s="161" t="str">
        <f>IF(W1095="","",'Thông Tin Chung'!$L$3)</f>
        <v/>
      </c>
      <c r="Y1095" s="163" t="str">
        <f t="shared" ca="1" si="270"/>
        <v/>
      </c>
      <c r="Z1095" s="165"/>
      <c r="AA1095" s="155" t="str">
        <f ca="1">IF(C1095="","",IF(OR(D1095&lt;NgayBatDau,D1095&gt;NgayKetThuc),"Ngày tháng phải nằm trong kỳ báo cáo",IF(AND(G1095&lt;&gt;"",COUNTIF(D.2[Tên khách hàng],G1095)=0),"Tên KH chưa khai báo trong DSKH",IF(AND(H1095&lt;&gt;"",COUNTIF(D.1[Tên sản phẩm],H1095)=0),"SP này chưa khai báo trong DSSP",""))))</f>
        <v/>
      </c>
      <c r="AB1095" s="23" t="str">
        <f t="shared" ca="1" si="256"/>
        <v/>
      </c>
      <c r="AC1095" s="23" t="str">
        <f t="shared" ca="1" si="257"/>
        <v/>
      </c>
      <c r="AD1095" s="23" t="str">
        <f t="shared" ca="1" si="258"/>
        <v/>
      </c>
      <c r="AE1095" s="68" t="str">
        <f t="shared" ca="1" si="259"/>
        <v/>
      </c>
      <c r="AF1095" s="69" t="str">
        <f>IF(OR(H1095="",S1095=""),"",S1095-(SUM(L1095,M1095)*INDEX(D.1[Đơn giá],MATCH(H1095,D.1[Tên sản phẩm],0))))</f>
        <v/>
      </c>
      <c r="AG1095" s="90" t="str">
        <f t="shared" ca="1" si="260"/>
        <v/>
      </c>
      <c r="AH1095" s="90"/>
    </row>
    <row r="1096" spans="2:34" ht="27.75" customHeight="1" x14ac:dyDescent="0.2">
      <c r="B1096" s="154">
        <f t="shared" si="261"/>
        <v>1093</v>
      </c>
      <c r="C1096" s="155" t="str">
        <f t="shared" ca="1" si="262"/>
        <v/>
      </c>
      <c r="D1096" s="156" t="str">
        <f t="shared" ca="1" si="263"/>
        <v/>
      </c>
      <c r="E1096" s="157" t="str">
        <f t="shared" ca="1" si="264"/>
        <v/>
      </c>
      <c r="F1096" s="157"/>
      <c r="G1096" s="158" t="str">
        <f t="shared" ca="1" si="265"/>
        <v/>
      </c>
      <c r="H1096" s="159"/>
      <c r="I1096" s="160" t="str">
        <f>IF(H1096="","",INDEX(D.1[Quy cách],MATCH(H1096,D.1[Tên sản phẩm],0)))</f>
        <v/>
      </c>
      <c r="J1096" s="35" t="str">
        <f>IF(H1096="","",INDEX(D.1[ĐVT],MATCH(H1096,D.1[Tên sản phẩm],0)))</f>
        <v/>
      </c>
      <c r="K1096" s="163" t="str">
        <f>IF(H1096="","",INDEX(D.1[Đơn giá bán
(Tham khảo)],MATCH(H1096,D.1[Tên sản phẩm],0)))</f>
        <v/>
      </c>
      <c r="L1096" s="162"/>
      <c r="M1096" s="159"/>
      <c r="N1096" s="159"/>
      <c r="O1096" s="159"/>
      <c r="P1096" s="163" t="str">
        <f t="shared" si="266"/>
        <v/>
      </c>
      <c r="Q1096" s="164"/>
      <c r="R1096" s="162"/>
      <c r="S1096" s="163" t="str">
        <f t="shared" si="267"/>
        <v/>
      </c>
      <c r="T1096" s="164" t="str">
        <f t="shared" ca="1" si="268"/>
        <v/>
      </c>
      <c r="U1096" s="163" t="str">
        <f t="shared" si="269"/>
        <v/>
      </c>
      <c r="V1096" s="163" t="str">
        <f ca="1">IF(AND(C1096&lt;&gt;"",C1096&lt;&gt;OFFSET(C1096,1,0)),SUMIFS(B.2[Giá có thuế],B.2[Số ĐK],C1096),"")</f>
        <v/>
      </c>
      <c r="W1096" s="159"/>
      <c r="X1096" s="161" t="str">
        <f>IF(W1096="","",'Thông Tin Chung'!$L$3)</f>
        <v/>
      </c>
      <c r="Y1096" s="163" t="str">
        <f t="shared" ca="1" si="270"/>
        <v/>
      </c>
      <c r="Z1096" s="165"/>
      <c r="AA1096" s="155" t="str">
        <f ca="1">IF(C1096="","",IF(OR(D1096&lt;NgayBatDau,D1096&gt;NgayKetThuc),"Ngày tháng phải nằm trong kỳ báo cáo",IF(AND(G1096&lt;&gt;"",COUNTIF(D.2[Tên khách hàng],G1096)=0),"Tên KH chưa khai báo trong DSKH",IF(AND(H1096&lt;&gt;"",COUNTIF(D.1[Tên sản phẩm],H1096)=0),"SP này chưa khai báo trong DSSP",""))))</f>
        <v/>
      </c>
      <c r="AB1096" s="23" t="str">
        <f t="shared" ca="1" si="256"/>
        <v/>
      </c>
      <c r="AC1096" s="23" t="str">
        <f t="shared" ca="1" si="257"/>
        <v/>
      </c>
      <c r="AD1096" s="23" t="str">
        <f t="shared" ca="1" si="258"/>
        <v/>
      </c>
      <c r="AE1096" s="68" t="str">
        <f t="shared" ca="1" si="259"/>
        <v/>
      </c>
      <c r="AF1096" s="69" t="str">
        <f>IF(OR(H1096="",S1096=""),"",S1096-(SUM(L1096,M1096)*INDEX(D.1[Đơn giá],MATCH(H1096,D.1[Tên sản phẩm],0))))</f>
        <v/>
      </c>
      <c r="AG1096" s="90" t="str">
        <f t="shared" ca="1" si="260"/>
        <v/>
      </c>
      <c r="AH1096" s="90"/>
    </row>
    <row r="1097" spans="2:34" ht="27.75" customHeight="1" x14ac:dyDescent="0.2">
      <c r="B1097" s="154">
        <f t="shared" si="261"/>
        <v>1094</v>
      </c>
      <c r="C1097" s="155" t="str">
        <f t="shared" ca="1" si="262"/>
        <v/>
      </c>
      <c r="D1097" s="156" t="str">
        <f t="shared" ca="1" si="263"/>
        <v/>
      </c>
      <c r="E1097" s="157" t="str">
        <f t="shared" ca="1" si="264"/>
        <v/>
      </c>
      <c r="F1097" s="157"/>
      <c r="G1097" s="158" t="str">
        <f t="shared" ca="1" si="265"/>
        <v/>
      </c>
      <c r="H1097" s="159"/>
      <c r="I1097" s="160" t="str">
        <f>IF(H1097="","",INDEX(D.1[Quy cách],MATCH(H1097,D.1[Tên sản phẩm],0)))</f>
        <v/>
      </c>
      <c r="J1097" s="35" t="str">
        <f>IF(H1097="","",INDEX(D.1[ĐVT],MATCH(H1097,D.1[Tên sản phẩm],0)))</f>
        <v/>
      </c>
      <c r="K1097" s="163" t="str">
        <f>IF(H1097="","",INDEX(D.1[Đơn giá bán
(Tham khảo)],MATCH(H1097,D.1[Tên sản phẩm],0)))</f>
        <v/>
      </c>
      <c r="L1097" s="162"/>
      <c r="M1097" s="159"/>
      <c r="N1097" s="159"/>
      <c r="O1097" s="159"/>
      <c r="P1097" s="163" t="str">
        <f t="shared" si="266"/>
        <v/>
      </c>
      <c r="Q1097" s="164"/>
      <c r="R1097" s="162"/>
      <c r="S1097" s="163" t="str">
        <f t="shared" si="267"/>
        <v/>
      </c>
      <c r="T1097" s="164" t="str">
        <f t="shared" ca="1" si="268"/>
        <v/>
      </c>
      <c r="U1097" s="163" t="str">
        <f t="shared" si="269"/>
        <v/>
      </c>
      <c r="V1097" s="163" t="str">
        <f ca="1">IF(AND(C1097&lt;&gt;"",C1097&lt;&gt;OFFSET(C1097,1,0)),SUMIFS(B.2[Giá có thuế],B.2[Số ĐK],C1097),"")</f>
        <v/>
      </c>
      <c r="W1097" s="159"/>
      <c r="X1097" s="161" t="str">
        <f>IF(W1097="","",'Thông Tin Chung'!$L$3)</f>
        <v/>
      </c>
      <c r="Y1097" s="163" t="str">
        <f t="shared" ca="1" si="270"/>
        <v/>
      </c>
      <c r="Z1097" s="165"/>
      <c r="AA1097" s="155" t="str">
        <f ca="1">IF(C1097="","",IF(OR(D1097&lt;NgayBatDau,D1097&gt;NgayKetThuc),"Ngày tháng phải nằm trong kỳ báo cáo",IF(AND(G1097&lt;&gt;"",COUNTIF(D.2[Tên khách hàng],G1097)=0),"Tên KH chưa khai báo trong DSKH",IF(AND(H1097&lt;&gt;"",COUNTIF(D.1[Tên sản phẩm],H1097)=0),"SP này chưa khai báo trong DSSP",""))))</f>
        <v/>
      </c>
      <c r="AB1097" s="23" t="str">
        <f t="shared" ca="1" si="256"/>
        <v/>
      </c>
      <c r="AC1097" s="23" t="str">
        <f t="shared" ca="1" si="257"/>
        <v/>
      </c>
      <c r="AD1097" s="23" t="str">
        <f t="shared" ca="1" si="258"/>
        <v/>
      </c>
      <c r="AE1097" s="68" t="str">
        <f t="shared" ca="1" si="259"/>
        <v/>
      </c>
      <c r="AF1097" s="69" t="str">
        <f>IF(OR(H1097="",S1097=""),"",S1097-(SUM(L1097,M1097)*INDEX(D.1[Đơn giá],MATCH(H1097,D.1[Tên sản phẩm],0))))</f>
        <v/>
      </c>
      <c r="AG1097" s="90" t="str">
        <f t="shared" ca="1" si="260"/>
        <v/>
      </c>
      <c r="AH1097" s="90"/>
    </row>
    <row r="1098" spans="2:34" ht="27.75" customHeight="1" x14ac:dyDescent="0.2">
      <c r="B1098" s="154">
        <f t="shared" si="261"/>
        <v>1095</v>
      </c>
      <c r="C1098" s="155" t="str">
        <f t="shared" ca="1" si="262"/>
        <v/>
      </c>
      <c r="D1098" s="156" t="str">
        <f t="shared" ca="1" si="263"/>
        <v/>
      </c>
      <c r="E1098" s="157" t="str">
        <f t="shared" ca="1" si="264"/>
        <v/>
      </c>
      <c r="F1098" s="157"/>
      <c r="G1098" s="158" t="str">
        <f t="shared" ca="1" si="265"/>
        <v/>
      </c>
      <c r="H1098" s="159"/>
      <c r="I1098" s="160" t="str">
        <f>IF(H1098="","",INDEX(D.1[Quy cách],MATCH(H1098,D.1[Tên sản phẩm],0)))</f>
        <v/>
      </c>
      <c r="J1098" s="35" t="str">
        <f>IF(H1098="","",INDEX(D.1[ĐVT],MATCH(H1098,D.1[Tên sản phẩm],0)))</f>
        <v/>
      </c>
      <c r="K1098" s="163" t="str">
        <f>IF(H1098="","",INDEX(D.1[Đơn giá bán
(Tham khảo)],MATCH(H1098,D.1[Tên sản phẩm],0)))</f>
        <v/>
      </c>
      <c r="L1098" s="162"/>
      <c r="M1098" s="159"/>
      <c r="N1098" s="159"/>
      <c r="O1098" s="159"/>
      <c r="P1098" s="163" t="str">
        <f t="shared" si="266"/>
        <v/>
      </c>
      <c r="Q1098" s="164"/>
      <c r="R1098" s="162"/>
      <c r="S1098" s="163" t="str">
        <f t="shared" si="267"/>
        <v/>
      </c>
      <c r="T1098" s="164" t="str">
        <f t="shared" ca="1" si="268"/>
        <v/>
      </c>
      <c r="U1098" s="163" t="str">
        <f t="shared" si="269"/>
        <v/>
      </c>
      <c r="V1098" s="163" t="str">
        <f ca="1">IF(AND(C1098&lt;&gt;"",C1098&lt;&gt;OFFSET(C1098,1,0)),SUMIFS(B.2[Giá có thuế],B.2[Số ĐK],C1098),"")</f>
        <v/>
      </c>
      <c r="W1098" s="159"/>
      <c r="X1098" s="161" t="str">
        <f>IF(W1098="","",'Thông Tin Chung'!$L$3)</f>
        <v/>
      </c>
      <c r="Y1098" s="163" t="str">
        <f t="shared" ca="1" si="270"/>
        <v/>
      </c>
      <c r="Z1098" s="165"/>
      <c r="AA1098" s="155" t="str">
        <f ca="1">IF(C1098="","",IF(OR(D1098&lt;NgayBatDau,D1098&gt;NgayKetThuc),"Ngày tháng phải nằm trong kỳ báo cáo",IF(AND(G1098&lt;&gt;"",COUNTIF(D.2[Tên khách hàng],G1098)=0),"Tên KH chưa khai báo trong DSKH",IF(AND(H1098&lt;&gt;"",COUNTIF(D.1[Tên sản phẩm],H1098)=0),"SP này chưa khai báo trong DSSP",""))))</f>
        <v/>
      </c>
      <c r="AB1098" s="23" t="str">
        <f t="shared" ca="1" si="256"/>
        <v/>
      </c>
      <c r="AC1098" s="23" t="str">
        <f t="shared" ca="1" si="257"/>
        <v/>
      </c>
      <c r="AD1098" s="23" t="str">
        <f t="shared" ca="1" si="258"/>
        <v/>
      </c>
      <c r="AE1098" s="68" t="str">
        <f t="shared" ca="1" si="259"/>
        <v/>
      </c>
      <c r="AF1098" s="69" t="str">
        <f>IF(OR(H1098="",S1098=""),"",S1098-(SUM(L1098,M1098)*INDEX(D.1[Đơn giá],MATCH(H1098,D.1[Tên sản phẩm],0))))</f>
        <v/>
      </c>
      <c r="AG1098" s="90" t="str">
        <f t="shared" ca="1" si="260"/>
        <v/>
      </c>
      <c r="AH1098" s="90"/>
    </row>
    <row r="1099" spans="2:34" ht="27.75" customHeight="1" x14ac:dyDescent="0.2">
      <c r="B1099" s="154">
        <f t="shared" si="261"/>
        <v>1096</v>
      </c>
      <c r="C1099" s="155" t="str">
        <f t="shared" ca="1" si="262"/>
        <v/>
      </c>
      <c r="D1099" s="156" t="str">
        <f t="shared" ca="1" si="263"/>
        <v/>
      </c>
      <c r="E1099" s="157" t="str">
        <f t="shared" ca="1" si="264"/>
        <v/>
      </c>
      <c r="F1099" s="157"/>
      <c r="G1099" s="158" t="str">
        <f t="shared" ca="1" si="265"/>
        <v/>
      </c>
      <c r="H1099" s="159"/>
      <c r="I1099" s="160" t="str">
        <f>IF(H1099="","",INDEX(D.1[Quy cách],MATCH(H1099,D.1[Tên sản phẩm],0)))</f>
        <v/>
      </c>
      <c r="J1099" s="35" t="str">
        <f>IF(H1099="","",INDEX(D.1[ĐVT],MATCH(H1099,D.1[Tên sản phẩm],0)))</f>
        <v/>
      </c>
      <c r="K1099" s="163" t="str">
        <f>IF(H1099="","",INDEX(D.1[Đơn giá bán
(Tham khảo)],MATCH(H1099,D.1[Tên sản phẩm],0)))</f>
        <v/>
      </c>
      <c r="L1099" s="162"/>
      <c r="M1099" s="159"/>
      <c r="N1099" s="159"/>
      <c r="O1099" s="159"/>
      <c r="P1099" s="163" t="str">
        <f t="shared" si="266"/>
        <v/>
      </c>
      <c r="Q1099" s="164"/>
      <c r="R1099" s="162"/>
      <c r="S1099" s="163" t="str">
        <f t="shared" si="267"/>
        <v/>
      </c>
      <c r="T1099" s="164" t="str">
        <f t="shared" ca="1" si="268"/>
        <v/>
      </c>
      <c r="U1099" s="163" t="str">
        <f t="shared" si="269"/>
        <v/>
      </c>
      <c r="V1099" s="163" t="str">
        <f ca="1">IF(AND(C1099&lt;&gt;"",C1099&lt;&gt;OFFSET(C1099,1,0)),SUMIFS(B.2[Giá có thuế],B.2[Số ĐK],C1099),"")</f>
        <v/>
      </c>
      <c r="W1099" s="159"/>
      <c r="X1099" s="161" t="str">
        <f>IF(W1099="","",'Thông Tin Chung'!$L$3)</f>
        <v/>
      </c>
      <c r="Y1099" s="163" t="str">
        <f t="shared" ca="1" si="270"/>
        <v/>
      </c>
      <c r="Z1099" s="165"/>
      <c r="AA1099" s="155" t="str">
        <f ca="1">IF(C1099="","",IF(OR(D1099&lt;NgayBatDau,D1099&gt;NgayKetThuc),"Ngày tháng phải nằm trong kỳ báo cáo",IF(AND(G1099&lt;&gt;"",COUNTIF(D.2[Tên khách hàng],G1099)=0),"Tên KH chưa khai báo trong DSKH",IF(AND(H1099&lt;&gt;"",COUNTIF(D.1[Tên sản phẩm],H1099)=0),"SP này chưa khai báo trong DSSP",""))))</f>
        <v/>
      </c>
      <c r="AB1099" s="23" t="str">
        <f t="shared" ca="1" si="256"/>
        <v/>
      </c>
      <c r="AC1099" s="23" t="str">
        <f t="shared" ca="1" si="257"/>
        <v/>
      </c>
      <c r="AD1099" s="23" t="str">
        <f t="shared" ca="1" si="258"/>
        <v/>
      </c>
      <c r="AE1099" s="68" t="str">
        <f t="shared" ca="1" si="259"/>
        <v/>
      </c>
      <c r="AF1099" s="69" t="str">
        <f>IF(OR(H1099="",S1099=""),"",S1099-(SUM(L1099,M1099)*INDEX(D.1[Đơn giá],MATCH(H1099,D.1[Tên sản phẩm],0))))</f>
        <v/>
      </c>
      <c r="AG1099" s="90" t="str">
        <f t="shared" ca="1" si="260"/>
        <v/>
      </c>
      <c r="AH1099" s="90"/>
    </row>
    <row r="1100" spans="2:34" ht="27.75" customHeight="1" x14ac:dyDescent="0.2">
      <c r="B1100" s="154">
        <f t="shared" si="261"/>
        <v>1097</v>
      </c>
      <c r="C1100" s="155" t="str">
        <f t="shared" ca="1" si="262"/>
        <v/>
      </c>
      <c r="D1100" s="156" t="str">
        <f t="shared" ca="1" si="263"/>
        <v/>
      </c>
      <c r="E1100" s="157" t="str">
        <f t="shared" ca="1" si="264"/>
        <v/>
      </c>
      <c r="F1100" s="157"/>
      <c r="G1100" s="158" t="str">
        <f t="shared" ca="1" si="265"/>
        <v/>
      </c>
      <c r="H1100" s="159"/>
      <c r="I1100" s="160" t="str">
        <f>IF(H1100="","",INDEX(D.1[Quy cách],MATCH(H1100,D.1[Tên sản phẩm],0)))</f>
        <v/>
      </c>
      <c r="J1100" s="35" t="str">
        <f>IF(H1100="","",INDEX(D.1[ĐVT],MATCH(H1100,D.1[Tên sản phẩm],0)))</f>
        <v/>
      </c>
      <c r="K1100" s="163" t="str">
        <f>IF(H1100="","",INDEX(D.1[Đơn giá bán
(Tham khảo)],MATCH(H1100,D.1[Tên sản phẩm],0)))</f>
        <v/>
      </c>
      <c r="L1100" s="162"/>
      <c r="M1100" s="159"/>
      <c r="N1100" s="159"/>
      <c r="O1100" s="159"/>
      <c r="P1100" s="163" t="str">
        <f t="shared" si="266"/>
        <v/>
      </c>
      <c r="Q1100" s="164"/>
      <c r="R1100" s="162"/>
      <c r="S1100" s="163" t="str">
        <f t="shared" si="267"/>
        <v/>
      </c>
      <c r="T1100" s="164" t="str">
        <f t="shared" ca="1" si="268"/>
        <v/>
      </c>
      <c r="U1100" s="163" t="str">
        <f t="shared" si="269"/>
        <v/>
      </c>
      <c r="V1100" s="163" t="str">
        <f ca="1">IF(AND(C1100&lt;&gt;"",C1100&lt;&gt;OFFSET(C1100,1,0)),SUMIFS(B.2[Giá có thuế],B.2[Số ĐK],C1100),"")</f>
        <v/>
      </c>
      <c r="W1100" s="159"/>
      <c r="X1100" s="161" t="str">
        <f>IF(W1100="","",'Thông Tin Chung'!$L$3)</f>
        <v/>
      </c>
      <c r="Y1100" s="163" t="str">
        <f t="shared" ca="1" si="270"/>
        <v/>
      </c>
      <c r="Z1100" s="165"/>
      <c r="AA1100" s="155" t="str">
        <f ca="1">IF(C1100="","",IF(OR(D1100&lt;NgayBatDau,D1100&gt;NgayKetThuc),"Ngày tháng phải nằm trong kỳ báo cáo",IF(AND(G1100&lt;&gt;"",COUNTIF(D.2[Tên khách hàng],G1100)=0),"Tên KH chưa khai báo trong DSKH",IF(AND(H1100&lt;&gt;"",COUNTIF(D.1[Tên sản phẩm],H1100)=0),"SP này chưa khai báo trong DSSP",""))))</f>
        <v/>
      </c>
      <c r="AB1100" s="23" t="str">
        <f t="shared" ca="1" si="256"/>
        <v/>
      </c>
      <c r="AC1100" s="23" t="str">
        <f t="shared" ca="1" si="257"/>
        <v/>
      </c>
      <c r="AD1100" s="23" t="str">
        <f t="shared" ca="1" si="258"/>
        <v/>
      </c>
      <c r="AE1100" s="68" t="str">
        <f t="shared" ca="1" si="259"/>
        <v/>
      </c>
      <c r="AF1100" s="69" t="str">
        <f>IF(OR(H1100="",S1100=""),"",S1100-(SUM(L1100,M1100)*INDEX(D.1[Đơn giá],MATCH(H1100,D.1[Tên sản phẩm],0))))</f>
        <v/>
      </c>
      <c r="AG1100" s="90" t="str">
        <f t="shared" ca="1" si="260"/>
        <v/>
      </c>
      <c r="AH1100" s="90"/>
    </row>
    <row r="1101" spans="2:34" ht="27.75" customHeight="1" x14ac:dyDescent="0.2">
      <c r="B1101" s="154">
        <f t="shared" si="261"/>
        <v>1098</v>
      </c>
      <c r="C1101" s="155" t="str">
        <f t="shared" ca="1" si="262"/>
        <v/>
      </c>
      <c r="D1101" s="156" t="str">
        <f t="shared" ca="1" si="263"/>
        <v/>
      </c>
      <c r="E1101" s="157" t="str">
        <f t="shared" ca="1" si="264"/>
        <v/>
      </c>
      <c r="F1101" s="157"/>
      <c r="G1101" s="158" t="str">
        <f t="shared" ca="1" si="265"/>
        <v/>
      </c>
      <c r="H1101" s="159"/>
      <c r="I1101" s="160" t="str">
        <f>IF(H1101="","",INDEX(D.1[Quy cách],MATCH(H1101,D.1[Tên sản phẩm],0)))</f>
        <v/>
      </c>
      <c r="J1101" s="35" t="str">
        <f>IF(H1101="","",INDEX(D.1[ĐVT],MATCH(H1101,D.1[Tên sản phẩm],0)))</f>
        <v/>
      </c>
      <c r="K1101" s="163" t="str">
        <f>IF(H1101="","",INDEX(D.1[Đơn giá bán
(Tham khảo)],MATCH(H1101,D.1[Tên sản phẩm],0)))</f>
        <v/>
      </c>
      <c r="L1101" s="162"/>
      <c r="M1101" s="159"/>
      <c r="N1101" s="159"/>
      <c r="O1101" s="159"/>
      <c r="P1101" s="163" t="str">
        <f t="shared" si="266"/>
        <v/>
      </c>
      <c r="Q1101" s="164"/>
      <c r="R1101" s="162"/>
      <c r="S1101" s="163" t="str">
        <f t="shared" si="267"/>
        <v/>
      </c>
      <c r="T1101" s="164" t="str">
        <f t="shared" ca="1" si="268"/>
        <v/>
      </c>
      <c r="U1101" s="163" t="str">
        <f t="shared" si="269"/>
        <v/>
      </c>
      <c r="V1101" s="163" t="str">
        <f ca="1">IF(AND(C1101&lt;&gt;"",C1101&lt;&gt;OFFSET(C1101,1,0)),SUMIFS(B.2[Giá có thuế],B.2[Số ĐK],C1101),"")</f>
        <v/>
      </c>
      <c r="W1101" s="159"/>
      <c r="X1101" s="161" t="str">
        <f>IF(W1101="","",'Thông Tin Chung'!$L$3)</f>
        <v/>
      </c>
      <c r="Y1101" s="163" t="str">
        <f t="shared" ca="1" si="270"/>
        <v/>
      </c>
      <c r="Z1101" s="165"/>
      <c r="AA1101" s="155" t="str">
        <f ca="1">IF(C1101="","",IF(OR(D1101&lt;NgayBatDau,D1101&gt;NgayKetThuc),"Ngày tháng phải nằm trong kỳ báo cáo",IF(AND(G1101&lt;&gt;"",COUNTIF(D.2[Tên khách hàng],G1101)=0),"Tên KH chưa khai báo trong DSKH",IF(AND(H1101&lt;&gt;"",COUNTIF(D.1[Tên sản phẩm],H1101)=0),"SP này chưa khai báo trong DSSP",""))))</f>
        <v/>
      </c>
      <c r="AB1101" s="23" t="str">
        <f t="shared" ca="1" si="256"/>
        <v/>
      </c>
      <c r="AC1101" s="23" t="str">
        <f t="shared" ca="1" si="257"/>
        <v/>
      </c>
      <c r="AD1101" s="23" t="str">
        <f t="shared" ca="1" si="258"/>
        <v/>
      </c>
      <c r="AE1101" s="68" t="str">
        <f t="shared" ca="1" si="259"/>
        <v/>
      </c>
      <c r="AF1101" s="69" t="str">
        <f>IF(OR(H1101="",S1101=""),"",S1101-(SUM(L1101,M1101)*INDEX(D.1[Đơn giá],MATCH(H1101,D.1[Tên sản phẩm],0))))</f>
        <v/>
      </c>
      <c r="AG1101" s="90" t="str">
        <f t="shared" ca="1" si="260"/>
        <v/>
      </c>
      <c r="AH1101" s="90"/>
    </row>
    <row r="1102" spans="2:34" ht="27.75" customHeight="1" x14ac:dyDescent="0.2">
      <c r="B1102" s="154">
        <f t="shared" si="261"/>
        <v>1099</v>
      </c>
      <c r="C1102" s="155" t="str">
        <f t="shared" ca="1" si="262"/>
        <v/>
      </c>
      <c r="D1102" s="156" t="str">
        <f t="shared" ca="1" si="263"/>
        <v/>
      </c>
      <c r="E1102" s="157" t="str">
        <f t="shared" ca="1" si="264"/>
        <v/>
      </c>
      <c r="F1102" s="157"/>
      <c r="G1102" s="158" t="str">
        <f t="shared" ca="1" si="265"/>
        <v/>
      </c>
      <c r="H1102" s="159"/>
      <c r="I1102" s="160" t="str">
        <f>IF(H1102="","",INDEX(D.1[Quy cách],MATCH(H1102,D.1[Tên sản phẩm],0)))</f>
        <v/>
      </c>
      <c r="J1102" s="35" t="str">
        <f>IF(H1102="","",INDEX(D.1[ĐVT],MATCH(H1102,D.1[Tên sản phẩm],0)))</f>
        <v/>
      </c>
      <c r="K1102" s="163" t="str">
        <f>IF(H1102="","",INDEX(D.1[Đơn giá bán
(Tham khảo)],MATCH(H1102,D.1[Tên sản phẩm],0)))</f>
        <v/>
      </c>
      <c r="L1102" s="162"/>
      <c r="M1102" s="159"/>
      <c r="N1102" s="159"/>
      <c r="O1102" s="159"/>
      <c r="P1102" s="163" t="str">
        <f t="shared" si="266"/>
        <v/>
      </c>
      <c r="Q1102" s="164"/>
      <c r="R1102" s="162"/>
      <c r="S1102" s="163" t="str">
        <f t="shared" si="267"/>
        <v/>
      </c>
      <c r="T1102" s="164" t="str">
        <f t="shared" ca="1" si="268"/>
        <v/>
      </c>
      <c r="U1102" s="163" t="str">
        <f t="shared" si="269"/>
        <v/>
      </c>
      <c r="V1102" s="163" t="str">
        <f ca="1">IF(AND(C1102&lt;&gt;"",C1102&lt;&gt;OFFSET(C1102,1,0)),SUMIFS(B.2[Giá có thuế],B.2[Số ĐK],C1102),"")</f>
        <v/>
      </c>
      <c r="W1102" s="159"/>
      <c r="X1102" s="161" t="str">
        <f>IF(W1102="","",'Thông Tin Chung'!$L$3)</f>
        <v/>
      </c>
      <c r="Y1102" s="163" t="str">
        <f t="shared" ca="1" si="270"/>
        <v/>
      </c>
      <c r="Z1102" s="165"/>
      <c r="AA1102" s="155" t="str">
        <f ca="1">IF(C1102="","",IF(OR(D1102&lt;NgayBatDau,D1102&gt;NgayKetThuc),"Ngày tháng phải nằm trong kỳ báo cáo",IF(AND(G1102&lt;&gt;"",COUNTIF(D.2[Tên khách hàng],G1102)=0),"Tên KH chưa khai báo trong DSKH",IF(AND(H1102&lt;&gt;"",COUNTIF(D.1[Tên sản phẩm],H1102)=0),"SP này chưa khai báo trong DSSP",""))))</f>
        <v/>
      </c>
      <c r="AB1102" s="23" t="str">
        <f t="shared" ca="1" si="256"/>
        <v/>
      </c>
      <c r="AC1102" s="23" t="str">
        <f t="shared" ca="1" si="257"/>
        <v/>
      </c>
      <c r="AD1102" s="23" t="str">
        <f t="shared" ca="1" si="258"/>
        <v/>
      </c>
      <c r="AE1102" s="68" t="str">
        <f t="shared" ca="1" si="259"/>
        <v/>
      </c>
      <c r="AF1102" s="69" t="str">
        <f>IF(OR(H1102="",S1102=""),"",S1102-(SUM(L1102,M1102)*INDEX(D.1[Đơn giá],MATCH(H1102,D.1[Tên sản phẩm],0))))</f>
        <v/>
      </c>
      <c r="AG1102" s="90" t="str">
        <f t="shared" ca="1" si="260"/>
        <v/>
      </c>
      <c r="AH1102" s="90"/>
    </row>
    <row r="1103" spans="2:34" ht="27.75" customHeight="1" x14ac:dyDescent="0.2">
      <c r="B1103" s="154">
        <f t="shared" si="261"/>
        <v>1100</v>
      </c>
      <c r="C1103" s="155" t="str">
        <f t="shared" ca="1" si="262"/>
        <v/>
      </c>
      <c r="D1103" s="156" t="str">
        <f t="shared" ca="1" si="263"/>
        <v/>
      </c>
      <c r="E1103" s="157" t="str">
        <f t="shared" ca="1" si="264"/>
        <v/>
      </c>
      <c r="F1103" s="157"/>
      <c r="G1103" s="158" t="str">
        <f t="shared" ca="1" si="265"/>
        <v/>
      </c>
      <c r="H1103" s="159"/>
      <c r="I1103" s="160" t="str">
        <f>IF(H1103="","",INDEX(D.1[Quy cách],MATCH(H1103,D.1[Tên sản phẩm],0)))</f>
        <v/>
      </c>
      <c r="J1103" s="35" t="str">
        <f>IF(H1103="","",INDEX(D.1[ĐVT],MATCH(H1103,D.1[Tên sản phẩm],0)))</f>
        <v/>
      </c>
      <c r="K1103" s="163" t="str">
        <f>IF(H1103="","",INDEX(D.1[Đơn giá bán
(Tham khảo)],MATCH(H1103,D.1[Tên sản phẩm],0)))</f>
        <v/>
      </c>
      <c r="L1103" s="162"/>
      <c r="M1103" s="159"/>
      <c r="N1103" s="159"/>
      <c r="O1103" s="159"/>
      <c r="P1103" s="163" t="str">
        <f t="shared" si="266"/>
        <v/>
      </c>
      <c r="Q1103" s="164"/>
      <c r="R1103" s="162"/>
      <c r="S1103" s="163" t="str">
        <f t="shared" si="267"/>
        <v/>
      </c>
      <c r="T1103" s="164" t="str">
        <f t="shared" ca="1" si="268"/>
        <v/>
      </c>
      <c r="U1103" s="163" t="str">
        <f t="shared" si="269"/>
        <v/>
      </c>
      <c r="V1103" s="163" t="str">
        <f ca="1">IF(AND(C1103&lt;&gt;"",C1103&lt;&gt;OFFSET(C1103,1,0)),SUMIFS(B.2[Giá có thuế],B.2[Số ĐK],C1103),"")</f>
        <v/>
      </c>
      <c r="W1103" s="159"/>
      <c r="X1103" s="161" t="str">
        <f>IF(W1103="","",'Thông Tin Chung'!$L$3)</f>
        <v/>
      </c>
      <c r="Y1103" s="163" t="str">
        <f t="shared" ca="1" si="270"/>
        <v/>
      </c>
      <c r="Z1103" s="165"/>
      <c r="AA1103" s="155" t="str">
        <f ca="1">IF(C1103="","",IF(OR(D1103&lt;NgayBatDau,D1103&gt;NgayKetThuc),"Ngày tháng phải nằm trong kỳ báo cáo",IF(AND(G1103&lt;&gt;"",COUNTIF(D.2[Tên khách hàng],G1103)=0),"Tên KH chưa khai báo trong DSKH",IF(AND(H1103&lt;&gt;"",COUNTIF(D.1[Tên sản phẩm],H1103)=0),"SP này chưa khai báo trong DSSP",""))))</f>
        <v/>
      </c>
      <c r="AB1103" s="23" t="str">
        <f t="shared" ca="1" si="256"/>
        <v/>
      </c>
      <c r="AC1103" s="23" t="str">
        <f t="shared" ca="1" si="257"/>
        <v/>
      </c>
      <c r="AD1103" s="23" t="str">
        <f t="shared" ca="1" si="258"/>
        <v/>
      </c>
      <c r="AE1103" s="68" t="str">
        <f t="shared" ca="1" si="259"/>
        <v/>
      </c>
      <c r="AF1103" s="69" t="str">
        <f>IF(OR(H1103="",S1103=""),"",S1103-(SUM(L1103,M1103)*INDEX(D.1[Đơn giá],MATCH(H1103,D.1[Tên sản phẩm],0))))</f>
        <v/>
      </c>
      <c r="AG1103" s="90" t="str">
        <f t="shared" ca="1" si="260"/>
        <v/>
      </c>
      <c r="AH1103" s="90"/>
    </row>
    <row r="1104" spans="2:34" ht="27.75" customHeight="1" x14ac:dyDescent="0.2">
      <c r="B1104" s="154">
        <f t="shared" si="261"/>
        <v>1101</v>
      </c>
      <c r="C1104" s="155" t="str">
        <f t="shared" ca="1" si="262"/>
        <v/>
      </c>
      <c r="D1104" s="156" t="str">
        <f t="shared" ca="1" si="263"/>
        <v/>
      </c>
      <c r="E1104" s="157" t="str">
        <f t="shared" ca="1" si="264"/>
        <v/>
      </c>
      <c r="F1104" s="157"/>
      <c r="G1104" s="158" t="str">
        <f t="shared" ca="1" si="265"/>
        <v/>
      </c>
      <c r="H1104" s="159"/>
      <c r="I1104" s="160" t="str">
        <f>IF(H1104="","",INDEX(D.1[Quy cách],MATCH(H1104,D.1[Tên sản phẩm],0)))</f>
        <v/>
      </c>
      <c r="J1104" s="35" t="str">
        <f>IF(H1104="","",INDEX(D.1[ĐVT],MATCH(H1104,D.1[Tên sản phẩm],0)))</f>
        <v/>
      </c>
      <c r="K1104" s="163" t="str">
        <f>IF(H1104="","",INDEX(D.1[Đơn giá bán
(Tham khảo)],MATCH(H1104,D.1[Tên sản phẩm],0)))</f>
        <v/>
      </c>
      <c r="L1104" s="162"/>
      <c r="M1104" s="159"/>
      <c r="N1104" s="159"/>
      <c r="O1104" s="159"/>
      <c r="P1104" s="163" t="str">
        <f t="shared" si="266"/>
        <v/>
      </c>
      <c r="Q1104" s="164"/>
      <c r="R1104" s="162"/>
      <c r="S1104" s="163" t="str">
        <f t="shared" si="267"/>
        <v/>
      </c>
      <c r="T1104" s="164" t="str">
        <f t="shared" ca="1" si="268"/>
        <v/>
      </c>
      <c r="U1104" s="163" t="str">
        <f t="shared" si="269"/>
        <v/>
      </c>
      <c r="V1104" s="163" t="str">
        <f ca="1">IF(AND(C1104&lt;&gt;"",C1104&lt;&gt;OFFSET(C1104,1,0)),SUMIFS(B.2[Giá có thuế],B.2[Số ĐK],C1104),"")</f>
        <v/>
      </c>
      <c r="W1104" s="159"/>
      <c r="X1104" s="161" t="str">
        <f>IF(W1104="","",'Thông Tin Chung'!$L$3)</f>
        <v/>
      </c>
      <c r="Y1104" s="163" t="str">
        <f t="shared" ca="1" si="270"/>
        <v/>
      </c>
      <c r="Z1104" s="165"/>
      <c r="AA1104" s="155" t="str">
        <f ca="1">IF(C1104="","",IF(OR(D1104&lt;NgayBatDau,D1104&gt;NgayKetThuc),"Ngày tháng phải nằm trong kỳ báo cáo",IF(AND(G1104&lt;&gt;"",COUNTIF(D.2[Tên khách hàng],G1104)=0),"Tên KH chưa khai báo trong DSKH",IF(AND(H1104&lt;&gt;"",COUNTIF(D.1[Tên sản phẩm],H1104)=0),"SP này chưa khai báo trong DSSP",""))))</f>
        <v/>
      </c>
      <c r="AB1104" s="23" t="str">
        <f t="shared" ca="1" si="256"/>
        <v/>
      </c>
      <c r="AC1104" s="23" t="str">
        <f t="shared" ca="1" si="257"/>
        <v/>
      </c>
      <c r="AD1104" s="23" t="str">
        <f t="shared" ca="1" si="258"/>
        <v/>
      </c>
      <c r="AE1104" s="68" t="str">
        <f t="shared" ca="1" si="259"/>
        <v/>
      </c>
      <c r="AF1104" s="69" t="str">
        <f>IF(OR(H1104="",S1104=""),"",S1104-(SUM(L1104,M1104)*INDEX(D.1[Đơn giá],MATCH(H1104,D.1[Tên sản phẩm],0))))</f>
        <v/>
      </c>
      <c r="AG1104" s="90" t="str">
        <f t="shared" ca="1" si="260"/>
        <v/>
      </c>
      <c r="AH1104" s="90"/>
    </row>
    <row r="1105" spans="2:34" ht="27.75" customHeight="1" x14ac:dyDescent="0.2">
      <c r="B1105" s="154">
        <f t="shared" si="261"/>
        <v>1102</v>
      </c>
      <c r="C1105" s="155" t="str">
        <f t="shared" ca="1" si="262"/>
        <v/>
      </c>
      <c r="D1105" s="156" t="str">
        <f t="shared" ca="1" si="263"/>
        <v/>
      </c>
      <c r="E1105" s="157" t="str">
        <f t="shared" ca="1" si="264"/>
        <v/>
      </c>
      <c r="F1105" s="157"/>
      <c r="G1105" s="158" t="str">
        <f t="shared" ca="1" si="265"/>
        <v/>
      </c>
      <c r="H1105" s="159"/>
      <c r="I1105" s="160" t="str">
        <f>IF(H1105="","",INDEX(D.1[Quy cách],MATCH(H1105,D.1[Tên sản phẩm],0)))</f>
        <v/>
      </c>
      <c r="J1105" s="35" t="str">
        <f>IF(H1105="","",INDEX(D.1[ĐVT],MATCH(H1105,D.1[Tên sản phẩm],0)))</f>
        <v/>
      </c>
      <c r="K1105" s="163" t="str">
        <f>IF(H1105="","",INDEX(D.1[Đơn giá bán
(Tham khảo)],MATCH(H1105,D.1[Tên sản phẩm],0)))</f>
        <v/>
      </c>
      <c r="L1105" s="162"/>
      <c r="M1105" s="159"/>
      <c r="N1105" s="159"/>
      <c r="O1105" s="159"/>
      <c r="P1105" s="163" t="str">
        <f t="shared" si="266"/>
        <v/>
      </c>
      <c r="Q1105" s="164"/>
      <c r="R1105" s="162"/>
      <c r="S1105" s="163" t="str">
        <f t="shared" si="267"/>
        <v/>
      </c>
      <c r="T1105" s="164" t="str">
        <f t="shared" ca="1" si="268"/>
        <v/>
      </c>
      <c r="U1105" s="163" t="str">
        <f t="shared" si="269"/>
        <v/>
      </c>
      <c r="V1105" s="163" t="str">
        <f ca="1">IF(AND(C1105&lt;&gt;"",C1105&lt;&gt;OFFSET(C1105,1,0)),SUMIFS(B.2[Giá có thuế],B.2[Số ĐK],C1105),"")</f>
        <v/>
      </c>
      <c r="W1105" s="159"/>
      <c r="X1105" s="161" t="str">
        <f>IF(W1105="","",'Thông Tin Chung'!$L$3)</f>
        <v/>
      </c>
      <c r="Y1105" s="163" t="str">
        <f t="shared" ca="1" si="270"/>
        <v/>
      </c>
      <c r="Z1105" s="165"/>
      <c r="AA1105" s="155" t="str">
        <f ca="1">IF(C1105="","",IF(OR(D1105&lt;NgayBatDau,D1105&gt;NgayKetThuc),"Ngày tháng phải nằm trong kỳ báo cáo",IF(AND(G1105&lt;&gt;"",COUNTIF(D.2[Tên khách hàng],G1105)=0),"Tên KH chưa khai báo trong DSKH",IF(AND(H1105&lt;&gt;"",COUNTIF(D.1[Tên sản phẩm],H1105)=0),"SP này chưa khai báo trong DSSP",""))))</f>
        <v/>
      </c>
      <c r="AB1105" s="23" t="str">
        <f t="shared" ca="1" si="256"/>
        <v/>
      </c>
      <c r="AC1105" s="23" t="str">
        <f t="shared" ca="1" si="257"/>
        <v/>
      </c>
      <c r="AD1105" s="23" t="str">
        <f t="shared" ca="1" si="258"/>
        <v/>
      </c>
      <c r="AE1105" s="68" t="str">
        <f t="shared" ca="1" si="259"/>
        <v/>
      </c>
      <c r="AF1105" s="69" t="str">
        <f>IF(OR(H1105="",S1105=""),"",S1105-(SUM(L1105,M1105)*INDEX(D.1[Đơn giá],MATCH(H1105,D.1[Tên sản phẩm],0))))</f>
        <v/>
      </c>
      <c r="AG1105" s="90" t="str">
        <f t="shared" ca="1" si="260"/>
        <v/>
      </c>
      <c r="AH1105" s="90"/>
    </row>
    <row r="1106" spans="2:34" ht="27.75" customHeight="1" x14ac:dyDescent="0.2">
      <c r="B1106" s="154">
        <f t="shared" si="261"/>
        <v>1103</v>
      </c>
      <c r="C1106" s="155" t="str">
        <f t="shared" ca="1" si="262"/>
        <v/>
      </c>
      <c r="D1106" s="156" t="str">
        <f t="shared" ca="1" si="263"/>
        <v/>
      </c>
      <c r="E1106" s="157" t="str">
        <f t="shared" ca="1" si="264"/>
        <v/>
      </c>
      <c r="F1106" s="157"/>
      <c r="G1106" s="158" t="str">
        <f t="shared" ca="1" si="265"/>
        <v/>
      </c>
      <c r="H1106" s="159"/>
      <c r="I1106" s="160" t="str">
        <f>IF(H1106="","",INDEX(D.1[Quy cách],MATCH(H1106,D.1[Tên sản phẩm],0)))</f>
        <v/>
      </c>
      <c r="J1106" s="35" t="str">
        <f>IF(H1106="","",INDEX(D.1[ĐVT],MATCH(H1106,D.1[Tên sản phẩm],0)))</f>
        <v/>
      </c>
      <c r="K1106" s="163" t="str">
        <f>IF(H1106="","",INDEX(D.1[Đơn giá bán
(Tham khảo)],MATCH(H1106,D.1[Tên sản phẩm],0)))</f>
        <v/>
      </c>
      <c r="L1106" s="162"/>
      <c r="M1106" s="159"/>
      <c r="N1106" s="159"/>
      <c r="O1106" s="159"/>
      <c r="P1106" s="163" t="str">
        <f t="shared" si="266"/>
        <v/>
      </c>
      <c r="Q1106" s="164"/>
      <c r="R1106" s="162"/>
      <c r="S1106" s="163" t="str">
        <f t="shared" si="267"/>
        <v/>
      </c>
      <c r="T1106" s="164" t="str">
        <f t="shared" ca="1" si="268"/>
        <v/>
      </c>
      <c r="U1106" s="163" t="str">
        <f t="shared" si="269"/>
        <v/>
      </c>
      <c r="V1106" s="163" t="str">
        <f ca="1">IF(AND(C1106&lt;&gt;"",C1106&lt;&gt;OFFSET(C1106,1,0)),SUMIFS(B.2[Giá có thuế],B.2[Số ĐK],C1106),"")</f>
        <v/>
      </c>
      <c r="W1106" s="159"/>
      <c r="X1106" s="161" t="str">
        <f>IF(W1106="","",'Thông Tin Chung'!$L$3)</f>
        <v/>
      </c>
      <c r="Y1106" s="163" t="str">
        <f t="shared" ca="1" si="270"/>
        <v/>
      </c>
      <c r="Z1106" s="165"/>
      <c r="AA1106" s="155" t="str">
        <f ca="1">IF(C1106="","",IF(OR(D1106&lt;NgayBatDau,D1106&gt;NgayKetThuc),"Ngày tháng phải nằm trong kỳ báo cáo",IF(AND(G1106&lt;&gt;"",COUNTIF(D.2[Tên khách hàng],G1106)=0),"Tên KH chưa khai báo trong DSKH",IF(AND(H1106&lt;&gt;"",COUNTIF(D.1[Tên sản phẩm],H1106)=0),"SP này chưa khai báo trong DSSP",""))))</f>
        <v/>
      </c>
      <c r="AB1106" s="23" t="str">
        <f t="shared" ca="1" si="256"/>
        <v/>
      </c>
      <c r="AC1106" s="23" t="str">
        <f t="shared" ca="1" si="257"/>
        <v/>
      </c>
      <c r="AD1106" s="23" t="str">
        <f t="shared" ca="1" si="258"/>
        <v/>
      </c>
      <c r="AE1106" s="68" t="str">
        <f t="shared" ca="1" si="259"/>
        <v/>
      </c>
      <c r="AF1106" s="69" t="str">
        <f>IF(OR(H1106="",S1106=""),"",S1106-(SUM(L1106,M1106)*INDEX(D.1[Đơn giá],MATCH(H1106,D.1[Tên sản phẩm],0))))</f>
        <v/>
      </c>
      <c r="AG1106" s="90" t="str">
        <f t="shared" ca="1" si="260"/>
        <v/>
      </c>
      <c r="AH1106" s="90"/>
    </row>
    <row r="1107" spans="2:34" ht="27.75" customHeight="1" x14ac:dyDescent="0.2">
      <c r="B1107" s="154">
        <f t="shared" si="261"/>
        <v>1104</v>
      </c>
      <c r="C1107" s="155" t="str">
        <f t="shared" ca="1" si="262"/>
        <v/>
      </c>
      <c r="D1107" s="156" t="str">
        <f t="shared" ca="1" si="263"/>
        <v/>
      </c>
      <c r="E1107" s="157" t="str">
        <f t="shared" ca="1" si="264"/>
        <v/>
      </c>
      <c r="F1107" s="157"/>
      <c r="G1107" s="158" t="str">
        <f t="shared" ca="1" si="265"/>
        <v/>
      </c>
      <c r="H1107" s="159"/>
      <c r="I1107" s="160" t="str">
        <f>IF(H1107="","",INDEX(D.1[Quy cách],MATCH(H1107,D.1[Tên sản phẩm],0)))</f>
        <v/>
      </c>
      <c r="J1107" s="35" t="str">
        <f>IF(H1107="","",INDEX(D.1[ĐVT],MATCH(H1107,D.1[Tên sản phẩm],0)))</f>
        <v/>
      </c>
      <c r="K1107" s="163" t="str">
        <f>IF(H1107="","",INDEX(D.1[Đơn giá bán
(Tham khảo)],MATCH(H1107,D.1[Tên sản phẩm],0)))</f>
        <v/>
      </c>
      <c r="L1107" s="162"/>
      <c r="M1107" s="159"/>
      <c r="N1107" s="159"/>
      <c r="O1107" s="159"/>
      <c r="P1107" s="163" t="str">
        <f t="shared" si="266"/>
        <v/>
      </c>
      <c r="Q1107" s="164"/>
      <c r="R1107" s="162"/>
      <c r="S1107" s="163" t="str">
        <f t="shared" si="267"/>
        <v/>
      </c>
      <c r="T1107" s="164" t="str">
        <f t="shared" ca="1" si="268"/>
        <v/>
      </c>
      <c r="U1107" s="163" t="str">
        <f t="shared" si="269"/>
        <v/>
      </c>
      <c r="V1107" s="163" t="str">
        <f ca="1">IF(AND(C1107&lt;&gt;"",C1107&lt;&gt;OFFSET(C1107,1,0)),SUMIFS(B.2[Giá có thuế],B.2[Số ĐK],C1107),"")</f>
        <v/>
      </c>
      <c r="W1107" s="159"/>
      <c r="X1107" s="161" t="str">
        <f>IF(W1107="","",'Thông Tin Chung'!$L$3)</f>
        <v/>
      </c>
      <c r="Y1107" s="163" t="str">
        <f t="shared" ca="1" si="270"/>
        <v/>
      </c>
      <c r="Z1107" s="165"/>
      <c r="AA1107" s="155" t="str">
        <f ca="1">IF(C1107="","",IF(OR(D1107&lt;NgayBatDau,D1107&gt;NgayKetThuc),"Ngày tháng phải nằm trong kỳ báo cáo",IF(AND(G1107&lt;&gt;"",COUNTIF(D.2[Tên khách hàng],G1107)=0),"Tên KH chưa khai báo trong DSKH",IF(AND(H1107&lt;&gt;"",COUNTIF(D.1[Tên sản phẩm],H1107)=0),"SP này chưa khai báo trong DSSP",""))))</f>
        <v/>
      </c>
      <c r="AB1107" s="23" t="str">
        <f t="shared" ca="1" si="256"/>
        <v/>
      </c>
      <c r="AC1107" s="23" t="str">
        <f t="shared" ca="1" si="257"/>
        <v/>
      </c>
      <c r="AD1107" s="23" t="str">
        <f t="shared" ca="1" si="258"/>
        <v/>
      </c>
      <c r="AE1107" s="68" t="str">
        <f t="shared" ca="1" si="259"/>
        <v/>
      </c>
      <c r="AF1107" s="69" t="str">
        <f>IF(OR(H1107="",S1107=""),"",S1107-(SUM(L1107,M1107)*INDEX(D.1[Đơn giá],MATCH(H1107,D.1[Tên sản phẩm],0))))</f>
        <v/>
      </c>
      <c r="AG1107" s="90" t="str">
        <f t="shared" ca="1" si="260"/>
        <v/>
      </c>
      <c r="AH1107" s="90"/>
    </row>
    <row r="1108" spans="2:34" ht="27.75" customHeight="1" x14ac:dyDescent="0.2">
      <c r="B1108" s="154">
        <f t="shared" si="261"/>
        <v>1105</v>
      </c>
      <c r="C1108" s="155" t="str">
        <f t="shared" ca="1" si="262"/>
        <v/>
      </c>
      <c r="D1108" s="156" t="str">
        <f t="shared" ca="1" si="263"/>
        <v/>
      </c>
      <c r="E1108" s="157" t="str">
        <f t="shared" ca="1" si="264"/>
        <v/>
      </c>
      <c r="F1108" s="157"/>
      <c r="G1108" s="158" t="str">
        <f t="shared" ca="1" si="265"/>
        <v/>
      </c>
      <c r="H1108" s="159"/>
      <c r="I1108" s="160" t="str">
        <f>IF(H1108="","",INDEX(D.1[Quy cách],MATCH(H1108,D.1[Tên sản phẩm],0)))</f>
        <v/>
      </c>
      <c r="J1108" s="35" t="str">
        <f>IF(H1108="","",INDEX(D.1[ĐVT],MATCH(H1108,D.1[Tên sản phẩm],0)))</f>
        <v/>
      </c>
      <c r="K1108" s="163" t="str">
        <f>IF(H1108="","",INDEX(D.1[Đơn giá bán
(Tham khảo)],MATCH(H1108,D.1[Tên sản phẩm],0)))</f>
        <v/>
      </c>
      <c r="L1108" s="162"/>
      <c r="M1108" s="159"/>
      <c r="N1108" s="159"/>
      <c r="O1108" s="159"/>
      <c r="P1108" s="163" t="str">
        <f t="shared" si="266"/>
        <v/>
      </c>
      <c r="Q1108" s="164"/>
      <c r="R1108" s="162"/>
      <c r="S1108" s="163" t="str">
        <f t="shared" si="267"/>
        <v/>
      </c>
      <c r="T1108" s="164" t="str">
        <f t="shared" ca="1" si="268"/>
        <v/>
      </c>
      <c r="U1108" s="163" t="str">
        <f t="shared" si="269"/>
        <v/>
      </c>
      <c r="V1108" s="163" t="str">
        <f ca="1">IF(AND(C1108&lt;&gt;"",C1108&lt;&gt;OFFSET(C1108,1,0)),SUMIFS(B.2[Giá có thuế],B.2[Số ĐK],C1108),"")</f>
        <v/>
      </c>
      <c r="W1108" s="159"/>
      <c r="X1108" s="161" t="str">
        <f>IF(W1108="","",'Thông Tin Chung'!$L$3)</f>
        <v/>
      </c>
      <c r="Y1108" s="163" t="str">
        <f t="shared" ca="1" si="270"/>
        <v/>
      </c>
      <c r="Z1108" s="165"/>
      <c r="AA1108" s="155" t="str">
        <f ca="1">IF(C1108="","",IF(OR(D1108&lt;NgayBatDau,D1108&gt;NgayKetThuc),"Ngày tháng phải nằm trong kỳ báo cáo",IF(AND(G1108&lt;&gt;"",COUNTIF(D.2[Tên khách hàng],G1108)=0),"Tên KH chưa khai báo trong DSKH",IF(AND(H1108&lt;&gt;"",COUNTIF(D.1[Tên sản phẩm],H1108)=0),"SP này chưa khai báo trong DSSP",""))))</f>
        <v/>
      </c>
      <c r="AB1108" s="23" t="str">
        <f t="shared" ca="1" si="256"/>
        <v/>
      </c>
      <c r="AC1108" s="23" t="str">
        <f t="shared" ca="1" si="257"/>
        <v/>
      </c>
      <c r="AD1108" s="23" t="str">
        <f t="shared" ca="1" si="258"/>
        <v/>
      </c>
      <c r="AE1108" s="68" t="str">
        <f t="shared" ca="1" si="259"/>
        <v/>
      </c>
      <c r="AF1108" s="69" t="str">
        <f>IF(OR(H1108="",S1108=""),"",S1108-(SUM(L1108,M1108)*INDEX(D.1[Đơn giá],MATCH(H1108,D.1[Tên sản phẩm],0))))</f>
        <v/>
      </c>
      <c r="AG1108" s="90" t="str">
        <f t="shared" ca="1" si="260"/>
        <v/>
      </c>
      <c r="AH1108" s="90"/>
    </row>
    <row r="1109" spans="2:34" ht="27.75" customHeight="1" x14ac:dyDescent="0.2">
      <c r="B1109" s="154">
        <f t="shared" si="261"/>
        <v>1106</v>
      </c>
      <c r="C1109" s="155" t="str">
        <f t="shared" ca="1" si="262"/>
        <v/>
      </c>
      <c r="D1109" s="156" t="str">
        <f t="shared" ca="1" si="263"/>
        <v/>
      </c>
      <c r="E1109" s="157" t="str">
        <f t="shared" ca="1" si="264"/>
        <v/>
      </c>
      <c r="F1109" s="157"/>
      <c r="G1109" s="158" t="str">
        <f t="shared" ca="1" si="265"/>
        <v/>
      </c>
      <c r="H1109" s="159"/>
      <c r="I1109" s="160" t="str">
        <f>IF(H1109="","",INDEX(D.1[Quy cách],MATCH(H1109,D.1[Tên sản phẩm],0)))</f>
        <v/>
      </c>
      <c r="J1109" s="35" t="str">
        <f>IF(H1109="","",INDEX(D.1[ĐVT],MATCH(H1109,D.1[Tên sản phẩm],0)))</f>
        <v/>
      </c>
      <c r="K1109" s="163" t="str">
        <f>IF(H1109="","",INDEX(D.1[Đơn giá bán
(Tham khảo)],MATCH(H1109,D.1[Tên sản phẩm],0)))</f>
        <v/>
      </c>
      <c r="L1109" s="162"/>
      <c r="M1109" s="159"/>
      <c r="N1109" s="159"/>
      <c r="O1109" s="159"/>
      <c r="P1109" s="163" t="str">
        <f t="shared" si="266"/>
        <v/>
      </c>
      <c r="Q1109" s="164"/>
      <c r="R1109" s="162"/>
      <c r="S1109" s="163" t="str">
        <f t="shared" si="267"/>
        <v/>
      </c>
      <c r="T1109" s="164" t="str">
        <f t="shared" ca="1" si="268"/>
        <v/>
      </c>
      <c r="U1109" s="163" t="str">
        <f t="shared" si="269"/>
        <v/>
      </c>
      <c r="V1109" s="163" t="str">
        <f ca="1">IF(AND(C1109&lt;&gt;"",C1109&lt;&gt;OFFSET(C1109,1,0)),SUMIFS(B.2[Giá có thuế],B.2[Số ĐK],C1109),"")</f>
        <v/>
      </c>
      <c r="W1109" s="159"/>
      <c r="X1109" s="161" t="str">
        <f>IF(W1109="","",'Thông Tin Chung'!$L$3)</f>
        <v/>
      </c>
      <c r="Y1109" s="163" t="str">
        <f t="shared" ca="1" si="270"/>
        <v/>
      </c>
      <c r="Z1109" s="165"/>
      <c r="AA1109" s="155" t="str">
        <f ca="1">IF(C1109="","",IF(OR(D1109&lt;NgayBatDau,D1109&gt;NgayKetThuc),"Ngày tháng phải nằm trong kỳ báo cáo",IF(AND(G1109&lt;&gt;"",COUNTIF(D.2[Tên khách hàng],G1109)=0),"Tên KH chưa khai báo trong DSKH",IF(AND(H1109&lt;&gt;"",COUNTIF(D.1[Tên sản phẩm],H1109)=0),"SP này chưa khai báo trong DSSP",""))))</f>
        <v/>
      </c>
      <c r="AB1109" s="23" t="str">
        <f t="shared" ca="1" si="256"/>
        <v/>
      </c>
      <c r="AC1109" s="23" t="str">
        <f t="shared" ca="1" si="257"/>
        <v/>
      </c>
      <c r="AD1109" s="23" t="str">
        <f t="shared" ca="1" si="258"/>
        <v/>
      </c>
      <c r="AE1109" s="68" t="str">
        <f t="shared" ca="1" si="259"/>
        <v/>
      </c>
      <c r="AF1109" s="69" t="str">
        <f>IF(OR(H1109="",S1109=""),"",S1109-(SUM(L1109,M1109)*INDEX(D.1[Đơn giá],MATCH(H1109,D.1[Tên sản phẩm],0))))</f>
        <v/>
      </c>
      <c r="AG1109" s="90" t="str">
        <f t="shared" ca="1" si="260"/>
        <v/>
      </c>
      <c r="AH1109" s="90"/>
    </row>
    <row r="1110" spans="2:34" ht="27.75" customHeight="1" x14ac:dyDescent="0.2">
      <c r="B1110" s="154">
        <f t="shared" si="261"/>
        <v>1107</v>
      </c>
      <c r="C1110" s="155" t="str">
        <f t="shared" ca="1" si="262"/>
        <v/>
      </c>
      <c r="D1110" s="156" t="str">
        <f t="shared" ca="1" si="263"/>
        <v/>
      </c>
      <c r="E1110" s="157" t="str">
        <f t="shared" ca="1" si="264"/>
        <v/>
      </c>
      <c r="F1110" s="157"/>
      <c r="G1110" s="158" t="str">
        <f t="shared" ca="1" si="265"/>
        <v/>
      </c>
      <c r="H1110" s="159"/>
      <c r="I1110" s="160" t="str">
        <f>IF(H1110="","",INDEX(D.1[Quy cách],MATCH(H1110,D.1[Tên sản phẩm],0)))</f>
        <v/>
      </c>
      <c r="J1110" s="35" t="str">
        <f>IF(H1110="","",INDEX(D.1[ĐVT],MATCH(H1110,D.1[Tên sản phẩm],0)))</f>
        <v/>
      </c>
      <c r="K1110" s="163" t="str">
        <f>IF(H1110="","",INDEX(D.1[Đơn giá bán
(Tham khảo)],MATCH(H1110,D.1[Tên sản phẩm],0)))</f>
        <v/>
      </c>
      <c r="L1110" s="162"/>
      <c r="M1110" s="159"/>
      <c r="N1110" s="159"/>
      <c r="O1110" s="159"/>
      <c r="P1110" s="163" t="str">
        <f t="shared" si="266"/>
        <v/>
      </c>
      <c r="Q1110" s="164"/>
      <c r="R1110" s="162"/>
      <c r="S1110" s="163" t="str">
        <f t="shared" si="267"/>
        <v/>
      </c>
      <c r="T1110" s="164" t="str">
        <f t="shared" ca="1" si="268"/>
        <v/>
      </c>
      <c r="U1110" s="163" t="str">
        <f t="shared" si="269"/>
        <v/>
      </c>
      <c r="V1110" s="163" t="str">
        <f ca="1">IF(AND(C1110&lt;&gt;"",C1110&lt;&gt;OFFSET(C1110,1,0)),SUMIFS(B.2[Giá có thuế],B.2[Số ĐK],C1110),"")</f>
        <v/>
      </c>
      <c r="W1110" s="159"/>
      <c r="X1110" s="161" t="str">
        <f>IF(W1110="","",'Thông Tin Chung'!$L$3)</f>
        <v/>
      </c>
      <c r="Y1110" s="163" t="str">
        <f t="shared" ca="1" si="270"/>
        <v/>
      </c>
      <c r="Z1110" s="165"/>
      <c r="AA1110" s="155" t="str">
        <f ca="1">IF(C1110="","",IF(OR(D1110&lt;NgayBatDau,D1110&gt;NgayKetThuc),"Ngày tháng phải nằm trong kỳ báo cáo",IF(AND(G1110&lt;&gt;"",COUNTIF(D.2[Tên khách hàng],G1110)=0),"Tên KH chưa khai báo trong DSKH",IF(AND(H1110&lt;&gt;"",COUNTIF(D.1[Tên sản phẩm],H1110)=0),"SP này chưa khai báo trong DSSP",""))))</f>
        <v/>
      </c>
      <c r="AB1110" s="23" t="str">
        <f t="shared" ca="1" si="256"/>
        <v/>
      </c>
      <c r="AC1110" s="23" t="str">
        <f t="shared" ca="1" si="257"/>
        <v/>
      </c>
      <c r="AD1110" s="23" t="str">
        <f t="shared" ca="1" si="258"/>
        <v/>
      </c>
      <c r="AE1110" s="68" t="str">
        <f t="shared" ca="1" si="259"/>
        <v/>
      </c>
      <c r="AF1110" s="69" t="str">
        <f>IF(OR(H1110="",S1110=""),"",S1110-(SUM(L1110,M1110)*INDEX(D.1[Đơn giá],MATCH(H1110,D.1[Tên sản phẩm],0))))</f>
        <v/>
      </c>
      <c r="AG1110" s="90" t="str">
        <f t="shared" ca="1" si="260"/>
        <v/>
      </c>
      <c r="AH1110" s="90"/>
    </row>
    <row r="1111" spans="2:34" ht="27.75" customHeight="1" x14ac:dyDescent="0.2">
      <c r="B1111" s="154">
        <f t="shared" si="261"/>
        <v>1108</v>
      </c>
      <c r="C1111" s="155" t="str">
        <f t="shared" ca="1" si="262"/>
        <v/>
      </c>
      <c r="D1111" s="156" t="str">
        <f t="shared" ca="1" si="263"/>
        <v/>
      </c>
      <c r="E1111" s="157" t="str">
        <f t="shared" ca="1" si="264"/>
        <v/>
      </c>
      <c r="F1111" s="157"/>
      <c r="G1111" s="158" t="str">
        <f t="shared" ca="1" si="265"/>
        <v/>
      </c>
      <c r="H1111" s="159"/>
      <c r="I1111" s="160" t="str">
        <f>IF(H1111="","",INDEX(D.1[Quy cách],MATCH(H1111,D.1[Tên sản phẩm],0)))</f>
        <v/>
      </c>
      <c r="J1111" s="35" t="str">
        <f>IF(H1111="","",INDEX(D.1[ĐVT],MATCH(H1111,D.1[Tên sản phẩm],0)))</f>
        <v/>
      </c>
      <c r="K1111" s="163" t="str">
        <f>IF(H1111="","",INDEX(D.1[Đơn giá bán
(Tham khảo)],MATCH(H1111,D.1[Tên sản phẩm],0)))</f>
        <v/>
      </c>
      <c r="L1111" s="162"/>
      <c r="M1111" s="159"/>
      <c r="N1111" s="159"/>
      <c r="O1111" s="159"/>
      <c r="P1111" s="163" t="str">
        <f t="shared" si="266"/>
        <v/>
      </c>
      <c r="Q1111" s="164"/>
      <c r="R1111" s="162"/>
      <c r="S1111" s="163" t="str">
        <f t="shared" si="267"/>
        <v/>
      </c>
      <c r="T1111" s="164" t="str">
        <f t="shared" ca="1" si="268"/>
        <v/>
      </c>
      <c r="U1111" s="163" t="str">
        <f t="shared" si="269"/>
        <v/>
      </c>
      <c r="V1111" s="163" t="str">
        <f ca="1">IF(AND(C1111&lt;&gt;"",C1111&lt;&gt;OFFSET(C1111,1,0)),SUMIFS(B.2[Giá có thuế],B.2[Số ĐK],C1111),"")</f>
        <v/>
      </c>
      <c r="W1111" s="159"/>
      <c r="X1111" s="161" t="str">
        <f>IF(W1111="","",'Thông Tin Chung'!$L$3)</f>
        <v/>
      </c>
      <c r="Y1111" s="163" t="str">
        <f t="shared" ca="1" si="270"/>
        <v/>
      </c>
      <c r="Z1111" s="165"/>
      <c r="AA1111" s="155" t="str">
        <f ca="1">IF(C1111="","",IF(OR(D1111&lt;NgayBatDau,D1111&gt;NgayKetThuc),"Ngày tháng phải nằm trong kỳ báo cáo",IF(AND(G1111&lt;&gt;"",COUNTIF(D.2[Tên khách hàng],G1111)=0),"Tên KH chưa khai báo trong DSKH",IF(AND(H1111&lt;&gt;"",COUNTIF(D.1[Tên sản phẩm],H1111)=0),"SP này chưa khai báo trong DSSP",""))))</f>
        <v/>
      </c>
      <c r="AB1111" s="23" t="str">
        <f t="shared" ca="1" si="256"/>
        <v/>
      </c>
      <c r="AC1111" s="23" t="str">
        <f t="shared" ca="1" si="257"/>
        <v/>
      </c>
      <c r="AD1111" s="23" t="str">
        <f t="shared" ca="1" si="258"/>
        <v/>
      </c>
      <c r="AE1111" s="68" t="str">
        <f t="shared" ca="1" si="259"/>
        <v/>
      </c>
      <c r="AF1111" s="69" t="str">
        <f>IF(OR(H1111="",S1111=""),"",S1111-(SUM(L1111,M1111)*INDEX(D.1[Đơn giá],MATCH(H1111,D.1[Tên sản phẩm],0))))</f>
        <v/>
      </c>
      <c r="AG1111" s="90" t="str">
        <f t="shared" ca="1" si="260"/>
        <v/>
      </c>
      <c r="AH1111" s="90"/>
    </row>
    <row r="1112" spans="2:34" ht="27.75" customHeight="1" x14ac:dyDescent="0.2">
      <c r="B1112" s="154">
        <f t="shared" si="261"/>
        <v>1109</v>
      </c>
      <c r="C1112" s="155" t="str">
        <f t="shared" ca="1" si="262"/>
        <v/>
      </c>
      <c r="D1112" s="156" t="str">
        <f t="shared" ca="1" si="263"/>
        <v/>
      </c>
      <c r="E1112" s="157" t="str">
        <f t="shared" ca="1" si="264"/>
        <v/>
      </c>
      <c r="F1112" s="157"/>
      <c r="G1112" s="158" t="str">
        <f t="shared" ca="1" si="265"/>
        <v/>
      </c>
      <c r="H1112" s="159"/>
      <c r="I1112" s="160" t="str">
        <f>IF(H1112="","",INDEX(D.1[Quy cách],MATCH(H1112,D.1[Tên sản phẩm],0)))</f>
        <v/>
      </c>
      <c r="J1112" s="35" t="str">
        <f>IF(H1112="","",INDEX(D.1[ĐVT],MATCH(H1112,D.1[Tên sản phẩm],0)))</f>
        <v/>
      </c>
      <c r="K1112" s="163" t="str">
        <f>IF(H1112="","",INDEX(D.1[Đơn giá bán
(Tham khảo)],MATCH(H1112,D.1[Tên sản phẩm],0)))</f>
        <v/>
      </c>
      <c r="L1112" s="162"/>
      <c r="M1112" s="159"/>
      <c r="N1112" s="159"/>
      <c r="O1112" s="159"/>
      <c r="P1112" s="163" t="str">
        <f t="shared" si="266"/>
        <v/>
      </c>
      <c r="Q1112" s="164"/>
      <c r="R1112" s="162"/>
      <c r="S1112" s="163" t="str">
        <f t="shared" si="267"/>
        <v/>
      </c>
      <c r="T1112" s="164" t="str">
        <f t="shared" ca="1" si="268"/>
        <v/>
      </c>
      <c r="U1112" s="163" t="str">
        <f t="shared" si="269"/>
        <v/>
      </c>
      <c r="V1112" s="163" t="str">
        <f ca="1">IF(AND(C1112&lt;&gt;"",C1112&lt;&gt;OFFSET(C1112,1,0)),SUMIFS(B.2[Giá có thuế],B.2[Số ĐK],C1112),"")</f>
        <v/>
      </c>
      <c r="W1112" s="159"/>
      <c r="X1112" s="161" t="str">
        <f>IF(W1112="","",'Thông Tin Chung'!$L$3)</f>
        <v/>
      </c>
      <c r="Y1112" s="163" t="str">
        <f t="shared" ca="1" si="270"/>
        <v/>
      </c>
      <c r="Z1112" s="165"/>
      <c r="AA1112" s="155" t="str">
        <f ca="1">IF(C1112="","",IF(OR(D1112&lt;NgayBatDau,D1112&gt;NgayKetThuc),"Ngày tháng phải nằm trong kỳ báo cáo",IF(AND(G1112&lt;&gt;"",COUNTIF(D.2[Tên khách hàng],G1112)=0),"Tên KH chưa khai báo trong DSKH",IF(AND(H1112&lt;&gt;"",COUNTIF(D.1[Tên sản phẩm],H1112)=0),"SP này chưa khai báo trong DSSP",""))))</f>
        <v/>
      </c>
      <c r="AB1112" s="23" t="str">
        <f t="shared" ca="1" si="256"/>
        <v/>
      </c>
      <c r="AC1112" s="23" t="str">
        <f t="shared" ca="1" si="257"/>
        <v/>
      </c>
      <c r="AD1112" s="23" t="str">
        <f t="shared" ca="1" si="258"/>
        <v/>
      </c>
      <c r="AE1112" s="68" t="str">
        <f t="shared" ca="1" si="259"/>
        <v/>
      </c>
      <c r="AF1112" s="69" t="str">
        <f>IF(OR(H1112="",S1112=""),"",S1112-(SUM(L1112,M1112)*INDEX(D.1[Đơn giá],MATCH(H1112,D.1[Tên sản phẩm],0))))</f>
        <v/>
      </c>
      <c r="AG1112" s="90" t="str">
        <f t="shared" ca="1" si="260"/>
        <v/>
      </c>
      <c r="AH1112" s="90"/>
    </row>
    <row r="1113" spans="2:34" ht="27.75" customHeight="1" x14ac:dyDescent="0.2">
      <c r="B1113" s="154">
        <f t="shared" si="261"/>
        <v>1110</v>
      </c>
      <c r="C1113" s="155" t="str">
        <f t="shared" ca="1" si="262"/>
        <v/>
      </c>
      <c r="D1113" s="156" t="str">
        <f t="shared" ca="1" si="263"/>
        <v/>
      </c>
      <c r="E1113" s="157" t="str">
        <f t="shared" ca="1" si="264"/>
        <v/>
      </c>
      <c r="F1113" s="157"/>
      <c r="G1113" s="158" t="str">
        <f t="shared" ca="1" si="265"/>
        <v/>
      </c>
      <c r="H1113" s="159"/>
      <c r="I1113" s="160" t="str">
        <f>IF(H1113="","",INDEX(D.1[Quy cách],MATCH(H1113,D.1[Tên sản phẩm],0)))</f>
        <v/>
      </c>
      <c r="J1113" s="35" t="str">
        <f>IF(H1113="","",INDEX(D.1[ĐVT],MATCH(H1113,D.1[Tên sản phẩm],0)))</f>
        <v/>
      </c>
      <c r="K1113" s="163" t="str">
        <f>IF(H1113="","",INDEX(D.1[Đơn giá bán
(Tham khảo)],MATCH(H1113,D.1[Tên sản phẩm],0)))</f>
        <v/>
      </c>
      <c r="L1113" s="162"/>
      <c r="M1113" s="159"/>
      <c r="N1113" s="159"/>
      <c r="O1113" s="159"/>
      <c r="P1113" s="163" t="str">
        <f t="shared" si="266"/>
        <v/>
      </c>
      <c r="Q1113" s="164"/>
      <c r="R1113" s="162"/>
      <c r="S1113" s="163" t="str">
        <f t="shared" si="267"/>
        <v/>
      </c>
      <c r="T1113" s="164" t="str">
        <f t="shared" ca="1" si="268"/>
        <v/>
      </c>
      <c r="U1113" s="163" t="str">
        <f t="shared" si="269"/>
        <v/>
      </c>
      <c r="V1113" s="163" t="str">
        <f ca="1">IF(AND(C1113&lt;&gt;"",C1113&lt;&gt;OFFSET(C1113,1,0)),SUMIFS(B.2[Giá có thuế],B.2[Số ĐK],C1113),"")</f>
        <v/>
      </c>
      <c r="W1113" s="159"/>
      <c r="X1113" s="161" t="str">
        <f>IF(W1113="","",'Thông Tin Chung'!$L$3)</f>
        <v/>
      </c>
      <c r="Y1113" s="163" t="str">
        <f t="shared" ca="1" si="270"/>
        <v/>
      </c>
      <c r="Z1113" s="165"/>
      <c r="AA1113" s="155" t="str">
        <f ca="1">IF(C1113="","",IF(OR(D1113&lt;NgayBatDau,D1113&gt;NgayKetThuc),"Ngày tháng phải nằm trong kỳ báo cáo",IF(AND(G1113&lt;&gt;"",COUNTIF(D.2[Tên khách hàng],G1113)=0),"Tên KH chưa khai báo trong DSKH",IF(AND(H1113&lt;&gt;"",COUNTIF(D.1[Tên sản phẩm],H1113)=0),"SP này chưa khai báo trong DSSP",""))))</f>
        <v/>
      </c>
      <c r="AB1113" s="23" t="str">
        <f t="shared" ca="1" si="256"/>
        <v/>
      </c>
      <c r="AC1113" s="23" t="str">
        <f t="shared" ca="1" si="257"/>
        <v/>
      </c>
      <c r="AD1113" s="23" t="str">
        <f t="shared" ca="1" si="258"/>
        <v/>
      </c>
      <c r="AE1113" s="68" t="str">
        <f t="shared" ca="1" si="259"/>
        <v/>
      </c>
      <c r="AF1113" s="69" t="str">
        <f>IF(OR(H1113="",S1113=""),"",S1113-(SUM(L1113,M1113)*INDEX(D.1[Đơn giá],MATCH(H1113,D.1[Tên sản phẩm],0))))</f>
        <v/>
      </c>
      <c r="AG1113" s="90" t="str">
        <f t="shared" ca="1" si="260"/>
        <v/>
      </c>
      <c r="AH1113" s="90"/>
    </row>
    <row r="1114" spans="2:34" ht="27.75" customHeight="1" x14ac:dyDescent="0.2">
      <c r="B1114" s="154">
        <f t="shared" si="261"/>
        <v>1111</v>
      </c>
      <c r="C1114" s="155" t="str">
        <f t="shared" ca="1" si="262"/>
        <v/>
      </c>
      <c r="D1114" s="156" t="str">
        <f t="shared" ca="1" si="263"/>
        <v/>
      </c>
      <c r="E1114" s="157" t="str">
        <f t="shared" ca="1" si="264"/>
        <v/>
      </c>
      <c r="F1114" s="157"/>
      <c r="G1114" s="158" t="str">
        <f t="shared" ca="1" si="265"/>
        <v/>
      </c>
      <c r="H1114" s="159"/>
      <c r="I1114" s="160" t="str">
        <f>IF(H1114="","",INDEX(D.1[Quy cách],MATCH(H1114,D.1[Tên sản phẩm],0)))</f>
        <v/>
      </c>
      <c r="J1114" s="35" t="str">
        <f>IF(H1114="","",INDEX(D.1[ĐVT],MATCH(H1114,D.1[Tên sản phẩm],0)))</f>
        <v/>
      </c>
      <c r="K1114" s="163" t="str">
        <f>IF(H1114="","",INDEX(D.1[Đơn giá bán
(Tham khảo)],MATCH(H1114,D.1[Tên sản phẩm],0)))</f>
        <v/>
      </c>
      <c r="L1114" s="162"/>
      <c r="M1114" s="159"/>
      <c r="N1114" s="159"/>
      <c r="O1114" s="159"/>
      <c r="P1114" s="163" t="str">
        <f t="shared" si="266"/>
        <v/>
      </c>
      <c r="Q1114" s="164"/>
      <c r="R1114" s="162"/>
      <c r="S1114" s="163" t="str">
        <f t="shared" si="267"/>
        <v/>
      </c>
      <c r="T1114" s="164" t="str">
        <f t="shared" ca="1" si="268"/>
        <v/>
      </c>
      <c r="U1114" s="163" t="str">
        <f t="shared" si="269"/>
        <v/>
      </c>
      <c r="V1114" s="163" t="str">
        <f ca="1">IF(AND(C1114&lt;&gt;"",C1114&lt;&gt;OFFSET(C1114,1,0)),SUMIFS(B.2[Giá có thuế],B.2[Số ĐK],C1114),"")</f>
        <v/>
      </c>
      <c r="W1114" s="159"/>
      <c r="X1114" s="161" t="str">
        <f>IF(W1114="","",'Thông Tin Chung'!$L$3)</f>
        <v/>
      </c>
      <c r="Y1114" s="163" t="str">
        <f t="shared" ca="1" si="270"/>
        <v/>
      </c>
      <c r="Z1114" s="165"/>
      <c r="AA1114" s="155" t="str">
        <f ca="1">IF(C1114="","",IF(OR(D1114&lt;NgayBatDau,D1114&gt;NgayKetThuc),"Ngày tháng phải nằm trong kỳ báo cáo",IF(AND(G1114&lt;&gt;"",COUNTIF(D.2[Tên khách hàng],G1114)=0),"Tên KH chưa khai báo trong DSKH",IF(AND(H1114&lt;&gt;"",COUNTIF(D.1[Tên sản phẩm],H1114)=0),"SP này chưa khai báo trong DSSP",""))))</f>
        <v/>
      </c>
      <c r="AB1114" s="23" t="str">
        <f t="shared" ca="1" si="256"/>
        <v/>
      </c>
      <c r="AC1114" s="23" t="str">
        <f t="shared" ca="1" si="257"/>
        <v/>
      </c>
      <c r="AD1114" s="23" t="str">
        <f t="shared" ca="1" si="258"/>
        <v/>
      </c>
      <c r="AE1114" s="68" t="str">
        <f t="shared" ca="1" si="259"/>
        <v/>
      </c>
      <c r="AF1114" s="69" t="str">
        <f>IF(OR(H1114="",S1114=""),"",S1114-(SUM(L1114,M1114)*INDEX(D.1[Đơn giá],MATCH(H1114,D.1[Tên sản phẩm],0))))</f>
        <v/>
      </c>
      <c r="AG1114" s="90" t="str">
        <f t="shared" ca="1" si="260"/>
        <v/>
      </c>
      <c r="AH1114" s="90"/>
    </row>
    <row r="1115" spans="2:34" ht="27.75" customHeight="1" x14ac:dyDescent="0.2">
      <c r="B1115" s="154">
        <f t="shared" si="261"/>
        <v>1112</v>
      </c>
      <c r="C1115" s="155" t="str">
        <f t="shared" ca="1" si="262"/>
        <v/>
      </c>
      <c r="D1115" s="156" t="str">
        <f t="shared" ca="1" si="263"/>
        <v/>
      </c>
      <c r="E1115" s="157" t="str">
        <f t="shared" ca="1" si="264"/>
        <v/>
      </c>
      <c r="F1115" s="157"/>
      <c r="G1115" s="158" t="str">
        <f t="shared" ca="1" si="265"/>
        <v/>
      </c>
      <c r="H1115" s="159"/>
      <c r="I1115" s="160" t="str">
        <f>IF(H1115="","",INDEX(D.1[Quy cách],MATCH(H1115,D.1[Tên sản phẩm],0)))</f>
        <v/>
      </c>
      <c r="J1115" s="35" t="str">
        <f>IF(H1115="","",INDEX(D.1[ĐVT],MATCH(H1115,D.1[Tên sản phẩm],0)))</f>
        <v/>
      </c>
      <c r="K1115" s="163" t="str">
        <f>IF(H1115="","",INDEX(D.1[Đơn giá bán
(Tham khảo)],MATCH(H1115,D.1[Tên sản phẩm],0)))</f>
        <v/>
      </c>
      <c r="L1115" s="162"/>
      <c r="M1115" s="159"/>
      <c r="N1115" s="159"/>
      <c r="O1115" s="159"/>
      <c r="P1115" s="163" t="str">
        <f t="shared" si="266"/>
        <v/>
      </c>
      <c r="Q1115" s="164"/>
      <c r="R1115" s="162"/>
      <c r="S1115" s="163" t="str">
        <f t="shared" si="267"/>
        <v/>
      </c>
      <c r="T1115" s="164" t="str">
        <f t="shared" ca="1" si="268"/>
        <v/>
      </c>
      <c r="U1115" s="163" t="str">
        <f t="shared" si="269"/>
        <v/>
      </c>
      <c r="V1115" s="163" t="str">
        <f ca="1">IF(AND(C1115&lt;&gt;"",C1115&lt;&gt;OFFSET(C1115,1,0)),SUMIFS(B.2[Giá có thuế],B.2[Số ĐK],C1115),"")</f>
        <v/>
      </c>
      <c r="W1115" s="159"/>
      <c r="X1115" s="161" t="str">
        <f>IF(W1115="","",'Thông Tin Chung'!$L$3)</f>
        <v/>
      </c>
      <c r="Y1115" s="163" t="str">
        <f t="shared" ca="1" si="270"/>
        <v/>
      </c>
      <c r="Z1115" s="165"/>
      <c r="AA1115" s="155" t="str">
        <f ca="1">IF(C1115="","",IF(OR(D1115&lt;NgayBatDau,D1115&gt;NgayKetThuc),"Ngày tháng phải nằm trong kỳ báo cáo",IF(AND(G1115&lt;&gt;"",COUNTIF(D.2[Tên khách hàng],G1115)=0),"Tên KH chưa khai báo trong DSKH",IF(AND(H1115&lt;&gt;"",COUNTIF(D.1[Tên sản phẩm],H1115)=0),"SP này chưa khai báo trong DSSP",""))))</f>
        <v/>
      </c>
      <c r="AB1115" s="23" t="str">
        <f t="shared" ca="1" si="256"/>
        <v/>
      </c>
      <c r="AC1115" s="23" t="str">
        <f t="shared" ca="1" si="257"/>
        <v/>
      </c>
      <c r="AD1115" s="23" t="str">
        <f t="shared" ca="1" si="258"/>
        <v/>
      </c>
      <c r="AE1115" s="68" t="str">
        <f t="shared" ca="1" si="259"/>
        <v/>
      </c>
      <c r="AF1115" s="69" t="str">
        <f>IF(OR(H1115="",S1115=""),"",S1115-(SUM(L1115,M1115)*INDEX(D.1[Đơn giá],MATCH(H1115,D.1[Tên sản phẩm],0))))</f>
        <v/>
      </c>
      <c r="AG1115" s="90" t="str">
        <f t="shared" ca="1" si="260"/>
        <v/>
      </c>
      <c r="AH1115" s="90"/>
    </row>
    <row r="1116" spans="2:34" ht="27.75" customHeight="1" x14ac:dyDescent="0.2">
      <c r="B1116" s="154">
        <f t="shared" si="261"/>
        <v>1113</v>
      </c>
      <c r="C1116" s="155" t="str">
        <f t="shared" ca="1" si="262"/>
        <v/>
      </c>
      <c r="D1116" s="156" t="str">
        <f t="shared" ca="1" si="263"/>
        <v/>
      </c>
      <c r="E1116" s="157" t="str">
        <f t="shared" ca="1" si="264"/>
        <v/>
      </c>
      <c r="F1116" s="157"/>
      <c r="G1116" s="158" t="str">
        <f t="shared" ca="1" si="265"/>
        <v/>
      </c>
      <c r="H1116" s="159"/>
      <c r="I1116" s="160" t="str">
        <f>IF(H1116="","",INDEX(D.1[Quy cách],MATCH(H1116,D.1[Tên sản phẩm],0)))</f>
        <v/>
      </c>
      <c r="J1116" s="35" t="str">
        <f>IF(H1116="","",INDEX(D.1[ĐVT],MATCH(H1116,D.1[Tên sản phẩm],0)))</f>
        <v/>
      </c>
      <c r="K1116" s="163" t="str">
        <f>IF(H1116="","",INDEX(D.1[Đơn giá bán
(Tham khảo)],MATCH(H1116,D.1[Tên sản phẩm],0)))</f>
        <v/>
      </c>
      <c r="L1116" s="162"/>
      <c r="M1116" s="159"/>
      <c r="N1116" s="159"/>
      <c r="O1116" s="159"/>
      <c r="P1116" s="163" t="str">
        <f t="shared" si="266"/>
        <v/>
      </c>
      <c r="Q1116" s="164"/>
      <c r="R1116" s="162"/>
      <c r="S1116" s="163" t="str">
        <f t="shared" si="267"/>
        <v/>
      </c>
      <c r="T1116" s="164" t="str">
        <f t="shared" ca="1" si="268"/>
        <v/>
      </c>
      <c r="U1116" s="163" t="str">
        <f t="shared" si="269"/>
        <v/>
      </c>
      <c r="V1116" s="163" t="str">
        <f ca="1">IF(AND(C1116&lt;&gt;"",C1116&lt;&gt;OFFSET(C1116,1,0)),SUMIFS(B.2[Giá có thuế],B.2[Số ĐK],C1116),"")</f>
        <v/>
      </c>
      <c r="W1116" s="159"/>
      <c r="X1116" s="161" t="str">
        <f>IF(W1116="","",'Thông Tin Chung'!$L$3)</f>
        <v/>
      </c>
      <c r="Y1116" s="163" t="str">
        <f t="shared" ca="1" si="270"/>
        <v/>
      </c>
      <c r="Z1116" s="165"/>
      <c r="AA1116" s="155" t="str">
        <f ca="1">IF(C1116="","",IF(OR(D1116&lt;NgayBatDau,D1116&gt;NgayKetThuc),"Ngày tháng phải nằm trong kỳ báo cáo",IF(AND(G1116&lt;&gt;"",COUNTIF(D.2[Tên khách hàng],G1116)=0),"Tên KH chưa khai báo trong DSKH",IF(AND(H1116&lt;&gt;"",COUNTIF(D.1[Tên sản phẩm],H1116)=0),"SP này chưa khai báo trong DSSP",""))))</f>
        <v/>
      </c>
      <c r="AB1116" s="23" t="str">
        <f t="shared" ca="1" si="256"/>
        <v/>
      </c>
      <c r="AC1116" s="23" t="str">
        <f t="shared" ca="1" si="257"/>
        <v/>
      </c>
      <c r="AD1116" s="23" t="str">
        <f t="shared" ca="1" si="258"/>
        <v/>
      </c>
      <c r="AE1116" s="68" t="str">
        <f t="shared" ca="1" si="259"/>
        <v/>
      </c>
      <c r="AF1116" s="69" t="str">
        <f>IF(OR(H1116="",S1116=""),"",S1116-(SUM(L1116,M1116)*INDEX(D.1[Đơn giá],MATCH(H1116,D.1[Tên sản phẩm],0))))</f>
        <v/>
      </c>
      <c r="AG1116" s="90" t="str">
        <f t="shared" ca="1" si="260"/>
        <v/>
      </c>
      <c r="AH1116" s="90"/>
    </row>
    <row r="1117" spans="2:34" ht="27.75" customHeight="1" x14ac:dyDescent="0.2">
      <c r="B1117" s="154">
        <f t="shared" si="261"/>
        <v>1114</v>
      </c>
      <c r="C1117" s="155" t="str">
        <f t="shared" ca="1" si="262"/>
        <v/>
      </c>
      <c r="D1117" s="156" t="str">
        <f t="shared" ca="1" si="263"/>
        <v/>
      </c>
      <c r="E1117" s="157" t="str">
        <f t="shared" ca="1" si="264"/>
        <v/>
      </c>
      <c r="F1117" s="157"/>
      <c r="G1117" s="158" t="str">
        <f t="shared" ca="1" si="265"/>
        <v/>
      </c>
      <c r="H1117" s="159"/>
      <c r="I1117" s="160" t="str">
        <f>IF(H1117="","",INDEX(D.1[Quy cách],MATCH(H1117,D.1[Tên sản phẩm],0)))</f>
        <v/>
      </c>
      <c r="J1117" s="35" t="str">
        <f>IF(H1117="","",INDEX(D.1[ĐVT],MATCH(H1117,D.1[Tên sản phẩm],0)))</f>
        <v/>
      </c>
      <c r="K1117" s="163" t="str">
        <f>IF(H1117="","",INDEX(D.1[Đơn giá bán
(Tham khảo)],MATCH(H1117,D.1[Tên sản phẩm],0)))</f>
        <v/>
      </c>
      <c r="L1117" s="162"/>
      <c r="M1117" s="159"/>
      <c r="N1117" s="159"/>
      <c r="O1117" s="159"/>
      <c r="P1117" s="163" t="str">
        <f t="shared" si="266"/>
        <v/>
      </c>
      <c r="Q1117" s="164"/>
      <c r="R1117" s="162"/>
      <c r="S1117" s="163" t="str">
        <f t="shared" si="267"/>
        <v/>
      </c>
      <c r="T1117" s="164" t="str">
        <f t="shared" ca="1" si="268"/>
        <v/>
      </c>
      <c r="U1117" s="163" t="str">
        <f t="shared" si="269"/>
        <v/>
      </c>
      <c r="V1117" s="163" t="str">
        <f ca="1">IF(AND(C1117&lt;&gt;"",C1117&lt;&gt;OFFSET(C1117,1,0)),SUMIFS(B.2[Giá có thuế],B.2[Số ĐK],C1117),"")</f>
        <v/>
      </c>
      <c r="W1117" s="159"/>
      <c r="X1117" s="161" t="str">
        <f>IF(W1117="","",'Thông Tin Chung'!$L$3)</f>
        <v/>
      </c>
      <c r="Y1117" s="163" t="str">
        <f t="shared" ca="1" si="270"/>
        <v/>
      </c>
      <c r="Z1117" s="165"/>
      <c r="AA1117" s="155" t="str">
        <f ca="1">IF(C1117="","",IF(OR(D1117&lt;NgayBatDau,D1117&gt;NgayKetThuc),"Ngày tháng phải nằm trong kỳ báo cáo",IF(AND(G1117&lt;&gt;"",COUNTIF(D.2[Tên khách hàng],G1117)=0),"Tên KH chưa khai báo trong DSKH",IF(AND(H1117&lt;&gt;"",COUNTIF(D.1[Tên sản phẩm],H1117)=0),"SP này chưa khai báo trong DSSP",""))))</f>
        <v/>
      </c>
      <c r="AB1117" s="23" t="str">
        <f t="shared" ca="1" si="256"/>
        <v/>
      </c>
      <c r="AC1117" s="23" t="str">
        <f t="shared" ca="1" si="257"/>
        <v/>
      </c>
      <c r="AD1117" s="23" t="str">
        <f t="shared" ca="1" si="258"/>
        <v/>
      </c>
      <c r="AE1117" s="68" t="str">
        <f t="shared" ca="1" si="259"/>
        <v/>
      </c>
      <c r="AF1117" s="69" t="str">
        <f>IF(OR(H1117="",S1117=""),"",S1117-(SUM(L1117,M1117)*INDEX(D.1[Đơn giá],MATCH(H1117,D.1[Tên sản phẩm],0))))</f>
        <v/>
      </c>
      <c r="AG1117" s="90" t="str">
        <f t="shared" ca="1" si="260"/>
        <v/>
      </c>
      <c r="AH1117" s="90"/>
    </row>
    <row r="1118" spans="2:34" ht="27.75" customHeight="1" x14ac:dyDescent="0.2">
      <c r="B1118" s="154">
        <f t="shared" si="261"/>
        <v>1115</v>
      </c>
      <c r="C1118" s="155" t="str">
        <f t="shared" ca="1" si="262"/>
        <v/>
      </c>
      <c r="D1118" s="156" t="str">
        <f t="shared" ca="1" si="263"/>
        <v/>
      </c>
      <c r="E1118" s="157" t="str">
        <f t="shared" ca="1" si="264"/>
        <v/>
      </c>
      <c r="F1118" s="157"/>
      <c r="G1118" s="158" t="str">
        <f t="shared" ca="1" si="265"/>
        <v/>
      </c>
      <c r="H1118" s="159"/>
      <c r="I1118" s="160" t="str">
        <f>IF(H1118="","",INDEX(D.1[Quy cách],MATCH(H1118,D.1[Tên sản phẩm],0)))</f>
        <v/>
      </c>
      <c r="J1118" s="35" t="str">
        <f>IF(H1118="","",INDEX(D.1[ĐVT],MATCH(H1118,D.1[Tên sản phẩm],0)))</f>
        <v/>
      </c>
      <c r="K1118" s="163" t="str">
        <f>IF(H1118="","",INDEX(D.1[Đơn giá bán
(Tham khảo)],MATCH(H1118,D.1[Tên sản phẩm],0)))</f>
        <v/>
      </c>
      <c r="L1118" s="162"/>
      <c r="M1118" s="159"/>
      <c r="N1118" s="159"/>
      <c r="O1118" s="159"/>
      <c r="P1118" s="163" t="str">
        <f t="shared" si="266"/>
        <v/>
      </c>
      <c r="Q1118" s="164"/>
      <c r="R1118" s="162"/>
      <c r="S1118" s="163" t="str">
        <f t="shared" si="267"/>
        <v/>
      </c>
      <c r="T1118" s="164" t="str">
        <f t="shared" ca="1" si="268"/>
        <v/>
      </c>
      <c r="U1118" s="163" t="str">
        <f t="shared" si="269"/>
        <v/>
      </c>
      <c r="V1118" s="163" t="str">
        <f ca="1">IF(AND(C1118&lt;&gt;"",C1118&lt;&gt;OFFSET(C1118,1,0)),SUMIFS(B.2[Giá có thuế],B.2[Số ĐK],C1118),"")</f>
        <v/>
      </c>
      <c r="W1118" s="159"/>
      <c r="X1118" s="161" t="str">
        <f>IF(W1118="","",'Thông Tin Chung'!$L$3)</f>
        <v/>
      </c>
      <c r="Y1118" s="163" t="str">
        <f t="shared" ca="1" si="270"/>
        <v/>
      </c>
      <c r="Z1118" s="165"/>
      <c r="AA1118" s="155" t="str">
        <f ca="1">IF(C1118="","",IF(OR(D1118&lt;NgayBatDau,D1118&gt;NgayKetThuc),"Ngày tháng phải nằm trong kỳ báo cáo",IF(AND(G1118&lt;&gt;"",COUNTIF(D.2[Tên khách hàng],G1118)=0),"Tên KH chưa khai báo trong DSKH",IF(AND(H1118&lt;&gt;"",COUNTIF(D.1[Tên sản phẩm],H1118)=0),"SP này chưa khai báo trong DSSP",""))))</f>
        <v/>
      </c>
      <c r="AB1118" s="23" t="str">
        <f t="shared" ca="1" si="256"/>
        <v/>
      </c>
      <c r="AC1118" s="23" t="str">
        <f t="shared" ca="1" si="257"/>
        <v/>
      </c>
      <c r="AD1118" s="23" t="str">
        <f t="shared" ca="1" si="258"/>
        <v/>
      </c>
      <c r="AE1118" s="68" t="str">
        <f t="shared" ca="1" si="259"/>
        <v/>
      </c>
      <c r="AF1118" s="69" t="str">
        <f>IF(OR(H1118="",S1118=""),"",S1118-(SUM(L1118,M1118)*INDEX(D.1[Đơn giá],MATCH(H1118,D.1[Tên sản phẩm],0))))</f>
        <v/>
      </c>
      <c r="AG1118" s="90" t="str">
        <f t="shared" ca="1" si="260"/>
        <v/>
      </c>
      <c r="AH1118" s="90"/>
    </row>
    <row r="1119" spans="2:34" ht="27.75" customHeight="1" x14ac:dyDescent="0.2">
      <c r="B1119" s="154">
        <f t="shared" si="261"/>
        <v>1116</v>
      </c>
      <c r="C1119" s="155" t="str">
        <f t="shared" ca="1" si="262"/>
        <v/>
      </c>
      <c r="D1119" s="156" t="str">
        <f t="shared" ca="1" si="263"/>
        <v/>
      </c>
      <c r="E1119" s="157" t="str">
        <f t="shared" ca="1" si="264"/>
        <v/>
      </c>
      <c r="F1119" s="157"/>
      <c r="G1119" s="158" t="str">
        <f t="shared" ca="1" si="265"/>
        <v/>
      </c>
      <c r="H1119" s="159"/>
      <c r="I1119" s="160" t="str">
        <f>IF(H1119="","",INDEX(D.1[Quy cách],MATCH(H1119,D.1[Tên sản phẩm],0)))</f>
        <v/>
      </c>
      <c r="J1119" s="35" t="str">
        <f>IF(H1119="","",INDEX(D.1[ĐVT],MATCH(H1119,D.1[Tên sản phẩm],0)))</f>
        <v/>
      </c>
      <c r="K1119" s="163" t="str">
        <f>IF(H1119="","",INDEX(D.1[Đơn giá bán
(Tham khảo)],MATCH(H1119,D.1[Tên sản phẩm],0)))</f>
        <v/>
      </c>
      <c r="L1119" s="162"/>
      <c r="M1119" s="159"/>
      <c r="N1119" s="159"/>
      <c r="O1119" s="159"/>
      <c r="P1119" s="163" t="str">
        <f t="shared" si="266"/>
        <v/>
      </c>
      <c r="Q1119" s="164"/>
      <c r="R1119" s="162"/>
      <c r="S1119" s="163" t="str">
        <f t="shared" si="267"/>
        <v/>
      </c>
      <c r="T1119" s="164" t="str">
        <f t="shared" ca="1" si="268"/>
        <v/>
      </c>
      <c r="U1119" s="163" t="str">
        <f t="shared" si="269"/>
        <v/>
      </c>
      <c r="V1119" s="163" t="str">
        <f ca="1">IF(AND(C1119&lt;&gt;"",C1119&lt;&gt;OFFSET(C1119,1,0)),SUMIFS(B.2[Giá có thuế],B.2[Số ĐK],C1119),"")</f>
        <v/>
      </c>
      <c r="W1119" s="159"/>
      <c r="X1119" s="161" t="str">
        <f>IF(W1119="","",'Thông Tin Chung'!$L$3)</f>
        <v/>
      </c>
      <c r="Y1119" s="163" t="str">
        <f t="shared" ca="1" si="270"/>
        <v/>
      </c>
      <c r="Z1119" s="165"/>
      <c r="AA1119" s="155" t="str">
        <f ca="1">IF(C1119="","",IF(OR(D1119&lt;NgayBatDau,D1119&gt;NgayKetThuc),"Ngày tháng phải nằm trong kỳ báo cáo",IF(AND(G1119&lt;&gt;"",COUNTIF(D.2[Tên khách hàng],G1119)=0),"Tên KH chưa khai báo trong DSKH",IF(AND(H1119&lt;&gt;"",COUNTIF(D.1[Tên sản phẩm],H1119)=0),"SP này chưa khai báo trong DSSP",""))))</f>
        <v/>
      </c>
      <c r="AB1119" s="23" t="str">
        <f t="shared" ca="1" si="256"/>
        <v/>
      </c>
      <c r="AC1119" s="23" t="str">
        <f t="shared" ca="1" si="257"/>
        <v/>
      </c>
      <c r="AD1119" s="23" t="str">
        <f t="shared" ca="1" si="258"/>
        <v/>
      </c>
      <c r="AE1119" s="68" t="str">
        <f t="shared" ca="1" si="259"/>
        <v/>
      </c>
      <c r="AF1119" s="69" t="str">
        <f>IF(OR(H1119="",S1119=""),"",S1119-(SUM(L1119,M1119)*INDEX(D.1[Đơn giá],MATCH(H1119,D.1[Tên sản phẩm],0))))</f>
        <v/>
      </c>
      <c r="AG1119" s="90" t="str">
        <f t="shared" ca="1" si="260"/>
        <v/>
      </c>
      <c r="AH1119" s="90"/>
    </row>
    <row r="1120" spans="2:34" ht="27.75" customHeight="1" x14ac:dyDescent="0.2">
      <c r="B1120" s="154">
        <f t="shared" si="261"/>
        <v>1117</v>
      </c>
      <c r="C1120" s="155" t="str">
        <f t="shared" ca="1" si="262"/>
        <v/>
      </c>
      <c r="D1120" s="156" t="str">
        <f t="shared" ca="1" si="263"/>
        <v/>
      </c>
      <c r="E1120" s="157" t="str">
        <f t="shared" ca="1" si="264"/>
        <v/>
      </c>
      <c r="F1120" s="157"/>
      <c r="G1120" s="158" t="str">
        <f t="shared" ca="1" si="265"/>
        <v/>
      </c>
      <c r="H1120" s="159"/>
      <c r="I1120" s="160" t="str">
        <f>IF(H1120="","",INDEX(D.1[Quy cách],MATCH(H1120,D.1[Tên sản phẩm],0)))</f>
        <v/>
      </c>
      <c r="J1120" s="35" t="str">
        <f>IF(H1120="","",INDEX(D.1[ĐVT],MATCH(H1120,D.1[Tên sản phẩm],0)))</f>
        <v/>
      </c>
      <c r="K1120" s="163" t="str">
        <f>IF(H1120="","",INDEX(D.1[Đơn giá bán
(Tham khảo)],MATCH(H1120,D.1[Tên sản phẩm],0)))</f>
        <v/>
      </c>
      <c r="L1120" s="162"/>
      <c r="M1120" s="159"/>
      <c r="N1120" s="159"/>
      <c r="O1120" s="159"/>
      <c r="P1120" s="163" t="str">
        <f t="shared" si="266"/>
        <v/>
      </c>
      <c r="Q1120" s="164"/>
      <c r="R1120" s="162"/>
      <c r="S1120" s="163" t="str">
        <f t="shared" si="267"/>
        <v/>
      </c>
      <c r="T1120" s="164" t="str">
        <f t="shared" ca="1" si="268"/>
        <v/>
      </c>
      <c r="U1120" s="163" t="str">
        <f t="shared" si="269"/>
        <v/>
      </c>
      <c r="V1120" s="163" t="str">
        <f ca="1">IF(AND(C1120&lt;&gt;"",C1120&lt;&gt;OFFSET(C1120,1,0)),SUMIFS(B.2[Giá có thuế],B.2[Số ĐK],C1120),"")</f>
        <v/>
      </c>
      <c r="W1120" s="159"/>
      <c r="X1120" s="161" t="str">
        <f>IF(W1120="","",'Thông Tin Chung'!$L$3)</f>
        <v/>
      </c>
      <c r="Y1120" s="163" t="str">
        <f t="shared" ca="1" si="270"/>
        <v/>
      </c>
      <c r="Z1120" s="165"/>
      <c r="AA1120" s="155" t="str">
        <f ca="1">IF(C1120="","",IF(OR(D1120&lt;NgayBatDau,D1120&gt;NgayKetThuc),"Ngày tháng phải nằm trong kỳ báo cáo",IF(AND(G1120&lt;&gt;"",COUNTIF(D.2[Tên khách hàng],G1120)=0),"Tên KH chưa khai báo trong DSKH",IF(AND(H1120&lt;&gt;"",COUNTIF(D.1[Tên sản phẩm],H1120)=0),"SP này chưa khai báo trong DSSP",""))))</f>
        <v/>
      </c>
      <c r="AB1120" s="23" t="str">
        <f t="shared" ca="1" si="256"/>
        <v/>
      </c>
      <c r="AC1120" s="23" t="str">
        <f t="shared" ca="1" si="257"/>
        <v/>
      </c>
      <c r="AD1120" s="23" t="str">
        <f t="shared" ca="1" si="258"/>
        <v/>
      </c>
      <c r="AE1120" s="68" t="str">
        <f t="shared" ca="1" si="259"/>
        <v/>
      </c>
      <c r="AF1120" s="69" t="str">
        <f>IF(OR(H1120="",S1120=""),"",S1120-(SUM(L1120,M1120)*INDEX(D.1[Đơn giá],MATCH(H1120,D.1[Tên sản phẩm],0))))</f>
        <v/>
      </c>
      <c r="AG1120" s="90" t="str">
        <f t="shared" ca="1" si="260"/>
        <v/>
      </c>
      <c r="AH1120" s="90"/>
    </row>
    <row r="1121" spans="2:34" ht="27.75" customHeight="1" x14ac:dyDescent="0.2">
      <c r="B1121" s="154">
        <f t="shared" si="261"/>
        <v>1118</v>
      </c>
      <c r="C1121" s="155" t="str">
        <f t="shared" ca="1" si="262"/>
        <v/>
      </c>
      <c r="D1121" s="156" t="str">
        <f t="shared" ca="1" si="263"/>
        <v/>
      </c>
      <c r="E1121" s="157" t="str">
        <f t="shared" ca="1" si="264"/>
        <v/>
      </c>
      <c r="F1121" s="157"/>
      <c r="G1121" s="158" t="str">
        <f t="shared" ca="1" si="265"/>
        <v/>
      </c>
      <c r="H1121" s="159"/>
      <c r="I1121" s="160" t="str">
        <f>IF(H1121="","",INDEX(D.1[Quy cách],MATCH(H1121,D.1[Tên sản phẩm],0)))</f>
        <v/>
      </c>
      <c r="J1121" s="35" t="str">
        <f>IF(H1121="","",INDEX(D.1[ĐVT],MATCH(H1121,D.1[Tên sản phẩm],0)))</f>
        <v/>
      </c>
      <c r="K1121" s="163" t="str">
        <f>IF(H1121="","",INDEX(D.1[Đơn giá bán
(Tham khảo)],MATCH(H1121,D.1[Tên sản phẩm],0)))</f>
        <v/>
      </c>
      <c r="L1121" s="162"/>
      <c r="M1121" s="159"/>
      <c r="N1121" s="159"/>
      <c r="O1121" s="159"/>
      <c r="P1121" s="163" t="str">
        <f t="shared" si="266"/>
        <v/>
      </c>
      <c r="Q1121" s="164"/>
      <c r="R1121" s="162"/>
      <c r="S1121" s="163" t="str">
        <f t="shared" si="267"/>
        <v/>
      </c>
      <c r="T1121" s="164" t="str">
        <f t="shared" ca="1" si="268"/>
        <v/>
      </c>
      <c r="U1121" s="163" t="str">
        <f t="shared" si="269"/>
        <v/>
      </c>
      <c r="V1121" s="163" t="str">
        <f ca="1">IF(AND(C1121&lt;&gt;"",C1121&lt;&gt;OFFSET(C1121,1,0)),SUMIFS(B.2[Giá có thuế],B.2[Số ĐK],C1121),"")</f>
        <v/>
      </c>
      <c r="W1121" s="159"/>
      <c r="X1121" s="161" t="str">
        <f>IF(W1121="","",'Thông Tin Chung'!$L$3)</f>
        <v/>
      </c>
      <c r="Y1121" s="163" t="str">
        <f t="shared" ca="1" si="270"/>
        <v/>
      </c>
      <c r="Z1121" s="165"/>
      <c r="AA1121" s="155" t="str">
        <f ca="1">IF(C1121="","",IF(OR(D1121&lt;NgayBatDau,D1121&gt;NgayKetThuc),"Ngày tháng phải nằm trong kỳ báo cáo",IF(AND(G1121&lt;&gt;"",COUNTIF(D.2[Tên khách hàng],G1121)=0),"Tên KH chưa khai báo trong DSKH",IF(AND(H1121&lt;&gt;"",COUNTIF(D.1[Tên sản phẩm],H1121)=0),"SP này chưa khai báo trong DSSP",""))))</f>
        <v/>
      </c>
      <c r="AB1121" s="23" t="str">
        <f t="shared" ca="1" si="256"/>
        <v/>
      </c>
      <c r="AC1121" s="23" t="str">
        <f t="shared" ca="1" si="257"/>
        <v/>
      </c>
      <c r="AD1121" s="23" t="str">
        <f t="shared" ca="1" si="258"/>
        <v/>
      </c>
      <c r="AE1121" s="68" t="str">
        <f t="shared" ca="1" si="259"/>
        <v/>
      </c>
      <c r="AF1121" s="69" t="str">
        <f>IF(OR(H1121="",S1121=""),"",S1121-(SUM(L1121,M1121)*INDEX(D.1[Đơn giá],MATCH(H1121,D.1[Tên sản phẩm],0))))</f>
        <v/>
      </c>
      <c r="AG1121" s="90" t="str">
        <f t="shared" ca="1" si="260"/>
        <v/>
      </c>
      <c r="AH1121" s="90"/>
    </row>
    <row r="1122" spans="2:34" ht="27.75" customHeight="1" x14ac:dyDescent="0.2">
      <c r="B1122" s="154">
        <f t="shared" si="261"/>
        <v>1119</v>
      </c>
      <c r="C1122" s="155" t="str">
        <f t="shared" ca="1" si="262"/>
        <v/>
      </c>
      <c r="D1122" s="156" t="str">
        <f t="shared" ca="1" si="263"/>
        <v/>
      </c>
      <c r="E1122" s="157" t="str">
        <f t="shared" ca="1" si="264"/>
        <v/>
      </c>
      <c r="F1122" s="157"/>
      <c r="G1122" s="158" t="str">
        <f t="shared" ca="1" si="265"/>
        <v/>
      </c>
      <c r="H1122" s="159"/>
      <c r="I1122" s="160" t="str">
        <f>IF(H1122="","",INDEX(D.1[Quy cách],MATCH(H1122,D.1[Tên sản phẩm],0)))</f>
        <v/>
      </c>
      <c r="J1122" s="35" t="str">
        <f>IF(H1122="","",INDEX(D.1[ĐVT],MATCH(H1122,D.1[Tên sản phẩm],0)))</f>
        <v/>
      </c>
      <c r="K1122" s="163" t="str">
        <f>IF(H1122="","",INDEX(D.1[Đơn giá bán
(Tham khảo)],MATCH(H1122,D.1[Tên sản phẩm],0)))</f>
        <v/>
      </c>
      <c r="L1122" s="162"/>
      <c r="M1122" s="159"/>
      <c r="N1122" s="159"/>
      <c r="O1122" s="159"/>
      <c r="P1122" s="163" t="str">
        <f t="shared" si="266"/>
        <v/>
      </c>
      <c r="Q1122" s="164"/>
      <c r="R1122" s="162"/>
      <c r="S1122" s="163" t="str">
        <f t="shared" si="267"/>
        <v/>
      </c>
      <c r="T1122" s="164" t="str">
        <f t="shared" ca="1" si="268"/>
        <v/>
      </c>
      <c r="U1122" s="163" t="str">
        <f t="shared" si="269"/>
        <v/>
      </c>
      <c r="V1122" s="163" t="str">
        <f ca="1">IF(AND(C1122&lt;&gt;"",C1122&lt;&gt;OFFSET(C1122,1,0)),SUMIFS(B.2[Giá có thuế],B.2[Số ĐK],C1122),"")</f>
        <v/>
      </c>
      <c r="W1122" s="159"/>
      <c r="X1122" s="161" t="str">
        <f>IF(W1122="","",'Thông Tin Chung'!$L$3)</f>
        <v/>
      </c>
      <c r="Y1122" s="163" t="str">
        <f t="shared" ca="1" si="270"/>
        <v/>
      </c>
      <c r="Z1122" s="165"/>
      <c r="AA1122" s="155" t="str">
        <f ca="1">IF(C1122="","",IF(OR(D1122&lt;NgayBatDau,D1122&gt;NgayKetThuc),"Ngày tháng phải nằm trong kỳ báo cáo",IF(AND(G1122&lt;&gt;"",COUNTIF(D.2[Tên khách hàng],G1122)=0),"Tên KH chưa khai báo trong DSKH",IF(AND(H1122&lt;&gt;"",COUNTIF(D.1[Tên sản phẩm],H1122)=0),"SP này chưa khai báo trong DSSP",""))))</f>
        <v/>
      </c>
      <c r="AB1122" s="23" t="str">
        <f t="shared" ca="1" si="256"/>
        <v/>
      </c>
      <c r="AC1122" s="23" t="str">
        <f t="shared" ca="1" si="257"/>
        <v/>
      </c>
      <c r="AD1122" s="23" t="str">
        <f t="shared" ca="1" si="258"/>
        <v/>
      </c>
      <c r="AE1122" s="68" t="str">
        <f t="shared" ca="1" si="259"/>
        <v/>
      </c>
      <c r="AF1122" s="69" t="str">
        <f>IF(OR(H1122="",S1122=""),"",S1122-(SUM(L1122,M1122)*INDEX(D.1[Đơn giá],MATCH(H1122,D.1[Tên sản phẩm],0))))</f>
        <v/>
      </c>
      <c r="AG1122" s="90" t="str">
        <f t="shared" ca="1" si="260"/>
        <v/>
      </c>
      <c r="AH1122" s="90"/>
    </row>
    <row r="1123" spans="2:34" ht="27.75" customHeight="1" x14ac:dyDescent="0.2">
      <c r="B1123" s="154">
        <f t="shared" si="261"/>
        <v>1120</v>
      </c>
      <c r="C1123" s="155" t="str">
        <f t="shared" ca="1" si="262"/>
        <v/>
      </c>
      <c r="D1123" s="156" t="str">
        <f t="shared" ca="1" si="263"/>
        <v/>
      </c>
      <c r="E1123" s="157" t="str">
        <f t="shared" ca="1" si="264"/>
        <v/>
      </c>
      <c r="F1123" s="157"/>
      <c r="G1123" s="158" t="str">
        <f t="shared" ca="1" si="265"/>
        <v/>
      </c>
      <c r="H1123" s="159"/>
      <c r="I1123" s="160" t="str">
        <f>IF(H1123="","",INDEX(D.1[Quy cách],MATCH(H1123,D.1[Tên sản phẩm],0)))</f>
        <v/>
      </c>
      <c r="J1123" s="35" t="str">
        <f>IF(H1123="","",INDEX(D.1[ĐVT],MATCH(H1123,D.1[Tên sản phẩm],0)))</f>
        <v/>
      </c>
      <c r="K1123" s="163" t="str">
        <f>IF(H1123="","",INDEX(D.1[Đơn giá bán
(Tham khảo)],MATCH(H1123,D.1[Tên sản phẩm],0)))</f>
        <v/>
      </c>
      <c r="L1123" s="162"/>
      <c r="M1123" s="159"/>
      <c r="N1123" s="159"/>
      <c r="O1123" s="159"/>
      <c r="P1123" s="163" t="str">
        <f t="shared" si="266"/>
        <v/>
      </c>
      <c r="Q1123" s="164"/>
      <c r="R1123" s="162"/>
      <c r="S1123" s="163" t="str">
        <f t="shared" si="267"/>
        <v/>
      </c>
      <c r="T1123" s="164" t="str">
        <f t="shared" ca="1" si="268"/>
        <v/>
      </c>
      <c r="U1123" s="163" t="str">
        <f t="shared" si="269"/>
        <v/>
      </c>
      <c r="V1123" s="163" t="str">
        <f ca="1">IF(AND(C1123&lt;&gt;"",C1123&lt;&gt;OFFSET(C1123,1,0)),SUMIFS(B.2[Giá có thuế],B.2[Số ĐK],C1123),"")</f>
        <v/>
      </c>
      <c r="W1123" s="159"/>
      <c r="X1123" s="161" t="str">
        <f>IF(W1123="","",'Thông Tin Chung'!$L$3)</f>
        <v/>
      </c>
      <c r="Y1123" s="163" t="str">
        <f t="shared" ca="1" si="270"/>
        <v/>
      </c>
      <c r="Z1123" s="165"/>
      <c r="AA1123" s="155" t="str">
        <f ca="1">IF(C1123="","",IF(OR(D1123&lt;NgayBatDau,D1123&gt;NgayKetThuc),"Ngày tháng phải nằm trong kỳ báo cáo",IF(AND(G1123&lt;&gt;"",COUNTIF(D.2[Tên khách hàng],G1123)=0),"Tên KH chưa khai báo trong DSKH",IF(AND(H1123&lt;&gt;"",COUNTIF(D.1[Tên sản phẩm],H1123)=0),"SP này chưa khai báo trong DSSP",""))))</f>
        <v/>
      </c>
      <c r="AB1123" s="23" t="str">
        <f t="shared" ca="1" si="256"/>
        <v/>
      </c>
      <c r="AC1123" s="23" t="str">
        <f t="shared" ca="1" si="257"/>
        <v/>
      </c>
      <c r="AD1123" s="23" t="str">
        <f t="shared" ca="1" si="258"/>
        <v/>
      </c>
      <c r="AE1123" s="68" t="str">
        <f t="shared" ca="1" si="259"/>
        <v/>
      </c>
      <c r="AF1123" s="69" t="str">
        <f>IF(OR(H1123="",S1123=""),"",S1123-(SUM(L1123,M1123)*INDEX(D.1[Đơn giá],MATCH(H1123,D.1[Tên sản phẩm],0))))</f>
        <v/>
      </c>
      <c r="AG1123" s="90" t="str">
        <f t="shared" ca="1" si="260"/>
        <v/>
      </c>
      <c r="AH1123" s="90"/>
    </row>
    <row r="1124" spans="2:34" ht="27.75" customHeight="1" x14ac:dyDescent="0.2">
      <c r="B1124" s="154">
        <f t="shared" si="261"/>
        <v>1121</v>
      </c>
      <c r="C1124" s="155" t="str">
        <f t="shared" ca="1" si="262"/>
        <v/>
      </c>
      <c r="D1124" s="156" t="str">
        <f t="shared" ca="1" si="263"/>
        <v/>
      </c>
      <c r="E1124" s="157" t="str">
        <f t="shared" ca="1" si="264"/>
        <v/>
      </c>
      <c r="F1124" s="157"/>
      <c r="G1124" s="158" t="str">
        <f t="shared" ca="1" si="265"/>
        <v/>
      </c>
      <c r="H1124" s="159"/>
      <c r="I1124" s="160" t="str">
        <f>IF(H1124="","",INDEX(D.1[Quy cách],MATCH(H1124,D.1[Tên sản phẩm],0)))</f>
        <v/>
      </c>
      <c r="J1124" s="35" t="str">
        <f>IF(H1124="","",INDEX(D.1[ĐVT],MATCH(H1124,D.1[Tên sản phẩm],0)))</f>
        <v/>
      </c>
      <c r="K1124" s="163" t="str">
        <f>IF(H1124="","",INDEX(D.1[Đơn giá bán
(Tham khảo)],MATCH(H1124,D.1[Tên sản phẩm],0)))</f>
        <v/>
      </c>
      <c r="L1124" s="162"/>
      <c r="M1124" s="159"/>
      <c r="N1124" s="159"/>
      <c r="O1124" s="159"/>
      <c r="P1124" s="163" t="str">
        <f t="shared" si="266"/>
        <v/>
      </c>
      <c r="Q1124" s="164"/>
      <c r="R1124" s="162"/>
      <c r="S1124" s="163" t="str">
        <f t="shared" si="267"/>
        <v/>
      </c>
      <c r="T1124" s="164" t="str">
        <f t="shared" ca="1" si="268"/>
        <v/>
      </c>
      <c r="U1124" s="163" t="str">
        <f t="shared" si="269"/>
        <v/>
      </c>
      <c r="V1124" s="163" t="str">
        <f ca="1">IF(AND(C1124&lt;&gt;"",C1124&lt;&gt;OFFSET(C1124,1,0)),SUMIFS(B.2[Giá có thuế],B.2[Số ĐK],C1124),"")</f>
        <v/>
      </c>
      <c r="W1124" s="159"/>
      <c r="X1124" s="161" t="str">
        <f>IF(W1124="","",'Thông Tin Chung'!$L$3)</f>
        <v/>
      </c>
      <c r="Y1124" s="163" t="str">
        <f t="shared" ca="1" si="270"/>
        <v/>
      </c>
      <c r="Z1124" s="165"/>
      <c r="AA1124" s="155" t="str">
        <f ca="1">IF(C1124="","",IF(OR(D1124&lt;NgayBatDau,D1124&gt;NgayKetThuc),"Ngày tháng phải nằm trong kỳ báo cáo",IF(AND(G1124&lt;&gt;"",COUNTIF(D.2[Tên khách hàng],G1124)=0),"Tên KH chưa khai báo trong DSKH",IF(AND(H1124&lt;&gt;"",COUNTIF(D.1[Tên sản phẩm],H1124)=0),"SP này chưa khai báo trong DSSP",""))))</f>
        <v/>
      </c>
      <c r="AB1124" s="23" t="str">
        <f t="shared" ca="1" si="256"/>
        <v/>
      </c>
      <c r="AC1124" s="23" t="str">
        <f t="shared" ca="1" si="257"/>
        <v/>
      </c>
      <c r="AD1124" s="23" t="str">
        <f t="shared" ca="1" si="258"/>
        <v/>
      </c>
      <c r="AE1124" s="68" t="str">
        <f t="shared" ca="1" si="259"/>
        <v/>
      </c>
      <c r="AF1124" s="69" t="str">
        <f>IF(OR(H1124="",S1124=""),"",S1124-(SUM(L1124,M1124)*INDEX(D.1[Đơn giá],MATCH(H1124,D.1[Tên sản phẩm],0))))</f>
        <v/>
      </c>
      <c r="AG1124" s="90" t="str">
        <f t="shared" ca="1" si="260"/>
        <v/>
      </c>
      <c r="AH1124" s="90"/>
    </row>
    <row r="1125" spans="2:34" ht="27.75" customHeight="1" x14ac:dyDescent="0.2">
      <c r="B1125" s="154">
        <f t="shared" si="261"/>
        <v>1122</v>
      </c>
      <c r="C1125" s="155" t="str">
        <f t="shared" ca="1" si="262"/>
        <v/>
      </c>
      <c r="D1125" s="156" t="str">
        <f t="shared" ca="1" si="263"/>
        <v/>
      </c>
      <c r="E1125" s="157" t="str">
        <f t="shared" ca="1" si="264"/>
        <v/>
      </c>
      <c r="F1125" s="157"/>
      <c r="G1125" s="158" t="str">
        <f t="shared" ca="1" si="265"/>
        <v/>
      </c>
      <c r="H1125" s="159"/>
      <c r="I1125" s="160" t="str">
        <f>IF(H1125="","",INDEX(D.1[Quy cách],MATCH(H1125,D.1[Tên sản phẩm],0)))</f>
        <v/>
      </c>
      <c r="J1125" s="35" t="str">
        <f>IF(H1125="","",INDEX(D.1[ĐVT],MATCH(H1125,D.1[Tên sản phẩm],0)))</f>
        <v/>
      </c>
      <c r="K1125" s="163" t="str">
        <f>IF(H1125="","",INDEX(D.1[Đơn giá bán
(Tham khảo)],MATCH(H1125,D.1[Tên sản phẩm],0)))</f>
        <v/>
      </c>
      <c r="L1125" s="162"/>
      <c r="M1125" s="159"/>
      <c r="N1125" s="159"/>
      <c r="O1125" s="159"/>
      <c r="P1125" s="163" t="str">
        <f t="shared" si="266"/>
        <v/>
      </c>
      <c r="Q1125" s="164"/>
      <c r="R1125" s="162"/>
      <c r="S1125" s="163" t="str">
        <f t="shared" si="267"/>
        <v/>
      </c>
      <c r="T1125" s="164" t="str">
        <f t="shared" ca="1" si="268"/>
        <v/>
      </c>
      <c r="U1125" s="163" t="str">
        <f t="shared" si="269"/>
        <v/>
      </c>
      <c r="V1125" s="163" t="str">
        <f ca="1">IF(AND(C1125&lt;&gt;"",C1125&lt;&gt;OFFSET(C1125,1,0)),SUMIFS(B.2[Giá có thuế],B.2[Số ĐK],C1125),"")</f>
        <v/>
      </c>
      <c r="W1125" s="159"/>
      <c r="X1125" s="161" t="str">
        <f>IF(W1125="","",'Thông Tin Chung'!$L$3)</f>
        <v/>
      </c>
      <c r="Y1125" s="163" t="str">
        <f t="shared" ca="1" si="270"/>
        <v/>
      </c>
      <c r="Z1125" s="165"/>
      <c r="AA1125" s="155" t="str">
        <f ca="1">IF(C1125="","",IF(OR(D1125&lt;NgayBatDau,D1125&gt;NgayKetThuc),"Ngày tháng phải nằm trong kỳ báo cáo",IF(AND(G1125&lt;&gt;"",COUNTIF(D.2[Tên khách hàng],G1125)=0),"Tên KH chưa khai báo trong DSKH",IF(AND(H1125&lt;&gt;"",COUNTIF(D.1[Tên sản phẩm],H1125)=0),"SP này chưa khai báo trong DSSP",""))))</f>
        <v/>
      </c>
      <c r="AB1125" s="23" t="str">
        <f t="shared" ca="1" si="256"/>
        <v/>
      </c>
      <c r="AC1125" s="23" t="str">
        <f t="shared" ca="1" si="257"/>
        <v/>
      </c>
      <c r="AD1125" s="23" t="str">
        <f t="shared" ca="1" si="258"/>
        <v/>
      </c>
      <c r="AE1125" s="68" t="str">
        <f t="shared" ca="1" si="259"/>
        <v/>
      </c>
      <c r="AF1125" s="69" t="str">
        <f>IF(OR(H1125="",S1125=""),"",S1125-(SUM(L1125,M1125)*INDEX(D.1[Đơn giá],MATCH(H1125,D.1[Tên sản phẩm],0))))</f>
        <v/>
      </c>
      <c r="AG1125" s="90" t="str">
        <f t="shared" ca="1" si="260"/>
        <v/>
      </c>
      <c r="AH1125" s="90"/>
    </row>
    <row r="1126" spans="2:34" ht="27.75" customHeight="1" x14ac:dyDescent="0.2">
      <c r="B1126" s="154">
        <f t="shared" si="261"/>
        <v>1123</v>
      </c>
      <c r="C1126" s="155" t="str">
        <f t="shared" ca="1" si="262"/>
        <v/>
      </c>
      <c r="D1126" s="156" t="str">
        <f t="shared" ca="1" si="263"/>
        <v/>
      </c>
      <c r="E1126" s="157" t="str">
        <f t="shared" ca="1" si="264"/>
        <v/>
      </c>
      <c r="F1126" s="157"/>
      <c r="G1126" s="158" t="str">
        <f t="shared" ca="1" si="265"/>
        <v/>
      </c>
      <c r="H1126" s="159"/>
      <c r="I1126" s="160" t="str">
        <f>IF(H1126="","",INDEX(D.1[Quy cách],MATCH(H1126,D.1[Tên sản phẩm],0)))</f>
        <v/>
      </c>
      <c r="J1126" s="35" t="str">
        <f>IF(H1126="","",INDEX(D.1[ĐVT],MATCH(H1126,D.1[Tên sản phẩm],0)))</f>
        <v/>
      </c>
      <c r="K1126" s="163" t="str">
        <f>IF(H1126="","",INDEX(D.1[Đơn giá bán
(Tham khảo)],MATCH(H1126,D.1[Tên sản phẩm],0)))</f>
        <v/>
      </c>
      <c r="L1126" s="162"/>
      <c r="M1126" s="159"/>
      <c r="N1126" s="159"/>
      <c r="O1126" s="159"/>
      <c r="P1126" s="163" t="str">
        <f t="shared" si="266"/>
        <v/>
      </c>
      <c r="Q1126" s="164"/>
      <c r="R1126" s="162"/>
      <c r="S1126" s="163" t="str">
        <f t="shared" si="267"/>
        <v/>
      </c>
      <c r="T1126" s="164" t="str">
        <f t="shared" ca="1" si="268"/>
        <v/>
      </c>
      <c r="U1126" s="163" t="str">
        <f t="shared" si="269"/>
        <v/>
      </c>
      <c r="V1126" s="163" t="str">
        <f ca="1">IF(AND(C1126&lt;&gt;"",C1126&lt;&gt;OFFSET(C1126,1,0)),SUMIFS(B.2[Giá có thuế],B.2[Số ĐK],C1126),"")</f>
        <v/>
      </c>
      <c r="W1126" s="159"/>
      <c r="X1126" s="161" t="str">
        <f>IF(W1126="","",'Thông Tin Chung'!$L$3)</f>
        <v/>
      </c>
      <c r="Y1126" s="163" t="str">
        <f t="shared" ca="1" si="270"/>
        <v/>
      </c>
      <c r="Z1126" s="165"/>
      <c r="AA1126" s="155" t="str">
        <f ca="1">IF(C1126="","",IF(OR(D1126&lt;NgayBatDau,D1126&gt;NgayKetThuc),"Ngày tháng phải nằm trong kỳ báo cáo",IF(AND(G1126&lt;&gt;"",COUNTIF(D.2[Tên khách hàng],G1126)=0),"Tên KH chưa khai báo trong DSKH",IF(AND(H1126&lt;&gt;"",COUNTIF(D.1[Tên sản phẩm],H1126)=0),"SP này chưa khai báo trong DSSP",""))))</f>
        <v/>
      </c>
      <c r="AB1126" s="23" t="str">
        <f t="shared" ca="1" si="256"/>
        <v/>
      </c>
      <c r="AC1126" s="23" t="str">
        <f t="shared" ca="1" si="257"/>
        <v/>
      </c>
      <c r="AD1126" s="23" t="str">
        <f t="shared" ca="1" si="258"/>
        <v/>
      </c>
      <c r="AE1126" s="68" t="str">
        <f t="shared" ca="1" si="259"/>
        <v/>
      </c>
      <c r="AF1126" s="69" t="str">
        <f>IF(OR(H1126="",S1126=""),"",S1126-(SUM(L1126,M1126)*INDEX(D.1[Đơn giá],MATCH(H1126,D.1[Tên sản phẩm],0))))</f>
        <v/>
      </c>
      <c r="AG1126" s="90" t="str">
        <f t="shared" ca="1" si="260"/>
        <v/>
      </c>
      <c r="AH1126" s="90"/>
    </row>
    <row r="1127" spans="2:34" ht="27.75" customHeight="1" x14ac:dyDescent="0.2">
      <c r="B1127" s="154">
        <f t="shared" si="261"/>
        <v>1124</v>
      </c>
      <c r="C1127" s="155" t="str">
        <f t="shared" ca="1" si="262"/>
        <v/>
      </c>
      <c r="D1127" s="156" t="str">
        <f t="shared" ca="1" si="263"/>
        <v/>
      </c>
      <c r="E1127" s="157" t="str">
        <f t="shared" ca="1" si="264"/>
        <v/>
      </c>
      <c r="F1127" s="157"/>
      <c r="G1127" s="158" t="str">
        <f t="shared" ca="1" si="265"/>
        <v/>
      </c>
      <c r="H1127" s="159"/>
      <c r="I1127" s="160" t="str">
        <f>IF(H1127="","",INDEX(D.1[Quy cách],MATCH(H1127,D.1[Tên sản phẩm],0)))</f>
        <v/>
      </c>
      <c r="J1127" s="35" t="str">
        <f>IF(H1127="","",INDEX(D.1[ĐVT],MATCH(H1127,D.1[Tên sản phẩm],0)))</f>
        <v/>
      </c>
      <c r="K1127" s="163" t="str">
        <f>IF(H1127="","",INDEX(D.1[Đơn giá bán
(Tham khảo)],MATCH(H1127,D.1[Tên sản phẩm],0)))</f>
        <v/>
      </c>
      <c r="L1127" s="162"/>
      <c r="M1127" s="159"/>
      <c r="N1127" s="159"/>
      <c r="O1127" s="159"/>
      <c r="P1127" s="163" t="str">
        <f t="shared" si="266"/>
        <v/>
      </c>
      <c r="Q1127" s="164"/>
      <c r="R1127" s="162"/>
      <c r="S1127" s="163" t="str">
        <f t="shared" si="267"/>
        <v/>
      </c>
      <c r="T1127" s="164" t="str">
        <f t="shared" ca="1" si="268"/>
        <v/>
      </c>
      <c r="U1127" s="163" t="str">
        <f t="shared" si="269"/>
        <v/>
      </c>
      <c r="V1127" s="163" t="str">
        <f ca="1">IF(AND(C1127&lt;&gt;"",C1127&lt;&gt;OFFSET(C1127,1,0)),SUMIFS(B.2[Giá có thuế],B.2[Số ĐK],C1127),"")</f>
        <v/>
      </c>
      <c r="W1127" s="159"/>
      <c r="X1127" s="161" t="str">
        <f>IF(W1127="","",'Thông Tin Chung'!$L$3)</f>
        <v/>
      </c>
      <c r="Y1127" s="163" t="str">
        <f t="shared" ca="1" si="270"/>
        <v/>
      </c>
      <c r="Z1127" s="165"/>
      <c r="AA1127" s="155" t="str">
        <f ca="1">IF(C1127="","",IF(OR(D1127&lt;NgayBatDau,D1127&gt;NgayKetThuc),"Ngày tháng phải nằm trong kỳ báo cáo",IF(AND(G1127&lt;&gt;"",COUNTIF(D.2[Tên khách hàng],G1127)=0),"Tên KH chưa khai báo trong DSKH",IF(AND(H1127&lt;&gt;"",COUNTIF(D.1[Tên sản phẩm],H1127)=0),"SP này chưa khai báo trong DSSP",""))))</f>
        <v/>
      </c>
      <c r="AB1127" s="23" t="str">
        <f t="shared" ca="1" si="256"/>
        <v/>
      </c>
      <c r="AC1127" s="23" t="str">
        <f t="shared" ca="1" si="257"/>
        <v/>
      </c>
      <c r="AD1127" s="23" t="str">
        <f t="shared" ca="1" si="258"/>
        <v/>
      </c>
      <c r="AE1127" s="68" t="str">
        <f t="shared" ca="1" si="259"/>
        <v/>
      </c>
      <c r="AF1127" s="69" t="str">
        <f>IF(OR(H1127="",S1127=""),"",S1127-(SUM(L1127,M1127)*INDEX(D.1[Đơn giá],MATCH(H1127,D.1[Tên sản phẩm],0))))</f>
        <v/>
      </c>
      <c r="AG1127" s="90" t="str">
        <f t="shared" ca="1" si="260"/>
        <v/>
      </c>
      <c r="AH1127" s="90"/>
    </row>
    <row r="1128" spans="2:34" ht="27.75" customHeight="1" x14ac:dyDescent="0.2">
      <c r="B1128" s="154">
        <f t="shared" si="261"/>
        <v>1125</v>
      </c>
      <c r="C1128" s="155" t="str">
        <f t="shared" ca="1" si="262"/>
        <v/>
      </c>
      <c r="D1128" s="156" t="str">
        <f t="shared" ca="1" si="263"/>
        <v/>
      </c>
      <c r="E1128" s="157" t="str">
        <f t="shared" ca="1" si="264"/>
        <v/>
      </c>
      <c r="F1128" s="157"/>
      <c r="G1128" s="158" t="str">
        <f t="shared" ca="1" si="265"/>
        <v/>
      </c>
      <c r="H1128" s="159"/>
      <c r="I1128" s="160" t="str">
        <f>IF(H1128="","",INDEX(D.1[Quy cách],MATCH(H1128,D.1[Tên sản phẩm],0)))</f>
        <v/>
      </c>
      <c r="J1128" s="35" t="str">
        <f>IF(H1128="","",INDEX(D.1[ĐVT],MATCH(H1128,D.1[Tên sản phẩm],0)))</f>
        <v/>
      </c>
      <c r="K1128" s="163" t="str">
        <f>IF(H1128="","",INDEX(D.1[Đơn giá bán
(Tham khảo)],MATCH(H1128,D.1[Tên sản phẩm],0)))</f>
        <v/>
      </c>
      <c r="L1128" s="162"/>
      <c r="M1128" s="159"/>
      <c r="N1128" s="159"/>
      <c r="O1128" s="159"/>
      <c r="P1128" s="163" t="str">
        <f t="shared" si="266"/>
        <v/>
      </c>
      <c r="Q1128" s="164"/>
      <c r="R1128" s="162"/>
      <c r="S1128" s="163" t="str">
        <f t="shared" si="267"/>
        <v/>
      </c>
      <c r="T1128" s="164" t="str">
        <f t="shared" ca="1" si="268"/>
        <v/>
      </c>
      <c r="U1128" s="163" t="str">
        <f t="shared" si="269"/>
        <v/>
      </c>
      <c r="V1128" s="163" t="str">
        <f ca="1">IF(AND(C1128&lt;&gt;"",C1128&lt;&gt;OFFSET(C1128,1,0)),SUMIFS(B.2[Giá có thuế],B.2[Số ĐK],C1128),"")</f>
        <v/>
      </c>
      <c r="W1128" s="159"/>
      <c r="X1128" s="161" t="str">
        <f>IF(W1128="","",'Thông Tin Chung'!$L$3)</f>
        <v/>
      </c>
      <c r="Y1128" s="163" t="str">
        <f t="shared" ca="1" si="270"/>
        <v/>
      </c>
      <c r="Z1128" s="165"/>
      <c r="AA1128" s="155" t="str">
        <f ca="1">IF(C1128="","",IF(OR(D1128&lt;NgayBatDau,D1128&gt;NgayKetThuc),"Ngày tháng phải nằm trong kỳ báo cáo",IF(AND(G1128&lt;&gt;"",COUNTIF(D.2[Tên khách hàng],G1128)=0),"Tên KH chưa khai báo trong DSKH",IF(AND(H1128&lt;&gt;"",COUNTIF(D.1[Tên sản phẩm],H1128)=0),"SP này chưa khai báo trong DSSP",""))))</f>
        <v/>
      </c>
      <c r="AB1128" s="23" t="str">
        <f t="shared" ca="1" si="256"/>
        <v/>
      </c>
      <c r="AC1128" s="23" t="str">
        <f t="shared" ca="1" si="257"/>
        <v/>
      </c>
      <c r="AD1128" s="23" t="str">
        <f t="shared" ca="1" si="258"/>
        <v/>
      </c>
      <c r="AE1128" s="68" t="str">
        <f t="shared" ca="1" si="259"/>
        <v/>
      </c>
      <c r="AF1128" s="69" t="str">
        <f>IF(OR(H1128="",S1128=""),"",S1128-(SUM(L1128,M1128)*INDEX(D.1[Đơn giá],MATCH(H1128,D.1[Tên sản phẩm],0))))</f>
        <v/>
      </c>
      <c r="AG1128" s="90" t="str">
        <f t="shared" ca="1" si="260"/>
        <v/>
      </c>
      <c r="AH1128" s="90"/>
    </row>
    <row r="1129" spans="2:34" ht="27.75" customHeight="1" x14ac:dyDescent="0.2">
      <c r="B1129" s="154">
        <f t="shared" si="261"/>
        <v>1126</v>
      </c>
      <c r="C1129" s="155" t="str">
        <f t="shared" ca="1" si="262"/>
        <v/>
      </c>
      <c r="D1129" s="156" t="str">
        <f t="shared" ca="1" si="263"/>
        <v/>
      </c>
      <c r="E1129" s="157" t="str">
        <f t="shared" ca="1" si="264"/>
        <v/>
      </c>
      <c r="F1129" s="157"/>
      <c r="G1129" s="158" t="str">
        <f t="shared" ca="1" si="265"/>
        <v/>
      </c>
      <c r="H1129" s="159"/>
      <c r="I1129" s="160" t="str">
        <f>IF(H1129="","",INDEX(D.1[Quy cách],MATCH(H1129,D.1[Tên sản phẩm],0)))</f>
        <v/>
      </c>
      <c r="J1129" s="35" t="str">
        <f>IF(H1129="","",INDEX(D.1[ĐVT],MATCH(H1129,D.1[Tên sản phẩm],0)))</f>
        <v/>
      </c>
      <c r="K1129" s="163" t="str">
        <f>IF(H1129="","",INDEX(D.1[Đơn giá bán
(Tham khảo)],MATCH(H1129,D.1[Tên sản phẩm],0)))</f>
        <v/>
      </c>
      <c r="L1129" s="162"/>
      <c r="M1129" s="159"/>
      <c r="N1129" s="159"/>
      <c r="O1129" s="159"/>
      <c r="P1129" s="163" t="str">
        <f t="shared" si="266"/>
        <v/>
      </c>
      <c r="Q1129" s="164"/>
      <c r="R1129" s="162"/>
      <c r="S1129" s="163" t="str">
        <f t="shared" si="267"/>
        <v/>
      </c>
      <c r="T1129" s="164" t="str">
        <f t="shared" ca="1" si="268"/>
        <v/>
      </c>
      <c r="U1129" s="163" t="str">
        <f t="shared" si="269"/>
        <v/>
      </c>
      <c r="V1129" s="163" t="str">
        <f ca="1">IF(AND(C1129&lt;&gt;"",C1129&lt;&gt;OFFSET(C1129,1,0)),SUMIFS(B.2[Giá có thuế],B.2[Số ĐK],C1129),"")</f>
        <v/>
      </c>
      <c r="W1129" s="159"/>
      <c r="X1129" s="161" t="str">
        <f>IF(W1129="","",'Thông Tin Chung'!$L$3)</f>
        <v/>
      </c>
      <c r="Y1129" s="163" t="str">
        <f t="shared" ca="1" si="270"/>
        <v/>
      </c>
      <c r="Z1129" s="165"/>
      <c r="AA1129" s="155" t="str">
        <f ca="1">IF(C1129="","",IF(OR(D1129&lt;NgayBatDau,D1129&gt;NgayKetThuc),"Ngày tháng phải nằm trong kỳ báo cáo",IF(AND(G1129&lt;&gt;"",COUNTIF(D.2[Tên khách hàng],G1129)=0),"Tên KH chưa khai báo trong DSKH",IF(AND(H1129&lt;&gt;"",COUNTIF(D.1[Tên sản phẩm],H1129)=0),"SP này chưa khai báo trong DSSP",""))))</f>
        <v/>
      </c>
      <c r="AB1129" s="23" t="str">
        <f t="shared" ca="1" si="256"/>
        <v/>
      </c>
      <c r="AC1129" s="23" t="str">
        <f t="shared" ca="1" si="257"/>
        <v/>
      </c>
      <c r="AD1129" s="23" t="str">
        <f t="shared" ca="1" si="258"/>
        <v/>
      </c>
      <c r="AE1129" s="68" t="str">
        <f t="shared" ca="1" si="259"/>
        <v/>
      </c>
      <c r="AF1129" s="69" t="str">
        <f>IF(OR(H1129="",S1129=""),"",S1129-(SUM(L1129,M1129)*INDEX(D.1[Đơn giá],MATCH(H1129,D.1[Tên sản phẩm],0))))</f>
        <v/>
      </c>
      <c r="AG1129" s="90" t="str">
        <f t="shared" ca="1" si="260"/>
        <v/>
      </c>
      <c r="AH1129" s="90"/>
    </row>
    <row r="1130" spans="2:34" ht="27.75" customHeight="1" x14ac:dyDescent="0.2">
      <c r="B1130" s="154">
        <f t="shared" si="261"/>
        <v>1127</v>
      </c>
      <c r="C1130" s="155" t="str">
        <f t="shared" ca="1" si="262"/>
        <v/>
      </c>
      <c r="D1130" s="156" t="str">
        <f t="shared" ca="1" si="263"/>
        <v/>
      </c>
      <c r="E1130" s="157" t="str">
        <f t="shared" ca="1" si="264"/>
        <v/>
      </c>
      <c r="F1130" s="157"/>
      <c r="G1130" s="158" t="str">
        <f t="shared" ca="1" si="265"/>
        <v/>
      </c>
      <c r="H1130" s="159"/>
      <c r="I1130" s="160" t="str">
        <f>IF(H1130="","",INDEX(D.1[Quy cách],MATCH(H1130,D.1[Tên sản phẩm],0)))</f>
        <v/>
      </c>
      <c r="J1130" s="35" t="str">
        <f>IF(H1130="","",INDEX(D.1[ĐVT],MATCH(H1130,D.1[Tên sản phẩm],0)))</f>
        <v/>
      </c>
      <c r="K1130" s="163" t="str">
        <f>IF(H1130="","",INDEX(D.1[Đơn giá bán
(Tham khảo)],MATCH(H1130,D.1[Tên sản phẩm],0)))</f>
        <v/>
      </c>
      <c r="L1130" s="162"/>
      <c r="M1130" s="159"/>
      <c r="N1130" s="159"/>
      <c r="O1130" s="159"/>
      <c r="P1130" s="163" t="str">
        <f t="shared" si="266"/>
        <v/>
      </c>
      <c r="Q1130" s="164"/>
      <c r="R1130" s="162"/>
      <c r="S1130" s="163" t="str">
        <f t="shared" si="267"/>
        <v/>
      </c>
      <c r="T1130" s="164" t="str">
        <f t="shared" ca="1" si="268"/>
        <v/>
      </c>
      <c r="U1130" s="163" t="str">
        <f t="shared" si="269"/>
        <v/>
      </c>
      <c r="V1130" s="163" t="str">
        <f ca="1">IF(AND(C1130&lt;&gt;"",C1130&lt;&gt;OFFSET(C1130,1,0)),SUMIFS(B.2[Giá có thuế],B.2[Số ĐK],C1130),"")</f>
        <v/>
      </c>
      <c r="W1130" s="159"/>
      <c r="X1130" s="161" t="str">
        <f>IF(W1130="","",'Thông Tin Chung'!$L$3)</f>
        <v/>
      </c>
      <c r="Y1130" s="163" t="str">
        <f t="shared" ca="1" si="270"/>
        <v/>
      </c>
      <c r="Z1130" s="165"/>
      <c r="AA1130" s="155" t="str">
        <f ca="1">IF(C1130="","",IF(OR(D1130&lt;NgayBatDau,D1130&gt;NgayKetThuc),"Ngày tháng phải nằm trong kỳ báo cáo",IF(AND(G1130&lt;&gt;"",COUNTIF(D.2[Tên khách hàng],G1130)=0),"Tên KH chưa khai báo trong DSKH",IF(AND(H1130&lt;&gt;"",COUNTIF(D.1[Tên sản phẩm],H1130)=0),"SP này chưa khai báo trong DSSP",""))))</f>
        <v/>
      </c>
      <c r="AB1130" s="23" t="str">
        <f t="shared" ca="1" si="256"/>
        <v/>
      </c>
      <c r="AC1130" s="23" t="str">
        <f t="shared" ca="1" si="257"/>
        <v/>
      </c>
      <c r="AD1130" s="23" t="str">
        <f t="shared" ca="1" si="258"/>
        <v/>
      </c>
      <c r="AE1130" s="68" t="str">
        <f t="shared" ca="1" si="259"/>
        <v/>
      </c>
      <c r="AF1130" s="69" t="str">
        <f>IF(OR(H1130="",S1130=""),"",S1130-(SUM(L1130,M1130)*INDEX(D.1[Đơn giá],MATCH(H1130,D.1[Tên sản phẩm],0))))</f>
        <v/>
      </c>
      <c r="AG1130" s="90" t="str">
        <f t="shared" ca="1" si="260"/>
        <v/>
      </c>
      <c r="AH1130" s="90"/>
    </row>
    <row r="1131" spans="2:34" ht="27.75" customHeight="1" x14ac:dyDescent="0.2">
      <c r="B1131" s="154">
        <f t="shared" si="261"/>
        <v>1128</v>
      </c>
      <c r="C1131" s="155" t="str">
        <f t="shared" ca="1" si="262"/>
        <v/>
      </c>
      <c r="D1131" s="156" t="str">
        <f t="shared" ca="1" si="263"/>
        <v/>
      </c>
      <c r="E1131" s="157" t="str">
        <f t="shared" ca="1" si="264"/>
        <v/>
      </c>
      <c r="F1131" s="157"/>
      <c r="G1131" s="158" t="str">
        <f t="shared" ca="1" si="265"/>
        <v/>
      </c>
      <c r="H1131" s="159"/>
      <c r="I1131" s="160" t="str">
        <f>IF(H1131="","",INDEX(D.1[Quy cách],MATCH(H1131,D.1[Tên sản phẩm],0)))</f>
        <v/>
      </c>
      <c r="J1131" s="35" t="str">
        <f>IF(H1131="","",INDEX(D.1[ĐVT],MATCH(H1131,D.1[Tên sản phẩm],0)))</f>
        <v/>
      </c>
      <c r="K1131" s="163" t="str">
        <f>IF(H1131="","",INDEX(D.1[Đơn giá bán
(Tham khảo)],MATCH(H1131,D.1[Tên sản phẩm],0)))</f>
        <v/>
      </c>
      <c r="L1131" s="162"/>
      <c r="M1131" s="159"/>
      <c r="N1131" s="159"/>
      <c r="O1131" s="159"/>
      <c r="P1131" s="163" t="str">
        <f t="shared" si="266"/>
        <v/>
      </c>
      <c r="Q1131" s="164"/>
      <c r="R1131" s="162"/>
      <c r="S1131" s="163" t="str">
        <f t="shared" si="267"/>
        <v/>
      </c>
      <c r="T1131" s="164" t="str">
        <f t="shared" ca="1" si="268"/>
        <v/>
      </c>
      <c r="U1131" s="163" t="str">
        <f t="shared" si="269"/>
        <v/>
      </c>
      <c r="V1131" s="163" t="str">
        <f ca="1">IF(AND(C1131&lt;&gt;"",C1131&lt;&gt;OFFSET(C1131,1,0)),SUMIFS(B.2[Giá có thuế],B.2[Số ĐK],C1131),"")</f>
        <v/>
      </c>
      <c r="W1131" s="159"/>
      <c r="X1131" s="161" t="str">
        <f>IF(W1131="","",'Thông Tin Chung'!$L$3)</f>
        <v/>
      </c>
      <c r="Y1131" s="163" t="str">
        <f t="shared" ca="1" si="270"/>
        <v/>
      </c>
      <c r="Z1131" s="165"/>
      <c r="AA1131" s="155" t="str">
        <f ca="1">IF(C1131="","",IF(OR(D1131&lt;NgayBatDau,D1131&gt;NgayKetThuc),"Ngày tháng phải nằm trong kỳ báo cáo",IF(AND(G1131&lt;&gt;"",COUNTIF(D.2[Tên khách hàng],G1131)=0),"Tên KH chưa khai báo trong DSKH",IF(AND(H1131&lt;&gt;"",COUNTIF(D.1[Tên sản phẩm],H1131)=0),"SP này chưa khai báo trong DSSP",""))))</f>
        <v/>
      </c>
      <c r="AB1131" s="23" t="str">
        <f t="shared" ca="1" si="256"/>
        <v/>
      </c>
      <c r="AC1131" s="23" t="str">
        <f t="shared" ca="1" si="257"/>
        <v/>
      </c>
      <c r="AD1131" s="23" t="str">
        <f t="shared" ca="1" si="258"/>
        <v/>
      </c>
      <c r="AE1131" s="68" t="str">
        <f t="shared" ca="1" si="259"/>
        <v/>
      </c>
      <c r="AF1131" s="69" t="str">
        <f>IF(OR(H1131="",S1131=""),"",S1131-(SUM(L1131,M1131)*INDEX(D.1[Đơn giá],MATCH(H1131,D.1[Tên sản phẩm],0))))</f>
        <v/>
      </c>
      <c r="AG1131" s="90" t="str">
        <f t="shared" ca="1" si="260"/>
        <v/>
      </c>
      <c r="AH1131" s="90"/>
    </row>
    <row r="1132" spans="2:34" ht="27.75" customHeight="1" x14ac:dyDescent="0.2">
      <c r="B1132" s="154">
        <f t="shared" si="261"/>
        <v>1129</v>
      </c>
      <c r="C1132" s="155" t="str">
        <f t="shared" ca="1" si="262"/>
        <v/>
      </c>
      <c r="D1132" s="156" t="str">
        <f t="shared" ca="1" si="263"/>
        <v/>
      </c>
      <c r="E1132" s="157" t="str">
        <f t="shared" ca="1" si="264"/>
        <v/>
      </c>
      <c r="F1132" s="157"/>
      <c r="G1132" s="158" t="str">
        <f t="shared" ca="1" si="265"/>
        <v/>
      </c>
      <c r="H1132" s="159"/>
      <c r="I1132" s="160" t="str">
        <f>IF(H1132="","",INDEX(D.1[Quy cách],MATCH(H1132,D.1[Tên sản phẩm],0)))</f>
        <v/>
      </c>
      <c r="J1132" s="35" t="str">
        <f>IF(H1132="","",INDEX(D.1[ĐVT],MATCH(H1132,D.1[Tên sản phẩm],0)))</f>
        <v/>
      </c>
      <c r="K1132" s="163" t="str">
        <f>IF(H1132="","",INDEX(D.1[Đơn giá bán
(Tham khảo)],MATCH(H1132,D.1[Tên sản phẩm],0)))</f>
        <v/>
      </c>
      <c r="L1132" s="162"/>
      <c r="M1132" s="159"/>
      <c r="N1132" s="159"/>
      <c r="O1132" s="159"/>
      <c r="P1132" s="163" t="str">
        <f t="shared" si="266"/>
        <v/>
      </c>
      <c r="Q1132" s="164"/>
      <c r="R1132" s="162"/>
      <c r="S1132" s="163" t="str">
        <f t="shared" si="267"/>
        <v/>
      </c>
      <c r="T1132" s="164" t="str">
        <f t="shared" ca="1" si="268"/>
        <v/>
      </c>
      <c r="U1132" s="163" t="str">
        <f t="shared" si="269"/>
        <v/>
      </c>
      <c r="V1132" s="163" t="str">
        <f ca="1">IF(AND(C1132&lt;&gt;"",C1132&lt;&gt;OFFSET(C1132,1,0)),SUMIFS(B.2[Giá có thuế],B.2[Số ĐK],C1132),"")</f>
        <v/>
      </c>
      <c r="W1132" s="159"/>
      <c r="X1132" s="161" t="str">
        <f>IF(W1132="","",'Thông Tin Chung'!$L$3)</f>
        <v/>
      </c>
      <c r="Y1132" s="163" t="str">
        <f t="shared" ca="1" si="270"/>
        <v/>
      </c>
      <c r="Z1132" s="165"/>
      <c r="AA1132" s="155" t="str">
        <f ca="1">IF(C1132="","",IF(OR(D1132&lt;NgayBatDau,D1132&gt;NgayKetThuc),"Ngày tháng phải nằm trong kỳ báo cáo",IF(AND(G1132&lt;&gt;"",COUNTIF(D.2[Tên khách hàng],G1132)=0),"Tên KH chưa khai báo trong DSKH",IF(AND(H1132&lt;&gt;"",COUNTIF(D.1[Tên sản phẩm],H1132)=0),"SP này chưa khai báo trong DSSP",""))))</f>
        <v/>
      </c>
      <c r="AB1132" s="23" t="str">
        <f t="shared" ca="1" si="256"/>
        <v/>
      </c>
      <c r="AC1132" s="23" t="str">
        <f t="shared" ca="1" si="257"/>
        <v/>
      </c>
      <c r="AD1132" s="23" t="str">
        <f t="shared" ca="1" si="258"/>
        <v/>
      </c>
      <c r="AE1132" s="68" t="str">
        <f t="shared" ca="1" si="259"/>
        <v/>
      </c>
      <c r="AF1132" s="69" t="str">
        <f>IF(OR(H1132="",S1132=""),"",S1132-(SUM(L1132,M1132)*INDEX(D.1[Đơn giá],MATCH(H1132,D.1[Tên sản phẩm],0))))</f>
        <v/>
      </c>
      <c r="AG1132" s="90" t="str">
        <f t="shared" ca="1" si="260"/>
        <v/>
      </c>
      <c r="AH1132" s="90"/>
    </row>
    <row r="1133" spans="2:34" ht="27.75" customHeight="1" x14ac:dyDescent="0.2">
      <c r="B1133" s="154">
        <f t="shared" si="261"/>
        <v>1130</v>
      </c>
      <c r="C1133" s="155" t="str">
        <f t="shared" ca="1" si="262"/>
        <v/>
      </c>
      <c r="D1133" s="156" t="str">
        <f t="shared" ca="1" si="263"/>
        <v/>
      </c>
      <c r="E1133" s="157" t="str">
        <f t="shared" ca="1" si="264"/>
        <v/>
      </c>
      <c r="F1133" s="157"/>
      <c r="G1133" s="158" t="str">
        <f t="shared" ca="1" si="265"/>
        <v/>
      </c>
      <c r="H1133" s="159"/>
      <c r="I1133" s="160" t="str">
        <f>IF(H1133="","",INDEX(D.1[Quy cách],MATCH(H1133,D.1[Tên sản phẩm],0)))</f>
        <v/>
      </c>
      <c r="J1133" s="35" t="str">
        <f>IF(H1133="","",INDEX(D.1[ĐVT],MATCH(H1133,D.1[Tên sản phẩm],0)))</f>
        <v/>
      </c>
      <c r="K1133" s="163" t="str">
        <f>IF(H1133="","",INDEX(D.1[Đơn giá bán
(Tham khảo)],MATCH(H1133,D.1[Tên sản phẩm],0)))</f>
        <v/>
      </c>
      <c r="L1133" s="162"/>
      <c r="M1133" s="159"/>
      <c r="N1133" s="159"/>
      <c r="O1133" s="159"/>
      <c r="P1133" s="163" t="str">
        <f t="shared" si="266"/>
        <v/>
      </c>
      <c r="Q1133" s="164"/>
      <c r="R1133" s="162"/>
      <c r="S1133" s="163" t="str">
        <f t="shared" si="267"/>
        <v/>
      </c>
      <c r="T1133" s="164" t="str">
        <f t="shared" ca="1" si="268"/>
        <v/>
      </c>
      <c r="U1133" s="163" t="str">
        <f t="shared" si="269"/>
        <v/>
      </c>
      <c r="V1133" s="163" t="str">
        <f ca="1">IF(AND(C1133&lt;&gt;"",C1133&lt;&gt;OFFSET(C1133,1,0)),SUMIFS(B.2[Giá có thuế],B.2[Số ĐK],C1133),"")</f>
        <v/>
      </c>
      <c r="W1133" s="159"/>
      <c r="X1133" s="161" t="str">
        <f>IF(W1133="","",'Thông Tin Chung'!$L$3)</f>
        <v/>
      </c>
      <c r="Y1133" s="163" t="str">
        <f t="shared" ca="1" si="270"/>
        <v/>
      </c>
      <c r="Z1133" s="165"/>
      <c r="AA1133" s="155" t="str">
        <f ca="1">IF(C1133="","",IF(OR(D1133&lt;NgayBatDau,D1133&gt;NgayKetThuc),"Ngày tháng phải nằm trong kỳ báo cáo",IF(AND(G1133&lt;&gt;"",COUNTIF(D.2[Tên khách hàng],G1133)=0),"Tên KH chưa khai báo trong DSKH",IF(AND(H1133&lt;&gt;"",COUNTIF(D.1[Tên sản phẩm],H1133)=0),"SP này chưa khai báo trong DSSP",""))))</f>
        <v/>
      </c>
      <c r="AB1133" s="23" t="str">
        <f t="shared" ca="1" si="256"/>
        <v/>
      </c>
      <c r="AC1133" s="23" t="str">
        <f t="shared" ca="1" si="257"/>
        <v/>
      </c>
      <c r="AD1133" s="23" t="str">
        <f t="shared" ca="1" si="258"/>
        <v/>
      </c>
      <c r="AE1133" s="68" t="str">
        <f t="shared" ca="1" si="259"/>
        <v/>
      </c>
      <c r="AF1133" s="69" t="str">
        <f>IF(OR(H1133="",S1133=""),"",S1133-(SUM(L1133,M1133)*INDEX(D.1[Đơn giá],MATCH(H1133,D.1[Tên sản phẩm],0))))</f>
        <v/>
      </c>
      <c r="AG1133" s="90" t="str">
        <f t="shared" ca="1" si="260"/>
        <v/>
      </c>
      <c r="AH1133" s="90"/>
    </row>
    <row r="1134" spans="2:34" ht="27.75" customHeight="1" x14ac:dyDescent="0.2">
      <c r="B1134" s="154">
        <f t="shared" si="261"/>
        <v>1131</v>
      </c>
      <c r="C1134" s="155" t="str">
        <f t="shared" ca="1" si="262"/>
        <v/>
      </c>
      <c r="D1134" s="156" t="str">
        <f t="shared" ca="1" si="263"/>
        <v/>
      </c>
      <c r="E1134" s="157" t="str">
        <f t="shared" ca="1" si="264"/>
        <v/>
      </c>
      <c r="F1134" s="157"/>
      <c r="G1134" s="158" t="str">
        <f t="shared" ca="1" si="265"/>
        <v/>
      </c>
      <c r="H1134" s="159"/>
      <c r="I1134" s="160" t="str">
        <f>IF(H1134="","",INDEX(D.1[Quy cách],MATCH(H1134,D.1[Tên sản phẩm],0)))</f>
        <v/>
      </c>
      <c r="J1134" s="35" t="str">
        <f>IF(H1134="","",INDEX(D.1[ĐVT],MATCH(H1134,D.1[Tên sản phẩm],0)))</f>
        <v/>
      </c>
      <c r="K1134" s="163" t="str">
        <f>IF(H1134="","",INDEX(D.1[Đơn giá bán
(Tham khảo)],MATCH(H1134,D.1[Tên sản phẩm],0)))</f>
        <v/>
      </c>
      <c r="L1134" s="162"/>
      <c r="M1134" s="159"/>
      <c r="N1134" s="159"/>
      <c r="O1134" s="159"/>
      <c r="P1134" s="163" t="str">
        <f t="shared" si="266"/>
        <v/>
      </c>
      <c r="Q1134" s="164"/>
      <c r="R1134" s="162"/>
      <c r="S1134" s="163" t="str">
        <f t="shared" si="267"/>
        <v/>
      </c>
      <c r="T1134" s="164" t="str">
        <f t="shared" ca="1" si="268"/>
        <v/>
      </c>
      <c r="U1134" s="163" t="str">
        <f t="shared" si="269"/>
        <v/>
      </c>
      <c r="V1134" s="163" t="str">
        <f ca="1">IF(AND(C1134&lt;&gt;"",C1134&lt;&gt;OFFSET(C1134,1,0)),SUMIFS(B.2[Giá có thuế],B.2[Số ĐK],C1134),"")</f>
        <v/>
      </c>
      <c r="W1134" s="159"/>
      <c r="X1134" s="161" t="str">
        <f>IF(W1134="","",'Thông Tin Chung'!$L$3)</f>
        <v/>
      </c>
      <c r="Y1134" s="163" t="str">
        <f t="shared" ca="1" si="270"/>
        <v/>
      </c>
      <c r="Z1134" s="165"/>
      <c r="AA1134" s="155" t="str">
        <f ca="1">IF(C1134="","",IF(OR(D1134&lt;NgayBatDau,D1134&gt;NgayKetThuc),"Ngày tháng phải nằm trong kỳ báo cáo",IF(AND(G1134&lt;&gt;"",COUNTIF(D.2[Tên khách hàng],G1134)=0),"Tên KH chưa khai báo trong DSKH",IF(AND(H1134&lt;&gt;"",COUNTIF(D.1[Tên sản phẩm],H1134)=0),"SP này chưa khai báo trong DSSP",""))))</f>
        <v/>
      </c>
      <c r="AB1134" s="23" t="str">
        <f t="shared" ca="1" si="256"/>
        <v/>
      </c>
      <c r="AC1134" s="23" t="str">
        <f t="shared" ca="1" si="257"/>
        <v/>
      </c>
      <c r="AD1134" s="23" t="str">
        <f t="shared" ca="1" si="258"/>
        <v/>
      </c>
      <c r="AE1134" s="68" t="str">
        <f t="shared" ca="1" si="259"/>
        <v/>
      </c>
      <c r="AF1134" s="69" t="str">
        <f>IF(OR(H1134="",S1134=""),"",S1134-(SUM(L1134,M1134)*INDEX(D.1[Đơn giá],MATCH(H1134,D.1[Tên sản phẩm],0))))</f>
        <v/>
      </c>
      <c r="AG1134" s="90" t="str">
        <f t="shared" ca="1" si="260"/>
        <v/>
      </c>
      <c r="AH1134" s="90"/>
    </row>
    <row r="1135" spans="2:34" ht="27.75" customHeight="1" x14ac:dyDescent="0.2">
      <c r="B1135" s="154">
        <f t="shared" si="261"/>
        <v>1132</v>
      </c>
      <c r="C1135" s="155" t="str">
        <f t="shared" ca="1" si="262"/>
        <v/>
      </c>
      <c r="D1135" s="156" t="str">
        <f t="shared" ca="1" si="263"/>
        <v/>
      </c>
      <c r="E1135" s="157" t="str">
        <f t="shared" ca="1" si="264"/>
        <v/>
      </c>
      <c r="F1135" s="157"/>
      <c r="G1135" s="158" t="str">
        <f t="shared" ca="1" si="265"/>
        <v/>
      </c>
      <c r="H1135" s="159"/>
      <c r="I1135" s="160" t="str">
        <f>IF(H1135="","",INDEX(D.1[Quy cách],MATCH(H1135,D.1[Tên sản phẩm],0)))</f>
        <v/>
      </c>
      <c r="J1135" s="35" t="str">
        <f>IF(H1135="","",INDEX(D.1[ĐVT],MATCH(H1135,D.1[Tên sản phẩm],0)))</f>
        <v/>
      </c>
      <c r="K1135" s="163" t="str">
        <f>IF(H1135="","",INDEX(D.1[Đơn giá bán
(Tham khảo)],MATCH(H1135,D.1[Tên sản phẩm],0)))</f>
        <v/>
      </c>
      <c r="L1135" s="162"/>
      <c r="M1135" s="159"/>
      <c r="N1135" s="159"/>
      <c r="O1135" s="159"/>
      <c r="P1135" s="163" t="str">
        <f t="shared" si="266"/>
        <v/>
      </c>
      <c r="Q1135" s="164"/>
      <c r="R1135" s="162"/>
      <c r="S1135" s="163" t="str">
        <f t="shared" si="267"/>
        <v/>
      </c>
      <c r="T1135" s="164" t="str">
        <f t="shared" ca="1" si="268"/>
        <v/>
      </c>
      <c r="U1135" s="163" t="str">
        <f t="shared" si="269"/>
        <v/>
      </c>
      <c r="V1135" s="163" t="str">
        <f ca="1">IF(AND(C1135&lt;&gt;"",C1135&lt;&gt;OFFSET(C1135,1,0)),SUMIFS(B.2[Giá có thuế],B.2[Số ĐK],C1135),"")</f>
        <v/>
      </c>
      <c r="W1135" s="159"/>
      <c r="X1135" s="161" t="str">
        <f>IF(W1135="","",'Thông Tin Chung'!$L$3)</f>
        <v/>
      </c>
      <c r="Y1135" s="163" t="str">
        <f t="shared" ca="1" si="270"/>
        <v/>
      </c>
      <c r="Z1135" s="165"/>
      <c r="AA1135" s="155" t="str">
        <f ca="1">IF(C1135="","",IF(OR(D1135&lt;NgayBatDau,D1135&gt;NgayKetThuc),"Ngày tháng phải nằm trong kỳ báo cáo",IF(AND(G1135&lt;&gt;"",COUNTIF(D.2[Tên khách hàng],G1135)=0),"Tên KH chưa khai báo trong DSKH",IF(AND(H1135&lt;&gt;"",COUNTIF(D.1[Tên sản phẩm],H1135)=0),"SP này chưa khai báo trong DSSP",""))))</f>
        <v/>
      </c>
      <c r="AB1135" s="23" t="str">
        <f t="shared" ca="1" si="256"/>
        <v/>
      </c>
      <c r="AC1135" s="23" t="str">
        <f t="shared" ca="1" si="257"/>
        <v/>
      </c>
      <c r="AD1135" s="23" t="str">
        <f t="shared" ca="1" si="258"/>
        <v/>
      </c>
      <c r="AE1135" s="68" t="str">
        <f t="shared" ca="1" si="259"/>
        <v/>
      </c>
      <c r="AF1135" s="69" t="str">
        <f>IF(OR(H1135="",S1135=""),"",S1135-(SUM(L1135,M1135)*INDEX(D.1[Đơn giá],MATCH(H1135,D.1[Tên sản phẩm],0))))</f>
        <v/>
      </c>
      <c r="AG1135" s="90" t="str">
        <f t="shared" ca="1" si="260"/>
        <v/>
      </c>
      <c r="AH1135" s="90"/>
    </row>
    <row r="1136" spans="2:34" ht="27.75" customHeight="1" x14ac:dyDescent="0.2">
      <c r="B1136" s="154">
        <f t="shared" si="261"/>
        <v>1133</v>
      </c>
      <c r="C1136" s="155" t="str">
        <f t="shared" ca="1" si="262"/>
        <v/>
      </c>
      <c r="D1136" s="156" t="str">
        <f t="shared" ca="1" si="263"/>
        <v/>
      </c>
      <c r="E1136" s="157" t="str">
        <f t="shared" ca="1" si="264"/>
        <v/>
      </c>
      <c r="F1136" s="157"/>
      <c r="G1136" s="158" t="str">
        <f t="shared" ca="1" si="265"/>
        <v/>
      </c>
      <c r="H1136" s="159"/>
      <c r="I1136" s="160" t="str">
        <f>IF(H1136="","",INDEX(D.1[Quy cách],MATCH(H1136,D.1[Tên sản phẩm],0)))</f>
        <v/>
      </c>
      <c r="J1136" s="35" t="str">
        <f>IF(H1136="","",INDEX(D.1[ĐVT],MATCH(H1136,D.1[Tên sản phẩm],0)))</f>
        <v/>
      </c>
      <c r="K1136" s="163" t="str">
        <f>IF(H1136="","",INDEX(D.1[Đơn giá bán
(Tham khảo)],MATCH(H1136,D.1[Tên sản phẩm],0)))</f>
        <v/>
      </c>
      <c r="L1136" s="162"/>
      <c r="M1136" s="159"/>
      <c r="N1136" s="159"/>
      <c r="O1136" s="159"/>
      <c r="P1136" s="163" t="str">
        <f t="shared" si="266"/>
        <v/>
      </c>
      <c r="Q1136" s="164"/>
      <c r="R1136" s="162"/>
      <c r="S1136" s="163" t="str">
        <f t="shared" si="267"/>
        <v/>
      </c>
      <c r="T1136" s="164" t="str">
        <f t="shared" ca="1" si="268"/>
        <v/>
      </c>
      <c r="U1136" s="163" t="str">
        <f t="shared" si="269"/>
        <v/>
      </c>
      <c r="V1136" s="163" t="str">
        <f ca="1">IF(AND(C1136&lt;&gt;"",C1136&lt;&gt;OFFSET(C1136,1,0)),SUMIFS(B.2[Giá có thuế],B.2[Số ĐK],C1136),"")</f>
        <v/>
      </c>
      <c r="W1136" s="159"/>
      <c r="X1136" s="161" t="str">
        <f>IF(W1136="","",'Thông Tin Chung'!$L$3)</f>
        <v/>
      </c>
      <c r="Y1136" s="163" t="str">
        <f t="shared" ca="1" si="270"/>
        <v/>
      </c>
      <c r="Z1136" s="165"/>
      <c r="AA1136" s="155" t="str">
        <f ca="1">IF(C1136="","",IF(OR(D1136&lt;NgayBatDau,D1136&gt;NgayKetThuc),"Ngày tháng phải nằm trong kỳ báo cáo",IF(AND(G1136&lt;&gt;"",COUNTIF(D.2[Tên khách hàng],G1136)=0),"Tên KH chưa khai báo trong DSKH",IF(AND(H1136&lt;&gt;"",COUNTIF(D.1[Tên sản phẩm],H1136)=0),"SP này chưa khai báo trong DSSP",""))))</f>
        <v/>
      </c>
      <c r="AB1136" s="23" t="str">
        <f t="shared" ca="1" si="256"/>
        <v/>
      </c>
      <c r="AC1136" s="23" t="str">
        <f t="shared" ca="1" si="257"/>
        <v/>
      </c>
      <c r="AD1136" s="23" t="str">
        <f t="shared" ca="1" si="258"/>
        <v/>
      </c>
      <c r="AE1136" s="68" t="str">
        <f t="shared" ca="1" si="259"/>
        <v/>
      </c>
      <c r="AF1136" s="69" t="str">
        <f>IF(OR(H1136="",S1136=""),"",S1136-(SUM(L1136,M1136)*INDEX(D.1[Đơn giá],MATCH(H1136,D.1[Tên sản phẩm],0))))</f>
        <v/>
      </c>
      <c r="AG1136" s="90" t="str">
        <f t="shared" ca="1" si="260"/>
        <v/>
      </c>
      <c r="AH1136" s="90"/>
    </row>
    <row r="1137" spans="2:34" ht="27.75" customHeight="1" x14ac:dyDescent="0.2">
      <c r="B1137" s="154">
        <f t="shared" si="261"/>
        <v>1134</v>
      </c>
      <c r="C1137" s="155" t="str">
        <f t="shared" ca="1" si="262"/>
        <v/>
      </c>
      <c r="D1137" s="156" t="str">
        <f t="shared" ca="1" si="263"/>
        <v/>
      </c>
      <c r="E1137" s="157" t="str">
        <f t="shared" ca="1" si="264"/>
        <v/>
      </c>
      <c r="F1137" s="157"/>
      <c r="G1137" s="158" t="str">
        <f t="shared" ca="1" si="265"/>
        <v/>
      </c>
      <c r="H1137" s="159"/>
      <c r="I1137" s="160" t="str">
        <f>IF(H1137="","",INDEX(D.1[Quy cách],MATCH(H1137,D.1[Tên sản phẩm],0)))</f>
        <v/>
      </c>
      <c r="J1137" s="35" t="str">
        <f>IF(H1137="","",INDEX(D.1[ĐVT],MATCH(H1137,D.1[Tên sản phẩm],0)))</f>
        <v/>
      </c>
      <c r="K1137" s="163" t="str">
        <f>IF(H1137="","",INDEX(D.1[Đơn giá bán
(Tham khảo)],MATCH(H1137,D.1[Tên sản phẩm],0)))</f>
        <v/>
      </c>
      <c r="L1137" s="162"/>
      <c r="M1137" s="159"/>
      <c r="N1137" s="159"/>
      <c r="O1137" s="159"/>
      <c r="P1137" s="163" t="str">
        <f t="shared" si="266"/>
        <v/>
      </c>
      <c r="Q1137" s="164"/>
      <c r="R1137" s="162"/>
      <c r="S1137" s="163" t="str">
        <f t="shared" si="267"/>
        <v/>
      </c>
      <c r="T1137" s="164" t="str">
        <f t="shared" ca="1" si="268"/>
        <v/>
      </c>
      <c r="U1137" s="163" t="str">
        <f t="shared" si="269"/>
        <v/>
      </c>
      <c r="V1137" s="163" t="str">
        <f ca="1">IF(AND(C1137&lt;&gt;"",C1137&lt;&gt;OFFSET(C1137,1,0)),SUMIFS(B.2[Giá có thuế],B.2[Số ĐK],C1137),"")</f>
        <v/>
      </c>
      <c r="W1137" s="159"/>
      <c r="X1137" s="161" t="str">
        <f>IF(W1137="","",'Thông Tin Chung'!$L$3)</f>
        <v/>
      </c>
      <c r="Y1137" s="163" t="str">
        <f t="shared" ca="1" si="270"/>
        <v/>
      </c>
      <c r="Z1137" s="165"/>
      <c r="AA1137" s="155" t="str">
        <f ca="1">IF(C1137="","",IF(OR(D1137&lt;NgayBatDau,D1137&gt;NgayKetThuc),"Ngày tháng phải nằm trong kỳ báo cáo",IF(AND(G1137&lt;&gt;"",COUNTIF(D.2[Tên khách hàng],G1137)=0),"Tên KH chưa khai báo trong DSKH",IF(AND(H1137&lt;&gt;"",COUNTIF(D.1[Tên sản phẩm],H1137)=0),"SP này chưa khai báo trong DSSP",""))))</f>
        <v/>
      </c>
      <c r="AB1137" s="23" t="str">
        <f t="shared" ca="1" si="256"/>
        <v/>
      </c>
      <c r="AC1137" s="23" t="str">
        <f t="shared" ca="1" si="257"/>
        <v/>
      </c>
      <c r="AD1137" s="23" t="str">
        <f t="shared" ca="1" si="258"/>
        <v/>
      </c>
      <c r="AE1137" s="68" t="str">
        <f t="shared" ca="1" si="259"/>
        <v/>
      </c>
      <c r="AF1137" s="69" t="str">
        <f>IF(OR(H1137="",S1137=""),"",S1137-(SUM(L1137,M1137)*INDEX(D.1[Đơn giá],MATCH(H1137,D.1[Tên sản phẩm],0))))</f>
        <v/>
      </c>
      <c r="AG1137" s="90" t="str">
        <f t="shared" ca="1" si="260"/>
        <v/>
      </c>
      <c r="AH1137" s="90"/>
    </row>
    <row r="1138" spans="2:34" ht="27.75" customHeight="1" x14ac:dyDescent="0.2">
      <c r="B1138" s="154">
        <f t="shared" si="261"/>
        <v>1135</v>
      </c>
      <c r="C1138" s="155" t="str">
        <f t="shared" ca="1" si="262"/>
        <v/>
      </c>
      <c r="D1138" s="156" t="str">
        <f t="shared" ca="1" si="263"/>
        <v/>
      </c>
      <c r="E1138" s="157" t="str">
        <f t="shared" ca="1" si="264"/>
        <v/>
      </c>
      <c r="F1138" s="157"/>
      <c r="G1138" s="158" t="str">
        <f t="shared" ca="1" si="265"/>
        <v/>
      </c>
      <c r="H1138" s="159"/>
      <c r="I1138" s="160" t="str">
        <f>IF(H1138="","",INDEX(D.1[Quy cách],MATCH(H1138,D.1[Tên sản phẩm],0)))</f>
        <v/>
      </c>
      <c r="J1138" s="35" t="str">
        <f>IF(H1138="","",INDEX(D.1[ĐVT],MATCH(H1138,D.1[Tên sản phẩm],0)))</f>
        <v/>
      </c>
      <c r="K1138" s="163" t="str">
        <f>IF(H1138="","",INDEX(D.1[Đơn giá bán
(Tham khảo)],MATCH(H1138,D.1[Tên sản phẩm],0)))</f>
        <v/>
      </c>
      <c r="L1138" s="162"/>
      <c r="M1138" s="159"/>
      <c r="N1138" s="159"/>
      <c r="O1138" s="159"/>
      <c r="P1138" s="163" t="str">
        <f t="shared" si="266"/>
        <v/>
      </c>
      <c r="Q1138" s="164"/>
      <c r="R1138" s="162"/>
      <c r="S1138" s="163" t="str">
        <f t="shared" si="267"/>
        <v/>
      </c>
      <c r="T1138" s="164" t="str">
        <f t="shared" ca="1" si="268"/>
        <v/>
      </c>
      <c r="U1138" s="163" t="str">
        <f t="shared" si="269"/>
        <v/>
      </c>
      <c r="V1138" s="163" t="str">
        <f ca="1">IF(AND(C1138&lt;&gt;"",C1138&lt;&gt;OFFSET(C1138,1,0)),SUMIFS(B.2[Giá có thuế],B.2[Số ĐK],C1138),"")</f>
        <v/>
      </c>
      <c r="W1138" s="159"/>
      <c r="X1138" s="161" t="str">
        <f>IF(W1138="","",'Thông Tin Chung'!$L$3)</f>
        <v/>
      </c>
      <c r="Y1138" s="163" t="str">
        <f t="shared" ca="1" si="270"/>
        <v/>
      </c>
      <c r="Z1138" s="165"/>
      <c r="AA1138" s="155" t="str">
        <f ca="1">IF(C1138="","",IF(OR(D1138&lt;NgayBatDau,D1138&gt;NgayKetThuc),"Ngày tháng phải nằm trong kỳ báo cáo",IF(AND(G1138&lt;&gt;"",COUNTIF(D.2[Tên khách hàng],G1138)=0),"Tên KH chưa khai báo trong DSKH",IF(AND(H1138&lt;&gt;"",COUNTIF(D.1[Tên sản phẩm],H1138)=0),"SP này chưa khai báo trong DSSP",""))))</f>
        <v/>
      </c>
      <c r="AB1138" s="23" t="str">
        <f t="shared" ca="1" si="256"/>
        <v/>
      </c>
      <c r="AC1138" s="23" t="str">
        <f t="shared" ca="1" si="257"/>
        <v/>
      </c>
      <c r="AD1138" s="23" t="str">
        <f t="shared" ca="1" si="258"/>
        <v/>
      </c>
      <c r="AE1138" s="68" t="str">
        <f t="shared" ca="1" si="259"/>
        <v/>
      </c>
      <c r="AF1138" s="69" t="str">
        <f>IF(OR(H1138="",S1138=""),"",S1138-(SUM(L1138,M1138)*INDEX(D.1[Đơn giá],MATCH(H1138,D.1[Tên sản phẩm],0))))</f>
        <v/>
      </c>
      <c r="AG1138" s="90" t="str">
        <f t="shared" ca="1" si="260"/>
        <v/>
      </c>
      <c r="AH1138" s="90"/>
    </row>
    <row r="1139" spans="2:34" ht="27.75" customHeight="1" x14ac:dyDescent="0.2">
      <c r="B1139" s="154">
        <f t="shared" si="261"/>
        <v>1136</v>
      </c>
      <c r="C1139" s="155" t="str">
        <f t="shared" ca="1" si="262"/>
        <v/>
      </c>
      <c r="D1139" s="156" t="str">
        <f t="shared" ca="1" si="263"/>
        <v/>
      </c>
      <c r="E1139" s="157" t="str">
        <f t="shared" ca="1" si="264"/>
        <v/>
      </c>
      <c r="F1139" s="157"/>
      <c r="G1139" s="158" t="str">
        <f t="shared" ca="1" si="265"/>
        <v/>
      </c>
      <c r="H1139" s="159"/>
      <c r="I1139" s="160" t="str">
        <f>IF(H1139="","",INDEX(D.1[Quy cách],MATCH(H1139,D.1[Tên sản phẩm],0)))</f>
        <v/>
      </c>
      <c r="J1139" s="35" t="str">
        <f>IF(H1139="","",INDEX(D.1[ĐVT],MATCH(H1139,D.1[Tên sản phẩm],0)))</f>
        <v/>
      </c>
      <c r="K1139" s="163" t="str">
        <f>IF(H1139="","",INDEX(D.1[Đơn giá bán
(Tham khảo)],MATCH(H1139,D.1[Tên sản phẩm],0)))</f>
        <v/>
      </c>
      <c r="L1139" s="162"/>
      <c r="M1139" s="159"/>
      <c r="N1139" s="159"/>
      <c r="O1139" s="159"/>
      <c r="P1139" s="163" t="str">
        <f t="shared" si="266"/>
        <v/>
      </c>
      <c r="Q1139" s="164"/>
      <c r="R1139" s="162"/>
      <c r="S1139" s="163" t="str">
        <f t="shared" si="267"/>
        <v/>
      </c>
      <c r="T1139" s="164" t="str">
        <f t="shared" ca="1" si="268"/>
        <v/>
      </c>
      <c r="U1139" s="163" t="str">
        <f t="shared" si="269"/>
        <v/>
      </c>
      <c r="V1139" s="163" t="str">
        <f ca="1">IF(AND(C1139&lt;&gt;"",C1139&lt;&gt;OFFSET(C1139,1,0)),SUMIFS(B.2[Giá có thuế],B.2[Số ĐK],C1139),"")</f>
        <v/>
      </c>
      <c r="W1139" s="159"/>
      <c r="X1139" s="161" t="str">
        <f>IF(W1139="","",'Thông Tin Chung'!$L$3)</f>
        <v/>
      </c>
      <c r="Y1139" s="163" t="str">
        <f t="shared" ca="1" si="270"/>
        <v/>
      </c>
      <c r="Z1139" s="165"/>
      <c r="AA1139" s="155" t="str">
        <f ca="1">IF(C1139="","",IF(OR(D1139&lt;NgayBatDau,D1139&gt;NgayKetThuc),"Ngày tháng phải nằm trong kỳ báo cáo",IF(AND(G1139&lt;&gt;"",COUNTIF(D.2[Tên khách hàng],G1139)=0),"Tên KH chưa khai báo trong DSKH",IF(AND(H1139&lt;&gt;"",COUNTIF(D.1[Tên sản phẩm],H1139)=0),"SP này chưa khai báo trong DSSP",""))))</f>
        <v/>
      </c>
      <c r="AB1139" s="23" t="str">
        <f t="shared" ca="1" si="256"/>
        <v/>
      </c>
      <c r="AC1139" s="23" t="str">
        <f t="shared" ca="1" si="257"/>
        <v/>
      </c>
      <c r="AD1139" s="23" t="str">
        <f t="shared" ca="1" si="258"/>
        <v/>
      </c>
      <c r="AE1139" s="68" t="str">
        <f t="shared" ca="1" si="259"/>
        <v/>
      </c>
      <c r="AF1139" s="69" t="str">
        <f>IF(OR(H1139="",S1139=""),"",S1139-(SUM(L1139,M1139)*INDEX(D.1[Đơn giá],MATCH(H1139,D.1[Tên sản phẩm],0))))</f>
        <v/>
      </c>
      <c r="AG1139" s="90" t="str">
        <f t="shared" ca="1" si="260"/>
        <v/>
      </c>
      <c r="AH1139" s="90"/>
    </row>
    <row r="1140" spans="2:34" ht="27.75" customHeight="1" x14ac:dyDescent="0.2">
      <c r="B1140" s="154">
        <f t="shared" si="261"/>
        <v>1137</v>
      </c>
      <c r="C1140" s="155" t="str">
        <f t="shared" ca="1" si="262"/>
        <v/>
      </c>
      <c r="D1140" s="156" t="str">
        <f t="shared" ca="1" si="263"/>
        <v/>
      </c>
      <c r="E1140" s="157" t="str">
        <f t="shared" ca="1" si="264"/>
        <v/>
      </c>
      <c r="F1140" s="157"/>
      <c r="G1140" s="158" t="str">
        <f t="shared" ca="1" si="265"/>
        <v/>
      </c>
      <c r="H1140" s="159"/>
      <c r="I1140" s="160" t="str">
        <f>IF(H1140="","",INDEX(D.1[Quy cách],MATCH(H1140,D.1[Tên sản phẩm],0)))</f>
        <v/>
      </c>
      <c r="J1140" s="35" t="str">
        <f>IF(H1140="","",INDEX(D.1[ĐVT],MATCH(H1140,D.1[Tên sản phẩm],0)))</f>
        <v/>
      </c>
      <c r="K1140" s="163" t="str">
        <f>IF(H1140="","",INDEX(D.1[Đơn giá bán
(Tham khảo)],MATCH(H1140,D.1[Tên sản phẩm],0)))</f>
        <v/>
      </c>
      <c r="L1140" s="162"/>
      <c r="M1140" s="159"/>
      <c r="N1140" s="159"/>
      <c r="O1140" s="159"/>
      <c r="P1140" s="163" t="str">
        <f t="shared" si="266"/>
        <v/>
      </c>
      <c r="Q1140" s="164"/>
      <c r="R1140" s="162"/>
      <c r="S1140" s="163" t="str">
        <f t="shared" si="267"/>
        <v/>
      </c>
      <c r="T1140" s="164" t="str">
        <f t="shared" ca="1" si="268"/>
        <v/>
      </c>
      <c r="U1140" s="163" t="str">
        <f t="shared" si="269"/>
        <v/>
      </c>
      <c r="V1140" s="163" t="str">
        <f ca="1">IF(AND(C1140&lt;&gt;"",C1140&lt;&gt;OFFSET(C1140,1,0)),SUMIFS(B.2[Giá có thuế],B.2[Số ĐK],C1140),"")</f>
        <v/>
      </c>
      <c r="W1140" s="159"/>
      <c r="X1140" s="161" t="str">
        <f>IF(W1140="","",'Thông Tin Chung'!$L$3)</f>
        <v/>
      </c>
      <c r="Y1140" s="163" t="str">
        <f t="shared" ca="1" si="270"/>
        <v/>
      </c>
      <c r="Z1140" s="165"/>
      <c r="AA1140" s="155" t="str">
        <f ca="1">IF(C1140="","",IF(OR(D1140&lt;NgayBatDau,D1140&gt;NgayKetThuc),"Ngày tháng phải nằm trong kỳ báo cáo",IF(AND(G1140&lt;&gt;"",COUNTIF(D.2[Tên khách hàng],G1140)=0),"Tên KH chưa khai báo trong DSKH",IF(AND(H1140&lt;&gt;"",COUNTIF(D.1[Tên sản phẩm],H1140)=0),"SP này chưa khai báo trong DSSP",""))))</f>
        <v/>
      </c>
      <c r="AB1140" s="23" t="str">
        <f t="shared" ca="1" si="256"/>
        <v/>
      </c>
      <c r="AC1140" s="23" t="str">
        <f t="shared" ca="1" si="257"/>
        <v/>
      </c>
      <c r="AD1140" s="23" t="str">
        <f t="shared" ca="1" si="258"/>
        <v/>
      </c>
      <c r="AE1140" s="68" t="str">
        <f t="shared" ca="1" si="259"/>
        <v/>
      </c>
      <c r="AF1140" s="69" t="str">
        <f>IF(OR(H1140="",S1140=""),"",S1140-(SUM(L1140,M1140)*INDEX(D.1[Đơn giá],MATCH(H1140,D.1[Tên sản phẩm],0))))</f>
        <v/>
      </c>
      <c r="AG1140" s="90" t="str">
        <f t="shared" ca="1" si="260"/>
        <v/>
      </c>
      <c r="AH1140" s="90"/>
    </row>
    <row r="1141" spans="2:34" ht="27.75" customHeight="1" x14ac:dyDescent="0.2">
      <c r="B1141" s="154">
        <f t="shared" si="261"/>
        <v>1138</v>
      </c>
      <c r="C1141" s="155" t="str">
        <f t="shared" ca="1" si="262"/>
        <v/>
      </c>
      <c r="D1141" s="156" t="str">
        <f t="shared" ca="1" si="263"/>
        <v/>
      </c>
      <c r="E1141" s="157" t="str">
        <f t="shared" ca="1" si="264"/>
        <v/>
      </c>
      <c r="F1141" s="157"/>
      <c r="G1141" s="158" t="str">
        <f t="shared" ca="1" si="265"/>
        <v/>
      </c>
      <c r="H1141" s="159"/>
      <c r="I1141" s="160" t="str">
        <f>IF(H1141="","",INDEX(D.1[Quy cách],MATCH(H1141,D.1[Tên sản phẩm],0)))</f>
        <v/>
      </c>
      <c r="J1141" s="35" t="str">
        <f>IF(H1141="","",INDEX(D.1[ĐVT],MATCH(H1141,D.1[Tên sản phẩm],0)))</f>
        <v/>
      </c>
      <c r="K1141" s="163" t="str">
        <f>IF(H1141="","",INDEX(D.1[Đơn giá bán
(Tham khảo)],MATCH(H1141,D.1[Tên sản phẩm],0)))</f>
        <v/>
      </c>
      <c r="L1141" s="162"/>
      <c r="M1141" s="159"/>
      <c r="N1141" s="159"/>
      <c r="O1141" s="159"/>
      <c r="P1141" s="163" t="str">
        <f t="shared" si="266"/>
        <v/>
      </c>
      <c r="Q1141" s="164"/>
      <c r="R1141" s="162"/>
      <c r="S1141" s="163" t="str">
        <f t="shared" si="267"/>
        <v/>
      </c>
      <c r="T1141" s="164" t="str">
        <f t="shared" ca="1" si="268"/>
        <v/>
      </c>
      <c r="U1141" s="163" t="str">
        <f t="shared" si="269"/>
        <v/>
      </c>
      <c r="V1141" s="163" t="str">
        <f ca="1">IF(AND(C1141&lt;&gt;"",C1141&lt;&gt;OFFSET(C1141,1,0)),SUMIFS(B.2[Giá có thuế],B.2[Số ĐK],C1141),"")</f>
        <v/>
      </c>
      <c r="W1141" s="159"/>
      <c r="X1141" s="161" t="str">
        <f>IF(W1141="","",'Thông Tin Chung'!$L$3)</f>
        <v/>
      </c>
      <c r="Y1141" s="163" t="str">
        <f t="shared" ca="1" si="270"/>
        <v/>
      </c>
      <c r="Z1141" s="165"/>
      <c r="AA1141" s="155" t="str">
        <f ca="1">IF(C1141="","",IF(OR(D1141&lt;NgayBatDau,D1141&gt;NgayKetThuc),"Ngày tháng phải nằm trong kỳ báo cáo",IF(AND(G1141&lt;&gt;"",COUNTIF(D.2[Tên khách hàng],G1141)=0),"Tên KH chưa khai báo trong DSKH",IF(AND(H1141&lt;&gt;"",COUNTIF(D.1[Tên sản phẩm],H1141)=0),"SP này chưa khai báo trong DSSP",""))))</f>
        <v/>
      </c>
      <c r="AB1141" s="23" t="str">
        <f t="shared" ca="1" si="256"/>
        <v/>
      </c>
      <c r="AC1141" s="23" t="str">
        <f t="shared" ca="1" si="257"/>
        <v/>
      </c>
      <c r="AD1141" s="23" t="str">
        <f t="shared" ca="1" si="258"/>
        <v/>
      </c>
      <c r="AE1141" s="68" t="str">
        <f t="shared" ca="1" si="259"/>
        <v/>
      </c>
      <c r="AF1141" s="69" t="str">
        <f>IF(OR(H1141="",S1141=""),"",S1141-(SUM(L1141,M1141)*INDEX(D.1[Đơn giá],MATCH(H1141,D.1[Tên sản phẩm],0))))</f>
        <v/>
      </c>
      <c r="AG1141" s="90" t="str">
        <f t="shared" ca="1" si="260"/>
        <v/>
      </c>
      <c r="AH1141" s="90"/>
    </row>
    <row r="1142" spans="2:34" ht="27.75" customHeight="1" x14ac:dyDescent="0.2">
      <c r="B1142" s="154">
        <f t="shared" si="261"/>
        <v>1139</v>
      </c>
      <c r="C1142" s="155" t="str">
        <f t="shared" ca="1" si="262"/>
        <v/>
      </c>
      <c r="D1142" s="156" t="str">
        <f t="shared" ca="1" si="263"/>
        <v/>
      </c>
      <c r="E1142" s="157" t="str">
        <f t="shared" ca="1" si="264"/>
        <v/>
      </c>
      <c r="F1142" s="157"/>
      <c r="G1142" s="158" t="str">
        <f t="shared" ca="1" si="265"/>
        <v/>
      </c>
      <c r="H1142" s="159"/>
      <c r="I1142" s="160" t="str">
        <f>IF(H1142="","",INDEX(D.1[Quy cách],MATCH(H1142,D.1[Tên sản phẩm],0)))</f>
        <v/>
      </c>
      <c r="J1142" s="35" t="str">
        <f>IF(H1142="","",INDEX(D.1[ĐVT],MATCH(H1142,D.1[Tên sản phẩm],0)))</f>
        <v/>
      </c>
      <c r="K1142" s="163" t="str">
        <f>IF(H1142="","",INDEX(D.1[Đơn giá bán
(Tham khảo)],MATCH(H1142,D.1[Tên sản phẩm],0)))</f>
        <v/>
      </c>
      <c r="L1142" s="162"/>
      <c r="M1142" s="159"/>
      <c r="N1142" s="159"/>
      <c r="O1142" s="159"/>
      <c r="P1142" s="163" t="str">
        <f t="shared" si="266"/>
        <v/>
      </c>
      <c r="Q1142" s="164"/>
      <c r="R1142" s="162"/>
      <c r="S1142" s="163" t="str">
        <f t="shared" si="267"/>
        <v/>
      </c>
      <c r="T1142" s="164" t="str">
        <f t="shared" ca="1" si="268"/>
        <v/>
      </c>
      <c r="U1142" s="163" t="str">
        <f t="shared" si="269"/>
        <v/>
      </c>
      <c r="V1142" s="163" t="str">
        <f ca="1">IF(AND(C1142&lt;&gt;"",C1142&lt;&gt;OFFSET(C1142,1,0)),SUMIFS(B.2[Giá có thuế],B.2[Số ĐK],C1142),"")</f>
        <v/>
      </c>
      <c r="W1142" s="159"/>
      <c r="X1142" s="161" t="str">
        <f>IF(W1142="","",'Thông Tin Chung'!$L$3)</f>
        <v/>
      </c>
      <c r="Y1142" s="163" t="str">
        <f t="shared" ca="1" si="270"/>
        <v/>
      </c>
      <c r="Z1142" s="165"/>
      <c r="AA1142" s="155" t="str">
        <f ca="1">IF(C1142="","",IF(OR(D1142&lt;NgayBatDau,D1142&gt;NgayKetThuc),"Ngày tháng phải nằm trong kỳ báo cáo",IF(AND(G1142&lt;&gt;"",COUNTIF(D.2[Tên khách hàng],G1142)=0),"Tên KH chưa khai báo trong DSKH",IF(AND(H1142&lt;&gt;"",COUNTIF(D.1[Tên sản phẩm],H1142)=0),"SP này chưa khai báo trong DSSP",""))))</f>
        <v/>
      </c>
      <c r="AB1142" s="23" t="str">
        <f t="shared" ca="1" si="256"/>
        <v/>
      </c>
      <c r="AC1142" s="23" t="str">
        <f t="shared" ca="1" si="257"/>
        <v/>
      </c>
      <c r="AD1142" s="23" t="str">
        <f t="shared" ca="1" si="258"/>
        <v/>
      </c>
      <c r="AE1142" s="68" t="str">
        <f t="shared" ca="1" si="259"/>
        <v/>
      </c>
      <c r="AF1142" s="69" t="str">
        <f>IF(OR(H1142="",S1142=""),"",S1142-(SUM(L1142,M1142)*INDEX(D.1[Đơn giá],MATCH(H1142,D.1[Tên sản phẩm],0))))</f>
        <v/>
      </c>
      <c r="AG1142" s="90" t="str">
        <f t="shared" ca="1" si="260"/>
        <v/>
      </c>
      <c r="AH1142" s="90"/>
    </row>
    <row r="1143" spans="2:34" ht="27.75" customHeight="1" x14ac:dyDescent="0.2">
      <c r="B1143" s="154">
        <f t="shared" si="261"/>
        <v>1140</v>
      </c>
      <c r="C1143" s="155" t="str">
        <f t="shared" ca="1" si="262"/>
        <v/>
      </c>
      <c r="D1143" s="156" t="str">
        <f t="shared" ca="1" si="263"/>
        <v/>
      </c>
      <c r="E1143" s="157" t="str">
        <f t="shared" ca="1" si="264"/>
        <v/>
      </c>
      <c r="F1143" s="157"/>
      <c r="G1143" s="158" t="str">
        <f t="shared" ca="1" si="265"/>
        <v/>
      </c>
      <c r="H1143" s="159"/>
      <c r="I1143" s="160" t="str">
        <f>IF(H1143="","",INDEX(D.1[Quy cách],MATCH(H1143,D.1[Tên sản phẩm],0)))</f>
        <v/>
      </c>
      <c r="J1143" s="35" t="str">
        <f>IF(H1143="","",INDEX(D.1[ĐVT],MATCH(H1143,D.1[Tên sản phẩm],0)))</f>
        <v/>
      </c>
      <c r="K1143" s="163" t="str">
        <f>IF(H1143="","",INDEX(D.1[Đơn giá bán
(Tham khảo)],MATCH(H1143,D.1[Tên sản phẩm],0)))</f>
        <v/>
      </c>
      <c r="L1143" s="162"/>
      <c r="M1143" s="159"/>
      <c r="N1143" s="159"/>
      <c r="O1143" s="159"/>
      <c r="P1143" s="163" t="str">
        <f t="shared" si="266"/>
        <v/>
      </c>
      <c r="Q1143" s="164"/>
      <c r="R1143" s="162"/>
      <c r="S1143" s="163" t="str">
        <f t="shared" si="267"/>
        <v/>
      </c>
      <c r="T1143" s="164" t="str">
        <f t="shared" ca="1" si="268"/>
        <v/>
      </c>
      <c r="U1143" s="163" t="str">
        <f t="shared" si="269"/>
        <v/>
      </c>
      <c r="V1143" s="163" t="str">
        <f ca="1">IF(AND(C1143&lt;&gt;"",C1143&lt;&gt;OFFSET(C1143,1,0)),SUMIFS(B.2[Giá có thuế],B.2[Số ĐK],C1143),"")</f>
        <v/>
      </c>
      <c r="W1143" s="159"/>
      <c r="X1143" s="161" t="str">
        <f>IF(W1143="","",'Thông Tin Chung'!$L$3)</f>
        <v/>
      </c>
      <c r="Y1143" s="163" t="str">
        <f t="shared" ca="1" si="270"/>
        <v/>
      </c>
      <c r="Z1143" s="165"/>
      <c r="AA1143" s="155" t="str">
        <f ca="1">IF(C1143="","",IF(OR(D1143&lt;NgayBatDau,D1143&gt;NgayKetThuc),"Ngày tháng phải nằm trong kỳ báo cáo",IF(AND(G1143&lt;&gt;"",COUNTIF(D.2[Tên khách hàng],G1143)=0),"Tên KH chưa khai báo trong DSKH",IF(AND(H1143&lt;&gt;"",COUNTIF(D.1[Tên sản phẩm],H1143)=0),"SP này chưa khai báo trong DSSP",""))))</f>
        <v/>
      </c>
      <c r="AB1143" s="23" t="str">
        <f t="shared" ca="1" si="256"/>
        <v/>
      </c>
      <c r="AC1143" s="23" t="str">
        <f t="shared" ca="1" si="257"/>
        <v/>
      </c>
      <c r="AD1143" s="23" t="str">
        <f t="shared" ca="1" si="258"/>
        <v/>
      </c>
      <c r="AE1143" s="68" t="str">
        <f t="shared" ca="1" si="259"/>
        <v/>
      </c>
      <c r="AF1143" s="69" t="str">
        <f>IF(OR(H1143="",S1143=""),"",S1143-(SUM(L1143,M1143)*INDEX(D.1[Đơn giá],MATCH(H1143,D.1[Tên sản phẩm],0))))</f>
        <v/>
      </c>
      <c r="AG1143" s="90" t="str">
        <f t="shared" ca="1" si="260"/>
        <v/>
      </c>
      <c r="AH1143" s="90"/>
    </row>
    <row r="1144" spans="2:34" ht="27.75" customHeight="1" x14ac:dyDescent="0.2">
      <c r="B1144" s="154">
        <f t="shared" si="261"/>
        <v>1141</v>
      </c>
      <c r="C1144" s="155" t="str">
        <f t="shared" ca="1" si="262"/>
        <v/>
      </c>
      <c r="D1144" s="156" t="str">
        <f t="shared" ca="1" si="263"/>
        <v/>
      </c>
      <c r="E1144" s="157" t="str">
        <f t="shared" ca="1" si="264"/>
        <v/>
      </c>
      <c r="F1144" s="157"/>
      <c r="G1144" s="158" t="str">
        <f t="shared" ca="1" si="265"/>
        <v/>
      </c>
      <c r="H1144" s="159"/>
      <c r="I1144" s="160" t="str">
        <f>IF(H1144="","",INDEX(D.1[Quy cách],MATCH(H1144,D.1[Tên sản phẩm],0)))</f>
        <v/>
      </c>
      <c r="J1144" s="35" t="str">
        <f>IF(H1144="","",INDEX(D.1[ĐVT],MATCH(H1144,D.1[Tên sản phẩm],0)))</f>
        <v/>
      </c>
      <c r="K1144" s="163" t="str">
        <f>IF(H1144="","",INDEX(D.1[Đơn giá bán
(Tham khảo)],MATCH(H1144,D.1[Tên sản phẩm],0)))</f>
        <v/>
      </c>
      <c r="L1144" s="162"/>
      <c r="M1144" s="159"/>
      <c r="N1144" s="159"/>
      <c r="O1144" s="159"/>
      <c r="P1144" s="163" t="str">
        <f t="shared" si="266"/>
        <v/>
      </c>
      <c r="Q1144" s="164"/>
      <c r="R1144" s="162"/>
      <c r="S1144" s="163" t="str">
        <f t="shared" si="267"/>
        <v/>
      </c>
      <c r="T1144" s="164" t="str">
        <f t="shared" ca="1" si="268"/>
        <v/>
      </c>
      <c r="U1144" s="163" t="str">
        <f t="shared" si="269"/>
        <v/>
      </c>
      <c r="V1144" s="163" t="str">
        <f ca="1">IF(AND(C1144&lt;&gt;"",C1144&lt;&gt;OFFSET(C1144,1,0)),SUMIFS(B.2[Giá có thuế],B.2[Số ĐK],C1144),"")</f>
        <v/>
      </c>
      <c r="W1144" s="159"/>
      <c r="X1144" s="161" t="str">
        <f>IF(W1144="","",'Thông Tin Chung'!$L$3)</f>
        <v/>
      </c>
      <c r="Y1144" s="163" t="str">
        <f t="shared" ca="1" si="270"/>
        <v/>
      </c>
      <c r="Z1144" s="165"/>
      <c r="AA1144" s="155" t="str">
        <f ca="1">IF(C1144="","",IF(OR(D1144&lt;NgayBatDau,D1144&gt;NgayKetThuc),"Ngày tháng phải nằm trong kỳ báo cáo",IF(AND(G1144&lt;&gt;"",COUNTIF(D.2[Tên khách hàng],G1144)=0),"Tên KH chưa khai báo trong DSKH",IF(AND(H1144&lt;&gt;"",COUNTIF(D.1[Tên sản phẩm],H1144)=0),"SP này chưa khai báo trong DSSP",""))))</f>
        <v/>
      </c>
      <c r="AB1144" s="23" t="str">
        <f t="shared" ca="1" si="256"/>
        <v/>
      </c>
      <c r="AC1144" s="23" t="str">
        <f t="shared" ca="1" si="257"/>
        <v/>
      </c>
      <c r="AD1144" s="23" t="str">
        <f t="shared" ca="1" si="258"/>
        <v/>
      </c>
      <c r="AE1144" s="68" t="str">
        <f t="shared" ca="1" si="259"/>
        <v/>
      </c>
      <c r="AF1144" s="69" t="str">
        <f>IF(OR(H1144="",S1144=""),"",S1144-(SUM(L1144,M1144)*INDEX(D.1[Đơn giá],MATCH(H1144,D.1[Tên sản phẩm],0))))</f>
        <v/>
      </c>
      <c r="AG1144" s="90" t="str">
        <f t="shared" ca="1" si="260"/>
        <v/>
      </c>
      <c r="AH1144" s="90"/>
    </row>
    <row r="1145" spans="2:34" ht="27.75" customHeight="1" x14ac:dyDescent="0.2">
      <c r="B1145" s="154">
        <f t="shared" si="261"/>
        <v>1142</v>
      </c>
      <c r="C1145" s="155" t="str">
        <f t="shared" ca="1" si="262"/>
        <v/>
      </c>
      <c r="D1145" s="156" t="str">
        <f t="shared" ca="1" si="263"/>
        <v/>
      </c>
      <c r="E1145" s="157" t="str">
        <f t="shared" ca="1" si="264"/>
        <v/>
      </c>
      <c r="F1145" s="157"/>
      <c r="G1145" s="158" t="str">
        <f t="shared" ca="1" si="265"/>
        <v/>
      </c>
      <c r="H1145" s="159"/>
      <c r="I1145" s="160" t="str">
        <f>IF(H1145="","",INDEX(D.1[Quy cách],MATCH(H1145,D.1[Tên sản phẩm],0)))</f>
        <v/>
      </c>
      <c r="J1145" s="35" t="str">
        <f>IF(H1145="","",INDEX(D.1[ĐVT],MATCH(H1145,D.1[Tên sản phẩm],0)))</f>
        <v/>
      </c>
      <c r="K1145" s="163" t="str">
        <f>IF(H1145="","",INDEX(D.1[Đơn giá bán
(Tham khảo)],MATCH(H1145,D.1[Tên sản phẩm],0)))</f>
        <v/>
      </c>
      <c r="L1145" s="162"/>
      <c r="M1145" s="159"/>
      <c r="N1145" s="159"/>
      <c r="O1145" s="159"/>
      <c r="P1145" s="163" t="str">
        <f t="shared" si="266"/>
        <v/>
      </c>
      <c r="Q1145" s="164"/>
      <c r="R1145" s="162"/>
      <c r="S1145" s="163" t="str">
        <f t="shared" si="267"/>
        <v/>
      </c>
      <c r="T1145" s="164" t="str">
        <f t="shared" ca="1" si="268"/>
        <v/>
      </c>
      <c r="U1145" s="163" t="str">
        <f t="shared" si="269"/>
        <v/>
      </c>
      <c r="V1145" s="163" t="str">
        <f ca="1">IF(AND(C1145&lt;&gt;"",C1145&lt;&gt;OFFSET(C1145,1,0)),SUMIFS(B.2[Giá có thuế],B.2[Số ĐK],C1145),"")</f>
        <v/>
      </c>
      <c r="W1145" s="159"/>
      <c r="X1145" s="161" t="str">
        <f>IF(W1145="","",'Thông Tin Chung'!$L$3)</f>
        <v/>
      </c>
      <c r="Y1145" s="163" t="str">
        <f t="shared" ca="1" si="270"/>
        <v/>
      </c>
      <c r="Z1145" s="165"/>
      <c r="AA1145" s="155" t="str">
        <f ca="1">IF(C1145="","",IF(OR(D1145&lt;NgayBatDau,D1145&gt;NgayKetThuc),"Ngày tháng phải nằm trong kỳ báo cáo",IF(AND(G1145&lt;&gt;"",COUNTIF(D.2[Tên khách hàng],G1145)=0),"Tên KH chưa khai báo trong DSKH",IF(AND(H1145&lt;&gt;"",COUNTIF(D.1[Tên sản phẩm],H1145)=0),"SP này chưa khai báo trong DSSP",""))))</f>
        <v/>
      </c>
      <c r="AB1145" s="23" t="str">
        <f t="shared" ca="1" si="256"/>
        <v/>
      </c>
      <c r="AC1145" s="23" t="str">
        <f t="shared" ca="1" si="257"/>
        <v/>
      </c>
      <c r="AD1145" s="23" t="str">
        <f t="shared" ca="1" si="258"/>
        <v/>
      </c>
      <c r="AE1145" s="68" t="str">
        <f t="shared" ca="1" si="259"/>
        <v/>
      </c>
      <c r="AF1145" s="69" t="str">
        <f>IF(OR(H1145="",S1145=""),"",S1145-(SUM(L1145,M1145)*INDEX(D.1[Đơn giá],MATCH(H1145,D.1[Tên sản phẩm],0))))</f>
        <v/>
      </c>
      <c r="AG1145" s="90" t="str">
        <f t="shared" ca="1" si="260"/>
        <v/>
      </c>
      <c r="AH1145" s="90"/>
    </row>
    <row r="1146" spans="2:34" ht="27.75" customHeight="1" x14ac:dyDescent="0.2">
      <c r="B1146" s="154">
        <f t="shared" si="261"/>
        <v>1143</v>
      </c>
      <c r="C1146" s="155" t="str">
        <f t="shared" ca="1" si="262"/>
        <v/>
      </c>
      <c r="D1146" s="156" t="str">
        <f t="shared" ca="1" si="263"/>
        <v/>
      </c>
      <c r="E1146" s="157" t="str">
        <f t="shared" ca="1" si="264"/>
        <v/>
      </c>
      <c r="F1146" s="157"/>
      <c r="G1146" s="158" t="str">
        <f t="shared" ca="1" si="265"/>
        <v/>
      </c>
      <c r="H1146" s="159"/>
      <c r="I1146" s="160" t="str">
        <f>IF(H1146="","",INDEX(D.1[Quy cách],MATCH(H1146,D.1[Tên sản phẩm],0)))</f>
        <v/>
      </c>
      <c r="J1146" s="35" t="str">
        <f>IF(H1146="","",INDEX(D.1[ĐVT],MATCH(H1146,D.1[Tên sản phẩm],0)))</f>
        <v/>
      </c>
      <c r="K1146" s="163" t="str">
        <f>IF(H1146="","",INDEX(D.1[Đơn giá bán
(Tham khảo)],MATCH(H1146,D.1[Tên sản phẩm],0)))</f>
        <v/>
      </c>
      <c r="L1146" s="162"/>
      <c r="M1146" s="159"/>
      <c r="N1146" s="159"/>
      <c r="O1146" s="159"/>
      <c r="P1146" s="163" t="str">
        <f t="shared" si="266"/>
        <v/>
      </c>
      <c r="Q1146" s="164"/>
      <c r="R1146" s="162"/>
      <c r="S1146" s="163" t="str">
        <f t="shared" si="267"/>
        <v/>
      </c>
      <c r="T1146" s="164" t="str">
        <f t="shared" ca="1" si="268"/>
        <v/>
      </c>
      <c r="U1146" s="163" t="str">
        <f t="shared" si="269"/>
        <v/>
      </c>
      <c r="V1146" s="163" t="str">
        <f ca="1">IF(AND(C1146&lt;&gt;"",C1146&lt;&gt;OFFSET(C1146,1,0)),SUMIFS(B.2[Giá có thuế],B.2[Số ĐK],C1146),"")</f>
        <v/>
      </c>
      <c r="W1146" s="159"/>
      <c r="X1146" s="161" t="str">
        <f>IF(W1146="","",'Thông Tin Chung'!$L$3)</f>
        <v/>
      </c>
      <c r="Y1146" s="163" t="str">
        <f t="shared" ca="1" si="270"/>
        <v/>
      </c>
      <c r="Z1146" s="165"/>
      <c r="AA1146" s="155" t="str">
        <f ca="1">IF(C1146="","",IF(OR(D1146&lt;NgayBatDau,D1146&gt;NgayKetThuc),"Ngày tháng phải nằm trong kỳ báo cáo",IF(AND(G1146&lt;&gt;"",COUNTIF(D.2[Tên khách hàng],G1146)=0),"Tên KH chưa khai báo trong DSKH",IF(AND(H1146&lt;&gt;"",COUNTIF(D.1[Tên sản phẩm],H1146)=0),"SP này chưa khai báo trong DSSP",""))))</f>
        <v/>
      </c>
      <c r="AB1146" s="23" t="str">
        <f t="shared" ca="1" si="256"/>
        <v/>
      </c>
      <c r="AC1146" s="23" t="str">
        <f t="shared" ca="1" si="257"/>
        <v/>
      </c>
      <c r="AD1146" s="23" t="str">
        <f t="shared" ca="1" si="258"/>
        <v/>
      </c>
      <c r="AE1146" s="68" t="str">
        <f t="shared" ca="1" si="259"/>
        <v/>
      </c>
      <c r="AF1146" s="69" t="str">
        <f>IF(OR(H1146="",S1146=""),"",S1146-(SUM(L1146,M1146)*INDEX(D.1[Đơn giá],MATCH(H1146,D.1[Tên sản phẩm],0))))</f>
        <v/>
      </c>
      <c r="AG1146" s="90" t="str">
        <f t="shared" ca="1" si="260"/>
        <v/>
      </c>
      <c r="AH1146" s="90"/>
    </row>
    <row r="1147" spans="2:34" ht="27.75" customHeight="1" x14ac:dyDescent="0.2">
      <c r="B1147" s="154">
        <f t="shared" si="261"/>
        <v>1144</v>
      </c>
      <c r="C1147" s="155" t="str">
        <f t="shared" ca="1" si="262"/>
        <v/>
      </c>
      <c r="D1147" s="156" t="str">
        <f t="shared" ca="1" si="263"/>
        <v/>
      </c>
      <c r="E1147" s="157" t="str">
        <f t="shared" ca="1" si="264"/>
        <v/>
      </c>
      <c r="F1147" s="157"/>
      <c r="G1147" s="158" t="str">
        <f t="shared" ca="1" si="265"/>
        <v/>
      </c>
      <c r="H1147" s="159"/>
      <c r="I1147" s="160" t="str">
        <f>IF(H1147="","",INDEX(D.1[Quy cách],MATCH(H1147,D.1[Tên sản phẩm],0)))</f>
        <v/>
      </c>
      <c r="J1147" s="35" t="str">
        <f>IF(H1147="","",INDEX(D.1[ĐVT],MATCH(H1147,D.1[Tên sản phẩm],0)))</f>
        <v/>
      </c>
      <c r="K1147" s="163" t="str">
        <f>IF(H1147="","",INDEX(D.1[Đơn giá bán
(Tham khảo)],MATCH(H1147,D.1[Tên sản phẩm],0)))</f>
        <v/>
      </c>
      <c r="L1147" s="162"/>
      <c r="M1147" s="159"/>
      <c r="N1147" s="159"/>
      <c r="O1147" s="159"/>
      <c r="P1147" s="163" t="str">
        <f t="shared" si="266"/>
        <v/>
      </c>
      <c r="Q1147" s="164"/>
      <c r="R1147" s="162"/>
      <c r="S1147" s="163" t="str">
        <f t="shared" si="267"/>
        <v/>
      </c>
      <c r="T1147" s="164" t="str">
        <f t="shared" ca="1" si="268"/>
        <v/>
      </c>
      <c r="U1147" s="163" t="str">
        <f t="shared" si="269"/>
        <v/>
      </c>
      <c r="V1147" s="163" t="str">
        <f ca="1">IF(AND(C1147&lt;&gt;"",C1147&lt;&gt;OFFSET(C1147,1,0)),SUMIFS(B.2[Giá có thuế],B.2[Số ĐK],C1147),"")</f>
        <v/>
      </c>
      <c r="W1147" s="159"/>
      <c r="X1147" s="161" t="str">
        <f>IF(W1147="","",'Thông Tin Chung'!$L$3)</f>
        <v/>
      </c>
      <c r="Y1147" s="163" t="str">
        <f t="shared" ca="1" si="270"/>
        <v/>
      </c>
      <c r="Z1147" s="165"/>
      <c r="AA1147" s="155" t="str">
        <f ca="1">IF(C1147="","",IF(OR(D1147&lt;NgayBatDau,D1147&gt;NgayKetThuc),"Ngày tháng phải nằm trong kỳ báo cáo",IF(AND(G1147&lt;&gt;"",COUNTIF(D.2[Tên khách hàng],G1147)=0),"Tên KH chưa khai báo trong DSKH",IF(AND(H1147&lt;&gt;"",COUNTIF(D.1[Tên sản phẩm],H1147)=0),"SP này chưa khai báo trong DSSP",""))))</f>
        <v/>
      </c>
      <c r="AB1147" s="23" t="str">
        <f t="shared" ca="1" si="256"/>
        <v/>
      </c>
      <c r="AC1147" s="23" t="str">
        <f t="shared" ca="1" si="257"/>
        <v/>
      </c>
      <c r="AD1147" s="23" t="str">
        <f t="shared" ca="1" si="258"/>
        <v/>
      </c>
      <c r="AE1147" s="68" t="str">
        <f t="shared" ca="1" si="259"/>
        <v/>
      </c>
      <c r="AF1147" s="69" t="str">
        <f>IF(OR(H1147="",S1147=""),"",S1147-(SUM(L1147,M1147)*INDEX(D.1[Đơn giá],MATCH(H1147,D.1[Tên sản phẩm],0))))</f>
        <v/>
      </c>
      <c r="AG1147" s="90" t="str">
        <f t="shared" ca="1" si="260"/>
        <v/>
      </c>
      <c r="AH1147" s="90"/>
    </row>
    <row r="1148" spans="2:34" ht="27.75" customHeight="1" x14ac:dyDescent="0.2">
      <c r="B1148" s="154">
        <f t="shared" si="261"/>
        <v>1145</v>
      </c>
      <c r="C1148" s="155" t="str">
        <f t="shared" ca="1" si="262"/>
        <v/>
      </c>
      <c r="D1148" s="156" t="str">
        <f t="shared" ca="1" si="263"/>
        <v/>
      </c>
      <c r="E1148" s="157" t="str">
        <f t="shared" ca="1" si="264"/>
        <v/>
      </c>
      <c r="F1148" s="157"/>
      <c r="G1148" s="158" t="str">
        <f t="shared" ca="1" si="265"/>
        <v/>
      </c>
      <c r="H1148" s="159"/>
      <c r="I1148" s="160" t="str">
        <f>IF(H1148="","",INDEX(D.1[Quy cách],MATCH(H1148,D.1[Tên sản phẩm],0)))</f>
        <v/>
      </c>
      <c r="J1148" s="35" t="str">
        <f>IF(H1148="","",INDEX(D.1[ĐVT],MATCH(H1148,D.1[Tên sản phẩm],0)))</f>
        <v/>
      </c>
      <c r="K1148" s="163" t="str">
        <f>IF(H1148="","",INDEX(D.1[Đơn giá bán
(Tham khảo)],MATCH(H1148,D.1[Tên sản phẩm],0)))</f>
        <v/>
      </c>
      <c r="L1148" s="162"/>
      <c r="M1148" s="159"/>
      <c r="N1148" s="159"/>
      <c r="O1148" s="159"/>
      <c r="P1148" s="163" t="str">
        <f t="shared" si="266"/>
        <v/>
      </c>
      <c r="Q1148" s="164"/>
      <c r="R1148" s="162"/>
      <c r="S1148" s="163" t="str">
        <f t="shared" si="267"/>
        <v/>
      </c>
      <c r="T1148" s="164" t="str">
        <f t="shared" ca="1" si="268"/>
        <v/>
      </c>
      <c r="U1148" s="163" t="str">
        <f t="shared" si="269"/>
        <v/>
      </c>
      <c r="V1148" s="163" t="str">
        <f ca="1">IF(AND(C1148&lt;&gt;"",C1148&lt;&gt;OFFSET(C1148,1,0)),SUMIFS(B.2[Giá có thuế],B.2[Số ĐK],C1148),"")</f>
        <v/>
      </c>
      <c r="W1148" s="159"/>
      <c r="X1148" s="161" t="str">
        <f>IF(W1148="","",'Thông Tin Chung'!$L$3)</f>
        <v/>
      </c>
      <c r="Y1148" s="163" t="str">
        <f t="shared" ca="1" si="270"/>
        <v/>
      </c>
      <c r="Z1148" s="165"/>
      <c r="AA1148" s="155" t="str">
        <f ca="1">IF(C1148="","",IF(OR(D1148&lt;NgayBatDau,D1148&gt;NgayKetThuc),"Ngày tháng phải nằm trong kỳ báo cáo",IF(AND(G1148&lt;&gt;"",COUNTIF(D.2[Tên khách hàng],G1148)=0),"Tên KH chưa khai báo trong DSKH",IF(AND(H1148&lt;&gt;"",COUNTIF(D.1[Tên sản phẩm],H1148)=0),"SP này chưa khai báo trong DSSP",""))))</f>
        <v/>
      </c>
      <c r="AB1148" s="23" t="str">
        <f t="shared" ca="1" si="256"/>
        <v/>
      </c>
      <c r="AC1148" s="23" t="str">
        <f t="shared" ca="1" si="257"/>
        <v/>
      </c>
      <c r="AD1148" s="23" t="str">
        <f t="shared" ca="1" si="258"/>
        <v/>
      </c>
      <c r="AE1148" s="68" t="str">
        <f t="shared" ca="1" si="259"/>
        <v/>
      </c>
      <c r="AF1148" s="69" t="str">
        <f>IF(OR(H1148="",S1148=""),"",S1148-(SUM(L1148,M1148)*INDEX(D.1[Đơn giá],MATCH(H1148,D.1[Tên sản phẩm],0))))</f>
        <v/>
      </c>
      <c r="AG1148" s="90" t="str">
        <f t="shared" ca="1" si="260"/>
        <v/>
      </c>
      <c r="AH1148" s="90"/>
    </row>
    <row r="1149" spans="2:34" ht="27.75" customHeight="1" x14ac:dyDescent="0.2">
      <c r="B1149" s="154">
        <f t="shared" si="261"/>
        <v>1146</v>
      </c>
      <c r="C1149" s="155" t="str">
        <f t="shared" ca="1" si="262"/>
        <v/>
      </c>
      <c r="D1149" s="156" t="str">
        <f t="shared" ca="1" si="263"/>
        <v/>
      </c>
      <c r="E1149" s="157" t="str">
        <f t="shared" ca="1" si="264"/>
        <v/>
      </c>
      <c r="F1149" s="157"/>
      <c r="G1149" s="158" t="str">
        <f t="shared" ca="1" si="265"/>
        <v/>
      </c>
      <c r="H1149" s="159"/>
      <c r="I1149" s="160" t="str">
        <f>IF(H1149="","",INDEX(D.1[Quy cách],MATCH(H1149,D.1[Tên sản phẩm],0)))</f>
        <v/>
      </c>
      <c r="J1149" s="35" t="str">
        <f>IF(H1149="","",INDEX(D.1[ĐVT],MATCH(H1149,D.1[Tên sản phẩm],0)))</f>
        <v/>
      </c>
      <c r="K1149" s="163" t="str">
        <f>IF(H1149="","",INDEX(D.1[Đơn giá bán
(Tham khảo)],MATCH(H1149,D.1[Tên sản phẩm],0)))</f>
        <v/>
      </c>
      <c r="L1149" s="162"/>
      <c r="M1149" s="159"/>
      <c r="N1149" s="159"/>
      <c r="O1149" s="159"/>
      <c r="P1149" s="163" t="str">
        <f t="shared" si="266"/>
        <v/>
      </c>
      <c r="Q1149" s="164"/>
      <c r="R1149" s="162"/>
      <c r="S1149" s="163" t="str">
        <f t="shared" si="267"/>
        <v/>
      </c>
      <c r="T1149" s="164" t="str">
        <f t="shared" ca="1" si="268"/>
        <v/>
      </c>
      <c r="U1149" s="163" t="str">
        <f t="shared" si="269"/>
        <v/>
      </c>
      <c r="V1149" s="163" t="str">
        <f ca="1">IF(AND(C1149&lt;&gt;"",C1149&lt;&gt;OFFSET(C1149,1,0)),SUMIFS(B.2[Giá có thuế],B.2[Số ĐK],C1149),"")</f>
        <v/>
      </c>
      <c r="W1149" s="159"/>
      <c r="X1149" s="161" t="str">
        <f>IF(W1149="","",'Thông Tin Chung'!$L$3)</f>
        <v/>
      </c>
      <c r="Y1149" s="163" t="str">
        <f t="shared" ca="1" si="270"/>
        <v/>
      </c>
      <c r="Z1149" s="165"/>
      <c r="AA1149" s="155" t="str">
        <f ca="1">IF(C1149="","",IF(OR(D1149&lt;NgayBatDau,D1149&gt;NgayKetThuc),"Ngày tháng phải nằm trong kỳ báo cáo",IF(AND(G1149&lt;&gt;"",COUNTIF(D.2[Tên khách hàng],G1149)=0),"Tên KH chưa khai báo trong DSKH",IF(AND(H1149&lt;&gt;"",COUNTIF(D.1[Tên sản phẩm],H1149)=0),"SP này chưa khai báo trong DSSP",""))))</f>
        <v/>
      </c>
      <c r="AB1149" s="23" t="str">
        <f t="shared" ca="1" si="256"/>
        <v/>
      </c>
      <c r="AC1149" s="23" t="str">
        <f t="shared" ca="1" si="257"/>
        <v/>
      </c>
      <c r="AD1149" s="23" t="str">
        <f t="shared" ca="1" si="258"/>
        <v/>
      </c>
      <c r="AE1149" s="68" t="str">
        <f t="shared" ca="1" si="259"/>
        <v/>
      </c>
      <c r="AF1149" s="69" t="str">
        <f>IF(OR(H1149="",S1149=""),"",S1149-(SUM(L1149,M1149)*INDEX(D.1[Đơn giá],MATCH(H1149,D.1[Tên sản phẩm],0))))</f>
        <v/>
      </c>
      <c r="AG1149" s="90" t="str">
        <f t="shared" ca="1" si="260"/>
        <v/>
      </c>
      <c r="AH1149" s="90"/>
    </row>
    <row r="1150" spans="2:34" ht="27.75" customHeight="1" x14ac:dyDescent="0.2">
      <c r="B1150" s="154">
        <f t="shared" si="261"/>
        <v>1147</v>
      </c>
      <c r="C1150" s="155" t="str">
        <f t="shared" ca="1" si="262"/>
        <v/>
      </c>
      <c r="D1150" s="156" t="str">
        <f t="shared" ca="1" si="263"/>
        <v/>
      </c>
      <c r="E1150" s="157" t="str">
        <f t="shared" ca="1" si="264"/>
        <v/>
      </c>
      <c r="F1150" s="157"/>
      <c r="G1150" s="158" t="str">
        <f t="shared" ca="1" si="265"/>
        <v/>
      </c>
      <c r="H1150" s="159"/>
      <c r="I1150" s="160" t="str">
        <f>IF(H1150="","",INDEX(D.1[Quy cách],MATCH(H1150,D.1[Tên sản phẩm],0)))</f>
        <v/>
      </c>
      <c r="J1150" s="35" t="str">
        <f>IF(H1150="","",INDEX(D.1[ĐVT],MATCH(H1150,D.1[Tên sản phẩm],0)))</f>
        <v/>
      </c>
      <c r="K1150" s="163" t="str">
        <f>IF(H1150="","",INDEX(D.1[Đơn giá bán
(Tham khảo)],MATCH(H1150,D.1[Tên sản phẩm],0)))</f>
        <v/>
      </c>
      <c r="L1150" s="162"/>
      <c r="M1150" s="159"/>
      <c r="N1150" s="159"/>
      <c r="O1150" s="159"/>
      <c r="P1150" s="163" t="str">
        <f t="shared" si="266"/>
        <v/>
      </c>
      <c r="Q1150" s="164"/>
      <c r="R1150" s="162"/>
      <c r="S1150" s="163" t="str">
        <f t="shared" si="267"/>
        <v/>
      </c>
      <c r="T1150" s="164" t="str">
        <f t="shared" ca="1" si="268"/>
        <v/>
      </c>
      <c r="U1150" s="163" t="str">
        <f t="shared" si="269"/>
        <v/>
      </c>
      <c r="V1150" s="163" t="str">
        <f ca="1">IF(AND(C1150&lt;&gt;"",C1150&lt;&gt;OFFSET(C1150,1,0)),SUMIFS(B.2[Giá có thuế],B.2[Số ĐK],C1150),"")</f>
        <v/>
      </c>
      <c r="W1150" s="159"/>
      <c r="X1150" s="161" t="str">
        <f>IF(W1150="","",'Thông Tin Chung'!$L$3)</f>
        <v/>
      </c>
      <c r="Y1150" s="163" t="str">
        <f t="shared" ca="1" si="270"/>
        <v/>
      </c>
      <c r="Z1150" s="165"/>
      <c r="AA1150" s="155" t="str">
        <f ca="1">IF(C1150="","",IF(OR(D1150&lt;NgayBatDau,D1150&gt;NgayKetThuc),"Ngày tháng phải nằm trong kỳ báo cáo",IF(AND(G1150&lt;&gt;"",COUNTIF(D.2[Tên khách hàng],G1150)=0),"Tên KH chưa khai báo trong DSKH",IF(AND(H1150&lt;&gt;"",COUNTIF(D.1[Tên sản phẩm],H1150)=0),"SP này chưa khai báo trong DSSP",""))))</f>
        <v/>
      </c>
      <c r="AB1150" s="23" t="str">
        <f t="shared" ca="1" si="256"/>
        <v/>
      </c>
      <c r="AC1150" s="23" t="str">
        <f t="shared" ca="1" si="257"/>
        <v/>
      </c>
      <c r="AD1150" s="23" t="str">
        <f t="shared" ca="1" si="258"/>
        <v/>
      </c>
      <c r="AE1150" s="68" t="str">
        <f t="shared" ca="1" si="259"/>
        <v/>
      </c>
      <c r="AF1150" s="69" t="str">
        <f>IF(OR(H1150="",S1150=""),"",S1150-(SUM(L1150,M1150)*INDEX(D.1[Đơn giá],MATCH(H1150,D.1[Tên sản phẩm],0))))</f>
        <v/>
      </c>
      <c r="AG1150" s="90" t="str">
        <f t="shared" ca="1" si="260"/>
        <v/>
      </c>
      <c r="AH1150" s="90"/>
    </row>
    <row r="1151" spans="2:34" ht="27.75" customHeight="1" x14ac:dyDescent="0.2">
      <c r="B1151" s="154">
        <f t="shared" si="261"/>
        <v>1148</v>
      </c>
      <c r="C1151" s="155" t="str">
        <f t="shared" ca="1" si="262"/>
        <v/>
      </c>
      <c r="D1151" s="156" t="str">
        <f t="shared" ca="1" si="263"/>
        <v/>
      </c>
      <c r="E1151" s="157" t="str">
        <f t="shared" ca="1" si="264"/>
        <v/>
      </c>
      <c r="F1151" s="157"/>
      <c r="G1151" s="158" t="str">
        <f t="shared" ca="1" si="265"/>
        <v/>
      </c>
      <c r="H1151" s="159"/>
      <c r="I1151" s="160" t="str">
        <f>IF(H1151="","",INDEX(D.1[Quy cách],MATCH(H1151,D.1[Tên sản phẩm],0)))</f>
        <v/>
      </c>
      <c r="J1151" s="35" t="str">
        <f>IF(H1151="","",INDEX(D.1[ĐVT],MATCH(H1151,D.1[Tên sản phẩm],0)))</f>
        <v/>
      </c>
      <c r="K1151" s="163" t="str">
        <f>IF(H1151="","",INDEX(D.1[Đơn giá bán
(Tham khảo)],MATCH(H1151,D.1[Tên sản phẩm],0)))</f>
        <v/>
      </c>
      <c r="L1151" s="162"/>
      <c r="M1151" s="159"/>
      <c r="N1151" s="159"/>
      <c r="O1151" s="159"/>
      <c r="P1151" s="163" t="str">
        <f t="shared" si="266"/>
        <v/>
      </c>
      <c r="Q1151" s="164"/>
      <c r="R1151" s="162"/>
      <c r="S1151" s="163" t="str">
        <f t="shared" si="267"/>
        <v/>
      </c>
      <c r="T1151" s="164" t="str">
        <f t="shared" ca="1" si="268"/>
        <v/>
      </c>
      <c r="U1151" s="163" t="str">
        <f t="shared" si="269"/>
        <v/>
      </c>
      <c r="V1151" s="163" t="str">
        <f ca="1">IF(AND(C1151&lt;&gt;"",C1151&lt;&gt;OFFSET(C1151,1,0)),SUMIFS(B.2[Giá có thuế],B.2[Số ĐK],C1151),"")</f>
        <v/>
      </c>
      <c r="W1151" s="159"/>
      <c r="X1151" s="161" t="str">
        <f>IF(W1151="","",'Thông Tin Chung'!$L$3)</f>
        <v/>
      </c>
      <c r="Y1151" s="163" t="str">
        <f t="shared" ca="1" si="270"/>
        <v/>
      </c>
      <c r="Z1151" s="165"/>
      <c r="AA1151" s="155" t="str">
        <f ca="1">IF(C1151="","",IF(OR(D1151&lt;NgayBatDau,D1151&gt;NgayKetThuc),"Ngày tháng phải nằm trong kỳ báo cáo",IF(AND(G1151&lt;&gt;"",COUNTIF(D.2[Tên khách hàng],G1151)=0),"Tên KH chưa khai báo trong DSKH",IF(AND(H1151&lt;&gt;"",COUNTIF(D.1[Tên sản phẩm],H1151)=0),"SP này chưa khai báo trong DSSP",""))))</f>
        <v/>
      </c>
      <c r="AB1151" s="23" t="str">
        <f t="shared" ca="1" si="256"/>
        <v/>
      </c>
      <c r="AC1151" s="23" t="str">
        <f t="shared" ca="1" si="257"/>
        <v/>
      </c>
      <c r="AD1151" s="23" t="str">
        <f t="shared" ca="1" si="258"/>
        <v/>
      </c>
      <c r="AE1151" s="68" t="str">
        <f t="shared" ca="1" si="259"/>
        <v/>
      </c>
      <c r="AF1151" s="69" t="str">
        <f>IF(OR(H1151="",S1151=""),"",S1151-(SUM(L1151,M1151)*INDEX(D.1[Đơn giá],MATCH(H1151,D.1[Tên sản phẩm],0))))</f>
        <v/>
      </c>
      <c r="AG1151" s="90" t="str">
        <f t="shared" ca="1" si="260"/>
        <v/>
      </c>
      <c r="AH1151" s="90"/>
    </row>
    <row r="1152" spans="2:34" ht="27.75" customHeight="1" x14ac:dyDescent="0.2">
      <c r="B1152" s="154">
        <f t="shared" si="261"/>
        <v>1149</v>
      </c>
      <c r="C1152" s="155" t="str">
        <f t="shared" ca="1" si="262"/>
        <v/>
      </c>
      <c r="D1152" s="156" t="str">
        <f t="shared" ca="1" si="263"/>
        <v/>
      </c>
      <c r="E1152" s="157" t="str">
        <f t="shared" ca="1" si="264"/>
        <v/>
      </c>
      <c r="F1152" s="157"/>
      <c r="G1152" s="158" t="str">
        <f t="shared" ca="1" si="265"/>
        <v/>
      </c>
      <c r="H1152" s="159"/>
      <c r="I1152" s="160" t="str">
        <f>IF(H1152="","",INDEX(D.1[Quy cách],MATCH(H1152,D.1[Tên sản phẩm],0)))</f>
        <v/>
      </c>
      <c r="J1152" s="35" t="str">
        <f>IF(H1152="","",INDEX(D.1[ĐVT],MATCH(H1152,D.1[Tên sản phẩm],0)))</f>
        <v/>
      </c>
      <c r="K1152" s="163" t="str">
        <f>IF(H1152="","",INDEX(D.1[Đơn giá bán
(Tham khảo)],MATCH(H1152,D.1[Tên sản phẩm],0)))</f>
        <v/>
      </c>
      <c r="L1152" s="162"/>
      <c r="M1152" s="159"/>
      <c r="N1152" s="159"/>
      <c r="O1152" s="159"/>
      <c r="P1152" s="163" t="str">
        <f t="shared" si="266"/>
        <v/>
      </c>
      <c r="Q1152" s="164"/>
      <c r="R1152" s="162"/>
      <c r="S1152" s="163" t="str">
        <f t="shared" si="267"/>
        <v/>
      </c>
      <c r="T1152" s="164" t="str">
        <f t="shared" ca="1" si="268"/>
        <v/>
      </c>
      <c r="U1152" s="163" t="str">
        <f t="shared" si="269"/>
        <v/>
      </c>
      <c r="V1152" s="163" t="str">
        <f ca="1">IF(AND(C1152&lt;&gt;"",C1152&lt;&gt;OFFSET(C1152,1,0)),SUMIFS(B.2[Giá có thuế],B.2[Số ĐK],C1152),"")</f>
        <v/>
      </c>
      <c r="W1152" s="159"/>
      <c r="X1152" s="161" t="str">
        <f>IF(W1152="","",'Thông Tin Chung'!$L$3)</f>
        <v/>
      </c>
      <c r="Y1152" s="163" t="str">
        <f t="shared" ca="1" si="270"/>
        <v/>
      </c>
      <c r="Z1152" s="165"/>
      <c r="AA1152" s="155" t="str">
        <f ca="1">IF(C1152="","",IF(OR(D1152&lt;NgayBatDau,D1152&gt;NgayKetThuc),"Ngày tháng phải nằm trong kỳ báo cáo",IF(AND(G1152&lt;&gt;"",COUNTIF(D.2[Tên khách hàng],G1152)=0),"Tên KH chưa khai báo trong DSKH",IF(AND(H1152&lt;&gt;"",COUNTIF(D.1[Tên sản phẩm],H1152)=0),"SP này chưa khai báo trong DSSP",""))))</f>
        <v/>
      </c>
      <c r="AB1152" s="23" t="str">
        <f t="shared" ca="1" si="256"/>
        <v/>
      </c>
      <c r="AC1152" s="23" t="str">
        <f t="shared" ca="1" si="257"/>
        <v/>
      </c>
      <c r="AD1152" s="23" t="str">
        <f t="shared" ca="1" si="258"/>
        <v/>
      </c>
      <c r="AE1152" s="68" t="str">
        <f t="shared" ca="1" si="259"/>
        <v/>
      </c>
      <c r="AF1152" s="69" t="str">
        <f>IF(OR(H1152="",S1152=""),"",S1152-(SUM(L1152,M1152)*INDEX(D.1[Đơn giá],MATCH(H1152,D.1[Tên sản phẩm],0))))</f>
        <v/>
      </c>
      <c r="AG1152" s="90" t="str">
        <f t="shared" ca="1" si="260"/>
        <v/>
      </c>
      <c r="AH1152" s="90"/>
    </row>
    <row r="1153" spans="2:34" ht="27.75" customHeight="1" x14ac:dyDescent="0.2">
      <c r="B1153" s="154">
        <f t="shared" si="261"/>
        <v>1150</v>
      </c>
      <c r="C1153" s="155" t="str">
        <f t="shared" ca="1" si="262"/>
        <v/>
      </c>
      <c r="D1153" s="156" t="str">
        <f t="shared" ca="1" si="263"/>
        <v/>
      </c>
      <c r="E1153" s="157" t="str">
        <f t="shared" ca="1" si="264"/>
        <v/>
      </c>
      <c r="F1153" s="157"/>
      <c r="G1153" s="158" t="str">
        <f t="shared" ca="1" si="265"/>
        <v/>
      </c>
      <c r="H1153" s="159"/>
      <c r="I1153" s="160" t="str">
        <f>IF(H1153="","",INDEX(D.1[Quy cách],MATCH(H1153,D.1[Tên sản phẩm],0)))</f>
        <v/>
      </c>
      <c r="J1153" s="35" t="str">
        <f>IF(H1153="","",INDEX(D.1[ĐVT],MATCH(H1153,D.1[Tên sản phẩm],0)))</f>
        <v/>
      </c>
      <c r="K1153" s="163" t="str">
        <f>IF(H1153="","",INDEX(D.1[Đơn giá bán
(Tham khảo)],MATCH(H1153,D.1[Tên sản phẩm],0)))</f>
        <v/>
      </c>
      <c r="L1153" s="162"/>
      <c r="M1153" s="159"/>
      <c r="N1153" s="159"/>
      <c r="O1153" s="159"/>
      <c r="P1153" s="163" t="str">
        <f t="shared" si="266"/>
        <v/>
      </c>
      <c r="Q1153" s="164"/>
      <c r="R1153" s="162"/>
      <c r="S1153" s="163" t="str">
        <f t="shared" si="267"/>
        <v/>
      </c>
      <c r="T1153" s="164" t="str">
        <f t="shared" ca="1" si="268"/>
        <v/>
      </c>
      <c r="U1153" s="163" t="str">
        <f t="shared" si="269"/>
        <v/>
      </c>
      <c r="V1153" s="163" t="str">
        <f ca="1">IF(AND(C1153&lt;&gt;"",C1153&lt;&gt;OFFSET(C1153,1,0)),SUMIFS(B.2[Giá có thuế],B.2[Số ĐK],C1153),"")</f>
        <v/>
      </c>
      <c r="W1153" s="159"/>
      <c r="X1153" s="161" t="str">
        <f>IF(W1153="","",'Thông Tin Chung'!$L$3)</f>
        <v/>
      </c>
      <c r="Y1153" s="163" t="str">
        <f t="shared" ca="1" si="270"/>
        <v/>
      </c>
      <c r="Z1153" s="165"/>
      <c r="AA1153" s="155" t="str">
        <f ca="1">IF(C1153="","",IF(OR(D1153&lt;NgayBatDau,D1153&gt;NgayKetThuc),"Ngày tháng phải nằm trong kỳ báo cáo",IF(AND(G1153&lt;&gt;"",COUNTIF(D.2[Tên khách hàng],G1153)=0),"Tên KH chưa khai báo trong DSKH",IF(AND(H1153&lt;&gt;"",COUNTIF(D.1[Tên sản phẩm],H1153)=0),"SP này chưa khai báo trong DSSP",""))))</f>
        <v/>
      </c>
      <c r="AB1153" s="23" t="str">
        <f t="shared" ca="1" si="256"/>
        <v/>
      </c>
      <c r="AC1153" s="23" t="str">
        <f t="shared" ca="1" si="257"/>
        <v/>
      </c>
      <c r="AD1153" s="23" t="str">
        <f t="shared" ca="1" si="258"/>
        <v/>
      </c>
      <c r="AE1153" s="68" t="str">
        <f t="shared" ca="1" si="259"/>
        <v/>
      </c>
      <c r="AF1153" s="69" t="str">
        <f>IF(OR(H1153="",S1153=""),"",S1153-(SUM(L1153,M1153)*INDEX(D.1[Đơn giá],MATCH(H1153,D.1[Tên sản phẩm],0))))</f>
        <v/>
      </c>
      <c r="AG1153" s="90" t="str">
        <f t="shared" ca="1" si="260"/>
        <v/>
      </c>
      <c r="AH1153" s="90"/>
    </row>
    <row r="1154" spans="2:34" ht="27.75" customHeight="1" x14ac:dyDescent="0.2">
      <c r="B1154" s="154">
        <f t="shared" si="261"/>
        <v>1151</v>
      </c>
      <c r="C1154" s="155" t="str">
        <f t="shared" ca="1" si="262"/>
        <v/>
      </c>
      <c r="D1154" s="156" t="str">
        <f t="shared" ca="1" si="263"/>
        <v/>
      </c>
      <c r="E1154" s="157" t="str">
        <f t="shared" ca="1" si="264"/>
        <v/>
      </c>
      <c r="F1154" s="157"/>
      <c r="G1154" s="158" t="str">
        <f t="shared" ca="1" si="265"/>
        <v/>
      </c>
      <c r="H1154" s="159"/>
      <c r="I1154" s="160" t="str">
        <f>IF(H1154="","",INDEX(D.1[Quy cách],MATCH(H1154,D.1[Tên sản phẩm],0)))</f>
        <v/>
      </c>
      <c r="J1154" s="35" t="str">
        <f>IF(H1154="","",INDEX(D.1[ĐVT],MATCH(H1154,D.1[Tên sản phẩm],0)))</f>
        <v/>
      </c>
      <c r="K1154" s="163" t="str">
        <f>IF(H1154="","",INDEX(D.1[Đơn giá bán
(Tham khảo)],MATCH(H1154,D.1[Tên sản phẩm],0)))</f>
        <v/>
      </c>
      <c r="L1154" s="162"/>
      <c r="M1154" s="159"/>
      <c r="N1154" s="159"/>
      <c r="O1154" s="159"/>
      <c r="P1154" s="163" t="str">
        <f t="shared" si="266"/>
        <v/>
      </c>
      <c r="Q1154" s="164"/>
      <c r="R1154" s="162"/>
      <c r="S1154" s="163" t="str">
        <f t="shared" si="267"/>
        <v/>
      </c>
      <c r="T1154" s="164" t="str">
        <f t="shared" ca="1" si="268"/>
        <v/>
      </c>
      <c r="U1154" s="163" t="str">
        <f t="shared" si="269"/>
        <v/>
      </c>
      <c r="V1154" s="163" t="str">
        <f ca="1">IF(AND(C1154&lt;&gt;"",C1154&lt;&gt;OFFSET(C1154,1,0)),SUMIFS(B.2[Giá có thuế],B.2[Số ĐK],C1154),"")</f>
        <v/>
      </c>
      <c r="W1154" s="159"/>
      <c r="X1154" s="161" t="str">
        <f>IF(W1154="","",'Thông Tin Chung'!$L$3)</f>
        <v/>
      </c>
      <c r="Y1154" s="163" t="str">
        <f t="shared" ca="1" si="270"/>
        <v/>
      </c>
      <c r="Z1154" s="165"/>
      <c r="AA1154" s="155" t="str">
        <f ca="1">IF(C1154="","",IF(OR(D1154&lt;NgayBatDau,D1154&gt;NgayKetThuc),"Ngày tháng phải nằm trong kỳ báo cáo",IF(AND(G1154&lt;&gt;"",COUNTIF(D.2[Tên khách hàng],G1154)=0),"Tên KH chưa khai báo trong DSKH",IF(AND(H1154&lt;&gt;"",COUNTIF(D.1[Tên sản phẩm],H1154)=0),"SP này chưa khai báo trong DSSP",""))))</f>
        <v/>
      </c>
      <c r="AB1154" s="23" t="str">
        <f t="shared" ca="1" si="256"/>
        <v/>
      </c>
      <c r="AC1154" s="23" t="str">
        <f t="shared" ca="1" si="257"/>
        <v/>
      </c>
      <c r="AD1154" s="23" t="str">
        <f t="shared" ca="1" si="258"/>
        <v/>
      </c>
      <c r="AE1154" s="68" t="str">
        <f t="shared" ca="1" si="259"/>
        <v/>
      </c>
      <c r="AF1154" s="69" t="str">
        <f>IF(OR(H1154="",S1154=""),"",S1154-(SUM(L1154,M1154)*INDEX(D.1[Đơn giá],MATCH(H1154,D.1[Tên sản phẩm],0))))</f>
        <v/>
      </c>
      <c r="AG1154" s="90" t="str">
        <f t="shared" ca="1" si="260"/>
        <v/>
      </c>
      <c r="AH1154" s="90"/>
    </row>
    <row r="1155" spans="2:34" ht="27.75" customHeight="1" x14ac:dyDescent="0.2">
      <c r="B1155" s="154">
        <f t="shared" si="261"/>
        <v>1152</v>
      </c>
      <c r="C1155" s="155" t="str">
        <f t="shared" ca="1" si="262"/>
        <v/>
      </c>
      <c r="D1155" s="156" t="str">
        <f t="shared" ca="1" si="263"/>
        <v/>
      </c>
      <c r="E1155" s="157" t="str">
        <f t="shared" ca="1" si="264"/>
        <v/>
      </c>
      <c r="F1155" s="157"/>
      <c r="G1155" s="158" t="str">
        <f t="shared" ca="1" si="265"/>
        <v/>
      </c>
      <c r="H1155" s="159"/>
      <c r="I1155" s="160" t="str">
        <f>IF(H1155="","",INDEX(D.1[Quy cách],MATCH(H1155,D.1[Tên sản phẩm],0)))</f>
        <v/>
      </c>
      <c r="J1155" s="35" t="str">
        <f>IF(H1155="","",INDEX(D.1[ĐVT],MATCH(H1155,D.1[Tên sản phẩm],0)))</f>
        <v/>
      </c>
      <c r="K1155" s="163" t="str">
        <f>IF(H1155="","",INDEX(D.1[Đơn giá bán
(Tham khảo)],MATCH(H1155,D.1[Tên sản phẩm],0)))</f>
        <v/>
      </c>
      <c r="L1155" s="162"/>
      <c r="M1155" s="159"/>
      <c r="N1155" s="159"/>
      <c r="O1155" s="159"/>
      <c r="P1155" s="163" t="str">
        <f t="shared" si="266"/>
        <v/>
      </c>
      <c r="Q1155" s="164"/>
      <c r="R1155" s="162"/>
      <c r="S1155" s="163" t="str">
        <f t="shared" si="267"/>
        <v/>
      </c>
      <c r="T1155" s="164" t="str">
        <f t="shared" ca="1" si="268"/>
        <v/>
      </c>
      <c r="U1155" s="163" t="str">
        <f t="shared" si="269"/>
        <v/>
      </c>
      <c r="V1155" s="163" t="str">
        <f ca="1">IF(AND(C1155&lt;&gt;"",C1155&lt;&gt;OFFSET(C1155,1,0)),SUMIFS(B.2[Giá có thuế],B.2[Số ĐK],C1155),"")</f>
        <v/>
      </c>
      <c r="W1155" s="159"/>
      <c r="X1155" s="161" t="str">
        <f>IF(W1155="","",'Thông Tin Chung'!$L$3)</f>
        <v/>
      </c>
      <c r="Y1155" s="163" t="str">
        <f t="shared" ca="1" si="270"/>
        <v/>
      </c>
      <c r="Z1155" s="165"/>
      <c r="AA1155" s="155" t="str">
        <f ca="1">IF(C1155="","",IF(OR(D1155&lt;NgayBatDau,D1155&gt;NgayKetThuc),"Ngày tháng phải nằm trong kỳ báo cáo",IF(AND(G1155&lt;&gt;"",COUNTIF(D.2[Tên khách hàng],G1155)=0),"Tên KH chưa khai báo trong DSKH",IF(AND(H1155&lt;&gt;"",COUNTIF(D.1[Tên sản phẩm],H1155)=0),"SP này chưa khai báo trong DSSP",""))))</f>
        <v/>
      </c>
      <c r="AB1155" s="23" t="str">
        <f t="shared" ref="AB1155:AB1218" ca="1" si="271">IF(D1155="","",IF(D1155&lt;B3LocTuNgay,0,IF(D1155&lt;=B3LocDenNgay,1,"")))</f>
        <v/>
      </c>
      <c r="AC1155" s="23" t="str">
        <f t="shared" ref="AC1155:AC1218" ca="1" si="272">IF(D1155="","",IF(D1155&lt;B4LocTuNgay,0,IF(D1155&lt;=B4LocDenNgay,1,"")))</f>
        <v/>
      </c>
      <c r="AD1155" s="23" t="str">
        <f t="shared" ref="AD1155:AD1218" ca="1" si="273">IF(D1155="","",IF(D1155&lt;B5LocTuNgay,0,IF(D1155&lt;=B5LocDenNgay,1,"")))</f>
        <v/>
      </c>
      <c r="AE1155" s="68" t="str">
        <f t="shared" ref="AE1155:AE1218" ca="1" si="274">IF(D1155="","",MONTH(D1155))</f>
        <v/>
      </c>
      <c r="AF1155" s="69" t="str">
        <f>IF(OR(H1155="",S1155=""),"",S1155-(SUM(L1155,M1155)*INDEX(D.1[Đơn giá],MATCH(H1155,D.1[Tên sản phẩm],0))))</f>
        <v/>
      </c>
      <c r="AG1155" s="90" t="str">
        <f t="shared" ref="AG1155:AG1218" ca="1" si="275">IF(E1155="","",IF(E1155=SoChungTuInPXK,B1155,""))</f>
        <v/>
      </c>
      <c r="AH1155" s="90"/>
    </row>
    <row r="1156" spans="2:34" ht="27.75" customHeight="1" x14ac:dyDescent="0.2">
      <c r="B1156" s="154">
        <f t="shared" ref="B1156:B1219" si="276">ROW(A1156)-3</f>
        <v>1153</v>
      </c>
      <c r="C1156" s="155" t="str">
        <f t="shared" ref="C1156:C1219" ca="1" si="277">IF(AND(D1156="",E1156="",G1156=""),"",IF(AND(D1156=OFFSET(D1156,-1,0),E1156=OFFSET(E1156,-1,0),G1156=OFFSET(G1156,-1,0)),OFFSET(B1156,-1,1),B1156))</f>
        <v/>
      </c>
      <c r="D1156" s="156" t="str">
        <f t="shared" ref="D1156:D1219" ca="1" si="278">IF(AND($H1156&lt;&gt;"",B1156&lt;&gt;1),OFFSET(C1156,-1,1),"")</f>
        <v/>
      </c>
      <c r="E1156" s="157" t="str">
        <f t="shared" ref="E1156:E1219" ca="1" si="279">IF(AND($H1156&lt;&gt;"",B1156&lt;&gt;1),OFFSET(D1156,-1,1),"")</f>
        <v/>
      </c>
      <c r="F1156" s="157"/>
      <c r="G1156" s="158" t="str">
        <f t="shared" ref="G1156:G1219" ca="1" si="280">IF(AND($H1156&lt;&gt;"",B1156&lt;&gt;1),OFFSET(F1156,-1,1),"")</f>
        <v/>
      </c>
      <c r="H1156" s="159"/>
      <c r="I1156" s="160" t="str">
        <f>IF(H1156="","",INDEX(D.1[Quy cách],MATCH(H1156,D.1[Tên sản phẩm],0)))</f>
        <v/>
      </c>
      <c r="J1156" s="35" t="str">
        <f>IF(H1156="","",INDEX(D.1[ĐVT],MATCH(H1156,D.1[Tên sản phẩm],0)))</f>
        <v/>
      </c>
      <c r="K1156" s="163" t="str">
        <f>IF(H1156="","",INDEX(D.1[Đơn giá bán
(Tham khảo)],MATCH(H1156,D.1[Tên sản phẩm],0)))</f>
        <v/>
      </c>
      <c r="L1156" s="162"/>
      <c r="M1156" s="159"/>
      <c r="N1156" s="159"/>
      <c r="O1156" s="159"/>
      <c r="P1156" s="163" t="str">
        <f t="shared" ref="P1156:P1219" si="281">IF(AND(K1156&lt;&gt;"",L1156&lt;&gt;""),K1156*L1156,IF(AND(N1156&lt;&gt;"",O1156&lt;&gt;""),N1156*O1156,""))</f>
        <v/>
      </c>
      <c r="Q1156" s="164"/>
      <c r="R1156" s="162"/>
      <c r="S1156" s="163" t="str">
        <f t="shared" ref="S1156:S1219" si="282">IF(P1156="","",P1156-SUM(R1156))</f>
        <v/>
      </c>
      <c r="T1156" s="164" t="str">
        <f t="shared" ref="T1156:T1219" ca="1" si="283">IF(AND(S1156&lt;&gt;"",C1156=OFFSET(C1156,-1,0)),OFFSET(S1156,-1,1),"")</f>
        <v/>
      </c>
      <c r="U1156" s="163" t="str">
        <f t="shared" ref="U1156:U1219" si="284">IF(S1156="","",S1156*SUM(1,T1156))</f>
        <v/>
      </c>
      <c r="V1156" s="163" t="str">
        <f ca="1">IF(AND(C1156&lt;&gt;"",C1156&lt;&gt;OFFSET(C1156,1,0)),SUMIFS(B.2[Giá có thuế],B.2[Số ĐK],C1156),"")</f>
        <v/>
      </c>
      <c r="W1156" s="159"/>
      <c r="X1156" s="161" t="str">
        <f>IF(W1156="","",'Thông Tin Chung'!$L$3)</f>
        <v/>
      </c>
      <c r="Y1156" s="163" t="str">
        <f t="shared" ref="Y1156:Y1219" ca="1" si="285">IF(AND(V1156&lt;&gt;"",W1156&lt;&gt;"",V1156&lt;&gt;0),V1156-W1156,"")</f>
        <v/>
      </c>
      <c r="Z1156" s="165"/>
      <c r="AA1156" s="155" t="str">
        <f ca="1">IF(C1156="","",IF(OR(D1156&lt;NgayBatDau,D1156&gt;NgayKetThuc),"Ngày tháng phải nằm trong kỳ báo cáo",IF(AND(G1156&lt;&gt;"",COUNTIF(D.2[Tên khách hàng],G1156)=0),"Tên KH chưa khai báo trong DSKH",IF(AND(H1156&lt;&gt;"",COUNTIF(D.1[Tên sản phẩm],H1156)=0),"SP này chưa khai báo trong DSSP",""))))</f>
        <v/>
      </c>
      <c r="AB1156" s="23" t="str">
        <f t="shared" ca="1" si="271"/>
        <v/>
      </c>
      <c r="AC1156" s="23" t="str">
        <f t="shared" ca="1" si="272"/>
        <v/>
      </c>
      <c r="AD1156" s="23" t="str">
        <f t="shared" ca="1" si="273"/>
        <v/>
      </c>
      <c r="AE1156" s="68" t="str">
        <f t="shared" ca="1" si="274"/>
        <v/>
      </c>
      <c r="AF1156" s="69" t="str">
        <f>IF(OR(H1156="",S1156=""),"",S1156-(SUM(L1156,M1156)*INDEX(D.1[Đơn giá],MATCH(H1156,D.1[Tên sản phẩm],0))))</f>
        <v/>
      </c>
      <c r="AG1156" s="90" t="str">
        <f t="shared" ca="1" si="275"/>
        <v/>
      </c>
      <c r="AH1156" s="90"/>
    </row>
    <row r="1157" spans="2:34" ht="27.75" customHeight="1" x14ac:dyDescent="0.2">
      <c r="B1157" s="154">
        <f t="shared" si="276"/>
        <v>1154</v>
      </c>
      <c r="C1157" s="155" t="str">
        <f t="shared" ca="1" si="277"/>
        <v/>
      </c>
      <c r="D1157" s="156" t="str">
        <f t="shared" ca="1" si="278"/>
        <v/>
      </c>
      <c r="E1157" s="157" t="str">
        <f t="shared" ca="1" si="279"/>
        <v/>
      </c>
      <c r="F1157" s="157"/>
      <c r="G1157" s="158" t="str">
        <f t="shared" ca="1" si="280"/>
        <v/>
      </c>
      <c r="H1157" s="159"/>
      <c r="I1157" s="160" t="str">
        <f>IF(H1157="","",INDEX(D.1[Quy cách],MATCH(H1157,D.1[Tên sản phẩm],0)))</f>
        <v/>
      </c>
      <c r="J1157" s="35" t="str">
        <f>IF(H1157="","",INDEX(D.1[ĐVT],MATCH(H1157,D.1[Tên sản phẩm],0)))</f>
        <v/>
      </c>
      <c r="K1157" s="163" t="str">
        <f>IF(H1157="","",INDEX(D.1[Đơn giá bán
(Tham khảo)],MATCH(H1157,D.1[Tên sản phẩm],0)))</f>
        <v/>
      </c>
      <c r="L1157" s="162"/>
      <c r="M1157" s="159"/>
      <c r="N1157" s="159"/>
      <c r="O1157" s="159"/>
      <c r="P1157" s="163" t="str">
        <f t="shared" si="281"/>
        <v/>
      </c>
      <c r="Q1157" s="164"/>
      <c r="R1157" s="162"/>
      <c r="S1157" s="163" t="str">
        <f t="shared" si="282"/>
        <v/>
      </c>
      <c r="T1157" s="164" t="str">
        <f t="shared" ca="1" si="283"/>
        <v/>
      </c>
      <c r="U1157" s="163" t="str">
        <f t="shared" si="284"/>
        <v/>
      </c>
      <c r="V1157" s="163" t="str">
        <f ca="1">IF(AND(C1157&lt;&gt;"",C1157&lt;&gt;OFFSET(C1157,1,0)),SUMIFS(B.2[Giá có thuế],B.2[Số ĐK],C1157),"")</f>
        <v/>
      </c>
      <c r="W1157" s="159"/>
      <c r="X1157" s="161" t="str">
        <f>IF(W1157="","",'Thông Tin Chung'!$L$3)</f>
        <v/>
      </c>
      <c r="Y1157" s="163" t="str">
        <f t="shared" ca="1" si="285"/>
        <v/>
      </c>
      <c r="Z1157" s="165"/>
      <c r="AA1157" s="155" t="str">
        <f ca="1">IF(C1157="","",IF(OR(D1157&lt;NgayBatDau,D1157&gt;NgayKetThuc),"Ngày tháng phải nằm trong kỳ báo cáo",IF(AND(G1157&lt;&gt;"",COUNTIF(D.2[Tên khách hàng],G1157)=0),"Tên KH chưa khai báo trong DSKH",IF(AND(H1157&lt;&gt;"",COUNTIF(D.1[Tên sản phẩm],H1157)=0),"SP này chưa khai báo trong DSSP",""))))</f>
        <v/>
      </c>
      <c r="AB1157" s="23" t="str">
        <f t="shared" ca="1" si="271"/>
        <v/>
      </c>
      <c r="AC1157" s="23" t="str">
        <f t="shared" ca="1" si="272"/>
        <v/>
      </c>
      <c r="AD1157" s="23" t="str">
        <f t="shared" ca="1" si="273"/>
        <v/>
      </c>
      <c r="AE1157" s="68" t="str">
        <f t="shared" ca="1" si="274"/>
        <v/>
      </c>
      <c r="AF1157" s="69" t="str">
        <f>IF(OR(H1157="",S1157=""),"",S1157-(SUM(L1157,M1157)*INDEX(D.1[Đơn giá],MATCH(H1157,D.1[Tên sản phẩm],0))))</f>
        <v/>
      </c>
      <c r="AG1157" s="90" t="str">
        <f t="shared" ca="1" si="275"/>
        <v/>
      </c>
      <c r="AH1157" s="90"/>
    </row>
    <row r="1158" spans="2:34" ht="27.75" customHeight="1" x14ac:dyDescent="0.2">
      <c r="B1158" s="154">
        <f t="shared" si="276"/>
        <v>1155</v>
      </c>
      <c r="C1158" s="155" t="str">
        <f t="shared" ca="1" si="277"/>
        <v/>
      </c>
      <c r="D1158" s="156" t="str">
        <f t="shared" ca="1" si="278"/>
        <v/>
      </c>
      <c r="E1158" s="157" t="str">
        <f t="shared" ca="1" si="279"/>
        <v/>
      </c>
      <c r="F1158" s="157"/>
      <c r="G1158" s="158" t="str">
        <f t="shared" ca="1" si="280"/>
        <v/>
      </c>
      <c r="H1158" s="159"/>
      <c r="I1158" s="160" t="str">
        <f>IF(H1158="","",INDEX(D.1[Quy cách],MATCH(H1158,D.1[Tên sản phẩm],0)))</f>
        <v/>
      </c>
      <c r="J1158" s="35" t="str">
        <f>IF(H1158="","",INDEX(D.1[ĐVT],MATCH(H1158,D.1[Tên sản phẩm],0)))</f>
        <v/>
      </c>
      <c r="K1158" s="163" t="str">
        <f>IF(H1158="","",INDEX(D.1[Đơn giá bán
(Tham khảo)],MATCH(H1158,D.1[Tên sản phẩm],0)))</f>
        <v/>
      </c>
      <c r="L1158" s="162"/>
      <c r="M1158" s="159"/>
      <c r="N1158" s="159"/>
      <c r="O1158" s="159"/>
      <c r="P1158" s="163" t="str">
        <f t="shared" si="281"/>
        <v/>
      </c>
      <c r="Q1158" s="164"/>
      <c r="R1158" s="162"/>
      <c r="S1158" s="163" t="str">
        <f t="shared" si="282"/>
        <v/>
      </c>
      <c r="T1158" s="164" t="str">
        <f t="shared" ca="1" si="283"/>
        <v/>
      </c>
      <c r="U1158" s="163" t="str">
        <f t="shared" si="284"/>
        <v/>
      </c>
      <c r="V1158" s="163" t="str">
        <f ca="1">IF(AND(C1158&lt;&gt;"",C1158&lt;&gt;OFFSET(C1158,1,0)),SUMIFS(B.2[Giá có thuế],B.2[Số ĐK],C1158),"")</f>
        <v/>
      </c>
      <c r="W1158" s="159"/>
      <c r="X1158" s="161" t="str">
        <f>IF(W1158="","",'Thông Tin Chung'!$L$3)</f>
        <v/>
      </c>
      <c r="Y1158" s="163" t="str">
        <f t="shared" ca="1" si="285"/>
        <v/>
      </c>
      <c r="Z1158" s="165"/>
      <c r="AA1158" s="155" t="str">
        <f ca="1">IF(C1158="","",IF(OR(D1158&lt;NgayBatDau,D1158&gt;NgayKetThuc),"Ngày tháng phải nằm trong kỳ báo cáo",IF(AND(G1158&lt;&gt;"",COUNTIF(D.2[Tên khách hàng],G1158)=0),"Tên KH chưa khai báo trong DSKH",IF(AND(H1158&lt;&gt;"",COUNTIF(D.1[Tên sản phẩm],H1158)=0),"SP này chưa khai báo trong DSSP",""))))</f>
        <v/>
      </c>
      <c r="AB1158" s="23" t="str">
        <f t="shared" ca="1" si="271"/>
        <v/>
      </c>
      <c r="AC1158" s="23" t="str">
        <f t="shared" ca="1" si="272"/>
        <v/>
      </c>
      <c r="AD1158" s="23" t="str">
        <f t="shared" ca="1" si="273"/>
        <v/>
      </c>
      <c r="AE1158" s="68" t="str">
        <f t="shared" ca="1" si="274"/>
        <v/>
      </c>
      <c r="AF1158" s="69" t="str">
        <f>IF(OR(H1158="",S1158=""),"",S1158-(SUM(L1158,M1158)*INDEX(D.1[Đơn giá],MATCH(H1158,D.1[Tên sản phẩm],0))))</f>
        <v/>
      </c>
      <c r="AG1158" s="90" t="str">
        <f t="shared" ca="1" si="275"/>
        <v/>
      </c>
      <c r="AH1158" s="90"/>
    </row>
    <row r="1159" spans="2:34" ht="27.75" customHeight="1" x14ac:dyDescent="0.2">
      <c r="B1159" s="154">
        <f t="shared" si="276"/>
        <v>1156</v>
      </c>
      <c r="C1159" s="155" t="str">
        <f t="shared" ca="1" si="277"/>
        <v/>
      </c>
      <c r="D1159" s="156" t="str">
        <f t="shared" ca="1" si="278"/>
        <v/>
      </c>
      <c r="E1159" s="157" t="str">
        <f t="shared" ca="1" si="279"/>
        <v/>
      </c>
      <c r="F1159" s="157"/>
      <c r="G1159" s="158" t="str">
        <f t="shared" ca="1" si="280"/>
        <v/>
      </c>
      <c r="H1159" s="159"/>
      <c r="I1159" s="160" t="str">
        <f>IF(H1159="","",INDEX(D.1[Quy cách],MATCH(H1159,D.1[Tên sản phẩm],0)))</f>
        <v/>
      </c>
      <c r="J1159" s="35" t="str">
        <f>IF(H1159="","",INDEX(D.1[ĐVT],MATCH(H1159,D.1[Tên sản phẩm],0)))</f>
        <v/>
      </c>
      <c r="K1159" s="163" t="str">
        <f>IF(H1159="","",INDEX(D.1[Đơn giá bán
(Tham khảo)],MATCH(H1159,D.1[Tên sản phẩm],0)))</f>
        <v/>
      </c>
      <c r="L1159" s="162"/>
      <c r="M1159" s="159"/>
      <c r="N1159" s="159"/>
      <c r="O1159" s="159"/>
      <c r="P1159" s="163" t="str">
        <f t="shared" si="281"/>
        <v/>
      </c>
      <c r="Q1159" s="164"/>
      <c r="R1159" s="162"/>
      <c r="S1159" s="163" t="str">
        <f t="shared" si="282"/>
        <v/>
      </c>
      <c r="T1159" s="164" t="str">
        <f t="shared" ca="1" si="283"/>
        <v/>
      </c>
      <c r="U1159" s="163" t="str">
        <f t="shared" si="284"/>
        <v/>
      </c>
      <c r="V1159" s="163" t="str">
        <f ca="1">IF(AND(C1159&lt;&gt;"",C1159&lt;&gt;OFFSET(C1159,1,0)),SUMIFS(B.2[Giá có thuế],B.2[Số ĐK],C1159),"")</f>
        <v/>
      </c>
      <c r="W1159" s="159"/>
      <c r="X1159" s="161" t="str">
        <f>IF(W1159="","",'Thông Tin Chung'!$L$3)</f>
        <v/>
      </c>
      <c r="Y1159" s="163" t="str">
        <f t="shared" ca="1" si="285"/>
        <v/>
      </c>
      <c r="Z1159" s="165"/>
      <c r="AA1159" s="155" t="str">
        <f ca="1">IF(C1159="","",IF(OR(D1159&lt;NgayBatDau,D1159&gt;NgayKetThuc),"Ngày tháng phải nằm trong kỳ báo cáo",IF(AND(G1159&lt;&gt;"",COUNTIF(D.2[Tên khách hàng],G1159)=0),"Tên KH chưa khai báo trong DSKH",IF(AND(H1159&lt;&gt;"",COUNTIF(D.1[Tên sản phẩm],H1159)=0),"SP này chưa khai báo trong DSSP",""))))</f>
        <v/>
      </c>
      <c r="AB1159" s="23" t="str">
        <f t="shared" ca="1" si="271"/>
        <v/>
      </c>
      <c r="AC1159" s="23" t="str">
        <f t="shared" ca="1" si="272"/>
        <v/>
      </c>
      <c r="AD1159" s="23" t="str">
        <f t="shared" ca="1" si="273"/>
        <v/>
      </c>
      <c r="AE1159" s="68" t="str">
        <f t="shared" ca="1" si="274"/>
        <v/>
      </c>
      <c r="AF1159" s="69" t="str">
        <f>IF(OR(H1159="",S1159=""),"",S1159-(SUM(L1159,M1159)*INDEX(D.1[Đơn giá],MATCH(H1159,D.1[Tên sản phẩm],0))))</f>
        <v/>
      </c>
      <c r="AG1159" s="90" t="str">
        <f t="shared" ca="1" si="275"/>
        <v/>
      </c>
      <c r="AH1159" s="90"/>
    </row>
    <row r="1160" spans="2:34" ht="27.75" customHeight="1" x14ac:dyDescent="0.2">
      <c r="B1160" s="154">
        <f t="shared" si="276"/>
        <v>1157</v>
      </c>
      <c r="C1160" s="155" t="str">
        <f t="shared" ca="1" si="277"/>
        <v/>
      </c>
      <c r="D1160" s="156" t="str">
        <f t="shared" ca="1" si="278"/>
        <v/>
      </c>
      <c r="E1160" s="157" t="str">
        <f t="shared" ca="1" si="279"/>
        <v/>
      </c>
      <c r="F1160" s="157"/>
      <c r="G1160" s="158" t="str">
        <f t="shared" ca="1" si="280"/>
        <v/>
      </c>
      <c r="H1160" s="159"/>
      <c r="I1160" s="160" t="str">
        <f>IF(H1160="","",INDEX(D.1[Quy cách],MATCH(H1160,D.1[Tên sản phẩm],0)))</f>
        <v/>
      </c>
      <c r="J1160" s="35" t="str">
        <f>IF(H1160="","",INDEX(D.1[ĐVT],MATCH(H1160,D.1[Tên sản phẩm],0)))</f>
        <v/>
      </c>
      <c r="K1160" s="163" t="str">
        <f>IF(H1160="","",INDEX(D.1[Đơn giá bán
(Tham khảo)],MATCH(H1160,D.1[Tên sản phẩm],0)))</f>
        <v/>
      </c>
      <c r="L1160" s="162"/>
      <c r="M1160" s="159"/>
      <c r="N1160" s="159"/>
      <c r="O1160" s="159"/>
      <c r="P1160" s="163" t="str">
        <f t="shared" si="281"/>
        <v/>
      </c>
      <c r="Q1160" s="164"/>
      <c r="R1160" s="162"/>
      <c r="S1160" s="163" t="str">
        <f t="shared" si="282"/>
        <v/>
      </c>
      <c r="T1160" s="164" t="str">
        <f t="shared" ca="1" si="283"/>
        <v/>
      </c>
      <c r="U1160" s="163" t="str">
        <f t="shared" si="284"/>
        <v/>
      </c>
      <c r="V1160" s="163" t="str">
        <f ca="1">IF(AND(C1160&lt;&gt;"",C1160&lt;&gt;OFFSET(C1160,1,0)),SUMIFS(B.2[Giá có thuế],B.2[Số ĐK],C1160),"")</f>
        <v/>
      </c>
      <c r="W1160" s="159"/>
      <c r="X1160" s="161" t="str">
        <f>IF(W1160="","",'Thông Tin Chung'!$L$3)</f>
        <v/>
      </c>
      <c r="Y1160" s="163" t="str">
        <f t="shared" ca="1" si="285"/>
        <v/>
      </c>
      <c r="Z1160" s="165"/>
      <c r="AA1160" s="155" t="str">
        <f ca="1">IF(C1160="","",IF(OR(D1160&lt;NgayBatDau,D1160&gt;NgayKetThuc),"Ngày tháng phải nằm trong kỳ báo cáo",IF(AND(G1160&lt;&gt;"",COUNTIF(D.2[Tên khách hàng],G1160)=0),"Tên KH chưa khai báo trong DSKH",IF(AND(H1160&lt;&gt;"",COUNTIF(D.1[Tên sản phẩm],H1160)=0),"SP này chưa khai báo trong DSSP",""))))</f>
        <v/>
      </c>
      <c r="AB1160" s="23" t="str">
        <f t="shared" ca="1" si="271"/>
        <v/>
      </c>
      <c r="AC1160" s="23" t="str">
        <f t="shared" ca="1" si="272"/>
        <v/>
      </c>
      <c r="AD1160" s="23" t="str">
        <f t="shared" ca="1" si="273"/>
        <v/>
      </c>
      <c r="AE1160" s="68" t="str">
        <f t="shared" ca="1" si="274"/>
        <v/>
      </c>
      <c r="AF1160" s="69" t="str">
        <f>IF(OR(H1160="",S1160=""),"",S1160-(SUM(L1160,M1160)*INDEX(D.1[Đơn giá],MATCH(H1160,D.1[Tên sản phẩm],0))))</f>
        <v/>
      </c>
      <c r="AG1160" s="90" t="str">
        <f t="shared" ca="1" si="275"/>
        <v/>
      </c>
      <c r="AH1160" s="90"/>
    </row>
    <row r="1161" spans="2:34" ht="27.75" customHeight="1" x14ac:dyDescent="0.2">
      <c r="B1161" s="154">
        <f t="shared" si="276"/>
        <v>1158</v>
      </c>
      <c r="C1161" s="155" t="str">
        <f t="shared" ca="1" si="277"/>
        <v/>
      </c>
      <c r="D1161" s="156" t="str">
        <f t="shared" ca="1" si="278"/>
        <v/>
      </c>
      <c r="E1161" s="157" t="str">
        <f t="shared" ca="1" si="279"/>
        <v/>
      </c>
      <c r="F1161" s="157"/>
      <c r="G1161" s="158" t="str">
        <f t="shared" ca="1" si="280"/>
        <v/>
      </c>
      <c r="H1161" s="159"/>
      <c r="I1161" s="160" t="str">
        <f>IF(H1161="","",INDEX(D.1[Quy cách],MATCH(H1161,D.1[Tên sản phẩm],0)))</f>
        <v/>
      </c>
      <c r="J1161" s="35" t="str">
        <f>IF(H1161="","",INDEX(D.1[ĐVT],MATCH(H1161,D.1[Tên sản phẩm],0)))</f>
        <v/>
      </c>
      <c r="K1161" s="163" t="str">
        <f>IF(H1161="","",INDEX(D.1[Đơn giá bán
(Tham khảo)],MATCH(H1161,D.1[Tên sản phẩm],0)))</f>
        <v/>
      </c>
      <c r="L1161" s="162"/>
      <c r="M1161" s="159"/>
      <c r="N1161" s="159"/>
      <c r="O1161" s="159"/>
      <c r="P1161" s="163" t="str">
        <f t="shared" si="281"/>
        <v/>
      </c>
      <c r="Q1161" s="164"/>
      <c r="R1161" s="162"/>
      <c r="S1161" s="163" t="str">
        <f t="shared" si="282"/>
        <v/>
      </c>
      <c r="T1161" s="164" t="str">
        <f t="shared" ca="1" si="283"/>
        <v/>
      </c>
      <c r="U1161" s="163" t="str">
        <f t="shared" si="284"/>
        <v/>
      </c>
      <c r="V1161" s="163" t="str">
        <f ca="1">IF(AND(C1161&lt;&gt;"",C1161&lt;&gt;OFFSET(C1161,1,0)),SUMIFS(B.2[Giá có thuế],B.2[Số ĐK],C1161),"")</f>
        <v/>
      </c>
      <c r="W1161" s="159"/>
      <c r="X1161" s="161" t="str">
        <f>IF(W1161="","",'Thông Tin Chung'!$L$3)</f>
        <v/>
      </c>
      <c r="Y1161" s="163" t="str">
        <f t="shared" ca="1" si="285"/>
        <v/>
      </c>
      <c r="Z1161" s="165"/>
      <c r="AA1161" s="155" t="str">
        <f ca="1">IF(C1161="","",IF(OR(D1161&lt;NgayBatDau,D1161&gt;NgayKetThuc),"Ngày tháng phải nằm trong kỳ báo cáo",IF(AND(G1161&lt;&gt;"",COUNTIF(D.2[Tên khách hàng],G1161)=0),"Tên KH chưa khai báo trong DSKH",IF(AND(H1161&lt;&gt;"",COUNTIF(D.1[Tên sản phẩm],H1161)=0),"SP này chưa khai báo trong DSSP",""))))</f>
        <v/>
      </c>
      <c r="AB1161" s="23" t="str">
        <f t="shared" ca="1" si="271"/>
        <v/>
      </c>
      <c r="AC1161" s="23" t="str">
        <f t="shared" ca="1" si="272"/>
        <v/>
      </c>
      <c r="AD1161" s="23" t="str">
        <f t="shared" ca="1" si="273"/>
        <v/>
      </c>
      <c r="AE1161" s="68" t="str">
        <f t="shared" ca="1" si="274"/>
        <v/>
      </c>
      <c r="AF1161" s="69" t="str">
        <f>IF(OR(H1161="",S1161=""),"",S1161-(SUM(L1161,M1161)*INDEX(D.1[Đơn giá],MATCH(H1161,D.1[Tên sản phẩm],0))))</f>
        <v/>
      </c>
      <c r="AG1161" s="90" t="str">
        <f t="shared" ca="1" si="275"/>
        <v/>
      </c>
      <c r="AH1161" s="90"/>
    </row>
    <row r="1162" spans="2:34" ht="27.75" customHeight="1" x14ac:dyDescent="0.2">
      <c r="B1162" s="154">
        <f t="shared" si="276"/>
        <v>1159</v>
      </c>
      <c r="C1162" s="155" t="str">
        <f t="shared" ca="1" si="277"/>
        <v/>
      </c>
      <c r="D1162" s="156" t="str">
        <f t="shared" ca="1" si="278"/>
        <v/>
      </c>
      <c r="E1162" s="157" t="str">
        <f t="shared" ca="1" si="279"/>
        <v/>
      </c>
      <c r="F1162" s="157"/>
      <c r="G1162" s="158" t="str">
        <f t="shared" ca="1" si="280"/>
        <v/>
      </c>
      <c r="H1162" s="159"/>
      <c r="I1162" s="160" t="str">
        <f>IF(H1162="","",INDEX(D.1[Quy cách],MATCH(H1162,D.1[Tên sản phẩm],0)))</f>
        <v/>
      </c>
      <c r="J1162" s="35" t="str">
        <f>IF(H1162="","",INDEX(D.1[ĐVT],MATCH(H1162,D.1[Tên sản phẩm],0)))</f>
        <v/>
      </c>
      <c r="K1162" s="163" t="str">
        <f>IF(H1162="","",INDEX(D.1[Đơn giá bán
(Tham khảo)],MATCH(H1162,D.1[Tên sản phẩm],0)))</f>
        <v/>
      </c>
      <c r="L1162" s="162"/>
      <c r="M1162" s="159"/>
      <c r="N1162" s="159"/>
      <c r="O1162" s="159"/>
      <c r="P1162" s="163" t="str">
        <f t="shared" si="281"/>
        <v/>
      </c>
      <c r="Q1162" s="164"/>
      <c r="R1162" s="162"/>
      <c r="S1162" s="163" t="str">
        <f t="shared" si="282"/>
        <v/>
      </c>
      <c r="T1162" s="164" t="str">
        <f t="shared" ca="1" si="283"/>
        <v/>
      </c>
      <c r="U1162" s="163" t="str">
        <f t="shared" si="284"/>
        <v/>
      </c>
      <c r="V1162" s="163" t="str">
        <f ca="1">IF(AND(C1162&lt;&gt;"",C1162&lt;&gt;OFFSET(C1162,1,0)),SUMIFS(B.2[Giá có thuế],B.2[Số ĐK],C1162),"")</f>
        <v/>
      </c>
      <c r="W1162" s="159"/>
      <c r="X1162" s="161" t="str">
        <f>IF(W1162="","",'Thông Tin Chung'!$L$3)</f>
        <v/>
      </c>
      <c r="Y1162" s="163" t="str">
        <f t="shared" ca="1" si="285"/>
        <v/>
      </c>
      <c r="Z1162" s="165"/>
      <c r="AA1162" s="155" t="str">
        <f ca="1">IF(C1162="","",IF(OR(D1162&lt;NgayBatDau,D1162&gt;NgayKetThuc),"Ngày tháng phải nằm trong kỳ báo cáo",IF(AND(G1162&lt;&gt;"",COUNTIF(D.2[Tên khách hàng],G1162)=0),"Tên KH chưa khai báo trong DSKH",IF(AND(H1162&lt;&gt;"",COUNTIF(D.1[Tên sản phẩm],H1162)=0),"SP này chưa khai báo trong DSSP",""))))</f>
        <v/>
      </c>
      <c r="AB1162" s="23" t="str">
        <f t="shared" ca="1" si="271"/>
        <v/>
      </c>
      <c r="AC1162" s="23" t="str">
        <f t="shared" ca="1" si="272"/>
        <v/>
      </c>
      <c r="AD1162" s="23" t="str">
        <f t="shared" ca="1" si="273"/>
        <v/>
      </c>
      <c r="AE1162" s="68" t="str">
        <f t="shared" ca="1" si="274"/>
        <v/>
      </c>
      <c r="AF1162" s="69" t="str">
        <f>IF(OR(H1162="",S1162=""),"",S1162-(SUM(L1162,M1162)*INDEX(D.1[Đơn giá],MATCH(H1162,D.1[Tên sản phẩm],0))))</f>
        <v/>
      </c>
      <c r="AG1162" s="90" t="str">
        <f t="shared" ca="1" si="275"/>
        <v/>
      </c>
      <c r="AH1162" s="90"/>
    </row>
    <row r="1163" spans="2:34" ht="27.75" customHeight="1" x14ac:dyDescent="0.2">
      <c r="B1163" s="154">
        <f t="shared" si="276"/>
        <v>1160</v>
      </c>
      <c r="C1163" s="155" t="str">
        <f t="shared" ca="1" si="277"/>
        <v/>
      </c>
      <c r="D1163" s="156" t="str">
        <f t="shared" ca="1" si="278"/>
        <v/>
      </c>
      <c r="E1163" s="157" t="str">
        <f t="shared" ca="1" si="279"/>
        <v/>
      </c>
      <c r="F1163" s="157"/>
      <c r="G1163" s="158" t="str">
        <f t="shared" ca="1" si="280"/>
        <v/>
      </c>
      <c r="H1163" s="159"/>
      <c r="I1163" s="160" t="str">
        <f>IF(H1163="","",INDEX(D.1[Quy cách],MATCH(H1163,D.1[Tên sản phẩm],0)))</f>
        <v/>
      </c>
      <c r="J1163" s="35" t="str">
        <f>IF(H1163="","",INDEX(D.1[ĐVT],MATCH(H1163,D.1[Tên sản phẩm],0)))</f>
        <v/>
      </c>
      <c r="K1163" s="163" t="str">
        <f>IF(H1163="","",INDEX(D.1[Đơn giá bán
(Tham khảo)],MATCH(H1163,D.1[Tên sản phẩm],0)))</f>
        <v/>
      </c>
      <c r="L1163" s="162"/>
      <c r="M1163" s="159"/>
      <c r="N1163" s="159"/>
      <c r="O1163" s="159"/>
      <c r="P1163" s="163" t="str">
        <f t="shared" si="281"/>
        <v/>
      </c>
      <c r="Q1163" s="164"/>
      <c r="R1163" s="162"/>
      <c r="S1163" s="163" t="str">
        <f t="shared" si="282"/>
        <v/>
      </c>
      <c r="T1163" s="164" t="str">
        <f t="shared" ca="1" si="283"/>
        <v/>
      </c>
      <c r="U1163" s="163" t="str">
        <f t="shared" si="284"/>
        <v/>
      </c>
      <c r="V1163" s="163" t="str">
        <f ca="1">IF(AND(C1163&lt;&gt;"",C1163&lt;&gt;OFFSET(C1163,1,0)),SUMIFS(B.2[Giá có thuế],B.2[Số ĐK],C1163),"")</f>
        <v/>
      </c>
      <c r="W1163" s="159"/>
      <c r="X1163" s="161" t="str">
        <f>IF(W1163="","",'Thông Tin Chung'!$L$3)</f>
        <v/>
      </c>
      <c r="Y1163" s="163" t="str">
        <f t="shared" ca="1" si="285"/>
        <v/>
      </c>
      <c r="Z1163" s="165"/>
      <c r="AA1163" s="155" t="str">
        <f ca="1">IF(C1163="","",IF(OR(D1163&lt;NgayBatDau,D1163&gt;NgayKetThuc),"Ngày tháng phải nằm trong kỳ báo cáo",IF(AND(G1163&lt;&gt;"",COUNTIF(D.2[Tên khách hàng],G1163)=0),"Tên KH chưa khai báo trong DSKH",IF(AND(H1163&lt;&gt;"",COUNTIF(D.1[Tên sản phẩm],H1163)=0),"SP này chưa khai báo trong DSSP",""))))</f>
        <v/>
      </c>
      <c r="AB1163" s="23" t="str">
        <f t="shared" ca="1" si="271"/>
        <v/>
      </c>
      <c r="AC1163" s="23" t="str">
        <f t="shared" ca="1" si="272"/>
        <v/>
      </c>
      <c r="AD1163" s="23" t="str">
        <f t="shared" ca="1" si="273"/>
        <v/>
      </c>
      <c r="AE1163" s="68" t="str">
        <f t="shared" ca="1" si="274"/>
        <v/>
      </c>
      <c r="AF1163" s="69" t="str">
        <f>IF(OR(H1163="",S1163=""),"",S1163-(SUM(L1163,M1163)*INDEX(D.1[Đơn giá],MATCH(H1163,D.1[Tên sản phẩm],0))))</f>
        <v/>
      </c>
      <c r="AG1163" s="90" t="str">
        <f t="shared" ca="1" si="275"/>
        <v/>
      </c>
      <c r="AH1163" s="90"/>
    </row>
    <row r="1164" spans="2:34" ht="27.75" customHeight="1" x14ac:dyDescent="0.2">
      <c r="B1164" s="154">
        <f t="shared" si="276"/>
        <v>1161</v>
      </c>
      <c r="C1164" s="155" t="str">
        <f t="shared" ca="1" si="277"/>
        <v/>
      </c>
      <c r="D1164" s="156" t="str">
        <f t="shared" ca="1" si="278"/>
        <v/>
      </c>
      <c r="E1164" s="157" t="str">
        <f t="shared" ca="1" si="279"/>
        <v/>
      </c>
      <c r="F1164" s="157"/>
      <c r="G1164" s="158" t="str">
        <f t="shared" ca="1" si="280"/>
        <v/>
      </c>
      <c r="H1164" s="159"/>
      <c r="I1164" s="160" t="str">
        <f>IF(H1164="","",INDEX(D.1[Quy cách],MATCH(H1164,D.1[Tên sản phẩm],0)))</f>
        <v/>
      </c>
      <c r="J1164" s="35" t="str">
        <f>IF(H1164="","",INDEX(D.1[ĐVT],MATCH(H1164,D.1[Tên sản phẩm],0)))</f>
        <v/>
      </c>
      <c r="K1164" s="163" t="str">
        <f>IF(H1164="","",INDEX(D.1[Đơn giá bán
(Tham khảo)],MATCH(H1164,D.1[Tên sản phẩm],0)))</f>
        <v/>
      </c>
      <c r="L1164" s="162"/>
      <c r="M1164" s="159"/>
      <c r="N1164" s="159"/>
      <c r="O1164" s="159"/>
      <c r="P1164" s="163" t="str">
        <f t="shared" si="281"/>
        <v/>
      </c>
      <c r="Q1164" s="164"/>
      <c r="R1164" s="162"/>
      <c r="S1164" s="163" t="str">
        <f t="shared" si="282"/>
        <v/>
      </c>
      <c r="T1164" s="164" t="str">
        <f t="shared" ca="1" si="283"/>
        <v/>
      </c>
      <c r="U1164" s="163" t="str">
        <f t="shared" si="284"/>
        <v/>
      </c>
      <c r="V1164" s="163" t="str">
        <f ca="1">IF(AND(C1164&lt;&gt;"",C1164&lt;&gt;OFFSET(C1164,1,0)),SUMIFS(B.2[Giá có thuế],B.2[Số ĐK],C1164),"")</f>
        <v/>
      </c>
      <c r="W1164" s="159"/>
      <c r="X1164" s="161" t="str">
        <f>IF(W1164="","",'Thông Tin Chung'!$L$3)</f>
        <v/>
      </c>
      <c r="Y1164" s="163" t="str">
        <f t="shared" ca="1" si="285"/>
        <v/>
      </c>
      <c r="Z1164" s="165"/>
      <c r="AA1164" s="155" t="str">
        <f ca="1">IF(C1164="","",IF(OR(D1164&lt;NgayBatDau,D1164&gt;NgayKetThuc),"Ngày tháng phải nằm trong kỳ báo cáo",IF(AND(G1164&lt;&gt;"",COUNTIF(D.2[Tên khách hàng],G1164)=0),"Tên KH chưa khai báo trong DSKH",IF(AND(H1164&lt;&gt;"",COUNTIF(D.1[Tên sản phẩm],H1164)=0),"SP này chưa khai báo trong DSSP",""))))</f>
        <v/>
      </c>
      <c r="AB1164" s="23" t="str">
        <f t="shared" ca="1" si="271"/>
        <v/>
      </c>
      <c r="AC1164" s="23" t="str">
        <f t="shared" ca="1" si="272"/>
        <v/>
      </c>
      <c r="AD1164" s="23" t="str">
        <f t="shared" ca="1" si="273"/>
        <v/>
      </c>
      <c r="AE1164" s="68" t="str">
        <f t="shared" ca="1" si="274"/>
        <v/>
      </c>
      <c r="AF1164" s="69" t="str">
        <f>IF(OR(H1164="",S1164=""),"",S1164-(SUM(L1164,M1164)*INDEX(D.1[Đơn giá],MATCH(H1164,D.1[Tên sản phẩm],0))))</f>
        <v/>
      </c>
      <c r="AG1164" s="90" t="str">
        <f t="shared" ca="1" si="275"/>
        <v/>
      </c>
      <c r="AH1164" s="90"/>
    </row>
    <row r="1165" spans="2:34" ht="27.75" customHeight="1" x14ac:dyDescent="0.2">
      <c r="B1165" s="154">
        <f t="shared" si="276"/>
        <v>1162</v>
      </c>
      <c r="C1165" s="155" t="str">
        <f t="shared" ca="1" si="277"/>
        <v/>
      </c>
      <c r="D1165" s="156" t="str">
        <f t="shared" ca="1" si="278"/>
        <v/>
      </c>
      <c r="E1165" s="157" t="str">
        <f t="shared" ca="1" si="279"/>
        <v/>
      </c>
      <c r="F1165" s="157"/>
      <c r="G1165" s="158" t="str">
        <f t="shared" ca="1" si="280"/>
        <v/>
      </c>
      <c r="H1165" s="159"/>
      <c r="I1165" s="160" t="str">
        <f>IF(H1165="","",INDEX(D.1[Quy cách],MATCH(H1165,D.1[Tên sản phẩm],0)))</f>
        <v/>
      </c>
      <c r="J1165" s="35" t="str">
        <f>IF(H1165="","",INDEX(D.1[ĐVT],MATCH(H1165,D.1[Tên sản phẩm],0)))</f>
        <v/>
      </c>
      <c r="K1165" s="163" t="str">
        <f>IF(H1165="","",INDEX(D.1[Đơn giá bán
(Tham khảo)],MATCH(H1165,D.1[Tên sản phẩm],0)))</f>
        <v/>
      </c>
      <c r="L1165" s="162"/>
      <c r="M1165" s="159"/>
      <c r="N1165" s="159"/>
      <c r="O1165" s="159"/>
      <c r="P1165" s="163" t="str">
        <f t="shared" si="281"/>
        <v/>
      </c>
      <c r="Q1165" s="164"/>
      <c r="R1165" s="162"/>
      <c r="S1165" s="163" t="str">
        <f t="shared" si="282"/>
        <v/>
      </c>
      <c r="T1165" s="164" t="str">
        <f t="shared" ca="1" si="283"/>
        <v/>
      </c>
      <c r="U1165" s="163" t="str">
        <f t="shared" si="284"/>
        <v/>
      </c>
      <c r="V1165" s="163" t="str">
        <f ca="1">IF(AND(C1165&lt;&gt;"",C1165&lt;&gt;OFFSET(C1165,1,0)),SUMIFS(B.2[Giá có thuế],B.2[Số ĐK],C1165),"")</f>
        <v/>
      </c>
      <c r="W1165" s="159"/>
      <c r="X1165" s="161" t="str">
        <f>IF(W1165="","",'Thông Tin Chung'!$L$3)</f>
        <v/>
      </c>
      <c r="Y1165" s="163" t="str">
        <f t="shared" ca="1" si="285"/>
        <v/>
      </c>
      <c r="Z1165" s="165"/>
      <c r="AA1165" s="155" t="str">
        <f ca="1">IF(C1165="","",IF(OR(D1165&lt;NgayBatDau,D1165&gt;NgayKetThuc),"Ngày tháng phải nằm trong kỳ báo cáo",IF(AND(G1165&lt;&gt;"",COUNTIF(D.2[Tên khách hàng],G1165)=0),"Tên KH chưa khai báo trong DSKH",IF(AND(H1165&lt;&gt;"",COUNTIF(D.1[Tên sản phẩm],H1165)=0),"SP này chưa khai báo trong DSSP",""))))</f>
        <v/>
      </c>
      <c r="AB1165" s="23" t="str">
        <f t="shared" ca="1" si="271"/>
        <v/>
      </c>
      <c r="AC1165" s="23" t="str">
        <f t="shared" ca="1" si="272"/>
        <v/>
      </c>
      <c r="AD1165" s="23" t="str">
        <f t="shared" ca="1" si="273"/>
        <v/>
      </c>
      <c r="AE1165" s="68" t="str">
        <f t="shared" ca="1" si="274"/>
        <v/>
      </c>
      <c r="AF1165" s="69" t="str">
        <f>IF(OR(H1165="",S1165=""),"",S1165-(SUM(L1165,M1165)*INDEX(D.1[Đơn giá],MATCH(H1165,D.1[Tên sản phẩm],0))))</f>
        <v/>
      </c>
      <c r="AG1165" s="90" t="str">
        <f t="shared" ca="1" si="275"/>
        <v/>
      </c>
      <c r="AH1165" s="90"/>
    </row>
    <row r="1166" spans="2:34" ht="27.75" customHeight="1" x14ac:dyDescent="0.2">
      <c r="B1166" s="154">
        <f t="shared" si="276"/>
        <v>1163</v>
      </c>
      <c r="C1166" s="155" t="str">
        <f t="shared" ca="1" si="277"/>
        <v/>
      </c>
      <c r="D1166" s="156" t="str">
        <f t="shared" ca="1" si="278"/>
        <v/>
      </c>
      <c r="E1166" s="157" t="str">
        <f t="shared" ca="1" si="279"/>
        <v/>
      </c>
      <c r="F1166" s="157"/>
      <c r="G1166" s="158" t="str">
        <f t="shared" ca="1" si="280"/>
        <v/>
      </c>
      <c r="H1166" s="159"/>
      <c r="I1166" s="160" t="str">
        <f>IF(H1166="","",INDEX(D.1[Quy cách],MATCH(H1166,D.1[Tên sản phẩm],0)))</f>
        <v/>
      </c>
      <c r="J1166" s="35" t="str">
        <f>IF(H1166="","",INDEX(D.1[ĐVT],MATCH(H1166,D.1[Tên sản phẩm],0)))</f>
        <v/>
      </c>
      <c r="K1166" s="163" t="str">
        <f>IF(H1166="","",INDEX(D.1[Đơn giá bán
(Tham khảo)],MATCH(H1166,D.1[Tên sản phẩm],0)))</f>
        <v/>
      </c>
      <c r="L1166" s="162"/>
      <c r="M1166" s="159"/>
      <c r="N1166" s="159"/>
      <c r="O1166" s="159"/>
      <c r="P1166" s="163" t="str">
        <f t="shared" si="281"/>
        <v/>
      </c>
      <c r="Q1166" s="164"/>
      <c r="R1166" s="162"/>
      <c r="S1166" s="163" t="str">
        <f t="shared" si="282"/>
        <v/>
      </c>
      <c r="T1166" s="164" t="str">
        <f t="shared" ca="1" si="283"/>
        <v/>
      </c>
      <c r="U1166" s="163" t="str">
        <f t="shared" si="284"/>
        <v/>
      </c>
      <c r="V1166" s="163" t="str">
        <f ca="1">IF(AND(C1166&lt;&gt;"",C1166&lt;&gt;OFFSET(C1166,1,0)),SUMIFS(B.2[Giá có thuế],B.2[Số ĐK],C1166),"")</f>
        <v/>
      </c>
      <c r="W1166" s="159"/>
      <c r="X1166" s="161" t="str">
        <f>IF(W1166="","",'Thông Tin Chung'!$L$3)</f>
        <v/>
      </c>
      <c r="Y1166" s="163" t="str">
        <f t="shared" ca="1" si="285"/>
        <v/>
      </c>
      <c r="Z1166" s="165"/>
      <c r="AA1166" s="155" t="str">
        <f ca="1">IF(C1166="","",IF(OR(D1166&lt;NgayBatDau,D1166&gt;NgayKetThuc),"Ngày tháng phải nằm trong kỳ báo cáo",IF(AND(G1166&lt;&gt;"",COUNTIF(D.2[Tên khách hàng],G1166)=0),"Tên KH chưa khai báo trong DSKH",IF(AND(H1166&lt;&gt;"",COUNTIF(D.1[Tên sản phẩm],H1166)=0),"SP này chưa khai báo trong DSSP",""))))</f>
        <v/>
      </c>
      <c r="AB1166" s="23" t="str">
        <f t="shared" ca="1" si="271"/>
        <v/>
      </c>
      <c r="AC1166" s="23" t="str">
        <f t="shared" ca="1" si="272"/>
        <v/>
      </c>
      <c r="AD1166" s="23" t="str">
        <f t="shared" ca="1" si="273"/>
        <v/>
      </c>
      <c r="AE1166" s="68" t="str">
        <f t="shared" ca="1" si="274"/>
        <v/>
      </c>
      <c r="AF1166" s="69" t="str">
        <f>IF(OR(H1166="",S1166=""),"",S1166-(SUM(L1166,M1166)*INDEX(D.1[Đơn giá],MATCH(H1166,D.1[Tên sản phẩm],0))))</f>
        <v/>
      </c>
      <c r="AG1166" s="90" t="str">
        <f t="shared" ca="1" si="275"/>
        <v/>
      </c>
      <c r="AH1166" s="90"/>
    </row>
    <row r="1167" spans="2:34" ht="27.75" customHeight="1" x14ac:dyDescent="0.2">
      <c r="B1167" s="154">
        <f t="shared" si="276"/>
        <v>1164</v>
      </c>
      <c r="C1167" s="155" t="str">
        <f t="shared" ca="1" si="277"/>
        <v/>
      </c>
      <c r="D1167" s="156" t="str">
        <f t="shared" ca="1" si="278"/>
        <v/>
      </c>
      <c r="E1167" s="157" t="str">
        <f t="shared" ca="1" si="279"/>
        <v/>
      </c>
      <c r="F1167" s="157"/>
      <c r="G1167" s="158" t="str">
        <f t="shared" ca="1" si="280"/>
        <v/>
      </c>
      <c r="H1167" s="159"/>
      <c r="I1167" s="160" t="str">
        <f>IF(H1167="","",INDEX(D.1[Quy cách],MATCH(H1167,D.1[Tên sản phẩm],0)))</f>
        <v/>
      </c>
      <c r="J1167" s="35" t="str">
        <f>IF(H1167="","",INDEX(D.1[ĐVT],MATCH(H1167,D.1[Tên sản phẩm],0)))</f>
        <v/>
      </c>
      <c r="K1167" s="163" t="str">
        <f>IF(H1167="","",INDEX(D.1[Đơn giá bán
(Tham khảo)],MATCH(H1167,D.1[Tên sản phẩm],0)))</f>
        <v/>
      </c>
      <c r="L1167" s="162"/>
      <c r="M1167" s="159"/>
      <c r="N1167" s="159"/>
      <c r="O1167" s="159"/>
      <c r="P1167" s="163" t="str">
        <f t="shared" si="281"/>
        <v/>
      </c>
      <c r="Q1167" s="164"/>
      <c r="R1167" s="162"/>
      <c r="S1167" s="163" t="str">
        <f t="shared" si="282"/>
        <v/>
      </c>
      <c r="T1167" s="164" t="str">
        <f t="shared" ca="1" si="283"/>
        <v/>
      </c>
      <c r="U1167" s="163" t="str">
        <f t="shared" si="284"/>
        <v/>
      </c>
      <c r="V1167" s="163" t="str">
        <f ca="1">IF(AND(C1167&lt;&gt;"",C1167&lt;&gt;OFFSET(C1167,1,0)),SUMIFS(B.2[Giá có thuế],B.2[Số ĐK],C1167),"")</f>
        <v/>
      </c>
      <c r="W1167" s="159"/>
      <c r="X1167" s="161" t="str">
        <f>IF(W1167="","",'Thông Tin Chung'!$L$3)</f>
        <v/>
      </c>
      <c r="Y1167" s="163" t="str">
        <f t="shared" ca="1" si="285"/>
        <v/>
      </c>
      <c r="Z1167" s="165"/>
      <c r="AA1167" s="155" t="str">
        <f ca="1">IF(C1167="","",IF(OR(D1167&lt;NgayBatDau,D1167&gt;NgayKetThuc),"Ngày tháng phải nằm trong kỳ báo cáo",IF(AND(G1167&lt;&gt;"",COUNTIF(D.2[Tên khách hàng],G1167)=0),"Tên KH chưa khai báo trong DSKH",IF(AND(H1167&lt;&gt;"",COUNTIF(D.1[Tên sản phẩm],H1167)=0),"SP này chưa khai báo trong DSSP",""))))</f>
        <v/>
      </c>
      <c r="AB1167" s="23" t="str">
        <f t="shared" ca="1" si="271"/>
        <v/>
      </c>
      <c r="AC1167" s="23" t="str">
        <f t="shared" ca="1" si="272"/>
        <v/>
      </c>
      <c r="AD1167" s="23" t="str">
        <f t="shared" ca="1" si="273"/>
        <v/>
      </c>
      <c r="AE1167" s="68" t="str">
        <f t="shared" ca="1" si="274"/>
        <v/>
      </c>
      <c r="AF1167" s="69" t="str">
        <f>IF(OR(H1167="",S1167=""),"",S1167-(SUM(L1167,M1167)*INDEX(D.1[Đơn giá],MATCH(H1167,D.1[Tên sản phẩm],0))))</f>
        <v/>
      </c>
      <c r="AG1167" s="90" t="str">
        <f t="shared" ca="1" si="275"/>
        <v/>
      </c>
      <c r="AH1167" s="90"/>
    </row>
    <row r="1168" spans="2:34" ht="27.75" customHeight="1" x14ac:dyDescent="0.2">
      <c r="B1168" s="154">
        <f t="shared" si="276"/>
        <v>1165</v>
      </c>
      <c r="C1168" s="155" t="str">
        <f t="shared" ca="1" si="277"/>
        <v/>
      </c>
      <c r="D1168" s="156" t="str">
        <f t="shared" ca="1" si="278"/>
        <v/>
      </c>
      <c r="E1168" s="157" t="str">
        <f t="shared" ca="1" si="279"/>
        <v/>
      </c>
      <c r="F1168" s="157"/>
      <c r="G1168" s="158" t="str">
        <f t="shared" ca="1" si="280"/>
        <v/>
      </c>
      <c r="H1168" s="159"/>
      <c r="I1168" s="160" t="str">
        <f>IF(H1168="","",INDEX(D.1[Quy cách],MATCH(H1168,D.1[Tên sản phẩm],0)))</f>
        <v/>
      </c>
      <c r="J1168" s="35" t="str">
        <f>IF(H1168="","",INDEX(D.1[ĐVT],MATCH(H1168,D.1[Tên sản phẩm],0)))</f>
        <v/>
      </c>
      <c r="K1168" s="163" t="str">
        <f>IF(H1168="","",INDEX(D.1[Đơn giá bán
(Tham khảo)],MATCH(H1168,D.1[Tên sản phẩm],0)))</f>
        <v/>
      </c>
      <c r="L1168" s="162"/>
      <c r="M1168" s="159"/>
      <c r="N1168" s="159"/>
      <c r="O1168" s="159"/>
      <c r="P1168" s="163" t="str">
        <f t="shared" si="281"/>
        <v/>
      </c>
      <c r="Q1168" s="164"/>
      <c r="R1168" s="162"/>
      <c r="S1168" s="163" t="str">
        <f t="shared" si="282"/>
        <v/>
      </c>
      <c r="T1168" s="164" t="str">
        <f t="shared" ca="1" si="283"/>
        <v/>
      </c>
      <c r="U1168" s="163" t="str">
        <f t="shared" si="284"/>
        <v/>
      </c>
      <c r="V1168" s="163" t="str">
        <f ca="1">IF(AND(C1168&lt;&gt;"",C1168&lt;&gt;OFFSET(C1168,1,0)),SUMIFS(B.2[Giá có thuế],B.2[Số ĐK],C1168),"")</f>
        <v/>
      </c>
      <c r="W1168" s="159"/>
      <c r="X1168" s="161" t="str">
        <f>IF(W1168="","",'Thông Tin Chung'!$L$3)</f>
        <v/>
      </c>
      <c r="Y1168" s="163" t="str">
        <f t="shared" ca="1" si="285"/>
        <v/>
      </c>
      <c r="Z1168" s="165"/>
      <c r="AA1168" s="155" t="str">
        <f ca="1">IF(C1168="","",IF(OR(D1168&lt;NgayBatDau,D1168&gt;NgayKetThuc),"Ngày tháng phải nằm trong kỳ báo cáo",IF(AND(G1168&lt;&gt;"",COUNTIF(D.2[Tên khách hàng],G1168)=0),"Tên KH chưa khai báo trong DSKH",IF(AND(H1168&lt;&gt;"",COUNTIF(D.1[Tên sản phẩm],H1168)=0),"SP này chưa khai báo trong DSSP",""))))</f>
        <v/>
      </c>
      <c r="AB1168" s="23" t="str">
        <f t="shared" ca="1" si="271"/>
        <v/>
      </c>
      <c r="AC1168" s="23" t="str">
        <f t="shared" ca="1" si="272"/>
        <v/>
      </c>
      <c r="AD1168" s="23" t="str">
        <f t="shared" ca="1" si="273"/>
        <v/>
      </c>
      <c r="AE1168" s="68" t="str">
        <f t="shared" ca="1" si="274"/>
        <v/>
      </c>
      <c r="AF1168" s="69" t="str">
        <f>IF(OR(H1168="",S1168=""),"",S1168-(SUM(L1168,M1168)*INDEX(D.1[Đơn giá],MATCH(H1168,D.1[Tên sản phẩm],0))))</f>
        <v/>
      </c>
      <c r="AG1168" s="90" t="str">
        <f t="shared" ca="1" si="275"/>
        <v/>
      </c>
      <c r="AH1168" s="90"/>
    </row>
    <row r="1169" spans="2:34" ht="27.75" customHeight="1" x14ac:dyDescent="0.2">
      <c r="B1169" s="154">
        <f t="shared" si="276"/>
        <v>1166</v>
      </c>
      <c r="C1169" s="155" t="str">
        <f t="shared" ca="1" si="277"/>
        <v/>
      </c>
      <c r="D1169" s="156" t="str">
        <f t="shared" ca="1" si="278"/>
        <v/>
      </c>
      <c r="E1169" s="157" t="str">
        <f t="shared" ca="1" si="279"/>
        <v/>
      </c>
      <c r="F1169" s="157"/>
      <c r="G1169" s="158" t="str">
        <f t="shared" ca="1" si="280"/>
        <v/>
      </c>
      <c r="H1169" s="159"/>
      <c r="I1169" s="160" t="str">
        <f>IF(H1169="","",INDEX(D.1[Quy cách],MATCH(H1169,D.1[Tên sản phẩm],0)))</f>
        <v/>
      </c>
      <c r="J1169" s="35" t="str">
        <f>IF(H1169="","",INDEX(D.1[ĐVT],MATCH(H1169,D.1[Tên sản phẩm],0)))</f>
        <v/>
      </c>
      <c r="K1169" s="163" t="str">
        <f>IF(H1169="","",INDEX(D.1[Đơn giá bán
(Tham khảo)],MATCH(H1169,D.1[Tên sản phẩm],0)))</f>
        <v/>
      </c>
      <c r="L1169" s="162"/>
      <c r="M1169" s="159"/>
      <c r="N1169" s="159"/>
      <c r="O1169" s="159"/>
      <c r="P1169" s="163" t="str">
        <f t="shared" si="281"/>
        <v/>
      </c>
      <c r="Q1169" s="164"/>
      <c r="R1169" s="162"/>
      <c r="S1169" s="163" t="str">
        <f t="shared" si="282"/>
        <v/>
      </c>
      <c r="T1169" s="164" t="str">
        <f t="shared" ca="1" si="283"/>
        <v/>
      </c>
      <c r="U1169" s="163" t="str">
        <f t="shared" si="284"/>
        <v/>
      </c>
      <c r="V1169" s="163" t="str">
        <f ca="1">IF(AND(C1169&lt;&gt;"",C1169&lt;&gt;OFFSET(C1169,1,0)),SUMIFS(B.2[Giá có thuế],B.2[Số ĐK],C1169),"")</f>
        <v/>
      </c>
      <c r="W1169" s="159"/>
      <c r="X1169" s="161" t="str">
        <f>IF(W1169="","",'Thông Tin Chung'!$L$3)</f>
        <v/>
      </c>
      <c r="Y1169" s="163" t="str">
        <f t="shared" ca="1" si="285"/>
        <v/>
      </c>
      <c r="Z1169" s="165"/>
      <c r="AA1169" s="155" t="str">
        <f ca="1">IF(C1169="","",IF(OR(D1169&lt;NgayBatDau,D1169&gt;NgayKetThuc),"Ngày tháng phải nằm trong kỳ báo cáo",IF(AND(G1169&lt;&gt;"",COUNTIF(D.2[Tên khách hàng],G1169)=0),"Tên KH chưa khai báo trong DSKH",IF(AND(H1169&lt;&gt;"",COUNTIF(D.1[Tên sản phẩm],H1169)=0),"SP này chưa khai báo trong DSSP",""))))</f>
        <v/>
      </c>
      <c r="AB1169" s="23" t="str">
        <f t="shared" ca="1" si="271"/>
        <v/>
      </c>
      <c r="AC1169" s="23" t="str">
        <f t="shared" ca="1" si="272"/>
        <v/>
      </c>
      <c r="AD1169" s="23" t="str">
        <f t="shared" ca="1" si="273"/>
        <v/>
      </c>
      <c r="AE1169" s="68" t="str">
        <f t="shared" ca="1" si="274"/>
        <v/>
      </c>
      <c r="AF1169" s="69" t="str">
        <f>IF(OR(H1169="",S1169=""),"",S1169-(SUM(L1169,M1169)*INDEX(D.1[Đơn giá],MATCH(H1169,D.1[Tên sản phẩm],0))))</f>
        <v/>
      </c>
      <c r="AG1169" s="90" t="str">
        <f t="shared" ca="1" si="275"/>
        <v/>
      </c>
      <c r="AH1169" s="90"/>
    </row>
    <row r="1170" spans="2:34" ht="27.75" customHeight="1" x14ac:dyDescent="0.2">
      <c r="B1170" s="154">
        <f t="shared" si="276"/>
        <v>1167</v>
      </c>
      <c r="C1170" s="155" t="str">
        <f t="shared" ca="1" si="277"/>
        <v/>
      </c>
      <c r="D1170" s="156" t="str">
        <f t="shared" ca="1" si="278"/>
        <v/>
      </c>
      <c r="E1170" s="157" t="str">
        <f t="shared" ca="1" si="279"/>
        <v/>
      </c>
      <c r="F1170" s="157"/>
      <c r="G1170" s="158" t="str">
        <f t="shared" ca="1" si="280"/>
        <v/>
      </c>
      <c r="H1170" s="159"/>
      <c r="I1170" s="160" t="str">
        <f>IF(H1170="","",INDEX(D.1[Quy cách],MATCH(H1170,D.1[Tên sản phẩm],0)))</f>
        <v/>
      </c>
      <c r="J1170" s="35" t="str">
        <f>IF(H1170="","",INDEX(D.1[ĐVT],MATCH(H1170,D.1[Tên sản phẩm],0)))</f>
        <v/>
      </c>
      <c r="K1170" s="163" t="str">
        <f>IF(H1170="","",INDEX(D.1[Đơn giá bán
(Tham khảo)],MATCH(H1170,D.1[Tên sản phẩm],0)))</f>
        <v/>
      </c>
      <c r="L1170" s="162"/>
      <c r="M1170" s="159"/>
      <c r="N1170" s="159"/>
      <c r="O1170" s="159"/>
      <c r="P1170" s="163" t="str">
        <f t="shared" si="281"/>
        <v/>
      </c>
      <c r="Q1170" s="164"/>
      <c r="R1170" s="162"/>
      <c r="S1170" s="163" t="str">
        <f t="shared" si="282"/>
        <v/>
      </c>
      <c r="T1170" s="164" t="str">
        <f t="shared" ca="1" si="283"/>
        <v/>
      </c>
      <c r="U1170" s="163" t="str">
        <f t="shared" si="284"/>
        <v/>
      </c>
      <c r="V1170" s="163" t="str">
        <f ca="1">IF(AND(C1170&lt;&gt;"",C1170&lt;&gt;OFFSET(C1170,1,0)),SUMIFS(B.2[Giá có thuế],B.2[Số ĐK],C1170),"")</f>
        <v/>
      </c>
      <c r="W1170" s="159"/>
      <c r="X1170" s="161" t="str">
        <f>IF(W1170="","",'Thông Tin Chung'!$L$3)</f>
        <v/>
      </c>
      <c r="Y1170" s="163" t="str">
        <f t="shared" ca="1" si="285"/>
        <v/>
      </c>
      <c r="Z1170" s="165"/>
      <c r="AA1170" s="155" t="str">
        <f ca="1">IF(C1170="","",IF(OR(D1170&lt;NgayBatDau,D1170&gt;NgayKetThuc),"Ngày tháng phải nằm trong kỳ báo cáo",IF(AND(G1170&lt;&gt;"",COUNTIF(D.2[Tên khách hàng],G1170)=0),"Tên KH chưa khai báo trong DSKH",IF(AND(H1170&lt;&gt;"",COUNTIF(D.1[Tên sản phẩm],H1170)=0),"SP này chưa khai báo trong DSSP",""))))</f>
        <v/>
      </c>
      <c r="AB1170" s="23" t="str">
        <f t="shared" ca="1" si="271"/>
        <v/>
      </c>
      <c r="AC1170" s="23" t="str">
        <f t="shared" ca="1" si="272"/>
        <v/>
      </c>
      <c r="AD1170" s="23" t="str">
        <f t="shared" ca="1" si="273"/>
        <v/>
      </c>
      <c r="AE1170" s="68" t="str">
        <f t="shared" ca="1" si="274"/>
        <v/>
      </c>
      <c r="AF1170" s="69" t="str">
        <f>IF(OR(H1170="",S1170=""),"",S1170-(SUM(L1170,M1170)*INDEX(D.1[Đơn giá],MATCH(H1170,D.1[Tên sản phẩm],0))))</f>
        <v/>
      </c>
      <c r="AG1170" s="90" t="str">
        <f t="shared" ca="1" si="275"/>
        <v/>
      </c>
      <c r="AH1170" s="90"/>
    </row>
    <row r="1171" spans="2:34" ht="27.75" customHeight="1" x14ac:dyDescent="0.2">
      <c r="B1171" s="154">
        <f t="shared" si="276"/>
        <v>1168</v>
      </c>
      <c r="C1171" s="155" t="str">
        <f t="shared" ca="1" si="277"/>
        <v/>
      </c>
      <c r="D1171" s="156" t="str">
        <f t="shared" ca="1" si="278"/>
        <v/>
      </c>
      <c r="E1171" s="157" t="str">
        <f t="shared" ca="1" si="279"/>
        <v/>
      </c>
      <c r="F1171" s="157"/>
      <c r="G1171" s="158" t="str">
        <f t="shared" ca="1" si="280"/>
        <v/>
      </c>
      <c r="H1171" s="159"/>
      <c r="I1171" s="160" t="str">
        <f>IF(H1171="","",INDEX(D.1[Quy cách],MATCH(H1171,D.1[Tên sản phẩm],0)))</f>
        <v/>
      </c>
      <c r="J1171" s="35" t="str">
        <f>IF(H1171="","",INDEX(D.1[ĐVT],MATCH(H1171,D.1[Tên sản phẩm],0)))</f>
        <v/>
      </c>
      <c r="K1171" s="163" t="str">
        <f>IF(H1171="","",INDEX(D.1[Đơn giá bán
(Tham khảo)],MATCH(H1171,D.1[Tên sản phẩm],0)))</f>
        <v/>
      </c>
      <c r="L1171" s="162"/>
      <c r="M1171" s="159"/>
      <c r="N1171" s="159"/>
      <c r="O1171" s="159"/>
      <c r="P1171" s="163" t="str">
        <f t="shared" si="281"/>
        <v/>
      </c>
      <c r="Q1171" s="164"/>
      <c r="R1171" s="162"/>
      <c r="S1171" s="163" t="str">
        <f t="shared" si="282"/>
        <v/>
      </c>
      <c r="T1171" s="164" t="str">
        <f t="shared" ca="1" si="283"/>
        <v/>
      </c>
      <c r="U1171" s="163" t="str">
        <f t="shared" si="284"/>
        <v/>
      </c>
      <c r="V1171" s="163" t="str">
        <f ca="1">IF(AND(C1171&lt;&gt;"",C1171&lt;&gt;OFFSET(C1171,1,0)),SUMIFS(B.2[Giá có thuế],B.2[Số ĐK],C1171),"")</f>
        <v/>
      </c>
      <c r="W1171" s="159"/>
      <c r="X1171" s="161" t="str">
        <f>IF(W1171="","",'Thông Tin Chung'!$L$3)</f>
        <v/>
      </c>
      <c r="Y1171" s="163" t="str">
        <f t="shared" ca="1" si="285"/>
        <v/>
      </c>
      <c r="Z1171" s="165"/>
      <c r="AA1171" s="155" t="str">
        <f ca="1">IF(C1171="","",IF(OR(D1171&lt;NgayBatDau,D1171&gt;NgayKetThuc),"Ngày tháng phải nằm trong kỳ báo cáo",IF(AND(G1171&lt;&gt;"",COUNTIF(D.2[Tên khách hàng],G1171)=0),"Tên KH chưa khai báo trong DSKH",IF(AND(H1171&lt;&gt;"",COUNTIF(D.1[Tên sản phẩm],H1171)=0),"SP này chưa khai báo trong DSSP",""))))</f>
        <v/>
      </c>
      <c r="AB1171" s="23" t="str">
        <f t="shared" ca="1" si="271"/>
        <v/>
      </c>
      <c r="AC1171" s="23" t="str">
        <f t="shared" ca="1" si="272"/>
        <v/>
      </c>
      <c r="AD1171" s="23" t="str">
        <f t="shared" ca="1" si="273"/>
        <v/>
      </c>
      <c r="AE1171" s="68" t="str">
        <f t="shared" ca="1" si="274"/>
        <v/>
      </c>
      <c r="AF1171" s="69" t="str">
        <f>IF(OR(H1171="",S1171=""),"",S1171-(SUM(L1171,M1171)*INDEX(D.1[Đơn giá],MATCH(H1171,D.1[Tên sản phẩm],0))))</f>
        <v/>
      </c>
      <c r="AG1171" s="90" t="str">
        <f t="shared" ca="1" si="275"/>
        <v/>
      </c>
      <c r="AH1171" s="90"/>
    </row>
    <row r="1172" spans="2:34" ht="27.75" customHeight="1" x14ac:dyDescent="0.2">
      <c r="B1172" s="154">
        <f t="shared" si="276"/>
        <v>1169</v>
      </c>
      <c r="C1172" s="155" t="str">
        <f t="shared" ca="1" si="277"/>
        <v/>
      </c>
      <c r="D1172" s="156" t="str">
        <f t="shared" ca="1" si="278"/>
        <v/>
      </c>
      <c r="E1172" s="157" t="str">
        <f t="shared" ca="1" si="279"/>
        <v/>
      </c>
      <c r="F1172" s="157"/>
      <c r="G1172" s="158" t="str">
        <f t="shared" ca="1" si="280"/>
        <v/>
      </c>
      <c r="H1172" s="159"/>
      <c r="I1172" s="160" t="str">
        <f>IF(H1172="","",INDEX(D.1[Quy cách],MATCH(H1172,D.1[Tên sản phẩm],0)))</f>
        <v/>
      </c>
      <c r="J1172" s="35" t="str">
        <f>IF(H1172="","",INDEX(D.1[ĐVT],MATCH(H1172,D.1[Tên sản phẩm],0)))</f>
        <v/>
      </c>
      <c r="K1172" s="163" t="str">
        <f>IF(H1172="","",INDEX(D.1[Đơn giá bán
(Tham khảo)],MATCH(H1172,D.1[Tên sản phẩm],0)))</f>
        <v/>
      </c>
      <c r="L1172" s="162"/>
      <c r="M1172" s="159"/>
      <c r="N1172" s="159"/>
      <c r="O1172" s="159"/>
      <c r="P1172" s="163" t="str">
        <f t="shared" si="281"/>
        <v/>
      </c>
      <c r="Q1172" s="164"/>
      <c r="R1172" s="162"/>
      <c r="S1172" s="163" t="str">
        <f t="shared" si="282"/>
        <v/>
      </c>
      <c r="T1172" s="164" t="str">
        <f t="shared" ca="1" si="283"/>
        <v/>
      </c>
      <c r="U1172" s="163" t="str">
        <f t="shared" si="284"/>
        <v/>
      </c>
      <c r="V1172" s="163" t="str">
        <f ca="1">IF(AND(C1172&lt;&gt;"",C1172&lt;&gt;OFFSET(C1172,1,0)),SUMIFS(B.2[Giá có thuế],B.2[Số ĐK],C1172),"")</f>
        <v/>
      </c>
      <c r="W1172" s="159"/>
      <c r="X1172" s="161" t="str">
        <f>IF(W1172="","",'Thông Tin Chung'!$L$3)</f>
        <v/>
      </c>
      <c r="Y1172" s="163" t="str">
        <f t="shared" ca="1" si="285"/>
        <v/>
      </c>
      <c r="Z1172" s="165"/>
      <c r="AA1172" s="155" t="str">
        <f ca="1">IF(C1172="","",IF(OR(D1172&lt;NgayBatDau,D1172&gt;NgayKetThuc),"Ngày tháng phải nằm trong kỳ báo cáo",IF(AND(G1172&lt;&gt;"",COUNTIF(D.2[Tên khách hàng],G1172)=0),"Tên KH chưa khai báo trong DSKH",IF(AND(H1172&lt;&gt;"",COUNTIF(D.1[Tên sản phẩm],H1172)=0),"SP này chưa khai báo trong DSSP",""))))</f>
        <v/>
      </c>
      <c r="AB1172" s="23" t="str">
        <f t="shared" ca="1" si="271"/>
        <v/>
      </c>
      <c r="AC1172" s="23" t="str">
        <f t="shared" ca="1" si="272"/>
        <v/>
      </c>
      <c r="AD1172" s="23" t="str">
        <f t="shared" ca="1" si="273"/>
        <v/>
      </c>
      <c r="AE1172" s="68" t="str">
        <f t="shared" ca="1" si="274"/>
        <v/>
      </c>
      <c r="AF1172" s="69" t="str">
        <f>IF(OR(H1172="",S1172=""),"",S1172-(SUM(L1172,M1172)*INDEX(D.1[Đơn giá],MATCH(H1172,D.1[Tên sản phẩm],0))))</f>
        <v/>
      </c>
      <c r="AG1172" s="90" t="str">
        <f t="shared" ca="1" si="275"/>
        <v/>
      </c>
      <c r="AH1172" s="90"/>
    </row>
    <row r="1173" spans="2:34" ht="27.75" customHeight="1" x14ac:dyDescent="0.2">
      <c r="B1173" s="154">
        <f t="shared" si="276"/>
        <v>1170</v>
      </c>
      <c r="C1173" s="155" t="str">
        <f t="shared" ca="1" si="277"/>
        <v/>
      </c>
      <c r="D1173" s="156" t="str">
        <f t="shared" ca="1" si="278"/>
        <v/>
      </c>
      <c r="E1173" s="157" t="str">
        <f t="shared" ca="1" si="279"/>
        <v/>
      </c>
      <c r="F1173" s="157"/>
      <c r="G1173" s="158" t="str">
        <f t="shared" ca="1" si="280"/>
        <v/>
      </c>
      <c r="H1173" s="159"/>
      <c r="I1173" s="160" t="str">
        <f>IF(H1173="","",INDEX(D.1[Quy cách],MATCH(H1173,D.1[Tên sản phẩm],0)))</f>
        <v/>
      </c>
      <c r="J1173" s="35" t="str">
        <f>IF(H1173="","",INDEX(D.1[ĐVT],MATCH(H1173,D.1[Tên sản phẩm],0)))</f>
        <v/>
      </c>
      <c r="K1173" s="163" t="str">
        <f>IF(H1173="","",INDEX(D.1[Đơn giá bán
(Tham khảo)],MATCH(H1173,D.1[Tên sản phẩm],0)))</f>
        <v/>
      </c>
      <c r="L1173" s="162"/>
      <c r="M1173" s="159"/>
      <c r="N1173" s="159"/>
      <c r="O1173" s="159"/>
      <c r="P1173" s="163" t="str">
        <f t="shared" si="281"/>
        <v/>
      </c>
      <c r="Q1173" s="164"/>
      <c r="R1173" s="162"/>
      <c r="S1173" s="163" t="str">
        <f t="shared" si="282"/>
        <v/>
      </c>
      <c r="T1173" s="164" t="str">
        <f t="shared" ca="1" si="283"/>
        <v/>
      </c>
      <c r="U1173" s="163" t="str">
        <f t="shared" si="284"/>
        <v/>
      </c>
      <c r="V1173" s="163" t="str">
        <f ca="1">IF(AND(C1173&lt;&gt;"",C1173&lt;&gt;OFFSET(C1173,1,0)),SUMIFS(B.2[Giá có thuế],B.2[Số ĐK],C1173),"")</f>
        <v/>
      </c>
      <c r="W1173" s="159"/>
      <c r="X1173" s="161" t="str">
        <f>IF(W1173="","",'Thông Tin Chung'!$L$3)</f>
        <v/>
      </c>
      <c r="Y1173" s="163" t="str">
        <f t="shared" ca="1" si="285"/>
        <v/>
      </c>
      <c r="Z1173" s="165"/>
      <c r="AA1173" s="155" t="str">
        <f ca="1">IF(C1173="","",IF(OR(D1173&lt;NgayBatDau,D1173&gt;NgayKetThuc),"Ngày tháng phải nằm trong kỳ báo cáo",IF(AND(G1173&lt;&gt;"",COUNTIF(D.2[Tên khách hàng],G1173)=0),"Tên KH chưa khai báo trong DSKH",IF(AND(H1173&lt;&gt;"",COUNTIF(D.1[Tên sản phẩm],H1173)=0),"SP này chưa khai báo trong DSSP",""))))</f>
        <v/>
      </c>
      <c r="AB1173" s="23" t="str">
        <f t="shared" ca="1" si="271"/>
        <v/>
      </c>
      <c r="AC1173" s="23" t="str">
        <f t="shared" ca="1" si="272"/>
        <v/>
      </c>
      <c r="AD1173" s="23" t="str">
        <f t="shared" ca="1" si="273"/>
        <v/>
      </c>
      <c r="AE1173" s="68" t="str">
        <f t="shared" ca="1" si="274"/>
        <v/>
      </c>
      <c r="AF1173" s="69" t="str">
        <f>IF(OR(H1173="",S1173=""),"",S1173-(SUM(L1173,M1173)*INDEX(D.1[Đơn giá],MATCH(H1173,D.1[Tên sản phẩm],0))))</f>
        <v/>
      </c>
      <c r="AG1173" s="90" t="str">
        <f t="shared" ca="1" si="275"/>
        <v/>
      </c>
      <c r="AH1173" s="90"/>
    </row>
    <row r="1174" spans="2:34" ht="27.75" customHeight="1" x14ac:dyDescent="0.2">
      <c r="B1174" s="154">
        <f t="shared" si="276"/>
        <v>1171</v>
      </c>
      <c r="C1174" s="155" t="str">
        <f t="shared" ca="1" si="277"/>
        <v/>
      </c>
      <c r="D1174" s="156" t="str">
        <f t="shared" ca="1" si="278"/>
        <v/>
      </c>
      <c r="E1174" s="157" t="str">
        <f t="shared" ca="1" si="279"/>
        <v/>
      </c>
      <c r="F1174" s="157"/>
      <c r="G1174" s="158" t="str">
        <f t="shared" ca="1" si="280"/>
        <v/>
      </c>
      <c r="H1174" s="159"/>
      <c r="I1174" s="160" t="str">
        <f>IF(H1174="","",INDEX(D.1[Quy cách],MATCH(H1174,D.1[Tên sản phẩm],0)))</f>
        <v/>
      </c>
      <c r="J1174" s="35" t="str">
        <f>IF(H1174="","",INDEX(D.1[ĐVT],MATCH(H1174,D.1[Tên sản phẩm],0)))</f>
        <v/>
      </c>
      <c r="K1174" s="163" t="str">
        <f>IF(H1174="","",INDEX(D.1[Đơn giá bán
(Tham khảo)],MATCH(H1174,D.1[Tên sản phẩm],0)))</f>
        <v/>
      </c>
      <c r="L1174" s="162"/>
      <c r="M1174" s="159"/>
      <c r="N1174" s="159"/>
      <c r="O1174" s="159"/>
      <c r="P1174" s="163" t="str">
        <f t="shared" si="281"/>
        <v/>
      </c>
      <c r="Q1174" s="164"/>
      <c r="R1174" s="162"/>
      <c r="S1174" s="163" t="str">
        <f t="shared" si="282"/>
        <v/>
      </c>
      <c r="T1174" s="164" t="str">
        <f t="shared" ca="1" si="283"/>
        <v/>
      </c>
      <c r="U1174" s="163" t="str">
        <f t="shared" si="284"/>
        <v/>
      </c>
      <c r="V1174" s="163" t="str">
        <f ca="1">IF(AND(C1174&lt;&gt;"",C1174&lt;&gt;OFFSET(C1174,1,0)),SUMIFS(B.2[Giá có thuế],B.2[Số ĐK],C1174),"")</f>
        <v/>
      </c>
      <c r="W1174" s="159"/>
      <c r="X1174" s="161" t="str">
        <f>IF(W1174="","",'Thông Tin Chung'!$L$3)</f>
        <v/>
      </c>
      <c r="Y1174" s="163" t="str">
        <f t="shared" ca="1" si="285"/>
        <v/>
      </c>
      <c r="Z1174" s="165"/>
      <c r="AA1174" s="155" t="str">
        <f ca="1">IF(C1174="","",IF(OR(D1174&lt;NgayBatDau,D1174&gt;NgayKetThuc),"Ngày tháng phải nằm trong kỳ báo cáo",IF(AND(G1174&lt;&gt;"",COUNTIF(D.2[Tên khách hàng],G1174)=0),"Tên KH chưa khai báo trong DSKH",IF(AND(H1174&lt;&gt;"",COUNTIF(D.1[Tên sản phẩm],H1174)=0),"SP này chưa khai báo trong DSSP",""))))</f>
        <v/>
      </c>
      <c r="AB1174" s="23" t="str">
        <f t="shared" ca="1" si="271"/>
        <v/>
      </c>
      <c r="AC1174" s="23" t="str">
        <f t="shared" ca="1" si="272"/>
        <v/>
      </c>
      <c r="AD1174" s="23" t="str">
        <f t="shared" ca="1" si="273"/>
        <v/>
      </c>
      <c r="AE1174" s="68" t="str">
        <f t="shared" ca="1" si="274"/>
        <v/>
      </c>
      <c r="AF1174" s="69" t="str">
        <f>IF(OR(H1174="",S1174=""),"",S1174-(SUM(L1174,M1174)*INDEX(D.1[Đơn giá],MATCH(H1174,D.1[Tên sản phẩm],0))))</f>
        <v/>
      </c>
      <c r="AG1174" s="90" t="str">
        <f t="shared" ca="1" si="275"/>
        <v/>
      </c>
      <c r="AH1174" s="90"/>
    </row>
    <row r="1175" spans="2:34" ht="27.75" customHeight="1" x14ac:dyDescent="0.2">
      <c r="B1175" s="154">
        <f t="shared" si="276"/>
        <v>1172</v>
      </c>
      <c r="C1175" s="155" t="str">
        <f t="shared" ca="1" si="277"/>
        <v/>
      </c>
      <c r="D1175" s="156" t="str">
        <f t="shared" ca="1" si="278"/>
        <v/>
      </c>
      <c r="E1175" s="157" t="str">
        <f t="shared" ca="1" si="279"/>
        <v/>
      </c>
      <c r="F1175" s="157"/>
      <c r="G1175" s="158" t="str">
        <f t="shared" ca="1" si="280"/>
        <v/>
      </c>
      <c r="H1175" s="159"/>
      <c r="I1175" s="160" t="str">
        <f>IF(H1175="","",INDEX(D.1[Quy cách],MATCH(H1175,D.1[Tên sản phẩm],0)))</f>
        <v/>
      </c>
      <c r="J1175" s="35" t="str">
        <f>IF(H1175="","",INDEX(D.1[ĐVT],MATCH(H1175,D.1[Tên sản phẩm],0)))</f>
        <v/>
      </c>
      <c r="K1175" s="163" t="str">
        <f>IF(H1175="","",INDEX(D.1[Đơn giá bán
(Tham khảo)],MATCH(H1175,D.1[Tên sản phẩm],0)))</f>
        <v/>
      </c>
      <c r="L1175" s="162"/>
      <c r="M1175" s="159"/>
      <c r="N1175" s="159"/>
      <c r="O1175" s="159"/>
      <c r="P1175" s="163" t="str">
        <f t="shared" si="281"/>
        <v/>
      </c>
      <c r="Q1175" s="164"/>
      <c r="R1175" s="162"/>
      <c r="S1175" s="163" t="str">
        <f t="shared" si="282"/>
        <v/>
      </c>
      <c r="T1175" s="164" t="str">
        <f t="shared" ca="1" si="283"/>
        <v/>
      </c>
      <c r="U1175" s="163" t="str">
        <f t="shared" si="284"/>
        <v/>
      </c>
      <c r="V1175" s="163" t="str">
        <f ca="1">IF(AND(C1175&lt;&gt;"",C1175&lt;&gt;OFFSET(C1175,1,0)),SUMIFS(B.2[Giá có thuế],B.2[Số ĐK],C1175),"")</f>
        <v/>
      </c>
      <c r="W1175" s="159"/>
      <c r="X1175" s="161" t="str">
        <f>IF(W1175="","",'Thông Tin Chung'!$L$3)</f>
        <v/>
      </c>
      <c r="Y1175" s="163" t="str">
        <f t="shared" ca="1" si="285"/>
        <v/>
      </c>
      <c r="Z1175" s="165"/>
      <c r="AA1175" s="155" t="str">
        <f ca="1">IF(C1175="","",IF(OR(D1175&lt;NgayBatDau,D1175&gt;NgayKetThuc),"Ngày tháng phải nằm trong kỳ báo cáo",IF(AND(G1175&lt;&gt;"",COUNTIF(D.2[Tên khách hàng],G1175)=0),"Tên KH chưa khai báo trong DSKH",IF(AND(H1175&lt;&gt;"",COUNTIF(D.1[Tên sản phẩm],H1175)=0),"SP này chưa khai báo trong DSSP",""))))</f>
        <v/>
      </c>
      <c r="AB1175" s="23" t="str">
        <f t="shared" ca="1" si="271"/>
        <v/>
      </c>
      <c r="AC1175" s="23" t="str">
        <f t="shared" ca="1" si="272"/>
        <v/>
      </c>
      <c r="AD1175" s="23" t="str">
        <f t="shared" ca="1" si="273"/>
        <v/>
      </c>
      <c r="AE1175" s="68" t="str">
        <f t="shared" ca="1" si="274"/>
        <v/>
      </c>
      <c r="AF1175" s="69" t="str">
        <f>IF(OR(H1175="",S1175=""),"",S1175-(SUM(L1175,M1175)*INDEX(D.1[Đơn giá],MATCH(H1175,D.1[Tên sản phẩm],0))))</f>
        <v/>
      </c>
      <c r="AG1175" s="90" t="str">
        <f t="shared" ca="1" si="275"/>
        <v/>
      </c>
      <c r="AH1175" s="90"/>
    </row>
    <row r="1176" spans="2:34" ht="27.75" customHeight="1" x14ac:dyDescent="0.2">
      <c r="B1176" s="154">
        <f t="shared" si="276"/>
        <v>1173</v>
      </c>
      <c r="C1176" s="155" t="str">
        <f t="shared" ca="1" si="277"/>
        <v/>
      </c>
      <c r="D1176" s="156" t="str">
        <f t="shared" ca="1" si="278"/>
        <v/>
      </c>
      <c r="E1176" s="157" t="str">
        <f t="shared" ca="1" si="279"/>
        <v/>
      </c>
      <c r="F1176" s="157"/>
      <c r="G1176" s="158" t="str">
        <f t="shared" ca="1" si="280"/>
        <v/>
      </c>
      <c r="H1176" s="159"/>
      <c r="I1176" s="160" t="str">
        <f>IF(H1176="","",INDEX(D.1[Quy cách],MATCH(H1176,D.1[Tên sản phẩm],0)))</f>
        <v/>
      </c>
      <c r="J1176" s="35" t="str">
        <f>IF(H1176="","",INDEX(D.1[ĐVT],MATCH(H1176,D.1[Tên sản phẩm],0)))</f>
        <v/>
      </c>
      <c r="K1176" s="163" t="str">
        <f>IF(H1176="","",INDEX(D.1[Đơn giá bán
(Tham khảo)],MATCH(H1176,D.1[Tên sản phẩm],0)))</f>
        <v/>
      </c>
      <c r="L1176" s="162"/>
      <c r="M1176" s="159"/>
      <c r="N1176" s="159"/>
      <c r="O1176" s="159"/>
      <c r="P1176" s="163" t="str">
        <f t="shared" si="281"/>
        <v/>
      </c>
      <c r="Q1176" s="164"/>
      <c r="R1176" s="162"/>
      <c r="S1176" s="163" t="str">
        <f t="shared" si="282"/>
        <v/>
      </c>
      <c r="T1176" s="164" t="str">
        <f t="shared" ca="1" si="283"/>
        <v/>
      </c>
      <c r="U1176" s="163" t="str">
        <f t="shared" si="284"/>
        <v/>
      </c>
      <c r="V1176" s="163" t="str">
        <f ca="1">IF(AND(C1176&lt;&gt;"",C1176&lt;&gt;OFFSET(C1176,1,0)),SUMIFS(B.2[Giá có thuế],B.2[Số ĐK],C1176),"")</f>
        <v/>
      </c>
      <c r="W1176" s="159"/>
      <c r="X1176" s="161" t="str">
        <f>IF(W1176="","",'Thông Tin Chung'!$L$3)</f>
        <v/>
      </c>
      <c r="Y1176" s="163" t="str">
        <f t="shared" ca="1" si="285"/>
        <v/>
      </c>
      <c r="Z1176" s="165"/>
      <c r="AA1176" s="155" t="str">
        <f ca="1">IF(C1176="","",IF(OR(D1176&lt;NgayBatDau,D1176&gt;NgayKetThuc),"Ngày tháng phải nằm trong kỳ báo cáo",IF(AND(G1176&lt;&gt;"",COUNTIF(D.2[Tên khách hàng],G1176)=0),"Tên KH chưa khai báo trong DSKH",IF(AND(H1176&lt;&gt;"",COUNTIF(D.1[Tên sản phẩm],H1176)=0),"SP này chưa khai báo trong DSSP",""))))</f>
        <v/>
      </c>
      <c r="AB1176" s="23" t="str">
        <f t="shared" ca="1" si="271"/>
        <v/>
      </c>
      <c r="AC1176" s="23" t="str">
        <f t="shared" ca="1" si="272"/>
        <v/>
      </c>
      <c r="AD1176" s="23" t="str">
        <f t="shared" ca="1" si="273"/>
        <v/>
      </c>
      <c r="AE1176" s="68" t="str">
        <f t="shared" ca="1" si="274"/>
        <v/>
      </c>
      <c r="AF1176" s="69" t="str">
        <f>IF(OR(H1176="",S1176=""),"",S1176-(SUM(L1176,M1176)*INDEX(D.1[Đơn giá],MATCH(H1176,D.1[Tên sản phẩm],0))))</f>
        <v/>
      </c>
      <c r="AG1176" s="90" t="str">
        <f t="shared" ca="1" si="275"/>
        <v/>
      </c>
      <c r="AH1176" s="90"/>
    </row>
    <row r="1177" spans="2:34" ht="27.75" customHeight="1" x14ac:dyDescent="0.2">
      <c r="B1177" s="154">
        <f t="shared" si="276"/>
        <v>1174</v>
      </c>
      <c r="C1177" s="155" t="str">
        <f t="shared" ca="1" si="277"/>
        <v/>
      </c>
      <c r="D1177" s="156" t="str">
        <f t="shared" ca="1" si="278"/>
        <v/>
      </c>
      <c r="E1177" s="157" t="str">
        <f t="shared" ca="1" si="279"/>
        <v/>
      </c>
      <c r="F1177" s="157"/>
      <c r="G1177" s="158" t="str">
        <f t="shared" ca="1" si="280"/>
        <v/>
      </c>
      <c r="H1177" s="159"/>
      <c r="I1177" s="160" t="str">
        <f>IF(H1177="","",INDEX(D.1[Quy cách],MATCH(H1177,D.1[Tên sản phẩm],0)))</f>
        <v/>
      </c>
      <c r="J1177" s="35" t="str">
        <f>IF(H1177="","",INDEX(D.1[ĐVT],MATCH(H1177,D.1[Tên sản phẩm],0)))</f>
        <v/>
      </c>
      <c r="K1177" s="163" t="str">
        <f>IF(H1177="","",INDEX(D.1[Đơn giá bán
(Tham khảo)],MATCH(H1177,D.1[Tên sản phẩm],0)))</f>
        <v/>
      </c>
      <c r="L1177" s="162"/>
      <c r="M1177" s="159"/>
      <c r="N1177" s="159"/>
      <c r="O1177" s="159"/>
      <c r="P1177" s="163" t="str">
        <f t="shared" si="281"/>
        <v/>
      </c>
      <c r="Q1177" s="164"/>
      <c r="R1177" s="162"/>
      <c r="S1177" s="163" t="str">
        <f t="shared" si="282"/>
        <v/>
      </c>
      <c r="T1177" s="164" t="str">
        <f t="shared" ca="1" si="283"/>
        <v/>
      </c>
      <c r="U1177" s="163" t="str">
        <f t="shared" si="284"/>
        <v/>
      </c>
      <c r="V1177" s="163" t="str">
        <f ca="1">IF(AND(C1177&lt;&gt;"",C1177&lt;&gt;OFFSET(C1177,1,0)),SUMIFS(B.2[Giá có thuế],B.2[Số ĐK],C1177),"")</f>
        <v/>
      </c>
      <c r="W1177" s="159"/>
      <c r="X1177" s="161" t="str">
        <f>IF(W1177="","",'Thông Tin Chung'!$L$3)</f>
        <v/>
      </c>
      <c r="Y1177" s="163" t="str">
        <f t="shared" ca="1" si="285"/>
        <v/>
      </c>
      <c r="Z1177" s="165"/>
      <c r="AA1177" s="155" t="str">
        <f ca="1">IF(C1177="","",IF(OR(D1177&lt;NgayBatDau,D1177&gt;NgayKetThuc),"Ngày tháng phải nằm trong kỳ báo cáo",IF(AND(G1177&lt;&gt;"",COUNTIF(D.2[Tên khách hàng],G1177)=0),"Tên KH chưa khai báo trong DSKH",IF(AND(H1177&lt;&gt;"",COUNTIF(D.1[Tên sản phẩm],H1177)=0),"SP này chưa khai báo trong DSSP",""))))</f>
        <v/>
      </c>
      <c r="AB1177" s="23" t="str">
        <f t="shared" ca="1" si="271"/>
        <v/>
      </c>
      <c r="AC1177" s="23" t="str">
        <f t="shared" ca="1" si="272"/>
        <v/>
      </c>
      <c r="AD1177" s="23" t="str">
        <f t="shared" ca="1" si="273"/>
        <v/>
      </c>
      <c r="AE1177" s="68" t="str">
        <f t="shared" ca="1" si="274"/>
        <v/>
      </c>
      <c r="AF1177" s="69" t="str">
        <f>IF(OR(H1177="",S1177=""),"",S1177-(SUM(L1177,M1177)*INDEX(D.1[Đơn giá],MATCH(H1177,D.1[Tên sản phẩm],0))))</f>
        <v/>
      </c>
      <c r="AG1177" s="90" t="str">
        <f t="shared" ca="1" si="275"/>
        <v/>
      </c>
      <c r="AH1177" s="90"/>
    </row>
    <row r="1178" spans="2:34" ht="27.75" customHeight="1" x14ac:dyDescent="0.2">
      <c r="B1178" s="154">
        <f t="shared" si="276"/>
        <v>1175</v>
      </c>
      <c r="C1178" s="155" t="str">
        <f t="shared" ca="1" si="277"/>
        <v/>
      </c>
      <c r="D1178" s="156" t="str">
        <f t="shared" ca="1" si="278"/>
        <v/>
      </c>
      <c r="E1178" s="157" t="str">
        <f t="shared" ca="1" si="279"/>
        <v/>
      </c>
      <c r="F1178" s="157"/>
      <c r="G1178" s="158" t="str">
        <f t="shared" ca="1" si="280"/>
        <v/>
      </c>
      <c r="H1178" s="159"/>
      <c r="I1178" s="160" t="str">
        <f>IF(H1178="","",INDEX(D.1[Quy cách],MATCH(H1178,D.1[Tên sản phẩm],0)))</f>
        <v/>
      </c>
      <c r="J1178" s="35" t="str">
        <f>IF(H1178="","",INDEX(D.1[ĐVT],MATCH(H1178,D.1[Tên sản phẩm],0)))</f>
        <v/>
      </c>
      <c r="K1178" s="163" t="str">
        <f>IF(H1178="","",INDEX(D.1[Đơn giá bán
(Tham khảo)],MATCH(H1178,D.1[Tên sản phẩm],0)))</f>
        <v/>
      </c>
      <c r="L1178" s="162"/>
      <c r="M1178" s="159"/>
      <c r="N1178" s="159"/>
      <c r="O1178" s="159"/>
      <c r="P1178" s="163" t="str">
        <f t="shared" si="281"/>
        <v/>
      </c>
      <c r="Q1178" s="164"/>
      <c r="R1178" s="162"/>
      <c r="S1178" s="163" t="str">
        <f t="shared" si="282"/>
        <v/>
      </c>
      <c r="T1178" s="164" t="str">
        <f t="shared" ca="1" si="283"/>
        <v/>
      </c>
      <c r="U1178" s="163" t="str">
        <f t="shared" si="284"/>
        <v/>
      </c>
      <c r="V1178" s="163" t="str">
        <f ca="1">IF(AND(C1178&lt;&gt;"",C1178&lt;&gt;OFFSET(C1178,1,0)),SUMIFS(B.2[Giá có thuế],B.2[Số ĐK],C1178),"")</f>
        <v/>
      </c>
      <c r="W1178" s="159"/>
      <c r="X1178" s="161" t="str">
        <f>IF(W1178="","",'Thông Tin Chung'!$L$3)</f>
        <v/>
      </c>
      <c r="Y1178" s="163" t="str">
        <f t="shared" ca="1" si="285"/>
        <v/>
      </c>
      <c r="Z1178" s="165"/>
      <c r="AA1178" s="155" t="str">
        <f ca="1">IF(C1178="","",IF(OR(D1178&lt;NgayBatDau,D1178&gt;NgayKetThuc),"Ngày tháng phải nằm trong kỳ báo cáo",IF(AND(G1178&lt;&gt;"",COUNTIF(D.2[Tên khách hàng],G1178)=0),"Tên KH chưa khai báo trong DSKH",IF(AND(H1178&lt;&gt;"",COUNTIF(D.1[Tên sản phẩm],H1178)=0),"SP này chưa khai báo trong DSSP",""))))</f>
        <v/>
      </c>
      <c r="AB1178" s="23" t="str">
        <f t="shared" ca="1" si="271"/>
        <v/>
      </c>
      <c r="AC1178" s="23" t="str">
        <f t="shared" ca="1" si="272"/>
        <v/>
      </c>
      <c r="AD1178" s="23" t="str">
        <f t="shared" ca="1" si="273"/>
        <v/>
      </c>
      <c r="AE1178" s="68" t="str">
        <f t="shared" ca="1" si="274"/>
        <v/>
      </c>
      <c r="AF1178" s="69" t="str">
        <f>IF(OR(H1178="",S1178=""),"",S1178-(SUM(L1178,M1178)*INDEX(D.1[Đơn giá],MATCH(H1178,D.1[Tên sản phẩm],0))))</f>
        <v/>
      </c>
      <c r="AG1178" s="90" t="str">
        <f t="shared" ca="1" si="275"/>
        <v/>
      </c>
      <c r="AH1178" s="90"/>
    </row>
    <row r="1179" spans="2:34" ht="27.75" customHeight="1" x14ac:dyDescent="0.2">
      <c r="B1179" s="154">
        <f t="shared" si="276"/>
        <v>1176</v>
      </c>
      <c r="C1179" s="155" t="str">
        <f t="shared" ca="1" si="277"/>
        <v/>
      </c>
      <c r="D1179" s="156" t="str">
        <f t="shared" ca="1" si="278"/>
        <v/>
      </c>
      <c r="E1179" s="157" t="str">
        <f t="shared" ca="1" si="279"/>
        <v/>
      </c>
      <c r="F1179" s="157"/>
      <c r="G1179" s="158" t="str">
        <f t="shared" ca="1" si="280"/>
        <v/>
      </c>
      <c r="H1179" s="159"/>
      <c r="I1179" s="160" t="str">
        <f>IF(H1179="","",INDEX(D.1[Quy cách],MATCH(H1179,D.1[Tên sản phẩm],0)))</f>
        <v/>
      </c>
      <c r="J1179" s="35" t="str">
        <f>IF(H1179="","",INDEX(D.1[ĐVT],MATCH(H1179,D.1[Tên sản phẩm],0)))</f>
        <v/>
      </c>
      <c r="K1179" s="163" t="str">
        <f>IF(H1179="","",INDEX(D.1[Đơn giá bán
(Tham khảo)],MATCH(H1179,D.1[Tên sản phẩm],0)))</f>
        <v/>
      </c>
      <c r="L1179" s="162"/>
      <c r="M1179" s="159"/>
      <c r="N1179" s="159"/>
      <c r="O1179" s="159"/>
      <c r="P1179" s="163" t="str">
        <f t="shared" si="281"/>
        <v/>
      </c>
      <c r="Q1179" s="164"/>
      <c r="R1179" s="162"/>
      <c r="S1179" s="163" t="str">
        <f t="shared" si="282"/>
        <v/>
      </c>
      <c r="T1179" s="164" t="str">
        <f t="shared" ca="1" si="283"/>
        <v/>
      </c>
      <c r="U1179" s="163" t="str">
        <f t="shared" si="284"/>
        <v/>
      </c>
      <c r="V1179" s="163" t="str">
        <f ca="1">IF(AND(C1179&lt;&gt;"",C1179&lt;&gt;OFFSET(C1179,1,0)),SUMIFS(B.2[Giá có thuế],B.2[Số ĐK],C1179),"")</f>
        <v/>
      </c>
      <c r="W1179" s="159"/>
      <c r="X1179" s="161" t="str">
        <f>IF(W1179="","",'Thông Tin Chung'!$L$3)</f>
        <v/>
      </c>
      <c r="Y1179" s="163" t="str">
        <f t="shared" ca="1" si="285"/>
        <v/>
      </c>
      <c r="Z1179" s="165"/>
      <c r="AA1179" s="155" t="str">
        <f ca="1">IF(C1179="","",IF(OR(D1179&lt;NgayBatDau,D1179&gt;NgayKetThuc),"Ngày tháng phải nằm trong kỳ báo cáo",IF(AND(G1179&lt;&gt;"",COUNTIF(D.2[Tên khách hàng],G1179)=0),"Tên KH chưa khai báo trong DSKH",IF(AND(H1179&lt;&gt;"",COUNTIF(D.1[Tên sản phẩm],H1179)=0),"SP này chưa khai báo trong DSSP",""))))</f>
        <v/>
      </c>
      <c r="AB1179" s="23" t="str">
        <f t="shared" ca="1" si="271"/>
        <v/>
      </c>
      <c r="AC1179" s="23" t="str">
        <f t="shared" ca="1" si="272"/>
        <v/>
      </c>
      <c r="AD1179" s="23" t="str">
        <f t="shared" ca="1" si="273"/>
        <v/>
      </c>
      <c r="AE1179" s="68" t="str">
        <f t="shared" ca="1" si="274"/>
        <v/>
      </c>
      <c r="AF1179" s="69" t="str">
        <f>IF(OR(H1179="",S1179=""),"",S1179-(SUM(L1179,M1179)*INDEX(D.1[Đơn giá],MATCH(H1179,D.1[Tên sản phẩm],0))))</f>
        <v/>
      </c>
      <c r="AG1179" s="90" t="str">
        <f t="shared" ca="1" si="275"/>
        <v/>
      </c>
      <c r="AH1179" s="90"/>
    </row>
    <row r="1180" spans="2:34" ht="27.75" customHeight="1" x14ac:dyDescent="0.2">
      <c r="B1180" s="154">
        <f t="shared" si="276"/>
        <v>1177</v>
      </c>
      <c r="C1180" s="155" t="str">
        <f t="shared" ca="1" si="277"/>
        <v/>
      </c>
      <c r="D1180" s="156" t="str">
        <f t="shared" ca="1" si="278"/>
        <v/>
      </c>
      <c r="E1180" s="157" t="str">
        <f t="shared" ca="1" si="279"/>
        <v/>
      </c>
      <c r="F1180" s="157"/>
      <c r="G1180" s="158" t="str">
        <f t="shared" ca="1" si="280"/>
        <v/>
      </c>
      <c r="H1180" s="159"/>
      <c r="I1180" s="160" t="str">
        <f>IF(H1180="","",INDEX(D.1[Quy cách],MATCH(H1180,D.1[Tên sản phẩm],0)))</f>
        <v/>
      </c>
      <c r="J1180" s="35" t="str">
        <f>IF(H1180="","",INDEX(D.1[ĐVT],MATCH(H1180,D.1[Tên sản phẩm],0)))</f>
        <v/>
      </c>
      <c r="K1180" s="163" t="str">
        <f>IF(H1180="","",INDEX(D.1[Đơn giá bán
(Tham khảo)],MATCH(H1180,D.1[Tên sản phẩm],0)))</f>
        <v/>
      </c>
      <c r="L1180" s="162"/>
      <c r="M1180" s="159"/>
      <c r="N1180" s="159"/>
      <c r="O1180" s="159"/>
      <c r="P1180" s="163" t="str">
        <f t="shared" si="281"/>
        <v/>
      </c>
      <c r="Q1180" s="164"/>
      <c r="R1180" s="162"/>
      <c r="S1180" s="163" t="str">
        <f t="shared" si="282"/>
        <v/>
      </c>
      <c r="T1180" s="164" t="str">
        <f t="shared" ca="1" si="283"/>
        <v/>
      </c>
      <c r="U1180" s="163" t="str">
        <f t="shared" si="284"/>
        <v/>
      </c>
      <c r="V1180" s="163" t="str">
        <f ca="1">IF(AND(C1180&lt;&gt;"",C1180&lt;&gt;OFFSET(C1180,1,0)),SUMIFS(B.2[Giá có thuế],B.2[Số ĐK],C1180),"")</f>
        <v/>
      </c>
      <c r="W1180" s="159"/>
      <c r="X1180" s="161" t="str">
        <f>IF(W1180="","",'Thông Tin Chung'!$L$3)</f>
        <v/>
      </c>
      <c r="Y1180" s="163" t="str">
        <f t="shared" ca="1" si="285"/>
        <v/>
      </c>
      <c r="Z1180" s="165"/>
      <c r="AA1180" s="155" t="str">
        <f ca="1">IF(C1180="","",IF(OR(D1180&lt;NgayBatDau,D1180&gt;NgayKetThuc),"Ngày tháng phải nằm trong kỳ báo cáo",IF(AND(G1180&lt;&gt;"",COUNTIF(D.2[Tên khách hàng],G1180)=0),"Tên KH chưa khai báo trong DSKH",IF(AND(H1180&lt;&gt;"",COUNTIF(D.1[Tên sản phẩm],H1180)=0),"SP này chưa khai báo trong DSSP",""))))</f>
        <v/>
      </c>
      <c r="AB1180" s="23" t="str">
        <f t="shared" ca="1" si="271"/>
        <v/>
      </c>
      <c r="AC1180" s="23" t="str">
        <f t="shared" ca="1" si="272"/>
        <v/>
      </c>
      <c r="AD1180" s="23" t="str">
        <f t="shared" ca="1" si="273"/>
        <v/>
      </c>
      <c r="AE1180" s="68" t="str">
        <f t="shared" ca="1" si="274"/>
        <v/>
      </c>
      <c r="AF1180" s="69" t="str">
        <f>IF(OR(H1180="",S1180=""),"",S1180-(SUM(L1180,M1180)*INDEX(D.1[Đơn giá],MATCH(H1180,D.1[Tên sản phẩm],0))))</f>
        <v/>
      </c>
      <c r="AG1180" s="90" t="str">
        <f t="shared" ca="1" si="275"/>
        <v/>
      </c>
      <c r="AH1180" s="90"/>
    </row>
    <row r="1181" spans="2:34" ht="27.75" customHeight="1" x14ac:dyDescent="0.2">
      <c r="B1181" s="154">
        <f t="shared" si="276"/>
        <v>1178</v>
      </c>
      <c r="C1181" s="155" t="str">
        <f t="shared" ca="1" si="277"/>
        <v/>
      </c>
      <c r="D1181" s="156" t="str">
        <f t="shared" ca="1" si="278"/>
        <v/>
      </c>
      <c r="E1181" s="157" t="str">
        <f t="shared" ca="1" si="279"/>
        <v/>
      </c>
      <c r="F1181" s="157"/>
      <c r="G1181" s="158" t="str">
        <f t="shared" ca="1" si="280"/>
        <v/>
      </c>
      <c r="H1181" s="159"/>
      <c r="I1181" s="160" t="str">
        <f>IF(H1181="","",INDEX(D.1[Quy cách],MATCH(H1181,D.1[Tên sản phẩm],0)))</f>
        <v/>
      </c>
      <c r="J1181" s="35" t="str">
        <f>IF(H1181="","",INDEX(D.1[ĐVT],MATCH(H1181,D.1[Tên sản phẩm],0)))</f>
        <v/>
      </c>
      <c r="K1181" s="163" t="str">
        <f>IF(H1181="","",INDEX(D.1[Đơn giá bán
(Tham khảo)],MATCH(H1181,D.1[Tên sản phẩm],0)))</f>
        <v/>
      </c>
      <c r="L1181" s="162"/>
      <c r="M1181" s="159"/>
      <c r="N1181" s="159"/>
      <c r="O1181" s="159"/>
      <c r="P1181" s="163" t="str">
        <f t="shared" si="281"/>
        <v/>
      </c>
      <c r="Q1181" s="164"/>
      <c r="R1181" s="162"/>
      <c r="S1181" s="163" t="str">
        <f t="shared" si="282"/>
        <v/>
      </c>
      <c r="T1181" s="164" t="str">
        <f t="shared" ca="1" si="283"/>
        <v/>
      </c>
      <c r="U1181" s="163" t="str">
        <f t="shared" si="284"/>
        <v/>
      </c>
      <c r="V1181" s="163" t="str">
        <f ca="1">IF(AND(C1181&lt;&gt;"",C1181&lt;&gt;OFFSET(C1181,1,0)),SUMIFS(B.2[Giá có thuế],B.2[Số ĐK],C1181),"")</f>
        <v/>
      </c>
      <c r="W1181" s="159"/>
      <c r="X1181" s="161" t="str">
        <f>IF(W1181="","",'Thông Tin Chung'!$L$3)</f>
        <v/>
      </c>
      <c r="Y1181" s="163" t="str">
        <f t="shared" ca="1" si="285"/>
        <v/>
      </c>
      <c r="Z1181" s="165"/>
      <c r="AA1181" s="155" t="str">
        <f ca="1">IF(C1181="","",IF(OR(D1181&lt;NgayBatDau,D1181&gt;NgayKetThuc),"Ngày tháng phải nằm trong kỳ báo cáo",IF(AND(G1181&lt;&gt;"",COUNTIF(D.2[Tên khách hàng],G1181)=0),"Tên KH chưa khai báo trong DSKH",IF(AND(H1181&lt;&gt;"",COUNTIF(D.1[Tên sản phẩm],H1181)=0),"SP này chưa khai báo trong DSSP",""))))</f>
        <v/>
      </c>
      <c r="AB1181" s="23" t="str">
        <f t="shared" ca="1" si="271"/>
        <v/>
      </c>
      <c r="AC1181" s="23" t="str">
        <f t="shared" ca="1" si="272"/>
        <v/>
      </c>
      <c r="AD1181" s="23" t="str">
        <f t="shared" ca="1" si="273"/>
        <v/>
      </c>
      <c r="AE1181" s="68" t="str">
        <f t="shared" ca="1" si="274"/>
        <v/>
      </c>
      <c r="AF1181" s="69" t="str">
        <f>IF(OR(H1181="",S1181=""),"",S1181-(SUM(L1181,M1181)*INDEX(D.1[Đơn giá],MATCH(H1181,D.1[Tên sản phẩm],0))))</f>
        <v/>
      </c>
      <c r="AG1181" s="90" t="str">
        <f t="shared" ca="1" si="275"/>
        <v/>
      </c>
      <c r="AH1181" s="90"/>
    </row>
    <row r="1182" spans="2:34" ht="27.75" customHeight="1" x14ac:dyDescent="0.2">
      <c r="B1182" s="154">
        <f t="shared" si="276"/>
        <v>1179</v>
      </c>
      <c r="C1182" s="155" t="str">
        <f t="shared" ca="1" si="277"/>
        <v/>
      </c>
      <c r="D1182" s="156" t="str">
        <f t="shared" ca="1" si="278"/>
        <v/>
      </c>
      <c r="E1182" s="157" t="str">
        <f t="shared" ca="1" si="279"/>
        <v/>
      </c>
      <c r="F1182" s="157"/>
      <c r="G1182" s="158" t="str">
        <f t="shared" ca="1" si="280"/>
        <v/>
      </c>
      <c r="H1182" s="159"/>
      <c r="I1182" s="160" t="str">
        <f>IF(H1182="","",INDEX(D.1[Quy cách],MATCH(H1182,D.1[Tên sản phẩm],0)))</f>
        <v/>
      </c>
      <c r="J1182" s="35" t="str">
        <f>IF(H1182="","",INDEX(D.1[ĐVT],MATCH(H1182,D.1[Tên sản phẩm],0)))</f>
        <v/>
      </c>
      <c r="K1182" s="163" t="str">
        <f>IF(H1182="","",INDEX(D.1[Đơn giá bán
(Tham khảo)],MATCH(H1182,D.1[Tên sản phẩm],0)))</f>
        <v/>
      </c>
      <c r="L1182" s="162"/>
      <c r="M1182" s="159"/>
      <c r="N1182" s="159"/>
      <c r="O1182" s="159"/>
      <c r="P1182" s="163" t="str">
        <f t="shared" si="281"/>
        <v/>
      </c>
      <c r="Q1182" s="164"/>
      <c r="R1182" s="162"/>
      <c r="S1182" s="163" t="str">
        <f t="shared" si="282"/>
        <v/>
      </c>
      <c r="T1182" s="164" t="str">
        <f t="shared" ca="1" si="283"/>
        <v/>
      </c>
      <c r="U1182" s="163" t="str">
        <f t="shared" si="284"/>
        <v/>
      </c>
      <c r="V1182" s="163" t="str">
        <f ca="1">IF(AND(C1182&lt;&gt;"",C1182&lt;&gt;OFFSET(C1182,1,0)),SUMIFS(B.2[Giá có thuế],B.2[Số ĐK],C1182),"")</f>
        <v/>
      </c>
      <c r="W1182" s="159"/>
      <c r="X1182" s="161" t="str">
        <f>IF(W1182="","",'Thông Tin Chung'!$L$3)</f>
        <v/>
      </c>
      <c r="Y1182" s="163" t="str">
        <f t="shared" ca="1" si="285"/>
        <v/>
      </c>
      <c r="Z1182" s="165"/>
      <c r="AA1182" s="155" t="str">
        <f ca="1">IF(C1182="","",IF(OR(D1182&lt;NgayBatDau,D1182&gt;NgayKetThuc),"Ngày tháng phải nằm trong kỳ báo cáo",IF(AND(G1182&lt;&gt;"",COUNTIF(D.2[Tên khách hàng],G1182)=0),"Tên KH chưa khai báo trong DSKH",IF(AND(H1182&lt;&gt;"",COUNTIF(D.1[Tên sản phẩm],H1182)=0),"SP này chưa khai báo trong DSSP",""))))</f>
        <v/>
      </c>
      <c r="AB1182" s="23" t="str">
        <f t="shared" ca="1" si="271"/>
        <v/>
      </c>
      <c r="AC1182" s="23" t="str">
        <f t="shared" ca="1" si="272"/>
        <v/>
      </c>
      <c r="AD1182" s="23" t="str">
        <f t="shared" ca="1" si="273"/>
        <v/>
      </c>
      <c r="AE1182" s="68" t="str">
        <f t="shared" ca="1" si="274"/>
        <v/>
      </c>
      <c r="AF1182" s="69" t="str">
        <f>IF(OR(H1182="",S1182=""),"",S1182-(SUM(L1182,M1182)*INDEX(D.1[Đơn giá],MATCH(H1182,D.1[Tên sản phẩm],0))))</f>
        <v/>
      </c>
      <c r="AG1182" s="90" t="str">
        <f t="shared" ca="1" si="275"/>
        <v/>
      </c>
      <c r="AH1182" s="90"/>
    </row>
    <row r="1183" spans="2:34" ht="27.75" customHeight="1" x14ac:dyDescent="0.2">
      <c r="B1183" s="154">
        <f t="shared" si="276"/>
        <v>1180</v>
      </c>
      <c r="C1183" s="155" t="str">
        <f t="shared" ca="1" si="277"/>
        <v/>
      </c>
      <c r="D1183" s="156" t="str">
        <f t="shared" ca="1" si="278"/>
        <v/>
      </c>
      <c r="E1183" s="157" t="str">
        <f t="shared" ca="1" si="279"/>
        <v/>
      </c>
      <c r="F1183" s="157"/>
      <c r="G1183" s="158" t="str">
        <f t="shared" ca="1" si="280"/>
        <v/>
      </c>
      <c r="H1183" s="159"/>
      <c r="I1183" s="160" t="str">
        <f>IF(H1183="","",INDEX(D.1[Quy cách],MATCH(H1183,D.1[Tên sản phẩm],0)))</f>
        <v/>
      </c>
      <c r="J1183" s="35" t="str">
        <f>IF(H1183="","",INDEX(D.1[ĐVT],MATCH(H1183,D.1[Tên sản phẩm],0)))</f>
        <v/>
      </c>
      <c r="K1183" s="163" t="str">
        <f>IF(H1183="","",INDEX(D.1[Đơn giá bán
(Tham khảo)],MATCH(H1183,D.1[Tên sản phẩm],0)))</f>
        <v/>
      </c>
      <c r="L1183" s="162"/>
      <c r="M1183" s="159"/>
      <c r="N1183" s="159"/>
      <c r="O1183" s="159"/>
      <c r="P1183" s="163" t="str">
        <f t="shared" si="281"/>
        <v/>
      </c>
      <c r="Q1183" s="164"/>
      <c r="R1183" s="162"/>
      <c r="S1183" s="163" t="str">
        <f t="shared" si="282"/>
        <v/>
      </c>
      <c r="T1183" s="164" t="str">
        <f t="shared" ca="1" si="283"/>
        <v/>
      </c>
      <c r="U1183" s="163" t="str">
        <f t="shared" si="284"/>
        <v/>
      </c>
      <c r="V1183" s="163" t="str">
        <f ca="1">IF(AND(C1183&lt;&gt;"",C1183&lt;&gt;OFFSET(C1183,1,0)),SUMIFS(B.2[Giá có thuế],B.2[Số ĐK],C1183),"")</f>
        <v/>
      </c>
      <c r="W1183" s="159"/>
      <c r="X1183" s="161" t="str">
        <f>IF(W1183="","",'Thông Tin Chung'!$L$3)</f>
        <v/>
      </c>
      <c r="Y1183" s="163" t="str">
        <f t="shared" ca="1" si="285"/>
        <v/>
      </c>
      <c r="Z1183" s="165"/>
      <c r="AA1183" s="155" t="str">
        <f ca="1">IF(C1183="","",IF(OR(D1183&lt;NgayBatDau,D1183&gt;NgayKetThuc),"Ngày tháng phải nằm trong kỳ báo cáo",IF(AND(G1183&lt;&gt;"",COUNTIF(D.2[Tên khách hàng],G1183)=0),"Tên KH chưa khai báo trong DSKH",IF(AND(H1183&lt;&gt;"",COUNTIF(D.1[Tên sản phẩm],H1183)=0),"SP này chưa khai báo trong DSSP",""))))</f>
        <v/>
      </c>
      <c r="AB1183" s="23" t="str">
        <f t="shared" ca="1" si="271"/>
        <v/>
      </c>
      <c r="AC1183" s="23" t="str">
        <f t="shared" ca="1" si="272"/>
        <v/>
      </c>
      <c r="AD1183" s="23" t="str">
        <f t="shared" ca="1" si="273"/>
        <v/>
      </c>
      <c r="AE1183" s="68" t="str">
        <f t="shared" ca="1" si="274"/>
        <v/>
      </c>
      <c r="AF1183" s="69" t="str">
        <f>IF(OR(H1183="",S1183=""),"",S1183-(SUM(L1183,M1183)*INDEX(D.1[Đơn giá],MATCH(H1183,D.1[Tên sản phẩm],0))))</f>
        <v/>
      </c>
      <c r="AG1183" s="90" t="str">
        <f t="shared" ca="1" si="275"/>
        <v/>
      </c>
      <c r="AH1183" s="90"/>
    </row>
    <row r="1184" spans="2:34" ht="27.75" customHeight="1" x14ac:dyDescent="0.2">
      <c r="B1184" s="154">
        <f t="shared" si="276"/>
        <v>1181</v>
      </c>
      <c r="C1184" s="155" t="str">
        <f t="shared" ca="1" si="277"/>
        <v/>
      </c>
      <c r="D1184" s="156" t="str">
        <f t="shared" ca="1" si="278"/>
        <v/>
      </c>
      <c r="E1184" s="157" t="str">
        <f t="shared" ca="1" si="279"/>
        <v/>
      </c>
      <c r="F1184" s="157"/>
      <c r="G1184" s="158" t="str">
        <f t="shared" ca="1" si="280"/>
        <v/>
      </c>
      <c r="H1184" s="159"/>
      <c r="I1184" s="160" t="str">
        <f>IF(H1184="","",INDEX(D.1[Quy cách],MATCH(H1184,D.1[Tên sản phẩm],0)))</f>
        <v/>
      </c>
      <c r="J1184" s="35" t="str">
        <f>IF(H1184="","",INDEX(D.1[ĐVT],MATCH(H1184,D.1[Tên sản phẩm],0)))</f>
        <v/>
      </c>
      <c r="K1184" s="163" t="str">
        <f>IF(H1184="","",INDEX(D.1[Đơn giá bán
(Tham khảo)],MATCH(H1184,D.1[Tên sản phẩm],0)))</f>
        <v/>
      </c>
      <c r="L1184" s="162"/>
      <c r="M1184" s="159"/>
      <c r="N1184" s="159"/>
      <c r="O1184" s="159"/>
      <c r="P1184" s="163" t="str">
        <f t="shared" si="281"/>
        <v/>
      </c>
      <c r="Q1184" s="164"/>
      <c r="R1184" s="162"/>
      <c r="S1184" s="163" t="str">
        <f t="shared" si="282"/>
        <v/>
      </c>
      <c r="T1184" s="164" t="str">
        <f t="shared" ca="1" si="283"/>
        <v/>
      </c>
      <c r="U1184" s="163" t="str">
        <f t="shared" si="284"/>
        <v/>
      </c>
      <c r="V1184" s="163" t="str">
        <f ca="1">IF(AND(C1184&lt;&gt;"",C1184&lt;&gt;OFFSET(C1184,1,0)),SUMIFS(B.2[Giá có thuế],B.2[Số ĐK],C1184),"")</f>
        <v/>
      </c>
      <c r="W1184" s="159"/>
      <c r="X1184" s="161" t="str">
        <f>IF(W1184="","",'Thông Tin Chung'!$L$3)</f>
        <v/>
      </c>
      <c r="Y1184" s="163" t="str">
        <f t="shared" ca="1" si="285"/>
        <v/>
      </c>
      <c r="Z1184" s="165"/>
      <c r="AA1184" s="155" t="str">
        <f ca="1">IF(C1184="","",IF(OR(D1184&lt;NgayBatDau,D1184&gt;NgayKetThuc),"Ngày tháng phải nằm trong kỳ báo cáo",IF(AND(G1184&lt;&gt;"",COUNTIF(D.2[Tên khách hàng],G1184)=0),"Tên KH chưa khai báo trong DSKH",IF(AND(H1184&lt;&gt;"",COUNTIF(D.1[Tên sản phẩm],H1184)=0),"SP này chưa khai báo trong DSSP",""))))</f>
        <v/>
      </c>
      <c r="AB1184" s="23" t="str">
        <f t="shared" ca="1" si="271"/>
        <v/>
      </c>
      <c r="AC1184" s="23" t="str">
        <f t="shared" ca="1" si="272"/>
        <v/>
      </c>
      <c r="AD1184" s="23" t="str">
        <f t="shared" ca="1" si="273"/>
        <v/>
      </c>
      <c r="AE1184" s="68" t="str">
        <f t="shared" ca="1" si="274"/>
        <v/>
      </c>
      <c r="AF1184" s="69" t="str">
        <f>IF(OR(H1184="",S1184=""),"",S1184-(SUM(L1184,M1184)*INDEX(D.1[Đơn giá],MATCH(H1184,D.1[Tên sản phẩm],0))))</f>
        <v/>
      </c>
      <c r="AG1184" s="90" t="str">
        <f t="shared" ca="1" si="275"/>
        <v/>
      </c>
      <c r="AH1184" s="90"/>
    </row>
    <row r="1185" spans="2:34" ht="27.75" customHeight="1" x14ac:dyDescent="0.2">
      <c r="B1185" s="154">
        <f t="shared" si="276"/>
        <v>1182</v>
      </c>
      <c r="C1185" s="155" t="str">
        <f t="shared" ca="1" si="277"/>
        <v/>
      </c>
      <c r="D1185" s="156" t="str">
        <f t="shared" ca="1" si="278"/>
        <v/>
      </c>
      <c r="E1185" s="157" t="str">
        <f t="shared" ca="1" si="279"/>
        <v/>
      </c>
      <c r="F1185" s="157"/>
      <c r="G1185" s="158" t="str">
        <f t="shared" ca="1" si="280"/>
        <v/>
      </c>
      <c r="H1185" s="159"/>
      <c r="I1185" s="160" t="str">
        <f>IF(H1185="","",INDEX(D.1[Quy cách],MATCH(H1185,D.1[Tên sản phẩm],0)))</f>
        <v/>
      </c>
      <c r="J1185" s="35" t="str">
        <f>IF(H1185="","",INDEX(D.1[ĐVT],MATCH(H1185,D.1[Tên sản phẩm],0)))</f>
        <v/>
      </c>
      <c r="K1185" s="163" t="str">
        <f>IF(H1185="","",INDEX(D.1[Đơn giá bán
(Tham khảo)],MATCH(H1185,D.1[Tên sản phẩm],0)))</f>
        <v/>
      </c>
      <c r="L1185" s="162"/>
      <c r="M1185" s="159"/>
      <c r="N1185" s="159"/>
      <c r="O1185" s="159"/>
      <c r="P1185" s="163" t="str">
        <f t="shared" si="281"/>
        <v/>
      </c>
      <c r="Q1185" s="164"/>
      <c r="R1185" s="162"/>
      <c r="S1185" s="163" t="str">
        <f t="shared" si="282"/>
        <v/>
      </c>
      <c r="T1185" s="164" t="str">
        <f t="shared" ca="1" si="283"/>
        <v/>
      </c>
      <c r="U1185" s="163" t="str">
        <f t="shared" si="284"/>
        <v/>
      </c>
      <c r="V1185" s="163" t="str">
        <f ca="1">IF(AND(C1185&lt;&gt;"",C1185&lt;&gt;OFFSET(C1185,1,0)),SUMIFS(B.2[Giá có thuế],B.2[Số ĐK],C1185),"")</f>
        <v/>
      </c>
      <c r="W1185" s="159"/>
      <c r="X1185" s="161" t="str">
        <f>IF(W1185="","",'Thông Tin Chung'!$L$3)</f>
        <v/>
      </c>
      <c r="Y1185" s="163" t="str">
        <f t="shared" ca="1" si="285"/>
        <v/>
      </c>
      <c r="Z1185" s="165"/>
      <c r="AA1185" s="155" t="str">
        <f ca="1">IF(C1185="","",IF(OR(D1185&lt;NgayBatDau,D1185&gt;NgayKetThuc),"Ngày tháng phải nằm trong kỳ báo cáo",IF(AND(G1185&lt;&gt;"",COUNTIF(D.2[Tên khách hàng],G1185)=0),"Tên KH chưa khai báo trong DSKH",IF(AND(H1185&lt;&gt;"",COUNTIF(D.1[Tên sản phẩm],H1185)=0),"SP này chưa khai báo trong DSSP",""))))</f>
        <v/>
      </c>
      <c r="AB1185" s="23" t="str">
        <f t="shared" ca="1" si="271"/>
        <v/>
      </c>
      <c r="AC1185" s="23" t="str">
        <f t="shared" ca="1" si="272"/>
        <v/>
      </c>
      <c r="AD1185" s="23" t="str">
        <f t="shared" ca="1" si="273"/>
        <v/>
      </c>
      <c r="AE1185" s="68" t="str">
        <f t="shared" ca="1" si="274"/>
        <v/>
      </c>
      <c r="AF1185" s="69" t="str">
        <f>IF(OR(H1185="",S1185=""),"",S1185-(SUM(L1185,M1185)*INDEX(D.1[Đơn giá],MATCH(H1185,D.1[Tên sản phẩm],0))))</f>
        <v/>
      </c>
      <c r="AG1185" s="90" t="str">
        <f t="shared" ca="1" si="275"/>
        <v/>
      </c>
      <c r="AH1185" s="90"/>
    </row>
    <row r="1186" spans="2:34" ht="27.75" customHeight="1" x14ac:dyDescent="0.2">
      <c r="B1186" s="154">
        <f t="shared" si="276"/>
        <v>1183</v>
      </c>
      <c r="C1186" s="155" t="str">
        <f t="shared" ca="1" si="277"/>
        <v/>
      </c>
      <c r="D1186" s="156" t="str">
        <f t="shared" ca="1" si="278"/>
        <v/>
      </c>
      <c r="E1186" s="157" t="str">
        <f t="shared" ca="1" si="279"/>
        <v/>
      </c>
      <c r="F1186" s="157"/>
      <c r="G1186" s="158" t="str">
        <f t="shared" ca="1" si="280"/>
        <v/>
      </c>
      <c r="H1186" s="159"/>
      <c r="I1186" s="160" t="str">
        <f>IF(H1186="","",INDEX(D.1[Quy cách],MATCH(H1186,D.1[Tên sản phẩm],0)))</f>
        <v/>
      </c>
      <c r="J1186" s="35" t="str">
        <f>IF(H1186="","",INDEX(D.1[ĐVT],MATCH(H1186,D.1[Tên sản phẩm],0)))</f>
        <v/>
      </c>
      <c r="K1186" s="163" t="str">
        <f>IF(H1186="","",INDEX(D.1[Đơn giá bán
(Tham khảo)],MATCH(H1186,D.1[Tên sản phẩm],0)))</f>
        <v/>
      </c>
      <c r="L1186" s="162"/>
      <c r="M1186" s="159"/>
      <c r="N1186" s="159"/>
      <c r="O1186" s="159"/>
      <c r="P1186" s="163" t="str">
        <f t="shared" si="281"/>
        <v/>
      </c>
      <c r="Q1186" s="164"/>
      <c r="R1186" s="162"/>
      <c r="S1186" s="163" t="str">
        <f t="shared" si="282"/>
        <v/>
      </c>
      <c r="T1186" s="164" t="str">
        <f t="shared" ca="1" si="283"/>
        <v/>
      </c>
      <c r="U1186" s="163" t="str">
        <f t="shared" si="284"/>
        <v/>
      </c>
      <c r="V1186" s="163" t="str">
        <f ca="1">IF(AND(C1186&lt;&gt;"",C1186&lt;&gt;OFFSET(C1186,1,0)),SUMIFS(B.2[Giá có thuế],B.2[Số ĐK],C1186),"")</f>
        <v/>
      </c>
      <c r="W1186" s="159"/>
      <c r="X1186" s="161" t="str">
        <f>IF(W1186="","",'Thông Tin Chung'!$L$3)</f>
        <v/>
      </c>
      <c r="Y1186" s="163" t="str">
        <f t="shared" ca="1" si="285"/>
        <v/>
      </c>
      <c r="Z1186" s="165"/>
      <c r="AA1186" s="155" t="str">
        <f ca="1">IF(C1186="","",IF(OR(D1186&lt;NgayBatDau,D1186&gt;NgayKetThuc),"Ngày tháng phải nằm trong kỳ báo cáo",IF(AND(G1186&lt;&gt;"",COUNTIF(D.2[Tên khách hàng],G1186)=0),"Tên KH chưa khai báo trong DSKH",IF(AND(H1186&lt;&gt;"",COUNTIF(D.1[Tên sản phẩm],H1186)=0),"SP này chưa khai báo trong DSSP",""))))</f>
        <v/>
      </c>
      <c r="AB1186" s="23" t="str">
        <f t="shared" ca="1" si="271"/>
        <v/>
      </c>
      <c r="AC1186" s="23" t="str">
        <f t="shared" ca="1" si="272"/>
        <v/>
      </c>
      <c r="AD1186" s="23" t="str">
        <f t="shared" ca="1" si="273"/>
        <v/>
      </c>
      <c r="AE1186" s="68" t="str">
        <f t="shared" ca="1" si="274"/>
        <v/>
      </c>
      <c r="AF1186" s="69" t="str">
        <f>IF(OR(H1186="",S1186=""),"",S1186-(SUM(L1186,M1186)*INDEX(D.1[Đơn giá],MATCH(H1186,D.1[Tên sản phẩm],0))))</f>
        <v/>
      </c>
      <c r="AG1186" s="90" t="str">
        <f t="shared" ca="1" si="275"/>
        <v/>
      </c>
      <c r="AH1186" s="90"/>
    </row>
    <row r="1187" spans="2:34" ht="27.75" customHeight="1" x14ac:dyDescent="0.2">
      <c r="B1187" s="154">
        <f t="shared" si="276"/>
        <v>1184</v>
      </c>
      <c r="C1187" s="155" t="str">
        <f t="shared" ca="1" si="277"/>
        <v/>
      </c>
      <c r="D1187" s="156" t="str">
        <f t="shared" ca="1" si="278"/>
        <v/>
      </c>
      <c r="E1187" s="157" t="str">
        <f t="shared" ca="1" si="279"/>
        <v/>
      </c>
      <c r="F1187" s="157"/>
      <c r="G1187" s="158" t="str">
        <f t="shared" ca="1" si="280"/>
        <v/>
      </c>
      <c r="H1187" s="159"/>
      <c r="I1187" s="160" t="str">
        <f>IF(H1187="","",INDEX(D.1[Quy cách],MATCH(H1187,D.1[Tên sản phẩm],0)))</f>
        <v/>
      </c>
      <c r="J1187" s="35" t="str">
        <f>IF(H1187="","",INDEX(D.1[ĐVT],MATCH(H1187,D.1[Tên sản phẩm],0)))</f>
        <v/>
      </c>
      <c r="K1187" s="163" t="str">
        <f>IF(H1187="","",INDEX(D.1[Đơn giá bán
(Tham khảo)],MATCH(H1187,D.1[Tên sản phẩm],0)))</f>
        <v/>
      </c>
      <c r="L1187" s="162"/>
      <c r="M1187" s="159"/>
      <c r="N1187" s="159"/>
      <c r="O1187" s="159"/>
      <c r="P1187" s="163" t="str">
        <f t="shared" si="281"/>
        <v/>
      </c>
      <c r="Q1187" s="164"/>
      <c r="R1187" s="162"/>
      <c r="S1187" s="163" t="str">
        <f t="shared" si="282"/>
        <v/>
      </c>
      <c r="T1187" s="164" t="str">
        <f t="shared" ca="1" si="283"/>
        <v/>
      </c>
      <c r="U1187" s="163" t="str">
        <f t="shared" si="284"/>
        <v/>
      </c>
      <c r="V1187" s="163" t="str">
        <f ca="1">IF(AND(C1187&lt;&gt;"",C1187&lt;&gt;OFFSET(C1187,1,0)),SUMIFS(B.2[Giá có thuế],B.2[Số ĐK],C1187),"")</f>
        <v/>
      </c>
      <c r="W1187" s="159"/>
      <c r="X1187" s="161" t="str">
        <f>IF(W1187="","",'Thông Tin Chung'!$L$3)</f>
        <v/>
      </c>
      <c r="Y1187" s="163" t="str">
        <f t="shared" ca="1" si="285"/>
        <v/>
      </c>
      <c r="Z1187" s="165"/>
      <c r="AA1187" s="155" t="str">
        <f ca="1">IF(C1187="","",IF(OR(D1187&lt;NgayBatDau,D1187&gt;NgayKetThuc),"Ngày tháng phải nằm trong kỳ báo cáo",IF(AND(G1187&lt;&gt;"",COUNTIF(D.2[Tên khách hàng],G1187)=0),"Tên KH chưa khai báo trong DSKH",IF(AND(H1187&lt;&gt;"",COUNTIF(D.1[Tên sản phẩm],H1187)=0),"SP này chưa khai báo trong DSSP",""))))</f>
        <v/>
      </c>
      <c r="AB1187" s="23" t="str">
        <f t="shared" ca="1" si="271"/>
        <v/>
      </c>
      <c r="AC1187" s="23" t="str">
        <f t="shared" ca="1" si="272"/>
        <v/>
      </c>
      <c r="AD1187" s="23" t="str">
        <f t="shared" ca="1" si="273"/>
        <v/>
      </c>
      <c r="AE1187" s="68" t="str">
        <f t="shared" ca="1" si="274"/>
        <v/>
      </c>
      <c r="AF1187" s="69" t="str">
        <f>IF(OR(H1187="",S1187=""),"",S1187-(SUM(L1187,M1187)*INDEX(D.1[Đơn giá],MATCH(H1187,D.1[Tên sản phẩm],0))))</f>
        <v/>
      </c>
      <c r="AG1187" s="90" t="str">
        <f t="shared" ca="1" si="275"/>
        <v/>
      </c>
      <c r="AH1187" s="90"/>
    </row>
    <row r="1188" spans="2:34" ht="27.75" customHeight="1" x14ac:dyDescent="0.2">
      <c r="B1188" s="154">
        <f t="shared" si="276"/>
        <v>1185</v>
      </c>
      <c r="C1188" s="155" t="str">
        <f t="shared" ca="1" si="277"/>
        <v/>
      </c>
      <c r="D1188" s="156" t="str">
        <f t="shared" ca="1" si="278"/>
        <v/>
      </c>
      <c r="E1188" s="157" t="str">
        <f t="shared" ca="1" si="279"/>
        <v/>
      </c>
      <c r="F1188" s="157"/>
      <c r="G1188" s="158" t="str">
        <f t="shared" ca="1" si="280"/>
        <v/>
      </c>
      <c r="H1188" s="159"/>
      <c r="I1188" s="160" t="str">
        <f>IF(H1188="","",INDEX(D.1[Quy cách],MATCH(H1188,D.1[Tên sản phẩm],0)))</f>
        <v/>
      </c>
      <c r="J1188" s="35" t="str">
        <f>IF(H1188="","",INDEX(D.1[ĐVT],MATCH(H1188,D.1[Tên sản phẩm],0)))</f>
        <v/>
      </c>
      <c r="K1188" s="163" t="str">
        <f>IF(H1188="","",INDEX(D.1[Đơn giá bán
(Tham khảo)],MATCH(H1188,D.1[Tên sản phẩm],0)))</f>
        <v/>
      </c>
      <c r="L1188" s="162"/>
      <c r="M1188" s="159"/>
      <c r="N1188" s="159"/>
      <c r="O1188" s="159"/>
      <c r="P1188" s="163" t="str">
        <f t="shared" si="281"/>
        <v/>
      </c>
      <c r="Q1188" s="164"/>
      <c r="R1188" s="162"/>
      <c r="S1188" s="163" t="str">
        <f t="shared" si="282"/>
        <v/>
      </c>
      <c r="T1188" s="164" t="str">
        <f t="shared" ca="1" si="283"/>
        <v/>
      </c>
      <c r="U1188" s="163" t="str">
        <f t="shared" si="284"/>
        <v/>
      </c>
      <c r="V1188" s="163" t="str">
        <f ca="1">IF(AND(C1188&lt;&gt;"",C1188&lt;&gt;OFFSET(C1188,1,0)),SUMIFS(B.2[Giá có thuế],B.2[Số ĐK],C1188),"")</f>
        <v/>
      </c>
      <c r="W1188" s="159"/>
      <c r="X1188" s="161" t="str">
        <f>IF(W1188="","",'Thông Tin Chung'!$L$3)</f>
        <v/>
      </c>
      <c r="Y1188" s="163" t="str">
        <f t="shared" ca="1" si="285"/>
        <v/>
      </c>
      <c r="Z1188" s="165"/>
      <c r="AA1188" s="155" t="str">
        <f ca="1">IF(C1188="","",IF(OR(D1188&lt;NgayBatDau,D1188&gt;NgayKetThuc),"Ngày tháng phải nằm trong kỳ báo cáo",IF(AND(G1188&lt;&gt;"",COUNTIF(D.2[Tên khách hàng],G1188)=0),"Tên KH chưa khai báo trong DSKH",IF(AND(H1188&lt;&gt;"",COUNTIF(D.1[Tên sản phẩm],H1188)=0),"SP này chưa khai báo trong DSSP",""))))</f>
        <v/>
      </c>
      <c r="AB1188" s="23" t="str">
        <f t="shared" ca="1" si="271"/>
        <v/>
      </c>
      <c r="AC1188" s="23" t="str">
        <f t="shared" ca="1" si="272"/>
        <v/>
      </c>
      <c r="AD1188" s="23" t="str">
        <f t="shared" ca="1" si="273"/>
        <v/>
      </c>
      <c r="AE1188" s="68" t="str">
        <f t="shared" ca="1" si="274"/>
        <v/>
      </c>
      <c r="AF1188" s="69" t="str">
        <f>IF(OR(H1188="",S1188=""),"",S1188-(SUM(L1188,M1188)*INDEX(D.1[Đơn giá],MATCH(H1188,D.1[Tên sản phẩm],0))))</f>
        <v/>
      </c>
      <c r="AG1188" s="90" t="str">
        <f t="shared" ca="1" si="275"/>
        <v/>
      </c>
      <c r="AH1188" s="90"/>
    </row>
    <row r="1189" spans="2:34" ht="27.75" customHeight="1" x14ac:dyDescent="0.2">
      <c r="B1189" s="154">
        <f t="shared" si="276"/>
        <v>1186</v>
      </c>
      <c r="C1189" s="155" t="str">
        <f t="shared" ca="1" si="277"/>
        <v/>
      </c>
      <c r="D1189" s="156" t="str">
        <f t="shared" ca="1" si="278"/>
        <v/>
      </c>
      <c r="E1189" s="157" t="str">
        <f t="shared" ca="1" si="279"/>
        <v/>
      </c>
      <c r="F1189" s="157"/>
      <c r="G1189" s="158" t="str">
        <f t="shared" ca="1" si="280"/>
        <v/>
      </c>
      <c r="H1189" s="159"/>
      <c r="I1189" s="160" t="str">
        <f>IF(H1189="","",INDEX(D.1[Quy cách],MATCH(H1189,D.1[Tên sản phẩm],0)))</f>
        <v/>
      </c>
      <c r="J1189" s="35" t="str">
        <f>IF(H1189="","",INDEX(D.1[ĐVT],MATCH(H1189,D.1[Tên sản phẩm],0)))</f>
        <v/>
      </c>
      <c r="K1189" s="163" t="str">
        <f>IF(H1189="","",INDEX(D.1[Đơn giá bán
(Tham khảo)],MATCH(H1189,D.1[Tên sản phẩm],0)))</f>
        <v/>
      </c>
      <c r="L1189" s="162"/>
      <c r="M1189" s="159"/>
      <c r="N1189" s="159"/>
      <c r="O1189" s="159"/>
      <c r="P1189" s="163" t="str">
        <f t="shared" si="281"/>
        <v/>
      </c>
      <c r="Q1189" s="164"/>
      <c r="R1189" s="162"/>
      <c r="S1189" s="163" t="str">
        <f t="shared" si="282"/>
        <v/>
      </c>
      <c r="T1189" s="164" t="str">
        <f t="shared" ca="1" si="283"/>
        <v/>
      </c>
      <c r="U1189" s="163" t="str">
        <f t="shared" si="284"/>
        <v/>
      </c>
      <c r="V1189" s="163" t="str">
        <f ca="1">IF(AND(C1189&lt;&gt;"",C1189&lt;&gt;OFFSET(C1189,1,0)),SUMIFS(B.2[Giá có thuế],B.2[Số ĐK],C1189),"")</f>
        <v/>
      </c>
      <c r="W1189" s="159"/>
      <c r="X1189" s="161" t="str">
        <f>IF(W1189="","",'Thông Tin Chung'!$L$3)</f>
        <v/>
      </c>
      <c r="Y1189" s="163" t="str">
        <f t="shared" ca="1" si="285"/>
        <v/>
      </c>
      <c r="Z1189" s="165"/>
      <c r="AA1189" s="155" t="str">
        <f ca="1">IF(C1189="","",IF(OR(D1189&lt;NgayBatDau,D1189&gt;NgayKetThuc),"Ngày tháng phải nằm trong kỳ báo cáo",IF(AND(G1189&lt;&gt;"",COUNTIF(D.2[Tên khách hàng],G1189)=0),"Tên KH chưa khai báo trong DSKH",IF(AND(H1189&lt;&gt;"",COUNTIF(D.1[Tên sản phẩm],H1189)=0),"SP này chưa khai báo trong DSSP",""))))</f>
        <v/>
      </c>
      <c r="AB1189" s="23" t="str">
        <f t="shared" ca="1" si="271"/>
        <v/>
      </c>
      <c r="AC1189" s="23" t="str">
        <f t="shared" ca="1" si="272"/>
        <v/>
      </c>
      <c r="AD1189" s="23" t="str">
        <f t="shared" ca="1" si="273"/>
        <v/>
      </c>
      <c r="AE1189" s="68" t="str">
        <f t="shared" ca="1" si="274"/>
        <v/>
      </c>
      <c r="AF1189" s="69" t="str">
        <f>IF(OR(H1189="",S1189=""),"",S1189-(SUM(L1189,M1189)*INDEX(D.1[Đơn giá],MATCH(H1189,D.1[Tên sản phẩm],0))))</f>
        <v/>
      </c>
      <c r="AG1189" s="90" t="str">
        <f t="shared" ca="1" si="275"/>
        <v/>
      </c>
      <c r="AH1189" s="90"/>
    </row>
    <row r="1190" spans="2:34" ht="27.75" customHeight="1" x14ac:dyDescent="0.2">
      <c r="B1190" s="154">
        <f t="shared" si="276"/>
        <v>1187</v>
      </c>
      <c r="C1190" s="155" t="str">
        <f t="shared" ca="1" si="277"/>
        <v/>
      </c>
      <c r="D1190" s="156" t="str">
        <f t="shared" ca="1" si="278"/>
        <v/>
      </c>
      <c r="E1190" s="157" t="str">
        <f t="shared" ca="1" si="279"/>
        <v/>
      </c>
      <c r="F1190" s="157"/>
      <c r="G1190" s="158" t="str">
        <f t="shared" ca="1" si="280"/>
        <v/>
      </c>
      <c r="H1190" s="159"/>
      <c r="I1190" s="160" t="str">
        <f>IF(H1190="","",INDEX(D.1[Quy cách],MATCH(H1190,D.1[Tên sản phẩm],0)))</f>
        <v/>
      </c>
      <c r="J1190" s="35" t="str">
        <f>IF(H1190="","",INDEX(D.1[ĐVT],MATCH(H1190,D.1[Tên sản phẩm],0)))</f>
        <v/>
      </c>
      <c r="K1190" s="163" t="str">
        <f>IF(H1190="","",INDEX(D.1[Đơn giá bán
(Tham khảo)],MATCH(H1190,D.1[Tên sản phẩm],0)))</f>
        <v/>
      </c>
      <c r="L1190" s="162"/>
      <c r="M1190" s="159"/>
      <c r="N1190" s="159"/>
      <c r="O1190" s="159"/>
      <c r="P1190" s="163" t="str">
        <f t="shared" si="281"/>
        <v/>
      </c>
      <c r="Q1190" s="164"/>
      <c r="R1190" s="162"/>
      <c r="S1190" s="163" t="str">
        <f t="shared" si="282"/>
        <v/>
      </c>
      <c r="T1190" s="164" t="str">
        <f t="shared" ca="1" si="283"/>
        <v/>
      </c>
      <c r="U1190" s="163" t="str">
        <f t="shared" si="284"/>
        <v/>
      </c>
      <c r="V1190" s="163" t="str">
        <f ca="1">IF(AND(C1190&lt;&gt;"",C1190&lt;&gt;OFFSET(C1190,1,0)),SUMIFS(B.2[Giá có thuế],B.2[Số ĐK],C1190),"")</f>
        <v/>
      </c>
      <c r="W1190" s="159"/>
      <c r="X1190" s="161" t="str">
        <f>IF(W1190="","",'Thông Tin Chung'!$L$3)</f>
        <v/>
      </c>
      <c r="Y1190" s="163" t="str">
        <f t="shared" ca="1" si="285"/>
        <v/>
      </c>
      <c r="Z1190" s="165"/>
      <c r="AA1190" s="155" t="str">
        <f ca="1">IF(C1190="","",IF(OR(D1190&lt;NgayBatDau,D1190&gt;NgayKetThuc),"Ngày tháng phải nằm trong kỳ báo cáo",IF(AND(G1190&lt;&gt;"",COUNTIF(D.2[Tên khách hàng],G1190)=0),"Tên KH chưa khai báo trong DSKH",IF(AND(H1190&lt;&gt;"",COUNTIF(D.1[Tên sản phẩm],H1190)=0),"SP này chưa khai báo trong DSSP",""))))</f>
        <v/>
      </c>
      <c r="AB1190" s="23" t="str">
        <f t="shared" ca="1" si="271"/>
        <v/>
      </c>
      <c r="AC1190" s="23" t="str">
        <f t="shared" ca="1" si="272"/>
        <v/>
      </c>
      <c r="AD1190" s="23" t="str">
        <f t="shared" ca="1" si="273"/>
        <v/>
      </c>
      <c r="AE1190" s="68" t="str">
        <f t="shared" ca="1" si="274"/>
        <v/>
      </c>
      <c r="AF1190" s="69" t="str">
        <f>IF(OR(H1190="",S1190=""),"",S1190-(SUM(L1190,M1190)*INDEX(D.1[Đơn giá],MATCH(H1190,D.1[Tên sản phẩm],0))))</f>
        <v/>
      </c>
      <c r="AG1190" s="90" t="str">
        <f t="shared" ca="1" si="275"/>
        <v/>
      </c>
      <c r="AH1190" s="90"/>
    </row>
    <row r="1191" spans="2:34" ht="27.75" customHeight="1" x14ac:dyDescent="0.2">
      <c r="B1191" s="154">
        <f t="shared" si="276"/>
        <v>1188</v>
      </c>
      <c r="C1191" s="155" t="str">
        <f t="shared" ca="1" si="277"/>
        <v/>
      </c>
      <c r="D1191" s="156" t="str">
        <f t="shared" ca="1" si="278"/>
        <v/>
      </c>
      <c r="E1191" s="157" t="str">
        <f t="shared" ca="1" si="279"/>
        <v/>
      </c>
      <c r="F1191" s="157"/>
      <c r="G1191" s="158" t="str">
        <f t="shared" ca="1" si="280"/>
        <v/>
      </c>
      <c r="H1191" s="159"/>
      <c r="I1191" s="160" t="str">
        <f>IF(H1191="","",INDEX(D.1[Quy cách],MATCH(H1191,D.1[Tên sản phẩm],0)))</f>
        <v/>
      </c>
      <c r="J1191" s="35" t="str">
        <f>IF(H1191="","",INDEX(D.1[ĐVT],MATCH(H1191,D.1[Tên sản phẩm],0)))</f>
        <v/>
      </c>
      <c r="K1191" s="163" t="str">
        <f>IF(H1191="","",INDEX(D.1[Đơn giá bán
(Tham khảo)],MATCH(H1191,D.1[Tên sản phẩm],0)))</f>
        <v/>
      </c>
      <c r="L1191" s="162"/>
      <c r="M1191" s="159"/>
      <c r="N1191" s="159"/>
      <c r="O1191" s="159"/>
      <c r="P1191" s="163" t="str">
        <f t="shared" si="281"/>
        <v/>
      </c>
      <c r="Q1191" s="164"/>
      <c r="R1191" s="162"/>
      <c r="S1191" s="163" t="str">
        <f t="shared" si="282"/>
        <v/>
      </c>
      <c r="T1191" s="164" t="str">
        <f t="shared" ca="1" si="283"/>
        <v/>
      </c>
      <c r="U1191" s="163" t="str">
        <f t="shared" si="284"/>
        <v/>
      </c>
      <c r="V1191" s="163" t="str">
        <f ca="1">IF(AND(C1191&lt;&gt;"",C1191&lt;&gt;OFFSET(C1191,1,0)),SUMIFS(B.2[Giá có thuế],B.2[Số ĐK],C1191),"")</f>
        <v/>
      </c>
      <c r="W1191" s="159"/>
      <c r="X1191" s="161" t="str">
        <f>IF(W1191="","",'Thông Tin Chung'!$L$3)</f>
        <v/>
      </c>
      <c r="Y1191" s="163" t="str">
        <f t="shared" ca="1" si="285"/>
        <v/>
      </c>
      <c r="Z1191" s="165"/>
      <c r="AA1191" s="155" t="str">
        <f ca="1">IF(C1191="","",IF(OR(D1191&lt;NgayBatDau,D1191&gt;NgayKetThuc),"Ngày tháng phải nằm trong kỳ báo cáo",IF(AND(G1191&lt;&gt;"",COUNTIF(D.2[Tên khách hàng],G1191)=0),"Tên KH chưa khai báo trong DSKH",IF(AND(H1191&lt;&gt;"",COUNTIF(D.1[Tên sản phẩm],H1191)=0),"SP này chưa khai báo trong DSSP",""))))</f>
        <v/>
      </c>
      <c r="AB1191" s="23" t="str">
        <f t="shared" ca="1" si="271"/>
        <v/>
      </c>
      <c r="AC1191" s="23" t="str">
        <f t="shared" ca="1" si="272"/>
        <v/>
      </c>
      <c r="AD1191" s="23" t="str">
        <f t="shared" ca="1" si="273"/>
        <v/>
      </c>
      <c r="AE1191" s="68" t="str">
        <f t="shared" ca="1" si="274"/>
        <v/>
      </c>
      <c r="AF1191" s="69" t="str">
        <f>IF(OR(H1191="",S1191=""),"",S1191-(SUM(L1191,M1191)*INDEX(D.1[Đơn giá],MATCH(H1191,D.1[Tên sản phẩm],0))))</f>
        <v/>
      </c>
      <c r="AG1191" s="90" t="str">
        <f t="shared" ca="1" si="275"/>
        <v/>
      </c>
      <c r="AH1191" s="90"/>
    </row>
    <row r="1192" spans="2:34" ht="27.75" customHeight="1" x14ac:dyDescent="0.2">
      <c r="B1192" s="154">
        <f t="shared" si="276"/>
        <v>1189</v>
      </c>
      <c r="C1192" s="155" t="str">
        <f t="shared" ca="1" si="277"/>
        <v/>
      </c>
      <c r="D1192" s="156" t="str">
        <f t="shared" ca="1" si="278"/>
        <v/>
      </c>
      <c r="E1192" s="157" t="str">
        <f t="shared" ca="1" si="279"/>
        <v/>
      </c>
      <c r="F1192" s="157"/>
      <c r="G1192" s="158" t="str">
        <f t="shared" ca="1" si="280"/>
        <v/>
      </c>
      <c r="H1192" s="159"/>
      <c r="I1192" s="160" t="str">
        <f>IF(H1192="","",INDEX(D.1[Quy cách],MATCH(H1192,D.1[Tên sản phẩm],0)))</f>
        <v/>
      </c>
      <c r="J1192" s="35" t="str">
        <f>IF(H1192="","",INDEX(D.1[ĐVT],MATCH(H1192,D.1[Tên sản phẩm],0)))</f>
        <v/>
      </c>
      <c r="K1192" s="163" t="str">
        <f>IF(H1192="","",INDEX(D.1[Đơn giá bán
(Tham khảo)],MATCH(H1192,D.1[Tên sản phẩm],0)))</f>
        <v/>
      </c>
      <c r="L1192" s="162"/>
      <c r="M1192" s="159"/>
      <c r="N1192" s="159"/>
      <c r="O1192" s="159"/>
      <c r="P1192" s="163" t="str">
        <f t="shared" si="281"/>
        <v/>
      </c>
      <c r="Q1192" s="164"/>
      <c r="R1192" s="162"/>
      <c r="S1192" s="163" t="str">
        <f t="shared" si="282"/>
        <v/>
      </c>
      <c r="T1192" s="164" t="str">
        <f t="shared" ca="1" si="283"/>
        <v/>
      </c>
      <c r="U1192" s="163" t="str">
        <f t="shared" si="284"/>
        <v/>
      </c>
      <c r="V1192" s="163" t="str">
        <f ca="1">IF(AND(C1192&lt;&gt;"",C1192&lt;&gt;OFFSET(C1192,1,0)),SUMIFS(B.2[Giá có thuế],B.2[Số ĐK],C1192),"")</f>
        <v/>
      </c>
      <c r="W1192" s="159"/>
      <c r="X1192" s="161" t="str">
        <f>IF(W1192="","",'Thông Tin Chung'!$L$3)</f>
        <v/>
      </c>
      <c r="Y1192" s="163" t="str">
        <f t="shared" ca="1" si="285"/>
        <v/>
      </c>
      <c r="Z1192" s="165"/>
      <c r="AA1192" s="155" t="str">
        <f ca="1">IF(C1192="","",IF(OR(D1192&lt;NgayBatDau,D1192&gt;NgayKetThuc),"Ngày tháng phải nằm trong kỳ báo cáo",IF(AND(G1192&lt;&gt;"",COUNTIF(D.2[Tên khách hàng],G1192)=0),"Tên KH chưa khai báo trong DSKH",IF(AND(H1192&lt;&gt;"",COUNTIF(D.1[Tên sản phẩm],H1192)=0),"SP này chưa khai báo trong DSSP",""))))</f>
        <v/>
      </c>
      <c r="AB1192" s="23" t="str">
        <f t="shared" ca="1" si="271"/>
        <v/>
      </c>
      <c r="AC1192" s="23" t="str">
        <f t="shared" ca="1" si="272"/>
        <v/>
      </c>
      <c r="AD1192" s="23" t="str">
        <f t="shared" ca="1" si="273"/>
        <v/>
      </c>
      <c r="AE1192" s="68" t="str">
        <f t="shared" ca="1" si="274"/>
        <v/>
      </c>
      <c r="AF1192" s="69" t="str">
        <f>IF(OR(H1192="",S1192=""),"",S1192-(SUM(L1192,M1192)*INDEX(D.1[Đơn giá],MATCH(H1192,D.1[Tên sản phẩm],0))))</f>
        <v/>
      </c>
      <c r="AG1192" s="90" t="str">
        <f t="shared" ca="1" si="275"/>
        <v/>
      </c>
      <c r="AH1192" s="90"/>
    </row>
    <row r="1193" spans="2:34" ht="27.75" customHeight="1" x14ac:dyDescent="0.2">
      <c r="B1193" s="154">
        <f t="shared" si="276"/>
        <v>1190</v>
      </c>
      <c r="C1193" s="155" t="str">
        <f t="shared" ca="1" si="277"/>
        <v/>
      </c>
      <c r="D1193" s="156" t="str">
        <f t="shared" ca="1" si="278"/>
        <v/>
      </c>
      <c r="E1193" s="157" t="str">
        <f t="shared" ca="1" si="279"/>
        <v/>
      </c>
      <c r="F1193" s="157"/>
      <c r="G1193" s="158" t="str">
        <f t="shared" ca="1" si="280"/>
        <v/>
      </c>
      <c r="H1193" s="159"/>
      <c r="I1193" s="160" t="str">
        <f>IF(H1193="","",INDEX(D.1[Quy cách],MATCH(H1193,D.1[Tên sản phẩm],0)))</f>
        <v/>
      </c>
      <c r="J1193" s="35" t="str">
        <f>IF(H1193="","",INDEX(D.1[ĐVT],MATCH(H1193,D.1[Tên sản phẩm],0)))</f>
        <v/>
      </c>
      <c r="K1193" s="163" t="str">
        <f>IF(H1193="","",INDEX(D.1[Đơn giá bán
(Tham khảo)],MATCH(H1193,D.1[Tên sản phẩm],0)))</f>
        <v/>
      </c>
      <c r="L1193" s="162"/>
      <c r="M1193" s="159"/>
      <c r="N1193" s="159"/>
      <c r="O1193" s="159"/>
      <c r="P1193" s="163" t="str">
        <f t="shared" si="281"/>
        <v/>
      </c>
      <c r="Q1193" s="164"/>
      <c r="R1193" s="162"/>
      <c r="S1193" s="163" t="str">
        <f t="shared" si="282"/>
        <v/>
      </c>
      <c r="T1193" s="164" t="str">
        <f t="shared" ca="1" si="283"/>
        <v/>
      </c>
      <c r="U1193" s="163" t="str">
        <f t="shared" si="284"/>
        <v/>
      </c>
      <c r="V1193" s="163" t="str">
        <f ca="1">IF(AND(C1193&lt;&gt;"",C1193&lt;&gt;OFFSET(C1193,1,0)),SUMIFS(B.2[Giá có thuế],B.2[Số ĐK],C1193),"")</f>
        <v/>
      </c>
      <c r="W1193" s="159"/>
      <c r="X1193" s="161" t="str">
        <f>IF(W1193="","",'Thông Tin Chung'!$L$3)</f>
        <v/>
      </c>
      <c r="Y1193" s="163" t="str">
        <f t="shared" ca="1" si="285"/>
        <v/>
      </c>
      <c r="Z1193" s="165"/>
      <c r="AA1193" s="155" t="str">
        <f ca="1">IF(C1193="","",IF(OR(D1193&lt;NgayBatDau,D1193&gt;NgayKetThuc),"Ngày tháng phải nằm trong kỳ báo cáo",IF(AND(G1193&lt;&gt;"",COUNTIF(D.2[Tên khách hàng],G1193)=0),"Tên KH chưa khai báo trong DSKH",IF(AND(H1193&lt;&gt;"",COUNTIF(D.1[Tên sản phẩm],H1193)=0),"SP này chưa khai báo trong DSSP",""))))</f>
        <v/>
      </c>
      <c r="AB1193" s="23" t="str">
        <f t="shared" ca="1" si="271"/>
        <v/>
      </c>
      <c r="AC1193" s="23" t="str">
        <f t="shared" ca="1" si="272"/>
        <v/>
      </c>
      <c r="AD1193" s="23" t="str">
        <f t="shared" ca="1" si="273"/>
        <v/>
      </c>
      <c r="AE1193" s="68" t="str">
        <f t="shared" ca="1" si="274"/>
        <v/>
      </c>
      <c r="AF1193" s="69" t="str">
        <f>IF(OR(H1193="",S1193=""),"",S1193-(SUM(L1193,M1193)*INDEX(D.1[Đơn giá],MATCH(H1193,D.1[Tên sản phẩm],0))))</f>
        <v/>
      </c>
      <c r="AG1193" s="90" t="str">
        <f t="shared" ca="1" si="275"/>
        <v/>
      </c>
      <c r="AH1193" s="90"/>
    </row>
    <row r="1194" spans="2:34" ht="27.75" customHeight="1" x14ac:dyDescent="0.2">
      <c r="B1194" s="154">
        <f t="shared" si="276"/>
        <v>1191</v>
      </c>
      <c r="C1194" s="155" t="str">
        <f t="shared" ca="1" si="277"/>
        <v/>
      </c>
      <c r="D1194" s="156" t="str">
        <f t="shared" ca="1" si="278"/>
        <v/>
      </c>
      <c r="E1194" s="157" t="str">
        <f t="shared" ca="1" si="279"/>
        <v/>
      </c>
      <c r="F1194" s="157"/>
      <c r="G1194" s="158" t="str">
        <f t="shared" ca="1" si="280"/>
        <v/>
      </c>
      <c r="H1194" s="159"/>
      <c r="I1194" s="160" t="str">
        <f>IF(H1194="","",INDEX(D.1[Quy cách],MATCH(H1194,D.1[Tên sản phẩm],0)))</f>
        <v/>
      </c>
      <c r="J1194" s="35" t="str">
        <f>IF(H1194="","",INDEX(D.1[ĐVT],MATCH(H1194,D.1[Tên sản phẩm],0)))</f>
        <v/>
      </c>
      <c r="K1194" s="163" t="str">
        <f>IF(H1194="","",INDEX(D.1[Đơn giá bán
(Tham khảo)],MATCH(H1194,D.1[Tên sản phẩm],0)))</f>
        <v/>
      </c>
      <c r="L1194" s="162"/>
      <c r="M1194" s="159"/>
      <c r="N1194" s="159"/>
      <c r="O1194" s="159"/>
      <c r="P1194" s="163" t="str">
        <f t="shared" si="281"/>
        <v/>
      </c>
      <c r="Q1194" s="164"/>
      <c r="R1194" s="162"/>
      <c r="S1194" s="163" t="str">
        <f t="shared" si="282"/>
        <v/>
      </c>
      <c r="T1194" s="164" t="str">
        <f t="shared" ca="1" si="283"/>
        <v/>
      </c>
      <c r="U1194" s="163" t="str">
        <f t="shared" si="284"/>
        <v/>
      </c>
      <c r="V1194" s="163" t="str">
        <f ca="1">IF(AND(C1194&lt;&gt;"",C1194&lt;&gt;OFFSET(C1194,1,0)),SUMIFS(B.2[Giá có thuế],B.2[Số ĐK],C1194),"")</f>
        <v/>
      </c>
      <c r="W1194" s="159"/>
      <c r="X1194" s="161" t="str">
        <f>IF(W1194="","",'Thông Tin Chung'!$L$3)</f>
        <v/>
      </c>
      <c r="Y1194" s="163" t="str">
        <f t="shared" ca="1" si="285"/>
        <v/>
      </c>
      <c r="Z1194" s="165"/>
      <c r="AA1194" s="155" t="str">
        <f ca="1">IF(C1194="","",IF(OR(D1194&lt;NgayBatDau,D1194&gt;NgayKetThuc),"Ngày tháng phải nằm trong kỳ báo cáo",IF(AND(G1194&lt;&gt;"",COUNTIF(D.2[Tên khách hàng],G1194)=0),"Tên KH chưa khai báo trong DSKH",IF(AND(H1194&lt;&gt;"",COUNTIF(D.1[Tên sản phẩm],H1194)=0),"SP này chưa khai báo trong DSSP",""))))</f>
        <v/>
      </c>
      <c r="AB1194" s="23" t="str">
        <f t="shared" ca="1" si="271"/>
        <v/>
      </c>
      <c r="AC1194" s="23" t="str">
        <f t="shared" ca="1" si="272"/>
        <v/>
      </c>
      <c r="AD1194" s="23" t="str">
        <f t="shared" ca="1" si="273"/>
        <v/>
      </c>
      <c r="AE1194" s="68" t="str">
        <f t="shared" ca="1" si="274"/>
        <v/>
      </c>
      <c r="AF1194" s="69" t="str">
        <f>IF(OR(H1194="",S1194=""),"",S1194-(SUM(L1194,M1194)*INDEX(D.1[Đơn giá],MATCH(H1194,D.1[Tên sản phẩm],0))))</f>
        <v/>
      </c>
      <c r="AG1194" s="90" t="str">
        <f t="shared" ca="1" si="275"/>
        <v/>
      </c>
      <c r="AH1194" s="90"/>
    </row>
    <row r="1195" spans="2:34" ht="27.75" customHeight="1" x14ac:dyDescent="0.2">
      <c r="B1195" s="154">
        <f t="shared" si="276"/>
        <v>1192</v>
      </c>
      <c r="C1195" s="155" t="str">
        <f t="shared" ca="1" si="277"/>
        <v/>
      </c>
      <c r="D1195" s="156" t="str">
        <f t="shared" ca="1" si="278"/>
        <v/>
      </c>
      <c r="E1195" s="157" t="str">
        <f t="shared" ca="1" si="279"/>
        <v/>
      </c>
      <c r="F1195" s="157"/>
      <c r="G1195" s="158" t="str">
        <f t="shared" ca="1" si="280"/>
        <v/>
      </c>
      <c r="H1195" s="159"/>
      <c r="I1195" s="160" t="str">
        <f>IF(H1195="","",INDEX(D.1[Quy cách],MATCH(H1195,D.1[Tên sản phẩm],0)))</f>
        <v/>
      </c>
      <c r="J1195" s="35" t="str">
        <f>IF(H1195="","",INDEX(D.1[ĐVT],MATCH(H1195,D.1[Tên sản phẩm],0)))</f>
        <v/>
      </c>
      <c r="K1195" s="163" t="str">
        <f>IF(H1195="","",INDEX(D.1[Đơn giá bán
(Tham khảo)],MATCH(H1195,D.1[Tên sản phẩm],0)))</f>
        <v/>
      </c>
      <c r="L1195" s="162"/>
      <c r="M1195" s="159"/>
      <c r="N1195" s="159"/>
      <c r="O1195" s="159"/>
      <c r="P1195" s="163" t="str">
        <f t="shared" si="281"/>
        <v/>
      </c>
      <c r="Q1195" s="164"/>
      <c r="R1195" s="162"/>
      <c r="S1195" s="163" t="str">
        <f t="shared" si="282"/>
        <v/>
      </c>
      <c r="T1195" s="164" t="str">
        <f t="shared" ca="1" si="283"/>
        <v/>
      </c>
      <c r="U1195" s="163" t="str">
        <f t="shared" si="284"/>
        <v/>
      </c>
      <c r="V1195" s="163" t="str">
        <f ca="1">IF(AND(C1195&lt;&gt;"",C1195&lt;&gt;OFFSET(C1195,1,0)),SUMIFS(B.2[Giá có thuế],B.2[Số ĐK],C1195),"")</f>
        <v/>
      </c>
      <c r="W1195" s="159"/>
      <c r="X1195" s="161" t="str">
        <f>IF(W1195="","",'Thông Tin Chung'!$L$3)</f>
        <v/>
      </c>
      <c r="Y1195" s="163" t="str">
        <f t="shared" ca="1" si="285"/>
        <v/>
      </c>
      <c r="Z1195" s="165"/>
      <c r="AA1195" s="155" t="str">
        <f ca="1">IF(C1195="","",IF(OR(D1195&lt;NgayBatDau,D1195&gt;NgayKetThuc),"Ngày tháng phải nằm trong kỳ báo cáo",IF(AND(G1195&lt;&gt;"",COUNTIF(D.2[Tên khách hàng],G1195)=0),"Tên KH chưa khai báo trong DSKH",IF(AND(H1195&lt;&gt;"",COUNTIF(D.1[Tên sản phẩm],H1195)=0),"SP này chưa khai báo trong DSSP",""))))</f>
        <v/>
      </c>
      <c r="AB1195" s="23" t="str">
        <f t="shared" ca="1" si="271"/>
        <v/>
      </c>
      <c r="AC1195" s="23" t="str">
        <f t="shared" ca="1" si="272"/>
        <v/>
      </c>
      <c r="AD1195" s="23" t="str">
        <f t="shared" ca="1" si="273"/>
        <v/>
      </c>
      <c r="AE1195" s="68" t="str">
        <f t="shared" ca="1" si="274"/>
        <v/>
      </c>
      <c r="AF1195" s="69" t="str">
        <f>IF(OR(H1195="",S1195=""),"",S1195-(SUM(L1195,M1195)*INDEX(D.1[Đơn giá],MATCH(H1195,D.1[Tên sản phẩm],0))))</f>
        <v/>
      </c>
      <c r="AG1195" s="90" t="str">
        <f t="shared" ca="1" si="275"/>
        <v/>
      </c>
      <c r="AH1195" s="90"/>
    </row>
    <row r="1196" spans="2:34" ht="27.75" customHeight="1" x14ac:dyDescent="0.2">
      <c r="B1196" s="154">
        <f t="shared" si="276"/>
        <v>1193</v>
      </c>
      <c r="C1196" s="155" t="str">
        <f t="shared" ca="1" si="277"/>
        <v/>
      </c>
      <c r="D1196" s="156" t="str">
        <f t="shared" ca="1" si="278"/>
        <v/>
      </c>
      <c r="E1196" s="157" t="str">
        <f t="shared" ca="1" si="279"/>
        <v/>
      </c>
      <c r="F1196" s="157"/>
      <c r="G1196" s="158" t="str">
        <f t="shared" ca="1" si="280"/>
        <v/>
      </c>
      <c r="H1196" s="159"/>
      <c r="I1196" s="160" t="str">
        <f>IF(H1196="","",INDEX(D.1[Quy cách],MATCH(H1196,D.1[Tên sản phẩm],0)))</f>
        <v/>
      </c>
      <c r="J1196" s="35" t="str">
        <f>IF(H1196="","",INDEX(D.1[ĐVT],MATCH(H1196,D.1[Tên sản phẩm],0)))</f>
        <v/>
      </c>
      <c r="K1196" s="163" t="str">
        <f>IF(H1196="","",INDEX(D.1[Đơn giá bán
(Tham khảo)],MATCH(H1196,D.1[Tên sản phẩm],0)))</f>
        <v/>
      </c>
      <c r="L1196" s="162"/>
      <c r="M1196" s="159"/>
      <c r="N1196" s="159"/>
      <c r="O1196" s="159"/>
      <c r="P1196" s="163" t="str">
        <f t="shared" si="281"/>
        <v/>
      </c>
      <c r="Q1196" s="164"/>
      <c r="R1196" s="162"/>
      <c r="S1196" s="163" t="str">
        <f t="shared" si="282"/>
        <v/>
      </c>
      <c r="T1196" s="164" t="str">
        <f t="shared" ca="1" si="283"/>
        <v/>
      </c>
      <c r="U1196" s="163" t="str">
        <f t="shared" si="284"/>
        <v/>
      </c>
      <c r="V1196" s="163" t="str">
        <f ca="1">IF(AND(C1196&lt;&gt;"",C1196&lt;&gt;OFFSET(C1196,1,0)),SUMIFS(B.2[Giá có thuế],B.2[Số ĐK],C1196),"")</f>
        <v/>
      </c>
      <c r="W1196" s="159"/>
      <c r="X1196" s="161" t="str">
        <f>IF(W1196="","",'Thông Tin Chung'!$L$3)</f>
        <v/>
      </c>
      <c r="Y1196" s="163" t="str">
        <f t="shared" ca="1" si="285"/>
        <v/>
      </c>
      <c r="Z1196" s="165"/>
      <c r="AA1196" s="155" t="str">
        <f ca="1">IF(C1196="","",IF(OR(D1196&lt;NgayBatDau,D1196&gt;NgayKetThuc),"Ngày tháng phải nằm trong kỳ báo cáo",IF(AND(G1196&lt;&gt;"",COUNTIF(D.2[Tên khách hàng],G1196)=0),"Tên KH chưa khai báo trong DSKH",IF(AND(H1196&lt;&gt;"",COUNTIF(D.1[Tên sản phẩm],H1196)=0),"SP này chưa khai báo trong DSSP",""))))</f>
        <v/>
      </c>
      <c r="AB1196" s="23" t="str">
        <f t="shared" ca="1" si="271"/>
        <v/>
      </c>
      <c r="AC1196" s="23" t="str">
        <f t="shared" ca="1" si="272"/>
        <v/>
      </c>
      <c r="AD1196" s="23" t="str">
        <f t="shared" ca="1" si="273"/>
        <v/>
      </c>
      <c r="AE1196" s="68" t="str">
        <f t="shared" ca="1" si="274"/>
        <v/>
      </c>
      <c r="AF1196" s="69" t="str">
        <f>IF(OR(H1196="",S1196=""),"",S1196-(SUM(L1196,M1196)*INDEX(D.1[Đơn giá],MATCH(H1196,D.1[Tên sản phẩm],0))))</f>
        <v/>
      </c>
      <c r="AG1196" s="90" t="str">
        <f t="shared" ca="1" si="275"/>
        <v/>
      </c>
      <c r="AH1196" s="90"/>
    </row>
    <row r="1197" spans="2:34" ht="27.75" customHeight="1" x14ac:dyDescent="0.2">
      <c r="B1197" s="154">
        <f t="shared" si="276"/>
        <v>1194</v>
      </c>
      <c r="C1197" s="155" t="str">
        <f t="shared" ca="1" si="277"/>
        <v/>
      </c>
      <c r="D1197" s="156" t="str">
        <f t="shared" ca="1" si="278"/>
        <v/>
      </c>
      <c r="E1197" s="157" t="str">
        <f t="shared" ca="1" si="279"/>
        <v/>
      </c>
      <c r="F1197" s="157"/>
      <c r="G1197" s="158" t="str">
        <f t="shared" ca="1" si="280"/>
        <v/>
      </c>
      <c r="H1197" s="159"/>
      <c r="I1197" s="160" t="str">
        <f>IF(H1197="","",INDEX(D.1[Quy cách],MATCH(H1197,D.1[Tên sản phẩm],0)))</f>
        <v/>
      </c>
      <c r="J1197" s="35" t="str">
        <f>IF(H1197="","",INDEX(D.1[ĐVT],MATCH(H1197,D.1[Tên sản phẩm],0)))</f>
        <v/>
      </c>
      <c r="K1197" s="163" t="str">
        <f>IF(H1197="","",INDEX(D.1[Đơn giá bán
(Tham khảo)],MATCH(H1197,D.1[Tên sản phẩm],0)))</f>
        <v/>
      </c>
      <c r="L1197" s="162"/>
      <c r="M1197" s="159"/>
      <c r="N1197" s="159"/>
      <c r="O1197" s="159"/>
      <c r="P1197" s="163" t="str">
        <f t="shared" si="281"/>
        <v/>
      </c>
      <c r="Q1197" s="164"/>
      <c r="R1197" s="162"/>
      <c r="S1197" s="163" t="str">
        <f t="shared" si="282"/>
        <v/>
      </c>
      <c r="T1197" s="164" t="str">
        <f t="shared" ca="1" si="283"/>
        <v/>
      </c>
      <c r="U1197" s="163" t="str">
        <f t="shared" si="284"/>
        <v/>
      </c>
      <c r="V1197" s="163" t="str">
        <f ca="1">IF(AND(C1197&lt;&gt;"",C1197&lt;&gt;OFFSET(C1197,1,0)),SUMIFS(B.2[Giá có thuế],B.2[Số ĐK],C1197),"")</f>
        <v/>
      </c>
      <c r="W1197" s="159"/>
      <c r="X1197" s="161" t="str">
        <f>IF(W1197="","",'Thông Tin Chung'!$L$3)</f>
        <v/>
      </c>
      <c r="Y1197" s="163" t="str">
        <f t="shared" ca="1" si="285"/>
        <v/>
      </c>
      <c r="Z1197" s="165"/>
      <c r="AA1197" s="155" t="str">
        <f ca="1">IF(C1197="","",IF(OR(D1197&lt;NgayBatDau,D1197&gt;NgayKetThuc),"Ngày tháng phải nằm trong kỳ báo cáo",IF(AND(G1197&lt;&gt;"",COUNTIF(D.2[Tên khách hàng],G1197)=0),"Tên KH chưa khai báo trong DSKH",IF(AND(H1197&lt;&gt;"",COUNTIF(D.1[Tên sản phẩm],H1197)=0),"SP này chưa khai báo trong DSSP",""))))</f>
        <v/>
      </c>
      <c r="AB1197" s="23" t="str">
        <f t="shared" ca="1" si="271"/>
        <v/>
      </c>
      <c r="AC1197" s="23" t="str">
        <f t="shared" ca="1" si="272"/>
        <v/>
      </c>
      <c r="AD1197" s="23" t="str">
        <f t="shared" ca="1" si="273"/>
        <v/>
      </c>
      <c r="AE1197" s="68" t="str">
        <f t="shared" ca="1" si="274"/>
        <v/>
      </c>
      <c r="AF1197" s="69" t="str">
        <f>IF(OR(H1197="",S1197=""),"",S1197-(SUM(L1197,M1197)*INDEX(D.1[Đơn giá],MATCH(H1197,D.1[Tên sản phẩm],0))))</f>
        <v/>
      </c>
      <c r="AG1197" s="90" t="str">
        <f t="shared" ca="1" si="275"/>
        <v/>
      </c>
      <c r="AH1197" s="90"/>
    </row>
    <row r="1198" spans="2:34" ht="27.75" customHeight="1" x14ac:dyDescent="0.2">
      <c r="B1198" s="154">
        <f t="shared" si="276"/>
        <v>1195</v>
      </c>
      <c r="C1198" s="155" t="str">
        <f t="shared" ca="1" si="277"/>
        <v/>
      </c>
      <c r="D1198" s="156" t="str">
        <f t="shared" ca="1" si="278"/>
        <v/>
      </c>
      <c r="E1198" s="157" t="str">
        <f t="shared" ca="1" si="279"/>
        <v/>
      </c>
      <c r="F1198" s="157"/>
      <c r="G1198" s="158" t="str">
        <f t="shared" ca="1" si="280"/>
        <v/>
      </c>
      <c r="H1198" s="159"/>
      <c r="I1198" s="160" t="str">
        <f>IF(H1198="","",INDEX(D.1[Quy cách],MATCH(H1198,D.1[Tên sản phẩm],0)))</f>
        <v/>
      </c>
      <c r="J1198" s="35" t="str">
        <f>IF(H1198="","",INDEX(D.1[ĐVT],MATCH(H1198,D.1[Tên sản phẩm],0)))</f>
        <v/>
      </c>
      <c r="K1198" s="163" t="str">
        <f>IF(H1198="","",INDEX(D.1[Đơn giá bán
(Tham khảo)],MATCH(H1198,D.1[Tên sản phẩm],0)))</f>
        <v/>
      </c>
      <c r="L1198" s="162"/>
      <c r="M1198" s="159"/>
      <c r="N1198" s="159"/>
      <c r="O1198" s="159"/>
      <c r="P1198" s="163" t="str">
        <f t="shared" si="281"/>
        <v/>
      </c>
      <c r="Q1198" s="164"/>
      <c r="R1198" s="162"/>
      <c r="S1198" s="163" t="str">
        <f t="shared" si="282"/>
        <v/>
      </c>
      <c r="T1198" s="164" t="str">
        <f t="shared" ca="1" si="283"/>
        <v/>
      </c>
      <c r="U1198" s="163" t="str">
        <f t="shared" si="284"/>
        <v/>
      </c>
      <c r="V1198" s="163" t="str">
        <f ca="1">IF(AND(C1198&lt;&gt;"",C1198&lt;&gt;OFFSET(C1198,1,0)),SUMIFS(B.2[Giá có thuế],B.2[Số ĐK],C1198),"")</f>
        <v/>
      </c>
      <c r="W1198" s="159"/>
      <c r="X1198" s="161" t="str">
        <f>IF(W1198="","",'Thông Tin Chung'!$L$3)</f>
        <v/>
      </c>
      <c r="Y1198" s="163" t="str">
        <f t="shared" ca="1" si="285"/>
        <v/>
      </c>
      <c r="Z1198" s="165"/>
      <c r="AA1198" s="155" t="str">
        <f ca="1">IF(C1198="","",IF(OR(D1198&lt;NgayBatDau,D1198&gt;NgayKetThuc),"Ngày tháng phải nằm trong kỳ báo cáo",IF(AND(G1198&lt;&gt;"",COUNTIF(D.2[Tên khách hàng],G1198)=0),"Tên KH chưa khai báo trong DSKH",IF(AND(H1198&lt;&gt;"",COUNTIF(D.1[Tên sản phẩm],H1198)=0),"SP này chưa khai báo trong DSSP",""))))</f>
        <v/>
      </c>
      <c r="AB1198" s="23" t="str">
        <f t="shared" ca="1" si="271"/>
        <v/>
      </c>
      <c r="AC1198" s="23" t="str">
        <f t="shared" ca="1" si="272"/>
        <v/>
      </c>
      <c r="AD1198" s="23" t="str">
        <f t="shared" ca="1" si="273"/>
        <v/>
      </c>
      <c r="AE1198" s="68" t="str">
        <f t="shared" ca="1" si="274"/>
        <v/>
      </c>
      <c r="AF1198" s="69" t="str">
        <f>IF(OR(H1198="",S1198=""),"",S1198-(SUM(L1198,M1198)*INDEX(D.1[Đơn giá],MATCH(H1198,D.1[Tên sản phẩm],0))))</f>
        <v/>
      </c>
      <c r="AG1198" s="90" t="str">
        <f t="shared" ca="1" si="275"/>
        <v/>
      </c>
      <c r="AH1198" s="90"/>
    </row>
    <row r="1199" spans="2:34" ht="27.75" customHeight="1" x14ac:dyDescent="0.2">
      <c r="B1199" s="154">
        <f t="shared" si="276"/>
        <v>1196</v>
      </c>
      <c r="C1199" s="155" t="str">
        <f t="shared" ca="1" si="277"/>
        <v/>
      </c>
      <c r="D1199" s="156" t="str">
        <f t="shared" ca="1" si="278"/>
        <v/>
      </c>
      <c r="E1199" s="157" t="str">
        <f t="shared" ca="1" si="279"/>
        <v/>
      </c>
      <c r="F1199" s="157"/>
      <c r="G1199" s="158" t="str">
        <f t="shared" ca="1" si="280"/>
        <v/>
      </c>
      <c r="H1199" s="159"/>
      <c r="I1199" s="160" t="str">
        <f>IF(H1199="","",INDEX(D.1[Quy cách],MATCH(H1199,D.1[Tên sản phẩm],0)))</f>
        <v/>
      </c>
      <c r="J1199" s="35" t="str">
        <f>IF(H1199="","",INDEX(D.1[ĐVT],MATCH(H1199,D.1[Tên sản phẩm],0)))</f>
        <v/>
      </c>
      <c r="K1199" s="163" t="str">
        <f>IF(H1199="","",INDEX(D.1[Đơn giá bán
(Tham khảo)],MATCH(H1199,D.1[Tên sản phẩm],0)))</f>
        <v/>
      </c>
      <c r="L1199" s="162"/>
      <c r="M1199" s="159"/>
      <c r="N1199" s="159"/>
      <c r="O1199" s="159"/>
      <c r="P1199" s="163" t="str">
        <f t="shared" si="281"/>
        <v/>
      </c>
      <c r="Q1199" s="164"/>
      <c r="R1199" s="162"/>
      <c r="S1199" s="163" t="str">
        <f t="shared" si="282"/>
        <v/>
      </c>
      <c r="T1199" s="164" t="str">
        <f t="shared" ca="1" si="283"/>
        <v/>
      </c>
      <c r="U1199" s="163" t="str">
        <f t="shared" si="284"/>
        <v/>
      </c>
      <c r="V1199" s="163" t="str">
        <f ca="1">IF(AND(C1199&lt;&gt;"",C1199&lt;&gt;OFFSET(C1199,1,0)),SUMIFS(B.2[Giá có thuế],B.2[Số ĐK],C1199),"")</f>
        <v/>
      </c>
      <c r="W1199" s="159"/>
      <c r="X1199" s="161" t="str">
        <f>IF(W1199="","",'Thông Tin Chung'!$L$3)</f>
        <v/>
      </c>
      <c r="Y1199" s="163" t="str">
        <f t="shared" ca="1" si="285"/>
        <v/>
      </c>
      <c r="Z1199" s="165"/>
      <c r="AA1199" s="155" t="str">
        <f ca="1">IF(C1199="","",IF(OR(D1199&lt;NgayBatDau,D1199&gt;NgayKetThuc),"Ngày tháng phải nằm trong kỳ báo cáo",IF(AND(G1199&lt;&gt;"",COUNTIF(D.2[Tên khách hàng],G1199)=0),"Tên KH chưa khai báo trong DSKH",IF(AND(H1199&lt;&gt;"",COUNTIF(D.1[Tên sản phẩm],H1199)=0),"SP này chưa khai báo trong DSSP",""))))</f>
        <v/>
      </c>
      <c r="AB1199" s="23" t="str">
        <f t="shared" ca="1" si="271"/>
        <v/>
      </c>
      <c r="AC1199" s="23" t="str">
        <f t="shared" ca="1" si="272"/>
        <v/>
      </c>
      <c r="AD1199" s="23" t="str">
        <f t="shared" ca="1" si="273"/>
        <v/>
      </c>
      <c r="AE1199" s="68" t="str">
        <f t="shared" ca="1" si="274"/>
        <v/>
      </c>
      <c r="AF1199" s="69" t="str">
        <f>IF(OR(H1199="",S1199=""),"",S1199-(SUM(L1199,M1199)*INDEX(D.1[Đơn giá],MATCH(H1199,D.1[Tên sản phẩm],0))))</f>
        <v/>
      </c>
      <c r="AG1199" s="90" t="str">
        <f t="shared" ca="1" si="275"/>
        <v/>
      </c>
      <c r="AH1199" s="90"/>
    </row>
    <row r="1200" spans="2:34" ht="27.75" customHeight="1" x14ac:dyDescent="0.2">
      <c r="B1200" s="154">
        <f t="shared" si="276"/>
        <v>1197</v>
      </c>
      <c r="C1200" s="155" t="str">
        <f t="shared" ca="1" si="277"/>
        <v/>
      </c>
      <c r="D1200" s="156" t="str">
        <f t="shared" ca="1" si="278"/>
        <v/>
      </c>
      <c r="E1200" s="157" t="str">
        <f t="shared" ca="1" si="279"/>
        <v/>
      </c>
      <c r="F1200" s="157"/>
      <c r="G1200" s="158" t="str">
        <f t="shared" ca="1" si="280"/>
        <v/>
      </c>
      <c r="H1200" s="159"/>
      <c r="I1200" s="160" t="str">
        <f>IF(H1200="","",INDEX(D.1[Quy cách],MATCH(H1200,D.1[Tên sản phẩm],0)))</f>
        <v/>
      </c>
      <c r="J1200" s="35" t="str">
        <f>IF(H1200="","",INDEX(D.1[ĐVT],MATCH(H1200,D.1[Tên sản phẩm],0)))</f>
        <v/>
      </c>
      <c r="K1200" s="163" t="str">
        <f>IF(H1200="","",INDEX(D.1[Đơn giá bán
(Tham khảo)],MATCH(H1200,D.1[Tên sản phẩm],0)))</f>
        <v/>
      </c>
      <c r="L1200" s="162"/>
      <c r="M1200" s="159"/>
      <c r="N1200" s="159"/>
      <c r="O1200" s="159"/>
      <c r="P1200" s="163" t="str">
        <f t="shared" si="281"/>
        <v/>
      </c>
      <c r="Q1200" s="164"/>
      <c r="R1200" s="162"/>
      <c r="S1200" s="163" t="str">
        <f t="shared" si="282"/>
        <v/>
      </c>
      <c r="T1200" s="164" t="str">
        <f t="shared" ca="1" si="283"/>
        <v/>
      </c>
      <c r="U1200" s="163" t="str">
        <f t="shared" si="284"/>
        <v/>
      </c>
      <c r="V1200" s="163" t="str">
        <f ca="1">IF(AND(C1200&lt;&gt;"",C1200&lt;&gt;OFFSET(C1200,1,0)),SUMIFS(B.2[Giá có thuế],B.2[Số ĐK],C1200),"")</f>
        <v/>
      </c>
      <c r="W1200" s="159"/>
      <c r="X1200" s="161" t="str">
        <f>IF(W1200="","",'Thông Tin Chung'!$L$3)</f>
        <v/>
      </c>
      <c r="Y1200" s="163" t="str">
        <f t="shared" ca="1" si="285"/>
        <v/>
      </c>
      <c r="Z1200" s="165"/>
      <c r="AA1200" s="155" t="str">
        <f ca="1">IF(C1200="","",IF(OR(D1200&lt;NgayBatDau,D1200&gt;NgayKetThuc),"Ngày tháng phải nằm trong kỳ báo cáo",IF(AND(G1200&lt;&gt;"",COUNTIF(D.2[Tên khách hàng],G1200)=0),"Tên KH chưa khai báo trong DSKH",IF(AND(H1200&lt;&gt;"",COUNTIF(D.1[Tên sản phẩm],H1200)=0),"SP này chưa khai báo trong DSSP",""))))</f>
        <v/>
      </c>
      <c r="AB1200" s="23" t="str">
        <f t="shared" ca="1" si="271"/>
        <v/>
      </c>
      <c r="AC1200" s="23" t="str">
        <f t="shared" ca="1" si="272"/>
        <v/>
      </c>
      <c r="AD1200" s="23" t="str">
        <f t="shared" ca="1" si="273"/>
        <v/>
      </c>
      <c r="AE1200" s="68" t="str">
        <f t="shared" ca="1" si="274"/>
        <v/>
      </c>
      <c r="AF1200" s="69" t="str">
        <f>IF(OR(H1200="",S1200=""),"",S1200-(SUM(L1200,M1200)*INDEX(D.1[Đơn giá],MATCH(H1200,D.1[Tên sản phẩm],0))))</f>
        <v/>
      </c>
      <c r="AG1200" s="90" t="str">
        <f t="shared" ca="1" si="275"/>
        <v/>
      </c>
      <c r="AH1200" s="90"/>
    </row>
    <row r="1201" spans="2:34" ht="27.75" customHeight="1" x14ac:dyDescent="0.2">
      <c r="B1201" s="154">
        <f t="shared" si="276"/>
        <v>1198</v>
      </c>
      <c r="C1201" s="155" t="str">
        <f t="shared" ca="1" si="277"/>
        <v/>
      </c>
      <c r="D1201" s="156" t="str">
        <f t="shared" ca="1" si="278"/>
        <v/>
      </c>
      <c r="E1201" s="157" t="str">
        <f t="shared" ca="1" si="279"/>
        <v/>
      </c>
      <c r="F1201" s="157"/>
      <c r="G1201" s="158" t="str">
        <f t="shared" ca="1" si="280"/>
        <v/>
      </c>
      <c r="H1201" s="159"/>
      <c r="I1201" s="160" t="str">
        <f>IF(H1201="","",INDEX(D.1[Quy cách],MATCH(H1201,D.1[Tên sản phẩm],0)))</f>
        <v/>
      </c>
      <c r="J1201" s="35" t="str">
        <f>IF(H1201="","",INDEX(D.1[ĐVT],MATCH(H1201,D.1[Tên sản phẩm],0)))</f>
        <v/>
      </c>
      <c r="K1201" s="163" t="str">
        <f>IF(H1201="","",INDEX(D.1[Đơn giá bán
(Tham khảo)],MATCH(H1201,D.1[Tên sản phẩm],0)))</f>
        <v/>
      </c>
      <c r="L1201" s="162"/>
      <c r="M1201" s="159"/>
      <c r="N1201" s="159"/>
      <c r="O1201" s="159"/>
      <c r="P1201" s="163" t="str">
        <f t="shared" si="281"/>
        <v/>
      </c>
      <c r="Q1201" s="164"/>
      <c r="R1201" s="162"/>
      <c r="S1201" s="163" t="str">
        <f t="shared" si="282"/>
        <v/>
      </c>
      <c r="T1201" s="164" t="str">
        <f t="shared" ca="1" si="283"/>
        <v/>
      </c>
      <c r="U1201" s="163" t="str">
        <f t="shared" si="284"/>
        <v/>
      </c>
      <c r="V1201" s="163" t="str">
        <f ca="1">IF(AND(C1201&lt;&gt;"",C1201&lt;&gt;OFFSET(C1201,1,0)),SUMIFS(B.2[Giá có thuế],B.2[Số ĐK],C1201),"")</f>
        <v/>
      </c>
      <c r="W1201" s="159"/>
      <c r="X1201" s="161" t="str">
        <f>IF(W1201="","",'Thông Tin Chung'!$L$3)</f>
        <v/>
      </c>
      <c r="Y1201" s="163" t="str">
        <f t="shared" ca="1" si="285"/>
        <v/>
      </c>
      <c r="Z1201" s="165"/>
      <c r="AA1201" s="155" t="str">
        <f ca="1">IF(C1201="","",IF(OR(D1201&lt;NgayBatDau,D1201&gt;NgayKetThuc),"Ngày tháng phải nằm trong kỳ báo cáo",IF(AND(G1201&lt;&gt;"",COUNTIF(D.2[Tên khách hàng],G1201)=0),"Tên KH chưa khai báo trong DSKH",IF(AND(H1201&lt;&gt;"",COUNTIF(D.1[Tên sản phẩm],H1201)=0),"SP này chưa khai báo trong DSSP",""))))</f>
        <v/>
      </c>
      <c r="AB1201" s="23" t="str">
        <f t="shared" ca="1" si="271"/>
        <v/>
      </c>
      <c r="AC1201" s="23" t="str">
        <f t="shared" ca="1" si="272"/>
        <v/>
      </c>
      <c r="AD1201" s="23" t="str">
        <f t="shared" ca="1" si="273"/>
        <v/>
      </c>
      <c r="AE1201" s="68" t="str">
        <f t="shared" ca="1" si="274"/>
        <v/>
      </c>
      <c r="AF1201" s="69" t="str">
        <f>IF(OR(H1201="",S1201=""),"",S1201-(SUM(L1201,M1201)*INDEX(D.1[Đơn giá],MATCH(H1201,D.1[Tên sản phẩm],0))))</f>
        <v/>
      </c>
      <c r="AG1201" s="90" t="str">
        <f t="shared" ca="1" si="275"/>
        <v/>
      </c>
      <c r="AH1201" s="90"/>
    </row>
    <row r="1202" spans="2:34" ht="27.75" customHeight="1" x14ac:dyDescent="0.2">
      <c r="B1202" s="154">
        <f t="shared" si="276"/>
        <v>1199</v>
      </c>
      <c r="C1202" s="155" t="str">
        <f t="shared" ca="1" si="277"/>
        <v/>
      </c>
      <c r="D1202" s="156" t="str">
        <f t="shared" ca="1" si="278"/>
        <v/>
      </c>
      <c r="E1202" s="157" t="str">
        <f t="shared" ca="1" si="279"/>
        <v/>
      </c>
      <c r="F1202" s="157"/>
      <c r="G1202" s="158" t="str">
        <f t="shared" ca="1" si="280"/>
        <v/>
      </c>
      <c r="H1202" s="159"/>
      <c r="I1202" s="160" t="str">
        <f>IF(H1202="","",INDEX(D.1[Quy cách],MATCH(H1202,D.1[Tên sản phẩm],0)))</f>
        <v/>
      </c>
      <c r="J1202" s="35" t="str">
        <f>IF(H1202="","",INDEX(D.1[ĐVT],MATCH(H1202,D.1[Tên sản phẩm],0)))</f>
        <v/>
      </c>
      <c r="K1202" s="163" t="str">
        <f>IF(H1202="","",INDEX(D.1[Đơn giá bán
(Tham khảo)],MATCH(H1202,D.1[Tên sản phẩm],0)))</f>
        <v/>
      </c>
      <c r="L1202" s="162"/>
      <c r="M1202" s="159"/>
      <c r="N1202" s="159"/>
      <c r="O1202" s="159"/>
      <c r="P1202" s="163" t="str">
        <f t="shared" si="281"/>
        <v/>
      </c>
      <c r="Q1202" s="164"/>
      <c r="R1202" s="162"/>
      <c r="S1202" s="163" t="str">
        <f t="shared" si="282"/>
        <v/>
      </c>
      <c r="T1202" s="164" t="str">
        <f t="shared" ca="1" si="283"/>
        <v/>
      </c>
      <c r="U1202" s="163" t="str">
        <f t="shared" si="284"/>
        <v/>
      </c>
      <c r="V1202" s="163" t="str">
        <f ca="1">IF(AND(C1202&lt;&gt;"",C1202&lt;&gt;OFFSET(C1202,1,0)),SUMIFS(B.2[Giá có thuế],B.2[Số ĐK],C1202),"")</f>
        <v/>
      </c>
      <c r="W1202" s="159"/>
      <c r="X1202" s="161" t="str">
        <f>IF(W1202="","",'Thông Tin Chung'!$L$3)</f>
        <v/>
      </c>
      <c r="Y1202" s="163" t="str">
        <f t="shared" ca="1" si="285"/>
        <v/>
      </c>
      <c r="Z1202" s="165"/>
      <c r="AA1202" s="155" t="str">
        <f ca="1">IF(C1202="","",IF(OR(D1202&lt;NgayBatDau,D1202&gt;NgayKetThuc),"Ngày tháng phải nằm trong kỳ báo cáo",IF(AND(G1202&lt;&gt;"",COUNTIF(D.2[Tên khách hàng],G1202)=0),"Tên KH chưa khai báo trong DSKH",IF(AND(H1202&lt;&gt;"",COUNTIF(D.1[Tên sản phẩm],H1202)=0),"SP này chưa khai báo trong DSSP",""))))</f>
        <v/>
      </c>
      <c r="AB1202" s="23" t="str">
        <f t="shared" ca="1" si="271"/>
        <v/>
      </c>
      <c r="AC1202" s="23" t="str">
        <f t="shared" ca="1" si="272"/>
        <v/>
      </c>
      <c r="AD1202" s="23" t="str">
        <f t="shared" ca="1" si="273"/>
        <v/>
      </c>
      <c r="AE1202" s="68" t="str">
        <f t="shared" ca="1" si="274"/>
        <v/>
      </c>
      <c r="AF1202" s="69" t="str">
        <f>IF(OR(H1202="",S1202=""),"",S1202-(SUM(L1202,M1202)*INDEX(D.1[Đơn giá],MATCH(H1202,D.1[Tên sản phẩm],0))))</f>
        <v/>
      </c>
      <c r="AG1202" s="90" t="str">
        <f t="shared" ca="1" si="275"/>
        <v/>
      </c>
      <c r="AH1202" s="90"/>
    </row>
    <row r="1203" spans="2:34" ht="27.75" customHeight="1" x14ac:dyDescent="0.2">
      <c r="B1203" s="154">
        <f t="shared" si="276"/>
        <v>1200</v>
      </c>
      <c r="C1203" s="155" t="str">
        <f t="shared" ca="1" si="277"/>
        <v/>
      </c>
      <c r="D1203" s="156" t="str">
        <f t="shared" ca="1" si="278"/>
        <v/>
      </c>
      <c r="E1203" s="157" t="str">
        <f t="shared" ca="1" si="279"/>
        <v/>
      </c>
      <c r="F1203" s="157"/>
      <c r="G1203" s="158" t="str">
        <f t="shared" ca="1" si="280"/>
        <v/>
      </c>
      <c r="H1203" s="159"/>
      <c r="I1203" s="160" t="str">
        <f>IF(H1203="","",INDEX(D.1[Quy cách],MATCH(H1203,D.1[Tên sản phẩm],0)))</f>
        <v/>
      </c>
      <c r="J1203" s="35" t="str">
        <f>IF(H1203="","",INDEX(D.1[ĐVT],MATCH(H1203,D.1[Tên sản phẩm],0)))</f>
        <v/>
      </c>
      <c r="K1203" s="163" t="str">
        <f>IF(H1203="","",INDEX(D.1[Đơn giá bán
(Tham khảo)],MATCH(H1203,D.1[Tên sản phẩm],0)))</f>
        <v/>
      </c>
      <c r="L1203" s="162"/>
      <c r="M1203" s="159"/>
      <c r="N1203" s="159"/>
      <c r="O1203" s="159"/>
      <c r="P1203" s="163" t="str">
        <f t="shared" si="281"/>
        <v/>
      </c>
      <c r="Q1203" s="164"/>
      <c r="R1203" s="162"/>
      <c r="S1203" s="163" t="str">
        <f t="shared" si="282"/>
        <v/>
      </c>
      <c r="T1203" s="164" t="str">
        <f t="shared" ca="1" si="283"/>
        <v/>
      </c>
      <c r="U1203" s="163" t="str">
        <f t="shared" si="284"/>
        <v/>
      </c>
      <c r="V1203" s="163" t="str">
        <f ca="1">IF(AND(C1203&lt;&gt;"",C1203&lt;&gt;OFFSET(C1203,1,0)),SUMIFS(B.2[Giá có thuế],B.2[Số ĐK],C1203),"")</f>
        <v/>
      </c>
      <c r="W1203" s="159"/>
      <c r="X1203" s="161" t="str">
        <f>IF(W1203="","",'Thông Tin Chung'!$L$3)</f>
        <v/>
      </c>
      <c r="Y1203" s="163" t="str">
        <f t="shared" ca="1" si="285"/>
        <v/>
      </c>
      <c r="Z1203" s="165"/>
      <c r="AA1203" s="155" t="str">
        <f ca="1">IF(C1203="","",IF(OR(D1203&lt;NgayBatDau,D1203&gt;NgayKetThuc),"Ngày tháng phải nằm trong kỳ báo cáo",IF(AND(G1203&lt;&gt;"",COUNTIF(D.2[Tên khách hàng],G1203)=0),"Tên KH chưa khai báo trong DSKH",IF(AND(H1203&lt;&gt;"",COUNTIF(D.1[Tên sản phẩm],H1203)=0),"SP này chưa khai báo trong DSSP",""))))</f>
        <v/>
      </c>
      <c r="AB1203" s="23" t="str">
        <f t="shared" ca="1" si="271"/>
        <v/>
      </c>
      <c r="AC1203" s="23" t="str">
        <f t="shared" ca="1" si="272"/>
        <v/>
      </c>
      <c r="AD1203" s="23" t="str">
        <f t="shared" ca="1" si="273"/>
        <v/>
      </c>
      <c r="AE1203" s="68" t="str">
        <f t="shared" ca="1" si="274"/>
        <v/>
      </c>
      <c r="AF1203" s="69" t="str">
        <f>IF(OR(H1203="",S1203=""),"",S1203-(SUM(L1203,M1203)*INDEX(D.1[Đơn giá],MATCH(H1203,D.1[Tên sản phẩm],0))))</f>
        <v/>
      </c>
      <c r="AG1203" s="90" t="str">
        <f t="shared" ca="1" si="275"/>
        <v/>
      </c>
      <c r="AH1203" s="90"/>
    </row>
    <row r="1204" spans="2:34" ht="27.75" customHeight="1" x14ac:dyDescent="0.2">
      <c r="B1204" s="154">
        <f t="shared" si="276"/>
        <v>1201</v>
      </c>
      <c r="C1204" s="155" t="str">
        <f t="shared" ca="1" si="277"/>
        <v/>
      </c>
      <c r="D1204" s="156" t="str">
        <f t="shared" ca="1" si="278"/>
        <v/>
      </c>
      <c r="E1204" s="157" t="str">
        <f t="shared" ca="1" si="279"/>
        <v/>
      </c>
      <c r="F1204" s="157"/>
      <c r="G1204" s="158" t="str">
        <f t="shared" ca="1" si="280"/>
        <v/>
      </c>
      <c r="H1204" s="159"/>
      <c r="I1204" s="160" t="str">
        <f>IF(H1204="","",INDEX(D.1[Quy cách],MATCH(H1204,D.1[Tên sản phẩm],0)))</f>
        <v/>
      </c>
      <c r="J1204" s="35" t="str">
        <f>IF(H1204="","",INDEX(D.1[ĐVT],MATCH(H1204,D.1[Tên sản phẩm],0)))</f>
        <v/>
      </c>
      <c r="K1204" s="163" t="str">
        <f>IF(H1204="","",INDEX(D.1[Đơn giá bán
(Tham khảo)],MATCH(H1204,D.1[Tên sản phẩm],0)))</f>
        <v/>
      </c>
      <c r="L1204" s="162"/>
      <c r="M1204" s="159"/>
      <c r="N1204" s="159"/>
      <c r="O1204" s="159"/>
      <c r="P1204" s="163" t="str">
        <f t="shared" si="281"/>
        <v/>
      </c>
      <c r="Q1204" s="164"/>
      <c r="R1204" s="162"/>
      <c r="S1204" s="163" t="str">
        <f t="shared" si="282"/>
        <v/>
      </c>
      <c r="T1204" s="164" t="str">
        <f t="shared" ca="1" si="283"/>
        <v/>
      </c>
      <c r="U1204" s="163" t="str">
        <f t="shared" si="284"/>
        <v/>
      </c>
      <c r="V1204" s="163" t="str">
        <f ca="1">IF(AND(C1204&lt;&gt;"",C1204&lt;&gt;OFFSET(C1204,1,0)),SUMIFS(B.2[Giá có thuế],B.2[Số ĐK],C1204),"")</f>
        <v/>
      </c>
      <c r="W1204" s="159"/>
      <c r="X1204" s="161" t="str">
        <f>IF(W1204="","",'Thông Tin Chung'!$L$3)</f>
        <v/>
      </c>
      <c r="Y1204" s="163" t="str">
        <f t="shared" ca="1" si="285"/>
        <v/>
      </c>
      <c r="Z1204" s="165"/>
      <c r="AA1204" s="155" t="str">
        <f ca="1">IF(C1204="","",IF(OR(D1204&lt;NgayBatDau,D1204&gt;NgayKetThuc),"Ngày tháng phải nằm trong kỳ báo cáo",IF(AND(G1204&lt;&gt;"",COUNTIF(D.2[Tên khách hàng],G1204)=0),"Tên KH chưa khai báo trong DSKH",IF(AND(H1204&lt;&gt;"",COUNTIF(D.1[Tên sản phẩm],H1204)=0),"SP này chưa khai báo trong DSSP",""))))</f>
        <v/>
      </c>
      <c r="AB1204" s="23" t="str">
        <f t="shared" ca="1" si="271"/>
        <v/>
      </c>
      <c r="AC1204" s="23" t="str">
        <f t="shared" ca="1" si="272"/>
        <v/>
      </c>
      <c r="AD1204" s="23" t="str">
        <f t="shared" ca="1" si="273"/>
        <v/>
      </c>
      <c r="AE1204" s="68" t="str">
        <f t="shared" ca="1" si="274"/>
        <v/>
      </c>
      <c r="AF1204" s="69" t="str">
        <f>IF(OR(H1204="",S1204=""),"",S1204-(SUM(L1204,M1204)*INDEX(D.1[Đơn giá],MATCH(H1204,D.1[Tên sản phẩm],0))))</f>
        <v/>
      </c>
      <c r="AG1204" s="90" t="str">
        <f t="shared" ca="1" si="275"/>
        <v/>
      </c>
      <c r="AH1204" s="90"/>
    </row>
    <row r="1205" spans="2:34" ht="27.75" customHeight="1" x14ac:dyDescent="0.2">
      <c r="B1205" s="154">
        <f t="shared" si="276"/>
        <v>1202</v>
      </c>
      <c r="C1205" s="155" t="str">
        <f t="shared" ca="1" si="277"/>
        <v/>
      </c>
      <c r="D1205" s="156" t="str">
        <f t="shared" ca="1" si="278"/>
        <v/>
      </c>
      <c r="E1205" s="157" t="str">
        <f t="shared" ca="1" si="279"/>
        <v/>
      </c>
      <c r="F1205" s="157"/>
      <c r="G1205" s="158" t="str">
        <f t="shared" ca="1" si="280"/>
        <v/>
      </c>
      <c r="H1205" s="159"/>
      <c r="I1205" s="160" t="str">
        <f>IF(H1205="","",INDEX(D.1[Quy cách],MATCH(H1205,D.1[Tên sản phẩm],0)))</f>
        <v/>
      </c>
      <c r="J1205" s="35" t="str">
        <f>IF(H1205="","",INDEX(D.1[ĐVT],MATCH(H1205,D.1[Tên sản phẩm],0)))</f>
        <v/>
      </c>
      <c r="K1205" s="163" t="str">
        <f>IF(H1205="","",INDEX(D.1[Đơn giá bán
(Tham khảo)],MATCH(H1205,D.1[Tên sản phẩm],0)))</f>
        <v/>
      </c>
      <c r="L1205" s="162"/>
      <c r="M1205" s="159"/>
      <c r="N1205" s="159"/>
      <c r="O1205" s="159"/>
      <c r="P1205" s="163" t="str">
        <f t="shared" si="281"/>
        <v/>
      </c>
      <c r="Q1205" s="164"/>
      <c r="R1205" s="162"/>
      <c r="S1205" s="163" t="str">
        <f t="shared" si="282"/>
        <v/>
      </c>
      <c r="T1205" s="164" t="str">
        <f t="shared" ca="1" si="283"/>
        <v/>
      </c>
      <c r="U1205" s="163" t="str">
        <f t="shared" si="284"/>
        <v/>
      </c>
      <c r="V1205" s="163" t="str">
        <f ca="1">IF(AND(C1205&lt;&gt;"",C1205&lt;&gt;OFFSET(C1205,1,0)),SUMIFS(B.2[Giá có thuế],B.2[Số ĐK],C1205),"")</f>
        <v/>
      </c>
      <c r="W1205" s="159"/>
      <c r="X1205" s="161" t="str">
        <f>IF(W1205="","",'Thông Tin Chung'!$L$3)</f>
        <v/>
      </c>
      <c r="Y1205" s="163" t="str">
        <f t="shared" ca="1" si="285"/>
        <v/>
      </c>
      <c r="Z1205" s="165"/>
      <c r="AA1205" s="155" t="str">
        <f ca="1">IF(C1205="","",IF(OR(D1205&lt;NgayBatDau,D1205&gt;NgayKetThuc),"Ngày tháng phải nằm trong kỳ báo cáo",IF(AND(G1205&lt;&gt;"",COUNTIF(D.2[Tên khách hàng],G1205)=0),"Tên KH chưa khai báo trong DSKH",IF(AND(H1205&lt;&gt;"",COUNTIF(D.1[Tên sản phẩm],H1205)=0),"SP này chưa khai báo trong DSSP",""))))</f>
        <v/>
      </c>
      <c r="AB1205" s="23" t="str">
        <f t="shared" ca="1" si="271"/>
        <v/>
      </c>
      <c r="AC1205" s="23" t="str">
        <f t="shared" ca="1" si="272"/>
        <v/>
      </c>
      <c r="AD1205" s="23" t="str">
        <f t="shared" ca="1" si="273"/>
        <v/>
      </c>
      <c r="AE1205" s="68" t="str">
        <f t="shared" ca="1" si="274"/>
        <v/>
      </c>
      <c r="AF1205" s="69" t="str">
        <f>IF(OR(H1205="",S1205=""),"",S1205-(SUM(L1205,M1205)*INDEX(D.1[Đơn giá],MATCH(H1205,D.1[Tên sản phẩm],0))))</f>
        <v/>
      </c>
      <c r="AG1205" s="90" t="str">
        <f t="shared" ca="1" si="275"/>
        <v/>
      </c>
      <c r="AH1205" s="90"/>
    </row>
    <row r="1206" spans="2:34" ht="27.75" customHeight="1" x14ac:dyDescent="0.2">
      <c r="B1206" s="154">
        <f t="shared" si="276"/>
        <v>1203</v>
      </c>
      <c r="C1206" s="155" t="str">
        <f t="shared" ca="1" si="277"/>
        <v/>
      </c>
      <c r="D1206" s="156" t="str">
        <f t="shared" ca="1" si="278"/>
        <v/>
      </c>
      <c r="E1206" s="157" t="str">
        <f t="shared" ca="1" si="279"/>
        <v/>
      </c>
      <c r="F1206" s="157"/>
      <c r="G1206" s="158" t="str">
        <f t="shared" ca="1" si="280"/>
        <v/>
      </c>
      <c r="H1206" s="159"/>
      <c r="I1206" s="160" t="str">
        <f>IF(H1206="","",INDEX(D.1[Quy cách],MATCH(H1206,D.1[Tên sản phẩm],0)))</f>
        <v/>
      </c>
      <c r="J1206" s="35" t="str">
        <f>IF(H1206="","",INDEX(D.1[ĐVT],MATCH(H1206,D.1[Tên sản phẩm],0)))</f>
        <v/>
      </c>
      <c r="K1206" s="163" t="str">
        <f>IF(H1206="","",INDEX(D.1[Đơn giá bán
(Tham khảo)],MATCH(H1206,D.1[Tên sản phẩm],0)))</f>
        <v/>
      </c>
      <c r="L1206" s="162"/>
      <c r="M1206" s="159"/>
      <c r="N1206" s="159"/>
      <c r="O1206" s="159"/>
      <c r="P1206" s="163" t="str">
        <f t="shared" si="281"/>
        <v/>
      </c>
      <c r="Q1206" s="164"/>
      <c r="R1206" s="162"/>
      <c r="S1206" s="163" t="str">
        <f t="shared" si="282"/>
        <v/>
      </c>
      <c r="T1206" s="164" t="str">
        <f t="shared" ca="1" si="283"/>
        <v/>
      </c>
      <c r="U1206" s="163" t="str">
        <f t="shared" si="284"/>
        <v/>
      </c>
      <c r="V1206" s="163" t="str">
        <f ca="1">IF(AND(C1206&lt;&gt;"",C1206&lt;&gt;OFFSET(C1206,1,0)),SUMIFS(B.2[Giá có thuế],B.2[Số ĐK],C1206),"")</f>
        <v/>
      </c>
      <c r="W1206" s="159"/>
      <c r="X1206" s="161" t="str">
        <f>IF(W1206="","",'Thông Tin Chung'!$L$3)</f>
        <v/>
      </c>
      <c r="Y1206" s="163" t="str">
        <f t="shared" ca="1" si="285"/>
        <v/>
      </c>
      <c r="Z1206" s="165"/>
      <c r="AA1206" s="155" t="str">
        <f ca="1">IF(C1206="","",IF(OR(D1206&lt;NgayBatDau,D1206&gt;NgayKetThuc),"Ngày tháng phải nằm trong kỳ báo cáo",IF(AND(G1206&lt;&gt;"",COUNTIF(D.2[Tên khách hàng],G1206)=0),"Tên KH chưa khai báo trong DSKH",IF(AND(H1206&lt;&gt;"",COUNTIF(D.1[Tên sản phẩm],H1206)=0),"SP này chưa khai báo trong DSSP",""))))</f>
        <v/>
      </c>
      <c r="AB1206" s="23" t="str">
        <f t="shared" ca="1" si="271"/>
        <v/>
      </c>
      <c r="AC1206" s="23" t="str">
        <f t="shared" ca="1" si="272"/>
        <v/>
      </c>
      <c r="AD1206" s="23" t="str">
        <f t="shared" ca="1" si="273"/>
        <v/>
      </c>
      <c r="AE1206" s="68" t="str">
        <f t="shared" ca="1" si="274"/>
        <v/>
      </c>
      <c r="AF1206" s="69" t="str">
        <f>IF(OR(H1206="",S1206=""),"",S1206-(SUM(L1206,M1206)*INDEX(D.1[Đơn giá],MATCH(H1206,D.1[Tên sản phẩm],0))))</f>
        <v/>
      </c>
      <c r="AG1206" s="90" t="str">
        <f t="shared" ca="1" si="275"/>
        <v/>
      </c>
      <c r="AH1206" s="90"/>
    </row>
    <row r="1207" spans="2:34" ht="27.75" customHeight="1" x14ac:dyDescent="0.2">
      <c r="B1207" s="154">
        <f t="shared" si="276"/>
        <v>1204</v>
      </c>
      <c r="C1207" s="155" t="str">
        <f t="shared" ca="1" si="277"/>
        <v/>
      </c>
      <c r="D1207" s="156" t="str">
        <f t="shared" ca="1" si="278"/>
        <v/>
      </c>
      <c r="E1207" s="157" t="str">
        <f t="shared" ca="1" si="279"/>
        <v/>
      </c>
      <c r="F1207" s="157"/>
      <c r="G1207" s="158" t="str">
        <f t="shared" ca="1" si="280"/>
        <v/>
      </c>
      <c r="H1207" s="159"/>
      <c r="I1207" s="160" t="str">
        <f>IF(H1207="","",INDEX(D.1[Quy cách],MATCH(H1207,D.1[Tên sản phẩm],0)))</f>
        <v/>
      </c>
      <c r="J1207" s="35" t="str">
        <f>IF(H1207="","",INDEX(D.1[ĐVT],MATCH(H1207,D.1[Tên sản phẩm],0)))</f>
        <v/>
      </c>
      <c r="K1207" s="163" t="str">
        <f>IF(H1207="","",INDEX(D.1[Đơn giá bán
(Tham khảo)],MATCH(H1207,D.1[Tên sản phẩm],0)))</f>
        <v/>
      </c>
      <c r="L1207" s="162"/>
      <c r="M1207" s="159"/>
      <c r="N1207" s="159"/>
      <c r="O1207" s="159"/>
      <c r="P1207" s="163" t="str">
        <f t="shared" si="281"/>
        <v/>
      </c>
      <c r="Q1207" s="164"/>
      <c r="R1207" s="162"/>
      <c r="S1207" s="163" t="str">
        <f t="shared" si="282"/>
        <v/>
      </c>
      <c r="T1207" s="164" t="str">
        <f t="shared" ca="1" si="283"/>
        <v/>
      </c>
      <c r="U1207" s="163" t="str">
        <f t="shared" si="284"/>
        <v/>
      </c>
      <c r="V1207" s="163" t="str">
        <f ca="1">IF(AND(C1207&lt;&gt;"",C1207&lt;&gt;OFFSET(C1207,1,0)),SUMIFS(B.2[Giá có thuế],B.2[Số ĐK],C1207),"")</f>
        <v/>
      </c>
      <c r="W1207" s="159"/>
      <c r="X1207" s="161" t="str">
        <f>IF(W1207="","",'Thông Tin Chung'!$L$3)</f>
        <v/>
      </c>
      <c r="Y1207" s="163" t="str">
        <f t="shared" ca="1" si="285"/>
        <v/>
      </c>
      <c r="Z1207" s="165"/>
      <c r="AA1207" s="155" t="str">
        <f ca="1">IF(C1207="","",IF(OR(D1207&lt;NgayBatDau,D1207&gt;NgayKetThuc),"Ngày tháng phải nằm trong kỳ báo cáo",IF(AND(G1207&lt;&gt;"",COUNTIF(D.2[Tên khách hàng],G1207)=0),"Tên KH chưa khai báo trong DSKH",IF(AND(H1207&lt;&gt;"",COUNTIF(D.1[Tên sản phẩm],H1207)=0),"SP này chưa khai báo trong DSSP",""))))</f>
        <v/>
      </c>
      <c r="AB1207" s="23" t="str">
        <f t="shared" ca="1" si="271"/>
        <v/>
      </c>
      <c r="AC1207" s="23" t="str">
        <f t="shared" ca="1" si="272"/>
        <v/>
      </c>
      <c r="AD1207" s="23" t="str">
        <f t="shared" ca="1" si="273"/>
        <v/>
      </c>
      <c r="AE1207" s="68" t="str">
        <f t="shared" ca="1" si="274"/>
        <v/>
      </c>
      <c r="AF1207" s="69" t="str">
        <f>IF(OR(H1207="",S1207=""),"",S1207-(SUM(L1207,M1207)*INDEX(D.1[Đơn giá],MATCH(H1207,D.1[Tên sản phẩm],0))))</f>
        <v/>
      </c>
      <c r="AG1207" s="90" t="str">
        <f t="shared" ca="1" si="275"/>
        <v/>
      </c>
      <c r="AH1207" s="90"/>
    </row>
    <row r="1208" spans="2:34" ht="27.75" customHeight="1" x14ac:dyDescent="0.2">
      <c r="B1208" s="154">
        <f t="shared" si="276"/>
        <v>1205</v>
      </c>
      <c r="C1208" s="155" t="str">
        <f t="shared" ca="1" si="277"/>
        <v/>
      </c>
      <c r="D1208" s="156" t="str">
        <f t="shared" ca="1" si="278"/>
        <v/>
      </c>
      <c r="E1208" s="157" t="str">
        <f t="shared" ca="1" si="279"/>
        <v/>
      </c>
      <c r="F1208" s="157"/>
      <c r="G1208" s="158" t="str">
        <f t="shared" ca="1" si="280"/>
        <v/>
      </c>
      <c r="H1208" s="159"/>
      <c r="I1208" s="160" t="str">
        <f>IF(H1208="","",INDEX(D.1[Quy cách],MATCH(H1208,D.1[Tên sản phẩm],0)))</f>
        <v/>
      </c>
      <c r="J1208" s="35" t="str">
        <f>IF(H1208="","",INDEX(D.1[ĐVT],MATCH(H1208,D.1[Tên sản phẩm],0)))</f>
        <v/>
      </c>
      <c r="K1208" s="163" t="str">
        <f>IF(H1208="","",INDEX(D.1[Đơn giá bán
(Tham khảo)],MATCH(H1208,D.1[Tên sản phẩm],0)))</f>
        <v/>
      </c>
      <c r="L1208" s="162"/>
      <c r="M1208" s="159"/>
      <c r="N1208" s="159"/>
      <c r="O1208" s="159"/>
      <c r="P1208" s="163" t="str">
        <f t="shared" si="281"/>
        <v/>
      </c>
      <c r="Q1208" s="164"/>
      <c r="R1208" s="162"/>
      <c r="S1208" s="163" t="str">
        <f t="shared" si="282"/>
        <v/>
      </c>
      <c r="T1208" s="164" t="str">
        <f t="shared" ca="1" si="283"/>
        <v/>
      </c>
      <c r="U1208" s="163" t="str">
        <f t="shared" si="284"/>
        <v/>
      </c>
      <c r="V1208" s="163" t="str">
        <f ca="1">IF(AND(C1208&lt;&gt;"",C1208&lt;&gt;OFFSET(C1208,1,0)),SUMIFS(B.2[Giá có thuế],B.2[Số ĐK],C1208),"")</f>
        <v/>
      </c>
      <c r="W1208" s="159"/>
      <c r="X1208" s="161" t="str">
        <f>IF(W1208="","",'Thông Tin Chung'!$L$3)</f>
        <v/>
      </c>
      <c r="Y1208" s="163" t="str">
        <f t="shared" ca="1" si="285"/>
        <v/>
      </c>
      <c r="Z1208" s="165"/>
      <c r="AA1208" s="155" t="str">
        <f ca="1">IF(C1208="","",IF(OR(D1208&lt;NgayBatDau,D1208&gt;NgayKetThuc),"Ngày tháng phải nằm trong kỳ báo cáo",IF(AND(G1208&lt;&gt;"",COUNTIF(D.2[Tên khách hàng],G1208)=0),"Tên KH chưa khai báo trong DSKH",IF(AND(H1208&lt;&gt;"",COUNTIF(D.1[Tên sản phẩm],H1208)=0),"SP này chưa khai báo trong DSSP",""))))</f>
        <v/>
      </c>
      <c r="AB1208" s="23" t="str">
        <f t="shared" ca="1" si="271"/>
        <v/>
      </c>
      <c r="AC1208" s="23" t="str">
        <f t="shared" ca="1" si="272"/>
        <v/>
      </c>
      <c r="AD1208" s="23" t="str">
        <f t="shared" ca="1" si="273"/>
        <v/>
      </c>
      <c r="AE1208" s="68" t="str">
        <f t="shared" ca="1" si="274"/>
        <v/>
      </c>
      <c r="AF1208" s="69" t="str">
        <f>IF(OR(H1208="",S1208=""),"",S1208-(SUM(L1208,M1208)*INDEX(D.1[Đơn giá],MATCH(H1208,D.1[Tên sản phẩm],0))))</f>
        <v/>
      </c>
      <c r="AG1208" s="90" t="str">
        <f t="shared" ca="1" si="275"/>
        <v/>
      </c>
      <c r="AH1208" s="90"/>
    </row>
    <row r="1209" spans="2:34" ht="27.75" customHeight="1" x14ac:dyDescent="0.2">
      <c r="B1209" s="154">
        <f t="shared" si="276"/>
        <v>1206</v>
      </c>
      <c r="C1209" s="155" t="str">
        <f t="shared" ca="1" si="277"/>
        <v/>
      </c>
      <c r="D1209" s="156" t="str">
        <f t="shared" ca="1" si="278"/>
        <v/>
      </c>
      <c r="E1209" s="157" t="str">
        <f t="shared" ca="1" si="279"/>
        <v/>
      </c>
      <c r="F1209" s="157"/>
      <c r="G1209" s="158" t="str">
        <f t="shared" ca="1" si="280"/>
        <v/>
      </c>
      <c r="H1209" s="159"/>
      <c r="I1209" s="160" t="str">
        <f>IF(H1209="","",INDEX(D.1[Quy cách],MATCH(H1209,D.1[Tên sản phẩm],0)))</f>
        <v/>
      </c>
      <c r="J1209" s="35" t="str">
        <f>IF(H1209="","",INDEX(D.1[ĐVT],MATCH(H1209,D.1[Tên sản phẩm],0)))</f>
        <v/>
      </c>
      <c r="K1209" s="163" t="str">
        <f>IF(H1209="","",INDEX(D.1[Đơn giá bán
(Tham khảo)],MATCH(H1209,D.1[Tên sản phẩm],0)))</f>
        <v/>
      </c>
      <c r="L1209" s="162"/>
      <c r="M1209" s="159"/>
      <c r="N1209" s="159"/>
      <c r="O1209" s="159"/>
      <c r="P1209" s="163" t="str">
        <f t="shared" si="281"/>
        <v/>
      </c>
      <c r="Q1209" s="164"/>
      <c r="R1209" s="162"/>
      <c r="S1209" s="163" t="str">
        <f t="shared" si="282"/>
        <v/>
      </c>
      <c r="T1209" s="164" t="str">
        <f t="shared" ca="1" si="283"/>
        <v/>
      </c>
      <c r="U1209" s="163" t="str">
        <f t="shared" si="284"/>
        <v/>
      </c>
      <c r="V1209" s="163" t="str">
        <f ca="1">IF(AND(C1209&lt;&gt;"",C1209&lt;&gt;OFFSET(C1209,1,0)),SUMIFS(B.2[Giá có thuế],B.2[Số ĐK],C1209),"")</f>
        <v/>
      </c>
      <c r="W1209" s="159"/>
      <c r="X1209" s="161" t="str">
        <f>IF(W1209="","",'Thông Tin Chung'!$L$3)</f>
        <v/>
      </c>
      <c r="Y1209" s="163" t="str">
        <f t="shared" ca="1" si="285"/>
        <v/>
      </c>
      <c r="Z1209" s="165"/>
      <c r="AA1209" s="155" t="str">
        <f ca="1">IF(C1209="","",IF(OR(D1209&lt;NgayBatDau,D1209&gt;NgayKetThuc),"Ngày tháng phải nằm trong kỳ báo cáo",IF(AND(G1209&lt;&gt;"",COUNTIF(D.2[Tên khách hàng],G1209)=0),"Tên KH chưa khai báo trong DSKH",IF(AND(H1209&lt;&gt;"",COUNTIF(D.1[Tên sản phẩm],H1209)=0),"SP này chưa khai báo trong DSSP",""))))</f>
        <v/>
      </c>
      <c r="AB1209" s="23" t="str">
        <f t="shared" ca="1" si="271"/>
        <v/>
      </c>
      <c r="AC1209" s="23" t="str">
        <f t="shared" ca="1" si="272"/>
        <v/>
      </c>
      <c r="AD1209" s="23" t="str">
        <f t="shared" ca="1" si="273"/>
        <v/>
      </c>
      <c r="AE1209" s="68" t="str">
        <f t="shared" ca="1" si="274"/>
        <v/>
      </c>
      <c r="AF1209" s="69" t="str">
        <f>IF(OR(H1209="",S1209=""),"",S1209-(SUM(L1209,M1209)*INDEX(D.1[Đơn giá],MATCH(H1209,D.1[Tên sản phẩm],0))))</f>
        <v/>
      </c>
      <c r="AG1209" s="90" t="str">
        <f t="shared" ca="1" si="275"/>
        <v/>
      </c>
      <c r="AH1209" s="90"/>
    </row>
    <row r="1210" spans="2:34" ht="27.75" customHeight="1" x14ac:dyDescent="0.2">
      <c r="B1210" s="154">
        <f t="shared" si="276"/>
        <v>1207</v>
      </c>
      <c r="C1210" s="155" t="str">
        <f t="shared" ca="1" si="277"/>
        <v/>
      </c>
      <c r="D1210" s="156" t="str">
        <f t="shared" ca="1" si="278"/>
        <v/>
      </c>
      <c r="E1210" s="157" t="str">
        <f t="shared" ca="1" si="279"/>
        <v/>
      </c>
      <c r="F1210" s="157"/>
      <c r="G1210" s="158" t="str">
        <f t="shared" ca="1" si="280"/>
        <v/>
      </c>
      <c r="H1210" s="159"/>
      <c r="I1210" s="160" t="str">
        <f>IF(H1210="","",INDEX(D.1[Quy cách],MATCH(H1210,D.1[Tên sản phẩm],0)))</f>
        <v/>
      </c>
      <c r="J1210" s="35" t="str">
        <f>IF(H1210="","",INDEX(D.1[ĐVT],MATCH(H1210,D.1[Tên sản phẩm],0)))</f>
        <v/>
      </c>
      <c r="K1210" s="163" t="str">
        <f>IF(H1210="","",INDEX(D.1[Đơn giá bán
(Tham khảo)],MATCH(H1210,D.1[Tên sản phẩm],0)))</f>
        <v/>
      </c>
      <c r="L1210" s="162"/>
      <c r="M1210" s="159"/>
      <c r="N1210" s="159"/>
      <c r="O1210" s="159"/>
      <c r="P1210" s="163" t="str">
        <f t="shared" si="281"/>
        <v/>
      </c>
      <c r="Q1210" s="164"/>
      <c r="R1210" s="162"/>
      <c r="S1210" s="163" t="str">
        <f t="shared" si="282"/>
        <v/>
      </c>
      <c r="T1210" s="164" t="str">
        <f t="shared" ca="1" si="283"/>
        <v/>
      </c>
      <c r="U1210" s="163" t="str">
        <f t="shared" si="284"/>
        <v/>
      </c>
      <c r="V1210" s="163" t="str">
        <f ca="1">IF(AND(C1210&lt;&gt;"",C1210&lt;&gt;OFFSET(C1210,1,0)),SUMIFS(B.2[Giá có thuế],B.2[Số ĐK],C1210),"")</f>
        <v/>
      </c>
      <c r="W1210" s="159"/>
      <c r="X1210" s="161" t="str">
        <f>IF(W1210="","",'Thông Tin Chung'!$L$3)</f>
        <v/>
      </c>
      <c r="Y1210" s="163" t="str">
        <f t="shared" ca="1" si="285"/>
        <v/>
      </c>
      <c r="Z1210" s="165"/>
      <c r="AA1210" s="155" t="str">
        <f ca="1">IF(C1210="","",IF(OR(D1210&lt;NgayBatDau,D1210&gt;NgayKetThuc),"Ngày tháng phải nằm trong kỳ báo cáo",IF(AND(G1210&lt;&gt;"",COUNTIF(D.2[Tên khách hàng],G1210)=0),"Tên KH chưa khai báo trong DSKH",IF(AND(H1210&lt;&gt;"",COUNTIF(D.1[Tên sản phẩm],H1210)=0),"SP này chưa khai báo trong DSSP",""))))</f>
        <v/>
      </c>
      <c r="AB1210" s="23" t="str">
        <f t="shared" ca="1" si="271"/>
        <v/>
      </c>
      <c r="AC1210" s="23" t="str">
        <f t="shared" ca="1" si="272"/>
        <v/>
      </c>
      <c r="AD1210" s="23" t="str">
        <f t="shared" ca="1" si="273"/>
        <v/>
      </c>
      <c r="AE1210" s="68" t="str">
        <f t="shared" ca="1" si="274"/>
        <v/>
      </c>
      <c r="AF1210" s="69" t="str">
        <f>IF(OR(H1210="",S1210=""),"",S1210-(SUM(L1210,M1210)*INDEX(D.1[Đơn giá],MATCH(H1210,D.1[Tên sản phẩm],0))))</f>
        <v/>
      </c>
      <c r="AG1210" s="90" t="str">
        <f t="shared" ca="1" si="275"/>
        <v/>
      </c>
      <c r="AH1210" s="90"/>
    </row>
    <row r="1211" spans="2:34" ht="27.75" customHeight="1" x14ac:dyDescent="0.2">
      <c r="B1211" s="154">
        <f t="shared" si="276"/>
        <v>1208</v>
      </c>
      <c r="C1211" s="155" t="str">
        <f t="shared" ca="1" si="277"/>
        <v/>
      </c>
      <c r="D1211" s="156" t="str">
        <f t="shared" ca="1" si="278"/>
        <v/>
      </c>
      <c r="E1211" s="157" t="str">
        <f t="shared" ca="1" si="279"/>
        <v/>
      </c>
      <c r="F1211" s="157"/>
      <c r="G1211" s="158" t="str">
        <f t="shared" ca="1" si="280"/>
        <v/>
      </c>
      <c r="H1211" s="159"/>
      <c r="I1211" s="160" t="str">
        <f>IF(H1211="","",INDEX(D.1[Quy cách],MATCH(H1211,D.1[Tên sản phẩm],0)))</f>
        <v/>
      </c>
      <c r="J1211" s="35" t="str">
        <f>IF(H1211="","",INDEX(D.1[ĐVT],MATCH(H1211,D.1[Tên sản phẩm],0)))</f>
        <v/>
      </c>
      <c r="K1211" s="163" t="str">
        <f>IF(H1211="","",INDEX(D.1[Đơn giá bán
(Tham khảo)],MATCH(H1211,D.1[Tên sản phẩm],0)))</f>
        <v/>
      </c>
      <c r="L1211" s="162"/>
      <c r="M1211" s="159"/>
      <c r="N1211" s="159"/>
      <c r="O1211" s="159"/>
      <c r="P1211" s="163" t="str">
        <f t="shared" si="281"/>
        <v/>
      </c>
      <c r="Q1211" s="164"/>
      <c r="R1211" s="162"/>
      <c r="S1211" s="163" t="str">
        <f t="shared" si="282"/>
        <v/>
      </c>
      <c r="T1211" s="164" t="str">
        <f t="shared" ca="1" si="283"/>
        <v/>
      </c>
      <c r="U1211" s="163" t="str">
        <f t="shared" si="284"/>
        <v/>
      </c>
      <c r="V1211" s="163" t="str">
        <f ca="1">IF(AND(C1211&lt;&gt;"",C1211&lt;&gt;OFFSET(C1211,1,0)),SUMIFS(B.2[Giá có thuế],B.2[Số ĐK],C1211),"")</f>
        <v/>
      </c>
      <c r="W1211" s="159"/>
      <c r="X1211" s="161" t="str">
        <f>IF(W1211="","",'Thông Tin Chung'!$L$3)</f>
        <v/>
      </c>
      <c r="Y1211" s="163" t="str">
        <f t="shared" ca="1" si="285"/>
        <v/>
      </c>
      <c r="Z1211" s="165"/>
      <c r="AA1211" s="155" t="str">
        <f ca="1">IF(C1211="","",IF(OR(D1211&lt;NgayBatDau,D1211&gt;NgayKetThuc),"Ngày tháng phải nằm trong kỳ báo cáo",IF(AND(G1211&lt;&gt;"",COUNTIF(D.2[Tên khách hàng],G1211)=0),"Tên KH chưa khai báo trong DSKH",IF(AND(H1211&lt;&gt;"",COUNTIF(D.1[Tên sản phẩm],H1211)=0),"SP này chưa khai báo trong DSSP",""))))</f>
        <v/>
      </c>
      <c r="AB1211" s="23" t="str">
        <f t="shared" ca="1" si="271"/>
        <v/>
      </c>
      <c r="AC1211" s="23" t="str">
        <f t="shared" ca="1" si="272"/>
        <v/>
      </c>
      <c r="AD1211" s="23" t="str">
        <f t="shared" ca="1" si="273"/>
        <v/>
      </c>
      <c r="AE1211" s="68" t="str">
        <f t="shared" ca="1" si="274"/>
        <v/>
      </c>
      <c r="AF1211" s="69" t="str">
        <f>IF(OR(H1211="",S1211=""),"",S1211-(SUM(L1211,M1211)*INDEX(D.1[Đơn giá],MATCH(H1211,D.1[Tên sản phẩm],0))))</f>
        <v/>
      </c>
      <c r="AG1211" s="90" t="str">
        <f t="shared" ca="1" si="275"/>
        <v/>
      </c>
      <c r="AH1211" s="90"/>
    </row>
    <row r="1212" spans="2:34" ht="27.75" customHeight="1" x14ac:dyDescent="0.2">
      <c r="B1212" s="154">
        <f t="shared" si="276"/>
        <v>1209</v>
      </c>
      <c r="C1212" s="155" t="str">
        <f t="shared" ca="1" si="277"/>
        <v/>
      </c>
      <c r="D1212" s="156" t="str">
        <f t="shared" ca="1" si="278"/>
        <v/>
      </c>
      <c r="E1212" s="157" t="str">
        <f t="shared" ca="1" si="279"/>
        <v/>
      </c>
      <c r="F1212" s="157"/>
      <c r="G1212" s="158" t="str">
        <f t="shared" ca="1" si="280"/>
        <v/>
      </c>
      <c r="H1212" s="159"/>
      <c r="I1212" s="160" t="str">
        <f>IF(H1212="","",INDEX(D.1[Quy cách],MATCH(H1212,D.1[Tên sản phẩm],0)))</f>
        <v/>
      </c>
      <c r="J1212" s="35" t="str">
        <f>IF(H1212="","",INDEX(D.1[ĐVT],MATCH(H1212,D.1[Tên sản phẩm],0)))</f>
        <v/>
      </c>
      <c r="K1212" s="163" t="str">
        <f>IF(H1212="","",INDEX(D.1[Đơn giá bán
(Tham khảo)],MATCH(H1212,D.1[Tên sản phẩm],0)))</f>
        <v/>
      </c>
      <c r="L1212" s="162"/>
      <c r="M1212" s="159"/>
      <c r="N1212" s="159"/>
      <c r="O1212" s="159"/>
      <c r="P1212" s="163" t="str">
        <f t="shared" si="281"/>
        <v/>
      </c>
      <c r="Q1212" s="164"/>
      <c r="R1212" s="162"/>
      <c r="S1212" s="163" t="str">
        <f t="shared" si="282"/>
        <v/>
      </c>
      <c r="T1212" s="164" t="str">
        <f t="shared" ca="1" si="283"/>
        <v/>
      </c>
      <c r="U1212" s="163" t="str">
        <f t="shared" si="284"/>
        <v/>
      </c>
      <c r="V1212" s="163" t="str">
        <f ca="1">IF(AND(C1212&lt;&gt;"",C1212&lt;&gt;OFFSET(C1212,1,0)),SUMIFS(B.2[Giá có thuế],B.2[Số ĐK],C1212),"")</f>
        <v/>
      </c>
      <c r="W1212" s="159"/>
      <c r="X1212" s="161" t="str">
        <f>IF(W1212="","",'Thông Tin Chung'!$L$3)</f>
        <v/>
      </c>
      <c r="Y1212" s="163" t="str">
        <f t="shared" ca="1" si="285"/>
        <v/>
      </c>
      <c r="Z1212" s="165"/>
      <c r="AA1212" s="155" t="str">
        <f ca="1">IF(C1212="","",IF(OR(D1212&lt;NgayBatDau,D1212&gt;NgayKetThuc),"Ngày tháng phải nằm trong kỳ báo cáo",IF(AND(G1212&lt;&gt;"",COUNTIF(D.2[Tên khách hàng],G1212)=0),"Tên KH chưa khai báo trong DSKH",IF(AND(H1212&lt;&gt;"",COUNTIF(D.1[Tên sản phẩm],H1212)=0),"SP này chưa khai báo trong DSSP",""))))</f>
        <v/>
      </c>
      <c r="AB1212" s="23" t="str">
        <f t="shared" ca="1" si="271"/>
        <v/>
      </c>
      <c r="AC1212" s="23" t="str">
        <f t="shared" ca="1" si="272"/>
        <v/>
      </c>
      <c r="AD1212" s="23" t="str">
        <f t="shared" ca="1" si="273"/>
        <v/>
      </c>
      <c r="AE1212" s="68" t="str">
        <f t="shared" ca="1" si="274"/>
        <v/>
      </c>
      <c r="AF1212" s="69" t="str">
        <f>IF(OR(H1212="",S1212=""),"",S1212-(SUM(L1212,M1212)*INDEX(D.1[Đơn giá],MATCH(H1212,D.1[Tên sản phẩm],0))))</f>
        <v/>
      </c>
      <c r="AG1212" s="90" t="str">
        <f t="shared" ca="1" si="275"/>
        <v/>
      </c>
      <c r="AH1212" s="90"/>
    </row>
    <row r="1213" spans="2:34" ht="27.75" customHeight="1" x14ac:dyDescent="0.2">
      <c r="B1213" s="154">
        <f t="shared" si="276"/>
        <v>1210</v>
      </c>
      <c r="C1213" s="155" t="str">
        <f t="shared" ca="1" si="277"/>
        <v/>
      </c>
      <c r="D1213" s="156" t="str">
        <f t="shared" ca="1" si="278"/>
        <v/>
      </c>
      <c r="E1213" s="157" t="str">
        <f t="shared" ca="1" si="279"/>
        <v/>
      </c>
      <c r="F1213" s="157"/>
      <c r="G1213" s="158" t="str">
        <f t="shared" ca="1" si="280"/>
        <v/>
      </c>
      <c r="H1213" s="159"/>
      <c r="I1213" s="160" t="str">
        <f>IF(H1213="","",INDEX(D.1[Quy cách],MATCH(H1213,D.1[Tên sản phẩm],0)))</f>
        <v/>
      </c>
      <c r="J1213" s="35" t="str">
        <f>IF(H1213="","",INDEX(D.1[ĐVT],MATCH(H1213,D.1[Tên sản phẩm],0)))</f>
        <v/>
      </c>
      <c r="K1213" s="163" t="str">
        <f>IF(H1213="","",INDEX(D.1[Đơn giá bán
(Tham khảo)],MATCH(H1213,D.1[Tên sản phẩm],0)))</f>
        <v/>
      </c>
      <c r="L1213" s="162"/>
      <c r="M1213" s="159"/>
      <c r="N1213" s="159"/>
      <c r="O1213" s="159"/>
      <c r="P1213" s="163" t="str">
        <f t="shared" si="281"/>
        <v/>
      </c>
      <c r="Q1213" s="164"/>
      <c r="R1213" s="162"/>
      <c r="S1213" s="163" t="str">
        <f t="shared" si="282"/>
        <v/>
      </c>
      <c r="T1213" s="164" t="str">
        <f t="shared" ca="1" si="283"/>
        <v/>
      </c>
      <c r="U1213" s="163" t="str">
        <f t="shared" si="284"/>
        <v/>
      </c>
      <c r="V1213" s="163" t="str">
        <f ca="1">IF(AND(C1213&lt;&gt;"",C1213&lt;&gt;OFFSET(C1213,1,0)),SUMIFS(B.2[Giá có thuế],B.2[Số ĐK],C1213),"")</f>
        <v/>
      </c>
      <c r="W1213" s="159"/>
      <c r="X1213" s="161" t="str">
        <f>IF(W1213="","",'Thông Tin Chung'!$L$3)</f>
        <v/>
      </c>
      <c r="Y1213" s="163" t="str">
        <f t="shared" ca="1" si="285"/>
        <v/>
      </c>
      <c r="Z1213" s="165"/>
      <c r="AA1213" s="155" t="str">
        <f ca="1">IF(C1213="","",IF(OR(D1213&lt;NgayBatDau,D1213&gt;NgayKetThuc),"Ngày tháng phải nằm trong kỳ báo cáo",IF(AND(G1213&lt;&gt;"",COUNTIF(D.2[Tên khách hàng],G1213)=0),"Tên KH chưa khai báo trong DSKH",IF(AND(H1213&lt;&gt;"",COUNTIF(D.1[Tên sản phẩm],H1213)=0),"SP này chưa khai báo trong DSSP",""))))</f>
        <v/>
      </c>
      <c r="AB1213" s="23" t="str">
        <f t="shared" ca="1" si="271"/>
        <v/>
      </c>
      <c r="AC1213" s="23" t="str">
        <f t="shared" ca="1" si="272"/>
        <v/>
      </c>
      <c r="AD1213" s="23" t="str">
        <f t="shared" ca="1" si="273"/>
        <v/>
      </c>
      <c r="AE1213" s="68" t="str">
        <f t="shared" ca="1" si="274"/>
        <v/>
      </c>
      <c r="AF1213" s="69" t="str">
        <f>IF(OR(H1213="",S1213=""),"",S1213-(SUM(L1213,M1213)*INDEX(D.1[Đơn giá],MATCH(H1213,D.1[Tên sản phẩm],0))))</f>
        <v/>
      </c>
      <c r="AG1213" s="90" t="str">
        <f t="shared" ca="1" si="275"/>
        <v/>
      </c>
      <c r="AH1213" s="90"/>
    </row>
    <row r="1214" spans="2:34" ht="27.75" customHeight="1" x14ac:dyDescent="0.2">
      <c r="B1214" s="154">
        <f t="shared" si="276"/>
        <v>1211</v>
      </c>
      <c r="C1214" s="155" t="str">
        <f t="shared" ca="1" si="277"/>
        <v/>
      </c>
      <c r="D1214" s="156" t="str">
        <f t="shared" ca="1" si="278"/>
        <v/>
      </c>
      <c r="E1214" s="157" t="str">
        <f t="shared" ca="1" si="279"/>
        <v/>
      </c>
      <c r="F1214" s="157"/>
      <c r="G1214" s="158" t="str">
        <f t="shared" ca="1" si="280"/>
        <v/>
      </c>
      <c r="H1214" s="159"/>
      <c r="I1214" s="160" t="str">
        <f>IF(H1214="","",INDEX(D.1[Quy cách],MATCH(H1214,D.1[Tên sản phẩm],0)))</f>
        <v/>
      </c>
      <c r="J1214" s="35" t="str">
        <f>IF(H1214="","",INDEX(D.1[ĐVT],MATCH(H1214,D.1[Tên sản phẩm],0)))</f>
        <v/>
      </c>
      <c r="K1214" s="163" t="str">
        <f>IF(H1214="","",INDEX(D.1[Đơn giá bán
(Tham khảo)],MATCH(H1214,D.1[Tên sản phẩm],0)))</f>
        <v/>
      </c>
      <c r="L1214" s="162"/>
      <c r="M1214" s="159"/>
      <c r="N1214" s="159"/>
      <c r="O1214" s="159"/>
      <c r="P1214" s="163" t="str">
        <f t="shared" si="281"/>
        <v/>
      </c>
      <c r="Q1214" s="164"/>
      <c r="R1214" s="162"/>
      <c r="S1214" s="163" t="str">
        <f t="shared" si="282"/>
        <v/>
      </c>
      <c r="T1214" s="164" t="str">
        <f t="shared" ca="1" si="283"/>
        <v/>
      </c>
      <c r="U1214" s="163" t="str">
        <f t="shared" si="284"/>
        <v/>
      </c>
      <c r="V1214" s="163" t="str">
        <f ca="1">IF(AND(C1214&lt;&gt;"",C1214&lt;&gt;OFFSET(C1214,1,0)),SUMIFS(B.2[Giá có thuế],B.2[Số ĐK],C1214),"")</f>
        <v/>
      </c>
      <c r="W1214" s="159"/>
      <c r="X1214" s="161" t="str">
        <f>IF(W1214="","",'Thông Tin Chung'!$L$3)</f>
        <v/>
      </c>
      <c r="Y1214" s="163" t="str">
        <f t="shared" ca="1" si="285"/>
        <v/>
      </c>
      <c r="Z1214" s="165"/>
      <c r="AA1214" s="155" t="str">
        <f ca="1">IF(C1214="","",IF(OR(D1214&lt;NgayBatDau,D1214&gt;NgayKetThuc),"Ngày tháng phải nằm trong kỳ báo cáo",IF(AND(G1214&lt;&gt;"",COUNTIF(D.2[Tên khách hàng],G1214)=0),"Tên KH chưa khai báo trong DSKH",IF(AND(H1214&lt;&gt;"",COUNTIF(D.1[Tên sản phẩm],H1214)=0),"SP này chưa khai báo trong DSSP",""))))</f>
        <v/>
      </c>
      <c r="AB1214" s="23" t="str">
        <f t="shared" ca="1" si="271"/>
        <v/>
      </c>
      <c r="AC1214" s="23" t="str">
        <f t="shared" ca="1" si="272"/>
        <v/>
      </c>
      <c r="AD1214" s="23" t="str">
        <f t="shared" ca="1" si="273"/>
        <v/>
      </c>
      <c r="AE1214" s="68" t="str">
        <f t="shared" ca="1" si="274"/>
        <v/>
      </c>
      <c r="AF1214" s="69" t="str">
        <f>IF(OR(H1214="",S1214=""),"",S1214-(SUM(L1214,M1214)*INDEX(D.1[Đơn giá],MATCH(H1214,D.1[Tên sản phẩm],0))))</f>
        <v/>
      </c>
      <c r="AG1214" s="90" t="str">
        <f t="shared" ca="1" si="275"/>
        <v/>
      </c>
      <c r="AH1214" s="90"/>
    </row>
    <row r="1215" spans="2:34" ht="27.75" customHeight="1" x14ac:dyDescent="0.2">
      <c r="B1215" s="154">
        <f t="shared" si="276"/>
        <v>1212</v>
      </c>
      <c r="C1215" s="155" t="str">
        <f t="shared" ca="1" si="277"/>
        <v/>
      </c>
      <c r="D1215" s="156" t="str">
        <f t="shared" ca="1" si="278"/>
        <v/>
      </c>
      <c r="E1215" s="157" t="str">
        <f t="shared" ca="1" si="279"/>
        <v/>
      </c>
      <c r="F1215" s="157"/>
      <c r="G1215" s="158" t="str">
        <f t="shared" ca="1" si="280"/>
        <v/>
      </c>
      <c r="H1215" s="159"/>
      <c r="I1215" s="160" t="str">
        <f>IF(H1215="","",INDEX(D.1[Quy cách],MATCH(H1215,D.1[Tên sản phẩm],0)))</f>
        <v/>
      </c>
      <c r="J1215" s="35" t="str">
        <f>IF(H1215="","",INDEX(D.1[ĐVT],MATCH(H1215,D.1[Tên sản phẩm],0)))</f>
        <v/>
      </c>
      <c r="K1215" s="163" t="str">
        <f>IF(H1215="","",INDEX(D.1[Đơn giá bán
(Tham khảo)],MATCH(H1215,D.1[Tên sản phẩm],0)))</f>
        <v/>
      </c>
      <c r="L1215" s="162"/>
      <c r="M1215" s="159"/>
      <c r="N1215" s="159"/>
      <c r="O1215" s="159"/>
      <c r="P1215" s="163" t="str">
        <f t="shared" si="281"/>
        <v/>
      </c>
      <c r="Q1215" s="164"/>
      <c r="R1215" s="162"/>
      <c r="S1215" s="163" t="str">
        <f t="shared" si="282"/>
        <v/>
      </c>
      <c r="T1215" s="164" t="str">
        <f t="shared" ca="1" si="283"/>
        <v/>
      </c>
      <c r="U1215" s="163" t="str">
        <f t="shared" si="284"/>
        <v/>
      </c>
      <c r="V1215" s="163" t="str">
        <f ca="1">IF(AND(C1215&lt;&gt;"",C1215&lt;&gt;OFFSET(C1215,1,0)),SUMIFS(B.2[Giá có thuế],B.2[Số ĐK],C1215),"")</f>
        <v/>
      </c>
      <c r="W1215" s="159"/>
      <c r="X1215" s="161" t="str">
        <f>IF(W1215="","",'Thông Tin Chung'!$L$3)</f>
        <v/>
      </c>
      <c r="Y1215" s="163" t="str">
        <f t="shared" ca="1" si="285"/>
        <v/>
      </c>
      <c r="Z1215" s="165"/>
      <c r="AA1215" s="155" t="str">
        <f ca="1">IF(C1215="","",IF(OR(D1215&lt;NgayBatDau,D1215&gt;NgayKetThuc),"Ngày tháng phải nằm trong kỳ báo cáo",IF(AND(G1215&lt;&gt;"",COUNTIF(D.2[Tên khách hàng],G1215)=0),"Tên KH chưa khai báo trong DSKH",IF(AND(H1215&lt;&gt;"",COUNTIF(D.1[Tên sản phẩm],H1215)=0),"SP này chưa khai báo trong DSSP",""))))</f>
        <v/>
      </c>
      <c r="AB1215" s="23" t="str">
        <f t="shared" ca="1" si="271"/>
        <v/>
      </c>
      <c r="AC1215" s="23" t="str">
        <f t="shared" ca="1" si="272"/>
        <v/>
      </c>
      <c r="AD1215" s="23" t="str">
        <f t="shared" ca="1" si="273"/>
        <v/>
      </c>
      <c r="AE1215" s="68" t="str">
        <f t="shared" ca="1" si="274"/>
        <v/>
      </c>
      <c r="AF1215" s="69" t="str">
        <f>IF(OR(H1215="",S1215=""),"",S1215-(SUM(L1215,M1215)*INDEX(D.1[Đơn giá],MATCH(H1215,D.1[Tên sản phẩm],0))))</f>
        <v/>
      </c>
      <c r="AG1215" s="90" t="str">
        <f t="shared" ca="1" si="275"/>
        <v/>
      </c>
      <c r="AH1215" s="90"/>
    </row>
    <row r="1216" spans="2:34" ht="27.75" customHeight="1" x14ac:dyDescent="0.2">
      <c r="B1216" s="154">
        <f t="shared" si="276"/>
        <v>1213</v>
      </c>
      <c r="C1216" s="155" t="str">
        <f t="shared" ca="1" si="277"/>
        <v/>
      </c>
      <c r="D1216" s="156" t="str">
        <f t="shared" ca="1" si="278"/>
        <v/>
      </c>
      <c r="E1216" s="157" t="str">
        <f t="shared" ca="1" si="279"/>
        <v/>
      </c>
      <c r="F1216" s="157"/>
      <c r="G1216" s="158" t="str">
        <f t="shared" ca="1" si="280"/>
        <v/>
      </c>
      <c r="H1216" s="159"/>
      <c r="I1216" s="160" t="str">
        <f>IF(H1216="","",INDEX(D.1[Quy cách],MATCH(H1216,D.1[Tên sản phẩm],0)))</f>
        <v/>
      </c>
      <c r="J1216" s="35" t="str">
        <f>IF(H1216="","",INDEX(D.1[ĐVT],MATCH(H1216,D.1[Tên sản phẩm],0)))</f>
        <v/>
      </c>
      <c r="K1216" s="163" t="str">
        <f>IF(H1216="","",INDEX(D.1[Đơn giá bán
(Tham khảo)],MATCH(H1216,D.1[Tên sản phẩm],0)))</f>
        <v/>
      </c>
      <c r="L1216" s="162"/>
      <c r="M1216" s="159"/>
      <c r="N1216" s="159"/>
      <c r="O1216" s="159"/>
      <c r="P1216" s="163" t="str">
        <f t="shared" si="281"/>
        <v/>
      </c>
      <c r="Q1216" s="164"/>
      <c r="R1216" s="162"/>
      <c r="S1216" s="163" t="str">
        <f t="shared" si="282"/>
        <v/>
      </c>
      <c r="T1216" s="164" t="str">
        <f t="shared" ca="1" si="283"/>
        <v/>
      </c>
      <c r="U1216" s="163" t="str">
        <f t="shared" si="284"/>
        <v/>
      </c>
      <c r="V1216" s="163" t="str">
        <f ca="1">IF(AND(C1216&lt;&gt;"",C1216&lt;&gt;OFFSET(C1216,1,0)),SUMIFS(B.2[Giá có thuế],B.2[Số ĐK],C1216),"")</f>
        <v/>
      </c>
      <c r="W1216" s="159"/>
      <c r="X1216" s="161" t="str">
        <f>IF(W1216="","",'Thông Tin Chung'!$L$3)</f>
        <v/>
      </c>
      <c r="Y1216" s="163" t="str">
        <f t="shared" ca="1" si="285"/>
        <v/>
      </c>
      <c r="Z1216" s="165"/>
      <c r="AA1216" s="155" t="str">
        <f ca="1">IF(C1216="","",IF(OR(D1216&lt;NgayBatDau,D1216&gt;NgayKetThuc),"Ngày tháng phải nằm trong kỳ báo cáo",IF(AND(G1216&lt;&gt;"",COUNTIF(D.2[Tên khách hàng],G1216)=0),"Tên KH chưa khai báo trong DSKH",IF(AND(H1216&lt;&gt;"",COUNTIF(D.1[Tên sản phẩm],H1216)=0),"SP này chưa khai báo trong DSSP",""))))</f>
        <v/>
      </c>
      <c r="AB1216" s="23" t="str">
        <f t="shared" ca="1" si="271"/>
        <v/>
      </c>
      <c r="AC1216" s="23" t="str">
        <f t="shared" ca="1" si="272"/>
        <v/>
      </c>
      <c r="AD1216" s="23" t="str">
        <f t="shared" ca="1" si="273"/>
        <v/>
      </c>
      <c r="AE1216" s="68" t="str">
        <f t="shared" ca="1" si="274"/>
        <v/>
      </c>
      <c r="AF1216" s="69" t="str">
        <f>IF(OR(H1216="",S1216=""),"",S1216-(SUM(L1216,M1216)*INDEX(D.1[Đơn giá],MATCH(H1216,D.1[Tên sản phẩm],0))))</f>
        <v/>
      </c>
      <c r="AG1216" s="90" t="str">
        <f t="shared" ca="1" si="275"/>
        <v/>
      </c>
      <c r="AH1216" s="90"/>
    </row>
    <row r="1217" spans="2:34" ht="27.75" customHeight="1" x14ac:dyDescent="0.2">
      <c r="B1217" s="154">
        <f t="shared" si="276"/>
        <v>1214</v>
      </c>
      <c r="C1217" s="155" t="str">
        <f t="shared" ca="1" si="277"/>
        <v/>
      </c>
      <c r="D1217" s="156" t="str">
        <f t="shared" ca="1" si="278"/>
        <v/>
      </c>
      <c r="E1217" s="157" t="str">
        <f t="shared" ca="1" si="279"/>
        <v/>
      </c>
      <c r="F1217" s="157"/>
      <c r="G1217" s="158" t="str">
        <f t="shared" ca="1" si="280"/>
        <v/>
      </c>
      <c r="H1217" s="159"/>
      <c r="I1217" s="160" t="str">
        <f>IF(H1217="","",INDEX(D.1[Quy cách],MATCH(H1217,D.1[Tên sản phẩm],0)))</f>
        <v/>
      </c>
      <c r="J1217" s="35" t="str">
        <f>IF(H1217="","",INDEX(D.1[ĐVT],MATCH(H1217,D.1[Tên sản phẩm],0)))</f>
        <v/>
      </c>
      <c r="K1217" s="163" t="str">
        <f>IF(H1217="","",INDEX(D.1[Đơn giá bán
(Tham khảo)],MATCH(H1217,D.1[Tên sản phẩm],0)))</f>
        <v/>
      </c>
      <c r="L1217" s="162"/>
      <c r="M1217" s="159"/>
      <c r="N1217" s="159"/>
      <c r="O1217" s="159"/>
      <c r="P1217" s="163" t="str">
        <f t="shared" si="281"/>
        <v/>
      </c>
      <c r="Q1217" s="164"/>
      <c r="R1217" s="162"/>
      <c r="S1217" s="163" t="str">
        <f t="shared" si="282"/>
        <v/>
      </c>
      <c r="T1217" s="164" t="str">
        <f t="shared" ca="1" si="283"/>
        <v/>
      </c>
      <c r="U1217" s="163" t="str">
        <f t="shared" si="284"/>
        <v/>
      </c>
      <c r="V1217" s="163" t="str">
        <f ca="1">IF(AND(C1217&lt;&gt;"",C1217&lt;&gt;OFFSET(C1217,1,0)),SUMIFS(B.2[Giá có thuế],B.2[Số ĐK],C1217),"")</f>
        <v/>
      </c>
      <c r="W1217" s="159"/>
      <c r="X1217" s="161" t="str">
        <f>IF(W1217="","",'Thông Tin Chung'!$L$3)</f>
        <v/>
      </c>
      <c r="Y1217" s="163" t="str">
        <f t="shared" ca="1" si="285"/>
        <v/>
      </c>
      <c r="Z1217" s="165"/>
      <c r="AA1217" s="155" t="str">
        <f ca="1">IF(C1217="","",IF(OR(D1217&lt;NgayBatDau,D1217&gt;NgayKetThuc),"Ngày tháng phải nằm trong kỳ báo cáo",IF(AND(G1217&lt;&gt;"",COUNTIF(D.2[Tên khách hàng],G1217)=0),"Tên KH chưa khai báo trong DSKH",IF(AND(H1217&lt;&gt;"",COUNTIF(D.1[Tên sản phẩm],H1217)=0),"SP này chưa khai báo trong DSSP",""))))</f>
        <v/>
      </c>
      <c r="AB1217" s="23" t="str">
        <f t="shared" ca="1" si="271"/>
        <v/>
      </c>
      <c r="AC1217" s="23" t="str">
        <f t="shared" ca="1" si="272"/>
        <v/>
      </c>
      <c r="AD1217" s="23" t="str">
        <f t="shared" ca="1" si="273"/>
        <v/>
      </c>
      <c r="AE1217" s="68" t="str">
        <f t="shared" ca="1" si="274"/>
        <v/>
      </c>
      <c r="AF1217" s="69" t="str">
        <f>IF(OR(H1217="",S1217=""),"",S1217-(SUM(L1217,M1217)*INDEX(D.1[Đơn giá],MATCH(H1217,D.1[Tên sản phẩm],0))))</f>
        <v/>
      </c>
      <c r="AG1217" s="90" t="str">
        <f t="shared" ca="1" si="275"/>
        <v/>
      </c>
      <c r="AH1217" s="90"/>
    </row>
    <row r="1218" spans="2:34" ht="27.75" customHeight="1" x14ac:dyDescent="0.2">
      <c r="B1218" s="154">
        <f t="shared" si="276"/>
        <v>1215</v>
      </c>
      <c r="C1218" s="155" t="str">
        <f t="shared" ca="1" si="277"/>
        <v/>
      </c>
      <c r="D1218" s="156" t="str">
        <f t="shared" ca="1" si="278"/>
        <v/>
      </c>
      <c r="E1218" s="157" t="str">
        <f t="shared" ca="1" si="279"/>
        <v/>
      </c>
      <c r="F1218" s="157"/>
      <c r="G1218" s="158" t="str">
        <f t="shared" ca="1" si="280"/>
        <v/>
      </c>
      <c r="H1218" s="159"/>
      <c r="I1218" s="160" t="str">
        <f>IF(H1218="","",INDEX(D.1[Quy cách],MATCH(H1218,D.1[Tên sản phẩm],0)))</f>
        <v/>
      </c>
      <c r="J1218" s="35" t="str">
        <f>IF(H1218="","",INDEX(D.1[ĐVT],MATCH(H1218,D.1[Tên sản phẩm],0)))</f>
        <v/>
      </c>
      <c r="K1218" s="163" t="str">
        <f>IF(H1218="","",INDEX(D.1[Đơn giá bán
(Tham khảo)],MATCH(H1218,D.1[Tên sản phẩm],0)))</f>
        <v/>
      </c>
      <c r="L1218" s="162"/>
      <c r="M1218" s="159"/>
      <c r="N1218" s="159"/>
      <c r="O1218" s="159"/>
      <c r="P1218" s="163" t="str">
        <f t="shared" si="281"/>
        <v/>
      </c>
      <c r="Q1218" s="164"/>
      <c r="R1218" s="162"/>
      <c r="S1218" s="163" t="str">
        <f t="shared" si="282"/>
        <v/>
      </c>
      <c r="T1218" s="164" t="str">
        <f t="shared" ca="1" si="283"/>
        <v/>
      </c>
      <c r="U1218" s="163" t="str">
        <f t="shared" si="284"/>
        <v/>
      </c>
      <c r="V1218" s="163" t="str">
        <f ca="1">IF(AND(C1218&lt;&gt;"",C1218&lt;&gt;OFFSET(C1218,1,0)),SUMIFS(B.2[Giá có thuế],B.2[Số ĐK],C1218),"")</f>
        <v/>
      </c>
      <c r="W1218" s="159"/>
      <c r="X1218" s="161" t="str">
        <f>IF(W1218="","",'Thông Tin Chung'!$L$3)</f>
        <v/>
      </c>
      <c r="Y1218" s="163" t="str">
        <f t="shared" ca="1" si="285"/>
        <v/>
      </c>
      <c r="Z1218" s="165"/>
      <c r="AA1218" s="155" t="str">
        <f ca="1">IF(C1218="","",IF(OR(D1218&lt;NgayBatDau,D1218&gt;NgayKetThuc),"Ngày tháng phải nằm trong kỳ báo cáo",IF(AND(G1218&lt;&gt;"",COUNTIF(D.2[Tên khách hàng],G1218)=0),"Tên KH chưa khai báo trong DSKH",IF(AND(H1218&lt;&gt;"",COUNTIF(D.1[Tên sản phẩm],H1218)=0),"SP này chưa khai báo trong DSSP",""))))</f>
        <v/>
      </c>
      <c r="AB1218" s="23" t="str">
        <f t="shared" ca="1" si="271"/>
        <v/>
      </c>
      <c r="AC1218" s="23" t="str">
        <f t="shared" ca="1" si="272"/>
        <v/>
      </c>
      <c r="AD1218" s="23" t="str">
        <f t="shared" ca="1" si="273"/>
        <v/>
      </c>
      <c r="AE1218" s="68" t="str">
        <f t="shared" ca="1" si="274"/>
        <v/>
      </c>
      <c r="AF1218" s="69" t="str">
        <f>IF(OR(H1218="",S1218=""),"",S1218-(SUM(L1218,M1218)*INDEX(D.1[Đơn giá],MATCH(H1218,D.1[Tên sản phẩm],0))))</f>
        <v/>
      </c>
      <c r="AG1218" s="90" t="str">
        <f t="shared" ca="1" si="275"/>
        <v/>
      </c>
      <c r="AH1218" s="90"/>
    </row>
    <row r="1219" spans="2:34" ht="27.75" customHeight="1" x14ac:dyDescent="0.2">
      <c r="B1219" s="154">
        <f t="shared" si="276"/>
        <v>1216</v>
      </c>
      <c r="C1219" s="155" t="str">
        <f t="shared" ca="1" si="277"/>
        <v/>
      </c>
      <c r="D1219" s="156" t="str">
        <f t="shared" ca="1" si="278"/>
        <v/>
      </c>
      <c r="E1219" s="157" t="str">
        <f t="shared" ca="1" si="279"/>
        <v/>
      </c>
      <c r="F1219" s="157"/>
      <c r="G1219" s="158" t="str">
        <f t="shared" ca="1" si="280"/>
        <v/>
      </c>
      <c r="H1219" s="159"/>
      <c r="I1219" s="160" t="str">
        <f>IF(H1219="","",INDEX(D.1[Quy cách],MATCH(H1219,D.1[Tên sản phẩm],0)))</f>
        <v/>
      </c>
      <c r="J1219" s="35" t="str">
        <f>IF(H1219="","",INDEX(D.1[ĐVT],MATCH(H1219,D.1[Tên sản phẩm],0)))</f>
        <v/>
      </c>
      <c r="K1219" s="163" t="str">
        <f>IF(H1219="","",INDEX(D.1[Đơn giá bán
(Tham khảo)],MATCH(H1219,D.1[Tên sản phẩm],0)))</f>
        <v/>
      </c>
      <c r="L1219" s="162"/>
      <c r="M1219" s="159"/>
      <c r="N1219" s="159"/>
      <c r="O1219" s="159"/>
      <c r="P1219" s="163" t="str">
        <f t="shared" si="281"/>
        <v/>
      </c>
      <c r="Q1219" s="164"/>
      <c r="R1219" s="162"/>
      <c r="S1219" s="163" t="str">
        <f t="shared" si="282"/>
        <v/>
      </c>
      <c r="T1219" s="164" t="str">
        <f t="shared" ca="1" si="283"/>
        <v/>
      </c>
      <c r="U1219" s="163" t="str">
        <f t="shared" si="284"/>
        <v/>
      </c>
      <c r="V1219" s="163" t="str">
        <f ca="1">IF(AND(C1219&lt;&gt;"",C1219&lt;&gt;OFFSET(C1219,1,0)),SUMIFS(B.2[Giá có thuế],B.2[Số ĐK],C1219),"")</f>
        <v/>
      </c>
      <c r="W1219" s="159"/>
      <c r="X1219" s="161" t="str">
        <f>IF(W1219="","",'Thông Tin Chung'!$L$3)</f>
        <v/>
      </c>
      <c r="Y1219" s="163" t="str">
        <f t="shared" ca="1" si="285"/>
        <v/>
      </c>
      <c r="Z1219" s="165"/>
      <c r="AA1219" s="155" t="str">
        <f ca="1">IF(C1219="","",IF(OR(D1219&lt;NgayBatDau,D1219&gt;NgayKetThuc),"Ngày tháng phải nằm trong kỳ báo cáo",IF(AND(G1219&lt;&gt;"",COUNTIF(D.2[Tên khách hàng],G1219)=0),"Tên KH chưa khai báo trong DSKH",IF(AND(H1219&lt;&gt;"",COUNTIF(D.1[Tên sản phẩm],H1219)=0),"SP này chưa khai báo trong DSSP",""))))</f>
        <v/>
      </c>
      <c r="AB1219" s="23" t="str">
        <f t="shared" ref="AB1219:AB1282" ca="1" si="286">IF(D1219="","",IF(D1219&lt;B3LocTuNgay,0,IF(D1219&lt;=B3LocDenNgay,1,"")))</f>
        <v/>
      </c>
      <c r="AC1219" s="23" t="str">
        <f t="shared" ref="AC1219:AC1282" ca="1" si="287">IF(D1219="","",IF(D1219&lt;B4LocTuNgay,0,IF(D1219&lt;=B4LocDenNgay,1,"")))</f>
        <v/>
      </c>
      <c r="AD1219" s="23" t="str">
        <f t="shared" ref="AD1219:AD1282" ca="1" si="288">IF(D1219="","",IF(D1219&lt;B5LocTuNgay,0,IF(D1219&lt;=B5LocDenNgay,1,"")))</f>
        <v/>
      </c>
      <c r="AE1219" s="68" t="str">
        <f t="shared" ref="AE1219:AE1282" ca="1" si="289">IF(D1219="","",MONTH(D1219))</f>
        <v/>
      </c>
      <c r="AF1219" s="69" t="str">
        <f>IF(OR(H1219="",S1219=""),"",S1219-(SUM(L1219,M1219)*INDEX(D.1[Đơn giá],MATCH(H1219,D.1[Tên sản phẩm],0))))</f>
        <v/>
      </c>
      <c r="AG1219" s="90" t="str">
        <f t="shared" ref="AG1219:AG1282" ca="1" si="290">IF(E1219="","",IF(E1219=SoChungTuInPXK,B1219,""))</f>
        <v/>
      </c>
      <c r="AH1219" s="90"/>
    </row>
    <row r="1220" spans="2:34" ht="27.75" customHeight="1" x14ac:dyDescent="0.2">
      <c r="B1220" s="154">
        <f t="shared" ref="B1220:B1283" si="291">ROW(A1220)-3</f>
        <v>1217</v>
      </c>
      <c r="C1220" s="155" t="str">
        <f t="shared" ref="C1220:C1283" ca="1" si="292">IF(AND(D1220="",E1220="",G1220=""),"",IF(AND(D1220=OFFSET(D1220,-1,0),E1220=OFFSET(E1220,-1,0),G1220=OFFSET(G1220,-1,0)),OFFSET(B1220,-1,1),B1220))</f>
        <v/>
      </c>
      <c r="D1220" s="156" t="str">
        <f t="shared" ref="D1220:D1283" ca="1" si="293">IF(AND($H1220&lt;&gt;"",B1220&lt;&gt;1),OFFSET(C1220,-1,1),"")</f>
        <v/>
      </c>
      <c r="E1220" s="157" t="str">
        <f t="shared" ref="E1220:E1283" ca="1" si="294">IF(AND($H1220&lt;&gt;"",B1220&lt;&gt;1),OFFSET(D1220,-1,1),"")</f>
        <v/>
      </c>
      <c r="F1220" s="157"/>
      <c r="G1220" s="158" t="str">
        <f t="shared" ref="G1220:G1283" ca="1" si="295">IF(AND($H1220&lt;&gt;"",B1220&lt;&gt;1),OFFSET(F1220,-1,1),"")</f>
        <v/>
      </c>
      <c r="H1220" s="159"/>
      <c r="I1220" s="160" t="str">
        <f>IF(H1220="","",INDEX(D.1[Quy cách],MATCH(H1220,D.1[Tên sản phẩm],0)))</f>
        <v/>
      </c>
      <c r="J1220" s="35" t="str">
        <f>IF(H1220="","",INDEX(D.1[ĐVT],MATCH(H1220,D.1[Tên sản phẩm],0)))</f>
        <v/>
      </c>
      <c r="K1220" s="163" t="str">
        <f>IF(H1220="","",INDEX(D.1[Đơn giá bán
(Tham khảo)],MATCH(H1220,D.1[Tên sản phẩm],0)))</f>
        <v/>
      </c>
      <c r="L1220" s="162"/>
      <c r="M1220" s="159"/>
      <c r="N1220" s="159"/>
      <c r="O1220" s="159"/>
      <c r="P1220" s="163" t="str">
        <f t="shared" ref="P1220:P1283" si="296">IF(AND(K1220&lt;&gt;"",L1220&lt;&gt;""),K1220*L1220,IF(AND(N1220&lt;&gt;"",O1220&lt;&gt;""),N1220*O1220,""))</f>
        <v/>
      </c>
      <c r="Q1220" s="164"/>
      <c r="R1220" s="162"/>
      <c r="S1220" s="163" t="str">
        <f t="shared" ref="S1220:S1283" si="297">IF(P1220="","",P1220-SUM(R1220))</f>
        <v/>
      </c>
      <c r="T1220" s="164" t="str">
        <f t="shared" ref="T1220:T1283" ca="1" si="298">IF(AND(S1220&lt;&gt;"",C1220=OFFSET(C1220,-1,0)),OFFSET(S1220,-1,1),"")</f>
        <v/>
      </c>
      <c r="U1220" s="163" t="str">
        <f t="shared" ref="U1220:U1283" si="299">IF(S1220="","",S1220*SUM(1,T1220))</f>
        <v/>
      </c>
      <c r="V1220" s="163" t="str">
        <f ca="1">IF(AND(C1220&lt;&gt;"",C1220&lt;&gt;OFFSET(C1220,1,0)),SUMIFS(B.2[Giá có thuế],B.2[Số ĐK],C1220),"")</f>
        <v/>
      </c>
      <c r="W1220" s="159"/>
      <c r="X1220" s="161" t="str">
        <f>IF(W1220="","",'Thông Tin Chung'!$L$3)</f>
        <v/>
      </c>
      <c r="Y1220" s="163" t="str">
        <f t="shared" ref="Y1220:Y1283" ca="1" si="300">IF(AND(V1220&lt;&gt;"",W1220&lt;&gt;"",V1220&lt;&gt;0),V1220-W1220,"")</f>
        <v/>
      </c>
      <c r="Z1220" s="165"/>
      <c r="AA1220" s="155" t="str">
        <f ca="1">IF(C1220="","",IF(OR(D1220&lt;NgayBatDau,D1220&gt;NgayKetThuc),"Ngày tháng phải nằm trong kỳ báo cáo",IF(AND(G1220&lt;&gt;"",COUNTIF(D.2[Tên khách hàng],G1220)=0),"Tên KH chưa khai báo trong DSKH",IF(AND(H1220&lt;&gt;"",COUNTIF(D.1[Tên sản phẩm],H1220)=0),"SP này chưa khai báo trong DSSP",""))))</f>
        <v/>
      </c>
      <c r="AB1220" s="23" t="str">
        <f t="shared" ca="1" si="286"/>
        <v/>
      </c>
      <c r="AC1220" s="23" t="str">
        <f t="shared" ca="1" si="287"/>
        <v/>
      </c>
      <c r="AD1220" s="23" t="str">
        <f t="shared" ca="1" si="288"/>
        <v/>
      </c>
      <c r="AE1220" s="68" t="str">
        <f t="shared" ca="1" si="289"/>
        <v/>
      </c>
      <c r="AF1220" s="69" t="str">
        <f>IF(OR(H1220="",S1220=""),"",S1220-(SUM(L1220,M1220)*INDEX(D.1[Đơn giá],MATCH(H1220,D.1[Tên sản phẩm],0))))</f>
        <v/>
      </c>
      <c r="AG1220" s="90" t="str">
        <f t="shared" ca="1" si="290"/>
        <v/>
      </c>
      <c r="AH1220" s="90"/>
    </row>
    <row r="1221" spans="2:34" ht="27.75" customHeight="1" x14ac:dyDescent="0.2">
      <c r="B1221" s="154">
        <f t="shared" si="291"/>
        <v>1218</v>
      </c>
      <c r="C1221" s="155" t="str">
        <f t="shared" ca="1" si="292"/>
        <v/>
      </c>
      <c r="D1221" s="156" t="str">
        <f t="shared" ca="1" si="293"/>
        <v/>
      </c>
      <c r="E1221" s="157" t="str">
        <f t="shared" ca="1" si="294"/>
        <v/>
      </c>
      <c r="F1221" s="157"/>
      <c r="G1221" s="158" t="str">
        <f t="shared" ca="1" si="295"/>
        <v/>
      </c>
      <c r="H1221" s="159"/>
      <c r="I1221" s="160" t="str">
        <f>IF(H1221="","",INDEX(D.1[Quy cách],MATCH(H1221,D.1[Tên sản phẩm],0)))</f>
        <v/>
      </c>
      <c r="J1221" s="35" t="str">
        <f>IF(H1221="","",INDEX(D.1[ĐVT],MATCH(H1221,D.1[Tên sản phẩm],0)))</f>
        <v/>
      </c>
      <c r="K1221" s="163" t="str">
        <f>IF(H1221="","",INDEX(D.1[Đơn giá bán
(Tham khảo)],MATCH(H1221,D.1[Tên sản phẩm],0)))</f>
        <v/>
      </c>
      <c r="L1221" s="162"/>
      <c r="M1221" s="159"/>
      <c r="N1221" s="159"/>
      <c r="O1221" s="159"/>
      <c r="P1221" s="163" t="str">
        <f t="shared" si="296"/>
        <v/>
      </c>
      <c r="Q1221" s="164"/>
      <c r="R1221" s="162"/>
      <c r="S1221" s="163" t="str">
        <f t="shared" si="297"/>
        <v/>
      </c>
      <c r="T1221" s="164" t="str">
        <f t="shared" ca="1" si="298"/>
        <v/>
      </c>
      <c r="U1221" s="163" t="str">
        <f t="shared" si="299"/>
        <v/>
      </c>
      <c r="V1221" s="163" t="str">
        <f ca="1">IF(AND(C1221&lt;&gt;"",C1221&lt;&gt;OFFSET(C1221,1,0)),SUMIFS(B.2[Giá có thuế],B.2[Số ĐK],C1221),"")</f>
        <v/>
      </c>
      <c r="W1221" s="159"/>
      <c r="X1221" s="161" t="str">
        <f>IF(W1221="","",'Thông Tin Chung'!$L$3)</f>
        <v/>
      </c>
      <c r="Y1221" s="163" t="str">
        <f t="shared" ca="1" si="300"/>
        <v/>
      </c>
      <c r="Z1221" s="165"/>
      <c r="AA1221" s="155" t="str">
        <f ca="1">IF(C1221="","",IF(OR(D1221&lt;NgayBatDau,D1221&gt;NgayKetThuc),"Ngày tháng phải nằm trong kỳ báo cáo",IF(AND(G1221&lt;&gt;"",COUNTIF(D.2[Tên khách hàng],G1221)=0),"Tên KH chưa khai báo trong DSKH",IF(AND(H1221&lt;&gt;"",COUNTIF(D.1[Tên sản phẩm],H1221)=0),"SP này chưa khai báo trong DSSP",""))))</f>
        <v/>
      </c>
      <c r="AB1221" s="23" t="str">
        <f t="shared" ca="1" si="286"/>
        <v/>
      </c>
      <c r="AC1221" s="23" t="str">
        <f t="shared" ca="1" si="287"/>
        <v/>
      </c>
      <c r="AD1221" s="23" t="str">
        <f t="shared" ca="1" si="288"/>
        <v/>
      </c>
      <c r="AE1221" s="68" t="str">
        <f t="shared" ca="1" si="289"/>
        <v/>
      </c>
      <c r="AF1221" s="69" t="str">
        <f>IF(OR(H1221="",S1221=""),"",S1221-(SUM(L1221,M1221)*INDEX(D.1[Đơn giá],MATCH(H1221,D.1[Tên sản phẩm],0))))</f>
        <v/>
      </c>
      <c r="AG1221" s="90" t="str">
        <f t="shared" ca="1" si="290"/>
        <v/>
      </c>
      <c r="AH1221" s="90"/>
    </row>
    <row r="1222" spans="2:34" ht="27.75" customHeight="1" x14ac:dyDescent="0.2">
      <c r="B1222" s="154">
        <f t="shared" si="291"/>
        <v>1219</v>
      </c>
      <c r="C1222" s="155" t="str">
        <f t="shared" ca="1" si="292"/>
        <v/>
      </c>
      <c r="D1222" s="156" t="str">
        <f t="shared" ca="1" si="293"/>
        <v/>
      </c>
      <c r="E1222" s="157" t="str">
        <f t="shared" ca="1" si="294"/>
        <v/>
      </c>
      <c r="F1222" s="157"/>
      <c r="G1222" s="158" t="str">
        <f t="shared" ca="1" si="295"/>
        <v/>
      </c>
      <c r="H1222" s="159"/>
      <c r="I1222" s="160" t="str">
        <f>IF(H1222="","",INDEX(D.1[Quy cách],MATCH(H1222,D.1[Tên sản phẩm],0)))</f>
        <v/>
      </c>
      <c r="J1222" s="35" t="str">
        <f>IF(H1222="","",INDEX(D.1[ĐVT],MATCH(H1222,D.1[Tên sản phẩm],0)))</f>
        <v/>
      </c>
      <c r="K1222" s="163" t="str">
        <f>IF(H1222="","",INDEX(D.1[Đơn giá bán
(Tham khảo)],MATCH(H1222,D.1[Tên sản phẩm],0)))</f>
        <v/>
      </c>
      <c r="L1222" s="162"/>
      <c r="M1222" s="159"/>
      <c r="N1222" s="159"/>
      <c r="O1222" s="159"/>
      <c r="P1222" s="163" t="str">
        <f t="shared" si="296"/>
        <v/>
      </c>
      <c r="Q1222" s="164"/>
      <c r="R1222" s="162"/>
      <c r="S1222" s="163" t="str">
        <f t="shared" si="297"/>
        <v/>
      </c>
      <c r="T1222" s="164" t="str">
        <f t="shared" ca="1" si="298"/>
        <v/>
      </c>
      <c r="U1222" s="163" t="str">
        <f t="shared" si="299"/>
        <v/>
      </c>
      <c r="V1222" s="163" t="str">
        <f ca="1">IF(AND(C1222&lt;&gt;"",C1222&lt;&gt;OFFSET(C1222,1,0)),SUMIFS(B.2[Giá có thuế],B.2[Số ĐK],C1222),"")</f>
        <v/>
      </c>
      <c r="W1222" s="159"/>
      <c r="X1222" s="161" t="str">
        <f>IF(W1222="","",'Thông Tin Chung'!$L$3)</f>
        <v/>
      </c>
      <c r="Y1222" s="163" t="str">
        <f t="shared" ca="1" si="300"/>
        <v/>
      </c>
      <c r="Z1222" s="165"/>
      <c r="AA1222" s="155" t="str">
        <f ca="1">IF(C1222="","",IF(OR(D1222&lt;NgayBatDau,D1222&gt;NgayKetThuc),"Ngày tháng phải nằm trong kỳ báo cáo",IF(AND(G1222&lt;&gt;"",COUNTIF(D.2[Tên khách hàng],G1222)=0),"Tên KH chưa khai báo trong DSKH",IF(AND(H1222&lt;&gt;"",COUNTIF(D.1[Tên sản phẩm],H1222)=0),"SP này chưa khai báo trong DSSP",""))))</f>
        <v/>
      </c>
      <c r="AB1222" s="23" t="str">
        <f t="shared" ca="1" si="286"/>
        <v/>
      </c>
      <c r="AC1222" s="23" t="str">
        <f t="shared" ca="1" si="287"/>
        <v/>
      </c>
      <c r="AD1222" s="23" t="str">
        <f t="shared" ca="1" si="288"/>
        <v/>
      </c>
      <c r="AE1222" s="68" t="str">
        <f t="shared" ca="1" si="289"/>
        <v/>
      </c>
      <c r="AF1222" s="69" t="str">
        <f>IF(OR(H1222="",S1222=""),"",S1222-(SUM(L1222,M1222)*INDEX(D.1[Đơn giá],MATCH(H1222,D.1[Tên sản phẩm],0))))</f>
        <v/>
      </c>
      <c r="AG1222" s="90" t="str">
        <f t="shared" ca="1" si="290"/>
        <v/>
      </c>
      <c r="AH1222" s="90"/>
    </row>
    <row r="1223" spans="2:34" ht="27.75" customHeight="1" x14ac:dyDescent="0.2">
      <c r="B1223" s="154">
        <f t="shared" si="291"/>
        <v>1220</v>
      </c>
      <c r="C1223" s="155" t="str">
        <f t="shared" ca="1" si="292"/>
        <v/>
      </c>
      <c r="D1223" s="156" t="str">
        <f t="shared" ca="1" si="293"/>
        <v/>
      </c>
      <c r="E1223" s="157" t="str">
        <f t="shared" ca="1" si="294"/>
        <v/>
      </c>
      <c r="F1223" s="157"/>
      <c r="G1223" s="158" t="str">
        <f t="shared" ca="1" si="295"/>
        <v/>
      </c>
      <c r="H1223" s="159"/>
      <c r="I1223" s="160" t="str">
        <f>IF(H1223="","",INDEX(D.1[Quy cách],MATCH(H1223,D.1[Tên sản phẩm],0)))</f>
        <v/>
      </c>
      <c r="J1223" s="35" t="str">
        <f>IF(H1223="","",INDEX(D.1[ĐVT],MATCH(H1223,D.1[Tên sản phẩm],0)))</f>
        <v/>
      </c>
      <c r="K1223" s="163" t="str">
        <f>IF(H1223="","",INDEX(D.1[Đơn giá bán
(Tham khảo)],MATCH(H1223,D.1[Tên sản phẩm],0)))</f>
        <v/>
      </c>
      <c r="L1223" s="162"/>
      <c r="M1223" s="159"/>
      <c r="N1223" s="159"/>
      <c r="O1223" s="159"/>
      <c r="P1223" s="163" t="str">
        <f t="shared" si="296"/>
        <v/>
      </c>
      <c r="Q1223" s="164"/>
      <c r="R1223" s="162"/>
      <c r="S1223" s="163" t="str">
        <f t="shared" si="297"/>
        <v/>
      </c>
      <c r="T1223" s="164" t="str">
        <f t="shared" ca="1" si="298"/>
        <v/>
      </c>
      <c r="U1223" s="163" t="str">
        <f t="shared" si="299"/>
        <v/>
      </c>
      <c r="V1223" s="163" t="str">
        <f ca="1">IF(AND(C1223&lt;&gt;"",C1223&lt;&gt;OFFSET(C1223,1,0)),SUMIFS(B.2[Giá có thuế],B.2[Số ĐK],C1223),"")</f>
        <v/>
      </c>
      <c r="W1223" s="159"/>
      <c r="X1223" s="161" t="str">
        <f>IF(W1223="","",'Thông Tin Chung'!$L$3)</f>
        <v/>
      </c>
      <c r="Y1223" s="163" t="str">
        <f t="shared" ca="1" si="300"/>
        <v/>
      </c>
      <c r="Z1223" s="165"/>
      <c r="AA1223" s="155" t="str">
        <f ca="1">IF(C1223="","",IF(OR(D1223&lt;NgayBatDau,D1223&gt;NgayKetThuc),"Ngày tháng phải nằm trong kỳ báo cáo",IF(AND(G1223&lt;&gt;"",COUNTIF(D.2[Tên khách hàng],G1223)=0),"Tên KH chưa khai báo trong DSKH",IF(AND(H1223&lt;&gt;"",COUNTIF(D.1[Tên sản phẩm],H1223)=0),"SP này chưa khai báo trong DSSP",""))))</f>
        <v/>
      </c>
      <c r="AB1223" s="23" t="str">
        <f t="shared" ca="1" si="286"/>
        <v/>
      </c>
      <c r="AC1223" s="23" t="str">
        <f t="shared" ca="1" si="287"/>
        <v/>
      </c>
      <c r="AD1223" s="23" t="str">
        <f t="shared" ca="1" si="288"/>
        <v/>
      </c>
      <c r="AE1223" s="68" t="str">
        <f t="shared" ca="1" si="289"/>
        <v/>
      </c>
      <c r="AF1223" s="69" t="str">
        <f>IF(OR(H1223="",S1223=""),"",S1223-(SUM(L1223,M1223)*INDEX(D.1[Đơn giá],MATCH(H1223,D.1[Tên sản phẩm],0))))</f>
        <v/>
      </c>
      <c r="AG1223" s="90" t="str">
        <f t="shared" ca="1" si="290"/>
        <v/>
      </c>
      <c r="AH1223" s="90"/>
    </row>
    <row r="1224" spans="2:34" ht="27.75" customHeight="1" x14ac:dyDescent="0.2">
      <c r="B1224" s="154">
        <f t="shared" si="291"/>
        <v>1221</v>
      </c>
      <c r="C1224" s="155" t="str">
        <f t="shared" ca="1" si="292"/>
        <v/>
      </c>
      <c r="D1224" s="156" t="str">
        <f t="shared" ca="1" si="293"/>
        <v/>
      </c>
      <c r="E1224" s="157" t="str">
        <f t="shared" ca="1" si="294"/>
        <v/>
      </c>
      <c r="F1224" s="157"/>
      <c r="G1224" s="158" t="str">
        <f t="shared" ca="1" si="295"/>
        <v/>
      </c>
      <c r="H1224" s="159"/>
      <c r="I1224" s="160" t="str">
        <f>IF(H1224="","",INDEX(D.1[Quy cách],MATCH(H1224,D.1[Tên sản phẩm],0)))</f>
        <v/>
      </c>
      <c r="J1224" s="35" t="str">
        <f>IF(H1224="","",INDEX(D.1[ĐVT],MATCH(H1224,D.1[Tên sản phẩm],0)))</f>
        <v/>
      </c>
      <c r="K1224" s="163" t="str">
        <f>IF(H1224="","",INDEX(D.1[Đơn giá bán
(Tham khảo)],MATCH(H1224,D.1[Tên sản phẩm],0)))</f>
        <v/>
      </c>
      <c r="L1224" s="162"/>
      <c r="M1224" s="159"/>
      <c r="N1224" s="159"/>
      <c r="O1224" s="159"/>
      <c r="P1224" s="163" t="str">
        <f t="shared" si="296"/>
        <v/>
      </c>
      <c r="Q1224" s="164"/>
      <c r="R1224" s="162"/>
      <c r="S1224" s="163" t="str">
        <f t="shared" si="297"/>
        <v/>
      </c>
      <c r="T1224" s="164" t="str">
        <f t="shared" ca="1" si="298"/>
        <v/>
      </c>
      <c r="U1224" s="163" t="str">
        <f t="shared" si="299"/>
        <v/>
      </c>
      <c r="V1224" s="163" t="str">
        <f ca="1">IF(AND(C1224&lt;&gt;"",C1224&lt;&gt;OFFSET(C1224,1,0)),SUMIFS(B.2[Giá có thuế],B.2[Số ĐK],C1224),"")</f>
        <v/>
      </c>
      <c r="W1224" s="159"/>
      <c r="X1224" s="161" t="str">
        <f>IF(W1224="","",'Thông Tin Chung'!$L$3)</f>
        <v/>
      </c>
      <c r="Y1224" s="163" t="str">
        <f t="shared" ca="1" si="300"/>
        <v/>
      </c>
      <c r="Z1224" s="165"/>
      <c r="AA1224" s="155" t="str">
        <f ca="1">IF(C1224="","",IF(OR(D1224&lt;NgayBatDau,D1224&gt;NgayKetThuc),"Ngày tháng phải nằm trong kỳ báo cáo",IF(AND(G1224&lt;&gt;"",COUNTIF(D.2[Tên khách hàng],G1224)=0),"Tên KH chưa khai báo trong DSKH",IF(AND(H1224&lt;&gt;"",COUNTIF(D.1[Tên sản phẩm],H1224)=0),"SP này chưa khai báo trong DSSP",""))))</f>
        <v/>
      </c>
      <c r="AB1224" s="23" t="str">
        <f t="shared" ca="1" si="286"/>
        <v/>
      </c>
      <c r="AC1224" s="23" t="str">
        <f t="shared" ca="1" si="287"/>
        <v/>
      </c>
      <c r="AD1224" s="23" t="str">
        <f t="shared" ca="1" si="288"/>
        <v/>
      </c>
      <c r="AE1224" s="68" t="str">
        <f t="shared" ca="1" si="289"/>
        <v/>
      </c>
      <c r="AF1224" s="69" t="str">
        <f>IF(OR(H1224="",S1224=""),"",S1224-(SUM(L1224,M1224)*INDEX(D.1[Đơn giá],MATCH(H1224,D.1[Tên sản phẩm],0))))</f>
        <v/>
      </c>
      <c r="AG1224" s="90" t="str">
        <f t="shared" ca="1" si="290"/>
        <v/>
      </c>
      <c r="AH1224" s="90"/>
    </row>
    <row r="1225" spans="2:34" ht="27.75" customHeight="1" x14ac:dyDescent="0.2">
      <c r="B1225" s="154">
        <f t="shared" si="291"/>
        <v>1222</v>
      </c>
      <c r="C1225" s="155" t="str">
        <f t="shared" ca="1" si="292"/>
        <v/>
      </c>
      <c r="D1225" s="156" t="str">
        <f t="shared" ca="1" si="293"/>
        <v/>
      </c>
      <c r="E1225" s="157" t="str">
        <f t="shared" ca="1" si="294"/>
        <v/>
      </c>
      <c r="F1225" s="157"/>
      <c r="G1225" s="158" t="str">
        <f t="shared" ca="1" si="295"/>
        <v/>
      </c>
      <c r="H1225" s="159"/>
      <c r="I1225" s="160" t="str">
        <f>IF(H1225="","",INDEX(D.1[Quy cách],MATCH(H1225,D.1[Tên sản phẩm],0)))</f>
        <v/>
      </c>
      <c r="J1225" s="35" t="str">
        <f>IF(H1225="","",INDEX(D.1[ĐVT],MATCH(H1225,D.1[Tên sản phẩm],0)))</f>
        <v/>
      </c>
      <c r="K1225" s="163" t="str">
        <f>IF(H1225="","",INDEX(D.1[Đơn giá bán
(Tham khảo)],MATCH(H1225,D.1[Tên sản phẩm],0)))</f>
        <v/>
      </c>
      <c r="L1225" s="162"/>
      <c r="M1225" s="159"/>
      <c r="N1225" s="159"/>
      <c r="O1225" s="159"/>
      <c r="P1225" s="163" t="str">
        <f t="shared" si="296"/>
        <v/>
      </c>
      <c r="Q1225" s="164"/>
      <c r="R1225" s="162"/>
      <c r="S1225" s="163" t="str">
        <f t="shared" si="297"/>
        <v/>
      </c>
      <c r="T1225" s="164" t="str">
        <f t="shared" ca="1" si="298"/>
        <v/>
      </c>
      <c r="U1225" s="163" t="str">
        <f t="shared" si="299"/>
        <v/>
      </c>
      <c r="V1225" s="163" t="str">
        <f ca="1">IF(AND(C1225&lt;&gt;"",C1225&lt;&gt;OFFSET(C1225,1,0)),SUMIFS(B.2[Giá có thuế],B.2[Số ĐK],C1225),"")</f>
        <v/>
      </c>
      <c r="W1225" s="159"/>
      <c r="X1225" s="161" t="str">
        <f>IF(W1225="","",'Thông Tin Chung'!$L$3)</f>
        <v/>
      </c>
      <c r="Y1225" s="163" t="str">
        <f t="shared" ca="1" si="300"/>
        <v/>
      </c>
      <c r="Z1225" s="165"/>
      <c r="AA1225" s="155" t="str">
        <f ca="1">IF(C1225="","",IF(OR(D1225&lt;NgayBatDau,D1225&gt;NgayKetThuc),"Ngày tháng phải nằm trong kỳ báo cáo",IF(AND(G1225&lt;&gt;"",COUNTIF(D.2[Tên khách hàng],G1225)=0),"Tên KH chưa khai báo trong DSKH",IF(AND(H1225&lt;&gt;"",COUNTIF(D.1[Tên sản phẩm],H1225)=0),"SP này chưa khai báo trong DSSP",""))))</f>
        <v/>
      </c>
      <c r="AB1225" s="23" t="str">
        <f t="shared" ca="1" si="286"/>
        <v/>
      </c>
      <c r="AC1225" s="23" t="str">
        <f t="shared" ca="1" si="287"/>
        <v/>
      </c>
      <c r="AD1225" s="23" t="str">
        <f t="shared" ca="1" si="288"/>
        <v/>
      </c>
      <c r="AE1225" s="68" t="str">
        <f t="shared" ca="1" si="289"/>
        <v/>
      </c>
      <c r="AF1225" s="69" t="str">
        <f>IF(OR(H1225="",S1225=""),"",S1225-(SUM(L1225,M1225)*INDEX(D.1[Đơn giá],MATCH(H1225,D.1[Tên sản phẩm],0))))</f>
        <v/>
      </c>
      <c r="AG1225" s="90" t="str">
        <f t="shared" ca="1" si="290"/>
        <v/>
      </c>
      <c r="AH1225" s="90"/>
    </row>
    <row r="1226" spans="2:34" ht="27.75" customHeight="1" x14ac:dyDescent="0.2">
      <c r="B1226" s="154">
        <f t="shared" si="291"/>
        <v>1223</v>
      </c>
      <c r="C1226" s="155" t="str">
        <f t="shared" ca="1" si="292"/>
        <v/>
      </c>
      <c r="D1226" s="156" t="str">
        <f t="shared" ca="1" si="293"/>
        <v/>
      </c>
      <c r="E1226" s="157" t="str">
        <f t="shared" ca="1" si="294"/>
        <v/>
      </c>
      <c r="F1226" s="157"/>
      <c r="G1226" s="158" t="str">
        <f t="shared" ca="1" si="295"/>
        <v/>
      </c>
      <c r="H1226" s="159"/>
      <c r="I1226" s="160" t="str">
        <f>IF(H1226="","",INDEX(D.1[Quy cách],MATCH(H1226,D.1[Tên sản phẩm],0)))</f>
        <v/>
      </c>
      <c r="J1226" s="35" t="str">
        <f>IF(H1226="","",INDEX(D.1[ĐVT],MATCH(H1226,D.1[Tên sản phẩm],0)))</f>
        <v/>
      </c>
      <c r="K1226" s="163" t="str">
        <f>IF(H1226="","",INDEX(D.1[Đơn giá bán
(Tham khảo)],MATCH(H1226,D.1[Tên sản phẩm],0)))</f>
        <v/>
      </c>
      <c r="L1226" s="162"/>
      <c r="M1226" s="159"/>
      <c r="N1226" s="159"/>
      <c r="O1226" s="159"/>
      <c r="P1226" s="163" t="str">
        <f t="shared" si="296"/>
        <v/>
      </c>
      <c r="Q1226" s="164"/>
      <c r="R1226" s="162"/>
      <c r="S1226" s="163" t="str">
        <f t="shared" si="297"/>
        <v/>
      </c>
      <c r="T1226" s="164" t="str">
        <f t="shared" ca="1" si="298"/>
        <v/>
      </c>
      <c r="U1226" s="163" t="str">
        <f t="shared" si="299"/>
        <v/>
      </c>
      <c r="V1226" s="163" t="str">
        <f ca="1">IF(AND(C1226&lt;&gt;"",C1226&lt;&gt;OFFSET(C1226,1,0)),SUMIFS(B.2[Giá có thuế],B.2[Số ĐK],C1226),"")</f>
        <v/>
      </c>
      <c r="W1226" s="159"/>
      <c r="X1226" s="161" t="str">
        <f>IF(W1226="","",'Thông Tin Chung'!$L$3)</f>
        <v/>
      </c>
      <c r="Y1226" s="163" t="str">
        <f t="shared" ca="1" si="300"/>
        <v/>
      </c>
      <c r="Z1226" s="165"/>
      <c r="AA1226" s="155" t="str">
        <f ca="1">IF(C1226="","",IF(OR(D1226&lt;NgayBatDau,D1226&gt;NgayKetThuc),"Ngày tháng phải nằm trong kỳ báo cáo",IF(AND(G1226&lt;&gt;"",COUNTIF(D.2[Tên khách hàng],G1226)=0),"Tên KH chưa khai báo trong DSKH",IF(AND(H1226&lt;&gt;"",COUNTIF(D.1[Tên sản phẩm],H1226)=0),"SP này chưa khai báo trong DSSP",""))))</f>
        <v/>
      </c>
      <c r="AB1226" s="23" t="str">
        <f t="shared" ca="1" si="286"/>
        <v/>
      </c>
      <c r="AC1226" s="23" t="str">
        <f t="shared" ca="1" si="287"/>
        <v/>
      </c>
      <c r="AD1226" s="23" t="str">
        <f t="shared" ca="1" si="288"/>
        <v/>
      </c>
      <c r="AE1226" s="68" t="str">
        <f t="shared" ca="1" si="289"/>
        <v/>
      </c>
      <c r="AF1226" s="69" t="str">
        <f>IF(OR(H1226="",S1226=""),"",S1226-(SUM(L1226,M1226)*INDEX(D.1[Đơn giá],MATCH(H1226,D.1[Tên sản phẩm],0))))</f>
        <v/>
      </c>
      <c r="AG1226" s="90" t="str">
        <f t="shared" ca="1" si="290"/>
        <v/>
      </c>
      <c r="AH1226" s="90"/>
    </row>
    <row r="1227" spans="2:34" ht="27.75" customHeight="1" x14ac:dyDescent="0.2">
      <c r="B1227" s="154">
        <f t="shared" si="291"/>
        <v>1224</v>
      </c>
      <c r="C1227" s="155" t="str">
        <f t="shared" ca="1" si="292"/>
        <v/>
      </c>
      <c r="D1227" s="156" t="str">
        <f t="shared" ca="1" si="293"/>
        <v/>
      </c>
      <c r="E1227" s="157" t="str">
        <f t="shared" ca="1" si="294"/>
        <v/>
      </c>
      <c r="F1227" s="157"/>
      <c r="G1227" s="158" t="str">
        <f t="shared" ca="1" si="295"/>
        <v/>
      </c>
      <c r="H1227" s="159"/>
      <c r="I1227" s="160" t="str">
        <f>IF(H1227="","",INDEX(D.1[Quy cách],MATCH(H1227,D.1[Tên sản phẩm],0)))</f>
        <v/>
      </c>
      <c r="J1227" s="35" t="str">
        <f>IF(H1227="","",INDEX(D.1[ĐVT],MATCH(H1227,D.1[Tên sản phẩm],0)))</f>
        <v/>
      </c>
      <c r="K1227" s="163" t="str">
        <f>IF(H1227="","",INDEX(D.1[Đơn giá bán
(Tham khảo)],MATCH(H1227,D.1[Tên sản phẩm],0)))</f>
        <v/>
      </c>
      <c r="L1227" s="162"/>
      <c r="M1227" s="159"/>
      <c r="N1227" s="159"/>
      <c r="O1227" s="159"/>
      <c r="P1227" s="163" t="str">
        <f t="shared" si="296"/>
        <v/>
      </c>
      <c r="Q1227" s="164"/>
      <c r="R1227" s="162"/>
      <c r="S1227" s="163" t="str">
        <f t="shared" si="297"/>
        <v/>
      </c>
      <c r="T1227" s="164" t="str">
        <f t="shared" ca="1" si="298"/>
        <v/>
      </c>
      <c r="U1227" s="163" t="str">
        <f t="shared" si="299"/>
        <v/>
      </c>
      <c r="V1227" s="163" t="str">
        <f ca="1">IF(AND(C1227&lt;&gt;"",C1227&lt;&gt;OFFSET(C1227,1,0)),SUMIFS(B.2[Giá có thuế],B.2[Số ĐK],C1227),"")</f>
        <v/>
      </c>
      <c r="W1227" s="159"/>
      <c r="X1227" s="161" t="str">
        <f>IF(W1227="","",'Thông Tin Chung'!$L$3)</f>
        <v/>
      </c>
      <c r="Y1227" s="163" t="str">
        <f t="shared" ca="1" si="300"/>
        <v/>
      </c>
      <c r="Z1227" s="165"/>
      <c r="AA1227" s="155" t="str">
        <f ca="1">IF(C1227="","",IF(OR(D1227&lt;NgayBatDau,D1227&gt;NgayKetThuc),"Ngày tháng phải nằm trong kỳ báo cáo",IF(AND(G1227&lt;&gt;"",COUNTIF(D.2[Tên khách hàng],G1227)=0),"Tên KH chưa khai báo trong DSKH",IF(AND(H1227&lt;&gt;"",COUNTIF(D.1[Tên sản phẩm],H1227)=0),"SP này chưa khai báo trong DSSP",""))))</f>
        <v/>
      </c>
      <c r="AB1227" s="23" t="str">
        <f t="shared" ca="1" si="286"/>
        <v/>
      </c>
      <c r="AC1227" s="23" t="str">
        <f t="shared" ca="1" si="287"/>
        <v/>
      </c>
      <c r="AD1227" s="23" t="str">
        <f t="shared" ca="1" si="288"/>
        <v/>
      </c>
      <c r="AE1227" s="68" t="str">
        <f t="shared" ca="1" si="289"/>
        <v/>
      </c>
      <c r="AF1227" s="69" t="str">
        <f>IF(OR(H1227="",S1227=""),"",S1227-(SUM(L1227,M1227)*INDEX(D.1[Đơn giá],MATCH(H1227,D.1[Tên sản phẩm],0))))</f>
        <v/>
      </c>
      <c r="AG1227" s="90" t="str">
        <f t="shared" ca="1" si="290"/>
        <v/>
      </c>
      <c r="AH1227" s="90"/>
    </row>
    <row r="1228" spans="2:34" ht="27.75" customHeight="1" x14ac:dyDescent="0.2">
      <c r="B1228" s="154">
        <f t="shared" si="291"/>
        <v>1225</v>
      </c>
      <c r="C1228" s="155" t="str">
        <f t="shared" ca="1" si="292"/>
        <v/>
      </c>
      <c r="D1228" s="156" t="str">
        <f t="shared" ca="1" si="293"/>
        <v/>
      </c>
      <c r="E1228" s="157" t="str">
        <f t="shared" ca="1" si="294"/>
        <v/>
      </c>
      <c r="F1228" s="157"/>
      <c r="G1228" s="158" t="str">
        <f t="shared" ca="1" si="295"/>
        <v/>
      </c>
      <c r="H1228" s="159"/>
      <c r="I1228" s="160" t="str">
        <f>IF(H1228="","",INDEX(D.1[Quy cách],MATCH(H1228,D.1[Tên sản phẩm],0)))</f>
        <v/>
      </c>
      <c r="J1228" s="35" t="str">
        <f>IF(H1228="","",INDEX(D.1[ĐVT],MATCH(H1228,D.1[Tên sản phẩm],0)))</f>
        <v/>
      </c>
      <c r="K1228" s="163" t="str">
        <f>IF(H1228="","",INDEX(D.1[Đơn giá bán
(Tham khảo)],MATCH(H1228,D.1[Tên sản phẩm],0)))</f>
        <v/>
      </c>
      <c r="L1228" s="162"/>
      <c r="M1228" s="159"/>
      <c r="N1228" s="159"/>
      <c r="O1228" s="159"/>
      <c r="P1228" s="163" t="str">
        <f t="shared" si="296"/>
        <v/>
      </c>
      <c r="Q1228" s="164"/>
      <c r="R1228" s="162"/>
      <c r="S1228" s="163" t="str">
        <f t="shared" si="297"/>
        <v/>
      </c>
      <c r="T1228" s="164" t="str">
        <f t="shared" ca="1" si="298"/>
        <v/>
      </c>
      <c r="U1228" s="163" t="str">
        <f t="shared" si="299"/>
        <v/>
      </c>
      <c r="V1228" s="163" t="str">
        <f ca="1">IF(AND(C1228&lt;&gt;"",C1228&lt;&gt;OFFSET(C1228,1,0)),SUMIFS(B.2[Giá có thuế],B.2[Số ĐK],C1228),"")</f>
        <v/>
      </c>
      <c r="W1228" s="159"/>
      <c r="X1228" s="161" t="str">
        <f>IF(W1228="","",'Thông Tin Chung'!$L$3)</f>
        <v/>
      </c>
      <c r="Y1228" s="163" t="str">
        <f t="shared" ca="1" si="300"/>
        <v/>
      </c>
      <c r="Z1228" s="165"/>
      <c r="AA1228" s="155" t="str">
        <f ca="1">IF(C1228="","",IF(OR(D1228&lt;NgayBatDau,D1228&gt;NgayKetThuc),"Ngày tháng phải nằm trong kỳ báo cáo",IF(AND(G1228&lt;&gt;"",COUNTIF(D.2[Tên khách hàng],G1228)=0),"Tên KH chưa khai báo trong DSKH",IF(AND(H1228&lt;&gt;"",COUNTIF(D.1[Tên sản phẩm],H1228)=0),"SP này chưa khai báo trong DSSP",""))))</f>
        <v/>
      </c>
      <c r="AB1228" s="23" t="str">
        <f t="shared" ca="1" si="286"/>
        <v/>
      </c>
      <c r="AC1228" s="23" t="str">
        <f t="shared" ca="1" si="287"/>
        <v/>
      </c>
      <c r="AD1228" s="23" t="str">
        <f t="shared" ca="1" si="288"/>
        <v/>
      </c>
      <c r="AE1228" s="68" t="str">
        <f t="shared" ca="1" si="289"/>
        <v/>
      </c>
      <c r="AF1228" s="69" t="str">
        <f>IF(OR(H1228="",S1228=""),"",S1228-(SUM(L1228,M1228)*INDEX(D.1[Đơn giá],MATCH(H1228,D.1[Tên sản phẩm],0))))</f>
        <v/>
      </c>
      <c r="AG1228" s="90" t="str">
        <f t="shared" ca="1" si="290"/>
        <v/>
      </c>
      <c r="AH1228" s="90"/>
    </row>
    <row r="1229" spans="2:34" ht="27.75" customHeight="1" x14ac:dyDescent="0.2">
      <c r="B1229" s="154">
        <f t="shared" si="291"/>
        <v>1226</v>
      </c>
      <c r="C1229" s="155" t="str">
        <f t="shared" ca="1" si="292"/>
        <v/>
      </c>
      <c r="D1229" s="156" t="str">
        <f t="shared" ca="1" si="293"/>
        <v/>
      </c>
      <c r="E1229" s="157" t="str">
        <f t="shared" ca="1" si="294"/>
        <v/>
      </c>
      <c r="F1229" s="157"/>
      <c r="G1229" s="158" t="str">
        <f t="shared" ca="1" si="295"/>
        <v/>
      </c>
      <c r="H1229" s="159"/>
      <c r="I1229" s="160" t="str">
        <f>IF(H1229="","",INDEX(D.1[Quy cách],MATCH(H1229,D.1[Tên sản phẩm],0)))</f>
        <v/>
      </c>
      <c r="J1229" s="35" t="str">
        <f>IF(H1229="","",INDEX(D.1[ĐVT],MATCH(H1229,D.1[Tên sản phẩm],0)))</f>
        <v/>
      </c>
      <c r="K1229" s="163" t="str">
        <f>IF(H1229="","",INDEX(D.1[Đơn giá bán
(Tham khảo)],MATCH(H1229,D.1[Tên sản phẩm],0)))</f>
        <v/>
      </c>
      <c r="L1229" s="162"/>
      <c r="M1229" s="159"/>
      <c r="N1229" s="159"/>
      <c r="O1229" s="159"/>
      <c r="P1229" s="163" t="str">
        <f t="shared" si="296"/>
        <v/>
      </c>
      <c r="Q1229" s="164"/>
      <c r="R1229" s="162"/>
      <c r="S1229" s="163" t="str">
        <f t="shared" si="297"/>
        <v/>
      </c>
      <c r="T1229" s="164" t="str">
        <f t="shared" ca="1" si="298"/>
        <v/>
      </c>
      <c r="U1229" s="163" t="str">
        <f t="shared" si="299"/>
        <v/>
      </c>
      <c r="V1229" s="163" t="str">
        <f ca="1">IF(AND(C1229&lt;&gt;"",C1229&lt;&gt;OFFSET(C1229,1,0)),SUMIFS(B.2[Giá có thuế],B.2[Số ĐK],C1229),"")</f>
        <v/>
      </c>
      <c r="W1229" s="159"/>
      <c r="X1229" s="161" t="str">
        <f>IF(W1229="","",'Thông Tin Chung'!$L$3)</f>
        <v/>
      </c>
      <c r="Y1229" s="163" t="str">
        <f t="shared" ca="1" si="300"/>
        <v/>
      </c>
      <c r="Z1229" s="165"/>
      <c r="AA1229" s="155" t="str">
        <f ca="1">IF(C1229="","",IF(OR(D1229&lt;NgayBatDau,D1229&gt;NgayKetThuc),"Ngày tháng phải nằm trong kỳ báo cáo",IF(AND(G1229&lt;&gt;"",COUNTIF(D.2[Tên khách hàng],G1229)=0),"Tên KH chưa khai báo trong DSKH",IF(AND(H1229&lt;&gt;"",COUNTIF(D.1[Tên sản phẩm],H1229)=0),"SP này chưa khai báo trong DSSP",""))))</f>
        <v/>
      </c>
      <c r="AB1229" s="23" t="str">
        <f t="shared" ca="1" si="286"/>
        <v/>
      </c>
      <c r="AC1229" s="23" t="str">
        <f t="shared" ca="1" si="287"/>
        <v/>
      </c>
      <c r="AD1229" s="23" t="str">
        <f t="shared" ca="1" si="288"/>
        <v/>
      </c>
      <c r="AE1229" s="68" t="str">
        <f t="shared" ca="1" si="289"/>
        <v/>
      </c>
      <c r="AF1229" s="69" t="str">
        <f>IF(OR(H1229="",S1229=""),"",S1229-(SUM(L1229,M1229)*INDEX(D.1[Đơn giá],MATCH(H1229,D.1[Tên sản phẩm],0))))</f>
        <v/>
      </c>
      <c r="AG1229" s="90" t="str">
        <f t="shared" ca="1" si="290"/>
        <v/>
      </c>
      <c r="AH1229" s="90"/>
    </row>
    <row r="1230" spans="2:34" ht="27.75" customHeight="1" x14ac:dyDescent="0.2">
      <c r="B1230" s="154">
        <f t="shared" si="291"/>
        <v>1227</v>
      </c>
      <c r="C1230" s="155" t="str">
        <f t="shared" ca="1" si="292"/>
        <v/>
      </c>
      <c r="D1230" s="156" t="str">
        <f t="shared" ca="1" si="293"/>
        <v/>
      </c>
      <c r="E1230" s="157" t="str">
        <f t="shared" ca="1" si="294"/>
        <v/>
      </c>
      <c r="F1230" s="157"/>
      <c r="G1230" s="158" t="str">
        <f t="shared" ca="1" si="295"/>
        <v/>
      </c>
      <c r="H1230" s="159"/>
      <c r="I1230" s="160" t="str">
        <f>IF(H1230="","",INDEX(D.1[Quy cách],MATCH(H1230,D.1[Tên sản phẩm],0)))</f>
        <v/>
      </c>
      <c r="J1230" s="35" t="str">
        <f>IF(H1230="","",INDEX(D.1[ĐVT],MATCH(H1230,D.1[Tên sản phẩm],0)))</f>
        <v/>
      </c>
      <c r="K1230" s="163" t="str">
        <f>IF(H1230="","",INDEX(D.1[Đơn giá bán
(Tham khảo)],MATCH(H1230,D.1[Tên sản phẩm],0)))</f>
        <v/>
      </c>
      <c r="L1230" s="162"/>
      <c r="M1230" s="159"/>
      <c r="N1230" s="159"/>
      <c r="O1230" s="159"/>
      <c r="P1230" s="163" t="str">
        <f t="shared" si="296"/>
        <v/>
      </c>
      <c r="Q1230" s="164"/>
      <c r="R1230" s="162"/>
      <c r="S1230" s="163" t="str">
        <f t="shared" si="297"/>
        <v/>
      </c>
      <c r="T1230" s="164" t="str">
        <f t="shared" ca="1" si="298"/>
        <v/>
      </c>
      <c r="U1230" s="163" t="str">
        <f t="shared" si="299"/>
        <v/>
      </c>
      <c r="V1230" s="163" t="str">
        <f ca="1">IF(AND(C1230&lt;&gt;"",C1230&lt;&gt;OFFSET(C1230,1,0)),SUMIFS(B.2[Giá có thuế],B.2[Số ĐK],C1230),"")</f>
        <v/>
      </c>
      <c r="W1230" s="159"/>
      <c r="X1230" s="161" t="str">
        <f>IF(W1230="","",'Thông Tin Chung'!$L$3)</f>
        <v/>
      </c>
      <c r="Y1230" s="163" t="str">
        <f t="shared" ca="1" si="300"/>
        <v/>
      </c>
      <c r="Z1230" s="165"/>
      <c r="AA1230" s="155" t="str">
        <f ca="1">IF(C1230="","",IF(OR(D1230&lt;NgayBatDau,D1230&gt;NgayKetThuc),"Ngày tháng phải nằm trong kỳ báo cáo",IF(AND(G1230&lt;&gt;"",COUNTIF(D.2[Tên khách hàng],G1230)=0),"Tên KH chưa khai báo trong DSKH",IF(AND(H1230&lt;&gt;"",COUNTIF(D.1[Tên sản phẩm],H1230)=0),"SP này chưa khai báo trong DSSP",""))))</f>
        <v/>
      </c>
      <c r="AB1230" s="23" t="str">
        <f t="shared" ca="1" si="286"/>
        <v/>
      </c>
      <c r="AC1230" s="23" t="str">
        <f t="shared" ca="1" si="287"/>
        <v/>
      </c>
      <c r="AD1230" s="23" t="str">
        <f t="shared" ca="1" si="288"/>
        <v/>
      </c>
      <c r="AE1230" s="68" t="str">
        <f t="shared" ca="1" si="289"/>
        <v/>
      </c>
      <c r="AF1230" s="69" t="str">
        <f>IF(OR(H1230="",S1230=""),"",S1230-(SUM(L1230,M1230)*INDEX(D.1[Đơn giá],MATCH(H1230,D.1[Tên sản phẩm],0))))</f>
        <v/>
      </c>
      <c r="AG1230" s="90" t="str">
        <f t="shared" ca="1" si="290"/>
        <v/>
      </c>
      <c r="AH1230" s="90"/>
    </row>
    <row r="1231" spans="2:34" ht="27.75" customHeight="1" x14ac:dyDescent="0.2">
      <c r="B1231" s="154">
        <f t="shared" si="291"/>
        <v>1228</v>
      </c>
      <c r="C1231" s="155" t="str">
        <f t="shared" ca="1" si="292"/>
        <v/>
      </c>
      <c r="D1231" s="156" t="str">
        <f t="shared" ca="1" si="293"/>
        <v/>
      </c>
      <c r="E1231" s="157" t="str">
        <f t="shared" ca="1" si="294"/>
        <v/>
      </c>
      <c r="F1231" s="157"/>
      <c r="G1231" s="158" t="str">
        <f t="shared" ca="1" si="295"/>
        <v/>
      </c>
      <c r="H1231" s="159"/>
      <c r="I1231" s="160" t="str">
        <f>IF(H1231="","",INDEX(D.1[Quy cách],MATCH(H1231,D.1[Tên sản phẩm],0)))</f>
        <v/>
      </c>
      <c r="J1231" s="35" t="str">
        <f>IF(H1231="","",INDEX(D.1[ĐVT],MATCH(H1231,D.1[Tên sản phẩm],0)))</f>
        <v/>
      </c>
      <c r="K1231" s="163" t="str">
        <f>IF(H1231="","",INDEX(D.1[Đơn giá bán
(Tham khảo)],MATCH(H1231,D.1[Tên sản phẩm],0)))</f>
        <v/>
      </c>
      <c r="L1231" s="162"/>
      <c r="M1231" s="159"/>
      <c r="N1231" s="159"/>
      <c r="O1231" s="159"/>
      <c r="P1231" s="163" t="str">
        <f t="shared" si="296"/>
        <v/>
      </c>
      <c r="Q1231" s="164"/>
      <c r="R1231" s="162"/>
      <c r="S1231" s="163" t="str">
        <f t="shared" si="297"/>
        <v/>
      </c>
      <c r="T1231" s="164" t="str">
        <f t="shared" ca="1" si="298"/>
        <v/>
      </c>
      <c r="U1231" s="163" t="str">
        <f t="shared" si="299"/>
        <v/>
      </c>
      <c r="V1231" s="163" t="str">
        <f ca="1">IF(AND(C1231&lt;&gt;"",C1231&lt;&gt;OFFSET(C1231,1,0)),SUMIFS(B.2[Giá có thuế],B.2[Số ĐK],C1231),"")</f>
        <v/>
      </c>
      <c r="W1231" s="159"/>
      <c r="X1231" s="161" t="str">
        <f>IF(W1231="","",'Thông Tin Chung'!$L$3)</f>
        <v/>
      </c>
      <c r="Y1231" s="163" t="str">
        <f t="shared" ca="1" si="300"/>
        <v/>
      </c>
      <c r="Z1231" s="165"/>
      <c r="AA1231" s="155" t="str">
        <f ca="1">IF(C1231="","",IF(OR(D1231&lt;NgayBatDau,D1231&gt;NgayKetThuc),"Ngày tháng phải nằm trong kỳ báo cáo",IF(AND(G1231&lt;&gt;"",COUNTIF(D.2[Tên khách hàng],G1231)=0),"Tên KH chưa khai báo trong DSKH",IF(AND(H1231&lt;&gt;"",COUNTIF(D.1[Tên sản phẩm],H1231)=0),"SP này chưa khai báo trong DSSP",""))))</f>
        <v/>
      </c>
      <c r="AB1231" s="23" t="str">
        <f t="shared" ca="1" si="286"/>
        <v/>
      </c>
      <c r="AC1231" s="23" t="str">
        <f t="shared" ca="1" si="287"/>
        <v/>
      </c>
      <c r="AD1231" s="23" t="str">
        <f t="shared" ca="1" si="288"/>
        <v/>
      </c>
      <c r="AE1231" s="68" t="str">
        <f t="shared" ca="1" si="289"/>
        <v/>
      </c>
      <c r="AF1231" s="69" t="str">
        <f>IF(OR(H1231="",S1231=""),"",S1231-(SUM(L1231,M1231)*INDEX(D.1[Đơn giá],MATCH(H1231,D.1[Tên sản phẩm],0))))</f>
        <v/>
      </c>
      <c r="AG1231" s="90" t="str">
        <f t="shared" ca="1" si="290"/>
        <v/>
      </c>
      <c r="AH1231" s="90"/>
    </row>
    <row r="1232" spans="2:34" ht="27.75" customHeight="1" x14ac:dyDescent="0.2">
      <c r="B1232" s="154">
        <f t="shared" si="291"/>
        <v>1229</v>
      </c>
      <c r="C1232" s="155" t="str">
        <f t="shared" ca="1" si="292"/>
        <v/>
      </c>
      <c r="D1232" s="156" t="str">
        <f t="shared" ca="1" si="293"/>
        <v/>
      </c>
      <c r="E1232" s="157" t="str">
        <f t="shared" ca="1" si="294"/>
        <v/>
      </c>
      <c r="F1232" s="157"/>
      <c r="G1232" s="158" t="str">
        <f t="shared" ca="1" si="295"/>
        <v/>
      </c>
      <c r="H1232" s="159"/>
      <c r="I1232" s="160" t="str">
        <f>IF(H1232="","",INDEX(D.1[Quy cách],MATCH(H1232,D.1[Tên sản phẩm],0)))</f>
        <v/>
      </c>
      <c r="J1232" s="35" t="str">
        <f>IF(H1232="","",INDEX(D.1[ĐVT],MATCH(H1232,D.1[Tên sản phẩm],0)))</f>
        <v/>
      </c>
      <c r="K1232" s="163" t="str">
        <f>IF(H1232="","",INDEX(D.1[Đơn giá bán
(Tham khảo)],MATCH(H1232,D.1[Tên sản phẩm],0)))</f>
        <v/>
      </c>
      <c r="L1232" s="162"/>
      <c r="M1232" s="159"/>
      <c r="N1232" s="159"/>
      <c r="O1232" s="159"/>
      <c r="P1232" s="163" t="str">
        <f t="shared" si="296"/>
        <v/>
      </c>
      <c r="Q1232" s="164"/>
      <c r="R1232" s="162"/>
      <c r="S1232" s="163" t="str">
        <f t="shared" si="297"/>
        <v/>
      </c>
      <c r="T1232" s="164" t="str">
        <f t="shared" ca="1" si="298"/>
        <v/>
      </c>
      <c r="U1232" s="163" t="str">
        <f t="shared" si="299"/>
        <v/>
      </c>
      <c r="V1232" s="163" t="str">
        <f ca="1">IF(AND(C1232&lt;&gt;"",C1232&lt;&gt;OFFSET(C1232,1,0)),SUMIFS(B.2[Giá có thuế],B.2[Số ĐK],C1232),"")</f>
        <v/>
      </c>
      <c r="W1232" s="159"/>
      <c r="X1232" s="161" t="str">
        <f>IF(W1232="","",'Thông Tin Chung'!$L$3)</f>
        <v/>
      </c>
      <c r="Y1232" s="163" t="str">
        <f t="shared" ca="1" si="300"/>
        <v/>
      </c>
      <c r="Z1232" s="165"/>
      <c r="AA1232" s="155" t="str">
        <f ca="1">IF(C1232="","",IF(OR(D1232&lt;NgayBatDau,D1232&gt;NgayKetThuc),"Ngày tháng phải nằm trong kỳ báo cáo",IF(AND(G1232&lt;&gt;"",COUNTIF(D.2[Tên khách hàng],G1232)=0),"Tên KH chưa khai báo trong DSKH",IF(AND(H1232&lt;&gt;"",COUNTIF(D.1[Tên sản phẩm],H1232)=0),"SP này chưa khai báo trong DSSP",""))))</f>
        <v/>
      </c>
      <c r="AB1232" s="23" t="str">
        <f t="shared" ca="1" si="286"/>
        <v/>
      </c>
      <c r="AC1232" s="23" t="str">
        <f t="shared" ca="1" si="287"/>
        <v/>
      </c>
      <c r="AD1232" s="23" t="str">
        <f t="shared" ca="1" si="288"/>
        <v/>
      </c>
      <c r="AE1232" s="68" t="str">
        <f t="shared" ca="1" si="289"/>
        <v/>
      </c>
      <c r="AF1232" s="69" t="str">
        <f>IF(OR(H1232="",S1232=""),"",S1232-(SUM(L1232,M1232)*INDEX(D.1[Đơn giá],MATCH(H1232,D.1[Tên sản phẩm],0))))</f>
        <v/>
      </c>
      <c r="AG1232" s="90" t="str">
        <f t="shared" ca="1" si="290"/>
        <v/>
      </c>
      <c r="AH1232" s="90"/>
    </row>
    <row r="1233" spans="2:34" ht="27.75" customHeight="1" x14ac:dyDescent="0.2">
      <c r="B1233" s="154">
        <f t="shared" si="291"/>
        <v>1230</v>
      </c>
      <c r="C1233" s="155" t="str">
        <f t="shared" ca="1" si="292"/>
        <v/>
      </c>
      <c r="D1233" s="156" t="str">
        <f t="shared" ca="1" si="293"/>
        <v/>
      </c>
      <c r="E1233" s="157" t="str">
        <f t="shared" ca="1" si="294"/>
        <v/>
      </c>
      <c r="F1233" s="157"/>
      <c r="G1233" s="158" t="str">
        <f t="shared" ca="1" si="295"/>
        <v/>
      </c>
      <c r="H1233" s="159"/>
      <c r="I1233" s="160" t="str">
        <f>IF(H1233="","",INDEX(D.1[Quy cách],MATCH(H1233,D.1[Tên sản phẩm],0)))</f>
        <v/>
      </c>
      <c r="J1233" s="35" t="str">
        <f>IF(H1233="","",INDEX(D.1[ĐVT],MATCH(H1233,D.1[Tên sản phẩm],0)))</f>
        <v/>
      </c>
      <c r="K1233" s="163" t="str">
        <f>IF(H1233="","",INDEX(D.1[Đơn giá bán
(Tham khảo)],MATCH(H1233,D.1[Tên sản phẩm],0)))</f>
        <v/>
      </c>
      <c r="L1233" s="162"/>
      <c r="M1233" s="159"/>
      <c r="N1233" s="159"/>
      <c r="O1233" s="159"/>
      <c r="P1233" s="163" t="str">
        <f t="shared" si="296"/>
        <v/>
      </c>
      <c r="Q1233" s="164"/>
      <c r="R1233" s="162"/>
      <c r="S1233" s="163" t="str">
        <f t="shared" si="297"/>
        <v/>
      </c>
      <c r="T1233" s="164" t="str">
        <f t="shared" ca="1" si="298"/>
        <v/>
      </c>
      <c r="U1233" s="163" t="str">
        <f t="shared" si="299"/>
        <v/>
      </c>
      <c r="V1233" s="163" t="str">
        <f ca="1">IF(AND(C1233&lt;&gt;"",C1233&lt;&gt;OFFSET(C1233,1,0)),SUMIFS(B.2[Giá có thuế],B.2[Số ĐK],C1233),"")</f>
        <v/>
      </c>
      <c r="W1233" s="159"/>
      <c r="X1233" s="161" t="str">
        <f>IF(W1233="","",'Thông Tin Chung'!$L$3)</f>
        <v/>
      </c>
      <c r="Y1233" s="163" t="str">
        <f t="shared" ca="1" si="300"/>
        <v/>
      </c>
      <c r="Z1233" s="165"/>
      <c r="AA1233" s="155" t="str">
        <f ca="1">IF(C1233="","",IF(OR(D1233&lt;NgayBatDau,D1233&gt;NgayKetThuc),"Ngày tháng phải nằm trong kỳ báo cáo",IF(AND(G1233&lt;&gt;"",COUNTIF(D.2[Tên khách hàng],G1233)=0),"Tên KH chưa khai báo trong DSKH",IF(AND(H1233&lt;&gt;"",COUNTIF(D.1[Tên sản phẩm],H1233)=0),"SP này chưa khai báo trong DSSP",""))))</f>
        <v/>
      </c>
      <c r="AB1233" s="23" t="str">
        <f t="shared" ca="1" si="286"/>
        <v/>
      </c>
      <c r="AC1233" s="23" t="str">
        <f t="shared" ca="1" si="287"/>
        <v/>
      </c>
      <c r="AD1233" s="23" t="str">
        <f t="shared" ca="1" si="288"/>
        <v/>
      </c>
      <c r="AE1233" s="68" t="str">
        <f t="shared" ca="1" si="289"/>
        <v/>
      </c>
      <c r="AF1233" s="69" t="str">
        <f>IF(OR(H1233="",S1233=""),"",S1233-(SUM(L1233,M1233)*INDEX(D.1[Đơn giá],MATCH(H1233,D.1[Tên sản phẩm],0))))</f>
        <v/>
      </c>
      <c r="AG1233" s="90" t="str">
        <f t="shared" ca="1" si="290"/>
        <v/>
      </c>
      <c r="AH1233" s="90"/>
    </row>
    <row r="1234" spans="2:34" ht="27.75" customHeight="1" x14ac:dyDescent="0.2">
      <c r="B1234" s="154">
        <f t="shared" si="291"/>
        <v>1231</v>
      </c>
      <c r="C1234" s="155" t="str">
        <f t="shared" ca="1" si="292"/>
        <v/>
      </c>
      <c r="D1234" s="156" t="str">
        <f t="shared" ca="1" si="293"/>
        <v/>
      </c>
      <c r="E1234" s="157" t="str">
        <f t="shared" ca="1" si="294"/>
        <v/>
      </c>
      <c r="F1234" s="157"/>
      <c r="G1234" s="158" t="str">
        <f t="shared" ca="1" si="295"/>
        <v/>
      </c>
      <c r="H1234" s="159"/>
      <c r="I1234" s="160" t="str">
        <f>IF(H1234="","",INDEX(D.1[Quy cách],MATCH(H1234,D.1[Tên sản phẩm],0)))</f>
        <v/>
      </c>
      <c r="J1234" s="35" t="str">
        <f>IF(H1234="","",INDEX(D.1[ĐVT],MATCH(H1234,D.1[Tên sản phẩm],0)))</f>
        <v/>
      </c>
      <c r="K1234" s="163" t="str">
        <f>IF(H1234="","",INDEX(D.1[Đơn giá bán
(Tham khảo)],MATCH(H1234,D.1[Tên sản phẩm],0)))</f>
        <v/>
      </c>
      <c r="L1234" s="162"/>
      <c r="M1234" s="159"/>
      <c r="N1234" s="159"/>
      <c r="O1234" s="159"/>
      <c r="P1234" s="163" t="str">
        <f t="shared" si="296"/>
        <v/>
      </c>
      <c r="Q1234" s="164"/>
      <c r="R1234" s="162"/>
      <c r="S1234" s="163" t="str">
        <f t="shared" si="297"/>
        <v/>
      </c>
      <c r="T1234" s="164" t="str">
        <f t="shared" ca="1" si="298"/>
        <v/>
      </c>
      <c r="U1234" s="163" t="str">
        <f t="shared" si="299"/>
        <v/>
      </c>
      <c r="V1234" s="163" t="str">
        <f ca="1">IF(AND(C1234&lt;&gt;"",C1234&lt;&gt;OFFSET(C1234,1,0)),SUMIFS(B.2[Giá có thuế],B.2[Số ĐK],C1234),"")</f>
        <v/>
      </c>
      <c r="W1234" s="159"/>
      <c r="X1234" s="161" t="str">
        <f>IF(W1234="","",'Thông Tin Chung'!$L$3)</f>
        <v/>
      </c>
      <c r="Y1234" s="163" t="str">
        <f t="shared" ca="1" si="300"/>
        <v/>
      </c>
      <c r="Z1234" s="165"/>
      <c r="AA1234" s="155" t="str">
        <f ca="1">IF(C1234="","",IF(OR(D1234&lt;NgayBatDau,D1234&gt;NgayKetThuc),"Ngày tháng phải nằm trong kỳ báo cáo",IF(AND(G1234&lt;&gt;"",COUNTIF(D.2[Tên khách hàng],G1234)=0),"Tên KH chưa khai báo trong DSKH",IF(AND(H1234&lt;&gt;"",COUNTIF(D.1[Tên sản phẩm],H1234)=0),"SP này chưa khai báo trong DSSP",""))))</f>
        <v/>
      </c>
      <c r="AB1234" s="23" t="str">
        <f t="shared" ca="1" si="286"/>
        <v/>
      </c>
      <c r="AC1234" s="23" t="str">
        <f t="shared" ca="1" si="287"/>
        <v/>
      </c>
      <c r="AD1234" s="23" t="str">
        <f t="shared" ca="1" si="288"/>
        <v/>
      </c>
      <c r="AE1234" s="68" t="str">
        <f t="shared" ca="1" si="289"/>
        <v/>
      </c>
      <c r="AF1234" s="69" t="str">
        <f>IF(OR(H1234="",S1234=""),"",S1234-(SUM(L1234,M1234)*INDEX(D.1[Đơn giá],MATCH(H1234,D.1[Tên sản phẩm],0))))</f>
        <v/>
      </c>
      <c r="AG1234" s="90" t="str">
        <f t="shared" ca="1" si="290"/>
        <v/>
      </c>
      <c r="AH1234" s="90"/>
    </row>
    <row r="1235" spans="2:34" ht="27.75" customHeight="1" x14ac:dyDescent="0.2">
      <c r="B1235" s="154">
        <f t="shared" si="291"/>
        <v>1232</v>
      </c>
      <c r="C1235" s="155" t="str">
        <f t="shared" ca="1" si="292"/>
        <v/>
      </c>
      <c r="D1235" s="156" t="str">
        <f t="shared" ca="1" si="293"/>
        <v/>
      </c>
      <c r="E1235" s="157" t="str">
        <f t="shared" ca="1" si="294"/>
        <v/>
      </c>
      <c r="F1235" s="157"/>
      <c r="G1235" s="158" t="str">
        <f t="shared" ca="1" si="295"/>
        <v/>
      </c>
      <c r="H1235" s="159"/>
      <c r="I1235" s="160" t="str">
        <f>IF(H1235="","",INDEX(D.1[Quy cách],MATCH(H1235,D.1[Tên sản phẩm],0)))</f>
        <v/>
      </c>
      <c r="J1235" s="35" t="str">
        <f>IF(H1235="","",INDEX(D.1[ĐVT],MATCH(H1235,D.1[Tên sản phẩm],0)))</f>
        <v/>
      </c>
      <c r="K1235" s="163" t="str">
        <f>IF(H1235="","",INDEX(D.1[Đơn giá bán
(Tham khảo)],MATCH(H1235,D.1[Tên sản phẩm],0)))</f>
        <v/>
      </c>
      <c r="L1235" s="162"/>
      <c r="M1235" s="159"/>
      <c r="N1235" s="159"/>
      <c r="O1235" s="159"/>
      <c r="P1235" s="163" t="str">
        <f t="shared" si="296"/>
        <v/>
      </c>
      <c r="Q1235" s="164"/>
      <c r="R1235" s="162"/>
      <c r="S1235" s="163" t="str">
        <f t="shared" si="297"/>
        <v/>
      </c>
      <c r="T1235" s="164" t="str">
        <f t="shared" ca="1" si="298"/>
        <v/>
      </c>
      <c r="U1235" s="163" t="str">
        <f t="shared" si="299"/>
        <v/>
      </c>
      <c r="V1235" s="163" t="str">
        <f ca="1">IF(AND(C1235&lt;&gt;"",C1235&lt;&gt;OFFSET(C1235,1,0)),SUMIFS(B.2[Giá có thuế],B.2[Số ĐK],C1235),"")</f>
        <v/>
      </c>
      <c r="W1235" s="159"/>
      <c r="X1235" s="161" t="str">
        <f>IF(W1235="","",'Thông Tin Chung'!$L$3)</f>
        <v/>
      </c>
      <c r="Y1235" s="163" t="str">
        <f t="shared" ca="1" si="300"/>
        <v/>
      </c>
      <c r="Z1235" s="165"/>
      <c r="AA1235" s="155" t="str">
        <f ca="1">IF(C1235="","",IF(OR(D1235&lt;NgayBatDau,D1235&gt;NgayKetThuc),"Ngày tháng phải nằm trong kỳ báo cáo",IF(AND(G1235&lt;&gt;"",COUNTIF(D.2[Tên khách hàng],G1235)=0),"Tên KH chưa khai báo trong DSKH",IF(AND(H1235&lt;&gt;"",COUNTIF(D.1[Tên sản phẩm],H1235)=0),"SP này chưa khai báo trong DSSP",""))))</f>
        <v/>
      </c>
      <c r="AB1235" s="23" t="str">
        <f t="shared" ca="1" si="286"/>
        <v/>
      </c>
      <c r="AC1235" s="23" t="str">
        <f t="shared" ca="1" si="287"/>
        <v/>
      </c>
      <c r="AD1235" s="23" t="str">
        <f t="shared" ca="1" si="288"/>
        <v/>
      </c>
      <c r="AE1235" s="68" t="str">
        <f t="shared" ca="1" si="289"/>
        <v/>
      </c>
      <c r="AF1235" s="69" t="str">
        <f>IF(OR(H1235="",S1235=""),"",S1235-(SUM(L1235,M1235)*INDEX(D.1[Đơn giá],MATCH(H1235,D.1[Tên sản phẩm],0))))</f>
        <v/>
      </c>
      <c r="AG1235" s="90" t="str">
        <f t="shared" ca="1" si="290"/>
        <v/>
      </c>
      <c r="AH1235" s="90"/>
    </row>
    <row r="1236" spans="2:34" ht="27.75" customHeight="1" x14ac:dyDescent="0.2">
      <c r="B1236" s="154">
        <f t="shared" si="291"/>
        <v>1233</v>
      </c>
      <c r="C1236" s="155" t="str">
        <f t="shared" ca="1" si="292"/>
        <v/>
      </c>
      <c r="D1236" s="156" t="str">
        <f t="shared" ca="1" si="293"/>
        <v/>
      </c>
      <c r="E1236" s="157" t="str">
        <f t="shared" ca="1" si="294"/>
        <v/>
      </c>
      <c r="F1236" s="157"/>
      <c r="G1236" s="158" t="str">
        <f t="shared" ca="1" si="295"/>
        <v/>
      </c>
      <c r="H1236" s="159"/>
      <c r="I1236" s="160" t="str">
        <f>IF(H1236="","",INDEX(D.1[Quy cách],MATCH(H1236,D.1[Tên sản phẩm],0)))</f>
        <v/>
      </c>
      <c r="J1236" s="35" t="str">
        <f>IF(H1236="","",INDEX(D.1[ĐVT],MATCH(H1236,D.1[Tên sản phẩm],0)))</f>
        <v/>
      </c>
      <c r="K1236" s="163" t="str">
        <f>IF(H1236="","",INDEX(D.1[Đơn giá bán
(Tham khảo)],MATCH(H1236,D.1[Tên sản phẩm],0)))</f>
        <v/>
      </c>
      <c r="L1236" s="162"/>
      <c r="M1236" s="159"/>
      <c r="N1236" s="159"/>
      <c r="O1236" s="159"/>
      <c r="P1236" s="163" t="str">
        <f t="shared" si="296"/>
        <v/>
      </c>
      <c r="Q1236" s="164"/>
      <c r="R1236" s="162"/>
      <c r="S1236" s="163" t="str">
        <f t="shared" si="297"/>
        <v/>
      </c>
      <c r="T1236" s="164" t="str">
        <f t="shared" ca="1" si="298"/>
        <v/>
      </c>
      <c r="U1236" s="163" t="str">
        <f t="shared" si="299"/>
        <v/>
      </c>
      <c r="V1236" s="163" t="str">
        <f ca="1">IF(AND(C1236&lt;&gt;"",C1236&lt;&gt;OFFSET(C1236,1,0)),SUMIFS(B.2[Giá có thuế],B.2[Số ĐK],C1236),"")</f>
        <v/>
      </c>
      <c r="W1236" s="159"/>
      <c r="X1236" s="161" t="str">
        <f>IF(W1236="","",'Thông Tin Chung'!$L$3)</f>
        <v/>
      </c>
      <c r="Y1236" s="163" t="str">
        <f t="shared" ca="1" si="300"/>
        <v/>
      </c>
      <c r="Z1236" s="165"/>
      <c r="AA1236" s="155" t="str">
        <f ca="1">IF(C1236="","",IF(OR(D1236&lt;NgayBatDau,D1236&gt;NgayKetThuc),"Ngày tháng phải nằm trong kỳ báo cáo",IF(AND(G1236&lt;&gt;"",COUNTIF(D.2[Tên khách hàng],G1236)=0),"Tên KH chưa khai báo trong DSKH",IF(AND(H1236&lt;&gt;"",COUNTIF(D.1[Tên sản phẩm],H1236)=0),"SP này chưa khai báo trong DSSP",""))))</f>
        <v/>
      </c>
      <c r="AB1236" s="23" t="str">
        <f t="shared" ca="1" si="286"/>
        <v/>
      </c>
      <c r="AC1236" s="23" t="str">
        <f t="shared" ca="1" si="287"/>
        <v/>
      </c>
      <c r="AD1236" s="23" t="str">
        <f t="shared" ca="1" si="288"/>
        <v/>
      </c>
      <c r="AE1236" s="68" t="str">
        <f t="shared" ca="1" si="289"/>
        <v/>
      </c>
      <c r="AF1236" s="69" t="str">
        <f>IF(OR(H1236="",S1236=""),"",S1236-(SUM(L1236,M1236)*INDEX(D.1[Đơn giá],MATCH(H1236,D.1[Tên sản phẩm],0))))</f>
        <v/>
      </c>
      <c r="AG1236" s="90" t="str">
        <f t="shared" ca="1" si="290"/>
        <v/>
      </c>
      <c r="AH1236" s="90"/>
    </row>
    <row r="1237" spans="2:34" ht="27.75" customHeight="1" x14ac:dyDescent="0.2">
      <c r="B1237" s="154">
        <f t="shared" si="291"/>
        <v>1234</v>
      </c>
      <c r="C1237" s="155" t="str">
        <f t="shared" ca="1" si="292"/>
        <v/>
      </c>
      <c r="D1237" s="156" t="str">
        <f t="shared" ca="1" si="293"/>
        <v/>
      </c>
      <c r="E1237" s="157" t="str">
        <f t="shared" ca="1" si="294"/>
        <v/>
      </c>
      <c r="F1237" s="157"/>
      <c r="G1237" s="158" t="str">
        <f t="shared" ca="1" si="295"/>
        <v/>
      </c>
      <c r="H1237" s="159"/>
      <c r="I1237" s="160" t="str">
        <f>IF(H1237="","",INDEX(D.1[Quy cách],MATCH(H1237,D.1[Tên sản phẩm],0)))</f>
        <v/>
      </c>
      <c r="J1237" s="35" t="str">
        <f>IF(H1237="","",INDEX(D.1[ĐVT],MATCH(H1237,D.1[Tên sản phẩm],0)))</f>
        <v/>
      </c>
      <c r="K1237" s="163" t="str">
        <f>IF(H1237="","",INDEX(D.1[Đơn giá bán
(Tham khảo)],MATCH(H1237,D.1[Tên sản phẩm],0)))</f>
        <v/>
      </c>
      <c r="L1237" s="162"/>
      <c r="M1237" s="159"/>
      <c r="N1237" s="159"/>
      <c r="O1237" s="159"/>
      <c r="P1237" s="163" t="str">
        <f t="shared" si="296"/>
        <v/>
      </c>
      <c r="Q1237" s="164"/>
      <c r="R1237" s="162"/>
      <c r="S1237" s="163" t="str">
        <f t="shared" si="297"/>
        <v/>
      </c>
      <c r="T1237" s="164" t="str">
        <f t="shared" ca="1" si="298"/>
        <v/>
      </c>
      <c r="U1237" s="163" t="str">
        <f t="shared" si="299"/>
        <v/>
      </c>
      <c r="V1237" s="163" t="str">
        <f ca="1">IF(AND(C1237&lt;&gt;"",C1237&lt;&gt;OFFSET(C1237,1,0)),SUMIFS(B.2[Giá có thuế],B.2[Số ĐK],C1237),"")</f>
        <v/>
      </c>
      <c r="W1237" s="159"/>
      <c r="X1237" s="161" t="str">
        <f>IF(W1237="","",'Thông Tin Chung'!$L$3)</f>
        <v/>
      </c>
      <c r="Y1237" s="163" t="str">
        <f t="shared" ca="1" si="300"/>
        <v/>
      </c>
      <c r="Z1237" s="165"/>
      <c r="AA1237" s="155" t="str">
        <f ca="1">IF(C1237="","",IF(OR(D1237&lt;NgayBatDau,D1237&gt;NgayKetThuc),"Ngày tháng phải nằm trong kỳ báo cáo",IF(AND(G1237&lt;&gt;"",COUNTIF(D.2[Tên khách hàng],G1237)=0),"Tên KH chưa khai báo trong DSKH",IF(AND(H1237&lt;&gt;"",COUNTIF(D.1[Tên sản phẩm],H1237)=0),"SP này chưa khai báo trong DSSP",""))))</f>
        <v/>
      </c>
      <c r="AB1237" s="23" t="str">
        <f t="shared" ca="1" si="286"/>
        <v/>
      </c>
      <c r="AC1237" s="23" t="str">
        <f t="shared" ca="1" si="287"/>
        <v/>
      </c>
      <c r="AD1237" s="23" t="str">
        <f t="shared" ca="1" si="288"/>
        <v/>
      </c>
      <c r="AE1237" s="68" t="str">
        <f t="shared" ca="1" si="289"/>
        <v/>
      </c>
      <c r="AF1237" s="69" t="str">
        <f>IF(OR(H1237="",S1237=""),"",S1237-(SUM(L1237,M1237)*INDEX(D.1[Đơn giá],MATCH(H1237,D.1[Tên sản phẩm],0))))</f>
        <v/>
      </c>
      <c r="AG1237" s="90" t="str">
        <f t="shared" ca="1" si="290"/>
        <v/>
      </c>
      <c r="AH1237" s="90"/>
    </row>
    <row r="1238" spans="2:34" ht="27.75" customHeight="1" x14ac:dyDescent="0.2">
      <c r="B1238" s="154">
        <f t="shared" si="291"/>
        <v>1235</v>
      </c>
      <c r="C1238" s="155" t="str">
        <f t="shared" ca="1" si="292"/>
        <v/>
      </c>
      <c r="D1238" s="156" t="str">
        <f t="shared" ca="1" si="293"/>
        <v/>
      </c>
      <c r="E1238" s="157" t="str">
        <f t="shared" ca="1" si="294"/>
        <v/>
      </c>
      <c r="F1238" s="157"/>
      <c r="G1238" s="158" t="str">
        <f t="shared" ca="1" si="295"/>
        <v/>
      </c>
      <c r="H1238" s="159"/>
      <c r="I1238" s="160" t="str">
        <f>IF(H1238="","",INDEX(D.1[Quy cách],MATCH(H1238,D.1[Tên sản phẩm],0)))</f>
        <v/>
      </c>
      <c r="J1238" s="35" t="str">
        <f>IF(H1238="","",INDEX(D.1[ĐVT],MATCH(H1238,D.1[Tên sản phẩm],0)))</f>
        <v/>
      </c>
      <c r="K1238" s="163" t="str">
        <f>IF(H1238="","",INDEX(D.1[Đơn giá bán
(Tham khảo)],MATCH(H1238,D.1[Tên sản phẩm],0)))</f>
        <v/>
      </c>
      <c r="L1238" s="162"/>
      <c r="M1238" s="159"/>
      <c r="N1238" s="159"/>
      <c r="O1238" s="159"/>
      <c r="P1238" s="163" t="str">
        <f t="shared" si="296"/>
        <v/>
      </c>
      <c r="Q1238" s="164"/>
      <c r="R1238" s="162"/>
      <c r="S1238" s="163" t="str">
        <f t="shared" si="297"/>
        <v/>
      </c>
      <c r="T1238" s="164" t="str">
        <f t="shared" ca="1" si="298"/>
        <v/>
      </c>
      <c r="U1238" s="163" t="str">
        <f t="shared" si="299"/>
        <v/>
      </c>
      <c r="V1238" s="163" t="str">
        <f ca="1">IF(AND(C1238&lt;&gt;"",C1238&lt;&gt;OFFSET(C1238,1,0)),SUMIFS(B.2[Giá có thuế],B.2[Số ĐK],C1238),"")</f>
        <v/>
      </c>
      <c r="W1238" s="159"/>
      <c r="X1238" s="161" t="str">
        <f>IF(W1238="","",'Thông Tin Chung'!$L$3)</f>
        <v/>
      </c>
      <c r="Y1238" s="163" t="str">
        <f t="shared" ca="1" si="300"/>
        <v/>
      </c>
      <c r="Z1238" s="165"/>
      <c r="AA1238" s="155" t="str">
        <f ca="1">IF(C1238="","",IF(OR(D1238&lt;NgayBatDau,D1238&gt;NgayKetThuc),"Ngày tháng phải nằm trong kỳ báo cáo",IF(AND(G1238&lt;&gt;"",COUNTIF(D.2[Tên khách hàng],G1238)=0),"Tên KH chưa khai báo trong DSKH",IF(AND(H1238&lt;&gt;"",COUNTIF(D.1[Tên sản phẩm],H1238)=0),"SP này chưa khai báo trong DSSP",""))))</f>
        <v/>
      </c>
      <c r="AB1238" s="23" t="str">
        <f t="shared" ca="1" si="286"/>
        <v/>
      </c>
      <c r="AC1238" s="23" t="str">
        <f t="shared" ca="1" si="287"/>
        <v/>
      </c>
      <c r="AD1238" s="23" t="str">
        <f t="shared" ca="1" si="288"/>
        <v/>
      </c>
      <c r="AE1238" s="68" t="str">
        <f t="shared" ca="1" si="289"/>
        <v/>
      </c>
      <c r="AF1238" s="69" t="str">
        <f>IF(OR(H1238="",S1238=""),"",S1238-(SUM(L1238,M1238)*INDEX(D.1[Đơn giá],MATCH(H1238,D.1[Tên sản phẩm],0))))</f>
        <v/>
      </c>
      <c r="AG1238" s="90" t="str">
        <f t="shared" ca="1" si="290"/>
        <v/>
      </c>
      <c r="AH1238" s="90"/>
    </row>
    <row r="1239" spans="2:34" ht="27.75" customHeight="1" x14ac:dyDescent="0.2">
      <c r="B1239" s="154">
        <f t="shared" si="291"/>
        <v>1236</v>
      </c>
      <c r="C1239" s="155" t="str">
        <f t="shared" ca="1" si="292"/>
        <v/>
      </c>
      <c r="D1239" s="156" t="str">
        <f t="shared" ca="1" si="293"/>
        <v/>
      </c>
      <c r="E1239" s="157" t="str">
        <f t="shared" ca="1" si="294"/>
        <v/>
      </c>
      <c r="F1239" s="157"/>
      <c r="G1239" s="158" t="str">
        <f t="shared" ca="1" si="295"/>
        <v/>
      </c>
      <c r="H1239" s="159"/>
      <c r="I1239" s="160" t="str">
        <f>IF(H1239="","",INDEX(D.1[Quy cách],MATCH(H1239,D.1[Tên sản phẩm],0)))</f>
        <v/>
      </c>
      <c r="J1239" s="35" t="str">
        <f>IF(H1239="","",INDEX(D.1[ĐVT],MATCH(H1239,D.1[Tên sản phẩm],0)))</f>
        <v/>
      </c>
      <c r="K1239" s="163" t="str">
        <f>IF(H1239="","",INDEX(D.1[Đơn giá bán
(Tham khảo)],MATCH(H1239,D.1[Tên sản phẩm],0)))</f>
        <v/>
      </c>
      <c r="L1239" s="162"/>
      <c r="M1239" s="159"/>
      <c r="N1239" s="159"/>
      <c r="O1239" s="159"/>
      <c r="P1239" s="163" t="str">
        <f t="shared" si="296"/>
        <v/>
      </c>
      <c r="Q1239" s="164"/>
      <c r="R1239" s="162"/>
      <c r="S1239" s="163" t="str">
        <f t="shared" si="297"/>
        <v/>
      </c>
      <c r="T1239" s="164" t="str">
        <f t="shared" ca="1" si="298"/>
        <v/>
      </c>
      <c r="U1239" s="163" t="str">
        <f t="shared" si="299"/>
        <v/>
      </c>
      <c r="V1239" s="163" t="str">
        <f ca="1">IF(AND(C1239&lt;&gt;"",C1239&lt;&gt;OFFSET(C1239,1,0)),SUMIFS(B.2[Giá có thuế],B.2[Số ĐK],C1239),"")</f>
        <v/>
      </c>
      <c r="W1239" s="159"/>
      <c r="X1239" s="161" t="str">
        <f>IF(W1239="","",'Thông Tin Chung'!$L$3)</f>
        <v/>
      </c>
      <c r="Y1239" s="163" t="str">
        <f t="shared" ca="1" si="300"/>
        <v/>
      </c>
      <c r="Z1239" s="165"/>
      <c r="AA1239" s="155" t="str">
        <f ca="1">IF(C1239="","",IF(OR(D1239&lt;NgayBatDau,D1239&gt;NgayKetThuc),"Ngày tháng phải nằm trong kỳ báo cáo",IF(AND(G1239&lt;&gt;"",COUNTIF(D.2[Tên khách hàng],G1239)=0),"Tên KH chưa khai báo trong DSKH",IF(AND(H1239&lt;&gt;"",COUNTIF(D.1[Tên sản phẩm],H1239)=0),"SP này chưa khai báo trong DSSP",""))))</f>
        <v/>
      </c>
      <c r="AB1239" s="23" t="str">
        <f t="shared" ca="1" si="286"/>
        <v/>
      </c>
      <c r="AC1239" s="23" t="str">
        <f t="shared" ca="1" si="287"/>
        <v/>
      </c>
      <c r="AD1239" s="23" t="str">
        <f t="shared" ca="1" si="288"/>
        <v/>
      </c>
      <c r="AE1239" s="68" t="str">
        <f t="shared" ca="1" si="289"/>
        <v/>
      </c>
      <c r="AF1239" s="69" t="str">
        <f>IF(OR(H1239="",S1239=""),"",S1239-(SUM(L1239,M1239)*INDEX(D.1[Đơn giá],MATCH(H1239,D.1[Tên sản phẩm],0))))</f>
        <v/>
      </c>
      <c r="AG1239" s="90" t="str">
        <f t="shared" ca="1" si="290"/>
        <v/>
      </c>
      <c r="AH1239" s="90"/>
    </row>
    <row r="1240" spans="2:34" ht="27.75" customHeight="1" x14ac:dyDescent="0.2">
      <c r="B1240" s="154">
        <f t="shared" si="291"/>
        <v>1237</v>
      </c>
      <c r="C1240" s="155" t="str">
        <f t="shared" ca="1" si="292"/>
        <v/>
      </c>
      <c r="D1240" s="156" t="str">
        <f t="shared" ca="1" si="293"/>
        <v/>
      </c>
      <c r="E1240" s="157" t="str">
        <f t="shared" ca="1" si="294"/>
        <v/>
      </c>
      <c r="F1240" s="157"/>
      <c r="G1240" s="158" t="str">
        <f t="shared" ca="1" si="295"/>
        <v/>
      </c>
      <c r="H1240" s="159"/>
      <c r="I1240" s="160" t="str">
        <f>IF(H1240="","",INDEX(D.1[Quy cách],MATCH(H1240,D.1[Tên sản phẩm],0)))</f>
        <v/>
      </c>
      <c r="J1240" s="35" t="str">
        <f>IF(H1240="","",INDEX(D.1[ĐVT],MATCH(H1240,D.1[Tên sản phẩm],0)))</f>
        <v/>
      </c>
      <c r="K1240" s="163" t="str">
        <f>IF(H1240="","",INDEX(D.1[Đơn giá bán
(Tham khảo)],MATCH(H1240,D.1[Tên sản phẩm],0)))</f>
        <v/>
      </c>
      <c r="L1240" s="162"/>
      <c r="M1240" s="159"/>
      <c r="N1240" s="159"/>
      <c r="O1240" s="159"/>
      <c r="P1240" s="163" t="str">
        <f t="shared" si="296"/>
        <v/>
      </c>
      <c r="Q1240" s="164"/>
      <c r="R1240" s="162"/>
      <c r="S1240" s="163" t="str">
        <f t="shared" si="297"/>
        <v/>
      </c>
      <c r="T1240" s="164" t="str">
        <f t="shared" ca="1" si="298"/>
        <v/>
      </c>
      <c r="U1240" s="163" t="str">
        <f t="shared" si="299"/>
        <v/>
      </c>
      <c r="V1240" s="163" t="str">
        <f ca="1">IF(AND(C1240&lt;&gt;"",C1240&lt;&gt;OFFSET(C1240,1,0)),SUMIFS(B.2[Giá có thuế],B.2[Số ĐK],C1240),"")</f>
        <v/>
      </c>
      <c r="W1240" s="159"/>
      <c r="X1240" s="161" t="str">
        <f>IF(W1240="","",'Thông Tin Chung'!$L$3)</f>
        <v/>
      </c>
      <c r="Y1240" s="163" t="str">
        <f t="shared" ca="1" si="300"/>
        <v/>
      </c>
      <c r="Z1240" s="165"/>
      <c r="AA1240" s="155" t="str">
        <f ca="1">IF(C1240="","",IF(OR(D1240&lt;NgayBatDau,D1240&gt;NgayKetThuc),"Ngày tháng phải nằm trong kỳ báo cáo",IF(AND(G1240&lt;&gt;"",COUNTIF(D.2[Tên khách hàng],G1240)=0),"Tên KH chưa khai báo trong DSKH",IF(AND(H1240&lt;&gt;"",COUNTIF(D.1[Tên sản phẩm],H1240)=0),"SP này chưa khai báo trong DSSP",""))))</f>
        <v/>
      </c>
      <c r="AB1240" s="23" t="str">
        <f t="shared" ca="1" si="286"/>
        <v/>
      </c>
      <c r="AC1240" s="23" t="str">
        <f t="shared" ca="1" si="287"/>
        <v/>
      </c>
      <c r="AD1240" s="23" t="str">
        <f t="shared" ca="1" si="288"/>
        <v/>
      </c>
      <c r="AE1240" s="68" t="str">
        <f t="shared" ca="1" si="289"/>
        <v/>
      </c>
      <c r="AF1240" s="69" t="str">
        <f>IF(OR(H1240="",S1240=""),"",S1240-(SUM(L1240,M1240)*INDEX(D.1[Đơn giá],MATCH(H1240,D.1[Tên sản phẩm],0))))</f>
        <v/>
      </c>
      <c r="AG1240" s="90" t="str">
        <f t="shared" ca="1" si="290"/>
        <v/>
      </c>
      <c r="AH1240" s="90"/>
    </row>
    <row r="1241" spans="2:34" ht="27.75" customHeight="1" x14ac:dyDescent="0.2">
      <c r="B1241" s="154">
        <f t="shared" si="291"/>
        <v>1238</v>
      </c>
      <c r="C1241" s="155" t="str">
        <f t="shared" ca="1" si="292"/>
        <v/>
      </c>
      <c r="D1241" s="156" t="str">
        <f t="shared" ca="1" si="293"/>
        <v/>
      </c>
      <c r="E1241" s="157" t="str">
        <f t="shared" ca="1" si="294"/>
        <v/>
      </c>
      <c r="F1241" s="157"/>
      <c r="G1241" s="158" t="str">
        <f t="shared" ca="1" si="295"/>
        <v/>
      </c>
      <c r="H1241" s="159"/>
      <c r="I1241" s="160" t="str">
        <f>IF(H1241="","",INDEX(D.1[Quy cách],MATCH(H1241,D.1[Tên sản phẩm],0)))</f>
        <v/>
      </c>
      <c r="J1241" s="35" t="str">
        <f>IF(H1241="","",INDEX(D.1[ĐVT],MATCH(H1241,D.1[Tên sản phẩm],0)))</f>
        <v/>
      </c>
      <c r="K1241" s="163" t="str">
        <f>IF(H1241="","",INDEX(D.1[Đơn giá bán
(Tham khảo)],MATCH(H1241,D.1[Tên sản phẩm],0)))</f>
        <v/>
      </c>
      <c r="L1241" s="162"/>
      <c r="M1241" s="159"/>
      <c r="N1241" s="159"/>
      <c r="O1241" s="159"/>
      <c r="P1241" s="163" t="str">
        <f t="shared" si="296"/>
        <v/>
      </c>
      <c r="Q1241" s="164"/>
      <c r="R1241" s="162"/>
      <c r="S1241" s="163" t="str">
        <f t="shared" si="297"/>
        <v/>
      </c>
      <c r="T1241" s="164" t="str">
        <f t="shared" ca="1" si="298"/>
        <v/>
      </c>
      <c r="U1241" s="163" t="str">
        <f t="shared" si="299"/>
        <v/>
      </c>
      <c r="V1241" s="163" t="str">
        <f ca="1">IF(AND(C1241&lt;&gt;"",C1241&lt;&gt;OFFSET(C1241,1,0)),SUMIFS(B.2[Giá có thuế],B.2[Số ĐK],C1241),"")</f>
        <v/>
      </c>
      <c r="W1241" s="159"/>
      <c r="X1241" s="161" t="str">
        <f>IF(W1241="","",'Thông Tin Chung'!$L$3)</f>
        <v/>
      </c>
      <c r="Y1241" s="163" t="str">
        <f t="shared" ca="1" si="300"/>
        <v/>
      </c>
      <c r="Z1241" s="165"/>
      <c r="AA1241" s="155" t="str">
        <f ca="1">IF(C1241="","",IF(OR(D1241&lt;NgayBatDau,D1241&gt;NgayKetThuc),"Ngày tháng phải nằm trong kỳ báo cáo",IF(AND(G1241&lt;&gt;"",COUNTIF(D.2[Tên khách hàng],G1241)=0),"Tên KH chưa khai báo trong DSKH",IF(AND(H1241&lt;&gt;"",COUNTIF(D.1[Tên sản phẩm],H1241)=0),"SP này chưa khai báo trong DSSP",""))))</f>
        <v/>
      </c>
      <c r="AB1241" s="23" t="str">
        <f t="shared" ca="1" si="286"/>
        <v/>
      </c>
      <c r="AC1241" s="23" t="str">
        <f t="shared" ca="1" si="287"/>
        <v/>
      </c>
      <c r="AD1241" s="23" t="str">
        <f t="shared" ca="1" si="288"/>
        <v/>
      </c>
      <c r="AE1241" s="68" t="str">
        <f t="shared" ca="1" si="289"/>
        <v/>
      </c>
      <c r="AF1241" s="69" t="str">
        <f>IF(OR(H1241="",S1241=""),"",S1241-(SUM(L1241,M1241)*INDEX(D.1[Đơn giá],MATCH(H1241,D.1[Tên sản phẩm],0))))</f>
        <v/>
      </c>
      <c r="AG1241" s="90" t="str">
        <f t="shared" ca="1" si="290"/>
        <v/>
      </c>
      <c r="AH1241" s="90"/>
    </row>
    <row r="1242" spans="2:34" ht="27.75" customHeight="1" x14ac:dyDescent="0.2">
      <c r="B1242" s="154">
        <f t="shared" si="291"/>
        <v>1239</v>
      </c>
      <c r="C1242" s="155" t="str">
        <f t="shared" ca="1" si="292"/>
        <v/>
      </c>
      <c r="D1242" s="156" t="str">
        <f t="shared" ca="1" si="293"/>
        <v/>
      </c>
      <c r="E1242" s="157" t="str">
        <f t="shared" ca="1" si="294"/>
        <v/>
      </c>
      <c r="F1242" s="157"/>
      <c r="G1242" s="158" t="str">
        <f t="shared" ca="1" si="295"/>
        <v/>
      </c>
      <c r="H1242" s="159"/>
      <c r="I1242" s="160" t="str">
        <f>IF(H1242="","",INDEX(D.1[Quy cách],MATCH(H1242,D.1[Tên sản phẩm],0)))</f>
        <v/>
      </c>
      <c r="J1242" s="35" t="str">
        <f>IF(H1242="","",INDEX(D.1[ĐVT],MATCH(H1242,D.1[Tên sản phẩm],0)))</f>
        <v/>
      </c>
      <c r="K1242" s="163" t="str">
        <f>IF(H1242="","",INDEX(D.1[Đơn giá bán
(Tham khảo)],MATCH(H1242,D.1[Tên sản phẩm],0)))</f>
        <v/>
      </c>
      <c r="L1242" s="162"/>
      <c r="M1242" s="159"/>
      <c r="N1242" s="159"/>
      <c r="O1242" s="159"/>
      <c r="P1242" s="163" t="str">
        <f t="shared" si="296"/>
        <v/>
      </c>
      <c r="Q1242" s="164"/>
      <c r="R1242" s="162"/>
      <c r="S1242" s="163" t="str">
        <f t="shared" si="297"/>
        <v/>
      </c>
      <c r="T1242" s="164" t="str">
        <f t="shared" ca="1" si="298"/>
        <v/>
      </c>
      <c r="U1242" s="163" t="str">
        <f t="shared" si="299"/>
        <v/>
      </c>
      <c r="V1242" s="163" t="str">
        <f ca="1">IF(AND(C1242&lt;&gt;"",C1242&lt;&gt;OFFSET(C1242,1,0)),SUMIFS(B.2[Giá có thuế],B.2[Số ĐK],C1242),"")</f>
        <v/>
      </c>
      <c r="W1242" s="159"/>
      <c r="X1242" s="161" t="str">
        <f>IF(W1242="","",'Thông Tin Chung'!$L$3)</f>
        <v/>
      </c>
      <c r="Y1242" s="163" t="str">
        <f t="shared" ca="1" si="300"/>
        <v/>
      </c>
      <c r="Z1242" s="165"/>
      <c r="AA1242" s="155" t="str">
        <f ca="1">IF(C1242="","",IF(OR(D1242&lt;NgayBatDau,D1242&gt;NgayKetThuc),"Ngày tháng phải nằm trong kỳ báo cáo",IF(AND(G1242&lt;&gt;"",COUNTIF(D.2[Tên khách hàng],G1242)=0),"Tên KH chưa khai báo trong DSKH",IF(AND(H1242&lt;&gt;"",COUNTIF(D.1[Tên sản phẩm],H1242)=0),"SP này chưa khai báo trong DSSP",""))))</f>
        <v/>
      </c>
      <c r="AB1242" s="23" t="str">
        <f t="shared" ca="1" si="286"/>
        <v/>
      </c>
      <c r="AC1242" s="23" t="str">
        <f t="shared" ca="1" si="287"/>
        <v/>
      </c>
      <c r="AD1242" s="23" t="str">
        <f t="shared" ca="1" si="288"/>
        <v/>
      </c>
      <c r="AE1242" s="68" t="str">
        <f t="shared" ca="1" si="289"/>
        <v/>
      </c>
      <c r="AF1242" s="69" t="str">
        <f>IF(OR(H1242="",S1242=""),"",S1242-(SUM(L1242,M1242)*INDEX(D.1[Đơn giá],MATCH(H1242,D.1[Tên sản phẩm],0))))</f>
        <v/>
      </c>
      <c r="AG1242" s="90" t="str">
        <f t="shared" ca="1" si="290"/>
        <v/>
      </c>
      <c r="AH1242" s="90"/>
    </row>
    <row r="1243" spans="2:34" ht="27.75" customHeight="1" x14ac:dyDescent="0.2">
      <c r="B1243" s="154">
        <f t="shared" si="291"/>
        <v>1240</v>
      </c>
      <c r="C1243" s="155" t="str">
        <f t="shared" ca="1" si="292"/>
        <v/>
      </c>
      <c r="D1243" s="156" t="str">
        <f t="shared" ca="1" si="293"/>
        <v/>
      </c>
      <c r="E1243" s="157" t="str">
        <f t="shared" ca="1" si="294"/>
        <v/>
      </c>
      <c r="F1243" s="157"/>
      <c r="G1243" s="158" t="str">
        <f t="shared" ca="1" si="295"/>
        <v/>
      </c>
      <c r="H1243" s="159"/>
      <c r="I1243" s="160" t="str">
        <f>IF(H1243="","",INDEX(D.1[Quy cách],MATCH(H1243,D.1[Tên sản phẩm],0)))</f>
        <v/>
      </c>
      <c r="J1243" s="35" t="str">
        <f>IF(H1243="","",INDEX(D.1[ĐVT],MATCH(H1243,D.1[Tên sản phẩm],0)))</f>
        <v/>
      </c>
      <c r="K1243" s="163" t="str">
        <f>IF(H1243="","",INDEX(D.1[Đơn giá bán
(Tham khảo)],MATCH(H1243,D.1[Tên sản phẩm],0)))</f>
        <v/>
      </c>
      <c r="L1243" s="162"/>
      <c r="M1243" s="159"/>
      <c r="N1243" s="159"/>
      <c r="O1243" s="159"/>
      <c r="P1243" s="163" t="str">
        <f t="shared" si="296"/>
        <v/>
      </c>
      <c r="Q1243" s="164"/>
      <c r="R1243" s="162"/>
      <c r="S1243" s="163" t="str">
        <f t="shared" si="297"/>
        <v/>
      </c>
      <c r="T1243" s="164" t="str">
        <f t="shared" ca="1" si="298"/>
        <v/>
      </c>
      <c r="U1243" s="163" t="str">
        <f t="shared" si="299"/>
        <v/>
      </c>
      <c r="V1243" s="163" t="str">
        <f ca="1">IF(AND(C1243&lt;&gt;"",C1243&lt;&gt;OFFSET(C1243,1,0)),SUMIFS(B.2[Giá có thuế],B.2[Số ĐK],C1243),"")</f>
        <v/>
      </c>
      <c r="W1243" s="159"/>
      <c r="X1243" s="161" t="str">
        <f>IF(W1243="","",'Thông Tin Chung'!$L$3)</f>
        <v/>
      </c>
      <c r="Y1243" s="163" t="str">
        <f t="shared" ca="1" si="300"/>
        <v/>
      </c>
      <c r="Z1243" s="165"/>
      <c r="AA1243" s="155" t="str">
        <f ca="1">IF(C1243="","",IF(OR(D1243&lt;NgayBatDau,D1243&gt;NgayKetThuc),"Ngày tháng phải nằm trong kỳ báo cáo",IF(AND(G1243&lt;&gt;"",COUNTIF(D.2[Tên khách hàng],G1243)=0),"Tên KH chưa khai báo trong DSKH",IF(AND(H1243&lt;&gt;"",COUNTIF(D.1[Tên sản phẩm],H1243)=0),"SP này chưa khai báo trong DSSP",""))))</f>
        <v/>
      </c>
      <c r="AB1243" s="23" t="str">
        <f t="shared" ca="1" si="286"/>
        <v/>
      </c>
      <c r="AC1243" s="23" t="str">
        <f t="shared" ca="1" si="287"/>
        <v/>
      </c>
      <c r="AD1243" s="23" t="str">
        <f t="shared" ca="1" si="288"/>
        <v/>
      </c>
      <c r="AE1243" s="68" t="str">
        <f t="shared" ca="1" si="289"/>
        <v/>
      </c>
      <c r="AF1243" s="69" t="str">
        <f>IF(OR(H1243="",S1243=""),"",S1243-(SUM(L1243,M1243)*INDEX(D.1[Đơn giá],MATCH(H1243,D.1[Tên sản phẩm],0))))</f>
        <v/>
      </c>
      <c r="AG1243" s="90" t="str">
        <f t="shared" ca="1" si="290"/>
        <v/>
      </c>
      <c r="AH1243" s="90"/>
    </row>
    <row r="1244" spans="2:34" ht="27.75" customHeight="1" x14ac:dyDescent="0.2">
      <c r="B1244" s="154">
        <f t="shared" si="291"/>
        <v>1241</v>
      </c>
      <c r="C1244" s="155" t="str">
        <f t="shared" ca="1" si="292"/>
        <v/>
      </c>
      <c r="D1244" s="156" t="str">
        <f t="shared" ca="1" si="293"/>
        <v/>
      </c>
      <c r="E1244" s="157" t="str">
        <f t="shared" ca="1" si="294"/>
        <v/>
      </c>
      <c r="F1244" s="157"/>
      <c r="G1244" s="158" t="str">
        <f t="shared" ca="1" si="295"/>
        <v/>
      </c>
      <c r="H1244" s="159"/>
      <c r="I1244" s="160" t="str">
        <f>IF(H1244="","",INDEX(D.1[Quy cách],MATCH(H1244,D.1[Tên sản phẩm],0)))</f>
        <v/>
      </c>
      <c r="J1244" s="35" t="str">
        <f>IF(H1244="","",INDEX(D.1[ĐVT],MATCH(H1244,D.1[Tên sản phẩm],0)))</f>
        <v/>
      </c>
      <c r="K1244" s="163" t="str">
        <f>IF(H1244="","",INDEX(D.1[Đơn giá bán
(Tham khảo)],MATCH(H1244,D.1[Tên sản phẩm],0)))</f>
        <v/>
      </c>
      <c r="L1244" s="162"/>
      <c r="M1244" s="159"/>
      <c r="N1244" s="159"/>
      <c r="O1244" s="159"/>
      <c r="P1244" s="163" t="str">
        <f t="shared" si="296"/>
        <v/>
      </c>
      <c r="Q1244" s="164"/>
      <c r="R1244" s="162"/>
      <c r="S1244" s="163" t="str">
        <f t="shared" si="297"/>
        <v/>
      </c>
      <c r="T1244" s="164" t="str">
        <f t="shared" ca="1" si="298"/>
        <v/>
      </c>
      <c r="U1244" s="163" t="str">
        <f t="shared" si="299"/>
        <v/>
      </c>
      <c r="V1244" s="163" t="str">
        <f ca="1">IF(AND(C1244&lt;&gt;"",C1244&lt;&gt;OFFSET(C1244,1,0)),SUMIFS(B.2[Giá có thuế],B.2[Số ĐK],C1244),"")</f>
        <v/>
      </c>
      <c r="W1244" s="159"/>
      <c r="X1244" s="161" t="str">
        <f>IF(W1244="","",'Thông Tin Chung'!$L$3)</f>
        <v/>
      </c>
      <c r="Y1244" s="163" t="str">
        <f t="shared" ca="1" si="300"/>
        <v/>
      </c>
      <c r="Z1244" s="165"/>
      <c r="AA1244" s="155" t="str">
        <f ca="1">IF(C1244="","",IF(OR(D1244&lt;NgayBatDau,D1244&gt;NgayKetThuc),"Ngày tháng phải nằm trong kỳ báo cáo",IF(AND(G1244&lt;&gt;"",COUNTIF(D.2[Tên khách hàng],G1244)=0),"Tên KH chưa khai báo trong DSKH",IF(AND(H1244&lt;&gt;"",COUNTIF(D.1[Tên sản phẩm],H1244)=0),"SP này chưa khai báo trong DSSP",""))))</f>
        <v/>
      </c>
      <c r="AB1244" s="23" t="str">
        <f t="shared" ca="1" si="286"/>
        <v/>
      </c>
      <c r="AC1244" s="23" t="str">
        <f t="shared" ca="1" si="287"/>
        <v/>
      </c>
      <c r="AD1244" s="23" t="str">
        <f t="shared" ca="1" si="288"/>
        <v/>
      </c>
      <c r="AE1244" s="68" t="str">
        <f t="shared" ca="1" si="289"/>
        <v/>
      </c>
      <c r="AF1244" s="69" t="str">
        <f>IF(OR(H1244="",S1244=""),"",S1244-(SUM(L1244,M1244)*INDEX(D.1[Đơn giá],MATCH(H1244,D.1[Tên sản phẩm],0))))</f>
        <v/>
      </c>
      <c r="AG1244" s="90" t="str">
        <f t="shared" ca="1" si="290"/>
        <v/>
      </c>
      <c r="AH1244" s="90"/>
    </row>
    <row r="1245" spans="2:34" ht="27.75" customHeight="1" x14ac:dyDescent="0.2">
      <c r="B1245" s="154">
        <f t="shared" si="291"/>
        <v>1242</v>
      </c>
      <c r="C1245" s="155" t="str">
        <f t="shared" ca="1" si="292"/>
        <v/>
      </c>
      <c r="D1245" s="156" t="str">
        <f t="shared" ca="1" si="293"/>
        <v/>
      </c>
      <c r="E1245" s="157" t="str">
        <f t="shared" ca="1" si="294"/>
        <v/>
      </c>
      <c r="F1245" s="157"/>
      <c r="G1245" s="158" t="str">
        <f t="shared" ca="1" si="295"/>
        <v/>
      </c>
      <c r="H1245" s="159"/>
      <c r="I1245" s="160" t="str">
        <f>IF(H1245="","",INDEX(D.1[Quy cách],MATCH(H1245,D.1[Tên sản phẩm],0)))</f>
        <v/>
      </c>
      <c r="J1245" s="35" t="str">
        <f>IF(H1245="","",INDEX(D.1[ĐVT],MATCH(H1245,D.1[Tên sản phẩm],0)))</f>
        <v/>
      </c>
      <c r="K1245" s="163" t="str">
        <f>IF(H1245="","",INDEX(D.1[Đơn giá bán
(Tham khảo)],MATCH(H1245,D.1[Tên sản phẩm],0)))</f>
        <v/>
      </c>
      <c r="L1245" s="162"/>
      <c r="M1245" s="159"/>
      <c r="N1245" s="159"/>
      <c r="O1245" s="159"/>
      <c r="P1245" s="163" t="str">
        <f t="shared" si="296"/>
        <v/>
      </c>
      <c r="Q1245" s="164"/>
      <c r="R1245" s="162"/>
      <c r="S1245" s="163" t="str">
        <f t="shared" si="297"/>
        <v/>
      </c>
      <c r="T1245" s="164" t="str">
        <f t="shared" ca="1" si="298"/>
        <v/>
      </c>
      <c r="U1245" s="163" t="str">
        <f t="shared" si="299"/>
        <v/>
      </c>
      <c r="V1245" s="163" t="str">
        <f ca="1">IF(AND(C1245&lt;&gt;"",C1245&lt;&gt;OFFSET(C1245,1,0)),SUMIFS(B.2[Giá có thuế],B.2[Số ĐK],C1245),"")</f>
        <v/>
      </c>
      <c r="W1245" s="159"/>
      <c r="X1245" s="161" t="str">
        <f>IF(W1245="","",'Thông Tin Chung'!$L$3)</f>
        <v/>
      </c>
      <c r="Y1245" s="163" t="str">
        <f t="shared" ca="1" si="300"/>
        <v/>
      </c>
      <c r="Z1245" s="165"/>
      <c r="AA1245" s="155" t="str">
        <f ca="1">IF(C1245="","",IF(OR(D1245&lt;NgayBatDau,D1245&gt;NgayKetThuc),"Ngày tháng phải nằm trong kỳ báo cáo",IF(AND(G1245&lt;&gt;"",COUNTIF(D.2[Tên khách hàng],G1245)=0),"Tên KH chưa khai báo trong DSKH",IF(AND(H1245&lt;&gt;"",COUNTIF(D.1[Tên sản phẩm],H1245)=0),"SP này chưa khai báo trong DSSP",""))))</f>
        <v/>
      </c>
      <c r="AB1245" s="23" t="str">
        <f t="shared" ca="1" si="286"/>
        <v/>
      </c>
      <c r="AC1245" s="23" t="str">
        <f t="shared" ca="1" si="287"/>
        <v/>
      </c>
      <c r="AD1245" s="23" t="str">
        <f t="shared" ca="1" si="288"/>
        <v/>
      </c>
      <c r="AE1245" s="68" t="str">
        <f t="shared" ca="1" si="289"/>
        <v/>
      </c>
      <c r="AF1245" s="69" t="str">
        <f>IF(OR(H1245="",S1245=""),"",S1245-(SUM(L1245,M1245)*INDEX(D.1[Đơn giá],MATCH(H1245,D.1[Tên sản phẩm],0))))</f>
        <v/>
      </c>
      <c r="AG1245" s="90" t="str">
        <f t="shared" ca="1" si="290"/>
        <v/>
      </c>
      <c r="AH1245" s="90"/>
    </row>
    <row r="1246" spans="2:34" ht="27.75" customHeight="1" x14ac:dyDescent="0.2">
      <c r="B1246" s="154">
        <f t="shared" si="291"/>
        <v>1243</v>
      </c>
      <c r="C1246" s="155" t="str">
        <f t="shared" ca="1" si="292"/>
        <v/>
      </c>
      <c r="D1246" s="156" t="str">
        <f t="shared" ca="1" si="293"/>
        <v/>
      </c>
      <c r="E1246" s="157" t="str">
        <f t="shared" ca="1" si="294"/>
        <v/>
      </c>
      <c r="F1246" s="157"/>
      <c r="G1246" s="158" t="str">
        <f t="shared" ca="1" si="295"/>
        <v/>
      </c>
      <c r="H1246" s="159"/>
      <c r="I1246" s="160" t="str">
        <f>IF(H1246="","",INDEX(D.1[Quy cách],MATCH(H1246,D.1[Tên sản phẩm],0)))</f>
        <v/>
      </c>
      <c r="J1246" s="35" t="str">
        <f>IF(H1246="","",INDEX(D.1[ĐVT],MATCH(H1246,D.1[Tên sản phẩm],0)))</f>
        <v/>
      </c>
      <c r="K1246" s="163" t="str">
        <f>IF(H1246="","",INDEX(D.1[Đơn giá bán
(Tham khảo)],MATCH(H1246,D.1[Tên sản phẩm],0)))</f>
        <v/>
      </c>
      <c r="L1246" s="162"/>
      <c r="M1246" s="159"/>
      <c r="N1246" s="159"/>
      <c r="O1246" s="159"/>
      <c r="P1246" s="163" t="str">
        <f t="shared" si="296"/>
        <v/>
      </c>
      <c r="Q1246" s="164"/>
      <c r="R1246" s="162"/>
      <c r="S1246" s="163" t="str">
        <f t="shared" si="297"/>
        <v/>
      </c>
      <c r="T1246" s="164" t="str">
        <f t="shared" ca="1" si="298"/>
        <v/>
      </c>
      <c r="U1246" s="163" t="str">
        <f t="shared" si="299"/>
        <v/>
      </c>
      <c r="V1246" s="163" t="str">
        <f ca="1">IF(AND(C1246&lt;&gt;"",C1246&lt;&gt;OFFSET(C1246,1,0)),SUMIFS(B.2[Giá có thuế],B.2[Số ĐK],C1246),"")</f>
        <v/>
      </c>
      <c r="W1246" s="159"/>
      <c r="X1246" s="161" t="str">
        <f>IF(W1246="","",'Thông Tin Chung'!$L$3)</f>
        <v/>
      </c>
      <c r="Y1246" s="163" t="str">
        <f t="shared" ca="1" si="300"/>
        <v/>
      </c>
      <c r="Z1246" s="165"/>
      <c r="AA1246" s="155" t="str">
        <f ca="1">IF(C1246="","",IF(OR(D1246&lt;NgayBatDau,D1246&gt;NgayKetThuc),"Ngày tháng phải nằm trong kỳ báo cáo",IF(AND(G1246&lt;&gt;"",COUNTIF(D.2[Tên khách hàng],G1246)=0),"Tên KH chưa khai báo trong DSKH",IF(AND(H1246&lt;&gt;"",COUNTIF(D.1[Tên sản phẩm],H1246)=0),"SP này chưa khai báo trong DSSP",""))))</f>
        <v/>
      </c>
      <c r="AB1246" s="23" t="str">
        <f t="shared" ca="1" si="286"/>
        <v/>
      </c>
      <c r="AC1246" s="23" t="str">
        <f t="shared" ca="1" si="287"/>
        <v/>
      </c>
      <c r="AD1246" s="23" t="str">
        <f t="shared" ca="1" si="288"/>
        <v/>
      </c>
      <c r="AE1246" s="68" t="str">
        <f t="shared" ca="1" si="289"/>
        <v/>
      </c>
      <c r="AF1246" s="69" t="str">
        <f>IF(OR(H1246="",S1246=""),"",S1246-(SUM(L1246,M1246)*INDEX(D.1[Đơn giá],MATCH(H1246,D.1[Tên sản phẩm],0))))</f>
        <v/>
      </c>
      <c r="AG1246" s="90" t="str">
        <f t="shared" ca="1" si="290"/>
        <v/>
      </c>
      <c r="AH1246" s="90"/>
    </row>
    <row r="1247" spans="2:34" ht="27.75" customHeight="1" x14ac:dyDescent="0.2">
      <c r="B1247" s="154">
        <f t="shared" si="291"/>
        <v>1244</v>
      </c>
      <c r="C1247" s="155" t="str">
        <f t="shared" ca="1" si="292"/>
        <v/>
      </c>
      <c r="D1247" s="156" t="str">
        <f t="shared" ca="1" si="293"/>
        <v/>
      </c>
      <c r="E1247" s="157" t="str">
        <f t="shared" ca="1" si="294"/>
        <v/>
      </c>
      <c r="F1247" s="157"/>
      <c r="G1247" s="158" t="str">
        <f t="shared" ca="1" si="295"/>
        <v/>
      </c>
      <c r="H1247" s="159"/>
      <c r="I1247" s="160" t="str">
        <f>IF(H1247="","",INDEX(D.1[Quy cách],MATCH(H1247,D.1[Tên sản phẩm],0)))</f>
        <v/>
      </c>
      <c r="J1247" s="35" t="str">
        <f>IF(H1247="","",INDEX(D.1[ĐVT],MATCH(H1247,D.1[Tên sản phẩm],0)))</f>
        <v/>
      </c>
      <c r="K1247" s="163" t="str">
        <f>IF(H1247="","",INDEX(D.1[Đơn giá bán
(Tham khảo)],MATCH(H1247,D.1[Tên sản phẩm],0)))</f>
        <v/>
      </c>
      <c r="L1247" s="162"/>
      <c r="M1247" s="159"/>
      <c r="N1247" s="159"/>
      <c r="O1247" s="159"/>
      <c r="P1247" s="163" t="str">
        <f t="shared" si="296"/>
        <v/>
      </c>
      <c r="Q1247" s="164"/>
      <c r="R1247" s="162"/>
      <c r="S1247" s="163" t="str">
        <f t="shared" si="297"/>
        <v/>
      </c>
      <c r="T1247" s="164" t="str">
        <f t="shared" ca="1" si="298"/>
        <v/>
      </c>
      <c r="U1247" s="163" t="str">
        <f t="shared" si="299"/>
        <v/>
      </c>
      <c r="V1247" s="163" t="str">
        <f ca="1">IF(AND(C1247&lt;&gt;"",C1247&lt;&gt;OFFSET(C1247,1,0)),SUMIFS(B.2[Giá có thuế],B.2[Số ĐK],C1247),"")</f>
        <v/>
      </c>
      <c r="W1247" s="159"/>
      <c r="X1247" s="161" t="str">
        <f>IF(W1247="","",'Thông Tin Chung'!$L$3)</f>
        <v/>
      </c>
      <c r="Y1247" s="163" t="str">
        <f t="shared" ca="1" si="300"/>
        <v/>
      </c>
      <c r="Z1247" s="165"/>
      <c r="AA1247" s="155" t="str">
        <f ca="1">IF(C1247="","",IF(OR(D1247&lt;NgayBatDau,D1247&gt;NgayKetThuc),"Ngày tháng phải nằm trong kỳ báo cáo",IF(AND(G1247&lt;&gt;"",COUNTIF(D.2[Tên khách hàng],G1247)=0),"Tên KH chưa khai báo trong DSKH",IF(AND(H1247&lt;&gt;"",COUNTIF(D.1[Tên sản phẩm],H1247)=0),"SP này chưa khai báo trong DSSP",""))))</f>
        <v/>
      </c>
      <c r="AB1247" s="23" t="str">
        <f t="shared" ca="1" si="286"/>
        <v/>
      </c>
      <c r="AC1247" s="23" t="str">
        <f t="shared" ca="1" si="287"/>
        <v/>
      </c>
      <c r="AD1247" s="23" t="str">
        <f t="shared" ca="1" si="288"/>
        <v/>
      </c>
      <c r="AE1247" s="68" t="str">
        <f t="shared" ca="1" si="289"/>
        <v/>
      </c>
      <c r="AF1247" s="69" t="str">
        <f>IF(OR(H1247="",S1247=""),"",S1247-(SUM(L1247,M1247)*INDEX(D.1[Đơn giá],MATCH(H1247,D.1[Tên sản phẩm],0))))</f>
        <v/>
      </c>
      <c r="AG1247" s="90" t="str">
        <f t="shared" ca="1" si="290"/>
        <v/>
      </c>
      <c r="AH1247" s="90"/>
    </row>
    <row r="1248" spans="2:34" ht="27.75" customHeight="1" x14ac:dyDescent="0.2">
      <c r="B1248" s="154">
        <f t="shared" si="291"/>
        <v>1245</v>
      </c>
      <c r="C1248" s="155" t="str">
        <f t="shared" ca="1" si="292"/>
        <v/>
      </c>
      <c r="D1248" s="156" t="str">
        <f t="shared" ca="1" si="293"/>
        <v/>
      </c>
      <c r="E1248" s="157" t="str">
        <f t="shared" ca="1" si="294"/>
        <v/>
      </c>
      <c r="F1248" s="157"/>
      <c r="G1248" s="158" t="str">
        <f t="shared" ca="1" si="295"/>
        <v/>
      </c>
      <c r="H1248" s="159"/>
      <c r="I1248" s="160" t="str">
        <f>IF(H1248="","",INDEX(D.1[Quy cách],MATCH(H1248,D.1[Tên sản phẩm],0)))</f>
        <v/>
      </c>
      <c r="J1248" s="35" t="str">
        <f>IF(H1248="","",INDEX(D.1[ĐVT],MATCH(H1248,D.1[Tên sản phẩm],0)))</f>
        <v/>
      </c>
      <c r="K1248" s="163" t="str">
        <f>IF(H1248="","",INDEX(D.1[Đơn giá bán
(Tham khảo)],MATCH(H1248,D.1[Tên sản phẩm],0)))</f>
        <v/>
      </c>
      <c r="L1248" s="162"/>
      <c r="M1248" s="159"/>
      <c r="N1248" s="159"/>
      <c r="O1248" s="159"/>
      <c r="P1248" s="163" t="str">
        <f t="shared" si="296"/>
        <v/>
      </c>
      <c r="Q1248" s="164"/>
      <c r="R1248" s="162"/>
      <c r="S1248" s="163" t="str">
        <f t="shared" si="297"/>
        <v/>
      </c>
      <c r="T1248" s="164" t="str">
        <f t="shared" ca="1" si="298"/>
        <v/>
      </c>
      <c r="U1248" s="163" t="str">
        <f t="shared" si="299"/>
        <v/>
      </c>
      <c r="V1248" s="163" t="str">
        <f ca="1">IF(AND(C1248&lt;&gt;"",C1248&lt;&gt;OFFSET(C1248,1,0)),SUMIFS(B.2[Giá có thuế],B.2[Số ĐK],C1248),"")</f>
        <v/>
      </c>
      <c r="W1248" s="159"/>
      <c r="X1248" s="161" t="str">
        <f>IF(W1248="","",'Thông Tin Chung'!$L$3)</f>
        <v/>
      </c>
      <c r="Y1248" s="163" t="str">
        <f t="shared" ca="1" si="300"/>
        <v/>
      </c>
      <c r="Z1248" s="165"/>
      <c r="AA1248" s="155" t="str">
        <f ca="1">IF(C1248="","",IF(OR(D1248&lt;NgayBatDau,D1248&gt;NgayKetThuc),"Ngày tháng phải nằm trong kỳ báo cáo",IF(AND(G1248&lt;&gt;"",COUNTIF(D.2[Tên khách hàng],G1248)=0),"Tên KH chưa khai báo trong DSKH",IF(AND(H1248&lt;&gt;"",COUNTIF(D.1[Tên sản phẩm],H1248)=0),"SP này chưa khai báo trong DSSP",""))))</f>
        <v/>
      </c>
      <c r="AB1248" s="23" t="str">
        <f t="shared" ca="1" si="286"/>
        <v/>
      </c>
      <c r="AC1248" s="23" t="str">
        <f t="shared" ca="1" si="287"/>
        <v/>
      </c>
      <c r="AD1248" s="23" t="str">
        <f t="shared" ca="1" si="288"/>
        <v/>
      </c>
      <c r="AE1248" s="68" t="str">
        <f t="shared" ca="1" si="289"/>
        <v/>
      </c>
      <c r="AF1248" s="69" t="str">
        <f>IF(OR(H1248="",S1248=""),"",S1248-(SUM(L1248,M1248)*INDEX(D.1[Đơn giá],MATCH(H1248,D.1[Tên sản phẩm],0))))</f>
        <v/>
      </c>
      <c r="AG1248" s="90" t="str">
        <f t="shared" ca="1" si="290"/>
        <v/>
      </c>
      <c r="AH1248" s="90"/>
    </row>
    <row r="1249" spans="2:34" ht="27.75" customHeight="1" x14ac:dyDescent="0.2">
      <c r="B1249" s="154">
        <f t="shared" si="291"/>
        <v>1246</v>
      </c>
      <c r="C1249" s="155" t="str">
        <f t="shared" ca="1" si="292"/>
        <v/>
      </c>
      <c r="D1249" s="156" t="str">
        <f t="shared" ca="1" si="293"/>
        <v/>
      </c>
      <c r="E1249" s="157" t="str">
        <f t="shared" ca="1" si="294"/>
        <v/>
      </c>
      <c r="F1249" s="157"/>
      <c r="G1249" s="158" t="str">
        <f t="shared" ca="1" si="295"/>
        <v/>
      </c>
      <c r="H1249" s="159"/>
      <c r="I1249" s="160" t="str">
        <f>IF(H1249="","",INDEX(D.1[Quy cách],MATCH(H1249,D.1[Tên sản phẩm],0)))</f>
        <v/>
      </c>
      <c r="J1249" s="35" t="str">
        <f>IF(H1249="","",INDEX(D.1[ĐVT],MATCH(H1249,D.1[Tên sản phẩm],0)))</f>
        <v/>
      </c>
      <c r="K1249" s="163" t="str">
        <f>IF(H1249="","",INDEX(D.1[Đơn giá bán
(Tham khảo)],MATCH(H1249,D.1[Tên sản phẩm],0)))</f>
        <v/>
      </c>
      <c r="L1249" s="162"/>
      <c r="M1249" s="159"/>
      <c r="N1249" s="159"/>
      <c r="O1249" s="159"/>
      <c r="P1249" s="163" t="str">
        <f t="shared" si="296"/>
        <v/>
      </c>
      <c r="Q1249" s="164"/>
      <c r="R1249" s="162"/>
      <c r="S1249" s="163" t="str">
        <f t="shared" si="297"/>
        <v/>
      </c>
      <c r="T1249" s="164" t="str">
        <f t="shared" ca="1" si="298"/>
        <v/>
      </c>
      <c r="U1249" s="163" t="str">
        <f t="shared" si="299"/>
        <v/>
      </c>
      <c r="V1249" s="163" t="str">
        <f ca="1">IF(AND(C1249&lt;&gt;"",C1249&lt;&gt;OFFSET(C1249,1,0)),SUMIFS(B.2[Giá có thuế],B.2[Số ĐK],C1249),"")</f>
        <v/>
      </c>
      <c r="W1249" s="159"/>
      <c r="X1249" s="161" t="str">
        <f>IF(W1249="","",'Thông Tin Chung'!$L$3)</f>
        <v/>
      </c>
      <c r="Y1249" s="163" t="str">
        <f t="shared" ca="1" si="300"/>
        <v/>
      </c>
      <c r="Z1249" s="165"/>
      <c r="AA1249" s="155" t="str">
        <f ca="1">IF(C1249="","",IF(OR(D1249&lt;NgayBatDau,D1249&gt;NgayKetThuc),"Ngày tháng phải nằm trong kỳ báo cáo",IF(AND(G1249&lt;&gt;"",COUNTIF(D.2[Tên khách hàng],G1249)=0),"Tên KH chưa khai báo trong DSKH",IF(AND(H1249&lt;&gt;"",COUNTIF(D.1[Tên sản phẩm],H1249)=0),"SP này chưa khai báo trong DSSP",""))))</f>
        <v/>
      </c>
      <c r="AB1249" s="23" t="str">
        <f t="shared" ca="1" si="286"/>
        <v/>
      </c>
      <c r="AC1249" s="23" t="str">
        <f t="shared" ca="1" si="287"/>
        <v/>
      </c>
      <c r="AD1249" s="23" t="str">
        <f t="shared" ca="1" si="288"/>
        <v/>
      </c>
      <c r="AE1249" s="68" t="str">
        <f t="shared" ca="1" si="289"/>
        <v/>
      </c>
      <c r="AF1249" s="69" t="str">
        <f>IF(OR(H1249="",S1249=""),"",S1249-(SUM(L1249,M1249)*INDEX(D.1[Đơn giá],MATCH(H1249,D.1[Tên sản phẩm],0))))</f>
        <v/>
      </c>
      <c r="AG1249" s="90" t="str">
        <f t="shared" ca="1" si="290"/>
        <v/>
      </c>
      <c r="AH1249" s="90"/>
    </row>
    <row r="1250" spans="2:34" ht="27.75" customHeight="1" x14ac:dyDescent="0.2">
      <c r="B1250" s="154">
        <f t="shared" si="291"/>
        <v>1247</v>
      </c>
      <c r="C1250" s="155" t="str">
        <f t="shared" ca="1" si="292"/>
        <v/>
      </c>
      <c r="D1250" s="156" t="str">
        <f t="shared" ca="1" si="293"/>
        <v/>
      </c>
      <c r="E1250" s="157" t="str">
        <f t="shared" ca="1" si="294"/>
        <v/>
      </c>
      <c r="F1250" s="157"/>
      <c r="G1250" s="158" t="str">
        <f t="shared" ca="1" si="295"/>
        <v/>
      </c>
      <c r="H1250" s="159"/>
      <c r="I1250" s="160" t="str">
        <f>IF(H1250="","",INDEX(D.1[Quy cách],MATCH(H1250,D.1[Tên sản phẩm],0)))</f>
        <v/>
      </c>
      <c r="J1250" s="35" t="str">
        <f>IF(H1250="","",INDEX(D.1[ĐVT],MATCH(H1250,D.1[Tên sản phẩm],0)))</f>
        <v/>
      </c>
      <c r="K1250" s="163" t="str">
        <f>IF(H1250="","",INDEX(D.1[Đơn giá bán
(Tham khảo)],MATCH(H1250,D.1[Tên sản phẩm],0)))</f>
        <v/>
      </c>
      <c r="L1250" s="162"/>
      <c r="M1250" s="159"/>
      <c r="N1250" s="159"/>
      <c r="O1250" s="159"/>
      <c r="P1250" s="163" t="str">
        <f t="shared" si="296"/>
        <v/>
      </c>
      <c r="Q1250" s="164"/>
      <c r="R1250" s="162"/>
      <c r="S1250" s="163" t="str">
        <f t="shared" si="297"/>
        <v/>
      </c>
      <c r="T1250" s="164" t="str">
        <f t="shared" ca="1" si="298"/>
        <v/>
      </c>
      <c r="U1250" s="163" t="str">
        <f t="shared" si="299"/>
        <v/>
      </c>
      <c r="V1250" s="163" t="str">
        <f ca="1">IF(AND(C1250&lt;&gt;"",C1250&lt;&gt;OFFSET(C1250,1,0)),SUMIFS(B.2[Giá có thuế],B.2[Số ĐK],C1250),"")</f>
        <v/>
      </c>
      <c r="W1250" s="159"/>
      <c r="X1250" s="161" t="str">
        <f>IF(W1250="","",'Thông Tin Chung'!$L$3)</f>
        <v/>
      </c>
      <c r="Y1250" s="163" t="str">
        <f t="shared" ca="1" si="300"/>
        <v/>
      </c>
      <c r="Z1250" s="165"/>
      <c r="AA1250" s="155" t="str">
        <f ca="1">IF(C1250="","",IF(OR(D1250&lt;NgayBatDau,D1250&gt;NgayKetThuc),"Ngày tháng phải nằm trong kỳ báo cáo",IF(AND(G1250&lt;&gt;"",COUNTIF(D.2[Tên khách hàng],G1250)=0),"Tên KH chưa khai báo trong DSKH",IF(AND(H1250&lt;&gt;"",COUNTIF(D.1[Tên sản phẩm],H1250)=0),"SP này chưa khai báo trong DSSP",""))))</f>
        <v/>
      </c>
      <c r="AB1250" s="23" t="str">
        <f t="shared" ca="1" si="286"/>
        <v/>
      </c>
      <c r="AC1250" s="23" t="str">
        <f t="shared" ca="1" si="287"/>
        <v/>
      </c>
      <c r="AD1250" s="23" t="str">
        <f t="shared" ca="1" si="288"/>
        <v/>
      </c>
      <c r="AE1250" s="68" t="str">
        <f t="shared" ca="1" si="289"/>
        <v/>
      </c>
      <c r="AF1250" s="69" t="str">
        <f>IF(OR(H1250="",S1250=""),"",S1250-(SUM(L1250,M1250)*INDEX(D.1[Đơn giá],MATCH(H1250,D.1[Tên sản phẩm],0))))</f>
        <v/>
      </c>
      <c r="AG1250" s="90" t="str">
        <f t="shared" ca="1" si="290"/>
        <v/>
      </c>
      <c r="AH1250" s="90"/>
    </row>
    <row r="1251" spans="2:34" ht="27.75" customHeight="1" x14ac:dyDescent="0.2">
      <c r="B1251" s="154">
        <f t="shared" si="291"/>
        <v>1248</v>
      </c>
      <c r="C1251" s="155" t="str">
        <f t="shared" ca="1" si="292"/>
        <v/>
      </c>
      <c r="D1251" s="156" t="str">
        <f t="shared" ca="1" si="293"/>
        <v/>
      </c>
      <c r="E1251" s="157" t="str">
        <f t="shared" ca="1" si="294"/>
        <v/>
      </c>
      <c r="F1251" s="157"/>
      <c r="G1251" s="158" t="str">
        <f t="shared" ca="1" si="295"/>
        <v/>
      </c>
      <c r="H1251" s="159"/>
      <c r="I1251" s="160" t="str">
        <f>IF(H1251="","",INDEX(D.1[Quy cách],MATCH(H1251,D.1[Tên sản phẩm],0)))</f>
        <v/>
      </c>
      <c r="J1251" s="35" t="str">
        <f>IF(H1251="","",INDEX(D.1[ĐVT],MATCH(H1251,D.1[Tên sản phẩm],0)))</f>
        <v/>
      </c>
      <c r="K1251" s="163" t="str">
        <f>IF(H1251="","",INDEX(D.1[Đơn giá bán
(Tham khảo)],MATCH(H1251,D.1[Tên sản phẩm],0)))</f>
        <v/>
      </c>
      <c r="L1251" s="162"/>
      <c r="M1251" s="159"/>
      <c r="N1251" s="159"/>
      <c r="O1251" s="159"/>
      <c r="P1251" s="163" t="str">
        <f t="shared" si="296"/>
        <v/>
      </c>
      <c r="Q1251" s="164"/>
      <c r="R1251" s="162"/>
      <c r="S1251" s="163" t="str">
        <f t="shared" si="297"/>
        <v/>
      </c>
      <c r="T1251" s="164" t="str">
        <f t="shared" ca="1" si="298"/>
        <v/>
      </c>
      <c r="U1251" s="163" t="str">
        <f t="shared" si="299"/>
        <v/>
      </c>
      <c r="V1251" s="163" t="str">
        <f ca="1">IF(AND(C1251&lt;&gt;"",C1251&lt;&gt;OFFSET(C1251,1,0)),SUMIFS(B.2[Giá có thuế],B.2[Số ĐK],C1251),"")</f>
        <v/>
      </c>
      <c r="W1251" s="159"/>
      <c r="X1251" s="161" t="str">
        <f>IF(W1251="","",'Thông Tin Chung'!$L$3)</f>
        <v/>
      </c>
      <c r="Y1251" s="163" t="str">
        <f t="shared" ca="1" si="300"/>
        <v/>
      </c>
      <c r="Z1251" s="165"/>
      <c r="AA1251" s="155" t="str">
        <f ca="1">IF(C1251="","",IF(OR(D1251&lt;NgayBatDau,D1251&gt;NgayKetThuc),"Ngày tháng phải nằm trong kỳ báo cáo",IF(AND(G1251&lt;&gt;"",COUNTIF(D.2[Tên khách hàng],G1251)=0),"Tên KH chưa khai báo trong DSKH",IF(AND(H1251&lt;&gt;"",COUNTIF(D.1[Tên sản phẩm],H1251)=0),"SP này chưa khai báo trong DSSP",""))))</f>
        <v/>
      </c>
      <c r="AB1251" s="23" t="str">
        <f t="shared" ca="1" si="286"/>
        <v/>
      </c>
      <c r="AC1251" s="23" t="str">
        <f t="shared" ca="1" si="287"/>
        <v/>
      </c>
      <c r="AD1251" s="23" t="str">
        <f t="shared" ca="1" si="288"/>
        <v/>
      </c>
      <c r="AE1251" s="68" t="str">
        <f t="shared" ca="1" si="289"/>
        <v/>
      </c>
      <c r="AF1251" s="69" t="str">
        <f>IF(OR(H1251="",S1251=""),"",S1251-(SUM(L1251,M1251)*INDEX(D.1[Đơn giá],MATCH(H1251,D.1[Tên sản phẩm],0))))</f>
        <v/>
      </c>
      <c r="AG1251" s="90" t="str">
        <f t="shared" ca="1" si="290"/>
        <v/>
      </c>
      <c r="AH1251" s="90"/>
    </row>
    <row r="1252" spans="2:34" ht="27.75" customHeight="1" x14ac:dyDescent="0.2">
      <c r="B1252" s="154">
        <f t="shared" si="291"/>
        <v>1249</v>
      </c>
      <c r="C1252" s="155" t="str">
        <f t="shared" ca="1" si="292"/>
        <v/>
      </c>
      <c r="D1252" s="156" t="str">
        <f t="shared" ca="1" si="293"/>
        <v/>
      </c>
      <c r="E1252" s="157" t="str">
        <f t="shared" ca="1" si="294"/>
        <v/>
      </c>
      <c r="F1252" s="157"/>
      <c r="G1252" s="158" t="str">
        <f t="shared" ca="1" si="295"/>
        <v/>
      </c>
      <c r="H1252" s="159"/>
      <c r="I1252" s="160" t="str">
        <f>IF(H1252="","",INDEX(D.1[Quy cách],MATCH(H1252,D.1[Tên sản phẩm],0)))</f>
        <v/>
      </c>
      <c r="J1252" s="35" t="str">
        <f>IF(H1252="","",INDEX(D.1[ĐVT],MATCH(H1252,D.1[Tên sản phẩm],0)))</f>
        <v/>
      </c>
      <c r="K1252" s="163" t="str">
        <f>IF(H1252="","",INDEX(D.1[Đơn giá bán
(Tham khảo)],MATCH(H1252,D.1[Tên sản phẩm],0)))</f>
        <v/>
      </c>
      <c r="L1252" s="162"/>
      <c r="M1252" s="159"/>
      <c r="N1252" s="159"/>
      <c r="O1252" s="159"/>
      <c r="P1252" s="163" t="str">
        <f t="shared" si="296"/>
        <v/>
      </c>
      <c r="Q1252" s="164"/>
      <c r="R1252" s="162"/>
      <c r="S1252" s="163" t="str">
        <f t="shared" si="297"/>
        <v/>
      </c>
      <c r="T1252" s="164" t="str">
        <f t="shared" ca="1" si="298"/>
        <v/>
      </c>
      <c r="U1252" s="163" t="str">
        <f t="shared" si="299"/>
        <v/>
      </c>
      <c r="V1252" s="163" t="str">
        <f ca="1">IF(AND(C1252&lt;&gt;"",C1252&lt;&gt;OFFSET(C1252,1,0)),SUMIFS(B.2[Giá có thuế],B.2[Số ĐK],C1252),"")</f>
        <v/>
      </c>
      <c r="W1252" s="159"/>
      <c r="X1252" s="161" t="str">
        <f>IF(W1252="","",'Thông Tin Chung'!$L$3)</f>
        <v/>
      </c>
      <c r="Y1252" s="163" t="str">
        <f t="shared" ca="1" si="300"/>
        <v/>
      </c>
      <c r="Z1252" s="165"/>
      <c r="AA1252" s="155" t="str">
        <f ca="1">IF(C1252="","",IF(OR(D1252&lt;NgayBatDau,D1252&gt;NgayKetThuc),"Ngày tháng phải nằm trong kỳ báo cáo",IF(AND(G1252&lt;&gt;"",COUNTIF(D.2[Tên khách hàng],G1252)=0),"Tên KH chưa khai báo trong DSKH",IF(AND(H1252&lt;&gt;"",COUNTIF(D.1[Tên sản phẩm],H1252)=0),"SP này chưa khai báo trong DSSP",""))))</f>
        <v/>
      </c>
      <c r="AB1252" s="23" t="str">
        <f t="shared" ca="1" si="286"/>
        <v/>
      </c>
      <c r="AC1252" s="23" t="str">
        <f t="shared" ca="1" si="287"/>
        <v/>
      </c>
      <c r="AD1252" s="23" t="str">
        <f t="shared" ca="1" si="288"/>
        <v/>
      </c>
      <c r="AE1252" s="68" t="str">
        <f t="shared" ca="1" si="289"/>
        <v/>
      </c>
      <c r="AF1252" s="69" t="str">
        <f>IF(OR(H1252="",S1252=""),"",S1252-(SUM(L1252,M1252)*INDEX(D.1[Đơn giá],MATCH(H1252,D.1[Tên sản phẩm],0))))</f>
        <v/>
      </c>
      <c r="AG1252" s="90" t="str">
        <f t="shared" ca="1" si="290"/>
        <v/>
      </c>
      <c r="AH1252" s="90"/>
    </row>
    <row r="1253" spans="2:34" ht="27.75" customHeight="1" x14ac:dyDescent="0.2">
      <c r="B1253" s="154">
        <f t="shared" si="291"/>
        <v>1250</v>
      </c>
      <c r="C1253" s="155" t="str">
        <f t="shared" ca="1" si="292"/>
        <v/>
      </c>
      <c r="D1253" s="156" t="str">
        <f t="shared" ca="1" si="293"/>
        <v/>
      </c>
      <c r="E1253" s="157" t="str">
        <f t="shared" ca="1" si="294"/>
        <v/>
      </c>
      <c r="F1253" s="157"/>
      <c r="G1253" s="158" t="str">
        <f t="shared" ca="1" si="295"/>
        <v/>
      </c>
      <c r="H1253" s="159"/>
      <c r="I1253" s="160" t="str">
        <f>IF(H1253="","",INDEX(D.1[Quy cách],MATCH(H1253,D.1[Tên sản phẩm],0)))</f>
        <v/>
      </c>
      <c r="J1253" s="35" t="str">
        <f>IF(H1253="","",INDEX(D.1[ĐVT],MATCH(H1253,D.1[Tên sản phẩm],0)))</f>
        <v/>
      </c>
      <c r="K1253" s="163" t="str">
        <f>IF(H1253="","",INDEX(D.1[Đơn giá bán
(Tham khảo)],MATCH(H1253,D.1[Tên sản phẩm],0)))</f>
        <v/>
      </c>
      <c r="L1253" s="162"/>
      <c r="M1253" s="159"/>
      <c r="N1253" s="159"/>
      <c r="O1253" s="159"/>
      <c r="P1253" s="163" t="str">
        <f t="shared" si="296"/>
        <v/>
      </c>
      <c r="Q1253" s="164"/>
      <c r="R1253" s="162"/>
      <c r="S1253" s="163" t="str">
        <f t="shared" si="297"/>
        <v/>
      </c>
      <c r="T1253" s="164" t="str">
        <f t="shared" ca="1" si="298"/>
        <v/>
      </c>
      <c r="U1253" s="163" t="str">
        <f t="shared" si="299"/>
        <v/>
      </c>
      <c r="V1253" s="163" t="str">
        <f ca="1">IF(AND(C1253&lt;&gt;"",C1253&lt;&gt;OFFSET(C1253,1,0)),SUMIFS(B.2[Giá có thuế],B.2[Số ĐK],C1253),"")</f>
        <v/>
      </c>
      <c r="W1253" s="159"/>
      <c r="X1253" s="161" t="str">
        <f>IF(W1253="","",'Thông Tin Chung'!$L$3)</f>
        <v/>
      </c>
      <c r="Y1253" s="163" t="str">
        <f t="shared" ca="1" si="300"/>
        <v/>
      </c>
      <c r="Z1253" s="165"/>
      <c r="AA1253" s="155" t="str">
        <f ca="1">IF(C1253="","",IF(OR(D1253&lt;NgayBatDau,D1253&gt;NgayKetThuc),"Ngày tháng phải nằm trong kỳ báo cáo",IF(AND(G1253&lt;&gt;"",COUNTIF(D.2[Tên khách hàng],G1253)=0),"Tên KH chưa khai báo trong DSKH",IF(AND(H1253&lt;&gt;"",COUNTIF(D.1[Tên sản phẩm],H1253)=0),"SP này chưa khai báo trong DSSP",""))))</f>
        <v/>
      </c>
      <c r="AB1253" s="23" t="str">
        <f t="shared" ca="1" si="286"/>
        <v/>
      </c>
      <c r="AC1253" s="23" t="str">
        <f t="shared" ca="1" si="287"/>
        <v/>
      </c>
      <c r="AD1253" s="23" t="str">
        <f t="shared" ca="1" si="288"/>
        <v/>
      </c>
      <c r="AE1253" s="68" t="str">
        <f t="shared" ca="1" si="289"/>
        <v/>
      </c>
      <c r="AF1253" s="69" t="str">
        <f>IF(OR(H1253="",S1253=""),"",S1253-(SUM(L1253,M1253)*INDEX(D.1[Đơn giá],MATCH(H1253,D.1[Tên sản phẩm],0))))</f>
        <v/>
      </c>
      <c r="AG1253" s="90" t="str">
        <f t="shared" ca="1" si="290"/>
        <v/>
      </c>
      <c r="AH1253" s="90"/>
    </row>
    <row r="1254" spans="2:34" ht="27.75" customHeight="1" x14ac:dyDescent="0.2">
      <c r="B1254" s="154">
        <f t="shared" si="291"/>
        <v>1251</v>
      </c>
      <c r="C1254" s="155" t="str">
        <f t="shared" ca="1" si="292"/>
        <v/>
      </c>
      <c r="D1254" s="156" t="str">
        <f t="shared" ca="1" si="293"/>
        <v/>
      </c>
      <c r="E1254" s="157" t="str">
        <f t="shared" ca="1" si="294"/>
        <v/>
      </c>
      <c r="F1254" s="157"/>
      <c r="G1254" s="158" t="str">
        <f t="shared" ca="1" si="295"/>
        <v/>
      </c>
      <c r="H1254" s="159"/>
      <c r="I1254" s="160" t="str">
        <f>IF(H1254="","",INDEX(D.1[Quy cách],MATCH(H1254,D.1[Tên sản phẩm],0)))</f>
        <v/>
      </c>
      <c r="J1254" s="35" t="str">
        <f>IF(H1254="","",INDEX(D.1[ĐVT],MATCH(H1254,D.1[Tên sản phẩm],0)))</f>
        <v/>
      </c>
      <c r="K1254" s="163" t="str">
        <f>IF(H1254="","",INDEX(D.1[Đơn giá bán
(Tham khảo)],MATCH(H1254,D.1[Tên sản phẩm],0)))</f>
        <v/>
      </c>
      <c r="L1254" s="162"/>
      <c r="M1254" s="159"/>
      <c r="N1254" s="159"/>
      <c r="O1254" s="159"/>
      <c r="P1254" s="163" t="str">
        <f t="shared" si="296"/>
        <v/>
      </c>
      <c r="Q1254" s="164"/>
      <c r="R1254" s="162"/>
      <c r="S1254" s="163" t="str">
        <f t="shared" si="297"/>
        <v/>
      </c>
      <c r="T1254" s="164" t="str">
        <f t="shared" ca="1" si="298"/>
        <v/>
      </c>
      <c r="U1254" s="163" t="str">
        <f t="shared" si="299"/>
        <v/>
      </c>
      <c r="V1254" s="163" t="str">
        <f ca="1">IF(AND(C1254&lt;&gt;"",C1254&lt;&gt;OFFSET(C1254,1,0)),SUMIFS(B.2[Giá có thuế],B.2[Số ĐK],C1254),"")</f>
        <v/>
      </c>
      <c r="W1254" s="159"/>
      <c r="X1254" s="161" t="str">
        <f>IF(W1254="","",'Thông Tin Chung'!$L$3)</f>
        <v/>
      </c>
      <c r="Y1254" s="163" t="str">
        <f t="shared" ca="1" si="300"/>
        <v/>
      </c>
      <c r="Z1254" s="165"/>
      <c r="AA1254" s="155" t="str">
        <f ca="1">IF(C1254="","",IF(OR(D1254&lt;NgayBatDau,D1254&gt;NgayKetThuc),"Ngày tháng phải nằm trong kỳ báo cáo",IF(AND(G1254&lt;&gt;"",COUNTIF(D.2[Tên khách hàng],G1254)=0),"Tên KH chưa khai báo trong DSKH",IF(AND(H1254&lt;&gt;"",COUNTIF(D.1[Tên sản phẩm],H1254)=0),"SP này chưa khai báo trong DSSP",""))))</f>
        <v/>
      </c>
      <c r="AB1254" s="23" t="str">
        <f t="shared" ca="1" si="286"/>
        <v/>
      </c>
      <c r="AC1254" s="23" t="str">
        <f t="shared" ca="1" si="287"/>
        <v/>
      </c>
      <c r="AD1254" s="23" t="str">
        <f t="shared" ca="1" si="288"/>
        <v/>
      </c>
      <c r="AE1254" s="68" t="str">
        <f t="shared" ca="1" si="289"/>
        <v/>
      </c>
      <c r="AF1254" s="69" t="str">
        <f>IF(OR(H1254="",S1254=""),"",S1254-(SUM(L1254,M1254)*INDEX(D.1[Đơn giá],MATCH(H1254,D.1[Tên sản phẩm],0))))</f>
        <v/>
      </c>
      <c r="AG1254" s="90" t="str">
        <f t="shared" ca="1" si="290"/>
        <v/>
      </c>
      <c r="AH1254" s="90"/>
    </row>
    <row r="1255" spans="2:34" ht="27.75" customHeight="1" x14ac:dyDescent="0.2">
      <c r="B1255" s="154">
        <f t="shared" si="291"/>
        <v>1252</v>
      </c>
      <c r="C1255" s="155" t="str">
        <f t="shared" ca="1" si="292"/>
        <v/>
      </c>
      <c r="D1255" s="156" t="str">
        <f t="shared" ca="1" si="293"/>
        <v/>
      </c>
      <c r="E1255" s="157" t="str">
        <f t="shared" ca="1" si="294"/>
        <v/>
      </c>
      <c r="F1255" s="157"/>
      <c r="G1255" s="158" t="str">
        <f t="shared" ca="1" si="295"/>
        <v/>
      </c>
      <c r="H1255" s="159"/>
      <c r="I1255" s="160" t="str">
        <f>IF(H1255="","",INDEX(D.1[Quy cách],MATCH(H1255,D.1[Tên sản phẩm],0)))</f>
        <v/>
      </c>
      <c r="J1255" s="35" t="str">
        <f>IF(H1255="","",INDEX(D.1[ĐVT],MATCH(H1255,D.1[Tên sản phẩm],0)))</f>
        <v/>
      </c>
      <c r="K1255" s="163" t="str">
        <f>IF(H1255="","",INDEX(D.1[Đơn giá bán
(Tham khảo)],MATCH(H1255,D.1[Tên sản phẩm],0)))</f>
        <v/>
      </c>
      <c r="L1255" s="162"/>
      <c r="M1255" s="159"/>
      <c r="N1255" s="159"/>
      <c r="O1255" s="159"/>
      <c r="P1255" s="163" t="str">
        <f t="shared" si="296"/>
        <v/>
      </c>
      <c r="Q1255" s="164"/>
      <c r="R1255" s="162"/>
      <c r="S1255" s="163" t="str">
        <f t="shared" si="297"/>
        <v/>
      </c>
      <c r="T1255" s="164" t="str">
        <f t="shared" ca="1" si="298"/>
        <v/>
      </c>
      <c r="U1255" s="163" t="str">
        <f t="shared" si="299"/>
        <v/>
      </c>
      <c r="V1255" s="163" t="str">
        <f ca="1">IF(AND(C1255&lt;&gt;"",C1255&lt;&gt;OFFSET(C1255,1,0)),SUMIFS(B.2[Giá có thuế],B.2[Số ĐK],C1255),"")</f>
        <v/>
      </c>
      <c r="W1255" s="159"/>
      <c r="X1255" s="161" t="str">
        <f>IF(W1255="","",'Thông Tin Chung'!$L$3)</f>
        <v/>
      </c>
      <c r="Y1255" s="163" t="str">
        <f t="shared" ca="1" si="300"/>
        <v/>
      </c>
      <c r="Z1255" s="165"/>
      <c r="AA1255" s="155" t="str">
        <f ca="1">IF(C1255="","",IF(OR(D1255&lt;NgayBatDau,D1255&gt;NgayKetThuc),"Ngày tháng phải nằm trong kỳ báo cáo",IF(AND(G1255&lt;&gt;"",COUNTIF(D.2[Tên khách hàng],G1255)=0),"Tên KH chưa khai báo trong DSKH",IF(AND(H1255&lt;&gt;"",COUNTIF(D.1[Tên sản phẩm],H1255)=0),"SP này chưa khai báo trong DSSP",""))))</f>
        <v/>
      </c>
      <c r="AB1255" s="23" t="str">
        <f t="shared" ca="1" si="286"/>
        <v/>
      </c>
      <c r="AC1255" s="23" t="str">
        <f t="shared" ca="1" si="287"/>
        <v/>
      </c>
      <c r="AD1255" s="23" t="str">
        <f t="shared" ca="1" si="288"/>
        <v/>
      </c>
      <c r="AE1255" s="68" t="str">
        <f t="shared" ca="1" si="289"/>
        <v/>
      </c>
      <c r="AF1255" s="69" t="str">
        <f>IF(OR(H1255="",S1255=""),"",S1255-(SUM(L1255,M1255)*INDEX(D.1[Đơn giá],MATCH(H1255,D.1[Tên sản phẩm],0))))</f>
        <v/>
      </c>
      <c r="AG1255" s="90" t="str">
        <f t="shared" ca="1" si="290"/>
        <v/>
      </c>
      <c r="AH1255" s="90"/>
    </row>
    <row r="1256" spans="2:34" ht="27.75" customHeight="1" x14ac:dyDescent="0.2">
      <c r="B1256" s="154">
        <f t="shared" si="291"/>
        <v>1253</v>
      </c>
      <c r="C1256" s="155" t="str">
        <f t="shared" ca="1" si="292"/>
        <v/>
      </c>
      <c r="D1256" s="156" t="str">
        <f t="shared" ca="1" si="293"/>
        <v/>
      </c>
      <c r="E1256" s="157" t="str">
        <f t="shared" ca="1" si="294"/>
        <v/>
      </c>
      <c r="F1256" s="157"/>
      <c r="G1256" s="158" t="str">
        <f t="shared" ca="1" si="295"/>
        <v/>
      </c>
      <c r="H1256" s="159"/>
      <c r="I1256" s="160" t="str">
        <f>IF(H1256="","",INDEX(D.1[Quy cách],MATCH(H1256,D.1[Tên sản phẩm],0)))</f>
        <v/>
      </c>
      <c r="J1256" s="35" t="str">
        <f>IF(H1256="","",INDEX(D.1[ĐVT],MATCH(H1256,D.1[Tên sản phẩm],0)))</f>
        <v/>
      </c>
      <c r="K1256" s="163" t="str">
        <f>IF(H1256="","",INDEX(D.1[Đơn giá bán
(Tham khảo)],MATCH(H1256,D.1[Tên sản phẩm],0)))</f>
        <v/>
      </c>
      <c r="L1256" s="162"/>
      <c r="M1256" s="159"/>
      <c r="N1256" s="159"/>
      <c r="O1256" s="159"/>
      <c r="P1256" s="163" t="str">
        <f t="shared" si="296"/>
        <v/>
      </c>
      <c r="Q1256" s="164"/>
      <c r="R1256" s="162"/>
      <c r="S1256" s="163" t="str">
        <f t="shared" si="297"/>
        <v/>
      </c>
      <c r="T1256" s="164" t="str">
        <f t="shared" ca="1" si="298"/>
        <v/>
      </c>
      <c r="U1256" s="163" t="str">
        <f t="shared" si="299"/>
        <v/>
      </c>
      <c r="V1256" s="163" t="str">
        <f ca="1">IF(AND(C1256&lt;&gt;"",C1256&lt;&gt;OFFSET(C1256,1,0)),SUMIFS(B.2[Giá có thuế],B.2[Số ĐK],C1256),"")</f>
        <v/>
      </c>
      <c r="W1256" s="159"/>
      <c r="X1256" s="161" t="str">
        <f>IF(W1256="","",'Thông Tin Chung'!$L$3)</f>
        <v/>
      </c>
      <c r="Y1256" s="163" t="str">
        <f t="shared" ca="1" si="300"/>
        <v/>
      </c>
      <c r="Z1256" s="165"/>
      <c r="AA1256" s="155" t="str">
        <f ca="1">IF(C1256="","",IF(OR(D1256&lt;NgayBatDau,D1256&gt;NgayKetThuc),"Ngày tháng phải nằm trong kỳ báo cáo",IF(AND(G1256&lt;&gt;"",COUNTIF(D.2[Tên khách hàng],G1256)=0),"Tên KH chưa khai báo trong DSKH",IF(AND(H1256&lt;&gt;"",COUNTIF(D.1[Tên sản phẩm],H1256)=0),"SP này chưa khai báo trong DSSP",""))))</f>
        <v/>
      </c>
      <c r="AB1256" s="23" t="str">
        <f t="shared" ca="1" si="286"/>
        <v/>
      </c>
      <c r="AC1256" s="23" t="str">
        <f t="shared" ca="1" si="287"/>
        <v/>
      </c>
      <c r="AD1256" s="23" t="str">
        <f t="shared" ca="1" si="288"/>
        <v/>
      </c>
      <c r="AE1256" s="68" t="str">
        <f t="shared" ca="1" si="289"/>
        <v/>
      </c>
      <c r="AF1256" s="69" t="str">
        <f>IF(OR(H1256="",S1256=""),"",S1256-(SUM(L1256,M1256)*INDEX(D.1[Đơn giá],MATCH(H1256,D.1[Tên sản phẩm],0))))</f>
        <v/>
      </c>
      <c r="AG1256" s="90" t="str">
        <f t="shared" ca="1" si="290"/>
        <v/>
      </c>
      <c r="AH1256" s="90"/>
    </row>
    <row r="1257" spans="2:34" ht="27.75" customHeight="1" x14ac:dyDescent="0.2">
      <c r="B1257" s="154">
        <f t="shared" si="291"/>
        <v>1254</v>
      </c>
      <c r="C1257" s="155" t="str">
        <f t="shared" ca="1" si="292"/>
        <v/>
      </c>
      <c r="D1257" s="156" t="str">
        <f t="shared" ca="1" si="293"/>
        <v/>
      </c>
      <c r="E1257" s="157" t="str">
        <f t="shared" ca="1" si="294"/>
        <v/>
      </c>
      <c r="F1257" s="157"/>
      <c r="G1257" s="158" t="str">
        <f t="shared" ca="1" si="295"/>
        <v/>
      </c>
      <c r="H1257" s="159"/>
      <c r="I1257" s="160" t="str">
        <f>IF(H1257="","",INDEX(D.1[Quy cách],MATCH(H1257,D.1[Tên sản phẩm],0)))</f>
        <v/>
      </c>
      <c r="J1257" s="35" t="str">
        <f>IF(H1257="","",INDEX(D.1[ĐVT],MATCH(H1257,D.1[Tên sản phẩm],0)))</f>
        <v/>
      </c>
      <c r="K1257" s="163" t="str">
        <f>IF(H1257="","",INDEX(D.1[Đơn giá bán
(Tham khảo)],MATCH(H1257,D.1[Tên sản phẩm],0)))</f>
        <v/>
      </c>
      <c r="L1257" s="162"/>
      <c r="M1257" s="159"/>
      <c r="N1257" s="159"/>
      <c r="O1257" s="159"/>
      <c r="P1257" s="163" t="str">
        <f t="shared" si="296"/>
        <v/>
      </c>
      <c r="Q1257" s="164"/>
      <c r="R1257" s="162"/>
      <c r="S1257" s="163" t="str">
        <f t="shared" si="297"/>
        <v/>
      </c>
      <c r="T1257" s="164" t="str">
        <f t="shared" ca="1" si="298"/>
        <v/>
      </c>
      <c r="U1257" s="163" t="str">
        <f t="shared" si="299"/>
        <v/>
      </c>
      <c r="V1257" s="163" t="str">
        <f ca="1">IF(AND(C1257&lt;&gt;"",C1257&lt;&gt;OFFSET(C1257,1,0)),SUMIFS(B.2[Giá có thuế],B.2[Số ĐK],C1257),"")</f>
        <v/>
      </c>
      <c r="W1257" s="159"/>
      <c r="X1257" s="161" t="str">
        <f>IF(W1257="","",'Thông Tin Chung'!$L$3)</f>
        <v/>
      </c>
      <c r="Y1257" s="163" t="str">
        <f t="shared" ca="1" si="300"/>
        <v/>
      </c>
      <c r="Z1257" s="165"/>
      <c r="AA1257" s="155" t="str">
        <f ca="1">IF(C1257="","",IF(OR(D1257&lt;NgayBatDau,D1257&gt;NgayKetThuc),"Ngày tháng phải nằm trong kỳ báo cáo",IF(AND(G1257&lt;&gt;"",COUNTIF(D.2[Tên khách hàng],G1257)=0),"Tên KH chưa khai báo trong DSKH",IF(AND(H1257&lt;&gt;"",COUNTIF(D.1[Tên sản phẩm],H1257)=0),"SP này chưa khai báo trong DSSP",""))))</f>
        <v/>
      </c>
      <c r="AB1257" s="23" t="str">
        <f t="shared" ca="1" si="286"/>
        <v/>
      </c>
      <c r="AC1257" s="23" t="str">
        <f t="shared" ca="1" si="287"/>
        <v/>
      </c>
      <c r="AD1257" s="23" t="str">
        <f t="shared" ca="1" si="288"/>
        <v/>
      </c>
      <c r="AE1257" s="68" t="str">
        <f t="shared" ca="1" si="289"/>
        <v/>
      </c>
      <c r="AF1257" s="69" t="str">
        <f>IF(OR(H1257="",S1257=""),"",S1257-(SUM(L1257,M1257)*INDEX(D.1[Đơn giá],MATCH(H1257,D.1[Tên sản phẩm],0))))</f>
        <v/>
      </c>
      <c r="AG1257" s="90" t="str">
        <f t="shared" ca="1" si="290"/>
        <v/>
      </c>
      <c r="AH1257" s="90"/>
    </row>
    <row r="1258" spans="2:34" ht="27.75" customHeight="1" x14ac:dyDescent="0.2">
      <c r="B1258" s="154">
        <f t="shared" si="291"/>
        <v>1255</v>
      </c>
      <c r="C1258" s="155" t="str">
        <f t="shared" ca="1" si="292"/>
        <v/>
      </c>
      <c r="D1258" s="156" t="str">
        <f t="shared" ca="1" si="293"/>
        <v/>
      </c>
      <c r="E1258" s="157" t="str">
        <f t="shared" ca="1" si="294"/>
        <v/>
      </c>
      <c r="F1258" s="157"/>
      <c r="G1258" s="158" t="str">
        <f t="shared" ca="1" si="295"/>
        <v/>
      </c>
      <c r="H1258" s="159"/>
      <c r="I1258" s="160" t="str">
        <f>IF(H1258="","",INDEX(D.1[Quy cách],MATCH(H1258,D.1[Tên sản phẩm],0)))</f>
        <v/>
      </c>
      <c r="J1258" s="35" t="str">
        <f>IF(H1258="","",INDEX(D.1[ĐVT],MATCH(H1258,D.1[Tên sản phẩm],0)))</f>
        <v/>
      </c>
      <c r="K1258" s="163" t="str">
        <f>IF(H1258="","",INDEX(D.1[Đơn giá bán
(Tham khảo)],MATCH(H1258,D.1[Tên sản phẩm],0)))</f>
        <v/>
      </c>
      <c r="L1258" s="162"/>
      <c r="M1258" s="159"/>
      <c r="N1258" s="159"/>
      <c r="O1258" s="159"/>
      <c r="P1258" s="163" t="str">
        <f t="shared" si="296"/>
        <v/>
      </c>
      <c r="Q1258" s="164"/>
      <c r="R1258" s="162"/>
      <c r="S1258" s="163" t="str">
        <f t="shared" si="297"/>
        <v/>
      </c>
      <c r="T1258" s="164" t="str">
        <f t="shared" ca="1" si="298"/>
        <v/>
      </c>
      <c r="U1258" s="163" t="str">
        <f t="shared" si="299"/>
        <v/>
      </c>
      <c r="V1258" s="163" t="str">
        <f ca="1">IF(AND(C1258&lt;&gt;"",C1258&lt;&gt;OFFSET(C1258,1,0)),SUMIFS(B.2[Giá có thuế],B.2[Số ĐK],C1258),"")</f>
        <v/>
      </c>
      <c r="W1258" s="159"/>
      <c r="X1258" s="161" t="str">
        <f>IF(W1258="","",'Thông Tin Chung'!$L$3)</f>
        <v/>
      </c>
      <c r="Y1258" s="163" t="str">
        <f t="shared" ca="1" si="300"/>
        <v/>
      </c>
      <c r="Z1258" s="165"/>
      <c r="AA1258" s="155" t="str">
        <f ca="1">IF(C1258="","",IF(OR(D1258&lt;NgayBatDau,D1258&gt;NgayKetThuc),"Ngày tháng phải nằm trong kỳ báo cáo",IF(AND(G1258&lt;&gt;"",COUNTIF(D.2[Tên khách hàng],G1258)=0),"Tên KH chưa khai báo trong DSKH",IF(AND(H1258&lt;&gt;"",COUNTIF(D.1[Tên sản phẩm],H1258)=0),"SP này chưa khai báo trong DSSP",""))))</f>
        <v/>
      </c>
      <c r="AB1258" s="23" t="str">
        <f t="shared" ca="1" si="286"/>
        <v/>
      </c>
      <c r="AC1258" s="23" t="str">
        <f t="shared" ca="1" si="287"/>
        <v/>
      </c>
      <c r="AD1258" s="23" t="str">
        <f t="shared" ca="1" si="288"/>
        <v/>
      </c>
      <c r="AE1258" s="68" t="str">
        <f t="shared" ca="1" si="289"/>
        <v/>
      </c>
      <c r="AF1258" s="69" t="str">
        <f>IF(OR(H1258="",S1258=""),"",S1258-(SUM(L1258,M1258)*INDEX(D.1[Đơn giá],MATCH(H1258,D.1[Tên sản phẩm],0))))</f>
        <v/>
      </c>
      <c r="AG1258" s="90" t="str">
        <f t="shared" ca="1" si="290"/>
        <v/>
      </c>
      <c r="AH1258" s="90"/>
    </row>
    <row r="1259" spans="2:34" ht="27.75" customHeight="1" x14ac:dyDescent="0.2">
      <c r="B1259" s="154">
        <f t="shared" si="291"/>
        <v>1256</v>
      </c>
      <c r="C1259" s="155" t="str">
        <f t="shared" ca="1" si="292"/>
        <v/>
      </c>
      <c r="D1259" s="156" t="str">
        <f t="shared" ca="1" si="293"/>
        <v/>
      </c>
      <c r="E1259" s="157" t="str">
        <f t="shared" ca="1" si="294"/>
        <v/>
      </c>
      <c r="F1259" s="157"/>
      <c r="G1259" s="158" t="str">
        <f t="shared" ca="1" si="295"/>
        <v/>
      </c>
      <c r="H1259" s="159"/>
      <c r="I1259" s="160" t="str">
        <f>IF(H1259="","",INDEX(D.1[Quy cách],MATCH(H1259,D.1[Tên sản phẩm],0)))</f>
        <v/>
      </c>
      <c r="J1259" s="35" t="str">
        <f>IF(H1259="","",INDEX(D.1[ĐVT],MATCH(H1259,D.1[Tên sản phẩm],0)))</f>
        <v/>
      </c>
      <c r="K1259" s="163" t="str">
        <f>IF(H1259="","",INDEX(D.1[Đơn giá bán
(Tham khảo)],MATCH(H1259,D.1[Tên sản phẩm],0)))</f>
        <v/>
      </c>
      <c r="L1259" s="162"/>
      <c r="M1259" s="159"/>
      <c r="N1259" s="159"/>
      <c r="O1259" s="159"/>
      <c r="P1259" s="163" t="str">
        <f t="shared" si="296"/>
        <v/>
      </c>
      <c r="Q1259" s="164"/>
      <c r="R1259" s="162"/>
      <c r="S1259" s="163" t="str">
        <f t="shared" si="297"/>
        <v/>
      </c>
      <c r="T1259" s="164" t="str">
        <f t="shared" ca="1" si="298"/>
        <v/>
      </c>
      <c r="U1259" s="163" t="str">
        <f t="shared" si="299"/>
        <v/>
      </c>
      <c r="V1259" s="163" t="str">
        <f ca="1">IF(AND(C1259&lt;&gt;"",C1259&lt;&gt;OFFSET(C1259,1,0)),SUMIFS(B.2[Giá có thuế],B.2[Số ĐK],C1259),"")</f>
        <v/>
      </c>
      <c r="W1259" s="159"/>
      <c r="X1259" s="161" t="str">
        <f>IF(W1259="","",'Thông Tin Chung'!$L$3)</f>
        <v/>
      </c>
      <c r="Y1259" s="163" t="str">
        <f t="shared" ca="1" si="300"/>
        <v/>
      </c>
      <c r="Z1259" s="165"/>
      <c r="AA1259" s="155" t="str">
        <f ca="1">IF(C1259="","",IF(OR(D1259&lt;NgayBatDau,D1259&gt;NgayKetThuc),"Ngày tháng phải nằm trong kỳ báo cáo",IF(AND(G1259&lt;&gt;"",COUNTIF(D.2[Tên khách hàng],G1259)=0),"Tên KH chưa khai báo trong DSKH",IF(AND(H1259&lt;&gt;"",COUNTIF(D.1[Tên sản phẩm],H1259)=0),"SP này chưa khai báo trong DSSP",""))))</f>
        <v/>
      </c>
      <c r="AB1259" s="23" t="str">
        <f t="shared" ca="1" si="286"/>
        <v/>
      </c>
      <c r="AC1259" s="23" t="str">
        <f t="shared" ca="1" si="287"/>
        <v/>
      </c>
      <c r="AD1259" s="23" t="str">
        <f t="shared" ca="1" si="288"/>
        <v/>
      </c>
      <c r="AE1259" s="68" t="str">
        <f t="shared" ca="1" si="289"/>
        <v/>
      </c>
      <c r="AF1259" s="69" t="str">
        <f>IF(OR(H1259="",S1259=""),"",S1259-(SUM(L1259,M1259)*INDEX(D.1[Đơn giá],MATCH(H1259,D.1[Tên sản phẩm],0))))</f>
        <v/>
      </c>
      <c r="AG1259" s="90" t="str">
        <f t="shared" ca="1" si="290"/>
        <v/>
      </c>
      <c r="AH1259" s="90"/>
    </row>
    <row r="1260" spans="2:34" ht="27.75" customHeight="1" x14ac:dyDescent="0.2">
      <c r="B1260" s="154">
        <f t="shared" si="291"/>
        <v>1257</v>
      </c>
      <c r="C1260" s="155" t="str">
        <f t="shared" ca="1" si="292"/>
        <v/>
      </c>
      <c r="D1260" s="156" t="str">
        <f t="shared" ca="1" si="293"/>
        <v/>
      </c>
      <c r="E1260" s="157" t="str">
        <f t="shared" ca="1" si="294"/>
        <v/>
      </c>
      <c r="F1260" s="157"/>
      <c r="G1260" s="158" t="str">
        <f t="shared" ca="1" si="295"/>
        <v/>
      </c>
      <c r="H1260" s="159"/>
      <c r="I1260" s="160" t="str">
        <f>IF(H1260="","",INDEX(D.1[Quy cách],MATCH(H1260,D.1[Tên sản phẩm],0)))</f>
        <v/>
      </c>
      <c r="J1260" s="35" t="str">
        <f>IF(H1260="","",INDEX(D.1[ĐVT],MATCH(H1260,D.1[Tên sản phẩm],0)))</f>
        <v/>
      </c>
      <c r="K1260" s="163" t="str">
        <f>IF(H1260="","",INDEX(D.1[Đơn giá bán
(Tham khảo)],MATCH(H1260,D.1[Tên sản phẩm],0)))</f>
        <v/>
      </c>
      <c r="L1260" s="162"/>
      <c r="M1260" s="159"/>
      <c r="N1260" s="159"/>
      <c r="O1260" s="159"/>
      <c r="P1260" s="163" t="str">
        <f t="shared" si="296"/>
        <v/>
      </c>
      <c r="Q1260" s="164"/>
      <c r="R1260" s="162"/>
      <c r="S1260" s="163" t="str">
        <f t="shared" si="297"/>
        <v/>
      </c>
      <c r="T1260" s="164" t="str">
        <f t="shared" ca="1" si="298"/>
        <v/>
      </c>
      <c r="U1260" s="163" t="str">
        <f t="shared" si="299"/>
        <v/>
      </c>
      <c r="V1260" s="163" t="str">
        <f ca="1">IF(AND(C1260&lt;&gt;"",C1260&lt;&gt;OFFSET(C1260,1,0)),SUMIFS(B.2[Giá có thuế],B.2[Số ĐK],C1260),"")</f>
        <v/>
      </c>
      <c r="W1260" s="159"/>
      <c r="X1260" s="161" t="str">
        <f>IF(W1260="","",'Thông Tin Chung'!$L$3)</f>
        <v/>
      </c>
      <c r="Y1260" s="163" t="str">
        <f t="shared" ca="1" si="300"/>
        <v/>
      </c>
      <c r="Z1260" s="165"/>
      <c r="AA1260" s="155" t="str">
        <f ca="1">IF(C1260="","",IF(OR(D1260&lt;NgayBatDau,D1260&gt;NgayKetThuc),"Ngày tháng phải nằm trong kỳ báo cáo",IF(AND(G1260&lt;&gt;"",COUNTIF(D.2[Tên khách hàng],G1260)=0),"Tên KH chưa khai báo trong DSKH",IF(AND(H1260&lt;&gt;"",COUNTIF(D.1[Tên sản phẩm],H1260)=0),"SP này chưa khai báo trong DSSP",""))))</f>
        <v/>
      </c>
      <c r="AB1260" s="23" t="str">
        <f t="shared" ca="1" si="286"/>
        <v/>
      </c>
      <c r="AC1260" s="23" t="str">
        <f t="shared" ca="1" si="287"/>
        <v/>
      </c>
      <c r="AD1260" s="23" t="str">
        <f t="shared" ca="1" si="288"/>
        <v/>
      </c>
      <c r="AE1260" s="68" t="str">
        <f t="shared" ca="1" si="289"/>
        <v/>
      </c>
      <c r="AF1260" s="69" t="str">
        <f>IF(OR(H1260="",S1260=""),"",S1260-(SUM(L1260,M1260)*INDEX(D.1[Đơn giá],MATCH(H1260,D.1[Tên sản phẩm],0))))</f>
        <v/>
      </c>
      <c r="AG1260" s="90" t="str">
        <f t="shared" ca="1" si="290"/>
        <v/>
      </c>
      <c r="AH1260" s="90"/>
    </row>
    <row r="1261" spans="2:34" ht="27.75" customHeight="1" x14ac:dyDescent="0.2">
      <c r="B1261" s="154">
        <f t="shared" si="291"/>
        <v>1258</v>
      </c>
      <c r="C1261" s="155" t="str">
        <f t="shared" ca="1" si="292"/>
        <v/>
      </c>
      <c r="D1261" s="156" t="str">
        <f t="shared" ca="1" si="293"/>
        <v/>
      </c>
      <c r="E1261" s="157" t="str">
        <f t="shared" ca="1" si="294"/>
        <v/>
      </c>
      <c r="F1261" s="157"/>
      <c r="G1261" s="158" t="str">
        <f t="shared" ca="1" si="295"/>
        <v/>
      </c>
      <c r="H1261" s="159"/>
      <c r="I1261" s="160" t="str">
        <f>IF(H1261="","",INDEX(D.1[Quy cách],MATCH(H1261,D.1[Tên sản phẩm],0)))</f>
        <v/>
      </c>
      <c r="J1261" s="35" t="str">
        <f>IF(H1261="","",INDEX(D.1[ĐVT],MATCH(H1261,D.1[Tên sản phẩm],0)))</f>
        <v/>
      </c>
      <c r="K1261" s="163" t="str">
        <f>IF(H1261="","",INDEX(D.1[Đơn giá bán
(Tham khảo)],MATCH(H1261,D.1[Tên sản phẩm],0)))</f>
        <v/>
      </c>
      <c r="L1261" s="162"/>
      <c r="M1261" s="159"/>
      <c r="N1261" s="159"/>
      <c r="O1261" s="159"/>
      <c r="P1261" s="163" t="str">
        <f t="shared" si="296"/>
        <v/>
      </c>
      <c r="Q1261" s="164"/>
      <c r="R1261" s="162"/>
      <c r="S1261" s="163" t="str">
        <f t="shared" si="297"/>
        <v/>
      </c>
      <c r="T1261" s="164" t="str">
        <f t="shared" ca="1" si="298"/>
        <v/>
      </c>
      <c r="U1261" s="163" t="str">
        <f t="shared" si="299"/>
        <v/>
      </c>
      <c r="V1261" s="163" t="str">
        <f ca="1">IF(AND(C1261&lt;&gt;"",C1261&lt;&gt;OFFSET(C1261,1,0)),SUMIFS(B.2[Giá có thuế],B.2[Số ĐK],C1261),"")</f>
        <v/>
      </c>
      <c r="W1261" s="159"/>
      <c r="X1261" s="161" t="str">
        <f>IF(W1261="","",'Thông Tin Chung'!$L$3)</f>
        <v/>
      </c>
      <c r="Y1261" s="163" t="str">
        <f t="shared" ca="1" si="300"/>
        <v/>
      </c>
      <c r="Z1261" s="165"/>
      <c r="AA1261" s="155" t="str">
        <f ca="1">IF(C1261="","",IF(OR(D1261&lt;NgayBatDau,D1261&gt;NgayKetThuc),"Ngày tháng phải nằm trong kỳ báo cáo",IF(AND(G1261&lt;&gt;"",COUNTIF(D.2[Tên khách hàng],G1261)=0),"Tên KH chưa khai báo trong DSKH",IF(AND(H1261&lt;&gt;"",COUNTIF(D.1[Tên sản phẩm],H1261)=0),"SP này chưa khai báo trong DSSP",""))))</f>
        <v/>
      </c>
      <c r="AB1261" s="23" t="str">
        <f t="shared" ca="1" si="286"/>
        <v/>
      </c>
      <c r="AC1261" s="23" t="str">
        <f t="shared" ca="1" si="287"/>
        <v/>
      </c>
      <c r="AD1261" s="23" t="str">
        <f t="shared" ca="1" si="288"/>
        <v/>
      </c>
      <c r="AE1261" s="68" t="str">
        <f t="shared" ca="1" si="289"/>
        <v/>
      </c>
      <c r="AF1261" s="69" t="str">
        <f>IF(OR(H1261="",S1261=""),"",S1261-(SUM(L1261,M1261)*INDEX(D.1[Đơn giá],MATCH(H1261,D.1[Tên sản phẩm],0))))</f>
        <v/>
      </c>
      <c r="AG1261" s="90" t="str">
        <f t="shared" ca="1" si="290"/>
        <v/>
      </c>
      <c r="AH1261" s="90"/>
    </row>
    <row r="1262" spans="2:34" ht="27.75" customHeight="1" x14ac:dyDescent="0.2">
      <c r="B1262" s="154">
        <f t="shared" si="291"/>
        <v>1259</v>
      </c>
      <c r="C1262" s="155" t="str">
        <f t="shared" ca="1" si="292"/>
        <v/>
      </c>
      <c r="D1262" s="156" t="str">
        <f t="shared" ca="1" si="293"/>
        <v/>
      </c>
      <c r="E1262" s="157" t="str">
        <f t="shared" ca="1" si="294"/>
        <v/>
      </c>
      <c r="F1262" s="157"/>
      <c r="G1262" s="158" t="str">
        <f t="shared" ca="1" si="295"/>
        <v/>
      </c>
      <c r="H1262" s="159"/>
      <c r="I1262" s="160" t="str">
        <f>IF(H1262="","",INDEX(D.1[Quy cách],MATCH(H1262,D.1[Tên sản phẩm],0)))</f>
        <v/>
      </c>
      <c r="J1262" s="35" t="str">
        <f>IF(H1262="","",INDEX(D.1[ĐVT],MATCH(H1262,D.1[Tên sản phẩm],0)))</f>
        <v/>
      </c>
      <c r="K1262" s="163" t="str">
        <f>IF(H1262="","",INDEX(D.1[Đơn giá bán
(Tham khảo)],MATCH(H1262,D.1[Tên sản phẩm],0)))</f>
        <v/>
      </c>
      <c r="L1262" s="162"/>
      <c r="M1262" s="159"/>
      <c r="N1262" s="159"/>
      <c r="O1262" s="159"/>
      <c r="P1262" s="163" t="str">
        <f t="shared" si="296"/>
        <v/>
      </c>
      <c r="Q1262" s="164"/>
      <c r="R1262" s="162"/>
      <c r="S1262" s="163" t="str">
        <f t="shared" si="297"/>
        <v/>
      </c>
      <c r="T1262" s="164" t="str">
        <f t="shared" ca="1" si="298"/>
        <v/>
      </c>
      <c r="U1262" s="163" t="str">
        <f t="shared" si="299"/>
        <v/>
      </c>
      <c r="V1262" s="163" t="str">
        <f ca="1">IF(AND(C1262&lt;&gt;"",C1262&lt;&gt;OFFSET(C1262,1,0)),SUMIFS(B.2[Giá có thuế],B.2[Số ĐK],C1262),"")</f>
        <v/>
      </c>
      <c r="W1262" s="159"/>
      <c r="X1262" s="161" t="str">
        <f>IF(W1262="","",'Thông Tin Chung'!$L$3)</f>
        <v/>
      </c>
      <c r="Y1262" s="163" t="str">
        <f t="shared" ca="1" si="300"/>
        <v/>
      </c>
      <c r="Z1262" s="165"/>
      <c r="AA1262" s="155" t="str">
        <f ca="1">IF(C1262="","",IF(OR(D1262&lt;NgayBatDau,D1262&gt;NgayKetThuc),"Ngày tháng phải nằm trong kỳ báo cáo",IF(AND(G1262&lt;&gt;"",COUNTIF(D.2[Tên khách hàng],G1262)=0),"Tên KH chưa khai báo trong DSKH",IF(AND(H1262&lt;&gt;"",COUNTIF(D.1[Tên sản phẩm],H1262)=0),"SP này chưa khai báo trong DSSP",""))))</f>
        <v/>
      </c>
      <c r="AB1262" s="23" t="str">
        <f t="shared" ca="1" si="286"/>
        <v/>
      </c>
      <c r="AC1262" s="23" t="str">
        <f t="shared" ca="1" si="287"/>
        <v/>
      </c>
      <c r="AD1262" s="23" t="str">
        <f t="shared" ca="1" si="288"/>
        <v/>
      </c>
      <c r="AE1262" s="68" t="str">
        <f t="shared" ca="1" si="289"/>
        <v/>
      </c>
      <c r="AF1262" s="69" t="str">
        <f>IF(OR(H1262="",S1262=""),"",S1262-(SUM(L1262,M1262)*INDEX(D.1[Đơn giá],MATCH(H1262,D.1[Tên sản phẩm],0))))</f>
        <v/>
      </c>
      <c r="AG1262" s="90" t="str">
        <f t="shared" ca="1" si="290"/>
        <v/>
      </c>
      <c r="AH1262" s="90"/>
    </row>
    <row r="1263" spans="2:34" ht="27.75" customHeight="1" x14ac:dyDescent="0.2">
      <c r="B1263" s="154">
        <f t="shared" si="291"/>
        <v>1260</v>
      </c>
      <c r="C1263" s="155" t="str">
        <f t="shared" ca="1" si="292"/>
        <v/>
      </c>
      <c r="D1263" s="156" t="str">
        <f t="shared" ca="1" si="293"/>
        <v/>
      </c>
      <c r="E1263" s="157" t="str">
        <f t="shared" ca="1" si="294"/>
        <v/>
      </c>
      <c r="F1263" s="157"/>
      <c r="G1263" s="158" t="str">
        <f t="shared" ca="1" si="295"/>
        <v/>
      </c>
      <c r="H1263" s="159"/>
      <c r="I1263" s="160" t="str">
        <f>IF(H1263="","",INDEX(D.1[Quy cách],MATCH(H1263,D.1[Tên sản phẩm],0)))</f>
        <v/>
      </c>
      <c r="J1263" s="35" t="str">
        <f>IF(H1263="","",INDEX(D.1[ĐVT],MATCH(H1263,D.1[Tên sản phẩm],0)))</f>
        <v/>
      </c>
      <c r="K1263" s="163" t="str">
        <f>IF(H1263="","",INDEX(D.1[Đơn giá bán
(Tham khảo)],MATCH(H1263,D.1[Tên sản phẩm],0)))</f>
        <v/>
      </c>
      <c r="L1263" s="162"/>
      <c r="M1263" s="159"/>
      <c r="N1263" s="159"/>
      <c r="O1263" s="159"/>
      <c r="P1263" s="163" t="str">
        <f t="shared" si="296"/>
        <v/>
      </c>
      <c r="Q1263" s="164"/>
      <c r="R1263" s="162"/>
      <c r="S1263" s="163" t="str">
        <f t="shared" si="297"/>
        <v/>
      </c>
      <c r="T1263" s="164" t="str">
        <f t="shared" ca="1" si="298"/>
        <v/>
      </c>
      <c r="U1263" s="163" t="str">
        <f t="shared" si="299"/>
        <v/>
      </c>
      <c r="V1263" s="163" t="str">
        <f ca="1">IF(AND(C1263&lt;&gt;"",C1263&lt;&gt;OFFSET(C1263,1,0)),SUMIFS(B.2[Giá có thuế],B.2[Số ĐK],C1263),"")</f>
        <v/>
      </c>
      <c r="W1263" s="159"/>
      <c r="X1263" s="161" t="str">
        <f>IF(W1263="","",'Thông Tin Chung'!$L$3)</f>
        <v/>
      </c>
      <c r="Y1263" s="163" t="str">
        <f t="shared" ca="1" si="300"/>
        <v/>
      </c>
      <c r="Z1263" s="165"/>
      <c r="AA1263" s="155" t="str">
        <f ca="1">IF(C1263="","",IF(OR(D1263&lt;NgayBatDau,D1263&gt;NgayKetThuc),"Ngày tháng phải nằm trong kỳ báo cáo",IF(AND(G1263&lt;&gt;"",COUNTIF(D.2[Tên khách hàng],G1263)=0),"Tên KH chưa khai báo trong DSKH",IF(AND(H1263&lt;&gt;"",COUNTIF(D.1[Tên sản phẩm],H1263)=0),"SP này chưa khai báo trong DSSP",""))))</f>
        <v/>
      </c>
      <c r="AB1263" s="23" t="str">
        <f t="shared" ca="1" si="286"/>
        <v/>
      </c>
      <c r="AC1263" s="23" t="str">
        <f t="shared" ca="1" si="287"/>
        <v/>
      </c>
      <c r="AD1263" s="23" t="str">
        <f t="shared" ca="1" si="288"/>
        <v/>
      </c>
      <c r="AE1263" s="68" t="str">
        <f t="shared" ca="1" si="289"/>
        <v/>
      </c>
      <c r="AF1263" s="69" t="str">
        <f>IF(OR(H1263="",S1263=""),"",S1263-(SUM(L1263,M1263)*INDEX(D.1[Đơn giá],MATCH(H1263,D.1[Tên sản phẩm],0))))</f>
        <v/>
      </c>
      <c r="AG1263" s="90" t="str">
        <f t="shared" ca="1" si="290"/>
        <v/>
      </c>
      <c r="AH1263" s="90"/>
    </row>
    <row r="1264" spans="2:34" ht="27.75" customHeight="1" x14ac:dyDescent="0.2">
      <c r="B1264" s="154">
        <f t="shared" si="291"/>
        <v>1261</v>
      </c>
      <c r="C1264" s="155" t="str">
        <f t="shared" ca="1" si="292"/>
        <v/>
      </c>
      <c r="D1264" s="156" t="str">
        <f t="shared" ca="1" si="293"/>
        <v/>
      </c>
      <c r="E1264" s="157" t="str">
        <f t="shared" ca="1" si="294"/>
        <v/>
      </c>
      <c r="F1264" s="157"/>
      <c r="G1264" s="158" t="str">
        <f t="shared" ca="1" si="295"/>
        <v/>
      </c>
      <c r="H1264" s="159"/>
      <c r="I1264" s="160" t="str">
        <f>IF(H1264="","",INDEX(D.1[Quy cách],MATCH(H1264,D.1[Tên sản phẩm],0)))</f>
        <v/>
      </c>
      <c r="J1264" s="35" t="str">
        <f>IF(H1264="","",INDEX(D.1[ĐVT],MATCH(H1264,D.1[Tên sản phẩm],0)))</f>
        <v/>
      </c>
      <c r="K1264" s="163" t="str">
        <f>IF(H1264="","",INDEX(D.1[Đơn giá bán
(Tham khảo)],MATCH(H1264,D.1[Tên sản phẩm],0)))</f>
        <v/>
      </c>
      <c r="L1264" s="162"/>
      <c r="M1264" s="159"/>
      <c r="N1264" s="159"/>
      <c r="O1264" s="159"/>
      <c r="P1264" s="163" t="str">
        <f t="shared" si="296"/>
        <v/>
      </c>
      <c r="Q1264" s="164"/>
      <c r="R1264" s="162"/>
      <c r="S1264" s="163" t="str">
        <f t="shared" si="297"/>
        <v/>
      </c>
      <c r="T1264" s="164" t="str">
        <f t="shared" ca="1" si="298"/>
        <v/>
      </c>
      <c r="U1264" s="163" t="str">
        <f t="shared" si="299"/>
        <v/>
      </c>
      <c r="V1264" s="163" t="str">
        <f ca="1">IF(AND(C1264&lt;&gt;"",C1264&lt;&gt;OFFSET(C1264,1,0)),SUMIFS(B.2[Giá có thuế],B.2[Số ĐK],C1264),"")</f>
        <v/>
      </c>
      <c r="W1264" s="159"/>
      <c r="X1264" s="161" t="str">
        <f>IF(W1264="","",'Thông Tin Chung'!$L$3)</f>
        <v/>
      </c>
      <c r="Y1264" s="163" t="str">
        <f t="shared" ca="1" si="300"/>
        <v/>
      </c>
      <c r="Z1264" s="165"/>
      <c r="AA1264" s="155" t="str">
        <f ca="1">IF(C1264="","",IF(OR(D1264&lt;NgayBatDau,D1264&gt;NgayKetThuc),"Ngày tháng phải nằm trong kỳ báo cáo",IF(AND(G1264&lt;&gt;"",COUNTIF(D.2[Tên khách hàng],G1264)=0),"Tên KH chưa khai báo trong DSKH",IF(AND(H1264&lt;&gt;"",COUNTIF(D.1[Tên sản phẩm],H1264)=0),"SP này chưa khai báo trong DSSP",""))))</f>
        <v/>
      </c>
      <c r="AB1264" s="23" t="str">
        <f t="shared" ca="1" si="286"/>
        <v/>
      </c>
      <c r="AC1264" s="23" t="str">
        <f t="shared" ca="1" si="287"/>
        <v/>
      </c>
      <c r="AD1264" s="23" t="str">
        <f t="shared" ca="1" si="288"/>
        <v/>
      </c>
      <c r="AE1264" s="68" t="str">
        <f t="shared" ca="1" si="289"/>
        <v/>
      </c>
      <c r="AF1264" s="69" t="str">
        <f>IF(OR(H1264="",S1264=""),"",S1264-(SUM(L1264,M1264)*INDEX(D.1[Đơn giá],MATCH(H1264,D.1[Tên sản phẩm],0))))</f>
        <v/>
      </c>
      <c r="AG1264" s="90" t="str">
        <f t="shared" ca="1" si="290"/>
        <v/>
      </c>
      <c r="AH1264" s="90"/>
    </row>
    <row r="1265" spans="2:34" ht="27.75" customHeight="1" x14ac:dyDescent="0.2">
      <c r="B1265" s="154">
        <f t="shared" si="291"/>
        <v>1262</v>
      </c>
      <c r="C1265" s="155" t="str">
        <f t="shared" ca="1" si="292"/>
        <v/>
      </c>
      <c r="D1265" s="156" t="str">
        <f t="shared" ca="1" si="293"/>
        <v/>
      </c>
      <c r="E1265" s="157" t="str">
        <f t="shared" ca="1" si="294"/>
        <v/>
      </c>
      <c r="F1265" s="157"/>
      <c r="G1265" s="158" t="str">
        <f t="shared" ca="1" si="295"/>
        <v/>
      </c>
      <c r="H1265" s="159"/>
      <c r="I1265" s="160" t="str">
        <f>IF(H1265="","",INDEX(D.1[Quy cách],MATCH(H1265,D.1[Tên sản phẩm],0)))</f>
        <v/>
      </c>
      <c r="J1265" s="35" t="str">
        <f>IF(H1265="","",INDEX(D.1[ĐVT],MATCH(H1265,D.1[Tên sản phẩm],0)))</f>
        <v/>
      </c>
      <c r="K1265" s="163" t="str">
        <f>IF(H1265="","",INDEX(D.1[Đơn giá bán
(Tham khảo)],MATCH(H1265,D.1[Tên sản phẩm],0)))</f>
        <v/>
      </c>
      <c r="L1265" s="162"/>
      <c r="M1265" s="159"/>
      <c r="N1265" s="159"/>
      <c r="O1265" s="159"/>
      <c r="P1265" s="163" t="str">
        <f t="shared" si="296"/>
        <v/>
      </c>
      <c r="Q1265" s="164"/>
      <c r="R1265" s="162"/>
      <c r="S1265" s="163" t="str">
        <f t="shared" si="297"/>
        <v/>
      </c>
      <c r="T1265" s="164" t="str">
        <f t="shared" ca="1" si="298"/>
        <v/>
      </c>
      <c r="U1265" s="163" t="str">
        <f t="shared" si="299"/>
        <v/>
      </c>
      <c r="V1265" s="163" t="str">
        <f ca="1">IF(AND(C1265&lt;&gt;"",C1265&lt;&gt;OFFSET(C1265,1,0)),SUMIFS(B.2[Giá có thuế],B.2[Số ĐK],C1265),"")</f>
        <v/>
      </c>
      <c r="W1265" s="159"/>
      <c r="X1265" s="161" t="str">
        <f>IF(W1265="","",'Thông Tin Chung'!$L$3)</f>
        <v/>
      </c>
      <c r="Y1265" s="163" t="str">
        <f t="shared" ca="1" si="300"/>
        <v/>
      </c>
      <c r="Z1265" s="165"/>
      <c r="AA1265" s="155" t="str">
        <f ca="1">IF(C1265="","",IF(OR(D1265&lt;NgayBatDau,D1265&gt;NgayKetThuc),"Ngày tháng phải nằm trong kỳ báo cáo",IF(AND(G1265&lt;&gt;"",COUNTIF(D.2[Tên khách hàng],G1265)=0),"Tên KH chưa khai báo trong DSKH",IF(AND(H1265&lt;&gt;"",COUNTIF(D.1[Tên sản phẩm],H1265)=0),"SP này chưa khai báo trong DSSP",""))))</f>
        <v/>
      </c>
      <c r="AB1265" s="23" t="str">
        <f t="shared" ca="1" si="286"/>
        <v/>
      </c>
      <c r="AC1265" s="23" t="str">
        <f t="shared" ca="1" si="287"/>
        <v/>
      </c>
      <c r="AD1265" s="23" t="str">
        <f t="shared" ca="1" si="288"/>
        <v/>
      </c>
      <c r="AE1265" s="68" t="str">
        <f t="shared" ca="1" si="289"/>
        <v/>
      </c>
      <c r="AF1265" s="69" t="str">
        <f>IF(OR(H1265="",S1265=""),"",S1265-(SUM(L1265,M1265)*INDEX(D.1[Đơn giá],MATCH(H1265,D.1[Tên sản phẩm],0))))</f>
        <v/>
      </c>
      <c r="AG1265" s="90" t="str">
        <f t="shared" ca="1" si="290"/>
        <v/>
      </c>
      <c r="AH1265" s="90"/>
    </row>
    <row r="1266" spans="2:34" ht="27.75" customHeight="1" x14ac:dyDescent="0.2">
      <c r="B1266" s="154">
        <f t="shared" si="291"/>
        <v>1263</v>
      </c>
      <c r="C1266" s="155" t="str">
        <f t="shared" ca="1" si="292"/>
        <v/>
      </c>
      <c r="D1266" s="156" t="str">
        <f t="shared" ca="1" si="293"/>
        <v/>
      </c>
      <c r="E1266" s="157" t="str">
        <f t="shared" ca="1" si="294"/>
        <v/>
      </c>
      <c r="F1266" s="157"/>
      <c r="G1266" s="158" t="str">
        <f t="shared" ca="1" si="295"/>
        <v/>
      </c>
      <c r="H1266" s="159"/>
      <c r="I1266" s="160" t="str">
        <f>IF(H1266="","",INDEX(D.1[Quy cách],MATCH(H1266,D.1[Tên sản phẩm],0)))</f>
        <v/>
      </c>
      <c r="J1266" s="35" t="str">
        <f>IF(H1266="","",INDEX(D.1[ĐVT],MATCH(H1266,D.1[Tên sản phẩm],0)))</f>
        <v/>
      </c>
      <c r="K1266" s="163" t="str">
        <f>IF(H1266="","",INDEX(D.1[Đơn giá bán
(Tham khảo)],MATCH(H1266,D.1[Tên sản phẩm],0)))</f>
        <v/>
      </c>
      <c r="L1266" s="162"/>
      <c r="M1266" s="159"/>
      <c r="N1266" s="159"/>
      <c r="O1266" s="159"/>
      <c r="P1266" s="163" t="str">
        <f t="shared" si="296"/>
        <v/>
      </c>
      <c r="Q1266" s="164"/>
      <c r="R1266" s="162"/>
      <c r="S1266" s="163" t="str">
        <f t="shared" si="297"/>
        <v/>
      </c>
      <c r="T1266" s="164" t="str">
        <f t="shared" ca="1" si="298"/>
        <v/>
      </c>
      <c r="U1266" s="163" t="str">
        <f t="shared" si="299"/>
        <v/>
      </c>
      <c r="V1266" s="163" t="str">
        <f ca="1">IF(AND(C1266&lt;&gt;"",C1266&lt;&gt;OFFSET(C1266,1,0)),SUMIFS(B.2[Giá có thuế],B.2[Số ĐK],C1266),"")</f>
        <v/>
      </c>
      <c r="W1266" s="159"/>
      <c r="X1266" s="161" t="str">
        <f>IF(W1266="","",'Thông Tin Chung'!$L$3)</f>
        <v/>
      </c>
      <c r="Y1266" s="163" t="str">
        <f t="shared" ca="1" si="300"/>
        <v/>
      </c>
      <c r="Z1266" s="165"/>
      <c r="AA1266" s="155" t="str">
        <f ca="1">IF(C1266="","",IF(OR(D1266&lt;NgayBatDau,D1266&gt;NgayKetThuc),"Ngày tháng phải nằm trong kỳ báo cáo",IF(AND(G1266&lt;&gt;"",COUNTIF(D.2[Tên khách hàng],G1266)=0),"Tên KH chưa khai báo trong DSKH",IF(AND(H1266&lt;&gt;"",COUNTIF(D.1[Tên sản phẩm],H1266)=0),"SP này chưa khai báo trong DSSP",""))))</f>
        <v/>
      </c>
      <c r="AB1266" s="23" t="str">
        <f t="shared" ca="1" si="286"/>
        <v/>
      </c>
      <c r="AC1266" s="23" t="str">
        <f t="shared" ca="1" si="287"/>
        <v/>
      </c>
      <c r="AD1266" s="23" t="str">
        <f t="shared" ca="1" si="288"/>
        <v/>
      </c>
      <c r="AE1266" s="68" t="str">
        <f t="shared" ca="1" si="289"/>
        <v/>
      </c>
      <c r="AF1266" s="69" t="str">
        <f>IF(OR(H1266="",S1266=""),"",S1266-(SUM(L1266,M1266)*INDEX(D.1[Đơn giá],MATCH(H1266,D.1[Tên sản phẩm],0))))</f>
        <v/>
      </c>
      <c r="AG1266" s="90" t="str">
        <f t="shared" ca="1" si="290"/>
        <v/>
      </c>
      <c r="AH1266" s="90"/>
    </row>
    <row r="1267" spans="2:34" ht="27.75" customHeight="1" x14ac:dyDescent="0.2">
      <c r="B1267" s="154">
        <f t="shared" si="291"/>
        <v>1264</v>
      </c>
      <c r="C1267" s="155" t="str">
        <f t="shared" ca="1" si="292"/>
        <v/>
      </c>
      <c r="D1267" s="156" t="str">
        <f t="shared" ca="1" si="293"/>
        <v/>
      </c>
      <c r="E1267" s="157" t="str">
        <f t="shared" ca="1" si="294"/>
        <v/>
      </c>
      <c r="F1267" s="157"/>
      <c r="G1267" s="158" t="str">
        <f t="shared" ca="1" si="295"/>
        <v/>
      </c>
      <c r="H1267" s="159"/>
      <c r="I1267" s="160" t="str">
        <f>IF(H1267="","",INDEX(D.1[Quy cách],MATCH(H1267,D.1[Tên sản phẩm],0)))</f>
        <v/>
      </c>
      <c r="J1267" s="35" t="str">
        <f>IF(H1267="","",INDEX(D.1[ĐVT],MATCH(H1267,D.1[Tên sản phẩm],0)))</f>
        <v/>
      </c>
      <c r="K1267" s="163" t="str">
        <f>IF(H1267="","",INDEX(D.1[Đơn giá bán
(Tham khảo)],MATCH(H1267,D.1[Tên sản phẩm],0)))</f>
        <v/>
      </c>
      <c r="L1267" s="162"/>
      <c r="M1267" s="159"/>
      <c r="N1267" s="159"/>
      <c r="O1267" s="159"/>
      <c r="P1267" s="163" t="str">
        <f t="shared" si="296"/>
        <v/>
      </c>
      <c r="Q1267" s="164"/>
      <c r="R1267" s="162"/>
      <c r="S1267" s="163" t="str">
        <f t="shared" si="297"/>
        <v/>
      </c>
      <c r="T1267" s="164" t="str">
        <f t="shared" ca="1" si="298"/>
        <v/>
      </c>
      <c r="U1267" s="163" t="str">
        <f t="shared" si="299"/>
        <v/>
      </c>
      <c r="V1267" s="163" t="str">
        <f ca="1">IF(AND(C1267&lt;&gt;"",C1267&lt;&gt;OFFSET(C1267,1,0)),SUMIFS(B.2[Giá có thuế],B.2[Số ĐK],C1267),"")</f>
        <v/>
      </c>
      <c r="W1267" s="159"/>
      <c r="X1267" s="161" t="str">
        <f>IF(W1267="","",'Thông Tin Chung'!$L$3)</f>
        <v/>
      </c>
      <c r="Y1267" s="163" t="str">
        <f t="shared" ca="1" si="300"/>
        <v/>
      </c>
      <c r="Z1267" s="165"/>
      <c r="AA1267" s="155" t="str">
        <f ca="1">IF(C1267="","",IF(OR(D1267&lt;NgayBatDau,D1267&gt;NgayKetThuc),"Ngày tháng phải nằm trong kỳ báo cáo",IF(AND(G1267&lt;&gt;"",COUNTIF(D.2[Tên khách hàng],G1267)=0),"Tên KH chưa khai báo trong DSKH",IF(AND(H1267&lt;&gt;"",COUNTIF(D.1[Tên sản phẩm],H1267)=0),"SP này chưa khai báo trong DSSP",""))))</f>
        <v/>
      </c>
      <c r="AB1267" s="23" t="str">
        <f t="shared" ca="1" si="286"/>
        <v/>
      </c>
      <c r="AC1267" s="23" t="str">
        <f t="shared" ca="1" si="287"/>
        <v/>
      </c>
      <c r="AD1267" s="23" t="str">
        <f t="shared" ca="1" si="288"/>
        <v/>
      </c>
      <c r="AE1267" s="68" t="str">
        <f t="shared" ca="1" si="289"/>
        <v/>
      </c>
      <c r="AF1267" s="69" t="str">
        <f>IF(OR(H1267="",S1267=""),"",S1267-(SUM(L1267,M1267)*INDEX(D.1[Đơn giá],MATCH(H1267,D.1[Tên sản phẩm],0))))</f>
        <v/>
      </c>
      <c r="AG1267" s="90" t="str">
        <f t="shared" ca="1" si="290"/>
        <v/>
      </c>
      <c r="AH1267" s="90"/>
    </row>
    <row r="1268" spans="2:34" ht="27.75" customHeight="1" x14ac:dyDescent="0.2">
      <c r="B1268" s="154">
        <f t="shared" si="291"/>
        <v>1265</v>
      </c>
      <c r="C1268" s="155" t="str">
        <f t="shared" ca="1" si="292"/>
        <v/>
      </c>
      <c r="D1268" s="156" t="str">
        <f t="shared" ca="1" si="293"/>
        <v/>
      </c>
      <c r="E1268" s="157" t="str">
        <f t="shared" ca="1" si="294"/>
        <v/>
      </c>
      <c r="F1268" s="157"/>
      <c r="G1268" s="158" t="str">
        <f t="shared" ca="1" si="295"/>
        <v/>
      </c>
      <c r="H1268" s="159"/>
      <c r="I1268" s="160" t="str">
        <f>IF(H1268="","",INDEX(D.1[Quy cách],MATCH(H1268,D.1[Tên sản phẩm],0)))</f>
        <v/>
      </c>
      <c r="J1268" s="35" t="str">
        <f>IF(H1268="","",INDEX(D.1[ĐVT],MATCH(H1268,D.1[Tên sản phẩm],0)))</f>
        <v/>
      </c>
      <c r="K1268" s="163" t="str">
        <f>IF(H1268="","",INDEX(D.1[Đơn giá bán
(Tham khảo)],MATCH(H1268,D.1[Tên sản phẩm],0)))</f>
        <v/>
      </c>
      <c r="L1268" s="162"/>
      <c r="M1268" s="159"/>
      <c r="N1268" s="159"/>
      <c r="O1268" s="159"/>
      <c r="P1268" s="163" t="str">
        <f t="shared" si="296"/>
        <v/>
      </c>
      <c r="Q1268" s="164"/>
      <c r="R1268" s="162"/>
      <c r="S1268" s="163" t="str">
        <f t="shared" si="297"/>
        <v/>
      </c>
      <c r="T1268" s="164" t="str">
        <f t="shared" ca="1" si="298"/>
        <v/>
      </c>
      <c r="U1268" s="163" t="str">
        <f t="shared" si="299"/>
        <v/>
      </c>
      <c r="V1268" s="163" t="str">
        <f ca="1">IF(AND(C1268&lt;&gt;"",C1268&lt;&gt;OFFSET(C1268,1,0)),SUMIFS(B.2[Giá có thuế],B.2[Số ĐK],C1268),"")</f>
        <v/>
      </c>
      <c r="W1268" s="159"/>
      <c r="X1268" s="161" t="str">
        <f>IF(W1268="","",'Thông Tin Chung'!$L$3)</f>
        <v/>
      </c>
      <c r="Y1268" s="163" t="str">
        <f t="shared" ca="1" si="300"/>
        <v/>
      </c>
      <c r="Z1268" s="165"/>
      <c r="AA1268" s="155" t="str">
        <f ca="1">IF(C1268="","",IF(OR(D1268&lt;NgayBatDau,D1268&gt;NgayKetThuc),"Ngày tháng phải nằm trong kỳ báo cáo",IF(AND(G1268&lt;&gt;"",COUNTIF(D.2[Tên khách hàng],G1268)=0),"Tên KH chưa khai báo trong DSKH",IF(AND(H1268&lt;&gt;"",COUNTIF(D.1[Tên sản phẩm],H1268)=0),"SP này chưa khai báo trong DSSP",""))))</f>
        <v/>
      </c>
      <c r="AB1268" s="23" t="str">
        <f t="shared" ca="1" si="286"/>
        <v/>
      </c>
      <c r="AC1268" s="23" t="str">
        <f t="shared" ca="1" si="287"/>
        <v/>
      </c>
      <c r="AD1268" s="23" t="str">
        <f t="shared" ca="1" si="288"/>
        <v/>
      </c>
      <c r="AE1268" s="68" t="str">
        <f t="shared" ca="1" si="289"/>
        <v/>
      </c>
      <c r="AF1268" s="69" t="str">
        <f>IF(OR(H1268="",S1268=""),"",S1268-(SUM(L1268,M1268)*INDEX(D.1[Đơn giá],MATCH(H1268,D.1[Tên sản phẩm],0))))</f>
        <v/>
      </c>
      <c r="AG1268" s="90" t="str">
        <f t="shared" ca="1" si="290"/>
        <v/>
      </c>
      <c r="AH1268" s="90"/>
    </row>
    <row r="1269" spans="2:34" ht="27.75" customHeight="1" x14ac:dyDescent="0.2">
      <c r="B1269" s="154">
        <f t="shared" si="291"/>
        <v>1266</v>
      </c>
      <c r="C1269" s="155" t="str">
        <f t="shared" ca="1" si="292"/>
        <v/>
      </c>
      <c r="D1269" s="156" t="str">
        <f t="shared" ca="1" si="293"/>
        <v/>
      </c>
      <c r="E1269" s="157" t="str">
        <f t="shared" ca="1" si="294"/>
        <v/>
      </c>
      <c r="F1269" s="157"/>
      <c r="G1269" s="158" t="str">
        <f t="shared" ca="1" si="295"/>
        <v/>
      </c>
      <c r="H1269" s="159"/>
      <c r="I1269" s="160" t="str">
        <f>IF(H1269="","",INDEX(D.1[Quy cách],MATCH(H1269,D.1[Tên sản phẩm],0)))</f>
        <v/>
      </c>
      <c r="J1269" s="35" t="str">
        <f>IF(H1269="","",INDEX(D.1[ĐVT],MATCH(H1269,D.1[Tên sản phẩm],0)))</f>
        <v/>
      </c>
      <c r="K1269" s="163" t="str">
        <f>IF(H1269="","",INDEX(D.1[Đơn giá bán
(Tham khảo)],MATCH(H1269,D.1[Tên sản phẩm],0)))</f>
        <v/>
      </c>
      <c r="L1269" s="162"/>
      <c r="M1269" s="159"/>
      <c r="N1269" s="159"/>
      <c r="O1269" s="159"/>
      <c r="P1269" s="163" t="str">
        <f t="shared" si="296"/>
        <v/>
      </c>
      <c r="Q1269" s="164"/>
      <c r="R1269" s="162"/>
      <c r="S1269" s="163" t="str">
        <f t="shared" si="297"/>
        <v/>
      </c>
      <c r="T1269" s="164" t="str">
        <f t="shared" ca="1" si="298"/>
        <v/>
      </c>
      <c r="U1269" s="163" t="str">
        <f t="shared" si="299"/>
        <v/>
      </c>
      <c r="V1269" s="163" t="str">
        <f ca="1">IF(AND(C1269&lt;&gt;"",C1269&lt;&gt;OFFSET(C1269,1,0)),SUMIFS(B.2[Giá có thuế],B.2[Số ĐK],C1269),"")</f>
        <v/>
      </c>
      <c r="W1269" s="159"/>
      <c r="X1269" s="161" t="str">
        <f>IF(W1269="","",'Thông Tin Chung'!$L$3)</f>
        <v/>
      </c>
      <c r="Y1269" s="163" t="str">
        <f t="shared" ca="1" si="300"/>
        <v/>
      </c>
      <c r="Z1269" s="165"/>
      <c r="AA1269" s="155" t="str">
        <f ca="1">IF(C1269="","",IF(OR(D1269&lt;NgayBatDau,D1269&gt;NgayKetThuc),"Ngày tháng phải nằm trong kỳ báo cáo",IF(AND(G1269&lt;&gt;"",COUNTIF(D.2[Tên khách hàng],G1269)=0),"Tên KH chưa khai báo trong DSKH",IF(AND(H1269&lt;&gt;"",COUNTIF(D.1[Tên sản phẩm],H1269)=0),"SP này chưa khai báo trong DSSP",""))))</f>
        <v/>
      </c>
      <c r="AB1269" s="23" t="str">
        <f t="shared" ca="1" si="286"/>
        <v/>
      </c>
      <c r="AC1269" s="23" t="str">
        <f t="shared" ca="1" si="287"/>
        <v/>
      </c>
      <c r="AD1269" s="23" t="str">
        <f t="shared" ca="1" si="288"/>
        <v/>
      </c>
      <c r="AE1269" s="68" t="str">
        <f t="shared" ca="1" si="289"/>
        <v/>
      </c>
      <c r="AF1269" s="69" t="str">
        <f>IF(OR(H1269="",S1269=""),"",S1269-(SUM(L1269,M1269)*INDEX(D.1[Đơn giá],MATCH(H1269,D.1[Tên sản phẩm],0))))</f>
        <v/>
      </c>
      <c r="AG1269" s="90" t="str">
        <f t="shared" ca="1" si="290"/>
        <v/>
      </c>
      <c r="AH1269" s="90"/>
    </row>
    <row r="1270" spans="2:34" ht="27.75" customHeight="1" x14ac:dyDescent="0.2">
      <c r="B1270" s="154">
        <f t="shared" si="291"/>
        <v>1267</v>
      </c>
      <c r="C1270" s="155" t="str">
        <f t="shared" ca="1" si="292"/>
        <v/>
      </c>
      <c r="D1270" s="156" t="str">
        <f t="shared" ca="1" si="293"/>
        <v/>
      </c>
      <c r="E1270" s="157" t="str">
        <f t="shared" ca="1" si="294"/>
        <v/>
      </c>
      <c r="F1270" s="157"/>
      <c r="G1270" s="158" t="str">
        <f t="shared" ca="1" si="295"/>
        <v/>
      </c>
      <c r="H1270" s="159"/>
      <c r="I1270" s="160" t="str">
        <f>IF(H1270="","",INDEX(D.1[Quy cách],MATCH(H1270,D.1[Tên sản phẩm],0)))</f>
        <v/>
      </c>
      <c r="J1270" s="35" t="str">
        <f>IF(H1270="","",INDEX(D.1[ĐVT],MATCH(H1270,D.1[Tên sản phẩm],0)))</f>
        <v/>
      </c>
      <c r="K1270" s="163" t="str">
        <f>IF(H1270="","",INDEX(D.1[Đơn giá bán
(Tham khảo)],MATCH(H1270,D.1[Tên sản phẩm],0)))</f>
        <v/>
      </c>
      <c r="L1270" s="162"/>
      <c r="M1270" s="159"/>
      <c r="N1270" s="159"/>
      <c r="O1270" s="159"/>
      <c r="P1270" s="163" t="str">
        <f t="shared" si="296"/>
        <v/>
      </c>
      <c r="Q1270" s="164"/>
      <c r="R1270" s="162"/>
      <c r="S1270" s="163" t="str">
        <f t="shared" si="297"/>
        <v/>
      </c>
      <c r="T1270" s="164" t="str">
        <f t="shared" ca="1" si="298"/>
        <v/>
      </c>
      <c r="U1270" s="163" t="str">
        <f t="shared" si="299"/>
        <v/>
      </c>
      <c r="V1270" s="163" t="str">
        <f ca="1">IF(AND(C1270&lt;&gt;"",C1270&lt;&gt;OFFSET(C1270,1,0)),SUMIFS(B.2[Giá có thuế],B.2[Số ĐK],C1270),"")</f>
        <v/>
      </c>
      <c r="W1270" s="159"/>
      <c r="X1270" s="161" t="str">
        <f>IF(W1270="","",'Thông Tin Chung'!$L$3)</f>
        <v/>
      </c>
      <c r="Y1270" s="163" t="str">
        <f t="shared" ca="1" si="300"/>
        <v/>
      </c>
      <c r="Z1270" s="165"/>
      <c r="AA1270" s="155" t="str">
        <f ca="1">IF(C1270="","",IF(OR(D1270&lt;NgayBatDau,D1270&gt;NgayKetThuc),"Ngày tháng phải nằm trong kỳ báo cáo",IF(AND(G1270&lt;&gt;"",COUNTIF(D.2[Tên khách hàng],G1270)=0),"Tên KH chưa khai báo trong DSKH",IF(AND(H1270&lt;&gt;"",COUNTIF(D.1[Tên sản phẩm],H1270)=0),"SP này chưa khai báo trong DSSP",""))))</f>
        <v/>
      </c>
      <c r="AB1270" s="23" t="str">
        <f t="shared" ca="1" si="286"/>
        <v/>
      </c>
      <c r="AC1270" s="23" t="str">
        <f t="shared" ca="1" si="287"/>
        <v/>
      </c>
      <c r="AD1270" s="23" t="str">
        <f t="shared" ca="1" si="288"/>
        <v/>
      </c>
      <c r="AE1270" s="68" t="str">
        <f t="shared" ca="1" si="289"/>
        <v/>
      </c>
      <c r="AF1270" s="69" t="str">
        <f>IF(OR(H1270="",S1270=""),"",S1270-(SUM(L1270,M1270)*INDEX(D.1[Đơn giá],MATCH(H1270,D.1[Tên sản phẩm],0))))</f>
        <v/>
      </c>
      <c r="AG1270" s="90" t="str">
        <f t="shared" ca="1" si="290"/>
        <v/>
      </c>
      <c r="AH1270" s="90"/>
    </row>
    <row r="1271" spans="2:34" ht="27.75" customHeight="1" x14ac:dyDescent="0.2">
      <c r="B1271" s="154">
        <f t="shared" si="291"/>
        <v>1268</v>
      </c>
      <c r="C1271" s="155" t="str">
        <f t="shared" ca="1" si="292"/>
        <v/>
      </c>
      <c r="D1271" s="156" t="str">
        <f t="shared" ca="1" si="293"/>
        <v/>
      </c>
      <c r="E1271" s="157" t="str">
        <f t="shared" ca="1" si="294"/>
        <v/>
      </c>
      <c r="F1271" s="157"/>
      <c r="G1271" s="158" t="str">
        <f t="shared" ca="1" si="295"/>
        <v/>
      </c>
      <c r="H1271" s="159"/>
      <c r="I1271" s="160" t="str">
        <f>IF(H1271="","",INDEX(D.1[Quy cách],MATCH(H1271,D.1[Tên sản phẩm],0)))</f>
        <v/>
      </c>
      <c r="J1271" s="35" t="str">
        <f>IF(H1271="","",INDEX(D.1[ĐVT],MATCH(H1271,D.1[Tên sản phẩm],0)))</f>
        <v/>
      </c>
      <c r="K1271" s="163" t="str">
        <f>IF(H1271="","",INDEX(D.1[Đơn giá bán
(Tham khảo)],MATCH(H1271,D.1[Tên sản phẩm],0)))</f>
        <v/>
      </c>
      <c r="L1271" s="162"/>
      <c r="M1271" s="159"/>
      <c r="N1271" s="159"/>
      <c r="O1271" s="159"/>
      <c r="P1271" s="163" t="str">
        <f t="shared" si="296"/>
        <v/>
      </c>
      <c r="Q1271" s="164"/>
      <c r="R1271" s="162"/>
      <c r="S1271" s="163" t="str">
        <f t="shared" si="297"/>
        <v/>
      </c>
      <c r="T1271" s="164" t="str">
        <f t="shared" ca="1" si="298"/>
        <v/>
      </c>
      <c r="U1271" s="163" t="str">
        <f t="shared" si="299"/>
        <v/>
      </c>
      <c r="V1271" s="163" t="str">
        <f ca="1">IF(AND(C1271&lt;&gt;"",C1271&lt;&gt;OFFSET(C1271,1,0)),SUMIFS(B.2[Giá có thuế],B.2[Số ĐK],C1271),"")</f>
        <v/>
      </c>
      <c r="W1271" s="159"/>
      <c r="X1271" s="161" t="str">
        <f>IF(W1271="","",'Thông Tin Chung'!$L$3)</f>
        <v/>
      </c>
      <c r="Y1271" s="163" t="str">
        <f t="shared" ca="1" si="300"/>
        <v/>
      </c>
      <c r="Z1271" s="165"/>
      <c r="AA1271" s="155" t="str">
        <f ca="1">IF(C1271="","",IF(OR(D1271&lt;NgayBatDau,D1271&gt;NgayKetThuc),"Ngày tháng phải nằm trong kỳ báo cáo",IF(AND(G1271&lt;&gt;"",COUNTIF(D.2[Tên khách hàng],G1271)=0),"Tên KH chưa khai báo trong DSKH",IF(AND(H1271&lt;&gt;"",COUNTIF(D.1[Tên sản phẩm],H1271)=0),"SP này chưa khai báo trong DSSP",""))))</f>
        <v/>
      </c>
      <c r="AB1271" s="23" t="str">
        <f t="shared" ca="1" si="286"/>
        <v/>
      </c>
      <c r="AC1271" s="23" t="str">
        <f t="shared" ca="1" si="287"/>
        <v/>
      </c>
      <c r="AD1271" s="23" t="str">
        <f t="shared" ca="1" si="288"/>
        <v/>
      </c>
      <c r="AE1271" s="68" t="str">
        <f t="shared" ca="1" si="289"/>
        <v/>
      </c>
      <c r="AF1271" s="69" t="str">
        <f>IF(OR(H1271="",S1271=""),"",S1271-(SUM(L1271,M1271)*INDEX(D.1[Đơn giá],MATCH(H1271,D.1[Tên sản phẩm],0))))</f>
        <v/>
      </c>
      <c r="AG1271" s="90" t="str">
        <f t="shared" ca="1" si="290"/>
        <v/>
      </c>
      <c r="AH1271" s="90"/>
    </row>
    <row r="1272" spans="2:34" ht="27.75" customHeight="1" x14ac:dyDescent="0.2">
      <c r="B1272" s="154">
        <f t="shared" si="291"/>
        <v>1269</v>
      </c>
      <c r="C1272" s="155" t="str">
        <f t="shared" ca="1" si="292"/>
        <v/>
      </c>
      <c r="D1272" s="156" t="str">
        <f t="shared" ca="1" si="293"/>
        <v/>
      </c>
      <c r="E1272" s="157" t="str">
        <f t="shared" ca="1" si="294"/>
        <v/>
      </c>
      <c r="F1272" s="157"/>
      <c r="G1272" s="158" t="str">
        <f t="shared" ca="1" si="295"/>
        <v/>
      </c>
      <c r="H1272" s="159"/>
      <c r="I1272" s="160" t="str">
        <f>IF(H1272="","",INDEX(D.1[Quy cách],MATCH(H1272,D.1[Tên sản phẩm],0)))</f>
        <v/>
      </c>
      <c r="J1272" s="35" t="str">
        <f>IF(H1272="","",INDEX(D.1[ĐVT],MATCH(H1272,D.1[Tên sản phẩm],0)))</f>
        <v/>
      </c>
      <c r="K1272" s="163" t="str">
        <f>IF(H1272="","",INDEX(D.1[Đơn giá bán
(Tham khảo)],MATCH(H1272,D.1[Tên sản phẩm],0)))</f>
        <v/>
      </c>
      <c r="L1272" s="162"/>
      <c r="M1272" s="159"/>
      <c r="N1272" s="159"/>
      <c r="O1272" s="159"/>
      <c r="P1272" s="163" t="str">
        <f t="shared" si="296"/>
        <v/>
      </c>
      <c r="Q1272" s="164"/>
      <c r="R1272" s="162"/>
      <c r="S1272" s="163" t="str">
        <f t="shared" si="297"/>
        <v/>
      </c>
      <c r="T1272" s="164" t="str">
        <f t="shared" ca="1" si="298"/>
        <v/>
      </c>
      <c r="U1272" s="163" t="str">
        <f t="shared" si="299"/>
        <v/>
      </c>
      <c r="V1272" s="163" t="str">
        <f ca="1">IF(AND(C1272&lt;&gt;"",C1272&lt;&gt;OFFSET(C1272,1,0)),SUMIFS(B.2[Giá có thuế],B.2[Số ĐK],C1272),"")</f>
        <v/>
      </c>
      <c r="W1272" s="159"/>
      <c r="X1272" s="161" t="str">
        <f>IF(W1272="","",'Thông Tin Chung'!$L$3)</f>
        <v/>
      </c>
      <c r="Y1272" s="163" t="str">
        <f t="shared" ca="1" si="300"/>
        <v/>
      </c>
      <c r="Z1272" s="165"/>
      <c r="AA1272" s="155" t="str">
        <f ca="1">IF(C1272="","",IF(OR(D1272&lt;NgayBatDau,D1272&gt;NgayKetThuc),"Ngày tháng phải nằm trong kỳ báo cáo",IF(AND(G1272&lt;&gt;"",COUNTIF(D.2[Tên khách hàng],G1272)=0),"Tên KH chưa khai báo trong DSKH",IF(AND(H1272&lt;&gt;"",COUNTIF(D.1[Tên sản phẩm],H1272)=0),"SP này chưa khai báo trong DSSP",""))))</f>
        <v/>
      </c>
      <c r="AB1272" s="23" t="str">
        <f t="shared" ca="1" si="286"/>
        <v/>
      </c>
      <c r="AC1272" s="23" t="str">
        <f t="shared" ca="1" si="287"/>
        <v/>
      </c>
      <c r="AD1272" s="23" t="str">
        <f t="shared" ca="1" si="288"/>
        <v/>
      </c>
      <c r="AE1272" s="68" t="str">
        <f t="shared" ca="1" si="289"/>
        <v/>
      </c>
      <c r="AF1272" s="69" t="str">
        <f>IF(OR(H1272="",S1272=""),"",S1272-(SUM(L1272,M1272)*INDEX(D.1[Đơn giá],MATCH(H1272,D.1[Tên sản phẩm],0))))</f>
        <v/>
      </c>
      <c r="AG1272" s="90" t="str">
        <f t="shared" ca="1" si="290"/>
        <v/>
      </c>
      <c r="AH1272" s="90"/>
    </row>
    <row r="1273" spans="2:34" ht="27.75" customHeight="1" x14ac:dyDescent="0.2">
      <c r="B1273" s="154">
        <f t="shared" si="291"/>
        <v>1270</v>
      </c>
      <c r="C1273" s="155" t="str">
        <f t="shared" ca="1" si="292"/>
        <v/>
      </c>
      <c r="D1273" s="156" t="str">
        <f t="shared" ca="1" si="293"/>
        <v/>
      </c>
      <c r="E1273" s="157" t="str">
        <f t="shared" ca="1" si="294"/>
        <v/>
      </c>
      <c r="F1273" s="157"/>
      <c r="G1273" s="158" t="str">
        <f t="shared" ca="1" si="295"/>
        <v/>
      </c>
      <c r="H1273" s="159"/>
      <c r="I1273" s="160" t="str">
        <f>IF(H1273="","",INDEX(D.1[Quy cách],MATCH(H1273,D.1[Tên sản phẩm],0)))</f>
        <v/>
      </c>
      <c r="J1273" s="35" t="str">
        <f>IF(H1273="","",INDEX(D.1[ĐVT],MATCH(H1273,D.1[Tên sản phẩm],0)))</f>
        <v/>
      </c>
      <c r="K1273" s="163" t="str">
        <f>IF(H1273="","",INDEX(D.1[Đơn giá bán
(Tham khảo)],MATCH(H1273,D.1[Tên sản phẩm],0)))</f>
        <v/>
      </c>
      <c r="L1273" s="162"/>
      <c r="M1273" s="159"/>
      <c r="N1273" s="159"/>
      <c r="O1273" s="159"/>
      <c r="P1273" s="163" t="str">
        <f t="shared" si="296"/>
        <v/>
      </c>
      <c r="Q1273" s="164"/>
      <c r="R1273" s="162"/>
      <c r="S1273" s="163" t="str">
        <f t="shared" si="297"/>
        <v/>
      </c>
      <c r="T1273" s="164" t="str">
        <f t="shared" ca="1" si="298"/>
        <v/>
      </c>
      <c r="U1273" s="163" t="str">
        <f t="shared" si="299"/>
        <v/>
      </c>
      <c r="V1273" s="163" t="str">
        <f ca="1">IF(AND(C1273&lt;&gt;"",C1273&lt;&gt;OFFSET(C1273,1,0)),SUMIFS(B.2[Giá có thuế],B.2[Số ĐK],C1273),"")</f>
        <v/>
      </c>
      <c r="W1273" s="159"/>
      <c r="X1273" s="161" t="str">
        <f>IF(W1273="","",'Thông Tin Chung'!$L$3)</f>
        <v/>
      </c>
      <c r="Y1273" s="163" t="str">
        <f t="shared" ca="1" si="300"/>
        <v/>
      </c>
      <c r="Z1273" s="165"/>
      <c r="AA1273" s="155" t="str">
        <f ca="1">IF(C1273="","",IF(OR(D1273&lt;NgayBatDau,D1273&gt;NgayKetThuc),"Ngày tháng phải nằm trong kỳ báo cáo",IF(AND(G1273&lt;&gt;"",COUNTIF(D.2[Tên khách hàng],G1273)=0),"Tên KH chưa khai báo trong DSKH",IF(AND(H1273&lt;&gt;"",COUNTIF(D.1[Tên sản phẩm],H1273)=0),"SP này chưa khai báo trong DSSP",""))))</f>
        <v/>
      </c>
      <c r="AB1273" s="23" t="str">
        <f t="shared" ca="1" si="286"/>
        <v/>
      </c>
      <c r="AC1273" s="23" t="str">
        <f t="shared" ca="1" si="287"/>
        <v/>
      </c>
      <c r="AD1273" s="23" t="str">
        <f t="shared" ca="1" si="288"/>
        <v/>
      </c>
      <c r="AE1273" s="68" t="str">
        <f t="shared" ca="1" si="289"/>
        <v/>
      </c>
      <c r="AF1273" s="69" t="str">
        <f>IF(OR(H1273="",S1273=""),"",S1273-(SUM(L1273,M1273)*INDEX(D.1[Đơn giá],MATCH(H1273,D.1[Tên sản phẩm],0))))</f>
        <v/>
      </c>
      <c r="AG1273" s="90" t="str">
        <f t="shared" ca="1" si="290"/>
        <v/>
      </c>
      <c r="AH1273" s="90"/>
    </row>
    <row r="1274" spans="2:34" ht="27.75" customHeight="1" x14ac:dyDescent="0.2">
      <c r="B1274" s="154">
        <f t="shared" si="291"/>
        <v>1271</v>
      </c>
      <c r="C1274" s="155" t="str">
        <f t="shared" ca="1" si="292"/>
        <v/>
      </c>
      <c r="D1274" s="156" t="str">
        <f t="shared" ca="1" si="293"/>
        <v/>
      </c>
      <c r="E1274" s="157" t="str">
        <f t="shared" ca="1" si="294"/>
        <v/>
      </c>
      <c r="F1274" s="157"/>
      <c r="G1274" s="158" t="str">
        <f t="shared" ca="1" si="295"/>
        <v/>
      </c>
      <c r="H1274" s="159"/>
      <c r="I1274" s="160" t="str">
        <f>IF(H1274="","",INDEX(D.1[Quy cách],MATCH(H1274,D.1[Tên sản phẩm],0)))</f>
        <v/>
      </c>
      <c r="J1274" s="35" t="str">
        <f>IF(H1274="","",INDEX(D.1[ĐVT],MATCH(H1274,D.1[Tên sản phẩm],0)))</f>
        <v/>
      </c>
      <c r="K1274" s="163" t="str">
        <f>IF(H1274="","",INDEX(D.1[Đơn giá bán
(Tham khảo)],MATCH(H1274,D.1[Tên sản phẩm],0)))</f>
        <v/>
      </c>
      <c r="L1274" s="162"/>
      <c r="M1274" s="159"/>
      <c r="N1274" s="159"/>
      <c r="O1274" s="159"/>
      <c r="P1274" s="163" t="str">
        <f t="shared" si="296"/>
        <v/>
      </c>
      <c r="Q1274" s="164"/>
      <c r="R1274" s="162"/>
      <c r="S1274" s="163" t="str">
        <f t="shared" si="297"/>
        <v/>
      </c>
      <c r="T1274" s="164" t="str">
        <f t="shared" ca="1" si="298"/>
        <v/>
      </c>
      <c r="U1274" s="163" t="str">
        <f t="shared" si="299"/>
        <v/>
      </c>
      <c r="V1274" s="163" t="str">
        <f ca="1">IF(AND(C1274&lt;&gt;"",C1274&lt;&gt;OFFSET(C1274,1,0)),SUMIFS(B.2[Giá có thuế],B.2[Số ĐK],C1274),"")</f>
        <v/>
      </c>
      <c r="W1274" s="159"/>
      <c r="X1274" s="161" t="str">
        <f>IF(W1274="","",'Thông Tin Chung'!$L$3)</f>
        <v/>
      </c>
      <c r="Y1274" s="163" t="str">
        <f t="shared" ca="1" si="300"/>
        <v/>
      </c>
      <c r="Z1274" s="165"/>
      <c r="AA1274" s="155" t="str">
        <f ca="1">IF(C1274="","",IF(OR(D1274&lt;NgayBatDau,D1274&gt;NgayKetThuc),"Ngày tháng phải nằm trong kỳ báo cáo",IF(AND(G1274&lt;&gt;"",COUNTIF(D.2[Tên khách hàng],G1274)=0),"Tên KH chưa khai báo trong DSKH",IF(AND(H1274&lt;&gt;"",COUNTIF(D.1[Tên sản phẩm],H1274)=0),"SP này chưa khai báo trong DSSP",""))))</f>
        <v/>
      </c>
      <c r="AB1274" s="23" t="str">
        <f t="shared" ca="1" si="286"/>
        <v/>
      </c>
      <c r="AC1274" s="23" t="str">
        <f t="shared" ca="1" si="287"/>
        <v/>
      </c>
      <c r="AD1274" s="23" t="str">
        <f t="shared" ca="1" si="288"/>
        <v/>
      </c>
      <c r="AE1274" s="68" t="str">
        <f t="shared" ca="1" si="289"/>
        <v/>
      </c>
      <c r="AF1274" s="69" t="str">
        <f>IF(OR(H1274="",S1274=""),"",S1274-(SUM(L1274,M1274)*INDEX(D.1[Đơn giá],MATCH(H1274,D.1[Tên sản phẩm],0))))</f>
        <v/>
      </c>
      <c r="AG1274" s="90" t="str">
        <f t="shared" ca="1" si="290"/>
        <v/>
      </c>
      <c r="AH1274" s="90"/>
    </row>
    <row r="1275" spans="2:34" ht="27.75" customHeight="1" x14ac:dyDescent="0.2">
      <c r="B1275" s="154">
        <f t="shared" si="291"/>
        <v>1272</v>
      </c>
      <c r="C1275" s="155" t="str">
        <f t="shared" ca="1" si="292"/>
        <v/>
      </c>
      <c r="D1275" s="156" t="str">
        <f t="shared" ca="1" si="293"/>
        <v/>
      </c>
      <c r="E1275" s="157" t="str">
        <f t="shared" ca="1" si="294"/>
        <v/>
      </c>
      <c r="F1275" s="157"/>
      <c r="G1275" s="158" t="str">
        <f t="shared" ca="1" si="295"/>
        <v/>
      </c>
      <c r="H1275" s="159"/>
      <c r="I1275" s="160" t="str">
        <f>IF(H1275="","",INDEX(D.1[Quy cách],MATCH(H1275,D.1[Tên sản phẩm],0)))</f>
        <v/>
      </c>
      <c r="J1275" s="35" t="str">
        <f>IF(H1275="","",INDEX(D.1[ĐVT],MATCH(H1275,D.1[Tên sản phẩm],0)))</f>
        <v/>
      </c>
      <c r="K1275" s="163" t="str">
        <f>IF(H1275="","",INDEX(D.1[Đơn giá bán
(Tham khảo)],MATCH(H1275,D.1[Tên sản phẩm],0)))</f>
        <v/>
      </c>
      <c r="L1275" s="162"/>
      <c r="M1275" s="159"/>
      <c r="N1275" s="159"/>
      <c r="O1275" s="159"/>
      <c r="P1275" s="163" t="str">
        <f t="shared" si="296"/>
        <v/>
      </c>
      <c r="Q1275" s="164"/>
      <c r="R1275" s="162"/>
      <c r="S1275" s="163" t="str">
        <f t="shared" si="297"/>
        <v/>
      </c>
      <c r="T1275" s="164" t="str">
        <f t="shared" ca="1" si="298"/>
        <v/>
      </c>
      <c r="U1275" s="163" t="str">
        <f t="shared" si="299"/>
        <v/>
      </c>
      <c r="V1275" s="163" t="str">
        <f ca="1">IF(AND(C1275&lt;&gt;"",C1275&lt;&gt;OFFSET(C1275,1,0)),SUMIFS(B.2[Giá có thuế],B.2[Số ĐK],C1275),"")</f>
        <v/>
      </c>
      <c r="W1275" s="159"/>
      <c r="X1275" s="161" t="str">
        <f>IF(W1275="","",'Thông Tin Chung'!$L$3)</f>
        <v/>
      </c>
      <c r="Y1275" s="163" t="str">
        <f t="shared" ca="1" si="300"/>
        <v/>
      </c>
      <c r="Z1275" s="165"/>
      <c r="AA1275" s="155" t="str">
        <f ca="1">IF(C1275="","",IF(OR(D1275&lt;NgayBatDau,D1275&gt;NgayKetThuc),"Ngày tháng phải nằm trong kỳ báo cáo",IF(AND(G1275&lt;&gt;"",COUNTIF(D.2[Tên khách hàng],G1275)=0),"Tên KH chưa khai báo trong DSKH",IF(AND(H1275&lt;&gt;"",COUNTIF(D.1[Tên sản phẩm],H1275)=0),"SP này chưa khai báo trong DSSP",""))))</f>
        <v/>
      </c>
      <c r="AB1275" s="23" t="str">
        <f t="shared" ca="1" si="286"/>
        <v/>
      </c>
      <c r="AC1275" s="23" t="str">
        <f t="shared" ca="1" si="287"/>
        <v/>
      </c>
      <c r="AD1275" s="23" t="str">
        <f t="shared" ca="1" si="288"/>
        <v/>
      </c>
      <c r="AE1275" s="68" t="str">
        <f t="shared" ca="1" si="289"/>
        <v/>
      </c>
      <c r="AF1275" s="69" t="str">
        <f>IF(OR(H1275="",S1275=""),"",S1275-(SUM(L1275,M1275)*INDEX(D.1[Đơn giá],MATCH(H1275,D.1[Tên sản phẩm],0))))</f>
        <v/>
      </c>
      <c r="AG1275" s="90" t="str">
        <f t="shared" ca="1" si="290"/>
        <v/>
      </c>
      <c r="AH1275" s="90"/>
    </row>
    <row r="1276" spans="2:34" ht="27.75" customHeight="1" x14ac:dyDescent="0.2">
      <c r="B1276" s="154">
        <f t="shared" si="291"/>
        <v>1273</v>
      </c>
      <c r="C1276" s="155" t="str">
        <f t="shared" ca="1" si="292"/>
        <v/>
      </c>
      <c r="D1276" s="156" t="str">
        <f t="shared" ca="1" si="293"/>
        <v/>
      </c>
      <c r="E1276" s="157" t="str">
        <f t="shared" ca="1" si="294"/>
        <v/>
      </c>
      <c r="F1276" s="157"/>
      <c r="G1276" s="158" t="str">
        <f t="shared" ca="1" si="295"/>
        <v/>
      </c>
      <c r="H1276" s="159"/>
      <c r="I1276" s="160" t="str">
        <f>IF(H1276="","",INDEX(D.1[Quy cách],MATCH(H1276,D.1[Tên sản phẩm],0)))</f>
        <v/>
      </c>
      <c r="J1276" s="35" t="str">
        <f>IF(H1276="","",INDEX(D.1[ĐVT],MATCH(H1276,D.1[Tên sản phẩm],0)))</f>
        <v/>
      </c>
      <c r="K1276" s="163" t="str">
        <f>IF(H1276="","",INDEX(D.1[Đơn giá bán
(Tham khảo)],MATCH(H1276,D.1[Tên sản phẩm],0)))</f>
        <v/>
      </c>
      <c r="L1276" s="162"/>
      <c r="M1276" s="159"/>
      <c r="N1276" s="159"/>
      <c r="O1276" s="159"/>
      <c r="P1276" s="163" t="str">
        <f t="shared" si="296"/>
        <v/>
      </c>
      <c r="Q1276" s="164"/>
      <c r="R1276" s="162"/>
      <c r="S1276" s="163" t="str">
        <f t="shared" si="297"/>
        <v/>
      </c>
      <c r="T1276" s="164" t="str">
        <f t="shared" ca="1" si="298"/>
        <v/>
      </c>
      <c r="U1276" s="163" t="str">
        <f t="shared" si="299"/>
        <v/>
      </c>
      <c r="V1276" s="163" t="str">
        <f ca="1">IF(AND(C1276&lt;&gt;"",C1276&lt;&gt;OFFSET(C1276,1,0)),SUMIFS(B.2[Giá có thuế],B.2[Số ĐK],C1276),"")</f>
        <v/>
      </c>
      <c r="W1276" s="159"/>
      <c r="X1276" s="161" t="str">
        <f>IF(W1276="","",'Thông Tin Chung'!$L$3)</f>
        <v/>
      </c>
      <c r="Y1276" s="163" t="str">
        <f t="shared" ca="1" si="300"/>
        <v/>
      </c>
      <c r="Z1276" s="165"/>
      <c r="AA1276" s="155" t="str">
        <f ca="1">IF(C1276="","",IF(OR(D1276&lt;NgayBatDau,D1276&gt;NgayKetThuc),"Ngày tháng phải nằm trong kỳ báo cáo",IF(AND(G1276&lt;&gt;"",COUNTIF(D.2[Tên khách hàng],G1276)=0),"Tên KH chưa khai báo trong DSKH",IF(AND(H1276&lt;&gt;"",COUNTIF(D.1[Tên sản phẩm],H1276)=0),"SP này chưa khai báo trong DSSP",""))))</f>
        <v/>
      </c>
      <c r="AB1276" s="23" t="str">
        <f t="shared" ca="1" si="286"/>
        <v/>
      </c>
      <c r="AC1276" s="23" t="str">
        <f t="shared" ca="1" si="287"/>
        <v/>
      </c>
      <c r="AD1276" s="23" t="str">
        <f t="shared" ca="1" si="288"/>
        <v/>
      </c>
      <c r="AE1276" s="68" t="str">
        <f t="shared" ca="1" si="289"/>
        <v/>
      </c>
      <c r="AF1276" s="69" t="str">
        <f>IF(OR(H1276="",S1276=""),"",S1276-(SUM(L1276,M1276)*INDEX(D.1[Đơn giá],MATCH(H1276,D.1[Tên sản phẩm],0))))</f>
        <v/>
      </c>
      <c r="AG1276" s="90" t="str">
        <f t="shared" ca="1" si="290"/>
        <v/>
      </c>
      <c r="AH1276" s="90"/>
    </row>
    <row r="1277" spans="2:34" ht="27.75" customHeight="1" x14ac:dyDescent="0.2">
      <c r="B1277" s="154">
        <f t="shared" si="291"/>
        <v>1274</v>
      </c>
      <c r="C1277" s="155" t="str">
        <f t="shared" ca="1" si="292"/>
        <v/>
      </c>
      <c r="D1277" s="156" t="str">
        <f t="shared" ca="1" si="293"/>
        <v/>
      </c>
      <c r="E1277" s="157" t="str">
        <f t="shared" ca="1" si="294"/>
        <v/>
      </c>
      <c r="F1277" s="157"/>
      <c r="G1277" s="158" t="str">
        <f t="shared" ca="1" si="295"/>
        <v/>
      </c>
      <c r="H1277" s="159"/>
      <c r="I1277" s="160" t="str">
        <f>IF(H1277="","",INDEX(D.1[Quy cách],MATCH(H1277,D.1[Tên sản phẩm],0)))</f>
        <v/>
      </c>
      <c r="J1277" s="35" t="str">
        <f>IF(H1277="","",INDEX(D.1[ĐVT],MATCH(H1277,D.1[Tên sản phẩm],0)))</f>
        <v/>
      </c>
      <c r="K1277" s="163" t="str">
        <f>IF(H1277="","",INDEX(D.1[Đơn giá bán
(Tham khảo)],MATCH(H1277,D.1[Tên sản phẩm],0)))</f>
        <v/>
      </c>
      <c r="L1277" s="162"/>
      <c r="M1277" s="159"/>
      <c r="N1277" s="159"/>
      <c r="O1277" s="159"/>
      <c r="P1277" s="163" t="str">
        <f t="shared" si="296"/>
        <v/>
      </c>
      <c r="Q1277" s="164"/>
      <c r="R1277" s="162"/>
      <c r="S1277" s="163" t="str">
        <f t="shared" si="297"/>
        <v/>
      </c>
      <c r="T1277" s="164" t="str">
        <f t="shared" ca="1" si="298"/>
        <v/>
      </c>
      <c r="U1277" s="163" t="str">
        <f t="shared" si="299"/>
        <v/>
      </c>
      <c r="V1277" s="163" t="str">
        <f ca="1">IF(AND(C1277&lt;&gt;"",C1277&lt;&gt;OFFSET(C1277,1,0)),SUMIFS(B.2[Giá có thuế],B.2[Số ĐK],C1277),"")</f>
        <v/>
      </c>
      <c r="W1277" s="159"/>
      <c r="X1277" s="161" t="str">
        <f>IF(W1277="","",'Thông Tin Chung'!$L$3)</f>
        <v/>
      </c>
      <c r="Y1277" s="163" t="str">
        <f t="shared" ca="1" si="300"/>
        <v/>
      </c>
      <c r="Z1277" s="165"/>
      <c r="AA1277" s="155" t="str">
        <f ca="1">IF(C1277="","",IF(OR(D1277&lt;NgayBatDau,D1277&gt;NgayKetThuc),"Ngày tháng phải nằm trong kỳ báo cáo",IF(AND(G1277&lt;&gt;"",COUNTIF(D.2[Tên khách hàng],G1277)=0),"Tên KH chưa khai báo trong DSKH",IF(AND(H1277&lt;&gt;"",COUNTIF(D.1[Tên sản phẩm],H1277)=0),"SP này chưa khai báo trong DSSP",""))))</f>
        <v/>
      </c>
      <c r="AB1277" s="23" t="str">
        <f t="shared" ca="1" si="286"/>
        <v/>
      </c>
      <c r="AC1277" s="23" t="str">
        <f t="shared" ca="1" si="287"/>
        <v/>
      </c>
      <c r="AD1277" s="23" t="str">
        <f t="shared" ca="1" si="288"/>
        <v/>
      </c>
      <c r="AE1277" s="68" t="str">
        <f t="shared" ca="1" si="289"/>
        <v/>
      </c>
      <c r="AF1277" s="69" t="str">
        <f>IF(OR(H1277="",S1277=""),"",S1277-(SUM(L1277,M1277)*INDEX(D.1[Đơn giá],MATCH(H1277,D.1[Tên sản phẩm],0))))</f>
        <v/>
      </c>
      <c r="AG1277" s="90" t="str">
        <f t="shared" ca="1" si="290"/>
        <v/>
      </c>
      <c r="AH1277" s="90"/>
    </row>
    <row r="1278" spans="2:34" ht="27.75" customHeight="1" x14ac:dyDescent="0.2">
      <c r="B1278" s="154">
        <f t="shared" si="291"/>
        <v>1275</v>
      </c>
      <c r="C1278" s="155" t="str">
        <f t="shared" ca="1" si="292"/>
        <v/>
      </c>
      <c r="D1278" s="156" t="str">
        <f t="shared" ca="1" si="293"/>
        <v/>
      </c>
      <c r="E1278" s="157" t="str">
        <f t="shared" ca="1" si="294"/>
        <v/>
      </c>
      <c r="F1278" s="157"/>
      <c r="G1278" s="158" t="str">
        <f t="shared" ca="1" si="295"/>
        <v/>
      </c>
      <c r="H1278" s="159"/>
      <c r="I1278" s="160" t="str">
        <f>IF(H1278="","",INDEX(D.1[Quy cách],MATCH(H1278,D.1[Tên sản phẩm],0)))</f>
        <v/>
      </c>
      <c r="J1278" s="35" t="str">
        <f>IF(H1278="","",INDEX(D.1[ĐVT],MATCH(H1278,D.1[Tên sản phẩm],0)))</f>
        <v/>
      </c>
      <c r="K1278" s="163" t="str">
        <f>IF(H1278="","",INDEX(D.1[Đơn giá bán
(Tham khảo)],MATCH(H1278,D.1[Tên sản phẩm],0)))</f>
        <v/>
      </c>
      <c r="L1278" s="162"/>
      <c r="M1278" s="159"/>
      <c r="N1278" s="159"/>
      <c r="O1278" s="159"/>
      <c r="P1278" s="163" t="str">
        <f t="shared" si="296"/>
        <v/>
      </c>
      <c r="Q1278" s="164"/>
      <c r="R1278" s="162"/>
      <c r="S1278" s="163" t="str">
        <f t="shared" si="297"/>
        <v/>
      </c>
      <c r="T1278" s="164" t="str">
        <f t="shared" ca="1" si="298"/>
        <v/>
      </c>
      <c r="U1278" s="163" t="str">
        <f t="shared" si="299"/>
        <v/>
      </c>
      <c r="V1278" s="163" t="str">
        <f ca="1">IF(AND(C1278&lt;&gt;"",C1278&lt;&gt;OFFSET(C1278,1,0)),SUMIFS(B.2[Giá có thuế],B.2[Số ĐK],C1278),"")</f>
        <v/>
      </c>
      <c r="W1278" s="159"/>
      <c r="X1278" s="161" t="str">
        <f>IF(W1278="","",'Thông Tin Chung'!$L$3)</f>
        <v/>
      </c>
      <c r="Y1278" s="163" t="str">
        <f t="shared" ca="1" si="300"/>
        <v/>
      </c>
      <c r="Z1278" s="165"/>
      <c r="AA1278" s="155" t="str">
        <f ca="1">IF(C1278="","",IF(OR(D1278&lt;NgayBatDau,D1278&gt;NgayKetThuc),"Ngày tháng phải nằm trong kỳ báo cáo",IF(AND(G1278&lt;&gt;"",COUNTIF(D.2[Tên khách hàng],G1278)=0),"Tên KH chưa khai báo trong DSKH",IF(AND(H1278&lt;&gt;"",COUNTIF(D.1[Tên sản phẩm],H1278)=0),"SP này chưa khai báo trong DSSP",""))))</f>
        <v/>
      </c>
      <c r="AB1278" s="23" t="str">
        <f t="shared" ca="1" si="286"/>
        <v/>
      </c>
      <c r="AC1278" s="23" t="str">
        <f t="shared" ca="1" si="287"/>
        <v/>
      </c>
      <c r="AD1278" s="23" t="str">
        <f t="shared" ca="1" si="288"/>
        <v/>
      </c>
      <c r="AE1278" s="68" t="str">
        <f t="shared" ca="1" si="289"/>
        <v/>
      </c>
      <c r="AF1278" s="69" t="str">
        <f>IF(OR(H1278="",S1278=""),"",S1278-(SUM(L1278,M1278)*INDEX(D.1[Đơn giá],MATCH(H1278,D.1[Tên sản phẩm],0))))</f>
        <v/>
      </c>
      <c r="AG1278" s="90" t="str">
        <f t="shared" ca="1" si="290"/>
        <v/>
      </c>
      <c r="AH1278" s="90"/>
    </row>
    <row r="1279" spans="2:34" ht="27.75" customHeight="1" x14ac:dyDescent="0.2">
      <c r="B1279" s="154">
        <f t="shared" si="291"/>
        <v>1276</v>
      </c>
      <c r="C1279" s="155" t="str">
        <f t="shared" ca="1" si="292"/>
        <v/>
      </c>
      <c r="D1279" s="156" t="str">
        <f t="shared" ca="1" si="293"/>
        <v/>
      </c>
      <c r="E1279" s="157" t="str">
        <f t="shared" ca="1" si="294"/>
        <v/>
      </c>
      <c r="F1279" s="157"/>
      <c r="G1279" s="158" t="str">
        <f t="shared" ca="1" si="295"/>
        <v/>
      </c>
      <c r="H1279" s="159"/>
      <c r="I1279" s="160" t="str">
        <f>IF(H1279="","",INDEX(D.1[Quy cách],MATCH(H1279,D.1[Tên sản phẩm],0)))</f>
        <v/>
      </c>
      <c r="J1279" s="35" t="str">
        <f>IF(H1279="","",INDEX(D.1[ĐVT],MATCH(H1279,D.1[Tên sản phẩm],0)))</f>
        <v/>
      </c>
      <c r="K1279" s="163" t="str">
        <f>IF(H1279="","",INDEX(D.1[Đơn giá bán
(Tham khảo)],MATCH(H1279,D.1[Tên sản phẩm],0)))</f>
        <v/>
      </c>
      <c r="L1279" s="162"/>
      <c r="M1279" s="159"/>
      <c r="N1279" s="159"/>
      <c r="O1279" s="159"/>
      <c r="P1279" s="163" t="str">
        <f t="shared" si="296"/>
        <v/>
      </c>
      <c r="Q1279" s="164"/>
      <c r="R1279" s="162"/>
      <c r="S1279" s="163" t="str">
        <f t="shared" si="297"/>
        <v/>
      </c>
      <c r="T1279" s="164" t="str">
        <f t="shared" ca="1" si="298"/>
        <v/>
      </c>
      <c r="U1279" s="163" t="str">
        <f t="shared" si="299"/>
        <v/>
      </c>
      <c r="V1279" s="163" t="str">
        <f ca="1">IF(AND(C1279&lt;&gt;"",C1279&lt;&gt;OFFSET(C1279,1,0)),SUMIFS(B.2[Giá có thuế],B.2[Số ĐK],C1279),"")</f>
        <v/>
      </c>
      <c r="W1279" s="159"/>
      <c r="X1279" s="161" t="str">
        <f>IF(W1279="","",'Thông Tin Chung'!$L$3)</f>
        <v/>
      </c>
      <c r="Y1279" s="163" t="str">
        <f t="shared" ca="1" si="300"/>
        <v/>
      </c>
      <c r="Z1279" s="165"/>
      <c r="AA1279" s="155" t="str">
        <f ca="1">IF(C1279="","",IF(OR(D1279&lt;NgayBatDau,D1279&gt;NgayKetThuc),"Ngày tháng phải nằm trong kỳ báo cáo",IF(AND(G1279&lt;&gt;"",COUNTIF(D.2[Tên khách hàng],G1279)=0),"Tên KH chưa khai báo trong DSKH",IF(AND(H1279&lt;&gt;"",COUNTIF(D.1[Tên sản phẩm],H1279)=0),"SP này chưa khai báo trong DSSP",""))))</f>
        <v/>
      </c>
      <c r="AB1279" s="23" t="str">
        <f t="shared" ca="1" si="286"/>
        <v/>
      </c>
      <c r="AC1279" s="23" t="str">
        <f t="shared" ca="1" si="287"/>
        <v/>
      </c>
      <c r="AD1279" s="23" t="str">
        <f t="shared" ca="1" si="288"/>
        <v/>
      </c>
      <c r="AE1279" s="68" t="str">
        <f t="shared" ca="1" si="289"/>
        <v/>
      </c>
      <c r="AF1279" s="69" t="str">
        <f>IF(OR(H1279="",S1279=""),"",S1279-(SUM(L1279,M1279)*INDEX(D.1[Đơn giá],MATCH(H1279,D.1[Tên sản phẩm],0))))</f>
        <v/>
      </c>
      <c r="AG1279" s="90" t="str">
        <f t="shared" ca="1" si="290"/>
        <v/>
      </c>
      <c r="AH1279" s="90"/>
    </row>
    <row r="1280" spans="2:34" ht="27.75" customHeight="1" x14ac:dyDescent="0.2">
      <c r="B1280" s="154">
        <f t="shared" si="291"/>
        <v>1277</v>
      </c>
      <c r="C1280" s="155" t="str">
        <f t="shared" ca="1" si="292"/>
        <v/>
      </c>
      <c r="D1280" s="156" t="str">
        <f t="shared" ca="1" si="293"/>
        <v/>
      </c>
      <c r="E1280" s="157" t="str">
        <f t="shared" ca="1" si="294"/>
        <v/>
      </c>
      <c r="F1280" s="157"/>
      <c r="G1280" s="158" t="str">
        <f t="shared" ca="1" si="295"/>
        <v/>
      </c>
      <c r="H1280" s="159"/>
      <c r="I1280" s="160" t="str">
        <f>IF(H1280="","",INDEX(D.1[Quy cách],MATCH(H1280,D.1[Tên sản phẩm],0)))</f>
        <v/>
      </c>
      <c r="J1280" s="35" t="str">
        <f>IF(H1280="","",INDEX(D.1[ĐVT],MATCH(H1280,D.1[Tên sản phẩm],0)))</f>
        <v/>
      </c>
      <c r="K1280" s="163" t="str">
        <f>IF(H1280="","",INDEX(D.1[Đơn giá bán
(Tham khảo)],MATCH(H1280,D.1[Tên sản phẩm],0)))</f>
        <v/>
      </c>
      <c r="L1280" s="162"/>
      <c r="M1280" s="159"/>
      <c r="N1280" s="159"/>
      <c r="O1280" s="159"/>
      <c r="P1280" s="163" t="str">
        <f t="shared" si="296"/>
        <v/>
      </c>
      <c r="Q1280" s="164"/>
      <c r="R1280" s="162"/>
      <c r="S1280" s="163" t="str">
        <f t="shared" si="297"/>
        <v/>
      </c>
      <c r="T1280" s="164" t="str">
        <f t="shared" ca="1" si="298"/>
        <v/>
      </c>
      <c r="U1280" s="163" t="str">
        <f t="shared" si="299"/>
        <v/>
      </c>
      <c r="V1280" s="163" t="str">
        <f ca="1">IF(AND(C1280&lt;&gt;"",C1280&lt;&gt;OFFSET(C1280,1,0)),SUMIFS(B.2[Giá có thuế],B.2[Số ĐK],C1280),"")</f>
        <v/>
      </c>
      <c r="W1280" s="159"/>
      <c r="X1280" s="161" t="str">
        <f>IF(W1280="","",'Thông Tin Chung'!$L$3)</f>
        <v/>
      </c>
      <c r="Y1280" s="163" t="str">
        <f t="shared" ca="1" si="300"/>
        <v/>
      </c>
      <c r="Z1280" s="165"/>
      <c r="AA1280" s="155" t="str">
        <f ca="1">IF(C1280="","",IF(OR(D1280&lt;NgayBatDau,D1280&gt;NgayKetThuc),"Ngày tháng phải nằm trong kỳ báo cáo",IF(AND(G1280&lt;&gt;"",COUNTIF(D.2[Tên khách hàng],G1280)=0),"Tên KH chưa khai báo trong DSKH",IF(AND(H1280&lt;&gt;"",COUNTIF(D.1[Tên sản phẩm],H1280)=0),"SP này chưa khai báo trong DSSP",""))))</f>
        <v/>
      </c>
      <c r="AB1280" s="23" t="str">
        <f t="shared" ca="1" si="286"/>
        <v/>
      </c>
      <c r="AC1280" s="23" t="str">
        <f t="shared" ca="1" si="287"/>
        <v/>
      </c>
      <c r="AD1280" s="23" t="str">
        <f t="shared" ca="1" si="288"/>
        <v/>
      </c>
      <c r="AE1280" s="68" t="str">
        <f t="shared" ca="1" si="289"/>
        <v/>
      </c>
      <c r="AF1280" s="69" t="str">
        <f>IF(OR(H1280="",S1280=""),"",S1280-(SUM(L1280,M1280)*INDEX(D.1[Đơn giá],MATCH(H1280,D.1[Tên sản phẩm],0))))</f>
        <v/>
      </c>
      <c r="AG1280" s="90" t="str">
        <f t="shared" ca="1" si="290"/>
        <v/>
      </c>
      <c r="AH1280" s="90"/>
    </row>
    <row r="1281" spans="2:34" ht="27.75" customHeight="1" x14ac:dyDescent="0.2">
      <c r="B1281" s="154">
        <f t="shared" si="291"/>
        <v>1278</v>
      </c>
      <c r="C1281" s="155" t="str">
        <f t="shared" ca="1" si="292"/>
        <v/>
      </c>
      <c r="D1281" s="156" t="str">
        <f t="shared" ca="1" si="293"/>
        <v/>
      </c>
      <c r="E1281" s="157" t="str">
        <f t="shared" ca="1" si="294"/>
        <v/>
      </c>
      <c r="F1281" s="157"/>
      <c r="G1281" s="158" t="str">
        <f t="shared" ca="1" si="295"/>
        <v/>
      </c>
      <c r="H1281" s="159"/>
      <c r="I1281" s="160" t="str">
        <f>IF(H1281="","",INDEX(D.1[Quy cách],MATCH(H1281,D.1[Tên sản phẩm],0)))</f>
        <v/>
      </c>
      <c r="J1281" s="35" t="str">
        <f>IF(H1281="","",INDEX(D.1[ĐVT],MATCH(H1281,D.1[Tên sản phẩm],0)))</f>
        <v/>
      </c>
      <c r="K1281" s="163" t="str">
        <f>IF(H1281="","",INDEX(D.1[Đơn giá bán
(Tham khảo)],MATCH(H1281,D.1[Tên sản phẩm],0)))</f>
        <v/>
      </c>
      <c r="L1281" s="162"/>
      <c r="M1281" s="159"/>
      <c r="N1281" s="159"/>
      <c r="O1281" s="159"/>
      <c r="P1281" s="163" t="str">
        <f t="shared" si="296"/>
        <v/>
      </c>
      <c r="Q1281" s="164"/>
      <c r="R1281" s="162"/>
      <c r="S1281" s="163" t="str">
        <f t="shared" si="297"/>
        <v/>
      </c>
      <c r="T1281" s="164" t="str">
        <f t="shared" ca="1" si="298"/>
        <v/>
      </c>
      <c r="U1281" s="163" t="str">
        <f t="shared" si="299"/>
        <v/>
      </c>
      <c r="V1281" s="163" t="str">
        <f ca="1">IF(AND(C1281&lt;&gt;"",C1281&lt;&gt;OFFSET(C1281,1,0)),SUMIFS(B.2[Giá có thuế],B.2[Số ĐK],C1281),"")</f>
        <v/>
      </c>
      <c r="W1281" s="159"/>
      <c r="X1281" s="161" t="str">
        <f>IF(W1281="","",'Thông Tin Chung'!$L$3)</f>
        <v/>
      </c>
      <c r="Y1281" s="163" t="str">
        <f t="shared" ca="1" si="300"/>
        <v/>
      </c>
      <c r="Z1281" s="165"/>
      <c r="AA1281" s="155" t="str">
        <f ca="1">IF(C1281="","",IF(OR(D1281&lt;NgayBatDau,D1281&gt;NgayKetThuc),"Ngày tháng phải nằm trong kỳ báo cáo",IF(AND(G1281&lt;&gt;"",COUNTIF(D.2[Tên khách hàng],G1281)=0),"Tên KH chưa khai báo trong DSKH",IF(AND(H1281&lt;&gt;"",COUNTIF(D.1[Tên sản phẩm],H1281)=0),"SP này chưa khai báo trong DSSP",""))))</f>
        <v/>
      </c>
      <c r="AB1281" s="23" t="str">
        <f t="shared" ca="1" si="286"/>
        <v/>
      </c>
      <c r="AC1281" s="23" t="str">
        <f t="shared" ca="1" si="287"/>
        <v/>
      </c>
      <c r="AD1281" s="23" t="str">
        <f t="shared" ca="1" si="288"/>
        <v/>
      </c>
      <c r="AE1281" s="68" t="str">
        <f t="shared" ca="1" si="289"/>
        <v/>
      </c>
      <c r="AF1281" s="69" t="str">
        <f>IF(OR(H1281="",S1281=""),"",S1281-(SUM(L1281,M1281)*INDEX(D.1[Đơn giá],MATCH(H1281,D.1[Tên sản phẩm],0))))</f>
        <v/>
      </c>
      <c r="AG1281" s="90" t="str">
        <f t="shared" ca="1" si="290"/>
        <v/>
      </c>
      <c r="AH1281" s="90"/>
    </row>
    <row r="1282" spans="2:34" ht="27.75" customHeight="1" x14ac:dyDescent="0.2">
      <c r="B1282" s="154">
        <f t="shared" si="291"/>
        <v>1279</v>
      </c>
      <c r="C1282" s="155" t="str">
        <f t="shared" ca="1" si="292"/>
        <v/>
      </c>
      <c r="D1282" s="156" t="str">
        <f t="shared" ca="1" si="293"/>
        <v/>
      </c>
      <c r="E1282" s="157" t="str">
        <f t="shared" ca="1" si="294"/>
        <v/>
      </c>
      <c r="F1282" s="157"/>
      <c r="G1282" s="158" t="str">
        <f t="shared" ca="1" si="295"/>
        <v/>
      </c>
      <c r="H1282" s="159"/>
      <c r="I1282" s="160" t="str">
        <f>IF(H1282="","",INDEX(D.1[Quy cách],MATCH(H1282,D.1[Tên sản phẩm],0)))</f>
        <v/>
      </c>
      <c r="J1282" s="35" t="str">
        <f>IF(H1282="","",INDEX(D.1[ĐVT],MATCH(H1282,D.1[Tên sản phẩm],0)))</f>
        <v/>
      </c>
      <c r="K1282" s="163" t="str">
        <f>IF(H1282="","",INDEX(D.1[Đơn giá bán
(Tham khảo)],MATCH(H1282,D.1[Tên sản phẩm],0)))</f>
        <v/>
      </c>
      <c r="L1282" s="162"/>
      <c r="M1282" s="159"/>
      <c r="N1282" s="159"/>
      <c r="O1282" s="159"/>
      <c r="P1282" s="163" t="str">
        <f t="shared" si="296"/>
        <v/>
      </c>
      <c r="Q1282" s="164"/>
      <c r="R1282" s="162"/>
      <c r="S1282" s="163" t="str">
        <f t="shared" si="297"/>
        <v/>
      </c>
      <c r="T1282" s="164" t="str">
        <f t="shared" ca="1" si="298"/>
        <v/>
      </c>
      <c r="U1282" s="163" t="str">
        <f t="shared" si="299"/>
        <v/>
      </c>
      <c r="V1282" s="163" t="str">
        <f ca="1">IF(AND(C1282&lt;&gt;"",C1282&lt;&gt;OFFSET(C1282,1,0)),SUMIFS(B.2[Giá có thuế],B.2[Số ĐK],C1282),"")</f>
        <v/>
      </c>
      <c r="W1282" s="159"/>
      <c r="X1282" s="161" t="str">
        <f>IF(W1282="","",'Thông Tin Chung'!$L$3)</f>
        <v/>
      </c>
      <c r="Y1282" s="163" t="str">
        <f t="shared" ca="1" si="300"/>
        <v/>
      </c>
      <c r="Z1282" s="165"/>
      <c r="AA1282" s="155" t="str">
        <f ca="1">IF(C1282="","",IF(OR(D1282&lt;NgayBatDau,D1282&gt;NgayKetThuc),"Ngày tháng phải nằm trong kỳ báo cáo",IF(AND(G1282&lt;&gt;"",COUNTIF(D.2[Tên khách hàng],G1282)=0),"Tên KH chưa khai báo trong DSKH",IF(AND(H1282&lt;&gt;"",COUNTIF(D.1[Tên sản phẩm],H1282)=0),"SP này chưa khai báo trong DSSP",""))))</f>
        <v/>
      </c>
      <c r="AB1282" s="23" t="str">
        <f t="shared" ca="1" si="286"/>
        <v/>
      </c>
      <c r="AC1282" s="23" t="str">
        <f t="shared" ca="1" si="287"/>
        <v/>
      </c>
      <c r="AD1282" s="23" t="str">
        <f t="shared" ca="1" si="288"/>
        <v/>
      </c>
      <c r="AE1282" s="68" t="str">
        <f t="shared" ca="1" si="289"/>
        <v/>
      </c>
      <c r="AF1282" s="69" t="str">
        <f>IF(OR(H1282="",S1282=""),"",S1282-(SUM(L1282,M1282)*INDEX(D.1[Đơn giá],MATCH(H1282,D.1[Tên sản phẩm],0))))</f>
        <v/>
      </c>
      <c r="AG1282" s="90" t="str">
        <f t="shared" ca="1" si="290"/>
        <v/>
      </c>
      <c r="AH1282" s="90"/>
    </row>
    <row r="1283" spans="2:34" ht="27.75" customHeight="1" x14ac:dyDescent="0.2">
      <c r="B1283" s="154">
        <f t="shared" si="291"/>
        <v>1280</v>
      </c>
      <c r="C1283" s="155" t="str">
        <f t="shared" ca="1" si="292"/>
        <v/>
      </c>
      <c r="D1283" s="156" t="str">
        <f t="shared" ca="1" si="293"/>
        <v/>
      </c>
      <c r="E1283" s="157" t="str">
        <f t="shared" ca="1" si="294"/>
        <v/>
      </c>
      <c r="F1283" s="157"/>
      <c r="G1283" s="158" t="str">
        <f t="shared" ca="1" si="295"/>
        <v/>
      </c>
      <c r="H1283" s="159"/>
      <c r="I1283" s="160" t="str">
        <f>IF(H1283="","",INDEX(D.1[Quy cách],MATCH(H1283,D.1[Tên sản phẩm],0)))</f>
        <v/>
      </c>
      <c r="J1283" s="35" t="str">
        <f>IF(H1283="","",INDEX(D.1[ĐVT],MATCH(H1283,D.1[Tên sản phẩm],0)))</f>
        <v/>
      </c>
      <c r="K1283" s="163" t="str">
        <f>IF(H1283="","",INDEX(D.1[Đơn giá bán
(Tham khảo)],MATCH(H1283,D.1[Tên sản phẩm],0)))</f>
        <v/>
      </c>
      <c r="L1283" s="162"/>
      <c r="M1283" s="159"/>
      <c r="N1283" s="159"/>
      <c r="O1283" s="159"/>
      <c r="P1283" s="163" t="str">
        <f t="shared" si="296"/>
        <v/>
      </c>
      <c r="Q1283" s="164"/>
      <c r="R1283" s="162"/>
      <c r="S1283" s="163" t="str">
        <f t="shared" si="297"/>
        <v/>
      </c>
      <c r="T1283" s="164" t="str">
        <f t="shared" ca="1" si="298"/>
        <v/>
      </c>
      <c r="U1283" s="163" t="str">
        <f t="shared" si="299"/>
        <v/>
      </c>
      <c r="V1283" s="163" t="str">
        <f ca="1">IF(AND(C1283&lt;&gt;"",C1283&lt;&gt;OFFSET(C1283,1,0)),SUMIFS(B.2[Giá có thuế],B.2[Số ĐK],C1283),"")</f>
        <v/>
      </c>
      <c r="W1283" s="159"/>
      <c r="X1283" s="161" t="str">
        <f>IF(W1283="","",'Thông Tin Chung'!$L$3)</f>
        <v/>
      </c>
      <c r="Y1283" s="163" t="str">
        <f t="shared" ca="1" si="300"/>
        <v/>
      </c>
      <c r="Z1283" s="165"/>
      <c r="AA1283" s="155" t="str">
        <f ca="1">IF(C1283="","",IF(OR(D1283&lt;NgayBatDau,D1283&gt;NgayKetThuc),"Ngày tháng phải nằm trong kỳ báo cáo",IF(AND(G1283&lt;&gt;"",COUNTIF(D.2[Tên khách hàng],G1283)=0),"Tên KH chưa khai báo trong DSKH",IF(AND(H1283&lt;&gt;"",COUNTIF(D.1[Tên sản phẩm],H1283)=0),"SP này chưa khai báo trong DSSP",""))))</f>
        <v/>
      </c>
      <c r="AB1283" s="23" t="str">
        <f t="shared" ref="AB1283:AB1346" ca="1" si="301">IF(D1283="","",IF(D1283&lt;B3LocTuNgay,0,IF(D1283&lt;=B3LocDenNgay,1,"")))</f>
        <v/>
      </c>
      <c r="AC1283" s="23" t="str">
        <f t="shared" ref="AC1283:AC1346" ca="1" si="302">IF(D1283="","",IF(D1283&lt;B4LocTuNgay,0,IF(D1283&lt;=B4LocDenNgay,1,"")))</f>
        <v/>
      </c>
      <c r="AD1283" s="23" t="str">
        <f t="shared" ref="AD1283:AD1346" ca="1" si="303">IF(D1283="","",IF(D1283&lt;B5LocTuNgay,0,IF(D1283&lt;=B5LocDenNgay,1,"")))</f>
        <v/>
      </c>
      <c r="AE1283" s="68" t="str">
        <f t="shared" ref="AE1283:AE1346" ca="1" si="304">IF(D1283="","",MONTH(D1283))</f>
        <v/>
      </c>
      <c r="AF1283" s="69" t="str">
        <f>IF(OR(H1283="",S1283=""),"",S1283-(SUM(L1283,M1283)*INDEX(D.1[Đơn giá],MATCH(H1283,D.1[Tên sản phẩm],0))))</f>
        <v/>
      </c>
      <c r="AG1283" s="90" t="str">
        <f t="shared" ref="AG1283:AG1346" ca="1" si="305">IF(E1283="","",IF(E1283=SoChungTuInPXK,B1283,""))</f>
        <v/>
      </c>
      <c r="AH1283" s="90"/>
    </row>
    <row r="1284" spans="2:34" ht="27.75" customHeight="1" x14ac:dyDescent="0.2">
      <c r="B1284" s="154">
        <f t="shared" ref="B1284:B1347" si="306">ROW(A1284)-3</f>
        <v>1281</v>
      </c>
      <c r="C1284" s="155" t="str">
        <f t="shared" ref="C1284:C1347" ca="1" si="307">IF(AND(D1284="",E1284="",G1284=""),"",IF(AND(D1284=OFFSET(D1284,-1,0),E1284=OFFSET(E1284,-1,0),G1284=OFFSET(G1284,-1,0)),OFFSET(B1284,-1,1),B1284))</f>
        <v/>
      </c>
      <c r="D1284" s="156" t="str">
        <f t="shared" ref="D1284:D1347" ca="1" si="308">IF(AND($H1284&lt;&gt;"",B1284&lt;&gt;1),OFFSET(C1284,-1,1),"")</f>
        <v/>
      </c>
      <c r="E1284" s="157" t="str">
        <f t="shared" ref="E1284:E1347" ca="1" si="309">IF(AND($H1284&lt;&gt;"",B1284&lt;&gt;1),OFFSET(D1284,-1,1),"")</f>
        <v/>
      </c>
      <c r="F1284" s="157"/>
      <c r="G1284" s="158" t="str">
        <f t="shared" ref="G1284:G1347" ca="1" si="310">IF(AND($H1284&lt;&gt;"",B1284&lt;&gt;1),OFFSET(F1284,-1,1),"")</f>
        <v/>
      </c>
      <c r="H1284" s="159"/>
      <c r="I1284" s="160" t="str">
        <f>IF(H1284="","",INDEX(D.1[Quy cách],MATCH(H1284,D.1[Tên sản phẩm],0)))</f>
        <v/>
      </c>
      <c r="J1284" s="35" t="str">
        <f>IF(H1284="","",INDEX(D.1[ĐVT],MATCH(H1284,D.1[Tên sản phẩm],0)))</f>
        <v/>
      </c>
      <c r="K1284" s="163" t="str">
        <f>IF(H1284="","",INDEX(D.1[Đơn giá bán
(Tham khảo)],MATCH(H1284,D.1[Tên sản phẩm],0)))</f>
        <v/>
      </c>
      <c r="L1284" s="162"/>
      <c r="M1284" s="159"/>
      <c r="N1284" s="159"/>
      <c r="O1284" s="159"/>
      <c r="P1284" s="163" t="str">
        <f t="shared" ref="P1284:P1347" si="311">IF(AND(K1284&lt;&gt;"",L1284&lt;&gt;""),K1284*L1284,IF(AND(N1284&lt;&gt;"",O1284&lt;&gt;""),N1284*O1284,""))</f>
        <v/>
      </c>
      <c r="Q1284" s="164"/>
      <c r="R1284" s="162"/>
      <c r="S1284" s="163" t="str">
        <f t="shared" ref="S1284:S1347" si="312">IF(P1284="","",P1284-SUM(R1284))</f>
        <v/>
      </c>
      <c r="T1284" s="164" t="str">
        <f t="shared" ref="T1284:T1347" ca="1" si="313">IF(AND(S1284&lt;&gt;"",C1284=OFFSET(C1284,-1,0)),OFFSET(S1284,-1,1),"")</f>
        <v/>
      </c>
      <c r="U1284" s="163" t="str">
        <f t="shared" ref="U1284:U1347" si="314">IF(S1284="","",S1284*SUM(1,T1284))</f>
        <v/>
      </c>
      <c r="V1284" s="163" t="str">
        <f ca="1">IF(AND(C1284&lt;&gt;"",C1284&lt;&gt;OFFSET(C1284,1,0)),SUMIFS(B.2[Giá có thuế],B.2[Số ĐK],C1284),"")</f>
        <v/>
      </c>
      <c r="W1284" s="159"/>
      <c r="X1284" s="161" t="str">
        <f>IF(W1284="","",'Thông Tin Chung'!$L$3)</f>
        <v/>
      </c>
      <c r="Y1284" s="163" t="str">
        <f t="shared" ref="Y1284:Y1347" ca="1" si="315">IF(AND(V1284&lt;&gt;"",W1284&lt;&gt;"",V1284&lt;&gt;0),V1284-W1284,"")</f>
        <v/>
      </c>
      <c r="Z1284" s="165"/>
      <c r="AA1284" s="155" t="str">
        <f ca="1">IF(C1284="","",IF(OR(D1284&lt;NgayBatDau,D1284&gt;NgayKetThuc),"Ngày tháng phải nằm trong kỳ báo cáo",IF(AND(G1284&lt;&gt;"",COUNTIF(D.2[Tên khách hàng],G1284)=0),"Tên KH chưa khai báo trong DSKH",IF(AND(H1284&lt;&gt;"",COUNTIF(D.1[Tên sản phẩm],H1284)=0),"SP này chưa khai báo trong DSSP",""))))</f>
        <v/>
      </c>
      <c r="AB1284" s="23" t="str">
        <f t="shared" ca="1" si="301"/>
        <v/>
      </c>
      <c r="AC1284" s="23" t="str">
        <f t="shared" ca="1" si="302"/>
        <v/>
      </c>
      <c r="AD1284" s="23" t="str">
        <f t="shared" ca="1" si="303"/>
        <v/>
      </c>
      <c r="AE1284" s="68" t="str">
        <f t="shared" ca="1" si="304"/>
        <v/>
      </c>
      <c r="AF1284" s="69" t="str">
        <f>IF(OR(H1284="",S1284=""),"",S1284-(SUM(L1284,M1284)*INDEX(D.1[Đơn giá],MATCH(H1284,D.1[Tên sản phẩm],0))))</f>
        <v/>
      </c>
      <c r="AG1284" s="90" t="str">
        <f t="shared" ca="1" si="305"/>
        <v/>
      </c>
      <c r="AH1284" s="90"/>
    </row>
    <row r="1285" spans="2:34" ht="27.75" customHeight="1" x14ac:dyDescent="0.2">
      <c r="B1285" s="154">
        <f t="shared" si="306"/>
        <v>1282</v>
      </c>
      <c r="C1285" s="155" t="str">
        <f t="shared" ca="1" si="307"/>
        <v/>
      </c>
      <c r="D1285" s="156" t="str">
        <f t="shared" ca="1" si="308"/>
        <v/>
      </c>
      <c r="E1285" s="157" t="str">
        <f t="shared" ca="1" si="309"/>
        <v/>
      </c>
      <c r="F1285" s="157"/>
      <c r="G1285" s="158" t="str">
        <f t="shared" ca="1" si="310"/>
        <v/>
      </c>
      <c r="H1285" s="159"/>
      <c r="I1285" s="160" t="str">
        <f>IF(H1285="","",INDEX(D.1[Quy cách],MATCH(H1285,D.1[Tên sản phẩm],0)))</f>
        <v/>
      </c>
      <c r="J1285" s="35" t="str">
        <f>IF(H1285="","",INDEX(D.1[ĐVT],MATCH(H1285,D.1[Tên sản phẩm],0)))</f>
        <v/>
      </c>
      <c r="K1285" s="163" t="str">
        <f>IF(H1285="","",INDEX(D.1[Đơn giá bán
(Tham khảo)],MATCH(H1285,D.1[Tên sản phẩm],0)))</f>
        <v/>
      </c>
      <c r="L1285" s="162"/>
      <c r="M1285" s="159"/>
      <c r="N1285" s="159"/>
      <c r="O1285" s="159"/>
      <c r="P1285" s="163" t="str">
        <f t="shared" si="311"/>
        <v/>
      </c>
      <c r="Q1285" s="164"/>
      <c r="R1285" s="162"/>
      <c r="S1285" s="163" t="str">
        <f t="shared" si="312"/>
        <v/>
      </c>
      <c r="T1285" s="164" t="str">
        <f t="shared" ca="1" si="313"/>
        <v/>
      </c>
      <c r="U1285" s="163" t="str">
        <f t="shared" si="314"/>
        <v/>
      </c>
      <c r="V1285" s="163" t="str">
        <f ca="1">IF(AND(C1285&lt;&gt;"",C1285&lt;&gt;OFFSET(C1285,1,0)),SUMIFS(B.2[Giá có thuế],B.2[Số ĐK],C1285),"")</f>
        <v/>
      </c>
      <c r="W1285" s="159"/>
      <c r="X1285" s="161" t="str">
        <f>IF(W1285="","",'Thông Tin Chung'!$L$3)</f>
        <v/>
      </c>
      <c r="Y1285" s="163" t="str">
        <f t="shared" ca="1" si="315"/>
        <v/>
      </c>
      <c r="Z1285" s="165"/>
      <c r="AA1285" s="155" t="str">
        <f ca="1">IF(C1285="","",IF(OR(D1285&lt;NgayBatDau,D1285&gt;NgayKetThuc),"Ngày tháng phải nằm trong kỳ báo cáo",IF(AND(G1285&lt;&gt;"",COUNTIF(D.2[Tên khách hàng],G1285)=0),"Tên KH chưa khai báo trong DSKH",IF(AND(H1285&lt;&gt;"",COUNTIF(D.1[Tên sản phẩm],H1285)=0),"SP này chưa khai báo trong DSSP",""))))</f>
        <v/>
      </c>
      <c r="AB1285" s="23" t="str">
        <f t="shared" ca="1" si="301"/>
        <v/>
      </c>
      <c r="AC1285" s="23" t="str">
        <f t="shared" ca="1" si="302"/>
        <v/>
      </c>
      <c r="AD1285" s="23" t="str">
        <f t="shared" ca="1" si="303"/>
        <v/>
      </c>
      <c r="AE1285" s="68" t="str">
        <f t="shared" ca="1" si="304"/>
        <v/>
      </c>
      <c r="AF1285" s="69" t="str">
        <f>IF(OR(H1285="",S1285=""),"",S1285-(SUM(L1285,M1285)*INDEX(D.1[Đơn giá],MATCH(H1285,D.1[Tên sản phẩm],0))))</f>
        <v/>
      </c>
      <c r="AG1285" s="90" t="str">
        <f t="shared" ca="1" si="305"/>
        <v/>
      </c>
      <c r="AH1285" s="90"/>
    </row>
    <row r="1286" spans="2:34" ht="27.75" customHeight="1" x14ac:dyDescent="0.2">
      <c r="B1286" s="154">
        <f t="shared" si="306"/>
        <v>1283</v>
      </c>
      <c r="C1286" s="155" t="str">
        <f t="shared" ca="1" si="307"/>
        <v/>
      </c>
      <c r="D1286" s="156" t="str">
        <f t="shared" ca="1" si="308"/>
        <v/>
      </c>
      <c r="E1286" s="157" t="str">
        <f t="shared" ca="1" si="309"/>
        <v/>
      </c>
      <c r="F1286" s="157"/>
      <c r="G1286" s="158" t="str">
        <f t="shared" ca="1" si="310"/>
        <v/>
      </c>
      <c r="H1286" s="159"/>
      <c r="I1286" s="160" t="str">
        <f>IF(H1286="","",INDEX(D.1[Quy cách],MATCH(H1286,D.1[Tên sản phẩm],0)))</f>
        <v/>
      </c>
      <c r="J1286" s="35" t="str">
        <f>IF(H1286="","",INDEX(D.1[ĐVT],MATCH(H1286,D.1[Tên sản phẩm],0)))</f>
        <v/>
      </c>
      <c r="K1286" s="163" t="str">
        <f>IF(H1286="","",INDEX(D.1[Đơn giá bán
(Tham khảo)],MATCH(H1286,D.1[Tên sản phẩm],0)))</f>
        <v/>
      </c>
      <c r="L1286" s="162"/>
      <c r="M1286" s="159"/>
      <c r="N1286" s="159"/>
      <c r="O1286" s="159"/>
      <c r="P1286" s="163" t="str">
        <f t="shared" si="311"/>
        <v/>
      </c>
      <c r="Q1286" s="164"/>
      <c r="R1286" s="162"/>
      <c r="S1286" s="163" t="str">
        <f t="shared" si="312"/>
        <v/>
      </c>
      <c r="T1286" s="164" t="str">
        <f t="shared" ca="1" si="313"/>
        <v/>
      </c>
      <c r="U1286" s="163" t="str">
        <f t="shared" si="314"/>
        <v/>
      </c>
      <c r="V1286" s="163" t="str">
        <f ca="1">IF(AND(C1286&lt;&gt;"",C1286&lt;&gt;OFFSET(C1286,1,0)),SUMIFS(B.2[Giá có thuế],B.2[Số ĐK],C1286),"")</f>
        <v/>
      </c>
      <c r="W1286" s="159"/>
      <c r="X1286" s="161" t="str">
        <f>IF(W1286="","",'Thông Tin Chung'!$L$3)</f>
        <v/>
      </c>
      <c r="Y1286" s="163" t="str">
        <f t="shared" ca="1" si="315"/>
        <v/>
      </c>
      <c r="Z1286" s="165"/>
      <c r="AA1286" s="155" t="str">
        <f ca="1">IF(C1286="","",IF(OR(D1286&lt;NgayBatDau,D1286&gt;NgayKetThuc),"Ngày tháng phải nằm trong kỳ báo cáo",IF(AND(G1286&lt;&gt;"",COUNTIF(D.2[Tên khách hàng],G1286)=0),"Tên KH chưa khai báo trong DSKH",IF(AND(H1286&lt;&gt;"",COUNTIF(D.1[Tên sản phẩm],H1286)=0),"SP này chưa khai báo trong DSSP",""))))</f>
        <v/>
      </c>
      <c r="AB1286" s="23" t="str">
        <f t="shared" ca="1" si="301"/>
        <v/>
      </c>
      <c r="AC1286" s="23" t="str">
        <f t="shared" ca="1" si="302"/>
        <v/>
      </c>
      <c r="AD1286" s="23" t="str">
        <f t="shared" ca="1" si="303"/>
        <v/>
      </c>
      <c r="AE1286" s="68" t="str">
        <f t="shared" ca="1" si="304"/>
        <v/>
      </c>
      <c r="AF1286" s="69" t="str">
        <f>IF(OR(H1286="",S1286=""),"",S1286-(SUM(L1286,M1286)*INDEX(D.1[Đơn giá],MATCH(H1286,D.1[Tên sản phẩm],0))))</f>
        <v/>
      </c>
      <c r="AG1286" s="90" t="str">
        <f t="shared" ca="1" si="305"/>
        <v/>
      </c>
      <c r="AH1286" s="90"/>
    </row>
    <row r="1287" spans="2:34" ht="27.75" customHeight="1" x14ac:dyDescent="0.2">
      <c r="B1287" s="154">
        <f t="shared" si="306"/>
        <v>1284</v>
      </c>
      <c r="C1287" s="155" t="str">
        <f t="shared" ca="1" si="307"/>
        <v/>
      </c>
      <c r="D1287" s="156" t="str">
        <f t="shared" ca="1" si="308"/>
        <v/>
      </c>
      <c r="E1287" s="157" t="str">
        <f t="shared" ca="1" si="309"/>
        <v/>
      </c>
      <c r="F1287" s="157"/>
      <c r="G1287" s="158" t="str">
        <f t="shared" ca="1" si="310"/>
        <v/>
      </c>
      <c r="H1287" s="159"/>
      <c r="I1287" s="160" t="str">
        <f>IF(H1287="","",INDEX(D.1[Quy cách],MATCH(H1287,D.1[Tên sản phẩm],0)))</f>
        <v/>
      </c>
      <c r="J1287" s="35" t="str">
        <f>IF(H1287="","",INDEX(D.1[ĐVT],MATCH(H1287,D.1[Tên sản phẩm],0)))</f>
        <v/>
      </c>
      <c r="K1287" s="163" t="str">
        <f>IF(H1287="","",INDEX(D.1[Đơn giá bán
(Tham khảo)],MATCH(H1287,D.1[Tên sản phẩm],0)))</f>
        <v/>
      </c>
      <c r="L1287" s="162"/>
      <c r="M1287" s="159"/>
      <c r="N1287" s="159"/>
      <c r="O1287" s="159"/>
      <c r="P1287" s="163" t="str">
        <f t="shared" si="311"/>
        <v/>
      </c>
      <c r="Q1287" s="164"/>
      <c r="R1287" s="162"/>
      <c r="S1287" s="163" t="str">
        <f t="shared" si="312"/>
        <v/>
      </c>
      <c r="T1287" s="164" t="str">
        <f t="shared" ca="1" si="313"/>
        <v/>
      </c>
      <c r="U1287" s="163" t="str">
        <f t="shared" si="314"/>
        <v/>
      </c>
      <c r="V1287" s="163" t="str">
        <f ca="1">IF(AND(C1287&lt;&gt;"",C1287&lt;&gt;OFFSET(C1287,1,0)),SUMIFS(B.2[Giá có thuế],B.2[Số ĐK],C1287),"")</f>
        <v/>
      </c>
      <c r="W1287" s="159"/>
      <c r="X1287" s="161" t="str">
        <f>IF(W1287="","",'Thông Tin Chung'!$L$3)</f>
        <v/>
      </c>
      <c r="Y1287" s="163" t="str">
        <f t="shared" ca="1" si="315"/>
        <v/>
      </c>
      <c r="Z1287" s="165"/>
      <c r="AA1287" s="155" t="str">
        <f ca="1">IF(C1287="","",IF(OR(D1287&lt;NgayBatDau,D1287&gt;NgayKetThuc),"Ngày tháng phải nằm trong kỳ báo cáo",IF(AND(G1287&lt;&gt;"",COUNTIF(D.2[Tên khách hàng],G1287)=0),"Tên KH chưa khai báo trong DSKH",IF(AND(H1287&lt;&gt;"",COUNTIF(D.1[Tên sản phẩm],H1287)=0),"SP này chưa khai báo trong DSSP",""))))</f>
        <v/>
      </c>
      <c r="AB1287" s="23" t="str">
        <f t="shared" ca="1" si="301"/>
        <v/>
      </c>
      <c r="AC1287" s="23" t="str">
        <f t="shared" ca="1" si="302"/>
        <v/>
      </c>
      <c r="AD1287" s="23" t="str">
        <f t="shared" ca="1" si="303"/>
        <v/>
      </c>
      <c r="AE1287" s="68" t="str">
        <f t="shared" ca="1" si="304"/>
        <v/>
      </c>
      <c r="AF1287" s="69" t="str">
        <f>IF(OR(H1287="",S1287=""),"",S1287-(SUM(L1287,M1287)*INDEX(D.1[Đơn giá],MATCH(H1287,D.1[Tên sản phẩm],0))))</f>
        <v/>
      </c>
      <c r="AG1287" s="90" t="str">
        <f t="shared" ca="1" si="305"/>
        <v/>
      </c>
      <c r="AH1287" s="90"/>
    </row>
    <row r="1288" spans="2:34" ht="27.75" customHeight="1" x14ac:dyDescent="0.2">
      <c r="B1288" s="154">
        <f t="shared" si="306"/>
        <v>1285</v>
      </c>
      <c r="C1288" s="155" t="str">
        <f t="shared" ca="1" si="307"/>
        <v/>
      </c>
      <c r="D1288" s="156" t="str">
        <f t="shared" ca="1" si="308"/>
        <v/>
      </c>
      <c r="E1288" s="157" t="str">
        <f t="shared" ca="1" si="309"/>
        <v/>
      </c>
      <c r="F1288" s="157"/>
      <c r="G1288" s="158" t="str">
        <f t="shared" ca="1" si="310"/>
        <v/>
      </c>
      <c r="H1288" s="159"/>
      <c r="I1288" s="160" t="str">
        <f>IF(H1288="","",INDEX(D.1[Quy cách],MATCH(H1288,D.1[Tên sản phẩm],0)))</f>
        <v/>
      </c>
      <c r="J1288" s="35" t="str">
        <f>IF(H1288="","",INDEX(D.1[ĐVT],MATCH(H1288,D.1[Tên sản phẩm],0)))</f>
        <v/>
      </c>
      <c r="K1288" s="163" t="str">
        <f>IF(H1288="","",INDEX(D.1[Đơn giá bán
(Tham khảo)],MATCH(H1288,D.1[Tên sản phẩm],0)))</f>
        <v/>
      </c>
      <c r="L1288" s="162"/>
      <c r="M1288" s="159"/>
      <c r="N1288" s="159"/>
      <c r="O1288" s="159"/>
      <c r="P1288" s="163" t="str">
        <f t="shared" si="311"/>
        <v/>
      </c>
      <c r="Q1288" s="164"/>
      <c r="R1288" s="162"/>
      <c r="S1288" s="163" t="str">
        <f t="shared" si="312"/>
        <v/>
      </c>
      <c r="T1288" s="164" t="str">
        <f t="shared" ca="1" si="313"/>
        <v/>
      </c>
      <c r="U1288" s="163" t="str">
        <f t="shared" si="314"/>
        <v/>
      </c>
      <c r="V1288" s="163" t="str">
        <f ca="1">IF(AND(C1288&lt;&gt;"",C1288&lt;&gt;OFFSET(C1288,1,0)),SUMIFS(B.2[Giá có thuế],B.2[Số ĐK],C1288),"")</f>
        <v/>
      </c>
      <c r="W1288" s="159"/>
      <c r="X1288" s="161" t="str">
        <f>IF(W1288="","",'Thông Tin Chung'!$L$3)</f>
        <v/>
      </c>
      <c r="Y1288" s="163" t="str">
        <f t="shared" ca="1" si="315"/>
        <v/>
      </c>
      <c r="Z1288" s="165"/>
      <c r="AA1288" s="155" t="str">
        <f ca="1">IF(C1288="","",IF(OR(D1288&lt;NgayBatDau,D1288&gt;NgayKetThuc),"Ngày tháng phải nằm trong kỳ báo cáo",IF(AND(G1288&lt;&gt;"",COUNTIF(D.2[Tên khách hàng],G1288)=0),"Tên KH chưa khai báo trong DSKH",IF(AND(H1288&lt;&gt;"",COUNTIF(D.1[Tên sản phẩm],H1288)=0),"SP này chưa khai báo trong DSSP",""))))</f>
        <v/>
      </c>
      <c r="AB1288" s="23" t="str">
        <f t="shared" ca="1" si="301"/>
        <v/>
      </c>
      <c r="AC1288" s="23" t="str">
        <f t="shared" ca="1" si="302"/>
        <v/>
      </c>
      <c r="AD1288" s="23" t="str">
        <f t="shared" ca="1" si="303"/>
        <v/>
      </c>
      <c r="AE1288" s="68" t="str">
        <f t="shared" ca="1" si="304"/>
        <v/>
      </c>
      <c r="AF1288" s="69" t="str">
        <f>IF(OR(H1288="",S1288=""),"",S1288-(SUM(L1288,M1288)*INDEX(D.1[Đơn giá],MATCH(H1288,D.1[Tên sản phẩm],0))))</f>
        <v/>
      </c>
      <c r="AG1288" s="90" t="str">
        <f t="shared" ca="1" si="305"/>
        <v/>
      </c>
      <c r="AH1288" s="90"/>
    </row>
    <row r="1289" spans="2:34" ht="27.75" customHeight="1" x14ac:dyDescent="0.2">
      <c r="B1289" s="154">
        <f t="shared" si="306"/>
        <v>1286</v>
      </c>
      <c r="C1289" s="155" t="str">
        <f t="shared" ca="1" si="307"/>
        <v/>
      </c>
      <c r="D1289" s="156" t="str">
        <f t="shared" ca="1" si="308"/>
        <v/>
      </c>
      <c r="E1289" s="157" t="str">
        <f t="shared" ca="1" si="309"/>
        <v/>
      </c>
      <c r="F1289" s="157"/>
      <c r="G1289" s="158" t="str">
        <f t="shared" ca="1" si="310"/>
        <v/>
      </c>
      <c r="H1289" s="159"/>
      <c r="I1289" s="160" t="str">
        <f>IF(H1289="","",INDEX(D.1[Quy cách],MATCH(H1289,D.1[Tên sản phẩm],0)))</f>
        <v/>
      </c>
      <c r="J1289" s="35" t="str">
        <f>IF(H1289="","",INDEX(D.1[ĐVT],MATCH(H1289,D.1[Tên sản phẩm],0)))</f>
        <v/>
      </c>
      <c r="K1289" s="163" t="str">
        <f>IF(H1289="","",INDEX(D.1[Đơn giá bán
(Tham khảo)],MATCH(H1289,D.1[Tên sản phẩm],0)))</f>
        <v/>
      </c>
      <c r="L1289" s="162"/>
      <c r="M1289" s="159"/>
      <c r="N1289" s="159"/>
      <c r="O1289" s="159"/>
      <c r="P1289" s="163" t="str">
        <f t="shared" si="311"/>
        <v/>
      </c>
      <c r="Q1289" s="164"/>
      <c r="R1289" s="162"/>
      <c r="S1289" s="163" t="str">
        <f t="shared" si="312"/>
        <v/>
      </c>
      <c r="T1289" s="164" t="str">
        <f t="shared" ca="1" si="313"/>
        <v/>
      </c>
      <c r="U1289" s="163" t="str">
        <f t="shared" si="314"/>
        <v/>
      </c>
      <c r="V1289" s="163" t="str">
        <f ca="1">IF(AND(C1289&lt;&gt;"",C1289&lt;&gt;OFFSET(C1289,1,0)),SUMIFS(B.2[Giá có thuế],B.2[Số ĐK],C1289),"")</f>
        <v/>
      </c>
      <c r="W1289" s="159"/>
      <c r="X1289" s="161" t="str">
        <f>IF(W1289="","",'Thông Tin Chung'!$L$3)</f>
        <v/>
      </c>
      <c r="Y1289" s="163" t="str">
        <f t="shared" ca="1" si="315"/>
        <v/>
      </c>
      <c r="Z1289" s="165"/>
      <c r="AA1289" s="155" t="str">
        <f ca="1">IF(C1289="","",IF(OR(D1289&lt;NgayBatDau,D1289&gt;NgayKetThuc),"Ngày tháng phải nằm trong kỳ báo cáo",IF(AND(G1289&lt;&gt;"",COUNTIF(D.2[Tên khách hàng],G1289)=0),"Tên KH chưa khai báo trong DSKH",IF(AND(H1289&lt;&gt;"",COUNTIF(D.1[Tên sản phẩm],H1289)=0),"SP này chưa khai báo trong DSSP",""))))</f>
        <v/>
      </c>
      <c r="AB1289" s="23" t="str">
        <f t="shared" ca="1" si="301"/>
        <v/>
      </c>
      <c r="AC1289" s="23" t="str">
        <f t="shared" ca="1" si="302"/>
        <v/>
      </c>
      <c r="AD1289" s="23" t="str">
        <f t="shared" ca="1" si="303"/>
        <v/>
      </c>
      <c r="AE1289" s="68" t="str">
        <f t="shared" ca="1" si="304"/>
        <v/>
      </c>
      <c r="AF1289" s="69" t="str">
        <f>IF(OR(H1289="",S1289=""),"",S1289-(SUM(L1289,M1289)*INDEX(D.1[Đơn giá],MATCH(H1289,D.1[Tên sản phẩm],0))))</f>
        <v/>
      </c>
      <c r="AG1289" s="90" t="str">
        <f t="shared" ca="1" si="305"/>
        <v/>
      </c>
      <c r="AH1289" s="90"/>
    </row>
    <row r="1290" spans="2:34" ht="27.75" customHeight="1" x14ac:dyDescent="0.2">
      <c r="B1290" s="154">
        <f t="shared" si="306"/>
        <v>1287</v>
      </c>
      <c r="C1290" s="155" t="str">
        <f t="shared" ca="1" si="307"/>
        <v/>
      </c>
      <c r="D1290" s="156" t="str">
        <f t="shared" ca="1" si="308"/>
        <v/>
      </c>
      <c r="E1290" s="157" t="str">
        <f t="shared" ca="1" si="309"/>
        <v/>
      </c>
      <c r="F1290" s="157"/>
      <c r="G1290" s="158" t="str">
        <f t="shared" ca="1" si="310"/>
        <v/>
      </c>
      <c r="H1290" s="159"/>
      <c r="I1290" s="160" t="str">
        <f>IF(H1290="","",INDEX(D.1[Quy cách],MATCH(H1290,D.1[Tên sản phẩm],0)))</f>
        <v/>
      </c>
      <c r="J1290" s="35" t="str">
        <f>IF(H1290="","",INDEX(D.1[ĐVT],MATCH(H1290,D.1[Tên sản phẩm],0)))</f>
        <v/>
      </c>
      <c r="K1290" s="163" t="str">
        <f>IF(H1290="","",INDEX(D.1[Đơn giá bán
(Tham khảo)],MATCH(H1290,D.1[Tên sản phẩm],0)))</f>
        <v/>
      </c>
      <c r="L1290" s="162"/>
      <c r="M1290" s="159"/>
      <c r="N1290" s="159"/>
      <c r="O1290" s="159"/>
      <c r="P1290" s="163" t="str">
        <f t="shared" si="311"/>
        <v/>
      </c>
      <c r="Q1290" s="164"/>
      <c r="R1290" s="162"/>
      <c r="S1290" s="163" t="str">
        <f t="shared" si="312"/>
        <v/>
      </c>
      <c r="T1290" s="164" t="str">
        <f t="shared" ca="1" si="313"/>
        <v/>
      </c>
      <c r="U1290" s="163" t="str">
        <f t="shared" si="314"/>
        <v/>
      </c>
      <c r="V1290" s="163" t="str">
        <f ca="1">IF(AND(C1290&lt;&gt;"",C1290&lt;&gt;OFFSET(C1290,1,0)),SUMIFS(B.2[Giá có thuế],B.2[Số ĐK],C1290),"")</f>
        <v/>
      </c>
      <c r="W1290" s="159"/>
      <c r="X1290" s="161" t="str">
        <f>IF(W1290="","",'Thông Tin Chung'!$L$3)</f>
        <v/>
      </c>
      <c r="Y1290" s="163" t="str">
        <f t="shared" ca="1" si="315"/>
        <v/>
      </c>
      <c r="Z1290" s="165"/>
      <c r="AA1290" s="155" t="str">
        <f ca="1">IF(C1290="","",IF(OR(D1290&lt;NgayBatDau,D1290&gt;NgayKetThuc),"Ngày tháng phải nằm trong kỳ báo cáo",IF(AND(G1290&lt;&gt;"",COUNTIF(D.2[Tên khách hàng],G1290)=0),"Tên KH chưa khai báo trong DSKH",IF(AND(H1290&lt;&gt;"",COUNTIF(D.1[Tên sản phẩm],H1290)=0),"SP này chưa khai báo trong DSSP",""))))</f>
        <v/>
      </c>
      <c r="AB1290" s="23" t="str">
        <f t="shared" ca="1" si="301"/>
        <v/>
      </c>
      <c r="AC1290" s="23" t="str">
        <f t="shared" ca="1" si="302"/>
        <v/>
      </c>
      <c r="AD1290" s="23" t="str">
        <f t="shared" ca="1" si="303"/>
        <v/>
      </c>
      <c r="AE1290" s="68" t="str">
        <f t="shared" ca="1" si="304"/>
        <v/>
      </c>
      <c r="AF1290" s="69" t="str">
        <f>IF(OR(H1290="",S1290=""),"",S1290-(SUM(L1290,M1290)*INDEX(D.1[Đơn giá],MATCH(H1290,D.1[Tên sản phẩm],0))))</f>
        <v/>
      </c>
      <c r="AG1290" s="90" t="str">
        <f t="shared" ca="1" si="305"/>
        <v/>
      </c>
      <c r="AH1290" s="90"/>
    </row>
    <row r="1291" spans="2:34" ht="27.75" customHeight="1" x14ac:dyDescent="0.2">
      <c r="B1291" s="154">
        <f t="shared" si="306"/>
        <v>1288</v>
      </c>
      <c r="C1291" s="155" t="str">
        <f t="shared" ca="1" si="307"/>
        <v/>
      </c>
      <c r="D1291" s="156" t="str">
        <f t="shared" ca="1" si="308"/>
        <v/>
      </c>
      <c r="E1291" s="157" t="str">
        <f t="shared" ca="1" si="309"/>
        <v/>
      </c>
      <c r="F1291" s="157"/>
      <c r="G1291" s="158" t="str">
        <f t="shared" ca="1" si="310"/>
        <v/>
      </c>
      <c r="H1291" s="159"/>
      <c r="I1291" s="160" t="str">
        <f>IF(H1291="","",INDEX(D.1[Quy cách],MATCH(H1291,D.1[Tên sản phẩm],0)))</f>
        <v/>
      </c>
      <c r="J1291" s="35" t="str">
        <f>IF(H1291="","",INDEX(D.1[ĐVT],MATCH(H1291,D.1[Tên sản phẩm],0)))</f>
        <v/>
      </c>
      <c r="K1291" s="163" t="str">
        <f>IF(H1291="","",INDEX(D.1[Đơn giá bán
(Tham khảo)],MATCH(H1291,D.1[Tên sản phẩm],0)))</f>
        <v/>
      </c>
      <c r="L1291" s="162"/>
      <c r="M1291" s="159"/>
      <c r="N1291" s="159"/>
      <c r="O1291" s="159"/>
      <c r="P1291" s="163" t="str">
        <f t="shared" si="311"/>
        <v/>
      </c>
      <c r="Q1291" s="164"/>
      <c r="R1291" s="162"/>
      <c r="S1291" s="163" t="str">
        <f t="shared" si="312"/>
        <v/>
      </c>
      <c r="T1291" s="164" t="str">
        <f t="shared" ca="1" si="313"/>
        <v/>
      </c>
      <c r="U1291" s="163" t="str">
        <f t="shared" si="314"/>
        <v/>
      </c>
      <c r="V1291" s="163" t="str">
        <f ca="1">IF(AND(C1291&lt;&gt;"",C1291&lt;&gt;OFFSET(C1291,1,0)),SUMIFS(B.2[Giá có thuế],B.2[Số ĐK],C1291),"")</f>
        <v/>
      </c>
      <c r="W1291" s="159"/>
      <c r="X1291" s="161" t="str">
        <f>IF(W1291="","",'Thông Tin Chung'!$L$3)</f>
        <v/>
      </c>
      <c r="Y1291" s="163" t="str">
        <f t="shared" ca="1" si="315"/>
        <v/>
      </c>
      <c r="Z1291" s="165"/>
      <c r="AA1291" s="155" t="str">
        <f ca="1">IF(C1291="","",IF(OR(D1291&lt;NgayBatDau,D1291&gt;NgayKetThuc),"Ngày tháng phải nằm trong kỳ báo cáo",IF(AND(G1291&lt;&gt;"",COUNTIF(D.2[Tên khách hàng],G1291)=0),"Tên KH chưa khai báo trong DSKH",IF(AND(H1291&lt;&gt;"",COUNTIF(D.1[Tên sản phẩm],H1291)=0),"SP này chưa khai báo trong DSSP",""))))</f>
        <v/>
      </c>
      <c r="AB1291" s="23" t="str">
        <f t="shared" ca="1" si="301"/>
        <v/>
      </c>
      <c r="AC1291" s="23" t="str">
        <f t="shared" ca="1" si="302"/>
        <v/>
      </c>
      <c r="AD1291" s="23" t="str">
        <f t="shared" ca="1" si="303"/>
        <v/>
      </c>
      <c r="AE1291" s="68" t="str">
        <f t="shared" ca="1" si="304"/>
        <v/>
      </c>
      <c r="AF1291" s="69" t="str">
        <f>IF(OR(H1291="",S1291=""),"",S1291-(SUM(L1291,M1291)*INDEX(D.1[Đơn giá],MATCH(H1291,D.1[Tên sản phẩm],0))))</f>
        <v/>
      </c>
      <c r="AG1291" s="90" t="str">
        <f t="shared" ca="1" si="305"/>
        <v/>
      </c>
      <c r="AH1291" s="90"/>
    </row>
    <row r="1292" spans="2:34" ht="27.75" customHeight="1" x14ac:dyDescent="0.2">
      <c r="B1292" s="154">
        <f t="shared" si="306"/>
        <v>1289</v>
      </c>
      <c r="C1292" s="155" t="str">
        <f t="shared" ca="1" si="307"/>
        <v/>
      </c>
      <c r="D1292" s="156" t="str">
        <f t="shared" ca="1" si="308"/>
        <v/>
      </c>
      <c r="E1292" s="157" t="str">
        <f t="shared" ca="1" si="309"/>
        <v/>
      </c>
      <c r="F1292" s="157"/>
      <c r="G1292" s="158" t="str">
        <f t="shared" ca="1" si="310"/>
        <v/>
      </c>
      <c r="H1292" s="159"/>
      <c r="I1292" s="160" t="str">
        <f>IF(H1292="","",INDEX(D.1[Quy cách],MATCH(H1292,D.1[Tên sản phẩm],0)))</f>
        <v/>
      </c>
      <c r="J1292" s="35" t="str">
        <f>IF(H1292="","",INDEX(D.1[ĐVT],MATCH(H1292,D.1[Tên sản phẩm],0)))</f>
        <v/>
      </c>
      <c r="K1292" s="163" t="str">
        <f>IF(H1292="","",INDEX(D.1[Đơn giá bán
(Tham khảo)],MATCH(H1292,D.1[Tên sản phẩm],0)))</f>
        <v/>
      </c>
      <c r="L1292" s="162"/>
      <c r="M1292" s="159"/>
      <c r="N1292" s="159"/>
      <c r="O1292" s="159"/>
      <c r="P1292" s="163" t="str">
        <f t="shared" si="311"/>
        <v/>
      </c>
      <c r="Q1292" s="164"/>
      <c r="R1292" s="162"/>
      <c r="S1292" s="163" t="str">
        <f t="shared" si="312"/>
        <v/>
      </c>
      <c r="T1292" s="164" t="str">
        <f t="shared" ca="1" si="313"/>
        <v/>
      </c>
      <c r="U1292" s="163" t="str">
        <f t="shared" si="314"/>
        <v/>
      </c>
      <c r="V1292" s="163" t="str">
        <f ca="1">IF(AND(C1292&lt;&gt;"",C1292&lt;&gt;OFFSET(C1292,1,0)),SUMIFS(B.2[Giá có thuế],B.2[Số ĐK],C1292),"")</f>
        <v/>
      </c>
      <c r="W1292" s="159"/>
      <c r="X1292" s="161" t="str">
        <f>IF(W1292="","",'Thông Tin Chung'!$L$3)</f>
        <v/>
      </c>
      <c r="Y1292" s="163" t="str">
        <f t="shared" ca="1" si="315"/>
        <v/>
      </c>
      <c r="Z1292" s="165"/>
      <c r="AA1292" s="155" t="str">
        <f ca="1">IF(C1292="","",IF(OR(D1292&lt;NgayBatDau,D1292&gt;NgayKetThuc),"Ngày tháng phải nằm trong kỳ báo cáo",IF(AND(G1292&lt;&gt;"",COUNTIF(D.2[Tên khách hàng],G1292)=0),"Tên KH chưa khai báo trong DSKH",IF(AND(H1292&lt;&gt;"",COUNTIF(D.1[Tên sản phẩm],H1292)=0),"SP này chưa khai báo trong DSSP",""))))</f>
        <v/>
      </c>
      <c r="AB1292" s="23" t="str">
        <f t="shared" ca="1" si="301"/>
        <v/>
      </c>
      <c r="AC1292" s="23" t="str">
        <f t="shared" ca="1" si="302"/>
        <v/>
      </c>
      <c r="AD1292" s="23" t="str">
        <f t="shared" ca="1" si="303"/>
        <v/>
      </c>
      <c r="AE1292" s="68" t="str">
        <f t="shared" ca="1" si="304"/>
        <v/>
      </c>
      <c r="AF1292" s="69" t="str">
        <f>IF(OR(H1292="",S1292=""),"",S1292-(SUM(L1292,M1292)*INDEX(D.1[Đơn giá],MATCH(H1292,D.1[Tên sản phẩm],0))))</f>
        <v/>
      </c>
      <c r="AG1292" s="90" t="str">
        <f t="shared" ca="1" si="305"/>
        <v/>
      </c>
      <c r="AH1292" s="90"/>
    </row>
    <row r="1293" spans="2:34" ht="27.75" customHeight="1" x14ac:dyDescent="0.2">
      <c r="B1293" s="154">
        <f t="shared" si="306"/>
        <v>1290</v>
      </c>
      <c r="C1293" s="155" t="str">
        <f t="shared" ca="1" si="307"/>
        <v/>
      </c>
      <c r="D1293" s="156" t="str">
        <f t="shared" ca="1" si="308"/>
        <v/>
      </c>
      <c r="E1293" s="157" t="str">
        <f t="shared" ca="1" si="309"/>
        <v/>
      </c>
      <c r="F1293" s="157"/>
      <c r="G1293" s="158" t="str">
        <f t="shared" ca="1" si="310"/>
        <v/>
      </c>
      <c r="H1293" s="159"/>
      <c r="I1293" s="160" t="str">
        <f>IF(H1293="","",INDEX(D.1[Quy cách],MATCH(H1293,D.1[Tên sản phẩm],0)))</f>
        <v/>
      </c>
      <c r="J1293" s="35" t="str">
        <f>IF(H1293="","",INDEX(D.1[ĐVT],MATCH(H1293,D.1[Tên sản phẩm],0)))</f>
        <v/>
      </c>
      <c r="K1293" s="163" t="str">
        <f>IF(H1293="","",INDEX(D.1[Đơn giá bán
(Tham khảo)],MATCH(H1293,D.1[Tên sản phẩm],0)))</f>
        <v/>
      </c>
      <c r="L1293" s="162"/>
      <c r="M1293" s="159"/>
      <c r="N1293" s="159"/>
      <c r="O1293" s="159"/>
      <c r="P1293" s="163" t="str">
        <f t="shared" si="311"/>
        <v/>
      </c>
      <c r="Q1293" s="164"/>
      <c r="R1293" s="162"/>
      <c r="S1293" s="163" t="str">
        <f t="shared" si="312"/>
        <v/>
      </c>
      <c r="T1293" s="164" t="str">
        <f t="shared" ca="1" si="313"/>
        <v/>
      </c>
      <c r="U1293" s="163" t="str">
        <f t="shared" si="314"/>
        <v/>
      </c>
      <c r="V1293" s="163" t="str">
        <f ca="1">IF(AND(C1293&lt;&gt;"",C1293&lt;&gt;OFFSET(C1293,1,0)),SUMIFS(B.2[Giá có thuế],B.2[Số ĐK],C1293),"")</f>
        <v/>
      </c>
      <c r="W1293" s="159"/>
      <c r="X1293" s="161" t="str">
        <f>IF(W1293="","",'Thông Tin Chung'!$L$3)</f>
        <v/>
      </c>
      <c r="Y1293" s="163" t="str">
        <f t="shared" ca="1" si="315"/>
        <v/>
      </c>
      <c r="Z1293" s="165"/>
      <c r="AA1293" s="155" t="str">
        <f ca="1">IF(C1293="","",IF(OR(D1293&lt;NgayBatDau,D1293&gt;NgayKetThuc),"Ngày tháng phải nằm trong kỳ báo cáo",IF(AND(G1293&lt;&gt;"",COUNTIF(D.2[Tên khách hàng],G1293)=0),"Tên KH chưa khai báo trong DSKH",IF(AND(H1293&lt;&gt;"",COUNTIF(D.1[Tên sản phẩm],H1293)=0),"SP này chưa khai báo trong DSSP",""))))</f>
        <v/>
      </c>
      <c r="AB1293" s="23" t="str">
        <f t="shared" ca="1" si="301"/>
        <v/>
      </c>
      <c r="AC1293" s="23" t="str">
        <f t="shared" ca="1" si="302"/>
        <v/>
      </c>
      <c r="AD1293" s="23" t="str">
        <f t="shared" ca="1" si="303"/>
        <v/>
      </c>
      <c r="AE1293" s="68" t="str">
        <f t="shared" ca="1" si="304"/>
        <v/>
      </c>
      <c r="AF1293" s="69" t="str">
        <f>IF(OR(H1293="",S1293=""),"",S1293-(SUM(L1293,M1293)*INDEX(D.1[Đơn giá],MATCH(H1293,D.1[Tên sản phẩm],0))))</f>
        <v/>
      </c>
      <c r="AG1293" s="90" t="str">
        <f t="shared" ca="1" si="305"/>
        <v/>
      </c>
      <c r="AH1293" s="90"/>
    </row>
    <row r="1294" spans="2:34" ht="27.75" customHeight="1" x14ac:dyDescent="0.2">
      <c r="B1294" s="154">
        <f t="shared" si="306"/>
        <v>1291</v>
      </c>
      <c r="C1294" s="155" t="str">
        <f t="shared" ca="1" si="307"/>
        <v/>
      </c>
      <c r="D1294" s="156" t="str">
        <f t="shared" ca="1" si="308"/>
        <v/>
      </c>
      <c r="E1294" s="157" t="str">
        <f t="shared" ca="1" si="309"/>
        <v/>
      </c>
      <c r="F1294" s="157"/>
      <c r="G1294" s="158" t="str">
        <f t="shared" ca="1" si="310"/>
        <v/>
      </c>
      <c r="H1294" s="159"/>
      <c r="I1294" s="160" t="str">
        <f>IF(H1294="","",INDEX(D.1[Quy cách],MATCH(H1294,D.1[Tên sản phẩm],0)))</f>
        <v/>
      </c>
      <c r="J1294" s="35" t="str">
        <f>IF(H1294="","",INDEX(D.1[ĐVT],MATCH(H1294,D.1[Tên sản phẩm],0)))</f>
        <v/>
      </c>
      <c r="K1294" s="163" t="str">
        <f>IF(H1294="","",INDEX(D.1[Đơn giá bán
(Tham khảo)],MATCH(H1294,D.1[Tên sản phẩm],0)))</f>
        <v/>
      </c>
      <c r="L1294" s="162"/>
      <c r="M1294" s="159"/>
      <c r="N1294" s="159"/>
      <c r="O1294" s="159"/>
      <c r="P1294" s="163" t="str">
        <f t="shared" si="311"/>
        <v/>
      </c>
      <c r="Q1294" s="164"/>
      <c r="R1294" s="162"/>
      <c r="S1294" s="163" t="str">
        <f t="shared" si="312"/>
        <v/>
      </c>
      <c r="T1294" s="164" t="str">
        <f t="shared" ca="1" si="313"/>
        <v/>
      </c>
      <c r="U1294" s="163" t="str">
        <f t="shared" si="314"/>
        <v/>
      </c>
      <c r="V1294" s="163" t="str">
        <f ca="1">IF(AND(C1294&lt;&gt;"",C1294&lt;&gt;OFFSET(C1294,1,0)),SUMIFS(B.2[Giá có thuế],B.2[Số ĐK],C1294),"")</f>
        <v/>
      </c>
      <c r="W1294" s="159"/>
      <c r="X1294" s="161" t="str">
        <f>IF(W1294="","",'Thông Tin Chung'!$L$3)</f>
        <v/>
      </c>
      <c r="Y1294" s="163" t="str">
        <f t="shared" ca="1" si="315"/>
        <v/>
      </c>
      <c r="Z1294" s="165"/>
      <c r="AA1294" s="155" t="str">
        <f ca="1">IF(C1294="","",IF(OR(D1294&lt;NgayBatDau,D1294&gt;NgayKetThuc),"Ngày tháng phải nằm trong kỳ báo cáo",IF(AND(G1294&lt;&gt;"",COUNTIF(D.2[Tên khách hàng],G1294)=0),"Tên KH chưa khai báo trong DSKH",IF(AND(H1294&lt;&gt;"",COUNTIF(D.1[Tên sản phẩm],H1294)=0),"SP này chưa khai báo trong DSSP",""))))</f>
        <v/>
      </c>
      <c r="AB1294" s="23" t="str">
        <f t="shared" ca="1" si="301"/>
        <v/>
      </c>
      <c r="AC1294" s="23" t="str">
        <f t="shared" ca="1" si="302"/>
        <v/>
      </c>
      <c r="AD1294" s="23" t="str">
        <f t="shared" ca="1" si="303"/>
        <v/>
      </c>
      <c r="AE1294" s="68" t="str">
        <f t="shared" ca="1" si="304"/>
        <v/>
      </c>
      <c r="AF1294" s="69" t="str">
        <f>IF(OR(H1294="",S1294=""),"",S1294-(SUM(L1294,M1294)*INDEX(D.1[Đơn giá],MATCH(H1294,D.1[Tên sản phẩm],0))))</f>
        <v/>
      </c>
      <c r="AG1294" s="90" t="str">
        <f t="shared" ca="1" si="305"/>
        <v/>
      </c>
      <c r="AH1294" s="90"/>
    </row>
    <row r="1295" spans="2:34" ht="27.75" customHeight="1" x14ac:dyDescent="0.2">
      <c r="B1295" s="154">
        <f t="shared" si="306"/>
        <v>1292</v>
      </c>
      <c r="C1295" s="155" t="str">
        <f t="shared" ca="1" si="307"/>
        <v/>
      </c>
      <c r="D1295" s="156" t="str">
        <f t="shared" ca="1" si="308"/>
        <v/>
      </c>
      <c r="E1295" s="157" t="str">
        <f t="shared" ca="1" si="309"/>
        <v/>
      </c>
      <c r="F1295" s="157"/>
      <c r="G1295" s="158" t="str">
        <f t="shared" ca="1" si="310"/>
        <v/>
      </c>
      <c r="H1295" s="159"/>
      <c r="I1295" s="160" t="str">
        <f>IF(H1295="","",INDEX(D.1[Quy cách],MATCH(H1295,D.1[Tên sản phẩm],0)))</f>
        <v/>
      </c>
      <c r="J1295" s="35" t="str">
        <f>IF(H1295="","",INDEX(D.1[ĐVT],MATCH(H1295,D.1[Tên sản phẩm],0)))</f>
        <v/>
      </c>
      <c r="K1295" s="163" t="str">
        <f>IF(H1295="","",INDEX(D.1[Đơn giá bán
(Tham khảo)],MATCH(H1295,D.1[Tên sản phẩm],0)))</f>
        <v/>
      </c>
      <c r="L1295" s="162"/>
      <c r="M1295" s="159"/>
      <c r="N1295" s="159"/>
      <c r="O1295" s="159"/>
      <c r="P1295" s="163" t="str">
        <f t="shared" si="311"/>
        <v/>
      </c>
      <c r="Q1295" s="164"/>
      <c r="R1295" s="162"/>
      <c r="S1295" s="163" t="str">
        <f t="shared" si="312"/>
        <v/>
      </c>
      <c r="T1295" s="164" t="str">
        <f t="shared" ca="1" si="313"/>
        <v/>
      </c>
      <c r="U1295" s="163" t="str">
        <f t="shared" si="314"/>
        <v/>
      </c>
      <c r="V1295" s="163" t="str">
        <f ca="1">IF(AND(C1295&lt;&gt;"",C1295&lt;&gt;OFFSET(C1295,1,0)),SUMIFS(B.2[Giá có thuế],B.2[Số ĐK],C1295),"")</f>
        <v/>
      </c>
      <c r="W1295" s="159"/>
      <c r="X1295" s="161" t="str">
        <f>IF(W1295="","",'Thông Tin Chung'!$L$3)</f>
        <v/>
      </c>
      <c r="Y1295" s="163" t="str">
        <f t="shared" ca="1" si="315"/>
        <v/>
      </c>
      <c r="Z1295" s="165"/>
      <c r="AA1295" s="155" t="str">
        <f ca="1">IF(C1295="","",IF(OR(D1295&lt;NgayBatDau,D1295&gt;NgayKetThuc),"Ngày tháng phải nằm trong kỳ báo cáo",IF(AND(G1295&lt;&gt;"",COUNTIF(D.2[Tên khách hàng],G1295)=0),"Tên KH chưa khai báo trong DSKH",IF(AND(H1295&lt;&gt;"",COUNTIF(D.1[Tên sản phẩm],H1295)=0),"SP này chưa khai báo trong DSSP",""))))</f>
        <v/>
      </c>
      <c r="AB1295" s="23" t="str">
        <f t="shared" ca="1" si="301"/>
        <v/>
      </c>
      <c r="AC1295" s="23" t="str">
        <f t="shared" ca="1" si="302"/>
        <v/>
      </c>
      <c r="AD1295" s="23" t="str">
        <f t="shared" ca="1" si="303"/>
        <v/>
      </c>
      <c r="AE1295" s="68" t="str">
        <f t="shared" ca="1" si="304"/>
        <v/>
      </c>
      <c r="AF1295" s="69" t="str">
        <f>IF(OR(H1295="",S1295=""),"",S1295-(SUM(L1295,M1295)*INDEX(D.1[Đơn giá],MATCH(H1295,D.1[Tên sản phẩm],0))))</f>
        <v/>
      </c>
      <c r="AG1295" s="90" t="str">
        <f t="shared" ca="1" si="305"/>
        <v/>
      </c>
      <c r="AH1295" s="90"/>
    </row>
    <row r="1296" spans="2:34" ht="27.75" customHeight="1" x14ac:dyDescent="0.2">
      <c r="B1296" s="154">
        <f t="shared" si="306"/>
        <v>1293</v>
      </c>
      <c r="C1296" s="155" t="str">
        <f t="shared" ca="1" si="307"/>
        <v/>
      </c>
      <c r="D1296" s="156" t="str">
        <f t="shared" ca="1" si="308"/>
        <v/>
      </c>
      <c r="E1296" s="157" t="str">
        <f t="shared" ca="1" si="309"/>
        <v/>
      </c>
      <c r="F1296" s="157"/>
      <c r="G1296" s="158" t="str">
        <f t="shared" ca="1" si="310"/>
        <v/>
      </c>
      <c r="H1296" s="159"/>
      <c r="I1296" s="160" t="str">
        <f>IF(H1296="","",INDEX(D.1[Quy cách],MATCH(H1296,D.1[Tên sản phẩm],0)))</f>
        <v/>
      </c>
      <c r="J1296" s="35" t="str">
        <f>IF(H1296="","",INDEX(D.1[ĐVT],MATCH(H1296,D.1[Tên sản phẩm],0)))</f>
        <v/>
      </c>
      <c r="K1296" s="163" t="str">
        <f>IF(H1296="","",INDEX(D.1[Đơn giá bán
(Tham khảo)],MATCH(H1296,D.1[Tên sản phẩm],0)))</f>
        <v/>
      </c>
      <c r="L1296" s="162"/>
      <c r="M1296" s="159"/>
      <c r="N1296" s="159"/>
      <c r="O1296" s="159"/>
      <c r="P1296" s="163" t="str">
        <f t="shared" si="311"/>
        <v/>
      </c>
      <c r="Q1296" s="164"/>
      <c r="R1296" s="162"/>
      <c r="S1296" s="163" t="str">
        <f t="shared" si="312"/>
        <v/>
      </c>
      <c r="T1296" s="164" t="str">
        <f t="shared" ca="1" si="313"/>
        <v/>
      </c>
      <c r="U1296" s="163" t="str">
        <f t="shared" si="314"/>
        <v/>
      </c>
      <c r="V1296" s="163" t="str">
        <f ca="1">IF(AND(C1296&lt;&gt;"",C1296&lt;&gt;OFFSET(C1296,1,0)),SUMIFS(B.2[Giá có thuế],B.2[Số ĐK],C1296),"")</f>
        <v/>
      </c>
      <c r="W1296" s="159"/>
      <c r="X1296" s="161" t="str">
        <f>IF(W1296="","",'Thông Tin Chung'!$L$3)</f>
        <v/>
      </c>
      <c r="Y1296" s="163" t="str">
        <f t="shared" ca="1" si="315"/>
        <v/>
      </c>
      <c r="Z1296" s="165"/>
      <c r="AA1296" s="155" t="str">
        <f ca="1">IF(C1296="","",IF(OR(D1296&lt;NgayBatDau,D1296&gt;NgayKetThuc),"Ngày tháng phải nằm trong kỳ báo cáo",IF(AND(G1296&lt;&gt;"",COUNTIF(D.2[Tên khách hàng],G1296)=0),"Tên KH chưa khai báo trong DSKH",IF(AND(H1296&lt;&gt;"",COUNTIF(D.1[Tên sản phẩm],H1296)=0),"SP này chưa khai báo trong DSSP",""))))</f>
        <v/>
      </c>
      <c r="AB1296" s="23" t="str">
        <f t="shared" ca="1" si="301"/>
        <v/>
      </c>
      <c r="AC1296" s="23" t="str">
        <f t="shared" ca="1" si="302"/>
        <v/>
      </c>
      <c r="AD1296" s="23" t="str">
        <f t="shared" ca="1" si="303"/>
        <v/>
      </c>
      <c r="AE1296" s="68" t="str">
        <f t="shared" ca="1" si="304"/>
        <v/>
      </c>
      <c r="AF1296" s="69" t="str">
        <f>IF(OR(H1296="",S1296=""),"",S1296-(SUM(L1296,M1296)*INDEX(D.1[Đơn giá],MATCH(H1296,D.1[Tên sản phẩm],0))))</f>
        <v/>
      </c>
      <c r="AG1296" s="90" t="str">
        <f t="shared" ca="1" si="305"/>
        <v/>
      </c>
      <c r="AH1296" s="90"/>
    </row>
    <row r="1297" spans="2:34" ht="27.75" customHeight="1" x14ac:dyDescent="0.2">
      <c r="B1297" s="154">
        <f t="shared" si="306"/>
        <v>1294</v>
      </c>
      <c r="C1297" s="155" t="str">
        <f t="shared" ca="1" si="307"/>
        <v/>
      </c>
      <c r="D1297" s="156" t="str">
        <f t="shared" ca="1" si="308"/>
        <v/>
      </c>
      <c r="E1297" s="157" t="str">
        <f t="shared" ca="1" si="309"/>
        <v/>
      </c>
      <c r="F1297" s="157"/>
      <c r="G1297" s="158" t="str">
        <f t="shared" ca="1" si="310"/>
        <v/>
      </c>
      <c r="H1297" s="159"/>
      <c r="I1297" s="160" t="str">
        <f>IF(H1297="","",INDEX(D.1[Quy cách],MATCH(H1297,D.1[Tên sản phẩm],0)))</f>
        <v/>
      </c>
      <c r="J1297" s="35" t="str">
        <f>IF(H1297="","",INDEX(D.1[ĐVT],MATCH(H1297,D.1[Tên sản phẩm],0)))</f>
        <v/>
      </c>
      <c r="K1297" s="163" t="str">
        <f>IF(H1297="","",INDEX(D.1[Đơn giá bán
(Tham khảo)],MATCH(H1297,D.1[Tên sản phẩm],0)))</f>
        <v/>
      </c>
      <c r="L1297" s="162"/>
      <c r="M1297" s="159"/>
      <c r="N1297" s="159"/>
      <c r="O1297" s="159"/>
      <c r="P1297" s="163" t="str">
        <f t="shared" si="311"/>
        <v/>
      </c>
      <c r="Q1297" s="164"/>
      <c r="R1297" s="162"/>
      <c r="S1297" s="163" t="str">
        <f t="shared" si="312"/>
        <v/>
      </c>
      <c r="T1297" s="164" t="str">
        <f t="shared" ca="1" si="313"/>
        <v/>
      </c>
      <c r="U1297" s="163" t="str">
        <f t="shared" si="314"/>
        <v/>
      </c>
      <c r="V1297" s="163" t="str">
        <f ca="1">IF(AND(C1297&lt;&gt;"",C1297&lt;&gt;OFFSET(C1297,1,0)),SUMIFS(B.2[Giá có thuế],B.2[Số ĐK],C1297),"")</f>
        <v/>
      </c>
      <c r="W1297" s="159"/>
      <c r="X1297" s="161" t="str">
        <f>IF(W1297="","",'Thông Tin Chung'!$L$3)</f>
        <v/>
      </c>
      <c r="Y1297" s="163" t="str">
        <f t="shared" ca="1" si="315"/>
        <v/>
      </c>
      <c r="Z1297" s="165"/>
      <c r="AA1297" s="155" t="str">
        <f ca="1">IF(C1297="","",IF(OR(D1297&lt;NgayBatDau,D1297&gt;NgayKetThuc),"Ngày tháng phải nằm trong kỳ báo cáo",IF(AND(G1297&lt;&gt;"",COUNTIF(D.2[Tên khách hàng],G1297)=0),"Tên KH chưa khai báo trong DSKH",IF(AND(H1297&lt;&gt;"",COUNTIF(D.1[Tên sản phẩm],H1297)=0),"SP này chưa khai báo trong DSSP",""))))</f>
        <v/>
      </c>
      <c r="AB1297" s="23" t="str">
        <f t="shared" ca="1" si="301"/>
        <v/>
      </c>
      <c r="AC1297" s="23" t="str">
        <f t="shared" ca="1" si="302"/>
        <v/>
      </c>
      <c r="AD1297" s="23" t="str">
        <f t="shared" ca="1" si="303"/>
        <v/>
      </c>
      <c r="AE1297" s="68" t="str">
        <f t="shared" ca="1" si="304"/>
        <v/>
      </c>
      <c r="AF1297" s="69" t="str">
        <f>IF(OR(H1297="",S1297=""),"",S1297-(SUM(L1297,M1297)*INDEX(D.1[Đơn giá],MATCH(H1297,D.1[Tên sản phẩm],0))))</f>
        <v/>
      </c>
      <c r="AG1297" s="90" t="str">
        <f t="shared" ca="1" si="305"/>
        <v/>
      </c>
      <c r="AH1297" s="90"/>
    </row>
    <row r="1298" spans="2:34" ht="27.75" customHeight="1" x14ac:dyDescent="0.2">
      <c r="B1298" s="154">
        <f t="shared" si="306"/>
        <v>1295</v>
      </c>
      <c r="C1298" s="155" t="str">
        <f t="shared" ca="1" si="307"/>
        <v/>
      </c>
      <c r="D1298" s="156" t="str">
        <f t="shared" ca="1" si="308"/>
        <v/>
      </c>
      <c r="E1298" s="157" t="str">
        <f t="shared" ca="1" si="309"/>
        <v/>
      </c>
      <c r="F1298" s="157"/>
      <c r="G1298" s="158" t="str">
        <f t="shared" ca="1" si="310"/>
        <v/>
      </c>
      <c r="H1298" s="159"/>
      <c r="I1298" s="160" t="str">
        <f>IF(H1298="","",INDEX(D.1[Quy cách],MATCH(H1298,D.1[Tên sản phẩm],0)))</f>
        <v/>
      </c>
      <c r="J1298" s="35" t="str">
        <f>IF(H1298="","",INDEX(D.1[ĐVT],MATCH(H1298,D.1[Tên sản phẩm],0)))</f>
        <v/>
      </c>
      <c r="K1298" s="163" t="str">
        <f>IF(H1298="","",INDEX(D.1[Đơn giá bán
(Tham khảo)],MATCH(H1298,D.1[Tên sản phẩm],0)))</f>
        <v/>
      </c>
      <c r="L1298" s="162"/>
      <c r="M1298" s="159"/>
      <c r="N1298" s="159"/>
      <c r="O1298" s="159"/>
      <c r="P1298" s="163" t="str">
        <f t="shared" si="311"/>
        <v/>
      </c>
      <c r="Q1298" s="164"/>
      <c r="R1298" s="162"/>
      <c r="S1298" s="163" t="str">
        <f t="shared" si="312"/>
        <v/>
      </c>
      <c r="T1298" s="164" t="str">
        <f t="shared" ca="1" si="313"/>
        <v/>
      </c>
      <c r="U1298" s="163" t="str">
        <f t="shared" si="314"/>
        <v/>
      </c>
      <c r="V1298" s="163" t="str">
        <f ca="1">IF(AND(C1298&lt;&gt;"",C1298&lt;&gt;OFFSET(C1298,1,0)),SUMIFS(B.2[Giá có thuế],B.2[Số ĐK],C1298),"")</f>
        <v/>
      </c>
      <c r="W1298" s="159"/>
      <c r="X1298" s="161" t="str">
        <f>IF(W1298="","",'Thông Tin Chung'!$L$3)</f>
        <v/>
      </c>
      <c r="Y1298" s="163" t="str">
        <f t="shared" ca="1" si="315"/>
        <v/>
      </c>
      <c r="Z1298" s="165"/>
      <c r="AA1298" s="155" t="str">
        <f ca="1">IF(C1298="","",IF(OR(D1298&lt;NgayBatDau,D1298&gt;NgayKetThuc),"Ngày tháng phải nằm trong kỳ báo cáo",IF(AND(G1298&lt;&gt;"",COUNTIF(D.2[Tên khách hàng],G1298)=0),"Tên KH chưa khai báo trong DSKH",IF(AND(H1298&lt;&gt;"",COUNTIF(D.1[Tên sản phẩm],H1298)=0),"SP này chưa khai báo trong DSSP",""))))</f>
        <v/>
      </c>
      <c r="AB1298" s="23" t="str">
        <f t="shared" ca="1" si="301"/>
        <v/>
      </c>
      <c r="AC1298" s="23" t="str">
        <f t="shared" ca="1" si="302"/>
        <v/>
      </c>
      <c r="AD1298" s="23" t="str">
        <f t="shared" ca="1" si="303"/>
        <v/>
      </c>
      <c r="AE1298" s="68" t="str">
        <f t="shared" ca="1" si="304"/>
        <v/>
      </c>
      <c r="AF1298" s="69" t="str">
        <f>IF(OR(H1298="",S1298=""),"",S1298-(SUM(L1298,M1298)*INDEX(D.1[Đơn giá],MATCH(H1298,D.1[Tên sản phẩm],0))))</f>
        <v/>
      </c>
      <c r="AG1298" s="90" t="str">
        <f t="shared" ca="1" si="305"/>
        <v/>
      </c>
      <c r="AH1298" s="90"/>
    </row>
    <row r="1299" spans="2:34" ht="27.75" customHeight="1" x14ac:dyDescent="0.2">
      <c r="B1299" s="154">
        <f t="shared" si="306"/>
        <v>1296</v>
      </c>
      <c r="C1299" s="155" t="str">
        <f t="shared" ca="1" si="307"/>
        <v/>
      </c>
      <c r="D1299" s="156" t="str">
        <f t="shared" ca="1" si="308"/>
        <v/>
      </c>
      <c r="E1299" s="157" t="str">
        <f t="shared" ca="1" si="309"/>
        <v/>
      </c>
      <c r="F1299" s="157"/>
      <c r="G1299" s="158" t="str">
        <f t="shared" ca="1" si="310"/>
        <v/>
      </c>
      <c r="H1299" s="159"/>
      <c r="I1299" s="160" t="str">
        <f>IF(H1299="","",INDEX(D.1[Quy cách],MATCH(H1299,D.1[Tên sản phẩm],0)))</f>
        <v/>
      </c>
      <c r="J1299" s="35" t="str">
        <f>IF(H1299="","",INDEX(D.1[ĐVT],MATCH(H1299,D.1[Tên sản phẩm],0)))</f>
        <v/>
      </c>
      <c r="K1299" s="163" t="str">
        <f>IF(H1299="","",INDEX(D.1[Đơn giá bán
(Tham khảo)],MATCH(H1299,D.1[Tên sản phẩm],0)))</f>
        <v/>
      </c>
      <c r="L1299" s="162"/>
      <c r="M1299" s="159"/>
      <c r="N1299" s="159"/>
      <c r="O1299" s="159"/>
      <c r="P1299" s="163" t="str">
        <f t="shared" si="311"/>
        <v/>
      </c>
      <c r="Q1299" s="164"/>
      <c r="R1299" s="162"/>
      <c r="S1299" s="163" t="str">
        <f t="shared" si="312"/>
        <v/>
      </c>
      <c r="T1299" s="164" t="str">
        <f t="shared" ca="1" si="313"/>
        <v/>
      </c>
      <c r="U1299" s="163" t="str">
        <f t="shared" si="314"/>
        <v/>
      </c>
      <c r="V1299" s="163" t="str">
        <f ca="1">IF(AND(C1299&lt;&gt;"",C1299&lt;&gt;OFFSET(C1299,1,0)),SUMIFS(B.2[Giá có thuế],B.2[Số ĐK],C1299),"")</f>
        <v/>
      </c>
      <c r="W1299" s="159"/>
      <c r="X1299" s="161" t="str">
        <f>IF(W1299="","",'Thông Tin Chung'!$L$3)</f>
        <v/>
      </c>
      <c r="Y1299" s="163" t="str">
        <f t="shared" ca="1" si="315"/>
        <v/>
      </c>
      <c r="Z1299" s="165"/>
      <c r="AA1299" s="155" t="str">
        <f ca="1">IF(C1299="","",IF(OR(D1299&lt;NgayBatDau,D1299&gt;NgayKetThuc),"Ngày tháng phải nằm trong kỳ báo cáo",IF(AND(G1299&lt;&gt;"",COUNTIF(D.2[Tên khách hàng],G1299)=0),"Tên KH chưa khai báo trong DSKH",IF(AND(H1299&lt;&gt;"",COUNTIF(D.1[Tên sản phẩm],H1299)=0),"SP này chưa khai báo trong DSSP",""))))</f>
        <v/>
      </c>
      <c r="AB1299" s="23" t="str">
        <f t="shared" ca="1" si="301"/>
        <v/>
      </c>
      <c r="AC1299" s="23" t="str">
        <f t="shared" ca="1" si="302"/>
        <v/>
      </c>
      <c r="AD1299" s="23" t="str">
        <f t="shared" ca="1" si="303"/>
        <v/>
      </c>
      <c r="AE1299" s="68" t="str">
        <f t="shared" ca="1" si="304"/>
        <v/>
      </c>
      <c r="AF1299" s="69" t="str">
        <f>IF(OR(H1299="",S1299=""),"",S1299-(SUM(L1299,M1299)*INDEX(D.1[Đơn giá],MATCH(H1299,D.1[Tên sản phẩm],0))))</f>
        <v/>
      </c>
      <c r="AG1299" s="90" t="str">
        <f t="shared" ca="1" si="305"/>
        <v/>
      </c>
      <c r="AH1299" s="90"/>
    </row>
    <row r="1300" spans="2:34" ht="27.75" customHeight="1" x14ac:dyDescent="0.2">
      <c r="B1300" s="154">
        <f t="shared" si="306"/>
        <v>1297</v>
      </c>
      <c r="C1300" s="155" t="str">
        <f t="shared" ca="1" si="307"/>
        <v/>
      </c>
      <c r="D1300" s="156" t="str">
        <f t="shared" ca="1" si="308"/>
        <v/>
      </c>
      <c r="E1300" s="157" t="str">
        <f t="shared" ca="1" si="309"/>
        <v/>
      </c>
      <c r="F1300" s="157"/>
      <c r="G1300" s="158" t="str">
        <f t="shared" ca="1" si="310"/>
        <v/>
      </c>
      <c r="H1300" s="159"/>
      <c r="I1300" s="160" t="str">
        <f>IF(H1300="","",INDEX(D.1[Quy cách],MATCH(H1300,D.1[Tên sản phẩm],0)))</f>
        <v/>
      </c>
      <c r="J1300" s="35" t="str">
        <f>IF(H1300="","",INDEX(D.1[ĐVT],MATCH(H1300,D.1[Tên sản phẩm],0)))</f>
        <v/>
      </c>
      <c r="K1300" s="163" t="str">
        <f>IF(H1300="","",INDEX(D.1[Đơn giá bán
(Tham khảo)],MATCH(H1300,D.1[Tên sản phẩm],0)))</f>
        <v/>
      </c>
      <c r="L1300" s="162"/>
      <c r="M1300" s="159"/>
      <c r="N1300" s="159"/>
      <c r="O1300" s="159"/>
      <c r="P1300" s="163" t="str">
        <f t="shared" si="311"/>
        <v/>
      </c>
      <c r="Q1300" s="164"/>
      <c r="R1300" s="162"/>
      <c r="S1300" s="163" t="str">
        <f t="shared" si="312"/>
        <v/>
      </c>
      <c r="T1300" s="164" t="str">
        <f t="shared" ca="1" si="313"/>
        <v/>
      </c>
      <c r="U1300" s="163" t="str">
        <f t="shared" si="314"/>
        <v/>
      </c>
      <c r="V1300" s="163" t="str">
        <f ca="1">IF(AND(C1300&lt;&gt;"",C1300&lt;&gt;OFFSET(C1300,1,0)),SUMIFS(B.2[Giá có thuế],B.2[Số ĐK],C1300),"")</f>
        <v/>
      </c>
      <c r="W1300" s="159"/>
      <c r="X1300" s="161" t="str">
        <f>IF(W1300="","",'Thông Tin Chung'!$L$3)</f>
        <v/>
      </c>
      <c r="Y1300" s="163" t="str">
        <f t="shared" ca="1" si="315"/>
        <v/>
      </c>
      <c r="Z1300" s="165"/>
      <c r="AA1300" s="155" t="str">
        <f ca="1">IF(C1300="","",IF(OR(D1300&lt;NgayBatDau,D1300&gt;NgayKetThuc),"Ngày tháng phải nằm trong kỳ báo cáo",IF(AND(G1300&lt;&gt;"",COUNTIF(D.2[Tên khách hàng],G1300)=0),"Tên KH chưa khai báo trong DSKH",IF(AND(H1300&lt;&gt;"",COUNTIF(D.1[Tên sản phẩm],H1300)=0),"SP này chưa khai báo trong DSSP",""))))</f>
        <v/>
      </c>
      <c r="AB1300" s="23" t="str">
        <f t="shared" ca="1" si="301"/>
        <v/>
      </c>
      <c r="AC1300" s="23" t="str">
        <f t="shared" ca="1" si="302"/>
        <v/>
      </c>
      <c r="AD1300" s="23" t="str">
        <f t="shared" ca="1" si="303"/>
        <v/>
      </c>
      <c r="AE1300" s="68" t="str">
        <f t="shared" ca="1" si="304"/>
        <v/>
      </c>
      <c r="AF1300" s="69" t="str">
        <f>IF(OR(H1300="",S1300=""),"",S1300-(SUM(L1300,M1300)*INDEX(D.1[Đơn giá],MATCH(H1300,D.1[Tên sản phẩm],0))))</f>
        <v/>
      </c>
      <c r="AG1300" s="90" t="str">
        <f t="shared" ca="1" si="305"/>
        <v/>
      </c>
      <c r="AH1300" s="90"/>
    </row>
    <row r="1301" spans="2:34" ht="27.75" customHeight="1" x14ac:dyDescent="0.2">
      <c r="B1301" s="154">
        <f t="shared" si="306"/>
        <v>1298</v>
      </c>
      <c r="C1301" s="155" t="str">
        <f t="shared" ca="1" si="307"/>
        <v/>
      </c>
      <c r="D1301" s="156" t="str">
        <f t="shared" ca="1" si="308"/>
        <v/>
      </c>
      <c r="E1301" s="157" t="str">
        <f t="shared" ca="1" si="309"/>
        <v/>
      </c>
      <c r="F1301" s="157"/>
      <c r="G1301" s="158" t="str">
        <f t="shared" ca="1" si="310"/>
        <v/>
      </c>
      <c r="H1301" s="159"/>
      <c r="I1301" s="160" t="str">
        <f>IF(H1301="","",INDEX(D.1[Quy cách],MATCH(H1301,D.1[Tên sản phẩm],0)))</f>
        <v/>
      </c>
      <c r="J1301" s="35" t="str">
        <f>IF(H1301="","",INDEX(D.1[ĐVT],MATCH(H1301,D.1[Tên sản phẩm],0)))</f>
        <v/>
      </c>
      <c r="K1301" s="163" t="str">
        <f>IF(H1301="","",INDEX(D.1[Đơn giá bán
(Tham khảo)],MATCH(H1301,D.1[Tên sản phẩm],0)))</f>
        <v/>
      </c>
      <c r="L1301" s="162"/>
      <c r="M1301" s="159"/>
      <c r="N1301" s="159"/>
      <c r="O1301" s="159"/>
      <c r="P1301" s="163" t="str">
        <f t="shared" si="311"/>
        <v/>
      </c>
      <c r="Q1301" s="164"/>
      <c r="R1301" s="162"/>
      <c r="S1301" s="163" t="str">
        <f t="shared" si="312"/>
        <v/>
      </c>
      <c r="T1301" s="164" t="str">
        <f t="shared" ca="1" si="313"/>
        <v/>
      </c>
      <c r="U1301" s="163" t="str">
        <f t="shared" si="314"/>
        <v/>
      </c>
      <c r="V1301" s="163" t="str">
        <f ca="1">IF(AND(C1301&lt;&gt;"",C1301&lt;&gt;OFFSET(C1301,1,0)),SUMIFS(B.2[Giá có thuế],B.2[Số ĐK],C1301),"")</f>
        <v/>
      </c>
      <c r="W1301" s="159"/>
      <c r="X1301" s="161" t="str">
        <f>IF(W1301="","",'Thông Tin Chung'!$L$3)</f>
        <v/>
      </c>
      <c r="Y1301" s="163" t="str">
        <f t="shared" ca="1" si="315"/>
        <v/>
      </c>
      <c r="Z1301" s="165"/>
      <c r="AA1301" s="155" t="str">
        <f ca="1">IF(C1301="","",IF(OR(D1301&lt;NgayBatDau,D1301&gt;NgayKetThuc),"Ngày tháng phải nằm trong kỳ báo cáo",IF(AND(G1301&lt;&gt;"",COUNTIF(D.2[Tên khách hàng],G1301)=0),"Tên KH chưa khai báo trong DSKH",IF(AND(H1301&lt;&gt;"",COUNTIF(D.1[Tên sản phẩm],H1301)=0),"SP này chưa khai báo trong DSSP",""))))</f>
        <v/>
      </c>
      <c r="AB1301" s="23" t="str">
        <f t="shared" ca="1" si="301"/>
        <v/>
      </c>
      <c r="AC1301" s="23" t="str">
        <f t="shared" ca="1" si="302"/>
        <v/>
      </c>
      <c r="AD1301" s="23" t="str">
        <f t="shared" ca="1" si="303"/>
        <v/>
      </c>
      <c r="AE1301" s="68" t="str">
        <f t="shared" ca="1" si="304"/>
        <v/>
      </c>
      <c r="AF1301" s="69" t="str">
        <f>IF(OR(H1301="",S1301=""),"",S1301-(SUM(L1301,M1301)*INDEX(D.1[Đơn giá],MATCH(H1301,D.1[Tên sản phẩm],0))))</f>
        <v/>
      </c>
      <c r="AG1301" s="90" t="str">
        <f t="shared" ca="1" si="305"/>
        <v/>
      </c>
      <c r="AH1301" s="90"/>
    </row>
    <row r="1302" spans="2:34" ht="27.75" customHeight="1" x14ac:dyDescent="0.2">
      <c r="B1302" s="154">
        <f t="shared" si="306"/>
        <v>1299</v>
      </c>
      <c r="C1302" s="155" t="str">
        <f t="shared" ca="1" si="307"/>
        <v/>
      </c>
      <c r="D1302" s="156" t="str">
        <f t="shared" ca="1" si="308"/>
        <v/>
      </c>
      <c r="E1302" s="157" t="str">
        <f t="shared" ca="1" si="309"/>
        <v/>
      </c>
      <c r="F1302" s="157"/>
      <c r="G1302" s="158" t="str">
        <f t="shared" ca="1" si="310"/>
        <v/>
      </c>
      <c r="H1302" s="159"/>
      <c r="I1302" s="160" t="str">
        <f>IF(H1302="","",INDEX(D.1[Quy cách],MATCH(H1302,D.1[Tên sản phẩm],0)))</f>
        <v/>
      </c>
      <c r="J1302" s="35" t="str">
        <f>IF(H1302="","",INDEX(D.1[ĐVT],MATCH(H1302,D.1[Tên sản phẩm],0)))</f>
        <v/>
      </c>
      <c r="K1302" s="163" t="str">
        <f>IF(H1302="","",INDEX(D.1[Đơn giá bán
(Tham khảo)],MATCH(H1302,D.1[Tên sản phẩm],0)))</f>
        <v/>
      </c>
      <c r="L1302" s="162"/>
      <c r="M1302" s="159"/>
      <c r="N1302" s="159"/>
      <c r="O1302" s="159"/>
      <c r="P1302" s="163" t="str">
        <f t="shared" si="311"/>
        <v/>
      </c>
      <c r="Q1302" s="164"/>
      <c r="R1302" s="162"/>
      <c r="S1302" s="163" t="str">
        <f t="shared" si="312"/>
        <v/>
      </c>
      <c r="T1302" s="164" t="str">
        <f t="shared" ca="1" si="313"/>
        <v/>
      </c>
      <c r="U1302" s="163" t="str">
        <f t="shared" si="314"/>
        <v/>
      </c>
      <c r="V1302" s="163" t="str">
        <f ca="1">IF(AND(C1302&lt;&gt;"",C1302&lt;&gt;OFFSET(C1302,1,0)),SUMIFS(B.2[Giá có thuế],B.2[Số ĐK],C1302),"")</f>
        <v/>
      </c>
      <c r="W1302" s="159"/>
      <c r="X1302" s="161" t="str">
        <f>IF(W1302="","",'Thông Tin Chung'!$L$3)</f>
        <v/>
      </c>
      <c r="Y1302" s="163" t="str">
        <f t="shared" ca="1" si="315"/>
        <v/>
      </c>
      <c r="Z1302" s="165"/>
      <c r="AA1302" s="155" t="str">
        <f ca="1">IF(C1302="","",IF(OR(D1302&lt;NgayBatDau,D1302&gt;NgayKetThuc),"Ngày tháng phải nằm trong kỳ báo cáo",IF(AND(G1302&lt;&gt;"",COUNTIF(D.2[Tên khách hàng],G1302)=0),"Tên KH chưa khai báo trong DSKH",IF(AND(H1302&lt;&gt;"",COUNTIF(D.1[Tên sản phẩm],H1302)=0),"SP này chưa khai báo trong DSSP",""))))</f>
        <v/>
      </c>
      <c r="AB1302" s="23" t="str">
        <f t="shared" ca="1" si="301"/>
        <v/>
      </c>
      <c r="AC1302" s="23" t="str">
        <f t="shared" ca="1" si="302"/>
        <v/>
      </c>
      <c r="AD1302" s="23" t="str">
        <f t="shared" ca="1" si="303"/>
        <v/>
      </c>
      <c r="AE1302" s="68" t="str">
        <f t="shared" ca="1" si="304"/>
        <v/>
      </c>
      <c r="AF1302" s="69" t="str">
        <f>IF(OR(H1302="",S1302=""),"",S1302-(SUM(L1302,M1302)*INDEX(D.1[Đơn giá],MATCH(H1302,D.1[Tên sản phẩm],0))))</f>
        <v/>
      </c>
      <c r="AG1302" s="90" t="str">
        <f t="shared" ca="1" si="305"/>
        <v/>
      </c>
      <c r="AH1302" s="90"/>
    </row>
    <row r="1303" spans="2:34" ht="27.75" customHeight="1" x14ac:dyDescent="0.2">
      <c r="B1303" s="154">
        <f t="shared" si="306"/>
        <v>1300</v>
      </c>
      <c r="C1303" s="155" t="str">
        <f t="shared" ca="1" si="307"/>
        <v/>
      </c>
      <c r="D1303" s="156" t="str">
        <f t="shared" ca="1" si="308"/>
        <v/>
      </c>
      <c r="E1303" s="157" t="str">
        <f t="shared" ca="1" si="309"/>
        <v/>
      </c>
      <c r="F1303" s="157"/>
      <c r="G1303" s="158" t="str">
        <f t="shared" ca="1" si="310"/>
        <v/>
      </c>
      <c r="H1303" s="159"/>
      <c r="I1303" s="160" t="str">
        <f>IF(H1303="","",INDEX(D.1[Quy cách],MATCH(H1303,D.1[Tên sản phẩm],0)))</f>
        <v/>
      </c>
      <c r="J1303" s="35" t="str">
        <f>IF(H1303="","",INDEX(D.1[ĐVT],MATCH(H1303,D.1[Tên sản phẩm],0)))</f>
        <v/>
      </c>
      <c r="K1303" s="163" t="str">
        <f>IF(H1303="","",INDEX(D.1[Đơn giá bán
(Tham khảo)],MATCH(H1303,D.1[Tên sản phẩm],0)))</f>
        <v/>
      </c>
      <c r="L1303" s="162"/>
      <c r="M1303" s="159"/>
      <c r="N1303" s="159"/>
      <c r="O1303" s="159"/>
      <c r="P1303" s="163" t="str">
        <f t="shared" si="311"/>
        <v/>
      </c>
      <c r="Q1303" s="164"/>
      <c r="R1303" s="162"/>
      <c r="S1303" s="163" t="str">
        <f t="shared" si="312"/>
        <v/>
      </c>
      <c r="T1303" s="164" t="str">
        <f t="shared" ca="1" si="313"/>
        <v/>
      </c>
      <c r="U1303" s="163" t="str">
        <f t="shared" si="314"/>
        <v/>
      </c>
      <c r="V1303" s="163" t="str">
        <f ca="1">IF(AND(C1303&lt;&gt;"",C1303&lt;&gt;OFFSET(C1303,1,0)),SUMIFS(B.2[Giá có thuế],B.2[Số ĐK],C1303),"")</f>
        <v/>
      </c>
      <c r="W1303" s="159"/>
      <c r="X1303" s="161" t="str">
        <f>IF(W1303="","",'Thông Tin Chung'!$L$3)</f>
        <v/>
      </c>
      <c r="Y1303" s="163" t="str">
        <f t="shared" ca="1" si="315"/>
        <v/>
      </c>
      <c r="Z1303" s="165"/>
      <c r="AA1303" s="155" t="str">
        <f ca="1">IF(C1303="","",IF(OR(D1303&lt;NgayBatDau,D1303&gt;NgayKetThuc),"Ngày tháng phải nằm trong kỳ báo cáo",IF(AND(G1303&lt;&gt;"",COUNTIF(D.2[Tên khách hàng],G1303)=0),"Tên KH chưa khai báo trong DSKH",IF(AND(H1303&lt;&gt;"",COUNTIF(D.1[Tên sản phẩm],H1303)=0),"SP này chưa khai báo trong DSSP",""))))</f>
        <v/>
      </c>
      <c r="AB1303" s="23" t="str">
        <f t="shared" ca="1" si="301"/>
        <v/>
      </c>
      <c r="AC1303" s="23" t="str">
        <f t="shared" ca="1" si="302"/>
        <v/>
      </c>
      <c r="AD1303" s="23" t="str">
        <f t="shared" ca="1" si="303"/>
        <v/>
      </c>
      <c r="AE1303" s="68" t="str">
        <f t="shared" ca="1" si="304"/>
        <v/>
      </c>
      <c r="AF1303" s="69" t="str">
        <f>IF(OR(H1303="",S1303=""),"",S1303-(SUM(L1303,M1303)*INDEX(D.1[Đơn giá],MATCH(H1303,D.1[Tên sản phẩm],0))))</f>
        <v/>
      </c>
      <c r="AG1303" s="90" t="str">
        <f t="shared" ca="1" si="305"/>
        <v/>
      </c>
      <c r="AH1303" s="90"/>
    </row>
    <row r="1304" spans="2:34" ht="27.75" customHeight="1" x14ac:dyDescent="0.2">
      <c r="B1304" s="154">
        <f t="shared" si="306"/>
        <v>1301</v>
      </c>
      <c r="C1304" s="155" t="str">
        <f t="shared" ca="1" si="307"/>
        <v/>
      </c>
      <c r="D1304" s="156" t="str">
        <f t="shared" ca="1" si="308"/>
        <v/>
      </c>
      <c r="E1304" s="157" t="str">
        <f t="shared" ca="1" si="309"/>
        <v/>
      </c>
      <c r="F1304" s="157"/>
      <c r="G1304" s="158" t="str">
        <f t="shared" ca="1" si="310"/>
        <v/>
      </c>
      <c r="H1304" s="159"/>
      <c r="I1304" s="160" t="str">
        <f>IF(H1304="","",INDEX(D.1[Quy cách],MATCH(H1304,D.1[Tên sản phẩm],0)))</f>
        <v/>
      </c>
      <c r="J1304" s="35" t="str">
        <f>IF(H1304="","",INDEX(D.1[ĐVT],MATCH(H1304,D.1[Tên sản phẩm],0)))</f>
        <v/>
      </c>
      <c r="K1304" s="163" t="str">
        <f>IF(H1304="","",INDEX(D.1[Đơn giá bán
(Tham khảo)],MATCH(H1304,D.1[Tên sản phẩm],0)))</f>
        <v/>
      </c>
      <c r="L1304" s="162"/>
      <c r="M1304" s="159"/>
      <c r="N1304" s="159"/>
      <c r="O1304" s="159"/>
      <c r="P1304" s="163" t="str">
        <f t="shared" si="311"/>
        <v/>
      </c>
      <c r="Q1304" s="164"/>
      <c r="R1304" s="162"/>
      <c r="S1304" s="163" t="str">
        <f t="shared" si="312"/>
        <v/>
      </c>
      <c r="T1304" s="164" t="str">
        <f t="shared" ca="1" si="313"/>
        <v/>
      </c>
      <c r="U1304" s="163" t="str">
        <f t="shared" si="314"/>
        <v/>
      </c>
      <c r="V1304" s="163" t="str">
        <f ca="1">IF(AND(C1304&lt;&gt;"",C1304&lt;&gt;OFFSET(C1304,1,0)),SUMIFS(B.2[Giá có thuế],B.2[Số ĐK],C1304),"")</f>
        <v/>
      </c>
      <c r="W1304" s="159"/>
      <c r="X1304" s="161" t="str">
        <f>IF(W1304="","",'Thông Tin Chung'!$L$3)</f>
        <v/>
      </c>
      <c r="Y1304" s="163" t="str">
        <f t="shared" ca="1" si="315"/>
        <v/>
      </c>
      <c r="Z1304" s="165"/>
      <c r="AA1304" s="155" t="str">
        <f ca="1">IF(C1304="","",IF(OR(D1304&lt;NgayBatDau,D1304&gt;NgayKetThuc),"Ngày tháng phải nằm trong kỳ báo cáo",IF(AND(G1304&lt;&gt;"",COUNTIF(D.2[Tên khách hàng],G1304)=0),"Tên KH chưa khai báo trong DSKH",IF(AND(H1304&lt;&gt;"",COUNTIF(D.1[Tên sản phẩm],H1304)=0),"SP này chưa khai báo trong DSSP",""))))</f>
        <v/>
      </c>
      <c r="AB1304" s="23" t="str">
        <f t="shared" ca="1" si="301"/>
        <v/>
      </c>
      <c r="AC1304" s="23" t="str">
        <f t="shared" ca="1" si="302"/>
        <v/>
      </c>
      <c r="AD1304" s="23" t="str">
        <f t="shared" ca="1" si="303"/>
        <v/>
      </c>
      <c r="AE1304" s="68" t="str">
        <f t="shared" ca="1" si="304"/>
        <v/>
      </c>
      <c r="AF1304" s="69" t="str">
        <f>IF(OR(H1304="",S1304=""),"",S1304-(SUM(L1304,M1304)*INDEX(D.1[Đơn giá],MATCH(H1304,D.1[Tên sản phẩm],0))))</f>
        <v/>
      </c>
      <c r="AG1304" s="90" t="str">
        <f t="shared" ca="1" si="305"/>
        <v/>
      </c>
      <c r="AH1304" s="90"/>
    </row>
    <row r="1305" spans="2:34" ht="27.75" customHeight="1" x14ac:dyDescent="0.2">
      <c r="B1305" s="154">
        <f t="shared" si="306"/>
        <v>1302</v>
      </c>
      <c r="C1305" s="155" t="str">
        <f t="shared" ca="1" si="307"/>
        <v/>
      </c>
      <c r="D1305" s="156" t="str">
        <f t="shared" ca="1" si="308"/>
        <v/>
      </c>
      <c r="E1305" s="157" t="str">
        <f t="shared" ca="1" si="309"/>
        <v/>
      </c>
      <c r="F1305" s="157"/>
      <c r="G1305" s="158" t="str">
        <f t="shared" ca="1" si="310"/>
        <v/>
      </c>
      <c r="H1305" s="159"/>
      <c r="I1305" s="160" t="str">
        <f>IF(H1305="","",INDEX(D.1[Quy cách],MATCH(H1305,D.1[Tên sản phẩm],0)))</f>
        <v/>
      </c>
      <c r="J1305" s="35" t="str">
        <f>IF(H1305="","",INDEX(D.1[ĐVT],MATCH(H1305,D.1[Tên sản phẩm],0)))</f>
        <v/>
      </c>
      <c r="K1305" s="163" t="str">
        <f>IF(H1305="","",INDEX(D.1[Đơn giá bán
(Tham khảo)],MATCH(H1305,D.1[Tên sản phẩm],0)))</f>
        <v/>
      </c>
      <c r="L1305" s="162"/>
      <c r="M1305" s="159"/>
      <c r="N1305" s="159"/>
      <c r="O1305" s="159"/>
      <c r="P1305" s="163" t="str">
        <f t="shared" si="311"/>
        <v/>
      </c>
      <c r="Q1305" s="164"/>
      <c r="R1305" s="162"/>
      <c r="S1305" s="163" t="str">
        <f t="shared" si="312"/>
        <v/>
      </c>
      <c r="T1305" s="164" t="str">
        <f t="shared" ca="1" si="313"/>
        <v/>
      </c>
      <c r="U1305" s="163" t="str">
        <f t="shared" si="314"/>
        <v/>
      </c>
      <c r="V1305" s="163" t="str">
        <f ca="1">IF(AND(C1305&lt;&gt;"",C1305&lt;&gt;OFFSET(C1305,1,0)),SUMIFS(B.2[Giá có thuế],B.2[Số ĐK],C1305),"")</f>
        <v/>
      </c>
      <c r="W1305" s="159"/>
      <c r="X1305" s="161" t="str">
        <f>IF(W1305="","",'Thông Tin Chung'!$L$3)</f>
        <v/>
      </c>
      <c r="Y1305" s="163" t="str">
        <f t="shared" ca="1" si="315"/>
        <v/>
      </c>
      <c r="Z1305" s="165"/>
      <c r="AA1305" s="155" t="str">
        <f ca="1">IF(C1305="","",IF(OR(D1305&lt;NgayBatDau,D1305&gt;NgayKetThuc),"Ngày tháng phải nằm trong kỳ báo cáo",IF(AND(G1305&lt;&gt;"",COUNTIF(D.2[Tên khách hàng],G1305)=0),"Tên KH chưa khai báo trong DSKH",IF(AND(H1305&lt;&gt;"",COUNTIF(D.1[Tên sản phẩm],H1305)=0),"SP này chưa khai báo trong DSSP",""))))</f>
        <v/>
      </c>
      <c r="AB1305" s="23" t="str">
        <f t="shared" ca="1" si="301"/>
        <v/>
      </c>
      <c r="AC1305" s="23" t="str">
        <f t="shared" ca="1" si="302"/>
        <v/>
      </c>
      <c r="AD1305" s="23" t="str">
        <f t="shared" ca="1" si="303"/>
        <v/>
      </c>
      <c r="AE1305" s="68" t="str">
        <f t="shared" ca="1" si="304"/>
        <v/>
      </c>
      <c r="AF1305" s="69" t="str">
        <f>IF(OR(H1305="",S1305=""),"",S1305-(SUM(L1305,M1305)*INDEX(D.1[Đơn giá],MATCH(H1305,D.1[Tên sản phẩm],0))))</f>
        <v/>
      </c>
      <c r="AG1305" s="90" t="str">
        <f t="shared" ca="1" si="305"/>
        <v/>
      </c>
      <c r="AH1305" s="90"/>
    </row>
    <row r="1306" spans="2:34" ht="27.75" customHeight="1" x14ac:dyDescent="0.2">
      <c r="B1306" s="154">
        <f t="shared" si="306"/>
        <v>1303</v>
      </c>
      <c r="C1306" s="155" t="str">
        <f t="shared" ca="1" si="307"/>
        <v/>
      </c>
      <c r="D1306" s="156" t="str">
        <f t="shared" ca="1" si="308"/>
        <v/>
      </c>
      <c r="E1306" s="157" t="str">
        <f t="shared" ca="1" si="309"/>
        <v/>
      </c>
      <c r="F1306" s="157"/>
      <c r="G1306" s="158" t="str">
        <f t="shared" ca="1" si="310"/>
        <v/>
      </c>
      <c r="H1306" s="159"/>
      <c r="I1306" s="160" t="str">
        <f>IF(H1306="","",INDEX(D.1[Quy cách],MATCH(H1306,D.1[Tên sản phẩm],0)))</f>
        <v/>
      </c>
      <c r="J1306" s="35" t="str">
        <f>IF(H1306="","",INDEX(D.1[ĐVT],MATCH(H1306,D.1[Tên sản phẩm],0)))</f>
        <v/>
      </c>
      <c r="K1306" s="163" t="str">
        <f>IF(H1306="","",INDEX(D.1[Đơn giá bán
(Tham khảo)],MATCH(H1306,D.1[Tên sản phẩm],0)))</f>
        <v/>
      </c>
      <c r="L1306" s="162"/>
      <c r="M1306" s="159"/>
      <c r="N1306" s="159"/>
      <c r="O1306" s="159"/>
      <c r="P1306" s="163" t="str">
        <f t="shared" si="311"/>
        <v/>
      </c>
      <c r="Q1306" s="164"/>
      <c r="R1306" s="162"/>
      <c r="S1306" s="163" t="str">
        <f t="shared" si="312"/>
        <v/>
      </c>
      <c r="T1306" s="164" t="str">
        <f t="shared" ca="1" si="313"/>
        <v/>
      </c>
      <c r="U1306" s="163" t="str">
        <f t="shared" si="314"/>
        <v/>
      </c>
      <c r="V1306" s="163" t="str">
        <f ca="1">IF(AND(C1306&lt;&gt;"",C1306&lt;&gt;OFFSET(C1306,1,0)),SUMIFS(B.2[Giá có thuế],B.2[Số ĐK],C1306),"")</f>
        <v/>
      </c>
      <c r="W1306" s="159"/>
      <c r="X1306" s="161" t="str">
        <f>IF(W1306="","",'Thông Tin Chung'!$L$3)</f>
        <v/>
      </c>
      <c r="Y1306" s="163" t="str">
        <f t="shared" ca="1" si="315"/>
        <v/>
      </c>
      <c r="Z1306" s="165"/>
      <c r="AA1306" s="155" t="str">
        <f ca="1">IF(C1306="","",IF(OR(D1306&lt;NgayBatDau,D1306&gt;NgayKetThuc),"Ngày tháng phải nằm trong kỳ báo cáo",IF(AND(G1306&lt;&gt;"",COUNTIF(D.2[Tên khách hàng],G1306)=0),"Tên KH chưa khai báo trong DSKH",IF(AND(H1306&lt;&gt;"",COUNTIF(D.1[Tên sản phẩm],H1306)=0),"SP này chưa khai báo trong DSSP",""))))</f>
        <v/>
      </c>
      <c r="AB1306" s="23" t="str">
        <f t="shared" ca="1" si="301"/>
        <v/>
      </c>
      <c r="AC1306" s="23" t="str">
        <f t="shared" ca="1" si="302"/>
        <v/>
      </c>
      <c r="AD1306" s="23" t="str">
        <f t="shared" ca="1" si="303"/>
        <v/>
      </c>
      <c r="AE1306" s="68" t="str">
        <f t="shared" ca="1" si="304"/>
        <v/>
      </c>
      <c r="AF1306" s="69" t="str">
        <f>IF(OR(H1306="",S1306=""),"",S1306-(SUM(L1306,M1306)*INDEX(D.1[Đơn giá],MATCH(H1306,D.1[Tên sản phẩm],0))))</f>
        <v/>
      </c>
      <c r="AG1306" s="90" t="str">
        <f t="shared" ca="1" si="305"/>
        <v/>
      </c>
      <c r="AH1306" s="90"/>
    </row>
    <row r="1307" spans="2:34" ht="27.75" customHeight="1" x14ac:dyDescent="0.2">
      <c r="B1307" s="154">
        <f t="shared" si="306"/>
        <v>1304</v>
      </c>
      <c r="C1307" s="155" t="str">
        <f t="shared" ca="1" si="307"/>
        <v/>
      </c>
      <c r="D1307" s="156" t="str">
        <f t="shared" ca="1" si="308"/>
        <v/>
      </c>
      <c r="E1307" s="157" t="str">
        <f t="shared" ca="1" si="309"/>
        <v/>
      </c>
      <c r="F1307" s="157"/>
      <c r="G1307" s="158" t="str">
        <f t="shared" ca="1" si="310"/>
        <v/>
      </c>
      <c r="H1307" s="159"/>
      <c r="I1307" s="160" t="str">
        <f>IF(H1307="","",INDEX(D.1[Quy cách],MATCH(H1307,D.1[Tên sản phẩm],0)))</f>
        <v/>
      </c>
      <c r="J1307" s="35" t="str">
        <f>IF(H1307="","",INDEX(D.1[ĐVT],MATCH(H1307,D.1[Tên sản phẩm],0)))</f>
        <v/>
      </c>
      <c r="K1307" s="163" t="str">
        <f>IF(H1307="","",INDEX(D.1[Đơn giá bán
(Tham khảo)],MATCH(H1307,D.1[Tên sản phẩm],0)))</f>
        <v/>
      </c>
      <c r="L1307" s="162"/>
      <c r="M1307" s="159"/>
      <c r="N1307" s="159"/>
      <c r="O1307" s="159"/>
      <c r="P1307" s="163" t="str">
        <f t="shared" si="311"/>
        <v/>
      </c>
      <c r="Q1307" s="164"/>
      <c r="R1307" s="162"/>
      <c r="S1307" s="163" t="str">
        <f t="shared" si="312"/>
        <v/>
      </c>
      <c r="T1307" s="164" t="str">
        <f t="shared" ca="1" si="313"/>
        <v/>
      </c>
      <c r="U1307" s="163" t="str">
        <f t="shared" si="314"/>
        <v/>
      </c>
      <c r="V1307" s="163" t="str">
        <f ca="1">IF(AND(C1307&lt;&gt;"",C1307&lt;&gt;OFFSET(C1307,1,0)),SUMIFS(B.2[Giá có thuế],B.2[Số ĐK],C1307),"")</f>
        <v/>
      </c>
      <c r="W1307" s="159"/>
      <c r="X1307" s="161" t="str">
        <f>IF(W1307="","",'Thông Tin Chung'!$L$3)</f>
        <v/>
      </c>
      <c r="Y1307" s="163" t="str">
        <f t="shared" ca="1" si="315"/>
        <v/>
      </c>
      <c r="Z1307" s="165"/>
      <c r="AA1307" s="155" t="str">
        <f ca="1">IF(C1307="","",IF(OR(D1307&lt;NgayBatDau,D1307&gt;NgayKetThuc),"Ngày tháng phải nằm trong kỳ báo cáo",IF(AND(G1307&lt;&gt;"",COUNTIF(D.2[Tên khách hàng],G1307)=0),"Tên KH chưa khai báo trong DSKH",IF(AND(H1307&lt;&gt;"",COUNTIF(D.1[Tên sản phẩm],H1307)=0),"SP này chưa khai báo trong DSSP",""))))</f>
        <v/>
      </c>
      <c r="AB1307" s="23" t="str">
        <f t="shared" ca="1" si="301"/>
        <v/>
      </c>
      <c r="AC1307" s="23" t="str">
        <f t="shared" ca="1" si="302"/>
        <v/>
      </c>
      <c r="AD1307" s="23" t="str">
        <f t="shared" ca="1" si="303"/>
        <v/>
      </c>
      <c r="AE1307" s="68" t="str">
        <f t="shared" ca="1" si="304"/>
        <v/>
      </c>
      <c r="AF1307" s="69" t="str">
        <f>IF(OR(H1307="",S1307=""),"",S1307-(SUM(L1307,M1307)*INDEX(D.1[Đơn giá],MATCH(H1307,D.1[Tên sản phẩm],0))))</f>
        <v/>
      </c>
      <c r="AG1307" s="90" t="str">
        <f t="shared" ca="1" si="305"/>
        <v/>
      </c>
      <c r="AH1307" s="90"/>
    </row>
    <row r="1308" spans="2:34" ht="27.75" customHeight="1" x14ac:dyDescent="0.2">
      <c r="B1308" s="154">
        <f t="shared" si="306"/>
        <v>1305</v>
      </c>
      <c r="C1308" s="155" t="str">
        <f t="shared" ca="1" si="307"/>
        <v/>
      </c>
      <c r="D1308" s="156" t="str">
        <f t="shared" ca="1" si="308"/>
        <v/>
      </c>
      <c r="E1308" s="157" t="str">
        <f t="shared" ca="1" si="309"/>
        <v/>
      </c>
      <c r="F1308" s="157"/>
      <c r="G1308" s="158" t="str">
        <f t="shared" ca="1" si="310"/>
        <v/>
      </c>
      <c r="H1308" s="159"/>
      <c r="I1308" s="160" t="str">
        <f>IF(H1308="","",INDEX(D.1[Quy cách],MATCH(H1308,D.1[Tên sản phẩm],0)))</f>
        <v/>
      </c>
      <c r="J1308" s="35" t="str">
        <f>IF(H1308="","",INDEX(D.1[ĐVT],MATCH(H1308,D.1[Tên sản phẩm],0)))</f>
        <v/>
      </c>
      <c r="K1308" s="163" t="str">
        <f>IF(H1308="","",INDEX(D.1[Đơn giá bán
(Tham khảo)],MATCH(H1308,D.1[Tên sản phẩm],0)))</f>
        <v/>
      </c>
      <c r="L1308" s="162"/>
      <c r="M1308" s="159"/>
      <c r="N1308" s="159"/>
      <c r="O1308" s="159"/>
      <c r="P1308" s="163" t="str">
        <f t="shared" si="311"/>
        <v/>
      </c>
      <c r="Q1308" s="164"/>
      <c r="R1308" s="162"/>
      <c r="S1308" s="163" t="str">
        <f t="shared" si="312"/>
        <v/>
      </c>
      <c r="T1308" s="164" t="str">
        <f t="shared" ca="1" si="313"/>
        <v/>
      </c>
      <c r="U1308" s="163" t="str">
        <f t="shared" si="314"/>
        <v/>
      </c>
      <c r="V1308" s="163" t="str">
        <f ca="1">IF(AND(C1308&lt;&gt;"",C1308&lt;&gt;OFFSET(C1308,1,0)),SUMIFS(B.2[Giá có thuế],B.2[Số ĐK],C1308),"")</f>
        <v/>
      </c>
      <c r="W1308" s="159"/>
      <c r="X1308" s="161" t="str">
        <f>IF(W1308="","",'Thông Tin Chung'!$L$3)</f>
        <v/>
      </c>
      <c r="Y1308" s="163" t="str">
        <f t="shared" ca="1" si="315"/>
        <v/>
      </c>
      <c r="Z1308" s="165"/>
      <c r="AA1308" s="155" t="str">
        <f ca="1">IF(C1308="","",IF(OR(D1308&lt;NgayBatDau,D1308&gt;NgayKetThuc),"Ngày tháng phải nằm trong kỳ báo cáo",IF(AND(G1308&lt;&gt;"",COUNTIF(D.2[Tên khách hàng],G1308)=0),"Tên KH chưa khai báo trong DSKH",IF(AND(H1308&lt;&gt;"",COUNTIF(D.1[Tên sản phẩm],H1308)=0),"SP này chưa khai báo trong DSSP",""))))</f>
        <v/>
      </c>
      <c r="AB1308" s="23" t="str">
        <f t="shared" ca="1" si="301"/>
        <v/>
      </c>
      <c r="AC1308" s="23" t="str">
        <f t="shared" ca="1" si="302"/>
        <v/>
      </c>
      <c r="AD1308" s="23" t="str">
        <f t="shared" ca="1" si="303"/>
        <v/>
      </c>
      <c r="AE1308" s="68" t="str">
        <f t="shared" ca="1" si="304"/>
        <v/>
      </c>
      <c r="AF1308" s="69" t="str">
        <f>IF(OR(H1308="",S1308=""),"",S1308-(SUM(L1308,M1308)*INDEX(D.1[Đơn giá],MATCH(H1308,D.1[Tên sản phẩm],0))))</f>
        <v/>
      </c>
      <c r="AG1308" s="90" t="str">
        <f t="shared" ca="1" si="305"/>
        <v/>
      </c>
      <c r="AH1308" s="90"/>
    </row>
    <row r="1309" spans="2:34" ht="27.75" customHeight="1" x14ac:dyDescent="0.2">
      <c r="B1309" s="154">
        <f t="shared" si="306"/>
        <v>1306</v>
      </c>
      <c r="C1309" s="155" t="str">
        <f t="shared" ca="1" si="307"/>
        <v/>
      </c>
      <c r="D1309" s="156" t="str">
        <f t="shared" ca="1" si="308"/>
        <v/>
      </c>
      <c r="E1309" s="157" t="str">
        <f t="shared" ca="1" si="309"/>
        <v/>
      </c>
      <c r="F1309" s="157"/>
      <c r="G1309" s="158" t="str">
        <f t="shared" ca="1" si="310"/>
        <v/>
      </c>
      <c r="H1309" s="159"/>
      <c r="I1309" s="160" t="str">
        <f>IF(H1309="","",INDEX(D.1[Quy cách],MATCH(H1309,D.1[Tên sản phẩm],0)))</f>
        <v/>
      </c>
      <c r="J1309" s="35" t="str">
        <f>IF(H1309="","",INDEX(D.1[ĐVT],MATCH(H1309,D.1[Tên sản phẩm],0)))</f>
        <v/>
      </c>
      <c r="K1309" s="163" t="str">
        <f>IF(H1309="","",INDEX(D.1[Đơn giá bán
(Tham khảo)],MATCH(H1309,D.1[Tên sản phẩm],0)))</f>
        <v/>
      </c>
      <c r="L1309" s="162"/>
      <c r="M1309" s="159"/>
      <c r="N1309" s="159"/>
      <c r="O1309" s="159"/>
      <c r="P1309" s="163" t="str">
        <f t="shared" si="311"/>
        <v/>
      </c>
      <c r="Q1309" s="164"/>
      <c r="R1309" s="162"/>
      <c r="S1309" s="163" t="str">
        <f t="shared" si="312"/>
        <v/>
      </c>
      <c r="T1309" s="164" t="str">
        <f t="shared" ca="1" si="313"/>
        <v/>
      </c>
      <c r="U1309" s="163" t="str">
        <f t="shared" si="314"/>
        <v/>
      </c>
      <c r="V1309" s="163" t="str">
        <f ca="1">IF(AND(C1309&lt;&gt;"",C1309&lt;&gt;OFFSET(C1309,1,0)),SUMIFS(B.2[Giá có thuế],B.2[Số ĐK],C1309),"")</f>
        <v/>
      </c>
      <c r="W1309" s="159"/>
      <c r="X1309" s="161" t="str">
        <f>IF(W1309="","",'Thông Tin Chung'!$L$3)</f>
        <v/>
      </c>
      <c r="Y1309" s="163" t="str">
        <f t="shared" ca="1" si="315"/>
        <v/>
      </c>
      <c r="Z1309" s="165"/>
      <c r="AA1309" s="155" t="str">
        <f ca="1">IF(C1309="","",IF(OR(D1309&lt;NgayBatDau,D1309&gt;NgayKetThuc),"Ngày tháng phải nằm trong kỳ báo cáo",IF(AND(G1309&lt;&gt;"",COUNTIF(D.2[Tên khách hàng],G1309)=0),"Tên KH chưa khai báo trong DSKH",IF(AND(H1309&lt;&gt;"",COUNTIF(D.1[Tên sản phẩm],H1309)=0),"SP này chưa khai báo trong DSSP",""))))</f>
        <v/>
      </c>
      <c r="AB1309" s="23" t="str">
        <f t="shared" ca="1" si="301"/>
        <v/>
      </c>
      <c r="AC1309" s="23" t="str">
        <f t="shared" ca="1" si="302"/>
        <v/>
      </c>
      <c r="AD1309" s="23" t="str">
        <f t="shared" ca="1" si="303"/>
        <v/>
      </c>
      <c r="AE1309" s="68" t="str">
        <f t="shared" ca="1" si="304"/>
        <v/>
      </c>
      <c r="AF1309" s="69" t="str">
        <f>IF(OR(H1309="",S1309=""),"",S1309-(SUM(L1309,M1309)*INDEX(D.1[Đơn giá],MATCH(H1309,D.1[Tên sản phẩm],0))))</f>
        <v/>
      </c>
      <c r="AG1309" s="90" t="str">
        <f t="shared" ca="1" si="305"/>
        <v/>
      </c>
      <c r="AH1309" s="90"/>
    </row>
    <row r="1310" spans="2:34" ht="27.75" customHeight="1" x14ac:dyDescent="0.2">
      <c r="B1310" s="154">
        <f t="shared" si="306"/>
        <v>1307</v>
      </c>
      <c r="C1310" s="155" t="str">
        <f t="shared" ca="1" si="307"/>
        <v/>
      </c>
      <c r="D1310" s="156" t="str">
        <f t="shared" ca="1" si="308"/>
        <v/>
      </c>
      <c r="E1310" s="157" t="str">
        <f t="shared" ca="1" si="309"/>
        <v/>
      </c>
      <c r="F1310" s="157"/>
      <c r="G1310" s="158" t="str">
        <f t="shared" ca="1" si="310"/>
        <v/>
      </c>
      <c r="H1310" s="159"/>
      <c r="I1310" s="160" t="str">
        <f>IF(H1310="","",INDEX(D.1[Quy cách],MATCH(H1310,D.1[Tên sản phẩm],0)))</f>
        <v/>
      </c>
      <c r="J1310" s="35" t="str">
        <f>IF(H1310="","",INDEX(D.1[ĐVT],MATCH(H1310,D.1[Tên sản phẩm],0)))</f>
        <v/>
      </c>
      <c r="K1310" s="163" t="str">
        <f>IF(H1310="","",INDEX(D.1[Đơn giá bán
(Tham khảo)],MATCH(H1310,D.1[Tên sản phẩm],0)))</f>
        <v/>
      </c>
      <c r="L1310" s="162"/>
      <c r="M1310" s="159"/>
      <c r="N1310" s="159"/>
      <c r="O1310" s="159"/>
      <c r="P1310" s="163" t="str">
        <f t="shared" si="311"/>
        <v/>
      </c>
      <c r="Q1310" s="164"/>
      <c r="R1310" s="162"/>
      <c r="S1310" s="163" t="str">
        <f t="shared" si="312"/>
        <v/>
      </c>
      <c r="T1310" s="164" t="str">
        <f t="shared" ca="1" si="313"/>
        <v/>
      </c>
      <c r="U1310" s="163" t="str">
        <f t="shared" si="314"/>
        <v/>
      </c>
      <c r="V1310" s="163" t="str">
        <f ca="1">IF(AND(C1310&lt;&gt;"",C1310&lt;&gt;OFFSET(C1310,1,0)),SUMIFS(B.2[Giá có thuế],B.2[Số ĐK],C1310),"")</f>
        <v/>
      </c>
      <c r="W1310" s="159"/>
      <c r="X1310" s="161" t="str">
        <f>IF(W1310="","",'Thông Tin Chung'!$L$3)</f>
        <v/>
      </c>
      <c r="Y1310" s="163" t="str">
        <f t="shared" ca="1" si="315"/>
        <v/>
      </c>
      <c r="Z1310" s="165"/>
      <c r="AA1310" s="155" t="str">
        <f ca="1">IF(C1310="","",IF(OR(D1310&lt;NgayBatDau,D1310&gt;NgayKetThuc),"Ngày tháng phải nằm trong kỳ báo cáo",IF(AND(G1310&lt;&gt;"",COUNTIF(D.2[Tên khách hàng],G1310)=0),"Tên KH chưa khai báo trong DSKH",IF(AND(H1310&lt;&gt;"",COUNTIF(D.1[Tên sản phẩm],H1310)=0),"SP này chưa khai báo trong DSSP",""))))</f>
        <v/>
      </c>
      <c r="AB1310" s="23" t="str">
        <f t="shared" ca="1" si="301"/>
        <v/>
      </c>
      <c r="AC1310" s="23" t="str">
        <f t="shared" ca="1" si="302"/>
        <v/>
      </c>
      <c r="AD1310" s="23" t="str">
        <f t="shared" ca="1" si="303"/>
        <v/>
      </c>
      <c r="AE1310" s="68" t="str">
        <f t="shared" ca="1" si="304"/>
        <v/>
      </c>
      <c r="AF1310" s="69" t="str">
        <f>IF(OR(H1310="",S1310=""),"",S1310-(SUM(L1310,M1310)*INDEX(D.1[Đơn giá],MATCH(H1310,D.1[Tên sản phẩm],0))))</f>
        <v/>
      </c>
      <c r="AG1310" s="90" t="str">
        <f t="shared" ca="1" si="305"/>
        <v/>
      </c>
      <c r="AH1310" s="90"/>
    </row>
    <row r="1311" spans="2:34" ht="27.75" customHeight="1" x14ac:dyDescent="0.2">
      <c r="B1311" s="154">
        <f t="shared" si="306"/>
        <v>1308</v>
      </c>
      <c r="C1311" s="155" t="str">
        <f t="shared" ca="1" si="307"/>
        <v/>
      </c>
      <c r="D1311" s="156" t="str">
        <f t="shared" ca="1" si="308"/>
        <v/>
      </c>
      <c r="E1311" s="157" t="str">
        <f t="shared" ca="1" si="309"/>
        <v/>
      </c>
      <c r="F1311" s="157"/>
      <c r="G1311" s="158" t="str">
        <f t="shared" ca="1" si="310"/>
        <v/>
      </c>
      <c r="H1311" s="159"/>
      <c r="I1311" s="160" t="str">
        <f>IF(H1311="","",INDEX(D.1[Quy cách],MATCH(H1311,D.1[Tên sản phẩm],0)))</f>
        <v/>
      </c>
      <c r="J1311" s="35" t="str">
        <f>IF(H1311="","",INDEX(D.1[ĐVT],MATCH(H1311,D.1[Tên sản phẩm],0)))</f>
        <v/>
      </c>
      <c r="K1311" s="163" t="str">
        <f>IF(H1311="","",INDEX(D.1[Đơn giá bán
(Tham khảo)],MATCH(H1311,D.1[Tên sản phẩm],0)))</f>
        <v/>
      </c>
      <c r="L1311" s="162"/>
      <c r="M1311" s="159"/>
      <c r="N1311" s="159"/>
      <c r="O1311" s="159"/>
      <c r="P1311" s="163" t="str">
        <f t="shared" si="311"/>
        <v/>
      </c>
      <c r="Q1311" s="164"/>
      <c r="R1311" s="162"/>
      <c r="S1311" s="163" t="str">
        <f t="shared" si="312"/>
        <v/>
      </c>
      <c r="T1311" s="164" t="str">
        <f t="shared" ca="1" si="313"/>
        <v/>
      </c>
      <c r="U1311" s="163" t="str">
        <f t="shared" si="314"/>
        <v/>
      </c>
      <c r="V1311" s="163" t="str">
        <f ca="1">IF(AND(C1311&lt;&gt;"",C1311&lt;&gt;OFFSET(C1311,1,0)),SUMIFS(B.2[Giá có thuế],B.2[Số ĐK],C1311),"")</f>
        <v/>
      </c>
      <c r="W1311" s="159"/>
      <c r="X1311" s="161" t="str">
        <f>IF(W1311="","",'Thông Tin Chung'!$L$3)</f>
        <v/>
      </c>
      <c r="Y1311" s="163" t="str">
        <f t="shared" ca="1" si="315"/>
        <v/>
      </c>
      <c r="Z1311" s="165"/>
      <c r="AA1311" s="155" t="str">
        <f ca="1">IF(C1311="","",IF(OR(D1311&lt;NgayBatDau,D1311&gt;NgayKetThuc),"Ngày tháng phải nằm trong kỳ báo cáo",IF(AND(G1311&lt;&gt;"",COUNTIF(D.2[Tên khách hàng],G1311)=0),"Tên KH chưa khai báo trong DSKH",IF(AND(H1311&lt;&gt;"",COUNTIF(D.1[Tên sản phẩm],H1311)=0),"SP này chưa khai báo trong DSSP",""))))</f>
        <v/>
      </c>
      <c r="AB1311" s="23" t="str">
        <f t="shared" ca="1" si="301"/>
        <v/>
      </c>
      <c r="AC1311" s="23" t="str">
        <f t="shared" ca="1" si="302"/>
        <v/>
      </c>
      <c r="AD1311" s="23" t="str">
        <f t="shared" ca="1" si="303"/>
        <v/>
      </c>
      <c r="AE1311" s="68" t="str">
        <f t="shared" ca="1" si="304"/>
        <v/>
      </c>
      <c r="AF1311" s="69" t="str">
        <f>IF(OR(H1311="",S1311=""),"",S1311-(SUM(L1311,M1311)*INDEX(D.1[Đơn giá],MATCH(H1311,D.1[Tên sản phẩm],0))))</f>
        <v/>
      </c>
      <c r="AG1311" s="90" t="str">
        <f t="shared" ca="1" si="305"/>
        <v/>
      </c>
      <c r="AH1311" s="90"/>
    </row>
    <row r="1312" spans="2:34" ht="27.75" customHeight="1" x14ac:dyDescent="0.2">
      <c r="B1312" s="154">
        <f t="shared" si="306"/>
        <v>1309</v>
      </c>
      <c r="C1312" s="155" t="str">
        <f t="shared" ca="1" si="307"/>
        <v/>
      </c>
      <c r="D1312" s="156" t="str">
        <f t="shared" ca="1" si="308"/>
        <v/>
      </c>
      <c r="E1312" s="157" t="str">
        <f t="shared" ca="1" si="309"/>
        <v/>
      </c>
      <c r="F1312" s="157"/>
      <c r="G1312" s="158" t="str">
        <f t="shared" ca="1" si="310"/>
        <v/>
      </c>
      <c r="H1312" s="159"/>
      <c r="I1312" s="160" t="str">
        <f>IF(H1312="","",INDEX(D.1[Quy cách],MATCH(H1312,D.1[Tên sản phẩm],0)))</f>
        <v/>
      </c>
      <c r="J1312" s="35" t="str">
        <f>IF(H1312="","",INDEX(D.1[ĐVT],MATCH(H1312,D.1[Tên sản phẩm],0)))</f>
        <v/>
      </c>
      <c r="K1312" s="163" t="str">
        <f>IF(H1312="","",INDEX(D.1[Đơn giá bán
(Tham khảo)],MATCH(H1312,D.1[Tên sản phẩm],0)))</f>
        <v/>
      </c>
      <c r="L1312" s="162"/>
      <c r="M1312" s="159"/>
      <c r="N1312" s="159"/>
      <c r="O1312" s="159"/>
      <c r="P1312" s="163" t="str">
        <f t="shared" si="311"/>
        <v/>
      </c>
      <c r="Q1312" s="164"/>
      <c r="R1312" s="162"/>
      <c r="S1312" s="163" t="str">
        <f t="shared" si="312"/>
        <v/>
      </c>
      <c r="T1312" s="164" t="str">
        <f t="shared" ca="1" si="313"/>
        <v/>
      </c>
      <c r="U1312" s="163" t="str">
        <f t="shared" si="314"/>
        <v/>
      </c>
      <c r="V1312" s="163" t="str">
        <f ca="1">IF(AND(C1312&lt;&gt;"",C1312&lt;&gt;OFFSET(C1312,1,0)),SUMIFS(B.2[Giá có thuế],B.2[Số ĐK],C1312),"")</f>
        <v/>
      </c>
      <c r="W1312" s="159"/>
      <c r="X1312" s="161" t="str">
        <f>IF(W1312="","",'Thông Tin Chung'!$L$3)</f>
        <v/>
      </c>
      <c r="Y1312" s="163" t="str">
        <f t="shared" ca="1" si="315"/>
        <v/>
      </c>
      <c r="Z1312" s="165"/>
      <c r="AA1312" s="155" t="str">
        <f ca="1">IF(C1312="","",IF(OR(D1312&lt;NgayBatDau,D1312&gt;NgayKetThuc),"Ngày tháng phải nằm trong kỳ báo cáo",IF(AND(G1312&lt;&gt;"",COUNTIF(D.2[Tên khách hàng],G1312)=0),"Tên KH chưa khai báo trong DSKH",IF(AND(H1312&lt;&gt;"",COUNTIF(D.1[Tên sản phẩm],H1312)=0),"SP này chưa khai báo trong DSSP",""))))</f>
        <v/>
      </c>
      <c r="AB1312" s="23" t="str">
        <f t="shared" ca="1" si="301"/>
        <v/>
      </c>
      <c r="AC1312" s="23" t="str">
        <f t="shared" ca="1" si="302"/>
        <v/>
      </c>
      <c r="AD1312" s="23" t="str">
        <f t="shared" ca="1" si="303"/>
        <v/>
      </c>
      <c r="AE1312" s="68" t="str">
        <f t="shared" ca="1" si="304"/>
        <v/>
      </c>
      <c r="AF1312" s="69" t="str">
        <f>IF(OR(H1312="",S1312=""),"",S1312-(SUM(L1312,M1312)*INDEX(D.1[Đơn giá],MATCH(H1312,D.1[Tên sản phẩm],0))))</f>
        <v/>
      </c>
      <c r="AG1312" s="90" t="str">
        <f t="shared" ca="1" si="305"/>
        <v/>
      </c>
      <c r="AH1312" s="90"/>
    </row>
    <row r="1313" spans="2:34" ht="27.75" customHeight="1" x14ac:dyDescent="0.2">
      <c r="B1313" s="154">
        <f t="shared" si="306"/>
        <v>1310</v>
      </c>
      <c r="C1313" s="155" t="str">
        <f t="shared" ca="1" si="307"/>
        <v/>
      </c>
      <c r="D1313" s="156" t="str">
        <f t="shared" ca="1" si="308"/>
        <v/>
      </c>
      <c r="E1313" s="157" t="str">
        <f t="shared" ca="1" si="309"/>
        <v/>
      </c>
      <c r="F1313" s="157"/>
      <c r="G1313" s="158" t="str">
        <f t="shared" ca="1" si="310"/>
        <v/>
      </c>
      <c r="H1313" s="159"/>
      <c r="I1313" s="160" t="str">
        <f>IF(H1313="","",INDEX(D.1[Quy cách],MATCH(H1313,D.1[Tên sản phẩm],0)))</f>
        <v/>
      </c>
      <c r="J1313" s="35" t="str">
        <f>IF(H1313="","",INDEX(D.1[ĐVT],MATCH(H1313,D.1[Tên sản phẩm],0)))</f>
        <v/>
      </c>
      <c r="K1313" s="163" t="str">
        <f>IF(H1313="","",INDEX(D.1[Đơn giá bán
(Tham khảo)],MATCH(H1313,D.1[Tên sản phẩm],0)))</f>
        <v/>
      </c>
      <c r="L1313" s="162"/>
      <c r="M1313" s="159"/>
      <c r="N1313" s="159"/>
      <c r="O1313" s="159"/>
      <c r="P1313" s="163" t="str">
        <f t="shared" si="311"/>
        <v/>
      </c>
      <c r="Q1313" s="164"/>
      <c r="R1313" s="162"/>
      <c r="S1313" s="163" t="str">
        <f t="shared" si="312"/>
        <v/>
      </c>
      <c r="T1313" s="164" t="str">
        <f t="shared" ca="1" si="313"/>
        <v/>
      </c>
      <c r="U1313" s="163" t="str">
        <f t="shared" si="314"/>
        <v/>
      </c>
      <c r="V1313" s="163" t="str">
        <f ca="1">IF(AND(C1313&lt;&gt;"",C1313&lt;&gt;OFFSET(C1313,1,0)),SUMIFS(B.2[Giá có thuế],B.2[Số ĐK],C1313),"")</f>
        <v/>
      </c>
      <c r="W1313" s="159"/>
      <c r="X1313" s="161" t="str">
        <f>IF(W1313="","",'Thông Tin Chung'!$L$3)</f>
        <v/>
      </c>
      <c r="Y1313" s="163" t="str">
        <f t="shared" ca="1" si="315"/>
        <v/>
      </c>
      <c r="Z1313" s="165"/>
      <c r="AA1313" s="155" t="str">
        <f ca="1">IF(C1313="","",IF(OR(D1313&lt;NgayBatDau,D1313&gt;NgayKetThuc),"Ngày tháng phải nằm trong kỳ báo cáo",IF(AND(G1313&lt;&gt;"",COUNTIF(D.2[Tên khách hàng],G1313)=0),"Tên KH chưa khai báo trong DSKH",IF(AND(H1313&lt;&gt;"",COUNTIF(D.1[Tên sản phẩm],H1313)=0),"SP này chưa khai báo trong DSSP",""))))</f>
        <v/>
      </c>
      <c r="AB1313" s="23" t="str">
        <f t="shared" ca="1" si="301"/>
        <v/>
      </c>
      <c r="AC1313" s="23" t="str">
        <f t="shared" ca="1" si="302"/>
        <v/>
      </c>
      <c r="AD1313" s="23" t="str">
        <f t="shared" ca="1" si="303"/>
        <v/>
      </c>
      <c r="AE1313" s="68" t="str">
        <f t="shared" ca="1" si="304"/>
        <v/>
      </c>
      <c r="AF1313" s="69" t="str">
        <f>IF(OR(H1313="",S1313=""),"",S1313-(SUM(L1313,M1313)*INDEX(D.1[Đơn giá],MATCH(H1313,D.1[Tên sản phẩm],0))))</f>
        <v/>
      </c>
      <c r="AG1313" s="90" t="str">
        <f t="shared" ca="1" si="305"/>
        <v/>
      </c>
      <c r="AH1313" s="90"/>
    </row>
    <row r="1314" spans="2:34" ht="27.75" customHeight="1" x14ac:dyDescent="0.2">
      <c r="B1314" s="154">
        <f t="shared" si="306"/>
        <v>1311</v>
      </c>
      <c r="C1314" s="155" t="str">
        <f t="shared" ca="1" si="307"/>
        <v/>
      </c>
      <c r="D1314" s="156" t="str">
        <f t="shared" ca="1" si="308"/>
        <v/>
      </c>
      <c r="E1314" s="157" t="str">
        <f t="shared" ca="1" si="309"/>
        <v/>
      </c>
      <c r="F1314" s="157"/>
      <c r="G1314" s="158" t="str">
        <f t="shared" ca="1" si="310"/>
        <v/>
      </c>
      <c r="H1314" s="159"/>
      <c r="I1314" s="160" t="str">
        <f>IF(H1314="","",INDEX(D.1[Quy cách],MATCH(H1314,D.1[Tên sản phẩm],0)))</f>
        <v/>
      </c>
      <c r="J1314" s="35" t="str">
        <f>IF(H1314="","",INDEX(D.1[ĐVT],MATCH(H1314,D.1[Tên sản phẩm],0)))</f>
        <v/>
      </c>
      <c r="K1314" s="163" t="str">
        <f>IF(H1314="","",INDEX(D.1[Đơn giá bán
(Tham khảo)],MATCH(H1314,D.1[Tên sản phẩm],0)))</f>
        <v/>
      </c>
      <c r="L1314" s="162"/>
      <c r="M1314" s="159"/>
      <c r="N1314" s="159"/>
      <c r="O1314" s="159"/>
      <c r="P1314" s="163" t="str">
        <f t="shared" si="311"/>
        <v/>
      </c>
      <c r="Q1314" s="164"/>
      <c r="R1314" s="162"/>
      <c r="S1314" s="163" t="str">
        <f t="shared" si="312"/>
        <v/>
      </c>
      <c r="T1314" s="164" t="str">
        <f t="shared" ca="1" si="313"/>
        <v/>
      </c>
      <c r="U1314" s="163" t="str">
        <f t="shared" si="314"/>
        <v/>
      </c>
      <c r="V1314" s="163" t="str">
        <f ca="1">IF(AND(C1314&lt;&gt;"",C1314&lt;&gt;OFFSET(C1314,1,0)),SUMIFS(B.2[Giá có thuế],B.2[Số ĐK],C1314),"")</f>
        <v/>
      </c>
      <c r="W1314" s="159"/>
      <c r="X1314" s="161" t="str">
        <f>IF(W1314="","",'Thông Tin Chung'!$L$3)</f>
        <v/>
      </c>
      <c r="Y1314" s="163" t="str">
        <f t="shared" ca="1" si="315"/>
        <v/>
      </c>
      <c r="Z1314" s="165"/>
      <c r="AA1314" s="155" t="str">
        <f ca="1">IF(C1314="","",IF(OR(D1314&lt;NgayBatDau,D1314&gt;NgayKetThuc),"Ngày tháng phải nằm trong kỳ báo cáo",IF(AND(G1314&lt;&gt;"",COUNTIF(D.2[Tên khách hàng],G1314)=0),"Tên KH chưa khai báo trong DSKH",IF(AND(H1314&lt;&gt;"",COUNTIF(D.1[Tên sản phẩm],H1314)=0),"SP này chưa khai báo trong DSSP",""))))</f>
        <v/>
      </c>
      <c r="AB1314" s="23" t="str">
        <f t="shared" ca="1" si="301"/>
        <v/>
      </c>
      <c r="AC1314" s="23" t="str">
        <f t="shared" ca="1" si="302"/>
        <v/>
      </c>
      <c r="AD1314" s="23" t="str">
        <f t="shared" ca="1" si="303"/>
        <v/>
      </c>
      <c r="AE1314" s="68" t="str">
        <f t="shared" ca="1" si="304"/>
        <v/>
      </c>
      <c r="AF1314" s="69" t="str">
        <f>IF(OR(H1314="",S1314=""),"",S1314-(SUM(L1314,M1314)*INDEX(D.1[Đơn giá],MATCH(H1314,D.1[Tên sản phẩm],0))))</f>
        <v/>
      </c>
      <c r="AG1314" s="90" t="str">
        <f t="shared" ca="1" si="305"/>
        <v/>
      </c>
      <c r="AH1314" s="90"/>
    </row>
    <row r="1315" spans="2:34" ht="27.75" customHeight="1" x14ac:dyDescent="0.2">
      <c r="B1315" s="154">
        <f t="shared" si="306"/>
        <v>1312</v>
      </c>
      <c r="C1315" s="155" t="str">
        <f t="shared" ca="1" si="307"/>
        <v/>
      </c>
      <c r="D1315" s="156" t="str">
        <f t="shared" ca="1" si="308"/>
        <v/>
      </c>
      <c r="E1315" s="157" t="str">
        <f t="shared" ca="1" si="309"/>
        <v/>
      </c>
      <c r="F1315" s="157"/>
      <c r="G1315" s="158" t="str">
        <f t="shared" ca="1" si="310"/>
        <v/>
      </c>
      <c r="H1315" s="159"/>
      <c r="I1315" s="160" t="str">
        <f>IF(H1315="","",INDEX(D.1[Quy cách],MATCH(H1315,D.1[Tên sản phẩm],0)))</f>
        <v/>
      </c>
      <c r="J1315" s="35" t="str">
        <f>IF(H1315="","",INDEX(D.1[ĐVT],MATCH(H1315,D.1[Tên sản phẩm],0)))</f>
        <v/>
      </c>
      <c r="K1315" s="163" t="str">
        <f>IF(H1315="","",INDEX(D.1[Đơn giá bán
(Tham khảo)],MATCH(H1315,D.1[Tên sản phẩm],0)))</f>
        <v/>
      </c>
      <c r="L1315" s="162"/>
      <c r="M1315" s="159"/>
      <c r="N1315" s="159"/>
      <c r="O1315" s="159"/>
      <c r="P1315" s="163" t="str">
        <f t="shared" si="311"/>
        <v/>
      </c>
      <c r="Q1315" s="164"/>
      <c r="R1315" s="162"/>
      <c r="S1315" s="163" t="str">
        <f t="shared" si="312"/>
        <v/>
      </c>
      <c r="T1315" s="164" t="str">
        <f t="shared" ca="1" si="313"/>
        <v/>
      </c>
      <c r="U1315" s="163" t="str">
        <f t="shared" si="314"/>
        <v/>
      </c>
      <c r="V1315" s="163" t="str">
        <f ca="1">IF(AND(C1315&lt;&gt;"",C1315&lt;&gt;OFFSET(C1315,1,0)),SUMIFS(B.2[Giá có thuế],B.2[Số ĐK],C1315),"")</f>
        <v/>
      </c>
      <c r="W1315" s="159"/>
      <c r="X1315" s="161" t="str">
        <f>IF(W1315="","",'Thông Tin Chung'!$L$3)</f>
        <v/>
      </c>
      <c r="Y1315" s="163" t="str">
        <f t="shared" ca="1" si="315"/>
        <v/>
      </c>
      <c r="Z1315" s="165"/>
      <c r="AA1315" s="155" t="str">
        <f ca="1">IF(C1315="","",IF(OR(D1315&lt;NgayBatDau,D1315&gt;NgayKetThuc),"Ngày tháng phải nằm trong kỳ báo cáo",IF(AND(G1315&lt;&gt;"",COUNTIF(D.2[Tên khách hàng],G1315)=0),"Tên KH chưa khai báo trong DSKH",IF(AND(H1315&lt;&gt;"",COUNTIF(D.1[Tên sản phẩm],H1315)=0),"SP này chưa khai báo trong DSSP",""))))</f>
        <v/>
      </c>
      <c r="AB1315" s="23" t="str">
        <f t="shared" ca="1" si="301"/>
        <v/>
      </c>
      <c r="AC1315" s="23" t="str">
        <f t="shared" ca="1" si="302"/>
        <v/>
      </c>
      <c r="AD1315" s="23" t="str">
        <f t="shared" ca="1" si="303"/>
        <v/>
      </c>
      <c r="AE1315" s="68" t="str">
        <f t="shared" ca="1" si="304"/>
        <v/>
      </c>
      <c r="AF1315" s="69" t="str">
        <f>IF(OR(H1315="",S1315=""),"",S1315-(SUM(L1315,M1315)*INDEX(D.1[Đơn giá],MATCH(H1315,D.1[Tên sản phẩm],0))))</f>
        <v/>
      </c>
      <c r="AG1315" s="90" t="str">
        <f t="shared" ca="1" si="305"/>
        <v/>
      </c>
      <c r="AH1315" s="90"/>
    </row>
    <row r="1316" spans="2:34" ht="27.75" customHeight="1" x14ac:dyDescent="0.2">
      <c r="B1316" s="154">
        <f t="shared" si="306"/>
        <v>1313</v>
      </c>
      <c r="C1316" s="155" t="str">
        <f t="shared" ca="1" si="307"/>
        <v/>
      </c>
      <c r="D1316" s="156" t="str">
        <f t="shared" ca="1" si="308"/>
        <v/>
      </c>
      <c r="E1316" s="157" t="str">
        <f t="shared" ca="1" si="309"/>
        <v/>
      </c>
      <c r="F1316" s="157"/>
      <c r="G1316" s="158" t="str">
        <f t="shared" ca="1" si="310"/>
        <v/>
      </c>
      <c r="H1316" s="159"/>
      <c r="I1316" s="160" t="str">
        <f>IF(H1316="","",INDEX(D.1[Quy cách],MATCH(H1316,D.1[Tên sản phẩm],0)))</f>
        <v/>
      </c>
      <c r="J1316" s="35" t="str">
        <f>IF(H1316="","",INDEX(D.1[ĐVT],MATCH(H1316,D.1[Tên sản phẩm],0)))</f>
        <v/>
      </c>
      <c r="K1316" s="163" t="str">
        <f>IF(H1316="","",INDEX(D.1[Đơn giá bán
(Tham khảo)],MATCH(H1316,D.1[Tên sản phẩm],0)))</f>
        <v/>
      </c>
      <c r="L1316" s="162"/>
      <c r="M1316" s="159"/>
      <c r="N1316" s="159"/>
      <c r="O1316" s="159"/>
      <c r="P1316" s="163" t="str">
        <f t="shared" si="311"/>
        <v/>
      </c>
      <c r="Q1316" s="164"/>
      <c r="R1316" s="162"/>
      <c r="S1316" s="163" t="str">
        <f t="shared" si="312"/>
        <v/>
      </c>
      <c r="T1316" s="164" t="str">
        <f t="shared" ca="1" si="313"/>
        <v/>
      </c>
      <c r="U1316" s="163" t="str">
        <f t="shared" si="314"/>
        <v/>
      </c>
      <c r="V1316" s="163" t="str">
        <f ca="1">IF(AND(C1316&lt;&gt;"",C1316&lt;&gt;OFFSET(C1316,1,0)),SUMIFS(B.2[Giá có thuế],B.2[Số ĐK],C1316),"")</f>
        <v/>
      </c>
      <c r="W1316" s="159"/>
      <c r="X1316" s="161" t="str">
        <f>IF(W1316="","",'Thông Tin Chung'!$L$3)</f>
        <v/>
      </c>
      <c r="Y1316" s="163" t="str">
        <f t="shared" ca="1" si="315"/>
        <v/>
      </c>
      <c r="Z1316" s="165"/>
      <c r="AA1316" s="155" t="str">
        <f ca="1">IF(C1316="","",IF(OR(D1316&lt;NgayBatDau,D1316&gt;NgayKetThuc),"Ngày tháng phải nằm trong kỳ báo cáo",IF(AND(G1316&lt;&gt;"",COUNTIF(D.2[Tên khách hàng],G1316)=0),"Tên KH chưa khai báo trong DSKH",IF(AND(H1316&lt;&gt;"",COUNTIF(D.1[Tên sản phẩm],H1316)=0),"SP này chưa khai báo trong DSSP",""))))</f>
        <v/>
      </c>
      <c r="AB1316" s="23" t="str">
        <f t="shared" ca="1" si="301"/>
        <v/>
      </c>
      <c r="AC1316" s="23" t="str">
        <f t="shared" ca="1" si="302"/>
        <v/>
      </c>
      <c r="AD1316" s="23" t="str">
        <f t="shared" ca="1" si="303"/>
        <v/>
      </c>
      <c r="AE1316" s="68" t="str">
        <f t="shared" ca="1" si="304"/>
        <v/>
      </c>
      <c r="AF1316" s="69" t="str">
        <f>IF(OR(H1316="",S1316=""),"",S1316-(SUM(L1316,M1316)*INDEX(D.1[Đơn giá],MATCH(H1316,D.1[Tên sản phẩm],0))))</f>
        <v/>
      </c>
      <c r="AG1316" s="90" t="str">
        <f t="shared" ca="1" si="305"/>
        <v/>
      </c>
      <c r="AH1316" s="90"/>
    </row>
    <row r="1317" spans="2:34" ht="27.75" customHeight="1" x14ac:dyDescent="0.2">
      <c r="B1317" s="154">
        <f t="shared" si="306"/>
        <v>1314</v>
      </c>
      <c r="C1317" s="155" t="str">
        <f t="shared" ca="1" si="307"/>
        <v/>
      </c>
      <c r="D1317" s="156" t="str">
        <f t="shared" ca="1" si="308"/>
        <v/>
      </c>
      <c r="E1317" s="157" t="str">
        <f t="shared" ca="1" si="309"/>
        <v/>
      </c>
      <c r="F1317" s="157"/>
      <c r="G1317" s="158" t="str">
        <f t="shared" ca="1" si="310"/>
        <v/>
      </c>
      <c r="H1317" s="159"/>
      <c r="I1317" s="160" t="str">
        <f>IF(H1317="","",INDEX(D.1[Quy cách],MATCH(H1317,D.1[Tên sản phẩm],0)))</f>
        <v/>
      </c>
      <c r="J1317" s="35" t="str">
        <f>IF(H1317="","",INDEX(D.1[ĐVT],MATCH(H1317,D.1[Tên sản phẩm],0)))</f>
        <v/>
      </c>
      <c r="K1317" s="163" t="str">
        <f>IF(H1317="","",INDEX(D.1[Đơn giá bán
(Tham khảo)],MATCH(H1317,D.1[Tên sản phẩm],0)))</f>
        <v/>
      </c>
      <c r="L1317" s="162"/>
      <c r="M1317" s="159"/>
      <c r="N1317" s="159"/>
      <c r="O1317" s="159"/>
      <c r="P1317" s="163" t="str">
        <f t="shared" si="311"/>
        <v/>
      </c>
      <c r="Q1317" s="164"/>
      <c r="R1317" s="162"/>
      <c r="S1317" s="163" t="str">
        <f t="shared" si="312"/>
        <v/>
      </c>
      <c r="T1317" s="164" t="str">
        <f t="shared" ca="1" si="313"/>
        <v/>
      </c>
      <c r="U1317" s="163" t="str">
        <f t="shared" si="314"/>
        <v/>
      </c>
      <c r="V1317" s="163" t="str">
        <f ca="1">IF(AND(C1317&lt;&gt;"",C1317&lt;&gt;OFFSET(C1317,1,0)),SUMIFS(B.2[Giá có thuế],B.2[Số ĐK],C1317),"")</f>
        <v/>
      </c>
      <c r="W1317" s="159"/>
      <c r="X1317" s="161" t="str">
        <f>IF(W1317="","",'Thông Tin Chung'!$L$3)</f>
        <v/>
      </c>
      <c r="Y1317" s="163" t="str">
        <f t="shared" ca="1" si="315"/>
        <v/>
      </c>
      <c r="Z1317" s="165"/>
      <c r="AA1317" s="155" t="str">
        <f ca="1">IF(C1317="","",IF(OR(D1317&lt;NgayBatDau,D1317&gt;NgayKetThuc),"Ngày tháng phải nằm trong kỳ báo cáo",IF(AND(G1317&lt;&gt;"",COUNTIF(D.2[Tên khách hàng],G1317)=0),"Tên KH chưa khai báo trong DSKH",IF(AND(H1317&lt;&gt;"",COUNTIF(D.1[Tên sản phẩm],H1317)=0),"SP này chưa khai báo trong DSSP",""))))</f>
        <v/>
      </c>
      <c r="AB1317" s="23" t="str">
        <f t="shared" ca="1" si="301"/>
        <v/>
      </c>
      <c r="AC1317" s="23" t="str">
        <f t="shared" ca="1" si="302"/>
        <v/>
      </c>
      <c r="AD1317" s="23" t="str">
        <f t="shared" ca="1" si="303"/>
        <v/>
      </c>
      <c r="AE1317" s="68" t="str">
        <f t="shared" ca="1" si="304"/>
        <v/>
      </c>
      <c r="AF1317" s="69" t="str">
        <f>IF(OR(H1317="",S1317=""),"",S1317-(SUM(L1317,M1317)*INDEX(D.1[Đơn giá],MATCH(H1317,D.1[Tên sản phẩm],0))))</f>
        <v/>
      </c>
      <c r="AG1317" s="90" t="str">
        <f t="shared" ca="1" si="305"/>
        <v/>
      </c>
      <c r="AH1317" s="90"/>
    </row>
    <row r="1318" spans="2:34" ht="27.75" customHeight="1" x14ac:dyDescent="0.2">
      <c r="B1318" s="154">
        <f t="shared" si="306"/>
        <v>1315</v>
      </c>
      <c r="C1318" s="155" t="str">
        <f t="shared" ca="1" si="307"/>
        <v/>
      </c>
      <c r="D1318" s="156" t="str">
        <f t="shared" ca="1" si="308"/>
        <v/>
      </c>
      <c r="E1318" s="157" t="str">
        <f t="shared" ca="1" si="309"/>
        <v/>
      </c>
      <c r="F1318" s="157"/>
      <c r="G1318" s="158" t="str">
        <f t="shared" ca="1" si="310"/>
        <v/>
      </c>
      <c r="H1318" s="159"/>
      <c r="I1318" s="160" t="str">
        <f>IF(H1318="","",INDEX(D.1[Quy cách],MATCH(H1318,D.1[Tên sản phẩm],0)))</f>
        <v/>
      </c>
      <c r="J1318" s="35" t="str">
        <f>IF(H1318="","",INDEX(D.1[ĐVT],MATCH(H1318,D.1[Tên sản phẩm],0)))</f>
        <v/>
      </c>
      <c r="K1318" s="163" t="str">
        <f>IF(H1318="","",INDEX(D.1[Đơn giá bán
(Tham khảo)],MATCH(H1318,D.1[Tên sản phẩm],0)))</f>
        <v/>
      </c>
      <c r="L1318" s="162"/>
      <c r="M1318" s="159"/>
      <c r="N1318" s="159"/>
      <c r="O1318" s="159"/>
      <c r="P1318" s="163" t="str">
        <f t="shared" si="311"/>
        <v/>
      </c>
      <c r="Q1318" s="164"/>
      <c r="R1318" s="162"/>
      <c r="S1318" s="163" t="str">
        <f t="shared" si="312"/>
        <v/>
      </c>
      <c r="T1318" s="164" t="str">
        <f t="shared" ca="1" si="313"/>
        <v/>
      </c>
      <c r="U1318" s="163" t="str">
        <f t="shared" si="314"/>
        <v/>
      </c>
      <c r="V1318" s="163" t="str">
        <f ca="1">IF(AND(C1318&lt;&gt;"",C1318&lt;&gt;OFFSET(C1318,1,0)),SUMIFS(B.2[Giá có thuế],B.2[Số ĐK],C1318),"")</f>
        <v/>
      </c>
      <c r="W1318" s="159"/>
      <c r="X1318" s="161" t="str">
        <f>IF(W1318="","",'Thông Tin Chung'!$L$3)</f>
        <v/>
      </c>
      <c r="Y1318" s="163" t="str">
        <f t="shared" ca="1" si="315"/>
        <v/>
      </c>
      <c r="Z1318" s="165"/>
      <c r="AA1318" s="155" t="str">
        <f ca="1">IF(C1318="","",IF(OR(D1318&lt;NgayBatDau,D1318&gt;NgayKetThuc),"Ngày tháng phải nằm trong kỳ báo cáo",IF(AND(G1318&lt;&gt;"",COUNTIF(D.2[Tên khách hàng],G1318)=0),"Tên KH chưa khai báo trong DSKH",IF(AND(H1318&lt;&gt;"",COUNTIF(D.1[Tên sản phẩm],H1318)=0),"SP này chưa khai báo trong DSSP",""))))</f>
        <v/>
      </c>
      <c r="AB1318" s="23" t="str">
        <f t="shared" ca="1" si="301"/>
        <v/>
      </c>
      <c r="AC1318" s="23" t="str">
        <f t="shared" ca="1" si="302"/>
        <v/>
      </c>
      <c r="AD1318" s="23" t="str">
        <f t="shared" ca="1" si="303"/>
        <v/>
      </c>
      <c r="AE1318" s="68" t="str">
        <f t="shared" ca="1" si="304"/>
        <v/>
      </c>
      <c r="AF1318" s="69" t="str">
        <f>IF(OR(H1318="",S1318=""),"",S1318-(SUM(L1318,M1318)*INDEX(D.1[Đơn giá],MATCH(H1318,D.1[Tên sản phẩm],0))))</f>
        <v/>
      </c>
      <c r="AG1318" s="90" t="str">
        <f t="shared" ca="1" si="305"/>
        <v/>
      </c>
      <c r="AH1318" s="90"/>
    </row>
    <row r="1319" spans="2:34" ht="27.75" customHeight="1" x14ac:dyDescent="0.2">
      <c r="B1319" s="154">
        <f t="shared" si="306"/>
        <v>1316</v>
      </c>
      <c r="C1319" s="155" t="str">
        <f t="shared" ca="1" si="307"/>
        <v/>
      </c>
      <c r="D1319" s="156" t="str">
        <f t="shared" ca="1" si="308"/>
        <v/>
      </c>
      <c r="E1319" s="157" t="str">
        <f t="shared" ca="1" si="309"/>
        <v/>
      </c>
      <c r="F1319" s="157"/>
      <c r="G1319" s="158" t="str">
        <f t="shared" ca="1" si="310"/>
        <v/>
      </c>
      <c r="H1319" s="159"/>
      <c r="I1319" s="160" t="str">
        <f>IF(H1319="","",INDEX(D.1[Quy cách],MATCH(H1319,D.1[Tên sản phẩm],0)))</f>
        <v/>
      </c>
      <c r="J1319" s="35" t="str">
        <f>IF(H1319="","",INDEX(D.1[ĐVT],MATCH(H1319,D.1[Tên sản phẩm],0)))</f>
        <v/>
      </c>
      <c r="K1319" s="163" t="str">
        <f>IF(H1319="","",INDEX(D.1[Đơn giá bán
(Tham khảo)],MATCH(H1319,D.1[Tên sản phẩm],0)))</f>
        <v/>
      </c>
      <c r="L1319" s="162"/>
      <c r="M1319" s="159"/>
      <c r="N1319" s="159"/>
      <c r="O1319" s="159"/>
      <c r="P1319" s="163" t="str">
        <f t="shared" si="311"/>
        <v/>
      </c>
      <c r="Q1319" s="164"/>
      <c r="R1319" s="162"/>
      <c r="S1319" s="163" t="str">
        <f t="shared" si="312"/>
        <v/>
      </c>
      <c r="T1319" s="164" t="str">
        <f t="shared" ca="1" si="313"/>
        <v/>
      </c>
      <c r="U1319" s="163" t="str">
        <f t="shared" si="314"/>
        <v/>
      </c>
      <c r="V1319" s="163" t="str">
        <f ca="1">IF(AND(C1319&lt;&gt;"",C1319&lt;&gt;OFFSET(C1319,1,0)),SUMIFS(B.2[Giá có thuế],B.2[Số ĐK],C1319),"")</f>
        <v/>
      </c>
      <c r="W1319" s="159"/>
      <c r="X1319" s="161" t="str">
        <f>IF(W1319="","",'Thông Tin Chung'!$L$3)</f>
        <v/>
      </c>
      <c r="Y1319" s="163" t="str">
        <f t="shared" ca="1" si="315"/>
        <v/>
      </c>
      <c r="Z1319" s="165"/>
      <c r="AA1319" s="155" t="str">
        <f ca="1">IF(C1319="","",IF(OR(D1319&lt;NgayBatDau,D1319&gt;NgayKetThuc),"Ngày tháng phải nằm trong kỳ báo cáo",IF(AND(G1319&lt;&gt;"",COUNTIF(D.2[Tên khách hàng],G1319)=0),"Tên KH chưa khai báo trong DSKH",IF(AND(H1319&lt;&gt;"",COUNTIF(D.1[Tên sản phẩm],H1319)=0),"SP này chưa khai báo trong DSSP",""))))</f>
        <v/>
      </c>
      <c r="AB1319" s="23" t="str">
        <f t="shared" ca="1" si="301"/>
        <v/>
      </c>
      <c r="AC1319" s="23" t="str">
        <f t="shared" ca="1" si="302"/>
        <v/>
      </c>
      <c r="AD1319" s="23" t="str">
        <f t="shared" ca="1" si="303"/>
        <v/>
      </c>
      <c r="AE1319" s="68" t="str">
        <f t="shared" ca="1" si="304"/>
        <v/>
      </c>
      <c r="AF1319" s="69" t="str">
        <f>IF(OR(H1319="",S1319=""),"",S1319-(SUM(L1319,M1319)*INDEX(D.1[Đơn giá],MATCH(H1319,D.1[Tên sản phẩm],0))))</f>
        <v/>
      </c>
      <c r="AG1319" s="90" t="str">
        <f t="shared" ca="1" si="305"/>
        <v/>
      </c>
      <c r="AH1319" s="90"/>
    </row>
    <row r="1320" spans="2:34" ht="27.75" customHeight="1" x14ac:dyDescent="0.2">
      <c r="B1320" s="154">
        <f t="shared" si="306"/>
        <v>1317</v>
      </c>
      <c r="C1320" s="155" t="str">
        <f t="shared" ca="1" si="307"/>
        <v/>
      </c>
      <c r="D1320" s="156" t="str">
        <f t="shared" ca="1" si="308"/>
        <v/>
      </c>
      <c r="E1320" s="157" t="str">
        <f t="shared" ca="1" si="309"/>
        <v/>
      </c>
      <c r="F1320" s="157"/>
      <c r="G1320" s="158" t="str">
        <f t="shared" ca="1" si="310"/>
        <v/>
      </c>
      <c r="H1320" s="159"/>
      <c r="I1320" s="160" t="str">
        <f>IF(H1320="","",INDEX(D.1[Quy cách],MATCH(H1320,D.1[Tên sản phẩm],0)))</f>
        <v/>
      </c>
      <c r="J1320" s="35" t="str">
        <f>IF(H1320="","",INDEX(D.1[ĐVT],MATCH(H1320,D.1[Tên sản phẩm],0)))</f>
        <v/>
      </c>
      <c r="K1320" s="163" t="str">
        <f>IF(H1320="","",INDEX(D.1[Đơn giá bán
(Tham khảo)],MATCH(H1320,D.1[Tên sản phẩm],0)))</f>
        <v/>
      </c>
      <c r="L1320" s="162"/>
      <c r="M1320" s="159"/>
      <c r="N1320" s="159"/>
      <c r="O1320" s="159"/>
      <c r="P1320" s="163" t="str">
        <f t="shared" si="311"/>
        <v/>
      </c>
      <c r="Q1320" s="164"/>
      <c r="R1320" s="162"/>
      <c r="S1320" s="163" t="str">
        <f t="shared" si="312"/>
        <v/>
      </c>
      <c r="T1320" s="164" t="str">
        <f t="shared" ca="1" si="313"/>
        <v/>
      </c>
      <c r="U1320" s="163" t="str">
        <f t="shared" si="314"/>
        <v/>
      </c>
      <c r="V1320" s="163" t="str">
        <f ca="1">IF(AND(C1320&lt;&gt;"",C1320&lt;&gt;OFFSET(C1320,1,0)),SUMIFS(B.2[Giá có thuế],B.2[Số ĐK],C1320),"")</f>
        <v/>
      </c>
      <c r="W1320" s="159"/>
      <c r="X1320" s="161" t="str">
        <f>IF(W1320="","",'Thông Tin Chung'!$L$3)</f>
        <v/>
      </c>
      <c r="Y1320" s="163" t="str">
        <f t="shared" ca="1" si="315"/>
        <v/>
      </c>
      <c r="Z1320" s="165"/>
      <c r="AA1320" s="155" t="str">
        <f ca="1">IF(C1320="","",IF(OR(D1320&lt;NgayBatDau,D1320&gt;NgayKetThuc),"Ngày tháng phải nằm trong kỳ báo cáo",IF(AND(G1320&lt;&gt;"",COUNTIF(D.2[Tên khách hàng],G1320)=0),"Tên KH chưa khai báo trong DSKH",IF(AND(H1320&lt;&gt;"",COUNTIF(D.1[Tên sản phẩm],H1320)=0),"SP này chưa khai báo trong DSSP",""))))</f>
        <v/>
      </c>
      <c r="AB1320" s="23" t="str">
        <f t="shared" ca="1" si="301"/>
        <v/>
      </c>
      <c r="AC1320" s="23" t="str">
        <f t="shared" ca="1" si="302"/>
        <v/>
      </c>
      <c r="AD1320" s="23" t="str">
        <f t="shared" ca="1" si="303"/>
        <v/>
      </c>
      <c r="AE1320" s="68" t="str">
        <f t="shared" ca="1" si="304"/>
        <v/>
      </c>
      <c r="AF1320" s="69" t="str">
        <f>IF(OR(H1320="",S1320=""),"",S1320-(SUM(L1320,M1320)*INDEX(D.1[Đơn giá],MATCH(H1320,D.1[Tên sản phẩm],0))))</f>
        <v/>
      </c>
      <c r="AG1320" s="90" t="str">
        <f t="shared" ca="1" si="305"/>
        <v/>
      </c>
      <c r="AH1320" s="90"/>
    </row>
    <row r="1321" spans="2:34" ht="27.75" customHeight="1" x14ac:dyDescent="0.2">
      <c r="B1321" s="154">
        <f t="shared" si="306"/>
        <v>1318</v>
      </c>
      <c r="C1321" s="155" t="str">
        <f t="shared" ca="1" si="307"/>
        <v/>
      </c>
      <c r="D1321" s="156" t="str">
        <f t="shared" ca="1" si="308"/>
        <v/>
      </c>
      <c r="E1321" s="157" t="str">
        <f t="shared" ca="1" si="309"/>
        <v/>
      </c>
      <c r="F1321" s="157"/>
      <c r="G1321" s="158" t="str">
        <f t="shared" ca="1" si="310"/>
        <v/>
      </c>
      <c r="H1321" s="159"/>
      <c r="I1321" s="160" t="str">
        <f>IF(H1321="","",INDEX(D.1[Quy cách],MATCH(H1321,D.1[Tên sản phẩm],0)))</f>
        <v/>
      </c>
      <c r="J1321" s="35" t="str">
        <f>IF(H1321="","",INDEX(D.1[ĐVT],MATCH(H1321,D.1[Tên sản phẩm],0)))</f>
        <v/>
      </c>
      <c r="K1321" s="163" t="str">
        <f>IF(H1321="","",INDEX(D.1[Đơn giá bán
(Tham khảo)],MATCH(H1321,D.1[Tên sản phẩm],0)))</f>
        <v/>
      </c>
      <c r="L1321" s="162"/>
      <c r="M1321" s="159"/>
      <c r="N1321" s="159"/>
      <c r="O1321" s="159"/>
      <c r="P1321" s="163" t="str">
        <f t="shared" si="311"/>
        <v/>
      </c>
      <c r="Q1321" s="164"/>
      <c r="R1321" s="162"/>
      <c r="S1321" s="163" t="str">
        <f t="shared" si="312"/>
        <v/>
      </c>
      <c r="T1321" s="164" t="str">
        <f t="shared" ca="1" si="313"/>
        <v/>
      </c>
      <c r="U1321" s="163" t="str">
        <f t="shared" si="314"/>
        <v/>
      </c>
      <c r="V1321" s="163" t="str">
        <f ca="1">IF(AND(C1321&lt;&gt;"",C1321&lt;&gt;OFFSET(C1321,1,0)),SUMIFS(B.2[Giá có thuế],B.2[Số ĐK],C1321),"")</f>
        <v/>
      </c>
      <c r="W1321" s="159"/>
      <c r="X1321" s="161" t="str">
        <f>IF(W1321="","",'Thông Tin Chung'!$L$3)</f>
        <v/>
      </c>
      <c r="Y1321" s="163" t="str">
        <f t="shared" ca="1" si="315"/>
        <v/>
      </c>
      <c r="Z1321" s="165"/>
      <c r="AA1321" s="155" t="str">
        <f ca="1">IF(C1321="","",IF(OR(D1321&lt;NgayBatDau,D1321&gt;NgayKetThuc),"Ngày tháng phải nằm trong kỳ báo cáo",IF(AND(G1321&lt;&gt;"",COUNTIF(D.2[Tên khách hàng],G1321)=0),"Tên KH chưa khai báo trong DSKH",IF(AND(H1321&lt;&gt;"",COUNTIF(D.1[Tên sản phẩm],H1321)=0),"SP này chưa khai báo trong DSSP",""))))</f>
        <v/>
      </c>
      <c r="AB1321" s="23" t="str">
        <f t="shared" ca="1" si="301"/>
        <v/>
      </c>
      <c r="AC1321" s="23" t="str">
        <f t="shared" ca="1" si="302"/>
        <v/>
      </c>
      <c r="AD1321" s="23" t="str">
        <f t="shared" ca="1" si="303"/>
        <v/>
      </c>
      <c r="AE1321" s="68" t="str">
        <f t="shared" ca="1" si="304"/>
        <v/>
      </c>
      <c r="AF1321" s="69" t="str">
        <f>IF(OR(H1321="",S1321=""),"",S1321-(SUM(L1321,M1321)*INDEX(D.1[Đơn giá],MATCH(H1321,D.1[Tên sản phẩm],0))))</f>
        <v/>
      </c>
      <c r="AG1321" s="90" t="str">
        <f t="shared" ca="1" si="305"/>
        <v/>
      </c>
      <c r="AH1321" s="90"/>
    </row>
    <row r="1322" spans="2:34" ht="27.75" customHeight="1" x14ac:dyDescent="0.2">
      <c r="B1322" s="154">
        <f t="shared" si="306"/>
        <v>1319</v>
      </c>
      <c r="C1322" s="155" t="str">
        <f t="shared" ca="1" si="307"/>
        <v/>
      </c>
      <c r="D1322" s="156" t="str">
        <f t="shared" ca="1" si="308"/>
        <v/>
      </c>
      <c r="E1322" s="157" t="str">
        <f t="shared" ca="1" si="309"/>
        <v/>
      </c>
      <c r="F1322" s="157"/>
      <c r="G1322" s="158" t="str">
        <f t="shared" ca="1" si="310"/>
        <v/>
      </c>
      <c r="H1322" s="159"/>
      <c r="I1322" s="160" t="str">
        <f>IF(H1322="","",INDEX(D.1[Quy cách],MATCH(H1322,D.1[Tên sản phẩm],0)))</f>
        <v/>
      </c>
      <c r="J1322" s="35" t="str">
        <f>IF(H1322="","",INDEX(D.1[ĐVT],MATCH(H1322,D.1[Tên sản phẩm],0)))</f>
        <v/>
      </c>
      <c r="K1322" s="163" t="str">
        <f>IF(H1322="","",INDEX(D.1[Đơn giá bán
(Tham khảo)],MATCH(H1322,D.1[Tên sản phẩm],0)))</f>
        <v/>
      </c>
      <c r="L1322" s="162"/>
      <c r="M1322" s="159"/>
      <c r="N1322" s="159"/>
      <c r="O1322" s="159"/>
      <c r="P1322" s="163" t="str">
        <f t="shared" si="311"/>
        <v/>
      </c>
      <c r="Q1322" s="164"/>
      <c r="R1322" s="162"/>
      <c r="S1322" s="163" t="str">
        <f t="shared" si="312"/>
        <v/>
      </c>
      <c r="T1322" s="164" t="str">
        <f t="shared" ca="1" si="313"/>
        <v/>
      </c>
      <c r="U1322" s="163" t="str">
        <f t="shared" si="314"/>
        <v/>
      </c>
      <c r="V1322" s="163" t="str">
        <f ca="1">IF(AND(C1322&lt;&gt;"",C1322&lt;&gt;OFFSET(C1322,1,0)),SUMIFS(B.2[Giá có thuế],B.2[Số ĐK],C1322),"")</f>
        <v/>
      </c>
      <c r="W1322" s="159"/>
      <c r="X1322" s="161" t="str">
        <f>IF(W1322="","",'Thông Tin Chung'!$L$3)</f>
        <v/>
      </c>
      <c r="Y1322" s="163" t="str">
        <f t="shared" ca="1" si="315"/>
        <v/>
      </c>
      <c r="Z1322" s="165"/>
      <c r="AA1322" s="155" t="str">
        <f ca="1">IF(C1322="","",IF(OR(D1322&lt;NgayBatDau,D1322&gt;NgayKetThuc),"Ngày tháng phải nằm trong kỳ báo cáo",IF(AND(G1322&lt;&gt;"",COUNTIF(D.2[Tên khách hàng],G1322)=0),"Tên KH chưa khai báo trong DSKH",IF(AND(H1322&lt;&gt;"",COUNTIF(D.1[Tên sản phẩm],H1322)=0),"SP này chưa khai báo trong DSSP",""))))</f>
        <v/>
      </c>
      <c r="AB1322" s="23" t="str">
        <f t="shared" ca="1" si="301"/>
        <v/>
      </c>
      <c r="AC1322" s="23" t="str">
        <f t="shared" ca="1" si="302"/>
        <v/>
      </c>
      <c r="AD1322" s="23" t="str">
        <f t="shared" ca="1" si="303"/>
        <v/>
      </c>
      <c r="AE1322" s="68" t="str">
        <f t="shared" ca="1" si="304"/>
        <v/>
      </c>
      <c r="AF1322" s="69" t="str">
        <f>IF(OR(H1322="",S1322=""),"",S1322-(SUM(L1322,M1322)*INDEX(D.1[Đơn giá],MATCH(H1322,D.1[Tên sản phẩm],0))))</f>
        <v/>
      </c>
      <c r="AG1322" s="90" t="str">
        <f t="shared" ca="1" si="305"/>
        <v/>
      </c>
      <c r="AH1322" s="90"/>
    </row>
    <row r="1323" spans="2:34" ht="27.75" customHeight="1" x14ac:dyDescent="0.2">
      <c r="B1323" s="154">
        <f t="shared" si="306"/>
        <v>1320</v>
      </c>
      <c r="C1323" s="155" t="str">
        <f t="shared" ca="1" si="307"/>
        <v/>
      </c>
      <c r="D1323" s="156" t="str">
        <f t="shared" ca="1" si="308"/>
        <v/>
      </c>
      <c r="E1323" s="157" t="str">
        <f t="shared" ca="1" si="309"/>
        <v/>
      </c>
      <c r="F1323" s="157"/>
      <c r="G1323" s="158" t="str">
        <f t="shared" ca="1" si="310"/>
        <v/>
      </c>
      <c r="H1323" s="159"/>
      <c r="I1323" s="160" t="str">
        <f>IF(H1323="","",INDEX(D.1[Quy cách],MATCH(H1323,D.1[Tên sản phẩm],0)))</f>
        <v/>
      </c>
      <c r="J1323" s="35" t="str">
        <f>IF(H1323="","",INDEX(D.1[ĐVT],MATCH(H1323,D.1[Tên sản phẩm],0)))</f>
        <v/>
      </c>
      <c r="K1323" s="163" t="str">
        <f>IF(H1323="","",INDEX(D.1[Đơn giá bán
(Tham khảo)],MATCH(H1323,D.1[Tên sản phẩm],0)))</f>
        <v/>
      </c>
      <c r="L1323" s="162"/>
      <c r="M1323" s="159"/>
      <c r="N1323" s="159"/>
      <c r="O1323" s="159"/>
      <c r="P1323" s="163" t="str">
        <f t="shared" si="311"/>
        <v/>
      </c>
      <c r="Q1323" s="164"/>
      <c r="R1323" s="162"/>
      <c r="S1323" s="163" t="str">
        <f t="shared" si="312"/>
        <v/>
      </c>
      <c r="T1323" s="164" t="str">
        <f t="shared" ca="1" si="313"/>
        <v/>
      </c>
      <c r="U1323" s="163" t="str">
        <f t="shared" si="314"/>
        <v/>
      </c>
      <c r="V1323" s="163" t="str">
        <f ca="1">IF(AND(C1323&lt;&gt;"",C1323&lt;&gt;OFFSET(C1323,1,0)),SUMIFS(B.2[Giá có thuế],B.2[Số ĐK],C1323),"")</f>
        <v/>
      </c>
      <c r="W1323" s="159"/>
      <c r="X1323" s="161" t="str">
        <f>IF(W1323="","",'Thông Tin Chung'!$L$3)</f>
        <v/>
      </c>
      <c r="Y1323" s="163" t="str">
        <f t="shared" ca="1" si="315"/>
        <v/>
      </c>
      <c r="Z1323" s="165"/>
      <c r="AA1323" s="155" t="str">
        <f ca="1">IF(C1323="","",IF(OR(D1323&lt;NgayBatDau,D1323&gt;NgayKetThuc),"Ngày tháng phải nằm trong kỳ báo cáo",IF(AND(G1323&lt;&gt;"",COUNTIF(D.2[Tên khách hàng],G1323)=0),"Tên KH chưa khai báo trong DSKH",IF(AND(H1323&lt;&gt;"",COUNTIF(D.1[Tên sản phẩm],H1323)=0),"SP này chưa khai báo trong DSSP",""))))</f>
        <v/>
      </c>
      <c r="AB1323" s="23" t="str">
        <f t="shared" ca="1" si="301"/>
        <v/>
      </c>
      <c r="AC1323" s="23" t="str">
        <f t="shared" ca="1" si="302"/>
        <v/>
      </c>
      <c r="AD1323" s="23" t="str">
        <f t="shared" ca="1" si="303"/>
        <v/>
      </c>
      <c r="AE1323" s="68" t="str">
        <f t="shared" ca="1" si="304"/>
        <v/>
      </c>
      <c r="AF1323" s="69" t="str">
        <f>IF(OR(H1323="",S1323=""),"",S1323-(SUM(L1323,M1323)*INDEX(D.1[Đơn giá],MATCH(H1323,D.1[Tên sản phẩm],0))))</f>
        <v/>
      </c>
      <c r="AG1323" s="90" t="str">
        <f t="shared" ca="1" si="305"/>
        <v/>
      </c>
      <c r="AH1323" s="90"/>
    </row>
    <row r="1324" spans="2:34" ht="27.75" customHeight="1" x14ac:dyDescent="0.2">
      <c r="B1324" s="154">
        <f t="shared" si="306"/>
        <v>1321</v>
      </c>
      <c r="C1324" s="155" t="str">
        <f t="shared" ca="1" si="307"/>
        <v/>
      </c>
      <c r="D1324" s="156" t="str">
        <f t="shared" ca="1" si="308"/>
        <v/>
      </c>
      <c r="E1324" s="157" t="str">
        <f t="shared" ca="1" si="309"/>
        <v/>
      </c>
      <c r="F1324" s="157"/>
      <c r="G1324" s="158" t="str">
        <f t="shared" ca="1" si="310"/>
        <v/>
      </c>
      <c r="H1324" s="159"/>
      <c r="I1324" s="160" t="str">
        <f>IF(H1324="","",INDEX(D.1[Quy cách],MATCH(H1324,D.1[Tên sản phẩm],0)))</f>
        <v/>
      </c>
      <c r="J1324" s="35" t="str">
        <f>IF(H1324="","",INDEX(D.1[ĐVT],MATCH(H1324,D.1[Tên sản phẩm],0)))</f>
        <v/>
      </c>
      <c r="K1324" s="163" t="str">
        <f>IF(H1324="","",INDEX(D.1[Đơn giá bán
(Tham khảo)],MATCH(H1324,D.1[Tên sản phẩm],0)))</f>
        <v/>
      </c>
      <c r="L1324" s="162"/>
      <c r="M1324" s="159"/>
      <c r="N1324" s="159"/>
      <c r="O1324" s="159"/>
      <c r="P1324" s="163" t="str">
        <f t="shared" si="311"/>
        <v/>
      </c>
      <c r="Q1324" s="164"/>
      <c r="R1324" s="162"/>
      <c r="S1324" s="163" t="str">
        <f t="shared" si="312"/>
        <v/>
      </c>
      <c r="T1324" s="164" t="str">
        <f t="shared" ca="1" si="313"/>
        <v/>
      </c>
      <c r="U1324" s="163" t="str">
        <f t="shared" si="314"/>
        <v/>
      </c>
      <c r="V1324" s="163" t="str">
        <f ca="1">IF(AND(C1324&lt;&gt;"",C1324&lt;&gt;OFFSET(C1324,1,0)),SUMIFS(B.2[Giá có thuế],B.2[Số ĐK],C1324),"")</f>
        <v/>
      </c>
      <c r="W1324" s="159"/>
      <c r="X1324" s="161" t="str">
        <f>IF(W1324="","",'Thông Tin Chung'!$L$3)</f>
        <v/>
      </c>
      <c r="Y1324" s="163" t="str">
        <f t="shared" ca="1" si="315"/>
        <v/>
      </c>
      <c r="Z1324" s="165"/>
      <c r="AA1324" s="155" t="str">
        <f ca="1">IF(C1324="","",IF(OR(D1324&lt;NgayBatDau,D1324&gt;NgayKetThuc),"Ngày tháng phải nằm trong kỳ báo cáo",IF(AND(G1324&lt;&gt;"",COUNTIF(D.2[Tên khách hàng],G1324)=0),"Tên KH chưa khai báo trong DSKH",IF(AND(H1324&lt;&gt;"",COUNTIF(D.1[Tên sản phẩm],H1324)=0),"SP này chưa khai báo trong DSSP",""))))</f>
        <v/>
      </c>
      <c r="AB1324" s="23" t="str">
        <f t="shared" ca="1" si="301"/>
        <v/>
      </c>
      <c r="AC1324" s="23" t="str">
        <f t="shared" ca="1" si="302"/>
        <v/>
      </c>
      <c r="AD1324" s="23" t="str">
        <f t="shared" ca="1" si="303"/>
        <v/>
      </c>
      <c r="AE1324" s="68" t="str">
        <f t="shared" ca="1" si="304"/>
        <v/>
      </c>
      <c r="AF1324" s="69" t="str">
        <f>IF(OR(H1324="",S1324=""),"",S1324-(SUM(L1324,M1324)*INDEX(D.1[Đơn giá],MATCH(H1324,D.1[Tên sản phẩm],0))))</f>
        <v/>
      </c>
      <c r="AG1324" s="90" t="str">
        <f t="shared" ca="1" si="305"/>
        <v/>
      </c>
      <c r="AH1324" s="90"/>
    </row>
    <row r="1325" spans="2:34" ht="27.75" customHeight="1" x14ac:dyDescent="0.2">
      <c r="B1325" s="154">
        <f t="shared" si="306"/>
        <v>1322</v>
      </c>
      <c r="C1325" s="155" t="str">
        <f t="shared" ca="1" si="307"/>
        <v/>
      </c>
      <c r="D1325" s="156" t="str">
        <f t="shared" ca="1" si="308"/>
        <v/>
      </c>
      <c r="E1325" s="157" t="str">
        <f t="shared" ca="1" si="309"/>
        <v/>
      </c>
      <c r="F1325" s="157"/>
      <c r="G1325" s="158" t="str">
        <f t="shared" ca="1" si="310"/>
        <v/>
      </c>
      <c r="H1325" s="159"/>
      <c r="I1325" s="160" t="str">
        <f>IF(H1325="","",INDEX(D.1[Quy cách],MATCH(H1325,D.1[Tên sản phẩm],0)))</f>
        <v/>
      </c>
      <c r="J1325" s="35" t="str">
        <f>IF(H1325="","",INDEX(D.1[ĐVT],MATCH(H1325,D.1[Tên sản phẩm],0)))</f>
        <v/>
      </c>
      <c r="K1325" s="163" t="str">
        <f>IF(H1325="","",INDEX(D.1[Đơn giá bán
(Tham khảo)],MATCH(H1325,D.1[Tên sản phẩm],0)))</f>
        <v/>
      </c>
      <c r="L1325" s="162"/>
      <c r="M1325" s="159"/>
      <c r="N1325" s="159"/>
      <c r="O1325" s="159"/>
      <c r="P1325" s="163" t="str">
        <f t="shared" si="311"/>
        <v/>
      </c>
      <c r="Q1325" s="164"/>
      <c r="R1325" s="162"/>
      <c r="S1325" s="163" t="str">
        <f t="shared" si="312"/>
        <v/>
      </c>
      <c r="T1325" s="164" t="str">
        <f t="shared" ca="1" si="313"/>
        <v/>
      </c>
      <c r="U1325" s="163" t="str">
        <f t="shared" si="314"/>
        <v/>
      </c>
      <c r="V1325" s="163" t="str">
        <f ca="1">IF(AND(C1325&lt;&gt;"",C1325&lt;&gt;OFFSET(C1325,1,0)),SUMIFS(B.2[Giá có thuế],B.2[Số ĐK],C1325),"")</f>
        <v/>
      </c>
      <c r="W1325" s="159"/>
      <c r="X1325" s="161" t="str">
        <f>IF(W1325="","",'Thông Tin Chung'!$L$3)</f>
        <v/>
      </c>
      <c r="Y1325" s="163" t="str">
        <f t="shared" ca="1" si="315"/>
        <v/>
      </c>
      <c r="Z1325" s="165"/>
      <c r="AA1325" s="155" t="str">
        <f ca="1">IF(C1325="","",IF(OR(D1325&lt;NgayBatDau,D1325&gt;NgayKetThuc),"Ngày tháng phải nằm trong kỳ báo cáo",IF(AND(G1325&lt;&gt;"",COUNTIF(D.2[Tên khách hàng],G1325)=0),"Tên KH chưa khai báo trong DSKH",IF(AND(H1325&lt;&gt;"",COUNTIF(D.1[Tên sản phẩm],H1325)=0),"SP này chưa khai báo trong DSSP",""))))</f>
        <v/>
      </c>
      <c r="AB1325" s="23" t="str">
        <f t="shared" ca="1" si="301"/>
        <v/>
      </c>
      <c r="AC1325" s="23" t="str">
        <f t="shared" ca="1" si="302"/>
        <v/>
      </c>
      <c r="AD1325" s="23" t="str">
        <f t="shared" ca="1" si="303"/>
        <v/>
      </c>
      <c r="AE1325" s="68" t="str">
        <f t="shared" ca="1" si="304"/>
        <v/>
      </c>
      <c r="AF1325" s="69" t="str">
        <f>IF(OR(H1325="",S1325=""),"",S1325-(SUM(L1325,M1325)*INDEX(D.1[Đơn giá],MATCH(H1325,D.1[Tên sản phẩm],0))))</f>
        <v/>
      </c>
      <c r="AG1325" s="90" t="str">
        <f t="shared" ca="1" si="305"/>
        <v/>
      </c>
      <c r="AH1325" s="90"/>
    </row>
    <row r="1326" spans="2:34" ht="27.75" customHeight="1" x14ac:dyDescent="0.2">
      <c r="B1326" s="154">
        <f t="shared" si="306"/>
        <v>1323</v>
      </c>
      <c r="C1326" s="155" t="str">
        <f t="shared" ca="1" si="307"/>
        <v/>
      </c>
      <c r="D1326" s="156" t="str">
        <f t="shared" ca="1" si="308"/>
        <v/>
      </c>
      <c r="E1326" s="157" t="str">
        <f t="shared" ca="1" si="309"/>
        <v/>
      </c>
      <c r="F1326" s="157"/>
      <c r="G1326" s="158" t="str">
        <f t="shared" ca="1" si="310"/>
        <v/>
      </c>
      <c r="H1326" s="159"/>
      <c r="I1326" s="160" t="str">
        <f>IF(H1326="","",INDEX(D.1[Quy cách],MATCH(H1326,D.1[Tên sản phẩm],0)))</f>
        <v/>
      </c>
      <c r="J1326" s="35" t="str">
        <f>IF(H1326="","",INDEX(D.1[ĐVT],MATCH(H1326,D.1[Tên sản phẩm],0)))</f>
        <v/>
      </c>
      <c r="K1326" s="163" t="str">
        <f>IF(H1326="","",INDEX(D.1[Đơn giá bán
(Tham khảo)],MATCH(H1326,D.1[Tên sản phẩm],0)))</f>
        <v/>
      </c>
      <c r="L1326" s="162"/>
      <c r="M1326" s="159"/>
      <c r="N1326" s="159"/>
      <c r="O1326" s="159"/>
      <c r="P1326" s="163" t="str">
        <f t="shared" si="311"/>
        <v/>
      </c>
      <c r="Q1326" s="164"/>
      <c r="R1326" s="162"/>
      <c r="S1326" s="163" t="str">
        <f t="shared" si="312"/>
        <v/>
      </c>
      <c r="T1326" s="164" t="str">
        <f t="shared" ca="1" si="313"/>
        <v/>
      </c>
      <c r="U1326" s="163" t="str">
        <f t="shared" si="314"/>
        <v/>
      </c>
      <c r="V1326" s="163" t="str">
        <f ca="1">IF(AND(C1326&lt;&gt;"",C1326&lt;&gt;OFFSET(C1326,1,0)),SUMIFS(B.2[Giá có thuế],B.2[Số ĐK],C1326),"")</f>
        <v/>
      </c>
      <c r="W1326" s="159"/>
      <c r="X1326" s="161" t="str">
        <f>IF(W1326="","",'Thông Tin Chung'!$L$3)</f>
        <v/>
      </c>
      <c r="Y1326" s="163" t="str">
        <f t="shared" ca="1" si="315"/>
        <v/>
      </c>
      <c r="Z1326" s="165"/>
      <c r="AA1326" s="155" t="str">
        <f ca="1">IF(C1326="","",IF(OR(D1326&lt;NgayBatDau,D1326&gt;NgayKetThuc),"Ngày tháng phải nằm trong kỳ báo cáo",IF(AND(G1326&lt;&gt;"",COUNTIF(D.2[Tên khách hàng],G1326)=0),"Tên KH chưa khai báo trong DSKH",IF(AND(H1326&lt;&gt;"",COUNTIF(D.1[Tên sản phẩm],H1326)=0),"SP này chưa khai báo trong DSSP",""))))</f>
        <v/>
      </c>
      <c r="AB1326" s="23" t="str">
        <f t="shared" ca="1" si="301"/>
        <v/>
      </c>
      <c r="AC1326" s="23" t="str">
        <f t="shared" ca="1" si="302"/>
        <v/>
      </c>
      <c r="AD1326" s="23" t="str">
        <f t="shared" ca="1" si="303"/>
        <v/>
      </c>
      <c r="AE1326" s="68" t="str">
        <f t="shared" ca="1" si="304"/>
        <v/>
      </c>
      <c r="AF1326" s="69" t="str">
        <f>IF(OR(H1326="",S1326=""),"",S1326-(SUM(L1326,M1326)*INDEX(D.1[Đơn giá],MATCH(H1326,D.1[Tên sản phẩm],0))))</f>
        <v/>
      </c>
      <c r="AG1326" s="90" t="str">
        <f t="shared" ca="1" si="305"/>
        <v/>
      </c>
      <c r="AH1326" s="90"/>
    </row>
    <row r="1327" spans="2:34" ht="27.75" customHeight="1" x14ac:dyDescent="0.2">
      <c r="B1327" s="154">
        <f t="shared" si="306"/>
        <v>1324</v>
      </c>
      <c r="C1327" s="155" t="str">
        <f t="shared" ca="1" si="307"/>
        <v/>
      </c>
      <c r="D1327" s="156" t="str">
        <f t="shared" ca="1" si="308"/>
        <v/>
      </c>
      <c r="E1327" s="157" t="str">
        <f t="shared" ca="1" si="309"/>
        <v/>
      </c>
      <c r="F1327" s="157"/>
      <c r="G1327" s="158" t="str">
        <f t="shared" ca="1" si="310"/>
        <v/>
      </c>
      <c r="H1327" s="159"/>
      <c r="I1327" s="160" t="str">
        <f>IF(H1327="","",INDEX(D.1[Quy cách],MATCH(H1327,D.1[Tên sản phẩm],0)))</f>
        <v/>
      </c>
      <c r="J1327" s="35" t="str">
        <f>IF(H1327="","",INDEX(D.1[ĐVT],MATCH(H1327,D.1[Tên sản phẩm],0)))</f>
        <v/>
      </c>
      <c r="K1327" s="163" t="str">
        <f>IF(H1327="","",INDEX(D.1[Đơn giá bán
(Tham khảo)],MATCH(H1327,D.1[Tên sản phẩm],0)))</f>
        <v/>
      </c>
      <c r="L1327" s="162"/>
      <c r="M1327" s="159"/>
      <c r="N1327" s="159"/>
      <c r="O1327" s="159"/>
      <c r="P1327" s="163" t="str">
        <f t="shared" si="311"/>
        <v/>
      </c>
      <c r="Q1327" s="164"/>
      <c r="R1327" s="162"/>
      <c r="S1327" s="163" t="str">
        <f t="shared" si="312"/>
        <v/>
      </c>
      <c r="T1327" s="164" t="str">
        <f t="shared" ca="1" si="313"/>
        <v/>
      </c>
      <c r="U1327" s="163" t="str">
        <f t="shared" si="314"/>
        <v/>
      </c>
      <c r="V1327" s="163" t="str">
        <f ca="1">IF(AND(C1327&lt;&gt;"",C1327&lt;&gt;OFFSET(C1327,1,0)),SUMIFS(B.2[Giá có thuế],B.2[Số ĐK],C1327),"")</f>
        <v/>
      </c>
      <c r="W1327" s="159"/>
      <c r="X1327" s="161" t="str">
        <f>IF(W1327="","",'Thông Tin Chung'!$L$3)</f>
        <v/>
      </c>
      <c r="Y1327" s="163" t="str">
        <f t="shared" ca="1" si="315"/>
        <v/>
      </c>
      <c r="Z1327" s="165"/>
      <c r="AA1327" s="155" t="str">
        <f ca="1">IF(C1327="","",IF(OR(D1327&lt;NgayBatDau,D1327&gt;NgayKetThuc),"Ngày tháng phải nằm trong kỳ báo cáo",IF(AND(G1327&lt;&gt;"",COUNTIF(D.2[Tên khách hàng],G1327)=0),"Tên KH chưa khai báo trong DSKH",IF(AND(H1327&lt;&gt;"",COUNTIF(D.1[Tên sản phẩm],H1327)=0),"SP này chưa khai báo trong DSSP",""))))</f>
        <v/>
      </c>
      <c r="AB1327" s="23" t="str">
        <f t="shared" ca="1" si="301"/>
        <v/>
      </c>
      <c r="AC1327" s="23" t="str">
        <f t="shared" ca="1" si="302"/>
        <v/>
      </c>
      <c r="AD1327" s="23" t="str">
        <f t="shared" ca="1" si="303"/>
        <v/>
      </c>
      <c r="AE1327" s="68" t="str">
        <f t="shared" ca="1" si="304"/>
        <v/>
      </c>
      <c r="AF1327" s="69" t="str">
        <f>IF(OR(H1327="",S1327=""),"",S1327-(SUM(L1327,M1327)*INDEX(D.1[Đơn giá],MATCH(H1327,D.1[Tên sản phẩm],0))))</f>
        <v/>
      </c>
      <c r="AG1327" s="90" t="str">
        <f t="shared" ca="1" si="305"/>
        <v/>
      </c>
      <c r="AH1327" s="90"/>
    </row>
    <row r="1328" spans="2:34" ht="27.75" customHeight="1" x14ac:dyDescent="0.2">
      <c r="B1328" s="154">
        <f t="shared" si="306"/>
        <v>1325</v>
      </c>
      <c r="C1328" s="155" t="str">
        <f t="shared" ca="1" si="307"/>
        <v/>
      </c>
      <c r="D1328" s="156" t="str">
        <f t="shared" ca="1" si="308"/>
        <v/>
      </c>
      <c r="E1328" s="157" t="str">
        <f t="shared" ca="1" si="309"/>
        <v/>
      </c>
      <c r="F1328" s="157"/>
      <c r="G1328" s="158" t="str">
        <f t="shared" ca="1" si="310"/>
        <v/>
      </c>
      <c r="H1328" s="159"/>
      <c r="I1328" s="160" t="str">
        <f>IF(H1328="","",INDEX(D.1[Quy cách],MATCH(H1328,D.1[Tên sản phẩm],0)))</f>
        <v/>
      </c>
      <c r="J1328" s="35" t="str">
        <f>IF(H1328="","",INDEX(D.1[ĐVT],MATCH(H1328,D.1[Tên sản phẩm],0)))</f>
        <v/>
      </c>
      <c r="K1328" s="163" t="str">
        <f>IF(H1328="","",INDEX(D.1[Đơn giá bán
(Tham khảo)],MATCH(H1328,D.1[Tên sản phẩm],0)))</f>
        <v/>
      </c>
      <c r="L1328" s="162"/>
      <c r="M1328" s="159"/>
      <c r="N1328" s="159"/>
      <c r="O1328" s="159"/>
      <c r="P1328" s="163" t="str">
        <f t="shared" si="311"/>
        <v/>
      </c>
      <c r="Q1328" s="164"/>
      <c r="R1328" s="162"/>
      <c r="S1328" s="163" t="str">
        <f t="shared" si="312"/>
        <v/>
      </c>
      <c r="T1328" s="164" t="str">
        <f t="shared" ca="1" si="313"/>
        <v/>
      </c>
      <c r="U1328" s="163" t="str">
        <f t="shared" si="314"/>
        <v/>
      </c>
      <c r="V1328" s="163" t="str">
        <f ca="1">IF(AND(C1328&lt;&gt;"",C1328&lt;&gt;OFFSET(C1328,1,0)),SUMIFS(B.2[Giá có thuế],B.2[Số ĐK],C1328),"")</f>
        <v/>
      </c>
      <c r="W1328" s="159"/>
      <c r="X1328" s="161" t="str">
        <f>IF(W1328="","",'Thông Tin Chung'!$L$3)</f>
        <v/>
      </c>
      <c r="Y1328" s="163" t="str">
        <f t="shared" ca="1" si="315"/>
        <v/>
      </c>
      <c r="Z1328" s="165"/>
      <c r="AA1328" s="155" t="str">
        <f ca="1">IF(C1328="","",IF(OR(D1328&lt;NgayBatDau,D1328&gt;NgayKetThuc),"Ngày tháng phải nằm trong kỳ báo cáo",IF(AND(G1328&lt;&gt;"",COUNTIF(D.2[Tên khách hàng],G1328)=0),"Tên KH chưa khai báo trong DSKH",IF(AND(H1328&lt;&gt;"",COUNTIF(D.1[Tên sản phẩm],H1328)=0),"SP này chưa khai báo trong DSSP",""))))</f>
        <v/>
      </c>
      <c r="AB1328" s="23" t="str">
        <f t="shared" ca="1" si="301"/>
        <v/>
      </c>
      <c r="AC1328" s="23" t="str">
        <f t="shared" ca="1" si="302"/>
        <v/>
      </c>
      <c r="AD1328" s="23" t="str">
        <f t="shared" ca="1" si="303"/>
        <v/>
      </c>
      <c r="AE1328" s="68" t="str">
        <f t="shared" ca="1" si="304"/>
        <v/>
      </c>
      <c r="AF1328" s="69" t="str">
        <f>IF(OR(H1328="",S1328=""),"",S1328-(SUM(L1328,M1328)*INDEX(D.1[Đơn giá],MATCH(H1328,D.1[Tên sản phẩm],0))))</f>
        <v/>
      </c>
      <c r="AG1328" s="90" t="str">
        <f t="shared" ca="1" si="305"/>
        <v/>
      </c>
      <c r="AH1328" s="90"/>
    </row>
    <row r="1329" spans="2:34" ht="27.75" customHeight="1" x14ac:dyDescent="0.2">
      <c r="B1329" s="154">
        <f t="shared" si="306"/>
        <v>1326</v>
      </c>
      <c r="C1329" s="155" t="str">
        <f t="shared" ca="1" si="307"/>
        <v/>
      </c>
      <c r="D1329" s="156" t="str">
        <f t="shared" ca="1" si="308"/>
        <v/>
      </c>
      <c r="E1329" s="157" t="str">
        <f t="shared" ca="1" si="309"/>
        <v/>
      </c>
      <c r="F1329" s="157"/>
      <c r="G1329" s="158" t="str">
        <f t="shared" ca="1" si="310"/>
        <v/>
      </c>
      <c r="H1329" s="159"/>
      <c r="I1329" s="160" t="str">
        <f>IF(H1329="","",INDEX(D.1[Quy cách],MATCH(H1329,D.1[Tên sản phẩm],0)))</f>
        <v/>
      </c>
      <c r="J1329" s="35" t="str">
        <f>IF(H1329="","",INDEX(D.1[ĐVT],MATCH(H1329,D.1[Tên sản phẩm],0)))</f>
        <v/>
      </c>
      <c r="K1329" s="163" t="str">
        <f>IF(H1329="","",INDEX(D.1[Đơn giá bán
(Tham khảo)],MATCH(H1329,D.1[Tên sản phẩm],0)))</f>
        <v/>
      </c>
      <c r="L1329" s="162"/>
      <c r="M1329" s="159"/>
      <c r="N1329" s="159"/>
      <c r="O1329" s="159"/>
      <c r="P1329" s="163" t="str">
        <f t="shared" si="311"/>
        <v/>
      </c>
      <c r="Q1329" s="164"/>
      <c r="R1329" s="162"/>
      <c r="S1329" s="163" t="str">
        <f t="shared" si="312"/>
        <v/>
      </c>
      <c r="T1329" s="164" t="str">
        <f t="shared" ca="1" si="313"/>
        <v/>
      </c>
      <c r="U1329" s="163" t="str">
        <f t="shared" si="314"/>
        <v/>
      </c>
      <c r="V1329" s="163" t="str">
        <f ca="1">IF(AND(C1329&lt;&gt;"",C1329&lt;&gt;OFFSET(C1329,1,0)),SUMIFS(B.2[Giá có thuế],B.2[Số ĐK],C1329),"")</f>
        <v/>
      </c>
      <c r="W1329" s="159"/>
      <c r="X1329" s="161" t="str">
        <f>IF(W1329="","",'Thông Tin Chung'!$L$3)</f>
        <v/>
      </c>
      <c r="Y1329" s="163" t="str">
        <f t="shared" ca="1" si="315"/>
        <v/>
      </c>
      <c r="Z1329" s="165"/>
      <c r="AA1329" s="155" t="str">
        <f ca="1">IF(C1329="","",IF(OR(D1329&lt;NgayBatDau,D1329&gt;NgayKetThuc),"Ngày tháng phải nằm trong kỳ báo cáo",IF(AND(G1329&lt;&gt;"",COUNTIF(D.2[Tên khách hàng],G1329)=0),"Tên KH chưa khai báo trong DSKH",IF(AND(H1329&lt;&gt;"",COUNTIF(D.1[Tên sản phẩm],H1329)=0),"SP này chưa khai báo trong DSSP",""))))</f>
        <v/>
      </c>
      <c r="AB1329" s="23" t="str">
        <f t="shared" ca="1" si="301"/>
        <v/>
      </c>
      <c r="AC1329" s="23" t="str">
        <f t="shared" ca="1" si="302"/>
        <v/>
      </c>
      <c r="AD1329" s="23" t="str">
        <f t="shared" ca="1" si="303"/>
        <v/>
      </c>
      <c r="AE1329" s="68" t="str">
        <f t="shared" ca="1" si="304"/>
        <v/>
      </c>
      <c r="AF1329" s="69" t="str">
        <f>IF(OR(H1329="",S1329=""),"",S1329-(SUM(L1329,M1329)*INDEX(D.1[Đơn giá],MATCH(H1329,D.1[Tên sản phẩm],0))))</f>
        <v/>
      </c>
      <c r="AG1329" s="90" t="str">
        <f t="shared" ca="1" si="305"/>
        <v/>
      </c>
      <c r="AH1329" s="90"/>
    </row>
    <row r="1330" spans="2:34" ht="27.75" customHeight="1" x14ac:dyDescent="0.2">
      <c r="B1330" s="154">
        <f t="shared" si="306"/>
        <v>1327</v>
      </c>
      <c r="C1330" s="155" t="str">
        <f t="shared" ca="1" si="307"/>
        <v/>
      </c>
      <c r="D1330" s="156" t="str">
        <f t="shared" ca="1" si="308"/>
        <v/>
      </c>
      <c r="E1330" s="157" t="str">
        <f t="shared" ca="1" si="309"/>
        <v/>
      </c>
      <c r="F1330" s="157"/>
      <c r="G1330" s="158" t="str">
        <f t="shared" ca="1" si="310"/>
        <v/>
      </c>
      <c r="H1330" s="159"/>
      <c r="I1330" s="160" t="str">
        <f>IF(H1330="","",INDEX(D.1[Quy cách],MATCH(H1330,D.1[Tên sản phẩm],0)))</f>
        <v/>
      </c>
      <c r="J1330" s="35" t="str">
        <f>IF(H1330="","",INDEX(D.1[ĐVT],MATCH(H1330,D.1[Tên sản phẩm],0)))</f>
        <v/>
      </c>
      <c r="K1330" s="163" t="str">
        <f>IF(H1330="","",INDEX(D.1[Đơn giá bán
(Tham khảo)],MATCH(H1330,D.1[Tên sản phẩm],0)))</f>
        <v/>
      </c>
      <c r="L1330" s="162"/>
      <c r="M1330" s="159"/>
      <c r="N1330" s="159"/>
      <c r="O1330" s="159"/>
      <c r="P1330" s="163" t="str">
        <f t="shared" si="311"/>
        <v/>
      </c>
      <c r="Q1330" s="164"/>
      <c r="R1330" s="162"/>
      <c r="S1330" s="163" t="str">
        <f t="shared" si="312"/>
        <v/>
      </c>
      <c r="T1330" s="164" t="str">
        <f t="shared" ca="1" si="313"/>
        <v/>
      </c>
      <c r="U1330" s="163" t="str">
        <f t="shared" si="314"/>
        <v/>
      </c>
      <c r="V1330" s="163" t="str">
        <f ca="1">IF(AND(C1330&lt;&gt;"",C1330&lt;&gt;OFFSET(C1330,1,0)),SUMIFS(B.2[Giá có thuế],B.2[Số ĐK],C1330),"")</f>
        <v/>
      </c>
      <c r="W1330" s="159"/>
      <c r="X1330" s="161" t="str">
        <f>IF(W1330="","",'Thông Tin Chung'!$L$3)</f>
        <v/>
      </c>
      <c r="Y1330" s="163" t="str">
        <f t="shared" ca="1" si="315"/>
        <v/>
      </c>
      <c r="Z1330" s="165"/>
      <c r="AA1330" s="155" t="str">
        <f ca="1">IF(C1330="","",IF(OR(D1330&lt;NgayBatDau,D1330&gt;NgayKetThuc),"Ngày tháng phải nằm trong kỳ báo cáo",IF(AND(G1330&lt;&gt;"",COUNTIF(D.2[Tên khách hàng],G1330)=0),"Tên KH chưa khai báo trong DSKH",IF(AND(H1330&lt;&gt;"",COUNTIF(D.1[Tên sản phẩm],H1330)=0),"SP này chưa khai báo trong DSSP",""))))</f>
        <v/>
      </c>
      <c r="AB1330" s="23" t="str">
        <f t="shared" ca="1" si="301"/>
        <v/>
      </c>
      <c r="AC1330" s="23" t="str">
        <f t="shared" ca="1" si="302"/>
        <v/>
      </c>
      <c r="AD1330" s="23" t="str">
        <f t="shared" ca="1" si="303"/>
        <v/>
      </c>
      <c r="AE1330" s="68" t="str">
        <f t="shared" ca="1" si="304"/>
        <v/>
      </c>
      <c r="AF1330" s="69" t="str">
        <f>IF(OR(H1330="",S1330=""),"",S1330-(SUM(L1330,M1330)*INDEX(D.1[Đơn giá],MATCH(H1330,D.1[Tên sản phẩm],0))))</f>
        <v/>
      </c>
      <c r="AG1330" s="90" t="str">
        <f t="shared" ca="1" si="305"/>
        <v/>
      </c>
      <c r="AH1330" s="90"/>
    </row>
    <row r="1331" spans="2:34" ht="27.75" customHeight="1" x14ac:dyDescent="0.2">
      <c r="B1331" s="154">
        <f t="shared" si="306"/>
        <v>1328</v>
      </c>
      <c r="C1331" s="155" t="str">
        <f t="shared" ca="1" si="307"/>
        <v/>
      </c>
      <c r="D1331" s="156" t="str">
        <f t="shared" ca="1" si="308"/>
        <v/>
      </c>
      <c r="E1331" s="157" t="str">
        <f t="shared" ca="1" si="309"/>
        <v/>
      </c>
      <c r="F1331" s="157"/>
      <c r="G1331" s="158" t="str">
        <f t="shared" ca="1" si="310"/>
        <v/>
      </c>
      <c r="H1331" s="159"/>
      <c r="I1331" s="160" t="str">
        <f>IF(H1331="","",INDEX(D.1[Quy cách],MATCH(H1331,D.1[Tên sản phẩm],0)))</f>
        <v/>
      </c>
      <c r="J1331" s="35" t="str">
        <f>IF(H1331="","",INDEX(D.1[ĐVT],MATCH(H1331,D.1[Tên sản phẩm],0)))</f>
        <v/>
      </c>
      <c r="K1331" s="163" t="str">
        <f>IF(H1331="","",INDEX(D.1[Đơn giá bán
(Tham khảo)],MATCH(H1331,D.1[Tên sản phẩm],0)))</f>
        <v/>
      </c>
      <c r="L1331" s="162"/>
      <c r="M1331" s="159"/>
      <c r="N1331" s="159"/>
      <c r="O1331" s="159"/>
      <c r="P1331" s="163" t="str">
        <f t="shared" si="311"/>
        <v/>
      </c>
      <c r="Q1331" s="164"/>
      <c r="R1331" s="162"/>
      <c r="S1331" s="163" t="str">
        <f t="shared" si="312"/>
        <v/>
      </c>
      <c r="T1331" s="164" t="str">
        <f t="shared" ca="1" si="313"/>
        <v/>
      </c>
      <c r="U1331" s="163" t="str">
        <f t="shared" si="314"/>
        <v/>
      </c>
      <c r="V1331" s="163" t="str">
        <f ca="1">IF(AND(C1331&lt;&gt;"",C1331&lt;&gt;OFFSET(C1331,1,0)),SUMIFS(B.2[Giá có thuế],B.2[Số ĐK],C1331),"")</f>
        <v/>
      </c>
      <c r="W1331" s="159"/>
      <c r="X1331" s="161" t="str">
        <f>IF(W1331="","",'Thông Tin Chung'!$L$3)</f>
        <v/>
      </c>
      <c r="Y1331" s="163" t="str">
        <f t="shared" ca="1" si="315"/>
        <v/>
      </c>
      <c r="Z1331" s="165"/>
      <c r="AA1331" s="155" t="str">
        <f ca="1">IF(C1331="","",IF(OR(D1331&lt;NgayBatDau,D1331&gt;NgayKetThuc),"Ngày tháng phải nằm trong kỳ báo cáo",IF(AND(G1331&lt;&gt;"",COUNTIF(D.2[Tên khách hàng],G1331)=0),"Tên KH chưa khai báo trong DSKH",IF(AND(H1331&lt;&gt;"",COUNTIF(D.1[Tên sản phẩm],H1331)=0),"SP này chưa khai báo trong DSSP",""))))</f>
        <v/>
      </c>
      <c r="AB1331" s="23" t="str">
        <f t="shared" ca="1" si="301"/>
        <v/>
      </c>
      <c r="AC1331" s="23" t="str">
        <f t="shared" ca="1" si="302"/>
        <v/>
      </c>
      <c r="AD1331" s="23" t="str">
        <f t="shared" ca="1" si="303"/>
        <v/>
      </c>
      <c r="AE1331" s="68" t="str">
        <f t="shared" ca="1" si="304"/>
        <v/>
      </c>
      <c r="AF1331" s="69" t="str">
        <f>IF(OR(H1331="",S1331=""),"",S1331-(SUM(L1331,M1331)*INDEX(D.1[Đơn giá],MATCH(H1331,D.1[Tên sản phẩm],0))))</f>
        <v/>
      </c>
      <c r="AG1331" s="90" t="str">
        <f t="shared" ca="1" si="305"/>
        <v/>
      </c>
      <c r="AH1331" s="90"/>
    </row>
    <row r="1332" spans="2:34" ht="27.75" customHeight="1" x14ac:dyDescent="0.2">
      <c r="B1332" s="154">
        <f t="shared" si="306"/>
        <v>1329</v>
      </c>
      <c r="C1332" s="155" t="str">
        <f t="shared" ca="1" si="307"/>
        <v/>
      </c>
      <c r="D1332" s="156" t="str">
        <f t="shared" ca="1" si="308"/>
        <v/>
      </c>
      <c r="E1332" s="157" t="str">
        <f t="shared" ca="1" si="309"/>
        <v/>
      </c>
      <c r="F1332" s="157"/>
      <c r="G1332" s="158" t="str">
        <f t="shared" ca="1" si="310"/>
        <v/>
      </c>
      <c r="H1332" s="159"/>
      <c r="I1332" s="160" t="str">
        <f>IF(H1332="","",INDEX(D.1[Quy cách],MATCH(H1332,D.1[Tên sản phẩm],0)))</f>
        <v/>
      </c>
      <c r="J1332" s="35" t="str">
        <f>IF(H1332="","",INDEX(D.1[ĐVT],MATCH(H1332,D.1[Tên sản phẩm],0)))</f>
        <v/>
      </c>
      <c r="K1332" s="163" t="str">
        <f>IF(H1332="","",INDEX(D.1[Đơn giá bán
(Tham khảo)],MATCH(H1332,D.1[Tên sản phẩm],0)))</f>
        <v/>
      </c>
      <c r="L1332" s="162"/>
      <c r="M1332" s="159"/>
      <c r="N1332" s="159"/>
      <c r="O1332" s="159"/>
      <c r="P1332" s="163" t="str">
        <f t="shared" si="311"/>
        <v/>
      </c>
      <c r="Q1332" s="164"/>
      <c r="R1332" s="162"/>
      <c r="S1332" s="163" t="str">
        <f t="shared" si="312"/>
        <v/>
      </c>
      <c r="T1332" s="164" t="str">
        <f t="shared" ca="1" si="313"/>
        <v/>
      </c>
      <c r="U1332" s="163" t="str">
        <f t="shared" si="314"/>
        <v/>
      </c>
      <c r="V1332" s="163" t="str">
        <f ca="1">IF(AND(C1332&lt;&gt;"",C1332&lt;&gt;OFFSET(C1332,1,0)),SUMIFS(B.2[Giá có thuế],B.2[Số ĐK],C1332),"")</f>
        <v/>
      </c>
      <c r="W1332" s="159"/>
      <c r="X1332" s="161" t="str">
        <f>IF(W1332="","",'Thông Tin Chung'!$L$3)</f>
        <v/>
      </c>
      <c r="Y1332" s="163" t="str">
        <f t="shared" ca="1" si="315"/>
        <v/>
      </c>
      <c r="Z1332" s="165"/>
      <c r="AA1332" s="155" t="str">
        <f ca="1">IF(C1332="","",IF(OR(D1332&lt;NgayBatDau,D1332&gt;NgayKetThuc),"Ngày tháng phải nằm trong kỳ báo cáo",IF(AND(G1332&lt;&gt;"",COUNTIF(D.2[Tên khách hàng],G1332)=0),"Tên KH chưa khai báo trong DSKH",IF(AND(H1332&lt;&gt;"",COUNTIF(D.1[Tên sản phẩm],H1332)=0),"SP này chưa khai báo trong DSSP",""))))</f>
        <v/>
      </c>
      <c r="AB1332" s="23" t="str">
        <f t="shared" ca="1" si="301"/>
        <v/>
      </c>
      <c r="AC1332" s="23" t="str">
        <f t="shared" ca="1" si="302"/>
        <v/>
      </c>
      <c r="AD1332" s="23" t="str">
        <f t="shared" ca="1" si="303"/>
        <v/>
      </c>
      <c r="AE1332" s="68" t="str">
        <f t="shared" ca="1" si="304"/>
        <v/>
      </c>
      <c r="AF1332" s="69" t="str">
        <f>IF(OR(H1332="",S1332=""),"",S1332-(SUM(L1332,M1332)*INDEX(D.1[Đơn giá],MATCH(H1332,D.1[Tên sản phẩm],0))))</f>
        <v/>
      </c>
      <c r="AG1332" s="90" t="str">
        <f t="shared" ca="1" si="305"/>
        <v/>
      </c>
      <c r="AH1332" s="90"/>
    </row>
    <row r="1333" spans="2:34" ht="27.75" customHeight="1" x14ac:dyDescent="0.2">
      <c r="B1333" s="154">
        <f t="shared" si="306"/>
        <v>1330</v>
      </c>
      <c r="C1333" s="155" t="str">
        <f t="shared" ca="1" si="307"/>
        <v/>
      </c>
      <c r="D1333" s="156" t="str">
        <f t="shared" ca="1" si="308"/>
        <v/>
      </c>
      <c r="E1333" s="157" t="str">
        <f t="shared" ca="1" si="309"/>
        <v/>
      </c>
      <c r="F1333" s="157"/>
      <c r="G1333" s="158" t="str">
        <f t="shared" ca="1" si="310"/>
        <v/>
      </c>
      <c r="H1333" s="159"/>
      <c r="I1333" s="160" t="str">
        <f>IF(H1333="","",INDEX(D.1[Quy cách],MATCH(H1333,D.1[Tên sản phẩm],0)))</f>
        <v/>
      </c>
      <c r="J1333" s="35" t="str">
        <f>IF(H1333="","",INDEX(D.1[ĐVT],MATCH(H1333,D.1[Tên sản phẩm],0)))</f>
        <v/>
      </c>
      <c r="K1333" s="163" t="str">
        <f>IF(H1333="","",INDEX(D.1[Đơn giá bán
(Tham khảo)],MATCH(H1333,D.1[Tên sản phẩm],0)))</f>
        <v/>
      </c>
      <c r="L1333" s="162"/>
      <c r="M1333" s="159"/>
      <c r="N1333" s="159"/>
      <c r="O1333" s="159"/>
      <c r="P1333" s="163" t="str">
        <f t="shared" si="311"/>
        <v/>
      </c>
      <c r="Q1333" s="164"/>
      <c r="R1333" s="162"/>
      <c r="S1333" s="163" t="str">
        <f t="shared" si="312"/>
        <v/>
      </c>
      <c r="T1333" s="164" t="str">
        <f t="shared" ca="1" si="313"/>
        <v/>
      </c>
      <c r="U1333" s="163" t="str">
        <f t="shared" si="314"/>
        <v/>
      </c>
      <c r="V1333" s="163" t="str">
        <f ca="1">IF(AND(C1333&lt;&gt;"",C1333&lt;&gt;OFFSET(C1333,1,0)),SUMIFS(B.2[Giá có thuế],B.2[Số ĐK],C1333),"")</f>
        <v/>
      </c>
      <c r="W1333" s="159"/>
      <c r="X1333" s="161" t="str">
        <f>IF(W1333="","",'Thông Tin Chung'!$L$3)</f>
        <v/>
      </c>
      <c r="Y1333" s="163" t="str">
        <f t="shared" ca="1" si="315"/>
        <v/>
      </c>
      <c r="Z1333" s="165"/>
      <c r="AA1333" s="155" t="str">
        <f ca="1">IF(C1333="","",IF(OR(D1333&lt;NgayBatDau,D1333&gt;NgayKetThuc),"Ngày tháng phải nằm trong kỳ báo cáo",IF(AND(G1333&lt;&gt;"",COUNTIF(D.2[Tên khách hàng],G1333)=0),"Tên KH chưa khai báo trong DSKH",IF(AND(H1333&lt;&gt;"",COUNTIF(D.1[Tên sản phẩm],H1333)=0),"SP này chưa khai báo trong DSSP",""))))</f>
        <v/>
      </c>
      <c r="AB1333" s="23" t="str">
        <f t="shared" ca="1" si="301"/>
        <v/>
      </c>
      <c r="AC1333" s="23" t="str">
        <f t="shared" ca="1" si="302"/>
        <v/>
      </c>
      <c r="AD1333" s="23" t="str">
        <f t="shared" ca="1" si="303"/>
        <v/>
      </c>
      <c r="AE1333" s="68" t="str">
        <f t="shared" ca="1" si="304"/>
        <v/>
      </c>
      <c r="AF1333" s="69" t="str">
        <f>IF(OR(H1333="",S1333=""),"",S1333-(SUM(L1333,M1333)*INDEX(D.1[Đơn giá],MATCH(H1333,D.1[Tên sản phẩm],0))))</f>
        <v/>
      </c>
      <c r="AG1333" s="90" t="str">
        <f t="shared" ca="1" si="305"/>
        <v/>
      </c>
      <c r="AH1333" s="90"/>
    </row>
    <row r="1334" spans="2:34" ht="27.75" customHeight="1" x14ac:dyDescent="0.2">
      <c r="B1334" s="154">
        <f t="shared" si="306"/>
        <v>1331</v>
      </c>
      <c r="C1334" s="155" t="str">
        <f t="shared" ca="1" si="307"/>
        <v/>
      </c>
      <c r="D1334" s="156" t="str">
        <f t="shared" ca="1" si="308"/>
        <v/>
      </c>
      <c r="E1334" s="157" t="str">
        <f t="shared" ca="1" si="309"/>
        <v/>
      </c>
      <c r="F1334" s="157"/>
      <c r="G1334" s="158" t="str">
        <f t="shared" ca="1" si="310"/>
        <v/>
      </c>
      <c r="H1334" s="159"/>
      <c r="I1334" s="160" t="str">
        <f>IF(H1334="","",INDEX(D.1[Quy cách],MATCH(H1334,D.1[Tên sản phẩm],0)))</f>
        <v/>
      </c>
      <c r="J1334" s="35" t="str">
        <f>IF(H1334="","",INDEX(D.1[ĐVT],MATCH(H1334,D.1[Tên sản phẩm],0)))</f>
        <v/>
      </c>
      <c r="K1334" s="163" t="str">
        <f>IF(H1334="","",INDEX(D.1[Đơn giá bán
(Tham khảo)],MATCH(H1334,D.1[Tên sản phẩm],0)))</f>
        <v/>
      </c>
      <c r="L1334" s="162"/>
      <c r="M1334" s="159"/>
      <c r="N1334" s="159"/>
      <c r="O1334" s="159"/>
      <c r="P1334" s="163" t="str">
        <f t="shared" si="311"/>
        <v/>
      </c>
      <c r="Q1334" s="164"/>
      <c r="R1334" s="162"/>
      <c r="S1334" s="163" t="str">
        <f t="shared" si="312"/>
        <v/>
      </c>
      <c r="T1334" s="164" t="str">
        <f t="shared" ca="1" si="313"/>
        <v/>
      </c>
      <c r="U1334" s="163" t="str">
        <f t="shared" si="314"/>
        <v/>
      </c>
      <c r="V1334" s="163" t="str">
        <f ca="1">IF(AND(C1334&lt;&gt;"",C1334&lt;&gt;OFFSET(C1334,1,0)),SUMIFS(B.2[Giá có thuế],B.2[Số ĐK],C1334),"")</f>
        <v/>
      </c>
      <c r="W1334" s="159"/>
      <c r="X1334" s="161" t="str">
        <f>IF(W1334="","",'Thông Tin Chung'!$L$3)</f>
        <v/>
      </c>
      <c r="Y1334" s="163" t="str">
        <f t="shared" ca="1" si="315"/>
        <v/>
      </c>
      <c r="Z1334" s="165"/>
      <c r="AA1334" s="155" t="str">
        <f ca="1">IF(C1334="","",IF(OR(D1334&lt;NgayBatDau,D1334&gt;NgayKetThuc),"Ngày tháng phải nằm trong kỳ báo cáo",IF(AND(G1334&lt;&gt;"",COUNTIF(D.2[Tên khách hàng],G1334)=0),"Tên KH chưa khai báo trong DSKH",IF(AND(H1334&lt;&gt;"",COUNTIF(D.1[Tên sản phẩm],H1334)=0),"SP này chưa khai báo trong DSSP",""))))</f>
        <v/>
      </c>
      <c r="AB1334" s="23" t="str">
        <f t="shared" ca="1" si="301"/>
        <v/>
      </c>
      <c r="AC1334" s="23" t="str">
        <f t="shared" ca="1" si="302"/>
        <v/>
      </c>
      <c r="AD1334" s="23" t="str">
        <f t="shared" ca="1" si="303"/>
        <v/>
      </c>
      <c r="AE1334" s="68" t="str">
        <f t="shared" ca="1" si="304"/>
        <v/>
      </c>
      <c r="AF1334" s="69" t="str">
        <f>IF(OR(H1334="",S1334=""),"",S1334-(SUM(L1334,M1334)*INDEX(D.1[Đơn giá],MATCH(H1334,D.1[Tên sản phẩm],0))))</f>
        <v/>
      </c>
      <c r="AG1334" s="90" t="str">
        <f t="shared" ca="1" si="305"/>
        <v/>
      </c>
      <c r="AH1334" s="90"/>
    </row>
    <row r="1335" spans="2:34" ht="27.75" customHeight="1" x14ac:dyDescent="0.2">
      <c r="B1335" s="154">
        <f t="shared" si="306"/>
        <v>1332</v>
      </c>
      <c r="C1335" s="155" t="str">
        <f t="shared" ca="1" si="307"/>
        <v/>
      </c>
      <c r="D1335" s="156" t="str">
        <f t="shared" ca="1" si="308"/>
        <v/>
      </c>
      <c r="E1335" s="157" t="str">
        <f t="shared" ca="1" si="309"/>
        <v/>
      </c>
      <c r="F1335" s="157"/>
      <c r="G1335" s="158" t="str">
        <f t="shared" ca="1" si="310"/>
        <v/>
      </c>
      <c r="H1335" s="159"/>
      <c r="I1335" s="160" t="str">
        <f>IF(H1335="","",INDEX(D.1[Quy cách],MATCH(H1335,D.1[Tên sản phẩm],0)))</f>
        <v/>
      </c>
      <c r="J1335" s="35" t="str">
        <f>IF(H1335="","",INDEX(D.1[ĐVT],MATCH(H1335,D.1[Tên sản phẩm],0)))</f>
        <v/>
      </c>
      <c r="K1335" s="163" t="str">
        <f>IF(H1335="","",INDEX(D.1[Đơn giá bán
(Tham khảo)],MATCH(H1335,D.1[Tên sản phẩm],0)))</f>
        <v/>
      </c>
      <c r="L1335" s="162"/>
      <c r="M1335" s="159"/>
      <c r="N1335" s="159"/>
      <c r="O1335" s="159"/>
      <c r="P1335" s="163" t="str">
        <f t="shared" si="311"/>
        <v/>
      </c>
      <c r="Q1335" s="164"/>
      <c r="R1335" s="162"/>
      <c r="S1335" s="163" t="str">
        <f t="shared" si="312"/>
        <v/>
      </c>
      <c r="T1335" s="164" t="str">
        <f t="shared" ca="1" si="313"/>
        <v/>
      </c>
      <c r="U1335" s="163" t="str">
        <f t="shared" si="314"/>
        <v/>
      </c>
      <c r="V1335" s="163" t="str">
        <f ca="1">IF(AND(C1335&lt;&gt;"",C1335&lt;&gt;OFFSET(C1335,1,0)),SUMIFS(B.2[Giá có thuế],B.2[Số ĐK],C1335),"")</f>
        <v/>
      </c>
      <c r="W1335" s="159"/>
      <c r="X1335" s="161" t="str">
        <f>IF(W1335="","",'Thông Tin Chung'!$L$3)</f>
        <v/>
      </c>
      <c r="Y1335" s="163" t="str">
        <f t="shared" ca="1" si="315"/>
        <v/>
      </c>
      <c r="Z1335" s="165"/>
      <c r="AA1335" s="155" t="str">
        <f ca="1">IF(C1335="","",IF(OR(D1335&lt;NgayBatDau,D1335&gt;NgayKetThuc),"Ngày tháng phải nằm trong kỳ báo cáo",IF(AND(G1335&lt;&gt;"",COUNTIF(D.2[Tên khách hàng],G1335)=0),"Tên KH chưa khai báo trong DSKH",IF(AND(H1335&lt;&gt;"",COUNTIF(D.1[Tên sản phẩm],H1335)=0),"SP này chưa khai báo trong DSSP",""))))</f>
        <v/>
      </c>
      <c r="AB1335" s="23" t="str">
        <f t="shared" ca="1" si="301"/>
        <v/>
      </c>
      <c r="AC1335" s="23" t="str">
        <f t="shared" ca="1" si="302"/>
        <v/>
      </c>
      <c r="AD1335" s="23" t="str">
        <f t="shared" ca="1" si="303"/>
        <v/>
      </c>
      <c r="AE1335" s="68" t="str">
        <f t="shared" ca="1" si="304"/>
        <v/>
      </c>
      <c r="AF1335" s="69" t="str">
        <f>IF(OR(H1335="",S1335=""),"",S1335-(SUM(L1335,M1335)*INDEX(D.1[Đơn giá],MATCH(H1335,D.1[Tên sản phẩm],0))))</f>
        <v/>
      </c>
      <c r="AG1335" s="90" t="str">
        <f t="shared" ca="1" si="305"/>
        <v/>
      </c>
      <c r="AH1335" s="90"/>
    </row>
    <row r="1336" spans="2:34" ht="27.75" customHeight="1" x14ac:dyDescent="0.2">
      <c r="B1336" s="154">
        <f t="shared" si="306"/>
        <v>1333</v>
      </c>
      <c r="C1336" s="155" t="str">
        <f t="shared" ca="1" si="307"/>
        <v/>
      </c>
      <c r="D1336" s="156" t="str">
        <f t="shared" ca="1" si="308"/>
        <v/>
      </c>
      <c r="E1336" s="157" t="str">
        <f t="shared" ca="1" si="309"/>
        <v/>
      </c>
      <c r="F1336" s="157"/>
      <c r="G1336" s="158" t="str">
        <f t="shared" ca="1" si="310"/>
        <v/>
      </c>
      <c r="H1336" s="159"/>
      <c r="I1336" s="160" t="str">
        <f>IF(H1336="","",INDEX(D.1[Quy cách],MATCH(H1336,D.1[Tên sản phẩm],0)))</f>
        <v/>
      </c>
      <c r="J1336" s="35" t="str">
        <f>IF(H1336="","",INDEX(D.1[ĐVT],MATCH(H1336,D.1[Tên sản phẩm],0)))</f>
        <v/>
      </c>
      <c r="K1336" s="163" t="str">
        <f>IF(H1336="","",INDEX(D.1[Đơn giá bán
(Tham khảo)],MATCH(H1336,D.1[Tên sản phẩm],0)))</f>
        <v/>
      </c>
      <c r="L1336" s="162"/>
      <c r="M1336" s="159"/>
      <c r="N1336" s="159"/>
      <c r="O1336" s="159"/>
      <c r="P1336" s="163" t="str">
        <f t="shared" si="311"/>
        <v/>
      </c>
      <c r="Q1336" s="164"/>
      <c r="R1336" s="162"/>
      <c r="S1336" s="163" t="str">
        <f t="shared" si="312"/>
        <v/>
      </c>
      <c r="T1336" s="164" t="str">
        <f t="shared" ca="1" si="313"/>
        <v/>
      </c>
      <c r="U1336" s="163" t="str">
        <f t="shared" si="314"/>
        <v/>
      </c>
      <c r="V1336" s="163" t="str">
        <f ca="1">IF(AND(C1336&lt;&gt;"",C1336&lt;&gt;OFFSET(C1336,1,0)),SUMIFS(B.2[Giá có thuế],B.2[Số ĐK],C1336),"")</f>
        <v/>
      </c>
      <c r="W1336" s="159"/>
      <c r="X1336" s="161" t="str">
        <f>IF(W1336="","",'Thông Tin Chung'!$L$3)</f>
        <v/>
      </c>
      <c r="Y1336" s="163" t="str">
        <f t="shared" ca="1" si="315"/>
        <v/>
      </c>
      <c r="Z1336" s="165"/>
      <c r="AA1336" s="155" t="str">
        <f ca="1">IF(C1336="","",IF(OR(D1336&lt;NgayBatDau,D1336&gt;NgayKetThuc),"Ngày tháng phải nằm trong kỳ báo cáo",IF(AND(G1336&lt;&gt;"",COUNTIF(D.2[Tên khách hàng],G1336)=0),"Tên KH chưa khai báo trong DSKH",IF(AND(H1336&lt;&gt;"",COUNTIF(D.1[Tên sản phẩm],H1336)=0),"SP này chưa khai báo trong DSSP",""))))</f>
        <v/>
      </c>
      <c r="AB1336" s="23" t="str">
        <f t="shared" ca="1" si="301"/>
        <v/>
      </c>
      <c r="AC1336" s="23" t="str">
        <f t="shared" ca="1" si="302"/>
        <v/>
      </c>
      <c r="AD1336" s="23" t="str">
        <f t="shared" ca="1" si="303"/>
        <v/>
      </c>
      <c r="AE1336" s="68" t="str">
        <f t="shared" ca="1" si="304"/>
        <v/>
      </c>
      <c r="AF1336" s="69" t="str">
        <f>IF(OR(H1336="",S1336=""),"",S1336-(SUM(L1336,M1336)*INDEX(D.1[Đơn giá],MATCH(H1336,D.1[Tên sản phẩm],0))))</f>
        <v/>
      </c>
      <c r="AG1336" s="90" t="str">
        <f t="shared" ca="1" si="305"/>
        <v/>
      </c>
      <c r="AH1336" s="90"/>
    </row>
    <row r="1337" spans="2:34" ht="27.75" customHeight="1" x14ac:dyDescent="0.2">
      <c r="B1337" s="154">
        <f t="shared" si="306"/>
        <v>1334</v>
      </c>
      <c r="C1337" s="155" t="str">
        <f t="shared" ca="1" si="307"/>
        <v/>
      </c>
      <c r="D1337" s="156" t="str">
        <f t="shared" ca="1" si="308"/>
        <v/>
      </c>
      <c r="E1337" s="157" t="str">
        <f t="shared" ca="1" si="309"/>
        <v/>
      </c>
      <c r="F1337" s="157"/>
      <c r="G1337" s="158" t="str">
        <f t="shared" ca="1" si="310"/>
        <v/>
      </c>
      <c r="H1337" s="159"/>
      <c r="I1337" s="160" t="str">
        <f>IF(H1337="","",INDEX(D.1[Quy cách],MATCH(H1337,D.1[Tên sản phẩm],0)))</f>
        <v/>
      </c>
      <c r="J1337" s="35" t="str">
        <f>IF(H1337="","",INDEX(D.1[ĐVT],MATCH(H1337,D.1[Tên sản phẩm],0)))</f>
        <v/>
      </c>
      <c r="K1337" s="163" t="str">
        <f>IF(H1337="","",INDEX(D.1[Đơn giá bán
(Tham khảo)],MATCH(H1337,D.1[Tên sản phẩm],0)))</f>
        <v/>
      </c>
      <c r="L1337" s="162"/>
      <c r="M1337" s="159"/>
      <c r="N1337" s="159"/>
      <c r="O1337" s="159"/>
      <c r="P1337" s="163" t="str">
        <f t="shared" si="311"/>
        <v/>
      </c>
      <c r="Q1337" s="164"/>
      <c r="R1337" s="162"/>
      <c r="S1337" s="163" t="str">
        <f t="shared" si="312"/>
        <v/>
      </c>
      <c r="T1337" s="164" t="str">
        <f t="shared" ca="1" si="313"/>
        <v/>
      </c>
      <c r="U1337" s="163" t="str">
        <f t="shared" si="314"/>
        <v/>
      </c>
      <c r="V1337" s="163" t="str">
        <f ca="1">IF(AND(C1337&lt;&gt;"",C1337&lt;&gt;OFFSET(C1337,1,0)),SUMIFS(B.2[Giá có thuế],B.2[Số ĐK],C1337),"")</f>
        <v/>
      </c>
      <c r="W1337" s="159"/>
      <c r="X1337" s="161" t="str">
        <f>IF(W1337="","",'Thông Tin Chung'!$L$3)</f>
        <v/>
      </c>
      <c r="Y1337" s="163" t="str">
        <f t="shared" ca="1" si="315"/>
        <v/>
      </c>
      <c r="Z1337" s="165"/>
      <c r="AA1337" s="155" t="str">
        <f ca="1">IF(C1337="","",IF(OR(D1337&lt;NgayBatDau,D1337&gt;NgayKetThuc),"Ngày tháng phải nằm trong kỳ báo cáo",IF(AND(G1337&lt;&gt;"",COUNTIF(D.2[Tên khách hàng],G1337)=0),"Tên KH chưa khai báo trong DSKH",IF(AND(H1337&lt;&gt;"",COUNTIF(D.1[Tên sản phẩm],H1337)=0),"SP này chưa khai báo trong DSSP",""))))</f>
        <v/>
      </c>
      <c r="AB1337" s="23" t="str">
        <f t="shared" ca="1" si="301"/>
        <v/>
      </c>
      <c r="AC1337" s="23" t="str">
        <f t="shared" ca="1" si="302"/>
        <v/>
      </c>
      <c r="AD1337" s="23" t="str">
        <f t="shared" ca="1" si="303"/>
        <v/>
      </c>
      <c r="AE1337" s="68" t="str">
        <f t="shared" ca="1" si="304"/>
        <v/>
      </c>
      <c r="AF1337" s="69" t="str">
        <f>IF(OR(H1337="",S1337=""),"",S1337-(SUM(L1337,M1337)*INDEX(D.1[Đơn giá],MATCH(H1337,D.1[Tên sản phẩm],0))))</f>
        <v/>
      </c>
      <c r="AG1337" s="90" t="str">
        <f t="shared" ca="1" si="305"/>
        <v/>
      </c>
      <c r="AH1337" s="90"/>
    </row>
    <row r="1338" spans="2:34" ht="27.75" customHeight="1" x14ac:dyDescent="0.2">
      <c r="B1338" s="154">
        <f t="shared" si="306"/>
        <v>1335</v>
      </c>
      <c r="C1338" s="155" t="str">
        <f t="shared" ca="1" si="307"/>
        <v/>
      </c>
      <c r="D1338" s="156" t="str">
        <f t="shared" ca="1" si="308"/>
        <v/>
      </c>
      <c r="E1338" s="157" t="str">
        <f t="shared" ca="1" si="309"/>
        <v/>
      </c>
      <c r="F1338" s="157"/>
      <c r="G1338" s="158" t="str">
        <f t="shared" ca="1" si="310"/>
        <v/>
      </c>
      <c r="H1338" s="159"/>
      <c r="I1338" s="160" t="str">
        <f>IF(H1338="","",INDEX(D.1[Quy cách],MATCH(H1338,D.1[Tên sản phẩm],0)))</f>
        <v/>
      </c>
      <c r="J1338" s="35" t="str">
        <f>IF(H1338="","",INDEX(D.1[ĐVT],MATCH(H1338,D.1[Tên sản phẩm],0)))</f>
        <v/>
      </c>
      <c r="K1338" s="163" t="str">
        <f>IF(H1338="","",INDEX(D.1[Đơn giá bán
(Tham khảo)],MATCH(H1338,D.1[Tên sản phẩm],0)))</f>
        <v/>
      </c>
      <c r="L1338" s="162"/>
      <c r="M1338" s="159"/>
      <c r="N1338" s="159"/>
      <c r="O1338" s="159"/>
      <c r="P1338" s="163" t="str">
        <f t="shared" si="311"/>
        <v/>
      </c>
      <c r="Q1338" s="164"/>
      <c r="R1338" s="162"/>
      <c r="S1338" s="163" t="str">
        <f t="shared" si="312"/>
        <v/>
      </c>
      <c r="T1338" s="164" t="str">
        <f t="shared" ca="1" si="313"/>
        <v/>
      </c>
      <c r="U1338" s="163" t="str">
        <f t="shared" si="314"/>
        <v/>
      </c>
      <c r="V1338" s="163" t="str">
        <f ca="1">IF(AND(C1338&lt;&gt;"",C1338&lt;&gt;OFFSET(C1338,1,0)),SUMIFS(B.2[Giá có thuế],B.2[Số ĐK],C1338),"")</f>
        <v/>
      </c>
      <c r="W1338" s="159"/>
      <c r="X1338" s="161" t="str">
        <f>IF(W1338="","",'Thông Tin Chung'!$L$3)</f>
        <v/>
      </c>
      <c r="Y1338" s="163" t="str">
        <f t="shared" ca="1" si="315"/>
        <v/>
      </c>
      <c r="Z1338" s="165"/>
      <c r="AA1338" s="155" t="str">
        <f ca="1">IF(C1338="","",IF(OR(D1338&lt;NgayBatDau,D1338&gt;NgayKetThuc),"Ngày tháng phải nằm trong kỳ báo cáo",IF(AND(G1338&lt;&gt;"",COUNTIF(D.2[Tên khách hàng],G1338)=0),"Tên KH chưa khai báo trong DSKH",IF(AND(H1338&lt;&gt;"",COUNTIF(D.1[Tên sản phẩm],H1338)=0),"SP này chưa khai báo trong DSSP",""))))</f>
        <v/>
      </c>
      <c r="AB1338" s="23" t="str">
        <f t="shared" ca="1" si="301"/>
        <v/>
      </c>
      <c r="AC1338" s="23" t="str">
        <f t="shared" ca="1" si="302"/>
        <v/>
      </c>
      <c r="AD1338" s="23" t="str">
        <f t="shared" ca="1" si="303"/>
        <v/>
      </c>
      <c r="AE1338" s="68" t="str">
        <f t="shared" ca="1" si="304"/>
        <v/>
      </c>
      <c r="AF1338" s="69" t="str">
        <f>IF(OR(H1338="",S1338=""),"",S1338-(SUM(L1338,M1338)*INDEX(D.1[Đơn giá],MATCH(H1338,D.1[Tên sản phẩm],0))))</f>
        <v/>
      </c>
      <c r="AG1338" s="90" t="str">
        <f t="shared" ca="1" si="305"/>
        <v/>
      </c>
      <c r="AH1338" s="90"/>
    </row>
    <row r="1339" spans="2:34" ht="27.75" customHeight="1" x14ac:dyDescent="0.2">
      <c r="B1339" s="154">
        <f t="shared" si="306"/>
        <v>1336</v>
      </c>
      <c r="C1339" s="155" t="str">
        <f t="shared" ca="1" si="307"/>
        <v/>
      </c>
      <c r="D1339" s="156" t="str">
        <f t="shared" ca="1" si="308"/>
        <v/>
      </c>
      <c r="E1339" s="157" t="str">
        <f t="shared" ca="1" si="309"/>
        <v/>
      </c>
      <c r="F1339" s="157"/>
      <c r="G1339" s="158" t="str">
        <f t="shared" ca="1" si="310"/>
        <v/>
      </c>
      <c r="H1339" s="159"/>
      <c r="I1339" s="160" t="str">
        <f>IF(H1339="","",INDEX(D.1[Quy cách],MATCH(H1339,D.1[Tên sản phẩm],0)))</f>
        <v/>
      </c>
      <c r="J1339" s="35" t="str">
        <f>IF(H1339="","",INDEX(D.1[ĐVT],MATCH(H1339,D.1[Tên sản phẩm],0)))</f>
        <v/>
      </c>
      <c r="K1339" s="163" t="str">
        <f>IF(H1339="","",INDEX(D.1[Đơn giá bán
(Tham khảo)],MATCH(H1339,D.1[Tên sản phẩm],0)))</f>
        <v/>
      </c>
      <c r="L1339" s="162"/>
      <c r="M1339" s="159"/>
      <c r="N1339" s="159"/>
      <c r="O1339" s="159"/>
      <c r="P1339" s="163" t="str">
        <f t="shared" si="311"/>
        <v/>
      </c>
      <c r="Q1339" s="164"/>
      <c r="R1339" s="162"/>
      <c r="S1339" s="163" t="str">
        <f t="shared" si="312"/>
        <v/>
      </c>
      <c r="T1339" s="164" t="str">
        <f t="shared" ca="1" si="313"/>
        <v/>
      </c>
      <c r="U1339" s="163" t="str">
        <f t="shared" si="314"/>
        <v/>
      </c>
      <c r="V1339" s="163" t="str">
        <f ca="1">IF(AND(C1339&lt;&gt;"",C1339&lt;&gt;OFFSET(C1339,1,0)),SUMIFS(B.2[Giá có thuế],B.2[Số ĐK],C1339),"")</f>
        <v/>
      </c>
      <c r="W1339" s="159"/>
      <c r="X1339" s="161" t="str">
        <f>IF(W1339="","",'Thông Tin Chung'!$L$3)</f>
        <v/>
      </c>
      <c r="Y1339" s="163" t="str">
        <f t="shared" ca="1" si="315"/>
        <v/>
      </c>
      <c r="Z1339" s="165"/>
      <c r="AA1339" s="155" t="str">
        <f ca="1">IF(C1339="","",IF(OR(D1339&lt;NgayBatDau,D1339&gt;NgayKetThuc),"Ngày tháng phải nằm trong kỳ báo cáo",IF(AND(G1339&lt;&gt;"",COUNTIF(D.2[Tên khách hàng],G1339)=0),"Tên KH chưa khai báo trong DSKH",IF(AND(H1339&lt;&gt;"",COUNTIF(D.1[Tên sản phẩm],H1339)=0),"SP này chưa khai báo trong DSSP",""))))</f>
        <v/>
      </c>
      <c r="AB1339" s="23" t="str">
        <f t="shared" ca="1" si="301"/>
        <v/>
      </c>
      <c r="AC1339" s="23" t="str">
        <f t="shared" ca="1" si="302"/>
        <v/>
      </c>
      <c r="AD1339" s="23" t="str">
        <f t="shared" ca="1" si="303"/>
        <v/>
      </c>
      <c r="AE1339" s="68" t="str">
        <f t="shared" ca="1" si="304"/>
        <v/>
      </c>
      <c r="AF1339" s="69" t="str">
        <f>IF(OR(H1339="",S1339=""),"",S1339-(SUM(L1339,M1339)*INDEX(D.1[Đơn giá],MATCH(H1339,D.1[Tên sản phẩm],0))))</f>
        <v/>
      </c>
      <c r="AG1339" s="90" t="str">
        <f t="shared" ca="1" si="305"/>
        <v/>
      </c>
      <c r="AH1339" s="90"/>
    </row>
    <row r="1340" spans="2:34" ht="27.75" customHeight="1" x14ac:dyDescent="0.2">
      <c r="B1340" s="154">
        <f t="shared" si="306"/>
        <v>1337</v>
      </c>
      <c r="C1340" s="155" t="str">
        <f t="shared" ca="1" si="307"/>
        <v/>
      </c>
      <c r="D1340" s="156" t="str">
        <f t="shared" ca="1" si="308"/>
        <v/>
      </c>
      <c r="E1340" s="157" t="str">
        <f t="shared" ca="1" si="309"/>
        <v/>
      </c>
      <c r="F1340" s="157"/>
      <c r="G1340" s="158" t="str">
        <f t="shared" ca="1" si="310"/>
        <v/>
      </c>
      <c r="H1340" s="159"/>
      <c r="I1340" s="160" t="str">
        <f>IF(H1340="","",INDEX(D.1[Quy cách],MATCH(H1340,D.1[Tên sản phẩm],0)))</f>
        <v/>
      </c>
      <c r="J1340" s="35" t="str">
        <f>IF(H1340="","",INDEX(D.1[ĐVT],MATCH(H1340,D.1[Tên sản phẩm],0)))</f>
        <v/>
      </c>
      <c r="K1340" s="163" t="str">
        <f>IF(H1340="","",INDEX(D.1[Đơn giá bán
(Tham khảo)],MATCH(H1340,D.1[Tên sản phẩm],0)))</f>
        <v/>
      </c>
      <c r="L1340" s="162"/>
      <c r="M1340" s="159"/>
      <c r="N1340" s="159"/>
      <c r="O1340" s="159"/>
      <c r="P1340" s="163" t="str">
        <f t="shared" si="311"/>
        <v/>
      </c>
      <c r="Q1340" s="164"/>
      <c r="R1340" s="162"/>
      <c r="S1340" s="163" t="str">
        <f t="shared" si="312"/>
        <v/>
      </c>
      <c r="T1340" s="164" t="str">
        <f t="shared" ca="1" si="313"/>
        <v/>
      </c>
      <c r="U1340" s="163" t="str">
        <f t="shared" si="314"/>
        <v/>
      </c>
      <c r="V1340" s="163" t="str">
        <f ca="1">IF(AND(C1340&lt;&gt;"",C1340&lt;&gt;OFFSET(C1340,1,0)),SUMIFS(B.2[Giá có thuế],B.2[Số ĐK],C1340),"")</f>
        <v/>
      </c>
      <c r="W1340" s="159"/>
      <c r="X1340" s="161" t="str">
        <f>IF(W1340="","",'Thông Tin Chung'!$L$3)</f>
        <v/>
      </c>
      <c r="Y1340" s="163" t="str">
        <f t="shared" ca="1" si="315"/>
        <v/>
      </c>
      <c r="Z1340" s="165"/>
      <c r="AA1340" s="155" t="str">
        <f ca="1">IF(C1340="","",IF(OR(D1340&lt;NgayBatDau,D1340&gt;NgayKetThuc),"Ngày tháng phải nằm trong kỳ báo cáo",IF(AND(G1340&lt;&gt;"",COUNTIF(D.2[Tên khách hàng],G1340)=0),"Tên KH chưa khai báo trong DSKH",IF(AND(H1340&lt;&gt;"",COUNTIF(D.1[Tên sản phẩm],H1340)=0),"SP này chưa khai báo trong DSSP",""))))</f>
        <v/>
      </c>
      <c r="AB1340" s="23" t="str">
        <f t="shared" ca="1" si="301"/>
        <v/>
      </c>
      <c r="AC1340" s="23" t="str">
        <f t="shared" ca="1" si="302"/>
        <v/>
      </c>
      <c r="AD1340" s="23" t="str">
        <f t="shared" ca="1" si="303"/>
        <v/>
      </c>
      <c r="AE1340" s="68" t="str">
        <f t="shared" ca="1" si="304"/>
        <v/>
      </c>
      <c r="AF1340" s="69" t="str">
        <f>IF(OR(H1340="",S1340=""),"",S1340-(SUM(L1340,M1340)*INDEX(D.1[Đơn giá],MATCH(H1340,D.1[Tên sản phẩm],0))))</f>
        <v/>
      </c>
      <c r="AG1340" s="90" t="str">
        <f t="shared" ca="1" si="305"/>
        <v/>
      </c>
      <c r="AH1340" s="90"/>
    </row>
    <row r="1341" spans="2:34" ht="27.75" customHeight="1" x14ac:dyDescent="0.2">
      <c r="B1341" s="154">
        <f t="shared" si="306"/>
        <v>1338</v>
      </c>
      <c r="C1341" s="155" t="str">
        <f t="shared" ca="1" si="307"/>
        <v/>
      </c>
      <c r="D1341" s="156" t="str">
        <f t="shared" ca="1" si="308"/>
        <v/>
      </c>
      <c r="E1341" s="157" t="str">
        <f t="shared" ca="1" si="309"/>
        <v/>
      </c>
      <c r="F1341" s="157"/>
      <c r="G1341" s="158" t="str">
        <f t="shared" ca="1" si="310"/>
        <v/>
      </c>
      <c r="H1341" s="159"/>
      <c r="I1341" s="160" t="str">
        <f>IF(H1341="","",INDEX(D.1[Quy cách],MATCH(H1341,D.1[Tên sản phẩm],0)))</f>
        <v/>
      </c>
      <c r="J1341" s="35" t="str">
        <f>IF(H1341="","",INDEX(D.1[ĐVT],MATCH(H1341,D.1[Tên sản phẩm],0)))</f>
        <v/>
      </c>
      <c r="K1341" s="163" t="str">
        <f>IF(H1341="","",INDEX(D.1[Đơn giá bán
(Tham khảo)],MATCH(H1341,D.1[Tên sản phẩm],0)))</f>
        <v/>
      </c>
      <c r="L1341" s="162"/>
      <c r="M1341" s="159"/>
      <c r="N1341" s="159"/>
      <c r="O1341" s="159"/>
      <c r="P1341" s="163" t="str">
        <f t="shared" si="311"/>
        <v/>
      </c>
      <c r="Q1341" s="164"/>
      <c r="R1341" s="162"/>
      <c r="S1341" s="163" t="str">
        <f t="shared" si="312"/>
        <v/>
      </c>
      <c r="T1341" s="164" t="str">
        <f t="shared" ca="1" si="313"/>
        <v/>
      </c>
      <c r="U1341" s="163" t="str">
        <f t="shared" si="314"/>
        <v/>
      </c>
      <c r="V1341" s="163" t="str">
        <f ca="1">IF(AND(C1341&lt;&gt;"",C1341&lt;&gt;OFFSET(C1341,1,0)),SUMIFS(B.2[Giá có thuế],B.2[Số ĐK],C1341),"")</f>
        <v/>
      </c>
      <c r="W1341" s="159"/>
      <c r="X1341" s="161" t="str">
        <f>IF(W1341="","",'Thông Tin Chung'!$L$3)</f>
        <v/>
      </c>
      <c r="Y1341" s="163" t="str">
        <f t="shared" ca="1" si="315"/>
        <v/>
      </c>
      <c r="Z1341" s="165"/>
      <c r="AA1341" s="155" t="str">
        <f ca="1">IF(C1341="","",IF(OR(D1341&lt;NgayBatDau,D1341&gt;NgayKetThuc),"Ngày tháng phải nằm trong kỳ báo cáo",IF(AND(G1341&lt;&gt;"",COUNTIF(D.2[Tên khách hàng],G1341)=0),"Tên KH chưa khai báo trong DSKH",IF(AND(H1341&lt;&gt;"",COUNTIF(D.1[Tên sản phẩm],H1341)=0),"SP này chưa khai báo trong DSSP",""))))</f>
        <v/>
      </c>
      <c r="AB1341" s="23" t="str">
        <f t="shared" ca="1" si="301"/>
        <v/>
      </c>
      <c r="AC1341" s="23" t="str">
        <f t="shared" ca="1" si="302"/>
        <v/>
      </c>
      <c r="AD1341" s="23" t="str">
        <f t="shared" ca="1" si="303"/>
        <v/>
      </c>
      <c r="AE1341" s="68" t="str">
        <f t="shared" ca="1" si="304"/>
        <v/>
      </c>
      <c r="AF1341" s="69" t="str">
        <f>IF(OR(H1341="",S1341=""),"",S1341-(SUM(L1341,M1341)*INDEX(D.1[Đơn giá],MATCH(H1341,D.1[Tên sản phẩm],0))))</f>
        <v/>
      </c>
      <c r="AG1341" s="90" t="str">
        <f t="shared" ca="1" si="305"/>
        <v/>
      </c>
      <c r="AH1341" s="90"/>
    </row>
    <row r="1342" spans="2:34" ht="27.75" customHeight="1" x14ac:dyDescent="0.2">
      <c r="B1342" s="154">
        <f t="shared" si="306"/>
        <v>1339</v>
      </c>
      <c r="C1342" s="155" t="str">
        <f t="shared" ca="1" si="307"/>
        <v/>
      </c>
      <c r="D1342" s="156" t="str">
        <f t="shared" ca="1" si="308"/>
        <v/>
      </c>
      <c r="E1342" s="157" t="str">
        <f t="shared" ca="1" si="309"/>
        <v/>
      </c>
      <c r="F1342" s="157"/>
      <c r="G1342" s="158" t="str">
        <f t="shared" ca="1" si="310"/>
        <v/>
      </c>
      <c r="H1342" s="159"/>
      <c r="I1342" s="160" t="str">
        <f>IF(H1342="","",INDEX(D.1[Quy cách],MATCH(H1342,D.1[Tên sản phẩm],0)))</f>
        <v/>
      </c>
      <c r="J1342" s="35" t="str">
        <f>IF(H1342="","",INDEX(D.1[ĐVT],MATCH(H1342,D.1[Tên sản phẩm],0)))</f>
        <v/>
      </c>
      <c r="K1342" s="163" t="str">
        <f>IF(H1342="","",INDEX(D.1[Đơn giá bán
(Tham khảo)],MATCH(H1342,D.1[Tên sản phẩm],0)))</f>
        <v/>
      </c>
      <c r="L1342" s="162"/>
      <c r="M1342" s="159"/>
      <c r="N1342" s="159"/>
      <c r="O1342" s="159"/>
      <c r="P1342" s="163" t="str">
        <f t="shared" si="311"/>
        <v/>
      </c>
      <c r="Q1342" s="164"/>
      <c r="R1342" s="162"/>
      <c r="S1342" s="163" t="str">
        <f t="shared" si="312"/>
        <v/>
      </c>
      <c r="T1342" s="164" t="str">
        <f t="shared" ca="1" si="313"/>
        <v/>
      </c>
      <c r="U1342" s="163" t="str">
        <f t="shared" si="314"/>
        <v/>
      </c>
      <c r="V1342" s="163" t="str">
        <f ca="1">IF(AND(C1342&lt;&gt;"",C1342&lt;&gt;OFFSET(C1342,1,0)),SUMIFS(B.2[Giá có thuế],B.2[Số ĐK],C1342),"")</f>
        <v/>
      </c>
      <c r="W1342" s="159"/>
      <c r="X1342" s="161" t="str">
        <f>IF(W1342="","",'Thông Tin Chung'!$L$3)</f>
        <v/>
      </c>
      <c r="Y1342" s="163" t="str">
        <f t="shared" ca="1" si="315"/>
        <v/>
      </c>
      <c r="Z1342" s="165"/>
      <c r="AA1342" s="155" t="str">
        <f ca="1">IF(C1342="","",IF(OR(D1342&lt;NgayBatDau,D1342&gt;NgayKetThuc),"Ngày tháng phải nằm trong kỳ báo cáo",IF(AND(G1342&lt;&gt;"",COUNTIF(D.2[Tên khách hàng],G1342)=0),"Tên KH chưa khai báo trong DSKH",IF(AND(H1342&lt;&gt;"",COUNTIF(D.1[Tên sản phẩm],H1342)=0),"SP này chưa khai báo trong DSSP",""))))</f>
        <v/>
      </c>
      <c r="AB1342" s="23" t="str">
        <f t="shared" ca="1" si="301"/>
        <v/>
      </c>
      <c r="AC1342" s="23" t="str">
        <f t="shared" ca="1" si="302"/>
        <v/>
      </c>
      <c r="AD1342" s="23" t="str">
        <f t="shared" ca="1" si="303"/>
        <v/>
      </c>
      <c r="AE1342" s="68" t="str">
        <f t="shared" ca="1" si="304"/>
        <v/>
      </c>
      <c r="AF1342" s="69" t="str">
        <f>IF(OR(H1342="",S1342=""),"",S1342-(SUM(L1342,M1342)*INDEX(D.1[Đơn giá],MATCH(H1342,D.1[Tên sản phẩm],0))))</f>
        <v/>
      </c>
      <c r="AG1342" s="90" t="str">
        <f t="shared" ca="1" si="305"/>
        <v/>
      </c>
      <c r="AH1342" s="90"/>
    </row>
    <row r="1343" spans="2:34" ht="27.75" customHeight="1" x14ac:dyDescent="0.2">
      <c r="B1343" s="154">
        <f t="shared" si="306"/>
        <v>1340</v>
      </c>
      <c r="C1343" s="155" t="str">
        <f t="shared" ca="1" si="307"/>
        <v/>
      </c>
      <c r="D1343" s="156" t="str">
        <f t="shared" ca="1" si="308"/>
        <v/>
      </c>
      <c r="E1343" s="157" t="str">
        <f t="shared" ca="1" si="309"/>
        <v/>
      </c>
      <c r="F1343" s="157"/>
      <c r="G1343" s="158" t="str">
        <f t="shared" ca="1" si="310"/>
        <v/>
      </c>
      <c r="H1343" s="159"/>
      <c r="I1343" s="160" t="str">
        <f>IF(H1343="","",INDEX(D.1[Quy cách],MATCH(H1343,D.1[Tên sản phẩm],0)))</f>
        <v/>
      </c>
      <c r="J1343" s="35" t="str">
        <f>IF(H1343="","",INDEX(D.1[ĐVT],MATCH(H1343,D.1[Tên sản phẩm],0)))</f>
        <v/>
      </c>
      <c r="K1343" s="163" t="str">
        <f>IF(H1343="","",INDEX(D.1[Đơn giá bán
(Tham khảo)],MATCH(H1343,D.1[Tên sản phẩm],0)))</f>
        <v/>
      </c>
      <c r="L1343" s="162"/>
      <c r="M1343" s="159"/>
      <c r="N1343" s="159"/>
      <c r="O1343" s="159"/>
      <c r="P1343" s="163" t="str">
        <f t="shared" si="311"/>
        <v/>
      </c>
      <c r="Q1343" s="164"/>
      <c r="R1343" s="162"/>
      <c r="S1343" s="163" t="str">
        <f t="shared" si="312"/>
        <v/>
      </c>
      <c r="T1343" s="164" t="str">
        <f t="shared" ca="1" si="313"/>
        <v/>
      </c>
      <c r="U1343" s="163" t="str">
        <f t="shared" si="314"/>
        <v/>
      </c>
      <c r="V1343" s="163" t="str">
        <f ca="1">IF(AND(C1343&lt;&gt;"",C1343&lt;&gt;OFFSET(C1343,1,0)),SUMIFS(B.2[Giá có thuế],B.2[Số ĐK],C1343),"")</f>
        <v/>
      </c>
      <c r="W1343" s="159"/>
      <c r="X1343" s="161" t="str">
        <f>IF(W1343="","",'Thông Tin Chung'!$L$3)</f>
        <v/>
      </c>
      <c r="Y1343" s="163" t="str">
        <f t="shared" ca="1" si="315"/>
        <v/>
      </c>
      <c r="Z1343" s="165"/>
      <c r="AA1343" s="155" t="str">
        <f ca="1">IF(C1343="","",IF(OR(D1343&lt;NgayBatDau,D1343&gt;NgayKetThuc),"Ngày tháng phải nằm trong kỳ báo cáo",IF(AND(G1343&lt;&gt;"",COUNTIF(D.2[Tên khách hàng],G1343)=0),"Tên KH chưa khai báo trong DSKH",IF(AND(H1343&lt;&gt;"",COUNTIF(D.1[Tên sản phẩm],H1343)=0),"SP này chưa khai báo trong DSSP",""))))</f>
        <v/>
      </c>
      <c r="AB1343" s="23" t="str">
        <f t="shared" ca="1" si="301"/>
        <v/>
      </c>
      <c r="AC1343" s="23" t="str">
        <f t="shared" ca="1" si="302"/>
        <v/>
      </c>
      <c r="AD1343" s="23" t="str">
        <f t="shared" ca="1" si="303"/>
        <v/>
      </c>
      <c r="AE1343" s="68" t="str">
        <f t="shared" ca="1" si="304"/>
        <v/>
      </c>
      <c r="AF1343" s="69" t="str">
        <f>IF(OR(H1343="",S1343=""),"",S1343-(SUM(L1343,M1343)*INDEX(D.1[Đơn giá],MATCH(H1343,D.1[Tên sản phẩm],0))))</f>
        <v/>
      </c>
      <c r="AG1343" s="90" t="str">
        <f t="shared" ca="1" si="305"/>
        <v/>
      </c>
      <c r="AH1343" s="90"/>
    </row>
    <row r="1344" spans="2:34" ht="27.75" customHeight="1" x14ac:dyDescent="0.2">
      <c r="B1344" s="154">
        <f t="shared" si="306"/>
        <v>1341</v>
      </c>
      <c r="C1344" s="155" t="str">
        <f t="shared" ca="1" si="307"/>
        <v/>
      </c>
      <c r="D1344" s="156" t="str">
        <f t="shared" ca="1" si="308"/>
        <v/>
      </c>
      <c r="E1344" s="157" t="str">
        <f t="shared" ca="1" si="309"/>
        <v/>
      </c>
      <c r="F1344" s="157"/>
      <c r="G1344" s="158" t="str">
        <f t="shared" ca="1" si="310"/>
        <v/>
      </c>
      <c r="H1344" s="159"/>
      <c r="I1344" s="160" t="str">
        <f>IF(H1344="","",INDEX(D.1[Quy cách],MATCH(H1344,D.1[Tên sản phẩm],0)))</f>
        <v/>
      </c>
      <c r="J1344" s="35" t="str">
        <f>IF(H1344="","",INDEX(D.1[ĐVT],MATCH(H1344,D.1[Tên sản phẩm],0)))</f>
        <v/>
      </c>
      <c r="K1344" s="163" t="str">
        <f>IF(H1344="","",INDEX(D.1[Đơn giá bán
(Tham khảo)],MATCH(H1344,D.1[Tên sản phẩm],0)))</f>
        <v/>
      </c>
      <c r="L1344" s="162"/>
      <c r="M1344" s="159"/>
      <c r="N1344" s="159"/>
      <c r="O1344" s="159"/>
      <c r="P1344" s="163" t="str">
        <f t="shared" si="311"/>
        <v/>
      </c>
      <c r="Q1344" s="164"/>
      <c r="R1344" s="162"/>
      <c r="S1344" s="163" t="str">
        <f t="shared" si="312"/>
        <v/>
      </c>
      <c r="T1344" s="164" t="str">
        <f t="shared" ca="1" si="313"/>
        <v/>
      </c>
      <c r="U1344" s="163" t="str">
        <f t="shared" si="314"/>
        <v/>
      </c>
      <c r="V1344" s="163" t="str">
        <f ca="1">IF(AND(C1344&lt;&gt;"",C1344&lt;&gt;OFFSET(C1344,1,0)),SUMIFS(B.2[Giá có thuế],B.2[Số ĐK],C1344),"")</f>
        <v/>
      </c>
      <c r="W1344" s="159"/>
      <c r="X1344" s="161" t="str">
        <f>IF(W1344="","",'Thông Tin Chung'!$L$3)</f>
        <v/>
      </c>
      <c r="Y1344" s="163" t="str">
        <f t="shared" ca="1" si="315"/>
        <v/>
      </c>
      <c r="Z1344" s="165"/>
      <c r="AA1344" s="155" t="str">
        <f ca="1">IF(C1344="","",IF(OR(D1344&lt;NgayBatDau,D1344&gt;NgayKetThuc),"Ngày tháng phải nằm trong kỳ báo cáo",IF(AND(G1344&lt;&gt;"",COUNTIF(D.2[Tên khách hàng],G1344)=0),"Tên KH chưa khai báo trong DSKH",IF(AND(H1344&lt;&gt;"",COUNTIF(D.1[Tên sản phẩm],H1344)=0),"SP này chưa khai báo trong DSSP",""))))</f>
        <v/>
      </c>
      <c r="AB1344" s="23" t="str">
        <f t="shared" ca="1" si="301"/>
        <v/>
      </c>
      <c r="AC1344" s="23" t="str">
        <f t="shared" ca="1" si="302"/>
        <v/>
      </c>
      <c r="AD1344" s="23" t="str">
        <f t="shared" ca="1" si="303"/>
        <v/>
      </c>
      <c r="AE1344" s="68" t="str">
        <f t="shared" ca="1" si="304"/>
        <v/>
      </c>
      <c r="AF1344" s="69" t="str">
        <f>IF(OR(H1344="",S1344=""),"",S1344-(SUM(L1344,M1344)*INDEX(D.1[Đơn giá],MATCH(H1344,D.1[Tên sản phẩm],0))))</f>
        <v/>
      </c>
      <c r="AG1344" s="90" t="str">
        <f t="shared" ca="1" si="305"/>
        <v/>
      </c>
      <c r="AH1344" s="90"/>
    </row>
    <row r="1345" spans="2:34" ht="27.75" customHeight="1" x14ac:dyDescent="0.2">
      <c r="B1345" s="154">
        <f t="shared" si="306"/>
        <v>1342</v>
      </c>
      <c r="C1345" s="155" t="str">
        <f t="shared" ca="1" si="307"/>
        <v/>
      </c>
      <c r="D1345" s="156" t="str">
        <f t="shared" ca="1" si="308"/>
        <v/>
      </c>
      <c r="E1345" s="157" t="str">
        <f t="shared" ca="1" si="309"/>
        <v/>
      </c>
      <c r="F1345" s="157"/>
      <c r="G1345" s="158" t="str">
        <f t="shared" ca="1" si="310"/>
        <v/>
      </c>
      <c r="H1345" s="159"/>
      <c r="I1345" s="160" t="str">
        <f>IF(H1345="","",INDEX(D.1[Quy cách],MATCH(H1345,D.1[Tên sản phẩm],0)))</f>
        <v/>
      </c>
      <c r="J1345" s="35" t="str">
        <f>IF(H1345="","",INDEX(D.1[ĐVT],MATCH(H1345,D.1[Tên sản phẩm],0)))</f>
        <v/>
      </c>
      <c r="K1345" s="163" t="str">
        <f>IF(H1345="","",INDEX(D.1[Đơn giá bán
(Tham khảo)],MATCH(H1345,D.1[Tên sản phẩm],0)))</f>
        <v/>
      </c>
      <c r="L1345" s="162"/>
      <c r="M1345" s="159"/>
      <c r="N1345" s="159"/>
      <c r="O1345" s="159"/>
      <c r="P1345" s="163" t="str">
        <f t="shared" si="311"/>
        <v/>
      </c>
      <c r="Q1345" s="164"/>
      <c r="R1345" s="162"/>
      <c r="S1345" s="163" t="str">
        <f t="shared" si="312"/>
        <v/>
      </c>
      <c r="T1345" s="164" t="str">
        <f t="shared" ca="1" si="313"/>
        <v/>
      </c>
      <c r="U1345" s="163" t="str">
        <f t="shared" si="314"/>
        <v/>
      </c>
      <c r="V1345" s="163" t="str">
        <f ca="1">IF(AND(C1345&lt;&gt;"",C1345&lt;&gt;OFFSET(C1345,1,0)),SUMIFS(B.2[Giá có thuế],B.2[Số ĐK],C1345),"")</f>
        <v/>
      </c>
      <c r="W1345" s="159"/>
      <c r="X1345" s="161" t="str">
        <f>IF(W1345="","",'Thông Tin Chung'!$L$3)</f>
        <v/>
      </c>
      <c r="Y1345" s="163" t="str">
        <f t="shared" ca="1" si="315"/>
        <v/>
      </c>
      <c r="Z1345" s="165"/>
      <c r="AA1345" s="155" t="str">
        <f ca="1">IF(C1345="","",IF(OR(D1345&lt;NgayBatDau,D1345&gt;NgayKetThuc),"Ngày tháng phải nằm trong kỳ báo cáo",IF(AND(G1345&lt;&gt;"",COUNTIF(D.2[Tên khách hàng],G1345)=0),"Tên KH chưa khai báo trong DSKH",IF(AND(H1345&lt;&gt;"",COUNTIF(D.1[Tên sản phẩm],H1345)=0),"SP này chưa khai báo trong DSSP",""))))</f>
        <v/>
      </c>
      <c r="AB1345" s="23" t="str">
        <f t="shared" ca="1" si="301"/>
        <v/>
      </c>
      <c r="AC1345" s="23" t="str">
        <f t="shared" ca="1" si="302"/>
        <v/>
      </c>
      <c r="AD1345" s="23" t="str">
        <f t="shared" ca="1" si="303"/>
        <v/>
      </c>
      <c r="AE1345" s="68" t="str">
        <f t="shared" ca="1" si="304"/>
        <v/>
      </c>
      <c r="AF1345" s="69" t="str">
        <f>IF(OR(H1345="",S1345=""),"",S1345-(SUM(L1345,M1345)*INDEX(D.1[Đơn giá],MATCH(H1345,D.1[Tên sản phẩm],0))))</f>
        <v/>
      </c>
      <c r="AG1345" s="90" t="str">
        <f t="shared" ca="1" si="305"/>
        <v/>
      </c>
      <c r="AH1345" s="90"/>
    </row>
    <row r="1346" spans="2:34" ht="27.75" customHeight="1" x14ac:dyDescent="0.2">
      <c r="B1346" s="154">
        <f t="shared" si="306"/>
        <v>1343</v>
      </c>
      <c r="C1346" s="155" t="str">
        <f t="shared" ca="1" si="307"/>
        <v/>
      </c>
      <c r="D1346" s="156" t="str">
        <f t="shared" ca="1" si="308"/>
        <v/>
      </c>
      <c r="E1346" s="157" t="str">
        <f t="shared" ca="1" si="309"/>
        <v/>
      </c>
      <c r="F1346" s="157"/>
      <c r="G1346" s="158" t="str">
        <f t="shared" ca="1" si="310"/>
        <v/>
      </c>
      <c r="H1346" s="159"/>
      <c r="I1346" s="160" t="str">
        <f>IF(H1346="","",INDEX(D.1[Quy cách],MATCH(H1346,D.1[Tên sản phẩm],0)))</f>
        <v/>
      </c>
      <c r="J1346" s="35" t="str">
        <f>IF(H1346="","",INDEX(D.1[ĐVT],MATCH(H1346,D.1[Tên sản phẩm],0)))</f>
        <v/>
      </c>
      <c r="K1346" s="163" t="str">
        <f>IF(H1346="","",INDEX(D.1[Đơn giá bán
(Tham khảo)],MATCH(H1346,D.1[Tên sản phẩm],0)))</f>
        <v/>
      </c>
      <c r="L1346" s="162"/>
      <c r="M1346" s="159"/>
      <c r="N1346" s="159"/>
      <c r="O1346" s="159"/>
      <c r="P1346" s="163" t="str">
        <f t="shared" si="311"/>
        <v/>
      </c>
      <c r="Q1346" s="164"/>
      <c r="R1346" s="162"/>
      <c r="S1346" s="163" t="str">
        <f t="shared" si="312"/>
        <v/>
      </c>
      <c r="T1346" s="164" t="str">
        <f t="shared" ca="1" si="313"/>
        <v/>
      </c>
      <c r="U1346" s="163" t="str">
        <f t="shared" si="314"/>
        <v/>
      </c>
      <c r="V1346" s="163" t="str">
        <f ca="1">IF(AND(C1346&lt;&gt;"",C1346&lt;&gt;OFFSET(C1346,1,0)),SUMIFS(B.2[Giá có thuế],B.2[Số ĐK],C1346),"")</f>
        <v/>
      </c>
      <c r="W1346" s="159"/>
      <c r="X1346" s="161" t="str">
        <f>IF(W1346="","",'Thông Tin Chung'!$L$3)</f>
        <v/>
      </c>
      <c r="Y1346" s="163" t="str">
        <f t="shared" ca="1" si="315"/>
        <v/>
      </c>
      <c r="Z1346" s="165"/>
      <c r="AA1346" s="155" t="str">
        <f ca="1">IF(C1346="","",IF(OR(D1346&lt;NgayBatDau,D1346&gt;NgayKetThuc),"Ngày tháng phải nằm trong kỳ báo cáo",IF(AND(G1346&lt;&gt;"",COUNTIF(D.2[Tên khách hàng],G1346)=0),"Tên KH chưa khai báo trong DSKH",IF(AND(H1346&lt;&gt;"",COUNTIF(D.1[Tên sản phẩm],H1346)=0),"SP này chưa khai báo trong DSSP",""))))</f>
        <v/>
      </c>
      <c r="AB1346" s="23" t="str">
        <f t="shared" ca="1" si="301"/>
        <v/>
      </c>
      <c r="AC1346" s="23" t="str">
        <f t="shared" ca="1" si="302"/>
        <v/>
      </c>
      <c r="AD1346" s="23" t="str">
        <f t="shared" ca="1" si="303"/>
        <v/>
      </c>
      <c r="AE1346" s="68" t="str">
        <f t="shared" ca="1" si="304"/>
        <v/>
      </c>
      <c r="AF1346" s="69" t="str">
        <f>IF(OR(H1346="",S1346=""),"",S1346-(SUM(L1346,M1346)*INDEX(D.1[Đơn giá],MATCH(H1346,D.1[Tên sản phẩm],0))))</f>
        <v/>
      </c>
      <c r="AG1346" s="90" t="str">
        <f t="shared" ca="1" si="305"/>
        <v/>
      </c>
      <c r="AH1346" s="90"/>
    </row>
    <row r="1347" spans="2:34" ht="27.75" customHeight="1" x14ac:dyDescent="0.2">
      <c r="B1347" s="154">
        <f t="shared" si="306"/>
        <v>1344</v>
      </c>
      <c r="C1347" s="155" t="str">
        <f t="shared" ca="1" si="307"/>
        <v/>
      </c>
      <c r="D1347" s="156" t="str">
        <f t="shared" ca="1" si="308"/>
        <v/>
      </c>
      <c r="E1347" s="157" t="str">
        <f t="shared" ca="1" si="309"/>
        <v/>
      </c>
      <c r="F1347" s="157"/>
      <c r="G1347" s="158" t="str">
        <f t="shared" ca="1" si="310"/>
        <v/>
      </c>
      <c r="H1347" s="159"/>
      <c r="I1347" s="160" t="str">
        <f>IF(H1347="","",INDEX(D.1[Quy cách],MATCH(H1347,D.1[Tên sản phẩm],0)))</f>
        <v/>
      </c>
      <c r="J1347" s="35" t="str">
        <f>IF(H1347="","",INDEX(D.1[ĐVT],MATCH(H1347,D.1[Tên sản phẩm],0)))</f>
        <v/>
      </c>
      <c r="K1347" s="163" t="str">
        <f>IF(H1347="","",INDEX(D.1[Đơn giá bán
(Tham khảo)],MATCH(H1347,D.1[Tên sản phẩm],0)))</f>
        <v/>
      </c>
      <c r="L1347" s="162"/>
      <c r="M1347" s="159"/>
      <c r="N1347" s="159"/>
      <c r="O1347" s="159"/>
      <c r="P1347" s="163" t="str">
        <f t="shared" si="311"/>
        <v/>
      </c>
      <c r="Q1347" s="164"/>
      <c r="R1347" s="162"/>
      <c r="S1347" s="163" t="str">
        <f t="shared" si="312"/>
        <v/>
      </c>
      <c r="T1347" s="164" t="str">
        <f t="shared" ca="1" si="313"/>
        <v/>
      </c>
      <c r="U1347" s="163" t="str">
        <f t="shared" si="314"/>
        <v/>
      </c>
      <c r="V1347" s="163" t="str">
        <f ca="1">IF(AND(C1347&lt;&gt;"",C1347&lt;&gt;OFFSET(C1347,1,0)),SUMIFS(B.2[Giá có thuế],B.2[Số ĐK],C1347),"")</f>
        <v/>
      </c>
      <c r="W1347" s="159"/>
      <c r="X1347" s="161" t="str">
        <f>IF(W1347="","",'Thông Tin Chung'!$L$3)</f>
        <v/>
      </c>
      <c r="Y1347" s="163" t="str">
        <f t="shared" ca="1" si="315"/>
        <v/>
      </c>
      <c r="Z1347" s="165"/>
      <c r="AA1347" s="155" t="str">
        <f ca="1">IF(C1347="","",IF(OR(D1347&lt;NgayBatDau,D1347&gt;NgayKetThuc),"Ngày tháng phải nằm trong kỳ báo cáo",IF(AND(G1347&lt;&gt;"",COUNTIF(D.2[Tên khách hàng],G1347)=0),"Tên KH chưa khai báo trong DSKH",IF(AND(H1347&lt;&gt;"",COUNTIF(D.1[Tên sản phẩm],H1347)=0),"SP này chưa khai báo trong DSSP",""))))</f>
        <v/>
      </c>
      <c r="AB1347" s="23" t="str">
        <f t="shared" ref="AB1347:AB1410" ca="1" si="316">IF(D1347="","",IF(D1347&lt;B3LocTuNgay,0,IF(D1347&lt;=B3LocDenNgay,1,"")))</f>
        <v/>
      </c>
      <c r="AC1347" s="23" t="str">
        <f t="shared" ref="AC1347:AC1410" ca="1" si="317">IF(D1347="","",IF(D1347&lt;B4LocTuNgay,0,IF(D1347&lt;=B4LocDenNgay,1,"")))</f>
        <v/>
      </c>
      <c r="AD1347" s="23" t="str">
        <f t="shared" ref="AD1347:AD1410" ca="1" si="318">IF(D1347="","",IF(D1347&lt;B5LocTuNgay,0,IF(D1347&lt;=B5LocDenNgay,1,"")))</f>
        <v/>
      </c>
      <c r="AE1347" s="68" t="str">
        <f t="shared" ref="AE1347:AE1410" ca="1" si="319">IF(D1347="","",MONTH(D1347))</f>
        <v/>
      </c>
      <c r="AF1347" s="69" t="str">
        <f>IF(OR(H1347="",S1347=""),"",S1347-(SUM(L1347,M1347)*INDEX(D.1[Đơn giá],MATCH(H1347,D.1[Tên sản phẩm],0))))</f>
        <v/>
      </c>
      <c r="AG1347" s="90" t="str">
        <f t="shared" ref="AG1347:AG1410" ca="1" si="320">IF(E1347="","",IF(E1347=SoChungTuInPXK,B1347,""))</f>
        <v/>
      </c>
      <c r="AH1347" s="90"/>
    </row>
    <row r="1348" spans="2:34" ht="27.75" customHeight="1" x14ac:dyDescent="0.2">
      <c r="B1348" s="154">
        <f t="shared" ref="B1348:B1411" si="321">ROW(A1348)-3</f>
        <v>1345</v>
      </c>
      <c r="C1348" s="155" t="str">
        <f t="shared" ref="C1348:C1411" ca="1" si="322">IF(AND(D1348="",E1348="",G1348=""),"",IF(AND(D1348=OFFSET(D1348,-1,0),E1348=OFFSET(E1348,-1,0),G1348=OFFSET(G1348,-1,0)),OFFSET(B1348,-1,1),B1348))</f>
        <v/>
      </c>
      <c r="D1348" s="156" t="str">
        <f t="shared" ref="D1348:D1411" ca="1" si="323">IF(AND($H1348&lt;&gt;"",B1348&lt;&gt;1),OFFSET(C1348,-1,1),"")</f>
        <v/>
      </c>
      <c r="E1348" s="157" t="str">
        <f t="shared" ref="E1348:E1411" ca="1" si="324">IF(AND($H1348&lt;&gt;"",B1348&lt;&gt;1),OFFSET(D1348,-1,1),"")</f>
        <v/>
      </c>
      <c r="F1348" s="157"/>
      <c r="G1348" s="158" t="str">
        <f t="shared" ref="G1348:G1411" ca="1" si="325">IF(AND($H1348&lt;&gt;"",B1348&lt;&gt;1),OFFSET(F1348,-1,1),"")</f>
        <v/>
      </c>
      <c r="H1348" s="159"/>
      <c r="I1348" s="160" t="str">
        <f>IF(H1348="","",INDEX(D.1[Quy cách],MATCH(H1348,D.1[Tên sản phẩm],0)))</f>
        <v/>
      </c>
      <c r="J1348" s="35" t="str">
        <f>IF(H1348="","",INDEX(D.1[ĐVT],MATCH(H1348,D.1[Tên sản phẩm],0)))</f>
        <v/>
      </c>
      <c r="K1348" s="163" t="str">
        <f>IF(H1348="","",INDEX(D.1[Đơn giá bán
(Tham khảo)],MATCH(H1348,D.1[Tên sản phẩm],0)))</f>
        <v/>
      </c>
      <c r="L1348" s="162"/>
      <c r="M1348" s="159"/>
      <c r="N1348" s="159"/>
      <c r="O1348" s="159"/>
      <c r="P1348" s="163" t="str">
        <f t="shared" ref="P1348:P1411" si="326">IF(AND(K1348&lt;&gt;"",L1348&lt;&gt;""),K1348*L1348,IF(AND(N1348&lt;&gt;"",O1348&lt;&gt;""),N1348*O1348,""))</f>
        <v/>
      </c>
      <c r="Q1348" s="164"/>
      <c r="R1348" s="162"/>
      <c r="S1348" s="163" t="str">
        <f t="shared" ref="S1348:S1411" si="327">IF(P1348="","",P1348-SUM(R1348))</f>
        <v/>
      </c>
      <c r="T1348" s="164" t="str">
        <f t="shared" ref="T1348:T1411" ca="1" si="328">IF(AND(S1348&lt;&gt;"",C1348=OFFSET(C1348,-1,0)),OFFSET(S1348,-1,1),"")</f>
        <v/>
      </c>
      <c r="U1348" s="163" t="str">
        <f t="shared" ref="U1348:U1411" si="329">IF(S1348="","",S1348*SUM(1,T1348))</f>
        <v/>
      </c>
      <c r="V1348" s="163" t="str">
        <f ca="1">IF(AND(C1348&lt;&gt;"",C1348&lt;&gt;OFFSET(C1348,1,0)),SUMIFS(B.2[Giá có thuế],B.2[Số ĐK],C1348),"")</f>
        <v/>
      </c>
      <c r="W1348" s="159"/>
      <c r="X1348" s="161" t="str">
        <f>IF(W1348="","",'Thông Tin Chung'!$L$3)</f>
        <v/>
      </c>
      <c r="Y1348" s="163" t="str">
        <f t="shared" ref="Y1348:Y1411" ca="1" si="330">IF(AND(V1348&lt;&gt;"",W1348&lt;&gt;"",V1348&lt;&gt;0),V1348-W1348,"")</f>
        <v/>
      </c>
      <c r="Z1348" s="165"/>
      <c r="AA1348" s="155" t="str">
        <f ca="1">IF(C1348="","",IF(OR(D1348&lt;NgayBatDau,D1348&gt;NgayKetThuc),"Ngày tháng phải nằm trong kỳ báo cáo",IF(AND(G1348&lt;&gt;"",COUNTIF(D.2[Tên khách hàng],G1348)=0),"Tên KH chưa khai báo trong DSKH",IF(AND(H1348&lt;&gt;"",COUNTIF(D.1[Tên sản phẩm],H1348)=0),"SP này chưa khai báo trong DSSP",""))))</f>
        <v/>
      </c>
      <c r="AB1348" s="23" t="str">
        <f t="shared" ca="1" si="316"/>
        <v/>
      </c>
      <c r="AC1348" s="23" t="str">
        <f t="shared" ca="1" si="317"/>
        <v/>
      </c>
      <c r="AD1348" s="23" t="str">
        <f t="shared" ca="1" si="318"/>
        <v/>
      </c>
      <c r="AE1348" s="68" t="str">
        <f t="shared" ca="1" si="319"/>
        <v/>
      </c>
      <c r="AF1348" s="69" t="str">
        <f>IF(OR(H1348="",S1348=""),"",S1348-(SUM(L1348,M1348)*INDEX(D.1[Đơn giá],MATCH(H1348,D.1[Tên sản phẩm],0))))</f>
        <v/>
      </c>
      <c r="AG1348" s="90" t="str">
        <f t="shared" ca="1" si="320"/>
        <v/>
      </c>
      <c r="AH1348" s="90"/>
    </row>
    <row r="1349" spans="2:34" ht="27.75" customHeight="1" x14ac:dyDescent="0.2">
      <c r="B1349" s="154">
        <f t="shared" si="321"/>
        <v>1346</v>
      </c>
      <c r="C1349" s="155" t="str">
        <f t="shared" ca="1" si="322"/>
        <v/>
      </c>
      <c r="D1349" s="156" t="str">
        <f t="shared" ca="1" si="323"/>
        <v/>
      </c>
      <c r="E1349" s="157" t="str">
        <f t="shared" ca="1" si="324"/>
        <v/>
      </c>
      <c r="F1349" s="157"/>
      <c r="G1349" s="158" t="str">
        <f t="shared" ca="1" si="325"/>
        <v/>
      </c>
      <c r="H1349" s="159"/>
      <c r="I1349" s="160" t="str">
        <f>IF(H1349="","",INDEX(D.1[Quy cách],MATCH(H1349,D.1[Tên sản phẩm],0)))</f>
        <v/>
      </c>
      <c r="J1349" s="35" t="str">
        <f>IF(H1349="","",INDEX(D.1[ĐVT],MATCH(H1349,D.1[Tên sản phẩm],0)))</f>
        <v/>
      </c>
      <c r="K1349" s="163" t="str">
        <f>IF(H1349="","",INDEX(D.1[Đơn giá bán
(Tham khảo)],MATCH(H1349,D.1[Tên sản phẩm],0)))</f>
        <v/>
      </c>
      <c r="L1349" s="162"/>
      <c r="M1349" s="159"/>
      <c r="N1349" s="159"/>
      <c r="O1349" s="159"/>
      <c r="P1349" s="163" t="str">
        <f t="shared" si="326"/>
        <v/>
      </c>
      <c r="Q1349" s="164"/>
      <c r="R1349" s="162"/>
      <c r="S1349" s="163" t="str">
        <f t="shared" si="327"/>
        <v/>
      </c>
      <c r="T1349" s="164" t="str">
        <f t="shared" ca="1" si="328"/>
        <v/>
      </c>
      <c r="U1349" s="163" t="str">
        <f t="shared" si="329"/>
        <v/>
      </c>
      <c r="V1349" s="163" t="str">
        <f ca="1">IF(AND(C1349&lt;&gt;"",C1349&lt;&gt;OFFSET(C1349,1,0)),SUMIFS(B.2[Giá có thuế],B.2[Số ĐK],C1349),"")</f>
        <v/>
      </c>
      <c r="W1349" s="159"/>
      <c r="X1349" s="161" t="str">
        <f>IF(W1349="","",'Thông Tin Chung'!$L$3)</f>
        <v/>
      </c>
      <c r="Y1349" s="163" t="str">
        <f t="shared" ca="1" si="330"/>
        <v/>
      </c>
      <c r="Z1349" s="165"/>
      <c r="AA1349" s="155" t="str">
        <f ca="1">IF(C1349="","",IF(OR(D1349&lt;NgayBatDau,D1349&gt;NgayKetThuc),"Ngày tháng phải nằm trong kỳ báo cáo",IF(AND(G1349&lt;&gt;"",COUNTIF(D.2[Tên khách hàng],G1349)=0),"Tên KH chưa khai báo trong DSKH",IF(AND(H1349&lt;&gt;"",COUNTIF(D.1[Tên sản phẩm],H1349)=0),"SP này chưa khai báo trong DSSP",""))))</f>
        <v/>
      </c>
      <c r="AB1349" s="23" t="str">
        <f t="shared" ca="1" si="316"/>
        <v/>
      </c>
      <c r="AC1349" s="23" t="str">
        <f t="shared" ca="1" si="317"/>
        <v/>
      </c>
      <c r="AD1349" s="23" t="str">
        <f t="shared" ca="1" si="318"/>
        <v/>
      </c>
      <c r="AE1349" s="68" t="str">
        <f t="shared" ca="1" si="319"/>
        <v/>
      </c>
      <c r="AF1349" s="69" t="str">
        <f>IF(OR(H1349="",S1349=""),"",S1349-(SUM(L1349,M1349)*INDEX(D.1[Đơn giá],MATCH(H1349,D.1[Tên sản phẩm],0))))</f>
        <v/>
      </c>
      <c r="AG1349" s="90" t="str">
        <f t="shared" ca="1" si="320"/>
        <v/>
      </c>
      <c r="AH1349" s="90"/>
    </row>
    <row r="1350" spans="2:34" ht="27.75" customHeight="1" x14ac:dyDescent="0.2">
      <c r="B1350" s="154">
        <f t="shared" si="321"/>
        <v>1347</v>
      </c>
      <c r="C1350" s="155" t="str">
        <f t="shared" ca="1" si="322"/>
        <v/>
      </c>
      <c r="D1350" s="156" t="str">
        <f t="shared" ca="1" si="323"/>
        <v/>
      </c>
      <c r="E1350" s="157" t="str">
        <f t="shared" ca="1" si="324"/>
        <v/>
      </c>
      <c r="F1350" s="157"/>
      <c r="G1350" s="158" t="str">
        <f t="shared" ca="1" si="325"/>
        <v/>
      </c>
      <c r="H1350" s="159"/>
      <c r="I1350" s="160" t="str">
        <f>IF(H1350="","",INDEX(D.1[Quy cách],MATCH(H1350,D.1[Tên sản phẩm],0)))</f>
        <v/>
      </c>
      <c r="J1350" s="35" t="str">
        <f>IF(H1350="","",INDEX(D.1[ĐVT],MATCH(H1350,D.1[Tên sản phẩm],0)))</f>
        <v/>
      </c>
      <c r="K1350" s="163" t="str">
        <f>IF(H1350="","",INDEX(D.1[Đơn giá bán
(Tham khảo)],MATCH(H1350,D.1[Tên sản phẩm],0)))</f>
        <v/>
      </c>
      <c r="L1350" s="162"/>
      <c r="M1350" s="159"/>
      <c r="N1350" s="159"/>
      <c r="O1350" s="159"/>
      <c r="P1350" s="163" t="str">
        <f t="shared" si="326"/>
        <v/>
      </c>
      <c r="Q1350" s="164"/>
      <c r="R1350" s="162"/>
      <c r="S1350" s="163" t="str">
        <f t="shared" si="327"/>
        <v/>
      </c>
      <c r="T1350" s="164" t="str">
        <f t="shared" ca="1" si="328"/>
        <v/>
      </c>
      <c r="U1350" s="163" t="str">
        <f t="shared" si="329"/>
        <v/>
      </c>
      <c r="V1350" s="163" t="str">
        <f ca="1">IF(AND(C1350&lt;&gt;"",C1350&lt;&gt;OFFSET(C1350,1,0)),SUMIFS(B.2[Giá có thuế],B.2[Số ĐK],C1350),"")</f>
        <v/>
      </c>
      <c r="W1350" s="159"/>
      <c r="X1350" s="161" t="str">
        <f>IF(W1350="","",'Thông Tin Chung'!$L$3)</f>
        <v/>
      </c>
      <c r="Y1350" s="163" t="str">
        <f t="shared" ca="1" si="330"/>
        <v/>
      </c>
      <c r="Z1350" s="165"/>
      <c r="AA1350" s="155" t="str">
        <f ca="1">IF(C1350="","",IF(OR(D1350&lt;NgayBatDau,D1350&gt;NgayKetThuc),"Ngày tháng phải nằm trong kỳ báo cáo",IF(AND(G1350&lt;&gt;"",COUNTIF(D.2[Tên khách hàng],G1350)=0),"Tên KH chưa khai báo trong DSKH",IF(AND(H1350&lt;&gt;"",COUNTIF(D.1[Tên sản phẩm],H1350)=0),"SP này chưa khai báo trong DSSP",""))))</f>
        <v/>
      </c>
      <c r="AB1350" s="23" t="str">
        <f t="shared" ca="1" si="316"/>
        <v/>
      </c>
      <c r="AC1350" s="23" t="str">
        <f t="shared" ca="1" si="317"/>
        <v/>
      </c>
      <c r="AD1350" s="23" t="str">
        <f t="shared" ca="1" si="318"/>
        <v/>
      </c>
      <c r="AE1350" s="68" t="str">
        <f t="shared" ca="1" si="319"/>
        <v/>
      </c>
      <c r="AF1350" s="69" t="str">
        <f>IF(OR(H1350="",S1350=""),"",S1350-(SUM(L1350,M1350)*INDEX(D.1[Đơn giá],MATCH(H1350,D.1[Tên sản phẩm],0))))</f>
        <v/>
      </c>
      <c r="AG1350" s="90" t="str">
        <f t="shared" ca="1" si="320"/>
        <v/>
      </c>
      <c r="AH1350" s="90"/>
    </row>
    <row r="1351" spans="2:34" ht="27.75" customHeight="1" x14ac:dyDescent="0.2">
      <c r="B1351" s="154">
        <f t="shared" si="321"/>
        <v>1348</v>
      </c>
      <c r="C1351" s="155" t="str">
        <f t="shared" ca="1" si="322"/>
        <v/>
      </c>
      <c r="D1351" s="156" t="str">
        <f t="shared" ca="1" si="323"/>
        <v/>
      </c>
      <c r="E1351" s="157" t="str">
        <f t="shared" ca="1" si="324"/>
        <v/>
      </c>
      <c r="F1351" s="157"/>
      <c r="G1351" s="158" t="str">
        <f t="shared" ca="1" si="325"/>
        <v/>
      </c>
      <c r="H1351" s="159"/>
      <c r="I1351" s="160" t="str">
        <f>IF(H1351="","",INDEX(D.1[Quy cách],MATCH(H1351,D.1[Tên sản phẩm],0)))</f>
        <v/>
      </c>
      <c r="J1351" s="35" t="str">
        <f>IF(H1351="","",INDEX(D.1[ĐVT],MATCH(H1351,D.1[Tên sản phẩm],0)))</f>
        <v/>
      </c>
      <c r="K1351" s="163" t="str">
        <f>IF(H1351="","",INDEX(D.1[Đơn giá bán
(Tham khảo)],MATCH(H1351,D.1[Tên sản phẩm],0)))</f>
        <v/>
      </c>
      <c r="L1351" s="162"/>
      <c r="M1351" s="159"/>
      <c r="N1351" s="159"/>
      <c r="O1351" s="159"/>
      <c r="P1351" s="163" t="str">
        <f t="shared" si="326"/>
        <v/>
      </c>
      <c r="Q1351" s="164"/>
      <c r="R1351" s="162"/>
      <c r="S1351" s="163" t="str">
        <f t="shared" si="327"/>
        <v/>
      </c>
      <c r="T1351" s="164" t="str">
        <f t="shared" ca="1" si="328"/>
        <v/>
      </c>
      <c r="U1351" s="163" t="str">
        <f t="shared" si="329"/>
        <v/>
      </c>
      <c r="V1351" s="163" t="str">
        <f ca="1">IF(AND(C1351&lt;&gt;"",C1351&lt;&gt;OFFSET(C1351,1,0)),SUMIFS(B.2[Giá có thuế],B.2[Số ĐK],C1351),"")</f>
        <v/>
      </c>
      <c r="W1351" s="159"/>
      <c r="X1351" s="161" t="str">
        <f>IF(W1351="","",'Thông Tin Chung'!$L$3)</f>
        <v/>
      </c>
      <c r="Y1351" s="163" t="str">
        <f t="shared" ca="1" si="330"/>
        <v/>
      </c>
      <c r="Z1351" s="165"/>
      <c r="AA1351" s="155" t="str">
        <f ca="1">IF(C1351="","",IF(OR(D1351&lt;NgayBatDau,D1351&gt;NgayKetThuc),"Ngày tháng phải nằm trong kỳ báo cáo",IF(AND(G1351&lt;&gt;"",COUNTIF(D.2[Tên khách hàng],G1351)=0),"Tên KH chưa khai báo trong DSKH",IF(AND(H1351&lt;&gt;"",COUNTIF(D.1[Tên sản phẩm],H1351)=0),"SP này chưa khai báo trong DSSP",""))))</f>
        <v/>
      </c>
      <c r="AB1351" s="23" t="str">
        <f t="shared" ca="1" si="316"/>
        <v/>
      </c>
      <c r="AC1351" s="23" t="str">
        <f t="shared" ca="1" si="317"/>
        <v/>
      </c>
      <c r="AD1351" s="23" t="str">
        <f t="shared" ca="1" si="318"/>
        <v/>
      </c>
      <c r="AE1351" s="68" t="str">
        <f t="shared" ca="1" si="319"/>
        <v/>
      </c>
      <c r="AF1351" s="69" t="str">
        <f>IF(OR(H1351="",S1351=""),"",S1351-(SUM(L1351,M1351)*INDEX(D.1[Đơn giá],MATCH(H1351,D.1[Tên sản phẩm],0))))</f>
        <v/>
      </c>
      <c r="AG1351" s="90" t="str">
        <f t="shared" ca="1" si="320"/>
        <v/>
      </c>
      <c r="AH1351" s="90"/>
    </row>
    <row r="1352" spans="2:34" ht="27.75" customHeight="1" x14ac:dyDescent="0.2">
      <c r="B1352" s="154">
        <f t="shared" si="321"/>
        <v>1349</v>
      </c>
      <c r="C1352" s="155" t="str">
        <f t="shared" ca="1" si="322"/>
        <v/>
      </c>
      <c r="D1352" s="156" t="str">
        <f t="shared" ca="1" si="323"/>
        <v/>
      </c>
      <c r="E1352" s="157" t="str">
        <f t="shared" ca="1" si="324"/>
        <v/>
      </c>
      <c r="F1352" s="157"/>
      <c r="G1352" s="158" t="str">
        <f t="shared" ca="1" si="325"/>
        <v/>
      </c>
      <c r="H1352" s="159"/>
      <c r="I1352" s="160" t="str">
        <f>IF(H1352="","",INDEX(D.1[Quy cách],MATCH(H1352,D.1[Tên sản phẩm],0)))</f>
        <v/>
      </c>
      <c r="J1352" s="35" t="str">
        <f>IF(H1352="","",INDEX(D.1[ĐVT],MATCH(H1352,D.1[Tên sản phẩm],0)))</f>
        <v/>
      </c>
      <c r="K1352" s="163" t="str">
        <f>IF(H1352="","",INDEX(D.1[Đơn giá bán
(Tham khảo)],MATCH(H1352,D.1[Tên sản phẩm],0)))</f>
        <v/>
      </c>
      <c r="L1352" s="162"/>
      <c r="M1352" s="159"/>
      <c r="N1352" s="159"/>
      <c r="O1352" s="159"/>
      <c r="P1352" s="163" t="str">
        <f t="shared" si="326"/>
        <v/>
      </c>
      <c r="Q1352" s="164"/>
      <c r="R1352" s="162"/>
      <c r="S1352" s="163" t="str">
        <f t="shared" si="327"/>
        <v/>
      </c>
      <c r="T1352" s="164" t="str">
        <f t="shared" ca="1" si="328"/>
        <v/>
      </c>
      <c r="U1352" s="163" t="str">
        <f t="shared" si="329"/>
        <v/>
      </c>
      <c r="V1352" s="163" t="str">
        <f ca="1">IF(AND(C1352&lt;&gt;"",C1352&lt;&gt;OFFSET(C1352,1,0)),SUMIFS(B.2[Giá có thuế],B.2[Số ĐK],C1352),"")</f>
        <v/>
      </c>
      <c r="W1352" s="159"/>
      <c r="X1352" s="161" t="str">
        <f>IF(W1352="","",'Thông Tin Chung'!$L$3)</f>
        <v/>
      </c>
      <c r="Y1352" s="163" t="str">
        <f t="shared" ca="1" si="330"/>
        <v/>
      </c>
      <c r="Z1352" s="165"/>
      <c r="AA1352" s="155" t="str">
        <f ca="1">IF(C1352="","",IF(OR(D1352&lt;NgayBatDau,D1352&gt;NgayKetThuc),"Ngày tháng phải nằm trong kỳ báo cáo",IF(AND(G1352&lt;&gt;"",COUNTIF(D.2[Tên khách hàng],G1352)=0),"Tên KH chưa khai báo trong DSKH",IF(AND(H1352&lt;&gt;"",COUNTIF(D.1[Tên sản phẩm],H1352)=0),"SP này chưa khai báo trong DSSP",""))))</f>
        <v/>
      </c>
      <c r="AB1352" s="23" t="str">
        <f t="shared" ca="1" si="316"/>
        <v/>
      </c>
      <c r="AC1352" s="23" t="str">
        <f t="shared" ca="1" si="317"/>
        <v/>
      </c>
      <c r="AD1352" s="23" t="str">
        <f t="shared" ca="1" si="318"/>
        <v/>
      </c>
      <c r="AE1352" s="68" t="str">
        <f t="shared" ca="1" si="319"/>
        <v/>
      </c>
      <c r="AF1352" s="69" t="str">
        <f>IF(OR(H1352="",S1352=""),"",S1352-(SUM(L1352,M1352)*INDEX(D.1[Đơn giá],MATCH(H1352,D.1[Tên sản phẩm],0))))</f>
        <v/>
      </c>
      <c r="AG1352" s="90" t="str">
        <f t="shared" ca="1" si="320"/>
        <v/>
      </c>
      <c r="AH1352" s="90"/>
    </row>
    <row r="1353" spans="2:34" ht="27.75" customHeight="1" x14ac:dyDescent="0.2">
      <c r="B1353" s="154">
        <f t="shared" si="321"/>
        <v>1350</v>
      </c>
      <c r="C1353" s="155" t="str">
        <f t="shared" ca="1" si="322"/>
        <v/>
      </c>
      <c r="D1353" s="156" t="str">
        <f t="shared" ca="1" si="323"/>
        <v/>
      </c>
      <c r="E1353" s="157" t="str">
        <f t="shared" ca="1" si="324"/>
        <v/>
      </c>
      <c r="F1353" s="157"/>
      <c r="G1353" s="158" t="str">
        <f t="shared" ca="1" si="325"/>
        <v/>
      </c>
      <c r="H1353" s="159"/>
      <c r="I1353" s="160" t="str">
        <f>IF(H1353="","",INDEX(D.1[Quy cách],MATCH(H1353,D.1[Tên sản phẩm],0)))</f>
        <v/>
      </c>
      <c r="J1353" s="35" t="str">
        <f>IF(H1353="","",INDEX(D.1[ĐVT],MATCH(H1353,D.1[Tên sản phẩm],0)))</f>
        <v/>
      </c>
      <c r="K1353" s="163" t="str">
        <f>IF(H1353="","",INDEX(D.1[Đơn giá bán
(Tham khảo)],MATCH(H1353,D.1[Tên sản phẩm],0)))</f>
        <v/>
      </c>
      <c r="L1353" s="162"/>
      <c r="M1353" s="159"/>
      <c r="N1353" s="159"/>
      <c r="O1353" s="159"/>
      <c r="P1353" s="163" t="str">
        <f t="shared" si="326"/>
        <v/>
      </c>
      <c r="Q1353" s="164"/>
      <c r="R1353" s="162"/>
      <c r="S1353" s="163" t="str">
        <f t="shared" si="327"/>
        <v/>
      </c>
      <c r="T1353" s="164" t="str">
        <f t="shared" ca="1" si="328"/>
        <v/>
      </c>
      <c r="U1353" s="163" t="str">
        <f t="shared" si="329"/>
        <v/>
      </c>
      <c r="V1353" s="163" t="str">
        <f ca="1">IF(AND(C1353&lt;&gt;"",C1353&lt;&gt;OFFSET(C1353,1,0)),SUMIFS(B.2[Giá có thuế],B.2[Số ĐK],C1353),"")</f>
        <v/>
      </c>
      <c r="W1353" s="159"/>
      <c r="X1353" s="161" t="str">
        <f>IF(W1353="","",'Thông Tin Chung'!$L$3)</f>
        <v/>
      </c>
      <c r="Y1353" s="163" t="str">
        <f t="shared" ca="1" si="330"/>
        <v/>
      </c>
      <c r="Z1353" s="165"/>
      <c r="AA1353" s="155" t="str">
        <f ca="1">IF(C1353="","",IF(OR(D1353&lt;NgayBatDau,D1353&gt;NgayKetThuc),"Ngày tháng phải nằm trong kỳ báo cáo",IF(AND(G1353&lt;&gt;"",COUNTIF(D.2[Tên khách hàng],G1353)=0),"Tên KH chưa khai báo trong DSKH",IF(AND(H1353&lt;&gt;"",COUNTIF(D.1[Tên sản phẩm],H1353)=0),"SP này chưa khai báo trong DSSP",""))))</f>
        <v/>
      </c>
      <c r="AB1353" s="23" t="str">
        <f t="shared" ca="1" si="316"/>
        <v/>
      </c>
      <c r="AC1353" s="23" t="str">
        <f t="shared" ca="1" si="317"/>
        <v/>
      </c>
      <c r="AD1353" s="23" t="str">
        <f t="shared" ca="1" si="318"/>
        <v/>
      </c>
      <c r="AE1353" s="68" t="str">
        <f t="shared" ca="1" si="319"/>
        <v/>
      </c>
      <c r="AF1353" s="69" t="str">
        <f>IF(OR(H1353="",S1353=""),"",S1353-(SUM(L1353,M1353)*INDEX(D.1[Đơn giá],MATCH(H1353,D.1[Tên sản phẩm],0))))</f>
        <v/>
      </c>
      <c r="AG1353" s="90" t="str">
        <f t="shared" ca="1" si="320"/>
        <v/>
      </c>
      <c r="AH1353" s="90"/>
    </row>
    <row r="1354" spans="2:34" ht="27.75" customHeight="1" x14ac:dyDescent="0.2">
      <c r="B1354" s="154">
        <f t="shared" si="321"/>
        <v>1351</v>
      </c>
      <c r="C1354" s="155" t="str">
        <f t="shared" ca="1" si="322"/>
        <v/>
      </c>
      <c r="D1354" s="156" t="str">
        <f t="shared" ca="1" si="323"/>
        <v/>
      </c>
      <c r="E1354" s="157" t="str">
        <f t="shared" ca="1" si="324"/>
        <v/>
      </c>
      <c r="F1354" s="157"/>
      <c r="G1354" s="158" t="str">
        <f t="shared" ca="1" si="325"/>
        <v/>
      </c>
      <c r="H1354" s="159"/>
      <c r="I1354" s="160" t="str">
        <f>IF(H1354="","",INDEX(D.1[Quy cách],MATCH(H1354,D.1[Tên sản phẩm],0)))</f>
        <v/>
      </c>
      <c r="J1354" s="35" t="str">
        <f>IF(H1354="","",INDEX(D.1[ĐVT],MATCH(H1354,D.1[Tên sản phẩm],0)))</f>
        <v/>
      </c>
      <c r="K1354" s="163" t="str">
        <f>IF(H1354="","",INDEX(D.1[Đơn giá bán
(Tham khảo)],MATCH(H1354,D.1[Tên sản phẩm],0)))</f>
        <v/>
      </c>
      <c r="L1354" s="162"/>
      <c r="M1354" s="159"/>
      <c r="N1354" s="159"/>
      <c r="O1354" s="159"/>
      <c r="P1354" s="163" t="str">
        <f t="shared" si="326"/>
        <v/>
      </c>
      <c r="Q1354" s="164"/>
      <c r="R1354" s="162"/>
      <c r="S1354" s="163" t="str">
        <f t="shared" si="327"/>
        <v/>
      </c>
      <c r="T1354" s="164" t="str">
        <f t="shared" ca="1" si="328"/>
        <v/>
      </c>
      <c r="U1354" s="163" t="str">
        <f t="shared" si="329"/>
        <v/>
      </c>
      <c r="V1354" s="163" t="str">
        <f ca="1">IF(AND(C1354&lt;&gt;"",C1354&lt;&gt;OFFSET(C1354,1,0)),SUMIFS(B.2[Giá có thuế],B.2[Số ĐK],C1354),"")</f>
        <v/>
      </c>
      <c r="W1354" s="159"/>
      <c r="X1354" s="161" t="str">
        <f>IF(W1354="","",'Thông Tin Chung'!$L$3)</f>
        <v/>
      </c>
      <c r="Y1354" s="163" t="str">
        <f t="shared" ca="1" si="330"/>
        <v/>
      </c>
      <c r="Z1354" s="165"/>
      <c r="AA1354" s="155" t="str">
        <f ca="1">IF(C1354="","",IF(OR(D1354&lt;NgayBatDau,D1354&gt;NgayKetThuc),"Ngày tháng phải nằm trong kỳ báo cáo",IF(AND(G1354&lt;&gt;"",COUNTIF(D.2[Tên khách hàng],G1354)=0),"Tên KH chưa khai báo trong DSKH",IF(AND(H1354&lt;&gt;"",COUNTIF(D.1[Tên sản phẩm],H1354)=0),"SP này chưa khai báo trong DSSP",""))))</f>
        <v/>
      </c>
      <c r="AB1354" s="23" t="str">
        <f t="shared" ca="1" si="316"/>
        <v/>
      </c>
      <c r="AC1354" s="23" t="str">
        <f t="shared" ca="1" si="317"/>
        <v/>
      </c>
      <c r="AD1354" s="23" t="str">
        <f t="shared" ca="1" si="318"/>
        <v/>
      </c>
      <c r="AE1354" s="68" t="str">
        <f t="shared" ca="1" si="319"/>
        <v/>
      </c>
      <c r="AF1354" s="69" t="str">
        <f>IF(OR(H1354="",S1354=""),"",S1354-(SUM(L1354,M1354)*INDEX(D.1[Đơn giá],MATCH(H1354,D.1[Tên sản phẩm],0))))</f>
        <v/>
      </c>
      <c r="AG1354" s="90" t="str">
        <f t="shared" ca="1" si="320"/>
        <v/>
      </c>
      <c r="AH1354" s="90"/>
    </row>
    <row r="1355" spans="2:34" ht="27.75" customHeight="1" x14ac:dyDescent="0.2">
      <c r="B1355" s="154">
        <f t="shared" si="321"/>
        <v>1352</v>
      </c>
      <c r="C1355" s="155" t="str">
        <f t="shared" ca="1" si="322"/>
        <v/>
      </c>
      <c r="D1355" s="156" t="str">
        <f t="shared" ca="1" si="323"/>
        <v/>
      </c>
      <c r="E1355" s="157" t="str">
        <f t="shared" ca="1" si="324"/>
        <v/>
      </c>
      <c r="F1355" s="157"/>
      <c r="G1355" s="158" t="str">
        <f t="shared" ca="1" si="325"/>
        <v/>
      </c>
      <c r="H1355" s="159"/>
      <c r="I1355" s="160" t="str">
        <f>IF(H1355="","",INDEX(D.1[Quy cách],MATCH(H1355,D.1[Tên sản phẩm],0)))</f>
        <v/>
      </c>
      <c r="J1355" s="35" t="str">
        <f>IF(H1355="","",INDEX(D.1[ĐVT],MATCH(H1355,D.1[Tên sản phẩm],0)))</f>
        <v/>
      </c>
      <c r="K1355" s="163" t="str">
        <f>IF(H1355="","",INDEX(D.1[Đơn giá bán
(Tham khảo)],MATCH(H1355,D.1[Tên sản phẩm],0)))</f>
        <v/>
      </c>
      <c r="L1355" s="162"/>
      <c r="M1355" s="159"/>
      <c r="N1355" s="159"/>
      <c r="O1355" s="159"/>
      <c r="P1355" s="163" t="str">
        <f t="shared" si="326"/>
        <v/>
      </c>
      <c r="Q1355" s="164"/>
      <c r="R1355" s="162"/>
      <c r="S1355" s="163" t="str">
        <f t="shared" si="327"/>
        <v/>
      </c>
      <c r="T1355" s="164" t="str">
        <f t="shared" ca="1" si="328"/>
        <v/>
      </c>
      <c r="U1355" s="163" t="str">
        <f t="shared" si="329"/>
        <v/>
      </c>
      <c r="V1355" s="163" t="str">
        <f ca="1">IF(AND(C1355&lt;&gt;"",C1355&lt;&gt;OFFSET(C1355,1,0)),SUMIFS(B.2[Giá có thuế],B.2[Số ĐK],C1355),"")</f>
        <v/>
      </c>
      <c r="W1355" s="159"/>
      <c r="X1355" s="161" t="str">
        <f>IF(W1355="","",'Thông Tin Chung'!$L$3)</f>
        <v/>
      </c>
      <c r="Y1355" s="163" t="str">
        <f t="shared" ca="1" si="330"/>
        <v/>
      </c>
      <c r="Z1355" s="165"/>
      <c r="AA1355" s="155" t="str">
        <f ca="1">IF(C1355="","",IF(OR(D1355&lt;NgayBatDau,D1355&gt;NgayKetThuc),"Ngày tháng phải nằm trong kỳ báo cáo",IF(AND(G1355&lt;&gt;"",COUNTIF(D.2[Tên khách hàng],G1355)=0),"Tên KH chưa khai báo trong DSKH",IF(AND(H1355&lt;&gt;"",COUNTIF(D.1[Tên sản phẩm],H1355)=0),"SP này chưa khai báo trong DSSP",""))))</f>
        <v/>
      </c>
      <c r="AB1355" s="23" t="str">
        <f t="shared" ca="1" si="316"/>
        <v/>
      </c>
      <c r="AC1355" s="23" t="str">
        <f t="shared" ca="1" si="317"/>
        <v/>
      </c>
      <c r="AD1355" s="23" t="str">
        <f t="shared" ca="1" si="318"/>
        <v/>
      </c>
      <c r="AE1355" s="68" t="str">
        <f t="shared" ca="1" si="319"/>
        <v/>
      </c>
      <c r="AF1355" s="69" t="str">
        <f>IF(OR(H1355="",S1355=""),"",S1355-(SUM(L1355,M1355)*INDEX(D.1[Đơn giá],MATCH(H1355,D.1[Tên sản phẩm],0))))</f>
        <v/>
      </c>
      <c r="AG1355" s="90" t="str">
        <f t="shared" ca="1" si="320"/>
        <v/>
      </c>
      <c r="AH1355" s="90"/>
    </row>
    <row r="1356" spans="2:34" ht="27.75" customHeight="1" x14ac:dyDescent="0.2">
      <c r="B1356" s="154">
        <f t="shared" si="321"/>
        <v>1353</v>
      </c>
      <c r="C1356" s="155" t="str">
        <f t="shared" ca="1" si="322"/>
        <v/>
      </c>
      <c r="D1356" s="156" t="str">
        <f t="shared" ca="1" si="323"/>
        <v/>
      </c>
      <c r="E1356" s="157" t="str">
        <f t="shared" ca="1" si="324"/>
        <v/>
      </c>
      <c r="F1356" s="157"/>
      <c r="G1356" s="158" t="str">
        <f t="shared" ca="1" si="325"/>
        <v/>
      </c>
      <c r="H1356" s="159"/>
      <c r="I1356" s="160" t="str">
        <f>IF(H1356="","",INDEX(D.1[Quy cách],MATCH(H1356,D.1[Tên sản phẩm],0)))</f>
        <v/>
      </c>
      <c r="J1356" s="35" t="str">
        <f>IF(H1356="","",INDEX(D.1[ĐVT],MATCH(H1356,D.1[Tên sản phẩm],0)))</f>
        <v/>
      </c>
      <c r="K1356" s="163" t="str">
        <f>IF(H1356="","",INDEX(D.1[Đơn giá bán
(Tham khảo)],MATCH(H1356,D.1[Tên sản phẩm],0)))</f>
        <v/>
      </c>
      <c r="L1356" s="162"/>
      <c r="M1356" s="159"/>
      <c r="N1356" s="159"/>
      <c r="O1356" s="159"/>
      <c r="P1356" s="163" t="str">
        <f t="shared" si="326"/>
        <v/>
      </c>
      <c r="Q1356" s="164"/>
      <c r="R1356" s="162"/>
      <c r="S1356" s="163" t="str">
        <f t="shared" si="327"/>
        <v/>
      </c>
      <c r="T1356" s="164" t="str">
        <f t="shared" ca="1" si="328"/>
        <v/>
      </c>
      <c r="U1356" s="163" t="str">
        <f t="shared" si="329"/>
        <v/>
      </c>
      <c r="V1356" s="163" t="str">
        <f ca="1">IF(AND(C1356&lt;&gt;"",C1356&lt;&gt;OFFSET(C1356,1,0)),SUMIFS(B.2[Giá có thuế],B.2[Số ĐK],C1356),"")</f>
        <v/>
      </c>
      <c r="W1356" s="159"/>
      <c r="X1356" s="161" t="str">
        <f>IF(W1356="","",'Thông Tin Chung'!$L$3)</f>
        <v/>
      </c>
      <c r="Y1356" s="163" t="str">
        <f t="shared" ca="1" si="330"/>
        <v/>
      </c>
      <c r="Z1356" s="165"/>
      <c r="AA1356" s="155" t="str">
        <f ca="1">IF(C1356="","",IF(OR(D1356&lt;NgayBatDau,D1356&gt;NgayKetThuc),"Ngày tháng phải nằm trong kỳ báo cáo",IF(AND(G1356&lt;&gt;"",COUNTIF(D.2[Tên khách hàng],G1356)=0),"Tên KH chưa khai báo trong DSKH",IF(AND(H1356&lt;&gt;"",COUNTIF(D.1[Tên sản phẩm],H1356)=0),"SP này chưa khai báo trong DSSP",""))))</f>
        <v/>
      </c>
      <c r="AB1356" s="23" t="str">
        <f t="shared" ca="1" si="316"/>
        <v/>
      </c>
      <c r="AC1356" s="23" t="str">
        <f t="shared" ca="1" si="317"/>
        <v/>
      </c>
      <c r="AD1356" s="23" t="str">
        <f t="shared" ca="1" si="318"/>
        <v/>
      </c>
      <c r="AE1356" s="68" t="str">
        <f t="shared" ca="1" si="319"/>
        <v/>
      </c>
      <c r="AF1356" s="69" t="str">
        <f>IF(OR(H1356="",S1356=""),"",S1356-(SUM(L1356,M1356)*INDEX(D.1[Đơn giá],MATCH(H1356,D.1[Tên sản phẩm],0))))</f>
        <v/>
      </c>
      <c r="AG1356" s="90" t="str">
        <f t="shared" ca="1" si="320"/>
        <v/>
      </c>
      <c r="AH1356" s="90"/>
    </row>
    <row r="1357" spans="2:34" ht="27.75" customHeight="1" x14ac:dyDescent="0.2">
      <c r="B1357" s="154">
        <f t="shared" si="321"/>
        <v>1354</v>
      </c>
      <c r="C1357" s="155" t="str">
        <f t="shared" ca="1" si="322"/>
        <v/>
      </c>
      <c r="D1357" s="156" t="str">
        <f t="shared" ca="1" si="323"/>
        <v/>
      </c>
      <c r="E1357" s="157" t="str">
        <f t="shared" ca="1" si="324"/>
        <v/>
      </c>
      <c r="F1357" s="157"/>
      <c r="G1357" s="158" t="str">
        <f t="shared" ca="1" si="325"/>
        <v/>
      </c>
      <c r="H1357" s="159"/>
      <c r="I1357" s="160" t="str">
        <f>IF(H1357="","",INDEX(D.1[Quy cách],MATCH(H1357,D.1[Tên sản phẩm],0)))</f>
        <v/>
      </c>
      <c r="J1357" s="35" t="str">
        <f>IF(H1357="","",INDEX(D.1[ĐVT],MATCH(H1357,D.1[Tên sản phẩm],0)))</f>
        <v/>
      </c>
      <c r="K1357" s="163" t="str">
        <f>IF(H1357="","",INDEX(D.1[Đơn giá bán
(Tham khảo)],MATCH(H1357,D.1[Tên sản phẩm],0)))</f>
        <v/>
      </c>
      <c r="L1357" s="162"/>
      <c r="M1357" s="159"/>
      <c r="N1357" s="159"/>
      <c r="O1357" s="159"/>
      <c r="P1357" s="163" t="str">
        <f t="shared" si="326"/>
        <v/>
      </c>
      <c r="Q1357" s="164"/>
      <c r="R1357" s="162"/>
      <c r="S1357" s="163" t="str">
        <f t="shared" si="327"/>
        <v/>
      </c>
      <c r="T1357" s="164" t="str">
        <f t="shared" ca="1" si="328"/>
        <v/>
      </c>
      <c r="U1357" s="163" t="str">
        <f t="shared" si="329"/>
        <v/>
      </c>
      <c r="V1357" s="163" t="str">
        <f ca="1">IF(AND(C1357&lt;&gt;"",C1357&lt;&gt;OFFSET(C1357,1,0)),SUMIFS(B.2[Giá có thuế],B.2[Số ĐK],C1357),"")</f>
        <v/>
      </c>
      <c r="W1357" s="159"/>
      <c r="X1357" s="161" t="str">
        <f>IF(W1357="","",'Thông Tin Chung'!$L$3)</f>
        <v/>
      </c>
      <c r="Y1357" s="163" t="str">
        <f t="shared" ca="1" si="330"/>
        <v/>
      </c>
      <c r="Z1357" s="165"/>
      <c r="AA1357" s="155" t="str">
        <f ca="1">IF(C1357="","",IF(OR(D1357&lt;NgayBatDau,D1357&gt;NgayKetThuc),"Ngày tháng phải nằm trong kỳ báo cáo",IF(AND(G1357&lt;&gt;"",COUNTIF(D.2[Tên khách hàng],G1357)=0),"Tên KH chưa khai báo trong DSKH",IF(AND(H1357&lt;&gt;"",COUNTIF(D.1[Tên sản phẩm],H1357)=0),"SP này chưa khai báo trong DSSP",""))))</f>
        <v/>
      </c>
      <c r="AB1357" s="23" t="str">
        <f t="shared" ca="1" si="316"/>
        <v/>
      </c>
      <c r="AC1357" s="23" t="str">
        <f t="shared" ca="1" si="317"/>
        <v/>
      </c>
      <c r="AD1357" s="23" t="str">
        <f t="shared" ca="1" si="318"/>
        <v/>
      </c>
      <c r="AE1357" s="68" t="str">
        <f t="shared" ca="1" si="319"/>
        <v/>
      </c>
      <c r="AF1357" s="69" t="str">
        <f>IF(OR(H1357="",S1357=""),"",S1357-(SUM(L1357,M1357)*INDEX(D.1[Đơn giá],MATCH(H1357,D.1[Tên sản phẩm],0))))</f>
        <v/>
      </c>
      <c r="AG1357" s="90" t="str">
        <f t="shared" ca="1" si="320"/>
        <v/>
      </c>
      <c r="AH1357" s="90"/>
    </row>
    <row r="1358" spans="2:34" ht="27.75" customHeight="1" x14ac:dyDescent="0.2">
      <c r="B1358" s="154">
        <f t="shared" si="321"/>
        <v>1355</v>
      </c>
      <c r="C1358" s="155" t="str">
        <f t="shared" ca="1" si="322"/>
        <v/>
      </c>
      <c r="D1358" s="156" t="str">
        <f t="shared" ca="1" si="323"/>
        <v/>
      </c>
      <c r="E1358" s="157" t="str">
        <f t="shared" ca="1" si="324"/>
        <v/>
      </c>
      <c r="F1358" s="157"/>
      <c r="G1358" s="158" t="str">
        <f t="shared" ca="1" si="325"/>
        <v/>
      </c>
      <c r="H1358" s="159"/>
      <c r="I1358" s="160" t="str">
        <f>IF(H1358="","",INDEX(D.1[Quy cách],MATCH(H1358,D.1[Tên sản phẩm],0)))</f>
        <v/>
      </c>
      <c r="J1358" s="35" t="str">
        <f>IF(H1358="","",INDEX(D.1[ĐVT],MATCH(H1358,D.1[Tên sản phẩm],0)))</f>
        <v/>
      </c>
      <c r="K1358" s="163" t="str">
        <f>IF(H1358="","",INDEX(D.1[Đơn giá bán
(Tham khảo)],MATCH(H1358,D.1[Tên sản phẩm],0)))</f>
        <v/>
      </c>
      <c r="L1358" s="162"/>
      <c r="M1358" s="159"/>
      <c r="N1358" s="159"/>
      <c r="O1358" s="159"/>
      <c r="P1358" s="163" t="str">
        <f t="shared" si="326"/>
        <v/>
      </c>
      <c r="Q1358" s="164"/>
      <c r="R1358" s="162"/>
      <c r="S1358" s="163" t="str">
        <f t="shared" si="327"/>
        <v/>
      </c>
      <c r="T1358" s="164" t="str">
        <f t="shared" ca="1" si="328"/>
        <v/>
      </c>
      <c r="U1358" s="163" t="str">
        <f t="shared" si="329"/>
        <v/>
      </c>
      <c r="V1358" s="163" t="str">
        <f ca="1">IF(AND(C1358&lt;&gt;"",C1358&lt;&gt;OFFSET(C1358,1,0)),SUMIFS(B.2[Giá có thuế],B.2[Số ĐK],C1358),"")</f>
        <v/>
      </c>
      <c r="W1358" s="159"/>
      <c r="X1358" s="161" t="str">
        <f>IF(W1358="","",'Thông Tin Chung'!$L$3)</f>
        <v/>
      </c>
      <c r="Y1358" s="163" t="str">
        <f t="shared" ca="1" si="330"/>
        <v/>
      </c>
      <c r="Z1358" s="165"/>
      <c r="AA1358" s="155" t="str">
        <f ca="1">IF(C1358="","",IF(OR(D1358&lt;NgayBatDau,D1358&gt;NgayKetThuc),"Ngày tháng phải nằm trong kỳ báo cáo",IF(AND(G1358&lt;&gt;"",COUNTIF(D.2[Tên khách hàng],G1358)=0),"Tên KH chưa khai báo trong DSKH",IF(AND(H1358&lt;&gt;"",COUNTIF(D.1[Tên sản phẩm],H1358)=0),"SP này chưa khai báo trong DSSP",""))))</f>
        <v/>
      </c>
      <c r="AB1358" s="23" t="str">
        <f t="shared" ca="1" si="316"/>
        <v/>
      </c>
      <c r="AC1358" s="23" t="str">
        <f t="shared" ca="1" si="317"/>
        <v/>
      </c>
      <c r="AD1358" s="23" t="str">
        <f t="shared" ca="1" si="318"/>
        <v/>
      </c>
      <c r="AE1358" s="68" t="str">
        <f t="shared" ca="1" si="319"/>
        <v/>
      </c>
      <c r="AF1358" s="69" t="str">
        <f>IF(OR(H1358="",S1358=""),"",S1358-(SUM(L1358,M1358)*INDEX(D.1[Đơn giá],MATCH(H1358,D.1[Tên sản phẩm],0))))</f>
        <v/>
      </c>
      <c r="AG1358" s="90" t="str">
        <f t="shared" ca="1" si="320"/>
        <v/>
      </c>
      <c r="AH1358" s="90"/>
    </row>
    <row r="1359" spans="2:34" ht="27.75" customHeight="1" x14ac:dyDescent="0.2">
      <c r="B1359" s="154">
        <f t="shared" si="321"/>
        <v>1356</v>
      </c>
      <c r="C1359" s="155" t="str">
        <f t="shared" ca="1" si="322"/>
        <v/>
      </c>
      <c r="D1359" s="156" t="str">
        <f t="shared" ca="1" si="323"/>
        <v/>
      </c>
      <c r="E1359" s="157" t="str">
        <f t="shared" ca="1" si="324"/>
        <v/>
      </c>
      <c r="F1359" s="157"/>
      <c r="G1359" s="158" t="str">
        <f t="shared" ca="1" si="325"/>
        <v/>
      </c>
      <c r="H1359" s="159"/>
      <c r="I1359" s="160" t="str">
        <f>IF(H1359="","",INDEX(D.1[Quy cách],MATCH(H1359,D.1[Tên sản phẩm],0)))</f>
        <v/>
      </c>
      <c r="J1359" s="35" t="str">
        <f>IF(H1359="","",INDEX(D.1[ĐVT],MATCH(H1359,D.1[Tên sản phẩm],0)))</f>
        <v/>
      </c>
      <c r="K1359" s="163" t="str">
        <f>IF(H1359="","",INDEX(D.1[Đơn giá bán
(Tham khảo)],MATCH(H1359,D.1[Tên sản phẩm],0)))</f>
        <v/>
      </c>
      <c r="L1359" s="162"/>
      <c r="M1359" s="159"/>
      <c r="N1359" s="159"/>
      <c r="O1359" s="159"/>
      <c r="P1359" s="163" t="str">
        <f t="shared" si="326"/>
        <v/>
      </c>
      <c r="Q1359" s="164"/>
      <c r="R1359" s="162"/>
      <c r="S1359" s="163" t="str">
        <f t="shared" si="327"/>
        <v/>
      </c>
      <c r="T1359" s="164" t="str">
        <f t="shared" ca="1" si="328"/>
        <v/>
      </c>
      <c r="U1359" s="163" t="str">
        <f t="shared" si="329"/>
        <v/>
      </c>
      <c r="V1359" s="163" t="str">
        <f ca="1">IF(AND(C1359&lt;&gt;"",C1359&lt;&gt;OFFSET(C1359,1,0)),SUMIFS(B.2[Giá có thuế],B.2[Số ĐK],C1359),"")</f>
        <v/>
      </c>
      <c r="W1359" s="159"/>
      <c r="X1359" s="161" t="str">
        <f>IF(W1359="","",'Thông Tin Chung'!$L$3)</f>
        <v/>
      </c>
      <c r="Y1359" s="163" t="str">
        <f t="shared" ca="1" si="330"/>
        <v/>
      </c>
      <c r="Z1359" s="165"/>
      <c r="AA1359" s="155" t="str">
        <f ca="1">IF(C1359="","",IF(OR(D1359&lt;NgayBatDau,D1359&gt;NgayKetThuc),"Ngày tháng phải nằm trong kỳ báo cáo",IF(AND(G1359&lt;&gt;"",COUNTIF(D.2[Tên khách hàng],G1359)=0),"Tên KH chưa khai báo trong DSKH",IF(AND(H1359&lt;&gt;"",COUNTIF(D.1[Tên sản phẩm],H1359)=0),"SP này chưa khai báo trong DSSP",""))))</f>
        <v/>
      </c>
      <c r="AB1359" s="23" t="str">
        <f t="shared" ca="1" si="316"/>
        <v/>
      </c>
      <c r="AC1359" s="23" t="str">
        <f t="shared" ca="1" si="317"/>
        <v/>
      </c>
      <c r="AD1359" s="23" t="str">
        <f t="shared" ca="1" si="318"/>
        <v/>
      </c>
      <c r="AE1359" s="68" t="str">
        <f t="shared" ca="1" si="319"/>
        <v/>
      </c>
      <c r="AF1359" s="69" t="str">
        <f>IF(OR(H1359="",S1359=""),"",S1359-(SUM(L1359,M1359)*INDEX(D.1[Đơn giá],MATCH(H1359,D.1[Tên sản phẩm],0))))</f>
        <v/>
      </c>
      <c r="AG1359" s="90" t="str">
        <f t="shared" ca="1" si="320"/>
        <v/>
      </c>
      <c r="AH1359" s="90"/>
    </row>
    <row r="1360" spans="2:34" ht="27.75" customHeight="1" x14ac:dyDescent="0.2">
      <c r="B1360" s="154">
        <f t="shared" si="321"/>
        <v>1357</v>
      </c>
      <c r="C1360" s="155" t="str">
        <f t="shared" ca="1" si="322"/>
        <v/>
      </c>
      <c r="D1360" s="156" t="str">
        <f t="shared" ca="1" si="323"/>
        <v/>
      </c>
      <c r="E1360" s="157" t="str">
        <f t="shared" ca="1" si="324"/>
        <v/>
      </c>
      <c r="F1360" s="157"/>
      <c r="G1360" s="158" t="str">
        <f t="shared" ca="1" si="325"/>
        <v/>
      </c>
      <c r="H1360" s="159"/>
      <c r="I1360" s="160" t="str">
        <f>IF(H1360="","",INDEX(D.1[Quy cách],MATCH(H1360,D.1[Tên sản phẩm],0)))</f>
        <v/>
      </c>
      <c r="J1360" s="35" t="str">
        <f>IF(H1360="","",INDEX(D.1[ĐVT],MATCH(H1360,D.1[Tên sản phẩm],0)))</f>
        <v/>
      </c>
      <c r="K1360" s="163" t="str">
        <f>IF(H1360="","",INDEX(D.1[Đơn giá bán
(Tham khảo)],MATCH(H1360,D.1[Tên sản phẩm],0)))</f>
        <v/>
      </c>
      <c r="L1360" s="162"/>
      <c r="M1360" s="159"/>
      <c r="N1360" s="159"/>
      <c r="O1360" s="159"/>
      <c r="P1360" s="163" t="str">
        <f t="shared" si="326"/>
        <v/>
      </c>
      <c r="Q1360" s="164"/>
      <c r="R1360" s="162"/>
      <c r="S1360" s="163" t="str">
        <f t="shared" si="327"/>
        <v/>
      </c>
      <c r="T1360" s="164" t="str">
        <f t="shared" ca="1" si="328"/>
        <v/>
      </c>
      <c r="U1360" s="163" t="str">
        <f t="shared" si="329"/>
        <v/>
      </c>
      <c r="V1360" s="163" t="str">
        <f ca="1">IF(AND(C1360&lt;&gt;"",C1360&lt;&gt;OFFSET(C1360,1,0)),SUMIFS(B.2[Giá có thuế],B.2[Số ĐK],C1360),"")</f>
        <v/>
      </c>
      <c r="W1360" s="159"/>
      <c r="X1360" s="161" t="str">
        <f>IF(W1360="","",'Thông Tin Chung'!$L$3)</f>
        <v/>
      </c>
      <c r="Y1360" s="163" t="str">
        <f t="shared" ca="1" si="330"/>
        <v/>
      </c>
      <c r="Z1360" s="165"/>
      <c r="AA1360" s="155" t="str">
        <f ca="1">IF(C1360="","",IF(OR(D1360&lt;NgayBatDau,D1360&gt;NgayKetThuc),"Ngày tháng phải nằm trong kỳ báo cáo",IF(AND(G1360&lt;&gt;"",COUNTIF(D.2[Tên khách hàng],G1360)=0),"Tên KH chưa khai báo trong DSKH",IF(AND(H1360&lt;&gt;"",COUNTIF(D.1[Tên sản phẩm],H1360)=0),"SP này chưa khai báo trong DSSP",""))))</f>
        <v/>
      </c>
      <c r="AB1360" s="23" t="str">
        <f t="shared" ca="1" si="316"/>
        <v/>
      </c>
      <c r="AC1360" s="23" t="str">
        <f t="shared" ca="1" si="317"/>
        <v/>
      </c>
      <c r="AD1360" s="23" t="str">
        <f t="shared" ca="1" si="318"/>
        <v/>
      </c>
      <c r="AE1360" s="68" t="str">
        <f t="shared" ca="1" si="319"/>
        <v/>
      </c>
      <c r="AF1360" s="69" t="str">
        <f>IF(OR(H1360="",S1360=""),"",S1360-(SUM(L1360,M1360)*INDEX(D.1[Đơn giá],MATCH(H1360,D.1[Tên sản phẩm],0))))</f>
        <v/>
      </c>
      <c r="AG1360" s="90" t="str">
        <f t="shared" ca="1" si="320"/>
        <v/>
      </c>
      <c r="AH1360" s="90"/>
    </row>
    <row r="1361" spans="2:34" ht="27.75" customHeight="1" x14ac:dyDescent="0.2">
      <c r="B1361" s="154">
        <f t="shared" si="321"/>
        <v>1358</v>
      </c>
      <c r="C1361" s="155" t="str">
        <f t="shared" ca="1" si="322"/>
        <v/>
      </c>
      <c r="D1361" s="156" t="str">
        <f t="shared" ca="1" si="323"/>
        <v/>
      </c>
      <c r="E1361" s="157" t="str">
        <f t="shared" ca="1" si="324"/>
        <v/>
      </c>
      <c r="F1361" s="157"/>
      <c r="G1361" s="158" t="str">
        <f t="shared" ca="1" si="325"/>
        <v/>
      </c>
      <c r="H1361" s="159"/>
      <c r="I1361" s="160" t="str">
        <f>IF(H1361="","",INDEX(D.1[Quy cách],MATCH(H1361,D.1[Tên sản phẩm],0)))</f>
        <v/>
      </c>
      <c r="J1361" s="35" t="str">
        <f>IF(H1361="","",INDEX(D.1[ĐVT],MATCH(H1361,D.1[Tên sản phẩm],0)))</f>
        <v/>
      </c>
      <c r="K1361" s="163" t="str">
        <f>IF(H1361="","",INDEX(D.1[Đơn giá bán
(Tham khảo)],MATCH(H1361,D.1[Tên sản phẩm],0)))</f>
        <v/>
      </c>
      <c r="L1361" s="162"/>
      <c r="M1361" s="159"/>
      <c r="N1361" s="159"/>
      <c r="O1361" s="159"/>
      <c r="P1361" s="163" t="str">
        <f t="shared" si="326"/>
        <v/>
      </c>
      <c r="Q1361" s="164"/>
      <c r="R1361" s="162"/>
      <c r="S1361" s="163" t="str">
        <f t="shared" si="327"/>
        <v/>
      </c>
      <c r="T1361" s="164" t="str">
        <f t="shared" ca="1" si="328"/>
        <v/>
      </c>
      <c r="U1361" s="163" t="str">
        <f t="shared" si="329"/>
        <v/>
      </c>
      <c r="V1361" s="163" t="str">
        <f ca="1">IF(AND(C1361&lt;&gt;"",C1361&lt;&gt;OFFSET(C1361,1,0)),SUMIFS(B.2[Giá có thuế],B.2[Số ĐK],C1361),"")</f>
        <v/>
      </c>
      <c r="W1361" s="159"/>
      <c r="X1361" s="161" t="str">
        <f>IF(W1361="","",'Thông Tin Chung'!$L$3)</f>
        <v/>
      </c>
      <c r="Y1361" s="163" t="str">
        <f t="shared" ca="1" si="330"/>
        <v/>
      </c>
      <c r="Z1361" s="165"/>
      <c r="AA1361" s="155" t="str">
        <f ca="1">IF(C1361="","",IF(OR(D1361&lt;NgayBatDau,D1361&gt;NgayKetThuc),"Ngày tháng phải nằm trong kỳ báo cáo",IF(AND(G1361&lt;&gt;"",COUNTIF(D.2[Tên khách hàng],G1361)=0),"Tên KH chưa khai báo trong DSKH",IF(AND(H1361&lt;&gt;"",COUNTIF(D.1[Tên sản phẩm],H1361)=0),"SP này chưa khai báo trong DSSP",""))))</f>
        <v/>
      </c>
      <c r="AB1361" s="23" t="str">
        <f t="shared" ca="1" si="316"/>
        <v/>
      </c>
      <c r="AC1361" s="23" t="str">
        <f t="shared" ca="1" si="317"/>
        <v/>
      </c>
      <c r="AD1361" s="23" t="str">
        <f t="shared" ca="1" si="318"/>
        <v/>
      </c>
      <c r="AE1361" s="68" t="str">
        <f t="shared" ca="1" si="319"/>
        <v/>
      </c>
      <c r="AF1361" s="69" t="str">
        <f>IF(OR(H1361="",S1361=""),"",S1361-(SUM(L1361,M1361)*INDEX(D.1[Đơn giá],MATCH(H1361,D.1[Tên sản phẩm],0))))</f>
        <v/>
      </c>
      <c r="AG1361" s="90" t="str">
        <f t="shared" ca="1" si="320"/>
        <v/>
      </c>
      <c r="AH1361" s="90"/>
    </row>
    <row r="1362" spans="2:34" ht="27.75" customHeight="1" x14ac:dyDescent="0.2">
      <c r="B1362" s="154">
        <f t="shared" si="321"/>
        <v>1359</v>
      </c>
      <c r="C1362" s="155" t="str">
        <f t="shared" ca="1" si="322"/>
        <v/>
      </c>
      <c r="D1362" s="156" t="str">
        <f t="shared" ca="1" si="323"/>
        <v/>
      </c>
      <c r="E1362" s="157" t="str">
        <f t="shared" ca="1" si="324"/>
        <v/>
      </c>
      <c r="F1362" s="157"/>
      <c r="G1362" s="158" t="str">
        <f t="shared" ca="1" si="325"/>
        <v/>
      </c>
      <c r="H1362" s="159"/>
      <c r="I1362" s="160" t="str">
        <f>IF(H1362="","",INDEX(D.1[Quy cách],MATCH(H1362,D.1[Tên sản phẩm],0)))</f>
        <v/>
      </c>
      <c r="J1362" s="35" t="str">
        <f>IF(H1362="","",INDEX(D.1[ĐVT],MATCH(H1362,D.1[Tên sản phẩm],0)))</f>
        <v/>
      </c>
      <c r="K1362" s="163" t="str">
        <f>IF(H1362="","",INDEX(D.1[Đơn giá bán
(Tham khảo)],MATCH(H1362,D.1[Tên sản phẩm],0)))</f>
        <v/>
      </c>
      <c r="L1362" s="162"/>
      <c r="M1362" s="159"/>
      <c r="N1362" s="159"/>
      <c r="O1362" s="159"/>
      <c r="P1362" s="163" t="str">
        <f t="shared" si="326"/>
        <v/>
      </c>
      <c r="Q1362" s="164"/>
      <c r="R1362" s="162"/>
      <c r="S1362" s="163" t="str">
        <f t="shared" si="327"/>
        <v/>
      </c>
      <c r="T1362" s="164" t="str">
        <f t="shared" ca="1" si="328"/>
        <v/>
      </c>
      <c r="U1362" s="163" t="str">
        <f t="shared" si="329"/>
        <v/>
      </c>
      <c r="V1362" s="163" t="str">
        <f ca="1">IF(AND(C1362&lt;&gt;"",C1362&lt;&gt;OFFSET(C1362,1,0)),SUMIFS(B.2[Giá có thuế],B.2[Số ĐK],C1362),"")</f>
        <v/>
      </c>
      <c r="W1362" s="159"/>
      <c r="X1362" s="161" t="str">
        <f>IF(W1362="","",'Thông Tin Chung'!$L$3)</f>
        <v/>
      </c>
      <c r="Y1362" s="163" t="str">
        <f t="shared" ca="1" si="330"/>
        <v/>
      </c>
      <c r="Z1362" s="165"/>
      <c r="AA1362" s="155" t="str">
        <f ca="1">IF(C1362="","",IF(OR(D1362&lt;NgayBatDau,D1362&gt;NgayKetThuc),"Ngày tháng phải nằm trong kỳ báo cáo",IF(AND(G1362&lt;&gt;"",COUNTIF(D.2[Tên khách hàng],G1362)=0),"Tên KH chưa khai báo trong DSKH",IF(AND(H1362&lt;&gt;"",COUNTIF(D.1[Tên sản phẩm],H1362)=0),"SP này chưa khai báo trong DSSP",""))))</f>
        <v/>
      </c>
      <c r="AB1362" s="23" t="str">
        <f t="shared" ca="1" si="316"/>
        <v/>
      </c>
      <c r="AC1362" s="23" t="str">
        <f t="shared" ca="1" si="317"/>
        <v/>
      </c>
      <c r="AD1362" s="23" t="str">
        <f t="shared" ca="1" si="318"/>
        <v/>
      </c>
      <c r="AE1362" s="68" t="str">
        <f t="shared" ca="1" si="319"/>
        <v/>
      </c>
      <c r="AF1362" s="69" t="str">
        <f>IF(OR(H1362="",S1362=""),"",S1362-(SUM(L1362,M1362)*INDEX(D.1[Đơn giá],MATCH(H1362,D.1[Tên sản phẩm],0))))</f>
        <v/>
      </c>
      <c r="AG1362" s="90" t="str">
        <f t="shared" ca="1" si="320"/>
        <v/>
      </c>
      <c r="AH1362" s="90"/>
    </row>
    <row r="1363" spans="2:34" ht="27.75" customHeight="1" x14ac:dyDescent="0.2">
      <c r="B1363" s="154">
        <f t="shared" si="321"/>
        <v>1360</v>
      </c>
      <c r="C1363" s="155" t="str">
        <f t="shared" ca="1" si="322"/>
        <v/>
      </c>
      <c r="D1363" s="156" t="str">
        <f t="shared" ca="1" si="323"/>
        <v/>
      </c>
      <c r="E1363" s="157" t="str">
        <f t="shared" ca="1" si="324"/>
        <v/>
      </c>
      <c r="F1363" s="157"/>
      <c r="G1363" s="158" t="str">
        <f t="shared" ca="1" si="325"/>
        <v/>
      </c>
      <c r="H1363" s="159"/>
      <c r="I1363" s="160" t="str">
        <f>IF(H1363="","",INDEX(D.1[Quy cách],MATCH(H1363,D.1[Tên sản phẩm],0)))</f>
        <v/>
      </c>
      <c r="J1363" s="35" t="str">
        <f>IF(H1363="","",INDEX(D.1[ĐVT],MATCH(H1363,D.1[Tên sản phẩm],0)))</f>
        <v/>
      </c>
      <c r="K1363" s="163" t="str">
        <f>IF(H1363="","",INDEX(D.1[Đơn giá bán
(Tham khảo)],MATCH(H1363,D.1[Tên sản phẩm],0)))</f>
        <v/>
      </c>
      <c r="L1363" s="162"/>
      <c r="M1363" s="159"/>
      <c r="N1363" s="159"/>
      <c r="O1363" s="159"/>
      <c r="P1363" s="163" t="str">
        <f t="shared" si="326"/>
        <v/>
      </c>
      <c r="Q1363" s="164"/>
      <c r="R1363" s="162"/>
      <c r="S1363" s="163" t="str">
        <f t="shared" si="327"/>
        <v/>
      </c>
      <c r="T1363" s="164" t="str">
        <f t="shared" ca="1" si="328"/>
        <v/>
      </c>
      <c r="U1363" s="163" t="str">
        <f t="shared" si="329"/>
        <v/>
      </c>
      <c r="V1363" s="163" t="str">
        <f ca="1">IF(AND(C1363&lt;&gt;"",C1363&lt;&gt;OFFSET(C1363,1,0)),SUMIFS(B.2[Giá có thuế],B.2[Số ĐK],C1363),"")</f>
        <v/>
      </c>
      <c r="W1363" s="159"/>
      <c r="X1363" s="161" t="str">
        <f>IF(W1363="","",'Thông Tin Chung'!$L$3)</f>
        <v/>
      </c>
      <c r="Y1363" s="163" t="str">
        <f t="shared" ca="1" si="330"/>
        <v/>
      </c>
      <c r="Z1363" s="165"/>
      <c r="AA1363" s="155" t="str">
        <f ca="1">IF(C1363="","",IF(OR(D1363&lt;NgayBatDau,D1363&gt;NgayKetThuc),"Ngày tháng phải nằm trong kỳ báo cáo",IF(AND(G1363&lt;&gt;"",COUNTIF(D.2[Tên khách hàng],G1363)=0),"Tên KH chưa khai báo trong DSKH",IF(AND(H1363&lt;&gt;"",COUNTIF(D.1[Tên sản phẩm],H1363)=0),"SP này chưa khai báo trong DSSP",""))))</f>
        <v/>
      </c>
      <c r="AB1363" s="23" t="str">
        <f t="shared" ca="1" si="316"/>
        <v/>
      </c>
      <c r="AC1363" s="23" t="str">
        <f t="shared" ca="1" si="317"/>
        <v/>
      </c>
      <c r="AD1363" s="23" t="str">
        <f t="shared" ca="1" si="318"/>
        <v/>
      </c>
      <c r="AE1363" s="68" t="str">
        <f t="shared" ca="1" si="319"/>
        <v/>
      </c>
      <c r="AF1363" s="69" t="str">
        <f>IF(OR(H1363="",S1363=""),"",S1363-(SUM(L1363,M1363)*INDEX(D.1[Đơn giá],MATCH(H1363,D.1[Tên sản phẩm],0))))</f>
        <v/>
      </c>
      <c r="AG1363" s="90" t="str">
        <f t="shared" ca="1" si="320"/>
        <v/>
      </c>
      <c r="AH1363" s="90"/>
    </row>
    <row r="1364" spans="2:34" ht="27.75" customHeight="1" x14ac:dyDescent="0.2">
      <c r="B1364" s="154">
        <f t="shared" si="321"/>
        <v>1361</v>
      </c>
      <c r="C1364" s="155" t="str">
        <f t="shared" ca="1" si="322"/>
        <v/>
      </c>
      <c r="D1364" s="156" t="str">
        <f t="shared" ca="1" si="323"/>
        <v/>
      </c>
      <c r="E1364" s="157" t="str">
        <f t="shared" ca="1" si="324"/>
        <v/>
      </c>
      <c r="F1364" s="157"/>
      <c r="G1364" s="158" t="str">
        <f t="shared" ca="1" si="325"/>
        <v/>
      </c>
      <c r="H1364" s="159"/>
      <c r="I1364" s="160" t="str">
        <f>IF(H1364="","",INDEX(D.1[Quy cách],MATCH(H1364,D.1[Tên sản phẩm],0)))</f>
        <v/>
      </c>
      <c r="J1364" s="35" t="str">
        <f>IF(H1364="","",INDEX(D.1[ĐVT],MATCH(H1364,D.1[Tên sản phẩm],0)))</f>
        <v/>
      </c>
      <c r="K1364" s="163" t="str">
        <f>IF(H1364="","",INDEX(D.1[Đơn giá bán
(Tham khảo)],MATCH(H1364,D.1[Tên sản phẩm],0)))</f>
        <v/>
      </c>
      <c r="L1364" s="162"/>
      <c r="M1364" s="159"/>
      <c r="N1364" s="159"/>
      <c r="O1364" s="159"/>
      <c r="P1364" s="163" t="str">
        <f t="shared" si="326"/>
        <v/>
      </c>
      <c r="Q1364" s="164"/>
      <c r="R1364" s="162"/>
      <c r="S1364" s="163" t="str">
        <f t="shared" si="327"/>
        <v/>
      </c>
      <c r="T1364" s="164" t="str">
        <f t="shared" ca="1" si="328"/>
        <v/>
      </c>
      <c r="U1364" s="163" t="str">
        <f t="shared" si="329"/>
        <v/>
      </c>
      <c r="V1364" s="163" t="str">
        <f ca="1">IF(AND(C1364&lt;&gt;"",C1364&lt;&gt;OFFSET(C1364,1,0)),SUMIFS(B.2[Giá có thuế],B.2[Số ĐK],C1364),"")</f>
        <v/>
      </c>
      <c r="W1364" s="159"/>
      <c r="X1364" s="161" t="str">
        <f>IF(W1364="","",'Thông Tin Chung'!$L$3)</f>
        <v/>
      </c>
      <c r="Y1364" s="163" t="str">
        <f t="shared" ca="1" si="330"/>
        <v/>
      </c>
      <c r="Z1364" s="165"/>
      <c r="AA1364" s="155" t="str">
        <f ca="1">IF(C1364="","",IF(OR(D1364&lt;NgayBatDau,D1364&gt;NgayKetThuc),"Ngày tháng phải nằm trong kỳ báo cáo",IF(AND(G1364&lt;&gt;"",COUNTIF(D.2[Tên khách hàng],G1364)=0),"Tên KH chưa khai báo trong DSKH",IF(AND(H1364&lt;&gt;"",COUNTIF(D.1[Tên sản phẩm],H1364)=0),"SP này chưa khai báo trong DSSP",""))))</f>
        <v/>
      </c>
      <c r="AB1364" s="23" t="str">
        <f t="shared" ca="1" si="316"/>
        <v/>
      </c>
      <c r="AC1364" s="23" t="str">
        <f t="shared" ca="1" si="317"/>
        <v/>
      </c>
      <c r="AD1364" s="23" t="str">
        <f t="shared" ca="1" si="318"/>
        <v/>
      </c>
      <c r="AE1364" s="68" t="str">
        <f t="shared" ca="1" si="319"/>
        <v/>
      </c>
      <c r="AF1364" s="69" t="str">
        <f>IF(OR(H1364="",S1364=""),"",S1364-(SUM(L1364,M1364)*INDEX(D.1[Đơn giá],MATCH(H1364,D.1[Tên sản phẩm],0))))</f>
        <v/>
      </c>
      <c r="AG1364" s="90" t="str">
        <f t="shared" ca="1" si="320"/>
        <v/>
      </c>
      <c r="AH1364" s="90"/>
    </row>
    <row r="1365" spans="2:34" ht="27.75" customHeight="1" x14ac:dyDescent="0.2">
      <c r="B1365" s="154">
        <f t="shared" si="321"/>
        <v>1362</v>
      </c>
      <c r="C1365" s="155" t="str">
        <f t="shared" ca="1" si="322"/>
        <v/>
      </c>
      <c r="D1365" s="156" t="str">
        <f t="shared" ca="1" si="323"/>
        <v/>
      </c>
      <c r="E1365" s="157" t="str">
        <f t="shared" ca="1" si="324"/>
        <v/>
      </c>
      <c r="F1365" s="157"/>
      <c r="G1365" s="158" t="str">
        <f t="shared" ca="1" si="325"/>
        <v/>
      </c>
      <c r="H1365" s="159"/>
      <c r="I1365" s="160" t="str">
        <f>IF(H1365="","",INDEX(D.1[Quy cách],MATCH(H1365,D.1[Tên sản phẩm],0)))</f>
        <v/>
      </c>
      <c r="J1365" s="35" t="str">
        <f>IF(H1365="","",INDEX(D.1[ĐVT],MATCH(H1365,D.1[Tên sản phẩm],0)))</f>
        <v/>
      </c>
      <c r="K1365" s="163" t="str">
        <f>IF(H1365="","",INDEX(D.1[Đơn giá bán
(Tham khảo)],MATCH(H1365,D.1[Tên sản phẩm],0)))</f>
        <v/>
      </c>
      <c r="L1365" s="162"/>
      <c r="M1365" s="159"/>
      <c r="N1365" s="159"/>
      <c r="O1365" s="159"/>
      <c r="P1365" s="163" t="str">
        <f t="shared" si="326"/>
        <v/>
      </c>
      <c r="Q1365" s="164"/>
      <c r="R1365" s="162"/>
      <c r="S1365" s="163" t="str">
        <f t="shared" si="327"/>
        <v/>
      </c>
      <c r="T1365" s="164" t="str">
        <f t="shared" ca="1" si="328"/>
        <v/>
      </c>
      <c r="U1365" s="163" t="str">
        <f t="shared" si="329"/>
        <v/>
      </c>
      <c r="V1365" s="163" t="str">
        <f ca="1">IF(AND(C1365&lt;&gt;"",C1365&lt;&gt;OFFSET(C1365,1,0)),SUMIFS(B.2[Giá có thuế],B.2[Số ĐK],C1365),"")</f>
        <v/>
      </c>
      <c r="W1365" s="159"/>
      <c r="X1365" s="161" t="str">
        <f>IF(W1365="","",'Thông Tin Chung'!$L$3)</f>
        <v/>
      </c>
      <c r="Y1365" s="163" t="str">
        <f t="shared" ca="1" si="330"/>
        <v/>
      </c>
      <c r="Z1365" s="165"/>
      <c r="AA1365" s="155" t="str">
        <f ca="1">IF(C1365="","",IF(OR(D1365&lt;NgayBatDau,D1365&gt;NgayKetThuc),"Ngày tháng phải nằm trong kỳ báo cáo",IF(AND(G1365&lt;&gt;"",COUNTIF(D.2[Tên khách hàng],G1365)=0),"Tên KH chưa khai báo trong DSKH",IF(AND(H1365&lt;&gt;"",COUNTIF(D.1[Tên sản phẩm],H1365)=0),"SP này chưa khai báo trong DSSP",""))))</f>
        <v/>
      </c>
      <c r="AB1365" s="23" t="str">
        <f t="shared" ca="1" si="316"/>
        <v/>
      </c>
      <c r="AC1365" s="23" t="str">
        <f t="shared" ca="1" si="317"/>
        <v/>
      </c>
      <c r="AD1365" s="23" t="str">
        <f t="shared" ca="1" si="318"/>
        <v/>
      </c>
      <c r="AE1365" s="68" t="str">
        <f t="shared" ca="1" si="319"/>
        <v/>
      </c>
      <c r="AF1365" s="69" t="str">
        <f>IF(OR(H1365="",S1365=""),"",S1365-(SUM(L1365,M1365)*INDEX(D.1[Đơn giá],MATCH(H1365,D.1[Tên sản phẩm],0))))</f>
        <v/>
      </c>
      <c r="AG1365" s="90" t="str">
        <f t="shared" ca="1" si="320"/>
        <v/>
      </c>
      <c r="AH1365" s="90"/>
    </row>
    <row r="1366" spans="2:34" ht="27.75" customHeight="1" x14ac:dyDescent="0.2">
      <c r="B1366" s="154">
        <f t="shared" si="321"/>
        <v>1363</v>
      </c>
      <c r="C1366" s="155" t="str">
        <f t="shared" ca="1" si="322"/>
        <v/>
      </c>
      <c r="D1366" s="156" t="str">
        <f t="shared" ca="1" si="323"/>
        <v/>
      </c>
      <c r="E1366" s="157" t="str">
        <f t="shared" ca="1" si="324"/>
        <v/>
      </c>
      <c r="F1366" s="157"/>
      <c r="G1366" s="158" t="str">
        <f t="shared" ca="1" si="325"/>
        <v/>
      </c>
      <c r="H1366" s="159"/>
      <c r="I1366" s="160" t="str">
        <f>IF(H1366="","",INDEX(D.1[Quy cách],MATCH(H1366,D.1[Tên sản phẩm],0)))</f>
        <v/>
      </c>
      <c r="J1366" s="35" t="str">
        <f>IF(H1366="","",INDEX(D.1[ĐVT],MATCH(H1366,D.1[Tên sản phẩm],0)))</f>
        <v/>
      </c>
      <c r="K1366" s="163" t="str">
        <f>IF(H1366="","",INDEX(D.1[Đơn giá bán
(Tham khảo)],MATCH(H1366,D.1[Tên sản phẩm],0)))</f>
        <v/>
      </c>
      <c r="L1366" s="162"/>
      <c r="M1366" s="159"/>
      <c r="N1366" s="159"/>
      <c r="O1366" s="159"/>
      <c r="P1366" s="163" t="str">
        <f t="shared" si="326"/>
        <v/>
      </c>
      <c r="Q1366" s="164"/>
      <c r="R1366" s="162"/>
      <c r="S1366" s="163" t="str">
        <f t="shared" si="327"/>
        <v/>
      </c>
      <c r="T1366" s="164" t="str">
        <f t="shared" ca="1" si="328"/>
        <v/>
      </c>
      <c r="U1366" s="163" t="str">
        <f t="shared" si="329"/>
        <v/>
      </c>
      <c r="V1366" s="163" t="str">
        <f ca="1">IF(AND(C1366&lt;&gt;"",C1366&lt;&gt;OFFSET(C1366,1,0)),SUMIFS(B.2[Giá có thuế],B.2[Số ĐK],C1366),"")</f>
        <v/>
      </c>
      <c r="W1366" s="159"/>
      <c r="X1366" s="161" t="str">
        <f>IF(W1366="","",'Thông Tin Chung'!$L$3)</f>
        <v/>
      </c>
      <c r="Y1366" s="163" t="str">
        <f t="shared" ca="1" si="330"/>
        <v/>
      </c>
      <c r="Z1366" s="165"/>
      <c r="AA1366" s="155" t="str">
        <f ca="1">IF(C1366="","",IF(OR(D1366&lt;NgayBatDau,D1366&gt;NgayKetThuc),"Ngày tháng phải nằm trong kỳ báo cáo",IF(AND(G1366&lt;&gt;"",COUNTIF(D.2[Tên khách hàng],G1366)=0),"Tên KH chưa khai báo trong DSKH",IF(AND(H1366&lt;&gt;"",COUNTIF(D.1[Tên sản phẩm],H1366)=0),"SP này chưa khai báo trong DSSP",""))))</f>
        <v/>
      </c>
      <c r="AB1366" s="23" t="str">
        <f t="shared" ca="1" si="316"/>
        <v/>
      </c>
      <c r="AC1366" s="23" t="str">
        <f t="shared" ca="1" si="317"/>
        <v/>
      </c>
      <c r="AD1366" s="23" t="str">
        <f t="shared" ca="1" si="318"/>
        <v/>
      </c>
      <c r="AE1366" s="68" t="str">
        <f t="shared" ca="1" si="319"/>
        <v/>
      </c>
      <c r="AF1366" s="69" t="str">
        <f>IF(OR(H1366="",S1366=""),"",S1366-(SUM(L1366,M1366)*INDEX(D.1[Đơn giá],MATCH(H1366,D.1[Tên sản phẩm],0))))</f>
        <v/>
      </c>
      <c r="AG1366" s="90" t="str">
        <f t="shared" ca="1" si="320"/>
        <v/>
      </c>
      <c r="AH1366" s="90"/>
    </row>
    <row r="1367" spans="2:34" ht="27.75" customHeight="1" x14ac:dyDescent="0.2">
      <c r="B1367" s="154">
        <f t="shared" si="321"/>
        <v>1364</v>
      </c>
      <c r="C1367" s="155" t="str">
        <f t="shared" ca="1" si="322"/>
        <v/>
      </c>
      <c r="D1367" s="156" t="str">
        <f t="shared" ca="1" si="323"/>
        <v/>
      </c>
      <c r="E1367" s="157" t="str">
        <f t="shared" ca="1" si="324"/>
        <v/>
      </c>
      <c r="F1367" s="157"/>
      <c r="G1367" s="158" t="str">
        <f t="shared" ca="1" si="325"/>
        <v/>
      </c>
      <c r="H1367" s="159"/>
      <c r="I1367" s="160" t="str">
        <f>IF(H1367="","",INDEX(D.1[Quy cách],MATCH(H1367,D.1[Tên sản phẩm],0)))</f>
        <v/>
      </c>
      <c r="J1367" s="35" t="str">
        <f>IF(H1367="","",INDEX(D.1[ĐVT],MATCH(H1367,D.1[Tên sản phẩm],0)))</f>
        <v/>
      </c>
      <c r="K1367" s="163" t="str">
        <f>IF(H1367="","",INDEX(D.1[Đơn giá bán
(Tham khảo)],MATCH(H1367,D.1[Tên sản phẩm],0)))</f>
        <v/>
      </c>
      <c r="L1367" s="162"/>
      <c r="M1367" s="159"/>
      <c r="N1367" s="159"/>
      <c r="O1367" s="159"/>
      <c r="P1367" s="163" t="str">
        <f t="shared" si="326"/>
        <v/>
      </c>
      <c r="Q1367" s="164"/>
      <c r="R1367" s="162"/>
      <c r="S1367" s="163" t="str">
        <f t="shared" si="327"/>
        <v/>
      </c>
      <c r="T1367" s="164" t="str">
        <f t="shared" ca="1" si="328"/>
        <v/>
      </c>
      <c r="U1367" s="163" t="str">
        <f t="shared" si="329"/>
        <v/>
      </c>
      <c r="V1367" s="163" t="str">
        <f ca="1">IF(AND(C1367&lt;&gt;"",C1367&lt;&gt;OFFSET(C1367,1,0)),SUMIFS(B.2[Giá có thuế],B.2[Số ĐK],C1367),"")</f>
        <v/>
      </c>
      <c r="W1367" s="159"/>
      <c r="X1367" s="161" t="str">
        <f>IF(W1367="","",'Thông Tin Chung'!$L$3)</f>
        <v/>
      </c>
      <c r="Y1367" s="163" t="str">
        <f t="shared" ca="1" si="330"/>
        <v/>
      </c>
      <c r="Z1367" s="165"/>
      <c r="AA1367" s="155" t="str">
        <f ca="1">IF(C1367="","",IF(OR(D1367&lt;NgayBatDau,D1367&gt;NgayKetThuc),"Ngày tháng phải nằm trong kỳ báo cáo",IF(AND(G1367&lt;&gt;"",COUNTIF(D.2[Tên khách hàng],G1367)=0),"Tên KH chưa khai báo trong DSKH",IF(AND(H1367&lt;&gt;"",COUNTIF(D.1[Tên sản phẩm],H1367)=0),"SP này chưa khai báo trong DSSP",""))))</f>
        <v/>
      </c>
      <c r="AB1367" s="23" t="str">
        <f t="shared" ca="1" si="316"/>
        <v/>
      </c>
      <c r="AC1367" s="23" t="str">
        <f t="shared" ca="1" si="317"/>
        <v/>
      </c>
      <c r="AD1367" s="23" t="str">
        <f t="shared" ca="1" si="318"/>
        <v/>
      </c>
      <c r="AE1367" s="68" t="str">
        <f t="shared" ca="1" si="319"/>
        <v/>
      </c>
      <c r="AF1367" s="69" t="str">
        <f>IF(OR(H1367="",S1367=""),"",S1367-(SUM(L1367,M1367)*INDEX(D.1[Đơn giá],MATCH(H1367,D.1[Tên sản phẩm],0))))</f>
        <v/>
      </c>
      <c r="AG1367" s="90" t="str">
        <f t="shared" ca="1" si="320"/>
        <v/>
      </c>
      <c r="AH1367" s="90"/>
    </row>
    <row r="1368" spans="2:34" ht="27.75" customHeight="1" x14ac:dyDescent="0.2">
      <c r="B1368" s="154">
        <f t="shared" si="321"/>
        <v>1365</v>
      </c>
      <c r="C1368" s="155" t="str">
        <f t="shared" ca="1" si="322"/>
        <v/>
      </c>
      <c r="D1368" s="156" t="str">
        <f t="shared" ca="1" si="323"/>
        <v/>
      </c>
      <c r="E1368" s="157" t="str">
        <f t="shared" ca="1" si="324"/>
        <v/>
      </c>
      <c r="F1368" s="157"/>
      <c r="G1368" s="158" t="str">
        <f t="shared" ca="1" si="325"/>
        <v/>
      </c>
      <c r="H1368" s="159"/>
      <c r="I1368" s="160" t="str">
        <f>IF(H1368="","",INDEX(D.1[Quy cách],MATCH(H1368,D.1[Tên sản phẩm],0)))</f>
        <v/>
      </c>
      <c r="J1368" s="35" t="str">
        <f>IF(H1368="","",INDEX(D.1[ĐVT],MATCH(H1368,D.1[Tên sản phẩm],0)))</f>
        <v/>
      </c>
      <c r="K1368" s="163" t="str">
        <f>IF(H1368="","",INDEX(D.1[Đơn giá bán
(Tham khảo)],MATCH(H1368,D.1[Tên sản phẩm],0)))</f>
        <v/>
      </c>
      <c r="L1368" s="162"/>
      <c r="M1368" s="159"/>
      <c r="N1368" s="159"/>
      <c r="O1368" s="159"/>
      <c r="P1368" s="163" t="str">
        <f t="shared" si="326"/>
        <v/>
      </c>
      <c r="Q1368" s="164"/>
      <c r="R1368" s="162"/>
      <c r="S1368" s="163" t="str">
        <f t="shared" si="327"/>
        <v/>
      </c>
      <c r="T1368" s="164" t="str">
        <f t="shared" ca="1" si="328"/>
        <v/>
      </c>
      <c r="U1368" s="163" t="str">
        <f t="shared" si="329"/>
        <v/>
      </c>
      <c r="V1368" s="163" t="str">
        <f ca="1">IF(AND(C1368&lt;&gt;"",C1368&lt;&gt;OFFSET(C1368,1,0)),SUMIFS(B.2[Giá có thuế],B.2[Số ĐK],C1368),"")</f>
        <v/>
      </c>
      <c r="W1368" s="159"/>
      <c r="X1368" s="161" t="str">
        <f>IF(W1368="","",'Thông Tin Chung'!$L$3)</f>
        <v/>
      </c>
      <c r="Y1368" s="163" t="str">
        <f t="shared" ca="1" si="330"/>
        <v/>
      </c>
      <c r="Z1368" s="165"/>
      <c r="AA1368" s="155" t="str">
        <f ca="1">IF(C1368="","",IF(OR(D1368&lt;NgayBatDau,D1368&gt;NgayKetThuc),"Ngày tháng phải nằm trong kỳ báo cáo",IF(AND(G1368&lt;&gt;"",COUNTIF(D.2[Tên khách hàng],G1368)=0),"Tên KH chưa khai báo trong DSKH",IF(AND(H1368&lt;&gt;"",COUNTIF(D.1[Tên sản phẩm],H1368)=0),"SP này chưa khai báo trong DSSP",""))))</f>
        <v/>
      </c>
      <c r="AB1368" s="23" t="str">
        <f t="shared" ca="1" si="316"/>
        <v/>
      </c>
      <c r="AC1368" s="23" t="str">
        <f t="shared" ca="1" si="317"/>
        <v/>
      </c>
      <c r="AD1368" s="23" t="str">
        <f t="shared" ca="1" si="318"/>
        <v/>
      </c>
      <c r="AE1368" s="68" t="str">
        <f t="shared" ca="1" si="319"/>
        <v/>
      </c>
      <c r="AF1368" s="69" t="str">
        <f>IF(OR(H1368="",S1368=""),"",S1368-(SUM(L1368,M1368)*INDEX(D.1[Đơn giá],MATCH(H1368,D.1[Tên sản phẩm],0))))</f>
        <v/>
      </c>
      <c r="AG1368" s="90" t="str">
        <f t="shared" ca="1" si="320"/>
        <v/>
      </c>
      <c r="AH1368" s="90"/>
    </row>
    <row r="1369" spans="2:34" ht="27.75" customHeight="1" x14ac:dyDescent="0.2">
      <c r="B1369" s="154">
        <f t="shared" si="321"/>
        <v>1366</v>
      </c>
      <c r="C1369" s="155" t="str">
        <f t="shared" ca="1" si="322"/>
        <v/>
      </c>
      <c r="D1369" s="156" t="str">
        <f t="shared" ca="1" si="323"/>
        <v/>
      </c>
      <c r="E1369" s="157" t="str">
        <f t="shared" ca="1" si="324"/>
        <v/>
      </c>
      <c r="F1369" s="157"/>
      <c r="G1369" s="158" t="str">
        <f t="shared" ca="1" si="325"/>
        <v/>
      </c>
      <c r="H1369" s="159"/>
      <c r="I1369" s="160" t="str">
        <f>IF(H1369="","",INDEX(D.1[Quy cách],MATCH(H1369,D.1[Tên sản phẩm],0)))</f>
        <v/>
      </c>
      <c r="J1369" s="35" t="str">
        <f>IF(H1369="","",INDEX(D.1[ĐVT],MATCH(H1369,D.1[Tên sản phẩm],0)))</f>
        <v/>
      </c>
      <c r="K1369" s="163" t="str">
        <f>IF(H1369="","",INDEX(D.1[Đơn giá bán
(Tham khảo)],MATCH(H1369,D.1[Tên sản phẩm],0)))</f>
        <v/>
      </c>
      <c r="L1369" s="162"/>
      <c r="M1369" s="159"/>
      <c r="N1369" s="159"/>
      <c r="O1369" s="159"/>
      <c r="P1369" s="163" t="str">
        <f t="shared" si="326"/>
        <v/>
      </c>
      <c r="Q1369" s="164"/>
      <c r="R1369" s="162"/>
      <c r="S1369" s="163" t="str">
        <f t="shared" si="327"/>
        <v/>
      </c>
      <c r="T1369" s="164" t="str">
        <f t="shared" ca="1" si="328"/>
        <v/>
      </c>
      <c r="U1369" s="163" t="str">
        <f t="shared" si="329"/>
        <v/>
      </c>
      <c r="V1369" s="163" t="str">
        <f ca="1">IF(AND(C1369&lt;&gt;"",C1369&lt;&gt;OFFSET(C1369,1,0)),SUMIFS(B.2[Giá có thuế],B.2[Số ĐK],C1369),"")</f>
        <v/>
      </c>
      <c r="W1369" s="159"/>
      <c r="X1369" s="161" t="str">
        <f>IF(W1369="","",'Thông Tin Chung'!$L$3)</f>
        <v/>
      </c>
      <c r="Y1369" s="163" t="str">
        <f t="shared" ca="1" si="330"/>
        <v/>
      </c>
      <c r="Z1369" s="165"/>
      <c r="AA1369" s="155" t="str">
        <f ca="1">IF(C1369="","",IF(OR(D1369&lt;NgayBatDau,D1369&gt;NgayKetThuc),"Ngày tháng phải nằm trong kỳ báo cáo",IF(AND(G1369&lt;&gt;"",COUNTIF(D.2[Tên khách hàng],G1369)=0),"Tên KH chưa khai báo trong DSKH",IF(AND(H1369&lt;&gt;"",COUNTIF(D.1[Tên sản phẩm],H1369)=0),"SP này chưa khai báo trong DSSP",""))))</f>
        <v/>
      </c>
      <c r="AB1369" s="23" t="str">
        <f t="shared" ca="1" si="316"/>
        <v/>
      </c>
      <c r="AC1369" s="23" t="str">
        <f t="shared" ca="1" si="317"/>
        <v/>
      </c>
      <c r="AD1369" s="23" t="str">
        <f t="shared" ca="1" si="318"/>
        <v/>
      </c>
      <c r="AE1369" s="68" t="str">
        <f t="shared" ca="1" si="319"/>
        <v/>
      </c>
      <c r="AF1369" s="69" t="str">
        <f>IF(OR(H1369="",S1369=""),"",S1369-(SUM(L1369,M1369)*INDEX(D.1[Đơn giá],MATCH(H1369,D.1[Tên sản phẩm],0))))</f>
        <v/>
      </c>
      <c r="AG1369" s="90" t="str">
        <f t="shared" ca="1" si="320"/>
        <v/>
      </c>
      <c r="AH1369" s="90"/>
    </row>
    <row r="1370" spans="2:34" ht="27.75" customHeight="1" x14ac:dyDescent="0.2">
      <c r="B1370" s="154">
        <f t="shared" si="321"/>
        <v>1367</v>
      </c>
      <c r="C1370" s="155" t="str">
        <f t="shared" ca="1" si="322"/>
        <v/>
      </c>
      <c r="D1370" s="156" t="str">
        <f t="shared" ca="1" si="323"/>
        <v/>
      </c>
      <c r="E1370" s="157" t="str">
        <f t="shared" ca="1" si="324"/>
        <v/>
      </c>
      <c r="F1370" s="157"/>
      <c r="G1370" s="158" t="str">
        <f t="shared" ca="1" si="325"/>
        <v/>
      </c>
      <c r="H1370" s="159"/>
      <c r="I1370" s="160" t="str">
        <f>IF(H1370="","",INDEX(D.1[Quy cách],MATCH(H1370,D.1[Tên sản phẩm],0)))</f>
        <v/>
      </c>
      <c r="J1370" s="35" t="str">
        <f>IF(H1370="","",INDEX(D.1[ĐVT],MATCH(H1370,D.1[Tên sản phẩm],0)))</f>
        <v/>
      </c>
      <c r="K1370" s="163" t="str">
        <f>IF(H1370="","",INDEX(D.1[Đơn giá bán
(Tham khảo)],MATCH(H1370,D.1[Tên sản phẩm],0)))</f>
        <v/>
      </c>
      <c r="L1370" s="162"/>
      <c r="M1370" s="159"/>
      <c r="N1370" s="159"/>
      <c r="O1370" s="159"/>
      <c r="P1370" s="163" t="str">
        <f t="shared" si="326"/>
        <v/>
      </c>
      <c r="Q1370" s="164"/>
      <c r="R1370" s="162"/>
      <c r="S1370" s="163" t="str">
        <f t="shared" si="327"/>
        <v/>
      </c>
      <c r="T1370" s="164" t="str">
        <f t="shared" ca="1" si="328"/>
        <v/>
      </c>
      <c r="U1370" s="163" t="str">
        <f t="shared" si="329"/>
        <v/>
      </c>
      <c r="V1370" s="163" t="str">
        <f ca="1">IF(AND(C1370&lt;&gt;"",C1370&lt;&gt;OFFSET(C1370,1,0)),SUMIFS(B.2[Giá có thuế],B.2[Số ĐK],C1370),"")</f>
        <v/>
      </c>
      <c r="W1370" s="159"/>
      <c r="X1370" s="161" t="str">
        <f>IF(W1370="","",'Thông Tin Chung'!$L$3)</f>
        <v/>
      </c>
      <c r="Y1370" s="163" t="str">
        <f t="shared" ca="1" si="330"/>
        <v/>
      </c>
      <c r="Z1370" s="165"/>
      <c r="AA1370" s="155" t="str">
        <f ca="1">IF(C1370="","",IF(OR(D1370&lt;NgayBatDau,D1370&gt;NgayKetThuc),"Ngày tháng phải nằm trong kỳ báo cáo",IF(AND(G1370&lt;&gt;"",COUNTIF(D.2[Tên khách hàng],G1370)=0),"Tên KH chưa khai báo trong DSKH",IF(AND(H1370&lt;&gt;"",COUNTIF(D.1[Tên sản phẩm],H1370)=0),"SP này chưa khai báo trong DSSP",""))))</f>
        <v/>
      </c>
      <c r="AB1370" s="23" t="str">
        <f t="shared" ca="1" si="316"/>
        <v/>
      </c>
      <c r="AC1370" s="23" t="str">
        <f t="shared" ca="1" si="317"/>
        <v/>
      </c>
      <c r="AD1370" s="23" t="str">
        <f t="shared" ca="1" si="318"/>
        <v/>
      </c>
      <c r="AE1370" s="68" t="str">
        <f t="shared" ca="1" si="319"/>
        <v/>
      </c>
      <c r="AF1370" s="69" t="str">
        <f>IF(OR(H1370="",S1370=""),"",S1370-(SUM(L1370,M1370)*INDEX(D.1[Đơn giá],MATCH(H1370,D.1[Tên sản phẩm],0))))</f>
        <v/>
      </c>
      <c r="AG1370" s="90" t="str">
        <f t="shared" ca="1" si="320"/>
        <v/>
      </c>
      <c r="AH1370" s="90"/>
    </row>
    <row r="1371" spans="2:34" ht="27.75" customHeight="1" x14ac:dyDescent="0.2">
      <c r="B1371" s="154">
        <f t="shared" si="321"/>
        <v>1368</v>
      </c>
      <c r="C1371" s="155" t="str">
        <f t="shared" ca="1" si="322"/>
        <v/>
      </c>
      <c r="D1371" s="156" t="str">
        <f t="shared" ca="1" si="323"/>
        <v/>
      </c>
      <c r="E1371" s="157" t="str">
        <f t="shared" ca="1" si="324"/>
        <v/>
      </c>
      <c r="F1371" s="157"/>
      <c r="G1371" s="158" t="str">
        <f t="shared" ca="1" si="325"/>
        <v/>
      </c>
      <c r="H1371" s="159"/>
      <c r="I1371" s="160" t="str">
        <f>IF(H1371="","",INDEX(D.1[Quy cách],MATCH(H1371,D.1[Tên sản phẩm],0)))</f>
        <v/>
      </c>
      <c r="J1371" s="35" t="str">
        <f>IF(H1371="","",INDEX(D.1[ĐVT],MATCH(H1371,D.1[Tên sản phẩm],0)))</f>
        <v/>
      </c>
      <c r="K1371" s="163" t="str">
        <f>IF(H1371="","",INDEX(D.1[Đơn giá bán
(Tham khảo)],MATCH(H1371,D.1[Tên sản phẩm],0)))</f>
        <v/>
      </c>
      <c r="L1371" s="162"/>
      <c r="M1371" s="159"/>
      <c r="N1371" s="159"/>
      <c r="O1371" s="159"/>
      <c r="P1371" s="163" t="str">
        <f t="shared" si="326"/>
        <v/>
      </c>
      <c r="Q1371" s="164"/>
      <c r="R1371" s="162"/>
      <c r="S1371" s="163" t="str">
        <f t="shared" si="327"/>
        <v/>
      </c>
      <c r="T1371" s="164" t="str">
        <f t="shared" ca="1" si="328"/>
        <v/>
      </c>
      <c r="U1371" s="163" t="str">
        <f t="shared" si="329"/>
        <v/>
      </c>
      <c r="V1371" s="163" t="str">
        <f ca="1">IF(AND(C1371&lt;&gt;"",C1371&lt;&gt;OFFSET(C1371,1,0)),SUMIFS(B.2[Giá có thuế],B.2[Số ĐK],C1371),"")</f>
        <v/>
      </c>
      <c r="W1371" s="159"/>
      <c r="X1371" s="161" t="str">
        <f>IF(W1371="","",'Thông Tin Chung'!$L$3)</f>
        <v/>
      </c>
      <c r="Y1371" s="163" t="str">
        <f t="shared" ca="1" si="330"/>
        <v/>
      </c>
      <c r="Z1371" s="165"/>
      <c r="AA1371" s="155" t="str">
        <f ca="1">IF(C1371="","",IF(OR(D1371&lt;NgayBatDau,D1371&gt;NgayKetThuc),"Ngày tháng phải nằm trong kỳ báo cáo",IF(AND(G1371&lt;&gt;"",COUNTIF(D.2[Tên khách hàng],G1371)=0),"Tên KH chưa khai báo trong DSKH",IF(AND(H1371&lt;&gt;"",COUNTIF(D.1[Tên sản phẩm],H1371)=0),"SP này chưa khai báo trong DSSP",""))))</f>
        <v/>
      </c>
      <c r="AB1371" s="23" t="str">
        <f t="shared" ca="1" si="316"/>
        <v/>
      </c>
      <c r="AC1371" s="23" t="str">
        <f t="shared" ca="1" si="317"/>
        <v/>
      </c>
      <c r="AD1371" s="23" t="str">
        <f t="shared" ca="1" si="318"/>
        <v/>
      </c>
      <c r="AE1371" s="68" t="str">
        <f t="shared" ca="1" si="319"/>
        <v/>
      </c>
      <c r="AF1371" s="69" t="str">
        <f>IF(OR(H1371="",S1371=""),"",S1371-(SUM(L1371,M1371)*INDEX(D.1[Đơn giá],MATCH(H1371,D.1[Tên sản phẩm],0))))</f>
        <v/>
      </c>
      <c r="AG1371" s="90" t="str">
        <f t="shared" ca="1" si="320"/>
        <v/>
      </c>
      <c r="AH1371" s="90"/>
    </row>
    <row r="1372" spans="2:34" ht="27.75" customHeight="1" x14ac:dyDescent="0.2">
      <c r="B1372" s="154">
        <f t="shared" si="321"/>
        <v>1369</v>
      </c>
      <c r="C1372" s="155" t="str">
        <f t="shared" ca="1" si="322"/>
        <v/>
      </c>
      <c r="D1372" s="156" t="str">
        <f t="shared" ca="1" si="323"/>
        <v/>
      </c>
      <c r="E1372" s="157" t="str">
        <f t="shared" ca="1" si="324"/>
        <v/>
      </c>
      <c r="F1372" s="157"/>
      <c r="G1372" s="158" t="str">
        <f t="shared" ca="1" si="325"/>
        <v/>
      </c>
      <c r="H1372" s="159"/>
      <c r="I1372" s="160" t="str">
        <f>IF(H1372="","",INDEX(D.1[Quy cách],MATCH(H1372,D.1[Tên sản phẩm],0)))</f>
        <v/>
      </c>
      <c r="J1372" s="35" t="str">
        <f>IF(H1372="","",INDEX(D.1[ĐVT],MATCH(H1372,D.1[Tên sản phẩm],0)))</f>
        <v/>
      </c>
      <c r="K1372" s="163" t="str">
        <f>IF(H1372="","",INDEX(D.1[Đơn giá bán
(Tham khảo)],MATCH(H1372,D.1[Tên sản phẩm],0)))</f>
        <v/>
      </c>
      <c r="L1372" s="162"/>
      <c r="M1372" s="159"/>
      <c r="N1372" s="159"/>
      <c r="O1372" s="159"/>
      <c r="P1372" s="163" t="str">
        <f t="shared" si="326"/>
        <v/>
      </c>
      <c r="Q1372" s="164"/>
      <c r="R1372" s="162"/>
      <c r="S1372" s="163" t="str">
        <f t="shared" si="327"/>
        <v/>
      </c>
      <c r="T1372" s="164" t="str">
        <f t="shared" ca="1" si="328"/>
        <v/>
      </c>
      <c r="U1372" s="163" t="str">
        <f t="shared" si="329"/>
        <v/>
      </c>
      <c r="V1372" s="163" t="str">
        <f ca="1">IF(AND(C1372&lt;&gt;"",C1372&lt;&gt;OFFSET(C1372,1,0)),SUMIFS(B.2[Giá có thuế],B.2[Số ĐK],C1372),"")</f>
        <v/>
      </c>
      <c r="W1372" s="159"/>
      <c r="X1372" s="161" t="str">
        <f>IF(W1372="","",'Thông Tin Chung'!$L$3)</f>
        <v/>
      </c>
      <c r="Y1372" s="163" t="str">
        <f t="shared" ca="1" si="330"/>
        <v/>
      </c>
      <c r="Z1372" s="165"/>
      <c r="AA1372" s="155" t="str">
        <f ca="1">IF(C1372="","",IF(OR(D1372&lt;NgayBatDau,D1372&gt;NgayKetThuc),"Ngày tháng phải nằm trong kỳ báo cáo",IF(AND(G1372&lt;&gt;"",COUNTIF(D.2[Tên khách hàng],G1372)=0),"Tên KH chưa khai báo trong DSKH",IF(AND(H1372&lt;&gt;"",COUNTIF(D.1[Tên sản phẩm],H1372)=0),"SP này chưa khai báo trong DSSP",""))))</f>
        <v/>
      </c>
      <c r="AB1372" s="23" t="str">
        <f t="shared" ca="1" si="316"/>
        <v/>
      </c>
      <c r="AC1372" s="23" t="str">
        <f t="shared" ca="1" si="317"/>
        <v/>
      </c>
      <c r="AD1372" s="23" t="str">
        <f t="shared" ca="1" si="318"/>
        <v/>
      </c>
      <c r="AE1372" s="68" t="str">
        <f t="shared" ca="1" si="319"/>
        <v/>
      </c>
      <c r="AF1372" s="69" t="str">
        <f>IF(OR(H1372="",S1372=""),"",S1372-(SUM(L1372,M1372)*INDEX(D.1[Đơn giá],MATCH(H1372,D.1[Tên sản phẩm],0))))</f>
        <v/>
      </c>
      <c r="AG1372" s="90" t="str">
        <f t="shared" ca="1" si="320"/>
        <v/>
      </c>
      <c r="AH1372" s="90"/>
    </row>
    <row r="1373" spans="2:34" ht="27.75" customHeight="1" x14ac:dyDescent="0.2">
      <c r="B1373" s="154">
        <f t="shared" si="321"/>
        <v>1370</v>
      </c>
      <c r="C1373" s="155" t="str">
        <f t="shared" ca="1" si="322"/>
        <v/>
      </c>
      <c r="D1373" s="156" t="str">
        <f t="shared" ca="1" si="323"/>
        <v/>
      </c>
      <c r="E1373" s="157" t="str">
        <f t="shared" ca="1" si="324"/>
        <v/>
      </c>
      <c r="F1373" s="157"/>
      <c r="G1373" s="158" t="str">
        <f t="shared" ca="1" si="325"/>
        <v/>
      </c>
      <c r="H1373" s="159"/>
      <c r="I1373" s="160" t="str">
        <f>IF(H1373="","",INDEX(D.1[Quy cách],MATCH(H1373,D.1[Tên sản phẩm],0)))</f>
        <v/>
      </c>
      <c r="J1373" s="35" t="str">
        <f>IF(H1373="","",INDEX(D.1[ĐVT],MATCH(H1373,D.1[Tên sản phẩm],0)))</f>
        <v/>
      </c>
      <c r="K1373" s="163" t="str">
        <f>IF(H1373="","",INDEX(D.1[Đơn giá bán
(Tham khảo)],MATCH(H1373,D.1[Tên sản phẩm],0)))</f>
        <v/>
      </c>
      <c r="L1373" s="162"/>
      <c r="M1373" s="159"/>
      <c r="N1373" s="159"/>
      <c r="O1373" s="159"/>
      <c r="P1373" s="163" t="str">
        <f t="shared" si="326"/>
        <v/>
      </c>
      <c r="Q1373" s="164"/>
      <c r="R1373" s="162"/>
      <c r="S1373" s="163" t="str">
        <f t="shared" si="327"/>
        <v/>
      </c>
      <c r="T1373" s="164" t="str">
        <f t="shared" ca="1" si="328"/>
        <v/>
      </c>
      <c r="U1373" s="163" t="str">
        <f t="shared" si="329"/>
        <v/>
      </c>
      <c r="V1373" s="163" t="str">
        <f ca="1">IF(AND(C1373&lt;&gt;"",C1373&lt;&gt;OFFSET(C1373,1,0)),SUMIFS(B.2[Giá có thuế],B.2[Số ĐK],C1373),"")</f>
        <v/>
      </c>
      <c r="W1373" s="159"/>
      <c r="X1373" s="161" t="str">
        <f>IF(W1373="","",'Thông Tin Chung'!$L$3)</f>
        <v/>
      </c>
      <c r="Y1373" s="163" t="str">
        <f t="shared" ca="1" si="330"/>
        <v/>
      </c>
      <c r="Z1373" s="165"/>
      <c r="AA1373" s="155" t="str">
        <f ca="1">IF(C1373="","",IF(OR(D1373&lt;NgayBatDau,D1373&gt;NgayKetThuc),"Ngày tháng phải nằm trong kỳ báo cáo",IF(AND(G1373&lt;&gt;"",COUNTIF(D.2[Tên khách hàng],G1373)=0),"Tên KH chưa khai báo trong DSKH",IF(AND(H1373&lt;&gt;"",COUNTIF(D.1[Tên sản phẩm],H1373)=0),"SP này chưa khai báo trong DSSP",""))))</f>
        <v/>
      </c>
      <c r="AB1373" s="23" t="str">
        <f t="shared" ca="1" si="316"/>
        <v/>
      </c>
      <c r="AC1373" s="23" t="str">
        <f t="shared" ca="1" si="317"/>
        <v/>
      </c>
      <c r="AD1373" s="23" t="str">
        <f t="shared" ca="1" si="318"/>
        <v/>
      </c>
      <c r="AE1373" s="68" t="str">
        <f t="shared" ca="1" si="319"/>
        <v/>
      </c>
      <c r="AF1373" s="69" t="str">
        <f>IF(OR(H1373="",S1373=""),"",S1373-(SUM(L1373,M1373)*INDEX(D.1[Đơn giá],MATCH(H1373,D.1[Tên sản phẩm],0))))</f>
        <v/>
      </c>
      <c r="AG1373" s="90" t="str">
        <f t="shared" ca="1" si="320"/>
        <v/>
      </c>
      <c r="AH1373" s="90"/>
    </row>
    <row r="1374" spans="2:34" ht="27.75" customHeight="1" x14ac:dyDescent="0.2">
      <c r="B1374" s="154">
        <f t="shared" si="321"/>
        <v>1371</v>
      </c>
      <c r="C1374" s="155" t="str">
        <f t="shared" ca="1" si="322"/>
        <v/>
      </c>
      <c r="D1374" s="156" t="str">
        <f t="shared" ca="1" si="323"/>
        <v/>
      </c>
      <c r="E1374" s="157" t="str">
        <f t="shared" ca="1" si="324"/>
        <v/>
      </c>
      <c r="F1374" s="157"/>
      <c r="G1374" s="158" t="str">
        <f t="shared" ca="1" si="325"/>
        <v/>
      </c>
      <c r="H1374" s="159"/>
      <c r="I1374" s="160" t="str">
        <f>IF(H1374="","",INDEX(D.1[Quy cách],MATCH(H1374,D.1[Tên sản phẩm],0)))</f>
        <v/>
      </c>
      <c r="J1374" s="35" t="str">
        <f>IF(H1374="","",INDEX(D.1[ĐVT],MATCH(H1374,D.1[Tên sản phẩm],0)))</f>
        <v/>
      </c>
      <c r="K1374" s="163" t="str">
        <f>IF(H1374="","",INDEX(D.1[Đơn giá bán
(Tham khảo)],MATCH(H1374,D.1[Tên sản phẩm],0)))</f>
        <v/>
      </c>
      <c r="L1374" s="162"/>
      <c r="M1374" s="159"/>
      <c r="N1374" s="159"/>
      <c r="O1374" s="159"/>
      <c r="P1374" s="163" t="str">
        <f t="shared" si="326"/>
        <v/>
      </c>
      <c r="Q1374" s="164"/>
      <c r="R1374" s="162"/>
      <c r="S1374" s="163" t="str">
        <f t="shared" si="327"/>
        <v/>
      </c>
      <c r="T1374" s="164" t="str">
        <f t="shared" ca="1" si="328"/>
        <v/>
      </c>
      <c r="U1374" s="163" t="str">
        <f t="shared" si="329"/>
        <v/>
      </c>
      <c r="V1374" s="163" t="str">
        <f ca="1">IF(AND(C1374&lt;&gt;"",C1374&lt;&gt;OFFSET(C1374,1,0)),SUMIFS(B.2[Giá có thuế],B.2[Số ĐK],C1374),"")</f>
        <v/>
      </c>
      <c r="W1374" s="159"/>
      <c r="X1374" s="161" t="str">
        <f>IF(W1374="","",'Thông Tin Chung'!$L$3)</f>
        <v/>
      </c>
      <c r="Y1374" s="163" t="str">
        <f t="shared" ca="1" si="330"/>
        <v/>
      </c>
      <c r="Z1374" s="165"/>
      <c r="AA1374" s="155" t="str">
        <f ca="1">IF(C1374="","",IF(OR(D1374&lt;NgayBatDau,D1374&gt;NgayKetThuc),"Ngày tháng phải nằm trong kỳ báo cáo",IF(AND(G1374&lt;&gt;"",COUNTIF(D.2[Tên khách hàng],G1374)=0),"Tên KH chưa khai báo trong DSKH",IF(AND(H1374&lt;&gt;"",COUNTIF(D.1[Tên sản phẩm],H1374)=0),"SP này chưa khai báo trong DSSP",""))))</f>
        <v/>
      </c>
      <c r="AB1374" s="23" t="str">
        <f t="shared" ca="1" si="316"/>
        <v/>
      </c>
      <c r="AC1374" s="23" t="str">
        <f t="shared" ca="1" si="317"/>
        <v/>
      </c>
      <c r="AD1374" s="23" t="str">
        <f t="shared" ca="1" si="318"/>
        <v/>
      </c>
      <c r="AE1374" s="68" t="str">
        <f t="shared" ca="1" si="319"/>
        <v/>
      </c>
      <c r="AF1374" s="69" t="str">
        <f>IF(OR(H1374="",S1374=""),"",S1374-(SUM(L1374,M1374)*INDEX(D.1[Đơn giá],MATCH(H1374,D.1[Tên sản phẩm],0))))</f>
        <v/>
      </c>
      <c r="AG1374" s="90" t="str">
        <f t="shared" ca="1" si="320"/>
        <v/>
      </c>
      <c r="AH1374" s="90"/>
    </row>
    <row r="1375" spans="2:34" ht="27.75" customHeight="1" x14ac:dyDescent="0.2">
      <c r="B1375" s="154">
        <f t="shared" si="321"/>
        <v>1372</v>
      </c>
      <c r="C1375" s="155" t="str">
        <f t="shared" ca="1" si="322"/>
        <v/>
      </c>
      <c r="D1375" s="156" t="str">
        <f t="shared" ca="1" si="323"/>
        <v/>
      </c>
      <c r="E1375" s="157" t="str">
        <f t="shared" ca="1" si="324"/>
        <v/>
      </c>
      <c r="F1375" s="157"/>
      <c r="G1375" s="158" t="str">
        <f t="shared" ca="1" si="325"/>
        <v/>
      </c>
      <c r="H1375" s="159"/>
      <c r="I1375" s="160" t="str">
        <f>IF(H1375="","",INDEX(D.1[Quy cách],MATCH(H1375,D.1[Tên sản phẩm],0)))</f>
        <v/>
      </c>
      <c r="J1375" s="35" t="str">
        <f>IF(H1375="","",INDEX(D.1[ĐVT],MATCH(H1375,D.1[Tên sản phẩm],0)))</f>
        <v/>
      </c>
      <c r="K1375" s="163" t="str">
        <f>IF(H1375="","",INDEX(D.1[Đơn giá bán
(Tham khảo)],MATCH(H1375,D.1[Tên sản phẩm],0)))</f>
        <v/>
      </c>
      <c r="L1375" s="162"/>
      <c r="M1375" s="159"/>
      <c r="N1375" s="159"/>
      <c r="O1375" s="159"/>
      <c r="P1375" s="163" t="str">
        <f t="shared" si="326"/>
        <v/>
      </c>
      <c r="Q1375" s="164"/>
      <c r="R1375" s="162"/>
      <c r="S1375" s="163" t="str">
        <f t="shared" si="327"/>
        <v/>
      </c>
      <c r="T1375" s="164" t="str">
        <f t="shared" ca="1" si="328"/>
        <v/>
      </c>
      <c r="U1375" s="163" t="str">
        <f t="shared" si="329"/>
        <v/>
      </c>
      <c r="V1375" s="163" t="str">
        <f ca="1">IF(AND(C1375&lt;&gt;"",C1375&lt;&gt;OFFSET(C1375,1,0)),SUMIFS(B.2[Giá có thuế],B.2[Số ĐK],C1375),"")</f>
        <v/>
      </c>
      <c r="W1375" s="159"/>
      <c r="X1375" s="161" t="str">
        <f>IF(W1375="","",'Thông Tin Chung'!$L$3)</f>
        <v/>
      </c>
      <c r="Y1375" s="163" t="str">
        <f t="shared" ca="1" si="330"/>
        <v/>
      </c>
      <c r="Z1375" s="165"/>
      <c r="AA1375" s="155" t="str">
        <f ca="1">IF(C1375="","",IF(OR(D1375&lt;NgayBatDau,D1375&gt;NgayKetThuc),"Ngày tháng phải nằm trong kỳ báo cáo",IF(AND(G1375&lt;&gt;"",COUNTIF(D.2[Tên khách hàng],G1375)=0),"Tên KH chưa khai báo trong DSKH",IF(AND(H1375&lt;&gt;"",COUNTIF(D.1[Tên sản phẩm],H1375)=0),"SP này chưa khai báo trong DSSP",""))))</f>
        <v/>
      </c>
      <c r="AB1375" s="23" t="str">
        <f t="shared" ca="1" si="316"/>
        <v/>
      </c>
      <c r="AC1375" s="23" t="str">
        <f t="shared" ca="1" si="317"/>
        <v/>
      </c>
      <c r="AD1375" s="23" t="str">
        <f t="shared" ca="1" si="318"/>
        <v/>
      </c>
      <c r="AE1375" s="68" t="str">
        <f t="shared" ca="1" si="319"/>
        <v/>
      </c>
      <c r="AF1375" s="69" t="str">
        <f>IF(OR(H1375="",S1375=""),"",S1375-(SUM(L1375,M1375)*INDEX(D.1[Đơn giá],MATCH(H1375,D.1[Tên sản phẩm],0))))</f>
        <v/>
      </c>
      <c r="AG1375" s="90" t="str">
        <f t="shared" ca="1" si="320"/>
        <v/>
      </c>
      <c r="AH1375" s="90"/>
    </row>
    <row r="1376" spans="2:34" ht="27.75" customHeight="1" x14ac:dyDescent="0.2">
      <c r="B1376" s="154">
        <f t="shared" si="321"/>
        <v>1373</v>
      </c>
      <c r="C1376" s="155" t="str">
        <f t="shared" ca="1" si="322"/>
        <v/>
      </c>
      <c r="D1376" s="156" t="str">
        <f t="shared" ca="1" si="323"/>
        <v/>
      </c>
      <c r="E1376" s="157" t="str">
        <f t="shared" ca="1" si="324"/>
        <v/>
      </c>
      <c r="F1376" s="157"/>
      <c r="G1376" s="158" t="str">
        <f t="shared" ca="1" si="325"/>
        <v/>
      </c>
      <c r="H1376" s="159"/>
      <c r="I1376" s="160" t="str">
        <f>IF(H1376="","",INDEX(D.1[Quy cách],MATCH(H1376,D.1[Tên sản phẩm],0)))</f>
        <v/>
      </c>
      <c r="J1376" s="35" t="str">
        <f>IF(H1376="","",INDEX(D.1[ĐVT],MATCH(H1376,D.1[Tên sản phẩm],0)))</f>
        <v/>
      </c>
      <c r="K1376" s="163" t="str">
        <f>IF(H1376="","",INDEX(D.1[Đơn giá bán
(Tham khảo)],MATCH(H1376,D.1[Tên sản phẩm],0)))</f>
        <v/>
      </c>
      <c r="L1376" s="162"/>
      <c r="M1376" s="159"/>
      <c r="N1376" s="159"/>
      <c r="O1376" s="159"/>
      <c r="P1376" s="163" t="str">
        <f t="shared" si="326"/>
        <v/>
      </c>
      <c r="Q1376" s="164"/>
      <c r="R1376" s="162"/>
      <c r="S1376" s="163" t="str">
        <f t="shared" si="327"/>
        <v/>
      </c>
      <c r="T1376" s="164" t="str">
        <f t="shared" ca="1" si="328"/>
        <v/>
      </c>
      <c r="U1376" s="163" t="str">
        <f t="shared" si="329"/>
        <v/>
      </c>
      <c r="V1376" s="163" t="str">
        <f ca="1">IF(AND(C1376&lt;&gt;"",C1376&lt;&gt;OFFSET(C1376,1,0)),SUMIFS(B.2[Giá có thuế],B.2[Số ĐK],C1376),"")</f>
        <v/>
      </c>
      <c r="W1376" s="159"/>
      <c r="X1376" s="161" t="str">
        <f>IF(W1376="","",'Thông Tin Chung'!$L$3)</f>
        <v/>
      </c>
      <c r="Y1376" s="163" t="str">
        <f t="shared" ca="1" si="330"/>
        <v/>
      </c>
      <c r="Z1376" s="165"/>
      <c r="AA1376" s="155" t="str">
        <f ca="1">IF(C1376="","",IF(OR(D1376&lt;NgayBatDau,D1376&gt;NgayKetThuc),"Ngày tháng phải nằm trong kỳ báo cáo",IF(AND(G1376&lt;&gt;"",COUNTIF(D.2[Tên khách hàng],G1376)=0),"Tên KH chưa khai báo trong DSKH",IF(AND(H1376&lt;&gt;"",COUNTIF(D.1[Tên sản phẩm],H1376)=0),"SP này chưa khai báo trong DSSP",""))))</f>
        <v/>
      </c>
      <c r="AB1376" s="23" t="str">
        <f t="shared" ca="1" si="316"/>
        <v/>
      </c>
      <c r="AC1376" s="23" t="str">
        <f t="shared" ca="1" si="317"/>
        <v/>
      </c>
      <c r="AD1376" s="23" t="str">
        <f t="shared" ca="1" si="318"/>
        <v/>
      </c>
      <c r="AE1376" s="68" t="str">
        <f t="shared" ca="1" si="319"/>
        <v/>
      </c>
      <c r="AF1376" s="69" t="str">
        <f>IF(OR(H1376="",S1376=""),"",S1376-(SUM(L1376,M1376)*INDEX(D.1[Đơn giá],MATCH(H1376,D.1[Tên sản phẩm],0))))</f>
        <v/>
      </c>
      <c r="AG1376" s="90" t="str">
        <f t="shared" ca="1" si="320"/>
        <v/>
      </c>
      <c r="AH1376" s="90"/>
    </row>
    <row r="1377" spans="2:34" ht="27.75" customHeight="1" x14ac:dyDescent="0.2">
      <c r="B1377" s="154">
        <f t="shared" si="321"/>
        <v>1374</v>
      </c>
      <c r="C1377" s="155" t="str">
        <f t="shared" ca="1" si="322"/>
        <v/>
      </c>
      <c r="D1377" s="156" t="str">
        <f t="shared" ca="1" si="323"/>
        <v/>
      </c>
      <c r="E1377" s="157" t="str">
        <f t="shared" ca="1" si="324"/>
        <v/>
      </c>
      <c r="F1377" s="157"/>
      <c r="G1377" s="158" t="str">
        <f t="shared" ca="1" si="325"/>
        <v/>
      </c>
      <c r="H1377" s="159"/>
      <c r="I1377" s="160" t="str">
        <f>IF(H1377="","",INDEX(D.1[Quy cách],MATCH(H1377,D.1[Tên sản phẩm],0)))</f>
        <v/>
      </c>
      <c r="J1377" s="35" t="str">
        <f>IF(H1377="","",INDEX(D.1[ĐVT],MATCH(H1377,D.1[Tên sản phẩm],0)))</f>
        <v/>
      </c>
      <c r="K1377" s="163" t="str">
        <f>IF(H1377="","",INDEX(D.1[Đơn giá bán
(Tham khảo)],MATCH(H1377,D.1[Tên sản phẩm],0)))</f>
        <v/>
      </c>
      <c r="L1377" s="162"/>
      <c r="M1377" s="159"/>
      <c r="N1377" s="159"/>
      <c r="O1377" s="159"/>
      <c r="P1377" s="163" t="str">
        <f t="shared" si="326"/>
        <v/>
      </c>
      <c r="Q1377" s="164"/>
      <c r="R1377" s="162"/>
      <c r="S1377" s="163" t="str">
        <f t="shared" si="327"/>
        <v/>
      </c>
      <c r="T1377" s="164" t="str">
        <f t="shared" ca="1" si="328"/>
        <v/>
      </c>
      <c r="U1377" s="163" t="str">
        <f t="shared" si="329"/>
        <v/>
      </c>
      <c r="V1377" s="163" t="str">
        <f ca="1">IF(AND(C1377&lt;&gt;"",C1377&lt;&gt;OFFSET(C1377,1,0)),SUMIFS(B.2[Giá có thuế],B.2[Số ĐK],C1377),"")</f>
        <v/>
      </c>
      <c r="W1377" s="159"/>
      <c r="X1377" s="161" t="str">
        <f>IF(W1377="","",'Thông Tin Chung'!$L$3)</f>
        <v/>
      </c>
      <c r="Y1377" s="163" t="str">
        <f t="shared" ca="1" si="330"/>
        <v/>
      </c>
      <c r="Z1377" s="165"/>
      <c r="AA1377" s="155" t="str">
        <f ca="1">IF(C1377="","",IF(OR(D1377&lt;NgayBatDau,D1377&gt;NgayKetThuc),"Ngày tháng phải nằm trong kỳ báo cáo",IF(AND(G1377&lt;&gt;"",COUNTIF(D.2[Tên khách hàng],G1377)=0),"Tên KH chưa khai báo trong DSKH",IF(AND(H1377&lt;&gt;"",COUNTIF(D.1[Tên sản phẩm],H1377)=0),"SP này chưa khai báo trong DSSP",""))))</f>
        <v/>
      </c>
      <c r="AB1377" s="23" t="str">
        <f t="shared" ca="1" si="316"/>
        <v/>
      </c>
      <c r="AC1377" s="23" t="str">
        <f t="shared" ca="1" si="317"/>
        <v/>
      </c>
      <c r="AD1377" s="23" t="str">
        <f t="shared" ca="1" si="318"/>
        <v/>
      </c>
      <c r="AE1377" s="68" t="str">
        <f t="shared" ca="1" si="319"/>
        <v/>
      </c>
      <c r="AF1377" s="69" t="str">
        <f>IF(OR(H1377="",S1377=""),"",S1377-(SUM(L1377,M1377)*INDEX(D.1[Đơn giá],MATCH(H1377,D.1[Tên sản phẩm],0))))</f>
        <v/>
      </c>
      <c r="AG1377" s="90" t="str">
        <f t="shared" ca="1" si="320"/>
        <v/>
      </c>
      <c r="AH1377" s="90"/>
    </row>
    <row r="1378" spans="2:34" ht="27.75" customHeight="1" x14ac:dyDescent="0.2">
      <c r="B1378" s="154">
        <f t="shared" si="321"/>
        <v>1375</v>
      </c>
      <c r="C1378" s="155" t="str">
        <f t="shared" ca="1" si="322"/>
        <v/>
      </c>
      <c r="D1378" s="156" t="str">
        <f t="shared" ca="1" si="323"/>
        <v/>
      </c>
      <c r="E1378" s="157" t="str">
        <f t="shared" ca="1" si="324"/>
        <v/>
      </c>
      <c r="F1378" s="157"/>
      <c r="G1378" s="158" t="str">
        <f t="shared" ca="1" si="325"/>
        <v/>
      </c>
      <c r="H1378" s="159"/>
      <c r="I1378" s="160" t="str">
        <f>IF(H1378="","",INDEX(D.1[Quy cách],MATCH(H1378,D.1[Tên sản phẩm],0)))</f>
        <v/>
      </c>
      <c r="J1378" s="35" t="str">
        <f>IF(H1378="","",INDEX(D.1[ĐVT],MATCH(H1378,D.1[Tên sản phẩm],0)))</f>
        <v/>
      </c>
      <c r="K1378" s="163" t="str">
        <f>IF(H1378="","",INDEX(D.1[Đơn giá bán
(Tham khảo)],MATCH(H1378,D.1[Tên sản phẩm],0)))</f>
        <v/>
      </c>
      <c r="L1378" s="162"/>
      <c r="M1378" s="159"/>
      <c r="N1378" s="159"/>
      <c r="O1378" s="159"/>
      <c r="P1378" s="163" t="str">
        <f t="shared" si="326"/>
        <v/>
      </c>
      <c r="Q1378" s="164"/>
      <c r="R1378" s="162"/>
      <c r="S1378" s="163" t="str">
        <f t="shared" si="327"/>
        <v/>
      </c>
      <c r="T1378" s="164" t="str">
        <f t="shared" ca="1" si="328"/>
        <v/>
      </c>
      <c r="U1378" s="163" t="str">
        <f t="shared" si="329"/>
        <v/>
      </c>
      <c r="V1378" s="163" t="str">
        <f ca="1">IF(AND(C1378&lt;&gt;"",C1378&lt;&gt;OFFSET(C1378,1,0)),SUMIFS(B.2[Giá có thuế],B.2[Số ĐK],C1378),"")</f>
        <v/>
      </c>
      <c r="W1378" s="159"/>
      <c r="X1378" s="161" t="str">
        <f>IF(W1378="","",'Thông Tin Chung'!$L$3)</f>
        <v/>
      </c>
      <c r="Y1378" s="163" t="str">
        <f t="shared" ca="1" si="330"/>
        <v/>
      </c>
      <c r="Z1378" s="165"/>
      <c r="AA1378" s="155" t="str">
        <f ca="1">IF(C1378="","",IF(OR(D1378&lt;NgayBatDau,D1378&gt;NgayKetThuc),"Ngày tháng phải nằm trong kỳ báo cáo",IF(AND(G1378&lt;&gt;"",COUNTIF(D.2[Tên khách hàng],G1378)=0),"Tên KH chưa khai báo trong DSKH",IF(AND(H1378&lt;&gt;"",COUNTIF(D.1[Tên sản phẩm],H1378)=0),"SP này chưa khai báo trong DSSP",""))))</f>
        <v/>
      </c>
      <c r="AB1378" s="23" t="str">
        <f t="shared" ca="1" si="316"/>
        <v/>
      </c>
      <c r="AC1378" s="23" t="str">
        <f t="shared" ca="1" si="317"/>
        <v/>
      </c>
      <c r="AD1378" s="23" t="str">
        <f t="shared" ca="1" si="318"/>
        <v/>
      </c>
      <c r="AE1378" s="68" t="str">
        <f t="shared" ca="1" si="319"/>
        <v/>
      </c>
      <c r="AF1378" s="69" t="str">
        <f>IF(OR(H1378="",S1378=""),"",S1378-(SUM(L1378,M1378)*INDEX(D.1[Đơn giá],MATCH(H1378,D.1[Tên sản phẩm],0))))</f>
        <v/>
      </c>
      <c r="AG1378" s="90" t="str">
        <f t="shared" ca="1" si="320"/>
        <v/>
      </c>
      <c r="AH1378" s="90"/>
    </row>
    <row r="1379" spans="2:34" ht="27.75" customHeight="1" x14ac:dyDescent="0.2">
      <c r="B1379" s="154">
        <f t="shared" si="321"/>
        <v>1376</v>
      </c>
      <c r="C1379" s="155" t="str">
        <f t="shared" ca="1" si="322"/>
        <v/>
      </c>
      <c r="D1379" s="156" t="str">
        <f t="shared" ca="1" si="323"/>
        <v/>
      </c>
      <c r="E1379" s="157" t="str">
        <f t="shared" ca="1" si="324"/>
        <v/>
      </c>
      <c r="F1379" s="157"/>
      <c r="G1379" s="158" t="str">
        <f t="shared" ca="1" si="325"/>
        <v/>
      </c>
      <c r="H1379" s="159"/>
      <c r="I1379" s="160" t="str">
        <f>IF(H1379="","",INDEX(D.1[Quy cách],MATCH(H1379,D.1[Tên sản phẩm],0)))</f>
        <v/>
      </c>
      <c r="J1379" s="35" t="str">
        <f>IF(H1379="","",INDEX(D.1[ĐVT],MATCH(H1379,D.1[Tên sản phẩm],0)))</f>
        <v/>
      </c>
      <c r="K1379" s="163" t="str">
        <f>IF(H1379="","",INDEX(D.1[Đơn giá bán
(Tham khảo)],MATCH(H1379,D.1[Tên sản phẩm],0)))</f>
        <v/>
      </c>
      <c r="L1379" s="162"/>
      <c r="M1379" s="159"/>
      <c r="N1379" s="159"/>
      <c r="O1379" s="159"/>
      <c r="P1379" s="163" t="str">
        <f t="shared" si="326"/>
        <v/>
      </c>
      <c r="Q1379" s="164"/>
      <c r="R1379" s="162"/>
      <c r="S1379" s="163" t="str">
        <f t="shared" si="327"/>
        <v/>
      </c>
      <c r="T1379" s="164" t="str">
        <f t="shared" ca="1" si="328"/>
        <v/>
      </c>
      <c r="U1379" s="163" t="str">
        <f t="shared" si="329"/>
        <v/>
      </c>
      <c r="V1379" s="163" t="str">
        <f ca="1">IF(AND(C1379&lt;&gt;"",C1379&lt;&gt;OFFSET(C1379,1,0)),SUMIFS(B.2[Giá có thuế],B.2[Số ĐK],C1379),"")</f>
        <v/>
      </c>
      <c r="W1379" s="159"/>
      <c r="X1379" s="161" t="str">
        <f>IF(W1379="","",'Thông Tin Chung'!$L$3)</f>
        <v/>
      </c>
      <c r="Y1379" s="163" t="str">
        <f t="shared" ca="1" si="330"/>
        <v/>
      </c>
      <c r="Z1379" s="165"/>
      <c r="AA1379" s="155" t="str">
        <f ca="1">IF(C1379="","",IF(OR(D1379&lt;NgayBatDau,D1379&gt;NgayKetThuc),"Ngày tháng phải nằm trong kỳ báo cáo",IF(AND(G1379&lt;&gt;"",COUNTIF(D.2[Tên khách hàng],G1379)=0),"Tên KH chưa khai báo trong DSKH",IF(AND(H1379&lt;&gt;"",COUNTIF(D.1[Tên sản phẩm],H1379)=0),"SP này chưa khai báo trong DSSP",""))))</f>
        <v/>
      </c>
      <c r="AB1379" s="23" t="str">
        <f t="shared" ca="1" si="316"/>
        <v/>
      </c>
      <c r="AC1379" s="23" t="str">
        <f t="shared" ca="1" si="317"/>
        <v/>
      </c>
      <c r="AD1379" s="23" t="str">
        <f t="shared" ca="1" si="318"/>
        <v/>
      </c>
      <c r="AE1379" s="68" t="str">
        <f t="shared" ca="1" si="319"/>
        <v/>
      </c>
      <c r="AF1379" s="69" t="str">
        <f>IF(OR(H1379="",S1379=""),"",S1379-(SUM(L1379,M1379)*INDEX(D.1[Đơn giá],MATCH(H1379,D.1[Tên sản phẩm],0))))</f>
        <v/>
      </c>
      <c r="AG1379" s="90" t="str">
        <f t="shared" ca="1" si="320"/>
        <v/>
      </c>
      <c r="AH1379" s="90"/>
    </row>
    <row r="1380" spans="2:34" ht="27.75" customHeight="1" x14ac:dyDescent="0.2">
      <c r="B1380" s="154">
        <f t="shared" si="321"/>
        <v>1377</v>
      </c>
      <c r="C1380" s="155" t="str">
        <f t="shared" ca="1" si="322"/>
        <v/>
      </c>
      <c r="D1380" s="156" t="str">
        <f t="shared" ca="1" si="323"/>
        <v/>
      </c>
      <c r="E1380" s="157" t="str">
        <f t="shared" ca="1" si="324"/>
        <v/>
      </c>
      <c r="F1380" s="157"/>
      <c r="G1380" s="158" t="str">
        <f t="shared" ca="1" si="325"/>
        <v/>
      </c>
      <c r="H1380" s="159"/>
      <c r="I1380" s="160" t="str">
        <f>IF(H1380="","",INDEX(D.1[Quy cách],MATCH(H1380,D.1[Tên sản phẩm],0)))</f>
        <v/>
      </c>
      <c r="J1380" s="35" t="str">
        <f>IF(H1380="","",INDEX(D.1[ĐVT],MATCH(H1380,D.1[Tên sản phẩm],0)))</f>
        <v/>
      </c>
      <c r="K1380" s="163" t="str">
        <f>IF(H1380="","",INDEX(D.1[Đơn giá bán
(Tham khảo)],MATCH(H1380,D.1[Tên sản phẩm],0)))</f>
        <v/>
      </c>
      <c r="L1380" s="162"/>
      <c r="M1380" s="159"/>
      <c r="N1380" s="159"/>
      <c r="O1380" s="159"/>
      <c r="P1380" s="163" t="str">
        <f t="shared" si="326"/>
        <v/>
      </c>
      <c r="Q1380" s="164"/>
      <c r="R1380" s="162"/>
      <c r="S1380" s="163" t="str">
        <f t="shared" si="327"/>
        <v/>
      </c>
      <c r="T1380" s="164" t="str">
        <f t="shared" ca="1" si="328"/>
        <v/>
      </c>
      <c r="U1380" s="163" t="str">
        <f t="shared" si="329"/>
        <v/>
      </c>
      <c r="V1380" s="163" t="str">
        <f ca="1">IF(AND(C1380&lt;&gt;"",C1380&lt;&gt;OFFSET(C1380,1,0)),SUMIFS(B.2[Giá có thuế],B.2[Số ĐK],C1380),"")</f>
        <v/>
      </c>
      <c r="W1380" s="159"/>
      <c r="X1380" s="161" t="str">
        <f>IF(W1380="","",'Thông Tin Chung'!$L$3)</f>
        <v/>
      </c>
      <c r="Y1380" s="163" t="str">
        <f t="shared" ca="1" si="330"/>
        <v/>
      </c>
      <c r="Z1380" s="165"/>
      <c r="AA1380" s="155" t="str">
        <f ca="1">IF(C1380="","",IF(OR(D1380&lt;NgayBatDau,D1380&gt;NgayKetThuc),"Ngày tháng phải nằm trong kỳ báo cáo",IF(AND(G1380&lt;&gt;"",COUNTIF(D.2[Tên khách hàng],G1380)=0),"Tên KH chưa khai báo trong DSKH",IF(AND(H1380&lt;&gt;"",COUNTIF(D.1[Tên sản phẩm],H1380)=0),"SP này chưa khai báo trong DSSP",""))))</f>
        <v/>
      </c>
      <c r="AB1380" s="23" t="str">
        <f t="shared" ca="1" si="316"/>
        <v/>
      </c>
      <c r="AC1380" s="23" t="str">
        <f t="shared" ca="1" si="317"/>
        <v/>
      </c>
      <c r="AD1380" s="23" t="str">
        <f t="shared" ca="1" si="318"/>
        <v/>
      </c>
      <c r="AE1380" s="68" t="str">
        <f t="shared" ca="1" si="319"/>
        <v/>
      </c>
      <c r="AF1380" s="69" t="str">
        <f>IF(OR(H1380="",S1380=""),"",S1380-(SUM(L1380,M1380)*INDEX(D.1[Đơn giá],MATCH(H1380,D.1[Tên sản phẩm],0))))</f>
        <v/>
      </c>
      <c r="AG1380" s="90" t="str">
        <f t="shared" ca="1" si="320"/>
        <v/>
      </c>
      <c r="AH1380" s="90"/>
    </row>
    <row r="1381" spans="2:34" ht="27.75" customHeight="1" x14ac:dyDescent="0.2">
      <c r="B1381" s="154">
        <f t="shared" si="321"/>
        <v>1378</v>
      </c>
      <c r="C1381" s="155" t="str">
        <f t="shared" ca="1" si="322"/>
        <v/>
      </c>
      <c r="D1381" s="156" t="str">
        <f t="shared" ca="1" si="323"/>
        <v/>
      </c>
      <c r="E1381" s="157" t="str">
        <f t="shared" ca="1" si="324"/>
        <v/>
      </c>
      <c r="F1381" s="157"/>
      <c r="G1381" s="158" t="str">
        <f t="shared" ca="1" si="325"/>
        <v/>
      </c>
      <c r="H1381" s="159"/>
      <c r="I1381" s="160" t="str">
        <f>IF(H1381="","",INDEX(D.1[Quy cách],MATCH(H1381,D.1[Tên sản phẩm],0)))</f>
        <v/>
      </c>
      <c r="J1381" s="35" t="str">
        <f>IF(H1381="","",INDEX(D.1[ĐVT],MATCH(H1381,D.1[Tên sản phẩm],0)))</f>
        <v/>
      </c>
      <c r="K1381" s="163" t="str">
        <f>IF(H1381="","",INDEX(D.1[Đơn giá bán
(Tham khảo)],MATCH(H1381,D.1[Tên sản phẩm],0)))</f>
        <v/>
      </c>
      <c r="L1381" s="162"/>
      <c r="M1381" s="159"/>
      <c r="N1381" s="159"/>
      <c r="O1381" s="159"/>
      <c r="P1381" s="163" t="str">
        <f t="shared" si="326"/>
        <v/>
      </c>
      <c r="Q1381" s="164"/>
      <c r="R1381" s="162"/>
      <c r="S1381" s="163" t="str">
        <f t="shared" si="327"/>
        <v/>
      </c>
      <c r="T1381" s="164" t="str">
        <f t="shared" ca="1" si="328"/>
        <v/>
      </c>
      <c r="U1381" s="163" t="str">
        <f t="shared" si="329"/>
        <v/>
      </c>
      <c r="V1381" s="163" t="str">
        <f ca="1">IF(AND(C1381&lt;&gt;"",C1381&lt;&gt;OFFSET(C1381,1,0)),SUMIFS(B.2[Giá có thuế],B.2[Số ĐK],C1381),"")</f>
        <v/>
      </c>
      <c r="W1381" s="159"/>
      <c r="X1381" s="161" t="str">
        <f>IF(W1381="","",'Thông Tin Chung'!$L$3)</f>
        <v/>
      </c>
      <c r="Y1381" s="163" t="str">
        <f t="shared" ca="1" si="330"/>
        <v/>
      </c>
      <c r="Z1381" s="165"/>
      <c r="AA1381" s="155" t="str">
        <f ca="1">IF(C1381="","",IF(OR(D1381&lt;NgayBatDau,D1381&gt;NgayKetThuc),"Ngày tháng phải nằm trong kỳ báo cáo",IF(AND(G1381&lt;&gt;"",COUNTIF(D.2[Tên khách hàng],G1381)=0),"Tên KH chưa khai báo trong DSKH",IF(AND(H1381&lt;&gt;"",COUNTIF(D.1[Tên sản phẩm],H1381)=0),"SP này chưa khai báo trong DSSP",""))))</f>
        <v/>
      </c>
      <c r="AB1381" s="23" t="str">
        <f t="shared" ca="1" si="316"/>
        <v/>
      </c>
      <c r="AC1381" s="23" t="str">
        <f t="shared" ca="1" si="317"/>
        <v/>
      </c>
      <c r="AD1381" s="23" t="str">
        <f t="shared" ca="1" si="318"/>
        <v/>
      </c>
      <c r="AE1381" s="68" t="str">
        <f t="shared" ca="1" si="319"/>
        <v/>
      </c>
      <c r="AF1381" s="69" t="str">
        <f>IF(OR(H1381="",S1381=""),"",S1381-(SUM(L1381,M1381)*INDEX(D.1[Đơn giá],MATCH(H1381,D.1[Tên sản phẩm],0))))</f>
        <v/>
      </c>
      <c r="AG1381" s="90" t="str">
        <f t="shared" ca="1" si="320"/>
        <v/>
      </c>
      <c r="AH1381" s="90"/>
    </row>
    <row r="1382" spans="2:34" ht="27.75" customHeight="1" x14ac:dyDescent="0.2">
      <c r="B1382" s="154">
        <f t="shared" si="321"/>
        <v>1379</v>
      </c>
      <c r="C1382" s="155" t="str">
        <f t="shared" ca="1" si="322"/>
        <v/>
      </c>
      <c r="D1382" s="156" t="str">
        <f t="shared" ca="1" si="323"/>
        <v/>
      </c>
      <c r="E1382" s="157" t="str">
        <f t="shared" ca="1" si="324"/>
        <v/>
      </c>
      <c r="F1382" s="157"/>
      <c r="G1382" s="158" t="str">
        <f t="shared" ca="1" si="325"/>
        <v/>
      </c>
      <c r="H1382" s="159"/>
      <c r="I1382" s="160" t="str">
        <f>IF(H1382="","",INDEX(D.1[Quy cách],MATCH(H1382,D.1[Tên sản phẩm],0)))</f>
        <v/>
      </c>
      <c r="J1382" s="35" t="str">
        <f>IF(H1382="","",INDEX(D.1[ĐVT],MATCH(H1382,D.1[Tên sản phẩm],0)))</f>
        <v/>
      </c>
      <c r="K1382" s="163" t="str">
        <f>IF(H1382="","",INDEX(D.1[Đơn giá bán
(Tham khảo)],MATCH(H1382,D.1[Tên sản phẩm],0)))</f>
        <v/>
      </c>
      <c r="L1382" s="162"/>
      <c r="M1382" s="159"/>
      <c r="N1382" s="159"/>
      <c r="O1382" s="159"/>
      <c r="P1382" s="163" t="str">
        <f t="shared" si="326"/>
        <v/>
      </c>
      <c r="Q1382" s="164"/>
      <c r="R1382" s="162"/>
      <c r="S1382" s="163" t="str">
        <f t="shared" si="327"/>
        <v/>
      </c>
      <c r="T1382" s="164" t="str">
        <f t="shared" ca="1" si="328"/>
        <v/>
      </c>
      <c r="U1382" s="163" t="str">
        <f t="shared" si="329"/>
        <v/>
      </c>
      <c r="V1382" s="163" t="str">
        <f ca="1">IF(AND(C1382&lt;&gt;"",C1382&lt;&gt;OFFSET(C1382,1,0)),SUMIFS(B.2[Giá có thuế],B.2[Số ĐK],C1382),"")</f>
        <v/>
      </c>
      <c r="W1382" s="159"/>
      <c r="X1382" s="161" t="str">
        <f>IF(W1382="","",'Thông Tin Chung'!$L$3)</f>
        <v/>
      </c>
      <c r="Y1382" s="163" t="str">
        <f t="shared" ca="1" si="330"/>
        <v/>
      </c>
      <c r="Z1382" s="165"/>
      <c r="AA1382" s="155" t="str">
        <f ca="1">IF(C1382="","",IF(OR(D1382&lt;NgayBatDau,D1382&gt;NgayKetThuc),"Ngày tháng phải nằm trong kỳ báo cáo",IF(AND(G1382&lt;&gt;"",COUNTIF(D.2[Tên khách hàng],G1382)=0),"Tên KH chưa khai báo trong DSKH",IF(AND(H1382&lt;&gt;"",COUNTIF(D.1[Tên sản phẩm],H1382)=0),"SP này chưa khai báo trong DSSP",""))))</f>
        <v/>
      </c>
      <c r="AB1382" s="23" t="str">
        <f t="shared" ca="1" si="316"/>
        <v/>
      </c>
      <c r="AC1382" s="23" t="str">
        <f t="shared" ca="1" si="317"/>
        <v/>
      </c>
      <c r="AD1382" s="23" t="str">
        <f t="shared" ca="1" si="318"/>
        <v/>
      </c>
      <c r="AE1382" s="68" t="str">
        <f t="shared" ca="1" si="319"/>
        <v/>
      </c>
      <c r="AF1382" s="69" t="str">
        <f>IF(OR(H1382="",S1382=""),"",S1382-(SUM(L1382,M1382)*INDEX(D.1[Đơn giá],MATCH(H1382,D.1[Tên sản phẩm],0))))</f>
        <v/>
      </c>
      <c r="AG1382" s="90" t="str">
        <f t="shared" ca="1" si="320"/>
        <v/>
      </c>
      <c r="AH1382" s="90"/>
    </row>
    <row r="1383" spans="2:34" ht="27.75" customHeight="1" x14ac:dyDescent="0.2">
      <c r="B1383" s="154">
        <f t="shared" si="321"/>
        <v>1380</v>
      </c>
      <c r="C1383" s="155" t="str">
        <f t="shared" ca="1" si="322"/>
        <v/>
      </c>
      <c r="D1383" s="156" t="str">
        <f t="shared" ca="1" si="323"/>
        <v/>
      </c>
      <c r="E1383" s="157" t="str">
        <f t="shared" ca="1" si="324"/>
        <v/>
      </c>
      <c r="F1383" s="157"/>
      <c r="G1383" s="158" t="str">
        <f t="shared" ca="1" si="325"/>
        <v/>
      </c>
      <c r="H1383" s="159"/>
      <c r="I1383" s="160" t="str">
        <f>IF(H1383="","",INDEX(D.1[Quy cách],MATCH(H1383,D.1[Tên sản phẩm],0)))</f>
        <v/>
      </c>
      <c r="J1383" s="35" t="str">
        <f>IF(H1383="","",INDEX(D.1[ĐVT],MATCH(H1383,D.1[Tên sản phẩm],0)))</f>
        <v/>
      </c>
      <c r="K1383" s="163" t="str">
        <f>IF(H1383="","",INDEX(D.1[Đơn giá bán
(Tham khảo)],MATCH(H1383,D.1[Tên sản phẩm],0)))</f>
        <v/>
      </c>
      <c r="L1383" s="162"/>
      <c r="M1383" s="159"/>
      <c r="N1383" s="159"/>
      <c r="O1383" s="159"/>
      <c r="P1383" s="163" t="str">
        <f t="shared" si="326"/>
        <v/>
      </c>
      <c r="Q1383" s="164"/>
      <c r="R1383" s="162"/>
      <c r="S1383" s="163" t="str">
        <f t="shared" si="327"/>
        <v/>
      </c>
      <c r="T1383" s="164" t="str">
        <f t="shared" ca="1" si="328"/>
        <v/>
      </c>
      <c r="U1383" s="163" t="str">
        <f t="shared" si="329"/>
        <v/>
      </c>
      <c r="V1383" s="163" t="str">
        <f ca="1">IF(AND(C1383&lt;&gt;"",C1383&lt;&gt;OFFSET(C1383,1,0)),SUMIFS(B.2[Giá có thuế],B.2[Số ĐK],C1383),"")</f>
        <v/>
      </c>
      <c r="W1383" s="159"/>
      <c r="X1383" s="161" t="str">
        <f>IF(W1383="","",'Thông Tin Chung'!$L$3)</f>
        <v/>
      </c>
      <c r="Y1383" s="163" t="str">
        <f t="shared" ca="1" si="330"/>
        <v/>
      </c>
      <c r="Z1383" s="165"/>
      <c r="AA1383" s="155" t="str">
        <f ca="1">IF(C1383="","",IF(OR(D1383&lt;NgayBatDau,D1383&gt;NgayKetThuc),"Ngày tháng phải nằm trong kỳ báo cáo",IF(AND(G1383&lt;&gt;"",COUNTIF(D.2[Tên khách hàng],G1383)=0),"Tên KH chưa khai báo trong DSKH",IF(AND(H1383&lt;&gt;"",COUNTIF(D.1[Tên sản phẩm],H1383)=0),"SP này chưa khai báo trong DSSP",""))))</f>
        <v/>
      </c>
      <c r="AB1383" s="23" t="str">
        <f t="shared" ca="1" si="316"/>
        <v/>
      </c>
      <c r="AC1383" s="23" t="str">
        <f t="shared" ca="1" si="317"/>
        <v/>
      </c>
      <c r="AD1383" s="23" t="str">
        <f t="shared" ca="1" si="318"/>
        <v/>
      </c>
      <c r="AE1383" s="68" t="str">
        <f t="shared" ca="1" si="319"/>
        <v/>
      </c>
      <c r="AF1383" s="69" t="str">
        <f>IF(OR(H1383="",S1383=""),"",S1383-(SUM(L1383,M1383)*INDEX(D.1[Đơn giá],MATCH(H1383,D.1[Tên sản phẩm],0))))</f>
        <v/>
      </c>
      <c r="AG1383" s="90" t="str">
        <f t="shared" ca="1" si="320"/>
        <v/>
      </c>
      <c r="AH1383" s="90"/>
    </row>
    <row r="1384" spans="2:34" ht="27.75" customHeight="1" x14ac:dyDescent="0.2">
      <c r="B1384" s="154">
        <f t="shared" si="321"/>
        <v>1381</v>
      </c>
      <c r="C1384" s="155" t="str">
        <f t="shared" ca="1" si="322"/>
        <v/>
      </c>
      <c r="D1384" s="156" t="str">
        <f t="shared" ca="1" si="323"/>
        <v/>
      </c>
      <c r="E1384" s="157" t="str">
        <f t="shared" ca="1" si="324"/>
        <v/>
      </c>
      <c r="F1384" s="157"/>
      <c r="G1384" s="158" t="str">
        <f t="shared" ca="1" si="325"/>
        <v/>
      </c>
      <c r="H1384" s="159"/>
      <c r="I1384" s="160" t="str">
        <f>IF(H1384="","",INDEX(D.1[Quy cách],MATCH(H1384,D.1[Tên sản phẩm],0)))</f>
        <v/>
      </c>
      <c r="J1384" s="35" t="str">
        <f>IF(H1384="","",INDEX(D.1[ĐVT],MATCH(H1384,D.1[Tên sản phẩm],0)))</f>
        <v/>
      </c>
      <c r="K1384" s="163" t="str">
        <f>IF(H1384="","",INDEX(D.1[Đơn giá bán
(Tham khảo)],MATCH(H1384,D.1[Tên sản phẩm],0)))</f>
        <v/>
      </c>
      <c r="L1384" s="162"/>
      <c r="M1384" s="159"/>
      <c r="N1384" s="159"/>
      <c r="O1384" s="159"/>
      <c r="P1384" s="163" t="str">
        <f t="shared" si="326"/>
        <v/>
      </c>
      <c r="Q1384" s="164"/>
      <c r="R1384" s="162"/>
      <c r="S1384" s="163" t="str">
        <f t="shared" si="327"/>
        <v/>
      </c>
      <c r="T1384" s="164" t="str">
        <f t="shared" ca="1" si="328"/>
        <v/>
      </c>
      <c r="U1384" s="163" t="str">
        <f t="shared" si="329"/>
        <v/>
      </c>
      <c r="V1384" s="163" t="str">
        <f ca="1">IF(AND(C1384&lt;&gt;"",C1384&lt;&gt;OFFSET(C1384,1,0)),SUMIFS(B.2[Giá có thuế],B.2[Số ĐK],C1384),"")</f>
        <v/>
      </c>
      <c r="W1384" s="159"/>
      <c r="X1384" s="161" t="str">
        <f>IF(W1384="","",'Thông Tin Chung'!$L$3)</f>
        <v/>
      </c>
      <c r="Y1384" s="163" t="str">
        <f t="shared" ca="1" si="330"/>
        <v/>
      </c>
      <c r="Z1384" s="165"/>
      <c r="AA1384" s="155" t="str">
        <f ca="1">IF(C1384="","",IF(OR(D1384&lt;NgayBatDau,D1384&gt;NgayKetThuc),"Ngày tháng phải nằm trong kỳ báo cáo",IF(AND(G1384&lt;&gt;"",COUNTIF(D.2[Tên khách hàng],G1384)=0),"Tên KH chưa khai báo trong DSKH",IF(AND(H1384&lt;&gt;"",COUNTIF(D.1[Tên sản phẩm],H1384)=0),"SP này chưa khai báo trong DSSP",""))))</f>
        <v/>
      </c>
      <c r="AB1384" s="23" t="str">
        <f t="shared" ca="1" si="316"/>
        <v/>
      </c>
      <c r="AC1384" s="23" t="str">
        <f t="shared" ca="1" si="317"/>
        <v/>
      </c>
      <c r="AD1384" s="23" t="str">
        <f t="shared" ca="1" si="318"/>
        <v/>
      </c>
      <c r="AE1384" s="68" t="str">
        <f t="shared" ca="1" si="319"/>
        <v/>
      </c>
      <c r="AF1384" s="69" t="str">
        <f>IF(OR(H1384="",S1384=""),"",S1384-(SUM(L1384,M1384)*INDEX(D.1[Đơn giá],MATCH(H1384,D.1[Tên sản phẩm],0))))</f>
        <v/>
      </c>
      <c r="AG1384" s="90" t="str">
        <f t="shared" ca="1" si="320"/>
        <v/>
      </c>
      <c r="AH1384" s="90"/>
    </row>
    <row r="1385" spans="2:34" ht="27.75" customHeight="1" x14ac:dyDescent="0.2">
      <c r="B1385" s="154">
        <f t="shared" si="321"/>
        <v>1382</v>
      </c>
      <c r="C1385" s="155" t="str">
        <f t="shared" ca="1" si="322"/>
        <v/>
      </c>
      <c r="D1385" s="156" t="str">
        <f t="shared" ca="1" si="323"/>
        <v/>
      </c>
      <c r="E1385" s="157" t="str">
        <f t="shared" ca="1" si="324"/>
        <v/>
      </c>
      <c r="F1385" s="157"/>
      <c r="G1385" s="158" t="str">
        <f t="shared" ca="1" si="325"/>
        <v/>
      </c>
      <c r="H1385" s="159"/>
      <c r="I1385" s="160" t="str">
        <f>IF(H1385="","",INDEX(D.1[Quy cách],MATCH(H1385,D.1[Tên sản phẩm],0)))</f>
        <v/>
      </c>
      <c r="J1385" s="35" t="str">
        <f>IF(H1385="","",INDEX(D.1[ĐVT],MATCH(H1385,D.1[Tên sản phẩm],0)))</f>
        <v/>
      </c>
      <c r="K1385" s="163" t="str">
        <f>IF(H1385="","",INDEX(D.1[Đơn giá bán
(Tham khảo)],MATCH(H1385,D.1[Tên sản phẩm],0)))</f>
        <v/>
      </c>
      <c r="L1385" s="162"/>
      <c r="M1385" s="159"/>
      <c r="N1385" s="159"/>
      <c r="O1385" s="159"/>
      <c r="P1385" s="163" t="str">
        <f t="shared" si="326"/>
        <v/>
      </c>
      <c r="Q1385" s="164"/>
      <c r="R1385" s="162"/>
      <c r="S1385" s="163" t="str">
        <f t="shared" si="327"/>
        <v/>
      </c>
      <c r="T1385" s="164" t="str">
        <f t="shared" ca="1" si="328"/>
        <v/>
      </c>
      <c r="U1385" s="163" t="str">
        <f t="shared" si="329"/>
        <v/>
      </c>
      <c r="V1385" s="163" t="str">
        <f ca="1">IF(AND(C1385&lt;&gt;"",C1385&lt;&gt;OFFSET(C1385,1,0)),SUMIFS(B.2[Giá có thuế],B.2[Số ĐK],C1385),"")</f>
        <v/>
      </c>
      <c r="W1385" s="159"/>
      <c r="X1385" s="161" t="str">
        <f>IF(W1385="","",'Thông Tin Chung'!$L$3)</f>
        <v/>
      </c>
      <c r="Y1385" s="163" t="str">
        <f t="shared" ca="1" si="330"/>
        <v/>
      </c>
      <c r="Z1385" s="165"/>
      <c r="AA1385" s="155" t="str">
        <f ca="1">IF(C1385="","",IF(OR(D1385&lt;NgayBatDau,D1385&gt;NgayKetThuc),"Ngày tháng phải nằm trong kỳ báo cáo",IF(AND(G1385&lt;&gt;"",COUNTIF(D.2[Tên khách hàng],G1385)=0),"Tên KH chưa khai báo trong DSKH",IF(AND(H1385&lt;&gt;"",COUNTIF(D.1[Tên sản phẩm],H1385)=0),"SP này chưa khai báo trong DSSP",""))))</f>
        <v/>
      </c>
      <c r="AB1385" s="23" t="str">
        <f t="shared" ca="1" si="316"/>
        <v/>
      </c>
      <c r="AC1385" s="23" t="str">
        <f t="shared" ca="1" si="317"/>
        <v/>
      </c>
      <c r="AD1385" s="23" t="str">
        <f t="shared" ca="1" si="318"/>
        <v/>
      </c>
      <c r="AE1385" s="68" t="str">
        <f t="shared" ca="1" si="319"/>
        <v/>
      </c>
      <c r="AF1385" s="69" t="str">
        <f>IF(OR(H1385="",S1385=""),"",S1385-(SUM(L1385,M1385)*INDEX(D.1[Đơn giá],MATCH(H1385,D.1[Tên sản phẩm],0))))</f>
        <v/>
      </c>
      <c r="AG1385" s="90" t="str">
        <f t="shared" ca="1" si="320"/>
        <v/>
      </c>
      <c r="AH1385" s="90"/>
    </row>
    <row r="1386" spans="2:34" ht="27.75" customHeight="1" x14ac:dyDescent="0.2">
      <c r="B1386" s="154">
        <f t="shared" si="321"/>
        <v>1383</v>
      </c>
      <c r="C1386" s="155" t="str">
        <f t="shared" ca="1" si="322"/>
        <v/>
      </c>
      <c r="D1386" s="156" t="str">
        <f t="shared" ca="1" si="323"/>
        <v/>
      </c>
      <c r="E1386" s="157" t="str">
        <f t="shared" ca="1" si="324"/>
        <v/>
      </c>
      <c r="F1386" s="157"/>
      <c r="G1386" s="158" t="str">
        <f t="shared" ca="1" si="325"/>
        <v/>
      </c>
      <c r="H1386" s="159"/>
      <c r="I1386" s="160" t="str">
        <f>IF(H1386="","",INDEX(D.1[Quy cách],MATCH(H1386,D.1[Tên sản phẩm],0)))</f>
        <v/>
      </c>
      <c r="J1386" s="35" t="str">
        <f>IF(H1386="","",INDEX(D.1[ĐVT],MATCH(H1386,D.1[Tên sản phẩm],0)))</f>
        <v/>
      </c>
      <c r="K1386" s="163" t="str">
        <f>IF(H1386="","",INDEX(D.1[Đơn giá bán
(Tham khảo)],MATCH(H1386,D.1[Tên sản phẩm],0)))</f>
        <v/>
      </c>
      <c r="L1386" s="162"/>
      <c r="M1386" s="159"/>
      <c r="N1386" s="159"/>
      <c r="O1386" s="159"/>
      <c r="P1386" s="163" t="str">
        <f t="shared" si="326"/>
        <v/>
      </c>
      <c r="Q1386" s="164"/>
      <c r="R1386" s="162"/>
      <c r="S1386" s="163" t="str">
        <f t="shared" si="327"/>
        <v/>
      </c>
      <c r="T1386" s="164" t="str">
        <f t="shared" ca="1" si="328"/>
        <v/>
      </c>
      <c r="U1386" s="163" t="str">
        <f t="shared" si="329"/>
        <v/>
      </c>
      <c r="V1386" s="163" t="str">
        <f ca="1">IF(AND(C1386&lt;&gt;"",C1386&lt;&gt;OFFSET(C1386,1,0)),SUMIFS(B.2[Giá có thuế],B.2[Số ĐK],C1386),"")</f>
        <v/>
      </c>
      <c r="W1386" s="159"/>
      <c r="X1386" s="161" t="str">
        <f>IF(W1386="","",'Thông Tin Chung'!$L$3)</f>
        <v/>
      </c>
      <c r="Y1386" s="163" t="str">
        <f t="shared" ca="1" si="330"/>
        <v/>
      </c>
      <c r="Z1386" s="165"/>
      <c r="AA1386" s="155" t="str">
        <f ca="1">IF(C1386="","",IF(OR(D1386&lt;NgayBatDau,D1386&gt;NgayKetThuc),"Ngày tháng phải nằm trong kỳ báo cáo",IF(AND(G1386&lt;&gt;"",COUNTIF(D.2[Tên khách hàng],G1386)=0),"Tên KH chưa khai báo trong DSKH",IF(AND(H1386&lt;&gt;"",COUNTIF(D.1[Tên sản phẩm],H1386)=0),"SP này chưa khai báo trong DSSP",""))))</f>
        <v/>
      </c>
      <c r="AB1386" s="23" t="str">
        <f t="shared" ca="1" si="316"/>
        <v/>
      </c>
      <c r="AC1386" s="23" t="str">
        <f t="shared" ca="1" si="317"/>
        <v/>
      </c>
      <c r="AD1386" s="23" t="str">
        <f t="shared" ca="1" si="318"/>
        <v/>
      </c>
      <c r="AE1386" s="68" t="str">
        <f t="shared" ca="1" si="319"/>
        <v/>
      </c>
      <c r="AF1386" s="69" t="str">
        <f>IF(OR(H1386="",S1386=""),"",S1386-(SUM(L1386,M1386)*INDEX(D.1[Đơn giá],MATCH(H1386,D.1[Tên sản phẩm],0))))</f>
        <v/>
      </c>
      <c r="AG1386" s="90" t="str">
        <f t="shared" ca="1" si="320"/>
        <v/>
      </c>
      <c r="AH1386" s="90"/>
    </row>
    <row r="1387" spans="2:34" ht="27.75" customHeight="1" x14ac:dyDescent="0.2">
      <c r="B1387" s="154">
        <f t="shared" si="321"/>
        <v>1384</v>
      </c>
      <c r="C1387" s="155" t="str">
        <f t="shared" ca="1" si="322"/>
        <v/>
      </c>
      <c r="D1387" s="156" t="str">
        <f t="shared" ca="1" si="323"/>
        <v/>
      </c>
      <c r="E1387" s="157" t="str">
        <f t="shared" ca="1" si="324"/>
        <v/>
      </c>
      <c r="F1387" s="157"/>
      <c r="G1387" s="158" t="str">
        <f t="shared" ca="1" si="325"/>
        <v/>
      </c>
      <c r="H1387" s="159"/>
      <c r="I1387" s="160" t="str">
        <f>IF(H1387="","",INDEX(D.1[Quy cách],MATCH(H1387,D.1[Tên sản phẩm],0)))</f>
        <v/>
      </c>
      <c r="J1387" s="35" t="str">
        <f>IF(H1387="","",INDEX(D.1[ĐVT],MATCH(H1387,D.1[Tên sản phẩm],0)))</f>
        <v/>
      </c>
      <c r="K1387" s="163" t="str">
        <f>IF(H1387="","",INDEX(D.1[Đơn giá bán
(Tham khảo)],MATCH(H1387,D.1[Tên sản phẩm],0)))</f>
        <v/>
      </c>
      <c r="L1387" s="162"/>
      <c r="M1387" s="159"/>
      <c r="N1387" s="159"/>
      <c r="O1387" s="159"/>
      <c r="P1387" s="163" t="str">
        <f t="shared" si="326"/>
        <v/>
      </c>
      <c r="Q1387" s="164"/>
      <c r="R1387" s="162"/>
      <c r="S1387" s="163" t="str">
        <f t="shared" si="327"/>
        <v/>
      </c>
      <c r="T1387" s="164" t="str">
        <f t="shared" ca="1" si="328"/>
        <v/>
      </c>
      <c r="U1387" s="163" t="str">
        <f t="shared" si="329"/>
        <v/>
      </c>
      <c r="V1387" s="163" t="str">
        <f ca="1">IF(AND(C1387&lt;&gt;"",C1387&lt;&gt;OFFSET(C1387,1,0)),SUMIFS(B.2[Giá có thuế],B.2[Số ĐK],C1387),"")</f>
        <v/>
      </c>
      <c r="W1387" s="159"/>
      <c r="X1387" s="161" t="str">
        <f>IF(W1387="","",'Thông Tin Chung'!$L$3)</f>
        <v/>
      </c>
      <c r="Y1387" s="163" t="str">
        <f t="shared" ca="1" si="330"/>
        <v/>
      </c>
      <c r="Z1387" s="165"/>
      <c r="AA1387" s="155" t="str">
        <f ca="1">IF(C1387="","",IF(OR(D1387&lt;NgayBatDau,D1387&gt;NgayKetThuc),"Ngày tháng phải nằm trong kỳ báo cáo",IF(AND(G1387&lt;&gt;"",COUNTIF(D.2[Tên khách hàng],G1387)=0),"Tên KH chưa khai báo trong DSKH",IF(AND(H1387&lt;&gt;"",COUNTIF(D.1[Tên sản phẩm],H1387)=0),"SP này chưa khai báo trong DSSP",""))))</f>
        <v/>
      </c>
      <c r="AB1387" s="23" t="str">
        <f t="shared" ca="1" si="316"/>
        <v/>
      </c>
      <c r="AC1387" s="23" t="str">
        <f t="shared" ca="1" si="317"/>
        <v/>
      </c>
      <c r="AD1387" s="23" t="str">
        <f t="shared" ca="1" si="318"/>
        <v/>
      </c>
      <c r="AE1387" s="68" t="str">
        <f t="shared" ca="1" si="319"/>
        <v/>
      </c>
      <c r="AF1387" s="69" t="str">
        <f>IF(OR(H1387="",S1387=""),"",S1387-(SUM(L1387,M1387)*INDEX(D.1[Đơn giá],MATCH(H1387,D.1[Tên sản phẩm],0))))</f>
        <v/>
      </c>
      <c r="AG1387" s="90" t="str">
        <f t="shared" ca="1" si="320"/>
        <v/>
      </c>
      <c r="AH1387" s="90"/>
    </row>
    <row r="1388" spans="2:34" ht="27.75" customHeight="1" x14ac:dyDescent="0.2">
      <c r="B1388" s="154">
        <f t="shared" si="321"/>
        <v>1385</v>
      </c>
      <c r="C1388" s="155" t="str">
        <f t="shared" ca="1" si="322"/>
        <v/>
      </c>
      <c r="D1388" s="156" t="str">
        <f t="shared" ca="1" si="323"/>
        <v/>
      </c>
      <c r="E1388" s="157" t="str">
        <f t="shared" ca="1" si="324"/>
        <v/>
      </c>
      <c r="F1388" s="157"/>
      <c r="G1388" s="158" t="str">
        <f t="shared" ca="1" si="325"/>
        <v/>
      </c>
      <c r="H1388" s="159"/>
      <c r="I1388" s="160" t="str">
        <f>IF(H1388="","",INDEX(D.1[Quy cách],MATCH(H1388,D.1[Tên sản phẩm],0)))</f>
        <v/>
      </c>
      <c r="J1388" s="35" t="str">
        <f>IF(H1388="","",INDEX(D.1[ĐVT],MATCH(H1388,D.1[Tên sản phẩm],0)))</f>
        <v/>
      </c>
      <c r="K1388" s="163" t="str">
        <f>IF(H1388="","",INDEX(D.1[Đơn giá bán
(Tham khảo)],MATCH(H1388,D.1[Tên sản phẩm],0)))</f>
        <v/>
      </c>
      <c r="L1388" s="162"/>
      <c r="M1388" s="159"/>
      <c r="N1388" s="159"/>
      <c r="O1388" s="159"/>
      <c r="P1388" s="163" t="str">
        <f t="shared" si="326"/>
        <v/>
      </c>
      <c r="Q1388" s="164"/>
      <c r="R1388" s="162"/>
      <c r="S1388" s="163" t="str">
        <f t="shared" si="327"/>
        <v/>
      </c>
      <c r="T1388" s="164" t="str">
        <f t="shared" ca="1" si="328"/>
        <v/>
      </c>
      <c r="U1388" s="163" t="str">
        <f t="shared" si="329"/>
        <v/>
      </c>
      <c r="V1388" s="163" t="str">
        <f ca="1">IF(AND(C1388&lt;&gt;"",C1388&lt;&gt;OFFSET(C1388,1,0)),SUMIFS(B.2[Giá có thuế],B.2[Số ĐK],C1388),"")</f>
        <v/>
      </c>
      <c r="W1388" s="159"/>
      <c r="X1388" s="161" t="str">
        <f>IF(W1388="","",'Thông Tin Chung'!$L$3)</f>
        <v/>
      </c>
      <c r="Y1388" s="163" t="str">
        <f t="shared" ca="1" si="330"/>
        <v/>
      </c>
      <c r="Z1388" s="165"/>
      <c r="AA1388" s="155" t="str">
        <f ca="1">IF(C1388="","",IF(OR(D1388&lt;NgayBatDau,D1388&gt;NgayKetThuc),"Ngày tháng phải nằm trong kỳ báo cáo",IF(AND(G1388&lt;&gt;"",COUNTIF(D.2[Tên khách hàng],G1388)=0),"Tên KH chưa khai báo trong DSKH",IF(AND(H1388&lt;&gt;"",COUNTIF(D.1[Tên sản phẩm],H1388)=0),"SP này chưa khai báo trong DSSP",""))))</f>
        <v/>
      </c>
      <c r="AB1388" s="23" t="str">
        <f t="shared" ca="1" si="316"/>
        <v/>
      </c>
      <c r="AC1388" s="23" t="str">
        <f t="shared" ca="1" si="317"/>
        <v/>
      </c>
      <c r="AD1388" s="23" t="str">
        <f t="shared" ca="1" si="318"/>
        <v/>
      </c>
      <c r="AE1388" s="68" t="str">
        <f t="shared" ca="1" si="319"/>
        <v/>
      </c>
      <c r="AF1388" s="69" t="str">
        <f>IF(OR(H1388="",S1388=""),"",S1388-(SUM(L1388,M1388)*INDEX(D.1[Đơn giá],MATCH(H1388,D.1[Tên sản phẩm],0))))</f>
        <v/>
      </c>
      <c r="AG1388" s="90" t="str">
        <f t="shared" ca="1" si="320"/>
        <v/>
      </c>
      <c r="AH1388" s="90"/>
    </row>
    <row r="1389" spans="2:34" ht="27.75" customHeight="1" x14ac:dyDescent="0.2">
      <c r="B1389" s="154">
        <f t="shared" si="321"/>
        <v>1386</v>
      </c>
      <c r="C1389" s="155" t="str">
        <f t="shared" ca="1" si="322"/>
        <v/>
      </c>
      <c r="D1389" s="156" t="str">
        <f t="shared" ca="1" si="323"/>
        <v/>
      </c>
      <c r="E1389" s="157" t="str">
        <f t="shared" ca="1" si="324"/>
        <v/>
      </c>
      <c r="F1389" s="157"/>
      <c r="G1389" s="158" t="str">
        <f t="shared" ca="1" si="325"/>
        <v/>
      </c>
      <c r="H1389" s="159"/>
      <c r="I1389" s="160" t="str">
        <f>IF(H1389="","",INDEX(D.1[Quy cách],MATCH(H1389,D.1[Tên sản phẩm],0)))</f>
        <v/>
      </c>
      <c r="J1389" s="35" t="str">
        <f>IF(H1389="","",INDEX(D.1[ĐVT],MATCH(H1389,D.1[Tên sản phẩm],0)))</f>
        <v/>
      </c>
      <c r="K1389" s="163" t="str">
        <f>IF(H1389="","",INDEX(D.1[Đơn giá bán
(Tham khảo)],MATCH(H1389,D.1[Tên sản phẩm],0)))</f>
        <v/>
      </c>
      <c r="L1389" s="162"/>
      <c r="M1389" s="159"/>
      <c r="N1389" s="159"/>
      <c r="O1389" s="159"/>
      <c r="P1389" s="163" t="str">
        <f t="shared" si="326"/>
        <v/>
      </c>
      <c r="Q1389" s="164"/>
      <c r="R1389" s="162"/>
      <c r="S1389" s="163" t="str">
        <f t="shared" si="327"/>
        <v/>
      </c>
      <c r="T1389" s="164" t="str">
        <f t="shared" ca="1" si="328"/>
        <v/>
      </c>
      <c r="U1389" s="163" t="str">
        <f t="shared" si="329"/>
        <v/>
      </c>
      <c r="V1389" s="163" t="str">
        <f ca="1">IF(AND(C1389&lt;&gt;"",C1389&lt;&gt;OFFSET(C1389,1,0)),SUMIFS(B.2[Giá có thuế],B.2[Số ĐK],C1389),"")</f>
        <v/>
      </c>
      <c r="W1389" s="159"/>
      <c r="X1389" s="161" t="str">
        <f>IF(W1389="","",'Thông Tin Chung'!$L$3)</f>
        <v/>
      </c>
      <c r="Y1389" s="163" t="str">
        <f t="shared" ca="1" si="330"/>
        <v/>
      </c>
      <c r="Z1389" s="165"/>
      <c r="AA1389" s="155" t="str">
        <f ca="1">IF(C1389="","",IF(OR(D1389&lt;NgayBatDau,D1389&gt;NgayKetThuc),"Ngày tháng phải nằm trong kỳ báo cáo",IF(AND(G1389&lt;&gt;"",COUNTIF(D.2[Tên khách hàng],G1389)=0),"Tên KH chưa khai báo trong DSKH",IF(AND(H1389&lt;&gt;"",COUNTIF(D.1[Tên sản phẩm],H1389)=0),"SP này chưa khai báo trong DSSP",""))))</f>
        <v/>
      </c>
      <c r="AB1389" s="23" t="str">
        <f t="shared" ca="1" si="316"/>
        <v/>
      </c>
      <c r="AC1389" s="23" t="str">
        <f t="shared" ca="1" si="317"/>
        <v/>
      </c>
      <c r="AD1389" s="23" t="str">
        <f t="shared" ca="1" si="318"/>
        <v/>
      </c>
      <c r="AE1389" s="68" t="str">
        <f t="shared" ca="1" si="319"/>
        <v/>
      </c>
      <c r="AF1389" s="69" t="str">
        <f>IF(OR(H1389="",S1389=""),"",S1389-(SUM(L1389,M1389)*INDEX(D.1[Đơn giá],MATCH(H1389,D.1[Tên sản phẩm],0))))</f>
        <v/>
      </c>
      <c r="AG1389" s="90" t="str">
        <f t="shared" ca="1" si="320"/>
        <v/>
      </c>
      <c r="AH1389" s="90"/>
    </row>
    <row r="1390" spans="2:34" ht="27.75" customHeight="1" x14ac:dyDescent="0.2">
      <c r="B1390" s="154">
        <f t="shared" si="321"/>
        <v>1387</v>
      </c>
      <c r="C1390" s="155" t="str">
        <f t="shared" ca="1" si="322"/>
        <v/>
      </c>
      <c r="D1390" s="156" t="str">
        <f t="shared" ca="1" si="323"/>
        <v/>
      </c>
      <c r="E1390" s="157" t="str">
        <f t="shared" ca="1" si="324"/>
        <v/>
      </c>
      <c r="F1390" s="157"/>
      <c r="G1390" s="158" t="str">
        <f t="shared" ca="1" si="325"/>
        <v/>
      </c>
      <c r="H1390" s="159"/>
      <c r="I1390" s="160" t="str">
        <f>IF(H1390="","",INDEX(D.1[Quy cách],MATCH(H1390,D.1[Tên sản phẩm],0)))</f>
        <v/>
      </c>
      <c r="J1390" s="35" t="str">
        <f>IF(H1390="","",INDEX(D.1[ĐVT],MATCH(H1390,D.1[Tên sản phẩm],0)))</f>
        <v/>
      </c>
      <c r="K1390" s="163" t="str">
        <f>IF(H1390="","",INDEX(D.1[Đơn giá bán
(Tham khảo)],MATCH(H1390,D.1[Tên sản phẩm],0)))</f>
        <v/>
      </c>
      <c r="L1390" s="162"/>
      <c r="M1390" s="159"/>
      <c r="N1390" s="159"/>
      <c r="O1390" s="159"/>
      <c r="P1390" s="163" t="str">
        <f t="shared" si="326"/>
        <v/>
      </c>
      <c r="Q1390" s="164"/>
      <c r="R1390" s="162"/>
      <c r="S1390" s="163" t="str">
        <f t="shared" si="327"/>
        <v/>
      </c>
      <c r="T1390" s="164" t="str">
        <f t="shared" ca="1" si="328"/>
        <v/>
      </c>
      <c r="U1390" s="163" t="str">
        <f t="shared" si="329"/>
        <v/>
      </c>
      <c r="V1390" s="163" t="str">
        <f ca="1">IF(AND(C1390&lt;&gt;"",C1390&lt;&gt;OFFSET(C1390,1,0)),SUMIFS(B.2[Giá có thuế],B.2[Số ĐK],C1390),"")</f>
        <v/>
      </c>
      <c r="W1390" s="159"/>
      <c r="X1390" s="161" t="str">
        <f>IF(W1390="","",'Thông Tin Chung'!$L$3)</f>
        <v/>
      </c>
      <c r="Y1390" s="163" t="str">
        <f t="shared" ca="1" si="330"/>
        <v/>
      </c>
      <c r="Z1390" s="165"/>
      <c r="AA1390" s="155" t="str">
        <f ca="1">IF(C1390="","",IF(OR(D1390&lt;NgayBatDau,D1390&gt;NgayKetThuc),"Ngày tháng phải nằm trong kỳ báo cáo",IF(AND(G1390&lt;&gt;"",COUNTIF(D.2[Tên khách hàng],G1390)=0),"Tên KH chưa khai báo trong DSKH",IF(AND(H1390&lt;&gt;"",COUNTIF(D.1[Tên sản phẩm],H1390)=0),"SP này chưa khai báo trong DSSP",""))))</f>
        <v/>
      </c>
      <c r="AB1390" s="23" t="str">
        <f t="shared" ca="1" si="316"/>
        <v/>
      </c>
      <c r="AC1390" s="23" t="str">
        <f t="shared" ca="1" si="317"/>
        <v/>
      </c>
      <c r="AD1390" s="23" t="str">
        <f t="shared" ca="1" si="318"/>
        <v/>
      </c>
      <c r="AE1390" s="68" t="str">
        <f t="shared" ca="1" si="319"/>
        <v/>
      </c>
      <c r="AF1390" s="69" t="str">
        <f>IF(OR(H1390="",S1390=""),"",S1390-(SUM(L1390,M1390)*INDEX(D.1[Đơn giá],MATCH(H1390,D.1[Tên sản phẩm],0))))</f>
        <v/>
      </c>
      <c r="AG1390" s="90" t="str">
        <f t="shared" ca="1" si="320"/>
        <v/>
      </c>
      <c r="AH1390" s="90"/>
    </row>
    <row r="1391" spans="2:34" ht="27.75" customHeight="1" x14ac:dyDescent="0.2">
      <c r="B1391" s="154">
        <f t="shared" si="321"/>
        <v>1388</v>
      </c>
      <c r="C1391" s="155" t="str">
        <f t="shared" ca="1" si="322"/>
        <v/>
      </c>
      <c r="D1391" s="156" t="str">
        <f t="shared" ca="1" si="323"/>
        <v/>
      </c>
      <c r="E1391" s="157" t="str">
        <f t="shared" ca="1" si="324"/>
        <v/>
      </c>
      <c r="F1391" s="157"/>
      <c r="G1391" s="158" t="str">
        <f t="shared" ca="1" si="325"/>
        <v/>
      </c>
      <c r="H1391" s="159"/>
      <c r="I1391" s="160" t="str">
        <f>IF(H1391="","",INDEX(D.1[Quy cách],MATCH(H1391,D.1[Tên sản phẩm],0)))</f>
        <v/>
      </c>
      <c r="J1391" s="35" t="str">
        <f>IF(H1391="","",INDEX(D.1[ĐVT],MATCH(H1391,D.1[Tên sản phẩm],0)))</f>
        <v/>
      </c>
      <c r="K1391" s="163" t="str">
        <f>IF(H1391="","",INDEX(D.1[Đơn giá bán
(Tham khảo)],MATCH(H1391,D.1[Tên sản phẩm],0)))</f>
        <v/>
      </c>
      <c r="L1391" s="162"/>
      <c r="M1391" s="159"/>
      <c r="N1391" s="159"/>
      <c r="O1391" s="159"/>
      <c r="P1391" s="163" t="str">
        <f t="shared" si="326"/>
        <v/>
      </c>
      <c r="Q1391" s="164"/>
      <c r="R1391" s="162"/>
      <c r="S1391" s="163" t="str">
        <f t="shared" si="327"/>
        <v/>
      </c>
      <c r="T1391" s="164" t="str">
        <f t="shared" ca="1" si="328"/>
        <v/>
      </c>
      <c r="U1391" s="163" t="str">
        <f t="shared" si="329"/>
        <v/>
      </c>
      <c r="V1391" s="163" t="str">
        <f ca="1">IF(AND(C1391&lt;&gt;"",C1391&lt;&gt;OFFSET(C1391,1,0)),SUMIFS(B.2[Giá có thuế],B.2[Số ĐK],C1391),"")</f>
        <v/>
      </c>
      <c r="W1391" s="159"/>
      <c r="X1391" s="161" t="str">
        <f>IF(W1391="","",'Thông Tin Chung'!$L$3)</f>
        <v/>
      </c>
      <c r="Y1391" s="163" t="str">
        <f t="shared" ca="1" si="330"/>
        <v/>
      </c>
      <c r="Z1391" s="165"/>
      <c r="AA1391" s="155" t="str">
        <f ca="1">IF(C1391="","",IF(OR(D1391&lt;NgayBatDau,D1391&gt;NgayKetThuc),"Ngày tháng phải nằm trong kỳ báo cáo",IF(AND(G1391&lt;&gt;"",COUNTIF(D.2[Tên khách hàng],G1391)=0),"Tên KH chưa khai báo trong DSKH",IF(AND(H1391&lt;&gt;"",COUNTIF(D.1[Tên sản phẩm],H1391)=0),"SP này chưa khai báo trong DSSP",""))))</f>
        <v/>
      </c>
      <c r="AB1391" s="23" t="str">
        <f t="shared" ca="1" si="316"/>
        <v/>
      </c>
      <c r="AC1391" s="23" t="str">
        <f t="shared" ca="1" si="317"/>
        <v/>
      </c>
      <c r="AD1391" s="23" t="str">
        <f t="shared" ca="1" si="318"/>
        <v/>
      </c>
      <c r="AE1391" s="68" t="str">
        <f t="shared" ca="1" si="319"/>
        <v/>
      </c>
      <c r="AF1391" s="69" t="str">
        <f>IF(OR(H1391="",S1391=""),"",S1391-(SUM(L1391,M1391)*INDEX(D.1[Đơn giá],MATCH(H1391,D.1[Tên sản phẩm],0))))</f>
        <v/>
      </c>
      <c r="AG1391" s="90" t="str">
        <f t="shared" ca="1" si="320"/>
        <v/>
      </c>
      <c r="AH1391" s="90"/>
    </row>
    <row r="1392" spans="2:34" ht="27.75" customHeight="1" x14ac:dyDescent="0.2">
      <c r="B1392" s="154">
        <f t="shared" si="321"/>
        <v>1389</v>
      </c>
      <c r="C1392" s="155" t="str">
        <f t="shared" ca="1" si="322"/>
        <v/>
      </c>
      <c r="D1392" s="156" t="str">
        <f t="shared" ca="1" si="323"/>
        <v/>
      </c>
      <c r="E1392" s="157" t="str">
        <f t="shared" ca="1" si="324"/>
        <v/>
      </c>
      <c r="F1392" s="157"/>
      <c r="G1392" s="158" t="str">
        <f t="shared" ca="1" si="325"/>
        <v/>
      </c>
      <c r="H1392" s="159"/>
      <c r="I1392" s="160" t="str">
        <f>IF(H1392="","",INDEX(D.1[Quy cách],MATCH(H1392,D.1[Tên sản phẩm],0)))</f>
        <v/>
      </c>
      <c r="J1392" s="35" t="str">
        <f>IF(H1392="","",INDEX(D.1[ĐVT],MATCH(H1392,D.1[Tên sản phẩm],0)))</f>
        <v/>
      </c>
      <c r="K1392" s="163" t="str">
        <f>IF(H1392="","",INDEX(D.1[Đơn giá bán
(Tham khảo)],MATCH(H1392,D.1[Tên sản phẩm],0)))</f>
        <v/>
      </c>
      <c r="L1392" s="162"/>
      <c r="M1392" s="159"/>
      <c r="N1392" s="159"/>
      <c r="O1392" s="159"/>
      <c r="P1392" s="163" t="str">
        <f t="shared" si="326"/>
        <v/>
      </c>
      <c r="Q1392" s="164"/>
      <c r="R1392" s="162"/>
      <c r="S1392" s="163" t="str">
        <f t="shared" si="327"/>
        <v/>
      </c>
      <c r="T1392" s="164" t="str">
        <f t="shared" ca="1" si="328"/>
        <v/>
      </c>
      <c r="U1392" s="163" t="str">
        <f t="shared" si="329"/>
        <v/>
      </c>
      <c r="V1392" s="163" t="str">
        <f ca="1">IF(AND(C1392&lt;&gt;"",C1392&lt;&gt;OFFSET(C1392,1,0)),SUMIFS(B.2[Giá có thuế],B.2[Số ĐK],C1392),"")</f>
        <v/>
      </c>
      <c r="W1392" s="159"/>
      <c r="X1392" s="161" t="str">
        <f>IF(W1392="","",'Thông Tin Chung'!$L$3)</f>
        <v/>
      </c>
      <c r="Y1392" s="163" t="str">
        <f t="shared" ca="1" si="330"/>
        <v/>
      </c>
      <c r="Z1392" s="165"/>
      <c r="AA1392" s="155" t="str">
        <f ca="1">IF(C1392="","",IF(OR(D1392&lt;NgayBatDau,D1392&gt;NgayKetThuc),"Ngày tháng phải nằm trong kỳ báo cáo",IF(AND(G1392&lt;&gt;"",COUNTIF(D.2[Tên khách hàng],G1392)=0),"Tên KH chưa khai báo trong DSKH",IF(AND(H1392&lt;&gt;"",COUNTIF(D.1[Tên sản phẩm],H1392)=0),"SP này chưa khai báo trong DSSP",""))))</f>
        <v/>
      </c>
      <c r="AB1392" s="23" t="str">
        <f t="shared" ca="1" si="316"/>
        <v/>
      </c>
      <c r="AC1392" s="23" t="str">
        <f t="shared" ca="1" si="317"/>
        <v/>
      </c>
      <c r="AD1392" s="23" t="str">
        <f t="shared" ca="1" si="318"/>
        <v/>
      </c>
      <c r="AE1392" s="68" t="str">
        <f t="shared" ca="1" si="319"/>
        <v/>
      </c>
      <c r="AF1392" s="69" t="str">
        <f>IF(OR(H1392="",S1392=""),"",S1392-(SUM(L1392,M1392)*INDEX(D.1[Đơn giá],MATCH(H1392,D.1[Tên sản phẩm],0))))</f>
        <v/>
      </c>
      <c r="AG1392" s="90" t="str">
        <f t="shared" ca="1" si="320"/>
        <v/>
      </c>
      <c r="AH1392" s="90"/>
    </row>
    <row r="1393" spans="2:34" ht="27.75" customHeight="1" x14ac:dyDescent="0.2">
      <c r="B1393" s="154">
        <f t="shared" si="321"/>
        <v>1390</v>
      </c>
      <c r="C1393" s="155" t="str">
        <f t="shared" ca="1" si="322"/>
        <v/>
      </c>
      <c r="D1393" s="156" t="str">
        <f t="shared" ca="1" si="323"/>
        <v/>
      </c>
      <c r="E1393" s="157" t="str">
        <f t="shared" ca="1" si="324"/>
        <v/>
      </c>
      <c r="F1393" s="157"/>
      <c r="G1393" s="158" t="str">
        <f t="shared" ca="1" si="325"/>
        <v/>
      </c>
      <c r="H1393" s="159"/>
      <c r="I1393" s="160" t="str">
        <f>IF(H1393="","",INDEX(D.1[Quy cách],MATCH(H1393,D.1[Tên sản phẩm],0)))</f>
        <v/>
      </c>
      <c r="J1393" s="35" t="str">
        <f>IF(H1393="","",INDEX(D.1[ĐVT],MATCH(H1393,D.1[Tên sản phẩm],0)))</f>
        <v/>
      </c>
      <c r="K1393" s="163" t="str">
        <f>IF(H1393="","",INDEX(D.1[Đơn giá bán
(Tham khảo)],MATCH(H1393,D.1[Tên sản phẩm],0)))</f>
        <v/>
      </c>
      <c r="L1393" s="162"/>
      <c r="M1393" s="159"/>
      <c r="N1393" s="159"/>
      <c r="O1393" s="159"/>
      <c r="P1393" s="163" t="str">
        <f t="shared" si="326"/>
        <v/>
      </c>
      <c r="Q1393" s="164"/>
      <c r="R1393" s="162"/>
      <c r="S1393" s="163" t="str">
        <f t="shared" si="327"/>
        <v/>
      </c>
      <c r="T1393" s="164" t="str">
        <f t="shared" ca="1" si="328"/>
        <v/>
      </c>
      <c r="U1393" s="163" t="str">
        <f t="shared" si="329"/>
        <v/>
      </c>
      <c r="V1393" s="163" t="str">
        <f ca="1">IF(AND(C1393&lt;&gt;"",C1393&lt;&gt;OFFSET(C1393,1,0)),SUMIFS(B.2[Giá có thuế],B.2[Số ĐK],C1393),"")</f>
        <v/>
      </c>
      <c r="W1393" s="159"/>
      <c r="X1393" s="161" t="str">
        <f>IF(W1393="","",'Thông Tin Chung'!$L$3)</f>
        <v/>
      </c>
      <c r="Y1393" s="163" t="str">
        <f t="shared" ca="1" si="330"/>
        <v/>
      </c>
      <c r="Z1393" s="165"/>
      <c r="AA1393" s="155" t="str">
        <f ca="1">IF(C1393="","",IF(OR(D1393&lt;NgayBatDau,D1393&gt;NgayKetThuc),"Ngày tháng phải nằm trong kỳ báo cáo",IF(AND(G1393&lt;&gt;"",COUNTIF(D.2[Tên khách hàng],G1393)=0),"Tên KH chưa khai báo trong DSKH",IF(AND(H1393&lt;&gt;"",COUNTIF(D.1[Tên sản phẩm],H1393)=0),"SP này chưa khai báo trong DSSP",""))))</f>
        <v/>
      </c>
      <c r="AB1393" s="23" t="str">
        <f t="shared" ca="1" si="316"/>
        <v/>
      </c>
      <c r="AC1393" s="23" t="str">
        <f t="shared" ca="1" si="317"/>
        <v/>
      </c>
      <c r="AD1393" s="23" t="str">
        <f t="shared" ca="1" si="318"/>
        <v/>
      </c>
      <c r="AE1393" s="68" t="str">
        <f t="shared" ca="1" si="319"/>
        <v/>
      </c>
      <c r="AF1393" s="69" t="str">
        <f>IF(OR(H1393="",S1393=""),"",S1393-(SUM(L1393,M1393)*INDEX(D.1[Đơn giá],MATCH(H1393,D.1[Tên sản phẩm],0))))</f>
        <v/>
      </c>
      <c r="AG1393" s="90" t="str">
        <f t="shared" ca="1" si="320"/>
        <v/>
      </c>
      <c r="AH1393" s="90"/>
    </row>
    <row r="1394" spans="2:34" ht="27.75" customHeight="1" x14ac:dyDescent="0.2">
      <c r="B1394" s="154">
        <f t="shared" si="321"/>
        <v>1391</v>
      </c>
      <c r="C1394" s="155" t="str">
        <f t="shared" ca="1" si="322"/>
        <v/>
      </c>
      <c r="D1394" s="156" t="str">
        <f t="shared" ca="1" si="323"/>
        <v/>
      </c>
      <c r="E1394" s="157" t="str">
        <f t="shared" ca="1" si="324"/>
        <v/>
      </c>
      <c r="F1394" s="157"/>
      <c r="G1394" s="158" t="str">
        <f t="shared" ca="1" si="325"/>
        <v/>
      </c>
      <c r="H1394" s="159"/>
      <c r="I1394" s="160" t="str">
        <f>IF(H1394="","",INDEX(D.1[Quy cách],MATCH(H1394,D.1[Tên sản phẩm],0)))</f>
        <v/>
      </c>
      <c r="J1394" s="35" t="str">
        <f>IF(H1394="","",INDEX(D.1[ĐVT],MATCH(H1394,D.1[Tên sản phẩm],0)))</f>
        <v/>
      </c>
      <c r="K1394" s="163" t="str">
        <f>IF(H1394="","",INDEX(D.1[Đơn giá bán
(Tham khảo)],MATCH(H1394,D.1[Tên sản phẩm],0)))</f>
        <v/>
      </c>
      <c r="L1394" s="162"/>
      <c r="M1394" s="159"/>
      <c r="N1394" s="159"/>
      <c r="O1394" s="159"/>
      <c r="P1394" s="163" t="str">
        <f t="shared" si="326"/>
        <v/>
      </c>
      <c r="Q1394" s="164"/>
      <c r="R1394" s="162"/>
      <c r="S1394" s="163" t="str">
        <f t="shared" si="327"/>
        <v/>
      </c>
      <c r="T1394" s="164" t="str">
        <f t="shared" ca="1" si="328"/>
        <v/>
      </c>
      <c r="U1394" s="163" t="str">
        <f t="shared" si="329"/>
        <v/>
      </c>
      <c r="V1394" s="163" t="str">
        <f ca="1">IF(AND(C1394&lt;&gt;"",C1394&lt;&gt;OFFSET(C1394,1,0)),SUMIFS(B.2[Giá có thuế],B.2[Số ĐK],C1394),"")</f>
        <v/>
      </c>
      <c r="W1394" s="159"/>
      <c r="X1394" s="161" t="str">
        <f>IF(W1394="","",'Thông Tin Chung'!$L$3)</f>
        <v/>
      </c>
      <c r="Y1394" s="163" t="str">
        <f t="shared" ca="1" si="330"/>
        <v/>
      </c>
      <c r="Z1394" s="165"/>
      <c r="AA1394" s="155" t="str">
        <f ca="1">IF(C1394="","",IF(OR(D1394&lt;NgayBatDau,D1394&gt;NgayKetThuc),"Ngày tháng phải nằm trong kỳ báo cáo",IF(AND(G1394&lt;&gt;"",COUNTIF(D.2[Tên khách hàng],G1394)=0),"Tên KH chưa khai báo trong DSKH",IF(AND(H1394&lt;&gt;"",COUNTIF(D.1[Tên sản phẩm],H1394)=0),"SP này chưa khai báo trong DSSP",""))))</f>
        <v/>
      </c>
      <c r="AB1394" s="23" t="str">
        <f t="shared" ca="1" si="316"/>
        <v/>
      </c>
      <c r="AC1394" s="23" t="str">
        <f t="shared" ca="1" si="317"/>
        <v/>
      </c>
      <c r="AD1394" s="23" t="str">
        <f t="shared" ca="1" si="318"/>
        <v/>
      </c>
      <c r="AE1394" s="68" t="str">
        <f t="shared" ca="1" si="319"/>
        <v/>
      </c>
      <c r="AF1394" s="69" t="str">
        <f>IF(OR(H1394="",S1394=""),"",S1394-(SUM(L1394,M1394)*INDEX(D.1[Đơn giá],MATCH(H1394,D.1[Tên sản phẩm],0))))</f>
        <v/>
      </c>
      <c r="AG1394" s="90" t="str">
        <f t="shared" ca="1" si="320"/>
        <v/>
      </c>
      <c r="AH1394" s="90"/>
    </row>
    <row r="1395" spans="2:34" ht="27.75" customHeight="1" x14ac:dyDescent="0.2">
      <c r="B1395" s="154">
        <f t="shared" si="321"/>
        <v>1392</v>
      </c>
      <c r="C1395" s="155" t="str">
        <f t="shared" ca="1" si="322"/>
        <v/>
      </c>
      <c r="D1395" s="156" t="str">
        <f t="shared" ca="1" si="323"/>
        <v/>
      </c>
      <c r="E1395" s="157" t="str">
        <f t="shared" ca="1" si="324"/>
        <v/>
      </c>
      <c r="F1395" s="157"/>
      <c r="G1395" s="158" t="str">
        <f t="shared" ca="1" si="325"/>
        <v/>
      </c>
      <c r="H1395" s="159"/>
      <c r="I1395" s="160" t="str">
        <f>IF(H1395="","",INDEX(D.1[Quy cách],MATCH(H1395,D.1[Tên sản phẩm],0)))</f>
        <v/>
      </c>
      <c r="J1395" s="35" t="str">
        <f>IF(H1395="","",INDEX(D.1[ĐVT],MATCH(H1395,D.1[Tên sản phẩm],0)))</f>
        <v/>
      </c>
      <c r="K1395" s="163" t="str">
        <f>IF(H1395="","",INDEX(D.1[Đơn giá bán
(Tham khảo)],MATCH(H1395,D.1[Tên sản phẩm],0)))</f>
        <v/>
      </c>
      <c r="L1395" s="162"/>
      <c r="M1395" s="159"/>
      <c r="N1395" s="159"/>
      <c r="O1395" s="159"/>
      <c r="P1395" s="163" t="str">
        <f t="shared" si="326"/>
        <v/>
      </c>
      <c r="Q1395" s="164"/>
      <c r="R1395" s="162"/>
      <c r="S1395" s="163" t="str">
        <f t="shared" si="327"/>
        <v/>
      </c>
      <c r="T1395" s="164" t="str">
        <f t="shared" ca="1" si="328"/>
        <v/>
      </c>
      <c r="U1395" s="163" t="str">
        <f t="shared" si="329"/>
        <v/>
      </c>
      <c r="V1395" s="163" t="str">
        <f ca="1">IF(AND(C1395&lt;&gt;"",C1395&lt;&gt;OFFSET(C1395,1,0)),SUMIFS(B.2[Giá có thuế],B.2[Số ĐK],C1395),"")</f>
        <v/>
      </c>
      <c r="W1395" s="159"/>
      <c r="X1395" s="161" t="str">
        <f>IF(W1395="","",'Thông Tin Chung'!$L$3)</f>
        <v/>
      </c>
      <c r="Y1395" s="163" t="str">
        <f t="shared" ca="1" si="330"/>
        <v/>
      </c>
      <c r="Z1395" s="165"/>
      <c r="AA1395" s="155" t="str">
        <f ca="1">IF(C1395="","",IF(OR(D1395&lt;NgayBatDau,D1395&gt;NgayKetThuc),"Ngày tháng phải nằm trong kỳ báo cáo",IF(AND(G1395&lt;&gt;"",COUNTIF(D.2[Tên khách hàng],G1395)=0),"Tên KH chưa khai báo trong DSKH",IF(AND(H1395&lt;&gt;"",COUNTIF(D.1[Tên sản phẩm],H1395)=0),"SP này chưa khai báo trong DSSP",""))))</f>
        <v/>
      </c>
      <c r="AB1395" s="23" t="str">
        <f t="shared" ca="1" si="316"/>
        <v/>
      </c>
      <c r="AC1395" s="23" t="str">
        <f t="shared" ca="1" si="317"/>
        <v/>
      </c>
      <c r="AD1395" s="23" t="str">
        <f t="shared" ca="1" si="318"/>
        <v/>
      </c>
      <c r="AE1395" s="68" t="str">
        <f t="shared" ca="1" si="319"/>
        <v/>
      </c>
      <c r="AF1395" s="69" t="str">
        <f>IF(OR(H1395="",S1395=""),"",S1395-(SUM(L1395,M1395)*INDEX(D.1[Đơn giá],MATCH(H1395,D.1[Tên sản phẩm],0))))</f>
        <v/>
      </c>
      <c r="AG1395" s="90" t="str">
        <f t="shared" ca="1" si="320"/>
        <v/>
      </c>
      <c r="AH1395" s="90"/>
    </row>
    <row r="1396" spans="2:34" ht="27.75" customHeight="1" x14ac:dyDescent="0.2">
      <c r="B1396" s="154">
        <f t="shared" si="321"/>
        <v>1393</v>
      </c>
      <c r="C1396" s="155" t="str">
        <f t="shared" ca="1" si="322"/>
        <v/>
      </c>
      <c r="D1396" s="156" t="str">
        <f t="shared" ca="1" si="323"/>
        <v/>
      </c>
      <c r="E1396" s="157" t="str">
        <f t="shared" ca="1" si="324"/>
        <v/>
      </c>
      <c r="F1396" s="157"/>
      <c r="G1396" s="158" t="str">
        <f t="shared" ca="1" si="325"/>
        <v/>
      </c>
      <c r="H1396" s="159"/>
      <c r="I1396" s="160" t="str">
        <f>IF(H1396="","",INDEX(D.1[Quy cách],MATCH(H1396,D.1[Tên sản phẩm],0)))</f>
        <v/>
      </c>
      <c r="J1396" s="35" t="str">
        <f>IF(H1396="","",INDEX(D.1[ĐVT],MATCH(H1396,D.1[Tên sản phẩm],0)))</f>
        <v/>
      </c>
      <c r="K1396" s="163" t="str">
        <f>IF(H1396="","",INDEX(D.1[Đơn giá bán
(Tham khảo)],MATCH(H1396,D.1[Tên sản phẩm],0)))</f>
        <v/>
      </c>
      <c r="L1396" s="162"/>
      <c r="M1396" s="159"/>
      <c r="N1396" s="159"/>
      <c r="O1396" s="159"/>
      <c r="P1396" s="163" t="str">
        <f t="shared" si="326"/>
        <v/>
      </c>
      <c r="Q1396" s="164"/>
      <c r="R1396" s="162"/>
      <c r="S1396" s="163" t="str">
        <f t="shared" si="327"/>
        <v/>
      </c>
      <c r="T1396" s="164" t="str">
        <f t="shared" ca="1" si="328"/>
        <v/>
      </c>
      <c r="U1396" s="163" t="str">
        <f t="shared" si="329"/>
        <v/>
      </c>
      <c r="V1396" s="163" t="str">
        <f ca="1">IF(AND(C1396&lt;&gt;"",C1396&lt;&gt;OFFSET(C1396,1,0)),SUMIFS(B.2[Giá có thuế],B.2[Số ĐK],C1396),"")</f>
        <v/>
      </c>
      <c r="W1396" s="159"/>
      <c r="X1396" s="161" t="str">
        <f>IF(W1396="","",'Thông Tin Chung'!$L$3)</f>
        <v/>
      </c>
      <c r="Y1396" s="163" t="str">
        <f t="shared" ca="1" si="330"/>
        <v/>
      </c>
      <c r="Z1396" s="165"/>
      <c r="AA1396" s="155" t="str">
        <f ca="1">IF(C1396="","",IF(OR(D1396&lt;NgayBatDau,D1396&gt;NgayKetThuc),"Ngày tháng phải nằm trong kỳ báo cáo",IF(AND(G1396&lt;&gt;"",COUNTIF(D.2[Tên khách hàng],G1396)=0),"Tên KH chưa khai báo trong DSKH",IF(AND(H1396&lt;&gt;"",COUNTIF(D.1[Tên sản phẩm],H1396)=0),"SP này chưa khai báo trong DSSP",""))))</f>
        <v/>
      </c>
      <c r="AB1396" s="23" t="str">
        <f t="shared" ca="1" si="316"/>
        <v/>
      </c>
      <c r="AC1396" s="23" t="str">
        <f t="shared" ca="1" si="317"/>
        <v/>
      </c>
      <c r="AD1396" s="23" t="str">
        <f t="shared" ca="1" si="318"/>
        <v/>
      </c>
      <c r="AE1396" s="68" t="str">
        <f t="shared" ca="1" si="319"/>
        <v/>
      </c>
      <c r="AF1396" s="69" t="str">
        <f>IF(OR(H1396="",S1396=""),"",S1396-(SUM(L1396,M1396)*INDEX(D.1[Đơn giá],MATCH(H1396,D.1[Tên sản phẩm],0))))</f>
        <v/>
      </c>
      <c r="AG1396" s="90" t="str">
        <f t="shared" ca="1" si="320"/>
        <v/>
      </c>
      <c r="AH1396" s="90"/>
    </row>
    <row r="1397" spans="2:34" ht="27.75" customHeight="1" x14ac:dyDescent="0.2">
      <c r="B1397" s="154">
        <f t="shared" si="321"/>
        <v>1394</v>
      </c>
      <c r="C1397" s="155" t="str">
        <f t="shared" ca="1" si="322"/>
        <v/>
      </c>
      <c r="D1397" s="156" t="str">
        <f t="shared" ca="1" si="323"/>
        <v/>
      </c>
      <c r="E1397" s="157" t="str">
        <f t="shared" ca="1" si="324"/>
        <v/>
      </c>
      <c r="F1397" s="157"/>
      <c r="G1397" s="158" t="str">
        <f t="shared" ca="1" si="325"/>
        <v/>
      </c>
      <c r="H1397" s="159"/>
      <c r="I1397" s="160" t="str">
        <f>IF(H1397="","",INDEX(D.1[Quy cách],MATCH(H1397,D.1[Tên sản phẩm],0)))</f>
        <v/>
      </c>
      <c r="J1397" s="35" t="str">
        <f>IF(H1397="","",INDEX(D.1[ĐVT],MATCH(H1397,D.1[Tên sản phẩm],0)))</f>
        <v/>
      </c>
      <c r="K1397" s="163" t="str">
        <f>IF(H1397="","",INDEX(D.1[Đơn giá bán
(Tham khảo)],MATCH(H1397,D.1[Tên sản phẩm],0)))</f>
        <v/>
      </c>
      <c r="L1397" s="162"/>
      <c r="M1397" s="159"/>
      <c r="N1397" s="159"/>
      <c r="O1397" s="159"/>
      <c r="P1397" s="163" t="str">
        <f t="shared" si="326"/>
        <v/>
      </c>
      <c r="Q1397" s="164"/>
      <c r="R1397" s="162"/>
      <c r="S1397" s="163" t="str">
        <f t="shared" si="327"/>
        <v/>
      </c>
      <c r="T1397" s="164" t="str">
        <f t="shared" ca="1" si="328"/>
        <v/>
      </c>
      <c r="U1397" s="163" t="str">
        <f t="shared" si="329"/>
        <v/>
      </c>
      <c r="V1397" s="163" t="str">
        <f ca="1">IF(AND(C1397&lt;&gt;"",C1397&lt;&gt;OFFSET(C1397,1,0)),SUMIFS(B.2[Giá có thuế],B.2[Số ĐK],C1397),"")</f>
        <v/>
      </c>
      <c r="W1397" s="159"/>
      <c r="X1397" s="161" t="str">
        <f>IF(W1397="","",'Thông Tin Chung'!$L$3)</f>
        <v/>
      </c>
      <c r="Y1397" s="163" t="str">
        <f t="shared" ca="1" si="330"/>
        <v/>
      </c>
      <c r="Z1397" s="165"/>
      <c r="AA1397" s="155" t="str">
        <f ca="1">IF(C1397="","",IF(OR(D1397&lt;NgayBatDau,D1397&gt;NgayKetThuc),"Ngày tháng phải nằm trong kỳ báo cáo",IF(AND(G1397&lt;&gt;"",COUNTIF(D.2[Tên khách hàng],G1397)=0),"Tên KH chưa khai báo trong DSKH",IF(AND(H1397&lt;&gt;"",COUNTIF(D.1[Tên sản phẩm],H1397)=0),"SP này chưa khai báo trong DSSP",""))))</f>
        <v/>
      </c>
      <c r="AB1397" s="23" t="str">
        <f t="shared" ca="1" si="316"/>
        <v/>
      </c>
      <c r="AC1397" s="23" t="str">
        <f t="shared" ca="1" si="317"/>
        <v/>
      </c>
      <c r="AD1397" s="23" t="str">
        <f t="shared" ca="1" si="318"/>
        <v/>
      </c>
      <c r="AE1397" s="68" t="str">
        <f t="shared" ca="1" si="319"/>
        <v/>
      </c>
      <c r="AF1397" s="69" t="str">
        <f>IF(OR(H1397="",S1397=""),"",S1397-(SUM(L1397,M1397)*INDEX(D.1[Đơn giá],MATCH(H1397,D.1[Tên sản phẩm],0))))</f>
        <v/>
      </c>
      <c r="AG1397" s="90" t="str">
        <f t="shared" ca="1" si="320"/>
        <v/>
      </c>
      <c r="AH1397" s="90"/>
    </row>
    <row r="1398" spans="2:34" ht="27.75" customHeight="1" x14ac:dyDescent="0.2">
      <c r="B1398" s="154">
        <f t="shared" si="321"/>
        <v>1395</v>
      </c>
      <c r="C1398" s="155" t="str">
        <f t="shared" ca="1" si="322"/>
        <v/>
      </c>
      <c r="D1398" s="156" t="str">
        <f t="shared" ca="1" si="323"/>
        <v/>
      </c>
      <c r="E1398" s="157" t="str">
        <f t="shared" ca="1" si="324"/>
        <v/>
      </c>
      <c r="F1398" s="157"/>
      <c r="G1398" s="158" t="str">
        <f t="shared" ca="1" si="325"/>
        <v/>
      </c>
      <c r="H1398" s="159"/>
      <c r="I1398" s="160" t="str">
        <f>IF(H1398="","",INDEX(D.1[Quy cách],MATCH(H1398,D.1[Tên sản phẩm],0)))</f>
        <v/>
      </c>
      <c r="J1398" s="35" t="str">
        <f>IF(H1398="","",INDEX(D.1[ĐVT],MATCH(H1398,D.1[Tên sản phẩm],0)))</f>
        <v/>
      </c>
      <c r="K1398" s="163" t="str">
        <f>IF(H1398="","",INDEX(D.1[Đơn giá bán
(Tham khảo)],MATCH(H1398,D.1[Tên sản phẩm],0)))</f>
        <v/>
      </c>
      <c r="L1398" s="162"/>
      <c r="M1398" s="159"/>
      <c r="N1398" s="159"/>
      <c r="O1398" s="159"/>
      <c r="P1398" s="163" t="str">
        <f t="shared" si="326"/>
        <v/>
      </c>
      <c r="Q1398" s="164"/>
      <c r="R1398" s="162"/>
      <c r="S1398" s="163" t="str">
        <f t="shared" si="327"/>
        <v/>
      </c>
      <c r="T1398" s="164" t="str">
        <f t="shared" ca="1" si="328"/>
        <v/>
      </c>
      <c r="U1398" s="163" t="str">
        <f t="shared" si="329"/>
        <v/>
      </c>
      <c r="V1398" s="163" t="str">
        <f ca="1">IF(AND(C1398&lt;&gt;"",C1398&lt;&gt;OFFSET(C1398,1,0)),SUMIFS(B.2[Giá có thuế],B.2[Số ĐK],C1398),"")</f>
        <v/>
      </c>
      <c r="W1398" s="159"/>
      <c r="X1398" s="161" t="str">
        <f>IF(W1398="","",'Thông Tin Chung'!$L$3)</f>
        <v/>
      </c>
      <c r="Y1398" s="163" t="str">
        <f t="shared" ca="1" si="330"/>
        <v/>
      </c>
      <c r="Z1398" s="165"/>
      <c r="AA1398" s="155" t="str">
        <f ca="1">IF(C1398="","",IF(OR(D1398&lt;NgayBatDau,D1398&gt;NgayKetThuc),"Ngày tháng phải nằm trong kỳ báo cáo",IF(AND(G1398&lt;&gt;"",COUNTIF(D.2[Tên khách hàng],G1398)=0),"Tên KH chưa khai báo trong DSKH",IF(AND(H1398&lt;&gt;"",COUNTIF(D.1[Tên sản phẩm],H1398)=0),"SP này chưa khai báo trong DSSP",""))))</f>
        <v/>
      </c>
      <c r="AB1398" s="23" t="str">
        <f t="shared" ca="1" si="316"/>
        <v/>
      </c>
      <c r="AC1398" s="23" t="str">
        <f t="shared" ca="1" si="317"/>
        <v/>
      </c>
      <c r="AD1398" s="23" t="str">
        <f t="shared" ca="1" si="318"/>
        <v/>
      </c>
      <c r="AE1398" s="68" t="str">
        <f t="shared" ca="1" si="319"/>
        <v/>
      </c>
      <c r="AF1398" s="69" t="str">
        <f>IF(OR(H1398="",S1398=""),"",S1398-(SUM(L1398,M1398)*INDEX(D.1[Đơn giá],MATCH(H1398,D.1[Tên sản phẩm],0))))</f>
        <v/>
      </c>
      <c r="AG1398" s="90" t="str">
        <f t="shared" ca="1" si="320"/>
        <v/>
      </c>
      <c r="AH1398" s="90"/>
    </row>
    <row r="1399" spans="2:34" ht="27.75" customHeight="1" x14ac:dyDescent="0.2">
      <c r="B1399" s="154">
        <f t="shared" si="321"/>
        <v>1396</v>
      </c>
      <c r="C1399" s="155" t="str">
        <f t="shared" ca="1" si="322"/>
        <v/>
      </c>
      <c r="D1399" s="156" t="str">
        <f t="shared" ca="1" si="323"/>
        <v/>
      </c>
      <c r="E1399" s="157" t="str">
        <f t="shared" ca="1" si="324"/>
        <v/>
      </c>
      <c r="F1399" s="157"/>
      <c r="G1399" s="158" t="str">
        <f t="shared" ca="1" si="325"/>
        <v/>
      </c>
      <c r="H1399" s="159"/>
      <c r="I1399" s="160" t="str">
        <f>IF(H1399="","",INDEX(D.1[Quy cách],MATCH(H1399,D.1[Tên sản phẩm],0)))</f>
        <v/>
      </c>
      <c r="J1399" s="35" t="str">
        <f>IF(H1399="","",INDEX(D.1[ĐVT],MATCH(H1399,D.1[Tên sản phẩm],0)))</f>
        <v/>
      </c>
      <c r="K1399" s="163" t="str">
        <f>IF(H1399="","",INDEX(D.1[Đơn giá bán
(Tham khảo)],MATCH(H1399,D.1[Tên sản phẩm],0)))</f>
        <v/>
      </c>
      <c r="L1399" s="162"/>
      <c r="M1399" s="159"/>
      <c r="N1399" s="159"/>
      <c r="O1399" s="159"/>
      <c r="P1399" s="163" t="str">
        <f t="shared" si="326"/>
        <v/>
      </c>
      <c r="Q1399" s="164"/>
      <c r="R1399" s="162"/>
      <c r="S1399" s="163" t="str">
        <f t="shared" si="327"/>
        <v/>
      </c>
      <c r="T1399" s="164" t="str">
        <f t="shared" ca="1" si="328"/>
        <v/>
      </c>
      <c r="U1399" s="163" t="str">
        <f t="shared" si="329"/>
        <v/>
      </c>
      <c r="V1399" s="163" t="str">
        <f ca="1">IF(AND(C1399&lt;&gt;"",C1399&lt;&gt;OFFSET(C1399,1,0)),SUMIFS(B.2[Giá có thuế],B.2[Số ĐK],C1399),"")</f>
        <v/>
      </c>
      <c r="W1399" s="159"/>
      <c r="X1399" s="161" t="str">
        <f>IF(W1399="","",'Thông Tin Chung'!$L$3)</f>
        <v/>
      </c>
      <c r="Y1399" s="163" t="str">
        <f t="shared" ca="1" si="330"/>
        <v/>
      </c>
      <c r="Z1399" s="165"/>
      <c r="AA1399" s="155" t="str">
        <f ca="1">IF(C1399="","",IF(OR(D1399&lt;NgayBatDau,D1399&gt;NgayKetThuc),"Ngày tháng phải nằm trong kỳ báo cáo",IF(AND(G1399&lt;&gt;"",COUNTIF(D.2[Tên khách hàng],G1399)=0),"Tên KH chưa khai báo trong DSKH",IF(AND(H1399&lt;&gt;"",COUNTIF(D.1[Tên sản phẩm],H1399)=0),"SP này chưa khai báo trong DSSP",""))))</f>
        <v/>
      </c>
      <c r="AB1399" s="23" t="str">
        <f t="shared" ca="1" si="316"/>
        <v/>
      </c>
      <c r="AC1399" s="23" t="str">
        <f t="shared" ca="1" si="317"/>
        <v/>
      </c>
      <c r="AD1399" s="23" t="str">
        <f t="shared" ca="1" si="318"/>
        <v/>
      </c>
      <c r="AE1399" s="68" t="str">
        <f t="shared" ca="1" si="319"/>
        <v/>
      </c>
      <c r="AF1399" s="69" t="str">
        <f>IF(OR(H1399="",S1399=""),"",S1399-(SUM(L1399,M1399)*INDEX(D.1[Đơn giá],MATCH(H1399,D.1[Tên sản phẩm],0))))</f>
        <v/>
      </c>
      <c r="AG1399" s="90" t="str">
        <f t="shared" ca="1" si="320"/>
        <v/>
      </c>
      <c r="AH1399" s="90"/>
    </row>
    <row r="1400" spans="2:34" ht="27.75" customHeight="1" x14ac:dyDescent="0.2">
      <c r="B1400" s="154">
        <f t="shared" si="321"/>
        <v>1397</v>
      </c>
      <c r="C1400" s="155" t="str">
        <f t="shared" ca="1" si="322"/>
        <v/>
      </c>
      <c r="D1400" s="156" t="str">
        <f t="shared" ca="1" si="323"/>
        <v/>
      </c>
      <c r="E1400" s="157" t="str">
        <f t="shared" ca="1" si="324"/>
        <v/>
      </c>
      <c r="F1400" s="157"/>
      <c r="G1400" s="158" t="str">
        <f t="shared" ca="1" si="325"/>
        <v/>
      </c>
      <c r="H1400" s="159"/>
      <c r="I1400" s="160" t="str">
        <f>IF(H1400="","",INDEX(D.1[Quy cách],MATCH(H1400,D.1[Tên sản phẩm],0)))</f>
        <v/>
      </c>
      <c r="J1400" s="35" t="str">
        <f>IF(H1400="","",INDEX(D.1[ĐVT],MATCH(H1400,D.1[Tên sản phẩm],0)))</f>
        <v/>
      </c>
      <c r="K1400" s="163" t="str">
        <f>IF(H1400="","",INDEX(D.1[Đơn giá bán
(Tham khảo)],MATCH(H1400,D.1[Tên sản phẩm],0)))</f>
        <v/>
      </c>
      <c r="L1400" s="162"/>
      <c r="M1400" s="159"/>
      <c r="N1400" s="159"/>
      <c r="O1400" s="159"/>
      <c r="P1400" s="163" t="str">
        <f t="shared" si="326"/>
        <v/>
      </c>
      <c r="Q1400" s="164"/>
      <c r="R1400" s="162"/>
      <c r="S1400" s="163" t="str">
        <f t="shared" si="327"/>
        <v/>
      </c>
      <c r="T1400" s="164" t="str">
        <f t="shared" ca="1" si="328"/>
        <v/>
      </c>
      <c r="U1400" s="163" t="str">
        <f t="shared" si="329"/>
        <v/>
      </c>
      <c r="V1400" s="163" t="str">
        <f ca="1">IF(AND(C1400&lt;&gt;"",C1400&lt;&gt;OFFSET(C1400,1,0)),SUMIFS(B.2[Giá có thuế],B.2[Số ĐK],C1400),"")</f>
        <v/>
      </c>
      <c r="W1400" s="159"/>
      <c r="X1400" s="161" t="str">
        <f>IF(W1400="","",'Thông Tin Chung'!$L$3)</f>
        <v/>
      </c>
      <c r="Y1400" s="163" t="str">
        <f t="shared" ca="1" si="330"/>
        <v/>
      </c>
      <c r="Z1400" s="165"/>
      <c r="AA1400" s="155" t="str">
        <f ca="1">IF(C1400="","",IF(OR(D1400&lt;NgayBatDau,D1400&gt;NgayKetThuc),"Ngày tháng phải nằm trong kỳ báo cáo",IF(AND(G1400&lt;&gt;"",COUNTIF(D.2[Tên khách hàng],G1400)=0),"Tên KH chưa khai báo trong DSKH",IF(AND(H1400&lt;&gt;"",COUNTIF(D.1[Tên sản phẩm],H1400)=0),"SP này chưa khai báo trong DSSP",""))))</f>
        <v/>
      </c>
      <c r="AB1400" s="23" t="str">
        <f t="shared" ca="1" si="316"/>
        <v/>
      </c>
      <c r="AC1400" s="23" t="str">
        <f t="shared" ca="1" si="317"/>
        <v/>
      </c>
      <c r="AD1400" s="23" t="str">
        <f t="shared" ca="1" si="318"/>
        <v/>
      </c>
      <c r="AE1400" s="68" t="str">
        <f t="shared" ca="1" si="319"/>
        <v/>
      </c>
      <c r="AF1400" s="69" t="str">
        <f>IF(OR(H1400="",S1400=""),"",S1400-(SUM(L1400,M1400)*INDEX(D.1[Đơn giá],MATCH(H1400,D.1[Tên sản phẩm],0))))</f>
        <v/>
      </c>
      <c r="AG1400" s="90" t="str">
        <f t="shared" ca="1" si="320"/>
        <v/>
      </c>
      <c r="AH1400" s="90"/>
    </row>
    <row r="1401" spans="2:34" ht="27.75" customHeight="1" x14ac:dyDescent="0.2">
      <c r="B1401" s="154">
        <f t="shared" si="321"/>
        <v>1398</v>
      </c>
      <c r="C1401" s="155" t="str">
        <f t="shared" ca="1" si="322"/>
        <v/>
      </c>
      <c r="D1401" s="156" t="str">
        <f t="shared" ca="1" si="323"/>
        <v/>
      </c>
      <c r="E1401" s="157" t="str">
        <f t="shared" ca="1" si="324"/>
        <v/>
      </c>
      <c r="F1401" s="157"/>
      <c r="G1401" s="158" t="str">
        <f t="shared" ca="1" si="325"/>
        <v/>
      </c>
      <c r="H1401" s="159"/>
      <c r="I1401" s="160" t="str">
        <f>IF(H1401="","",INDEX(D.1[Quy cách],MATCH(H1401,D.1[Tên sản phẩm],0)))</f>
        <v/>
      </c>
      <c r="J1401" s="35" t="str">
        <f>IF(H1401="","",INDEX(D.1[ĐVT],MATCH(H1401,D.1[Tên sản phẩm],0)))</f>
        <v/>
      </c>
      <c r="K1401" s="163" t="str">
        <f>IF(H1401="","",INDEX(D.1[Đơn giá bán
(Tham khảo)],MATCH(H1401,D.1[Tên sản phẩm],0)))</f>
        <v/>
      </c>
      <c r="L1401" s="162"/>
      <c r="M1401" s="159"/>
      <c r="N1401" s="159"/>
      <c r="O1401" s="159"/>
      <c r="P1401" s="163" t="str">
        <f t="shared" si="326"/>
        <v/>
      </c>
      <c r="Q1401" s="164"/>
      <c r="R1401" s="162"/>
      <c r="S1401" s="163" t="str">
        <f t="shared" si="327"/>
        <v/>
      </c>
      <c r="T1401" s="164" t="str">
        <f t="shared" ca="1" si="328"/>
        <v/>
      </c>
      <c r="U1401" s="163" t="str">
        <f t="shared" si="329"/>
        <v/>
      </c>
      <c r="V1401" s="163" t="str">
        <f ca="1">IF(AND(C1401&lt;&gt;"",C1401&lt;&gt;OFFSET(C1401,1,0)),SUMIFS(B.2[Giá có thuế],B.2[Số ĐK],C1401),"")</f>
        <v/>
      </c>
      <c r="W1401" s="159"/>
      <c r="X1401" s="161" t="str">
        <f>IF(W1401="","",'Thông Tin Chung'!$L$3)</f>
        <v/>
      </c>
      <c r="Y1401" s="163" t="str">
        <f t="shared" ca="1" si="330"/>
        <v/>
      </c>
      <c r="Z1401" s="165"/>
      <c r="AA1401" s="155" t="str">
        <f ca="1">IF(C1401="","",IF(OR(D1401&lt;NgayBatDau,D1401&gt;NgayKetThuc),"Ngày tháng phải nằm trong kỳ báo cáo",IF(AND(G1401&lt;&gt;"",COUNTIF(D.2[Tên khách hàng],G1401)=0),"Tên KH chưa khai báo trong DSKH",IF(AND(H1401&lt;&gt;"",COUNTIF(D.1[Tên sản phẩm],H1401)=0),"SP này chưa khai báo trong DSSP",""))))</f>
        <v/>
      </c>
      <c r="AB1401" s="23" t="str">
        <f t="shared" ca="1" si="316"/>
        <v/>
      </c>
      <c r="AC1401" s="23" t="str">
        <f t="shared" ca="1" si="317"/>
        <v/>
      </c>
      <c r="AD1401" s="23" t="str">
        <f t="shared" ca="1" si="318"/>
        <v/>
      </c>
      <c r="AE1401" s="68" t="str">
        <f t="shared" ca="1" si="319"/>
        <v/>
      </c>
      <c r="AF1401" s="69" t="str">
        <f>IF(OR(H1401="",S1401=""),"",S1401-(SUM(L1401,M1401)*INDEX(D.1[Đơn giá],MATCH(H1401,D.1[Tên sản phẩm],0))))</f>
        <v/>
      </c>
      <c r="AG1401" s="90" t="str">
        <f t="shared" ca="1" si="320"/>
        <v/>
      </c>
      <c r="AH1401" s="90"/>
    </row>
    <row r="1402" spans="2:34" ht="27.75" customHeight="1" x14ac:dyDescent="0.2">
      <c r="B1402" s="154">
        <f t="shared" si="321"/>
        <v>1399</v>
      </c>
      <c r="C1402" s="155" t="str">
        <f t="shared" ca="1" si="322"/>
        <v/>
      </c>
      <c r="D1402" s="156" t="str">
        <f t="shared" ca="1" si="323"/>
        <v/>
      </c>
      <c r="E1402" s="157" t="str">
        <f t="shared" ca="1" si="324"/>
        <v/>
      </c>
      <c r="F1402" s="157"/>
      <c r="G1402" s="158" t="str">
        <f t="shared" ca="1" si="325"/>
        <v/>
      </c>
      <c r="H1402" s="159"/>
      <c r="I1402" s="160" t="str">
        <f>IF(H1402="","",INDEX(D.1[Quy cách],MATCH(H1402,D.1[Tên sản phẩm],0)))</f>
        <v/>
      </c>
      <c r="J1402" s="35" t="str">
        <f>IF(H1402="","",INDEX(D.1[ĐVT],MATCH(H1402,D.1[Tên sản phẩm],0)))</f>
        <v/>
      </c>
      <c r="K1402" s="163" t="str">
        <f>IF(H1402="","",INDEX(D.1[Đơn giá bán
(Tham khảo)],MATCH(H1402,D.1[Tên sản phẩm],0)))</f>
        <v/>
      </c>
      <c r="L1402" s="162"/>
      <c r="M1402" s="159"/>
      <c r="N1402" s="159"/>
      <c r="O1402" s="159"/>
      <c r="P1402" s="163" t="str">
        <f t="shared" si="326"/>
        <v/>
      </c>
      <c r="Q1402" s="164"/>
      <c r="R1402" s="162"/>
      <c r="S1402" s="163" t="str">
        <f t="shared" si="327"/>
        <v/>
      </c>
      <c r="T1402" s="164" t="str">
        <f t="shared" ca="1" si="328"/>
        <v/>
      </c>
      <c r="U1402" s="163" t="str">
        <f t="shared" si="329"/>
        <v/>
      </c>
      <c r="V1402" s="163" t="str">
        <f ca="1">IF(AND(C1402&lt;&gt;"",C1402&lt;&gt;OFFSET(C1402,1,0)),SUMIFS(B.2[Giá có thuế],B.2[Số ĐK],C1402),"")</f>
        <v/>
      </c>
      <c r="W1402" s="159"/>
      <c r="X1402" s="161" t="str">
        <f>IF(W1402="","",'Thông Tin Chung'!$L$3)</f>
        <v/>
      </c>
      <c r="Y1402" s="163" t="str">
        <f t="shared" ca="1" si="330"/>
        <v/>
      </c>
      <c r="Z1402" s="165"/>
      <c r="AA1402" s="155" t="str">
        <f ca="1">IF(C1402="","",IF(OR(D1402&lt;NgayBatDau,D1402&gt;NgayKetThuc),"Ngày tháng phải nằm trong kỳ báo cáo",IF(AND(G1402&lt;&gt;"",COUNTIF(D.2[Tên khách hàng],G1402)=0),"Tên KH chưa khai báo trong DSKH",IF(AND(H1402&lt;&gt;"",COUNTIF(D.1[Tên sản phẩm],H1402)=0),"SP này chưa khai báo trong DSSP",""))))</f>
        <v/>
      </c>
      <c r="AB1402" s="23" t="str">
        <f t="shared" ca="1" si="316"/>
        <v/>
      </c>
      <c r="AC1402" s="23" t="str">
        <f t="shared" ca="1" si="317"/>
        <v/>
      </c>
      <c r="AD1402" s="23" t="str">
        <f t="shared" ca="1" si="318"/>
        <v/>
      </c>
      <c r="AE1402" s="68" t="str">
        <f t="shared" ca="1" si="319"/>
        <v/>
      </c>
      <c r="AF1402" s="69" t="str">
        <f>IF(OR(H1402="",S1402=""),"",S1402-(SUM(L1402,M1402)*INDEX(D.1[Đơn giá],MATCH(H1402,D.1[Tên sản phẩm],0))))</f>
        <v/>
      </c>
      <c r="AG1402" s="90" t="str">
        <f t="shared" ca="1" si="320"/>
        <v/>
      </c>
      <c r="AH1402" s="90"/>
    </row>
    <row r="1403" spans="2:34" ht="27.75" customHeight="1" x14ac:dyDescent="0.2">
      <c r="B1403" s="154">
        <f t="shared" si="321"/>
        <v>1400</v>
      </c>
      <c r="C1403" s="155" t="str">
        <f t="shared" ca="1" si="322"/>
        <v/>
      </c>
      <c r="D1403" s="156" t="str">
        <f t="shared" ca="1" si="323"/>
        <v/>
      </c>
      <c r="E1403" s="157" t="str">
        <f t="shared" ca="1" si="324"/>
        <v/>
      </c>
      <c r="F1403" s="157"/>
      <c r="G1403" s="158" t="str">
        <f t="shared" ca="1" si="325"/>
        <v/>
      </c>
      <c r="H1403" s="159"/>
      <c r="I1403" s="160" t="str">
        <f>IF(H1403="","",INDEX(D.1[Quy cách],MATCH(H1403,D.1[Tên sản phẩm],0)))</f>
        <v/>
      </c>
      <c r="J1403" s="35" t="str">
        <f>IF(H1403="","",INDEX(D.1[ĐVT],MATCH(H1403,D.1[Tên sản phẩm],0)))</f>
        <v/>
      </c>
      <c r="K1403" s="163" t="str">
        <f>IF(H1403="","",INDEX(D.1[Đơn giá bán
(Tham khảo)],MATCH(H1403,D.1[Tên sản phẩm],0)))</f>
        <v/>
      </c>
      <c r="L1403" s="162"/>
      <c r="M1403" s="159"/>
      <c r="N1403" s="159"/>
      <c r="O1403" s="159"/>
      <c r="P1403" s="163" t="str">
        <f t="shared" si="326"/>
        <v/>
      </c>
      <c r="Q1403" s="164"/>
      <c r="R1403" s="162"/>
      <c r="S1403" s="163" t="str">
        <f t="shared" si="327"/>
        <v/>
      </c>
      <c r="T1403" s="164" t="str">
        <f t="shared" ca="1" si="328"/>
        <v/>
      </c>
      <c r="U1403" s="163" t="str">
        <f t="shared" si="329"/>
        <v/>
      </c>
      <c r="V1403" s="163" t="str">
        <f ca="1">IF(AND(C1403&lt;&gt;"",C1403&lt;&gt;OFFSET(C1403,1,0)),SUMIFS(B.2[Giá có thuế],B.2[Số ĐK],C1403),"")</f>
        <v/>
      </c>
      <c r="W1403" s="159"/>
      <c r="X1403" s="161" t="str">
        <f>IF(W1403="","",'Thông Tin Chung'!$L$3)</f>
        <v/>
      </c>
      <c r="Y1403" s="163" t="str">
        <f t="shared" ca="1" si="330"/>
        <v/>
      </c>
      <c r="Z1403" s="165"/>
      <c r="AA1403" s="155" t="str">
        <f ca="1">IF(C1403="","",IF(OR(D1403&lt;NgayBatDau,D1403&gt;NgayKetThuc),"Ngày tháng phải nằm trong kỳ báo cáo",IF(AND(G1403&lt;&gt;"",COUNTIF(D.2[Tên khách hàng],G1403)=0),"Tên KH chưa khai báo trong DSKH",IF(AND(H1403&lt;&gt;"",COUNTIF(D.1[Tên sản phẩm],H1403)=0),"SP này chưa khai báo trong DSSP",""))))</f>
        <v/>
      </c>
      <c r="AB1403" s="23" t="str">
        <f t="shared" ca="1" si="316"/>
        <v/>
      </c>
      <c r="AC1403" s="23" t="str">
        <f t="shared" ca="1" si="317"/>
        <v/>
      </c>
      <c r="AD1403" s="23" t="str">
        <f t="shared" ca="1" si="318"/>
        <v/>
      </c>
      <c r="AE1403" s="68" t="str">
        <f t="shared" ca="1" si="319"/>
        <v/>
      </c>
      <c r="AF1403" s="69" t="str">
        <f>IF(OR(H1403="",S1403=""),"",S1403-(SUM(L1403,M1403)*INDEX(D.1[Đơn giá],MATCH(H1403,D.1[Tên sản phẩm],0))))</f>
        <v/>
      </c>
      <c r="AG1403" s="90" t="str">
        <f t="shared" ca="1" si="320"/>
        <v/>
      </c>
      <c r="AH1403" s="90"/>
    </row>
    <row r="1404" spans="2:34" ht="27.75" customHeight="1" x14ac:dyDescent="0.2">
      <c r="B1404" s="154">
        <f t="shared" si="321"/>
        <v>1401</v>
      </c>
      <c r="C1404" s="155" t="str">
        <f t="shared" ca="1" si="322"/>
        <v/>
      </c>
      <c r="D1404" s="156" t="str">
        <f t="shared" ca="1" si="323"/>
        <v/>
      </c>
      <c r="E1404" s="157" t="str">
        <f t="shared" ca="1" si="324"/>
        <v/>
      </c>
      <c r="F1404" s="157"/>
      <c r="G1404" s="158" t="str">
        <f t="shared" ca="1" si="325"/>
        <v/>
      </c>
      <c r="H1404" s="159"/>
      <c r="I1404" s="160" t="str">
        <f>IF(H1404="","",INDEX(D.1[Quy cách],MATCH(H1404,D.1[Tên sản phẩm],0)))</f>
        <v/>
      </c>
      <c r="J1404" s="35" t="str">
        <f>IF(H1404="","",INDEX(D.1[ĐVT],MATCH(H1404,D.1[Tên sản phẩm],0)))</f>
        <v/>
      </c>
      <c r="K1404" s="163" t="str">
        <f>IF(H1404="","",INDEX(D.1[Đơn giá bán
(Tham khảo)],MATCH(H1404,D.1[Tên sản phẩm],0)))</f>
        <v/>
      </c>
      <c r="L1404" s="162"/>
      <c r="M1404" s="159"/>
      <c r="N1404" s="159"/>
      <c r="O1404" s="159"/>
      <c r="P1404" s="163" t="str">
        <f t="shared" si="326"/>
        <v/>
      </c>
      <c r="Q1404" s="164"/>
      <c r="R1404" s="162"/>
      <c r="S1404" s="163" t="str">
        <f t="shared" si="327"/>
        <v/>
      </c>
      <c r="T1404" s="164" t="str">
        <f t="shared" ca="1" si="328"/>
        <v/>
      </c>
      <c r="U1404" s="163" t="str">
        <f t="shared" si="329"/>
        <v/>
      </c>
      <c r="V1404" s="163" t="str">
        <f ca="1">IF(AND(C1404&lt;&gt;"",C1404&lt;&gt;OFFSET(C1404,1,0)),SUMIFS(B.2[Giá có thuế],B.2[Số ĐK],C1404),"")</f>
        <v/>
      </c>
      <c r="W1404" s="159"/>
      <c r="X1404" s="161" t="str">
        <f>IF(W1404="","",'Thông Tin Chung'!$L$3)</f>
        <v/>
      </c>
      <c r="Y1404" s="163" t="str">
        <f t="shared" ca="1" si="330"/>
        <v/>
      </c>
      <c r="Z1404" s="165"/>
      <c r="AA1404" s="155" t="str">
        <f ca="1">IF(C1404="","",IF(OR(D1404&lt;NgayBatDau,D1404&gt;NgayKetThuc),"Ngày tháng phải nằm trong kỳ báo cáo",IF(AND(G1404&lt;&gt;"",COUNTIF(D.2[Tên khách hàng],G1404)=0),"Tên KH chưa khai báo trong DSKH",IF(AND(H1404&lt;&gt;"",COUNTIF(D.1[Tên sản phẩm],H1404)=0),"SP này chưa khai báo trong DSSP",""))))</f>
        <v/>
      </c>
      <c r="AB1404" s="23" t="str">
        <f t="shared" ca="1" si="316"/>
        <v/>
      </c>
      <c r="AC1404" s="23" t="str">
        <f t="shared" ca="1" si="317"/>
        <v/>
      </c>
      <c r="AD1404" s="23" t="str">
        <f t="shared" ca="1" si="318"/>
        <v/>
      </c>
      <c r="AE1404" s="68" t="str">
        <f t="shared" ca="1" si="319"/>
        <v/>
      </c>
      <c r="AF1404" s="69" t="str">
        <f>IF(OR(H1404="",S1404=""),"",S1404-(SUM(L1404,M1404)*INDEX(D.1[Đơn giá],MATCH(H1404,D.1[Tên sản phẩm],0))))</f>
        <v/>
      </c>
      <c r="AG1404" s="90" t="str">
        <f t="shared" ca="1" si="320"/>
        <v/>
      </c>
      <c r="AH1404" s="90"/>
    </row>
    <row r="1405" spans="2:34" ht="27.75" customHeight="1" x14ac:dyDescent="0.2">
      <c r="B1405" s="154">
        <f t="shared" si="321"/>
        <v>1402</v>
      </c>
      <c r="C1405" s="155" t="str">
        <f t="shared" ca="1" si="322"/>
        <v/>
      </c>
      <c r="D1405" s="156" t="str">
        <f t="shared" ca="1" si="323"/>
        <v/>
      </c>
      <c r="E1405" s="157" t="str">
        <f t="shared" ca="1" si="324"/>
        <v/>
      </c>
      <c r="F1405" s="157"/>
      <c r="G1405" s="158" t="str">
        <f t="shared" ca="1" si="325"/>
        <v/>
      </c>
      <c r="H1405" s="159"/>
      <c r="I1405" s="160" t="str">
        <f>IF(H1405="","",INDEX(D.1[Quy cách],MATCH(H1405,D.1[Tên sản phẩm],0)))</f>
        <v/>
      </c>
      <c r="J1405" s="35" t="str">
        <f>IF(H1405="","",INDEX(D.1[ĐVT],MATCH(H1405,D.1[Tên sản phẩm],0)))</f>
        <v/>
      </c>
      <c r="K1405" s="163" t="str">
        <f>IF(H1405="","",INDEX(D.1[Đơn giá bán
(Tham khảo)],MATCH(H1405,D.1[Tên sản phẩm],0)))</f>
        <v/>
      </c>
      <c r="L1405" s="162"/>
      <c r="M1405" s="159"/>
      <c r="N1405" s="159"/>
      <c r="O1405" s="159"/>
      <c r="P1405" s="163" t="str">
        <f t="shared" si="326"/>
        <v/>
      </c>
      <c r="Q1405" s="164"/>
      <c r="R1405" s="162"/>
      <c r="S1405" s="163" t="str">
        <f t="shared" si="327"/>
        <v/>
      </c>
      <c r="T1405" s="164" t="str">
        <f t="shared" ca="1" si="328"/>
        <v/>
      </c>
      <c r="U1405" s="163" t="str">
        <f t="shared" si="329"/>
        <v/>
      </c>
      <c r="V1405" s="163" t="str">
        <f ca="1">IF(AND(C1405&lt;&gt;"",C1405&lt;&gt;OFFSET(C1405,1,0)),SUMIFS(B.2[Giá có thuế],B.2[Số ĐK],C1405),"")</f>
        <v/>
      </c>
      <c r="W1405" s="159"/>
      <c r="X1405" s="161" t="str">
        <f>IF(W1405="","",'Thông Tin Chung'!$L$3)</f>
        <v/>
      </c>
      <c r="Y1405" s="163" t="str">
        <f t="shared" ca="1" si="330"/>
        <v/>
      </c>
      <c r="Z1405" s="165"/>
      <c r="AA1405" s="155" t="str">
        <f ca="1">IF(C1405="","",IF(OR(D1405&lt;NgayBatDau,D1405&gt;NgayKetThuc),"Ngày tháng phải nằm trong kỳ báo cáo",IF(AND(G1405&lt;&gt;"",COUNTIF(D.2[Tên khách hàng],G1405)=0),"Tên KH chưa khai báo trong DSKH",IF(AND(H1405&lt;&gt;"",COUNTIF(D.1[Tên sản phẩm],H1405)=0),"SP này chưa khai báo trong DSSP",""))))</f>
        <v/>
      </c>
      <c r="AB1405" s="23" t="str">
        <f t="shared" ca="1" si="316"/>
        <v/>
      </c>
      <c r="AC1405" s="23" t="str">
        <f t="shared" ca="1" si="317"/>
        <v/>
      </c>
      <c r="AD1405" s="23" t="str">
        <f t="shared" ca="1" si="318"/>
        <v/>
      </c>
      <c r="AE1405" s="68" t="str">
        <f t="shared" ca="1" si="319"/>
        <v/>
      </c>
      <c r="AF1405" s="69" t="str">
        <f>IF(OR(H1405="",S1405=""),"",S1405-(SUM(L1405,M1405)*INDEX(D.1[Đơn giá],MATCH(H1405,D.1[Tên sản phẩm],0))))</f>
        <v/>
      </c>
      <c r="AG1405" s="90" t="str">
        <f t="shared" ca="1" si="320"/>
        <v/>
      </c>
      <c r="AH1405" s="90"/>
    </row>
    <row r="1406" spans="2:34" ht="27.75" customHeight="1" x14ac:dyDescent="0.2">
      <c r="B1406" s="154">
        <f t="shared" si="321"/>
        <v>1403</v>
      </c>
      <c r="C1406" s="155" t="str">
        <f t="shared" ca="1" si="322"/>
        <v/>
      </c>
      <c r="D1406" s="156" t="str">
        <f t="shared" ca="1" si="323"/>
        <v/>
      </c>
      <c r="E1406" s="157" t="str">
        <f t="shared" ca="1" si="324"/>
        <v/>
      </c>
      <c r="F1406" s="157"/>
      <c r="G1406" s="158" t="str">
        <f t="shared" ca="1" si="325"/>
        <v/>
      </c>
      <c r="H1406" s="159"/>
      <c r="I1406" s="160" t="str">
        <f>IF(H1406="","",INDEX(D.1[Quy cách],MATCH(H1406,D.1[Tên sản phẩm],0)))</f>
        <v/>
      </c>
      <c r="J1406" s="35" t="str">
        <f>IF(H1406="","",INDEX(D.1[ĐVT],MATCH(H1406,D.1[Tên sản phẩm],0)))</f>
        <v/>
      </c>
      <c r="K1406" s="163" t="str">
        <f>IF(H1406="","",INDEX(D.1[Đơn giá bán
(Tham khảo)],MATCH(H1406,D.1[Tên sản phẩm],0)))</f>
        <v/>
      </c>
      <c r="L1406" s="162"/>
      <c r="M1406" s="159"/>
      <c r="N1406" s="159"/>
      <c r="O1406" s="159"/>
      <c r="P1406" s="163" t="str">
        <f t="shared" si="326"/>
        <v/>
      </c>
      <c r="Q1406" s="164"/>
      <c r="R1406" s="162"/>
      <c r="S1406" s="163" t="str">
        <f t="shared" si="327"/>
        <v/>
      </c>
      <c r="T1406" s="164" t="str">
        <f t="shared" ca="1" si="328"/>
        <v/>
      </c>
      <c r="U1406" s="163" t="str">
        <f t="shared" si="329"/>
        <v/>
      </c>
      <c r="V1406" s="163" t="str">
        <f ca="1">IF(AND(C1406&lt;&gt;"",C1406&lt;&gt;OFFSET(C1406,1,0)),SUMIFS(B.2[Giá có thuế],B.2[Số ĐK],C1406),"")</f>
        <v/>
      </c>
      <c r="W1406" s="159"/>
      <c r="X1406" s="161" t="str">
        <f>IF(W1406="","",'Thông Tin Chung'!$L$3)</f>
        <v/>
      </c>
      <c r="Y1406" s="163" t="str">
        <f t="shared" ca="1" si="330"/>
        <v/>
      </c>
      <c r="Z1406" s="165"/>
      <c r="AA1406" s="155" t="str">
        <f ca="1">IF(C1406="","",IF(OR(D1406&lt;NgayBatDau,D1406&gt;NgayKetThuc),"Ngày tháng phải nằm trong kỳ báo cáo",IF(AND(G1406&lt;&gt;"",COUNTIF(D.2[Tên khách hàng],G1406)=0),"Tên KH chưa khai báo trong DSKH",IF(AND(H1406&lt;&gt;"",COUNTIF(D.1[Tên sản phẩm],H1406)=0),"SP này chưa khai báo trong DSSP",""))))</f>
        <v/>
      </c>
      <c r="AB1406" s="23" t="str">
        <f t="shared" ca="1" si="316"/>
        <v/>
      </c>
      <c r="AC1406" s="23" t="str">
        <f t="shared" ca="1" si="317"/>
        <v/>
      </c>
      <c r="AD1406" s="23" t="str">
        <f t="shared" ca="1" si="318"/>
        <v/>
      </c>
      <c r="AE1406" s="68" t="str">
        <f t="shared" ca="1" si="319"/>
        <v/>
      </c>
      <c r="AF1406" s="69" t="str">
        <f>IF(OR(H1406="",S1406=""),"",S1406-(SUM(L1406,M1406)*INDEX(D.1[Đơn giá],MATCH(H1406,D.1[Tên sản phẩm],0))))</f>
        <v/>
      </c>
      <c r="AG1406" s="90" t="str">
        <f t="shared" ca="1" si="320"/>
        <v/>
      </c>
      <c r="AH1406" s="90"/>
    </row>
    <row r="1407" spans="2:34" ht="27.75" customHeight="1" x14ac:dyDescent="0.2">
      <c r="B1407" s="154">
        <f t="shared" si="321"/>
        <v>1404</v>
      </c>
      <c r="C1407" s="155" t="str">
        <f t="shared" ca="1" si="322"/>
        <v/>
      </c>
      <c r="D1407" s="156" t="str">
        <f t="shared" ca="1" si="323"/>
        <v/>
      </c>
      <c r="E1407" s="157" t="str">
        <f t="shared" ca="1" si="324"/>
        <v/>
      </c>
      <c r="F1407" s="157"/>
      <c r="G1407" s="158" t="str">
        <f t="shared" ca="1" si="325"/>
        <v/>
      </c>
      <c r="H1407" s="159"/>
      <c r="I1407" s="160" t="str">
        <f>IF(H1407="","",INDEX(D.1[Quy cách],MATCH(H1407,D.1[Tên sản phẩm],0)))</f>
        <v/>
      </c>
      <c r="J1407" s="35" t="str">
        <f>IF(H1407="","",INDEX(D.1[ĐVT],MATCH(H1407,D.1[Tên sản phẩm],0)))</f>
        <v/>
      </c>
      <c r="K1407" s="163" t="str">
        <f>IF(H1407="","",INDEX(D.1[Đơn giá bán
(Tham khảo)],MATCH(H1407,D.1[Tên sản phẩm],0)))</f>
        <v/>
      </c>
      <c r="L1407" s="162"/>
      <c r="M1407" s="159"/>
      <c r="N1407" s="159"/>
      <c r="O1407" s="159"/>
      <c r="P1407" s="163" t="str">
        <f t="shared" si="326"/>
        <v/>
      </c>
      <c r="Q1407" s="164"/>
      <c r="R1407" s="162"/>
      <c r="S1407" s="163" t="str">
        <f t="shared" si="327"/>
        <v/>
      </c>
      <c r="T1407" s="164" t="str">
        <f t="shared" ca="1" si="328"/>
        <v/>
      </c>
      <c r="U1407" s="163" t="str">
        <f t="shared" si="329"/>
        <v/>
      </c>
      <c r="V1407" s="163" t="str">
        <f ca="1">IF(AND(C1407&lt;&gt;"",C1407&lt;&gt;OFFSET(C1407,1,0)),SUMIFS(B.2[Giá có thuế],B.2[Số ĐK],C1407),"")</f>
        <v/>
      </c>
      <c r="W1407" s="159"/>
      <c r="X1407" s="161" t="str">
        <f>IF(W1407="","",'Thông Tin Chung'!$L$3)</f>
        <v/>
      </c>
      <c r="Y1407" s="163" t="str">
        <f t="shared" ca="1" si="330"/>
        <v/>
      </c>
      <c r="Z1407" s="165"/>
      <c r="AA1407" s="155" t="str">
        <f ca="1">IF(C1407="","",IF(OR(D1407&lt;NgayBatDau,D1407&gt;NgayKetThuc),"Ngày tháng phải nằm trong kỳ báo cáo",IF(AND(G1407&lt;&gt;"",COUNTIF(D.2[Tên khách hàng],G1407)=0),"Tên KH chưa khai báo trong DSKH",IF(AND(H1407&lt;&gt;"",COUNTIF(D.1[Tên sản phẩm],H1407)=0),"SP này chưa khai báo trong DSSP",""))))</f>
        <v/>
      </c>
      <c r="AB1407" s="23" t="str">
        <f t="shared" ca="1" si="316"/>
        <v/>
      </c>
      <c r="AC1407" s="23" t="str">
        <f t="shared" ca="1" si="317"/>
        <v/>
      </c>
      <c r="AD1407" s="23" t="str">
        <f t="shared" ca="1" si="318"/>
        <v/>
      </c>
      <c r="AE1407" s="68" t="str">
        <f t="shared" ca="1" si="319"/>
        <v/>
      </c>
      <c r="AF1407" s="69" t="str">
        <f>IF(OR(H1407="",S1407=""),"",S1407-(SUM(L1407,M1407)*INDEX(D.1[Đơn giá],MATCH(H1407,D.1[Tên sản phẩm],0))))</f>
        <v/>
      </c>
      <c r="AG1407" s="90" t="str">
        <f t="shared" ca="1" si="320"/>
        <v/>
      </c>
      <c r="AH1407" s="90"/>
    </row>
    <row r="1408" spans="2:34" ht="27.75" customHeight="1" x14ac:dyDescent="0.2">
      <c r="B1408" s="154">
        <f t="shared" si="321"/>
        <v>1405</v>
      </c>
      <c r="C1408" s="155" t="str">
        <f t="shared" ca="1" si="322"/>
        <v/>
      </c>
      <c r="D1408" s="156" t="str">
        <f t="shared" ca="1" si="323"/>
        <v/>
      </c>
      <c r="E1408" s="157" t="str">
        <f t="shared" ca="1" si="324"/>
        <v/>
      </c>
      <c r="F1408" s="157"/>
      <c r="G1408" s="158" t="str">
        <f t="shared" ca="1" si="325"/>
        <v/>
      </c>
      <c r="H1408" s="159"/>
      <c r="I1408" s="160" t="str">
        <f>IF(H1408="","",INDEX(D.1[Quy cách],MATCH(H1408,D.1[Tên sản phẩm],0)))</f>
        <v/>
      </c>
      <c r="J1408" s="35" t="str">
        <f>IF(H1408="","",INDEX(D.1[ĐVT],MATCH(H1408,D.1[Tên sản phẩm],0)))</f>
        <v/>
      </c>
      <c r="K1408" s="163" t="str">
        <f>IF(H1408="","",INDEX(D.1[Đơn giá bán
(Tham khảo)],MATCH(H1408,D.1[Tên sản phẩm],0)))</f>
        <v/>
      </c>
      <c r="L1408" s="162"/>
      <c r="M1408" s="159"/>
      <c r="N1408" s="159"/>
      <c r="O1408" s="159"/>
      <c r="P1408" s="163" t="str">
        <f t="shared" si="326"/>
        <v/>
      </c>
      <c r="Q1408" s="164"/>
      <c r="R1408" s="162"/>
      <c r="S1408" s="163" t="str">
        <f t="shared" si="327"/>
        <v/>
      </c>
      <c r="T1408" s="164" t="str">
        <f t="shared" ca="1" si="328"/>
        <v/>
      </c>
      <c r="U1408" s="163" t="str">
        <f t="shared" si="329"/>
        <v/>
      </c>
      <c r="V1408" s="163" t="str">
        <f ca="1">IF(AND(C1408&lt;&gt;"",C1408&lt;&gt;OFFSET(C1408,1,0)),SUMIFS(B.2[Giá có thuế],B.2[Số ĐK],C1408),"")</f>
        <v/>
      </c>
      <c r="W1408" s="159"/>
      <c r="X1408" s="161" t="str">
        <f>IF(W1408="","",'Thông Tin Chung'!$L$3)</f>
        <v/>
      </c>
      <c r="Y1408" s="163" t="str">
        <f t="shared" ca="1" si="330"/>
        <v/>
      </c>
      <c r="Z1408" s="165"/>
      <c r="AA1408" s="155" t="str">
        <f ca="1">IF(C1408="","",IF(OR(D1408&lt;NgayBatDau,D1408&gt;NgayKetThuc),"Ngày tháng phải nằm trong kỳ báo cáo",IF(AND(G1408&lt;&gt;"",COUNTIF(D.2[Tên khách hàng],G1408)=0),"Tên KH chưa khai báo trong DSKH",IF(AND(H1408&lt;&gt;"",COUNTIF(D.1[Tên sản phẩm],H1408)=0),"SP này chưa khai báo trong DSSP",""))))</f>
        <v/>
      </c>
      <c r="AB1408" s="23" t="str">
        <f t="shared" ca="1" si="316"/>
        <v/>
      </c>
      <c r="AC1408" s="23" t="str">
        <f t="shared" ca="1" si="317"/>
        <v/>
      </c>
      <c r="AD1408" s="23" t="str">
        <f t="shared" ca="1" si="318"/>
        <v/>
      </c>
      <c r="AE1408" s="68" t="str">
        <f t="shared" ca="1" si="319"/>
        <v/>
      </c>
      <c r="AF1408" s="69" t="str">
        <f>IF(OR(H1408="",S1408=""),"",S1408-(SUM(L1408,M1408)*INDEX(D.1[Đơn giá],MATCH(H1408,D.1[Tên sản phẩm],0))))</f>
        <v/>
      </c>
      <c r="AG1408" s="90" t="str">
        <f t="shared" ca="1" si="320"/>
        <v/>
      </c>
      <c r="AH1408" s="90"/>
    </row>
    <row r="1409" spans="2:34" ht="27.75" customHeight="1" x14ac:dyDescent="0.2">
      <c r="B1409" s="154">
        <f t="shared" si="321"/>
        <v>1406</v>
      </c>
      <c r="C1409" s="155" t="str">
        <f t="shared" ca="1" si="322"/>
        <v/>
      </c>
      <c r="D1409" s="156" t="str">
        <f t="shared" ca="1" si="323"/>
        <v/>
      </c>
      <c r="E1409" s="157" t="str">
        <f t="shared" ca="1" si="324"/>
        <v/>
      </c>
      <c r="F1409" s="157"/>
      <c r="G1409" s="158" t="str">
        <f t="shared" ca="1" si="325"/>
        <v/>
      </c>
      <c r="H1409" s="159"/>
      <c r="I1409" s="160" t="str">
        <f>IF(H1409="","",INDEX(D.1[Quy cách],MATCH(H1409,D.1[Tên sản phẩm],0)))</f>
        <v/>
      </c>
      <c r="J1409" s="35" t="str">
        <f>IF(H1409="","",INDEX(D.1[ĐVT],MATCH(H1409,D.1[Tên sản phẩm],0)))</f>
        <v/>
      </c>
      <c r="K1409" s="163" t="str">
        <f>IF(H1409="","",INDEX(D.1[Đơn giá bán
(Tham khảo)],MATCH(H1409,D.1[Tên sản phẩm],0)))</f>
        <v/>
      </c>
      <c r="L1409" s="162"/>
      <c r="M1409" s="159"/>
      <c r="N1409" s="159"/>
      <c r="O1409" s="159"/>
      <c r="P1409" s="163" t="str">
        <f t="shared" si="326"/>
        <v/>
      </c>
      <c r="Q1409" s="164"/>
      <c r="R1409" s="162"/>
      <c r="S1409" s="163" t="str">
        <f t="shared" si="327"/>
        <v/>
      </c>
      <c r="T1409" s="164" t="str">
        <f t="shared" ca="1" si="328"/>
        <v/>
      </c>
      <c r="U1409" s="163" t="str">
        <f t="shared" si="329"/>
        <v/>
      </c>
      <c r="V1409" s="163" t="str">
        <f ca="1">IF(AND(C1409&lt;&gt;"",C1409&lt;&gt;OFFSET(C1409,1,0)),SUMIFS(B.2[Giá có thuế],B.2[Số ĐK],C1409),"")</f>
        <v/>
      </c>
      <c r="W1409" s="159"/>
      <c r="X1409" s="161" t="str">
        <f>IF(W1409="","",'Thông Tin Chung'!$L$3)</f>
        <v/>
      </c>
      <c r="Y1409" s="163" t="str">
        <f t="shared" ca="1" si="330"/>
        <v/>
      </c>
      <c r="Z1409" s="165"/>
      <c r="AA1409" s="155" t="str">
        <f ca="1">IF(C1409="","",IF(OR(D1409&lt;NgayBatDau,D1409&gt;NgayKetThuc),"Ngày tháng phải nằm trong kỳ báo cáo",IF(AND(G1409&lt;&gt;"",COUNTIF(D.2[Tên khách hàng],G1409)=0),"Tên KH chưa khai báo trong DSKH",IF(AND(H1409&lt;&gt;"",COUNTIF(D.1[Tên sản phẩm],H1409)=0),"SP này chưa khai báo trong DSSP",""))))</f>
        <v/>
      </c>
      <c r="AB1409" s="23" t="str">
        <f t="shared" ca="1" si="316"/>
        <v/>
      </c>
      <c r="AC1409" s="23" t="str">
        <f t="shared" ca="1" si="317"/>
        <v/>
      </c>
      <c r="AD1409" s="23" t="str">
        <f t="shared" ca="1" si="318"/>
        <v/>
      </c>
      <c r="AE1409" s="68" t="str">
        <f t="shared" ca="1" si="319"/>
        <v/>
      </c>
      <c r="AF1409" s="69" t="str">
        <f>IF(OR(H1409="",S1409=""),"",S1409-(SUM(L1409,M1409)*INDEX(D.1[Đơn giá],MATCH(H1409,D.1[Tên sản phẩm],0))))</f>
        <v/>
      </c>
      <c r="AG1409" s="90" t="str">
        <f t="shared" ca="1" si="320"/>
        <v/>
      </c>
      <c r="AH1409" s="90"/>
    </row>
    <row r="1410" spans="2:34" ht="27.75" customHeight="1" x14ac:dyDescent="0.2">
      <c r="B1410" s="154">
        <f t="shared" si="321"/>
        <v>1407</v>
      </c>
      <c r="C1410" s="155" t="str">
        <f t="shared" ca="1" si="322"/>
        <v/>
      </c>
      <c r="D1410" s="156" t="str">
        <f t="shared" ca="1" si="323"/>
        <v/>
      </c>
      <c r="E1410" s="157" t="str">
        <f t="shared" ca="1" si="324"/>
        <v/>
      </c>
      <c r="F1410" s="157"/>
      <c r="G1410" s="158" t="str">
        <f t="shared" ca="1" si="325"/>
        <v/>
      </c>
      <c r="H1410" s="159"/>
      <c r="I1410" s="160" t="str">
        <f>IF(H1410="","",INDEX(D.1[Quy cách],MATCH(H1410,D.1[Tên sản phẩm],0)))</f>
        <v/>
      </c>
      <c r="J1410" s="35" t="str">
        <f>IF(H1410="","",INDEX(D.1[ĐVT],MATCH(H1410,D.1[Tên sản phẩm],0)))</f>
        <v/>
      </c>
      <c r="K1410" s="163" t="str">
        <f>IF(H1410="","",INDEX(D.1[Đơn giá bán
(Tham khảo)],MATCH(H1410,D.1[Tên sản phẩm],0)))</f>
        <v/>
      </c>
      <c r="L1410" s="162"/>
      <c r="M1410" s="159"/>
      <c r="N1410" s="159"/>
      <c r="O1410" s="159"/>
      <c r="P1410" s="163" t="str">
        <f t="shared" si="326"/>
        <v/>
      </c>
      <c r="Q1410" s="164"/>
      <c r="R1410" s="162"/>
      <c r="S1410" s="163" t="str">
        <f t="shared" si="327"/>
        <v/>
      </c>
      <c r="T1410" s="164" t="str">
        <f t="shared" ca="1" si="328"/>
        <v/>
      </c>
      <c r="U1410" s="163" t="str">
        <f t="shared" si="329"/>
        <v/>
      </c>
      <c r="V1410" s="163" t="str">
        <f ca="1">IF(AND(C1410&lt;&gt;"",C1410&lt;&gt;OFFSET(C1410,1,0)),SUMIFS(B.2[Giá có thuế],B.2[Số ĐK],C1410),"")</f>
        <v/>
      </c>
      <c r="W1410" s="159"/>
      <c r="X1410" s="161" t="str">
        <f>IF(W1410="","",'Thông Tin Chung'!$L$3)</f>
        <v/>
      </c>
      <c r="Y1410" s="163" t="str">
        <f t="shared" ca="1" si="330"/>
        <v/>
      </c>
      <c r="Z1410" s="165"/>
      <c r="AA1410" s="155" t="str">
        <f ca="1">IF(C1410="","",IF(OR(D1410&lt;NgayBatDau,D1410&gt;NgayKetThuc),"Ngày tháng phải nằm trong kỳ báo cáo",IF(AND(G1410&lt;&gt;"",COUNTIF(D.2[Tên khách hàng],G1410)=0),"Tên KH chưa khai báo trong DSKH",IF(AND(H1410&lt;&gt;"",COUNTIF(D.1[Tên sản phẩm],H1410)=0),"SP này chưa khai báo trong DSSP",""))))</f>
        <v/>
      </c>
      <c r="AB1410" s="23" t="str">
        <f t="shared" ca="1" si="316"/>
        <v/>
      </c>
      <c r="AC1410" s="23" t="str">
        <f t="shared" ca="1" si="317"/>
        <v/>
      </c>
      <c r="AD1410" s="23" t="str">
        <f t="shared" ca="1" si="318"/>
        <v/>
      </c>
      <c r="AE1410" s="68" t="str">
        <f t="shared" ca="1" si="319"/>
        <v/>
      </c>
      <c r="AF1410" s="69" t="str">
        <f>IF(OR(H1410="",S1410=""),"",S1410-(SUM(L1410,M1410)*INDEX(D.1[Đơn giá],MATCH(H1410,D.1[Tên sản phẩm],0))))</f>
        <v/>
      </c>
      <c r="AG1410" s="90" t="str">
        <f t="shared" ca="1" si="320"/>
        <v/>
      </c>
      <c r="AH1410" s="90"/>
    </row>
    <row r="1411" spans="2:34" ht="27.75" customHeight="1" x14ac:dyDescent="0.2">
      <c r="B1411" s="154">
        <f t="shared" si="321"/>
        <v>1408</v>
      </c>
      <c r="C1411" s="155" t="str">
        <f t="shared" ca="1" si="322"/>
        <v/>
      </c>
      <c r="D1411" s="156" t="str">
        <f t="shared" ca="1" si="323"/>
        <v/>
      </c>
      <c r="E1411" s="157" t="str">
        <f t="shared" ca="1" si="324"/>
        <v/>
      </c>
      <c r="F1411" s="157"/>
      <c r="G1411" s="158" t="str">
        <f t="shared" ca="1" si="325"/>
        <v/>
      </c>
      <c r="H1411" s="159"/>
      <c r="I1411" s="160" t="str">
        <f>IF(H1411="","",INDEX(D.1[Quy cách],MATCH(H1411,D.1[Tên sản phẩm],0)))</f>
        <v/>
      </c>
      <c r="J1411" s="35" t="str">
        <f>IF(H1411="","",INDEX(D.1[ĐVT],MATCH(H1411,D.1[Tên sản phẩm],0)))</f>
        <v/>
      </c>
      <c r="K1411" s="163" t="str">
        <f>IF(H1411="","",INDEX(D.1[Đơn giá bán
(Tham khảo)],MATCH(H1411,D.1[Tên sản phẩm],0)))</f>
        <v/>
      </c>
      <c r="L1411" s="162"/>
      <c r="M1411" s="159"/>
      <c r="N1411" s="159"/>
      <c r="O1411" s="159"/>
      <c r="P1411" s="163" t="str">
        <f t="shared" si="326"/>
        <v/>
      </c>
      <c r="Q1411" s="164"/>
      <c r="R1411" s="162"/>
      <c r="S1411" s="163" t="str">
        <f t="shared" si="327"/>
        <v/>
      </c>
      <c r="T1411" s="164" t="str">
        <f t="shared" ca="1" si="328"/>
        <v/>
      </c>
      <c r="U1411" s="163" t="str">
        <f t="shared" si="329"/>
        <v/>
      </c>
      <c r="V1411" s="163" t="str">
        <f ca="1">IF(AND(C1411&lt;&gt;"",C1411&lt;&gt;OFFSET(C1411,1,0)),SUMIFS(B.2[Giá có thuế],B.2[Số ĐK],C1411),"")</f>
        <v/>
      </c>
      <c r="W1411" s="159"/>
      <c r="X1411" s="161" t="str">
        <f>IF(W1411="","",'Thông Tin Chung'!$L$3)</f>
        <v/>
      </c>
      <c r="Y1411" s="163" t="str">
        <f t="shared" ca="1" si="330"/>
        <v/>
      </c>
      <c r="Z1411" s="165"/>
      <c r="AA1411" s="155" t="str">
        <f ca="1">IF(C1411="","",IF(OR(D1411&lt;NgayBatDau,D1411&gt;NgayKetThuc),"Ngày tháng phải nằm trong kỳ báo cáo",IF(AND(G1411&lt;&gt;"",COUNTIF(D.2[Tên khách hàng],G1411)=0),"Tên KH chưa khai báo trong DSKH",IF(AND(H1411&lt;&gt;"",COUNTIF(D.1[Tên sản phẩm],H1411)=0),"SP này chưa khai báo trong DSSP",""))))</f>
        <v/>
      </c>
      <c r="AB1411" s="23" t="str">
        <f t="shared" ref="AB1411:AB1474" ca="1" si="331">IF(D1411="","",IF(D1411&lt;B3LocTuNgay,0,IF(D1411&lt;=B3LocDenNgay,1,"")))</f>
        <v/>
      </c>
      <c r="AC1411" s="23" t="str">
        <f t="shared" ref="AC1411:AC1474" ca="1" si="332">IF(D1411="","",IF(D1411&lt;B4LocTuNgay,0,IF(D1411&lt;=B4LocDenNgay,1,"")))</f>
        <v/>
      </c>
      <c r="AD1411" s="23" t="str">
        <f t="shared" ref="AD1411:AD1474" ca="1" si="333">IF(D1411="","",IF(D1411&lt;B5LocTuNgay,0,IF(D1411&lt;=B5LocDenNgay,1,"")))</f>
        <v/>
      </c>
      <c r="AE1411" s="68" t="str">
        <f t="shared" ref="AE1411:AE1474" ca="1" si="334">IF(D1411="","",MONTH(D1411))</f>
        <v/>
      </c>
      <c r="AF1411" s="69" t="str">
        <f>IF(OR(H1411="",S1411=""),"",S1411-(SUM(L1411,M1411)*INDEX(D.1[Đơn giá],MATCH(H1411,D.1[Tên sản phẩm],0))))</f>
        <v/>
      </c>
      <c r="AG1411" s="90" t="str">
        <f t="shared" ref="AG1411:AG1474" ca="1" si="335">IF(E1411="","",IF(E1411=SoChungTuInPXK,B1411,""))</f>
        <v/>
      </c>
      <c r="AH1411" s="90"/>
    </row>
    <row r="1412" spans="2:34" ht="27.75" customHeight="1" x14ac:dyDescent="0.2">
      <c r="B1412" s="154">
        <f t="shared" ref="B1412:B1475" si="336">ROW(A1412)-3</f>
        <v>1409</v>
      </c>
      <c r="C1412" s="155" t="str">
        <f t="shared" ref="C1412:C1475" ca="1" si="337">IF(AND(D1412="",E1412="",G1412=""),"",IF(AND(D1412=OFFSET(D1412,-1,0),E1412=OFFSET(E1412,-1,0),G1412=OFFSET(G1412,-1,0)),OFFSET(B1412,-1,1),B1412))</f>
        <v/>
      </c>
      <c r="D1412" s="156" t="str">
        <f t="shared" ref="D1412:D1475" ca="1" si="338">IF(AND($H1412&lt;&gt;"",B1412&lt;&gt;1),OFFSET(C1412,-1,1),"")</f>
        <v/>
      </c>
      <c r="E1412" s="157" t="str">
        <f t="shared" ref="E1412:E1475" ca="1" si="339">IF(AND($H1412&lt;&gt;"",B1412&lt;&gt;1),OFFSET(D1412,-1,1),"")</f>
        <v/>
      </c>
      <c r="F1412" s="157"/>
      <c r="G1412" s="158" t="str">
        <f t="shared" ref="G1412:G1475" ca="1" si="340">IF(AND($H1412&lt;&gt;"",B1412&lt;&gt;1),OFFSET(F1412,-1,1),"")</f>
        <v/>
      </c>
      <c r="H1412" s="159"/>
      <c r="I1412" s="160" t="str">
        <f>IF(H1412="","",INDEX(D.1[Quy cách],MATCH(H1412,D.1[Tên sản phẩm],0)))</f>
        <v/>
      </c>
      <c r="J1412" s="35" t="str">
        <f>IF(H1412="","",INDEX(D.1[ĐVT],MATCH(H1412,D.1[Tên sản phẩm],0)))</f>
        <v/>
      </c>
      <c r="K1412" s="163" t="str">
        <f>IF(H1412="","",INDEX(D.1[Đơn giá bán
(Tham khảo)],MATCH(H1412,D.1[Tên sản phẩm],0)))</f>
        <v/>
      </c>
      <c r="L1412" s="162"/>
      <c r="M1412" s="159"/>
      <c r="N1412" s="159"/>
      <c r="O1412" s="159"/>
      <c r="P1412" s="163" t="str">
        <f t="shared" ref="P1412:P1475" si="341">IF(AND(K1412&lt;&gt;"",L1412&lt;&gt;""),K1412*L1412,IF(AND(N1412&lt;&gt;"",O1412&lt;&gt;""),N1412*O1412,""))</f>
        <v/>
      </c>
      <c r="Q1412" s="164"/>
      <c r="R1412" s="162"/>
      <c r="S1412" s="163" t="str">
        <f t="shared" ref="S1412:S1475" si="342">IF(P1412="","",P1412-SUM(R1412))</f>
        <v/>
      </c>
      <c r="T1412" s="164" t="str">
        <f t="shared" ref="T1412:T1475" ca="1" si="343">IF(AND(S1412&lt;&gt;"",C1412=OFFSET(C1412,-1,0)),OFFSET(S1412,-1,1),"")</f>
        <v/>
      </c>
      <c r="U1412" s="163" t="str">
        <f t="shared" ref="U1412:U1475" si="344">IF(S1412="","",S1412*SUM(1,T1412))</f>
        <v/>
      </c>
      <c r="V1412" s="163" t="str">
        <f ca="1">IF(AND(C1412&lt;&gt;"",C1412&lt;&gt;OFFSET(C1412,1,0)),SUMIFS(B.2[Giá có thuế],B.2[Số ĐK],C1412),"")</f>
        <v/>
      </c>
      <c r="W1412" s="159"/>
      <c r="X1412" s="161" t="str">
        <f>IF(W1412="","",'Thông Tin Chung'!$L$3)</f>
        <v/>
      </c>
      <c r="Y1412" s="163" t="str">
        <f t="shared" ref="Y1412:Y1475" ca="1" si="345">IF(AND(V1412&lt;&gt;"",W1412&lt;&gt;"",V1412&lt;&gt;0),V1412-W1412,"")</f>
        <v/>
      </c>
      <c r="Z1412" s="165"/>
      <c r="AA1412" s="155" t="str">
        <f ca="1">IF(C1412="","",IF(OR(D1412&lt;NgayBatDau,D1412&gt;NgayKetThuc),"Ngày tháng phải nằm trong kỳ báo cáo",IF(AND(G1412&lt;&gt;"",COUNTIF(D.2[Tên khách hàng],G1412)=0),"Tên KH chưa khai báo trong DSKH",IF(AND(H1412&lt;&gt;"",COUNTIF(D.1[Tên sản phẩm],H1412)=0),"SP này chưa khai báo trong DSSP",""))))</f>
        <v/>
      </c>
      <c r="AB1412" s="23" t="str">
        <f t="shared" ca="1" si="331"/>
        <v/>
      </c>
      <c r="AC1412" s="23" t="str">
        <f t="shared" ca="1" si="332"/>
        <v/>
      </c>
      <c r="AD1412" s="23" t="str">
        <f t="shared" ca="1" si="333"/>
        <v/>
      </c>
      <c r="AE1412" s="68" t="str">
        <f t="shared" ca="1" si="334"/>
        <v/>
      </c>
      <c r="AF1412" s="69" t="str">
        <f>IF(OR(H1412="",S1412=""),"",S1412-(SUM(L1412,M1412)*INDEX(D.1[Đơn giá],MATCH(H1412,D.1[Tên sản phẩm],0))))</f>
        <v/>
      </c>
      <c r="AG1412" s="90" t="str">
        <f t="shared" ca="1" si="335"/>
        <v/>
      </c>
      <c r="AH1412" s="90"/>
    </row>
    <row r="1413" spans="2:34" ht="27.75" customHeight="1" x14ac:dyDescent="0.2">
      <c r="B1413" s="154">
        <f t="shared" si="336"/>
        <v>1410</v>
      </c>
      <c r="C1413" s="155" t="str">
        <f t="shared" ca="1" si="337"/>
        <v/>
      </c>
      <c r="D1413" s="156" t="str">
        <f t="shared" ca="1" si="338"/>
        <v/>
      </c>
      <c r="E1413" s="157" t="str">
        <f t="shared" ca="1" si="339"/>
        <v/>
      </c>
      <c r="F1413" s="157"/>
      <c r="G1413" s="158" t="str">
        <f t="shared" ca="1" si="340"/>
        <v/>
      </c>
      <c r="H1413" s="159"/>
      <c r="I1413" s="160" t="str">
        <f>IF(H1413="","",INDEX(D.1[Quy cách],MATCH(H1413,D.1[Tên sản phẩm],0)))</f>
        <v/>
      </c>
      <c r="J1413" s="35" t="str">
        <f>IF(H1413="","",INDEX(D.1[ĐVT],MATCH(H1413,D.1[Tên sản phẩm],0)))</f>
        <v/>
      </c>
      <c r="K1413" s="163" t="str">
        <f>IF(H1413="","",INDEX(D.1[Đơn giá bán
(Tham khảo)],MATCH(H1413,D.1[Tên sản phẩm],0)))</f>
        <v/>
      </c>
      <c r="L1413" s="162"/>
      <c r="M1413" s="159"/>
      <c r="N1413" s="159"/>
      <c r="O1413" s="159"/>
      <c r="P1413" s="163" t="str">
        <f t="shared" si="341"/>
        <v/>
      </c>
      <c r="Q1413" s="164"/>
      <c r="R1413" s="162"/>
      <c r="S1413" s="163" t="str">
        <f t="shared" si="342"/>
        <v/>
      </c>
      <c r="T1413" s="164" t="str">
        <f t="shared" ca="1" si="343"/>
        <v/>
      </c>
      <c r="U1413" s="163" t="str">
        <f t="shared" si="344"/>
        <v/>
      </c>
      <c r="V1413" s="163" t="str">
        <f ca="1">IF(AND(C1413&lt;&gt;"",C1413&lt;&gt;OFFSET(C1413,1,0)),SUMIFS(B.2[Giá có thuế],B.2[Số ĐK],C1413),"")</f>
        <v/>
      </c>
      <c r="W1413" s="159"/>
      <c r="X1413" s="161" t="str">
        <f>IF(W1413="","",'Thông Tin Chung'!$L$3)</f>
        <v/>
      </c>
      <c r="Y1413" s="163" t="str">
        <f t="shared" ca="1" si="345"/>
        <v/>
      </c>
      <c r="Z1413" s="165"/>
      <c r="AA1413" s="155" t="str">
        <f ca="1">IF(C1413="","",IF(OR(D1413&lt;NgayBatDau,D1413&gt;NgayKetThuc),"Ngày tháng phải nằm trong kỳ báo cáo",IF(AND(G1413&lt;&gt;"",COUNTIF(D.2[Tên khách hàng],G1413)=0),"Tên KH chưa khai báo trong DSKH",IF(AND(H1413&lt;&gt;"",COUNTIF(D.1[Tên sản phẩm],H1413)=0),"SP này chưa khai báo trong DSSP",""))))</f>
        <v/>
      </c>
      <c r="AB1413" s="23" t="str">
        <f t="shared" ca="1" si="331"/>
        <v/>
      </c>
      <c r="AC1413" s="23" t="str">
        <f t="shared" ca="1" si="332"/>
        <v/>
      </c>
      <c r="AD1413" s="23" t="str">
        <f t="shared" ca="1" si="333"/>
        <v/>
      </c>
      <c r="AE1413" s="68" t="str">
        <f t="shared" ca="1" si="334"/>
        <v/>
      </c>
      <c r="AF1413" s="69" t="str">
        <f>IF(OR(H1413="",S1413=""),"",S1413-(SUM(L1413,M1413)*INDEX(D.1[Đơn giá],MATCH(H1413,D.1[Tên sản phẩm],0))))</f>
        <v/>
      </c>
      <c r="AG1413" s="90" t="str">
        <f t="shared" ca="1" si="335"/>
        <v/>
      </c>
      <c r="AH1413" s="90"/>
    </row>
    <row r="1414" spans="2:34" ht="27.75" customHeight="1" x14ac:dyDescent="0.2">
      <c r="B1414" s="154">
        <f t="shared" si="336"/>
        <v>1411</v>
      </c>
      <c r="C1414" s="155" t="str">
        <f t="shared" ca="1" si="337"/>
        <v/>
      </c>
      <c r="D1414" s="156" t="str">
        <f t="shared" ca="1" si="338"/>
        <v/>
      </c>
      <c r="E1414" s="157" t="str">
        <f t="shared" ca="1" si="339"/>
        <v/>
      </c>
      <c r="F1414" s="157"/>
      <c r="G1414" s="158" t="str">
        <f t="shared" ca="1" si="340"/>
        <v/>
      </c>
      <c r="H1414" s="159"/>
      <c r="I1414" s="160" t="str">
        <f>IF(H1414="","",INDEX(D.1[Quy cách],MATCH(H1414,D.1[Tên sản phẩm],0)))</f>
        <v/>
      </c>
      <c r="J1414" s="35" t="str">
        <f>IF(H1414="","",INDEX(D.1[ĐVT],MATCH(H1414,D.1[Tên sản phẩm],0)))</f>
        <v/>
      </c>
      <c r="K1414" s="163" t="str">
        <f>IF(H1414="","",INDEX(D.1[Đơn giá bán
(Tham khảo)],MATCH(H1414,D.1[Tên sản phẩm],0)))</f>
        <v/>
      </c>
      <c r="L1414" s="162"/>
      <c r="M1414" s="159"/>
      <c r="N1414" s="159"/>
      <c r="O1414" s="159"/>
      <c r="P1414" s="163" t="str">
        <f t="shared" si="341"/>
        <v/>
      </c>
      <c r="Q1414" s="164"/>
      <c r="R1414" s="162"/>
      <c r="S1414" s="163" t="str">
        <f t="shared" si="342"/>
        <v/>
      </c>
      <c r="T1414" s="164" t="str">
        <f t="shared" ca="1" si="343"/>
        <v/>
      </c>
      <c r="U1414" s="163" t="str">
        <f t="shared" si="344"/>
        <v/>
      </c>
      <c r="V1414" s="163" t="str">
        <f ca="1">IF(AND(C1414&lt;&gt;"",C1414&lt;&gt;OFFSET(C1414,1,0)),SUMIFS(B.2[Giá có thuế],B.2[Số ĐK],C1414),"")</f>
        <v/>
      </c>
      <c r="W1414" s="159"/>
      <c r="X1414" s="161" t="str">
        <f>IF(W1414="","",'Thông Tin Chung'!$L$3)</f>
        <v/>
      </c>
      <c r="Y1414" s="163" t="str">
        <f t="shared" ca="1" si="345"/>
        <v/>
      </c>
      <c r="Z1414" s="165"/>
      <c r="AA1414" s="155" t="str">
        <f ca="1">IF(C1414="","",IF(OR(D1414&lt;NgayBatDau,D1414&gt;NgayKetThuc),"Ngày tháng phải nằm trong kỳ báo cáo",IF(AND(G1414&lt;&gt;"",COUNTIF(D.2[Tên khách hàng],G1414)=0),"Tên KH chưa khai báo trong DSKH",IF(AND(H1414&lt;&gt;"",COUNTIF(D.1[Tên sản phẩm],H1414)=0),"SP này chưa khai báo trong DSSP",""))))</f>
        <v/>
      </c>
      <c r="AB1414" s="23" t="str">
        <f t="shared" ca="1" si="331"/>
        <v/>
      </c>
      <c r="AC1414" s="23" t="str">
        <f t="shared" ca="1" si="332"/>
        <v/>
      </c>
      <c r="AD1414" s="23" t="str">
        <f t="shared" ca="1" si="333"/>
        <v/>
      </c>
      <c r="AE1414" s="68" t="str">
        <f t="shared" ca="1" si="334"/>
        <v/>
      </c>
      <c r="AF1414" s="69" t="str">
        <f>IF(OR(H1414="",S1414=""),"",S1414-(SUM(L1414,M1414)*INDEX(D.1[Đơn giá],MATCH(H1414,D.1[Tên sản phẩm],0))))</f>
        <v/>
      </c>
      <c r="AG1414" s="90" t="str">
        <f t="shared" ca="1" si="335"/>
        <v/>
      </c>
      <c r="AH1414" s="90"/>
    </row>
    <row r="1415" spans="2:34" ht="27.75" customHeight="1" x14ac:dyDescent="0.2">
      <c r="B1415" s="154">
        <f t="shared" si="336"/>
        <v>1412</v>
      </c>
      <c r="C1415" s="155" t="str">
        <f t="shared" ca="1" si="337"/>
        <v/>
      </c>
      <c r="D1415" s="156" t="str">
        <f t="shared" ca="1" si="338"/>
        <v/>
      </c>
      <c r="E1415" s="157" t="str">
        <f t="shared" ca="1" si="339"/>
        <v/>
      </c>
      <c r="F1415" s="157"/>
      <c r="G1415" s="158" t="str">
        <f t="shared" ca="1" si="340"/>
        <v/>
      </c>
      <c r="H1415" s="159"/>
      <c r="I1415" s="160" t="str">
        <f>IF(H1415="","",INDEX(D.1[Quy cách],MATCH(H1415,D.1[Tên sản phẩm],0)))</f>
        <v/>
      </c>
      <c r="J1415" s="35" t="str">
        <f>IF(H1415="","",INDEX(D.1[ĐVT],MATCH(H1415,D.1[Tên sản phẩm],0)))</f>
        <v/>
      </c>
      <c r="K1415" s="163" t="str">
        <f>IF(H1415="","",INDEX(D.1[Đơn giá bán
(Tham khảo)],MATCH(H1415,D.1[Tên sản phẩm],0)))</f>
        <v/>
      </c>
      <c r="L1415" s="162"/>
      <c r="M1415" s="159"/>
      <c r="N1415" s="159"/>
      <c r="O1415" s="159"/>
      <c r="P1415" s="163" t="str">
        <f t="shared" si="341"/>
        <v/>
      </c>
      <c r="Q1415" s="164"/>
      <c r="R1415" s="162"/>
      <c r="S1415" s="163" t="str">
        <f t="shared" si="342"/>
        <v/>
      </c>
      <c r="T1415" s="164" t="str">
        <f t="shared" ca="1" si="343"/>
        <v/>
      </c>
      <c r="U1415" s="163" t="str">
        <f t="shared" si="344"/>
        <v/>
      </c>
      <c r="V1415" s="163" t="str">
        <f ca="1">IF(AND(C1415&lt;&gt;"",C1415&lt;&gt;OFFSET(C1415,1,0)),SUMIFS(B.2[Giá có thuế],B.2[Số ĐK],C1415),"")</f>
        <v/>
      </c>
      <c r="W1415" s="159"/>
      <c r="X1415" s="161" t="str">
        <f>IF(W1415="","",'Thông Tin Chung'!$L$3)</f>
        <v/>
      </c>
      <c r="Y1415" s="163" t="str">
        <f t="shared" ca="1" si="345"/>
        <v/>
      </c>
      <c r="Z1415" s="165"/>
      <c r="AA1415" s="155" t="str">
        <f ca="1">IF(C1415="","",IF(OR(D1415&lt;NgayBatDau,D1415&gt;NgayKetThuc),"Ngày tháng phải nằm trong kỳ báo cáo",IF(AND(G1415&lt;&gt;"",COUNTIF(D.2[Tên khách hàng],G1415)=0),"Tên KH chưa khai báo trong DSKH",IF(AND(H1415&lt;&gt;"",COUNTIF(D.1[Tên sản phẩm],H1415)=0),"SP này chưa khai báo trong DSSP",""))))</f>
        <v/>
      </c>
      <c r="AB1415" s="23" t="str">
        <f t="shared" ca="1" si="331"/>
        <v/>
      </c>
      <c r="AC1415" s="23" t="str">
        <f t="shared" ca="1" si="332"/>
        <v/>
      </c>
      <c r="AD1415" s="23" t="str">
        <f t="shared" ca="1" si="333"/>
        <v/>
      </c>
      <c r="AE1415" s="68" t="str">
        <f t="shared" ca="1" si="334"/>
        <v/>
      </c>
      <c r="AF1415" s="69" t="str">
        <f>IF(OR(H1415="",S1415=""),"",S1415-(SUM(L1415,M1415)*INDEX(D.1[Đơn giá],MATCH(H1415,D.1[Tên sản phẩm],0))))</f>
        <v/>
      </c>
      <c r="AG1415" s="90" t="str">
        <f t="shared" ca="1" si="335"/>
        <v/>
      </c>
      <c r="AH1415" s="90"/>
    </row>
    <row r="1416" spans="2:34" ht="27.75" customHeight="1" x14ac:dyDescent="0.2">
      <c r="B1416" s="154">
        <f t="shared" si="336"/>
        <v>1413</v>
      </c>
      <c r="C1416" s="155" t="str">
        <f t="shared" ca="1" si="337"/>
        <v/>
      </c>
      <c r="D1416" s="156" t="str">
        <f t="shared" ca="1" si="338"/>
        <v/>
      </c>
      <c r="E1416" s="157" t="str">
        <f t="shared" ca="1" si="339"/>
        <v/>
      </c>
      <c r="F1416" s="157"/>
      <c r="G1416" s="158" t="str">
        <f t="shared" ca="1" si="340"/>
        <v/>
      </c>
      <c r="H1416" s="159"/>
      <c r="I1416" s="160" t="str">
        <f>IF(H1416="","",INDEX(D.1[Quy cách],MATCH(H1416,D.1[Tên sản phẩm],0)))</f>
        <v/>
      </c>
      <c r="J1416" s="35" t="str">
        <f>IF(H1416="","",INDEX(D.1[ĐVT],MATCH(H1416,D.1[Tên sản phẩm],0)))</f>
        <v/>
      </c>
      <c r="K1416" s="163" t="str">
        <f>IF(H1416="","",INDEX(D.1[Đơn giá bán
(Tham khảo)],MATCH(H1416,D.1[Tên sản phẩm],0)))</f>
        <v/>
      </c>
      <c r="L1416" s="162"/>
      <c r="M1416" s="159"/>
      <c r="N1416" s="159"/>
      <c r="O1416" s="159"/>
      <c r="P1416" s="163" t="str">
        <f t="shared" si="341"/>
        <v/>
      </c>
      <c r="Q1416" s="164"/>
      <c r="R1416" s="162"/>
      <c r="S1416" s="163" t="str">
        <f t="shared" si="342"/>
        <v/>
      </c>
      <c r="T1416" s="164" t="str">
        <f t="shared" ca="1" si="343"/>
        <v/>
      </c>
      <c r="U1416" s="163" t="str">
        <f t="shared" si="344"/>
        <v/>
      </c>
      <c r="V1416" s="163" t="str">
        <f ca="1">IF(AND(C1416&lt;&gt;"",C1416&lt;&gt;OFFSET(C1416,1,0)),SUMIFS(B.2[Giá có thuế],B.2[Số ĐK],C1416),"")</f>
        <v/>
      </c>
      <c r="W1416" s="159"/>
      <c r="X1416" s="161" t="str">
        <f>IF(W1416="","",'Thông Tin Chung'!$L$3)</f>
        <v/>
      </c>
      <c r="Y1416" s="163" t="str">
        <f t="shared" ca="1" si="345"/>
        <v/>
      </c>
      <c r="Z1416" s="165"/>
      <c r="AA1416" s="155" t="str">
        <f ca="1">IF(C1416="","",IF(OR(D1416&lt;NgayBatDau,D1416&gt;NgayKetThuc),"Ngày tháng phải nằm trong kỳ báo cáo",IF(AND(G1416&lt;&gt;"",COUNTIF(D.2[Tên khách hàng],G1416)=0),"Tên KH chưa khai báo trong DSKH",IF(AND(H1416&lt;&gt;"",COUNTIF(D.1[Tên sản phẩm],H1416)=0),"SP này chưa khai báo trong DSSP",""))))</f>
        <v/>
      </c>
      <c r="AB1416" s="23" t="str">
        <f t="shared" ca="1" si="331"/>
        <v/>
      </c>
      <c r="AC1416" s="23" t="str">
        <f t="shared" ca="1" si="332"/>
        <v/>
      </c>
      <c r="AD1416" s="23" t="str">
        <f t="shared" ca="1" si="333"/>
        <v/>
      </c>
      <c r="AE1416" s="68" t="str">
        <f t="shared" ca="1" si="334"/>
        <v/>
      </c>
      <c r="AF1416" s="69" t="str">
        <f>IF(OR(H1416="",S1416=""),"",S1416-(SUM(L1416,M1416)*INDEX(D.1[Đơn giá],MATCH(H1416,D.1[Tên sản phẩm],0))))</f>
        <v/>
      </c>
      <c r="AG1416" s="90" t="str">
        <f t="shared" ca="1" si="335"/>
        <v/>
      </c>
      <c r="AH1416" s="90"/>
    </row>
    <row r="1417" spans="2:34" ht="27.75" customHeight="1" x14ac:dyDescent="0.2">
      <c r="B1417" s="154">
        <f t="shared" si="336"/>
        <v>1414</v>
      </c>
      <c r="C1417" s="155" t="str">
        <f t="shared" ca="1" si="337"/>
        <v/>
      </c>
      <c r="D1417" s="156" t="str">
        <f t="shared" ca="1" si="338"/>
        <v/>
      </c>
      <c r="E1417" s="157" t="str">
        <f t="shared" ca="1" si="339"/>
        <v/>
      </c>
      <c r="F1417" s="157"/>
      <c r="G1417" s="158" t="str">
        <f t="shared" ca="1" si="340"/>
        <v/>
      </c>
      <c r="H1417" s="159"/>
      <c r="I1417" s="160" t="str">
        <f>IF(H1417="","",INDEX(D.1[Quy cách],MATCH(H1417,D.1[Tên sản phẩm],0)))</f>
        <v/>
      </c>
      <c r="J1417" s="35" t="str">
        <f>IF(H1417="","",INDEX(D.1[ĐVT],MATCH(H1417,D.1[Tên sản phẩm],0)))</f>
        <v/>
      </c>
      <c r="K1417" s="163" t="str">
        <f>IF(H1417="","",INDEX(D.1[Đơn giá bán
(Tham khảo)],MATCH(H1417,D.1[Tên sản phẩm],0)))</f>
        <v/>
      </c>
      <c r="L1417" s="162"/>
      <c r="M1417" s="159"/>
      <c r="N1417" s="159"/>
      <c r="O1417" s="159"/>
      <c r="P1417" s="163" t="str">
        <f t="shared" si="341"/>
        <v/>
      </c>
      <c r="Q1417" s="164"/>
      <c r="R1417" s="162"/>
      <c r="S1417" s="163" t="str">
        <f t="shared" si="342"/>
        <v/>
      </c>
      <c r="T1417" s="164" t="str">
        <f t="shared" ca="1" si="343"/>
        <v/>
      </c>
      <c r="U1417" s="163" t="str">
        <f t="shared" si="344"/>
        <v/>
      </c>
      <c r="V1417" s="163" t="str">
        <f ca="1">IF(AND(C1417&lt;&gt;"",C1417&lt;&gt;OFFSET(C1417,1,0)),SUMIFS(B.2[Giá có thuế],B.2[Số ĐK],C1417),"")</f>
        <v/>
      </c>
      <c r="W1417" s="159"/>
      <c r="X1417" s="161" t="str">
        <f>IF(W1417="","",'Thông Tin Chung'!$L$3)</f>
        <v/>
      </c>
      <c r="Y1417" s="163" t="str">
        <f t="shared" ca="1" si="345"/>
        <v/>
      </c>
      <c r="Z1417" s="165"/>
      <c r="AA1417" s="155" t="str">
        <f ca="1">IF(C1417="","",IF(OR(D1417&lt;NgayBatDau,D1417&gt;NgayKetThuc),"Ngày tháng phải nằm trong kỳ báo cáo",IF(AND(G1417&lt;&gt;"",COUNTIF(D.2[Tên khách hàng],G1417)=0),"Tên KH chưa khai báo trong DSKH",IF(AND(H1417&lt;&gt;"",COUNTIF(D.1[Tên sản phẩm],H1417)=0),"SP này chưa khai báo trong DSSP",""))))</f>
        <v/>
      </c>
      <c r="AB1417" s="23" t="str">
        <f t="shared" ca="1" si="331"/>
        <v/>
      </c>
      <c r="AC1417" s="23" t="str">
        <f t="shared" ca="1" si="332"/>
        <v/>
      </c>
      <c r="AD1417" s="23" t="str">
        <f t="shared" ca="1" si="333"/>
        <v/>
      </c>
      <c r="AE1417" s="68" t="str">
        <f t="shared" ca="1" si="334"/>
        <v/>
      </c>
      <c r="AF1417" s="69" t="str">
        <f>IF(OR(H1417="",S1417=""),"",S1417-(SUM(L1417,M1417)*INDEX(D.1[Đơn giá],MATCH(H1417,D.1[Tên sản phẩm],0))))</f>
        <v/>
      </c>
      <c r="AG1417" s="90" t="str">
        <f t="shared" ca="1" si="335"/>
        <v/>
      </c>
      <c r="AH1417" s="90"/>
    </row>
    <row r="1418" spans="2:34" ht="27.75" customHeight="1" x14ac:dyDescent="0.2">
      <c r="B1418" s="154">
        <f t="shared" si="336"/>
        <v>1415</v>
      </c>
      <c r="C1418" s="155" t="str">
        <f t="shared" ca="1" si="337"/>
        <v/>
      </c>
      <c r="D1418" s="156" t="str">
        <f t="shared" ca="1" si="338"/>
        <v/>
      </c>
      <c r="E1418" s="157" t="str">
        <f t="shared" ca="1" si="339"/>
        <v/>
      </c>
      <c r="F1418" s="157"/>
      <c r="G1418" s="158" t="str">
        <f t="shared" ca="1" si="340"/>
        <v/>
      </c>
      <c r="H1418" s="159"/>
      <c r="I1418" s="160" t="str">
        <f>IF(H1418="","",INDEX(D.1[Quy cách],MATCH(H1418,D.1[Tên sản phẩm],0)))</f>
        <v/>
      </c>
      <c r="J1418" s="35" t="str">
        <f>IF(H1418="","",INDEX(D.1[ĐVT],MATCH(H1418,D.1[Tên sản phẩm],0)))</f>
        <v/>
      </c>
      <c r="K1418" s="163" t="str">
        <f>IF(H1418="","",INDEX(D.1[Đơn giá bán
(Tham khảo)],MATCH(H1418,D.1[Tên sản phẩm],0)))</f>
        <v/>
      </c>
      <c r="L1418" s="162"/>
      <c r="M1418" s="159"/>
      <c r="N1418" s="159"/>
      <c r="O1418" s="159"/>
      <c r="P1418" s="163" t="str">
        <f t="shared" si="341"/>
        <v/>
      </c>
      <c r="Q1418" s="164"/>
      <c r="R1418" s="162"/>
      <c r="S1418" s="163" t="str">
        <f t="shared" si="342"/>
        <v/>
      </c>
      <c r="T1418" s="164" t="str">
        <f t="shared" ca="1" si="343"/>
        <v/>
      </c>
      <c r="U1418" s="163" t="str">
        <f t="shared" si="344"/>
        <v/>
      </c>
      <c r="V1418" s="163" t="str">
        <f ca="1">IF(AND(C1418&lt;&gt;"",C1418&lt;&gt;OFFSET(C1418,1,0)),SUMIFS(B.2[Giá có thuế],B.2[Số ĐK],C1418),"")</f>
        <v/>
      </c>
      <c r="W1418" s="159"/>
      <c r="X1418" s="161" t="str">
        <f>IF(W1418="","",'Thông Tin Chung'!$L$3)</f>
        <v/>
      </c>
      <c r="Y1418" s="163" t="str">
        <f t="shared" ca="1" si="345"/>
        <v/>
      </c>
      <c r="Z1418" s="165"/>
      <c r="AA1418" s="155" t="str">
        <f ca="1">IF(C1418="","",IF(OR(D1418&lt;NgayBatDau,D1418&gt;NgayKetThuc),"Ngày tháng phải nằm trong kỳ báo cáo",IF(AND(G1418&lt;&gt;"",COUNTIF(D.2[Tên khách hàng],G1418)=0),"Tên KH chưa khai báo trong DSKH",IF(AND(H1418&lt;&gt;"",COUNTIF(D.1[Tên sản phẩm],H1418)=0),"SP này chưa khai báo trong DSSP",""))))</f>
        <v/>
      </c>
      <c r="AB1418" s="23" t="str">
        <f t="shared" ca="1" si="331"/>
        <v/>
      </c>
      <c r="AC1418" s="23" t="str">
        <f t="shared" ca="1" si="332"/>
        <v/>
      </c>
      <c r="AD1418" s="23" t="str">
        <f t="shared" ca="1" si="333"/>
        <v/>
      </c>
      <c r="AE1418" s="68" t="str">
        <f t="shared" ca="1" si="334"/>
        <v/>
      </c>
      <c r="AF1418" s="69" t="str">
        <f>IF(OR(H1418="",S1418=""),"",S1418-(SUM(L1418,M1418)*INDEX(D.1[Đơn giá],MATCH(H1418,D.1[Tên sản phẩm],0))))</f>
        <v/>
      </c>
      <c r="AG1418" s="90" t="str">
        <f t="shared" ca="1" si="335"/>
        <v/>
      </c>
      <c r="AH1418" s="90"/>
    </row>
    <row r="1419" spans="2:34" ht="27.75" customHeight="1" x14ac:dyDescent="0.2">
      <c r="B1419" s="154">
        <f t="shared" si="336"/>
        <v>1416</v>
      </c>
      <c r="C1419" s="155" t="str">
        <f t="shared" ca="1" si="337"/>
        <v/>
      </c>
      <c r="D1419" s="156" t="str">
        <f t="shared" ca="1" si="338"/>
        <v/>
      </c>
      <c r="E1419" s="157" t="str">
        <f t="shared" ca="1" si="339"/>
        <v/>
      </c>
      <c r="F1419" s="157"/>
      <c r="G1419" s="158" t="str">
        <f t="shared" ca="1" si="340"/>
        <v/>
      </c>
      <c r="H1419" s="159"/>
      <c r="I1419" s="160" t="str">
        <f>IF(H1419="","",INDEX(D.1[Quy cách],MATCH(H1419,D.1[Tên sản phẩm],0)))</f>
        <v/>
      </c>
      <c r="J1419" s="35" t="str">
        <f>IF(H1419="","",INDEX(D.1[ĐVT],MATCH(H1419,D.1[Tên sản phẩm],0)))</f>
        <v/>
      </c>
      <c r="K1419" s="163" t="str">
        <f>IF(H1419="","",INDEX(D.1[Đơn giá bán
(Tham khảo)],MATCH(H1419,D.1[Tên sản phẩm],0)))</f>
        <v/>
      </c>
      <c r="L1419" s="162"/>
      <c r="M1419" s="159"/>
      <c r="N1419" s="159"/>
      <c r="O1419" s="159"/>
      <c r="P1419" s="163" t="str">
        <f t="shared" si="341"/>
        <v/>
      </c>
      <c r="Q1419" s="164"/>
      <c r="R1419" s="162"/>
      <c r="S1419" s="163" t="str">
        <f t="shared" si="342"/>
        <v/>
      </c>
      <c r="T1419" s="164" t="str">
        <f t="shared" ca="1" si="343"/>
        <v/>
      </c>
      <c r="U1419" s="163" t="str">
        <f t="shared" si="344"/>
        <v/>
      </c>
      <c r="V1419" s="163" t="str">
        <f ca="1">IF(AND(C1419&lt;&gt;"",C1419&lt;&gt;OFFSET(C1419,1,0)),SUMIFS(B.2[Giá có thuế],B.2[Số ĐK],C1419),"")</f>
        <v/>
      </c>
      <c r="W1419" s="159"/>
      <c r="X1419" s="161" t="str">
        <f>IF(W1419="","",'Thông Tin Chung'!$L$3)</f>
        <v/>
      </c>
      <c r="Y1419" s="163" t="str">
        <f t="shared" ca="1" si="345"/>
        <v/>
      </c>
      <c r="Z1419" s="165"/>
      <c r="AA1419" s="155" t="str">
        <f ca="1">IF(C1419="","",IF(OR(D1419&lt;NgayBatDau,D1419&gt;NgayKetThuc),"Ngày tháng phải nằm trong kỳ báo cáo",IF(AND(G1419&lt;&gt;"",COUNTIF(D.2[Tên khách hàng],G1419)=0),"Tên KH chưa khai báo trong DSKH",IF(AND(H1419&lt;&gt;"",COUNTIF(D.1[Tên sản phẩm],H1419)=0),"SP này chưa khai báo trong DSSP",""))))</f>
        <v/>
      </c>
      <c r="AB1419" s="23" t="str">
        <f t="shared" ca="1" si="331"/>
        <v/>
      </c>
      <c r="AC1419" s="23" t="str">
        <f t="shared" ca="1" si="332"/>
        <v/>
      </c>
      <c r="AD1419" s="23" t="str">
        <f t="shared" ca="1" si="333"/>
        <v/>
      </c>
      <c r="AE1419" s="68" t="str">
        <f t="shared" ca="1" si="334"/>
        <v/>
      </c>
      <c r="AF1419" s="69" t="str">
        <f>IF(OR(H1419="",S1419=""),"",S1419-(SUM(L1419,M1419)*INDEX(D.1[Đơn giá],MATCH(H1419,D.1[Tên sản phẩm],0))))</f>
        <v/>
      </c>
      <c r="AG1419" s="90" t="str">
        <f t="shared" ca="1" si="335"/>
        <v/>
      </c>
      <c r="AH1419" s="90"/>
    </row>
    <row r="1420" spans="2:34" ht="27.75" customHeight="1" x14ac:dyDescent="0.2">
      <c r="B1420" s="154">
        <f t="shared" si="336"/>
        <v>1417</v>
      </c>
      <c r="C1420" s="155" t="str">
        <f t="shared" ca="1" si="337"/>
        <v/>
      </c>
      <c r="D1420" s="156" t="str">
        <f t="shared" ca="1" si="338"/>
        <v/>
      </c>
      <c r="E1420" s="157" t="str">
        <f t="shared" ca="1" si="339"/>
        <v/>
      </c>
      <c r="F1420" s="157"/>
      <c r="G1420" s="158" t="str">
        <f t="shared" ca="1" si="340"/>
        <v/>
      </c>
      <c r="H1420" s="159"/>
      <c r="I1420" s="160" t="str">
        <f>IF(H1420="","",INDEX(D.1[Quy cách],MATCH(H1420,D.1[Tên sản phẩm],0)))</f>
        <v/>
      </c>
      <c r="J1420" s="35" t="str">
        <f>IF(H1420="","",INDEX(D.1[ĐVT],MATCH(H1420,D.1[Tên sản phẩm],0)))</f>
        <v/>
      </c>
      <c r="K1420" s="163" t="str">
        <f>IF(H1420="","",INDEX(D.1[Đơn giá bán
(Tham khảo)],MATCH(H1420,D.1[Tên sản phẩm],0)))</f>
        <v/>
      </c>
      <c r="L1420" s="162"/>
      <c r="M1420" s="159"/>
      <c r="N1420" s="159"/>
      <c r="O1420" s="159"/>
      <c r="P1420" s="163" t="str">
        <f t="shared" si="341"/>
        <v/>
      </c>
      <c r="Q1420" s="164"/>
      <c r="R1420" s="162"/>
      <c r="S1420" s="163" t="str">
        <f t="shared" si="342"/>
        <v/>
      </c>
      <c r="T1420" s="164" t="str">
        <f t="shared" ca="1" si="343"/>
        <v/>
      </c>
      <c r="U1420" s="163" t="str">
        <f t="shared" si="344"/>
        <v/>
      </c>
      <c r="V1420" s="163" t="str">
        <f ca="1">IF(AND(C1420&lt;&gt;"",C1420&lt;&gt;OFFSET(C1420,1,0)),SUMIFS(B.2[Giá có thuế],B.2[Số ĐK],C1420),"")</f>
        <v/>
      </c>
      <c r="W1420" s="159"/>
      <c r="X1420" s="161" t="str">
        <f>IF(W1420="","",'Thông Tin Chung'!$L$3)</f>
        <v/>
      </c>
      <c r="Y1420" s="163" t="str">
        <f t="shared" ca="1" si="345"/>
        <v/>
      </c>
      <c r="Z1420" s="165"/>
      <c r="AA1420" s="155" t="str">
        <f ca="1">IF(C1420="","",IF(OR(D1420&lt;NgayBatDau,D1420&gt;NgayKetThuc),"Ngày tháng phải nằm trong kỳ báo cáo",IF(AND(G1420&lt;&gt;"",COUNTIF(D.2[Tên khách hàng],G1420)=0),"Tên KH chưa khai báo trong DSKH",IF(AND(H1420&lt;&gt;"",COUNTIF(D.1[Tên sản phẩm],H1420)=0),"SP này chưa khai báo trong DSSP",""))))</f>
        <v/>
      </c>
      <c r="AB1420" s="23" t="str">
        <f t="shared" ca="1" si="331"/>
        <v/>
      </c>
      <c r="AC1420" s="23" t="str">
        <f t="shared" ca="1" si="332"/>
        <v/>
      </c>
      <c r="AD1420" s="23" t="str">
        <f t="shared" ca="1" si="333"/>
        <v/>
      </c>
      <c r="AE1420" s="68" t="str">
        <f t="shared" ca="1" si="334"/>
        <v/>
      </c>
      <c r="AF1420" s="69" t="str">
        <f>IF(OR(H1420="",S1420=""),"",S1420-(SUM(L1420,M1420)*INDEX(D.1[Đơn giá],MATCH(H1420,D.1[Tên sản phẩm],0))))</f>
        <v/>
      </c>
      <c r="AG1420" s="90" t="str">
        <f t="shared" ca="1" si="335"/>
        <v/>
      </c>
      <c r="AH1420" s="90"/>
    </row>
    <row r="1421" spans="2:34" ht="27.75" customHeight="1" x14ac:dyDescent="0.2">
      <c r="B1421" s="154">
        <f t="shared" si="336"/>
        <v>1418</v>
      </c>
      <c r="C1421" s="155" t="str">
        <f t="shared" ca="1" si="337"/>
        <v/>
      </c>
      <c r="D1421" s="156" t="str">
        <f t="shared" ca="1" si="338"/>
        <v/>
      </c>
      <c r="E1421" s="157" t="str">
        <f t="shared" ca="1" si="339"/>
        <v/>
      </c>
      <c r="F1421" s="157"/>
      <c r="G1421" s="158" t="str">
        <f t="shared" ca="1" si="340"/>
        <v/>
      </c>
      <c r="H1421" s="159"/>
      <c r="I1421" s="160" t="str">
        <f>IF(H1421="","",INDEX(D.1[Quy cách],MATCH(H1421,D.1[Tên sản phẩm],0)))</f>
        <v/>
      </c>
      <c r="J1421" s="35" t="str">
        <f>IF(H1421="","",INDEX(D.1[ĐVT],MATCH(H1421,D.1[Tên sản phẩm],0)))</f>
        <v/>
      </c>
      <c r="K1421" s="163" t="str">
        <f>IF(H1421="","",INDEX(D.1[Đơn giá bán
(Tham khảo)],MATCH(H1421,D.1[Tên sản phẩm],0)))</f>
        <v/>
      </c>
      <c r="L1421" s="162"/>
      <c r="M1421" s="159"/>
      <c r="N1421" s="159"/>
      <c r="O1421" s="159"/>
      <c r="P1421" s="163" t="str">
        <f t="shared" si="341"/>
        <v/>
      </c>
      <c r="Q1421" s="164"/>
      <c r="R1421" s="162"/>
      <c r="S1421" s="163" t="str">
        <f t="shared" si="342"/>
        <v/>
      </c>
      <c r="T1421" s="164" t="str">
        <f t="shared" ca="1" si="343"/>
        <v/>
      </c>
      <c r="U1421" s="163" t="str">
        <f t="shared" si="344"/>
        <v/>
      </c>
      <c r="V1421" s="163" t="str">
        <f ca="1">IF(AND(C1421&lt;&gt;"",C1421&lt;&gt;OFFSET(C1421,1,0)),SUMIFS(B.2[Giá có thuế],B.2[Số ĐK],C1421),"")</f>
        <v/>
      </c>
      <c r="W1421" s="159"/>
      <c r="X1421" s="161" t="str">
        <f>IF(W1421="","",'Thông Tin Chung'!$L$3)</f>
        <v/>
      </c>
      <c r="Y1421" s="163" t="str">
        <f t="shared" ca="1" si="345"/>
        <v/>
      </c>
      <c r="Z1421" s="165"/>
      <c r="AA1421" s="155" t="str">
        <f ca="1">IF(C1421="","",IF(OR(D1421&lt;NgayBatDau,D1421&gt;NgayKetThuc),"Ngày tháng phải nằm trong kỳ báo cáo",IF(AND(G1421&lt;&gt;"",COUNTIF(D.2[Tên khách hàng],G1421)=0),"Tên KH chưa khai báo trong DSKH",IF(AND(H1421&lt;&gt;"",COUNTIF(D.1[Tên sản phẩm],H1421)=0),"SP này chưa khai báo trong DSSP",""))))</f>
        <v/>
      </c>
      <c r="AB1421" s="23" t="str">
        <f t="shared" ca="1" si="331"/>
        <v/>
      </c>
      <c r="AC1421" s="23" t="str">
        <f t="shared" ca="1" si="332"/>
        <v/>
      </c>
      <c r="AD1421" s="23" t="str">
        <f t="shared" ca="1" si="333"/>
        <v/>
      </c>
      <c r="AE1421" s="68" t="str">
        <f t="shared" ca="1" si="334"/>
        <v/>
      </c>
      <c r="AF1421" s="69" t="str">
        <f>IF(OR(H1421="",S1421=""),"",S1421-(SUM(L1421,M1421)*INDEX(D.1[Đơn giá],MATCH(H1421,D.1[Tên sản phẩm],0))))</f>
        <v/>
      </c>
      <c r="AG1421" s="90" t="str">
        <f t="shared" ca="1" si="335"/>
        <v/>
      </c>
      <c r="AH1421" s="90"/>
    </row>
    <row r="1422" spans="2:34" ht="27.75" customHeight="1" x14ac:dyDescent="0.2">
      <c r="B1422" s="154">
        <f t="shared" si="336"/>
        <v>1419</v>
      </c>
      <c r="C1422" s="155" t="str">
        <f t="shared" ca="1" si="337"/>
        <v/>
      </c>
      <c r="D1422" s="156" t="str">
        <f t="shared" ca="1" si="338"/>
        <v/>
      </c>
      <c r="E1422" s="157" t="str">
        <f t="shared" ca="1" si="339"/>
        <v/>
      </c>
      <c r="F1422" s="157"/>
      <c r="G1422" s="158" t="str">
        <f t="shared" ca="1" si="340"/>
        <v/>
      </c>
      <c r="H1422" s="159"/>
      <c r="I1422" s="160" t="str">
        <f>IF(H1422="","",INDEX(D.1[Quy cách],MATCH(H1422,D.1[Tên sản phẩm],0)))</f>
        <v/>
      </c>
      <c r="J1422" s="35" t="str">
        <f>IF(H1422="","",INDEX(D.1[ĐVT],MATCH(H1422,D.1[Tên sản phẩm],0)))</f>
        <v/>
      </c>
      <c r="K1422" s="163" t="str">
        <f>IF(H1422="","",INDEX(D.1[Đơn giá bán
(Tham khảo)],MATCH(H1422,D.1[Tên sản phẩm],0)))</f>
        <v/>
      </c>
      <c r="L1422" s="162"/>
      <c r="M1422" s="159"/>
      <c r="N1422" s="159"/>
      <c r="O1422" s="159"/>
      <c r="P1422" s="163" t="str">
        <f t="shared" si="341"/>
        <v/>
      </c>
      <c r="Q1422" s="164"/>
      <c r="R1422" s="162"/>
      <c r="S1422" s="163" t="str">
        <f t="shared" si="342"/>
        <v/>
      </c>
      <c r="T1422" s="164" t="str">
        <f t="shared" ca="1" si="343"/>
        <v/>
      </c>
      <c r="U1422" s="163" t="str">
        <f t="shared" si="344"/>
        <v/>
      </c>
      <c r="V1422" s="163" t="str">
        <f ca="1">IF(AND(C1422&lt;&gt;"",C1422&lt;&gt;OFFSET(C1422,1,0)),SUMIFS(B.2[Giá có thuế],B.2[Số ĐK],C1422),"")</f>
        <v/>
      </c>
      <c r="W1422" s="159"/>
      <c r="X1422" s="161" t="str">
        <f>IF(W1422="","",'Thông Tin Chung'!$L$3)</f>
        <v/>
      </c>
      <c r="Y1422" s="163" t="str">
        <f t="shared" ca="1" si="345"/>
        <v/>
      </c>
      <c r="Z1422" s="165"/>
      <c r="AA1422" s="155" t="str">
        <f ca="1">IF(C1422="","",IF(OR(D1422&lt;NgayBatDau,D1422&gt;NgayKetThuc),"Ngày tháng phải nằm trong kỳ báo cáo",IF(AND(G1422&lt;&gt;"",COUNTIF(D.2[Tên khách hàng],G1422)=0),"Tên KH chưa khai báo trong DSKH",IF(AND(H1422&lt;&gt;"",COUNTIF(D.1[Tên sản phẩm],H1422)=0),"SP này chưa khai báo trong DSSP",""))))</f>
        <v/>
      </c>
      <c r="AB1422" s="23" t="str">
        <f t="shared" ca="1" si="331"/>
        <v/>
      </c>
      <c r="AC1422" s="23" t="str">
        <f t="shared" ca="1" si="332"/>
        <v/>
      </c>
      <c r="AD1422" s="23" t="str">
        <f t="shared" ca="1" si="333"/>
        <v/>
      </c>
      <c r="AE1422" s="68" t="str">
        <f t="shared" ca="1" si="334"/>
        <v/>
      </c>
      <c r="AF1422" s="69" t="str">
        <f>IF(OR(H1422="",S1422=""),"",S1422-(SUM(L1422,M1422)*INDEX(D.1[Đơn giá],MATCH(H1422,D.1[Tên sản phẩm],0))))</f>
        <v/>
      </c>
      <c r="AG1422" s="90" t="str">
        <f t="shared" ca="1" si="335"/>
        <v/>
      </c>
      <c r="AH1422" s="90"/>
    </row>
    <row r="1423" spans="2:34" ht="27.75" customHeight="1" x14ac:dyDescent="0.2">
      <c r="B1423" s="154">
        <f t="shared" si="336"/>
        <v>1420</v>
      </c>
      <c r="C1423" s="155" t="str">
        <f t="shared" ca="1" si="337"/>
        <v/>
      </c>
      <c r="D1423" s="156" t="str">
        <f t="shared" ca="1" si="338"/>
        <v/>
      </c>
      <c r="E1423" s="157" t="str">
        <f t="shared" ca="1" si="339"/>
        <v/>
      </c>
      <c r="F1423" s="157"/>
      <c r="G1423" s="158" t="str">
        <f t="shared" ca="1" si="340"/>
        <v/>
      </c>
      <c r="H1423" s="159"/>
      <c r="I1423" s="160" t="str">
        <f>IF(H1423="","",INDEX(D.1[Quy cách],MATCH(H1423,D.1[Tên sản phẩm],0)))</f>
        <v/>
      </c>
      <c r="J1423" s="35" t="str">
        <f>IF(H1423="","",INDEX(D.1[ĐVT],MATCH(H1423,D.1[Tên sản phẩm],0)))</f>
        <v/>
      </c>
      <c r="K1423" s="163" t="str">
        <f>IF(H1423="","",INDEX(D.1[Đơn giá bán
(Tham khảo)],MATCH(H1423,D.1[Tên sản phẩm],0)))</f>
        <v/>
      </c>
      <c r="L1423" s="162"/>
      <c r="M1423" s="159"/>
      <c r="N1423" s="159"/>
      <c r="O1423" s="159"/>
      <c r="P1423" s="163" t="str">
        <f t="shared" si="341"/>
        <v/>
      </c>
      <c r="Q1423" s="164"/>
      <c r="R1423" s="162"/>
      <c r="S1423" s="163" t="str">
        <f t="shared" si="342"/>
        <v/>
      </c>
      <c r="T1423" s="164" t="str">
        <f t="shared" ca="1" si="343"/>
        <v/>
      </c>
      <c r="U1423" s="163" t="str">
        <f t="shared" si="344"/>
        <v/>
      </c>
      <c r="V1423" s="163" t="str">
        <f ca="1">IF(AND(C1423&lt;&gt;"",C1423&lt;&gt;OFFSET(C1423,1,0)),SUMIFS(B.2[Giá có thuế],B.2[Số ĐK],C1423),"")</f>
        <v/>
      </c>
      <c r="W1423" s="159"/>
      <c r="X1423" s="161" t="str">
        <f>IF(W1423="","",'Thông Tin Chung'!$L$3)</f>
        <v/>
      </c>
      <c r="Y1423" s="163" t="str">
        <f t="shared" ca="1" si="345"/>
        <v/>
      </c>
      <c r="Z1423" s="165"/>
      <c r="AA1423" s="155" t="str">
        <f ca="1">IF(C1423="","",IF(OR(D1423&lt;NgayBatDau,D1423&gt;NgayKetThuc),"Ngày tháng phải nằm trong kỳ báo cáo",IF(AND(G1423&lt;&gt;"",COUNTIF(D.2[Tên khách hàng],G1423)=0),"Tên KH chưa khai báo trong DSKH",IF(AND(H1423&lt;&gt;"",COUNTIF(D.1[Tên sản phẩm],H1423)=0),"SP này chưa khai báo trong DSSP",""))))</f>
        <v/>
      </c>
      <c r="AB1423" s="23" t="str">
        <f t="shared" ca="1" si="331"/>
        <v/>
      </c>
      <c r="AC1423" s="23" t="str">
        <f t="shared" ca="1" si="332"/>
        <v/>
      </c>
      <c r="AD1423" s="23" t="str">
        <f t="shared" ca="1" si="333"/>
        <v/>
      </c>
      <c r="AE1423" s="68" t="str">
        <f t="shared" ca="1" si="334"/>
        <v/>
      </c>
      <c r="AF1423" s="69" t="str">
        <f>IF(OR(H1423="",S1423=""),"",S1423-(SUM(L1423,M1423)*INDEX(D.1[Đơn giá],MATCH(H1423,D.1[Tên sản phẩm],0))))</f>
        <v/>
      </c>
      <c r="AG1423" s="90" t="str">
        <f t="shared" ca="1" si="335"/>
        <v/>
      </c>
      <c r="AH1423" s="90"/>
    </row>
    <row r="1424" spans="2:34" ht="27.75" customHeight="1" x14ac:dyDescent="0.2">
      <c r="B1424" s="154">
        <f t="shared" si="336"/>
        <v>1421</v>
      </c>
      <c r="C1424" s="155" t="str">
        <f t="shared" ca="1" si="337"/>
        <v/>
      </c>
      <c r="D1424" s="156" t="str">
        <f t="shared" ca="1" si="338"/>
        <v/>
      </c>
      <c r="E1424" s="157" t="str">
        <f t="shared" ca="1" si="339"/>
        <v/>
      </c>
      <c r="F1424" s="157"/>
      <c r="G1424" s="158" t="str">
        <f t="shared" ca="1" si="340"/>
        <v/>
      </c>
      <c r="H1424" s="159"/>
      <c r="I1424" s="160" t="str">
        <f>IF(H1424="","",INDEX(D.1[Quy cách],MATCH(H1424,D.1[Tên sản phẩm],0)))</f>
        <v/>
      </c>
      <c r="J1424" s="35" t="str">
        <f>IF(H1424="","",INDEX(D.1[ĐVT],MATCH(H1424,D.1[Tên sản phẩm],0)))</f>
        <v/>
      </c>
      <c r="K1424" s="163" t="str">
        <f>IF(H1424="","",INDEX(D.1[Đơn giá bán
(Tham khảo)],MATCH(H1424,D.1[Tên sản phẩm],0)))</f>
        <v/>
      </c>
      <c r="L1424" s="162"/>
      <c r="M1424" s="159"/>
      <c r="N1424" s="159"/>
      <c r="O1424" s="159"/>
      <c r="P1424" s="163" t="str">
        <f t="shared" si="341"/>
        <v/>
      </c>
      <c r="Q1424" s="164"/>
      <c r="R1424" s="162"/>
      <c r="S1424" s="163" t="str">
        <f t="shared" si="342"/>
        <v/>
      </c>
      <c r="T1424" s="164" t="str">
        <f t="shared" ca="1" si="343"/>
        <v/>
      </c>
      <c r="U1424" s="163" t="str">
        <f t="shared" si="344"/>
        <v/>
      </c>
      <c r="V1424" s="163" t="str">
        <f ca="1">IF(AND(C1424&lt;&gt;"",C1424&lt;&gt;OFFSET(C1424,1,0)),SUMIFS(B.2[Giá có thuế],B.2[Số ĐK],C1424),"")</f>
        <v/>
      </c>
      <c r="W1424" s="159"/>
      <c r="X1424" s="161" t="str">
        <f>IF(W1424="","",'Thông Tin Chung'!$L$3)</f>
        <v/>
      </c>
      <c r="Y1424" s="163" t="str">
        <f t="shared" ca="1" si="345"/>
        <v/>
      </c>
      <c r="Z1424" s="165"/>
      <c r="AA1424" s="155" t="str">
        <f ca="1">IF(C1424="","",IF(OR(D1424&lt;NgayBatDau,D1424&gt;NgayKetThuc),"Ngày tháng phải nằm trong kỳ báo cáo",IF(AND(G1424&lt;&gt;"",COUNTIF(D.2[Tên khách hàng],G1424)=0),"Tên KH chưa khai báo trong DSKH",IF(AND(H1424&lt;&gt;"",COUNTIF(D.1[Tên sản phẩm],H1424)=0),"SP này chưa khai báo trong DSSP",""))))</f>
        <v/>
      </c>
      <c r="AB1424" s="23" t="str">
        <f t="shared" ca="1" si="331"/>
        <v/>
      </c>
      <c r="AC1424" s="23" t="str">
        <f t="shared" ca="1" si="332"/>
        <v/>
      </c>
      <c r="AD1424" s="23" t="str">
        <f t="shared" ca="1" si="333"/>
        <v/>
      </c>
      <c r="AE1424" s="68" t="str">
        <f t="shared" ca="1" si="334"/>
        <v/>
      </c>
      <c r="AF1424" s="69" t="str">
        <f>IF(OR(H1424="",S1424=""),"",S1424-(SUM(L1424,M1424)*INDEX(D.1[Đơn giá],MATCH(H1424,D.1[Tên sản phẩm],0))))</f>
        <v/>
      </c>
      <c r="AG1424" s="90" t="str">
        <f t="shared" ca="1" si="335"/>
        <v/>
      </c>
      <c r="AH1424" s="90"/>
    </row>
    <row r="1425" spans="2:34" ht="27.75" customHeight="1" x14ac:dyDescent="0.2">
      <c r="B1425" s="154">
        <f t="shared" si="336"/>
        <v>1422</v>
      </c>
      <c r="C1425" s="155" t="str">
        <f t="shared" ca="1" si="337"/>
        <v/>
      </c>
      <c r="D1425" s="156" t="str">
        <f t="shared" ca="1" si="338"/>
        <v/>
      </c>
      <c r="E1425" s="157" t="str">
        <f t="shared" ca="1" si="339"/>
        <v/>
      </c>
      <c r="F1425" s="157"/>
      <c r="G1425" s="158" t="str">
        <f t="shared" ca="1" si="340"/>
        <v/>
      </c>
      <c r="H1425" s="159"/>
      <c r="I1425" s="160" t="str">
        <f>IF(H1425="","",INDEX(D.1[Quy cách],MATCH(H1425,D.1[Tên sản phẩm],0)))</f>
        <v/>
      </c>
      <c r="J1425" s="35" t="str">
        <f>IF(H1425="","",INDEX(D.1[ĐVT],MATCH(H1425,D.1[Tên sản phẩm],0)))</f>
        <v/>
      </c>
      <c r="K1425" s="163" t="str">
        <f>IF(H1425="","",INDEX(D.1[Đơn giá bán
(Tham khảo)],MATCH(H1425,D.1[Tên sản phẩm],0)))</f>
        <v/>
      </c>
      <c r="L1425" s="162"/>
      <c r="M1425" s="159"/>
      <c r="N1425" s="159"/>
      <c r="O1425" s="159"/>
      <c r="P1425" s="163" t="str">
        <f t="shared" si="341"/>
        <v/>
      </c>
      <c r="Q1425" s="164"/>
      <c r="R1425" s="162"/>
      <c r="S1425" s="163" t="str">
        <f t="shared" si="342"/>
        <v/>
      </c>
      <c r="T1425" s="164" t="str">
        <f t="shared" ca="1" si="343"/>
        <v/>
      </c>
      <c r="U1425" s="163" t="str">
        <f t="shared" si="344"/>
        <v/>
      </c>
      <c r="V1425" s="163" t="str">
        <f ca="1">IF(AND(C1425&lt;&gt;"",C1425&lt;&gt;OFFSET(C1425,1,0)),SUMIFS(B.2[Giá có thuế],B.2[Số ĐK],C1425),"")</f>
        <v/>
      </c>
      <c r="W1425" s="159"/>
      <c r="X1425" s="161" t="str">
        <f>IF(W1425="","",'Thông Tin Chung'!$L$3)</f>
        <v/>
      </c>
      <c r="Y1425" s="163" t="str">
        <f t="shared" ca="1" si="345"/>
        <v/>
      </c>
      <c r="Z1425" s="165"/>
      <c r="AA1425" s="155" t="str">
        <f ca="1">IF(C1425="","",IF(OR(D1425&lt;NgayBatDau,D1425&gt;NgayKetThuc),"Ngày tháng phải nằm trong kỳ báo cáo",IF(AND(G1425&lt;&gt;"",COUNTIF(D.2[Tên khách hàng],G1425)=0),"Tên KH chưa khai báo trong DSKH",IF(AND(H1425&lt;&gt;"",COUNTIF(D.1[Tên sản phẩm],H1425)=0),"SP này chưa khai báo trong DSSP",""))))</f>
        <v/>
      </c>
      <c r="AB1425" s="23" t="str">
        <f t="shared" ca="1" si="331"/>
        <v/>
      </c>
      <c r="AC1425" s="23" t="str">
        <f t="shared" ca="1" si="332"/>
        <v/>
      </c>
      <c r="AD1425" s="23" t="str">
        <f t="shared" ca="1" si="333"/>
        <v/>
      </c>
      <c r="AE1425" s="68" t="str">
        <f t="shared" ca="1" si="334"/>
        <v/>
      </c>
      <c r="AF1425" s="69" t="str">
        <f>IF(OR(H1425="",S1425=""),"",S1425-(SUM(L1425,M1425)*INDEX(D.1[Đơn giá],MATCH(H1425,D.1[Tên sản phẩm],0))))</f>
        <v/>
      </c>
      <c r="AG1425" s="90" t="str">
        <f t="shared" ca="1" si="335"/>
        <v/>
      </c>
      <c r="AH1425" s="90"/>
    </row>
    <row r="1426" spans="2:34" ht="27.75" customHeight="1" x14ac:dyDescent="0.2">
      <c r="B1426" s="154">
        <f t="shared" si="336"/>
        <v>1423</v>
      </c>
      <c r="C1426" s="155" t="str">
        <f t="shared" ca="1" si="337"/>
        <v/>
      </c>
      <c r="D1426" s="156" t="str">
        <f t="shared" ca="1" si="338"/>
        <v/>
      </c>
      <c r="E1426" s="157" t="str">
        <f t="shared" ca="1" si="339"/>
        <v/>
      </c>
      <c r="F1426" s="157"/>
      <c r="G1426" s="158" t="str">
        <f t="shared" ca="1" si="340"/>
        <v/>
      </c>
      <c r="H1426" s="159"/>
      <c r="I1426" s="160" t="str">
        <f>IF(H1426="","",INDEX(D.1[Quy cách],MATCH(H1426,D.1[Tên sản phẩm],0)))</f>
        <v/>
      </c>
      <c r="J1426" s="35" t="str">
        <f>IF(H1426="","",INDEX(D.1[ĐVT],MATCH(H1426,D.1[Tên sản phẩm],0)))</f>
        <v/>
      </c>
      <c r="K1426" s="163" t="str">
        <f>IF(H1426="","",INDEX(D.1[Đơn giá bán
(Tham khảo)],MATCH(H1426,D.1[Tên sản phẩm],0)))</f>
        <v/>
      </c>
      <c r="L1426" s="162"/>
      <c r="M1426" s="159"/>
      <c r="N1426" s="159"/>
      <c r="O1426" s="159"/>
      <c r="P1426" s="163" t="str">
        <f t="shared" si="341"/>
        <v/>
      </c>
      <c r="Q1426" s="164"/>
      <c r="R1426" s="162"/>
      <c r="S1426" s="163" t="str">
        <f t="shared" si="342"/>
        <v/>
      </c>
      <c r="T1426" s="164" t="str">
        <f t="shared" ca="1" si="343"/>
        <v/>
      </c>
      <c r="U1426" s="163" t="str">
        <f t="shared" si="344"/>
        <v/>
      </c>
      <c r="V1426" s="163" t="str">
        <f ca="1">IF(AND(C1426&lt;&gt;"",C1426&lt;&gt;OFFSET(C1426,1,0)),SUMIFS(B.2[Giá có thuế],B.2[Số ĐK],C1426),"")</f>
        <v/>
      </c>
      <c r="W1426" s="159"/>
      <c r="X1426" s="161" t="str">
        <f>IF(W1426="","",'Thông Tin Chung'!$L$3)</f>
        <v/>
      </c>
      <c r="Y1426" s="163" t="str">
        <f t="shared" ca="1" si="345"/>
        <v/>
      </c>
      <c r="Z1426" s="165"/>
      <c r="AA1426" s="155" t="str">
        <f ca="1">IF(C1426="","",IF(OR(D1426&lt;NgayBatDau,D1426&gt;NgayKetThuc),"Ngày tháng phải nằm trong kỳ báo cáo",IF(AND(G1426&lt;&gt;"",COUNTIF(D.2[Tên khách hàng],G1426)=0),"Tên KH chưa khai báo trong DSKH",IF(AND(H1426&lt;&gt;"",COUNTIF(D.1[Tên sản phẩm],H1426)=0),"SP này chưa khai báo trong DSSP",""))))</f>
        <v/>
      </c>
      <c r="AB1426" s="23" t="str">
        <f t="shared" ca="1" si="331"/>
        <v/>
      </c>
      <c r="AC1426" s="23" t="str">
        <f t="shared" ca="1" si="332"/>
        <v/>
      </c>
      <c r="AD1426" s="23" t="str">
        <f t="shared" ca="1" si="333"/>
        <v/>
      </c>
      <c r="AE1426" s="68" t="str">
        <f t="shared" ca="1" si="334"/>
        <v/>
      </c>
      <c r="AF1426" s="69" t="str">
        <f>IF(OR(H1426="",S1426=""),"",S1426-(SUM(L1426,M1426)*INDEX(D.1[Đơn giá],MATCH(H1426,D.1[Tên sản phẩm],0))))</f>
        <v/>
      </c>
      <c r="AG1426" s="90" t="str">
        <f t="shared" ca="1" si="335"/>
        <v/>
      </c>
      <c r="AH1426" s="90"/>
    </row>
    <row r="1427" spans="2:34" ht="27.75" customHeight="1" x14ac:dyDescent="0.2">
      <c r="B1427" s="154">
        <f t="shared" si="336"/>
        <v>1424</v>
      </c>
      <c r="C1427" s="155" t="str">
        <f t="shared" ca="1" si="337"/>
        <v/>
      </c>
      <c r="D1427" s="156" t="str">
        <f t="shared" ca="1" si="338"/>
        <v/>
      </c>
      <c r="E1427" s="157" t="str">
        <f t="shared" ca="1" si="339"/>
        <v/>
      </c>
      <c r="F1427" s="157"/>
      <c r="G1427" s="158" t="str">
        <f t="shared" ca="1" si="340"/>
        <v/>
      </c>
      <c r="H1427" s="159"/>
      <c r="I1427" s="160" t="str">
        <f>IF(H1427="","",INDEX(D.1[Quy cách],MATCH(H1427,D.1[Tên sản phẩm],0)))</f>
        <v/>
      </c>
      <c r="J1427" s="35" t="str">
        <f>IF(H1427="","",INDEX(D.1[ĐVT],MATCH(H1427,D.1[Tên sản phẩm],0)))</f>
        <v/>
      </c>
      <c r="K1427" s="163" t="str">
        <f>IF(H1427="","",INDEX(D.1[Đơn giá bán
(Tham khảo)],MATCH(H1427,D.1[Tên sản phẩm],0)))</f>
        <v/>
      </c>
      <c r="L1427" s="162"/>
      <c r="M1427" s="159"/>
      <c r="N1427" s="159"/>
      <c r="O1427" s="159"/>
      <c r="P1427" s="163" t="str">
        <f t="shared" si="341"/>
        <v/>
      </c>
      <c r="Q1427" s="164"/>
      <c r="R1427" s="162"/>
      <c r="S1427" s="163" t="str">
        <f t="shared" si="342"/>
        <v/>
      </c>
      <c r="T1427" s="164" t="str">
        <f t="shared" ca="1" si="343"/>
        <v/>
      </c>
      <c r="U1427" s="163" t="str">
        <f t="shared" si="344"/>
        <v/>
      </c>
      <c r="V1427" s="163" t="str">
        <f ca="1">IF(AND(C1427&lt;&gt;"",C1427&lt;&gt;OFFSET(C1427,1,0)),SUMIFS(B.2[Giá có thuế],B.2[Số ĐK],C1427),"")</f>
        <v/>
      </c>
      <c r="W1427" s="159"/>
      <c r="X1427" s="161" t="str">
        <f>IF(W1427="","",'Thông Tin Chung'!$L$3)</f>
        <v/>
      </c>
      <c r="Y1427" s="163" t="str">
        <f t="shared" ca="1" si="345"/>
        <v/>
      </c>
      <c r="Z1427" s="165"/>
      <c r="AA1427" s="155" t="str">
        <f ca="1">IF(C1427="","",IF(OR(D1427&lt;NgayBatDau,D1427&gt;NgayKetThuc),"Ngày tháng phải nằm trong kỳ báo cáo",IF(AND(G1427&lt;&gt;"",COUNTIF(D.2[Tên khách hàng],G1427)=0),"Tên KH chưa khai báo trong DSKH",IF(AND(H1427&lt;&gt;"",COUNTIF(D.1[Tên sản phẩm],H1427)=0),"SP này chưa khai báo trong DSSP",""))))</f>
        <v/>
      </c>
      <c r="AB1427" s="23" t="str">
        <f t="shared" ca="1" si="331"/>
        <v/>
      </c>
      <c r="AC1427" s="23" t="str">
        <f t="shared" ca="1" si="332"/>
        <v/>
      </c>
      <c r="AD1427" s="23" t="str">
        <f t="shared" ca="1" si="333"/>
        <v/>
      </c>
      <c r="AE1427" s="68" t="str">
        <f t="shared" ca="1" si="334"/>
        <v/>
      </c>
      <c r="AF1427" s="69" t="str">
        <f>IF(OR(H1427="",S1427=""),"",S1427-(SUM(L1427,M1427)*INDEX(D.1[Đơn giá],MATCH(H1427,D.1[Tên sản phẩm],0))))</f>
        <v/>
      </c>
      <c r="AG1427" s="90" t="str">
        <f t="shared" ca="1" si="335"/>
        <v/>
      </c>
      <c r="AH1427" s="90"/>
    </row>
    <row r="1428" spans="2:34" ht="27.75" customHeight="1" x14ac:dyDescent="0.2">
      <c r="B1428" s="154">
        <f t="shared" si="336"/>
        <v>1425</v>
      </c>
      <c r="C1428" s="155" t="str">
        <f t="shared" ca="1" si="337"/>
        <v/>
      </c>
      <c r="D1428" s="156" t="str">
        <f t="shared" ca="1" si="338"/>
        <v/>
      </c>
      <c r="E1428" s="157" t="str">
        <f t="shared" ca="1" si="339"/>
        <v/>
      </c>
      <c r="F1428" s="157"/>
      <c r="G1428" s="158" t="str">
        <f t="shared" ca="1" si="340"/>
        <v/>
      </c>
      <c r="H1428" s="159"/>
      <c r="I1428" s="160" t="str">
        <f>IF(H1428="","",INDEX(D.1[Quy cách],MATCH(H1428,D.1[Tên sản phẩm],0)))</f>
        <v/>
      </c>
      <c r="J1428" s="35" t="str">
        <f>IF(H1428="","",INDEX(D.1[ĐVT],MATCH(H1428,D.1[Tên sản phẩm],0)))</f>
        <v/>
      </c>
      <c r="K1428" s="163" t="str">
        <f>IF(H1428="","",INDEX(D.1[Đơn giá bán
(Tham khảo)],MATCH(H1428,D.1[Tên sản phẩm],0)))</f>
        <v/>
      </c>
      <c r="L1428" s="162"/>
      <c r="M1428" s="159"/>
      <c r="N1428" s="159"/>
      <c r="O1428" s="159"/>
      <c r="P1428" s="163" t="str">
        <f t="shared" si="341"/>
        <v/>
      </c>
      <c r="Q1428" s="164"/>
      <c r="R1428" s="162"/>
      <c r="S1428" s="163" t="str">
        <f t="shared" si="342"/>
        <v/>
      </c>
      <c r="T1428" s="164" t="str">
        <f t="shared" ca="1" si="343"/>
        <v/>
      </c>
      <c r="U1428" s="163" t="str">
        <f t="shared" si="344"/>
        <v/>
      </c>
      <c r="V1428" s="163" t="str">
        <f ca="1">IF(AND(C1428&lt;&gt;"",C1428&lt;&gt;OFFSET(C1428,1,0)),SUMIFS(B.2[Giá có thuế],B.2[Số ĐK],C1428),"")</f>
        <v/>
      </c>
      <c r="W1428" s="159"/>
      <c r="X1428" s="161" t="str">
        <f>IF(W1428="","",'Thông Tin Chung'!$L$3)</f>
        <v/>
      </c>
      <c r="Y1428" s="163" t="str">
        <f t="shared" ca="1" si="345"/>
        <v/>
      </c>
      <c r="Z1428" s="165"/>
      <c r="AA1428" s="155" t="str">
        <f ca="1">IF(C1428="","",IF(OR(D1428&lt;NgayBatDau,D1428&gt;NgayKetThuc),"Ngày tháng phải nằm trong kỳ báo cáo",IF(AND(G1428&lt;&gt;"",COUNTIF(D.2[Tên khách hàng],G1428)=0),"Tên KH chưa khai báo trong DSKH",IF(AND(H1428&lt;&gt;"",COUNTIF(D.1[Tên sản phẩm],H1428)=0),"SP này chưa khai báo trong DSSP",""))))</f>
        <v/>
      </c>
      <c r="AB1428" s="23" t="str">
        <f t="shared" ca="1" si="331"/>
        <v/>
      </c>
      <c r="AC1428" s="23" t="str">
        <f t="shared" ca="1" si="332"/>
        <v/>
      </c>
      <c r="AD1428" s="23" t="str">
        <f t="shared" ca="1" si="333"/>
        <v/>
      </c>
      <c r="AE1428" s="68" t="str">
        <f t="shared" ca="1" si="334"/>
        <v/>
      </c>
      <c r="AF1428" s="69" t="str">
        <f>IF(OR(H1428="",S1428=""),"",S1428-(SUM(L1428,M1428)*INDEX(D.1[Đơn giá],MATCH(H1428,D.1[Tên sản phẩm],0))))</f>
        <v/>
      </c>
      <c r="AG1428" s="90" t="str">
        <f t="shared" ca="1" si="335"/>
        <v/>
      </c>
      <c r="AH1428" s="90"/>
    </row>
    <row r="1429" spans="2:34" ht="27.75" customHeight="1" x14ac:dyDescent="0.2">
      <c r="B1429" s="154">
        <f t="shared" si="336"/>
        <v>1426</v>
      </c>
      <c r="C1429" s="155" t="str">
        <f t="shared" ca="1" si="337"/>
        <v/>
      </c>
      <c r="D1429" s="156" t="str">
        <f t="shared" ca="1" si="338"/>
        <v/>
      </c>
      <c r="E1429" s="157" t="str">
        <f t="shared" ca="1" si="339"/>
        <v/>
      </c>
      <c r="F1429" s="157"/>
      <c r="G1429" s="158" t="str">
        <f t="shared" ca="1" si="340"/>
        <v/>
      </c>
      <c r="H1429" s="159"/>
      <c r="I1429" s="160" t="str">
        <f>IF(H1429="","",INDEX(D.1[Quy cách],MATCH(H1429,D.1[Tên sản phẩm],0)))</f>
        <v/>
      </c>
      <c r="J1429" s="35" t="str">
        <f>IF(H1429="","",INDEX(D.1[ĐVT],MATCH(H1429,D.1[Tên sản phẩm],0)))</f>
        <v/>
      </c>
      <c r="K1429" s="163" t="str">
        <f>IF(H1429="","",INDEX(D.1[Đơn giá bán
(Tham khảo)],MATCH(H1429,D.1[Tên sản phẩm],0)))</f>
        <v/>
      </c>
      <c r="L1429" s="162"/>
      <c r="M1429" s="159"/>
      <c r="N1429" s="159"/>
      <c r="O1429" s="159"/>
      <c r="P1429" s="163" t="str">
        <f t="shared" si="341"/>
        <v/>
      </c>
      <c r="Q1429" s="164"/>
      <c r="R1429" s="162"/>
      <c r="S1429" s="163" t="str">
        <f t="shared" si="342"/>
        <v/>
      </c>
      <c r="T1429" s="164" t="str">
        <f t="shared" ca="1" si="343"/>
        <v/>
      </c>
      <c r="U1429" s="163" t="str">
        <f t="shared" si="344"/>
        <v/>
      </c>
      <c r="V1429" s="163" t="str">
        <f ca="1">IF(AND(C1429&lt;&gt;"",C1429&lt;&gt;OFFSET(C1429,1,0)),SUMIFS(B.2[Giá có thuế],B.2[Số ĐK],C1429),"")</f>
        <v/>
      </c>
      <c r="W1429" s="159"/>
      <c r="X1429" s="161" t="str">
        <f>IF(W1429="","",'Thông Tin Chung'!$L$3)</f>
        <v/>
      </c>
      <c r="Y1429" s="163" t="str">
        <f t="shared" ca="1" si="345"/>
        <v/>
      </c>
      <c r="Z1429" s="165"/>
      <c r="AA1429" s="155" t="str">
        <f ca="1">IF(C1429="","",IF(OR(D1429&lt;NgayBatDau,D1429&gt;NgayKetThuc),"Ngày tháng phải nằm trong kỳ báo cáo",IF(AND(G1429&lt;&gt;"",COUNTIF(D.2[Tên khách hàng],G1429)=0),"Tên KH chưa khai báo trong DSKH",IF(AND(H1429&lt;&gt;"",COUNTIF(D.1[Tên sản phẩm],H1429)=0),"SP này chưa khai báo trong DSSP",""))))</f>
        <v/>
      </c>
      <c r="AB1429" s="23" t="str">
        <f t="shared" ca="1" si="331"/>
        <v/>
      </c>
      <c r="AC1429" s="23" t="str">
        <f t="shared" ca="1" si="332"/>
        <v/>
      </c>
      <c r="AD1429" s="23" t="str">
        <f t="shared" ca="1" si="333"/>
        <v/>
      </c>
      <c r="AE1429" s="68" t="str">
        <f t="shared" ca="1" si="334"/>
        <v/>
      </c>
      <c r="AF1429" s="69" t="str">
        <f>IF(OR(H1429="",S1429=""),"",S1429-(SUM(L1429,M1429)*INDEX(D.1[Đơn giá],MATCH(H1429,D.1[Tên sản phẩm],0))))</f>
        <v/>
      </c>
      <c r="AG1429" s="90" t="str">
        <f t="shared" ca="1" si="335"/>
        <v/>
      </c>
      <c r="AH1429" s="90"/>
    </row>
    <row r="1430" spans="2:34" ht="27.75" customHeight="1" x14ac:dyDescent="0.2">
      <c r="B1430" s="154">
        <f t="shared" si="336"/>
        <v>1427</v>
      </c>
      <c r="C1430" s="155" t="str">
        <f t="shared" ca="1" si="337"/>
        <v/>
      </c>
      <c r="D1430" s="156" t="str">
        <f t="shared" ca="1" si="338"/>
        <v/>
      </c>
      <c r="E1430" s="157" t="str">
        <f t="shared" ca="1" si="339"/>
        <v/>
      </c>
      <c r="F1430" s="157"/>
      <c r="G1430" s="158" t="str">
        <f t="shared" ca="1" si="340"/>
        <v/>
      </c>
      <c r="H1430" s="159"/>
      <c r="I1430" s="160" t="str">
        <f>IF(H1430="","",INDEX(D.1[Quy cách],MATCH(H1430,D.1[Tên sản phẩm],0)))</f>
        <v/>
      </c>
      <c r="J1430" s="35" t="str">
        <f>IF(H1430="","",INDEX(D.1[ĐVT],MATCH(H1430,D.1[Tên sản phẩm],0)))</f>
        <v/>
      </c>
      <c r="K1430" s="163" t="str">
        <f>IF(H1430="","",INDEX(D.1[Đơn giá bán
(Tham khảo)],MATCH(H1430,D.1[Tên sản phẩm],0)))</f>
        <v/>
      </c>
      <c r="L1430" s="162"/>
      <c r="M1430" s="159"/>
      <c r="N1430" s="159"/>
      <c r="O1430" s="159"/>
      <c r="P1430" s="163" t="str">
        <f t="shared" si="341"/>
        <v/>
      </c>
      <c r="Q1430" s="164"/>
      <c r="R1430" s="162"/>
      <c r="S1430" s="163" t="str">
        <f t="shared" si="342"/>
        <v/>
      </c>
      <c r="T1430" s="164" t="str">
        <f t="shared" ca="1" si="343"/>
        <v/>
      </c>
      <c r="U1430" s="163" t="str">
        <f t="shared" si="344"/>
        <v/>
      </c>
      <c r="V1430" s="163" t="str">
        <f ca="1">IF(AND(C1430&lt;&gt;"",C1430&lt;&gt;OFFSET(C1430,1,0)),SUMIFS(B.2[Giá có thuế],B.2[Số ĐK],C1430),"")</f>
        <v/>
      </c>
      <c r="W1430" s="159"/>
      <c r="X1430" s="161" t="str">
        <f>IF(W1430="","",'Thông Tin Chung'!$L$3)</f>
        <v/>
      </c>
      <c r="Y1430" s="163" t="str">
        <f t="shared" ca="1" si="345"/>
        <v/>
      </c>
      <c r="Z1430" s="165"/>
      <c r="AA1430" s="155" t="str">
        <f ca="1">IF(C1430="","",IF(OR(D1430&lt;NgayBatDau,D1430&gt;NgayKetThuc),"Ngày tháng phải nằm trong kỳ báo cáo",IF(AND(G1430&lt;&gt;"",COUNTIF(D.2[Tên khách hàng],G1430)=0),"Tên KH chưa khai báo trong DSKH",IF(AND(H1430&lt;&gt;"",COUNTIF(D.1[Tên sản phẩm],H1430)=0),"SP này chưa khai báo trong DSSP",""))))</f>
        <v/>
      </c>
      <c r="AB1430" s="23" t="str">
        <f t="shared" ca="1" si="331"/>
        <v/>
      </c>
      <c r="AC1430" s="23" t="str">
        <f t="shared" ca="1" si="332"/>
        <v/>
      </c>
      <c r="AD1430" s="23" t="str">
        <f t="shared" ca="1" si="333"/>
        <v/>
      </c>
      <c r="AE1430" s="68" t="str">
        <f t="shared" ca="1" si="334"/>
        <v/>
      </c>
      <c r="AF1430" s="69" t="str">
        <f>IF(OR(H1430="",S1430=""),"",S1430-(SUM(L1430,M1430)*INDEX(D.1[Đơn giá],MATCH(H1430,D.1[Tên sản phẩm],0))))</f>
        <v/>
      </c>
      <c r="AG1430" s="90" t="str">
        <f t="shared" ca="1" si="335"/>
        <v/>
      </c>
      <c r="AH1430" s="90"/>
    </row>
    <row r="1431" spans="2:34" ht="27.75" customHeight="1" x14ac:dyDescent="0.2">
      <c r="B1431" s="154">
        <f t="shared" si="336"/>
        <v>1428</v>
      </c>
      <c r="C1431" s="155" t="str">
        <f t="shared" ca="1" si="337"/>
        <v/>
      </c>
      <c r="D1431" s="156" t="str">
        <f t="shared" ca="1" si="338"/>
        <v/>
      </c>
      <c r="E1431" s="157" t="str">
        <f t="shared" ca="1" si="339"/>
        <v/>
      </c>
      <c r="F1431" s="157"/>
      <c r="G1431" s="158" t="str">
        <f t="shared" ca="1" si="340"/>
        <v/>
      </c>
      <c r="H1431" s="159"/>
      <c r="I1431" s="160" t="str">
        <f>IF(H1431="","",INDEX(D.1[Quy cách],MATCH(H1431,D.1[Tên sản phẩm],0)))</f>
        <v/>
      </c>
      <c r="J1431" s="35" t="str">
        <f>IF(H1431="","",INDEX(D.1[ĐVT],MATCH(H1431,D.1[Tên sản phẩm],0)))</f>
        <v/>
      </c>
      <c r="K1431" s="163" t="str">
        <f>IF(H1431="","",INDEX(D.1[Đơn giá bán
(Tham khảo)],MATCH(H1431,D.1[Tên sản phẩm],0)))</f>
        <v/>
      </c>
      <c r="L1431" s="162"/>
      <c r="M1431" s="159"/>
      <c r="N1431" s="159"/>
      <c r="O1431" s="159"/>
      <c r="P1431" s="163" t="str">
        <f t="shared" si="341"/>
        <v/>
      </c>
      <c r="Q1431" s="164"/>
      <c r="R1431" s="162"/>
      <c r="S1431" s="163" t="str">
        <f t="shared" si="342"/>
        <v/>
      </c>
      <c r="T1431" s="164" t="str">
        <f t="shared" ca="1" si="343"/>
        <v/>
      </c>
      <c r="U1431" s="163" t="str">
        <f t="shared" si="344"/>
        <v/>
      </c>
      <c r="V1431" s="163" t="str">
        <f ca="1">IF(AND(C1431&lt;&gt;"",C1431&lt;&gt;OFFSET(C1431,1,0)),SUMIFS(B.2[Giá có thuế],B.2[Số ĐK],C1431),"")</f>
        <v/>
      </c>
      <c r="W1431" s="159"/>
      <c r="X1431" s="161" t="str">
        <f>IF(W1431="","",'Thông Tin Chung'!$L$3)</f>
        <v/>
      </c>
      <c r="Y1431" s="163" t="str">
        <f t="shared" ca="1" si="345"/>
        <v/>
      </c>
      <c r="Z1431" s="165"/>
      <c r="AA1431" s="155" t="str">
        <f ca="1">IF(C1431="","",IF(OR(D1431&lt;NgayBatDau,D1431&gt;NgayKetThuc),"Ngày tháng phải nằm trong kỳ báo cáo",IF(AND(G1431&lt;&gt;"",COUNTIF(D.2[Tên khách hàng],G1431)=0),"Tên KH chưa khai báo trong DSKH",IF(AND(H1431&lt;&gt;"",COUNTIF(D.1[Tên sản phẩm],H1431)=0),"SP này chưa khai báo trong DSSP",""))))</f>
        <v/>
      </c>
      <c r="AB1431" s="23" t="str">
        <f t="shared" ca="1" si="331"/>
        <v/>
      </c>
      <c r="AC1431" s="23" t="str">
        <f t="shared" ca="1" si="332"/>
        <v/>
      </c>
      <c r="AD1431" s="23" t="str">
        <f t="shared" ca="1" si="333"/>
        <v/>
      </c>
      <c r="AE1431" s="68" t="str">
        <f t="shared" ca="1" si="334"/>
        <v/>
      </c>
      <c r="AF1431" s="69" t="str">
        <f>IF(OR(H1431="",S1431=""),"",S1431-(SUM(L1431,M1431)*INDEX(D.1[Đơn giá],MATCH(H1431,D.1[Tên sản phẩm],0))))</f>
        <v/>
      </c>
      <c r="AG1431" s="90" t="str">
        <f t="shared" ca="1" si="335"/>
        <v/>
      </c>
      <c r="AH1431" s="90"/>
    </row>
    <row r="1432" spans="2:34" ht="27.75" customHeight="1" x14ac:dyDescent="0.2">
      <c r="B1432" s="154">
        <f t="shared" si="336"/>
        <v>1429</v>
      </c>
      <c r="C1432" s="155" t="str">
        <f t="shared" ca="1" si="337"/>
        <v/>
      </c>
      <c r="D1432" s="156" t="str">
        <f t="shared" ca="1" si="338"/>
        <v/>
      </c>
      <c r="E1432" s="157" t="str">
        <f t="shared" ca="1" si="339"/>
        <v/>
      </c>
      <c r="F1432" s="157"/>
      <c r="G1432" s="158" t="str">
        <f t="shared" ca="1" si="340"/>
        <v/>
      </c>
      <c r="H1432" s="159"/>
      <c r="I1432" s="160" t="str">
        <f>IF(H1432="","",INDEX(D.1[Quy cách],MATCH(H1432,D.1[Tên sản phẩm],0)))</f>
        <v/>
      </c>
      <c r="J1432" s="35" t="str">
        <f>IF(H1432="","",INDEX(D.1[ĐVT],MATCH(H1432,D.1[Tên sản phẩm],0)))</f>
        <v/>
      </c>
      <c r="K1432" s="163" t="str">
        <f>IF(H1432="","",INDEX(D.1[Đơn giá bán
(Tham khảo)],MATCH(H1432,D.1[Tên sản phẩm],0)))</f>
        <v/>
      </c>
      <c r="L1432" s="162"/>
      <c r="M1432" s="159"/>
      <c r="N1432" s="159"/>
      <c r="O1432" s="159"/>
      <c r="P1432" s="163" t="str">
        <f t="shared" si="341"/>
        <v/>
      </c>
      <c r="Q1432" s="164"/>
      <c r="R1432" s="162"/>
      <c r="S1432" s="163" t="str">
        <f t="shared" si="342"/>
        <v/>
      </c>
      <c r="T1432" s="164" t="str">
        <f t="shared" ca="1" si="343"/>
        <v/>
      </c>
      <c r="U1432" s="163" t="str">
        <f t="shared" si="344"/>
        <v/>
      </c>
      <c r="V1432" s="163" t="str">
        <f ca="1">IF(AND(C1432&lt;&gt;"",C1432&lt;&gt;OFFSET(C1432,1,0)),SUMIFS(B.2[Giá có thuế],B.2[Số ĐK],C1432),"")</f>
        <v/>
      </c>
      <c r="W1432" s="159"/>
      <c r="X1432" s="161" t="str">
        <f>IF(W1432="","",'Thông Tin Chung'!$L$3)</f>
        <v/>
      </c>
      <c r="Y1432" s="163" t="str">
        <f t="shared" ca="1" si="345"/>
        <v/>
      </c>
      <c r="Z1432" s="165"/>
      <c r="AA1432" s="155" t="str">
        <f ca="1">IF(C1432="","",IF(OR(D1432&lt;NgayBatDau,D1432&gt;NgayKetThuc),"Ngày tháng phải nằm trong kỳ báo cáo",IF(AND(G1432&lt;&gt;"",COUNTIF(D.2[Tên khách hàng],G1432)=0),"Tên KH chưa khai báo trong DSKH",IF(AND(H1432&lt;&gt;"",COUNTIF(D.1[Tên sản phẩm],H1432)=0),"SP này chưa khai báo trong DSSP",""))))</f>
        <v/>
      </c>
      <c r="AB1432" s="23" t="str">
        <f t="shared" ca="1" si="331"/>
        <v/>
      </c>
      <c r="AC1432" s="23" t="str">
        <f t="shared" ca="1" si="332"/>
        <v/>
      </c>
      <c r="AD1432" s="23" t="str">
        <f t="shared" ca="1" si="333"/>
        <v/>
      </c>
      <c r="AE1432" s="68" t="str">
        <f t="shared" ca="1" si="334"/>
        <v/>
      </c>
      <c r="AF1432" s="69" t="str">
        <f>IF(OR(H1432="",S1432=""),"",S1432-(SUM(L1432,M1432)*INDEX(D.1[Đơn giá],MATCH(H1432,D.1[Tên sản phẩm],0))))</f>
        <v/>
      </c>
      <c r="AG1432" s="90" t="str">
        <f t="shared" ca="1" si="335"/>
        <v/>
      </c>
      <c r="AH1432" s="90"/>
    </row>
    <row r="1433" spans="2:34" ht="27.75" customHeight="1" x14ac:dyDescent="0.2">
      <c r="B1433" s="154">
        <f t="shared" si="336"/>
        <v>1430</v>
      </c>
      <c r="C1433" s="155" t="str">
        <f t="shared" ca="1" si="337"/>
        <v/>
      </c>
      <c r="D1433" s="156" t="str">
        <f t="shared" ca="1" si="338"/>
        <v/>
      </c>
      <c r="E1433" s="157" t="str">
        <f t="shared" ca="1" si="339"/>
        <v/>
      </c>
      <c r="F1433" s="157"/>
      <c r="G1433" s="158" t="str">
        <f t="shared" ca="1" si="340"/>
        <v/>
      </c>
      <c r="H1433" s="159"/>
      <c r="I1433" s="160" t="str">
        <f>IF(H1433="","",INDEX(D.1[Quy cách],MATCH(H1433,D.1[Tên sản phẩm],0)))</f>
        <v/>
      </c>
      <c r="J1433" s="35" t="str">
        <f>IF(H1433="","",INDEX(D.1[ĐVT],MATCH(H1433,D.1[Tên sản phẩm],0)))</f>
        <v/>
      </c>
      <c r="K1433" s="163" t="str">
        <f>IF(H1433="","",INDEX(D.1[Đơn giá bán
(Tham khảo)],MATCH(H1433,D.1[Tên sản phẩm],0)))</f>
        <v/>
      </c>
      <c r="L1433" s="162"/>
      <c r="M1433" s="159"/>
      <c r="N1433" s="159"/>
      <c r="O1433" s="159"/>
      <c r="P1433" s="163" t="str">
        <f t="shared" si="341"/>
        <v/>
      </c>
      <c r="Q1433" s="164"/>
      <c r="R1433" s="162"/>
      <c r="S1433" s="163" t="str">
        <f t="shared" si="342"/>
        <v/>
      </c>
      <c r="T1433" s="164" t="str">
        <f t="shared" ca="1" si="343"/>
        <v/>
      </c>
      <c r="U1433" s="163" t="str">
        <f t="shared" si="344"/>
        <v/>
      </c>
      <c r="V1433" s="163" t="str">
        <f ca="1">IF(AND(C1433&lt;&gt;"",C1433&lt;&gt;OFFSET(C1433,1,0)),SUMIFS(B.2[Giá có thuế],B.2[Số ĐK],C1433),"")</f>
        <v/>
      </c>
      <c r="W1433" s="159"/>
      <c r="X1433" s="161" t="str">
        <f>IF(W1433="","",'Thông Tin Chung'!$L$3)</f>
        <v/>
      </c>
      <c r="Y1433" s="163" t="str">
        <f t="shared" ca="1" si="345"/>
        <v/>
      </c>
      <c r="Z1433" s="165"/>
      <c r="AA1433" s="155" t="str">
        <f ca="1">IF(C1433="","",IF(OR(D1433&lt;NgayBatDau,D1433&gt;NgayKetThuc),"Ngày tháng phải nằm trong kỳ báo cáo",IF(AND(G1433&lt;&gt;"",COUNTIF(D.2[Tên khách hàng],G1433)=0),"Tên KH chưa khai báo trong DSKH",IF(AND(H1433&lt;&gt;"",COUNTIF(D.1[Tên sản phẩm],H1433)=0),"SP này chưa khai báo trong DSSP",""))))</f>
        <v/>
      </c>
      <c r="AB1433" s="23" t="str">
        <f t="shared" ca="1" si="331"/>
        <v/>
      </c>
      <c r="AC1433" s="23" t="str">
        <f t="shared" ca="1" si="332"/>
        <v/>
      </c>
      <c r="AD1433" s="23" t="str">
        <f t="shared" ca="1" si="333"/>
        <v/>
      </c>
      <c r="AE1433" s="68" t="str">
        <f t="shared" ca="1" si="334"/>
        <v/>
      </c>
      <c r="AF1433" s="69" t="str">
        <f>IF(OR(H1433="",S1433=""),"",S1433-(SUM(L1433,M1433)*INDEX(D.1[Đơn giá],MATCH(H1433,D.1[Tên sản phẩm],0))))</f>
        <v/>
      </c>
      <c r="AG1433" s="90" t="str">
        <f t="shared" ca="1" si="335"/>
        <v/>
      </c>
      <c r="AH1433" s="90"/>
    </row>
    <row r="1434" spans="2:34" ht="27.75" customHeight="1" x14ac:dyDescent="0.2">
      <c r="B1434" s="154">
        <f t="shared" si="336"/>
        <v>1431</v>
      </c>
      <c r="C1434" s="155" t="str">
        <f t="shared" ca="1" si="337"/>
        <v/>
      </c>
      <c r="D1434" s="156" t="str">
        <f t="shared" ca="1" si="338"/>
        <v/>
      </c>
      <c r="E1434" s="157" t="str">
        <f t="shared" ca="1" si="339"/>
        <v/>
      </c>
      <c r="F1434" s="157"/>
      <c r="G1434" s="158" t="str">
        <f t="shared" ca="1" si="340"/>
        <v/>
      </c>
      <c r="H1434" s="159"/>
      <c r="I1434" s="160" t="str">
        <f>IF(H1434="","",INDEX(D.1[Quy cách],MATCH(H1434,D.1[Tên sản phẩm],0)))</f>
        <v/>
      </c>
      <c r="J1434" s="35" t="str">
        <f>IF(H1434="","",INDEX(D.1[ĐVT],MATCH(H1434,D.1[Tên sản phẩm],0)))</f>
        <v/>
      </c>
      <c r="K1434" s="163" t="str">
        <f>IF(H1434="","",INDEX(D.1[Đơn giá bán
(Tham khảo)],MATCH(H1434,D.1[Tên sản phẩm],0)))</f>
        <v/>
      </c>
      <c r="L1434" s="162"/>
      <c r="M1434" s="159"/>
      <c r="N1434" s="159"/>
      <c r="O1434" s="159"/>
      <c r="P1434" s="163" t="str">
        <f t="shared" si="341"/>
        <v/>
      </c>
      <c r="Q1434" s="164"/>
      <c r="R1434" s="162"/>
      <c r="S1434" s="163" t="str">
        <f t="shared" si="342"/>
        <v/>
      </c>
      <c r="T1434" s="164" t="str">
        <f t="shared" ca="1" si="343"/>
        <v/>
      </c>
      <c r="U1434" s="163" t="str">
        <f t="shared" si="344"/>
        <v/>
      </c>
      <c r="V1434" s="163" t="str">
        <f ca="1">IF(AND(C1434&lt;&gt;"",C1434&lt;&gt;OFFSET(C1434,1,0)),SUMIFS(B.2[Giá có thuế],B.2[Số ĐK],C1434),"")</f>
        <v/>
      </c>
      <c r="W1434" s="159"/>
      <c r="X1434" s="161" t="str">
        <f>IF(W1434="","",'Thông Tin Chung'!$L$3)</f>
        <v/>
      </c>
      <c r="Y1434" s="163" t="str">
        <f t="shared" ca="1" si="345"/>
        <v/>
      </c>
      <c r="Z1434" s="165"/>
      <c r="AA1434" s="155" t="str">
        <f ca="1">IF(C1434="","",IF(OR(D1434&lt;NgayBatDau,D1434&gt;NgayKetThuc),"Ngày tháng phải nằm trong kỳ báo cáo",IF(AND(G1434&lt;&gt;"",COUNTIF(D.2[Tên khách hàng],G1434)=0),"Tên KH chưa khai báo trong DSKH",IF(AND(H1434&lt;&gt;"",COUNTIF(D.1[Tên sản phẩm],H1434)=0),"SP này chưa khai báo trong DSSP",""))))</f>
        <v/>
      </c>
      <c r="AB1434" s="23" t="str">
        <f t="shared" ca="1" si="331"/>
        <v/>
      </c>
      <c r="AC1434" s="23" t="str">
        <f t="shared" ca="1" si="332"/>
        <v/>
      </c>
      <c r="AD1434" s="23" t="str">
        <f t="shared" ca="1" si="333"/>
        <v/>
      </c>
      <c r="AE1434" s="68" t="str">
        <f t="shared" ca="1" si="334"/>
        <v/>
      </c>
      <c r="AF1434" s="69" t="str">
        <f>IF(OR(H1434="",S1434=""),"",S1434-(SUM(L1434,M1434)*INDEX(D.1[Đơn giá],MATCH(H1434,D.1[Tên sản phẩm],0))))</f>
        <v/>
      </c>
      <c r="AG1434" s="90" t="str">
        <f t="shared" ca="1" si="335"/>
        <v/>
      </c>
      <c r="AH1434" s="90"/>
    </row>
    <row r="1435" spans="2:34" ht="27.75" customHeight="1" x14ac:dyDescent="0.2">
      <c r="B1435" s="154">
        <f t="shared" si="336"/>
        <v>1432</v>
      </c>
      <c r="C1435" s="155" t="str">
        <f t="shared" ca="1" si="337"/>
        <v/>
      </c>
      <c r="D1435" s="156" t="str">
        <f t="shared" ca="1" si="338"/>
        <v/>
      </c>
      <c r="E1435" s="157" t="str">
        <f t="shared" ca="1" si="339"/>
        <v/>
      </c>
      <c r="F1435" s="157"/>
      <c r="G1435" s="158" t="str">
        <f t="shared" ca="1" si="340"/>
        <v/>
      </c>
      <c r="H1435" s="159"/>
      <c r="I1435" s="160" t="str">
        <f>IF(H1435="","",INDEX(D.1[Quy cách],MATCH(H1435,D.1[Tên sản phẩm],0)))</f>
        <v/>
      </c>
      <c r="J1435" s="35" t="str">
        <f>IF(H1435="","",INDEX(D.1[ĐVT],MATCH(H1435,D.1[Tên sản phẩm],0)))</f>
        <v/>
      </c>
      <c r="K1435" s="163" t="str">
        <f>IF(H1435="","",INDEX(D.1[Đơn giá bán
(Tham khảo)],MATCH(H1435,D.1[Tên sản phẩm],0)))</f>
        <v/>
      </c>
      <c r="L1435" s="162"/>
      <c r="M1435" s="159"/>
      <c r="N1435" s="159"/>
      <c r="O1435" s="159"/>
      <c r="P1435" s="163" t="str">
        <f t="shared" si="341"/>
        <v/>
      </c>
      <c r="Q1435" s="164"/>
      <c r="R1435" s="162"/>
      <c r="S1435" s="163" t="str">
        <f t="shared" si="342"/>
        <v/>
      </c>
      <c r="T1435" s="164" t="str">
        <f t="shared" ca="1" si="343"/>
        <v/>
      </c>
      <c r="U1435" s="163" t="str">
        <f t="shared" si="344"/>
        <v/>
      </c>
      <c r="V1435" s="163" t="str">
        <f ca="1">IF(AND(C1435&lt;&gt;"",C1435&lt;&gt;OFFSET(C1435,1,0)),SUMIFS(B.2[Giá có thuế],B.2[Số ĐK],C1435),"")</f>
        <v/>
      </c>
      <c r="W1435" s="159"/>
      <c r="X1435" s="161" t="str">
        <f>IF(W1435="","",'Thông Tin Chung'!$L$3)</f>
        <v/>
      </c>
      <c r="Y1435" s="163" t="str">
        <f t="shared" ca="1" si="345"/>
        <v/>
      </c>
      <c r="Z1435" s="165"/>
      <c r="AA1435" s="155" t="str">
        <f ca="1">IF(C1435="","",IF(OR(D1435&lt;NgayBatDau,D1435&gt;NgayKetThuc),"Ngày tháng phải nằm trong kỳ báo cáo",IF(AND(G1435&lt;&gt;"",COUNTIF(D.2[Tên khách hàng],G1435)=0),"Tên KH chưa khai báo trong DSKH",IF(AND(H1435&lt;&gt;"",COUNTIF(D.1[Tên sản phẩm],H1435)=0),"SP này chưa khai báo trong DSSP",""))))</f>
        <v/>
      </c>
      <c r="AB1435" s="23" t="str">
        <f t="shared" ca="1" si="331"/>
        <v/>
      </c>
      <c r="AC1435" s="23" t="str">
        <f t="shared" ca="1" si="332"/>
        <v/>
      </c>
      <c r="AD1435" s="23" t="str">
        <f t="shared" ca="1" si="333"/>
        <v/>
      </c>
      <c r="AE1435" s="68" t="str">
        <f t="shared" ca="1" si="334"/>
        <v/>
      </c>
      <c r="AF1435" s="69" t="str">
        <f>IF(OR(H1435="",S1435=""),"",S1435-(SUM(L1435,M1435)*INDEX(D.1[Đơn giá],MATCH(H1435,D.1[Tên sản phẩm],0))))</f>
        <v/>
      </c>
      <c r="AG1435" s="90" t="str">
        <f t="shared" ca="1" si="335"/>
        <v/>
      </c>
      <c r="AH1435" s="90"/>
    </row>
    <row r="1436" spans="2:34" ht="27.75" customHeight="1" x14ac:dyDescent="0.2">
      <c r="B1436" s="154">
        <f t="shared" si="336"/>
        <v>1433</v>
      </c>
      <c r="C1436" s="155" t="str">
        <f t="shared" ca="1" si="337"/>
        <v/>
      </c>
      <c r="D1436" s="156" t="str">
        <f t="shared" ca="1" si="338"/>
        <v/>
      </c>
      <c r="E1436" s="157" t="str">
        <f t="shared" ca="1" si="339"/>
        <v/>
      </c>
      <c r="F1436" s="157"/>
      <c r="G1436" s="158" t="str">
        <f t="shared" ca="1" si="340"/>
        <v/>
      </c>
      <c r="H1436" s="159"/>
      <c r="I1436" s="160" t="str">
        <f>IF(H1436="","",INDEX(D.1[Quy cách],MATCH(H1436,D.1[Tên sản phẩm],0)))</f>
        <v/>
      </c>
      <c r="J1436" s="35" t="str">
        <f>IF(H1436="","",INDEX(D.1[ĐVT],MATCH(H1436,D.1[Tên sản phẩm],0)))</f>
        <v/>
      </c>
      <c r="K1436" s="163" t="str">
        <f>IF(H1436="","",INDEX(D.1[Đơn giá bán
(Tham khảo)],MATCH(H1436,D.1[Tên sản phẩm],0)))</f>
        <v/>
      </c>
      <c r="L1436" s="162"/>
      <c r="M1436" s="159"/>
      <c r="N1436" s="159"/>
      <c r="O1436" s="159"/>
      <c r="P1436" s="163" t="str">
        <f t="shared" si="341"/>
        <v/>
      </c>
      <c r="Q1436" s="164"/>
      <c r="R1436" s="162"/>
      <c r="S1436" s="163" t="str">
        <f t="shared" si="342"/>
        <v/>
      </c>
      <c r="T1436" s="164" t="str">
        <f t="shared" ca="1" si="343"/>
        <v/>
      </c>
      <c r="U1436" s="163" t="str">
        <f t="shared" si="344"/>
        <v/>
      </c>
      <c r="V1436" s="163" t="str">
        <f ca="1">IF(AND(C1436&lt;&gt;"",C1436&lt;&gt;OFFSET(C1436,1,0)),SUMIFS(B.2[Giá có thuế],B.2[Số ĐK],C1436),"")</f>
        <v/>
      </c>
      <c r="W1436" s="159"/>
      <c r="X1436" s="161" t="str">
        <f>IF(W1436="","",'Thông Tin Chung'!$L$3)</f>
        <v/>
      </c>
      <c r="Y1436" s="163" t="str">
        <f t="shared" ca="1" si="345"/>
        <v/>
      </c>
      <c r="Z1436" s="165"/>
      <c r="AA1436" s="155" t="str">
        <f ca="1">IF(C1436="","",IF(OR(D1436&lt;NgayBatDau,D1436&gt;NgayKetThuc),"Ngày tháng phải nằm trong kỳ báo cáo",IF(AND(G1436&lt;&gt;"",COUNTIF(D.2[Tên khách hàng],G1436)=0),"Tên KH chưa khai báo trong DSKH",IF(AND(H1436&lt;&gt;"",COUNTIF(D.1[Tên sản phẩm],H1436)=0),"SP này chưa khai báo trong DSSP",""))))</f>
        <v/>
      </c>
      <c r="AB1436" s="23" t="str">
        <f t="shared" ca="1" si="331"/>
        <v/>
      </c>
      <c r="AC1436" s="23" t="str">
        <f t="shared" ca="1" si="332"/>
        <v/>
      </c>
      <c r="AD1436" s="23" t="str">
        <f t="shared" ca="1" si="333"/>
        <v/>
      </c>
      <c r="AE1436" s="68" t="str">
        <f t="shared" ca="1" si="334"/>
        <v/>
      </c>
      <c r="AF1436" s="69" t="str">
        <f>IF(OR(H1436="",S1436=""),"",S1436-(SUM(L1436,M1436)*INDEX(D.1[Đơn giá],MATCH(H1436,D.1[Tên sản phẩm],0))))</f>
        <v/>
      </c>
      <c r="AG1436" s="90" t="str">
        <f t="shared" ca="1" si="335"/>
        <v/>
      </c>
      <c r="AH1436" s="90"/>
    </row>
    <row r="1437" spans="2:34" ht="27.75" customHeight="1" x14ac:dyDescent="0.2">
      <c r="B1437" s="154">
        <f t="shared" si="336"/>
        <v>1434</v>
      </c>
      <c r="C1437" s="155" t="str">
        <f t="shared" ca="1" si="337"/>
        <v/>
      </c>
      <c r="D1437" s="156" t="str">
        <f t="shared" ca="1" si="338"/>
        <v/>
      </c>
      <c r="E1437" s="157" t="str">
        <f t="shared" ca="1" si="339"/>
        <v/>
      </c>
      <c r="F1437" s="157"/>
      <c r="G1437" s="158" t="str">
        <f t="shared" ca="1" si="340"/>
        <v/>
      </c>
      <c r="H1437" s="159"/>
      <c r="I1437" s="160" t="str">
        <f>IF(H1437="","",INDEX(D.1[Quy cách],MATCH(H1437,D.1[Tên sản phẩm],0)))</f>
        <v/>
      </c>
      <c r="J1437" s="35" t="str">
        <f>IF(H1437="","",INDEX(D.1[ĐVT],MATCH(H1437,D.1[Tên sản phẩm],0)))</f>
        <v/>
      </c>
      <c r="K1437" s="163" t="str">
        <f>IF(H1437="","",INDEX(D.1[Đơn giá bán
(Tham khảo)],MATCH(H1437,D.1[Tên sản phẩm],0)))</f>
        <v/>
      </c>
      <c r="L1437" s="162"/>
      <c r="M1437" s="159"/>
      <c r="N1437" s="159"/>
      <c r="O1437" s="159"/>
      <c r="P1437" s="163" t="str">
        <f t="shared" si="341"/>
        <v/>
      </c>
      <c r="Q1437" s="164"/>
      <c r="R1437" s="162"/>
      <c r="S1437" s="163" t="str">
        <f t="shared" si="342"/>
        <v/>
      </c>
      <c r="T1437" s="164" t="str">
        <f t="shared" ca="1" si="343"/>
        <v/>
      </c>
      <c r="U1437" s="163" t="str">
        <f t="shared" si="344"/>
        <v/>
      </c>
      <c r="V1437" s="163" t="str">
        <f ca="1">IF(AND(C1437&lt;&gt;"",C1437&lt;&gt;OFFSET(C1437,1,0)),SUMIFS(B.2[Giá có thuế],B.2[Số ĐK],C1437),"")</f>
        <v/>
      </c>
      <c r="W1437" s="159"/>
      <c r="X1437" s="161" t="str">
        <f>IF(W1437="","",'Thông Tin Chung'!$L$3)</f>
        <v/>
      </c>
      <c r="Y1437" s="163" t="str">
        <f t="shared" ca="1" si="345"/>
        <v/>
      </c>
      <c r="Z1437" s="165"/>
      <c r="AA1437" s="155" t="str">
        <f ca="1">IF(C1437="","",IF(OR(D1437&lt;NgayBatDau,D1437&gt;NgayKetThuc),"Ngày tháng phải nằm trong kỳ báo cáo",IF(AND(G1437&lt;&gt;"",COUNTIF(D.2[Tên khách hàng],G1437)=0),"Tên KH chưa khai báo trong DSKH",IF(AND(H1437&lt;&gt;"",COUNTIF(D.1[Tên sản phẩm],H1437)=0),"SP này chưa khai báo trong DSSP",""))))</f>
        <v/>
      </c>
      <c r="AB1437" s="23" t="str">
        <f t="shared" ca="1" si="331"/>
        <v/>
      </c>
      <c r="AC1437" s="23" t="str">
        <f t="shared" ca="1" si="332"/>
        <v/>
      </c>
      <c r="AD1437" s="23" t="str">
        <f t="shared" ca="1" si="333"/>
        <v/>
      </c>
      <c r="AE1437" s="68" t="str">
        <f t="shared" ca="1" si="334"/>
        <v/>
      </c>
      <c r="AF1437" s="69" t="str">
        <f>IF(OR(H1437="",S1437=""),"",S1437-(SUM(L1437,M1437)*INDEX(D.1[Đơn giá],MATCH(H1437,D.1[Tên sản phẩm],0))))</f>
        <v/>
      </c>
      <c r="AG1437" s="90" t="str">
        <f t="shared" ca="1" si="335"/>
        <v/>
      </c>
      <c r="AH1437" s="90"/>
    </row>
    <row r="1438" spans="2:34" ht="27.75" customHeight="1" x14ac:dyDescent="0.2">
      <c r="B1438" s="154">
        <f t="shared" si="336"/>
        <v>1435</v>
      </c>
      <c r="C1438" s="155" t="str">
        <f t="shared" ca="1" si="337"/>
        <v/>
      </c>
      <c r="D1438" s="156" t="str">
        <f t="shared" ca="1" si="338"/>
        <v/>
      </c>
      <c r="E1438" s="157" t="str">
        <f t="shared" ca="1" si="339"/>
        <v/>
      </c>
      <c r="F1438" s="157"/>
      <c r="G1438" s="158" t="str">
        <f t="shared" ca="1" si="340"/>
        <v/>
      </c>
      <c r="H1438" s="159"/>
      <c r="I1438" s="160" t="str">
        <f>IF(H1438="","",INDEX(D.1[Quy cách],MATCH(H1438,D.1[Tên sản phẩm],0)))</f>
        <v/>
      </c>
      <c r="J1438" s="35" t="str">
        <f>IF(H1438="","",INDEX(D.1[ĐVT],MATCH(H1438,D.1[Tên sản phẩm],0)))</f>
        <v/>
      </c>
      <c r="K1438" s="163" t="str">
        <f>IF(H1438="","",INDEX(D.1[Đơn giá bán
(Tham khảo)],MATCH(H1438,D.1[Tên sản phẩm],0)))</f>
        <v/>
      </c>
      <c r="L1438" s="162"/>
      <c r="M1438" s="159"/>
      <c r="N1438" s="159"/>
      <c r="O1438" s="159"/>
      <c r="P1438" s="163" t="str">
        <f t="shared" si="341"/>
        <v/>
      </c>
      <c r="Q1438" s="164"/>
      <c r="R1438" s="162"/>
      <c r="S1438" s="163" t="str">
        <f t="shared" si="342"/>
        <v/>
      </c>
      <c r="T1438" s="164" t="str">
        <f t="shared" ca="1" si="343"/>
        <v/>
      </c>
      <c r="U1438" s="163" t="str">
        <f t="shared" si="344"/>
        <v/>
      </c>
      <c r="V1438" s="163" t="str">
        <f ca="1">IF(AND(C1438&lt;&gt;"",C1438&lt;&gt;OFFSET(C1438,1,0)),SUMIFS(B.2[Giá có thuế],B.2[Số ĐK],C1438),"")</f>
        <v/>
      </c>
      <c r="W1438" s="159"/>
      <c r="X1438" s="161" t="str">
        <f>IF(W1438="","",'Thông Tin Chung'!$L$3)</f>
        <v/>
      </c>
      <c r="Y1438" s="163" t="str">
        <f t="shared" ca="1" si="345"/>
        <v/>
      </c>
      <c r="Z1438" s="165"/>
      <c r="AA1438" s="155" t="str">
        <f ca="1">IF(C1438="","",IF(OR(D1438&lt;NgayBatDau,D1438&gt;NgayKetThuc),"Ngày tháng phải nằm trong kỳ báo cáo",IF(AND(G1438&lt;&gt;"",COUNTIF(D.2[Tên khách hàng],G1438)=0),"Tên KH chưa khai báo trong DSKH",IF(AND(H1438&lt;&gt;"",COUNTIF(D.1[Tên sản phẩm],H1438)=0),"SP này chưa khai báo trong DSSP",""))))</f>
        <v/>
      </c>
      <c r="AB1438" s="23" t="str">
        <f t="shared" ca="1" si="331"/>
        <v/>
      </c>
      <c r="AC1438" s="23" t="str">
        <f t="shared" ca="1" si="332"/>
        <v/>
      </c>
      <c r="AD1438" s="23" t="str">
        <f t="shared" ca="1" si="333"/>
        <v/>
      </c>
      <c r="AE1438" s="68" t="str">
        <f t="shared" ca="1" si="334"/>
        <v/>
      </c>
      <c r="AF1438" s="69" t="str">
        <f>IF(OR(H1438="",S1438=""),"",S1438-(SUM(L1438,M1438)*INDEX(D.1[Đơn giá],MATCH(H1438,D.1[Tên sản phẩm],0))))</f>
        <v/>
      </c>
      <c r="AG1438" s="90" t="str">
        <f t="shared" ca="1" si="335"/>
        <v/>
      </c>
      <c r="AH1438" s="90"/>
    </row>
    <row r="1439" spans="2:34" ht="27.75" customHeight="1" x14ac:dyDescent="0.2">
      <c r="B1439" s="154">
        <f t="shared" si="336"/>
        <v>1436</v>
      </c>
      <c r="C1439" s="155" t="str">
        <f t="shared" ca="1" si="337"/>
        <v/>
      </c>
      <c r="D1439" s="156" t="str">
        <f t="shared" ca="1" si="338"/>
        <v/>
      </c>
      <c r="E1439" s="157" t="str">
        <f t="shared" ca="1" si="339"/>
        <v/>
      </c>
      <c r="F1439" s="157"/>
      <c r="G1439" s="158" t="str">
        <f t="shared" ca="1" si="340"/>
        <v/>
      </c>
      <c r="H1439" s="159"/>
      <c r="I1439" s="160" t="str">
        <f>IF(H1439="","",INDEX(D.1[Quy cách],MATCH(H1439,D.1[Tên sản phẩm],0)))</f>
        <v/>
      </c>
      <c r="J1439" s="35" t="str">
        <f>IF(H1439="","",INDEX(D.1[ĐVT],MATCH(H1439,D.1[Tên sản phẩm],0)))</f>
        <v/>
      </c>
      <c r="K1439" s="163" t="str">
        <f>IF(H1439="","",INDEX(D.1[Đơn giá bán
(Tham khảo)],MATCH(H1439,D.1[Tên sản phẩm],0)))</f>
        <v/>
      </c>
      <c r="L1439" s="162"/>
      <c r="M1439" s="159"/>
      <c r="N1439" s="159"/>
      <c r="O1439" s="159"/>
      <c r="P1439" s="163" t="str">
        <f t="shared" si="341"/>
        <v/>
      </c>
      <c r="Q1439" s="164"/>
      <c r="R1439" s="162"/>
      <c r="S1439" s="163" t="str">
        <f t="shared" si="342"/>
        <v/>
      </c>
      <c r="T1439" s="164" t="str">
        <f t="shared" ca="1" si="343"/>
        <v/>
      </c>
      <c r="U1439" s="163" t="str">
        <f t="shared" si="344"/>
        <v/>
      </c>
      <c r="V1439" s="163" t="str">
        <f ca="1">IF(AND(C1439&lt;&gt;"",C1439&lt;&gt;OFFSET(C1439,1,0)),SUMIFS(B.2[Giá có thuế],B.2[Số ĐK],C1439),"")</f>
        <v/>
      </c>
      <c r="W1439" s="159"/>
      <c r="X1439" s="161" t="str">
        <f>IF(W1439="","",'Thông Tin Chung'!$L$3)</f>
        <v/>
      </c>
      <c r="Y1439" s="163" t="str">
        <f t="shared" ca="1" si="345"/>
        <v/>
      </c>
      <c r="Z1439" s="165"/>
      <c r="AA1439" s="155" t="str">
        <f ca="1">IF(C1439="","",IF(OR(D1439&lt;NgayBatDau,D1439&gt;NgayKetThuc),"Ngày tháng phải nằm trong kỳ báo cáo",IF(AND(G1439&lt;&gt;"",COUNTIF(D.2[Tên khách hàng],G1439)=0),"Tên KH chưa khai báo trong DSKH",IF(AND(H1439&lt;&gt;"",COUNTIF(D.1[Tên sản phẩm],H1439)=0),"SP này chưa khai báo trong DSSP",""))))</f>
        <v/>
      </c>
      <c r="AB1439" s="23" t="str">
        <f t="shared" ca="1" si="331"/>
        <v/>
      </c>
      <c r="AC1439" s="23" t="str">
        <f t="shared" ca="1" si="332"/>
        <v/>
      </c>
      <c r="AD1439" s="23" t="str">
        <f t="shared" ca="1" si="333"/>
        <v/>
      </c>
      <c r="AE1439" s="68" t="str">
        <f t="shared" ca="1" si="334"/>
        <v/>
      </c>
      <c r="AF1439" s="69" t="str">
        <f>IF(OR(H1439="",S1439=""),"",S1439-(SUM(L1439,M1439)*INDEX(D.1[Đơn giá],MATCH(H1439,D.1[Tên sản phẩm],0))))</f>
        <v/>
      </c>
      <c r="AG1439" s="90" t="str">
        <f t="shared" ca="1" si="335"/>
        <v/>
      </c>
      <c r="AH1439" s="90"/>
    </row>
    <row r="1440" spans="2:34" ht="27.75" customHeight="1" x14ac:dyDescent="0.2">
      <c r="B1440" s="154">
        <f t="shared" si="336"/>
        <v>1437</v>
      </c>
      <c r="C1440" s="155" t="str">
        <f t="shared" ca="1" si="337"/>
        <v/>
      </c>
      <c r="D1440" s="156" t="str">
        <f t="shared" ca="1" si="338"/>
        <v/>
      </c>
      <c r="E1440" s="157" t="str">
        <f t="shared" ca="1" si="339"/>
        <v/>
      </c>
      <c r="F1440" s="157"/>
      <c r="G1440" s="158" t="str">
        <f t="shared" ca="1" si="340"/>
        <v/>
      </c>
      <c r="H1440" s="159"/>
      <c r="I1440" s="160" t="str">
        <f>IF(H1440="","",INDEX(D.1[Quy cách],MATCH(H1440,D.1[Tên sản phẩm],0)))</f>
        <v/>
      </c>
      <c r="J1440" s="35" t="str">
        <f>IF(H1440="","",INDEX(D.1[ĐVT],MATCH(H1440,D.1[Tên sản phẩm],0)))</f>
        <v/>
      </c>
      <c r="K1440" s="163" t="str">
        <f>IF(H1440="","",INDEX(D.1[Đơn giá bán
(Tham khảo)],MATCH(H1440,D.1[Tên sản phẩm],0)))</f>
        <v/>
      </c>
      <c r="L1440" s="162"/>
      <c r="M1440" s="159"/>
      <c r="N1440" s="159"/>
      <c r="O1440" s="159"/>
      <c r="P1440" s="163" t="str">
        <f t="shared" si="341"/>
        <v/>
      </c>
      <c r="Q1440" s="164"/>
      <c r="R1440" s="162"/>
      <c r="S1440" s="163" t="str">
        <f t="shared" si="342"/>
        <v/>
      </c>
      <c r="T1440" s="164" t="str">
        <f t="shared" ca="1" si="343"/>
        <v/>
      </c>
      <c r="U1440" s="163" t="str">
        <f t="shared" si="344"/>
        <v/>
      </c>
      <c r="V1440" s="163" t="str">
        <f ca="1">IF(AND(C1440&lt;&gt;"",C1440&lt;&gt;OFFSET(C1440,1,0)),SUMIFS(B.2[Giá có thuế],B.2[Số ĐK],C1440),"")</f>
        <v/>
      </c>
      <c r="W1440" s="159"/>
      <c r="X1440" s="161" t="str">
        <f>IF(W1440="","",'Thông Tin Chung'!$L$3)</f>
        <v/>
      </c>
      <c r="Y1440" s="163" t="str">
        <f t="shared" ca="1" si="345"/>
        <v/>
      </c>
      <c r="Z1440" s="165"/>
      <c r="AA1440" s="155" t="str">
        <f ca="1">IF(C1440="","",IF(OR(D1440&lt;NgayBatDau,D1440&gt;NgayKetThuc),"Ngày tháng phải nằm trong kỳ báo cáo",IF(AND(G1440&lt;&gt;"",COUNTIF(D.2[Tên khách hàng],G1440)=0),"Tên KH chưa khai báo trong DSKH",IF(AND(H1440&lt;&gt;"",COUNTIF(D.1[Tên sản phẩm],H1440)=0),"SP này chưa khai báo trong DSSP",""))))</f>
        <v/>
      </c>
      <c r="AB1440" s="23" t="str">
        <f t="shared" ca="1" si="331"/>
        <v/>
      </c>
      <c r="AC1440" s="23" t="str">
        <f t="shared" ca="1" si="332"/>
        <v/>
      </c>
      <c r="AD1440" s="23" t="str">
        <f t="shared" ca="1" si="333"/>
        <v/>
      </c>
      <c r="AE1440" s="68" t="str">
        <f t="shared" ca="1" si="334"/>
        <v/>
      </c>
      <c r="AF1440" s="69" t="str">
        <f>IF(OR(H1440="",S1440=""),"",S1440-(SUM(L1440,M1440)*INDEX(D.1[Đơn giá],MATCH(H1440,D.1[Tên sản phẩm],0))))</f>
        <v/>
      </c>
      <c r="AG1440" s="90" t="str">
        <f t="shared" ca="1" si="335"/>
        <v/>
      </c>
      <c r="AH1440" s="90"/>
    </row>
    <row r="1441" spans="2:34" ht="27.75" customHeight="1" x14ac:dyDescent="0.2">
      <c r="B1441" s="154">
        <f t="shared" si="336"/>
        <v>1438</v>
      </c>
      <c r="C1441" s="155" t="str">
        <f t="shared" ca="1" si="337"/>
        <v/>
      </c>
      <c r="D1441" s="156" t="str">
        <f t="shared" ca="1" si="338"/>
        <v/>
      </c>
      <c r="E1441" s="157" t="str">
        <f t="shared" ca="1" si="339"/>
        <v/>
      </c>
      <c r="F1441" s="157"/>
      <c r="G1441" s="158" t="str">
        <f t="shared" ca="1" si="340"/>
        <v/>
      </c>
      <c r="H1441" s="159"/>
      <c r="I1441" s="160" t="str">
        <f>IF(H1441="","",INDEX(D.1[Quy cách],MATCH(H1441,D.1[Tên sản phẩm],0)))</f>
        <v/>
      </c>
      <c r="J1441" s="35" t="str">
        <f>IF(H1441="","",INDEX(D.1[ĐVT],MATCH(H1441,D.1[Tên sản phẩm],0)))</f>
        <v/>
      </c>
      <c r="K1441" s="163" t="str">
        <f>IF(H1441="","",INDEX(D.1[Đơn giá bán
(Tham khảo)],MATCH(H1441,D.1[Tên sản phẩm],0)))</f>
        <v/>
      </c>
      <c r="L1441" s="162"/>
      <c r="M1441" s="159"/>
      <c r="N1441" s="159"/>
      <c r="O1441" s="159"/>
      <c r="P1441" s="163" t="str">
        <f t="shared" si="341"/>
        <v/>
      </c>
      <c r="Q1441" s="164"/>
      <c r="R1441" s="162"/>
      <c r="S1441" s="163" t="str">
        <f t="shared" si="342"/>
        <v/>
      </c>
      <c r="T1441" s="164" t="str">
        <f t="shared" ca="1" si="343"/>
        <v/>
      </c>
      <c r="U1441" s="163" t="str">
        <f t="shared" si="344"/>
        <v/>
      </c>
      <c r="V1441" s="163" t="str">
        <f ca="1">IF(AND(C1441&lt;&gt;"",C1441&lt;&gt;OFFSET(C1441,1,0)),SUMIFS(B.2[Giá có thuế],B.2[Số ĐK],C1441),"")</f>
        <v/>
      </c>
      <c r="W1441" s="159"/>
      <c r="X1441" s="161" t="str">
        <f>IF(W1441="","",'Thông Tin Chung'!$L$3)</f>
        <v/>
      </c>
      <c r="Y1441" s="163" t="str">
        <f t="shared" ca="1" si="345"/>
        <v/>
      </c>
      <c r="Z1441" s="165"/>
      <c r="AA1441" s="155" t="str">
        <f ca="1">IF(C1441="","",IF(OR(D1441&lt;NgayBatDau,D1441&gt;NgayKetThuc),"Ngày tháng phải nằm trong kỳ báo cáo",IF(AND(G1441&lt;&gt;"",COUNTIF(D.2[Tên khách hàng],G1441)=0),"Tên KH chưa khai báo trong DSKH",IF(AND(H1441&lt;&gt;"",COUNTIF(D.1[Tên sản phẩm],H1441)=0),"SP này chưa khai báo trong DSSP",""))))</f>
        <v/>
      </c>
      <c r="AB1441" s="23" t="str">
        <f t="shared" ca="1" si="331"/>
        <v/>
      </c>
      <c r="AC1441" s="23" t="str">
        <f t="shared" ca="1" si="332"/>
        <v/>
      </c>
      <c r="AD1441" s="23" t="str">
        <f t="shared" ca="1" si="333"/>
        <v/>
      </c>
      <c r="AE1441" s="68" t="str">
        <f t="shared" ca="1" si="334"/>
        <v/>
      </c>
      <c r="AF1441" s="69" t="str">
        <f>IF(OR(H1441="",S1441=""),"",S1441-(SUM(L1441,M1441)*INDEX(D.1[Đơn giá],MATCH(H1441,D.1[Tên sản phẩm],0))))</f>
        <v/>
      </c>
      <c r="AG1441" s="90" t="str">
        <f t="shared" ca="1" si="335"/>
        <v/>
      </c>
      <c r="AH1441" s="90"/>
    </row>
    <row r="1442" spans="2:34" ht="27.75" customHeight="1" x14ac:dyDescent="0.2">
      <c r="B1442" s="154">
        <f t="shared" si="336"/>
        <v>1439</v>
      </c>
      <c r="C1442" s="155" t="str">
        <f t="shared" ca="1" si="337"/>
        <v/>
      </c>
      <c r="D1442" s="156" t="str">
        <f t="shared" ca="1" si="338"/>
        <v/>
      </c>
      <c r="E1442" s="157" t="str">
        <f t="shared" ca="1" si="339"/>
        <v/>
      </c>
      <c r="F1442" s="157"/>
      <c r="G1442" s="158" t="str">
        <f t="shared" ca="1" si="340"/>
        <v/>
      </c>
      <c r="H1442" s="159"/>
      <c r="I1442" s="160" t="str">
        <f>IF(H1442="","",INDEX(D.1[Quy cách],MATCH(H1442,D.1[Tên sản phẩm],0)))</f>
        <v/>
      </c>
      <c r="J1442" s="35" t="str">
        <f>IF(H1442="","",INDEX(D.1[ĐVT],MATCH(H1442,D.1[Tên sản phẩm],0)))</f>
        <v/>
      </c>
      <c r="K1442" s="163" t="str">
        <f>IF(H1442="","",INDEX(D.1[Đơn giá bán
(Tham khảo)],MATCH(H1442,D.1[Tên sản phẩm],0)))</f>
        <v/>
      </c>
      <c r="L1442" s="162"/>
      <c r="M1442" s="159"/>
      <c r="N1442" s="159"/>
      <c r="O1442" s="159"/>
      <c r="P1442" s="163" t="str">
        <f t="shared" si="341"/>
        <v/>
      </c>
      <c r="Q1442" s="164"/>
      <c r="R1442" s="162"/>
      <c r="S1442" s="163" t="str">
        <f t="shared" si="342"/>
        <v/>
      </c>
      <c r="T1442" s="164" t="str">
        <f t="shared" ca="1" si="343"/>
        <v/>
      </c>
      <c r="U1442" s="163" t="str">
        <f t="shared" si="344"/>
        <v/>
      </c>
      <c r="V1442" s="163" t="str">
        <f ca="1">IF(AND(C1442&lt;&gt;"",C1442&lt;&gt;OFFSET(C1442,1,0)),SUMIFS(B.2[Giá có thuế],B.2[Số ĐK],C1442),"")</f>
        <v/>
      </c>
      <c r="W1442" s="159"/>
      <c r="X1442" s="161" t="str">
        <f>IF(W1442="","",'Thông Tin Chung'!$L$3)</f>
        <v/>
      </c>
      <c r="Y1442" s="163" t="str">
        <f t="shared" ca="1" si="345"/>
        <v/>
      </c>
      <c r="Z1442" s="165"/>
      <c r="AA1442" s="155" t="str">
        <f ca="1">IF(C1442="","",IF(OR(D1442&lt;NgayBatDau,D1442&gt;NgayKetThuc),"Ngày tháng phải nằm trong kỳ báo cáo",IF(AND(G1442&lt;&gt;"",COUNTIF(D.2[Tên khách hàng],G1442)=0),"Tên KH chưa khai báo trong DSKH",IF(AND(H1442&lt;&gt;"",COUNTIF(D.1[Tên sản phẩm],H1442)=0),"SP này chưa khai báo trong DSSP",""))))</f>
        <v/>
      </c>
      <c r="AB1442" s="23" t="str">
        <f t="shared" ca="1" si="331"/>
        <v/>
      </c>
      <c r="AC1442" s="23" t="str">
        <f t="shared" ca="1" si="332"/>
        <v/>
      </c>
      <c r="AD1442" s="23" t="str">
        <f t="shared" ca="1" si="333"/>
        <v/>
      </c>
      <c r="AE1442" s="68" t="str">
        <f t="shared" ca="1" si="334"/>
        <v/>
      </c>
      <c r="AF1442" s="69" t="str">
        <f>IF(OR(H1442="",S1442=""),"",S1442-(SUM(L1442,M1442)*INDEX(D.1[Đơn giá],MATCH(H1442,D.1[Tên sản phẩm],0))))</f>
        <v/>
      </c>
      <c r="AG1442" s="90" t="str">
        <f t="shared" ca="1" si="335"/>
        <v/>
      </c>
      <c r="AH1442" s="90"/>
    </row>
    <row r="1443" spans="2:34" ht="27.75" customHeight="1" x14ac:dyDescent="0.2">
      <c r="B1443" s="154">
        <f t="shared" si="336"/>
        <v>1440</v>
      </c>
      <c r="C1443" s="155" t="str">
        <f t="shared" ca="1" si="337"/>
        <v/>
      </c>
      <c r="D1443" s="156" t="str">
        <f t="shared" ca="1" si="338"/>
        <v/>
      </c>
      <c r="E1443" s="157" t="str">
        <f t="shared" ca="1" si="339"/>
        <v/>
      </c>
      <c r="F1443" s="157"/>
      <c r="G1443" s="158" t="str">
        <f t="shared" ca="1" si="340"/>
        <v/>
      </c>
      <c r="H1443" s="159"/>
      <c r="I1443" s="160" t="str">
        <f>IF(H1443="","",INDEX(D.1[Quy cách],MATCH(H1443,D.1[Tên sản phẩm],0)))</f>
        <v/>
      </c>
      <c r="J1443" s="35" t="str">
        <f>IF(H1443="","",INDEX(D.1[ĐVT],MATCH(H1443,D.1[Tên sản phẩm],0)))</f>
        <v/>
      </c>
      <c r="K1443" s="163" t="str">
        <f>IF(H1443="","",INDEX(D.1[Đơn giá bán
(Tham khảo)],MATCH(H1443,D.1[Tên sản phẩm],0)))</f>
        <v/>
      </c>
      <c r="L1443" s="162"/>
      <c r="M1443" s="159"/>
      <c r="N1443" s="159"/>
      <c r="O1443" s="159"/>
      <c r="P1443" s="163" t="str">
        <f t="shared" si="341"/>
        <v/>
      </c>
      <c r="Q1443" s="164"/>
      <c r="R1443" s="162"/>
      <c r="S1443" s="163" t="str">
        <f t="shared" si="342"/>
        <v/>
      </c>
      <c r="T1443" s="164" t="str">
        <f t="shared" ca="1" si="343"/>
        <v/>
      </c>
      <c r="U1443" s="163" t="str">
        <f t="shared" si="344"/>
        <v/>
      </c>
      <c r="V1443" s="163" t="str">
        <f ca="1">IF(AND(C1443&lt;&gt;"",C1443&lt;&gt;OFFSET(C1443,1,0)),SUMIFS(B.2[Giá có thuế],B.2[Số ĐK],C1443),"")</f>
        <v/>
      </c>
      <c r="W1443" s="159"/>
      <c r="X1443" s="161" t="str">
        <f>IF(W1443="","",'Thông Tin Chung'!$L$3)</f>
        <v/>
      </c>
      <c r="Y1443" s="163" t="str">
        <f t="shared" ca="1" si="345"/>
        <v/>
      </c>
      <c r="Z1443" s="165"/>
      <c r="AA1443" s="155" t="str">
        <f ca="1">IF(C1443="","",IF(OR(D1443&lt;NgayBatDau,D1443&gt;NgayKetThuc),"Ngày tháng phải nằm trong kỳ báo cáo",IF(AND(G1443&lt;&gt;"",COUNTIF(D.2[Tên khách hàng],G1443)=0),"Tên KH chưa khai báo trong DSKH",IF(AND(H1443&lt;&gt;"",COUNTIF(D.1[Tên sản phẩm],H1443)=0),"SP này chưa khai báo trong DSSP",""))))</f>
        <v/>
      </c>
      <c r="AB1443" s="23" t="str">
        <f t="shared" ca="1" si="331"/>
        <v/>
      </c>
      <c r="AC1443" s="23" t="str">
        <f t="shared" ca="1" si="332"/>
        <v/>
      </c>
      <c r="AD1443" s="23" t="str">
        <f t="shared" ca="1" si="333"/>
        <v/>
      </c>
      <c r="AE1443" s="68" t="str">
        <f t="shared" ca="1" si="334"/>
        <v/>
      </c>
      <c r="AF1443" s="69" t="str">
        <f>IF(OR(H1443="",S1443=""),"",S1443-(SUM(L1443,M1443)*INDEX(D.1[Đơn giá],MATCH(H1443,D.1[Tên sản phẩm],0))))</f>
        <v/>
      </c>
      <c r="AG1443" s="90" t="str">
        <f t="shared" ca="1" si="335"/>
        <v/>
      </c>
      <c r="AH1443" s="90"/>
    </row>
    <row r="1444" spans="2:34" ht="27.75" customHeight="1" x14ac:dyDescent="0.2">
      <c r="B1444" s="154">
        <f t="shared" si="336"/>
        <v>1441</v>
      </c>
      <c r="C1444" s="155" t="str">
        <f t="shared" ca="1" si="337"/>
        <v/>
      </c>
      <c r="D1444" s="156" t="str">
        <f t="shared" ca="1" si="338"/>
        <v/>
      </c>
      <c r="E1444" s="157" t="str">
        <f t="shared" ca="1" si="339"/>
        <v/>
      </c>
      <c r="F1444" s="157"/>
      <c r="G1444" s="158" t="str">
        <f t="shared" ca="1" si="340"/>
        <v/>
      </c>
      <c r="H1444" s="159"/>
      <c r="I1444" s="160" t="str">
        <f>IF(H1444="","",INDEX(D.1[Quy cách],MATCH(H1444,D.1[Tên sản phẩm],0)))</f>
        <v/>
      </c>
      <c r="J1444" s="35" t="str">
        <f>IF(H1444="","",INDEX(D.1[ĐVT],MATCH(H1444,D.1[Tên sản phẩm],0)))</f>
        <v/>
      </c>
      <c r="K1444" s="163" t="str">
        <f>IF(H1444="","",INDEX(D.1[Đơn giá bán
(Tham khảo)],MATCH(H1444,D.1[Tên sản phẩm],0)))</f>
        <v/>
      </c>
      <c r="L1444" s="162"/>
      <c r="M1444" s="159"/>
      <c r="N1444" s="159"/>
      <c r="O1444" s="159"/>
      <c r="P1444" s="163" t="str">
        <f t="shared" si="341"/>
        <v/>
      </c>
      <c r="Q1444" s="164"/>
      <c r="R1444" s="162"/>
      <c r="S1444" s="163" t="str">
        <f t="shared" si="342"/>
        <v/>
      </c>
      <c r="T1444" s="164" t="str">
        <f t="shared" ca="1" si="343"/>
        <v/>
      </c>
      <c r="U1444" s="163" t="str">
        <f t="shared" si="344"/>
        <v/>
      </c>
      <c r="V1444" s="163" t="str">
        <f ca="1">IF(AND(C1444&lt;&gt;"",C1444&lt;&gt;OFFSET(C1444,1,0)),SUMIFS(B.2[Giá có thuế],B.2[Số ĐK],C1444),"")</f>
        <v/>
      </c>
      <c r="W1444" s="159"/>
      <c r="X1444" s="161" t="str">
        <f>IF(W1444="","",'Thông Tin Chung'!$L$3)</f>
        <v/>
      </c>
      <c r="Y1444" s="163" t="str">
        <f t="shared" ca="1" si="345"/>
        <v/>
      </c>
      <c r="Z1444" s="165"/>
      <c r="AA1444" s="155" t="str">
        <f ca="1">IF(C1444="","",IF(OR(D1444&lt;NgayBatDau,D1444&gt;NgayKetThuc),"Ngày tháng phải nằm trong kỳ báo cáo",IF(AND(G1444&lt;&gt;"",COUNTIF(D.2[Tên khách hàng],G1444)=0),"Tên KH chưa khai báo trong DSKH",IF(AND(H1444&lt;&gt;"",COUNTIF(D.1[Tên sản phẩm],H1444)=0),"SP này chưa khai báo trong DSSP",""))))</f>
        <v/>
      </c>
      <c r="AB1444" s="23" t="str">
        <f t="shared" ca="1" si="331"/>
        <v/>
      </c>
      <c r="AC1444" s="23" t="str">
        <f t="shared" ca="1" si="332"/>
        <v/>
      </c>
      <c r="AD1444" s="23" t="str">
        <f t="shared" ca="1" si="333"/>
        <v/>
      </c>
      <c r="AE1444" s="68" t="str">
        <f t="shared" ca="1" si="334"/>
        <v/>
      </c>
      <c r="AF1444" s="69" t="str">
        <f>IF(OR(H1444="",S1444=""),"",S1444-(SUM(L1444,M1444)*INDEX(D.1[Đơn giá],MATCH(H1444,D.1[Tên sản phẩm],0))))</f>
        <v/>
      </c>
      <c r="AG1444" s="90" t="str">
        <f t="shared" ca="1" si="335"/>
        <v/>
      </c>
      <c r="AH1444" s="90"/>
    </row>
    <row r="1445" spans="2:34" ht="27.75" customHeight="1" x14ac:dyDescent="0.2">
      <c r="B1445" s="154">
        <f t="shared" si="336"/>
        <v>1442</v>
      </c>
      <c r="C1445" s="155" t="str">
        <f t="shared" ca="1" si="337"/>
        <v/>
      </c>
      <c r="D1445" s="156" t="str">
        <f t="shared" ca="1" si="338"/>
        <v/>
      </c>
      <c r="E1445" s="157" t="str">
        <f t="shared" ca="1" si="339"/>
        <v/>
      </c>
      <c r="F1445" s="157"/>
      <c r="G1445" s="158" t="str">
        <f t="shared" ca="1" si="340"/>
        <v/>
      </c>
      <c r="H1445" s="159"/>
      <c r="I1445" s="160" t="str">
        <f>IF(H1445="","",INDEX(D.1[Quy cách],MATCH(H1445,D.1[Tên sản phẩm],0)))</f>
        <v/>
      </c>
      <c r="J1445" s="35" t="str">
        <f>IF(H1445="","",INDEX(D.1[ĐVT],MATCH(H1445,D.1[Tên sản phẩm],0)))</f>
        <v/>
      </c>
      <c r="K1445" s="163" t="str">
        <f>IF(H1445="","",INDEX(D.1[Đơn giá bán
(Tham khảo)],MATCH(H1445,D.1[Tên sản phẩm],0)))</f>
        <v/>
      </c>
      <c r="L1445" s="162"/>
      <c r="M1445" s="159"/>
      <c r="N1445" s="159"/>
      <c r="O1445" s="159"/>
      <c r="P1445" s="163" t="str">
        <f t="shared" si="341"/>
        <v/>
      </c>
      <c r="Q1445" s="164"/>
      <c r="R1445" s="162"/>
      <c r="S1445" s="163" t="str">
        <f t="shared" si="342"/>
        <v/>
      </c>
      <c r="T1445" s="164" t="str">
        <f t="shared" ca="1" si="343"/>
        <v/>
      </c>
      <c r="U1445" s="163" t="str">
        <f t="shared" si="344"/>
        <v/>
      </c>
      <c r="V1445" s="163" t="str">
        <f ca="1">IF(AND(C1445&lt;&gt;"",C1445&lt;&gt;OFFSET(C1445,1,0)),SUMIFS(B.2[Giá có thuế],B.2[Số ĐK],C1445),"")</f>
        <v/>
      </c>
      <c r="W1445" s="159"/>
      <c r="X1445" s="161" t="str">
        <f>IF(W1445="","",'Thông Tin Chung'!$L$3)</f>
        <v/>
      </c>
      <c r="Y1445" s="163" t="str">
        <f t="shared" ca="1" si="345"/>
        <v/>
      </c>
      <c r="Z1445" s="165"/>
      <c r="AA1445" s="155" t="str">
        <f ca="1">IF(C1445="","",IF(OR(D1445&lt;NgayBatDau,D1445&gt;NgayKetThuc),"Ngày tháng phải nằm trong kỳ báo cáo",IF(AND(G1445&lt;&gt;"",COUNTIF(D.2[Tên khách hàng],G1445)=0),"Tên KH chưa khai báo trong DSKH",IF(AND(H1445&lt;&gt;"",COUNTIF(D.1[Tên sản phẩm],H1445)=0),"SP này chưa khai báo trong DSSP",""))))</f>
        <v/>
      </c>
      <c r="AB1445" s="23" t="str">
        <f t="shared" ca="1" si="331"/>
        <v/>
      </c>
      <c r="AC1445" s="23" t="str">
        <f t="shared" ca="1" si="332"/>
        <v/>
      </c>
      <c r="AD1445" s="23" t="str">
        <f t="shared" ca="1" si="333"/>
        <v/>
      </c>
      <c r="AE1445" s="68" t="str">
        <f t="shared" ca="1" si="334"/>
        <v/>
      </c>
      <c r="AF1445" s="69" t="str">
        <f>IF(OR(H1445="",S1445=""),"",S1445-(SUM(L1445,M1445)*INDEX(D.1[Đơn giá],MATCH(H1445,D.1[Tên sản phẩm],0))))</f>
        <v/>
      </c>
      <c r="AG1445" s="90" t="str">
        <f t="shared" ca="1" si="335"/>
        <v/>
      </c>
      <c r="AH1445" s="90"/>
    </row>
    <row r="1446" spans="2:34" ht="27.75" customHeight="1" x14ac:dyDescent="0.2">
      <c r="B1446" s="154">
        <f t="shared" si="336"/>
        <v>1443</v>
      </c>
      <c r="C1446" s="155" t="str">
        <f t="shared" ca="1" si="337"/>
        <v/>
      </c>
      <c r="D1446" s="156" t="str">
        <f t="shared" ca="1" si="338"/>
        <v/>
      </c>
      <c r="E1446" s="157" t="str">
        <f t="shared" ca="1" si="339"/>
        <v/>
      </c>
      <c r="F1446" s="157"/>
      <c r="G1446" s="158" t="str">
        <f t="shared" ca="1" si="340"/>
        <v/>
      </c>
      <c r="H1446" s="159"/>
      <c r="I1446" s="160" t="str">
        <f>IF(H1446="","",INDEX(D.1[Quy cách],MATCH(H1446,D.1[Tên sản phẩm],0)))</f>
        <v/>
      </c>
      <c r="J1446" s="35" t="str">
        <f>IF(H1446="","",INDEX(D.1[ĐVT],MATCH(H1446,D.1[Tên sản phẩm],0)))</f>
        <v/>
      </c>
      <c r="K1446" s="163" t="str">
        <f>IF(H1446="","",INDEX(D.1[Đơn giá bán
(Tham khảo)],MATCH(H1446,D.1[Tên sản phẩm],0)))</f>
        <v/>
      </c>
      <c r="L1446" s="162"/>
      <c r="M1446" s="159"/>
      <c r="N1446" s="159"/>
      <c r="O1446" s="159"/>
      <c r="P1446" s="163" t="str">
        <f t="shared" si="341"/>
        <v/>
      </c>
      <c r="Q1446" s="164"/>
      <c r="R1446" s="162"/>
      <c r="S1446" s="163" t="str">
        <f t="shared" si="342"/>
        <v/>
      </c>
      <c r="T1446" s="164" t="str">
        <f t="shared" ca="1" si="343"/>
        <v/>
      </c>
      <c r="U1446" s="163" t="str">
        <f t="shared" si="344"/>
        <v/>
      </c>
      <c r="V1446" s="163" t="str">
        <f ca="1">IF(AND(C1446&lt;&gt;"",C1446&lt;&gt;OFFSET(C1446,1,0)),SUMIFS(B.2[Giá có thuế],B.2[Số ĐK],C1446),"")</f>
        <v/>
      </c>
      <c r="W1446" s="159"/>
      <c r="X1446" s="161" t="str">
        <f>IF(W1446="","",'Thông Tin Chung'!$L$3)</f>
        <v/>
      </c>
      <c r="Y1446" s="163" t="str">
        <f t="shared" ca="1" si="345"/>
        <v/>
      </c>
      <c r="Z1446" s="165"/>
      <c r="AA1446" s="155" t="str">
        <f ca="1">IF(C1446="","",IF(OR(D1446&lt;NgayBatDau,D1446&gt;NgayKetThuc),"Ngày tháng phải nằm trong kỳ báo cáo",IF(AND(G1446&lt;&gt;"",COUNTIF(D.2[Tên khách hàng],G1446)=0),"Tên KH chưa khai báo trong DSKH",IF(AND(H1446&lt;&gt;"",COUNTIF(D.1[Tên sản phẩm],H1446)=0),"SP này chưa khai báo trong DSSP",""))))</f>
        <v/>
      </c>
      <c r="AB1446" s="23" t="str">
        <f t="shared" ca="1" si="331"/>
        <v/>
      </c>
      <c r="AC1446" s="23" t="str">
        <f t="shared" ca="1" si="332"/>
        <v/>
      </c>
      <c r="AD1446" s="23" t="str">
        <f t="shared" ca="1" si="333"/>
        <v/>
      </c>
      <c r="AE1446" s="68" t="str">
        <f t="shared" ca="1" si="334"/>
        <v/>
      </c>
      <c r="AF1446" s="69" t="str">
        <f>IF(OR(H1446="",S1446=""),"",S1446-(SUM(L1446,M1446)*INDEX(D.1[Đơn giá],MATCH(H1446,D.1[Tên sản phẩm],0))))</f>
        <v/>
      </c>
      <c r="AG1446" s="90" t="str">
        <f t="shared" ca="1" si="335"/>
        <v/>
      </c>
      <c r="AH1446" s="90"/>
    </row>
    <row r="1447" spans="2:34" ht="27.75" customHeight="1" x14ac:dyDescent="0.2">
      <c r="B1447" s="154">
        <f t="shared" si="336"/>
        <v>1444</v>
      </c>
      <c r="C1447" s="155" t="str">
        <f t="shared" ca="1" si="337"/>
        <v/>
      </c>
      <c r="D1447" s="156" t="str">
        <f t="shared" ca="1" si="338"/>
        <v/>
      </c>
      <c r="E1447" s="157" t="str">
        <f t="shared" ca="1" si="339"/>
        <v/>
      </c>
      <c r="F1447" s="157"/>
      <c r="G1447" s="158" t="str">
        <f t="shared" ca="1" si="340"/>
        <v/>
      </c>
      <c r="H1447" s="159"/>
      <c r="I1447" s="160" t="str">
        <f>IF(H1447="","",INDEX(D.1[Quy cách],MATCH(H1447,D.1[Tên sản phẩm],0)))</f>
        <v/>
      </c>
      <c r="J1447" s="35" t="str">
        <f>IF(H1447="","",INDEX(D.1[ĐVT],MATCH(H1447,D.1[Tên sản phẩm],0)))</f>
        <v/>
      </c>
      <c r="K1447" s="163" t="str">
        <f>IF(H1447="","",INDEX(D.1[Đơn giá bán
(Tham khảo)],MATCH(H1447,D.1[Tên sản phẩm],0)))</f>
        <v/>
      </c>
      <c r="L1447" s="162"/>
      <c r="M1447" s="159"/>
      <c r="N1447" s="159"/>
      <c r="O1447" s="159"/>
      <c r="P1447" s="163" t="str">
        <f t="shared" si="341"/>
        <v/>
      </c>
      <c r="Q1447" s="164"/>
      <c r="R1447" s="162"/>
      <c r="S1447" s="163" t="str">
        <f t="shared" si="342"/>
        <v/>
      </c>
      <c r="T1447" s="164" t="str">
        <f t="shared" ca="1" si="343"/>
        <v/>
      </c>
      <c r="U1447" s="163" t="str">
        <f t="shared" si="344"/>
        <v/>
      </c>
      <c r="V1447" s="163" t="str">
        <f ca="1">IF(AND(C1447&lt;&gt;"",C1447&lt;&gt;OFFSET(C1447,1,0)),SUMIFS(B.2[Giá có thuế],B.2[Số ĐK],C1447),"")</f>
        <v/>
      </c>
      <c r="W1447" s="159"/>
      <c r="X1447" s="161" t="str">
        <f>IF(W1447="","",'Thông Tin Chung'!$L$3)</f>
        <v/>
      </c>
      <c r="Y1447" s="163" t="str">
        <f t="shared" ca="1" si="345"/>
        <v/>
      </c>
      <c r="Z1447" s="165"/>
      <c r="AA1447" s="155" t="str">
        <f ca="1">IF(C1447="","",IF(OR(D1447&lt;NgayBatDau,D1447&gt;NgayKetThuc),"Ngày tháng phải nằm trong kỳ báo cáo",IF(AND(G1447&lt;&gt;"",COUNTIF(D.2[Tên khách hàng],G1447)=0),"Tên KH chưa khai báo trong DSKH",IF(AND(H1447&lt;&gt;"",COUNTIF(D.1[Tên sản phẩm],H1447)=0),"SP này chưa khai báo trong DSSP",""))))</f>
        <v/>
      </c>
      <c r="AB1447" s="23" t="str">
        <f t="shared" ca="1" si="331"/>
        <v/>
      </c>
      <c r="AC1447" s="23" t="str">
        <f t="shared" ca="1" si="332"/>
        <v/>
      </c>
      <c r="AD1447" s="23" t="str">
        <f t="shared" ca="1" si="333"/>
        <v/>
      </c>
      <c r="AE1447" s="68" t="str">
        <f t="shared" ca="1" si="334"/>
        <v/>
      </c>
      <c r="AF1447" s="69" t="str">
        <f>IF(OR(H1447="",S1447=""),"",S1447-(SUM(L1447,M1447)*INDEX(D.1[Đơn giá],MATCH(H1447,D.1[Tên sản phẩm],0))))</f>
        <v/>
      </c>
      <c r="AG1447" s="90" t="str">
        <f t="shared" ca="1" si="335"/>
        <v/>
      </c>
      <c r="AH1447" s="90"/>
    </row>
    <row r="1448" spans="2:34" ht="27.75" customHeight="1" x14ac:dyDescent="0.2">
      <c r="B1448" s="154">
        <f t="shared" si="336"/>
        <v>1445</v>
      </c>
      <c r="C1448" s="155" t="str">
        <f t="shared" ca="1" si="337"/>
        <v/>
      </c>
      <c r="D1448" s="156" t="str">
        <f t="shared" ca="1" si="338"/>
        <v/>
      </c>
      <c r="E1448" s="157" t="str">
        <f t="shared" ca="1" si="339"/>
        <v/>
      </c>
      <c r="F1448" s="157"/>
      <c r="G1448" s="158" t="str">
        <f t="shared" ca="1" si="340"/>
        <v/>
      </c>
      <c r="H1448" s="159"/>
      <c r="I1448" s="160" t="str">
        <f>IF(H1448="","",INDEX(D.1[Quy cách],MATCH(H1448,D.1[Tên sản phẩm],0)))</f>
        <v/>
      </c>
      <c r="J1448" s="35" t="str">
        <f>IF(H1448="","",INDEX(D.1[ĐVT],MATCH(H1448,D.1[Tên sản phẩm],0)))</f>
        <v/>
      </c>
      <c r="K1448" s="163" t="str">
        <f>IF(H1448="","",INDEX(D.1[Đơn giá bán
(Tham khảo)],MATCH(H1448,D.1[Tên sản phẩm],0)))</f>
        <v/>
      </c>
      <c r="L1448" s="162"/>
      <c r="M1448" s="159"/>
      <c r="N1448" s="159"/>
      <c r="O1448" s="159"/>
      <c r="P1448" s="163" t="str">
        <f t="shared" si="341"/>
        <v/>
      </c>
      <c r="Q1448" s="164"/>
      <c r="R1448" s="162"/>
      <c r="S1448" s="163" t="str">
        <f t="shared" si="342"/>
        <v/>
      </c>
      <c r="T1448" s="164" t="str">
        <f t="shared" ca="1" si="343"/>
        <v/>
      </c>
      <c r="U1448" s="163" t="str">
        <f t="shared" si="344"/>
        <v/>
      </c>
      <c r="V1448" s="163" t="str">
        <f ca="1">IF(AND(C1448&lt;&gt;"",C1448&lt;&gt;OFFSET(C1448,1,0)),SUMIFS(B.2[Giá có thuế],B.2[Số ĐK],C1448),"")</f>
        <v/>
      </c>
      <c r="W1448" s="159"/>
      <c r="X1448" s="161" t="str">
        <f>IF(W1448="","",'Thông Tin Chung'!$L$3)</f>
        <v/>
      </c>
      <c r="Y1448" s="163" t="str">
        <f t="shared" ca="1" si="345"/>
        <v/>
      </c>
      <c r="Z1448" s="165"/>
      <c r="AA1448" s="155" t="str">
        <f ca="1">IF(C1448="","",IF(OR(D1448&lt;NgayBatDau,D1448&gt;NgayKetThuc),"Ngày tháng phải nằm trong kỳ báo cáo",IF(AND(G1448&lt;&gt;"",COUNTIF(D.2[Tên khách hàng],G1448)=0),"Tên KH chưa khai báo trong DSKH",IF(AND(H1448&lt;&gt;"",COUNTIF(D.1[Tên sản phẩm],H1448)=0),"SP này chưa khai báo trong DSSP",""))))</f>
        <v/>
      </c>
      <c r="AB1448" s="23" t="str">
        <f t="shared" ca="1" si="331"/>
        <v/>
      </c>
      <c r="AC1448" s="23" t="str">
        <f t="shared" ca="1" si="332"/>
        <v/>
      </c>
      <c r="AD1448" s="23" t="str">
        <f t="shared" ca="1" si="333"/>
        <v/>
      </c>
      <c r="AE1448" s="68" t="str">
        <f t="shared" ca="1" si="334"/>
        <v/>
      </c>
      <c r="AF1448" s="69" t="str">
        <f>IF(OR(H1448="",S1448=""),"",S1448-(SUM(L1448,M1448)*INDEX(D.1[Đơn giá],MATCH(H1448,D.1[Tên sản phẩm],0))))</f>
        <v/>
      </c>
      <c r="AG1448" s="90" t="str">
        <f t="shared" ca="1" si="335"/>
        <v/>
      </c>
      <c r="AH1448" s="90"/>
    </row>
    <row r="1449" spans="2:34" ht="27.75" customHeight="1" x14ac:dyDescent="0.2">
      <c r="B1449" s="154">
        <f t="shared" si="336"/>
        <v>1446</v>
      </c>
      <c r="C1449" s="155" t="str">
        <f t="shared" ca="1" si="337"/>
        <v/>
      </c>
      <c r="D1449" s="156" t="str">
        <f t="shared" ca="1" si="338"/>
        <v/>
      </c>
      <c r="E1449" s="157" t="str">
        <f t="shared" ca="1" si="339"/>
        <v/>
      </c>
      <c r="F1449" s="157"/>
      <c r="G1449" s="158" t="str">
        <f t="shared" ca="1" si="340"/>
        <v/>
      </c>
      <c r="H1449" s="159"/>
      <c r="I1449" s="160" t="str">
        <f>IF(H1449="","",INDEX(D.1[Quy cách],MATCH(H1449,D.1[Tên sản phẩm],0)))</f>
        <v/>
      </c>
      <c r="J1449" s="35" t="str">
        <f>IF(H1449="","",INDEX(D.1[ĐVT],MATCH(H1449,D.1[Tên sản phẩm],0)))</f>
        <v/>
      </c>
      <c r="K1449" s="163" t="str">
        <f>IF(H1449="","",INDEX(D.1[Đơn giá bán
(Tham khảo)],MATCH(H1449,D.1[Tên sản phẩm],0)))</f>
        <v/>
      </c>
      <c r="L1449" s="162"/>
      <c r="M1449" s="159"/>
      <c r="N1449" s="159"/>
      <c r="O1449" s="159"/>
      <c r="P1449" s="163" t="str">
        <f t="shared" si="341"/>
        <v/>
      </c>
      <c r="Q1449" s="164"/>
      <c r="R1449" s="162"/>
      <c r="S1449" s="163" t="str">
        <f t="shared" si="342"/>
        <v/>
      </c>
      <c r="T1449" s="164" t="str">
        <f t="shared" ca="1" si="343"/>
        <v/>
      </c>
      <c r="U1449" s="163" t="str">
        <f t="shared" si="344"/>
        <v/>
      </c>
      <c r="V1449" s="163" t="str">
        <f ca="1">IF(AND(C1449&lt;&gt;"",C1449&lt;&gt;OFFSET(C1449,1,0)),SUMIFS(B.2[Giá có thuế],B.2[Số ĐK],C1449),"")</f>
        <v/>
      </c>
      <c r="W1449" s="159"/>
      <c r="X1449" s="161" t="str">
        <f>IF(W1449="","",'Thông Tin Chung'!$L$3)</f>
        <v/>
      </c>
      <c r="Y1449" s="163" t="str">
        <f t="shared" ca="1" si="345"/>
        <v/>
      </c>
      <c r="Z1449" s="165"/>
      <c r="AA1449" s="155" t="str">
        <f ca="1">IF(C1449="","",IF(OR(D1449&lt;NgayBatDau,D1449&gt;NgayKetThuc),"Ngày tháng phải nằm trong kỳ báo cáo",IF(AND(G1449&lt;&gt;"",COUNTIF(D.2[Tên khách hàng],G1449)=0),"Tên KH chưa khai báo trong DSKH",IF(AND(H1449&lt;&gt;"",COUNTIF(D.1[Tên sản phẩm],H1449)=0),"SP này chưa khai báo trong DSSP",""))))</f>
        <v/>
      </c>
      <c r="AB1449" s="23" t="str">
        <f t="shared" ca="1" si="331"/>
        <v/>
      </c>
      <c r="AC1449" s="23" t="str">
        <f t="shared" ca="1" si="332"/>
        <v/>
      </c>
      <c r="AD1449" s="23" t="str">
        <f t="shared" ca="1" si="333"/>
        <v/>
      </c>
      <c r="AE1449" s="68" t="str">
        <f t="shared" ca="1" si="334"/>
        <v/>
      </c>
      <c r="AF1449" s="69" t="str">
        <f>IF(OR(H1449="",S1449=""),"",S1449-(SUM(L1449,M1449)*INDEX(D.1[Đơn giá],MATCH(H1449,D.1[Tên sản phẩm],0))))</f>
        <v/>
      </c>
      <c r="AG1449" s="90" t="str">
        <f t="shared" ca="1" si="335"/>
        <v/>
      </c>
      <c r="AH1449" s="90"/>
    </row>
    <row r="1450" spans="2:34" ht="27.75" customHeight="1" x14ac:dyDescent="0.2">
      <c r="B1450" s="154">
        <f t="shared" si="336"/>
        <v>1447</v>
      </c>
      <c r="C1450" s="155" t="str">
        <f t="shared" ca="1" si="337"/>
        <v/>
      </c>
      <c r="D1450" s="156" t="str">
        <f t="shared" ca="1" si="338"/>
        <v/>
      </c>
      <c r="E1450" s="157" t="str">
        <f t="shared" ca="1" si="339"/>
        <v/>
      </c>
      <c r="F1450" s="157"/>
      <c r="G1450" s="158" t="str">
        <f t="shared" ca="1" si="340"/>
        <v/>
      </c>
      <c r="H1450" s="159"/>
      <c r="I1450" s="160" t="str">
        <f>IF(H1450="","",INDEX(D.1[Quy cách],MATCH(H1450,D.1[Tên sản phẩm],0)))</f>
        <v/>
      </c>
      <c r="J1450" s="35" t="str">
        <f>IF(H1450="","",INDEX(D.1[ĐVT],MATCH(H1450,D.1[Tên sản phẩm],0)))</f>
        <v/>
      </c>
      <c r="K1450" s="163" t="str">
        <f>IF(H1450="","",INDEX(D.1[Đơn giá bán
(Tham khảo)],MATCH(H1450,D.1[Tên sản phẩm],0)))</f>
        <v/>
      </c>
      <c r="L1450" s="162"/>
      <c r="M1450" s="159"/>
      <c r="N1450" s="159"/>
      <c r="O1450" s="159"/>
      <c r="P1450" s="163" t="str">
        <f t="shared" si="341"/>
        <v/>
      </c>
      <c r="Q1450" s="164"/>
      <c r="R1450" s="162"/>
      <c r="S1450" s="163" t="str">
        <f t="shared" si="342"/>
        <v/>
      </c>
      <c r="T1450" s="164" t="str">
        <f t="shared" ca="1" si="343"/>
        <v/>
      </c>
      <c r="U1450" s="163" t="str">
        <f t="shared" si="344"/>
        <v/>
      </c>
      <c r="V1450" s="163" t="str">
        <f ca="1">IF(AND(C1450&lt;&gt;"",C1450&lt;&gt;OFFSET(C1450,1,0)),SUMIFS(B.2[Giá có thuế],B.2[Số ĐK],C1450),"")</f>
        <v/>
      </c>
      <c r="W1450" s="159"/>
      <c r="X1450" s="161" t="str">
        <f>IF(W1450="","",'Thông Tin Chung'!$L$3)</f>
        <v/>
      </c>
      <c r="Y1450" s="163" t="str">
        <f t="shared" ca="1" si="345"/>
        <v/>
      </c>
      <c r="Z1450" s="165"/>
      <c r="AA1450" s="155" t="str">
        <f ca="1">IF(C1450="","",IF(OR(D1450&lt;NgayBatDau,D1450&gt;NgayKetThuc),"Ngày tháng phải nằm trong kỳ báo cáo",IF(AND(G1450&lt;&gt;"",COUNTIF(D.2[Tên khách hàng],G1450)=0),"Tên KH chưa khai báo trong DSKH",IF(AND(H1450&lt;&gt;"",COUNTIF(D.1[Tên sản phẩm],H1450)=0),"SP này chưa khai báo trong DSSP",""))))</f>
        <v/>
      </c>
      <c r="AB1450" s="23" t="str">
        <f t="shared" ca="1" si="331"/>
        <v/>
      </c>
      <c r="AC1450" s="23" t="str">
        <f t="shared" ca="1" si="332"/>
        <v/>
      </c>
      <c r="AD1450" s="23" t="str">
        <f t="shared" ca="1" si="333"/>
        <v/>
      </c>
      <c r="AE1450" s="68" t="str">
        <f t="shared" ca="1" si="334"/>
        <v/>
      </c>
      <c r="AF1450" s="69" t="str">
        <f>IF(OR(H1450="",S1450=""),"",S1450-(SUM(L1450,M1450)*INDEX(D.1[Đơn giá],MATCH(H1450,D.1[Tên sản phẩm],0))))</f>
        <v/>
      </c>
      <c r="AG1450" s="90" t="str">
        <f t="shared" ca="1" si="335"/>
        <v/>
      </c>
      <c r="AH1450" s="90"/>
    </row>
    <row r="1451" spans="2:34" ht="27.75" customHeight="1" x14ac:dyDescent="0.2">
      <c r="B1451" s="154">
        <f t="shared" si="336"/>
        <v>1448</v>
      </c>
      <c r="C1451" s="155" t="str">
        <f t="shared" ca="1" si="337"/>
        <v/>
      </c>
      <c r="D1451" s="156" t="str">
        <f t="shared" ca="1" si="338"/>
        <v/>
      </c>
      <c r="E1451" s="157" t="str">
        <f t="shared" ca="1" si="339"/>
        <v/>
      </c>
      <c r="F1451" s="157"/>
      <c r="G1451" s="158" t="str">
        <f t="shared" ca="1" si="340"/>
        <v/>
      </c>
      <c r="H1451" s="159"/>
      <c r="I1451" s="160" t="str">
        <f>IF(H1451="","",INDEX(D.1[Quy cách],MATCH(H1451,D.1[Tên sản phẩm],0)))</f>
        <v/>
      </c>
      <c r="J1451" s="35" t="str">
        <f>IF(H1451="","",INDEX(D.1[ĐVT],MATCH(H1451,D.1[Tên sản phẩm],0)))</f>
        <v/>
      </c>
      <c r="K1451" s="163" t="str">
        <f>IF(H1451="","",INDEX(D.1[Đơn giá bán
(Tham khảo)],MATCH(H1451,D.1[Tên sản phẩm],0)))</f>
        <v/>
      </c>
      <c r="L1451" s="162"/>
      <c r="M1451" s="159"/>
      <c r="N1451" s="159"/>
      <c r="O1451" s="159"/>
      <c r="P1451" s="163" t="str">
        <f t="shared" si="341"/>
        <v/>
      </c>
      <c r="Q1451" s="164"/>
      <c r="R1451" s="162"/>
      <c r="S1451" s="163" t="str">
        <f t="shared" si="342"/>
        <v/>
      </c>
      <c r="T1451" s="164" t="str">
        <f t="shared" ca="1" si="343"/>
        <v/>
      </c>
      <c r="U1451" s="163" t="str">
        <f t="shared" si="344"/>
        <v/>
      </c>
      <c r="V1451" s="163" t="str">
        <f ca="1">IF(AND(C1451&lt;&gt;"",C1451&lt;&gt;OFFSET(C1451,1,0)),SUMIFS(B.2[Giá có thuế],B.2[Số ĐK],C1451),"")</f>
        <v/>
      </c>
      <c r="W1451" s="159"/>
      <c r="X1451" s="161" t="str">
        <f>IF(W1451="","",'Thông Tin Chung'!$L$3)</f>
        <v/>
      </c>
      <c r="Y1451" s="163" t="str">
        <f t="shared" ca="1" si="345"/>
        <v/>
      </c>
      <c r="Z1451" s="165"/>
      <c r="AA1451" s="155" t="str">
        <f ca="1">IF(C1451="","",IF(OR(D1451&lt;NgayBatDau,D1451&gt;NgayKetThuc),"Ngày tháng phải nằm trong kỳ báo cáo",IF(AND(G1451&lt;&gt;"",COUNTIF(D.2[Tên khách hàng],G1451)=0),"Tên KH chưa khai báo trong DSKH",IF(AND(H1451&lt;&gt;"",COUNTIF(D.1[Tên sản phẩm],H1451)=0),"SP này chưa khai báo trong DSSP",""))))</f>
        <v/>
      </c>
      <c r="AB1451" s="23" t="str">
        <f t="shared" ca="1" si="331"/>
        <v/>
      </c>
      <c r="AC1451" s="23" t="str">
        <f t="shared" ca="1" si="332"/>
        <v/>
      </c>
      <c r="AD1451" s="23" t="str">
        <f t="shared" ca="1" si="333"/>
        <v/>
      </c>
      <c r="AE1451" s="68" t="str">
        <f t="shared" ca="1" si="334"/>
        <v/>
      </c>
      <c r="AF1451" s="69" t="str">
        <f>IF(OR(H1451="",S1451=""),"",S1451-(SUM(L1451,M1451)*INDEX(D.1[Đơn giá],MATCH(H1451,D.1[Tên sản phẩm],0))))</f>
        <v/>
      </c>
      <c r="AG1451" s="90" t="str">
        <f t="shared" ca="1" si="335"/>
        <v/>
      </c>
      <c r="AH1451" s="90"/>
    </row>
    <row r="1452" spans="2:34" ht="27.75" customHeight="1" x14ac:dyDescent="0.2">
      <c r="B1452" s="154">
        <f t="shared" si="336"/>
        <v>1449</v>
      </c>
      <c r="C1452" s="155" t="str">
        <f t="shared" ca="1" si="337"/>
        <v/>
      </c>
      <c r="D1452" s="156" t="str">
        <f t="shared" ca="1" si="338"/>
        <v/>
      </c>
      <c r="E1452" s="157" t="str">
        <f t="shared" ca="1" si="339"/>
        <v/>
      </c>
      <c r="F1452" s="157"/>
      <c r="G1452" s="158" t="str">
        <f t="shared" ca="1" si="340"/>
        <v/>
      </c>
      <c r="H1452" s="159"/>
      <c r="I1452" s="160" t="str">
        <f>IF(H1452="","",INDEX(D.1[Quy cách],MATCH(H1452,D.1[Tên sản phẩm],0)))</f>
        <v/>
      </c>
      <c r="J1452" s="35" t="str">
        <f>IF(H1452="","",INDEX(D.1[ĐVT],MATCH(H1452,D.1[Tên sản phẩm],0)))</f>
        <v/>
      </c>
      <c r="K1452" s="163" t="str">
        <f>IF(H1452="","",INDEX(D.1[Đơn giá bán
(Tham khảo)],MATCH(H1452,D.1[Tên sản phẩm],0)))</f>
        <v/>
      </c>
      <c r="L1452" s="162"/>
      <c r="M1452" s="159"/>
      <c r="N1452" s="159"/>
      <c r="O1452" s="159"/>
      <c r="P1452" s="163" t="str">
        <f t="shared" si="341"/>
        <v/>
      </c>
      <c r="Q1452" s="164"/>
      <c r="R1452" s="162"/>
      <c r="S1452" s="163" t="str">
        <f t="shared" si="342"/>
        <v/>
      </c>
      <c r="T1452" s="164" t="str">
        <f t="shared" ca="1" si="343"/>
        <v/>
      </c>
      <c r="U1452" s="163" t="str">
        <f t="shared" si="344"/>
        <v/>
      </c>
      <c r="V1452" s="163" t="str">
        <f ca="1">IF(AND(C1452&lt;&gt;"",C1452&lt;&gt;OFFSET(C1452,1,0)),SUMIFS(B.2[Giá có thuế],B.2[Số ĐK],C1452),"")</f>
        <v/>
      </c>
      <c r="W1452" s="159"/>
      <c r="X1452" s="161" t="str">
        <f>IF(W1452="","",'Thông Tin Chung'!$L$3)</f>
        <v/>
      </c>
      <c r="Y1452" s="163" t="str">
        <f t="shared" ca="1" si="345"/>
        <v/>
      </c>
      <c r="Z1452" s="165"/>
      <c r="AA1452" s="155" t="str">
        <f ca="1">IF(C1452="","",IF(OR(D1452&lt;NgayBatDau,D1452&gt;NgayKetThuc),"Ngày tháng phải nằm trong kỳ báo cáo",IF(AND(G1452&lt;&gt;"",COUNTIF(D.2[Tên khách hàng],G1452)=0),"Tên KH chưa khai báo trong DSKH",IF(AND(H1452&lt;&gt;"",COUNTIF(D.1[Tên sản phẩm],H1452)=0),"SP này chưa khai báo trong DSSP",""))))</f>
        <v/>
      </c>
      <c r="AB1452" s="23" t="str">
        <f t="shared" ca="1" si="331"/>
        <v/>
      </c>
      <c r="AC1452" s="23" t="str">
        <f t="shared" ca="1" si="332"/>
        <v/>
      </c>
      <c r="AD1452" s="23" t="str">
        <f t="shared" ca="1" si="333"/>
        <v/>
      </c>
      <c r="AE1452" s="68" t="str">
        <f t="shared" ca="1" si="334"/>
        <v/>
      </c>
      <c r="AF1452" s="69" t="str">
        <f>IF(OR(H1452="",S1452=""),"",S1452-(SUM(L1452,M1452)*INDEX(D.1[Đơn giá],MATCH(H1452,D.1[Tên sản phẩm],0))))</f>
        <v/>
      </c>
      <c r="AG1452" s="90" t="str">
        <f t="shared" ca="1" si="335"/>
        <v/>
      </c>
      <c r="AH1452" s="90"/>
    </row>
    <row r="1453" spans="2:34" ht="27.75" customHeight="1" x14ac:dyDescent="0.2">
      <c r="B1453" s="154">
        <f t="shared" si="336"/>
        <v>1450</v>
      </c>
      <c r="C1453" s="155" t="str">
        <f t="shared" ca="1" si="337"/>
        <v/>
      </c>
      <c r="D1453" s="156" t="str">
        <f t="shared" ca="1" si="338"/>
        <v/>
      </c>
      <c r="E1453" s="157" t="str">
        <f t="shared" ca="1" si="339"/>
        <v/>
      </c>
      <c r="F1453" s="157"/>
      <c r="G1453" s="158" t="str">
        <f t="shared" ca="1" si="340"/>
        <v/>
      </c>
      <c r="H1453" s="159"/>
      <c r="I1453" s="160" t="str">
        <f>IF(H1453="","",INDEX(D.1[Quy cách],MATCH(H1453,D.1[Tên sản phẩm],0)))</f>
        <v/>
      </c>
      <c r="J1453" s="35" t="str">
        <f>IF(H1453="","",INDEX(D.1[ĐVT],MATCH(H1453,D.1[Tên sản phẩm],0)))</f>
        <v/>
      </c>
      <c r="K1453" s="163" t="str">
        <f>IF(H1453="","",INDEX(D.1[Đơn giá bán
(Tham khảo)],MATCH(H1453,D.1[Tên sản phẩm],0)))</f>
        <v/>
      </c>
      <c r="L1453" s="162"/>
      <c r="M1453" s="159"/>
      <c r="N1453" s="159"/>
      <c r="O1453" s="159"/>
      <c r="P1453" s="163" t="str">
        <f t="shared" si="341"/>
        <v/>
      </c>
      <c r="Q1453" s="164"/>
      <c r="R1453" s="162"/>
      <c r="S1453" s="163" t="str">
        <f t="shared" si="342"/>
        <v/>
      </c>
      <c r="T1453" s="164" t="str">
        <f t="shared" ca="1" si="343"/>
        <v/>
      </c>
      <c r="U1453" s="163" t="str">
        <f t="shared" si="344"/>
        <v/>
      </c>
      <c r="V1453" s="163" t="str">
        <f ca="1">IF(AND(C1453&lt;&gt;"",C1453&lt;&gt;OFFSET(C1453,1,0)),SUMIFS(B.2[Giá có thuế],B.2[Số ĐK],C1453),"")</f>
        <v/>
      </c>
      <c r="W1453" s="159"/>
      <c r="X1453" s="161" t="str">
        <f>IF(W1453="","",'Thông Tin Chung'!$L$3)</f>
        <v/>
      </c>
      <c r="Y1453" s="163" t="str">
        <f t="shared" ca="1" si="345"/>
        <v/>
      </c>
      <c r="Z1453" s="165"/>
      <c r="AA1453" s="155" t="str">
        <f ca="1">IF(C1453="","",IF(OR(D1453&lt;NgayBatDau,D1453&gt;NgayKetThuc),"Ngày tháng phải nằm trong kỳ báo cáo",IF(AND(G1453&lt;&gt;"",COUNTIF(D.2[Tên khách hàng],G1453)=0),"Tên KH chưa khai báo trong DSKH",IF(AND(H1453&lt;&gt;"",COUNTIF(D.1[Tên sản phẩm],H1453)=0),"SP này chưa khai báo trong DSSP",""))))</f>
        <v/>
      </c>
      <c r="AB1453" s="23" t="str">
        <f t="shared" ca="1" si="331"/>
        <v/>
      </c>
      <c r="AC1453" s="23" t="str">
        <f t="shared" ca="1" si="332"/>
        <v/>
      </c>
      <c r="AD1453" s="23" t="str">
        <f t="shared" ca="1" si="333"/>
        <v/>
      </c>
      <c r="AE1453" s="68" t="str">
        <f t="shared" ca="1" si="334"/>
        <v/>
      </c>
      <c r="AF1453" s="69" t="str">
        <f>IF(OR(H1453="",S1453=""),"",S1453-(SUM(L1453,M1453)*INDEX(D.1[Đơn giá],MATCH(H1453,D.1[Tên sản phẩm],0))))</f>
        <v/>
      </c>
      <c r="AG1453" s="90" t="str">
        <f t="shared" ca="1" si="335"/>
        <v/>
      </c>
      <c r="AH1453" s="90"/>
    </row>
    <row r="1454" spans="2:34" ht="27.75" customHeight="1" x14ac:dyDescent="0.2">
      <c r="B1454" s="154">
        <f t="shared" si="336"/>
        <v>1451</v>
      </c>
      <c r="C1454" s="155" t="str">
        <f t="shared" ca="1" si="337"/>
        <v/>
      </c>
      <c r="D1454" s="156" t="str">
        <f t="shared" ca="1" si="338"/>
        <v/>
      </c>
      <c r="E1454" s="157" t="str">
        <f t="shared" ca="1" si="339"/>
        <v/>
      </c>
      <c r="F1454" s="157"/>
      <c r="G1454" s="158" t="str">
        <f t="shared" ca="1" si="340"/>
        <v/>
      </c>
      <c r="H1454" s="159"/>
      <c r="I1454" s="160" t="str">
        <f>IF(H1454="","",INDEX(D.1[Quy cách],MATCH(H1454,D.1[Tên sản phẩm],0)))</f>
        <v/>
      </c>
      <c r="J1454" s="35" t="str">
        <f>IF(H1454="","",INDEX(D.1[ĐVT],MATCH(H1454,D.1[Tên sản phẩm],0)))</f>
        <v/>
      </c>
      <c r="K1454" s="163" t="str">
        <f>IF(H1454="","",INDEX(D.1[Đơn giá bán
(Tham khảo)],MATCH(H1454,D.1[Tên sản phẩm],0)))</f>
        <v/>
      </c>
      <c r="L1454" s="162"/>
      <c r="M1454" s="159"/>
      <c r="N1454" s="159"/>
      <c r="O1454" s="159"/>
      <c r="P1454" s="163" t="str">
        <f t="shared" si="341"/>
        <v/>
      </c>
      <c r="Q1454" s="164"/>
      <c r="R1454" s="162"/>
      <c r="S1454" s="163" t="str">
        <f t="shared" si="342"/>
        <v/>
      </c>
      <c r="T1454" s="164" t="str">
        <f t="shared" ca="1" si="343"/>
        <v/>
      </c>
      <c r="U1454" s="163" t="str">
        <f t="shared" si="344"/>
        <v/>
      </c>
      <c r="V1454" s="163" t="str">
        <f ca="1">IF(AND(C1454&lt;&gt;"",C1454&lt;&gt;OFFSET(C1454,1,0)),SUMIFS(B.2[Giá có thuế],B.2[Số ĐK],C1454),"")</f>
        <v/>
      </c>
      <c r="W1454" s="159"/>
      <c r="X1454" s="161" t="str">
        <f>IF(W1454="","",'Thông Tin Chung'!$L$3)</f>
        <v/>
      </c>
      <c r="Y1454" s="163" t="str">
        <f t="shared" ca="1" si="345"/>
        <v/>
      </c>
      <c r="Z1454" s="165"/>
      <c r="AA1454" s="155" t="str">
        <f ca="1">IF(C1454="","",IF(OR(D1454&lt;NgayBatDau,D1454&gt;NgayKetThuc),"Ngày tháng phải nằm trong kỳ báo cáo",IF(AND(G1454&lt;&gt;"",COUNTIF(D.2[Tên khách hàng],G1454)=0),"Tên KH chưa khai báo trong DSKH",IF(AND(H1454&lt;&gt;"",COUNTIF(D.1[Tên sản phẩm],H1454)=0),"SP này chưa khai báo trong DSSP",""))))</f>
        <v/>
      </c>
      <c r="AB1454" s="23" t="str">
        <f t="shared" ca="1" si="331"/>
        <v/>
      </c>
      <c r="AC1454" s="23" t="str">
        <f t="shared" ca="1" si="332"/>
        <v/>
      </c>
      <c r="AD1454" s="23" t="str">
        <f t="shared" ca="1" si="333"/>
        <v/>
      </c>
      <c r="AE1454" s="68" t="str">
        <f t="shared" ca="1" si="334"/>
        <v/>
      </c>
      <c r="AF1454" s="69" t="str">
        <f>IF(OR(H1454="",S1454=""),"",S1454-(SUM(L1454,M1454)*INDEX(D.1[Đơn giá],MATCH(H1454,D.1[Tên sản phẩm],0))))</f>
        <v/>
      </c>
      <c r="AG1454" s="90" t="str">
        <f t="shared" ca="1" si="335"/>
        <v/>
      </c>
      <c r="AH1454" s="90"/>
    </row>
    <row r="1455" spans="2:34" ht="27.75" customHeight="1" x14ac:dyDescent="0.2">
      <c r="B1455" s="154">
        <f t="shared" si="336"/>
        <v>1452</v>
      </c>
      <c r="C1455" s="155" t="str">
        <f t="shared" ca="1" si="337"/>
        <v/>
      </c>
      <c r="D1455" s="156" t="str">
        <f t="shared" ca="1" si="338"/>
        <v/>
      </c>
      <c r="E1455" s="157" t="str">
        <f t="shared" ca="1" si="339"/>
        <v/>
      </c>
      <c r="F1455" s="157"/>
      <c r="G1455" s="158" t="str">
        <f t="shared" ca="1" si="340"/>
        <v/>
      </c>
      <c r="H1455" s="159"/>
      <c r="I1455" s="160" t="str">
        <f>IF(H1455="","",INDEX(D.1[Quy cách],MATCH(H1455,D.1[Tên sản phẩm],0)))</f>
        <v/>
      </c>
      <c r="J1455" s="35" t="str">
        <f>IF(H1455="","",INDEX(D.1[ĐVT],MATCH(H1455,D.1[Tên sản phẩm],0)))</f>
        <v/>
      </c>
      <c r="K1455" s="163" t="str">
        <f>IF(H1455="","",INDEX(D.1[Đơn giá bán
(Tham khảo)],MATCH(H1455,D.1[Tên sản phẩm],0)))</f>
        <v/>
      </c>
      <c r="L1455" s="162"/>
      <c r="M1455" s="159"/>
      <c r="N1455" s="159"/>
      <c r="O1455" s="159"/>
      <c r="P1455" s="163" t="str">
        <f t="shared" si="341"/>
        <v/>
      </c>
      <c r="Q1455" s="164"/>
      <c r="R1455" s="162"/>
      <c r="S1455" s="163" t="str">
        <f t="shared" si="342"/>
        <v/>
      </c>
      <c r="T1455" s="164" t="str">
        <f t="shared" ca="1" si="343"/>
        <v/>
      </c>
      <c r="U1455" s="163" t="str">
        <f t="shared" si="344"/>
        <v/>
      </c>
      <c r="V1455" s="163" t="str">
        <f ca="1">IF(AND(C1455&lt;&gt;"",C1455&lt;&gt;OFFSET(C1455,1,0)),SUMIFS(B.2[Giá có thuế],B.2[Số ĐK],C1455),"")</f>
        <v/>
      </c>
      <c r="W1455" s="159"/>
      <c r="X1455" s="161" t="str">
        <f>IF(W1455="","",'Thông Tin Chung'!$L$3)</f>
        <v/>
      </c>
      <c r="Y1455" s="163" t="str">
        <f t="shared" ca="1" si="345"/>
        <v/>
      </c>
      <c r="Z1455" s="165"/>
      <c r="AA1455" s="155" t="str">
        <f ca="1">IF(C1455="","",IF(OR(D1455&lt;NgayBatDau,D1455&gt;NgayKetThuc),"Ngày tháng phải nằm trong kỳ báo cáo",IF(AND(G1455&lt;&gt;"",COUNTIF(D.2[Tên khách hàng],G1455)=0),"Tên KH chưa khai báo trong DSKH",IF(AND(H1455&lt;&gt;"",COUNTIF(D.1[Tên sản phẩm],H1455)=0),"SP này chưa khai báo trong DSSP",""))))</f>
        <v/>
      </c>
      <c r="AB1455" s="23" t="str">
        <f t="shared" ca="1" si="331"/>
        <v/>
      </c>
      <c r="AC1455" s="23" t="str">
        <f t="shared" ca="1" si="332"/>
        <v/>
      </c>
      <c r="AD1455" s="23" t="str">
        <f t="shared" ca="1" si="333"/>
        <v/>
      </c>
      <c r="AE1455" s="68" t="str">
        <f t="shared" ca="1" si="334"/>
        <v/>
      </c>
      <c r="AF1455" s="69" t="str">
        <f>IF(OR(H1455="",S1455=""),"",S1455-(SUM(L1455,M1455)*INDEX(D.1[Đơn giá],MATCH(H1455,D.1[Tên sản phẩm],0))))</f>
        <v/>
      </c>
      <c r="AG1455" s="90" t="str">
        <f t="shared" ca="1" si="335"/>
        <v/>
      </c>
      <c r="AH1455" s="90"/>
    </row>
    <row r="1456" spans="2:34" ht="27.75" customHeight="1" x14ac:dyDescent="0.2">
      <c r="B1456" s="154">
        <f t="shared" si="336"/>
        <v>1453</v>
      </c>
      <c r="C1456" s="155" t="str">
        <f t="shared" ca="1" si="337"/>
        <v/>
      </c>
      <c r="D1456" s="156" t="str">
        <f t="shared" ca="1" si="338"/>
        <v/>
      </c>
      <c r="E1456" s="157" t="str">
        <f t="shared" ca="1" si="339"/>
        <v/>
      </c>
      <c r="F1456" s="157"/>
      <c r="G1456" s="158" t="str">
        <f t="shared" ca="1" si="340"/>
        <v/>
      </c>
      <c r="H1456" s="159"/>
      <c r="I1456" s="160" t="str">
        <f>IF(H1456="","",INDEX(D.1[Quy cách],MATCH(H1456,D.1[Tên sản phẩm],0)))</f>
        <v/>
      </c>
      <c r="J1456" s="35" t="str">
        <f>IF(H1456="","",INDEX(D.1[ĐVT],MATCH(H1456,D.1[Tên sản phẩm],0)))</f>
        <v/>
      </c>
      <c r="K1456" s="163" t="str">
        <f>IF(H1456="","",INDEX(D.1[Đơn giá bán
(Tham khảo)],MATCH(H1456,D.1[Tên sản phẩm],0)))</f>
        <v/>
      </c>
      <c r="L1456" s="162"/>
      <c r="M1456" s="159"/>
      <c r="N1456" s="159"/>
      <c r="O1456" s="159"/>
      <c r="P1456" s="163" t="str">
        <f t="shared" si="341"/>
        <v/>
      </c>
      <c r="Q1456" s="164"/>
      <c r="R1456" s="162"/>
      <c r="S1456" s="163" t="str">
        <f t="shared" si="342"/>
        <v/>
      </c>
      <c r="T1456" s="164" t="str">
        <f t="shared" ca="1" si="343"/>
        <v/>
      </c>
      <c r="U1456" s="163" t="str">
        <f t="shared" si="344"/>
        <v/>
      </c>
      <c r="V1456" s="163" t="str">
        <f ca="1">IF(AND(C1456&lt;&gt;"",C1456&lt;&gt;OFFSET(C1456,1,0)),SUMIFS(B.2[Giá có thuế],B.2[Số ĐK],C1456),"")</f>
        <v/>
      </c>
      <c r="W1456" s="159"/>
      <c r="X1456" s="161" t="str">
        <f>IF(W1456="","",'Thông Tin Chung'!$L$3)</f>
        <v/>
      </c>
      <c r="Y1456" s="163" t="str">
        <f t="shared" ca="1" si="345"/>
        <v/>
      </c>
      <c r="Z1456" s="165"/>
      <c r="AA1456" s="155" t="str">
        <f ca="1">IF(C1456="","",IF(OR(D1456&lt;NgayBatDau,D1456&gt;NgayKetThuc),"Ngày tháng phải nằm trong kỳ báo cáo",IF(AND(G1456&lt;&gt;"",COUNTIF(D.2[Tên khách hàng],G1456)=0),"Tên KH chưa khai báo trong DSKH",IF(AND(H1456&lt;&gt;"",COUNTIF(D.1[Tên sản phẩm],H1456)=0),"SP này chưa khai báo trong DSSP",""))))</f>
        <v/>
      </c>
      <c r="AB1456" s="23" t="str">
        <f t="shared" ca="1" si="331"/>
        <v/>
      </c>
      <c r="AC1456" s="23" t="str">
        <f t="shared" ca="1" si="332"/>
        <v/>
      </c>
      <c r="AD1456" s="23" t="str">
        <f t="shared" ca="1" si="333"/>
        <v/>
      </c>
      <c r="AE1456" s="68" t="str">
        <f t="shared" ca="1" si="334"/>
        <v/>
      </c>
      <c r="AF1456" s="69" t="str">
        <f>IF(OR(H1456="",S1456=""),"",S1456-(SUM(L1456,M1456)*INDEX(D.1[Đơn giá],MATCH(H1456,D.1[Tên sản phẩm],0))))</f>
        <v/>
      </c>
      <c r="AG1456" s="90" t="str">
        <f t="shared" ca="1" si="335"/>
        <v/>
      </c>
      <c r="AH1456" s="90"/>
    </row>
    <row r="1457" spans="2:34" ht="27.75" customHeight="1" x14ac:dyDescent="0.2">
      <c r="B1457" s="154">
        <f t="shared" si="336"/>
        <v>1454</v>
      </c>
      <c r="C1457" s="155" t="str">
        <f t="shared" ca="1" si="337"/>
        <v/>
      </c>
      <c r="D1457" s="156" t="str">
        <f t="shared" ca="1" si="338"/>
        <v/>
      </c>
      <c r="E1457" s="157" t="str">
        <f t="shared" ca="1" si="339"/>
        <v/>
      </c>
      <c r="F1457" s="157"/>
      <c r="G1457" s="158" t="str">
        <f t="shared" ca="1" si="340"/>
        <v/>
      </c>
      <c r="H1457" s="159"/>
      <c r="I1457" s="160" t="str">
        <f>IF(H1457="","",INDEX(D.1[Quy cách],MATCH(H1457,D.1[Tên sản phẩm],0)))</f>
        <v/>
      </c>
      <c r="J1457" s="35" t="str">
        <f>IF(H1457="","",INDEX(D.1[ĐVT],MATCH(H1457,D.1[Tên sản phẩm],0)))</f>
        <v/>
      </c>
      <c r="K1457" s="163" t="str">
        <f>IF(H1457="","",INDEX(D.1[Đơn giá bán
(Tham khảo)],MATCH(H1457,D.1[Tên sản phẩm],0)))</f>
        <v/>
      </c>
      <c r="L1457" s="162"/>
      <c r="M1457" s="159"/>
      <c r="N1457" s="159"/>
      <c r="O1457" s="159"/>
      <c r="P1457" s="163" t="str">
        <f t="shared" si="341"/>
        <v/>
      </c>
      <c r="Q1457" s="164"/>
      <c r="R1457" s="162"/>
      <c r="S1457" s="163" t="str">
        <f t="shared" si="342"/>
        <v/>
      </c>
      <c r="T1457" s="164" t="str">
        <f t="shared" ca="1" si="343"/>
        <v/>
      </c>
      <c r="U1457" s="163" t="str">
        <f t="shared" si="344"/>
        <v/>
      </c>
      <c r="V1457" s="163" t="str">
        <f ca="1">IF(AND(C1457&lt;&gt;"",C1457&lt;&gt;OFFSET(C1457,1,0)),SUMIFS(B.2[Giá có thuế],B.2[Số ĐK],C1457),"")</f>
        <v/>
      </c>
      <c r="W1457" s="159"/>
      <c r="X1457" s="161" t="str">
        <f>IF(W1457="","",'Thông Tin Chung'!$L$3)</f>
        <v/>
      </c>
      <c r="Y1457" s="163" t="str">
        <f t="shared" ca="1" si="345"/>
        <v/>
      </c>
      <c r="Z1457" s="165"/>
      <c r="AA1457" s="155" t="str">
        <f ca="1">IF(C1457="","",IF(OR(D1457&lt;NgayBatDau,D1457&gt;NgayKetThuc),"Ngày tháng phải nằm trong kỳ báo cáo",IF(AND(G1457&lt;&gt;"",COUNTIF(D.2[Tên khách hàng],G1457)=0),"Tên KH chưa khai báo trong DSKH",IF(AND(H1457&lt;&gt;"",COUNTIF(D.1[Tên sản phẩm],H1457)=0),"SP này chưa khai báo trong DSSP",""))))</f>
        <v/>
      </c>
      <c r="AB1457" s="23" t="str">
        <f t="shared" ca="1" si="331"/>
        <v/>
      </c>
      <c r="AC1457" s="23" t="str">
        <f t="shared" ca="1" si="332"/>
        <v/>
      </c>
      <c r="AD1457" s="23" t="str">
        <f t="shared" ca="1" si="333"/>
        <v/>
      </c>
      <c r="AE1457" s="68" t="str">
        <f t="shared" ca="1" si="334"/>
        <v/>
      </c>
      <c r="AF1457" s="69" t="str">
        <f>IF(OR(H1457="",S1457=""),"",S1457-(SUM(L1457,M1457)*INDEX(D.1[Đơn giá],MATCH(H1457,D.1[Tên sản phẩm],0))))</f>
        <v/>
      </c>
      <c r="AG1457" s="90" t="str">
        <f t="shared" ca="1" si="335"/>
        <v/>
      </c>
      <c r="AH1457" s="90"/>
    </row>
    <row r="1458" spans="2:34" ht="27.75" customHeight="1" x14ac:dyDescent="0.2">
      <c r="B1458" s="154">
        <f t="shared" si="336"/>
        <v>1455</v>
      </c>
      <c r="C1458" s="155" t="str">
        <f t="shared" ca="1" si="337"/>
        <v/>
      </c>
      <c r="D1458" s="156" t="str">
        <f t="shared" ca="1" si="338"/>
        <v/>
      </c>
      <c r="E1458" s="157" t="str">
        <f t="shared" ca="1" si="339"/>
        <v/>
      </c>
      <c r="F1458" s="157"/>
      <c r="G1458" s="158" t="str">
        <f t="shared" ca="1" si="340"/>
        <v/>
      </c>
      <c r="H1458" s="159"/>
      <c r="I1458" s="160" t="str">
        <f>IF(H1458="","",INDEX(D.1[Quy cách],MATCH(H1458,D.1[Tên sản phẩm],0)))</f>
        <v/>
      </c>
      <c r="J1458" s="35" t="str">
        <f>IF(H1458="","",INDEX(D.1[ĐVT],MATCH(H1458,D.1[Tên sản phẩm],0)))</f>
        <v/>
      </c>
      <c r="K1458" s="163" t="str">
        <f>IF(H1458="","",INDEX(D.1[Đơn giá bán
(Tham khảo)],MATCH(H1458,D.1[Tên sản phẩm],0)))</f>
        <v/>
      </c>
      <c r="L1458" s="162"/>
      <c r="M1458" s="159"/>
      <c r="N1458" s="159"/>
      <c r="O1458" s="159"/>
      <c r="P1458" s="163" t="str">
        <f t="shared" si="341"/>
        <v/>
      </c>
      <c r="Q1458" s="164"/>
      <c r="R1458" s="162"/>
      <c r="S1458" s="163" t="str">
        <f t="shared" si="342"/>
        <v/>
      </c>
      <c r="T1458" s="164" t="str">
        <f t="shared" ca="1" si="343"/>
        <v/>
      </c>
      <c r="U1458" s="163" t="str">
        <f t="shared" si="344"/>
        <v/>
      </c>
      <c r="V1458" s="163" t="str">
        <f ca="1">IF(AND(C1458&lt;&gt;"",C1458&lt;&gt;OFFSET(C1458,1,0)),SUMIFS(B.2[Giá có thuế],B.2[Số ĐK],C1458),"")</f>
        <v/>
      </c>
      <c r="W1458" s="159"/>
      <c r="X1458" s="161" t="str">
        <f>IF(W1458="","",'Thông Tin Chung'!$L$3)</f>
        <v/>
      </c>
      <c r="Y1458" s="163" t="str">
        <f t="shared" ca="1" si="345"/>
        <v/>
      </c>
      <c r="Z1458" s="165"/>
      <c r="AA1458" s="155" t="str">
        <f ca="1">IF(C1458="","",IF(OR(D1458&lt;NgayBatDau,D1458&gt;NgayKetThuc),"Ngày tháng phải nằm trong kỳ báo cáo",IF(AND(G1458&lt;&gt;"",COUNTIF(D.2[Tên khách hàng],G1458)=0),"Tên KH chưa khai báo trong DSKH",IF(AND(H1458&lt;&gt;"",COUNTIF(D.1[Tên sản phẩm],H1458)=0),"SP này chưa khai báo trong DSSP",""))))</f>
        <v/>
      </c>
      <c r="AB1458" s="23" t="str">
        <f t="shared" ca="1" si="331"/>
        <v/>
      </c>
      <c r="AC1458" s="23" t="str">
        <f t="shared" ca="1" si="332"/>
        <v/>
      </c>
      <c r="AD1458" s="23" t="str">
        <f t="shared" ca="1" si="333"/>
        <v/>
      </c>
      <c r="AE1458" s="68" t="str">
        <f t="shared" ca="1" si="334"/>
        <v/>
      </c>
      <c r="AF1458" s="69" t="str">
        <f>IF(OR(H1458="",S1458=""),"",S1458-(SUM(L1458,M1458)*INDEX(D.1[Đơn giá],MATCH(H1458,D.1[Tên sản phẩm],0))))</f>
        <v/>
      </c>
      <c r="AG1458" s="90" t="str">
        <f t="shared" ca="1" si="335"/>
        <v/>
      </c>
      <c r="AH1458" s="90"/>
    </row>
    <row r="1459" spans="2:34" ht="27.75" customHeight="1" x14ac:dyDescent="0.2">
      <c r="B1459" s="154">
        <f t="shared" si="336"/>
        <v>1456</v>
      </c>
      <c r="C1459" s="155" t="str">
        <f t="shared" ca="1" si="337"/>
        <v/>
      </c>
      <c r="D1459" s="156" t="str">
        <f t="shared" ca="1" si="338"/>
        <v/>
      </c>
      <c r="E1459" s="157" t="str">
        <f t="shared" ca="1" si="339"/>
        <v/>
      </c>
      <c r="F1459" s="157"/>
      <c r="G1459" s="158" t="str">
        <f t="shared" ca="1" si="340"/>
        <v/>
      </c>
      <c r="H1459" s="159"/>
      <c r="I1459" s="160" t="str">
        <f>IF(H1459="","",INDEX(D.1[Quy cách],MATCH(H1459,D.1[Tên sản phẩm],0)))</f>
        <v/>
      </c>
      <c r="J1459" s="35" t="str">
        <f>IF(H1459="","",INDEX(D.1[ĐVT],MATCH(H1459,D.1[Tên sản phẩm],0)))</f>
        <v/>
      </c>
      <c r="K1459" s="163" t="str">
        <f>IF(H1459="","",INDEX(D.1[Đơn giá bán
(Tham khảo)],MATCH(H1459,D.1[Tên sản phẩm],0)))</f>
        <v/>
      </c>
      <c r="L1459" s="162"/>
      <c r="M1459" s="159"/>
      <c r="N1459" s="159"/>
      <c r="O1459" s="159"/>
      <c r="P1459" s="163" t="str">
        <f t="shared" si="341"/>
        <v/>
      </c>
      <c r="Q1459" s="164"/>
      <c r="R1459" s="162"/>
      <c r="S1459" s="163" t="str">
        <f t="shared" si="342"/>
        <v/>
      </c>
      <c r="T1459" s="164" t="str">
        <f t="shared" ca="1" si="343"/>
        <v/>
      </c>
      <c r="U1459" s="163" t="str">
        <f t="shared" si="344"/>
        <v/>
      </c>
      <c r="V1459" s="163" t="str">
        <f ca="1">IF(AND(C1459&lt;&gt;"",C1459&lt;&gt;OFFSET(C1459,1,0)),SUMIFS(B.2[Giá có thuế],B.2[Số ĐK],C1459),"")</f>
        <v/>
      </c>
      <c r="W1459" s="159"/>
      <c r="X1459" s="161" t="str">
        <f>IF(W1459="","",'Thông Tin Chung'!$L$3)</f>
        <v/>
      </c>
      <c r="Y1459" s="163" t="str">
        <f t="shared" ca="1" si="345"/>
        <v/>
      </c>
      <c r="Z1459" s="165"/>
      <c r="AA1459" s="155" t="str">
        <f ca="1">IF(C1459="","",IF(OR(D1459&lt;NgayBatDau,D1459&gt;NgayKetThuc),"Ngày tháng phải nằm trong kỳ báo cáo",IF(AND(G1459&lt;&gt;"",COUNTIF(D.2[Tên khách hàng],G1459)=0),"Tên KH chưa khai báo trong DSKH",IF(AND(H1459&lt;&gt;"",COUNTIF(D.1[Tên sản phẩm],H1459)=0),"SP này chưa khai báo trong DSSP",""))))</f>
        <v/>
      </c>
      <c r="AB1459" s="23" t="str">
        <f t="shared" ca="1" si="331"/>
        <v/>
      </c>
      <c r="AC1459" s="23" t="str">
        <f t="shared" ca="1" si="332"/>
        <v/>
      </c>
      <c r="AD1459" s="23" t="str">
        <f t="shared" ca="1" si="333"/>
        <v/>
      </c>
      <c r="AE1459" s="68" t="str">
        <f t="shared" ca="1" si="334"/>
        <v/>
      </c>
      <c r="AF1459" s="69" t="str">
        <f>IF(OR(H1459="",S1459=""),"",S1459-(SUM(L1459,M1459)*INDEX(D.1[Đơn giá],MATCH(H1459,D.1[Tên sản phẩm],0))))</f>
        <v/>
      </c>
      <c r="AG1459" s="90" t="str">
        <f t="shared" ca="1" si="335"/>
        <v/>
      </c>
      <c r="AH1459" s="90"/>
    </row>
    <row r="1460" spans="2:34" ht="27.75" customHeight="1" x14ac:dyDescent="0.2">
      <c r="B1460" s="154">
        <f t="shared" si="336"/>
        <v>1457</v>
      </c>
      <c r="C1460" s="155" t="str">
        <f t="shared" ca="1" si="337"/>
        <v/>
      </c>
      <c r="D1460" s="156" t="str">
        <f t="shared" ca="1" si="338"/>
        <v/>
      </c>
      <c r="E1460" s="157" t="str">
        <f t="shared" ca="1" si="339"/>
        <v/>
      </c>
      <c r="F1460" s="157"/>
      <c r="G1460" s="158" t="str">
        <f t="shared" ca="1" si="340"/>
        <v/>
      </c>
      <c r="H1460" s="159"/>
      <c r="I1460" s="160" t="str">
        <f>IF(H1460="","",INDEX(D.1[Quy cách],MATCH(H1460,D.1[Tên sản phẩm],0)))</f>
        <v/>
      </c>
      <c r="J1460" s="35" t="str">
        <f>IF(H1460="","",INDEX(D.1[ĐVT],MATCH(H1460,D.1[Tên sản phẩm],0)))</f>
        <v/>
      </c>
      <c r="K1460" s="163" t="str">
        <f>IF(H1460="","",INDEX(D.1[Đơn giá bán
(Tham khảo)],MATCH(H1460,D.1[Tên sản phẩm],0)))</f>
        <v/>
      </c>
      <c r="L1460" s="162"/>
      <c r="M1460" s="159"/>
      <c r="N1460" s="159"/>
      <c r="O1460" s="159"/>
      <c r="P1460" s="163" t="str">
        <f t="shared" si="341"/>
        <v/>
      </c>
      <c r="Q1460" s="164"/>
      <c r="R1460" s="162"/>
      <c r="S1460" s="163" t="str">
        <f t="shared" si="342"/>
        <v/>
      </c>
      <c r="T1460" s="164" t="str">
        <f t="shared" ca="1" si="343"/>
        <v/>
      </c>
      <c r="U1460" s="163" t="str">
        <f t="shared" si="344"/>
        <v/>
      </c>
      <c r="V1460" s="163" t="str">
        <f ca="1">IF(AND(C1460&lt;&gt;"",C1460&lt;&gt;OFFSET(C1460,1,0)),SUMIFS(B.2[Giá có thuế],B.2[Số ĐK],C1460),"")</f>
        <v/>
      </c>
      <c r="W1460" s="159"/>
      <c r="X1460" s="161" t="str">
        <f>IF(W1460="","",'Thông Tin Chung'!$L$3)</f>
        <v/>
      </c>
      <c r="Y1460" s="163" t="str">
        <f t="shared" ca="1" si="345"/>
        <v/>
      </c>
      <c r="Z1460" s="165"/>
      <c r="AA1460" s="155" t="str">
        <f ca="1">IF(C1460="","",IF(OR(D1460&lt;NgayBatDau,D1460&gt;NgayKetThuc),"Ngày tháng phải nằm trong kỳ báo cáo",IF(AND(G1460&lt;&gt;"",COUNTIF(D.2[Tên khách hàng],G1460)=0),"Tên KH chưa khai báo trong DSKH",IF(AND(H1460&lt;&gt;"",COUNTIF(D.1[Tên sản phẩm],H1460)=0),"SP này chưa khai báo trong DSSP",""))))</f>
        <v/>
      </c>
      <c r="AB1460" s="23" t="str">
        <f t="shared" ca="1" si="331"/>
        <v/>
      </c>
      <c r="AC1460" s="23" t="str">
        <f t="shared" ca="1" si="332"/>
        <v/>
      </c>
      <c r="AD1460" s="23" t="str">
        <f t="shared" ca="1" si="333"/>
        <v/>
      </c>
      <c r="AE1460" s="68" t="str">
        <f t="shared" ca="1" si="334"/>
        <v/>
      </c>
      <c r="AF1460" s="69" t="str">
        <f>IF(OR(H1460="",S1460=""),"",S1460-(SUM(L1460,M1460)*INDEX(D.1[Đơn giá],MATCH(H1460,D.1[Tên sản phẩm],0))))</f>
        <v/>
      </c>
      <c r="AG1460" s="90" t="str">
        <f t="shared" ca="1" si="335"/>
        <v/>
      </c>
      <c r="AH1460" s="90"/>
    </row>
    <row r="1461" spans="2:34" ht="27.75" customHeight="1" x14ac:dyDescent="0.2">
      <c r="B1461" s="154">
        <f t="shared" si="336"/>
        <v>1458</v>
      </c>
      <c r="C1461" s="155" t="str">
        <f t="shared" ca="1" si="337"/>
        <v/>
      </c>
      <c r="D1461" s="156" t="str">
        <f t="shared" ca="1" si="338"/>
        <v/>
      </c>
      <c r="E1461" s="157" t="str">
        <f t="shared" ca="1" si="339"/>
        <v/>
      </c>
      <c r="F1461" s="157"/>
      <c r="G1461" s="158" t="str">
        <f t="shared" ca="1" si="340"/>
        <v/>
      </c>
      <c r="H1461" s="159"/>
      <c r="I1461" s="160" t="str">
        <f>IF(H1461="","",INDEX(D.1[Quy cách],MATCH(H1461,D.1[Tên sản phẩm],0)))</f>
        <v/>
      </c>
      <c r="J1461" s="35" t="str">
        <f>IF(H1461="","",INDEX(D.1[ĐVT],MATCH(H1461,D.1[Tên sản phẩm],0)))</f>
        <v/>
      </c>
      <c r="K1461" s="163" t="str">
        <f>IF(H1461="","",INDEX(D.1[Đơn giá bán
(Tham khảo)],MATCH(H1461,D.1[Tên sản phẩm],0)))</f>
        <v/>
      </c>
      <c r="L1461" s="162"/>
      <c r="M1461" s="159"/>
      <c r="N1461" s="159"/>
      <c r="O1461" s="159"/>
      <c r="P1461" s="163" t="str">
        <f t="shared" si="341"/>
        <v/>
      </c>
      <c r="Q1461" s="164"/>
      <c r="R1461" s="162"/>
      <c r="S1461" s="163" t="str">
        <f t="shared" si="342"/>
        <v/>
      </c>
      <c r="T1461" s="164" t="str">
        <f t="shared" ca="1" si="343"/>
        <v/>
      </c>
      <c r="U1461" s="163" t="str">
        <f t="shared" si="344"/>
        <v/>
      </c>
      <c r="V1461" s="163" t="str">
        <f ca="1">IF(AND(C1461&lt;&gt;"",C1461&lt;&gt;OFFSET(C1461,1,0)),SUMIFS(B.2[Giá có thuế],B.2[Số ĐK],C1461),"")</f>
        <v/>
      </c>
      <c r="W1461" s="159"/>
      <c r="X1461" s="161" t="str">
        <f>IF(W1461="","",'Thông Tin Chung'!$L$3)</f>
        <v/>
      </c>
      <c r="Y1461" s="163" t="str">
        <f t="shared" ca="1" si="345"/>
        <v/>
      </c>
      <c r="Z1461" s="165"/>
      <c r="AA1461" s="155" t="str">
        <f ca="1">IF(C1461="","",IF(OR(D1461&lt;NgayBatDau,D1461&gt;NgayKetThuc),"Ngày tháng phải nằm trong kỳ báo cáo",IF(AND(G1461&lt;&gt;"",COUNTIF(D.2[Tên khách hàng],G1461)=0),"Tên KH chưa khai báo trong DSKH",IF(AND(H1461&lt;&gt;"",COUNTIF(D.1[Tên sản phẩm],H1461)=0),"SP này chưa khai báo trong DSSP",""))))</f>
        <v/>
      </c>
      <c r="AB1461" s="23" t="str">
        <f t="shared" ca="1" si="331"/>
        <v/>
      </c>
      <c r="AC1461" s="23" t="str">
        <f t="shared" ca="1" si="332"/>
        <v/>
      </c>
      <c r="AD1461" s="23" t="str">
        <f t="shared" ca="1" si="333"/>
        <v/>
      </c>
      <c r="AE1461" s="68" t="str">
        <f t="shared" ca="1" si="334"/>
        <v/>
      </c>
      <c r="AF1461" s="69" t="str">
        <f>IF(OR(H1461="",S1461=""),"",S1461-(SUM(L1461,M1461)*INDEX(D.1[Đơn giá],MATCH(H1461,D.1[Tên sản phẩm],0))))</f>
        <v/>
      </c>
      <c r="AG1461" s="90" t="str">
        <f t="shared" ca="1" si="335"/>
        <v/>
      </c>
      <c r="AH1461" s="90"/>
    </row>
    <row r="1462" spans="2:34" ht="27.75" customHeight="1" x14ac:dyDescent="0.2">
      <c r="B1462" s="154">
        <f t="shared" si="336"/>
        <v>1459</v>
      </c>
      <c r="C1462" s="155" t="str">
        <f t="shared" ca="1" si="337"/>
        <v/>
      </c>
      <c r="D1462" s="156" t="str">
        <f t="shared" ca="1" si="338"/>
        <v/>
      </c>
      <c r="E1462" s="157" t="str">
        <f t="shared" ca="1" si="339"/>
        <v/>
      </c>
      <c r="F1462" s="157"/>
      <c r="G1462" s="158" t="str">
        <f t="shared" ca="1" si="340"/>
        <v/>
      </c>
      <c r="H1462" s="159"/>
      <c r="I1462" s="160" t="str">
        <f>IF(H1462="","",INDEX(D.1[Quy cách],MATCH(H1462,D.1[Tên sản phẩm],0)))</f>
        <v/>
      </c>
      <c r="J1462" s="35" t="str">
        <f>IF(H1462="","",INDEX(D.1[ĐVT],MATCH(H1462,D.1[Tên sản phẩm],0)))</f>
        <v/>
      </c>
      <c r="K1462" s="163" t="str">
        <f>IF(H1462="","",INDEX(D.1[Đơn giá bán
(Tham khảo)],MATCH(H1462,D.1[Tên sản phẩm],0)))</f>
        <v/>
      </c>
      <c r="L1462" s="162"/>
      <c r="M1462" s="159"/>
      <c r="N1462" s="159"/>
      <c r="O1462" s="159"/>
      <c r="P1462" s="163" t="str">
        <f t="shared" si="341"/>
        <v/>
      </c>
      <c r="Q1462" s="164"/>
      <c r="R1462" s="162"/>
      <c r="S1462" s="163" t="str">
        <f t="shared" si="342"/>
        <v/>
      </c>
      <c r="T1462" s="164" t="str">
        <f t="shared" ca="1" si="343"/>
        <v/>
      </c>
      <c r="U1462" s="163" t="str">
        <f t="shared" si="344"/>
        <v/>
      </c>
      <c r="V1462" s="163" t="str">
        <f ca="1">IF(AND(C1462&lt;&gt;"",C1462&lt;&gt;OFFSET(C1462,1,0)),SUMIFS(B.2[Giá có thuế],B.2[Số ĐK],C1462),"")</f>
        <v/>
      </c>
      <c r="W1462" s="159"/>
      <c r="X1462" s="161" t="str">
        <f>IF(W1462="","",'Thông Tin Chung'!$L$3)</f>
        <v/>
      </c>
      <c r="Y1462" s="163" t="str">
        <f t="shared" ca="1" si="345"/>
        <v/>
      </c>
      <c r="Z1462" s="165"/>
      <c r="AA1462" s="155" t="str">
        <f ca="1">IF(C1462="","",IF(OR(D1462&lt;NgayBatDau,D1462&gt;NgayKetThuc),"Ngày tháng phải nằm trong kỳ báo cáo",IF(AND(G1462&lt;&gt;"",COUNTIF(D.2[Tên khách hàng],G1462)=0),"Tên KH chưa khai báo trong DSKH",IF(AND(H1462&lt;&gt;"",COUNTIF(D.1[Tên sản phẩm],H1462)=0),"SP này chưa khai báo trong DSSP",""))))</f>
        <v/>
      </c>
      <c r="AB1462" s="23" t="str">
        <f t="shared" ca="1" si="331"/>
        <v/>
      </c>
      <c r="AC1462" s="23" t="str">
        <f t="shared" ca="1" si="332"/>
        <v/>
      </c>
      <c r="AD1462" s="23" t="str">
        <f t="shared" ca="1" si="333"/>
        <v/>
      </c>
      <c r="AE1462" s="68" t="str">
        <f t="shared" ca="1" si="334"/>
        <v/>
      </c>
      <c r="AF1462" s="69" t="str">
        <f>IF(OR(H1462="",S1462=""),"",S1462-(SUM(L1462,M1462)*INDEX(D.1[Đơn giá],MATCH(H1462,D.1[Tên sản phẩm],0))))</f>
        <v/>
      </c>
      <c r="AG1462" s="90" t="str">
        <f t="shared" ca="1" si="335"/>
        <v/>
      </c>
      <c r="AH1462" s="90"/>
    </row>
    <row r="1463" spans="2:34" ht="27.75" customHeight="1" x14ac:dyDescent="0.2">
      <c r="B1463" s="154">
        <f t="shared" si="336"/>
        <v>1460</v>
      </c>
      <c r="C1463" s="155" t="str">
        <f t="shared" ca="1" si="337"/>
        <v/>
      </c>
      <c r="D1463" s="156" t="str">
        <f t="shared" ca="1" si="338"/>
        <v/>
      </c>
      <c r="E1463" s="157" t="str">
        <f t="shared" ca="1" si="339"/>
        <v/>
      </c>
      <c r="F1463" s="157"/>
      <c r="G1463" s="158" t="str">
        <f t="shared" ca="1" si="340"/>
        <v/>
      </c>
      <c r="H1463" s="159"/>
      <c r="I1463" s="160" t="str">
        <f>IF(H1463="","",INDEX(D.1[Quy cách],MATCH(H1463,D.1[Tên sản phẩm],0)))</f>
        <v/>
      </c>
      <c r="J1463" s="35" t="str">
        <f>IF(H1463="","",INDEX(D.1[ĐVT],MATCH(H1463,D.1[Tên sản phẩm],0)))</f>
        <v/>
      </c>
      <c r="K1463" s="163" t="str">
        <f>IF(H1463="","",INDEX(D.1[Đơn giá bán
(Tham khảo)],MATCH(H1463,D.1[Tên sản phẩm],0)))</f>
        <v/>
      </c>
      <c r="L1463" s="162"/>
      <c r="M1463" s="159"/>
      <c r="N1463" s="159"/>
      <c r="O1463" s="159"/>
      <c r="P1463" s="163" t="str">
        <f t="shared" si="341"/>
        <v/>
      </c>
      <c r="Q1463" s="164"/>
      <c r="R1463" s="162"/>
      <c r="S1463" s="163" t="str">
        <f t="shared" si="342"/>
        <v/>
      </c>
      <c r="T1463" s="164" t="str">
        <f t="shared" ca="1" si="343"/>
        <v/>
      </c>
      <c r="U1463" s="163" t="str">
        <f t="shared" si="344"/>
        <v/>
      </c>
      <c r="V1463" s="163" t="str">
        <f ca="1">IF(AND(C1463&lt;&gt;"",C1463&lt;&gt;OFFSET(C1463,1,0)),SUMIFS(B.2[Giá có thuế],B.2[Số ĐK],C1463),"")</f>
        <v/>
      </c>
      <c r="W1463" s="159"/>
      <c r="X1463" s="161" t="str">
        <f>IF(W1463="","",'Thông Tin Chung'!$L$3)</f>
        <v/>
      </c>
      <c r="Y1463" s="163" t="str">
        <f t="shared" ca="1" si="345"/>
        <v/>
      </c>
      <c r="Z1463" s="165"/>
      <c r="AA1463" s="155" t="str">
        <f ca="1">IF(C1463="","",IF(OR(D1463&lt;NgayBatDau,D1463&gt;NgayKetThuc),"Ngày tháng phải nằm trong kỳ báo cáo",IF(AND(G1463&lt;&gt;"",COUNTIF(D.2[Tên khách hàng],G1463)=0),"Tên KH chưa khai báo trong DSKH",IF(AND(H1463&lt;&gt;"",COUNTIF(D.1[Tên sản phẩm],H1463)=0),"SP này chưa khai báo trong DSSP",""))))</f>
        <v/>
      </c>
      <c r="AB1463" s="23" t="str">
        <f t="shared" ca="1" si="331"/>
        <v/>
      </c>
      <c r="AC1463" s="23" t="str">
        <f t="shared" ca="1" si="332"/>
        <v/>
      </c>
      <c r="AD1463" s="23" t="str">
        <f t="shared" ca="1" si="333"/>
        <v/>
      </c>
      <c r="AE1463" s="68" t="str">
        <f t="shared" ca="1" si="334"/>
        <v/>
      </c>
      <c r="AF1463" s="69" t="str">
        <f>IF(OR(H1463="",S1463=""),"",S1463-(SUM(L1463,M1463)*INDEX(D.1[Đơn giá],MATCH(H1463,D.1[Tên sản phẩm],0))))</f>
        <v/>
      </c>
      <c r="AG1463" s="90" t="str">
        <f t="shared" ca="1" si="335"/>
        <v/>
      </c>
      <c r="AH1463" s="90"/>
    </row>
    <row r="1464" spans="2:34" ht="27.75" customHeight="1" x14ac:dyDescent="0.2">
      <c r="B1464" s="154">
        <f t="shared" si="336"/>
        <v>1461</v>
      </c>
      <c r="C1464" s="155" t="str">
        <f t="shared" ca="1" si="337"/>
        <v/>
      </c>
      <c r="D1464" s="156" t="str">
        <f t="shared" ca="1" si="338"/>
        <v/>
      </c>
      <c r="E1464" s="157" t="str">
        <f t="shared" ca="1" si="339"/>
        <v/>
      </c>
      <c r="F1464" s="157"/>
      <c r="G1464" s="158" t="str">
        <f t="shared" ca="1" si="340"/>
        <v/>
      </c>
      <c r="H1464" s="159"/>
      <c r="I1464" s="160" t="str">
        <f>IF(H1464="","",INDEX(D.1[Quy cách],MATCH(H1464,D.1[Tên sản phẩm],0)))</f>
        <v/>
      </c>
      <c r="J1464" s="35" t="str">
        <f>IF(H1464="","",INDEX(D.1[ĐVT],MATCH(H1464,D.1[Tên sản phẩm],0)))</f>
        <v/>
      </c>
      <c r="K1464" s="163" t="str">
        <f>IF(H1464="","",INDEX(D.1[Đơn giá bán
(Tham khảo)],MATCH(H1464,D.1[Tên sản phẩm],0)))</f>
        <v/>
      </c>
      <c r="L1464" s="162"/>
      <c r="M1464" s="159"/>
      <c r="N1464" s="159"/>
      <c r="O1464" s="159"/>
      <c r="P1464" s="163" t="str">
        <f t="shared" si="341"/>
        <v/>
      </c>
      <c r="Q1464" s="164"/>
      <c r="R1464" s="162"/>
      <c r="S1464" s="163" t="str">
        <f t="shared" si="342"/>
        <v/>
      </c>
      <c r="T1464" s="164" t="str">
        <f t="shared" ca="1" si="343"/>
        <v/>
      </c>
      <c r="U1464" s="163" t="str">
        <f t="shared" si="344"/>
        <v/>
      </c>
      <c r="V1464" s="163" t="str">
        <f ca="1">IF(AND(C1464&lt;&gt;"",C1464&lt;&gt;OFFSET(C1464,1,0)),SUMIFS(B.2[Giá có thuế],B.2[Số ĐK],C1464),"")</f>
        <v/>
      </c>
      <c r="W1464" s="159"/>
      <c r="X1464" s="161" t="str">
        <f>IF(W1464="","",'Thông Tin Chung'!$L$3)</f>
        <v/>
      </c>
      <c r="Y1464" s="163" t="str">
        <f t="shared" ca="1" si="345"/>
        <v/>
      </c>
      <c r="Z1464" s="165"/>
      <c r="AA1464" s="155" t="str">
        <f ca="1">IF(C1464="","",IF(OR(D1464&lt;NgayBatDau,D1464&gt;NgayKetThuc),"Ngày tháng phải nằm trong kỳ báo cáo",IF(AND(G1464&lt;&gt;"",COUNTIF(D.2[Tên khách hàng],G1464)=0),"Tên KH chưa khai báo trong DSKH",IF(AND(H1464&lt;&gt;"",COUNTIF(D.1[Tên sản phẩm],H1464)=0),"SP này chưa khai báo trong DSSP",""))))</f>
        <v/>
      </c>
      <c r="AB1464" s="23" t="str">
        <f t="shared" ca="1" si="331"/>
        <v/>
      </c>
      <c r="AC1464" s="23" t="str">
        <f t="shared" ca="1" si="332"/>
        <v/>
      </c>
      <c r="AD1464" s="23" t="str">
        <f t="shared" ca="1" si="333"/>
        <v/>
      </c>
      <c r="AE1464" s="68" t="str">
        <f t="shared" ca="1" si="334"/>
        <v/>
      </c>
      <c r="AF1464" s="69" t="str">
        <f>IF(OR(H1464="",S1464=""),"",S1464-(SUM(L1464,M1464)*INDEX(D.1[Đơn giá],MATCH(H1464,D.1[Tên sản phẩm],0))))</f>
        <v/>
      </c>
      <c r="AG1464" s="90" t="str">
        <f t="shared" ca="1" si="335"/>
        <v/>
      </c>
      <c r="AH1464" s="90"/>
    </row>
    <row r="1465" spans="2:34" ht="27.75" customHeight="1" x14ac:dyDescent="0.2">
      <c r="B1465" s="154">
        <f t="shared" si="336"/>
        <v>1462</v>
      </c>
      <c r="C1465" s="155" t="str">
        <f t="shared" ca="1" si="337"/>
        <v/>
      </c>
      <c r="D1465" s="156" t="str">
        <f t="shared" ca="1" si="338"/>
        <v/>
      </c>
      <c r="E1465" s="157" t="str">
        <f t="shared" ca="1" si="339"/>
        <v/>
      </c>
      <c r="F1465" s="157"/>
      <c r="G1465" s="158" t="str">
        <f t="shared" ca="1" si="340"/>
        <v/>
      </c>
      <c r="H1465" s="159"/>
      <c r="I1465" s="160" t="str">
        <f>IF(H1465="","",INDEX(D.1[Quy cách],MATCH(H1465,D.1[Tên sản phẩm],0)))</f>
        <v/>
      </c>
      <c r="J1465" s="35" t="str">
        <f>IF(H1465="","",INDEX(D.1[ĐVT],MATCH(H1465,D.1[Tên sản phẩm],0)))</f>
        <v/>
      </c>
      <c r="K1465" s="163" t="str">
        <f>IF(H1465="","",INDEX(D.1[Đơn giá bán
(Tham khảo)],MATCH(H1465,D.1[Tên sản phẩm],0)))</f>
        <v/>
      </c>
      <c r="L1465" s="162"/>
      <c r="M1465" s="159"/>
      <c r="N1465" s="159"/>
      <c r="O1465" s="159"/>
      <c r="P1465" s="163" t="str">
        <f t="shared" si="341"/>
        <v/>
      </c>
      <c r="Q1465" s="164"/>
      <c r="R1465" s="162"/>
      <c r="S1465" s="163" t="str">
        <f t="shared" si="342"/>
        <v/>
      </c>
      <c r="T1465" s="164" t="str">
        <f t="shared" ca="1" si="343"/>
        <v/>
      </c>
      <c r="U1465" s="163" t="str">
        <f t="shared" si="344"/>
        <v/>
      </c>
      <c r="V1465" s="163" t="str">
        <f ca="1">IF(AND(C1465&lt;&gt;"",C1465&lt;&gt;OFFSET(C1465,1,0)),SUMIFS(B.2[Giá có thuế],B.2[Số ĐK],C1465),"")</f>
        <v/>
      </c>
      <c r="W1465" s="159"/>
      <c r="X1465" s="161" t="str">
        <f>IF(W1465="","",'Thông Tin Chung'!$L$3)</f>
        <v/>
      </c>
      <c r="Y1465" s="163" t="str">
        <f t="shared" ca="1" si="345"/>
        <v/>
      </c>
      <c r="Z1465" s="165"/>
      <c r="AA1465" s="155" t="str">
        <f ca="1">IF(C1465="","",IF(OR(D1465&lt;NgayBatDau,D1465&gt;NgayKetThuc),"Ngày tháng phải nằm trong kỳ báo cáo",IF(AND(G1465&lt;&gt;"",COUNTIF(D.2[Tên khách hàng],G1465)=0),"Tên KH chưa khai báo trong DSKH",IF(AND(H1465&lt;&gt;"",COUNTIF(D.1[Tên sản phẩm],H1465)=0),"SP này chưa khai báo trong DSSP",""))))</f>
        <v/>
      </c>
      <c r="AB1465" s="23" t="str">
        <f t="shared" ca="1" si="331"/>
        <v/>
      </c>
      <c r="AC1465" s="23" t="str">
        <f t="shared" ca="1" si="332"/>
        <v/>
      </c>
      <c r="AD1465" s="23" t="str">
        <f t="shared" ca="1" si="333"/>
        <v/>
      </c>
      <c r="AE1465" s="68" t="str">
        <f t="shared" ca="1" si="334"/>
        <v/>
      </c>
      <c r="AF1465" s="69" t="str">
        <f>IF(OR(H1465="",S1465=""),"",S1465-(SUM(L1465,M1465)*INDEX(D.1[Đơn giá],MATCH(H1465,D.1[Tên sản phẩm],0))))</f>
        <v/>
      </c>
      <c r="AG1465" s="90" t="str">
        <f t="shared" ca="1" si="335"/>
        <v/>
      </c>
      <c r="AH1465" s="90"/>
    </row>
    <row r="1466" spans="2:34" ht="27.75" customHeight="1" x14ac:dyDescent="0.2">
      <c r="B1466" s="154">
        <f t="shared" si="336"/>
        <v>1463</v>
      </c>
      <c r="C1466" s="155" t="str">
        <f t="shared" ca="1" si="337"/>
        <v/>
      </c>
      <c r="D1466" s="156" t="str">
        <f t="shared" ca="1" si="338"/>
        <v/>
      </c>
      <c r="E1466" s="157" t="str">
        <f t="shared" ca="1" si="339"/>
        <v/>
      </c>
      <c r="F1466" s="157"/>
      <c r="G1466" s="158" t="str">
        <f t="shared" ca="1" si="340"/>
        <v/>
      </c>
      <c r="H1466" s="159"/>
      <c r="I1466" s="160" t="str">
        <f>IF(H1466="","",INDEX(D.1[Quy cách],MATCH(H1466,D.1[Tên sản phẩm],0)))</f>
        <v/>
      </c>
      <c r="J1466" s="35" t="str">
        <f>IF(H1466="","",INDEX(D.1[ĐVT],MATCH(H1466,D.1[Tên sản phẩm],0)))</f>
        <v/>
      </c>
      <c r="K1466" s="163" t="str">
        <f>IF(H1466="","",INDEX(D.1[Đơn giá bán
(Tham khảo)],MATCH(H1466,D.1[Tên sản phẩm],0)))</f>
        <v/>
      </c>
      <c r="L1466" s="162"/>
      <c r="M1466" s="159"/>
      <c r="N1466" s="159"/>
      <c r="O1466" s="159"/>
      <c r="P1466" s="163" t="str">
        <f t="shared" si="341"/>
        <v/>
      </c>
      <c r="Q1466" s="164"/>
      <c r="R1466" s="162"/>
      <c r="S1466" s="163" t="str">
        <f t="shared" si="342"/>
        <v/>
      </c>
      <c r="T1466" s="164" t="str">
        <f t="shared" ca="1" si="343"/>
        <v/>
      </c>
      <c r="U1466" s="163" t="str">
        <f t="shared" si="344"/>
        <v/>
      </c>
      <c r="V1466" s="163" t="str">
        <f ca="1">IF(AND(C1466&lt;&gt;"",C1466&lt;&gt;OFFSET(C1466,1,0)),SUMIFS(B.2[Giá có thuế],B.2[Số ĐK],C1466),"")</f>
        <v/>
      </c>
      <c r="W1466" s="159"/>
      <c r="X1466" s="161" t="str">
        <f>IF(W1466="","",'Thông Tin Chung'!$L$3)</f>
        <v/>
      </c>
      <c r="Y1466" s="163" t="str">
        <f t="shared" ca="1" si="345"/>
        <v/>
      </c>
      <c r="Z1466" s="165"/>
      <c r="AA1466" s="155" t="str">
        <f ca="1">IF(C1466="","",IF(OR(D1466&lt;NgayBatDau,D1466&gt;NgayKetThuc),"Ngày tháng phải nằm trong kỳ báo cáo",IF(AND(G1466&lt;&gt;"",COUNTIF(D.2[Tên khách hàng],G1466)=0),"Tên KH chưa khai báo trong DSKH",IF(AND(H1466&lt;&gt;"",COUNTIF(D.1[Tên sản phẩm],H1466)=0),"SP này chưa khai báo trong DSSP",""))))</f>
        <v/>
      </c>
      <c r="AB1466" s="23" t="str">
        <f t="shared" ca="1" si="331"/>
        <v/>
      </c>
      <c r="AC1466" s="23" t="str">
        <f t="shared" ca="1" si="332"/>
        <v/>
      </c>
      <c r="AD1466" s="23" t="str">
        <f t="shared" ca="1" si="333"/>
        <v/>
      </c>
      <c r="AE1466" s="68" t="str">
        <f t="shared" ca="1" si="334"/>
        <v/>
      </c>
      <c r="AF1466" s="69" t="str">
        <f>IF(OR(H1466="",S1466=""),"",S1466-(SUM(L1466,M1466)*INDEX(D.1[Đơn giá],MATCH(H1466,D.1[Tên sản phẩm],0))))</f>
        <v/>
      </c>
      <c r="AG1466" s="90" t="str">
        <f t="shared" ca="1" si="335"/>
        <v/>
      </c>
      <c r="AH1466" s="90"/>
    </row>
    <row r="1467" spans="2:34" ht="27.75" customHeight="1" x14ac:dyDescent="0.2">
      <c r="B1467" s="154">
        <f t="shared" si="336"/>
        <v>1464</v>
      </c>
      <c r="C1467" s="155" t="str">
        <f t="shared" ca="1" si="337"/>
        <v/>
      </c>
      <c r="D1467" s="156" t="str">
        <f t="shared" ca="1" si="338"/>
        <v/>
      </c>
      <c r="E1467" s="157" t="str">
        <f t="shared" ca="1" si="339"/>
        <v/>
      </c>
      <c r="F1467" s="157"/>
      <c r="G1467" s="158" t="str">
        <f t="shared" ca="1" si="340"/>
        <v/>
      </c>
      <c r="H1467" s="159"/>
      <c r="I1467" s="160" t="str">
        <f>IF(H1467="","",INDEX(D.1[Quy cách],MATCH(H1467,D.1[Tên sản phẩm],0)))</f>
        <v/>
      </c>
      <c r="J1467" s="35" t="str">
        <f>IF(H1467="","",INDEX(D.1[ĐVT],MATCH(H1467,D.1[Tên sản phẩm],0)))</f>
        <v/>
      </c>
      <c r="K1467" s="163" t="str">
        <f>IF(H1467="","",INDEX(D.1[Đơn giá bán
(Tham khảo)],MATCH(H1467,D.1[Tên sản phẩm],0)))</f>
        <v/>
      </c>
      <c r="L1467" s="162"/>
      <c r="M1467" s="159"/>
      <c r="N1467" s="159"/>
      <c r="O1467" s="159"/>
      <c r="P1467" s="163" t="str">
        <f t="shared" si="341"/>
        <v/>
      </c>
      <c r="Q1467" s="164"/>
      <c r="R1467" s="162"/>
      <c r="S1467" s="163" t="str">
        <f t="shared" si="342"/>
        <v/>
      </c>
      <c r="T1467" s="164" t="str">
        <f t="shared" ca="1" si="343"/>
        <v/>
      </c>
      <c r="U1467" s="163" t="str">
        <f t="shared" si="344"/>
        <v/>
      </c>
      <c r="V1467" s="163" t="str">
        <f ca="1">IF(AND(C1467&lt;&gt;"",C1467&lt;&gt;OFFSET(C1467,1,0)),SUMIFS(B.2[Giá có thuế],B.2[Số ĐK],C1467),"")</f>
        <v/>
      </c>
      <c r="W1467" s="159"/>
      <c r="X1467" s="161" t="str">
        <f>IF(W1467="","",'Thông Tin Chung'!$L$3)</f>
        <v/>
      </c>
      <c r="Y1467" s="163" t="str">
        <f t="shared" ca="1" si="345"/>
        <v/>
      </c>
      <c r="Z1467" s="165"/>
      <c r="AA1467" s="155" t="str">
        <f ca="1">IF(C1467="","",IF(OR(D1467&lt;NgayBatDau,D1467&gt;NgayKetThuc),"Ngày tháng phải nằm trong kỳ báo cáo",IF(AND(G1467&lt;&gt;"",COUNTIF(D.2[Tên khách hàng],G1467)=0),"Tên KH chưa khai báo trong DSKH",IF(AND(H1467&lt;&gt;"",COUNTIF(D.1[Tên sản phẩm],H1467)=0),"SP này chưa khai báo trong DSSP",""))))</f>
        <v/>
      </c>
      <c r="AB1467" s="23" t="str">
        <f t="shared" ca="1" si="331"/>
        <v/>
      </c>
      <c r="AC1467" s="23" t="str">
        <f t="shared" ca="1" si="332"/>
        <v/>
      </c>
      <c r="AD1467" s="23" t="str">
        <f t="shared" ca="1" si="333"/>
        <v/>
      </c>
      <c r="AE1467" s="68" t="str">
        <f t="shared" ca="1" si="334"/>
        <v/>
      </c>
      <c r="AF1467" s="69" t="str">
        <f>IF(OR(H1467="",S1467=""),"",S1467-(SUM(L1467,M1467)*INDEX(D.1[Đơn giá],MATCH(H1467,D.1[Tên sản phẩm],0))))</f>
        <v/>
      </c>
      <c r="AG1467" s="90" t="str">
        <f t="shared" ca="1" si="335"/>
        <v/>
      </c>
      <c r="AH1467" s="90"/>
    </row>
    <row r="1468" spans="2:34" ht="27.75" customHeight="1" x14ac:dyDescent="0.2">
      <c r="B1468" s="154">
        <f t="shared" si="336"/>
        <v>1465</v>
      </c>
      <c r="C1468" s="155" t="str">
        <f t="shared" ca="1" si="337"/>
        <v/>
      </c>
      <c r="D1468" s="156" t="str">
        <f t="shared" ca="1" si="338"/>
        <v/>
      </c>
      <c r="E1468" s="157" t="str">
        <f t="shared" ca="1" si="339"/>
        <v/>
      </c>
      <c r="F1468" s="157"/>
      <c r="G1468" s="158" t="str">
        <f t="shared" ca="1" si="340"/>
        <v/>
      </c>
      <c r="H1468" s="159"/>
      <c r="I1468" s="160" t="str">
        <f>IF(H1468="","",INDEX(D.1[Quy cách],MATCH(H1468,D.1[Tên sản phẩm],0)))</f>
        <v/>
      </c>
      <c r="J1468" s="35" t="str">
        <f>IF(H1468="","",INDEX(D.1[ĐVT],MATCH(H1468,D.1[Tên sản phẩm],0)))</f>
        <v/>
      </c>
      <c r="K1468" s="163" t="str">
        <f>IF(H1468="","",INDEX(D.1[Đơn giá bán
(Tham khảo)],MATCH(H1468,D.1[Tên sản phẩm],0)))</f>
        <v/>
      </c>
      <c r="L1468" s="162"/>
      <c r="M1468" s="159"/>
      <c r="N1468" s="159"/>
      <c r="O1468" s="159"/>
      <c r="P1468" s="163" t="str">
        <f t="shared" si="341"/>
        <v/>
      </c>
      <c r="Q1468" s="164"/>
      <c r="R1468" s="162"/>
      <c r="S1468" s="163" t="str">
        <f t="shared" si="342"/>
        <v/>
      </c>
      <c r="T1468" s="164" t="str">
        <f t="shared" ca="1" si="343"/>
        <v/>
      </c>
      <c r="U1468" s="163" t="str">
        <f t="shared" si="344"/>
        <v/>
      </c>
      <c r="V1468" s="163" t="str">
        <f ca="1">IF(AND(C1468&lt;&gt;"",C1468&lt;&gt;OFFSET(C1468,1,0)),SUMIFS(B.2[Giá có thuế],B.2[Số ĐK],C1468),"")</f>
        <v/>
      </c>
      <c r="W1468" s="159"/>
      <c r="X1468" s="161" t="str">
        <f>IF(W1468="","",'Thông Tin Chung'!$L$3)</f>
        <v/>
      </c>
      <c r="Y1468" s="163" t="str">
        <f t="shared" ca="1" si="345"/>
        <v/>
      </c>
      <c r="Z1468" s="165"/>
      <c r="AA1468" s="155" t="str">
        <f ca="1">IF(C1468="","",IF(OR(D1468&lt;NgayBatDau,D1468&gt;NgayKetThuc),"Ngày tháng phải nằm trong kỳ báo cáo",IF(AND(G1468&lt;&gt;"",COUNTIF(D.2[Tên khách hàng],G1468)=0),"Tên KH chưa khai báo trong DSKH",IF(AND(H1468&lt;&gt;"",COUNTIF(D.1[Tên sản phẩm],H1468)=0),"SP này chưa khai báo trong DSSP",""))))</f>
        <v/>
      </c>
      <c r="AB1468" s="23" t="str">
        <f t="shared" ca="1" si="331"/>
        <v/>
      </c>
      <c r="AC1468" s="23" t="str">
        <f t="shared" ca="1" si="332"/>
        <v/>
      </c>
      <c r="AD1468" s="23" t="str">
        <f t="shared" ca="1" si="333"/>
        <v/>
      </c>
      <c r="AE1468" s="68" t="str">
        <f t="shared" ca="1" si="334"/>
        <v/>
      </c>
      <c r="AF1468" s="69" t="str">
        <f>IF(OR(H1468="",S1468=""),"",S1468-(SUM(L1468,M1468)*INDEX(D.1[Đơn giá],MATCH(H1468,D.1[Tên sản phẩm],0))))</f>
        <v/>
      </c>
      <c r="AG1468" s="90" t="str">
        <f t="shared" ca="1" si="335"/>
        <v/>
      </c>
      <c r="AH1468" s="90"/>
    </row>
    <row r="1469" spans="2:34" ht="27.75" customHeight="1" x14ac:dyDescent="0.2">
      <c r="B1469" s="154">
        <f t="shared" si="336"/>
        <v>1466</v>
      </c>
      <c r="C1469" s="155" t="str">
        <f t="shared" ca="1" si="337"/>
        <v/>
      </c>
      <c r="D1469" s="156" t="str">
        <f t="shared" ca="1" si="338"/>
        <v/>
      </c>
      <c r="E1469" s="157" t="str">
        <f t="shared" ca="1" si="339"/>
        <v/>
      </c>
      <c r="F1469" s="157"/>
      <c r="G1469" s="158" t="str">
        <f t="shared" ca="1" si="340"/>
        <v/>
      </c>
      <c r="H1469" s="159"/>
      <c r="I1469" s="160" t="str">
        <f>IF(H1469="","",INDEX(D.1[Quy cách],MATCH(H1469,D.1[Tên sản phẩm],0)))</f>
        <v/>
      </c>
      <c r="J1469" s="35" t="str">
        <f>IF(H1469="","",INDEX(D.1[ĐVT],MATCH(H1469,D.1[Tên sản phẩm],0)))</f>
        <v/>
      </c>
      <c r="K1469" s="163" t="str">
        <f>IF(H1469="","",INDEX(D.1[Đơn giá bán
(Tham khảo)],MATCH(H1469,D.1[Tên sản phẩm],0)))</f>
        <v/>
      </c>
      <c r="L1469" s="162"/>
      <c r="M1469" s="159"/>
      <c r="N1469" s="159"/>
      <c r="O1469" s="159"/>
      <c r="P1469" s="163" t="str">
        <f t="shared" si="341"/>
        <v/>
      </c>
      <c r="Q1469" s="164"/>
      <c r="R1469" s="162"/>
      <c r="S1469" s="163" t="str">
        <f t="shared" si="342"/>
        <v/>
      </c>
      <c r="T1469" s="164" t="str">
        <f t="shared" ca="1" si="343"/>
        <v/>
      </c>
      <c r="U1469" s="163" t="str">
        <f t="shared" si="344"/>
        <v/>
      </c>
      <c r="V1469" s="163" t="str">
        <f ca="1">IF(AND(C1469&lt;&gt;"",C1469&lt;&gt;OFFSET(C1469,1,0)),SUMIFS(B.2[Giá có thuế],B.2[Số ĐK],C1469),"")</f>
        <v/>
      </c>
      <c r="W1469" s="159"/>
      <c r="X1469" s="161" t="str">
        <f>IF(W1469="","",'Thông Tin Chung'!$L$3)</f>
        <v/>
      </c>
      <c r="Y1469" s="163" t="str">
        <f t="shared" ca="1" si="345"/>
        <v/>
      </c>
      <c r="Z1469" s="165"/>
      <c r="AA1469" s="155" t="str">
        <f ca="1">IF(C1469="","",IF(OR(D1469&lt;NgayBatDau,D1469&gt;NgayKetThuc),"Ngày tháng phải nằm trong kỳ báo cáo",IF(AND(G1469&lt;&gt;"",COUNTIF(D.2[Tên khách hàng],G1469)=0),"Tên KH chưa khai báo trong DSKH",IF(AND(H1469&lt;&gt;"",COUNTIF(D.1[Tên sản phẩm],H1469)=0),"SP này chưa khai báo trong DSSP",""))))</f>
        <v/>
      </c>
      <c r="AB1469" s="23" t="str">
        <f t="shared" ca="1" si="331"/>
        <v/>
      </c>
      <c r="AC1469" s="23" t="str">
        <f t="shared" ca="1" si="332"/>
        <v/>
      </c>
      <c r="AD1469" s="23" t="str">
        <f t="shared" ca="1" si="333"/>
        <v/>
      </c>
      <c r="AE1469" s="68" t="str">
        <f t="shared" ca="1" si="334"/>
        <v/>
      </c>
      <c r="AF1469" s="69" t="str">
        <f>IF(OR(H1469="",S1469=""),"",S1469-(SUM(L1469,M1469)*INDEX(D.1[Đơn giá],MATCH(H1469,D.1[Tên sản phẩm],0))))</f>
        <v/>
      </c>
      <c r="AG1469" s="90" t="str">
        <f t="shared" ca="1" si="335"/>
        <v/>
      </c>
      <c r="AH1469" s="90"/>
    </row>
    <row r="1470" spans="2:34" ht="27.75" customHeight="1" x14ac:dyDescent="0.2">
      <c r="B1470" s="154">
        <f t="shared" si="336"/>
        <v>1467</v>
      </c>
      <c r="C1470" s="155" t="str">
        <f t="shared" ca="1" si="337"/>
        <v/>
      </c>
      <c r="D1470" s="156" t="str">
        <f t="shared" ca="1" si="338"/>
        <v/>
      </c>
      <c r="E1470" s="157" t="str">
        <f t="shared" ca="1" si="339"/>
        <v/>
      </c>
      <c r="F1470" s="157"/>
      <c r="G1470" s="158" t="str">
        <f t="shared" ca="1" si="340"/>
        <v/>
      </c>
      <c r="H1470" s="159"/>
      <c r="I1470" s="160" t="str">
        <f>IF(H1470="","",INDEX(D.1[Quy cách],MATCH(H1470,D.1[Tên sản phẩm],0)))</f>
        <v/>
      </c>
      <c r="J1470" s="35" t="str">
        <f>IF(H1470="","",INDEX(D.1[ĐVT],MATCH(H1470,D.1[Tên sản phẩm],0)))</f>
        <v/>
      </c>
      <c r="K1470" s="163" t="str">
        <f>IF(H1470="","",INDEX(D.1[Đơn giá bán
(Tham khảo)],MATCH(H1470,D.1[Tên sản phẩm],0)))</f>
        <v/>
      </c>
      <c r="L1470" s="162"/>
      <c r="M1470" s="159"/>
      <c r="N1470" s="159"/>
      <c r="O1470" s="159"/>
      <c r="P1470" s="163" t="str">
        <f t="shared" si="341"/>
        <v/>
      </c>
      <c r="Q1470" s="164"/>
      <c r="R1470" s="162"/>
      <c r="S1470" s="163" t="str">
        <f t="shared" si="342"/>
        <v/>
      </c>
      <c r="T1470" s="164" t="str">
        <f t="shared" ca="1" si="343"/>
        <v/>
      </c>
      <c r="U1470" s="163" t="str">
        <f t="shared" si="344"/>
        <v/>
      </c>
      <c r="V1470" s="163" t="str">
        <f ca="1">IF(AND(C1470&lt;&gt;"",C1470&lt;&gt;OFFSET(C1470,1,0)),SUMIFS(B.2[Giá có thuế],B.2[Số ĐK],C1470),"")</f>
        <v/>
      </c>
      <c r="W1470" s="159"/>
      <c r="X1470" s="161" t="str">
        <f>IF(W1470="","",'Thông Tin Chung'!$L$3)</f>
        <v/>
      </c>
      <c r="Y1470" s="163" t="str">
        <f t="shared" ca="1" si="345"/>
        <v/>
      </c>
      <c r="Z1470" s="165"/>
      <c r="AA1470" s="155" t="str">
        <f ca="1">IF(C1470="","",IF(OR(D1470&lt;NgayBatDau,D1470&gt;NgayKetThuc),"Ngày tháng phải nằm trong kỳ báo cáo",IF(AND(G1470&lt;&gt;"",COUNTIF(D.2[Tên khách hàng],G1470)=0),"Tên KH chưa khai báo trong DSKH",IF(AND(H1470&lt;&gt;"",COUNTIF(D.1[Tên sản phẩm],H1470)=0),"SP này chưa khai báo trong DSSP",""))))</f>
        <v/>
      </c>
      <c r="AB1470" s="23" t="str">
        <f t="shared" ca="1" si="331"/>
        <v/>
      </c>
      <c r="AC1470" s="23" t="str">
        <f t="shared" ca="1" si="332"/>
        <v/>
      </c>
      <c r="AD1470" s="23" t="str">
        <f t="shared" ca="1" si="333"/>
        <v/>
      </c>
      <c r="AE1470" s="68" t="str">
        <f t="shared" ca="1" si="334"/>
        <v/>
      </c>
      <c r="AF1470" s="69" t="str">
        <f>IF(OR(H1470="",S1470=""),"",S1470-(SUM(L1470,M1470)*INDEX(D.1[Đơn giá],MATCH(H1470,D.1[Tên sản phẩm],0))))</f>
        <v/>
      </c>
      <c r="AG1470" s="90" t="str">
        <f t="shared" ca="1" si="335"/>
        <v/>
      </c>
      <c r="AH1470" s="90"/>
    </row>
    <row r="1471" spans="2:34" ht="27.75" customHeight="1" x14ac:dyDescent="0.2">
      <c r="B1471" s="154">
        <f t="shared" si="336"/>
        <v>1468</v>
      </c>
      <c r="C1471" s="155" t="str">
        <f t="shared" ca="1" si="337"/>
        <v/>
      </c>
      <c r="D1471" s="156" t="str">
        <f t="shared" ca="1" si="338"/>
        <v/>
      </c>
      <c r="E1471" s="157" t="str">
        <f t="shared" ca="1" si="339"/>
        <v/>
      </c>
      <c r="F1471" s="157"/>
      <c r="G1471" s="158" t="str">
        <f t="shared" ca="1" si="340"/>
        <v/>
      </c>
      <c r="H1471" s="159"/>
      <c r="I1471" s="160" t="str">
        <f>IF(H1471="","",INDEX(D.1[Quy cách],MATCH(H1471,D.1[Tên sản phẩm],0)))</f>
        <v/>
      </c>
      <c r="J1471" s="35" t="str">
        <f>IF(H1471="","",INDEX(D.1[ĐVT],MATCH(H1471,D.1[Tên sản phẩm],0)))</f>
        <v/>
      </c>
      <c r="K1471" s="163" t="str">
        <f>IF(H1471="","",INDEX(D.1[Đơn giá bán
(Tham khảo)],MATCH(H1471,D.1[Tên sản phẩm],0)))</f>
        <v/>
      </c>
      <c r="L1471" s="162"/>
      <c r="M1471" s="159"/>
      <c r="N1471" s="159"/>
      <c r="O1471" s="159"/>
      <c r="P1471" s="163" t="str">
        <f t="shared" si="341"/>
        <v/>
      </c>
      <c r="Q1471" s="164"/>
      <c r="R1471" s="162"/>
      <c r="S1471" s="163" t="str">
        <f t="shared" si="342"/>
        <v/>
      </c>
      <c r="T1471" s="164" t="str">
        <f t="shared" ca="1" si="343"/>
        <v/>
      </c>
      <c r="U1471" s="163" t="str">
        <f t="shared" si="344"/>
        <v/>
      </c>
      <c r="V1471" s="163" t="str">
        <f ca="1">IF(AND(C1471&lt;&gt;"",C1471&lt;&gt;OFFSET(C1471,1,0)),SUMIFS(B.2[Giá có thuế],B.2[Số ĐK],C1471),"")</f>
        <v/>
      </c>
      <c r="W1471" s="159"/>
      <c r="X1471" s="161" t="str">
        <f>IF(W1471="","",'Thông Tin Chung'!$L$3)</f>
        <v/>
      </c>
      <c r="Y1471" s="163" t="str">
        <f t="shared" ca="1" si="345"/>
        <v/>
      </c>
      <c r="Z1471" s="165"/>
      <c r="AA1471" s="155" t="str">
        <f ca="1">IF(C1471="","",IF(OR(D1471&lt;NgayBatDau,D1471&gt;NgayKetThuc),"Ngày tháng phải nằm trong kỳ báo cáo",IF(AND(G1471&lt;&gt;"",COUNTIF(D.2[Tên khách hàng],G1471)=0),"Tên KH chưa khai báo trong DSKH",IF(AND(H1471&lt;&gt;"",COUNTIF(D.1[Tên sản phẩm],H1471)=0),"SP này chưa khai báo trong DSSP",""))))</f>
        <v/>
      </c>
      <c r="AB1471" s="23" t="str">
        <f t="shared" ca="1" si="331"/>
        <v/>
      </c>
      <c r="AC1471" s="23" t="str">
        <f t="shared" ca="1" si="332"/>
        <v/>
      </c>
      <c r="AD1471" s="23" t="str">
        <f t="shared" ca="1" si="333"/>
        <v/>
      </c>
      <c r="AE1471" s="68" t="str">
        <f t="shared" ca="1" si="334"/>
        <v/>
      </c>
      <c r="AF1471" s="69" t="str">
        <f>IF(OR(H1471="",S1471=""),"",S1471-(SUM(L1471,M1471)*INDEX(D.1[Đơn giá],MATCH(H1471,D.1[Tên sản phẩm],0))))</f>
        <v/>
      </c>
      <c r="AG1471" s="90" t="str">
        <f t="shared" ca="1" si="335"/>
        <v/>
      </c>
      <c r="AH1471" s="90"/>
    </row>
    <row r="1472" spans="2:34" ht="27.75" customHeight="1" x14ac:dyDescent="0.2">
      <c r="B1472" s="154">
        <f t="shared" si="336"/>
        <v>1469</v>
      </c>
      <c r="C1472" s="155" t="str">
        <f t="shared" ca="1" si="337"/>
        <v/>
      </c>
      <c r="D1472" s="156" t="str">
        <f t="shared" ca="1" si="338"/>
        <v/>
      </c>
      <c r="E1472" s="157" t="str">
        <f t="shared" ca="1" si="339"/>
        <v/>
      </c>
      <c r="F1472" s="157"/>
      <c r="G1472" s="158" t="str">
        <f t="shared" ca="1" si="340"/>
        <v/>
      </c>
      <c r="H1472" s="159"/>
      <c r="I1472" s="160" t="str">
        <f>IF(H1472="","",INDEX(D.1[Quy cách],MATCH(H1472,D.1[Tên sản phẩm],0)))</f>
        <v/>
      </c>
      <c r="J1472" s="35" t="str">
        <f>IF(H1472="","",INDEX(D.1[ĐVT],MATCH(H1472,D.1[Tên sản phẩm],0)))</f>
        <v/>
      </c>
      <c r="K1472" s="163" t="str">
        <f>IF(H1472="","",INDEX(D.1[Đơn giá bán
(Tham khảo)],MATCH(H1472,D.1[Tên sản phẩm],0)))</f>
        <v/>
      </c>
      <c r="L1472" s="162"/>
      <c r="M1472" s="159"/>
      <c r="N1472" s="159"/>
      <c r="O1472" s="159"/>
      <c r="P1472" s="163" t="str">
        <f t="shared" si="341"/>
        <v/>
      </c>
      <c r="Q1472" s="164"/>
      <c r="R1472" s="162"/>
      <c r="S1472" s="163" t="str">
        <f t="shared" si="342"/>
        <v/>
      </c>
      <c r="T1472" s="164" t="str">
        <f t="shared" ca="1" si="343"/>
        <v/>
      </c>
      <c r="U1472" s="163" t="str">
        <f t="shared" si="344"/>
        <v/>
      </c>
      <c r="V1472" s="163" t="str">
        <f ca="1">IF(AND(C1472&lt;&gt;"",C1472&lt;&gt;OFFSET(C1472,1,0)),SUMIFS(B.2[Giá có thuế],B.2[Số ĐK],C1472),"")</f>
        <v/>
      </c>
      <c r="W1472" s="159"/>
      <c r="X1472" s="161" t="str">
        <f>IF(W1472="","",'Thông Tin Chung'!$L$3)</f>
        <v/>
      </c>
      <c r="Y1472" s="163" t="str">
        <f t="shared" ca="1" si="345"/>
        <v/>
      </c>
      <c r="Z1472" s="165"/>
      <c r="AA1472" s="155" t="str">
        <f ca="1">IF(C1472="","",IF(OR(D1472&lt;NgayBatDau,D1472&gt;NgayKetThuc),"Ngày tháng phải nằm trong kỳ báo cáo",IF(AND(G1472&lt;&gt;"",COUNTIF(D.2[Tên khách hàng],G1472)=0),"Tên KH chưa khai báo trong DSKH",IF(AND(H1472&lt;&gt;"",COUNTIF(D.1[Tên sản phẩm],H1472)=0),"SP này chưa khai báo trong DSSP",""))))</f>
        <v/>
      </c>
      <c r="AB1472" s="23" t="str">
        <f t="shared" ca="1" si="331"/>
        <v/>
      </c>
      <c r="AC1472" s="23" t="str">
        <f t="shared" ca="1" si="332"/>
        <v/>
      </c>
      <c r="AD1472" s="23" t="str">
        <f t="shared" ca="1" si="333"/>
        <v/>
      </c>
      <c r="AE1472" s="68" t="str">
        <f t="shared" ca="1" si="334"/>
        <v/>
      </c>
      <c r="AF1472" s="69" t="str">
        <f>IF(OR(H1472="",S1472=""),"",S1472-(SUM(L1472,M1472)*INDEX(D.1[Đơn giá],MATCH(H1472,D.1[Tên sản phẩm],0))))</f>
        <v/>
      </c>
      <c r="AG1472" s="90" t="str">
        <f t="shared" ca="1" si="335"/>
        <v/>
      </c>
      <c r="AH1472" s="90"/>
    </row>
    <row r="1473" spans="2:34" ht="27.75" customHeight="1" x14ac:dyDescent="0.2">
      <c r="B1473" s="154">
        <f t="shared" si="336"/>
        <v>1470</v>
      </c>
      <c r="C1473" s="155" t="str">
        <f t="shared" ca="1" si="337"/>
        <v/>
      </c>
      <c r="D1473" s="156" t="str">
        <f t="shared" ca="1" si="338"/>
        <v/>
      </c>
      <c r="E1473" s="157" t="str">
        <f t="shared" ca="1" si="339"/>
        <v/>
      </c>
      <c r="F1473" s="157"/>
      <c r="G1473" s="158" t="str">
        <f t="shared" ca="1" si="340"/>
        <v/>
      </c>
      <c r="H1473" s="159"/>
      <c r="I1473" s="160" t="str">
        <f>IF(H1473="","",INDEX(D.1[Quy cách],MATCH(H1473,D.1[Tên sản phẩm],0)))</f>
        <v/>
      </c>
      <c r="J1473" s="35" t="str">
        <f>IF(H1473="","",INDEX(D.1[ĐVT],MATCH(H1473,D.1[Tên sản phẩm],0)))</f>
        <v/>
      </c>
      <c r="K1473" s="163" t="str">
        <f>IF(H1473="","",INDEX(D.1[Đơn giá bán
(Tham khảo)],MATCH(H1473,D.1[Tên sản phẩm],0)))</f>
        <v/>
      </c>
      <c r="L1473" s="162"/>
      <c r="M1473" s="159"/>
      <c r="N1473" s="159"/>
      <c r="O1473" s="159"/>
      <c r="P1473" s="163" t="str">
        <f t="shared" si="341"/>
        <v/>
      </c>
      <c r="Q1473" s="164"/>
      <c r="R1473" s="162"/>
      <c r="S1473" s="163" t="str">
        <f t="shared" si="342"/>
        <v/>
      </c>
      <c r="T1473" s="164" t="str">
        <f t="shared" ca="1" si="343"/>
        <v/>
      </c>
      <c r="U1473" s="163" t="str">
        <f t="shared" si="344"/>
        <v/>
      </c>
      <c r="V1473" s="163" t="str">
        <f ca="1">IF(AND(C1473&lt;&gt;"",C1473&lt;&gt;OFFSET(C1473,1,0)),SUMIFS(B.2[Giá có thuế],B.2[Số ĐK],C1473),"")</f>
        <v/>
      </c>
      <c r="W1473" s="159"/>
      <c r="X1473" s="161" t="str">
        <f>IF(W1473="","",'Thông Tin Chung'!$L$3)</f>
        <v/>
      </c>
      <c r="Y1473" s="163" t="str">
        <f t="shared" ca="1" si="345"/>
        <v/>
      </c>
      <c r="Z1473" s="165"/>
      <c r="AA1473" s="155" t="str">
        <f ca="1">IF(C1473="","",IF(OR(D1473&lt;NgayBatDau,D1473&gt;NgayKetThuc),"Ngày tháng phải nằm trong kỳ báo cáo",IF(AND(G1473&lt;&gt;"",COUNTIF(D.2[Tên khách hàng],G1473)=0),"Tên KH chưa khai báo trong DSKH",IF(AND(H1473&lt;&gt;"",COUNTIF(D.1[Tên sản phẩm],H1473)=0),"SP này chưa khai báo trong DSSP",""))))</f>
        <v/>
      </c>
      <c r="AB1473" s="23" t="str">
        <f t="shared" ca="1" si="331"/>
        <v/>
      </c>
      <c r="AC1473" s="23" t="str">
        <f t="shared" ca="1" si="332"/>
        <v/>
      </c>
      <c r="AD1473" s="23" t="str">
        <f t="shared" ca="1" si="333"/>
        <v/>
      </c>
      <c r="AE1473" s="68" t="str">
        <f t="shared" ca="1" si="334"/>
        <v/>
      </c>
      <c r="AF1473" s="69" t="str">
        <f>IF(OR(H1473="",S1473=""),"",S1473-(SUM(L1473,M1473)*INDEX(D.1[Đơn giá],MATCH(H1473,D.1[Tên sản phẩm],0))))</f>
        <v/>
      </c>
      <c r="AG1473" s="90" t="str">
        <f t="shared" ca="1" si="335"/>
        <v/>
      </c>
      <c r="AH1473" s="90"/>
    </row>
    <row r="1474" spans="2:34" ht="27.75" customHeight="1" x14ac:dyDescent="0.2">
      <c r="B1474" s="154">
        <f t="shared" si="336"/>
        <v>1471</v>
      </c>
      <c r="C1474" s="155" t="str">
        <f t="shared" ca="1" si="337"/>
        <v/>
      </c>
      <c r="D1474" s="156" t="str">
        <f t="shared" ca="1" si="338"/>
        <v/>
      </c>
      <c r="E1474" s="157" t="str">
        <f t="shared" ca="1" si="339"/>
        <v/>
      </c>
      <c r="F1474" s="157"/>
      <c r="G1474" s="158" t="str">
        <f t="shared" ca="1" si="340"/>
        <v/>
      </c>
      <c r="H1474" s="159"/>
      <c r="I1474" s="160" t="str">
        <f>IF(H1474="","",INDEX(D.1[Quy cách],MATCH(H1474,D.1[Tên sản phẩm],0)))</f>
        <v/>
      </c>
      <c r="J1474" s="35" t="str">
        <f>IF(H1474="","",INDEX(D.1[ĐVT],MATCH(H1474,D.1[Tên sản phẩm],0)))</f>
        <v/>
      </c>
      <c r="K1474" s="163" t="str">
        <f>IF(H1474="","",INDEX(D.1[Đơn giá bán
(Tham khảo)],MATCH(H1474,D.1[Tên sản phẩm],0)))</f>
        <v/>
      </c>
      <c r="L1474" s="162"/>
      <c r="M1474" s="159"/>
      <c r="N1474" s="159"/>
      <c r="O1474" s="159"/>
      <c r="P1474" s="163" t="str">
        <f t="shared" si="341"/>
        <v/>
      </c>
      <c r="Q1474" s="164"/>
      <c r="R1474" s="162"/>
      <c r="S1474" s="163" t="str">
        <f t="shared" si="342"/>
        <v/>
      </c>
      <c r="T1474" s="164" t="str">
        <f t="shared" ca="1" si="343"/>
        <v/>
      </c>
      <c r="U1474" s="163" t="str">
        <f t="shared" si="344"/>
        <v/>
      </c>
      <c r="V1474" s="163" t="str">
        <f ca="1">IF(AND(C1474&lt;&gt;"",C1474&lt;&gt;OFFSET(C1474,1,0)),SUMIFS(B.2[Giá có thuế],B.2[Số ĐK],C1474),"")</f>
        <v/>
      </c>
      <c r="W1474" s="159"/>
      <c r="X1474" s="161" t="str">
        <f>IF(W1474="","",'Thông Tin Chung'!$L$3)</f>
        <v/>
      </c>
      <c r="Y1474" s="163" t="str">
        <f t="shared" ca="1" si="345"/>
        <v/>
      </c>
      <c r="Z1474" s="165"/>
      <c r="AA1474" s="155" t="str">
        <f ca="1">IF(C1474="","",IF(OR(D1474&lt;NgayBatDau,D1474&gt;NgayKetThuc),"Ngày tháng phải nằm trong kỳ báo cáo",IF(AND(G1474&lt;&gt;"",COUNTIF(D.2[Tên khách hàng],G1474)=0),"Tên KH chưa khai báo trong DSKH",IF(AND(H1474&lt;&gt;"",COUNTIF(D.1[Tên sản phẩm],H1474)=0),"SP này chưa khai báo trong DSSP",""))))</f>
        <v/>
      </c>
      <c r="AB1474" s="23" t="str">
        <f t="shared" ca="1" si="331"/>
        <v/>
      </c>
      <c r="AC1474" s="23" t="str">
        <f t="shared" ca="1" si="332"/>
        <v/>
      </c>
      <c r="AD1474" s="23" t="str">
        <f t="shared" ca="1" si="333"/>
        <v/>
      </c>
      <c r="AE1474" s="68" t="str">
        <f t="shared" ca="1" si="334"/>
        <v/>
      </c>
      <c r="AF1474" s="69" t="str">
        <f>IF(OR(H1474="",S1474=""),"",S1474-(SUM(L1474,M1474)*INDEX(D.1[Đơn giá],MATCH(H1474,D.1[Tên sản phẩm],0))))</f>
        <v/>
      </c>
      <c r="AG1474" s="90" t="str">
        <f t="shared" ca="1" si="335"/>
        <v/>
      </c>
      <c r="AH1474" s="90"/>
    </row>
    <row r="1475" spans="2:34" ht="27.75" customHeight="1" x14ac:dyDescent="0.2">
      <c r="B1475" s="154">
        <f t="shared" si="336"/>
        <v>1472</v>
      </c>
      <c r="C1475" s="155" t="str">
        <f t="shared" ca="1" si="337"/>
        <v/>
      </c>
      <c r="D1475" s="156" t="str">
        <f t="shared" ca="1" si="338"/>
        <v/>
      </c>
      <c r="E1475" s="157" t="str">
        <f t="shared" ca="1" si="339"/>
        <v/>
      </c>
      <c r="F1475" s="157"/>
      <c r="G1475" s="158" t="str">
        <f t="shared" ca="1" si="340"/>
        <v/>
      </c>
      <c r="H1475" s="159"/>
      <c r="I1475" s="160" t="str">
        <f>IF(H1475="","",INDEX(D.1[Quy cách],MATCH(H1475,D.1[Tên sản phẩm],0)))</f>
        <v/>
      </c>
      <c r="J1475" s="35" t="str">
        <f>IF(H1475="","",INDEX(D.1[ĐVT],MATCH(H1475,D.1[Tên sản phẩm],0)))</f>
        <v/>
      </c>
      <c r="K1475" s="163" t="str">
        <f>IF(H1475="","",INDEX(D.1[Đơn giá bán
(Tham khảo)],MATCH(H1475,D.1[Tên sản phẩm],0)))</f>
        <v/>
      </c>
      <c r="L1475" s="162"/>
      <c r="M1475" s="159"/>
      <c r="N1475" s="159"/>
      <c r="O1475" s="159"/>
      <c r="P1475" s="163" t="str">
        <f t="shared" si="341"/>
        <v/>
      </c>
      <c r="Q1475" s="164"/>
      <c r="R1475" s="162"/>
      <c r="S1475" s="163" t="str">
        <f t="shared" si="342"/>
        <v/>
      </c>
      <c r="T1475" s="164" t="str">
        <f t="shared" ca="1" si="343"/>
        <v/>
      </c>
      <c r="U1475" s="163" t="str">
        <f t="shared" si="344"/>
        <v/>
      </c>
      <c r="V1475" s="163" t="str">
        <f ca="1">IF(AND(C1475&lt;&gt;"",C1475&lt;&gt;OFFSET(C1475,1,0)),SUMIFS(B.2[Giá có thuế],B.2[Số ĐK],C1475),"")</f>
        <v/>
      </c>
      <c r="W1475" s="159"/>
      <c r="X1475" s="161" t="str">
        <f>IF(W1475="","",'Thông Tin Chung'!$L$3)</f>
        <v/>
      </c>
      <c r="Y1475" s="163" t="str">
        <f t="shared" ca="1" si="345"/>
        <v/>
      </c>
      <c r="Z1475" s="165"/>
      <c r="AA1475" s="155" t="str">
        <f ca="1">IF(C1475="","",IF(OR(D1475&lt;NgayBatDau,D1475&gt;NgayKetThuc),"Ngày tháng phải nằm trong kỳ báo cáo",IF(AND(G1475&lt;&gt;"",COUNTIF(D.2[Tên khách hàng],G1475)=0),"Tên KH chưa khai báo trong DSKH",IF(AND(H1475&lt;&gt;"",COUNTIF(D.1[Tên sản phẩm],H1475)=0),"SP này chưa khai báo trong DSSP",""))))</f>
        <v/>
      </c>
      <c r="AB1475" s="23" t="str">
        <f t="shared" ref="AB1475:AB1538" ca="1" si="346">IF(D1475="","",IF(D1475&lt;B3LocTuNgay,0,IF(D1475&lt;=B3LocDenNgay,1,"")))</f>
        <v/>
      </c>
      <c r="AC1475" s="23" t="str">
        <f t="shared" ref="AC1475:AC1538" ca="1" si="347">IF(D1475="","",IF(D1475&lt;B4LocTuNgay,0,IF(D1475&lt;=B4LocDenNgay,1,"")))</f>
        <v/>
      </c>
      <c r="AD1475" s="23" t="str">
        <f t="shared" ref="AD1475:AD1538" ca="1" si="348">IF(D1475="","",IF(D1475&lt;B5LocTuNgay,0,IF(D1475&lt;=B5LocDenNgay,1,"")))</f>
        <v/>
      </c>
      <c r="AE1475" s="68" t="str">
        <f t="shared" ref="AE1475:AE1538" ca="1" si="349">IF(D1475="","",MONTH(D1475))</f>
        <v/>
      </c>
      <c r="AF1475" s="69" t="str">
        <f>IF(OR(H1475="",S1475=""),"",S1475-(SUM(L1475,M1475)*INDEX(D.1[Đơn giá],MATCH(H1475,D.1[Tên sản phẩm],0))))</f>
        <v/>
      </c>
      <c r="AG1475" s="90" t="str">
        <f t="shared" ref="AG1475:AG1538" ca="1" si="350">IF(E1475="","",IF(E1475=SoChungTuInPXK,B1475,""))</f>
        <v/>
      </c>
      <c r="AH1475" s="90"/>
    </row>
    <row r="1476" spans="2:34" ht="27.75" customHeight="1" x14ac:dyDescent="0.2">
      <c r="B1476" s="154">
        <f t="shared" ref="B1476:B1539" si="351">ROW(A1476)-3</f>
        <v>1473</v>
      </c>
      <c r="C1476" s="155" t="str">
        <f t="shared" ref="C1476:C1539" ca="1" si="352">IF(AND(D1476="",E1476="",G1476=""),"",IF(AND(D1476=OFFSET(D1476,-1,0),E1476=OFFSET(E1476,-1,0),G1476=OFFSET(G1476,-1,0)),OFFSET(B1476,-1,1),B1476))</f>
        <v/>
      </c>
      <c r="D1476" s="156" t="str">
        <f t="shared" ref="D1476:D1539" ca="1" si="353">IF(AND($H1476&lt;&gt;"",B1476&lt;&gt;1),OFFSET(C1476,-1,1),"")</f>
        <v/>
      </c>
      <c r="E1476" s="157" t="str">
        <f t="shared" ref="E1476:E1539" ca="1" si="354">IF(AND($H1476&lt;&gt;"",B1476&lt;&gt;1),OFFSET(D1476,-1,1),"")</f>
        <v/>
      </c>
      <c r="F1476" s="157"/>
      <c r="G1476" s="158" t="str">
        <f t="shared" ref="G1476:G1539" ca="1" si="355">IF(AND($H1476&lt;&gt;"",B1476&lt;&gt;1),OFFSET(F1476,-1,1),"")</f>
        <v/>
      </c>
      <c r="H1476" s="159"/>
      <c r="I1476" s="160" t="str">
        <f>IF(H1476="","",INDEX(D.1[Quy cách],MATCH(H1476,D.1[Tên sản phẩm],0)))</f>
        <v/>
      </c>
      <c r="J1476" s="35" t="str">
        <f>IF(H1476="","",INDEX(D.1[ĐVT],MATCH(H1476,D.1[Tên sản phẩm],0)))</f>
        <v/>
      </c>
      <c r="K1476" s="163" t="str">
        <f>IF(H1476="","",INDEX(D.1[Đơn giá bán
(Tham khảo)],MATCH(H1476,D.1[Tên sản phẩm],0)))</f>
        <v/>
      </c>
      <c r="L1476" s="162"/>
      <c r="M1476" s="159"/>
      <c r="N1476" s="159"/>
      <c r="O1476" s="159"/>
      <c r="P1476" s="163" t="str">
        <f t="shared" ref="P1476:P1539" si="356">IF(AND(K1476&lt;&gt;"",L1476&lt;&gt;""),K1476*L1476,IF(AND(N1476&lt;&gt;"",O1476&lt;&gt;""),N1476*O1476,""))</f>
        <v/>
      </c>
      <c r="Q1476" s="164"/>
      <c r="R1476" s="162"/>
      <c r="S1476" s="163" t="str">
        <f t="shared" ref="S1476:S1539" si="357">IF(P1476="","",P1476-SUM(R1476))</f>
        <v/>
      </c>
      <c r="T1476" s="164" t="str">
        <f t="shared" ref="T1476:T1539" ca="1" si="358">IF(AND(S1476&lt;&gt;"",C1476=OFFSET(C1476,-1,0)),OFFSET(S1476,-1,1),"")</f>
        <v/>
      </c>
      <c r="U1476" s="163" t="str">
        <f t="shared" ref="U1476:U1539" si="359">IF(S1476="","",S1476*SUM(1,T1476))</f>
        <v/>
      </c>
      <c r="V1476" s="163" t="str">
        <f ca="1">IF(AND(C1476&lt;&gt;"",C1476&lt;&gt;OFFSET(C1476,1,0)),SUMIFS(B.2[Giá có thuế],B.2[Số ĐK],C1476),"")</f>
        <v/>
      </c>
      <c r="W1476" s="159"/>
      <c r="X1476" s="161" t="str">
        <f>IF(W1476="","",'Thông Tin Chung'!$L$3)</f>
        <v/>
      </c>
      <c r="Y1476" s="163" t="str">
        <f t="shared" ref="Y1476:Y1539" ca="1" si="360">IF(AND(V1476&lt;&gt;"",W1476&lt;&gt;"",V1476&lt;&gt;0),V1476-W1476,"")</f>
        <v/>
      </c>
      <c r="Z1476" s="165"/>
      <c r="AA1476" s="155" t="str">
        <f ca="1">IF(C1476="","",IF(OR(D1476&lt;NgayBatDau,D1476&gt;NgayKetThuc),"Ngày tháng phải nằm trong kỳ báo cáo",IF(AND(G1476&lt;&gt;"",COUNTIF(D.2[Tên khách hàng],G1476)=0),"Tên KH chưa khai báo trong DSKH",IF(AND(H1476&lt;&gt;"",COUNTIF(D.1[Tên sản phẩm],H1476)=0),"SP này chưa khai báo trong DSSP",""))))</f>
        <v/>
      </c>
      <c r="AB1476" s="23" t="str">
        <f t="shared" ca="1" si="346"/>
        <v/>
      </c>
      <c r="AC1476" s="23" t="str">
        <f t="shared" ca="1" si="347"/>
        <v/>
      </c>
      <c r="AD1476" s="23" t="str">
        <f t="shared" ca="1" si="348"/>
        <v/>
      </c>
      <c r="AE1476" s="68" t="str">
        <f t="shared" ca="1" si="349"/>
        <v/>
      </c>
      <c r="AF1476" s="69" t="str">
        <f>IF(OR(H1476="",S1476=""),"",S1476-(SUM(L1476,M1476)*INDEX(D.1[Đơn giá],MATCH(H1476,D.1[Tên sản phẩm],0))))</f>
        <v/>
      </c>
      <c r="AG1476" s="90" t="str">
        <f t="shared" ca="1" si="350"/>
        <v/>
      </c>
      <c r="AH1476" s="90"/>
    </row>
    <row r="1477" spans="2:34" ht="27.75" customHeight="1" x14ac:dyDescent="0.2">
      <c r="B1477" s="154">
        <f t="shared" si="351"/>
        <v>1474</v>
      </c>
      <c r="C1477" s="155" t="str">
        <f t="shared" ca="1" si="352"/>
        <v/>
      </c>
      <c r="D1477" s="156" t="str">
        <f t="shared" ca="1" si="353"/>
        <v/>
      </c>
      <c r="E1477" s="157" t="str">
        <f t="shared" ca="1" si="354"/>
        <v/>
      </c>
      <c r="F1477" s="157"/>
      <c r="G1477" s="158" t="str">
        <f t="shared" ca="1" si="355"/>
        <v/>
      </c>
      <c r="H1477" s="159"/>
      <c r="I1477" s="160" t="str">
        <f>IF(H1477="","",INDEX(D.1[Quy cách],MATCH(H1477,D.1[Tên sản phẩm],0)))</f>
        <v/>
      </c>
      <c r="J1477" s="35" t="str">
        <f>IF(H1477="","",INDEX(D.1[ĐVT],MATCH(H1477,D.1[Tên sản phẩm],0)))</f>
        <v/>
      </c>
      <c r="K1477" s="163" t="str">
        <f>IF(H1477="","",INDEX(D.1[Đơn giá bán
(Tham khảo)],MATCH(H1477,D.1[Tên sản phẩm],0)))</f>
        <v/>
      </c>
      <c r="L1477" s="162"/>
      <c r="M1477" s="159"/>
      <c r="N1477" s="159"/>
      <c r="O1477" s="159"/>
      <c r="P1477" s="163" t="str">
        <f t="shared" si="356"/>
        <v/>
      </c>
      <c r="Q1477" s="164"/>
      <c r="R1477" s="162"/>
      <c r="S1477" s="163" t="str">
        <f t="shared" si="357"/>
        <v/>
      </c>
      <c r="T1477" s="164" t="str">
        <f t="shared" ca="1" si="358"/>
        <v/>
      </c>
      <c r="U1477" s="163" t="str">
        <f t="shared" si="359"/>
        <v/>
      </c>
      <c r="V1477" s="163" t="str">
        <f ca="1">IF(AND(C1477&lt;&gt;"",C1477&lt;&gt;OFFSET(C1477,1,0)),SUMIFS(B.2[Giá có thuế],B.2[Số ĐK],C1477),"")</f>
        <v/>
      </c>
      <c r="W1477" s="159"/>
      <c r="X1477" s="161" t="str">
        <f>IF(W1477="","",'Thông Tin Chung'!$L$3)</f>
        <v/>
      </c>
      <c r="Y1477" s="163" t="str">
        <f t="shared" ca="1" si="360"/>
        <v/>
      </c>
      <c r="Z1477" s="165"/>
      <c r="AA1477" s="155" t="str">
        <f ca="1">IF(C1477="","",IF(OR(D1477&lt;NgayBatDau,D1477&gt;NgayKetThuc),"Ngày tháng phải nằm trong kỳ báo cáo",IF(AND(G1477&lt;&gt;"",COUNTIF(D.2[Tên khách hàng],G1477)=0),"Tên KH chưa khai báo trong DSKH",IF(AND(H1477&lt;&gt;"",COUNTIF(D.1[Tên sản phẩm],H1477)=0),"SP này chưa khai báo trong DSSP",""))))</f>
        <v/>
      </c>
      <c r="AB1477" s="23" t="str">
        <f t="shared" ca="1" si="346"/>
        <v/>
      </c>
      <c r="AC1477" s="23" t="str">
        <f t="shared" ca="1" si="347"/>
        <v/>
      </c>
      <c r="AD1477" s="23" t="str">
        <f t="shared" ca="1" si="348"/>
        <v/>
      </c>
      <c r="AE1477" s="68" t="str">
        <f t="shared" ca="1" si="349"/>
        <v/>
      </c>
      <c r="AF1477" s="69" t="str">
        <f>IF(OR(H1477="",S1477=""),"",S1477-(SUM(L1477,M1477)*INDEX(D.1[Đơn giá],MATCH(H1477,D.1[Tên sản phẩm],0))))</f>
        <v/>
      </c>
      <c r="AG1477" s="90" t="str">
        <f t="shared" ca="1" si="350"/>
        <v/>
      </c>
      <c r="AH1477" s="90"/>
    </row>
    <row r="1478" spans="2:34" ht="27.75" customHeight="1" x14ac:dyDescent="0.2">
      <c r="B1478" s="154">
        <f t="shared" si="351"/>
        <v>1475</v>
      </c>
      <c r="C1478" s="155" t="str">
        <f t="shared" ca="1" si="352"/>
        <v/>
      </c>
      <c r="D1478" s="156" t="str">
        <f t="shared" ca="1" si="353"/>
        <v/>
      </c>
      <c r="E1478" s="157" t="str">
        <f t="shared" ca="1" si="354"/>
        <v/>
      </c>
      <c r="F1478" s="157"/>
      <c r="G1478" s="158" t="str">
        <f t="shared" ca="1" si="355"/>
        <v/>
      </c>
      <c r="H1478" s="159"/>
      <c r="I1478" s="160" t="str">
        <f>IF(H1478="","",INDEX(D.1[Quy cách],MATCH(H1478,D.1[Tên sản phẩm],0)))</f>
        <v/>
      </c>
      <c r="J1478" s="35" t="str">
        <f>IF(H1478="","",INDEX(D.1[ĐVT],MATCH(H1478,D.1[Tên sản phẩm],0)))</f>
        <v/>
      </c>
      <c r="K1478" s="163" t="str">
        <f>IF(H1478="","",INDEX(D.1[Đơn giá bán
(Tham khảo)],MATCH(H1478,D.1[Tên sản phẩm],0)))</f>
        <v/>
      </c>
      <c r="L1478" s="162"/>
      <c r="M1478" s="159"/>
      <c r="N1478" s="159"/>
      <c r="O1478" s="159"/>
      <c r="P1478" s="163" t="str">
        <f t="shared" si="356"/>
        <v/>
      </c>
      <c r="Q1478" s="164"/>
      <c r="R1478" s="162"/>
      <c r="S1478" s="163" t="str">
        <f t="shared" si="357"/>
        <v/>
      </c>
      <c r="T1478" s="164" t="str">
        <f t="shared" ca="1" si="358"/>
        <v/>
      </c>
      <c r="U1478" s="163" t="str">
        <f t="shared" si="359"/>
        <v/>
      </c>
      <c r="V1478" s="163" t="str">
        <f ca="1">IF(AND(C1478&lt;&gt;"",C1478&lt;&gt;OFFSET(C1478,1,0)),SUMIFS(B.2[Giá có thuế],B.2[Số ĐK],C1478),"")</f>
        <v/>
      </c>
      <c r="W1478" s="159"/>
      <c r="X1478" s="161" t="str">
        <f>IF(W1478="","",'Thông Tin Chung'!$L$3)</f>
        <v/>
      </c>
      <c r="Y1478" s="163" t="str">
        <f t="shared" ca="1" si="360"/>
        <v/>
      </c>
      <c r="Z1478" s="165"/>
      <c r="AA1478" s="155" t="str">
        <f ca="1">IF(C1478="","",IF(OR(D1478&lt;NgayBatDau,D1478&gt;NgayKetThuc),"Ngày tháng phải nằm trong kỳ báo cáo",IF(AND(G1478&lt;&gt;"",COUNTIF(D.2[Tên khách hàng],G1478)=0),"Tên KH chưa khai báo trong DSKH",IF(AND(H1478&lt;&gt;"",COUNTIF(D.1[Tên sản phẩm],H1478)=0),"SP này chưa khai báo trong DSSP",""))))</f>
        <v/>
      </c>
      <c r="AB1478" s="23" t="str">
        <f t="shared" ca="1" si="346"/>
        <v/>
      </c>
      <c r="AC1478" s="23" t="str">
        <f t="shared" ca="1" si="347"/>
        <v/>
      </c>
      <c r="AD1478" s="23" t="str">
        <f t="shared" ca="1" si="348"/>
        <v/>
      </c>
      <c r="AE1478" s="68" t="str">
        <f t="shared" ca="1" si="349"/>
        <v/>
      </c>
      <c r="AF1478" s="69" t="str">
        <f>IF(OR(H1478="",S1478=""),"",S1478-(SUM(L1478,M1478)*INDEX(D.1[Đơn giá],MATCH(H1478,D.1[Tên sản phẩm],0))))</f>
        <v/>
      </c>
      <c r="AG1478" s="90" t="str">
        <f t="shared" ca="1" si="350"/>
        <v/>
      </c>
      <c r="AH1478" s="90"/>
    </row>
    <row r="1479" spans="2:34" ht="27.75" customHeight="1" x14ac:dyDescent="0.2">
      <c r="B1479" s="154">
        <f t="shared" si="351"/>
        <v>1476</v>
      </c>
      <c r="C1479" s="155" t="str">
        <f t="shared" ca="1" si="352"/>
        <v/>
      </c>
      <c r="D1479" s="156" t="str">
        <f t="shared" ca="1" si="353"/>
        <v/>
      </c>
      <c r="E1479" s="157" t="str">
        <f t="shared" ca="1" si="354"/>
        <v/>
      </c>
      <c r="F1479" s="157"/>
      <c r="G1479" s="158" t="str">
        <f t="shared" ca="1" si="355"/>
        <v/>
      </c>
      <c r="H1479" s="159"/>
      <c r="I1479" s="160" t="str">
        <f>IF(H1479="","",INDEX(D.1[Quy cách],MATCH(H1479,D.1[Tên sản phẩm],0)))</f>
        <v/>
      </c>
      <c r="J1479" s="35" t="str">
        <f>IF(H1479="","",INDEX(D.1[ĐVT],MATCH(H1479,D.1[Tên sản phẩm],0)))</f>
        <v/>
      </c>
      <c r="K1479" s="163" t="str">
        <f>IF(H1479="","",INDEX(D.1[Đơn giá bán
(Tham khảo)],MATCH(H1479,D.1[Tên sản phẩm],0)))</f>
        <v/>
      </c>
      <c r="L1479" s="162"/>
      <c r="M1479" s="159"/>
      <c r="N1479" s="159"/>
      <c r="O1479" s="159"/>
      <c r="P1479" s="163" t="str">
        <f t="shared" si="356"/>
        <v/>
      </c>
      <c r="Q1479" s="164"/>
      <c r="R1479" s="162"/>
      <c r="S1479" s="163" t="str">
        <f t="shared" si="357"/>
        <v/>
      </c>
      <c r="T1479" s="164" t="str">
        <f t="shared" ca="1" si="358"/>
        <v/>
      </c>
      <c r="U1479" s="163" t="str">
        <f t="shared" si="359"/>
        <v/>
      </c>
      <c r="V1479" s="163" t="str">
        <f ca="1">IF(AND(C1479&lt;&gt;"",C1479&lt;&gt;OFFSET(C1479,1,0)),SUMIFS(B.2[Giá có thuế],B.2[Số ĐK],C1479),"")</f>
        <v/>
      </c>
      <c r="W1479" s="159"/>
      <c r="X1479" s="161" t="str">
        <f>IF(W1479="","",'Thông Tin Chung'!$L$3)</f>
        <v/>
      </c>
      <c r="Y1479" s="163" t="str">
        <f t="shared" ca="1" si="360"/>
        <v/>
      </c>
      <c r="Z1479" s="165"/>
      <c r="AA1479" s="155" t="str">
        <f ca="1">IF(C1479="","",IF(OR(D1479&lt;NgayBatDau,D1479&gt;NgayKetThuc),"Ngày tháng phải nằm trong kỳ báo cáo",IF(AND(G1479&lt;&gt;"",COUNTIF(D.2[Tên khách hàng],G1479)=0),"Tên KH chưa khai báo trong DSKH",IF(AND(H1479&lt;&gt;"",COUNTIF(D.1[Tên sản phẩm],H1479)=0),"SP này chưa khai báo trong DSSP",""))))</f>
        <v/>
      </c>
      <c r="AB1479" s="23" t="str">
        <f t="shared" ca="1" si="346"/>
        <v/>
      </c>
      <c r="AC1479" s="23" t="str">
        <f t="shared" ca="1" si="347"/>
        <v/>
      </c>
      <c r="AD1479" s="23" t="str">
        <f t="shared" ca="1" si="348"/>
        <v/>
      </c>
      <c r="AE1479" s="68" t="str">
        <f t="shared" ca="1" si="349"/>
        <v/>
      </c>
      <c r="AF1479" s="69" t="str">
        <f>IF(OR(H1479="",S1479=""),"",S1479-(SUM(L1479,M1479)*INDEX(D.1[Đơn giá],MATCH(H1479,D.1[Tên sản phẩm],0))))</f>
        <v/>
      </c>
      <c r="AG1479" s="90" t="str">
        <f t="shared" ca="1" si="350"/>
        <v/>
      </c>
      <c r="AH1479" s="90"/>
    </row>
    <row r="1480" spans="2:34" ht="27.75" customHeight="1" x14ac:dyDescent="0.2">
      <c r="B1480" s="154">
        <f t="shared" si="351"/>
        <v>1477</v>
      </c>
      <c r="C1480" s="155" t="str">
        <f t="shared" ca="1" si="352"/>
        <v/>
      </c>
      <c r="D1480" s="156" t="str">
        <f t="shared" ca="1" si="353"/>
        <v/>
      </c>
      <c r="E1480" s="157" t="str">
        <f t="shared" ca="1" si="354"/>
        <v/>
      </c>
      <c r="F1480" s="157"/>
      <c r="G1480" s="158" t="str">
        <f t="shared" ca="1" si="355"/>
        <v/>
      </c>
      <c r="H1480" s="159"/>
      <c r="I1480" s="160" t="str">
        <f>IF(H1480="","",INDEX(D.1[Quy cách],MATCH(H1480,D.1[Tên sản phẩm],0)))</f>
        <v/>
      </c>
      <c r="J1480" s="35" t="str">
        <f>IF(H1480="","",INDEX(D.1[ĐVT],MATCH(H1480,D.1[Tên sản phẩm],0)))</f>
        <v/>
      </c>
      <c r="K1480" s="163" t="str">
        <f>IF(H1480="","",INDEX(D.1[Đơn giá bán
(Tham khảo)],MATCH(H1480,D.1[Tên sản phẩm],0)))</f>
        <v/>
      </c>
      <c r="L1480" s="162"/>
      <c r="M1480" s="159"/>
      <c r="N1480" s="159"/>
      <c r="O1480" s="159"/>
      <c r="P1480" s="163" t="str">
        <f t="shared" si="356"/>
        <v/>
      </c>
      <c r="Q1480" s="164"/>
      <c r="R1480" s="162"/>
      <c r="S1480" s="163" t="str">
        <f t="shared" si="357"/>
        <v/>
      </c>
      <c r="T1480" s="164" t="str">
        <f t="shared" ca="1" si="358"/>
        <v/>
      </c>
      <c r="U1480" s="163" t="str">
        <f t="shared" si="359"/>
        <v/>
      </c>
      <c r="V1480" s="163" t="str">
        <f ca="1">IF(AND(C1480&lt;&gt;"",C1480&lt;&gt;OFFSET(C1480,1,0)),SUMIFS(B.2[Giá có thuế],B.2[Số ĐK],C1480),"")</f>
        <v/>
      </c>
      <c r="W1480" s="159"/>
      <c r="X1480" s="161" t="str">
        <f>IF(W1480="","",'Thông Tin Chung'!$L$3)</f>
        <v/>
      </c>
      <c r="Y1480" s="163" t="str">
        <f t="shared" ca="1" si="360"/>
        <v/>
      </c>
      <c r="Z1480" s="165"/>
      <c r="AA1480" s="155" t="str">
        <f ca="1">IF(C1480="","",IF(OR(D1480&lt;NgayBatDau,D1480&gt;NgayKetThuc),"Ngày tháng phải nằm trong kỳ báo cáo",IF(AND(G1480&lt;&gt;"",COUNTIF(D.2[Tên khách hàng],G1480)=0),"Tên KH chưa khai báo trong DSKH",IF(AND(H1480&lt;&gt;"",COUNTIF(D.1[Tên sản phẩm],H1480)=0),"SP này chưa khai báo trong DSSP",""))))</f>
        <v/>
      </c>
      <c r="AB1480" s="23" t="str">
        <f t="shared" ca="1" si="346"/>
        <v/>
      </c>
      <c r="AC1480" s="23" t="str">
        <f t="shared" ca="1" si="347"/>
        <v/>
      </c>
      <c r="AD1480" s="23" t="str">
        <f t="shared" ca="1" si="348"/>
        <v/>
      </c>
      <c r="AE1480" s="68" t="str">
        <f t="shared" ca="1" si="349"/>
        <v/>
      </c>
      <c r="AF1480" s="69" t="str">
        <f>IF(OR(H1480="",S1480=""),"",S1480-(SUM(L1480,M1480)*INDEX(D.1[Đơn giá],MATCH(H1480,D.1[Tên sản phẩm],0))))</f>
        <v/>
      </c>
      <c r="AG1480" s="90" t="str">
        <f t="shared" ca="1" si="350"/>
        <v/>
      </c>
      <c r="AH1480" s="90"/>
    </row>
    <row r="1481" spans="2:34" ht="27.75" customHeight="1" x14ac:dyDescent="0.2">
      <c r="B1481" s="154">
        <f t="shared" si="351"/>
        <v>1478</v>
      </c>
      <c r="C1481" s="155" t="str">
        <f t="shared" ca="1" si="352"/>
        <v/>
      </c>
      <c r="D1481" s="156" t="str">
        <f t="shared" ca="1" si="353"/>
        <v/>
      </c>
      <c r="E1481" s="157" t="str">
        <f t="shared" ca="1" si="354"/>
        <v/>
      </c>
      <c r="F1481" s="157"/>
      <c r="G1481" s="158" t="str">
        <f t="shared" ca="1" si="355"/>
        <v/>
      </c>
      <c r="H1481" s="159"/>
      <c r="I1481" s="160" t="str">
        <f>IF(H1481="","",INDEX(D.1[Quy cách],MATCH(H1481,D.1[Tên sản phẩm],0)))</f>
        <v/>
      </c>
      <c r="J1481" s="35" t="str">
        <f>IF(H1481="","",INDEX(D.1[ĐVT],MATCH(H1481,D.1[Tên sản phẩm],0)))</f>
        <v/>
      </c>
      <c r="K1481" s="163" t="str">
        <f>IF(H1481="","",INDEX(D.1[Đơn giá bán
(Tham khảo)],MATCH(H1481,D.1[Tên sản phẩm],0)))</f>
        <v/>
      </c>
      <c r="L1481" s="162"/>
      <c r="M1481" s="159"/>
      <c r="N1481" s="159"/>
      <c r="O1481" s="159"/>
      <c r="P1481" s="163" t="str">
        <f t="shared" si="356"/>
        <v/>
      </c>
      <c r="Q1481" s="164"/>
      <c r="R1481" s="162"/>
      <c r="S1481" s="163" t="str">
        <f t="shared" si="357"/>
        <v/>
      </c>
      <c r="T1481" s="164" t="str">
        <f t="shared" ca="1" si="358"/>
        <v/>
      </c>
      <c r="U1481" s="163" t="str">
        <f t="shared" si="359"/>
        <v/>
      </c>
      <c r="V1481" s="163" t="str">
        <f ca="1">IF(AND(C1481&lt;&gt;"",C1481&lt;&gt;OFFSET(C1481,1,0)),SUMIFS(B.2[Giá có thuế],B.2[Số ĐK],C1481),"")</f>
        <v/>
      </c>
      <c r="W1481" s="159"/>
      <c r="X1481" s="161" t="str">
        <f>IF(W1481="","",'Thông Tin Chung'!$L$3)</f>
        <v/>
      </c>
      <c r="Y1481" s="163" t="str">
        <f t="shared" ca="1" si="360"/>
        <v/>
      </c>
      <c r="Z1481" s="165"/>
      <c r="AA1481" s="155" t="str">
        <f ca="1">IF(C1481="","",IF(OR(D1481&lt;NgayBatDau,D1481&gt;NgayKetThuc),"Ngày tháng phải nằm trong kỳ báo cáo",IF(AND(G1481&lt;&gt;"",COUNTIF(D.2[Tên khách hàng],G1481)=0),"Tên KH chưa khai báo trong DSKH",IF(AND(H1481&lt;&gt;"",COUNTIF(D.1[Tên sản phẩm],H1481)=0),"SP này chưa khai báo trong DSSP",""))))</f>
        <v/>
      </c>
      <c r="AB1481" s="23" t="str">
        <f t="shared" ca="1" si="346"/>
        <v/>
      </c>
      <c r="AC1481" s="23" t="str">
        <f t="shared" ca="1" si="347"/>
        <v/>
      </c>
      <c r="AD1481" s="23" t="str">
        <f t="shared" ca="1" si="348"/>
        <v/>
      </c>
      <c r="AE1481" s="68" t="str">
        <f t="shared" ca="1" si="349"/>
        <v/>
      </c>
      <c r="AF1481" s="69" t="str">
        <f>IF(OR(H1481="",S1481=""),"",S1481-(SUM(L1481,M1481)*INDEX(D.1[Đơn giá],MATCH(H1481,D.1[Tên sản phẩm],0))))</f>
        <v/>
      </c>
      <c r="AG1481" s="90" t="str">
        <f t="shared" ca="1" si="350"/>
        <v/>
      </c>
      <c r="AH1481" s="90"/>
    </row>
    <row r="1482" spans="2:34" ht="27.75" customHeight="1" x14ac:dyDescent="0.2">
      <c r="B1482" s="154">
        <f t="shared" si="351"/>
        <v>1479</v>
      </c>
      <c r="C1482" s="155" t="str">
        <f t="shared" ca="1" si="352"/>
        <v/>
      </c>
      <c r="D1482" s="156" t="str">
        <f t="shared" ca="1" si="353"/>
        <v/>
      </c>
      <c r="E1482" s="157" t="str">
        <f t="shared" ca="1" si="354"/>
        <v/>
      </c>
      <c r="F1482" s="157"/>
      <c r="G1482" s="158" t="str">
        <f t="shared" ca="1" si="355"/>
        <v/>
      </c>
      <c r="H1482" s="159"/>
      <c r="I1482" s="160" t="str">
        <f>IF(H1482="","",INDEX(D.1[Quy cách],MATCH(H1482,D.1[Tên sản phẩm],0)))</f>
        <v/>
      </c>
      <c r="J1482" s="35" t="str">
        <f>IF(H1482="","",INDEX(D.1[ĐVT],MATCH(H1482,D.1[Tên sản phẩm],0)))</f>
        <v/>
      </c>
      <c r="K1482" s="163" t="str">
        <f>IF(H1482="","",INDEX(D.1[Đơn giá bán
(Tham khảo)],MATCH(H1482,D.1[Tên sản phẩm],0)))</f>
        <v/>
      </c>
      <c r="L1482" s="162"/>
      <c r="M1482" s="159"/>
      <c r="N1482" s="159"/>
      <c r="O1482" s="159"/>
      <c r="P1482" s="163" t="str">
        <f t="shared" si="356"/>
        <v/>
      </c>
      <c r="Q1482" s="164"/>
      <c r="R1482" s="162"/>
      <c r="S1482" s="163" t="str">
        <f t="shared" si="357"/>
        <v/>
      </c>
      <c r="T1482" s="164" t="str">
        <f t="shared" ca="1" si="358"/>
        <v/>
      </c>
      <c r="U1482" s="163" t="str">
        <f t="shared" si="359"/>
        <v/>
      </c>
      <c r="V1482" s="163" t="str">
        <f ca="1">IF(AND(C1482&lt;&gt;"",C1482&lt;&gt;OFFSET(C1482,1,0)),SUMIFS(B.2[Giá có thuế],B.2[Số ĐK],C1482),"")</f>
        <v/>
      </c>
      <c r="W1482" s="159"/>
      <c r="X1482" s="161" t="str">
        <f>IF(W1482="","",'Thông Tin Chung'!$L$3)</f>
        <v/>
      </c>
      <c r="Y1482" s="163" t="str">
        <f t="shared" ca="1" si="360"/>
        <v/>
      </c>
      <c r="Z1482" s="165"/>
      <c r="AA1482" s="155" t="str">
        <f ca="1">IF(C1482="","",IF(OR(D1482&lt;NgayBatDau,D1482&gt;NgayKetThuc),"Ngày tháng phải nằm trong kỳ báo cáo",IF(AND(G1482&lt;&gt;"",COUNTIF(D.2[Tên khách hàng],G1482)=0),"Tên KH chưa khai báo trong DSKH",IF(AND(H1482&lt;&gt;"",COUNTIF(D.1[Tên sản phẩm],H1482)=0),"SP này chưa khai báo trong DSSP",""))))</f>
        <v/>
      </c>
      <c r="AB1482" s="23" t="str">
        <f t="shared" ca="1" si="346"/>
        <v/>
      </c>
      <c r="AC1482" s="23" t="str">
        <f t="shared" ca="1" si="347"/>
        <v/>
      </c>
      <c r="AD1482" s="23" t="str">
        <f t="shared" ca="1" si="348"/>
        <v/>
      </c>
      <c r="AE1482" s="68" t="str">
        <f t="shared" ca="1" si="349"/>
        <v/>
      </c>
      <c r="AF1482" s="69" t="str">
        <f>IF(OR(H1482="",S1482=""),"",S1482-(SUM(L1482,M1482)*INDEX(D.1[Đơn giá],MATCH(H1482,D.1[Tên sản phẩm],0))))</f>
        <v/>
      </c>
      <c r="AG1482" s="90" t="str">
        <f t="shared" ca="1" si="350"/>
        <v/>
      </c>
      <c r="AH1482" s="90"/>
    </row>
    <row r="1483" spans="2:34" ht="27.75" customHeight="1" x14ac:dyDescent="0.2">
      <c r="B1483" s="154">
        <f t="shared" si="351"/>
        <v>1480</v>
      </c>
      <c r="C1483" s="155" t="str">
        <f t="shared" ca="1" si="352"/>
        <v/>
      </c>
      <c r="D1483" s="156" t="str">
        <f t="shared" ca="1" si="353"/>
        <v/>
      </c>
      <c r="E1483" s="157" t="str">
        <f t="shared" ca="1" si="354"/>
        <v/>
      </c>
      <c r="F1483" s="157"/>
      <c r="G1483" s="158" t="str">
        <f t="shared" ca="1" si="355"/>
        <v/>
      </c>
      <c r="H1483" s="159"/>
      <c r="I1483" s="160" t="str">
        <f>IF(H1483="","",INDEX(D.1[Quy cách],MATCH(H1483,D.1[Tên sản phẩm],0)))</f>
        <v/>
      </c>
      <c r="J1483" s="35" t="str">
        <f>IF(H1483="","",INDEX(D.1[ĐVT],MATCH(H1483,D.1[Tên sản phẩm],0)))</f>
        <v/>
      </c>
      <c r="K1483" s="163" t="str">
        <f>IF(H1483="","",INDEX(D.1[Đơn giá bán
(Tham khảo)],MATCH(H1483,D.1[Tên sản phẩm],0)))</f>
        <v/>
      </c>
      <c r="L1483" s="162"/>
      <c r="M1483" s="159"/>
      <c r="N1483" s="159"/>
      <c r="O1483" s="159"/>
      <c r="P1483" s="163" t="str">
        <f t="shared" si="356"/>
        <v/>
      </c>
      <c r="Q1483" s="164"/>
      <c r="R1483" s="162"/>
      <c r="S1483" s="163" t="str">
        <f t="shared" si="357"/>
        <v/>
      </c>
      <c r="T1483" s="164" t="str">
        <f t="shared" ca="1" si="358"/>
        <v/>
      </c>
      <c r="U1483" s="163" t="str">
        <f t="shared" si="359"/>
        <v/>
      </c>
      <c r="V1483" s="163" t="str">
        <f ca="1">IF(AND(C1483&lt;&gt;"",C1483&lt;&gt;OFFSET(C1483,1,0)),SUMIFS(B.2[Giá có thuế],B.2[Số ĐK],C1483),"")</f>
        <v/>
      </c>
      <c r="W1483" s="159"/>
      <c r="X1483" s="161" t="str">
        <f>IF(W1483="","",'Thông Tin Chung'!$L$3)</f>
        <v/>
      </c>
      <c r="Y1483" s="163" t="str">
        <f t="shared" ca="1" si="360"/>
        <v/>
      </c>
      <c r="Z1483" s="165"/>
      <c r="AA1483" s="155" t="str">
        <f ca="1">IF(C1483="","",IF(OR(D1483&lt;NgayBatDau,D1483&gt;NgayKetThuc),"Ngày tháng phải nằm trong kỳ báo cáo",IF(AND(G1483&lt;&gt;"",COUNTIF(D.2[Tên khách hàng],G1483)=0),"Tên KH chưa khai báo trong DSKH",IF(AND(H1483&lt;&gt;"",COUNTIF(D.1[Tên sản phẩm],H1483)=0),"SP này chưa khai báo trong DSSP",""))))</f>
        <v/>
      </c>
      <c r="AB1483" s="23" t="str">
        <f t="shared" ca="1" si="346"/>
        <v/>
      </c>
      <c r="AC1483" s="23" t="str">
        <f t="shared" ca="1" si="347"/>
        <v/>
      </c>
      <c r="AD1483" s="23" t="str">
        <f t="shared" ca="1" si="348"/>
        <v/>
      </c>
      <c r="AE1483" s="68" t="str">
        <f t="shared" ca="1" si="349"/>
        <v/>
      </c>
      <c r="AF1483" s="69" t="str">
        <f>IF(OR(H1483="",S1483=""),"",S1483-(SUM(L1483,M1483)*INDEX(D.1[Đơn giá],MATCH(H1483,D.1[Tên sản phẩm],0))))</f>
        <v/>
      </c>
      <c r="AG1483" s="90" t="str">
        <f t="shared" ca="1" si="350"/>
        <v/>
      </c>
      <c r="AH1483" s="90"/>
    </row>
    <row r="1484" spans="2:34" ht="27.75" customHeight="1" x14ac:dyDescent="0.2">
      <c r="B1484" s="154">
        <f t="shared" si="351"/>
        <v>1481</v>
      </c>
      <c r="C1484" s="155" t="str">
        <f t="shared" ca="1" si="352"/>
        <v/>
      </c>
      <c r="D1484" s="156" t="str">
        <f t="shared" ca="1" si="353"/>
        <v/>
      </c>
      <c r="E1484" s="157" t="str">
        <f t="shared" ca="1" si="354"/>
        <v/>
      </c>
      <c r="F1484" s="157"/>
      <c r="G1484" s="158" t="str">
        <f t="shared" ca="1" si="355"/>
        <v/>
      </c>
      <c r="H1484" s="159"/>
      <c r="I1484" s="160" t="str">
        <f>IF(H1484="","",INDEX(D.1[Quy cách],MATCH(H1484,D.1[Tên sản phẩm],0)))</f>
        <v/>
      </c>
      <c r="J1484" s="35" t="str">
        <f>IF(H1484="","",INDEX(D.1[ĐVT],MATCH(H1484,D.1[Tên sản phẩm],0)))</f>
        <v/>
      </c>
      <c r="K1484" s="163" t="str">
        <f>IF(H1484="","",INDEX(D.1[Đơn giá bán
(Tham khảo)],MATCH(H1484,D.1[Tên sản phẩm],0)))</f>
        <v/>
      </c>
      <c r="L1484" s="162"/>
      <c r="M1484" s="159"/>
      <c r="N1484" s="159"/>
      <c r="O1484" s="159"/>
      <c r="P1484" s="163" t="str">
        <f t="shared" si="356"/>
        <v/>
      </c>
      <c r="Q1484" s="164"/>
      <c r="R1484" s="162"/>
      <c r="S1484" s="163" t="str">
        <f t="shared" si="357"/>
        <v/>
      </c>
      <c r="T1484" s="164" t="str">
        <f t="shared" ca="1" si="358"/>
        <v/>
      </c>
      <c r="U1484" s="163" t="str">
        <f t="shared" si="359"/>
        <v/>
      </c>
      <c r="V1484" s="163" t="str">
        <f ca="1">IF(AND(C1484&lt;&gt;"",C1484&lt;&gt;OFFSET(C1484,1,0)),SUMIFS(B.2[Giá có thuế],B.2[Số ĐK],C1484),"")</f>
        <v/>
      </c>
      <c r="W1484" s="159"/>
      <c r="X1484" s="161" t="str">
        <f>IF(W1484="","",'Thông Tin Chung'!$L$3)</f>
        <v/>
      </c>
      <c r="Y1484" s="163" t="str">
        <f t="shared" ca="1" si="360"/>
        <v/>
      </c>
      <c r="Z1484" s="165"/>
      <c r="AA1484" s="155" t="str">
        <f ca="1">IF(C1484="","",IF(OR(D1484&lt;NgayBatDau,D1484&gt;NgayKetThuc),"Ngày tháng phải nằm trong kỳ báo cáo",IF(AND(G1484&lt;&gt;"",COUNTIF(D.2[Tên khách hàng],G1484)=0),"Tên KH chưa khai báo trong DSKH",IF(AND(H1484&lt;&gt;"",COUNTIF(D.1[Tên sản phẩm],H1484)=0),"SP này chưa khai báo trong DSSP",""))))</f>
        <v/>
      </c>
      <c r="AB1484" s="23" t="str">
        <f t="shared" ca="1" si="346"/>
        <v/>
      </c>
      <c r="AC1484" s="23" t="str">
        <f t="shared" ca="1" si="347"/>
        <v/>
      </c>
      <c r="AD1484" s="23" t="str">
        <f t="shared" ca="1" si="348"/>
        <v/>
      </c>
      <c r="AE1484" s="68" t="str">
        <f t="shared" ca="1" si="349"/>
        <v/>
      </c>
      <c r="AF1484" s="69" t="str">
        <f>IF(OR(H1484="",S1484=""),"",S1484-(SUM(L1484,M1484)*INDEX(D.1[Đơn giá],MATCH(H1484,D.1[Tên sản phẩm],0))))</f>
        <v/>
      </c>
      <c r="AG1484" s="90" t="str">
        <f t="shared" ca="1" si="350"/>
        <v/>
      </c>
      <c r="AH1484" s="90"/>
    </row>
    <row r="1485" spans="2:34" ht="27.75" customHeight="1" x14ac:dyDescent="0.2">
      <c r="B1485" s="154">
        <f t="shared" si="351"/>
        <v>1482</v>
      </c>
      <c r="C1485" s="155" t="str">
        <f t="shared" ca="1" si="352"/>
        <v/>
      </c>
      <c r="D1485" s="156" t="str">
        <f t="shared" ca="1" si="353"/>
        <v/>
      </c>
      <c r="E1485" s="157" t="str">
        <f t="shared" ca="1" si="354"/>
        <v/>
      </c>
      <c r="F1485" s="157"/>
      <c r="G1485" s="158" t="str">
        <f t="shared" ca="1" si="355"/>
        <v/>
      </c>
      <c r="H1485" s="159"/>
      <c r="I1485" s="160" t="str">
        <f>IF(H1485="","",INDEX(D.1[Quy cách],MATCH(H1485,D.1[Tên sản phẩm],0)))</f>
        <v/>
      </c>
      <c r="J1485" s="35" t="str">
        <f>IF(H1485="","",INDEX(D.1[ĐVT],MATCH(H1485,D.1[Tên sản phẩm],0)))</f>
        <v/>
      </c>
      <c r="K1485" s="163" t="str">
        <f>IF(H1485="","",INDEX(D.1[Đơn giá bán
(Tham khảo)],MATCH(H1485,D.1[Tên sản phẩm],0)))</f>
        <v/>
      </c>
      <c r="L1485" s="162"/>
      <c r="M1485" s="159"/>
      <c r="N1485" s="159"/>
      <c r="O1485" s="159"/>
      <c r="P1485" s="163" t="str">
        <f t="shared" si="356"/>
        <v/>
      </c>
      <c r="Q1485" s="164"/>
      <c r="R1485" s="162"/>
      <c r="S1485" s="163" t="str">
        <f t="shared" si="357"/>
        <v/>
      </c>
      <c r="T1485" s="164" t="str">
        <f t="shared" ca="1" si="358"/>
        <v/>
      </c>
      <c r="U1485" s="163" t="str">
        <f t="shared" si="359"/>
        <v/>
      </c>
      <c r="V1485" s="163" t="str">
        <f ca="1">IF(AND(C1485&lt;&gt;"",C1485&lt;&gt;OFFSET(C1485,1,0)),SUMIFS(B.2[Giá có thuế],B.2[Số ĐK],C1485),"")</f>
        <v/>
      </c>
      <c r="W1485" s="159"/>
      <c r="X1485" s="161" t="str">
        <f>IF(W1485="","",'Thông Tin Chung'!$L$3)</f>
        <v/>
      </c>
      <c r="Y1485" s="163" t="str">
        <f t="shared" ca="1" si="360"/>
        <v/>
      </c>
      <c r="Z1485" s="165"/>
      <c r="AA1485" s="155" t="str">
        <f ca="1">IF(C1485="","",IF(OR(D1485&lt;NgayBatDau,D1485&gt;NgayKetThuc),"Ngày tháng phải nằm trong kỳ báo cáo",IF(AND(G1485&lt;&gt;"",COUNTIF(D.2[Tên khách hàng],G1485)=0),"Tên KH chưa khai báo trong DSKH",IF(AND(H1485&lt;&gt;"",COUNTIF(D.1[Tên sản phẩm],H1485)=0),"SP này chưa khai báo trong DSSP",""))))</f>
        <v/>
      </c>
      <c r="AB1485" s="23" t="str">
        <f t="shared" ca="1" si="346"/>
        <v/>
      </c>
      <c r="AC1485" s="23" t="str">
        <f t="shared" ca="1" si="347"/>
        <v/>
      </c>
      <c r="AD1485" s="23" t="str">
        <f t="shared" ca="1" si="348"/>
        <v/>
      </c>
      <c r="AE1485" s="68" t="str">
        <f t="shared" ca="1" si="349"/>
        <v/>
      </c>
      <c r="AF1485" s="69" t="str">
        <f>IF(OR(H1485="",S1485=""),"",S1485-(SUM(L1485,M1485)*INDEX(D.1[Đơn giá],MATCH(H1485,D.1[Tên sản phẩm],0))))</f>
        <v/>
      </c>
      <c r="AG1485" s="90" t="str">
        <f t="shared" ca="1" si="350"/>
        <v/>
      </c>
      <c r="AH1485" s="90"/>
    </row>
    <row r="1486" spans="2:34" ht="27.75" customHeight="1" x14ac:dyDescent="0.2">
      <c r="B1486" s="154">
        <f t="shared" si="351"/>
        <v>1483</v>
      </c>
      <c r="C1486" s="155" t="str">
        <f t="shared" ca="1" si="352"/>
        <v/>
      </c>
      <c r="D1486" s="156" t="str">
        <f t="shared" ca="1" si="353"/>
        <v/>
      </c>
      <c r="E1486" s="157" t="str">
        <f t="shared" ca="1" si="354"/>
        <v/>
      </c>
      <c r="F1486" s="157"/>
      <c r="G1486" s="158" t="str">
        <f t="shared" ca="1" si="355"/>
        <v/>
      </c>
      <c r="H1486" s="159"/>
      <c r="I1486" s="160" t="str">
        <f>IF(H1486="","",INDEX(D.1[Quy cách],MATCH(H1486,D.1[Tên sản phẩm],0)))</f>
        <v/>
      </c>
      <c r="J1486" s="35" t="str">
        <f>IF(H1486="","",INDEX(D.1[ĐVT],MATCH(H1486,D.1[Tên sản phẩm],0)))</f>
        <v/>
      </c>
      <c r="K1486" s="163" t="str">
        <f>IF(H1486="","",INDEX(D.1[Đơn giá bán
(Tham khảo)],MATCH(H1486,D.1[Tên sản phẩm],0)))</f>
        <v/>
      </c>
      <c r="L1486" s="162"/>
      <c r="M1486" s="159"/>
      <c r="N1486" s="159"/>
      <c r="O1486" s="159"/>
      <c r="P1486" s="163" t="str">
        <f t="shared" si="356"/>
        <v/>
      </c>
      <c r="Q1486" s="164"/>
      <c r="R1486" s="162"/>
      <c r="S1486" s="163" t="str">
        <f t="shared" si="357"/>
        <v/>
      </c>
      <c r="T1486" s="164" t="str">
        <f t="shared" ca="1" si="358"/>
        <v/>
      </c>
      <c r="U1486" s="163" t="str">
        <f t="shared" si="359"/>
        <v/>
      </c>
      <c r="V1486" s="163" t="str">
        <f ca="1">IF(AND(C1486&lt;&gt;"",C1486&lt;&gt;OFFSET(C1486,1,0)),SUMIFS(B.2[Giá có thuế],B.2[Số ĐK],C1486),"")</f>
        <v/>
      </c>
      <c r="W1486" s="159"/>
      <c r="X1486" s="161" t="str">
        <f>IF(W1486="","",'Thông Tin Chung'!$L$3)</f>
        <v/>
      </c>
      <c r="Y1486" s="163" t="str">
        <f t="shared" ca="1" si="360"/>
        <v/>
      </c>
      <c r="Z1486" s="165"/>
      <c r="AA1486" s="155" t="str">
        <f ca="1">IF(C1486="","",IF(OR(D1486&lt;NgayBatDau,D1486&gt;NgayKetThuc),"Ngày tháng phải nằm trong kỳ báo cáo",IF(AND(G1486&lt;&gt;"",COUNTIF(D.2[Tên khách hàng],G1486)=0),"Tên KH chưa khai báo trong DSKH",IF(AND(H1486&lt;&gt;"",COUNTIF(D.1[Tên sản phẩm],H1486)=0),"SP này chưa khai báo trong DSSP",""))))</f>
        <v/>
      </c>
      <c r="AB1486" s="23" t="str">
        <f t="shared" ca="1" si="346"/>
        <v/>
      </c>
      <c r="AC1486" s="23" t="str">
        <f t="shared" ca="1" si="347"/>
        <v/>
      </c>
      <c r="AD1486" s="23" t="str">
        <f t="shared" ca="1" si="348"/>
        <v/>
      </c>
      <c r="AE1486" s="68" t="str">
        <f t="shared" ca="1" si="349"/>
        <v/>
      </c>
      <c r="AF1486" s="69" t="str">
        <f>IF(OR(H1486="",S1486=""),"",S1486-(SUM(L1486,M1486)*INDEX(D.1[Đơn giá],MATCH(H1486,D.1[Tên sản phẩm],0))))</f>
        <v/>
      </c>
      <c r="AG1486" s="90" t="str">
        <f t="shared" ca="1" si="350"/>
        <v/>
      </c>
      <c r="AH1486" s="90"/>
    </row>
    <row r="1487" spans="2:34" ht="27.75" customHeight="1" x14ac:dyDescent="0.2">
      <c r="B1487" s="154">
        <f t="shared" si="351"/>
        <v>1484</v>
      </c>
      <c r="C1487" s="155" t="str">
        <f t="shared" ca="1" si="352"/>
        <v/>
      </c>
      <c r="D1487" s="156" t="str">
        <f t="shared" ca="1" si="353"/>
        <v/>
      </c>
      <c r="E1487" s="157" t="str">
        <f t="shared" ca="1" si="354"/>
        <v/>
      </c>
      <c r="F1487" s="157"/>
      <c r="G1487" s="158" t="str">
        <f t="shared" ca="1" si="355"/>
        <v/>
      </c>
      <c r="H1487" s="159"/>
      <c r="I1487" s="160" t="str">
        <f>IF(H1487="","",INDEX(D.1[Quy cách],MATCH(H1487,D.1[Tên sản phẩm],0)))</f>
        <v/>
      </c>
      <c r="J1487" s="35" t="str">
        <f>IF(H1487="","",INDEX(D.1[ĐVT],MATCH(H1487,D.1[Tên sản phẩm],0)))</f>
        <v/>
      </c>
      <c r="K1487" s="163" t="str">
        <f>IF(H1487="","",INDEX(D.1[Đơn giá bán
(Tham khảo)],MATCH(H1487,D.1[Tên sản phẩm],0)))</f>
        <v/>
      </c>
      <c r="L1487" s="162"/>
      <c r="M1487" s="159"/>
      <c r="N1487" s="159"/>
      <c r="O1487" s="159"/>
      <c r="P1487" s="163" t="str">
        <f t="shared" si="356"/>
        <v/>
      </c>
      <c r="Q1487" s="164"/>
      <c r="R1487" s="162"/>
      <c r="S1487" s="163" t="str">
        <f t="shared" si="357"/>
        <v/>
      </c>
      <c r="T1487" s="164" t="str">
        <f t="shared" ca="1" si="358"/>
        <v/>
      </c>
      <c r="U1487" s="163" t="str">
        <f t="shared" si="359"/>
        <v/>
      </c>
      <c r="V1487" s="163" t="str">
        <f ca="1">IF(AND(C1487&lt;&gt;"",C1487&lt;&gt;OFFSET(C1487,1,0)),SUMIFS(B.2[Giá có thuế],B.2[Số ĐK],C1487),"")</f>
        <v/>
      </c>
      <c r="W1487" s="159"/>
      <c r="X1487" s="161" t="str">
        <f>IF(W1487="","",'Thông Tin Chung'!$L$3)</f>
        <v/>
      </c>
      <c r="Y1487" s="163" t="str">
        <f t="shared" ca="1" si="360"/>
        <v/>
      </c>
      <c r="Z1487" s="165"/>
      <c r="AA1487" s="155" t="str">
        <f ca="1">IF(C1487="","",IF(OR(D1487&lt;NgayBatDau,D1487&gt;NgayKetThuc),"Ngày tháng phải nằm trong kỳ báo cáo",IF(AND(G1487&lt;&gt;"",COUNTIF(D.2[Tên khách hàng],G1487)=0),"Tên KH chưa khai báo trong DSKH",IF(AND(H1487&lt;&gt;"",COUNTIF(D.1[Tên sản phẩm],H1487)=0),"SP này chưa khai báo trong DSSP",""))))</f>
        <v/>
      </c>
      <c r="AB1487" s="23" t="str">
        <f t="shared" ca="1" si="346"/>
        <v/>
      </c>
      <c r="AC1487" s="23" t="str">
        <f t="shared" ca="1" si="347"/>
        <v/>
      </c>
      <c r="AD1487" s="23" t="str">
        <f t="shared" ca="1" si="348"/>
        <v/>
      </c>
      <c r="AE1487" s="68" t="str">
        <f t="shared" ca="1" si="349"/>
        <v/>
      </c>
      <c r="AF1487" s="69" t="str">
        <f>IF(OR(H1487="",S1487=""),"",S1487-(SUM(L1487,M1487)*INDEX(D.1[Đơn giá],MATCH(H1487,D.1[Tên sản phẩm],0))))</f>
        <v/>
      </c>
      <c r="AG1487" s="90" t="str">
        <f t="shared" ca="1" si="350"/>
        <v/>
      </c>
      <c r="AH1487" s="90"/>
    </row>
    <row r="1488" spans="2:34" ht="27.75" customHeight="1" x14ac:dyDescent="0.2">
      <c r="B1488" s="154">
        <f t="shared" si="351"/>
        <v>1485</v>
      </c>
      <c r="C1488" s="155" t="str">
        <f t="shared" ca="1" si="352"/>
        <v/>
      </c>
      <c r="D1488" s="156" t="str">
        <f t="shared" ca="1" si="353"/>
        <v/>
      </c>
      <c r="E1488" s="157" t="str">
        <f t="shared" ca="1" si="354"/>
        <v/>
      </c>
      <c r="F1488" s="157"/>
      <c r="G1488" s="158" t="str">
        <f t="shared" ca="1" si="355"/>
        <v/>
      </c>
      <c r="H1488" s="159"/>
      <c r="I1488" s="160" t="str">
        <f>IF(H1488="","",INDEX(D.1[Quy cách],MATCH(H1488,D.1[Tên sản phẩm],0)))</f>
        <v/>
      </c>
      <c r="J1488" s="35" t="str">
        <f>IF(H1488="","",INDEX(D.1[ĐVT],MATCH(H1488,D.1[Tên sản phẩm],0)))</f>
        <v/>
      </c>
      <c r="K1488" s="163" t="str">
        <f>IF(H1488="","",INDEX(D.1[Đơn giá bán
(Tham khảo)],MATCH(H1488,D.1[Tên sản phẩm],0)))</f>
        <v/>
      </c>
      <c r="L1488" s="162"/>
      <c r="M1488" s="159"/>
      <c r="N1488" s="159"/>
      <c r="O1488" s="159"/>
      <c r="P1488" s="163" t="str">
        <f t="shared" si="356"/>
        <v/>
      </c>
      <c r="Q1488" s="164"/>
      <c r="R1488" s="162"/>
      <c r="S1488" s="163" t="str">
        <f t="shared" si="357"/>
        <v/>
      </c>
      <c r="T1488" s="164" t="str">
        <f t="shared" ca="1" si="358"/>
        <v/>
      </c>
      <c r="U1488" s="163" t="str">
        <f t="shared" si="359"/>
        <v/>
      </c>
      <c r="V1488" s="163" t="str">
        <f ca="1">IF(AND(C1488&lt;&gt;"",C1488&lt;&gt;OFFSET(C1488,1,0)),SUMIFS(B.2[Giá có thuế],B.2[Số ĐK],C1488),"")</f>
        <v/>
      </c>
      <c r="W1488" s="159"/>
      <c r="X1488" s="161" t="str">
        <f>IF(W1488="","",'Thông Tin Chung'!$L$3)</f>
        <v/>
      </c>
      <c r="Y1488" s="163" t="str">
        <f t="shared" ca="1" si="360"/>
        <v/>
      </c>
      <c r="Z1488" s="165"/>
      <c r="AA1488" s="155" t="str">
        <f ca="1">IF(C1488="","",IF(OR(D1488&lt;NgayBatDau,D1488&gt;NgayKetThuc),"Ngày tháng phải nằm trong kỳ báo cáo",IF(AND(G1488&lt;&gt;"",COUNTIF(D.2[Tên khách hàng],G1488)=0),"Tên KH chưa khai báo trong DSKH",IF(AND(H1488&lt;&gt;"",COUNTIF(D.1[Tên sản phẩm],H1488)=0),"SP này chưa khai báo trong DSSP",""))))</f>
        <v/>
      </c>
      <c r="AB1488" s="23" t="str">
        <f t="shared" ca="1" si="346"/>
        <v/>
      </c>
      <c r="AC1488" s="23" t="str">
        <f t="shared" ca="1" si="347"/>
        <v/>
      </c>
      <c r="AD1488" s="23" t="str">
        <f t="shared" ca="1" si="348"/>
        <v/>
      </c>
      <c r="AE1488" s="68" t="str">
        <f t="shared" ca="1" si="349"/>
        <v/>
      </c>
      <c r="AF1488" s="69" t="str">
        <f>IF(OR(H1488="",S1488=""),"",S1488-(SUM(L1488,M1488)*INDEX(D.1[Đơn giá],MATCH(H1488,D.1[Tên sản phẩm],0))))</f>
        <v/>
      </c>
      <c r="AG1488" s="90" t="str">
        <f t="shared" ca="1" si="350"/>
        <v/>
      </c>
      <c r="AH1488" s="90"/>
    </row>
    <row r="1489" spans="2:34" ht="27.75" customHeight="1" x14ac:dyDescent="0.2">
      <c r="B1489" s="154">
        <f t="shared" si="351"/>
        <v>1486</v>
      </c>
      <c r="C1489" s="155" t="str">
        <f t="shared" ca="1" si="352"/>
        <v/>
      </c>
      <c r="D1489" s="156" t="str">
        <f t="shared" ca="1" si="353"/>
        <v/>
      </c>
      <c r="E1489" s="157" t="str">
        <f t="shared" ca="1" si="354"/>
        <v/>
      </c>
      <c r="F1489" s="157"/>
      <c r="G1489" s="158" t="str">
        <f t="shared" ca="1" si="355"/>
        <v/>
      </c>
      <c r="H1489" s="159"/>
      <c r="I1489" s="160" t="str">
        <f>IF(H1489="","",INDEX(D.1[Quy cách],MATCH(H1489,D.1[Tên sản phẩm],0)))</f>
        <v/>
      </c>
      <c r="J1489" s="35" t="str">
        <f>IF(H1489="","",INDEX(D.1[ĐVT],MATCH(H1489,D.1[Tên sản phẩm],0)))</f>
        <v/>
      </c>
      <c r="K1489" s="163" t="str">
        <f>IF(H1489="","",INDEX(D.1[Đơn giá bán
(Tham khảo)],MATCH(H1489,D.1[Tên sản phẩm],0)))</f>
        <v/>
      </c>
      <c r="L1489" s="162"/>
      <c r="M1489" s="159"/>
      <c r="N1489" s="159"/>
      <c r="O1489" s="159"/>
      <c r="P1489" s="163" t="str">
        <f t="shared" si="356"/>
        <v/>
      </c>
      <c r="Q1489" s="164"/>
      <c r="R1489" s="162"/>
      <c r="S1489" s="163" t="str">
        <f t="shared" si="357"/>
        <v/>
      </c>
      <c r="T1489" s="164" t="str">
        <f t="shared" ca="1" si="358"/>
        <v/>
      </c>
      <c r="U1489" s="163" t="str">
        <f t="shared" si="359"/>
        <v/>
      </c>
      <c r="V1489" s="163" t="str">
        <f ca="1">IF(AND(C1489&lt;&gt;"",C1489&lt;&gt;OFFSET(C1489,1,0)),SUMIFS(B.2[Giá có thuế],B.2[Số ĐK],C1489),"")</f>
        <v/>
      </c>
      <c r="W1489" s="159"/>
      <c r="X1489" s="161" t="str">
        <f>IF(W1489="","",'Thông Tin Chung'!$L$3)</f>
        <v/>
      </c>
      <c r="Y1489" s="163" t="str">
        <f t="shared" ca="1" si="360"/>
        <v/>
      </c>
      <c r="Z1489" s="165"/>
      <c r="AA1489" s="155" t="str">
        <f ca="1">IF(C1489="","",IF(OR(D1489&lt;NgayBatDau,D1489&gt;NgayKetThuc),"Ngày tháng phải nằm trong kỳ báo cáo",IF(AND(G1489&lt;&gt;"",COUNTIF(D.2[Tên khách hàng],G1489)=0),"Tên KH chưa khai báo trong DSKH",IF(AND(H1489&lt;&gt;"",COUNTIF(D.1[Tên sản phẩm],H1489)=0),"SP này chưa khai báo trong DSSP",""))))</f>
        <v/>
      </c>
      <c r="AB1489" s="23" t="str">
        <f t="shared" ca="1" si="346"/>
        <v/>
      </c>
      <c r="AC1489" s="23" t="str">
        <f t="shared" ca="1" si="347"/>
        <v/>
      </c>
      <c r="AD1489" s="23" t="str">
        <f t="shared" ca="1" si="348"/>
        <v/>
      </c>
      <c r="AE1489" s="68" t="str">
        <f t="shared" ca="1" si="349"/>
        <v/>
      </c>
      <c r="AF1489" s="69" t="str">
        <f>IF(OR(H1489="",S1489=""),"",S1489-(SUM(L1489,M1489)*INDEX(D.1[Đơn giá],MATCH(H1489,D.1[Tên sản phẩm],0))))</f>
        <v/>
      </c>
      <c r="AG1489" s="90" t="str">
        <f t="shared" ca="1" si="350"/>
        <v/>
      </c>
      <c r="AH1489" s="90"/>
    </row>
    <row r="1490" spans="2:34" ht="27.75" customHeight="1" x14ac:dyDescent="0.2">
      <c r="B1490" s="154">
        <f t="shared" si="351"/>
        <v>1487</v>
      </c>
      <c r="C1490" s="155" t="str">
        <f t="shared" ca="1" si="352"/>
        <v/>
      </c>
      <c r="D1490" s="156" t="str">
        <f t="shared" ca="1" si="353"/>
        <v/>
      </c>
      <c r="E1490" s="157" t="str">
        <f t="shared" ca="1" si="354"/>
        <v/>
      </c>
      <c r="F1490" s="157"/>
      <c r="G1490" s="158" t="str">
        <f t="shared" ca="1" si="355"/>
        <v/>
      </c>
      <c r="H1490" s="159"/>
      <c r="I1490" s="160" t="str">
        <f>IF(H1490="","",INDEX(D.1[Quy cách],MATCH(H1490,D.1[Tên sản phẩm],0)))</f>
        <v/>
      </c>
      <c r="J1490" s="35" t="str">
        <f>IF(H1490="","",INDEX(D.1[ĐVT],MATCH(H1490,D.1[Tên sản phẩm],0)))</f>
        <v/>
      </c>
      <c r="K1490" s="163" t="str">
        <f>IF(H1490="","",INDEX(D.1[Đơn giá bán
(Tham khảo)],MATCH(H1490,D.1[Tên sản phẩm],0)))</f>
        <v/>
      </c>
      <c r="L1490" s="162"/>
      <c r="M1490" s="159"/>
      <c r="N1490" s="159"/>
      <c r="O1490" s="159"/>
      <c r="P1490" s="163" t="str">
        <f t="shared" si="356"/>
        <v/>
      </c>
      <c r="Q1490" s="164"/>
      <c r="R1490" s="162"/>
      <c r="S1490" s="163" t="str">
        <f t="shared" si="357"/>
        <v/>
      </c>
      <c r="T1490" s="164" t="str">
        <f t="shared" ca="1" si="358"/>
        <v/>
      </c>
      <c r="U1490" s="163" t="str">
        <f t="shared" si="359"/>
        <v/>
      </c>
      <c r="V1490" s="163" t="str">
        <f ca="1">IF(AND(C1490&lt;&gt;"",C1490&lt;&gt;OFFSET(C1490,1,0)),SUMIFS(B.2[Giá có thuế],B.2[Số ĐK],C1490),"")</f>
        <v/>
      </c>
      <c r="W1490" s="159"/>
      <c r="X1490" s="161" t="str">
        <f>IF(W1490="","",'Thông Tin Chung'!$L$3)</f>
        <v/>
      </c>
      <c r="Y1490" s="163" t="str">
        <f t="shared" ca="1" si="360"/>
        <v/>
      </c>
      <c r="Z1490" s="165"/>
      <c r="AA1490" s="155" t="str">
        <f ca="1">IF(C1490="","",IF(OR(D1490&lt;NgayBatDau,D1490&gt;NgayKetThuc),"Ngày tháng phải nằm trong kỳ báo cáo",IF(AND(G1490&lt;&gt;"",COUNTIF(D.2[Tên khách hàng],G1490)=0),"Tên KH chưa khai báo trong DSKH",IF(AND(H1490&lt;&gt;"",COUNTIF(D.1[Tên sản phẩm],H1490)=0),"SP này chưa khai báo trong DSSP",""))))</f>
        <v/>
      </c>
      <c r="AB1490" s="23" t="str">
        <f t="shared" ca="1" si="346"/>
        <v/>
      </c>
      <c r="AC1490" s="23" t="str">
        <f t="shared" ca="1" si="347"/>
        <v/>
      </c>
      <c r="AD1490" s="23" t="str">
        <f t="shared" ca="1" si="348"/>
        <v/>
      </c>
      <c r="AE1490" s="68" t="str">
        <f t="shared" ca="1" si="349"/>
        <v/>
      </c>
      <c r="AF1490" s="69" t="str">
        <f>IF(OR(H1490="",S1490=""),"",S1490-(SUM(L1490,M1490)*INDEX(D.1[Đơn giá],MATCH(H1490,D.1[Tên sản phẩm],0))))</f>
        <v/>
      </c>
      <c r="AG1490" s="90" t="str">
        <f t="shared" ca="1" si="350"/>
        <v/>
      </c>
      <c r="AH1490" s="90"/>
    </row>
    <row r="1491" spans="2:34" ht="27.75" customHeight="1" x14ac:dyDescent="0.2">
      <c r="B1491" s="154">
        <f t="shared" si="351"/>
        <v>1488</v>
      </c>
      <c r="C1491" s="155" t="str">
        <f t="shared" ca="1" si="352"/>
        <v/>
      </c>
      <c r="D1491" s="156" t="str">
        <f t="shared" ca="1" si="353"/>
        <v/>
      </c>
      <c r="E1491" s="157" t="str">
        <f t="shared" ca="1" si="354"/>
        <v/>
      </c>
      <c r="F1491" s="157"/>
      <c r="G1491" s="158" t="str">
        <f t="shared" ca="1" si="355"/>
        <v/>
      </c>
      <c r="H1491" s="159"/>
      <c r="I1491" s="160" t="str">
        <f>IF(H1491="","",INDEX(D.1[Quy cách],MATCH(H1491,D.1[Tên sản phẩm],0)))</f>
        <v/>
      </c>
      <c r="J1491" s="35" t="str">
        <f>IF(H1491="","",INDEX(D.1[ĐVT],MATCH(H1491,D.1[Tên sản phẩm],0)))</f>
        <v/>
      </c>
      <c r="K1491" s="163" t="str">
        <f>IF(H1491="","",INDEX(D.1[Đơn giá bán
(Tham khảo)],MATCH(H1491,D.1[Tên sản phẩm],0)))</f>
        <v/>
      </c>
      <c r="L1491" s="162"/>
      <c r="M1491" s="159"/>
      <c r="N1491" s="159"/>
      <c r="O1491" s="159"/>
      <c r="P1491" s="163" t="str">
        <f t="shared" si="356"/>
        <v/>
      </c>
      <c r="Q1491" s="164"/>
      <c r="R1491" s="162"/>
      <c r="S1491" s="163" t="str">
        <f t="shared" si="357"/>
        <v/>
      </c>
      <c r="T1491" s="164" t="str">
        <f t="shared" ca="1" si="358"/>
        <v/>
      </c>
      <c r="U1491" s="163" t="str">
        <f t="shared" si="359"/>
        <v/>
      </c>
      <c r="V1491" s="163" t="str">
        <f ca="1">IF(AND(C1491&lt;&gt;"",C1491&lt;&gt;OFFSET(C1491,1,0)),SUMIFS(B.2[Giá có thuế],B.2[Số ĐK],C1491),"")</f>
        <v/>
      </c>
      <c r="W1491" s="159"/>
      <c r="X1491" s="161" t="str">
        <f>IF(W1491="","",'Thông Tin Chung'!$L$3)</f>
        <v/>
      </c>
      <c r="Y1491" s="163" t="str">
        <f t="shared" ca="1" si="360"/>
        <v/>
      </c>
      <c r="Z1491" s="165"/>
      <c r="AA1491" s="155" t="str">
        <f ca="1">IF(C1491="","",IF(OR(D1491&lt;NgayBatDau,D1491&gt;NgayKetThuc),"Ngày tháng phải nằm trong kỳ báo cáo",IF(AND(G1491&lt;&gt;"",COUNTIF(D.2[Tên khách hàng],G1491)=0),"Tên KH chưa khai báo trong DSKH",IF(AND(H1491&lt;&gt;"",COUNTIF(D.1[Tên sản phẩm],H1491)=0),"SP này chưa khai báo trong DSSP",""))))</f>
        <v/>
      </c>
      <c r="AB1491" s="23" t="str">
        <f t="shared" ca="1" si="346"/>
        <v/>
      </c>
      <c r="AC1491" s="23" t="str">
        <f t="shared" ca="1" si="347"/>
        <v/>
      </c>
      <c r="AD1491" s="23" t="str">
        <f t="shared" ca="1" si="348"/>
        <v/>
      </c>
      <c r="AE1491" s="68" t="str">
        <f t="shared" ca="1" si="349"/>
        <v/>
      </c>
      <c r="AF1491" s="69" t="str">
        <f>IF(OR(H1491="",S1491=""),"",S1491-(SUM(L1491,M1491)*INDEX(D.1[Đơn giá],MATCH(H1491,D.1[Tên sản phẩm],0))))</f>
        <v/>
      </c>
      <c r="AG1491" s="90" t="str">
        <f t="shared" ca="1" si="350"/>
        <v/>
      </c>
      <c r="AH1491" s="90"/>
    </row>
    <row r="1492" spans="2:34" ht="27.75" customHeight="1" x14ac:dyDescent="0.2">
      <c r="B1492" s="154">
        <f t="shared" si="351"/>
        <v>1489</v>
      </c>
      <c r="C1492" s="155" t="str">
        <f t="shared" ca="1" si="352"/>
        <v/>
      </c>
      <c r="D1492" s="156" t="str">
        <f t="shared" ca="1" si="353"/>
        <v/>
      </c>
      <c r="E1492" s="157" t="str">
        <f t="shared" ca="1" si="354"/>
        <v/>
      </c>
      <c r="F1492" s="157"/>
      <c r="G1492" s="158" t="str">
        <f t="shared" ca="1" si="355"/>
        <v/>
      </c>
      <c r="H1492" s="159"/>
      <c r="I1492" s="160" t="str">
        <f>IF(H1492="","",INDEX(D.1[Quy cách],MATCH(H1492,D.1[Tên sản phẩm],0)))</f>
        <v/>
      </c>
      <c r="J1492" s="35" t="str">
        <f>IF(H1492="","",INDEX(D.1[ĐVT],MATCH(H1492,D.1[Tên sản phẩm],0)))</f>
        <v/>
      </c>
      <c r="K1492" s="163" t="str">
        <f>IF(H1492="","",INDEX(D.1[Đơn giá bán
(Tham khảo)],MATCH(H1492,D.1[Tên sản phẩm],0)))</f>
        <v/>
      </c>
      <c r="L1492" s="162"/>
      <c r="M1492" s="159"/>
      <c r="N1492" s="159"/>
      <c r="O1492" s="159"/>
      <c r="P1492" s="163" t="str">
        <f t="shared" si="356"/>
        <v/>
      </c>
      <c r="Q1492" s="164"/>
      <c r="R1492" s="162"/>
      <c r="S1492" s="163" t="str">
        <f t="shared" si="357"/>
        <v/>
      </c>
      <c r="T1492" s="164" t="str">
        <f t="shared" ca="1" si="358"/>
        <v/>
      </c>
      <c r="U1492" s="163" t="str">
        <f t="shared" si="359"/>
        <v/>
      </c>
      <c r="V1492" s="163" t="str">
        <f ca="1">IF(AND(C1492&lt;&gt;"",C1492&lt;&gt;OFFSET(C1492,1,0)),SUMIFS(B.2[Giá có thuế],B.2[Số ĐK],C1492),"")</f>
        <v/>
      </c>
      <c r="W1492" s="159"/>
      <c r="X1492" s="161" t="str">
        <f>IF(W1492="","",'Thông Tin Chung'!$L$3)</f>
        <v/>
      </c>
      <c r="Y1492" s="163" t="str">
        <f t="shared" ca="1" si="360"/>
        <v/>
      </c>
      <c r="Z1492" s="165"/>
      <c r="AA1492" s="155" t="str">
        <f ca="1">IF(C1492="","",IF(OR(D1492&lt;NgayBatDau,D1492&gt;NgayKetThuc),"Ngày tháng phải nằm trong kỳ báo cáo",IF(AND(G1492&lt;&gt;"",COUNTIF(D.2[Tên khách hàng],G1492)=0),"Tên KH chưa khai báo trong DSKH",IF(AND(H1492&lt;&gt;"",COUNTIF(D.1[Tên sản phẩm],H1492)=0),"SP này chưa khai báo trong DSSP",""))))</f>
        <v/>
      </c>
      <c r="AB1492" s="23" t="str">
        <f t="shared" ca="1" si="346"/>
        <v/>
      </c>
      <c r="AC1492" s="23" t="str">
        <f t="shared" ca="1" si="347"/>
        <v/>
      </c>
      <c r="AD1492" s="23" t="str">
        <f t="shared" ca="1" si="348"/>
        <v/>
      </c>
      <c r="AE1492" s="68" t="str">
        <f t="shared" ca="1" si="349"/>
        <v/>
      </c>
      <c r="AF1492" s="69" t="str">
        <f>IF(OR(H1492="",S1492=""),"",S1492-(SUM(L1492,M1492)*INDEX(D.1[Đơn giá],MATCH(H1492,D.1[Tên sản phẩm],0))))</f>
        <v/>
      </c>
      <c r="AG1492" s="90" t="str">
        <f t="shared" ca="1" si="350"/>
        <v/>
      </c>
      <c r="AH1492" s="90"/>
    </row>
    <row r="1493" spans="2:34" ht="27.75" customHeight="1" x14ac:dyDescent="0.2">
      <c r="B1493" s="154">
        <f t="shared" si="351"/>
        <v>1490</v>
      </c>
      <c r="C1493" s="155" t="str">
        <f t="shared" ca="1" si="352"/>
        <v/>
      </c>
      <c r="D1493" s="156" t="str">
        <f t="shared" ca="1" si="353"/>
        <v/>
      </c>
      <c r="E1493" s="157" t="str">
        <f t="shared" ca="1" si="354"/>
        <v/>
      </c>
      <c r="F1493" s="157"/>
      <c r="G1493" s="158" t="str">
        <f t="shared" ca="1" si="355"/>
        <v/>
      </c>
      <c r="H1493" s="159"/>
      <c r="I1493" s="160" t="str">
        <f>IF(H1493="","",INDEX(D.1[Quy cách],MATCH(H1493,D.1[Tên sản phẩm],0)))</f>
        <v/>
      </c>
      <c r="J1493" s="35" t="str">
        <f>IF(H1493="","",INDEX(D.1[ĐVT],MATCH(H1493,D.1[Tên sản phẩm],0)))</f>
        <v/>
      </c>
      <c r="K1493" s="163" t="str">
        <f>IF(H1493="","",INDEX(D.1[Đơn giá bán
(Tham khảo)],MATCH(H1493,D.1[Tên sản phẩm],0)))</f>
        <v/>
      </c>
      <c r="L1493" s="162"/>
      <c r="M1493" s="159"/>
      <c r="N1493" s="159"/>
      <c r="O1493" s="159"/>
      <c r="P1493" s="163" t="str">
        <f t="shared" si="356"/>
        <v/>
      </c>
      <c r="Q1493" s="164"/>
      <c r="R1493" s="162"/>
      <c r="S1493" s="163" t="str">
        <f t="shared" si="357"/>
        <v/>
      </c>
      <c r="T1493" s="164" t="str">
        <f t="shared" ca="1" si="358"/>
        <v/>
      </c>
      <c r="U1493" s="163" t="str">
        <f t="shared" si="359"/>
        <v/>
      </c>
      <c r="V1493" s="163" t="str">
        <f ca="1">IF(AND(C1493&lt;&gt;"",C1493&lt;&gt;OFFSET(C1493,1,0)),SUMIFS(B.2[Giá có thuế],B.2[Số ĐK],C1493),"")</f>
        <v/>
      </c>
      <c r="W1493" s="159"/>
      <c r="X1493" s="161" t="str">
        <f>IF(W1493="","",'Thông Tin Chung'!$L$3)</f>
        <v/>
      </c>
      <c r="Y1493" s="163" t="str">
        <f t="shared" ca="1" si="360"/>
        <v/>
      </c>
      <c r="Z1493" s="165"/>
      <c r="AA1493" s="155" t="str">
        <f ca="1">IF(C1493="","",IF(OR(D1493&lt;NgayBatDau,D1493&gt;NgayKetThuc),"Ngày tháng phải nằm trong kỳ báo cáo",IF(AND(G1493&lt;&gt;"",COUNTIF(D.2[Tên khách hàng],G1493)=0),"Tên KH chưa khai báo trong DSKH",IF(AND(H1493&lt;&gt;"",COUNTIF(D.1[Tên sản phẩm],H1493)=0),"SP này chưa khai báo trong DSSP",""))))</f>
        <v/>
      </c>
      <c r="AB1493" s="23" t="str">
        <f t="shared" ca="1" si="346"/>
        <v/>
      </c>
      <c r="AC1493" s="23" t="str">
        <f t="shared" ca="1" si="347"/>
        <v/>
      </c>
      <c r="AD1493" s="23" t="str">
        <f t="shared" ca="1" si="348"/>
        <v/>
      </c>
      <c r="AE1493" s="68" t="str">
        <f t="shared" ca="1" si="349"/>
        <v/>
      </c>
      <c r="AF1493" s="69" t="str">
        <f>IF(OR(H1493="",S1493=""),"",S1493-(SUM(L1493,M1493)*INDEX(D.1[Đơn giá],MATCH(H1493,D.1[Tên sản phẩm],0))))</f>
        <v/>
      </c>
      <c r="AG1493" s="90" t="str">
        <f t="shared" ca="1" si="350"/>
        <v/>
      </c>
      <c r="AH1493" s="90"/>
    </row>
    <row r="1494" spans="2:34" ht="27.75" customHeight="1" x14ac:dyDescent="0.2">
      <c r="B1494" s="154">
        <f t="shared" si="351"/>
        <v>1491</v>
      </c>
      <c r="C1494" s="155" t="str">
        <f t="shared" ca="1" si="352"/>
        <v/>
      </c>
      <c r="D1494" s="156" t="str">
        <f t="shared" ca="1" si="353"/>
        <v/>
      </c>
      <c r="E1494" s="157" t="str">
        <f t="shared" ca="1" si="354"/>
        <v/>
      </c>
      <c r="F1494" s="157"/>
      <c r="G1494" s="158" t="str">
        <f t="shared" ca="1" si="355"/>
        <v/>
      </c>
      <c r="H1494" s="159"/>
      <c r="I1494" s="160" t="str">
        <f>IF(H1494="","",INDEX(D.1[Quy cách],MATCH(H1494,D.1[Tên sản phẩm],0)))</f>
        <v/>
      </c>
      <c r="J1494" s="35" t="str">
        <f>IF(H1494="","",INDEX(D.1[ĐVT],MATCH(H1494,D.1[Tên sản phẩm],0)))</f>
        <v/>
      </c>
      <c r="K1494" s="163" t="str">
        <f>IF(H1494="","",INDEX(D.1[Đơn giá bán
(Tham khảo)],MATCH(H1494,D.1[Tên sản phẩm],0)))</f>
        <v/>
      </c>
      <c r="L1494" s="162"/>
      <c r="M1494" s="159"/>
      <c r="N1494" s="159"/>
      <c r="O1494" s="159"/>
      <c r="P1494" s="163" t="str">
        <f t="shared" si="356"/>
        <v/>
      </c>
      <c r="Q1494" s="164"/>
      <c r="R1494" s="162"/>
      <c r="S1494" s="163" t="str">
        <f t="shared" si="357"/>
        <v/>
      </c>
      <c r="T1494" s="164" t="str">
        <f t="shared" ca="1" si="358"/>
        <v/>
      </c>
      <c r="U1494" s="163" t="str">
        <f t="shared" si="359"/>
        <v/>
      </c>
      <c r="V1494" s="163" t="str">
        <f ca="1">IF(AND(C1494&lt;&gt;"",C1494&lt;&gt;OFFSET(C1494,1,0)),SUMIFS(B.2[Giá có thuế],B.2[Số ĐK],C1494),"")</f>
        <v/>
      </c>
      <c r="W1494" s="159"/>
      <c r="X1494" s="161" t="str">
        <f>IF(W1494="","",'Thông Tin Chung'!$L$3)</f>
        <v/>
      </c>
      <c r="Y1494" s="163" t="str">
        <f t="shared" ca="1" si="360"/>
        <v/>
      </c>
      <c r="Z1494" s="165"/>
      <c r="AA1494" s="155" t="str">
        <f ca="1">IF(C1494="","",IF(OR(D1494&lt;NgayBatDau,D1494&gt;NgayKetThuc),"Ngày tháng phải nằm trong kỳ báo cáo",IF(AND(G1494&lt;&gt;"",COUNTIF(D.2[Tên khách hàng],G1494)=0),"Tên KH chưa khai báo trong DSKH",IF(AND(H1494&lt;&gt;"",COUNTIF(D.1[Tên sản phẩm],H1494)=0),"SP này chưa khai báo trong DSSP",""))))</f>
        <v/>
      </c>
      <c r="AB1494" s="23" t="str">
        <f t="shared" ca="1" si="346"/>
        <v/>
      </c>
      <c r="AC1494" s="23" t="str">
        <f t="shared" ca="1" si="347"/>
        <v/>
      </c>
      <c r="AD1494" s="23" t="str">
        <f t="shared" ca="1" si="348"/>
        <v/>
      </c>
      <c r="AE1494" s="68" t="str">
        <f t="shared" ca="1" si="349"/>
        <v/>
      </c>
      <c r="AF1494" s="69" t="str">
        <f>IF(OR(H1494="",S1494=""),"",S1494-(SUM(L1494,M1494)*INDEX(D.1[Đơn giá],MATCH(H1494,D.1[Tên sản phẩm],0))))</f>
        <v/>
      </c>
      <c r="AG1494" s="90" t="str">
        <f t="shared" ca="1" si="350"/>
        <v/>
      </c>
      <c r="AH1494" s="90"/>
    </row>
    <row r="1495" spans="2:34" ht="27.75" customHeight="1" x14ac:dyDescent="0.2">
      <c r="B1495" s="154">
        <f t="shared" si="351"/>
        <v>1492</v>
      </c>
      <c r="C1495" s="155" t="str">
        <f t="shared" ca="1" si="352"/>
        <v/>
      </c>
      <c r="D1495" s="156" t="str">
        <f t="shared" ca="1" si="353"/>
        <v/>
      </c>
      <c r="E1495" s="157" t="str">
        <f t="shared" ca="1" si="354"/>
        <v/>
      </c>
      <c r="F1495" s="157"/>
      <c r="G1495" s="158" t="str">
        <f t="shared" ca="1" si="355"/>
        <v/>
      </c>
      <c r="H1495" s="159"/>
      <c r="I1495" s="160" t="str">
        <f>IF(H1495="","",INDEX(D.1[Quy cách],MATCH(H1495,D.1[Tên sản phẩm],0)))</f>
        <v/>
      </c>
      <c r="J1495" s="35" t="str">
        <f>IF(H1495="","",INDEX(D.1[ĐVT],MATCH(H1495,D.1[Tên sản phẩm],0)))</f>
        <v/>
      </c>
      <c r="K1495" s="163" t="str">
        <f>IF(H1495="","",INDEX(D.1[Đơn giá bán
(Tham khảo)],MATCH(H1495,D.1[Tên sản phẩm],0)))</f>
        <v/>
      </c>
      <c r="L1495" s="162"/>
      <c r="M1495" s="159"/>
      <c r="N1495" s="159"/>
      <c r="O1495" s="159"/>
      <c r="P1495" s="163" t="str">
        <f t="shared" si="356"/>
        <v/>
      </c>
      <c r="Q1495" s="164"/>
      <c r="R1495" s="162"/>
      <c r="S1495" s="163" t="str">
        <f t="shared" si="357"/>
        <v/>
      </c>
      <c r="T1495" s="164" t="str">
        <f t="shared" ca="1" si="358"/>
        <v/>
      </c>
      <c r="U1495" s="163" t="str">
        <f t="shared" si="359"/>
        <v/>
      </c>
      <c r="V1495" s="163" t="str">
        <f ca="1">IF(AND(C1495&lt;&gt;"",C1495&lt;&gt;OFFSET(C1495,1,0)),SUMIFS(B.2[Giá có thuế],B.2[Số ĐK],C1495),"")</f>
        <v/>
      </c>
      <c r="W1495" s="159"/>
      <c r="X1495" s="161" t="str">
        <f>IF(W1495="","",'Thông Tin Chung'!$L$3)</f>
        <v/>
      </c>
      <c r="Y1495" s="163" t="str">
        <f t="shared" ca="1" si="360"/>
        <v/>
      </c>
      <c r="Z1495" s="165"/>
      <c r="AA1495" s="155" t="str">
        <f ca="1">IF(C1495="","",IF(OR(D1495&lt;NgayBatDau,D1495&gt;NgayKetThuc),"Ngày tháng phải nằm trong kỳ báo cáo",IF(AND(G1495&lt;&gt;"",COUNTIF(D.2[Tên khách hàng],G1495)=0),"Tên KH chưa khai báo trong DSKH",IF(AND(H1495&lt;&gt;"",COUNTIF(D.1[Tên sản phẩm],H1495)=0),"SP này chưa khai báo trong DSSP",""))))</f>
        <v/>
      </c>
      <c r="AB1495" s="23" t="str">
        <f t="shared" ca="1" si="346"/>
        <v/>
      </c>
      <c r="AC1495" s="23" t="str">
        <f t="shared" ca="1" si="347"/>
        <v/>
      </c>
      <c r="AD1495" s="23" t="str">
        <f t="shared" ca="1" si="348"/>
        <v/>
      </c>
      <c r="AE1495" s="68" t="str">
        <f t="shared" ca="1" si="349"/>
        <v/>
      </c>
      <c r="AF1495" s="69" t="str">
        <f>IF(OR(H1495="",S1495=""),"",S1495-(SUM(L1495,M1495)*INDEX(D.1[Đơn giá],MATCH(H1495,D.1[Tên sản phẩm],0))))</f>
        <v/>
      </c>
      <c r="AG1495" s="90" t="str">
        <f t="shared" ca="1" si="350"/>
        <v/>
      </c>
      <c r="AH1495" s="90"/>
    </row>
    <row r="1496" spans="2:34" ht="27.75" customHeight="1" x14ac:dyDescent="0.2">
      <c r="B1496" s="154">
        <f t="shared" si="351"/>
        <v>1493</v>
      </c>
      <c r="C1496" s="155" t="str">
        <f t="shared" ca="1" si="352"/>
        <v/>
      </c>
      <c r="D1496" s="156" t="str">
        <f t="shared" ca="1" si="353"/>
        <v/>
      </c>
      <c r="E1496" s="157" t="str">
        <f t="shared" ca="1" si="354"/>
        <v/>
      </c>
      <c r="F1496" s="157"/>
      <c r="G1496" s="158" t="str">
        <f t="shared" ca="1" si="355"/>
        <v/>
      </c>
      <c r="H1496" s="159"/>
      <c r="I1496" s="160" t="str">
        <f>IF(H1496="","",INDEX(D.1[Quy cách],MATCH(H1496,D.1[Tên sản phẩm],0)))</f>
        <v/>
      </c>
      <c r="J1496" s="35" t="str">
        <f>IF(H1496="","",INDEX(D.1[ĐVT],MATCH(H1496,D.1[Tên sản phẩm],0)))</f>
        <v/>
      </c>
      <c r="K1496" s="163" t="str">
        <f>IF(H1496="","",INDEX(D.1[Đơn giá bán
(Tham khảo)],MATCH(H1496,D.1[Tên sản phẩm],0)))</f>
        <v/>
      </c>
      <c r="L1496" s="162"/>
      <c r="M1496" s="159"/>
      <c r="N1496" s="159"/>
      <c r="O1496" s="159"/>
      <c r="P1496" s="163" t="str">
        <f t="shared" si="356"/>
        <v/>
      </c>
      <c r="Q1496" s="164"/>
      <c r="R1496" s="162"/>
      <c r="S1496" s="163" t="str">
        <f t="shared" si="357"/>
        <v/>
      </c>
      <c r="T1496" s="164" t="str">
        <f t="shared" ca="1" si="358"/>
        <v/>
      </c>
      <c r="U1496" s="163" t="str">
        <f t="shared" si="359"/>
        <v/>
      </c>
      <c r="V1496" s="163" t="str">
        <f ca="1">IF(AND(C1496&lt;&gt;"",C1496&lt;&gt;OFFSET(C1496,1,0)),SUMIFS(B.2[Giá có thuế],B.2[Số ĐK],C1496),"")</f>
        <v/>
      </c>
      <c r="W1496" s="159"/>
      <c r="X1496" s="161" t="str">
        <f>IF(W1496="","",'Thông Tin Chung'!$L$3)</f>
        <v/>
      </c>
      <c r="Y1496" s="163" t="str">
        <f t="shared" ca="1" si="360"/>
        <v/>
      </c>
      <c r="Z1496" s="165"/>
      <c r="AA1496" s="155" t="str">
        <f ca="1">IF(C1496="","",IF(OR(D1496&lt;NgayBatDau,D1496&gt;NgayKetThuc),"Ngày tháng phải nằm trong kỳ báo cáo",IF(AND(G1496&lt;&gt;"",COUNTIF(D.2[Tên khách hàng],G1496)=0),"Tên KH chưa khai báo trong DSKH",IF(AND(H1496&lt;&gt;"",COUNTIF(D.1[Tên sản phẩm],H1496)=0),"SP này chưa khai báo trong DSSP",""))))</f>
        <v/>
      </c>
      <c r="AB1496" s="23" t="str">
        <f t="shared" ca="1" si="346"/>
        <v/>
      </c>
      <c r="AC1496" s="23" t="str">
        <f t="shared" ca="1" si="347"/>
        <v/>
      </c>
      <c r="AD1496" s="23" t="str">
        <f t="shared" ca="1" si="348"/>
        <v/>
      </c>
      <c r="AE1496" s="68" t="str">
        <f t="shared" ca="1" si="349"/>
        <v/>
      </c>
      <c r="AF1496" s="69" t="str">
        <f>IF(OR(H1496="",S1496=""),"",S1496-(SUM(L1496,M1496)*INDEX(D.1[Đơn giá],MATCH(H1496,D.1[Tên sản phẩm],0))))</f>
        <v/>
      </c>
      <c r="AG1496" s="90" t="str">
        <f t="shared" ca="1" si="350"/>
        <v/>
      </c>
      <c r="AH1496" s="90"/>
    </row>
    <row r="1497" spans="2:34" ht="27.75" customHeight="1" x14ac:dyDescent="0.2">
      <c r="B1497" s="154">
        <f t="shared" si="351"/>
        <v>1494</v>
      </c>
      <c r="C1497" s="155" t="str">
        <f t="shared" ca="1" si="352"/>
        <v/>
      </c>
      <c r="D1497" s="156" t="str">
        <f t="shared" ca="1" si="353"/>
        <v/>
      </c>
      <c r="E1497" s="157" t="str">
        <f t="shared" ca="1" si="354"/>
        <v/>
      </c>
      <c r="F1497" s="157"/>
      <c r="G1497" s="158" t="str">
        <f t="shared" ca="1" si="355"/>
        <v/>
      </c>
      <c r="H1497" s="159"/>
      <c r="I1497" s="160" t="str">
        <f>IF(H1497="","",INDEX(D.1[Quy cách],MATCH(H1497,D.1[Tên sản phẩm],0)))</f>
        <v/>
      </c>
      <c r="J1497" s="35" t="str">
        <f>IF(H1497="","",INDEX(D.1[ĐVT],MATCH(H1497,D.1[Tên sản phẩm],0)))</f>
        <v/>
      </c>
      <c r="K1497" s="163" t="str">
        <f>IF(H1497="","",INDEX(D.1[Đơn giá bán
(Tham khảo)],MATCH(H1497,D.1[Tên sản phẩm],0)))</f>
        <v/>
      </c>
      <c r="L1497" s="162"/>
      <c r="M1497" s="159"/>
      <c r="N1497" s="159"/>
      <c r="O1497" s="159"/>
      <c r="P1497" s="163" t="str">
        <f t="shared" si="356"/>
        <v/>
      </c>
      <c r="Q1497" s="164"/>
      <c r="R1497" s="162"/>
      <c r="S1497" s="163" t="str">
        <f t="shared" si="357"/>
        <v/>
      </c>
      <c r="T1497" s="164" t="str">
        <f t="shared" ca="1" si="358"/>
        <v/>
      </c>
      <c r="U1497" s="163" t="str">
        <f t="shared" si="359"/>
        <v/>
      </c>
      <c r="V1497" s="163" t="str">
        <f ca="1">IF(AND(C1497&lt;&gt;"",C1497&lt;&gt;OFFSET(C1497,1,0)),SUMIFS(B.2[Giá có thuế],B.2[Số ĐK],C1497),"")</f>
        <v/>
      </c>
      <c r="W1497" s="159"/>
      <c r="X1497" s="161" t="str">
        <f>IF(W1497="","",'Thông Tin Chung'!$L$3)</f>
        <v/>
      </c>
      <c r="Y1497" s="163" t="str">
        <f t="shared" ca="1" si="360"/>
        <v/>
      </c>
      <c r="Z1497" s="165"/>
      <c r="AA1497" s="155" t="str">
        <f ca="1">IF(C1497="","",IF(OR(D1497&lt;NgayBatDau,D1497&gt;NgayKetThuc),"Ngày tháng phải nằm trong kỳ báo cáo",IF(AND(G1497&lt;&gt;"",COUNTIF(D.2[Tên khách hàng],G1497)=0),"Tên KH chưa khai báo trong DSKH",IF(AND(H1497&lt;&gt;"",COUNTIF(D.1[Tên sản phẩm],H1497)=0),"SP này chưa khai báo trong DSSP",""))))</f>
        <v/>
      </c>
      <c r="AB1497" s="23" t="str">
        <f t="shared" ca="1" si="346"/>
        <v/>
      </c>
      <c r="AC1497" s="23" t="str">
        <f t="shared" ca="1" si="347"/>
        <v/>
      </c>
      <c r="AD1497" s="23" t="str">
        <f t="shared" ca="1" si="348"/>
        <v/>
      </c>
      <c r="AE1497" s="68" t="str">
        <f t="shared" ca="1" si="349"/>
        <v/>
      </c>
      <c r="AF1497" s="69" t="str">
        <f>IF(OR(H1497="",S1497=""),"",S1497-(SUM(L1497,M1497)*INDEX(D.1[Đơn giá],MATCH(H1497,D.1[Tên sản phẩm],0))))</f>
        <v/>
      </c>
      <c r="AG1497" s="90" t="str">
        <f t="shared" ca="1" si="350"/>
        <v/>
      </c>
      <c r="AH1497" s="90"/>
    </row>
    <row r="1498" spans="2:34" ht="27.75" customHeight="1" x14ac:dyDescent="0.2">
      <c r="B1498" s="154">
        <f t="shared" si="351"/>
        <v>1495</v>
      </c>
      <c r="C1498" s="155" t="str">
        <f t="shared" ca="1" si="352"/>
        <v/>
      </c>
      <c r="D1498" s="156" t="str">
        <f t="shared" ca="1" si="353"/>
        <v/>
      </c>
      <c r="E1498" s="157" t="str">
        <f t="shared" ca="1" si="354"/>
        <v/>
      </c>
      <c r="F1498" s="157"/>
      <c r="G1498" s="158" t="str">
        <f t="shared" ca="1" si="355"/>
        <v/>
      </c>
      <c r="H1498" s="159"/>
      <c r="I1498" s="160" t="str">
        <f>IF(H1498="","",INDEX(D.1[Quy cách],MATCH(H1498,D.1[Tên sản phẩm],0)))</f>
        <v/>
      </c>
      <c r="J1498" s="35" t="str">
        <f>IF(H1498="","",INDEX(D.1[ĐVT],MATCH(H1498,D.1[Tên sản phẩm],0)))</f>
        <v/>
      </c>
      <c r="K1498" s="163" t="str">
        <f>IF(H1498="","",INDEX(D.1[Đơn giá bán
(Tham khảo)],MATCH(H1498,D.1[Tên sản phẩm],0)))</f>
        <v/>
      </c>
      <c r="L1498" s="162"/>
      <c r="M1498" s="159"/>
      <c r="N1498" s="159"/>
      <c r="O1498" s="159"/>
      <c r="P1498" s="163" t="str">
        <f t="shared" si="356"/>
        <v/>
      </c>
      <c r="Q1498" s="164"/>
      <c r="R1498" s="162"/>
      <c r="S1498" s="163" t="str">
        <f t="shared" si="357"/>
        <v/>
      </c>
      <c r="T1498" s="164" t="str">
        <f t="shared" ca="1" si="358"/>
        <v/>
      </c>
      <c r="U1498" s="163" t="str">
        <f t="shared" si="359"/>
        <v/>
      </c>
      <c r="V1498" s="163" t="str">
        <f ca="1">IF(AND(C1498&lt;&gt;"",C1498&lt;&gt;OFFSET(C1498,1,0)),SUMIFS(B.2[Giá có thuế],B.2[Số ĐK],C1498),"")</f>
        <v/>
      </c>
      <c r="W1498" s="159"/>
      <c r="X1498" s="161" t="str">
        <f>IF(W1498="","",'Thông Tin Chung'!$L$3)</f>
        <v/>
      </c>
      <c r="Y1498" s="163" t="str">
        <f t="shared" ca="1" si="360"/>
        <v/>
      </c>
      <c r="Z1498" s="165"/>
      <c r="AA1498" s="155" t="str">
        <f ca="1">IF(C1498="","",IF(OR(D1498&lt;NgayBatDau,D1498&gt;NgayKetThuc),"Ngày tháng phải nằm trong kỳ báo cáo",IF(AND(G1498&lt;&gt;"",COUNTIF(D.2[Tên khách hàng],G1498)=0),"Tên KH chưa khai báo trong DSKH",IF(AND(H1498&lt;&gt;"",COUNTIF(D.1[Tên sản phẩm],H1498)=0),"SP này chưa khai báo trong DSSP",""))))</f>
        <v/>
      </c>
      <c r="AB1498" s="23" t="str">
        <f t="shared" ca="1" si="346"/>
        <v/>
      </c>
      <c r="AC1498" s="23" t="str">
        <f t="shared" ca="1" si="347"/>
        <v/>
      </c>
      <c r="AD1498" s="23" t="str">
        <f t="shared" ca="1" si="348"/>
        <v/>
      </c>
      <c r="AE1498" s="68" t="str">
        <f t="shared" ca="1" si="349"/>
        <v/>
      </c>
      <c r="AF1498" s="69" t="str">
        <f>IF(OR(H1498="",S1498=""),"",S1498-(SUM(L1498,M1498)*INDEX(D.1[Đơn giá],MATCH(H1498,D.1[Tên sản phẩm],0))))</f>
        <v/>
      </c>
      <c r="AG1498" s="90" t="str">
        <f t="shared" ca="1" si="350"/>
        <v/>
      </c>
      <c r="AH1498" s="90"/>
    </row>
    <row r="1499" spans="2:34" ht="27.75" customHeight="1" x14ac:dyDescent="0.2">
      <c r="B1499" s="154">
        <f t="shared" si="351"/>
        <v>1496</v>
      </c>
      <c r="C1499" s="155" t="str">
        <f t="shared" ca="1" si="352"/>
        <v/>
      </c>
      <c r="D1499" s="156" t="str">
        <f t="shared" ca="1" si="353"/>
        <v/>
      </c>
      <c r="E1499" s="157" t="str">
        <f t="shared" ca="1" si="354"/>
        <v/>
      </c>
      <c r="F1499" s="157"/>
      <c r="G1499" s="158" t="str">
        <f t="shared" ca="1" si="355"/>
        <v/>
      </c>
      <c r="H1499" s="159"/>
      <c r="I1499" s="160" t="str">
        <f>IF(H1499="","",INDEX(D.1[Quy cách],MATCH(H1499,D.1[Tên sản phẩm],0)))</f>
        <v/>
      </c>
      <c r="J1499" s="35" t="str">
        <f>IF(H1499="","",INDEX(D.1[ĐVT],MATCH(H1499,D.1[Tên sản phẩm],0)))</f>
        <v/>
      </c>
      <c r="K1499" s="163" t="str">
        <f>IF(H1499="","",INDEX(D.1[Đơn giá bán
(Tham khảo)],MATCH(H1499,D.1[Tên sản phẩm],0)))</f>
        <v/>
      </c>
      <c r="L1499" s="162"/>
      <c r="M1499" s="159"/>
      <c r="N1499" s="159"/>
      <c r="O1499" s="159"/>
      <c r="P1499" s="163" t="str">
        <f t="shared" si="356"/>
        <v/>
      </c>
      <c r="Q1499" s="164"/>
      <c r="R1499" s="162"/>
      <c r="S1499" s="163" t="str">
        <f t="shared" si="357"/>
        <v/>
      </c>
      <c r="T1499" s="164" t="str">
        <f t="shared" ca="1" si="358"/>
        <v/>
      </c>
      <c r="U1499" s="163" t="str">
        <f t="shared" si="359"/>
        <v/>
      </c>
      <c r="V1499" s="163" t="str">
        <f ca="1">IF(AND(C1499&lt;&gt;"",C1499&lt;&gt;OFFSET(C1499,1,0)),SUMIFS(B.2[Giá có thuế],B.2[Số ĐK],C1499),"")</f>
        <v/>
      </c>
      <c r="W1499" s="159"/>
      <c r="X1499" s="161" t="str">
        <f>IF(W1499="","",'Thông Tin Chung'!$L$3)</f>
        <v/>
      </c>
      <c r="Y1499" s="163" t="str">
        <f t="shared" ca="1" si="360"/>
        <v/>
      </c>
      <c r="Z1499" s="165"/>
      <c r="AA1499" s="155" t="str">
        <f ca="1">IF(C1499="","",IF(OR(D1499&lt;NgayBatDau,D1499&gt;NgayKetThuc),"Ngày tháng phải nằm trong kỳ báo cáo",IF(AND(G1499&lt;&gt;"",COUNTIF(D.2[Tên khách hàng],G1499)=0),"Tên KH chưa khai báo trong DSKH",IF(AND(H1499&lt;&gt;"",COUNTIF(D.1[Tên sản phẩm],H1499)=0),"SP này chưa khai báo trong DSSP",""))))</f>
        <v/>
      </c>
      <c r="AB1499" s="23" t="str">
        <f t="shared" ca="1" si="346"/>
        <v/>
      </c>
      <c r="AC1499" s="23" t="str">
        <f t="shared" ca="1" si="347"/>
        <v/>
      </c>
      <c r="AD1499" s="23" t="str">
        <f t="shared" ca="1" si="348"/>
        <v/>
      </c>
      <c r="AE1499" s="68" t="str">
        <f t="shared" ca="1" si="349"/>
        <v/>
      </c>
      <c r="AF1499" s="69" t="str">
        <f>IF(OR(H1499="",S1499=""),"",S1499-(SUM(L1499,M1499)*INDEX(D.1[Đơn giá],MATCH(H1499,D.1[Tên sản phẩm],0))))</f>
        <v/>
      </c>
      <c r="AG1499" s="90" t="str">
        <f t="shared" ca="1" si="350"/>
        <v/>
      </c>
      <c r="AH1499" s="90"/>
    </row>
    <row r="1500" spans="2:34" ht="27.75" customHeight="1" x14ac:dyDescent="0.2">
      <c r="B1500" s="154">
        <f t="shared" si="351"/>
        <v>1497</v>
      </c>
      <c r="C1500" s="155" t="str">
        <f t="shared" ca="1" si="352"/>
        <v/>
      </c>
      <c r="D1500" s="156" t="str">
        <f t="shared" ca="1" si="353"/>
        <v/>
      </c>
      <c r="E1500" s="157" t="str">
        <f t="shared" ca="1" si="354"/>
        <v/>
      </c>
      <c r="F1500" s="157"/>
      <c r="G1500" s="158" t="str">
        <f t="shared" ca="1" si="355"/>
        <v/>
      </c>
      <c r="H1500" s="159"/>
      <c r="I1500" s="160" t="str">
        <f>IF(H1500="","",INDEX(D.1[Quy cách],MATCH(H1500,D.1[Tên sản phẩm],0)))</f>
        <v/>
      </c>
      <c r="J1500" s="35" t="str">
        <f>IF(H1500="","",INDEX(D.1[ĐVT],MATCH(H1500,D.1[Tên sản phẩm],0)))</f>
        <v/>
      </c>
      <c r="K1500" s="163" t="str">
        <f>IF(H1500="","",INDEX(D.1[Đơn giá bán
(Tham khảo)],MATCH(H1500,D.1[Tên sản phẩm],0)))</f>
        <v/>
      </c>
      <c r="L1500" s="162"/>
      <c r="M1500" s="159"/>
      <c r="N1500" s="159"/>
      <c r="O1500" s="159"/>
      <c r="P1500" s="163" t="str">
        <f t="shared" si="356"/>
        <v/>
      </c>
      <c r="Q1500" s="164"/>
      <c r="R1500" s="162"/>
      <c r="S1500" s="163" t="str">
        <f t="shared" si="357"/>
        <v/>
      </c>
      <c r="T1500" s="164" t="str">
        <f t="shared" ca="1" si="358"/>
        <v/>
      </c>
      <c r="U1500" s="163" t="str">
        <f t="shared" si="359"/>
        <v/>
      </c>
      <c r="V1500" s="163" t="str">
        <f ca="1">IF(AND(C1500&lt;&gt;"",C1500&lt;&gt;OFFSET(C1500,1,0)),SUMIFS(B.2[Giá có thuế],B.2[Số ĐK],C1500),"")</f>
        <v/>
      </c>
      <c r="W1500" s="159"/>
      <c r="X1500" s="161" t="str">
        <f>IF(W1500="","",'Thông Tin Chung'!$L$3)</f>
        <v/>
      </c>
      <c r="Y1500" s="163" t="str">
        <f t="shared" ca="1" si="360"/>
        <v/>
      </c>
      <c r="Z1500" s="165"/>
      <c r="AA1500" s="155" t="str">
        <f ca="1">IF(C1500="","",IF(OR(D1500&lt;NgayBatDau,D1500&gt;NgayKetThuc),"Ngày tháng phải nằm trong kỳ báo cáo",IF(AND(G1500&lt;&gt;"",COUNTIF(D.2[Tên khách hàng],G1500)=0),"Tên KH chưa khai báo trong DSKH",IF(AND(H1500&lt;&gt;"",COUNTIF(D.1[Tên sản phẩm],H1500)=0),"SP này chưa khai báo trong DSSP",""))))</f>
        <v/>
      </c>
      <c r="AB1500" s="23" t="str">
        <f t="shared" ca="1" si="346"/>
        <v/>
      </c>
      <c r="AC1500" s="23" t="str">
        <f t="shared" ca="1" si="347"/>
        <v/>
      </c>
      <c r="AD1500" s="23" t="str">
        <f t="shared" ca="1" si="348"/>
        <v/>
      </c>
      <c r="AE1500" s="68" t="str">
        <f t="shared" ca="1" si="349"/>
        <v/>
      </c>
      <c r="AF1500" s="69" t="str">
        <f>IF(OR(H1500="",S1500=""),"",S1500-(SUM(L1500,M1500)*INDEX(D.1[Đơn giá],MATCH(H1500,D.1[Tên sản phẩm],0))))</f>
        <v/>
      </c>
      <c r="AG1500" s="90" t="str">
        <f t="shared" ca="1" si="350"/>
        <v/>
      </c>
      <c r="AH1500" s="90"/>
    </row>
    <row r="1501" spans="2:34" ht="27.75" customHeight="1" x14ac:dyDescent="0.2">
      <c r="B1501" s="154">
        <f t="shared" si="351"/>
        <v>1498</v>
      </c>
      <c r="C1501" s="155" t="str">
        <f t="shared" ca="1" si="352"/>
        <v/>
      </c>
      <c r="D1501" s="156" t="str">
        <f t="shared" ca="1" si="353"/>
        <v/>
      </c>
      <c r="E1501" s="157" t="str">
        <f t="shared" ca="1" si="354"/>
        <v/>
      </c>
      <c r="F1501" s="157"/>
      <c r="G1501" s="158" t="str">
        <f t="shared" ca="1" si="355"/>
        <v/>
      </c>
      <c r="H1501" s="159"/>
      <c r="I1501" s="160" t="str">
        <f>IF(H1501="","",INDEX(D.1[Quy cách],MATCH(H1501,D.1[Tên sản phẩm],0)))</f>
        <v/>
      </c>
      <c r="J1501" s="35" t="str">
        <f>IF(H1501="","",INDEX(D.1[ĐVT],MATCH(H1501,D.1[Tên sản phẩm],0)))</f>
        <v/>
      </c>
      <c r="K1501" s="163" t="str">
        <f>IF(H1501="","",INDEX(D.1[Đơn giá bán
(Tham khảo)],MATCH(H1501,D.1[Tên sản phẩm],0)))</f>
        <v/>
      </c>
      <c r="L1501" s="162"/>
      <c r="M1501" s="159"/>
      <c r="N1501" s="159"/>
      <c r="O1501" s="159"/>
      <c r="P1501" s="163" t="str">
        <f t="shared" si="356"/>
        <v/>
      </c>
      <c r="Q1501" s="164"/>
      <c r="R1501" s="162"/>
      <c r="S1501" s="163" t="str">
        <f t="shared" si="357"/>
        <v/>
      </c>
      <c r="T1501" s="164" t="str">
        <f t="shared" ca="1" si="358"/>
        <v/>
      </c>
      <c r="U1501" s="163" t="str">
        <f t="shared" si="359"/>
        <v/>
      </c>
      <c r="V1501" s="163" t="str">
        <f ca="1">IF(AND(C1501&lt;&gt;"",C1501&lt;&gt;OFFSET(C1501,1,0)),SUMIFS(B.2[Giá có thuế],B.2[Số ĐK],C1501),"")</f>
        <v/>
      </c>
      <c r="W1501" s="159"/>
      <c r="X1501" s="161" t="str">
        <f>IF(W1501="","",'Thông Tin Chung'!$L$3)</f>
        <v/>
      </c>
      <c r="Y1501" s="163" t="str">
        <f t="shared" ca="1" si="360"/>
        <v/>
      </c>
      <c r="Z1501" s="165"/>
      <c r="AA1501" s="155" t="str">
        <f ca="1">IF(C1501="","",IF(OR(D1501&lt;NgayBatDau,D1501&gt;NgayKetThuc),"Ngày tháng phải nằm trong kỳ báo cáo",IF(AND(G1501&lt;&gt;"",COUNTIF(D.2[Tên khách hàng],G1501)=0),"Tên KH chưa khai báo trong DSKH",IF(AND(H1501&lt;&gt;"",COUNTIF(D.1[Tên sản phẩm],H1501)=0),"SP này chưa khai báo trong DSSP",""))))</f>
        <v/>
      </c>
      <c r="AB1501" s="23" t="str">
        <f t="shared" ca="1" si="346"/>
        <v/>
      </c>
      <c r="AC1501" s="23" t="str">
        <f t="shared" ca="1" si="347"/>
        <v/>
      </c>
      <c r="AD1501" s="23" t="str">
        <f t="shared" ca="1" si="348"/>
        <v/>
      </c>
      <c r="AE1501" s="68" t="str">
        <f t="shared" ca="1" si="349"/>
        <v/>
      </c>
      <c r="AF1501" s="69" t="str">
        <f>IF(OR(H1501="",S1501=""),"",S1501-(SUM(L1501,M1501)*INDEX(D.1[Đơn giá],MATCH(H1501,D.1[Tên sản phẩm],0))))</f>
        <v/>
      </c>
      <c r="AG1501" s="90" t="str">
        <f t="shared" ca="1" si="350"/>
        <v/>
      </c>
      <c r="AH1501" s="90"/>
    </row>
    <row r="1502" spans="2:34" ht="27.75" customHeight="1" x14ac:dyDescent="0.2">
      <c r="B1502" s="154">
        <f t="shared" si="351"/>
        <v>1499</v>
      </c>
      <c r="C1502" s="155" t="str">
        <f t="shared" ca="1" si="352"/>
        <v/>
      </c>
      <c r="D1502" s="156" t="str">
        <f t="shared" ca="1" si="353"/>
        <v/>
      </c>
      <c r="E1502" s="157" t="str">
        <f t="shared" ca="1" si="354"/>
        <v/>
      </c>
      <c r="F1502" s="157"/>
      <c r="G1502" s="158" t="str">
        <f t="shared" ca="1" si="355"/>
        <v/>
      </c>
      <c r="H1502" s="159"/>
      <c r="I1502" s="160" t="str">
        <f>IF(H1502="","",INDEX(D.1[Quy cách],MATCH(H1502,D.1[Tên sản phẩm],0)))</f>
        <v/>
      </c>
      <c r="J1502" s="35" t="str">
        <f>IF(H1502="","",INDEX(D.1[ĐVT],MATCH(H1502,D.1[Tên sản phẩm],0)))</f>
        <v/>
      </c>
      <c r="K1502" s="163" t="str">
        <f>IF(H1502="","",INDEX(D.1[Đơn giá bán
(Tham khảo)],MATCH(H1502,D.1[Tên sản phẩm],0)))</f>
        <v/>
      </c>
      <c r="L1502" s="162"/>
      <c r="M1502" s="159"/>
      <c r="N1502" s="159"/>
      <c r="O1502" s="159"/>
      <c r="P1502" s="163" t="str">
        <f t="shared" si="356"/>
        <v/>
      </c>
      <c r="Q1502" s="164"/>
      <c r="R1502" s="162"/>
      <c r="S1502" s="163" t="str">
        <f t="shared" si="357"/>
        <v/>
      </c>
      <c r="T1502" s="164" t="str">
        <f t="shared" ca="1" si="358"/>
        <v/>
      </c>
      <c r="U1502" s="163" t="str">
        <f t="shared" si="359"/>
        <v/>
      </c>
      <c r="V1502" s="163" t="str">
        <f ca="1">IF(AND(C1502&lt;&gt;"",C1502&lt;&gt;OFFSET(C1502,1,0)),SUMIFS(B.2[Giá có thuế],B.2[Số ĐK],C1502),"")</f>
        <v/>
      </c>
      <c r="W1502" s="159"/>
      <c r="X1502" s="161" t="str">
        <f>IF(W1502="","",'Thông Tin Chung'!$L$3)</f>
        <v/>
      </c>
      <c r="Y1502" s="163" t="str">
        <f t="shared" ca="1" si="360"/>
        <v/>
      </c>
      <c r="Z1502" s="165"/>
      <c r="AA1502" s="155" t="str">
        <f ca="1">IF(C1502="","",IF(OR(D1502&lt;NgayBatDau,D1502&gt;NgayKetThuc),"Ngày tháng phải nằm trong kỳ báo cáo",IF(AND(G1502&lt;&gt;"",COUNTIF(D.2[Tên khách hàng],G1502)=0),"Tên KH chưa khai báo trong DSKH",IF(AND(H1502&lt;&gt;"",COUNTIF(D.1[Tên sản phẩm],H1502)=0),"SP này chưa khai báo trong DSSP",""))))</f>
        <v/>
      </c>
      <c r="AB1502" s="23" t="str">
        <f t="shared" ca="1" si="346"/>
        <v/>
      </c>
      <c r="AC1502" s="23" t="str">
        <f t="shared" ca="1" si="347"/>
        <v/>
      </c>
      <c r="AD1502" s="23" t="str">
        <f t="shared" ca="1" si="348"/>
        <v/>
      </c>
      <c r="AE1502" s="68" t="str">
        <f t="shared" ca="1" si="349"/>
        <v/>
      </c>
      <c r="AF1502" s="69" t="str">
        <f>IF(OR(H1502="",S1502=""),"",S1502-(SUM(L1502,M1502)*INDEX(D.1[Đơn giá],MATCH(H1502,D.1[Tên sản phẩm],0))))</f>
        <v/>
      </c>
      <c r="AG1502" s="90" t="str">
        <f t="shared" ca="1" si="350"/>
        <v/>
      </c>
      <c r="AH1502" s="90"/>
    </row>
    <row r="1503" spans="2:34" ht="27.75" customHeight="1" x14ac:dyDescent="0.2">
      <c r="B1503" s="154">
        <f t="shared" si="351"/>
        <v>1500</v>
      </c>
      <c r="C1503" s="155" t="str">
        <f t="shared" ca="1" si="352"/>
        <v/>
      </c>
      <c r="D1503" s="156" t="str">
        <f t="shared" ca="1" si="353"/>
        <v/>
      </c>
      <c r="E1503" s="157" t="str">
        <f t="shared" ca="1" si="354"/>
        <v/>
      </c>
      <c r="F1503" s="157"/>
      <c r="G1503" s="158" t="str">
        <f t="shared" ca="1" si="355"/>
        <v/>
      </c>
      <c r="H1503" s="159"/>
      <c r="I1503" s="160" t="str">
        <f>IF(H1503="","",INDEX(D.1[Quy cách],MATCH(H1503,D.1[Tên sản phẩm],0)))</f>
        <v/>
      </c>
      <c r="J1503" s="35" t="str">
        <f>IF(H1503="","",INDEX(D.1[ĐVT],MATCH(H1503,D.1[Tên sản phẩm],0)))</f>
        <v/>
      </c>
      <c r="K1503" s="163" t="str">
        <f>IF(H1503="","",INDEX(D.1[Đơn giá bán
(Tham khảo)],MATCH(H1503,D.1[Tên sản phẩm],0)))</f>
        <v/>
      </c>
      <c r="L1503" s="162"/>
      <c r="M1503" s="159"/>
      <c r="N1503" s="159"/>
      <c r="O1503" s="159"/>
      <c r="P1503" s="163" t="str">
        <f t="shared" si="356"/>
        <v/>
      </c>
      <c r="Q1503" s="164"/>
      <c r="R1503" s="162"/>
      <c r="S1503" s="163" t="str">
        <f t="shared" si="357"/>
        <v/>
      </c>
      <c r="T1503" s="164" t="str">
        <f t="shared" ca="1" si="358"/>
        <v/>
      </c>
      <c r="U1503" s="163" t="str">
        <f t="shared" si="359"/>
        <v/>
      </c>
      <c r="V1503" s="163" t="str">
        <f ca="1">IF(AND(C1503&lt;&gt;"",C1503&lt;&gt;OFFSET(C1503,1,0)),SUMIFS(B.2[Giá có thuế],B.2[Số ĐK],C1503),"")</f>
        <v/>
      </c>
      <c r="W1503" s="159"/>
      <c r="X1503" s="161" t="str">
        <f>IF(W1503="","",'Thông Tin Chung'!$L$3)</f>
        <v/>
      </c>
      <c r="Y1503" s="163" t="str">
        <f t="shared" ca="1" si="360"/>
        <v/>
      </c>
      <c r="Z1503" s="165"/>
      <c r="AA1503" s="155" t="str">
        <f ca="1">IF(C1503="","",IF(OR(D1503&lt;NgayBatDau,D1503&gt;NgayKetThuc),"Ngày tháng phải nằm trong kỳ báo cáo",IF(AND(G1503&lt;&gt;"",COUNTIF(D.2[Tên khách hàng],G1503)=0),"Tên KH chưa khai báo trong DSKH",IF(AND(H1503&lt;&gt;"",COUNTIF(D.1[Tên sản phẩm],H1503)=0),"SP này chưa khai báo trong DSSP",""))))</f>
        <v/>
      </c>
      <c r="AB1503" s="23" t="str">
        <f t="shared" ca="1" si="346"/>
        <v/>
      </c>
      <c r="AC1503" s="23" t="str">
        <f t="shared" ca="1" si="347"/>
        <v/>
      </c>
      <c r="AD1503" s="23" t="str">
        <f t="shared" ca="1" si="348"/>
        <v/>
      </c>
      <c r="AE1503" s="68" t="str">
        <f t="shared" ca="1" si="349"/>
        <v/>
      </c>
      <c r="AF1503" s="69" t="str">
        <f>IF(OR(H1503="",S1503=""),"",S1503-(SUM(L1503,M1503)*INDEX(D.1[Đơn giá],MATCH(H1503,D.1[Tên sản phẩm],0))))</f>
        <v/>
      </c>
      <c r="AG1503" s="90" t="str">
        <f t="shared" ca="1" si="350"/>
        <v/>
      </c>
      <c r="AH1503" s="90"/>
    </row>
    <row r="1504" spans="2:34" ht="27.75" customHeight="1" x14ac:dyDescent="0.2">
      <c r="B1504" s="154">
        <f t="shared" si="351"/>
        <v>1501</v>
      </c>
      <c r="C1504" s="155" t="str">
        <f t="shared" ca="1" si="352"/>
        <v/>
      </c>
      <c r="D1504" s="156" t="str">
        <f t="shared" ca="1" si="353"/>
        <v/>
      </c>
      <c r="E1504" s="157" t="str">
        <f t="shared" ca="1" si="354"/>
        <v/>
      </c>
      <c r="F1504" s="157"/>
      <c r="G1504" s="158" t="str">
        <f t="shared" ca="1" si="355"/>
        <v/>
      </c>
      <c r="H1504" s="159"/>
      <c r="I1504" s="160" t="str">
        <f>IF(H1504="","",INDEX(D.1[Quy cách],MATCH(H1504,D.1[Tên sản phẩm],0)))</f>
        <v/>
      </c>
      <c r="J1504" s="35" t="str">
        <f>IF(H1504="","",INDEX(D.1[ĐVT],MATCH(H1504,D.1[Tên sản phẩm],0)))</f>
        <v/>
      </c>
      <c r="K1504" s="163" t="str">
        <f>IF(H1504="","",INDEX(D.1[Đơn giá bán
(Tham khảo)],MATCH(H1504,D.1[Tên sản phẩm],0)))</f>
        <v/>
      </c>
      <c r="L1504" s="162"/>
      <c r="M1504" s="159"/>
      <c r="N1504" s="159"/>
      <c r="O1504" s="159"/>
      <c r="P1504" s="163" t="str">
        <f t="shared" si="356"/>
        <v/>
      </c>
      <c r="Q1504" s="164"/>
      <c r="R1504" s="162"/>
      <c r="S1504" s="163" t="str">
        <f t="shared" si="357"/>
        <v/>
      </c>
      <c r="T1504" s="164" t="str">
        <f t="shared" ca="1" si="358"/>
        <v/>
      </c>
      <c r="U1504" s="163" t="str">
        <f t="shared" si="359"/>
        <v/>
      </c>
      <c r="V1504" s="163" t="str">
        <f ca="1">IF(AND(C1504&lt;&gt;"",C1504&lt;&gt;OFFSET(C1504,1,0)),SUMIFS(B.2[Giá có thuế],B.2[Số ĐK],C1504),"")</f>
        <v/>
      </c>
      <c r="W1504" s="159"/>
      <c r="X1504" s="161" t="str">
        <f>IF(W1504="","",'Thông Tin Chung'!$L$3)</f>
        <v/>
      </c>
      <c r="Y1504" s="163" t="str">
        <f t="shared" ca="1" si="360"/>
        <v/>
      </c>
      <c r="Z1504" s="165"/>
      <c r="AA1504" s="155" t="str">
        <f ca="1">IF(C1504="","",IF(OR(D1504&lt;NgayBatDau,D1504&gt;NgayKetThuc),"Ngày tháng phải nằm trong kỳ báo cáo",IF(AND(G1504&lt;&gt;"",COUNTIF(D.2[Tên khách hàng],G1504)=0),"Tên KH chưa khai báo trong DSKH",IF(AND(H1504&lt;&gt;"",COUNTIF(D.1[Tên sản phẩm],H1504)=0),"SP này chưa khai báo trong DSSP",""))))</f>
        <v/>
      </c>
      <c r="AB1504" s="23" t="str">
        <f t="shared" ca="1" si="346"/>
        <v/>
      </c>
      <c r="AC1504" s="23" t="str">
        <f t="shared" ca="1" si="347"/>
        <v/>
      </c>
      <c r="AD1504" s="23" t="str">
        <f t="shared" ca="1" si="348"/>
        <v/>
      </c>
      <c r="AE1504" s="68" t="str">
        <f t="shared" ca="1" si="349"/>
        <v/>
      </c>
      <c r="AF1504" s="69" t="str">
        <f>IF(OR(H1504="",S1504=""),"",S1504-(SUM(L1504,M1504)*INDEX(D.1[Đơn giá],MATCH(H1504,D.1[Tên sản phẩm],0))))</f>
        <v/>
      </c>
      <c r="AG1504" s="90" t="str">
        <f t="shared" ca="1" si="350"/>
        <v/>
      </c>
      <c r="AH1504" s="90"/>
    </row>
    <row r="1505" spans="2:34" ht="27.75" customHeight="1" x14ac:dyDescent="0.2">
      <c r="B1505" s="154">
        <f t="shared" si="351"/>
        <v>1502</v>
      </c>
      <c r="C1505" s="155" t="str">
        <f t="shared" ca="1" si="352"/>
        <v/>
      </c>
      <c r="D1505" s="156" t="str">
        <f t="shared" ca="1" si="353"/>
        <v/>
      </c>
      <c r="E1505" s="157" t="str">
        <f t="shared" ca="1" si="354"/>
        <v/>
      </c>
      <c r="F1505" s="157"/>
      <c r="G1505" s="158" t="str">
        <f t="shared" ca="1" si="355"/>
        <v/>
      </c>
      <c r="H1505" s="159"/>
      <c r="I1505" s="160" t="str">
        <f>IF(H1505="","",INDEX(D.1[Quy cách],MATCH(H1505,D.1[Tên sản phẩm],0)))</f>
        <v/>
      </c>
      <c r="J1505" s="35" t="str">
        <f>IF(H1505="","",INDEX(D.1[ĐVT],MATCH(H1505,D.1[Tên sản phẩm],0)))</f>
        <v/>
      </c>
      <c r="K1505" s="163" t="str">
        <f>IF(H1505="","",INDEX(D.1[Đơn giá bán
(Tham khảo)],MATCH(H1505,D.1[Tên sản phẩm],0)))</f>
        <v/>
      </c>
      <c r="L1505" s="162"/>
      <c r="M1505" s="159"/>
      <c r="N1505" s="159"/>
      <c r="O1505" s="159"/>
      <c r="P1505" s="163" t="str">
        <f t="shared" si="356"/>
        <v/>
      </c>
      <c r="Q1505" s="164"/>
      <c r="R1505" s="162"/>
      <c r="S1505" s="163" t="str">
        <f t="shared" si="357"/>
        <v/>
      </c>
      <c r="T1505" s="164" t="str">
        <f t="shared" ca="1" si="358"/>
        <v/>
      </c>
      <c r="U1505" s="163" t="str">
        <f t="shared" si="359"/>
        <v/>
      </c>
      <c r="V1505" s="163" t="str">
        <f ca="1">IF(AND(C1505&lt;&gt;"",C1505&lt;&gt;OFFSET(C1505,1,0)),SUMIFS(B.2[Giá có thuế],B.2[Số ĐK],C1505),"")</f>
        <v/>
      </c>
      <c r="W1505" s="159"/>
      <c r="X1505" s="161" t="str">
        <f>IF(W1505="","",'Thông Tin Chung'!$L$3)</f>
        <v/>
      </c>
      <c r="Y1505" s="163" t="str">
        <f t="shared" ca="1" si="360"/>
        <v/>
      </c>
      <c r="Z1505" s="165"/>
      <c r="AA1505" s="155" t="str">
        <f ca="1">IF(C1505="","",IF(OR(D1505&lt;NgayBatDau,D1505&gt;NgayKetThuc),"Ngày tháng phải nằm trong kỳ báo cáo",IF(AND(G1505&lt;&gt;"",COUNTIF(D.2[Tên khách hàng],G1505)=0),"Tên KH chưa khai báo trong DSKH",IF(AND(H1505&lt;&gt;"",COUNTIF(D.1[Tên sản phẩm],H1505)=0),"SP này chưa khai báo trong DSSP",""))))</f>
        <v/>
      </c>
      <c r="AB1505" s="23" t="str">
        <f t="shared" ca="1" si="346"/>
        <v/>
      </c>
      <c r="AC1505" s="23" t="str">
        <f t="shared" ca="1" si="347"/>
        <v/>
      </c>
      <c r="AD1505" s="23" t="str">
        <f t="shared" ca="1" si="348"/>
        <v/>
      </c>
      <c r="AE1505" s="68" t="str">
        <f t="shared" ca="1" si="349"/>
        <v/>
      </c>
      <c r="AF1505" s="69" t="str">
        <f>IF(OR(H1505="",S1505=""),"",S1505-(SUM(L1505,M1505)*INDEX(D.1[Đơn giá],MATCH(H1505,D.1[Tên sản phẩm],0))))</f>
        <v/>
      </c>
      <c r="AG1505" s="90" t="str">
        <f t="shared" ca="1" si="350"/>
        <v/>
      </c>
      <c r="AH1505" s="90"/>
    </row>
    <row r="1506" spans="2:34" ht="27.75" customHeight="1" x14ac:dyDescent="0.2">
      <c r="B1506" s="154">
        <f t="shared" si="351"/>
        <v>1503</v>
      </c>
      <c r="C1506" s="155" t="str">
        <f t="shared" ca="1" si="352"/>
        <v/>
      </c>
      <c r="D1506" s="156" t="str">
        <f t="shared" ca="1" si="353"/>
        <v/>
      </c>
      <c r="E1506" s="157" t="str">
        <f t="shared" ca="1" si="354"/>
        <v/>
      </c>
      <c r="F1506" s="157"/>
      <c r="G1506" s="158" t="str">
        <f t="shared" ca="1" si="355"/>
        <v/>
      </c>
      <c r="H1506" s="159"/>
      <c r="I1506" s="160" t="str">
        <f>IF(H1506="","",INDEX(D.1[Quy cách],MATCH(H1506,D.1[Tên sản phẩm],0)))</f>
        <v/>
      </c>
      <c r="J1506" s="35" t="str">
        <f>IF(H1506="","",INDEX(D.1[ĐVT],MATCH(H1506,D.1[Tên sản phẩm],0)))</f>
        <v/>
      </c>
      <c r="K1506" s="163" t="str">
        <f>IF(H1506="","",INDEX(D.1[Đơn giá bán
(Tham khảo)],MATCH(H1506,D.1[Tên sản phẩm],0)))</f>
        <v/>
      </c>
      <c r="L1506" s="162"/>
      <c r="M1506" s="159"/>
      <c r="N1506" s="159"/>
      <c r="O1506" s="159"/>
      <c r="P1506" s="163" t="str">
        <f t="shared" si="356"/>
        <v/>
      </c>
      <c r="Q1506" s="164"/>
      <c r="R1506" s="162"/>
      <c r="S1506" s="163" t="str">
        <f t="shared" si="357"/>
        <v/>
      </c>
      <c r="T1506" s="164" t="str">
        <f t="shared" ca="1" si="358"/>
        <v/>
      </c>
      <c r="U1506" s="163" t="str">
        <f t="shared" si="359"/>
        <v/>
      </c>
      <c r="V1506" s="163" t="str">
        <f ca="1">IF(AND(C1506&lt;&gt;"",C1506&lt;&gt;OFFSET(C1506,1,0)),SUMIFS(B.2[Giá có thuế],B.2[Số ĐK],C1506),"")</f>
        <v/>
      </c>
      <c r="W1506" s="159"/>
      <c r="X1506" s="161" t="str">
        <f>IF(W1506="","",'Thông Tin Chung'!$L$3)</f>
        <v/>
      </c>
      <c r="Y1506" s="163" t="str">
        <f t="shared" ca="1" si="360"/>
        <v/>
      </c>
      <c r="Z1506" s="165"/>
      <c r="AA1506" s="155" t="str">
        <f ca="1">IF(C1506="","",IF(OR(D1506&lt;NgayBatDau,D1506&gt;NgayKetThuc),"Ngày tháng phải nằm trong kỳ báo cáo",IF(AND(G1506&lt;&gt;"",COUNTIF(D.2[Tên khách hàng],G1506)=0),"Tên KH chưa khai báo trong DSKH",IF(AND(H1506&lt;&gt;"",COUNTIF(D.1[Tên sản phẩm],H1506)=0),"SP này chưa khai báo trong DSSP",""))))</f>
        <v/>
      </c>
      <c r="AB1506" s="23" t="str">
        <f t="shared" ca="1" si="346"/>
        <v/>
      </c>
      <c r="AC1506" s="23" t="str">
        <f t="shared" ca="1" si="347"/>
        <v/>
      </c>
      <c r="AD1506" s="23" t="str">
        <f t="shared" ca="1" si="348"/>
        <v/>
      </c>
      <c r="AE1506" s="68" t="str">
        <f t="shared" ca="1" si="349"/>
        <v/>
      </c>
      <c r="AF1506" s="69" t="str">
        <f>IF(OR(H1506="",S1506=""),"",S1506-(SUM(L1506,M1506)*INDEX(D.1[Đơn giá],MATCH(H1506,D.1[Tên sản phẩm],0))))</f>
        <v/>
      </c>
      <c r="AG1506" s="90" t="str">
        <f t="shared" ca="1" si="350"/>
        <v/>
      </c>
      <c r="AH1506" s="90"/>
    </row>
    <row r="1507" spans="2:34" ht="27.75" customHeight="1" x14ac:dyDescent="0.2">
      <c r="B1507" s="154">
        <f t="shared" si="351"/>
        <v>1504</v>
      </c>
      <c r="C1507" s="155" t="str">
        <f t="shared" ca="1" si="352"/>
        <v/>
      </c>
      <c r="D1507" s="156" t="str">
        <f t="shared" ca="1" si="353"/>
        <v/>
      </c>
      <c r="E1507" s="157" t="str">
        <f t="shared" ca="1" si="354"/>
        <v/>
      </c>
      <c r="F1507" s="157"/>
      <c r="G1507" s="158" t="str">
        <f t="shared" ca="1" si="355"/>
        <v/>
      </c>
      <c r="H1507" s="159"/>
      <c r="I1507" s="160" t="str">
        <f>IF(H1507="","",INDEX(D.1[Quy cách],MATCH(H1507,D.1[Tên sản phẩm],0)))</f>
        <v/>
      </c>
      <c r="J1507" s="35" t="str">
        <f>IF(H1507="","",INDEX(D.1[ĐVT],MATCH(H1507,D.1[Tên sản phẩm],0)))</f>
        <v/>
      </c>
      <c r="K1507" s="163" t="str">
        <f>IF(H1507="","",INDEX(D.1[Đơn giá bán
(Tham khảo)],MATCH(H1507,D.1[Tên sản phẩm],0)))</f>
        <v/>
      </c>
      <c r="L1507" s="162"/>
      <c r="M1507" s="159"/>
      <c r="N1507" s="159"/>
      <c r="O1507" s="159"/>
      <c r="P1507" s="163" t="str">
        <f t="shared" si="356"/>
        <v/>
      </c>
      <c r="Q1507" s="164"/>
      <c r="R1507" s="162"/>
      <c r="S1507" s="163" t="str">
        <f t="shared" si="357"/>
        <v/>
      </c>
      <c r="T1507" s="164" t="str">
        <f t="shared" ca="1" si="358"/>
        <v/>
      </c>
      <c r="U1507" s="163" t="str">
        <f t="shared" si="359"/>
        <v/>
      </c>
      <c r="V1507" s="163" t="str">
        <f ca="1">IF(AND(C1507&lt;&gt;"",C1507&lt;&gt;OFFSET(C1507,1,0)),SUMIFS(B.2[Giá có thuế],B.2[Số ĐK],C1507),"")</f>
        <v/>
      </c>
      <c r="W1507" s="159"/>
      <c r="X1507" s="161" t="str">
        <f>IF(W1507="","",'Thông Tin Chung'!$L$3)</f>
        <v/>
      </c>
      <c r="Y1507" s="163" t="str">
        <f t="shared" ca="1" si="360"/>
        <v/>
      </c>
      <c r="Z1507" s="165"/>
      <c r="AA1507" s="155" t="str">
        <f ca="1">IF(C1507="","",IF(OR(D1507&lt;NgayBatDau,D1507&gt;NgayKetThuc),"Ngày tháng phải nằm trong kỳ báo cáo",IF(AND(G1507&lt;&gt;"",COUNTIF(D.2[Tên khách hàng],G1507)=0),"Tên KH chưa khai báo trong DSKH",IF(AND(H1507&lt;&gt;"",COUNTIF(D.1[Tên sản phẩm],H1507)=0),"SP này chưa khai báo trong DSSP",""))))</f>
        <v/>
      </c>
      <c r="AB1507" s="23" t="str">
        <f t="shared" ca="1" si="346"/>
        <v/>
      </c>
      <c r="AC1507" s="23" t="str">
        <f t="shared" ca="1" si="347"/>
        <v/>
      </c>
      <c r="AD1507" s="23" t="str">
        <f t="shared" ca="1" si="348"/>
        <v/>
      </c>
      <c r="AE1507" s="68" t="str">
        <f t="shared" ca="1" si="349"/>
        <v/>
      </c>
      <c r="AF1507" s="69" t="str">
        <f>IF(OR(H1507="",S1507=""),"",S1507-(SUM(L1507,M1507)*INDEX(D.1[Đơn giá],MATCH(H1507,D.1[Tên sản phẩm],0))))</f>
        <v/>
      </c>
      <c r="AG1507" s="90" t="str">
        <f t="shared" ca="1" si="350"/>
        <v/>
      </c>
      <c r="AH1507" s="90"/>
    </row>
    <row r="1508" spans="2:34" ht="27.75" customHeight="1" x14ac:dyDescent="0.2">
      <c r="B1508" s="154">
        <f t="shared" si="351"/>
        <v>1505</v>
      </c>
      <c r="C1508" s="155" t="str">
        <f t="shared" ca="1" si="352"/>
        <v/>
      </c>
      <c r="D1508" s="156" t="str">
        <f t="shared" ca="1" si="353"/>
        <v/>
      </c>
      <c r="E1508" s="157" t="str">
        <f t="shared" ca="1" si="354"/>
        <v/>
      </c>
      <c r="F1508" s="157"/>
      <c r="G1508" s="158" t="str">
        <f t="shared" ca="1" si="355"/>
        <v/>
      </c>
      <c r="H1508" s="159"/>
      <c r="I1508" s="160" t="str">
        <f>IF(H1508="","",INDEX(D.1[Quy cách],MATCH(H1508,D.1[Tên sản phẩm],0)))</f>
        <v/>
      </c>
      <c r="J1508" s="35" t="str">
        <f>IF(H1508="","",INDEX(D.1[ĐVT],MATCH(H1508,D.1[Tên sản phẩm],0)))</f>
        <v/>
      </c>
      <c r="K1508" s="163" t="str">
        <f>IF(H1508="","",INDEX(D.1[Đơn giá bán
(Tham khảo)],MATCH(H1508,D.1[Tên sản phẩm],0)))</f>
        <v/>
      </c>
      <c r="L1508" s="162"/>
      <c r="M1508" s="159"/>
      <c r="N1508" s="159"/>
      <c r="O1508" s="159"/>
      <c r="P1508" s="163" t="str">
        <f t="shared" si="356"/>
        <v/>
      </c>
      <c r="Q1508" s="164"/>
      <c r="R1508" s="162"/>
      <c r="S1508" s="163" t="str">
        <f t="shared" si="357"/>
        <v/>
      </c>
      <c r="T1508" s="164" t="str">
        <f t="shared" ca="1" si="358"/>
        <v/>
      </c>
      <c r="U1508" s="163" t="str">
        <f t="shared" si="359"/>
        <v/>
      </c>
      <c r="V1508" s="163" t="str">
        <f ca="1">IF(AND(C1508&lt;&gt;"",C1508&lt;&gt;OFFSET(C1508,1,0)),SUMIFS(B.2[Giá có thuế],B.2[Số ĐK],C1508),"")</f>
        <v/>
      </c>
      <c r="W1508" s="159"/>
      <c r="X1508" s="161" t="str">
        <f>IF(W1508="","",'Thông Tin Chung'!$L$3)</f>
        <v/>
      </c>
      <c r="Y1508" s="163" t="str">
        <f t="shared" ca="1" si="360"/>
        <v/>
      </c>
      <c r="Z1508" s="165"/>
      <c r="AA1508" s="155" t="str">
        <f ca="1">IF(C1508="","",IF(OR(D1508&lt;NgayBatDau,D1508&gt;NgayKetThuc),"Ngày tháng phải nằm trong kỳ báo cáo",IF(AND(G1508&lt;&gt;"",COUNTIF(D.2[Tên khách hàng],G1508)=0),"Tên KH chưa khai báo trong DSKH",IF(AND(H1508&lt;&gt;"",COUNTIF(D.1[Tên sản phẩm],H1508)=0),"SP này chưa khai báo trong DSSP",""))))</f>
        <v/>
      </c>
      <c r="AB1508" s="23" t="str">
        <f t="shared" ca="1" si="346"/>
        <v/>
      </c>
      <c r="AC1508" s="23" t="str">
        <f t="shared" ca="1" si="347"/>
        <v/>
      </c>
      <c r="AD1508" s="23" t="str">
        <f t="shared" ca="1" si="348"/>
        <v/>
      </c>
      <c r="AE1508" s="68" t="str">
        <f t="shared" ca="1" si="349"/>
        <v/>
      </c>
      <c r="AF1508" s="69" t="str">
        <f>IF(OR(H1508="",S1508=""),"",S1508-(SUM(L1508,M1508)*INDEX(D.1[Đơn giá],MATCH(H1508,D.1[Tên sản phẩm],0))))</f>
        <v/>
      </c>
      <c r="AG1508" s="90" t="str">
        <f t="shared" ca="1" si="350"/>
        <v/>
      </c>
      <c r="AH1508" s="90"/>
    </row>
    <row r="1509" spans="2:34" ht="27.75" customHeight="1" x14ac:dyDescent="0.2">
      <c r="B1509" s="154">
        <f t="shared" si="351"/>
        <v>1506</v>
      </c>
      <c r="C1509" s="155" t="str">
        <f t="shared" ca="1" si="352"/>
        <v/>
      </c>
      <c r="D1509" s="156" t="str">
        <f t="shared" ca="1" si="353"/>
        <v/>
      </c>
      <c r="E1509" s="157" t="str">
        <f t="shared" ca="1" si="354"/>
        <v/>
      </c>
      <c r="F1509" s="157"/>
      <c r="G1509" s="158" t="str">
        <f t="shared" ca="1" si="355"/>
        <v/>
      </c>
      <c r="H1509" s="159"/>
      <c r="I1509" s="160" t="str">
        <f>IF(H1509="","",INDEX(D.1[Quy cách],MATCH(H1509,D.1[Tên sản phẩm],0)))</f>
        <v/>
      </c>
      <c r="J1509" s="35" t="str">
        <f>IF(H1509="","",INDEX(D.1[ĐVT],MATCH(H1509,D.1[Tên sản phẩm],0)))</f>
        <v/>
      </c>
      <c r="K1509" s="163" t="str">
        <f>IF(H1509="","",INDEX(D.1[Đơn giá bán
(Tham khảo)],MATCH(H1509,D.1[Tên sản phẩm],0)))</f>
        <v/>
      </c>
      <c r="L1509" s="162"/>
      <c r="M1509" s="159"/>
      <c r="N1509" s="159"/>
      <c r="O1509" s="159"/>
      <c r="P1509" s="163" t="str">
        <f t="shared" si="356"/>
        <v/>
      </c>
      <c r="Q1509" s="164"/>
      <c r="R1509" s="162"/>
      <c r="S1509" s="163" t="str">
        <f t="shared" si="357"/>
        <v/>
      </c>
      <c r="T1509" s="164" t="str">
        <f t="shared" ca="1" si="358"/>
        <v/>
      </c>
      <c r="U1509" s="163" t="str">
        <f t="shared" si="359"/>
        <v/>
      </c>
      <c r="V1509" s="163" t="str">
        <f ca="1">IF(AND(C1509&lt;&gt;"",C1509&lt;&gt;OFFSET(C1509,1,0)),SUMIFS(B.2[Giá có thuế],B.2[Số ĐK],C1509),"")</f>
        <v/>
      </c>
      <c r="W1509" s="159"/>
      <c r="X1509" s="161" t="str">
        <f>IF(W1509="","",'Thông Tin Chung'!$L$3)</f>
        <v/>
      </c>
      <c r="Y1509" s="163" t="str">
        <f t="shared" ca="1" si="360"/>
        <v/>
      </c>
      <c r="Z1509" s="165"/>
      <c r="AA1509" s="155" t="str">
        <f ca="1">IF(C1509="","",IF(OR(D1509&lt;NgayBatDau,D1509&gt;NgayKetThuc),"Ngày tháng phải nằm trong kỳ báo cáo",IF(AND(G1509&lt;&gt;"",COUNTIF(D.2[Tên khách hàng],G1509)=0),"Tên KH chưa khai báo trong DSKH",IF(AND(H1509&lt;&gt;"",COUNTIF(D.1[Tên sản phẩm],H1509)=0),"SP này chưa khai báo trong DSSP",""))))</f>
        <v/>
      </c>
      <c r="AB1509" s="23" t="str">
        <f t="shared" ca="1" si="346"/>
        <v/>
      </c>
      <c r="AC1509" s="23" t="str">
        <f t="shared" ca="1" si="347"/>
        <v/>
      </c>
      <c r="AD1509" s="23" t="str">
        <f t="shared" ca="1" si="348"/>
        <v/>
      </c>
      <c r="AE1509" s="68" t="str">
        <f t="shared" ca="1" si="349"/>
        <v/>
      </c>
      <c r="AF1509" s="69" t="str">
        <f>IF(OR(H1509="",S1509=""),"",S1509-(SUM(L1509,M1509)*INDEX(D.1[Đơn giá],MATCH(H1509,D.1[Tên sản phẩm],0))))</f>
        <v/>
      </c>
      <c r="AG1509" s="90" t="str">
        <f t="shared" ca="1" si="350"/>
        <v/>
      </c>
      <c r="AH1509" s="90"/>
    </row>
    <row r="1510" spans="2:34" ht="27.75" customHeight="1" x14ac:dyDescent="0.2">
      <c r="B1510" s="154">
        <f t="shared" si="351"/>
        <v>1507</v>
      </c>
      <c r="C1510" s="155" t="str">
        <f t="shared" ca="1" si="352"/>
        <v/>
      </c>
      <c r="D1510" s="156" t="str">
        <f t="shared" ca="1" si="353"/>
        <v/>
      </c>
      <c r="E1510" s="157" t="str">
        <f t="shared" ca="1" si="354"/>
        <v/>
      </c>
      <c r="F1510" s="157"/>
      <c r="G1510" s="158" t="str">
        <f t="shared" ca="1" si="355"/>
        <v/>
      </c>
      <c r="H1510" s="159"/>
      <c r="I1510" s="160" t="str">
        <f>IF(H1510="","",INDEX(D.1[Quy cách],MATCH(H1510,D.1[Tên sản phẩm],0)))</f>
        <v/>
      </c>
      <c r="J1510" s="35" t="str">
        <f>IF(H1510="","",INDEX(D.1[ĐVT],MATCH(H1510,D.1[Tên sản phẩm],0)))</f>
        <v/>
      </c>
      <c r="K1510" s="163" t="str">
        <f>IF(H1510="","",INDEX(D.1[Đơn giá bán
(Tham khảo)],MATCH(H1510,D.1[Tên sản phẩm],0)))</f>
        <v/>
      </c>
      <c r="L1510" s="162"/>
      <c r="M1510" s="159"/>
      <c r="N1510" s="159"/>
      <c r="O1510" s="159"/>
      <c r="P1510" s="163" t="str">
        <f t="shared" si="356"/>
        <v/>
      </c>
      <c r="Q1510" s="164"/>
      <c r="R1510" s="162"/>
      <c r="S1510" s="163" t="str">
        <f t="shared" si="357"/>
        <v/>
      </c>
      <c r="T1510" s="164" t="str">
        <f t="shared" ca="1" si="358"/>
        <v/>
      </c>
      <c r="U1510" s="163" t="str">
        <f t="shared" si="359"/>
        <v/>
      </c>
      <c r="V1510" s="163" t="str">
        <f ca="1">IF(AND(C1510&lt;&gt;"",C1510&lt;&gt;OFFSET(C1510,1,0)),SUMIFS(B.2[Giá có thuế],B.2[Số ĐK],C1510),"")</f>
        <v/>
      </c>
      <c r="W1510" s="159"/>
      <c r="X1510" s="161" t="str">
        <f>IF(W1510="","",'Thông Tin Chung'!$L$3)</f>
        <v/>
      </c>
      <c r="Y1510" s="163" t="str">
        <f t="shared" ca="1" si="360"/>
        <v/>
      </c>
      <c r="Z1510" s="165"/>
      <c r="AA1510" s="155" t="str">
        <f ca="1">IF(C1510="","",IF(OR(D1510&lt;NgayBatDau,D1510&gt;NgayKetThuc),"Ngày tháng phải nằm trong kỳ báo cáo",IF(AND(G1510&lt;&gt;"",COUNTIF(D.2[Tên khách hàng],G1510)=0),"Tên KH chưa khai báo trong DSKH",IF(AND(H1510&lt;&gt;"",COUNTIF(D.1[Tên sản phẩm],H1510)=0),"SP này chưa khai báo trong DSSP",""))))</f>
        <v/>
      </c>
      <c r="AB1510" s="23" t="str">
        <f t="shared" ca="1" si="346"/>
        <v/>
      </c>
      <c r="AC1510" s="23" t="str">
        <f t="shared" ca="1" si="347"/>
        <v/>
      </c>
      <c r="AD1510" s="23" t="str">
        <f t="shared" ca="1" si="348"/>
        <v/>
      </c>
      <c r="AE1510" s="68" t="str">
        <f t="shared" ca="1" si="349"/>
        <v/>
      </c>
      <c r="AF1510" s="69" t="str">
        <f>IF(OR(H1510="",S1510=""),"",S1510-(SUM(L1510,M1510)*INDEX(D.1[Đơn giá],MATCH(H1510,D.1[Tên sản phẩm],0))))</f>
        <v/>
      </c>
      <c r="AG1510" s="90" t="str">
        <f t="shared" ca="1" si="350"/>
        <v/>
      </c>
      <c r="AH1510" s="90"/>
    </row>
    <row r="1511" spans="2:34" ht="27.75" customHeight="1" x14ac:dyDescent="0.2">
      <c r="B1511" s="154">
        <f t="shared" si="351"/>
        <v>1508</v>
      </c>
      <c r="C1511" s="155" t="str">
        <f t="shared" ca="1" si="352"/>
        <v/>
      </c>
      <c r="D1511" s="156" t="str">
        <f t="shared" ca="1" si="353"/>
        <v/>
      </c>
      <c r="E1511" s="157" t="str">
        <f t="shared" ca="1" si="354"/>
        <v/>
      </c>
      <c r="F1511" s="157"/>
      <c r="G1511" s="158" t="str">
        <f t="shared" ca="1" si="355"/>
        <v/>
      </c>
      <c r="H1511" s="159"/>
      <c r="I1511" s="160" t="str">
        <f>IF(H1511="","",INDEX(D.1[Quy cách],MATCH(H1511,D.1[Tên sản phẩm],0)))</f>
        <v/>
      </c>
      <c r="J1511" s="35" t="str">
        <f>IF(H1511="","",INDEX(D.1[ĐVT],MATCH(H1511,D.1[Tên sản phẩm],0)))</f>
        <v/>
      </c>
      <c r="K1511" s="163" t="str">
        <f>IF(H1511="","",INDEX(D.1[Đơn giá bán
(Tham khảo)],MATCH(H1511,D.1[Tên sản phẩm],0)))</f>
        <v/>
      </c>
      <c r="L1511" s="162"/>
      <c r="M1511" s="159"/>
      <c r="N1511" s="159"/>
      <c r="O1511" s="159"/>
      <c r="P1511" s="163" t="str">
        <f t="shared" si="356"/>
        <v/>
      </c>
      <c r="Q1511" s="164"/>
      <c r="R1511" s="162"/>
      <c r="S1511" s="163" t="str">
        <f t="shared" si="357"/>
        <v/>
      </c>
      <c r="T1511" s="164" t="str">
        <f t="shared" ca="1" si="358"/>
        <v/>
      </c>
      <c r="U1511" s="163" t="str">
        <f t="shared" si="359"/>
        <v/>
      </c>
      <c r="V1511" s="163" t="str">
        <f ca="1">IF(AND(C1511&lt;&gt;"",C1511&lt;&gt;OFFSET(C1511,1,0)),SUMIFS(B.2[Giá có thuế],B.2[Số ĐK],C1511),"")</f>
        <v/>
      </c>
      <c r="W1511" s="159"/>
      <c r="X1511" s="161" t="str">
        <f>IF(W1511="","",'Thông Tin Chung'!$L$3)</f>
        <v/>
      </c>
      <c r="Y1511" s="163" t="str">
        <f t="shared" ca="1" si="360"/>
        <v/>
      </c>
      <c r="Z1511" s="165"/>
      <c r="AA1511" s="155" t="str">
        <f ca="1">IF(C1511="","",IF(OR(D1511&lt;NgayBatDau,D1511&gt;NgayKetThuc),"Ngày tháng phải nằm trong kỳ báo cáo",IF(AND(G1511&lt;&gt;"",COUNTIF(D.2[Tên khách hàng],G1511)=0),"Tên KH chưa khai báo trong DSKH",IF(AND(H1511&lt;&gt;"",COUNTIF(D.1[Tên sản phẩm],H1511)=0),"SP này chưa khai báo trong DSSP",""))))</f>
        <v/>
      </c>
      <c r="AB1511" s="23" t="str">
        <f t="shared" ca="1" si="346"/>
        <v/>
      </c>
      <c r="AC1511" s="23" t="str">
        <f t="shared" ca="1" si="347"/>
        <v/>
      </c>
      <c r="AD1511" s="23" t="str">
        <f t="shared" ca="1" si="348"/>
        <v/>
      </c>
      <c r="AE1511" s="68" t="str">
        <f t="shared" ca="1" si="349"/>
        <v/>
      </c>
      <c r="AF1511" s="69" t="str">
        <f>IF(OR(H1511="",S1511=""),"",S1511-(SUM(L1511,M1511)*INDEX(D.1[Đơn giá],MATCH(H1511,D.1[Tên sản phẩm],0))))</f>
        <v/>
      </c>
      <c r="AG1511" s="90" t="str">
        <f t="shared" ca="1" si="350"/>
        <v/>
      </c>
      <c r="AH1511" s="90"/>
    </row>
    <row r="1512" spans="2:34" ht="27.75" customHeight="1" x14ac:dyDescent="0.2">
      <c r="B1512" s="154">
        <f t="shared" si="351"/>
        <v>1509</v>
      </c>
      <c r="C1512" s="155" t="str">
        <f t="shared" ca="1" si="352"/>
        <v/>
      </c>
      <c r="D1512" s="156" t="str">
        <f t="shared" ca="1" si="353"/>
        <v/>
      </c>
      <c r="E1512" s="157" t="str">
        <f t="shared" ca="1" si="354"/>
        <v/>
      </c>
      <c r="F1512" s="157"/>
      <c r="G1512" s="158" t="str">
        <f t="shared" ca="1" si="355"/>
        <v/>
      </c>
      <c r="H1512" s="159"/>
      <c r="I1512" s="160" t="str">
        <f>IF(H1512="","",INDEX(D.1[Quy cách],MATCH(H1512,D.1[Tên sản phẩm],0)))</f>
        <v/>
      </c>
      <c r="J1512" s="35" t="str">
        <f>IF(H1512="","",INDEX(D.1[ĐVT],MATCH(H1512,D.1[Tên sản phẩm],0)))</f>
        <v/>
      </c>
      <c r="K1512" s="163" t="str">
        <f>IF(H1512="","",INDEX(D.1[Đơn giá bán
(Tham khảo)],MATCH(H1512,D.1[Tên sản phẩm],0)))</f>
        <v/>
      </c>
      <c r="L1512" s="162"/>
      <c r="M1512" s="159"/>
      <c r="N1512" s="159"/>
      <c r="O1512" s="159"/>
      <c r="P1512" s="163" t="str">
        <f t="shared" si="356"/>
        <v/>
      </c>
      <c r="Q1512" s="164"/>
      <c r="R1512" s="162"/>
      <c r="S1512" s="163" t="str">
        <f t="shared" si="357"/>
        <v/>
      </c>
      <c r="T1512" s="164" t="str">
        <f t="shared" ca="1" si="358"/>
        <v/>
      </c>
      <c r="U1512" s="163" t="str">
        <f t="shared" si="359"/>
        <v/>
      </c>
      <c r="V1512" s="163" t="str">
        <f ca="1">IF(AND(C1512&lt;&gt;"",C1512&lt;&gt;OFFSET(C1512,1,0)),SUMIFS(B.2[Giá có thuế],B.2[Số ĐK],C1512),"")</f>
        <v/>
      </c>
      <c r="W1512" s="159"/>
      <c r="X1512" s="161" t="str">
        <f>IF(W1512="","",'Thông Tin Chung'!$L$3)</f>
        <v/>
      </c>
      <c r="Y1512" s="163" t="str">
        <f t="shared" ca="1" si="360"/>
        <v/>
      </c>
      <c r="Z1512" s="165"/>
      <c r="AA1512" s="155" t="str">
        <f ca="1">IF(C1512="","",IF(OR(D1512&lt;NgayBatDau,D1512&gt;NgayKetThuc),"Ngày tháng phải nằm trong kỳ báo cáo",IF(AND(G1512&lt;&gt;"",COUNTIF(D.2[Tên khách hàng],G1512)=0),"Tên KH chưa khai báo trong DSKH",IF(AND(H1512&lt;&gt;"",COUNTIF(D.1[Tên sản phẩm],H1512)=0),"SP này chưa khai báo trong DSSP",""))))</f>
        <v/>
      </c>
      <c r="AB1512" s="23" t="str">
        <f t="shared" ca="1" si="346"/>
        <v/>
      </c>
      <c r="AC1512" s="23" t="str">
        <f t="shared" ca="1" si="347"/>
        <v/>
      </c>
      <c r="AD1512" s="23" t="str">
        <f t="shared" ca="1" si="348"/>
        <v/>
      </c>
      <c r="AE1512" s="68" t="str">
        <f t="shared" ca="1" si="349"/>
        <v/>
      </c>
      <c r="AF1512" s="69" t="str">
        <f>IF(OR(H1512="",S1512=""),"",S1512-(SUM(L1512,M1512)*INDEX(D.1[Đơn giá],MATCH(H1512,D.1[Tên sản phẩm],0))))</f>
        <v/>
      </c>
      <c r="AG1512" s="90" t="str">
        <f t="shared" ca="1" si="350"/>
        <v/>
      </c>
      <c r="AH1512" s="90"/>
    </row>
    <row r="1513" spans="2:34" ht="27.75" customHeight="1" x14ac:dyDescent="0.2">
      <c r="B1513" s="154">
        <f t="shared" si="351"/>
        <v>1510</v>
      </c>
      <c r="C1513" s="155" t="str">
        <f t="shared" ca="1" si="352"/>
        <v/>
      </c>
      <c r="D1513" s="156" t="str">
        <f t="shared" ca="1" si="353"/>
        <v/>
      </c>
      <c r="E1513" s="157" t="str">
        <f t="shared" ca="1" si="354"/>
        <v/>
      </c>
      <c r="F1513" s="157"/>
      <c r="G1513" s="158" t="str">
        <f t="shared" ca="1" si="355"/>
        <v/>
      </c>
      <c r="H1513" s="159"/>
      <c r="I1513" s="160" t="str">
        <f>IF(H1513="","",INDEX(D.1[Quy cách],MATCH(H1513,D.1[Tên sản phẩm],0)))</f>
        <v/>
      </c>
      <c r="J1513" s="35" t="str">
        <f>IF(H1513="","",INDEX(D.1[ĐVT],MATCH(H1513,D.1[Tên sản phẩm],0)))</f>
        <v/>
      </c>
      <c r="K1513" s="163" t="str">
        <f>IF(H1513="","",INDEX(D.1[Đơn giá bán
(Tham khảo)],MATCH(H1513,D.1[Tên sản phẩm],0)))</f>
        <v/>
      </c>
      <c r="L1513" s="162"/>
      <c r="M1513" s="159"/>
      <c r="N1513" s="159"/>
      <c r="O1513" s="159"/>
      <c r="P1513" s="163" t="str">
        <f t="shared" si="356"/>
        <v/>
      </c>
      <c r="Q1513" s="164"/>
      <c r="R1513" s="162"/>
      <c r="S1513" s="163" t="str">
        <f t="shared" si="357"/>
        <v/>
      </c>
      <c r="T1513" s="164" t="str">
        <f t="shared" ca="1" si="358"/>
        <v/>
      </c>
      <c r="U1513" s="163" t="str">
        <f t="shared" si="359"/>
        <v/>
      </c>
      <c r="V1513" s="163" t="str">
        <f ca="1">IF(AND(C1513&lt;&gt;"",C1513&lt;&gt;OFFSET(C1513,1,0)),SUMIFS(B.2[Giá có thuế],B.2[Số ĐK],C1513),"")</f>
        <v/>
      </c>
      <c r="W1513" s="159"/>
      <c r="X1513" s="161" t="str">
        <f>IF(W1513="","",'Thông Tin Chung'!$L$3)</f>
        <v/>
      </c>
      <c r="Y1513" s="163" t="str">
        <f t="shared" ca="1" si="360"/>
        <v/>
      </c>
      <c r="Z1513" s="165"/>
      <c r="AA1513" s="155" t="str">
        <f ca="1">IF(C1513="","",IF(OR(D1513&lt;NgayBatDau,D1513&gt;NgayKetThuc),"Ngày tháng phải nằm trong kỳ báo cáo",IF(AND(G1513&lt;&gt;"",COUNTIF(D.2[Tên khách hàng],G1513)=0),"Tên KH chưa khai báo trong DSKH",IF(AND(H1513&lt;&gt;"",COUNTIF(D.1[Tên sản phẩm],H1513)=0),"SP này chưa khai báo trong DSSP",""))))</f>
        <v/>
      </c>
      <c r="AB1513" s="23" t="str">
        <f t="shared" ca="1" si="346"/>
        <v/>
      </c>
      <c r="AC1513" s="23" t="str">
        <f t="shared" ca="1" si="347"/>
        <v/>
      </c>
      <c r="AD1513" s="23" t="str">
        <f t="shared" ca="1" si="348"/>
        <v/>
      </c>
      <c r="AE1513" s="68" t="str">
        <f t="shared" ca="1" si="349"/>
        <v/>
      </c>
      <c r="AF1513" s="69" t="str">
        <f>IF(OR(H1513="",S1513=""),"",S1513-(SUM(L1513,M1513)*INDEX(D.1[Đơn giá],MATCH(H1513,D.1[Tên sản phẩm],0))))</f>
        <v/>
      </c>
      <c r="AG1513" s="90" t="str">
        <f t="shared" ca="1" si="350"/>
        <v/>
      </c>
      <c r="AH1513" s="90"/>
    </row>
    <row r="1514" spans="2:34" ht="27.75" customHeight="1" x14ac:dyDescent="0.2">
      <c r="B1514" s="154">
        <f t="shared" si="351"/>
        <v>1511</v>
      </c>
      <c r="C1514" s="155" t="str">
        <f t="shared" ca="1" si="352"/>
        <v/>
      </c>
      <c r="D1514" s="156" t="str">
        <f t="shared" ca="1" si="353"/>
        <v/>
      </c>
      <c r="E1514" s="157" t="str">
        <f t="shared" ca="1" si="354"/>
        <v/>
      </c>
      <c r="F1514" s="157"/>
      <c r="G1514" s="158" t="str">
        <f t="shared" ca="1" si="355"/>
        <v/>
      </c>
      <c r="H1514" s="159"/>
      <c r="I1514" s="160" t="str">
        <f>IF(H1514="","",INDEX(D.1[Quy cách],MATCH(H1514,D.1[Tên sản phẩm],0)))</f>
        <v/>
      </c>
      <c r="J1514" s="35" t="str">
        <f>IF(H1514="","",INDEX(D.1[ĐVT],MATCH(H1514,D.1[Tên sản phẩm],0)))</f>
        <v/>
      </c>
      <c r="K1514" s="163" t="str">
        <f>IF(H1514="","",INDEX(D.1[Đơn giá bán
(Tham khảo)],MATCH(H1514,D.1[Tên sản phẩm],0)))</f>
        <v/>
      </c>
      <c r="L1514" s="162"/>
      <c r="M1514" s="159"/>
      <c r="N1514" s="159"/>
      <c r="O1514" s="159"/>
      <c r="P1514" s="163" t="str">
        <f t="shared" si="356"/>
        <v/>
      </c>
      <c r="Q1514" s="164"/>
      <c r="R1514" s="162"/>
      <c r="S1514" s="163" t="str">
        <f t="shared" si="357"/>
        <v/>
      </c>
      <c r="T1514" s="164" t="str">
        <f t="shared" ca="1" si="358"/>
        <v/>
      </c>
      <c r="U1514" s="163" t="str">
        <f t="shared" si="359"/>
        <v/>
      </c>
      <c r="V1514" s="163" t="str">
        <f ca="1">IF(AND(C1514&lt;&gt;"",C1514&lt;&gt;OFFSET(C1514,1,0)),SUMIFS(B.2[Giá có thuế],B.2[Số ĐK],C1514),"")</f>
        <v/>
      </c>
      <c r="W1514" s="159"/>
      <c r="X1514" s="161" t="str">
        <f>IF(W1514="","",'Thông Tin Chung'!$L$3)</f>
        <v/>
      </c>
      <c r="Y1514" s="163" t="str">
        <f t="shared" ca="1" si="360"/>
        <v/>
      </c>
      <c r="Z1514" s="165"/>
      <c r="AA1514" s="155" t="str">
        <f ca="1">IF(C1514="","",IF(OR(D1514&lt;NgayBatDau,D1514&gt;NgayKetThuc),"Ngày tháng phải nằm trong kỳ báo cáo",IF(AND(G1514&lt;&gt;"",COUNTIF(D.2[Tên khách hàng],G1514)=0),"Tên KH chưa khai báo trong DSKH",IF(AND(H1514&lt;&gt;"",COUNTIF(D.1[Tên sản phẩm],H1514)=0),"SP này chưa khai báo trong DSSP",""))))</f>
        <v/>
      </c>
      <c r="AB1514" s="23" t="str">
        <f t="shared" ca="1" si="346"/>
        <v/>
      </c>
      <c r="AC1514" s="23" t="str">
        <f t="shared" ca="1" si="347"/>
        <v/>
      </c>
      <c r="AD1514" s="23" t="str">
        <f t="shared" ca="1" si="348"/>
        <v/>
      </c>
      <c r="AE1514" s="68" t="str">
        <f t="shared" ca="1" si="349"/>
        <v/>
      </c>
      <c r="AF1514" s="69" t="str">
        <f>IF(OR(H1514="",S1514=""),"",S1514-(SUM(L1514,M1514)*INDEX(D.1[Đơn giá],MATCH(H1514,D.1[Tên sản phẩm],0))))</f>
        <v/>
      </c>
      <c r="AG1514" s="90" t="str">
        <f t="shared" ca="1" si="350"/>
        <v/>
      </c>
      <c r="AH1514" s="90"/>
    </row>
    <row r="1515" spans="2:34" ht="27.75" customHeight="1" x14ac:dyDescent="0.2">
      <c r="B1515" s="154">
        <f t="shared" si="351"/>
        <v>1512</v>
      </c>
      <c r="C1515" s="155" t="str">
        <f t="shared" ca="1" si="352"/>
        <v/>
      </c>
      <c r="D1515" s="156" t="str">
        <f t="shared" ca="1" si="353"/>
        <v/>
      </c>
      <c r="E1515" s="157" t="str">
        <f t="shared" ca="1" si="354"/>
        <v/>
      </c>
      <c r="F1515" s="157"/>
      <c r="G1515" s="158" t="str">
        <f t="shared" ca="1" si="355"/>
        <v/>
      </c>
      <c r="H1515" s="159"/>
      <c r="I1515" s="160" t="str">
        <f>IF(H1515="","",INDEX(D.1[Quy cách],MATCH(H1515,D.1[Tên sản phẩm],0)))</f>
        <v/>
      </c>
      <c r="J1515" s="35" t="str">
        <f>IF(H1515="","",INDEX(D.1[ĐVT],MATCH(H1515,D.1[Tên sản phẩm],0)))</f>
        <v/>
      </c>
      <c r="K1515" s="163" t="str">
        <f>IF(H1515="","",INDEX(D.1[Đơn giá bán
(Tham khảo)],MATCH(H1515,D.1[Tên sản phẩm],0)))</f>
        <v/>
      </c>
      <c r="L1515" s="162"/>
      <c r="M1515" s="159"/>
      <c r="N1515" s="159"/>
      <c r="O1515" s="159"/>
      <c r="P1515" s="163" t="str">
        <f t="shared" si="356"/>
        <v/>
      </c>
      <c r="Q1515" s="164"/>
      <c r="R1515" s="162"/>
      <c r="S1515" s="163" t="str">
        <f t="shared" si="357"/>
        <v/>
      </c>
      <c r="T1515" s="164" t="str">
        <f t="shared" ca="1" si="358"/>
        <v/>
      </c>
      <c r="U1515" s="163" t="str">
        <f t="shared" si="359"/>
        <v/>
      </c>
      <c r="V1515" s="163" t="str">
        <f ca="1">IF(AND(C1515&lt;&gt;"",C1515&lt;&gt;OFFSET(C1515,1,0)),SUMIFS(B.2[Giá có thuế],B.2[Số ĐK],C1515),"")</f>
        <v/>
      </c>
      <c r="W1515" s="159"/>
      <c r="X1515" s="161" t="str">
        <f>IF(W1515="","",'Thông Tin Chung'!$L$3)</f>
        <v/>
      </c>
      <c r="Y1515" s="163" t="str">
        <f t="shared" ca="1" si="360"/>
        <v/>
      </c>
      <c r="Z1515" s="165"/>
      <c r="AA1515" s="155" t="str">
        <f ca="1">IF(C1515="","",IF(OR(D1515&lt;NgayBatDau,D1515&gt;NgayKetThuc),"Ngày tháng phải nằm trong kỳ báo cáo",IF(AND(G1515&lt;&gt;"",COUNTIF(D.2[Tên khách hàng],G1515)=0),"Tên KH chưa khai báo trong DSKH",IF(AND(H1515&lt;&gt;"",COUNTIF(D.1[Tên sản phẩm],H1515)=0),"SP này chưa khai báo trong DSSP",""))))</f>
        <v/>
      </c>
      <c r="AB1515" s="23" t="str">
        <f t="shared" ca="1" si="346"/>
        <v/>
      </c>
      <c r="AC1515" s="23" t="str">
        <f t="shared" ca="1" si="347"/>
        <v/>
      </c>
      <c r="AD1515" s="23" t="str">
        <f t="shared" ca="1" si="348"/>
        <v/>
      </c>
      <c r="AE1515" s="68" t="str">
        <f t="shared" ca="1" si="349"/>
        <v/>
      </c>
      <c r="AF1515" s="69" t="str">
        <f>IF(OR(H1515="",S1515=""),"",S1515-(SUM(L1515,M1515)*INDEX(D.1[Đơn giá],MATCH(H1515,D.1[Tên sản phẩm],0))))</f>
        <v/>
      </c>
      <c r="AG1515" s="90" t="str">
        <f t="shared" ca="1" si="350"/>
        <v/>
      </c>
      <c r="AH1515" s="90"/>
    </row>
    <row r="1516" spans="2:34" ht="27.75" customHeight="1" x14ac:dyDescent="0.2">
      <c r="B1516" s="154">
        <f t="shared" si="351"/>
        <v>1513</v>
      </c>
      <c r="C1516" s="155" t="str">
        <f t="shared" ca="1" si="352"/>
        <v/>
      </c>
      <c r="D1516" s="156" t="str">
        <f t="shared" ca="1" si="353"/>
        <v/>
      </c>
      <c r="E1516" s="157" t="str">
        <f t="shared" ca="1" si="354"/>
        <v/>
      </c>
      <c r="F1516" s="157"/>
      <c r="G1516" s="158" t="str">
        <f t="shared" ca="1" si="355"/>
        <v/>
      </c>
      <c r="H1516" s="159"/>
      <c r="I1516" s="160" t="str">
        <f>IF(H1516="","",INDEX(D.1[Quy cách],MATCH(H1516,D.1[Tên sản phẩm],0)))</f>
        <v/>
      </c>
      <c r="J1516" s="35" t="str">
        <f>IF(H1516="","",INDEX(D.1[ĐVT],MATCH(H1516,D.1[Tên sản phẩm],0)))</f>
        <v/>
      </c>
      <c r="K1516" s="163" t="str">
        <f>IF(H1516="","",INDEX(D.1[Đơn giá bán
(Tham khảo)],MATCH(H1516,D.1[Tên sản phẩm],0)))</f>
        <v/>
      </c>
      <c r="L1516" s="162"/>
      <c r="M1516" s="159"/>
      <c r="N1516" s="159"/>
      <c r="O1516" s="159"/>
      <c r="P1516" s="163" t="str">
        <f t="shared" si="356"/>
        <v/>
      </c>
      <c r="Q1516" s="164"/>
      <c r="R1516" s="162"/>
      <c r="S1516" s="163" t="str">
        <f t="shared" si="357"/>
        <v/>
      </c>
      <c r="T1516" s="164" t="str">
        <f t="shared" ca="1" si="358"/>
        <v/>
      </c>
      <c r="U1516" s="163" t="str">
        <f t="shared" si="359"/>
        <v/>
      </c>
      <c r="V1516" s="163" t="str">
        <f ca="1">IF(AND(C1516&lt;&gt;"",C1516&lt;&gt;OFFSET(C1516,1,0)),SUMIFS(B.2[Giá có thuế],B.2[Số ĐK],C1516),"")</f>
        <v/>
      </c>
      <c r="W1516" s="159"/>
      <c r="X1516" s="161" t="str">
        <f>IF(W1516="","",'Thông Tin Chung'!$L$3)</f>
        <v/>
      </c>
      <c r="Y1516" s="163" t="str">
        <f t="shared" ca="1" si="360"/>
        <v/>
      </c>
      <c r="Z1516" s="165"/>
      <c r="AA1516" s="155" t="str">
        <f ca="1">IF(C1516="","",IF(OR(D1516&lt;NgayBatDau,D1516&gt;NgayKetThuc),"Ngày tháng phải nằm trong kỳ báo cáo",IF(AND(G1516&lt;&gt;"",COUNTIF(D.2[Tên khách hàng],G1516)=0),"Tên KH chưa khai báo trong DSKH",IF(AND(H1516&lt;&gt;"",COUNTIF(D.1[Tên sản phẩm],H1516)=0),"SP này chưa khai báo trong DSSP",""))))</f>
        <v/>
      </c>
      <c r="AB1516" s="23" t="str">
        <f t="shared" ca="1" si="346"/>
        <v/>
      </c>
      <c r="AC1516" s="23" t="str">
        <f t="shared" ca="1" si="347"/>
        <v/>
      </c>
      <c r="AD1516" s="23" t="str">
        <f t="shared" ca="1" si="348"/>
        <v/>
      </c>
      <c r="AE1516" s="68" t="str">
        <f t="shared" ca="1" si="349"/>
        <v/>
      </c>
      <c r="AF1516" s="69" t="str">
        <f>IF(OR(H1516="",S1516=""),"",S1516-(SUM(L1516,M1516)*INDEX(D.1[Đơn giá],MATCH(H1516,D.1[Tên sản phẩm],0))))</f>
        <v/>
      </c>
      <c r="AG1516" s="90" t="str">
        <f t="shared" ca="1" si="350"/>
        <v/>
      </c>
      <c r="AH1516" s="90"/>
    </row>
    <row r="1517" spans="2:34" ht="27.75" customHeight="1" x14ac:dyDescent="0.2">
      <c r="B1517" s="154">
        <f t="shared" si="351"/>
        <v>1514</v>
      </c>
      <c r="C1517" s="155" t="str">
        <f t="shared" ca="1" si="352"/>
        <v/>
      </c>
      <c r="D1517" s="156" t="str">
        <f t="shared" ca="1" si="353"/>
        <v/>
      </c>
      <c r="E1517" s="157" t="str">
        <f t="shared" ca="1" si="354"/>
        <v/>
      </c>
      <c r="F1517" s="157"/>
      <c r="G1517" s="158" t="str">
        <f t="shared" ca="1" si="355"/>
        <v/>
      </c>
      <c r="H1517" s="159"/>
      <c r="I1517" s="160" t="str">
        <f>IF(H1517="","",INDEX(D.1[Quy cách],MATCH(H1517,D.1[Tên sản phẩm],0)))</f>
        <v/>
      </c>
      <c r="J1517" s="35" t="str">
        <f>IF(H1517="","",INDEX(D.1[ĐVT],MATCH(H1517,D.1[Tên sản phẩm],0)))</f>
        <v/>
      </c>
      <c r="K1517" s="163" t="str">
        <f>IF(H1517="","",INDEX(D.1[Đơn giá bán
(Tham khảo)],MATCH(H1517,D.1[Tên sản phẩm],0)))</f>
        <v/>
      </c>
      <c r="L1517" s="162"/>
      <c r="M1517" s="159"/>
      <c r="N1517" s="159"/>
      <c r="O1517" s="159"/>
      <c r="P1517" s="163" t="str">
        <f t="shared" si="356"/>
        <v/>
      </c>
      <c r="Q1517" s="164"/>
      <c r="R1517" s="162"/>
      <c r="S1517" s="163" t="str">
        <f t="shared" si="357"/>
        <v/>
      </c>
      <c r="T1517" s="164" t="str">
        <f t="shared" ca="1" si="358"/>
        <v/>
      </c>
      <c r="U1517" s="163" t="str">
        <f t="shared" si="359"/>
        <v/>
      </c>
      <c r="V1517" s="163" t="str">
        <f ca="1">IF(AND(C1517&lt;&gt;"",C1517&lt;&gt;OFFSET(C1517,1,0)),SUMIFS(B.2[Giá có thuế],B.2[Số ĐK],C1517),"")</f>
        <v/>
      </c>
      <c r="W1517" s="159"/>
      <c r="X1517" s="161" t="str">
        <f>IF(W1517="","",'Thông Tin Chung'!$L$3)</f>
        <v/>
      </c>
      <c r="Y1517" s="163" t="str">
        <f t="shared" ca="1" si="360"/>
        <v/>
      </c>
      <c r="Z1517" s="165"/>
      <c r="AA1517" s="155" t="str">
        <f ca="1">IF(C1517="","",IF(OR(D1517&lt;NgayBatDau,D1517&gt;NgayKetThuc),"Ngày tháng phải nằm trong kỳ báo cáo",IF(AND(G1517&lt;&gt;"",COUNTIF(D.2[Tên khách hàng],G1517)=0),"Tên KH chưa khai báo trong DSKH",IF(AND(H1517&lt;&gt;"",COUNTIF(D.1[Tên sản phẩm],H1517)=0),"SP này chưa khai báo trong DSSP",""))))</f>
        <v/>
      </c>
      <c r="AB1517" s="23" t="str">
        <f t="shared" ca="1" si="346"/>
        <v/>
      </c>
      <c r="AC1517" s="23" t="str">
        <f t="shared" ca="1" si="347"/>
        <v/>
      </c>
      <c r="AD1517" s="23" t="str">
        <f t="shared" ca="1" si="348"/>
        <v/>
      </c>
      <c r="AE1517" s="68" t="str">
        <f t="shared" ca="1" si="349"/>
        <v/>
      </c>
      <c r="AF1517" s="69" t="str">
        <f>IF(OR(H1517="",S1517=""),"",S1517-(SUM(L1517,M1517)*INDEX(D.1[Đơn giá],MATCH(H1517,D.1[Tên sản phẩm],0))))</f>
        <v/>
      </c>
      <c r="AG1517" s="90" t="str">
        <f t="shared" ca="1" si="350"/>
        <v/>
      </c>
      <c r="AH1517" s="90"/>
    </row>
    <row r="1518" spans="2:34" ht="27.75" customHeight="1" x14ac:dyDescent="0.2">
      <c r="B1518" s="154">
        <f t="shared" si="351"/>
        <v>1515</v>
      </c>
      <c r="C1518" s="155" t="str">
        <f t="shared" ca="1" si="352"/>
        <v/>
      </c>
      <c r="D1518" s="156" t="str">
        <f t="shared" ca="1" si="353"/>
        <v/>
      </c>
      <c r="E1518" s="157" t="str">
        <f t="shared" ca="1" si="354"/>
        <v/>
      </c>
      <c r="F1518" s="157"/>
      <c r="G1518" s="158" t="str">
        <f t="shared" ca="1" si="355"/>
        <v/>
      </c>
      <c r="H1518" s="159"/>
      <c r="I1518" s="160" t="str">
        <f>IF(H1518="","",INDEX(D.1[Quy cách],MATCH(H1518,D.1[Tên sản phẩm],0)))</f>
        <v/>
      </c>
      <c r="J1518" s="35" t="str">
        <f>IF(H1518="","",INDEX(D.1[ĐVT],MATCH(H1518,D.1[Tên sản phẩm],0)))</f>
        <v/>
      </c>
      <c r="K1518" s="163" t="str">
        <f>IF(H1518="","",INDEX(D.1[Đơn giá bán
(Tham khảo)],MATCH(H1518,D.1[Tên sản phẩm],0)))</f>
        <v/>
      </c>
      <c r="L1518" s="162"/>
      <c r="M1518" s="159"/>
      <c r="N1518" s="159"/>
      <c r="O1518" s="159"/>
      <c r="P1518" s="163" t="str">
        <f t="shared" si="356"/>
        <v/>
      </c>
      <c r="Q1518" s="164"/>
      <c r="R1518" s="162"/>
      <c r="S1518" s="163" t="str">
        <f t="shared" si="357"/>
        <v/>
      </c>
      <c r="T1518" s="164" t="str">
        <f t="shared" ca="1" si="358"/>
        <v/>
      </c>
      <c r="U1518" s="163" t="str">
        <f t="shared" si="359"/>
        <v/>
      </c>
      <c r="V1518" s="163" t="str">
        <f ca="1">IF(AND(C1518&lt;&gt;"",C1518&lt;&gt;OFFSET(C1518,1,0)),SUMIFS(B.2[Giá có thuế],B.2[Số ĐK],C1518),"")</f>
        <v/>
      </c>
      <c r="W1518" s="159"/>
      <c r="X1518" s="161" t="str">
        <f>IF(W1518="","",'Thông Tin Chung'!$L$3)</f>
        <v/>
      </c>
      <c r="Y1518" s="163" t="str">
        <f t="shared" ca="1" si="360"/>
        <v/>
      </c>
      <c r="Z1518" s="165"/>
      <c r="AA1518" s="155" t="str">
        <f ca="1">IF(C1518="","",IF(OR(D1518&lt;NgayBatDau,D1518&gt;NgayKetThuc),"Ngày tháng phải nằm trong kỳ báo cáo",IF(AND(G1518&lt;&gt;"",COUNTIF(D.2[Tên khách hàng],G1518)=0),"Tên KH chưa khai báo trong DSKH",IF(AND(H1518&lt;&gt;"",COUNTIF(D.1[Tên sản phẩm],H1518)=0),"SP này chưa khai báo trong DSSP",""))))</f>
        <v/>
      </c>
      <c r="AB1518" s="23" t="str">
        <f t="shared" ca="1" si="346"/>
        <v/>
      </c>
      <c r="AC1518" s="23" t="str">
        <f t="shared" ca="1" si="347"/>
        <v/>
      </c>
      <c r="AD1518" s="23" t="str">
        <f t="shared" ca="1" si="348"/>
        <v/>
      </c>
      <c r="AE1518" s="68" t="str">
        <f t="shared" ca="1" si="349"/>
        <v/>
      </c>
      <c r="AF1518" s="69" t="str">
        <f>IF(OR(H1518="",S1518=""),"",S1518-(SUM(L1518,M1518)*INDEX(D.1[Đơn giá],MATCH(H1518,D.1[Tên sản phẩm],0))))</f>
        <v/>
      </c>
      <c r="AG1518" s="90" t="str">
        <f t="shared" ca="1" si="350"/>
        <v/>
      </c>
      <c r="AH1518" s="90"/>
    </row>
    <row r="1519" spans="2:34" ht="27.75" customHeight="1" x14ac:dyDescent="0.2">
      <c r="B1519" s="154">
        <f t="shared" si="351"/>
        <v>1516</v>
      </c>
      <c r="C1519" s="155" t="str">
        <f t="shared" ca="1" si="352"/>
        <v/>
      </c>
      <c r="D1519" s="156" t="str">
        <f t="shared" ca="1" si="353"/>
        <v/>
      </c>
      <c r="E1519" s="157" t="str">
        <f t="shared" ca="1" si="354"/>
        <v/>
      </c>
      <c r="F1519" s="157"/>
      <c r="G1519" s="158" t="str">
        <f t="shared" ca="1" si="355"/>
        <v/>
      </c>
      <c r="H1519" s="159"/>
      <c r="I1519" s="160" t="str">
        <f>IF(H1519="","",INDEX(D.1[Quy cách],MATCH(H1519,D.1[Tên sản phẩm],0)))</f>
        <v/>
      </c>
      <c r="J1519" s="35" t="str">
        <f>IF(H1519="","",INDEX(D.1[ĐVT],MATCH(H1519,D.1[Tên sản phẩm],0)))</f>
        <v/>
      </c>
      <c r="K1519" s="163" t="str">
        <f>IF(H1519="","",INDEX(D.1[Đơn giá bán
(Tham khảo)],MATCH(H1519,D.1[Tên sản phẩm],0)))</f>
        <v/>
      </c>
      <c r="L1519" s="162"/>
      <c r="M1519" s="159"/>
      <c r="N1519" s="159"/>
      <c r="O1519" s="159"/>
      <c r="P1519" s="163" t="str">
        <f t="shared" si="356"/>
        <v/>
      </c>
      <c r="Q1519" s="164"/>
      <c r="R1519" s="162"/>
      <c r="S1519" s="163" t="str">
        <f t="shared" si="357"/>
        <v/>
      </c>
      <c r="T1519" s="164" t="str">
        <f t="shared" ca="1" si="358"/>
        <v/>
      </c>
      <c r="U1519" s="163" t="str">
        <f t="shared" si="359"/>
        <v/>
      </c>
      <c r="V1519" s="163" t="str">
        <f ca="1">IF(AND(C1519&lt;&gt;"",C1519&lt;&gt;OFFSET(C1519,1,0)),SUMIFS(B.2[Giá có thuế],B.2[Số ĐK],C1519),"")</f>
        <v/>
      </c>
      <c r="W1519" s="159"/>
      <c r="X1519" s="161" t="str">
        <f>IF(W1519="","",'Thông Tin Chung'!$L$3)</f>
        <v/>
      </c>
      <c r="Y1519" s="163" t="str">
        <f t="shared" ca="1" si="360"/>
        <v/>
      </c>
      <c r="Z1519" s="165"/>
      <c r="AA1519" s="155" t="str">
        <f ca="1">IF(C1519="","",IF(OR(D1519&lt;NgayBatDau,D1519&gt;NgayKetThuc),"Ngày tháng phải nằm trong kỳ báo cáo",IF(AND(G1519&lt;&gt;"",COUNTIF(D.2[Tên khách hàng],G1519)=0),"Tên KH chưa khai báo trong DSKH",IF(AND(H1519&lt;&gt;"",COUNTIF(D.1[Tên sản phẩm],H1519)=0),"SP này chưa khai báo trong DSSP",""))))</f>
        <v/>
      </c>
      <c r="AB1519" s="23" t="str">
        <f t="shared" ca="1" si="346"/>
        <v/>
      </c>
      <c r="AC1519" s="23" t="str">
        <f t="shared" ca="1" si="347"/>
        <v/>
      </c>
      <c r="AD1519" s="23" t="str">
        <f t="shared" ca="1" si="348"/>
        <v/>
      </c>
      <c r="AE1519" s="68" t="str">
        <f t="shared" ca="1" si="349"/>
        <v/>
      </c>
      <c r="AF1519" s="69" t="str">
        <f>IF(OR(H1519="",S1519=""),"",S1519-(SUM(L1519,M1519)*INDEX(D.1[Đơn giá],MATCH(H1519,D.1[Tên sản phẩm],0))))</f>
        <v/>
      </c>
      <c r="AG1519" s="90" t="str">
        <f t="shared" ca="1" si="350"/>
        <v/>
      </c>
      <c r="AH1519" s="90"/>
    </row>
    <row r="1520" spans="2:34" ht="27.75" customHeight="1" x14ac:dyDescent="0.2">
      <c r="B1520" s="154">
        <f t="shared" si="351"/>
        <v>1517</v>
      </c>
      <c r="C1520" s="155" t="str">
        <f t="shared" ca="1" si="352"/>
        <v/>
      </c>
      <c r="D1520" s="156" t="str">
        <f t="shared" ca="1" si="353"/>
        <v/>
      </c>
      <c r="E1520" s="157" t="str">
        <f t="shared" ca="1" si="354"/>
        <v/>
      </c>
      <c r="F1520" s="157"/>
      <c r="G1520" s="158" t="str">
        <f t="shared" ca="1" si="355"/>
        <v/>
      </c>
      <c r="H1520" s="159"/>
      <c r="I1520" s="160" t="str">
        <f>IF(H1520="","",INDEX(D.1[Quy cách],MATCH(H1520,D.1[Tên sản phẩm],0)))</f>
        <v/>
      </c>
      <c r="J1520" s="35" t="str">
        <f>IF(H1520="","",INDEX(D.1[ĐVT],MATCH(H1520,D.1[Tên sản phẩm],0)))</f>
        <v/>
      </c>
      <c r="K1520" s="163" t="str">
        <f>IF(H1520="","",INDEX(D.1[Đơn giá bán
(Tham khảo)],MATCH(H1520,D.1[Tên sản phẩm],0)))</f>
        <v/>
      </c>
      <c r="L1520" s="162"/>
      <c r="M1520" s="159"/>
      <c r="N1520" s="159"/>
      <c r="O1520" s="159"/>
      <c r="P1520" s="163" t="str">
        <f t="shared" si="356"/>
        <v/>
      </c>
      <c r="Q1520" s="164"/>
      <c r="R1520" s="162"/>
      <c r="S1520" s="163" t="str">
        <f t="shared" si="357"/>
        <v/>
      </c>
      <c r="T1520" s="164" t="str">
        <f t="shared" ca="1" si="358"/>
        <v/>
      </c>
      <c r="U1520" s="163" t="str">
        <f t="shared" si="359"/>
        <v/>
      </c>
      <c r="V1520" s="163" t="str">
        <f ca="1">IF(AND(C1520&lt;&gt;"",C1520&lt;&gt;OFFSET(C1520,1,0)),SUMIFS(B.2[Giá có thuế],B.2[Số ĐK],C1520),"")</f>
        <v/>
      </c>
      <c r="W1520" s="159"/>
      <c r="X1520" s="161" t="str">
        <f>IF(W1520="","",'Thông Tin Chung'!$L$3)</f>
        <v/>
      </c>
      <c r="Y1520" s="163" t="str">
        <f t="shared" ca="1" si="360"/>
        <v/>
      </c>
      <c r="Z1520" s="165"/>
      <c r="AA1520" s="155" t="str">
        <f ca="1">IF(C1520="","",IF(OR(D1520&lt;NgayBatDau,D1520&gt;NgayKetThuc),"Ngày tháng phải nằm trong kỳ báo cáo",IF(AND(G1520&lt;&gt;"",COUNTIF(D.2[Tên khách hàng],G1520)=0),"Tên KH chưa khai báo trong DSKH",IF(AND(H1520&lt;&gt;"",COUNTIF(D.1[Tên sản phẩm],H1520)=0),"SP này chưa khai báo trong DSSP",""))))</f>
        <v/>
      </c>
      <c r="AB1520" s="23" t="str">
        <f t="shared" ca="1" si="346"/>
        <v/>
      </c>
      <c r="AC1520" s="23" t="str">
        <f t="shared" ca="1" si="347"/>
        <v/>
      </c>
      <c r="AD1520" s="23" t="str">
        <f t="shared" ca="1" si="348"/>
        <v/>
      </c>
      <c r="AE1520" s="68" t="str">
        <f t="shared" ca="1" si="349"/>
        <v/>
      </c>
      <c r="AF1520" s="69" t="str">
        <f>IF(OR(H1520="",S1520=""),"",S1520-(SUM(L1520,M1520)*INDEX(D.1[Đơn giá],MATCH(H1520,D.1[Tên sản phẩm],0))))</f>
        <v/>
      </c>
      <c r="AG1520" s="90" t="str">
        <f t="shared" ca="1" si="350"/>
        <v/>
      </c>
      <c r="AH1520" s="90"/>
    </row>
    <row r="1521" spans="2:34" ht="27.75" customHeight="1" x14ac:dyDescent="0.2">
      <c r="B1521" s="154">
        <f t="shared" si="351"/>
        <v>1518</v>
      </c>
      <c r="C1521" s="155" t="str">
        <f t="shared" ca="1" si="352"/>
        <v/>
      </c>
      <c r="D1521" s="156" t="str">
        <f t="shared" ca="1" si="353"/>
        <v/>
      </c>
      <c r="E1521" s="157" t="str">
        <f t="shared" ca="1" si="354"/>
        <v/>
      </c>
      <c r="F1521" s="157"/>
      <c r="G1521" s="158" t="str">
        <f t="shared" ca="1" si="355"/>
        <v/>
      </c>
      <c r="H1521" s="159"/>
      <c r="I1521" s="160" t="str">
        <f>IF(H1521="","",INDEX(D.1[Quy cách],MATCH(H1521,D.1[Tên sản phẩm],0)))</f>
        <v/>
      </c>
      <c r="J1521" s="35" t="str">
        <f>IF(H1521="","",INDEX(D.1[ĐVT],MATCH(H1521,D.1[Tên sản phẩm],0)))</f>
        <v/>
      </c>
      <c r="K1521" s="163" t="str">
        <f>IF(H1521="","",INDEX(D.1[Đơn giá bán
(Tham khảo)],MATCH(H1521,D.1[Tên sản phẩm],0)))</f>
        <v/>
      </c>
      <c r="L1521" s="162"/>
      <c r="M1521" s="159"/>
      <c r="N1521" s="159"/>
      <c r="O1521" s="159"/>
      <c r="P1521" s="163" t="str">
        <f t="shared" si="356"/>
        <v/>
      </c>
      <c r="Q1521" s="164"/>
      <c r="R1521" s="162"/>
      <c r="S1521" s="163" t="str">
        <f t="shared" si="357"/>
        <v/>
      </c>
      <c r="T1521" s="164" t="str">
        <f t="shared" ca="1" si="358"/>
        <v/>
      </c>
      <c r="U1521" s="163" t="str">
        <f t="shared" si="359"/>
        <v/>
      </c>
      <c r="V1521" s="163" t="str">
        <f ca="1">IF(AND(C1521&lt;&gt;"",C1521&lt;&gt;OFFSET(C1521,1,0)),SUMIFS(B.2[Giá có thuế],B.2[Số ĐK],C1521),"")</f>
        <v/>
      </c>
      <c r="W1521" s="159"/>
      <c r="X1521" s="161" t="str">
        <f>IF(W1521="","",'Thông Tin Chung'!$L$3)</f>
        <v/>
      </c>
      <c r="Y1521" s="163" t="str">
        <f t="shared" ca="1" si="360"/>
        <v/>
      </c>
      <c r="Z1521" s="165"/>
      <c r="AA1521" s="155" t="str">
        <f ca="1">IF(C1521="","",IF(OR(D1521&lt;NgayBatDau,D1521&gt;NgayKetThuc),"Ngày tháng phải nằm trong kỳ báo cáo",IF(AND(G1521&lt;&gt;"",COUNTIF(D.2[Tên khách hàng],G1521)=0),"Tên KH chưa khai báo trong DSKH",IF(AND(H1521&lt;&gt;"",COUNTIF(D.1[Tên sản phẩm],H1521)=0),"SP này chưa khai báo trong DSSP",""))))</f>
        <v/>
      </c>
      <c r="AB1521" s="23" t="str">
        <f t="shared" ca="1" si="346"/>
        <v/>
      </c>
      <c r="AC1521" s="23" t="str">
        <f t="shared" ca="1" si="347"/>
        <v/>
      </c>
      <c r="AD1521" s="23" t="str">
        <f t="shared" ca="1" si="348"/>
        <v/>
      </c>
      <c r="AE1521" s="68" t="str">
        <f t="shared" ca="1" si="349"/>
        <v/>
      </c>
      <c r="AF1521" s="69" t="str">
        <f>IF(OR(H1521="",S1521=""),"",S1521-(SUM(L1521,M1521)*INDEX(D.1[Đơn giá],MATCH(H1521,D.1[Tên sản phẩm],0))))</f>
        <v/>
      </c>
      <c r="AG1521" s="90" t="str">
        <f t="shared" ca="1" si="350"/>
        <v/>
      </c>
      <c r="AH1521" s="90"/>
    </row>
    <row r="1522" spans="2:34" ht="27.75" customHeight="1" x14ac:dyDescent="0.2">
      <c r="B1522" s="154">
        <f t="shared" si="351"/>
        <v>1519</v>
      </c>
      <c r="C1522" s="155" t="str">
        <f t="shared" ca="1" si="352"/>
        <v/>
      </c>
      <c r="D1522" s="156" t="str">
        <f t="shared" ca="1" si="353"/>
        <v/>
      </c>
      <c r="E1522" s="157" t="str">
        <f t="shared" ca="1" si="354"/>
        <v/>
      </c>
      <c r="F1522" s="157"/>
      <c r="G1522" s="158" t="str">
        <f t="shared" ca="1" si="355"/>
        <v/>
      </c>
      <c r="H1522" s="159"/>
      <c r="I1522" s="160" t="str">
        <f>IF(H1522="","",INDEX(D.1[Quy cách],MATCH(H1522,D.1[Tên sản phẩm],0)))</f>
        <v/>
      </c>
      <c r="J1522" s="35" t="str">
        <f>IF(H1522="","",INDEX(D.1[ĐVT],MATCH(H1522,D.1[Tên sản phẩm],0)))</f>
        <v/>
      </c>
      <c r="K1522" s="163" t="str">
        <f>IF(H1522="","",INDEX(D.1[Đơn giá bán
(Tham khảo)],MATCH(H1522,D.1[Tên sản phẩm],0)))</f>
        <v/>
      </c>
      <c r="L1522" s="162"/>
      <c r="M1522" s="159"/>
      <c r="N1522" s="159"/>
      <c r="O1522" s="159"/>
      <c r="P1522" s="163" t="str">
        <f t="shared" si="356"/>
        <v/>
      </c>
      <c r="Q1522" s="164"/>
      <c r="R1522" s="162"/>
      <c r="S1522" s="163" t="str">
        <f t="shared" si="357"/>
        <v/>
      </c>
      <c r="T1522" s="164" t="str">
        <f t="shared" ca="1" si="358"/>
        <v/>
      </c>
      <c r="U1522" s="163" t="str">
        <f t="shared" si="359"/>
        <v/>
      </c>
      <c r="V1522" s="163" t="str">
        <f ca="1">IF(AND(C1522&lt;&gt;"",C1522&lt;&gt;OFFSET(C1522,1,0)),SUMIFS(B.2[Giá có thuế],B.2[Số ĐK],C1522),"")</f>
        <v/>
      </c>
      <c r="W1522" s="159"/>
      <c r="X1522" s="161" t="str">
        <f>IF(W1522="","",'Thông Tin Chung'!$L$3)</f>
        <v/>
      </c>
      <c r="Y1522" s="163" t="str">
        <f t="shared" ca="1" si="360"/>
        <v/>
      </c>
      <c r="Z1522" s="165"/>
      <c r="AA1522" s="155" t="str">
        <f ca="1">IF(C1522="","",IF(OR(D1522&lt;NgayBatDau,D1522&gt;NgayKetThuc),"Ngày tháng phải nằm trong kỳ báo cáo",IF(AND(G1522&lt;&gt;"",COUNTIF(D.2[Tên khách hàng],G1522)=0),"Tên KH chưa khai báo trong DSKH",IF(AND(H1522&lt;&gt;"",COUNTIF(D.1[Tên sản phẩm],H1522)=0),"SP này chưa khai báo trong DSSP",""))))</f>
        <v/>
      </c>
      <c r="AB1522" s="23" t="str">
        <f t="shared" ca="1" si="346"/>
        <v/>
      </c>
      <c r="AC1522" s="23" t="str">
        <f t="shared" ca="1" si="347"/>
        <v/>
      </c>
      <c r="AD1522" s="23" t="str">
        <f t="shared" ca="1" si="348"/>
        <v/>
      </c>
      <c r="AE1522" s="68" t="str">
        <f t="shared" ca="1" si="349"/>
        <v/>
      </c>
      <c r="AF1522" s="69" t="str">
        <f>IF(OR(H1522="",S1522=""),"",S1522-(SUM(L1522,M1522)*INDEX(D.1[Đơn giá],MATCH(H1522,D.1[Tên sản phẩm],0))))</f>
        <v/>
      </c>
      <c r="AG1522" s="90" t="str">
        <f t="shared" ca="1" si="350"/>
        <v/>
      </c>
      <c r="AH1522" s="90"/>
    </row>
    <row r="1523" spans="2:34" ht="27.75" customHeight="1" x14ac:dyDescent="0.2">
      <c r="B1523" s="154">
        <f t="shared" si="351"/>
        <v>1520</v>
      </c>
      <c r="C1523" s="155" t="str">
        <f t="shared" ca="1" si="352"/>
        <v/>
      </c>
      <c r="D1523" s="156" t="str">
        <f t="shared" ca="1" si="353"/>
        <v/>
      </c>
      <c r="E1523" s="157" t="str">
        <f t="shared" ca="1" si="354"/>
        <v/>
      </c>
      <c r="F1523" s="157"/>
      <c r="G1523" s="158" t="str">
        <f t="shared" ca="1" si="355"/>
        <v/>
      </c>
      <c r="H1523" s="159"/>
      <c r="I1523" s="160" t="str">
        <f>IF(H1523="","",INDEX(D.1[Quy cách],MATCH(H1523,D.1[Tên sản phẩm],0)))</f>
        <v/>
      </c>
      <c r="J1523" s="35" t="str">
        <f>IF(H1523="","",INDEX(D.1[ĐVT],MATCH(H1523,D.1[Tên sản phẩm],0)))</f>
        <v/>
      </c>
      <c r="K1523" s="163" t="str">
        <f>IF(H1523="","",INDEX(D.1[Đơn giá bán
(Tham khảo)],MATCH(H1523,D.1[Tên sản phẩm],0)))</f>
        <v/>
      </c>
      <c r="L1523" s="162"/>
      <c r="M1523" s="159"/>
      <c r="N1523" s="159"/>
      <c r="O1523" s="159"/>
      <c r="P1523" s="163" t="str">
        <f t="shared" si="356"/>
        <v/>
      </c>
      <c r="Q1523" s="164"/>
      <c r="R1523" s="162"/>
      <c r="S1523" s="163" t="str">
        <f t="shared" si="357"/>
        <v/>
      </c>
      <c r="T1523" s="164" t="str">
        <f t="shared" ca="1" si="358"/>
        <v/>
      </c>
      <c r="U1523" s="163" t="str">
        <f t="shared" si="359"/>
        <v/>
      </c>
      <c r="V1523" s="163" t="str">
        <f ca="1">IF(AND(C1523&lt;&gt;"",C1523&lt;&gt;OFFSET(C1523,1,0)),SUMIFS(B.2[Giá có thuế],B.2[Số ĐK],C1523),"")</f>
        <v/>
      </c>
      <c r="W1523" s="159"/>
      <c r="X1523" s="161" t="str">
        <f>IF(W1523="","",'Thông Tin Chung'!$L$3)</f>
        <v/>
      </c>
      <c r="Y1523" s="163" t="str">
        <f t="shared" ca="1" si="360"/>
        <v/>
      </c>
      <c r="Z1523" s="165"/>
      <c r="AA1523" s="155" t="str">
        <f ca="1">IF(C1523="","",IF(OR(D1523&lt;NgayBatDau,D1523&gt;NgayKetThuc),"Ngày tháng phải nằm trong kỳ báo cáo",IF(AND(G1523&lt;&gt;"",COUNTIF(D.2[Tên khách hàng],G1523)=0),"Tên KH chưa khai báo trong DSKH",IF(AND(H1523&lt;&gt;"",COUNTIF(D.1[Tên sản phẩm],H1523)=0),"SP này chưa khai báo trong DSSP",""))))</f>
        <v/>
      </c>
      <c r="AB1523" s="23" t="str">
        <f t="shared" ca="1" si="346"/>
        <v/>
      </c>
      <c r="AC1523" s="23" t="str">
        <f t="shared" ca="1" si="347"/>
        <v/>
      </c>
      <c r="AD1523" s="23" t="str">
        <f t="shared" ca="1" si="348"/>
        <v/>
      </c>
      <c r="AE1523" s="68" t="str">
        <f t="shared" ca="1" si="349"/>
        <v/>
      </c>
      <c r="AF1523" s="69" t="str">
        <f>IF(OR(H1523="",S1523=""),"",S1523-(SUM(L1523,M1523)*INDEX(D.1[Đơn giá],MATCH(H1523,D.1[Tên sản phẩm],0))))</f>
        <v/>
      </c>
      <c r="AG1523" s="90" t="str">
        <f t="shared" ca="1" si="350"/>
        <v/>
      </c>
      <c r="AH1523" s="90"/>
    </row>
    <row r="1524" spans="2:34" ht="27.75" customHeight="1" x14ac:dyDescent="0.2">
      <c r="B1524" s="154">
        <f t="shared" si="351"/>
        <v>1521</v>
      </c>
      <c r="C1524" s="155" t="str">
        <f t="shared" ca="1" si="352"/>
        <v/>
      </c>
      <c r="D1524" s="156" t="str">
        <f t="shared" ca="1" si="353"/>
        <v/>
      </c>
      <c r="E1524" s="157" t="str">
        <f t="shared" ca="1" si="354"/>
        <v/>
      </c>
      <c r="F1524" s="157"/>
      <c r="G1524" s="158" t="str">
        <f t="shared" ca="1" si="355"/>
        <v/>
      </c>
      <c r="H1524" s="159"/>
      <c r="I1524" s="160" t="str">
        <f>IF(H1524="","",INDEX(D.1[Quy cách],MATCH(H1524,D.1[Tên sản phẩm],0)))</f>
        <v/>
      </c>
      <c r="J1524" s="35" t="str">
        <f>IF(H1524="","",INDEX(D.1[ĐVT],MATCH(H1524,D.1[Tên sản phẩm],0)))</f>
        <v/>
      </c>
      <c r="K1524" s="163" t="str">
        <f>IF(H1524="","",INDEX(D.1[Đơn giá bán
(Tham khảo)],MATCH(H1524,D.1[Tên sản phẩm],0)))</f>
        <v/>
      </c>
      <c r="L1524" s="162"/>
      <c r="M1524" s="159"/>
      <c r="N1524" s="159"/>
      <c r="O1524" s="159"/>
      <c r="P1524" s="163" t="str">
        <f t="shared" si="356"/>
        <v/>
      </c>
      <c r="Q1524" s="164"/>
      <c r="R1524" s="162"/>
      <c r="S1524" s="163" t="str">
        <f t="shared" si="357"/>
        <v/>
      </c>
      <c r="T1524" s="164" t="str">
        <f t="shared" ca="1" si="358"/>
        <v/>
      </c>
      <c r="U1524" s="163" t="str">
        <f t="shared" si="359"/>
        <v/>
      </c>
      <c r="V1524" s="163" t="str">
        <f ca="1">IF(AND(C1524&lt;&gt;"",C1524&lt;&gt;OFFSET(C1524,1,0)),SUMIFS(B.2[Giá có thuế],B.2[Số ĐK],C1524),"")</f>
        <v/>
      </c>
      <c r="W1524" s="159"/>
      <c r="X1524" s="161" t="str">
        <f>IF(W1524="","",'Thông Tin Chung'!$L$3)</f>
        <v/>
      </c>
      <c r="Y1524" s="163" t="str">
        <f t="shared" ca="1" si="360"/>
        <v/>
      </c>
      <c r="Z1524" s="165"/>
      <c r="AA1524" s="155" t="str">
        <f ca="1">IF(C1524="","",IF(OR(D1524&lt;NgayBatDau,D1524&gt;NgayKetThuc),"Ngày tháng phải nằm trong kỳ báo cáo",IF(AND(G1524&lt;&gt;"",COUNTIF(D.2[Tên khách hàng],G1524)=0),"Tên KH chưa khai báo trong DSKH",IF(AND(H1524&lt;&gt;"",COUNTIF(D.1[Tên sản phẩm],H1524)=0),"SP này chưa khai báo trong DSSP",""))))</f>
        <v/>
      </c>
      <c r="AB1524" s="23" t="str">
        <f t="shared" ca="1" si="346"/>
        <v/>
      </c>
      <c r="AC1524" s="23" t="str">
        <f t="shared" ca="1" si="347"/>
        <v/>
      </c>
      <c r="AD1524" s="23" t="str">
        <f t="shared" ca="1" si="348"/>
        <v/>
      </c>
      <c r="AE1524" s="68" t="str">
        <f t="shared" ca="1" si="349"/>
        <v/>
      </c>
      <c r="AF1524" s="69" t="str">
        <f>IF(OR(H1524="",S1524=""),"",S1524-(SUM(L1524,M1524)*INDEX(D.1[Đơn giá],MATCH(H1524,D.1[Tên sản phẩm],0))))</f>
        <v/>
      </c>
      <c r="AG1524" s="90" t="str">
        <f t="shared" ca="1" si="350"/>
        <v/>
      </c>
      <c r="AH1524" s="90"/>
    </row>
    <row r="1525" spans="2:34" ht="27.75" customHeight="1" x14ac:dyDescent="0.2">
      <c r="B1525" s="154">
        <f t="shared" si="351"/>
        <v>1522</v>
      </c>
      <c r="C1525" s="155" t="str">
        <f t="shared" ca="1" si="352"/>
        <v/>
      </c>
      <c r="D1525" s="156" t="str">
        <f t="shared" ca="1" si="353"/>
        <v/>
      </c>
      <c r="E1525" s="157" t="str">
        <f t="shared" ca="1" si="354"/>
        <v/>
      </c>
      <c r="F1525" s="157"/>
      <c r="G1525" s="158" t="str">
        <f t="shared" ca="1" si="355"/>
        <v/>
      </c>
      <c r="H1525" s="159"/>
      <c r="I1525" s="160" t="str">
        <f>IF(H1525="","",INDEX(D.1[Quy cách],MATCH(H1525,D.1[Tên sản phẩm],0)))</f>
        <v/>
      </c>
      <c r="J1525" s="35" t="str">
        <f>IF(H1525="","",INDEX(D.1[ĐVT],MATCH(H1525,D.1[Tên sản phẩm],0)))</f>
        <v/>
      </c>
      <c r="K1525" s="163" t="str">
        <f>IF(H1525="","",INDEX(D.1[Đơn giá bán
(Tham khảo)],MATCH(H1525,D.1[Tên sản phẩm],0)))</f>
        <v/>
      </c>
      <c r="L1525" s="162"/>
      <c r="M1525" s="159"/>
      <c r="N1525" s="159"/>
      <c r="O1525" s="159"/>
      <c r="P1525" s="163" t="str">
        <f t="shared" si="356"/>
        <v/>
      </c>
      <c r="Q1525" s="164"/>
      <c r="R1525" s="162"/>
      <c r="S1525" s="163" t="str">
        <f t="shared" si="357"/>
        <v/>
      </c>
      <c r="T1525" s="164" t="str">
        <f t="shared" ca="1" si="358"/>
        <v/>
      </c>
      <c r="U1525" s="163" t="str">
        <f t="shared" si="359"/>
        <v/>
      </c>
      <c r="V1525" s="163" t="str">
        <f ca="1">IF(AND(C1525&lt;&gt;"",C1525&lt;&gt;OFFSET(C1525,1,0)),SUMIFS(B.2[Giá có thuế],B.2[Số ĐK],C1525),"")</f>
        <v/>
      </c>
      <c r="W1525" s="159"/>
      <c r="X1525" s="161" t="str">
        <f>IF(W1525="","",'Thông Tin Chung'!$L$3)</f>
        <v/>
      </c>
      <c r="Y1525" s="163" t="str">
        <f t="shared" ca="1" si="360"/>
        <v/>
      </c>
      <c r="Z1525" s="165"/>
      <c r="AA1525" s="155" t="str">
        <f ca="1">IF(C1525="","",IF(OR(D1525&lt;NgayBatDau,D1525&gt;NgayKetThuc),"Ngày tháng phải nằm trong kỳ báo cáo",IF(AND(G1525&lt;&gt;"",COUNTIF(D.2[Tên khách hàng],G1525)=0),"Tên KH chưa khai báo trong DSKH",IF(AND(H1525&lt;&gt;"",COUNTIF(D.1[Tên sản phẩm],H1525)=0),"SP này chưa khai báo trong DSSP",""))))</f>
        <v/>
      </c>
      <c r="AB1525" s="23" t="str">
        <f t="shared" ca="1" si="346"/>
        <v/>
      </c>
      <c r="AC1525" s="23" t="str">
        <f t="shared" ca="1" si="347"/>
        <v/>
      </c>
      <c r="AD1525" s="23" t="str">
        <f t="shared" ca="1" si="348"/>
        <v/>
      </c>
      <c r="AE1525" s="68" t="str">
        <f t="shared" ca="1" si="349"/>
        <v/>
      </c>
      <c r="AF1525" s="69" t="str">
        <f>IF(OR(H1525="",S1525=""),"",S1525-(SUM(L1525,M1525)*INDEX(D.1[Đơn giá],MATCH(H1525,D.1[Tên sản phẩm],0))))</f>
        <v/>
      </c>
      <c r="AG1525" s="90" t="str">
        <f t="shared" ca="1" si="350"/>
        <v/>
      </c>
      <c r="AH1525" s="90"/>
    </row>
    <row r="1526" spans="2:34" ht="27.75" customHeight="1" x14ac:dyDescent="0.2">
      <c r="B1526" s="154">
        <f t="shared" si="351"/>
        <v>1523</v>
      </c>
      <c r="C1526" s="155" t="str">
        <f t="shared" ca="1" si="352"/>
        <v/>
      </c>
      <c r="D1526" s="156" t="str">
        <f t="shared" ca="1" si="353"/>
        <v/>
      </c>
      <c r="E1526" s="157" t="str">
        <f t="shared" ca="1" si="354"/>
        <v/>
      </c>
      <c r="F1526" s="157"/>
      <c r="G1526" s="158" t="str">
        <f t="shared" ca="1" si="355"/>
        <v/>
      </c>
      <c r="H1526" s="159"/>
      <c r="I1526" s="160" t="str">
        <f>IF(H1526="","",INDEX(D.1[Quy cách],MATCH(H1526,D.1[Tên sản phẩm],0)))</f>
        <v/>
      </c>
      <c r="J1526" s="35" t="str">
        <f>IF(H1526="","",INDEX(D.1[ĐVT],MATCH(H1526,D.1[Tên sản phẩm],0)))</f>
        <v/>
      </c>
      <c r="K1526" s="163" t="str">
        <f>IF(H1526="","",INDEX(D.1[Đơn giá bán
(Tham khảo)],MATCH(H1526,D.1[Tên sản phẩm],0)))</f>
        <v/>
      </c>
      <c r="L1526" s="162"/>
      <c r="M1526" s="159"/>
      <c r="N1526" s="159"/>
      <c r="O1526" s="159"/>
      <c r="P1526" s="163" t="str">
        <f t="shared" si="356"/>
        <v/>
      </c>
      <c r="Q1526" s="164"/>
      <c r="R1526" s="162"/>
      <c r="S1526" s="163" t="str">
        <f t="shared" si="357"/>
        <v/>
      </c>
      <c r="T1526" s="164" t="str">
        <f t="shared" ca="1" si="358"/>
        <v/>
      </c>
      <c r="U1526" s="163" t="str">
        <f t="shared" si="359"/>
        <v/>
      </c>
      <c r="V1526" s="163" t="str">
        <f ca="1">IF(AND(C1526&lt;&gt;"",C1526&lt;&gt;OFFSET(C1526,1,0)),SUMIFS(B.2[Giá có thuế],B.2[Số ĐK],C1526),"")</f>
        <v/>
      </c>
      <c r="W1526" s="159"/>
      <c r="X1526" s="161" t="str">
        <f>IF(W1526="","",'Thông Tin Chung'!$L$3)</f>
        <v/>
      </c>
      <c r="Y1526" s="163" t="str">
        <f t="shared" ca="1" si="360"/>
        <v/>
      </c>
      <c r="Z1526" s="165"/>
      <c r="AA1526" s="155" t="str">
        <f ca="1">IF(C1526="","",IF(OR(D1526&lt;NgayBatDau,D1526&gt;NgayKetThuc),"Ngày tháng phải nằm trong kỳ báo cáo",IF(AND(G1526&lt;&gt;"",COUNTIF(D.2[Tên khách hàng],G1526)=0),"Tên KH chưa khai báo trong DSKH",IF(AND(H1526&lt;&gt;"",COUNTIF(D.1[Tên sản phẩm],H1526)=0),"SP này chưa khai báo trong DSSP",""))))</f>
        <v/>
      </c>
      <c r="AB1526" s="23" t="str">
        <f t="shared" ca="1" si="346"/>
        <v/>
      </c>
      <c r="AC1526" s="23" t="str">
        <f t="shared" ca="1" si="347"/>
        <v/>
      </c>
      <c r="AD1526" s="23" t="str">
        <f t="shared" ca="1" si="348"/>
        <v/>
      </c>
      <c r="AE1526" s="68" t="str">
        <f t="shared" ca="1" si="349"/>
        <v/>
      </c>
      <c r="AF1526" s="69" t="str">
        <f>IF(OR(H1526="",S1526=""),"",S1526-(SUM(L1526,M1526)*INDEX(D.1[Đơn giá],MATCH(H1526,D.1[Tên sản phẩm],0))))</f>
        <v/>
      </c>
      <c r="AG1526" s="90" t="str">
        <f t="shared" ca="1" si="350"/>
        <v/>
      </c>
      <c r="AH1526" s="90"/>
    </row>
    <row r="1527" spans="2:34" ht="27.75" customHeight="1" x14ac:dyDescent="0.2">
      <c r="B1527" s="154">
        <f t="shared" si="351"/>
        <v>1524</v>
      </c>
      <c r="C1527" s="155" t="str">
        <f t="shared" ca="1" si="352"/>
        <v/>
      </c>
      <c r="D1527" s="156" t="str">
        <f t="shared" ca="1" si="353"/>
        <v/>
      </c>
      <c r="E1527" s="157" t="str">
        <f t="shared" ca="1" si="354"/>
        <v/>
      </c>
      <c r="F1527" s="157"/>
      <c r="G1527" s="158" t="str">
        <f t="shared" ca="1" si="355"/>
        <v/>
      </c>
      <c r="H1527" s="159"/>
      <c r="I1527" s="160" t="str">
        <f>IF(H1527="","",INDEX(D.1[Quy cách],MATCH(H1527,D.1[Tên sản phẩm],0)))</f>
        <v/>
      </c>
      <c r="J1527" s="35" t="str">
        <f>IF(H1527="","",INDEX(D.1[ĐVT],MATCH(H1527,D.1[Tên sản phẩm],0)))</f>
        <v/>
      </c>
      <c r="K1527" s="163" t="str">
        <f>IF(H1527="","",INDEX(D.1[Đơn giá bán
(Tham khảo)],MATCH(H1527,D.1[Tên sản phẩm],0)))</f>
        <v/>
      </c>
      <c r="L1527" s="162"/>
      <c r="M1527" s="159"/>
      <c r="N1527" s="159"/>
      <c r="O1527" s="159"/>
      <c r="P1527" s="163" t="str">
        <f t="shared" si="356"/>
        <v/>
      </c>
      <c r="Q1527" s="164"/>
      <c r="R1527" s="162"/>
      <c r="S1527" s="163" t="str">
        <f t="shared" si="357"/>
        <v/>
      </c>
      <c r="T1527" s="164" t="str">
        <f t="shared" ca="1" si="358"/>
        <v/>
      </c>
      <c r="U1527" s="163" t="str">
        <f t="shared" si="359"/>
        <v/>
      </c>
      <c r="V1527" s="163" t="str">
        <f ca="1">IF(AND(C1527&lt;&gt;"",C1527&lt;&gt;OFFSET(C1527,1,0)),SUMIFS(B.2[Giá có thuế],B.2[Số ĐK],C1527),"")</f>
        <v/>
      </c>
      <c r="W1527" s="159"/>
      <c r="X1527" s="161" t="str">
        <f>IF(W1527="","",'Thông Tin Chung'!$L$3)</f>
        <v/>
      </c>
      <c r="Y1527" s="163" t="str">
        <f t="shared" ca="1" si="360"/>
        <v/>
      </c>
      <c r="Z1527" s="165"/>
      <c r="AA1527" s="155" t="str">
        <f ca="1">IF(C1527="","",IF(OR(D1527&lt;NgayBatDau,D1527&gt;NgayKetThuc),"Ngày tháng phải nằm trong kỳ báo cáo",IF(AND(G1527&lt;&gt;"",COUNTIF(D.2[Tên khách hàng],G1527)=0),"Tên KH chưa khai báo trong DSKH",IF(AND(H1527&lt;&gt;"",COUNTIF(D.1[Tên sản phẩm],H1527)=0),"SP này chưa khai báo trong DSSP",""))))</f>
        <v/>
      </c>
      <c r="AB1527" s="23" t="str">
        <f t="shared" ca="1" si="346"/>
        <v/>
      </c>
      <c r="AC1527" s="23" t="str">
        <f t="shared" ca="1" si="347"/>
        <v/>
      </c>
      <c r="AD1527" s="23" t="str">
        <f t="shared" ca="1" si="348"/>
        <v/>
      </c>
      <c r="AE1527" s="68" t="str">
        <f t="shared" ca="1" si="349"/>
        <v/>
      </c>
      <c r="AF1527" s="69" t="str">
        <f>IF(OR(H1527="",S1527=""),"",S1527-(SUM(L1527,M1527)*INDEX(D.1[Đơn giá],MATCH(H1527,D.1[Tên sản phẩm],0))))</f>
        <v/>
      </c>
      <c r="AG1527" s="90" t="str">
        <f t="shared" ca="1" si="350"/>
        <v/>
      </c>
      <c r="AH1527" s="90"/>
    </row>
    <row r="1528" spans="2:34" ht="27.75" customHeight="1" x14ac:dyDescent="0.2">
      <c r="B1528" s="154">
        <f t="shared" si="351"/>
        <v>1525</v>
      </c>
      <c r="C1528" s="155" t="str">
        <f t="shared" ca="1" si="352"/>
        <v/>
      </c>
      <c r="D1528" s="156" t="str">
        <f t="shared" ca="1" si="353"/>
        <v/>
      </c>
      <c r="E1528" s="157" t="str">
        <f t="shared" ca="1" si="354"/>
        <v/>
      </c>
      <c r="F1528" s="157"/>
      <c r="G1528" s="158" t="str">
        <f t="shared" ca="1" si="355"/>
        <v/>
      </c>
      <c r="H1528" s="159"/>
      <c r="I1528" s="160" t="str">
        <f>IF(H1528="","",INDEX(D.1[Quy cách],MATCH(H1528,D.1[Tên sản phẩm],0)))</f>
        <v/>
      </c>
      <c r="J1528" s="35" t="str">
        <f>IF(H1528="","",INDEX(D.1[ĐVT],MATCH(H1528,D.1[Tên sản phẩm],0)))</f>
        <v/>
      </c>
      <c r="K1528" s="163" t="str">
        <f>IF(H1528="","",INDEX(D.1[Đơn giá bán
(Tham khảo)],MATCH(H1528,D.1[Tên sản phẩm],0)))</f>
        <v/>
      </c>
      <c r="L1528" s="162"/>
      <c r="M1528" s="159"/>
      <c r="N1528" s="159"/>
      <c r="O1528" s="159"/>
      <c r="P1528" s="163" t="str">
        <f t="shared" si="356"/>
        <v/>
      </c>
      <c r="Q1528" s="164"/>
      <c r="R1528" s="162"/>
      <c r="S1528" s="163" t="str">
        <f t="shared" si="357"/>
        <v/>
      </c>
      <c r="T1528" s="164" t="str">
        <f t="shared" ca="1" si="358"/>
        <v/>
      </c>
      <c r="U1528" s="163" t="str">
        <f t="shared" si="359"/>
        <v/>
      </c>
      <c r="V1528" s="163" t="str">
        <f ca="1">IF(AND(C1528&lt;&gt;"",C1528&lt;&gt;OFFSET(C1528,1,0)),SUMIFS(B.2[Giá có thuế],B.2[Số ĐK],C1528),"")</f>
        <v/>
      </c>
      <c r="W1528" s="159"/>
      <c r="X1528" s="161" t="str">
        <f>IF(W1528="","",'Thông Tin Chung'!$L$3)</f>
        <v/>
      </c>
      <c r="Y1528" s="163" t="str">
        <f t="shared" ca="1" si="360"/>
        <v/>
      </c>
      <c r="Z1528" s="165"/>
      <c r="AA1528" s="155" t="str">
        <f ca="1">IF(C1528="","",IF(OR(D1528&lt;NgayBatDau,D1528&gt;NgayKetThuc),"Ngày tháng phải nằm trong kỳ báo cáo",IF(AND(G1528&lt;&gt;"",COUNTIF(D.2[Tên khách hàng],G1528)=0),"Tên KH chưa khai báo trong DSKH",IF(AND(H1528&lt;&gt;"",COUNTIF(D.1[Tên sản phẩm],H1528)=0),"SP này chưa khai báo trong DSSP",""))))</f>
        <v/>
      </c>
      <c r="AB1528" s="23" t="str">
        <f t="shared" ca="1" si="346"/>
        <v/>
      </c>
      <c r="AC1528" s="23" t="str">
        <f t="shared" ca="1" si="347"/>
        <v/>
      </c>
      <c r="AD1528" s="23" t="str">
        <f t="shared" ca="1" si="348"/>
        <v/>
      </c>
      <c r="AE1528" s="68" t="str">
        <f t="shared" ca="1" si="349"/>
        <v/>
      </c>
      <c r="AF1528" s="69" t="str">
        <f>IF(OR(H1528="",S1528=""),"",S1528-(SUM(L1528,M1528)*INDEX(D.1[Đơn giá],MATCH(H1528,D.1[Tên sản phẩm],0))))</f>
        <v/>
      </c>
      <c r="AG1528" s="90" t="str">
        <f t="shared" ca="1" si="350"/>
        <v/>
      </c>
      <c r="AH1528" s="90"/>
    </row>
    <row r="1529" spans="2:34" ht="27.75" customHeight="1" x14ac:dyDescent="0.2">
      <c r="B1529" s="154">
        <f t="shared" si="351"/>
        <v>1526</v>
      </c>
      <c r="C1529" s="155" t="str">
        <f t="shared" ca="1" si="352"/>
        <v/>
      </c>
      <c r="D1529" s="156" t="str">
        <f t="shared" ca="1" si="353"/>
        <v/>
      </c>
      <c r="E1529" s="157" t="str">
        <f t="shared" ca="1" si="354"/>
        <v/>
      </c>
      <c r="F1529" s="157"/>
      <c r="G1529" s="158" t="str">
        <f t="shared" ca="1" si="355"/>
        <v/>
      </c>
      <c r="H1529" s="159"/>
      <c r="I1529" s="160" t="str">
        <f>IF(H1529="","",INDEX(D.1[Quy cách],MATCH(H1529,D.1[Tên sản phẩm],0)))</f>
        <v/>
      </c>
      <c r="J1529" s="35" t="str">
        <f>IF(H1529="","",INDEX(D.1[ĐVT],MATCH(H1529,D.1[Tên sản phẩm],0)))</f>
        <v/>
      </c>
      <c r="K1529" s="163" t="str">
        <f>IF(H1529="","",INDEX(D.1[Đơn giá bán
(Tham khảo)],MATCH(H1529,D.1[Tên sản phẩm],0)))</f>
        <v/>
      </c>
      <c r="L1529" s="162"/>
      <c r="M1529" s="159"/>
      <c r="N1529" s="159"/>
      <c r="O1529" s="159"/>
      <c r="P1529" s="163" t="str">
        <f t="shared" si="356"/>
        <v/>
      </c>
      <c r="Q1529" s="164"/>
      <c r="R1529" s="162"/>
      <c r="S1529" s="163" t="str">
        <f t="shared" si="357"/>
        <v/>
      </c>
      <c r="T1529" s="164" t="str">
        <f t="shared" ca="1" si="358"/>
        <v/>
      </c>
      <c r="U1529" s="163" t="str">
        <f t="shared" si="359"/>
        <v/>
      </c>
      <c r="V1529" s="163" t="str">
        <f ca="1">IF(AND(C1529&lt;&gt;"",C1529&lt;&gt;OFFSET(C1529,1,0)),SUMIFS(B.2[Giá có thuế],B.2[Số ĐK],C1529),"")</f>
        <v/>
      </c>
      <c r="W1529" s="159"/>
      <c r="X1529" s="161" t="str">
        <f>IF(W1529="","",'Thông Tin Chung'!$L$3)</f>
        <v/>
      </c>
      <c r="Y1529" s="163" t="str">
        <f t="shared" ca="1" si="360"/>
        <v/>
      </c>
      <c r="Z1529" s="165"/>
      <c r="AA1529" s="155" t="str">
        <f ca="1">IF(C1529="","",IF(OR(D1529&lt;NgayBatDau,D1529&gt;NgayKetThuc),"Ngày tháng phải nằm trong kỳ báo cáo",IF(AND(G1529&lt;&gt;"",COUNTIF(D.2[Tên khách hàng],G1529)=0),"Tên KH chưa khai báo trong DSKH",IF(AND(H1529&lt;&gt;"",COUNTIF(D.1[Tên sản phẩm],H1529)=0),"SP này chưa khai báo trong DSSP",""))))</f>
        <v/>
      </c>
      <c r="AB1529" s="23" t="str">
        <f t="shared" ca="1" si="346"/>
        <v/>
      </c>
      <c r="AC1529" s="23" t="str">
        <f t="shared" ca="1" si="347"/>
        <v/>
      </c>
      <c r="AD1529" s="23" t="str">
        <f t="shared" ca="1" si="348"/>
        <v/>
      </c>
      <c r="AE1529" s="68" t="str">
        <f t="shared" ca="1" si="349"/>
        <v/>
      </c>
      <c r="AF1529" s="69" t="str">
        <f>IF(OR(H1529="",S1529=""),"",S1529-(SUM(L1529,M1529)*INDEX(D.1[Đơn giá],MATCH(H1529,D.1[Tên sản phẩm],0))))</f>
        <v/>
      </c>
      <c r="AG1529" s="90" t="str">
        <f t="shared" ca="1" si="350"/>
        <v/>
      </c>
      <c r="AH1529" s="90"/>
    </row>
    <row r="1530" spans="2:34" ht="27.75" customHeight="1" x14ac:dyDescent="0.2">
      <c r="B1530" s="154">
        <f t="shared" si="351"/>
        <v>1527</v>
      </c>
      <c r="C1530" s="155" t="str">
        <f t="shared" ca="1" si="352"/>
        <v/>
      </c>
      <c r="D1530" s="156" t="str">
        <f t="shared" ca="1" si="353"/>
        <v/>
      </c>
      <c r="E1530" s="157" t="str">
        <f t="shared" ca="1" si="354"/>
        <v/>
      </c>
      <c r="F1530" s="157"/>
      <c r="G1530" s="158" t="str">
        <f t="shared" ca="1" si="355"/>
        <v/>
      </c>
      <c r="H1530" s="159"/>
      <c r="I1530" s="160" t="str">
        <f>IF(H1530="","",INDEX(D.1[Quy cách],MATCH(H1530,D.1[Tên sản phẩm],0)))</f>
        <v/>
      </c>
      <c r="J1530" s="35" t="str">
        <f>IF(H1530="","",INDEX(D.1[ĐVT],MATCH(H1530,D.1[Tên sản phẩm],0)))</f>
        <v/>
      </c>
      <c r="K1530" s="163" t="str">
        <f>IF(H1530="","",INDEX(D.1[Đơn giá bán
(Tham khảo)],MATCH(H1530,D.1[Tên sản phẩm],0)))</f>
        <v/>
      </c>
      <c r="L1530" s="162"/>
      <c r="M1530" s="159"/>
      <c r="N1530" s="159"/>
      <c r="O1530" s="159"/>
      <c r="P1530" s="163" t="str">
        <f t="shared" si="356"/>
        <v/>
      </c>
      <c r="Q1530" s="164"/>
      <c r="R1530" s="162"/>
      <c r="S1530" s="163" t="str">
        <f t="shared" si="357"/>
        <v/>
      </c>
      <c r="T1530" s="164" t="str">
        <f t="shared" ca="1" si="358"/>
        <v/>
      </c>
      <c r="U1530" s="163" t="str">
        <f t="shared" si="359"/>
        <v/>
      </c>
      <c r="V1530" s="163" t="str">
        <f ca="1">IF(AND(C1530&lt;&gt;"",C1530&lt;&gt;OFFSET(C1530,1,0)),SUMIFS(B.2[Giá có thuế],B.2[Số ĐK],C1530),"")</f>
        <v/>
      </c>
      <c r="W1530" s="159"/>
      <c r="X1530" s="161" t="str">
        <f>IF(W1530="","",'Thông Tin Chung'!$L$3)</f>
        <v/>
      </c>
      <c r="Y1530" s="163" t="str">
        <f t="shared" ca="1" si="360"/>
        <v/>
      </c>
      <c r="Z1530" s="165"/>
      <c r="AA1530" s="155" t="str">
        <f ca="1">IF(C1530="","",IF(OR(D1530&lt;NgayBatDau,D1530&gt;NgayKetThuc),"Ngày tháng phải nằm trong kỳ báo cáo",IF(AND(G1530&lt;&gt;"",COUNTIF(D.2[Tên khách hàng],G1530)=0),"Tên KH chưa khai báo trong DSKH",IF(AND(H1530&lt;&gt;"",COUNTIF(D.1[Tên sản phẩm],H1530)=0),"SP này chưa khai báo trong DSSP",""))))</f>
        <v/>
      </c>
      <c r="AB1530" s="23" t="str">
        <f t="shared" ca="1" si="346"/>
        <v/>
      </c>
      <c r="AC1530" s="23" t="str">
        <f t="shared" ca="1" si="347"/>
        <v/>
      </c>
      <c r="AD1530" s="23" t="str">
        <f t="shared" ca="1" si="348"/>
        <v/>
      </c>
      <c r="AE1530" s="68" t="str">
        <f t="shared" ca="1" si="349"/>
        <v/>
      </c>
      <c r="AF1530" s="69" t="str">
        <f>IF(OR(H1530="",S1530=""),"",S1530-(SUM(L1530,M1530)*INDEX(D.1[Đơn giá],MATCH(H1530,D.1[Tên sản phẩm],0))))</f>
        <v/>
      </c>
      <c r="AG1530" s="90" t="str">
        <f t="shared" ca="1" si="350"/>
        <v/>
      </c>
      <c r="AH1530" s="90"/>
    </row>
    <row r="1531" spans="2:34" ht="27.75" customHeight="1" x14ac:dyDescent="0.2">
      <c r="B1531" s="154">
        <f t="shared" si="351"/>
        <v>1528</v>
      </c>
      <c r="C1531" s="155" t="str">
        <f t="shared" ca="1" si="352"/>
        <v/>
      </c>
      <c r="D1531" s="156" t="str">
        <f t="shared" ca="1" si="353"/>
        <v/>
      </c>
      <c r="E1531" s="157" t="str">
        <f t="shared" ca="1" si="354"/>
        <v/>
      </c>
      <c r="F1531" s="157"/>
      <c r="G1531" s="158" t="str">
        <f t="shared" ca="1" si="355"/>
        <v/>
      </c>
      <c r="H1531" s="159"/>
      <c r="I1531" s="160" t="str">
        <f>IF(H1531="","",INDEX(D.1[Quy cách],MATCH(H1531,D.1[Tên sản phẩm],0)))</f>
        <v/>
      </c>
      <c r="J1531" s="35" t="str">
        <f>IF(H1531="","",INDEX(D.1[ĐVT],MATCH(H1531,D.1[Tên sản phẩm],0)))</f>
        <v/>
      </c>
      <c r="K1531" s="163" t="str">
        <f>IF(H1531="","",INDEX(D.1[Đơn giá bán
(Tham khảo)],MATCH(H1531,D.1[Tên sản phẩm],0)))</f>
        <v/>
      </c>
      <c r="L1531" s="162"/>
      <c r="M1531" s="159"/>
      <c r="N1531" s="159"/>
      <c r="O1531" s="159"/>
      <c r="P1531" s="163" t="str">
        <f t="shared" si="356"/>
        <v/>
      </c>
      <c r="Q1531" s="164"/>
      <c r="R1531" s="162"/>
      <c r="S1531" s="163" t="str">
        <f t="shared" si="357"/>
        <v/>
      </c>
      <c r="T1531" s="164" t="str">
        <f t="shared" ca="1" si="358"/>
        <v/>
      </c>
      <c r="U1531" s="163" t="str">
        <f t="shared" si="359"/>
        <v/>
      </c>
      <c r="V1531" s="163" t="str">
        <f ca="1">IF(AND(C1531&lt;&gt;"",C1531&lt;&gt;OFFSET(C1531,1,0)),SUMIFS(B.2[Giá có thuế],B.2[Số ĐK],C1531),"")</f>
        <v/>
      </c>
      <c r="W1531" s="159"/>
      <c r="X1531" s="161" t="str">
        <f>IF(W1531="","",'Thông Tin Chung'!$L$3)</f>
        <v/>
      </c>
      <c r="Y1531" s="163" t="str">
        <f t="shared" ca="1" si="360"/>
        <v/>
      </c>
      <c r="Z1531" s="165"/>
      <c r="AA1531" s="155" t="str">
        <f ca="1">IF(C1531="","",IF(OR(D1531&lt;NgayBatDau,D1531&gt;NgayKetThuc),"Ngày tháng phải nằm trong kỳ báo cáo",IF(AND(G1531&lt;&gt;"",COUNTIF(D.2[Tên khách hàng],G1531)=0),"Tên KH chưa khai báo trong DSKH",IF(AND(H1531&lt;&gt;"",COUNTIF(D.1[Tên sản phẩm],H1531)=0),"SP này chưa khai báo trong DSSP",""))))</f>
        <v/>
      </c>
      <c r="AB1531" s="23" t="str">
        <f t="shared" ca="1" si="346"/>
        <v/>
      </c>
      <c r="AC1531" s="23" t="str">
        <f t="shared" ca="1" si="347"/>
        <v/>
      </c>
      <c r="AD1531" s="23" t="str">
        <f t="shared" ca="1" si="348"/>
        <v/>
      </c>
      <c r="AE1531" s="68" t="str">
        <f t="shared" ca="1" si="349"/>
        <v/>
      </c>
      <c r="AF1531" s="69" t="str">
        <f>IF(OR(H1531="",S1531=""),"",S1531-(SUM(L1531,M1531)*INDEX(D.1[Đơn giá],MATCH(H1531,D.1[Tên sản phẩm],0))))</f>
        <v/>
      </c>
      <c r="AG1531" s="90" t="str">
        <f t="shared" ca="1" si="350"/>
        <v/>
      </c>
      <c r="AH1531" s="90"/>
    </row>
    <row r="1532" spans="2:34" ht="27.75" customHeight="1" x14ac:dyDescent="0.2">
      <c r="B1532" s="154">
        <f t="shared" si="351"/>
        <v>1529</v>
      </c>
      <c r="C1532" s="155" t="str">
        <f t="shared" ca="1" si="352"/>
        <v/>
      </c>
      <c r="D1532" s="156" t="str">
        <f t="shared" ca="1" si="353"/>
        <v/>
      </c>
      <c r="E1532" s="157" t="str">
        <f t="shared" ca="1" si="354"/>
        <v/>
      </c>
      <c r="F1532" s="157"/>
      <c r="G1532" s="158" t="str">
        <f t="shared" ca="1" si="355"/>
        <v/>
      </c>
      <c r="H1532" s="159"/>
      <c r="I1532" s="160" t="str">
        <f>IF(H1532="","",INDEX(D.1[Quy cách],MATCH(H1532,D.1[Tên sản phẩm],0)))</f>
        <v/>
      </c>
      <c r="J1532" s="35" t="str">
        <f>IF(H1532="","",INDEX(D.1[ĐVT],MATCH(H1532,D.1[Tên sản phẩm],0)))</f>
        <v/>
      </c>
      <c r="K1532" s="163" t="str">
        <f>IF(H1532="","",INDEX(D.1[Đơn giá bán
(Tham khảo)],MATCH(H1532,D.1[Tên sản phẩm],0)))</f>
        <v/>
      </c>
      <c r="L1532" s="162"/>
      <c r="M1532" s="159"/>
      <c r="N1532" s="159"/>
      <c r="O1532" s="159"/>
      <c r="P1532" s="163" t="str">
        <f t="shared" si="356"/>
        <v/>
      </c>
      <c r="Q1532" s="164"/>
      <c r="R1532" s="162"/>
      <c r="S1532" s="163" t="str">
        <f t="shared" si="357"/>
        <v/>
      </c>
      <c r="T1532" s="164" t="str">
        <f t="shared" ca="1" si="358"/>
        <v/>
      </c>
      <c r="U1532" s="163" t="str">
        <f t="shared" si="359"/>
        <v/>
      </c>
      <c r="V1532" s="163" t="str">
        <f ca="1">IF(AND(C1532&lt;&gt;"",C1532&lt;&gt;OFFSET(C1532,1,0)),SUMIFS(B.2[Giá có thuế],B.2[Số ĐK],C1532),"")</f>
        <v/>
      </c>
      <c r="W1532" s="159"/>
      <c r="X1532" s="161" t="str">
        <f>IF(W1532="","",'Thông Tin Chung'!$L$3)</f>
        <v/>
      </c>
      <c r="Y1532" s="163" t="str">
        <f t="shared" ca="1" si="360"/>
        <v/>
      </c>
      <c r="Z1532" s="165"/>
      <c r="AA1532" s="155" t="str">
        <f ca="1">IF(C1532="","",IF(OR(D1532&lt;NgayBatDau,D1532&gt;NgayKetThuc),"Ngày tháng phải nằm trong kỳ báo cáo",IF(AND(G1532&lt;&gt;"",COUNTIF(D.2[Tên khách hàng],G1532)=0),"Tên KH chưa khai báo trong DSKH",IF(AND(H1532&lt;&gt;"",COUNTIF(D.1[Tên sản phẩm],H1532)=0),"SP này chưa khai báo trong DSSP",""))))</f>
        <v/>
      </c>
      <c r="AB1532" s="23" t="str">
        <f t="shared" ca="1" si="346"/>
        <v/>
      </c>
      <c r="AC1532" s="23" t="str">
        <f t="shared" ca="1" si="347"/>
        <v/>
      </c>
      <c r="AD1532" s="23" t="str">
        <f t="shared" ca="1" si="348"/>
        <v/>
      </c>
      <c r="AE1532" s="68" t="str">
        <f t="shared" ca="1" si="349"/>
        <v/>
      </c>
      <c r="AF1532" s="69" t="str">
        <f>IF(OR(H1532="",S1532=""),"",S1532-(SUM(L1532,M1532)*INDEX(D.1[Đơn giá],MATCH(H1532,D.1[Tên sản phẩm],0))))</f>
        <v/>
      </c>
      <c r="AG1532" s="90" t="str">
        <f t="shared" ca="1" si="350"/>
        <v/>
      </c>
      <c r="AH1532" s="90"/>
    </row>
    <row r="1533" spans="2:34" ht="27.75" customHeight="1" x14ac:dyDescent="0.2">
      <c r="B1533" s="154">
        <f t="shared" si="351"/>
        <v>1530</v>
      </c>
      <c r="C1533" s="155" t="str">
        <f t="shared" ca="1" si="352"/>
        <v/>
      </c>
      <c r="D1533" s="156" t="str">
        <f t="shared" ca="1" si="353"/>
        <v/>
      </c>
      <c r="E1533" s="157" t="str">
        <f t="shared" ca="1" si="354"/>
        <v/>
      </c>
      <c r="F1533" s="157"/>
      <c r="G1533" s="158" t="str">
        <f t="shared" ca="1" si="355"/>
        <v/>
      </c>
      <c r="H1533" s="159"/>
      <c r="I1533" s="160" t="str">
        <f>IF(H1533="","",INDEX(D.1[Quy cách],MATCH(H1533,D.1[Tên sản phẩm],0)))</f>
        <v/>
      </c>
      <c r="J1533" s="35" t="str">
        <f>IF(H1533="","",INDEX(D.1[ĐVT],MATCH(H1533,D.1[Tên sản phẩm],0)))</f>
        <v/>
      </c>
      <c r="K1533" s="163" t="str">
        <f>IF(H1533="","",INDEX(D.1[Đơn giá bán
(Tham khảo)],MATCH(H1533,D.1[Tên sản phẩm],0)))</f>
        <v/>
      </c>
      <c r="L1533" s="162"/>
      <c r="M1533" s="159"/>
      <c r="N1533" s="159"/>
      <c r="O1533" s="159"/>
      <c r="P1533" s="163" t="str">
        <f t="shared" si="356"/>
        <v/>
      </c>
      <c r="Q1533" s="164"/>
      <c r="R1533" s="162"/>
      <c r="S1533" s="163" t="str">
        <f t="shared" si="357"/>
        <v/>
      </c>
      <c r="T1533" s="164" t="str">
        <f t="shared" ca="1" si="358"/>
        <v/>
      </c>
      <c r="U1533" s="163" t="str">
        <f t="shared" si="359"/>
        <v/>
      </c>
      <c r="V1533" s="163" t="str">
        <f ca="1">IF(AND(C1533&lt;&gt;"",C1533&lt;&gt;OFFSET(C1533,1,0)),SUMIFS(B.2[Giá có thuế],B.2[Số ĐK],C1533),"")</f>
        <v/>
      </c>
      <c r="W1533" s="159"/>
      <c r="X1533" s="161" t="str">
        <f>IF(W1533="","",'Thông Tin Chung'!$L$3)</f>
        <v/>
      </c>
      <c r="Y1533" s="163" t="str">
        <f t="shared" ca="1" si="360"/>
        <v/>
      </c>
      <c r="Z1533" s="165"/>
      <c r="AA1533" s="155" t="str">
        <f ca="1">IF(C1533="","",IF(OR(D1533&lt;NgayBatDau,D1533&gt;NgayKetThuc),"Ngày tháng phải nằm trong kỳ báo cáo",IF(AND(G1533&lt;&gt;"",COUNTIF(D.2[Tên khách hàng],G1533)=0),"Tên KH chưa khai báo trong DSKH",IF(AND(H1533&lt;&gt;"",COUNTIF(D.1[Tên sản phẩm],H1533)=0),"SP này chưa khai báo trong DSSP",""))))</f>
        <v/>
      </c>
      <c r="AB1533" s="23" t="str">
        <f t="shared" ca="1" si="346"/>
        <v/>
      </c>
      <c r="AC1533" s="23" t="str">
        <f t="shared" ca="1" si="347"/>
        <v/>
      </c>
      <c r="AD1533" s="23" t="str">
        <f t="shared" ca="1" si="348"/>
        <v/>
      </c>
      <c r="AE1533" s="68" t="str">
        <f t="shared" ca="1" si="349"/>
        <v/>
      </c>
      <c r="AF1533" s="69" t="str">
        <f>IF(OR(H1533="",S1533=""),"",S1533-(SUM(L1533,M1533)*INDEX(D.1[Đơn giá],MATCH(H1533,D.1[Tên sản phẩm],0))))</f>
        <v/>
      </c>
      <c r="AG1533" s="90" t="str">
        <f t="shared" ca="1" si="350"/>
        <v/>
      </c>
      <c r="AH1533" s="90"/>
    </row>
    <row r="1534" spans="2:34" ht="27.75" customHeight="1" x14ac:dyDescent="0.2">
      <c r="B1534" s="154">
        <f t="shared" si="351"/>
        <v>1531</v>
      </c>
      <c r="C1534" s="155" t="str">
        <f t="shared" ca="1" si="352"/>
        <v/>
      </c>
      <c r="D1534" s="156" t="str">
        <f t="shared" ca="1" si="353"/>
        <v/>
      </c>
      <c r="E1534" s="157" t="str">
        <f t="shared" ca="1" si="354"/>
        <v/>
      </c>
      <c r="F1534" s="157"/>
      <c r="G1534" s="158" t="str">
        <f t="shared" ca="1" si="355"/>
        <v/>
      </c>
      <c r="H1534" s="159"/>
      <c r="I1534" s="160" t="str">
        <f>IF(H1534="","",INDEX(D.1[Quy cách],MATCH(H1534,D.1[Tên sản phẩm],0)))</f>
        <v/>
      </c>
      <c r="J1534" s="35" t="str">
        <f>IF(H1534="","",INDEX(D.1[ĐVT],MATCH(H1534,D.1[Tên sản phẩm],0)))</f>
        <v/>
      </c>
      <c r="K1534" s="163" t="str">
        <f>IF(H1534="","",INDEX(D.1[Đơn giá bán
(Tham khảo)],MATCH(H1534,D.1[Tên sản phẩm],0)))</f>
        <v/>
      </c>
      <c r="L1534" s="162"/>
      <c r="M1534" s="159"/>
      <c r="N1534" s="159"/>
      <c r="O1534" s="159"/>
      <c r="P1534" s="163" t="str">
        <f t="shared" si="356"/>
        <v/>
      </c>
      <c r="Q1534" s="164"/>
      <c r="R1534" s="162"/>
      <c r="S1534" s="163" t="str">
        <f t="shared" si="357"/>
        <v/>
      </c>
      <c r="T1534" s="164" t="str">
        <f t="shared" ca="1" si="358"/>
        <v/>
      </c>
      <c r="U1534" s="163" t="str">
        <f t="shared" si="359"/>
        <v/>
      </c>
      <c r="V1534" s="163" t="str">
        <f ca="1">IF(AND(C1534&lt;&gt;"",C1534&lt;&gt;OFFSET(C1534,1,0)),SUMIFS(B.2[Giá có thuế],B.2[Số ĐK],C1534),"")</f>
        <v/>
      </c>
      <c r="W1534" s="159"/>
      <c r="X1534" s="161" t="str">
        <f>IF(W1534="","",'Thông Tin Chung'!$L$3)</f>
        <v/>
      </c>
      <c r="Y1534" s="163" t="str">
        <f t="shared" ca="1" si="360"/>
        <v/>
      </c>
      <c r="Z1534" s="165"/>
      <c r="AA1534" s="155" t="str">
        <f ca="1">IF(C1534="","",IF(OR(D1534&lt;NgayBatDau,D1534&gt;NgayKetThuc),"Ngày tháng phải nằm trong kỳ báo cáo",IF(AND(G1534&lt;&gt;"",COUNTIF(D.2[Tên khách hàng],G1534)=0),"Tên KH chưa khai báo trong DSKH",IF(AND(H1534&lt;&gt;"",COUNTIF(D.1[Tên sản phẩm],H1534)=0),"SP này chưa khai báo trong DSSP",""))))</f>
        <v/>
      </c>
      <c r="AB1534" s="23" t="str">
        <f t="shared" ca="1" si="346"/>
        <v/>
      </c>
      <c r="AC1534" s="23" t="str">
        <f t="shared" ca="1" si="347"/>
        <v/>
      </c>
      <c r="AD1534" s="23" t="str">
        <f t="shared" ca="1" si="348"/>
        <v/>
      </c>
      <c r="AE1534" s="68" t="str">
        <f t="shared" ca="1" si="349"/>
        <v/>
      </c>
      <c r="AF1534" s="69" t="str">
        <f>IF(OR(H1534="",S1534=""),"",S1534-(SUM(L1534,M1534)*INDEX(D.1[Đơn giá],MATCH(H1534,D.1[Tên sản phẩm],0))))</f>
        <v/>
      </c>
      <c r="AG1534" s="90" t="str">
        <f t="shared" ca="1" si="350"/>
        <v/>
      </c>
      <c r="AH1534" s="90"/>
    </row>
    <row r="1535" spans="2:34" ht="27.75" customHeight="1" x14ac:dyDescent="0.2">
      <c r="B1535" s="154">
        <f t="shared" si="351"/>
        <v>1532</v>
      </c>
      <c r="C1535" s="155" t="str">
        <f t="shared" ca="1" si="352"/>
        <v/>
      </c>
      <c r="D1535" s="156" t="str">
        <f t="shared" ca="1" si="353"/>
        <v/>
      </c>
      <c r="E1535" s="157" t="str">
        <f t="shared" ca="1" si="354"/>
        <v/>
      </c>
      <c r="F1535" s="157"/>
      <c r="G1535" s="158" t="str">
        <f t="shared" ca="1" si="355"/>
        <v/>
      </c>
      <c r="H1535" s="159"/>
      <c r="I1535" s="160" t="str">
        <f>IF(H1535="","",INDEX(D.1[Quy cách],MATCH(H1535,D.1[Tên sản phẩm],0)))</f>
        <v/>
      </c>
      <c r="J1535" s="35" t="str">
        <f>IF(H1535="","",INDEX(D.1[ĐVT],MATCH(H1535,D.1[Tên sản phẩm],0)))</f>
        <v/>
      </c>
      <c r="K1535" s="163" t="str">
        <f>IF(H1535="","",INDEX(D.1[Đơn giá bán
(Tham khảo)],MATCH(H1535,D.1[Tên sản phẩm],0)))</f>
        <v/>
      </c>
      <c r="L1535" s="162"/>
      <c r="M1535" s="159"/>
      <c r="N1535" s="159"/>
      <c r="O1535" s="159"/>
      <c r="P1535" s="163" t="str">
        <f t="shared" si="356"/>
        <v/>
      </c>
      <c r="Q1535" s="164"/>
      <c r="R1535" s="162"/>
      <c r="S1535" s="163" t="str">
        <f t="shared" si="357"/>
        <v/>
      </c>
      <c r="T1535" s="164" t="str">
        <f t="shared" ca="1" si="358"/>
        <v/>
      </c>
      <c r="U1535" s="163" t="str">
        <f t="shared" si="359"/>
        <v/>
      </c>
      <c r="V1535" s="163" t="str">
        <f ca="1">IF(AND(C1535&lt;&gt;"",C1535&lt;&gt;OFFSET(C1535,1,0)),SUMIFS(B.2[Giá có thuế],B.2[Số ĐK],C1535),"")</f>
        <v/>
      </c>
      <c r="W1535" s="159"/>
      <c r="X1535" s="161" t="str">
        <f>IF(W1535="","",'Thông Tin Chung'!$L$3)</f>
        <v/>
      </c>
      <c r="Y1535" s="163" t="str">
        <f t="shared" ca="1" si="360"/>
        <v/>
      </c>
      <c r="Z1535" s="165"/>
      <c r="AA1535" s="155" t="str">
        <f ca="1">IF(C1535="","",IF(OR(D1535&lt;NgayBatDau,D1535&gt;NgayKetThuc),"Ngày tháng phải nằm trong kỳ báo cáo",IF(AND(G1535&lt;&gt;"",COUNTIF(D.2[Tên khách hàng],G1535)=0),"Tên KH chưa khai báo trong DSKH",IF(AND(H1535&lt;&gt;"",COUNTIF(D.1[Tên sản phẩm],H1535)=0),"SP này chưa khai báo trong DSSP",""))))</f>
        <v/>
      </c>
      <c r="AB1535" s="23" t="str">
        <f t="shared" ca="1" si="346"/>
        <v/>
      </c>
      <c r="AC1535" s="23" t="str">
        <f t="shared" ca="1" si="347"/>
        <v/>
      </c>
      <c r="AD1535" s="23" t="str">
        <f t="shared" ca="1" si="348"/>
        <v/>
      </c>
      <c r="AE1535" s="68" t="str">
        <f t="shared" ca="1" si="349"/>
        <v/>
      </c>
      <c r="AF1535" s="69" t="str">
        <f>IF(OR(H1535="",S1535=""),"",S1535-(SUM(L1535,M1535)*INDEX(D.1[Đơn giá],MATCH(H1535,D.1[Tên sản phẩm],0))))</f>
        <v/>
      </c>
      <c r="AG1535" s="90" t="str">
        <f t="shared" ca="1" si="350"/>
        <v/>
      </c>
      <c r="AH1535" s="90"/>
    </row>
    <row r="1536" spans="2:34" ht="27.75" customHeight="1" x14ac:dyDescent="0.2">
      <c r="B1536" s="154">
        <f t="shared" si="351"/>
        <v>1533</v>
      </c>
      <c r="C1536" s="155" t="str">
        <f t="shared" ca="1" si="352"/>
        <v/>
      </c>
      <c r="D1536" s="156" t="str">
        <f t="shared" ca="1" si="353"/>
        <v/>
      </c>
      <c r="E1536" s="157" t="str">
        <f t="shared" ca="1" si="354"/>
        <v/>
      </c>
      <c r="F1536" s="157"/>
      <c r="G1536" s="158" t="str">
        <f t="shared" ca="1" si="355"/>
        <v/>
      </c>
      <c r="H1536" s="159"/>
      <c r="I1536" s="160" t="str">
        <f>IF(H1536="","",INDEX(D.1[Quy cách],MATCH(H1536,D.1[Tên sản phẩm],0)))</f>
        <v/>
      </c>
      <c r="J1536" s="35" t="str">
        <f>IF(H1536="","",INDEX(D.1[ĐVT],MATCH(H1536,D.1[Tên sản phẩm],0)))</f>
        <v/>
      </c>
      <c r="K1536" s="163" t="str">
        <f>IF(H1536="","",INDEX(D.1[Đơn giá bán
(Tham khảo)],MATCH(H1536,D.1[Tên sản phẩm],0)))</f>
        <v/>
      </c>
      <c r="L1536" s="162"/>
      <c r="M1536" s="159"/>
      <c r="N1536" s="159"/>
      <c r="O1536" s="159"/>
      <c r="P1536" s="163" t="str">
        <f t="shared" si="356"/>
        <v/>
      </c>
      <c r="Q1536" s="164"/>
      <c r="R1536" s="162"/>
      <c r="S1536" s="163" t="str">
        <f t="shared" si="357"/>
        <v/>
      </c>
      <c r="T1536" s="164" t="str">
        <f t="shared" ca="1" si="358"/>
        <v/>
      </c>
      <c r="U1536" s="163" t="str">
        <f t="shared" si="359"/>
        <v/>
      </c>
      <c r="V1536" s="163" t="str">
        <f ca="1">IF(AND(C1536&lt;&gt;"",C1536&lt;&gt;OFFSET(C1536,1,0)),SUMIFS(B.2[Giá có thuế],B.2[Số ĐK],C1536),"")</f>
        <v/>
      </c>
      <c r="W1536" s="159"/>
      <c r="X1536" s="161" t="str">
        <f>IF(W1536="","",'Thông Tin Chung'!$L$3)</f>
        <v/>
      </c>
      <c r="Y1536" s="163" t="str">
        <f t="shared" ca="1" si="360"/>
        <v/>
      </c>
      <c r="Z1536" s="165"/>
      <c r="AA1536" s="155" t="str">
        <f ca="1">IF(C1536="","",IF(OR(D1536&lt;NgayBatDau,D1536&gt;NgayKetThuc),"Ngày tháng phải nằm trong kỳ báo cáo",IF(AND(G1536&lt;&gt;"",COUNTIF(D.2[Tên khách hàng],G1536)=0),"Tên KH chưa khai báo trong DSKH",IF(AND(H1536&lt;&gt;"",COUNTIF(D.1[Tên sản phẩm],H1536)=0),"SP này chưa khai báo trong DSSP",""))))</f>
        <v/>
      </c>
      <c r="AB1536" s="23" t="str">
        <f t="shared" ca="1" si="346"/>
        <v/>
      </c>
      <c r="AC1536" s="23" t="str">
        <f t="shared" ca="1" si="347"/>
        <v/>
      </c>
      <c r="AD1536" s="23" t="str">
        <f t="shared" ca="1" si="348"/>
        <v/>
      </c>
      <c r="AE1536" s="68" t="str">
        <f t="shared" ca="1" si="349"/>
        <v/>
      </c>
      <c r="AF1536" s="69" t="str">
        <f>IF(OR(H1536="",S1536=""),"",S1536-(SUM(L1536,M1536)*INDEX(D.1[Đơn giá],MATCH(H1536,D.1[Tên sản phẩm],0))))</f>
        <v/>
      </c>
      <c r="AG1536" s="90" t="str">
        <f t="shared" ca="1" si="350"/>
        <v/>
      </c>
      <c r="AH1536" s="90"/>
    </row>
    <row r="1537" spans="2:34" ht="27.75" customHeight="1" x14ac:dyDescent="0.2">
      <c r="B1537" s="154">
        <f t="shared" si="351"/>
        <v>1534</v>
      </c>
      <c r="C1537" s="155" t="str">
        <f t="shared" ca="1" si="352"/>
        <v/>
      </c>
      <c r="D1537" s="156" t="str">
        <f t="shared" ca="1" si="353"/>
        <v/>
      </c>
      <c r="E1537" s="157" t="str">
        <f t="shared" ca="1" si="354"/>
        <v/>
      </c>
      <c r="F1537" s="157"/>
      <c r="G1537" s="158" t="str">
        <f t="shared" ca="1" si="355"/>
        <v/>
      </c>
      <c r="H1537" s="159"/>
      <c r="I1537" s="160" t="str">
        <f>IF(H1537="","",INDEX(D.1[Quy cách],MATCH(H1537,D.1[Tên sản phẩm],0)))</f>
        <v/>
      </c>
      <c r="J1537" s="35" t="str">
        <f>IF(H1537="","",INDEX(D.1[ĐVT],MATCH(H1537,D.1[Tên sản phẩm],0)))</f>
        <v/>
      </c>
      <c r="K1537" s="163" t="str">
        <f>IF(H1537="","",INDEX(D.1[Đơn giá bán
(Tham khảo)],MATCH(H1537,D.1[Tên sản phẩm],0)))</f>
        <v/>
      </c>
      <c r="L1537" s="162"/>
      <c r="M1537" s="159"/>
      <c r="N1537" s="159"/>
      <c r="O1537" s="159"/>
      <c r="P1537" s="163" t="str">
        <f t="shared" si="356"/>
        <v/>
      </c>
      <c r="Q1537" s="164"/>
      <c r="R1537" s="162"/>
      <c r="S1537" s="163" t="str">
        <f t="shared" si="357"/>
        <v/>
      </c>
      <c r="T1537" s="164" t="str">
        <f t="shared" ca="1" si="358"/>
        <v/>
      </c>
      <c r="U1537" s="163" t="str">
        <f t="shared" si="359"/>
        <v/>
      </c>
      <c r="V1537" s="163" t="str">
        <f ca="1">IF(AND(C1537&lt;&gt;"",C1537&lt;&gt;OFFSET(C1537,1,0)),SUMIFS(B.2[Giá có thuế],B.2[Số ĐK],C1537),"")</f>
        <v/>
      </c>
      <c r="W1537" s="159"/>
      <c r="X1537" s="161" t="str">
        <f>IF(W1537="","",'Thông Tin Chung'!$L$3)</f>
        <v/>
      </c>
      <c r="Y1537" s="163" t="str">
        <f t="shared" ca="1" si="360"/>
        <v/>
      </c>
      <c r="Z1537" s="165"/>
      <c r="AA1537" s="155" t="str">
        <f ca="1">IF(C1537="","",IF(OR(D1537&lt;NgayBatDau,D1537&gt;NgayKetThuc),"Ngày tháng phải nằm trong kỳ báo cáo",IF(AND(G1537&lt;&gt;"",COUNTIF(D.2[Tên khách hàng],G1537)=0),"Tên KH chưa khai báo trong DSKH",IF(AND(H1537&lt;&gt;"",COUNTIF(D.1[Tên sản phẩm],H1537)=0),"SP này chưa khai báo trong DSSP",""))))</f>
        <v/>
      </c>
      <c r="AB1537" s="23" t="str">
        <f t="shared" ca="1" si="346"/>
        <v/>
      </c>
      <c r="AC1537" s="23" t="str">
        <f t="shared" ca="1" si="347"/>
        <v/>
      </c>
      <c r="AD1537" s="23" t="str">
        <f t="shared" ca="1" si="348"/>
        <v/>
      </c>
      <c r="AE1537" s="68" t="str">
        <f t="shared" ca="1" si="349"/>
        <v/>
      </c>
      <c r="AF1537" s="69" t="str">
        <f>IF(OR(H1537="",S1537=""),"",S1537-(SUM(L1537,M1537)*INDEX(D.1[Đơn giá],MATCH(H1537,D.1[Tên sản phẩm],0))))</f>
        <v/>
      </c>
      <c r="AG1537" s="90" t="str">
        <f t="shared" ca="1" si="350"/>
        <v/>
      </c>
      <c r="AH1537" s="90"/>
    </row>
    <row r="1538" spans="2:34" ht="27.75" customHeight="1" x14ac:dyDescent="0.2">
      <c r="B1538" s="154">
        <f t="shared" si="351"/>
        <v>1535</v>
      </c>
      <c r="C1538" s="155" t="str">
        <f t="shared" ca="1" si="352"/>
        <v/>
      </c>
      <c r="D1538" s="156" t="str">
        <f t="shared" ca="1" si="353"/>
        <v/>
      </c>
      <c r="E1538" s="157" t="str">
        <f t="shared" ca="1" si="354"/>
        <v/>
      </c>
      <c r="F1538" s="157"/>
      <c r="G1538" s="158" t="str">
        <f t="shared" ca="1" si="355"/>
        <v/>
      </c>
      <c r="H1538" s="159"/>
      <c r="I1538" s="160" t="str">
        <f>IF(H1538="","",INDEX(D.1[Quy cách],MATCH(H1538,D.1[Tên sản phẩm],0)))</f>
        <v/>
      </c>
      <c r="J1538" s="35" t="str">
        <f>IF(H1538="","",INDEX(D.1[ĐVT],MATCH(H1538,D.1[Tên sản phẩm],0)))</f>
        <v/>
      </c>
      <c r="K1538" s="163" t="str">
        <f>IF(H1538="","",INDEX(D.1[Đơn giá bán
(Tham khảo)],MATCH(H1538,D.1[Tên sản phẩm],0)))</f>
        <v/>
      </c>
      <c r="L1538" s="162"/>
      <c r="M1538" s="159"/>
      <c r="N1538" s="159"/>
      <c r="O1538" s="159"/>
      <c r="P1538" s="163" t="str">
        <f t="shared" si="356"/>
        <v/>
      </c>
      <c r="Q1538" s="164"/>
      <c r="R1538" s="162"/>
      <c r="S1538" s="163" t="str">
        <f t="shared" si="357"/>
        <v/>
      </c>
      <c r="T1538" s="164" t="str">
        <f t="shared" ca="1" si="358"/>
        <v/>
      </c>
      <c r="U1538" s="163" t="str">
        <f t="shared" si="359"/>
        <v/>
      </c>
      <c r="V1538" s="163" t="str">
        <f ca="1">IF(AND(C1538&lt;&gt;"",C1538&lt;&gt;OFFSET(C1538,1,0)),SUMIFS(B.2[Giá có thuế],B.2[Số ĐK],C1538),"")</f>
        <v/>
      </c>
      <c r="W1538" s="159"/>
      <c r="X1538" s="161" t="str">
        <f>IF(W1538="","",'Thông Tin Chung'!$L$3)</f>
        <v/>
      </c>
      <c r="Y1538" s="163" t="str">
        <f t="shared" ca="1" si="360"/>
        <v/>
      </c>
      <c r="Z1538" s="165"/>
      <c r="AA1538" s="155" t="str">
        <f ca="1">IF(C1538="","",IF(OR(D1538&lt;NgayBatDau,D1538&gt;NgayKetThuc),"Ngày tháng phải nằm trong kỳ báo cáo",IF(AND(G1538&lt;&gt;"",COUNTIF(D.2[Tên khách hàng],G1538)=0),"Tên KH chưa khai báo trong DSKH",IF(AND(H1538&lt;&gt;"",COUNTIF(D.1[Tên sản phẩm],H1538)=0),"SP này chưa khai báo trong DSSP",""))))</f>
        <v/>
      </c>
      <c r="AB1538" s="23" t="str">
        <f t="shared" ca="1" si="346"/>
        <v/>
      </c>
      <c r="AC1538" s="23" t="str">
        <f t="shared" ca="1" si="347"/>
        <v/>
      </c>
      <c r="AD1538" s="23" t="str">
        <f t="shared" ca="1" si="348"/>
        <v/>
      </c>
      <c r="AE1538" s="68" t="str">
        <f t="shared" ca="1" si="349"/>
        <v/>
      </c>
      <c r="AF1538" s="69" t="str">
        <f>IF(OR(H1538="",S1538=""),"",S1538-(SUM(L1538,M1538)*INDEX(D.1[Đơn giá],MATCH(H1538,D.1[Tên sản phẩm],0))))</f>
        <v/>
      </c>
      <c r="AG1538" s="90" t="str">
        <f t="shared" ca="1" si="350"/>
        <v/>
      </c>
      <c r="AH1538" s="90"/>
    </row>
    <row r="1539" spans="2:34" ht="27.75" customHeight="1" x14ac:dyDescent="0.2">
      <c r="B1539" s="154">
        <f t="shared" si="351"/>
        <v>1536</v>
      </c>
      <c r="C1539" s="155" t="str">
        <f t="shared" ca="1" si="352"/>
        <v/>
      </c>
      <c r="D1539" s="156" t="str">
        <f t="shared" ca="1" si="353"/>
        <v/>
      </c>
      <c r="E1539" s="157" t="str">
        <f t="shared" ca="1" si="354"/>
        <v/>
      </c>
      <c r="F1539" s="157"/>
      <c r="G1539" s="158" t="str">
        <f t="shared" ca="1" si="355"/>
        <v/>
      </c>
      <c r="H1539" s="159"/>
      <c r="I1539" s="160" t="str">
        <f>IF(H1539="","",INDEX(D.1[Quy cách],MATCH(H1539,D.1[Tên sản phẩm],0)))</f>
        <v/>
      </c>
      <c r="J1539" s="35" t="str">
        <f>IF(H1539="","",INDEX(D.1[ĐVT],MATCH(H1539,D.1[Tên sản phẩm],0)))</f>
        <v/>
      </c>
      <c r="K1539" s="163" t="str">
        <f>IF(H1539="","",INDEX(D.1[Đơn giá bán
(Tham khảo)],MATCH(H1539,D.1[Tên sản phẩm],0)))</f>
        <v/>
      </c>
      <c r="L1539" s="162"/>
      <c r="M1539" s="159"/>
      <c r="N1539" s="159"/>
      <c r="O1539" s="159"/>
      <c r="P1539" s="163" t="str">
        <f t="shared" si="356"/>
        <v/>
      </c>
      <c r="Q1539" s="164"/>
      <c r="R1539" s="162"/>
      <c r="S1539" s="163" t="str">
        <f t="shared" si="357"/>
        <v/>
      </c>
      <c r="T1539" s="164" t="str">
        <f t="shared" ca="1" si="358"/>
        <v/>
      </c>
      <c r="U1539" s="163" t="str">
        <f t="shared" si="359"/>
        <v/>
      </c>
      <c r="V1539" s="163" t="str">
        <f ca="1">IF(AND(C1539&lt;&gt;"",C1539&lt;&gt;OFFSET(C1539,1,0)),SUMIFS(B.2[Giá có thuế],B.2[Số ĐK],C1539),"")</f>
        <v/>
      </c>
      <c r="W1539" s="159"/>
      <c r="X1539" s="161" t="str">
        <f>IF(W1539="","",'Thông Tin Chung'!$L$3)</f>
        <v/>
      </c>
      <c r="Y1539" s="163" t="str">
        <f t="shared" ca="1" si="360"/>
        <v/>
      </c>
      <c r="Z1539" s="165"/>
      <c r="AA1539" s="155" t="str">
        <f ca="1">IF(C1539="","",IF(OR(D1539&lt;NgayBatDau,D1539&gt;NgayKetThuc),"Ngày tháng phải nằm trong kỳ báo cáo",IF(AND(G1539&lt;&gt;"",COUNTIF(D.2[Tên khách hàng],G1539)=0),"Tên KH chưa khai báo trong DSKH",IF(AND(H1539&lt;&gt;"",COUNTIF(D.1[Tên sản phẩm],H1539)=0),"SP này chưa khai báo trong DSSP",""))))</f>
        <v/>
      </c>
      <c r="AB1539" s="23" t="str">
        <f t="shared" ref="AB1539:AB1602" ca="1" si="361">IF(D1539="","",IF(D1539&lt;B3LocTuNgay,0,IF(D1539&lt;=B3LocDenNgay,1,"")))</f>
        <v/>
      </c>
      <c r="AC1539" s="23" t="str">
        <f t="shared" ref="AC1539:AC1602" ca="1" si="362">IF(D1539="","",IF(D1539&lt;B4LocTuNgay,0,IF(D1539&lt;=B4LocDenNgay,1,"")))</f>
        <v/>
      </c>
      <c r="AD1539" s="23" t="str">
        <f t="shared" ref="AD1539:AD1602" ca="1" si="363">IF(D1539="","",IF(D1539&lt;B5LocTuNgay,0,IF(D1539&lt;=B5LocDenNgay,1,"")))</f>
        <v/>
      </c>
      <c r="AE1539" s="68" t="str">
        <f t="shared" ref="AE1539:AE1602" ca="1" si="364">IF(D1539="","",MONTH(D1539))</f>
        <v/>
      </c>
      <c r="AF1539" s="69" t="str">
        <f>IF(OR(H1539="",S1539=""),"",S1539-(SUM(L1539,M1539)*INDEX(D.1[Đơn giá],MATCH(H1539,D.1[Tên sản phẩm],0))))</f>
        <v/>
      </c>
      <c r="AG1539" s="90" t="str">
        <f t="shared" ref="AG1539:AG1602" ca="1" si="365">IF(E1539="","",IF(E1539=SoChungTuInPXK,B1539,""))</f>
        <v/>
      </c>
      <c r="AH1539" s="90"/>
    </row>
    <row r="1540" spans="2:34" ht="27.75" customHeight="1" x14ac:dyDescent="0.2">
      <c r="B1540" s="154">
        <f t="shared" ref="B1540:B1603" si="366">ROW(A1540)-3</f>
        <v>1537</v>
      </c>
      <c r="C1540" s="155" t="str">
        <f t="shared" ref="C1540:C1603" ca="1" si="367">IF(AND(D1540="",E1540="",G1540=""),"",IF(AND(D1540=OFFSET(D1540,-1,0),E1540=OFFSET(E1540,-1,0),G1540=OFFSET(G1540,-1,0)),OFFSET(B1540,-1,1),B1540))</f>
        <v/>
      </c>
      <c r="D1540" s="156" t="str">
        <f t="shared" ref="D1540:D1603" ca="1" si="368">IF(AND($H1540&lt;&gt;"",B1540&lt;&gt;1),OFFSET(C1540,-1,1),"")</f>
        <v/>
      </c>
      <c r="E1540" s="157" t="str">
        <f t="shared" ref="E1540:E1603" ca="1" si="369">IF(AND($H1540&lt;&gt;"",B1540&lt;&gt;1),OFFSET(D1540,-1,1),"")</f>
        <v/>
      </c>
      <c r="F1540" s="157"/>
      <c r="G1540" s="158" t="str">
        <f t="shared" ref="G1540:G1603" ca="1" si="370">IF(AND($H1540&lt;&gt;"",B1540&lt;&gt;1),OFFSET(F1540,-1,1),"")</f>
        <v/>
      </c>
      <c r="H1540" s="159"/>
      <c r="I1540" s="160" t="str">
        <f>IF(H1540="","",INDEX(D.1[Quy cách],MATCH(H1540,D.1[Tên sản phẩm],0)))</f>
        <v/>
      </c>
      <c r="J1540" s="35" t="str">
        <f>IF(H1540="","",INDEX(D.1[ĐVT],MATCH(H1540,D.1[Tên sản phẩm],0)))</f>
        <v/>
      </c>
      <c r="K1540" s="163" t="str">
        <f>IF(H1540="","",INDEX(D.1[Đơn giá bán
(Tham khảo)],MATCH(H1540,D.1[Tên sản phẩm],0)))</f>
        <v/>
      </c>
      <c r="L1540" s="162"/>
      <c r="M1540" s="159"/>
      <c r="N1540" s="159"/>
      <c r="O1540" s="159"/>
      <c r="P1540" s="163" t="str">
        <f t="shared" ref="P1540:P1603" si="371">IF(AND(K1540&lt;&gt;"",L1540&lt;&gt;""),K1540*L1540,IF(AND(N1540&lt;&gt;"",O1540&lt;&gt;""),N1540*O1540,""))</f>
        <v/>
      </c>
      <c r="Q1540" s="164"/>
      <c r="R1540" s="162"/>
      <c r="S1540" s="163" t="str">
        <f t="shared" ref="S1540:S1603" si="372">IF(P1540="","",P1540-SUM(R1540))</f>
        <v/>
      </c>
      <c r="T1540" s="164" t="str">
        <f t="shared" ref="T1540:T1603" ca="1" si="373">IF(AND(S1540&lt;&gt;"",C1540=OFFSET(C1540,-1,0)),OFFSET(S1540,-1,1),"")</f>
        <v/>
      </c>
      <c r="U1540" s="163" t="str">
        <f t="shared" ref="U1540:U1603" si="374">IF(S1540="","",S1540*SUM(1,T1540))</f>
        <v/>
      </c>
      <c r="V1540" s="163" t="str">
        <f ca="1">IF(AND(C1540&lt;&gt;"",C1540&lt;&gt;OFFSET(C1540,1,0)),SUMIFS(B.2[Giá có thuế],B.2[Số ĐK],C1540),"")</f>
        <v/>
      </c>
      <c r="W1540" s="159"/>
      <c r="X1540" s="161" t="str">
        <f>IF(W1540="","",'Thông Tin Chung'!$L$3)</f>
        <v/>
      </c>
      <c r="Y1540" s="163" t="str">
        <f t="shared" ref="Y1540:Y1603" ca="1" si="375">IF(AND(V1540&lt;&gt;"",W1540&lt;&gt;"",V1540&lt;&gt;0),V1540-W1540,"")</f>
        <v/>
      </c>
      <c r="Z1540" s="165"/>
      <c r="AA1540" s="155" t="str">
        <f ca="1">IF(C1540="","",IF(OR(D1540&lt;NgayBatDau,D1540&gt;NgayKetThuc),"Ngày tháng phải nằm trong kỳ báo cáo",IF(AND(G1540&lt;&gt;"",COUNTIF(D.2[Tên khách hàng],G1540)=0),"Tên KH chưa khai báo trong DSKH",IF(AND(H1540&lt;&gt;"",COUNTIF(D.1[Tên sản phẩm],H1540)=0),"SP này chưa khai báo trong DSSP",""))))</f>
        <v/>
      </c>
      <c r="AB1540" s="23" t="str">
        <f t="shared" ca="1" si="361"/>
        <v/>
      </c>
      <c r="AC1540" s="23" t="str">
        <f t="shared" ca="1" si="362"/>
        <v/>
      </c>
      <c r="AD1540" s="23" t="str">
        <f t="shared" ca="1" si="363"/>
        <v/>
      </c>
      <c r="AE1540" s="68" t="str">
        <f t="shared" ca="1" si="364"/>
        <v/>
      </c>
      <c r="AF1540" s="69" t="str">
        <f>IF(OR(H1540="",S1540=""),"",S1540-(SUM(L1540,M1540)*INDEX(D.1[Đơn giá],MATCH(H1540,D.1[Tên sản phẩm],0))))</f>
        <v/>
      </c>
      <c r="AG1540" s="90" t="str">
        <f t="shared" ca="1" si="365"/>
        <v/>
      </c>
      <c r="AH1540" s="90"/>
    </row>
    <row r="1541" spans="2:34" ht="27.75" customHeight="1" x14ac:dyDescent="0.2">
      <c r="B1541" s="154">
        <f t="shared" si="366"/>
        <v>1538</v>
      </c>
      <c r="C1541" s="155" t="str">
        <f t="shared" ca="1" si="367"/>
        <v/>
      </c>
      <c r="D1541" s="156" t="str">
        <f t="shared" ca="1" si="368"/>
        <v/>
      </c>
      <c r="E1541" s="157" t="str">
        <f t="shared" ca="1" si="369"/>
        <v/>
      </c>
      <c r="F1541" s="157"/>
      <c r="G1541" s="158" t="str">
        <f t="shared" ca="1" si="370"/>
        <v/>
      </c>
      <c r="H1541" s="159"/>
      <c r="I1541" s="160" t="str">
        <f>IF(H1541="","",INDEX(D.1[Quy cách],MATCH(H1541,D.1[Tên sản phẩm],0)))</f>
        <v/>
      </c>
      <c r="J1541" s="35" t="str">
        <f>IF(H1541="","",INDEX(D.1[ĐVT],MATCH(H1541,D.1[Tên sản phẩm],0)))</f>
        <v/>
      </c>
      <c r="K1541" s="163" t="str">
        <f>IF(H1541="","",INDEX(D.1[Đơn giá bán
(Tham khảo)],MATCH(H1541,D.1[Tên sản phẩm],0)))</f>
        <v/>
      </c>
      <c r="L1541" s="162"/>
      <c r="M1541" s="159"/>
      <c r="N1541" s="159"/>
      <c r="O1541" s="159"/>
      <c r="P1541" s="163" t="str">
        <f t="shared" si="371"/>
        <v/>
      </c>
      <c r="Q1541" s="164"/>
      <c r="R1541" s="162"/>
      <c r="S1541" s="163" t="str">
        <f t="shared" si="372"/>
        <v/>
      </c>
      <c r="T1541" s="164" t="str">
        <f t="shared" ca="1" si="373"/>
        <v/>
      </c>
      <c r="U1541" s="163" t="str">
        <f t="shared" si="374"/>
        <v/>
      </c>
      <c r="V1541" s="163" t="str">
        <f ca="1">IF(AND(C1541&lt;&gt;"",C1541&lt;&gt;OFFSET(C1541,1,0)),SUMIFS(B.2[Giá có thuế],B.2[Số ĐK],C1541),"")</f>
        <v/>
      </c>
      <c r="W1541" s="159"/>
      <c r="X1541" s="161" t="str">
        <f>IF(W1541="","",'Thông Tin Chung'!$L$3)</f>
        <v/>
      </c>
      <c r="Y1541" s="163" t="str">
        <f t="shared" ca="1" si="375"/>
        <v/>
      </c>
      <c r="Z1541" s="165"/>
      <c r="AA1541" s="155" t="str">
        <f ca="1">IF(C1541="","",IF(OR(D1541&lt;NgayBatDau,D1541&gt;NgayKetThuc),"Ngày tháng phải nằm trong kỳ báo cáo",IF(AND(G1541&lt;&gt;"",COUNTIF(D.2[Tên khách hàng],G1541)=0),"Tên KH chưa khai báo trong DSKH",IF(AND(H1541&lt;&gt;"",COUNTIF(D.1[Tên sản phẩm],H1541)=0),"SP này chưa khai báo trong DSSP",""))))</f>
        <v/>
      </c>
      <c r="AB1541" s="23" t="str">
        <f t="shared" ca="1" si="361"/>
        <v/>
      </c>
      <c r="AC1541" s="23" t="str">
        <f t="shared" ca="1" si="362"/>
        <v/>
      </c>
      <c r="AD1541" s="23" t="str">
        <f t="shared" ca="1" si="363"/>
        <v/>
      </c>
      <c r="AE1541" s="68" t="str">
        <f t="shared" ca="1" si="364"/>
        <v/>
      </c>
      <c r="AF1541" s="69" t="str">
        <f>IF(OR(H1541="",S1541=""),"",S1541-(SUM(L1541,M1541)*INDEX(D.1[Đơn giá],MATCH(H1541,D.1[Tên sản phẩm],0))))</f>
        <v/>
      </c>
      <c r="AG1541" s="90" t="str">
        <f t="shared" ca="1" si="365"/>
        <v/>
      </c>
      <c r="AH1541" s="90"/>
    </row>
    <row r="1542" spans="2:34" ht="27.75" customHeight="1" x14ac:dyDescent="0.2">
      <c r="B1542" s="154">
        <f t="shared" si="366"/>
        <v>1539</v>
      </c>
      <c r="C1542" s="155" t="str">
        <f t="shared" ca="1" si="367"/>
        <v/>
      </c>
      <c r="D1542" s="156" t="str">
        <f t="shared" ca="1" si="368"/>
        <v/>
      </c>
      <c r="E1542" s="157" t="str">
        <f t="shared" ca="1" si="369"/>
        <v/>
      </c>
      <c r="F1542" s="157"/>
      <c r="G1542" s="158" t="str">
        <f t="shared" ca="1" si="370"/>
        <v/>
      </c>
      <c r="H1542" s="159"/>
      <c r="I1542" s="160" t="str">
        <f>IF(H1542="","",INDEX(D.1[Quy cách],MATCH(H1542,D.1[Tên sản phẩm],0)))</f>
        <v/>
      </c>
      <c r="J1542" s="35" t="str">
        <f>IF(H1542="","",INDEX(D.1[ĐVT],MATCH(H1542,D.1[Tên sản phẩm],0)))</f>
        <v/>
      </c>
      <c r="K1542" s="163" t="str">
        <f>IF(H1542="","",INDEX(D.1[Đơn giá bán
(Tham khảo)],MATCH(H1542,D.1[Tên sản phẩm],0)))</f>
        <v/>
      </c>
      <c r="L1542" s="162"/>
      <c r="M1542" s="159"/>
      <c r="N1542" s="159"/>
      <c r="O1542" s="159"/>
      <c r="P1542" s="163" t="str">
        <f t="shared" si="371"/>
        <v/>
      </c>
      <c r="Q1542" s="164"/>
      <c r="R1542" s="162"/>
      <c r="S1542" s="163" t="str">
        <f t="shared" si="372"/>
        <v/>
      </c>
      <c r="T1542" s="164" t="str">
        <f t="shared" ca="1" si="373"/>
        <v/>
      </c>
      <c r="U1542" s="163" t="str">
        <f t="shared" si="374"/>
        <v/>
      </c>
      <c r="V1542" s="163" t="str">
        <f ca="1">IF(AND(C1542&lt;&gt;"",C1542&lt;&gt;OFFSET(C1542,1,0)),SUMIFS(B.2[Giá có thuế],B.2[Số ĐK],C1542),"")</f>
        <v/>
      </c>
      <c r="W1542" s="159"/>
      <c r="X1542" s="161" t="str">
        <f>IF(W1542="","",'Thông Tin Chung'!$L$3)</f>
        <v/>
      </c>
      <c r="Y1542" s="163" t="str">
        <f t="shared" ca="1" si="375"/>
        <v/>
      </c>
      <c r="Z1542" s="165"/>
      <c r="AA1542" s="155" t="str">
        <f ca="1">IF(C1542="","",IF(OR(D1542&lt;NgayBatDau,D1542&gt;NgayKetThuc),"Ngày tháng phải nằm trong kỳ báo cáo",IF(AND(G1542&lt;&gt;"",COUNTIF(D.2[Tên khách hàng],G1542)=0),"Tên KH chưa khai báo trong DSKH",IF(AND(H1542&lt;&gt;"",COUNTIF(D.1[Tên sản phẩm],H1542)=0),"SP này chưa khai báo trong DSSP",""))))</f>
        <v/>
      </c>
      <c r="AB1542" s="23" t="str">
        <f t="shared" ca="1" si="361"/>
        <v/>
      </c>
      <c r="AC1542" s="23" t="str">
        <f t="shared" ca="1" si="362"/>
        <v/>
      </c>
      <c r="AD1542" s="23" t="str">
        <f t="shared" ca="1" si="363"/>
        <v/>
      </c>
      <c r="AE1542" s="68" t="str">
        <f t="shared" ca="1" si="364"/>
        <v/>
      </c>
      <c r="AF1542" s="69" t="str">
        <f>IF(OR(H1542="",S1542=""),"",S1542-(SUM(L1542,M1542)*INDEX(D.1[Đơn giá],MATCH(H1542,D.1[Tên sản phẩm],0))))</f>
        <v/>
      </c>
      <c r="AG1542" s="90" t="str">
        <f t="shared" ca="1" si="365"/>
        <v/>
      </c>
      <c r="AH1542" s="90"/>
    </row>
    <row r="1543" spans="2:34" ht="27.75" customHeight="1" x14ac:dyDescent="0.2">
      <c r="B1543" s="154">
        <f t="shared" si="366"/>
        <v>1540</v>
      </c>
      <c r="C1543" s="155" t="str">
        <f t="shared" ca="1" si="367"/>
        <v/>
      </c>
      <c r="D1543" s="156" t="str">
        <f t="shared" ca="1" si="368"/>
        <v/>
      </c>
      <c r="E1543" s="157" t="str">
        <f t="shared" ca="1" si="369"/>
        <v/>
      </c>
      <c r="F1543" s="157"/>
      <c r="G1543" s="158" t="str">
        <f t="shared" ca="1" si="370"/>
        <v/>
      </c>
      <c r="H1543" s="159"/>
      <c r="I1543" s="160" t="str">
        <f>IF(H1543="","",INDEX(D.1[Quy cách],MATCH(H1543,D.1[Tên sản phẩm],0)))</f>
        <v/>
      </c>
      <c r="J1543" s="35" t="str">
        <f>IF(H1543="","",INDEX(D.1[ĐVT],MATCH(H1543,D.1[Tên sản phẩm],0)))</f>
        <v/>
      </c>
      <c r="K1543" s="163" t="str">
        <f>IF(H1543="","",INDEX(D.1[Đơn giá bán
(Tham khảo)],MATCH(H1543,D.1[Tên sản phẩm],0)))</f>
        <v/>
      </c>
      <c r="L1543" s="162"/>
      <c r="M1543" s="159"/>
      <c r="N1543" s="159"/>
      <c r="O1543" s="159"/>
      <c r="P1543" s="163" t="str">
        <f t="shared" si="371"/>
        <v/>
      </c>
      <c r="Q1543" s="164"/>
      <c r="R1543" s="162"/>
      <c r="S1543" s="163" t="str">
        <f t="shared" si="372"/>
        <v/>
      </c>
      <c r="T1543" s="164" t="str">
        <f t="shared" ca="1" si="373"/>
        <v/>
      </c>
      <c r="U1543" s="163" t="str">
        <f t="shared" si="374"/>
        <v/>
      </c>
      <c r="V1543" s="163" t="str">
        <f ca="1">IF(AND(C1543&lt;&gt;"",C1543&lt;&gt;OFFSET(C1543,1,0)),SUMIFS(B.2[Giá có thuế],B.2[Số ĐK],C1543),"")</f>
        <v/>
      </c>
      <c r="W1543" s="159"/>
      <c r="X1543" s="161" t="str">
        <f>IF(W1543="","",'Thông Tin Chung'!$L$3)</f>
        <v/>
      </c>
      <c r="Y1543" s="163" t="str">
        <f t="shared" ca="1" si="375"/>
        <v/>
      </c>
      <c r="Z1543" s="165"/>
      <c r="AA1543" s="155" t="str">
        <f ca="1">IF(C1543="","",IF(OR(D1543&lt;NgayBatDau,D1543&gt;NgayKetThuc),"Ngày tháng phải nằm trong kỳ báo cáo",IF(AND(G1543&lt;&gt;"",COUNTIF(D.2[Tên khách hàng],G1543)=0),"Tên KH chưa khai báo trong DSKH",IF(AND(H1543&lt;&gt;"",COUNTIF(D.1[Tên sản phẩm],H1543)=0),"SP này chưa khai báo trong DSSP",""))))</f>
        <v/>
      </c>
      <c r="AB1543" s="23" t="str">
        <f t="shared" ca="1" si="361"/>
        <v/>
      </c>
      <c r="AC1543" s="23" t="str">
        <f t="shared" ca="1" si="362"/>
        <v/>
      </c>
      <c r="AD1543" s="23" t="str">
        <f t="shared" ca="1" si="363"/>
        <v/>
      </c>
      <c r="AE1543" s="68" t="str">
        <f t="shared" ca="1" si="364"/>
        <v/>
      </c>
      <c r="AF1543" s="69" t="str">
        <f>IF(OR(H1543="",S1543=""),"",S1543-(SUM(L1543,M1543)*INDEX(D.1[Đơn giá],MATCH(H1543,D.1[Tên sản phẩm],0))))</f>
        <v/>
      </c>
      <c r="AG1543" s="90" t="str">
        <f t="shared" ca="1" si="365"/>
        <v/>
      </c>
      <c r="AH1543" s="90"/>
    </row>
    <row r="1544" spans="2:34" ht="27.75" customHeight="1" x14ac:dyDescent="0.2">
      <c r="B1544" s="154">
        <f t="shared" si="366"/>
        <v>1541</v>
      </c>
      <c r="C1544" s="155" t="str">
        <f t="shared" ca="1" si="367"/>
        <v/>
      </c>
      <c r="D1544" s="156" t="str">
        <f t="shared" ca="1" si="368"/>
        <v/>
      </c>
      <c r="E1544" s="157" t="str">
        <f t="shared" ca="1" si="369"/>
        <v/>
      </c>
      <c r="F1544" s="157"/>
      <c r="G1544" s="158" t="str">
        <f t="shared" ca="1" si="370"/>
        <v/>
      </c>
      <c r="H1544" s="159"/>
      <c r="I1544" s="160" t="str">
        <f>IF(H1544="","",INDEX(D.1[Quy cách],MATCH(H1544,D.1[Tên sản phẩm],0)))</f>
        <v/>
      </c>
      <c r="J1544" s="35" t="str">
        <f>IF(H1544="","",INDEX(D.1[ĐVT],MATCH(H1544,D.1[Tên sản phẩm],0)))</f>
        <v/>
      </c>
      <c r="K1544" s="163" t="str">
        <f>IF(H1544="","",INDEX(D.1[Đơn giá bán
(Tham khảo)],MATCH(H1544,D.1[Tên sản phẩm],0)))</f>
        <v/>
      </c>
      <c r="L1544" s="162"/>
      <c r="M1544" s="159"/>
      <c r="N1544" s="159"/>
      <c r="O1544" s="159"/>
      <c r="P1544" s="163" t="str">
        <f t="shared" si="371"/>
        <v/>
      </c>
      <c r="Q1544" s="164"/>
      <c r="R1544" s="162"/>
      <c r="S1544" s="163" t="str">
        <f t="shared" si="372"/>
        <v/>
      </c>
      <c r="T1544" s="164" t="str">
        <f t="shared" ca="1" si="373"/>
        <v/>
      </c>
      <c r="U1544" s="163" t="str">
        <f t="shared" si="374"/>
        <v/>
      </c>
      <c r="V1544" s="163" t="str">
        <f ca="1">IF(AND(C1544&lt;&gt;"",C1544&lt;&gt;OFFSET(C1544,1,0)),SUMIFS(B.2[Giá có thuế],B.2[Số ĐK],C1544),"")</f>
        <v/>
      </c>
      <c r="W1544" s="159"/>
      <c r="X1544" s="161" t="str">
        <f>IF(W1544="","",'Thông Tin Chung'!$L$3)</f>
        <v/>
      </c>
      <c r="Y1544" s="163" t="str">
        <f t="shared" ca="1" si="375"/>
        <v/>
      </c>
      <c r="Z1544" s="165"/>
      <c r="AA1544" s="155" t="str">
        <f ca="1">IF(C1544="","",IF(OR(D1544&lt;NgayBatDau,D1544&gt;NgayKetThuc),"Ngày tháng phải nằm trong kỳ báo cáo",IF(AND(G1544&lt;&gt;"",COUNTIF(D.2[Tên khách hàng],G1544)=0),"Tên KH chưa khai báo trong DSKH",IF(AND(H1544&lt;&gt;"",COUNTIF(D.1[Tên sản phẩm],H1544)=0),"SP này chưa khai báo trong DSSP",""))))</f>
        <v/>
      </c>
      <c r="AB1544" s="23" t="str">
        <f t="shared" ca="1" si="361"/>
        <v/>
      </c>
      <c r="AC1544" s="23" t="str">
        <f t="shared" ca="1" si="362"/>
        <v/>
      </c>
      <c r="AD1544" s="23" t="str">
        <f t="shared" ca="1" si="363"/>
        <v/>
      </c>
      <c r="AE1544" s="68" t="str">
        <f t="shared" ca="1" si="364"/>
        <v/>
      </c>
      <c r="AF1544" s="69" t="str">
        <f>IF(OR(H1544="",S1544=""),"",S1544-(SUM(L1544,M1544)*INDEX(D.1[Đơn giá],MATCH(H1544,D.1[Tên sản phẩm],0))))</f>
        <v/>
      </c>
      <c r="AG1544" s="90" t="str">
        <f t="shared" ca="1" si="365"/>
        <v/>
      </c>
      <c r="AH1544" s="90"/>
    </row>
    <row r="1545" spans="2:34" ht="27.75" customHeight="1" x14ac:dyDescent="0.2">
      <c r="B1545" s="154">
        <f t="shared" si="366"/>
        <v>1542</v>
      </c>
      <c r="C1545" s="155" t="str">
        <f t="shared" ca="1" si="367"/>
        <v/>
      </c>
      <c r="D1545" s="156" t="str">
        <f t="shared" ca="1" si="368"/>
        <v/>
      </c>
      <c r="E1545" s="157" t="str">
        <f t="shared" ca="1" si="369"/>
        <v/>
      </c>
      <c r="F1545" s="157"/>
      <c r="G1545" s="158" t="str">
        <f t="shared" ca="1" si="370"/>
        <v/>
      </c>
      <c r="H1545" s="159"/>
      <c r="I1545" s="160" t="str">
        <f>IF(H1545="","",INDEX(D.1[Quy cách],MATCH(H1545,D.1[Tên sản phẩm],0)))</f>
        <v/>
      </c>
      <c r="J1545" s="35" t="str">
        <f>IF(H1545="","",INDEX(D.1[ĐVT],MATCH(H1545,D.1[Tên sản phẩm],0)))</f>
        <v/>
      </c>
      <c r="K1545" s="163" t="str">
        <f>IF(H1545="","",INDEX(D.1[Đơn giá bán
(Tham khảo)],MATCH(H1545,D.1[Tên sản phẩm],0)))</f>
        <v/>
      </c>
      <c r="L1545" s="162"/>
      <c r="M1545" s="159"/>
      <c r="N1545" s="159"/>
      <c r="O1545" s="159"/>
      <c r="P1545" s="163" t="str">
        <f t="shared" si="371"/>
        <v/>
      </c>
      <c r="Q1545" s="164"/>
      <c r="R1545" s="162"/>
      <c r="S1545" s="163" t="str">
        <f t="shared" si="372"/>
        <v/>
      </c>
      <c r="T1545" s="164" t="str">
        <f t="shared" ca="1" si="373"/>
        <v/>
      </c>
      <c r="U1545" s="163" t="str">
        <f t="shared" si="374"/>
        <v/>
      </c>
      <c r="V1545" s="163" t="str">
        <f ca="1">IF(AND(C1545&lt;&gt;"",C1545&lt;&gt;OFFSET(C1545,1,0)),SUMIFS(B.2[Giá có thuế],B.2[Số ĐK],C1545),"")</f>
        <v/>
      </c>
      <c r="W1545" s="159"/>
      <c r="X1545" s="161" t="str">
        <f>IF(W1545="","",'Thông Tin Chung'!$L$3)</f>
        <v/>
      </c>
      <c r="Y1545" s="163" t="str">
        <f t="shared" ca="1" si="375"/>
        <v/>
      </c>
      <c r="Z1545" s="165"/>
      <c r="AA1545" s="155" t="str">
        <f ca="1">IF(C1545="","",IF(OR(D1545&lt;NgayBatDau,D1545&gt;NgayKetThuc),"Ngày tháng phải nằm trong kỳ báo cáo",IF(AND(G1545&lt;&gt;"",COUNTIF(D.2[Tên khách hàng],G1545)=0),"Tên KH chưa khai báo trong DSKH",IF(AND(H1545&lt;&gt;"",COUNTIF(D.1[Tên sản phẩm],H1545)=0),"SP này chưa khai báo trong DSSP",""))))</f>
        <v/>
      </c>
      <c r="AB1545" s="23" t="str">
        <f t="shared" ca="1" si="361"/>
        <v/>
      </c>
      <c r="AC1545" s="23" t="str">
        <f t="shared" ca="1" si="362"/>
        <v/>
      </c>
      <c r="AD1545" s="23" t="str">
        <f t="shared" ca="1" si="363"/>
        <v/>
      </c>
      <c r="AE1545" s="68" t="str">
        <f t="shared" ca="1" si="364"/>
        <v/>
      </c>
      <c r="AF1545" s="69" t="str">
        <f>IF(OR(H1545="",S1545=""),"",S1545-(SUM(L1545,M1545)*INDEX(D.1[Đơn giá],MATCH(H1545,D.1[Tên sản phẩm],0))))</f>
        <v/>
      </c>
      <c r="AG1545" s="90" t="str">
        <f t="shared" ca="1" si="365"/>
        <v/>
      </c>
      <c r="AH1545" s="90"/>
    </row>
    <row r="1546" spans="2:34" ht="27.75" customHeight="1" x14ac:dyDescent="0.2">
      <c r="B1546" s="154">
        <f t="shared" si="366"/>
        <v>1543</v>
      </c>
      <c r="C1546" s="155" t="str">
        <f t="shared" ca="1" si="367"/>
        <v/>
      </c>
      <c r="D1546" s="156" t="str">
        <f t="shared" ca="1" si="368"/>
        <v/>
      </c>
      <c r="E1546" s="157" t="str">
        <f t="shared" ca="1" si="369"/>
        <v/>
      </c>
      <c r="F1546" s="157"/>
      <c r="G1546" s="158" t="str">
        <f t="shared" ca="1" si="370"/>
        <v/>
      </c>
      <c r="H1546" s="159"/>
      <c r="I1546" s="160" t="str">
        <f>IF(H1546="","",INDEX(D.1[Quy cách],MATCH(H1546,D.1[Tên sản phẩm],0)))</f>
        <v/>
      </c>
      <c r="J1546" s="35" t="str">
        <f>IF(H1546="","",INDEX(D.1[ĐVT],MATCH(H1546,D.1[Tên sản phẩm],0)))</f>
        <v/>
      </c>
      <c r="K1546" s="163" t="str">
        <f>IF(H1546="","",INDEX(D.1[Đơn giá bán
(Tham khảo)],MATCH(H1546,D.1[Tên sản phẩm],0)))</f>
        <v/>
      </c>
      <c r="L1546" s="162"/>
      <c r="M1546" s="159"/>
      <c r="N1546" s="159"/>
      <c r="O1546" s="159"/>
      <c r="P1546" s="163" t="str">
        <f t="shared" si="371"/>
        <v/>
      </c>
      <c r="Q1546" s="164"/>
      <c r="R1546" s="162"/>
      <c r="S1546" s="163" t="str">
        <f t="shared" si="372"/>
        <v/>
      </c>
      <c r="T1546" s="164" t="str">
        <f t="shared" ca="1" si="373"/>
        <v/>
      </c>
      <c r="U1546" s="163" t="str">
        <f t="shared" si="374"/>
        <v/>
      </c>
      <c r="V1546" s="163" t="str">
        <f ca="1">IF(AND(C1546&lt;&gt;"",C1546&lt;&gt;OFFSET(C1546,1,0)),SUMIFS(B.2[Giá có thuế],B.2[Số ĐK],C1546),"")</f>
        <v/>
      </c>
      <c r="W1546" s="159"/>
      <c r="X1546" s="161" t="str">
        <f>IF(W1546="","",'Thông Tin Chung'!$L$3)</f>
        <v/>
      </c>
      <c r="Y1546" s="163" t="str">
        <f t="shared" ca="1" si="375"/>
        <v/>
      </c>
      <c r="Z1546" s="165"/>
      <c r="AA1546" s="155" t="str">
        <f ca="1">IF(C1546="","",IF(OR(D1546&lt;NgayBatDau,D1546&gt;NgayKetThuc),"Ngày tháng phải nằm trong kỳ báo cáo",IF(AND(G1546&lt;&gt;"",COUNTIF(D.2[Tên khách hàng],G1546)=0),"Tên KH chưa khai báo trong DSKH",IF(AND(H1546&lt;&gt;"",COUNTIF(D.1[Tên sản phẩm],H1546)=0),"SP này chưa khai báo trong DSSP",""))))</f>
        <v/>
      </c>
      <c r="AB1546" s="23" t="str">
        <f t="shared" ca="1" si="361"/>
        <v/>
      </c>
      <c r="AC1546" s="23" t="str">
        <f t="shared" ca="1" si="362"/>
        <v/>
      </c>
      <c r="AD1546" s="23" t="str">
        <f t="shared" ca="1" si="363"/>
        <v/>
      </c>
      <c r="AE1546" s="68" t="str">
        <f t="shared" ca="1" si="364"/>
        <v/>
      </c>
      <c r="AF1546" s="69" t="str">
        <f>IF(OR(H1546="",S1546=""),"",S1546-(SUM(L1546,M1546)*INDEX(D.1[Đơn giá],MATCH(H1546,D.1[Tên sản phẩm],0))))</f>
        <v/>
      </c>
      <c r="AG1546" s="90" t="str">
        <f t="shared" ca="1" si="365"/>
        <v/>
      </c>
      <c r="AH1546" s="90"/>
    </row>
    <row r="1547" spans="2:34" ht="27.75" customHeight="1" x14ac:dyDescent="0.2">
      <c r="B1547" s="154">
        <f t="shared" si="366"/>
        <v>1544</v>
      </c>
      <c r="C1547" s="155" t="str">
        <f t="shared" ca="1" si="367"/>
        <v/>
      </c>
      <c r="D1547" s="156" t="str">
        <f t="shared" ca="1" si="368"/>
        <v/>
      </c>
      <c r="E1547" s="157" t="str">
        <f t="shared" ca="1" si="369"/>
        <v/>
      </c>
      <c r="F1547" s="157"/>
      <c r="G1547" s="158" t="str">
        <f t="shared" ca="1" si="370"/>
        <v/>
      </c>
      <c r="H1547" s="159"/>
      <c r="I1547" s="160" t="str">
        <f>IF(H1547="","",INDEX(D.1[Quy cách],MATCH(H1547,D.1[Tên sản phẩm],0)))</f>
        <v/>
      </c>
      <c r="J1547" s="35" t="str">
        <f>IF(H1547="","",INDEX(D.1[ĐVT],MATCH(H1547,D.1[Tên sản phẩm],0)))</f>
        <v/>
      </c>
      <c r="K1547" s="163" t="str">
        <f>IF(H1547="","",INDEX(D.1[Đơn giá bán
(Tham khảo)],MATCH(H1547,D.1[Tên sản phẩm],0)))</f>
        <v/>
      </c>
      <c r="L1547" s="162"/>
      <c r="M1547" s="159"/>
      <c r="N1547" s="159"/>
      <c r="O1547" s="159"/>
      <c r="P1547" s="163" t="str">
        <f t="shared" si="371"/>
        <v/>
      </c>
      <c r="Q1547" s="164"/>
      <c r="R1547" s="162"/>
      <c r="S1547" s="163" t="str">
        <f t="shared" si="372"/>
        <v/>
      </c>
      <c r="T1547" s="164" t="str">
        <f t="shared" ca="1" si="373"/>
        <v/>
      </c>
      <c r="U1547" s="163" t="str">
        <f t="shared" si="374"/>
        <v/>
      </c>
      <c r="V1547" s="163" t="str">
        <f ca="1">IF(AND(C1547&lt;&gt;"",C1547&lt;&gt;OFFSET(C1547,1,0)),SUMIFS(B.2[Giá có thuế],B.2[Số ĐK],C1547),"")</f>
        <v/>
      </c>
      <c r="W1547" s="159"/>
      <c r="X1547" s="161" t="str">
        <f>IF(W1547="","",'Thông Tin Chung'!$L$3)</f>
        <v/>
      </c>
      <c r="Y1547" s="163" t="str">
        <f t="shared" ca="1" si="375"/>
        <v/>
      </c>
      <c r="Z1547" s="165"/>
      <c r="AA1547" s="155" t="str">
        <f ca="1">IF(C1547="","",IF(OR(D1547&lt;NgayBatDau,D1547&gt;NgayKetThuc),"Ngày tháng phải nằm trong kỳ báo cáo",IF(AND(G1547&lt;&gt;"",COUNTIF(D.2[Tên khách hàng],G1547)=0),"Tên KH chưa khai báo trong DSKH",IF(AND(H1547&lt;&gt;"",COUNTIF(D.1[Tên sản phẩm],H1547)=0),"SP này chưa khai báo trong DSSP",""))))</f>
        <v/>
      </c>
      <c r="AB1547" s="23" t="str">
        <f t="shared" ca="1" si="361"/>
        <v/>
      </c>
      <c r="AC1547" s="23" t="str">
        <f t="shared" ca="1" si="362"/>
        <v/>
      </c>
      <c r="AD1547" s="23" t="str">
        <f t="shared" ca="1" si="363"/>
        <v/>
      </c>
      <c r="AE1547" s="68" t="str">
        <f t="shared" ca="1" si="364"/>
        <v/>
      </c>
      <c r="AF1547" s="69" t="str">
        <f>IF(OR(H1547="",S1547=""),"",S1547-(SUM(L1547,M1547)*INDEX(D.1[Đơn giá],MATCH(H1547,D.1[Tên sản phẩm],0))))</f>
        <v/>
      </c>
      <c r="AG1547" s="90" t="str">
        <f t="shared" ca="1" si="365"/>
        <v/>
      </c>
      <c r="AH1547" s="90"/>
    </row>
    <row r="1548" spans="2:34" ht="27.75" customHeight="1" x14ac:dyDescent="0.2">
      <c r="B1548" s="154">
        <f t="shared" si="366"/>
        <v>1545</v>
      </c>
      <c r="C1548" s="155" t="str">
        <f t="shared" ca="1" si="367"/>
        <v/>
      </c>
      <c r="D1548" s="156" t="str">
        <f t="shared" ca="1" si="368"/>
        <v/>
      </c>
      <c r="E1548" s="157" t="str">
        <f t="shared" ca="1" si="369"/>
        <v/>
      </c>
      <c r="F1548" s="157"/>
      <c r="G1548" s="158" t="str">
        <f t="shared" ca="1" si="370"/>
        <v/>
      </c>
      <c r="H1548" s="159"/>
      <c r="I1548" s="160" t="str">
        <f>IF(H1548="","",INDEX(D.1[Quy cách],MATCH(H1548,D.1[Tên sản phẩm],0)))</f>
        <v/>
      </c>
      <c r="J1548" s="35" t="str">
        <f>IF(H1548="","",INDEX(D.1[ĐVT],MATCH(H1548,D.1[Tên sản phẩm],0)))</f>
        <v/>
      </c>
      <c r="K1548" s="163" t="str">
        <f>IF(H1548="","",INDEX(D.1[Đơn giá bán
(Tham khảo)],MATCH(H1548,D.1[Tên sản phẩm],0)))</f>
        <v/>
      </c>
      <c r="L1548" s="162"/>
      <c r="M1548" s="159"/>
      <c r="N1548" s="159"/>
      <c r="O1548" s="159"/>
      <c r="P1548" s="163" t="str">
        <f t="shared" si="371"/>
        <v/>
      </c>
      <c r="Q1548" s="164"/>
      <c r="R1548" s="162"/>
      <c r="S1548" s="163" t="str">
        <f t="shared" si="372"/>
        <v/>
      </c>
      <c r="T1548" s="164" t="str">
        <f t="shared" ca="1" si="373"/>
        <v/>
      </c>
      <c r="U1548" s="163" t="str">
        <f t="shared" si="374"/>
        <v/>
      </c>
      <c r="V1548" s="163" t="str">
        <f ca="1">IF(AND(C1548&lt;&gt;"",C1548&lt;&gt;OFFSET(C1548,1,0)),SUMIFS(B.2[Giá có thuế],B.2[Số ĐK],C1548),"")</f>
        <v/>
      </c>
      <c r="W1548" s="159"/>
      <c r="X1548" s="161" t="str">
        <f>IF(W1548="","",'Thông Tin Chung'!$L$3)</f>
        <v/>
      </c>
      <c r="Y1548" s="163" t="str">
        <f t="shared" ca="1" si="375"/>
        <v/>
      </c>
      <c r="Z1548" s="165"/>
      <c r="AA1548" s="155" t="str">
        <f ca="1">IF(C1548="","",IF(OR(D1548&lt;NgayBatDau,D1548&gt;NgayKetThuc),"Ngày tháng phải nằm trong kỳ báo cáo",IF(AND(G1548&lt;&gt;"",COUNTIF(D.2[Tên khách hàng],G1548)=0),"Tên KH chưa khai báo trong DSKH",IF(AND(H1548&lt;&gt;"",COUNTIF(D.1[Tên sản phẩm],H1548)=0),"SP này chưa khai báo trong DSSP",""))))</f>
        <v/>
      </c>
      <c r="AB1548" s="23" t="str">
        <f t="shared" ca="1" si="361"/>
        <v/>
      </c>
      <c r="AC1548" s="23" t="str">
        <f t="shared" ca="1" si="362"/>
        <v/>
      </c>
      <c r="AD1548" s="23" t="str">
        <f t="shared" ca="1" si="363"/>
        <v/>
      </c>
      <c r="AE1548" s="68" t="str">
        <f t="shared" ca="1" si="364"/>
        <v/>
      </c>
      <c r="AF1548" s="69" t="str">
        <f>IF(OR(H1548="",S1548=""),"",S1548-(SUM(L1548,M1548)*INDEX(D.1[Đơn giá],MATCH(H1548,D.1[Tên sản phẩm],0))))</f>
        <v/>
      </c>
      <c r="AG1548" s="90" t="str">
        <f t="shared" ca="1" si="365"/>
        <v/>
      </c>
      <c r="AH1548" s="90"/>
    </row>
    <row r="1549" spans="2:34" ht="27.75" customHeight="1" x14ac:dyDescent="0.2">
      <c r="B1549" s="154">
        <f t="shared" si="366"/>
        <v>1546</v>
      </c>
      <c r="C1549" s="155" t="str">
        <f t="shared" ca="1" si="367"/>
        <v/>
      </c>
      <c r="D1549" s="156" t="str">
        <f t="shared" ca="1" si="368"/>
        <v/>
      </c>
      <c r="E1549" s="157" t="str">
        <f t="shared" ca="1" si="369"/>
        <v/>
      </c>
      <c r="F1549" s="157"/>
      <c r="G1549" s="158" t="str">
        <f t="shared" ca="1" si="370"/>
        <v/>
      </c>
      <c r="H1549" s="159"/>
      <c r="I1549" s="160" t="str">
        <f>IF(H1549="","",INDEX(D.1[Quy cách],MATCH(H1549,D.1[Tên sản phẩm],0)))</f>
        <v/>
      </c>
      <c r="J1549" s="35" t="str">
        <f>IF(H1549="","",INDEX(D.1[ĐVT],MATCH(H1549,D.1[Tên sản phẩm],0)))</f>
        <v/>
      </c>
      <c r="K1549" s="163" t="str">
        <f>IF(H1549="","",INDEX(D.1[Đơn giá bán
(Tham khảo)],MATCH(H1549,D.1[Tên sản phẩm],0)))</f>
        <v/>
      </c>
      <c r="L1549" s="162"/>
      <c r="M1549" s="159"/>
      <c r="N1549" s="159"/>
      <c r="O1549" s="159"/>
      <c r="P1549" s="163" t="str">
        <f t="shared" si="371"/>
        <v/>
      </c>
      <c r="Q1549" s="164"/>
      <c r="R1549" s="162"/>
      <c r="S1549" s="163" t="str">
        <f t="shared" si="372"/>
        <v/>
      </c>
      <c r="T1549" s="164" t="str">
        <f t="shared" ca="1" si="373"/>
        <v/>
      </c>
      <c r="U1549" s="163" t="str">
        <f t="shared" si="374"/>
        <v/>
      </c>
      <c r="V1549" s="163" t="str">
        <f ca="1">IF(AND(C1549&lt;&gt;"",C1549&lt;&gt;OFFSET(C1549,1,0)),SUMIFS(B.2[Giá có thuế],B.2[Số ĐK],C1549),"")</f>
        <v/>
      </c>
      <c r="W1549" s="159"/>
      <c r="X1549" s="161" t="str">
        <f>IF(W1549="","",'Thông Tin Chung'!$L$3)</f>
        <v/>
      </c>
      <c r="Y1549" s="163" t="str">
        <f t="shared" ca="1" si="375"/>
        <v/>
      </c>
      <c r="Z1549" s="165"/>
      <c r="AA1549" s="155" t="str">
        <f ca="1">IF(C1549="","",IF(OR(D1549&lt;NgayBatDau,D1549&gt;NgayKetThuc),"Ngày tháng phải nằm trong kỳ báo cáo",IF(AND(G1549&lt;&gt;"",COUNTIF(D.2[Tên khách hàng],G1549)=0),"Tên KH chưa khai báo trong DSKH",IF(AND(H1549&lt;&gt;"",COUNTIF(D.1[Tên sản phẩm],H1549)=0),"SP này chưa khai báo trong DSSP",""))))</f>
        <v/>
      </c>
      <c r="AB1549" s="23" t="str">
        <f t="shared" ca="1" si="361"/>
        <v/>
      </c>
      <c r="AC1549" s="23" t="str">
        <f t="shared" ca="1" si="362"/>
        <v/>
      </c>
      <c r="AD1549" s="23" t="str">
        <f t="shared" ca="1" si="363"/>
        <v/>
      </c>
      <c r="AE1549" s="68" t="str">
        <f t="shared" ca="1" si="364"/>
        <v/>
      </c>
      <c r="AF1549" s="69" t="str">
        <f>IF(OR(H1549="",S1549=""),"",S1549-(SUM(L1549,M1549)*INDEX(D.1[Đơn giá],MATCH(H1549,D.1[Tên sản phẩm],0))))</f>
        <v/>
      </c>
      <c r="AG1549" s="90" t="str">
        <f t="shared" ca="1" si="365"/>
        <v/>
      </c>
      <c r="AH1549" s="90"/>
    </row>
    <row r="1550" spans="2:34" ht="27.75" customHeight="1" x14ac:dyDescent="0.2">
      <c r="B1550" s="154">
        <f t="shared" si="366"/>
        <v>1547</v>
      </c>
      <c r="C1550" s="155" t="str">
        <f t="shared" ca="1" si="367"/>
        <v/>
      </c>
      <c r="D1550" s="156" t="str">
        <f t="shared" ca="1" si="368"/>
        <v/>
      </c>
      <c r="E1550" s="157" t="str">
        <f t="shared" ca="1" si="369"/>
        <v/>
      </c>
      <c r="F1550" s="157"/>
      <c r="G1550" s="158" t="str">
        <f t="shared" ca="1" si="370"/>
        <v/>
      </c>
      <c r="H1550" s="159"/>
      <c r="I1550" s="160" t="str">
        <f>IF(H1550="","",INDEX(D.1[Quy cách],MATCH(H1550,D.1[Tên sản phẩm],0)))</f>
        <v/>
      </c>
      <c r="J1550" s="35" t="str">
        <f>IF(H1550="","",INDEX(D.1[ĐVT],MATCH(H1550,D.1[Tên sản phẩm],0)))</f>
        <v/>
      </c>
      <c r="K1550" s="163" t="str">
        <f>IF(H1550="","",INDEX(D.1[Đơn giá bán
(Tham khảo)],MATCH(H1550,D.1[Tên sản phẩm],0)))</f>
        <v/>
      </c>
      <c r="L1550" s="162"/>
      <c r="M1550" s="159"/>
      <c r="N1550" s="159"/>
      <c r="O1550" s="159"/>
      <c r="P1550" s="163" t="str">
        <f t="shared" si="371"/>
        <v/>
      </c>
      <c r="Q1550" s="164"/>
      <c r="R1550" s="162"/>
      <c r="S1550" s="163" t="str">
        <f t="shared" si="372"/>
        <v/>
      </c>
      <c r="T1550" s="164" t="str">
        <f t="shared" ca="1" si="373"/>
        <v/>
      </c>
      <c r="U1550" s="163" t="str">
        <f t="shared" si="374"/>
        <v/>
      </c>
      <c r="V1550" s="163" t="str">
        <f ca="1">IF(AND(C1550&lt;&gt;"",C1550&lt;&gt;OFFSET(C1550,1,0)),SUMIFS(B.2[Giá có thuế],B.2[Số ĐK],C1550),"")</f>
        <v/>
      </c>
      <c r="W1550" s="159"/>
      <c r="X1550" s="161" t="str">
        <f>IF(W1550="","",'Thông Tin Chung'!$L$3)</f>
        <v/>
      </c>
      <c r="Y1550" s="163" t="str">
        <f t="shared" ca="1" si="375"/>
        <v/>
      </c>
      <c r="Z1550" s="165"/>
      <c r="AA1550" s="155" t="str">
        <f ca="1">IF(C1550="","",IF(OR(D1550&lt;NgayBatDau,D1550&gt;NgayKetThuc),"Ngày tháng phải nằm trong kỳ báo cáo",IF(AND(G1550&lt;&gt;"",COUNTIF(D.2[Tên khách hàng],G1550)=0),"Tên KH chưa khai báo trong DSKH",IF(AND(H1550&lt;&gt;"",COUNTIF(D.1[Tên sản phẩm],H1550)=0),"SP này chưa khai báo trong DSSP",""))))</f>
        <v/>
      </c>
      <c r="AB1550" s="23" t="str">
        <f t="shared" ca="1" si="361"/>
        <v/>
      </c>
      <c r="AC1550" s="23" t="str">
        <f t="shared" ca="1" si="362"/>
        <v/>
      </c>
      <c r="AD1550" s="23" t="str">
        <f t="shared" ca="1" si="363"/>
        <v/>
      </c>
      <c r="AE1550" s="68" t="str">
        <f t="shared" ca="1" si="364"/>
        <v/>
      </c>
      <c r="AF1550" s="69" t="str">
        <f>IF(OR(H1550="",S1550=""),"",S1550-(SUM(L1550,M1550)*INDEX(D.1[Đơn giá],MATCH(H1550,D.1[Tên sản phẩm],0))))</f>
        <v/>
      </c>
      <c r="AG1550" s="90" t="str">
        <f t="shared" ca="1" si="365"/>
        <v/>
      </c>
      <c r="AH1550" s="90"/>
    </row>
    <row r="1551" spans="2:34" ht="27.75" customHeight="1" x14ac:dyDescent="0.2">
      <c r="B1551" s="154">
        <f t="shared" si="366"/>
        <v>1548</v>
      </c>
      <c r="C1551" s="155" t="str">
        <f t="shared" ca="1" si="367"/>
        <v/>
      </c>
      <c r="D1551" s="156" t="str">
        <f t="shared" ca="1" si="368"/>
        <v/>
      </c>
      <c r="E1551" s="157" t="str">
        <f t="shared" ca="1" si="369"/>
        <v/>
      </c>
      <c r="F1551" s="157"/>
      <c r="G1551" s="158" t="str">
        <f t="shared" ca="1" si="370"/>
        <v/>
      </c>
      <c r="H1551" s="159"/>
      <c r="I1551" s="160" t="str">
        <f>IF(H1551="","",INDEX(D.1[Quy cách],MATCH(H1551,D.1[Tên sản phẩm],0)))</f>
        <v/>
      </c>
      <c r="J1551" s="35" t="str">
        <f>IF(H1551="","",INDEX(D.1[ĐVT],MATCH(H1551,D.1[Tên sản phẩm],0)))</f>
        <v/>
      </c>
      <c r="K1551" s="163" t="str">
        <f>IF(H1551="","",INDEX(D.1[Đơn giá bán
(Tham khảo)],MATCH(H1551,D.1[Tên sản phẩm],0)))</f>
        <v/>
      </c>
      <c r="L1551" s="162"/>
      <c r="M1551" s="159"/>
      <c r="N1551" s="159"/>
      <c r="O1551" s="159"/>
      <c r="P1551" s="163" t="str">
        <f t="shared" si="371"/>
        <v/>
      </c>
      <c r="Q1551" s="164"/>
      <c r="R1551" s="162"/>
      <c r="S1551" s="163" t="str">
        <f t="shared" si="372"/>
        <v/>
      </c>
      <c r="T1551" s="164" t="str">
        <f t="shared" ca="1" si="373"/>
        <v/>
      </c>
      <c r="U1551" s="163" t="str">
        <f t="shared" si="374"/>
        <v/>
      </c>
      <c r="V1551" s="163" t="str">
        <f ca="1">IF(AND(C1551&lt;&gt;"",C1551&lt;&gt;OFFSET(C1551,1,0)),SUMIFS(B.2[Giá có thuế],B.2[Số ĐK],C1551),"")</f>
        <v/>
      </c>
      <c r="W1551" s="159"/>
      <c r="X1551" s="161" t="str">
        <f>IF(W1551="","",'Thông Tin Chung'!$L$3)</f>
        <v/>
      </c>
      <c r="Y1551" s="163" t="str">
        <f t="shared" ca="1" si="375"/>
        <v/>
      </c>
      <c r="Z1551" s="165"/>
      <c r="AA1551" s="155" t="str">
        <f ca="1">IF(C1551="","",IF(OR(D1551&lt;NgayBatDau,D1551&gt;NgayKetThuc),"Ngày tháng phải nằm trong kỳ báo cáo",IF(AND(G1551&lt;&gt;"",COUNTIF(D.2[Tên khách hàng],G1551)=0),"Tên KH chưa khai báo trong DSKH",IF(AND(H1551&lt;&gt;"",COUNTIF(D.1[Tên sản phẩm],H1551)=0),"SP này chưa khai báo trong DSSP",""))))</f>
        <v/>
      </c>
      <c r="AB1551" s="23" t="str">
        <f t="shared" ca="1" si="361"/>
        <v/>
      </c>
      <c r="AC1551" s="23" t="str">
        <f t="shared" ca="1" si="362"/>
        <v/>
      </c>
      <c r="AD1551" s="23" t="str">
        <f t="shared" ca="1" si="363"/>
        <v/>
      </c>
      <c r="AE1551" s="68" t="str">
        <f t="shared" ca="1" si="364"/>
        <v/>
      </c>
      <c r="AF1551" s="69" t="str">
        <f>IF(OR(H1551="",S1551=""),"",S1551-(SUM(L1551,M1551)*INDEX(D.1[Đơn giá],MATCH(H1551,D.1[Tên sản phẩm],0))))</f>
        <v/>
      </c>
      <c r="AG1551" s="90" t="str">
        <f t="shared" ca="1" si="365"/>
        <v/>
      </c>
      <c r="AH1551" s="90"/>
    </row>
    <row r="1552" spans="2:34" ht="27.75" customHeight="1" x14ac:dyDescent="0.2">
      <c r="B1552" s="154">
        <f t="shared" si="366"/>
        <v>1549</v>
      </c>
      <c r="C1552" s="155" t="str">
        <f t="shared" ca="1" si="367"/>
        <v/>
      </c>
      <c r="D1552" s="156" t="str">
        <f t="shared" ca="1" si="368"/>
        <v/>
      </c>
      <c r="E1552" s="157" t="str">
        <f t="shared" ca="1" si="369"/>
        <v/>
      </c>
      <c r="F1552" s="157"/>
      <c r="G1552" s="158" t="str">
        <f t="shared" ca="1" si="370"/>
        <v/>
      </c>
      <c r="H1552" s="159"/>
      <c r="I1552" s="160" t="str">
        <f>IF(H1552="","",INDEX(D.1[Quy cách],MATCH(H1552,D.1[Tên sản phẩm],0)))</f>
        <v/>
      </c>
      <c r="J1552" s="35" t="str">
        <f>IF(H1552="","",INDEX(D.1[ĐVT],MATCH(H1552,D.1[Tên sản phẩm],0)))</f>
        <v/>
      </c>
      <c r="K1552" s="163" t="str">
        <f>IF(H1552="","",INDEX(D.1[Đơn giá bán
(Tham khảo)],MATCH(H1552,D.1[Tên sản phẩm],0)))</f>
        <v/>
      </c>
      <c r="L1552" s="162"/>
      <c r="M1552" s="159"/>
      <c r="N1552" s="159"/>
      <c r="O1552" s="159"/>
      <c r="P1552" s="163" t="str">
        <f t="shared" si="371"/>
        <v/>
      </c>
      <c r="Q1552" s="164"/>
      <c r="R1552" s="162"/>
      <c r="S1552" s="163" t="str">
        <f t="shared" si="372"/>
        <v/>
      </c>
      <c r="T1552" s="164" t="str">
        <f t="shared" ca="1" si="373"/>
        <v/>
      </c>
      <c r="U1552" s="163" t="str">
        <f t="shared" si="374"/>
        <v/>
      </c>
      <c r="V1552" s="163" t="str">
        <f ca="1">IF(AND(C1552&lt;&gt;"",C1552&lt;&gt;OFFSET(C1552,1,0)),SUMIFS(B.2[Giá có thuế],B.2[Số ĐK],C1552),"")</f>
        <v/>
      </c>
      <c r="W1552" s="159"/>
      <c r="X1552" s="161" t="str">
        <f>IF(W1552="","",'Thông Tin Chung'!$L$3)</f>
        <v/>
      </c>
      <c r="Y1552" s="163" t="str">
        <f t="shared" ca="1" si="375"/>
        <v/>
      </c>
      <c r="Z1552" s="165"/>
      <c r="AA1552" s="155" t="str">
        <f ca="1">IF(C1552="","",IF(OR(D1552&lt;NgayBatDau,D1552&gt;NgayKetThuc),"Ngày tháng phải nằm trong kỳ báo cáo",IF(AND(G1552&lt;&gt;"",COUNTIF(D.2[Tên khách hàng],G1552)=0),"Tên KH chưa khai báo trong DSKH",IF(AND(H1552&lt;&gt;"",COUNTIF(D.1[Tên sản phẩm],H1552)=0),"SP này chưa khai báo trong DSSP",""))))</f>
        <v/>
      </c>
      <c r="AB1552" s="23" t="str">
        <f t="shared" ca="1" si="361"/>
        <v/>
      </c>
      <c r="AC1552" s="23" t="str">
        <f t="shared" ca="1" si="362"/>
        <v/>
      </c>
      <c r="AD1552" s="23" t="str">
        <f t="shared" ca="1" si="363"/>
        <v/>
      </c>
      <c r="AE1552" s="68" t="str">
        <f t="shared" ca="1" si="364"/>
        <v/>
      </c>
      <c r="AF1552" s="69" t="str">
        <f>IF(OR(H1552="",S1552=""),"",S1552-(SUM(L1552,M1552)*INDEX(D.1[Đơn giá],MATCH(H1552,D.1[Tên sản phẩm],0))))</f>
        <v/>
      </c>
      <c r="AG1552" s="90" t="str">
        <f t="shared" ca="1" si="365"/>
        <v/>
      </c>
      <c r="AH1552" s="90"/>
    </row>
    <row r="1553" spans="2:34" ht="27.75" customHeight="1" x14ac:dyDescent="0.2">
      <c r="B1553" s="154">
        <f t="shared" si="366"/>
        <v>1550</v>
      </c>
      <c r="C1553" s="155" t="str">
        <f t="shared" ca="1" si="367"/>
        <v/>
      </c>
      <c r="D1553" s="156" t="str">
        <f t="shared" ca="1" si="368"/>
        <v/>
      </c>
      <c r="E1553" s="157" t="str">
        <f t="shared" ca="1" si="369"/>
        <v/>
      </c>
      <c r="F1553" s="157"/>
      <c r="G1553" s="158" t="str">
        <f t="shared" ca="1" si="370"/>
        <v/>
      </c>
      <c r="H1553" s="159"/>
      <c r="I1553" s="160" t="str">
        <f>IF(H1553="","",INDEX(D.1[Quy cách],MATCH(H1553,D.1[Tên sản phẩm],0)))</f>
        <v/>
      </c>
      <c r="J1553" s="35" t="str">
        <f>IF(H1553="","",INDEX(D.1[ĐVT],MATCH(H1553,D.1[Tên sản phẩm],0)))</f>
        <v/>
      </c>
      <c r="K1553" s="163" t="str">
        <f>IF(H1553="","",INDEX(D.1[Đơn giá bán
(Tham khảo)],MATCH(H1553,D.1[Tên sản phẩm],0)))</f>
        <v/>
      </c>
      <c r="L1553" s="162"/>
      <c r="M1553" s="159"/>
      <c r="N1553" s="159"/>
      <c r="O1553" s="159"/>
      <c r="P1553" s="163" t="str">
        <f t="shared" si="371"/>
        <v/>
      </c>
      <c r="Q1553" s="164"/>
      <c r="R1553" s="162"/>
      <c r="S1553" s="163" t="str">
        <f t="shared" si="372"/>
        <v/>
      </c>
      <c r="T1553" s="164" t="str">
        <f t="shared" ca="1" si="373"/>
        <v/>
      </c>
      <c r="U1553" s="163" t="str">
        <f t="shared" si="374"/>
        <v/>
      </c>
      <c r="V1553" s="163" t="str">
        <f ca="1">IF(AND(C1553&lt;&gt;"",C1553&lt;&gt;OFFSET(C1553,1,0)),SUMIFS(B.2[Giá có thuế],B.2[Số ĐK],C1553),"")</f>
        <v/>
      </c>
      <c r="W1553" s="159"/>
      <c r="X1553" s="161" t="str">
        <f>IF(W1553="","",'Thông Tin Chung'!$L$3)</f>
        <v/>
      </c>
      <c r="Y1553" s="163" t="str">
        <f t="shared" ca="1" si="375"/>
        <v/>
      </c>
      <c r="Z1553" s="165"/>
      <c r="AA1553" s="155" t="str">
        <f ca="1">IF(C1553="","",IF(OR(D1553&lt;NgayBatDau,D1553&gt;NgayKetThuc),"Ngày tháng phải nằm trong kỳ báo cáo",IF(AND(G1553&lt;&gt;"",COUNTIF(D.2[Tên khách hàng],G1553)=0),"Tên KH chưa khai báo trong DSKH",IF(AND(H1553&lt;&gt;"",COUNTIF(D.1[Tên sản phẩm],H1553)=0),"SP này chưa khai báo trong DSSP",""))))</f>
        <v/>
      </c>
      <c r="AB1553" s="23" t="str">
        <f t="shared" ca="1" si="361"/>
        <v/>
      </c>
      <c r="AC1553" s="23" t="str">
        <f t="shared" ca="1" si="362"/>
        <v/>
      </c>
      <c r="AD1553" s="23" t="str">
        <f t="shared" ca="1" si="363"/>
        <v/>
      </c>
      <c r="AE1553" s="68" t="str">
        <f t="shared" ca="1" si="364"/>
        <v/>
      </c>
      <c r="AF1553" s="69" t="str">
        <f>IF(OR(H1553="",S1553=""),"",S1553-(SUM(L1553,M1553)*INDEX(D.1[Đơn giá],MATCH(H1553,D.1[Tên sản phẩm],0))))</f>
        <v/>
      </c>
      <c r="AG1553" s="90" t="str">
        <f t="shared" ca="1" si="365"/>
        <v/>
      </c>
      <c r="AH1553" s="90"/>
    </row>
    <row r="1554" spans="2:34" ht="27.75" customHeight="1" x14ac:dyDescent="0.2">
      <c r="B1554" s="154">
        <f t="shared" si="366"/>
        <v>1551</v>
      </c>
      <c r="C1554" s="155" t="str">
        <f t="shared" ca="1" si="367"/>
        <v/>
      </c>
      <c r="D1554" s="156" t="str">
        <f t="shared" ca="1" si="368"/>
        <v/>
      </c>
      <c r="E1554" s="157" t="str">
        <f t="shared" ca="1" si="369"/>
        <v/>
      </c>
      <c r="F1554" s="157"/>
      <c r="G1554" s="158" t="str">
        <f t="shared" ca="1" si="370"/>
        <v/>
      </c>
      <c r="H1554" s="159"/>
      <c r="I1554" s="160" t="str">
        <f>IF(H1554="","",INDEX(D.1[Quy cách],MATCH(H1554,D.1[Tên sản phẩm],0)))</f>
        <v/>
      </c>
      <c r="J1554" s="35" t="str">
        <f>IF(H1554="","",INDEX(D.1[ĐVT],MATCH(H1554,D.1[Tên sản phẩm],0)))</f>
        <v/>
      </c>
      <c r="K1554" s="163" t="str">
        <f>IF(H1554="","",INDEX(D.1[Đơn giá bán
(Tham khảo)],MATCH(H1554,D.1[Tên sản phẩm],0)))</f>
        <v/>
      </c>
      <c r="L1554" s="162"/>
      <c r="M1554" s="159"/>
      <c r="N1554" s="159"/>
      <c r="O1554" s="159"/>
      <c r="P1554" s="163" t="str">
        <f t="shared" si="371"/>
        <v/>
      </c>
      <c r="Q1554" s="164"/>
      <c r="R1554" s="162"/>
      <c r="S1554" s="163" t="str">
        <f t="shared" si="372"/>
        <v/>
      </c>
      <c r="T1554" s="164" t="str">
        <f t="shared" ca="1" si="373"/>
        <v/>
      </c>
      <c r="U1554" s="163" t="str">
        <f t="shared" si="374"/>
        <v/>
      </c>
      <c r="V1554" s="163" t="str">
        <f ca="1">IF(AND(C1554&lt;&gt;"",C1554&lt;&gt;OFFSET(C1554,1,0)),SUMIFS(B.2[Giá có thuế],B.2[Số ĐK],C1554),"")</f>
        <v/>
      </c>
      <c r="W1554" s="159"/>
      <c r="X1554" s="161" t="str">
        <f>IF(W1554="","",'Thông Tin Chung'!$L$3)</f>
        <v/>
      </c>
      <c r="Y1554" s="163" t="str">
        <f t="shared" ca="1" si="375"/>
        <v/>
      </c>
      <c r="Z1554" s="165"/>
      <c r="AA1554" s="155" t="str">
        <f ca="1">IF(C1554="","",IF(OR(D1554&lt;NgayBatDau,D1554&gt;NgayKetThuc),"Ngày tháng phải nằm trong kỳ báo cáo",IF(AND(G1554&lt;&gt;"",COUNTIF(D.2[Tên khách hàng],G1554)=0),"Tên KH chưa khai báo trong DSKH",IF(AND(H1554&lt;&gt;"",COUNTIF(D.1[Tên sản phẩm],H1554)=0),"SP này chưa khai báo trong DSSP",""))))</f>
        <v/>
      </c>
      <c r="AB1554" s="23" t="str">
        <f t="shared" ca="1" si="361"/>
        <v/>
      </c>
      <c r="AC1554" s="23" t="str">
        <f t="shared" ca="1" si="362"/>
        <v/>
      </c>
      <c r="AD1554" s="23" t="str">
        <f t="shared" ca="1" si="363"/>
        <v/>
      </c>
      <c r="AE1554" s="68" t="str">
        <f t="shared" ca="1" si="364"/>
        <v/>
      </c>
      <c r="AF1554" s="69" t="str">
        <f>IF(OR(H1554="",S1554=""),"",S1554-(SUM(L1554,M1554)*INDEX(D.1[Đơn giá],MATCH(H1554,D.1[Tên sản phẩm],0))))</f>
        <v/>
      </c>
      <c r="AG1554" s="90" t="str">
        <f t="shared" ca="1" si="365"/>
        <v/>
      </c>
      <c r="AH1554" s="90"/>
    </row>
    <row r="1555" spans="2:34" ht="27.75" customHeight="1" x14ac:dyDescent="0.2">
      <c r="B1555" s="154">
        <f t="shared" si="366"/>
        <v>1552</v>
      </c>
      <c r="C1555" s="155" t="str">
        <f t="shared" ca="1" si="367"/>
        <v/>
      </c>
      <c r="D1555" s="156" t="str">
        <f t="shared" ca="1" si="368"/>
        <v/>
      </c>
      <c r="E1555" s="157" t="str">
        <f t="shared" ca="1" si="369"/>
        <v/>
      </c>
      <c r="F1555" s="157"/>
      <c r="G1555" s="158" t="str">
        <f t="shared" ca="1" si="370"/>
        <v/>
      </c>
      <c r="H1555" s="159"/>
      <c r="I1555" s="160" t="str">
        <f>IF(H1555="","",INDEX(D.1[Quy cách],MATCH(H1555,D.1[Tên sản phẩm],0)))</f>
        <v/>
      </c>
      <c r="J1555" s="35" t="str">
        <f>IF(H1555="","",INDEX(D.1[ĐVT],MATCH(H1555,D.1[Tên sản phẩm],0)))</f>
        <v/>
      </c>
      <c r="K1555" s="163" t="str">
        <f>IF(H1555="","",INDEX(D.1[Đơn giá bán
(Tham khảo)],MATCH(H1555,D.1[Tên sản phẩm],0)))</f>
        <v/>
      </c>
      <c r="L1555" s="162"/>
      <c r="M1555" s="159"/>
      <c r="N1555" s="159"/>
      <c r="O1555" s="159"/>
      <c r="P1555" s="163" t="str">
        <f t="shared" si="371"/>
        <v/>
      </c>
      <c r="Q1555" s="164"/>
      <c r="R1555" s="162"/>
      <c r="S1555" s="163" t="str">
        <f t="shared" si="372"/>
        <v/>
      </c>
      <c r="T1555" s="164" t="str">
        <f t="shared" ca="1" si="373"/>
        <v/>
      </c>
      <c r="U1555" s="163" t="str">
        <f t="shared" si="374"/>
        <v/>
      </c>
      <c r="V1555" s="163" t="str">
        <f ca="1">IF(AND(C1555&lt;&gt;"",C1555&lt;&gt;OFFSET(C1555,1,0)),SUMIFS(B.2[Giá có thuế],B.2[Số ĐK],C1555),"")</f>
        <v/>
      </c>
      <c r="W1555" s="159"/>
      <c r="X1555" s="161" t="str">
        <f>IF(W1555="","",'Thông Tin Chung'!$L$3)</f>
        <v/>
      </c>
      <c r="Y1555" s="163" t="str">
        <f t="shared" ca="1" si="375"/>
        <v/>
      </c>
      <c r="Z1555" s="165"/>
      <c r="AA1555" s="155" t="str">
        <f ca="1">IF(C1555="","",IF(OR(D1555&lt;NgayBatDau,D1555&gt;NgayKetThuc),"Ngày tháng phải nằm trong kỳ báo cáo",IF(AND(G1555&lt;&gt;"",COUNTIF(D.2[Tên khách hàng],G1555)=0),"Tên KH chưa khai báo trong DSKH",IF(AND(H1555&lt;&gt;"",COUNTIF(D.1[Tên sản phẩm],H1555)=0),"SP này chưa khai báo trong DSSP",""))))</f>
        <v/>
      </c>
      <c r="AB1555" s="23" t="str">
        <f t="shared" ca="1" si="361"/>
        <v/>
      </c>
      <c r="AC1555" s="23" t="str">
        <f t="shared" ca="1" si="362"/>
        <v/>
      </c>
      <c r="AD1555" s="23" t="str">
        <f t="shared" ca="1" si="363"/>
        <v/>
      </c>
      <c r="AE1555" s="68" t="str">
        <f t="shared" ca="1" si="364"/>
        <v/>
      </c>
      <c r="AF1555" s="69" t="str">
        <f>IF(OR(H1555="",S1555=""),"",S1555-(SUM(L1555,M1555)*INDEX(D.1[Đơn giá],MATCH(H1555,D.1[Tên sản phẩm],0))))</f>
        <v/>
      </c>
      <c r="AG1555" s="90" t="str">
        <f t="shared" ca="1" si="365"/>
        <v/>
      </c>
      <c r="AH1555" s="90"/>
    </row>
    <row r="1556" spans="2:34" ht="27.75" customHeight="1" x14ac:dyDescent="0.2">
      <c r="B1556" s="154">
        <f t="shared" si="366"/>
        <v>1553</v>
      </c>
      <c r="C1556" s="155" t="str">
        <f t="shared" ca="1" si="367"/>
        <v/>
      </c>
      <c r="D1556" s="156" t="str">
        <f t="shared" ca="1" si="368"/>
        <v/>
      </c>
      <c r="E1556" s="157" t="str">
        <f t="shared" ca="1" si="369"/>
        <v/>
      </c>
      <c r="F1556" s="157"/>
      <c r="G1556" s="158" t="str">
        <f t="shared" ca="1" si="370"/>
        <v/>
      </c>
      <c r="H1556" s="159"/>
      <c r="I1556" s="160" t="str">
        <f>IF(H1556="","",INDEX(D.1[Quy cách],MATCH(H1556,D.1[Tên sản phẩm],0)))</f>
        <v/>
      </c>
      <c r="J1556" s="35" t="str">
        <f>IF(H1556="","",INDEX(D.1[ĐVT],MATCH(H1556,D.1[Tên sản phẩm],0)))</f>
        <v/>
      </c>
      <c r="K1556" s="163" t="str">
        <f>IF(H1556="","",INDEX(D.1[Đơn giá bán
(Tham khảo)],MATCH(H1556,D.1[Tên sản phẩm],0)))</f>
        <v/>
      </c>
      <c r="L1556" s="162"/>
      <c r="M1556" s="159"/>
      <c r="N1556" s="159"/>
      <c r="O1556" s="159"/>
      <c r="P1556" s="163" t="str">
        <f t="shared" si="371"/>
        <v/>
      </c>
      <c r="Q1556" s="164"/>
      <c r="R1556" s="162"/>
      <c r="S1556" s="163" t="str">
        <f t="shared" si="372"/>
        <v/>
      </c>
      <c r="T1556" s="164" t="str">
        <f t="shared" ca="1" si="373"/>
        <v/>
      </c>
      <c r="U1556" s="163" t="str">
        <f t="shared" si="374"/>
        <v/>
      </c>
      <c r="V1556" s="163" t="str">
        <f ca="1">IF(AND(C1556&lt;&gt;"",C1556&lt;&gt;OFFSET(C1556,1,0)),SUMIFS(B.2[Giá có thuế],B.2[Số ĐK],C1556),"")</f>
        <v/>
      </c>
      <c r="W1556" s="159"/>
      <c r="X1556" s="161" t="str">
        <f>IF(W1556="","",'Thông Tin Chung'!$L$3)</f>
        <v/>
      </c>
      <c r="Y1556" s="163" t="str">
        <f t="shared" ca="1" si="375"/>
        <v/>
      </c>
      <c r="Z1556" s="165"/>
      <c r="AA1556" s="155" t="str">
        <f ca="1">IF(C1556="","",IF(OR(D1556&lt;NgayBatDau,D1556&gt;NgayKetThuc),"Ngày tháng phải nằm trong kỳ báo cáo",IF(AND(G1556&lt;&gt;"",COUNTIF(D.2[Tên khách hàng],G1556)=0),"Tên KH chưa khai báo trong DSKH",IF(AND(H1556&lt;&gt;"",COUNTIF(D.1[Tên sản phẩm],H1556)=0),"SP này chưa khai báo trong DSSP",""))))</f>
        <v/>
      </c>
      <c r="AB1556" s="23" t="str">
        <f t="shared" ca="1" si="361"/>
        <v/>
      </c>
      <c r="AC1556" s="23" t="str">
        <f t="shared" ca="1" si="362"/>
        <v/>
      </c>
      <c r="AD1556" s="23" t="str">
        <f t="shared" ca="1" si="363"/>
        <v/>
      </c>
      <c r="AE1556" s="68" t="str">
        <f t="shared" ca="1" si="364"/>
        <v/>
      </c>
      <c r="AF1556" s="69" t="str">
        <f>IF(OR(H1556="",S1556=""),"",S1556-(SUM(L1556,M1556)*INDEX(D.1[Đơn giá],MATCH(H1556,D.1[Tên sản phẩm],0))))</f>
        <v/>
      </c>
      <c r="AG1556" s="90" t="str">
        <f t="shared" ca="1" si="365"/>
        <v/>
      </c>
      <c r="AH1556" s="90"/>
    </row>
    <row r="1557" spans="2:34" ht="27.75" customHeight="1" x14ac:dyDescent="0.2">
      <c r="B1557" s="154">
        <f t="shared" si="366"/>
        <v>1554</v>
      </c>
      <c r="C1557" s="155" t="str">
        <f t="shared" ca="1" si="367"/>
        <v/>
      </c>
      <c r="D1557" s="156" t="str">
        <f t="shared" ca="1" si="368"/>
        <v/>
      </c>
      <c r="E1557" s="157" t="str">
        <f t="shared" ca="1" si="369"/>
        <v/>
      </c>
      <c r="F1557" s="157"/>
      <c r="G1557" s="158" t="str">
        <f t="shared" ca="1" si="370"/>
        <v/>
      </c>
      <c r="H1557" s="159"/>
      <c r="I1557" s="160" t="str">
        <f>IF(H1557="","",INDEX(D.1[Quy cách],MATCH(H1557,D.1[Tên sản phẩm],0)))</f>
        <v/>
      </c>
      <c r="J1557" s="35" t="str">
        <f>IF(H1557="","",INDEX(D.1[ĐVT],MATCH(H1557,D.1[Tên sản phẩm],0)))</f>
        <v/>
      </c>
      <c r="K1557" s="163" t="str">
        <f>IF(H1557="","",INDEX(D.1[Đơn giá bán
(Tham khảo)],MATCH(H1557,D.1[Tên sản phẩm],0)))</f>
        <v/>
      </c>
      <c r="L1557" s="162"/>
      <c r="M1557" s="159"/>
      <c r="N1557" s="159"/>
      <c r="O1557" s="159"/>
      <c r="P1557" s="163" t="str">
        <f t="shared" si="371"/>
        <v/>
      </c>
      <c r="Q1557" s="164"/>
      <c r="R1557" s="162"/>
      <c r="S1557" s="163" t="str">
        <f t="shared" si="372"/>
        <v/>
      </c>
      <c r="T1557" s="164" t="str">
        <f t="shared" ca="1" si="373"/>
        <v/>
      </c>
      <c r="U1557" s="163" t="str">
        <f t="shared" si="374"/>
        <v/>
      </c>
      <c r="V1557" s="163" t="str">
        <f ca="1">IF(AND(C1557&lt;&gt;"",C1557&lt;&gt;OFFSET(C1557,1,0)),SUMIFS(B.2[Giá có thuế],B.2[Số ĐK],C1557),"")</f>
        <v/>
      </c>
      <c r="W1557" s="159"/>
      <c r="X1557" s="161" t="str">
        <f>IF(W1557="","",'Thông Tin Chung'!$L$3)</f>
        <v/>
      </c>
      <c r="Y1557" s="163" t="str">
        <f t="shared" ca="1" si="375"/>
        <v/>
      </c>
      <c r="Z1557" s="165"/>
      <c r="AA1557" s="155" t="str">
        <f ca="1">IF(C1557="","",IF(OR(D1557&lt;NgayBatDau,D1557&gt;NgayKetThuc),"Ngày tháng phải nằm trong kỳ báo cáo",IF(AND(G1557&lt;&gt;"",COUNTIF(D.2[Tên khách hàng],G1557)=0),"Tên KH chưa khai báo trong DSKH",IF(AND(H1557&lt;&gt;"",COUNTIF(D.1[Tên sản phẩm],H1557)=0),"SP này chưa khai báo trong DSSP",""))))</f>
        <v/>
      </c>
      <c r="AB1557" s="23" t="str">
        <f t="shared" ca="1" si="361"/>
        <v/>
      </c>
      <c r="AC1557" s="23" t="str">
        <f t="shared" ca="1" si="362"/>
        <v/>
      </c>
      <c r="AD1557" s="23" t="str">
        <f t="shared" ca="1" si="363"/>
        <v/>
      </c>
      <c r="AE1557" s="68" t="str">
        <f t="shared" ca="1" si="364"/>
        <v/>
      </c>
      <c r="AF1557" s="69" t="str">
        <f>IF(OR(H1557="",S1557=""),"",S1557-(SUM(L1557,M1557)*INDEX(D.1[Đơn giá],MATCH(H1557,D.1[Tên sản phẩm],0))))</f>
        <v/>
      </c>
      <c r="AG1557" s="90" t="str">
        <f t="shared" ca="1" si="365"/>
        <v/>
      </c>
      <c r="AH1557" s="90"/>
    </row>
    <row r="1558" spans="2:34" ht="27.75" customHeight="1" x14ac:dyDescent="0.2">
      <c r="B1558" s="154">
        <f t="shared" si="366"/>
        <v>1555</v>
      </c>
      <c r="C1558" s="155" t="str">
        <f t="shared" ca="1" si="367"/>
        <v/>
      </c>
      <c r="D1558" s="156" t="str">
        <f t="shared" ca="1" si="368"/>
        <v/>
      </c>
      <c r="E1558" s="157" t="str">
        <f t="shared" ca="1" si="369"/>
        <v/>
      </c>
      <c r="F1558" s="157"/>
      <c r="G1558" s="158" t="str">
        <f t="shared" ca="1" si="370"/>
        <v/>
      </c>
      <c r="H1558" s="159"/>
      <c r="I1558" s="160" t="str">
        <f>IF(H1558="","",INDEX(D.1[Quy cách],MATCH(H1558,D.1[Tên sản phẩm],0)))</f>
        <v/>
      </c>
      <c r="J1558" s="35" t="str">
        <f>IF(H1558="","",INDEX(D.1[ĐVT],MATCH(H1558,D.1[Tên sản phẩm],0)))</f>
        <v/>
      </c>
      <c r="K1558" s="163" t="str">
        <f>IF(H1558="","",INDEX(D.1[Đơn giá bán
(Tham khảo)],MATCH(H1558,D.1[Tên sản phẩm],0)))</f>
        <v/>
      </c>
      <c r="L1558" s="162"/>
      <c r="M1558" s="159"/>
      <c r="N1558" s="159"/>
      <c r="O1558" s="159"/>
      <c r="P1558" s="163" t="str">
        <f t="shared" si="371"/>
        <v/>
      </c>
      <c r="Q1558" s="164"/>
      <c r="R1558" s="162"/>
      <c r="S1558" s="163" t="str">
        <f t="shared" si="372"/>
        <v/>
      </c>
      <c r="T1558" s="164" t="str">
        <f t="shared" ca="1" si="373"/>
        <v/>
      </c>
      <c r="U1558" s="163" t="str">
        <f t="shared" si="374"/>
        <v/>
      </c>
      <c r="V1558" s="163" t="str">
        <f ca="1">IF(AND(C1558&lt;&gt;"",C1558&lt;&gt;OFFSET(C1558,1,0)),SUMIFS(B.2[Giá có thuế],B.2[Số ĐK],C1558),"")</f>
        <v/>
      </c>
      <c r="W1558" s="159"/>
      <c r="X1558" s="161" t="str">
        <f>IF(W1558="","",'Thông Tin Chung'!$L$3)</f>
        <v/>
      </c>
      <c r="Y1558" s="163" t="str">
        <f t="shared" ca="1" si="375"/>
        <v/>
      </c>
      <c r="Z1558" s="165"/>
      <c r="AA1558" s="155" t="str">
        <f ca="1">IF(C1558="","",IF(OR(D1558&lt;NgayBatDau,D1558&gt;NgayKetThuc),"Ngày tháng phải nằm trong kỳ báo cáo",IF(AND(G1558&lt;&gt;"",COUNTIF(D.2[Tên khách hàng],G1558)=0),"Tên KH chưa khai báo trong DSKH",IF(AND(H1558&lt;&gt;"",COUNTIF(D.1[Tên sản phẩm],H1558)=0),"SP này chưa khai báo trong DSSP",""))))</f>
        <v/>
      </c>
      <c r="AB1558" s="23" t="str">
        <f t="shared" ca="1" si="361"/>
        <v/>
      </c>
      <c r="AC1558" s="23" t="str">
        <f t="shared" ca="1" si="362"/>
        <v/>
      </c>
      <c r="AD1558" s="23" t="str">
        <f t="shared" ca="1" si="363"/>
        <v/>
      </c>
      <c r="AE1558" s="68" t="str">
        <f t="shared" ca="1" si="364"/>
        <v/>
      </c>
      <c r="AF1558" s="69" t="str">
        <f>IF(OR(H1558="",S1558=""),"",S1558-(SUM(L1558,M1558)*INDEX(D.1[Đơn giá],MATCH(H1558,D.1[Tên sản phẩm],0))))</f>
        <v/>
      </c>
      <c r="AG1558" s="90" t="str">
        <f t="shared" ca="1" si="365"/>
        <v/>
      </c>
      <c r="AH1558" s="90"/>
    </row>
    <row r="1559" spans="2:34" ht="27.75" customHeight="1" x14ac:dyDescent="0.2">
      <c r="B1559" s="154">
        <f t="shared" si="366"/>
        <v>1556</v>
      </c>
      <c r="C1559" s="155" t="str">
        <f t="shared" ca="1" si="367"/>
        <v/>
      </c>
      <c r="D1559" s="156" t="str">
        <f t="shared" ca="1" si="368"/>
        <v/>
      </c>
      <c r="E1559" s="157" t="str">
        <f t="shared" ca="1" si="369"/>
        <v/>
      </c>
      <c r="F1559" s="157"/>
      <c r="G1559" s="158" t="str">
        <f t="shared" ca="1" si="370"/>
        <v/>
      </c>
      <c r="H1559" s="159"/>
      <c r="I1559" s="160" t="str">
        <f>IF(H1559="","",INDEX(D.1[Quy cách],MATCH(H1559,D.1[Tên sản phẩm],0)))</f>
        <v/>
      </c>
      <c r="J1559" s="35" t="str">
        <f>IF(H1559="","",INDEX(D.1[ĐVT],MATCH(H1559,D.1[Tên sản phẩm],0)))</f>
        <v/>
      </c>
      <c r="K1559" s="163" t="str">
        <f>IF(H1559="","",INDEX(D.1[Đơn giá bán
(Tham khảo)],MATCH(H1559,D.1[Tên sản phẩm],0)))</f>
        <v/>
      </c>
      <c r="L1559" s="162"/>
      <c r="M1559" s="159"/>
      <c r="N1559" s="159"/>
      <c r="O1559" s="159"/>
      <c r="P1559" s="163" t="str">
        <f t="shared" si="371"/>
        <v/>
      </c>
      <c r="Q1559" s="164"/>
      <c r="R1559" s="162"/>
      <c r="S1559" s="163" t="str">
        <f t="shared" si="372"/>
        <v/>
      </c>
      <c r="T1559" s="164" t="str">
        <f t="shared" ca="1" si="373"/>
        <v/>
      </c>
      <c r="U1559" s="163" t="str">
        <f t="shared" si="374"/>
        <v/>
      </c>
      <c r="V1559" s="163" t="str">
        <f ca="1">IF(AND(C1559&lt;&gt;"",C1559&lt;&gt;OFFSET(C1559,1,0)),SUMIFS(B.2[Giá có thuế],B.2[Số ĐK],C1559),"")</f>
        <v/>
      </c>
      <c r="W1559" s="159"/>
      <c r="X1559" s="161" t="str">
        <f>IF(W1559="","",'Thông Tin Chung'!$L$3)</f>
        <v/>
      </c>
      <c r="Y1559" s="163" t="str">
        <f t="shared" ca="1" si="375"/>
        <v/>
      </c>
      <c r="Z1559" s="165"/>
      <c r="AA1559" s="155" t="str">
        <f ca="1">IF(C1559="","",IF(OR(D1559&lt;NgayBatDau,D1559&gt;NgayKetThuc),"Ngày tháng phải nằm trong kỳ báo cáo",IF(AND(G1559&lt;&gt;"",COUNTIF(D.2[Tên khách hàng],G1559)=0),"Tên KH chưa khai báo trong DSKH",IF(AND(H1559&lt;&gt;"",COUNTIF(D.1[Tên sản phẩm],H1559)=0),"SP này chưa khai báo trong DSSP",""))))</f>
        <v/>
      </c>
      <c r="AB1559" s="23" t="str">
        <f t="shared" ca="1" si="361"/>
        <v/>
      </c>
      <c r="AC1559" s="23" t="str">
        <f t="shared" ca="1" si="362"/>
        <v/>
      </c>
      <c r="AD1559" s="23" t="str">
        <f t="shared" ca="1" si="363"/>
        <v/>
      </c>
      <c r="AE1559" s="68" t="str">
        <f t="shared" ca="1" si="364"/>
        <v/>
      </c>
      <c r="AF1559" s="69" t="str">
        <f>IF(OR(H1559="",S1559=""),"",S1559-(SUM(L1559,M1559)*INDEX(D.1[Đơn giá],MATCH(H1559,D.1[Tên sản phẩm],0))))</f>
        <v/>
      </c>
      <c r="AG1559" s="90" t="str">
        <f t="shared" ca="1" si="365"/>
        <v/>
      </c>
      <c r="AH1559" s="90"/>
    </row>
    <row r="1560" spans="2:34" ht="27.75" customHeight="1" x14ac:dyDescent="0.2">
      <c r="B1560" s="154">
        <f t="shared" si="366"/>
        <v>1557</v>
      </c>
      <c r="C1560" s="155" t="str">
        <f t="shared" ca="1" si="367"/>
        <v/>
      </c>
      <c r="D1560" s="156" t="str">
        <f t="shared" ca="1" si="368"/>
        <v/>
      </c>
      <c r="E1560" s="157" t="str">
        <f t="shared" ca="1" si="369"/>
        <v/>
      </c>
      <c r="F1560" s="157"/>
      <c r="G1560" s="158" t="str">
        <f t="shared" ca="1" si="370"/>
        <v/>
      </c>
      <c r="H1560" s="159"/>
      <c r="I1560" s="160" t="str">
        <f>IF(H1560="","",INDEX(D.1[Quy cách],MATCH(H1560,D.1[Tên sản phẩm],0)))</f>
        <v/>
      </c>
      <c r="J1560" s="35" t="str">
        <f>IF(H1560="","",INDEX(D.1[ĐVT],MATCH(H1560,D.1[Tên sản phẩm],0)))</f>
        <v/>
      </c>
      <c r="K1560" s="163" t="str">
        <f>IF(H1560="","",INDEX(D.1[Đơn giá bán
(Tham khảo)],MATCH(H1560,D.1[Tên sản phẩm],0)))</f>
        <v/>
      </c>
      <c r="L1560" s="162"/>
      <c r="M1560" s="159"/>
      <c r="N1560" s="159"/>
      <c r="O1560" s="159"/>
      <c r="P1560" s="163" t="str">
        <f t="shared" si="371"/>
        <v/>
      </c>
      <c r="Q1560" s="164"/>
      <c r="R1560" s="162"/>
      <c r="S1560" s="163" t="str">
        <f t="shared" si="372"/>
        <v/>
      </c>
      <c r="T1560" s="164" t="str">
        <f t="shared" ca="1" si="373"/>
        <v/>
      </c>
      <c r="U1560" s="163" t="str">
        <f t="shared" si="374"/>
        <v/>
      </c>
      <c r="V1560" s="163" t="str">
        <f ca="1">IF(AND(C1560&lt;&gt;"",C1560&lt;&gt;OFFSET(C1560,1,0)),SUMIFS(B.2[Giá có thuế],B.2[Số ĐK],C1560),"")</f>
        <v/>
      </c>
      <c r="W1560" s="159"/>
      <c r="X1560" s="161" t="str">
        <f>IF(W1560="","",'Thông Tin Chung'!$L$3)</f>
        <v/>
      </c>
      <c r="Y1560" s="163" t="str">
        <f t="shared" ca="1" si="375"/>
        <v/>
      </c>
      <c r="Z1560" s="165"/>
      <c r="AA1560" s="155" t="str">
        <f ca="1">IF(C1560="","",IF(OR(D1560&lt;NgayBatDau,D1560&gt;NgayKetThuc),"Ngày tháng phải nằm trong kỳ báo cáo",IF(AND(G1560&lt;&gt;"",COUNTIF(D.2[Tên khách hàng],G1560)=0),"Tên KH chưa khai báo trong DSKH",IF(AND(H1560&lt;&gt;"",COUNTIF(D.1[Tên sản phẩm],H1560)=0),"SP này chưa khai báo trong DSSP",""))))</f>
        <v/>
      </c>
      <c r="AB1560" s="23" t="str">
        <f t="shared" ca="1" si="361"/>
        <v/>
      </c>
      <c r="AC1560" s="23" t="str">
        <f t="shared" ca="1" si="362"/>
        <v/>
      </c>
      <c r="AD1560" s="23" t="str">
        <f t="shared" ca="1" si="363"/>
        <v/>
      </c>
      <c r="AE1560" s="68" t="str">
        <f t="shared" ca="1" si="364"/>
        <v/>
      </c>
      <c r="AF1560" s="69" t="str">
        <f>IF(OR(H1560="",S1560=""),"",S1560-(SUM(L1560,M1560)*INDEX(D.1[Đơn giá],MATCH(H1560,D.1[Tên sản phẩm],0))))</f>
        <v/>
      </c>
      <c r="AG1560" s="90" t="str">
        <f t="shared" ca="1" si="365"/>
        <v/>
      </c>
      <c r="AH1560" s="90"/>
    </row>
    <row r="1561" spans="2:34" ht="27.75" customHeight="1" x14ac:dyDescent="0.2">
      <c r="B1561" s="154">
        <f t="shared" si="366"/>
        <v>1558</v>
      </c>
      <c r="C1561" s="155" t="str">
        <f t="shared" ca="1" si="367"/>
        <v/>
      </c>
      <c r="D1561" s="156" t="str">
        <f t="shared" ca="1" si="368"/>
        <v/>
      </c>
      <c r="E1561" s="157" t="str">
        <f t="shared" ca="1" si="369"/>
        <v/>
      </c>
      <c r="F1561" s="157"/>
      <c r="G1561" s="158" t="str">
        <f t="shared" ca="1" si="370"/>
        <v/>
      </c>
      <c r="H1561" s="159"/>
      <c r="I1561" s="160" t="str">
        <f>IF(H1561="","",INDEX(D.1[Quy cách],MATCH(H1561,D.1[Tên sản phẩm],0)))</f>
        <v/>
      </c>
      <c r="J1561" s="35" t="str">
        <f>IF(H1561="","",INDEX(D.1[ĐVT],MATCH(H1561,D.1[Tên sản phẩm],0)))</f>
        <v/>
      </c>
      <c r="K1561" s="163" t="str">
        <f>IF(H1561="","",INDEX(D.1[Đơn giá bán
(Tham khảo)],MATCH(H1561,D.1[Tên sản phẩm],0)))</f>
        <v/>
      </c>
      <c r="L1561" s="162"/>
      <c r="M1561" s="159"/>
      <c r="N1561" s="159"/>
      <c r="O1561" s="159"/>
      <c r="P1561" s="163" t="str">
        <f t="shared" si="371"/>
        <v/>
      </c>
      <c r="Q1561" s="164"/>
      <c r="R1561" s="162"/>
      <c r="S1561" s="163" t="str">
        <f t="shared" si="372"/>
        <v/>
      </c>
      <c r="T1561" s="164" t="str">
        <f t="shared" ca="1" si="373"/>
        <v/>
      </c>
      <c r="U1561" s="163" t="str">
        <f t="shared" si="374"/>
        <v/>
      </c>
      <c r="V1561" s="163" t="str">
        <f ca="1">IF(AND(C1561&lt;&gt;"",C1561&lt;&gt;OFFSET(C1561,1,0)),SUMIFS(B.2[Giá có thuế],B.2[Số ĐK],C1561),"")</f>
        <v/>
      </c>
      <c r="W1561" s="159"/>
      <c r="X1561" s="161" t="str">
        <f>IF(W1561="","",'Thông Tin Chung'!$L$3)</f>
        <v/>
      </c>
      <c r="Y1561" s="163" t="str">
        <f t="shared" ca="1" si="375"/>
        <v/>
      </c>
      <c r="Z1561" s="165"/>
      <c r="AA1561" s="155" t="str">
        <f ca="1">IF(C1561="","",IF(OR(D1561&lt;NgayBatDau,D1561&gt;NgayKetThuc),"Ngày tháng phải nằm trong kỳ báo cáo",IF(AND(G1561&lt;&gt;"",COUNTIF(D.2[Tên khách hàng],G1561)=0),"Tên KH chưa khai báo trong DSKH",IF(AND(H1561&lt;&gt;"",COUNTIF(D.1[Tên sản phẩm],H1561)=0),"SP này chưa khai báo trong DSSP",""))))</f>
        <v/>
      </c>
      <c r="AB1561" s="23" t="str">
        <f t="shared" ca="1" si="361"/>
        <v/>
      </c>
      <c r="AC1561" s="23" t="str">
        <f t="shared" ca="1" si="362"/>
        <v/>
      </c>
      <c r="AD1561" s="23" t="str">
        <f t="shared" ca="1" si="363"/>
        <v/>
      </c>
      <c r="AE1561" s="68" t="str">
        <f t="shared" ca="1" si="364"/>
        <v/>
      </c>
      <c r="AF1561" s="69" t="str">
        <f>IF(OR(H1561="",S1561=""),"",S1561-(SUM(L1561,M1561)*INDEX(D.1[Đơn giá],MATCH(H1561,D.1[Tên sản phẩm],0))))</f>
        <v/>
      </c>
      <c r="AG1561" s="90" t="str">
        <f t="shared" ca="1" si="365"/>
        <v/>
      </c>
      <c r="AH1561" s="90"/>
    </row>
    <row r="1562" spans="2:34" ht="27.75" customHeight="1" x14ac:dyDescent="0.2">
      <c r="B1562" s="154">
        <f t="shared" si="366"/>
        <v>1559</v>
      </c>
      <c r="C1562" s="155" t="str">
        <f t="shared" ca="1" si="367"/>
        <v/>
      </c>
      <c r="D1562" s="156" t="str">
        <f t="shared" ca="1" si="368"/>
        <v/>
      </c>
      <c r="E1562" s="157" t="str">
        <f t="shared" ca="1" si="369"/>
        <v/>
      </c>
      <c r="F1562" s="157"/>
      <c r="G1562" s="158" t="str">
        <f t="shared" ca="1" si="370"/>
        <v/>
      </c>
      <c r="H1562" s="159"/>
      <c r="I1562" s="160" t="str">
        <f>IF(H1562="","",INDEX(D.1[Quy cách],MATCH(H1562,D.1[Tên sản phẩm],0)))</f>
        <v/>
      </c>
      <c r="J1562" s="35" t="str">
        <f>IF(H1562="","",INDEX(D.1[ĐVT],MATCH(H1562,D.1[Tên sản phẩm],0)))</f>
        <v/>
      </c>
      <c r="K1562" s="163" t="str">
        <f>IF(H1562="","",INDEX(D.1[Đơn giá bán
(Tham khảo)],MATCH(H1562,D.1[Tên sản phẩm],0)))</f>
        <v/>
      </c>
      <c r="L1562" s="162"/>
      <c r="M1562" s="159"/>
      <c r="N1562" s="159"/>
      <c r="O1562" s="159"/>
      <c r="P1562" s="163" t="str">
        <f t="shared" si="371"/>
        <v/>
      </c>
      <c r="Q1562" s="164"/>
      <c r="R1562" s="162"/>
      <c r="S1562" s="163" t="str">
        <f t="shared" si="372"/>
        <v/>
      </c>
      <c r="T1562" s="164" t="str">
        <f t="shared" ca="1" si="373"/>
        <v/>
      </c>
      <c r="U1562" s="163" t="str">
        <f t="shared" si="374"/>
        <v/>
      </c>
      <c r="V1562" s="163" t="str">
        <f ca="1">IF(AND(C1562&lt;&gt;"",C1562&lt;&gt;OFFSET(C1562,1,0)),SUMIFS(B.2[Giá có thuế],B.2[Số ĐK],C1562),"")</f>
        <v/>
      </c>
      <c r="W1562" s="159"/>
      <c r="X1562" s="161" t="str">
        <f>IF(W1562="","",'Thông Tin Chung'!$L$3)</f>
        <v/>
      </c>
      <c r="Y1562" s="163" t="str">
        <f t="shared" ca="1" si="375"/>
        <v/>
      </c>
      <c r="Z1562" s="165"/>
      <c r="AA1562" s="155" t="str">
        <f ca="1">IF(C1562="","",IF(OR(D1562&lt;NgayBatDau,D1562&gt;NgayKetThuc),"Ngày tháng phải nằm trong kỳ báo cáo",IF(AND(G1562&lt;&gt;"",COUNTIF(D.2[Tên khách hàng],G1562)=0),"Tên KH chưa khai báo trong DSKH",IF(AND(H1562&lt;&gt;"",COUNTIF(D.1[Tên sản phẩm],H1562)=0),"SP này chưa khai báo trong DSSP",""))))</f>
        <v/>
      </c>
      <c r="AB1562" s="23" t="str">
        <f t="shared" ca="1" si="361"/>
        <v/>
      </c>
      <c r="AC1562" s="23" t="str">
        <f t="shared" ca="1" si="362"/>
        <v/>
      </c>
      <c r="AD1562" s="23" t="str">
        <f t="shared" ca="1" si="363"/>
        <v/>
      </c>
      <c r="AE1562" s="68" t="str">
        <f t="shared" ca="1" si="364"/>
        <v/>
      </c>
      <c r="AF1562" s="69" t="str">
        <f>IF(OR(H1562="",S1562=""),"",S1562-(SUM(L1562,M1562)*INDEX(D.1[Đơn giá],MATCH(H1562,D.1[Tên sản phẩm],0))))</f>
        <v/>
      </c>
      <c r="AG1562" s="90" t="str">
        <f t="shared" ca="1" si="365"/>
        <v/>
      </c>
      <c r="AH1562" s="90"/>
    </row>
    <row r="1563" spans="2:34" ht="27.75" customHeight="1" x14ac:dyDescent="0.2">
      <c r="B1563" s="154">
        <f t="shared" si="366"/>
        <v>1560</v>
      </c>
      <c r="C1563" s="155" t="str">
        <f t="shared" ca="1" si="367"/>
        <v/>
      </c>
      <c r="D1563" s="156" t="str">
        <f t="shared" ca="1" si="368"/>
        <v/>
      </c>
      <c r="E1563" s="157" t="str">
        <f t="shared" ca="1" si="369"/>
        <v/>
      </c>
      <c r="F1563" s="157"/>
      <c r="G1563" s="158" t="str">
        <f t="shared" ca="1" si="370"/>
        <v/>
      </c>
      <c r="H1563" s="159"/>
      <c r="I1563" s="160" t="str">
        <f>IF(H1563="","",INDEX(D.1[Quy cách],MATCH(H1563,D.1[Tên sản phẩm],0)))</f>
        <v/>
      </c>
      <c r="J1563" s="35" t="str">
        <f>IF(H1563="","",INDEX(D.1[ĐVT],MATCH(H1563,D.1[Tên sản phẩm],0)))</f>
        <v/>
      </c>
      <c r="K1563" s="163" t="str">
        <f>IF(H1563="","",INDEX(D.1[Đơn giá bán
(Tham khảo)],MATCH(H1563,D.1[Tên sản phẩm],0)))</f>
        <v/>
      </c>
      <c r="L1563" s="162"/>
      <c r="M1563" s="159"/>
      <c r="N1563" s="159"/>
      <c r="O1563" s="159"/>
      <c r="P1563" s="163" t="str">
        <f t="shared" si="371"/>
        <v/>
      </c>
      <c r="Q1563" s="164"/>
      <c r="R1563" s="162"/>
      <c r="S1563" s="163" t="str">
        <f t="shared" si="372"/>
        <v/>
      </c>
      <c r="T1563" s="164" t="str">
        <f t="shared" ca="1" si="373"/>
        <v/>
      </c>
      <c r="U1563" s="163" t="str">
        <f t="shared" si="374"/>
        <v/>
      </c>
      <c r="V1563" s="163" t="str">
        <f ca="1">IF(AND(C1563&lt;&gt;"",C1563&lt;&gt;OFFSET(C1563,1,0)),SUMIFS(B.2[Giá có thuế],B.2[Số ĐK],C1563),"")</f>
        <v/>
      </c>
      <c r="W1563" s="159"/>
      <c r="X1563" s="161" t="str">
        <f>IF(W1563="","",'Thông Tin Chung'!$L$3)</f>
        <v/>
      </c>
      <c r="Y1563" s="163" t="str">
        <f t="shared" ca="1" si="375"/>
        <v/>
      </c>
      <c r="Z1563" s="165"/>
      <c r="AA1563" s="155" t="str">
        <f ca="1">IF(C1563="","",IF(OR(D1563&lt;NgayBatDau,D1563&gt;NgayKetThuc),"Ngày tháng phải nằm trong kỳ báo cáo",IF(AND(G1563&lt;&gt;"",COUNTIF(D.2[Tên khách hàng],G1563)=0),"Tên KH chưa khai báo trong DSKH",IF(AND(H1563&lt;&gt;"",COUNTIF(D.1[Tên sản phẩm],H1563)=0),"SP này chưa khai báo trong DSSP",""))))</f>
        <v/>
      </c>
      <c r="AB1563" s="23" t="str">
        <f t="shared" ca="1" si="361"/>
        <v/>
      </c>
      <c r="AC1563" s="23" t="str">
        <f t="shared" ca="1" si="362"/>
        <v/>
      </c>
      <c r="AD1563" s="23" t="str">
        <f t="shared" ca="1" si="363"/>
        <v/>
      </c>
      <c r="AE1563" s="68" t="str">
        <f t="shared" ca="1" si="364"/>
        <v/>
      </c>
      <c r="AF1563" s="69" t="str">
        <f>IF(OR(H1563="",S1563=""),"",S1563-(SUM(L1563,M1563)*INDEX(D.1[Đơn giá],MATCH(H1563,D.1[Tên sản phẩm],0))))</f>
        <v/>
      </c>
      <c r="AG1563" s="90" t="str">
        <f t="shared" ca="1" si="365"/>
        <v/>
      </c>
      <c r="AH1563" s="90"/>
    </row>
    <row r="1564" spans="2:34" ht="27.75" customHeight="1" x14ac:dyDescent="0.2">
      <c r="B1564" s="154">
        <f t="shared" si="366"/>
        <v>1561</v>
      </c>
      <c r="C1564" s="155" t="str">
        <f t="shared" ca="1" si="367"/>
        <v/>
      </c>
      <c r="D1564" s="156" t="str">
        <f t="shared" ca="1" si="368"/>
        <v/>
      </c>
      <c r="E1564" s="157" t="str">
        <f t="shared" ca="1" si="369"/>
        <v/>
      </c>
      <c r="F1564" s="157"/>
      <c r="G1564" s="158" t="str">
        <f t="shared" ca="1" si="370"/>
        <v/>
      </c>
      <c r="H1564" s="159"/>
      <c r="I1564" s="160" t="str">
        <f>IF(H1564="","",INDEX(D.1[Quy cách],MATCH(H1564,D.1[Tên sản phẩm],0)))</f>
        <v/>
      </c>
      <c r="J1564" s="35" t="str">
        <f>IF(H1564="","",INDEX(D.1[ĐVT],MATCH(H1564,D.1[Tên sản phẩm],0)))</f>
        <v/>
      </c>
      <c r="K1564" s="163" t="str">
        <f>IF(H1564="","",INDEX(D.1[Đơn giá bán
(Tham khảo)],MATCH(H1564,D.1[Tên sản phẩm],0)))</f>
        <v/>
      </c>
      <c r="L1564" s="162"/>
      <c r="M1564" s="159"/>
      <c r="N1564" s="159"/>
      <c r="O1564" s="159"/>
      <c r="P1564" s="163" t="str">
        <f t="shared" si="371"/>
        <v/>
      </c>
      <c r="Q1564" s="164"/>
      <c r="R1564" s="162"/>
      <c r="S1564" s="163" t="str">
        <f t="shared" si="372"/>
        <v/>
      </c>
      <c r="T1564" s="164" t="str">
        <f t="shared" ca="1" si="373"/>
        <v/>
      </c>
      <c r="U1564" s="163" t="str">
        <f t="shared" si="374"/>
        <v/>
      </c>
      <c r="V1564" s="163" t="str">
        <f ca="1">IF(AND(C1564&lt;&gt;"",C1564&lt;&gt;OFFSET(C1564,1,0)),SUMIFS(B.2[Giá có thuế],B.2[Số ĐK],C1564),"")</f>
        <v/>
      </c>
      <c r="W1564" s="159"/>
      <c r="X1564" s="161" t="str">
        <f>IF(W1564="","",'Thông Tin Chung'!$L$3)</f>
        <v/>
      </c>
      <c r="Y1564" s="163" t="str">
        <f t="shared" ca="1" si="375"/>
        <v/>
      </c>
      <c r="Z1564" s="165"/>
      <c r="AA1564" s="155" t="str">
        <f ca="1">IF(C1564="","",IF(OR(D1564&lt;NgayBatDau,D1564&gt;NgayKetThuc),"Ngày tháng phải nằm trong kỳ báo cáo",IF(AND(G1564&lt;&gt;"",COUNTIF(D.2[Tên khách hàng],G1564)=0),"Tên KH chưa khai báo trong DSKH",IF(AND(H1564&lt;&gt;"",COUNTIF(D.1[Tên sản phẩm],H1564)=0),"SP này chưa khai báo trong DSSP",""))))</f>
        <v/>
      </c>
      <c r="AB1564" s="23" t="str">
        <f t="shared" ca="1" si="361"/>
        <v/>
      </c>
      <c r="AC1564" s="23" t="str">
        <f t="shared" ca="1" si="362"/>
        <v/>
      </c>
      <c r="AD1564" s="23" t="str">
        <f t="shared" ca="1" si="363"/>
        <v/>
      </c>
      <c r="AE1564" s="68" t="str">
        <f t="shared" ca="1" si="364"/>
        <v/>
      </c>
      <c r="AF1564" s="69" t="str">
        <f>IF(OR(H1564="",S1564=""),"",S1564-(SUM(L1564,M1564)*INDEX(D.1[Đơn giá],MATCH(H1564,D.1[Tên sản phẩm],0))))</f>
        <v/>
      </c>
      <c r="AG1564" s="90" t="str">
        <f t="shared" ca="1" si="365"/>
        <v/>
      </c>
      <c r="AH1564" s="90"/>
    </row>
    <row r="1565" spans="2:34" ht="27.75" customHeight="1" x14ac:dyDescent="0.2">
      <c r="B1565" s="154">
        <f t="shared" si="366"/>
        <v>1562</v>
      </c>
      <c r="C1565" s="155" t="str">
        <f t="shared" ca="1" si="367"/>
        <v/>
      </c>
      <c r="D1565" s="156" t="str">
        <f t="shared" ca="1" si="368"/>
        <v/>
      </c>
      <c r="E1565" s="157" t="str">
        <f t="shared" ca="1" si="369"/>
        <v/>
      </c>
      <c r="F1565" s="157"/>
      <c r="G1565" s="158" t="str">
        <f t="shared" ca="1" si="370"/>
        <v/>
      </c>
      <c r="H1565" s="159"/>
      <c r="I1565" s="160" t="str">
        <f>IF(H1565="","",INDEX(D.1[Quy cách],MATCH(H1565,D.1[Tên sản phẩm],0)))</f>
        <v/>
      </c>
      <c r="J1565" s="35" t="str">
        <f>IF(H1565="","",INDEX(D.1[ĐVT],MATCH(H1565,D.1[Tên sản phẩm],0)))</f>
        <v/>
      </c>
      <c r="K1565" s="163" t="str">
        <f>IF(H1565="","",INDEX(D.1[Đơn giá bán
(Tham khảo)],MATCH(H1565,D.1[Tên sản phẩm],0)))</f>
        <v/>
      </c>
      <c r="L1565" s="162"/>
      <c r="M1565" s="159"/>
      <c r="N1565" s="159"/>
      <c r="O1565" s="159"/>
      <c r="P1565" s="163" t="str">
        <f t="shared" si="371"/>
        <v/>
      </c>
      <c r="Q1565" s="164"/>
      <c r="R1565" s="162"/>
      <c r="S1565" s="163" t="str">
        <f t="shared" si="372"/>
        <v/>
      </c>
      <c r="T1565" s="164" t="str">
        <f t="shared" ca="1" si="373"/>
        <v/>
      </c>
      <c r="U1565" s="163" t="str">
        <f t="shared" si="374"/>
        <v/>
      </c>
      <c r="V1565" s="163" t="str">
        <f ca="1">IF(AND(C1565&lt;&gt;"",C1565&lt;&gt;OFFSET(C1565,1,0)),SUMIFS(B.2[Giá có thuế],B.2[Số ĐK],C1565),"")</f>
        <v/>
      </c>
      <c r="W1565" s="159"/>
      <c r="X1565" s="161" t="str">
        <f>IF(W1565="","",'Thông Tin Chung'!$L$3)</f>
        <v/>
      </c>
      <c r="Y1565" s="163" t="str">
        <f t="shared" ca="1" si="375"/>
        <v/>
      </c>
      <c r="Z1565" s="165"/>
      <c r="AA1565" s="155" t="str">
        <f ca="1">IF(C1565="","",IF(OR(D1565&lt;NgayBatDau,D1565&gt;NgayKetThuc),"Ngày tháng phải nằm trong kỳ báo cáo",IF(AND(G1565&lt;&gt;"",COUNTIF(D.2[Tên khách hàng],G1565)=0),"Tên KH chưa khai báo trong DSKH",IF(AND(H1565&lt;&gt;"",COUNTIF(D.1[Tên sản phẩm],H1565)=0),"SP này chưa khai báo trong DSSP",""))))</f>
        <v/>
      </c>
      <c r="AB1565" s="23" t="str">
        <f t="shared" ca="1" si="361"/>
        <v/>
      </c>
      <c r="AC1565" s="23" t="str">
        <f t="shared" ca="1" si="362"/>
        <v/>
      </c>
      <c r="AD1565" s="23" t="str">
        <f t="shared" ca="1" si="363"/>
        <v/>
      </c>
      <c r="AE1565" s="68" t="str">
        <f t="shared" ca="1" si="364"/>
        <v/>
      </c>
      <c r="AF1565" s="69" t="str">
        <f>IF(OR(H1565="",S1565=""),"",S1565-(SUM(L1565,M1565)*INDEX(D.1[Đơn giá],MATCH(H1565,D.1[Tên sản phẩm],0))))</f>
        <v/>
      </c>
      <c r="AG1565" s="90" t="str">
        <f t="shared" ca="1" si="365"/>
        <v/>
      </c>
      <c r="AH1565" s="90"/>
    </row>
    <row r="1566" spans="2:34" ht="27.75" customHeight="1" x14ac:dyDescent="0.2">
      <c r="B1566" s="154">
        <f t="shared" si="366"/>
        <v>1563</v>
      </c>
      <c r="C1566" s="155" t="str">
        <f t="shared" ca="1" si="367"/>
        <v/>
      </c>
      <c r="D1566" s="156" t="str">
        <f t="shared" ca="1" si="368"/>
        <v/>
      </c>
      <c r="E1566" s="157" t="str">
        <f t="shared" ca="1" si="369"/>
        <v/>
      </c>
      <c r="F1566" s="157"/>
      <c r="G1566" s="158" t="str">
        <f t="shared" ca="1" si="370"/>
        <v/>
      </c>
      <c r="H1566" s="159"/>
      <c r="I1566" s="160" t="str">
        <f>IF(H1566="","",INDEX(D.1[Quy cách],MATCH(H1566,D.1[Tên sản phẩm],0)))</f>
        <v/>
      </c>
      <c r="J1566" s="35" t="str">
        <f>IF(H1566="","",INDEX(D.1[ĐVT],MATCH(H1566,D.1[Tên sản phẩm],0)))</f>
        <v/>
      </c>
      <c r="K1566" s="163" t="str">
        <f>IF(H1566="","",INDEX(D.1[Đơn giá bán
(Tham khảo)],MATCH(H1566,D.1[Tên sản phẩm],0)))</f>
        <v/>
      </c>
      <c r="L1566" s="162"/>
      <c r="M1566" s="159"/>
      <c r="N1566" s="159"/>
      <c r="O1566" s="159"/>
      <c r="P1566" s="163" t="str">
        <f t="shared" si="371"/>
        <v/>
      </c>
      <c r="Q1566" s="164"/>
      <c r="R1566" s="162"/>
      <c r="S1566" s="163" t="str">
        <f t="shared" si="372"/>
        <v/>
      </c>
      <c r="T1566" s="164" t="str">
        <f t="shared" ca="1" si="373"/>
        <v/>
      </c>
      <c r="U1566" s="163" t="str">
        <f t="shared" si="374"/>
        <v/>
      </c>
      <c r="V1566" s="163" t="str">
        <f ca="1">IF(AND(C1566&lt;&gt;"",C1566&lt;&gt;OFFSET(C1566,1,0)),SUMIFS(B.2[Giá có thuế],B.2[Số ĐK],C1566),"")</f>
        <v/>
      </c>
      <c r="W1566" s="159"/>
      <c r="X1566" s="161" t="str">
        <f>IF(W1566="","",'Thông Tin Chung'!$L$3)</f>
        <v/>
      </c>
      <c r="Y1566" s="163" t="str">
        <f t="shared" ca="1" si="375"/>
        <v/>
      </c>
      <c r="Z1566" s="165"/>
      <c r="AA1566" s="155" t="str">
        <f ca="1">IF(C1566="","",IF(OR(D1566&lt;NgayBatDau,D1566&gt;NgayKetThuc),"Ngày tháng phải nằm trong kỳ báo cáo",IF(AND(G1566&lt;&gt;"",COUNTIF(D.2[Tên khách hàng],G1566)=0),"Tên KH chưa khai báo trong DSKH",IF(AND(H1566&lt;&gt;"",COUNTIF(D.1[Tên sản phẩm],H1566)=0),"SP này chưa khai báo trong DSSP",""))))</f>
        <v/>
      </c>
      <c r="AB1566" s="23" t="str">
        <f t="shared" ca="1" si="361"/>
        <v/>
      </c>
      <c r="AC1566" s="23" t="str">
        <f t="shared" ca="1" si="362"/>
        <v/>
      </c>
      <c r="AD1566" s="23" t="str">
        <f t="shared" ca="1" si="363"/>
        <v/>
      </c>
      <c r="AE1566" s="68" t="str">
        <f t="shared" ca="1" si="364"/>
        <v/>
      </c>
      <c r="AF1566" s="69" t="str">
        <f>IF(OR(H1566="",S1566=""),"",S1566-(SUM(L1566,M1566)*INDEX(D.1[Đơn giá],MATCH(H1566,D.1[Tên sản phẩm],0))))</f>
        <v/>
      </c>
      <c r="AG1566" s="90" t="str">
        <f t="shared" ca="1" si="365"/>
        <v/>
      </c>
      <c r="AH1566" s="90"/>
    </row>
    <row r="1567" spans="2:34" ht="27.75" customHeight="1" x14ac:dyDescent="0.2">
      <c r="B1567" s="154">
        <f t="shared" si="366"/>
        <v>1564</v>
      </c>
      <c r="C1567" s="155" t="str">
        <f t="shared" ca="1" si="367"/>
        <v/>
      </c>
      <c r="D1567" s="156" t="str">
        <f t="shared" ca="1" si="368"/>
        <v/>
      </c>
      <c r="E1567" s="157" t="str">
        <f t="shared" ca="1" si="369"/>
        <v/>
      </c>
      <c r="F1567" s="157"/>
      <c r="G1567" s="158" t="str">
        <f t="shared" ca="1" si="370"/>
        <v/>
      </c>
      <c r="H1567" s="159"/>
      <c r="I1567" s="160" t="str">
        <f>IF(H1567="","",INDEX(D.1[Quy cách],MATCH(H1567,D.1[Tên sản phẩm],0)))</f>
        <v/>
      </c>
      <c r="J1567" s="35" t="str">
        <f>IF(H1567="","",INDEX(D.1[ĐVT],MATCH(H1567,D.1[Tên sản phẩm],0)))</f>
        <v/>
      </c>
      <c r="K1567" s="163" t="str">
        <f>IF(H1567="","",INDEX(D.1[Đơn giá bán
(Tham khảo)],MATCH(H1567,D.1[Tên sản phẩm],0)))</f>
        <v/>
      </c>
      <c r="L1567" s="162"/>
      <c r="M1567" s="159"/>
      <c r="N1567" s="159"/>
      <c r="O1567" s="159"/>
      <c r="P1567" s="163" t="str">
        <f t="shared" si="371"/>
        <v/>
      </c>
      <c r="Q1567" s="164"/>
      <c r="R1567" s="162"/>
      <c r="S1567" s="163" t="str">
        <f t="shared" si="372"/>
        <v/>
      </c>
      <c r="T1567" s="164" t="str">
        <f t="shared" ca="1" si="373"/>
        <v/>
      </c>
      <c r="U1567" s="163" t="str">
        <f t="shared" si="374"/>
        <v/>
      </c>
      <c r="V1567" s="163" t="str">
        <f ca="1">IF(AND(C1567&lt;&gt;"",C1567&lt;&gt;OFFSET(C1567,1,0)),SUMIFS(B.2[Giá có thuế],B.2[Số ĐK],C1567),"")</f>
        <v/>
      </c>
      <c r="W1567" s="159"/>
      <c r="X1567" s="161" t="str">
        <f>IF(W1567="","",'Thông Tin Chung'!$L$3)</f>
        <v/>
      </c>
      <c r="Y1567" s="163" t="str">
        <f t="shared" ca="1" si="375"/>
        <v/>
      </c>
      <c r="Z1567" s="165"/>
      <c r="AA1567" s="155" t="str">
        <f ca="1">IF(C1567="","",IF(OR(D1567&lt;NgayBatDau,D1567&gt;NgayKetThuc),"Ngày tháng phải nằm trong kỳ báo cáo",IF(AND(G1567&lt;&gt;"",COUNTIF(D.2[Tên khách hàng],G1567)=0),"Tên KH chưa khai báo trong DSKH",IF(AND(H1567&lt;&gt;"",COUNTIF(D.1[Tên sản phẩm],H1567)=0),"SP này chưa khai báo trong DSSP",""))))</f>
        <v/>
      </c>
      <c r="AB1567" s="23" t="str">
        <f t="shared" ca="1" si="361"/>
        <v/>
      </c>
      <c r="AC1567" s="23" t="str">
        <f t="shared" ca="1" si="362"/>
        <v/>
      </c>
      <c r="AD1567" s="23" t="str">
        <f t="shared" ca="1" si="363"/>
        <v/>
      </c>
      <c r="AE1567" s="68" t="str">
        <f t="shared" ca="1" si="364"/>
        <v/>
      </c>
      <c r="AF1567" s="69" t="str">
        <f>IF(OR(H1567="",S1567=""),"",S1567-(SUM(L1567,M1567)*INDEX(D.1[Đơn giá],MATCH(H1567,D.1[Tên sản phẩm],0))))</f>
        <v/>
      </c>
      <c r="AG1567" s="90" t="str">
        <f t="shared" ca="1" si="365"/>
        <v/>
      </c>
      <c r="AH1567" s="90"/>
    </row>
    <row r="1568" spans="2:34" ht="27.75" customHeight="1" x14ac:dyDescent="0.2">
      <c r="B1568" s="154">
        <f t="shared" si="366"/>
        <v>1565</v>
      </c>
      <c r="C1568" s="155" t="str">
        <f t="shared" ca="1" si="367"/>
        <v/>
      </c>
      <c r="D1568" s="156" t="str">
        <f t="shared" ca="1" si="368"/>
        <v/>
      </c>
      <c r="E1568" s="157" t="str">
        <f t="shared" ca="1" si="369"/>
        <v/>
      </c>
      <c r="F1568" s="157"/>
      <c r="G1568" s="158" t="str">
        <f t="shared" ca="1" si="370"/>
        <v/>
      </c>
      <c r="H1568" s="159"/>
      <c r="I1568" s="160" t="str">
        <f>IF(H1568="","",INDEX(D.1[Quy cách],MATCH(H1568,D.1[Tên sản phẩm],0)))</f>
        <v/>
      </c>
      <c r="J1568" s="35" t="str">
        <f>IF(H1568="","",INDEX(D.1[ĐVT],MATCH(H1568,D.1[Tên sản phẩm],0)))</f>
        <v/>
      </c>
      <c r="K1568" s="163" t="str">
        <f>IF(H1568="","",INDEX(D.1[Đơn giá bán
(Tham khảo)],MATCH(H1568,D.1[Tên sản phẩm],0)))</f>
        <v/>
      </c>
      <c r="L1568" s="162"/>
      <c r="M1568" s="159"/>
      <c r="N1568" s="159"/>
      <c r="O1568" s="159"/>
      <c r="P1568" s="163" t="str">
        <f t="shared" si="371"/>
        <v/>
      </c>
      <c r="Q1568" s="164"/>
      <c r="R1568" s="162"/>
      <c r="S1568" s="163" t="str">
        <f t="shared" si="372"/>
        <v/>
      </c>
      <c r="T1568" s="164" t="str">
        <f t="shared" ca="1" si="373"/>
        <v/>
      </c>
      <c r="U1568" s="163" t="str">
        <f t="shared" si="374"/>
        <v/>
      </c>
      <c r="V1568" s="163" t="str">
        <f ca="1">IF(AND(C1568&lt;&gt;"",C1568&lt;&gt;OFFSET(C1568,1,0)),SUMIFS(B.2[Giá có thuế],B.2[Số ĐK],C1568),"")</f>
        <v/>
      </c>
      <c r="W1568" s="159"/>
      <c r="X1568" s="161" t="str">
        <f>IF(W1568="","",'Thông Tin Chung'!$L$3)</f>
        <v/>
      </c>
      <c r="Y1568" s="163" t="str">
        <f t="shared" ca="1" si="375"/>
        <v/>
      </c>
      <c r="Z1568" s="165"/>
      <c r="AA1568" s="155" t="str">
        <f ca="1">IF(C1568="","",IF(OR(D1568&lt;NgayBatDau,D1568&gt;NgayKetThuc),"Ngày tháng phải nằm trong kỳ báo cáo",IF(AND(G1568&lt;&gt;"",COUNTIF(D.2[Tên khách hàng],G1568)=0),"Tên KH chưa khai báo trong DSKH",IF(AND(H1568&lt;&gt;"",COUNTIF(D.1[Tên sản phẩm],H1568)=0),"SP này chưa khai báo trong DSSP",""))))</f>
        <v/>
      </c>
      <c r="AB1568" s="23" t="str">
        <f t="shared" ca="1" si="361"/>
        <v/>
      </c>
      <c r="AC1568" s="23" t="str">
        <f t="shared" ca="1" si="362"/>
        <v/>
      </c>
      <c r="AD1568" s="23" t="str">
        <f t="shared" ca="1" si="363"/>
        <v/>
      </c>
      <c r="AE1568" s="68" t="str">
        <f t="shared" ca="1" si="364"/>
        <v/>
      </c>
      <c r="AF1568" s="69" t="str">
        <f>IF(OR(H1568="",S1568=""),"",S1568-(SUM(L1568,M1568)*INDEX(D.1[Đơn giá],MATCH(H1568,D.1[Tên sản phẩm],0))))</f>
        <v/>
      </c>
      <c r="AG1568" s="90" t="str">
        <f t="shared" ca="1" si="365"/>
        <v/>
      </c>
      <c r="AH1568" s="90"/>
    </row>
    <row r="1569" spans="2:34" ht="27.75" customHeight="1" x14ac:dyDescent="0.2">
      <c r="B1569" s="154">
        <f t="shared" si="366"/>
        <v>1566</v>
      </c>
      <c r="C1569" s="155" t="str">
        <f t="shared" ca="1" si="367"/>
        <v/>
      </c>
      <c r="D1569" s="156" t="str">
        <f t="shared" ca="1" si="368"/>
        <v/>
      </c>
      <c r="E1569" s="157" t="str">
        <f t="shared" ca="1" si="369"/>
        <v/>
      </c>
      <c r="F1569" s="157"/>
      <c r="G1569" s="158" t="str">
        <f t="shared" ca="1" si="370"/>
        <v/>
      </c>
      <c r="H1569" s="159"/>
      <c r="I1569" s="160" t="str">
        <f>IF(H1569="","",INDEX(D.1[Quy cách],MATCH(H1569,D.1[Tên sản phẩm],0)))</f>
        <v/>
      </c>
      <c r="J1569" s="35" t="str">
        <f>IF(H1569="","",INDEX(D.1[ĐVT],MATCH(H1569,D.1[Tên sản phẩm],0)))</f>
        <v/>
      </c>
      <c r="K1569" s="163" t="str">
        <f>IF(H1569="","",INDEX(D.1[Đơn giá bán
(Tham khảo)],MATCH(H1569,D.1[Tên sản phẩm],0)))</f>
        <v/>
      </c>
      <c r="L1569" s="162"/>
      <c r="M1569" s="159"/>
      <c r="N1569" s="159"/>
      <c r="O1569" s="159"/>
      <c r="P1569" s="163" t="str">
        <f t="shared" si="371"/>
        <v/>
      </c>
      <c r="Q1569" s="164"/>
      <c r="R1569" s="162"/>
      <c r="S1569" s="163" t="str">
        <f t="shared" si="372"/>
        <v/>
      </c>
      <c r="T1569" s="164" t="str">
        <f t="shared" ca="1" si="373"/>
        <v/>
      </c>
      <c r="U1569" s="163" t="str">
        <f t="shared" si="374"/>
        <v/>
      </c>
      <c r="V1569" s="163" t="str">
        <f ca="1">IF(AND(C1569&lt;&gt;"",C1569&lt;&gt;OFFSET(C1569,1,0)),SUMIFS(B.2[Giá có thuế],B.2[Số ĐK],C1569),"")</f>
        <v/>
      </c>
      <c r="W1569" s="159"/>
      <c r="X1569" s="161" t="str">
        <f>IF(W1569="","",'Thông Tin Chung'!$L$3)</f>
        <v/>
      </c>
      <c r="Y1569" s="163" t="str">
        <f t="shared" ca="1" si="375"/>
        <v/>
      </c>
      <c r="Z1569" s="165"/>
      <c r="AA1569" s="155" t="str">
        <f ca="1">IF(C1569="","",IF(OR(D1569&lt;NgayBatDau,D1569&gt;NgayKetThuc),"Ngày tháng phải nằm trong kỳ báo cáo",IF(AND(G1569&lt;&gt;"",COUNTIF(D.2[Tên khách hàng],G1569)=0),"Tên KH chưa khai báo trong DSKH",IF(AND(H1569&lt;&gt;"",COUNTIF(D.1[Tên sản phẩm],H1569)=0),"SP này chưa khai báo trong DSSP",""))))</f>
        <v/>
      </c>
      <c r="AB1569" s="23" t="str">
        <f t="shared" ca="1" si="361"/>
        <v/>
      </c>
      <c r="AC1569" s="23" t="str">
        <f t="shared" ca="1" si="362"/>
        <v/>
      </c>
      <c r="AD1569" s="23" t="str">
        <f t="shared" ca="1" si="363"/>
        <v/>
      </c>
      <c r="AE1569" s="68" t="str">
        <f t="shared" ca="1" si="364"/>
        <v/>
      </c>
      <c r="AF1569" s="69" t="str">
        <f>IF(OR(H1569="",S1569=""),"",S1569-(SUM(L1569,M1569)*INDEX(D.1[Đơn giá],MATCH(H1569,D.1[Tên sản phẩm],0))))</f>
        <v/>
      </c>
      <c r="AG1569" s="90" t="str">
        <f t="shared" ca="1" si="365"/>
        <v/>
      </c>
      <c r="AH1569" s="90"/>
    </row>
    <row r="1570" spans="2:34" ht="27.75" customHeight="1" x14ac:dyDescent="0.2">
      <c r="B1570" s="154">
        <f t="shared" si="366"/>
        <v>1567</v>
      </c>
      <c r="C1570" s="155" t="str">
        <f t="shared" ca="1" si="367"/>
        <v/>
      </c>
      <c r="D1570" s="156" t="str">
        <f t="shared" ca="1" si="368"/>
        <v/>
      </c>
      <c r="E1570" s="157" t="str">
        <f t="shared" ca="1" si="369"/>
        <v/>
      </c>
      <c r="F1570" s="157"/>
      <c r="G1570" s="158" t="str">
        <f t="shared" ca="1" si="370"/>
        <v/>
      </c>
      <c r="H1570" s="159"/>
      <c r="I1570" s="160" t="str">
        <f>IF(H1570="","",INDEX(D.1[Quy cách],MATCH(H1570,D.1[Tên sản phẩm],0)))</f>
        <v/>
      </c>
      <c r="J1570" s="35" t="str">
        <f>IF(H1570="","",INDEX(D.1[ĐVT],MATCH(H1570,D.1[Tên sản phẩm],0)))</f>
        <v/>
      </c>
      <c r="K1570" s="163" t="str">
        <f>IF(H1570="","",INDEX(D.1[Đơn giá bán
(Tham khảo)],MATCH(H1570,D.1[Tên sản phẩm],0)))</f>
        <v/>
      </c>
      <c r="L1570" s="162"/>
      <c r="M1570" s="159"/>
      <c r="N1570" s="159"/>
      <c r="O1570" s="159"/>
      <c r="P1570" s="163" t="str">
        <f t="shared" si="371"/>
        <v/>
      </c>
      <c r="Q1570" s="164"/>
      <c r="R1570" s="162"/>
      <c r="S1570" s="163" t="str">
        <f t="shared" si="372"/>
        <v/>
      </c>
      <c r="T1570" s="164" t="str">
        <f t="shared" ca="1" si="373"/>
        <v/>
      </c>
      <c r="U1570" s="163" t="str">
        <f t="shared" si="374"/>
        <v/>
      </c>
      <c r="V1570" s="163" t="str">
        <f ca="1">IF(AND(C1570&lt;&gt;"",C1570&lt;&gt;OFFSET(C1570,1,0)),SUMIFS(B.2[Giá có thuế],B.2[Số ĐK],C1570),"")</f>
        <v/>
      </c>
      <c r="W1570" s="159"/>
      <c r="X1570" s="161" t="str">
        <f>IF(W1570="","",'Thông Tin Chung'!$L$3)</f>
        <v/>
      </c>
      <c r="Y1570" s="163" t="str">
        <f t="shared" ca="1" si="375"/>
        <v/>
      </c>
      <c r="Z1570" s="165"/>
      <c r="AA1570" s="155" t="str">
        <f ca="1">IF(C1570="","",IF(OR(D1570&lt;NgayBatDau,D1570&gt;NgayKetThuc),"Ngày tháng phải nằm trong kỳ báo cáo",IF(AND(G1570&lt;&gt;"",COUNTIF(D.2[Tên khách hàng],G1570)=0),"Tên KH chưa khai báo trong DSKH",IF(AND(H1570&lt;&gt;"",COUNTIF(D.1[Tên sản phẩm],H1570)=0),"SP này chưa khai báo trong DSSP",""))))</f>
        <v/>
      </c>
      <c r="AB1570" s="23" t="str">
        <f t="shared" ca="1" si="361"/>
        <v/>
      </c>
      <c r="AC1570" s="23" t="str">
        <f t="shared" ca="1" si="362"/>
        <v/>
      </c>
      <c r="AD1570" s="23" t="str">
        <f t="shared" ca="1" si="363"/>
        <v/>
      </c>
      <c r="AE1570" s="68" t="str">
        <f t="shared" ca="1" si="364"/>
        <v/>
      </c>
      <c r="AF1570" s="69" t="str">
        <f>IF(OR(H1570="",S1570=""),"",S1570-(SUM(L1570,M1570)*INDEX(D.1[Đơn giá],MATCH(H1570,D.1[Tên sản phẩm],0))))</f>
        <v/>
      </c>
      <c r="AG1570" s="90" t="str">
        <f t="shared" ca="1" si="365"/>
        <v/>
      </c>
      <c r="AH1570" s="90"/>
    </row>
    <row r="1571" spans="2:34" ht="27.75" customHeight="1" x14ac:dyDescent="0.2">
      <c r="B1571" s="154">
        <f t="shared" si="366"/>
        <v>1568</v>
      </c>
      <c r="C1571" s="155" t="str">
        <f t="shared" ca="1" si="367"/>
        <v/>
      </c>
      <c r="D1571" s="156" t="str">
        <f t="shared" ca="1" si="368"/>
        <v/>
      </c>
      <c r="E1571" s="157" t="str">
        <f t="shared" ca="1" si="369"/>
        <v/>
      </c>
      <c r="F1571" s="157"/>
      <c r="G1571" s="158" t="str">
        <f t="shared" ca="1" si="370"/>
        <v/>
      </c>
      <c r="H1571" s="159"/>
      <c r="I1571" s="160" t="str">
        <f>IF(H1571="","",INDEX(D.1[Quy cách],MATCH(H1571,D.1[Tên sản phẩm],0)))</f>
        <v/>
      </c>
      <c r="J1571" s="35" t="str">
        <f>IF(H1571="","",INDEX(D.1[ĐVT],MATCH(H1571,D.1[Tên sản phẩm],0)))</f>
        <v/>
      </c>
      <c r="K1571" s="163" t="str">
        <f>IF(H1571="","",INDEX(D.1[Đơn giá bán
(Tham khảo)],MATCH(H1571,D.1[Tên sản phẩm],0)))</f>
        <v/>
      </c>
      <c r="L1571" s="162"/>
      <c r="M1571" s="159"/>
      <c r="N1571" s="159"/>
      <c r="O1571" s="159"/>
      <c r="P1571" s="163" t="str">
        <f t="shared" si="371"/>
        <v/>
      </c>
      <c r="Q1571" s="164"/>
      <c r="R1571" s="162"/>
      <c r="S1571" s="163" t="str">
        <f t="shared" si="372"/>
        <v/>
      </c>
      <c r="T1571" s="164" t="str">
        <f t="shared" ca="1" si="373"/>
        <v/>
      </c>
      <c r="U1571" s="163" t="str">
        <f t="shared" si="374"/>
        <v/>
      </c>
      <c r="V1571" s="163" t="str">
        <f ca="1">IF(AND(C1571&lt;&gt;"",C1571&lt;&gt;OFFSET(C1571,1,0)),SUMIFS(B.2[Giá có thuế],B.2[Số ĐK],C1571),"")</f>
        <v/>
      </c>
      <c r="W1571" s="159"/>
      <c r="X1571" s="161" t="str">
        <f>IF(W1571="","",'Thông Tin Chung'!$L$3)</f>
        <v/>
      </c>
      <c r="Y1571" s="163" t="str">
        <f t="shared" ca="1" si="375"/>
        <v/>
      </c>
      <c r="Z1571" s="165"/>
      <c r="AA1571" s="155" t="str">
        <f ca="1">IF(C1571="","",IF(OR(D1571&lt;NgayBatDau,D1571&gt;NgayKetThuc),"Ngày tháng phải nằm trong kỳ báo cáo",IF(AND(G1571&lt;&gt;"",COUNTIF(D.2[Tên khách hàng],G1571)=0),"Tên KH chưa khai báo trong DSKH",IF(AND(H1571&lt;&gt;"",COUNTIF(D.1[Tên sản phẩm],H1571)=0),"SP này chưa khai báo trong DSSP",""))))</f>
        <v/>
      </c>
      <c r="AB1571" s="23" t="str">
        <f t="shared" ca="1" si="361"/>
        <v/>
      </c>
      <c r="AC1571" s="23" t="str">
        <f t="shared" ca="1" si="362"/>
        <v/>
      </c>
      <c r="AD1571" s="23" t="str">
        <f t="shared" ca="1" si="363"/>
        <v/>
      </c>
      <c r="AE1571" s="68" t="str">
        <f t="shared" ca="1" si="364"/>
        <v/>
      </c>
      <c r="AF1571" s="69" t="str">
        <f>IF(OR(H1571="",S1571=""),"",S1571-(SUM(L1571,M1571)*INDEX(D.1[Đơn giá],MATCH(H1571,D.1[Tên sản phẩm],0))))</f>
        <v/>
      </c>
      <c r="AG1571" s="90" t="str">
        <f t="shared" ca="1" si="365"/>
        <v/>
      </c>
      <c r="AH1571" s="90"/>
    </row>
    <row r="1572" spans="2:34" ht="27.75" customHeight="1" x14ac:dyDescent="0.2">
      <c r="B1572" s="154">
        <f t="shared" si="366"/>
        <v>1569</v>
      </c>
      <c r="C1572" s="155" t="str">
        <f t="shared" ca="1" si="367"/>
        <v/>
      </c>
      <c r="D1572" s="156" t="str">
        <f t="shared" ca="1" si="368"/>
        <v/>
      </c>
      <c r="E1572" s="157" t="str">
        <f t="shared" ca="1" si="369"/>
        <v/>
      </c>
      <c r="F1572" s="157"/>
      <c r="G1572" s="158" t="str">
        <f t="shared" ca="1" si="370"/>
        <v/>
      </c>
      <c r="H1572" s="159"/>
      <c r="I1572" s="160" t="str">
        <f>IF(H1572="","",INDEX(D.1[Quy cách],MATCH(H1572,D.1[Tên sản phẩm],0)))</f>
        <v/>
      </c>
      <c r="J1572" s="35" t="str">
        <f>IF(H1572="","",INDEX(D.1[ĐVT],MATCH(H1572,D.1[Tên sản phẩm],0)))</f>
        <v/>
      </c>
      <c r="K1572" s="163" t="str">
        <f>IF(H1572="","",INDEX(D.1[Đơn giá bán
(Tham khảo)],MATCH(H1572,D.1[Tên sản phẩm],0)))</f>
        <v/>
      </c>
      <c r="L1572" s="162"/>
      <c r="M1572" s="159"/>
      <c r="N1572" s="159"/>
      <c r="O1572" s="159"/>
      <c r="P1572" s="163" t="str">
        <f t="shared" si="371"/>
        <v/>
      </c>
      <c r="Q1572" s="164"/>
      <c r="R1572" s="162"/>
      <c r="S1572" s="163" t="str">
        <f t="shared" si="372"/>
        <v/>
      </c>
      <c r="T1572" s="164" t="str">
        <f t="shared" ca="1" si="373"/>
        <v/>
      </c>
      <c r="U1572" s="163" t="str">
        <f t="shared" si="374"/>
        <v/>
      </c>
      <c r="V1572" s="163" t="str">
        <f ca="1">IF(AND(C1572&lt;&gt;"",C1572&lt;&gt;OFFSET(C1572,1,0)),SUMIFS(B.2[Giá có thuế],B.2[Số ĐK],C1572),"")</f>
        <v/>
      </c>
      <c r="W1572" s="159"/>
      <c r="X1572" s="161" t="str">
        <f>IF(W1572="","",'Thông Tin Chung'!$L$3)</f>
        <v/>
      </c>
      <c r="Y1572" s="163" t="str">
        <f t="shared" ca="1" si="375"/>
        <v/>
      </c>
      <c r="Z1572" s="165"/>
      <c r="AA1572" s="155" t="str">
        <f ca="1">IF(C1572="","",IF(OR(D1572&lt;NgayBatDau,D1572&gt;NgayKetThuc),"Ngày tháng phải nằm trong kỳ báo cáo",IF(AND(G1572&lt;&gt;"",COUNTIF(D.2[Tên khách hàng],G1572)=0),"Tên KH chưa khai báo trong DSKH",IF(AND(H1572&lt;&gt;"",COUNTIF(D.1[Tên sản phẩm],H1572)=0),"SP này chưa khai báo trong DSSP",""))))</f>
        <v/>
      </c>
      <c r="AB1572" s="23" t="str">
        <f t="shared" ca="1" si="361"/>
        <v/>
      </c>
      <c r="AC1572" s="23" t="str">
        <f t="shared" ca="1" si="362"/>
        <v/>
      </c>
      <c r="AD1572" s="23" t="str">
        <f t="shared" ca="1" si="363"/>
        <v/>
      </c>
      <c r="AE1572" s="68" t="str">
        <f t="shared" ca="1" si="364"/>
        <v/>
      </c>
      <c r="AF1572" s="69" t="str">
        <f>IF(OR(H1572="",S1572=""),"",S1572-(SUM(L1572,M1572)*INDEX(D.1[Đơn giá],MATCH(H1572,D.1[Tên sản phẩm],0))))</f>
        <v/>
      </c>
      <c r="AG1572" s="90" t="str">
        <f t="shared" ca="1" si="365"/>
        <v/>
      </c>
      <c r="AH1572" s="90"/>
    </row>
    <row r="1573" spans="2:34" ht="27.75" customHeight="1" x14ac:dyDescent="0.2">
      <c r="B1573" s="154">
        <f t="shared" si="366"/>
        <v>1570</v>
      </c>
      <c r="C1573" s="155" t="str">
        <f t="shared" ca="1" si="367"/>
        <v/>
      </c>
      <c r="D1573" s="156" t="str">
        <f t="shared" ca="1" si="368"/>
        <v/>
      </c>
      <c r="E1573" s="157" t="str">
        <f t="shared" ca="1" si="369"/>
        <v/>
      </c>
      <c r="F1573" s="157"/>
      <c r="G1573" s="158" t="str">
        <f t="shared" ca="1" si="370"/>
        <v/>
      </c>
      <c r="H1573" s="159"/>
      <c r="I1573" s="160" t="str">
        <f>IF(H1573="","",INDEX(D.1[Quy cách],MATCH(H1573,D.1[Tên sản phẩm],0)))</f>
        <v/>
      </c>
      <c r="J1573" s="35" t="str">
        <f>IF(H1573="","",INDEX(D.1[ĐVT],MATCH(H1573,D.1[Tên sản phẩm],0)))</f>
        <v/>
      </c>
      <c r="K1573" s="163" t="str">
        <f>IF(H1573="","",INDEX(D.1[Đơn giá bán
(Tham khảo)],MATCH(H1573,D.1[Tên sản phẩm],0)))</f>
        <v/>
      </c>
      <c r="L1573" s="162"/>
      <c r="M1573" s="159"/>
      <c r="N1573" s="159"/>
      <c r="O1573" s="159"/>
      <c r="P1573" s="163" t="str">
        <f t="shared" si="371"/>
        <v/>
      </c>
      <c r="Q1573" s="164"/>
      <c r="R1573" s="162"/>
      <c r="S1573" s="163" t="str">
        <f t="shared" si="372"/>
        <v/>
      </c>
      <c r="T1573" s="164" t="str">
        <f t="shared" ca="1" si="373"/>
        <v/>
      </c>
      <c r="U1573" s="163" t="str">
        <f t="shared" si="374"/>
        <v/>
      </c>
      <c r="V1573" s="163" t="str">
        <f ca="1">IF(AND(C1573&lt;&gt;"",C1573&lt;&gt;OFFSET(C1573,1,0)),SUMIFS(B.2[Giá có thuế],B.2[Số ĐK],C1573),"")</f>
        <v/>
      </c>
      <c r="W1573" s="159"/>
      <c r="X1573" s="161" t="str">
        <f>IF(W1573="","",'Thông Tin Chung'!$L$3)</f>
        <v/>
      </c>
      <c r="Y1573" s="163" t="str">
        <f t="shared" ca="1" si="375"/>
        <v/>
      </c>
      <c r="Z1573" s="165"/>
      <c r="AA1573" s="155" t="str">
        <f ca="1">IF(C1573="","",IF(OR(D1573&lt;NgayBatDau,D1573&gt;NgayKetThuc),"Ngày tháng phải nằm trong kỳ báo cáo",IF(AND(G1573&lt;&gt;"",COUNTIF(D.2[Tên khách hàng],G1573)=0),"Tên KH chưa khai báo trong DSKH",IF(AND(H1573&lt;&gt;"",COUNTIF(D.1[Tên sản phẩm],H1573)=0),"SP này chưa khai báo trong DSSP",""))))</f>
        <v/>
      </c>
      <c r="AB1573" s="23" t="str">
        <f t="shared" ca="1" si="361"/>
        <v/>
      </c>
      <c r="AC1573" s="23" t="str">
        <f t="shared" ca="1" si="362"/>
        <v/>
      </c>
      <c r="AD1573" s="23" t="str">
        <f t="shared" ca="1" si="363"/>
        <v/>
      </c>
      <c r="AE1573" s="68" t="str">
        <f t="shared" ca="1" si="364"/>
        <v/>
      </c>
      <c r="AF1573" s="69" t="str">
        <f>IF(OR(H1573="",S1573=""),"",S1573-(SUM(L1573,M1573)*INDEX(D.1[Đơn giá],MATCH(H1573,D.1[Tên sản phẩm],0))))</f>
        <v/>
      </c>
      <c r="AG1573" s="90" t="str">
        <f t="shared" ca="1" si="365"/>
        <v/>
      </c>
      <c r="AH1573" s="90"/>
    </row>
    <row r="1574" spans="2:34" ht="27.75" customHeight="1" x14ac:dyDescent="0.2">
      <c r="B1574" s="154">
        <f t="shared" si="366"/>
        <v>1571</v>
      </c>
      <c r="C1574" s="155" t="str">
        <f t="shared" ca="1" si="367"/>
        <v/>
      </c>
      <c r="D1574" s="156" t="str">
        <f t="shared" ca="1" si="368"/>
        <v/>
      </c>
      <c r="E1574" s="157" t="str">
        <f t="shared" ca="1" si="369"/>
        <v/>
      </c>
      <c r="F1574" s="157"/>
      <c r="G1574" s="158" t="str">
        <f t="shared" ca="1" si="370"/>
        <v/>
      </c>
      <c r="H1574" s="159"/>
      <c r="I1574" s="160" t="str">
        <f>IF(H1574="","",INDEX(D.1[Quy cách],MATCH(H1574,D.1[Tên sản phẩm],0)))</f>
        <v/>
      </c>
      <c r="J1574" s="35" t="str">
        <f>IF(H1574="","",INDEX(D.1[ĐVT],MATCH(H1574,D.1[Tên sản phẩm],0)))</f>
        <v/>
      </c>
      <c r="K1574" s="163" t="str">
        <f>IF(H1574="","",INDEX(D.1[Đơn giá bán
(Tham khảo)],MATCH(H1574,D.1[Tên sản phẩm],0)))</f>
        <v/>
      </c>
      <c r="L1574" s="162"/>
      <c r="M1574" s="159"/>
      <c r="N1574" s="159"/>
      <c r="O1574" s="159"/>
      <c r="P1574" s="163" t="str">
        <f t="shared" si="371"/>
        <v/>
      </c>
      <c r="Q1574" s="164"/>
      <c r="R1574" s="162"/>
      <c r="S1574" s="163" t="str">
        <f t="shared" si="372"/>
        <v/>
      </c>
      <c r="T1574" s="164" t="str">
        <f t="shared" ca="1" si="373"/>
        <v/>
      </c>
      <c r="U1574" s="163" t="str">
        <f t="shared" si="374"/>
        <v/>
      </c>
      <c r="V1574" s="163" t="str">
        <f ca="1">IF(AND(C1574&lt;&gt;"",C1574&lt;&gt;OFFSET(C1574,1,0)),SUMIFS(B.2[Giá có thuế],B.2[Số ĐK],C1574),"")</f>
        <v/>
      </c>
      <c r="W1574" s="159"/>
      <c r="X1574" s="161" t="str">
        <f>IF(W1574="","",'Thông Tin Chung'!$L$3)</f>
        <v/>
      </c>
      <c r="Y1574" s="163" t="str">
        <f t="shared" ca="1" si="375"/>
        <v/>
      </c>
      <c r="Z1574" s="165"/>
      <c r="AA1574" s="155" t="str">
        <f ca="1">IF(C1574="","",IF(OR(D1574&lt;NgayBatDau,D1574&gt;NgayKetThuc),"Ngày tháng phải nằm trong kỳ báo cáo",IF(AND(G1574&lt;&gt;"",COUNTIF(D.2[Tên khách hàng],G1574)=0),"Tên KH chưa khai báo trong DSKH",IF(AND(H1574&lt;&gt;"",COUNTIF(D.1[Tên sản phẩm],H1574)=0),"SP này chưa khai báo trong DSSP",""))))</f>
        <v/>
      </c>
      <c r="AB1574" s="23" t="str">
        <f t="shared" ca="1" si="361"/>
        <v/>
      </c>
      <c r="AC1574" s="23" t="str">
        <f t="shared" ca="1" si="362"/>
        <v/>
      </c>
      <c r="AD1574" s="23" t="str">
        <f t="shared" ca="1" si="363"/>
        <v/>
      </c>
      <c r="AE1574" s="68" t="str">
        <f t="shared" ca="1" si="364"/>
        <v/>
      </c>
      <c r="AF1574" s="69" t="str">
        <f>IF(OR(H1574="",S1574=""),"",S1574-(SUM(L1574,M1574)*INDEX(D.1[Đơn giá],MATCH(H1574,D.1[Tên sản phẩm],0))))</f>
        <v/>
      </c>
      <c r="AG1574" s="90" t="str">
        <f t="shared" ca="1" si="365"/>
        <v/>
      </c>
      <c r="AH1574" s="90"/>
    </row>
    <row r="1575" spans="2:34" ht="27.75" customHeight="1" x14ac:dyDescent="0.2">
      <c r="B1575" s="154">
        <f t="shared" si="366"/>
        <v>1572</v>
      </c>
      <c r="C1575" s="155" t="str">
        <f t="shared" ca="1" si="367"/>
        <v/>
      </c>
      <c r="D1575" s="156" t="str">
        <f t="shared" ca="1" si="368"/>
        <v/>
      </c>
      <c r="E1575" s="157" t="str">
        <f t="shared" ca="1" si="369"/>
        <v/>
      </c>
      <c r="F1575" s="157"/>
      <c r="G1575" s="158" t="str">
        <f t="shared" ca="1" si="370"/>
        <v/>
      </c>
      <c r="H1575" s="159"/>
      <c r="I1575" s="160" t="str">
        <f>IF(H1575="","",INDEX(D.1[Quy cách],MATCH(H1575,D.1[Tên sản phẩm],0)))</f>
        <v/>
      </c>
      <c r="J1575" s="35" t="str">
        <f>IF(H1575="","",INDEX(D.1[ĐVT],MATCH(H1575,D.1[Tên sản phẩm],0)))</f>
        <v/>
      </c>
      <c r="K1575" s="163" t="str">
        <f>IF(H1575="","",INDEX(D.1[Đơn giá bán
(Tham khảo)],MATCH(H1575,D.1[Tên sản phẩm],0)))</f>
        <v/>
      </c>
      <c r="L1575" s="162"/>
      <c r="M1575" s="159"/>
      <c r="N1575" s="159"/>
      <c r="O1575" s="159"/>
      <c r="P1575" s="163" t="str">
        <f t="shared" si="371"/>
        <v/>
      </c>
      <c r="Q1575" s="164"/>
      <c r="R1575" s="162"/>
      <c r="S1575" s="163" t="str">
        <f t="shared" si="372"/>
        <v/>
      </c>
      <c r="T1575" s="164" t="str">
        <f t="shared" ca="1" si="373"/>
        <v/>
      </c>
      <c r="U1575" s="163" t="str">
        <f t="shared" si="374"/>
        <v/>
      </c>
      <c r="V1575" s="163" t="str">
        <f ca="1">IF(AND(C1575&lt;&gt;"",C1575&lt;&gt;OFFSET(C1575,1,0)),SUMIFS(B.2[Giá có thuế],B.2[Số ĐK],C1575),"")</f>
        <v/>
      </c>
      <c r="W1575" s="159"/>
      <c r="X1575" s="161" t="str">
        <f>IF(W1575="","",'Thông Tin Chung'!$L$3)</f>
        <v/>
      </c>
      <c r="Y1575" s="163" t="str">
        <f t="shared" ca="1" si="375"/>
        <v/>
      </c>
      <c r="Z1575" s="165"/>
      <c r="AA1575" s="155" t="str">
        <f ca="1">IF(C1575="","",IF(OR(D1575&lt;NgayBatDau,D1575&gt;NgayKetThuc),"Ngày tháng phải nằm trong kỳ báo cáo",IF(AND(G1575&lt;&gt;"",COUNTIF(D.2[Tên khách hàng],G1575)=0),"Tên KH chưa khai báo trong DSKH",IF(AND(H1575&lt;&gt;"",COUNTIF(D.1[Tên sản phẩm],H1575)=0),"SP này chưa khai báo trong DSSP",""))))</f>
        <v/>
      </c>
      <c r="AB1575" s="23" t="str">
        <f t="shared" ca="1" si="361"/>
        <v/>
      </c>
      <c r="AC1575" s="23" t="str">
        <f t="shared" ca="1" si="362"/>
        <v/>
      </c>
      <c r="AD1575" s="23" t="str">
        <f t="shared" ca="1" si="363"/>
        <v/>
      </c>
      <c r="AE1575" s="68" t="str">
        <f t="shared" ca="1" si="364"/>
        <v/>
      </c>
      <c r="AF1575" s="69" t="str">
        <f>IF(OR(H1575="",S1575=""),"",S1575-(SUM(L1575,M1575)*INDEX(D.1[Đơn giá],MATCH(H1575,D.1[Tên sản phẩm],0))))</f>
        <v/>
      </c>
      <c r="AG1575" s="90" t="str">
        <f t="shared" ca="1" si="365"/>
        <v/>
      </c>
      <c r="AH1575" s="90"/>
    </row>
    <row r="1576" spans="2:34" ht="27.75" customHeight="1" x14ac:dyDescent="0.2">
      <c r="B1576" s="154">
        <f t="shared" si="366"/>
        <v>1573</v>
      </c>
      <c r="C1576" s="155" t="str">
        <f t="shared" ca="1" si="367"/>
        <v/>
      </c>
      <c r="D1576" s="156" t="str">
        <f t="shared" ca="1" si="368"/>
        <v/>
      </c>
      <c r="E1576" s="157" t="str">
        <f t="shared" ca="1" si="369"/>
        <v/>
      </c>
      <c r="F1576" s="157"/>
      <c r="G1576" s="158" t="str">
        <f t="shared" ca="1" si="370"/>
        <v/>
      </c>
      <c r="H1576" s="159"/>
      <c r="I1576" s="160" t="str">
        <f>IF(H1576="","",INDEX(D.1[Quy cách],MATCH(H1576,D.1[Tên sản phẩm],0)))</f>
        <v/>
      </c>
      <c r="J1576" s="35" t="str">
        <f>IF(H1576="","",INDEX(D.1[ĐVT],MATCH(H1576,D.1[Tên sản phẩm],0)))</f>
        <v/>
      </c>
      <c r="K1576" s="163" t="str">
        <f>IF(H1576="","",INDEX(D.1[Đơn giá bán
(Tham khảo)],MATCH(H1576,D.1[Tên sản phẩm],0)))</f>
        <v/>
      </c>
      <c r="L1576" s="162"/>
      <c r="M1576" s="159"/>
      <c r="N1576" s="159"/>
      <c r="O1576" s="159"/>
      <c r="P1576" s="163" t="str">
        <f t="shared" si="371"/>
        <v/>
      </c>
      <c r="Q1576" s="164"/>
      <c r="R1576" s="162"/>
      <c r="S1576" s="163" t="str">
        <f t="shared" si="372"/>
        <v/>
      </c>
      <c r="T1576" s="164" t="str">
        <f t="shared" ca="1" si="373"/>
        <v/>
      </c>
      <c r="U1576" s="163" t="str">
        <f t="shared" si="374"/>
        <v/>
      </c>
      <c r="V1576" s="163" t="str">
        <f ca="1">IF(AND(C1576&lt;&gt;"",C1576&lt;&gt;OFFSET(C1576,1,0)),SUMIFS(B.2[Giá có thuế],B.2[Số ĐK],C1576),"")</f>
        <v/>
      </c>
      <c r="W1576" s="159"/>
      <c r="X1576" s="161" t="str">
        <f>IF(W1576="","",'Thông Tin Chung'!$L$3)</f>
        <v/>
      </c>
      <c r="Y1576" s="163" t="str">
        <f t="shared" ca="1" si="375"/>
        <v/>
      </c>
      <c r="Z1576" s="165"/>
      <c r="AA1576" s="155" t="str">
        <f ca="1">IF(C1576="","",IF(OR(D1576&lt;NgayBatDau,D1576&gt;NgayKetThuc),"Ngày tháng phải nằm trong kỳ báo cáo",IF(AND(G1576&lt;&gt;"",COUNTIF(D.2[Tên khách hàng],G1576)=0),"Tên KH chưa khai báo trong DSKH",IF(AND(H1576&lt;&gt;"",COUNTIF(D.1[Tên sản phẩm],H1576)=0),"SP này chưa khai báo trong DSSP",""))))</f>
        <v/>
      </c>
      <c r="AB1576" s="23" t="str">
        <f t="shared" ca="1" si="361"/>
        <v/>
      </c>
      <c r="AC1576" s="23" t="str">
        <f t="shared" ca="1" si="362"/>
        <v/>
      </c>
      <c r="AD1576" s="23" t="str">
        <f t="shared" ca="1" si="363"/>
        <v/>
      </c>
      <c r="AE1576" s="68" t="str">
        <f t="shared" ca="1" si="364"/>
        <v/>
      </c>
      <c r="AF1576" s="69" t="str">
        <f>IF(OR(H1576="",S1576=""),"",S1576-(SUM(L1576,M1576)*INDEX(D.1[Đơn giá],MATCH(H1576,D.1[Tên sản phẩm],0))))</f>
        <v/>
      </c>
      <c r="AG1576" s="90" t="str">
        <f t="shared" ca="1" si="365"/>
        <v/>
      </c>
      <c r="AH1576" s="90"/>
    </row>
    <row r="1577" spans="2:34" ht="27.75" customHeight="1" x14ac:dyDescent="0.2">
      <c r="B1577" s="154">
        <f t="shared" si="366"/>
        <v>1574</v>
      </c>
      <c r="C1577" s="155" t="str">
        <f t="shared" ca="1" si="367"/>
        <v/>
      </c>
      <c r="D1577" s="156" t="str">
        <f t="shared" ca="1" si="368"/>
        <v/>
      </c>
      <c r="E1577" s="157" t="str">
        <f t="shared" ca="1" si="369"/>
        <v/>
      </c>
      <c r="F1577" s="157"/>
      <c r="G1577" s="158" t="str">
        <f t="shared" ca="1" si="370"/>
        <v/>
      </c>
      <c r="H1577" s="159"/>
      <c r="I1577" s="160" t="str">
        <f>IF(H1577="","",INDEX(D.1[Quy cách],MATCH(H1577,D.1[Tên sản phẩm],0)))</f>
        <v/>
      </c>
      <c r="J1577" s="35" t="str">
        <f>IF(H1577="","",INDEX(D.1[ĐVT],MATCH(H1577,D.1[Tên sản phẩm],0)))</f>
        <v/>
      </c>
      <c r="K1577" s="163" t="str">
        <f>IF(H1577="","",INDEX(D.1[Đơn giá bán
(Tham khảo)],MATCH(H1577,D.1[Tên sản phẩm],0)))</f>
        <v/>
      </c>
      <c r="L1577" s="162"/>
      <c r="M1577" s="159"/>
      <c r="N1577" s="159"/>
      <c r="O1577" s="159"/>
      <c r="P1577" s="163" t="str">
        <f t="shared" si="371"/>
        <v/>
      </c>
      <c r="Q1577" s="164"/>
      <c r="R1577" s="162"/>
      <c r="S1577" s="163" t="str">
        <f t="shared" si="372"/>
        <v/>
      </c>
      <c r="T1577" s="164" t="str">
        <f t="shared" ca="1" si="373"/>
        <v/>
      </c>
      <c r="U1577" s="163" t="str">
        <f t="shared" si="374"/>
        <v/>
      </c>
      <c r="V1577" s="163" t="str">
        <f ca="1">IF(AND(C1577&lt;&gt;"",C1577&lt;&gt;OFFSET(C1577,1,0)),SUMIFS(B.2[Giá có thuế],B.2[Số ĐK],C1577),"")</f>
        <v/>
      </c>
      <c r="W1577" s="159"/>
      <c r="X1577" s="161" t="str">
        <f>IF(W1577="","",'Thông Tin Chung'!$L$3)</f>
        <v/>
      </c>
      <c r="Y1577" s="163" t="str">
        <f t="shared" ca="1" si="375"/>
        <v/>
      </c>
      <c r="Z1577" s="165"/>
      <c r="AA1577" s="155" t="str">
        <f ca="1">IF(C1577="","",IF(OR(D1577&lt;NgayBatDau,D1577&gt;NgayKetThuc),"Ngày tháng phải nằm trong kỳ báo cáo",IF(AND(G1577&lt;&gt;"",COUNTIF(D.2[Tên khách hàng],G1577)=0),"Tên KH chưa khai báo trong DSKH",IF(AND(H1577&lt;&gt;"",COUNTIF(D.1[Tên sản phẩm],H1577)=0),"SP này chưa khai báo trong DSSP",""))))</f>
        <v/>
      </c>
      <c r="AB1577" s="23" t="str">
        <f t="shared" ca="1" si="361"/>
        <v/>
      </c>
      <c r="AC1577" s="23" t="str">
        <f t="shared" ca="1" si="362"/>
        <v/>
      </c>
      <c r="AD1577" s="23" t="str">
        <f t="shared" ca="1" si="363"/>
        <v/>
      </c>
      <c r="AE1577" s="68" t="str">
        <f t="shared" ca="1" si="364"/>
        <v/>
      </c>
      <c r="AF1577" s="69" t="str">
        <f>IF(OR(H1577="",S1577=""),"",S1577-(SUM(L1577,M1577)*INDEX(D.1[Đơn giá],MATCH(H1577,D.1[Tên sản phẩm],0))))</f>
        <v/>
      </c>
      <c r="AG1577" s="90" t="str">
        <f t="shared" ca="1" si="365"/>
        <v/>
      </c>
      <c r="AH1577" s="90"/>
    </row>
    <row r="1578" spans="2:34" ht="27.75" customHeight="1" x14ac:dyDescent="0.2">
      <c r="B1578" s="154">
        <f t="shared" si="366"/>
        <v>1575</v>
      </c>
      <c r="C1578" s="155" t="str">
        <f t="shared" ca="1" si="367"/>
        <v/>
      </c>
      <c r="D1578" s="156" t="str">
        <f t="shared" ca="1" si="368"/>
        <v/>
      </c>
      <c r="E1578" s="157" t="str">
        <f t="shared" ca="1" si="369"/>
        <v/>
      </c>
      <c r="F1578" s="157"/>
      <c r="G1578" s="158" t="str">
        <f t="shared" ca="1" si="370"/>
        <v/>
      </c>
      <c r="H1578" s="159"/>
      <c r="I1578" s="160" t="str">
        <f>IF(H1578="","",INDEX(D.1[Quy cách],MATCH(H1578,D.1[Tên sản phẩm],0)))</f>
        <v/>
      </c>
      <c r="J1578" s="35" t="str">
        <f>IF(H1578="","",INDEX(D.1[ĐVT],MATCH(H1578,D.1[Tên sản phẩm],0)))</f>
        <v/>
      </c>
      <c r="K1578" s="163" t="str">
        <f>IF(H1578="","",INDEX(D.1[Đơn giá bán
(Tham khảo)],MATCH(H1578,D.1[Tên sản phẩm],0)))</f>
        <v/>
      </c>
      <c r="L1578" s="162"/>
      <c r="M1578" s="159"/>
      <c r="N1578" s="159"/>
      <c r="O1578" s="159"/>
      <c r="P1578" s="163" t="str">
        <f t="shared" si="371"/>
        <v/>
      </c>
      <c r="Q1578" s="164"/>
      <c r="R1578" s="162"/>
      <c r="S1578" s="163" t="str">
        <f t="shared" si="372"/>
        <v/>
      </c>
      <c r="T1578" s="164" t="str">
        <f t="shared" ca="1" si="373"/>
        <v/>
      </c>
      <c r="U1578" s="163" t="str">
        <f t="shared" si="374"/>
        <v/>
      </c>
      <c r="V1578" s="163" t="str">
        <f ca="1">IF(AND(C1578&lt;&gt;"",C1578&lt;&gt;OFFSET(C1578,1,0)),SUMIFS(B.2[Giá có thuế],B.2[Số ĐK],C1578),"")</f>
        <v/>
      </c>
      <c r="W1578" s="159"/>
      <c r="X1578" s="161" t="str">
        <f>IF(W1578="","",'Thông Tin Chung'!$L$3)</f>
        <v/>
      </c>
      <c r="Y1578" s="163" t="str">
        <f t="shared" ca="1" si="375"/>
        <v/>
      </c>
      <c r="Z1578" s="165"/>
      <c r="AA1578" s="155" t="str">
        <f ca="1">IF(C1578="","",IF(OR(D1578&lt;NgayBatDau,D1578&gt;NgayKetThuc),"Ngày tháng phải nằm trong kỳ báo cáo",IF(AND(G1578&lt;&gt;"",COUNTIF(D.2[Tên khách hàng],G1578)=0),"Tên KH chưa khai báo trong DSKH",IF(AND(H1578&lt;&gt;"",COUNTIF(D.1[Tên sản phẩm],H1578)=0),"SP này chưa khai báo trong DSSP",""))))</f>
        <v/>
      </c>
      <c r="AB1578" s="23" t="str">
        <f t="shared" ca="1" si="361"/>
        <v/>
      </c>
      <c r="AC1578" s="23" t="str">
        <f t="shared" ca="1" si="362"/>
        <v/>
      </c>
      <c r="AD1578" s="23" t="str">
        <f t="shared" ca="1" si="363"/>
        <v/>
      </c>
      <c r="AE1578" s="68" t="str">
        <f t="shared" ca="1" si="364"/>
        <v/>
      </c>
      <c r="AF1578" s="69" t="str">
        <f>IF(OR(H1578="",S1578=""),"",S1578-(SUM(L1578,M1578)*INDEX(D.1[Đơn giá],MATCH(H1578,D.1[Tên sản phẩm],0))))</f>
        <v/>
      </c>
      <c r="AG1578" s="90" t="str">
        <f t="shared" ca="1" si="365"/>
        <v/>
      </c>
      <c r="AH1578" s="90"/>
    </row>
    <row r="1579" spans="2:34" ht="27.75" customHeight="1" x14ac:dyDescent="0.2">
      <c r="B1579" s="154">
        <f t="shared" si="366"/>
        <v>1576</v>
      </c>
      <c r="C1579" s="155" t="str">
        <f t="shared" ca="1" si="367"/>
        <v/>
      </c>
      <c r="D1579" s="156" t="str">
        <f t="shared" ca="1" si="368"/>
        <v/>
      </c>
      <c r="E1579" s="157" t="str">
        <f t="shared" ca="1" si="369"/>
        <v/>
      </c>
      <c r="F1579" s="157"/>
      <c r="G1579" s="158" t="str">
        <f t="shared" ca="1" si="370"/>
        <v/>
      </c>
      <c r="H1579" s="159"/>
      <c r="I1579" s="160" t="str">
        <f>IF(H1579="","",INDEX(D.1[Quy cách],MATCH(H1579,D.1[Tên sản phẩm],0)))</f>
        <v/>
      </c>
      <c r="J1579" s="35" t="str">
        <f>IF(H1579="","",INDEX(D.1[ĐVT],MATCH(H1579,D.1[Tên sản phẩm],0)))</f>
        <v/>
      </c>
      <c r="K1579" s="163" t="str">
        <f>IF(H1579="","",INDEX(D.1[Đơn giá bán
(Tham khảo)],MATCH(H1579,D.1[Tên sản phẩm],0)))</f>
        <v/>
      </c>
      <c r="L1579" s="162"/>
      <c r="M1579" s="159"/>
      <c r="N1579" s="159"/>
      <c r="O1579" s="159"/>
      <c r="P1579" s="163" t="str">
        <f t="shared" si="371"/>
        <v/>
      </c>
      <c r="Q1579" s="164"/>
      <c r="R1579" s="162"/>
      <c r="S1579" s="163" t="str">
        <f t="shared" si="372"/>
        <v/>
      </c>
      <c r="T1579" s="164" t="str">
        <f t="shared" ca="1" si="373"/>
        <v/>
      </c>
      <c r="U1579" s="163" t="str">
        <f t="shared" si="374"/>
        <v/>
      </c>
      <c r="V1579" s="163" t="str">
        <f ca="1">IF(AND(C1579&lt;&gt;"",C1579&lt;&gt;OFFSET(C1579,1,0)),SUMIFS(B.2[Giá có thuế],B.2[Số ĐK],C1579),"")</f>
        <v/>
      </c>
      <c r="W1579" s="159"/>
      <c r="X1579" s="161" t="str">
        <f>IF(W1579="","",'Thông Tin Chung'!$L$3)</f>
        <v/>
      </c>
      <c r="Y1579" s="163" t="str">
        <f t="shared" ca="1" si="375"/>
        <v/>
      </c>
      <c r="Z1579" s="165"/>
      <c r="AA1579" s="155" t="str">
        <f ca="1">IF(C1579="","",IF(OR(D1579&lt;NgayBatDau,D1579&gt;NgayKetThuc),"Ngày tháng phải nằm trong kỳ báo cáo",IF(AND(G1579&lt;&gt;"",COUNTIF(D.2[Tên khách hàng],G1579)=0),"Tên KH chưa khai báo trong DSKH",IF(AND(H1579&lt;&gt;"",COUNTIF(D.1[Tên sản phẩm],H1579)=0),"SP này chưa khai báo trong DSSP",""))))</f>
        <v/>
      </c>
      <c r="AB1579" s="23" t="str">
        <f t="shared" ca="1" si="361"/>
        <v/>
      </c>
      <c r="AC1579" s="23" t="str">
        <f t="shared" ca="1" si="362"/>
        <v/>
      </c>
      <c r="AD1579" s="23" t="str">
        <f t="shared" ca="1" si="363"/>
        <v/>
      </c>
      <c r="AE1579" s="68" t="str">
        <f t="shared" ca="1" si="364"/>
        <v/>
      </c>
      <c r="AF1579" s="69" t="str">
        <f>IF(OR(H1579="",S1579=""),"",S1579-(SUM(L1579,M1579)*INDEX(D.1[Đơn giá],MATCH(H1579,D.1[Tên sản phẩm],0))))</f>
        <v/>
      </c>
      <c r="AG1579" s="90" t="str">
        <f t="shared" ca="1" si="365"/>
        <v/>
      </c>
      <c r="AH1579" s="90"/>
    </row>
    <row r="1580" spans="2:34" ht="27.75" customHeight="1" x14ac:dyDescent="0.2">
      <c r="B1580" s="154">
        <f t="shared" si="366"/>
        <v>1577</v>
      </c>
      <c r="C1580" s="155" t="str">
        <f t="shared" ca="1" si="367"/>
        <v/>
      </c>
      <c r="D1580" s="156" t="str">
        <f t="shared" ca="1" si="368"/>
        <v/>
      </c>
      <c r="E1580" s="157" t="str">
        <f t="shared" ca="1" si="369"/>
        <v/>
      </c>
      <c r="F1580" s="157"/>
      <c r="G1580" s="158" t="str">
        <f t="shared" ca="1" si="370"/>
        <v/>
      </c>
      <c r="H1580" s="159"/>
      <c r="I1580" s="160" t="str">
        <f>IF(H1580="","",INDEX(D.1[Quy cách],MATCH(H1580,D.1[Tên sản phẩm],0)))</f>
        <v/>
      </c>
      <c r="J1580" s="35" t="str">
        <f>IF(H1580="","",INDEX(D.1[ĐVT],MATCH(H1580,D.1[Tên sản phẩm],0)))</f>
        <v/>
      </c>
      <c r="K1580" s="163" t="str">
        <f>IF(H1580="","",INDEX(D.1[Đơn giá bán
(Tham khảo)],MATCH(H1580,D.1[Tên sản phẩm],0)))</f>
        <v/>
      </c>
      <c r="L1580" s="162"/>
      <c r="M1580" s="159"/>
      <c r="N1580" s="159"/>
      <c r="O1580" s="159"/>
      <c r="P1580" s="163" t="str">
        <f t="shared" si="371"/>
        <v/>
      </c>
      <c r="Q1580" s="164"/>
      <c r="R1580" s="162"/>
      <c r="S1580" s="163" t="str">
        <f t="shared" si="372"/>
        <v/>
      </c>
      <c r="T1580" s="164" t="str">
        <f t="shared" ca="1" si="373"/>
        <v/>
      </c>
      <c r="U1580" s="163" t="str">
        <f t="shared" si="374"/>
        <v/>
      </c>
      <c r="V1580" s="163" t="str">
        <f ca="1">IF(AND(C1580&lt;&gt;"",C1580&lt;&gt;OFFSET(C1580,1,0)),SUMIFS(B.2[Giá có thuế],B.2[Số ĐK],C1580),"")</f>
        <v/>
      </c>
      <c r="W1580" s="159"/>
      <c r="X1580" s="161" t="str">
        <f>IF(W1580="","",'Thông Tin Chung'!$L$3)</f>
        <v/>
      </c>
      <c r="Y1580" s="163" t="str">
        <f t="shared" ca="1" si="375"/>
        <v/>
      </c>
      <c r="Z1580" s="165"/>
      <c r="AA1580" s="155" t="str">
        <f ca="1">IF(C1580="","",IF(OR(D1580&lt;NgayBatDau,D1580&gt;NgayKetThuc),"Ngày tháng phải nằm trong kỳ báo cáo",IF(AND(G1580&lt;&gt;"",COUNTIF(D.2[Tên khách hàng],G1580)=0),"Tên KH chưa khai báo trong DSKH",IF(AND(H1580&lt;&gt;"",COUNTIF(D.1[Tên sản phẩm],H1580)=0),"SP này chưa khai báo trong DSSP",""))))</f>
        <v/>
      </c>
      <c r="AB1580" s="23" t="str">
        <f t="shared" ca="1" si="361"/>
        <v/>
      </c>
      <c r="AC1580" s="23" t="str">
        <f t="shared" ca="1" si="362"/>
        <v/>
      </c>
      <c r="AD1580" s="23" t="str">
        <f t="shared" ca="1" si="363"/>
        <v/>
      </c>
      <c r="AE1580" s="68" t="str">
        <f t="shared" ca="1" si="364"/>
        <v/>
      </c>
      <c r="AF1580" s="69" t="str">
        <f>IF(OR(H1580="",S1580=""),"",S1580-(SUM(L1580,M1580)*INDEX(D.1[Đơn giá],MATCH(H1580,D.1[Tên sản phẩm],0))))</f>
        <v/>
      </c>
      <c r="AG1580" s="90" t="str">
        <f t="shared" ca="1" si="365"/>
        <v/>
      </c>
      <c r="AH1580" s="90"/>
    </row>
    <row r="1581" spans="2:34" ht="27.75" customHeight="1" x14ac:dyDescent="0.2">
      <c r="B1581" s="154">
        <f t="shared" si="366"/>
        <v>1578</v>
      </c>
      <c r="C1581" s="155" t="str">
        <f t="shared" ca="1" si="367"/>
        <v/>
      </c>
      <c r="D1581" s="156" t="str">
        <f t="shared" ca="1" si="368"/>
        <v/>
      </c>
      <c r="E1581" s="157" t="str">
        <f t="shared" ca="1" si="369"/>
        <v/>
      </c>
      <c r="F1581" s="157"/>
      <c r="G1581" s="158" t="str">
        <f t="shared" ca="1" si="370"/>
        <v/>
      </c>
      <c r="H1581" s="159"/>
      <c r="I1581" s="160" t="str">
        <f>IF(H1581="","",INDEX(D.1[Quy cách],MATCH(H1581,D.1[Tên sản phẩm],0)))</f>
        <v/>
      </c>
      <c r="J1581" s="35" t="str">
        <f>IF(H1581="","",INDEX(D.1[ĐVT],MATCH(H1581,D.1[Tên sản phẩm],0)))</f>
        <v/>
      </c>
      <c r="K1581" s="163" t="str">
        <f>IF(H1581="","",INDEX(D.1[Đơn giá bán
(Tham khảo)],MATCH(H1581,D.1[Tên sản phẩm],0)))</f>
        <v/>
      </c>
      <c r="L1581" s="162"/>
      <c r="M1581" s="159"/>
      <c r="N1581" s="159"/>
      <c r="O1581" s="159"/>
      <c r="P1581" s="163" t="str">
        <f t="shared" si="371"/>
        <v/>
      </c>
      <c r="Q1581" s="164"/>
      <c r="R1581" s="162"/>
      <c r="S1581" s="163" t="str">
        <f t="shared" si="372"/>
        <v/>
      </c>
      <c r="T1581" s="164" t="str">
        <f t="shared" ca="1" si="373"/>
        <v/>
      </c>
      <c r="U1581" s="163" t="str">
        <f t="shared" si="374"/>
        <v/>
      </c>
      <c r="V1581" s="163" t="str">
        <f ca="1">IF(AND(C1581&lt;&gt;"",C1581&lt;&gt;OFFSET(C1581,1,0)),SUMIFS(B.2[Giá có thuế],B.2[Số ĐK],C1581),"")</f>
        <v/>
      </c>
      <c r="W1581" s="159"/>
      <c r="X1581" s="161" t="str">
        <f>IF(W1581="","",'Thông Tin Chung'!$L$3)</f>
        <v/>
      </c>
      <c r="Y1581" s="163" t="str">
        <f t="shared" ca="1" si="375"/>
        <v/>
      </c>
      <c r="Z1581" s="165"/>
      <c r="AA1581" s="155" t="str">
        <f ca="1">IF(C1581="","",IF(OR(D1581&lt;NgayBatDau,D1581&gt;NgayKetThuc),"Ngày tháng phải nằm trong kỳ báo cáo",IF(AND(G1581&lt;&gt;"",COUNTIF(D.2[Tên khách hàng],G1581)=0),"Tên KH chưa khai báo trong DSKH",IF(AND(H1581&lt;&gt;"",COUNTIF(D.1[Tên sản phẩm],H1581)=0),"SP này chưa khai báo trong DSSP",""))))</f>
        <v/>
      </c>
      <c r="AB1581" s="23" t="str">
        <f t="shared" ca="1" si="361"/>
        <v/>
      </c>
      <c r="AC1581" s="23" t="str">
        <f t="shared" ca="1" si="362"/>
        <v/>
      </c>
      <c r="AD1581" s="23" t="str">
        <f t="shared" ca="1" si="363"/>
        <v/>
      </c>
      <c r="AE1581" s="68" t="str">
        <f t="shared" ca="1" si="364"/>
        <v/>
      </c>
      <c r="AF1581" s="69" t="str">
        <f>IF(OR(H1581="",S1581=""),"",S1581-(SUM(L1581,M1581)*INDEX(D.1[Đơn giá],MATCH(H1581,D.1[Tên sản phẩm],0))))</f>
        <v/>
      </c>
      <c r="AG1581" s="90" t="str">
        <f t="shared" ca="1" si="365"/>
        <v/>
      </c>
      <c r="AH1581" s="90"/>
    </row>
    <row r="1582" spans="2:34" ht="27.75" customHeight="1" x14ac:dyDescent="0.2">
      <c r="B1582" s="154">
        <f t="shared" si="366"/>
        <v>1579</v>
      </c>
      <c r="C1582" s="155" t="str">
        <f t="shared" ca="1" si="367"/>
        <v/>
      </c>
      <c r="D1582" s="156" t="str">
        <f t="shared" ca="1" si="368"/>
        <v/>
      </c>
      <c r="E1582" s="157" t="str">
        <f t="shared" ca="1" si="369"/>
        <v/>
      </c>
      <c r="F1582" s="157"/>
      <c r="G1582" s="158" t="str">
        <f t="shared" ca="1" si="370"/>
        <v/>
      </c>
      <c r="H1582" s="159"/>
      <c r="I1582" s="160" t="str">
        <f>IF(H1582="","",INDEX(D.1[Quy cách],MATCH(H1582,D.1[Tên sản phẩm],0)))</f>
        <v/>
      </c>
      <c r="J1582" s="35" t="str">
        <f>IF(H1582="","",INDEX(D.1[ĐVT],MATCH(H1582,D.1[Tên sản phẩm],0)))</f>
        <v/>
      </c>
      <c r="K1582" s="163" t="str">
        <f>IF(H1582="","",INDEX(D.1[Đơn giá bán
(Tham khảo)],MATCH(H1582,D.1[Tên sản phẩm],0)))</f>
        <v/>
      </c>
      <c r="L1582" s="162"/>
      <c r="M1582" s="159"/>
      <c r="N1582" s="159"/>
      <c r="O1582" s="159"/>
      <c r="P1582" s="163" t="str">
        <f t="shared" si="371"/>
        <v/>
      </c>
      <c r="Q1582" s="164"/>
      <c r="R1582" s="162"/>
      <c r="S1582" s="163" t="str">
        <f t="shared" si="372"/>
        <v/>
      </c>
      <c r="T1582" s="164" t="str">
        <f t="shared" ca="1" si="373"/>
        <v/>
      </c>
      <c r="U1582" s="163" t="str">
        <f t="shared" si="374"/>
        <v/>
      </c>
      <c r="V1582" s="163" t="str">
        <f ca="1">IF(AND(C1582&lt;&gt;"",C1582&lt;&gt;OFFSET(C1582,1,0)),SUMIFS(B.2[Giá có thuế],B.2[Số ĐK],C1582),"")</f>
        <v/>
      </c>
      <c r="W1582" s="159"/>
      <c r="X1582" s="161" t="str">
        <f>IF(W1582="","",'Thông Tin Chung'!$L$3)</f>
        <v/>
      </c>
      <c r="Y1582" s="163" t="str">
        <f t="shared" ca="1" si="375"/>
        <v/>
      </c>
      <c r="Z1582" s="165"/>
      <c r="AA1582" s="155" t="str">
        <f ca="1">IF(C1582="","",IF(OR(D1582&lt;NgayBatDau,D1582&gt;NgayKetThuc),"Ngày tháng phải nằm trong kỳ báo cáo",IF(AND(G1582&lt;&gt;"",COUNTIF(D.2[Tên khách hàng],G1582)=0),"Tên KH chưa khai báo trong DSKH",IF(AND(H1582&lt;&gt;"",COUNTIF(D.1[Tên sản phẩm],H1582)=0),"SP này chưa khai báo trong DSSP",""))))</f>
        <v/>
      </c>
      <c r="AB1582" s="23" t="str">
        <f t="shared" ca="1" si="361"/>
        <v/>
      </c>
      <c r="AC1582" s="23" t="str">
        <f t="shared" ca="1" si="362"/>
        <v/>
      </c>
      <c r="AD1582" s="23" t="str">
        <f t="shared" ca="1" si="363"/>
        <v/>
      </c>
      <c r="AE1582" s="68" t="str">
        <f t="shared" ca="1" si="364"/>
        <v/>
      </c>
      <c r="AF1582" s="69" t="str">
        <f>IF(OR(H1582="",S1582=""),"",S1582-(SUM(L1582,M1582)*INDEX(D.1[Đơn giá],MATCH(H1582,D.1[Tên sản phẩm],0))))</f>
        <v/>
      </c>
      <c r="AG1582" s="90" t="str">
        <f t="shared" ca="1" si="365"/>
        <v/>
      </c>
      <c r="AH1582" s="90"/>
    </row>
    <row r="1583" spans="2:34" ht="27.75" customHeight="1" x14ac:dyDescent="0.2">
      <c r="B1583" s="154">
        <f t="shared" si="366"/>
        <v>1580</v>
      </c>
      <c r="C1583" s="155" t="str">
        <f t="shared" ca="1" si="367"/>
        <v/>
      </c>
      <c r="D1583" s="156" t="str">
        <f t="shared" ca="1" si="368"/>
        <v/>
      </c>
      <c r="E1583" s="157" t="str">
        <f t="shared" ca="1" si="369"/>
        <v/>
      </c>
      <c r="F1583" s="157"/>
      <c r="G1583" s="158" t="str">
        <f t="shared" ca="1" si="370"/>
        <v/>
      </c>
      <c r="H1583" s="159"/>
      <c r="I1583" s="160" t="str">
        <f>IF(H1583="","",INDEX(D.1[Quy cách],MATCH(H1583,D.1[Tên sản phẩm],0)))</f>
        <v/>
      </c>
      <c r="J1583" s="35" t="str">
        <f>IF(H1583="","",INDEX(D.1[ĐVT],MATCH(H1583,D.1[Tên sản phẩm],0)))</f>
        <v/>
      </c>
      <c r="K1583" s="163" t="str">
        <f>IF(H1583="","",INDEX(D.1[Đơn giá bán
(Tham khảo)],MATCH(H1583,D.1[Tên sản phẩm],0)))</f>
        <v/>
      </c>
      <c r="L1583" s="162"/>
      <c r="M1583" s="159"/>
      <c r="N1583" s="159"/>
      <c r="O1583" s="159"/>
      <c r="P1583" s="163" t="str">
        <f t="shared" si="371"/>
        <v/>
      </c>
      <c r="Q1583" s="164"/>
      <c r="R1583" s="162"/>
      <c r="S1583" s="163" t="str">
        <f t="shared" si="372"/>
        <v/>
      </c>
      <c r="T1583" s="164" t="str">
        <f t="shared" ca="1" si="373"/>
        <v/>
      </c>
      <c r="U1583" s="163" t="str">
        <f t="shared" si="374"/>
        <v/>
      </c>
      <c r="V1583" s="163" t="str">
        <f ca="1">IF(AND(C1583&lt;&gt;"",C1583&lt;&gt;OFFSET(C1583,1,0)),SUMIFS(B.2[Giá có thuế],B.2[Số ĐK],C1583),"")</f>
        <v/>
      </c>
      <c r="W1583" s="159"/>
      <c r="X1583" s="161" t="str">
        <f>IF(W1583="","",'Thông Tin Chung'!$L$3)</f>
        <v/>
      </c>
      <c r="Y1583" s="163" t="str">
        <f t="shared" ca="1" si="375"/>
        <v/>
      </c>
      <c r="Z1583" s="165"/>
      <c r="AA1583" s="155" t="str">
        <f ca="1">IF(C1583="","",IF(OR(D1583&lt;NgayBatDau,D1583&gt;NgayKetThuc),"Ngày tháng phải nằm trong kỳ báo cáo",IF(AND(G1583&lt;&gt;"",COUNTIF(D.2[Tên khách hàng],G1583)=0),"Tên KH chưa khai báo trong DSKH",IF(AND(H1583&lt;&gt;"",COUNTIF(D.1[Tên sản phẩm],H1583)=0),"SP này chưa khai báo trong DSSP",""))))</f>
        <v/>
      </c>
      <c r="AB1583" s="23" t="str">
        <f t="shared" ca="1" si="361"/>
        <v/>
      </c>
      <c r="AC1583" s="23" t="str">
        <f t="shared" ca="1" si="362"/>
        <v/>
      </c>
      <c r="AD1583" s="23" t="str">
        <f t="shared" ca="1" si="363"/>
        <v/>
      </c>
      <c r="AE1583" s="68" t="str">
        <f t="shared" ca="1" si="364"/>
        <v/>
      </c>
      <c r="AF1583" s="69" t="str">
        <f>IF(OR(H1583="",S1583=""),"",S1583-(SUM(L1583,M1583)*INDEX(D.1[Đơn giá],MATCH(H1583,D.1[Tên sản phẩm],0))))</f>
        <v/>
      </c>
      <c r="AG1583" s="90" t="str">
        <f t="shared" ca="1" si="365"/>
        <v/>
      </c>
      <c r="AH1583" s="90"/>
    </row>
    <row r="1584" spans="2:34" ht="27.75" customHeight="1" x14ac:dyDescent="0.2">
      <c r="B1584" s="154">
        <f t="shared" si="366"/>
        <v>1581</v>
      </c>
      <c r="C1584" s="155" t="str">
        <f t="shared" ca="1" si="367"/>
        <v/>
      </c>
      <c r="D1584" s="156" t="str">
        <f t="shared" ca="1" si="368"/>
        <v/>
      </c>
      <c r="E1584" s="157" t="str">
        <f t="shared" ca="1" si="369"/>
        <v/>
      </c>
      <c r="F1584" s="157"/>
      <c r="G1584" s="158" t="str">
        <f t="shared" ca="1" si="370"/>
        <v/>
      </c>
      <c r="H1584" s="159"/>
      <c r="I1584" s="160" t="str">
        <f>IF(H1584="","",INDEX(D.1[Quy cách],MATCH(H1584,D.1[Tên sản phẩm],0)))</f>
        <v/>
      </c>
      <c r="J1584" s="35" t="str">
        <f>IF(H1584="","",INDEX(D.1[ĐVT],MATCH(H1584,D.1[Tên sản phẩm],0)))</f>
        <v/>
      </c>
      <c r="K1584" s="163" t="str">
        <f>IF(H1584="","",INDEX(D.1[Đơn giá bán
(Tham khảo)],MATCH(H1584,D.1[Tên sản phẩm],0)))</f>
        <v/>
      </c>
      <c r="L1584" s="162"/>
      <c r="M1584" s="159"/>
      <c r="N1584" s="159"/>
      <c r="O1584" s="159"/>
      <c r="P1584" s="163" t="str">
        <f t="shared" si="371"/>
        <v/>
      </c>
      <c r="Q1584" s="164"/>
      <c r="R1584" s="162"/>
      <c r="S1584" s="163" t="str">
        <f t="shared" si="372"/>
        <v/>
      </c>
      <c r="T1584" s="164" t="str">
        <f t="shared" ca="1" si="373"/>
        <v/>
      </c>
      <c r="U1584" s="163" t="str">
        <f t="shared" si="374"/>
        <v/>
      </c>
      <c r="V1584" s="163" t="str">
        <f ca="1">IF(AND(C1584&lt;&gt;"",C1584&lt;&gt;OFFSET(C1584,1,0)),SUMIFS(B.2[Giá có thuế],B.2[Số ĐK],C1584),"")</f>
        <v/>
      </c>
      <c r="W1584" s="159"/>
      <c r="X1584" s="161" t="str">
        <f>IF(W1584="","",'Thông Tin Chung'!$L$3)</f>
        <v/>
      </c>
      <c r="Y1584" s="163" t="str">
        <f t="shared" ca="1" si="375"/>
        <v/>
      </c>
      <c r="Z1584" s="165"/>
      <c r="AA1584" s="155" t="str">
        <f ca="1">IF(C1584="","",IF(OR(D1584&lt;NgayBatDau,D1584&gt;NgayKetThuc),"Ngày tháng phải nằm trong kỳ báo cáo",IF(AND(G1584&lt;&gt;"",COUNTIF(D.2[Tên khách hàng],G1584)=0),"Tên KH chưa khai báo trong DSKH",IF(AND(H1584&lt;&gt;"",COUNTIF(D.1[Tên sản phẩm],H1584)=0),"SP này chưa khai báo trong DSSP",""))))</f>
        <v/>
      </c>
      <c r="AB1584" s="23" t="str">
        <f t="shared" ca="1" si="361"/>
        <v/>
      </c>
      <c r="AC1584" s="23" t="str">
        <f t="shared" ca="1" si="362"/>
        <v/>
      </c>
      <c r="AD1584" s="23" t="str">
        <f t="shared" ca="1" si="363"/>
        <v/>
      </c>
      <c r="AE1584" s="68" t="str">
        <f t="shared" ca="1" si="364"/>
        <v/>
      </c>
      <c r="AF1584" s="69" t="str">
        <f>IF(OR(H1584="",S1584=""),"",S1584-(SUM(L1584,M1584)*INDEX(D.1[Đơn giá],MATCH(H1584,D.1[Tên sản phẩm],0))))</f>
        <v/>
      </c>
      <c r="AG1584" s="90" t="str">
        <f t="shared" ca="1" si="365"/>
        <v/>
      </c>
      <c r="AH1584" s="90"/>
    </row>
    <row r="1585" spans="2:34" ht="27.75" customHeight="1" x14ac:dyDescent="0.2">
      <c r="B1585" s="154">
        <f t="shared" si="366"/>
        <v>1582</v>
      </c>
      <c r="C1585" s="155" t="str">
        <f t="shared" ca="1" si="367"/>
        <v/>
      </c>
      <c r="D1585" s="156" t="str">
        <f t="shared" ca="1" si="368"/>
        <v/>
      </c>
      <c r="E1585" s="157" t="str">
        <f t="shared" ca="1" si="369"/>
        <v/>
      </c>
      <c r="F1585" s="157"/>
      <c r="G1585" s="158" t="str">
        <f t="shared" ca="1" si="370"/>
        <v/>
      </c>
      <c r="H1585" s="159"/>
      <c r="I1585" s="160" t="str">
        <f>IF(H1585="","",INDEX(D.1[Quy cách],MATCH(H1585,D.1[Tên sản phẩm],0)))</f>
        <v/>
      </c>
      <c r="J1585" s="35" t="str">
        <f>IF(H1585="","",INDEX(D.1[ĐVT],MATCH(H1585,D.1[Tên sản phẩm],0)))</f>
        <v/>
      </c>
      <c r="K1585" s="163" t="str">
        <f>IF(H1585="","",INDEX(D.1[Đơn giá bán
(Tham khảo)],MATCH(H1585,D.1[Tên sản phẩm],0)))</f>
        <v/>
      </c>
      <c r="L1585" s="162"/>
      <c r="M1585" s="159"/>
      <c r="N1585" s="159"/>
      <c r="O1585" s="159"/>
      <c r="P1585" s="163" t="str">
        <f t="shared" si="371"/>
        <v/>
      </c>
      <c r="Q1585" s="164"/>
      <c r="R1585" s="162"/>
      <c r="S1585" s="163" t="str">
        <f t="shared" si="372"/>
        <v/>
      </c>
      <c r="T1585" s="164" t="str">
        <f t="shared" ca="1" si="373"/>
        <v/>
      </c>
      <c r="U1585" s="163" t="str">
        <f t="shared" si="374"/>
        <v/>
      </c>
      <c r="V1585" s="163" t="str">
        <f ca="1">IF(AND(C1585&lt;&gt;"",C1585&lt;&gt;OFFSET(C1585,1,0)),SUMIFS(B.2[Giá có thuế],B.2[Số ĐK],C1585),"")</f>
        <v/>
      </c>
      <c r="W1585" s="159"/>
      <c r="X1585" s="161" t="str">
        <f>IF(W1585="","",'Thông Tin Chung'!$L$3)</f>
        <v/>
      </c>
      <c r="Y1585" s="163" t="str">
        <f t="shared" ca="1" si="375"/>
        <v/>
      </c>
      <c r="Z1585" s="165"/>
      <c r="AA1585" s="155" t="str">
        <f ca="1">IF(C1585="","",IF(OR(D1585&lt;NgayBatDau,D1585&gt;NgayKetThuc),"Ngày tháng phải nằm trong kỳ báo cáo",IF(AND(G1585&lt;&gt;"",COUNTIF(D.2[Tên khách hàng],G1585)=0),"Tên KH chưa khai báo trong DSKH",IF(AND(H1585&lt;&gt;"",COUNTIF(D.1[Tên sản phẩm],H1585)=0),"SP này chưa khai báo trong DSSP",""))))</f>
        <v/>
      </c>
      <c r="AB1585" s="23" t="str">
        <f t="shared" ca="1" si="361"/>
        <v/>
      </c>
      <c r="AC1585" s="23" t="str">
        <f t="shared" ca="1" si="362"/>
        <v/>
      </c>
      <c r="AD1585" s="23" t="str">
        <f t="shared" ca="1" si="363"/>
        <v/>
      </c>
      <c r="AE1585" s="68" t="str">
        <f t="shared" ca="1" si="364"/>
        <v/>
      </c>
      <c r="AF1585" s="69" t="str">
        <f>IF(OR(H1585="",S1585=""),"",S1585-(SUM(L1585,M1585)*INDEX(D.1[Đơn giá],MATCH(H1585,D.1[Tên sản phẩm],0))))</f>
        <v/>
      </c>
      <c r="AG1585" s="90" t="str">
        <f t="shared" ca="1" si="365"/>
        <v/>
      </c>
      <c r="AH1585" s="90"/>
    </row>
    <row r="1586" spans="2:34" ht="27.75" customHeight="1" x14ac:dyDescent="0.2">
      <c r="B1586" s="154">
        <f t="shared" si="366"/>
        <v>1583</v>
      </c>
      <c r="C1586" s="155" t="str">
        <f t="shared" ca="1" si="367"/>
        <v/>
      </c>
      <c r="D1586" s="156" t="str">
        <f t="shared" ca="1" si="368"/>
        <v/>
      </c>
      <c r="E1586" s="157" t="str">
        <f t="shared" ca="1" si="369"/>
        <v/>
      </c>
      <c r="F1586" s="157"/>
      <c r="G1586" s="158" t="str">
        <f t="shared" ca="1" si="370"/>
        <v/>
      </c>
      <c r="H1586" s="159"/>
      <c r="I1586" s="160" t="str">
        <f>IF(H1586="","",INDEX(D.1[Quy cách],MATCH(H1586,D.1[Tên sản phẩm],0)))</f>
        <v/>
      </c>
      <c r="J1586" s="35" t="str">
        <f>IF(H1586="","",INDEX(D.1[ĐVT],MATCH(H1586,D.1[Tên sản phẩm],0)))</f>
        <v/>
      </c>
      <c r="K1586" s="163" t="str">
        <f>IF(H1586="","",INDEX(D.1[Đơn giá bán
(Tham khảo)],MATCH(H1586,D.1[Tên sản phẩm],0)))</f>
        <v/>
      </c>
      <c r="L1586" s="162"/>
      <c r="M1586" s="159"/>
      <c r="N1586" s="159"/>
      <c r="O1586" s="159"/>
      <c r="P1586" s="163" t="str">
        <f t="shared" si="371"/>
        <v/>
      </c>
      <c r="Q1586" s="164"/>
      <c r="R1586" s="162"/>
      <c r="S1586" s="163" t="str">
        <f t="shared" si="372"/>
        <v/>
      </c>
      <c r="T1586" s="164" t="str">
        <f t="shared" ca="1" si="373"/>
        <v/>
      </c>
      <c r="U1586" s="163" t="str">
        <f t="shared" si="374"/>
        <v/>
      </c>
      <c r="V1586" s="163" t="str">
        <f ca="1">IF(AND(C1586&lt;&gt;"",C1586&lt;&gt;OFFSET(C1586,1,0)),SUMIFS(B.2[Giá có thuế],B.2[Số ĐK],C1586),"")</f>
        <v/>
      </c>
      <c r="W1586" s="159"/>
      <c r="X1586" s="161" t="str">
        <f>IF(W1586="","",'Thông Tin Chung'!$L$3)</f>
        <v/>
      </c>
      <c r="Y1586" s="163" t="str">
        <f t="shared" ca="1" si="375"/>
        <v/>
      </c>
      <c r="Z1586" s="165"/>
      <c r="AA1586" s="155" t="str">
        <f ca="1">IF(C1586="","",IF(OR(D1586&lt;NgayBatDau,D1586&gt;NgayKetThuc),"Ngày tháng phải nằm trong kỳ báo cáo",IF(AND(G1586&lt;&gt;"",COUNTIF(D.2[Tên khách hàng],G1586)=0),"Tên KH chưa khai báo trong DSKH",IF(AND(H1586&lt;&gt;"",COUNTIF(D.1[Tên sản phẩm],H1586)=0),"SP này chưa khai báo trong DSSP",""))))</f>
        <v/>
      </c>
      <c r="AB1586" s="23" t="str">
        <f t="shared" ca="1" si="361"/>
        <v/>
      </c>
      <c r="AC1586" s="23" t="str">
        <f t="shared" ca="1" si="362"/>
        <v/>
      </c>
      <c r="AD1586" s="23" t="str">
        <f t="shared" ca="1" si="363"/>
        <v/>
      </c>
      <c r="AE1586" s="68" t="str">
        <f t="shared" ca="1" si="364"/>
        <v/>
      </c>
      <c r="AF1586" s="69" t="str">
        <f>IF(OR(H1586="",S1586=""),"",S1586-(SUM(L1586,M1586)*INDEX(D.1[Đơn giá],MATCH(H1586,D.1[Tên sản phẩm],0))))</f>
        <v/>
      </c>
      <c r="AG1586" s="90" t="str">
        <f t="shared" ca="1" si="365"/>
        <v/>
      </c>
      <c r="AH1586" s="90"/>
    </row>
    <row r="1587" spans="2:34" ht="27.75" customHeight="1" x14ac:dyDescent="0.2">
      <c r="B1587" s="154">
        <f t="shared" si="366"/>
        <v>1584</v>
      </c>
      <c r="C1587" s="155" t="str">
        <f t="shared" ca="1" si="367"/>
        <v/>
      </c>
      <c r="D1587" s="156" t="str">
        <f t="shared" ca="1" si="368"/>
        <v/>
      </c>
      <c r="E1587" s="157" t="str">
        <f t="shared" ca="1" si="369"/>
        <v/>
      </c>
      <c r="F1587" s="157"/>
      <c r="G1587" s="158" t="str">
        <f t="shared" ca="1" si="370"/>
        <v/>
      </c>
      <c r="H1587" s="159"/>
      <c r="I1587" s="160" t="str">
        <f>IF(H1587="","",INDEX(D.1[Quy cách],MATCH(H1587,D.1[Tên sản phẩm],0)))</f>
        <v/>
      </c>
      <c r="J1587" s="35" t="str">
        <f>IF(H1587="","",INDEX(D.1[ĐVT],MATCH(H1587,D.1[Tên sản phẩm],0)))</f>
        <v/>
      </c>
      <c r="K1587" s="163" t="str">
        <f>IF(H1587="","",INDEX(D.1[Đơn giá bán
(Tham khảo)],MATCH(H1587,D.1[Tên sản phẩm],0)))</f>
        <v/>
      </c>
      <c r="L1587" s="162"/>
      <c r="M1587" s="159"/>
      <c r="N1587" s="159"/>
      <c r="O1587" s="159"/>
      <c r="P1587" s="163" t="str">
        <f t="shared" si="371"/>
        <v/>
      </c>
      <c r="Q1587" s="164"/>
      <c r="R1587" s="162"/>
      <c r="S1587" s="163" t="str">
        <f t="shared" si="372"/>
        <v/>
      </c>
      <c r="T1587" s="164" t="str">
        <f t="shared" ca="1" si="373"/>
        <v/>
      </c>
      <c r="U1587" s="163" t="str">
        <f t="shared" si="374"/>
        <v/>
      </c>
      <c r="V1587" s="163" t="str">
        <f ca="1">IF(AND(C1587&lt;&gt;"",C1587&lt;&gt;OFFSET(C1587,1,0)),SUMIFS(B.2[Giá có thuế],B.2[Số ĐK],C1587),"")</f>
        <v/>
      </c>
      <c r="W1587" s="159"/>
      <c r="X1587" s="161" t="str">
        <f>IF(W1587="","",'Thông Tin Chung'!$L$3)</f>
        <v/>
      </c>
      <c r="Y1587" s="163" t="str">
        <f t="shared" ca="1" si="375"/>
        <v/>
      </c>
      <c r="Z1587" s="165"/>
      <c r="AA1587" s="155" t="str">
        <f ca="1">IF(C1587="","",IF(OR(D1587&lt;NgayBatDau,D1587&gt;NgayKetThuc),"Ngày tháng phải nằm trong kỳ báo cáo",IF(AND(G1587&lt;&gt;"",COUNTIF(D.2[Tên khách hàng],G1587)=0),"Tên KH chưa khai báo trong DSKH",IF(AND(H1587&lt;&gt;"",COUNTIF(D.1[Tên sản phẩm],H1587)=0),"SP này chưa khai báo trong DSSP",""))))</f>
        <v/>
      </c>
      <c r="AB1587" s="23" t="str">
        <f t="shared" ca="1" si="361"/>
        <v/>
      </c>
      <c r="AC1587" s="23" t="str">
        <f t="shared" ca="1" si="362"/>
        <v/>
      </c>
      <c r="AD1587" s="23" t="str">
        <f t="shared" ca="1" si="363"/>
        <v/>
      </c>
      <c r="AE1587" s="68" t="str">
        <f t="shared" ca="1" si="364"/>
        <v/>
      </c>
      <c r="AF1587" s="69" t="str">
        <f>IF(OR(H1587="",S1587=""),"",S1587-(SUM(L1587,M1587)*INDEX(D.1[Đơn giá],MATCH(H1587,D.1[Tên sản phẩm],0))))</f>
        <v/>
      </c>
      <c r="AG1587" s="90" t="str">
        <f t="shared" ca="1" si="365"/>
        <v/>
      </c>
      <c r="AH1587" s="90"/>
    </row>
    <row r="1588" spans="2:34" ht="27.75" customHeight="1" x14ac:dyDescent="0.2">
      <c r="B1588" s="154">
        <f t="shared" si="366"/>
        <v>1585</v>
      </c>
      <c r="C1588" s="155" t="str">
        <f t="shared" ca="1" si="367"/>
        <v/>
      </c>
      <c r="D1588" s="156" t="str">
        <f t="shared" ca="1" si="368"/>
        <v/>
      </c>
      <c r="E1588" s="157" t="str">
        <f t="shared" ca="1" si="369"/>
        <v/>
      </c>
      <c r="F1588" s="157"/>
      <c r="G1588" s="158" t="str">
        <f t="shared" ca="1" si="370"/>
        <v/>
      </c>
      <c r="H1588" s="159"/>
      <c r="I1588" s="160" t="str">
        <f>IF(H1588="","",INDEX(D.1[Quy cách],MATCH(H1588,D.1[Tên sản phẩm],0)))</f>
        <v/>
      </c>
      <c r="J1588" s="35" t="str">
        <f>IF(H1588="","",INDEX(D.1[ĐVT],MATCH(H1588,D.1[Tên sản phẩm],0)))</f>
        <v/>
      </c>
      <c r="K1588" s="163" t="str">
        <f>IF(H1588="","",INDEX(D.1[Đơn giá bán
(Tham khảo)],MATCH(H1588,D.1[Tên sản phẩm],0)))</f>
        <v/>
      </c>
      <c r="L1588" s="162"/>
      <c r="M1588" s="159"/>
      <c r="N1588" s="159"/>
      <c r="O1588" s="159"/>
      <c r="P1588" s="163" t="str">
        <f t="shared" si="371"/>
        <v/>
      </c>
      <c r="Q1588" s="164"/>
      <c r="R1588" s="162"/>
      <c r="S1588" s="163" t="str">
        <f t="shared" si="372"/>
        <v/>
      </c>
      <c r="T1588" s="164" t="str">
        <f t="shared" ca="1" si="373"/>
        <v/>
      </c>
      <c r="U1588" s="163" t="str">
        <f t="shared" si="374"/>
        <v/>
      </c>
      <c r="V1588" s="163" t="str">
        <f ca="1">IF(AND(C1588&lt;&gt;"",C1588&lt;&gt;OFFSET(C1588,1,0)),SUMIFS(B.2[Giá có thuế],B.2[Số ĐK],C1588),"")</f>
        <v/>
      </c>
      <c r="W1588" s="159"/>
      <c r="X1588" s="161" t="str">
        <f>IF(W1588="","",'Thông Tin Chung'!$L$3)</f>
        <v/>
      </c>
      <c r="Y1588" s="163" t="str">
        <f t="shared" ca="1" si="375"/>
        <v/>
      </c>
      <c r="Z1588" s="165"/>
      <c r="AA1588" s="155" t="str">
        <f ca="1">IF(C1588="","",IF(OR(D1588&lt;NgayBatDau,D1588&gt;NgayKetThuc),"Ngày tháng phải nằm trong kỳ báo cáo",IF(AND(G1588&lt;&gt;"",COUNTIF(D.2[Tên khách hàng],G1588)=0),"Tên KH chưa khai báo trong DSKH",IF(AND(H1588&lt;&gt;"",COUNTIF(D.1[Tên sản phẩm],H1588)=0),"SP này chưa khai báo trong DSSP",""))))</f>
        <v/>
      </c>
      <c r="AB1588" s="23" t="str">
        <f t="shared" ca="1" si="361"/>
        <v/>
      </c>
      <c r="AC1588" s="23" t="str">
        <f t="shared" ca="1" si="362"/>
        <v/>
      </c>
      <c r="AD1588" s="23" t="str">
        <f t="shared" ca="1" si="363"/>
        <v/>
      </c>
      <c r="AE1588" s="68" t="str">
        <f t="shared" ca="1" si="364"/>
        <v/>
      </c>
      <c r="AF1588" s="69" t="str">
        <f>IF(OR(H1588="",S1588=""),"",S1588-(SUM(L1588,M1588)*INDEX(D.1[Đơn giá],MATCH(H1588,D.1[Tên sản phẩm],0))))</f>
        <v/>
      </c>
      <c r="AG1588" s="90" t="str">
        <f t="shared" ca="1" si="365"/>
        <v/>
      </c>
      <c r="AH1588" s="90"/>
    </row>
    <row r="1589" spans="2:34" ht="27.75" customHeight="1" x14ac:dyDescent="0.2">
      <c r="B1589" s="154">
        <f t="shared" si="366"/>
        <v>1586</v>
      </c>
      <c r="C1589" s="155" t="str">
        <f t="shared" ca="1" si="367"/>
        <v/>
      </c>
      <c r="D1589" s="156" t="str">
        <f t="shared" ca="1" si="368"/>
        <v/>
      </c>
      <c r="E1589" s="157" t="str">
        <f t="shared" ca="1" si="369"/>
        <v/>
      </c>
      <c r="F1589" s="157"/>
      <c r="G1589" s="158" t="str">
        <f t="shared" ca="1" si="370"/>
        <v/>
      </c>
      <c r="H1589" s="159"/>
      <c r="I1589" s="160" t="str">
        <f>IF(H1589="","",INDEX(D.1[Quy cách],MATCH(H1589,D.1[Tên sản phẩm],0)))</f>
        <v/>
      </c>
      <c r="J1589" s="35" t="str">
        <f>IF(H1589="","",INDEX(D.1[ĐVT],MATCH(H1589,D.1[Tên sản phẩm],0)))</f>
        <v/>
      </c>
      <c r="K1589" s="163" t="str">
        <f>IF(H1589="","",INDEX(D.1[Đơn giá bán
(Tham khảo)],MATCH(H1589,D.1[Tên sản phẩm],0)))</f>
        <v/>
      </c>
      <c r="L1589" s="162"/>
      <c r="M1589" s="159"/>
      <c r="N1589" s="159"/>
      <c r="O1589" s="159"/>
      <c r="P1589" s="163" t="str">
        <f t="shared" si="371"/>
        <v/>
      </c>
      <c r="Q1589" s="164"/>
      <c r="R1589" s="162"/>
      <c r="S1589" s="163" t="str">
        <f t="shared" si="372"/>
        <v/>
      </c>
      <c r="T1589" s="164" t="str">
        <f t="shared" ca="1" si="373"/>
        <v/>
      </c>
      <c r="U1589" s="163" t="str">
        <f t="shared" si="374"/>
        <v/>
      </c>
      <c r="V1589" s="163" t="str">
        <f ca="1">IF(AND(C1589&lt;&gt;"",C1589&lt;&gt;OFFSET(C1589,1,0)),SUMIFS(B.2[Giá có thuế],B.2[Số ĐK],C1589),"")</f>
        <v/>
      </c>
      <c r="W1589" s="159"/>
      <c r="X1589" s="161" t="str">
        <f>IF(W1589="","",'Thông Tin Chung'!$L$3)</f>
        <v/>
      </c>
      <c r="Y1589" s="163" t="str">
        <f t="shared" ca="1" si="375"/>
        <v/>
      </c>
      <c r="Z1589" s="165"/>
      <c r="AA1589" s="155" t="str">
        <f ca="1">IF(C1589="","",IF(OR(D1589&lt;NgayBatDau,D1589&gt;NgayKetThuc),"Ngày tháng phải nằm trong kỳ báo cáo",IF(AND(G1589&lt;&gt;"",COUNTIF(D.2[Tên khách hàng],G1589)=0),"Tên KH chưa khai báo trong DSKH",IF(AND(H1589&lt;&gt;"",COUNTIF(D.1[Tên sản phẩm],H1589)=0),"SP này chưa khai báo trong DSSP",""))))</f>
        <v/>
      </c>
      <c r="AB1589" s="23" t="str">
        <f t="shared" ca="1" si="361"/>
        <v/>
      </c>
      <c r="AC1589" s="23" t="str">
        <f t="shared" ca="1" si="362"/>
        <v/>
      </c>
      <c r="AD1589" s="23" t="str">
        <f t="shared" ca="1" si="363"/>
        <v/>
      </c>
      <c r="AE1589" s="68" t="str">
        <f t="shared" ca="1" si="364"/>
        <v/>
      </c>
      <c r="AF1589" s="69" t="str">
        <f>IF(OR(H1589="",S1589=""),"",S1589-(SUM(L1589,M1589)*INDEX(D.1[Đơn giá],MATCH(H1589,D.1[Tên sản phẩm],0))))</f>
        <v/>
      </c>
      <c r="AG1589" s="90" t="str">
        <f t="shared" ca="1" si="365"/>
        <v/>
      </c>
      <c r="AH1589" s="90"/>
    </row>
    <row r="1590" spans="2:34" ht="27.75" customHeight="1" x14ac:dyDescent="0.2">
      <c r="B1590" s="154">
        <f t="shared" si="366"/>
        <v>1587</v>
      </c>
      <c r="C1590" s="155" t="str">
        <f t="shared" ca="1" si="367"/>
        <v/>
      </c>
      <c r="D1590" s="156" t="str">
        <f t="shared" ca="1" si="368"/>
        <v/>
      </c>
      <c r="E1590" s="157" t="str">
        <f t="shared" ca="1" si="369"/>
        <v/>
      </c>
      <c r="F1590" s="157"/>
      <c r="G1590" s="158" t="str">
        <f t="shared" ca="1" si="370"/>
        <v/>
      </c>
      <c r="H1590" s="159"/>
      <c r="I1590" s="160" t="str">
        <f>IF(H1590="","",INDEX(D.1[Quy cách],MATCH(H1590,D.1[Tên sản phẩm],0)))</f>
        <v/>
      </c>
      <c r="J1590" s="35" t="str">
        <f>IF(H1590="","",INDEX(D.1[ĐVT],MATCH(H1590,D.1[Tên sản phẩm],0)))</f>
        <v/>
      </c>
      <c r="K1590" s="163" t="str">
        <f>IF(H1590="","",INDEX(D.1[Đơn giá bán
(Tham khảo)],MATCH(H1590,D.1[Tên sản phẩm],0)))</f>
        <v/>
      </c>
      <c r="L1590" s="162"/>
      <c r="M1590" s="159"/>
      <c r="N1590" s="159"/>
      <c r="O1590" s="159"/>
      <c r="P1590" s="163" t="str">
        <f t="shared" si="371"/>
        <v/>
      </c>
      <c r="Q1590" s="164"/>
      <c r="R1590" s="162"/>
      <c r="S1590" s="163" t="str">
        <f t="shared" si="372"/>
        <v/>
      </c>
      <c r="T1590" s="164" t="str">
        <f t="shared" ca="1" si="373"/>
        <v/>
      </c>
      <c r="U1590" s="163" t="str">
        <f t="shared" si="374"/>
        <v/>
      </c>
      <c r="V1590" s="163" t="str">
        <f ca="1">IF(AND(C1590&lt;&gt;"",C1590&lt;&gt;OFFSET(C1590,1,0)),SUMIFS(B.2[Giá có thuế],B.2[Số ĐK],C1590),"")</f>
        <v/>
      </c>
      <c r="W1590" s="159"/>
      <c r="X1590" s="161" t="str">
        <f>IF(W1590="","",'Thông Tin Chung'!$L$3)</f>
        <v/>
      </c>
      <c r="Y1590" s="163" t="str">
        <f t="shared" ca="1" si="375"/>
        <v/>
      </c>
      <c r="Z1590" s="165"/>
      <c r="AA1590" s="155" t="str">
        <f ca="1">IF(C1590="","",IF(OR(D1590&lt;NgayBatDau,D1590&gt;NgayKetThuc),"Ngày tháng phải nằm trong kỳ báo cáo",IF(AND(G1590&lt;&gt;"",COUNTIF(D.2[Tên khách hàng],G1590)=0),"Tên KH chưa khai báo trong DSKH",IF(AND(H1590&lt;&gt;"",COUNTIF(D.1[Tên sản phẩm],H1590)=0),"SP này chưa khai báo trong DSSP",""))))</f>
        <v/>
      </c>
      <c r="AB1590" s="23" t="str">
        <f t="shared" ca="1" si="361"/>
        <v/>
      </c>
      <c r="AC1590" s="23" t="str">
        <f t="shared" ca="1" si="362"/>
        <v/>
      </c>
      <c r="AD1590" s="23" t="str">
        <f t="shared" ca="1" si="363"/>
        <v/>
      </c>
      <c r="AE1590" s="68" t="str">
        <f t="shared" ca="1" si="364"/>
        <v/>
      </c>
      <c r="AF1590" s="69" t="str">
        <f>IF(OR(H1590="",S1590=""),"",S1590-(SUM(L1590,M1590)*INDEX(D.1[Đơn giá],MATCH(H1590,D.1[Tên sản phẩm],0))))</f>
        <v/>
      </c>
      <c r="AG1590" s="90" t="str">
        <f t="shared" ca="1" si="365"/>
        <v/>
      </c>
      <c r="AH1590" s="90"/>
    </row>
    <row r="1591" spans="2:34" ht="27.75" customHeight="1" x14ac:dyDescent="0.2">
      <c r="B1591" s="154">
        <f t="shared" si="366"/>
        <v>1588</v>
      </c>
      <c r="C1591" s="155" t="str">
        <f t="shared" ca="1" si="367"/>
        <v/>
      </c>
      <c r="D1591" s="156" t="str">
        <f t="shared" ca="1" si="368"/>
        <v/>
      </c>
      <c r="E1591" s="157" t="str">
        <f t="shared" ca="1" si="369"/>
        <v/>
      </c>
      <c r="F1591" s="157"/>
      <c r="G1591" s="158" t="str">
        <f t="shared" ca="1" si="370"/>
        <v/>
      </c>
      <c r="H1591" s="159"/>
      <c r="I1591" s="160" t="str">
        <f>IF(H1591="","",INDEX(D.1[Quy cách],MATCH(H1591,D.1[Tên sản phẩm],0)))</f>
        <v/>
      </c>
      <c r="J1591" s="35" t="str">
        <f>IF(H1591="","",INDEX(D.1[ĐVT],MATCH(H1591,D.1[Tên sản phẩm],0)))</f>
        <v/>
      </c>
      <c r="K1591" s="163" t="str">
        <f>IF(H1591="","",INDEX(D.1[Đơn giá bán
(Tham khảo)],MATCH(H1591,D.1[Tên sản phẩm],0)))</f>
        <v/>
      </c>
      <c r="L1591" s="162"/>
      <c r="M1591" s="159"/>
      <c r="N1591" s="159"/>
      <c r="O1591" s="159"/>
      <c r="P1591" s="163" t="str">
        <f t="shared" si="371"/>
        <v/>
      </c>
      <c r="Q1591" s="164"/>
      <c r="R1591" s="162"/>
      <c r="S1591" s="163" t="str">
        <f t="shared" si="372"/>
        <v/>
      </c>
      <c r="T1591" s="164" t="str">
        <f t="shared" ca="1" si="373"/>
        <v/>
      </c>
      <c r="U1591" s="163" t="str">
        <f t="shared" si="374"/>
        <v/>
      </c>
      <c r="V1591" s="163" t="str">
        <f ca="1">IF(AND(C1591&lt;&gt;"",C1591&lt;&gt;OFFSET(C1591,1,0)),SUMIFS(B.2[Giá có thuế],B.2[Số ĐK],C1591),"")</f>
        <v/>
      </c>
      <c r="W1591" s="159"/>
      <c r="X1591" s="161" t="str">
        <f>IF(W1591="","",'Thông Tin Chung'!$L$3)</f>
        <v/>
      </c>
      <c r="Y1591" s="163" t="str">
        <f t="shared" ca="1" si="375"/>
        <v/>
      </c>
      <c r="Z1591" s="165"/>
      <c r="AA1591" s="155" t="str">
        <f ca="1">IF(C1591="","",IF(OR(D1591&lt;NgayBatDau,D1591&gt;NgayKetThuc),"Ngày tháng phải nằm trong kỳ báo cáo",IF(AND(G1591&lt;&gt;"",COUNTIF(D.2[Tên khách hàng],G1591)=0),"Tên KH chưa khai báo trong DSKH",IF(AND(H1591&lt;&gt;"",COUNTIF(D.1[Tên sản phẩm],H1591)=0),"SP này chưa khai báo trong DSSP",""))))</f>
        <v/>
      </c>
      <c r="AB1591" s="23" t="str">
        <f t="shared" ca="1" si="361"/>
        <v/>
      </c>
      <c r="AC1591" s="23" t="str">
        <f t="shared" ca="1" si="362"/>
        <v/>
      </c>
      <c r="AD1591" s="23" t="str">
        <f t="shared" ca="1" si="363"/>
        <v/>
      </c>
      <c r="AE1591" s="68" t="str">
        <f t="shared" ca="1" si="364"/>
        <v/>
      </c>
      <c r="AF1591" s="69" t="str">
        <f>IF(OR(H1591="",S1591=""),"",S1591-(SUM(L1591,M1591)*INDEX(D.1[Đơn giá],MATCH(H1591,D.1[Tên sản phẩm],0))))</f>
        <v/>
      </c>
      <c r="AG1591" s="90" t="str">
        <f t="shared" ca="1" si="365"/>
        <v/>
      </c>
      <c r="AH1591" s="90"/>
    </row>
    <row r="1592" spans="2:34" ht="27.75" customHeight="1" x14ac:dyDescent="0.2">
      <c r="B1592" s="154">
        <f t="shared" si="366"/>
        <v>1589</v>
      </c>
      <c r="C1592" s="155" t="str">
        <f t="shared" ca="1" si="367"/>
        <v/>
      </c>
      <c r="D1592" s="156" t="str">
        <f t="shared" ca="1" si="368"/>
        <v/>
      </c>
      <c r="E1592" s="157" t="str">
        <f t="shared" ca="1" si="369"/>
        <v/>
      </c>
      <c r="F1592" s="157"/>
      <c r="G1592" s="158" t="str">
        <f t="shared" ca="1" si="370"/>
        <v/>
      </c>
      <c r="H1592" s="159"/>
      <c r="I1592" s="160" t="str">
        <f>IF(H1592="","",INDEX(D.1[Quy cách],MATCH(H1592,D.1[Tên sản phẩm],0)))</f>
        <v/>
      </c>
      <c r="J1592" s="35" t="str">
        <f>IF(H1592="","",INDEX(D.1[ĐVT],MATCH(H1592,D.1[Tên sản phẩm],0)))</f>
        <v/>
      </c>
      <c r="K1592" s="163" t="str">
        <f>IF(H1592="","",INDEX(D.1[Đơn giá bán
(Tham khảo)],MATCH(H1592,D.1[Tên sản phẩm],0)))</f>
        <v/>
      </c>
      <c r="L1592" s="162"/>
      <c r="M1592" s="159"/>
      <c r="N1592" s="159"/>
      <c r="O1592" s="159"/>
      <c r="P1592" s="163" t="str">
        <f t="shared" si="371"/>
        <v/>
      </c>
      <c r="Q1592" s="164"/>
      <c r="R1592" s="162"/>
      <c r="S1592" s="163" t="str">
        <f t="shared" si="372"/>
        <v/>
      </c>
      <c r="T1592" s="164" t="str">
        <f t="shared" ca="1" si="373"/>
        <v/>
      </c>
      <c r="U1592" s="163" t="str">
        <f t="shared" si="374"/>
        <v/>
      </c>
      <c r="V1592" s="163" t="str">
        <f ca="1">IF(AND(C1592&lt;&gt;"",C1592&lt;&gt;OFFSET(C1592,1,0)),SUMIFS(B.2[Giá có thuế],B.2[Số ĐK],C1592),"")</f>
        <v/>
      </c>
      <c r="W1592" s="159"/>
      <c r="X1592" s="161" t="str">
        <f>IF(W1592="","",'Thông Tin Chung'!$L$3)</f>
        <v/>
      </c>
      <c r="Y1592" s="163" t="str">
        <f t="shared" ca="1" si="375"/>
        <v/>
      </c>
      <c r="Z1592" s="165"/>
      <c r="AA1592" s="155" t="str">
        <f ca="1">IF(C1592="","",IF(OR(D1592&lt;NgayBatDau,D1592&gt;NgayKetThuc),"Ngày tháng phải nằm trong kỳ báo cáo",IF(AND(G1592&lt;&gt;"",COUNTIF(D.2[Tên khách hàng],G1592)=0),"Tên KH chưa khai báo trong DSKH",IF(AND(H1592&lt;&gt;"",COUNTIF(D.1[Tên sản phẩm],H1592)=0),"SP này chưa khai báo trong DSSP",""))))</f>
        <v/>
      </c>
      <c r="AB1592" s="23" t="str">
        <f t="shared" ca="1" si="361"/>
        <v/>
      </c>
      <c r="AC1592" s="23" t="str">
        <f t="shared" ca="1" si="362"/>
        <v/>
      </c>
      <c r="AD1592" s="23" t="str">
        <f t="shared" ca="1" si="363"/>
        <v/>
      </c>
      <c r="AE1592" s="68" t="str">
        <f t="shared" ca="1" si="364"/>
        <v/>
      </c>
      <c r="AF1592" s="69" t="str">
        <f>IF(OR(H1592="",S1592=""),"",S1592-(SUM(L1592,M1592)*INDEX(D.1[Đơn giá],MATCH(H1592,D.1[Tên sản phẩm],0))))</f>
        <v/>
      </c>
      <c r="AG1592" s="90" t="str">
        <f t="shared" ca="1" si="365"/>
        <v/>
      </c>
      <c r="AH1592" s="90"/>
    </row>
    <row r="1593" spans="2:34" ht="27.75" customHeight="1" x14ac:dyDescent="0.2">
      <c r="B1593" s="154">
        <f t="shared" si="366"/>
        <v>1590</v>
      </c>
      <c r="C1593" s="155" t="str">
        <f t="shared" ca="1" si="367"/>
        <v/>
      </c>
      <c r="D1593" s="156" t="str">
        <f t="shared" ca="1" si="368"/>
        <v/>
      </c>
      <c r="E1593" s="157" t="str">
        <f t="shared" ca="1" si="369"/>
        <v/>
      </c>
      <c r="F1593" s="157"/>
      <c r="G1593" s="158" t="str">
        <f t="shared" ca="1" si="370"/>
        <v/>
      </c>
      <c r="H1593" s="159"/>
      <c r="I1593" s="160" t="str">
        <f>IF(H1593="","",INDEX(D.1[Quy cách],MATCH(H1593,D.1[Tên sản phẩm],0)))</f>
        <v/>
      </c>
      <c r="J1593" s="35" t="str">
        <f>IF(H1593="","",INDEX(D.1[ĐVT],MATCH(H1593,D.1[Tên sản phẩm],0)))</f>
        <v/>
      </c>
      <c r="K1593" s="163" t="str">
        <f>IF(H1593="","",INDEX(D.1[Đơn giá bán
(Tham khảo)],MATCH(H1593,D.1[Tên sản phẩm],0)))</f>
        <v/>
      </c>
      <c r="L1593" s="162"/>
      <c r="M1593" s="159"/>
      <c r="N1593" s="159"/>
      <c r="O1593" s="159"/>
      <c r="P1593" s="163" t="str">
        <f t="shared" si="371"/>
        <v/>
      </c>
      <c r="Q1593" s="164"/>
      <c r="R1593" s="162"/>
      <c r="S1593" s="163" t="str">
        <f t="shared" si="372"/>
        <v/>
      </c>
      <c r="T1593" s="164" t="str">
        <f t="shared" ca="1" si="373"/>
        <v/>
      </c>
      <c r="U1593" s="163" t="str">
        <f t="shared" si="374"/>
        <v/>
      </c>
      <c r="V1593" s="163" t="str">
        <f ca="1">IF(AND(C1593&lt;&gt;"",C1593&lt;&gt;OFFSET(C1593,1,0)),SUMIFS(B.2[Giá có thuế],B.2[Số ĐK],C1593),"")</f>
        <v/>
      </c>
      <c r="W1593" s="159"/>
      <c r="X1593" s="161" t="str">
        <f>IF(W1593="","",'Thông Tin Chung'!$L$3)</f>
        <v/>
      </c>
      <c r="Y1593" s="163" t="str">
        <f t="shared" ca="1" si="375"/>
        <v/>
      </c>
      <c r="Z1593" s="165"/>
      <c r="AA1593" s="155" t="str">
        <f ca="1">IF(C1593="","",IF(OR(D1593&lt;NgayBatDau,D1593&gt;NgayKetThuc),"Ngày tháng phải nằm trong kỳ báo cáo",IF(AND(G1593&lt;&gt;"",COUNTIF(D.2[Tên khách hàng],G1593)=0),"Tên KH chưa khai báo trong DSKH",IF(AND(H1593&lt;&gt;"",COUNTIF(D.1[Tên sản phẩm],H1593)=0),"SP này chưa khai báo trong DSSP",""))))</f>
        <v/>
      </c>
      <c r="AB1593" s="23" t="str">
        <f t="shared" ca="1" si="361"/>
        <v/>
      </c>
      <c r="AC1593" s="23" t="str">
        <f t="shared" ca="1" si="362"/>
        <v/>
      </c>
      <c r="AD1593" s="23" t="str">
        <f t="shared" ca="1" si="363"/>
        <v/>
      </c>
      <c r="AE1593" s="68" t="str">
        <f t="shared" ca="1" si="364"/>
        <v/>
      </c>
      <c r="AF1593" s="69" t="str">
        <f>IF(OR(H1593="",S1593=""),"",S1593-(SUM(L1593,M1593)*INDEX(D.1[Đơn giá],MATCH(H1593,D.1[Tên sản phẩm],0))))</f>
        <v/>
      </c>
      <c r="AG1593" s="90" t="str">
        <f t="shared" ca="1" si="365"/>
        <v/>
      </c>
      <c r="AH1593" s="90"/>
    </row>
    <row r="1594" spans="2:34" ht="27.75" customHeight="1" x14ac:dyDescent="0.2">
      <c r="B1594" s="154">
        <f t="shared" si="366"/>
        <v>1591</v>
      </c>
      <c r="C1594" s="155" t="str">
        <f t="shared" ca="1" si="367"/>
        <v/>
      </c>
      <c r="D1594" s="156" t="str">
        <f t="shared" ca="1" si="368"/>
        <v/>
      </c>
      <c r="E1594" s="157" t="str">
        <f t="shared" ca="1" si="369"/>
        <v/>
      </c>
      <c r="F1594" s="157"/>
      <c r="G1594" s="158" t="str">
        <f t="shared" ca="1" si="370"/>
        <v/>
      </c>
      <c r="H1594" s="159"/>
      <c r="I1594" s="160" t="str">
        <f>IF(H1594="","",INDEX(D.1[Quy cách],MATCH(H1594,D.1[Tên sản phẩm],0)))</f>
        <v/>
      </c>
      <c r="J1594" s="35" t="str">
        <f>IF(H1594="","",INDEX(D.1[ĐVT],MATCH(H1594,D.1[Tên sản phẩm],0)))</f>
        <v/>
      </c>
      <c r="K1594" s="163" t="str">
        <f>IF(H1594="","",INDEX(D.1[Đơn giá bán
(Tham khảo)],MATCH(H1594,D.1[Tên sản phẩm],0)))</f>
        <v/>
      </c>
      <c r="L1594" s="162"/>
      <c r="M1594" s="159"/>
      <c r="N1594" s="159"/>
      <c r="O1594" s="159"/>
      <c r="P1594" s="163" t="str">
        <f t="shared" si="371"/>
        <v/>
      </c>
      <c r="Q1594" s="164"/>
      <c r="R1594" s="162"/>
      <c r="S1594" s="163" t="str">
        <f t="shared" si="372"/>
        <v/>
      </c>
      <c r="T1594" s="164" t="str">
        <f t="shared" ca="1" si="373"/>
        <v/>
      </c>
      <c r="U1594" s="163" t="str">
        <f t="shared" si="374"/>
        <v/>
      </c>
      <c r="V1594" s="163" t="str">
        <f ca="1">IF(AND(C1594&lt;&gt;"",C1594&lt;&gt;OFFSET(C1594,1,0)),SUMIFS(B.2[Giá có thuế],B.2[Số ĐK],C1594),"")</f>
        <v/>
      </c>
      <c r="W1594" s="159"/>
      <c r="X1594" s="161" t="str">
        <f>IF(W1594="","",'Thông Tin Chung'!$L$3)</f>
        <v/>
      </c>
      <c r="Y1594" s="163" t="str">
        <f t="shared" ca="1" si="375"/>
        <v/>
      </c>
      <c r="Z1594" s="165"/>
      <c r="AA1594" s="155" t="str">
        <f ca="1">IF(C1594="","",IF(OR(D1594&lt;NgayBatDau,D1594&gt;NgayKetThuc),"Ngày tháng phải nằm trong kỳ báo cáo",IF(AND(G1594&lt;&gt;"",COUNTIF(D.2[Tên khách hàng],G1594)=0),"Tên KH chưa khai báo trong DSKH",IF(AND(H1594&lt;&gt;"",COUNTIF(D.1[Tên sản phẩm],H1594)=0),"SP này chưa khai báo trong DSSP",""))))</f>
        <v/>
      </c>
      <c r="AB1594" s="23" t="str">
        <f t="shared" ca="1" si="361"/>
        <v/>
      </c>
      <c r="AC1594" s="23" t="str">
        <f t="shared" ca="1" si="362"/>
        <v/>
      </c>
      <c r="AD1594" s="23" t="str">
        <f t="shared" ca="1" si="363"/>
        <v/>
      </c>
      <c r="AE1594" s="68" t="str">
        <f t="shared" ca="1" si="364"/>
        <v/>
      </c>
      <c r="AF1594" s="69" t="str">
        <f>IF(OR(H1594="",S1594=""),"",S1594-(SUM(L1594,M1594)*INDEX(D.1[Đơn giá],MATCH(H1594,D.1[Tên sản phẩm],0))))</f>
        <v/>
      </c>
      <c r="AG1594" s="90" t="str">
        <f t="shared" ca="1" si="365"/>
        <v/>
      </c>
      <c r="AH1594" s="90"/>
    </row>
    <row r="1595" spans="2:34" ht="27.75" customHeight="1" x14ac:dyDescent="0.2">
      <c r="B1595" s="154">
        <f t="shared" si="366"/>
        <v>1592</v>
      </c>
      <c r="C1595" s="155" t="str">
        <f t="shared" ca="1" si="367"/>
        <v/>
      </c>
      <c r="D1595" s="156" t="str">
        <f t="shared" ca="1" si="368"/>
        <v/>
      </c>
      <c r="E1595" s="157" t="str">
        <f t="shared" ca="1" si="369"/>
        <v/>
      </c>
      <c r="F1595" s="157"/>
      <c r="G1595" s="158" t="str">
        <f t="shared" ca="1" si="370"/>
        <v/>
      </c>
      <c r="H1595" s="159"/>
      <c r="I1595" s="160" t="str">
        <f>IF(H1595="","",INDEX(D.1[Quy cách],MATCH(H1595,D.1[Tên sản phẩm],0)))</f>
        <v/>
      </c>
      <c r="J1595" s="35" t="str">
        <f>IF(H1595="","",INDEX(D.1[ĐVT],MATCH(H1595,D.1[Tên sản phẩm],0)))</f>
        <v/>
      </c>
      <c r="K1595" s="163" t="str">
        <f>IF(H1595="","",INDEX(D.1[Đơn giá bán
(Tham khảo)],MATCH(H1595,D.1[Tên sản phẩm],0)))</f>
        <v/>
      </c>
      <c r="L1595" s="162"/>
      <c r="M1595" s="159"/>
      <c r="N1595" s="159"/>
      <c r="O1595" s="159"/>
      <c r="P1595" s="163" t="str">
        <f t="shared" si="371"/>
        <v/>
      </c>
      <c r="Q1595" s="164"/>
      <c r="R1595" s="162"/>
      <c r="S1595" s="163" t="str">
        <f t="shared" si="372"/>
        <v/>
      </c>
      <c r="T1595" s="164" t="str">
        <f t="shared" ca="1" si="373"/>
        <v/>
      </c>
      <c r="U1595" s="163" t="str">
        <f t="shared" si="374"/>
        <v/>
      </c>
      <c r="V1595" s="163" t="str">
        <f ca="1">IF(AND(C1595&lt;&gt;"",C1595&lt;&gt;OFFSET(C1595,1,0)),SUMIFS(B.2[Giá có thuế],B.2[Số ĐK],C1595),"")</f>
        <v/>
      </c>
      <c r="W1595" s="159"/>
      <c r="X1595" s="161" t="str">
        <f>IF(W1595="","",'Thông Tin Chung'!$L$3)</f>
        <v/>
      </c>
      <c r="Y1595" s="163" t="str">
        <f t="shared" ca="1" si="375"/>
        <v/>
      </c>
      <c r="Z1595" s="165"/>
      <c r="AA1595" s="155" t="str">
        <f ca="1">IF(C1595="","",IF(OR(D1595&lt;NgayBatDau,D1595&gt;NgayKetThuc),"Ngày tháng phải nằm trong kỳ báo cáo",IF(AND(G1595&lt;&gt;"",COUNTIF(D.2[Tên khách hàng],G1595)=0),"Tên KH chưa khai báo trong DSKH",IF(AND(H1595&lt;&gt;"",COUNTIF(D.1[Tên sản phẩm],H1595)=0),"SP này chưa khai báo trong DSSP",""))))</f>
        <v/>
      </c>
      <c r="AB1595" s="23" t="str">
        <f t="shared" ca="1" si="361"/>
        <v/>
      </c>
      <c r="AC1595" s="23" t="str">
        <f t="shared" ca="1" si="362"/>
        <v/>
      </c>
      <c r="AD1595" s="23" t="str">
        <f t="shared" ca="1" si="363"/>
        <v/>
      </c>
      <c r="AE1595" s="68" t="str">
        <f t="shared" ca="1" si="364"/>
        <v/>
      </c>
      <c r="AF1595" s="69" t="str">
        <f>IF(OR(H1595="",S1595=""),"",S1595-(SUM(L1595,M1595)*INDEX(D.1[Đơn giá],MATCH(H1595,D.1[Tên sản phẩm],0))))</f>
        <v/>
      </c>
      <c r="AG1595" s="90" t="str">
        <f t="shared" ca="1" si="365"/>
        <v/>
      </c>
      <c r="AH1595" s="90"/>
    </row>
    <row r="1596" spans="2:34" ht="27.75" customHeight="1" x14ac:dyDescent="0.2">
      <c r="B1596" s="154">
        <f t="shared" si="366"/>
        <v>1593</v>
      </c>
      <c r="C1596" s="155" t="str">
        <f t="shared" ca="1" si="367"/>
        <v/>
      </c>
      <c r="D1596" s="156" t="str">
        <f t="shared" ca="1" si="368"/>
        <v/>
      </c>
      <c r="E1596" s="157" t="str">
        <f t="shared" ca="1" si="369"/>
        <v/>
      </c>
      <c r="F1596" s="157"/>
      <c r="G1596" s="158" t="str">
        <f t="shared" ca="1" si="370"/>
        <v/>
      </c>
      <c r="H1596" s="159"/>
      <c r="I1596" s="160" t="str">
        <f>IF(H1596="","",INDEX(D.1[Quy cách],MATCH(H1596,D.1[Tên sản phẩm],0)))</f>
        <v/>
      </c>
      <c r="J1596" s="35" t="str">
        <f>IF(H1596="","",INDEX(D.1[ĐVT],MATCH(H1596,D.1[Tên sản phẩm],0)))</f>
        <v/>
      </c>
      <c r="K1596" s="163" t="str">
        <f>IF(H1596="","",INDEX(D.1[Đơn giá bán
(Tham khảo)],MATCH(H1596,D.1[Tên sản phẩm],0)))</f>
        <v/>
      </c>
      <c r="L1596" s="162"/>
      <c r="M1596" s="159"/>
      <c r="N1596" s="159"/>
      <c r="O1596" s="159"/>
      <c r="P1596" s="163" t="str">
        <f t="shared" si="371"/>
        <v/>
      </c>
      <c r="Q1596" s="164"/>
      <c r="R1596" s="162"/>
      <c r="S1596" s="163" t="str">
        <f t="shared" si="372"/>
        <v/>
      </c>
      <c r="T1596" s="164" t="str">
        <f t="shared" ca="1" si="373"/>
        <v/>
      </c>
      <c r="U1596" s="163" t="str">
        <f t="shared" si="374"/>
        <v/>
      </c>
      <c r="V1596" s="163" t="str">
        <f ca="1">IF(AND(C1596&lt;&gt;"",C1596&lt;&gt;OFFSET(C1596,1,0)),SUMIFS(B.2[Giá có thuế],B.2[Số ĐK],C1596),"")</f>
        <v/>
      </c>
      <c r="W1596" s="159"/>
      <c r="X1596" s="161" t="str">
        <f>IF(W1596="","",'Thông Tin Chung'!$L$3)</f>
        <v/>
      </c>
      <c r="Y1596" s="163" t="str">
        <f t="shared" ca="1" si="375"/>
        <v/>
      </c>
      <c r="Z1596" s="165"/>
      <c r="AA1596" s="155" t="str">
        <f ca="1">IF(C1596="","",IF(OR(D1596&lt;NgayBatDau,D1596&gt;NgayKetThuc),"Ngày tháng phải nằm trong kỳ báo cáo",IF(AND(G1596&lt;&gt;"",COUNTIF(D.2[Tên khách hàng],G1596)=0),"Tên KH chưa khai báo trong DSKH",IF(AND(H1596&lt;&gt;"",COUNTIF(D.1[Tên sản phẩm],H1596)=0),"SP này chưa khai báo trong DSSP",""))))</f>
        <v/>
      </c>
      <c r="AB1596" s="23" t="str">
        <f t="shared" ca="1" si="361"/>
        <v/>
      </c>
      <c r="AC1596" s="23" t="str">
        <f t="shared" ca="1" si="362"/>
        <v/>
      </c>
      <c r="AD1596" s="23" t="str">
        <f t="shared" ca="1" si="363"/>
        <v/>
      </c>
      <c r="AE1596" s="68" t="str">
        <f t="shared" ca="1" si="364"/>
        <v/>
      </c>
      <c r="AF1596" s="69" t="str">
        <f>IF(OR(H1596="",S1596=""),"",S1596-(SUM(L1596,M1596)*INDEX(D.1[Đơn giá],MATCH(H1596,D.1[Tên sản phẩm],0))))</f>
        <v/>
      </c>
      <c r="AG1596" s="90" t="str">
        <f t="shared" ca="1" si="365"/>
        <v/>
      </c>
      <c r="AH1596" s="90"/>
    </row>
    <row r="1597" spans="2:34" ht="27.75" customHeight="1" x14ac:dyDescent="0.2">
      <c r="B1597" s="154">
        <f t="shared" si="366"/>
        <v>1594</v>
      </c>
      <c r="C1597" s="155" t="str">
        <f t="shared" ca="1" si="367"/>
        <v/>
      </c>
      <c r="D1597" s="156" t="str">
        <f t="shared" ca="1" si="368"/>
        <v/>
      </c>
      <c r="E1597" s="157" t="str">
        <f t="shared" ca="1" si="369"/>
        <v/>
      </c>
      <c r="F1597" s="157"/>
      <c r="G1597" s="158" t="str">
        <f t="shared" ca="1" si="370"/>
        <v/>
      </c>
      <c r="H1597" s="159"/>
      <c r="I1597" s="160" t="str">
        <f>IF(H1597="","",INDEX(D.1[Quy cách],MATCH(H1597,D.1[Tên sản phẩm],0)))</f>
        <v/>
      </c>
      <c r="J1597" s="35" t="str">
        <f>IF(H1597="","",INDEX(D.1[ĐVT],MATCH(H1597,D.1[Tên sản phẩm],0)))</f>
        <v/>
      </c>
      <c r="K1597" s="163" t="str">
        <f>IF(H1597="","",INDEX(D.1[Đơn giá bán
(Tham khảo)],MATCH(H1597,D.1[Tên sản phẩm],0)))</f>
        <v/>
      </c>
      <c r="L1597" s="162"/>
      <c r="M1597" s="159"/>
      <c r="N1597" s="159"/>
      <c r="O1597" s="159"/>
      <c r="P1597" s="163" t="str">
        <f t="shared" si="371"/>
        <v/>
      </c>
      <c r="Q1597" s="164"/>
      <c r="R1597" s="162"/>
      <c r="S1597" s="163" t="str">
        <f t="shared" si="372"/>
        <v/>
      </c>
      <c r="T1597" s="164" t="str">
        <f t="shared" ca="1" si="373"/>
        <v/>
      </c>
      <c r="U1597" s="163" t="str">
        <f t="shared" si="374"/>
        <v/>
      </c>
      <c r="V1597" s="163" t="str">
        <f ca="1">IF(AND(C1597&lt;&gt;"",C1597&lt;&gt;OFFSET(C1597,1,0)),SUMIFS(B.2[Giá có thuế],B.2[Số ĐK],C1597),"")</f>
        <v/>
      </c>
      <c r="W1597" s="159"/>
      <c r="X1597" s="161" t="str">
        <f>IF(W1597="","",'Thông Tin Chung'!$L$3)</f>
        <v/>
      </c>
      <c r="Y1597" s="163" t="str">
        <f t="shared" ca="1" si="375"/>
        <v/>
      </c>
      <c r="Z1597" s="165"/>
      <c r="AA1597" s="155" t="str">
        <f ca="1">IF(C1597="","",IF(OR(D1597&lt;NgayBatDau,D1597&gt;NgayKetThuc),"Ngày tháng phải nằm trong kỳ báo cáo",IF(AND(G1597&lt;&gt;"",COUNTIF(D.2[Tên khách hàng],G1597)=0),"Tên KH chưa khai báo trong DSKH",IF(AND(H1597&lt;&gt;"",COUNTIF(D.1[Tên sản phẩm],H1597)=0),"SP này chưa khai báo trong DSSP",""))))</f>
        <v/>
      </c>
      <c r="AB1597" s="23" t="str">
        <f t="shared" ca="1" si="361"/>
        <v/>
      </c>
      <c r="AC1597" s="23" t="str">
        <f t="shared" ca="1" si="362"/>
        <v/>
      </c>
      <c r="AD1597" s="23" t="str">
        <f t="shared" ca="1" si="363"/>
        <v/>
      </c>
      <c r="AE1597" s="68" t="str">
        <f t="shared" ca="1" si="364"/>
        <v/>
      </c>
      <c r="AF1597" s="69" t="str">
        <f>IF(OR(H1597="",S1597=""),"",S1597-(SUM(L1597,M1597)*INDEX(D.1[Đơn giá],MATCH(H1597,D.1[Tên sản phẩm],0))))</f>
        <v/>
      </c>
      <c r="AG1597" s="90" t="str">
        <f t="shared" ca="1" si="365"/>
        <v/>
      </c>
      <c r="AH1597" s="90"/>
    </row>
    <row r="1598" spans="2:34" ht="27.75" customHeight="1" x14ac:dyDescent="0.2">
      <c r="B1598" s="154">
        <f t="shared" si="366"/>
        <v>1595</v>
      </c>
      <c r="C1598" s="155" t="str">
        <f t="shared" ca="1" si="367"/>
        <v/>
      </c>
      <c r="D1598" s="156" t="str">
        <f t="shared" ca="1" si="368"/>
        <v/>
      </c>
      <c r="E1598" s="157" t="str">
        <f t="shared" ca="1" si="369"/>
        <v/>
      </c>
      <c r="F1598" s="157"/>
      <c r="G1598" s="158" t="str">
        <f t="shared" ca="1" si="370"/>
        <v/>
      </c>
      <c r="H1598" s="159"/>
      <c r="I1598" s="160" t="str">
        <f>IF(H1598="","",INDEX(D.1[Quy cách],MATCH(H1598,D.1[Tên sản phẩm],0)))</f>
        <v/>
      </c>
      <c r="J1598" s="35" t="str">
        <f>IF(H1598="","",INDEX(D.1[ĐVT],MATCH(H1598,D.1[Tên sản phẩm],0)))</f>
        <v/>
      </c>
      <c r="K1598" s="163" t="str">
        <f>IF(H1598="","",INDEX(D.1[Đơn giá bán
(Tham khảo)],MATCH(H1598,D.1[Tên sản phẩm],0)))</f>
        <v/>
      </c>
      <c r="L1598" s="162"/>
      <c r="M1598" s="159"/>
      <c r="N1598" s="159"/>
      <c r="O1598" s="159"/>
      <c r="P1598" s="163" t="str">
        <f t="shared" si="371"/>
        <v/>
      </c>
      <c r="Q1598" s="164"/>
      <c r="R1598" s="162"/>
      <c r="S1598" s="163" t="str">
        <f t="shared" si="372"/>
        <v/>
      </c>
      <c r="T1598" s="164" t="str">
        <f t="shared" ca="1" si="373"/>
        <v/>
      </c>
      <c r="U1598" s="163" t="str">
        <f t="shared" si="374"/>
        <v/>
      </c>
      <c r="V1598" s="163" t="str">
        <f ca="1">IF(AND(C1598&lt;&gt;"",C1598&lt;&gt;OFFSET(C1598,1,0)),SUMIFS(B.2[Giá có thuế],B.2[Số ĐK],C1598),"")</f>
        <v/>
      </c>
      <c r="W1598" s="159"/>
      <c r="X1598" s="161" t="str">
        <f>IF(W1598="","",'Thông Tin Chung'!$L$3)</f>
        <v/>
      </c>
      <c r="Y1598" s="163" t="str">
        <f t="shared" ca="1" si="375"/>
        <v/>
      </c>
      <c r="Z1598" s="165"/>
      <c r="AA1598" s="155" t="str">
        <f ca="1">IF(C1598="","",IF(OR(D1598&lt;NgayBatDau,D1598&gt;NgayKetThuc),"Ngày tháng phải nằm trong kỳ báo cáo",IF(AND(G1598&lt;&gt;"",COUNTIF(D.2[Tên khách hàng],G1598)=0),"Tên KH chưa khai báo trong DSKH",IF(AND(H1598&lt;&gt;"",COUNTIF(D.1[Tên sản phẩm],H1598)=0),"SP này chưa khai báo trong DSSP",""))))</f>
        <v/>
      </c>
      <c r="AB1598" s="23" t="str">
        <f t="shared" ca="1" si="361"/>
        <v/>
      </c>
      <c r="AC1598" s="23" t="str">
        <f t="shared" ca="1" si="362"/>
        <v/>
      </c>
      <c r="AD1598" s="23" t="str">
        <f t="shared" ca="1" si="363"/>
        <v/>
      </c>
      <c r="AE1598" s="68" t="str">
        <f t="shared" ca="1" si="364"/>
        <v/>
      </c>
      <c r="AF1598" s="69" t="str">
        <f>IF(OR(H1598="",S1598=""),"",S1598-(SUM(L1598,M1598)*INDEX(D.1[Đơn giá],MATCH(H1598,D.1[Tên sản phẩm],0))))</f>
        <v/>
      </c>
      <c r="AG1598" s="90" t="str">
        <f t="shared" ca="1" si="365"/>
        <v/>
      </c>
      <c r="AH1598" s="90"/>
    </row>
    <row r="1599" spans="2:34" ht="27.75" customHeight="1" x14ac:dyDescent="0.2">
      <c r="B1599" s="154">
        <f t="shared" si="366"/>
        <v>1596</v>
      </c>
      <c r="C1599" s="155" t="str">
        <f t="shared" ca="1" si="367"/>
        <v/>
      </c>
      <c r="D1599" s="156" t="str">
        <f t="shared" ca="1" si="368"/>
        <v/>
      </c>
      <c r="E1599" s="157" t="str">
        <f t="shared" ca="1" si="369"/>
        <v/>
      </c>
      <c r="F1599" s="157"/>
      <c r="G1599" s="158" t="str">
        <f t="shared" ca="1" si="370"/>
        <v/>
      </c>
      <c r="H1599" s="159"/>
      <c r="I1599" s="160" t="str">
        <f>IF(H1599="","",INDEX(D.1[Quy cách],MATCH(H1599,D.1[Tên sản phẩm],0)))</f>
        <v/>
      </c>
      <c r="J1599" s="35" t="str">
        <f>IF(H1599="","",INDEX(D.1[ĐVT],MATCH(H1599,D.1[Tên sản phẩm],0)))</f>
        <v/>
      </c>
      <c r="K1599" s="163" t="str">
        <f>IF(H1599="","",INDEX(D.1[Đơn giá bán
(Tham khảo)],MATCH(H1599,D.1[Tên sản phẩm],0)))</f>
        <v/>
      </c>
      <c r="L1599" s="162"/>
      <c r="M1599" s="159"/>
      <c r="N1599" s="159"/>
      <c r="O1599" s="159"/>
      <c r="P1599" s="163" t="str">
        <f t="shared" si="371"/>
        <v/>
      </c>
      <c r="Q1599" s="164"/>
      <c r="R1599" s="162"/>
      <c r="S1599" s="163" t="str">
        <f t="shared" si="372"/>
        <v/>
      </c>
      <c r="T1599" s="164" t="str">
        <f t="shared" ca="1" si="373"/>
        <v/>
      </c>
      <c r="U1599" s="163" t="str">
        <f t="shared" si="374"/>
        <v/>
      </c>
      <c r="V1599" s="163" t="str">
        <f ca="1">IF(AND(C1599&lt;&gt;"",C1599&lt;&gt;OFFSET(C1599,1,0)),SUMIFS(B.2[Giá có thuế],B.2[Số ĐK],C1599),"")</f>
        <v/>
      </c>
      <c r="W1599" s="159"/>
      <c r="X1599" s="161" t="str">
        <f>IF(W1599="","",'Thông Tin Chung'!$L$3)</f>
        <v/>
      </c>
      <c r="Y1599" s="163" t="str">
        <f t="shared" ca="1" si="375"/>
        <v/>
      </c>
      <c r="Z1599" s="165"/>
      <c r="AA1599" s="155" t="str">
        <f ca="1">IF(C1599="","",IF(OR(D1599&lt;NgayBatDau,D1599&gt;NgayKetThuc),"Ngày tháng phải nằm trong kỳ báo cáo",IF(AND(G1599&lt;&gt;"",COUNTIF(D.2[Tên khách hàng],G1599)=0),"Tên KH chưa khai báo trong DSKH",IF(AND(H1599&lt;&gt;"",COUNTIF(D.1[Tên sản phẩm],H1599)=0),"SP này chưa khai báo trong DSSP",""))))</f>
        <v/>
      </c>
      <c r="AB1599" s="23" t="str">
        <f t="shared" ca="1" si="361"/>
        <v/>
      </c>
      <c r="AC1599" s="23" t="str">
        <f t="shared" ca="1" si="362"/>
        <v/>
      </c>
      <c r="AD1599" s="23" t="str">
        <f t="shared" ca="1" si="363"/>
        <v/>
      </c>
      <c r="AE1599" s="68" t="str">
        <f t="shared" ca="1" si="364"/>
        <v/>
      </c>
      <c r="AF1599" s="69" t="str">
        <f>IF(OR(H1599="",S1599=""),"",S1599-(SUM(L1599,M1599)*INDEX(D.1[Đơn giá],MATCH(H1599,D.1[Tên sản phẩm],0))))</f>
        <v/>
      </c>
      <c r="AG1599" s="90" t="str">
        <f t="shared" ca="1" si="365"/>
        <v/>
      </c>
      <c r="AH1599" s="90"/>
    </row>
    <row r="1600" spans="2:34" ht="27.75" customHeight="1" x14ac:dyDescent="0.2">
      <c r="B1600" s="154">
        <f t="shared" si="366"/>
        <v>1597</v>
      </c>
      <c r="C1600" s="155" t="str">
        <f t="shared" ca="1" si="367"/>
        <v/>
      </c>
      <c r="D1600" s="156" t="str">
        <f t="shared" ca="1" si="368"/>
        <v/>
      </c>
      <c r="E1600" s="157" t="str">
        <f t="shared" ca="1" si="369"/>
        <v/>
      </c>
      <c r="F1600" s="157"/>
      <c r="G1600" s="158" t="str">
        <f t="shared" ca="1" si="370"/>
        <v/>
      </c>
      <c r="H1600" s="159"/>
      <c r="I1600" s="160" t="str">
        <f>IF(H1600="","",INDEX(D.1[Quy cách],MATCH(H1600,D.1[Tên sản phẩm],0)))</f>
        <v/>
      </c>
      <c r="J1600" s="35" t="str">
        <f>IF(H1600="","",INDEX(D.1[ĐVT],MATCH(H1600,D.1[Tên sản phẩm],0)))</f>
        <v/>
      </c>
      <c r="K1600" s="163" t="str">
        <f>IF(H1600="","",INDEX(D.1[Đơn giá bán
(Tham khảo)],MATCH(H1600,D.1[Tên sản phẩm],0)))</f>
        <v/>
      </c>
      <c r="L1600" s="162"/>
      <c r="M1600" s="159"/>
      <c r="N1600" s="159"/>
      <c r="O1600" s="159"/>
      <c r="P1600" s="163" t="str">
        <f t="shared" si="371"/>
        <v/>
      </c>
      <c r="Q1600" s="164"/>
      <c r="R1600" s="162"/>
      <c r="S1600" s="163" t="str">
        <f t="shared" si="372"/>
        <v/>
      </c>
      <c r="T1600" s="164" t="str">
        <f t="shared" ca="1" si="373"/>
        <v/>
      </c>
      <c r="U1600" s="163" t="str">
        <f t="shared" si="374"/>
        <v/>
      </c>
      <c r="V1600" s="163" t="str">
        <f ca="1">IF(AND(C1600&lt;&gt;"",C1600&lt;&gt;OFFSET(C1600,1,0)),SUMIFS(B.2[Giá có thuế],B.2[Số ĐK],C1600),"")</f>
        <v/>
      </c>
      <c r="W1600" s="159"/>
      <c r="X1600" s="161" t="str">
        <f>IF(W1600="","",'Thông Tin Chung'!$L$3)</f>
        <v/>
      </c>
      <c r="Y1600" s="163" t="str">
        <f t="shared" ca="1" si="375"/>
        <v/>
      </c>
      <c r="Z1600" s="165"/>
      <c r="AA1600" s="155" t="str">
        <f ca="1">IF(C1600="","",IF(OR(D1600&lt;NgayBatDau,D1600&gt;NgayKetThuc),"Ngày tháng phải nằm trong kỳ báo cáo",IF(AND(G1600&lt;&gt;"",COUNTIF(D.2[Tên khách hàng],G1600)=0),"Tên KH chưa khai báo trong DSKH",IF(AND(H1600&lt;&gt;"",COUNTIF(D.1[Tên sản phẩm],H1600)=0),"SP này chưa khai báo trong DSSP",""))))</f>
        <v/>
      </c>
      <c r="AB1600" s="23" t="str">
        <f t="shared" ca="1" si="361"/>
        <v/>
      </c>
      <c r="AC1600" s="23" t="str">
        <f t="shared" ca="1" si="362"/>
        <v/>
      </c>
      <c r="AD1600" s="23" t="str">
        <f t="shared" ca="1" si="363"/>
        <v/>
      </c>
      <c r="AE1600" s="68" t="str">
        <f t="shared" ca="1" si="364"/>
        <v/>
      </c>
      <c r="AF1600" s="69" t="str">
        <f>IF(OR(H1600="",S1600=""),"",S1600-(SUM(L1600,M1600)*INDEX(D.1[Đơn giá],MATCH(H1600,D.1[Tên sản phẩm],0))))</f>
        <v/>
      </c>
      <c r="AG1600" s="90" t="str">
        <f t="shared" ca="1" si="365"/>
        <v/>
      </c>
      <c r="AH1600" s="90"/>
    </row>
    <row r="1601" spans="2:34" ht="27.75" customHeight="1" x14ac:dyDescent="0.2">
      <c r="B1601" s="154">
        <f t="shared" si="366"/>
        <v>1598</v>
      </c>
      <c r="C1601" s="155" t="str">
        <f t="shared" ca="1" si="367"/>
        <v/>
      </c>
      <c r="D1601" s="156" t="str">
        <f t="shared" ca="1" si="368"/>
        <v/>
      </c>
      <c r="E1601" s="157" t="str">
        <f t="shared" ca="1" si="369"/>
        <v/>
      </c>
      <c r="F1601" s="157"/>
      <c r="G1601" s="158" t="str">
        <f t="shared" ca="1" si="370"/>
        <v/>
      </c>
      <c r="H1601" s="159"/>
      <c r="I1601" s="160" t="str">
        <f>IF(H1601="","",INDEX(D.1[Quy cách],MATCH(H1601,D.1[Tên sản phẩm],0)))</f>
        <v/>
      </c>
      <c r="J1601" s="35" t="str">
        <f>IF(H1601="","",INDEX(D.1[ĐVT],MATCH(H1601,D.1[Tên sản phẩm],0)))</f>
        <v/>
      </c>
      <c r="K1601" s="163" t="str">
        <f>IF(H1601="","",INDEX(D.1[Đơn giá bán
(Tham khảo)],MATCH(H1601,D.1[Tên sản phẩm],0)))</f>
        <v/>
      </c>
      <c r="L1601" s="162"/>
      <c r="M1601" s="159"/>
      <c r="N1601" s="159"/>
      <c r="O1601" s="159"/>
      <c r="P1601" s="163" t="str">
        <f t="shared" si="371"/>
        <v/>
      </c>
      <c r="Q1601" s="164"/>
      <c r="R1601" s="162"/>
      <c r="S1601" s="163" t="str">
        <f t="shared" si="372"/>
        <v/>
      </c>
      <c r="T1601" s="164" t="str">
        <f t="shared" ca="1" si="373"/>
        <v/>
      </c>
      <c r="U1601" s="163" t="str">
        <f t="shared" si="374"/>
        <v/>
      </c>
      <c r="V1601" s="163" t="str">
        <f ca="1">IF(AND(C1601&lt;&gt;"",C1601&lt;&gt;OFFSET(C1601,1,0)),SUMIFS(B.2[Giá có thuế],B.2[Số ĐK],C1601),"")</f>
        <v/>
      </c>
      <c r="W1601" s="159"/>
      <c r="X1601" s="161" t="str">
        <f>IF(W1601="","",'Thông Tin Chung'!$L$3)</f>
        <v/>
      </c>
      <c r="Y1601" s="163" t="str">
        <f t="shared" ca="1" si="375"/>
        <v/>
      </c>
      <c r="Z1601" s="165"/>
      <c r="AA1601" s="155" t="str">
        <f ca="1">IF(C1601="","",IF(OR(D1601&lt;NgayBatDau,D1601&gt;NgayKetThuc),"Ngày tháng phải nằm trong kỳ báo cáo",IF(AND(G1601&lt;&gt;"",COUNTIF(D.2[Tên khách hàng],G1601)=0),"Tên KH chưa khai báo trong DSKH",IF(AND(H1601&lt;&gt;"",COUNTIF(D.1[Tên sản phẩm],H1601)=0),"SP này chưa khai báo trong DSSP",""))))</f>
        <v/>
      </c>
      <c r="AB1601" s="23" t="str">
        <f t="shared" ca="1" si="361"/>
        <v/>
      </c>
      <c r="AC1601" s="23" t="str">
        <f t="shared" ca="1" si="362"/>
        <v/>
      </c>
      <c r="AD1601" s="23" t="str">
        <f t="shared" ca="1" si="363"/>
        <v/>
      </c>
      <c r="AE1601" s="68" t="str">
        <f t="shared" ca="1" si="364"/>
        <v/>
      </c>
      <c r="AF1601" s="69" t="str">
        <f>IF(OR(H1601="",S1601=""),"",S1601-(SUM(L1601,M1601)*INDEX(D.1[Đơn giá],MATCH(H1601,D.1[Tên sản phẩm],0))))</f>
        <v/>
      </c>
      <c r="AG1601" s="90" t="str">
        <f t="shared" ca="1" si="365"/>
        <v/>
      </c>
      <c r="AH1601" s="90"/>
    </row>
    <row r="1602" spans="2:34" ht="27.75" customHeight="1" x14ac:dyDescent="0.2">
      <c r="B1602" s="154">
        <f t="shared" si="366"/>
        <v>1599</v>
      </c>
      <c r="C1602" s="155" t="str">
        <f t="shared" ca="1" si="367"/>
        <v/>
      </c>
      <c r="D1602" s="156" t="str">
        <f t="shared" ca="1" si="368"/>
        <v/>
      </c>
      <c r="E1602" s="157" t="str">
        <f t="shared" ca="1" si="369"/>
        <v/>
      </c>
      <c r="F1602" s="157"/>
      <c r="G1602" s="158" t="str">
        <f t="shared" ca="1" si="370"/>
        <v/>
      </c>
      <c r="H1602" s="159"/>
      <c r="I1602" s="160" t="str">
        <f>IF(H1602="","",INDEX(D.1[Quy cách],MATCH(H1602,D.1[Tên sản phẩm],0)))</f>
        <v/>
      </c>
      <c r="J1602" s="35" t="str">
        <f>IF(H1602="","",INDEX(D.1[ĐVT],MATCH(H1602,D.1[Tên sản phẩm],0)))</f>
        <v/>
      </c>
      <c r="K1602" s="163" t="str">
        <f>IF(H1602="","",INDEX(D.1[Đơn giá bán
(Tham khảo)],MATCH(H1602,D.1[Tên sản phẩm],0)))</f>
        <v/>
      </c>
      <c r="L1602" s="162"/>
      <c r="M1602" s="159"/>
      <c r="N1602" s="159"/>
      <c r="O1602" s="159"/>
      <c r="P1602" s="163" t="str">
        <f t="shared" si="371"/>
        <v/>
      </c>
      <c r="Q1602" s="164"/>
      <c r="R1602" s="162"/>
      <c r="S1602" s="163" t="str">
        <f t="shared" si="372"/>
        <v/>
      </c>
      <c r="T1602" s="164" t="str">
        <f t="shared" ca="1" si="373"/>
        <v/>
      </c>
      <c r="U1602" s="163" t="str">
        <f t="shared" si="374"/>
        <v/>
      </c>
      <c r="V1602" s="163" t="str">
        <f ca="1">IF(AND(C1602&lt;&gt;"",C1602&lt;&gt;OFFSET(C1602,1,0)),SUMIFS(B.2[Giá có thuế],B.2[Số ĐK],C1602),"")</f>
        <v/>
      </c>
      <c r="W1602" s="159"/>
      <c r="X1602" s="161" t="str">
        <f>IF(W1602="","",'Thông Tin Chung'!$L$3)</f>
        <v/>
      </c>
      <c r="Y1602" s="163" t="str">
        <f t="shared" ca="1" si="375"/>
        <v/>
      </c>
      <c r="Z1602" s="165"/>
      <c r="AA1602" s="155" t="str">
        <f ca="1">IF(C1602="","",IF(OR(D1602&lt;NgayBatDau,D1602&gt;NgayKetThuc),"Ngày tháng phải nằm trong kỳ báo cáo",IF(AND(G1602&lt;&gt;"",COUNTIF(D.2[Tên khách hàng],G1602)=0),"Tên KH chưa khai báo trong DSKH",IF(AND(H1602&lt;&gt;"",COUNTIF(D.1[Tên sản phẩm],H1602)=0),"SP này chưa khai báo trong DSSP",""))))</f>
        <v/>
      </c>
      <c r="AB1602" s="23" t="str">
        <f t="shared" ca="1" si="361"/>
        <v/>
      </c>
      <c r="AC1602" s="23" t="str">
        <f t="shared" ca="1" si="362"/>
        <v/>
      </c>
      <c r="AD1602" s="23" t="str">
        <f t="shared" ca="1" si="363"/>
        <v/>
      </c>
      <c r="AE1602" s="68" t="str">
        <f t="shared" ca="1" si="364"/>
        <v/>
      </c>
      <c r="AF1602" s="69" t="str">
        <f>IF(OR(H1602="",S1602=""),"",S1602-(SUM(L1602,M1602)*INDEX(D.1[Đơn giá],MATCH(H1602,D.1[Tên sản phẩm],0))))</f>
        <v/>
      </c>
      <c r="AG1602" s="90" t="str">
        <f t="shared" ca="1" si="365"/>
        <v/>
      </c>
      <c r="AH1602" s="90"/>
    </row>
    <row r="1603" spans="2:34" ht="27.75" customHeight="1" x14ac:dyDescent="0.2">
      <c r="B1603" s="154">
        <f t="shared" si="366"/>
        <v>1600</v>
      </c>
      <c r="C1603" s="155" t="str">
        <f t="shared" ca="1" si="367"/>
        <v/>
      </c>
      <c r="D1603" s="156" t="str">
        <f t="shared" ca="1" si="368"/>
        <v/>
      </c>
      <c r="E1603" s="157" t="str">
        <f t="shared" ca="1" si="369"/>
        <v/>
      </c>
      <c r="F1603" s="157"/>
      <c r="G1603" s="158" t="str">
        <f t="shared" ca="1" si="370"/>
        <v/>
      </c>
      <c r="H1603" s="159"/>
      <c r="I1603" s="160" t="str">
        <f>IF(H1603="","",INDEX(D.1[Quy cách],MATCH(H1603,D.1[Tên sản phẩm],0)))</f>
        <v/>
      </c>
      <c r="J1603" s="35" t="str">
        <f>IF(H1603="","",INDEX(D.1[ĐVT],MATCH(H1603,D.1[Tên sản phẩm],0)))</f>
        <v/>
      </c>
      <c r="K1603" s="163" t="str">
        <f>IF(H1603="","",INDEX(D.1[Đơn giá bán
(Tham khảo)],MATCH(H1603,D.1[Tên sản phẩm],0)))</f>
        <v/>
      </c>
      <c r="L1603" s="162"/>
      <c r="M1603" s="159"/>
      <c r="N1603" s="159"/>
      <c r="O1603" s="159"/>
      <c r="P1603" s="163" t="str">
        <f t="shared" si="371"/>
        <v/>
      </c>
      <c r="Q1603" s="164"/>
      <c r="R1603" s="162"/>
      <c r="S1603" s="163" t="str">
        <f t="shared" si="372"/>
        <v/>
      </c>
      <c r="T1603" s="164" t="str">
        <f t="shared" ca="1" si="373"/>
        <v/>
      </c>
      <c r="U1603" s="163" t="str">
        <f t="shared" si="374"/>
        <v/>
      </c>
      <c r="V1603" s="163" t="str">
        <f ca="1">IF(AND(C1603&lt;&gt;"",C1603&lt;&gt;OFFSET(C1603,1,0)),SUMIFS(B.2[Giá có thuế],B.2[Số ĐK],C1603),"")</f>
        <v/>
      </c>
      <c r="W1603" s="159"/>
      <c r="X1603" s="161" t="str">
        <f>IF(W1603="","",'Thông Tin Chung'!$L$3)</f>
        <v/>
      </c>
      <c r="Y1603" s="163" t="str">
        <f t="shared" ca="1" si="375"/>
        <v/>
      </c>
      <c r="Z1603" s="165"/>
      <c r="AA1603" s="155" t="str">
        <f ca="1">IF(C1603="","",IF(OR(D1603&lt;NgayBatDau,D1603&gt;NgayKetThuc),"Ngày tháng phải nằm trong kỳ báo cáo",IF(AND(G1603&lt;&gt;"",COUNTIF(D.2[Tên khách hàng],G1603)=0),"Tên KH chưa khai báo trong DSKH",IF(AND(H1603&lt;&gt;"",COUNTIF(D.1[Tên sản phẩm],H1603)=0),"SP này chưa khai báo trong DSSP",""))))</f>
        <v/>
      </c>
      <c r="AB1603" s="23" t="str">
        <f t="shared" ref="AB1603:AB1666" ca="1" si="376">IF(D1603="","",IF(D1603&lt;B3LocTuNgay,0,IF(D1603&lt;=B3LocDenNgay,1,"")))</f>
        <v/>
      </c>
      <c r="AC1603" s="23" t="str">
        <f t="shared" ref="AC1603:AC1666" ca="1" si="377">IF(D1603="","",IF(D1603&lt;B4LocTuNgay,0,IF(D1603&lt;=B4LocDenNgay,1,"")))</f>
        <v/>
      </c>
      <c r="AD1603" s="23" t="str">
        <f t="shared" ref="AD1603:AD1666" ca="1" si="378">IF(D1603="","",IF(D1603&lt;B5LocTuNgay,0,IF(D1603&lt;=B5LocDenNgay,1,"")))</f>
        <v/>
      </c>
      <c r="AE1603" s="68" t="str">
        <f t="shared" ref="AE1603:AE1666" ca="1" si="379">IF(D1603="","",MONTH(D1603))</f>
        <v/>
      </c>
      <c r="AF1603" s="69" t="str">
        <f>IF(OR(H1603="",S1603=""),"",S1603-(SUM(L1603,M1603)*INDEX(D.1[Đơn giá],MATCH(H1603,D.1[Tên sản phẩm],0))))</f>
        <v/>
      </c>
      <c r="AG1603" s="90" t="str">
        <f t="shared" ref="AG1603:AG1666" ca="1" si="380">IF(E1603="","",IF(E1603=SoChungTuInPXK,B1603,""))</f>
        <v/>
      </c>
      <c r="AH1603" s="90"/>
    </row>
    <row r="1604" spans="2:34" ht="27.75" customHeight="1" x14ac:dyDescent="0.2">
      <c r="B1604" s="154">
        <f t="shared" ref="B1604:B1667" si="381">ROW(A1604)-3</f>
        <v>1601</v>
      </c>
      <c r="C1604" s="155" t="str">
        <f t="shared" ref="C1604:C1667" ca="1" si="382">IF(AND(D1604="",E1604="",G1604=""),"",IF(AND(D1604=OFFSET(D1604,-1,0),E1604=OFFSET(E1604,-1,0),G1604=OFFSET(G1604,-1,0)),OFFSET(B1604,-1,1),B1604))</f>
        <v/>
      </c>
      <c r="D1604" s="156" t="str">
        <f t="shared" ref="D1604:D1667" ca="1" si="383">IF(AND($H1604&lt;&gt;"",B1604&lt;&gt;1),OFFSET(C1604,-1,1),"")</f>
        <v/>
      </c>
      <c r="E1604" s="157" t="str">
        <f t="shared" ref="E1604:E1667" ca="1" si="384">IF(AND($H1604&lt;&gt;"",B1604&lt;&gt;1),OFFSET(D1604,-1,1),"")</f>
        <v/>
      </c>
      <c r="F1604" s="157"/>
      <c r="G1604" s="158" t="str">
        <f t="shared" ref="G1604:G1667" ca="1" si="385">IF(AND($H1604&lt;&gt;"",B1604&lt;&gt;1),OFFSET(F1604,-1,1),"")</f>
        <v/>
      </c>
      <c r="H1604" s="159"/>
      <c r="I1604" s="160" t="str">
        <f>IF(H1604="","",INDEX(D.1[Quy cách],MATCH(H1604,D.1[Tên sản phẩm],0)))</f>
        <v/>
      </c>
      <c r="J1604" s="35" t="str">
        <f>IF(H1604="","",INDEX(D.1[ĐVT],MATCH(H1604,D.1[Tên sản phẩm],0)))</f>
        <v/>
      </c>
      <c r="K1604" s="163" t="str">
        <f>IF(H1604="","",INDEX(D.1[Đơn giá bán
(Tham khảo)],MATCH(H1604,D.1[Tên sản phẩm],0)))</f>
        <v/>
      </c>
      <c r="L1604" s="162"/>
      <c r="M1604" s="159"/>
      <c r="N1604" s="159"/>
      <c r="O1604" s="159"/>
      <c r="P1604" s="163" t="str">
        <f t="shared" ref="P1604:P1667" si="386">IF(AND(K1604&lt;&gt;"",L1604&lt;&gt;""),K1604*L1604,IF(AND(N1604&lt;&gt;"",O1604&lt;&gt;""),N1604*O1604,""))</f>
        <v/>
      </c>
      <c r="Q1604" s="164"/>
      <c r="R1604" s="162"/>
      <c r="S1604" s="163" t="str">
        <f t="shared" ref="S1604:S1667" si="387">IF(P1604="","",P1604-SUM(R1604))</f>
        <v/>
      </c>
      <c r="T1604" s="164" t="str">
        <f t="shared" ref="T1604:T1667" ca="1" si="388">IF(AND(S1604&lt;&gt;"",C1604=OFFSET(C1604,-1,0)),OFFSET(S1604,-1,1),"")</f>
        <v/>
      </c>
      <c r="U1604" s="163" t="str">
        <f t="shared" ref="U1604:U1667" si="389">IF(S1604="","",S1604*SUM(1,T1604))</f>
        <v/>
      </c>
      <c r="V1604" s="163" t="str">
        <f ca="1">IF(AND(C1604&lt;&gt;"",C1604&lt;&gt;OFFSET(C1604,1,0)),SUMIFS(B.2[Giá có thuế],B.2[Số ĐK],C1604),"")</f>
        <v/>
      </c>
      <c r="W1604" s="159"/>
      <c r="X1604" s="161" t="str">
        <f>IF(W1604="","",'Thông Tin Chung'!$L$3)</f>
        <v/>
      </c>
      <c r="Y1604" s="163" t="str">
        <f t="shared" ref="Y1604:Y1667" ca="1" si="390">IF(AND(V1604&lt;&gt;"",W1604&lt;&gt;"",V1604&lt;&gt;0),V1604-W1604,"")</f>
        <v/>
      </c>
      <c r="Z1604" s="165"/>
      <c r="AA1604" s="155" t="str">
        <f ca="1">IF(C1604="","",IF(OR(D1604&lt;NgayBatDau,D1604&gt;NgayKetThuc),"Ngày tháng phải nằm trong kỳ báo cáo",IF(AND(G1604&lt;&gt;"",COUNTIF(D.2[Tên khách hàng],G1604)=0),"Tên KH chưa khai báo trong DSKH",IF(AND(H1604&lt;&gt;"",COUNTIF(D.1[Tên sản phẩm],H1604)=0),"SP này chưa khai báo trong DSSP",""))))</f>
        <v/>
      </c>
      <c r="AB1604" s="23" t="str">
        <f t="shared" ca="1" si="376"/>
        <v/>
      </c>
      <c r="AC1604" s="23" t="str">
        <f t="shared" ca="1" si="377"/>
        <v/>
      </c>
      <c r="AD1604" s="23" t="str">
        <f t="shared" ca="1" si="378"/>
        <v/>
      </c>
      <c r="AE1604" s="68" t="str">
        <f t="shared" ca="1" si="379"/>
        <v/>
      </c>
      <c r="AF1604" s="69" t="str">
        <f>IF(OR(H1604="",S1604=""),"",S1604-(SUM(L1604,M1604)*INDEX(D.1[Đơn giá],MATCH(H1604,D.1[Tên sản phẩm],0))))</f>
        <v/>
      </c>
      <c r="AG1604" s="90" t="str">
        <f t="shared" ca="1" si="380"/>
        <v/>
      </c>
      <c r="AH1604" s="90"/>
    </row>
    <row r="1605" spans="2:34" ht="27.75" customHeight="1" x14ac:dyDescent="0.2">
      <c r="B1605" s="154">
        <f t="shared" si="381"/>
        <v>1602</v>
      </c>
      <c r="C1605" s="155" t="str">
        <f t="shared" ca="1" si="382"/>
        <v/>
      </c>
      <c r="D1605" s="156" t="str">
        <f t="shared" ca="1" si="383"/>
        <v/>
      </c>
      <c r="E1605" s="157" t="str">
        <f t="shared" ca="1" si="384"/>
        <v/>
      </c>
      <c r="F1605" s="157"/>
      <c r="G1605" s="158" t="str">
        <f t="shared" ca="1" si="385"/>
        <v/>
      </c>
      <c r="H1605" s="159"/>
      <c r="I1605" s="160" t="str">
        <f>IF(H1605="","",INDEX(D.1[Quy cách],MATCH(H1605,D.1[Tên sản phẩm],0)))</f>
        <v/>
      </c>
      <c r="J1605" s="35" t="str">
        <f>IF(H1605="","",INDEX(D.1[ĐVT],MATCH(H1605,D.1[Tên sản phẩm],0)))</f>
        <v/>
      </c>
      <c r="K1605" s="163" t="str">
        <f>IF(H1605="","",INDEX(D.1[Đơn giá bán
(Tham khảo)],MATCH(H1605,D.1[Tên sản phẩm],0)))</f>
        <v/>
      </c>
      <c r="L1605" s="162"/>
      <c r="M1605" s="159"/>
      <c r="N1605" s="159"/>
      <c r="O1605" s="159"/>
      <c r="P1605" s="163" t="str">
        <f t="shared" si="386"/>
        <v/>
      </c>
      <c r="Q1605" s="164"/>
      <c r="R1605" s="162"/>
      <c r="S1605" s="163" t="str">
        <f t="shared" si="387"/>
        <v/>
      </c>
      <c r="T1605" s="164" t="str">
        <f t="shared" ca="1" si="388"/>
        <v/>
      </c>
      <c r="U1605" s="163" t="str">
        <f t="shared" si="389"/>
        <v/>
      </c>
      <c r="V1605" s="163" t="str">
        <f ca="1">IF(AND(C1605&lt;&gt;"",C1605&lt;&gt;OFFSET(C1605,1,0)),SUMIFS(B.2[Giá có thuế],B.2[Số ĐK],C1605),"")</f>
        <v/>
      </c>
      <c r="W1605" s="159"/>
      <c r="X1605" s="161" t="str">
        <f>IF(W1605="","",'Thông Tin Chung'!$L$3)</f>
        <v/>
      </c>
      <c r="Y1605" s="163" t="str">
        <f t="shared" ca="1" si="390"/>
        <v/>
      </c>
      <c r="Z1605" s="165"/>
      <c r="AA1605" s="155" t="str">
        <f ca="1">IF(C1605="","",IF(OR(D1605&lt;NgayBatDau,D1605&gt;NgayKetThuc),"Ngày tháng phải nằm trong kỳ báo cáo",IF(AND(G1605&lt;&gt;"",COUNTIF(D.2[Tên khách hàng],G1605)=0),"Tên KH chưa khai báo trong DSKH",IF(AND(H1605&lt;&gt;"",COUNTIF(D.1[Tên sản phẩm],H1605)=0),"SP này chưa khai báo trong DSSP",""))))</f>
        <v/>
      </c>
      <c r="AB1605" s="23" t="str">
        <f t="shared" ca="1" si="376"/>
        <v/>
      </c>
      <c r="AC1605" s="23" t="str">
        <f t="shared" ca="1" si="377"/>
        <v/>
      </c>
      <c r="AD1605" s="23" t="str">
        <f t="shared" ca="1" si="378"/>
        <v/>
      </c>
      <c r="AE1605" s="68" t="str">
        <f t="shared" ca="1" si="379"/>
        <v/>
      </c>
      <c r="AF1605" s="69" t="str">
        <f>IF(OR(H1605="",S1605=""),"",S1605-(SUM(L1605,M1605)*INDEX(D.1[Đơn giá],MATCH(H1605,D.1[Tên sản phẩm],0))))</f>
        <v/>
      </c>
      <c r="AG1605" s="90" t="str">
        <f t="shared" ca="1" si="380"/>
        <v/>
      </c>
      <c r="AH1605" s="90"/>
    </row>
    <row r="1606" spans="2:34" ht="27.75" customHeight="1" x14ac:dyDescent="0.2">
      <c r="B1606" s="154">
        <f t="shared" si="381"/>
        <v>1603</v>
      </c>
      <c r="C1606" s="155" t="str">
        <f t="shared" ca="1" si="382"/>
        <v/>
      </c>
      <c r="D1606" s="156" t="str">
        <f t="shared" ca="1" si="383"/>
        <v/>
      </c>
      <c r="E1606" s="157" t="str">
        <f t="shared" ca="1" si="384"/>
        <v/>
      </c>
      <c r="F1606" s="157"/>
      <c r="G1606" s="158" t="str">
        <f t="shared" ca="1" si="385"/>
        <v/>
      </c>
      <c r="H1606" s="159"/>
      <c r="I1606" s="160" t="str">
        <f>IF(H1606="","",INDEX(D.1[Quy cách],MATCH(H1606,D.1[Tên sản phẩm],0)))</f>
        <v/>
      </c>
      <c r="J1606" s="35" t="str">
        <f>IF(H1606="","",INDEX(D.1[ĐVT],MATCH(H1606,D.1[Tên sản phẩm],0)))</f>
        <v/>
      </c>
      <c r="K1606" s="163" t="str">
        <f>IF(H1606="","",INDEX(D.1[Đơn giá bán
(Tham khảo)],MATCH(H1606,D.1[Tên sản phẩm],0)))</f>
        <v/>
      </c>
      <c r="L1606" s="162"/>
      <c r="M1606" s="159"/>
      <c r="N1606" s="159"/>
      <c r="O1606" s="159"/>
      <c r="P1606" s="163" t="str">
        <f t="shared" si="386"/>
        <v/>
      </c>
      <c r="Q1606" s="164"/>
      <c r="R1606" s="162"/>
      <c r="S1606" s="163" t="str">
        <f t="shared" si="387"/>
        <v/>
      </c>
      <c r="T1606" s="164" t="str">
        <f t="shared" ca="1" si="388"/>
        <v/>
      </c>
      <c r="U1606" s="163" t="str">
        <f t="shared" si="389"/>
        <v/>
      </c>
      <c r="V1606" s="163" t="str">
        <f ca="1">IF(AND(C1606&lt;&gt;"",C1606&lt;&gt;OFFSET(C1606,1,0)),SUMIFS(B.2[Giá có thuế],B.2[Số ĐK],C1606),"")</f>
        <v/>
      </c>
      <c r="W1606" s="159"/>
      <c r="X1606" s="161" t="str">
        <f>IF(W1606="","",'Thông Tin Chung'!$L$3)</f>
        <v/>
      </c>
      <c r="Y1606" s="163" t="str">
        <f t="shared" ca="1" si="390"/>
        <v/>
      </c>
      <c r="Z1606" s="165"/>
      <c r="AA1606" s="155" t="str">
        <f ca="1">IF(C1606="","",IF(OR(D1606&lt;NgayBatDau,D1606&gt;NgayKetThuc),"Ngày tháng phải nằm trong kỳ báo cáo",IF(AND(G1606&lt;&gt;"",COUNTIF(D.2[Tên khách hàng],G1606)=0),"Tên KH chưa khai báo trong DSKH",IF(AND(H1606&lt;&gt;"",COUNTIF(D.1[Tên sản phẩm],H1606)=0),"SP này chưa khai báo trong DSSP",""))))</f>
        <v/>
      </c>
      <c r="AB1606" s="23" t="str">
        <f t="shared" ca="1" si="376"/>
        <v/>
      </c>
      <c r="AC1606" s="23" t="str">
        <f t="shared" ca="1" si="377"/>
        <v/>
      </c>
      <c r="AD1606" s="23" t="str">
        <f t="shared" ca="1" si="378"/>
        <v/>
      </c>
      <c r="AE1606" s="68" t="str">
        <f t="shared" ca="1" si="379"/>
        <v/>
      </c>
      <c r="AF1606" s="69" t="str">
        <f>IF(OR(H1606="",S1606=""),"",S1606-(SUM(L1606,M1606)*INDEX(D.1[Đơn giá],MATCH(H1606,D.1[Tên sản phẩm],0))))</f>
        <v/>
      </c>
      <c r="AG1606" s="90" t="str">
        <f t="shared" ca="1" si="380"/>
        <v/>
      </c>
      <c r="AH1606" s="90"/>
    </row>
    <row r="1607" spans="2:34" ht="27.75" customHeight="1" x14ac:dyDescent="0.2">
      <c r="B1607" s="154">
        <f t="shared" si="381"/>
        <v>1604</v>
      </c>
      <c r="C1607" s="155" t="str">
        <f t="shared" ca="1" si="382"/>
        <v/>
      </c>
      <c r="D1607" s="156" t="str">
        <f t="shared" ca="1" si="383"/>
        <v/>
      </c>
      <c r="E1607" s="157" t="str">
        <f t="shared" ca="1" si="384"/>
        <v/>
      </c>
      <c r="F1607" s="157"/>
      <c r="G1607" s="158" t="str">
        <f t="shared" ca="1" si="385"/>
        <v/>
      </c>
      <c r="H1607" s="159"/>
      <c r="I1607" s="160" t="str">
        <f>IF(H1607="","",INDEX(D.1[Quy cách],MATCH(H1607,D.1[Tên sản phẩm],0)))</f>
        <v/>
      </c>
      <c r="J1607" s="35" t="str">
        <f>IF(H1607="","",INDEX(D.1[ĐVT],MATCH(H1607,D.1[Tên sản phẩm],0)))</f>
        <v/>
      </c>
      <c r="K1607" s="163" t="str">
        <f>IF(H1607="","",INDEX(D.1[Đơn giá bán
(Tham khảo)],MATCH(H1607,D.1[Tên sản phẩm],0)))</f>
        <v/>
      </c>
      <c r="L1607" s="162"/>
      <c r="M1607" s="159"/>
      <c r="N1607" s="159"/>
      <c r="O1607" s="159"/>
      <c r="P1607" s="163" t="str">
        <f t="shared" si="386"/>
        <v/>
      </c>
      <c r="Q1607" s="164"/>
      <c r="R1607" s="162"/>
      <c r="S1607" s="163" t="str">
        <f t="shared" si="387"/>
        <v/>
      </c>
      <c r="T1607" s="164" t="str">
        <f t="shared" ca="1" si="388"/>
        <v/>
      </c>
      <c r="U1607" s="163" t="str">
        <f t="shared" si="389"/>
        <v/>
      </c>
      <c r="V1607" s="163" t="str">
        <f ca="1">IF(AND(C1607&lt;&gt;"",C1607&lt;&gt;OFFSET(C1607,1,0)),SUMIFS(B.2[Giá có thuế],B.2[Số ĐK],C1607),"")</f>
        <v/>
      </c>
      <c r="W1607" s="159"/>
      <c r="X1607" s="161" t="str">
        <f>IF(W1607="","",'Thông Tin Chung'!$L$3)</f>
        <v/>
      </c>
      <c r="Y1607" s="163" t="str">
        <f t="shared" ca="1" si="390"/>
        <v/>
      </c>
      <c r="Z1607" s="165"/>
      <c r="AA1607" s="155" t="str">
        <f ca="1">IF(C1607="","",IF(OR(D1607&lt;NgayBatDau,D1607&gt;NgayKetThuc),"Ngày tháng phải nằm trong kỳ báo cáo",IF(AND(G1607&lt;&gt;"",COUNTIF(D.2[Tên khách hàng],G1607)=0),"Tên KH chưa khai báo trong DSKH",IF(AND(H1607&lt;&gt;"",COUNTIF(D.1[Tên sản phẩm],H1607)=0),"SP này chưa khai báo trong DSSP",""))))</f>
        <v/>
      </c>
      <c r="AB1607" s="23" t="str">
        <f t="shared" ca="1" si="376"/>
        <v/>
      </c>
      <c r="AC1607" s="23" t="str">
        <f t="shared" ca="1" si="377"/>
        <v/>
      </c>
      <c r="AD1607" s="23" t="str">
        <f t="shared" ca="1" si="378"/>
        <v/>
      </c>
      <c r="AE1607" s="68" t="str">
        <f t="shared" ca="1" si="379"/>
        <v/>
      </c>
      <c r="AF1607" s="69" t="str">
        <f>IF(OR(H1607="",S1607=""),"",S1607-(SUM(L1607,M1607)*INDEX(D.1[Đơn giá],MATCH(H1607,D.1[Tên sản phẩm],0))))</f>
        <v/>
      </c>
      <c r="AG1607" s="90" t="str">
        <f t="shared" ca="1" si="380"/>
        <v/>
      </c>
      <c r="AH1607" s="90"/>
    </row>
    <row r="1608" spans="2:34" ht="27.75" customHeight="1" x14ac:dyDescent="0.2">
      <c r="B1608" s="154">
        <f t="shared" si="381"/>
        <v>1605</v>
      </c>
      <c r="C1608" s="155" t="str">
        <f t="shared" ca="1" si="382"/>
        <v/>
      </c>
      <c r="D1608" s="156" t="str">
        <f t="shared" ca="1" si="383"/>
        <v/>
      </c>
      <c r="E1608" s="157" t="str">
        <f t="shared" ca="1" si="384"/>
        <v/>
      </c>
      <c r="F1608" s="157"/>
      <c r="G1608" s="158" t="str">
        <f t="shared" ca="1" si="385"/>
        <v/>
      </c>
      <c r="H1608" s="159"/>
      <c r="I1608" s="160" t="str">
        <f>IF(H1608="","",INDEX(D.1[Quy cách],MATCH(H1608,D.1[Tên sản phẩm],0)))</f>
        <v/>
      </c>
      <c r="J1608" s="35" t="str">
        <f>IF(H1608="","",INDEX(D.1[ĐVT],MATCH(H1608,D.1[Tên sản phẩm],0)))</f>
        <v/>
      </c>
      <c r="K1608" s="163" t="str">
        <f>IF(H1608="","",INDEX(D.1[Đơn giá bán
(Tham khảo)],MATCH(H1608,D.1[Tên sản phẩm],0)))</f>
        <v/>
      </c>
      <c r="L1608" s="162"/>
      <c r="M1608" s="159"/>
      <c r="N1608" s="159"/>
      <c r="O1608" s="159"/>
      <c r="P1608" s="163" t="str">
        <f t="shared" si="386"/>
        <v/>
      </c>
      <c r="Q1608" s="164"/>
      <c r="R1608" s="162"/>
      <c r="S1608" s="163" t="str">
        <f t="shared" si="387"/>
        <v/>
      </c>
      <c r="T1608" s="164" t="str">
        <f t="shared" ca="1" si="388"/>
        <v/>
      </c>
      <c r="U1608" s="163" t="str">
        <f t="shared" si="389"/>
        <v/>
      </c>
      <c r="V1608" s="163" t="str">
        <f ca="1">IF(AND(C1608&lt;&gt;"",C1608&lt;&gt;OFFSET(C1608,1,0)),SUMIFS(B.2[Giá có thuế],B.2[Số ĐK],C1608),"")</f>
        <v/>
      </c>
      <c r="W1608" s="159"/>
      <c r="X1608" s="161" t="str">
        <f>IF(W1608="","",'Thông Tin Chung'!$L$3)</f>
        <v/>
      </c>
      <c r="Y1608" s="163" t="str">
        <f t="shared" ca="1" si="390"/>
        <v/>
      </c>
      <c r="Z1608" s="165"/>
      <c r="AA1608" s="155" t="str">
        <f ca="1">IF(C1608="","",IF(OR(D1608&lt;NgayBatDau,D1608&gt;NgayKetThuc),"Ngày tháng phải nằm trong kỳ báo cáo",IF(AND(G1608&lt;&gt;"",COUNTIF(D.2[Tên khách hàng],G1608)=0),"Tên KH chưa khai báo trong DSKH",IF(AND(H1608&lt;&gt;"",COUNTIF(D.1[Tên sản phẩm],H1608)=0),"SP này chưa khai báo trong DSSP",""))))</f>
        <v/>
      </c>
      <c r="AB1608" s="23" t="str">
        <f t="shared" ca="1" si="376"/>
        <v/>
      </c>
      <c r="AC1608" s="23" t="str">
        <f t="shared" ca="1" si="377"/>
        <v/>
      </c>
      <c r="AD1608" s="23" t="str">
        <f t="shared" ca="1" si="378"/>
        <v/>
      </c>
      <c r="AE1608" s="68" t="str">
        <f t="shared" ca="1" si="379"/>
        <v/>
      </c>
      <c r="AF1608" s="69" t="str">
        <f>IF(OR(H1608="",S1608=""),"",S1608-(SUM(L1608,M1608)*INDEX(D.1[Đơn giá],MATCH(H1608,D.1[Tên sản phẩm],0))))</f>
        <v/>
      </c>
      <c r="AG1608" s="90" t="str">
        <f t="shared" ca="1" si="380"/>
        <v/>
      </c>
      <c r="AH1608" s="90"/>
    </row>
    <row r="1609" spans="2:34" ht="27.75" customHeight="1" x14ac:dyDescent="0.2">
      <c r="B1609" s="154">
        <f t="shared" si="381"/>
        <v>1606</v>
      </c>
      <c r="C1609" s="155" t="str">
        <f t="shared" ca="1" si="382"/>
        <v/>
      </c>
      <c r="D1609" s="156" t="str">
        <f t="shared" ca="1" si="383"/>
        <v/>
      </c>
      <c r="E1609" s="157" t="str">
        <f t="shared" ca="1" si="384"/>
        <v/>
      </c>
      <c r="F1609" s="157"/>
      <c r="G1609" s="158" t="str">
        <f t="shared" ca="1" si="385"/>
        <v/>
      </c>
      <c r="H1609" s="159"/>
      <c r="I1609" s="160" t="str">
        <f>IF(H1609="","",INDEX(D.1[Quy cách],MATCH(H1609,D.1[Tên sản phẩm],0)))</f>
        <v/>
      </c>
      <c r="J1609" s="35" t="str">
        <f>IF(H1609="","",INDEX(D.1[ĐVT],MATCH(H1609,D.1[Tên sản phẩm],0)))</f>
        <v/>
      </c>
      <c r="K1609" s="163" t="str">
        <f>IF(H1609="","",INDEX(D.1[Đơn giá bán
(Tham khảo)],MATCH(H1609,D.1[Tên sản phẩm],0)))</f>
        <v/>
      </c>
      <c r="L1609" s="162"/>
      <c r="M1609" s="159"/>
      <c r="N1609" s="159"/>
      <c r="O1609" s="159"/>
      <c r="P1609" s="163" t="str">
        <f t="shared" si="386"/>
        <v/>
      </c>
      <c r="Q1609" s="164"/>
      <c r="R1609" s="162"/>
      <c r="S1609" s="163" t="str">
        <f t="shared" si="387"/>
        <v/>
      </c>
      <c r="T1609" s="164" t="str">
        <f t="shared" ca="1" si="388"/>
        <v/>
      </c>
      <c r="U1609" s="163" t="str">
        <f t="shared" si="389"/>
        <v/>
      </c>
      <c r="V1609" s="163" t="str">
        <f ca="1">IF(AND(C1609&lt;&gt;"",C1609&lt;&gt;OFFSET(C1609,1,0)),SUMIFS(B.2[Giá có thuế],B.2[Số ĐK],C1609),"")</f>
        <v/>
      </c>
      <c r="W1609" s="159"/>
      <c r="X1609" s="161" t="str">
        <f>IF(W1609="","",'Thông Tin Chung'!$L$3)</f>
        <v/>
      </c>
      <c r="Y1609" s="163" t="str">
        <f t="shared" ca="1" si="390"/>
        <v/>
      </c>
      <c r="Z1609" s="165"/>
      <c r="AA1609" s="155" t="str">
        <f ca="1">IF(C1609="","",IF(OR(D1609&lt;NgayBatDau,D1609&gt;NgayKetThuc),"Ngày tháng phải nằm trong kỳ báo cáo",IF(AND(G1609&lt;&gt;"",COUNTIF(D.2[Tên khách hàng],G1609)=0),"Tên KH chưa khai báo trong DSKH",IF(AND(H1609&lt;&gt;"",COUNTIF(D.1[Tên sản phẩm],H1609)=0),"SP này chưa khai báo trong DSSP",""))))</f>
        <v/>
      </c>
      <c r="AB1609" s="23" t="str">
        <f t="shared" ca="1" si="376"/>
        <v/>
      </c>
      <c r="AC1609" s="23" t="str">
        <f t="shared" ca="1" si="377"/>
        <v/>
      </c>
      <c r="AD1609" s="23" t="str">
        <f t="shared" ca="1" si="378"/>
        <v/>
      </c>
      <c r="AE1609" s="68" t="str">
        <f t="shared" ca="1" si="379"/>
        <v/>
      </c>
      <c r="AF1609" s="69" t="str">
        <f>IF(OR(H1609="",S1609=""),"",S1609-(SUM(L1609,M1609)*INDEX(D.1[Đơn giá],MATCH(H1609,D.1[Tên sản phẩm],0))))</f>
        <v/>
      </c>
      <c r="AG1609" s="90" t="str">
        <f t="shared" ca="1" si="380"/>
        <v/>
      </c>
      <c r="AH1609" s="90"/>
    </row>
    <row r="1610" spans="2:34" ht="27.75" customHeight="1" x14ac:dyDescent="0.2">
      <c r="B1610" s="154">
        <f t="shared" si="381"/>
        <v>1607</v>
      </c>
      <c r="C1610" s="155" t="str">
        <f t="shared" ca="1" si="382"/>
        <v/>
      </c>
      <c r="D1610" s="156" t="str">
        <f t="shared" ca="1" si="383"/>
        <v/>
      </c>
      <c r="E1610" s="157" t="str">
        <f t="shared" ca="1" si="384"/>
        <v/>
      </c>
      <c r="F1610" s="157"/>
      <c r="G1610" s="158" t="str">
        <f t="shared" ca="1" si="385"/>
        <v/>
      </c>
      <c r="H1610" s="159"/>
      <c r="I1610" s="160" t="str">
        <f>IF(H1610="","",INDEX(D.1[Quy cách],MATCH(H1610,D.1[Tên sản phẩm],0)))</f>
        <v/>
      </c>
      <c r="J1610" s="35" t="str">
        <f>IF(H1610="","",INDEX(D.1[ĐVT],MATCH(H1610,D.1[Tên sản phẩm],0)))</f>
        <v/>
      </c>
      <c r="K1610" s="163" t="str">
        <f>IF(H1610="","",INDEX(D.1[Đơn giá bán
(Tham khảo)],MATCH(H1610,D.1[Tên sản phẩm],0)))</f>
        <v/>
      </c>
      <c r="L1610" s="162"/>
      <c r="M1610" s="159"/>
      <c r="N1610" s="159"/>
      <c r="O1610" s="159"/>
      <c r="P1610" s="163" t="str">
        <f t="shared" si="386"/>
        <v/>
      </c>
      <c r="Q1610" s="164"/>
      <c r="R1610" s="162"/>
      <c r="S1610" s="163" t="str">
        <f t="shared" si="387"/>
        <v/>
      </c>
      <c r="T1610" s="164" t="str">
        <f t="shared" ca="1" si="388"/>
        <v/>
      </c>
      <c r="U1610" s="163" t="str">
        <f t="shared" si="389"/>
        <v/>
      </c>
      <c r="V1610" s="163" t="str">
        <f ca="1">IF(AND(C1610&lt;&gt;"",C1610&lt;&gt;OFFSET(C1610,1,0)),SUMIFS(B.2[Giá có thuế],B.2[Số ĐK],C1610),"")</f>
        <v/>
      </c>
      <c r="W1610" s="159"/>
      <c r="X1610" s="161" t="str">
        <f>IF(W1610="","",'Thông Tin Chung'!$L$3)</f>
        <v/>
      </c>
      <c r="Y1610" s="163" t="str">
        <f t="shared" ca="1" si="390"/>
        <v/>
      </c>
      <c r="Z1610" s="165"/>
      <c r="AA1610" s="155" t="str">
        <f ca="1">IF(C1610="","",IF(OR(D1610&lt;NgayBatDau,D1610&gt;NgayKetThuc),"Ngày tháng phải nằm trong kỳ báo cáo",IF(AND(G1610&lt;&gt;"",COUNTIF(D.2[Tên khách hàng],G1610)=0),"Tên KH chưa khai báo trong DSKH",IF(AND(H1610&lt;&gt;"",COUNTIF(D.1[Tên sản phẩm],H1610)=0),"SP này chưa khai báo trong DSSP",""))))</f>
        <v/>
      </c>
      <c r="AB1610" s="23" t="str">
        <f t="shared" ca="1" si="376"/>
        <v/>
      </c>
      <c r="AC1610" s="23" t="str">
        <f t="shared" ca="1" si="377"/>
        <v/>
      </c>
      <c r="AD1610" s="23" t="str">
        <f t="shared" ca="1" si="378"/>
        <v/>
      </c>
      <c r="AE1610" s="68" t="str">
        <f t="shared" ca="1" si="379"/>
        <v/>
      </c>
      <c r="AF1610" s="69" t="str">
        <f>IF(OR(H1610="",S1610=""),"",S1610-(SUM(L1610,M1610)*INDEX(D.1[Đơn giá],MATCH(H1610,D.1[Tên sản phẩm],0))))</f>
        <v/>
      </c>
      <c r="AG1610" s="90" t="str">
        <f t="shared" ca="1" si="380"/>
        <v/>
      </c>
      <c r="AH1610" s="90"/>
    </row>
    <row r="1611" spans="2:34" ht="27.75" customHeight="1" x14ac:dyDescent="0.2">
      <c r="B1611" s="154">
        <f t="shared" si="381"/>
        <v>1608</v>
      </c>
      <c r="C1611" s="155" t="str">
        <f t="shared" ca="1" si="382"/>
        <v/>
      </c>
      <c r="D1611" s="156" t="str">
        <f t="shared" ca="1" si="383"/>
        <v/>
      </c>
      <c r="E1611" s="157" t="str">
        <f t="shared" ca="1" si="384"/>
        <v/>
      </c>
      <c r="F1611" s="157"/>
      <c r="G1611" s="158" t="str">
        <f t="shared" ca="1" si="385"/>
        <v/>
      </c>
      <c r="H1611" s="159"/>
      <c r="I1611" s="160" t="str">
        <f>IF(H1611="","",INDEX(D.1[Quy cách],MATCH(H1611,D.1[Tên sản phẩm],0)))</f>
        <v/>
      </c>
      <c r="J1611" s="35" t="str">
        <f>IF(H1611="","",INDEX(D.1[ĐVT],MATCH(H1611,D.1[Tên sản phẩm],0)))</f>
        <v/>
      </c>
      <c r="K1611" s="163" t="str">
        <f>IF(H1611="","",INDEX(D.1[Đơn giá bán
(Tham khảo)],MATCH(H1611,D.1[Tên sản phẩm],0)))</f>
        <v/>
      </c>
      <c r="L1611" s="162"/>
      <c r="M1611" s="159"/>
      <c r="N1611" s="159"/>
      <c r="O1611" s="159"/>
      <c r="P1611" s="163" t="str">
        <f t="shared" si="386"/>
        <v/>
      </c>
      <c r="Q1611" s="164"/>
      <c r="R1611" s="162"/>
      <c r="S1611" s="163" t="str">
        <f t="shared" si="387"/>
        <v/>
      </c>
      <c r="T1611" s="164" t="str">
        <f t="shared" ca="1" si="388"/>
        <v/>
      </c>
      <c r="U1611" s="163" t="str">
        <f t="shared" si="389"/>
        <v/>
      </c>
      <c r="V1611" s="163" t="str">
        <f ca="1">IF(AND(C1611&lt;&gt;"",C1611&lt;&gt;OFFSET(C1611,1,0)),SUMIFS(B.2[Giá có thuế],B.2[Số ĐK],C1611),"")</f>
        <v/>
      </c>
      <c r="W1611" s="159"/>
      <c r="X1611" s="161" t="str">
        <f>IF(W1611="","",'Thông Tin Chung'!$L$3)</f>
        <v/>
      </c>
      <c r="Y1611" s="163" t="str">
        <f t="shared" ca="1" si="390"/>
        <v/>
      </c>
      <c r="Z1611" s="165"/>
      <c r="AA1611" s="155" t="str">
        <f ca="1">IF(C1611="","",IF(OR(D1611&lt;NgayBatDau,D1611&gt;NgayKetThuc),"Ngày tháng phải nằm trong kỳ báo cáo",IF(AND(G1611&lt;&gt;"",COUNTIF(D.2[Tên khách hàng],G1611)=0),"Tên KH chưa khai báo trong DSKH",IF(AND(H1611&lt;&gt;"",COUNTIF(D.1[Tên sản phẩm],H1611)=0),"SP này chưa khai báo trong DSSP",""))))</f>
        <v/>
      </c>
      <c r="AB1611" s="23" t="str">
        <f t="shared" ca="1" si="376"/>
        <v/>
      </c>
      <c r="AC1611" s="23" t="str">
        <f t="shared" ca="1" si="377"/>
        <v/>
      </c>
      <c r="AD1611" s="23" t="str">
        <f t="shared" ca="1" si="378"/>
        <v/>
      </c>
      <c r="AE1611" s="68" t="str">
        <f t="shared" ca="1" si="379"/>
        <v/>
      </c>
      <c r="AF1611" s="69" t="str">
        <f>IF(OR(H1611="",S1611=""),"",S1611-(SUM(L1611,M1611)*INDEX(D.1[Đơn giá],MATCH(H1611,D.1[Tên sản phẩm],0))))</f>
        <v/>
      </c>
      <c r="AG1611" s="90" t="str">
        <f t="shared" ca="1" si="380"/>
        <v/>
      </c>
      <c r="AH1611" s="90"/>
    </row>
    <row r="1612" spans="2:34" ht="27.75" customHeight="1" x14ac:dyDescent="0.2">
      <c r="B1612" s="154">
        <f t="shared" si="381"/>
        <v>1609</v>
      </c>
      <c r="C1612" s="155" t="str">
        <f t="shared" ca="1" si="382"/>
        <v/>
      </c>
      <c r="D1612" s="156" t="str">
        <f t="shared" ca="1" si="383"/>
        <v/>
      </c>
      <c r="E1612" s="157" t="str">
        <f t="shared" ca="1" si="384"/>
        <v/>
      </c>
      <c r="F1612" s="157"/>
      <c r="G1612" s="158" t="str">
        <f t="shared" ca="1" si="385"/>
        <v/>
      </c>
      <c r="H1612" s="159"/>
      <c r="I1612" s="160" t="str">
        <f>IF(H1612="","",INDEX(D.1[Quy cách],MATCH(H1612,D.1[Tên sản phẩm],0)))</f>
        <v/>
      </c>
      <c r="J1612" s="35" t="str">
        <f>IF(H1612="","",INDEX(D.1[ĐVT],MATCH(H1612,D.1[Tên sản phẩm],0)))</f>
        <v/>
      </c>
      <c r="K1612" s="163" t="str">
        <f>IF(H1612="","",INDEX(D.1[Đơn giá bán
(Tham khảo)],MATCH(H1612,D.1[Tên sản phẩm],0)))</f>
        <v/>
      </c>
      <c r="L1612" s="162"/>
      <c r="M1612" s="159"/>
      <c r="N1612" s="159"/>
      <c r="O1612" s="159"/>
      <c r="P1612" s="163" t="str">
        <f t="shared" si="386"/>
        <v/>
      </c>
      <c r="Q1612" s="164"/>
      <c r="R1612" s="162"/>
      <c r="S1612" s="163" t="str">
        <f t="shared" si="387"/>
        <v/>
      </c>
      <c r="T1612" s="164" t="str">
        <f t="shared" ca="1" si="388"/>
        <v/>
      </c>
      <c r="U1612" s="163" t="str">
        <f t="shared" si="389"/>
        <v/>
      </c>
      <c r="V1612" s="163" t="str">
        <f ca="1">IF(AND(C1612&lt;&gt;"",C1612&lt;&gt;OFFSET(C1612,1,0)),SUMIFS(B.2[Giá có thuế],B.2[Số ĐK],C1612),"")</f>
        <v/>
      </c>
      <c r="W1612" s="159"/>
      <c r="X1612" s="161" t="str">
        <f>IF(W1612="","",'Thông Tin Chung'!$L$3)</f>
        <v/>
      </c>
      <c r="Y1612" s="163" t="str">
        <f t="shared" ca="1" si="390"/>
        <v/>
      </c>
      <c r="Z1612" s="165"/>
      <c r="AA1612" s="155" t="str">
        <f ca="1">IF(C1612="","",IF(OR(D1612&lt;NgayBatDau,D1612&gt;NgayKetThuc),"Ngày tháng phải nằm trong kỳ báo cáo",IF(AND(G1612&lt;&gt;"",COUNTIF(D.2[Tên khách hàng],G1612)=0),"Tên KH chưa khai báo trong DSKH",IF(AND(H1612&lt;&gt;"",COUNTIF(D.1[Tên sản phẩm],H1612)=0),"SP này chưa khai báo trong DSSP",""))))</f>
        <v/>
      </c>
      <c r="AB1612" s="23" t="str">
        <f t="shared" ca="1" si="376"/>
        <v/>
      </c>
      <c r="AC1612" s="23" t="str">
        <f t="shared" ca="1" si="377"/>
        <v/>
      </c>
      <c r="AD1612" s="23" t="str">
        <f t="shared" ca="1" si="378"/>
        <v/>
      </c>
      <c r="AE1612" s="68" t="str">
        <f t="shared" ca="1" si="379"/>
        <v/>
      </c>
      <c r="AF1612" s="69" t="str">
        <f>IF(OR(H1612="",S1612=""),"",S1612-(SUM(L1612,M1612)*INDEX(D.1[Đơn giá],MATCH(H1612,D.1[Tên sản phẩm],0))))</f>
        <v/>
      </c>
      <c r="AG1612" s="90" t="str">
        <f t="shared" ca="1" si="380"/>
        <v/>
      </c>
      <c r="AH1612" s="90"/>
    </row>
    <row r="1613" spans="2:34" ht="27.75" customHeight="1" x14ac:dyDescent="0.2">
      <c r="B1613" s="154">
        <f t="shared" si="381"/>
        <v>1610</v>
      </c>
      <c r="C1613" s="155" t="str">
        <f t="shared" ca="1" si="382"/>
        <v/>
      </c>
      <c r="D1613" s="156" t="str">
        <f t="shared" ca="1" si="383"/>
        <v/>
      </c>
      <c r="E1613" s="157" t="str">
        <f t="shared" ca="1" si="384"/>
        <v/>
      </c>
      <c r="F1613" s="157"/>
      <c r="G1613" s="158" t="str">
        <f t="shared" ca="1" si="385"/>
        <v/>
      </c>
      <c r="H1613" s="159"/>
      <c r="I1613" s="160" t="str">
        <f>IF(H1613="","",INDEX(D.1[Quy cách],MATCH(H1613,D.1[Tên sản phẩm],0)))</f>
        <v/>
      </c>
      <c r="J1613" s="35" t="str">
        <f>IF(H1613="","",INDEX(D.1[ĐVT],MATCH(H1613,D.1[Tên sản phẩm],0)))</f>
        <v/>
      </c>
      <c r="K1613" s="163" t="str">
        <f>IF(H1613="","",INDEX(D.1[Đơn giá bán
(Tham khảo)],MATCH(H1613,D.1[Tên sản phẩm],0)))</f>
        <v/>
      </c>
      <c r="L1613" s="162"/>
      <c r="M1613" s="159"/>
      <c r="N1613" s="159"/>
      <c r="O1613" s="159"/>
      <c r="P1613" s="163" t="str">
        <f t="shared" si="386"/>
        <v/>
      </c>
      <c r="Q1613" s="164"/>
      <c r="R1613" s="162"/>
      <c r="S1613" s="163" t="str">
        <f t="shared" si="387"/>
        <v/>
      </c>
      <c r="T1613" s="164" t="str">
        <f t="shared" ca="1" si="388"/>
        <v/>
      </c>
      <c r="U1613" s="163" t="str">
        <f t="shared" si="389"/>
        <v/>
      </c>
      <c r="V1613" s="163" t="str">
        <f ca="1">IF(AND(C1613&lt;&gt;"",C1613&lt;&gt;OFFSET(C1613,1,0)),SUMIFS(B.2[Giá có thuế],B.2[Số ĐK],C1613),"")</f>
        <v/>
      </c>
      <c r="W1613" s="159"/>
      <c r="X1613" s="161" t="str">
        <f>IF(W1613="","",'Thông Tin Chung'!$L$3)</f>
        <v/>
      </c>
      <c r="Y1613" s="163" t="str">
        <f t="shared" ca="1" si="390"/>
        <v/>
      </c>
      <c r="Z1613" s="165"/>
      <c r="AA1613" s="155" t="str">
        <f ca="1">IF(C1613="","",IF(OR(D1613&lt;NgayBatDau,D1613&gt;NgayKetThuc),"Ngày tháng phải nằm trong kỳ báo cáo",IF(AND(G1613&lt;&gt;"",COUNTIF(D.2[Tên khách hàng],G1613)=0),"Tên KH chưa khai báo trong DSKH",IF(AND(H1613&lt;&gt;"",COUNTIF(D.1[Tên sản phẩm],H1613)=0),"SP này chưa khai báo trong DSSP",""))))</f>
        <v/>
      </c>
      <c r="AB1613" s="23" t="str">
        <f t="shared" ca="1" si="376"/>
        <v/>
      </c>
      <c r="AC1613" s="23" t="str">
        <f t="shared" ca="1" si="377"/>
        <v/>
      </c>
      <c r="AD1613" s="23" t="str">
        <f t="shared" ca="1" si="378"/>
        <v/>
      </c>
      <c r="AE1613" s="68" t="str">
        <f t="shared" ca="1" si="379"/>
        <v/>
      </c>
      <c r="AF1613" s="69" t="str">
        <f>IF(OR(H1613="",S1613=""),"",S1613-(SUM(L1613,M1613)*INDEX(D.1[Đơn giá],MATCH(H1613,D.1[Tên sản phẩm],0))))</f>
        <v/>
      </c>
      <c r="AG1613" s="90" t="str">
        <f t="shared" ca="1" si="380"/>
        <v/>
      </c>
      <c r="AH1613" s="90"/>
    </row>
    <row r="1614" spans="2:34" ht="27.75" customHeight="1" x14ac:dyDescent="0.2">
      <c r="B1614" s="154">
        <f t="shared" si="381"/>
        <v>1611</v>
      </c>
      <c r="C1614" s="155" t="str">
        <f t="shared" ca="1" si="382"/>
        <v/>
      </c>
      <c r="D1614" s="156" t="str">
        <f t="shared" ca="1" si="383"/>
        <v/>
      </c>
      <c r="E1614" s="157" t="str">
        <f t="shared" ca="1" si="384"/>
        <v/>
      </c>
      <c r="F1614" s="157"/>
      <c r="G1614" s="158" t="str">
        <f t="shared" ca="1" si="385"/>
        <v/>
      </c>
      <c r="H1614" s="159"/>
      <c r="I1614" s="160" t="str">
        <f>IF(H1614="","",INDEX(D.1[Quy cách],MATCH(H1614,D.1[Tên sản phẩm],0)))</f>
        <v/>
      </c>
      <c r="J1614" s="35" t="str">
        <f>IF(H1614="","",INDEX(D.1[ĐVT],MATCH(H1614,D.1[Tên sản phẩm],0)))</f>
        <v/>
      </c>
      <c r="K1614" s="163" t="str">
        <f>IF(H1614="","",INDEX(D.1[Đơn giá bán
(Tham khảo)],MATCH(H1614,D.1[Tên sản phẩm],0)))</f>
        <v/>
      </c>
      <c r="L1614" s="162"/>
      <c r="M1614" s="159"/>
      <c r="N1614" s="159"/>
      <c r="O1614" s="159"/>
      <c r="P1614" s="163" t="str">
        <f t="shared" si="386"/>
        <v/>
      </c>
      <c r="Q1614" s="164"/>
      <c r="R1614" s="162"/>
      <c r="S1614" s="163" t="str">
        <f t="shared" si="387"/>
        <v/>
      </c>
      <c r="T1614" s="164" t="str">
        <f t="shared" ca="1" si="388"/>
        <v/>
      </c>
      <c r="U1614" s="163" t="str">
        <f t="shared" si="389"/>
        <v/>
      </c>
      <c r="V1614" s="163" t="str">
        <f ca="1">IF(AND(C1614&lt;&gt;"",C1614&lt;&gt;OFFSET(C1614,1,0)),SUMIFS(B.2[Giá có thuế],B.2[Số ĐK],C1614),"")</f>
        <v/>
      </c>
      <c r="W1614" s="159"/>
      <c r="X1614" s="161" t="str">
        <f>IF(W1614="","",'Thông Tin Chung'!$L$3)</f>
        <v/>
      </c>
      <c r="Y1614" s="163" t="str">
        <f t="shared" ca="1" si="390"/>
        <v/>
      </c>
      <c r="Z1614" s="165"/>
      <c r="AA1614" s="155" t="str">
        <f ca="1">IF(C1614="","",IF(OR(D1614&lt;NgayBatDau,D1614&gt;NgayKetThuc),"Ngày tháng phải nằm trong kỳ báo cáo",IF(AND(G1614&lt;&gt;"",COUNTIF(D.2[Tên khách hàng],G1614)=0),"Tên KH chưa khai báo trong DSKH",IF(AND(H1614&lt;&gt;"",COUNTIF(D.1[Tên sản phẩm],H1614)=0),"SP này chưa khai báo trong DSSP",""))))</f>
        <v/>
      </c>
      <c r="AB1614" s="23" t="str">
        <f t="shared" ca="1" si="376"/>
        <v/>
      </c>
      <c r="AC1614" s="23" t="str">
        <f t="shared" ca="1" si="377"/>
        <v/>
      </c>
      <c r="AD1614" s="23" t="str">
        <f t="shared" ca="1" si="378"/>
        <v/>
      </c>
      <c r="AE1614" s="68" t="str">
        <f t="shared" ca="1" si="379"/>
        <v/>
      </c>
      <c r="AF1614" s="69" t="str">
        <f>IF(OR(H1614="",S1614=""),"",S1614-(SUM(L1614,M1614)*INDEX(D.1[Đơn giá],MATCH(H1614,D.1[Tên sản phẩm],0))))</f>
        <v/>
      </c>
      <c r="AG1614" s="90" t="str">
        <f t="shared" ca="1" si="380"/>
        <v/>
      </c>
      <c r="AH1614" s="90"/>
    </row>
    <row r="1615" spans="2:34" ht="27.75" customHeight="1" x14ac:dyDescent="0.2">
      <c r="B1615" s="154">
        <f t="shared" si="381"/>
        <v>1612</v>
      </c>
      <c r="C1615" s="155" t="str">
        <f t="shared" ca="1" si="382"/>
        <v/>
      </c>
      <c r="D1615" s="156" t="str">
        <f t="shared" ca="1" si="383"/>
        <v/>
      </c>
      <c r="E1615" s="157" t="str">
        <f t="shared" ca="1" si="384"/>
        <v/>
      </c>
      <c r="F1615" s="157"/>
      <c r="G1615" s="158" t="str">
        <f t="shared" ca="1" si="385"/>
        <v/>
      </c>
      <c r="H1615" s="159"/>
      <c r="I1615" s="160" t="str">
        <f>IF(H1615="","",INDEX(D.1[Quy cách],MATCH(H1615,D.1[Tên sản phẩm],0)))</f>
        <v/>
      </c>
      <c r="J1615" s="35" t="str">
        <f>IF(H1615="","",INDEX(D.1[ĐVT],MATCH(H1615,D.1[Tên sản phẩm],0)))</f>
        <v/>
      </c>
      <c r="K1615" s="163" t="str">
        <f>IF(H1615="","",INDEX(D.1[Đơn giá bán
(Tham khảo)],MATCH(H1615,D.1[Tên sản phẩm],0)))</f>
        <v/>
      </c>
      <c r="L1615" s="162"/>
      <c r="M1615" s="159"/>
      <c r="N1615" s="159"/>
      <c r="O1615" s="159"/>
      <c r="P1615" s="163" t="str">
        <f t="shared" si="386"/>
        <v/>
      </c>
      <c r="Q1615" s="164"/>
      <c r="R1615" s="162"/>
      <c r="S1615" s="163" t="str">
        <f t="shared" si="387"/>
        <v/>
      </c>
      <c r="T1615" s="164" t="str">
        <f t="shared" ca="1" si="388"/>
        <v/>
      </c>
      <c r="U1615" s="163" t="str">
        <f t="shared" si="389"/>
        <v/>
      </c>
      <c r="V1615" s="163" t="str">
        <f ca="1">IF(AND(C1615&lt;&gt;"",C1615&lt;&gt;OFFSET(C1615,1,0)),SUMIFS(B.2[Giá có thuế],B.2[Số ĐK],C1615),"")</f>
        <v/>
      </c>
      <c r="W1615" s="159"/>
      <c r="X1615" s="161" t="str">
        <f>IF(W1615="","",'Thông Tin Chung'!$L$3)</f>
        <v/>
      </c>
      <c r="Y1615" s="163" t="str">
        <f t="shared" ca="1" si="390"/>
        <v/>
      </c>
      <c r="Z1615" s="165"/>
      <c r="AA1615" s="155" t="str">
        <f ca="1">IF(C1615="","",IF(OR(D1615&lt;NgayBatDau,D1615&gt;NgayKetThuc),"Ngày tháng phải nằm trong kỳ báo cáo",IF(AND(G1615&lt;&gt;"",COUNTIF(D.2[Tên khách hàng],G1615)=0),"Tên KH chưa khai báo trong DSKH",IF(AND(H1615&lt;&gt;"",COUNTIF(D.1[Tên sản phẩm],H1615)=0),"SP này chưa khai báo trong DSSP",""))))</f>
        <v/>
      </c>
      <c r="AB1615" s="23" t="str">
        <f t="shared" ca="1" si="376"/>
        <v/>
      </c>
      <c r="AC1615" s="23" t="str">
        <f t="shared" ca="1" si="377"/>
        <v/>
      </c>
      <c r="AD1615" s="23" t="str">
        <f t="shared" ca="1" si="378"/>
        <v/>
      </c>
      <c r="AE1615" s="68" t="str">
        <f t="shared" ca="1" si="379"/>
        <v/>
      </c>
      <c r="AF1615" s="69" t="str">
        <f>IF(OR(H1615="",S1615=""),"",S1615-(SUM(L1615,M1615)*INDEX(D.1[Đơn giá],MATCH(H1615,D.1[Tên sản phẩm],0))))</f>
        <v/>
      </c>
      <c r="AG1615" s="90" t="str">
        <f t="shared" ca="1" si="380"/>
        <v/>
      </c>
      <c r="AH1615" s="90"/>
    </row>
    <row r="1616" spans="2:34" ht="27.75" customHeight="1" x14ac:dyDescent="0.2">
      <c r="B1616" s="154">
        <f t="shared" si="381"/>
        <v>1613</v>
      </c>
      <c r="C1616" s="155" t="str">
        <f t="shared" ca="1" si="382"/>
        <v/>
      </c>
      <c r="D1616" s="156" t="str">
        <f t="shared" ca="1" si="383"/>
        <v/>
      </c>
      <c r="E1616" s="157" t="str">
        <f t="shared" ca="1" si="384"/>
        <v/>
      </c>
      <c r="F1616" s="157"/>
      <c r="G1616" s="158" t="str">
        <f t="shared" ca="1" si="385"/>
        <v/>
      </c>
      <c r="H1616" s="159"/>
      <c r="I1616" s="160" t="str">
        <f>IF(H1616="","",INDEX(D.1[Quy cách],MATCH(H1616,D.1[Tên sản phẩm],0)))</f>
        <v/>
      </c>
      <c r="J1616" s="35" t="str">
        <f>IF(H1616="","",INDEX(D.1[ĐVT],MATCH(H1616,D.1[Tên sản phẩm],0)))</f>
        <v/>
      </c>
      <c r="K1616" s="163" t="str">
        <f>IF(H1616="","",INDEX(D.1[Đơn giá bán
(Tham khảo)],MATCH(H1616,D.1[Tên sản phẩm],0)))</f>
        <v/>
      </c>
      <c r="L1616" s="162"/>
      <c r="M1616" s="159"/>
      <c r="N1616" s="159"/>
      <c r="O1616" s="159"/>
      <c r="P1616" s="163" t="str">
        <f t="shared" si="386"/>
        <v/>
      </c>
      <c r="Q1616" s="164"/>
      <c r="R1616" s="162"/>
      <c r="S1616" s="163" t="str">
        <f t="shared" si="387"/>
        <v/>
      </c>
      <c r="T1616" s="164" t="str">
        <f t="shared" ca="1" si="388"/>
        <v/>
      </c>
      <c r="U1616" s="163" t="str">
        <f t="shared" si="389"/>
        <v/>
      </c>
      <c r="V1616" s="163" t="str">
        <f ca="1">IF(AND(C1616&lt;&gt;"",C1616&lt;&gt;OFFSET(C1616,1,0)),SUMIFS(B.2[Giá có thuế],B.2[Số ĐK],C1616),"")</f>
        <v/>
      </c>
      <c r="W1616" s="159"/>
      <c r="X1616" s="161" t="str">
        <f>IF(W1616="","",'Thông Tin Chung'!$L$3)</f>
        <v/>
      </c>
      <c r="Y1616" s="163" t="str">
        <f t="shared" ca="1" si="390"/>
        <v/>
      </c>
      <c r="Z1616" s="165"/>
      <c r="AA1616" s="155" t="str">
        <f ca="1">IF(C1616="","",IF(OR(D1616&lt;NgayBatDau,D1616&gt;NgayKetThuc),"Ngày tháng phải nằm trong kỳ báo cáo",IF(AND(G1616&lt;&gt;"",COUNTIF(D.2[Tên khách hàng],G1616)=0),"Tên KH chưa khai báo trong DSKH",IF(AND(H1616&lt;&gt;"",COUNTIF(D.1[Tên sản phẩm],H1616)=0),"SP này chưa khai báo trong DSSP",""))))</f>
        <v/>
      </c>
      <c r="AB1616" s="23" t="str">
        <f t="shared" ca="1" si="376"/>
        <v/>
      </c>
      <c r="AC1616" s="23" t="str">
        <f t="shared" ca="1" si="377"/>
        <v/>
      </c>
      <c r="AD1616" s="23" t="str">
        <f t="shared" ca="1" si="378"/>
        <v/>
      </c>
      <c r="AE1616" s="68" t="str">
        <f t="shared" ca="1" si="379"/>
        <v/>
      </c>
      <c r="AF1616" s="69" t="str">
        <f>IF(OR(H1616="",S1616=""),"",S1616-(SUM(L1616,M1616)*INDEX(D.1[Đơn giá],MATCH(H1616,D.1[Tên sản phẩm],0))))</f>
        <v/>
      </c>
      <c r="AG1616" s="90" t="str">
        <f t="shared" ca="1" si="380"/>
        <v/>
      </c>
      <c r="AH1616" s="90"/>
    </row>
    <row r="1617" spans="2:34" ht="27.75" customHeight="1" x14ac:dyDescent="0.2">
      <c r="B1617" s="154">
        <f t="shared" si="381"/>
        <v>1614</v>
      </c>
      <c r="C1617" s="155" t="str">
        <f t="shared" ca="1" si="382"/>
        <v/>
      </c>
      <c r="D1617" s="156" t="str">
        <f t="shared" ca="1" si="383"/>
        <v/>
      </c>
      <c r="E1617" s="157" t="str">
        <f t="shared" ca="1" si="384"/>
        <v/>
      </c>
      <c r="F1617" s="157"/>
      <c r="G1617" s="158" t="str">
        <f t="shared" ca="1" si="385"/>
        <v/>
      </c>
      <c r="H1617" s="159"/>
      <c r="I1617" s="160" t="str">
        <f>IF(H1617="","",INDEX(D.1[Quy cách],MATCH(H1617,D.1[Tên sản phẩm],0)))</f>
        <v/>
      </c>
      <c r="J1617" s="35" t="str">
        <f>IF(H1617="","",INDEX(D.1[ĐVT],MATCH(H1617,D.1[Tên sản phẩm],0)))</f>
        <v/>
      </c>
      <c r="K1617" s="163" t="str">
        <f>IF(H1617="","",INDEX(D.1[Đơn giá bán
(Tham khảo)],MATCH(H1617,D.1[Tên sản phẩm],0)))</f>
        <v/>
      </c>
      <c r="L1617" s="162"/>
      <c r="M1617" s="159"/>
      <c r="N1617" s="159"/>
      <c r="O1617" s="159"/>
      <c r="P1617" s="163" t="str">
        <f t="shared" si="386"/>
        <v/>
      </c>
      <c r="Q1617" s="164"/>
      <c r="R1617" s="162"/>
      <c r="S1617" s="163" t="str">
        <f t="shared" si="387"/>
        <v/>
      </c>
      <c r="T1617" s="164" t="str">
        <f t="shared" ca="1" si="388"/>
        <v/>
      </c>
      <c r="U1617" s="163" t="str">
        <f t="shared" si="389"/>
        <v/>
      </c>
      <c r="V1617" s="163" t="str">
        <f ca="1">IF(AND(C1617&lt;&gt;"",C1617&lt;&gt;OFFSET(C1617,1,0)),SUMIFS(B.2[Giá có thuế],B.2[Số ĐK],C1617),"")</f>
        <v/>
      </c>
      <c r="W1617" s="159"/>
      <c r="X1617" s="161" t="str">
        <f>IF(W1617="","",'Thông Tin Chung'!$L$3)</f>
        <v/>
      </c>
      <c r="Y1617" s="163" t="str">
        <f t="shared" ca="1" si="390"/>
        <v/>
      </c>
      <c r="Z1617" s="165"/>
      <c r="AA1617" s="155" t="str">
        <f ca="1">IF(C1617="","",IF(OR(D1617&lt;NgayBatDau,D1617&gt;NgayKetThuc),"Ngày tháng phải nằm trong kỳ báo cáo",IF(AND(G1617&lt;&gt;"",COUNTIF(D.2[Tên khách hàng],G1617)=0),"Tên KH chưa khai báo trong DSKH",IF(AND(H1617&lt;&gt;"",COUNTIF(D.1[Tên sản phẩm],H1617)=0),"SP này chưa khai báo trong DSSP",""))))</f>
        <v/>
      </c>
      <c r="AB1617" s="23" t="str">
        <f t="shared" ca="1" si="376"/>
        <v/>
      </c>
      <c r="AC1617" s="23" t="str">
        <f t="shared" ca="1" si="377"/>
        <v/>
      </c>
      <c r="AD1617" s="23" t="str">
        <f t="shared" ca="1" si="378"/>
        <v/>
      </c>
      <c r="AE1617" s="68" t="str">
        <f t="shared" ca="1" si="379"/>
        <v/>
      </c>
      <c r="AF1617" s="69" t="str">
        <f>IF(OR(H1617="",S1617=""),"",S1617-(SUM(L1617,M1617)*INDEX(D.1[Đơn giá],MATCH(H1617,D.1[Tên sản phẩm],0))))</f>
        <v/>
      </c>
      <c r="AG1617" s="90" t="str">
        <f t="shared" ca="1" si="380"/>
        <v/>
      </c>
      <c r="AH1617" s="90"/>
    </row>
    <row r="1618" spans="2:34" ht="27.75" customHeight="1" x14ac:dyDescent="0.2">
      <c r="B1618" s="154">
        <f t="shared" si="381"/>
        <v>1615</v>
      </c>
      <c r="C1618" s="155" t="str">
        <f t="shared" ca="1" si="382"/>
        <v/>
      </c>
      <c r="D1618" s="156" t="str">
        <f t="shared" ca="1" si="383"/>
        <v/>
      </c>
      <c r="E1618" s="157" t="str">
        <f t="shared" ca="1" si="384"/>
        <v/>
      </c>
      <c r="F1618" s="157"/>
      <c r="G1618" s="158" t="str">
        <f t="shared" ca="1" si="385"/>
        <v/>
      </c>
      <c r="H1618" s="159"/>
      <c r="I1618" s="160" t="str">
        <f>IF(H1618="","",INDEX(D.1[Quy cách],MATCH(H1618,D.1[Tên sản phẩm],0)))</f>
        <v/>
      </c>
      <c r="J1618" s="35" t="str">
        <f>IF(H1618="","",INDEX(D.1[ĐVT],MATCH(H1618,D.1[Tên sản phẩm],0)))</f>
        <v/>
      </c>
      <c r="K1618" s="163" t="str">
        <f>IF(H1618="","",INDEX(D.1[Đơn giá bán
(Tham khảo)],MATCH(H1618,D.1[Tên sản phẩm],0)))</f>
        <v/>
      </c>
      <c r="L1618" s="162"/>
      <c r="M1618" s="159"/>
      <c r="N1618" s="159"/>
      <c r="O1618" s="159"/>
      <c r="P1618" s="163" t="str">
        <f t="shared" si="386"/>
        <v/>
      </c>
      <c r="Q1618" s="164"/>
      <c r="R1618" s="162"/>
      <c r="S1618" s="163" t="str">
        <f t="shared" si="387"/>
        <v/>
      </c>
      <c r="T1618" s="164" t="str">
        <f t="shared" ca="1" si="388"/>
        <v/>
      </c>
      <c r="U1618" s="163" t="str">
        <f t="shared" si="389"/>
        <v/>
      </c>
      <c r="V1618" s="163" t="str">
        <f ca="1">IF(AND(C1618&lt;&gt;"",C1618&lt;&gt;OFFSET(C1618,1,0)),SUMIFS(B.2[Giá có thuế],B.2[Số ĐK],C1618),"")</f>
        <v/>
      </c>
      <c r="W1618" s="159"/>
      <c r="X1618" s="161" t="str">
        <f>IF(W1618="","",'Thông Tin Chung'!$L$3)</f>
        <v/>
      </c>
      <c r="Y1618" s="163" t="str">
        <f t="shared" ca="1" si="390"/>
        <v/>
      </c>
      <c r="Z1618" s="165"/>
      <c r="AA1618" s="155" t="str">
        <f ca="1">IF(C1618="","",IF(OR(D1618&lt;NgayBatDau,D1618&gt;NgayKetThuc),"Ngày tháng phải nằm trong kỳ báo cáo",IF(AND(G1618&lt;&gt;"",COUNTIF(D.2[Tên khách hàng],G1618)=0),"Tên KH chưa khai báo trong DSKH",IF(AND(H1618&lt;&gt;"",COUNTIF(D.1[Tên sản phẩm],H1618)=0),"SP này chưa khai báo trong DSSP",""))))</f>
        <v/>
      </c>
      <c r="AB1618" s="23" t="str">
        <f t="shared" ca="1" si="376"/>
        <v/>
      </c>
      <c r="AC1618" s="23" t="str">
        <f t="shared" ca="1" si="377"/>
        <v/>
      </c>
      <c r="AD1618" s="23" t="str">
        <f t="shared" ca="1" si="378"/>
        <v/>
      </c>
      <c r="AE1618" s="68" t="str">
        <f t="shared" ca="1" si="379"/>
        <v/>
      </c>
      <c r="AF1618" s="69" t="str">
        <f>IF(OR(H1618="",S1618=""),"",S1618-(SUM(L1618,M1618)*INDEX(D.1[Đơn giá],MATCH(H1618,D.1[Tên sản phẩm],0))))</f>
        <v/>
      </c>
      <c r="AG1618" s="90" t="str">
        <f t="shared" ca="1" si="380"/>
        <v/>
      </c>
      <c r="AH1618" s="90"/>
    </row>
    <row r="1619" spans="2:34" ht="27.75" customHeight="1" x14ac:dyDescent="0.2">
      <c r="B1619" s="154">
        <f t="shared" si="381"/>
        <v>1616</v>
      </c>
      <c r="C1619" s="155" t="str">
        <f t="shared" ca="1" si="382"/>
        <v/>
      </c>
      <c r="D1619" s="156" t="str">
        <f t="shared" ca="1" si="383"/>
        <v/>
      </c>
      <c r="E1619" s="157" t="str">
        <f t="shared" ca="1" si="384"/>
        <v/>
      </c>
      <c r="F1619" s="157"/>
      <c r="G1619" s="158" t="str">
        <f t="shared" ca="1" si="385"/>
        <v/>
      </c>
      <c r="H1619" s="159"/>
      <c r="I1619" s="160" t="str">
        <f>IF(H1619="","",INDEX(D.1[Quy cách],MATCH(H1619,D.1[Tên sản phẩm],0)))</f>
        <v/>
      </c>
      <c r="J1619" s="35" t="str">
        <f>IF(H1619="","",INDEX(D.1[ĐVT],MATCH(H1619,D.1[Tên sản phẩm],0)))</f>
        <v/>
      </c>
      <c r="K1619" s="163" t="str">
        <f>IF(H1619="","",INDEX(D.1[Đơn giá bán
(Tham khảo)],MATCH(H1619,D.1[Tên sản phẩm],0)))</f>
        <v/>
      </c>
      <c r="L1619" s="162"/>
      <c r="M1619" s="159"/>
      <c r="N1619" s="159"/>
      <c r="O1619" s="159"/>
      <c r="P1619" s="163" t="str">
        <f t="shared" si="386"/>
        <v/>
      </c>
      <c r="Q1619" s="164"/>
      <c r="R1619" s="162"/>
      <c r="S1619" s="163" t="str">
        <f t="shared" si="387"/>
        <v/>
      </c>
      <c r="T1619" s="164" t="str">
        <f t="shared" ca="1" si="388"/>
        <v/>
      </c>
      <c r="U1619" s="163" t="str">
        <f t="shared" si="389"/>
        <v/>
      </c>
      <c r="V1619" s="163" t="str">
        <f ca="1">IF(AND(C1619&lt;&gt;"",C1619&lt;&gt;OFFSET(C1619,1,0)),SUMIFS(B.2[Giá có thuế],B.2[Số ĐK],C1619),"")</f>
        <v/>
      </c>
      <c r="W1619" s="159"/>
      <c r="X1619" s="161" t="str">
        <f>IF(W1619="","",'Thông Tin Chung'!$L$3)</f>
        <v/>
      </c>
      <c r="Y1619" s="163" t="str">
        <f t="shared" ca="1" si="390"/>
        <v/>
      </c>
      <c r="Z1619" s="165"/>
      <c r="AA1619" s="155" t="str">
        <f ca="1">IF(C1619="","",IF(OR(D1619&lt;NgayBatDau,D1619&gt;NgayKetThuc),"Ngày tháng phải nằm trong kỳ báo cáo",IF(AND(G1619&lt;&gt;"",COUNTIF(D.2[Tên khách hàng],G1619)=0),"Tên KH chưa khai báo trong DSKH",IF(AND(H1619&lt;&gt;"",COUNTIF(D.1[Tên sản phẩm],H1619)=0),"SP này chưa khai báo trong DSSP",""))))</f>
        <v/>
      </c>
      <c r="AB1619" s="23" t="str">
        <f t="shared" ca="1" si="376"/>
        <v/>
      </c>
      <c r="AC1619" s="23" t="str">
        <f t="shared" ca="1" si="377"/>
        <v/>
      </c>
      <c r="AD1619" s="23" t="str">
        <f t="shared" ca="1" si="378"/>
        <v/>
      </c>
      <c r="AE1619" s="68" t="str">
        <f t="shared" ca="1" si="379"/>
        <v/>
      </c>
      <c r="AF1619" s="69" t="str">
        <f>IF(OR(H1619="",S1619=""),"",S1619-(SUM(L1619,M1619)*INDEX(D.1[Đơn giá],MATCH(H1619,D.1[Tên sản phẩm],0))))</f>
        <v/>
      </c>
      <c r="AG1619" s="90" t="str">
        <f t="shared" ca="1" si="380"/>
        <v/>
      </c>
      <c r="AH1619" s="90"/>
    </row>
    <row r="1620" spans="2:34" ht="27.75" customHeight="1" x14ac:dyDescent="0.2">
      <c r="B1620" s="154">
        <f t="shared" si="381"/>
        <v>1617</v>
      </c>
      <c r="C1620" s="155" t="str">
        <f t="shared" ca="1" si="382"/>
        <v/>
      </c>
      <c r="D1620" s="156" t="str">
        <f t="shared" ca="1" si="383"/>
        <v/>
      </c>
      <c r="E1620" s="157" t="str">
        <f t="shared" ca="1" si="384"/>
        <v/>
      </c>
      <c r="F1620" s="157"/>
      <c r="G1620" s="158" t="str">
        <f t="shared" ca="1" si="385"/>
        <v/>
      </c>
      <c r="H1620" s="159"/>
      <c r="I1620" s="160" t="str">
        <f>IF(H1620="","",INDEX(D.1[Quy cách],MATCH(H1620,D.1[Tên sản phẩm],0)))</f>
        <v/>
      </c>
      <c r="J1620" s="35" t="str">
        <f>IF(H1620="","",INDEX(D.1[ĐVT],MATCH(H1620,D.1[Tên sản phẩm],0)))</f>
        <v/>
      </c>
      <c r="K1620" s="163" t="str">
        <f>IF(H1620="","",INDEX(D.1[Đơn giá bán
(Tham khảo)],MATCH(H1620,D.1[Tên sản phẩm],0)))</f>
        <v/>
      </c>
      <c r="L1620" s="162"/>
      <c r="M1620" s="159"/>
      <c r="N1620" s="159"/>
      <c r="O1620" s="159"/>
      <c r="P1620" s="163" t="str">
        <f t="shared" si="386"/>
        <v/>
      </c>
      <c r="Q1620" s="164"/>
      <c r="R1620" s="162"/>
      <c r="S1620" s="163" t="str">
        <f t="shared" si="387"/>
        <v/>
      </c>
      <c r="T1620" s="164" t="str">
        <f t="shared" ca="1" si="388"/>
        <v/>
      </c>
      <c r="U1620" s="163" t="str">
        <f t="shared" si="389"/>
        <v/>
      </c>
      <c r="V1620" s="163" t="str">
        <f ca="1">IF(AND(C1620&lt;&gt;"",C1620&lt;&gt;OFFSET(C1620,1,0)),SUMIFS(B.2[Giá có thuế],B.2[Số ĐK],C1620),"")</f>
        <v/>
      </c>
      <c r="W1620" s="159"/>
      <c r="X1620" s="161" t="str">
        <f>IF(W1620="","",'Thông Tin Chung'!$L$3)</f>
        <v/>
      </c>
      <c r="Y1620" s="163" t="str">
        <f t="shared" ca="1" si="390"/>
        <v/>
      </c>
      <c r="Z1620" s="165"/>
      <c r="AA1620" s="155" t="str">
        <f ca="1">IF(C1620="","",IF(OR(D1620&lt;NgayBatDau,D1620&gt;NgayKetThuc),"Ngày tháng phải nằm trong kỳ báo cáo",IF(AND(G1620&lt;&gt;"",COUNTIF(D.2[Tên khách hàng],G1620)=0),"Tên KH chưa khai báo trong DSKH",IF(AND(H1620&lt;&gt;"",COUNTIF(D.1[Tên sản phẩm],H1620)=0),"SP này chưa khai báo trong DSSP",""))))</f>
        <v/>
      </c>
      <c r="AB1620" s="23" t="str">
        <f t="shared" ca="1" si="376"/>
        <v/>
      </c>
      <c r="AC1620" s="23" t="str">
        <f t="shared" ca="1" si="377"/>
        <v/>
      </c>
      <c r="AD1620" s="23" t="str">
        <f t="shared" ca="1" si="378"/>
        <v/>
      </c>
      <c r="AE1620" s="68" t="str">
        <f t="shared" ca="1" si="379"/>
        <v/>
      </c>
      <c r="AF1620" s="69" t="str">
        <f>IF(OR(H1620="",S1620=""),"",S1620-(SUM(L1620,M1620)*INDEX(D.1[Đơn giá],MATCH(H1620,D.1[Tên sản phẩm],0))))</f>
        <v/>
      </c>
      <c r="AG1620" s="90" t="str">
        <f t="shared" ca="1" si="380"/>
        <v/>
      </c>
      <c r="AH1620" s="90"/>
    </row>
    <row r="1621" spans="2:34" ht="27.75" customHeight="1" x14ac:dyDescent="0.2">
      <c r="B1621" s="154">
        <f t="shared" si="381"/>
        <v>1618</v>
      </c>
      <c r="C1621" s="155" t="str">
        <f t="shared" ca="1" si="382"/>
        <v/>
      </c>
      <c r="D1621" s="156" t="str">
        <f t="shared" ca="1" si="383"/>
        <v/>
      </c>
      <c r="E1621" s="157" t="str">
        <f t="shared" ca="1" si="384"/>
        <v/>
      </c>
      <c r="F1621" s="157"/>
      <c r="G1621" s="158" t="str">
        <f t="shared" ca="1" si="385"/>
        <v/>
      </c>
      <c r="H1621" s="159"/>
      <c r="I1621" s="160" t="str">
        <f>IF(H1621="","",INDEX(D.1[Quy cách],MATCH(H1621,D.1[Tên sản phẩm],0)))</f>
        <v/>
      </c>
      <c r="J1621" s="35" t="str">
        <f>IF(H1621="","",INDEX(D.1[ĐVT],MATCH(H1621,D.1[Tên sản phẩm],0)))</f>
        <v/>
      </c>
      <c r="K1621" s="163" t="str">
        <f>IF(H1621="","",INDEX(D.1[Đơn giá bán
(Tham khảo)],MATCH(H1621,D.1[Tên sản phẩm],0)))</f>
        <v/>
      </c>
      <c r="L1621" s="162"/>
      <c r="M1621" s="159"/>
      <c r="N1621" s="159"/>
      <c r="O1621" s="159"/>
      <c r="P1621" s="163" t="str">
        <f t="shared" si="386"/>
        <v/>
      </c>
      <c r="Q1621" s="164"/>
      <c r="R1621" s="162"/>
      <c r="S1621" s="163" t="str">
        <f t="shared" si="387"/>
        <v/>
      </c>
      <c r="T1621" s="164" t="str">
        <f t="shared" ca="1" si="388"/>
        <v/>
      </c>
      <c r="U1621" s="163" t="str">
        <f t="shared" si="389"/>
        <v/>
      </c>
      <c r="V1621" s="163" t="str">
        <f ca="1">IF(AND(C1621&lt;&gt;"",C1621&lt;&gt;OFFSET(C1621,1,0)),SUMIFS(B.2[Giá có thuế],B.2[Số ĐK],C1621),"")</f>
        <v/>
      </c>
      <c r="W1621" s="159"/>
      <c r="X1621" s="161" t="str">
        <f>IF(W1621="","",'Thông Tin Chung'!$L$3)</f>
        <v/>
      </c>
      <c r="Y1621" s="163" t="str">
        <f t="shared" ca="1" si="390"/>
        <v/>
      </c>
      <c r="Z1621" s="165"/>
      <c r="AA1621" s="155" t="str">
        <f ca="1">IF(C1621="","",IF(OR(D1621&lt;NgayBatDau,D1621&gt;NgayKetThuc),"Ngày tháng phải nằm trong kỳ báo cáo",IF(AND(G1621&lt;&gt;"",COUNTIF(D.2[Tên khách hàng],G1621)=0),"Tên KH chưa khai báo trong DSKH",IF(AND(H1621&lt;&gt;"",COUNTIF(D.1[Tên sản phẩm],H1621)=0),"SP này chưa khai báo trong DSSP",""))))</f>
        <v/>
      </c>
      <c r="AB1621" s="23" t="str">
        <f t="shared" ca="1" si="376"/>
        <v/>
      </c>
      <c r="AC1621" s="23" t="str">
        <f t="shared" ca="1" si="377"/>
        <v/>
      </c>
      <c r="AD1621" s="23" t="str">
        <f t="shared" ca="1" si="378"/>
        <v/>
      </c>
      <c r="AE1621" s="68" t="str">
        <f t="shared" ca="1" si="379"/>
        <v/>
      </c>
      <c r="AF1621" s="69" t="str">
        <f>IF(OR(H1621="",S1621=""),"",S1621-(SUM(L1621,M1621)*INDEX(D.1[Đơn giá],MATCH(H1621,D.1[Tên sản phẩm],0))))</f>
        <v/>
      </c>
      <c r="AG1621" s="90" t="str">
        <f t="shared" ca="1" si="380"/>
        <v/>
      </c>
      <c r="AH1621" s="90"/>
    </row>
    <row r="1622" spans="2:34" ht="27.75" customHeight="1" x14ac:dyDescent="0.2">
      <c r="B1622" s="154">
        <f t="shared" si="381"/>
        <v>1619</v>
      </c>
      <c r="C1622" s="155" t="str">
        <f t="shared" ca="1" si="382"/>
        <v/>
      </c>
      <c r="D1622" s="156" t="str">
        <f t="shared" ca="1" si="383"/>
        <v/>
      </c>
      <c r="E1622" s="157" t="str">
        <f t="shared" ca="1" si="384"/>
        <v/>
      </c>
      <c r="F1622" s="157"/>
      <c r="G1622" s="158" t="str">
        <f t="shared" ca="1" si="385"/>
        <v/>
      </c>
      <c r="H1622" s="159"/>
      <c r="I1622" s="160" t="str">
        <f>IF(H1622="","",INDEX(D.1[Quy cách],MATCH(H1622,D.1[Tên sản phẩm],0)))</f>
        <v/>
      </c>
      <c r="J1622" s="35" t="str">
        <f>IF(H1622="","",INDEX(D.1[ĐVT],MATCH(H1622,D.1[Tên sản phẩm],0)))</f>
        <v/>
      </c>
      <c r="K1622" s="163" t="str">
        <f>IF(H1622="","",INDEX(D.1[Đơn giá bán
(Tham khảo)],MATCH(H1622,D.1[Tên sản phẩm],0)))</f>
        <v/>
      </c>
      <c r="L1622" s="162"/>
      <c r="M1622" s="159"/>
      <c r="N1622" s="159"/>
      <c r="O1622" s="159"/>
      <c r="P1622" s="163" t="str">
        <f t="shared" si="386"/>
        <v/>
      </c>
      <c r="Q1622" s="164"/>
      <c r="R1622" s="162"/>
      <c r="S1622" s="163" t="str">
        <f t="shared" si="387"/>
        <v/>
      </c>
      <c r="T1622" s="164" t="str">
        <f t="shared" ca="1" si="388"/>
        <v/>
      </c>
      <c r="U1622" s="163" t="str">
        <f t="shared" si="389"/>
        <v/>
      </c>
      <c r="V1622" s="163" t="str">
        <f ca="1">IF(AND(C1622&lt;&gt;"",C1622&lt;&gt;OFFSET(C1622,1,0)),SUMIFS(B.2[Giá có thuế],B.2[Số ĐK],C1622),"")</f>
        <v/>
      </c>
      <c r="W1622" s="159"/>
      <c r="X1622" s="161" t="str">
        <f>IF(W1622="","",'Thông Tin Chung'!$L$3)</f>
        <v/>
      </c>
      <c r="Y1622" s="163" t="str">
        <f t="shared" ca="1" si="390"/>
        <v/>
      </c>
      <c r="Z1622" s="165"/>
      <c r="AA1622" s="155" t="str">
        <f ca="1">IF(C1622="","",IF(OR(D1622&lt;NgayBatDau,D1622&gt;NgayKetThuc),"Ngày tháng phải nằm trong kỳ báo cáo",IF(AND(G1622&lt;&gt;"",COUNTIF(D.2[Tên khách hàng],G1622)=0),"Tên KH chưa khai báo trong DSKH",IF(AND(H1622&lt;&gt;"",COUNTIF(D.1[Tên sản phẩm],H1622)=0),"SP này chưa khai báo trong DSSP",""))))</f>
        <v/>
      </c>
      <c r="AB1622" s="23" t="str">
        <f t="shared" ca="1" si="376"/>
        <v/>
      </c>
      <c r="AC1622" s="23" t="str">
        <f t="shared" ca="1" si="377"/>
        <v/>
      </c>
      <c r="AD1622" s="23" t="str">
        <f t="shared" ca="1" si="378"/>
        <v/>
      </c>
      <c r="AE1622" s="68" t="str">
        <f t="shared" ca="1" si="379"/>
        <v/>
      </c>
      <c r="AF1622" s="69" t="str">
        <f>IF(OR(H1622="",S1622=""),"",S1622-(SUM(L1622,M1622)*INDEX(D.1[Đơn giá],MATCH(H1622,D.1[Tên sản phẩm],0))))</f>
        <v/>
      </c>
      <c r="AG1622" s="90" t="str">
        <f t="shared" ca="1" si="380"/>
        <v/>
      </c>
      <c r="AH1622" s="90"/>
    </row>
    <row r="1623" spans="2:34" ht="27.75" customHeight="1" x14ac:dyDescent="0.2">
      <c r="B1623" s="154">
        <f t="shared" si="381"/>
        <v>1620</v>
      </c>
      <c r="C1623" s="155" t="str">
        <f t="shared" ca="1" si="382"/>
        <v/>
      </c>
      <c r="D1623" s="156" t="str">
        <f t="shared" ca="1" si="383"/>
        <v/>
      </c>
      <c r="E1623" s="157" t="str">
        <f t="shared" ca="1" si="384"/>
        <v/>
      </c>
      <c r="F1623" s="157"/>
      <c r="G1623" s="158" t="str">
        <f t="shared" ca="1" si="385"/>
        <v/>
      </c>
      <c r="H1623" s="159"/>
      <c r="I1623" s="160" t="str">
        <f>IF(H1623="","",INDEX(D.1[Quy cách],MATCH(H1623,D.1[Tên sản phẩm],0)))</f>
        <v/>
      </c>
      <c r="J1623" s="35" t="str">
        <f>IF(H1623="","",INDEX(D.1[ĐVT],MATCH(H1623,D.1[Tên sản phẩm],0)))</f>
        <v/>
      </c>
      <c r="K1623" s="163" t="str">
        <f>IF(H1623="","",INDEX(D.1[Đơn giá bán
(Tham khảo)],MATCH(H1623,D.1[Tên sản phẩm],0)))</f>
        <v/>
      </c>
      <c r="L1623" s="162"/>
      <c r="M1623" s="159"/>
      <c r="N1623" s="159"/>
      <c r="O1623" s="159"/>
      <c r="P1623" s="163" t="str">
        <f t="shared" si="386"/>
        <v/>
      </c>
      <c r="Q1623" s="164"/>
      <c r="R1623" s="162"/>
      <c r="S1623" s="163" t="str">
        <f t="shared" si="387"/>
        <v/>
      </c>
      <c r="T1623" s="164" t="str">
        <f t="shared" ca="1" si="388"/>
        <v/>
      </c>
      <c r="U1623" s="163" t="str">
        <f t="shared" si="389"/>
        <v/>
      </c>
      <c r="V1623" s="163" t="str">
        <f ca="1">IF(AND(C1623&lt;&gt;"",C1623&lt;&gt;OFFSET(C1623,1,0)),SUMIFS(B.2[Giá có thuế],B.2[Số ĐK],C1623),"")</f>
        <v/>
      </c>
      <c r="W1623" s="159"/>
      <c r="X1623" s="161" t="str">
        <f>IF(W1623="","",'Thông Tin Chung'!$L$3)</f>
        <v/>
      </c>
      <c r="Y1623" s="163" t="str">
        <f t="shared" ca="1" si="390"/>
        <v/>
      </c>
      <c r="Z1623" s="165"/>
      <c r="AA1623" s="155" t="str">
        <f ca="1">IF(C1623="","",IF(OR(D1623&lt;NgayBatDau,D1623&gt;NgayKetThuc),"Ngày tháng phải nằm trong kỳ báo cáo",IF(AND(G1623&lt;&gt;"",COUNTIF(D.2[Tên khách hàng],G1623)=0),"Tên KH chưa khai báo trong DSKH",IF(AND(H1623&lt;&gt;"",COUNTIF(D.1[Tên sản phẩm],H1623)=0),"SP này chưa khai báo trong DSSP",""))))</f>
        <v/>
      </c>
      <c r="AB1623" s="23" t="str">
        <f t="shared" ca="1" si="376"/>
        <v/>
      </c>
      <c r="AC1623" s="23" t="str">
        <f t="shared" ca="1" si="377"/>
        <v/>
      </c>
      <c r="AD1623" s="23" t="str">
        <f t="shared" ca="1" si="378"/>
        <v/>
      </c>
      <c r="AE1623" s="68" t="str">
        <f t="shared" ca="1" si="379"/>
        <v/>
      </c>
      <c r="AF1623" s="69" t="str">
        <f>IF(OR(H1623="",S1623=""),"",S1623-(SUM(L1623,M1623)*INDEX(D.1[Đơn giá],MATCH(H1623,D.1[Tên sản phẩm],0))))</f>
        <v/>
      </c>
      <c r="AG1623" s="90" t="str">
        <f t="shared" ca="1" si="380"/>
        <v/>
      </c>
      <c r="AH1623" s="90"/>
    </row>
    <row r="1624" spans="2:34" ht="27.75" customHeight="1" x14ac:dyDescent="0.2">
      <c r="B1624" s="154">
        <f t="shared" si="381"/>
        <v>1621</v>
      </c>
      <c r="C1624" s="155" t="str">
        <f t="shared" ca="1" si="382"/>
        <v/>
      </c>
      <c r="D1624" s="156" t="str">
        <f t="shared" ca="1" si="383"/>
        <v/>
      </c>
      <c r="E1624" s="157" t="str">
        <f t="shared" ca="1" si="384"/>
        <v/>
      </c>
      <c r="F1624" s="157"/>
      <c r="G1624" s="158" t="str">
        <f t="shared" ca="1" si="385"/>
        <v/>
      </c>
      <c r="H1624" s="159"/>
      <c r="I1624" s="160" t="str">
        <f>IF(H1624="","",INDEX(D.1[Quy cách],MATCH(H1624,D.1[Tên sản phẩm],0)))</f>
        <v/>
      </c>
      <c r="J1624" s="35" t="str">
        <f>IF(H1624="","",INDEX(D.1[ĐVT],MATCH(H1624,D.1[Tên sản phẩm],0)))</f>
        <v/>
      </c>
      <c r="K1624" s="163" t="str">
        <f>IF(H1624="","",INDEX(D.1[Đơn giá bán
(Tham khảo)],MATCH(H1624,D.1[Tên sản phẩm],0)))</f>
        <v/>
      </c>
      <c r="L1624" s="162"/>
      <c r="M1624" s="159"/>
      <c r="N1624" s="159"/>
      <c r="O1624" s="159"/>
      <c r="P1624" s="163" t="str">
        <f t="shared" si="386"/>
        <v/>
      </c>
      <c r="Q1624" s="164"/>
      <c r="R1624" s="162"/>
      <c r="S1624" s="163" t="str">
        <f t="shared" si="387"/>
        <v/>
      </c>
      <c r="T1624" s="164" t="str">
        <f t="shared" ca="1" si="388"/>
        <v/>
      </c>
      <c r="U1624" s="163" t="str">
        <f t="shared" si="389"/>
        <v/>
      </c>
      <c r="V1624" s="163" t="str">
        <f ca="1">IF(AND(C1624&lt;&gt;"",C1624&lt;&gt;OFFSET(C1624,1,0)),SUMIFS(B.2[Giá có thuế],B.2[Số ĐK],C1624),"")</f>
        <v/>
      </c>
      <c r="W1624" s="159"/>
      <c r="X1624" s="161" t="str">
        <f>IF(W1624="","",'Thông Tin Chung'!$L$3)</f>
        <v/>
      </c>
      <c r="Y1624" s="163" t="str">
        <f t="shared" ca="1" si="390"/>
        <v/>
      </c>
      <c r="Z1624" s="165"/>
      <c r="AA1624" s="155" t="str">
        <f ca="1">IF(C1624="","",IF(OR(D1624&lt;NgayBatDau,D1624&gt;NgayKetThuc),"Ngày tháng phải nằm trong kỳ báo cáo",IF(AND(G1624&lt;&gt;"",COUNTIF(D.2[Tên khách hàng],G1624)=0),"Tên KH chưa khai báo trong DSKH",IF(AND(H1624&lt;&gt;"",COUNTIF(D.1[Tên sản phẩm],H1624)=0),"SP này chưa khai báo trong DSSP",""))))</f>
        <v/>
      </c>
      <c r="AB1624" s="23" t="str">
        <f t="shared" ca="1" si="376"/>
        <v/>
      </c>
      <c r="AC1624" s="23" t="str">
        <f t="shared" ca="1" si="377"/>
        <v/>
      </c>
      <c r="AD1624" s="23" t="str">
        <f t="shared" ca="1" si="378"/>
        <v/>
      </c>
      <c r="AE1624" s="68" t="str">
        <f t="shared" ca="1" si="379"/>
        <v/>
      </c>
      <c r="AF1624" s="69" t="str">
        <f>IF(OR(H1624="",S1624=""),"",S1624-(SUM(L1624,M1624)*INDEX(D.1[Đơn giá],MATCH(H1624,D.1[Tên sản phẩm],0))))</f>
        <v/>
      </c>
      <c r="AG1624" s="90" t="str">
        <f t="shared" ca="1" si="380"/>
        <v/>
      </c>
      <c r="AH1624" s="90"/>
    </row>
    <row r="1625" spans="2:34" ht="27.75" customHeight="1" x14ac:dyDescent="0.2">
      <c r="B1625" s="154">
        <f t="shared" si="381"/>
        <v>1622</v>
      </c>
      <c r="C1625" s="155" t="str">
        <f t="shared" ca="1" si="382"/>
        <v/>
      </c>
      <c r="D1625" s="156" t="str">
        <f t="shared" ca="1" si="383"/>
        <v/>
      </c>
      <c r="E1625" s="157" t="str">
        <f t="shared" ca="1" si="384"/>
        <v/>
      </c>
      <c r="F1625" s="157"/>
      <c r="G1625" s="158" t="str">
        <f t="shared" ca="1" si="385"/>
        <v/>
      </c>
      <c r="H1625" s="159"/>
      <c r="I1625" s="160" t="str">
        <f>IF(H1625="","",INDEX(D.1[Quy cách],MATCH(H1625,D.1[Tên sản phẩm],0)))</f>
        <v/>
      </c>
      <c r="J1625" s="35" t="str">
        <f>IF(H1625="","",INDEX(D.1[ĐVT],MATCH(H1625,D.1[Tên sản phẩm],0)))</f>
        <v/>
      </c>
      <c r="K1625" s="163" t="str">
        <f>IF(H1625="","",INDEX(D.1[Đơn giá bán
(Tham khảo)],MATCH(H1625,D.1[Tên sản phẩm],0)))</f>
        <v/>
      </c>
      <c r="L1625" s="162"/>
      <c r="M1625" s="159"/>
      <c r="N1625" s="159"/>
      <c r="O1625" s="159"/>
      <c r="P1625" s="163" t="str">
        <f t="shared" si="386"/>
        <v/>
      </c>
      <c r="Q1625" s="164"/>
      <c r="R1625" s="162"/>
      <c r="S1625" s="163" t="str">
        <f t="shared" si="387"/>
        <v/>
      </c>
      <c r="T1625" s="164" t="str">
        <f t="shared" ca="1" si="388"/>
        <v/>
      </c>
      <c r="U1625" s="163" t="str">
        <f t="shared" si="389"/>
        <v/>
      </c>
      <c r="V1625" s="163" t="str">
        <f ca="1">IF(AND(C1625&lt;&gt;"",C1625&lt;&gt;OFFSET(C1625,1,0)),SUMIFS(B.2[Giá có thuế],B.2[Số ĐK],C1625),"")</f>
        <v/>
      </c>
      <c r="W1625" s="159"/>
      <c r="X1625" s="161" t="str">
        <f>IF(W1625="","",'Thông Tin Chung'!$L$3)</f>
        <v/>
      </c>
      <c r="Y1625" s="163" t="str">
        <f t="shared" ca="1" si="390"/>
        <v/>
      </c>
      <c r="Z1625" s="165"/>
      <c r="AA1625" s="155" t="str">
        <f ca="1">IF(C1625="","",IF(OR(D1625&lt;NgayBatDau,D1625&gt;NgayKetThuc),"Ngày tháng phải nằm trong kỳ báo cáo",IF(AND(G1625&lt;&gt;"",COUNTIF(D.2[Tên khách hàng],G1625)=0),"Tên KH chưa khai báo trong DSKH",IF(AND(H1625&lt;&gt;"",COUNTIF(D.1[Tên sản phẩm],H1625)=0),"SP này chưa khai báo trong DSSP",""))))</f>
        <v/>
      </c>
      <c r="AB1625" s="23" t="str">
        <f t="shared" ca="1" si="376"/>
        <v/>
      </c>
      <c r="AC1625" s="23" t="str">
        <f t="shared" ca="1" si="377"/>
        <v/>
      </c>
      <c r="AD1625" s="23" t="str">
        <f t="shared" ca="1" si="378"/>
        <v/>
      </c>
      <c r="AE1625" s="68" t="str">
        <f t="shared" ca="1" si="379"/>
        <v/>
      </c>
      <c r="AF1625" s="69" t="str">
        <f>IF(OR(H1625="",S1625=""),"",S1625-(SUM(L1625,M1625)*INDEX(D.1[Đơn giá],MATCH(H1625,D.1[Tên sản phẩm],0))))</f>
        <v/>
      </c>
      <c r="AG1625" s="90" t="str">
        <f t="shared" ca="1" si="380"/>
        <v/>
      </c>
      <c r="AH1625" s="90"/>
    </row>
    <row r="1626" spans="2:34" ht="27.75" customHeight="1" x14ac:dyDescent="0.2">
      <c r="B1626" s="154">
        <f t="shared" si="381"/>
        <v>1623</v>
      </c>
      <c r="C1626" s="155" t="str">
        <f t="shared" ca="1" si="382"/>
        <v/>
      </c>
      <c r="D1626" s="156" t="str">
        <f t="shared" ca="1" si="383"/>
        <v/>
      </c>
      <c r="E1626" s="157" t="str">
        <f t="shared" ca="1" si="384"/>
        <v/>
      </c>
      <c r="F1626" s="157"/>
      <c r="G1626" s="158" t="str">
        <f t="shared" ca="1" si="385"/>
        <v/>
      </c>
      <c r="H1626" s="159"/>
      <c r="I1626" s="160" t="str">
        <f>IF(H1626="","",INDEX(D.1[Quy cách],MATCH(H1626,D.1[Tên sản phẩm],0)))</f>
        <v/>
      </c>
      <c r="J1626" s="35" t="str">
        <f>IF(H1626="","",INDEX(D.1[ĐVT],MATCH(H1626,D.1[Tên sản phẩm],0)))</f>
        <v/>
      </c>
      <c r="K1626" s="163" t="str">
        <f>IF(H1626="","",INDEX(D.1[Đơn giá bán
(Tham khảo)],MATCH(H1626,D.1[Tên sản phẩm],0)))</f>
        <v/>
      </c>
      <c r="L1626" s="162"/>
      <c r="M1626" s="159"/>
      <c r="N1626" s="159"/>
      <c r="O1626" s="159"/>
      <c r="P1626" s="163" t="str">
        <f t="shared" si="386"/>
        <v/>
      </c>
      <c r="Q1626" s="164"/>
      <c r="R1626" s="162"/>
      <c r="S1626" s="163" t="str">
        <f t="shared" si="387"/>
        <v/>
      </c>
      <c r="T1626" s="164" t="str">
        <f t="shared" ca="1" si="388"/>
        <v/>
      </c>
      <c r="U1626" s="163" t="str">
        <f t="shared" si="389"/>
        <v/>
      </c>
      <c r="V1626" s="163" t="str">
        <f ca="1">IF(AND(C1626&lt;&gt;"",C1626&lt;&gt;OFFSET(C1626,1,0)),SUMIFS(B.2[Giá có thuế],B.2[Số ĐK],C1626),"")</f>
        <v/>
      </c>
      <c r="W1626" s="159"/>
      <c r="X1626" s="161" t="str">
        <f>IF(W1626="","",'Thông Tin Chung'!$L$3)</f>
        <v/>
      </c>
      <c r="Y1626" s="163" t="str">
        <f t="shared" ca="1" si="390"/>
        <v/>
      </c>
      <c r="Z1626" s="165"/>
      <c r="AA1626" s="155" t="str">
        <f ca="1">IF(C1626="","",IF(OR(D1626&lt;NgayBatDau,D1626&gt;NgayKetThuc),"Ngày tháng phải nằm trong kỳ báo cáo",IF(AND(G1626&lt;&gt;"",COUNTIF(D.2[Tên khách hàng],G1626)=0),"Tên KH chưa khai báo trong DSKH",IF(AND(H1626&lt;&gt;"",COUNTIF(D.1[Tên sản phẩm],H1626)=0),"SP này chưa khai báo trong DSSP",""))))</f>
        <v/>
      </c>
      <c r="AB1626" s="23" t="str">
        <f t="shared" ca="1" si="376"/>
        <v/>
      </c>
      <c r="AC1626" s="23" t="str">
        <f t="shared" ca="1" si="377"/>
        <v/>
      </c>
      <c r="AD1626" s="23" t="str">
        <f t="shared" ca="1" si="378"/>
        <v/>
      </c>
      <c r="AE1626" s="68" t="str">
        <f t="shared" ca="1" si="379"/>
        <v/>
      </c>
      <c r="AF1626" s="69" t="str">
        <f>IF(OR(H1626="",S1626=""),"",S1626-(SUM(L1626,M1626)*INDEX(D.1[Đơn giá],MATCH(H1626,D.1[Tên sản phẩm],0))))</f>
        <v/>
      </c>
      <c r="AG1626" s="90" t="str">
        <f t="shared" ca="1" si="380"/>
        <v/>
      </c>
      <c r="AH1626" s="90"/>
    </row>
    <row r="1627" spans="2:34" ht="27.75" customHeight="1" x14ac:dyDescent="0.2">
      <c r="B1627" s="154">
        <f t="shared" si="381"/>
        <v>1624</v>
      </c>
      <c r="C1627" s="155" t="str">
        <f t="shared" ca="1" si="382"/>
        <v/>
      </c>
      <c r="D1627" s="156" t="str">
        <f t="shared" ca="1" si="383"/>
        <v/>
      </c>
      <c r="E1627" s="157" t="str">
        <f t="shared" ca="1" si="384"/>
        <v/>
      </c>
      <c r="F1627" s="157"/>
      <c r="G1627" s="158" t="str">
        <f t="shared" ca="1" si="385"/>
        <v/>
      </c>
      <c r="H1627" s="159"/>
      <c r="I1627" s="160" t="str">
        <f>IF(H1627="","",INDEX(D.1[Quy cách],MATCH(H1627,D.1[Tên sản phẩm],0)))</f>
        <v/>
      </c>
      <c r="J1627" s="35" t="str">
        <f>IF(H1627="","",INDEX(D.1[ĐVT],MATCH(H1627,D.1[Tên sản phẩm],0)))</f>
        <v/>
      </c>
      <c r="K1627" s="163" t="str">
        <f>IF(H1627="","",INDEX(D.1[Đơn giá bán
(Tham khảo)],MATCH(H1627,D.1[Tên sản phẩm],0)))</f>
        <v/>
      </c>
      <c r="L1627" s="162"/>
      <c r="M1627" s="159"/>
      <c r="N1627" s="159"/>
      <c r="O1627" s="159"/>
      <c r="P1627" s="163" t="str">
        <f t="shared" si="386"/>
        <v/>
      </c>
      <c r="Q1627" s="164"/>
      <c r="R1627" s="162"/>
      <c r="S1627" s="163" t="str">
        <f t="shared" si="387"/>
        <v/>
      </c>
      <c r="T1627" s="164" t="str">
        <f t="shared" ca="1" si="388"/>
        <v/>
      </c>
      <c r="U1627" s="163" t="str">
        <f t="shared" si="389"/>
        <v/>
      </c>
      <c r="V1627" s="163" t="str">
        <f ca="1">IF(AND(C1627&lt;&gt;"",C1627&lt;&gt;OFFSET(C1627,1,0)),SUMIFS(B.2[Giá có thuế],B.2[Số ĐK],C1627),"")</f>
        <v/>
      </c>
      <c r="W1627" s="159"/>
      <c r="X1627" s="161" t="str">
        <f>IF(W1627="","",'Thông Tin Chung'!$L$3)</f>
        <v/>
      </c>
      <c r="Y1627" s="163" t="str">
        <f t="shared" ca="1" si="390"/>
        <v/>
      </c>
      <c r="Z1627" s="165"/>
      <c r="AA1627" s="155" t="str">
        <f ca="1">IF(C1627="","",IF(OR(D1627&lt;NgayBatDau,D1627&gt;NgayKetThuc),"Ngày tháng phải nằm trong kỳ báo cáo",IF(AND(G1627&lt;&gt;"",COUNTIF(D.2[Tên khách hàng],G1627)=0),"Tên KH chưa khai báo trong DSKH",IF(AND(H1627&lt;&gt;"",COUNTIF(D.1[Tên sản phẩm],H1627)=0),"SP này chưa khai báo trong DSSP",""))))</f>
        <v/>
      </c>
      <c r="AB1627" s="23" t="str">
        <f t="shared" ca="1" si="376"/>
        <v/>
      </c>
      <c r="AC1627" s="23" t="str">
        <f t="shared" ca="1" si="377"/>
        <v/>
      </c>
      <c r="AD1627" s="23" t="str">
        <f t="shared" ca="1" si="378"/>
        <v/>
      </c>
      <c r="AE1627" s="68" t="str">
        <f t="shared" ca="1" si="379"/>
        <v/>
      </c>
      <c r="AF1627" s="69" t="str">
        <f>IF(OR(H1627="",S1627=""),"",S1627-(SUM(L1627,M1627)*INDEX(D.1[Đơn giá],MATCH(H1627,D.1[Tên sản phẩm],0))))</f>
        <v/>
      </c>
      <c r="AG1627" s="90" t="str">
        <f t="shared" ca="1" si="380"/>
        <v/>
      </c>
      <c r="AH1627" s="90"/>
    </row>
    <row r="1628" spans="2:34" ht="27.75" customHeight="1" x14ac:dyDescent="0.2">
      <c r="B1628" s="154">
        <f t="shared" si="381"/>
        <v>1625</v>
      </c>
      <c r="C1628" s="155" t="str">
        <f t="shared" ca="1" si="382"/>
        <v/>
      </c>
      <c r="D1628" s="156" t="str">
        <f t="shared" ca="1" si="383"/>
        <v/>
      </c>
      <c r="E1628" s="157" t="str">
        <f t="shared" ca="1" si="384"/>
        <v/>
      </c>
      <c r="F1628" s="157"/>
      <c r="G1628" s="158" t="str">
        <f t="shared" ca="1" si="385"/>
        <v/>
      </c>
      <c r="H1628" s="159"/>
      <c r="I1628" s="160" t="str">
        <f>IF(H1628="","",INDEX(D.1[Quy cách],MATCH(H1628,D.1[Tên sản phẩm],0)))</f>
        <v/>
      </c>
      <c r="J1628" s="35" t="str">
        <f>IF(H1628="","",INDEX(D.1[ĐVT],MATCH(H1628,D.1[Tên sản phẩm],0)))</f>
        <v/>
      </c>
      <c r="K1628" s="163" t="str">
        <f>IF(H1628="","",INDEX(D.1[Đơn giá bán
(Tham khảo)],MATCH(H1628,D.1[Tên sản phẩm],0)))</f>
        <v/>
      </c>
      <c r="L1628" s="162"/>
      <c r="M1628" s="159"/>
      <c r="N1628" s="159"/>
      <c r="O1628" s="159"/>
      <c r="P1628" s="163" t="str">
        <f t="shared" si="386"/>
        <v/>
      </c>
      <c r="Q1628" s="164"/>
      <c r="R1628" s="162"/>
      <c r="S1628" s="163" t="str">
        <f t="shared" si="387"/>
        <v/>
      </c>
      <c r="T1628" s="164" t="str">
        <f t="shared" ca="1" si="388"/>
        <v/>
      </c>
      <c r="U1628" s="163" t="str">
        <f t="shared" si="389"/>
        <v/>
      </c>
      <c r="V1628" s="163" t="str">
        <f ca="1">IF(AND(C1628&lt;&gt;"",C1628&lt;&gt;OFFSET(C1628,1,0)),SUMIFS(B.2[Giá có thuế],B.2[Số ĐK],C1628),"")</f>
        <v/>
      </c>
      <c r="W1628" s="159"/>
      <c r="X1628" s="161" t="str">
        <f>IF(W1628="","",'Thông Tin Chung'!$L$3)</f>
        <v/>
      </c>
      <c r="Y1628" s="163" t="str">
        <f t="shared" ca="1" si="390"/>
        <v/>
      </c>
      <c r="Z1628" s="165"/>
      <c r="AA1628" s="155" t="str">
        <f ca="1">IF(C1628="","",IF(OR(D1628&lt;NgayBatDau,D1628&gt;NgayKetThuc),"Ngày tháng phải nằm trong kỳ báo cáo",IF(AND(G1628&lt;&gt;"",COUNTIF(D.2[Tên khách hàng],G1628)=0),"Tên KH chưa khai báo trong DSKH",IF(AND(H1628&lt;&gt;"",COUNTIF(D.1[Tên sản phẩm],H1628)=0),"SP này chưa khai báo trong DSSP",""))))</f>
        <v/>
      </c>
      <c r="AB1628" s="23" t="str">
        <f t="shared" ca="1" si="376"/>
        <v/>
      </c>
      <c r="AC1628" s="23" t="str">
        <f t="shared" ca="1" si="377"/>
        <v/>
      </c>
      <c r="AD1628" s="23" t="str">
        <f t="shared" ca="1" si="378"/>
        <v/>
      </c>
      <c r="AE1628" s="68" t="str">
        <f t="shared" ca="1" si="379"/>
        <v/>
      </c>
      <c r="AF1628" s="69" t="str">
        <f>IF(OR(H1628="",S1628=""),"",S1628-(SUM(L1628,M1628)*INDEX(D.1[Đơn giá],MATCH(H1628,D.1[Tên sản phẩm],0))))</f>
        <v/>
      </c>
      <c r="AG1628" s="90" t="str">
        <f t="shared" ca="1" si="380"/>
        <v/>
      </c>
      <c r="AH1628" s="90"/>
    </row>
    <row r="1629" spans="2:34" ht="27.75" customHeight="1" x14ac:dyDescent="0.2">
      <c r="B1629" s="154">
        <f t="shared" si="381"/>
        <v>1626</v>
      </c>
      <c r="C1629" s="155" t="str">
        <f t="shared" ca="1" si="382"/>
        <v/>
      </c>
      <c r="D1629" s="156" t="str">
        <f t="shared" ca="1" si="383"/>
        <v/>
      </c>
      <c r="E1629" s="157" t="str">
        <f t="shared" ca="1" si="384"/>
        <v/>
      </c>
      <c r="F1629" s="157"/>
      <c r="G1629" s="158" t="str">
        <f t="shared" ca="1" si="385"/>
        <v/>
      </c>
      <c r="H1629" s="159"/>
      <c r="I1629" s="160" t="str">
        <f>IF(H1629="","",INDEX(D.1[Quy cách],MATCH(H1629,D.1[Tên sản phẩm],0)))</f>
        <v/>
      </c>
      <c r="J1629" s="35" t="str">
        <f>IF(H1629="","",INDEX(D.1[ĐVT],MATCH(H1629,D.1[Tên sản phẩm],0)))</f>
        <v/>
      </c>
      <c r="K1629" s="163" t="str">
        <f>IF(H1629="","",INDEX(D.1[Đơn giá bán
(Tham khảo)],MATCH(H1629,D.1[Tên sản phẩm],0)))</f>
        <v/>
      </c>
      <c r="L1629" s="162"/>
      <c r="M1629" s="159"/>
      <c r="N1629" s="159"/>
      <c r="O1629" s="159"/>
      <c r="P1629" s="163" t="str">
        <f t="shared" si="386"/>
        <v/>
      </c>
      <c r="Q1629" s="164"/>
      <c r="R1629" s="162"/>
      <c r="S1629" s="163" t="str">
        <f t="shared" si="387"/>
        <v/>
      </c>
      <c r="T1629" s="164" t="str">
        <f t="shared" ca="1" si="388"/>
        <v/>
      </c>
      <c r="U1629" s="163" t="str">
        <f t="shared" si="389"/>
        <v/>
      </c>
      <c r="V1629" s="163" t="str">
        <f ca="1">IF(AND(C1629&lt;&gt;"",C1629&lt;&gt;OFFSET(C1629,1,0)),SUMIFS(B.2[Giá có thuế],B.2[Số ĐK],C1629),"")</f>
        <v/>
      </c>
      <c r="W1629" s="159"/>
      <c r="X1629" s="161" t="str">
        <f>IF(W1629="","",'Thông Tin Chung'!$L$3)</f>
        <v/>
      </c>
      <c r="Y1629" s="163" t="str">
        <f t="shared" ca="1" si="390"/>
        <v/>
      </c>
      <c r="Z1629" s="165"/>
      <c r="AA1629" s="155" t="str">
        <f ca="1">IF(C1629="","",IF(OR(D1629&lt;NgayBatDau,D1629&gt;NgayKetThuc),"Ngày tháng phải nằm trong kỳ báo cáo",IF(AND(G1629&lt;&gt;"",COUNTIF(D.2[Tên khách hàng],G1629)=0),"Tên KH chưa khai báo trong DSKH",IF(AND(H1629&lt;&gt;"",COUNTIF(D.1[Tên sản phẩm],H1629)=0),"SP này chưa khai báo trong DSSP",""))))</f>
        <v/>
      </c>
      <c r="AB1629" s="23" t="str">
        <f t="shared" ca="1" si="376"/>
        <v/>
      </c>
      <c r="AC1629" s="23" t="str">
        <f t="shared" ca="1" si="377"/>
        <v/>
      </c>
      <c r="AD1629" s="23" t="str">
        <f t="shared" ca="1" si="378"/>
        <v/>
      </c>
      <c r="AE1629" s="68" t="str">
        <f t="shared" ca="1" si="379"/>
        <v/>
      </c>
      <c r="AF1629" s="69" t="str">
        <f>IF(OR(H1629="",S1629=""),"",S1629-(SUM(L1629,M1629)*INDEX(D.1[Đơn giá],MATCH(H1629,D.1[Tên sản phẩm],0))))</f>
        <v/>
      </c>
      <c r="AG1629" s="90" t="str">
        <f t="shared" ca="1" si="380"/>
        <v/>
      </c>
      <c r="AH1629" s="90"/>
    </row>
    <row r="1630" spans="2:34" ht="27.75" customHeight="1" x14ac:dyDescent="0.2">
      <c r="B1630" s="154">
        <f t="shared" si="381"/>
        <v>1627</v>
      </c>
      <c r="C1630" s="155" t="str">
        <f t="shared" ca="1" si="382"/>
        <v/>
      </c>
      <c r="D1630" s="156" t="str">
        <f t="shared" ca="1" si="383"/>
        <v/>
      </c>
      <c r="E1630" s="157" t="str">
        <f t="shared" ca="1" si="384"/>
        <v/>
      </c>
      <c r="F1630" s="157"/>
      <c r="G1630" s="158" t="str">
        <f t="shared" ca="1" si="385"/>
        <v/>
      </c>
      <c r="H1630" s="159"/>
      <c r="I1630" s="160" t="str">
        <f>IF(H1630="","",INDEX(D.1[Quy cách],MATCH(H1630,D.1[Tên sản phẩm],0)))</f>
        <v/>
      </c>
      <c r="J1630" s="35" t="str">
        <f>IF(H1630="","",INDEX(D.1[ĐVT],MATCH(H1630,D.1[Tên sản phẩm],0)))</f>
        <v/>
      </c>
      <c r="K1630" s="163" t="str">
        <f>IF(H1630="","",INDEX(D.1[Đơn giá bán
(Tham khảo)],MATCH(H1630,D.1[Tên sản phẩm],0)))</f>
        <v/>
      </c>
      <c r="L1630" s="162"/>
      <c r="M1630" s="159"/>
      <c r="N1630" s="159"/>
      <c r="O1630" s="159"/>
      <c r="P1630" s="163" t="str">
        <f t="shared" si="386"/>
        <v/>
      </c>
      <c r="Q1630" s="164"/>
      <c r="R1630" s="162"/>
      <c r="S1630" s="163" t="str">
        <f t="shared" si="387"/>
        <v/>
      </c>
      <c r="T1630" s="164" t="str">
        <f t="shared" ca="1" si="388"/>
        <v/>
      </c>
      <c r="U1630" s="163" t="str">
        <f t="shared" si="389"/>
        <v/>
      </c>
      <c r="V1630" s="163" t="str">
        <f ca="1">IF(AND(C1630&lt;&gt;"",C1630&lt;&gt;OFFSET(C1630,1,0)),SUMIFS(B.2[Giá có thuế],B.2[Số ĐK],C1630),"")</f>
        <v/>
      </c>
      <c r="W1630" s="159"/>
      <c r="X1630" s="161" t="str">
        <f>IF(W1630="","",'Thông Tin Chung'!$L$3)</f>
        <v/>
      </c>
      <c r="Y1630" s="163" t="str">
        <f t="shared" ca="1" si="390"/>
        <v/>
      </c>
      <c r="Z1630" s="165"/>
      <c r="AA1630" s="155" t="str">
        <f ca="1">IF(C1630="","",IF(OR(D1630&lt;NgayBatDau,D1630&gt;NgayKetThuc),"Ngày tháng phải nằm trong kỳ báo cáo",IF(AND(G1630&lt;&gt;"",COUNTIF(D.2[Tên khách hàng],G1630)=0),"Tên KH chưa khai báo trong DSKH",IF(AND(H1630&lt;&gt;"",COUNTIF(D.1[Tên sản phẩm],H1630)=0),"SP này chưa khai báo trong DSSP",""))))</f>
        <v/>
      </c>
      <c r="AB1630" s="23" t="str">
        <f t="shared" ca="1" si="376"/>
        <v/>
      </c>
      <c r="AC1630" s="23" t="str">
        <f t="shared" ca="1" si="377"/>
        <v/>
      </c>
      <c r="AD1630" s="23" t="str">
        <f t="shared" ca="1" si="378"/>
        <v/>
      </c>
      <c r="AE1630" s="68" t="str">
        <f t="shared" ca="1" si="379"/>
        <v/>
      </c>
      <c r="AF1630" s="69" t="str">
        <f>IF(OR(H1630="",S1630=""),"",S1630-(SUM(L1630,M1630)*INDEX(D.1[Đơn giá],MATCH(H1630,D.1[Tên sản phẩm],0))))</f>
        <v/>
      </c>
      <c r="AG1630" s="90" t="str">
        <f t="shared" ca="1" si="380"/>
        <v/>
      </c>
      <c r="AH1630" s="90"/>
    </row>
    <row r="1631" spans="2:34" ht="27.75" customHeight="1" x14ac:dyDescent="0.2">
      <c r="B1631" s="154">
        <f t="shared" si="381"/>
        <v>1628</v>
      </c>
      <c r="C1631" s="155" t="str">
        <f t="shared" ca="1" si="382"/>
        <v/>
      </c>
      <c r="D1631" s="156" t="str">
        <f t="shared" ca="1" si="383"/>
        <v/>
      </c>
      <c r="E1631" s="157" t="str">
        <f t="shared" ca="1" si="384"/>
        <v/>
      </c>
      <c r="F1631" s="157"/>
      <c r="G1631" s="158" t="str">
        <f t="shared" ca="1" si="385"/>
        <v/>
      </c>
      <c r="H1631" s="159"/>
      <c r="I1631" s="160" t="str">
        <f>IF(H1631="","",INDEX(D.1[Quy cách],MATCH(H1631,D.1[Tên sản phẩm],0)))</f>
        <v/>
      </c>
      <c r="J1631" s="35" t="str">
        <f>IF(H1631="","",INDEX(D.1[ĐVT],MATCH(H1631,D.1[Tên sản phẩm],0)))</f>
        <v/>
      </c>
      <c r="K1631" s="163" t="str">
        <f>IF(H1631="","",INDEX(D.1[Đơn giá bán
(Tham khảo)],MATCH(H1631,D.1[Tên sản phẩm],0)))</f>
        <v/>
      </c>
      <c r="L1631" s="162"/>
      <c r="M1631" s="159"/>
      <c r="N1631" s="159"/>
      <c r="O1631" s="159"/>
      <c r="P1631" s="163" t="str">
        <f t="shared" si="386"/>
        <v/>
      </c>
      <c r="Q1631" s="164"/>
      <c r="R1631" s="162"/>
      <c r="S1631" s="163" t="str">
        <f t="shared" si="387"/>
        <v/>
      </c>
      <c r="T1631" s="164" t="str">
        <f t="shared" ca="1" si="388"/>
        <v/>
      </c>
      <c r="U1631" s="163" t="str">
        <f t="shared" si="389"/>
        <v/>
      </c>
      <c r="V1631" s="163" t="str">
        <f ca="1">IF(AND(C1631&lt;&gt;"",C1631&lt;&gt;OFFSET(C1631,1,0)),SUMIFS(B.2[Giá có thuế],B.2[Số ĐK],C1631),"")</f>
        <v/>
      </c>
      <c r="W1631" s="159"/>
      <c r="X1631" s="161" t="str">
        <f>IF(W1631="","",'Thông Tin Chung'!$L$3)</f>
        <v/>
      </c>
      <c r="Y1631" s="163" t="str">
        <f t="shared" ca="1" si="390"/>
        <v/>
      </c>
      <c r="Z1631" s="165"/>
      <c r="AA1631" s="155" t="str">
        <f ca="1">IF(C1631="","",IF(OR(D1631&lt;NgayBatDau,D1631&gt;NgayKetThuc),"Ngày tháng phải nằm trong kỳ báo cáo",IF(AND(G1631&lt;&gt;"",COUNTIF(D.2[Tên khách hàng],G1631)=0),"Tên KH chưa khai báo trong DSKH",IF(AND(H1631&lt;&gt;"",COUNTIF(D.1[Tên sản phẩm],H1631)=0),"SP này chưa khai báo trong DSSP",""))))</f>
        <v/>
      </c>
      <c r="AB1631" s="23" t="str">
        <f t="shared" ca="1" si="376"/>
        <v/>
      </c>
      <c r="AC1631" s="23" t="str">
        <f t="shared" ca="1" si="377"/>
        <v/>
      </c>
      <c r="AD1631" s="23" t="str">
        <f t="shared" ca="1" si="378"/>
        <v/>
      </c>
      <c r="AE1631" s="68" t="str">
        <f t="shared" ca="1" si="379"/>
        <v/>
      </c>
      <c r="AF1631" s="69" t="str">
        <f>IF(OR(H1631="",S1631=""),"",S1631-(SUM(L1631,M1631)*INDEX(D.1[Đơn giá],MATCH(H1631,D.1[Tên sản phẩm],0))))</f>
        <v/>
      </c>
      <c r="AG1631" s="90" t="str">
        <f t="shared" ca="1" si="380"/>
        <v/>
      </c>
      <c r="AH1631" s="90"/>
    </row>
    <row r="1632" spans="2:34" ht="27.75" customHeight="1" x14ac:dyDescent="0.2">
      <c r="B1632" s="154">
        <f t="shared" si="381"/>
        <v>1629</v>
      </c>
      <c r="C1632" s="155" t="str">
        <f t="shared" ca="1" si="382"/>
        <v/>
      </c>
      <c r="D1632" s="156" t="str">
        <f t="shared" ca="1" si="383"/>
        <v/>
      </c>
      <c r="E1632" s="157" t="str">
        <f t="shared" ca="1" si="384"/>
        <v/>
      </c>
      <c r="F1632" s="157"/>
      <c r="G1632" s="158" t="str">
        <f t="shared" ca="1" si="385"/>
        <v/>
      </c>
      <c r="H1632" s="159"/>
      <c r="I1632" s="160" t="str">
        <f>IF(H1632="","",INDEX(D.1[Quy cách],MATCH(H1632,D.1[Tên sản phẩm],0)))</f>
        <v/>
      </c>
      <c r="J1632" s="35" t="str">
        <f>IF(H1632="","",INDEX(D.1[ĐVT],MATCH(H1632,D.1[Tên sản phẩm],0)))</f>
        <v/>
      </c>
      <c r="K1632" s="163" t="str">
        <f>IF(H1632="","",INDEX(D.1[Đơn giá bán
(Tham khảo)],MATCH(H1632,D.1[Tên sản phẩm],0)))</f>
        <v/>
      </c>
      <c r="L1632" s="162"/>
      <c r="M1632" s="159"/>
      <c r="N1632" s="159"/>
      <c r="O1632" s="159"/>
      <c r="P1632" s="163" t="str">
        <f t="shared" si="386"/>
        <v/>
      </c>
      <c r="Q1632" s="164"/>
      <c r="R1632" s="162"/>
      <c r="S1632" s="163" t="str">
        <f t="shared" si="387"/>
        <v/>
      </c>
      <c r="T1632" s="164" t="str">
        <f t="shared" ca="1" si="388"/>
        <v/>
      </c>
      <c r="U1632" s="163" t="str">
        <f t="shared" si="389"/>
        <v/>
      </c>
      <c r="V1632" s="163" t="str">
        <f ca="1">IF(AND(C1632&lt;&gt;"",C1632&lt;&gt;OFFSET(C1632,1,0)),SUMIFS(B.2[Giá có thuế],B.2[Số ĐK],C1632),"")</f>
        <v/>
      </c>
      <c r="W1632" s="159"/>
      <c r="X1632" s="161" t="str">
        <f>IF(W1632="","",'Thông Tin Chung'!$L$3)</f>
        <v/>
      </c>
      <c r="Y1632" s="163" t="str">
        <f t="shared" ca="1" si="390"/>
        <v/>
      </c>
      <c r="Z1632" s="165"/>
      <c r="AA1632" s="155" t="str">
        <f ca="1">IF(C1632="","",IF(OR(D1632&lt;NgayBatDau,D1632&gt;NgayKetThuc),"Ngày tháng phải nằm trong kỳ báo cáo",IF(AND(G1632&lt;&gt;"",COUNTIF(D.2[Tên khách hàng],G1632)=0),"Tên KH chưa khai báo trong DSKH",IF(AND(H1632&lt;&gt;"",COUNTIF(D.1[Tên sản phẩm],H1632)=0),"SP này chưa khai báo trong DSSP",""))))</f>
        <v/>
      </c>
      <c r="AB1632" s="23" t="str">
        <f t="shared" ca="1" si="376"/>
        <v/>
      </c>
      <c r="AC1632" s="23" t="str">
        <f t="shared" ca="1" si="377"/>
        <v/>
      </c>
      <c r="AD1632" s="23" t="str">
        <f t="shared" ca="1" si="378"/>
        <v/>
      </c>
      <c r="AE1632" s="68" t="str">
        <f t="shared" ca="1" si="379"/>
        <v/>
      </c>
      <c r="AF1632" s="69" t="str">
        <f>IF(OR(H1632="",S1632=""),"",S1632-(SUM(L1632,M1632)*INDEX(D.1[Đơn giá],MATCH(H1632,D.1[Tên sản phẩm],0))))</f>
        <v/>
      </c>
      <c r="AG1632" s="90" t="str">
        <f t="shared" ca="1" si="380"/>
        <v/>
      </c>
      <c r="AH1632" s="90"/>
    </row>
    <row r="1633" spans="2:34" ht="27.75" customHeight="1" x14ac:dyDescent="0.2">
      <c r="B1633" s="154">
        <f t="shared" si="381"/>
        <v>1630</v>
      </c>
      <c r="C1633" s="155" t="str">
        <f t="shared" ca="1" si="382"/>
        <v/>
      </c>
      <c r="D1633" s="156" t="str">
        <f t="shared" ca="1" si="383"/>
        <v/>
      </c>
      <c r="E1633" s="157" t="str">
        <f t="shared" ca="1" si="384"/>
        <v/>
      </c>
      <c r="F1633" s="157"/>
      <c r="G1633" s="158" t="str">
        <f t="shared" ca="1" si="385"/>
        <v/>
      </c>
      <c r="H1633" s="159"/>
      <c r="I1633" s="160" t="str">
        <f>IF(H1633="","",INDEX(D.1[Quy cách],MATCH(H1633,D.1[Tên sản phẩm],0)))</f>
        <v/>
      </c>
      <c r="J1633" s="35" t="str">
        <f>IF(H1633="","",INDEX(D.1[ĐVT],MATCH(H1633,D.1[Tên sản phẩm],0)))</f>
        <v/>
      </c>
      <c r="K1633" s="163" t="str">
        <f>IF(H1633="","",INDEX(D.1[Đơn giá bán
(Tham khảo)],MATCH(H1633,D.1[Tên sản phẩm],0)))</f>
        <v/>
      </c>
      <c r="L1633" s="162"/>
      <c r="M1633" s="159"/>
      <c r="N1633" s="159"/>
      <c r="O1633" s="159"/>
      <c r="P1633" s="163" t="str">
        <f t="shared" si="386"/>
        <v/>
      </c>
      <c r="Q1633" s="164"/>
      <c r="R1633" s="162"/>
      <c r="S1633" s="163" t="str">
        <f t="shared" si="387"/>
        <v/>
      </c>
      <c r="T1633" s="164" t="str">
        <f t="shared" ca="1" si="388"/>
        <v/>
      </c>
      <c r="U1633" s="163" t="str">
        <f t="shared" si="389"/>
        <v/>
      </c>
      <c r="V1633" s="163" t="str">
        <f ca="1">IF(AND(C1633&lt;&gt;"",C1633&lt;&gt;OFFSET(C1633,1,0)),SUMIFS(B.2[Giá có thuế],B.2[Số ĐK],C1633),"")</f>
        <v/>
      </c>
      <c r="W1633" s="159"/>
      <c r="X1633" s="161" t="str">
        <f>IF(W1633="","",'Thông Tin Chung'!$L$3)</f>
        <v/>
      </c>
      <c r="Y1633" s="163" t="str">
        <f t="shared" ca="1" si="390"/>
        <v/>
      </c>
      <c r="Z1633" s="165"/>
      <c r="AA1633" s="155" t="str">
        <f ca="1">IF(C1633="","",IF(OR(D1633&lt;NgayBatDau,D1633&gt;NgayKetThuc),"Ngày tháng phải nằm trong kỳ báo cáo",IF(AND(G1633&lt;&gt;"",COUNTIF(D.2[Tên khách hàng],G1633)=0),"Tên KH chưa khai báo trong DSKH",IF(AND(H1633&lt;&gt;"",COUNTIF(D.1[Tên sản phẩm],H1633)=0),"SP này chưa khai báo trong DSSP",""))))</f>
        <v/>
      </c>
      <c r="AB1633" s="23" t="str">
        <f t="shared" ca="1" si="376"/>
        <v/>
      </c>
      <c r="AC1633" s="23" t="str">
        <f t="shared" ca="1" si="377"/>
        <v/>
      </c>
      <c r="AD1633" s="23" t="str">
        <f t="shared" ca="1" si="378"/>
        <v/>
      </c>
      <c r="AE1633" s="68" t="str">
        <f t="shared" ca="1" si="379"/>
        <v/>
      </c>
      <c r="AF1633" s="69" t="str">
        <f>IF(OR(H1633="",S1633=""),"",S1633-(SUM(L1633,M1633)*INDEX(D.1[Đơn giá],MATCH(H1633,D.1[Tên sản phẩm],0))))</f>
        <v/>
      </c>
      <c r="AG1633" s="90" t="str">
        <f t="shared" ca="1" si="380"/>
        <v/>
      </c>
      <c r="AH1633" s="90"/>
    </row>
    <row r="1634" spans="2:34" ht="27.75" customHeight="1" x14ac:dyDescent="0.2">
      <c r="B1634" s="154">
        <f t="shared" si="381"/>
        <v>1631</v>
      </c>
      <c r="C1634" s="155" t="str">
        <f t="shared" ca="1" si="382"/>
        <v/>
      </c>
      <c r="D1634" s="156" t="str">
        <f t="shared" ca="1" si="383"/>
        <v/>
      </c>
      <c r="E1634" s="157" t="str">
        <f t="shared" ca="1" si="384"/>
        <v/>
      </c>
      <c r="F1634" s="157"/>
      <c r="G1634" s="158" t="str">
        <f t="shared" ca="1" si="385"/>
        <v/>
      </c>
      <c r="H1634" s="159"/>
      <c r="I1634" s="160" t="str">
        <f>IF(H1634="","",INDEX(D.1[Quy cách],MATCH(H1634,D.1[Tên sản phẩm],0)))</f>
        <v/>
      </c>
      <c r="J1634" s="35" t="str">
        <f>IF(H1634="","",INDEX(D.1[ĐVT],MATCH(H1634,D.1[Tên sản phẩm],0)))</f>
        <v/>
      </c>
      <c r="K1634" s="163" t="str">
        <f>IF(H1634="","",INDEX(D.1[Đơn giá bán
(Tham khảo)],MATCH(H1634,D.1[Tên sản phẩm],0)))</f>
        <v/>
      </c>
      <c r="L1634" s="162"/>
      <c r="M1634" s="159"/>
      <c r="N1634" s="159"/>
      <c r="O1634" s="159"/>
      <c r="P1634" s="163" t="str">
        <f t="shared" si="386"/>
        <v/>
      </c>
      <c r="Q1634" s="164"/>
      <c r="R1634" s="162"/>
      <c r="S1634" s="163" t="str">
        <f t="shared" si="387"/>
        <v/>
      </c>
      <c r="T1634" s="164" t="str">
        <f t="shared" ca="1" si="388"/>
        <v/>
      </c>
      <c r="U1634" s="163" t="str">
        <f t="shared" si="389"/>
        <v/>
      </c>
      <c r="V1634" s="163" t="str">
        <f ca="1">IF(AND(C1634&lt;&gt;"",C1634&lt;&gt;OFFSET(C1634,1,0)),SUMIFS(B.2[Giá có thuế],B.2[Số ĐK],C1634),"")</f>
        <v/>
      </c>
      <c r="W1634" s="159"/>
      <c r="X1634" s="161" t="str">
        <f>IF(W1634="","",'Thông Tin Chung'!$L$3)</f>
        <v/>
      </c>
      <c r="Y1634" s="163" t="str">
        <f t="shared" ca="1" si="390"/>
        <v/>
      </c>
      <c r="Z1634" s="165"/>
      <c r="AA1634" s="155" t="str">
        <f ca="1">IF(C1634="","",IF(OR(D1634&lt;NgayBatDau,D1634&gt;NgayKetThuc),"Ngày tháng phải nằm trong kỳ báo cáo",IF(AND(G1634&lt;&gt;"",COUNTIF(D.2[Tên khách hàng],G1634)=0),"Tên KH chưa khai báo trong DSKH",IF(AND(H1634&lt;&gt;"",COUNTIF(D.1[Tên sản phẩm],H1634)=0),"SP này chưa khai báo trong DSSP",""))))</f>
        <v/>
      </c>
      <c r="AB1634" s="23" t="str">
        <f t="shared" ca="1" si="376"/>
        <v/>
      </c>
      <c r="AC1634" s="23" t="str">
        <f t="shared" ca="1" si="377"/>
        <v/>
      </c>
      <c r="AD1634" s="23" t="str">
        <f t="shared" ca="1" si="378"/>
        <v/>
      </c>
      <c r="AE1634" s="68" t="str">
        <f t="shared" ca="1" si="379"/>
        <v/>
      </c>
      <c r="AF1634" s="69" t="str">
        <f>IF(OR(H1634="",S1634=""),"",S1634-(SUM(L1634,M1634)*INDEX(D.1[Đơn giá],MATCH(H1634,D.1[Tên sản phẩm],0))))</f>
        <v/>
      </c>
      <c r="AG1634" s="90" t="str">
        <f t="shared" ca="1" si="380"/>
        <v/>
      </c>
      <c r="AH1634" s="90"/>
    </row>
    <row r="1635" spans="2:34" ht="27.75" customHeight="1" x14ac:dyDescent="0.2">
      <c r="B1635" s="154">
        <f t="shared" si="381"/>
        <v>1632</v>
      </c>
      <c r="C1635" s="155" t="str">
        <f t="shared" ca="1" si="382"/>
        <v/>
      </c>
      <c r="D1635" s="156" t="str">
        <f t="shared" ca="1" si="383"/>
        <v/>
      </c>
      <c r="E1635" s="157" t="str">
        <f t="shared" ca="1" si="384"/>
        <v/>
      </c>
      <c r="F1635" s="157"/>
      <c r="G1635" s="158" t="str">
        <f t="shared" ca="1" si="385"/>
        <v/>
      </c>
      <c r="H1635" s="159"/>
      <c r="I1635" s="160" t="str">
        <f>IF(H1635="","",INDEX(D.1[Quy cách],MATCH(H1635,D.1[Tên sản phẩm],0)))</f>
        <v/>
      </c>
      <c r="J1635" s="35" t="str">
        <f>IF(H1635="","",INDEX(D.1[ĐVT],MATCH(H1635,D.1[Tên sản phẩm],0)))</f>
        <v/>
      </c>
      <c r="K1635" s="163" t="str">
        <f>IF(H1635="","",INDEX(D.1[Đơn giá bán
(Tham khảo)],MATCH(H1635,D.1[Tên sản phẩm],0)))</f>
        <v/>
      </c>
      <c r="L1635" s="162"/>
      <c r="M1635" s="159"/>
      <c r="N1635" s="159"/>
      <c r="O1635" s="159"/>
      <c r="P1635" s="163" t="str">
        <f t="shared" si="386"/>
        <v/>
      </c>
      <c r="Q1635" s="164"/>
      <c r="R1635" s="162"/>
      <c r="S1635" s="163" t="str">
        <f t="shared" si="387"/>
        <v/>
      </c>
      <c r="T1635" s="164" t="str">
        <f t="shared" ca="1" si="388"/>
        <v/>
      </c>
      <c r="U1635" s="163" t="str">
        <f t="shared" si="389"/>
        <v/>
      </c>
      <c r="V1635" s="163" t="str">
        <f ca="1">IF(AND(C1635&lt;&gt;"",C1635&lt;&gt;OFFSET(C1635,1,0)),SUMIFS(B.2[Giá có thuế],B.2[Số ĐK],C1635),"")</f>
        <v/>
      </c>
      <c r="W1635" s="159"/>
      <c r="X1635" s="161" t="str">
        <f>IF(W1635="","",'Thông Tin Chung'!$L$3)</f>
        <v/>
      </c>
      <c r="Y1635" s="163" t="str">
        <f t="shared" ca="1" si="390"/>
        <v/>
      </c>
      <c r="Z1635" s="165"/>
      <c r="AA1635" s="155" t="str">
        <f ca="1">IF(C1635="","",IF(OR(D1635&lt;NgayBatDau,D1635&gt;NgayKetThuc),"Ngày tháng phải nằm trong kỳ báo cáo",IF(AND(G1635&lt;&gt;"",COUNTIF(D.2[Tên khách hàng],G1635)=0),"Tên KH chưa khai báo trong DSKH",IF(AND(H1635&lt;&gt;"",COUNTIF(D.1[Tên sản phẩm],H1635)=0),"SP này chưa khai báo trong DSSP",""))))</f>
        <v/>
      </c>
      <c r="AB1635" s="23" t="str">
        <f t="shared" ca="1" si="376"/>
        <v/>
      </c>
      <c r="AC1635" s="23" t="str">
        <f t="shared" ca="1" si="377"/>
        <v/>
      </c>
      <c r="AD1635" s="23" t="str">
        <f t="shared" ca="1" si="378"/>
        <v/>
      </c>
      <c r="AE1635" s="68" t="str">
        <f t="shared" ca="1" si="379"/>
        <v/>
      </c>
      <c r="AF1635" s="69" t="str">
        <f>IF(OR(H1635="",S1635=""),"",S1635-(SUM(L1635,M1635)*INDEX(D.1[Đơn giá],MATCH(H1635,D.1[Tên sản phẩm],0))))</f>
        <v/>
      </c>
      <c r="AG1635" s="90" t="str">
        <f t="shared" ca="1" si="380"/>
        <v/>
      </c>
      <c r="AH1635" s="90"/>
    </row>
    <row r="1636" spans="2:34" ht="27.75" customHeight="1" x14ac:dyDescent="0.2">
      <c r="B1636" s="154">
        <f t="shared" si="381"/>
        <v>1633</v>
      </c>
      <c r="C1636" s="155" t="str">
        <f t="shared" ca="1" si="382"/>
        <v/>
      </c>
      <c r="D1636" s="156" t="str">
        <f t="shared" ca="1" si="383"/>
        <v/>
      </c>
      <c r="E1636" s="157" t="str">
        <f t="shared" ca="1" si="384"/>
        <v/>
      </c>
      <c r="F1636" s="157"/>
      <c r="G1636" s="158" t="str">
        <f t="shared" ca="1" si="385"/>
        <v/>
      </c>
      <c r="H1636" s="159"/>
      <c r="I1636" s="160" t="str">
        <f>IF(H1636="","",INDEX(D.1[Quy cách],MATCH(H1636,D.1[Tên sản phẩm],0)))</f>
        <v/>
      </c>
      <c r="J1636" s="35" t="str">
        <f>IF(H1636="","",INDEX(D.1[ĐVT],MATCH(H1636,D.1[Tên sản phẩm],0)))</f>
        <v/>
      </c>
      <c r="K1636" s="163" t="str">
        <f>IF(H1636="","",INDEX(D.1[Đơn giá bán
(Tham khảo)],MATCH(H1636,D.1[Tên sản phẩm],0)))</f>
        <v/>
      </c>
      <c r="L1636" s="162"/>
      <c r="M1636" s="159"/>
      <c r="N1636" s="159"/>
      <c r="O1636" s="159"/>
      <c r="P1636" s="163" t="str">
        <f t="shared" si="386"/>
        <v/>
      </c>
      <c r="Q1636" s="164"/>
      <c r="R1636" s="162"/>
      <c r="S1636" s="163" t="str">
        <f t="shared" si="387"/>
        <v/>
      </c>
      <c r="T1636" s="164" t="str">
        <f t="shared" ca="1" si="388"/>
        <v/>
      </c>
      <c r="U1636" s="163" t="str">
        <f t="shared" si="389"/>
        <v/>
      </c>
      <c r="V1636" s="163" t="str">
        <f ca="1">IF(AND(C1636&lt;&gt;"",C1636&lt;&gt;OFFSET(C1636,1,0)),SUMIFS(B.2[Giá có thuế],B.2[Số ĐK],C1636),"")</f>
        <v/>
      </c>
      <c r="W1636" s="159"/>
      <c r="X1636" s="161" t="str">
        <f>IF(W1636="","",'Thông Tin Chung'!$L$3)</f>
        <v/>
      </c>
      <c r="Y1636" s="163" t="str">
        <f t="shared" ca="1" si="390"/>
        <v/>
      </c>
      <c r="Z1636" s="165"/>
      <c r="AA1636" s="155" t="str">
        <f ca="1">IF(C1636="","",IF(OR(D1636&lt;NgayBatDau,D1636&gt;NgayKetThuc),"Ngày tháng phải nằm trong kỳ báo cáo",IF(AND(G1636&lt;&gt;"",COUNTIF(D.2[Tên khách hàng],G1636)=0),"Tên KH chưa khai báo trong DSKH",IF(AND(H1636&lt;&gt;"",COUNTIF(D.1[Tên sản phẩm],H1636)=0),"SP này chưa khai báo trong DSSP",""))))</f>
        <v/>
      </c>
      <c r="AB1636" s="23" t="str">
        <f t="shared" ca="1" si="376"/>
        <v/>
      </c>
      <c r="AC1636" s="23" t="str">
        <f t="shared" ca="1" si="377"/>
        <v/>
      </c>
      <c r="AD1636" s="23" t="str">
        <f t="shared" ca="1" si="378"/>
        <v/>
      </c>
      <c r="AE1636" s="68" t="str">
        <f t="shared" ca="1" si="379"/>
        <v/>
      </c>
      <c r="AF1636" s="69" t="str">
        <f>IF(OR(H1636="",S1636=""),"",S1636-(SUM(L1636,M1636)*INDEX(D.1[Đơn giá],MATCH(H1636,D.1[Tên sản phẩm],0))))</f>
        <v/>
      </c>
      <c r="AG1636" s="90" t="str">
        <f t="shared" ca="1" si="380"/>
        <v/>
      </c>
      <c r="AH1636" s="90"/>
    </row>
    <row r="1637" spans="2:34" ht="27.75" customHeight="1" x14ac:dyDescent="0.2">
      <c r="B1637" s="154">
        <f t="shared" si="381"/>
        <v>1634</v>
      </c>
      <c r="C1637" s="155" t="str">
        <f t="shared" ca="1" si="382"/>
        <v/>
      </c>
      <c r="D1637" s="156" t="str">
        <f t="shared" ca="1" si="383"/>
        <v/>
      </c>
      <c r="E1637" s="157" t="str">
        <f t="shared" ca="1" si="384"/>
        <v/>
      </c>
      <c r="F1637" s="157"/>
      <c r="G1637" s="158" t="str">
        <f t="shared" ca="1" si="385"/>
        <v/>
      </c>
      <c r="H1637" s="159"/>
      <c r="I1637" s="160" t="str">
        <f>IF(H1637="","",INDEX(D.1[Quy cách],MATCH(H1637,D.1[Tên sản phẩm],0)))</f>
        <v/>
      </c>
      <c r="J1637" s="35" t="str">
        <f>IF(H1637="","",INDEX(D.1[ĐVT],MATCH(H1637,D.1[Tên sản phẩm],0)))</f>
        <v/>
      </c>
      <c r="K1637" s="163" t="str">
        <f>IF(H1637="","",INDEX(D.1[Đơn giá bán
(Tham khảo)],MATCH(H1637,D.1[Tên sản phẩm],0)))</f>
        <v/>
      </c>
      <c r="L1637" s="162"/>
      <c r="M1637" s="159"/>
      <c r="N1637" s="159"/>
      <c r="O1637" s="159"/>
      <c r="P1637" s="163" t="str">
        <f t="shared" si="386"/>
        <v/>
      </c>
      <c r="Q1637" s="164"/>
      <c r="R1637" s="162"/>
      <c r="S1637" s="163" t="str">
        <f t="shared" si="387"/>
        <v/>
      </c>
      <c r="T1637" s="164" t="str">
        <f t="shared" ca="1" si="388"/>
        <v/>
      </c>
      <c r="U1637" s="163" t="str">
        <f t="shared" si="389"/>
        <v/>
      </c>
      <c r="V1637" s="163" t="str">
        <f ca="1">IF(AND(C1637&lt;&gt;"",C1637&lt;&gt;OFFSET(C1637,1,0)),SUMIFS(B.2[Giá có thuế],B.2[Số ĐK],C1637),"")</f>
        <v/>
      </c>
      <c r="W1637" s="159"/>
      <c r="X1637" s="161" t="str">
        <f>IF(W1637="","",'Thông Tin Chung'!$L$3)</f>
        <v/>
      </c>
      <c r="Y1637" s="163" t="str">
        <f t="shared" ca="1" si="390"/>
        <v/>
      </c>
      <c r="Z1637" s="165"/>
      <c r="AA1637" s="155" t="str">
        <f ca="1">IF(C1637="","",IF(OR(D1637&lt;NgayBatDau,D1637&gt;NgayKetThuc),"Ngày tháng phải nằm trong kỳ báo cáo",IF(AND(G1637&lt;&gt;"",COUNTIF(D.2[Tên khách hàng],G1637)=0),"Tên KH chưa khai báo trong DSKH",IF(AND(H1637&lt;&gt;"",COUNTIF(D.1[Tên sản phẩm],H1637)=0),"SP này chưa khai báo trong DSSP",""))))</f>
        <v/>
      </c>
      <c r="AB1637" s="23" t="str">
        <f t="shared" ca="1" si="376"/>
        <v/>
      </c>
      <c r="AC1637" s="23" t="str">
        <f t="shared" ca="1" si="377"/>
        <v/>
      </c>
      <c r="AD1637" s="23" t="str">
        <f t="shared" ca="1" si="378"/>
        <v/>
      </c>
      <c r="AE1637" s="68" t="str">
        <f t="shared" ca="1" si="379"/>
        <v/>
      </c>
      <c r="AF1637" s="69" t="str">
        <f>IF(OR(H1637="",S1637=""),"",S1637-(SUM(L1637,M1637)*INDEX(D.1[Đơn giá],MATCH(H1637,D.1[Tên sản phẩm],0))))</f>
        <v/>
      </c>
      <c r="AG1637" s="90" t="str">
        <f t="shared" ca="1" si="380"/>
        <v/>
      </c>
      <c r="AH1637" s="90"/>
    </row>
    <row r="1638" spans="2:34" ht="27.75" customHeight="1" x14ac:dyDescent="0.2">
      <c r="B1638" s="154">
        <f t="shared" si="381"/>
        <v>1635</v>
      </c>
      <c r="C1638" s="155" t="str">
        <f t="shared" ca="1" si="382"/>
        <v/>
      </c>
      <c r="D1638" s="156" t="str">
        <f t="shared" ca="1" si="383"/>
        <v/>
      </c>
      <c r="E1638" s="157" t="str">
        <f t="shared" ca="1" si="384"/>
        <v/>
      </c>
      <c r="F1638" s="157"/>
      <c r="G1638" s="158" t="str">
        <f t="shared" ca="1" si="385"/>
        <v/>
      </c>
      <c r="H1638" s="159"/>
      <c r="I1638" s="160" t="str">
        <f>IF(H1638="","",INDEX(D.1[Quy cách],MATCH(H1638,D.1[Tên sản phẩm],0)))</f>
        <v/>
      </c>
      <c r="J1638" s="35" t="str">
        <f>IF(H1638="","",INDEX(D.1[ĐVT],MATCH(H1638,D.1[Tên sản phẩm],0)))</f>
        <v/>
      </c>
      <c r="K1638" s="163" t="str">
        <f>IF(H1638="","",INDEX(D.1[Đơn giá bán
(Tham khảo)],MATCH(H1638,D.1[Tên sản phẩm],0)))</f>
        <v/>
      </c>
      <c r="L1638" s="162"/>
      <c r="M1638" s="159"/>
      <c r="N1638" s="159"/>
      <c r="O1638" s="159"/>
      <c r="P1638" s="163" t="str">
        <f t="shared" si="386"/>
        <v/>
      </c>
      <c r="Q1638" s="164"/>
      <c r="R1638" s="162"/>
      <c r="S1638" s="163" t="str">
        <f t="shared" si="387"/>
        <v/>
      </c>
      <c r="T1638" s="164" t="str">
        <f t="shared" ca="1" si="388"/>
        <v/>
      </c>
      <c r="U1638" s="163" t="str">
        <f t="shared" si="389"/>
        <v/>
      </c>
      <c r="V1638" s="163" t="str">
        <f ca="1">IF(AND(C1638&lt;&gt;"",C1638&lt;&gt;OFFSET(C1638,1,0)),SUMIFS(B.2[Giá có thuế],B.2[Số ĐK],C1638),"")</f>
        <v/>
      </c>
      <c r="W1638" s="159"/>
      <c r="X1638" s="161" t="str">
        <f>IF(W1638="","",'Thông Tin Chung'!$L$3)</f>
        <v/>
      </c>
      <c r="Y1638" s="163" t="str">
        <f t="shared" ca="1" si="390"/>
        <v/>
      </c>
      <c r="Z1638" s="165"/>
      <c r="AA1638" s="155" t="str">
        <f ca="1">IF(C1638="","",IF(OR(D1638&lt;NgayBatDau,D1638&gt;NgayKetThuc),"Ngày tháng phải nằm trong kỳ báo cáo",IF(AND(G1638&lt;&gt;"",COUNTIF(D.2[Tên khách hàng],G1638)=0),"Tên KH chưa khai báo trong DSKH",IF(AND(H1638&lt;&gt;"",COUNTIF(D.1[Tên sản phẩm],H1638)=0),"SP này chưa khai báo trong DSSP",""))))</f>
        <v/>
      </c>
      <c r="AB1638" s="23" t="str">
        <f t="shared" ca="1" si="376"/>
        <v/>
      </c>
      <c r="AC1638" s="23" t="str">
        <f t="shared" ca="1" si="377"/>
        <v/>
      </c>
      <c r="AD1638" s="23" t="str">
        <f t="shared" ca="1" si="378"/>
        <v/>
      </c>
      <c r="AE1638" s="68" t="str">
        <f t="shared" ca="1" si="379"/>
        <v/>
      </c>
      <c r="AF1638" s="69" t="str">
        <f>IF(OR(H1638="",S1638=""),"",S1638-(SUM(L1638,M1638)*INDEX(D.1[Đơn giá],MATCH(H1638,D.1[Tên sản phẩm],0))))</f>
        <v/>
      </c>
      <c r="AG1638" s="90" t="str">
        <f t="shared" ca="1" si="380"/>
        <v/>
      </c>
      <c r="AH1638" s="90"/>
    </row>
    <row r="1639" spans="2:34" ht="27.75" customHeight="1" x14ac:dyDescent="0.2">
      <c r="B1639" s="154">
        <f t="shared" si="381"/>
        <v>1636</v>
      </c>
      <c r="C1639" s="155" t="str">
        <f t="shared" ca="1" si="382"/>
        <v/>
      </c>
      <c r="D1639" s="156" t="str">
        <f t="shared" ca="1" si="383"/>
        <v/>
      </c>
      <c r="E1639" s="157" t="str">
        <f t="shared" ca="1" si="384"/>
        <v/>
      </c>
      <c r="F1639" s="157"/>
      <c r="G1639" s="158" t="str">
        <f t="shared" ca="1" si="385"/>
        <v/>
      </c>
      <c r="H1639" s="159"/>
      <c r="I1639" s="160" t="str">
        <f>IF(H1639="","",INDEX(D.1[Quy cách],MATCH(H1639,D.1[Tên sản phẩm],0)))</f>
        <v/>
      </c>
      <c r="J1639" s="35" t="str">
        <f>IF(H1639="","",INDEX(D.1[ĐVT],MATCH(H1639,D.1[Tên sản phẩm],0)))</f>
        <v/>
      </c>
      <c r="K1639" s="163" t="str">
        <f>IF(H1639="","",INDEX(D.1[Đơn giá bán
(Tham khảo)],MATCH(H1639,D.1[Tên sản phẩm],0)))</f>
        <v/>
      </c>
      <c r="L1639" s="162"/>
      <c r="M1639" s="159"/>
      <c r="N1639" s="159"/>
      <c r="O1639" s="159"/>
      <c r="P1639" s="163" t="str">
        <f t="shared" si="386"/>
        <v/>
      </c>
      <c r="Q1639" s="164"/>
      <c r="R1639" s="162"/>
      <c r="S1639" s="163" t="str">
        <f t="shared" si="387"/>
        <v/>
      </c>
      <c r="T1639" s="164" t="str">
        <f t="shared" ca="1" si="388"/>
        <v/>
      </c>
      <c r="U1639" s="163" t="str">
        <f t="shared" si="389"/>
        <v/>
      </c>
      <c r="V1639" s="163" t="str">
        <f ca="1">IF(AND(C1639&lt;&gt;"",C1639&lt;&gt;OFFSET(C1639,1,0)),SUMIFS(B.2[Giá có thuế],B.2[Số ĐK],C1639),"")</f>
        <v/>
      </c>
      <c r="W1639" s="159"/>
      <c r="X1639" s="161" t="str">
        <f>IF(W1639="","",'Thông Tin Chung'!$L$3)</f>
        <v/>
      </c>
      <c r="Y1639" s="163" t="str">
        <f t="shared" ca="1" si="390"/>
        <v/>
      </c>
      <c r="Z1639" s="165"/>
      <c r="AA1639" s="155" t="str">
        <f ca="1">IF(C1639="","",IF(OR(D1639&lt;NgayBatDau,D1639&gt;NgayKetThuc),"Ngày tháng phải nằm trong kỳ báo cáo",IF(AND(G1639&lt;&gt;"",COUNTIF(D.2[Tên khách hàng],G1639)=0),"Tên KH chưa khai báo trong DSKH",IF(AND(H1639&lt;&gt;"",COUNTIF(D.1[Tên sản phẩm],H1639)=0),"SP này chưa khai báo trong DSSP",""))))</f>
        <v/>
      </c>
      <c r="AB1639" s="23" t="str">
        <f t="shared" ca="1" si="376"/>
        <v/>
      </c>
      <c r="AC1639" s="23" t="str">
        <f t="shared" ca="1" si="377"/>
        <v/>
      </c>
      <c r="AD1639" s="23" t="str">
        <f t="shared" ca="1" si="378"/>
        <v/>
      </c>
      <c r="AE1639" s="68" t="str">
        <f t="shared" ca="1" si="379"/>
        <v/>
      </c>
      <c r="AF1639" s="69" t="str">
        <f>IF(OR(H1639="",S1639=""),"",S1639-(SUM(L1639,M1639)*INDEX(D.1[Đơn giá],MATCH(H1639,D.1[Tên sản phẩm],0))))</f>
        <v/>
      </c>
      <c r="AG1639" s="90" t="str">
        <f t="shared" ca="1" si="380"/>
        <v/>
      </c>
      <c r="AH1639" s="90"/>
    </row>
    <row r="1640" spans="2:34" ht="27.75" customHeight="1" x14ac:dyDescent="0.2">
      <c r="B1640" s="154">
        <f t="shared" si="381"/>
        <v>1637</v>
      </c>
      <c r="C1640" s="155" t="str">
        <f t="shared" ca="1" si="382"/>
        <v/>
      </c>
      <c r="D1640" s="156" t="str">
        <f t="shared" ca="1" si="383"/>
        <v/>
      </c>
      <c r="E1640" s="157" t="str">
        <f t="shared" ca="1" si="384"/>
        <v/>
      </c>
      <c r="F1640" s="157"/>
      <c r="G1640" s="158" t="str">
        <f t="shared" ca="1" si="385"/>
        <v/>
      </c>
      <c r="H1640" s="159"/>
      <c r="I1640" s="160" t="str">
        <f>IF(H1640="","",INDEX(D.1[Quy cách],MATCH(H1640,D.1[Tên sản phẩm],0)))</f>
        <v/>
      </c>
      <c r="J1640" s="35" t="str">
        <f>IF(H1640="","",INDEX(D.1[ĐVT],MATCH(H1640,D.1[Tên sản phẩm],0)))</f>
        <v/>
      </c>
      <c r="K1640" s="163" t="str">
        <f>IF(H1640="","",INDEX(D.1[Đơn giá bán
(Tham khảo)],MATCH(H1640,D.1[Tên sản phẩm],0)))</f>
        <v/>
      </c>
      <c r="L1640" s="162"/>
      <c r="M1640" s="159"/>
      <c r="N1640" s="159"/>
      <c r="O1640" s="159"/>
      <c r="P1640" s="163" t="str">
        <f t="shared" si="386"/>
        <v/>
      </c>
      <c r="Q1640" s="164"/>
      <c r="R1640" s="162"/>
      <c r="S1640" s="163" t="str">
        <f t="shared" si="387"/>
        <v/>
      </c>
      <c r="T1640" s="164" t="str">
        <f t="shared" ca="1" si="388"/>
        <v/>
      </c>
      <c r="U1640" s="163" t="str">
        <f t="shared" si="389"/>
        <v/>
      </c>
      <c r="V1640" s="163" t="str">
        <f ca="1">IF(AND(C1640&lt;&gt;"",C1640&lt;&gt;OFFSET(C1640,1,0)),SUMIFS(B.2[Giá có thuế],B.2[Số ĐK],C1640),"")</f>
        <v/>
      </c>
      <c r="W1640" s="159"/>
      <c r="X1640" s="161" t="str">
        <f>IF(W1640="","",'Thông Tin Chung'!$L$3)</f>
        <v/>
      </c>
      <c r="Y1640" s="163" t="str">
        <f t="shared" ca="1" si="390"/>
        <v/>
      </c>
      <c r="Z1640" s="165"/>
      <c r="AA1640" s="155" t="str">
        <f ca="1">IF(C1640="","",IF(OR(D1640&lt;NgayBatDau,D1640&gt;NgayKetThuc),"Ngày tháng phải nằm trong kỳ báo cáo",IF(AND(G1640&lt;&gt;"",COUNTIF(D.2[Tên khách hàng],G1640)=0),"Tên KH chưa khai báo trong DSKH",IF(AND(H1640&lt;&gt;"",COUNTIF(D.1[Tên sản phẩm],H1640)=0),"SP này chưa khai báo trong DSSP",""))))</f>
        <v/>
      </c>
      <c r="AB1640" s="23" t="str">
        <f t="shared" ca="1" si="376"/>
        <v/>
      </c>
      <c r="AC1640" s="23" t="str">
        <f t="shared" ca="1" si="377"/>
        <v/>
      </c>
      <c r="AD1640" s="23" t="str">
        <f t="shared" ca="1" si="378"/>
        <v/>
      </c>
      <c r="AE1640" s="68" t="str">
        <f t="shared" ca="1" si="379"/>
        <v/>
      </c>
      <c r="AF1640" s="69" t="str">
        <f>IF(OR(H1640="",S1640=""),"",S1640-(SUM(L1640,M1640)*INDEX(D.1[Đơn giá],MATCH(H1640,D.1[Tên sản phẩm],0))))</f>
        <v/>
      </c>
      <c r="AG1640" s="90" t="str">
        <f t="shared" ca="1" si="380"/>
        <v/>
      </c>
      <c r="AH1640" s="90"/>
    </row>
    <row r="1641" spans="2:34" ht="27.75" customHeight="1" x14ac:dyDescent="0.2">
      <c r="B1641" s="154">
        <f t="shared" si="381"/>
        <v>1638</v>
      </c>
      <c r="C1641" s="155" t="str">
        <f t="shared" ca="1" si="382"/>
        <v/>
      </c>
      <c r="D1641" s="156" t="str">
        <f t="shared" ca="1" si="383"/>
        <v/>
      </c>
      <c r="E1641" s="157" t="str">
        <f t="shared" ca="1" si="384"/>
        <v/>
      </c>
      <c r="F1641" s="157"/>
      <c r="G1641" s="158" t="str">
        <f t="shared" ca="1" si="385"/>
        <v/>
      </c>
      <c r="H1641" s="159"/>
      <c r="I1641" s="160" t="str">
        <f>IF(H1641="","",INDEX(D.1[Quy cách],MATCH(H1641,D.1[Tên sản phẩm],0)))</f>
        <v/>
      </c>
      <c r="J1641" s="35" t="str">
        <f>IF(H1641="","",INDEX(D.1[ĐVT],MATCH(H1641,D.1[Tên sản phẩm],0)))</f>
        <v/>
      </c>
      <c r="K1641" s="163" t="str">
        <f>IF(H1641="","",INDEX(D.1[Đơn giá bán
(Tham khảo)],MATCH(H1641,D.1[Tên sản phẩm],0)))</f>
        <v/>
      </c>
      <c r="L1641" s="162"/>
      <c r="M1641" s="159"/>
      <c r="N1641" s="159"/>
      <c r="O1641" s="159"/>
      <c r="P1641" s="163" t="str">
        <f t="shared" si="386"/>
        <v/>
      </c>
      <c r="Q1641" s="164"/>
      <c r="R1641" s="162"/>
      <c r="S1641" s="163" t="str">
        <f t="shared" si="387"/>
        <v/>
      </c>
      <c r="T1641" s="164" t="str">
        <f t="shared" ca="1" si="388"/>
        <v/>
      </c>
      <c r="U1641" s="163" t="str">
        <f t="shared" si="389"/>
        <v/>
      </c>
      <c r="V1641" s="163" t="str">
        <f ca="1">IF(AND(C1641&lt;&gt;"",C1641&lt;&gt;OFFSET(C1641,1,0)),SUMIFS(B.2[Giá có thuế],B.2[Số ĐK],C1641),"")</f>
        <v/>
      </c>
      <c r="W1641" s="159"/>
      <c r="X1641" s="161" t="str">
        <f>IF(W1641="","",'Thông Tin Chung'!$L$3)</f>
        <v/>
      </c>
      <c r="Y1641" s="163" t="str">
        <f t="shared" ca="1" si="390"/>
        <v/>
      </c>
      <c r="Z1641" s="165"/>
      <c r="AA1641" s="155" t="str">
        <f ca="1">IF(C1641="","",IF(OR(D1641&lt;NgayBatDau,D1641&gt;NgayKetThuc),"Ngày tháng phải nằm trong kỳ báo cáo",IF(AND(G1641&lt;&gt;"",COUNTIF(D.2[Tên khách hàng],G1641)=0),"Tên KH chưa khai báo trong DSKH",IF(AND(H1641&lt;&gt;"",COUNTIF(D.1[Tên sản phẩm],H1641)=0),"SP này chưa khai báo trong DSSP",""))))</f>
        <v/>
      </c>
      <c r="AB1641" s="23" t="str">
        <f t="shared" ca="1" si="376"/>
        <v/>
      </c>
      <c r="AC1641" s="23" t="str">
        <f t="shared" ca="1" si="377"/>
        <v/>
      </c>
      <c r="AD1641" s="23" t="str">
        <f t="shared" ca="1" si="378"/>
        <v/>
      </c>
      <c r="AE1641" s="68" t="str">
        <f t="shared" ca="1" si="379"/>
        <v/>
      </c>
      <c r="AF1641" s="69" t="str">
        <f>IF(OR(H1641="",S1641=""),"",S1641-(SUM(L1641,M1641)*INDEX(D.1[Đơn giá],MATCH(H1641,D.1[Tên sản phẩm],0))))</f>
        <v/>
      </c>
      <c r="AG1641" s="90" t="str">
        <f t="shared" ca="1" si="380"/>
        <v/>
      </c>
      <c r="AH1641" s="90"/>
    </row>
    <row r="1642" spans="2:34" ht="27.75" customHeight="1" x14ac:dyDescent="0.2">
      <c r="B1642" s="154">
        <f t="shared" si="381"/>
        <v>1639</v>
      </c>
      <c r="C1642" s="155" t="str">
        <f t="shared" ca="1" si="382"/>
        <v/>
      </c>
      <c r="D1642" s="156" t="str">
        <f t="shared" ca="1" si="383"/>
        <v/>
      </c>
      <c r="E1642" s="157" t="str">
        <f t="shared" ca="1" si="384"/>
        <v/>
      </c>
      <c r="F1642" s="157"/>
      <c r="G1642" s="158" t="str">
        <f t="shared" ca="1" si="385"/>
        <v/>
      </c>
      <c r="H1642" s="159"/>
      <c r="I1642" s="160" t="str">
        <f>IF(H1642="","",INDEX(D.1[Quy cách],MATCH(H1642,D.1[Tên sản phẩm],0)))</f>
        <v/>
      </c>
      <c r="J1642" s="35" t="str">
        <f>IF(H1642="","",INDEX(D.1[ĐVT],MATCH(H1642,D.1[Tên sản phẩm],0)))</f>
        <v/>
      </c>
      <c r="K1642" s="163" t="str">
        <f>IF(H1642="","",INDEX(D.1[Đơn giá bán
(Tham khảo)],MATCH(H1642,D.1[Tên sản phẩm],0)))</f>
        <v/>
      </c>
      <c r="L1642" s="162"/>
      <c r="M1642" s="159"/>
      <c r="N1642" s="159"/>
      <c r="O1642" s="159"/>
      <c r="P1642" s="163" t="str">
        <f t="shared" si="386"/>
        <v/>
      </c>
      <c r="Q1642" s="164"/>
      <c r="R1642" s="162"/>
      <c r="S1642" s="163" t="str">
        <f t="shared" si="387"/>
        <v/>
      </c>
      <c r="T1642" s="164" t="str">
        <f t="shared" ca="1" si="388"/>
        <v/>
      </c>
      <c r="U1642" s="163" t="str">
        <f t="shared" si="389"/>
        <v/>
      </c>
      <c r="V1642" s="163" t="str">
        <f ca="1">IF(AND(C1642&lt;&gt;"",C1642&lt;&gt;OFFSET(C1642,1,0)),SUMIFS(B.2[Giá có thuế],B.2[Số ĐK],C1642),"")</f>
        <v/>
      </c>
      <c r="W1642" s="159"/>
      <c r="X1642" s="161" t="str">
        <f>IF(W1642="","",'Thông Tin Chung'!$L$3)</f>
        <v/>
      </c>
      <c r="Y1642" s="163" t="str">
        <f t="shared" ca="1" si="390"/>
        <v/>
      </c>
      <c r="Z1642" s="165"/>
      <c r="AA1642" s="155" t="str">
        <f ca="1">IF(C1642="","",IF(OR(D1642&lt;NgayBatDau,D1642&gt;NgayKetThuc),"Ngày tháng phải nằm trong kỳ báo cáo",IF(AND(G1642&lt;&gt;"",COUNTIF(D.2[Tên khách hàng],G1642)=0),"Tên KH chưa khai báo trong DSKH",IF(AND(H1642&lt;&gt;"",COUNTIF(D.1[Tên sản phẩm],H1642)=0),"SP này chưa khai báo trong DSSP",""))))</f>
        <v/>
      </c>
      <c r="AB1642" s="23" t="str">
        <f t="shared" ca="1" si="376"/>
        <v/>
      </c>
      <c r="AC1642" s="23" t="str">
        <f t="shared" ca="1" si="377"/>
        <v/>
      </c>
      <c r="AD1642" s="23" t="str">
        <f t="shared" ca="1" si="378"/>
        <v/>
      </c>
      <c r="AE1642" s="68" t="str">
        <f t="shared" ca="1" si="379"/>
        <v/>
      </c>
      <c r="AF1642" s="69" t="str">
        <f>IF(OR(H1642="",S1642=""),"",S1642-(SUM(L1642,M1642)*INDEX(D.1[Đơn giá],MATCH(H1642,D.1[Tên sản phẩm],0))))</f>
        <v/>
      </c>
      <c r="AG1642" s="90" t="str">
        <f t="shared" ca="1" si="380"/>
        <v/>
      </c>
      <c r="AH1642" s="90"/>
    </row>
    <row r="1643" spans="2:34" ht="27.75" customHeight="1" x14ac:dyDescent="0.2">
      <c r="B1643" s="154">
        <f t="shared" si="381"/>
        <v>1640</v>
      </c>
      <c r="C1643" s="155" t="str">
        <f t="shared" ca="1" si="382"/>
        <v/>
      </c>
      <c r="D1643" s="156" t="str">
        <f t="shared" ca="1" si="383"/>
        <v/>
      </c>
      <c r="E1643" s="157" t="str">
        <f t="shared" ca="1" si="384"/>
        <v/>
      </c>
      <c r="F1643" s="157"/>
      <c r="G1643" s="158" t="str">
        <f t="shared" ca="1" si="385"/>
        <v/>
      </c>
      <c r="H1643" s="159"/>
      <c r="I1643" s="160" t="str">
        <f>IF(H1643="","",INDEX(D.1[Quy cách],MATCH(H1643,D.1[Tên sản phẩm],0)))</f>
        <v/>
      </c>
      <c r="J1643" s="35" t="str">
        <f>IF(H1643="","",INDEX(D.1[ĐVT],MATCH(H1643,D.1[Tên sản phẩm],0)))</f>
        <v/>
      </c>
      <c r="K1643" s="163" t="str">
        <f>IF(H1643="","",INDEX(D.1[Đơn giá bán
(Tham khảo)],MATCH(H1643,D.1[Tên sản phẩm],0)))</f>
        <v/>
      </c>
      <c r="L1643" s="162"/>
      <c r="M1643" s="159"/>
      <c r="N1643" s="159"/>
      <c r="O1643" s="159"/>
      <c r="P1643" s="163" t="str">
        <f t="shared" si="386"/>
        <v/>
      </c>
      <c r="Q1643" s="164"/>
      <c r="R1643" s="162"/>
      <c r="S1643" s="163" t="str">
        <f t="shared" si="387"/>
        <v/>
      </c>
      <c r="T1643" s="164" t="str">
        <f t="shared" ca="1" si="388"/>
        <v/>
      </c>
      <c r="U1643" s="163" t="str">
        <f t="shared" si="389"/>
        <v/>
      </c>
      <c r="V1643" s="163" t="str">
        <f ca="1">IF(AND(C1643&lt;&gt;"",C1643&lt;&gt;OFFSET(C1643,1,0)),SUMIFS(B.2[Giá có thuế],B.2[Số ĐK],C1643),"")</f>
        <v/>
      </c>
      <c r="W1643" s="159"/>
      <c r="X1643" s="161" t="str">
        <f>IF(W1643="","",'Thông Tin Chung'!$L$3)</f>
        <v/>
      </c>
      <c r="Y1643" s="163" t="str">
        <f t="shared" ca="1" si="390"/>
        <v/>
      </c>
      <c r="Z1643" s="165"/>
      <c r="AA1643" s="155" t="str">
        <f ca="1">IF(C1643="","",IF(OR(D1643&lt;NgayBatDau,D1643&gt;NgayKetThuc),"Ngày tháng phải nằm trong kỳ báo cáo",IF(AND(G1643&lt;&gt;"",COUNTIF(D.2[Tên khách hàng],G1643)=0),"Tên KH chưa khai báo trong DSKH",IF(AND(H1643&lt;&gt;"",COUNTIF(D.1[Tên sản phẩm],H1643)=0),"SP này chưa khai báo trong DSSP",""))))</f>
        <v/>
      </c>
      <c r="AB1643" s="23" t="str">
        <f t="shared" ca="1" si="376"/>
        <v/>
      </c>
      <c r="AC1643" s="23" t="str">
        <f t="shared" ca="1" si="377"/>
        <v/>
      </c>
      <c r="AD1643" s="23" t="str">
        <f t="shared" ca="1" si="378"/>
        <v/>
      </c>
      <c r="AE1643" s="68" t="str">
        <f t="shared" ca="1" si="379"/>
        <v/>
      </c>
      <c r="AF1643" s="69" t="str">
        <f>IF(OR(H1643="",S1643=""),"",S1643-(SUM(L1643,M1643)*INDEX(D.1[Đơn giá],MATCH(H1643,D.1[Tên sản phẩm],0))))</f>
        <v/>
      </c>
      <c r="AG1643" s="90" t="str">
        <f t="shared" ca="1" si="380"/>
        <v/>
      </c>
      <c r="AH1643" s="90"/>
    </row>
    <row r="1644" spans="2:34" ht="27.75" customHeight="1" x14ac:dyDescent="0.2">
      <c r="B1644" s="154">
        <f t="shared" si="381"/>
        <v>1641</v>
      </c>
      <c r="C1644" s="155" t="str">
        <f t="shared" ca="1" si="382"/>
        <v/>
      </c>
      <c r="D1644" s="156" t="str">
        <f t="shared" ca="1" si="383"/>
        <v/>
      </c>
      <c r="E1644" s="157" t="str">
        <f t="shared" ca="1" si="384"/>
        <v/>
      </c>
      <c r="F1644" s="157"/>
      <c r="G1644" s="158" t="str">
        <f t="shared" ca="1" si="385"/>
        <v/>
      </c>
      <c r="H1644" s="159"/>
      <c r="I1644" s="160" t="str">
        <f>IF(H1644="","",INDEX(D.1[Quy cách],MATCH(H1644,D.1[Tên sản phẩm],0)))</f>
        <v/>
      </c>
      <c r="J1644" s="35" t="str">
        <f>IF(H1644="","",INDEX(D.1[ĐVT],MATCH(H1644,D.1[Tên sản phẩm],0)))</f>
        <v/>
      </c>
      <c r="K1644" s="163" t="str">
        <f>IF(H1644="","",INDEX(D.1[Đơn giá bán
(Tham khảo)],MATCH(H1644,D.1[Tên sản phẩm],0)))</f>
        <v/>
      </c>
      <c r="L1644" s="162"/>
      <c r="M1644" s="159"/>
      <c r="N1644" s="159"/>
      <c r="O1644" s="159"/>
      <c r="P1644" s="163" t="str">
        <f t="shared" si="386"/>
        <v/>
      </c>
      <c r="Q1644" s="164"/>
      <c r="R1644" s="162"/>
      <c r="S1644" s="163" t="str">
        <f t="shared" si="387"/>
        <v/>
      </c>
      <c r="T1644" s="164" t="str">
        <f t="shared" ca="1" si="388"/>
        <v/>
      </c>
      <c r="U1644" s="163" t="str">
        <f t="shared" si="389"/>
        <v/>
      </c>
      <c r="V1644" s="163" t="str">
        <f ca="1">IF(AND(C1644&lt;&gt;"",C1644&lt;&gt;OFFSET(C1644,1,0)),SUMIFS(B.2[Giá có thuế],B.2[Số ĐK],C1644),"")</f>
        <v/>
      </c>
      <c r="W1644" s="159"/>
      <c r="X1644" s="161" t="str">
        <f>IF(W1644="","",'Thông Tin Chung'!$L$3)</f>
        <v/>
      </c>
      <c r="Y1644" s="163" t="str">
        <f t="shared" ca="1" si="390"/>
        <v/>
      </c>
      <c r="Z1644" s="165"/>
      <c r="AA1644" s="155" t="str">
        <f ca="1">IF(C1644="","",IF(OR(D1644&lt;NgayBatDau,D1644&gt;NgayKetThuc),"Ngày tháng phải nằm trong kỳ báo cáo",IF(AND(G1644&lt;&gt;"",COUNTIF(D.2[Tên khách hàng],G1644)=0),"Tên KH chưa khai báo trong DSKH",IF(AND(H1644&lt;&gt;"",COUNTIF(D.1[Tên sản phẩm],H1644)=0),"SP này chưa khai báo trong DSSP",""))))</f>
        <v/>
      </c>
      <c r="AB1644" s="23" t="str">
        <f t="shared" ca="1" si="376"/>
        <v/>
      </c>
      <c r="AC1644" s="23" t="str">
        <f t="shared" ca="1" si="377"/>
        <v/>
      </c>
      <c r="AD1644" s="23" t="str">
        <f t="shared" ca="1" si="378"/>
        <v/>
      </c>
      <c r="AE1644" s="68" t="str">
        <f t="shared" ca="1" si="379"/>
        <v/>
      </c>
      <c r="AF1644" s="69" t="str">
        <f>IF(OR(H1644="",S1644=""),"",S1644-(SUM(L1644,M1644)*INDEX(D.1[Đơn giá],MATCH(H1644,D.1[Tên sản phẩm],0))))</f>
        <v/>
      </c>
      <c r="AG1644" s="90" t="str">
        <f t="shared" ca="1" si="380"/>
        <v/>
      </c>
      <c r="AH1644" s="90"/>
    </row>
    <row r="1645" spans="2:34" ht="27.75" customHeight="1" x14ac:dyDescent="0.2">
      <c r="B1645" s="154">
        <f t="shared" si="381"/>
        <v>1642</v>
      </c>
      <c r="C1645" s="155" t="str">
        <f t="shared" ca="1" si="382"/>
        <v/>
      </c>
      <c r="D1645" s="156" t="str">
        <f t="shared" ca="1" si="383"/>
        <v/>
      </c>
      <c r="E1645" s="157" t="str">
        <f t="shared" ca="1" si="384"/>
        <v/>
      </c>
      <c r="F1645" s="157"/>
      <c r="G1645" s="158" t="str">
        <f t="shared" ca="1" si="385"/>
        <v/>
      </c>
      <c r="H1645" s="159"/>
      <c r="I1645" s="160" t="str">
        <f>IF(H1645="","",INDEX(D.1[Quy cách],MATCH(H1645,D.1[Tên sản phẩm],0)))</f>
        <v/>
      </c>
      <c r="J1645" s="35" t="str">
        <f>IF(H1645="","",INDEX(D.1[ĐVT],MATCH(H1645,D.1[Tên sản phẩm],0)))</f>
        <v/>
      </c>
      <c r="K1645" s="163" t="str">
        <f>IF(H1645="","",INDEX(D.1[Đơn giá bán
(Tham khảo)],MATCH(H1645,D.1[Tên sản phẩm],0)))</f>
        <v/>
      </c>
      <c r="L1645" s="162"/>
      <c r="M1645" s="159"/>
      <c r="N1645" s="159"/>
      <c r="O1645" s="159"/>
      <c r="P1645" s="163" t="str">
        <f t="shared" si="386"/>
        <v/>
      </c>
      <c r="Q1645" s="164"/>
      <c r="R1645" s="162"/>
      <c r="S1645" s="163" t="str">
        <f t="shared" si="387"/>
        <v/>
      </c>
      <c r="T1645" s="164" t="str">
        <f t="shared" ca="1" si="388"/>
        <v/>
      </c>
      <c r="U1645" s="163" t="str">
        <f t="shared" si="389"/>
        <v/>
      </c>
      <c r="V1645" s="163" t="str">
        <f ca="1">IF(AND(C1645&lt;&gt;"",C1645&lt;&gt;OFFSET(C1645,1,0)),SUMIFS(B.2[Giá có thuế],B.2[Số ĐK],C1645),"")</f>
        <v/>
      </c>
      <c r="W1645" s="159"/>
      <c r="X1645" s="161" t="str">
        <f>IF(W1645="","",'Thông Tin Chung'!$L$3)</f>
        <v/>
      </c>
      <c r="Y1645" s="163" t="str">
        <f t="shared" ca="1" si="390"/>
        <v/>
      </c>
      <c r="Z1645" s="165"/>
      <c r="AA1645" s="155" t="str">
        <f ca="1">IF(C1645="","",IF(OR(D1645&lt;NgayBatDau,D1645&gt;NgayKetThuc),"Ngày tháng phải nằm trong kỳ báo cáo",IF(AND(G1645&lt;&gt;"",COUNTIF(D.2[Tên khách hàng],G1645)=0),"Tên KH chưa khai báo trong DSKH",IF(AND(H1645&lt;&gt;"",COUNTIF(D.1[Tên sản phẩm],H1645)=0),"SP này chưa khai báo trong DSSP",""))))</f>
        <v/>
      </c>
      <c r="AB1645" s="23" t="str">
        <f t="shared" ca="1" si="376"/>
        <v/>
      </c>
      <c r="AC1645" s="23" t="str">
        <f t="shared" ca="1" si="377"/>
        <v/>
      </c>
      <c r="AD1645" s="23" t="str">
        <f t="shared" ca="1" si="378"/>
        <v/>
      </c>
      <c r="AE1645" s="68" t="str">
        <f t="shared" ca="1" si="379"/>
        <v/>
      </c>
      <c r="AF1645" s="69" t="str">
        <f>IF(OR(H1645="",S1645=""),"",S1645-(SUM(L1645,M1645)*INDEX(D.1[Đơn giá],MATCH(H1645,D.1[Tên sản phẩm],0))))</f>
        <v/>
      </c>
      <c r="AG1645" s="90" t="str">
        <f t="shared" ca="1" si="380"/>
        <v/>
      </c>
      <c r="AH1645" s="90"/>
    </row>
    <row r="1646" spans="2:34" ht="27.75" customHeight="1" x14ac:dyDescent="0.2">
      <c r="B1646" s="154">
        <f t="shared" si="381"/>
        <v>1643</v>
      </c>
      <c r="C1646" s="155" t="str">
        <f t="shared" ca="1" si="382"/>
        <v/>
      </c>
      <c r="D1646" s="156" t="str">
        <f t="shared" ca="1" si="383"/>
        <v/>
      </c>
      <c r="E1646" s="157" t="str">
        <f t="shared" ca="1" si="384"/>
        <v/>
      </c>
      <c r="F1646" s="157"/>
      <c r="G1646" s="158" t="str">
        <f t="shared" ca="1" si="385"/>
        <v/>
      </c>
      <c r="H1646" s="159"/>
      <c r="I1646" s="160" t="str">
        <f>IF(H1646="","",INDEX(D.1[Quy cách],MATCH(H1646,D.1[Tên sản phẩm],0)))</f>
        <v/>
      </c>
      <c r="J1646" s="35" t="str">
        <f>IF(H1646="","",INDEX(D.1[ĐVT],MATCH(H1646,D.1[Tên sản phẩm],0)))</f>
        <v/>
      </c>
      <c r="K1646" s="163" t="str">
        <f>IF(H1646="","",INDEX(D.1[Đơn giá bán
(Tham khảo)],MATCH(H1646,D.1[Tên sản phẩm],0)))</f>
        <v/>
      </c>
      <c r="L1646" s="162"/>
      <c r="M1646" s="159"/>
      <c r="N1646" s="159"/>
      <c r="O1646" s="159"/>
      <c r="P1646" s="163" t="str">
        <f t="shared" si="386"/>
        <v/>
      </c>
      <c r="Q1646" s="164"/>
      <c r="R1646" s="162"/>
      <c r="S1646" s="163" t="str">
        <f t="shared" si="387"/>
        <v/>
      </c>
      <c r="T1646" s="164" t="str">
        <f t="shared" ca="1" si="388"/>
        <v/>
      </c>
      <c r="U1646" s="163" t="str">
        <f t="shared" si="389"/>
        <v/>
      </c>
      <c r="V1646" s="163" t="str">
        <f ca="1">IF(AND(C1646&lt;&gt;"",C1646&lt;&gt;OFFSET(C1646,1,0)),SUMIFS(B.2[Giá có thuế],B.2[Số ĐK],C1646),"")</f>
        <v/>
      </c>
      <c r="W1646" s="159"/>
      <c r="X1646" s="161" t="str">
        <f>IF(W1646="","",'Thông Tin Chung'!$L$3)</f>
        <v/>
      </c>
      <c r="Y1646" s="163" t="str">
        <f t="shared" ca="1" si="390"/>
        <v/>
      </c>
      <c r="Z1646" s="165"/>
      <c r="AA1646" s="155" t="str">
        <f ca="1">IF(C1646="","",IF(OR(D1646&lt;NgayBatDau,D1646&gt;NgayKetThuc),"Ngày tháng phải nằm trong kỳ báo cáo",IF(AND(G1646&lt;&gt;"",COUNTIF(D.2[Tên khách hàng],G1646)=0),"Tên KH chưa khai báo trong DSKH",IF(AND(H1646&lt;&gt;"",COUNTIF(D.1[Tên sản phẩm],H1646)=0),"SP này chưa khai báo trong DSSP",""))))</f>
        <v/>
      </c>
      <c r="AB1646" s="23" t="str">
        <f t="shared" ca="1" si="376"/>
        <v/>
      </c>
      <c r="AC1646" s="23" t="str">
        <f t="shared" ca="1" si="377"/>
        <v/>
      </c>
      <c r="AD1646" s="23" t="str">
        <f t="shared" ca="1" si="378"/>
        <v/>
      </c>
      <c r="AE1646" s="68" t="str">
        <f t="shared" ca="1" si="379"/>
        <v/>
      </c>
      <c r="AF1646" s="69" t="str">
        <f>IF(OR(H1646="",S1646=""),"",S1646-(SUM(L1646,M1646)*INDEX(D.1[Đơn giá],MATCH(H1646,D.1[Tên sản phẩm],0))))</f>
        <v/>
      </c>
      <c r="AG1646" s="90" t="str">
        <f t="shared" ca="1" si="380"/>
        <v/>
      </c>
      <c r="AH1646" s="90"/>
    </row>
    <row r="1647" spans="2:34" ht="27.75" customHeight="1" x14ac:dyDescent="0.2">
      <c r="B1647" s="154">
        <f t="shared" si="381"/>
        <v>1644</v>
      </c>
      <c r="C1647" s="155" t="str">
        <f t="shared" ca="1" si="382"/>
        <v/>
      </c>
      <c r="D1647" s="156" t="str">
        <f t="shared" ca="1" si="383"/>
        <v/>
      </c>
      <c r="E1647" s="157" t="str">
        <f t="shared" ca="1" si="384"/>
        <v/>
      </c>
      <c r="F1647" s="157"/>
      <c r="G1647" s="158" t="str">
        <f t="shared" ca="1" si="385"/>
        <v/>
      </c>
      <c r="H1647" s="159"/>
      <c r="I1647" s="160" t="str">
        <f>IF(H1647="","",INDEX(D.1[Quy cách],MATCH(H1647,D.1[Tên sản phẩm],0)))</f>
        <v/>
      </c>
      <c r="J1647" s="35" t="str">
        <f>IF(H1647="","",INDEX(D.1[ĐVT],MATCH(H1647,D.1[Tên sản phẩm],0)))</f>
        <v/>
      </c>
      <c r="K1647" s="163" t="str">
        <f>IF(H1647="","",INDEX(D.1[Đơn giá bán
(Tham khảo)],MATCH(H1647,D.1[Tên sản phẩm],0)))</f>
        <v/>
      </c>
      <c r="L1647" s="162"/>
      <c r="M1647" s="159"/>
      <c r="N1647" s="159"/>
      <c r="O1647" s="159"/>
      <c r="P1647" s="163" t="str">
        <f t="shared" si="386"/>
        <v/>
      </c>
      <c r="Q1647" s="164"/>
      <c r="R1647" s="162"/>
      <c r="S1647" s="163" t="str">
        <f t="shared" si="387"/>
        <v/>
      </c>
      <c r="T1647" s="164" t="str">
        <f t="shared" ca="1" si="388"/>
        <v/>
      </c>
      <c r="U1647" s="163" t="str">
        <f t="shared" si="389"/>
        <v/>
      </c>
      <c r="V1647" s="163" t="str">
        <f ca="1">IF(AND(C1647&lt;&gt;"",C1647&lt;&gt;OFFSET(C1647,1,0)),SUMIFS(B.2[Giá có thuế],B.2[Số ĐK],C1647),"")</f>
        <v/>
      </c>
      <c r="W1647" s="159"/>
      <c r="X1647" s="161" t="str">
        <f>IF(W1647="","",'Thông Tin Chung'!$L$3)</f>
        <v/>
      </c>
      <c r="Y1647" s="163" t="str">
        <f t="shared" ca="1" si="390"/>
        <v/>
      </c>
      <c r="Z1647" s="165"/>
      <c r="AA1647" s="155" t="str">
        <f ca="1">IF(C1647="","",IF(OR(D1647&lt;NgayBatDau,D1647&gt;NgayKetThuc),"Ngày tháng phải nằm trong kỳ báo cáo",IF(AND(G1647&lt;&gt;"",COUNTIF(D.2[Tên khách hàng],G1647)=0),"Tên KH chưa khai báo trong DSKH",IF(AND(H1647&lt;&gt;"",COUNTIF(D.1[Tên sản phẩm],H1647)=0),"SP này chưa khai báo trong DSSP",""))))</f>
        <v/>
      </c>
      <c r="AB1647" s="23" t="str">
        <f t="shared" ca="1" si="376"/>
        <v/>
      </c>
      <c r="AC1647" s="23" t="str">
        <f t="shared" ca="1" si="377"/>
        <v/>
      </c>
      <c r="AD1647" s="23" t="str">
        <f t="shared" ca="1" si="378"/>
        <v/>
      </c>
      <c r="AE1647" s="68" t="str">
        <f t="shared" ca="1" si="379"/>
        <v/>
      </c>
      <c r="AF1647" s="69" t="str">
        <f>IF(OR(H1647="",S1647=""),"",S1647-(SUM(L1647,M1647)*INDEX(D.1[Đơn giá],MATCH(H1647,D.1[Tên sản phẩm],0))))</f>
        <v/>
      </c>
      <c r="AG1647" s="90" t="str">
        <f t="shared" ca="1" si="380"/>
        <v/>
      </c>
      <c r="AH1647" s="90"/>
    </row>
    <row r="1648" spans="2:34" ht="27.75" customHeight="1" x14ac:dyDescent="0.2">
      <c r="B1648" s="154">
        <f t="shared" si="381"/>
        <v>1645</v>
      </c>
      <c r="C1648" s="155" t="str">
        <f t="shared" ca="1" si="382"/>
        <v/>
      </c>
      <c r="D1648" s="156" t="str">
        <f t="shared" ca="1" si="383"/>
        <v/>
      </c>
      <c r="E1648" s="157" t="str">
        <f t="shared" ca="1" si="384"/>
        <v/>
      </c>
      <c r="F1648" s="157"/>
      <c r="G1648" s="158" t="str">
        <f t="shared" ca="1" si="385"/>
        <v/>
      </c>
      <c r="H1648" s="159"/>
      <c r="I1648" s="160" t="str">
        <f>IF(H1648="","",INDEX(D.1[Quy cách],MATCH(H1648,D.1[Tên sản phẩm],0)))</f>
        <v/>
      </c>
      <c r="J1648" s="35" t="str">
        <f>IF(H1648="","",INDEX(D.1[ĐVT],MATCH(H1648,D.1[Tên sản phẩm],0)))</f>
        <v/>
      </c>
      <c r="K1648" s="163" t="str">
        <f>IF(H1648="","",INDEX(D.1[Đơn giá bán
(Tham khảo)],MATCH(H1648,D.1[Tên sản phẩm],0)))</f>
        <v/>
      </c>
      <c r="L1648" s="162"/>
      <c r="M1648" s="159"/>
      <c r="N1648" s="159"/>
      <c r="O1648" s="159"/>
      <c r="P1648" s="163" t="str">
        <f t="shared" si="386"/>
        <v/>
      </c>
      <c r="Q1648" s="164"/>
      <c r="R1648" s="162"/>
      <c r="S1648" s="163" t="str">
        <f t="shared" si="387"/>
        <v/>
      </c>
      <c r="T1648" s="164" t="str">
        <f t="shared" ca="1" si="388"/>
        <v/>
      </c>
      <c r="U1648" s="163" t="str">
        <f t="shared" si="389"/>
        <v/>
      </c>
      <c r="V1648" s="163" t="str">
        <f ca="1">IF(AND(C1648&lt;&gt;"",C1648&lt;&gt;OFFSET(C1648,1,0)),SUMIFS(B.2[Giá có thuế],B.2[Số ĐK],C1648),"")</f>
        <v/>
      </c>
      <c r="W1648" s="159"/>
      <c r="X1648" s="161" t="str">
        <f>IF(W1648="","",'Thông Tin Chung'!$L$3)</f>
        <v/>
      </c>
      <c r="Y1648" s="163" t="str">
        <f t="shared" ca="1" si="390"/>
        <v/>
      </c>
      <c r="Z1648" s="165"/>
      <c r="AA1648" s="155" t="str">
        <f ca="1">IF(C1648="","",IF(OR(D1648&lt;NgayBatDau,D1648&gt;NgayKetThuc),"Ngày tháng phải nằm trong kỳ báo cáo",IF(AND(G1648&lt;&gt;"",COUNTIF(D.2[Tên khách hàng],G1648)=0),"Tên KH chưa khai báo trong DSKH",IF(AND(H1648&lt;&gt;"",COUNTIF(D.1[Tên sản phẩm],H1648)=0),"SP này chưa khai báo trong DSSP",""))))</f>
        <v/>
      </c>
      <c r="AB1648" s="23" t="str">
        <f t="shared" ca="1" si="376"/>
        <v/>
      </c>
      <c r="AC1648" s="23" t="str">
        <f t="shared" ca="1" si="377"/>
        <v/>
      </c>
      <c r="AD1648" s="23" t="str">
        <f t="shared" ca="1" si="378"/>
        <v/>
      </c>
      <c r="AE1648" s="68" t="str">
        <f t="shared" ca="1" si="379"/>
        <v/>
      </c>
      <c r="AF1648" s="69" t="str">
        <f>IF(OR(H1648="",S1648=""),"",S1648-(SUM(L1648,M1648)*INDEX(D.1[Đơn giá],MATCH(H1648,D.1[Tên sản phẩm],0))))</f>
        <v/>
      </c>
      <c r="AG1648" s="90" t="str">
        <f t="shared" ca="1" si="380"/>
        <v/>
      </c>
      <c r="AH1648" s="90"/>
    </row>
    <row r="1649" spans="2:34" ht="27.75" customHeight="1" x14ac:dyDescent="0.2">
      <c r="B1649" s="154">
        <f t="shared" si="381"/>
        <v>1646</v>
      </c>
      <c r="C1649" s="155" t="str">
        <f t="shared" ca="1" si="382"/>
        <v/>
      </c>
      <c r="D1649" s="156" t="str">
        <f t="shared" ca="1" si="383"/>
        <v/>
      </c>
      <c r="E1649" s="157" t="str">
        <f t="shared" ca="1" si="384"/>
        <v/>
      </c>
      <c r="F1649" s="157"/>
      <c r="G1649" s="158" t="str">
        <f t="shared" ca="1" si="385"/>
        <v/>
      </c>
      <c r="H1649" s="159"/>
      <c r="I1649" s="160" t="str">
        <f>IF(H1649="","",INDEX(D.1[Quy cách],MATCH(H1649,D.1[Tên sản phẩm],0)))</f>
        <v/>
      </c>
      <c r="J1649" s="35" t="str">
        <f>IF(H1649="","",INDEX(D.1[ĐVT],MATCH(H1649,D.1[Tên sản phẩm],0)))</f>
        <v/>
      </c>
      <c r="K1649" s="163" t="str">
        <f>IF(H1649="","",INDEX(D.1[Đơn giá bán
(Tham khảo)],MATCH(H1649,D.1[Tên sản phẩm],0)))</f>
        <v/>
      </c>
      <c r="L1649" s="162"/>
      <c r="M1649" s="159"/>
      <c r="N1649" s="159"/>
      <c r="O1649" s="159"/>
      <c r="P1649" s="163" t="str">
        <f t="shared" si="386"/>
        <v/>
      </c>
      <c r="Q1649" s="164"/>
      <c r="R1649" s="162"/>
      <c r="S1649" s="163" t="str">
        <f t="shared" si="387"/>
        <v/>
      </c>
      <c r="T1649" s="164" t="str">
        <f t="shared" ca="1" si="388"/>
        <v/>
      </c>
      <c r="U1649" s="163" t="str">
        <f t="shared" si="389"/>
        <v/>
      </c>
      <c r="V1649" s="163" t="str">
        <f ca="1">IF(AND(C1649&lt;&gt;"",C1649&lt;&gt;OFFSET(C1649,1,0)),SUMIFS(B.2[Giá có thuế],B.2[Số ĐK],C1649),"")</f>
        <v/>
      </c>
      <c r="W1649" s="159"/>
      <c r="X1649" s="161" t="str">
        <f>IF(W1649="","",'Thông Tin Chung'!$L$3)</f>
        <v/>
      </c>
      <c r="Y1649" s="163" t="str">
        <f t="shared" ca="1" si="390"/>
        <v/>
      </c>
      <c r="Z1649" s="165"/>
      <c r="AA1649" s="155" t="str">
        <f ca="1">IF(C1649="","",IF(OR(D1649&lt;NgayBatDau,D1649&gt;NgayKetThuc),"Ngày tháng phải nằm trong kỳ báo cáo",IF(AND(G1649&lt;&gt;"",COUNTIF(D.2[Tên khách hàng],G1649)=0),"Tên KH chưa khai báo trong DSKH",IF(AND(H1649&lt;&gt;"",COUNTIF(D.1[Tên sản phẩm],H1649)=0),"SP này chưa khai báo trong DSSP",""))))</f>
        <v/>
      </c>
      <c r="AB1649" s="23" t="str">
        <f t="shared" ca="1" si="376"/>
        <v/>
      </c>
      <c r="AC1649" s="23" t="str">
        <f t="shared" ca="1" si="377"/>
        <v/>
      </c>
      <c r="AD1649" s="23" t="str">
        <f t="shared" ca="1" si="378"/>
        <v/>
      </c>
      <c r="AE1649" s="68" t="str">
        <f t="shared" ca="1" si="379"/>
        <v/>
      </c>
      <c r="AF1649" s="69" t="str">
        <f>IF(OR(H1649="",S1649=""),"",S1649-(SUM(L1649,M1649)*INDEX(D.1[Đơn giá],MATCH(H1649,D.1[Tên sản phẩm],0))))</f>
        <v/>
      </c>
      <c r="AG1649" s="90" t="str">
        <f t="shared" ca="1" si="380"/>
        <v/>
      </c>
      <c r="AH1649" s="90"/>
    </row>
    <row r="1650" spans="2:34" ht="27.75" customHeight="1" x14ac:dyDescent="0.2">
      <c r="B1650" s="154">
        <f t="shared" si="381"/>
        <v>1647</v>
      </c>
      <c r="C1650" s="155" t="str">
        <f t="shared" ca="1" si="382"/>
        <v/>
      </c>
      <c r="D1650" s="156" t="str">
        <f t="shared" ca="1" si="383"/>
        <v/>
      </c>
      <c r="E1650" s="157" t="str">
        <f t="shared" ca="1" si="384"/>
        <v/>
      </c>
      <c r="F1650" s="157"/>
      <c r="G1650" s="158" t="str">
        <f t="shared" ca="1" si="385"/>
        <v/>
      </c>
      <c r="H1650" s="159"/>
      <c r="I1650" s="160" t="str">
        <f>IF(H1650="","",INDEX(D.1[Quy cách],MATCH(H1650,D.1[Tên sản phẩm],0)))</f>
        <v/>
      </c>
      <c r="J1650" s="35" t="str">
        <f>IF(H1650="","",INDEX(D.1[ĐVT],MATCH(H1650,D.1[Tên sản phẩm],0)))</f>
        <v/>
      </c>
      <c r="K1650" s="163" t="str">
        <f>IF(H1650="","",INDEX(D.1[Đơn giá bán
(Tham khảo)],MATCH(H1650,D.1[Tên sản phẩm],0)))</f>
        <v/>
      </c>
      <c r="L1650" s="162"/>
      <c r="M1650" s="159"/>
      <c r="N1650" s="159"/>
      <c r="O1650" s="159"/>
      <c r="P1650" s="163" t="str">
        <f t="shared" si="386"/>
        <v/>
      </c>
      <c r="Q1650" s="164"/>
      <c r="R1650" s="162"/>
      <c r="S1650" s="163" t="str">
        <f t="shared" si="387"/>
        <v/>
      </c>
      <c r="T1650" s="164" t="str">
        <f t="shared" ca="1" si="388"/>
        <v/>
      </c>
      <c r="U1650" s="163" t="str">
        <f t="shared" si="389"/>
        <v/>
      </c>
      <c r="V1650" s="163" t="str">
        <f ca="1">IF(AND(C1650&lt;&gt;"",C1650&lt;&gt;OFFSET(C1650,1,0)),SUMIFS(B.2[Giá có thuế],B.2[Số ĐK],C1650),"")</f>
        <v/>
      </c>
      <c r="W1650" s="159"/>
      <c r="X1650" s="161" t="str">
        <f>IF(W1650="","",'Thông Tin Chung'!$L$3)</f>
        <v/>
      </c>
      <c r="Y1650" s="163" t="str">
        <f t="shared" ca="1" si="390"/>
        <v/>
      </c>
      <c r="Z1650" s="165"/>
      <c r="AA1650" s="155" t="str">
        <f ca="1">IF(C1650="","",IF(OR(D1650&lt;NgayBatDau,D1650&gt;NgayKetThuc),"Ngày tháng phải nằm trong kỳ báo cáo",IF(AND(G1650&lt;&gt;"",COUNTIF(D.2[Tên khách hàng],G1650)=0),"Tên KH chưa khai báo trong DSKH",IF(AND(H1650&lt;&gt;"",COUNTIF(D.1[Tên sản phẩm],H1650)=0),"SP này chưa khai báo trong DSSP",""))))</f>
        <v/>
      </c>
      <c r="AB1650" s="23" t="str">
        <f t="shared" ca="1" si="376"/>
        <v/>
      </c>
      <c r="AC1650" s="23" t="str">
        <f t="shared" ca="1" si="377"/>
        <v/>
      </c>
      <c r="AD1650" s="23" t="str">
        <f t="shared" ca="1" si="378"/>
        <v/>
      </c>
      <c r="AE1650" s="68" t="str">
        <f t="shared" ca="1" si="379"/>
        <v/>
      </c>
      <c r="AF1650" s="69" t="str">
        <f>IF(OR(H1650="",S1650=""),"",S1650-(SUM(L1650,M1650)*INDEX(D.1[Đơn giá],MATCH(H1650,D.1[Tên sản phẩm],0))))</f>
        <v/>
      </c>
      <c r="AG1650" s="90" t="str">
        <f t="shared" ca="1" si="380"/>
        <v/>
      </c>
      <c r="AH1650" s="90"/>
    </row>
    <row r="1651" spans="2:34" ht="27.75" customHeight="1" x14ac:dyDescent="0.2">
      <c r="B1651" s="154">
        <f t="shared" si="381"/>
        <v>1648</v>
      </c>
      <c r="C1651" s="155" t="str">
        <f t="shared" ca="1" si="382"/>
        <v/>
      </c>
      <c r="D1651" s="156" t="str">
        <f t="shared" ca="1" si="383"/>
        <v/>
      </c>
      <c r="E1651" s="157" t="str">
        <f t="shared" ca="1" si="384"/>
        <v/>
      </c>
      <c r="F1651" s="157"/>
      <c r="G1651" s="158" t="str">
        <f t="shared" ca="1" si="385"/>
        <v/>
      </c>
      <c r="H1651" s="159"/>
      <c r="I1651" s="160" t="str">
        <f>IF(H1651="","",INDEX(D.1[Quy cách],MATCH(H1651,D.1[Tên sản phẩm],0)))</f>
        <v/>
      </c>
      <c r="J1651" s="35" t="str">
        <f>IF(H1651="","",INDEX(D.1[ĐVT],MATCH(H1651,D.1[Tên sản phẩm],0)))</f>
        <v/>
      </c>
      <c r="K1651" s="163" t="str">
        <f>IF(H1651="","",INDEX(D.1[Đơn giá bán
(Tham khảo)],MATCH(H1651,D.1[Tên sản phẩm],0)))</f>
        <v/>
      </c>
      <c r="L1651" s="162"/>
      <c r="M1651" s="159"/>
      <c r="N1651" s="159"/>
      <c r="O1651" s="159"/>
      <c r="P1651" s="163" t="str">
        <f t="shared" si="386"/>
        <v/>
      </c>
      <c r="Q1651" s="164"/>
      <c r="R1651" s="162"/>
      <c r="S1651" s="163" t="str">
        <f t="shared" si="387"/>
        <v/>
      </c>
      <c r="T1651" s="164" t="str">
        <f t="shared" ca="1" si="388"/>
        <v/>
      </c>
      <c r="U1651" s="163" t="str">
        <f t="shared" si="389"/>
        <v/>
      </c>
      <c r="V1651" s="163" t="str">
        <f ca="1">IF(AND(C1651&lt;&gt;"",C1651&lt;&gt;OFFSET(C1651,1,0)),SUMIFS(B.2[Giá có thuế],B.2[Số ĐK],C1651),"")</f>
        <v/>
      </c>
      <c r="W1651" s="159"/>
      <c r="X1651" s="161" t="str">
        <f>IF(W1651="","",'Thông Tin Chung'!$L$3)</f>
        <v/>
      </c>
      <c r="Y1651" s="163" t="str">
        <f t="shared" ca="1" si="390"/>
        <v/>
      </c>
      <c r="Z1651" s="165"/>
      <c r="AA1651" s="155" t="str">
        <f ca="1">IF(C1651="","",IF(OR(D1651&lt;NgayBatDau,D1651&gt;NgayKetThuc),"Ngày tháng phải nằm trong kỳ báo cáo",IF(AND(G1651&lt;&gt;"",COUNTIF(D.2[Tên khách hàng],G1651)=0),"Tên KH chưa khai báo trong DSKH",IF(AND(H1651&lt;&gt;"",COUNTIF(D.1[Tên sản phẩm],H1651)=0),"SP này chưa khai báo trong DSSP",""))))</f>
        <v/>
      </c>
      <c r="AB1651" s="23" t="str">
        <f t="shared" ca="1" si="376"/>
        <v/>
      </c>
      <c r="AC1651" s="23" t="str">
        <f t="shared" ca="1" si="377"/>
        <v/>
      </c>
      <c r="AD1651" s="23" t="str">
        <f t="shared" ca="1" si="378"/>
        <v/>
      </c>
      <c r="AE1651" s="68" t="str">
        <f t="shared" ca="1" si="379"/>
        <v/>
      </c>
      <c r="AF1651" s="69" t="str">
        <f>IF(OR(H1651="",S1651=""),"",S1651-(SUM(L1651,M1651)*INDEX(D.1[Đơn giá],MATCH(H1651,D.1[Tên sản phẩm],0))))</f>
        <v/>
      </c>
      <c r="AG1651" s="90" t="str">
        <f t="shared" ca="1" si="380"/>
        <v/>
      </c>
      <c r="AH1651" s="90"/>
    </row>
    <row r="1652" spans="2:34" ht="27.75" customHeight="1" x14ac:dyDescent="0.2">
      <c r="B1652" s="154">
        <f t="shared" si="381"/>
        <v>1649</v>
      </c>
      <c r="C1652" s="155" t="str">
        <f t="shared" ca="1" si="382"/>
        <v/>
      </c>
      <c r="D1652" s="156" t="str">
        <f t="shared" ca="1" si="383"/>
        <v/>
      </c>
      <c r="E1652" s="157" t="str">
        <f t="shared" ca="1" si="384"/>
        <v/>
      </c>
      <c r="F1652" s="157"/>
      <c r="G1652" s="158" t="str">
        <f t="shared" ca="1" si="385"/>
        <v/>
      </c>
      <c r="H1652" s="159"/>
      <c r="I1652" s="160" t="str">
        <f>IF(H1652="","",INDEX(D.1[Quy cách],MATCH(H1652,D.1[Tên sản phẩm],0)))</f>
        <v/>
      </c>
      <c r="J1652" s="35" t="str">
        <f>IF(H1652="","",INDEX(D.1[ĐVT],MATCH(H1652,D.1[Tên sản phẩm],0)))</f>
        <v/>
      </c>
      <c r="K1652" s="163" t="str">
        <f>IF(H1652="","",INDEX(D.1[Đơn giá bán
(Tham khảo)],MATCH(H1652,D.1[Tên sản phẩm],0)))</f>
        <v/>
      </c>
      <c r="L1652" s="162"/>
      <c r="M1652" s="159"/>
      <c r="N1652" s="159"/>
      <c r="O1652" s="159"/>
      <c r="P1652" s="163" t="str">
        <f t="shared" si="386"/>
        <v/>
      </c>
      <c r="Q1652" s="164"/>
      <c r="R1652" s="162"/>
      <c r="S1652" s="163" t="str">
        <f t="shared" si="387"/>
        <v/>
      </c>
      <c r="T1652" s="164" t="str">
        <f t="shared" ca="1" si="388"/>
        <v/>
      </c>
      <c r="U1652" s="163" t="str">
        <f t="shared" si="389"/>
        <v/>
      </c>
      <c r="V1652" s="163" t="str">
        <f ca="1">IF(AND(C1652&lt;&gt;"",C1652&lt;&gt;OFFSET(C1652,1,0)),SUMIFS(B.2[Giá có thuế],B.2[Số ĐK],C1652),"")</f>
        <v/>
      </c>
      <c r="W1652" s="159"/>
      <c r="X1652" s="161" t="str">
        <f>IF(W1652="","",'Thông Tin Chung'!$L$3)</f>
        <v/>
      </c>
      <c r="Y1652" s="163" t="str">
        <f t="shared" ca="1" si="390"/>
        <v/>
      </c>
      <c r="Z1652" s="165"/>
      <c r="AA1652" s="155" t="str">
        <f ca="1">IF(C1652="","",IF(OR(D1652&lt;NgayBatDau,D1652&gt;NgayKetThuc),"Ngày tháng phải nằm trong kỳ báo cáo",IF(AND(G1652&lt;&gt;"",COUNTIF(D.2[Tên khách hàng],G1652)=0),"Tên KH chưa khai báo trong DSKH",IF(AND(H1652&lt;&gt;"",COUNTIF(D.1[Tên sản phẩm],H1652)=0),"SP này chưa khai báo trong DSSP",""))))</f>
        <v/>
      </c>
      <c r="AB1652" s="23" t="str">
        <f t="shared" ca="1" si="376"/>
        <v/>
      </c>
      <c r="AC1652" s="23" t="str">
        <f t="shared" ca="1" si="377"/>
        <v/>
      </c>
      <c r="AD1652" s="23" t="str">
        <f t="shared" ca="1" si="378"/>
        <v/>
      </c>
      <c r="AE1652" s="68" t="str">
        <f t="shared" ca="1" si="379"/>
        <v/>
      </c>
      <c r="AF1652" s="69" t="str">
        <f>IF(OR(H1652="",S1652=""),"",S1652-(SUM(L1652,M1652)*INDEX(D.1[Đơn giá],MATCH(H1652,D.1[Tên sản phẩm],0))))</f>
        <v/>
      </c>
      <c r="AG1652" s="90" t="str">
        <f t="shared" ca="1" si="380"/>
        <v/>
      </c>
      <c r="AH1652" s="90"/>
    </row>
    <row r="1653" spans="2:34" ht="27.75" customHeight="1" x14ac:dyDescent="0.2">
      <c r="B1653" s="154">
        <f t="shared" si="381"/>
        <v>1650</v>
      </c>
      <c r="C1653" s="155" t="str">
        <f t="shared" ca="1" si="382"/>
        <v/>
      </c>
      <c r="D1653" s="156" t="str">
        <f t="shared" ca="1" si="383"/>
        <v/>
      </c>
      <c r="E1653" s="157" t="str">
        <f t="shared" ca="1" si="384"/>
        <v/>
      </c>
      <c r="F1653" s="157"/>
      <c r="G1653" s="158" t="str">
        <f t="shared" ca="1" si="385"/>
        <v/>
      </c>
      <c r="H1653" s="159"/>
      <c r="I1653" s="160" t="str">
        <f>IF(H1653="","",INDEX(D.1[Quy cách],MATCH(H1653,D.1[Tên sản phẩm],0)))</f>
        <v/>
      </c>
      <c r="J1653" s="35" t="str">
        <f>IF(H1653="","",INDEX(D.1[ĐVT],MATCH(H1653,D.1[Tên sản phẩm],0)))</f>
        <v/>
      </c>
      <c r="K1653" s="163" t="str">
        <f>IF(H1653="","",INDEX(D.1[Đơn giá bán
(Tham khảo)],MATCH(H1653,D.1[Tên sản phẩm],0)))</f>
        <v/>
      </c>
      <c r="L1653" s="162"/>
      <c r="M1653" s="159"/>
      <c r="N1653" s="159"/>
      <c r="O1653" s="159"/>
      <c r="P1653" s="163" t="str">
        <f t="shared" si="386"/>
        <v/>
      </c>
      <c r="Q1653" s="164"/>
      <c r="R1653" s="162"/>
      <c r="S1653" s="163" t="str">
        <f t="shared" si="387"/>
        <v/>
      </c>
      <c r="T1653" s="164" t="str">
        <f t="shared" ca="1" si="388"/>
        <v/>
      </c>
      <c r="U1653" s="163" t="str">
        <f t="shared" si="389"/>
        <v/>
      </c>
      <c r="V1653" s="163" t="str">
        <f ca="1">IF(AND(C1653&lt;&gt;"",C1653&lt;&gt;OFFSET(C1653,1,0)),SUMIFS(B.2[Giá có thuế],B.2[Số ĐK],C1653),"")</f>
        <v/>
      </c>
      <c r="W1653" s="159"/>
      <c r="X1653" s="161" t="str">
        <f>IF(W1653="","",'Thông Tin Chung'!$L$3)</f>
        <v/>
      </c>
      <c r="Y1653" s="163" t="str">
        <f t="shared" ca="1" si="390"/>
        <v/>
      </c>
      <c r="Z1653" s="165"/>
      <c r="AA1653" s="155" t="str">
        <f ca="1">IF(C1653="","",IF(OR(D1653&lt;NgayBatDau,D1653&gt;NgayKetThuc),"Ngày tháng phải nằm trong kỳ báo cáo",IF(AND(G1653&lt;&gt;"",COUNTIF(D.2[Tên khách hàng],G1653)=0),"Tên KH chưa khai báo trong DSKH",IF(AND(H1653&lt;&gt;"",COUNTIF(D.1[Tên sản phẩm],H1653)=0),"SP này chưa khai báo trong DSSP",""))))</f>
        <v/>
      </c>
      <c r="AB1653" s="23" t="str">
        <f t="shared" ca="1" si="376"/>
        <v/>
      </c>
      <c r="AC1653" s="23" t="str">
        <f t="shared" ca="1" si="377"/>
        <v/>
      </c>
      <c r="AD1653" s="23" t="str">
        <f t="shared" ca="1" si="378"/>
        <v/>
      </c>
      <c r="AE1653" s="68" t="str">
        <f t="shared" ca="1" si="379"/>
        <v/>
      </c>
      <c r="AF1653" s="69" t="str">
        <f>IF(OR(H1653="",S1653=""),"",S1653-(SUM(L1653,M1653)*INDEX(D.1[Đơn giá],MATCH(H1653,D.1[Tên sản phẩm],0))))</f>
        <v/>
      </c>
      <c r="AG1653" s="90" t="str">
        <f t="shared" ca="1" si="380"/>
        <v/>
      </c>
      <c r="AH1653" s="90"/>
    </row>
    <row r="1654" spans="2:34" ht="27.75" customHeight="1" x14ac:dyDescent="0.2">
      <c r="B1654" s="154">
        <f t="shared" si="381"/>
        <v>1651</v>
      </c>
      <c r="C1654" s="155" t="str">
        <f t="shared" ca="1" si="382"/>
        <v/>
      </c>
      <c r="D1654" s="156" t="str">
        <f t="shared" ca="1" si="383"/>
        <v/>
      </c>
      <c r="E1654" s="157" t="str">
        <f t="shared" ca="1" si="384"/>
        <v/>
      </c>
      <c r="F1654" s="157"/>
      <c r="G1654" s="158" t="str">
        <f t="shared" ca="1" si="385"/>
        <v/>
      </c>
      <c r="H1654" s="159"/>
      <c r="I1654" s="160" t="str">
        <f>IF(H1654="","",INDEX(D.1[Quy cách],MATCH(H1654,D.1[Tên sản phẩm],0)))</f>
        <v/>
      </c>
      <c r="J1654" s="35" t="str">
        <f>IF(H1654="","",INDEX(D.1[ĐVT],MATCH(H1654,D.1[Tên sản phẩm],0)))</f>
        <v/>
      </c>
      <c r="K1654" s="163" t="str">
        <f>IF(H1654="","",INDEX(D.1[Đơn giá bán
(Tham khảo)],MATCH(H1654,D.1[Tên sản phẩm],0)))</f>
        <v/>
      </c>
      <c r="L1654" s="162"/>
      <c r="M1654" s="159"/>
      <c r="N1654" s="159"/>
      <c r="O1654" s="159"/>
      <c r="P1654" s="163" t="str">
        <f t="shared" si="386"/>
        <v/>
      </c>
      <c r="Q1654" s="164"/>
      <c r="R1654" s="162"/>
      <c r="S1654" s="163" t="str">
        <f t="shared" si="387"/>
        <v/>
      </c>
      <c r="T1654" s="164" t="str">
        <f t="shared" ca="1" si="388"/>
        <v/>
      </c>
      <c r="U1654" s="163" t="str">
        <f t="shared" si="389"/>
        <v/>
      </c>
      <c r="V1654" s="163" t="str">
        <f ca="1">IF(AND(C1654&lt;&gt;"",C1654&lt;&gt;OFFSET(C1654,1,0)),SUMIFS(B.2[Giá có thuế],B.2[Số ĐK],C1654),"")</f>
        <v/>
      </c>
      <c r="W1654" s="159"/>
      <c r="X1654" s="161" t="str">
        <f>IF(W1654="","",'Thông Tin Chung'!$L$3)</f>
        <v/>
      </c>
      <c r="Y1654" s="163" t="str">
        <f t="shared" ca="1" si="390"/>
        <v/>
      </c>
      <c r="Z1654" s="165"/>
      <c r="AA1654" s="155" t="str">
        <f ca="1">IF(C1654="","",IF(OR(D1654&lt;NgayBatDau,D1654&gt;NgayKetThuc),"Ngày tháng phải nằm trong kỳ báo cáo",IF(AND(G1654&lt;&gt;"",COUNTIF(D.2[Tên khách hàng],G1654)=0),"Tên KH chưa khai báo trong DSKH",IF(AND(H1654&lt;&gt;"",COUNTIF(D.1[Tên sản phẩm],H1654)=0),"SP này chưa khai báo trong DSSP",""))))</f>
        <v/>
      </c>
      <c r="AB1654" s="23" t="str">
        <f t="shared" ca="1" si="376"/>
        <v/>
      </c>
      <c r="AC1654" s="23" t="str">
        <f t="shared" ca="1" si="377"/>
        <v/>
      </c>
      <c r="AD1654" s="23" t="str">
        <f t="shared" ca="1" si="378"/>
        <v/>
      </c>
      <c r="AE1654" s="68" t="str">
        <f t="shared" ca="1" si="379"/>
        <v/>
      </c>
      <c r="AF1654" s="69" t="str">
        <f>IF(OR(H1654="",S1654=""),"",S1654-(SUM(L1654,M1654)*INDEX(D.1[Đơn giá],MATCH(H1654,D.1[Tên sản phẩm],0))))</f>
        <v/>
      </c>
      <c r="AG1654" s="90" t="str">
        <f t="shared" ca="1" si="380"/>
        <v/>
      </c>
      <c r="AH1654" s="90"/>
    </row>
    <row r="1655" spans="2:34" ht="27.75" customHeight="1" x14ac:dyDescent="0.2">
      <c r="B1655" s="154">
        <f t="shared" si="381"/>
        <v>1652</v>
      </c>
      <c r="C1655" s="155" t="str">
        <f t="shared" ca="1" si="382"/>
        <v/>
      </c>
      <c r="D1655" s="156" t="str">
        <f t="shared" ca="1" si="383"/>
        <v/>
      </c>
      <c r="E1655" s="157" t="str">
        <f t="shared" ca="1" si="384"/>
        <v/>
      </c>
      <c r="F1655" s="157"/>
      <c r="G1655" s="158" t="str">
        <f t="shared" ca="1" si="385"/>
        <v/>
      </c>
      <c r="H1655" s="159"/>
      <c r="I1655" s="160" t="str">
        <f>IF(H1655="","",INDEX(D.1[Quy cách],MATCH(H1655,D.1[Tên sản phẩm],0)))</f>
        <v/>
      </c>
      <c r="J1655" s="35" t="str">
        <f>IF(H1655="","",INDEX(D.1[ĐVT],MATCH(H1655,D.1[Tên sản phẩm],0)))</f>
        <v/>
      </c>
      <c r="K1655" s="163" t="str">
        <f>IF(H1655="","",INDEX(D.1[Đơn giá bán
(Tham khảo)],MATCH(H1655,D.1[Tên sản phẩm],0)))</f>
        <v/>
      </c>
      <c r="L1655" s="162"/>
      <c r="M1655" s="159"/>
      <c r="N1655" s="159"/>
      <c r="O1655" s="159"/>
      <c r="P1655" s="163" t="str">
        <f t="shared" si="386"/>
        <v/>
      </c>
      <c r="Q1655" s="164"/>
      <c r="R1655" s="162"/>
      <c r="S1655" s="163" t="str">
        <f t="shared" si="387"/>
        <v/>
      </c>
      <c r="T1655" s="164" t="str">
        <f t="shared" ca="1" si="388"/>
        <v/>
      </c>
      <c r="U1655" s="163" t="str">
        <f t="shared" si="389"/>
        <v/>
      </c>
      <c r="V1655" s="163" t="str">
        <f ca="1">IF(AND(C1655&lt;&gt;"",C1655&lt;&gt;OFFSET(C1655,1,0)),SUMIFS(B.2[Giá có thuế],B.2[Số ĐK],C1655),"")</f>
        <v/>
      </c>
      <c r="W1655" s="159"/>
      <c r="X1655" s="161" t="str">
        <f>IF(W1655="","",'Thông Tin Chung'!$L$3)</f>
        <v/>
      </c>
      <c r="Y1655" s="163" t="str">
        <f t="shared" ca="1" si="390"/>
        <v/>
      </c>
      <c r="Z1655" s="165"/>
      <c r="AA1655" s="155" t="str">
        <f ca="1">IF(C1655="","",IF(OR(D1655&lt;NgayBatDau,D1655&gt;NgayKetThuc),"Ngày tháng phải nằm trong kỳ báo cáo",IF(AND(G1655&lt;&gt;"",COUNTIF(D.2[Tên khách hàng],G1655)=0),"Tên KH chưa khai báo trong DSKH",IF(AND(H1655&lt;&gt;"",COUNTIF(D.1[Tên sản phẩm],H1655)=0),"SP này chưa khai báo trong DSSP",""))))</f>
        <v/>
      </c>
      <c r="AB1655" s="23" t="str">
        <f t="shared" ca="1" si="376"/>
        <v/>
      </c>
      <c r="AC1655" s="23" t="str">
        <f t="shared" ca="1" si="377"/>
        <v/>
      </c>
      <c r="AD1655" s="23" t="str">
        <f t="shared" ca="1" si="378"/>
        <v/>
      </c>
      <c r="AE1655" s="68" t="str">
        <f t="shared" ca="1" si="379"/>
        <v/>
      </c>
      <c r="AF1655" s="69" t="str">
        <f>IF(OR(H1655="",S1655=""),"",S1655-(SUM(L1655,M1655)*INDEX(D.1[Đơn giá],MATCH(H1655,D.1[Tên sản phẩm],0))))</f>
        <v/>
      </c>
      <c r="AG1655" s="90" t="str">
        <f t="shared" ca="1" si="380"/>
        <v/>
      </c>
      <c r="AH1655" s="90"/>
    </row>
    <row r="1656" spans="2:34" ht="27.75" customHeight="1" x14ac:dyDescent="0.2">
      <c r="B1656" s="154">
        <f t="shared" si="381"/>
        <v>1653</v>
      </c>
      <c r="C1656" s="155" t="str">
        <f t="shared" ca="1" si="382"/>
        <v/>
      </c>
      <c r="D1656" s="156" t="str">
        <f t="shared" ca="1" si="383"/>
        <v/>
      </c>
      <c r="E1656" s="157" t="str">
        <f t="shared" ca="1" si="384"/>
        <v/>
      </c>
      <c r="F1656" s="157"/>
      <c r="G1656" s="158" t="str">
        <f t="shared" ca="1" si="385"/>
        <v/>
      </c>
      <c r="H1656" s="159"/>
      <c r="I1656" s="160" t="str">
        <f>IF(H1656="","",INDEX(D.1[Quy cách],MATCH(H1656,D.1[Tên sản phẩm],0)))</f>
        <v/>
      </c>
      <c r="J1656" s="35" t="str">
        <f>IF(H1656="","",INDEX(D.1[ĐVT],MATCH(H1656,D.1[Tên sản phẩm],0)))</f>
        <v/>
      </c>
      <c r="K1656" s="163" t="str">
        <f>IF(H1656="","",INDEX(D.1[Đơn giá bán
(Tham khảo)],MATCH(H1656,D.1[Tên sản phẩm],0)))</f>
        <v/>
      </c>
      <c r="L1656" s="162"/>
      <c r="M1656" s="159"/>
      <c r="N1656" s="159"/>
      <c r="O1656" s="159"/>
      <c r="P1656" s="163" t="str">
        <f t="shared" si="386"/>
        <v/>
      </c>
      <c r="Q1656" s="164"/>
      <c r="R1656" s="162"/>
      <c r="S1656" s="163" t="str">
        <f t="shared" si="387"/>
        <v/>
      </c>
      <c r="T1656" s="164" t="str">
        <f t="shared" ca="1" si="388"/>
        <v/>
      </c>
      <c r="U1656" s="163" t="str">
        <f t="shared" si="389"/>
        <v/>
      </c>
      <c r="V1656" s="163" t="str">
        <f ca="1">IF(AND(C1656&lt;&gt;"",C1656&lt;&gt;OFFSET(C1656,1,0)),SUMIFS(B.2[Giá có thuế],B.2[Số ĐK],C1656),"")</f>
        <v/>
      </c>
      <c r="W1656" s="159"/>
      <c r="X1656" s="161" t="str">
        <f>IF(W1656="","",'Thông Tin Chung'!$L$3)</f>
        <v/>
      </c>
      <c r="Y1656" s="163" t="str">
        <f t="shared" ca="1" si="390"/>
        <v/>
      </c>
      <c r="Z1656" s="165"/>
      <c r="AA1656" s="155" t="str">
        <f ca="1">IF(C1656="","",IF(OR(D1656&lt;NgayBatDau,D1656&gt;NgayKetThuc),"Ngày tháng phải nằm trong kỳ báo cáo",IF(AND(G1656&lt;&gt;"",COUNTIF(D.2[Tên khách hàng],G1656)=0),"Tên KH chưa khai báo trong DSKH",IF(AND(H1656&lt;&gt;"",COUNTIF(D.1[Tên sản phẩm],H1656)=0),"SP này chưa khai báo trong DSSP",""))))</f>
        <v/>
      </c>
      <c r="AB1656" s="23" t="str">
        <f t="shared" ca="1" si="376"/>
        <v/>
      </c>
      <c r="AC1656" s="23" t="str">
        <f t="shared" ca="1" si="377"/>
        <v/>
      </c>
      <c r="AD1656" s="23" t="str">
        <f t="shared" ca="1" si="378"/>
        <v/>
      </c>
      <c r="AE1656" s="68" t="str">
        <f t="shared" ca="1" si="379"/>
        <v/>
      </c>
      <c r="AF1656" s="69" t="str">
        <f>IF(OR(H1656="",S1656=""),"",S1656-(SUM(L1656,M1656)*INDEX(D.1[Đơn giá],MATCH(H1656,D.1[Tên sản phẩm],0))))</f>
        <v/>
      </c>
      <c r="AG1656" s="90" t="str">
        <f t="shared" ca="1" si="380"/>
        <v/>
      </c>
      <c r="AH1656" s="90"/>
    </row>
    <row r="1657" spans="2:34" ht="27.75" customHeight="1" x14ac:dyDescent="0.2">
      <c r="B1657" s="154">
        <f t="shared" si="381"/>
        <v>1654</v>
      </c>
      <c r="C1657" s="155" t="str">
        <f t="shared" ca="1" si="382"/>
        <v/>
      </c>
      <c r="D1657" s="156" t="str">
        <f t="shared" ca="1" si="383"/>
        <v/>
      </c>
      <c r="E1657" s="157" t="str">
        <f t="shared" ca="1" si="384"/>
        <v/>
      </c>
      <c r="F1657" s="157"/>
      <c r="G1657" s="158" t="str">
        <f t="shared" ca="1" si="385"/>
        <v/>
      </c>
      <c r="H1657" s="159"/>
      <c r="I1657" s="160" t="str">
        <f>IF(H1657="","",INDEX(D.1[Quy cách],MATCH(H1657,D.1[Tên sản phẩm],0)))</f>
        <v/>
      </c>
      <c r="J1657" s="35" t="str">
        <f>IF(H1657="","",INDEX(D.1[ĐVT],MATCH(H1657,D.1[Tên sản phẩm],0)))</f>
        <v/>
      </c>
      <c r="K1657" s="163" t="str">
        <f>IF(H1657="","",INDEX(D.1[Đơn giá bán
(Tham khảo)],MATCH(H1657,D.1[Tên sản phẩm],0)))</f>
        <v/>
      </c>
      <c r="L1657" s="162"/>
      <c r="M1657" s="159"/>
      <c r="N1657" s="159"/>
      <c r="O1657" s="159"/>
      <c r="P1657" s="163" t="str">
        <f t="shared" si="386"/>
        <v/>
      </c>
      <c r="Q1657" s="164"/>
      <c r="R1657" s="162"/>
      <c r="S1657" s="163" t="str">
        <f t="shared" si="387"/>
        <v/>
      </c>
      <c r="T1657" s="164" t="str">
        <f t="shared" ca="1" si="388"/>
        <v/>
      </c>
      <c r="U1657" s="163" t="str">
        <f t="shared" si="389"/>
        <v/>
      </c>
      <c r="V1657" s="163" t="str">
        <f ca="1">IF(AND(C1657&lt;&gt;"",C1657&lt;&gt;OFFSET(C1657,1,0)),SUMIFS(B.2[Giá có thuế],B.2[Số ĐK],C1657),"")</f>
        <v/>
      </c>
      <c r="W1657" s="159"/>
      <c r="X1657" s="161" t="str">
        <f>IF(W1657="","",'Thông Tin Chung'!$L$3)</f>
        <v/>
      </c>
      <c r="Y1657" s="163" t="str">
        <f t="shared" ca="1" si="390"/>
        <v/>
      </c>
      <c r="Z1657" s="165"/>
      <c r="AA1657" s="155" t="str">
        <f ca="1">IF(C1657="","",IF(OR(D1657&lt;NgayBatDau,D1657&gt;NgayKetThuc),"Ngày tháng phải nằm trong kỳ báo cáo",IF(AND(G1657&lt;&gt;"",COUNTIF(D.2[Tên khách hàng],G1657)=0),"Tên KH chưa khai báo trong DSKH",IF(AND(H1657&lt;&gt;"",COUNTIF(D.1[Tên sản phẩm],H1657)=0),"SP này chưa khai báo trong DSSP",""))))</f>
        <v/>
      </c>
      <c r="AB1657" s="23" t="str">
        <f t="shared" ca="1" si="376"/>
        <v/>
      </c>
      <c r="AC1657" s="23" t="str">
        <f t="shared" ca="1" si="377"/>
        <v/>
      </c>
      <c r="AD1657" s="23" t="str">
        <f t="shared" ca="1" si="378"/>
        <v/>
      </c>
      <c r="AE1657" s="68" t="str">
        <f t="shared" ca="1" si="379"/>
        <v/>
      </c>
      <c r="AF1657" s="69" t="str">
        <f>IF(OR(H1657="",S1657=""),"",S1657-(SUM(L1657,M1657)*INDEX(D.1[Đơn giá],MATCH(H1657,D.1[Tên sản phẩm],0))))</f>
        <v/>
      </c>
      <c r="AG1657" s="90" t="str">
        <f t="shared" ca="1" si="380"/>
        <v/>
      </c>
      <c r="AH1657" s="90"/>
    </row>
    <row r="1658" spans="2:34" ht="27.75" customHeight="1" x14ac:dyDescent="0.2">
      <c r="B1658" s="154">
        <f t="shared" si="381"/>
        <v>1655</v>
      </c>
      <c r="C1658" s="155" t="str">
        <f t="shared" ca="1" si="382"/>
        <v/>
      </c>
      <c r="D1658" s="156" t="str">
        <f t="shared" ca="1" si="383"/>
        <v/>
      </c>
      <c r="E1658" s="157" t="str">
        <f t="shared" ca="1" si="384"/>
        <v/>
      </c>
      <c r="F1658" s="157"/>
      <c r="G1658" s="158" t="str">
        <f t="shared" ca="1" si="385"/>
        <v/>
      </c>
      <c r="H1658" s="159"/>
      <c r="I1658" s="160" t="str">
        <f>IF(H1658="","",INDEX(D.1[Quy cách],MATCH(H1658,D.1[Tên sản phẩm],0)))</f>
        <v/>
      </c>
      <c r="J1658" s="35" t="str">
        <f>IF(H1658="","",INDEX(D.1[ĐVT],MATCH(H1658,D.1[Tên sản phẩm],0)))</f>
        <v/>
      </c>
      <c r="K1658" s="163" t="str">
        <f>IF(H1658="","",INDEX(D.1[Đơn giá bán
(Tham khảo)],MATCH(H1658,D.1[Tên sản phẩm],0)))</f>
        <v/>
      </c>
      <c r="L1658" s="162"/>
      <c r="M1658" s="159"/>
      <c r="N1658" s="159"/>
      <c r="O1658" s="159"/>
      <c r="P1658" s="163" t="str">
        <f t="shared" si="386"/>
        <v/>
      </c>
      <c r="Q1658" s="164"/>
      <c r="R1658" s="162"/>
      <c r="S1658" s="163" t="str">
        <f t="shared" si="387"/>
        <v/>
      </c>
      <c r="T1658" s="164" t="str">
        <f t="shared" ca="1" si="388"/>
        <v/>
      </c>
      <c r="U1658" s="163" t="str">
        <f t="shared" si="389"/>
        <v/>
      </c>
      <c r="V1658" s="163" t="str">
        <f ca="1">IF(AND(C1658&lt;&gt;"",C1658&lt;&gt;OFFSET(C1658,1,0)),SUMIFS(B.2[Giá có thuế],B.2[Số ĐK],C1658),"")</f>
        <v/>
      </c>
      <c r="W1658" s="159"/>
      <c r="X1658" s="161" t="str">
        <f>IF(W1658="","",'Thông Tin Chung'!$L$3)</f>
        <v/>
      </c>
      <c r="Y1658" s="163" t="str">
        <f t="shared" ca="1" si="390"/>
        <v/>
      </c>
      <c r="Z1658" s="165"/>
      <c r="AA1658" s="155" t="str">
        <f ca="1">IF(C1658="","",IF(OR(D1658&lt;NgayBatDau,D1658&gt;NgayKetThuc),"Ngày tháng phải nằm trong kỳ báo cáo",IF(AND(G1658&lt;&gt;"",COUNTIF(D.2[Tên khách hàng],G1658)=0),"Tên KH chưa khai báo trong DSKH",IF(AND(H1658&lt;&gt;"",COUNTIF(D.1[Tên sản phẩm],H1658)=0),"SP này chưa khai báo trong DSSP",""))))</f>
        <v/>
      </c>
      <c r="AB1658" s="23" t="str">
        <f t="shared" ca="1" si="376"/>
        <v/>
      </c>
      <c r="AC1658" s="23" t="str">
        <f t="shared" ca="1" si="377"/>
        <v/>
      </c>
      <c r="AD1658" s="23" t="str">
        <f t="shared" ca="1" si="378"/>
        <v/>
      </c>
      <c r="AE1658" s="68" t="str">
        <f t="shared" ca="1" si="379"/>
        <v/>
      </c>
      <c r="AF1658" s="69" t="str">
        <f>IF(OR(H1658="",S1658=""),"",S1658-(SUM(L1658,M1658)*INDEX(D.1[Đơn giá],MATCH(H1658,D.1[Tên sản phẩm],0))))</f>
        <v/>
      </c>
      <c r="AG1658" s="90" t="str">
        <f t="shared" ca="1" si="380"/>
        <v/>
      </c>
      <c r="AH1658" s="90"/>
    </row>
    <row r="1659" spans="2:34" ht="27.75" customHeight="1" x14ac:dyDescent="0.2">
      <c r="B1659" s="154">
        <f t="shared" si="381"/>
        <v>1656</v>
      </c>
      <c r="C1659" s="155" t="str">
        <f t="shared" ca="1" si="382"/>
        <v/>
      </c>
      <c r="D1659" s="156" t="str">
        <f t="shared" ca="1" si="383"/>
        <v/>
      </c>
      <c r="E1659" s="157" t="str">
        <f t="shared" ca="1" si="384"/>
        <v/>
      </c>
      <c r="F1659" s="157"/>
      <c r="G1659" s="158" t="str">
        <f t="shared" ca="1" si="385"/>
        <v/>
      </c>
      <c r="H1659" s="159"/>
      <c r="I1659" s="160" t="str">
        <f>IF(H1659="","",INDEX(D.1[Quy cách],MATCH(H1659,D.1[Tên sản phẩm],0)))</f>
        <v/>
      </c>
      <c r="J1659" s="35" t="str">
        <f>IF(H1659="","",INDEX(D.1[ĐVT],MATCH(H1659,D.1[Tên sản phẩm],0)))</f>
        <v/>
      </c>
      <c r="K1659" s="163" t="str">
        <f>IF(H1659="","",INDEX(D.1[Đơn giá bán
(Tham khảo)],MATCH(H1659,D.1[Tên sản phẩm],0)))</f>
        <v/>
      </c>
      <c r="L1659" s="162"/>
      <c r="M1659" s="159"/>
      <c r="N1659" s="159"/>
      <c r="O1659" s="159"/>
      <c r="P1659" s="163" t="str">
        <f t="shared" si="386"/>
        <v/>
      </c>
      <c r="Q1659" s="164"/>
      <c r="R1659" s="162"/>
      <c r="S1659" s="163" t="str">
        <f t="shared" si="387"/>
        <v/>
      </c>
      <c r="T1659" s="164" t="str">
        <f t="shared" ca="1" si="388"/>
        <v/>
      </c>
      <c r="U1659" s="163" t="str">
        <f t="shared" si="389"/>
        <v/>
      </c>
      <c r="V1659" s="163" t="str">
        <f ca="1">IF(AND(C1659&lt;&gt;"",C1659&lt;&gt;OFFSET(C1659,1,0)),SUMIFS(B.2[Giá có thuế],B.2[Số ĐK],C1659),"")</f>
        <v/>
      </c>
      <c r="W1659" s="159"/>
      <c r="X1659" s="161" t="str">
        <f>IF(W1659="","",'Thông Tin Chung'!$L$3)</f>
        <v/>
      </c>
      <c r="Y1659" s="163" t="str">
        <f t="shared" ca="1" si="390"/>
        <v/>
      </c>
      <c r="Z1659" s="165"/>
      <c r="AA1659" s="155" t="str">
        <f ca="1">IF(C1659="","",IF(OR(D1659&lt;NgayBatDau,D1659&gt;NgayKetThuc),"Ngày tháng phải nằm trong kỳ báo cáo",IF(AND(G1659&lt;&gt;"",COUNTIF(D.2[Tên khách hàng],G1659)=0),"Tên KH chưa khai báo trong DSKH",IF(AND(H1659&lt;&gt;"",COUNTIF(D.1[Tên sản phẩm],H1659)=0),"SP này chưa khai báo trong DSSP",""))))</f>
        <v/>
      </c>
      <c r="AB1659" s="23" t="str">
        <f t="shared" ca="1" si="376"/>
        <v/>
      </c>
      <c r="AC1659" s="23" t="str">
        <f t="shared" ca="1" si="377"/>
        <v/>
      </c>
      <c r="AD1659" s="23" t="str">
        <f t="shared" ca="1" si="378"/>
        <v/>
      </c>
      <c r="AE1659" s="68" t="str">
        <f t="shared" ca="1" si="379"/>
        <v/>
      </c>
      <c r="AF1659" s="69" t="str">
        <f>IF(OR(H1659="",S1659=""),"",S1659-(SUM(L1659,M1659)*INDEX(D.1[Đơn giá],MATCH(H1659,D.1[Tên sản phẩm],0))))</f>
        <v/>
      </c>
      <c r="AG1659" s="90" t="str">
        <f t="shared" ca="1" si="380"/>
        <v/>
      </c>
      <c r="AH1659" s="90"/>
    </row>
    <row r="1660" spans="2:34" ht="27.75" customHeight="1" x14ac:dyDescent="0.2">
      <c r="B1660" s="154">
        <f t="shared" si="381"/>
        <v>1657</v>
      </c>
      <c r="C1660" s="155" t="str">
        <f t="shared" ca="1" si="382"/>
        <v/>
      </c>
      <c r="D1660" s="156" t="str">
        <f t="shared" ca="1" si="383"/>
        <v/>
      </c>
      <c r="E1660" s="157" t="str">
        <f t="shared" ca="1" si="384"/>
        <v/>
      </c>
      <c r="F1660" s="157"/>
      <c r="G1660" s="158" t="str">
        <f t="shared" ca="1" si="385"/>
        <v/>
      </c>
      <c r="H1660" s="159"/>
      <c r="I1660" s="160" t="str">
        <f>IF(H1660="","",INDEX(D.1[Quy cách],MATCH(H1660,D.1[Tên sản phẩm],0)))</f>
        <v/>
      </c>
      <c r="J1660" s="35" t="str">
        <f>IF(H1660="","",INDEX(D.1[ĐVT],MATCH(H1660,D.1[Tên sản phẩm],0)))</f>
        <v/>
      </c>
      <c r="K1660" s="163" t="str">
        <f>IF(H1660="","",INDEX(D.1[Đơn giá bán
(Tham khảo)],MATCH(H1660,D.1[Tên sản phẩm],0)))</f>
        <v/>
      </c>
      <c r="L1660" s="162"/>
      <c r="M1660" s="159"/>
      <c r="N1660" s="159"/>
      <c r="O1660" s="159"/>
      <c r="P1660" s="163" t="str">
        <f t="shared" si="386"/>
        <v/>
      </c>
      <c r="Q1660" s="164"/>
      <c r="R1660" s="162"/>
      <c r="S1660" s="163" t="str">
        <f t="shared" si="387"/>
        <v/>
      </c>
      <c r="T1660" s="164" t="str">
        <f t="shared" ca="1" si="388"/>
        <v/>
      </c>
      <c r="U1660" s="163" t="str">
        <f t="shared" si="389"/>
        <v/>
      </c>
      <c r="V1660" s="163" t="str">
        <f ca="1">IF(AND(C1660&lt;&gt;"",C1660&lt;&gt;OFFSET(C1660,1,0)),SUMIFS(B.2[Giá có thuế],B.2[Số ĐK],C1660),"")</f>
        <v/>
      </c>
      <c r="W1660" s="159"/>
      <c r="X1660" s="161" t="str">
        <f>IF(W1660="","",'Thông Tin Chung'!$L$3)</f>
        <v/>
      </c>
      <c r="Y1660" s="163" t="str">
        <f t="shared" ca="1" si="390"/>
        <v/>
      </c>
      <c r="Z1660" s="165"/>
      <c r="AA1660" s="155" t="str">
        <f ca="1">IF(C1660="","",IF(OR(D1660&lt;NgayBatDau,D1660&gt;NgayKetThuc),"Ngày tháng phải nằm trong kỳ báo cáo",IF(AND(G1660&lt;&gt;"",COUNTIF(D.2[Tên khách hàng],G1660)=0),"Tên KH chưa khai báo trong DSKH",IF(AND(H1660&lt;&gt;"",COUNTIF(D.1[Tên sản phẩm],H1660)=0),"SP này chưa khai báo trong DSSP",""))))</f>
        <v/>
      </c>
      <c r="AB1660" s="23" t="str">
        <f t="shared" ca="1" si="376"/>
        <v/>
      </c>
      <c r="AC1660" s="23" t="str">
        <f t="shared" ca="1" si="377"/>
        <v/>
      </c>
      <c r="AD1660" s="23" t="str">
        <f t="shared" ca="1" si="378"/>
        <v/>
      </c>
      <c r="AE1660" s="68" t="str">
        <f t="shared" ca="1" si="379"/>
        <v/>
      </c>
      <c r="AF1660" s="69" t="str">
        <f>IF(OR(H1660="",S1660=""),"",S1660-(SUM(L1660,M1660)*INDEX(D.1[Đơn giá],MATCH(H1660,D.1[Tên sản phẩm],0))))</f>
        <v/>
      </c>
      <c r="AG1660" s="90" t="str">
        <f t="shared" ca="1" si="380"/>
        <v/>
      </c>
      <c r="AH1660" s="90"/>
    </row>
    <row r="1661" spans="2:34" ht="27.75" customHeight="1" x14ac:dyDescent="0.2">
      <c r="B1661" s="154">
        <f t="shared" si="381"/>
        <v>1658</v>
      </c>
      <c r="C1661" s="155" t="str">
        <f t="shared" ca="1" si="382"/>
        <v/>
      </c>
      <c r="D1661" s="156" t="str">
        <f t="shared" ca="1" si="383"/>
        <v/>
      </c>
      <c r="E1661" s="157" t="str">
        <f t="shared" ca="1" si="384"/>
        <v/>
      </c>
      <c r="F1661" s="157"/>
      <c r="G1661" s="158" t="str">
        <f t="shared" ca="1" si="385"/>
        <v/>
      </c>
      <c r="H1661" s="159"/>
      <c r="I1661" s="160" t="str">
        <f>IF(H1661="","",INDEX(D.1[Quy cách],MATCH(H1661,D.1[Tên sản phẩm],0)))</f>
        <v/>
      </c>
      <c r="J1661" s="35" t="str">
        <f>IF(H1661="","",INDEX(D.1[ĐVT],MATCH(H1661,D.1[Tên sản phẩm],0)))</f>
        <v/>
      </c>
      <c r="K1661" s="163" t="str">
        <f>IF(H1661="","",INDEX(D.1[Đơn giá bán
(Tham khảo)],MATCH(H1661,D.1[Tên sản phẩm],0)))</f>
        <v/>
      </c>
      <c r="L1661" s="162"/>
      <c r="M1661" s="159"/>
      <c r="N1661" s="159"/>
      <c r="O1661" s="159"/>
      <c r="P1661" s="163" t="str">
        <f t="shared" si="386"/>
        <v/>
      </c>
      <c r="Q1661" s="164"/>
      <c r="R1661" s="162"/>
      <c r="S1661" s="163" t="str">
        <f t="shared" si="387"/>
        <v/>
      </c>
      <c r="T1661" s="164" t="str">
        <f t="shared" ca="1" si="388"/>
        <v/>
      </c>
      <c r="U1661" s="163" t="str">
        <f t="shared" si="389"/>
        <v/>
      </c>
      <c r="V1661" s="163" t="str">
        <f ca="1">IF(AND(C1661&lt;&gt;"",C1661&lt;&gt;OFFSET(C1661,1,0)),SUMIFS(B.2[Giá có thuế],B.2[Số ĐK],C1661),"")</f>
        <v/>
      </c>
      <c r="W1661" s="159"/>
      <c r="X1661" s="161" t="str">
        <f>IF(W1661="","",'Thông Tin Chung'!$L$3)</f>
        <v/>
      </c>
      <c r="Y1661" s="163" t="str">
        <f t="shared" ca="1" si="390"/>
        <v/>
      </c>
      <c r="Z1661" s="165"/>
      <c r="AA1661" s="155" t="str">
        <f ca="1">IF(C1661="","",IF(OR(D1661&lt;NgayBatDau,D1661&gt;NgayKetThuc),"Ngày tháng phải nằm trong kỳ báo cáo",IF(AND(G1661&lt;&gt;"",COUNTIF(D.2[Tên khách hàng],G1661)=0),"Tên KH chưa khai báo trong DSKH",IF(AND(H1661&lt;&gt;"",COUNTIF(D.1[Tên sản phẩm],H1661)=0),"SP này chưa khai báo trong DSSP",""))))</f>
        <v/>
      </c>
      <c r="AB1661" s="23" t="str">
        <f t="shared" ca="1" si="376"/>
        <v/>
      </c>
      <c r="AC1661" s="23" t="str">
        <f t="shared" ca="1" si="377"/>
        <v/>
      </c>
      <c r="AD1661" s="23" t="str">
        <f t="shared" ca="1" si="378"/>
        <v/>
      </c>
      <c r="AE1661" s="68" t="str">
        <f t="shared" ca="1" si="379"/>
        <v/>
      </c>
      <c r="AF1661" s="69" t="str">
        <f>IF(OR(H1661="",S1661=""),"",S1661-(SUM(L1661,M1661)*INDEX(D.1[Đơn giá],MATCH(H1661,D.1[Tên sản phẩm],0))))</f>
        <v/>
      </c>
      <c r="AG1661" s="90" t="str">
        <f t="shared" ca="1" si="380"/>
        <v/>
      </c>
      <c r="AH1661" s="90"/>
    </row>
    <row r="1662" spans="2:34" ht="27.75" customHeight="1" x14ac:dyDescent="0.2">
      <c r="B1662" s="154">
        <f t="shared" si="381"/>
        <v>1659</v>
      </c>
      <c r="C1662" s="155" t="str">
        <f t="shared" ca="1" si="382"/>
        <v/>
      </c>
      <c r="D1662" s="156" t="str">
        <f t="shared" ca="1" si="383"/>
        <v/>
      </c>
      <c r="E1662" s="157" t="str">
        <f t="shared" ca="1" si="384"/>
        <v/>
      </c>
      <c r="F1662" s="157"/>
      <c r="G1662" s="158" t="str">
        <f t="shared" ca="1" si="385"/>
        <v/>
      </c>
      <c r="H1662" s="159"/>
      <c r="I1662" s="160" t="str">
        <f>IF(H1662="","",INDEX(D.1[Quy cách],MATCH(H1662,D.1[Tên sản phẩm],0)))</f>
        <v/>
      </c>
      <c r="J1662" s="35" t="str">
        <f>IF(H1662="","",INDEX(D.1[ĐVT],MATCH(H1662,D.1[Tên sản phẩm],0)))</f>
        <v/>
      </c>
      <c r="K1662" s="163" t="str">
        <f>IF(H1662="","",INDEX(D.1[Đơn giá bán
(Tham khảo)],MATCH(H1662,D.1[Tên sản phẩm],0)))</f>
        <v/>
      </c>
      <c r="L1662" s="162"/>
      <c r="M1662" s="159"/>
      <c r="N1662" s="159"/>
      <c r="O1662" s="159"/>
      <c r="P1662" s="163" t="str">
        <f t="shared" si="386"/>
        <v/>
      </c>
      <c r="Q1662" s="164"/>
      <c r="R1662" s="162"/>
      <c r="S1662" s="163" t="str">
        <f t="shared" si="387"/>
        <v/>
      </c>
      <c r="T1662" s="164" t="str">
        <f t="shared" ca="1" si="388"/>
        <v/>
      </c>
      <c r="U1662" s="163" t="str">
        <f t="shared" si="389"/>
        <v/>
      </c>
      <c r="V1662" s="163" t="str">
        <f ca="1">IF(AND(C1662&lt;&gt;"",C1662&lt;&gt;OFFSET(C1662,1,0)),SUMIFS(B.2[Giá có thuế],B.2[Số ĐK],C1662),"")</f>
        <v/>
      </c>
      <c r="W1662" s="159"/>
      <c r="X1662" s="161" t="str">
        <f>IF(W1662="","",'Thông Tin Chung'!$L$3)</f>
        <v/>
      </c>
      <c r="Y1662" s="163" t="str">
        <f t="shared" ca="1" si="390"/>
        <v/>
      </c>
      <c r="Z1662" s="165"/>
      <c r="AA1662" s="155" t="str">
        <f ca="1">IF(C1662="","",IF(OR(D1662&lt;NgayBatDau,D1662&gt;NgayKetThuc),"Ngày tháng phải nằm trong kỳ báo cáo",IF(AND(G1662&lt;&gt;"",COUNTIF(D.2[Tên khách hàng],G1662)=0),"Tên KH chưa khai báo trong DSKH",IF(AND(H1662&lt;&gt;"",COUNTIF(D.1[Tên sản phẩm],H1662)=0),"SP này chưa khai báo trong DSSP",""))))</f>
        <v/>
      </c>
      <c r="AB1662" s="23" t="str">
        <f t="shared" ca="1" si="376"/>
        <v/>
      </c>
      <c r="AC1662" s="23" t="str">
        <f t="shared" ca="1" si="377"/>
        <v/>
      </c>
      <c r="AD1662" s="23" t="str">
        <f t="shared" ca="1" si="378"/>
        <v/>
      </c>
      <c r="AE1662" s="68" t="str">
        <f t="shared" ca="1" si="379"/>
        <v/>
      </c>
      <c r="AF1662" s="69" t="str">
        <f>IF(OR(H1662="",S1662=""),"",S1662-(SUM(L1662,M1662)*INDEX(D.1[Đơn giá],MATCH(H1662,D.1[Tên sản phẩm],0))))</f>
        <v/>
      </c>
      <c r="AG1662" s="90" t="str">
        <f t="shared" ca="1" si="380"/>
        <v/>
      </c>
      <c r="AH1662" s="90"/>
    </row>
    <row r="1663" spans="2:34" ht="27.75" customHeight="1" x14ac:dyDescent="0.2">
      <c r="B1663" s="154">
        <f t="shared" si="381"/>
        <v>1660</v>
      </c>
      <c r="C1663" s="155" t="str">
        <f t="shared" ca="1" si="382"/>
        <v/>
      </c>
      <c r="D1663" s="156" t="str">
        <f t="shared" ca="1" si="383"/>
        <v/>
      </c>
      <c r="E1663" s="157" t="str">
        <f t="shared" ca="1" si="384"/>
        <v/>
      </c>
      <c r="F1663" s="157"/>
      <c r="G1663" s="158" t="str">
        <f t="shared" ca="1" si="385"/>
        <v/>
      </c>
      <c r="H1663" s="159"/>
      <c r="I1663" s="160" t="str">
        <f>IF(H1663="","",INDEX(D.1[Quy cách],MATCH(H1663,D.1[Tên sản phẩm],0)))</f>
        <v/>
      </c>
      <c r="J1663" s="35" t="str">
        <f>IF(H1663="","",INDEX(D.1[ĐVT],MATCH(H1663,D.1[Tên sản phẩm],0)))</f>
        <v/>
      </c>
      <c r="K1663" s="163" t="str">
        <f>IF(H1663="","",INDEX(D.1[Đơn giá bán
(Tham khảo)],MATCH(H1663,D.1[Tên sản phẩm],0)))</f>
        <v/>
      </c>
      <c r="L1663" s="162"/>
      <c r="M1663" s="159"/>
      <c r="N1663" s="159"/>
      <c r="O1663" s="159"/>
      <c r="P1663" s="163" t="str">
        <f t="shared" si="386"/>
        <v/>
      </c>
      <c r="Q1663" s="164"/>
      <c r="R1663" s="162"/>
      <c r="S1663" s="163" t="str">
        <f t="shared" si="387"/>
        <v/>
      </c>
      <c r="T1663" s="164" t="str">
        <f t="shared" ca="1" si="388"/>
        <v/>
      </c>
      <c r="U1663" s="163" t="str">
        <f t="shared" si="389"/>
        <v/>
      </c>
      <c r="V1663" s="163" t="str">
        <f ca="1">IF(AND(C1663&lt;&gt;"",C1663&lt;&gt;OFFSET(C1663,1,0)),SUMIFS(B.2[Giá có thuế],B.2[Số ĐK],C1663),"")</f>
        <v/>
      </c>
      <c r="W1663" s="159"/>
      <c r="X1663" s="161" t="str">
        <f>IF(W1663="","",'Thông Tin Chung'!$L$3)</f>
        <v/>
      </c>
      <c r="Y1663" s="163" t="str">
        <f t="shared" ca="1" si="390"/>
        <v/>
      </c>
      <c r="Z1663" s="165"/>
      <c r="AA1663" s="155" t="str">
        <f ca="1">IF(C1663="","",IF(OR(D1663&lt;NgayBatDau,D1663&gt;NgayKetThuc),"Ngày tháng phải nằm trong kỳ báo cáo",IF(AND(G1663&lt;&gt;"",COUNTIF(D.2[Tên khách hàng],G1663)=0),"Tên KH chưa khai báo trong DSKH",IF(AND(H1663&lt;&gt;"",COUNTIF(D.1[Tên sản phẩm],H1663)=0),"SP này chưa khai báo trong DSSP",""))))</f>
        <v/>
      </c>
      <c r="AB1663" s="23" t="str">
        <f t="shared" ca="1" si="376"/>
        <v/>
      </c>
      <c r="AC1663" s="23" t="str">
        <f t="shared" ca="1" si="377"/>
        <v/>
      </c>
      <c r="AD1663" s="23" t="str">
        <f t="shared" ca="1" si="378"/>
        <v/>
      </c>
      <c r="AE1663" s="68" t="str">
        <f t="shared" ca="1" si="379"/>
        <v/>
      </c>
      <c r="AF1663" s="69" t="str">
        <f>IF(OR(H1663="",S1663=""),"",S1663-(SUM(L1663,M1663)*INDEX(D.1[Đơn giá],MATCH(H1663,D.1[Tên sản phẩm],0))))</f>
        <v/>
      </c>
      <c r="AG1663" s="90" t="str">
        <f t="shared" ca="1" si="380"/>
        <v/>
      </c>
      <c r="AH1663" s="90"/>
    </row>
    <row r="1664" spans="2:34" ht="27.75" customHeight="1" x14ac:dyDescent="0.2">
      <c r="B1664" s="154">
        <f t="shared" si="381"/>
        <v>1661</v>
      </c>
      <c r="C1664" s="155" t="str">
        <f t="shared" ca="1" si="382"/>
        <v/>
      </c>
      <c r="D1664" s="156" t="str">
        <f t="shared" ca="1" si="383"/>
        <v/>
      </c>
      <c r="E1664" s="157" t="str">
        <f t="shared" ca="1" si="384"/>
        <v/>
      </c>
      <c r="F1664" s="157"/>
      <c r="G1664" s="158" t="str">
        <f t="shared" ca="1" si="385"/>
        <v/>
      </c>
      <c r="H1664" s="159"/>
      <c r="I1664" s="160" t="str">
        <f>IF(H1664="","",INDEX(D.1[Quy cách],MATCH(H1664,D.1[Tên sản phẩm],0)))</f>
        <v/>
      </c>
      <c r="J1664" s="35" t="str">
        <f>IF(H1664="","",INDEX(D.1[ĐVT],MATCH(H1664,D.1[Tên sản phẩm],0)))</f>
        <v/>
      </c>
      <c r="K1664" s="163" t="str">
        <f>IF(H1664="","",INDEX(D.1[Đơn giá bán
(Tham khảo)],MATCH(H1664,D.1[Tên sản phẩm],0)))</f>
        <v/>
      </c>
      <c r="L1664" s="162"/>
      <c r="M1664" s="159"/>
      <c r="N1664" s="159"/>
      <c r="O1664" s="159"/>
      <c r="P1664" s="163" t="str">
        <f t="shared" si="386"/>
        <v/>
      </c>
      <c r="Q1664" s="164"/>
      <c r="R1664" s="162"/>
      <c r="S1664" s="163" t="str">
        <f t="shared" si="387"/>
        <v/>
      </c>
      <c r="T1664" s="164" t="str">
        <f t="shared" ca="1" si="388"/>
        <v/>
      </c>
      <c r="U1664" s="163" t="str">
        <f t="shared" si="389"/>
        <v/>
      </c>
      <c r="V1664" s="163" t="str">
        <f ca="1">IF(AND(C1664&lt;&gt;"",C1664&lt;&gt;OFFSET(C1664,1,0)),SUMIFS(B.2[Giá có thuế],B.2[Số ĐK],C1664),"")</f>
        <v/>
      </c>
      <c r="W1664" s="159"/>
      <c r="X1664" s="161" t="str">
        <f>IF(W1664="","",'Thông Tin Chung'!$L$3)</f>
        <v/>
      </c>
      <c r="Y1664" s="163" t="str">
        <f t="shared" ca="1" si="390"/>
        <v/>
      </c>
      <c r="Z1664" s="165"/>
      <c r="AA1664" s="155" t="str">
        <f ca="1">IF(C1664="","",IF(OR(D1664&lt;NgayBatDau,D1664&gt;NgayKetThuc),"Ngày tháng phải nằm trong kỳ báo cáo",IF(AND(G1664&lt;&gt;"",COUNTIF(D.2[Tên khách hàng],G1664)=0),"Tên KH chưa khai báo trong DSKH",IF(AND(H1664&lt;&gt;"",COUNTIF(D.1[Tên sản phẩm],H1664)=0),"SP này chưa khai báo trong DSSP",""))))</f>
        <v/>
      </c>
      <c r="AB1664" s="23" t="str">
        <f t="shared" ca="1" si="376"/>
        <v/>
      </c>
      <c r="AC1664" s="23" t="str">
        <f t="shared" ca="1" si="377"/>
        <v/>
      </c>
      <c r="AD1664" s="23" t="str">
        <f t="shared" ca="1" si="378"/>
        <v/>
      </c>
      <c r="AE1664" s="68" t="str">
        <f t="shared" ca="1" si="379"/>
        <v/>
      </c>
      <c r="AF1664" s="69" t="str">
        <f>IF(OR(H1664="",S1664=""),"",S1664-(SUM(L1664,M1664)*INDEX(D.1[Đơn giá],MATCH(H1664,D.1[Tên sản phẩm],0))))</f>
        <v/>
      </c>
      <c r="AG1664" s="90" t="str">
        <f t="shared" ca="1" si="380"/>
        <v/>
      </c>
      <c r="AH1664" s="90"/>
    </row>
    <row r="1665" spans="2:34" ht="27.75" customHeight="1" x14ac:dyDescent="0.2">
      <c r="B1665" s="154">
        <f t="shared" si="381"/>
        <v>1662</v>
      </c>
      <c r="C1665" s="155" t="str">
        <f t="shared" ca="1" si="382"/>
        <v/>
      </c>
      <c r="D1665" s="156" t="str">
        <f t="shared" ca="1" si="383"/>
        <v/>
      </c>
      <c r="E1665" s="157" t="str">
        <f t="shared" ca="1" si="384"/>
        <v/>
      </c>
      <c r="F1665" s="157"/>
      <c r="G1665" s="158" t="str">
        <f t="shared" ca="1" si="385"/>
        <v/>
      </c>
      <c r="H1665" s="159"/>
      <c r="I1665" s="160" t="str">
        <f>IF(H1665="","",INDEX(D.1[Quy cách],MATCH(H1665,D.1[Tên sản phẩm],0)))</f>
        <v/>
      </c>
      <c r="J1665" s="35" t="str">
        <f>IF(H1665="","",INDEX(D.1[ĐVT],MATCH(H1665,D.1[Tên sản phẩm],0)))</f>
        <v/>
      </c>
      <c r="K1665" s="163" t="str">
        <f>IF(H1665="","",INDEX(D.1[Đơn giá bán
(Tham khảo)],MATCH(H1665,D.1[Tên sản phẩm],0)))</f>
        <v/>
      </c>
      <c r="L1665" s="162"/>
      <c r="M1665" s="159"/>
      <c r="N1665" s="159"/>
      <c r="O1665" s="159"/>
      <c r="P1665" s="163" t="str">
        <f t="shared" si="386"/>
        <v/>
      </c>
      <c r="Q1665" s="164"/>
      <c r="R1665" s="162"/>
      <c r="S1665" s="163" t="str">
        <f t="shared" si="387"/>
        <v/>
      </c>
      <c r="T1665" s="164" t="str">
        <f t="shared" ca="1" si="388"/>
        <v/>
      </c>
      <c r="U1665" s="163" t="str">
        <f t="shared" si="389"/>
        <v/>
      </c>
      <c r="V1665" s="163" t="str">
        <f ca="1">IF(AND(C1665&lt;&gt;"",C1665&lt;&gt;OFFSET(C1665,1,0)),SUMIFS(B.2[Giá có thuế],B.2[Số ĐK],C1665),"")</f>
        <v/>
      </c>
      <c r="W1665" s="159"/>
      <c r="X1665" s="161" t="str">
        <f>IF(W1665="","",'Thông Tin Chung'!$L$3)</f>
        <v/>
      </c>
      <c r="Y1665" s="163" t="str">
        <f t="shared" ca="1" si="390"/>
        <v/>
      </c>
      <c r="Z1665" s="165"/>
      <c r="AA1665" s="155" t="str">
        <f ca="1">IF(C1665="","",IF(OR(D1665&lt;NgayBatDau,D1665&gt;NgayKetThuc),"Ngày tháng phải nằm trong kỳ báo cáo",IF(AND(G1665&lt;&gt;"",COUNTIF(D.2[Tên khách hàng],G1665)=0),"Tên KH chưa khai báo trong DSKH",IF(AND(H1665&lt;&gt;"",COUNTIF(D.1[Tên sản phẩm],H1665)=0),"SP này chưa khai báo trong DSSP",""))))</f>
        <v/>
      </c>
      <c r="AB1665" s="23" t="str">
        <f t="shared" ca="1" si="376"/>
        <v/>
      </c>
      <c r="AC1665" s="23" t="str">
        <f t="shared" ca="1" si="377"/>
        <v/>
      </c>
      <c r="AD1665" s="23" t="str">
        <f t="shared" ca="1" si="378"/>
        <v/>
      </c>
      <c r="AE1665" s="68" t="str">
        <f t="shared" ca="1" si="379"/>
        <v/>
      </c>
      <c r="AF1665" s="69" t="str">
        <f>IF(OR(H1665="",S1665=""),"",S1665-(SUM(L1665,M1665)*INDEX(D.1[Đơn giá],MATCH(H1665,D.1[Tên sản phẩm],0))))</f>
        <v/>
      </c>
      <c r="AG1665" s="90" t="str">
        <f t="shared" ca="1" si="380"/>
        <v/>
      </c>
      <c r="AH1665" s="90"/>
    </row>
    <row r="1666" spans="2:34" ht="27.75" customHeight="1" x14ac:dyDescent="0.2">
      <c r="B1666" s="154">
        <f t="shared" si="381"/>
        <v>1663</v>
      </c>
      <c r="C1666" s="155" t="str">
        <f t="shared" ca="1" si="382"/>
        <v/>
      </c>
      <c r="D1666" s="156" t="str">
        <f t="shared" ca="1" si="383"/>
        <v/>
      </c>
      <c r="E1666" s="157" t="str">
        <f t="shared" ca="1" si="384"/>
        <v/>
      </c>
      <c r="F1666" s="157"/>
      <c r="G1666" s="158" t="str">
        <f t="shared" ca="1" si="385"/>
        <v/>
      </c>
      <c r="H1666" s="159"/>
      <c r="I1666" s="160" t="str">
        <f>IF(H1666="","",INDEX(D.1[Quy cách],MATCH(H1666,D.1[Tên sản phẩm],0)))</f>
        <v/>
      </c>
      <c r="J1666" s="35" t="str">
        <f>IF(H1666="","",INDEX(D.1[ĐVT],MATCH(H1666,D.1[Tên sản phẩm],0)))</f>
        <v/>
      </c>
      <c r="K1666" s="163" t="str">
        <f>IF(H1666="","",INDEX(D.1[Đơn giá bán
(Tham khảo)],MATCH(H1666,D.1[Tên sản phẩm],0)))</f>
        <v/>
      </c>
      <c r="L1666" s="162"/>
      <c r="M1666" s="159"/>
      <c r="N1666" s="159"/>
      <c r="O1666" s="159"/>
      <c r="P1666" s="163" t="str">
        <f t="shared" si="386"/>
        <v/>
      </c>
      <c r="Q1666" s="164"/>
      <c r="R1666" s="162"/>
      <c r="S1666" s="163" t="str">
        <f t="shared" si="387"/>
        <v/>
      </c>
      <c r="T1666" s="164" t="str">
        <f t="shared" ca="1" si="388"/>
        <v/>
      </c>
      <c r="U1666" s="163" t="str">
        <f t="shared" si="389"/>
        <v/>
      </c>
      <c r="V1666" s="163" t="str">
        <f ca="1">IF(AND(C1666&lt;&gt;"",C1666&lt;&gt;OFFSET(C1666,1,0)),SUMIFS(B.2[Giá có thuế],B.2[Số ĐK],C1666),"")</f>
        <v/>
      </c>
      <c r="W1666" s="159"/>
      <c r="X1666" s="161" t="str">
        <f>IF(W1666="","",'Thông Tin Chung'!$L$3)</f>
        <v/>
      </c>
      <c r="Y1666" s="163" t="str">
        <f t="shared" ca="1" si="390"/>
        <v/>
      </c>
      <c r="Z1666" s="165"/>
      <c r="AA1666" s="155" t="str">
        <f ca="1">IF(C1666="","",IF(OR(D1666&lt;NgayBatDau,D1666&gt;NgayKetThuc),"Ngày tháng phải nằm trong kỳ báo cáo",IF(AND(G1666&lt;&gt;"",COUNTIF(D.2[Tên khách hàng],G1666)=0),"Tên KH chưa khai báo trong DSKH",IF(AND(H1666&lt;&gt;"",COUNTIF(D.1[Tên sản phẩm],H1666)=0),"SP này chưa khai báo trong DSSP",""))))</f>
        <v/>
      </c>
      <c r="AB1666" s="23" t="str">
        <f t="shared" ca="1" si="376"/>
        <v/>
      </c>
      <c r="AC1666" s="23" t="str">
        <f t="shared" ca="1" si="377"/>
        <v/>
      </c>
      <c r="AD1666" s="23" t="str">
        <f t="shared" ca="1" si="378"/>
        <v/>
      </c>
      <c r="AE1666" s="68" t="str">
        <f t="shared" ca="1" si="379"/>
        <v/>
      </c>
      <c r="AF1666" s="69" t="str">
        <f>IF(OR(H1666="",S1666=""),"",S1666-(SUM(L1666,M1666)*INDEX(D.1[Đơn giá],MATCH(H1666,D.1[Tên sản phẩm],0))))</f>
        <v/>
      </c>
      <c r="AG1666" s="90" t="str">
        <f t="shared" ca="1" si="380"/>
        <v/>
      </c>
      <c r="AH1666" s="90"/>
    </row>
    <row r="1667" spans="2:34" ht="27.75" customHeight="1" x14ac:dyDescent="0.2">
      <c r="B1667" s="154">
        <f t="shared" si="381"/>
        <v>1664</v>
      </c>
      <c r="C1667" s="155" t="str">
        <f t="shared" ca="1" si="382"/>
        <v/>
      </c>
      <c r="D1667" s="156" t="str">
        <f t="shared" ca="1" si="383"/>
        <v/>
      </c>
      <c r="E1667" s="157" t="str">
        <f t="shared" ca="1" si="384"/>
        <v/>
      </c>
      <c r="F1667" s="157"/>
      <c r="G1667" s="158" t="str">
        <f t="shared" ca="1" si="385"/>
        <v/>
      </c>
      <c r="H1667" s="159"/>
      <c r="I1667" s="160" t="str">
        <f>IF(H1667="","",INDEX(D.1[Quy cách],MATCH(H1667,D.1[Tên sản phẩm],0)))</f>
        <v/>
      </c>
      <c r="J1667" s="35" t="str">
        <f>IF(H1667="","",INDEX(D.1[ĐVT],MATCH(H1667,D.1[Tên sản phẩm],0)))</f>
        <v/>
      </c>
      <c r="K1667" s="163" t="str">
        <f>IF(H1667="","",INDEX(D.1[Đơn giá bán
(Tham khảo)],MATCH(H1667,D.1[Tên sản phẩm],0)))</f>
        <v/>
      </c>
      <c r="L1667" s="162"/>
      <c r="M1667" s="159"/>
      <c r="N1667" s="159"/>
      <c r="O1667" s="159"/>
      <c r="P1667" s="163" t="str">
        <f t="shared" si="386"/>
        <v/>
      </c>
      <c r="Q1667" s="164"/>
      <c r="R1667" s="162"/>
      <c r="S1667" s="163" t="str">
        <f t="shared" si="387"/>
        <v/>
      </c>
      <c r="T1667" s="164" t="str">
        <f t="shared" ca="1" si="388"/>
        <v/>
      </c>
      <c r="U1667" s="163" t="str">
        <f t="shared" si="389"/>
        <v/>
      </c>
      <c r="V1667" s="163" t="str">
        <f ca="1">IF(AND(C1667&lt;&gt;"",C1667&lt;&gt;OFFSET(C1667,1,0)),SUMIFS(B.2[Giá có thuế],B.2[Số ĐK],C1667),"")</f>
        <v/>
      </c>
      <c r="W1667" s="159"/>
      <c r="X1667" s="161" t="str">
        <f>IF(W1667="","",'Thông Tin Chung'!$L$3)</f>
        <v/>
      </c>
      <c r="Y1667" s="163" t="str">
        <f t="shared" ca="1" si="390"/>
        <v/>
      </c>
      <c r="Z1667" s="165"/>
      <c r="AA1667" s="155" t="str">
        <f ca="1">IF(C1667="","",IF(OR(D1667&lt;NgayBatDau,D1667&gt;NgayKetThuc),"Ngày tháng phải nằm trong kỳ báo cáo",IF(AND(G1667&lt;&gt;"",COUNTIF(D.2[Tên khách hàng],G1667)=0),"Tên KH chưa khai báo trong DSKH",IF(AND(H1667&lt;&gt;"",COUNTIF(D.1[Tên sản phẩm],H1667)=0),"SP này chưa khai báo trong DSSP",""))))</f>
        <v/>
      </c>
      <c r="AB1667" s="23" t="str">
        <f t="shared" ref="AB1667:AB1730" ca="1" si="391">IF(D1667="","",IF(D1667&lt;B3LocTuNgay,0,IF(D1667&lt;=B3LocDenNgay,1,"")))</f>
        <v/>
      </c>
      <c r="AC1667" s="23" t="str">
        <f t="shared" ref="AC1667:AC1730" ca="1" si="392">IF(D1667="","",IF(D1667&lt;B4LocTuNgay,0,IF(D1667&lt;=B4LocDenNgay,1,"")))</f>
        <v/>
      </c>
      <c r="AD1667" s="23" t="str">
        <f t="shared" ref="AD1667:AD1730" ca="1" si="393">IF(D1667="","",IF(D1667&lt;B5LocTuNgay,0,IF(D1667&lt;=B5LocDenNgay,1,"")))</f>
        <v/>
      </c>
      <c r="AE1667" s="68" t="str">
        <f t="shared" ref="AE1667:AE1730" ca="1" si="394">IF(D1667="","",MONTH(D1667))</f>
        <v/>
      </c>
      <c r="AF1667" s="69" t="str">
        <f>IF(OR(H1667="",S1667=""),"",S1667-(SUM(L1667,M1667)*INDEX(D.1[Đơn giá],MATCH(H1667,D.1[Tên sản phẩm],0))))</f>
        <v/>
      </c>
      <c r="AG1667" s="90" t="str">
        <f t="shared" ref="AG1667:AG1730" ca="1" si="395">IF(E1667="","",IF(E1667=SoChungTuInPXK,B1667,""))</f>
        <v/>
      </c>
      <c r="AH1667" s="90"/>
    </row>
    <row r="1668" spans="2:34" ht="27.75" customHeight="1" x14ac:dyDescent="0.2">
      <c r="B1668" s="154">
        <f t="shared" ref="B1668:B1731" si="396">ROW(A1668)-3</f>
        <v>1665</v>
      </c>
      <c r="C1668" s="155" t="str">
        <f t="shared" ref="C1668:C1731" ca="1" si="397">IF(AND(D1668="",E1668="",G1668=""),"",IF(AND(D1668=OFFSET(D1668,-1,0),E1668=OFFSET(E1668,-1,0),G1668=OFFSET(G1668,-1,0)),OFFSET(B1668,-1,1),B1668))</f>
        <v/>
      </c>
      <c r="D1668" s="156" t="str">
        <f t="shared" ref="D1668:D1731" ca="1" si="398">IF(AND($H1668&lt;&gt;"",B1668&lt;&gt;1),OFFSET(C1668,-1,1),"")</f>
        <v/>
      </c>
      <c r="E1668" s="157" t="str">
        <f t="shared" ref="E1668:E1731" ca="1" si="399">IF(AND($H1668&lt;&gt;"",B1668&lt;&gt;1),OFFSET(D1668,-1,1),"")</f>
        <v/>
      </c>
      <c r="F1668" s="157"/>
      <c r="G1668" s="158" t="str">
        <f t="shared" ref="G1668:G1731" ca="1" si="400">IF(AND($H1668&lt;&gt;"",B1668&lt;&gt;1),OFFSET(F1668,-1,1),"")</f>
        <v/>
      </c>
      <c r="H1668" s="159"/>
      <c r="I1668" s="160" t="str">
        <f>IF(H1668="","",INDEX(D.1[Quy cách],MATCH(H1668,D.1[Tên sản phẩm],0)))</f>
        <v/>
      </c>
      <c r="J1668" s="35" t="str">
        <f>IF(H1668="","",INDEX(D.1[ĐVT],MATCH(H1668,D.1[Tên sản phẩm],0)))</f>
        <v/>
      </c>
      <c r="K1668" s="163" t="str">
        <f>IF(H1668="","",INDEX(D.1[Đơn giá bán
(Tham khảo)],MATCH(H1668,D.1[Tên sản phẩm],0)))</f>
        <v/>
      </c>
      <c r="L1668" s="162"/>
      <c r="M1668" s="159"/>
      <c r="N1668" s="159"/>
      <c r="O1668" s="159"/>
      <c r="P1668" s="163" t="str">
        <f t="shared" ref="P1668:P1731" si="401">IF(AND(K1668&lt;&gt;"",L1668&lt;&gt;""),K1668*L1668,IF(AND(N1668&lt;&gt;"",O1668&lt;&gt;""),N1668*O1668,""))</f>
        <v/>
      </c>
      <c r="Q1668" s="164"/>
      <c r="R1668" s="162"/>
      <c r="S1668" s="163" t="str">
        <f t="shared" ref="S1668:S1731" si="402">IF(P1668="","",P1668-SUM(R1668))</f>
        <v/>
      </c>
      <c r="T1668" s="164" t="str">
        <f t="shared" ref="T1668:T1731" ca="1" si="403">IF(AND(S1668&lt;&gt;"",C1668=OFFSET(C1668,-1,0)),OFFSET(S1668,-1,1),"")</f>
        <v/>
      </c>
      <c r="U1668" s="163" t="str">
        <f t="shared" ref="U1668:U1731" si="404">IF(S1668="","",S1668*SUM(1,T1668))</f>
        <v/>
      </c>
      <c r="V1668" s="163" t="str">
        <f ca="1">IF(AND(C1668&lt;&gt;"",C1668&lt;&gt;OFFSET(C1668,1,0)),SUMIFS(B.2[Giá có thuế],B.2[Số ĐK],C1668),"")</f>
        <v/>
      </c>
      <c r="W1668" s="159"/>
      <c r="X1668" s="161" t="str">
        <f>IF(W1668="","",'Thông Tin Chung'!$L$3)</f>
        <v/>
      </c>
      <c r="Y1668" s="163" t="str">
        <f t="shared" ref="Y1668:Y1731" ca="1" si="405">IF(AND(V1668&lt;&gt;"",W1668&lt;&gt;"",V1668&lt;&gt;0),V1668-W1668,"")</f>
        <v/>
      </c>
      <c r="Z1668" s="165"/>
      <c r="AA1668" s="155" t="str">
        <f ca="1">IF(C1668="","",IF(OR(D1668&lt;NgayBatDau,D1668&gt;NgayKetThuc),"Ngày tháng phải nằm trong kỳ báo cáo",IF(AND(G1668&lt;&gt;"",COUNTIF(D.2[Tên khách hàng],G1668)=0),"Tên KH chưa khai báo trong DSKH",IF(AND(H1668&lt;&gt;"",COUNTIF(D.1[Tên sản phẩm],H1668)=0),"SP này chưa khai báo trong DSSP",""))))</f>
        <v/>
      </c>
      <c r="AB1668" s="23" t="str">
        <f t="shared" ca="1" si="391"/>
        <v/>
      </c>
      <c r="AC1668" s="23" t="str">
        <f t="shared" ca="1" si="392"/>
        <v/>
      </c>
      <c r="AD1668" s="23" t="str">
        <f t="shared" ca="1" si="393"/>
        <v/>
      </c>
      <c r="AE1668" s="68" t="str">
        <f t="shared" ca="1" si="394"/>
        <v/>
      </c>
      <c r="AF1668" s="69" t="str">
        <f>IF(OR(H1668="",S1668=""),"",S1668-(SUM(L1668,M1668)*INDEX(D.1[Đơn giá],MATCH(H1668,D.1[Tên sản phẩm],0))))</f>
        <v/>
      </c>
      <c r="AG1668" s="90" t="str">
        <f t="shared" ca="1" si="395"/>
        <v/>
      </c>
      <c r="AH1668" s="90"/>
    </row>
    <row r="1669" spans="2:34" ht="27.75" customHeight="1" x14ac:dyDescent="0.2">
      <c r="B1669" s="154">
        <f t="shared" si="396"/>
        <v>1666</v>
      </c>
      <c r="C1669" s="155" t="str">
        <f t="shared" ca="1" si="397"/>
        <v/>
      </c>
      <c r="D1669" s="156" t="str">
        <f t="shared" ca="1" si="398"/>
        <v/>
      </c>
      <c r="E1669" s="157" t="str">
        <f t="shared" ca="1" si="399"/>
        <v/>
      </c>
      <c r="F1669" s="157"/>
      <c r="G1669" s="158" t="str">
        <f t="shared" ca="1" si="400"/>
        <v/>
      </c>
      <c r="H1669" s="159"/>
      <c r="I1669" s="160" t="str">
        <f>IF(H1669="","",INDEX(D.1[Quy cách],MATCH(H1669,D.1[Tên sản phẩm],0)))</f>
        <v/>
      </c>
      <c r="J1669" s="35" t="str">
        <f>IF(H1669="","",INDEX(D.1[ĐVT],MATCH(H1669,D.1[Tên sản phẩm],0)))</f>
        <v/>
      </c>
      <c r="K1669" s="163" t="str">
        <f>IF(H1669="","",INDEX(D.1[Đơn giá bán
(Tham khảo)],MATCH(H1669,D.1[Tên sản phẩm],0)))</f>
        <v/>
      </c>
      <c r="L1669" s="162"/>
      <c r="M1669" s="159"/>
      <c r="N1669" s="159"/>
      <c r="O1669" s="159"/>
      <c r="P1669" s="163" t="str">
        <f t="shared" si="401"/>
        <v/>
      </c>
      <c r="Q1669" s="164"/>
      <c r="R1669" s="162"/>
      <c r="S1669" s="163" t="str">
        <f t="shared" si="402"/>
        <v/>
      </c>
      <c r="T1669" s="164" t="str">
        <f t="shared" ca="1" si="403"/>
        <v/>
      </c>
      <c r="U1669" s="163" t="str">
        <f t="shared" si="404"/>
        <v/>
      </c>
      <c r="V1669" s="163" t="str">
        <f ca="1">IF(AND(C1669&lt;&gt;"",C1669&lt;&gt;OFFSET(C1669,1,0)),SUMIFS(B.2[Giá có thuế],B.2[Số ĐK],C1669),"")</f>
        <v/>
      </c>
      <c r="W1669" s="159"/>
      <c r="X1669" s="161" t="str">
        <f>IF(W1669="","",'Thông Tin Chung'!$L$3)</f>
        <v/>
      </c>
      <c r="Y1669" s="163" t="str">
        <f t="shared" ca="1" si="405"/>
        <v/>
      </c>
      <c r="Z1669" s="165"/>
      <c r="AA1669" s="155" t="str">
        <f ca="1">IF(C1669="","",IF(OR(D1669&lt;NgayBatDau,D1669&gt;NgayKetThuc),"Ngày tháng phải nằm trong kỳ báo cáo",IF(AND(G1669&lt;&gt;"",COUNTIF(D.2[Tên khách hàng],G1669)=0),"Tên KH chưa khai báo trong DSKH",IF(AND(H1669&lt;&gt;"",COUNTIF(D.1[Tên sản phẩm],H1669)=0),"SP này chưa khai báo trong DSSP",""))))</f>
        <v/>
      </c>
      <c r="AB1669" s="23" t="str">
        <f t="shared" ca="1" si="391"/>
        <v/>
      </c>
      <c r="AC1669" s="23" t="str">
        <f t="shared" ca="1" si="392"/>
        <v/>
      </c>
      <c r="AD1669" s="23" t="str">
        <f t="shared" ca="1" si="393"/>
        <v/>
      </c>
      <c r="AE1669" s="68" t="str">
        <f t="shared" ca="1" si="394"/>
        <v/>
      </c>
      <c r="AF1669" s="69" t="str">
        <f>IF(OR(H1669="",S1669=""),"",S1669-(SUM(L1669,M1669)*INDEX(D.1[Đơn giá],MATCH(H1669,D.1[Tên sản phẩm],0))))</f>
        <v/>
      </c>
      <c r="AG1669" s="90" t="str">
        <f t="shared" ca="1" si="395"/>
        <v/>
      </c>
      <c r="AH1669" s="90"/>
    </row>
    <row r="1670" spans="2:34" ht="27.75" customHeight="1" x14ac:dyDescent="0.2">
      <c r="B1670" s="154">
        <f t="shared" si="396"/>
        <v>1667</v>
      </c>
      <c r="C1670" s="155" t="str">
        <f t="shared" ca="1" si="397"/>
        <v/>
      </c>
      <c r="D1670" s="156" t="str">
        <f t="shared" ca="1" si="398"/>
        <v/>
      </c>
      <c r="E1670" s="157" t="str">
        <f t="shared" ca="1" si="399"/>
        <v/>
      </c>
      <c r="F1670" s="157"/>
      <c r="G1670" s="158" t="str">
        <f t="shared" ca="1" si="400"/>
        <v/>
      </c>
      <c r="H1670" s="159"/>
      <c r="I1670" s="160" t="str">
        <f>IF(H1670="","",INDEX(D.1[Quy cách],MATCH(H1670,D.1[Tên sản phẩm],0)))</f>
        <v/>
      </c>
      <c r="J1670" s="35" t="str">
        <f>IF(H1670="","",INDEX(D.1[ĐVT],MATCH(H1670,D.1[Tên sản phẩm],0)))</f>
        <v/>
      </c>
      <c r="K1670" s="163" t="str">
        <f>IF(H1670="","",INDEX(D.1[Đơn giá bán
(Tham khảo)],MATCH(H1670,D.1[Tên sản phẩm],0)))</f>
        <v/>
      </c>
      <c r="L1670" s="162"/>
      <c r="M1670" s="159"/>
      <c r="N1670" s="159"/>
      <c r="O1670" s="159"/>
      <c r="P1670" s="163" t="str">
        <f t="shared" si="401"/>
        <v/>
      </c>
      <c r="Q1670" s="164"/>
      <c r="R1670" s="162"/>
      <c r="S1670" s="163" t="str">
        <f t="shared" si="402"/>
        <v/>
      </c>
      <c r="T1670" s="164" t="str">
        <f t="shared" ca="1" si="403"/>
        <v/>
      </c>
      <c r="U1670" s="163" t="str">
        <f t="shared" si="404"/>
        <v/>
      </c>
      <c r="V1670" s="163" t="str">
        <f ca="1">IF(AND(C1670&lt;&gt;"",C1670&lt;&gt;OFFSET(C1670,1,0)),SUMIFS(B.2[Giá có thuế],B.2[Số ĐK],C1670),"")</f>
        <v/>
      </c>
      <c r="W1670" s="159"/>
      <c r="X1670" s="161" t="str">
        <f>IF(W1670="","",'Thông Tin Chung'!$L$3)</f>
        <v/>
      </c>
      <c r="Y1670" s="163" t="str">
        <f t="shared" ca="1" si="405"/>
        <v/>
      </c>
      <c r="Z1670" s="165"/>
      <c r="AA1670" s="155" t="str">
        <f ca="1">IF(C1670="","",IF(OR(D1670&lt;NgayBatDau,D1670&gt;NgayKetThuc),"Ngày tháng phải nằm trong kỳ báo cáo",IF(AND(G1670&lt;&gt;"",COUNTIF(D.2[Tên khách hàng],G1670)=0),"Tên KH chưa khai báo trong DSKH",IF(AND(H1670&lt;&gt;"",COUNTIF(D.1[Tên sản phẩm],H1670)=0),"SP này chưa khai báo trong DSSP",""))))</f>
        <v/>
      </c>
      <c r="AB1670" s="23" t="str">
        <f t="shared" ca="1" si="391"/>
        <v/>
      </c>
      <c r="AC1670" s="23" t="str">
        <f t="shared" ca="1" si="392"/>
        <v/>
      </c>
      <c r="AD1670" s="23" t="str">
        <f t="shared" ca="1" si="393"/>
        <v/>
      </c>
      <c r="AE1670" s="68" t="str">
        <f t="shared" ca="1" si="394"/>
        <v/>
      </c>
      <c r="AF1670" s="69" t="str">
        <f>IF(OR(H1670="",S1670=""),"",S1670-(SUM(L1670,M1670)*INDEX(D.1[Đơn giá],MATCH(H1670,D.1[Tên sản phẩm],0))))</f>
        <v/>
      </c>
      <c r="AG1670" s="90" t="str">
        <f t="shared" ca="1" si="395"/>
        <v/>
      </c>
      <c r="AH1670" s="90"/>
    </row>
    <row r="1671" spans="2:34" ht="27.75" customHeight="1" x14ac:dyDescent="0.2">
      <c r="B1671" s="154">
        <f t="shared" si="396"/>
        <v>1668</v>
      </c>
      <c r="C1671" s="155" t="str">
        <f t="shared" ca="1" si="397"/>
        <v/>
      </c>
      <c r="D1671" s="156" t="str">
        <f t="shared" ca="1" si="398"/>
        <v/>
      </c>
      <c r="E1671" s="157" t="str">
        <f t="shared" ca="1" si="399"/>
        <v/>
      </c>
      <c r="F1671" s="157"/>
      <c r="G1671" s="158" t="str">
        <f t="shared" ca="1" si="400"/>
        <v/>
      </c>
      <c r="H1671" s="159"/>
      <c r="I1671" s="160" t="str">
        <f>IF(H1671="","",INDEX(D.1[Quy cách],MATCH(H1671,D.1[Tên sản phẩm],0)))</f>
        <v/>
      </c>
      <c r="J1671" s="35" t="str">
        <f>IF(H1671="","",INDEX(D.1[ĐVT],MATCH(H1671,D.1[Tên sản phẩm],0)))</f>
        <v/>
      </c>
      <c r="K1671" s="163" t="str">
        <f>IF(H1671="","",INDEX(D.1[Đơn giá bán
(Tham khảo)],MATCH(H1671,D.1[Tên sản phẩm],0)))</f>
        <v/>
      </c>
      <c r="L1671" s="162"/>
      <c r="M1671" s="159"/>
      <c r="N1671" s="159"/>
      <c r="O1671" s="159"/>
      <c r="P1671" s="163" t="str">
        <f t="shared" si="401"/>
        <v/>
      </c>
      <c r="Q1671" s="164"/>
      <c r="R1671" s="162"/>
      <c r="S1671" s="163" t="str">
        <f t="shared" si="402"/>
        <v/>
      </c>
      <c r="T1671" s="164" t="str">
        <f t="shared" ca="1" si="403"/>
        <v/>
      </c>
      <c r="U1671" s="163" t="str">
        <f t="shared" si="404"/>
        <v/>
      </c>
      <c r="V1671" s="163" t="str">
        <f ca="1">IF(AND(C1671&lt;&gt;"",C1671&lt;&gt;OFFSET(C1671,1,0)),SUMIFS(B.2[Giá có thuế],B.2[Số ĐK],C1671),"")</f>
        <v/>
      </c>
      <c r="W1671" s="159"/>
      <c r="X1671" s="161" t="str">
        <f>IF(W1671="","",'Thông Tin Chung'!$L$3)</f>
        <v/>
      </c>
      <c r="Y1671" s="163" t="str">
        <f t="shared" ca="1" si="405"/>
        <v/>
      </c>
      <c r="Z1671" s="165"/>
      <c r="AA1671" s="155" t="str">
        <f ca="1">IF(C1671="","",IF(OR(D1671&lt;NgayBatDau,D1671&gt;NgayKetThuc),"Ngày tháng phải nằm trong kỳ báo cáo",IF(AND(G1671&lt;&gt;"",COUNTIF(D.2[Tên khách hàng],G1671)=0),"Tên KH chưa khai báo trong DSKH",IF(AND(H1671&lt;&gt;"",COUNTIF(D.1[Tên sản phẩm],H1671)=0),"SP này chưa khai báo trong DSSP",""))))</f>
        <v/>
      </c>
      <c r="AB1671" s="23" t="str">
        <f t="shared" ca="1" si="391"/>
        <v/>
      </c>
      <c r="AC1671" s="23" t="str">
        <f t="shared" ca="1" si="392"/>
        <v/>
      </c>
      <c r="AD1671" s="23" t="str">
        <f t="shared" ca="1" si="393"/>
        <v/>
      </c>
      <c r="AE1671" s="68" t="str">
        <f t="shared" ca="1" si="394"/>
        <v/>
      </c>
      <c r="AF1671" s="69" t="str">
        <f>IF(OR(H1671="",S1671=""),"",S1671-(SUM(L1671,M1671)*INDEX(D.1[Đơn giá],MATCH(H1671,D.1[Tên sản phẩm],0))))</f>
        <v/>
      </c>
      <c r="AG1671" s="90" t="str">
        <f t="shared" ca="1" si="395"/>
        <v/>
      </c>
      <c r="AH1671" s="90"/>
    </row>
    <row r="1672" spans="2:34" ht="27.75" customHeight="1" x14ac:dyDescent="0.2">
      <c r="B1672" s="154">
        <f t="shared" si="396"/>
        <v>1669</v>
      </c>
      <c r="C1672" s="155" t="str">
        <f t="shared" ca="1" si="397"/>
        <v/>
      </c>
      <c r="D1672" s="156" t="str">
        <f t="shared" ca="1" si="398"/>
        <v/>
      </c>
      <c r="E1672" s="157" t="str">
        <f t="shared" ca="1" si="399"/>
        <v/>
      </c>
      <c r="F1672" s="157"/>
      <c r="G1672" s="158" t="str">
        <f t="shared" ca="1" si="400"/>
        <v/>
      </c>
      <c r="H1672" s="159"/>
      <c r="I1672" s="160" t="str">
        <f>IF(H1672="","",INDEX(D.1[Quy cách],MATCH(H1672,D.1[Tên sản phẩm],0)))</f>
        <v/>
      </c>
      <c r="J1672" s="35" t="str">
        <f>IF(H1672="","",INDEX(D.1[ĐVT],MATCH(H1672,D.1[Tên sản phẩm],0)))</f>
        <v/>
      </c>
      <c r="K1672" s="163" t="str">
        <f>IF(H1672="","",INDEX(D.1[Đơn giá bán
(Tham khảo)],MATCH(H1672,D.1[Tên sản phẩm],0)))</f>
        <v/>
      </c>
      <c r="L1672" s="162"/>
      <c r="M1672" s="159"/>
      <c r="N1672" s="159"/>
      <c r="O1672" s="159"/>
      <c r="P1672" s="163" t="str">
        <f t="shared" si="401"/>
        <v/>
      </c>
      <c r="Q1672" s="164"/>
      <c r="R1672" s="162"/>
      <c r="S1672" s="163" t="str">
        <f t="shared" si="402"/>
        <v/>
      </c>
      <c r="T1672" s="164" t="str">
        <f t="shared" ca="1" si="403"/>
        <v/>
      </c>
      <c r="U1672" s="163" t="str">
        <f t="shared" si="404"/>
        <v/>
      </c>
      <c r="V1672" s="163" t="str">
        <f ca="1">IF(AND(C1672&lt;&gt;"",C1672&lt;&gt;OFFSET(C1672,1,0)),SUMIFS(B.2[Giá có thuế],B.2[Số ĐK],C1672),"")</f>
        <v/>
      </c>
      <c r="W1672" s="159"/>
      <c r="X1672" s="161" t="str">
        <f>IF(W1672="","",'Thông Tin Chung'!$L$3)</f>
        <v/>
      </c>
      <c r="Y1672" s="163" t="str">
        <f t="shared" ca="1" si="405"/>
        <v/>
      </c>
      <c r="Z1672" s="165"/>
      <c r="AA1672" s="155" t="str">
        <f ca="1">IF(C1672="","",IF(OR(D1672&lt;NgayBatDau,D1672&gt;NgayKetThuc),"Ngày tháng phải nằm trong kỳ báo cáo",IF(AND(G1672&lt;&gt;"",COUNTIF(D.2[Tên khách hàng],G1672)=0),"Tên KH chưa khai báo trong DSKH",IF(AND(H1672&lt;&gt;"",COUNTIF(D.1[Tên sản phẩm],H1672)=0),"SP này chưa khai báo trong DSSP",""))))</f>
        <v/>
      </c>
      <c r="AB1672" s="23" t="str">
        <f t="shared" ca="1" si="391"/>
        <v/>
      </c>
      <c r="AC1672" s="23" t="str">
        <f t="shared" ca="1" si="392"/>
        <v/>
      </c>
      <c r="AD1672" s="23" t="str">
        <f t="shared" ca="1" si="393"/>
        <v/>
      </c>
      <c r="AE1672" s="68" t="str">
        <f t="shared" ca="1" si="394"/>
        <v/>
      </c>
      <c r="AF1672" s="69" t="str">
        <f>IF(OR(H1672="",S1672=""),"",S1672-(SUM(L1672,M1672)*INDEX(D.1[Đơn giá],MATCH(H1672,D.1[Tên sản phẩm],0))))</f>
        <v/>
      </c>
      <c r="AG1672" s="90" t="str">
        <f t="shared" ca="1" si="395"/>
        <v/>
      </c>
      <c r="AH1672" s="90"/>
    </row>
    <row r="1673" spans="2:34" ht="27.75" customHeight="1" x14ac:dyDescent="0.2">
      <c r="B1673" s="154">
        <f t="shared" si="396"/>
        <v>1670</v>
      </c>
      <c r="C1673" s="155" t="str">
        <f t="shared" ca="1" si="397"/>
        <v/>
      </c>
      <c r="D1673" s="156" t="str">
        <f t="shared" ca="1" si="398"/>
        <v/>
      </c>
      <c r="E1673" s="157" t="str">
        <f t="shared" ca="1" si="399"/>
        <v/>
      </c>
      <c r="F1673" s="157"/>
      <c r="G1673" s="158" t="str">
        <f t="shared" ca="1" si="400"/>
        <v/>
      </c>
      <c r="H1673" s="159"/>
      <c r="I1673" s="160" t="str">
        <f>IF(H1673="","",INDEX(D.1[Quy cách],MATCH(H1673,D.1[Tên sản phẩm],0)))</f>
        <v/>
      </c>
      <c r="J1673" s="35" t="str">
        <f>IF(H1673="","",INDEX(D.1[ĐVT],MATCH(H1673,D.1[Tên sản phẩm],0)))</f>
        <v/>
      </c>
      <c r="K1673" s="163" t="str">
        <f>IF(H1673="","",INDEX(D.1[Đơn giá bán
(Tham khảo)],MATCH(H1673,D.1[Tên sản phẩm],0)))</f>
        <v/>
      </c>
      <c r="L1673" s="162"/>
      <c r="M1673" s="159"/>
      <c r="N1673" s="159"/>
      <c r="O1673" s="159"/>
      <c r="P1673" s="163" t="str">
        <f t="shared" si="401"/>
        <v/>
      </c>
      <c r="Q1673" s="164"/>
      <c r="R1673" s="162"/>
      <c r="S1673" s="163" t="str">
        <f t="shared" si="402"/>
        <v/>
      </c>
      <c r="T1673" s="164" t="str">
        <f t="shared" ca="1" si="403"/>
        <v/>
      </c>
      <c r="U1673" s="163" t="str">
        <f t="shared" si="404"/>
        <v/>
      </c>
      <c r="V1673" s="163" t="str">
        <f ca="1">IF(AND(C1673&lt;&gt;"",C1673&lt;&gt;OFFSET(C1673,1,0)),SUMIFS(B.2[Giá có thuế],B.2[Số ĐK],C1673),"")</f>
        <v/>
      </c>
      <c r="W1673" s="159"/>
      <c r="X1673" s="161" t="str">
        <f>IF(W1673="","",'Thông Tin Chung'!$L$3)</f>
        <v/>
      </c>
      <c r="Y1673" s="163" t="str">
        <f t="shared" ca="1" si="405"/>
        <v/>
      </c>
      <c r="Z1673" s="165"/>
      <c r="AA1673" s="155" t="str">
        <f ca="1">IF(C1673="","",IF(OR(D1673&lt;NgayBatDau,D1673&gt;NgayKetThuc),"Ngày tháng phải nằm trong kỳ báo cáo",IF(AND(G1673&lt;&gt;"",COUNTIF(D.2[Tên khách hàng],G1673)=0),"Tên KH chưa khai báo trong DSKH",IF(AND(H1673&lt;&gt;"",COUNTIF(D.1[Tên sản phẩm],H1673)=0),"SP này chưa khai báo trong DSSP",""))))</f>
        <v/>
      </c>
      <c r="AB1673" s="23" t="str">
        <f t="shared" ca="1" si="391"/>
        <v/>
      </c>
      <c r="AC1673" s="23" t="str">
        <f t="shared" ca="1" si="392"/>
        <v/>
      </c>
      <c r="AD1673" s="23" t="str">
        <f t="shared" ca="1" si="393"/>
        <v/>
      </c>
      <c r="AE1673" s="68" t="str">
        <f t="shared" ca="1" si="394"/>
        <v/>
      </c>
      <c r="AF1673" s="69" t="str">
        <f>IF(OR(H1673="",S1673=""),"",S1673-(SUM(L1673,M1673)*INDEX(D.1[Đơn giá],MATCH(H1673,D.1[Tên sản phẩm],0))))</f>
        <v/>
      </c>
      <c r="AG1673" s="90" t="str">
        <f t="shared" ca="1" si="395"/>
        <v/>
      </c>
      <c r="AH1673" s="90"/>
    </row>
    <row r="1674" spans="2:34" ht="27.75" customHeight="1" x14ac:dyDescent="0.2">
      <c r="B1674" s="154">
        <f t="shared" si="396"/>
        <v>1671</v>
      </c>
      <c r="C1674" s="155" t="str">
        <f t="shared" ca="1" si="397"/>
        <v/>
      </c>
      <c r="D1674" s="156" t="str">
        <f t="shared" ca="1" si="398"/>
        <v/>
      </c>
      <c r="E1674" s="157" t="str">
        <f t="shared" ca="1" si="399"/>
        <v/>
      </c>
      <c r="F1674" s="157"/>
      <c r="G1674" s="158" t="str">
        <f t="shared" ca="1" si="400"/>
        <v/>
      </c>
      <c r="H1674" s="159"/>
      <c r="I1674" s="160" t="str">
        <f>IF(H1674="","",INDEX(D.1[Quy cách],MATCH(H1674,D.1[Tên sản phẩm],0)))</f>
        <v/>
      </c>
      <c r="J1674" s="35" t="str">
        <f>IF(H1674="","",INDEX(D.1[ĐVT],MATCH(H1674,D.1[Tên sản phẩm],0)))</f>
        <v/>
      </c>
      <c r="K1674" s="163" t="str">
        <f>IF(H1674="","",INDEX(D.1[Đơn giá bán
(Tham khảo)],MATCH(H1674,D.1[Tên sản phẩm],0)))</f>
        <v/>
      </c>
      <c r="L1674" s="162"/>
      <c r="M1674" s="159"/>
      <c r="N1674" s="159"/>
      <c r="O1674" s="159"/>
      <c r="P1674" s="163" t="str">
        <f t="shared" si="401"/>
        <v/>
      </c>
      <c r="Q1674" s="164"/>
      <c r="R1674" s="162"/>
      <c r="S1674" s="163" t="str">
        <f t="shared" si="402"/>
        <v/>
      </c>
      <c r="T1674" s="164" t="str">
        <f t="shared" ca="1" si="403"/>
        <v/>
      </c>
      <c r="U1674" s="163" t="str">
        <f t="shared" si="404"/>
        <v/>
      </c>
      <c r="V1674" s="163" t="str">
        <f ca="1">IF(AND(C1674&lt;&gt;"",C1674&lt;&gt;OFFSET(C1674,1,0)),SUMIFS(B.2[Giá có thuế],B.2[Số ĐK],C1674),"")</f>
        <v/>
      </c>
      <c r="W1674" s="159"/>
      <c r="X1674" s="161" t="str">
        <f>IF(W1674="","",'Thông Tin Chung'!$L$3)</f>
        <v/>
      </c>
      <c r="Y1674" s="163" t="str">
        <f t="shared" ca="1" si="405"/>
        <v/>
      </c>
      <c r="Z1674" s="165"/>
      <c r="AA1674" s="155" t="str">
        <f ca="1">IF(C1674="","",IF(OR(D1674&lt;NgayBatDau,D1674&gt;NgayKetThuc),"Ngày tháng phải nằm trong kỳ báo cáo",IF(AND(G1674&lt;&gt;"",COUNTIF(D.2[Tên khách hàng],G1674)=0),"Tên KH chưa khai báo trong DSKH",IF(AND(H1674&lt;&gt;"",COUNTIF(D.1[Tên sản phẩm],H1674)=0),"SP này chưa khai báo trong DSSP",""))))</f>
        <v/>
      </c>
      <c r="AB1674" s="23" t="str">
        <f t="shared" ca="1" si="391"/>
        <v/>
      </c>
      <c r="AC1674" s="23" t="str">
        <f t="shared" ca="1" si="392"/>
        <v/>
      </c>
      <c r="AD1674" s="23" t="str">
        <f t="shared" ca="1" si="393"/>
        <v/>
      </c>
      <c r="AE1674" s="68" t="str">
        <f t="shared" ca="1" si="394"/>
        <v/>
      </c>
      <c r="AF1674" s="69" t="str">
        <f>IF(OR(H1674="",S1674=""),"",S1674-(SUM(L1674,M1674)*INDEX(D.1[Đơn giá],MATCH(H1674,D.1[Tên sản phẩm],0))))</f>
        <v/>
      </c>
      <c r="AG1674" s="90" t="str">
        <f t="shared" ca="1" si="395"/>
        <v/>
      </c>
      <c r="AH1674" s="90"/>
    </row>
    <row r="1675" spans="2:34" ht="27.75" customHeight="1" x14ac:dyDescent="0.2">
      <c r="B1675" s="154">
        <f t="shared" si="396"/>
        <v>1672</v>
      </c>
      <c r="C1675" s="155" t="str">
        <f t="shared" ca="1" si="397"/>
        <v/>
      </c>
      <c r="D1675" s="156" t="str">
        <f t="shared" ca="1" si="398"/>
        <v/>
      </c>
      <c r="E1675" s="157" t="str">
        <f t="shared" ca="1" si="399"/>
        <v/>
      </c>
      <c r="F1675" s="157"/>
      <c r="G1675" s="158" t="str">
        <f t="shared" ca="1" si="400"/>
        <v/>
      </c>
      <c r="H1675" s="159"/>
      <c r="I1675" s="160" t="str">
        <f>IF(H1675="","",INDEX(D.1[Quy cách],MATCH(H1675,D.1[Tên sản phẩm],0)))</f>
        <v/>
      </c>
      <c r="J1675" s="35" t="str">
        <f>IF(H1675="","",INDEX(D.1[ĐVT],MATCH(H1675,D.1[Tên sản phẩm],0)))</f>
        <v/>
      </c>
      <c r="K1675" s="163" t="str">
        <f>IF(H1675="","",INDEX(D.1[Đơn giá bán
(Tham khảo)],MATCH(H1675,D.1[Tên sản phẩm],0)))</f>
        <v/>
      </c>
      <c r="L1675" s="162"/>
      <c r="M1675" s="159"/>
      <c r="N1675" s="159"/>
      <c r="O1675" s="159"/>
      <c r="P1675" s="163" t="str">
        <f t="shared" si="401"/>
        <v/>
      </c>
      <c r="Q1675" s="164"/>
      <c r="R1675" s="162"/>
      <c r="S1675" s="163" t="str">
        <f t="shared" si="402"/>
        <v/>
      </c>
      <c r="T1675" s="164" t="str">
        <f t="shared" ca="1" si="403"/>
        <v/>
      </c>
      <c r="U1675" s="163" t="str">
        <f t="shared" si="404"/>
        <v/>
      </c>
      <c r="V1675" s="163" t="str">
        <f ca="1">IF(AND(C1675&lt;&gt;"",C1675&lt;&gt;OFFSET(C1675,1,0)),SUMIFS(B.2[Giá có thuế],B.2[Số ĐK],C1675),"")</f>
        <v/>
      </c>
      <c r="W1675" s="159"/>
      <c r="X1675" s="161" t="str">
        <f>IF(W1675="","",'Thông Tin Chung'!$L$3)</f>
        <v/>
      </c>
      <c r="Y1675" s="163" t="str">
        <f t="shared" ca="1" si="405"/>
        <v/>
      </c>
      <c r="Z1675" s="165"/>
      <c r="AA1675" s="155" t="str">
        <f ca="1">IF(C1675="","",IF(OR(D1675&lt;NgayBatDau,D1675&gt;NgayKetThuc),"Ngày tháng phải nằm trong kỳ báo cáo",IF(AND(G1675&lt;&gt;"",COUNTIF(D.2[Tên khách hàng],G1675)=0),"Tên KH chưa khai báo trong DSKH",IF(AND(H1675&lt;&gt;"",COUNTIF(D.1[Tên sản phẩm],H1675)=0),"SP này chưa khai báo trong DSSP",""))))</f>
        <v/>
      </c>
      <c r="AB1675" s="23" t="str">
        <f t="shared" ca="1" si="391"/>
        <v/>
      </c>
      <c r="AC1675" s="23" t="str">
        <f t="shared" ca="1" si="392"/>
        <v/>
      </c>
      <c r="AD1675" s="23" t="str">
        <f t="shared" ca="1" si="393"/>
        <v/>
      </c>
      <c r="AE1675" s="68" t="str">
        <f t="shared" ca="1" si="394"/>
        <v/>
      </c>
      <c r="AF1675" s="69" t="str">
        <f>IF(OR(H1675="",S1675=""),"",S1675-(SUM(L1675,M1675)*INDEX(D.1[Đơn giá],MATCH(H1675,D.1[Tên sản phẩm],0))))</f>
        <v/>
      </c>
      <c r="AG1675" s="90" t="str">
        <f t="shared" ca="1" si="395"/>
        <v/>
      </c>
      <c r="AH1675" s="90"/>
    </row>
    <row r="1676" spans="2:34" ht="27.75" customHeight="1" x14ac:dyDescent="0.2">
      <c r="B1676" s="154">
        <f t="shared" si="396"/>
        <v>1673</v>
      </c>
      <c r="C1676" s="155" t="str">
        <f t="shared" ca="1" si="397"/>
        <v/>
      </c>
      <c r="D1676" s="156" t="str">
        <f t="shared" ca="1" si="398"/>
        <v/>
      </c>
      <c r="E1676" s="157" t="str">
        <f t="shared" ca="1" si="399"/>
        <v/>
      </c>
      <c r="F1676" s="157"/>
      <c r="G1676" s="158" t="str">
        <f t="shared" ca="1" si="400"/>
        <v/>
      </c>
      <c r="H1676" s="159"/>
      <c r="I1676" s="160" t="str">
        <f>IF(H1676="","",INDEX(D.1[Quy cách],MATCH(H1676,D.1[Tên sản phẩm],0)))</f>
        <v/>
      </c>
      <c r="J1676" s="35" t="str">
        <f>IF(H1676="","",INDEX(D.1[ĐVT],MATCH(H1676,D.1[Tên sản phẩm],0)))</f>
        <v/>
      </c>
      <c r="K1676" s="163" t="str">
        <f>IF(H1676="","",INDEX(D.1[Đơn giá bán
(Tham khảo)],MATCH(H1676,D.1[Tên sản phẩm],0)))</f>
        <v/>
      </c>
      <c r="L1676" s="162"/>
      <c r="M1676" s="159"/>
      <c r="N1676" s="159"/>
      <c r="O1676" s="159"/>
      <c r="P1676" s="163" t="str">
        <f t="shared" si="401"/>
        <v/>
      </c>
      <c r="Q1676" s="164"/>
      <c r="R1676" s="162"/>
      <c r="S1676" s="163" t="str">
        <f t="shared" si="402"/>
        <v/>
      </c>
      <c r="T1676" s="164" t="str">
        <f t="shared" ca="1" si="403"/>
        <v/>
      </c>
      <c r="U1676" s="163" t="str">
        <f t="shared" si="404"/>
        <v/>
      </c>
      <c r="V1676" s="163" t="str">
        <f ca="1">IF(AND(C1676&lt;&gt;"",C1676&lt;&gt;OFFSET(C1676,1,0)),SUMIFS(B.2[Giá có thuế],B.2[Số ĐK],C1676),"")</f>
        <v/>
      </c>
      <c r="W1676" s="159"/>
      <c r="X1676" s="161" t="str">
        <f>IF(W1676="","",'Thông Tin Chung'!$L$3)</f>
        <v/>
      </c>
      <c r="Y1676" s="163" t="str">
        <f t="shared" ca="1" si="405"/>
        <v/>
      </c>
      <c r="Z1676" s="165"/>
      <c r="AA1676" s="155" t="str">
        <f ca="1">IF(C1676="","",IF(OR(D1676&lt;NgayBatDau,D1676&gt;NgayKetThuc),"Ngày tháng phải nằm trong kỳ báo cáo",IF(AND(G1676&lt;&gt;"",COUNTIF(D.2[Tên khách hàng],G1676)=0),"Tên KH chưa khai báo trong DSKH",IF(AND(H1676&lt;&gt;"",COUNTIF(D.1[Tên sản phẩm],H1676)=0),"SP này chưa khai báo trong DSSP",""))))</f>
        <v/>
      </c>
      <c r="AB1676" s="23" t="str">
        <f t="shared" ca="1" si="391"/>
        <v/>
      </c>
      <c r="AC1676" s="23" t="str">
        <f t="shared" ca="1" si="392"/>
        <v/>
      </c>
      <c r="AD1676" s="23" t="str">
        <f t="shared" ca="1" si="393"/>
        <v/>
      </c>
      <c r="AE1676" s="68" t="str">
        <f t="shared" ca="1" si="394"/>
        <v/>
      </c>
      <c r="AF1676" s="69" t="str">
        <f>IF(OR(H1676="",S1676=""),"",S1676-(SUM(L1676,M1676)*INDEX(D.1[Đơn giá],MATCH(H1676,D.1[Tên sản phẩm],0))))</f>
        <v/>
      </c>
      <c r="AG1676" s="90" t="str">
        <f t="shared" ca="1" si="395"/>
        <v/>
      </c>
      <c r="AH1676" s="90"/>
    </row>
    <row r="1677" spans="2:34" ht="27.75" customHeight="1" x14ac:dyDescent="0.2">
      <c r="B1677" s="154">
        <f t="shared" si="396"/>
        <v>1674</v>
      </c>
      <c r="C1677" s="155" t="str">
        <f t="shared" ca="1" si="397"/>
        <v/>
      </c>
      <c r="D1677" s="156" t="str">
        <f t="shared" ca="1" si="398"/>
        <v/>
      </c>
      <c r="E1677" s="157" t="str">
        <f t="shared" ca="1" si="399"/>
        <v/>
      </c>
      <c r="F1677" s="157"/>
      <c r="G1677" s="158" t="str">
        <f t="shared" ca="1" si="400"/>
        <v/>
      </c>
      <c r="H1677" s="159"/>
      <c r="I1677" s="160" t="str">
        <f>IF(H1677="","",INDEX(D.1[Quy cách],MATCH(H1677,D.1[Tên sản phẩm],0)))</f>
        <v/>
      </c>
      <c r="J1677" s="35" t="str">
        <f>IF(H1677="","",INDEX(D.1[ĐVT],MATCH(H1677,D.1[Tên sản phẩm],0)))</f>
        <v/>
      </c>
      <c r="K1677" s="163" t="str">
        <f>IF(H1677="","",INDEX(D.1[Đơn giá bán
(Tham khảo)],MATCH(H1677,D.1[Tên sản phẩm],0)))</f>
        <v/>
      </c>
      <c r="L1677" s="162"/>
      <c r="M1677" s="159"/>
      <c r="N1677" s="159"/>
      <c r="O1677" s="159"/>
      <c r="P1677" s="163" t="str">
        <f t="shared" si="401"/>
        <v/>
      </c>
      <c r="Q1677" s="164"/>
      <c r="R1677" s="162"/>
      <c r="S1677" s="163" t="str">
        <f t="shared" si="402"/>
        <v/>
      </c>
      <c r="T1677" s="164" t="str">
        <f t="shared" ca="1" si="403"/>
        <v/>
      </c>
      <c r="U1677" s="163" t="str">
        <f t="shared" si="404"/>
        <v/>
      </c>
      <c r="V1677" s="163" t="str">
        <f ca="1">IF(AND(C1677&lt;&gt;"",C1677&lt;&gt;OFFSET(C1677,1,0)),SUMIFS(B.2[Giá có thuế],B.2[Số ĐK],C1677),"")</f>
        <v/>
      </c>
      <c r="W1677" s="159"/>
      <c r="X1677" s="161" t="str">
        <f>IF(W1677="","",'Thông Tin Chung'!$L$3)</f>
        <v/>
      </c>
      <c r="Y1677" s="163" t="str">
        <f t="shared" ca="1" si="405"/>
        <v/>
      </c>
      <c r="Z1677" s="165"/>
      <c r="AA1677" s="155" t="str">
        <f ca="1">IF(C1677="","",IF(OR(D1677&lt;NgayBatDau,D1677&gt;NgayKetThuc),"Ngày tháng phải nằm trong kỳ báo cáo",IF(AND(G1677&lt;&gt;"",COUNTIF(D.2[Tên khách hàng],G1677)=0),"Tên KH chưa khai báo trong DSKH",IF(AND(H1677&lt;&gt;"",COUNTIF(D.1[Tên sản phẩm],H1677)=0),"SP này chưa khai báo trong DSSP",""))))</f>
        <v/>
      </c>
      <c r="AB1677" s="23" t="str">
        <f t="shared" ca="1" si="391"/>
        <v/>
      </c>
      <c r="AC1677" s="23" t="str">
        <f t="shared" ca="1" si="392"/>
        <v/>
      </c>
      <c r="AD1677" s="23" t="str">
        <f t="shared" ca="1" si="393"/>
        <v/>
      </c>
      <c r="AE1677" s="68" t="str">
        <f t="shared" ca="1" si="394"/>
        <v/>
      </c>
      <c r="AF1677" s="69" t="str">
        <f>IF(OR(H1677="",S1677=""),"",S1677-(SUM(L1677,M1677)*INDEX(D.1[Đơn giá],MATCH(H1677,D.1[Tên sản phẩm],0))))</f>
        <v/>
      </c>
      <c r="AG1677" s="90" t="str">
        <f t="shared" ca="1" si="395"/>
        <v/>
      </c>
      <c r="AH1677" s="90"/>
    </row>
    <row r="1678" spans="2:34" ht="27.75" customHeight="1" x14ac:dyDescent="0.2">
      <c r="B1678" s="154">
        <f t="shared" si="396"/>
        <v>1675</v>
      </c>
      <c r="C1678" s="155" t="str">
        <f t="shared" ca="1" si="397"/>
        <v/>
      </c>
      <c r="D1678" s="156" t="str">
        <f t="shared" ca="1" si="398"/>
        <v/>
      </c>
      <c r="E1678" s="157" t="str">
        <f t="shared" ca="1" si="399"/>
        <v/>
      </c>
      <c r="F1678" s="157"/>
      <c r="G1678" s="158" t="str">
        <f t="shared" ca="1" si="400"/>
        <v/>
      </c>
      <c r="H1678" s="159"/>
      <c r="I1678" s="160" t="str">
        <f>IF(H1678="","",INDEX(D.1[Quy cách],MATCH(H1678,D.1[Tên sản phẩm],0)))</f>
        <v/>
      </c>
      <c r="J1678" s="35" t="str">
        <f>IF(H1678="","",INDEX(D.1[ĐVT],MATCH(H1678,D.1[Tên sản phẩm],0)))</f>
        <v/>
      </c>
      <c r="K1678" s="163" t="str">
        <f>IF(H1678="","",INDEX(D.1[Đơn giá bán
(Tham khảo)],MATCH(H1678,D.1[Tên sản phẩm],0)))</f>
        <v/>
      </c>
      <c r="L1678" s="162"/>
      <c r="M1678" s="159"/>
      <c r="N1678" s="159"/>
      <c r="O1678" s="159"/>
      <c r="P1678" s="163" t="str">
        <f t="shared" si="401"/>
        <v/>
      </c>
      <c r="Q1678" s="164"/>
      <c r="R1678" s="162"/>
      <c r="S1678" s="163" t="str">
        <f t="shared" si="402"/>
        <v/>
      </c>
      <c r="T1678" s="164" t="str">
        <f t="shared" ca="1" si="403"/>
        <v/>
      </c>
      <c r="U1678" s="163" t="str">
        <f t="shared" si="404"/>
        <v/>
      </c>
      <c r="V1678" s="163" t="str">
        <f ca="1">IF(AND(C1678&lt;&gt;"",C1678&lt;&gt;OFFSET(C1678,1,0)),SUMIFS(B.2[Giá có thuế],B.2[Số ĐK],C1678),"")</f>
        <v/>
      </c>
      <c r="W1678" s="159"/>
      <c r="X1678" s="161" t="str">
        <f>IF(W1678="","",'Thông Tin Chung'!$L$3)</f>
        <v/>
      </c>
      <c r="Y1678" s="163" t="str">
        <f t="shared" ca="1" si="405"/>
        <v/>
      </c>
      <c r="Z1678" s="165"/>
      <c r="AA1678" s="155" t="str">
        <f ca="1">IF(C1678="","",IF(OR(D1678&lt;NgayBatDau,D1678&gt;NgayKetThuc),"Ngày tháng phải nằm trong kỳ báo cáo",IF(AND(G1678&lt;&gt;"",COUNTIF(D.2[Tên khách hàng],G1678)=0),"Tên KH chưa khai báo trong DSKH",IF(AND(H1678&lt;&gt;"",COUNTIF(D.1[Tên sản phẩm],H1678)=0),"SP này chưa khai báo trong DSSP",""))))</f>
        <v/>
      </c>
      <c r="AB1678" s="23" t="str">
        <f t="shared" ca="1" si="391"/>
        <v/>
      </c>
      <c r="AC1678" s="23" t="str">
        <f t="shared" ca="1" si="392"/>
        <v/>
      </c>
      <c r="AD1678" s="23" t="str">
        <f t="shared" ca="1" si="393"/>
        <v/>
      </c>
      <c r="AE1678" s="68" t="str">
        <f t="shared" ca="1" si="394"/>
        <v/>
      </c>
      <c r="AF1678" s="69" t="str">
        <f>IF(OR(H1678="",S1678=""),"",S1678-(SUM(L1678,M1678)*INDEX(D.1[Đơn giá],MATCH(H1678,D.1[Tên sản phẩm],0))))</f>
        <v/>
      </c>
      <c r="AG1678" s="90" t="str">
        <f t="shared" ca="1" si="395"/>
        <v/>
      </c>
      <c r="AH1678" s="90"/>
    </row>
    <row r="1679" spans="2:34" ht="27.75" customHeight="1" x14ac:dyDescent="0.2">
      <c r="B1679" s="154">
        <f t="shared" si="396"/>
        <v>1676</v>
      </c>
      <c r="C1679" s="155" t="str">
        <f t="shared" ca="1" si="397"/>
        <v/>
      </c>
      <c r="D1679" s="156" t="str">
        <f t="shared" ca="1" si="398"/>
        <v/>
      </c>
      <c r="E1679" s="157" t="str">
        <f t="shared" ca="1" si="399"/>
        <v/>
      </c>
      <c r="F1679" s="157"/>
      <c r="G1679" s="158" t="str">
        <f t="shared" ca="1" si="400"/>
        <v/>
      </c>
      <c r="H1679" s="159"/>
      <c r="I1679" s="160" t="str">
        <f>IF(H1679="","",INDEX(D.1[Quy cách],MATCH(H1679,D.1[Tên sản phẩm],0)))</f>
        <v/>
      </c>
      <c r="J1679" s="35" t="str">
        <f>IF(H1679="","",INDEX(D.1[ĐVT],MATCH(H1679,D.1[Tên sản phẩm],0)))</f>
        <v/>
      </c>
      <c r="K1679" s="163" t="str">
        <f>IF(H1679="","",INDEX(D.1[Đơn giá bán
(Tham khảo)],MATCH(H1679,D.1[Tên sản phẩm],0)))</f>
        <v/>
      </c>
      <c r="L1679" s="162"/>
      <c r="M1679" s="159"/>
      <c r="N1679" s="159"/>
      <c r="O1679" s="159"/>
      <c r="P1679" s="163" t="str">
        <f t="shared" si="401"/>
        <v/>
      </c>
      <c r="Q1679" s="164"/>
      <c r="R1679" s="162"/>
      <c r="S1679" s="163" t="str">
        <f t="shared" si="402"/>
        <v/>
      </c>
      <c r="T1679" s="164" t="str">
        <f t="shared" ca="1" si="403"/>
        <v/>
      </c>
      <c r="U1679" s="163" t="str">
        <f t="shared" si="404"/>
        <v/>
      </c>
      <c r="V1679" s="163" t="str">
        <f ca="1">IF(AND(C1679&lt;&gt;"",C1679&lt;&gt;OFFSET(C1679,1,0)),SUMIFS(B.2[Giá có thuế],B.2[Số ĐK],C1679),"")</f>
        <v/>
      </c>
      <c r="W1679" s="159"/>
      <c r="X1679" s="161" t="str">
        <f>IF(W1679="","",'Thông Tin Chung'!$L$3)</f>
        <v/>
      </c>
      <c r="Y1679" s="163" t="str">
        <f t="shared" ca="1" si="405"/>
        <v/>
      </c>
      <c r="Z1679" s="165"/>
      <c r="AA1679" s="155" t="str">
        <f ca="1">IF(C1679="","",IF(OR(D1679&lt;NgayBatDau,D1679&gt;NgayKetThuc),"Ngày tháng phải nằm trong kỳ báo cáo",IF(AND(G1679&lt;&gt;"",COUNTIF(D.2[Tên khách hàng],G1679)=0),"Tên KH chưa khai báo trong DSKH",IF(AND(H1679&lt;&gt;"",COUNTIF(D.1[Tên sản phẩm],H1679)=0),"SP này chưa khai báo trong DSSP",""))))</f>
        <v/>
      </c>
      <c r="AB1679" s="23" t="str">
        <f t="shared" ca="1" si="391"/>
        <v/>
      </c>
      <c r="AC1679" s="23" t="str">
        <f t="shared" ca="1" si="392"/>
        <v/>
      </c>
      <c r="AD1679" s="23" t="str">
        <f t="shared" ca="1" si="393"/>
        <v/>
      </c>
      <c r="AE1679" s="68" t="str">
        <f t="shared" ca="1" si="394"/>
        <v/>
      </c>
      <c r="AF1679" s="69" t="str">
        <f>IF(OR(H1679="",S1679=""),"",S1679-(SUM(L1679,M1679)*INDEX(D.1[Đơn giá],MATCH(H1679,D.1[Tên sản phẩm],0))))</f>
        <v/>
      </c>
      <c r="AG1679" s="90" t="str">
        <f t="shared" ca="1" si="395"/>
        <v/>
      </c>
      <c r="AH1679" s="90"/>
    </row>
    <row r="1680" spans="2:34" ht="27.75" customHeight="1" x14ac:dyDescent="0.2">
      <c r="B1680" s="154">
        <f t="shared" si="396"/>
        <v>1677</v>
      </c>
      <c r="C1680" s="155" t="str">
        <f t="shared" ca="1" si="397"/>
        <v/>
      </c>
      <c r="D1680" s="156" t="str">
        <f t="shared" ca="1" si="398"/>
        <v/>
      </c>
      <c r="E1680" s="157" t="str">
        <f t="shared" ca="1" si="399"/>
        <v/>
      </c>
      <c r="F1680" s="157"/>
      <c r="G1680" s="158" t="str">
        <f t="shared" ca="1" si="400"/>
        <v/>
      </c>
      <c r="H1680" s="159"/>
      <c r="I1680" s="160" t="str">
        <f>IF(H1680="","",INDEX(D.1[Quy cách],MATCH(H1680,D.1[Tên sản phẩm],0)))</f>
        <v/>
      </c>
      <c r="J1680" s="35" t="str">
        <f>IF(H1680="","",INDEX(D.1[ĐVT],MATCH(H1680,D.1[Tên sản phẩm],0)))</f>
        <v/>
      </c>
      <c r="K1680" s="163" t="str">
        <f>IF(H1680="","",INDEX(D.1[Đơn giá bán
(Tham khảo)],MATCH(H1680,D.1[Tên sản phẩm],0)))</f>
        <v/>
      </c>
      <c r="L1680" s="162"/>
      <c r="M1680" s="159"/>
      <c r="N1680" s="159"/>
      <c r="O1680" s="159"/>
      <c r="P1680" s="163" t="str">
        <f t="shared" si="401"/>
        <v/>
      </c>
      <c r="Q1680" s="164"/>
      <c r="R1680" s="162"/>
      <c r="S1680" s="163" t="str">
        <f t="shared" si="402"/>
        <v/>
      </c>
      <c r="T1680" s="164" t="str">
        <f t="shared" ca="1" si="403"/>
        <v/>
      </c>
      <c r="U1680" s="163" t="str">
        <f t="shared" si="404"/>
        <v/>
      </c>
      <c r="V1680" s="163" t="str">
        <f ca="1">IF(AND(C1680&lt;&gt;"",C1680&lt;&gt;OFFSET(C1680,1,0)),SUMIFS(B.2[Giá có thuế],B.2[Số ĐK],C1680),"")</f>
        <v/>
      </c>
      <c r="W1680" s="159"/>
      <c r="X1680" s="161" t="str">
        <f>IF(W1680="","",'Thông Tin Chung'!$L$3)</f>
        <v/>
      </c>
      <c r="Y1680" s="163" t="str">
        <f t="shared" ca="1" si="405"/>
        <v/>
      </c>
      <c r="Z1680" s="165"/>
      <c r="AA1680" s="155" t="str">
        <f ca="1">IF(C1680="","",IF(OR(D1680&lt;NgayBatDau,D1680&gt;NgayKetThuc),"Ngày tháng phải nằm trong kỳ báo cáo",IF(AND(G1680&lt;&gt;"",COUNTIF(D.2[Tên khách hàng],G1680)=0),"Tên KH chưa khai báo trong DSKH",IF(AND(H1680&lt;&gt;"",COUNTIF(D.1[Tên sản phẩm],H1680)=0),"SP này chưa khai báo trong DSSP",""))))</f>
        <v/>
      </c>
      <c r="AB1680" s="23" t="str">
        <f t="shared" ca="1" si="391"/>
        <v/>
      </c>
      <c r="AC1680" s="23" t="str">
        <f t="shared" ca="1" si="392"/>
        <v/>
      </c>
      <c r="AD1680" s="23" t="str">
        <f t="shared" ca="1" si="393"/>
        <v/>
      </c>
      <c r="AE1680" s="68" t="str">
        <f t="shared" ca="1" si="394"/>
        <v/>
      </c>
      <c r="AF1680" s="69" t="str">
        <f>IF(OR(H1680="",S1680=""),"",S1680-(SUM(L1680,M1680)*INDEX(D.1[Đơn giá],MATCH(H1680,D.1[Tên sản phẩm],0))))</f>
        <v/>
      </c>
      <c r="AG1680" s="90" t="str">
        <f t="shared" ca="1" si="395"/>
        <v/>
      </c>
      <c r="AH1680" s="90"/>
    </row>
    <row r="1681" spans="2:34" ht="27.75" customHeight="1" x14ac:dyDescent="0.2">
      <c r="B1681" s="154">
        <f t="shared" si="396"/>
        <v>1678</v>
      </c>
      <c r="C1681" s="155" t="str">
        <f t="shared" ca="1" si="397"/>
        <v/>
      </c>
      <c r="D1681" s="156" t="str">
        <f t="shared" ca="1" si="398"/>
        <v/>
      </c>
      <c r="E1681" s="157" t="str">
        <f t="shared" ca="1" si="399"/>
        <v/>
      </c>
      <c r="F1681" s="157"/>
      <c r="G1681" s="158" t="str">
        <f t="shared" ca="1" si="400"/>
        <v/>
      </c>
      <c r="H1681" s="159"/>
      <c r="I1681" s="160" t="str">
        <f>IF(H1681="","",INDEX(D.1[Quy cách],MATCH(H1681,D.1[Tên sản phẩm],0)))</f>
        <v/>
      </c>
      <c r="J1681" s="35" t="str">
        <f>IF(H1681="","",INDEX(D.1[ĐVT],MATCH(H1681,D.1[Tên sản phẩm],0)))</f>
        <v/>
      </c>
      <c r="K1681" s="163" t="str">
        <f>IF(H1681="","",INDEX(D.1[Đơn giá bán
(Tham khảo)],MATCH(H1681,D.1[Tên sản phẩm],0)))</f>
        <v/>
      </c>
      <c r="L1681" s="162"/>
      <c r="M1681" s="159"/>
      <c r="N1681" s="159"/>
      <c r="O1681" s="159"/>
      <c r="P1681" s="163" t="str">
        <f t="shared" si="401"/>
        <v/>
      </c>
      <c r="Q1681" s="164"/>
      <c r="R1681" s="162"/>
      <c r="S1681" s="163" t="str">
        <f t="shared" si="402"/>
        <v/>
      </c>
      <c r="T1681" s="164" t="str">
        <f t="shared" ca="1" si="403"/>
        <v/>
      </c>
      <c r="U1681" s="163" t="str">
        <f t="shared" si="404"/>
        <v/>
      </c>
      <c r="V1681" s="163" t="str">
        <f ca="1">IF(AND(C1681&lt;&gt;"",C1681&lt;&gt;OFFSET(C1681,1,0)),SUMIFS(B.2[Giá có thuế],B.2[Số ĐK],C1681),"")</f>
        <v/>
      </c>
      <c r="W1681" s="159"/>
      <c r="X1681" s="161" t="str">
        <f>IF(W1681="","",'Thông Tin Chung'!$L$3)</f>
        <v/>
      </c>
      <c r="Y1681" s="163" t="str">
        <f t="shared" ca="1" si="405"/>
        <v/>
      </c>
      <c r="Z1681" s="165"/>
      <c r="AA1681" s="155" t="str">
        <f ca="1">IF(C1681="","",IF(OR(D1681&lt;NgayBatDau,D1681&gt;NgayKetThuc),"Ngày tháng phải nằm trong kỳ báo cáo",IF(AND(G1681&lt;&gt;"",COUNTIF(D.2[Tên khách hàng],G1681)=0),"Tên KH chưa khai báo trong DSKH",IF(AND(H1681&lt;&gt;"",COUNTIF(D.1[Tên sản phẩm],H1681)=0),"SP này chưa khai báo trong DSSP",""))))</f>
        <v/>
      </c>
      <c r="AB1681" s="23" t="str">
        <f t="shared" ca="1" si="391"/>
        <v/>
      </c>
      <c r="AC1681" s="23" t="str">
        <f t="shared" ca="1" si="392"/>
        <v/>
      </c>
      <c r="AD1681" s="23" t="str">
        <f t="shared" ca="1" si="393"/>
        <v/>
      </c>
      <c r="AE1681" s="68" t="str">
        <f t="shared" ca="1" si="394"/>
        <v/>
      </c>
      <c r="AF1681" s="69" t="str">
        <f>IF(OR(H1681="",S1681=""),"",S1681-(SUM(L1681,M1681)*INDEX(D.1[Đơn giá],MATCH(H1681,D.1[Tên sản phẩm],0))))</f>
        <v/>
      </c>
      <c r="AG1681" s="90" t="str">
        <f t="shared" ca="1" si="395"/>
        <v/>
      </c>
      <c r="AH1681" s="90"/>
    </row>
    <row r="1682" spans="2:34" ht="27.75" customHeight="1" x14ac:dyDescent="0.2">
      <c r="B1682" s="154">
        <f t="shared" si="396"/>
        <v>1679</v>
      </c>
      <c r="C1682" s="155" t="str">
        <f t="shared" ca="1" si="397"/>
        <v/>
      </c>
      <c r="D1682" s="156" t="str">
        <f t="shared" ca="1" si="398"/>
        <v/>
      </c>
      <c r="E1682" s="157" t="str">
        <f t="shared" ca="1" si="399"/>
        <v/>
      </c>
      <c r="F1682" s="157"/>
      <c r="G1682" s="158" t="str">
        <f t="shared" ca="1" si="400"/>
        <v/>
      </c>
      <c r="H1682" s="159"/>
      <c r="I1682" s="160" t="str">
        <f>IF(H1682="","",INDEX(D.1[Quy cách],MATCH(H1682,D.1[Tên sản phẩm],0)))</f>
        <v/>
      </c>
      <c r="J1682" s="35" t="str">
        <f>IF(H1682="","",INDEX(D.1[ĐVT],MATCH(H1682,D.1[Tên sản phẩm],0)))</f>
        <v/>
      </c>
      <c r="K1682" s="163" t="str">
        <f>IF(H1682="","",INDEX(D.1[Đơn giá bán
(Tham khảo)],MATCH(H1682,D.1[Tên sản phẩm],0)))</f>
        <v/>
      </c>
      <c r="L1682" s="162"/>
      <c r="M1682" s="159"/>
      <c r="N1682" s="159"/>
      <c r="O1682" s="159"/>
      <c r="P1682" s="163" t="str">
        <f t="shared" si="401"/>
        <v/>
      </c>
      <c r="Q1682" s="164"/>
      <c r="R1682" s="162"/>
      <c r="S1682" s="163" t="str">
        <f t="shared" si="402"/>
        <v/>
      </c>
      <c r="T1682" s="164" t="str">
        <f t="shared" ca="1" si="403"/>
        <v/>
      </c>
      <c r="U1682" s="163" t="str">
        <f t="shared" si="404"/>
        <v/>
      </c>
      <c r="V1682" s="163" t="str">
        <f ca="1">IF(AND(C1682&lt;&gt;"",C1682&lt;&gt;OFFSET(C1682,1,0)),SUMIFS(B.2[Giá có thuế],B.2[Số ĐK],C1682),"")</f>
        <v/>
      </c>
      <c r="W1682" s="159"/>
      <c r="X1682" s="161" t="str">
        <f>IF(W1682="","",'Thông Tin Chung'!$L$3)</f>
        <v/>
      </c>
      <c r="Y1682" s="163" t="str">
        <f t="shared" ca="1" si="405"/>
        <v/>
      </c>
      <c r="Z1682" s="165"/>
      <c r="AA1682" s="155" t="str">
        <f ca="1">IF(C1682="","",IF(OR(D1682&lt;NgayBatDau,D1682&gt;NgayKetThuc),"Ngày tháng phải nằm trong kỳ báo cáo",IF(AND(G1682&lt;&gt;"",COUNTIF(D.2[Tên khách hàng],G1682)=0),"Tên KH chưa khai báo trong DSKH",IF(AND(H1682&lt;&gt;"",COUNTIF(D.1[Tên sản phẩm],H1682)=0),"SP này chưa khai báo trong DSSP",""))))</f>
        <v/>
      </c>
      <c r="AB1682" s="23" t="str">
        <f t="shared" ca="1" si="391"/>
        <v/>
      </c>
      <c r="AC1682" s="23" t="str">
        <f t="shared" ca="1" si="392"/>
        <v/>
      </c>
      <c r="AD1682" s="23" t="str">
        <f t="shared" ca="1" si="393"/>
        <v/>
      </c>
      <c r="AE1682" s="68" t="str">
        <f t="shared" ca="1" si="394"/>
        <v/>
      </c>
      <c r="AF1682" s="69" t="str">
        <f>IF(OR(H1682="",S1682=""),"",S1682-(SUM(L1682,M1682)*INDEX(D.1[Đơn giá],MATCH(H1682,D.1[Tên sản phẩm],0))))</f>
        <v/>
      </c>
      <c r="AG1682" s="90" t="str">
        <f t="shared" ca="1" si="395"/>
        <v/>
      </c>
      <c r="AH1682" s="90"/>
    </row>
    <row r="1683" spans="2:34" ht="27.75" customHeight="1" x14ac:dyDescent="0.2">
      <c r="B1683" s="154">
        <f t="shared" si="396"/>
        <v>1680</v>
      </c>
      <c r="C1683" s="155" t="str">
        <f t="shared" ca="1" si="397"/>
        <v/>
      </c>
      <c r="D1683" s="156" t="str">
        <f t="shared" ca="1" si="398"/>
        <v/>
      </c>
      <c r="E1683" s="157" t="str">
        <f t="shared" ca="1" si="399"/>
        <v/>
      </c>
      <c r="F1683" s="157"/>
      <c r="G1683" s="158" t="str">
        <f t="shared" ca="1" si="400"/>
        <v/>
      </c>
      <c r="H1683" s="159"/>
      <c r="I1683" s="160" t="str">
        <f>IF(H1683="","",INDEX(D.1[Quy cách],MATCH(H1683,D.1[Tên sản phẩm],0)))</f>
        <v/>
      </c>
      <c r="J1683" s="35" t="str">
        <f>IF(H1683="","",INDEX(D.1[ĐVT],MATCH(H1683,D.1[Tên sản phẩm],0)))</f>
        <v/>
      </c>
      <c r="K1683" s="163" t="str">
        <f>IF(H1683="","",INDEX(D.1[Đơn giá bán
(Tham khảo)],MATCH(H1683,D.1[Tên sản phẩm],0)))</f>
        <v/>
      </c>
      <c r="L1683" s="162"/>
      <c r="M1683" s="159"/>
      <c r="N1683" s="159"/>
      <c r="O1683" s="159"/>
      <c r="P1683" s="163" t="str">
        <f t="shared" si="401"/>
        <v/>
      </c>
      <c r="Q1683" s="164"/>
      <c r="R1683" s="162"/>
      <c r="S1683" s="163" t="str">
        <f t="shared" si="402"/>
        <v/>
      </c>
      <c r="T1683" s="164" t="str">
        <f t="shared" ca="1" si="403"/>
        <v/>
      </c>
      <c r="U1683" s="163" t="str">
        <f t="shared" si="404"/>
        <v/>
      </c>
      <c r="V1683" s="163" t="str">
        <f ca="1">IF(AND(C1683&lt;&gt;"",C1683&lt;&gt;OFFSET(C1683,1,0)),SUMIFS(B.2[Giá có thuế],B.2[Số ĐK],C1683),"")</f>
        <v/>
      </c>
      <c r="W1683" s="159"/>
      <c r="X1683" s="161" t="str">
        <f>IF(W1683="","",'Thông Tin Chung'!$L$3)</f>
        <v/>
      </c>
      <c r="Y1683" s="163" t="str">
        <f t="shared" ca="1" si="405"/>
        <v/>
      </c>
      <c r="Z1683" s="165"/>
      <c r="AA1683" s="155" t="str">
        <f ca="1">IF(C1683="","",IF(OR(D1683&lt;NgayBatDau,D1683&gt;NgayKetThuc),"Ngày tháng phải nằm trong kỳ báo cáo",IF(AND(G1683&lt;&gt;"",COUNTIF(D.2[Tên khách hàng],G1683)=0),"Tên KH chưa khai báo trong DSKH",IF(AND(H1683&lt;&gt;"",COUNTIF(D.1[Tên sản phẩm],H1683)=0),"SP này chưa khai báo trong DSSP",""))))</f>
        <v/>
      </c>
      <c r="AB1683" s="23" t="str">
        <f t="shared" ca="1" si="391"/>
        <v/>
      </c>
      <c r="AC1683" s="23" t="str">
        <f t="shared" ca="1" si="392"/>
        <v/>
      </c>
      <c r="AD1683" s="23" t="str">
        <f t="shared" ca="1" si="393"/>
        <v/>
      </c>
      <c r="AE1683" s="68" t="str">
        <f t="shared" ca="1" si="394"/>
        <v/>
      </c>
      <c r="AF1683" s="69" t="str">
        <f>IF(OR(H1683="",S1683=""),"",S1683-(SUM(L1683,M1683)*INDEX(D.1[Đơn giá],MATCH(H1683,D.1[Tên sản phẩm],0))))</f>
        <v/>
      </c>
      <c r="AG1683" s="90" t="str">
        <f t="shared" ca="1" si="395"/>
        <v/>
      </c>
      <c r="AH1683" s="90"/>
    </row>
    <row r="1684" spans="2:34" ht="27.75" customHeight="1" x14ac:dyDescent="0.2">
      <c r="B1684" s="154">
        <f t="shared" si="396"/>
        <v>1681</v>
      </c>
      <c r="C1684" s="155" t="str">
        <f t="shared" ca="1" si="397"/>
        <v/>
      </c>
      <c r="D1684" s="156" t="str">
        <f t="shared" ca="1" si="398"/>
        <v/>
      </c>
      <c r="E1684" s="157" t="str">
        <f t="shared" ca="1" si="399"/>
        <v/>
      </c>
      <c r="F1684" s="157"/>
      <c r="G1684" s="158" t="str">
        <f t="shared" ca="1" si="400"/>
        <v/>
      </c>
      <c r="H1684" s="159"/>
      <c r="I1684" s="160" t="str">
        <f>IF(H1684="","",INDEX(D.1[Quy cách],MATCH(H1684,D.1[Tên sản phẩm],0)))</f>
        <v/>
      </c>
      <c r="J1684" s="35" t="str">
        <f>IF(H1684="","",INDEX(D.1[ĐVT],MATCH(H1684,D.1[Tên sản phẩm],0)))</f>
        <v/>
      </c>
      <c r="K1684" s="163" t="str">
        <f>IF(H1684="","",INDEX(D.1[Đơn giá bán
(Tham khảo)],MATCH(H1684,D.1[Tên sản phẩm],0)))</f>
        <v/>
      </c>
      <c r="L1684" s="162"/>
      <c r="M1684" s="159"/>
      <c r="N1684" s="159"/>
      <c r="O1684" s="159"/>
      <c r="P1684" s="163" t="str">
        <f t="shared" si="401"/>
        <v/>
      </c>
      <c r="Q1684" s="164"/>
      <c r="R1684" s="162"/>
      <c r="S1684" s="163" t="str">
        <f t="shared" si="402"/>
        <v/>
      </c>
      <c r="T1684" s="164" t="str">
        <f t="shared" ca="1" si="403"/>
        <v/>
      </c>
      <c r="U1684" s="163" t="str">
        <f t="shared" si="404"/>
        <v/>
      </c>
      <c r="V1684" s="163" t="str">
        <f ca="1">IF(AND(C1684&lt;&gt;"",C1684&lt;&gt;OFFSET(C1684,1,0)),SUMIFS(B.2[Giá có thuế],B.2[Số ĐK],C1684),"")</f>
        <v/>
      </c>
      <c r="W1684" s="159"/>
      <c r="X1684" s="161" t="str">
        <f>IF(W1684="","",'Thông Tin Chung'!$L$3)</f>
        <v/>
      </c>
      <c r="Y1684" s="163" t="str">
        <f t="shared" ca="1" si="405"/>
        <v/>
      </c>
      <c r="Z1684" s="165"/>
      <c r="AA1684" s="155" t="str">
        <f ca="1">IF(C1684="","",IF(OR(D1684&lt;NgayBatDau,D1684&gt;NgayKetThuc),"Ngày tháng phải nằm trong kỳ báo cáo",IF(AND(G1684&lt;&gt;"",COUNTIF(D.2[Tên khách hàng],G1684)=0),"Tên KH chưa khai báo trong DSKH",IF(AND(H1684&lt;&gt;"",COUNTIF(D.1[Tên sản phẩm],H1684)=0),"SP này chưa khai báo trong DSSP",""))))</f>
        <v/>
      </c>
      <c r="AB1684" s="23" t="str">
        <f t="shared" ca="1" si="391"/>
        <v/>
      </c>
      <c r="AC1684" s="23" t="str">
        <f t="shared" ca="1" si="392"/>
        <v/>
      </c>
      <c r="AD1684" s="23" t="str">
        <f t="shared" ca="1" si="393"/>
        <v/>
      </c>
      <c r="AE1684" s="68" t="str">
        <f t="shared" ca="1" si="394"/>
        <v/>
      </c>
      <c r="AF1684" s="69" t="str">
        <f>IF(OR(H1684="",S1684=""),"",S1684-(SUM(L1684,M1684)*INDEX(D.1[Đơn giá],MATCH(H1684,D.1[Tên sản phẩm],0))))</f>
        <v/>
      </c>
      <c r="AG1684" s="90" t="str">
        <f t="shared" ca="1" si="395"/>
        <v/>
      </c>
      <c r="AH1684" s="90"/>
    </row>
    <row r="1685" spans="2:34" ht="27.75" customHeight="1" x14ac:dyDescent="0.2">
      <c r="B1685" s="154">
        <f t="shared" si="396"/>
        <v>1682</v>
      </c>
      <c r="C1685" s="155" t="str">
        <f t="shared" ca="1" si="397"/>
        <v/>
      </c>
      <c r="D1685" s="156" t="str">
        <f t="shared" ca="1" si="398"/>
        <v/>
      </c>
      <c r="E1685" s="157" t="str">
        <f t="shared" ca="1" si="399"/>
        <v/>
      </c>
      <c r="F1685" s="157"/>
      <c r="G1685" s="158" t="str">
        <f t="shared" ca="1" si="400"/>
        <v/>
      </c>
      <c r="H1685" s="159"/>
      <c r="I1685" s="160" t="str">
        <f>IF(H1685="","",INDEX(D.1[Quy cách],MATCH(H1685,D.1[Tên sản phẩm],0)))</f>
        <v/>
      </c>
      <c r="J1685" s="35" t="str">
        <f>IF(H1685="","",INDEX(D.1[ĐVT],MATCH(H1685,D.1[Tên sản phẩm],0)))</f>
        <v/>
      </c>
      <c r="K1685" s="163" t="str">
        <f>IF(H1685="","",INDEX(D.1[Đơn giá bán
(Tham khảo)],MATCH(H1685,D.1[Tên sản phẩm],0)))</f>
        <v/>
      </c>
      <c r="L1685" s="162"/>
      <c r="M1685" s="159"/>
      <c r="N1685" s="159"/>
      <c r="O1685" s="159"/>
      <c r="P1685" s="163" t="str">
        <f t="shared" si="401"/>
        <v/>
      </c>
      <c r="Q1685" s="164"/>
      <c r="R1685" s="162"/>
      <c r="S1685" s="163" t="str">
        <f t="shared" si="402"/>
        <v/>
      </c>
      <c r="T1685" s="164" t="str">
        <f t="shared" ca="1" si="403"/>
        <v/>
      </c>
      <c r="U1685" s="163" t="str">
        <f t="shared" si="404"/>
        <v/>
      </c>
      <c r="V1685" s="163" t="str">
        <f ca="1">IF(AND(C1685&lt;&gt;"",C1685&lt;&gt;OFFSET(C1685,1,0)),SUMIFS(B.2[Giá có thuế],B.2[Số ĐK],C1685),"")</f>
        <v/>
      </c>
      <c r="W1685" s="159"/>
      <c r="X1685" s="161" t="str">
        <f>IF(W1685="","",'Thông Tin Chung'!$L$3)</f>
        <v/>
      </c>
      <c r="Y1685" s="163" t="str">
        <f t="shared" ca="1" si="405"/>
        <v/>
      </c>
      <c r="Z1685" s="165"/>
      <c r="AA1685" s="155" t="str">
        <f ca="1">IF(C1685="","",IF(OR(D1685&lt;NgayBatDau,D1685&gt;NgayKetThuc),"Ngày tháng phải nằm trong kỳ báo cáo",IF(AND(G1685&lt;&gt;"",COUNTIF(D.2[Tên khách hàng],G1685)=0),"Tên KH chưa khai báo trong DSKH",IF(AND(H1685&lt;&gt;"",COUNTIF(D.1[Tên sản phẩm],H1685)=0),"SP này chưa khai báo trong DSSP",""))))</f>
        <v/>
      </c>
      <c r="AB1685" s="23" t="str">
        <f t="shared" ca="1" si="391"/>
        <v/>
      </c>
      <c r="AC1685" s="23" t="str">
        <f t="shared" ca="1" si="392"/>
        <v/>
      </c>
      <c r="AD1685" s="23" t="str">
        <f t="shared" ca="1" si="393"/>
        <v/>
      </c>
      <c r="AE1685" s="68" t="str">
        <f t="shared" ca="1" si="394"/>
        <v/>
      </c>
      <c r="AF1685" s="69" t="str">
        <f>IF(OR(H1685="",S1685=""),"",S1685-(SUM(L1685,M1685)*INDEX(D.1[Đơn giá],MATCH(H1685,D.1[Tên sản phẩm],0))))</f>
        <v/>
      </c>
      <c r="AG1685" s="90" t="str">
        <f t="shared" ca="1" si="395"/>
        <v/>
      </c>
      <c r="AH1685" s="90"/>
    </row>
    <row r="1686" spans="2:34" ht="27.75" customHeight="1" x14ac:dyDescent="0.2">
      <c r="B1686" s="154">
        <f t="shared" si="396"/>
        <v>1683</v>
      </c>
      <c r="C1686" s="155" t="str">
        <f t="shared" ca="1" si="397"/>
        <v/>
      </c>
      <c r="D1686" s="156" t="str">
        <f t="shared" ca="1" si="398"/>
        <v/>
      </c>
      <c r="E1686" s="157" t="str">
        <f t="shared" ca="1" si="399"/>
        <v/>
      </c>
      <c r="F1686" s="157"/>
      <c r="G1686" s="158" t="str">
        <f t="shared" ca="1" si="400"/>
        <v/>
      </c>
      <c r="H1686" s="159"/>
      <c r="I1686" s="160" t="str">
        <f>IF(H1686="","",INDEX(D.1[Quy cách],MATCH(H1686,D.1[Tên sản phẩm],0)))</f>
        <v/>
      </c>
      <c r="J1686" s="35" t="str">
        <f>IF(H1686="","",INDEX(D.1[ĐVT],MATCH(H1686,D.1[Tên sản phẩm],0)))</f>
        <v/>
      </c>
      <c r="K1686" s="163" t="str">
        <f>IF(H1686="","",INDEX(D.1[Đơn giá bán
(Tham khảo)],MATCH(H1686,D.1[Tên sản phẩm],0)))</f>
        <v/>
      </c>
      <c r="L1686" s="162"/>
      <c r="M1686" s="159"/>
      <c r="N1686" s="159"/>
      <c r="O1686" s="159"/>
      <c r="P1686" s="163" t="str">
        <f t="shared" si="401"/>
        <v/>
      </c>
      <c r="Q1686" s="164"/>
      <c r="R1686" s="162"/>
      <c r="S1686" s="163" t="str">
        <f t="shared" si="402"/>
        <v/>
      </c>
      <c r="T1686" s="164" t="str">
        <f t="shared" ca="1" si="403"/>
        <v/>
      </c>
      <c r="U1686" s="163" t="str">
        <f t="shared" si="404"/>
        <v/>
      </c>
      <c r="V1686" s="163" t="str">
        <f ca="1">IF(AND(C1686&lt;&gt;"",C1686&lt;&gt;OFFSET(C1686,1,0)),SUMIFS(B.2[Giá có thuế],B.2[Số ĐK],C1686),"")</f>
        <v/>
      </c>
      <c r="W1686" s="159"/>
      <c r="X1686" s="161" t="str">
        <f>IF(W1686="","",'Thông Tin Chung'!$L$3)</f>
        <v/>
      </c>
      <c r="Y1686" s="163" t="str">
        <f t="shared" ca="1" si="405"/>
        <v/>
      </c>
      <c r="Z1686" s="165"/>
      <c r="AA1686" s="155" t="str">
        <f ca="1">IF(C1686="","",IF(OR(D1686&lt;NgayBatDau,D1686&gt;NgayKetThuc),"Ngày tháng phải nằm trong kỳ báo cáo",IF(AND(G1686&lt;&gt;"",COUNTIF(D.2[Tên khách hàng],G1686)=0),"Tên KH chưa khai báo trong DSKH",IF(AND(H1686&lt;&gt;"",COUNTIF(D.1[Tên sản phẩm],H1686)=0),"SP này chưa khai báo trong DSSP",""))))</f>
        <v/>
      </c>
      <c r="AB1686" s="23" t="str">
        <f t="shared" ca="1" si="391"/>
        <v/>
      </c>
      <c r="AC1686" s="23" t="str">
        <f t="shared" ca="1" si="392"/>
        <v/>
      </c>
      <c r="AD1686" s="23" t="str">
        <f t="shared" ca="1" si="393"/>
        <v/>
      </c>
      <c r="AE1686" s="68" t="str">
        <f t="shared" ca="1" si="394"/>
        <v/>
      </c>
      <c r="AF1686" s="69" t="str">
        <f>IF(OR(H1686="",S1686=""),"",S1686-(SUM(L1686,M1686)*INDEX(D.1[Đơn giá],MATCH(H1686,D.1[Tên sản phẩm],0))))</f>
        <v/>
      </c>
      <c r="AG1686" s="90" t="str">
        <f t="shared" ca="1" si="395"/>
        <v/>
      </c>
      <c r="AH1686" s="90"/>
    </row>
    <row r="1687" spans="2:34" ht="27.75" customHeight="1" x14ac:dyDescent="0.2">
      <c r="B1687" s="154">
        <f t="shared" si="396"/>
        <v>1684</v>
      </c>
      <c r="C1687" s="155" t="str">
        <f t="shared" ca="1" si="397"/>
        <v/>
      </c>
      <c r="D1687" s="156" t="str">
        <f t="shared" ca="1" si="398"/>
        <v/>
      </c>
      <c r="E1687" s="157" t="str">
        <f t="shared" ca="1" si="399"/>
        <v/>
      </c>
      <c r="F1687" s="157"/>
      <c r="G1687" s="158" t="str">
        <f t="shared" ca="1" si="400"/>
        <v/>
      </c>
      <c r="H1687" s="159"/>
      <c r="I1687" s="160" t="str">
        <f>IF(H1687="","",INDEX(D.1[Quy cách],MATCH(H1687,D.1[Tên sản phẩm],0)))</f>
        <v/>
      </c>
      <c r="J1687" s="35" t="str">
        <f>IF(H1687="","",INDEX(D.1[ĐVT],MATCH(H1687,D.1[Tên sản phẩm],0)))</f>
        <v/>
      </c>
      <c r="K1687" s="163" t="str">
        <f>IF(H1687="","",INDEX(D.1[Đơn giá bán
(Tham khảo)],MATCH(H1687,D.1[Tên sản phẩm],0)))</f>
        <v/>
      </c>
      <c r="L1687" s="162"/>
      <c r="M1687" s="159"/>
      <c r="N1687" s="159"/>
      <c r="O1687" s="159"/>
      <c r="P1687" s="163" t="str">
        <f t="shared" si="401"/>
        <v/>
      </c>
      <c r="Q1687" s="164"/>
      <c r="R1687" s="162"/>
      <c r="S1687" s="163" t="str">
        <f t="shared" si="402"/>
        <v/>
      </c>
      <c r="T1687" s="164" t="str">
        <f t="shared" ca="1" si="403"/>
        <v/>
      </c>
      <c r="U1687" s="163" t="str">
        <f t="shared" si="404"/>
        <v/>
      </c>
      <c r="V1687" s="163" t="str">
        <f ca="1">IF(AND(C1687&lt;&gt;"",C1687&lt;&gt;OFFSET(C1687,1,0)),SUMIFS(B.2[Giá có thuế],B.2[Số ĐK],C1687),"")</f>
        <v/>
      </c>
      <c r="W1687" s="159"/>
      <c r="X1687" s="161" t="str">
        <f>IF(W1687="","",'Thông Tin Chung'!$L$3)</f>
        <v/>
      </c>
      <c r="Y1687" s="163" t="str">
        <f t="shared" ca="1" si="405"/>
        <v/>
      </c>
      <c r="Z1687" s="165"/>
      <c r="AA1687" s="155" t="str">
        <f ca="1">IF(C1687="","",IF(OR(D1687&lt;NgayBatDau,D1687&gt;NgayKetThuc),"Ngày tháng phải nằm trong kỳ báo cáo",IF(AND(G1687&lt;&gt;"",COUNTIF(D.2[Tên khách hàng],G1687)=0),"Tên KH chưa khai báo trong DSKH",IF(AND(H1687&lt;&gt;"",COUNTIF(D.1[Tên sản phẩm],H1687)=0),"SP này chưa khai báo trong DSSP",""))))</f>
        <v/>
      </c>
      <c r="AB1687" s="23" t="str">
        <f t="shared" ca="1" si="391"/>
        <v/>
      </c>
      <c r="AC1687" s="23" t="str">
        <f t="shared" ca="1" si="392"/>
        <v/>
      </c>
      <c r="AD1687" s="23" t="str">
        <f t="shared" ca="1" si="393"/>
        <v/>
      </c>
      <c r="AE1687" s="68" t="str">
        <f t="shared" ca="1" si="394"/>
        <v/>
      </c>
      <c r="AF1687" s="69" t="str">
        <f>IF(OR(H1687="",S1687=""),"",S1687-(SUM(L1687,M1687)*INDEX(D.1[Đơn giá],MATCH(H1687,D.1[Tên sản phẩm],0))))</f>
        <v/>
      </c>
      <c r="AG1687" s="90" t="str">
        <f t="shared" ca="1" si="395"/>
        <v/>
      </c>
      <c r="AH1687" s="90"/>
    </row>
    <row r="1688" spans="2:34" ht="27.75" customHeight="1" x14ac:dyDescent="0.2">
      <c r="B1688" s="154">
        <f t="shared" si="396"/>
        <v>1685</v>
      </c>
      <c r="C1688" s="155" t="str">
        <f t="shared" ca="1" si="397"/>
        <v/>
      </c>
      <c r="D1688" s="156" t="str">
        <f t="shared" ca="1" si="398"/>
        <v/>
      </c>
      <c r="E1688" s="157" t="str">
        <f t="shared" ca="1" si="399"/>
        <v/>
      </c>
      <c r="F1688" s="157"/>
      <c r="G1688" s="158" t="str">
        <f t="shared" ca="1" si="400"/>
        <v/>
      </c>
      <c r="H1688" s="159"/>
      <c r="I1688" s="160" t="str">
        <f>IF(H1688="","",INDEX(D.1[Quy cách],MATCH(H1688,D.1[Tên sản phẩm],0)))</f>
        <v/>
      </c>
      <c r="J1688" s="35" t="str">
        <f>IF(H1688="","",INDEX(D.1[ĐVT],MATCH(H1688,D.1[Tên sản phẩm],0)))</f>
        <v/>
      </c>
      <c r="K1688" s="163" t="str">
        <f>IF(H1688="","",INDEX(D.1[Đơn giá bán
(Tham khảo)],MATCH(H1688,D.1[Tên sản phẩm],0)))</f>
        <v/>
      </c>
      <c r="L1688" s="162"/>
      <c r="M1688" s="159"/>
      <c r="N1688" s="159"/>
      <c r="O1688" s="159"/>
      <c r="P1688" s="163" t="str">
        <f t="shared" si="401"/>
        <v/>
      </c>
      <c r="Q1688" s="164"/>
      <c r="R1688" s="162"/>
      <c r="S1688" s="163" t="str">
        <f t="shared" si="402"/>
        <v/>
      </c>
      <c r="T1688" s="164" t="str">
        <f t="shared" ca="1" si="403"/>
        <v/>
      </c>
      <c r="U1688" s="163" t="str">
        <f t="shared" si="404"/>
        <v/>
      </c>
      <c r="V1688" s="163" t="str">
        <f ca="1">IF(AND(C1688&lt;&gt;"",C1688&lt;&gt;OFFSET(C1688,1,0)),SUMIFS(B.2[Giá có thuế],B.2[Số ĐK],C1688),"")</f>
        <v/>
      </c>
      <c r="W1688" s="159"/>
      <c r="X1688" s="161" t="str">
        <f>IF(W1688="","",'Thông Tin Chung'!$L$3)</f>
        <v/>
      </c>
      <c r="Y1688" s="163" t="str">
        <f t="shared" ca="1" si="405"/>
        <v/>
      </c>
      <c r="Z1688" s="165"/>
      <c r="AA1688" s="155" t="str">
        <f ca="1">IF(C1688="","",IF(OR(D1688&lt;NgayBatDau,D1688&gt;NgayKetThuc),"Ngày tháng phải nằm trong kỳ báo cáo",IF(AND(G1688&lt;&gt;"",COUNTIF(D.2[Tên khách hàng],G1688)=0),"Tên KH chưa khai báo trong DSKH",IF(AND(H1688&lt;&gt;"",COUNTIF(D.1[Tên sản phẩm],H1688)=0),"SP này chưa khai báo trong DSSP",""))))</f>
        <v/>
      </c>
      <c r="AB1688" s="23" t="str">
        <f t="shared" ca="1" si="391"/>
        <v/>
      </c>
      <c r="AC1688" s="23" t="str">
        <f t="shared" ca="1" si="392"/>
        <v/>
      </c>
      <c r="AD1688" s="23" t="str">
        <f t="shared" ca="1" si="393"/>
        <v/>
      </c>
      <c r="AE1688" s="68" t="str">
        <f t="shared" ca="1" si="394"/>
        <v/>
      </c>
      <c r="AF1688" s="69" t="str">
        <f>IF(OR(H1688="",S1688=""),"",S1688-(SUM(L1688,M1688)*INDEX(D.1[Đơn giá],MATCH(H1688,D.1[Tên sản phẩm],0))))</f>
        <v/>
      </c>
      <c r="AG1688" s="90" t="str">
        <f t="shared" ca="1" si="395"/>
        <v/>
      </c>
      <c r="AH1688" s="90"/>
    </row>
    <row r="1689" spans="2:34" ht="27.75" customHeight="1" x14ac:dyDescent="0.2">
      <c r="B1689" s="154">
        <f t="shared" si="396"/>
        <v>1686</v>
      </c>
      <c r="C1689" s="155" t="str">
        <f t="shared" ca="1" si="397"/>
        <v/>
      </c>
      <c r="D1689" s="156" t="str">
        <f t="shared" ca="1" si="398"/>
        <v/>
      </c>
      <c r="E1689" s="157" t="str">
        <f t="shared" ca="1" si="399"/>
        <v/>
      </c>
      <c r="F1689" s="157"/>
      <c r="G1689" s="158" t="str">
        <f t="shared" ca="1" si="400"/>
        <v/>
      </c>
      <c r="H1689" s="159"/>
      <c r="I1689" s="160" t="str">
        <f>IF(H1689="","",INDEX(D.1[Quy cách],MATCH(H1689,D.1[Tên sản phẩm],0)))</f>
        <v/>
      </c>
      <c r="J1689" s="35" t="str">
        <f>IF(H1689="","",INDEX(D.1[ĐVT],MATCH(H1689,D.1[Tên sản phẩm],0)))</f>
        <v/>
      </c>
      <c r="K1689" s="163" t="str">
        <f>IF(H1689="","",INDEX(D.1[Đơn giá bán
(Tham khảo)],MATCH(H1689,D.1[Tên sản phẩm],0)))</f>
        <v/>
      </c>
      <c r="L1689" s="162"/>
      <c r="M1689" s="159"/>
      <c r="N1689" s="159"/>
      <c r="O1689" s="159"/>
      <c r="P1689" s="163" t="str">
        <f t="shared" si="401"/>
        <v/>
      </c>
      <c r="Q1689" s="164"/>
      <c r="R1689" s="162"/>
      <c r="S1689" s="163" t="str">
        <f t="shared" si="402"/>
        <v/>
      </c>
      <c r="T1689" s="164" t="str">
        <f t="shared" ca="1" si="403"/>
        <v/>
      </c>
      <c r="U1689" s="163" t="str">
        <f t="shared" si="404"/>
        <v/>
      </c>
      <c r="V1689" s="163" t="str">
        <f ca="1">IF(AND(C1689&lt;&gt;"",C1689&lt;&gt;OFFSET(C1689,1,0)),SUMIFS(B.2[Giá có thuế],B.2[Số ĐK],C1689),"")</f>
        <v/>
      </c>
      <c r="W1689" s="159"/>
      <c r="X1689" s="161" t="str">
        <f>IF(W1689="","",'Thông Tin Chung'!$L$3)</f>
        <v/>
      </c>
      <c r="Y1689" s="163" t="str">
        <f t="shared" ca="1" si="405"/>
        <v/>
      </c>
      <c r="Z1689" s="165"/>
      <c r="AA1689" s="155" t="str">
        <f ca="1">IF(C1689="","",IF(OR(D1689&lt;NgayBatDau,D1689&gt;NgayKetThuc),"Ngày tháng phải nằm trong kỳ báo cáo",IF(AND(G1689&lt;&gt;"",COUNTIF(D.2[Tên khách hàng],G1689)=0),"Tên KH chưa khai báo trong DSKH",IF(AND(H1689&lt;&gt;"",COUNTIF(D.1[Tên sản phẩm],H1689)=0),"SP này chưa khai báo trong DSSP",""))))</f>
        <v/>
      </c>
      <c r="AB1689" s="23" t="str">
        <f t="shared" ca="1" si="391"/>
        <v/>
      </c>
      <c r="AC1689" s="23" t="str">
        <f t="shared" ca="1" si="392"/>
        <v/>
      </c>
      <c r="AD1689" s="23" t="str">
        <f t="shared" ca="1" si="393"/>
        <v/>
      </c>
      <c r="AE1689" s="68" t="str">
        <f t="shared" ca="1" si="394"/>
        <v/>
      </c>
      <c r="AF1689" s="69" t="str">
        <f>IF(OR(H1689="",S1689=""),"",S1689-(SUM(L1689,M1689)*INDEX(D.1[Đơn giá],MATCH(H1689,D.1[Tên sản phẩm],0))))</f>
        <v/>
      </c>
      <c r="AG1689" s="90" t="str">
        <f t="shared" ca="1" si="395"/>
        <v/>
      </c>
      <c r="AH1689" s="90"/>
    </row>
    <row r="1690" spans="2:34" ht="27.75" customHeight="1" x14ac:dyDescent="0.2">
      <c r="B1690" s="154">
        <f t="shared" si="396"/>
        <v>1687</v>
      </c>
      <c r="C1690" s="155" t="str">
        <f t="shared" ca="1" si="397"/>
        <v/>
      </c>
      <c r="D1690" s="156" t="str">
        <f t="shared" ca="1" si="398"/>
        <v/>
      </c>
      <c r="E1690" s="157" t="str">
        <f t="shared" ca="1" si="399"/>
        <v/>
      </c>
      <c r="F1690" s="157"/>
      <c r="G1690" s="158" t="str">
        <f t="shared" ca="1" si="400"/>
        <v/>
      </c>
      <c r="H1690" s="159"/>
      <c r="I1690" s="160" t="str">
        <f>IF(H1690="","",INDEX(D.1[Quy cách],MATCH(H1690,D.1[Tên sản phẩm],0)))</f>
        <v/>
      </c>
      <c r="J1690" s="35" t="str">
        <f>IF(H1690="","",INDEX(D.1[ĐVT],MATCH(H1690,D.1[Tên sản phẩm],0)))</f>
        <v/>
      </c>
      <c r="K1690" s="163" t="str">
        <f>IF(H1690="","",INDEX(D.1[Đơn giá bán
(Tham khảo)],MATCH(H1690,D.1[Tên sản phẩm],0)))</f>
        <v/>
      </c>
      <c r="L1690" s="162"/>
      <c r="M1690" s="159"/>
      <c r="N1690" s="159"/>
      <c r="O1690" s="159"/>
      <c r="P1690" s="163" t="str">
        <f t="shared" si="401"/>
        <v/>
      </c>
      <c r="Q1690" s="164"/>
      <c r="R1690" s="162"/>
      <c r="S1690" s="163" t="str">
        <f t="shared" si="402"/>
        <v/>
      </c>
      <c r="T1690" s="164" t="str">
        <f t="shared" ca="1" si="403"/>
        <v/>
      </c>
      <c r="U1690" s="163" t="str">
        <f t="shared" si="404"/>
        <v/>
      </c>
      <c r="V1690" s="163" t="str">
        <f ca="1">IF(AND(C1690&lt;&gt;"",C1690&lt;&gt;OFFSET(C1690,1,0)),SUMIFS(B.2[Giá có thuế],B.2[Số ĐK],C1690),"")</f>
        <v/>
      </c>
      <c r="W1690" s="159"/>
      <c r="X1690" s="161" t="str">
        <f>IF(W1690="","",'Thông Tin Chung'!$L$3)</f>
        <v/>
      </c>
      <c r="Y1690" s="163" t="str">
        <f t="shared" ca="1" si="405"/>
        <v/>
      </c>
      <c r="Z1690" s="165"/>
      <c r="AA1690" s="155" t="str">
        <f ca="1">IF(C1690="","",IF(OR(D1690&lt;NgayBatDau,D1690&gt;NgayKetThuc),"Ngày tháng phải nằm trong kỳ báo cáo",IF(AND(G1690&lt;&gt;"",COUNTIF(D.2[Tên khách hàng],G1690)=0),"Tên KH chưa khai báo trong DSKH",IF(AND(H1690&lt;&gt;"",COUNTIF(D.1[Tên sản phẩm],H1690)=0),"SP này chưa khai báo trong DSSP",""))))</f>
        <v/>
      </c>
      <c r="AB1690" s="23" t="str">
        <f t="shared" ca="1" si="391"/>
        <v/>
      </c>
      <c r="AC1690" s="23" t="str">
        <f t="shared" ca="1" si="392"/>
        <v/>
      </c>
      <c r="AD1690" s="23" t="str">
        <f t="shared" ca="1" si="393"/>
        <v/>
      </c>
      <c r="AE1690" s="68" t="str">
        <f t="shared" ca="1" si="394"/>
        <v/>
      </c>
      <c r="AF1690" s="69" t="str">
        <f>IF(OR(H1690="",S1690=""),"",S1690-(SUM(L1690,M1690)*INDEX(D.1[Đơn giá],MATCH(H1690,D.1[Tên sản phẩm],0))))</f>
        <v/>
      </c>
      <c r="AG1690" s="90" t="str">
        <f t="shared" ca="1" si="395"/>
        <v/>
      </c>
      <c r="AH1690" s="90"/>
    </row>
    <row r="1691" spans="2:34" ht="27.75" customHeight="1" x14ac:dyDescent="0.2">
      <c r="B1691" s="154">
        <f t="shared" si="396"/>
        <v>1688</v>
      </c>
      <c r="C1691" s="155" t="str">
        <f t="shared" ca="1" si="397"/>
        <v/>
      </c>
      <c r="D1691" s="156" t="str">
        <f t="shared" ca="1" si="398"/>
        <v/>
      </c>
      <c r="E1691" s="157" t="str">
        <f t="shared" ca="1" si="399"/>
        <v/>
      </c>
      <c r="F1691" s="157"/>
      <c r="G1691" s="158" t="str">
        <f t="shared" ca="1" si="400"/>
        <v/>
      </c>
      <c r="H1691" s="159"/>
      <c r="I1691" s="160" t="str">
        <f>IF(H1691="","",INDEX(D.1[Quy cách],MATCH(H1691,D.1[Tên sản phẩm],0)))</f>
        <v/>
      </c>
      <c r="J1691" s="35" t="str">
        <f>IF(H1691="","",INDEX(D.1[ĐVT],MATCH(H1691,D.1[Tên sản phẩm],0)))</f>
        <v/>
      </c>
      <c r="K1691" s="163" t="str">
        <f>IF(H1691="","",INDEX(D.1[Đơn giá bán
(Tham khảo)],MATCH(H1691,D.1[Tên sản phẩm],0)))</f>
        <v/>
      </c>
      <c r="L1691" s="162"/>
      <c r="M1691" s="159"/>
      <c r="N1691" s="159"/>
      <c r="O1691" s="159"/>
      <c r="P1691" s="163" t="str">
        <f t="shared" si="401"/>
        <v/>
      </c>
      <c r="Q1691" s="164"/>
      <c r="R1691" s="162"/>
      <c r="S1691" s="163" t="str">
        <f t="shared" si="402"/>
        <v/>
      </c>
      <c r="T1691" s="164" t="str">
        <f t="shared" ca="1" si="403"/>
        <v/>
      </c>
      <c r="U1691" s="163" t="str">
        <f t="shared" si="404"/>
        <v/>
      </c>
      <c r="V1691" s="163" t="str">
        <f ca="1">IF(AND(C1691&lt;&gt;"",C1691&lt;&gt;OFFSET(C1691,1,0)),SUMIFS(B.2[Giá có thuế],B.2[Số ĐK],C1691),"")</f>
        <v/>
      </c>
      <c r="W1691" s="159"/>
      <c r="X1691" s="161" t="str">
        <f>IF(W1691="","",'Thông Tin Chung'!$L$3)</f>
        <v/>
      </c>
      <c r="Y1691" s="163" t="str">
        <f t="shared" ca="1" si="405"/>
        <v/>
      </c>
      <c r="Z1691" s="165"/>
      <c r="AA1691" s="155" t="str">
        <f ca="1">IF(C1691="","",IF(OR(D1691&lt;NgayBatDau,D1691&gt;NgayKetThuc),"Ngày tháng phải nằm trong kỳ báo cáo",IF(AND(G1691&lt;&gt;"",COUNTIF(D.2[Tên khách hàng],G1691)=0),"Tên KH chưa khai báo trong DSKH",IF(AND(H1691&lt;&gt;"",COUNTIF(D.1[Tên sản phẩm],H1691)=0),"SP này chưa khai báo trong DSSP",""))))</f>
        <v/>
      </c>
      <c r="AB1691" s="23" t="str">
        <f t="shared" ca="1" si="391"/>
        <v/>
      </c>
      <c r="AC1691" s="23" t="str">
        <f t="shared" ca="1" si="392"/>
        <v/>
      </c>
      <c r="AD1691" s="23" t="str">
        <f t="shared" ca="1" si="393"/>
        <v/>
      </c>
      <c r="AE1691" s="68" t="str">
        <f t="shared" ca="1" si="394"/>
        <v/>
      </c>
      <c r="AF1691" s="69" t="str">
        <f>IF(OR(H1691="",S1691=""),"",S1691-(SUM(L1691,M1691)*INDEX(D.1[Đơn giá],MATCH(H1691,D.1[Tên sản phẩm],0))))</f>
        <v/>
      </c>
      <c r="AG1691" s="90" t="str">
        <f t="shared" ca="1" si="395"/>
        <v/>
      </c>
      <c r="AH1691" s="90"/>
    </row>
    <row r="1692" spans="2:34" ht="27.75" customHeight="1" x14ac:dyDescent="0.2">
      <c r="B1692" s="154">
        <f t="shared" si="396"/>
        <v>1689</v>
      </c>
      <c r="C1692" s="155" t="str">
        <f t="shared" ca="1" si="397"/>
        <v/>
      </c>
      <c r="D1692" s="156" t="str">
        <f t="shared" ca="1" si="398"/>
        <v/>
      </c>
      <c r="E1692" s="157" t="str">
        <f t="shared" ca="1" si="399"/>
        <v/>
      </c>
      <c r="F1692" s="157"/>
      <c r="G1692" s="158" t="str">
        <f t="shared" ca="1" si="400"/>
        <v/>
      </c>
      <c r="H1692" s="159"/>
      <c r="I1692" s="160" t="str">
        <f>IF(H1692="","",INDEX(D.1[Quy cách],MATCH(H1692,D.1[Tên sản phẩm],0)))</f>
        <v/>
      </c>
      <c r="J1692" s="35" t="str">
        <f>IF(H1692="","",INDEX(D.1[ĐVT],MATCH(H1692,D.1[Tên sản phẩm],0)))</f>
        <v/>
      </c>
      <c r="K1692" s="163" t="str">
        <f>IF(H1692="","",INDEX(D.1[Đơn giá bán
(Tham khảo)],MATCH(H1692,D.1[Tên sản phẩm],0)))</f>
        <v/>
      </c>
      <c r="L1692" s="162"/>
      <c r="M1692" s="159"/>
      <c r="N1692" s="159"/>
      <c r="O1692" s="159"/>
      <c r="P1692" s="163" t="str">
        <f t="shared" si="401"/>
        <v/>
      </c>
      <c r="Q1692" s="164"/>
      <c r="R1692" s="162"/>
      <c r="S1692" s="163" t="str">
        <f t="shared" si="402"/>
        <v/>
      </c>
      <c r="T1692" s="164" t="str">
        <f t="shared" ca="1" si="403"/>
        <v/>
      </c>
      <c r="U1692" s="163" t="str">
        <f t="shared" si="404"/>
        <v/>
      </c>
      <c r="V1692" s="163" t="str">
        <f ca="1">IF(AND(C1692&lt;&gt;"",C1692&lt;&gt;OFFSET(C1692,1,0)),SUMIFS(B.2[Giá có thuế],B.2[Số ĐK],C1692),"")</f>
        <v/>
      </c>
      <c r="W1692" s="159"/>
      <c r="X1692" s="161" t="str">
        <f>IF(W1692="","",'Thông Tin Chung'!$L$3)</f>
        <v/>
      </c>
      <c r="Y1692" s="163" t="str">
        <f t="shared" ca="1" si="405"/>
        <v/>
      </c>
      <c r="Z1692" s="165"/>
      <c r="AA1692" s="155" t="str">
        <f ca="1">IF(C1692="","",IF(OR(D1692&lt;NgayBatDau,D1692&gt;NgayKetThuc),"Ngày tháng phải nằm trong kỳ báo cáo",IF(AND(G1692&lt;&gt;"",COUNTIF(D.2[Tên khách hàng],G1692)=0),"Tên KH chưa khai báo trong DSKH",IF(AND(H1692&lt;&gt;"",COUNTIF(D.1[Tên sản phẩm],H1692)=0),"SP này chưa khai báo trong DSSP",""))))</f>
        <v/>
      </c>
      <c r="AB1692" s="23" t="str">
        <f t="shared" ca="1" si="391"/>
        <v/>
      </c>
      <c r="AC1692" s="23" t="str">
        <f t="shared" ca="1" si="392"/>
        <v/>
      </c>
      <c r="AD1692" s="23" t="str">
        <f t="shared" ca="1" si="393"/>
        <v/>
      </c>
      <c r="AE1692" s="68" t="str">
        <f t="shared" ca="1" si="394"/>
        <v/>
      </c>
      <c r="AF1692" s="69" t="str">
        <f>IF(OR(H1692="",S1692=""),"",S1692-(SUM(L1692,M1692)*INDEX(D.1[Đơn giá],MATCH(H1692,D.1[Tên sản phẩm],0))))</f>
        <v/>
      </c>
      <c r="AG1692" s="90" t="str">
        <f t="shared" ca="1" si="395"/>
        <v/>
      </c>
      <c r="AH1692" s="90"/>
    </row>
    <row r="1693" spans="2:34" ht="27.75" customHeight="1" x14ac:dyDescent="0.2">
      <c r="B1693" s="154">
        <f t="shared" si="396"/>
        <v>1690</v>
      </c>
      <c r="C1693" s="155" t="str">
        <f t="shared" ca="1" si="397"/>
        <v/>
      </c>
      <c r="D1693" s="156" t="str">
        <f t="shared" ca="1" si="398"/>
        <v/>
      </c>
      <c r="E1693" s="157" t="str">
        <f t="shared" ca="1" si="399"/>
        <v/>
      </c>
      <c r="F1693" s="157"/>
      <c r="G1693" s="158" t="str">
        <f t="shared" ca="1" si="400"/>
        <v/>
      </c>
      <c r="H1693" s="159"/>
      <c r="I1693" s="160" t="str">
        <f>IF(H1693="","",INDEX(D.1[Quy cách],MATCH(H1693,D.1[Tên sản phẩm],0)))</f>
        <v/>
      </c>
      <c r="J1693" s="35" t="str">
        <f>IF(H1693="","",INDEX(D.1[ĐVT],MATCH(H1693,D.1[Tên sản phẩm],0)))</f>
        <v/>
      </c>
      <c r="K1693" s="163" t="str">
        <f>IF(H1693="","",INDEX(D.1[Đơn giá bán
(Tham khảo)],MATCH(H1693,D.1[Tên sản phẩm],0)))</f>
        <v/>
      </c>
      <c r="L1693" s="162"/>
      <c r="M1693" s="159"/>
      <c r="N1693" s="159"/>
      <c r="O1693" s="159"/>
      <c r="P1693" s="163" t="str">
        <f t="shared" si="401"/>
        <v/>
      </c>
      <c r="Q1693" s="164"/>
      <c r="R1693" s="162"/>
      <c r="S1693" s="163" t="str">
        <f t="shared" si="402"/>
        <v/>
      </c>
      <c r="T1693" s="164" t="str">
        <f t="shared" ca="1" si="403"/>
        <v/>
      </c>
      <c r="U1693" s="163" t="str">
        <f t="shared" si="404"/>
        <v/>
      </c>
      <c r="V1693" s="163" t="str">
        <f ca="1">IF(AND(C1693&lt;&gt;"",C1693&lt;&gt;OFFSET(C1693,1,0)),SUMIFS(B.2[Giá có thuế],B.2[Số ĐK],C1693),"")</f>
        <v/>
      </c>
      <c r="W1693" s="159"/>
      <c r="X1693" s="161" t="str">
        <f>IF(W1693="","",'Thông Tin Chung'!$L$3)</f>
        <v/>
      </c>
      <c r="Y1693" s="163" t="str">
        <f t="shared" ca="1" si="405"/>
        <v/>
      </c>
      <c r="Z1693" s="165"/>
      <c r="AA1693" s="155" t="str">
        <f ca="1">IF(C1693="","",IF(OR(D1693&lt;NgayBatDau,D1693&gt;NgayKetThuc),"Ngày tháng phải nằm trong kỳ báo cáo",IF(AND(G1693&lt;&gt;"",COUNTIF(D.2[Tên khách hàng],G1693)=0),"Tên KH chưa khai báo trong DSKH",IF(AND(H1693&lt;&gt;"",COUNTIF(D.1[Tên sản phẩm],H1693)=0),"SP này chưa khai báo trong DSSP",""))))</f>
        <v/>
      </c>
      <c r="AB1693" s="23" t="str">
        <f t="shared" ca="1" si="391"/>
        <v/>
      </c>
      <c r="AC1693" s="23" t="str">
        <f t="shared" ca="1" si="392"/>
        <v/>
      </c>
      <c r="AD1693" s="23" t="str">
        <f t="shared" ca="1" si="393"/>
        <v/>
      </c>
      <c r="AE1693" s="68" t="str">
        <f t="shared" ca="1" si="394"/>
        <v/>
      </c>
      <c r="AF1693" s="69" t="str">
        <f>IF(OR(H1693="",S1693=""),"",S1693-(SUM(L1693,M1693)*INDEX(D.1[Đơn giá],MATCH(H1693,D.1[Tên sản phẩm],0))))</f>
        <v/>
      </c>
      <c r="AG1693" s="90" t="str">
        <f t="shared" ca="1" si="395"/>
        <v/>
      </c>
      <c r="AH1693" s="90"/>
    </row>
    <row r="1694" spans="2:34" ht="27.75" customHeight="1" x14ac:dyDescent="0.2">
      <c r="B1694" s="154">
        <f t="shared" si="396"/>
        <v>1691</v>
      </c>
      <c r="C1694" s="155" t="str">
        <f t="shared" ca="1" si="397"/>
        <v/>
      </c>
      <c r="D1694" s="156" t="str">
        <f t="shared" ca="1" si="398"/>
        <v/>
      </c>
      <c r="E1694" s="157" t="str">
        <f t="shared" ca="1" si="399"/>
        <v/>
      </c>
      <c r="F1694" s="157"/>
      <c r="G1694" s="158" t="str">
        <f t="shared" ca="1" si="400"/>
        <v/>
      </c>
      <c r="H1694" s="159"/>
      <c r="I1694" s="160" t="str">
        <f>IF(H1694="","",INDEX(D.1[Quy cách],MATCH(H1694,D.1[Tên sản phẩm],0)))</f>
        <v/>
      </c>
      <c r="J1694" s="35" t="str">
        <f>IF(H1694="","",INDEX(D.1[ĐVT],MATCH(H1694,D.1[Tên sản phẩm],0)))</f>
        <v/>
      </c>
      <c r="K1694" s="163" t="str">
        <f>IF(H1694="","",INDEX(D.1[Đơn giá bán
(Tham khảo)],MATCH(H1694,D.1[Tên sản phẩm],0)))</f>
        <v/>
      </c>
      <c r="L1694" s="162"/>
      <c r="M1694" s="159"/>
      <c r="N1694" s="159"/>
      <c r="O1694" s="159"/>
      <c r="P1694" s="163" t="str">
        <f t="shared" si="401"/>
        <v/>
      </c>
      <c r="Q1694" s="164"/>
      <c r="R1694" s="162"/>
      <c r="S1694" s="163" t="str">
        <f t="shared" si="402"/>
        <v/>
      </c>
      <c r="T1694" s="164" t="str">
        <f t="shared" ca="1" si="403"/>
        <v/>
      </c>
      <c r="U1694" s="163" t="str">
        <f t="shared" si="404"/>
        <v/>
      </c>
      <c r="V1694" s="163" t="str">
        <f ca="1">IF(AND(C1694&lt;&gt;"",C1694&lt;&gt;OFFSET(C1694,1,0)),SUMIFS(B.2[Giá có thuế],B.2[Số ĐK],C1694),"")</f>
        <v/>
      </c>
      <c r="W1694" s="159"/>
      <c r="X1694" s="161" t="str">
        <f>IF(W1694="","",'Thông Tin Chung'!$L$3)</f>
        <v/>
      </c>
      <c r="Y1694" s="163" t="str">
        <f t="shared" ca="1" si="405"/>
        <v/>
      </c>
      <c r="Z1694" s="165"/>
      <c r="AA1694" s="155" t="str">
        <f ca="1">IF(C1694="","",IF(OR(D1694&lt;NgayBatDau,D1694&gt;NgayKetThuc),"Ngày tháng phải nằm trong kỳ báo cáo",IF(AND(G1694&lt;&gt;"",COUNTIF(D.2[Tên khách hàng],G1694)=0),"Tên KH chưa khai báo trong DSKH",IF(AND(H1694&lt;&gt;"",COUNTIF(D.1[Tên sản phẩm],H1694)=0),"SP này chưa khai báo trong DSSP",""))))</f>
        <v/>
      </c>
      <c r="AB1694" s="23" t="str">
        <f t="shared" ca="1" si="391"/>
        <v/>
      </c>
      <c r="AC1694" s="23" t="str">
        <f t="shared" ca="1" si="392"/>
        <v/>
      </c>
      <c r="AD1694" s="23" t="str">
        <f t="shared" ca="1" si="393"/>
        <v/>
      </c>
      <c r="AE1694" s="68" t="str">
        <f t="shared" ca="1" si="394"/>
        <v/>
      </c>
      <c r="AF1694" s="69" t="str">
        <f>IF(OR(H1694="",S1694=""),"",S1694-(SUM(L1694,M1694)*INDEX(D.1[Đơn giá],MATCH(H1694,D.1[Tên sản phẩm],0))))</f>
        <v/>
      </c>
      <c r="AG1694" s="90" t="str">
        <f t="shared" ca="1" si="395"/>
        <v/>
      </c>
      <c r="AH1694" s="90"/>
    </row>
    <row r="1695" spans="2:34" ht="27.75" customHeight="1" x14ac:dyDescent="0.2">
      <c r="B1695" s="154">
        <f t="shared" si="396"/>
        <v>1692</v>
      </c>
      <c r="C1695" s="155" t="str">
        <f t="shared" ca="1" si="397"/>
        <v/>
      </c>
      <c r="D1695" s="156" t="str">
        <f t="shared" ca="1" si="398"/>
        <v/>
      </c>
      <c r="E1695" s="157" t="str">
        <f t="shared" ca="1" si="399"/>
        <v/>
      </c>
      <c r="F1695" s="157"/>
      <c r="G1695" s="158" t="str">
        <f t="shared" ca="1" si="400"/>
        <v/>
      </c>
      <c r="H1695" s="159"/>
      <c r="I1695" s="160" t="str">
        <f>IF(H1695="","",INDEX(D.1[Quy cách],MATCH(H1695,D.1[Tên sản phẩm],0)))</f>
        <v/>
      </c>
      <c r="J1695" s="35" t="str">
        <f>IF(H1695="","",INDEX(D.1[ĐVT],MATCH(H1695,D.1[Tên sản phẩm],0)))</f>
        <v/>
      </c>
      <c r="K1695" s="163" t="str">
        <f>IF(H1695="","",INDEX(D.1[Đơn giá bán
(Tham khảo)],MATCH(H1695,D.1[Tên sản phẩm],0)))</f>
        <v/>
      </c>
      <c r="L1695" s="162"/>
      <c r="M1695" s="159"/>
      <c r="N1695" s="159"/>
      <c r="O1695" s="159"/>
      <c r="P1695" s="163" t="str">
        <f t="shared" si="401"/>
        <v/>
      </c>
      <c r="Q1695" s="164"/>
      <c r="R1695" s="162"/>
      <c r="S1695" s="163" t="str">
        <f t="shared" si="402"/>
        <v/>
      </c>
      <c r="T1695" s="164" t="str">
        <f t="shared" ca="1" si="403"/>
        <v/>
      </c>
      <c r="U1695" s="163" t="str">
        <f t="shared" si="404"/>
        <v/>
      </c>
      <c r="V1695" s="163" t="str">
        <f ca="1">IF(AND(C1695&lt;&gt;"",C1695&lt;&gt;OFFSET(C1695,1,0)),SUMIFS(B.2[Giá có thuế],B.2[Số ĐK],C1695),"")</f>
        <v/>
      </c>
      <c r="W1695" s="159"/>
      <c r="X1695" s="161" t="str">
        <f>IF(W1695="","",'Thông Tin Chung'!$L$3)</f>
        <v/>
      </c>
      <c r="Y1695" s="163" t="str">
        <f t="shared" ca="1" si="405"/>
        <v/>
      </c>
      <c r="Z1695" s="165"/>
      <c r="AA1695" s="155" t="str">
        <f ca="1">IF(C1695="","",IF(OR(D1695&lt;NgayBatDau,D1695&gt;NgayKetThuc),"Ngày tháng phải nằm trong kỳ báo cáo",IF(AND(G1695&lt;&gt;"",COUNTIF(D.2[Tên khách hàng],G1695)=0),"Tên KH chưa khai báo trong DSKH",IF(AND(H1695&lt;&gt;"",COUNTIF(D.1[Tên sản phẩm],H1695)=0),"SP này chưa khai báo trong DSSP",""))))</f>
        <v/>
      </c>
      <c r="AB1695" s="23" t="str">
        <f t="shared" ca="1" si="391"/>
        <v/>
      </c>
      <c r="AC1695" s="23" t="str">
        <f t="shared" ca="1" si="392"/>
        <v/>
      </c>
      <c r="AD1695" s="23" t="str">
        <f t="shared" ca="1" si="393"/>
        <v/>
      </c>
      <c r="AE1695" s="68" t="str">
        <f t="shared" ca="1" si="394"/>
        <v/>
      </c>
      <c r="AF1695" s="69" t="str">
        <f>IF(OR(H1695="",S1695=""),"",S1695-(SUM(L1695,M1695)*INDEX(D.1[Đơn giá],MATCH(H1695,D.1[Tên sản phẩm],0))))</f>
        <v/>
      </c>
      <c r="AG1695" s="90" t="str">
        <f t="shared" ca="1" si="395"/>
        <v/>
      </c>
      <c r="AH1695" s="90"/>
    </row>
    <row r="1696" spans="2:34" ht="27.75" customHeight="1" x14ac:dyDescent="0.2">
      <c r="B1696" s="154">
        <f t="shared" si="396"/>
        <v>1693</v>
      </c>
      <c r="C1696" s="155" t="str">
        <f t="shared" ca="1" si="397"/>
        <v/>
      </c>
      <c r="D1696" s="156" t="str">
        <f t="shared" ca="1" si="398"/>
        <v/>
      </c>
      <c r="E1696" s="157" t="str">
        <f t="shared" ca="1" si="399"/>
        <v/>
      </c>
      <c r="F1696" s="157"/>
      <c r="G1696" s="158" t="str">
        <f t="shared" ca="1" si="400"/>
        <v/>
      </c>
      <c r="H1696" s="159"/>
      <c r="I1696" s="160" t="str">
        <f>IF(H1696="","",INDEX(D.1[Quy cách],MATCH(H1696,D.1[Tên sản phẩm],0)))</f>
        <v/>
      </c>
      <c r="J1696" s="35" t="str">
        <f>IF(H1696="","",INDEX(D.1[ĐVT],MATCH(H1696,D.1[Tên sản phẩm],0)))</f>
        <v/>
      </c>
      <c r="K1696" s="163" t="str">
        <f>IF(H1696="","",INDEX(D.1[Đơn giá bán
(Tham khảo)],MATCH(H1696,D.1[Tên sản phẩm],0)))</f>
        <v/>
      </c>
      <c r="L1696" s="162"/>
      <c r="M1696" s="159"/>
      <c r="N1696" s="159"/>
      <c r="O1696" s="159"/>
      <c r="P1696" s="163" t="str">
        <f t="shared" si="401"/>
        <v/>
      </c>
      <c r="Q1696" s="164"/>
      <c r="R1696" s="162"/>
      <c r="S1696" s="163" t="str">
        <f t="shared" si="402"/>
        <v/>
      </c>
      <c r="T1696" s="164" t="str">
        <f t="shared" ca="1" si="403"/>
        <v/>
      </c>
      <c r="U1696" s="163" t="str">
        <f t="shared" si="404"/>
        <v/>
      </c>
      <c r="V1696" s="163" t="str">
        <f ca="1">IF(AND(C1696&lt;&gt;"",C1696&lt;&gt;OFFSET(C1696,1,0)),SUMIFS(B.2[Giá có thuế],B.2[Số ĐK],C1696),"")</f>
        <v/>
      </c>
      <c r="W1696" s="159"/>
      <c r="X1696" s="161" t="str">
        <f>IF(W1696="","",'Thông Tin Chung'!$L$3)</f>
        <v/>
      </c>
      <c r="Y1696" s="163" t="str">
        <f t="shared" ca="1" si="405"/>
        <v/>
      </c>
      <c r="Z1696" s="165"/>
      <c r="AA1696" s="155" t="str">
        <f ca="1">IF(C1696="","",IF(OR(D1696&lt;NgayBatDau,D1696&gt;NgayKetThuc),"Ngày tháng phải nằm trong kỳ báo cáo",IF(AND(G1696&lt;&gt;"",COUNTIF(D.2[Tên khách hàng],G1696)=0),"Tên KH chưa khai báo trong DSKH",IF(AND(H1696&lt;&gt;"",COUNTIF(D.1[Tên sản phẩm],H1696)=0),"SP này chưa khai báo trong DSSP",""))))</f>
        <v/>
      </c>
      <c r="AB1696" s="23" t="str">
        <f t="shared" ca="1" si="391"/>
        <v/>
      </c>
      <c r="AC1696" s="23" t="str">
        <f t="shared" ca="1" si="392"/>
        <v/>
      </c>
      <c r="AD1696" s="23" t="str">
        <f t="shared" ca="1" si="393"/>
        <v/>
      </c>
      <c r="AE1696" s="68" t="str">
        <f t="shared" ca="1" si="394"/>
        <v/>
      </c>
      <c r="AF1696" s="69" t="str">
        <f>IF(OR(H1696="",S1696=""),"",S1696-(SUM(L1696,M1696)*INDEX(D.1[Đơn giá],MATCH(H1696,D.1[Tên sản phẩm],0))))</f>
        <v/>
      </c>
      <c r="AG1696" s="90" t="str">
        <f t="shared" ca="1" si="395"/>
        <v/>
      </c>
      <c r="AH1696" s="90"/>
    </row>
    <row r="1697" spans="2:34" ht="27.75" customHeight="1" x14ac:dyDescent="0.2">
      <c r="B1697" s="154">
        <f t="shared" si="396"/>
        <v>1694</v>
      </c>
      <c r="C1697" s="155" t="str">
        <f t="shared" ca="1" si="397"/>
        <v/>
      </c>
      <c r="D1697" s="156" t="str">
        <f t="shared" ca="1" si="398"/>
        <v/>
      </c>
      <c r="E1697" s="157" t="str">
        <f t="shared" ca="1" si="399"/>
        <v/>
      </c>
      <c r="F1697" s="157"/>
      <c r="G1697" s="158" t="str">
        <f t="shared" ca="1" si="400"/>
        <v/>
      </c>
      <c r="H1697" s="159"/>
      <c r="I1697" s="160" t="str">
        <f>IF(H1697="","",INDEX(D.1[Quy cách],MATCH(H1697,D.1[Tên sản phẩm],0)))</f>
        <v/>
      </c>
      <c r="J1697" s="35" t="str">
        <f>IF(H1697="","",INDEX(D.1[ĐVT],MATCH(H1697,D.1[Tên sản phẩm],0)))</f>
        <v/>
      </c>
      <c r="K1697" s="163" t="str">
        <f>IF(H1697="","",INDEX(D.1[Đơn giá bán
(Tham khảo)],MATCH(H1697,D.1[Tên sản phẩm],0)))</f>
        <v/>
      </c>
      <c r="L1697" s="162"/>
      <c r="M1697" s="159"/>
      <c r="N1697" s="159"/>
      <c r="O1697" s="159"/>
      <c r="P1697" s="163" t="str">
        <f t="shared" si="401"/>
        <v/>
      </c>
      <c r="Q1697" s="164"/>
      <c r="R1697" s="162"/>
      <c r="S1697" s="163" t="str">
        <f t="shared" si="402"/>
        <v/>
      </c>
      <c r="T1697" s="164" t="str">
        <f t="shared" ca="1" si="403"/>
        <v/>
      </c>
      <c r="U1697" s="163" t="str">
        <f t="shared" si="404"/>
        <v/>
      </c>
      <c r="V1697" s="163" t="str">
        <f ca="1">IF(AND(C1697&lt;&gt;"",C1697&lt;&gt;OFFSET(C1697,1,0)),SUMIFS(B.2[Giá có thuế],B.2[Số ĐK],C1697),"")</f>
        <v/>
      </c>
      <c r="W1697" s="159"/>
      <c r="X1697" s="161" t="str">
        <f>IF(W1697="","",'Thông Tin Chung'!$L$3)</f>
        <v/>
      </c>
      <c r="Y1697" s="163" t="str">
        <f t="shared" ca="1" si="405"/>
        <v/>
      </c>
      <c r="Z1697" s="165"/>
      <c r="AA1697" s="155" t="str">
        <f ca="1">IF(C1697="","",IF(OR(D1697&lt;NgayBatDau,D1697&gt;NgayKetThuc),"Ngày tháng phải nằm trong kỳ báo cáo",IF(AND(G1697&lt;&gt;"",COUNTIF(D.2[Tên khách hàng],G1697)=0),"Tên KH chưa khai báo trong DSKH",IF(AND(H1697&lt;&gt;"",COUNTIF(D.1[Tên sản phẩm],H1697)=0),"SP này chưa khai báo trong DSSP",""))))</f>
        <v/>
      </c>
      <c r="AB1697" s="23" t="str">
        <f t="shared" ca="1" si="391"/>
        <v/>
      </c>
      <c r="AC1697" s="23" t="str">
        <f t="shared" ca="1" si="392"/>
        <v/>
      </c>
      <c r="AD1697" s="23" t="str">
        <f t="shared" ca="1" si="393"/>
        <v/>
      </c>
      <c r="AE1697" s="68" t="str">
        <f t="shared" ca="1" si="394"/>
        <v/>
      </c>
      <c r="AF1697" s="69" t="str">
        <f>IF(OR(H1697="",S1697=""),"",S1697-(SUM(L1697,M1697)*INDEX(D.1[Đơn giá],MATCH(H1697,D.1[Tên sản phẩm],0))))</f>
        <v/>
      </c>
      <c r="AG1697" s="90" t="str">
        <f t="shared" ca="1" si="395"/>
        <v/>
      </c>
      <c r="AH1697" s="90"/>
    </row>
    <row r="1698" spans="2:34" ht="27.75" customHeight="1" x14ac:dyDescent="0.2">
      <c r="B1698" s="154">
        <f t="shared" si="396"/>
        <v>1695</v>
      </c>
      <c r="C1698" s="155" t="str">
        <f t="shared" ca="1" si="397"/>
        <v/>
      </c>
      <c r="D1698" s="156" t="str">
        <f t="shared" ca="1" si="398"/>
        <v/>
      </c>
      <c r="E1698" s="157" t="str">
        <f t="shared" ca="1" si="399"/>
        <v/>
      </c>
      <c r="F1698" s="157"/>
      <c r="G1698" s="158" t="str">
        <f t="shared" ca="1" si="400"/>
        <v/>
      </c>
      <c r="H1698" s="159"/>
      <c r="I1698" s="160" t="str">
        <f>IF(H1698="","",INDEX(D.1[Quy cách],MATCH(H1698,D.1[Tên sản phẩm],0)))</f>
        <v/>
      </c>
      <c r="J1698" s="35" t="str">
        <f>IF(H1698="","",INDEX(D.1[ĐVT],MATCH(H1698,D.1[Tên sản phẩm],0)))</f>
        <v/>
      </c>
      <c r="K1698" s="163" t="str">
        <f>IF(H1698="","",INDEX(D.1[Đơn giá bán
(Tham khảo)],MATCH(H1698,D.1[Tên sản phẩm],0)))</f>
        <v/>
      </c>
      <c r="L1698" s="162"/>
      <c r="M1698" s="159"/>
      <c r="N1698" s="159"/>
      <c r="O1698" s="159"/>
      <c r="P1698" s="163" t="str">
        <f t="shared" si="401"/>
        <v/>
      </c>
      <c r="Q1698" s="164"/>
      <c r="R1698" s="162"/>
      <c r="S1698" s="163" t="str">
        <f t="shared" si="402"/>
        <v/>
      </c>
      <c r="T1698" s="164" t="str">
        <f t="shared" ca="1" si="403"/>
        <v/>
      </c>
      <c r="U1698" s="163" t="str">
        <f t="shared" si="404"/>
        <v/>
      </c>
      <c r="V1698" s="163" t="str">
        <f ca="1">IF(AND(C1698&lt;&gt;"",C1698&lt;&gt;OFFSET(C1698,1,0)),SUMIFS(B.2[Giá có thuế],B.2[Số ĐK],C1698),"")</f>
        <v/>
      </c>
      <c r="W1698" s="159"/>
      <c r="X1698" s="161" t="str">
        <f>IF(W1698="","",'Thông Tin Chung'!$L$3)</f>
        <v/>
      </c>
      <c r="Y1698" s="163" t="str">
        <f t="shared" ca="1" si="405"/>
        <v/>
      </c>
      <c r="Z1698" s="165"/>
      <c r="AA1698" s="155" t="str">
        <f ca="1">IF(C1698="","",IF(OR(D1698&lt;NgayBatDau,D1698&gt;NgayKetThuc),"Ngày tháng phải nằm trong kỳ báo cáo",IF(AND(G1698&lt;&gt;"",COUNTIF(D.2[Tên khách hàng],G1698)=0),"Tên KH chưa khai báo trong DSKH",IF(AND(H1698&lt;&gt;"",COUNTIF(D.1[Tên sản phẩm],H1698)=0),"SP này chưa khai báo trong DSSP",""))))</f>
        <v/>
      </c>
      <c r="AB1698" s="23" t="str">
        <f t="shared" ca="1" si="391"/>
        <v/>
      </c>
      <c r="AC1698" s="23" t="str">
        <f t="shared" ca="1" si="392"/>
        <v/>
      </c>
      <c r="AD1698" s="23" t="str">
        <f t="shared" ca="1" si="393"/>
        <v/>
      </c>
      <c r="AE1698" s="68" t="str">
        <f t="shared" ca="1" si="394"/>
        <v/>
      </c>
      <c r="AF1698" s="69" t="str">
        <f>IF(OR(H1698="",S1698=""),"",S1698-(SUM(L1698,M1698)*INDEX(D.1[Đơn giá],MATCH(H1698,D.1[Tên sản phẩm],0))))</f>
        <v/>
      </c>
      <c r="AG1698" s="90" t="str">
        <f t="shared" ca="1" si="395"/>
        <v/>
      </c>
      <c r="AH1698" s="90"/>
    </row>
    <row r="1699" spans="2:34" ht="27.75" customHeight="1" x14ac:dyDescent="0.2">
      <c r="B1699" s="154">
        <f t="shared" si="396"/>
        <v>1696</v>
      </c>
      <c r="C1699" s="155" t="str">
        <f t="shared" ca="1" si="397"/>
        <v/>
      </c>
      <c r="D1699" s="156" t="str">
        <f t="shared" ca="1" si="398"/>
        <v/>
      </c>
      <c r="E1699" s="157" t="str">
        <f t="shared" ca="1" si="399"/>
        <v/>
      </c>
      <c r="F1699" s="157"/>
      <c r="G1699" s="158" t="str">
        <f t="shared" ca="1" si="400"/>
        <v/>
      </c>
      <c r="H1699" s="159"/>
      <c r="I1699" s="160" t="str">
        <f>IF(H1699="","",INDEX(D.1[Quy cách],MATCH(H1699,D.1[Tên sản phẩm],0)))</f>
        <v/>
      </c>
      <c r="J1699" s="35" t="str">
        <f>IF(H1699="","",INDEX(D.1[ĐVT],MATCH(H1699,D.1[Tên sản phẩm],0)))</f>
        <v/>
      </c>
      <c r="K1699" s="163" t="str">
        <f>IF(H1699="","",INDEX(D.1[Đơn giá bán
(Tham khảo)],MATCH(H1699,D.1[Tên sản phẩm],0)))</f>
        <v/>
      </c>
      <c r="L1699" s="162"/>
      <c r="M1699" s="159"/>
      <c r="N1699" s="159"/>
      <c r="O1699" s="159"/>
      <c r="P1699" s="163" t="str">
        <f t="shared" si="401"/>
        <v/>
      </c>
      <c r="Q1699" s="164"/>
      <c r="R1699" s="162"/>
      <c r="S1699" s="163" t="str">
        <f t="shared" si="402"/>
        <v/>
      </c>
      <c r="T1699" s="164" t="str">
        <f t="shared" ca="1" si="403"/>
        <v/>
      </c>
      <c r="U1699" s="163" t="str">
        <f t="shared" si="404"/>
        <v/>
      </c>
      <c r="V1699" s="163" t="str">
        <f ca="1">IF(AND(C1699&lt;&gt;"",C1699&lt;&gt;OFFSET(C1699,1,0)),SUMIFS(B.2[Giá có thuế],B.2[Số ĐK],C1699),"")</f>
        <v/>
      </c>
      <c r="W1699" s="159"/>
      <c r="X1699" s="161" t="str">
        <f>IF(W1699="","",'Thông Tin Chung'!$L$3)</f>
        <v/>
      </c>
      <c r="Y1699" s="163" t="str">
        <f t="shared" ca="1" si="405"/>
        <v/>
      </c>
      <c r="Z1699" s="165"/>
      <c r="AA1699" s="155" t="str">
        <f ca="1">IF(C1699="","",IF(OR(D1699&lt;NgayBatDau,D1699&gt;NgayKetThuc),"Ngày tháng phải nằm trong kỳ báo cáo",IF(AND(G1699&lt;&gt;"",COUNTIF(D.2[Tên khách hàng],G1699)=0),"Tên KH chưa khai báo trong DSKH",IF(AND(H1699&lt;&gt;"",COUNTIF(D.1[Tên sản phẩm],H1699)=0),"SP này chưa khai báo trong DSSP",""))))</f>
        <v/>
      </c>
      <c r="AB1699" s="23" t="str">
        <f t="shared" ca="1" si="391"/>
        <v/>
      </c>
      <c r="AC1699" s="23" t="str">
        <f t="shared" ca="1" si="392"/>
        <v/>
      </c>
      <c r="AD1699" s="23" t="str">
        <f t="shared" ca="1" si="393"/>
        <v/>
      </c>
      <c r="AE1699" s="68" t="str">
        <f t="shared" ca="1" si="394"/>
        <v/>
      </c>
      <c r="AF1699" s="69" t="str">
        <f>IF(OR(H1699="",S1699=""),"",S1699-(SUM(L1699,M1699)*INDEX(D.1[Đơn giá],MATCH(H1699,D.1[Tên sản phẩm],0))))</f>
        <v/>
      </c>
      <c r="AG1699" s="90" t="str">
        <f t="shared" ca="1" si="395"/>
        <v/>
      </c>
      <c r="AH1699" s="90"/>
    </row>
    <row r="1700" spans="2:34" ht="27.75" customHeight="1" x14ac:dyDescent="0.2">
      <c r="B1700" s="154">
        <f t="shared" si="396"/>
        <v>1697</v>
      </c>
      <c r="C1700" s="155" t="str">
        <f t="shared" ca="1" si="397"/>
        <v/>
      </c>
      <c r="D1700" s="156" t="str">
        <f t="shared" ca="1" si="398"/>
        <v/>
      </c>
      <c r="E1700" s="157" t="str">
        <f t="shared" ca="1" si="399"/>
        <v/>
      </c>
      <c r="F1700" s="157"/>
      <c r="G1700" s="158" t="str">
        <f t="shared" ca="1" si="400"/>
        <v/>
      </c>
      <c r="H1700" s="159"/>
      <c r="I1700" s="160" t="str">
        <f>IF(H1700="","",INDEX(D.1[Quy cách],MATCH(H1700,D.1[Tên sản phẩm],0)))</f>
        <v/>
      </c>
      <c r="J1700" s="35" t="str">
        <f>IF(H1700="","",INDEX(D.1[ĐVT],MATCH(H1700,D.1[Tên sản phẩm],0)))</f>
        <v/>
      </c>
      <c r="K1700" s="163" t="str">
        <f>IF(H1700="","",INDEX(D.1[Đơn giá bán
(Tham khảo)],MATCH(H1700,D.1[Tên sản phẩm],0)))</f>
        <v/>
      </c>
      <c r="L1700" s="162"/>
      <c r="M1700" s="159"/>
      <c r="N1700" s="159"/>
      <c r="O1700" s="159"/>
      <c r="P1700" s="163" t="str">
        <f t="shared" si="401"/>
        <v/>
      </c>
      <c r="Q1700" s="164"/>
      <c r="R1700" s="162"/>
      <c r="S1700" s="163" t="str">
        <f t="shared" si="402"/>
        <v/>
      </c>
      <c r="T1700" s="164" t="str">
        <f t="shared" ca="1" si="403"/>
        <v/>
      </c>
      <c r="U1700" s="163" t="str">
        <f t="shared" si="404"/>
        <v/>
      </c>
      <c r="V1700" s="163" t="str">
        <f ca="1">IF(AND(C1700&lt;&gt;"",C1700&lt;&gt;OFFSET(C1700,1,0)),SUMIFS(B.2[Giá có thuế],B.2[Số ĐK],C1700),"")</f>
        <v/>
      </c>
      <c r="W1700" s="159"/>
      <c r="X1700" s="161" t="str">
        <f>IF(W1700="","",'Thông Tin Chung'!$L$3)</f>
        <v/>
      </c>
      <c r="Y1700" s="163" t="str">
        <f t="shared" ca="1" si="405"/>
        <v/>
      </c>
      <c r="Z1700" s="165"/>
      <c r="AA1700" s="155" t="str">
        <f ca="1">IF(C1700="","",IF(OR(D1700&lt;NgayBatDau,D1700&gt;NgayKetThuc),"Ngày tháng phải nằm trong kỳ báo cáo",IF(AND(G1700&lt;&gt;"",COUNTIF(D.2[Tên khách hàng],G1700)=0),"Tên KH chưa khai báo trong DSKH",IF(AND(H1700&lt;&gt;"",COUNTIF(D.1[Tên sản phẩm],H1700)=0),"SP này chưa khai báo trong DSSP",""))))</f>
        <v/>
      </c>
      <c r="AB1700" s="23" t="str">
        <f t="shared" ca="1" si="391"/>
        <v/>
      </c>
      <c r="AC1700" s="23" t="str">
        <f t="shared" ca="1" si="392"/>
        <v/>
      </c>
      <c r="AD1700" s="23" t="str">
        <f t="shared" ca="1" si="393"/>
        <v/>
      </c>
      <c r="AE1700" s="68" t="str">
        <f t="shared" ca="1" si="394"/>
        <v/>
      </c>
      <c r="AF1700" s="69" t="str">
        <f>IF(OR(H1700="",S1700=""),"",S1700-(SUM(L1700,M1700)*INDEX(D.1[Đơn giá],MATCH(H1700,D.1[Tên sản phẩm],0))))</f>
        <v/>
      </c>
      <c r="AG1700" s="90" t="str">
        <f t="shared" ca="1" si="395"/>
        <v/>
      </c>
      <c r="AH1700" s="90"/>
    </row>
    <row r="1701" spans="2:34" ht="27.75" customHeight="1" x14ac:dyDescent="0.2">
      <c r="B1701" s="154">
        <f t="shared" si="396"/>
        <v>1698</v>
      </c>
      <c r="C1701" s="155" t="str">
        <f t="shared" ca="1" si="397"/>
        <v/>
      </c>
      <c r="D1701" s="156" t="str">
        <f t="shared" ca="1" si="398"/>
        <v/>
      </c>
      <c r="E1701" s="157" t="str">
        <f t="shared" ca="1" si="399"/>
        <v/>
      </c>
      <c r="F1701" s="157"/>
      <c r="G1701" s="158" t="str">
        <f t="shared" ca="1" si="400"/>
        <v/>
      </c>
      <c r="H1701" s="159"/>
      <c r="I1701" s="160" t="str">
        <f>IF(H1701="","",INDEX(D.1[Quy cách],MATCH(H1701,D.1[Tên sản phẩm],0)))</f>
        <v/>
      </c>
      <c r="J1701" s="35" t="str">
        <f>IF(H1701="","",INDEX(D.1[ĐVT],MATCH(H1701,D.1[Tên sản phẩm],0)))</f>
        <v/>
      </c>
      <c r="K1701" s="163" t="str">
        <f>IF(H1701="","",INDEX(D.1[Đơn giá bán
(Tham khảo)],MATCH(H1701,D.1[Tên sản phẩm],0)))</f>
        <v/>
      </c>
      <c r="L1701" s="162"/>
      <c r="M1701" s="159"/>
      <c r="N1701" s="159"/>
      <c r="O1701" s="159"/>
      <c r="P1701" s="163" t="str">
        <f t="shared" si="401"/>
        <v/>
      </c>
      <c r="Q1701" s="164"/>
      <c r="R1701" s="162"/>
      <c r="S1701" s="163" t="str">
        <f t="shared" si="402"/>
        <v/>
      </c>
      <c r="T1701" s="164" t="str">
        <f t="shared" ca="1" si="403"/>
        <v/>
      </c>
      <c r="U1701" s="163" t="str">
        <f t="shared" si="404"/>
        <v/>
      </c>
      <c r="V1701" s="163" t="str">
        <f ca="1">IF(AND(C1701&lt;&gt;"",C1701&lt;&gt;OFFSET(C1701,1,0)),SUMIFS(B.2[Giá có thuế],B.2[Số ĐK],C1701),"")</f>
        <v/>
      </c>
      <c r="W1701" s="159"/>
      <c r="X1701" s="161" t="str">
        <f>IF(W1701="","",'Thông Tin Chung'!$L$3)</f>
        <v/>
      </c>
      <c r="Y1701" s="163" t="str">
        <f t="shared" ca="1" si="405"/>
        <v/>
      </c>
      <c r="Z1701" s="165"/>
      <c r="AA1701" s="155" t="str">
        <f ca="1">IF(C1701="","",IF(OR(D1701&lt;NgayBatDau,D1701&gt;NgayKetThuc),"Ngày tháng phải nằm trong kỳ báo cáo",IF(AND(G1701&lt;&gt;"",COUNTIF(D.2[Tên khách hàng],G1701)=0),"Tên KH chưa khai báo trong DSKH",IF(AND(H1701&lt;&gt;"",COUNTIF(D.1[Tên sản phẩm],H1701)=0),"SP này chưa khai báo trong DSSP",""))))</f>
        <v/>
      </c>
      <c r="AB1701" s="23" t="str">
        <f t="shared" ca="1" si="391"/>
        <v/>
      </c>
      <c r="AC1701" s="23" t="str">
        <f t="shared" ca="1" si="392"/>
        <v/>
      </c>
      <c r="AD1701" s="23" t="str">
        <f t="shared" ca="1" si="393"/>
        <v/>
      </c>
      <c r="AE1701" s="68" t="str">
        <f t="shared" ca="1" si="394"/>
        <v/>
      </c>
      <c r="AF1701" s="69" t="str">
        <f>IF(OR(H1701="",S1701=""),"",S1701-(SUM(L1701,M1701)*INDEX(D.1[Đơn giá],MATCH(H1701,D.1[Tên sản phẩm],0))))</f>
        <v/>
      </c>
      <c r="AG1701" s="90" t="str">
        <f t="shared" ca="1" si="395"/>
        <v/>
      </c>
      <c r="AH1701" s="90"/>
    </row>
    <row r="1702" spans="2:34" ht="27.75" customHeight="1" x14ac:dyDescent="0.2">
      <c r="B1702" s="154">
        <f t="shared" si="396"/>
        <v>1699</v>
      </c>
      <c r="C1702" s="155" t="str">
        <f t="shared" ca="1" si="397"/>
        <v/>
      </c>
      <c r="D1702" s="156" t="str">
        <f t="shared" ca="1" si="398"/>
        <v/>
      </c>
      <c r="E1702" s="157" t="str">
        <f t="shared" ca="1" si="399"/>
        <v/>
      </c>
      <c r="F1702" s="157"/>
      <c r="G1702" s="158" t="str">
        <f t="shared" ca="1" si="400"/>
        <v/>
      </c>
      <c r="H1702" s="159"/>
      <c r="I1702" s="160" t="str">
        <f>IF(H1702="","",INDEX(D.1[Quy cách],MATCH(H1702,D.1[Tên sản phẩm],0)))</f>
        <v/>
      </c>
      <c r="J1702" s="35" t="str">
        <f>IF(H1702="","",INDEX(D.1[ĐVT],MATCH(H1702,D.1[Tên sản phẩm],0)))</f>
        <v/>
      </c>
      <c r="K1702" s="163" t="str">
        <f>IF(H1702="","",INDEX(D.1[Đơn giá bán
(Tham khảo)],MATCH(H1702,D.1[Tên sản phẩm],0)))</f>
        <v/>
      </c>
      <c r="L1702" s="162"/>
      <c r="M1702" s="159"/>
      <c r="N1702" s="159"/>
      <c r="O1702" s="159"/>
      <c r="P1702" s="163" t="str">
        <f t="shared" si="401"/>
        <v/>
      </c>
      <c r="Q1702" s="164"/>
      <c r="R1702" s="162"/>
      <c r="S1702" s="163" t="str">
        <f t="shared" si="402"/>
        <v/>
      </c>
      <c r="T1702" s="164" t="str">
        <f t="shared" ca="1" si="403"/>
        <v/>
      </c>
      <c r="U1702" s="163" t="str">
        <f t="shared" si="404"/>
        <v/>
      </c>
      <c r="V1702" s="163" t="str">
        <f ca="1">IF(AND(C1702&lt;&gt;"",C1702&lt;&gt;OFFSET(C1702,1,0)),SUMIFS(B.2[Giá có thuế],B.2[Số ĐK],C1702),"")</f>
        <v/>
      </c>
      <c r="W1702" s="159"/>
      <c r="X1702" s="161" t="str">
        <f>IF(W1702="","",'Thông Tin Chung'!$L$3)</f>
        <v/>
      </c>
      <c r="Y1702" s="163" t="str">
        <f t="shared" ca="1" si="405"/>
        <v/>
      </c>
      <c r="Z1702" s="165"/>
      <c r="AA1702" s="155" t="str">
        <f ca="1">IF(C1702="","",IF(OR(D1702&lt;NgayBatDau,D1702&gt;NgayKetThuc),"Ngày tháng phải nằm trong kỳ báo cáo",IF(AND(G1702&lt;&gt;"",COUNTIF(D.2[Tên khách hàng],G1702)=0),"Tên KH chưa khai báo trong DSKH",IF(AND(H1702&lt;&gt;"",COUNTIF(D.1[Tên sản phẩm],H1702)=0),"SP này chưa khai báo trong DSSP",""))))</f>
        <v/>
      </c>
      <c r="AB1702" s="23" t="str">
        <f t="shared" ca="1" si="391"/>
        <v/>
      </c>
      <c r="AC1702" s="23" t="str">
        <f t="shared" ca="1" si="392"/>
        <v/>
      </c>
      <c r="AD1702" s="23" t="str">
        <f t="shared" ca="1" si="393"/>
        <v/>
      </c>
      <c r="AE1702" s="68" t="str">
        <f t="shared" ca="1" si="394"/>
        <v/>
      </c>
      <c r="AF1702" s="69" t="str">
        <f>IF(OR(H1702="",S1702=""),"",S1702-(SUM(L1702,M1702)*INDEX(D.1[Đơn giá],MATCH(H1702,D.1[Tên sản phẩm],0))))</f>
        <v/>
      </c>
      <c r="AG1702" s="90" t="str">
        <f t="shared" ca="1" si="395"/>
        <v/>
      </c>
      <c r="AH1702" s="90"/>
    </row>
    <row r="1703" spans="2:34" ht="27.75" customHeight="1" x14ac:dyDescent="0.2">
      <c r="B1703" s="154">
        <f t="shared" si="396"/>
        <v>1700</v>
      </c>
      <c r="C1703" s="155" t="str">
        <f t="shared" ca="1" si="397"/>
        <v/>
      </c>
      <c r="D1703" s="156" t="str">
        <f t="shared" ca="1" si="398"/>
        <v/>
      </c>
      <c r="E1703" s="157" t="str">
        <f t="shared" ca="1" si="399"/>
        <v/>
      </c>
      <c r="F1703" s="157"/>
      <c r="G1703" s="158" t="str">
        <f t="shared" ca="1" si="400"/>
        <v/>
      </c>
      <c r="H1703" s="159"/>
      <c r="I1703" s="160" t="str">
        <f>IF(H1703="","",INDEX(D.1[Quy cách],MATCH(H1703,D.1[Tên sản phẩm],0)))</f>
        <v/>
      </c>
      <c r="J1703" s="35" t="str">
        <f>IF(H1703="","",INDEX(D.1[ĐVT],MATCH(H1703,D.1[Tên sản phẩm],0)))</f>
        <v/>
      </c>
      <c r="K1703" s="163" t="str">
        <f>IF(H1703="","",INDEX(D.1[Đơn giá bán
(Tham khảo)],MATCH(H1703,D.1[Tên sản phẩm],0)))</f>
        <v/>
      </c>
      <c r="L1703" s="162"/>
      <c r="M1703" s="159"/>
      <c r="N1703" s="159"/>
      <c r="O1703" s="159"/>
      <c r="P1703" s="163" t="str">
        <f t="shared" si="401"/>
        <v/>
      </c>
      <c r="Q1703" s="164"/>
      <c r="R1703" s="162"/>
      <c r="S1703" s="163" t="str">
        <f t="shared" si="402"/>
        <v/>
      </c>
      <c r="T1703" s="164" t="str">
        <f t="shared" ca="1" si="403"/>
        <v/>
      </c>
      <c r="U1703" s="163" t="str">
        <f t="shared" si="404"/>
        <v/>
      </c>
      <c r="V1703" s="163" t="str">
        <f ca="1">IF(AND(C1703&lt;&gt;"",C1703&lt;&gt;OFFSET(C1703,1,0)),SUMIFS(B.2[Giá có thuế],B.2[Số ĐK],C1703),"")</f>
        <v/>
      </c>
      <c r="W1703" s="159"/>
      <c r="X1703" s="161" t="str">
        <f>IF(W1703="","",'Thông Tin Chung'!$L$3)</f>
        <v/>
      </c>
      <c r="Y1703" s="163" t="str">
        <f t="shared" ca="1" si="405"/>
        <v/>
      </c>
      <c r="Z1703" s="165"/>
      <c r="AA1703" s="155" t="str">
        <f ca="1">IF(C1703="","",IF(OR(D1703&lt;NgayBatDau,D1703&gt;NgayKetThuc),"Ngày tháng phải nằm trong kỳ báo cáo",IF(AND(G1703&lt;&gt;"",COUNTIF(D.2[Tên khách hàng],G1703)=0),"Tên KH chưa khai báo trong DSKH",IF(AND(H1703&lt;&gt;"",COUNTIF(D.1[Tên sản phẩm],H1703)=0),"SP này chưa khai báo trong DSSP",""))))</f>
        <v/>
      </c>
      <c r="AB1703" s="23" t="str">
        <f t="shared" ca="1" si="391"/>
        <v/>
      </c>
      <c r="AC1703" s="23" t="str">
        <f t="shared" ca="1" si="392"/>
        <v/>
      </c>
      <c r="AD1703" s="23" t="str">
        <f t="shared" ca="1" si="393"/>
        <v/>
      </c>
      <c r="AE1703" s="68" t="str">
        <f t="shared" ca="1" si="394"/>
        <v/>
      </c>
      <c r="AF1703" s="69" t="str">
        <f>IF(OR(H1703="",S1703=""),"",S1703-(SUM(L1703,M1703)*INDEX(D.1[Đơn giá],MATCH(H1703,D.1[Tên sản phẩm],0))))</f>
        <v/>
      </c>
      <c r="AG1703" s="90" t="str">
        <f t="shared" ca="1" si="395"/>
        <v/>
      </c>
      <c r="AH1703" s="90"/>
    </row>
    <row r="1704" spans="2:34" ht="27.75" customHeight="1" x14ac:dyDescent="0.2">
      <c r="B1704" s="154">
        <f t="shared" si="396"/>
        <v>1701</v>
      </c>
      <c r="C1704" s="155" t="str">
        <f t="shared" ca="1" si="397"/>
        <v/>
      </c>
      <c r="D1704" s="156" t="str">
        <f t="shared" ca="1" si="398"/>
        <v/>
      </c>
      <c r="E1704" s="157" t="str">
        <f t="shared" ca="1" si="399"/>
        <v/>
      </c>
      <c r="F1704" s="157"/>
      <c r="G1704" s="158" t="str">
        <f t="shared" ca="1" si="400"/>
        <v/>
      </c>
      <c r="H1704" s="159"/>
      <c r="I1704" s="160" t="str">
        <f>IF(H1704="","",INDEX(D.1[Quy cách],MATCH(H1704,D.1[Tên sản phẩm],0)))</f>
        <v/>
      </c>
      <c r="J1704" s="35" t="str">
        <f>IF(H1704="","",INDEX(D.1[ĐVT],MATCH(H1704,D.1[Tên sản phẩm],0)))</f>
        <v/>
      </c>
      <c r="K1704" s="163" t="str">
        <f>IF(H1704="","",INDEX(D.1[Đơn giá bán
(Tham khảo)],MATCH(H1704,D.1[Tên sản phẩm],0)))</f>
        <v/>
      </c>
      <c r="L1704" s="162"/>
      <c r="M1704" s="159"/>
      <c r="N1704" s="159"/>
      <c r="O1704" s="159"/>
      <c r="P1704" s="163" t="str">
        <f t="shared" si="401"/>
        <v/>
      </c>
      <c r="Q1704" s="164"/>
      <c r="R1704" s="162"/>
      <c r="S1704" s="163" t="str">
        <f t="shared" si="402"/>
        <v/>
      </c>
      <c r="T1704" s="164" t="str">
        <f t="shared" ca="1" si="403"/>
        <v/>
      </c>
      <c r="U1704" s="163" t="str">
        <f t="shared" si="404"/>
        <v/>
      </c>
      <c r="V1704" s="163" t="str">
        <f ca="1">IF(AND(C1704&lt;&gt;"",C1704&lt;&gt;OFFSET(C1704,1,0)),SUMIFS(B.2[Giá có thuế],B.2[Số ĐK],C1704),"")</f>
        <v/>
      </c>
      <c r="W1704" s="159"/>
      <c r="X1704" s="161" t="str">
        <f>IF(W1704="","",'Thông Tin Chung'!$L$3)</f>
        <v/>
      </c>
      <c r="Y1704" s="163" t="str">
        <f t="shared" ca="1" si="405"/>
        <v/>
      </c>
      <c r="Z1704" s="165"/>
      <c r="AA1704" s="155" t="str">
        <f ca="1">IF(C1704="","",IF(OR(D1704&lt;NgayBatDau,D1704&gt;NgayKetThuc),"Ngày tháng phải nằm trong kỳ báo cáo",IF(AND(G1704&lt;&gt;"",COUNTIF(D.2[Tên khách hàng],G1704)=0),"Tên KH chưa khai báo trong DSKH",IF(AND(H1704&lt;&gt;"",COUNTIF(D.1[Tên sản phẩm],H1704)=0),"SP này chưa khai báo trong DSSP",""))))</f>
        <v/>
      </c>
      <c r="AB1704" s="23" t="str">
        <f t="shared" ca="1" si="391"/>
        <v/>
      </c>
      <c r="AC1704" s="23" t="str">
        <f t="shared" ca="1" si="392"/>
        <v/>
      </c>
      <c r="AD1704" s="23" t="str">
        <f t="shared" ca="1" si="393"/>
        <v/>
      </c>
      <c r="AE1704" s="68" t="str">
        <f t="shared" ca="1" si="394"/>
        <v/>
      </c>
      <c r="AF1704" s="69" t="str">
        <f>IF(OR(H1704="",S1704=""),"",S1704-(SUM(L1704,M1704)*INDEX(D.1[Đơn giá],MATCH(H1704,D.1[Tên sản phẩm],0))))</f>
        <v/>
      </c>
      <c r="AG1704" s="90" t="str">
        <f t="shared" ca="1" si="395"/>
        <v/>
      </c>
      <c r="AH1704" s="90"/>
    </row>
    <row r="1705" spans="2:34" ht="27.75" customHeight="1" x14ac:dyDescent="0.2">
      <c r="B1705" s="154">
        <f t="shared" si="396"/>
        <v>1702</v>
      </c>
      <c r="C1705" s="155" t="str">
        <f t="shared" ca="1" si="397"/>
        <v/>
      </c>
      <c r="D1705" s="156" t="str">
        <f t="shared" ca="1" si="398"/>
        <v/>
      </c>
      <c r="E1705" s="157" t="str">
        <f t="shared" ca="1" si="399"/>
        <v/>
      </c>
      <c r="F1705" s="157"/>
      <c r="G1705" s="158" t="str">
        <f t="shared" ca="1" si="400"/>
        <v/>
      </c>
      <c r="H1705" s="159"/>
      <c r="I1705" s="160" t="str">
        <f>IF(H1705="","",INDEX(D.1[Quy cách],MATCH(H1705,D.1[Tên sản phẩm],0)))</f>
        <v/>
      </c>
      <c r="J1705" s="35" t="str">
        <f>IF(H1705="","",INDEX(D.1[ĐVT],MATCH(H1705,D.1[Tên sản phẩm],0)))</f>
        <v/>
      </c>
      <c r="K1705" s="163" t="str">
        <f>IF(H1705="","",INDEX(D.1[Đơn giá bán
(Tham khảo)],MATCH(H1705,D.1[Tên sản phẩm],0)))</f>
        <v/>
      </c>
      <c r="L1705" s="162"/>
      <c r="M1705" s="159"/>
      <c r="N1705" s="159"/>
      <c r="O1705" s="159"/>
      <c r="P1705" s="163" t="str">
        <f t="shared" si="401"/>
        <v/>
      </c>
      <c r="Q1705" s="164"/>
      <c r="R1705" s="162"/>
      <c r="S1705" s="163" t="str">
        <f t="shared" si="402"/>
        <v/>
      </c>
      <c r="T1705" s="164" t="str">
        <f t="shared" ca="1" si="403"/>
        <v/>
      </c>
      <c r="U1705" s="163" t="str">
        <f t="shared" si="404"/>
        <v/>
      </c>
      <c r="V1705" s="163" t="str">
        <f ca="1">IF(AND(C1705&lt;&gt;"",C1705&lt;&gt;OFFSET(C1705,1,0)),SUMIFS(B.2[Giá có thuế],B.2[Số ĐK],C1705),"")</f>
        <v/>
      </c>
      <c r="W1705" s="159"/>
      <c r="X1705" s="161" t="str">
        <f>IF(W1705="","",'Thông Tin Chung'!$L$3)</f>
        <v/>
      </c>
      <c r="Y1705" s="163" t="str">
        <f t="shared" ca="1" si="405"/>
        <v/>
      </c>
      <c r="Z1705" s="165"/>
      <c r="AA1705" s="155" t="str">
        <f ca="1">IF(C1705="","",IF(OR(D1705&lt;NgayBatDau,D1705&gt;NgayKetThuc),"Ngày tháng phải nằm trong kỳ báo cáo",IF(AND(G1705&lt;&gt;"",COUNTIF(D.2[Tên khách hàng],G1705)=0),"Tên KH chưa khai báo trong DSKH",IF(AND(H1705&lt;&gt;"",COUNTIF(D.1[Tên sản phẩm],H1705)=0),"SP này chưa khai báo trong DSSP",""))))</f>
        <v/>
      </c>
      <c r="AB1705" s="23" t="str">
        <f t="shared" ca="1" si="391"/>
        <v/>
      </c>
      <c r="AC1705" s="23" t="str">
        <f t="shared" ca="1" si="392"/>
        <v/>
      </c>
      <c r="AD1705" s="23" t="str">
        <f t="shared" ca="1" si="393"/>
        <v/>
      </c>
      <c r="AE1705" s="68" t="str">
        <f t="shared" ca="1" si="394"/>
        <v/>
      </c>
      <c r="AF1705" s="69" t="str">
        <f>IF(OR(H1705="",S1705=""),"",S1705-(SUM(L1705,M1705)*INDEX(D.1[Đơn giá],MATCH(H1705,D.1[Tên sản phẩm],0))))</f>
        <v/>
      </c>
      <c r="AG1705" s="90" t="str">
        <f t="shared" ca="1" si="395"/>
        <v/>
      </c>
      <c r="AH1705" s="90"/>
    </row>
    <row r="1706" spans="2:34" ht="27.75" customHeight="1" x14ac:dyDescent="0.2">
      <c r="B1706" s="154">
        <f t="shared" si="396"/>
        <v>1703</v>
      </c>
      <c r="C1706" s="155" t="str">
        <f t="shared" ca="1" si="397"/>
        <v/>
      </c>
      <c r="D1706" s="156" t="str">
        <f t="shared" ca="1" si="398"/>
        <v/>
      </c>
      <c r="E1706" s="157" t="str">
        <f t="shared" ca="1" si="399"/>
        <v/>
      </c>
      <c r="F1706" s="157"/>
      <c r="G1706" s="158" t="str">
        <f t="shared" ca="1" si="400"/>
        <v/>
      </c>
      <c r="H1706" s="159"/>
      <c r="I1706" s="160" t="str">
        <f>IF(H1706="","",INDEX(D.1[Quy cách],MATCH(H1706,D.1[Tên sản phẩm],0)))</f>
        <v/>
      </c>
      <c r="J1706" s="35" t="str">
        <f>IF(H1706="","",INDEX(D.1[ĐVT],MATCH(H1706,D.1[Tên sản phẩm],0)))</f>
        <v/>
      </c>
      <c r="K1706" s="163" t="str">
        <f>IF(H1706="","",INDEX(D.1[Đơn giá bán
(Tham khảo)],MATCH(H1706,D.1[Tên sản phẩm],0)))</f>
        <v/>
      </c>
      <c r="L1706" s="162"/>
      <c r="M1706" s="159"/>
      <c r="N1706" s="159"/>
      <c r="O1706" s="159"/>
      <c r="P1706" s="163" t="str">
        <f t="shared" si="401"/>
        <v/>
      </c>
      <c r="Q1706" s="164"/>
      <c r="R1706" s="162"/>
      <c r="S1706" s="163" t="str">
        <f t="shared" si="402"/>
        <v/>
      </c>
      <c r="T1706" s="164" t="str">
        <f t="shared" ca="1" si="403"/>
        <v/>
      </c>
      <c r="U1706" s="163" t="str">
        <f t="shared" si="404"/>
        <v/>
      </c>
      <c r="V1706" s="163" t="str">
        <f ca="1">IF(AND(C1706&lt;&gt;"",C1706&lt;&gt;OFFSET(C1706,1,0)),SUMIFS(B.2[Giá có thuế],B.2[Số ĐK],C1706),"")</f>
        <v/>
      </c>
      <c r="W1706" s="159"/>
      <c r="X1706" s="161" t="str">
        <f>IF(W1706="","",'Thông Tin Chung'!$L$3)</f>
        <v/>
      </c>
      <c r="Y1706" s="163" t="str">
        <f t="shared" ca="1" si="405"/>
        <v/>
      </c>
      <c r="Z1706" s="165"/>
      <c r="AA1706" s="155" t="str">
        <f ca="1">IF(C1706="","",IF(OR(D1706&lt;NgayBatDau,D1706&gt;NgayKetThuc),"Ngày tháng phải nằm trong kỳ báo cáo",IF(AND(G1706&lt;&gt;"",COUNTIF(D.2[Tên khách hàng],G1706)=0),"Tên KH chưa khai báo trong DSKH",IF(AND(H1706&lt;&gt;"",COUNTIF(D.1[Tên sản phẩm],H1706)=0),"SP này chưa khai báo trong DSSP",""))))</f>
        <v/>
      </c>
      <c r="AB1706" s="23" t="str">
        <f t="shared" ca="1" si="391"/>
        <v/>
      </c>
      <c r="AC1706" s="23" t="str">
        <f t="shared" ca="1" si="392"/>
        <v/>
      </c>
      <c r="AD1706" s="23" t="str">
        <f t="shared" ca="1" si="393"/>
        <v/>
      </c>
      <c r="AE1706" s="68" t="str">
        <f t="shared" ca="1" si="394"/>
        <v/>
      </c>
      <c r="AF1706" s="69" t="str">
        <f>IF(OR(H1706="",S1706=""),"",S1706-(SUM(L1706,M1706)*INDEX(D.1[Đơn giá],MATCH(H1706,D.1[Tên sản phẩm],0))))</f>
        <v/>
      </c>
      <c r="AG1706" s="90" t="str">
        <f t="shared" ca="1" si="395"/>
        <v/>
      </c>
      <c r="AH1706" s="90"/>
    </row>
    <row r="1707" spans="2:34" ht="27.75" customHeight="1" x14ac:dyDescent="0.2">
      <c r="B1707" s="154">
        <f t="shared" si="396"/>
        <v>1704</v>
      </c>
      <c r="C1707" s="155" t="str">
        <f t="shared" ca="1" si="397"/>
        <v/>
      </c>
      <c r="D1707" s="156" t="str">
        <f t="shared" ca="1" si="398"/>
        <v/>
      </c>
      <c r="E1707" s="157" t="str">
        <f t="shared" ca="1" si="399"/>
        <v/>
      </c>
      <c r="F1707" s="157"/>
      <c r="G1707" s="158" t="str">
        <f t="shared" ca="1" si="400"/>
        <v/>
      </c>
      <c r="H1707" s="159"/>
      <c r="I1707" s="160" t="str">
        <f>IF(H1707="","",INDEX(D.1[Quy cách],MATCH(H1707,D.1[Tên sản phẩm],0)))</f>
        <v/>
      </c>
      <c r="J1707" s="35" t="str">
        <f>IF(H1707="","",INDEX(D.1[ĐVT],MATCH(H1707,D.1[Tên sản phẩm],0)))</f>
        <v/>
      </c>
      <c r="K1707" s="163" t="str">
        <f>IF(H1707="","",INDEX(D.1[Đơn giá bán
(Tham khảo)],MATCH(H1707,D.1[Tên sản phẩm],0)))</f>
        <v/>
      </c>
      <c r="L1707" s="162"/>
      <c r="M1707" s="159"/>
      <c r="N1707" s="159"/>
      <c r="O1707" s="159"/>
      <c r="P1707" s="163" t="str">
        <f t="shared" si="401"/>
        <v/>
      </c>
      <c r="Q1707" s="164"/>
      <c r="R1707" s="162"/>
      <c r="S1707" s="163" t="str">
        <f t="shared" si="402"/>
        <v/>
      </c>
      <c r="T1707" s="164" t="str">
        <f t="shared" ca="1" si="403"/>
        <v/>
      </c>
      <c r="U1707" s="163" t="str">
        <f t="shared" si="404"/>
        <v/>
      </c>
      <c r="V1707" s="163" t="str">
        <f ca="1">IF(AND(C1707&lt;&gt;"",C1707&lt;&gt;OFFSET(C1707,1,0)),SUMIFS(B.2[Giá có thuế],B.2[Số ĐK],C1707),"")</f>
        <v/>
      </c>
      <c r="W1707" s="159"/>
      <c r="X1707" s="161" t="str">
        <f>IF(W1707="","",'Thông Tin Chung'!$L$3)</f>
        <v/>
      </c>
      <c r="Y1707" s="163" t="str">
        <f t="shared" ca="1" si="405"/>
        <v/>
      </c>
      <c r="Z1707" s="165"/>
      <c r="AA1707" s="155" t="str">
        <f ca="1">IF(C1707="","",IF(OR(D1707&lt;NgayBatDau,D1707&gt;NgayKetThuc),"Ngày tháng phải nằm trong kỳ báo cáo",IF(AND(G1707&lt;&gt;"",COUNTIF(D.2[Tên khách hàng],G1707)=0),"Tên KH chưa khai báo trong DSKH",IF(AND(H1707&lt;&gt;"",COUNTIF(D.1[Tên sản phẩm],H1707)=0),"SP này chưa khai báo trong DSSP",""))))</f>
        <v/>
      </c>
      <c r="AB1707" s="23" t="str">
        <f t="shared" ca="1" si="391"/>
        <v/>
      </c>
      <c r="AC1707" s="23" t="str">
        <f t="shared" ca="1" si="392"/>
        <v/>
      </c>
      <c r="AD1707" s="23" t="str">
        <f t="shared" ca="1" si="393"/>
        <v/>
      </c>
      <c r="AE1707" s="68" t="str">
        <f t="shared" ca="1" si="394"/>
        <v/>
      </c>
      <c r="AF1707" s="69" t="str">
        <f>IF(OR(H1707="",S1707=""),"",S1707-(SUM(L1707,M1707)*INDEX(D.1[Đơn giá],MATCH(H1707,D.1[Tên sản phẩm],0))))</f>
        <v/>
      </c>
      <c r="AG1707" s="90" t="str">
        <f t="shared" ca="1" si="395"/>
        <v/>
      </c>
      <c r="AH1707" s="90"/>
    </row>
    <row r="1708" spans="2:34" ht="27.75" customHeight="1" x14ac:dyDescent="0.2">
      <c r="B1708" s="154">
        <f t="shared" si="396"/>
        <v>1705</v>
      </c>
      <c r="C1708" s="155" t="str">
        <f t="shared" ca="1" si="397"/>
        <v/>
      </c>
      <c r="D1708" s="156" t="str">
        <f t="shared" ca="1" si="398"/>
        <v/>
      </c>
      <c r="E1708" s="157" t="str">
        <f t="shared" ca="1" si="399"/>
        <v/>
      </c>
      <c r="F1708" s="157"/>
      <c r="G1708" s="158" t="str">
        <f t="shared" ca="1" si="400"/>
        <v/>
      </c>
      <c r="H1708" s="159"/>
      <c r="I1708" s="160" t="str">
        <f>IF(H1708="","",INDEX(D.1[Quy cách],MATCH(H1708,D.1[Tên sản phẩm],0)))</f>
        <v/>
      </c>
      <c r="J1708" s="35" t="str">
        <f>IF(H1708="","",INDEX(D.1[ĐVT],MATCH(H1708,D.1[Tên sản phẩm],0)))</f>
        <v/>
      </c>
      <c r="K1708" s="163" t="str">
        <f>IF(H1708="","",INDEX(D.1[Đơn giá bán
(Tham khảo)],MATCH(H1708,D.1[Tên sản phẩm],0)))</f>
        <v/>
      </c>
      <c r="L1708" s="162"/>
      <c r="M1708" s="159"/>
      <c r="N1708" s="159"/>
      <c r="O1708" s="159"/>
      <c r="P1708" s="163" t="str">
        <f t="shared" si="401"/>
        <v/>
      </c>
      <c r="Q1708" s="164"/>
      <c r="R1708" s="162"/>
      <c r="S1708" s="163" t="str">
        <f t="shared" si="402"/>
        <v/>
      </c>
      <c r="T1708" s="164" t="str">
        <f t="shared" ca="1" si="403"/>
        <v/>
      </c>
      <c r="U1708" s="163" t="str">
        <f t="shared" si="404"/>
        <v/>
      </c>
      <c r="V1708" s="163" t="str">
        <f ca="1">IF(AND(C1708&lt;&gt;"",C1708&lt;&gt;OFFSET(C1708,1,0)),SUMIFS(B.2[Giá có thuế],B.2[Số ĐK],C1708),"")</f>
        <v/>
      </c>
      <c r="W1708" s="159"/>
      <c r="X1708" s="161" t="str">
        <f>IF(W1708="","",'Thông Tin Chung'!$L$3)</f>
        <v/>
      </c>
      <c r="Y1708" s="163" t="str">
        <f t="shared" ca="1" si="405"/>
        <v/>
      </c>
      <c r="Z1708" s="165"/>
      <c r="AA1708" s="155" t="str">
        <f ca="1">IF(C1708="","",IF(OR(D1708&lt;NgayBatDau,D1708&gt;NgayKetThuc),"Ngày tháng phải nằm trong kỳ báo cáo",IF(AND(G1708&lt;&gt;"",COUNTIF(D.2[Tên khách hàng],G1708)=0),"Tên KH chưa khai báo trong DSKH",IF(AND(H1708&lt;&gt;"",COUNTIF(D.1[Tên sản phẩm],H1708)=0),"SP này chưa khai báo trong DSSP",""))))</f>
        <v/>
      </c>
      <c r="AB1708" s="23" t="str">
        <f t="shared" ca="1" si="391"/>
        <v/>
      </c>
      <c r="AC1708" s="23" t="str">
        <f t="shared" ca="1" si="392"/>
        <v/>
      </c>
      <c r="AD1708" s="23" t="str">
        <f t="shared" ca="1" si="393"/>
        <v/>
      </c>
      <c r="AE1708" s="68" t="str">
        <f t="shared" ca="1" si="394"/>
        <v/>
      </c>
      <c r="AF1708" s="69" t="str">
        <f>IF(OR(H1708="",S1708=""),"",S1708-(SUM(L1708,M1708)*INDEX(D.1[Đơn giá],MATCH(H1708,D.1[Tên sản phẩm],0))))</f>
        <v/>
      </c>
      <c r="AG1708" s="90" t="str">
        <f t="shared" ca="1" si="395"/>
        <v/>
      </c>
      <c r="AH1708" s="90"/>
    </row>
    <row r="1709" spans="2:34" ht="27.75" customHeight="1" x14ac:dyDescent="0.2">
      <c r="B1709" s="154">
        <f t="shared" si="396"/>
        <v>1706</v>
      </c>
      <c r="C1709" s="155" t="str">
        <f t="shared" ca="1" si="397"/>
        <v/>
      </c>
      <c r="D1709" s="156" t="str">
        <f t="shared" ca="1" si="398"/>
        <v/>
      </c>
      <c r="E1709" s="157" t="str">
        <f t="shared" ca="1" si="399"/>
        <v/>
      </c>
      <c r="F1709" s="157"/>
      <c r="G1709" s="158" t="str">
        <f t="shared" ca="1" si="400"/>
        <v/>
      </c>
      <c r="H1709" s="159"/>
      <c r="I1709" s="160" t="str">
        <f>IF(H1709="","",INDEX(D.1[Quy cách],MATCH(H1709,D.1[Tên sản phẩm],0)))</f>
        <v/>
      </c>
      <c r="J1709" s="35" t="str">
        <f>IF(H1709="","",INDEX(D.1[ĐVT],MATCH(H1709,D.1[Tên sản phẩm],0)))</f>
        <v/>
      </c>
      <c r="K1709" s="163" t="str">
        <f>IF(H1709="","",INDEX(D.1[Đơn giá bán
(Tham khảo)],MATCH(H1709,D.1[Tên sản phẩm],0)))</f>
        <v/>
      </c>
      <c r="L1709" s="162"/>
      <c r="M1709" s="159"/>
      <c r="N1709" s="159"/>
      <c r="O1709" s="159"/>
      <c r="P1709" s="163" t="str">
        <f t="shared" si="401"/>
        <v/>
      </c>
      <c r="Q1709" s="164"/>
      <c r="R1709" s="162"/>
      <c r="S1709" s="163" t="str">
        <f t="shared" si="402"/>
        <v/>
      </c>
      <c r="T1709" s="164" t="str">
        <f t="shared" ca="1" si="403"/>
        <v/>
      </c>
      <c r="U1709" s="163" t="str">
        <f t="shared" si="404"/>
        <v/>
      </c>
      <c r="V1709" s="163" t="str">
        <f ca="1">IF(AND(C1709&lt;&gt;"",C1709&lt;&gt;OFFSET(C1709,1,0)),SUMIFS(B.2[Giá có thuế],B.2[Số ĐK],C1709),"")</f>
        <v/>
      </c>
      <c r="W1709" s="159"/>
      <c r="X1709" s="161" t="str">
        <f>IF(W1709="","",'Thông Tin Chung'!$L$3)</f>
        <v/>
      </c>
      <c r="Y1709" s="163" t="str">
        <f t="shared" ca="1" si="405"/>
        <v/>
      </c>
      <c r="Z1709" s="165"/>
      <c r="AA1709" s="155" t="str">
        <f ca="1">IF(C1709="","",IF(OR(D1709&lt;NgayBatDau,D1709&gt;NgayKetThuc),"Ngày tháng phải nằm trong kỳ báo cáo",IF(AND(G1709&lt;&gt;"",COUNTIF(D.2[Tên khách hàng],G1709)=0),"Tên KH chưa khai báo trong DSKH",IF(AND(H1709&lt;&gt;"",COUNTIF(D.1[Tên sản phẩm],H1709)=0),"SP này chưa khai báo trong DSSP",""))))</f>
        <v/>
      </c>
      <c r="AB1709" s="23" t="str">
        <f t="shared" ca="1" si="391"/>
        <v/>
      </c>
      <c r="AC1709" s="23" t="str">
        <f t="shared" ca="1" si="392"/>
        <v/>
      </c>
      <c r="AD1709" s="23" t="str">
        <f t="shared" ca="1" si="393"/>
        <v/>
      </c>
      <c r="AE1709" s="68" t="str">
        <f t="shared" ca="1" si="394"/>
        <v/>
      </c>
      <c r="AF1709" s="69" t="str">
        <f>IF(OR(H1709="",S1709=""),"",S1709-(SUM(L1709,M1709)*INDEX(D.1[Đơn giá],MATCH(H1709,D.1[Tên sản phẩm],0))))</f>
        <v/>
      </c>
      <c r="AG1709" s="90" t="str">
        <f t="shared" ca="1" si="395"/>
        <v/>
      </c>
      <c r="AH1709" s="90"/>
    </row>
    <row r="1710" spans="2:34" ht="27.75" customHeight="1" x14ac:dyDescent="0.2">
      <c r="B1710" s="154">
        <f t="shared" si="396"/>
        <v>1707</v>
      </c>
      <c r="C1710" s="155" t="str">
        <f t="shared" ca="1" si="397"/>
        <v/>
      </c>
      <c r="D1710" s="156" t="str">
        <f t="shared" ca="1" si="398"/>
        <v/>
      </c>
      <c r="E1710" s="157" t="str">
        <f t="shared" ca="1" si="399"/>
        <v/>
      </c>
      <c r="F1710" s="157"/>
      <c r="G1710" s="158" t="str">
        <f t="shared" ca="1" si="400"/>
        <v/>
      </c>
      <c r="H1710" s="159"/>
      <c r="I1710" s="160" t="str">
        <f>IF(H1710="","",INDEX(D.1[Quy cách],MATCH(H1710,D.1[Tên sản phẩm],0)))</f>
        <v/>
      </c>
      <c r="J1710" s="35" t="str">
        <f>IF(H1710="","",INDEX(D.1[ĐVT],MATCH(H1710,D.1[Tên sản phẩm],0)))</f>
        <v/>
      </c>
      <c r="K1710" s="163" t="str">
        <f>IF(H1710="","",INDEX(D.1[Đơn giá bán
(Tham khảo)],MATCH(H1710,D.1[Tên sản phẩm],0)))</f>
        <v/>
      </c>
      <c r="L1710" s="162"/>
      <c r="M1710" s="159"/>
      <c r="N1710" s="159"/>
      <c r="O1710" s="159"/>
      <c r="P1710" s="163" t="str">
        <f t="shared" si="401"/>
        <v/>
      </c>
      <c r="Q1710" s="164"/>
      <c r="R1710" s="162"/>
      <c r="S1710" s="163" t="str">
        <f t="shared" si="402"/>
        <v/>
      </c>
      <c r="T1710" s="164" t="str">
        <f t="shared" ca="1" si="403"/>
        <v/>
      </c>
      <c r="U1710" s="163" t="str">
        <f t="shared" si="404"/>
        <v/>
      </c>
      <c r="V1710" s="163" t="str">
        <f ca="1">IF(AND(C1710&lt;&gt;"",C1710&lt;&gt;OFFSET(C1710,1,0)),SUMIFS(B.2[Giá có thuế],B.2[Số ĐK],C1710),"")</f>
        <v/>
      </c>
      <c r="W1710" s="159"/>
      <c r="X1710" s="161" t="str">
        <f>IF(W1710="","",'Thông Tin Chung'!$L$3)</f>
        <v/>
      </c>
      <c r="Y1710" s="163" t="str">
        <f t="shared" ca="1" si="405"/>
        <v/>
      </c>
      <c r="Z1710" s="165"/>
      <c r="AA1710" s="155" t="str">
        <f ca="1">IF(C1710="","",IF(OR(D1710&lt;NgayBatDau,D1710&gt;NgayKetThuc),"Ngày tháng phải nằm trong kỳ báo cáo",IF(AND(G1710&lt;&gt;"",COUNTIF(D.2[Tên khách hàng],G1710)=0),"Tên KH chưa khai báo trong DSKH",IF(AND(H1710&lt;&gt;"",COUNTIF(D.1[Tên sản phẩm],H1710)=0),"SP này chưa khai báo trong DSSP",""))))</f>
        <v/>
      </c>
      <c r="AB1710" s="23" t="str">
        <f t="shared" ca="1" si="391"/>
        <v/>
      </c>
      <c r="AC1710" s="23" t="str">
        <f t="shared" ca="1" si="392"/>
        <v/>
      </c>
      <c r="AD1710" s="23" t="str">
        <f t="shared" ca="1" si="393"/>
        <v/>
      </c>
      <c r="AE1710" s="68" t="str">
        <f t="shared" ca="1" si="394"/>
        <v/>
      </c>
      <c r="AF1710" s="69" t="str">
        <f>IF(OR(H1710="",S1710=""),"",S1710-(SUM(L1710,M1710)*INDEX(D.1[Đơn giá],MATCH(H1710,D.1[Tên sản phẩm],0))))</f>
        <v/>
      </c>
      <c r="AG1710" s="90" t="str">
        <f t="shared" ca="1" si="395"/>
        <v/>
      </c>
      <c r="AH1710" s="90"/>
    </row>
    <row r="1711" spans="2:34" ht="27.75" customHeight="1" x14ac:dyDescent="0.2">
      <c r="B1711" s="154">
        <f t="shared" si="396"/>
        <v>1708</v>
      </c>
      <c r="C1711" s="155" t="str">
        <f t="shared" ca="1" si="397"/>
        <v/>
      </c>
      <c r="D1711" s="156" t="str">
        <f t="shared" ca="1" si="398"/>
        <v/>
      </c>
      <c r="E1711" s="157" t="str">
        <f t="shared" ca="1" si="399"/>
        <v/>
      </c>
      <c r="F1711" s="157"/>
      <c r="G1711" s="158" t="str">
        <f t="shared" ca="1" si="400"/>
        <v/>
      </c>
      <c r="H1711" s="159"/>
      <c r="I1711" s="160" t="str">
        <f>IF(H1711="","",INDEX(D.1[Quy cách],MATCH(H1711,D.1[Tên sản phẩm],0)))</f>
        <v/>
      </c>
      <c r="J1711" s="35" t="str">
        <f>IF(H1711="","",INDEX(D.1[ĐVT],MATCH(H1711,D.1[Tên sản phẩm],0)))</f>
        <v/>
      </c>
      <c r="K1711" s="163" t="str">
        <f>IF(H1711="","",INDEX(D.1[Đơn giá bán
(Tham khảo)],MATCH(H1711,D.1[Tên sản phẩm],0)))</f>
        <v/>
      </c>
      <c r="L1711" s="162"/>
      <c r="M1711" s="159"/>
      <c r="N1711" s="159"/>
      <c r="O1711" s="159"/>
      <c r="P1711" s="163" t="str">
        <f t="shared" si="401"/>
        <v/>
      </c>
      <c r="Q1711" s="164"/>
      <c r="R1711" s="162"/>
      <c r="S1711" s="163" t="str">
        <f t="shared" si="402"/>
        <v/>
      </c>
      <c r="T1711" s="164" t="str">
        <f t="shared" ca="1" si="403"/>
        <v/>
      </c>
      <c r="U1711" s="163" t="str">
        <f t="shared" si="404"/>
        <v/>
      </c>
      <c r="V1711" s="163" t="str">
        <f ca="1">IF(AND(C1711&lt;&gt;"",C1711&lt;&gt;OFFSET(C1711,1,0)),SUMIFS(B.2[Giá có thuế],B.2[Số ĐK],C1711),"")</f>
        <v/>
      </c>
      <c r="W1711" s="159"/>
      <c r="X1711" s="161" t="str">
        <f>IF(W1711="","",'Thông Tin Chung'!$L$3)</f>
        <v/>
      </c>
      <c r="Y1711" s="163" t="str">
        <f t="shared" ca="1" si="405"/>
        <v/>
      </c>
      <c r="Z1711" s="165"/>
      <c r="AA1711" s="155" t="str">
        <f ca="1">IF(C1711="","",IF(OR(D1711&lt;NgayBatDau,D1711&gt;NgayKetThuc),"Ngày tháng phải nằm trong kỳ báo cáo",IF(AND(G1711&lt;&gt;"",COUNTIF(D.2[Tên khách hàng],G1711)=0),"Tên KH chưa khai báo trong DSKH",IF(AND(H1711&lt;&gt;"",COUNTIF(D.1[Tên sản phẩm],H1711)=0),"SP này chưa khai báo trong DSSP",""))))</f>
        <v/>
      </c>
      <c r="AB1711" s="23" t="str">
        <f t="shared" ca="1" si="391"/>
        <v/>
      </c>
      <c r="AC1711" s="23" t="str">
        <f t="shared" ca="1" si="392"/>
        <v/>
      </c>
      <c r="AD1711" s="23" t="str">
        <f t="shared" ca="1" si="393"/>
        <v/>
      </c>
      <c r="AE1711" s="68" t="str">
        <f t="shared" ca="1" si="394"/>
        <v/>
      </c>
      <c r="AF1711" s="69" t="str">
        <f>IF(OR(H1711="",S1711=""),"",S1711-(SUM(L1711,M1711)*INDEX(D.1[Đơn giá],MATCH(H1711,D.1[Tên sản phẩm],0))))</f>
        <v/>
      </c>
      <c r="AG1711" s="90" t="str">
        <f t="shared" ca="1" si="395"/>
        <v/>
      </c>
      <c r="AH1711" s="90"/>
    </row>
    <row r="1712" spans="2:34" ht="27.75" customHeight="1" x14ac:dyDescent="0.2">
      <c r="B1712" s="154">
        <f t="shared" si="396"/>
        <v>1709</v>
      </c>
      <c r="C1712" s="155" t="str">
        <f t="shared" ca="1" si="397"/>
        <v/>
      </c>
      <c r="D1712" s="156" t="str">
        <f t="shared" ca="1" si="398"/>
        <v/>
      </c>
      <c r="E1712" s="157" t="str">
        <f t="shared" ca="1" si="399"/>
        <v/>
      </c>
      <c r="F1712" s="157"/>
      <c r="G1712" s="158" t="str">
        <f t="shared" ca="1" si="400"/>
        <v/>
      </c>
      <c r="H1712" s="159"/>
      <c r="I1712" s="160" t="str">
        <f>IF(H1712="","",INDEX(D.1[Quy cách],MATCH(H1712,D.1[Tên sản phẩm],0)))</f>
        <v/>
      </c>
      <c r="J1712" s="35" t="str">
        <f>IF(H1712="","",INDEX(D.1[ĐVT],MATCH(H1712,D.1[Tên sản phẩm],0)))</f>
        <v/>
      </c>
      <c r="K1712" s="163" t="str">
        <f>IF(H1712="","",INDEX(D.1[Đơn giá bán
(Tham khảo)],MATCH(H1712,D.1[Tên sản phẩm],0)))</f>
        <v/>
      </c>
      <c r="L1712" s="162"/>
      <c r="M1712" s="159"/>
      <c r="N1712" s="159"/>
      <c r="O1712" s="159"/>
      <c r="P1712" s="163" t="str">
        <f t="shared" si="401"/>
        <v/>
      </c>
      <c r="Q1712" s="164"/>
      <c r="R1712" s="162"/>
      <c r="S1712" s="163" t="str">
        <f t="shared" si="402"/>
        <v/>
      </c>
      <c r="T1712" s="164" t="str">
        <f t="shared" ca="1" si="403"/>
        <v/>
      </c>
      <c r="U1712" s="163" t="str">
        <f t="shared" si="404"/>
        <v/>
      </c>
      <c r="V1712" s="163" t="str">
        <f ca="1">IF(AND(C1712&lt;&gt;"",C1712&lt;&gt;OFFSET(C1712,1,0)),SUMIFS(B.2[Giá có thuế],B.2[Số ĐK],C1712),"")</f>
        <v/>
      </c>
      <c r="W1712" s="159"/>
      <c r="X1712" s="161" t="str">
        <f>IF(W1712="","",'Thông Tin Chung'!$L$3)</f>
        <v/>
      </c>
      <c r="Y1712" s="163" t="str">
        <f t="shared" ca="1" si="405"/>
        <v/>
      </c>
      <c r="Z1712" s="165"/>
      <c r="AA1712" s="155" t="str">
        <f ca="1">IF(C1712="","",IF(OR(D1712&lt;NgayBatDau,D1712&gt;NgayKetThuc),"Ngày tháng phải nằm trong kỳ báo cáo",IF(AND(G1712&lt;&gt;"",COUNTIF(D.2[Tên khách hàng],G1712)=0),"Tên KH chưa khai báo trong DSKH",IF(AND(H1712&lt;&gt;"",COUNTIF(D.1[Tên sản phẩm],H1712)=0),"SP này chưa khai báo trong DSSP",""))))</f>
        <v/>
      </c>
      <c r="AB1712" s="23" t="str">
        <f t="shared" ca="1" si="391"/>
        <v/>
      </c>
      <c r="AC1712" s="23" t="str">
        <f t="shared" ca="1" si="392"/>
        <v/>
      </c>
      <c r="AD1712" s="23" t="str">
        <f t="shared" ca="1" si="393"/>
        <v/>
      </c>
      <c r="AE1712" s="68" t="str">
        <f t="shared" ca="1" si="394"/>
        <v/>
      </c>
      <c r="AF1712" s="69" t="str">
        <f>IF(OR(H1712="",S1712=""),"",S1712-(SUM(L1712,M1712)*INDEX(D.1[Đơn giá],MATCH(H1712,D.1[Tên sản phẩm],0))))</f>
        <v/>
      </c>
      <c r="AG1712" s="90" t="str">
        <f t="shared" ca="1" si="395"/>
        <v/>
      </c>
      <c r="AH1712" s="90"/>
    </row>
    <row r="1713" spans="2:34" ht="27.75" customHeight="1" x14ac:dyDescent="0.2">
      <c r="B1713" s="154">
        <f t="shared" si="396"/>
        <v>1710</v>
      </c>
      <c r="C1713" s="155" t="str">
        <f t="shared" ca="1" si="397"/>
        <v/>
      </c>
      <c r="D1713" s="156" t="str">
        <f t="shared" ca="1" si="398"/>
        <v/>
      </c>
      <c r="E1713" s="157" t="str">
        <f t="shared" ca="1" si="399"/>
        <v/>
      </c>
      <c r="F1713" s="157"/>
      <c r="G1713" s="158" t="str">
        <f t="shared" ca="1" si="400"/>
        <v/>
      </c>
      <c r="H1713" s="159"/>
      <c r="I1713" s="160" t="str">
        <f>IF(H1713="","",INDEX(D.1[Quy cách],MATCH(H1713,D.1[Tên sản phẩm],0)))</f>
        <v/>
      </c>
      <c r="J1713" s="35" t="str">
        <f>IF(H1713="","",INDEX(D.1[ĐVT],MATCH(H1713,D.1[Tên sản phẩm],0)))</f>
        <v/>
      </c>
      <c r="K1713" s="163" t="str">
        <f>IF(H1713="","",INDEX(D.1[Đơn giá bán
(Tham khảo)],MATCH(H1713,D.1[Tên sản phẩm],0)))</f>
        <v/>
      </c>
      <c r="L1713" s="162"/>
      <c r="M1713" s="159"/>
      <c r="N1713" s="159"/>
      <c r="O1713" s="159"/>
      <c r="P1713" s="163" t="str">
        <f t="shared" si="401"/>
        <v/>
      </c>
      <c r="Q1713" s="164"/>
      <c r="R1713" s="162"/>
      <c r="S1713" s="163" t="str">
        <f t="shared" si="402"/>
        <v/>
      </c>
      <c r="T1713" s="164" t="str">
        <f t="shared" ca="1" si="403"/>
        <v/>
      </c>
      <c r="U1713" s="163" t="str">
        <f t="shared" si="404"/>
        <v/>
      </c>
      <c r="V1713" s="163" t="str">
        <f ca="1">IF(AND(C1713&lt;&gt;"",C1713&lt;&gt;OFFSET(C1713,1,0)),SUMIFS(B.2[Giá có thuế],B.2[Số ĐK],C1713),"")</f>
        <v/>
      </c>
      <c r="W1713" s="159"/>
      <c r="X1713" s="161" t="str">
        <f>IF(W1713="","",'Thông Tin Chung'!$L$3)</f>
        <v/>
      </c>
      <c r="Y1713" s="163" t="str">
        <f t="shared" ca="1" si="405"/>
        <v/>
      </c>
      <c r="Z1713" s="165"/>
      <c r="AA1713" s="155" t="str">
        <f ca="1">IF(C1713="","",IF(OR(D1713&lt;NgayBatDau,D1713&gt;NgayKetThuc),"Ngày tháng phải nằm trong kỳ báo cáo",IF(AND(G1713&lt;&gt;"",COUNTIF(D.2[Tên khách hàng],G1713)=0),"Tên KH chưa khai báo trong DSKH",IF(AND(H1713&lt;&gt;"",COUNTIF(D.1[Tên sản phẩm],H1713)=0),"SP này chưa khai báo trong DSSP",""))))</f>
        <v/>
      </c>
      <c r="AB1713" s="23" t="str">
        <f t="shared" ca="1" si="391"/>
        <v/>
      </c>
      <c r="AC1713" s="23" t="str">
        <f t="shared" ca="1" si="392"/>
        <v/>
      </c>
      <c r="AD1713" s="23" t="str">
        <f t="shared" ca="1" si="393"/>
        <v/>
      </c>
      <c r="AE1713" s="68" t="str">
        <f t="shared" ca="1" si="394"/>
        <v/>
      </c>
      <c r="AF1713" s="69" t="str">
        <f>IF(OR(H1713="",S1713=""),"",S1713-(SUM(L1713,M1713)*INDEX(D.1[Đơn giá],MATCH(H1713,D.1[Tên sản phẩm],0))))</f>
        <v/>
      </c>
      <c r="AG1713" s="90" t="str">
        <f t="shared" ca="1" si="395"/>
        <v/>
      </c>
      <c r="AH1713" s="90"/>
    </row>
    <row r="1714" spans="2:34" ht="27.75" customHeight="1" x14ac:dyDescent="0.2">
      <c r="B1714" s="154">
        <f t="shared" si="396"/>
        <v>1711</v>
      </c>
      <c r="C1714" s="155" t="str">
        <f t="shared" ca="1" si="397"/>
        <v/>
      </c>
      <c r="D1714" s="156" t="str">
        <f t="shared" ca="1" si="398"/>
        <v/>
      </c>
      <c r="E1714" s="157" t="str">
        <f t="shared" ca="1" si="399"/>
        <v/>
      </c>
      <c r="F1714" s="157"/>
      <c r="G1714" s="158" t="str">
        <f t="shared" ca="1" si="400"/>
        <v/>
      </c>
      <c r="H1714" s="159"/>
      <c r="I1714" s="160" t="str">
        <f>IF(H1714="","",INDEX(D.1[Quy cách],MATCH(H1714,D.1[Tên sản phẩm],0)))</f>
        <v/>
      </c>
      <c r="J1714" s="35" t="str">
        <f>IF(H1714="","",INDEX(D.1[ĐVT],MATCH(H1714,D.1[Tên sản phẩm],0)))</f>
        <v/>
      </c>
      <c r="K1714" s="163" t="str">
        <f>IF(H1714="","",INDEX(D.1[Đơn giá bán
(Tham khảo)],MATCH(H1714,D.1[Tên sản phẩm],0)))</f>
        <v/>
      </c>
      <c r="L1714" s="162"/>
      <c r="M1714" s="159"/>
      <c r="N1714" s="159"/>
      <c r="O1714" s="159"/>
      <c r="P1714" s="163" t="str">
        <f t="shared" si="401"/>
        <v/>
      </c>
      <c r="Q1714" s="164"/>
      <c r="R1714" s="162"/>
      <c r="S1714" s="163" t="str">
        <f t="shared" si="402"/>
        <v/>
      </c>
      <c r="T1714" s="164" t="str">
        <f t="shared" ca="1" si="403"/>
        <v/>
      </c>
      <c r="U1714" s="163" t="str">
        <f t="shared" si="404"/>
        <v/>
      </c>
      <c r="V1714" s="163" t="str">
        <f ca="1">IF(AND(C1714&lt;&gt;"",C1714&lt;&gt;OFFSET(C1714,1,0)),SUMIFS(B.2[Giá có thuế],B.2[Số ĐK],C1714),"")</f>
        <v/>
      </c>
      <c r="W1714" s="159"/>
      <c r="X1714" s="161" t="str">
        <f>IF(W1714="","",'Thông Tin Chung'!$L$3)</f>
        <v/>
      </c>
      <c r="Y1714" s="163" t="str">
        <f t="shared" ca="1" si="405"/>
        <v/>
      </c>
      <c r="Z1714" s="165"/>
      <c r="AA1714" s="155" t="str">
        <f ca="1">IF(C1714="","",IF(OR(D1714&lt;NgayBatDau,D1714&gt;NgayKetThuc),"Ngày tháng phải nằm trong kỳ báo cáo",IF(AND(G1714&lt;&gt;"",COUNTIF(D.2[Tên khách hàng],G1714)=0),"Tên KH chưa khai báo trong DSKH",IF(AND(H1714&lt;&gt;"",COUNTIF(D.1[Tên sản phẩm],H1714)=0),"SP này chưa khai báo trong DSSP",""))))</f>
        <v/>
      </c>
      <c r="AB1714" s="23" t="str">
        <f t="shared" ca="1" si="391"/>
        <v/>
      </c>
      <c r="AC1714" s="23" t="str">
        <f t="shared" ca="1" si="392"/>
        <v/>
      </c>
      <c r="AD1714" s="23" t="str">
        <f t="shared" ca="1" si="393"/>
        <v/>
      </c>
      <c r="AE1714" s="68" t="str">
        <f t="shared" ca="1" si="394"/>
        <v/>
      </c>
      <c r="AF1714" s="69" t="str">
        <f>IF(OR(H1714="",S1714=""),"",S1714-(SUM(L1714,M1714)*INDEX(D.1[Đơn giá],MATCH(H1714,D.1[Tên sản phẩm],0))))</f>
        <v/>
      </c>
      <c r="AG1714" s="90" t="str">
        <f t="shared" ca="1" si="395"/>
        <v/>
      </c>
      <c r="AH1714" s="90"/>
    </row>
    <row r="1715" spans="2:34" ht="27.75" customHeight="1" x14ac:dyDescent="0.2">
      <c r="B1715" s="154">
        <f t="shared" si="396"/>
        <v>1712</v>
      </c>
      <c r="C1715" s="155" t="str">
        <f t="shared" ca="1" si="397"/>
        <v/>
      </c>
      <c r="D1715" s="156" t="str">
        <f t="shared" ca="1" si="398"/>
        <v/>
      </c>
      <c r="E1715" s="157" t="str">
        <f t="shared" ca="1" si="399"/>
        <v/>
      </c>
      <c r="F1715" s="157"/>
      <c r="G1715" s="158" t="str">
        <f t="shared" ca="1" si="400"/>
        <v/>
      </c>
      <c r="H1715" s="159"/>
      <c r="I1715" s="160" t="str">
        <f>IF(H1715="","",INDEX(D.1[Quy cách],MATCH(H1715,D.1[Tên sản phẩm],0)))</f>
        <v/>
      </c>
      <c r="J1715" s="35" t="str">
        <f>IF(H1715="","",INDEX(D.1[ĐVT],MATCH(H1715,D.1[Tên sản phẩm],0)))</f>
        <v/>
      </c>
      <c r="K1715" s="163" t="str">
        <f>IF(H1715="","",INDEX(D.1[Đơn giá bán
(Tham khảo)],MATCH(H1715,D.1[Tên sản phẩm],0)))</f>
        <v/>
      </c>
      <c r="L1715" s="162"/>
      <c r="M1715" s="159"/>
      <c r="N1715" s="159"/>
      <c r="O1715" s="159"/>
      <c r="P1715" s="163" t="str">
        <f t="shared" si="401"/>
        <v/>
      </c>
      <c r="Q1715" s="164"/>
      <c r="R1715" s="162"/>
      <c r="S1715" s="163" t="str">
        <f t="shared" si="402"/>
        <v/>
      </c>
      <c r="T1715" s="164" t="str">
        <f t="shared" ca="1" si="403"/>
        <v/>
      </c>
      <c r="U1715" s="163" t="str">
        <f t="shared" si="404"/>
        <v/>
      </c>
      <c r="V1715" s="163" t="str">
        <f ca="1">IF(AND(C1715&lt;&gt;"",C1715&lt;&gt;OFFSET(C1715,1,0)),SUMIFS(B.2[Giá có thuế],B.2[Số ĐK],C1715),"")</f>
        <v/>
      </c>
      <c r="W1715" s="159"/>
      <c r="X1715" s="161" t="str">
        <f>IF(W1715="","",'Thông Tin Chung'!$L$3)</f>
        <v/>
      </c>
      <c r="Y1715" s="163" t="str">
        <f t="shared" ca="1" si="405"/>
        <v/>
      </c>
      <c r="Z1715" s="165"/>
      <c r="AA1715" s="155" t="str">
        <f ca="1">IF(C1715="","",IF(OR(D1715&lt;NgayBatDau,D1715&gt;NgayKetThuc),"Ngày tháng phải nằm trong kỳ báo cáo",IF(AND(G1715&lt;&gt;"",COUNTIF(D.2[Tên khách hàng],G1715)=0),"Tên KH chưa khai báo trong DSKH",IF(AND(H1715&lt;&gt;"",COUNTIF(D.1[Tên sản phẩm],H1715)=0),"SP này chưa khai báo trong DSSP",""))))</f>
        <v/>
      </c>
      <c r="AB1715" s="23" t="str">
        <f t="shared" ca="1" si="391"/>
        <v/>
      </c>
      <c r="AC1715" s="23" t="str">
        <f t="shared" ca="1" si="392"/>
        <v/>
      </c>
      <c r="AD1715" s="23" t="str">
        <f t="shared" ca="1" si="393"/>
        <v/>
      </c>
      <c r="AE1715" s="68" t="str">
        <f t="shared" ca="1" si="394"/>
        <v/>
      </c>
      <c r="AF1715" s="69" t="str">
        <f>IF(OR(H1715="",S1715=""),"",S1715-(SUM(L1715,M1715)*INDEX(D.1[Đơn giá],MATCH(H1715,D.1[Tên sản phẩm],0))))</f>
        <v/>
      </c>
      <c r="AG1715" s="90" t="str">
        <f t="shared" ca="1" si="395"/>
        <v/>
      </c>
      <c r="AH1715" s="90"/>
    </row>
    <row r="1716" spans="2:34" ht="27.75" customHeight="1" x14ac:dyDescent="0.2">
      <c r="B1716" s="154">
        <f t="shared" si="396"/>
        <v>1713</v>
      </c>
      <c r="C1716" s="155" t="str">
        <f t="shared" ca="1" si="397"/>
        <v/>
      </c>
      <c r="D1716" s="156" t="str">
        <f t="shared" ca="1" si="398"/>
        <v/>
      </c>
      <c r="E1716" s="157" t="str">
        <f t="shared" ca="1" si="399"/>
        <v/>
      </c>
      <c r="F1716" s="157"/>
      <c r="G1716" s="158" t="str">
        <f t="shared" ca="1" si="400"/>
        <v/>
      </c>
      <c r="H1716" s="159"/>
      <c r="I1716" s="160" t="str">
        <f>IF(H1716="","",INDEX(D.1[Quy cách],MATCH(H1716,D.1[Tên sản phẩm],0)))</f>
        <v/>
      </c>
      <c r="J1716" s="35" t="str">
        <f>IF(H1716="","",INDEX(D.1[ĐVT],MATCH(H1716,D.1[Tên sản phẩm],0)))</f>
        <v/>
      </c>
      <c r="K1716" s="163" t="str">
        <f>IF(H1716="","",INDEX(D.1[Đơn giá bán
(Tham khảo)],MATCH(H1716,D.1[Tên sản phẩm],0)))</f>
        <v/>
      </c>
      <c r="L1716" s="162"/>
      <c r="M1716" s="159"/>
      <c r="N1716" s="159"/>
      <c r="O1716" s="159"/>
      <c r="P1716" s="163" t="str">
        <f t="shared" si="401"/>
        <v/>
      </c>
      <c r="Q1716" s="164"/>
      <c r="R1716" s="162"/>
      <c r="S1716" s="163" t="str">
        <f t="shared" si="402"/>
        <v/>
      </c>
      <c r="T1716" s="164" t="str">
        <f t="shared" ca="1" si="403"/>
        <v/>
      </c>
      <c r="U1716" s="163" t="str">
        <f t="shared" si="404"/>
        <v/>
      </c>
      <c r="V1716" s="163" t="str">
        <f ca="1">IF(AND(C1716&lt;&gt;"",C1716&lt;&gt;OFFSET(C1716,1,0)),SUMIFS(B.2[Giá có thuế],B.2[Số ĐK],C1716),"")</f>
        <v/>
      </c>
      <c r="W1716" s="159"/>
      <c r="X1716" s="161" t="str">
        <f>IF(W1716="","",'Thông Tin Chung'!$L$3)</f>
        <v/>
      </c>
      <c r="Y1716" s="163" t="str">
        <f t="shared" ca="1" si="405"/>
        <v/>
      </c>
      <c r="Z1716" s="165"/>
      <c r="AA1716" s="155" t="str">
        <f ca="1">IF(C1716="","",IF(OR(D1716&lt;NgayBatDau,D1716&gt;NgayKetThuc),"Ngày tháng phải nằm trong kỳ báo cáo",IF(AND(G1716&lt;&gt;"",COUNTIF(D.2[Tên khách hàng],G1716)=0),"Tên KH chưa khai báo trong DSKH",IF(AND(H1716&lt;&gt;"",COUNTIF(D.1[Tên sản phẩm],H1716)=0),"SP này chưa khai báo trong DSSP",""))))</f>
        <v/>
      </c>
      <c r="AB1716" s="23" t="str">
        <f t="shared" ca="1" si="391"/>
        <v/>
      </c>
      <c r="AC1716" s="23" t="str">
        <f t="shared" ca="1" si="392"/>
        <v/>
      </c>
      <c r="AD1716" s="23" t="str">
        <f t="shared" ca="1" si="393"/>
        <v/>
      </c>
      <c r="AE1716" s="68" t="str">
        <f t="shared" ca="1" si="394"/>
        <v/>
      </c>
      <c r="AF1716" s="69" t="str">
        <f>IF(OR(H1716="",S1716=""),"",S1716-(SUM(L1716,M1716)*INDEX(D.1[Đơn giá],MATCH(H1716,D.1[Tên sản phẩm],0))))</f>
        <v/>
      </c>
      <c r="AG1716" s="90" t="str">
        <f t="shared" ca="1" si="395"/>
        <v/>
      </c>
      <c r="AH1716" s="90"/>
    </row>
    <row r="1717" spans="2:34" ht="27.75" customHeight="1" x14ac:dyDescent="0.2">
      <c r="B1717" s="154">
        <f t="shared" si="396"/>
        <v>1714</v>
      </c>
      <c r="C1717" s="155" t="str">
        <f t="shared" ca="1" si="397"/>
        <v/>
      </c>
      <c r="D1717" s="156" t="str">
        <f t="shared" ca="1" si="398"/>
        <v/>
      </c>
      <c r="E1717" s="157" t="str">
        <f t="shared" ca="1" si="399"/>
        <v/>
      </c>
      <c r="F1717" s="157"/>
      <c r="G1717" s="158" t="str">
        <f t="shared" ca="1" si="400"/>
        <v/>
      </c>
      <c r="H1717" s="159"/>
      <c r="I1717" s="160" t="str">
        <f>IF(H1717="","",INDEX(D.1[Quy cách],MATCH(H1717,D.1[Tên sản phẩm],0)))</f>
        <v/>
      </c>
      <c r="J1717" s="35" t="str">
        <f>IF(H1717="","",INDEX(D.1[ĐVT],MATCH(H1717,D.1[Tên sản phẩm],0)))</f>
        <v/>
      </c>
      <c r="K1717" s="163" t="str">
        <f>IF(H1717="","",INDEX(D.1[Đơn giá bán
(Tham khảo)],MATCH(H1717,D.1[Tên sản phẩm],0)))</f>
        <v/>
      </c>
      <c r="L1717" s="162"/>
      <c r="M1717" s="159"/>
      <c r="N1717" s="159"/>
      <c r="O1717" s="159"/>
      <c r="P1717" s="163" t="str">
        <f t="shared" si="401"/>
        <v/>
      </c>
      <c r="Q1717" s="164"/>
      <c r="R1717" s="162"/>
      <c r="S1717" s="163" t="str">
        <f t="shared" si="402"/>
        <v/>
      </c>
      <c r="T1717" s="164" t="str">
        <f t="shared" ca="1" si="403"/>
        <v/>
      </c>
      <c r="U1717" s="163" t="str">
        <f t="shared" si="404"/>
        <v/>
      </c>
      <c r="V1717" s="163" t="str">
        <f ca="1">IF(AND(C1717&lt;&gt;"",C1717&lt;&gt;OFFSET(C1717,1,0)),SUMIFS(B.2[Giá có thuế],B.2[Số ĐK],C1717),"")</f>
        <v/>
      </c>
      <c r="W1717" s="159"/>
      <c r="X1717" s="161" t="str">
        <f>IF(W1717="","",'Thông Tin Chung'!$L$3)</f>
        <v/>
      </c>
      <c r="Y1717" s="163" t="str">
        <f t="shared" ca="1" si="405"/>
        <v/>
      </c>
      <c r="Z1717" s="165"/>
      <c r="AA1717" s="155" t="str">
        <f ca="1">IF(C1717="","",IF(OR(D1717&lt;NgayBatDau,D1717&gt;NgayKetThuc),"Ngày tháng phải nằm trong kỳ báo cáo",IF(AND(G1717&lt;&gt;"",COUNTIF(D.2[Tên khách hàng],G1717)=0),"Tên KH chưa khai báo trong DSKH",IF(AND(H1717&lt;&gt;"",COUNTIF(D.1[Tên sản phẩm],H1717)=0),"SP này chưa khai báo trong DSSP",""))))</f>
        <v/>
      </c>
      <c r="AB1717" s="23" t="str">
        <f t="shared" ca="1" si="391"/>
        <v/>
      </c>
      <c r="AC1717" s="23" t="str">
        <f t="shared" ca="1" si="392"/>
        <v/>
      </c>
      <c r="AD1717" s="23" t="str">
        <f t="shared" ca="1" si="393"/>
        <v/>
      </c>
      <c r="AE1717" s="68" t="str">
        <f t="shared" ca="1" si="394"/>
        <v/>
      </c>
      <c r="AF1717" s="69" t="str">
        <f>IF(OR(H1717="",S1717=""),"",S1717-(SUM(L1717,M1717)*INDEX(D.1[Đơn giá],MATCH(H1717,D.1[Tên sản phẩm],0))))</f>
        <v/>
      </c>
      <c r="AG1717" s="90" t="str">
        <f t="shared" ca="1" si="395"/>
        <v/>
      </c>
      <c r="AH1717" s="90"/>
    </row>
    <row r="1718" spans="2:34" ht="27.75" customHeight="1" x14ac:dyDescent="0.2">
      <c r="B1718" s="154">
        <f t="shared" si="396"/>
        <v>1715</v>
      </c>
      <c r="C1718" s="155" t="str">
        <f t="shared" ca="1" si="397"/>
        <v/>
      </c>
      <c r="D1718" s="156" t="str">
        <f t="shared" ca="1" si="398"/>
        <v/>
      </c>
      <c r="E1718" s="157" t="str">
        <f t="shared" ca="1" si="399"/>
        <v/>
      </c>
      <c r="F1718" s="157"/>
      <c r="G1718" s="158" t="str">
        <f t="shared" ca="1" si="400"/>
        <v/>
      </c>
      <c r="H1718" s="159"/>
      <c r="I1718" s="160" t="str">
        <f>IF(H1718="","",INDEX(D.1[Quy cách],MATCH(H1718,D.1[Tên sản phẩm],0)))</f>
        <v/>
      </c>
      <c r="J1718" s="35" t="str">
        <f>IF(H1718="","",INDEX(D.1[ĐVT],MATCH(H1718,D.1[Tên sản phẩm],0)))</f>
        <v/>
      </c>
      <c r="K1718" s="163" t="str">
        <f>IF(H1718="","",INDEX(D.1[Đơn giá bán
(Tham khảo)],MATCH(H1718,D.1[Tên sản phẩm],0)))</f>
        <v/>
      </c>
      <c r="L1718" s="162"/>
      <c r="M1718" s="159"/>
      <c r="N1718" s="159"/>
      <c r="O1718" s="159"/>
      <c r="P1718" s="163" t="str">
        <f t="shared" si="401"/>
        <v/>
      </c>
      <c r="Q1718" s="164"/>
      <c r="R1718" s="162"/>
      <c r="S1718" s="163" t="str">
        <f t="shared" si="402"/>
        <v/>
      </c>
      <c r="T1718" s="164" t="str">
        <f t="shared" ca="1" si="403"/>
        <v/>
      </c>
      <c r="U1718" s="163" t="str">
        <f t="shared" si="404"/>
        <v/>
      </c>
      <c r="V1718" s="163" t="str">
        <f ca="1">IF(AND(C1718&lt;&gt;"",C1718&lt;&gt;OFFSET(C1718,1,0)),SUMIFS(B.2[Giá có thuế],B.2[Số ĐK],C1718),"")</f>
        <v/>
      </c>
      <c r="W1718" s="159"/>
      <c r="X1718" s="161" t="str">
        <f>IF(W1718="","",'Thông Tin Chung'!$L$3)</f>
        <v/>
      </c>
      <c r="Y1718" s="163" t="str">
        <f t="shared" ca="1" si="405"/>
        <v/>
      </c>
      <c r="Z1718" s="165"/>
      <c r="AA1718" s="155" t="str">
        <f ca="1">IF(C1718="","",IF(OR(D1718&lt;NgayBatDau,D1718&gt;NgayKetThuc),"Ngày tháng phải nằm trong kỳ báo cáo",IF(AND(G1718&lt;&gt;"",COUNTIF(D.2[Tên khách hàng],G1718)=0),"Tên KH chưa khai báo trong DSKH",IF(AND(H1718&lt;&gt;"",COUNTIF(D.1[Tên sản phẩm],H1718)=0),"SP này chưa khai báo trong DSSP",""))))</f>
        <v/>
      </c>
      <c r="AB1718" s="23" t="str">
        <f t="shared" ca="1" si="391"/>
        <v/>
      </c>
      <c r="AC1718" s="23" t="str">
        <f t="shared" ca="1" si="392"/>
        <v/>
      </c>
      <c r="AD1718" s="23" t="str">
        <f t="shared" ca="1" si="393"/>
        <v/>
      </c>
      <c r="AE1718" s="68" t="str">
        <f t="shared" ca="1" si="394"/>
        <v/>
      </c>
      <c r="AF1718" s="69" t="str">
        <f>IF(OR(H1718="",S1718=""),"",S1718-(SUM(L1718,M1718)*INDEX(D.1[Đơn giá],MATCH(H1718,D.1[Tên sản phẩm],0))))</f>
        <v/>
      </c>
      <c r="AG1718" s="90" t="str">
        <f t="shared" ca="1" si="395"/>
        <v/>
      </c>
      <c r="AH1718" s="90"/>
    </row>
    <row r="1719" spans="2:34" ht="27.75" customHeight="1" x14ac:dyDescent="0.2">
      <c r="B1719" s="154">
        <f t="shared" si="396"/>
        <v>1716</v>
      </c>
      <c r="C1719" s="155" t="str">
        <f t="shared" ca="1" si="397"/>
        <v/>
      </c>
      <c r="D1719" s="156" t="str">
        <f t="shared" ca="1" si="398"/>
        <v/>
      </c>
      <c r="E1719" s="157" t="str">
        <f t="shared" ca="1" si="399"/>
        <v/>
      </c>
      <c r="F1719" s="157"/>
      <c r="G1719" s="158" t="str">
        <f t="shared" ca="1" si="400"/>
        <v/>
      </c>
      <c r="H1719" s="159"/>
      <c r="I1719" s="160" t="str">
        <f>IF(H1719="","",INDEX(D.1[Quy cách],MATCH(H1719,D.1[Tên sản phẩm],0)))</f>
        <v/>
      </c>
      <c r="J1719" s="35" t="str">
        <f>IF(H1719="","",INDEX(D.1[ĐVT],MATCH(H1719,D.1[Tên sản phẩm],0)))</f>
        <v/>
      </c>
      <c r="K1719" s="163" t="str">
        <f>IF(H1719="","",INDEX(D.1[Đơn giá bán
(Tham khảo)],MATCH(H1719,D.1[Tên sản phẩm],0)))</f>
        <v/>
      </c>
      <c r="L1719" s="162"/>
      <c r="M1719" s="159"/>
      <c r="N1719" s="159"/>
      <c r="O1719" s="159"/>
      <c r="P1719" s="163" t="str">
        <f t="shared" si="401"/>
        <v/>
      </c>
      <c r="Q1719" s="164"/>
      <c r="R1719" s="162"/>
      <c r="S1719" s="163" t="str">
        <f t="shared" si="402"/>
        <v/>
      </c>
      <c r="T1719" s="164" t="str">
        <f t="shared" ca="1" si="403"/>
        <v/>
      </c>
      <c r="U1719" s="163" t="str">
        <f t="shared" si="404"/>
        <v/>
      </c>
      <c r="V1719" s="163" t="str">
        <f ca="1">IF(AND(C1719&lt;&gt;"",C1719&lt;&gt;OFFSET(C1719,1,0)),SUMIFS(B.2[Giá có thuế],B.2[Số ĐK],C1719),"")</f>
        <v/>
      </c>
      <c r="W1719" s="159"/>
      <c r="X1719" s="161" t="str">
        <f>IF(W1719="","",'Thông Tin Chung'!$L$3)</f>
        <v/>
      </c>
      <c r="Y1719" s="163" t="str">
        <f t="shared" ca="1" si="405"/>
        <v/>
      </c>
      <c r="Z1719" s="165"/>
      <c r="AA1719" s="155" t="str">
        <f ca="1">IF(C1719="","",IF(OR(D1719&lt;NgayBatDau,D1719&gt;NgayKetThuc),"Ngày tháng phải nằm trong kỳ báo cáo",IF(AND(G1719&lt;&gt;"",COUNTIF(D.2[Tên khách hàng],G1719)=0),"Tên KH chưa khai báo trong DSKH",IF(AND(H1719&lt;&gt;"",COUNTIF(D.1[Tên sản phẩm],H1719)=0),"SP này chưa khai báo trong DSSP",""))))</f>
        <v/>
      </c>
      <c r="AB1719" s="23" t="str">
        <f t="shared" ca="1" si="391"/>
        <v/>
      </c>
      <c r="AC1719" s="23" t="str">
        <f t="shared" ca="1" si="392"/>
        <v/>
      </c>
      <c r="AD1719" s="23" t="str">
        <f t="shared" ca="1" si="393"/>
        <v/>
      </c>
      <c r="AE1719" s="68" t="str">
        <f t="shared" ca="1" si="394"/>
        <v/>
      </c>
      <c r="AF1719" s="69" t="str">
        <f>IF(OR(H1719="",S1719=""),"",S1719-(SUM(L1719,M1719)*INDEX(D.1[Đơn giá],MATCH(H1719,D.1[Tên sản phẩm],0))))</f>
        <v/>
      </c>
      <c r="AG1719" s="90" t="str">
        <f t="shared" ca="1" si="395"/>
        <v/>
      </c>
      <c r="AH1719" s="90"/>
    </row>
    <row r="1720" spans="2:34" ht="27.75" customHeight="1" x14ac:dyDescent="0.2">
      <c r="B1720" s="154">
        <f t="shared" si="396"/>
        <v>1717</v>
      </c>
      <c r="C1720" s="155" t="str">
        <f t="shared" ca="1" si="397"/>
        <v/>
      </c>
      <c r="D1720" s="156" t="str">
        <f t="shared" ca="1" si="398"/>
        <v/>
      </c>
      <c r="E1720" s="157" t="str">
        <f t="shared" ca="1" si="399"/>
        <v/>
      </c>
      <c r="F1720" s="157"/>
      <c r="G1720" s="158" t="str">
        <f t="shared" ca="1" si="400"/>
        <v/>
      </c>
      <c r="H1720" s="159"/>
      <c r="I1720" s="160" t="str">
        <f>IF(H1720="","",INDEX(D.1[Quy cách],MATCH(H1720,D.1[Tên sản phẩm],0)))</f>
        <v/>
      </c>
      <c r="J1720" s="35" t="str">
        <f>IF(H1720="","",INDEX(D.1[ĐVT],MATCH(H1720,D.1[Tên sản phẩm],0)))</f>
        <v/>
      </c>
      <c r="K1720" s="163" t="str">
        <f>IF(H1720="","",INDEX(D.1[Đơn giá bán
(Tham khảo)],MATCH(H1720,D.1[Tên sản phẩm],0)))</f>
        <v/>
      </c>
      <c r="L1720" s="162"/>
      <c r="M1720" s="159"/>
      <c r="N1720" s="159"/>
      <c r="O1720" s="159"/>
      <c r="P1720" s="163" t="str">
        <f t="shared" si="401"/>
        <v/>
      </c>
      <c r="Q1720" s="164"/>
      <c r="R1720" s="162"/>
      <c r="S1720" s="163" t="str">
        <f t="shared" si="402"/>
        <v/>
      </c>
      <c r="T1720" s="164" t="str">
        <f t="shared" ca="1" si="403"/>
        <v/>
      </c>
      <c r="U1720" s="163" t="str">
        <f t="shared" si="404"/>
        <v/>
      </c>
      <c r="V1720" s="163" t="str">
        <f ca="1">IF(AND(C1720&lt;&gt;"",C1720&lt;&gt;OFFSET(C1720,1,0)),SUMIFS(B.2[Giá có thuế],B.2[Số ĐK],C1720),"")</f>
        <v/>
      </c>
      <c r="W1720" s="159"/>
      <c r="X1720" s="161" t="str">
        <f>IF(W1720="","",'Thông Tin Chung'!$L$3)</f>
        <v/>
      </c>
      <c r="Y1720" s="163" t="str">
        <f t="shared" ca="1" si="405"/>
        <v/>
      </c>
      <c r="Z1720" s="165"/>
      <c r="AA1720" s="155" t="str">
        <f ca="1">IF(C1720="","",IF(OR(D1720&lt;NgayBatDau,D1720&gt;NgayKetThuc),"Ngày tháng phải nằm trong kỳ báo cáo",IF(AND(G1720&lt;&gt;"",COUNTIF(D.2[Tên khách hàng],G1720)=0),"Tên KH chưa khai báo trong DSKH",IF(AND(H1720&lt;&gt;"",COUNTIF(D.1[Tên sản phẩm],H1720)=0),"SP này chưa khai báo trong DSSP",""))))</f>
        <v/>
      </c>
      <c r="AB1720" s="23" t="str">
        <f t="shared" ca="1" si="391"/>
        <v/>
      </c>
      <c r="AC1720" s="23" t="str">
        <f t="shared" ca="1" si="392"/>
        <v/>
      </c>
      <c r="AD1720" s="23" t="str">
        <f t="shared" ca="1" si="393"/>
        <v/>
      </c>
      <c r="AE1720" s="68" t="str">
        <f t="shared" ca="1" si="394"/>
        <v/>
      </c>
      <c r="AF1720" s="69" t="str">
        <f>IF(OR(H1720="",S1720=""),"",S1720-(SUM(L1720,M1720)*INDEX(D.1[Đơn giá],MATCH(H1720,D.1[Tên sản phẩm],0))))</f>
        <v/>
      </c>
      <c r="AG1720" s="90" t="str">
        <f t="shared" ca="1" si="395"/>
        <v/>
      </c>
      <c r="AH1720" s="90"/>
    </row>
    <row r="1721" spans="2:34" ht="27.75" customHeight="1" x14ac:dyDescent="0.2">
      <c r="B1721" s="154">
        <f t="shared" si="396"/>
        <v>1718</v>
      </c>
      <c r="C1721" s="155" t="str">
        <f t="shared" ca="1" si="397"/>
        <v/>
      </c>
      <c r="D1721" s="156" t="str">
        <f t="shared" ca="1" si="398"/>
        <v/>
      </c>
      <c r="E1721" s="157" t="str">
        <f t="shared" ca="1" si="399"/>
        <v/>
      </c>
      <c r="F1721" s="157"/>
      <c r="G1721" s="158" t="str">
        <f t="shared" ca="1" si="400"/>
        <v/>
      </c>
      <c r="H1721" s="159"/>
      <c r="I1721" s="160" t="str">
        <f>IF(H1721="","",INDEX(D.1[Quy cách],MATCH(H1721,D.1[Tên sản phẩm],0)))</f>
        <v/>
      </c>
      <c r="J1721" s="35" t="str">
        <f>IF(H1721="","",INDEX(D.1[ĐVT],MATCH(H1721,D.1[Tên sản phẩm],0)))</f>
        <v/>
      </c>
      <c r="K1721" s="163" t="str">
        <f>IF(H1721="","",INDEX(D.1[Đơn giá bán
(Tham khảo)],MATCH(H1721,D.1[Tên sản phẩm],0)))</f>
        <v/>
      </c>
      <c r="L1721" s="162"/>
      <c r="M1721" s="159"/>
      <c r="N1721" s="159"/>
      <c r="O1721" s="159"/>
      <c r="P1721" s="163" t="str">
        <f t="shared" si="401"/>
        <v/>
      </c>
      <c r="Q1721" s="164"/>
      <c r="R1721" s="162"/>
      <c r="S1721" s="163" t="str">
        <f t="shared" si="402"/>
        <v/>
      </c>
      <c r="T1721" s="164" t="str">
        <f t="shared" ca="1" si="403"/>
        <v/>
      </c>
      <c r="U1721" s="163" t="str">
        <f t="shared" si="404"/>
        <v/>
      </c>
      <c r="V1721" s="163" t="str">
        <f ca="1">IF(AND(C1721&lt;&gt;"",C1721&lt;&gt;OFFSET(C1721,1,0)),SUMIFS(B.2[Giá có thuế],B.2[Số ĐK],C1721),"")</f>
        <v/>
      </c>
      <c r="W1721" s="159"/>
      <c r="X1721" s="161" t="str">
        <f>IF(W1721="","",'Thông Tin Chung'!$L$3)</f>
        <v/>
      </c>
      <c r="Y1721" s="163" t="str">
        <f t="shared" ca="1" si="405"/>
        <v/>
      </c>
      <c r="Z1721" s="165"/>
      <c r="AA1721" s="155" t="str">
        <f ca="1">IF(C1721="","",IF(OR(D1721&lt;NgayBatDau,D1721&gt;NgayKetThuc),"Ngày tháng phải nằm trong kỳ báo cáo",IF(AND(G1721&lt;&gt;"",COUNTIF(D.2[Tên khách hàng],G1721)=0),"Tên KH chưa khai báo trong DSKH",IF(AND(H1721&lt;&gt;"",COUNTIF(D.1[Tên sản phẩm],H1721)=0),"SP này chưa khai báo trong DSSP",""))))</f>
        <v/>
      </c>
      <c r="AB1721" s="23" t="str">
        <f t="shared" ca="1" si="391"/>
        <v/>
      </c>
      <c r="AC1721" s="23" t="str">
        <f t="shared" ca="1" si="392"/>
        <v/>
      </c>
      <c r="AD1721" s="23" t="str">
        <f t="shared" ca="1" si="393"/>
        <v/>
      </c>
      <c r="AE1721" s="68" t="str">
        <f t="shared" ca="1" si="394"/>
        <v/>
      </c>
      <c r="AF1721" s="69" t="str">
        <f>IF(OR(H1721="",S1721=""),"",S1721-(SUM(L1721,M1721)*INDEX(D.1[Đơn giá],MATCH(H1721,D.1[Tên sản phẩm],0))))</f>
        <v/>
      </c>
      <c r="AG1721" s="90" t="str">
        <f t="shared" ca="1" si="395"/>
        <v/>
      </c>
      <c r="AH1721" s="90"/>
    </row>
    <row r="1722" spans="2:34" ht="27.75" customHeight="1" x14ac:dyDescent="0.2">
      <c r="B1722" s="154">
        <f t="shared" si="396"/>
        <v>1719</v>
      </c>
      <c r="C1722" s="155" t="str">
        <f t="shared" ca="1" si="397"/>
        <v/>
      </c>
      <c r="D1722" s="156" t="str">
        <f t="shared" ca="1" si="398"/>
        <v/>
      </c>
      <c r="E1722" s="157" t="str">
        <f t="shared" ca="1" si="399"/>
        <v/>
      </c>
      <c r="F1722" s="157"/>
      <c r="G1722" s="158" t="str">
        <f t="shared" ca="1" si="400"/>
        <v/>
      </c>
      <c r="H1722" s="159"/>
      <c r="I1722" s="160" t="str">
        <f>IF(H1722="","",INDEX(D.1[Quy cách],MATCH(H1722,D.1[Tên sản phẩm],0)))</f>
        <v/>
      </c>
      <c r="J1722" s="35" t="str">
        <f>IF(H1722="","",INDEX(D.1[ĐVT],MATCH(H1722,D.1[Tên sản phẩm],0)))</f>
        <v/>
      </c>
      <c r="K1722" s="163" t="str">
        <f>IF(H1722="","",INDEX(D.1[Đơn giá bán
(Tham khảo)],MATCH(H1722,D.1[Tên sản phẩm],0)))</f>
        <v/>
      </c>
      <c r="L1722" s="162"/>
      <c r="M1722" s="159"/>
      <c r="N1722" s="159"/>
      <c r="O1722" s="159"/>
      <c r="P1722" s="163" t="str">
        <f t="shared" si="401"/>
        <v/>
      </c>
      <c r="Q1722" s="164"/>
      <c r="R1722" s="162"/>
      <c r="S1722" s="163" t="str">
        <f t="shared" si="402"/>
        <v/>
      </c>
      <c r="T1722" s="164" t="str">
        <f t="shared" ca="1" si="403"/>
        <v/>
      </c>
      <c r="U1722" s="163" t="str">
        <f t="shared" si="404"/>
        <v/>
      </c>
      <c r="V1722" s="163" t="str">
        <f ca="1">IF(AND(C1722&lt;&gt;"",C1722&lt;&gt;OFFSET(C1722,1,0)),SUMIFS(B.2[Giá có thuế],B.2[Số ĐK],C1722),"")</f>
        <v/>
      </c>
      <c r="W1722" s="159"/>
      <c r="X1722" s="161" t="str">
        <f>IF(W1722="","",'Thông Tin Chung'!$L$3)</f>
        <v/>
      </c>
      <c r="Y1722" s="163" t="str">
        <f t="shared" ca="1" si="405"/>
        <v/>
      </c>
      <c r="Z1722" s="165"/>
      <c r="AA1722" s="155" t="str">
        <f ca="1">IF(C1722="","",IF(OR(D1722&lt;NgayBatDau,D1722&gt;NgayKetThuc),"Ngày tháng phải nằm trong kỳ báo cáo",IF(AND(G1722&lt;&gt;"",COUNTIF(D.2[Tên khách hàng],G1722)=0),"Tên KH chưa khai báo trong DSKH",IF(AND(H1722&lt;&gt;"",COUNTIF(D.1[Tên sản phẩm],H1722)=0),"SP này chưa khai báo trong DSSP",""))))</f>
        <v/>
      </c>
      <c r="AB1722" s="23" t="str">
        <f t="shared" ca="1" si="391"/>
        <v/>
      </c>
      <c r="AC1722" s="23" t="str">
        <f t="shared" ca="1" si="392"/>
        <v/>
      </c>
      <c r="AD1722" s="23" t="str">
        <f t="shared" ca="1" si="393"/>
        <v/>
      </c>
      <c r="AE1722" s="68" t="str">
        <f t="shared" ca="1" si="394"/>
        <v/>
      </c>
      <c r="AF1722" s="69" t="str">
        <f>IF(OR(H1722="",S1722=""),"",S1722-(SUM(L1722,M1722)*INDEX(D.1[Đơn giá],MATCH(H1722,D.1[Tên sản phẩm],0))))</f>
        <v/>
      </c>
      <c r="AG1722" s="90" t="str">
        <f t="shared" ca="1" si="395"/>
        <v/>
      </c>
      <c r="AH1722" s="90"/>
    </row>
    <row r="1723" spans="2:34" ht="27.75" customHeight="1" x14ac:dyDescent="0.2">
      <c r="B1723" s="154">
        <f t="shared" si="396"/>
        <v>1720</v>
      </c>
      <c r="C1723" s="155" t="str">
        <f t="shared" ca="1" si="397"/>
        <v/>
      </c>
      <c r="D1723" s="156" t="str">
        <f t="shared" ca="1" si="398"/>
        <v/>
      </c>
      <c r="E1723" s="157" t="str">
        <f t="shared" ca="1" si="399"/>
        <v/>
      </c>
      <c r="F1723" s="157"/>
      <c r="G1723" s="158" t="str">
        <f t="shared" ca="1" si="400"/>
        <v/>
      </c>
      <c r="H1723" s="159"/>
      <c r="I1723" s="160" t="str">
        <f>IF(H1723="","",INDEX(D.1[Quy cách],MATCH(H1723,D.1[Tên sản phẩm],0)))</f>
        <v/>
      </c>
      <c r="J1723" s="35" t="str">
        <f>IF(H1723="","",INDEX(D.1[ĐVT],MATCH(H1723,D.1[Tên sản phẩm],0)))</f>
        <v/>
      </c>
      <c r="K1723" s="163" t="str">
        <f>IF(H1723="","",INDEX(D.1[Đơn giá bán
(Tham khảo)],MATCH(H1723,D.1[Tên sản phẩm],0)))</f>
        <v/>
      </c>
      <c r="L1723" s="162"/>
      <c r="M1723" s="159"/>
      <c r="N1723" s="159"/>
      <c r="O1723" s="159"/>
      <c r="P1723" s="163" t="str">
        <f t="shared" si="401"/>
        <v/>
      </c>
      <c r="Q1723" s="164"/>
      <c r="R1723" s="162"/>
      <c r="S1723" s="163" t="str">
        <f t="shared" si="402"/>
        <v/>
      </c>
      <c r="T1723" s="164" t="str">
        <f t="shared" ca="1" si="403"/>
        <v/>
      </c>
      <c r="U1723" s="163" t="str">
        <f t="shared" si="404"/>
        <v/>
      </c>
      <c r="V1723" s="163" t="str">
        <f ca="1">IF(AND(C1723&lt;&gt;"",C1723&lt;&gt;OFFSET(C1723,1,0)),SUMIFS(B.2[Giá có thuế],B.2[Số ĐK],C1723),"")</f>
        <v/>
      </c>
      <c r="W1723" s="159"/>
      <c r="X1723" s="161" t="str">
        <f>IF(W1723="","",'Thông Tin Chung'!$L$3)</f>
        <v/>
      </c>
      <c r="Y1723" s="163" t="str">
        <f t="shared" ca="1" si="405"/>
        <v/>
      </c>
      <c r="Z1723" s="165"/>
      <c r="AA1723" s="155" t="str">
        <f ca="1">IF(C1723="","",IF(OR(D1723&lt;NgayBatDau,D1723&gt;NgayKetThuc),"Ngày tháng phải nằm trong kỳ báo cáo",IF(AND(G1723&lt;&gt;"",COUNTIF(D.2[Tên khách hàng],G1723)=0),"Tên KH chưa khai báo trong DSKH",IF(AND(H1723&lt;&gt;"",COUNTIF(D.1[Tên sản phẩm],H1723)=0),"SP này chưa khai báo trong DSSP",""))))</f>
        <v/>
      </c>
      <c r="AB1723" s="23" t="str">
        <f t="shared" ca="1" si="391"/>
        <v/>
      </c>
      <c r="AC1723" s="23" t="str">
        <f t="shared" ca="1" si="392"/>
        <v/>
      </c>
      <c r="AD1723" s="23" t="str">
        <f t="shared" ca="1" si="393"/>
        <v/>
      </c>
      <c r="AE1723" s="68" t="str">
        <f t="shared" ca="1" si="394"/>
        <v/>
      </c>
      <c r="AF1723" s="69" t="str">
        <f>IF(OR(H1723="",S1723=""),"",S1723-(SUM(L1723,M1723)*INDEX(D.1[Đơn giá],MATCH(H1723,D.1[Tên sản phẩm],0))))</f>
        <v/>
      </c>
      <c r="AG1723" s="90" t="str">
        <f t="shared" ca="1" si="395"/>
        <v/>
      </c>
      <c r="AH1723" s="90"/>
    </row>
    <row r="1724" spans="2:34" ht="27.75" customHeight="1" x14ac:dyDescent="0.2">
      <c r="B1724" s="154">
        <f t="shared" si="396"/>
        <v>1721</v>
      </c>
      <c r="C1724" s="155" t="str">
        <f t="shared" ca="1" si="397"/>
        <v/>
      </c>
      <c r="D1724" s="156" t="str">
        <f t="shared" ca="1" si="398"/>
        <v/>
      </c>
      <c r="E1724" s="157" t="str">
        <f t="shared" ca="1" si="399"/>
        <v/>
      </c>
      <c r="F1724" s="157"/>
      <c r="G1724" s="158" t="str">
        <f t="shared" ca="1" si="400"/>
        <v/>
      </c>
      <c r="H1724" s="159"/>
      <c r="I1724" s="160" t="str">
        <f>IF(H1724="","",INDEX(D.1[Quy cách],MATCH(H1724,D.1[Tên sản phẩm],0)))</f>
        <v/>
      </c>
      <c r="J1724" s="35" t="str">
        <f>IF(H1724="","",INDEX(D.1[ĐVT],MATCH(H1724,D.1[Tên sản phẩm],0)))</f>
        <v/>
      </c>
      <c r="K1724" s="163" t="str">
        <f>IF(H1724="","",INDEX(D.1[Đơn giá bán
(Tham khảo)],MATCH(H1724,D.1[Tên sản phẩm],0)))</f>
        <v/>
      </c>
      <c r="L1724" s="162"/>
      <c r="M1724" s="159"/>
      <c r="N1724" s="159"/>
      <c r="O1724" s="159"/>
      <c r="P1724" s="163" t="str">
        <f t="shared" si="401"/>
        <v/>
      </c>
      <c r="Q1724" s="164"/>
      <c r="R1724" s="162"/>
      <c r="S1724" s="163" t="str">
        <f t="shared" si="402"/>
        <v/>
      </c>
      <c r="T1724" s="164" t="str">
        <f t="shared" ca="1" si="403"/>
        <v/>
      </c>
      <c r="U1724" s="163" t="str">
        <f t="shared" si="404"/>
        <v/>
      </c>
      <c r="V1724" s="163" t="str">
        <f ca="1">IF(AND(C1724&lt;&gt;"",C1724&lt;&gt;OFFSET(C1724,1,0)),SUMIFS(B.2[Giá có thuế],B.2[Số ĐK],C1724),"")</f>
        <v/>
      </c>
      <c r="W1724" s="159"/>
      <c r="X1724" s="161" t="str">
        <f>IF(W1724="","",'Thông Tin Chung'!$L$3)</f>
        <v/>
      </c>
      <c r="Y1724" s="163" t="str">
        <f t="shared" ca="1" si="405"/>
        <v/>
      </c>
      <c r="Z1724" s="165"/>
      <c r="AA1724" s="155" t="str">
        <f ca="1">IF(C1724="","",IF(OR(D1724&lt;NgayBatDau,D1724&gt;NgayKetThuc),"Ngày tháng phải nằm trong kỳ báo cáo",IF(AND(G1724&lt;&gt;"",COUNTIF(D.2[Tên khách hàng],G1724)=0),"Tên KH chưa khai báo trong DSKH",IF(AND(H1724&lt;&gt;"",COUNTIF(D.1[Tên sản phẩm],H1724)=0),"SP này chưa khai báo trong DSSP",""))))</f>
        <v/>
      </c>
      <c r="AB1724" s="23" t="str">
        <f t="shared" ca="1" si="391"/>
        <v/>
      </c>
      <c r="AC1724" s="23" t="str">
        <f t="shared" ca="1" si="392"/>
        <v/>
      </c>
      <c r="AD1724" s="23" t="str">
        <f t="shared" ca="1" si="393"/>
        <v/>
      </c>
      <c r="AE1724" s="68" t="str">
        <f t="shared" ca="1" si="394"/>
        <v/>
      </c>
      <c r="AF1724" s="69" t="str">
        <f>IF(OR(H1724="",S1724=""),"",S1724-(SUM(L1724,M1724)*INDEX(D.1[Đơn giá],MATCH(H1724,D.1[Tên sản phẩm],0))))</f>
        <v/>
      </c>
      <c r="AG1724" s="90" t="str">
        <f t="shared" ca="1" si="395"/>
        <v/>
      </c>
      <c r="AH1724" s="90"/>
    </row>
    <row r="1725" spans="2:34" ht="27.75" customHeight="1" x14ac:dyDescent="0.2">
      <c r="B1725" s="154">
        <f t="shared" si="396"/>
        <v>1722</v>
      </c>
      <c r="C1725" s="155" t="str">
        <f t="shared" ca="1" si="397"/>
        <v/>
      </c>
      <c r="D1725" s="156" t="str">
        <f t="shared" ca="1" si="398"/>
        <v/>
      </c>
      <c r="E1725" s="157" t="str">
        <f t="shared" ca="1" si="399"/>
        <v/>
      </c>
      <c r="F1725" s="157"/>
      <c r="G1725" s="158" t="str">
        <f t="shared" ca="1" si="400"/>
        <v/>
      </c>
      <c r="H1725" s="159"/>
      <c r="I1725" s="160" t="str">
        <f>IF(H1725="","",INDEX(D.1[Quy cách],MATCH(H1725,D.1[Tên sản phẩm],0)))</f>
        <v/>
      </c>
      <c r="J1725" s="35" t="str">
        <f>IF(H1725="","",INDEX(D.1[ĐVT],MATCH(H1725,D.1[Tên sản phẩm],0)))</f>
        <v/>
      </c>
      <c r="K1725" s="163" t="str">
        <f>IF(H1725="","",INDEX(D.1[Đơn giá bán
(Tham khảo)],MATCH(H1725,D.1[Tên sản phẩm],0)))</f>
        <v/>
      </c>
      <c r="L1725" s="162"/>
      <c r="M1725" s="159"/>
      <c r="N1725" s="159"/>
      <c r="O1725" s="159"/>
      <c r="P1725" s="163" t="str">
        <f t="shared" si="401"/>
        <v/>
      </c>
      <c r="Q1725" s="164"/>
      <c r="R1725" s="162"/>
      <c r="S1725" s="163" t="str">
        <f t="shared" si="402"/>
        <v/>
      </c>
      <c r="T1725" s="164" t="str">
        <f t="shared" ca="1" si="403"/>
        <v/>
      </c>
      <c r="U1725" s="163" t="str">
        <f t="shared" si="404"/>
        <v/>
      </c>
      <c r="V1725" s="163" t="str">
        <f ca="1">IF(AND(C1725&lt;&gt;"",C1725&lt;&gt;OFFSET(C1725,1,0)),SUMIFS(B.2[Giá có thuế],B.2[Số ĐK],C1725),"")</f>
        <v/>
      </c>
      <c r="W1725" s="159"/>
      <c r="X1725" s="161" t="str">
        <f>IF(W1725="","",'Thông Tin Chung'!$L$3)</f>
        <v/>
      </c>
      <c r="Y1725" s="163" t="str">
        <f t="shared" ca="1" si="405"/>
        <v/>
      </c>
      <c r="Z1725" s="165"/>
      <c r="AA1725" s="155" t="str">
        <f ca="1">IF(C1725="","",IF(OR(D1725&lt;NgayBatDau,D1725&gt;NgayKetThuc),"Ngày tháng phải nằm trong kỳ báo cáo",IF(AND(G1725&lt;&gt;"",COUNTIF(D.2[Tên khách hàng],G1725)=0),"Tên KH chưa khai báo trong DSKH",IF(AND(H1725&lt;&gt;"",COUNTIF(D.1[Tên sản phẩm],H1725)=0),"SP này chưa khai báo trong DSSP",""))))</f>
        <v/>
      </c>
      <c r="AB1725" s="23" t="str">
        <f t="shared" ca="1" si="391"/>
        <v/>
      </c>
      <c r="AC1725" s="23" t="str">
        <f t="shared" ca="1" si="392"/>
        <v/>
      </c>
      <c r="AD1725" s="23" t="str">
        <f t="shared" ca="1" si="393"/>
        <v/>
      </c>
      <c r="AE1725" s="68" t="str">
        <f t="shared" ca="1" si="394"/>
        <v/>
      </c>
      <c r="AF1725" s="69" t="str">
        <f>IF(OR(H1725="",S1725=""),"",S1725-(SUM(L1725,M1725)*INDEX(D.1[Đơn giá],MATCH(H1725,D.1[Tên sản phẩm],0))))</f>
        <v/>
      </c>
      <c r="AG1725" s="90" t="str">
        <f t="shared" ca="1" si="395"/>
        <v/>
      </c>
      <c r="AH1725" s="90"/>
    </row>
    <row r="1726" spans="2:34" ht="27.75" customHeight="1" x14ac:dyDescent="0.2">
      <c r="B1726" s="154">
        <f t="shared" si="396"/>
        <v>1723</v>
      </c>
      <c r="C1726" s="155" t="str">
        <f t="shared" ca="1" si="397"/>
        <v/>
      </c>
      <c r="D1726" s="156" t="str">
        <f t="shared" ca="1" si="398"/>
        <v/>
      </c>
      <c r="E1726" s="157" t="str">
        <f t="shared" ca="1" si="399"/>
        <v/>
      </c>
      <c r="F1726" s="157"/>
      <c r="G1726" s="158" t="str">
        <f t="shared" ca="1" si="400"/>
        <v/>
      </c>
      <c r="H1726" s="159"/>
      <c r="I1726" s="160" t="str">
        <f>IF(H1726="","",INDEX(D.1[Quy cách],MATCH(H1726,D.1[Tên sản phẩm],0)))</f>
        <v/>
      </c>
      <c r="J1726" s="35" t="str">
        <f>IF(H1726="","",INDEX(D.1[ĐVT],MATCH(H1726,D.1[Tên sản phẩm],0)))</f>
        <v/>
      </c>
      <c r="K1726" s="163" t="str">
        <f>IF(H1726="","",INDEX(D.1[Đơn giá bán
(Tham khảo)],MATCH(H1726,D.1[Tên sản phẩm],0)))</f>
        <v/>
      </c>
      <c r="L1726" s="162"/>
      <c r="M1726" s="159"/>
      <c r="N1726" s="159"/>
      <c r="O1726" s="159"/>
      <c r="P1726" s="163" t="str">
        <f t="shared" si="401"/>
        <v/>
      </c>
      <c r="Q1726" s="164"/>
      <c r="R1726" s="162"/>
      <c r="S1726" s="163" t="str">
        <f t="shared" si="402"/>
        <v/>
      </c>
      <c r="T1726" s="164" t="str">
        <f t="shared" ca="1" si="403"/>
        <v/>
      </c>
      <c r="U1726" s="163" t="str">
        <f t="shared" si="404"/>
        <v/>
      </c>
      <c r="V1726" s="163" t="str">
        <f ca="1">IF(AND(C1726&lt;&gt;"",C1726&lt;&gt;OFFSET(C1726,1,0)),SUMIFS(B.2[Giá có thuế],B.2[Số ĐK],C1726),"")</f>
        <v/>
      </c>
      <c r="W1726" s="159"/>
      <c r="X1726" s="161" t="str">
        <f>IF(W1726="","",'Thông Tin Chung'!$L$3)</f>
        <v/>
      </c>
      <c r="Y1726" s="163" t="str">
        <f t="shared" ca="1" si="405"/>
        <v/>
      </c>
      <c r="Z1726" s="165"/>
      <c r="AA1726" s="155" t="str">
        <f ca="1">IF(C1726="","",IF(OR(D1726&lt;NgayBatDau,D1726&gt;NgayKetThuc),"Ngày tháng phải nằm trong kỳ báo cáo",IF(AND(G1726&lt;&gt;"",COUNTIF(D.2[Tên khách hàng],G1726)=0),"Tên KH chưa khai báo trong DSKH",IF(AND(H1726&lt;&gt;"",COUNTIF(D.1[Tên sản phẩm],H1726)=0),"SP này chưa khai báo trong DSSP",""))))</f>
        <v/>
      </c>
      <c r="AB1726" s="23" t="str">
        <f t="shared" ca="1" si="391"/>
        <v/>
      </c>
      <c r="AC1726" s="23" t="str">
        <f t="shared" ca="1" si="392"/>
        <v/>
      </c>
      <c r="AD1726" s="23" t="str">
        <f t="shared" ca="1" si="393"/>
        <v/>
      </c>
      <c r="AE1726" s="68" t="str">
        <f t="shared" ca="1" si="394"/>
        <v/>
      </c>
      <c r="AF1726" s="69" t="str">
        <f>IF(OR(H1726="",S1726=""),"",S1726-(SUM(L1726,M1726)*INDEX(D.1[Đơn giá],MATCH(H1726,D.1[Tên sản phẩm],0))))</f>
        <v/>
      </c>
      <c r="AG1726" s="90" t="str">
        <f t="shared" ca="1" si="395"/>
        <v/>
      </c>
      <c r="AH1726" s="90"/>
    </row>
    <row r="1727" spans="2:34" ht="27.75" customHeight="1" x14ac:dyDescent="0.2">
      <c r="B1727" s="154">
        <f t="shared" si="396"/>
        <v>1724</v>
      </c>
      <c r="C1727" s="155" t="str">
        <f t="shared" ca="1" si="397"/>
        <v/>
      </c>
      <c r="D1727" s="156" t="str">
        <f t="shared" ca="1" si="398"/>
        <v/>
      </c>
      <c r="E1727" s="157" t="str">
        <f t="shared" ca="1" si="399"/>
        <v/>
      </c>
      <c r="F1727" s="157"/>
      <c r="G1727" s="158" t="str">
        <f t="shared" ca="1" si="400"/>
        <v/>
      </c>
      <c r="H1727" s="159"/>
      <c r="I1727" s="160" t="str">
        <f>IF(H1727="","",INDEX(D.1[Quy cách],MATCH(H1727,D.1[Tên sản phẩm],0)))</f>
        <v/>
      </c>
      <c r="J1727" s="35" t="str">
        <f>IF(H1727="","",INDEX(D.1[ĐVT],MATCH(H1727,D.1[Tên sản phẩm],0)))</f>
        <v/>
      </c>
      <c r="K1727" s="163" t="str">
        <f>IF(H1727="","",INDEX(D.1[Đơn giá bán
(Tham khảo)],MATCH(H1727,D.1[Tên sản phẩm],0)))</f>
        <v/>
      </c>
      <c r="L1727" s="162"/>
      <c r="M1727" s="159"/>
      <c r="N1727" s="159"/>
      <c r="O1727" s="159"/>
      <c r="P1727" s="163" t="str">
        <f t="shared" si="401"/>
        <v/>
      </c>
      <c r="Q1727" s="164"/>
      <c r="R1727" s="162"/>
      <c r="S1727" s="163" t="str">
        <f t="shared" si="402"/>
        <v/>
      </c>
      <c r="T1727" s="164" t="str">
        <f t="shared" ca="1" si="403"/>
        <v/>
      </c>
      <c r="U1727" s="163" t="str">
        <f t="shared" si="404"/>
        <v/>
      </c>
      <c r="V1727" s="163" t="str">
        <f ca="1">IF(AND(C1727&lt;&gt;"",C1727&lt;&gt;OFFSET(C1727,1,0)),SUMIFS(B.2[Giá có thuế],B.2[Số ĐK],C1727),"")</f>
        <v/>
      </c>
      <c r="W1727" s="159"/>
      <c r="X1727" s="161" t="str">
        <f>IF(W1727="","",'Thông Tin Chung'!$L$3)</f>
        <v/>
      </c>
      <c r="Y1727" s="163" t="str">
        <f t="shared" ca="1" si="405"/>
        <v/>
      </c>
      <c r="Z1727" s="165"/>
      <c r="AA1727" s="155" t="str">
        <f ca="1">IF(C1727="","",IF(OR(D1727&lt;NgayBatDau,D1727&gt;NgayKetThuc),"Ngày tháng phải nằm trong kỳ báo cáo",IF(AND(G1727&lt;&gt;"",COUNTIF(D.2[Tên khách hàng],G1727)=0),"Tên KH chưa khai báo trong DSKH",IF(AND(H1727&lt;&gt;"",COUNTIF(D.1[Tên sản phẩm],H1727)=0),"SP này chưa khai báo trong DSSP",""))))</f>
        <v/>
      </c>
      <c r="AB1727" s="23" t="str">
        <f t="shared" ca="1" si="391"/>
        <v/>
      </c>
      <c r="AC1727" s="23" t="str">
        <f t="shared" ca="1" si="392"/>
        <v/>
      </c>
      <c r="AD1727" s="23" t="str">
        <f t="shared" ca="1" si="393"/>
        <v/>
      </c>
      <c r="AE1727" s="68" t="str">
        <f t="shared" ca="1" si="394"/>
        <v/>
      </c>
      <c r="AF1727" s="69" t="str">
        <f>IF(OR(H1727="",S1727=""),"",S1727-(SUM(L1727,M1727)*INDEX(D.1[Đơn giá],MATCH(H1727,D.1[Tên sản phẩm],0))))</f>
        <v/>
      </c>
      <c r="AG1727" s="90" t="str">
        <f t="shared" ca="1" si="395"/>
        <v/>
      </c>
      <c r="AH1727" s="90"/>
    </row>
    <row r="1728" spans="2:34" ht="27.75" customHeight="1" x14ac:dyDescent="0.2">
      <c r="B1728" s="154">
        <f t="shared" si="396"/>
        <v>1725</v>
      </c>
      <c r="C1728" s="155" t="str">
        <f t="shared" ca="1" si="397"/>
        <v/>
      </c>
      <c r="D1728" s="156" t="str">
        <f t="shared" ca="1" si="398"/>
        <v/>
      </c>
      <c r="E1728" s="157" t="str">
        <f t="shared" ca="1" si="399"/>
        <v/>
      </c>
      <c r="F1728" s="157"/>
      <c r="G1728" s="158" t="str">
        <f t="shared" ca="1" si="400"/>
        <v/>
      </c>
      <c r="H1728" s="159"/>
      <c r="I1728" s="160" t="str">
        <f>IF(H1728="","",INDEX(D.1[Quy cách],MATCH(H1728,D.1[Tên sản phẩm],0)))</f>
        <v/>
      </c>
      <c r="J1728" s="35" t="str">
        <f>IF(H1728="","",INDEX(D.1[ĐVT],MATCH(H1728,D.1[Tên sản phẩm],0)))</f>
        <v/>
      </c>
      <c r="K1728" s="163" t="str">
        <f>IF(H1728="","",INDEX(D.1[Đơn giá bán
(Tham khảo)],MATCH(H1728,D.1[Tên sản phẩm],0)))</f>
        <v/>
      </c>
      <c r="L1728" s="162"/>
      <c r="M1728" s="159"/>
      <c r="N1728" s="159"/>
      <c r="O1728" s="159"/>
      <c r="P1728" s="163" t="str">
        <f t="shared" si="401"/>
        <v/>
      </c>
      <c r="Q1728" s="164"/>
      <c r="R1728" s="162"/>
      <c r="S1728" s="163" t="str">
        <f t="shared" si="402"/>
        <v/>
      </c>
      <c r="T1728" s="164" t="str">
        <f t="shared" ca="1" si="403"/>
        <v/>
      </c>
      <c r="U1728" s="163" t="str">
        <f t="shared" si="404"/>
        <v/>
      </c>
      <c r="V1728" s="163" t="str">
        <f ca="1">IF(AND(C1728&lt;&gt;"",C1728&lt;&gt;OFFSET(C1728,1,0)),SUMIFS(B.2[Giá có thuế],B.2[Số ĐK],C1728),"")</f>
        <v/>
      </c>
      <c r="W1728" s="159"/>
      <c r="X1728" s="161" t="str">
        <f>IF(W1728="","",'Thông Tin Chung'!$L$3)</f>
        <v/>
      </c>
      <c r="Y1728" s="163" t="str">
        <f t="shared" ca="1" si="405"/>
        <v/>
      </c>
      <c r="Z1728" s="165"/>
      <c r="AA1728" s="155" t="str">
        <f ca="1">IF(C1728="","",IF(OR(D1728&lt;NgayBatDau,D1728&gt;NgayKetThuc),"Ngày tháng phải nằm trong kỳ báo cáo",IF(AND(G1728&lt;&gt;"",COUNTIF(D.2[Tên khách hàng],G1728)=0),"Tên KH chưa khai báo trong DSKH",IF(AND(H1728&lt;&gt;"",COUNTIF(D.1[Tên sản phẩm],H1728)=0),"SP này chưa khai báo trong DSSP",""))))</f>
        <v/>
      </c>
      <c r="AB1728" s="23" t="str">
        <f t="shared" ca="1" si="391"/>
        <v/>
      </c>
      <c r="AC1728" s="23" t="str">
        <f t="shared" ca="1" si="392"/>
        <v/>
      </c>
      <c r="AD1728" s="23" t="str">
        <f t="shared" ca="1" si="393"/>
        <v/>
      </c>
      <c r="AE1728" s="68" t="str">
        <f t="shared" ca="1" si="394"/>
        <v/>
      </c>
      <c r="AF1728" s="69" t="str">
        <f>IF(OR(H1728="",S1728=""),"",S1728-(SUM(L1728,M1728)*INDEX(D.1[Đơn giá],MATCH(H1728,D.1[Tên sản phẩm],0))))</f>
        <v/>
      </c>
      <c r="AG1728" s="90" t="str">
        <f t="shared" ca="1" si="395"/>
        <v/>
      </c>
      <c r="AH1728" s="90"/>
    </row>
    <row r="1729" spans="2:34" ht="27.75" customHeight="1" x14ac:dyDescent="0.2">
      <c r="B1729" s="154">
        <f t="shared" si="396"/>
        <v>1726</v>
      </c>
      <c r="C1729" s="155" t="str">
        <f t="shared" ca="1" si="397"/>
        <v/>
      </c>
      <c r="D1729" s="156" t="str">
        <f t="shared" ca="1" si="398"/>
        <v/>
      </c>
      <c r="E1729" s="157" t="str">
        <f t="shared" ca="1" si="399"/>
        <v/>
      </c>
      <c r="F1729" s="157"/>
      <c r="G1729" s="158" t="str">
        <f t="shared" ca="1" si="400"/>
        <v/>
      </c>
      <c r="H1729" s="159"/>
      <c r="I1729" s="160" t="str">
        <f>IF(H1729="","",INDEX(D.1[Quy cách],MATCH(H1729,D.1[Tên sản phẩm],0)))</f>
        <v/>
      </c>
      <c r="J1729" s="35" t="str">
        <f>IF(H1729="","",INDEX(D.1[ĐVT],MATCH(H1729,D.1[Tên sản phẩm],0)))</f>
        <v/>
      </c>
      <c r="K1729" s="163" t="str">
        <f>IF(H1729="","",INDEX(D.1[Đơn giá bán
(Tham khảo)],MATCH(H1729,D.1[Tên sản phẩm],0)))</f>
        <v/>
      </c>
      <c r="L1729" s="162"/>
      <c r="M1729" s="159"/>
      <c r="N1729" s="159"/>
      <c r="O1729" s="159"/>
      <c r="P1729" s="163" t="str">
        <f t="shared" si="401"/>
        <v/>
      </c>
      <c r="Q1729" s="164"/>
      <c r="R1729" s="162"/>
      <c r="S1729" s="163" t="str">
        <f t="shared" si="402"/>
        <v/>
      </c>
      <c r="T1729" s="164" t="str">
        <f t="shared" ca="1" si="403"/>
        <v/>
      </c>
      <c r="U1729" s="163" t="str">
        <f t="shared" si="404"/>
        <v/>
      </c>
      <c r="V1729" s="163" t="str">
        <f ca="1">IF(AND(C1729&lt;&gt;"",C1729&lt;&gt;OFFSET(C1729,1,0)),SUMIFS(B.2[Giá có thuế],B.2[Số ĐK],C1729),"")</f>
        <v/>
      </c>
      <c r="W1729" s="159"/>
      <c r="X1729" s="161" t="str">
        <f>IF(W1729="","",'Thông Tin Chung'!$L$3)</f>
        <v/>
      </c>
      <c r="Y1729" s="163" t="str">
        <f t="shared" ca="1" si="405"/>
        <v/>
      </c>
      <c r="Z1729" s="165"/>
      <c r="AA1729" s="155" t="str">
        <f ca="1">IF(C1729="","",IF(OR(D1729&lt;NgayBatDau,D1729&gt;NgayKetThuc),"Ngày tháng phải nằm trong kỳ báo cáo",IF(AND(G1729&lt;&gt;"",COUNTIF(D.2[Tên khách hàng],G1729)=0),"Tên KH chưa khai báo trong DSKH",IF(AND(H1729&lt;&gt;"",COUNTIF(D.1[Tên sản phẩm],H1729)=0),"SP này chưa khai báo trong DSSP",""))))</f>
        <v/>
      </c>
      <c r="AB1729" s="23" t="str">
        <f t="shared" ca="1" si="391"/>
        <v/>
      </c>
      <c r="AC1729" s="23" t="str">
        <f t="shared" ca="1" si="392"/>
        <v/>
      </c>
      <c r="AD1729" s="23" t="str">
        <f t="shared" ca="1" si="393"/>
        <v/>
      </c>
      <c r="AE1729" s="68" t="str">
        <f t="shared" ca="1" si="394"/>
        <v/>
      </c>
      <c r="AF1729" s="69" t="str">
        <f>IF(OR(H1729="",S1729=""),"",S1729-(SUM(L1729,M1729)*INDEX(D.1[Đơn giá],MATCH(H1729,D.1[Tên sản phẩm],0))))</f>
        <v/>
      </c>
      <c r="AG1729" s="90" t="str">
        <f t="shared" ca="1" si="395"/>
        <v/>
      </c>
      <c r="AH1729" s="90"/>
    </row>
    <row r="1730" spans="2:34" ht="27.75" customHeight="1" x14ac:dyDescent="0.2">
      <c r="B1730" s="154">
        <f t="shared" si="396"/>
        <v>1727</v>
      </c>
      <c r="C1730" s="155" t="str">
        <f t="shared" ca="1" si="397"/>
        <v/>
      </c>
      <c r="D1730" s="156" t="str">
        <f t="shared" ca="1" si="398"/>
        <v/>
      </c>
      <c r="E1730" s="157" t="str">
        <f t="shared" ca="1" si="399"/>
        <v/>
      </c>
      <c r="F1730" s="157"/>
      <c r="G1730" s="158" t="str">
        <f t="shared" ca="1" si="400"/>
        <v/>
      </c>
      <c r="H1730" s="159"/>
      <c r="I1730" s="160" t="str">
        <f>IF(H1730="","",INDEX(D.1[Quy cách],MATCH(H1730,D.1[Tên sản phẩm],0)))</f>
        <v/>
      </c>
      <c r="J1730" s="35" t="str">
        <f>IF(H1730="","",INDEX(D.1[ĐVT],MATCH(H1730,D.1[Tên sản phẩm],0)))</f>
        <v/>
      </c>
      <c r="K1730" s="163" t="str">
        <f>IF(H1730="","",INDEX(D.1[Đơn giá bán
(Tham khảo)],MATCH(H1730,D.1[Tên sản phẩm],0)))</f>
        <v/>
      </c>
      <c r="L1730" s="162"/>
      <c r="M1730" s="159"/>
      <c r="N1730" s="159"/>
      <c r="O1730" s="159"/>
      <c r="P1730" s="163" t="str">
        <f t="shared" si="401"/>
        <v/>
      </c>
      <c r="Q1730" s="164"/>
      <c r="R1730" s="162"/>
      <c r="S1730" s="163" t="str">
        <f t="shared" si="402"/>
        <v/>
      </c>
      <c r="T1730" s="164" t="str">
        <f t="shared" ca="1" si="403"/>
        <v/>
      </c>
      <c r="U1730" s="163" t="str">
        <f t="shared" si="404"/>
        <v/>
      </c>
      <c r="V1730" s="163" t="str">
        <f ca="1">IF(AND(C1730&lt;&gt;"",C1730&lt;&gt;OFFSET(C1730,1,0)),SUMIFS(B.2[Giá có thuế],B.2[Số ĐK],C1730),"")</f>
        <v/>
      </c>
      <c r="W1730" s="159"/>
      <c r="X1730" s="161" t="str">
        <f>IF(W1730="","",'Thông Tin Chung'!$L$3)</f>
        <v/>
      </c>
      <c r="Y1730" s="163" t="str">
        <f t="shared" ca="1" si="405"/>
        <v/>
      </c>
      <c r="Z1730" s="165"/>
      <c r="AA1730" s="155" t="str">
        <f ca="1">IF(C1730="","",IF(OR(D1730&lt;NgayBatDau,D1730&gt;NgayKetThuc),"Ngày tháng phải nằm trong kỳ báo cáo",IF(AND(G1730&lt;&gt;"",COUNTIF(D.2[Tên khách hàng],G1730)=0),"Tên KH chưa khai báo trong DSKH",IF(AND(H1730&lt;&gt;"",COUNTIF(D.1[Tên sản phẩm],H1730)=0),"SP này chưa khai báo trong DSSP",""))))</f>
        <v/>
      </c>
      <c r="AB1730" s="23" t="str">
        <f t="shared" ca="1" si="391"/>
        <v/>
      </c>
      <c r="AC1730" s="23" t="str">
        <f t="shared" ca="1" si="392"/>
        <v/>
      </c>
      <c r="AD1730" s="23" t="str">
        <f t="shared" ca="1" si="393"/>
        <v/>
      </c>
      <c r="AE1730" s="68" t="str">
        <f t="shared" ca="1" si="394"/>
        <v/>
      </c>
      <c r="AF1730" s="69" t="str">
        <f>IF(OR(H1730="",S1730=""),"",S1730-(SUM(L1730,M1730)*INDEX(D.1[Đơn giá],MATCH(H1730,D.1[Tên sản phẩm],0))))</f>
        <v/>
      </c>
      <c r="AG1730" s="90" t="str">
        <f t="shared" ca="1" si="395"/>
        <v/>
      </c>
      <c r="AH1730" s="90"/>
    </row>
    <row r="1731" spans="2:34" ht="27.75" customHeight="1" x14ac:dyDescent="0.2">
      <c r="B1731" s="154">
        <f t="shared" si="396"/>
        <v>1728</v>
      </c>
      <c r="C1731" s="155" t="str">
        <f t="shared" ca="1" si="397"/>
        <v/>
      </c>
      <c r="D1731" s="156" t="str">
        <f t="shared" ca="1" si="398"/>
        <v/>
      </c>
      <c r="E1731" s="157" t="str">
        <f t="shared" ca="1" si="399"/>
        <v/>
      </c>
      <c r="F1731" s="157"/>
      <c r="G1731" s="158" t="str">
        <f t="shared" ca="1" si="400"/>
        <v/>
      </c>
      <c r="H1731" s="159"/>
      <c r="I1731" s="160" t="str">
        <f>IF(H1731="","",INDEX(D.1[Quy cách],MATCH(H1731,D.1[Tên sản phẩm],0)))</f>
        <v/>
      </c>
      <c r="J1731" s="35" t="str">
        <f>IF(H1731="","",INDEX(D.1[ĐVT],MATCH(H1731,D.1[Tên sản phẩm],0)))</f>
        <v/>
      </c>
      <c r="K1731" s="163" t="str">
        <f>IF(H1731="","",INDEX(D.1[Đơn giá bán
(Tham khảo)],MATCH(H1731,D.1[Tên sản phẩm],0)))</f>
        <v/>
      </c>
      <c r="L1731" s="162"/>
      <c r="M1731" s="159"/>
      <c r="N1731" s="159"/>
      <c r="O1731" s="159"/>
      <c r="P1731" s="163" t="str">
        <f t="shared" si="401"/>
        <v/>
      </c>
      <c r="Q1731" s="164"/>
      <c r="R1731" s="162"/>
      <c r="S1731" s="163" t="str">
        <f t="shared" si="402"/>
        <v/>
      </c>
      <c r="T1731" s="164" t="str">
        <f t="shared" ca="1" si="403"/>
        <v/>
      </c>
      <c r="U1731" s="163" t="str">
        <f t="shared" si="404"/>
        <v/>
      </c>
      <c r="V1731" s="163" t="str">
        <f ca="1">IF(AND(C1731&lt;&gt;"",C1731&lt;&gt;OFFSET(C1731,1,0)),SUMIFS(B.2[Giá có thuế],B.2[Số ĐK],C1731),"")</f>
        <v/>
      </c>
      <c r="W1731" s="159"/>
      <c r="X1731" s="161" t="str">
        <f>IF(W1731="","",'Thông Tin Chung'!$L$3)</f>
        <v/>
      </c>
      <c r="Y1731" s="163" t="str">
        <f t="shared" ca="1" si="405"/>
        <v/>
      </c>
      <c r="Z1731" s="165"/>
      <c r="AA1731" s="155" t="str">
        <f ca="1">IF(C1731="","",IF(OR(D1731&lt;NgayBatDau,D1731&gt;NgayKetThuc),"Ngày tháng phải nằm trong kỳ báo cáo",IF(AND(G1731&lt;&gt;"",COUNTIF(D.2[Tên khách hàng],G1731)=0),"Tên KH chưa khai báo trong DSKH",IF(AND(H1731&lt;&gt;"",COUNTIF(D.1[Tên sản phẩm],H1731)=0),"SP này chưa khai báo trong DSSP",""))))</f>
        <v/>
      </c>
      <c r="AB1731" s="23" t="str">
        <f t="shared" ref="AB1731:AB1794" ca="1" si="406">IF(D1731="","",IF(D1731&lt;B3LocTuNgay,0,IF(D1731&lt;=B3LocDenNgay,1,"")))</f>
        <v/>
      </c>
      <c r="AC1731" s="23" t="str">
        <f t="shared" ref="AC1731:AC1794" ca="1" si="407">IF(D1731="","",IF(D1731&lt;B4LocTuNgay,0,IF(D1731&lt;=B4LocDenNgay,1,"")))</f>
        <v/>
      </c>
      <c r="AD1731" s="23" t="str">
        <f t="shared" ref="AD1731:AD1794" ca="1" si="408">IF(D1731="","",IF(D1731&lt;B5LocTuNgay,0,IF(D1731&lt;=B5LocDenNgay,1,"")))</f>
        <v/>
      </c>
      <c r="AE1731" s="68" t="str">
        <f t="shared" ref="AE1731:AE1794" ca="1" si="409">IF(D1731="","",MONTH(D1731))</f>
        <v/>
      </c>
      <c r="AF1731" s="69" t="str">
        <f>IF(OR(H1731="",S1731=""),"",S1731-(SUM(L1731,M1731)*INDEX(D.1[Đơn giá],MATCH(H1731,D.1[Tên sản phẩm],0))))</f>
        <v/>
      </c>
      <c r="AG1731" s="90" t="str">
        <f t="shared" ref="AG1731:AG1794" ca="1" si="410">IF(E1731="","",IF(E1731=SoChungTuInPXK,B1731,""))</f>
        <v/>
      </c>
      <c r="AH1731" s="90"/>
    </row>
    <row r="1732" spans="2:34" ht="27.75" customHeight="1" x14ac:dyDescent="0.2">
      <c r="B1732" s="154">
        <f t="shared" ref="B1732:B1795" si="411">ROW(A1732)-3</f>
        <v>1729</v>
      </c>
      <c r="C1732" s="155" t="str">
        <f t="shared" ref="C1732:C1795" ca="1" si="412">IF(AND(D1732="",E1732="",G1732=""),"",IF(AND(D1732=OFFSET(D1732,-1,0),E1732=OFFSET(E1732,-1,0),G1732=OFFSET(G1732,-1,0)),OFFSET(B1732,-1,1),B1732))</f>
        <v/>
      </c>
      <c r="D1732" s="156" t="str">
        <f t="shared" ref="D1732:D1795" ca="1" si="413">IF(AND($H1732&lt;&gt;"",B1732&lt;&gt;1),OFFSET(C1732,-1,1),"")</f>
        <v/>
      </c>
      <c r="E1732" s="157" t="str">
        <f t="shared" ref="E1732:E1795" ca="1" si="414">IF(AND($H1732&lt;&gt;"",B1732&lt;&gt;1),OFFSET(D1732,-1,1),"")</f>
        <v/>
      </c>
      <c r="F1732" s="157"/>
      <c r="G1732" s="158" t="str">
        <f t="shared" ref="G1732:G1795" ca="1" si="415">IF(AND($H1732&lt;&gt;"",B1732&lt;&gt;1),OFFSET(F1732,-1,1),"")</f>
        <v/>
      </c>
      <c r="H1732" s="159"/>
      <c r="I1732" s="160" t="str">
        <f>IF(H1732="","",INDEX(D.1[Quy cách],MATCH(H1732,D.1[Tên sản phẩm],0)))</f>
        <v/>
      </c>
      <c r="J1732" s="35" t="str">
        <f>IF(H1732="","",INDEX(D.1[ĐVT],MATCH(H1732,D.1[Tên sản phẩm],0)))</f>
        <v/>
      </c>
      <c r="K1732" s="163" t="str">
        <f>IF(H1732="","",INDEX(D.1[Đơn giá bán
(Tham khảo)],MATCH(H1732,D.1[Tên sản phẩm],0)))</f>
        <v/>
      </c>
      <c r="L1732" s="162"/>
      <c r="M1732" s="159"/>
      <c r="N1732" s="159"/>
      <c r="O1732" s="159"/>
      <c r="P1732" s="163" t="str">
        <f t="shared" ref="P1732:P1795" si="416">IF(AND(K1732&lt;&gt;"",L1732&lt;&gt;""),K1732*L1732,IF(AND(N1732&lt;&gt;"",O1732&lt;&gt;""),N1732*O1732,""))</f>
        <v/>
      </c>
      <c r="Q1732" s="164"/>
      <c r="R1732" s="162"/>
      <c r="S1732" s="163" t="str">
        <f t="shared" ref="S1732:S1795" si="417">IF(P1732="","",P1732-SUM(R1732))</f>
        <v/>
      </c>
      <c r="T1732" s="164" t="str">
        <f t="shared" ref="T1732:T1795" ca="1" si="418">IF(AND(S1732&lt;&gt;"",C1732=OFFSET(C1732,-1,0)),OFFSET(S1732,-1,1),"")</f>
        <v/>
      </c>
      <c r="U1732" s="163" t="str">
        <f t="shared" ref="U1732:U1795" si="419">IF(S1732="","",S1732*SUM(1,T1732))</f>
        <v/>
      </c>
      <c r="V1732" s="163" t="str">
        <f ca="1">IF(AND(C1732&lt;&gt;"",C1732&lt;&gt;OFFSET(C1732,1,0)),SUMIFS(B.2[Giá có thuế],B.2[Số ĐK],C1732),"")</f>
        <v/>
      </c>
      <c r="W1732" s="159"/>
      <c r="X1732" s="161" t="str">
        <f>IF(W1732="","",'Thông Tin Chung'!$L$3)</f>
        <v/>
      </c>
      <c r="Y1732" s="163" t="str">
        <f t="shared" ref="Y1732:Y1795" ca="1" si="420">IF(AND(V1732&lt;&gt;"",W1732&lt;&gt;"",V1732&lt;&gt;0),V1732-W1732,"")</f>
        <v/>
      </c>
      <c r="Z1732" s="165"/>
      <c r="AA1732" s="155" t="str">
        <f ca="1">IF(C1732="","",IF(OR(D1732&lt;NgayBatDau,D1732&gt;NgayKetThuc),"Ngày tháng phải nằm trong kỳ báo cáo",IF(AND(G1732&lt;&gt;"",COUNTIF(D.2[Tên khách hàng],G1732)=0),"Tên KH chưa khai báo trong DSKH",IF(AND(H1732&lt;&gt;"",COUNTIF(D.1[Tên sản phẩm],H1732)=0),"SP này chưa khai báo trong DSSP",""))))</f>
        <v/>
      </c>
      <c r="AB1732" s="23" t="str">
        <f t="shared" ca="1" si="406"/>
        <v/>
      </c>
      <c r="AC1732" s="23" t="str">
        <f t="shared" ca="1" si="407"/>
        <v/>
      </c>
      <c r="AD1732" s="23" t="str">
        <f t="shared" ca="1" si="408"/>
        <v/>
      </c>
      <c r="AE1732" s="68" t="str">
        <f t="shared" ca="1" si="409"/>
        <v/>
      </c>
      <c r="AF1732" s="69" t="str">
        <f>IF(OR(H1732="",S1732=""),"",S1732-(SUM(L1732,M1732)*INDEX(D.1[Đơn giá],MATCH(H1732,D.1[Tên sản phẩm],0))))</f>
        <v/>
      </c>
      <c r="AG1732" s="90" t="str">
        <f t="shared" ca="1" si="410"/>
        <v/>
      </c>
      <c r="AH1732" s="90"/>
    </row>
    <row r="1733" spans="2:34" ht="27.75" customHeight="1" x14ac:dyDescent="0.2">
      <c r="B1733" s="154">
        <f t="shared" si="411"/>
        <v>1730</v>
      </c>
      <c r="C1733" s="155" t="str">
        <f t="shared" ca="1" si="412"/>
        <v/>
      </c>
      <c r="D1733" s="156" t="str">
        <f t="shared" ca="1" si="413"/>
        <v/>
      </c>
      <c r="E1733" s="157" t="str">
        <f t="shared" ca="1" si="414"/>
        <v/>
      </c>
      <c r="F1733" s="157"/>
      <c r="G1733" s="158" t="str">
        <f t="shared" ca="1" si="415"/>
        <v/>
      </c>
      <c r="H1733" s="159"/>
      <c r="I1733" s="160" t="str">
        <f>IF(H1733="","",INDEX(D.1[Quy cách],MATCH(H1733,D.1[Tên sản phẩm],0)))</f>
        <v/>
      </c>
      <c r="J1733" s="35" t="str">
        <f>IF(H1733="","",INDEX(D.1[ĐVT],MATCH(H1733,D.1[Tên sản phẩm],0)))</f>
        <v/>
      </c>
      <c r="K1733" s="163" t="str">
        <f>IF(H1733="","",INDEX(D.1[Đơn giá bán
(Tham khảo)],MATCH(H1733,D.1[Tên sản phẩm],0)))</f>
        <v/>
      </c>
      <c r="L1733" s="162"/>
      <c r="M1733" s="159"/>
      <c r="N1733" s="159"/>
      <c r="O1733" s="159"/>
      <c r="P1733" s="163" t="str">
        <f t="shared" si="416"/>
        <v/>
      </c>
      <c r="Q1733" s="164"/>
      <c r="R1733" s="162"/>
      <c r="S1733" s="163" t="str">
        <f t="shared" si="417"/>
        <v/>
      </c>
      <c r="T1733" s="164" t="str">
        <f t="shared" ca="1" si="418"/>
        <v/>
      </c>
      <c r="U1733" s="163" t="str">
        <f t="shared" si="419"/>
        <v/>
      </c>
      <c r="V1733" s="163" t="str">
        <f ca="1">IF(AND(C1733&lt;&gt;"",C1733&lt;&gt;OFFSET(C1733,1,0)),SUMIFS(B.2[Giá có thuế],B.2[Số ĐK],C1733),"")</f>
        <v/>
      </c>
      <c r="W1733" s="159"/>
      <c r="X1733" s="161" t="str">
        <f>IF(W1733="","",'Thông Tin Chung'!$L$3)</f>
        <v/>
      </c>
      <c r="Y1733" s="163" t="str">
        <f t="shared" ca="1" si="420"/>
        <v/>
      </c>
      <c r="Z1733" s="165"/>
      <c r="AA1733" s="155" t="str">
        <f ca="1">IF(C1733="","",IF(OR(D1733&lt;NgayBatDau,D1733&gt;NgayKetThuc),"Ngày tháng phải nằm trong kỳ báo cáo",IF(AND(G1733&lt;&gt;"",COUNTIF(D.2[Tên khách hàng],G1733)=0),"Tên KH chưa khai báo trong DSKH",IF(AND(H1733&lt;&gt;"",COUNTIF(D.1[Tên sản phẩm],H1733)=0),"SP này chưa khai báo trong DSSP",""))))</f>
        <v/>
      </c>
      <c r="AB1733" s="23" t="str">
        <f t="shared" ca="1" si="406"/>
        <v/>
      </c>
      <c r="AC1733" s="23" t="str">
        <f t="shared" ca="1" si="407"/>
        <v/>
      </c>
      <c r="AD1733" s="23" t="str">
        <f t="shared" ca="1" si="408"/>
        <v/>
      </c>
      <c r="AE1733" s="68" t="str">
        <f t="shared" ca="1" si="409"/>
        <v/>
      </c>
      <c r="AF1733" s="69" t="str">
        <f>IF(OR(H1733="",S1733=""),"",S1733-(SUM(L1733,M1733)*INDEX(D.1[Đơn giá],MATCH(H1733,D.1[Tên sản phẩm],0))))</f>
        <v/>
      </c>
      <c r="AG1733" s="90" t="str">
        <f t="shared" ca="1" si="410"/>
        <v/>
      </c>
      <c r="AH1733" s="90"/>
    </row>
    <row r="1734" spans="2:34" ht="27.75" customHeight="1" x14ac:dyDescent="0.2">
      <c r="B1734" s="154">
        <f t="shared" si="411"/>
        <v>1731</v>
      </c>
      <c r="C1734" s="155" t="str">
        <f t="shared" ca="1" si="412"/>
        <v/>
      </c>
      <c r="D1734" s="156" t="str">
        <f t="shared" ca="1" si="413"/>
        <v/>
      </c>
      <c r="E1734" s="157" t="str">
        <f t="shared" ca="1" si="414"/>
        <v/>
      </c>
      <c r="F1734" s="157"/>
      <c r="G1734" s="158" t="str">
        <f t="shared" ca="1" si="415"/>
        <v/>
      </c>
      <c r="H1734" s="159"/>
      <c r="I1734" s="160" t="str">
        <f>IF(H1734="","",INDEX(D.1[Quy cách],MATCH(H1734,D.1[Tên sản phẩm],0)))</f>
        <v/>
      </c>
      <c r="J1734" s="35" t="str">
        <f>IF(H1734="","",INDEX(D.1[ĐVT],MATCH(H1734,D.1[Tên sản phẩm],0)))</f>
        <v/>
      </c>
      <c r="K1734" s="163" t="str">
        <f>IF(H1734="","",INDEX(D.1[Đơn giá bán
(Tham khảo)],MATCH(H1734,D.1[Tên sản phẩm],0)))</f>
        <v/>
      </c>
      <c r="L1734" s="162"/>
      <c r="M1734" s="159"/>
      <c r="N1734" s="159"/>
      <c r="O1734" s="159"/>
      <c r="P1734" s="163" t="str">
        <f t="shared" si="416"/>
        <v/>
      </c>
      <c r="Q1734" s="164"/>
      <c r="R1734" s="162"/>
      <c r="S1734" s="163" t="str">
        <f t="shared" si="417"/>
        <v/>
      </c>
      <c r="T1734" s="164" t="str">
        <f t="shared" ca="1" si="418"/>
        <v/>
      </c>
      <c r="U1734" s="163" t="str">
        <f t="shared" si="419"/>
        <v/>
      </c>
      <c r="V1734" s="163" t="str">
        <f ca="1">IF(AND(C1734&lt;&gt;"",C1734&lt;&gt;OFFSET(C1734,1,0)),SUMIFS(B.2[Giá có thuế],B.2[Số ĐK],C1734),"")</f>
        <v/>
      </c>
      <c r="W1734" s="159"/>
      <c r="X1734" s="161" t="str">
        <f>IF(W1734="","",'Thông Tin Chung'!$L$3)</f>
        <v/>
      </c>
      <c r="Y1734" s="163" t="str">
        <f t="shared" ca="1" si="420"/>
        <v/>
      </c>
      <c r="Z1734" s="165"/>
      <c r="AA1734" s="155" t="str">
        <f ca="1">IF(C1734="","",IF(OR(D1734&lt;NgayBatDau,D1734&gt;NgayKetThuc),"Ngày tháng phải nằm trong kỳ báo cáo",IF(AND(G1734&lt;&gt;"",COUNTIF(D.2[Tên khách hàng],G1734)=0),"Tên KH chưa khai báo trong DSKH",IF(AND(H1734&lt;&gt;"",COUNTIF(D.1[Tên sản phẩm],H1734)=0),"SP này chưa khai báo trong DSSP",""))))</f>
        <v/>
      </c>
      <c r="AB1734" s="23" t="str">
        <f t="shared" ca="1" si="406"/>
        <v/>
      </c>
      <c r="AC1734" s="23" t="str">
        <f t="shared" ca="1" si="407"/>
        <v/>
      </c>
      <c r="AD1734" s="23" t="str">
        <f t="shared" ca="1" si="408"/>
        <v/>
      </c>
      <c r="AE1734" s="68" t="str">
        <f t="shared" ca="1" si="409"/>
        <v/>
      </c>
      <c r="AF1734" s="69" t="str">
        <f>IF(OR(H1734="",S1734=""),"",S1734-(SUM(L1734,M1734)*INDEX(D.1[Đơn giá],MATCH(H1734,D.1[Tên sản phẩm],0))))</f>
        <v/>
      </c>
      <c r="AG1734" s="90" t="str">
        <f t="shared" ca="1" si="410"/>
        <v/>
      </c>
      <c r="AH1734" s="90"/>
    </row>
    <row r="1735" spans="2:34" ht="27.75" customHeight="1" x14ac:dyDescent="0.2">
      <c r="B1735" s="154">
        <f t="shared" si="411"/>
        <v>1732</v>
      </c>
      <c r="C1735" s="155" t="str">
        <f t="shared" ca="1" si="412"/>
        <v/>
      </c>
      <c r="D1735" s="156" t="str">
        <f t="shared" ca="1" si="413"/>
        <v/>
      </c>
      <c r="E1735" s="157" t="str">
        <f t="shared" ca="1" si="414"/>
        <v/>
      </c>
      <c r="F1735" s="157"/>
      <c r="G1735" s="158" t="str">
        <f t="shared" ca="1" si="415"/>
        <v/>
      </c>
      <c r="H1735" s="159"/>
      <c r="I1735" s="160" t="str">
        <f>IF(H1735="","",INDEX(D.1[Quy cách],MATCH(H1735,D.1[Tên sản phẩm],0)))</f>
        <v/>
      </c>
      <c r="J1735" s="35" t="str">
        <f>IF(H1735="","",INDEX(D.1[ĐVT],MATCH(H1735,D.1[Tên sản phẩm],0)))</f>
        <v/>
      </c>
      <c r="K1735" s="163" t="str">
        <f>IF(H1735="","",INDEX(D.1[Đơn giá bán
(Tham khảo)],MATCH(H1735,D.1[Tên sản phẩm],0)))</f>
        <v/>
      </c>
      <c r="L1735" s="162"/>
      <c r="M1735" s="159"/>
      <c r="N1735" s="159"/>
      <c r="O1735" s="159"/>
      <c r="P1735" s="163" t="str">
        <f t="shared" si="416"/>
        <v/>
      </c>
      <c r="Q1735" s="164"/>
      <c r="R1735" s="162"/>
      <c r="S1735" s="163" t="str">
        <f t="shared" si="417"/>
        <v/>
      </c>
      <c r="T1735" s="164" t="str">
        <f t="shared" ca="1" si="418"/>
        <v/>
      </c>
      <c r="U1735" s="163" t="str">
        <f t="shared" si="419"/>
        <v/>
      </c>
      <c r="V1735" s="163" t="str">
        <f ca="1">IF(AND(C1735&lt;&gt;"",C1735&lt;&gt;OFFSET(C1735,1,0)),SUMIFS(B.2[Giá có thuế],B.2[Số ĐK],C1735),"")</f>
        <v/>
      </c>
      <c r="W1735" s="159"/>
      <c r="X1735" s="161" t="str">
        <f>IF(W1735="","",'Thông Tin Chung'!$L$3)</f>
        <v/>
      </c>
      <c r="Y1735" s="163" t="str">
        <f t="shared" ca="1" si="420"/>
        <v/>
      </c>
      <c r="Z1735" s="165"/>
      <c r="AA1735" s="155" t="str">
        <f ca="1">IF(C1735="","",IF(OR(D1735&lt;NgayBatDau,D1735&gt;NgayKetThuc),"Ngày tháng phải nằm trong kỳ báo cáo",IF(AND(G1735&lt;&gt;"",COUNTIF(D.2[Tên khách hàng],G1735)=0),"Tên KH chưa khai báo trong DSKH",IF(AND(H1735&lt;&gt;"",COUNTIF(D.1[Tên sản phẩm],H1735)=0),"SP này chưa khai báo trong DSSP",""))))</f>
        <v/>
      </c>
      <c r="AB1735" s="23" t="str">
        <f t="shared" ca="1" si="406"/>
        <v/>
      </c>
      <c r="AC1735" s="23" t="str">
        <f t="shared" ca="1" si="407"/>
        <v/>
      </c>
      <c r="AD1735" s="23" t="str">
        <f t="shared" ca="1" si="408"/>
        <v/>
      </c>
      <c r="AE1735" s="68" t="str">
        <f t="shared" ca="1" si="409"/>
        <v/>
      </c>
      <c r="AF1735" s="69" t="str">
        <f>IF(OR(H1735="",S1735=""),"",S1735-(SUM(L1735,M1735)*INDEX(D.1[Đơn giá],MATCH(H1735,D.1[Tên sản phẩm],0))))</f>
        <v/>
      </c>
      <c r="AG1735" s="90" t="str">
        <f t="shared" ca="1" si="410"/>
        <v/>
      </c>
      <c r="AH1735" s="90"/>
    </row>
    <row r="1736" spans="2:34" ht="27.75" customHeight="1" x14ac:dyDescent="0.2">
      <c r="B1736" s="154">
        <f t="shared" si="411"/>
        <v>1733</v>
      </c>
      <c r="C1736" s="155" t="str">
        <f t="shared" ca="1" si="412"/>
        <v/>
      </c>
      <c r="D1736" s="156" t="str">
        <f t="shared" ca="1" si="413"/>
        <v/>
      </c>
      <c r="E1736" s="157" t="str">
        <f t="shared" ca="1" si="414"/>
        <v/>
      </c>
      <c r="F1736" s="157"/>
      <c r="G1736" s="158" t="str">
        <f t="shared" ca="1" si="415"/>
        <v/>
      </c>
      <c r="H1736" s="159"/>
      <c r="I1736" s="160" t="str">
        <f>IF(H1736="","",INDEX(D.1[Quy cách],MATCH(H1736,D.1[Tên sản phẩm],0)))</f>
        <v/>
      </c>
      <c r="J1736" s="35" t="str">
        <f>IF(H1736="","",INDEX(D.1[ĐVT],MATCH(H1736,D.1[Tên sản phẩm],0)))</f>
        <v/>
      </c>
      <c r="K1736" s="163" t="str">
        <f>IF(H1736="","",INDEX(D.1[Đơn giá bán
(Tham khảo)],MATCH(H1736,D.1[Tên sản phẩm],0)))</f>
        <v/>
      </c>
      <c r="L1736" s="162"/>
      <c r="M1736" s="159"/>
      <c r="N1736" s="159"/>
      <c r="O1736" s="159"/>
      <c r="P1736" s="163" t="str">
        <f t="shared" si="416"/>
        <v/>
      </c>
      <c r="Q1736" s="164"/>
      <c r="R1736" s="162"/>
      <c r="S1736" s="163" t="str">
        <f t="shared" si="417"/>
        <v/>
      </c>
      <c r="T1736" s="164" t="str">
        <f t="shared" ca="1" si="418"/>
        <v/>
      </c>
      <c r="U1736" s="163" t="str">
        <f t="shared" si="419"/>
        <v/>
      </c>
      <c r="V1736" s="163" t="str">
        <f ca="1">IF(AND(C1736&lt;&gt;"",C1736&lt;&gt;OFFSET(C1736,1,0)),SUMIFS(B.2[Giá có thuế],B.2[Số ĐK],C1736),"")</f>
        <v/>
      </c>
      <c r="W1736" s="159"/>
      <c r="X1736" s="161" t="str">
        <f>IF(W1736="","",'Thông Tin Chung'!$L$3)</f>
        <v/>
      </c>
      <c r="Y1736" s="163" t="str">
        <f t="shared" ca="1" si="420"/>
        <v/>
      </c>
      <c r="Z1736" s="165"/>
      <c r="AA1736" s="155" t="str">
        <f ca="1">IF(C1736="","",IF(OR(D1736&lt;NgayBatDau,D1736&gt;NgayKetThuc),"Ngày tháng phải nằm trong kỳ báo cáo",IF(AND(G1736&lt;&gt;"",COUNTIF(D.2[Tên khách hàng],G1736)=0),"Tên KH chưa khai báo trong DSKH",IF(AND(H1736&lt;&gt;"",COUNTIF(D.1[Tên sản phẩm],H1736)=0),"SP này chưa khai báo trong DSSP",""))))</f>
        <v/>
      </c>
      <c r="AB1736" s="23" t="str">
        <f t="shared" ca="1" si="406"/>
        <v/>
      </c>
      <c r="AC1736" s="23" t="str">
        <f t="shared" ca="1" si="407"/>
        <v/>
      </c>
      <c r="AD1736" s="23" t="str">
        <f t="shared" ca="1" si="408"/>
        <v/>
      </c>
      <c r="AE1736" s="68" t="str">
        <f t="shared" ca="1" si="409"/>
        <v/>
      </c>
      <c r="AF1736" s="69" t="str">
        <f>IF(OR(H1736="",S1736=""),"",S1736-(SUM(L1736,M1736)*INDEX(D.1[Đơn giá],MATCH(H1736,D.1[Tên sản phẩm],0))))</f>
        <v/>
      </c>
      <c r="AG1736" s="90" t="str">
        <f t="shared" ca="1" si="410"/>
        <v/>
      </c>
      <c r="AH1736" s="90"/>
    </row>
    <row r="1737" spans="2:34" ht="27.75" customHeight="1" x14ac:dyDescent="0.2">
      <c r="B1737" s="154">
        <f t="shared" si="411"/>
        <v>1734</v>
      </c>
      <c r="C1737" s="155" t="str">
        <f t="shared" ca="1" si="412"/>
        <v/>
      </c>
      <c r="D1737" s="156" t="str">
        <f t="shared" ca="1" si="413"/>
        <v/>
      </c>
      <c r="E1737" s="157" t="str">
        <f t="shared" ca="1" si="414"/>
        <v/>
      </c>
      <c r="F1737" s="157"/>
      <c r="G1737" s="158" t="str">
        <f t="shared" ca="1" si="415"/>
        <v/>
      </c>
      <c r="H1737" s="159"/>
      <c r="I1737" s="160" t="str">
        <f>IF(H1737="","",INDEX(D.1[Quy cách],MATCH(H1737,D.1[Tên sản phẩm],0)))</f>
        <v/>
      </c>
      <c r="J1737" s="35" t="str">
        <f>IF(H1737="","",INDEX(D.1[ĐVT],MATCH(H1737,D.1[Tên sản phẩm],0)))</f>
        <v/>
      </c>
      <c r="K1737" s="163" t="str">
        <f>IF(H1737="","",INDEX(D.1[Đơn giá bán
(Tham khảo)],MATCH(H1737,D.1[Tên sản phẩm],0)))</f>
        <v/>
      </c>
      <c r="L1737" s="162"/>
      <c r="M1737" s="159"/>
      <c r="N1737" s="159"/>
      <c r="O1737" s="159"/>
      <c r="P1737" s="163" t="str">
        <f t="shared" si="416"/>
        <v/>
      </c>
      <c r="Q1737" s="164"/>
      <c r="R1737" s="162"/>
      <c r="S1737" s="163" t="str">
        <f t="shared" si="417"/>
        <v/>
      </c>
      <c r="T1737" s="164" t="str">
        <f t="shared" ca="1" si="418"/>
        <v/>
      </c>
      <c r="U1737" s="163" t="str">
        <f t="shared" si="419"/>
        <v/>
      </c>
      <c r="V1737" s="163" t="str">
        <f ca="1">IF(AND(C1737&lt;&gt;"",C1737&lt;&gt;OFFSET(C1737,1,0)),SUMIFS(B.2[Giá có thuế],B.2[Số ĐK],C1737),"")</f>
        <v/>
      </c>
      <c r="W1737" s="159"/>
      <c r="X1737" s="161" t="str">
        <f>IF(W1737="","",'Thông Tin Chung'!$L$3)</f>
        <v/>
      </c>
      <c r="Y1737" s="163" t="str">
        <f t="shared" ca="1" si="420"/>
        <v/>
      </c>
      <c r="Z1737" s="165"/>
      <c r="AA1737" s="155" t="str">
        <f ca="1">IF(C1737="","",IF(OR(D1737&lt;NgayBatDau,D1737&gt;NgayKetThuc),"Ngày tháng phải nằm trong kỳ báo cáo",IF(AND(G1737&lt;&gt;"",COUNTIF(D.2[Tên khách hàng],G1737)=0),"Tên KH chưa khai báo trong DSKH",IF(AND(H1737&lt;&gt;"",COUNTIF(D.1[Tên sản phẩm],H1737)=0),"SP này chưa khai báo trong DSSP",""))))</f>
        <v/>
      </c>
      <c r="AB1737" s="23" t="str">
        <f t="shared" ca="1" si="406"/>
        <v/>
      </c>
      <c r="AC1737" s="23" t="str">
        <f t="shared" ca="1" si="407"/>
        <v/>
      </c>
      <c r="AD1737" s="23" t="str">
        <f t="shared" ca="1" si="408"/>
        <v/>
      </c>
      <c r="AE1737" s="68" t="str">
        <f t="shared" ca="1" si="409"/>
        <v/>
      </c>
      <c r="AF1737" s="69" t="str">
        <f>IF(OR(H1737="",S1737=""),"",S1737-(SUM(L1737,M1737)*INDEX(D.1[Đơn giá],MATCH(H1737,D.1[Tên sản phẩm],0))))</f>
        <v/>
      </c>
      <c r="AG1737" s="90" t="str">
        <f t="shared" ca="1" si="410"/>
        <v/>
      </c>
      <c r="AH1737" s="90"/>
    </row>
    <row r="1738" spans="2:34" ht="27.75" customHeight="1" x14ac:dyDescent="0.2">
      <c r="B1738" s="154">
        <f t="shared" si="411"/>
        <v>1735</v>
      </c>
      <c r="C1738" s="155" t="str">
        <f t="shared" ca="1" si="412"/>
        <v/>
      </c>
      <c r="D1738" s="156" t="str">
        <f t="shared" ca="1" si="413"/>
        <v/>
      </c>
      <c r="E1738" s="157" t="str">
        <f t="shared" ca="1" si="414"/>
        <v/>
      </c>
      <c r="F1738" s="157"/>
      <c r="G1738" s="158" t="str">
        <f t="shared" ca="1" si="415"/>
        <v/>
      </c>
      <c r="H1738" s="159"/>
      <c r="I1738" s="160" t="str">
        <f>IF(H1738="","",INDEX(D.1[Quy cách],MATCH(H1738,D.1[Tên sản phẩm],0)))</f>
        <v/>
      </c>
      <c r="J1738" s="35" t="str">
        <f>IF(H1738="","",INDEX(D.1[ĐVT],MATCH(H1738,D.1[Tên sản phẩm],0)))</f>
        <v/>
      </c>
      <c r="K1738" s="163" t="str">
        <f>IF(H1738="","",INDEX(D.1[Đơn giá bán
(Tham khảo)],MATCH(H1738,D.1[Tên sản phẩm],0)))</f>
        <v/>
      </c>
      <c r="L1738" s="162"/>
      <c r="M1738" s="159"/>
      <c r="N1738" s="159"/>
      <c r="O1738" s="159"/>
      <c r="P1738" s="163" t="str">
        <f t="shared" si="416"/>
        <v/>
      </c>
      <c r="Q1738" s="164"/>
      <c r="R1738" s="162"/>
      <c r="S1738" s="163" t="str">
        <f t="shared" si="417"/>
        <v/>
      </c>
      <c r="T1738" s="164" t="str">
        <f t="shared" ca="1" si="418"/>
        <v/>
      </c>
      <c r="U1738" s="163" t="str">
        <f t="shared" si="419"/>
        <v/>
      </c>
      <c r="V1738" s="163" t="str">
        <f ca="1">IF(AND(C1738&lt;&gt;"",C1738&lt;&gt;OFFSET(C1738,1,0)),SUMIFS(B.2[Giá có thuế],B.2[Số ĐK],C1738),"")</f>
        <v/>
      </c>
      <c r="W1738" s="159"/>
      <c r="X1738" s="161" t="str">
        <f>IF(W1738="","",'Thông Tin Chung'!$L$3)</f>
        <v/>
      </c>
      <c r="Y1738" s="163" t="str">
        <f t="shared" ca="1" si="420"/>
        <v/>
      </c>
      <c r="Z1738" s="165"/>
      <c r="AA1738" s="155" t="str">
        <f ca="1">IF(C1738="","",IF(OR(D1738&lt;NgayBatDau,D1738&gt;NgayKetThuc),"Ngày tháng phải nằm trong kỳ báo cáo",IF(AND(G1738&lt;&gt;"",COUNTIF(D.2[Tên khách hàng],G1738)=0),"Tên KH chưa khai báo trong DSKH",IF(AND(H1738&lt;&gt;"",COUNTIF(D.1[Tên sản phẩm],H1738)=0),"SP này chưa khai báo trong DSSP",""))))</f>
        <v/>
      </c>
      <c r="AB1738" s="23" t="str">
        <f t="shared" ca="1" si="406"/>
        <v/>
      </c>
      <c r="AC1738" s="23" t="str">
        <f t="shared" ca="1" si="407"/>
        <v/>
      </c>
      <c r="AD1738" s="23" t="str">
        <f t="shared" ca="1" si="408"/>
        <v/>
      </c>
      <c r="AE1738" s="68" t="str">
        <f t="shared" ca="1" si="409"/>
        <v/>
      </c>
      <c r="AF1738" s="69" t="str">
        <f>IF(OR(H1738="",S1738=""),"",S1738-(SUM(L1738,M1738)*INDEX(D.1[Đơn giá],MATCH(H1738,D.1[Tên sản phẩm],0))))</f>
        <v/>
      </c>
      <c r="AG1738" s="90" t="str">
        <f t="shared" ca="1" si="410"/>
        <v/>
      </c>
      <c r="AH1738" s="90"/>
    </row>
    <row r="1739" spans="2:34" ht="27.75" customHeight="1" x14ac:dyDescent="0.2">
      <c r="B1739" s="154">
        <f t="shared" si="411"/>
        <v>1736</v>
      </c>
      <c r="C1739" s="155" t="str">
        <f t="shared" ca="1" si="412"/>
        <v/>
      </c>
      <c r="D1739" s="156" t="str">
        <f t="shared" ca="1" si="413"/>
        <v/>
      </c>
      <c r="E1739" s="157" t="str">
        <f t="shared" ca="1" si="414"/>
        <v/>
      </c>
      <c r="F1739" s="157"/>
      <c r="G1739" s="158" t="str">
        <f t="shared" ca="1" si="415"/>
        <v/>
      </c>
      <c r="H1739" s="159"/>
      <c r="I1739" s="160" t="str">
        <f>IF(H1739="","",INDEX(D.1[Quy cách],MATCH(H1739,D.1[Tên sản phẩm],0)))</f>
        <v/>
      </c>
      <c r="J1739" s="35" t="str">
        <f>IF(H1739="","",INDEX(D.1[ĐVT],MATCH(H1739,D.1[Tên sản phẩm],0)))</f>
        <v/>
      </c>
      <c r="K1739" s="163" t="str">
        <f>IF(H1739="","",INDEX(D.1[Đơn giá bán
(Tham khảo)],MATCH(H1739,D.1[Tên sản phẩm],0)))</f>
        <v/>
      </c>
      <c r="L1739" s="162"/>
      <c r="M1739" s="159"/>
      <c r="N1739" s="159"/>
      <c r="O1739" s="159"/>
      <c r="P1739" s="163" t="str">
        <f t="shared" si="416"/>
        <v/>
      </c>
      <c r="Q1739" s="164"/>
      <c r="R1739" s="162"/>
      <c r="S1739" s="163" t="str">
        <f t="shared" si="417"/>
        <v/>
      </c>
      <c r="T1739" s="164" t="str">
        <f t="shared" ca="1" si="418"/>
        <v/>
      </c>
      <c r="U1739" s="163" t="str">
        <f t="shared" si="419"/>
        <v/>
      </c>
      <c r="V1739" s="163" t="str">
        <f ca="1">IF(AND(C1739&lt;&gt;"",C1739&lt;&gt;OFFSET(C1739,1,0)),SUMIFS(B.2[Giá có thuế],B.2[Số ĐK],C1739),"")</f>
        <v/>
      </c>
      <c r="W1739" s="159"/>
      <c r="X1739" s="161" t="str">
        <f>IF(W1739="","",'Thông Tin Chung'!$L$3)</f>
        <v/>
      </c>
      <c r="Y1739" s="163" t="str">
        <f t="shared" ca="1" si="420"/>
        <v/>
      </c>
      <c r="Z1739" s="165"/>
      <c r="AA1739" s="155" t="str">
        <f ca="1">IF(C1739="","",IF(OR(D1739&lt;NgayBatDau,D1739&gt;NgayKetThuc),"Ngày tháng phải nằm trong kỳ báo cáo",IF(AND(G1739&lt;&gt;"",COUNTIF(D.2[Tên khách hàng],G1739)=0),"Tên KH chưa khai báo trong DSKH",IF(AND(H1739&lt;&gt;"",COUNTIF(D.1[Tên sản phẩm],H1739)=0),"SP này chưa khai báo trong DSSP",""))))</f>
        <v/>
      </c>
      <c r="AB1739" s="23" t="str">
        <f t="shared" ca="1" si="406"/>
        <v/>
      </c>
      <c r="AC1739" s="23" t="str">
        <f t="shared" ca="1" si="407"/>
        <v/>
      </c>
      <c r="AD1739" s="23" t="str">
        <f t="shared" ca="1" si="408"/>
        <v/>
      </c>
      <c r="AE1739" s="68" t="str">
        <f t="shared" ca="1" si="409"/>
        <v/>
      </c>
      <c r="AF1739" s="69" t="str">
        <f>IF(OR(H1739="",S1739=""),"",S1739-(SUM(L1739,M1739)*INDEX(D.1[Đơn giá],MATCH(H1739,D.1[Tên sản phẩm],0))))</f>
        <v/>
      </c>
      <c r="AG1739" s="90" t="str">
        <f t="shared" ca="1" si="410"/>
        <v/>
      </c>
      <c r="AH1739" s="90"/>
    </row>
    <row r="1740" spans="2:34" ht="27.75" customHeight="1" x14ac:dyDescent="0.2">
      <c r="B1740" s="154">
        <f t="shared" si="411"/>
        <v>1737</v>
      </c>
      <c r="C1740" s="155" t="str">
        <f t="shared" ca="1" si="412"/>
        <v/>
      </c>
      <c r="D1740" s="156" t="str">
        <f t="shared" ca="1" si="413"/>
        <v/>
      </c>
      <c r="E1740" s="157" t="str">
        <f t="shared" ca="1" si="414"/>
        <v/>
      </c>
      <c r="F1740" s="157"/>
      <c r="G1740" s="158" t="str">
        <f t="shared" ca="1" si="415"/>
        <v/>
      </c>
      <c r="H1740" s="159"/>
      <c r="I1740" s="160" t="str">
        <f>IF(H1740="","",INDEX(D.1[Quy cách],MATCH(H1740,D.1[Tên sản phẩm],0)))</f>
        <v/>
      </c>
      <c r="J1740" s="35" t="str">
        <f>IF(H1740="","",INDEX(D.1[ĐVT],MATCH(H1740,D.1[Tên sản phẩm],0)))</f>
        <v/>
      </c>
      <c r="K1740" s="163" t="str">
        <f>IF(H1740="","",INDEX(D.1[Đơn giá bán
(Tham khảo)],MATCH(H1740,D.1[Tên sản phẩm],0)))</f>
        <v/>
      </c>
      <c r="L1740" s="162"/>
      <c r="M1740" s="159"/>
      <c r="N1740" s="159"/>
      <c r="O1740" s="159"/>
      <c r="P1740" s="163" t="str">
        <f t="shared" si="416"/>
        <v/>
      </c>
      <c r="Q1740" s="164"/>
      <c r="R1740" s="162"/>
      <c r="S1740" s="163" t="str">
        <f t="shared" si="417"/>
        <v/>
      </c>
      <c r="T1740" s="164" t="str">
        <f t="shared" ca="1" si="418"/>
        <v/>
      </c>
      <c r="U1740" s="163" t="str">
        <f t="shared" si="419"/>
        <v/>
      </c>
      <c r="V1740" s="163" t="str">
        <f ca="1">IF(AND(C1740&lt;&gt;"",C1740&lt;&gt;OFFSET(C1740,1,0)),SUMIFS(B.2[Giá có thuế],B.2[Số ĐK],C1740),"")</f>
        <v/>
      </c>
      <c r="W1740" s="159"/>
      <c r="X1740" s="161" t="str">
        <f>IF(W1740="","",'Thông Tin Chung'!$L$3)</f>
        <v/>
      </c>
      <c r="Y1740" s="163" t="str">
        <f t="shared" ca="1" si="420"/>
        <v/>
      </c>
      <c r="Z1740" s="165"/>
      <c r="AA1740" s="155" t="str">
        <f ca="1">IF(C1740="","",IF(OR(D1740&lt;NgayBatDau,D1740&gt;NgayKetThuc),"Ngày tháng phải nằm trong kỳ báo cáo",IF(AND(G1740&lt;&gt;"",COUNTIF(D.2[Tên khách hàng],G1740)=0),"Tên KH chưa khai báo trong DSKH",IF(AND(H1740&lt;&gt;"",COUNTIF(D.1[Tên sản phẩm],H1740)=0),"SP này chưa khai báo trong DSSP",""))))</f>
        <v/>
      </c>
      <c r="AB1740" s="23" t="str">
        <f t="shared" ca="1" si="406"/>
        <v/>
      </c>
      <c r="AC1740" s="23" t="str">
        <f t="shared" ca="1" si="407"/>
        <v/>
      </c>
      <c r="AD1740" s="23" t="str">
        <f t="shared" ca="1" si="408"/>
        <v/>
      </c>
      <c r="AE1740" s="68" t="str">
        <f t="shared" ca="1" si="409"/>
        <v/>
      </c>
      <c r="AF1740" s="69" t="str">
        <f>IF(OR(H1740="",S1740=""),"",S1740-(SUM(L1740,M1740)*INDEX(D.1[Đơn giá],MATCH(H1740,D.1[Tên sản phẩm],0))))</f>
        <v/>
      </c>
      <c r="AG1740" s="90" t="str">
        <f t="shared" ca="1" si="410"/>
        <v/>
      </c>
      <c r="AH1740" s="90"/>
    </row>
    <row r="1741" spans="2:34" ht="27.75" customHeight="1" x14ac:dyDescent="0.2">
      <c r="B1741" s="154">
        <f t="shared" si="411"/>
        <v>1738</v>
      </c>
      <c r="C1741" s="155" t="str">
        <f t="shared" ca="1" si="412"/>
        <v/>
      </c>
      <c r="D1741" s="156" t="str">
        <f t="shared" ca="1" si="413"/>
        <v/>
      </c>
      <c r="E1741" s="157" t="str">
        <f t="shared" ca="1" si="414"/>
        <v/>
      </c>
      <c r="F1741" s="157"/>
      <c r="G1741" s="158" t="str">
        <f t="shared" ca="1" si="415"/>
        <v/>
      </c>
      <c r="H1741" s="159"/>
      <c r="I1741" s="160" t="str">
        <f>IF(H1741="","",INDEX(D.1[Quy cách],MATCH(H1741,D.1[Tên sản phẩm],0)))</f>
        <v/>
      </c>
      <c r="J1741" s="35" t="str">
        <f>IF(H1741="","",INDEX(D.1[ĐVT],MATCH(H1741,D.1[Tên sản phẩm],0)))</f>
        <v/>
      </c>
      <c r="K1741" s="163" t="str">
        <f>IF(H1741="","",INDEX(D.1[Đơn giá bán
(Tham khảo)],MATCH(H1741,D.1[Tên sản phẩm],0)))</f>
        <v/>
      </c>
      <c r="L1741" s="162"/>
      <c r="M1741" s="159"/>
      <c r="N1741" s="159"/>
      <c r="O1741" s="159"/>
      <c r="P1741" s="163" t="str">
        <f t="shared" si="416"/>
        <v/>
      </c>
      <c r="Q1741" s="164"/>
      <c r="R1741" s="162"/>
      <c r="S1741" s="163" t="str">
        <f t="shared" si="417"/>
        <v/>
      </c>
      <c r="T1741" s="164" t="str">
        <f t="shared" ca="1" si="418"/>
        <v/>
      </c>
      <c r="U1741" s="163" t="str">
        <f t="shared" si="419"/>
        <v/>
      </c>
      <c r="V1741" s="163" t="str">
        <f ca="1">IF(AND(C1741&lt;&gt;"",C1741&lt;&gt;OFFSET(C1741,1,0)),SUMIFS(B.2[Giá có thuế],B.2[Số ĐK],C1741),"")</f>
        <v/>
      </c>
      <c r="W1741" s="159"/>
      <c r="X1741" s="161" t="str">
        <f>IF(W1741="","",'Thông Tin Chung'!$L$3)</f>
        <v/>
      </c>
      <c r="Y1741" s="163" t="str">
        <f t="shared" ca="1" si="420"/>
        <v/>
      </c>
      <c r="Z1741" s="165"/>
      <c r="AA1741" s="155" t="str">
        <f ca="1">IF(C1741="","",IF(OR(D1741&lt;NgayBatDau,D1741&gt;NgayKetThuc),"Ngày tháng phải nằm trong kỳ báo cáo",IF(AND(G1741&lt;&gt;"",COUNTIF(D.2[Tên khách hàng],G1741)=0),"Tên KH chưa khai báo trong DSKH",IF(AND(H1741&lt;&gt;"",COUNTIF(D.1[Tên sản phẩm],H1741)=0),"SP này chưa khai báo trong DSSP",""))))</f>
        <v/>
      </c>
      <c r="AB1741" s="23" t="str">
        <f t="shared" ca="1" si="406"/>
        <v/>
      </c>
      <c r="AC1741" s="23" t="str">
        <f t="shared" ca="1" si="407"/>
        <v/>
      </c>
      <c r="AD1741" s="23" t="str">
        <f t="shared" ca="1" si="408"/>
        <v/>
      </c>
      <c r="AE1741" s="68" t="str">
        <f t="shared" ca="1" si="409"/>
        <v/>
      </c>
      <c r="AF1741" s="69" t="str">
        <f>IF(OR(H1741="",S1741=""),"",S1741-(SUM(L1741,M1741)*INDEX(D.1[Đơn giá],MATCH(H1741,D.1[Tên sản phẩm],0))))</f>
        <v/>
      </c>
      <c r="AG1741" s="90" t="str">
        <f t="shared" ca="1" si="410"/>
        <v/>
      </c>
      <c r="AH1741" s="90"/>
    </row>
    <row r="1742" spans="2:34" ht="27.75" customHeight="1" x14ac:dyDescent="0.2">
      <c r="B1742" s="154">
        <f t="shared" si="411"/>
        <v>1739</v>
      </c>
      <c r="C1742" s="155" t="str">
        <f t="shared" ca="1" si="412"/>
        <v/>
      </c>
      <c r="D1742" s="156" t="str">
        <f t="shared" ca="1" si="413"/>
        <v/>
      </c>
      <c r="E1742" s="157" t="str">
        <f t="shared" ca="1" si="414"/>
        <v/>
      </c>
      <c r="F1742" s="157"/>
      <c r="G1742" s="158" t="str">
        <f t="shared" ca="1" si="415"/>
        <v/>
      </c>
      <c r="H1742" s="159"/>
      <c r="I1742" s="160" t="str">
        <f>IF(H1742="","",INDEX(D.1[Quy cách],MATCH(H1742,D.1[Tên sản phẩm],0)))</f>
        <v/>
      </c>
      <c r="J1742" s="35" t="str">
        <f>IF(H1742="","",INDEX(D.1[ĐVT],MATCH(H1742,D.1[Tên sản phẩm],0)))</f>
        <v/>
      </c>
      <c r="K1742" s="163" t="str">
        <f>IF(H1742="","",INDEX(D.1[Đơn giá bán
(Tham khảo)],MATCH(H1742,D.1[Tên sản phẩm],0)))</f>
        <v/>
      </c>
      <c r="L1742" s="162"/>
      <c r="M1742" s="159"/>
      <c r="N1742" s="159"/>
      <c r="O1742" s="159"/>
      <c r="P1742" s="163" t="str">
        <f t="shared" si="416"/>
        <v/>
      </c>
      <c r="Q1742" s="164"/>
      <c r="R1742" s="162"/>
      <c r="S1742" s="163" t="str">
        <f t="shared" si="417"/>
        <v/>
      </c>
      <c r="T1742" s="164" t="str">
        <f t="shared" ca="1" si="418"/>
        <v/>
      </c>
      <c r="U1742" s="163" t="str">
        <f t="shared" si="419"/>
        <v/>
      </c>
      <c r="V1742" s="163" t="str">
        <f ca="1">IF(AND(C1742&lt;&gt;"",C1742&lt;&gt;OFFSET(C1742,1,0)),SUMIFS(B.2[Giá có thuế],B.2[Số ĐK],C1742),"")</f>
        <v/>
      </c>
      <c r="W1742" s="159"/>
      <c r="X1742" s="161" t="str">
        <f>IF(W1742="","",'Thông Tin Chung'!$L$3)</f>
        <v/>
      </c>
      <c r="Y1742" s="163" t="str">
        <f t="shared" ca="1" si="420"/>
        <v/>
      </c>
      <c r="Z1742" s="165"/>
      <c r="AA1742" s="155" t="str">
        <f ca="1">IF(C1742="","",IF(OR(D1742&lt;NgayBatDau,D1742&gt;NgayKetThuc),"Ngày tháng phải nằm trong kỳ báo cáo",IF(AND(G1742&lt;&gt;"",COUNTIF(D.2[Tên khách hàng],G1742)=0),"Tên KH chưa khai báo trong DSKH",IF(AND(H1742&lt;&gt;"",COUNTIF(D.1[Tên sản phẩm],H1742)=0),"SP này chưa khai báo trong DSSP",""))))</f>
        <v/>
      </c>
      <c r="AB1742" s="23" t="str">
        <f t="shared" ca="1" si="406"/>
        <v/>
      </c>
      <c r="AC1742" s="23" t="str">
        <f t="shared" ca="1" si="407"/>
        <v/>
      </c>
      <c r="AD1742" s="23" t="str">
        <f t="shared" ca="1" si="408"/>
        <v/>
      </c>
      <c r="AE1742" s="68" t="str">
        <f t="shared" ca="1" si="409"/>
        <v/>
      </c>
      <c r="AF1742" s="69" t="str">
        <f>IF(OR(H1742="",S1742=""),"",S1742-(SUM(L1742,M1742)*INDEX(D.1[Đơn giá],MATCH(H1742,D.1[Tên sản phẩm],0))))</f>
        <v/>
      </c>
      <c r="AG1742" s="90" t="str">
        <f t="shared" ca="1" si="410"/>
        <v/>
      </c>
      <c r="AH1742" s="90"/>
    </row>
    <row r="1743" spans="2:34" ht="27.75" customHeight="1" x14ac:dyDescent="0.2">
      <c r="B1743" s="154">
        <f t="shared" si="411"/>
        <v>1740</v>
      </c>
      <c r="C1743" s="155" t="str">
        <f t="shared" ca="1" si="412"/>
        <v/>
      </c>
      <c r="D1743" s="156" t="str">
        <f t="shared" ca="1" si="413"/>
        <v/>
      </c>
      <c r="E1743" s="157" t="str">
        <f t="shared" ca="1" si="414"/>
        <v/>
      </c>
      <c r="F1743" s="157"/>
      <c r="G1743" s="158" t="str">
        <f t="shared" ca="1" si="415"/>
        <v/>
      </c>
      <c r="H1743" s="159"/>
      <c r="I1743" s="160" t="str">
        <f>IF(H1743="","",INDEX(D.1[Quy cách],MATCH(H1743,D.1[Tên sản phẩm],0)))</f>
        <v/>
      </c>
      <c r="J1743" s="35" t="str">
        <f>IF(H1743="","",INDEX(D.1[ĐVT],MATCH(H1743,D.1[Tên sản phẩm],0)))</f>
        <v/>
      </c>
      <c r="K1743" s="163" t="str">
        <f>IF(H1743="","",INDEX(D.1[Đơn giá bán
(Tham khảo)],MATCH(H1743,D.1[Tên sản phẩm],0)))</f>
        <v/>
      </c>
      <c r="L1743" s="162"/>
      <c r="M1743" s="159"/>
      <c r="N1743" s="159"/>
      <c r="O1743" s="159"/>
      <c r="P1743" s="163" t="str">
        <f t="shared" si="416"/>
        <v/>
      </c>
      <c r="Q1743" s="164"/>
      <c r="R1743" s="162"/>
      <c r="S1743" s="163" t="str">
        <f t="shared" si="417"/>
        <v/>
      </c>
      <c r="T1743" s="164" t="str">
        <f t="shared" ca="1" si="418"/>
        <v/>
      </c>
      <c r="U1743" s="163" t="str">
        <f t="shared" si="419"/>
        <v/>
      </c>
      <c r="V1743" s="163" t="str">
        <f ca="1">IF(AND(C1743&lt;&gt;"",C1743&lt;&gt;OFFSET(C1743,1,0)),SUMIFS(B.2[Giá có thuế],B.2[Số ĐK],C1743),"")</f>
        <v/>
      </c>
      <c r="W1743" s="159"/>
      <c r="X1743" s="161" t="str">
        <f>IF(W1743="","",'Thông Tin Chung'!$L$3)</f>
        <v/>
      </c>
      <c r="Y1743" s="163" t="str">
        <f t="shared" ca="1" si="420"/>
        <v/>
      </c>
      <c r="Z1743" s="165"/>
      <c r="AA1743" s="155" t="str">
        <f ca="1">IF(C1743="","",IF(OR(D1743&lt;NgayBatDau,D1743&gt;NgayKetThuc),"Ngày tháng phải nằm trong kỳ báo cáo",IF(AND(G1743&lt;&gt;"",COUNTIF(D.2[Tên khách hàng],G1743)=0),"Tên KH chưa khai báo trong DSKH",IF(AND(H1743&lt;&gt;"",COUNTIF(D.1[Tên sản phẩm],H1743)=0),"SP này chưa khai báo trong DSSP",""))))</f>
        <v/>
      </c>
      <c r="AB1743" s="23" t="str">
        <f t="shared" ca="1" si="406"/>
        <v/>
      </c>
      <c r="AC1743" s="23" t="str">
        <f t="shared" ca="1" si="407"/>
        <v/>
      </c>
      <c r="AD1743" s="23" t="str">
        <f t="shared" ca="1" si="408"/>
        <v/>
      </c>
      <c r="AE1743" s="68" t="str">
        <f t="shared" ca="1" si="409"/>
        <v/>
      </c>
      <c r="AF1743" s="69" t="str">
        <f>IF(OR(H1743="",S1743=""),"",S1743-(SUM(L1743,M1743)*INDEX(D.1[Đơn giá],MATCH(H1743,D.1[Tên sản phẩm],0))))</f>
        <v/>
      </c>
      <c r="AG1743" s="90" t="str">
        <f t="shared" ca="1" si="410"/>
        <v/>
      </c>
      <c r="AH1743" s="90"/>
    </row>
    <row r="1744" spans="2:34" ht="27.75" customHeight="1" x14ac:dyDescent="0.2">
      <c r="B1744" s="154">
        <f t="shared" si="411"/>
        <v>1741</v>
      </c>
      <c r="C1744" s="155" t="str">
        <f t="shared" ca="1" si="412"/>
        <v/>
      </c>
      <c r="D1744" s="156" t="str">
        <f t="shared" ca="1" si="413"/>
        <v/>
      </c>
      <c r="E1744" s="157" t="str">
        <f t="shared" ca="1" si="414"/>
        <v/>
      </c>
      <c r="F1744" s="157"/>
      <c r="G1744" s="158" t="str">
        <f t="shared" ca="1" si="415"/>
        <v/>
      </c>
      <c r="H1744" s="159"/>
      <c r="I1744" s="160" t="str">
        <f>IF(H1744="","",INDEX(D.1[Quy cách],MATCH(H1744,D.1[Tên sản phẩm],0)))</f>
        <v/>
      </c>
      <c r="J1744" s="35" t="str">
        <f>IF(H1744="","",INDEX(D.1[ĐVT],MATCH(H1744,D.1[Tên sản phẩm],0)))</f>
        <v/>
      </c>
      <c r="K1744" s="163" t="str">
        <f>IF(H1744="","",INDEX(D.1[Đơn giá bán
(Tham khảo)],MATCH(H1744,D.1[Tên sản phẩm],0)))</f>
        <v/>
      </c>
      <c r="L1744" s="162"/>
      <c r="M1744" s="159"/>
      <c r="N1744" s="159"/>
      <c r="O1744" s="159"/>
      <c r="P1744" s="163" t="str">
        <f t="shared" si="416"/>
        <v/>
      </c>
      <c r="Q1744" s="164"/>
      <c r="R1744" s="162"/>
      <c r="S1744" s="163" t="str">
        <f t="shared" si="417"/>
        <v/>
      </c>
      <c r="T1744" s="164" t="str">
        <f t="shared" ca="1" si="418"/>
        <v/>
      </c>
      <c r="U1744" s="163" t="str">
        <f t="shared" si="419"/>
        <v/>
      </c>
      <c r="V1744" s="163" t="str">
        <f ca="1">IF(AND(C1744&lt;&gt;"",C1744&lt;&gt;OFFSET(C1744,1,0)),SUMIFS(B.2[Giá có thuế],B.2[Số ĐK],C1744),"")</f>
        <v/>
      </c>
      <c r="W1744" s="159"/>
      <c r="X1744" s="161" t="str">
        <f>IF(W1744="","",'Thông Tin Chung'!$L$3)</f>
        <v/>
      </c>
      <c r="Y1744" s="163" t="str">
        <f t="shared" ca="1" si="420"/>
        <v/>
      </c>
      <c r="Z1744" s="165"/>
      <c r="AA1744" s="155" t="str">
        <f ca="1">IF(C1744="","",IF(OR(D1744&lt;NgayBatDau,D1744&gt;NgayKetThuc),"Ngày tháng phải nằm trong kỳ báo cáo",IF(AND(G1744&lt;&gt;"",COUNTIF(D.2[Tên khách hàng],G1744)=0),"Tên KH chưa khai báo trong DSKH",IF(AND(H1744&lt;&gt;"",COUNTIF(D.1[Tên sản phẩm],H1744)=0),"SP này chưa khai báo trong DSSP",""))))</f>
        <v/>
      </c>
      <c r="AB1744" s="23" t="str">
        <f t="shared" ca="1" si="406"/>
        <v/>
      </c>
      <c r="AC1744" s="23" t="str">
        <f t="shared" ca="1" si="407"/>
        <v/>
      </c>
      <c r="AD1744" s="23" t="str">
        <f t="shared" ca="1" si="408"/>
        <v/>
      </c>
      <c r="AE1744" s="68" t="str">
        <f t="shared" ca="1" si="409"/>
        <v/>
      </c>
      <c r="AF1744" s="69" t="str">
        <f>IF(OR(H1744="",S1744=""),"",S1744-(SUM(L1744,M1744)*INDEX(D.1[Đơn giá],MATCH(H1744,D.1[Tên sản phẩm],0))))</f>
        <v/>
      </c>
      <c r="AG1744" s="90" t="str">
        <f t="shared" ca="1" si="410"/>
        <v/>
      </c>
      <c r="AH1744" s="90"/>
    </row>
    <row r="1745" spans="2:34" ht="27.75" customHeight="1" x14ac:dyDescent="0.2">
      <c r="B1745" s="154">
        <f t="shared" si="411"/>
        <v>1742</v>
      </c>
      <c r="C1745" s="155" t="str">
        <f t="shared" ca="1" si="412"/>
        <v/>
      </c>
      <c r="D1745" s="156" t="str">
        <f t="shared" ca="1" si="413"/>
        <v/>
      </c>
      <c r="E1745" s="157" t="str">
        <f t="shared" ca="1" si="414"/>
        <v/>
      </c>
      <c r="F1745" s="157"/>
      <c r="G1745" s="158" t="str">
        <f t="shared" ca="1" si="415"/>
        <v/>
      </c>
      <c r="H1745" s="159"/>
      <c r="I1745" s="160" t="str">
        <f>IF(H1745="","",INDEX(D.1[Quy cách],MATCH(H1745,D.1[Tên sản phẩm],0)))</f>
        <v/>
      </c>
      <c r="J1745" s="35" t="str">
        <f>IF(H1745="","",INDEX(D.1[ĐVT],MATCH(H1745,D.1[Tên sản phẩm],0)))</f>
        <v/>
      </c>
      <c r="K1745" s="163" t="str">
        <f>IF(H1745="","",INDEX(D.1[Đơn giá bán
(Tham khảo)],MATCH(H1745,D.1[Tên sản phẩm],0)))</f>
        <v/>
      </c>
      <c r="L1745" s="162"/>
      <c r="M1745" s="159"/>
      <c r="N1745" s="159"/>
      <c r="O1745" s="159"/>
      <c r="P1745" s="163" t="str">
        <f t="shared" si="416"/>
        <v/>
      </c>
      <c r="Q1745" s="164"/>
      <c r="R1745" s="162"/>
      <c r="S1745" s="163" t="str">
        <f t="shared" si="417"/>
        <v/>
      </c>
      <c r="T1745" s="164" t="str">
        <f t="shared" ca="1" si="418"/>
        <v/>
      </c>
      <c r="U1745" s="163" t="str">
        <f t="shared" si="419"/>
        <v/>
      </c>
      <c r="V1745" s="163" t="str">
        <f ca="1">IF(AND(C1745&lt;&gt;"",C1745&lt;&gt;OFFSET(C1745,1,0)),SUMIFS(B.2[Giá có thuế],B.2[Số ĐK],C1745),"")</f>
        <v/>
      </c>
      <c r="W1745" s="159"/>
      <c r="X1745" s="161" t="str">
        <f>IF(W1745="","",'Thông Tin Chung'!$L$3)</f>
        <v/>
      </c>
      <c r="Y1745" s="163" t="str">
        <f t="shared" ca="1" si="420"/>
        <v/>
      </c>
      <c r="Z1745" s="165"/>
      <c r="AA1745" s="155" t="str">
        <f ca="1">IF(C1745="","",IF(OR(D1745&lt;NgayBatDau,D1745&gt;NgayKetThuc),"Ngày tháng phải nằm trong kỳ báo cáo",IF(AND(G1745&lt;&gt;"",COUNTIF(D.2[Tên khách hàng],G1745)=0),"Tên KH chưa khai báo trong DSKH",IF(AND(H1745&lt;&gt;"",COUNTIF(D.1[Tên sản phẩm],H1745)=0),"SP này chưa khai báo trong DSSP",""))))</f>
        <v/>
      </c>
      <c r="AB1745" s="23" t="str">
        <f t="shared" ca="1" si="406"/>
        <v/>
      </c>
      <c r="AC1745" s="23" t="str">
        <f t="shared" ca="1" si="407"/>
        <v/>
      </c>
      <c r="AD1745" s="23" t="str">
        <f t="shared" ca="1" si="408"/>
        <v/>
      </c>
      <c r="AE1745" s="68" t="str">
        <f t="shared" ca="1" si="409"/>
        <v/>
      </c>
      <c r="AF1745" s="69" t="str">
        <f>IF(OR(H1745="",S1745=""),"",S1745-(SUM(L1745,M1745)*INDEX(D.1[Đơn giá],MATCH(H1745,D.1[Tên sản phẩm],0))))</f>
        <v/>
      </c>
      <c r="AG1745" s="90" t="str">
        <f t="shared" ca="1" si="410"/>
        <v/>
      </c>
      <c r="AH1745" s="90"/>
    </row>
    <row r="1746" spans="2:34" ht="27.75" customHeight="1" x14ac:dyDescent="0.2">
      <c r="B1746" s="154">
        <f t="shared" si="411"/>
        <v>1743</v>
      </c>
      <c r="C1746" s="155" t="str">
        <f t="shared" ca="1" si="412"/>
        <v/>
      </c>
      <c r="D1746" s="156" t="str">
        <f t="shared" ca="1" si="413"/>
        <v/>
      </c>
      <c r="E1746" s="157" t="str">
        <f t="shared" ca="1" si="414"/>
        <v/>
      </c>
      <c r="F1746" s="157"/>
      <c r="G1746" s="158" t="str">
        <f t="shared" ca="1" si="415"/>
        <v/>
      </c>
      <c r="H1746" s="159"/>
      <c r="I1746" s="160" t="str">
        <f>IF(H1746="","",INDEX(D.1[Quy cách],MATCH(H1746,D.1[Tên sản phẩm],0)))</f>
        <v/>
      </c>
      <c r="J1746" s="35" t="str">
        <f>IF(H1746="","",INDEX(D.1[ĐVT],MATCH(H1746,D.1[Tên sản phẩm],0)))</f>
        <v/>
      </c>
      <c r="K1746" s="163" t="str">
        <f>IF(H1746="","",INDEX(D.1[Đơn giá bán
(Tham khảo)],MATCH(H1746,D.1[Tên sản phẩm],0)))</f>
        <v/>
      </c>
      <c r="L1746" s="162"/>
      <c r="M1746" s="159"/>
      <c r="N1746" s="159"/>
      <c r="O1746" s="159"/>
      <c r="P1746" s="163" t="str">
        <f t="shared" si="416"/>
        <v/>
      </c>
      <c r="Q1746" s="164"/>
      <c r="R1746" s="162"/>
      <c r="S1746" s="163" t="str">
        <f t="shared" si="417"/>
        <v/>
      </c>
      <c r="T1746" s="164" t="str">
        <f t="shared" ca="1" si="418"/>
        <v/>
      </c>
      <c r="U1746" s="163" t="str">
        <f t="shared" si="419"/>
        <v/>
      </c>
      <c r="V1746" s="163" t="str">
        <f ca="1">IF(AND(C1746&lt;&gt;"",C1746&lt;&gt;OFFSET(C1746,1,0)),SUMIFS(B.2[Giá có thuế],B.2[Số ĐK],C1746),"")</f>
        <v/>
      </c>
      <c r="W1746" s="159"/>
      <c r="X1746" s="161" t="str">
        <f>IF(W1746="","",'Thông Tin Chung'!$L$3)</f>
        <v/>
      </c>
      <c r="Y1746" s="163" t="str">
        <f t="shared" ca="1" si="420"/>
        <v/>
      </c>
      <c r="Z1746" s="165"/>
      <c r="AA1746" s="155" t="str">
        <f ca="1">IF(C1746="","",IF(OR(D1746&lt;NgayBatDau,D1746&gt;NgayKetThuc),"Ngày tháng phải nằm trong kỳ báo cáo",IF(AND(G1746&lt;&gt;"",COUNTIF(D.2[Tên khách hàng],G1746)=0),"Tên KH chưa khai báo trong DSKH",IF(AND(H1746&lt;&gt;"",COUNTIF(D.1[Tên sản phẩm],H1746)=0),"SP này chưa khai báo trong DSSP",""))))</f>
        <v/>
      </c>
      <c r="AB1746" s="23" t="str">
        <f t="shared" ca="1" si="406"/>
        <v/>
      </c>
      <c r="AC1746" s="23" t="str">
        <f t="shared" ca="1" si="407"/>
        <v/>
      </c>
      <c r="AD1746" s="23" t="str">
        <f t="shared" ca="1" si="408"/>
        <v/>
      </c>
      <c r="AE1746" s="68" t="str">
        <f t="shared" ca="1" si="409"/>
        <v/>
      </c>
      <c r="AF1746" s="69" t="str">
        <f>IF(OR(H1746="",S1746=""),"",S1746-(SUM(L1746,M1746)*INDEX(D.1[Đơn giá],MATCH(H1746,D.1[Tên sản phẩm],0))))</f>
        <v/>
      </c>
      <c r="AG1746" s="90" t="str">
        <f t="shared" ca="1" si="410"/>
        <v/>
      </c>
      <c r="AH1746" s="90"/>
    </row>
    <row r="1747" spans="2:34" ht="27.75" customHeight="1" x14ac:dyDescent="0.2">
      <c r="B1747" s="154">
        <f t="shared" si="411"/>
        <v>1744</v>
      </c>
      <c r="C1747" s="155" t="str">
        <f t="shared" ca="1" si="412"/>
        <v/>
      </c>
      <c r="D1747" s="156" t="str">
        <f t="shared" ca="1" si="413"/>
        <v/>
      </c>
      <c r="E1747" s="157" t="str">
        <f t="shared" ca="1" si="414"/>
        <v/>
      </c>
      <c r="F1747" s="157"/>
      <c r="G1747" s="158" t="str">
        <f t="shared" ca="1" si="415"/>
        <v/>
      </c>
      <c r="H1747" s="159"/>
      <c r="I1747" s="160" t="str">
        <f>IF(H1747="","",INDEX(D.1[Quy cách],MATCH(H1747,D.1[Tên sản phẩm],0)))</f>
        <v/>
      </c>
      <c r="J1747" s="35" t="str">
        <f>IF(H1747="","",INDEX(D.1[ĐVT],MATCH(H1747,D.1[Tên sản phẩm],0)))</f>
        <v/>
      </c>
      <c r="K1747" s="163" t="str">
        <f>IF(H1747="","",INDEX(D.1[Đơn giá bán
(Tham khảo)],MATCH(H1747,D.1[Tên sản phẩm],0)))</f>
        <v/>
      </c>
      <c r="L1747" s="162"/>
      <c r="M1747" s="159"/>
      <c r="N1747" s="159"/>
      <c r="O1747" s="159"/>
      <c r="P1747" s="163" t="str">
        <f t="shared" si="416"/>
        <v/>
      </c>
      <c r="Q1747" s="164"/>
      <c r="R1747" s="162"/>
      <c r="S1747" s="163" t="str">
        <f t="shared" si="417"/>
        <v/>
      </c>
      <c r="T1747" s="164" t="str">
        <f t="shared" ca="1" si="418"/>
        <v/>
      </c>
      <c r="U1747" s="163" t="str">
        <f t="shared" si="419"/>
        <v/>
      </c>
      <c r="V1747" s="163" t="str">
        <f ca="1">IF(AND(C1747&lt;&gt;"",C1747&lt;&gt;OFFSET(C1747,1,0)),SUMIFS(B.2[Giá có thuế],B.2[Số ĐK],C1747),"")</f>
        <v/>
      </c>
      <c r="W1747" s="159"/>
      <c r="X1747" s="161" t="str">
        <f>IF(W1747="","",'Thông Tin Chung'!$L$3)</f>
        <v/>
      </c>
      <c r="Y1747" s="163" t="str">
        <f t="shared" ca="1" si="420"/>
        <v/>
      </c>
      <c r="Z1747" s="165"/>
      <c r="AA1747" s="155" t="str">
        <f ca="1">IF(C1747="","",IF(OR(D1747&lt;NgayBatDau,D1747&gt;NgayKetThuc),"Ngày tháng phải nằm trong kỳ báo cáo",IF(AND(G1747&lt;&gt;"",COUNTIF(D.2[Tên khách hàng],G1747)=0),"Tên KH chưa khai báo trong DSKH",IF(AND(H1747&lt;&gt;"",COUNTIF(D.1[Tên sản phẩm],H1747)=0),"SP này chưa khai báo trong DSSP",""))))</f>
        <v/>
      </c>
      <c r="AB1747" s="23" t="str">
        <f t="shared" ca="1" si="406"/>
        <v/>
      </c>
      <c r="AC1747" s="23" t="str">
        <f t="shared" ca="1" si="407"/>
        <v/>
      </c>
      <c r="AD1747" s="23" t="str">
        <f t="shared" ca="1" si="408"/>
        <v/>
      </c>
      <c r="AE1747" s="68" t="str">
        <f t="shared" ca="1" si="409"/>
        <v/>
      </c>
      <c r="AF1747" s="69" t="str">
        <f>IF(OR(H1747="",S1747=""),"",S1747-(SUM(L1747,M1747)*INDEX(D.1[Đơn giá],MATCH(H1747,D.1[Tên sản phẩm],0))))</f>
        <v/>
      </c>
      <c r="AG1747" s="90" t="str">
        <f t="shared" ca="1" si="410"/>
        <v/>
      </c>
      <c r="AH1747" s="90"/>
    </row>
    <row r="1748" spans="2:34" ht="27.75" customHeight="1" x14ac:dyDescent="0.2">
      <c r="B1748" s="154">
        <f t="shared" si="411"/>
        <v>1745</v>
      </c>
      <c r="C1748" s="155" t="str">
        <f t="shared" ca="1" si="412"/>
        <v/>
      </c>
      <c r="D1748" s="156" t="str">
        <f t="shared" ca="1" si="413"/>
        <v/>
      </c>
      <c r="E1748" s="157" t="str">
        <f t="shared" ca="1" si="414"/>
        <v/>
      </c>
      <c r="F1748" s="157"/>
      <c r="G1748" s="158" t="str">
        <f t="shared" ca="1" si="415"/>
        <v/>
      </c>
      <c r="H1748" s="159"/>
      <c r="I1748" s="160" t="str">
        <f>IF(H1748="","",INDEX(D.1[Quy cách],MATCH(H1748,D.1[Tên sản phẩm],0)))</f>
        <v/>
      </c>
      <c r="J1748" s="35" t="str">
        <f>IF(H1748="","",INDEX(D.1[ĐVT],MATCH(H1748,D.1[Tên sản phẩm],0)))</f>
        <v/>
      </c>
      <c r="K1748" s="163" t="str">
        <f>IF(H1748="","",INDEX(D.1[Đơn giá bán
(Tham khảo)],MATCH(H1748,D.1[Tên sản phẩm],0)))</f>
        <v/>
      </c>
      <c r="L1748" s="162"/>
      <c r="M1748" s="159"/>
      <c r="N1748" s="159"/>
      <c r="O1748" s="159"/>
      <c r="P1748" s="163" t="str">
        <f t="shared" si="416"/>
        <v/>
      </c>
      <c r="Q1748" s="164"/>
      <c r="R1748" s="162"/>
      <c r="S1748" s="163" t="str">
        <f t="shared" si="417"/>
        <v/>
      </c>
      <c r="T1748" s="164" t="str">
        <f t="shared" ca="1" si="418"/>
        <v/>
      </c>
      <c r="U1748" s="163" t="str">
        <f t="shared" si="419"/>
        <v/>
      </c>
      <c r="V1748" s="163" t="str">
        <f ca="1">IF(AND(C1748&lt;&gt;"",C1748&lt;&gt;OFFSET(C1748,1,0)),SUMIFS(B.2[Giá có thuế],B.2[Số ĐK],C1748),"")</f>
        <v/>
      </c>
      <c r="W1748" s="159"/>
      <c r="X1748" s="161" t="str">
        <f>IF(W1748="","",'Thông Tin Chung'!$L$3)</f>
        <v/>
      </c>
      <c r="Y1748" s="163" t="str">
        <f t="shared" ca="1" si="420"/>
        <v/>
      </c>
      <c r="Z1748" s="165"/>
      <c r="AA1748" s="155" t="str">
        <f ca="1">IF(C1748="","",IF(OR(D1748&lt;NgayBatDau,D1748&gt;NgayKetThuc),"Ngày tháng phải nằm trong kỳ báo cáo",IF(AND(G1748&lt;&gt;"",COUNTIF(D.2[Tên khách hàng],G1748)=0),"Tên KH chưa khai báo trong DSKH",IF(AND(H1748&lt;&gt;"",COUNTIF(D.1[Tên sản phẩm],H1748)=0),"SP này chưa khai báo trong DSSP",""))))</f>
        <v/>
      </c>
      <c r="AB1748" s="23" t="str">
        <f t="shared" ca="1" si="406"/>
        <v/>
      </c>
      <c r="AC1748" s="23" t="str">
        <f t="shared" ca="1" si="407"/>
        <v/>
      </c>
      <c r="AD1748" s="23" t="str">
        <f t="shared" ca="1" si="408"/>
        <v/>
      </c>
      <c r="AE1748" s="68" t="str">
        <f t="shared" ca="1" si="409"/>
        <v/>
      </c>
      <c r="AF1748" s="69" t="str">
        <f>IF(OR(H1748="",S1748=""),"",S1748-(SUM(L1748,M1748)*INDEX(D.1[Đơn giá],MATCH(H1748,D.1[Tên sản phẩm],0))))</f>
        <v/>
      </c>
      <c r="AG1748" s="90" t="str">
        <f t="shared" ca="1" si="410"/>
        <v/>
      </c>
      <c r="AH1748" s="90"/>
    </row>
    <row r="1749" spans="2:34" ht="27.75" customHeight="1" x14ac:dyDescent="0.2">
      <c r="B1749" s="154">
        <f t="shared" si="411"/>
        <v>1746</v>
      </c>
      <c r="C1749" s="155" t="str">
        <f t="shared" ca="1" si="412"/>
        <v/>
      </c>
      <c r="D1749" s="156" t="str">
        <f t="shared" ca="1" si="413"/>
        <v/>
      </c>
      <c r="E1749" s="157" t="str">
        <f t="shared" ca="1" si="414"/>
        <v/>
      </c>
      <c r="F1749" s="157"/>
      <c r="G1749" s="158" t="str">
        <f t="shared" ca="1" si="415"/>
        <v/>
      </c>
      <c r="H1749" s="159"/>
      <c r="I1749" s="160" t="str">
        <f>IF(H1749="","",INDEX(D.1[Quy cách],MATCH(H1749,D.1[Tên sản phẩm],0)))</f>
        <v/>
      </c>
      <c r="J1749" s="35" t="str">
        <f>IF(H1749="","",INDEX(D.1[ĐVT],MATCH(H1749,D.1[Tên sản phẩm],0)))</f>
        <v/>
      </c>
      <c r="K1749" s="163" t="str">
        <f>IF(H1749="","",INDEX(D.1[Đơn giá bán
(Tham khảo)],MATCH(H1749,D.1[Tên sản phẩm],0)))</f>
        <v/>
      </c>
      <c r="L1749" s="162"/>
      <c r="M1749" s="159"/>
      <c r="N1749" s="159"/>
      <c r="O1749" s="159"/>
      <c r="P1749" s="163" t="str">
        <f t="shared" si="416"/>
        <v/>
      </c>
      <c r="Q1749" s="164"/>
      <c r="R1749" s="162"/>
      <c r="S1749" s="163" t="str">
        <f t="shared" si="417"/>
        <v/>
      </c>
      <c r="T1749" s="164" t="str">
        <f t="shared" ca="1" si="418"/>
        <v/>
      </c>
      <c r="U1749" s="163" t="str">
        <f t="shared" si="419"/>
        <v/>
      </c>
      <c r="V1749" s="163" t="str">
        <f ca="1">IF(AND(C1749&lt;&gt;"",C1749&lt;&gt;OFFSET(C1749,1,0)),SUMIFS(B.2[Giá có thuế],B.2[Số ĐK],C1749),"")</f>
        <v/>
      </c>
      <c r="W1749" s="159"/>
      <c r="X1749" s="161" t="str">
        <f>IF(W1749="","",'Thông Tin Chung'!$L$3)</f>
        <v/>
      </c>
      <c r="Y1749" s="163" t="str">
        <f t="shared" ca="1" si="420"/>
        <v/>
      </c>
      <c r="Z1749" s="165"/>
      <c r="AA1749" s="155" t="str">
        <f ca="1">IF(C1749="","",IF(OR(D1749&lt;NgayBatDau,D1749&gt;NgayKetThuc),"Ngày tháng phải nằm trong kỳ báo cáo",IF(AND(G1749&lt;&gt;"",COUNTIF(D.2[Tên khách hàng],G1749)=0),"Tên KH chưa khai báo trong DSKH",IF(AND(H1749&lt;&gt;"",COUNTIF(D.1[Tên sản phẩm],H1749)=0),"SP này chưa khai báo trong DSSP",""))))</f>
        <v/>
      </c>
      <c r="AB1749" s="23" t="str">
        <f t="shared" ca="1" si="406"/>
        <v/>
      </c>
      <c r="AC1749" s="23" t="str">
        <f t="shared" ca="1" si="407"/>
        <v/>
      </c>
      <c r="AD1749" s="23" t="str">
        <f t="shared" ca="1" si="408"/>
        <v/>
      </c>
      <c r="AE1749" s="68" t="str">
        <f t="shared" ca="1" si="409"/>
        <v/>
      </c>
      <c r="AF1749" s="69" t="str">
        <f>IF(OR(H1749="",S1749=""),"",S1749-(SUM(L1749,M1749)*INDEX(D.1[Đơn giá],MATCH(H1749,D.1[Tên sản phẩm],0))))</f>
        <v/>
      </c>
      <c r="AG1749" s="90" t="str">
        <f t="shared" ca="1" si="410"/>
        <v/>
      </c>
      <c r="AH1749" s="90"/>
    </row>
    <row r="1750" spans="2:34" ht="27.75" customHeight="1" x14ac:dyDescent="0.2">
      <c r="B1750" s="154">
        <f t="shared" si="411"/>
        <v>1747</v>
      </c>
      <c r="C1750" s="155" t="str">
        <f t="shared" ca="1" si="412"/>
        <v/>
      </c>
      <c r="D1750" s="156" t="str">
        <f t="shared" ca="1" si="413"/>
        <v/>
      </c>
      <c r="E1750" s="157" t="str">
        <f t="shared" ca="1" si="414"/>
        <v/>
      </c>
      <c r="F1750" s="157"/>
      <c r="G1750" s="158" t="str">
        <f t="shared" ca="1" si="415"/>
        <v/>
      </c>
      <c r="H1750" s="159"/>
      <c r="I1750" s="160" t="str">
        <f>IF(H1750="","",INDEX(D.1[Quy cách],MATCH(H1750,D.1[Tên sản phẩm],0)))</f>
        <v/>
      </c>
      <c r="J1750" s="35" t="str">
        <f>IF(H1750="","",INDEX(D.1[ĐVT],MATCH(H1750,D.1[Tên sản phẩm],0)))</f>
        <v/>
      </c>
      <c r="K1750" s="163" t="str">
        <f>IF(H1750="","",INDEX(D.1[Đơn giá bán
(Tham khảo)],MATCH(H1750,D.1[Tên sản phẩm],0)))</f>
        <v/>
      </c>
      <c r="L1750" s="162"/>
      <c r="M1750" s="159"/>
      <c r="N1750" s="159"/>
      <c r="O1750" s="159"/>
      <c r="P1750" s="163" t="str">
        <f t="shared" si="416"/>
        <v/>
      </c>
      <c r="Q1750" s="164"/>
      <c r="R1750" s="162"/>
      <c r="S1750" s="163" t="str">
        <f t="shared" si="417"/>
        <v/>
      </c>
      <c r="T1750" s="164" t="str">
        <f t="shared" ca="1" si="418"/>
        <v/>
      </c>
      <c r="U1750" s="163" t="str">
        <f t="shared" si="419"/>
        <v/>
      </c>
      <c r="V1750" s="163" t="str">
        <f ca="1">IF(AND(C1750&lt;&gt;"",C1750&lt;&gt;OFFSET(C1750,1,0)),SUMIFS(B.2[Giá có thuế],B.2[Số ĐK],C1750),"")</f>
        <v/>
      </c>
      <c r="W1750" s="159"/>
      <c r="X1750" s="161" t="str">
        <f>IF(W1750="","",'Thông Tin Chung'!$L$3)</f>
        <v/>
      </c>
      <c r="Y1750" s="163" t="str">
        <f t="shared" ca="1" si="420"/>
        <v/>
      </c>
      <c r="Z1750" s="165"/>
      <c r="AA1750" s="155" t="str">
        <f ca="1">IF(C1750="","",IF(OR(D1750&lt;NgayBatDau,D1750&gt;NgayKetThuc),"Ngày tháng phải nằm trong kỳ báo cáo",IF(AND(G1750&lt;&gt;"",COUNTIF(D.2[Tên khách hàng],G1750)=0),"Tên KH chưa khai báo trong DSKH",IF(AND(H1750&lt;&gt;"",COUNTIF(D.1[Tên sản phẩm],H1750)=0),"SP này chưa khai báo trong DSSP",""))))</f>
        <v/>
      </c>
      <c r="AB1750" s="23" t="str">
        <f t="shared" ca="1" si="406"/>
        <v/>
      </c>
      <c r="AC1750" s="23" t="str">
        <f t="shared" ca="1" si="407"/>
        <v/>
      </c>
      <c r="AD1750" s="23" t="str">
        <f t="shared" ca="1" si="408"/>
        <v/>
      </c>
      <c r="AE1750" s="68" t="str">
        <f t="shared" ca="1" si="409"/>
        <v/>
      </c>
      <c r="AF1750" s="69" t="str">
        <f>IF(OR(H1750="",S1750=""),"",S1750-(SUM(L1750,M1750)*INDEX(D.1[Đơn giá],MATCH(H1750,D.1[Tên sản phẩm],0))))</f>
        <v/>
      </c>
      <c r="AG1750" s="90" t="str">
        <f t="shared" ca="1" si="410"/>
        <v/>
      </c>
      <c r="AH1750" s="90"/>
    </row>
    <row r="1751" spans="2:34" ht="27.75" customHeight="1" x14ac:dyDescent="0.2">
      <c r="B1751" s="154">
        <f t="shared" si="411"/>
        <v>1748</v>
      </c>
      <c r="C1751" s="155" t="str">
        <f t="shared" ca="1" si="412"/>
        <v/>
      </c>
      <c r="D1751" s="156" t="str">
        <f t="shared" ca="1" si="413"/>
        <v/>
      </c>
      <c r="E1751" s="157" t="str">
        <f t="shared" ca="1" si="414"/>
        <v/>
      </c>
      <c r="F1751" s="157"/>
      <c r="G1751" s="158" t="str">
        <f t="shared" ca="1" si="415"/>
        <v/>
      </c>
      <c r="H1751" s="159"/>
      <c r="I1751" s="160" t="str">
        <f>IF(H1751="","",INDEX(D.1[Quy cách],MATCH(H1751,D.1[Tên sản phẩm],0)))</f>
        <v/>
      </c>
      <c r="J1751" s="35" t="str">
        <f>IF(H1751="","",INDEX(D.1[ĐVT],MATCH(H1751,D.1[Tên sản phẩm],0)))</f>
        <v/>
      </c>
      <c r="K1751" s="163" t="str">
        <f>IF(H1751="","",INDEX(D.1[Đơn giá bán
(Tham khảo)],MATCH(H1751,D.1[Tên sản phẩm],0)))</f>
        <v/>
      </c>
      <c r="L1751" s="162"/>
      <c r="M1751" s="159"/>
      <c r="N1751" s="159"/>
      <c r="O1751" s="159"/>
      <c r="P1751" s="163" t="str">
        <f t="shared" si="416"/>
        <v/>
      </c>
      <c r="Q1751" s="164"/>
      <c r="R1751" s="162"/>
      <c r="S1751" s="163" t="str">
        <f t="shared" si="417"/>
        <v/>
      </c>
      <c r="T1751" s="164" t="str">
        <f t="shared" ca="1" si="418"/>
        <v/>
      </c>
      <c r="U1751" s="163" t="str">
        <f t="shared" si="419"/>
        <v/>
      </c>
      <c r="V1751" s="163" t="str">
        <f ca="1">IF(AND(C1751&lt;&gt;"",C1751&lt;&gt;OFFSET(C1751,1,0)),SUMIFS(B.2[Giá có thuế],B.2[Số ĐK],C1751),"")</f>
        <v/>
      </c>
      <c r="W1751" s="159"/>
      <c r="X1751" s="161" t="str">
        <f>IF(W1751="","",'Thông Tin Chung'!$L$3)</f>
        <v/>
      </c>
      <c r="Y1751" s="163" t="str">
        <f t="shared" ca="1" si="420"/>
        <v/>
      </c>
      <c r="Z1751" s="165"/>
      <c r="AA1751" s="155" t="str">
        <f ca="1">IF(C1751="","",IF(OR(D1751&lt;NgayBatDau,D1751&gt;NgayKetThuc),"Ngày tháng phải nằm trong kỳ báo cáo",IF(AND(G1751&lt;&gt;"",COUNTIF(D.2[Tên khách hàng],G1751)=0),"Tên KH chưa khai báo trong DSKH",IF(AND(H1751&lt;&gt;"",COUNTIF(D.1[Tên sản phẩm],H1751)=0),"SP này chưa khai báo trong DSSP",""))))</f>
        <v/>
      </c>
      <c r="AB1751" s="23" t="str">
        <f t="shared" ca="1" si="406"/>
        <v/>
      </c>
      <c r="AC1751" s="23" t="str">
        <f t="shared" ca="1" si="407"/>
        <v/>
      </c>
      <c r="AD1751" s="23" t="str">
        <f t="shared" ca="1" si="408"/>
        <v/>
      </c>
      <c r="AE1751" s="68" t="str">
        <f t="shared" ca="1" si="409"/>
        <v/>
      </c>
      <c r="AF1751" s="69" t="str">
        <f>IF(OR(H1751="",S1751=""),"",S1751-(SUM(L1751,M1751)*INDEX(D.1[Đơn giá],MATCH(H1751,D.1[Tên sản phẩm],0))))</f>
        <v/>
      </c>
      <c r="AG1751" s="90" t="str">
        <f t="shared" ca="1" si="410"/>
        <v/>
      </c>
      <c r="AH1751" s="90"/>
    </row>
    <row r="1752" spans="2:34" ht="27.75" customHeight="1" x14ac:dyDescent="0.2">
      <c r="B1752" s="154">
        <f t="shared" si="411"/>
        <v>1749</v>
      </c>
      <c r="C1752" s="155" t="str">
        <f t="shared" ca="1" si="412"/>
        <v/>
      </c>
      <c r="D1752" s="156" t="str">
        <f t="shared" ca="1" si="413"/>
        <v/>
      </c>
      <c r="E1752" s="157" t="str">
        <f t="shared" ca="1" si="414"/>
        <v/>
      </c>
      <c r="F1752" s="157"/>
      <c r="G1752" s="158" t="str">
        <f t="shared" ca="1" si="415"/>
        <v/>
      </c>
      <c r="H1752" s="159"/>
      <c r="I1752" s="160" t="str">
        <f>IF(H1752="","",INDEX(D.1[Quy cách],MATCH(H1752,D.1[Tên sản phẩm],0)))</f>
        <v/>
      </c>
      <c r="J1752" s="35" t="str">
        <f>IF(H1752="","",INDEX(D.1[ĐVT],MATCH(H1752,D.1[Tên sản phẩm],0)))</f>
        <v/>
      </c>
      <c r="K1752" s="163" t="str">
        <f>IF(H1752="","",INDEX(D.1[Đơn giá bán
(Tham khảo)],MATCH(H1752,D.1[Tên sản phẩm],0)))</f>
        <v/>
      </c>
      <c r="L1752" s="162"/>
      <c r="M1752" s="159"/>
      <c r="N1752" s="159"/>
      <c r="O1752" s="159"/>
      <c r="P1752" s="163" t="str">
        <f t="shared" si="416"/>
        <v/>
      </c>
      <c r="Q1752" s="164"/>
      <c r="R1752" s="162"/>
      <c r="S1752" s="163" t="str">
        <f t="shared" si="417"/>
        <v/>
      </c>
      <c r="T1752" s="164" t="str">
        <f t="shared" ca="1" si="418"/>
        <v/>
      </c>
      <c r="U1752" s="163" t="str">
        <f t="shared" si="419"/>
        <v/>
      </c>
      <c r="V1752" s="163" t="str">
        <f ca="1">IF(AND(C1752&lt;&gt;"",C1752&lt;&gt;OFFSET(C1752,1,0)),SUMIFS(B.2[Giá có thuế],B.2[Số ĐK],C1752),"")</f>
        <v/>
      </c>
      <c r="W1752" s="159"/>
      <c r="X1752" s="161" t="str">
        <f>IF(W1752="","",'Thông Tin Chung'!$L$3)</f>
        <v/>
      </c>
      <c r="Y1752" s="163" t="str">
        <f t="shared" ca="1" si="420"/>
        <v/>
      </c>
      <c r="Z1752" s="165"/>
      <c r="AA1752" s="155" t="str">
        <f ca="1">IF(C1752="","",IF(OR(D1752&lt;NgayBatDau,D1752&gt;NgayKetThuc),"Ngày tháng phải nằm trong kỳ báo cáo",IF(AND(G1752&lt;&gt;"",COUNTIF(D.2[Tên khách hàng],G1752)=0),"Tên KH chưa khai báo trong DSKH",IF(AND(H1752&lt;&gt;"",COUNTIF(D.1[Tên sản phẩm],H1752)=0),"SP này chưa khai báo trong DSSP",""))))</f>
        <v/>
      </c>
      <c r="AB1752" s="23" t="str">
        <f t="shared" ca="1" si="406"/>
        <v/>
      </c>
      <c r="AC1752" s="23" t="str">
        <f t="shared" ca="1" si="407"/>
        <v/>
      </c>
      <c r="AD1752" s="23" t="str">
        <f t="shared" ca="1" si="408"/>
        <v/>
      </c>
      <c r="AE1752" s="68" t="str">
        <f t="shared" ca="1" si="409"/>
        <v/>
      </c>
      <c r="AF1752" s="69" t="str">
        <f>IF(OR(H1752="",S1752=""),"",S1752-(SUM(L1752,M1752)*INDEX(D.1[Đơn giá],MATCH(H1752,D.1[Tên sản phẩm],0))))</f>
        <v/>
      </c>
      <c r="AG1752" s="90" t="str">
        <f t="shared" ca="1" si="410"/>
        <v/>
      </c>
      <c r="AH1752" s="90"/>
    </row>
    <row r="1753" spans="2:34" ht="27.75" customHeight="1" x14ac:dyDescent="0.2">
      <c r="B1753" s="154">
        <f t="shared" si="411"/>
        <v>1750</v>
      </c>
      <c r="C1753" s="155" t="str">
        <f t="shared" ca="1" si="412"/>
        <v/>
      </c>
      <c r="D1753" s="156" t="str">
        <f t="shared" ca="1" si="413"/>
        <v/>
      </c>
      <c r="E1753" s="157" t="str">
        <f t="shared" ca="1" si="414"/>
        <v/>
      </c>
      <c r="F1753" s="157"/>
      <c r="G1753" s="158" t="str">
        <f t="shared" ca="1" si="415"/>
        <v/>
      </c>
      <c r="H1753" s="159"/>
      <c r="I1753" s="160" t="str">
        <f>IF(H1753="","",INDEX(D.1[Quy cách],MATCH(H1753,D.1[Tên sản phẩm],0)))</f>
        <v/>
      </c>
      <c r="J1753" s="35" t="str">
        <f>IF(H1753="","",INDEX(D.1[ĐVT],MATCH(H1753,D.1[Tên sản phẩm],0)))</f>
        <v/>
      </c>
      <c r="K1753" s="163" t="str">
        <f>IF(H1753="","",INDEX(D.1[Đơn giá bán
(Tham khảo)],MATCH(H1753,D.1[Tên sản phẩm],0)))</f>
        <v/>
      </c>
      <c r="L1753" s="162"/>
      <c r="M1753" s="159"/>
      <c r="N1753" s="159"/>
      <c r="O1753" s="159"/>
      <c r="P1753" s="163" t="str">
        <f t="shared" si="416"/>
        <v/>
      </c>
      <c r="Q1753" s="164"/>
      <c r="R1753" s="162"/>
      <c r="S1753" s="163" t="str">
        <f t="shared" si="417"/>
        <v/>
      </c>
      <c r="T1753" s="164" t="str">
        <f t="shared" ca="1" si="418"/>
        <v/>
      </c>
      <c r="U1753" s="163" t="str">
        <f t="shared" si="419"/>
        <v/>
      </c>
      <c r="V1753" s="163" t="str">
        <f ca="1">IF(AND(C1753&lt;&gt;"",C1753&lt;&gt;OFFSET(C1753,1,0)),SUMIFS(B.2[Giá có thuế],B.2[Số ĐK],C1753),"")</f>
        <v/>
      </c>
      <c r="W1753" s="159"/>
      <c r="X1753" s="161" t="str">
        <f>IF(W1753="","",'Thông Tin Chung'!$L$3)</f>
        <v/>
      </c>
      <c r="Y1753" s="163" t="str">
        <f t="shared" ca="1" si="420"/>
        <v/>
      </c>
      <c r="Z1753" s="165"/>
      <c r="AA1753" s="155" t="str">
        <f ca="1">IF(C1753="","",IF(OR(D1753&lt;NgayBatDau,D1753&gt;NgayKetThuc),"Ngày tháng phải nằm trong kỳ báo cáo",IF(AND(G1753&lt;&gt;"",COUNTIF(D.2[Tên khách hàng],G1753)=0),"Tên KH chưa khai báo trong DSKH",IF(AND(H1753&lt;&gt;"",COUNTIF(D.1[Tên sản phẩm],H1753)=0),"SP này chưa khai báo trong DSSP",""))))</f>
        <v/>
      </c>
      <c r="AB1753" s="23" t="str">
        <f t="shared" ca="1" si="406"/>
        <v/>
      </c>
      <c r="AC1753" s="23" t="str">
        <f t="shared" ca="1" si="407"/>
        <v/>
      </c>
      <c r="AD1753" s="23" t="str">
        <f t="shared" ca="1" si="408"/>
        <v/>
      </c>
      <c r="AE1753" s="68" t="str">
        <f t="shared" ca="1" si="409"/>
        <v/>
      </c>
      <c r="AF1753" s="69" t="str">
        <f>IF(OR(H1753="",S1753=""),"",S1753-(SUM(L1753,M1753)*INDEX(D.1[Đơn giá],MATCH(H1753,D.1[Tên sản phẩm],0))))</f>
        <v/>
      </c>
      <c r="AG1753" s="90" t="str">
        <f t="shared" ca="1" si="410"/>
        <v/>
      </c>
      <c r="AH1753" s="90"/>
    </row>
    <row r="1754" spans="2:34" ht="27.75" customHeight="1" x14ac:dyDescent="0.2">
      <c r="B1754" s="154">
        <f t="shared" si="411"/>
        <v>1751</v>
      </c>
      <c r="C1754" s="155" t="str">
        <f t="shared" ca="1" si="412"/>
        <v/>
      </c>
      <c r="D1754" s="156" t="str">
        <f t="shared" ca="1" si="413"/>
        <v/>
      </c>
      <c r="E1754" s="157" t="str">
        <f t="shared" ca="1" si="414"/>
        <v/>
      </c>
      <c r="F1754" s="157"/>
      <c r="G1754" s="158" t="str">
        <f t="shared" ca="1" si="415"/>
        <v/>
      </c>
      <c r="H1754" s="159"/>
      <c r="I1754" s="160" t="str">
        <f>IF(H1754="","",INDEX(D.1[Quy cách],MATCH(H1754,D.1[Tên sản phẩm],0)))</f>
        <v/>
      </c>
      <c r="J1754" s="35" t="str">
        <f>IF(H1754="","",INDEX(D.1[ĐVT],MATCH(H1754,D.1[Tên sản phẩm],0)))</f>
        <v/>
      </c>
      <c r="K1754" s="163" t="str">
        <f>IF(H1754="","",INDEX(D.1[Đơn giá bán
(Tham khảo)],MATCH(H1754,D.1[Tên sản phẩm],0)))</f>
        <v/>
      </c>
      <c r="L1754" s="162"/>
      <c r="M1754" s="159"/>
      <c r="N1754" s="159"/>
      <c r="O1754" s="159"/>
      <c r="P1754" s="163" t="str">
        <f t="shared" si="416"/>
        <v/>
      </c>
      <c r="Q1754" s="164"/>
      <c r="R1754" s="162"/>
      <c r="S1754" s="163" t="str">
        <f t="shared" si="417"/>
        <v/>
      </c>
      <c r="T1754" s="164" t="str">
        <f t="shared" ca="1" si="418"/>
        <v/>
      </c>
      <c r="U1754" s="163" t="str">
        <f t="shared" si="419"/>
        <v/>
      </c>
      <c r="V1754" s="163" t="str">
        <f ca="1">IF(AND(C1754&lt;&gt;"",C1754&lt;&gt;OFFSET(C1754,1,0)),SUMIFS(B.2[Giá có thuế],B.2[Số ĐK],C1754),"")</f>
        <v/>
      </c>
      <c r="W1754" s="159"/>
      <c r="X1754" s="161" t="str">
        <f>IF(W1754="","",'Thông Tin Chung'!$L$3)</f>
        <v/>
      </c>
      <c r="Y1754" s="163" t="str">
        <f t="shared" ca="1" si="420"/>
        <v/>
      </c>
      <c r="Z1754" s="165"/>
      <c r="AA1754" s="155" t="str">
        <f ca="1">IF(C1754="","",IF(OR(D1754&lt;NgayBatDau,D1754&gt;NgayKetThuc),"Ngày tháng phải nằm trong kỳ báo cáo",IF(AND(G1754&lt;&gt;"",COUNTIF(D.2[Tên khách hàng],G1754)=0),"Tên KH chưa khai báo trong DSKH",IF(AND(H1754&lt;&gt;"",COUNTIF(D.1[Tên sản phẩm],H1754)=0),"SP này chưa khai báo trong DSSP",""))))</f>
        <v/>
      </c>
      <c r="AB1754" s="23" t="str">
        <f t="shared" ca="1" si="406"/>
        <v/>
      </c>
      <c r="AC1754" s="23" t="str">
        <f t="shared" ca="1" si="407"/>
        <v/>
      </c>
      <c r="AD1754" s="23" t="str">
        <f t="shared" ca="1" si="408"/>
        <v/>
      </c>
      <c r="AE1754" s="68" t="str">
        <f t="shared" ca="1" si="409"/>
        <v/>
      </c>
      <c r="AF1754" s="69" t="str">
        <f>IF(OR(H1754="",S1754=""),"",S1754-(SUM(L1754,M1754)*INDEX(D.1[Đơn giá],MATCH(H1754,D.1[Tên sản phẩm],0))))</f>
        <v/>
      </c>
      <c r="AG1754" s="90" t="str">
        <f t="shared" ca="1" si="410"/>
        <v/>
      </c>
      <c r="AH1754" s="90"/>
    </row>
    <row r="1755" spans="2:34" ht="27.75" customHeight="1" x14ac:dyDescent="0.2">
      <c r="B1755" s="154">
        <f t="shared" si="411"/>
        <v>1752</v>
      </c>
      <c r="C1755" s="155" t="str">
        <f t="shared" ca="1" si="412"/>
        <v/>
      </c>
      <c r="D1755" s="156" t="str">
        <f t="shared" ca="1" si="413"/>
        <v/>
      </c>
      <c r="E1755" s="157" t="str">
        <f t="shared" ca="1" si="414"/>
        <v/>
      </c>
      <c r="F1755" s="157"/>
      <c r="G1755" s="158" t="str">
        <f t="shared" ca="1" si="415"/>
        <v/>
      </c>
      <c r="H1755" s="159"/>
      <c r="I1755" s="160" t="str">
        <f>IF(H1755="","",INDEX(D.1[Quy cách],MATCH(H1755,D.1[Tên sản phẩm],0)))</f>
        <v/>
      </c>
      <c r="J1755" s="35" t="str">
        <f>IF(H1755="","",INDEX(D.1[ĐVT],MATCH(H1755,D.1[Tên sản phẩm],0)))</f>
        <v/>
      </c>
      <c r="K1755" s="163" t="str">
        <f>IF(H1755="","",INDEX(D.1[Đơn giá bán
(Tham khảo)],MATCH(H1755,D.1[Tên sản phẩm],0)))</f>
        <v/>
      </c>
      <c r="L1755" s="162"/>
      <c r="M1755" s="159"/>
      <c r="N1755" s="159"/>
      <c r="O1755" s="159"/>
      <c r="P1755" s="163" t="str">
        <f t="shared" si="416"/>
        <v/>
      </c>
      <c r="Q1755" s="164"/>
      <c r="R1755" s="162"/>
      <c r="S1755" s="163" t="str">
        <f t="shared" si="417"/>
        <v/>
      </c>
      <c r="T1755" s="164" t="str">
        <f t="shared" ca="1" si="418"/>
        <v/>
      </c>
      <c r="U1755" s="163" t="str">
        <f t="shared" si="419"/>
        <v/>
      </c>
      <c r="V1755" s="163" t="str">
        <f ca="1">IF(AND(C1755&lt;&gt;"",C1755&lt;&gt;OFFSET(C1755,1,0)),SUMIFS(B.2[Giá có thuế],B.2[Số ĐK],C1755),"")</f>
        <v/>
      </c>
      <c r="W1755" s="159"/>
      <c r="X1755" s="161" t="str">
        <f>IF(W1755="","",'Thông Tin Chung'!$L$3)</f>
        <v/>
      </c>
      <c r="Y1755" s="163" t="str">
        <f t="shared" ca="1" si="420"/>
        <v/>
      </c>
      <c r="Z1755" s="165"/>
      <c r="AA1755" s="155" t="str">
        <f ca="1">IF(C1755="","",IF(OR(D1755&lt;NgayBatDau,D1755&gt;NgayKetThuc),"Ngày tháng phải nằm trong kỳ báo cáo",IF(AND(G1755&lt;&gt;"",COUNTIF(D.2[Tên khách hàng],G1755)=0),"Tên KH chưa khai báo trong DSKH",IF(AND(H1755&lt;&gt;"",COUNTIF(D.1[Tên sản phẩm],H1755)=0),"SP này chưa khai báo trong DSSP",""))))</f>
        <v/>
      </c>
      <c r="AB1755" s="23" t="str">
        <f t="shared" ca="1" si="406"/>
        <v/>
      </c>
      <c r="AC1755" s="23" t="str">
        <f t="shared" ca="1" si="407"/>
        <v/>
      </c>
      <c r="AD1755" s="23" t="str">
        <f t="shared" ca="1" si="408"/>
        <v/>
      </c>
      <c r="AE1755" s="68" t="str">
        <f t="shared" ca="1" si="409"/>
        <v/>
      </c>
      <c r="AF1755" s="69" t="str">
        <f>IF(OR(H1755="",S1755=""),"",S1755-(SUM(L1755,M1755)*INDEX(D.1[Đơn giá],MATCH(H1755,D.1[Tên sản phẩm],0))))</f>
        <v/>
      </c>
      <c r="AG1755" s="90" t="str">
        <f t="shared" ca="1" si="410"/>
        <v/>
      </c>
      <c r="AH1755" s="90"/>
    </row>
    <row r="1756" spans="2:34" ht="27.75" customHeight="1" x14ac:dyDescent="0.2">
      <c r="B1756" s="154">
        <f t="shared" si="411"/>
        <v>1753</v>
      </c>
      <c r="C1756" s="155" t="str">
        <f t="shared" ca="1" si="412"/>
        <v/>
      </c>
      <c r="D1756" s="156" t="str">
        <f t="shared" ca="1" si="413"/>
        <v/>
      </c>
      <c r="E1756" s="157" t="str">
        <f t="shared" ca="1" si="414"/>
        <v/>
      </c>
      <c r="F1756" s="157"/>
      <c r="G1756" s="158" t="str">
        <f t="shared" ca="1" si="415"/>
        <v/>
      </c>
      <c r="H1756" s="159"/>
      <c r="I1756" s="160" t="str">
        <f>IF(H1756="","",INDEX(D.1[Quy cách],MATCH(H1756,D.1[Tên sản phẩm],0)))</f>
        <v/>
      </c>
      <c r="J1756" s="35" t="str">
        <f>IF(H1756="","",INDEX(D.1[ĐVT],MATCH(H1756,D.1[Tên sản phẩm],0)))</f>
        <v/>
      </c>
      <c r="K1756" s="163" t="str">
        <f>IF(H1756="","",INDEX(D.1[Đơn giá bán
(Tham khảo)],MATCH(H1756,D.1[Tên sản phẩm],0)))</f>
        <v/>
      </c>
      <c r="L1756" s="162"/>
      <c r="M1756" s="159"/>
      <c r="N1756" s="159"/>
      <c r="O1756" s="159"/>
      <c r="P1756" s="163" t="str">
        <f t="shared" si="416"/>
        <v/>
      </c>
      <c r="Q1756" s="164"/>
      <c r="R1756" s="162"/>
      <c r="S1756" s="163" t="str">
        <f t="shared" si="417"/>
        <v/>
      </c>
      <c r="T1756" s="164" t="str">
        <f t="shared" ca="1" si="418"/>
        <v/>
      </c>
      <c r="U1756" s="163" t="str">
        <f t="shared" si="419"/>
        <v/>
      </c>
      <c r="V1756" s="163" t="str">
        <f ca="1">IF(AND(C1756&lt;&gt;"",C1756&lt;&gt;OFFSET(C1756,1,0)),SUMIFS(B.2[Giá có thuế],B.2[Số ĐK],C1756),"")</f>
        <v/>
      </c>
      <c r="W1756" s="159"/>
      <c r="X1756" s="161" t="str">
        <f>IF(W1756="","",'Thông Tin Chung'!$L$3)</f>
        <v/>
      </c>
      <c r="Y1756" s="163" t="str">
        <f t="shared" ca="1" si="420"/>
        <v/>
      </c>
      <c r="Z1756" s="165"/>
      <c r="AA1756" s="155" t="str">
        <f ca="1">IF(C1756="","",IF(OR(D1756&lt;NgayBatDau,D1756&gt;NgayKetThuc),"Ngày tháng phải nằm trong kỳ báo cáo",IF(AND(G1756&lt;&gt;"",COUNTIF(D.2[Tên khách hàng],G1756)=0),"Tên KH chưa khai báo trong DSKH",IF(AND(H1756&lt;&gt;"",COUNTIF(D.1[Tên sản phẩm],H1756)=0),"SP này chưa khai báo trong DSSP",""))))</f>
        <v/>
      </c>
      <c r="AB1756" s="23" t="str">
        <f t="shared" ca="1" si="406"/>
        <v/>
      </c>
      <c r="AC1756" s="23" t="str">
        <f t="shared" ca="1" si="407"/>
        <v/>
      </c>
      <c r="AD1756" s="23" t="str">
        <f t="shared" ca="1" si="408"/>
        <v/>
      </c>
      <c r="AE1756" s="68" t="str">
        <f t="shared" ca="1" si="409"/>
        <v/>
      </c>
      <c r="AF1756" s="69" t="str">
        <f>IF(OR(H1756="",S1756=""),"",S1756-(SUM(L1756,M1756)*INDEX(D.1[Đơn giá],MATCH(H1756,D.1[Tên sản phẩm],0))))</f>
        <v/>
      </c>
      <c r="AG1756" s="90" t="str">
        <f t="shared" ca="1" si="410"/>
        <v/>
      </c>
      <c r="AH1756" s="90"/>
    </row>
    <row r="1757" spans="2:34" ht="27.75" customHeight="1" x14ac:dyDescent="0.2">
      <c r="B1757" s="154">
        <f t="shared" si="411"/>
        <v>1754</v>
      </c>
      <c r="C1757" s="155" t="str">
        <f t="shared" ca="1" si="412"/>
        <v/>
      </c>
      <c r="D1757" s="156" t="str">
        <f t="shared" ca="1" si="413"/>
        <v/>
      </c>
      <c r="E1757" s="157" t="str">
        <f t="shared" ca="1" si="414"/>
        <v/>
      </c>
      <c r="F1757" s="157"/>
      <c r="G1757" s="158" t="str">
        <f t="shared" ca="1" si="415"/>
        <v/>
      </c>
      <c r="H1757" s="159"/>
      <c r="I1757" s="160" t="str">
        <f>IF(H1757="","",INDEX(D.1[Quy cách],MATCH(H1757,D.1[Tên sản phẩm],0)))</f>
        <v/>
      </c>
      <c r="J1757" s="35" t="str">
        <f>IF(H1757="","",INDEX(D.1[ĐVT],MATCH(H1757,D.1[Tên sản phẩm],0)))</f>
        <v/>
      </c>
      <c r="K1757" s="163" t="str">
        <f>IF(H1757="","",INDEX(D.1[Đơn giá bán
(Tham khảo)],MATCH(H1757,D.1[Tên sản phẩm],0)))</f>
        <v/>
      </c>
      <c r="L1757" s="162"/>
      <c r="M1757" s="159"/>
      <c r="N1757" s="159"/>
      <c r="O1757" s="159"/>
      <c r="P1757" s="163" t="str">
        <f t="shared" si="416"/>
        <v/>
      </c>
      <c r="Q1757" s="164"/>
      <c r="R1757" s="162"/>
      <c r="S1757" s="163" t="str">
        <f t="shared" si="417"/>
        <v/>
      </c>
      <c r="T1757" s="164" t="str">
        <f t="shared" ca="1" si="418"/>
        <v/>
      </c>
      <c r="U1757" s="163" t="str">
        <f t="shared" si="419"/>
        <v/>
      </c>
      <c r="V1757" s="163" t="str">
        <f ca="1">IF(AND(C1757&lt;&gt;"",C1757&lt;&gt;OFFSET(C1757,1,0)),SUMIFS(B.2[Giá có thuế],B.2[Số ĐK],C1757),"")</f>
        <v/>
      </c>
      <c r="W1757" s="159"/>
      <c r="X1757" s="161" t="str">
        <f>IF(W1757="","",'Thông Tin Chung'!$L$3)</f>
        <v/>
      </c>
      <c r="Y1757" s="163" t="str">
        <f t="shared" ca="1" si="420"/>
        <v/>
      </c>
      <c r="Z1757" s="165"/>
      <c r="AA1757" s="155" t="str">
        <f ca="1">IF(C1757="","",IF(OR(D1757&lt;NgayBatDau,D1757&gt;NgayKetThuc),"Ngày tháng phải nằm trong kỳ báo cáo",IF(AND(G1757&lt;&gt;"",COUNTIF(D.2[Tên khách hàng],G1757)=0),"Tên KH chưa khai báo trong DSKH",IF(AND(H1757&lt;&gt;"",COUNTIF(D.1[Tên sản phẩm],H1757)=0),"SP này chưa khai báo trong DSSP",""))))</f>
        <v/>
      </c>
      <c r="AB1757" s="23" t="str">
        <f t="shared" ca="1" si="406"/>
        <v/>
      </c>
      <c r="AC1757" s="23" t="str">
        <f t="shared" ca="1" si="407"/>
        <v/>
      </c>
      <c r="AD1757" s="23" t="str">
        <f t="shared" ca="1" si="408"/>
        <v/>
      </c>
      <c r="AE1757" s="68" t="str">
        <f t="shared" ca="1" si="409"/>
        <v/>
      </c>
      <c r="AF1757" s="69" t="str">
        <f>IF(OR(H1757="",S1757=""),"",S1757-(SUM(L1757,M1757)*INDEX(D.1[Đơn giá],MATCH(H1757,D.1[Tên sản phẩm],0))))</f>
        <v/>
      </c>
      <c r="AG1757" s="90" t="str">
        <f t="shared" ca="1" si="410"/>
        <v/>
      </c>
      <c r="AH1757" s="90"/>
    </row>
    <row r="1758" spans="2:34" ht="27.75" customHeight="1" x14ac:dyDescent="0.2">
      <c r="B1758" s="154">
        <f t="shared" si="411"/>
        <v>1755</v>
      </c>
      <c r="C1758" s="155" t="str">
        <f t="shared" ca="1" si="412"/>
        <v/>
      </c>
      <c r="D1758" s="156" t="str">
        <f t="shared" ca="1" si="413"/>
        <v/>
      </c>
      <c r="E1758" s="157" t="str">
        <f t="shared" ca="1" si="414"/>
        <v/>
      </c>
      <c r="F1758" s="157"/>
      <c r="G1758" s="158" t="str">
        <f t="shared" ca="1" si="415"/>
        <v/>
      </c>
      <c r="H1758" s="159"/>
      <c r="I1758" s="160" t="str">
        <f>IF(H1758="","",INDEX(D.1[Quy cách],MATCH(H1758,D.1[Tên sản phẩm],0)))</f>
        <v/>
      </c>
      <c r="J1758" s="35" t="str">
        <f>IF(H1758="","",INDEX(D.1[ĐVT],MATCH(H1758,D.1[Tên sản phẩm],0)))</f>
        <v/>
      </c>
      <c r="K1758" s="163" t="str">
        <f>IF(H1758="","",INDEX(D.1[Đơn giá bán
(Tham khảo)],MATCH(H1758,D.1[Tên sản phẩm],0)))</f>
        <v/>
      </c>
      <c r="L1758" s="162"/>
      <c r="M1758" s="159"/>
      <c r="N1758" s="159"/>
      <c r="O1758" s="159"/>
      <c r="P1758" s="163" t="str">
        <f t="shared" si="416"/>
        <v/>
      </c>
      <c r="Q1758" s="164"/>
      <c r="R1758" s="162"/>
      <c r="S1758" s="163" t="str">
        <f t="shared" si="417"/>
        <v/>
      </c>
      <c r="T1758" s="164" t="str">
        <f t="shared" ca="1" si="418"/>
        <v/>
      </c>
      <c r="U1758" s="163" t="str">
        <f t="shared" si="419"/>
        <v/>
      </c>
      <c r="V1758" s="163" t="str">
        <f ca="1">IF(AND(C1758&lt;&gt;"",C1758&lt;&gt;OFFSET(C1758,1,0)),SUMIFS(B.2[Giá có thuế],B.2[Số ĐK],C1758),"")</f>
        <v/>
      </c>
      <c r="W1758" s="159"/>
      <c r="X1758" s="161" t="str">
        <f>IF(W1758="","",'Thông Tin Chung'!$L$3)</f>
        <v/>
      </c>
      <c r="Y1758" s="163" t="str">
        <f t="shared" ca="1" si="420"/>
        <v/>
      </c>
      <c r="Z1758" s="165"/>
      <c r="AA1758" s="155" t="str">
        <f ca="1">IF(C1758="","",IF(OR(D1758&lt;NgayBatDau,D1758&gt;NgayKetThuc),"Ngày tháng phải nằm trong kỳ báo cáo",IF(AND(G1758&lt;&gt;"",COUNTIF(D.2[Tên khách hàng],G1758)=0),"Tên KH chưa khai báo trong DSKH",IF(AND(H1758&lt;&gt;"",COUNTIF(D.1[Tên sản phẩm],H1758)=0),"SP này chưa khai báo trong DSSP",""))))</f>
        <v/>
      </c>
      <c r="AB1758" s="23" t="str">
        <f t="shared" ca="1" si="406"/>
        <v/>
      </c>
      <c r="AC1758" s="23" t="str">
        <f t="shared" ca="1" si="407"/>
        <v/>
      </c>
      <c r="AD1758" s="23" t="str">
        <f t="shared" ca="1" si="408"/>
        <v/>
      </c>
      <c r="AE1758" s="68" t="str">
        <f t="shared" ca="1" si="409"/>
        <v/>
      </c>
      <c r="AF1758" s="69" t="str">
        <f>IF(OR(H1758="",S1758=""),"",S1758-(SUM(L1758,M1758)*INDEX(D.1[Đơn giá],MATCH(H1758,D.1[Tên sản phẩm],0))))</f>
        <v/>
      </c>
      <c r="AG1758" s="90" t="str">
        <f t="shared" ca="1" si="410"/>
        <v/>
      </c>
      <c r="AH1758" s="90"/>
    </row>
    <row r="1759" spans="2:34" ht="27.75" customHeight="1" x14ac:dyDescent="0.2">
      <c r="B1759" s="154">
        <f t="shared" si="411"/>
        <v>1756</v>
      </c>
      <c r="C1759" s="155" t="str">
        <f t="shared" ca="1" si="412"/>
        <v/>
      </c>
      <c r="D1759" s="156" t="str">
        <f t="shared" ca="1" si="413"/>
        <v/>
      </c>
      <c r="E1759" s="157" t="str">
        <f t="shared" ca="1" si="414"/>
        <v/>
      </c>
      <c r="F1759" s="157"/>
      <c r="G1759" s="158" t="str">
        <f t="shared" ca="1" si="415"/>
        <v/>
      </c>
      <c r="H1759" s="159"/>
      <c r="I1759" s="160" t="str">
        <f>IF(H1759="","",INDEX(D.1[Quy cách],MATCH(H1759,D.1[Tên sản phẩm],0)))</f>
        <v/>
      </c>
      <c r="J1759" s="35" t="str">
        <f>IF(H1759="","",INDEX(D.1[ĐVT],MATCH(H1759,D.1[Tên sản phẩm],0)))</f>
        <v/>
      </c>
      <c r="K1759" s="163" t="str">
        <f>IF(H1759="","",INDEX(D.1[Đơn giá bán
(Tham khảo)],MATCH(H1759,D.1[Tên sản phẩm],0)))</f>
        <v/>
      </c>
      <c r="L1759" s="162"/>
      <c r="M1759" s="159"/>
      <c r="N1759" s="159"/>
      <c r="O1759" s="159"/>
      <c r="P1759" s="163" t="str">
        <f t="shared" si="416"/>
        <v/>
      </c>
      <c r="Q1759" s="164"/>
      <c r="R1759" s="162"/>
      <c r="S1759" s="163" t="str">
        <f t="shared" si="417"/>
        <v/>
      </c>
      <c r="T1759" s="164" t="str">
        <f t="shared" ca="1" si="418"/>
        <v/>
      </c>
      <c r="U1759" s="163" t="str">
        <f t="shared" si="419"/>
        <v/>
      </c>
      <c r="V1759" s="163" t="str">
        <f ca="1">IF(AND(C1759&lt;&gt;"",C1759&lt;&gt;OFFSET(C1759,1,0)),SUMIFS(B.2[Giá có thuế],B.2[Số ĐK],C1759),"")</f>
        <v/>
      </c>
      <c r="W1759" s="159"/>
      <c r="X1759" s="161" t="str">
        <f>IF(W1759="","",'Thông Tin Chung'!$L$3)</f>
        <v/>
      </c>
      <c r="Y1759" s="163" t="str">
        <f t="shared" ca="1" si="420"/>
        <v/>
      </c>
      <c r="Z1759" s="165"/>
      <c r="AA1759" s="155" t="str">
        <f ca="1">IF(C1759="","",IF(OR(D1759&lt;NgayBatDau,D1759&gt;NgayKetThuc),"Ngày tháng phải nằm trong kỳ báo cáo",IF(AND(G1759&lt;&gt;"",COUNTIF(D.2[Tên khách hàng],G1759)=0),"Tên KH chưa khai báo trong DSKH",IF(AND(H1759&lt;&gt;"",COUNTIF(D.1[Tên sản phẩm],H1759)=0),"SP này chưa khai báo trong DSSP",""))))</f>
        <v/>
      </c>
      <c r="AB1759" s="23" t="str">
        <f t="shared" ca="1" si="406"/>
        <v/>
      </c>
      <c r="AC1759" s="23" t="str">
        <f t="shared" ca="1" si="407"/>
        <v/>
      </c>
      <c r="AD1759" s="23" t="str">
        <f t="shared" ca="1" si="408"/>
        <v/>
      </c>
      <c r="AE1759" s="68" t="str">
        <f t="shared" ca="1" si="409"/>
        <v/>
      </c>
      <c r="AF1759" s="69" t="str">
        <f>IF(OR(H1759="",S1759=""),"",S1759-(SUM(L1759,M1759)*INDEX(D.1[Đơn giá],MATCH(H1759,D.1[Tên sản phẩm],0))))</f>
        <v/>
      </c>
      <c r="AG1759" s="90" t="str">
        <f t="shared" ca="1" si="410"/>
        <v/>
      </c>
      <c r="AH1759" s="90"/>
    </row>
    <row r="1760" spans="2:34" ht="27.75" customHeight="1" x14ac:dyDescent="0.2">
      <c r="B1760" s="154">
        <f t="shared" si="411"/>
        <v>1757</v>
      </c>
      <c r="C1760" s="155" t="str">
        <f t="shared" ca="1" si="412"/>
        <v/>
      </c>
      <c r="D1760" s="156" t="str">
        <f t="shared" ca="1" si="413"/>
        <v/>
      </c>
      <c r="E1760" s="157" t="str">
        <f t="shared" ca="1" si="414"/>
        <v/>
      </c>
      <c r="F1760" s="157"/>
      <c r="G1760" s="158" t="str">
        <f t="shared" ca="1" si="415"/>
        <v/>
      </c>
      <c r="H1760" s="159"/>
      <c r="I1760" s="160" t="str">
        <f>IF(H1760="","",INDEX(D.1[Quy cách],MATCH(H1760,D.1[Tên sản phẩm],0)))</f>
        <v/>
      </c>
      <c r="J1760" s="35" t="str">
        <f>IF(H1760="","",INDEX(D.1[ĐVT],MATCH(H1760,D.1[Tên sản phẩm],0)))</f>
        <v/>
      </c>
      <c r="K1760" s="163" t="str">
        <f>IF(H1760="","",INDEX(D.1[Đơn giá bán
(Tham khảo)],MATCH(H1760,D.1[Tên sản phẩm],0)))</f>
        <v/>
      </c>
      <c r="L1760" s="162"/>
      <c r="M1760" s="159"/>
      <c r="N1760" s="159"/>
      <c r="O1760" s="159"/>
      <c r="P1760" s="163" t="str">
        <f t="shared" si="416"/>
        <v/>
      </c>
      <c r="Q1760" s="164"/>
      <c r="R1760" s="162"/>
      <c r="S1760" s="163" t="str">
        <f t="shared" si="417"/>
        <v/>
      </c>
      <c r="T1760" s="164" t="str">
        <f t="shared" ca="1" si="418"/>
        <v/>
      </c>
      <c r="U1760" s="163" t="str">
        <f t="shared" si="419"/>
        <v/>
      </c>
      <c r="V1760" s="163" t="str">
        <f ca="1">IF(AND(C1760&lt;&gt;"",C1760&lt;&gt;OFFSET(C1760,1,0)),SUMIFS(B.2[Giá có thuế],B.2[Số ĐK],C1760),"")</f>
        <v/>
      </c>
      <c r="W1760" s="159"/>
      <c r="X1760" s="161" t="str">
        <f>IF(W1760="","",'Thông Tin Chung'!$L$3)</f>
        <v/>
      </c>
      <c r="Y1760" s="163" t="str">
        <f t="shared" ca="1" si="420"/>
        <v/>
      </c>
      <c r="Z1760" s="165"/>
      <c r="AA1760" s="155" t="str">
        <f ca="1">IF(C1760="","",IF(OR(D1760&lt;NgayBatDau,D1760&gt;NgayKetThuc),"Ngày tháng phải nằm trong kỳ báo cáo",IF(AND(G1760&lt;&gt;"",COUNTIF(D.2[Tên khách hàng],G1760)=0),"Tên KH chưa khai báo trong DSKH",IF(AND(H1760&lt;&gt;"",COUNTIF(D.1[Tên sản phẩm],H1760)=0),"SP này chưa khai báo trong DSSP",""))))</f>
        <v/>
      </c>
      <c r="AB1760" s="23" t="str">
        <f t="shared" ca="1" si="406"/>
        <v/>
      </c>
      <c r="AC1760" s="23" t="str">
        <f t="shared" ca="1" si="407"/>
        <v/>
      </c>
      <c r="AD1760" s="23" t="str">
        <f t="shared" ca="1" si="408"/>
        <v/>
      </c>
      <c r="AE1760" s="68" t="str">
        <f t="shared" ca="1" si="409"/>
        <v/>
      </c>
      <c r="AF1760" s="69" t="str">
        <f>IF(OR(H1760="",S1760=""),"",S1760-(SUM(L1760,M1760)*INDEX(D.1[Đơn giá],MATCH(H1760,D.1[Tên sản phẩm],0))))</f>
        <v/>
      </c>
      <c r="AG1760" s="90" t="str">
        <f t="shared" ca="1" si="410"/>
        <v/>
      </c>
      <c r="AH1760" s="90"/>
    </row>
    <row r="1761" spans="2:34" ht="27.75" customHeight="1" x14ac:dyDescent="0.2">
      <c r="B1761" s="154">
        <f t="shared" si="411"/>
        <v>1758</v>
      </c>
      <c r="C1761" s="155" t="str">
        <f t="shared" ca="1" si="412"/>
        <v/>
      </c>
      <c r="D1761" s="156" t="str">
        <f t="shared" ca="1" si="413"/>
        <v/>
      </c>
      <c r="E1761" s="157" t="str">
        <f t="shared" ca="1" si="414"/>
        <v/>
      </c>
      <c r="F1761" s="157"/>
      <c r="G1761" s="158" t="str">
        <f t="shared" ca="1" si="415"/>
        <v/>
      </c>
      <c r="H1761" s="159"/>
      <c r="I1761" s="160" t="str">
        <f>IF(H1761="","",INDEX(D.1[Quy cách],MATCH(H1761,D.1[Tên sản phẩm],0)))</f>
        <v/>
      </c>
      <c r="J1761" s="35" t="str">
        <f>IF(H1761="","",INDEX(D.1[ĐVT],MATCH(H1761,D.1[Tên sản phẩm],0)))</f>
        <v/>
      </c>
      <c r="K1761" s="163" t="str">
        <f>IF(H1761="","",INDEX(D.1[Đơn giá bán
(Tham khảo)],MATCH(H1761,D.1[Tên sản phẩm],0)))</f>
        <v/>
      </c>
      <c r="L1761" s="162"/>
      <c r="M1761" s="159"/>
      <c r="N1761" s="159"/>
      <c r="O1761" s="159"/>
      <c r="P1761" s="163" t="str">
        <f t="shared" si="416"/>
        <v/>
      </c>
      <c r="Q1761" s="164"/>
      <c r="R1761" s="162"/>
      <c r="S1761" s="163" t="str">
        <f t="shared" si="417"/>
        <v/>
      </c>
      <c r="T1761" s="164" t="str">
        <f t="shared" ca="1" si="418"/>
        <v/>
      </c>
      <c r="U1761" s="163" t="str">
        <f t="shared" si="419"/>
        <v/>
      </c>
      <c r="V1761" s="163" t="str">
        <f ca="1">IF(AND(C1761&lt;&gt;"",C1761&lt;&gt;OFFSET(C1761,1,0)),SUMIFS(B.2[Giá có thuế],B.2[Số ĐK],C1761),"")</f>
        <v/>
      </c>
      <c r="W1761" s="159"/>
      <c r="X1761" s="161" t="str">
        <f>IF(W1761="","",'Thông Tin Chung'!$L$3)</f>
        <v/>
      </c>
      <c r="Y1761" s="163" t="str">
        <f t="shared" ca="1" si="420"/>
        <v/>
      </c>
      <c r="Z1761" s="165"/>
      <c r="AA1761" s="155" t="str">
        <f ca="1">IF(C1761="","",IF(OR(D1761&lt;NgayBatDau,D1761&gt;NgayKetThuc),"Ngày tháng phải nằm trong kỳ báo cáo",IF(AND(G1761&lt;&gt;"",COUNTIF(D.2[Tên khách hàng],G1761)=0),"Tên KH chưa khai báo trong DSKH",IF(AND(H1761&lt;&gt;"",COUNTIF(D.1[Tên sản phẩm],H1761)=0),"SP này chưa khai báo trong DSSP",""))))</f>
        <v/>
      </c>
      <c r="AB1761" s="23" t="str">
        <f t="shared" ca="1" si="406"/>
        <v/>
      </c>
      <c r="AC1761" s="23" t="str">
        <f t="shared" ca="1" si="407"/>
        <v/>
      </c>
      <c r="AD1761" s="23" t="str">
        <f t="shared" ca="1" si="408"/>
        <v/>
      </c>
      <c r="AE1761" s="68" t="str">
        <f t="shared" ca="1" si="409"/>
        <v/>
      </c>
      <c r="AF1761" s="69" t="str">
        <f>IF(OR(H1761="",S1761=""),"",S1761-(SUM(L1761,M1761)*INDEX(D.1[Đơn giá],MATCH(H1761,D.1[Tên sản phẩm],0))))</f>
        <v/>
      </c>
      <c r="AG1761" s="90" t="str">
        <f t="shared" ca="1" si="410"/>
        <v/>
      </c>
      <c r="AH1761" s="90"/>
    </row>
    <row r="1762" spans="2:34" ht="27.75" customHeight="1" x14ac:dyDescent="0.2">
      <c r="B1762" s="154">
        <f t="shared" si="411"/>
        <v>1759</v>
      </c>
      <c r="C1762" s="155" t="str">
        <f t="shared" ca="1" si="412"/>
        <v/>
      </c>
      <c r="D1762" s="156" t="str">
        <f t="shared" ca="1" si="413"/>
        <v/>
      </c>
      <c r="E1762" s="157" t="str">
        <f t="shared" ca="1" si="414"/>
        <v/>
      </c>
      <c r="F1762" s="157"/>
      <c r="G1762" s="158" t="str">
        <f t="shared" ca="1" si="415"/>
        <v/>
      </c>
      <c r="H1762" s="159"/>
      <c r="I1762" s="160" t="str">
        <f>IF(H1762="","",INDEX(D.1[Quy cách],MATCH(H1762,D.1[Tên sản phẩm],0)))</f>
        <v/>
      </c>
      <c r="J1762" s="35" t="str">
        <f>IF(H1762="","",INDEX(D.1[ĐVT],MATCH(H1762,D.1[Tên sản phẩm],0)))</f>
        <v/>
      </c>
      <c r="K1762" s="163" t="str">
        <f>IF(H1762="","",INDEX(D.1[Đơn giá bán
(Tham khảo)],MATCH(H1762,D.1[Tên sản phẩm],0)))</f>
        <v/>
      </c>
      <c r="L1762" s="162"/>
      <c r="M1762" s="159"/>
      <c r="N1762" s="159"/>
      <c r="O1762" s="159"/>
      <c r="P1762" s="163" t="str">
        <f t="shared" si="416"/>
        <v/>
      </c>
      <c r="Q1762" s="164"/>
      <c r="R1762" s="162"/>
      <c r="S1762" s="163" t="str">
        <f t="shared" si="417"/>
        <v/>
      </c>
      <c r="T1762" s="164" t="str">
        <f t="shared" ca="1" si="418"/>
        <v/>
      </c>
      <c r="U1762" s="163" t="str">
        <f t="shared" si="419"/>
        <v/>
      </c>
      <c r="V1762" s="163" t="str">
        <f ca="1">IF(AND(C1762&lt;&gt;"",C1762&lt;&gt;OFFSET(C1762,1,0)),SUMIFS(B.2[Giá có thuế],B.2[Số ĐK],C1762),"")</f>
        <v/>
      </c>
      <c r="W1762" s="159"/>
      <c r="X1762" s="161" t="str">
        <f>IF(W1762="","",'Thông Tin Chung'!$L$3)</f>
        <v/>
      </c>
      <c r="Y1762" s="163" t="str">
        <f t="shared" ca="1" si="420"/>
        <v/>
      </c>
      <c r="Z1762" s="165"/>
      <c r="AA1762" s="155" t="str">
        <f ca="1">IF(C1762="","",IF(OR(D1762&lt;NgayBatDau,D1762&gt;NgayKetThuc),"Ngày tháng phải nằm trong kỳ báo cáo",IF(AND(G1762&lt;&gt;"",COUNTIF(D.2[Tên khách hàng],G1762)=0),"Tên KH chưa khai báo trong DSKH",IF(AND(H1762&lt;&gt;"",COUNTIF(D.1[Tên sản phẩm],H1762)=0),"SP này chưa khai báo trong DSSP",""))))</f>
        <v/>
      </c>
      <c r="AB1762" s="23" t="str">
        <f t="shared" ca="1" si="406"/>
        <v/>
      </c>
      <c r="AC1762" s="23" t="str">
        <f t="shared" ca="1" si="407"/>
        <v/>
      </c>
      <c r="AD1762" s="23" t="str">
        <f t="shared" ca="1" si="408"/>
        <v/>
      </c>
      <c r="AE1762" s="68" t="str">
        <f t="shared" ca="1" si="409"/>
        <v/>
      </c>
      <c r="AF1762" s="69" t="str">
        <f>IF(OR(H1762="",S1762=""),"",S1762-(SUM(L1762,M1762)*INDEX(D.1[Đơn giá],MATCH(H1762,D.1[Tên sản phẩm],0))))</f>
        <v/>
      </c>
      <c r="AG1762" s="90" t="str">
        <f t="shared" ca="1" si="410"/>
        <v/>
      </c>
      <c r="AH1762" s="90"/>
    </row>
    <row r="1763" spans="2:34" ht="27.75" customHeight="1" x14ac:dyDescent="0.2">
      <c r="B1763" s="154">
        <f t="shared" si="411"/>
        <v>1760</v>
      </c>
      <c r="C1763" s="155" t="str">
        <f t="shared" ca="1" si="412"/>
        <v/>
      </c>
      <c r="D1763" s="156" t="str">
        <f t="shared" ca="1" si="413"/>
        <v/>
      </c>
      <c r="E1763" s="157" t="str">
        <f t="shared" ca="1" si="414"/>
        <v/>
      </c>
      <c r="F1763" s="157"/>
      <c r="G1763" s="158" t="str">
        <f t="shared" ca="1" si="415"/>
        <v/>
      </c>
      <c r="H1763" s="159"/>
      <c r="I1763" s="160" t="str">
        <f>IF(H1763="","",INDEX(D.1[Quy cách],MATCH(H1763,D.1[Tên sản phẩm],0)))</f>
        <v/>
      </c>
      <c r="J1763" s="35" t="str">
        <f>IF(H1763="","",INDEX(D.1[ĐVT],MATCH(H1763,D.1[Tên sản phẩm],0)))</f>
        <v/>
      </c>
      <c r="K1763" s="163" t="str">
        <f>IF(H1763="","",INDEX(D.1[Đơn giá bán
(Tham khảo)],MATCH(H1763,D.1[Tên sản phẩm],0)))</f>
        <v/>
      </c>
      <c r="L1763" s="162"/>
      <c r="M1763" s="159"/>
      <c r="N1763" s="159"/>
      <c r="O1763" s="159"/>
      <c r="P1763" s="163" t="str">
        <f t="shared" si="416"/>
        <v/>
      </c>
      <c r="Q1763" s="164"/>
      <c r="R1763" s="162"/>
      <c r="S1763" s="163" t="str">
        <f t="shared" si="417"/>
        <v/>
      </c>
      <c r="T1763" s="164" t="str">
        <f t="shared" ca="1" si="418"/>
        <v/>
      </c>
      <c r="U1763" s="163" t="str">
        <f t="shared" si="419"/>
        <v/>
      </c>
      <c r="V1763" s="163" t="str">
        <f ca="1">IF(AND(C1763&lt;&gt;"",C1763&lt;&gt;OFFSET(C1763,1,0)),SUMIFS(B.2[Giá có thuế],B.2[Số ĐK],C1763),"")</f>
        <v/>
      </c>
      <c r="W1763" s="159"/>
      <c r="X1763" s="161" t="str">
        <f>IF(W1763="","",'Thông Tin Chung'!$L$3)</f>
        <v/>
      </c>
      <c r="Y1763" s="163" t="str">
        <f t="shared" ca="1" si="420"/>
        <v/>
      </c>
      <c r="Z1763" s="165"/>
      <c r="AA1763" s="155" t="str">
        <f ca="1">IF(C1763="","",IF(OR(D1763&lt;NgayBatDau,D1763&gt;NgayKetThuc),"Ngày tháng phải nằm trong kỳ báo cáo",IF(AND(G1763&lt;&gt;"",COUNTIF(D.2[Tên khách hàng],G1763)=0),"Tên KH chưa khai báo trong DSKH",IF(AND(H1763&lt;&gt;"",COUNTIF(D.1[Tên sản phẩm],H1763)=0),"SP này chưa khai báo trong DSSP",""))))</f>
        <v/>
      </c>
      <c r="AB1763" s="23" t="str">
        <f t="shared" ca="1" si="406"/>
        <v/>
      </c>
      <c r="AC1763" s="23" t="str">
        <f t="shared" ca="1" si="407"/>
        <v/>
      </c>
      <c r="AD1763" s="23" t="str">
        <f t="shared" ca="1" si="408"/>
        <v/>
      </c>
      <c r="AE1763" s="68" t="str">
        <f t="shared" ca="1" si="409"/>
        <v/>
      </c>
      <c r="AF1763" s="69" t="str">
        <f>IF(OR(H1763="",S1763=""),"",S1763-(SUM(L1763,M1763)*INDEX(D.1[Đơn giá],MATCH(H1763,D.1[Tên sản phẩm],0))))</f>
        <v/>
      </c>
      <c r="AG1763" s="90" t="str">
        <f t="shared" ca="1" si="410"/>
        <v/>
      </c>
      <c r="AH1763" s="90"/>
    </row>
    <row r="1764" spans="2:34" ht="27.75" customHeight="1" x14ac:dyDescent="0.2">
      <c r="B1764" s="154">
        <f t="shared" si="411"/>
        <v>1761</v>
      </c>
      <c r="C1764" s="155" t="str">
        <f t="shared" ca="1" si="412"/>
        <v/>
      </c>
      <c r="D1764" s="156" t="str">
        <f t="shared" ca="1" si="413"/>
        <v/>
      </c>
      <c r="E1764" s="157" t="str">
        <f t="shared" ca="1" si="414"/>
        <v/>
      </c>
      <c r="F1764" s="157"/>
      <c r="G1764" s="158" t="str">
        <f t="shared" ca="1" si="415"/>
        <v/>
      </c>
      <c r="H1764" s="159"/>
      <c r="I1764" s="160" t="str">
        <f>IF(H1764="","",INDEX(D.1[Quy cách],MATCH(H1764,D.1[Tên sản phẩm],0)))</f>
        <v/>
      </c>
      <c r="J1764" s="35" t="str">
        <f>IF(H1764="","",INDEX(D.1[ĐVT],MATCH(H1764,D.1[Tên sản phẩm],0)))</f>
        <v/>
      </c>
      <c r="K1764" s="163" t="str">
        <f>IF(H1764="","",INDEX(D.1[Đơn giá bán
(Tham khảo)],MATCH(H1764,D.1[Tên sản phẩm],0)))</f>
        <v/>
      </c>
      <c r="L1764" s="162"/>
      <c r="M1764" s="159"/>
      <c r="N1764" s="159"/>
      <c r="O1764" s="159"/>
      <c r="P1764" s="163" t="str">
        <f t="shared" si="416"/>
        <v/>
      </c>
      <c r="Q1764" s="164"/>
      <c r="R1764" s="162"/>
      <c r="S1764" s="163" t="str">
        <f t="shared" si="417"/>
        <v/>
      </c>
      <c r="T1764" s="164" t="str">
        <f t="shared" ca="1" si="418"/>
        <v/>
      </c>
      <c r="U1764" s="163" t="str">
        <f t="shared" si="419"/>
        <v/>
      </c>
      <c r="V1764" s="163" t="str">
        <f ca="1">IF(AND(C1764&lt;&gt;"",C1764&lt;&gt;OFFSET(C1764,1,0)),SUMIFS(B.2[Giá có thuế],B.2[Số ĐK],C1764),"")</f>
        <v/>
      </c>
      <c r="W1764" s="159"/>
      <c r="X1764" s="161" t="str">
        <f>IF(W1764="","",'Thông Tin Chung'!$L$3)</f>
        <v/>
      </c>
      <c r="Y1764" s="163" t="str">
        <f t="shared" ca="1" si="420"/>
        <v/>
      </c>
      <c r="Z1764" s="165"/>
      <c r="AA1764" s="155" t="str">
        <f ca="1">IF(C1764="","",IF(OR(D1764&lt;NgayBatDau,D1764&gt;NgayKetThuc),"Ngày tháng phải nằm trong kỳ báo cáo",IF(AND(G1764&lt;&gt;"",COUNTIF(D.2[Tên khách hàng],G1764)=0),"Tên KH chưa khai báo trong DSKH",IF(AND(H1764&lt;&gt;"",COUNTIF(D.1[Tên sản phẩm],H1764)=0),"SP này chưa khai báo trong DSSP",""))))</f>
        <v/>
      </c>
      <c r="AB1764" s="23" t="str">
        <f t="shared" ca="1" si="406"/>
        <v/>
      </c>
      <c r="AC1764" s="23" t="str">
        <f t="shared" ca="1" si="407"/>
        <v/>
      </c>
      <c r="AD1764" s="23" t="str">
        <f t="shared" ca="1" si="408"/>
        <v/>
      </c>
      <c r="AE1764" s="68" t="str">
        <f t="shared" ca="1" si="409"/>
        <v/>
      </c>
      <c r="AF1764" s="69" t="str">
        <f>IF(OR(H1764="",S1764=""),"",S1764-(SUM(L1764,M1764)*INDEX(D.1[Đơn giá],MATCH(H1764,D.1[Tên sản phẩm],0))))</f>
        <v/>
      </c>
      <c r="AG1764" s="90" t="str">
        <f t="shared" ca="1" si="410"/>
        <v/>
      </c>
      <c r="AH1764" s="90"/>
    </row>
    <row r="1765" spans="2:34" ht="27.75" customHeight="1" x14ac:dyDescent="0.2">
      <c r="B1765" s="154">
        <f t="shared" si="411"/>
        <v>1762</v>
      </c>
      <c r="C1765" s="155" t="str">
        <f t="shared" ca="1" si="412"/>
        <v/>
      </c>
      <c r="D1765" s="156" t="str">
        <f t="shared" ca="1" si="413"/>
        <v/>
      </c>
      <c r="E1765" s="157" t="str">
        <f t="shared" ca="1" si="414"/>
        <v/>
      </c>
      <c r="F1765" s="157"/>
      <c r="G1765" s="158" t="str">
        <f t="shared" ca="1" si="415"/>
        <v/>
      </c>
      <c r="H1765" s="159"/>
      <c r="I1765" s="160" t="str">
        <f>IF(H1765="","",INDEX(D.1[Quy cách],MATCH(H1765,D.1[Tên sản phẩm],0)))</f>
        <v/>
      </c>
      <c r="J1765" s="35" t="str">
        <f>IF(H1765="","",INDEX(D.1[ĐVT],MATCH(H1765,D.1[Tên sản phẩm],0)))</f>
        <v/>
      </c>
      <c r="K1765" s="163" t="str">
        <f>IF(H1765="","",INDEX(D.1[Đơn giá bán
(Tham khảo)],MATCH(H1765,D.1[Tên sản phẩm],0)))</f>
        <v/>
      </c>
      <c r="L1765" s="162"/>
      <c r="M1765" s="159"/>
      <c r="N1765" s="159"/>
      <c r="O1765" s="159"/>
      <c r="P1765" s="163" t="str">
        <f t="shared" si="416"/>
        <v/>
      </c>
      <c r="Q1765" s="164"/>
      <c r="R1765" s="162"/>
      <c r="S1765" s="163" t="str">
        <f t="shared" si="417"/>
        <v/>
      </c>
      <c r="T1765" s="164" t="str">
        <f t="shared" ca="1" si="418"/>
        <v/>
      </c>
      <c r="U1765" s="163" t="str">
        <f t="shared" si="419"/>
        <v/>
      </c>
      <c r="V1765" s="163" t="str">
        <f ca="1">IF(AND(C1765&lt;&gt;"",C1765&lt;&gt;OFFSET(C1765,1,0)),SUMIFS(B.2[Giá có thuế],B.2[Số ĐK],C1765),"")</f>
        <v/>
      </c>
      <c r="W1765" s="159"/>
      <c r="X1765" s="161" t="str">
        <f>IF(W1765="","",'Thông Tin Chung'!$L$3)</f>
        <v/>
      </c>
      <c r="Y1765" s="163" t="str">
        <f t="shared" ca="1" si="420"/>
        <v/>
      </c>
      <c r="Z1765" s="165"/>
      <c r="AA1765" s="155" t="str">
        <f ca="1">IF(C1765="","",IF(OR(D1765&lt;NgayBatDau,D1765&gt;NgayKetThuc),"Ngày tháng phải nằm trong kỳ báo cáo",IF(AND(G1765&lt;&gt;"",COUNTIF(D.2[Tên khách hàng],G1765)=0),"Tên KH chưa khai báo trong DSKH",IF(AND(H1765&lt;&gt;"",COUNTIF(D.1[Tên sản phẩm],H1765)=0),"SP này chưa khai báo trong DSSP",""))))</f>
        <v/>
      </c>
      <c r="AB1765" s="23" t="str">
        <f t="shared" ca="1" si="406"/>
        <v/>
      </c>
      <c r="AC1765" s="23" t="str">
        <f t="shared" ca="1" si="407"/>
        <v/>
      </c>
      <c r="AD1765" s="23" t="str">
        <f t="shared" ca="1" si="408"/>
        <v/>
      </c>
      <c r="AE1765" s="68" t="str">
        <f t="shared" ca="1" si="409"/>
        <v/>
      </c>
      <c r="AF1765" s="69" t="str">
        <f>IF(OR(H1765="",S1765=""),"",S1765-(SUM(L1765,M1765)*INDEX(D.1[Đơn giá],MATCH(H1765,D.1[Tên sản phẩm],0))))</f>
        <v/>
      </c>
      <c r="AG1765" s="90" t="str">
        <f t="shared" ca="1" si="410"/>
        <v/>
      </c>
      <c r="AH1765" s="90"/>
    </row>
    <row r="1766" spans="2:34" ht="27.75" customHeight="1" x14ac:dyDescent="0.2">
      <c r="B1766" s="154">
        <f t="shared" si="411"/>
        <v>1763</v>
      </c>
      <c r="C1766" s="155" t="str">
        <f t="shared" ca="1" si="412"/>
        <v/>
      </c>
      <c r="D1766" s="156" t="str">
        <f t="shared" ca="1" si="413"/>
        <v/>
      </c>
      <c r="E1766" s="157" t="str">
        <f t="shared" ca="1" si="414"/>
        <v/>
      </c>
      <c r="F1766" s="157"/>
      <c r="G1766" s="158" t="str">
        <f t="shared" ca="1" si="415"/>
        <v/>
      </c>
      <c r="H1766" s="159"/>
      <c r="I1766" s="160" t="str">
        <f>IF(H1766="","",INDEX(D.1[Quy cách],MATCH(H1766,D.1[Tên sản phẩm],0)))</f>
        <v/>
      </c>
      <c r="J1766" s="35" t="str">
        <f>IF(H1766="","",INDEX(D.1[ĐVT],MATCH(H1766,D.1[Tên sản phẩm],0)))</f>
        <v/>
      </c>
      <c r="K1766" s="163" t="str">
        <f>IF(H1766="","",INDEX(D.1[Đơn giá bán
(Tham khảo)],MATCH(H1766,D.1[Tên sản phẩm],0)))</f>
        <v/>
      </c>
      <c r="L1766" s="162"/>
      <c r="M1766" s="159"/>
      <c r="N1766" s="159"/>
      <c r="O1766" s="159"/>
      <c r="P1766" s="163" t="str">
        <f t="shared" si="416"/>
        <v/>
      </c>
      <c r="Q1766" s="164"/>
      <c r="R1766" s="162"/>
      <c r="S1766" s="163" t="str">
        <f t="shared" si="417"/>
        <v/>
      </c>
      <c r="T1766" s="164" t="str">
        <f t="shared" ca="1" si="418"/>
        <v/>
      </c>
      <c r="U1766" s="163" t="str">
        <f t="shared" si="419"/>
        <v/>
      </c>
      <c r="V1766" s="163" t="str">
        <f ca="1">IF(AND(C1766&lt;&gt;"",C1766&lt;&gt;OFFSET(C1766,1,0)),SUMIFS(B.2[Giá có thuế],B.2[Số ĐK],C1766),"")</f>
        <v/>
      </c>
      <c r="W1766" s="159"/>
      <c r="X1766" s="161" t="str">
        <f>IF(W1766="","",'Thông Tin Chung'!$L$3)</f>
        <v/>
      </c>
      <c r="Y1766" s="163" t="str">
        <f t="shared" ca="1" si="420"/>
        <v/>
      </c>
      <c r="Z1766" s="165"/>
      <c r="AA1766" s="155" t="str">
        <f ca="1">IF(C1766="","",IF(OR(D1766&lt;NgayBatDau,D1766&gt;NgayKetThuc),"Ngày tháng phải nằm trong kỳ báo cáo",IF(AND(G1766&lt;&gt;"",COUNTIF(D.2[Tên khách hàng],G1766)=0),"Tên KH chưa khai báo trong DSKH",IF(AND(H1766&lt;&gt;"",COUNTIF(D.1[Tên sản phẩm],H1766)=0),"SP này chưa khai báo trong DSSP",""))))</f>
        <v/>
      </c>
      <c r="AB1766" s="23" t="str">
        <f t="shared" ca="1" si="406"/>
        <v/>
      </c>
      <c r="AC1766" s="23" t="str">
        <f t="shared" ca="1" si="407"/>
        <v/>
      </c>
      <c r="AD1766" s="23" t="str">
        <f t="shared" ca="1" si="408"/>
        <v/>
      </c>
      <c r="AE1766" s="68" t="str">
        <f t="shared" ca="1" si="409"/>
        <v/>
      </c>
      <c r="AF1766" s="69" t="str">
        <f>IF(OR(H1766="",S1766=""),"",S1766-(SUM(L1766,M1766)*INDEX(D.1[Đơn giá],MATCH(H1766,D.1[Tên sản phẩm],0))))</f>
        <v/>
      </c>
      <c r="AG1766" s="90" t="str">
        <f t="shared" ca="1" si="410"/>
        <v/>
      </c>
      <c r="AH1766" s="90"/>
    </row>
    <row r="1767" spans="2:34" ht="27.75" customHeight="1" x14ac:dyDescent="0.2">
      <c r="B1767" s="154">
        <f t="shared" si="411"/>
        <v>1764</v>
      </c>
      <c r="C1767" s="155" t="str">
        <f t="shared" ca="1" si="412"/>
        <v/>
      </c>
      <c r="D1767" s="156" t="str">
        <f t="shared" ca="1" si="413"/>
        <v/>
      </c>
      <c r="E1767" s="157" t="str">
        <f t="shared" ca="1" si="414"/>
        <v/>
      </c>
      <c r="F1767" s="157"/>
      <c r="G1767" s="158" t="str">
        <f t="shared" ca="1" si="415"/>
        <v/>
      </c>
      <c r="H1767" s="159"/>
      <c r="I1767" s="160" t="str">
        <f>IF(H1767="","",INDEX(D.1[Quy cách],MATCH(H1767,D.1[Tên sản phẩm],0)))</f>
        <v/>
      </c>
      <c r="J1767" s="35" t="str">
        <f>IF(H1767="","",INDEX(D.1[ĐVT],MATCH(H1767,D.1[Tên sản phẩm],0)))</f>
        <v/>
      </c>
      <c r="K1767" s="163" t="str">
        <f>IF(H1767="","",INDEX(D.1[Đơn giá bán
(Tham khảo)],MATCH(H1767,D.1[Tên sản phẩm],0)))</f>
        <v/>
      </c>
      <c r="L1767" s="162"/>
      <c r="M1767" s="159"/>
      <c r="N1767" s="159"/>
      <c r="O1767" s="159"/>
      <c r="P1767" s="163" t="str">
        <f t="shared" si="416"/>
        <v/>
      </c>
      <c r="Q1767" s="164"/>
      <c r="R1767" s="162"/>
      <c r="S1767" s="163" t="str">
        <f t="shared" si="417"/>
        <v/>
      </c>
      <c r="T1767" s="164" t="str">
        <f t="shared" ca="1" si="418"/>
        <v/>
      </c>
      <c r="U1767" s="163" t="str">
        <f t="shared" si="419"/>
        <v/>
      </c>
      <c r="V1767" s="163" t="str">
        <f ca="1">IF(AND(C1767&lt;&gt;"",C1767&lt;&gt;OFFSET(C1767,1,0)),SUMIFS(B.2[Giá có thuế],B.2[Số ĐK],C1767),"")</f>
        <v/>
      </c>
      <c r="W1767" s="159"/>
      <c r="X1767" s="161" t="str">
        <f>IF(W1767="","",'Thông Tin Chung'!$L$3)</f>
        <v/>
      </c>
      <c r="Y1767" s="163" t="str">
        <f t="shared" ca="1" si="420"/>
        <v/>
      </c>
      <c r="Z1767" s="165"/>
      <c r="AA1767" s="155" t="str">
        <f ca="1">IF(C1767="","",IF(OR(D1767&lt;NgayBatDau,D1767&gt;NgayKetThuc),"Ngày tháng phải nằm trong kỳ báo cáo",IF(AND(G1767&lt;&gt;"",COUNTIF(D.2[Tên khách hàng],G1767)=0),"Tên KH chưa khai báo trong DSKH",IF(AND(H1767&lt;&gt;"",COUNTIF(D.1[Tên sản phẩm],H1767)=0),"SP này chưa khai báo trong DSSP",""))))</f>
        <v/>
      </c>
      <c r="AB1767" s="23" t="str">
        <f t="shared" ca="1" si="406"/>
        <v/>
      </c>
      <c r="AC1767" s="23" t="str">
        <f t="shared" ca="1" si="407"/>
        <v/>
      </c>
      <c r="AD1767" s="23" t="str">
        <f t="shared" ca="1" si="408"/>
        <v/>
      </c>
      <c r="AE1767" s="68" t="str">
        <f t="shared" ca="1" si="409"/>
        <v/>
      </c>
      <c r="AF1767" s="69" t="str">
        <f>IF(OR(H1767="",S1767=""),"",S1767-(SUM(L1767,M1767)*INDEX(D.1[Đơn giá],MATCH(H1767,D.1[Tên sản phẩm],0))))</f>
        <v/>
      </c>
      <c r="AG1767" s="90" t="str">
        <f t="shared" ca="1" si="410"/>
        <v/>
      </c>
      <c r="AH1767" s="90"/>
    </row>
    <row r="1768" spans="2:34" ht="27.75" customHeight="1" x14ac:dyDescent="0.2">
      <c r="B1768" s="154">
        <f t="shared" si="411"/>
        <v>1765</v>
      </c>
      <c r="C1768" s="155" t="str">
        <f t="shared" ca="1" si="412"/>
        <v/>
      </c>
      <c r="D1768" s="156" t="str">
        <f t="shared" ca="1" si="413"/>
        <v/>
      </c>
      <c r="E1768" s="157" t="str">
        <f t="shared" ca="1" si="414"/>
        <v/>
      </c>
      <c r="F1768" s="157"/>
      <c r="G1768" s="158" t="str">
        <f t="shared" ca="1" si="415"/>
        <v/>
      </c>
      <c r="H1768" s="159"/>
      <c r="I1768" s="160" t="str">
        <f>IF(H1768="","",INDEX(D.1[Quy cách],MATCH(H1768,D.1[Tên sản phẩm],0)))</f>
        <v/>
      </c>
      <c r="J1768" s="35" t="str">
        <f>IF(H1768="","",INDEX(D.1[ĐVT],MATCH(H1768,D.1[Tên sản phẩm],0)))</f>
        <v/>
      </c>
      <c r="K1768" s="163" t="str">
        <f>IF(H1768="","",INDEX(D.1[Đơn giá bán
(Tham khảo)],MATCH(H1768,D.1[Tên sản phẩm],0)))</f>
        <v/>
      </c>
      <c r="L1768" s="162"/>
      <c r="M1768" s="159"/>
      <c r="N1768" s="159"/>
      <c r="O1768" s="159"/>
      <c r="P1768" s="163" t="str">
        <f t="shared" si="416"/>
        <v/>
      </c>
      <c r="Q1768" s="164"/>
      <c r="R1768" s="162"/>
      <c r="S1768" s="163" t="str">
        <f t="shared" si="417"/>
        <v/>
      </c>
      <c r="T1768" s="164" t="str">
        <f t="shared" ca="1" si="418"/>
        <v/>
      </c>
      <c r="U1768" s="163" t="str">
        <f t="shared" si="419"/>
        <v/>
      </c>
      <c r="V1768" s="163" t="str">
        <f ca="1">IF(AND(C1768&lt;&gt;"",C1768&lt;&gt;OFFSET(C1768,1,0)),SUMIFS(B.2[Giá có thuế],B.2[Số ĐK],C1768),"")</f>
        <v/>
      </c>
      <c r="W1768" s="159"/>
      <c r="X1768" s="161" t="str">
        <f>IF(W1768="","",'Thông Tin Chung'!$L$3)</f>
        <v/>
      </c>
      <c r="Y1768" s="163" t="str">
        <f t="shared" ca="1" si="420"/>
        <v/>
      </c>
      <c r="Z1768" s="165"/>
      <c r="AA1768" s="155" t="str">
        <f ca="1">IF(C1768="","",IF(OR(D1768&lt;NgayBatDau,D1768&gt;NgayKetThuc),"Ngày tháng phải nằm trong kỳ báo cáo",IF(AND(G1768&lt;&gt;"",COUNTIF(D.2[Tên khách hàng],G1768)=0),"Tên KH chưa khai báo trong DSKH",IF(AND(H1768&lt;&gt;"",COUNTIF(D.1[Tên sản phẩm],H1768)=0),"SP này chưa khai báo trong DSSP",""))))</f>
        <v/>
      </c>
      <c r="AB1768" s="23" t="str">
        <f t="shared" ca="1" si="406"/>
        <v/>
      </c>
      <c r="AC1768" s="23" t="str">
        <f t="shared" ca="1" si="407"/>
        <v/>
      </c>
      <c r="AD1768" s="23" t="str">
        <f t="shared" ca="1" si="408"/>
        <v/>
      </c>
      <c r="AE1768" s="68" t="str">
        <f t="shared" ca="1" si="409"/>
        <v/>
      </c>
      <c r="AF1768" s="69" t="str">
        <f>IF(OR(H1768="",S1768=""),"",S1768-(SUM(L1768,M1768)*INDEX(D.1[Đơn giá],MATCH(H1768,D.1[Tên sản phẩm],0))))</f>
        <v/>
      </c>
      <c r="AG1768" s="90" t="str">
        <f t="shared" ca="1" si="410"/>
        <v/>
      </c>
      <c r="AH1768" s="90"/>
    </row>
    <row r="1769" spans="2:34" ht="27.75" customHeight="1" x14ac:dyDescent="0.2">
      <c r="B1769" s="154">
        <f t="shared" si="411"/>
        <v>1766</v>
      </c>
      <c r="C1769" s="155" t="str">
        <f t="shared" ca="1" si="412"/>
        <v/>
      </c>
      <c r="D1769" s="156" t="str">
        <f t="shared" ca="1" si="413"/>
        <v/>
      </c>
      <c r="E1769" s="157" t="str">
        <f t="shared" ca="1" si="414"/>
        <v/>
      </c>
      <c r="F1769" s="157"/>
      <c r="G1769" s="158" t="str">
        <f t="shared" ca="1" si="415"/>
        <v/>
      </c>
      <c r="H1769" s="159"/>
      <c r="I1769" s="160" t="str">
        <f>IF(H1769="","",INDEX(D.1[Quy cách],MATCH(H1769,D.1[Tên sản phẩm],0)))</f>
        <v/>
      </c>
      <c r="J1769" s="35" t="str">
        <f>IF(H1769="","",INDEX(D.1[ĐVT],MATCH(H1769,D.1[Tên sản phẩm],0)))</f>
        <v/>
      </c>
      <c r="K1769" s="163" t="str">
        <f>IF(H1769="","",INDEX(D.1[Đơn giá bán
(Tham khảo)],MATCH(H1769,D.1[Tên sản phẩm],0)))</f>
        <v/>
      </c>
      <c r="L1769" s="162"/>
      <c r="M1769" s="159"/>
      <c r="N1769" s="159"/>
      <c r="O1769" s="159"/>
      <c r="P1769" s="163" t="str">
        <f t="shared" si="416"/>
        <v/>
      </c>
      <c r="Q1769" s="164"/>
      <c r="R1769" s="162"/>
      <c r="S1769" s="163" t="str">
        <f t="shared" si="417"/>
        <v/>
      </c>
      <c r="T1769" s="164" t="str">
        <f t="shared" ca="1" si="418"/>
        <v/>
      </c>
      <c r="U1769" s="163" t="str">
        <f t="shared" si="419"/>
        <v/>
      </c>
      <c r="V1769" s="163" t="str">
        <f ca="1">IF(AND(C1769&lt;&gt;"",C1769&lt;&gt;OFFSET(C1769,1,0)),SUMIFS(B.2[Giá có thuế],B.2[Số ĐK],C1769),"")</f>
        <v/>
      </c>
      <c r="W1769" s="159"/>
      <c r="X1769" s="161" t="str">
        <f>IF(W1769="","",'Thông Tin Chung'!$L$3)</f>
        <v/>
      </c>
      <c r="Y1769" s="163" t="str">
        <f t="shared" ca="1" si="420"/>
        <v/>
      </c>
      <c r="Z1769" s="165"/>
      <c r="AA1769" s="155" t="str">
        <f ca="1">IF(C1769="","",IF(OR(D1769&lt;NgayBatDau,D1769&gt;NgayKetThuc),"Ngày tháng phải nằm trong kỳ báo cáo",IF(AND(G1769&lt;&gt;"",COUNTIF(D.2[Tên khách hàng],G1769)=0),"Tên KH chưa khai báo trong DSKH",IF(AND(H1769&lt;&gt;"",COUNTIF(D.1[Tên sản phẩm],H1769)=0),"SP này chưa khai báo trong DSSP",""))))</f>
        <v/>
      </c>
      <c r="AB1769" s="23" t="str">
        <f t="shared" ca="1" si="406"/>
        <v/>
      </c>
      <c r="AC1769" s="23" t="str">
        <f t="shared" ca="1" si="407"/>
        <v/>
      </c>
      <c r="AD1769" s="23" t="str">
        <f t="shared" ca="1" si="408"/>
        <v/>
      </c>
      <c r="AE1769" s="68" t="str">
        <f t="shared" ca="1" si="409"/>
        <v/>
      </c>
      <c r="AF1769" s="69" t="str">
        <f>IF(OR(H1769="",S1769=""),"",S1769-(SUM(L1769,M1769)*INDEX(D.1[Đơn giá],MATCH(H1769,D.1[Tên sản phẩm],0))))</f>
        <v/>
      </c>
      <c r="AG1769" s="90" t="str">
        <f t="shared" ca="1" si="410"/>
        <v/>
      </c>
      <c r="AH1769" s="90"/>
    </row>
    <row r="1770" spans="2:34" ht="27.75" customHeight="1" x14ac:dyDescent="0.2">
      <c r="B1770" s="154">
        <f t="shared" si="411"/>
        <v>1767</v>
      </c>
      <c r="C1770" s="155" t="str">
        <f t="shared" ca="1" si="412"/>
        <v/>
      </c>
      <c r="D1770" s="156" t="str">
        <f t="shared" ca="1" si="413"/>
        <v/>
      </c>
      <c r="E1770" s="157" t="str">
        <f t="shared" ca="1" si="414"/>
        <v/>
      </c>
      <c r="F1770" s="157"/>
      <c r="G1770" s="158" t="str">
        <f t="shared" ca="1" si="415"/>
        <v/>
      </c>
      <c r="H1770" s="159"/>
      <c r="I1770" s="160" t="str">
        <f>IF(H1770="","",INDEX(D.1[Quy cách],MATCH(H1770,D.1[Tên sản phẩm],0)))</f>
        <v/>
      </c>
      <c r="J1770" s="35" t="str">
        <f>IF(H1770="","",INDEX(D.1[ĐVT],MATCH(H1770,D.1[Tên sản phẩm],0)))</f>
        <v/>
      </c>
      <c r="K1770" s="163" t="str">
        <f>IF(H1770="","",INDEX(D.1[Đơn giá bán
(Tham khảo)],MATCH(H1770,D.1[Tên sản phẩm],0)))</f>
        <v/>
      </c>
      <c r="L1770" s="162"/>
      <c r="M1770" s="159"/>
      <c r="N1770" s="159"/>
      <c r="O1770" s="159"/>
      <c r="P1770" s="163" t="str">
        <f t="shared" si="416"/>
        <v/>
      </c>
      <c r="Q1770" s="164"/>
      <c r="R1770" s="162"/>
      <c r="S1770" s="163" t="str">
        <f t="shared" si="417"/>
        <v/>
      </c>
      <c r="T1770" s="164" t="str">
        <f t="shared" ca="1" si="418"/>
        <v/>
      </c>
      <c r="U1770" s="163" t="str">
        <f t="shared" si="419"/>
        <v/>
      </c>
      <c r="V1770" s="163" t="str">
        <f ca="1">IF(AND(C1770&lt;&gt;"",C1770&lt;&gt;OFFSET(C1770,1,0)),SUMIFS(B.2[Giá có thuế],B.2[Số ĐK],C1770),"")</f>
        <v/>
      </c>
      <c r="W1770" s="159"/>
      <c r="X1770" s="161" t="str">
        <f>IF(W1770="","",'Thông Tin Chung'!$L$3)</f>
        <v/>
      </c>
      <c r="Y1770" s="163" t="str">
        <f t="shared" ca="1" si="420"/>
        <v/>
      </c>
      <c r="Z1770" s="165"/>
      <c r="AA1770" s="155" t="str">
        <f ca="1">IF(C1770="","",IF(OR(D1770&lt;NgayBatDau,D1770&gt;NgayKetThuc),"Ngày tháng phải nằm trong kỳ báo cáo",IF(AND(G1770&lt;&gt;"",COUNTIF(D.2[Tên khách hàng],G1770)=0),"Tên KH chưa khai báo trong DSKH",IF(AND(H1770&lt;&gt;"",COUNTIF(D.1[Tên sản phẩm],H1770)=0),"SP này chưa khai báo trong DSSP",""))))</f>
        <v/>
      </c>
      <c r="AB1770" s="23" t="str">
        <f t="shared" ca="1" si="406"/>
        <v/>
      </c>
      <c r="AC1770" s="23" t="str">
        <f t="shared" ca="1" si="407"/>
        <v/>
      </c>
      <c r="AD1770" s="23" t="str">
        <f t="shared" ca="1" si="408"/>
        <v/>
      </c>
      <c r="AE1770" s="68" t="str">
        <f t="shared" ca="1" si="409"/>
        <v/>
      </c>
      <c r="AF1770" s="69" t="str">
        <f>IF(OR(H1770="",S1770=""),"",S1770-(SUM(L1770,M1770)*INDEX(D.1[Đơn giá],MATCH(H1770,D.1[Tên sản phẩm],0))))</f>
        <v/>
      </c>
      <c r="AG1770" s="90" t="str">
        <f t="shared" ca="1" si="410"/>
        <v/>
      </c>
      <c r="AH1770" s="90"/>
    </row>
    <row r="1771" spans="2:34" ht="27.75" customHeight="1" x14ac:dyDescent="0.2">
      <c r="B1771" s="154">
        <f t="shared" si="411"/>
        <v>1768</v>
      </c>
      <c r="C1771" s="155" t="str">
        <f t="shared" ca="1" si="412"/>
        <v/>
      </c>
      <c r="D1771" s="156" t="str">
        <f t="shared" ca="1" si="413"/>
        <v/>
      </c>
      <c r="E1771" s="157" t="str">
        <f t="shared" ca="1" si="414"/>
        <v/>
      </c>
      <c r="F1771" s="157"/>
      <c r="G1771" s="158" t="str">
        <f t="shared" ca="1" si="415"/>
        <v/>
      </c>
      <c r="H1771" s="159"/>
      <c r="I1771" s="160" t="str">
        <f>IF(H1771="","",INDEX(D.1[Quy cách],MATCH(H1771,D.1[Tên sản phẩm],0)))</f>
        <v/>
      </c>
      <c r="J1771" s="35" t="str">
        <f>IF(H1771="","",INDEX(D.1[ĐVT],MATCH(H1771,D.1[Tên sản phẩm],0)))</f>
        <v/>
      </c>
      <c r="K1771" s="163" t="str">
        <f>IF(H1771="","",INDEX(D.1[Đơn giá bán
(Tham khảo)],MATCH(H1771,D.1[Tên sản phẩm],0)))</f>
        <v/>
      </c>
      <c r="L1771" s="162"/>
      <c r="M1771" s="159"/>
      <c r="N1771" s="159"/>
      <c r="O1771" s="159"/>
      <c r="P1771" s="163" t="str">
        <f t="shared" si="416"/>
        <v/>
      </c>
      <c r="Q1771" s="164"/>
      <c r="R1771" s="162"/>
      <c r="S1771" s="163" t="str">
        <f t="shared" si="417"/>
        <v/>
      </c>
      <c r="T1771" s="164" t="str">
        <f t="shared" ca="1" si="418"/>
        <v/>
      </c>
      <c r="U1771" s="163" t="str">
        <f t="shared" si="419"/>
        <v/>
      </c>
      <c r="V1771" s="163" t="str">
        <f ca="1">IF(AND(C1771&lt;&gt;"",C1771&lt;&gt;OFFSET(C1771,1,0)),SUMIFS(B.2[Giá có thuế],B.2[Số ĐK],C1771),"")</f>
        <v/>
      </c>
      <c r="W1771" s="159"/>
      <c r="X1771" s="161" t="str">
        <f>IF(W1771="","",'Thông Tin Chung'!$L$3)</f>
        <v/>
      </c>
      <c r="Y1771" s="163" t="str">
        <f t="shared" ca="1" si="420"/>
        <v/>
      </c>
      <c r="Z1771" s="165"/>
      <c r="AA1771" s="155" t="str">
        <f ca="1">IF(C1771="","",IF(OR(D1771&lt;NgayBatDau,D1771&gt;NgayKetThuc),"Ngày tháng phải nằm trong kỳ báo cáo",IF(AND(G1771&lt;&gt;"",COUNTIF(D.2[Tên khách hàng],G1771)=0),"Tên KH chưa khai báo trong DSKH",IF(AND(H1771&lt;&gt;"",COUNTIF(D.1[Tên sản phẩm],H1771)=0),"SP này chưa khai báo trong DSSP",""))))</f>
        <v/>
      </c>
      <c r="AB1771" s="23" t="str">
        <f t="shared" ca="1" si="406"/>
        <v/>
      </c>
      <c r="AC1771" s="23" t="str">
        <f t="shared" ca="1" si="407"/>
        <v/>
      </c>
      <c r="AD1771" s="23" t="str">
        <f t="shared" ca="1" si="408"/>
        <v/>
      </c>
      <c r="AE1771" s="68" t="str">
        <f t="shared" ca="1" si="409"/>
        <v/>
      </c>
      <c r="AF1771" s="69" t="str">
        <f>IF(OR(H1771="",S1771=""),"",S1771-(SUM(L1771,M1771)*INDEX(D.1[Đơn giá],MATCH(H1771,D.1[Tên sản phẩm],0))))</f>
        <v/>
      </c>
      <c r="AG1771" s="90" t="str">
        <f t="shared" ca="1" si="410"/>
        <v/>
      </c>
      <c r="AH1771" s="90"/>
    </row>
    <row r="1772" spans="2:34" ht="27.75" customHeight="1" x14ac:dyDescent="0.2">
      <c r="B1772" s="154">
        <f t="shared" si="411"/>
        <v>1769</v>
      </c>
      <c r="C1772" s="155" t="str">
        <f t="shared" ca="1" si="412"/>
        <v/>
      </c>
      <c r="D1772" s="156" t="str">
        <f t="shared" ca="1" si="413"/>
        <v/>
      </c>
      <c r="E1772" s="157" t="str">
        <f t="shared" ca="1" si="414"/>
        <v/>
      </c>
      <c r="F1772" s="157"/>
      <c r="G1772" s="158" t="str">
        <f t="shared" ca="1" si="415"/>
        <v/>
      </c>
      <c r="H1772" s="159"/>
      <c r="I1772" s="160" t="str">
        <f>IF(H1772="","",INDEX(D.1[Quy cách],MATCH(H1772,D.1[Tên sản phẩm],0)))</f>
        <v/>
      </c>
      <c r="J1772" s="35" t="str">
        <f>IF(H1772="","",INDEX(D.1[ĐVT],MATCH(H1772,D.1[Tên sản phẩm],0)))</f>
        <v/>
      </c>
      <c r="K1772" s="163" t="str">
        <f>IF(H1772="","",INDEX(D.1[Đơn giá bán
(Tham khảo)],MATCH(H1772,D.1[Tên sản phẩm],0)))</f>
        <v/>
      </c>
      <c r="L1772" s="162"/>
      <c r="M1772" s="159"/>
      <c r="N1772" s="159"/>
      <c r="O1772" s="159"/>
      <c r="P1772" s="163" t="str">
        <f t="shared" si="416"/>
        <v/>
      </c>
      <c r="Q1772" s="164"/>
      <c r="R1772" s="162"/>
      <c r="S1772" s="163" t="str">
        <f t="shared" si="417"/>
        <v/>
      </c>
      <c r="T1772" s="164" t="str">
        <f t="shared" ca="1" si="418"/>
        <v/>
      </c>
      <c r="U1772" s="163" t="str">
        <f t="shared" si="419"/>
        <v/>
      </c>
      <c r="V1772" s="163" t="str">
        <f ca="1">IF(AND(C1772&lt;&gt;"",C1772&lt;&gt;OFFSET(C1772,1,0)),SUMIFS(B.2[Giá có thuế],B.2[Số ĐK],C1772),"")</f>
        <v/>
      </c>
      <c r="W1772" s="159"/>
      <c r="X1772" s="161" t="str">
        <f>IF(W1772="","",'Thông Tin Chung'!$L$3)</f>
        <v/>
      </c>
      <c r="Y1772" s="163" t="str">
        <f t="shared" ca="1" si="420"/>
        <v/>
      </c>
      <c r="Z1772" s="165"/>
      <c r="AA1772" s="155" t="str">
        <f ca="1">IF(C1772="","",IF(OR(D1772&lt;NgayBatDau,D1772&gt;NgayKetThuc),"Ngày tháng phải nằm trong kỳ báo cáo",IF(AND(G1772&lt;&gt;"",COUNTIF(D.2[Tên khách hàng],G1772)=0),"Tên KH chưa khai báo trong DSKH",IF(AND(H1772&lt;&gt;"",COUNTIF(D.1[Tên sản phẩm],H1772)=0),"SP này chưa khai báo trong DSSP",""))))</f>
        <v/>
      </c>
      <c r="AB1772" s="23" t="str">
        <f t="shared" ca="1" si="406"/>
        <v/>
      </c>
      <c r="AC1772" s="23" t="str">
        <f t="shared" ca="1" si="407"/>
        <v/>
      </c>
      <c r="AD1772" s="23" t="str">
        <f t="shared" ca="1" si="408"/>
        <v/>
      </c>
      <c r="AE1772" s="68" t="str">
        <f t="shared" ca="1" si="409"/>
        <v/>
      </c>
      <c r="AF1772" s="69" t="str">
        <f>IF(OR(H1772="",S1772=""),"",S1772-(SUM(L1772,M1772)*INDEX(D.1[Đơn giá],MATCH(H1772,D.1[Tên sản phẩm],0))))</f>
        <v/>
      </c>
      <c r="AG1772" s="90" t="str">
        <f t="shared" ca="1" si="410"/>
        <v/>
      </c>
      <c r="AH1772" s="90"/>
    </row>
    <row r="1773" spans="2:34" ht="27.75" customHeight="1" x14ac:dyDescent="0.2">
      <c r="B1773" s="154">
        <f t="shared" si="411"/>
        <v>1770</v>
      </c>
      <c r="C1773" s="155" t="str">
        <f t="shared" ca="1" si="412"/>
        <v/>
      </c>
      <c r="D1773" s="156" t="str">
        <f t="shared" ca="1" si="413"/>
        <v/>
      </c>
      <c r="E1773" s="157" t="str">
        <f t="shared" ca="1" si="414"/>
        <v/>
      </c>
      <c r="F1773" s="157"/>
      <c r="G1773" s="158" t="str">
        <f t="shared" ca="1" si="415"/>
        <v/>
      </c>
      <c r="H1773" s="159"/>
      <c r="I1773" s="160" t="str">
        <f>IF(H1773="","",INDEX(D.1[Quy cách],MATCH(H1773,D.1[Tên sản phẩm],0)))</f>
        <v/>
      </c>
      <c r="J1773" s="35" t="str">
        <f>IF(H1773="","",INDEX(D.1[ĐVT],MATCH(H1773,D.1[Tên sản phẩm],0)))</f>
        <v/>
      </c>
      <c r="K1773" s="163" t="str">
        <f>IF(H1773="","",INDEX(D.1[Đơn giá bán
(Tham khảo)],MATCH(H1773,D.1[Tên sản phẩm],0)))</f>
        <v/>
      </c>
      <c r="L1773" s="162"/>
      <c r="M1773" s="159"/>
      <c r="N1773" s="159"/>
      <c r="O1773" s="159"/>
      <c r="P1773" s="163" t="str">
        <f t="shared" si="416"/>
        <v/>
      </c>
      <c r="Q1773" s="164"/>
      <c r="R1773" s="162"/>
      <c r="S1773" s="163" t="str">
        <f t="shared" si="417"/>
        <v/>
      </c>
      <c r="T1773" s="164" t="str">
        <f t="shared" ca="1" si="418"/>
        <v/>
      </c>
      <c r="U1773" s="163" t="str">
        <f t="shared" si="419"/>
        <v/>
      </c>
      <c r="V1773" s="163" t="str">
        <f ca="1">IF(AND(C1773&lt;&gt;"",C1773&lt;&gt;OFFSET(C1773,1,0)),SUMIFS(B.2[Giá có thuế],B.2[Số ĐK],C1773),"")</f>
        <v/>
      </c>
      <c r="W1773" s="159"/>
      <c r="X1773" s="161" t="str">
        <f>IF(W1773="","",'Thông Tin Chung'!$L$3)</f>
        <v/>
      </c>
      <c r="Y1773" s="163" t="str">
        <f t="shared" ca="1" si="420"/>
        <v/>
      </c>
      <c r="Z1773" s="165"/>
      <c r="AA1773" s="155" t="str">
        <f ca="1">IF(C1773="","",IF(OR(D1773&lt;NgayBatDau,D1773&gt;NgayKetThuc),"Ngày tháng phải nằm trong kỳ báo cáo",IF(AND(G1773&lt;&gt;"",COUNTIF(D.2[Tên khách hàng],G1773)=0),"Tên KH chưa khai báo trong DSKH",IF(AND(H1773&lt;&gt;"",COUNTIF(D.1[Tên sản phẩm],H1773)=0),"SP này chưa khai báo trong DSSP",""))))</f>
        <v/>
      </c>
      <c r="AB1773" s="23" t="str">
        <f t="shared" ca="1" si="406"/>
        <v/>
      </c>
      <c r="AC1773" s="23" t="str">
        <f t="shared" ca="1" si="407"/>
        <v/>
      </c>
      <c r="AD1773" s="23" t="str">
        <f t="shared" ca="1" si="408"/>
        <v/>
      </c>
      <c r="AE1773" s="68" t="str">
        <f t="shared" ca="1" si="409"/>
        <v/>
      </c>
      <c r="AF1773" s="69" t="str">
        <f>IF(OR(H1773="",S1773=""),"",S1773-(SUM(L1773,M1773)*INDEX(D.1[Đơn giá],MATCH(H1773,D.1[Tên sản phẩm],0))))</f>
        <v/>
      </c>
      <c r="AG1773" s="90" t="str">
        <f t="shared" ca="1" si="410"/>
        <v/>
      </c>
      <c r="AH1773" s="90"/>
    </row>
    <row r="1774" spans="2:34" ht="27.75" customHeight="1" x14ac:dyDescent="0.2">
      <c r="B1774" s="154">
        <f t="shared" si="411"/>
        <v>1771</v>
      </c>
      <c r="C1774" s="155" t="str">
        <f t="shared" ca="1" si="412"/>
        <v/>
      </c>
      <c r="D1774" s="156" t="str">
        <f t="shared" ca="1" si="413"/>
        <v/>
      </c>
      <c r="E1774" s="157" t="str">
        <f t="shared" ca="1" si="414"/>
        <v/>
      </c>
      <c r="F1774" s="157"/>
      <c r="G1774" s="158" t="str">
        <f t="shared" ca="1" si="415"/>
        <v/>
      </c>
      <c r="H1774" s="159"/>
      <c r="I1774" s="160" t="str">
        <f>IF(H1774="","",INDEX(D.1[Quy cách],MATCH(H1774,D.1[Tên sản phẩm],0)))</f>
        <v/>
      </c>
      <c r="J1774" s="35" t="str">
        <f>IF(H1774="","",INDEX(D.1[ĐVT],MATCH(H1774,D.1[Tên sản phẩm],0)))</f>
        <v/>
      </c>
      <c r="K1774" s="163" t="str">
        <f>IF(H1774="","",INDEX(D.1[Đơn giá bán
(Tham khảo)],MATCH(H1774,D.1[Tên sản phẩm],0)))</f>
        <v/>
      </c>
      <c r="L1774" s="162"/>
      <c r="M1774" s="159"/>
      <c r="N1774" s="159"/>
      <c r="O1774" s="159"/>
      <c r="P1774" s="163" t="str">
        <f t="shared" si="416"/>
        <v/>
      </c>
      <c r="Q1774" s="164"/>
      <c r="R1774" s="162"/>
      <c r="S1774" s="163" t="str">
        <f t="shared" si="417"/>
        <v/>
      </c>
      <c r="T1774" s="164" t="str">
        <f t="shared" ca="1" si="418"/>
        <v/>
      </c>
      <c r="U1774" s="163" t="str">
        <f t="shared" si="419"/>
        <v/>
      </c>
      <c r="V1774" s="163" t="str">
        <f ca="1">IF(AND(C1774&lt;&gt;"",C1774&lt;&gt;OFFSET(C1774,1,0)),SUMIFS(B.2[Giá có thuế],B.2[Số ĐK],C1774),"")</f>
        <v/>
      </c>
      <c r="W1774" s="159"/>
      <c r="X1774" s="161" t="str">
        <f>IF(W1774="","",'Thông Tin Chung'!$L$3)</f>
        <v/>
      </c>
      <c r="Y1774" s="163" t="str">
        <f t="shared" ca="1" si="420"/>
        <v/>
      </c>
      <c r="Z1774" s="165"/>
      <c r="AA1774" s="155" t="str">
        <f ca="1">IF(C1774="","",IF(OR(D1774&lt;NgayBatDau,D1774&gt;NgayKetThuc),"Ngày tháng phải nằm trong kỳ báo cáo",IF(AND(G1774&lt;&gt;"",COUNTIF(D.2[Tên khách hàng],G1774)=0),"Tên KH chưa khai báo trong DSKH",IF(AND(H1774&lt;&gt;"",COUNTIF(D.1[Tên sản phẩm],H1774)=0),"SP này chưa khai báo trong DSSP",""))))</f>
        <v/>
      </c>
      <c r="AB1774" s="23" t="str">
        <f t="shared" ca="1" si="406"/>
        <v/>
      </c>
      <c r="AC1774" s="23" t="str">
        <f t="shared" ca="1" si="407"/>
        <v/>
      </c>
      <c r="AD1774" s="23" t="str">
        <f t="shared" ca="1" si="408"/>
        <v/>
      </c>
      <c r="AE1774" s="68" t="str">
        <f t="shared" ca="1" si="409"/>
        <v/>
      </c>
      <c r="AF1774" s="69" t="str">
        <f>IF(OR(H1774="",S1774=""),"",S1774-(SUM(L1774,M1774)*INDEX(D.1[Đơn giá],MATCH(H1774,D.1[Tên sản phẩm],0))))</f>
        <v/>
      </c>
      <c r="AG1774" s="90" t="str">
        <f t="shared" ca="1" si="410"/>
        <v/>
      </c>
      <c r="AH1774" s="90"/>
    </row>
    <row r="1775" spans="2:34" ht="27.75" customHeight="1" x14ac:dyDescent="0.2">
      <c r="B1775" s="154">
        <f t="shared" si="411"/>
        <v>1772</v>
      </c>
      <c r="C1775" s="155" t="str">
        <f t="shared" ca="1" si="412"/>
        <v/>
      </c>
      <c r="D1775" s="156" t="str">
        <f t="shared" ca="1" si="413"/>
        <v/>
      </c>
      <c r="E1775" s="157" t="str">
        <f t="shared" ca="1" si="414"/>
        <v/>
      </c>
      <c r="F1775" s="157"/>
      <c r="G1775" s="158" t="str">
        <f t="shared" ca="1" si="415"/>
        <v/>
      </c>
      <c r="H1775" s="159"/>
      <c r="I1775" s="160" t="str">
        <f>IF(H1775="","",INDEX(D.1[Quy cách],MATCH(H1775,D.1[Tên sản phẩm],0)))</f>
        <v/>
      </c>
      <c r="J1775" s="35" t="str">
        <f>IF(H1775="","",INDEX(D.1[ĐVT],MATCH(H1775,D.1[Tên sản phẩm],0)))</f>
        <v/>
      </c>
      <c r="K1775" s="163" t="str">
        <f>IF(H1775="","",INDEX(D.1[Đơn giá bán
(Tham khảo)],MATCH(H1775,D.1[Tên sản phẩm],0)))</f>
        <v/>
      </c>
      <c r="L1775" s="162"/>
      <c r="M1775" s="159"/>
      <c r="N1775" s="159"/>
      <c r="O1775" s="159"/>
      <c r="P1775" s="163" t="str">
        <f t="shared" si="416"/>
        <v/>
      </c>
      <c r="Q1775" s="164"/>
      <c r="R1775" s="162"/>
      <c r="S1775" s="163" t="str">
        <f t="shared" si="417"/>
        <v/>
      </c>
      <c r="T1775" s="164" t="str">
        <f t="shared" ca="1" si="418"/>
        <v/>
      </c>
      <c r="U1775" s="163" t="str">
        <f t="shared" si="419"/>
        <v/>
      </c>
      <c r="V1775" s="163" t="str">
        <f ca="1">IF(AND(C1775&lt;&gt;"",C1775&lt;&gt;OFFSET(C1775,1,0)),SUMIFS(B.2[Giá có thuế],B.2[Số ĐK],C1775),"")</f>
        <v/>
      </c>
      <c r="W1775" s="159"/>
      <c r="X1775" s="161" t="str">
        <f>IF(W1775="","",'Thông Tin Chung'!$L$3)</f>
        <v/>
      </c>
      <c r="Y1775" s="163" t="str">
        <f t="shared" ca="1" si="420"/>
        <v/>
      </c>
      <c r="Z1775" s="165"/>
      <c r="AA1775" s="155" t="str">
        <f ca="1">IF(C1775="","",IF(OR(D1775&lt;NgayBatDau,D1775&gt;NgayKetThuc),"Ngày tháng phải nằm trong kỳ báo cáo",IF(AND(G1775&lt;&gt;"",COUNTIF(D.2[Tên khách hàng],G1775)=0),"Tên KH chưa khai báo trong DSKH",IF(AND(H1775&lt;&gt;"",COUNTIF(D.1[Tên sản phẩm],H1775)=0),"SP này chưa khai báo trong DSSP",""))))</f>
        <v/>
      </c>
      <c r="AB1775" s="23" t="str">
        <f t="shared" ca="1" si="406"/>
        <v/>
      </c>
      <c r="AC1775" s="23" t="str">
        <f t="shared" ca="1" si="407"/>
        <v/>
      </c>
      <c r="AD1775" s="23" t="str">
        <f t="shared" ca="1" si="408"/>
        <v/>
      </c>
      <c r="AE1775" s="68" t="str">
        <f t="shared" ca="1" si="409"/>
        <v/>
      </c>
      <c r="AF1775" s="69" t="str">
        <f>IF(OR(H1775="",S1775=""),"",S1775-(SUM(L1775,M1775)*INDEX(D.1[Đơn giá],MATCH(H1775,D.1[Tên sản phẩm],0))))</f>
        <v/>
      </c>
      <c r="AG1775" s="90" t="str">
        <f t="shared" ca="1" si="410"/>
        <v/>
      </c>
      <c r="AH1775" s="90"/>
    </row>
    <row r="1776" spans="2:34" ht="27.75" customHeight="1" x14ac:dyDescent="0.2">
      <c r="B1776" s="154">
        <f t="shared" si="411"/>
        <v>1773</v>
      </c>
      <c r="C1776" s="155" t="str">
        <f t="shared" ca="1" si="412"/>
        <v/>
      </c>
      <c r="D1776" s="156" t="str">
        <f t="shared" ca="1" si="413"/>
        <v/>
      </c>
      <c r="E1776" s="157" t="str">
        <f t="shared" ca="1" si="414"/>
        <v/>
      </c>
      <c r="F1776" s="157"/>
      <c r="G1776" s="158" t="str">
        <f t="shared" ca="1" si="415"/>
        <v/>
      </c>
      <c r="H1776" s="159"/>
      <c r="I1776" s="160" t="str">
        <f>IF(H1776="","",INDEX(D.1[Quy cách],MATCH(H1776,D.1[Tên sản phẩm],0)))</f>
        <v/>
      </c>
      <c r="J1776" s="35" t="str">
        <f>IF(H1776="","",INDEX(D.1[ĐVT],MATCH(H1776,D.1[Tên sản phẩm],0)))</f>
        <v/>
      </c>
      <c r="K1776" s="163" t="str">
        <f>IF(H1776="","",INDEX(D.1[Đơn giá bán
(Tham khảo)],MATCH(H1776,D.1[Tên sản phẩm],0)))</f>
        <v/>
      </c>
      <c r="L1776" s="162"/>
      <c r="M1776" s="159"/>
      <c r="N1776" s="159"/>
      <c r="O1776" s="159"/>
      <c r="P1776" s="163" t="str">
        <f t="shared" si="416"/>
        <v/>
      </c>
      <c r="Q1776" s="164"/>
      <c r="R1776" s="162"/>
      <c r="S1776" s="163" t="str">
        <f t="shared" si="417"/>
        <v/>
      </c>
      <c r="T1776" s="164" t="str">
        <f t="shared" ca="1" si="418"/>
        <v/>
      </c>
      <c r="U1776" s="163" t="str">
        <f t="shared" si="419"/>
        <v/>
      </c>
      <c r="V1776" s="163" t="str">
        <f ca="1">IF(AND(C1776&lt;&gt;"",C1776&lt;&gt;OFFSET(C1776,1,0)),SUMIFS(B.2[Giá có thuế],B.2[Số ĐK],C1776),"")</f>
        <v/>
      </c>
      <c r="W1776" s="159"/>
      <c r="X1776" s="161" t="str">
        <f>IF(W1776="","",'Thông Tin Chung'!$L$3)</f>
        <v/>
      </c>
      <c r="Y1776" s="163" t="str">
        <f t="shared" ca="1" si="420"/>
        <v/>
      </c>
      <c r="Z1776" s="165"/>
      <c r="AA1776" s="155" t="str">
        <f ca="1">IF(C1776="","",IF(OR(D1776&lt;NgayBatDau,D1776&gt;NgayKetThuc),"Ngày tháng phải nằm trong kỳ báo cáo",IF(AND(G1776&lt;&gt;"",COUNTIF(D.2[Tên khách hàng],G1776)=0),"Tên KH chưa khai báo trong DSKH",IF(AND(H1776&lt;&gt;"",COUNTIF(D.1[Tên sản phẩm],H1776)=0),"SP này chưa khai báo trong DSSP",""))))</f>
        <v/>
      </c>
      <c r="AB1776" s="23" t="str">
        <f t="shared" ca="1" si="406"/>
        <v/>
      </c>
      <c r="AC1776" s="23" t="str">
        <f t="shared" ca="1" si="407"/>
        <v/>
      </c>
      <c r="AD1776" s="23" t="str">
        <f t="shared" ca="1" si="408"/>
        <v/>
      </c>
      <c r="AE1776" s="68" t="str">
        <f t="shared" ca="1" si="409"/>
        <v/>
      </c>
      <c r="AF1776" s="69" t="str">
        <f>IF(OR(H1776="",S1776=""),"",S1776-(SUM(L1776,M1776)*INDEX(D.1[Đơn giá],MATCH(H1776,D.1[Tên sản phẩm],0))))</f>
        <v/>
      </c>
      <c r="AG1776" s="90" t="str">
        <f t="shared" ca="1" si="410"/>
        <v/>
      </c>
      <c r="AH1776" s="90"/>
    </row>
    <row r="1777" spans="2:34" ht="27.75" customHeight="1" x14ac:dyDescent="0.2">
      <c r="B1777" s="154">
        <f t="shared" si="411"/>
        <v>1774</v>
      </c>
      <c r="C1777" s="155" t="str">
        <f t="shared" ca="1" si="412"/>
        <v/>
      </c>
      <c r="D1777" s="156" t="str">
        <f t="shared" ca="1" si="413"/>
        <v/>
      </c>
      <c r="E1777" s="157" t="str">
        <f t="shared" ca="1" si="414"/>
        <v/>
      </c>
      <c r="F1777" s="157"/>
      <c r="G1777" s="158" t="str">
        <f t="shared" ca="1" si="415"/>
        <v/>
      </c>
      <c r="H1777" s="159"/>
      <c r="I1777" s="160" t="str">
        <f>IF(H1777="","",INDEX(D.1[Quy cách],MATCH(H1777,D.1[Tên sản phẩm],0)))</f>
        <v/>
      </c>
      <c r="J1777" s="35" t="str">
        <f>IF(H1777="","",INDEX(D.1[ĐVT],MATCH(H1777,D.1[Tên sản phẩm],0)))</f>
        <v/>
      </c>
      <c r="K1777" s="163" t="str">
        <f>IF(H1777="","",INDEX(D.1[Đơn giá bán
(Tham khảo)],MATCH(H1777,D.1[Tên sản phẩm],0)))</f>
        <v/>
      </c>
      <c r="L1777" s="162"/>
      <c r="M1777" s="159"/>
      <c r="N1777" s="159"/>
      <c r="O1777" s="159"/>
      <c r="P1777" s="163" t="str">
        <f t="shared" si="416"/>
        <v/>
      </c>
      <c r="Q1777" s="164"/>
      <c r="R1777" s="162"/>
      <c r="S1777" s="163" t="str">
        <f t="shared" si="417"/>
        <v/>
      </c>
      <c r="T1777" s="164" t="str">
        <f t="shared" ca="1" si="418"/>
        <v/>
      </c>
      <c r="U1777" s="163" t="str">
        <f t="shared" si="419"/>
        <v/>
      </c>
      <c r="V1777" s="163" t="str">
        <f ca="1">IF(AND(C1777&lt;&gt;"",C1777&lt;&gt;OFFSET(C1777,1,0)),SUMIFS(B.2[Giá có thuế],B.2[Số ĐK],C1777),"")</f>
        <v/>
      </c>
      <c r="W1777" s="159"/>
      <c r="X1777" s="161" t="str">
        <f>IF(W1777="","",'Thông Tin Chung'!$L$3)</f>
        <v/>
      </c>
      <c r="Y1777" s="163" t="str">
        <f t="shared" ca="1" si="420"/>
        <v/>
      </c>
      <c r="Z1777" s="165"/>
      <c r="AA1777" s="155" t="str">
        <f ca="1">IF(C1777="","",IF(OR(D1777&lt;NgayBatDau,D1777&gt;NgayKetThuc),"Ngày tháng phải nằm trong kỳ báo cáo",IF(AND(G1777&lt;&gt;"",COUNTIF(D.2[Tên khách hàng],G1777)=0),"Tên KH chưa khai báo trong DSKH",IF(AND(H1777&lt;&gt;"",COUNTIF(D.1[Tên sản phẩm],H1777)=0),"SP này chưa khai báo trong DSSP",""))))</f>
        <v/>
      </c>
      <c r="AB1777" s="23" t="str">
        <f t="shared" ca="1" si="406"/>
        <v/>
      </c>
      <c r="AC1777" s="23" t="str">
        <f t="shared" ca="1" si="407"/>
        <v/>
      </c>
      <c r="AD1777" s="23" t="str">
        <f t="shared" ca="1" si="408"/>
        <v/>
      </c>
      <c r="AE1777" s="68" t="str">
        <f t="shared" ca="1" si="409"/>
        <v/>
      </c>
      <c r="AF1777" s="69" t="str">
        <f>IF(OR(H1777="",S1777=""),"",S1777-(SUM(L1777,M1777)*INDEX(D.1[Đơn giá],MATCH(H1777,D.1[Tên sản phẩm],0))))</f>
        <v/>
      </c>
      <c r="AG1777" s="90" t="str">
        <f t="shared" ca="1" si="410"/>
        <v/>
      </c>
      <c r="AH1777" s="90"/>
    </row>
    <row r="1778" spans="2:34" ht="27.75" customHeight="1" x14ac:dyDescent="0.2">
      <c r="B1778" s="154">
        <f t="shared" si="411"/>
        <v>1775</v>
      </c>
      <c r="C1778" s="155" t="str">
        <f t="shared" ca="1" si="412"/>
        <v/>
      </c>
      <c r="D1778" s="156" t="str">
        <f t="shared" ca="1" si="413"/>
        <v/>
      </c>
      <c r="E1778" s="157" t="str">
        <f t="shared" ca="1" si="414"/>
        <v/>
      </c>
      <c r="F1778" s="157"/>
      <c r="G1778" s="158" t="str">
        <f t="shared" ca="1" si="415"/>
        <v/>
      </c>
      <c r="H1778" s="159"/>
      <c r="I1778" s="160" t="str">
        <f>IF(H1778="","",INDEX(D.1[Quy cách],MATCH(H1778,D.1[Tên sản phẩm],0)))</f>
        <v/>
      </c>
      <c r="J1778" s="35" t="str">
        <f>IF(H1778="","",INDEX(D.1[ĐVT],MATCH(H1778,D.1[Tên sản phẩm],0)))</f>
        <v/>
      </c>
      <c r="K1778" s="163" t="str">
        <f>IF(H1778="","",INDEX(D.1[Đơn giá bán
(Tham khảo)],MATCH(H1778,D.1[Tên sản phẩm],0)))</f>
        <v/>
      </c>
      <c r="L1778" s="162"/>
      <c r="M1778" s="159"/>
      <c r="N1778" s="159"/>
      <c r="O1778" s="159"/>
      <c r="P1778" s="163" t="str">
        <f t="shared" si="416"/>
        <v/>
      </c>
      <c r="Q1778" s="164"/>
      <c r="R1778" s="162"/>
      <c r="S1778" s="163" t="str">
        <f t="shared" si="417"/>
        <v/>
      </c>
      <c r="T1778" s="164" t="str">
        <f t="shared" ca="1" si="418"/>
        <v/>
      </c>
      <c r="U1778" s="163" t="str">
        <f t="shared" si="419"/>
        <v/>
      </c>
      <c r="V1778" s="163" t="str">
        <f ca="1">IF(AND(C1778&lt;&gt;"",C1778&lt;&gt;OFFSET(C1778,1,0)),SUMIFS(B.2[Giá có thuế],B.2[Số ĐK],C1778),"")</f>
        <v/>
      </c>
      <c r="W1778" s="159"/>
      <c r="X1778" s="161" t="str">
        <f>IF(W1778="","",'Thông Tin Chung'!$L$3)</f>
        <v/>
      </c>
      <c r="Y1778" s="163" t="str">
        <f t="shared" ca="1" si="420"/>
        <v/>
      </c>
      <c r="Z1778" s="165"/>
      <c r="AA1778" s="155" t="str">
        <f ca="1">IF(C1778="","",IF(OR(D1778&lt;NgayBatDau,D1778&gt;NgayKetThuc),"Ngày tháng phải nằm trong kỳ báo cáo",IF(AND(G1778&lt;&gt;"",COUNTIF(D.2[Tên khách hàng],G1778)=0),"Tên KH chưa khai báo trong DSKH",IF(AND(H1778&lt;&gt;"",COUNTIF(D.1[Tên sản phẩm],H1778)=0),"SP này chưa khai báo trong DSSP",""))))</f>
        <v/>
      </c>
      <c r="AB1778" s="23" t="str">
        <f t="shared" ca="1" si="406"/>
        <v/>
      </c>
      <c r="AC1778" s="23" t="str">
        <f t="shared" ca="1" si="407"/>
        <v/>
      </c>
      <c r="AD1778" s="23" t="str">
        <f t="shared" ca="1" si="408"/>
        <v/>
      </c>
      <c r="AE1778" s="68" t="str">
        <f t="shared" ca="1" si="409"/>
        <v/>
      </c>
      <c r="AF1778" s="69" t="str">
        <f>IF(OR(H1778="",S1778=""),"",S1778-(SUM(L1778,M1778)*INDEX(D.1[Đơn giá],MATCH(H1778,D.1[Tên sản phẩm],0))))</f>
        <v/>
      </c>
      <c r="AG1778" s="90" t="str">
        <f t="shared" ca="1" si="410"/>
        <v/>
      </c>
      <c r="AH1778" s="90"/>
    </row>
    <row r="1779" spans="2:34" ht="27.75" customHeight="1" x14ac:dyDescent="0.2">
      <c r="B1779" s="154">
        <f t="shared" si="411"/>
        <v>1776</v>
      </c>
      <c r="C1779" s="155" t="str">
        <f t="shared" ca="1" si="412"/>
        <v/>
      </c>
      <c r="D1779" s="156" t="str">
        <f t="shared" ca="1" si="413"/>
        <v/>
      </c>
      <c r="E1779" s="157" t="str">
        <f t="shared" ca="1" si="414"/>
        <v/>
      </c>
      <c r="F1779" s="157"/>
      <c r="G1779" s="158" t="str">
        <f t="shared" ca="1" si="415"/>
        <v/>
      </c>
      <c r="H1779" s="159"/>
      <c r="I1779" s="160" t="str">
        <f>IF(H1779="","",INDEX(D.1[Quy cách],MATCH(H1779,D.1[Tên sản phẩm],0)))</f>
        <v/>
      </c>
      <c r="J1779" s="35" t="str">
        <f>IF(H1779="","",INDEX(D.1[ĐVT],MATCH(H1779,D.1[Tên sản phẩm],0)))</f>
        <v/>
      </c>
      <c r="K1779" s="163" t="str">
        <f>IF(H1779="","",INDEX(D.1[Đơn giá bán
(Tham khảo)],MATCH(H1779,D.1[Tên sản phẩm],0)))</f>
        <v/>
      </c>
      <c r="L1779" s="162"/>
      <c r="M1779" s="159"/>
      <c r="N1779" s="159"/>
      <c r="O1779" s="159"/>
      <c r="P1779" s="163" t="str">
        <f t="shared" si="416"/>
        <v/>
      </c>
      <c r="Q1779" s="164"/>
      <c r="R1779" s="162"/>
      <c r="S1779" s="163" t="str">
        <f t="shared" si="417"/>
        <v/>
      </c>
      <c r="T1779" s="164" t="str">
        <f t="shared" ca="1" si="418"/>
        <v/>
      </c>
      <c r="U1779" s="163" t="str">
        <f t="shared" si="419"/>
        <v/>
      </c>
      <c r="V1779" s="163" t="str">
        <f ca="1">IF(AND(C1779&lt;&gt;"",C1779&lt;&gt;OFFSET(C1779,1,0)),SUMIFS(B.2[Giá có thuế],B.2[Số ĐK],C1779),"")</f>
        <v/>
      </c>
      <c r="W1779" s="159"/>
      <c r="X1779" s="161" t="str">
        <f>IF(W1779="","",'Thông Tin Chung'!$L$3)</f>
        <v/>
      </c>
      <c r="Y1779" s="163" t="str">
        <f t="shared" ca="1" si="420"/>
        <v/>
      </c>
      <c r="Z1779" s="165"/>
      <c r="AA1779" s="155" t="str">
        <f ca="1">IF(C1779="","",IF(OR(D1779&lt;NgayBatDau,D1779&gt;NgayKetThuc),"Ngày tháng phải nằm trong kỳ báo cáo",IF(AND(G1779&lt;&gt;"",COUNTIF(D.2[Tên khách hàng],G1779)=0),"Tên KH chưa khai báo trong DSKH",IF(AND(H1779&lt;&gt;"",COUNTIF(D.1[Tên sản phẩm],H1779)=0),"SP này chưa khai báo trong DSSP",""))))</f>
        <v/>
      </c>
      <c r="AB1779" s="23" t="str">
        <f t="shared" ca="1" si="406"/>
        <v/>
      </c>
      <c r="AC1779" s="23" t="str">
        <f t="shared" ca="1" si="407"/>
        <v/>
      </c>
      <c r="AD1779" s="23" t="str">
        <f t="shared" ca="1" si="408"/>
        <v/>
      </c>
      <c r="AE1779" s="68" t="str">
        <f t="shared" ca="1" si="409"/>
        <v/>
      </c>
      <c r="AF1779" s="69" t="str">
        <f>IF(OR(H1779="",S1779=""),"",S1779-(SUM(L1779,M1779)*INDEX(D.1[Đơn giá],MATCH(H1779,D.1[Tên sản phẩm],0))))</f>
        <v/>
      </c>
      <c r="AG1779" s="90" t="str">
        <f t="shared" ca="1" si="410"/>
        <v/>
      </c>
      <c r="AH1779" s="90"/>
    </row>
    <row r="1780" spans="2:34" ht="27.75" customHeight="1" x14ac:dyDescent="0.2">
      <c r="B1780" s="154">
        <f t="shared" si="411"/>
        <v>1777</v>
      </c>
      <c r="C1780" s="155" t="str">
        <f t="shared" ca="1" si="412"/>
        <v/>
      </c>
      <c r="D1780" s="156" t="str">
        <f t="shared" ca="1" si="413"/>
        <v/>
      </c>
      <c r="E1780" s="157" t="str">
        <f t="shared" ca="1" si="414"/>
        <v/>
      </c>
      <c r="F1780" s="157"/>
      <c r="G1780" s="158" t="str">
        <f t="shared" ca="1" si="415"/>
        <v/>
      </c>
      <c r="H1780" s="159"/>
      <c r="I1780" s="160" t="str">
        <f>IF(H1780="","",INDEX(D.1[Quy cách],MATCH(H1780,D.1[Tên sản phẩm],0)))</f>
        <v/>
      </c>
      <c r="J1780" s="35" t="str">
        <f>IF(H1780="","",INDEX(D.1[ĐVT],MATCH(H1780,D.1[Tên sản phẩm],0)))</f>
        <v/>
      </c>
      <c r="K1780" s="163" t="str">
        <f>IF(H1780="","",INDEX(D.1[Đơn giá bán
(Tham khảo)],MATCH(H1780,D.1[Tên sản phẩm],0)))</f>
        <v/>
      </c>
      <c r="L1780" s="162"/>
      <c r="M1780" s="159"/>
      <c r="N1780" s="159"/>
      <c r="O1780" s="159"/>
      <c r="P1780" s="163" t="str">
        <f t="shared" si="416"/>
        <v/>
      </c>
      <c r="Q1780" s="164"/>
      <c r="R1780" s="162"/>
      <c r="S1780" s="163" t="str">
        <f t="shared" si="417"/>
        <v/>
      </c>
      <c r="T1780" s="164" t="str">
        <f t="shared" ca="1" si="418"/>
        <v/>
      </c>
      <c r="U1780" s="163" t="str">
        <f t="shared" si="419"/>
        <v/>
      </c>
      <c r="V1780" s="163" t="str">
        <f ca="1">IF(AND(C1780&lt;&gt;"",C1780&lt;&gt;OFFSET(C1780,1,0)),SUMIFS(B.2[Giá có thuế],B.2[Số ĐK],C1780),"")</f>
        <v/>
      </c>
      <c r="W1780" s="159"/>
      <c r="X1780" s="161" t="str">
        <f>IF(W1780="","",'Thông Tin Chung'!$L$3)</f>
        <v/>
      </c>
      <c r="Y1780" s="163" t="str">
        <f t="shared" ca="1" si="420"/>
        <v/>
      </c>
      <c r="Z1780" s="165"/>
      <c r="AA1780" s="155" t="str">
        <f ca="1">IF(C1780="","",IF(OR(D1780&lt;NgayBatDau,D1780&gt;NgayKetThuc),"Ngày tháng phải nằm trong kỳ báo cáo",IF(AND(G1780&lt;&gt;"",COUNTIF(D.2[Tên khách hàng],G1780)=0),"Tên KH chưa khai báo trong DSKH",IF(AND(H1780&lt;&gt;"",COUNTIF(D.1[Tên sản phẩm],H1780)=0),"SP này chưa khai báo trong DSSP",""))))</f>
        <v/>
      </c>
      <c r="AB1780" s="23" t="str">
        <f t="shared" ca="1" si="406"/>
        <v/>
      </c>
      <c r="AC1780" s="23" t="str">
        <f t="shared" ca="1" si="407"/>
        <v/>
      </c>
      <c r="AD1780" s="23" t="str">
        <f t="shared" ca="1" si="408"/>
        <v/>
      </c>
      <c r="AE1780" s="68" t="str">
        <f t="shared" ca="1" si="409"/>
        <v/>
      </c>
      <c r="AF1780" s="69" t="str">
        <f>IF(OR(H1780="",S1780=""),"",S1780-(SUM(L1780,M1780)*INDEX(D.1[Đơn giá],MATCH(H1780,D.1[Tên sản phẩm],0))))</f>
        <v/>
      </c>
      <c r="AG1780" s="90" t="str">
        <f t="shared" ca="1" si="410"/>
        <v/>
      </c>
      <c r="AH1780" s="90"/>
    </row>
    <row r="1781" spans="2:34" ht="27.75" customHeight="1" x14ac:dyDescent="0.2">
      <c r="B1781" s="154">
        <f t="shared" si="411"/>
        <v>1778</v>
      </c>
      <c r="C1781" s="155" t="str">
        <f t="shared" ca="1" si="412"/>
        <v/>
      </c>
      <c r="D1781" s="156" t="str">
        <f t="shared" ca="1" si="413"/>
        <v/>
      </c>
      <c r="E1781" s="157" t="str">
        <f t="shared" ca="1" si="414"/>
        <v/>
      </c>
      <c r="F1781" s="157"/>
      <c r="G1781" s="158" t="str">
        <f t="shared" ca="1" si="415"/>
        <v/>
      </c>
      <c r="H1781" s="159"/>
      <c r="I1781" s="160" t="str">
        <f>IF(H1781="","",INDEX(D.1[Quy cách],MATCH(H1781,D.1[Tên sản phẩm],0)))</f>
        <v/>
      </c>
      <c r="J1781" s="35" t="str">
        <f>IF(H1781="","",INDEX(D.1[ĐVT],MATCH(H1781,D.1[Tên sản phẩm],0)))</f>
        <v/>
      </c>
      <c r="K1781" s="163" t="str">
        <f>IF(H1781="","",INDEX(D.1[Đơn giá bán
(Tham khảo)],MATCH(H1781,D.1[Tên sản phẩm],0)))</f>
        <v/>
      </c>
      <c r="L1781" s="162"/>
      <c r="M1781" s="159"/>
      <c r="N1781" s="159"/>
      <c r="O1781" s="159"/>
      <c r="P1781" s="163" t="str">
        <f t="shared" si="416"/>
        <v/>
      </c>
      <c r="Q1781" s="164"/>
      <c r="R1781" s="162"/>
      <c r="S1781" s="163" t="str">
        <f t="shared" si="417"/>
        <v/>
      </c>
      <c r="T1781" s="164" t="str">
        <f t="shared" ca="1" si="418"/>
        <v/>
      </c>
      <c r="U1781" s="163" t="str">
        <f t="shared" si="419"/>
        <v/>
      </c>
      <c r="V1781" s="163" t="str">
        <f ca="1">IF(AND(C1781&lt;&gt;"",C1781&lt;&gt;OFFSET(C1781,1,0)),SUMIFS(B.2[Giá có thuế],B.2[Số ĐK],C1781),"")</f>
        <v/>
      </c>
      <c r="W1781" s="159"/>
      <c r="X1781" s="161" t="str">
        <f>IF(W1781="","",'Thông Tin Chung'!$L$3)</f>
        <v/>
      </c>
      <c r="Y1781" s="163" t="str">
        <f t="shared" ca="1" si="420"/>
        <v/>
      </c>
      <c r="Z1781" s="165"/>
      <c r="AA1781" s="155" t="str">
        <f ca="1">IF(C1781="","",IF(OR(D1781&lt;NgayBatDau,D1781&gt;NgayKetThuc),"Ngày tháng phải nằm trong kỳ báo cáo",IF(AND(G1781&lt;&gt;"",COUNTIF(D.2[Tên khách hàng],G1781)=0),"Tên KH chưa khai báo trong DSKH",IF(AND(H1781&lt;&gt;"",COUNTIF(D.1[Tên sản phẩm],H1781)=0),"SP này chưa khai báo trong DSSP",""))))</f>
        <v/>
      </c>
      <c r="AB1781" s="23" t="str">
        <f t="shared" ca="1" si="406"/>
        <v/>
      </c>
      <c r="AC1781" s="23" t="str">
        <f t="shared" ca="1" si="407"/>
        <v/>
      </c>
      <c r="AD1781" s="23" t="str">
        <f t="shared" ca="1" si="408"/>
        <v/>
      </c>
      <c r="AE1781" s="68" t="str">
        <f t="shared" ca="1" si="409"/>
        <v/>
      </c>
      <c r="AF1781" s="69" t="str">
        <f>IF(OR(H1781="",S1781=""),"",S1781-(SUM(L1781,M1781)*INDEX(D.1[Đơn giá],MATCH(H1781,D.1[Tên sản phẩm],0))))</f>
        <v/>
      </c>
      <c r="AG1781" s="90" t="str">
        <f t="shared" ca="1" si="410"/>
        <v/>
      </c>
      <c r="AH1781" s="90"/>
    </row>
    <row r="1782" spans="2:34" ht="27.75" customHeight="1" x14ac:dyDescent="0.2">
      <c r="B1782" s="154">
        <f t="shared" si="411"/>
        <v>1779</v>
      </c>
      <c r="C1782" s="155" t="str">
        <f t="shared" ca="1" si="412"/>
        <v/>
      </c>
      <c r="D1782" s="156" t="str">
        <f t="shared" ca="1" si="413"/>
        <v/>
      </c>
      <c r="E1782" s="157" t="str">
        <f t="shared" ca="1" si="414"/>
        <v/>
      </c>
      <c r="F1782" s="157"/>
      <c r="G1782" s="158" t="str">
        <f t="shared" ca="1" si="415"/>
        <v/>
      </c>
      <c r="H1782" s="159"/>
      <c r="I1782" s="160" t="str">
        <f>IF(H1782="","",INDEX(D.1[Quy cách],MATCH(H1782,D.1[Tên sản phẩm],0)))</f>
        <v/>
      </c>
      <c r="J1782" s="35" t="str">
        <f>IF(H1782="","",INDEX(D.1[ĐVT],MATCH(H1782,D.1[Tên sản phẩm],0)))</f>
        <v/>
      </c>
      <c r="K1782" s="163" t="str">
        <f>IF(H1782="","",INDEX(D.1[Đơn giá bán
(Tham khảo)],MATCH(H1782,D.1[Tên sản phẩm],0)))</f>
        <v/>
      </c>
      <c r="L1782" s="162"/>
      <c r="M1782" s="159"/>
      <c r="N1782" s="159"/>
      <c r="O1782" s="159"/>
      <c r="P1782" s="163" t="str">
        <f t="shared" si="416"/>
        <v/>
      </c>
      <c r="Q1782" s="164"/>
      <c r="R1782" s="162"/>
      <c r="S1782" s="163" t="str">
        <f t="shared" si="417"/>
        <v/>
      </c>
      <c r="T1782" s="164" t="str">
        <f t="shared" ca="1" si="418"/>
        <v/>
      </c>
      <c r="U1782" s="163" t="str">
        <f t="shared" si="419"/>
        <v/>
      </c>
      <c r="V1782" s="163" t="str">
        <f ca="1">IF(AND(C1782&lt;&gt;"",C1782&lt;&gt;OFFSET(C1782,1,0)),SUMIFS(B.2[Giá có thuế],B.2[Số ĐK],C1782),"")</f>
        <v/>
      </c>
      <c r="W1782" s="159"/>
      <c r="X1782" s="161" t="str">
        <f>IF(W1782="","",'Thông Tin Chung'!$L$3)</f>
        <v/>
      </c>
      <c r="Y1782" s="163" t="str">
        <f t="shared" ca="1" si="420"/>
        <v/>
      </c>
      <c r="Z1782" s="165"/>
      <c r="AA1782" s="155" t="str">
        <f ca="1">IF(C1782="","",IF(OR(D1782&lt;NgayBatDau,D1782&gt;NgayKetThuc),"Ngày tháng phải nằm trong kỳ báo cáo",IF(AND(G1782&lt;&gt;"",COUNTIF(D.2[Tên khách hàng],G1782)=0),"Tên KH chưa khai báo trong DSKH",IF(AND(H1782&lt;&gt;"",COUNTIF(D.1[Tên sản phẩm],H1782)=0),"SP này chưa khai báo trong DSSP",""))))</f>
        <v/>
      </c>
      <c r="AB1782" s="23" t="str">
        <f t="shared" ca="1" si="406"/>
        <v/>
      </c>
      <c r="AC1782" s="23" t="str">
        <f t="shared" ca="1" si="407"/>
        <v/>
      </c>
      <c r="AD1782" s="23" t="str">
        <f t="shared" ca="1" si="408"/>
        <v/>
      </c>
      <c r="AE1782" s="68" t="str">
        <f t="shared" ca="1" si="409"/>
        <v/>
      </c>
      <c r="AF1782" s="69" t="str">
        <f>IF(OR(H1782="",S1782=""),"",S1782-(SUM(L1782,M1782)*INDEX(D.1[Đơn giá],MATCH(H1782,D.1[Tên sản phẩm],0))))</f>
        <v/>
      </c>
      <c r="AG1782" s="90" t="str">
        <f t="shared" ca="1" si="410"/>
        <v/>
      </c>
      <c r="AH1782" s="90"/>
    </row>
    <row r="1783" spans="2:34" ht="27.75" customHeight="1" x14ac:dyDescent="0.2">
      <c r="B1783" s="154">
        <f t="shared" si="411"/>
        <v>1780</v>
      </c>
      <c r="C1783" s="155" t="str">
        <f t="shared" ca="1" si="412"/>
        <v/>
      </c>
      <c r="D1783" s="156" t="str">
        <f t="shared" ca="1" si="413"/>
        <v/>
      </c>
      <c r="E1783" s="157" t="str">
        <f t="shared" ca="1" si="414"/>
        <v/>
      </c>
      <c r="F1783" s="157"/>
      <c r="G1783" s="158" t="str">
        <f t="shared" ca="1" si="415"/>
        <v/>
      </c>
      <c r="H1783" s="159"/>
      <c r="I1783" s="160" t="str">
        <f>IF(H1783="","",INDEX(D.1[Quy cách],MATCH(H1783,D.1[Tên sản phẩm],0)))</f>
        <v/>
      </c>
      <c r="J1783" s="35" t="str">
        <f>IF(H1783="","",INDEX(D.1[ĐVT],MATCH(H1783,D.1[Tên sản phẩm],0)))</f>
        <v/>
      </c>
      <c r="K1783" s="163" t="str">
        <f>IF(H1783="","",INDEX(D.1[Đơn giá bán
(Tham khảo)],MATCH(H1783,D.1[Tên sản phẩm],0)))</f>
        <v/>
      </c>
      <c r="L1783" s="162"/>
      <c r="M1783" s="159"/>
      <c r="N1783" s="159"/>
      <c r="O1783" s="159"/>
      <c r="P1783" s="163" t="str">
        <f t="shared" si="416"/>
        <v/>
      </c>
      <c r="Q1783" s="164"/>
      <c r="R1783" s="162"/>
      <c r="S1783" s="163" t="str">
        <f t="shared" si="417"/>
        <v/>
      </c>
      <c r="T1783" s="164" t="str">
        <f t="shared" ca="1" si="418"/>
        <v/>
      </c>
      <c r="U1783" s="163" t="str">
        <f t="shared" si="419"/>
        <v/>
      </c>
      <c r="V1783" s="163" t="str">
        <f ca="1">IF(AND(C1783&lt;&gt;"",C1783&lt;&gt;OFFSET(C1783,1,0)),SUMIFS(B.2[Giá có thuế],B.2[Số ĐK],C1783),"")</f>
        <v/>
      </c>
      <c r="W1783" s="159"/>
      <c r="X1783" s="161" t="str">
        <f>IF(W1783="","",'Thông Tin Chung'!$L$3)</f>
        <v/>
      </c>
      <c r="Y1783" s="163" t="str">
        <f t="shared" ca="1" si="420"/>
        <v/>
      </c>
      <c r="Z1783" s="165"/>
      <c r="AA1783" s="155" t="str">
        <f ca="1">IF(C1783="","",IF(OR(D1783&lt;NgayBatDau,D1783&gt;NgayKetThuc),"Ngày tháng phải nằm trong kỳ báo cáo",IF(AND(G1783&lt;&gt;"",COUNTIF(D.2[Tên khách hàng],G1783)=0),"Tên KH chưa khai báo trong DSKH",IF(AND(H1783&lt;&gt;"",COUNTIF(D.1[Tên sản phẩm],H1783)=0),"SP này chưa khai báo trong DSSP",""))))</f>
        <v/>
      </c>
      <c r="AB1783" s="23" t="str">
        <f t="shared" ca="1" si="406"/>
        <v/>
      </c>
      <c r="AC1783" s="23" t="str">
        <f t="shared" ca="1" si="407"/>
        <v/>
      </c>
      <c r="AD1783" s="23" t="str">
        <f t="shared" ca="1" si="408"/>
        <v/>
      </c>
      <c r="AE1783" s="68" t="str">
        <f t="shared" ca="1" si="409"/>
        <v/>
      </c>
      <c r="AF1783" s="69" t="str">
        <f>IF(OR(H1783="",S1783=""),"",S1783-(SUM(L1783,M1783)*INDEX(D.1[Đơn giá],MATCH(H1783,D.1[Tên sản phẩm],0))))</f>
        <v/>
      </c>
      <c r="AG1783" s="90" t="str">
        <f t="shared" ca="1" si="410"/>
        <v/>
      </c>
      <c r="AH1783" s="90"/>
    </row>
    <row r="1784" spans="2:34" ht="27.75" customHeight="1" x14ac:dyDescent="0.2">
      <c r="B1784" s="154">
        <f t="shared" si="411"/>
        <v>1781</v>
      </c>
      <c r="C1784" s="155" t="str">
        <f t="shared" ca="1" si="412"/>
        <v/>
      </c>
      <c r="D1784" s="156" t="str">
        <f t="shared" ca="1" si="413"/>
        <v/>
      </c>
      <c r="E1784" s="157" t="str">
        <f t="shared" ca="1" si="414"/>
        <v/>
      </c>
      <c r="F1784" s="157"/>
      <c r="G1784" s="158" t="str">
        <f t="shared" ca="1" si="415"/>
        <v/>
      </c>
      <c r="H1784" s="159"/>
      <c r="I1784" s="160" t="str">
        <f>IF(H1784="","",INDEX(D.1[Quy cách],MATCH(H1784,D.1[Tên sản phẩm],0)))</f>
        <v/>
      </c>
      <c r="J1784" s="35" t="str">
        <f>IF(H1784="","",INDEX(D.1[ĐVT],MATCH(H1784,D.1[Tên sản phẩm],0)))</f>
        <v/>
      </c>
      <c r="K1784" s="163" t="str">
        <f>IF(H1784="","",INDEX(D.1[Đơn giá bán
(Tham khảo)],MATCH(H1784,D.1[Tên sản phẩm],0)))</f>
        <v/>
      </c>
      <c r="L1784" s="162"/>
      <c r="M1784" s="159"/>
      <c r="N1784" s="159"/>
      <c r="O1784" s="159"/>
      <c r="P1784" s="163" t="str">
        <f t="shared" si="416"/>
        <v/>
      </c>
      <c r="Q1784" s="164"/>
      <c r="R1784" s="162"/>
      <c r="S1784" s="163" t="str">
        <f t="shared" si="417"/>
        <v/>
      </c>
      <c r="T1784" s="164" t="str">
        <f t="shared" ca="1" si="418"/>
        <v/>
      </c>
      <c r="U1784" s="163" t="str">
        <f t="shared" si="419"/>
        <v/>
      </c>
      <c r="V1784" s="163" t="str">
        <f ca="1">IF(AND(C1784&lt;&gt;"",C1784&lt;&gt;OFFSET(C1784,1,0)),SUMIFS(B.2[Giá có thuế],B.2[Số ĐK],C1784),"")</f>
        <v/>
      </c>
      <c r="W1784" s="159"/>
      <c r="X1784" s="161" t="str">
        <f>IF(W1784="","",'Thông Tin Chung'!$L$3)</f>
        <v/>
      </c>
      <c r="Y1784" s="163" t="str">
        <f t="shared" ca="1" si="420"/>
        <v/>
      </c>
      <c r="Z1784" s="165"/>
      <c r="AA1784" s="155" t="str">
        <f ca="1">IF(C1784="","",IF(OR(D1784&lt;NgayBatDau,D1784&gt;NgayKetThuc),"Ngày tháng phải nằm trong kỳ báo cáo",IF(AND(G1784&lt;&gt;"",COUNTIF(D.2[Tên khách hàng],G1784)=0),"Tên KH chưa khai báo trong DSKH",IF(AND(H1784&lt;&gt;"",COUNTIF(D.1[Tên sản phẩm],H1784)=0),"SP này chưa khai báo trong DSSP",""))))</f>
        <v/>
      </c>
      <c r="AB1784" s="23" t="str">
        <f t="shared" ca="1" si="406"/>
        <v/>
      </c>
      <c r="AC1784" s="23" t="str">
        <f t="shared" ca="1" si="407"/>
        <v/>
      </c>
      <c r="AD1784" s="23" t="str">
        <f t="shared" ca="1" si="408"/>
        <v/>
      </c>
      <c r="AE1784" s="68" t="str">
        <f t="shared" ca="1" si="409"/>
        <v/>
      </c>
      <c r="AF1784" s="69" t="str">
        <f>IF(OR(H1784="",S1784=""),"",S1784-(SUM(L1784,M1784)*INDEX(D.1[Đơn giá],MATCH(H1784,D.1[Tên sản phẩm],0))))</f>
        <v/>
      </c>
      <c r="AG1784" s="90" t="str">
        <f t="shared" ca="1" si="410"/>
        <v/>
      </c>
      <c r="AH1784" s="90"/>
    </row>
    <row r="1785" spans="2:34" ht="27.75" customHeight="1" x14ac:dyDescent="0.2">
      <c r="B1785" s="154">
        <f t="shared" si="411"/>
        <v>1782</v>
      </c>
      <c r="C1785" s="155" t="str">
        <f t="shared" ca="1" si="412"/>
        <v/>
      </c>
      <c r="D1785" s="156" t="str">
        <f t="shared" ca="1" si="413"/>
        <v/>
      </c>
      <c r="E1785" s="157" t="str">
        <f t="shared" ca="1" si="414"/>
        <v/>
      </c>
      <c r="F1785" s="157"/>
      <c r="G1785" s="158" t="str">
        <f t="shared" ca="1" si="415"/>
        <v/>
      </c>
      <c r="H1785" s="159"/>
      <c r="I1785" s="160" t="str">
        <f>IF(H1785="","",INDEX(D.1[Quy cách],MATCH(H1785,D.1[Tên sản phẩm],0)))</f>
        <v/>
      </c>
      <c r="J1785" s="35" t="str">
        <f>IF(H1785="","",INDEX(D.1[ĐVT],MATCH(H1785,D.1[Tên sản phẩm],0)))</f>
        <v/>
      </c>
      <c r="K1785" s="163" t="str">
        <f>IF(H1785="","",INDEX(D.1[Đơn giá bán
(Tham khảo)],MATCH(H1785,D.1[Tên sản phẩm],0)))</f>
        <v/>
      </c>
      <c r="L1785" s="162"/>
      <c r="M1785" s="159"/>
      <c r="N1785" s="159"/>
      <c r="O1785" s="159"/>
      <c r="P1785" s="163" t="str">
        <f t="shared" si="416"/>
        <v/>
      </c>
      <c r="Q1785" s="164"/>
      <c r="R1785" s="162"/>
      <c r="S1785" s="163" t="str">
        <f t="shared" si="417"/>
        <v/>
      </c>
      <c r="T1785" s="164" t="str">
        <f t="shared" ca="1" si="418"/>
        <v/>
      </c>
      <c r="U1785" s="163" t="str">
        <f t="shared" si="419"/>
        <v/>
      </c>
      <c r="V1785" s="163" t="str">
        <f ca="1">IF(AND(C1785&lt;&gt;"",C1785&lt;&gt;OFFSET(C1785,1,0)),SUMIFS(B.2[Giá có thuế],B.2[Số ĐK],C1785),"")</f>
        <v/>
      </c>
      <c r="W1785" s="159"/>
      <c r="X1785" s="161" t="str">
        <f>IF(W1785="","",'Thông Tin Chung'!$L$3)</f>
        <v/>
      </c>
      <c r="Y1785" s="163" t="str">
        <f t="shared" ca="1" si="420"/>
        <v/>
      </c>
      <c r="Z1785" s="165"/>
      <c r="AA1785" s="155" t="str">
        <f ca="1">IF(C1785="","",IF(OR(D1785&lt;NgayBatDau,D1785&gt;NgayKetThuc),"Ngày tháng phải nằm trong kỳ báo cáo",IF(AND(G1785&lt;&gt;"",COUNTIF(D.2[Tên khách hàng],G1785)=0),"Tên KH chưa khai báo trong DSKH",IF(AND(H1785&lt;&gt;"",COUNTIF(D.1[Tên sản phẩm],H1785)=0),"SP này chưa khai báo trong DSSP",""))))</f>
        <v/>
      </c>
      <c r="AB1785" s="23" t="str">
        <f t="shared" ca="1" si="406"/>
        <v/>
      </c>
      <c r="AC1785" s="23" t="str">
        <f t="shared" ca="1" si="407"/>
        <v/>
      </c>
      <c r="AD1785" s="23" t="str">
        <f t="shared" ca="1" si="408"/>
        <v/>
      </c>
      <c r="AE1785" s="68" t="str">
        <f t="shared" ca="1" si="409"/>
        <v/>
      </c>
      <c r="AF1785" s="69" t="str">
        <f>IF(OR(H1785="",S1785=""),"",S1785-(SUM(L1785,M1785)*INDEX(D.1[Đơn giá],MATCH(H1785,D.1[Tên sản phẩm],0))))</f>
        <v/>
      </c>
      <c r="AG1785" s="90" t="str">
        <f t="shared" ca="1" si="410"/>
        <v/>
      </c>
      <c r="AH1785" s="90"/>
    </row>
    <row r="1786" spans="2:34" ht="27.75" customHeight="1" x14ac:dyDescent="0.2">
      <c r="B1786" s="154">
        <f t="shared" si="411"/>
        <v>1783</v>
      </c>
      <c r="C1786" s="155" t="str">
        <f t="shared" ca="1" si="412"/>
        <v/>
      </c>
      <c r="D1786" s="156" t="str">
        <f t="shared" ca="1" si="413"/>
        <v/>
      </c>
      <c r="E1786" s="157" t="str">
        <f t="shared" ca="1" si="414"/>
        <v/>
      </c>
      <c r="F1786" s="157"/>
      <c r="G1786" s="158" t="str">
        <f t="shared" ca="1" si="415"/>
        <v/>
      </c>
      <c r="H1786" s="159"/>
      <c r="I1786" s="160" t="str">
        <f>IF(H1786="","",INDEX(D.1[Quy cách],MATCH(H1786,D.1[Tên sản phẩm],0)))</f>
        <v/>
      </c>
      <c r="J1786" s="35" t="str">
        <f>IF(H1786="","",INDEX(D.1[ĐVT],MATCH(H1786,D.1[Tên sản phẩm],0)))</f>
        <v/>
      </c>
      <c r="K1786" s="163" t="str">
        <f>IF(H1786="","",INDEX(D.1[Đơn giá bán
(Tham khảo)],MATCH(H1786,D.1[Tên sản phẩm],0)))</f>
        <v/>
      </c>
      <c r="L1786" s="162"/>
      <c r="M1786" s="159"/>
      <c r="N1786" s="159"/>
      <c r="O1786" s="159"/>
      <c r="P1786" s="163" t="str">
        <f t="shared" si="416"/>
        <v/>
      </c>
      <c r="Q1786" s="164"/>
      <c r="R1786" s="162"/>
      <c r="S1786" s="163" t="str">
        <f t="shared" si="417"/>
        <v/>
      </c>
      <c r="T1786" s="164" t="str">
        <f t="shared" ca="1" si="418"/>
        <v/>
      </c>
      <c r="U1786" s="163" t="str">
        <f t="shared" si="419"/>
        <v/>
      </c>
      <c r="V1786" s="163" t="str">
        <f ca="1">IF(AND(C1786&lt;&gt;"",C1786&lt;&gt;OFFSET(C1786,1,0)),SUMIFS(B.2[Giá có thuế],B.2[Số ĐK],C1786),"")</f>
        <v/>
      </c>
      <c r="W1786" s="159"/>
      <c r="X1786" s="161" t="str">
        <f>IF(W1786="","",'Thông Tin Chung'!$L$3)</f>
        <v/>
      </c>
      <c r="Y1786" s="163" t="str">
        <f t="shared" ca="1" si="420"/>
        <v/>
      </c>
      <c r="Z1786" s="165"/>
      <c r="AA1786" s="155" t="str">
        <f ca="1">IF(C1786="","",IF(OR(D1786&lt;NgayBatDau,D1786&gt;NgayKetThuc),"Ngày tháng phải nằm trong kỳ báo cáo",IF(AND(G1786&lt;&gt;"",COUNTIF(D.2[Tên khách hàng],G1786)=0),"Tên KH chưa khai báo trong DSKH",IF(AND(H1786&lt;&gt;"",COUNTIF(D.1[Tên sản phẩm],H1786)=0),"SP này chưa khai báo trong DSSP",""))))</f>
        <v/>
      </c>
      <c r="AB1786" s="23" t="str">
        <f t="shared" ca="1" si="406"/>
        <v/>
      </c>
      <c r="AC1786" s="23" t="str">
        <f t="shared" ca="1" si="407"/>
        <v/>
      </c>
      <c r="AD1786" s="23" t="str">
        <f t="shared" ca="1" si="408"/>
        <v/>
      </c>
      <c r="AE1786" s="68" t="str">
        <f t="shared" ca="1" si="409"/>
        <v/>
      </c>
      <c r="AF1786" s="69" t="str">
        <f>IF(OR(H1786="",S1786=""),"",S1786-(SUM(L1786,M1786)*INDEX(D.1[Đơn giá],MATCH(H1786,D.1[Tên sản phẩm],0))))</f>
        <v/>
      </c>
      <c r="AG1786" s="90" t="str">
        <f t="shared" ca="1" si="410"/>
        <v/>
      </c>
      <c r="AH1786" s="90"/>
    </row>
    <row r="1787" spans="2:34" ht="27.75" customHeight="1" x14ac:dyDescent="0.2">
      <c r="B1787" s="154">
        <f t="shared" si="411"/>
        <v>1784</v>
      </c>
      <c r="C1787" s="155" t="str">
        <f t="shared" ca="1" si="412"/>
        <v/>
      </c>
      <c r="D1787" s="156" t="str">
        <f t="shared" ca="1" si="413"/>
        <v/>
      </c>
      <c r="E1787" s="157" t="str">
        <f t="shared" ca="1" si="414"/>
        <v/>
      </c>
      <c r="F1787" s="157"/>
      <c r="G1787" s="158" t="str">
        <f t="shared" ca="1" si="415"/>
        <v/>
      </c>
      <c r="H1787" s="159"/>
      <c r="I1787" s="160" t="str">
        <f>IF(H1787="","",INDEX(D.1[Quy cách],MATCH(H1787,D.1[Tên sản phẩm],0)))</f>
        <v/>
      </c>
      <c r="J1787" s="35" t="str">
        <f>IF(H1787="","",INDEX(D.1[ĐVT],MATCH(H1787,D.1[Tên sản phẩm],0)))</f>
        <v/>
      </c>
      <c r="K1787" s="163" t="str">
        <f>IF(H1787="","",INDEX(D.1[Đơn giá bán
(Tham khảo)],MATCH(H1787,D.1[Tên sản phẩm],0)))</f>
        <v/>
      </c>
      <c r="L1787" s="162"/>
      <c r="M1787" s="159"/>
      <c r="N1787" s="159"/>
      <c r="O1787" s="159"/>
      <c r="P1787" s="163" t="str">
        <f t="shared" si="416"/>
        <v/>
      </c>
      <c r="Q1787" s="164"/>
      <c r="R1787" s="162"/>
      <c r="S1787" s="163" t="str">
        <f t="shared" si="417"/>
        <v/>
      </c>
      <c r="T1787" s="164" t="str">
        <f t="shared" ca="1" si="418"/>
        <v/>
      </c>
      <c r="U1787" s="163" t="str">
        <f t="shared" si="419"/>
        <v/>
      </c>
      <c r="V1787" s="163" t="str">
        <f ca="1">IF(AND(C1787&lt;&gt;"",C1787&lt;&gt;OFFSET(C1787,1,0)),SUMIFS(B.2[Giá có thuế],B.2[Số ĐK],C1787),"")</f>
        <v/>
      </c>
      <c r="W1787" s="159"/>
      <c r="X1787" s="161" t="str">
        <f>IF(W1787="","",'Thông Tin Chung'!$L$3)</f>
        <v/>
      </c>
      <c r="Y1787" s="163" t="str">
        <f t="shared" ca="1" si="420"/>
        <v/>
      </c>
      <c r="Z1787" s="165"/>
      <c r="AA1787" s="155" t="str">
        <f ca="1">IF(C1787="","",IF(OR(D1787&lt;NgayBatDau,D1787&gt;NgayKetThuc),"Ngày tháng phải nằm trong kỳ báo cáo",IF(AND(G1787&lt;&gt;"",COUNTIF(D.2[Tên khách hàng],G1787)=0),"Tên KH chưa khai báo trong DSKH",IF(AND(H1787&lt;&gt;"",COUNTIF(D.1[Tên sản phẩm],H1787)=0),"SP này chưa khai báo trong DSSP",""))))</f>
        <v/>
      </c>
      <c r="AB1787" s="23" t="str">
        <f t="shared" ca="1" si="406"/>
        <v/>
      </c>
      <c r="AC1787" s="23" t="str">
        <f t="shared" ca="1" si="407"/>
        <v/>
      </c>
      <c r="AD1787" s="23" t="str">
        <f t="shared" ca="1" si="408"/>
        <v/>
      </c>
      <c r="AE1787" s="68" t="str">
        <f t="shared" ca="1" si="409"/>
        <v/>
      </c>
      <c r="AF1787" s="69" t="str">
        <f>IF(OR(H1787="",S1787=""),"",S1787-(SUM(L1787,M1787)*INDEX(D.1[Đơn giá],MATCH(H1787,D.1[Tên sản phẩm],0))))</f>
        <v/>
      </c>
      <c r="AG1787" s="90" t="str">
        <f t="shared" ca="1" si="410"/>
        <v/>
      </c>
      <c r="AH1787" s="90"/>
    </row>
    <row r="1788" spans="2:34" ht="27.75" customHeight="1" x14ac:dyDescent="0.2">
      <c r="B1788" s="154">
        <f t="shared" si="411"/>
        <v>1785</v>
      </c>
      <c r="C1788" s="155" t="str">
        <f t="shared" ca="1" si="412"/>
        <v/>
      </c>
      <c r="D1788" s="156" t="str">
        <f t="shared" ca="1" si="413"/>
        <v/>
      </c>
      <c r="E1788" s="157" t="str">
        <f t="shared" ca="1" si="414"/>
        <v/>
      </c>
      <c r="F1788" s="157"/>
      <c r="G1788" s="158" t="str">
        <f t="shared" ca="1" si="415"/>
        <v/>
      </c>
      <c r="H1788" s="159"/>
      <c r="I1788" s="160" t="str">
        <f>IF(H1788="","",INDEX(D.1[Quy cách],MATCH(H1788,D.1[Tên sản phẩm],0)))</f>
        <v/>
      </c>
      <c r="J1788" s="35" t="str">
        <f>IF(H1788="","",INDEX(D.1[ĐVT],MATCH(H1788,D.1[Tên sản phẩm],0)))</f>
        <v/>
      </c>
      <c r="K1788" s="163" t="str">
        <f>IF(H1788="","",INDEX(D.1[Đơn giá bán
(Tham khảo)],MATCH(H1788,D.1[Tên sản phẩm],0)))</f>
        <v/>
      </c>
      <c r="L1788" s="162"/>
      <c r="M1788" s="159"/>
      <c r="N1788" s="159"/>
      <c r="O1788" s="159"/>
      <c r="P1788" s="163" t="str">
        <f t="shared" si="416"/>
        <v/>
      </c>
      <c r="Q1788" s="164"/>
      <c r="R1788" s="162"/>
      <c r="S1788" s="163" t="str">
        <f t="shared" si="417"/>
        <v/>
      </c>
      <c r="T1788" s="164" t="str">
        <f t="shared" ca="1" si="418"/>
        <v/>
      </c>
      <c r="U1788" s="163" t="str">
        <f t="shared" si="419"/>
        <v/>
      </c>
      <c r="V1788" s="163" t="str">
        <f ca="1">IF(AND(C1788&lt;&gt;"",C1788&lt;&gt;OFFSET(C1788,1,0)),SUMIFS(B.2[Giá có thuế],B.2[Số ĐK],C1788),"")</f>
        <v/>
      </c>
      <c r="W1788" s="159"/>
      <c r="X1788" s="161" t="str">
        <f>IF(W1788="","",'Thông Tin Chung'!$L$3)</f>
        <v/>
      </c>
      <c r="Y1788" s="163" t="str">
        <f t="shared" ca="1" si="420"/>
        <v/>
      </c>
      <c r="Z1788" s="165"/>
      <c r="AA1788" s="155" t="str">
        <f ca="1">IF(C1788="","",IF(OR(D1788&lt;NgayBatDau,D1788&gt;NgayKetThuc),"Ngày tháng phải nằm trong kỳ báo cáo",IF(AND(G1788&lt;&gt;"",COUNTIF(D.2[Tên khách hàng],G1788)=0),"Tên KH chưa khai báo trong DSKH",IF(AND(H1788&lt;&gt;"",COUNTIF(D.1[Tên sản phẩm],H1788)=0),"SP này chưa khai báo trong DSSP",""))))</f>
        <v/>
      </c>
      <c r="AB1788" s="23" t="str">
        <f t="shared" ca="1" si="406"/>
        <v/>
      </c>
      <c r="AC1788" s="23" t="str">
        <f t="shared" ca="1" si="407"/>
        <v/>
      </c>
      <c r="AD1788" s="23" t="str">
        <f t="shared" ca="1" si="408"/>
        <v/>
      </c>
      <c r="AE1788" s="68" t="str">
        <f t="shared" ca="1" si="409"/>
        <v/>
      </c>
      <c r="AF1788" s="69" t="str">
        <f>IF(OR(H1788="",S1788=""),"",S1788-(SUM(L1788,M1788)*INDEX(D.1[Đơn giá],MATCH(H1788,D.1[Tên sản phẩm],0))))</f>
        <v/>
      </c>
      <c r="AG1788" s="90" t="str">
        <f t="shared" ca="1" si="410"/>
        <v/>
      </c>
      <c r="AH1788" s="90"/>
    </row>
    <row r="1789" spans="2:34" ht="27.75" customHeight="1" x14ac:dyDescent="0.2">
      <c r="B1789" s="154">
        <f t="shared" si="411"/>
        <v>1786</v>
      </c>
      <c r="C1789" s="155" t="str">
        <f t="shared" ca="1" si="412"/>
        <v/>
      </c>
      <c r="D1789" s="156" t="str">
        <f t="shared" ca="1" si="413"/>
        <v/>
      </c>
      <c r="E1789" s="157" t="str">
        <f t="shared" ca="1" si="414"/>
        <v/>
      </c>
      <c r="F1789" s="157"/>
      <c r="G1789" s="158" t="str">
        <f t="shared" ca="1" si="415"/>
        <v/>
      </c>
      <c r="H1789" s="159"/>
      <c r="I1789" s="160" t="str">
        <f>IF(H1789="","",INDEX(D.1[Quy cách],MATCH(H1789,D.1[Tên sản phẩm],0)))</f>
        <v/>
      </c>
      <c r="J1789" s="35" t="str">
        <f>IF(H1789="","",INDEX(D.1[ĐVT],MATCH(H1789,D.1[Tên sản phẩm],0)))</f>
        <v/>
      </c>
      <c r="K1789" s="163" t="str">
        <f>IF(H1789="","",INDEX(D.1[Đơn giá bán
(Tham khảo)],MATCH(H1789,D.1[Tên sản phẩm],0)))</f>
        <v/>
      </c>
      <c r="L1789" s="162"/>
      <c r="M1789" s="159"/>
      <c r="N1789" s="159"/>
      <c r="O1789" s="159"/>
      <c r="P1789" s="163" t="str">
        <f t="shared" si="416"/>
        <v/>
      </c>
      <c r="Q1789" s="164"/>
      <c r="R1789" s="162"/>
      <c r="S1789" s="163" t="str">
        <f t="shared" si="417"/>
        <v/>
      </c>
      <c r="T1789" s="164" t="str">
        <f t="shared" ca="1" si="418"/>
        <v/>
      </c>
      <c r="U1789" s="163" t="str">
        <f t="shared" si="419"/>
        <v/>
      </c>
      <c r="V1789" s="163" t="str">
        <f ca="1">IF(AND(C1789&lt;&gt;"",C1789&lt;&gt;OFFSET(C1789,1,0)),SUMIFS(B.2[Giá có thuế],B.2[Số ĐK],C1789),"")</f>
        <v/>
      </c>
      <c r="W1789" s="159"/>
      <c r="X1789" s="161" t="str">
        <f>IF(W1789="","",'Thông Tin Chung'!$L$3)</f>
        <v/>
      </c>
      <c r="Y1789" s="163" t="str">
        <f t="shared" ca="1" si="420"/>
        <v/>
      </c>
      <c r="Z1789" s="165"/>
      <c r="AA1789" s="155" t="str">
        <f ca="1">IF(C1789="","",IF(OR(D1789&lt;NgayBatDau,D1789&gt;NgayKetThuc),"Ngày tháng phải nằm trong kỳ báo cáo",IF(AND(G1789&lt;&gt;"",COUNTIF(D.2[Tên khách hàng],G1789)=0),"Tên KH chưa khai báo trong DSKH",IF(AND(H1789&lt;&gt;"",COUNTIF(D.1[Tên sản phẩm],H1789)=0),"SP này chưa khai báo trong DSSP",""))))</f>
        <v/>
      </c>
      <c r="AB1789" s="23" t="str">
        <f t="shared" ca="1" si="406"/>
        <v/>
      </c>
      <c r="AC1789" s="23" t="str">
        <f t="shared" ca="1" si="407"/>
        <v/>
      </c>
      <c r="AD1789" s="23" t="str">
        <f t="shared" ca="1" si="408"/>
        <v/>
      </c>
      <c r="AE1789" s="68" t="str">
        <f t="shared" ca="1" si="409"/>
        <v/>
      </c>
      <c r="AF1789" s="69" t="str">
        <f>IF(OR(H1789="",S1789=""),"",S1789-(SUM(L1789,M1789)*INDEX(D.1[Đơn giá],MATCH(H1789,D.1[Tên sản phẩm],0))))</f>
        <v/>
      </c>
      <c r="AG1789" s="90" t="str">
        <f t="shared" ca="1" si="410"/>
        <v/>
      </c>
      <c r="AH1789" s="90"/>
    </row>
    <row r="1790" spans="2:34" ht="27.75" customHeight="1" x14ac:dyDescent="0.2">
      <c r="B1790" s="154">
        <f t="shared" si="411"/>
        <v>1787</v>
      </c>
      <c r="C1790" s="155" t="str">
        <f t="shared" ca="1" si="412"/>
        <v/>
      </c>
      <c r="D1790" s="156" t="str">
        <f t="shared" ca="1" si="413"/>
        <v/>
      </c>
      <c r="E1790" s="157" t="str">
        <f t="shared" ca="1" si="414"/>
        <v/>
      </c>
      <c r="F1790" s="157"/>
      <c r="G1790" s="158" t="str">
        <f t="shared" ca="1" si="415"/>
        <v/>
      </c>
      <c r="H1790" s="159"/>
      <c r="I1790" s="160" t="str">
        <f>IF(H1790="","",INDEX(D.1[Quy cách],MATCH(H1790,D.1[Tên sản phẩm],0)))</f>
        <v/>
      </c>
      <c r="J1790" s="35" t="str">
        <f>IF(H1790="","",INDEX(D.1[ĐVT],MATCH(H1790,D.1[Tên sản phẩm],0)))</f>
        <v/>
      </c>
      <c r="K1790" s="163" t="str">
        <f>IF(H1790="","",INDEX(D.1[Đơn giá bán
(Tham khảo)],MATCH(H1790,D.1[Tên sản phẩm],0)))</f>
        <v/>
      </c>
      <c r="L1790" s="162"/>
      <c r="M1790" s="159"/>
      <c r="N1790" s="159"/>
      <c r="O1790" s="159"/>
      <c r="P1790" s="163" t="str">
        <f t="shared" si="416"/>
        <v/>
      </c>
      <c r="Q1790" s="164"/>
      <c r="R1790" s="162"/>
      <c r="S1790" s="163" t="str">
        <f t="shared" si="417"/>
        <v/>
      </c>
      <c r="T1790" s="164" t="str">
        <f t="shared" ca="1" si="418"/>
        <v/>
      </c>
      <c r="U1790" s="163" t="str">
        <f t="shared" si="419"/>
        <v/>
      </c>
      <c r="V1790" s="163" t="str">
        <f ca="1">IF(AND(C1790&lt;&gt;"",C1790&lt;&gt;OFFSET(C1790,1,0)),SUMIFS(B.2[Giá có thuế],B.2[Số ĐK],C1790),"")</f>
        <v/>
      </c>
      <c r="W1790" s="159"/>
      <c r="X1790" s="161" t="str">
        <f>IF(W1790="","",'Thông Tin Chung'!$L$3)</f>
        <v/>
      </c>
      <c r="Y1790" s="163" t="str">
        <f t="shared" ca="1" si="420"/>
        <v/>
      </c>
      <c r="Z1790" s="165"/>
      <c r="AA1790" s="155" t="str">
        <f ca="1">IF(C1790="","",IF(OR(D1790&lt;NgayBatDau,D1790&gt;NgayKetThuc),"Ngày tháng phải nằm trong kỳ báo cáo",IF(AND(G1790&lt;&gt;"",COUNTIF(D.2[Tên khách hàng],G1790)=0),"Tên KH chưa khai báo trong DSKH",IF(AND(H1790&lt;&gt;"",COUNTIF(D.1[Tên sản phẩm],H1790)=0),"SP này chưa khai báo trong DSSP",""))))</f>
        <v/>
      </c>
      <c r="AB1790" s="23" t="str">
        <f t="shared" ca="1" si="406"/>
        <v/>
      </c>
      <c r="AC1790" s="23" t="str">
        <f t="shared" ca="1" si="407"/>
        <v/>
      </c>
      <c r="AD1790" s="23" t="str">
        <f t="shared" ca="1" si="408"/>
        <v/>
      </c>
      <c r="AE1790" s="68" t="str">
        <f t="shared" ca="1" si="409"/>
        <v/>
      </c>
      <c r="AF1790" s="69" t="str">
        <f>IF(OR(H1790="",S1790=""),"",S1790-(SUM(L1790,M1790)*INDEX(D.1[Đơn giá],MATCH(H1790,D.1[Tên sản phẩm],0))))</f>
        <v/>
      </c>
      <c r="AG1790" s="90" t="str">
        <f t="shared" ca="1" si="410"/>
        <v/>
      </c>
      <c r="AH1790" s="90"/>
    </row>
    <row r="1791" spans="2:34" ht="27.75" customHeight="1" x14ac:dyDescent="0.2">
      <c r="B1791" s="154">
        <f t="shared" si="411"/>
        <v>1788</v>
      </c>
      <c r="C1791" s="155" t="str">
        <f t="shared" ca="1" si="412"/>
        <v/>
      </c>
      <c r="D1791" s="156" t="str">
        <f t="shared" ca="1" si="413"/>
        <v/>
      </c>
      <c r="E1791" s="157" t="str">
        <f t="shared" ca="1" si="414"/>
        <v/>
      </c>
      <c r="F1791" s="157"/>
      <c r="G1791" s="158" t="str">
        <f t="shared" ca="1" si="415"/>
        <v/>
      </c>
      <c r="H1791" s="159"/>
      <c r="I1791" s="160" t="str">
        <f>IF(H1791="","",INDEX(D.1[Quy cách],MATCH(H1791,D.1[Tên sản phẩm],0)))</f>
        <v/>
      </c>
      <c r="J1791" s="35" t="str">
        <f>IF(H1791="","",INDEX(D.1[ĐVT],MATCH(H1791,D.1[Tên sản phẩm],0)))</f>
        <v/>
      </c>
      <c r="K1791" s="163" t="str">
        <f>IF(H1791="","",INDEX(D.1[Đơn giá bán
(Tham khảo)],MATCH(H1791,D.1[Tên sản phẩm],0)))</f>
        <v/>
      </c>
      <c r="L1791" s="162"/>
      <c r="M1791" s="159"/>
      <c r="N1791" s="159"/>
      <c r="O1791" s="159"/>
      <c r="P1791" s="163" t="str">
        <f t="shared" si="416"/>
        <v/>
      </c>
      <c r="Q1791" s="164"/>
      <c r="R1791" s="162"/>
      <c r="S1791" s="163" t="str">
        <f t="shared" si="417"/>
        <v/>
      </c>
      <c r="T1791" s="164" t="str">
        <f t="shared" ca="1" si="418"/>
        <v/>
      </c>
      <c r="U1791" s="163" t="str">
        <f t="shared" si="419"/>
        <v/>
      </c>
      <c r="V1791" s="163" t="str">
        <f ca="1">IF(AND(C1791&lt;&gt;"",C1791&lt;&gt;OFFSET(C1791,1,0)),SUMIFS(B.2[Giá có thuế],B.2[Số ĐK],C1791),"")</f>
        <v/>
      </c>
      <c r="W1791" s="159"/>
      <c r="X1791" s="161" t="str">
        <f>IF(W1791="","",'Thông Tin Chung'!$L$3)</f>
        <v/>
      </c>
      <c r="Y1791" s="163" t="str">
        <f t="shared" ca="1" si="420"/>
        <v/>
      </c>
      <c r="Z1791" s="165"/>
      <c r="AA1791" s="155" t="str">
        <f ca="1">IF(C1791="","",IF(OR(D1791&lt;NgayBatDau,D1791&gt;NgayKetThuc),"Ngày tháng phải nằm trong kỳ báo cáo",IF(AND(G1791&lt;&gt;"",COUNTIF(D.2[Tên khách hàng],G1791)=0),"Tên KH chưa khai báo trong DSKH",IF(AND(H1791&lt;&gt;"",COUNTIF(D.1[Tên sản phẩm],H1791)=0),"SP này chưa khai báo trong DSSP",""))))</f>
        <v/>
      </c>
      <c r="AB1791" s="23" t="str">
        <f t="shared" ca="1" si="406"/>
        <v/>
      </c>
      <c r="AC1791" s="23" t="str">
        <f t="shared" ca="1" si="407"/>
        <v/>
      </c>
      <c r="AD1791" s="23" t="str">
        <f t="shared" ca="1" si="408"/>
        <v/>
      </c>
      <c r="AE1791" s="68" t="str">
        <f t="shared" ca="1" si="409"/>
        <v/>
      </c>
      <c r="AF1791" s="69" t="str">
        <f>IF(OR(H1791="",S1791=""),"",S1791-(SUM(L1791,M1791)*INDEX(D.1[Đơn giá],MATCH(H1791,D.1[Tên sản phẩm],0))))</f>
        <v/>
      </c>
      <c r="AG1791" s="90" t="str">
        <f t="shared" ca="1" si="410"/>
        <v/>
      </c>
      <c r="AH1791" s="90"/>
    </row>
    <row r="1792" spans="2:34" ht="27.75" customHeight="1" x14ac:dyDescent="0.2">
      <c r="B1792" s="154">
        <f t="shared" si="411"/>
        <v>1789</v>
      </c>
      <c r="C1792" s="155" t="str">
        <f t="shared" ca="1" si="412"/>
        <v/>
      </c>
      <c r="D1792" s="156" t="str">
        <f t="shared" ca="1" si="413"/>
        <v/>
      </c>
      <c r="E1792" s="157" t="str">
        <f t="shared" ca="1" si="414"/>
        <v/>
      </c>
      <c r="F1792" s="157"/>
      <c r="G1792" s="158" t="str">
        <f t="shared" ca="1" si="415"/>
        <v/>
      </c>
      <c r="H1792" s="159"/>
      <c r="I1792" s="160" t="str">
        <f>IF(H1792="","",INDEX(D.1[Quy cách],MATCH(H1792,D.1[Tên sản phẩm],0)))</f>
        <v/>
      </c>
      <c r="J1792" s="35" t="str">
        <f>IF(H1792="","",INDEX(D.1[ĐVT],MATCH(H1792,D.1[Tên sản phẩm],0)))</f>
        <v/>
      </c>
      <c r="K1792" s="163" t="str">
        <f>IF(H1792="","",INDEX(D.1[Đơn giá bán
(Tham khảo)],MATCH(H1792,D.1[Tên sản phẩm],0)))</f>
        <v/>
      </c>
      <c r="L1792" s="162"/>
      <c r="M1792" s="159"/>
      <c r="N1792" s="159"/>
      <c r="O1792" s="159"/>
      <c r="P1792" s="163" t="str">
        <f t="shared" si="416"/>
        <v/>
      </c>
      <c r="Q1792" s="164"/>
      <c r="R1792" s="162"/>
      <c r="S1792" s="163" t="str">
        <f t="shared" si="417"/>
        <v/>
      </c>
      <c r="T1792" s="164" t="str">
        <f t="shared" ca="1" si="418"/>
        <v/>
      </c>
      <c r="U1792" s="163" t="str">
        <f t="shared" si="419"/>
        <v/>
      </c>
      <c r="V1792" s="163" t="str">
        <f ca="1">IF(AND(C1792&lt;&gt;"",C1792&lt;&gt;OFFSET(C1792,1,0)),SUMIFS(B.2[Giá có thuế],B.2[Số ĐK],C1792),"")</f>
        <v/>
      </c>
      <c r="W1792" s="159"/>
      <c r="X1792" s="161" t="str">
        <f>IF(W1792="","",'Thông Tin Chung'!$L$3)</f>
        <v/>
      </c>
      <c r="Y1792" s="163" t="str">
        <f t="shared" ca="1" si="420"/>
        <v/>
      </c>
      <c r="Z1792" s="165"/>
      <c r="AA1792" s="155" t="str">
        <f ca="1">IF(C1792="","",IF(OR(D1792&lt;NgayBatDau,D1792&gt;NgayKetThuc),"Ngày tháng phải nằm trong kỳ báo cáo",IF(AND(G1792&lt;&gt;"",COUNTIF(D.2[Tên khách hàng],G1792)=0),"Tên KH chưa khai báo trong DSKH",IF(AND(H1792&lt;&gt;"",COUNTIF(D.1[Tên sản phẩm],H1792)=0),"SP này chưa khai báo trong DSSP",""))))</f>
        <v/>
      </c>
      <c r="AB1792" s="23" t="str">
        <f t="shared" ca="1" si="406"/>
        <v/>
      </c>
      <c r="AC1792" s="23" t="str">
        <f t="shared" ca="1" si="407"/>
        <v/>
      </c>
      <c r="AD1792" s="23" t="str">
        <f t="shared" ca="1" si="408"/>
        <v/>
      </c>
      <c r="AE1792" s="68" t="str">
        <f t="shared" ca="1" si="409"/>
        <v/>
      </c>
      <c r="AF1792" s="69" t="str">
        <f>IF(OR(H1792="",S1792=""),"",S1792-(SUM(L1792,M1792)*INDEX(D.1[Đơn giá],MATCH(H1792,D.1[Tên sản phẩm],0))))</f>
        <v/>
      </c>
      <c r="AG1792" s="90" t="str">
        <f t="shared" ca="1" si="410"/>
        <v/>
      </c>
      <c r="AH1792" s="90"/>
    </row>
    <row r="1793" spans="2:34" ht="27.75" customHeight="1" x14ac:dyDescent="0.2">
      <c r="B1793" s="154">
        <f t="shared" si="411"/>
        <v>1790</v>
      </c>
      <c r="C1793" s="155" t="str">
        <f t="shared" ca="1" si="412"/>
        <v/>
      </c>
      <c r="D1793" s="156" t="str">
        <f t="shared" ca="1" si="413"/>
        <v/>
      </c>
      <c r="E1793" s="157" t="str">
        <f t="shared" ca="1" si="414"/>
        <v/>
      </c>
      <c r="F1793" s="157"/>
      <c r="G1793" s="158" t="str">
        <f t="shared" ca="1" si="415"/>
        <v/>
      </c>
      <c r="H1793" s="159"/>
      <c r="I1793" s="160" t="str">
        <f>IF(H1793="","",INDEX(D.1[Quy cách],MATCH(H1793,D.1[Tên sản phẩm],0)))</f>
        <v/>
      </c>
      <c r="J1793" s="35" t="str">
        <f>IF(H1793="","",INDEX(D.1[ĐVT],MATCH(H1793,D.1[Tên sản phẩm],0)))</f>
        <v/>
      </c>
      <c r="K1793" s="163" t="str">
        <f>IF(H1793="","",INDEX(D.1[Đơn giá bán
(Tham khảo)],MATCH(H1793,D.1[Tên sản phẩm],0)))</f>
        <v/>
      </c>
      <c r="L1793" s="162"/>
      <c r="M1793" s="159"/>
      <c r="N1793" s="159"/>
      <c r="O1793" s="159"/>
      <c r="P1793" s="163" t="str">
        <f t="shared" si="416"/>
        <v/>
      </c>
      <c r="Q1793" s="164"/>
      <c r="R1793" s="162"/>
      <c r="S1793" s="163" t="str">
        <f t="shared" si="417"/>
        <v/>
      </c>
      <c r="T1793" s="164" t="str">
        <f t="shared" ca="1" si="418"/>
        <v/>
      </c>
      <c r="U1793" s="163" t="str">
        <f t="shared" si="419"/>
        <v/>
      </c>
      <c r="V1793" s="163" t="str">
        <f ca="1">IF(AND(C1793&lt;&gt;"",C1793&lt;&gt;OFFSET(C1793,1,0)),SUMIFS(B.2[Giá có thuế],B.2[Số ĐK],C1793),"")</f>
        <v/>
      </c>
      <c r="W1793" s="159"/>
      <c r="X1793" s="161" t="str">
        <f>IF(W1793="","",'Thông Tin Chung'!$L$3)</f>
        <v/>
      </c>
      <c r="Y1793" s="163" t="str">
        <f t="shared" ca="1" si="420"/>
        <v/>
      </c>
      <c r="Z1793" s="165"/>
      <c r="AA1793" s="155" t="str">
        <f ca="1">IF(C1793="","",IF(OR(D1793&lt;NgayBatDau,D1793&gt;NgayKetThuc),"Ngày tháng phải nằm trong kỳ báo cáo",IF(AND(G1793&lt;&gt;"",COUNTIF(D.2[Tên khách hàng],G1793)=0),"Tên KH chưa khai báo trong DSKH",IF(AND(H1793&lt;&gt;"",COUNTIF(D.1[Tên sản phẩm],H1793)=0),"SP này chưa khai báo trong DSSP",""))))</f>
        <v/>
      </c>
      <c r="AB1793" s="23" t="str">
        <f t="shared" ca="1" si="406"/>
        <v/>
      </c>
      <c r="AC1793" s="23" t="str">
        <f t="shared" ca="1" si="407"/>
        <v/>
      </c>
      <c r="AD1793" s="23" t="str">
        <f t="shared" ca="1" si="408"/>
        <v/>
      </c>
      <c r="AE1793" s="68" t="str">
        <f t="shared" ca="1" si="409"/>
        <v/>
      </c>
      <c r="AF1793" s="69" t="str">
        <f>IF(OR(H1793="",S1793=""),"",S1793-(SUM(L1793,M1793)*INDEX(D.1[Đơn giá],MATCH(H1793,D.1[Tên sản phẩm],0))))</f>
        <v/>
      </c>
      <c r="AG1793" s="90" t="str">
        <f t="shared" ca="1" si="410"/>
        <v/>
      </c>
      <c r="AH1793" s="90"/>
    </row>
    <row r="1794" spans="2:34" ht="27.75" customHeight="1" x14ac:dyDescent="0.2">
      <c r="B1794" s="154">
        <f t="shared" si="411"/>
        <v>1791</v>
      </c>
      <c r="C1794" s="155" t="str">
        <f t="shared" ca="1" si="412"/>
        <v/>
      </c>
      <c r="D1794" s="156" t="str">
        <f t="shared" ca="1" si="413"/>
        <v/>
      </c>
      <c r="E1794" s="157" t="str">
        <f t="shared" ca="1" si="414"/>
        <v/>
      </c>
      <c r="F1794" s="157"/>
      <c r="G1794" s="158" t="str">
        <f t="shared" ca="1" si="415"/>
        <v/>
      </c>
      <c r="H1794" s="159"/>
      <c r="I1794" s="160" t="str">
        <f>IF(H1794="","",INDEX(D.1[Quy cách],MATCH(H1794,D.1[Tên sản phẩm],0)))</f>
        <v/>
      </c>
      <c r="J1794" s="35" t="str">
        <f>IF(H1794="","",INDEX(D.1[ĐVT],MATCH(H1794,D.1[Tên sản phẩm],0)))</f>
        <v/>
      </c>
      <c r="K1794" s="163" t="str">
        <f>IF(H1794="","",INDEX(D.1[Đơn giá bán
(Tham khảo)],MATCH(H1794,D.1[Tên sản phẩm],0)))</f>
        <v/>
      </c>
      <c r="L1794" s="162"/>
      <c r="M1794" s="159"/>
      <c r="N1794" s="159"/>
      <c r="O1794" s="159"/>
      <c r="P1794" s="163" t="str">
        <f t="shared" si="416"/>
        <v/>
      </c>
      <c r="Q1794" s="164"/>
      <c r="R1794" s="162"/>
      <c r="S1794" s="163" t="str">
        <f t="shared" si="417"/>
        <v/>
      </c>
      <c r="T1794" s="164" t="str">
        <f t="shared" ca="1" si="418"/>
        <v/>
      </c>
      <c r="U1794" s="163" t="str">
        <f t="shared" si="419"/>
        <v/>
      </c>
      <c r="V1794" s="163" t="str">
        <f ca="1">IF(AND(C1794&lt;&gt;"",C1794&lt;&gt;OFFSET(C1794,1,0)),SUMIFS(B.2[Giá có thuế],B.2[Số ĐK],C1794),"")</f>
        <v/>
      </c>
      <c r="W1794" s="159"/>
      <c r="X1794" s="161" t="str">
        <f>IF(W1794="","",'Thông Tin Chung'!$L$3)</f>
        <v/>
      </c>
      <c r="Y1794" s="163" t="str">
        <f t="shared" ca="1" si="420"/>
        <v/>
      </c>
      <c r="Z1794" s="165"/>
      <c r="AA1794" s="155" t="str">
        <f ca="1">IF(C1794="","",IF(OR(D1794&lt;NgayBatDau,D1794&gt;NgayKetThuc),"Ngày tháng phải nằm trong kỳ báo cáo",IF(AND(G1794&lt;&gt;"",COUNTIF(D.2[Tên khách hàng],G1794)=0),"Tên KH chưa khai báo trong DSKH",IF(AND(H1794&lt;&gt;"",COUNTIF(D.1[Tên sản phẩm],H1794)=0),"SP này chưa khai báo trong DSSP",""))))</f>
        <v/>
      </c>
      <c r="AB1794" s="23" t="str">
        <f t="shared" ca="1" si="406"/>
        <v/>
      </c>
      <c r="AC1794" s="23" t="str">
        <f t="shared" ca="1" si="407"/>
        <v/>
      </c>
      <c r="AD1794" s="23" t="str">
        <f t="shared" ca="1" si="408"/>
        <v/>
      </c>
      <c r="AE1794" s="68" t="str">
        <f t="shared" ca="1" si="409"/>
        <v/>
      </c>
      <c r="AF1794" s="69" t="str">
        <f>IF(OR(H1794="",S1794=""),"",S1794-(SUM(L1794,M1794)*INDEX(D.1[Đơn giá],MATCH(H1794,D.1[Tên sản phẩm],0))))</f>
        <v/>
      </c>
      <c r="AG1794" s="90" t="str">
        <f t="shared" ca="1" si="410"/>
        <v/>
      </c>
      <c r="AH1794" s="90"/>
    </row>
    <row r="1795" spans="2:34" ht="27.75" customHeight="1" x14ac:dyDescent="0.2">
      <c r="B1795" s="154">
        <f t="shared" si="411"/>
        <v>1792</v>
      </c>
      <c r="C1795" s="155" t="str">
        <f t="shared" ca="1" si="412"/>
        <v/>
      </c>
      <c r="D1795" s="156" t="str">
        <f t="shared" ca="1" si="413"/>
        <v/>
      </c>
      <c r="E1795" s="157" t="str">
        <f t="shared" ca="1" si="414"/>
        <v/>
      </c>
      <c r="F1795" s="157"/>
      <c r="G1795" s="158" t="str">
        <f t="shared" ca="1" si="415"/>
        <v/>
      </c>
      <c r="H1795" s="159"/>
      <c r="I1795" s="160" t="str">
        <f>IF(H1795="","",INDEX(D.1[Quy cách],MATCH(H1795,D.1[Tên sản phẩm],0)))</f>
        <v/>
      </c>
      <c r="J1795" s="35" t="str">
        <f>IF(H1795="","",INDEX(D.1[ĐVT],MATCH(H1795,D.1[Tên sản phẩm],0)))</f>
        <v/>
      </c>
      <c r="K1795" s="163" t="str">
        <f>IF(H1795="","",INDEX(D.1[Đơn giá bán
(Tham khảo)],MATCH(H1795,D.1[Tên sản phẩm],0)))</f>
        <v/>
      </c>
      <c r="L1795" s="162"/>
      <c r="M1795" s="159"/>
      <c r="N1795" s="159"/>
      <c r="O1795" s="159"/>
      <c r="P1795" s="163" t="str">
        <f t="shared" si="416"/>
        <v/>
      </c>
      <c r="Q1795" s="164"/>
      <c r="R1795" s="162"/>
      <c r="S1795" s="163" t="str">
        <f t="shared" si="417"/>
        <v/>
      </c>
      <c r="T1795" s="164" t="str">
        <f t="shared" ca="1" si="418"/>
        <v/>
      </c>
      <c r="U1795" s="163" t="str">
        <f t="shared" si="419"/>
        <v/>
      </c>
      <c r="V1795" s="163" t="str">
        <f ca="1">IF(AND(C1795&lt;&gt;"",C1795&lt;&gt;OFFSET(C1795,1,0)),SUMIFS(B.2[Giá có thuế],B.2[Số ĐK],C1795),"")</f>
        <v/>
      </c>
      <c r="W1795" s="159"/>
      <c r="X1795" s="161" t="str">
        <f>IF(W1795="","",'Thông Tin Chung'!$L$3)</f>
        <v/>
      </c>
      <c r="Y1795" s="163" t="str">
        <f t="shared" ca="1" si="420"/>
        <v/>
      </c>
      <c r="Z1795" s="165"/>
      <c r="AA1795" s="155" t="str">
        <f ca="1">IF(C1795="","",IF(OR(D1795&lt;NgayBatDau,D1795&gt;NgayKetThuc),"Ngày tháng phải nằm trong kỳ báo cáo",IF(AND(G1795&lt;&gt;"",COUNTIF(D.2[Tên khách hàng],G1795)=0),"Tên KH chưa khai báo trong DSKH",IF(AND(H1795&lt;&gt;"",COUNTIF(D.1[Tên sản phẩm],H1795)=0),"SP này chưa khai báo trong DSSP",""))))</f>
        <v/>
      </c>
      <c r="AB1795" s="23" t="str">
        <f t="shared" ref="AB1795:AB1858" ca="1" si="421">IF(D1795="","",IF(D1795&lt;B3LocTuNgay,0,IF(D1795&lt;=B3LocDenNgay,1,"")))</f>
        <v/>
      </c>
      <c r="AC1795" s="23" t="str">
        <f t="shared" ref="AC1795:AC1858" ca="1" si="422">IF(D1795="","",IF(D1795&lt;B4LocTuNgay,0,IF(D1795&lt;=B4LocDenNgay,1,"")))</f>
        <v/>
      </c>
      <c r="AD1795" s="23" t="str">
        <f t="shared" ref="AD1795:AD1858" ca="1" si="423">IF(D1795="","",IF(D1795&lt;B5LocTuNgay,0,IF(D1795&lt;=B5LocDenNgay,1,"")))</f>
        <v/>
      </c>
      <c r="AE1795" s="68" t="str">
        <f t="shared" ref="AE1795:AE1858" ca="1" si="424">IF(D1795="","",MONTH(D1795))</f>
        <v/>
      </c>
      <c r="AF1795" s="69" t="str">
        <f>IF(OR(H1795="",S1795=""),"",S1795-(SUM(L1795,M1795)*INDEX(D.1[Đơn giá],MATCH(H1795,D.1[Tên sản phẩm],0))))</f>
        <v/>
      </c>
      <c r="AG1795" s="90" t="str">
        <f t="shared" ref="AG1795:AG1858" ca="1" si="425">IF(E1795="","",IF(E1795=SoChungTuInPXK,B1795,""))</f>
        <v/>
      </c>
      <c r="AH1795" s="90"/>
    </row>
    <row r="1796" spans="2:34" ht="27.75" customHeight="1" x14ac:dyDescent="0.2">
      <c r="B1796" s="154">
        <f t="shared" ref="B1796:B1859" si="426">ROW(A1796)-3</f>
        <v>1793</v>
      </c>
      <c r="C1796" s="155" t="str">
        <f t="shared" ref="C1796:C1859" ca="1" si="427">IF(AND(D1796="",E1796="",G1796=""),"",IF(AND(D1796=OFFSET(D1796,-1,0),E1796=OFFSET(E1796,-1,0),G1796=OFFSET(G1796,-1,0)),OFFSET(B1796,-1,1),B1796))</f>
        <v/>
      </c>
      <c r="D1796" s="156" t="str">
        <f t="shared" ref="D1796:D1859" ca="1" si="428">IF(AND($H1796&lt;&gt;"",B1796&lt;&gt;1),OFFSET(C1796,-1,1),"")</f>
        <v/>
      </c>
      <c r="E1796" s="157" t="str">
        <f t="shared" ref="E1796:E1859" ca="1" si="429">IF(AND($H1796&lt;&gt;"",B1796&lt;&gt;1),OFFSET(D1796,-1,1),"")</f>
        <v/>
      </c>
      <c r="F1796" s="157"/>
      <c r="G1796" s="158" t="str">
        <f t="shared" ref="G1796:G1859" ca="1" si="430">IF(AND($H1796&lt;&gt;"",B1796&lt;&gt;1),OFFSET(F1796,-1,1),"")</f>
        <v/>
      </c>
      <c r="H1796" s="159"/>
      <c r="I1796" s="160" t="str">
        <f>IF(H1796="","",INDEX(D.1[Quy cách],MATCH(H1796,D.1[Tên sản phẩm],0)))</f>
        <v/>
      </c>
      <c r="J1796" s="35" t="str">
        <f>IF(H1796="","",INDEX(D.1[ĐVT],MATCH(H1796,D.1[Tên sản phẩm],0)))</f>
        <v/>
      </c>
      <c r="K1796" s="163" t="str">
        <f>IF(H1796="","",INDEX(D.1[Đơn giá bán
(Tham khảo)],MATCH(H1796,D.1[Tên sản phẩm],0)))</f>
        <v/>
      </c>
      <c r="L1796" s="162"/>
      <c r="M1796" s="159"/>
      <c r="N1796" s="159"/>
      <c r="O1796" s="159"/>
      <c r="P1796" s="163" t="str">
        <f t="shared" ref="P1796:P1859" si="431">IF(AND(K1796&lt;&gt;"",L1796&lt;&gt;""),K1796*L1796,IF(AND(N1796&lt;&gt;"",O1796&lt;&gt;""),N1796*O1796,""))</f>
        <v/>
      </c>
      <c r="Q1796" s="164"/>
      <c r="R1796" s="162"/>
      <c r="S1796" s="163" t="str">
        <f t="shared" ref="S1796:S1859" si="432">IF(P1796="","",P1796-SUM(R1796))</f>
        <v/>
      </c>
      <c r="T1796" s="164" t="str">
        <f t="shared" ref="T1796:T1859" ca="1" si="433">IF(AND(S1796&lt;&gt;"",C1796=OFFSET(C1796,-1,0)),OFFSET(S1796,-1,1),"")</f>
        <v/>
      </c>
      <c r="U1796" s="163" t="str">
        <f t="shared" ref="U1796:U1859" si="434">IF(S1796="","",S1796*SUM(1,T1796))</f>
        <v/>
      </c>
      <c r="V1796" s="163" t="str">
        <f ca="1">IF(AND(C1796&lt;&gt;"",C1796&lt;&gt;OFFSET(C1796,1,0)),SUMIFS(B.2[Giá có thuế],B.2[Số ĐK],C1796),"")</f>
        <v/>
      </c>
      <c r="W1796" s="159"/>
      <c r="X1796" s="161" t="str">
        <f>IF(W1796="","",'Thông Tin Chung'!$L$3)</f>
        <v/>
      </c>
      <c r="Y1796" s="163" t="str">
        <f t="shared" ref="Y1796:Y1859" ca="1" si="435">IF(AND(V1796&lt;&gt;"",W1796&lt;&gt;"",V1796&lt;&gt;0),V1796-W1796,"")</f>
        <v/>
      </c>
      <c r="Z1796" s="165"/>
      <c r="AA1796" s="155" t="str">
        <f ca="1">IF(C1796="","",IF(OR(D1796&lt;NgayBatDau,D1796&gt;NgayKetThuc),"Ngày tháng phải nằm trong kỳ báo cáo",IF(AND(G1796&lt;&gt;"",COUNTIF(D.2[Tên khách hàng],G1796)=0),"Tên KH chưa khai báo trong DSKH",IF(AND(H1796&lt;&gt;"",COUNTIF(D.1[Tên sản phẩm],H1796)=0),"SP này chưa khai báo trong DSSP",""))))</f>
        <v/>
      </c>
      <c r="AB1796" s="23" t="str">
        <f t="shared" ca="1" si="421"/>
        <v/>
      </c>
      <c r="AC1796" s="23" t="str">
        <f t="shared" ca="1" si="422"/>
        <v/>
      </c>
      <c r="AD1796" s="23" t="str">
        <f t="shared" ca="1" si="423"/>
        <v/>
      </c>
      <c r="AE1796" s="68" t="str">
        <f t="shared" ca="1" si="424"/>
        <v/>
      </c>
      <c r="AF1796" s="69" t="str">
        <f>IF(OR(H1796="",S1796=""),"",S1796-(SUM(L1796,M1796)*INDEX(D.1[Đơn giá],MATCH(H1796,D.1[Tên sản phẩm],0))))</f>
        <v/>
      </c>
      <c r="AG1796" s="90" t="str">
        <f t="shared" ca="1" si="425"/>
        <v/>
      </c>
      <c r="AH1796" s="90"/>
    </row>
    <row r="1797" spans="2:34" ht="27.75" customHeight="1" x14ac:dyDescent="0.2">
      <c r="B1797" s="154">
        <f t="shared" si="426"/>
        <v>1794</v>
      </c>
      <c r="C1797" s="155" t="str">
        <f t="shared" ca="1" si="427"/>
        <v/>
      </c>
      <c r="D1797" s="156" t="str">
        <f t="shared" ca="1" si="428"/>
        <v/>
      </c>
      <c r="E1797" s="157" t="str">
        <f t="shared" ca="1" si="429"/>
        <v/>
      </c>
      <c r="F1797" s="157"/>
      <c r="G1797" s="158" t="str">
        <f t="shared" ca="1" si="430"/>
        <v/>
      </c>
      <c r="H1797" s="159"/>
      <c r="I1797" s="160" t="str">
        <f>IF(H1797="","",INDEX(D.1[Quy cách],MATCH(H1797,D.1[Tên sản phẩm],0)))</f>
        <v/>
      </c>
      <c r="J1797" s="35" t="str">
        <f>IF(H1797="","",INDEX(D.1[ĐVT],MATCH(H1797,D.1[Tên sản phẩm],0)))</f>
        <v/>
      </c>
      <c r="K1797" s="163" t="str">
        <f>IF(H1797="","",INDEX(D.1[Đơn giá bán
(Tham khảo)],MATCH(H1797,D.1[Tên sản phẩm],0)))</f>
        <v/>
      </c>
      <c r="L1797" s="162"/>
      <c r="M1797" s="159"/>
      <c r="N1797" s="159"/>
      <c r="O1797" s="159"/>
      <c r="P1797" s="163" t="str">
        <f t="shared" si="431"/>
        <v/>
      </c>
      <c r="Q1797" s="164"/>
      <c r="R1797" s="162"/>
      <c r="S1797" s="163" t="str">
        <f t="shared" si="432"/>
        <v/>
      </c>
      <c r="T1797" s="164" t="str">
        <f t="shared" ca="1" si="433"/>
        <v/>
      </c>
      <c r="U1797" s="163" t="str">
        <f t="shared" si="434"/>
        <v/>
      </c>
      <c r="V1797" s="163" t="str">
        <f ca="1">IF(AND(C1797&lt;&gt;"",C1797&lt;&gt;OFFSET(C1797,1,0)),SUMIFS(B.2[Giá có thuế],B.2[Số ĐK],C1797),"")</f>
        <v/>
      </c>
      <c r="W1797" s="159"/>
      <c r="X1797" s="161" t="str">
        <f>IF(W1797="","",'Thông Tin Chung'!$L$3)</f>
        <v/>
      </c>
      <c r="Y1797" s="163" t="str">
        <f t="shared" ca="1" si="435"/>
        <v/>
      </c>
      <c r="Z1797" s="165"/>
      <c r="AA1797" s="155" t="str">
        <f ca="1">IF(C1797="","",IF(OR(D1797&lt;NgayBatDau,D1797&gt;NgayKetThuc),"Ngày tháng phải nằm trong kỳ báo cáo",IF(AND(G1797&lt;&gt;"",COUNTIF(D.2[Tên khách hàng],G1797)=0),"Tên KH chưa khai báo trong DSKH",IF(AND(H1797&lt;&gt;"",COUNTIF(D.1[Tên sản phẩm],H1797)=0),"SP này chưa khai báo trong DSSP",""))))</f>
        <v/>
      </c>
      <c r="AB1797" s="23" t="str">
        <f t="shared" ca="1" si="421"/>
        <v/>
      </c>
      <c r="AC1797" s="23" t="str">
        <f t="shared" ca="1" si="422"/>
        <v/>
      </c>
      <c r="AD1797" s="23" t="str">
        <f t="shared" ca="1" si="423"/>
        <v/>
      </c>
      <c r="AE1797" s="68" t="str">
        <f t="shared" ca="1" si="424"/>
        <v/>
      </c>
      <c r="AF1797" s="69" t="str">
        <f>IF(OR(H1797="",S1797=""),"",S1797-(SUM(L1797,M1797)*INDEX(D.1[Đơn giá],MATCH(H1797,D.1[Tên sản phẩm],0))))</f>
        <v/>
      </c>
      <c r="AG1797" s="90" t="str">
        <f t="shared" ca="1" si="425"/>
        <v/>
      </c>
      <c r="AH1797" s="90"/>
    </row>
    <row r="1798" spans="2:34" ht="27.75" customHeight="1" x14ac:dyDescent="0.2">
      <c r="B1798" s="154">
        <f t="shared" si="426"/>
        <v>1795</v>
      </c>
      <c r="C1798" s="155" t="str">
        <f t="shared" ca="1" si="427"/>
        <v/>
      </c>
      <c r="D1798" s="156" t="str">
        <f t="shared" ca="1" si="428"/>
        <v/>
      </c>
      <c r="E1798" s="157" t="str">
        <f t="shared" ca="1" si="429"/>
        <v/>
      </c>
      <c r="F1798" s="157"/>
      <c r="G1798" s="158" t="str">
        <f t="shared" ca="1" si="430"/>
        <v/>
      </c>
      <c r="H1798" s="159"/>
      <c r="I1798" s="160" t="str">
        <f>IF(H1798="","",INDEX(D.1[Quy cách],MATCH(H1798,D.1[Tên sản phẩm],0)))</f>
        <v/>
      </c>
      <c r="J1798" s="35" t="str">
        <f>IF(H1798="","",INDEX(D.1[ĐVT],MATCH(H1798,D.1[Tên sản phẩm],0)))</f>
        <v/>
      </c>
      <c r="K1798" s="163" t="str">
        <f>IF(H1798="","",INDEX(D.1[Đơn giá bán
(Tham khảo)],MATCH(H1798,D.1[Tên sản phẩm],0)))</f>
        <v/>
      </c>
      <c r="L1798" s="162"/>
      <c r="M1798" s="159"/>
      <c r="N1798" s="159"/>
      <c r="O1798" s="159"/>
      <c r="P1798" s="163" t="str">
        <f t="shared" si="431"/>
        <v/>
      </c>
      <c r="Q1798" s="164"/>
      <c r="R1798" s="162"/>
      <c r="S1798" s="163" t="str">
        <f t="shared" si="432"/>
        <v/>
      </c>
      <c r="T1798" s="164" t="str">
        <f t="shared" ca="1" si="433"/>
        <v/>
      </c>
      <c r="U1798" s="163" t="str">
        <f t="shared" si="434"/>
        <v/>
      </c>
      <c r="V1798" s="163" t="str">
        <f ca="1">IF(AND(C1798&lt;&gt;"",C1798&lt;&gt;OFFSET(C1798,1,0)),SUMIFS(B.2[Giá có thuế],B.2[Số ĐK],C1798),"")</f>
        <v/>
      </c>
      <c r="W1798" s="159"/>
      <c r="X1798" s="161" t="str">
        <f>IF(W1798="","",'Thông Tin Chung'!$L$3)</f>
        <v/>
      </c>
      <c r="Y1798" s="163" t="str">
        <f t="shared" ca="1" si="435"/>
        <v/>
      </c>
      <c r="Z1798" s="165"/>
      <c r="AA1798" s="155" t="str">
        <f ca="1">IF(C1798="","",IF(OR(D1798&lt;NgayBatDau,D1798&gt;NgayKetThuc),"Ngày tháng phải nằm trong kỳ báo cáo",IF(AND(G1798&lt;&gt;"",COUNTIF(D.2[Tên khách hàng],G1798)=0),"Tên KH chưa khai báo trong DSKH",IF(AND(H1798&lt;&gt;"",COUNTIF(D.1[Tên sản phẩm],H1798)=0),"SP này chưa khai báo trong DSSP",""))))</f>
        <v/>
      </c>
      <c r="AB1798" s="23" t="str">
        <f t="shared" ca="1" si="421"/>
        <v/>
      </c>
      <c r="AC1798" s="23" t="str">
        <f t="shared" ca="1" si="422"/>
        <v/>
      </c>
      <c r="AD1798" s="23" t="str">
        <f t="shared" ca="1" si="423"/>
        <v/>
      </c>
      <c r="AE1798" s="68" t="str">
        <f t="shared" ca="1" si="424"/>
        <v/>
      </c>
      <c r="AF1798" s="69" t="str">
        <f>IF(OR(H1798="",S1798=""),"",S1798-(SUM(L1798,M1798)*INDEX(D.1[Đơn giá],MATCH(H1798,D.1[Tên sản phẩm],0))))</f>
        <v/>
      </c>
      <c r="AG1798" s="90" t="str">
        <f t="shared" ca="1" si="425"/>
        <v/>
      </c>
      <c r="AH1798" s="90"/>
    </row>
    <row r="1799" spans="2:34" ht="27.75" customHeight="1" x14ac:dyDescent="0.2">
      <c r="B1799" s="154">
        <f t="shared" si="426"/>
        <v>1796</v>
      </c>
      <c r="C1799" s="155" t="str">
        <f t="shared" ca="1" si="427"/>
        <v/>
      </c>
      <c r="D1799" s="156" t="str">
        <f t="shared" ca="1" si="428"/>
        <v/>
      </c>
      <c r="E1799" s="157" t="str">
        <f t="shared" ca="1" si="429"/>
        <v/>
      </c>
      <c r="F1799" s="157"/>
      <c r="G1799" s="158" t="str">
        <f t="shared" ca="1" si="430"/>
        <v/>
      </c>
      <c r="H1799" s="159"/>
      <c r="I1799" s="160" t="str">
        <f>IF(H1799="","",INDEX(D.1[Quy cách],MATCH(H1799,D.1[Tên sản phẩm],0)))</f>
        <v/>
      </c>
      <c r="J1799" s="35" t="str">
        <f>IF(H1799="","",INDEX(D.1[ĐVT],MATCH(H1799,D.1[Tên sản phẩm],0)))</f>
        <v/>
      </c>
      <c r="K1799" s="163" t="str">
        <f>IF(H1799="","",INDEX(D.1[Đơn giá bán
(Tham khảo)],MATCH(H1799,D.1[Tên sản phẩm],0)))</f>
        <v/>
      </c>
      <c r="L1799" s="162"/>
      <c r="M1799" s="159"/>
      <c r="N1799" s="159"/>
      <c r="O1799" s="159"/>
      <c r="P1799" s="163" t="str">
        <f t="shared" si="431"/>
        <v/>
      </c>
      <c r="Q1799" s="164"/>
      <c r="R1799" s="162"/>
      <c r="S1799" s="163" t="str">
        <f t="shared" si="432"/>
        <v/>
      </c>
      <c r="T1799" s="164" t="str">
        <f t="shared" ca="1" si="433"/>
        <v/>
      </c>
      <c r="U1799" s="163" t="str">
        <f t="shared" si="434"/>
        <v/>
      </c>
      <c r="V1799" s="163" t="str">
        <f ca="1">IF(AND(C1799&lt;&gt;"",C1799&lt;&gt;OFFSET(C1799,1,0)),SUMIFS(B.2[Giá có thuế],B.2[Số ĐK],C1799),"")</f>
        <v/>
      </c>
      <c r="W1799" s="159"/>
      <c r="X1799" s="161" t="str">
        <f>IF(W1799="","",'Thông Tin Chung'!$L$3)</f>
        <v/>
      </c>
      <c r="Y1799" s="163" t="str">
        <f t="shared" ca="1" si="435"/>
        <v/>
      </c>
      <c r="Z1799" s="165"/>
      <c r="AA1799" s="155" t="str">
        <f ca="1">IF(C1799="","",IF(OR(D1799&lt;NgayBatDau,D1799&gt;NgayKetThuc),"Ngày tháng phải nằm trong kỳ báo cáo",IF(AND(G1799&lt;&gt;"",COUNTIF(D.2[Tên khách hàng],G1799)=0),"Tên KH chưa khai báo trong DSKH",IF(AND(H1799&lt;&gt;"",COUNTIF(D.1[Tên sản phẩm],H1799)=0),"SP này chưa khai báo trong DSSP",""))))</f>
        <v/>
      </c>
      <c r="AB1799" s="23" t="str">
        <f t="shared" ca="1" si="421"/>
        <v/>
      </c>
      <c r="AC1799" s="23" t="str">
        <f t="shared" ca="1" si="422"/>
        <v/>
      </c>
      <c r="AD1799" s="23" t="str">
        <f t="shared" ca="1" si="423"/>
        <v/>
      </c>
      <c r="AE1799" s="68" t="str">
        <f t="shared" ca="1" si="424"/>
        <v/>
      </c>
      <c r="AF1799" s="69" t="str">
        <f>IF(OR(H1799="",S1799=""),"",S1799-(SUM(L1799,M1799)*INDEX(D.1[Đơn giá],MATCH(H1799,D.1[Tên sản phẩm],0))))</f>
        <v/>
      </c>
      <c r="AG1799" s="90" t="str">
        <f t="shared" ca="1" si="425"/>
        <v/>
      </c>
      <c r="AH1799" s="90"/>
    </row>
    <row r="1800" spans="2:34" ht="27.75" customHeight="1" x14ac:dyDescent="0.2">
      <c r="B1800" s="154">
        <f t="shared" si="426"/>
        <v>1797</v>
      </c>
      <c r="C1800" s="155" t="str">
        <f t="shared" ca="1" si="427"/>
        <v/>
      </c>
      <c r="D1800" s="156" t="str">
        <f t="shared" ca="1" si="428"/>
        <v/>
      </c>
      <c r="E1800" s="157" t="str">
        <f t="shared" ca="1" si="429"/>
        <v/>
      </c>
      <c r="F1800" s="157"/>
      <c r="G1800" s="158" t="str">
        <f t="shared" ca="1" si="430"/>
        <v/>
      </c>
      <c r="H1800" s="159"/>
      <c r="I1800" s="160" t="str">
        <f>IF(H1800="","",INDEX(D.1[Quy cách],MATCH(H1800,D.1[Tên sản phẩm],0)))</f>
        <v/>
      </c>
      <c r="J1800" s="35" t="str">
        <f>IF(H1800="","",INDEX(D.1[ĐVT],MATCH(H1800,D.1[Tên sản phẩm],0)))</f>
        <v/>
      </c>
      <c r="K1800" s="163" t="str">
        <f>IF(H1800="","",INDEX(D.1[Đơn giá bán
(Tham khảo)],MATCH(H1800,D.1[Tên sản phẩm],0)))</f>
        <v/>
      </c>
      <c r="L1800" s="162"/>
      <c r="M1800" s="159"/>
      <c r="N1800" s="159"/>
      <c r="O1800" s="159"/>
      <c r="P1800" s="163" t="str">
        <f t="shared" si="431"/>
        <v/>
      </c>
      <c r="Q1800" s="164"/>
      <c r="R1800" s="162"/>
      <c r="S1800" s="163" t="str">
        <f t="shared" si="432"/>
        <v/>
      </c>
      <c r="T1800" s="164" t="str">
        <f t="shared" ca="1" si="433"/>
        <v/>
      </c>
      <c r="U1800" s="163" t="str">
        <f t="shared" si="434"/>
        <v/>
      </c>
      <c r="V1800" s="163" t="str">
        <f ca="1">IF(AND(C1800&lt;&gt;"",C1800&lt;&gt;OFFSET(C1800,1,0)),SUMIFS(B.2[Giá có thuế],B.2[Số ĐK],C1800),"")</f>
        <v/>
      </c>
      <c r="W1800" s="159"/>
      <c r="X1800" s="161" t="str">
        <f>IF(W1800="","",'Thông Tin Chung'!$L$3)</f>
        <v/>
      </c>
      <c r="Y1800" s="163" t="str">
        <f t="shared" ca="1" si="435"/>
        <v/>
      </c>
      <c r="Z1800" s="165"/>
      <c r="AA1800" s="155" t="str">
        <f ca="1">IF(C1800="","",IF(OR(D1800&lt;NgayBatDau,D1800&gt;NgayKetThuc),"Ngày tháng phải nằm trong kỳ báo cáo",IF(AND(G1800&lt;&gt;"",COUNTIF(D.2[Tên khách hàng],G1800)=0),"Tên KH chưa khai báo trong DSKH",IF(AND(H1800&lt;&gt;"",COUNTIF(D.1[Tên sản phẩm],H1800)=0),"SP này chưa khai báo trong DSSP",""))))</f>
        <v/>
      </c>
      <c r="AB1800" s="23" t="str">
        <f t="shared" ca="1" si="421"/>
        <v/>
      </c>
      <c r="AC1800" s="23" t="str">
        <f t="shared" ca="1" si="422"/>
        <v/>
      </c>
      <c r="AD1800" s="23" t="str">
        <f t="shared" ca="1" si="423"/>
        <v/>
      </c>
      <c r="AE1800" s="68" t="str">
        <f t="shared" ca="1" si="424"/>
        <v/>
      </c>
      <c r="AF1800" s="69" t="str">
        <f>IF(OR(H1800="",S1800=""),"",S1800-(SUM(L1800,M1800)*INDEX(D.1[Đơn giá],MATCH(H1800,D.1[Tên sản phẩm],0))))</f>
        <v/>
      </c>
      <c r="AG1800" s="90" t="str">
        <f t="shared" ca="1" si="425"/>
        <v/>
      </c>
      <c r="AH1800" s="90"/>
    </row>
    <row r="1801" spans="2:34" ht="27.75" customHeight="1" x14ac:dyDescent="0.2">
      <c r="B1801" s="154">
        <f t="shared" si="426"/>
        <v>1798</v>
      </c>
      <c r="C1801" s="155" t="str">
        <f t="shared" ca="1" si="427"/>
        <v/>
      </c>
      <c r="D1801" s="156" t="str">
        <f t="shared" ca="1" si="428"/>
        <v/>
      </c>
      <c r="E1801" s="157" t="str">
        <f t="shared" ca="1" si="429"/>
        <v/>
      </c>
      <c r="F1801" s="157"/>
      <c r="G1801" s="158" t="str">
        <f t="shared" ca="1" si="430"/>
        <v/>
      </c>
      <c r="H1801" s="159"/>
      <c r="I1801" s="160" t="str">
        <f>IF(H1801="","",INDEX(D.1[Quy cách],MATCH(H1801,D.1[Tên sản phẩm],0)))</f>
        <v/>
      </c>
      <c r="J1801" s="35" t="str">
        <f>IF(H1801="","",INDEX(D.1[ĐVT],MATCH(H1801,D.1[Tên sản phẩm],0)))</f>
        <v/>
      </c>
      <c r="K1801" s="163" t="str">
        <f>IF(H1801="","",INDEX(D.1[Đơn giá bán
(Tham khảo)],MATCH(H1801,D.1[Tên sản phẩm],0)))</f>
        <v/>
      </c>
      <c r="L1801" s="162"/>
      <c r="M1801" s="159"/>
      <c r="N1801" s="159"/>
      <c r="O1801" s="159"/>
      <c r="P1801" s="163" t="str">
        <f t="shared" si="431"/>
        <v/>
      </c>
      <c r="Q1801" s="164"/>
      <c r="R1801" s="162"/>
      <c r="S1801" s="163" t="str">
        <f t="shared" si="432"/>
        <v/>
      </c>
      <c r="T1801" s="164" t="str">
        <f t="shared" ca="1" si="433"/>
        <v/>
      </c>
      <c r="U1801" s="163" t="str">
        <f t="shared" si="434"/>
        <v/>
      </c>
      <c r="V1801" s="163" t="str">
        <f ca="1">IF(AND(C1801&lt;&gt;"",C1801&lt;&gt;OFFSET(C1801,1,0)),SUMIFS(B.2[Giá có thuế],B.2[Số ĐK],C1801),"")</f>
        <v/>
      </c>
      <c r="W1801" s="159"/>
      <c r="X1801" s="161" t="str">
        <f>IF(W1801="","",'Thông Tin Chung'!$L$3)</f>
        <v/>
      </c>
      <c r="Y1801" s="163" t="str">
        <f t="shared" ca="1" si="435"/>
        <v/>
      </c>
      <c r="Z1801" s="165"/>
      <c r="AA1801" s="155" t="str">
        <f ca="1">IF(C1801="","",IF(OR(D1801&lt;NgayBatDau,D1801&gt;NgayKetThuc),"Ngày tháng phải nằm trong kỳ báo cáo",IF(AND(G1801&lt;&gt;"",COUNTIF(D.2[Tên khách hàng],G1801)=0),"Tên KH chưa khai báo trong DSKH",IF(AND(H1801&lt;&gt;"",COUNTIF(D.1[Tên sản phẩm],H1801)=0),"SP này chưa khai báo trong DSSP",""))))</f>
        <v/>
      </c>
      <c r="AB1801" s="23" t="str">
        <f t="shared" ca="1" si="421"/>
        <v/>
      </c>
      <c r="AC1801" s="23" t="str">
        <f t="shared" ca="1" si="422"/>
        <v/>
      </c>
      <c r="AD1801" s="23" t="str">
        <f t="shared" ca="1" si="423"/>
        <v/>
      </c>
      <c r="AE1801" s="68" t="str">
        <f t="shared" ca="1" si="424"/>
        <v/>
      </c>
      <c r="AF1801" s="69" t="str">
        <f>IF(OR(H1801="",S1801=""),"",S1801-(SUM(L1801,M1801)*INDEX(D.1[Đơn giá],MATCH(H1801,D.1[Tên sản phẩm],0))))</f>
        <v/>
      </c>
      <c r="AG1801" s="90" t="str">
        <f t="shared" ca="1" si="425"/>
        <v/>
      </c>
      <c r="AH1801" s="90"/>
    </row>
    <row r="1802" spans="2:34" ht="27.75" customHeight="1" x14ac:dyDescent="0.2">
      <c r="B1802" s="154">
        <f t="shared" si="426"/>
        <v>1799</v>
      </c>
      <c r="C1802" s="155" t="str">
        <f t="shared" ca="1" si="427"/>
        <v/>
      </c>
      <c r="D1802" s="156" t="str">
        <f t="shared" ca="1" si="428"/>
        <v/>
      </c>
      <c r="E1802" s="157" t="str">
        <f t="shared" ca="1" si="429"/>
        <v/>
      </c>
      <c r="F1802" s="157"/>
      <c r="G1802" s="158" t="str">
        <f t="shared" ca="1" si="430"/>
        <v/>
      </c>
      <c r="H1802" s="159"/>
      <c r="I1802" s="160" t="str">
        <f>IF(H1802="","",INDEX(D.1[Quy cách],MATCH(H1802,D.1[Tên sản phẩm],0)))</f>
        <v/>
      </c>
      <c r="J1802" s="35" t="str">
        <f>IF(H1802="","",INDEX(D.1[ĐVT],MATCH(H1802,D.1[Tên sản phẩm],0)))</f>
        <v/>
      </c>
      <c r="K1802" s="163" t="str">
        <f>IF(H1802="","",INDEX(D.1[Đơn giá bán
(Tham khảo)],MATCH(H1802,D.1[Tên sản phẩm],0)))</f>
        <v/>
      </c>
      <c r="L1802" s="162"/>
      <c r="M1802" s="159"/>
      <c r="N1802" s="159"/>
      <c r="O1802" s="159"/>
      <c r="P1802" s="163" t="str">
        <f t="shared" si="431"/>
        <v/>
      </c>
      <c r="Q1802" s="164"/>
      <c r="R1802" s="162"/>
      <c r="S1802" s="163" t="str">
        <f t="shared" si="432"/>
        <v/>
      </c>
      <c r="T1802" s="164" t="str">
        <f t="shared" ca="1" si="433"/>
        <v/>
      </c>
      <c r="U1802" s="163" t="str">
        <f t="shared" si="434"/>
        <v/>
      </c>
      <c r="V1802" s="163" t="str">
        <f ca="1">IF(AND(C1802&lt;&gt;"",C1802&lt;&gt;OFFSET(C1802,1,0)),SUMIFS(B.2[Giá có thuế],B.2[Số ĐK],C1802),"")</f>
        <v/>
      </c>
      <c r="W1802" s="159"/>
      <c r="X1802" s="161" t="str">
        <f>IF(W1802="","",'Thông Tin Chung'!$L$3)</f>
        <v/>
      </c>
      <c r="Y1802" s="163" t="str">
        <f t="shared" ca="1" si="435"/>
        <v/>
      </c>
      <c r="Z1802" s="165"/>
      <c r="AA1802" s="155" t="str">
        <f ca="1">IF(C1802="","",IF(OR(D1802&lt;NgayBatDau,D1802&gt;NgayKetThuc),"Ngày tháng phải nằm trong kỳ báo cáo",IF(AND(G1802&lt;&gt;"",COUNTIF(D.2[Tên khách hàng],G1802)=0),"Tên KH chưa khai báo trong DSKH",IF(AND(H1802&lt;&gt;"",COUNTIF(D.1[Tên sản phẩm],H1802)=0),"SP này chưa khai báo trong DSSP",""))))</f>
        <v/>
      </c>
      <c r="AB1802" s="23" t="str">
        <f t="shared" ca="1" si="421"/>
        <v/>
      </c>
      <c r="AC1802" s="23" t="str">
        <f t="shared" ca="1" si="422"/>
        <v/>
      </c>
      <c r="AD1802" s="23" t="str">
        <f t="shared" ca="1" si="423"/>
        <v/>
      </c>
      <c r="AE1802" s="68" t="str">
        <f t="shared" ca="1" si="424"/>
        <v/>
      </c>
      <c r="AF1802" s="69" t="str">
        <f>IF(OR(H1802="",S1802=""),"",S1802-(SUM(L1802,M1802)*INDEX(D.1[Đơn giá],MATCH(H1802,D.1[Tên sản phẩm],0))))</f>
        <v/>
      </c>
      <c r="AG1802" s="90" t="str">
        <f t="shared" ca="1" si="425"/>
        <v/>
      </c>
      <c r="AH1802" s="90"/>
    </row>
    <row r="1803" spans="2:34" ht="27.75" customHeight="1" x14ac:dyDescent="0.2">
      <c r="B1803" s="154">
        <f t="shared" si="426"/>
        <v>1800</v>
      </c>
      <c r="C1803" s="155" t="str">
        <f t="shared" ca="1" si="427"/>
        <v/>
      </c>
      <c r="D1803" s="156" t="str">
        <f t="shared" ca="1" si="428"/>
        <v/>
      </c>
      <c r="E1803" s="157" t="str">
        <f t="shared" ca="1" si="429"/>
        <v/>
      </c>
      <c r="F1803" s="157"/>
      <c r="G1803" s="158" t="str">
        <f t="shared" ca="1" si="430"/>
        <v/>
      </c>
      <c r="H1803" s="159"/>
      <c r="I1803" s="160" t="str">
        <f>IF(H1803="","",INDEX(D.1[Quy cách],MATCH(H1803,D.1[Tên sản phẩm],0)))</f>
        <v/>
      </c>
      <c r="J1803" s="35" t="str">
        <f>IF(H1803="","",INDEX(D.1[ĐVT],MATCH(H1803,D.1[Tên sản phẩm],0)))</f>
        <v/>
      </c>
      <c r="K1803" s="163" t="str">
        <f>IF(H1803="","",INDEX(D.1[Đơn giá bán
(Tham khảo)],MATCH(H1803,D.1[Tên sản phẩm],0)))</f>
        <v/>
      </c>
      <c r="L1803" s="162"/>
      <c r="M1803" s="159"/>
      <c r="N1803" s="159"/>
      <c r="O1803" s="159"/>
      <c r="P1803" s="163" t="str">
        <f t="shared" si="431"/>
        <v/>
      </c>
      <c r="Q1803" s="164"/>
      <c r="R1803" s="162"/>
      <c r="S1803" s="163" t="str">
        <f t="shared" si="432"/>
        <v/>
      </c>
      <c r="T1803" s="164" t="str">
        <f t="shared" ca="1" si="433"/>
        <v/>
      </c>
      <c r="U1803" s="163" t="str">
        <f t="shared" si="434"/>
        <v/>
      </c>
      <c r="V1803" s="163" t="str">
        <f ca="1">IF(AND(C1803&lt;&gt;"",C1803&lt;&gt;OFFSET(C1803,1,0)),SUMIFS(B.2[Giá có thuế],B.2[Số ĐK],C1803),"")</f>
        <v/>
      </c>
      <c r="W1803" s="159"/>
      <c r="X1803" s="161" t="str">
        <f>IF(W1803="","",'Thông Tin Chung'!$L$3)</f>
        <v/>
      </c>
      <c r="Y1803" s="163" t="str">
        <f t="shared" ca="1" si="435"/>
        <v/>
      </c>
      <c r="Z1803" s="165"/>
      <c r="AA1803" s="155" t="str">
        <f ca="1">IF(C1803="","",IF(OR(D1803&lt;NgayBatDau,D1803&gt;NgayKetThuc),"Ngày tháng phải nằm trong kỳ báo cáo",IF(AND(G1803&lt;&gt;"",COUNTIF(D.2[Tên khách hàng],G1803)=0),"Tên KH chưa khai báo trong DSKH",IF(AND(H1803&lt;&gt;"",COUNTIF(D.1[Tên sản phẩm],H1803)=0),"SP này chưa khai báo trong DSSP",""))))</f>
        <v/>
      </c>
      <c r="AB1803" s="23" t="str">
        <f t="shared" ca="1" si="421"/>
        <v/>
      </c>
      <c r="AC1803" s="23" t="str">
        <f t="shared" ca="1" si="422"/>
        <v/>
      </c>
      <c r="AD1803" s="23" t="str">
        <f t="shared" ca="1" si="423"/>
        <v/>
      </c>
      <c r="AE1803" s="68" t="str">
        <f t="shared" ca="1" si="424"/>
        <v/>
      </c>
      <c r="AF1803" s="69" t="str">
        <f>IF(OR(H1803="",S1803=""),"",S1803-(SUM(L1803,M1803)*INDEX(D.1[Đơn giá],MATCH(H1803,D.1[Tên sản phẩm],0))))</f>
        <v/>
      </c>
      <c r="AG1803" s="90" t="str">
        <f t="shared" ca="1" si="425"/>
        <v/>
      </c>
      <c r="AH1803" s="90"/>
    </row>
    <row r="1804" spans="2:34" ht="27.75" customHeight="1" x14ac:dyDescent="0.2">
      <c r="B1804" s="154">
        <f t="shared" si="426"/>
        <v>1801</v>
      </c>
      <c r="C1804" s="155" t="str">
        <f t="shared" ca="1" si="427"/>
        <v/>
      </c>
      <c r="D1804" s="156" t="str">
        <f t="shared" ca="1" si="428"/>
        <v/>
      </c>
      <c r="E1804" s="157" t="str">
        <f t="shared" ca="1" si="429"/>
        <v/>
      </c>
      <c r="F1804" s="157"/>
      <c r="G1804" s="158" t="str">
        <f t="shared" ca="1" si="430"/>
        <v/>
      </c>
      <c r="H1804" s="159"/>
      <c r="I1804" s="160" t="str">
        <f>IF(H1804="","",INDEX(D.1[Quy cách],MATCH(H1804,D.1[Tên sản phẩm],0)))</f>
        <v/>
      </c>
      <c r="J1804" s="35" t="str">
        <f>IF(H1804="","",INDEX(D.1[ĐVT],MATCH(H1804,D.1[Tên sản phẩm],0)))</f>
        <v/>
      </c>
      <c r="K1804" s="163" t="str">
        <f>IF(H1804="","",INDEX(D.1[Đơn giá bán
(Tham khảo)],MATCH(H1804,D.1[Tên sản phẩm],0)))</f>
        <v/>
      </c>
      <c r="L1804" s="162"/>
      <c r="M1804" s="159"/>
      <c r="N1804" s="159"/>
      <c r="O1804" s="159"/>
      <c r="P1804" s="163" t="str">
        <f t="shared" si="431"/>
        <v/>
      </c>
      <c r="Q1804" s="164"/>
      <c r="R1804" s="162"/>
      <c r="S1804" s="163" t="str">
        <f t="shared" si="432"/>
        <v/>
      </c>
      <c r="T1804" s="164" t="str">
        <f t="shared" ca="1" si="433"/>
        <v/>
      </c>
      <c r="U1804" s="163" t="str">
        <f t="shared" si="434"/>
        <v/>
      </c>
      <c r="V1804" s="163" t="str">
        <f ca="1">IF(AND(C1804&lt;&gt;"",C1804&lt;&gt;OFFSET(C1804,1,0)),SUMIFS(B.2[Giá có thuế],B.2[Số ĐK],C1804),"")</f>
        <v/>
      </c>
      <c r="W1804" s="159"/>
      <c r="X1804" s="161" t="str">
        <f>IF(W1804="","",'Thông Tin Chung'!$L$3)</f>
        <v/>
      </c>
      <c r="Y1804" s="163" t="str">
        <f t="shared" ca="1" si="435"/>
        <v/>
      </c>
      <c r="Z1804" s="165"/>
      <c r="AA1804" s="155" t="str">
        <f ca="1">IF(C1804="","",IF(OR(D1804&lt;NgayBatDau,D1804&gt;NgayKetThuc),"Ngày tháng phải nằm trong kỳ báo cáo",IF(AND(G1804&lt;&gt;"",COUNTIF(D.2[Tên khách hàng],G1804)=0),"Tên KH chưa khai báo trong DSKH",IF(AND(H1804&lt;&gt;"",COUNTIF(D.1[Tên sản phẩm],H1804)=0),"SP này chưa khai báo trong DSSP",""))))</f>
        <v/>
      </c>
      <c r="AB1804" s="23" t="str">
        <f t="shared" ca="1" si="421"/>
        <v/>
      </c>
      <c r="AC1804" s="23" t="str">
        <f t="shared" ca="1" si="422"/>
        <v/>
      </c>
      <c r="AD1804" s="23" t="str">
        <f t="shared" ca="1" si="423"/>
        <v/>
      </c>
      <c r="AE1804" s="68" t="str">
        <f t="shared" ca="1" si="424"/>
        <v/>
      </c>
      <c r="AF1804" s="69" t="str">
        <f>IF(OR(H1804="",S1804=""),"",S1804-(SUM(L1804,M1804)*INDEX(D.1[Đơn giá],MATCH(H1804,D.1[Tên sản phẩm],0))))</f>
        <v/>
      </c>
      <c r="AG1804" s="90" t="str">
        <f t="shared" ca="1" si="425"/>
        <v/>
      </c>
      <c r="AH1804" s="90"/>
    </row>
    <row r="1805" spans="2:34" ht="27.75" customHeight="1" x14ac:dyDescent="0.2">
      <c r="B1805" s="154">
        <f t="shared" si="426"/>
        <v>1802</v>
      </c>
      <c r="C1805" s="155" t="str">
        <f t="shared" ca="1" si="427"/>
        <v/>
      </c>
      <c r="D1805" s="156" t="str">
        <f t="shared" ca="1" si="428"/>
        <v/>
      </c>
      <c r="E1805" s="157" t="str">
        <f t="shared" ca="1" si="429"/>
        <v/>
      </c>
      <c r="F1805" s="157"/>
      <c r="G1805" s="158" t="str">
        <f t="shared" ca="1" si="430"/>
        <v/>
      </c>
      <c r="H1805" s="159"/>
      <c r="I1805" s="160" t="str">
        <f>IF(H1805="","",INDEX(D.1[Quy cách],MATCH(H1805,D.1[Tên sản phẩm],0)))</f>
        <v/>
      </c>
      <c r="J1805" s="35" t="str">
        <f>IF(H1805="","",INDEX(D.1[ĐVT],MATCH(H1805,D.1[Tên sản phẩm],0)))</f>
        <v/>
      </c>
      <c r="K1805" s="163" t="str">
        <f>IF(H1805="","",INDEX(D.1[Đơn giá bán
(Tham khảo)],MATCH(H1805,D.1[Tên sản phẩm],0)))</f>
        <v/>
      </c>
      <c r="L1805" s="162"/>
      <c r="M1805" s="159"/>
      <c r="N1805" s="159"/>
      <c r="O1805" s="159"/>
      <c r="P1805" s="163" t="str">
        <f t="shared" si="431"/>
        <v/>
      </c>
      <c r="Q1805" s="164"/>
      <c r="R1805" s="162"/>
      <c r="S1805" s="163" t="str">
        <f t="shared" si="432"/>
        <v/>
      </c>
      <c r="T1805" s="164" t="str">
        <f t="shared" ca="1" si="433"/>
        <v/>
      </c>
      <c r="U1805" s="163" t="str">
        <f t="shared" si="434"/>
        <v/>
      </c>
      <c r="V1805" s="163" t="str">
        <f ca="1">IF(AND(C1805&lt;&gt;"",C1805&lt;&gt;OFFSET(C1805,1,0)),SUMIFS(B.2[Giá có thuế],B.2[Số ĐK],C1805),"")</f>
        <v/>
      </c>
      <c r="W1805" s="159"/>
      <c r="X1805" s="161" t="str">
        <f>IF(W1805="","",'Thông Tin Chung'!$L$3)</f>
        <v/>
      </c>
      <c r="Y1805" s="163" t="str">
        <f t="shared" ca="1" si="435"/>
        <v/>
      </c>
      <c r="Z1805" s="165"/>
      <c r="AA1805" s="155" t="str">
        <f ca="1">IF(C1805="","",IF(OR(D1805&lt;NgayBatDau,D1805&gt;NgayKetThuc),"Ngày tháng phải nằm trong kỳ báo cáo",IF(AND(G1805&lt;&gt;"",COUNTIF(D.2[Tên khách hàng],G1805)=0),"Tên KH chưa khai báo trong DSKH",IF(AND(H1805&lt;&gt;"",COUNTIF(D.1[Tên sản phẩm],H1805)=0),"SP này chưa khai báo trong DSSP",""))))</f>
        <v/>
      </c>
      <c r="AB1805" s="23" t="str">
        <f t="shared" ca="1" si="421"/>
        <v/>
      </c>
      <c r="AC1805" s="23" t="str">
        <f t="shared" ca="1" si="422"/>
        <v/>
      </c>
      <c r="AD1805" s="23" t="str">
        <f t="shared" ca="1" si="423"/>
        <v/>
      </c>
      <c r="AE1805" s="68" t="str">
        <f t="shared" ca="1" si="424"/>
        <v/>
      </c>
      <c r="AF1805" s="69" t="str">
        <f>IF(OR(H1805="",S1805=""),"",S1805-(SUM(L1805,M1805)*INDEX(D.1[Đơn giá],MATCH(H1805,D.1[Tên sản phẩm],0))))</f>
        <v/>
      </c>
      <c r="AG1805" s="90" t="str">
        <f t="shared" ca="1" si="425"/>
        <v/>
      </c>
      <c r="AH1805" s="90"/>
    </row>
    <row r="1806" spans="2:34" ht="27.75" customHeight="1" x14ac:dyDescent="0.2">
      <c r="B1806" s="154">
        <f t="shared" si="426"/>
        <v>1803</v>
      </c>
      <c r="C1806" s="155" t="str">
        <f t="shared" ca="1" si="427"/>
        <v/>
      </c>
      <c r="D1806" s="156" t="str">
        <f t="shared" ca="1" si="428"/>
        <v/>
      </c>
      <c r="E1806" s="157" t="str">
        <f t="shared" ca="1" si="429"/>
        <v/>
      </c>
      <c r="F1806" s="157"/>
      <c r="G1806" s="158" t="str">
        <f t="shared" ca="1" si="430"/>
        <v/>
      </c>
      <c r="H1806" s="159"/>
      <c r="I1806" s="160" t="str">
        <f>IF(H1806="","",INDEX(D.1[Quy cách],MATCH(H1806,D.1[Tên sản phẩm],0)))</f>
        <v/>
      </c>
      <c r="J1806" s="35" t="str">
        <f>IF(H1806="","",INDEX(D.1[ĐVT],MATCH(H1806,D.1[Tên sản phẩm],0)))</f>
        <v/>
      </c>
      <c r="K1806" s="163" t="str">
        <f>IF(H1806="","",INDEX(D.1[Đơn giá bán
(Tham khảo)],MATCH(H1806,D.1[Tên sản phẩm],0)))</f>
        <v/>
      </c>
      <c r="L1806" s="162"/>
      <c r="M1806" s="159"/>
      <c r="N1806" s="159"/>
      <c r="O1806" s="159"/>
      <c r="P1806" s="163" t="str">
        <f t="shared" si="431"/>
        <v/>
      </c>
      <c r="Q1806" s="164"/>
      <c r="R1806" s="162"/>
      <c r="S1806" s="163" t="str">
        <f t="shared" si="432"/>
        <v/>
      </c>
      <c r="T1806" s="164" t="str">
        <f t="shared" ca="1" si="433"/>
        <v/>
      </c>
      <c r="U1806" s="163" t="str">
        <f t="shared" si="434"/>
        <v/>
      </c>
      <c r="V1806" s="163" t="str">
        <f ca="1">IF(AND(C1806&lt;&gt;"",C1806&lt;&gt;OFFSET(C1806,1,0)),SUMIFS(B.2[Giá có thuế],B.2[Số ĐK],C1806),"")</f>
        <v/>
      </c>
      <c r="W1806" s="159"/>
      <c r="X1806" s="161" t="str">
        <f>IF(W1806="","",'Thông Tin Chung'!$L$3)</f>
        <v/>
      </c>
      <c r="Y1806" s="163" t="str">
        <f t="shared" ca="1" si="435"/>
        <v/>
      </c>
      <c r="Z1806" s="165"/>
      <c r="AA1806" s="155" t="str">
        <f ca="1">IF(C1806="","",IF(OR(D1806&lt;NgayBatDau,D1806&gt;NgayKetThuc),"Ngày tháng phải nằm trong kỳ báo cáo",IF(AND(G1806&lt;&gt;"",COUNTIF(D.2[Tên khách hàng],G1806)=0),"Tên KH chưa khai báo trong DSKH",IF(AND(H1806&lt;&gt;"",COUNTIF(D.1[Tên sản phẩm],H1806)=0),"SP này chưa khai báo trong DSSP",""))))</f>
        <v/>
      </c>
      <c r="AB1806" s="23" t="str">
        <f t="shared" ca="1" si="421"/>
        <v/>
      </c>
      <c r="AC1806" s="23" t="str">
        <f t="shared" ca="1" si="422"/>
        <v/>
      </c>
      <c r="AD1806" s="23" t="str">
        <f t="shared" ca="1" si="423"/>
        <v/>
      </c>
      <c r="AE1806" s="68" t="str">
        <f t="shared" ca="1" si="424"/>
        <v/>
      </c>
      <c r="AF1806" s="69" t="str">
        <f>IF(OR(H1806="",S1806=""),"",S1806-(SUM(L1806,M1806)*INDEX(D.1[Đơn giá],MATCH(H1806,D.1[Tên sản phẩm],0))))</f>
        <v/>
      </c>
      <c r="AG1806" s="90" t="str">
        <f t="shared" ca="1" si="425"/>
        <v/>
      </c>
      <c r="AH1806" s="90"/>
    </row>
    <row r="1807" spans="2:34" ht="27.75" customHeight="1" x14ac:dyDescent="0.2">
      <c r="B1807" s="154">
        <f t="shared" si="426"/>
        <v>1804</v>
      </c>
      <c r="C1807" s="155" t="str">
        <f t="shared" ca="1" si="427"/>
        <v/>
      </c>
      <c r="D1807" s="156" t="str">
        <f t="shared" ca="1" si="428"/>
        <v/>
      </c>
      <c r="E1807" s="157" t="str">
        <f t="shared" ca="1" si="429"/>
        <v/>
      </c>
      <c r="F1807" s="157"/>
      <c r="G1807" s="158" t="str">
        <f t="shared" ca="1" si="430"/>
        <v/>
      </c>
      <c r="H1807" s="159"/>
      <c r="I1807" s="160" t="str">
        <f>IF(H1807="","",INDEX(D.1[Quy cách],MATCH(H1807,D.1[Tên sản phẩm],0)))</f>
        <v/>
      </c>
      <c r="J1807" s="35" t="str">
        <f>IF(H1807="","",INDEX(D.1[ĐVT],MATCH(H1807,D.1[Tên sản phẩm],0)))</f>
        <v/>
      </c>
      <c r="K1807" s="163" t="str">
        <f>IF(H1807="","",INDEX(D.1[Đơn giá bán
(Tham khảo)],MATCH(H1807,D.1[Tên sản phẩm],0)))</f>
        <v/>
      </c>
      <c r="L1807" s="162"/>
      <c r="M1807" s="159"/>
      <c r="N1807" s="159"/>
      <c r="O1807" s="159"/>
      <c r="P1807" s="163" t="str">
        <f t="shared" si="431"/>
        <v/>
      </c>
      <c r="Q1807" s="164"/>
      <c r="R1807" s="162"/>
      <c r="S1807" s="163" t="str">
        <f t="shared" si="432"/>
        <v/>
      </c>
      <c r="T1807" s="164" t="str">
        <f t="shared" ca="1" si="433"/>
        <v/>
      </c>
      <c r="U1807" s="163" t="str">
        <f t="shared" si="434"/>
        <v/>
      </c>
      <c r="V1807" s="163" t="str">
        <f ca="1">IF(AND(C1807&lt;&gt;"",C1807&lt;&gt;OFFSET(C1807,1,0)),SUMIFS(B.2[Giá có thuế],B.2[Số ĐK],C1807),"")</f>
        <v/>
      </c>
      <c r="W1807" s="159"/>
      <c r="X1807" s="161" t="str">
        <f>IF(W1807="","",'Thông Tin Chung'!$L$3)</f>
        <v/>
      </c>
      <c r="Y1807" s="163" t="str">
        <f t="shared" ca="1" si="435"/>
        <v/>
      </c>
      <c r="Z1807" s="165"/>
      <c r="AA1807" s="155" t="str">
        <f ca="1">IF(C1807="","",IF(OR(D1807&lt;NgayBatDau,D1807&gt;NgayKetThuc),"Ngày tháng phải nằm trong kỳ báo cáo",IF(AND(G1807&lt;&gt;"",COUNTIF(D.2[Tên khách hàng],G1807)=0),"Tên KH chưa khai báo trong DSKH",IF(AND(H1807&lt;&gt;"",COUNTIF(D.1[Tên sản phẩm],H1807)=0),"SP này chưa khai báo trong DSSP",""))))</f>
        <v/>
      </c>
      <c r="AB1807" s="23" t="str">
        <f t="shared" ca="1" si="421"/>
        <v/>
      </c>
      <c r="AC1807" s="23" t="str">
        <f t="shared" ca="1" si="422"/>
        <v/>
      </c>
      <c r="AD1807" s="23" t="str">
        <f t="shared" ca="1" si="423"/>
        <v/>
      </c>
      <c r="AE1807" s="68" t="str">
        <f t="shared" ca="1" si="424"/>
        <v/>
      </c>
      <c r="AF1807" s="69" t="str">
        <f>IF(OR(H1807="",S1807=""),"",S1807-(SUM(L1807,M1807)*INDEX(D.1[Đơn giá],MATCH(H1807,D.1[Tên sản phẩm],0))))</f>
        <v/>
      </c>
      <c r="AG1807" s="90" t="str">
        <f t="shared" ca="1" si="425"/>
        <v/>
      </c>
      <c r="AH1807" s="90"/>
    </row>
    <row r="1808" spans="2:34" ht="27.75" customHeight="1" x14ac:dyDescent="0.2">
      <c r="B1808" s="154">
        <f t="shared" si="426"/>
        <v>1805</v>
      </c>
      <c r="C1808" s="155" t="str">
        <f t="shared" ca="1" si="427"/>
        <v/>
      </c>
      <c r="D1808" s="156" t="str">
        <f t="shared" ca="1" si="428"/>
        <v/>
      </c>
      <c r="E1808" s="157" t="str">
        <f t="shared" ca="1" si="429"/>
        <v/>
      </c>
      <c r="F1808" s="157"/>
      <c r="G1808" s="158" t="str">
        <f t="shared" ca="1" si="430"/>
        <v/>
      </c>
      <c r="H1808" s="159"/>
      <c r="I1808" s="160" t="str">
        <f>IF(H1808="","",INDEX(D.1[Quy cách],MATCH(H1808,D.1[Tên sản phẩm],0)))</f>
        <v/>
      </c>
      <c r="J1808" s="35" t="str">
        <f>IF(H1808="","",INDEX(D.1[ĐVT],MATCH(H1808,D.1[Tên sản phẩm],0)))</f>
        <v/>
      </c>
      <c r="K1808" s="163" t="str">
        <f>IF(H1808="","",INDEX(D.1[Đơn giá bán
(Tham khảo)],MATCH(H1808,D.1[Tên sản phẩm],0)))</f>
        <v/>
      </c>
      <c r="L1808" s="162"/>
      <c r="M1808" s="159"/>
      <c r="N1808" s="159"/>
      <c r="O1808" s="159"/>
      <c r="P1808" s="163" t="str">
        <f t="shared" si="431"/>
        <v/>
      </c>
      <c r="Q1808" s="164"/>
      <c r="R1808" s="162"/>
      <c r="S1808" s="163" t="str">
        <f t="shared" si="432"/>
        <v/>
      </c>
      <c r="T1808" s="164" t="str">
        <f t="shared" ca="1" si="433"/>
        <v/>
      </c>
      <c r="U1808" s="163" t="str">
        <f t="shared" si="434"/>
        <v/>
      </c>
      <c r="V1808" s="163" t="str">
        <f ca="1">IF(AND(C1808&lt;&gt;"",C1808&lt;&gt;OFFSET(C1808,1,0)),SUMIFS(B.2[Giá có thuế],B.2[Số ĐK],C1808),"")</f>
        <v/>
      </c>
      <c r="W1808" s="159"/>
      <c r="X1808" s="161" t="str">
        <f>IF(W1808="","",'Thông Tin Chung'!$L$3)</f>
        <v/>
      </c>
      <c r="Y1808" s="163" t="str">
        <f t="shared" ca="1" si="435"/>
        <v/>
      </c>
      <c r="Z1808" s="165"/>
      <c r="AA1808" s="155" t="str">
        <f ca="1">IF(C1808="","",IF(OR(D1808&lt;NgayBatDau,D1808&gt;NgayKetThuc),"Ngày tháng phải nằm trong kỳ báo cáo",IF(AND(G1808&lt;&gt;"",COUNTIF(D.2[Tên khách hàng],G1808)=0),"Tên KH chưa khai báo trong DSKH",IF(AND(H1808&lt;&gt;"",COUNTIF(D.1[Tên sản phẩm],H1808)=0),"SP này chưa khai báo trong DSSP",""))))</f>
        <v/>
      </c>
      <c r="AB1808" s="23" t="str">
        <f t="shared" ca="1" si="421"/>
        <v/>
      </c>
      <c r="AC1808" s="23" t="str">
        <f t="shared" ca="1" si="422"/>
        <v/>
      </c>
      <c r="AD1808" s="23" t="str">
        <f t="shared" ca="1" si="423"/>
        <v/>
      </c>
      <c r="AE1808" s="68" t="str">
        <f t="shared" ca="1" si="424"/>
        <v/>
      </c>
      <c r="AF1808" s="69" t="str">
        <f>IF(OR(H1808="",S1808=""),"",S1808-(SUM(L1808,M1808)*INDEX(D.1[Đơn giá],MATCH(H1808,D.1[Tên sản phẩm],0))))</f>
        <v/>
      </c>
      <c r="AG1808" s="90" t="str">
        <f t="shared" ca="1" si="425"/>
        <v/>
      </c>
      <c r="AH1808" s="90"/>
    </row>
    <row r="1809" spans="2:34" ht="27.75" customHeight="1" x14ac:dyDescent="0.2">
      <c r="B1809" s="154">
        <f t="shared" si="426"/>
        <v>1806</v>
      </c>
      <c r="C1809" s="155" t="str">
        <f t="shared" ca="1" si="427"/>
        <v/>
      </c>
      <c r="D1809" s="156" t="str">
        <f t="shared" ca="1" si="428"/>
        <v/>
      </c>
      <c r="E1809" s="157" t="str">
        <f t="shared" ca="1" si="429"/>
        <v/>
      </c>
      <c r="F1809" s="157"/>
      <c r="G1809" s="158" t="str">
        <f t="shared" ca="1" si="430"/>
        <v/>
      </c>
      <c r="H1809" s="159"/>
      <c r="I1809" s="160" t="str">
        <f>IF(H1809="","",INDEX(D.1[Quy cách],MATCH(H1809,D.1[Tên sản phẩm],0)))</f>
        <v/>
      </c>
      <c r="J1809" s="35" t="str">
        <f>IF(H1809="","",INDEX(D.1[ĐVT],MATCH(H1809,D.1[Tên sản phẩm],0)))</f>
        <v/>
      </c>
      <c r="K1809" s="163" t="str">
        <f>IF(H1809="","",INDEX(D.1[Đơn giá bán
(Tham khảo)],MATCH(H1809,D.1[Tên sản phẩm],0)))</f>
        <v/>
      </c>
      <c r="L1809" s="162"/>
      <c r="M1809" s="159"/>
      <c r="N1809" s="159"/>
      <c r="O1809" s="159"/>
      <c r="P1809" s="163" t="str">
        <f t="shared" si="431"/>
        <v/>
      </c>
      <c r="Q1809" s="164"/>
      <c r="R1809" s="162"/>
      <c r="S1809" s="163" t="str">
        <f t="shared" si="432"/>
        <v/>
      </c>
      <c r="T1809" s="164" t="str">
        <f t="shared" ca="1" si="433"/>
        <v/>
      </c>
      <c r="U1809" s="163" t="str">
        <f t="shared" si="434"/>
        <v/>
      </c>
      <c r="V1809" s="163" t="str">
        <f ca="1">IF(AND(C1809&lt;&gt;"",C1809&lt;&gt;OFFSET(C1809,1,0)),SUMIFS(B.2[Giá có thuế],B.2[Số ĐK],C1809),"")</f>
        <v/>
      </c>
      <c r="W1809" s="159"/>
      <c r="X1809" s="161" t="str">
        <f>IF(W1809="","",'Thông Tin Chung'!$L$3)</f>
        <v/>
      </c>
      <c r="Y1809" s="163" t="str">
        <f t="shared" ca="1" si="435"/>
        <v/>
      </c>
      <c r="Z1809" s="165"/>
      <c r="AA1809" s="155" t="str">
        <f ca="1">IF(C1809="","",IF(OR(D1809&lt;NgayBatDau,D1809&gt;NgayKetThuc),"Ngày tháng phải nằm trong kỳ báo cáo",IF(AND(G1809&lt;&gt;"",COUNTIF(D.2[Tên khách hàng],G1809)=0),"Tên KH chưa khai báo trong DSKH",IF(AND(H1809&lt;&gt;"",COUNTIF(D.1[Tên sản phẩm],H1809)=0),"SP này chưa khai báo trong DSSP",""))))</f>
        <v/>
      </c>
      <c r="AB1809" s="23" t="str">
        <f t="shared" ca="1" si="421"/>
        <v/>
      </c>
      <c r="AC1809" s="23" t="str">
        <f t="shared" ca="1" si="422"/>
        <v/>
      </c>
      <c r="AD1809" s="23" t="str">
        <f t="shared" ca="1" si="423"/>
        <v/>
      </c>
      <c r="AE1809" s="68" t="str">
        <f t="shared" ca="1" si="424"/>
        <v/>
      </c>
      <c r="AF1809" s="69" t="str">
        <f>IF(OR(H1809="",S1809=""),"",S1809-(SUM(L1809,M1809)*INDEX(D.1[Đơn giá],MATCH(H1809,D.1[Tên sản phẩm],0))))</f>
        <v/>
      </c>
      <c r="AG1809" s="90" t="str">
        <f t="shared" ca="1" si="425"/>
        <v/>
      </c>
      <c r="AH1809" s="90"/>
    </row>
    <row r="1810" spans="2:34" ht="27.75" customHeight="1" x14ac:dyDescent="0.2">
      <c r="B1810" s="154">
        <f t="shared" si="426"/>
        <v>1807</v>
      </c>
      <c r="C1810" s="155" t="str">
        <f t="shared" ca="1" si="427"/>
        <v/>
      </c>
      <c r="D1810" s="156" t="str">
        <f t="shared" ca="1" si="428"/>
        <v/>
      </c>
      <c r="E1810" s="157" t="str">
        <f t="shared" ca="1" si="429"/>
        <v/>
      </c>
      <c r="F1810" s="157"/>
      <c r="G1810" s="158" t="str">
        <f t="shared" ca="1" si="430"/>
        <v/>
      </c>
      <c r="H1810" s="159"/>
      <c r="I1810" s="160" t="str">
        <f>IF(H1810="","",INDEX(D.1[Quy cách],MATCH(H1810,D.1[Tên sản phẩm],0)))</f>
        <v/>
      </c>
      <c r="J1810" s="35" t="str">
        <f>IF(H1810="","",INDEX(D.1[ĐVT],MATCH(H1810,D.1[Tên sản phẩm],0)))</f>
        <v/>
      </c>
      <c r="K1810" s="163" t="str">
        <f>IF(H1810="","",INDEX(D.1[Đơn giá bán
(Tham khảo)],MATCH(H1810,D.1[Tên sản phẩm],0)))</f>
        <v/>
      </c>
      <c r="L1810" s="162"/>
      <c r="M1810" s="159"/>
      <c r="N1810" s="159"/>
      <c r="O1810" s="159"/>
      <c r="P1810" s="163" t="str">
        <f t="shared" si="431"/>
        <v/>
      </c>
      <c r="Q1810" s="164"/>
      <c r="R1810" s="162"/>
      <c r="S1810" s="163" t="str">
        <f t="shared" si="432"/>
        <v/>
      </c>
      <c r="T1810" s="164" t="str">
        <f t="shared" ca="1" si="433"/>
        <v/>
      </c>
      <c r="U1810" s="163" t="str">
        <f t="shared" si="434"/>
        <v/>
      </c>
      <c r="V1810" s="163" t="str">
        <f ca="1">IF(AND(C1810&lt;&gt;"",C1810&lt;&gt;OFFSET(C1810,1,0)),SUMIFS(B.2[Giá có thuế],B.2[Số ĐK],C1810),"")</f>
        <v/>
      </c>
      <c r="W1810" s="159"/>
      <c r="X1810" s="161" t="str">
        <f>IF(W1810="","",'Thông Tin Chung'!$L$3)</f>
        <v/>
      </c>
      <c r="Y1810" s="163" t="str">
        <f t="shared" ca="1" si="435"/>
        <v/>
      </c>
      <c r="Z1810" s="165"/>
      <c r="AA1810" s="155" t="str">
        <f ca="1">IF(C1810="","",IF(OR(D1810&lt;NgayBatDau,D1810&gt;NgayKetThuc),"Ngày tháng phải nằm trong kỳ báo cáo",IF(AND(G1810&lt;&gt;"",COUNTIF(D.2[Tên khách hàng],G1810)=0),"Tên KH chưa khai báo trong DSKH",IF(AND(H1810&lt;&gt;"",COUNTIF(D.1[Tên sản phẩm],H1810)=0),"SP này chưa khai báo trong DSSP",""))))</f>
        <v/>
      </c>
      <c r="AB1810" s="23" t="str">
        <f t="shared" ca="1" si="421"/>
        <v/>
      </c>
      <c r="AC1810" s="23" t="str">
        <f t="shared" ca="1" si="422"/>
        <v/>
      </c>
      <c r="AD1810" s="23" t="str">
        <f t="shared" ca="1" si="423"/>
        <v/>
      </c>
      <c r="AE1810" s="68" t="str">
        <f t="shared" ca="1" si="424"/>
        <v/>
      </c>
      <c r="AF1810" s="69" t="str">
        <f>IF(OR(H1810="",S1810=""),"",S1810-(SUM(L1810,M1810)*INDEX(D.1[Đơn giá],MATCH(H1810,D.1[Tên sản phẩm],0))))</f>
        <v/>
      </c>
      <c r="AG1810" s="90" t="str">
        <f t="shared" ca="1" si="425"/>
        <v/>
      </c>
      <c r="AH1810" s="90"/>
    </row>
    <row r="1811" spans="2:34" ht="27.75" customHeight="1" x14ac:dyDescent="0.2">
      <c r="B1811" s="154">
        <f t="shared" si="426"/>
        <v>1808</v>
      </c>
      <c r="C1811" s="155" t="str">
        <f t="shared" ca="1" si="427"/>
        <v/>
      </c>
      <c r="D1811" s="156" t="str">
        <f t="shared" ca="1" si="428"/>
        <v/>
      </c>
      <c r="E1811" s="157" t="str">
        <f t="shared" ca="1" si="429"/>
        <v/>
      </c>
      <c r="F1811" s="157"/>
      <c r="G1811" s="158" t="str">
        <f t="shared" ca="1" si="430"/>
        <v/>
      </c>
      <c r="H1811" s="159"/>
      <c r="I1811" s="160" t="str">
        <f>IF(H1811="","",INDEX(D.1[Quy cách],MATCH(H1811,D.1[Tên sản phẩm],0)))</f>
        <v/>
      </c>
      <c r="J1811" s="35" t="str">
        <f>IF(H1811="","",INDEX(D.1[ĐVT],MATCH(H1811,D.1[Tên sản phẩm],0)))</f>
        <v/>
      </c>
      <c r="K1811" s="163" t="str">
        <f>IF(H1811="","",INDEX(D.1[Đơn giá bán
(Tham khảo)],MATCH(H1811,D.1[Tên sản phẩm],0)))</f>
        <v/>
      </c>
      <c r="L1811" s="162"/>
      <c r="M1811" s="159"/>
      <c r="N1811" s="159"/>
      <c r="O1811" s="159"/>
      <c r="P1811" s="163" t="str">
        <f t="shared" si="431"/>
        <v/>
      </c>
      <c r="Q1811" s="164"/>
      <c r="R1811" s="162"/>
      <c r="S1811" s="163" t="str">
        <f t="shared" si="432"/>
        <v/>
      </c>
      <c r="T1811" s="164" t="str">
        <f t="shared" ca="1" si="433"/>
        <v/>
      </c>
      <c r="U1811" s="163" t="str">
        <f t="shared" si="434"/>
        <v/>
      </c>
      <c r="V1811" s="163" t="str">
        <f ca="1">IF(AND(C1811&lt;&gt;"",C1811&lt;&gt;OFFSET(C1811,1,0)),SUMIFS(B.2[Giá có thuế],B.2[Số ĐK],C1811),"")</f>
        <v/>
      </c>
      <c r="W1811" s="159"/>
      <c r="X1811" s="161" t="str">
        <f>IF(W1811="","",'Thông Tin Chung'!$L$3)</f>
        <v/>
      </c>
      <c r="Y1811" s="163" t="str">
        <f t="shared" ca="1" si="435"/>
        <v/>
      </c>
      <c r="Z1811" s="165"/>
      <c r="AA1811" s="155" t="str">
        <f ca="1">IF(C1811="","",IF(OR(D1811&lt;NgayBatDau,D1811&gt;NgayKetThuc),"Ngày tháng phải nằm trong kỳ báo cáo",IF(AND(G1811&lt;&gt;"",COUNTIF(D.2[Tên khách hàng],G1811)=0),"Tên KH chưa khai báo trong DSKH",IF(AND(H1811&lt;&gt;"",COUNTIF(D.1[Tên sản phẩm],H1811)=0),"SP này chưa khai báo trong DSSP",""))))</f>
        <v/>
      </c>
      <c r="AB1811" s="23" t="str">
        <f t="shared" ca="1" si="421"/>
        <v/>
      </c>
      <c r="AC1811" s="23" t="str">
        <f t="shared" ca="1" si="422"/>
        <v/>
      </c>
      <c r="AD1811" s="23" t="str">
        <f t="shared" ca="1" si="423"/>
        <v/>
      </c>
      <c r="AE1811" s="68" t="str">
        <f t="shared" ca="1" si="424"/>
        <v/>
      </c>
      <c r="AF1811" s="69" t="str">
        <f>IF(OR(H1811="",S1811=""),"",S1811-(SUM(L1811,M1811)*INDEX(D.1[Đơn giá],MATCH(H1811,D.1[Tên sản phẩm],0))))</f>
        <v/>
      </c>
      <c r="AG1811" s="90" t="str">
        <f t="shared" ca="1" si="425"/>
        <v/>
      </c>
      <c r="AH1811" s="90"/>
    </row>
    <row r="1812" spans="2:34" ht="27.75" customHeight="1" x14ac:dyDescent="0.2">
      <c r="B1812" s="154">
        <f t="shared" si="426"/>
        <v>1809</v>
      </c>
      <c r="C1812" s="155" t="str">
        <f t="shared" ca="1" si="427"/>
        <v/>
      </c>
      <c r="D1812" s="156" t="str">
        <f t="shared" ca="1" si="428"/>
        <v/>
      </c>
      <c r="E1812" s="157" t="str">
        <f t="shared" ca="1" si="429"/>
        <v/>
      </c>
      <c r="F1812" s="157"/>
      <c r="G1812" s="158" t="str">
        <f t="shared" ca="1" si="430"/>
        <v/>
      </c>
      <c r="H1812" s="159"/>
      <c r="I1812" s="160" t="str">
        <f>IF(H1812="","",INDEX(D.1[Quy cách],MATCH(H1812,D.1[Tên sản phẩm],0)))</f>
        <v/>
      </c>
      <c r="J1812" s="35" t="str">
        <f>IF(H1812="","",INDEX(D.1[ĐVT],MATCH(H1812,D.1[Tên sản phẩm],0)))</f>
        <v/>
      </c>
      <c r="K1812" s="163" t="str">
        <f>IF(H1812="","",INDEX(D.1[Đơn giá bán
(Tham khảo)],MATCH(H1812,D.1[Tên sản phẩm],0)))</f>
        <v/>
      </c>
      <c r="L1812" s="162"/>
      <c r="M1812" s="159"/>
      <c r="N1812" s="159"/>
      <c r="O1812" s="159"/>
      <c r="P1812" s="163" t="str">
        <f t="shared" si="431"/>
        <v/>
      </c>
      <c r="Q1812" s="164"/>
      <c r="R1812" s="162"/>
      <c r="S1812" s="163" t="str">
        <f t="shared" si="432"/>
        <v/>
      </c>
      <c r="T1812" s="164" t="str">
        <f t="shared" ca="1" si="433"/>
        <v/>
      </c>
      <c r="U1812" s="163" t="str">
        <f t="shared" si="434"/>
        <v/>
      </c>
      <c r="V1812" s="163" t="str">
        <f ca="1">IF(AND(C1812&lt;&gt;"",C1812&lt;&gt;OFFSET(C1812,1,0)),SUMIFS(B.2[Giá có thuế],B.2[Số ĐK],C1812),"")</f>
        <v/>
      </c>
      <c r="W1812" s="159"/>
      <c r="X1812" s="161" t="str">
        <f>IF(W1812="","",'Thông Tin Chung'!$L$3)</f>
        <v/>
      </c>
      <c r="Y1812" s="163" t="str">
        <f t="shared" ca="1" si="435"/>
        <v/>
      </c>
      <c r="Z1812" s="165"/>
      <c r="AA1812" s="155" t="str">
        <f ca="1">IF(C1812="","",IF(OR(D1812&lt;NgayBatDau,D1812&gt;NgayKetThuc),"Ngày tháng phải nằm trong kỳ báo cáo",IF(AND(G1812&lt;&gt;"",COUNTIF(D.2[Tên khách hàng],G1812)=0),"Tên KH chưa khai báo trong DSKH",IF(AND(H1812&lt;&gt;"",COUNTIF(D.1[Tên sản phẩm],H1812)=0),"SP này chưa khai báo trong DSSP",""))))</f>
        <v/>
      </c>
      <c r="AB1812" s="23" t="str">
        <f t="shared" ca="1" si="421"/>
        <v/>
      </c>
      <c r="AC1812" s="23" t="str">
        <f t="shared" ca="1" si="422"/>
        <v/>
      </c>
      <c r="AD1812" s="23" t="str">
        <f t="shared" ca="1" si="423"/>
        <v/>
      </c>
      <c r="AE1812" s="68" t="str">
        <f t="shared" ca="1" si="424"/>
        <v/>
      </c>
      <c r="AF1812" s="69" t="str">
        <f>IF(OR(H1812="",S1812=""),"",S1812-(SUM(L1812,M1812)*INDEX(D.1[Đơn giá],MATCH(H1812,D.1[Tên sản phẩm],0))))</f>
        <v/>
      </c>
      <c r="AG1812" s="90" t="str">
        <f t="shared" ca="1" si="425"/>
        <v/>
      </c>
      <c r="AH1812" s="90"/>
    </row>
    <row r="1813" spans="2:34" ht="27.75" customHeight="1" x14ac:dyDescent="0.2">
      <c r="B1813" s="154">
        <f t="shared" si="426"/>
        <v>1810</v>
      </c>
      <c r="C1813" s="155" t="str">
        <f t="shared" ca="1" si="427"/>
        <v/>
      </c>
      <c r="D1813" s="156" t="str">
        <f t="shared" ca="1" si="428"/>
        <v/>
      </c>
      <c r="E1813" s="157" t="str">
        <f t="shared" ca="1" si="429"/>
        <v/>
      </c>
      <c r="F1813" s="157"/>
      <c r="G1813" s="158" t="str">
        <f t="shared" ca="1" si="430"/>
        <v/>
      </c>
      <c r="H1813" s="159"/>
      <c r="I1813" s="160" t="str">
        <f>IF(H1813="","",INDEX(D.1[Quy cách],MATCH(H1813,D.1[Tên sản phẩm],0)))</f>
        <v/>
      </c>
      <c r="J1813" s="35" t="str">
        <f>IF(H1813="","",INDEX(D.1[ĐVT],MATCH(H1813,D.1[Tên sản phẩm],0)))</f>
        <v/>
      </c>
      <c r="K1813" s="163" t="str">
        <f>IF(H1813="","",INDEX(D.1[Đơn giá bán
(Tham khảo)],MATCH(H1813,D.1[Tên sản phẩm],0)))</f>
        <v/>
      </c>
      <c r="L1813" s="162"/>
      <c r="M1813" s="159"/>
      <c r="N1813" s="159"/>
      <c r="O1813" s="159"/>
      <c r="P1813" s="163" t="str">
        <f t="shared" si="431"/>
        <v/>
      </c>
      <c r="Q1813" s="164"/>
      <c r="R1813" s="162"/>
      <c r="S1813" s="163" t="str">
        <f t="shared" si="432"/>
        <v/>
      </c>
      <c r="T1813" s="164" t="str">
        <f t="shared" ca="1" si="433"/>
        <v/>
      </c>
      <c r="U1813" s="163" t="str">
        <f t="shared" si="434"/>
        <v/>
      </c>
      <c r="V1813" s="163" t="str">
        <f ca="1">IF(AND(C1813&lt;&gt;"",C1813&lt;&gt;OFFSET(C1813,1,0)),SUMIFS(B.2[Giá có thuế],B.2[Số ĐK],C1813),"")</f>
        <v/>
      </c>
      <c r="W1813" s="159"/>
      <c r="X1813" s="161" t="str">
        <f>IF(W1813="","",'Thông Tin Chung'!$L$3)</f>
        <v/>
      </c>
      <c r="Y1813" s="163" t="str">
        <f t="shared" ca="1" si="435"/>
        <v/>
      </c>
      <c r="Z1813" s="165"/>
      <c r="AA1813" s="155" t="str">
        <f ca="1">IF(C1813="","",IF(OR(D1813&lt;NgayBatDau,D1813&gt;NgayKetThuc),"Ngày tháng phải nằm trong kỳ báo cáo",IF(AND(G1813&lt;&gt;"",COUNTIF(D.2[Tên khách hàng],G1813)=0),"Tên KH chưa khai báo trong DSKH",IF(AND(H1813&lt;&gt;"",COUNTIF(D.1[Tên sản phẩm],H1813)=0),"SP này chưa khai báo trong DSSP",""))))</f>
        <v/>
      </c>
      <c r="AB1813" s="23" t="str">
        <f t="shared" ca="1" si="421"/>
        <v/>
      </c>
      <c r="AC1813" s="23" t="str">
        <f t="shared" ca="1" si="422"/>
        <v/>
      </c>
      <c r="AD1813" s="23" t="str">
        <f t="shared" ca="1" si="423"/>
        <v/>
      </c>
      <c r="AE1813" s="68" t="str">
        <f t="shared" ca="1" si="424"/>
        <v/>
      </c>
      <c r="AF1813" s="69" t="str">
        <f>IF(OR(H1813="",S1813=""),"",S1813-(SUM(L1813,M1813)*INDEX(D.1[Đơn giá],MATCH(H1813,D.1[Tên sản phẩm],0))))</f>
        <v/>
      </c>
      <c r="AG1813" s="90" t="str">
        <f t="shared" ca="1" si="425"/>
        <v/>
      </c>
      <c r="AH1813" s="90"/>
    </row>
    <row r="1814" spans="2:34" ht="27.75" customHeight="1" x14ac:dyDescent="0.2">
      <c r="B1814" s="154">
        <f t="shared" si="426"/>
        <v>1811</v>
      </c>
      <c r="C1814" s="155" t="str">
        <f t="shared" ca="1" si="427"/>
        <v/>
      </c>
      <c r="D1814" s="156" t="str">
        <f t="shared" ca="1" si="428"/>
        <v/>
      </c>
      <c r="E1814" s="157" t="str">
        <f t="shared" ca="1" si="429"/>
        <v/>
      </c>
      <c r="F1814" s="157"/>
      <c r="G1814" s="158" t="str">
        <f t="shared" ca="1" si="430"/>
        <v/>
      </c>
      <c r="H1814" s="159"/>
      <c r="I1814" s="160" t="str">
        <f>IF(H1814="","",INDEX(D.1[Quy cách],MATCH(H1814,D.1[Tên sản phẩm],0)))</f>
        <v/>
      </c>
      <c r="J1814" s="35" t="str">
        <f>IF(H1814="","",INDEX(D.1[ĐVT],MATCH(H1814,D.1[Tên sản phẩm],0)))</f>
        <v/>
      </c>
      <c r="K1814" s="163" t="str">
        <f>IF(H1814="","",INDEX(D.1[Đơn giá bán
(Tham khảo)],MATCH(H1814,D.1[Tên sản phẩm],0)))</f>
        <v/>
      </c>
      <c r="L1814" s="162"/>
      <c r="M1814" s="159"/>
      <c r="N1814" s="159"/>
      <c r="O1814" s="159"/>
      <c r="P1814" s="163" t="str">
        <f t="shared" si="431"/>
        <v/>
      </c>
      <c r="Q1814" s="164"/>
      <c r="R1814" s="162"/>
      <c r="S1814" s="163" t="str">
        <f t="shared" si="432"/>
        <v/>
      </c>
      <c r="T1814" s="164" t="str">
        <f t="shared" ca="1" si="433"/>
        <v/>
      </c>
      <c r="U1814" s="163" t="str">
        <f t="shared" si="434"/>
        <v/>
      </c>
      <c r="V1814" s="163" t="str">
        <f ca="1">IF(AND(C1814&lt;&gt;"",C1814&lt;&gt;OFFSET(C1814,1,0)),SUMIFS(B.2[Giá có thuế],B.2[Số ĐK],C1814),"")</f>
        <v/>
      </c>
      <c r="W1814" s="159"/>
      <c r="X1814" s="161" t="str">
        <f>IF(W1814="","",'Thông Tin Chung'!$L$3)</f>
        <v/>
      </c>
      <c r="Y1814" s="163" t="str">
        <f t="shared" ca="1" si="435"/>
        <v/>
      </c>
      <c r="Z1814" s="165"/>
      <c r="AA1814" s="155" t="str">
        <f ca="1">IF(C1814="","",IF(OR(D1814&lt;NgayBatDau,D1814&gt;NgayKetThuc),"Ngày tháng phải nằm trong kỳ báo cáo",IF(AND(G1814&lt;&gt;"",COUNTIF(D.2[Tên khách hàng],G1814)=0),"Tên KH chưa khai báo trong DSKH",IF(AND(H1814&lt;&gt;"",COUNTIF(D.1[Tên sản phẩm],H1814)=0),"SP này chưa khai báo trong DSSP",""))))</f>
        <v/>
      </c>
      <c r="AB1814" s="23" t="str">
        <f t="shared" ca="1" si="421"/>
        <v/>
      </c>
      <c r="AC1814" s="23" t="str">
        <f t="shared" ca="1" si="422"/>
        <v/>
      </c>
      <c r="AD1814" s="23" t="str">
        <f t="shared" ca="1" si="423"/>
        <v/>
      </c>
      <c r="AE1814" s="68" t="str">
        <f t="shared" ca="1" si="424"/>
        <v/>
      </c>
      <c r="AF1814" s="69" t="str">
        <f>IF(OR(H1814="",S1814=""),"",S1814-(SUM(L1814,M1814)*INDEX(D.1[Đơn giá],MATCH(H1814,D.1[Tên sản phẩm],0))))</f>
        <v/>
      </c>
      <c r="AG1814" s="90" t="str">
        <f t="shared" ca="1" si="425"/>
        <v/>
      </c>
      <c r="AH1814" s="90"/>
    </row>
    <row r="1815" spans="2:34" ht="27.75" customHeight="1" x14ac:dyDescent="0.2">
      <c r="B1815" s="154">
        <f t="shared" si="426"/>
        <v>1812</v>
      </c>
      <c r="C1815" s="155" t="str">
        <f t="shared" ca="1" si="427"/>
        <v/>
      </c>
      <c r="D1815" s="156" t="str">
        <f t="shared" ca="1" si="428"/>
        <v/>
      </c>
      <c r="E1815" s="157" t="str">
        <f t="shared" ca="1" si="429"/>
        <v/>
      </c>
      <c r="F1815" s="157"/>
      <c r="G1815" s="158" t="str">
        <f t="shared" ca="1" si="430"/>
        <v/>
      </c>
      <c r="H1815" s="159"/>
      <c r="I1815" s="160" t="str">
        <f>IF(H1815="","",INDEX(D.1[Quy cách],MATCH(H1815,D.1[Tên sản phẩm],0)))</f>
        <v/>
      </c>
      <c r="J1815" s="35" t="str">
        <f>IF(H1815="","",INDEX(D.1[ĐVT],MATCH(H1815,D.1[Tên sản phẩm],0)))</f>
        <v/>
      </c>
      <c r="K1815" s="163" t="str">
        <f>IF(H1815="","",INDEX(D.1[Đơn giá bán
(Tham khảo)],MATCH(H1815,D.1[Tên sản phẩm],0)))</f>
        <v/>
      </c>
      <c r="L1815" s="162"/>
      <c r="M1815" s="159"/>
      <c r="N1815" s="159"/>
      <c r="O1815" s="159"/>
      <c r="P1815" s="163" t="str">
        <f t="shared" si="431"/>
        <v/>
      </c>
      <c r="Q1815" s="164"/>
      <c r="R1815" s="162"/>
      <c r="S1815" s="163" t="str">
        <f t="shared" si="432"/>
        <v/>
      </c>
      <c r="T1815" s="164" t="str">
        <f t="shared" ca="1" si="433"/>
        <v/>
      </c>
      <c r="U1815" s="163" t="str">
        <f t="shared" si="434"/>
        <v/>
      </c>
      <c r="V1815" s="163" t="str">
        <f ca="1">IF(AND(C1815&lt;&gt;"",C1815&lt;&gt;OFFSET(C1815,1,0)),SUMIFS(B.2[Giá có thuế],B.2[Số ĐK],C1815),"")</f>
        <v/>
      </c>
      <c r="W1815" s="159"/>
      <c r="X1815" s="161" t="str">
        <f>IF(W1815="","",'Thông Tin Chung'!$L$3)</f>
        <v/>
      </c>
      <c r="Y1815" s="163" t="str">
        <f t="shared" ca="1" si="435"/>
        <v/>
      </c>
      <c r="Z1815" s="165"/>
      <c r="AA1815" s="155" t="str">
        <f ca="1">IF(C1815="","",IF(OR(D1815&lt;NgayBatDau,D1815&gt;NgayKetThuc),"Ngày tháng phải nằm trong kỳ báo cáo",IF(AND(G1815&lt;&gt;"",COUNTIF(D.2[Tên khách hàng],G1815)=0),"Tên KH chưa khai báo trong DSKH",IF(AND(H1815&lt;&gt;"",COUNTIF(D.1[Tên sản phẩm],H1815)=0),"SP này chưa khai báo trong DSSP",""))))</f>
        <v/>
      </c>
      <c r="AB1815" s="23" t="str">
        <f t="shared" ca="1" si="421"/>
        <v/>
      </c>
      <c r="AC1815" s="23" t="str">
        <f t="shared" ca="1" si="422"/>
        <v/>
      </c>
      <c r="AD1815" s="23" t="str">
        <f t="shared" ca="1" si="423"/>
        <v/>
      </c>
      <c r="AE1815" s="68" t="str">
        <f t="shared" ca="1" si="424"/>
        <v/>
      </c>
      <c r="AF1815" s="69" t="str">
        <f>IF(OR(H1815="",S1815=""),"",S1815-(SUM(L1815,M1815)*INDEX(D.1[Đơn giá],MATCH(H1815,D.1[Tên sản phẩm],0))))</f>
        <v/>
      </c>
      <c r="AG1815" s="90" t="str">
        <f t="shared" ca="1" si="425"/>
        <v/>
      </c>
      <c r="AH1815" s="90"/>
    </row>
    <row r="1816" spans="2:34" ht="27.75" customHeight="1" x14ac:dyDescent="0.2">
      <c r="B1816" s="154">
        <f t="shared" si="426"/>
        <v>1813</v>
      </c>
      <c r="C1816" s="155" t="str">
        <f t="shared" ca="1" si="427"/>
        <v/>
      </c>
      <c r="D1816" s="156" t="str">
        <f t="shared" ca="1" si="428"/>
        <v/>
      </c>
      <c r="E1816" s="157" t="str">
        <f t="shared" ca="1" si="429"/>
        <v/>
      </c>
      <c r="F1816" s="157"/>
      <c r="G1816" s="158" t="str">
        <f t="shared" ca="1" si="430"/>
        <v/>
      </c>
      <c r="H1816" s="159"/>
      <c r="I1816" s="160" t="str">
        <f>IF(H1816="","",INDEX(D.1[Quy cách],MATCH(H1816,D.1[Tên sản phẩm],0)))</f>
        <v/>
      </c>
      <c r="J1816" s="35" t="str">
        <f>IF(H1816="","",INDEX(D.1[ĐVT],MATCH(H1816,D.1[Tên sản phẩm],0)))</f>
        <v/>
      </c>
      <c r="K1816" s="163" t="str">
        <f>IF(H1816="","",INDEX(D.1[Đơn giá bán
(Tham khảo)],MATCH(H1816,D.1[Tên sản phẩm],0)))</f>
        <v/>
      </c>
      <c r="L1816" s="162"/>
      <c r="M1816" s="159"/>
      <c r="N1816" s="159"/>
      <c r="O1816" s="159"/>
      <c r="P1816" s="163" t="str">
        <f t="shared" si="431"/>
        <v/>
      </c>
      <c r="Q1816" s="164"/>
      <c r="R1816" s="162"/>
      <c r="S1816" s="163" t="str">
        <f t="shared" si="432"/>
        <v/>
      </c>
      <c r="T1816" s="164" t="str">
        <f t="shared" ca="1" si="433"/>
        <v/>
      </c>
      <c r="U1816" s="163" t="str">
        <f t="shared" si="434"/>
        <v/>
      </c>
      <c r="V1816" s="163" t="str">
        <f ca="1">IF(AND(C1816&lt;&gt;"",C1816&lt;&gt;OFFSET(C1816,1,0)),SUMIFS(B.2[Giá có thuế],B.2[Số ĐK],C1816),"")</f>
        <v/>
      </c>
      <c r="W1816" s="159"/>
      <c r="X1816" s="161" t="str">
        <f>IF(W1816="","",'Thông Tin Chung'!$L$3)</f>
        <v/>
      </c>
      <c r="Y1816" s="163" t="str">
        <f t="shared" ca="1" si="435"/>
        <v/>
      </c>
      <c r="Z1816" s="165"/>
      <c r="AA1816" s="155" t="str">
        <f ca="1">IF(C1816="","",IF(OR(D1816&lt;NgayBatDau,D1816&gt;NgayKetThuc),"Ngày tháng phải nằm trong kỳ báo cáo",IF(AND(G1816&lt;&gt;"",COUNTIF(D.2[Tên khách hàng],G1816)=0),"Tên KH chưa khai báo trong DSKH",IF(AND(H1816&lt;&gt;"",COUNTIF(D.1[Tên sản phẩm],H1816)=0),"SP này chưa khai báo trong DSSP",""))))</f>
        <v/>
      </c>
      <c r="AB1816" s="23" t="str">
        <f t="shared" ca="1" si="421"/>
        <v/>
      </c>
      <c r="AC1816" s="23" t="str">
        <f t="shared" ca="1" si="422"/>
        <v/>
      </c>
      <c r="AD1816" s="23" t="str">
        <f t="shared" ca="1" si="423"/>
        <v/>
      </c>
      <c r="AE1816" s="68" t="str">
        <f t="shared" ca="1" si="424"/>
        <v/>
      </c>
      <c r="AF1816" s="69" t="str">
        <f>IF(OR(H1816="",S1816=""),"",S1816-(SUM(L1816,M1816)*INDEX(D.1[Đơn giá],MATCH(H1816,D.1[Tên sản phẩm],0))))</f>
        <v/>
      </c>
      <c r="AG1816" s="90" t="str">
        <f t="shared" ca="1" si="425"/>
        <v/>
      </c>
      <c r="AH1816" s="90"/>
    </row>
    <row r="1817" spans="2:34" ht="27.75" customHeight="1" x14ac:dyDescent="0.2">
      <c r="B1817" s="154">
        <f t="shared" si="426"/>
        <v>1814</v>
      </c>
      <c r="C1817" s="155" t="str">
        <f t="shared" ca="1" si="427"/>
        <v/>
      </c>
      <c r="D1817" s="156" t="str">
        <f t="shared" ca="1" si="428"/>
        <v/>
      </c>
      <c r="E1817" s="157" t="str">
        <f t="shared" ca="1" si="429"/>
        <v/>
      </c>
      <c r="F1817" s="157"/>
      <c r="G1817" s="158" t="str">
        <f t="shared" ca="1" si="430"/>
        <v/>
      </c>
      <c r="H1817" s="159"/>
      <c r="I1817" s="160" t="str">
        <f>IF(H1817="","",INDEX(D.1[Quy cách],MATCH(H1817,D.1[Tên sản phẩm],0)))</f>
        <v/>
      </c>
      <c r="J1817" s="35" t="str">
        <f>IF(H1817="","",INDEX(D.1[ĐVT],MATCH(H1817,D.1[Tên sản phẩm],0)))</f>
        <v/>
      </c>
      <c r="K1817" s="163" t="str">
        <f>IF(H1817="","",INDEX(D.1[Đơn giá bán
(Tham khảo)],MATCH(H1817,D.1[Tên sản phẩm],0)))</f>
        <v/>
      </c>
      <c r="L1817" s="162"/>
      <c r="M1817" s="159"/>
      <c r="N1817" s="159"/>
      <c r="O1817" s="159"/>
      <c r="P1817" s="163" t="str">
        <f t="shared" si="431"/>
        <v/>
      </c>
      <c r="Q1817" s="164"/>
      <c r="R1817" s="162"/>
      <c r="S1817" s="163" t="str">
        <f t="shared" si="432"/>
        <v/>
      </c>
      <c r="T1817" s="164" t="str">
        <f t="shared" ca="1" si="433"/>
        <v/>
      </c>
      <c r="U1817" s="163" t="str">
        <f t="shared" si="434"/>
        <v/>
      </c>
      <c r="V1817" s="163" t="str">
        <f ca="1">IF(AND(C1817&lt;&gt;"",C1817&lt;&gt;OFFSET(C1817,1,0)),SUMIFS(B.2[Giá có thuế],B.2[Số ĐK],C1817),"")</f>
        <v/>
      </c>
      <c r="W1817" s="159"/>
      <c r="X1817" s="161" t="str">
        <f>IF(W1817="","",'Thông Tin Chung'!$L$3)</f>
        <v/>
      </c>
      <c r="Y1817" s="163" t="str">
        <f t="shared" ca="1" si="435"/>
        <v/>
      </c>
      <c r="Z1817" s="165"/>
      <c r="AA1817" s="155" t="str">
        <f ca="1">IF(C1817="","",IF(OR(D1817&lt;NgayBatDau,D1817&gt;NgayKetThuc),"Ngày tháng phải nằm trong kỳ báo cáo",IF(AND(G1817&lt;&gt;"",COUNTIF(D.2[Tên khách hàng],G1817)=0),"Tên KH chưa khai báo trong DSKH",IF(AND(H1817&lt;&gt;"",COUNTIF(D.1[Tên sản phẩm],H1817)=0),"SP này chưa khai báo trong DSSP",""))))</f>
        <v/>
      </c>
      <c r="AB1817" s="23" t="str">
        <f t="shared" ca="1" si="421"/>
        <v/>
      </c>
      <c r="AC1817" s="23" t="str">
        <f t="shared" ca="1" si="422"/>
        <v/>
      </c>
      <c r="AD1817" s="23" t="str">
        <f t="shared" ca="1" si="423"/>
        <v/>
      </c>
      <c r="AE1817" s="68" t="str">
        <f t="shared" ca="1" si="424"/>
        <v/>
      </c>
      <c r="AF1817" s="69" t="str">
        <f>IF(OR(H1817="",S1817=""),"",S1817-(SUM(L1817,M1817)*INDEX(D.1[Đơn giá],MATCH(H1817,D.1[Tên sản phẩm],0))))</f>
        <v/>
      </c>
      <c r="AG1817" s="90" t="str">
        <f t="shared" ca="1" si="425"/>
        <v/>
      </c>
      <c r="AH1817" s="90"/>
    </row>
    <row r="1818" spans="2:34" ht="27.75" customHeight="1" x14ac:dyDescent="0.2">
      <c r="B1818" s="154">
        <f t="shared" si="426"/>
        <v>1815</v>
      </c>
      <c r="C1818" s="155" t="str">
        <f t="shared" ca="1" si="427"/>
        <v/>
      </c>
      <c r="D1818" s="156" t="str">
        <f t="shared" ca="1" si="428"/>
        <v/>
      </c>
      <c r="E1818" s="157" t="str">
        <f t="shared" ca="1" si="429"/>
        <v/>
      </c>
      <c r="F1818" s="157"/>
      <c r="G1818" s="158" t="str">
        <f t="shared" ca="1" si="430"/>
        <v/>
      </c>
      <c r="H1818" s="159"/>
      <c r="I1818" s="160" t="str">
        <f>IF(H1818="","",INDEX(D.1[Quy cách],MATCH(H1818,D.1[Tên sản phẩm],0)))</f>
        <v/>
      </c>
      <c r="J1818" s="35" t="str">
        <f>IF(H1818="","",INDEX(D.1[ĐVT],MATCH(H1818,D.1[Tên sản phẩm],0)))</f>
        <v/>
      </c>
      <c r="K1818" s="163" t="str">
        <f>IF(H1818="","",INDEX(D.1[Đơn giá bán
(Tham khảo)],MATCH(H1818,D.1[Tên sản phẩm],0)))</f>
        <v/>
      </c>
      <c r="L1818" s="162"/>
      <c r="M1818" s="159"/>
      <c r="N1818" s="159"/>
      <c r="O1818" s="159"/>
      <c r="P1818" s="163" t="str">
        <f t="shared" si="431"/>
        <v/>
      </c>
      <c r="Q1818" s="164"/>
      <c r="R1818" s="162"/>
      <c r="S1818" s="163" t="str">
        <f t="shared" si="432"/>
        <v/>
      </c>
      <c r="T1818" s="164" t="str">
        <f t="shared" ca="1" si="433"/>
        <v/>
      </c>
      <c r="U1818" s="163" t="str">
        <f t="shared" si="434"/>
        <v/>
      </c>
      <c r="V1818" s="163" t="str">
        <f ca="1">IF(AND(C1818&lt;&gt;"",C1818&lt;&gt;OFFSET(C1818,1,0)),SUMIFS(B.2[Giá có thuế],B.2[Số ĐK],C1818),"")</f>
        <v/>
      </c>
      <c r="W1818" s="159"/>
      <c r="X1818" s="161" t="str">
        <f>IF(W1818="","",'Thông Tin Chung'!$L$3)</f>
        <v/>
      </c>
      <c r="Y1818" s="163" t="str">
        <f t="shared" ca="1" si="435"/>
        <v/>
      </c>
      <c r="Z1818" s="165"/>
      <c r="AA1818" s="155" t="str">
        <f ca="1">IF(C1818="","",IF(OR(D1818&lt;NgayBatDau,D1818&gt;NgayKetThuc),"Ngày tháng phải nằm trong kỳ báo cáo",IF(AND(G1818&lt;&gt;"",COUNTIF(D.2[Tên khách hàng],G1818)=0),"Tên KH chưa khai báo trong DSKH",IF(AND(H1818&lt;&gt;"",COUNTIF(D.1[Tên sản phẩm],H1818)=0),"SP này chưa khai báo trong DSSP",""))))</f>
        <v/>
      </c>
      <c r="AB1818" s="23" t="str">
        <f t="shared" ca="1" si="421"/>
        <v/>
      </c>
      <c r="AC1818" s="23" t="str">
        <f t="shared" ca="1" si="422"/>
        <v/>
      </c>
      <c r="AD1818" s="23" t="str">
        <f t="shared" ca="1" si="423"/>
        <v/>
      </c>
      <c r="AE1818" s="68" t="str">
        <f t="shared" ca="1" si="424"/>
        <v/>
      </c>
      <c r="AF1818" s="69" t="str">
        <f>IF(OR(H1818="",S1818=""),"",S1818-(SUM(L1818,M1818)*INDEX(D.1[Đơn giá],MATCH(H1818,D.1[Tên sản phẩm],0))))</f>
        <v/>
      </c>
      <c r="AG1818" s="90" t="str">
        <f t="shared" ca="1" si="425"/>
        <v/>
      </c>
      <c r="AH1818" s="90"/>
    </row>
    <row r="1819" spans="2:34" ht="27.75" customHeight="1" x14ac:dyDescent="0.2">
      <c r="B1819" s="154">
        <f t="shared" si="426"/>
        <v>1816</v>
      </c>
      <c r="C1819" s="155" t="str">
        <f t="shared" ca="1" si="427"/>
        <v/>
      </c>
      <c r="D1819" s="156" t="str">
        <f t="shared" ca="1" si="428"/>
        <v/>
      </c>
      <c r="E1819" s="157" t="str">
        <f t="shared" ca="1" si="429"/>
        <v/>
      </c>
      <c r="F1819" s="157"/>
      <c r="G1819" s="158" t="str">
        <f t="shared" ca="1" si="430"/>
        <v/>
      </c>
      <c r="H1819" s="159"/>
      <c r="I1819" s="160" t="str">
        <f>IF(H1819="","",INDEX(D.1[Quy cách],MATCH(H1819,D.1[Tên sản phẩm],0)))</f>
        <v/>
      </c>
      <c r="J1819" s="35" t="str">
        <f>IF(H1819="","",INDEX(D.1[ĐVT],MATCH(H1819,D.1[Tên sản phẩm],0)))</f>
        <v/>
      </c>
      <c r="K1819" s="163" t="str">
        <f>IF(H1819="","",INDEX(D.1[Đơn giá bán
(Tham khảo)],MATCH(H1819,D.1[Tên sản phẩm],0)))</f>
        <v/>
      </c>
      <c r="L1819" s="162"/>
      <c r="M1819" s="159"/>
      <c r="N1819" s="159"/>
      <c r="O1819" s="159"/>
      <c r="P1819" s="163" t="str">
        <f t="shared" si="431"/>
        <v/>
      </c>
      <c r="Q1819" s="164"/>
      <c r="R1819" s="162"/>
      <c r="S1819" s="163" t="str">
        <f t="shared" si="432"/>
        <v/>
      </c>
      <c r="T1819" s="164" t="str">
        <f t="shared" ca="1" si="433"/>
        <v/>
      </c>
      <c r="U1819" s="163" t="str">
        <f t="shared" si="434"/>
        <v/>
      </c>
      <c r="V1819" s="163" t="str">
        <f ca="1">IF(AND(C1819&lt;&gt;"",C1819&lt;&gt;OFFSET(C1819,1,0)),SUMIFS(B.2[Giá có thuế],B.2[Số ĐK],C1819),"")</f>
        <v/>
      </c>
      <c r="W1819" s="159"/>
      <c r="X1819" s="161" t="str">
        <f>IF(W1819="","",'Thông Tin Chung'!$L$3)</f>
        <v/>
      </c>
      <c r="Y1819" s="163" t="str">
        <f t="shared" ca="1" si="435"/>
        <v/>
      </c>
      <c r="Z1819" s="165"/>
      <c r="AA1819" s="155" t="str">
        <f ca="1">IF(C1819="","",IF(OR(D1819&lt;NgayBatDau,D1819&gt;NgayKetThuc),"Ngày tháng phải nằm trong kỳ báo cáo",IF(AND(G1819&lt;&gt;"",COUNTIF(D.2[Tên khách hàng],G1819)=0),"Tên KH chưa khai báo trong DSKH",IF(AND(H1819&lt;&gt;"",COUNTIF(D.1[Tên sản phẩm],H1819)=0),"SP này chưa khai báo trong DSSP",""))))</f>
        <v/>
      </c>
      <c r="AB1819" s="23" t="str">
        <f t="shared" ca="1" si="421"/>
        <v/>
      </c>
      <c r="AC1819" s="23" t="str">
        <f t="shared" ca="1" si="422"/>
        <v/>
      </c>
      <c r="AD1819" s="23" t="str">
        <f t="shared" ca="1" si="423"/>
        <v/>
      </c>
      <c r="AE1819" s="68" t="str">
        <f t="shared" ca="1" si="424"/>
        <v/>
      </c>
      <c r="AF1819" s="69" t="str">
        <f>IF(OR(H1819="",S1819=""),"",S1819-(SUM(L1819,M1819)*INDEX(D.1[Đơn giá],MATCH(H1819,D.1[Tên sản phẩm],0))))</f>
        <v/>
      </c>
      <c r="AG1819" s="90" t="str">
        <f t="shared" ca="1" si="425"/>
        <v/>
      </c>
      <c r="AH1819" s="90"/>
    </row>
    <row r="1820" spans="2:34" ht="27.75" customHeight="1" x14ac:dyDescent="0.2">
      <c r="B1820" s="154">
        <f t="shared" si="426"/>
        <v>1817</v>
      </c>
      <c r="C1820" s="155" t="str">
        <f t="shared" ca="1" si="427"/>
        <v/>
      </c>
      <c r="D1820" s="156" t="str">
        <f t="shared" ca="1" si="428"/>
        <v/>
      </c>
      <c r="E1820" s="157" t="str">
        <f t="shared" ca="1" si="429"/>
        <v/>
      </c>
      <c r="F1820" s="157"/>
      <c r="G1820" s="158" t="str">
        <f t="shared" ca="1" si="430"/>
        <v/>
      </c>
      <c r="H1820" s="159"/>
      <c r="I1820" s="160" t="str">
        <f>IF(H1820="","",INDEX(D.1[Quy cách],MATCH(H1820,D.1[Tên sản phẩm],0)))</f>
        <v/>
      </c>
      <c r="J1820" s="35" t="str">
        <f>IF(H1820="","",INDEX(D.1[ĐVT],MATCH(H1820,D.1[Tên sản phẩm],0)))</f>
        <v/>
      </c>
      <c r="K1820" s="163" t="str">
        <f>IF(H1820="","",INDEX(D.1[Đơn giá bán
(Tham khảo)],MATCH(H1820,D.1[Tên sản phẩm],0)))</f>
        <v/>
      </c>
      <c r="L1820" s="162"/>
      <c r="M1820" s="159"/>
      <c r="N1820" s="159"/>
      <c r="O1820" s="159"/>
      <c r="P1820" s="163" t="str">
        <f t="shared" si="431"/>
        <v/>
      </c>
      <c r="Q1820" s="164"/>
      <c r="R1820" s="162"/>
      <c r="S1820" s="163" t="str">
        <f t="shared" si="432"/>
        <v/>
      </c>
      <c r="T1820" s="164" t="str">
        <f t="shared" ca="1" si="433"/>
        <v/>
      </c>
      <c r="U1820" s="163" t="str">
        <f t="shared" si="434"/>
        <v/>
      </c>
      <c r="V1820" s="163" t="str">
        <f ca="1">IF(AND(C1820&lt;&gt;"",C1820&lt;&gt;OFFSET(C1820,1,0)),SUMIFS(B.2[Giá có thuế],B.2[Số ĐK],C1820),"")</f>
        <v/>
      </c>
      <c r="W1820" s="159"/>
      <c r="X1820" s="161" t="str">
        <f>IF(W1820="","",'Thông Tin Chung'!$L$3)</f>
        <v/>
      </c>
      <c r="Y1820" s="163" t="str">
        <f t="shared" ca="1" si="435"/>
        <v/>
      </c>
      <c r="Z1820" s="165"/>
      <c r="AA1820" s="155" t="str">
        <f ca="1">IF(C1820="","",IF(OR(D1820&lt;NgayBatDau,D1820&gt;NgayKetThuc),"Ngày tháng phải nằm trong kỳ báo cáo",IF(AND(G1820&lt;&gt;"",COUNTIF(D.2[Tên khách hàng],G1820)=0),"Tên KH chưa khai báo trong DSKH",IF(AND(H1820&lt;&gt;"",COUNTIF(D.1[Tên sản phẩm],H1820)=0),"SP này chưa khai báo trong DSSP",""))))</f>
        <v/>
      </c>
      <c r="AB1820" s="23" t="str">
        <f t="shared" ca="1" si="421"/>
        <v/>
      </c>
      <c r="AC1820" s="23" t="str">
        <f t="shared" ca="1" si="422"/>
        <v/>
      </c>
      <c r="AD1820" s="23" t="str">
        <f t="shared" ca="1" si="423"/>
        <v/>
      </c>
      <c r="AE1820" s="68" t="str">
        <f t="shared" ca="1" si="424"/>
        <v/>
      </c>
      <c r="AF1820" s="69" t="str">
        <f>IF(OR(H1820="",S1820=""),"",S1820-(SUM(L1820,M1820)*INDEX(D.1[Đơn giá],MATCH(H1820,D.1[Tên sản phẩm],0))))</f>
        <v/>
      </c>
      <c r="AG1820" s="90" t="str">
        <f t="shared" ca="1" si="425"/>
        <v/>
      </c>
      <c r="AH1820" s="90"/>
    </row>
    <row r="1821" spans="2:34" ht="27.75" customHeight="1" x14ac:dyDescent="0.2">
      <c r="B1821" s="154">
        <f t="shared" si="426"/>
        <v>1818</v>
      </c>
      <c r="C1821" s="155" t="str">
        <f t="shared" ca="1" si="427"/>
        <v/>
      </c>
      <c r="D1821" s="156" t="str">
        <f t="shared" ca="1" si="428"/>
        <v/>
      </c>
      <c r="E1821" s="157" t="str">
        <f t="shared" ca="1" si="429"/>
        <v/>
      </c>
      <c r="F1821" s="157"/>
      <c r="G1821" s="158" t="str">
        <f t="shared" ca="1" si="430"/>
        <v/>
      </c>
      <c r="H1821" s="159"/>
      <c r="I1821" s="160" t="str">
        <f>IF(H1821="","",INDEX(D.1[Quy cách],MATCH(H1821,D.1[Tên sản phẩm],0)))</f>
        <v/>
      </c>
      <c r="J1821" s="35" t="str">
        <f>IF(H1821="","",INDEX(D.1[ĐVT],MATCH(H1821,D.1[Tên sản phẩm],0)))</f>
        <v/>
      </c>
      <c r="K1821" s="163" t="str">
        <f>IF(H1821="","",INDEX(D.1[Đơn giá bán
(Tham khảo)],MATCH(H1821,D.1[Tên sản phẩm],0)))</f>
        <v/>
      </c>
      <c r="L1821" s="162"/>
      <c r="M1821" s="159"/>
      <c r="N1821" s="159"/>
      <c r="O1821" s="159"/>
      <c r="P1821" s="163" t="str">
        <f t="shared" si="431"/>
        <v/>
      </c>
      <c r="Q1821" s="164"/>
      <c r="R1821" s="162"/>
      <c r="S1821" s="163" t="str">
        <f t="shared" si="432"/>
        <v/>
      </c>
      <c r="T1821" s="164" t="str">
        <f t="shared" ca="1" si="433"/>
        <v/>
      </c>
      <c r="U1821" s="163" t="str">
        <f t="shared" si="434"/>
        <v/>
      </c>
      <c r="V1821" s="163" t="str">
        <f ca="1">IF(AND(C1821&lt;&gt;"",C1821&lt;&gt;OFFSET(C1821,1,0)),SUMIFS(B.2[Giá có thuế],B.2[Số ĐK],C1821),"")</f>
        <v/>
      </c>
      <c r="W1821" s="159"/>
      <c r="X1821" s="161" t="str">
        <f>IF(W1821="","",'Thông Tin Chung'!$L$3)</f>
        <v/>
      </c>
      <c r="Y1821" s="163" t="str">
        <f t="shared" ca="1" si="435"/>
        <v/>
      </c>
      <c r="Z1821" s="165"/>
      <c r="AA1821" s="155" t="str">
        <f ca="1">IF(C1821="","",IF(OR(D1821&lt;NgayBatDau,D1821&gt;NgayKetThuc),"Ngày tháng phải nằm trong kỳ báo cáo",IF(AND(G1821&lt;&gt;"",COUNTIF(D.2[Tên khách hàng],G1821)=0),"Tên KH chưa khai báo trong DSKH",IF(AND(H1821&lt;&gt;"",COUNTIF(D.1[Tên sản phẩm],H1821)=0),"SP này chưa khai báo trong DSSP",""))))</f>
        <v/>
      </c>
      <c r="AB1821" s="23" t="str">
        <f t="shared" ca="1" si="421"/>
        <v/>
      </c>
      <c r="AC1821" s="23" t="str">
        <f t="shared" ca="1" si="422"/>
        <v/>
      </c>
      <c r="AD1821" s="23" t="str">
        <f t="shared" ca="1" si="423"/>
        <v/>
      </c>
      <c r="AE1821" s="68" t="str">
        <f t="shared" ca="1" si="424"/>
        <v/>
      </c>
      <c r="AF1821" s="69" t="str">
        <f>IF(OR(H1821="",S1821=""),"",S1821-(SUM(L1821,M1821)*INDEX(D.1[Đơn giá],MATCH(H1821,D.1[Tên sản phẩm],0))))</f>
        <v/>
      </c>
      <c r="AG1821" s="90" t="str">
        <f t="shared" ca="1" si="425"/>
        <v/>
      </c>
      <c r="AH1821" s="90"/>
    </row>
    <row r="1822" spans="2:34" ht="27.75" customHeight="1" x14ac:dyDescent="0.2">
      <c r="B1822" s="154">
        <f t="shared" si="426"/>
        <v>1819</v>
      </c>
      <c r="C1822" s="155" t="str">
        <f t="shared" ca="1" si="427"/>
        <v/>
      </c>
      <c r="D1822" s="156" t="str">
        <f t="shared" ca="1" si="428"/>
        <v/>
      </c>
      <c r="E1822" s="157" t="str">
        <f t="shared" ca="1" si="429"/>
        <v/>
      </c>
      <c r="F1822" s="157"/>
      <c r="G1822" s="158" t="str">
        <f t="shared" ca="1" si="430"/>
        <v/>
      </c>
      <c r="H1822" s="159"/>
      <c r="I1822" s="160" t="str">
        <f>IF(H1822="","",INDEX(D.1[Quy cách],MATCH(H1822,D.1[Tên sản phẩm],0)))</f>
        <v/>
      </c>
      <c r="J1822" s="35" t="str">
        <f>IF(H1822="","",INDEX(D.1[ĐVT],MATCH(H1822,D.1[Tên sản phẩm],0)))</f>
        <v/>
      </c>
      <c r="K1822" s="163" t="str">
        <f>IF(H1822="","",INDEX(D.1[Đơn giá bán
(Tham khảo)],MATCH(H1822,D.1[Tên sản phẩm],0)))</f>
        <v/>
      </c>
      <c r="L1822" s="162"/>
      <c r="M1822" s="159"/>
      <c r="N1822" s="159"/>
      <c r="O1822" s="159"/>
      <c r="P1822" s="163" t="str">
        <f t="shared" si="431"/>
        <v/>
      </c>
      <c r="Q1822" s="164"/>
      <c r="R1822" s="162"/>
      <c r="S1822" s="163" t="str">
        <f t="shared" si="432"/>
        <v/>
      </c>
      <c r="T1822" s="164" t="str">
        <f t="shared" ca="1" si="433"/>
        <v/>
      </c>
      <c r="U1822" s="163" t="str">
        <f t="shared" si="434"/>
        <v/>
      </c>
      <c r="V1822" s="163" t="str">
        <f ca="1">IF(AND(C1822&lt;&gt;"",C1822&lt;&gt;OFFSET(C1822,1,0)),SUMIFS(B.2[Giá có thuế],B.2[Số ĐK],C1822),"")</f>
        <v/>
      </c>
      <c r="W1822" s="159"/>
      <c r="X1822" s="161" t="str">
        <f>IF(W1822="","",'Thông Tin Chung'!$L$3)</f>
        <v/>
      </c>
      <c r="Y1822" s="163" t="str">
        <f t="shared" ca="1" si="435"/>
        <v/>
      </c>
      <c r="Z1822" s="165"/>
      <c r="AA1822" s="155" t="str">
        <f ca="1">IF(C1822="","",IF(OR(D1822&lt;NgayBatDau,D1822&gt;NgayKetThuc),"Ngày tháng phải nằm trong kỳ báo cáo",IF(AND(G1822&lt;&gt;"",COUNTIF(D.2[Tên khách hàng],G1822)=0),"Tên KH chưa khai báo trong DSKH",IF(AND(H1822&lt;&gt;"",COUNTIF(D.1[Tên sản phẩm],H1822)=0),"SP này chưa khai báo trong DSSP",""))))</f>
        <v/>
      </c>
      <c r="AB1822" s="23" t="str">
        <f t="shared" ca="1" si="421"/>
        <v/>
      </c>
      <c r="AC1822" s="23" t="str">
        <f t="shared" ca="1" si="422"/>
        <v/>
      </c>
      <c r="AD1822" s="23" t="str">
        <f t="shared" ca="1" si="423"/>
        <v/>
      </c>
      <c r="AE1822" s="68" t="str">
        <f t="shared" ca="1" si="424"/>
        <v/>
      </c>
      <c r="AF1822" s="69" t="str">
        <f>IF(OR(H1822="",S1822=""),"",S1822-(SUM(L1822,M1822)*INDEX(D.1[Đơn giá],MATCH(H1822,D.1[Tên sản phẩm],0))))</f>
        <v/>
      </c>
      <c r="AG1822" s="90" t="str">
        <f t="shared" ca="1" si="425"/>
        <v/>
      </c>
      <c r="AH1822" s="90"/>
    </row>
    <row r="1823" spans="2:34" ht="27.75" customHeight="1" x14ac:dyDescent="0.2">
      <c r="B1823" s="154">
        <f t="shared" si="426"/>
        <v>1820</v>
      </c>
      <c r="C1823" s="155" t="str">
        <f t="shared" ca="1" si="427"/>
        <v/>
      </c>
      <c r="D1823" s="156" t="str">
        <f t="shared" ca="1" si="428"/>
        <v/>
      </c>
      <c r="E1823" s="157" t="str">
        <f t="shared" ca="1" si="429"/>
        <v/>
      </c>
      <c r="F1823" s="157"/>
      <c r="G1823" s="158" t="str">
        <f t="shared" ca="1" si="430"/>
        <v/>
      </c>
      <c r="H1823" s="159"/>
      <c r="I1823" s="160" t="str">
        <f>IF(H1823="","",INDEX(D.1[Quy cách],MATCH(H1823,D.1[Tên sản phẩm],0)))</f>
        <v/>
      </c>
      <c r="J1823" s="35" t="str">
        <f>IF(H1823="","",INDEX(D.1[ĐVT],MATCH(H1823,D.1[Tên sản phẩm],0)))</f>
        <v/>
      </c>
      <c r="K1823" s="163" t="str">
        <f>IF(H1823="","",INDEX(D.1[Đơn giá bán
(Tham khảo)],MATCH(H1823,D.1[Tên sản phẩm],0)))</f>
        <v/>
      </c>
      <c r="L1823" s="162"/>
      <c r="M1823" s="159"/>
      <c r="N1823" s="159"/>
      <c r="O1823" s="159"/>
      <c r="P1823" s="163" t="str">
        <f t="shared" si="431"/>
        <v/>
      </c>
      <c r="Q1823" s="164"/>
      <c r="R1823" s="162"/>
      <c r="S1823" s="163" t="str">
        <f t="shared" si="432"/>
        <v/>
      </c>
      <c r="T1823" s="164" t="str">
        <f t="shared" ca="1" si="433"/>
        <v/>
      </c>
      <c r="U1823" s="163" t="str">
        <f t="shared" si="434"/>
        <v/>
      </c>
      <c r="V1823" s="163" t="str">
        <f ca="1">IF(AND(C1823&lt;&gt;"",C1823&lt;&gt;OFFSET(C1823,1,0)),SUMIFS(B.2[Giá có thuế],B.2[Số ĐK],C1823),"")</f>
        <v/>
      </c>
      <c r="W1823" s="159"/>
      <c r="X1823" s="161" t="str">
        <f>IF(W1823="","",'Thông Tin Chung'!$L$3)</f>
        <v/>
      </c>
      <c r="Y1823" s="163" t="str">
        <f t="shared" ca="1" si="435"/>
        <v/>
      </c>
      <c r="Z1823" s="165"/>
      <c r="AA1823" s="155" t="str">
        <f ca="1">IF(C1823="","",IF(OR(D1823&lt;NgayBatDau,D1823&gt;NgayKetThuc),"Ngày tháng phải nằm trong kỳ báo cáo",IF(AND(G1823&lt;&gt;"",COUNTIF(D.2[Tên khách hàng],G1823)=0),"Tên KH chưa khai báo trong DSKH",IF(AND(H1823&lt;&gt;"",COUNTIF(D.1[Tên sản phẩm],H1823)=0),"SP này chưa khai báo trong DSSP",""))))</f>
        <v/>
      </c>
      <c r="AB1823" s="23" t="str">
        <f t="shared" ca="1" si="421"/>
        <v/>
      </c>
      <c r="AC1823" s="23" t="str">
        <f t="shared" ca="1" si="422"/>
        <v/>
      </c>
      <c r="AD1823" s="23" t="str">
        <f t="shared" ca="1" si="423"/>
        <v/>
      </c>
      <c r="AE1823" s="68" t="str">
        <f t="shared" ca="1" si="424"/>
        <v/>
      </c>
      <c r="AF1823" s="69" t="str">
        <f>IF(OR(H1823="",S1823=""),"",S1823-(SUM(L1823,M1823)*INDEX(D.1[Đơn giá],MATCH(H1823,D.1[Tên sản phẩm],0))))</f>
        <v/>
      </c>
      <c r="AG1823" s="90" t="str">
        <f t="shared" ca="1" si="425"/>
        <v/>
      </c>
      <c r="AH1823" s="90"/>
    </row>
    <row r="1824" spans="2:34" ht="27.75" customHeight="1" x14ac:dyDescent="0.2">
      <c r="B1824" s="154">
        <f t="shared" si="426"/>
        <v>1821</v>
      </c>
      <c r="C1824" s="155" t="str">
        <f t="shared" ca="1" si="427"/>
        <v/>
      </c>
      <c r="D1824" s="156" t="str">
        <f t="shared" ca="1" si="428"/>
        <v/>
      </c>
      <c r="E1824" s="157" t="str">
        <f t="shared" ca="1" si="429"/>
        <v/>
      </c>
      <c r="F1824" s="157"/>
      <c r="G1824" s="158" t="str">
        <f t="shared" ca="1" si="430"/>
        <v/>
      </c>
      <c r="H1824" s="159"/>
      <c r="I1824" s="160" t="str">
        <f>IF(H1824="","",INDEX(D.1[Quy cách],MATCH(H1824,D.1[Tên sản phẩm],0)))</f>
        <v/>
      </c>
      <c r="J1824" s="35" t="str">
        <f>IF(H1824="","",INDEX(D.1[ĐVT],MATCH(H1824,D.1[Tên sản phẩm],0)))</f>
        <v/>
      </c>
      <c r="K1824" s="163" t="str">
        <f>IF(H1824="","",INDEX(D.1[Đơn giá bán
(Tham khảo)],MATCH(H1824,D.1[Tên sản phẩm],0)))</f>
        <v/>
      </c>
      <c r="L1824" s="162"/>
      <c r="M1824" s="159"/>
      <c r="N1824" s="159"/>
      <c r="O1824" s="159"/>
      <c r="P1824" s="163" t="str">
        <f t="shared" si="431"/>
        <v/>
      </c>
      <c r="Q1824" s="164"/>
      <c r="R1824" s="162"/>
      <c r="S1824" s="163" t="str">
        <f t="shared" si="432"/>
        <v/>
      </c>
      <c r="T1824" s="164" t="str">
        <f t="shared" ca="1" si="433"/>
        <v/>
      </c>
      <c r="U1824" s="163" t="str">
        <f t="shared" si="434"/>
        <v/>
      </c>
      <c r="V1824" s="163" t="str">
        <f ca="1">IF(AND(C1824&lt;&gt;"",C1824&lt;&gt;OFFSET(C1824,1,0)),SUMIFS(B.2[Giá có thuế],B.2[Số ĐK],C1824),"")</f>
        <v/>
      </c>
      <c r="W1824" s="159"/>
      <c r="X1824" s="161" t="str">
        <f>IF(W1824="","",'Thông Tin Chung'!$L$3)</f>
        <v/>
      </c>
      <c r="Y1824" s="163" t="str">
        <f t="shared" ca="1" si="435"/>
        <v/>
      </c>
      <c r="Z1824" s="165"/>
      <c r="AA1824" s="155" t="str">
        <f ca="1">IF(C1824="","",IF(OR(D1824&lt;NgayBatDau,D1824&gt;NgayKetThuc),"Ngày tháng phải nằm trong kỳ báo cáo",IF(AND(G1824&lt;&gt;"",COUNTIF(D.2[Tên khách hàng],G1824)=0),"Tên KH chưa khai báo trong DSKH",IF(AND(H1824&lt;&gt;"",COUNTIF(D.1[Tên sản phẩm],H1824)=0),"SP này chưa khai báo trong DSSP",""))))</f>
        <v/>
      </c>
      <c r="AB1824" s="23" t="str">
        <f t="shared" ca="1" si="421"/>
        <v/>
      </c>
      <c r="AC1824" s="23" t="str">
        <f t="shared" ca="1" si="422"/>
        <v/>
      </c>
      <c r="AD1824" s="23" t="str">
        <f t="shared" ca="1" si="423"/>
        <v/>
      </c>
      <c r="AE1824" s="68" t="str">
        <f t="shared" ca="1" si="424"/>
        <v/>
      </c>
      <c r="AF1824" s="69" t="str">
        <f>IF(OR(H1824="",S1824=""),"",S1824-(SUM(L1824,M1824)*INDEX(D.1[Đơn giá],MATCH(H1824,D.1[Tên sản phẩm],0))))</f>
        <v/>
      </c>
      <c r="AG1824" s="90" t="str">
        <f t="shared" ca="1" si="425"/>
        <v/>
      </c>
      <c r="AH1824" s="90"/>
    </row>
    <row r="1825" spans="2:34" ht="27.75" customHeight="1" x14ac:dyDescent="0.2">
      <c r="B1825" s="154">
        <f t="shared" si="426"/>
        <v>1822</v>
      </c>
      <c r="C1825" s="155" t="str">
        <f t="shared" ca="1" si="427"/>
        <v/>
      </c>
      <c r="D1825" s="156" t="str">
        <f t="shared" ca="1" si="428"/>
        <v/>
      </c>
      <c r="E1825" s="157" t="str">
        <f t="shared" ca="1" si="429"/>
        <v/>
      </c>
      <c r="F1825" s="157"/>
      <c r="G1825" s="158" t="str">
        <f t="shared" ca="1" si="430"/>
        <v/>
      </c>
      <c r="H1825" s="159"/>
      <c r="I1825" s="160" t="str">
        <f>IF(H1825="","",INDEX(D.1[Quy cách],MATCH(H1825,D.1[Tên sản phẩm],0)))</f>
        <v/>
      </c>
      <c r="J1825" s="35" t="str">
        <f>IF(H1825="","",INDEX(D.1[ĐVT],MATCH(H1825,D.1[Tên sản phẩm],0)))</f>
        <v/>
      </c>
      <c r="K1825" s="163" t="str">
        <f>IF(H1825="","",INDEX(D.1[Đơn giá bán
(Tham khảo)],MATCH(H1825,D.1[Tên sản phẩm],0)))</f>
        <v/>
      </c>
      <c r="L1825" s="162"/>
      <c r="M1825" s="159"/>
      <c r="N1825" s="159"/>
      <c r="O1825" s="159"/>
      <c r="P1825" s="163" t="str">
        <f t="shared" si="431"/>
        <v/>
      </c>
      <c r="Q1825" s="164"/>
      <c r="R1825" s="162"/>
      <c r="S1825" s="163" t="str">
        <f t="shared" si="432"/>
        <v/>
      </c>
      <c r="T1825" s="164" t="str">
        <f t="shared" ca="1" si="433"/>
        <v/>
      </c>
      <c r="U1825" s="163" t="str">
        <f t="shared" si="434"/>
        <v/>
      </c>
      <c r="V1825" s="163" t="str">
        <f ca="1">IF(AND(C1825&lt;&gt;"",C1825&lt;&gt;OFFSET(C1825,1,0)),SUMIFS(B.2[Giá có thuế],B.2[Số ĐK],C1825),"")</f>
        <v/>
      </c>
      <c r="W1825" s="159"/>
      <c r="X1825" s="161" t="str">
        <f>IF(W1825="","",'Thông Tin Chung'!$L$3)</f>
        <v/>
      </c>
      <c r="Y1825" s="163" t="str">
        <f t="shared" ca="1" si="435"/>
        <v/>
      </c>
      <c r="Z1825" s="165"/>
      <c r="AA1825" s="155" t="str">
        <f ca="1">IF(C1825="","",IF(OR(D1825&lt;NgayBatDau,D1825&gt;NgayKetThuc),"Ngày tháng phải nằm trong kỳ báo cáo",IF(AND(G1825&lt;&gt;"",COUNTIF(D.2[Tên khách hàng],G1825)=0),"Tên KH chưa khai báo trong DSKH",IF(AND(H1825&lt;&gt;"",COUNTIF(D.1[Tên sản phẩm],H1825)=0),"SP này chưa khai báo trong DSSP",""))))</f>
        <v/>
      </c>
      <c r="AB1825" s="23" t="str">
        <f t="shared" ca="1" si="421"/>
        <v/>
      </c>
      <c r="AC1825" s="23" t="str">
        <f t="shared" ca="1" si="422"/>
        <v/>
      </c>
      <c r="AD1825" s="23" t="str">
        <f t="shared" ca="1" si="423"/>
        <v/>
      </c>
      <c r="AE1825" s="68" t="str">
        <f t="shared" ca="1" si="424"/>
        <v/>
      </c>
      <c r="AF1825" s="69" t="str">
        <f>IF(OR(H1825="",S1825=""),"",S1825-(SUM(L1825,M1825)*INDEX(D.1[Đơn giá],MATCH(H1825,D.1[Tên sản phẩm],0))))</f>
        <v/>
      </c>
      <c r="AG1825" s="90" t="str">
        <f t="shared" ca="1" si="425"/>
        <v/>
      </c>
      <c r="AH1825" s="90"/>
    </row>
    <row r="1826" spans="2:34" ht="27.75" customHeight="1" x14ac:dyDescent="0.2">
      <c r="B1826" s="154">
        <f t="shared" si="426"/>
        <v>1823</v>
      </c>
      <c r="C1826" s="155" t="str">
        <f t="shared" ca="1" si="427"/>
        <v/>
      </c>
      <c r="D1826" s="156" t="str">
        <f t="shared" ca="1" si="428"/>
        <v/>
      </c>
      <c r="E1826" s="157" t="str">
        <f t="shared" ca="1" si="429"/>
        <v/>
      </c>
      <c r="F1826" s="157"/>
      <c r="G1826" s="158" t="str">
        <f t="shared" ca="1" si="430"/>
        <v/>
      </c>
      <c r="H1826" s="159"/>
      <c r="I1826" s="160" t="str">
        <f>IF(H1826="","",INDEX(D.1[Quy cách],MATCH(H1826,D.1[Tên sản phẩm],0)))</f>
        <v/>
      </c>
      <c r="J1826" s="35" t="str">
        <f>IF(H1826="","",INDEX(D.1[ĐVT],MATCH(H1826,D.1[Tên sản phẩm],0)))</f>
        <v/>
      </c>
      <c r="K1826" s="163" t="str">
        <f>IF(H1826="","",INDEX(D.1[Đơn giá bán
(Tham khảo)],MATCH(H1826,D.1[Tên sản phẩm],0)))</f>
        <v/>
      </c>
      <c r="L1826" s="162"/>
      <c r="M1826" s="159"/>
      <c r="N1826" s="159"/>
      <c r="O1826" s="159"/>
      <c r="P1826" s="163" t="str">
        <f t="shared" si="431"/>
        <v/>
      </c>
      <c r="Q1826" s="164"/>
      <c r="R1826" s="162"/>
      <c r="S1826" s="163" t="str">
        <f t="shared" si="432"/>
        <v/>
      </c>
      <c r="T1826" s="164" t="str">
        <f t="shared" ca="1" si="433"/>
        <v/>
      </c>
      <c r="U1826" s="163" t="str">
        <f t="shared" si="434"/>
        <v/>
      </c>
      <c r="V1826" s="163" t="str">
        <f ca="1">IF(AND(C1826&lt;&gt;"",C1826&lt;&gt;OFFSET(C1826,1,0)),SUMIFS(B.2[Giá có thuế],B.2[Số ĐK],C1826),"")</f>
        <v/>
      </c>
      <c r="W1826" s="159"/>
      <c r="X1826" s="161" t="str">
        <f>IF(W1826="","",'Thông Tin Chung'!$L$3)</f>
        <v/>
      </c>
      <c r="Y1826" s="163" t="str">
        <f t="shared" ca="1" si="435"/>
        <v/>
      </c>
      <c r="Z1826" s="165"/>
      <c r="AA1826" s="155" t="str">
        <f ca="1">IF(C1826="","",IF(OR(D1826&lt;NgayBatDau,D1826&gt;NgayKetThuc),"Ngày tháng phải nằm trong kỳ báo cáo",IF(AND(G1826&lt;&gt;"",COUNTIF(D.2[Tên khách hàng],G1826)=0),"Tên KH chưa khai báo trong DSKH",IF(AND(H1826&lt;&gt;"",COUNTIF(D.1[Tên sản phẩm],H1826)=0),"SP này chưa khai báo trong DSSP",""))))</f>
        <v/>
      </c>
      <c r="AB1826" s="23" t="str">
        <f t="shared" ca="1" si="421"/>
        <v/>
      </c>
      <c r="AC1826" s="23" t="str">
        <f t="shared" ca="1" si="422"/>
        <v/>
      </c>
      <c r="AD1826" s="23" t="str">
        <f t="shared" ca="1" si="423"/>
        <v/>
      </c>
      <c r="AE1826" s="68" t="str">
        <f t="shared" ca="1" si="424"/>
        <v/>
      </c>
      <c r="AF1826" s="69" t="str">
        <f>IF(OR(H1826="",S1826=""),"",S1826-(SUM(L1826,M1826)*INDEX(D.1[Đơn giá],MATCH(H1826,D.1[Tên sản phẩm],0))))</f>
        <v/>
      </c>
      <c r="AG1826" s="90" t="str">
        <f t="shared" ca="1" si="425"/>
        <v/>
      </c>
      <c r="AH1826" s="90"/>
    </row>
    <row r="1827" spans="2:34" ht="27.75" customHeight="1" x14ac:dyDescent="0.2">
      <c r="B1827" s="154">
        <f t="shared" si="426"/>
        <v>1824</v>
      </c>
      <c r="C1827" s="155" t="str">
        <f t="shared" ca="1" si="427"/>
        <v/>
      </c>
      <c r="D1827" s="156" t="str">
        <f t="shared" ca="1" si="428"/>
        <v/>
      </c>
      <c r="E1827" s="157" t="str">
        <f t="shared" ca="1" si="429"/>
        <v/>
      </c>
      <c r="F1827" s="157"/>
      <c r="G1827" s="158" t="str">
        <f t="shared" ca="1" si="430"/>
        <v/>
      </c>
      <c r="H1827" s="159"/>
      <c r="I1827" s="160" t="str">
        <f>IF(H1827="","",INDEX(D.1[Quy cách],MATCH(H1827,D.1[Tên sản phẩm],0)))</f>
        <v/>
      </c>
      <c r="J1827" s="35" t="str">
        <f>IF(H1827="","",INDEX(D.1[ĐVT],MATCH(H1827,D.1[Tên sản phẩm],0)))</f>
        <v/>
      </c>
      <c r="K1827" s="163" t="str">
        <f>IF(H1827="","",INDEX(D.1[Đơn giá bán
(Tham khảo)],MATCH(H1827,D.1[Tên sản phẩm],0)))</f>
        <v/>
      </c>
      <c r="L1827" s="162"/>
      <c r="M1827" s="159"/>
      <c r="N1827" s="159"/>
      <c r="O1827" s="159"/>
      <c r="P1827" s="163" t="str">
        <f t="shared" si="431"/>
        <v/>
      </c>
      <c r="Q1827" s="164"/>
      <c r="R1827" s="162"/>
      <c r="S1827" s="163" t="str">
        <f t="shared" si="432"/>
        <v/>
      </c>
      <c r="T1827" s="164" t="str">
        <f t="shared" ca="1" si="433"/>
        <v/>
      </c>
      <c r="U1827" s="163" t="str">
        <f t="shared" si="434"/>
        <v/>
      </c>
      <c r="V1827" s="163" t="str">
        <f ca="1">IF(AND(C1827&lt;&gt;"",C1827&lt;&gt;OFFSET(C1827,1,0)),SUMIFS(B.2[Giá có thuế],B.2[Số ĐK],C1827),"")</f>
        <v/>
      </c>
      <c r="W1827" s="159"/>
      <c r="X1827" s="161" t="str">
        <f>IF(W1827="","",'Thông Tin Chung'!$L$3)</f>
        <v/>
      </c>
      <c r="Y1827" s="163" t="str">
        <f t="shared" ca="1" si="435"/>
        <v/>
      </c>
      <c r="Z1827" s="165"/>
      <c r="AA1827" s="155" t="str">
        <f ca="1">IF(C1827="","",IF(OR(D1827&lt;NgayBatDau,D1827&gt;NgayKetThuc),"Ngày tháng phải nằm trong kỳ báo cáo",IF(AND(G1827&lt;&gt;"",COUNTIF(D.2[Tên khách hàng],G1827)=0),"Tên KH chưa khai báo trong DSKH",IF(AND(H1827&lt;&gt;"",COUNTIF(D.1[Tên sản phẩm],H1827)=0),"SP này chưa khai báo trong DSSP",""))))</f>
        <v/>
      </c>
      <c r="AB1827" s="23" t="str">
        <f t="shared" ca="1" si="421"/>
        <v/>
      </c>
      <c r="AC1827" s="23" t="str">
        <f t="shared" ca="1" si="422"/>
        <v/>
      </c>
      <c r="AD1827" s="23" t="str">
        <f t="shared" ca="1" si="423"/>
        <v/>
      </c>
      <c r="AE1827" s="68" t="str">
        <f t="shared" ca="1" si="424"/>
        <v/>
      </c>
      <c r="AF1827" s="69" t="str">
        <f>IF(OR(H1827="",S1827=""),"",S1827-(SUM(L1827,M1827)*INDEX(D.1[Đơn giá],MATCH(H1827,D.1[Tên sản phẩm],0))))</f>
        <v/>
      </c>
      <c r="AG1827" s="90" t="str">
        <f t="shared" ca="1" si="425"/>
        <v/>
      </c>
      <c r="AH1827" s="90"/>
    </row>
    <row r="1828" spans="2:34" ht="27.75" customHeight="1" x14ac:dyDescent="0.2">
      <c r="B1828" s="154">
        <f t="shared" si="426"/>
        <v>1825</v>
      </c>
      <c r="C1828" s="155" t="str">
        <f t="shared" ca="1" si="427"/>
        <v/>
      </c>
      <c r="D1828" s="156" t="str">
        <f t="shared" ca="1" si="428"/>
        <v/>
      </c>
      <c r="E1828" s="157" t="str">
        <f t="shared" ca="1" si="429"/>
        <v/>
      </c>
      <c r="F1828" s="157"/>
      <c r="G1828" s="158" t="str">
        <f t="shared" ca="1" si="430"/>
        <v/>
      </c>
      <c r="H1828" s="159"/>
      <c r="I1828" s="160" t="str">
        <f>IF(H1828="","",INDEX(D.1[Quy cách],MATCH(H1828,D.1[Tên sản phẩm],0)))</f>
        <v/>
      </c>
      <c r="J1828" s="35" t="str">
        <f>IF(H1828="","",INDEX(D.1[ĐVT],MATCH(H1828,D.1[Tên sản phẩm],0)))</f>
        <v/>
      </c>
      <c r="K1828" s="163" t="str">
        <f>IF(H1828="","",INDEX(D.1[Đơn giá bán
(Tham khảo)],MATCH(H1828,D.1[Tên sản phẩm],0)))</f>
        <v/>
      </c>
      <c r="L1828" s="162"/>
      <c r="M1828" s="159"/>
      <c r="N1828" s="159"/>
      <c r="O1828" s="159"/>
      <c r="P1828" s="163" t="str">
        <f t="shared" si="431"/>
        <v/>
      </c>
      <c r="Q1828" s="164"/>
      <c r="R1828" s="162"/>
      <c r="S1828" s="163" t="str">
        <f t="shared" si="432"/>
        <v/>
      </c>
      <c r="T1828" s="164" t="str">
        <f t="shared" ca="1" si="433"/>
        <v/>
      </c>
      <c r="U1828" s="163" t="str">
        <f t="shared" si="434"/>
        <v/>
      </c>
      <c r="V1828" s="163" t="str">
        <f ca="1">IF(AND(C1828&lt;&gt;"",C1828&lt;&gt;OFFSET(C1828,1,0)),SUMIFS(B.2[Giá có thuế],B.2[Số ĐK],C1828),"")</f>
        <v/>
      </c>
      <c r="W1828" s="159"/>
      <c r="X1828" s="161" t="str">
        <f>IF(W1828="","",'Thông Tin Chung'!$L$3)</f>
        <v/>
      </c>
      <c r="Y1828" s="163" t="str">
        <f t="shared" ca="1" si="435"/>
        <v/>
      </c>
      <c r="Z1828" s="165"/>
      <c r="AA1828" s="155" t="str">
        <f ca="1">IF(C1828="","",IF(OR(D1828&lt;NgayBatDau,D1828&gt;NgayKetThuc),"Ngày tháng phải nằm trong kỳ báo cáo",IF(AND(G1828&lt;&gt;"",COUNTIF(D.2[Tên khách hàng],G1828)=0),"Tên KH chưa khai báo trong DSKH",IF(AND(H1828&lt;&gt;"",COUNTIF(D.1[Tên sản phẩm],H1828)=0),"SP này chưa khai báo trong DSSP",""))))</f>
        <v/>
      </c>
      <c r="AB1828" s="23" t="str">
        <f t="shared" ca="1" si="421"/>
        <v/>
      </c>
      <c r="AC1828" s="23" t="str">
        <f t="shared" ca="1" si="422"/>
        <v/>
      </c>
      <c r="AD1828" s="23" t="str">
        <f t="shared" ca="1" si="423"/>
        <v/>
      </c>
      <c r="AE1828" s="68" t="str">
        <f t="shared" ca="1" si="424"/>
        <v/>
      </c>
      <c r="AF1828" s="69" t="str">
        <f>IF(OR(H1828="",S1828=""),"",S1828-(SUM(L1828,M1828)*INDEX(D.1[Đơn giá],MATCH(H1828,D.1[Tên sản phẩm],0))))</f>
        <v/>
      </c>
      <c r="AG1828" s="90" t="str">
        <f t="shared" ca="1" si="425"/>
        <v/>
      </c>
      <c r="AH1828" s="90"/>
    </row>
    <row r="1829" spans="2:34" ht="27.75" customHeight="1" x14ac:dyDescent="0.2">
      <c r="B1829" s="154">
        <f t="shared" si="426"/>
        <v>1826</v>
      </c>
      <c r="C1829" s="155" t="str">
        <f t="shared" ca="1" si="427"/>
        <v/>
      </c>
      <c r="D1829" s="156" t="str">
        <f t="shared" ca="1" si="428"/>
        <v/>
      </c>
      <c r="E1829" s="157" t="str">
        <f t="shared" ca="1" si="429"/>
        <v/>
      </c>
      <c r="F1829" s="157"/>
      <c r="G1829" s="158" t="str">
        <f t="shared" ca="1" si="430"/>
        <v/>
      </c>
      <c r="H1829" s="159"/>
      <c r="I1829" s="160" t="str">
        <f>IF(H1829="","",INDEX(D.1[Quy cách],MATCH(H1829,D.1[Tên sản phẩm],0)))</f>
        <v/>
      </c>
      <c r="J1829" s="35" t="str">
        <f>IF(H1829="","",INDEX(D.1[ĐVT],MATCH(H1829,D.1[Tên sản phẩm],0)))</f>
        <v/>
      </c>
      <c r="K1829" s="163" t="str">
        <f>IF(H1829="","",INDEX(D.1[Đơn giá bán
(Tham khảo)],MATCH(H1829,D.1[Tên sản phẩm],0)))</f>
        <v/>
      </c>
      <c r="L1829" s="162"/>
      <c r="M1829" s="159"/>
      <c r="N1829" s="159"/>
      <c r="O1829" s="159"/>
      <c r="P1829" s="163" t="str">
        <f t="shared" si="431"/>
        <v/>
      </c>
      <c r="Q1829" s="164"/>
      <c r="R1829" s="162"/>
      <c r="S1829" s="163" t="str">
        <f t="shared" si="432"/>
        <v/>
      </c>
      <c r="T1829" s="164" t="str">
        <f t="shared" ca="1" si="433"/>
        <v/>
      </c>
      <c r="U1829" s="163" t="str">
        <f t="shared" si="434"/>
        <v/>
      </c>
      <c r="V1829" s="163" t="str">
        <f ca="1">IF(AND(C1829&lt;&gt;"",C1829&lt;&gt;OFFSET(C1829,1,0)),SUMIFS(B.2[Giá có thuế],B.2[Số ĐK],C1829),"")</f>
        <v/>
      </c>
      <c r="W1829" s="159"/>
      <c r="X1829" s="161" t="str">
        <f>IF(W1829="","",'Thông Tin Chung'!$L$3)</f>
        <v/>
      </c>
      <c r="Y1829" s="163" t="str">
        <f t="shared" ca="1" si="435"/>
        <v/>
      </c>
      <c r="Z1829" s="165"/>
      <c r="AA1829" s="155" t="str">
        <f ca="1">IF(C1829="","",IF(OR(D1829&lt;NgayBatDau,D1829&gt;NgayKetThuc),"Ngày tháng phải nằm trong kỳ báo cáo",IF(AND(G1829&lt;&gt;"",COUNTIF(D.2[Tên khách hàng],G1829)=0),"Tên KH chưa khai báo trong DSKH",IF(AND(H1829&lt;&gt;"",COUNTIF(D.1[Tên sản phẩm],H1829)=0),"SP này chưa khai báo trong DSSP",""))))</f>
        <v/>
      </c>
      <c r="AB1829" s="23" t="str">
        <f t="shared" ca="1" si="421"/>
        <v/>
      </c>
      <c r="AC1829" s="23" t="str">
        <f t="shared" ca="1" si="422"/>
        <v/>
      </c>
      <c r="AD1829" s="23" t="str">
        <f t="shared" ca="1" si="423"/>
        <v/>
      </c>
      <c r="AE1829" s="68" t="str">
        <f t="shared" ca="1" si="424"/>
        <v/>
      </c>
      <c r="AF1829" s="69" t="str">
        <f>IF(OR(H1829="",S1829=""),"",S1829-(SUM(L1829,M1829)*INDEX(D.1[Đơn giá],MATCH(H1829,D.1[Tên sản phẩm],0))))</f>
        <v/>
      </c>
      <c r="AG1829" s="90" t="str">
        <f t="shared" ca="1" si="425"/>
        <v/>
      </c>
      <c r="AH1829" s="90"/>
    </row>
    <row r="1830" spans="2:34" ht="27.75" customHeight="1" x14ac:dyDescent="0.2">
      <c r="B1830" s="154">
        <f t="shared" si="426"/>
        <v>1827</v>
      </c>
      <c r="C1830" s="155" t="str">
        <f t="shared" ca="1" si="427"/>
        <v/>
      </c>
      <c r="D1830" s="156" t="str">
        <f t="shared" ca="1" si="428"/>
        <v/>
      </c>
      <c r="E1830" s="157" t="str">
        <f t="shared" ca="1" si="429"/>
        <v/>
      </c>
      <c r="F1830" s="157"/>
      <c r="G1830" s="158" t="str">
        <f t="shared" ca="1" si="430"/>
        <v/>
      </c>
      <c r="H1830" s="159"/>
      <c r="I1830" s="160" t="str">
        <f>IF(H1830="","",INDEX(D.1[Quy cách],MATCH(H1830,D.1[Tên sản phẩm],0)))</f>
        <v/>
      </c>
      <c r="J1830" s="35" t="str">
        <f>IF(H1830="","",INDEX(D.1[ĐVT],MATCH(H1830,D.1[Tên sản phẩm],0)))</f>
        <v/>
      </c>
      <c r="K1830" s="163" t="str">
        <f>IF(H1830="","",INDEX(D.1[Đơn giá bán
(Tham khảo)],MATCH(H1830,D.1[Tên sản phẩm],0)))</f>
        <v/>
      </c>
      <c r="L1830" s="162"/>
      <c r="M1830" s="159"/>
      <c r="N1830" s="159"/>
      <c r="O1830" s="159"/>
      <c r="P1830" s="163" t="str">
        <f t="shared" si="431"/>
        <v/>
      </c>
      <c r="Q1830" s="164"/>
      <c r="R1830" s="162"/>
      <c r="S1830" s="163" t="str">
        <f t="shared" si="432"/>
        <v/>
      </c>
      <c r="T1830" s="164" t="str">
        <f t="shared" ca="1" si="433"/>
        <v/>
      </c>
      <c r="U1830" s="163" t="str">
        <f t="shared" si="434"/>
        <v/>
      </c>
      <c r="V1830" s="163" t="str">
        <f ca="1">IF(AND(C1830&lt;&gt;"",C1830&lt;&gt;OFFSET(C1830,1,0)),SUMIFS(B.2[Giá có thuế],B.2[Số ĐK],C1830),"")</f>
        <v/>
      </c>
      <c r="W1830" s="159"/>
      <c r="X1830" s="161" t="str">
        <f>IF(W1830="","",'Thông Tin Chung'!$L$3)</f>
        <v/>
      </c>
      <c r="Y1830" s="163" t="str">
        <f t="shared" ca="1" si="435"/>
        <v/>
      </c>
      <c r="Z1830" s="165"/>
      <c r="AA1830" s="155" t="str">
        <f ca="1">IF(C1830="","",IF(OR(D1830&lt;NgayBatDau,D1830&gt;NgayKetThuc),"Ngày tháng phải nằm trong kỳ báo cáo",IF(AND(G1830&lt;&gt;"",COUNTIF(D.2[Tên khách hàng],G1830)=0),"Tên KH chưa khai báo trong DSKH",IF(AND(H1830&lt;&gt;"",COUNTIF(D.1[Tên sản phẩm],H1830)=0),"SP này chưa khai báo trong DSSP",""))))</f>
        <v/>
      </c>
      <c r="AB1830" s="23" t="str">
        <f t="shared" ca="1" si="421"/>
        <v/>
      </c>
      <c r="AC1830" s="23" t="str">
        <f t="shared" ca="1" si="422"/>
        <v/>
      </c>
      <c r="AD1830" s="23" t="str">
        <f t="shared" ca="1" si="423"/>
        <v/>
      </c>
      <c r="AE1830" s="68" t="str">
        <f t="shared" ca="1" si="424"/>
        <v/>
      </c>
      <c r="AF1830" s="69" t="str">
        <f>IF(OR(H1830="",S1830=""),"",S1830-(SUM(L1830,M1830)*INDEX(D.1[Đơn giá],MATCH(H1830,D.1[Tên sản phẩm],0))))</f>
        <v/>
      </c>
      <c r="AG1830" s="90" t="str">
        <f t="shared" ca="1" si="425"/>
        <v/>
      </c>
      <c r="AH1830" s="90"/>
    </row>
    <row r="1831" spans="2:34" ht="27.75" customHeight="1" x14ac:dyDescent="0.2">
      <c r="B1831" s="154">
        <f t="shared" si="426"/>
        <v>1828</v>
      </c>
      <c r="C1831" s="155" t="str">
        <f t="shared" ca="1" si="427"/>
        <v/>
      </c>
      <c r="D1831" s="156" t="str">
        <f t="shared" ca="1" si="428"/>
        <v/>
      </c>
      <c r="E1831" s="157" t="str">
        <f t="shared" ca="1" si="429"/>
        <v/>
      </c>
      <c r="F1831" s="157"/>
      <c r="G1831" s="158" t="str">
        <f t="shared" ca="1" si="430"/>
        <v/>
      </c>
      <c r="H1831" s="159"/>
      <c r="I1831" s="160" t="str">
        <f>IF(H1831="","",INDEX(D.1[Quy cách],MATCH(H1831,D.1[Tên sản phẩm],0)))</f>
        <v/>
      </c>
      <c r="J1831" s="35" t="str">
        <f>IF(H1831="","",INDEX(D.1[ĐVT],MATCH(H1831,D.1[Tên sản phẩm],0)))</f>
        <v/>
      </c>
      <c r="K1831" s="163" t="str">
        <f>IF(H1831="","",INDEX(D.1[Đơn giá bán
(Tham khảo)],MATCH(H1831,D.1[Tên sản phẩm],0)))</f>
        <v/>
      </c>
      <c r="L1831" s="162"/>
      <c r="M1831" s="159"/>
      <c r="N1831" s="159"/>
      <c r="O1831" s="159"/>
      <c r="P1831" s="163" t="str">
        <f t="shared" si="431"/>
        <v/>
      </c>
      <c r="Q1831" s="164"/>
      <c r="R1831" s="162"/>
      <c r="S1831" s="163" t="str">
        <f t="shared" si="432"/>
        <v/>
      </c>
      <c r="T1831" s="164" t="str">
        <f t="shared" ca="1" si="433"/>
        <v/>
      </c>
      <c r="U1831" s="163" t="str">
        <f t="shared" si="434"/>
        <v/>
      </c>
      <c r="V1831" s="163" t="str">
        <f ca="1">IF(AND(C1831&lt;&gt;"",C1831&lt;&gt;OFFSET(C1831,1,0)),SUMIFS(B.2[Giá có thuế],B.2[Số ĐK],C1831),"")</f>
        <v/>
      </c>
      <c r="W1831" s="159"/>
      <c r="X1831" s="161" t="str">
        <f>IF(W1831="","",'Thông Tin Chung'!$L$3)</f>
        <v/>
      </c>
      <c r="Y1831" s="163" t="str">
        <f t="shared" ca="1" si="435"/>
        <v/>
      </c>
      <c r="Z1831" s="165"/>
      <c r="AA1831" s="155" t="str">
        <f ca="1">IF(C1831="","",IF(OR(D1831&lt;NgayBatDau,D1831&gt;NgayKetThuc),"Ngày tháng phải nằm trong kỳ báo cáo",IF(AND(G1831&lt;&gt;"",COUNTIF(D.2[Tên khách hàng],G1831)=0),"Tên KH chưa khai báo trong DSKH",IF(AND(H1831&lt;&gt;"",COUNTIF(D.1[Tên sản phẩm],H1831)=0),"SP này chưa khai báo trong DSSP",""))))</f>
        <v/>
      </c>
      <c r="AB1831" s="23" t="str">
        <f t="shared" ca="1" si="421"/>
        <v/>
      </c>
      <c r="AC1831" s="23" t="str">
        <f t="shared" ca="1" si="422"/>
        <v/>
      </c>
      <c r="AD1831" s="23" t="str">
        <f t="shared" ca="1" si="423"/>
        <v/>
      </c>
      <c r="AE1831" s="68" t="str">
        <f t="shared" ca="1" si="424"/>
        <v/>
      </c>
      <c r="AF1831" s="69" t="str">
        <f>IF(OR(H1831="",S1831=""),"",S1831-(SUM(L1831,M1831)*INDEX(D.1[Đơn giá],MATCH(H1831,D.1[Tên sản phẩm],0))))</f>
        <v/>
      </c>
      <c r="AG1831" s="90" t="str">
        <f t="shared" ca="1" si="425"/>
        <v/>
      </c>
      <c r="AH1831" s="90"/>
    </row>
    <row r="1832" spans="2:34" ht="27.75" customHeight="1" x14ac:dyDescent="0.2">
      <c r="B1832" s="154">
        <f t="shared" si="426"/>
        <v>1829</v>
      </c>
      <c r="C1832" s="155" t="str">
        <f t="shared" ca="1" si="427"/>
        <v/>
      </c>
      <c r="D1832" s="156" t="str">
        <f t="shared" ca="1" si="428"/>
        <v/>
      </c>
      <c r="E1832" s="157" t="str">
        <f t="shared" ca="1" si="429"/>
        <v/>
      </c>
      <c r="F1832" s="157"/>
      <c r="G1832" s="158" t="str">
        <f t="shared" ca="1" si="430"/>
        <v/>
      </c>
      <c r="H1832" s="159"/>
      <c r="I1832" s="160" t="str">
        <f>IF(H1832="","",INDEX(D.1[Quy cách],MATCH(H1832,D.1[Tên sản phẩm],0)))</f>
        <v/>
      </c>
      <c r="J1832" s="35" t="str">
        <f>IF(H1832="","",INDEX(D.1[ĐVT],MATCH(H1832,D.1[Tên sản phẩm],0)))</f>
        <v/>
      </c>
      <c r="K1832" s="163" t="str">
        <f>IF(H1832="","",INDEX(D.1[Đơn giá bán
(Tham khảo)],MATCH(H1832,D.1[Tên sản phẩm],0)))</f>
        <v/>
      </c>
      <c r="L1832" s="162"/>
      <c r="M1832" s="159"/>
      <c r="N1832" s="159"/>
      <c r="O1832" s="159"/>
      <c r="P1832" s="163" t="str">
        <f t="shared" si="431"/>
        <v/>
      </c>
      <c r="Q1832" s="164"/>
      <c r="R1832" s="162"/>
      <c r="S1832" s="163" t="str">
        <f t="shared" si="432"/>
        <v/>
      </c>
      <c r="T1832" s="164" t="str">
        <f t="shared" ca="1" si="433"/>
        <v/>
      </c>
      <c r="U1832" s="163" t="str">
        <f t="shared" si="434"/>
        <v/>
      </c>
      <c r="V1832" s="163" t="str">
        <f ca="1">IF(AND(C1832&lt;&gt;"",C1832&lt;&gt;OFFSET(C1832,1,0)),SUMIFS(B.2[Giá có thuế],B.2[Số ĐK],C1832),"")</f>
        <v/>
      </c>
      <c r="W1832" s="159"/>
      <c r="X1832" s="161" t="str">
        <f>IF(W1832="","",'Thông Tin Chung'!$L$3)</f>
        <v/>
      </c>
      <c r="Y1832" s="163" t="str">
        <f t="shared" ca="1" si="435"/>
        <v/>
      </c>
      <c r="Z1832" s="165"/>
      <c r="AA1832" s="155" t="str">
        <f ca="1">IF(C1832="","",IF(OR(D1832&lt;NgayBatDau,D1832&gt;NgayKetThuc),"Ngày tháng phải nằm trong kỳ báo cáo",IF(AND(G1832&lt;&gt;"",COUNTIF(D.2[Tên khách hàng],G1832)=0),"Tên KH chưa khai báo trong DSKH",IF(AND(H1832&lt;&gt;"",COUNTIF(D.1[Tên sản phẩm],H1832)=0),"SP này chưa khai báo trong DSSP",""))))</f>
        <v/>
      </c>
      <c r="AB1832" s="23" t="str">
        <f t="shared" ca="1" si="421"/>
        <v/>
      </c>
      <c r="AC1832" s="23" t="str">
        <f t="shared" ca="1" si="422"/>
        <v/>
      </c>
      <c r="AD1832" s="23" t="str">
        <f t="shared" ca="1" si="423"/>
        <v/>
      </c>
      <c r="AE1832" s="68" t="str">
        <f t="shared" ca="1" si="424"/>
        <v/>
      </c>
      <c r="AF1832" s="69" t="str">
        <f>IF(OR(H1832="",S1832=""),"",S1832-(SUM(L1832,M1832)*INDEX(D.1[Đơn giá],MATCH(H1832,D.1[Tên sản phẩm],0))))</f>
        <v/>
      </c>
      <c r="AG1832" s="90" t="str">
        <f t="shared" ca="1" si="425"/>
        <v/>
      </c>
      <c r="AH1832" s="90"/>
    </row>
    <row r="1833" spans="2:34" ht="27.75" customHeight="1" x14ac:dyDescent="0.2">
      <c r="B1833" s="154">
        <f t="shared" si="426"/>
        <v>1830</v>
      </c>
      <c r="C1833" s="155" t="str">
        <f t="shared" ca="1" si="427"/>
        <v/>
      </c>
      <c r="D1833" s="156" t="str">
        <f t="shared" ca="1" si="428"/>
        <v/>
      </c>
      <c r="E1833" s="157" t="str">
        <f t="shared" ca="1" si="429"/>
        <v/>
      </c>
      <c r="F1833" s="157"/>
      <c r="G1833" s="158" t="str">
        <f t="shared" ca="1" si="430"/>
        <v/>
      </c>
      <c r="H1833" s="159"/>
      <c r="I1833" s="160" t="str">
        <f>IF(H1833="","",INDEX(D.1[Quy cách],MATCH(H1833,D.1[Tên sản phẩm],0)))</f>
        <v/>
      </c>
      <c r="J1833" s="35" t="str">
        <f>IF(H1833="","",INDEX(D.1[ĐVT],MATCH(H1833,D.1[Tên sản phẩm],0)))</f>
        <v/>
      </c>
      <c r="K1833" s="163" t="str">
        <f>IF(H1833="","",INDEX(D.1[Đơn giá bán
(Tham khảo)],MATCH(H1833,D.1[Tên sản phẩm],0)))</f>
        <v/>
      </c>
      <c r="L1833" s="162"/>
      <c r="M1833" s="159"/>
      <c r="N1833" s="159"/>
      <c r="O1833" s="159"/>
      <c r="P1833" s="163" t="str">
        <f t="shared" si="431"/>
        <v/>
      </c>
      <c r="Q1833" s="164"/>
      <c r="R1833" s="162"/>
      <c r="S1833" s="163" t="str">
        <f t="shared" si="432"/>
        <v/>
      </c>
      <c r="T1833" s="164" t="str">
        <f t="shared" ca="1" si="433"/>
        <v/>
      </c>
      <c r="U1833" s="163" t="str">
        <f t="shared" si="434"/>
        <v/>
      </c>
      <c r="V1833" s="163" t="str">
        <f ca="1">IF(AND(C1833&lt;&gt;"",C1833&lt;&gt;OFFSET(C1833,1,0)),SUMIFS(B.2[Giá có thuế],B.2[Số ĐK],C1833),"")</f>
        <v/>
      </c>
      <c r="W1833" s="159"/>
      <c r="X1833" s="161" t="str">
        <f>IF(W1833="","",'Thông Tin Chung'!$L$3)</f>
        <v/>
      </c>
      <c r="Y1833" s="163" t="str">
        <f t="shared" ca="1" si="435"/>
        <v/>
      </c>
      <c r="Z1833" s="165"/>
      <c r="AA1833" s="155" t="str">
        <f ca="1">IF(C1833="","",IF(OR(D1833&lt;NgayBatDau,D1833&gt;NgayKetThuc),"Ngày tháng phải nằm trong kỳ báo cáo",IF(AND(G1833&lt;&gt;"",COUNTIF(D.2[Tên khách hàng],G1833)=0),"Tên KH chưa khai báo trong DSKH",IF(AND(H1833&lt;&gt;"",COUNTIF(D.1[Tên sản phẩm],H1833)=0),"SP này chưa khai báo trong DSSP",""))))</f>
        <v/>
      </c>
      <c r="AB1833" s="23" t="str">
        <f t="shared" ca="1" si="421"/>
        <v/>
      </c>
      <c r="AC1833" s="23" t="str">
        <f t="shared" ca="1" si="422"/>
        <v/>
      </c>
      <c r="AD1833" s="23" t="str">
        <f t="shared" ca="1" si="423"/>
        <v/>
      </c>
      <c r="AE1833" s="68" t="str">
        <f t="shared" ca="1" si="424"/>
        <v/>
      </c>
      <c r="AF1833" s="69" t="str">
        <f>IF(OR(H1833="",S1833=""),"",S1833-(SUM(L1833,M1833)*INDEX(D.1[Đơn giá],MATCH(H1833,D.1[Tên sản phẩm],0))))</f>
        <v/>
      </c>
      <c r="AG1833" s="90" t="str">
        <f t="shared" ca="1" si="425"/>
        <v/>
      </c>
      <c r="AH1833" s="90"/>
    </row>
    <row r="1834" spans="2:34" ht="27.75" customHeight="1" x14ac:dyDescent="0.2">
      <c r="B1834" s="154">
        <f t="shared" si="426"/>
        <v>1831</v>
      </c>
      <c r="C1834" s="155" t="str">
        <f t="shared" ca="1" si="427"/>
        <v/>
      </c>
      <c r="D1834" s="156" t="str">
        <f t="shared" ca="1" si="428"/>
        <v/>
      </c>
      <c r="E1834" s="157" t="str">
        <f t="shared" ca="1" si="429"/>
        <v/>
      </c>
      <c r="F1834" s="157"/>
      <c r="G1834" s="158" t="str">
        <f t="shared" ca="1" si="430"/>
        <v/>
      </c>
      <c r="H1834" s="159"/>
      <c r="I1834" s="160" t="str">
        <f>IF(H1834="","",INDEX(D.1[Quy cách],MATCH(H1834,D.1[Tên sản phẩm],0)))</f>
        <v/>
      </c>
      <c r="J1834" s="35" t="str">
        <f>IF(H1834="","",INDEX(D.1[ĐVT],MATCH(H1834,D.1[Tên sản phẩm],0)))</f>
        <v/>
      </c>
      <c r="K1834" s="163" t="str">
        <f>IF(H1834="","",INDEX(D.1[Đơn giá bán
(Tham khảo)],MATCH(H1834,D.1[Tên sản phẩm],0)))</f>
        <v/>
      </c>
      <c r="L1834" s="162"/>
      <c r="M1834" s="159"/>
      <c r="N1834" s="159"/>
      <c r="O1834" s="159"/>
      <c r="P1834" s="163" t="str">
        <f t="shared" si="431"/>
        <v/>
      </c>
      <c r="Q1834" s="164"/>
      <c r="R1834" s="162"/>
      <c r="S1834" s="163" t="str">
        <f t="shared" si="432"/>
        <v/>
      </c>
      <c r="T1834" s="164" t="str">
        <f t="shared" ca="1" si="433"/>
        <v/>
      </c>
      <c r="U1834" s="163" t="str">
        <f t="shared" si="434"/>
        <v/>
      </c>
      <c r="V1834" s="163" t="str">
        <f ca="1">IF(AND(C1834&lt;&gt;"",C1834&lt;&gt;OFFSET(C1834,1,0)),SUMIFS(B.2[Giá có thuế],B.2[Số ĐK],C1834),"")</f>
        <v/>
      </c>
      <c r="W1834" s="159"/>
      <c r="X1834" s="161" t="str">
        <f>IF(W1834="","",'Thông Tin Chung'!$L$3)</f>
        <v/>
      </c>
      <c r="Y1834" s="163" t="str">
        <f t="shared" ca="1" si="435"/>
        <v/>
      </c>
      <c r="Z1834" s="165"/>
      <c r="AA1834" s="155" t="str">
        <f ca="1">IF(C1834="","",IF(OR(D1834&lt;NgayBatDau,D1834&gt;NgayKetThuc),"Ngày tháng phải nằm trong kỳ báo cáo",IF(AND(G1834&lt;&gt;"",COUNTIF(D.2[Tên khách hàng],G1834)=0),"Tên KH chưa khai báo trong DSKH",IF(AND(H1834&lt;&gt;"",COUNTIF(D.1[Tên sản phẩm],H1834)=0),"SP này chưa khai báo trong DSSP",""))))</f>
        <v/>
      </c>
      <c r="AB1834" s="23" t="str">
        <f t="shared" ca="1" si="421"/>
        <v/>
      </c>
      <c r="AC1834" s="23" t="str">
        <f t="shared" ca="1" si="422"/>
        <v/>
      </c>
      <c r="AD1834" s="23" t="str">
        <f t="shared" ca="1" si="423"/>
        <v/>
      </c>
      <c r="AE1834" s="68" t="str">
        <f t="shared" ca="1" si="424"/>
        <v/>
      </c>
      <c r="AF1834" s="69" t="str">
        <f>IF(OR(H1834="",S1834=""),"",S1834-(SUM(L1834,M1834)*INDEX(D.1[Đơn giá],MATCH(H1834,D.1[Tên sản phẩm],0))))</f>
        <v/>
      </c>
      <c r="AG1834" s="90" t="str">
        <f t="shared" ca="1" si="425"/>
        <v/>
      </c>
      <c r="AH1834" s="90"/>
    </row>
    <row r="1835" spans="2:34" ht="27.75" customHeight="1" x14ac:dyDescent="0.2">
      <c r="B1835" s="154">
        <f t="shared" si="426"/>
        <v>1832</v>
      </c>
      <c r="C1835" s="155" t="str">
        <f t="shared" ca="1" si="427"/>
        <v/>
      </c>
      <c r="D1835" s="156" t="str">
        <f t="shared" ca="1" si="428"/>
        <v/>
      </c>
      <c r="E1835" s="157" t="str">
        <f t="shared" ca="1" si="429"/>
        <v/>
      </c>
      <c r="F1835" s="157"/>
      <c r="G1835" s="158" t="str">
        <f t="shared" ca="1" si="430"/>
        <v/>
      </c>
      <c r="H1835" s="159"/>
      <c r="I1835" s="160" t="str">
        <f>IF(H1835="","",INDEX(D.1[Quy cách],MATCH(H1835,D.1[Tên sản phẩm],0)))</f>
        <v/>
      </c>
      <c r="J1835" s="35" t="str">
        <f>IF(H1835="","",INDEX(D.1[ĐVT],MATCH(H1835,D.1[Tên sản phẩm],0)))</f>
        <v/>
      </c>
      <c r="K1835" s="163" t="str">
        <f>IF(H1835="","",INDEX(D.1[Đơn giá bán
(Tham khảo)],MATCH(H1835,D.1[Tên sản phẩm],0)))</f>
        <v/>
      </c>
      <c r="L1835" s="162"/>
      <c r="M1835" s="159"/>
      <c r="N1835" s="159"/>
      <c r="O1835" s="159"/>
      <c r="P1835" s="163" t="str">
        <f t="shared" si="431"/>
        <v/>
      </c>
      <c r="Q1835" s="164"/>
      <c r="R1835" s="162"/>
      <c r="S1835" s="163" t="str">
        <f t="shared" si="432"/>
        <v/>
      </c>
      <c r="T1835" s="164" t="str">
        <f t="shared" ca="1" si="433"/>
        <v/>
      </c>
      <c r="U1835" s="163" t="str">
        <f t="shared" si="434"/>
        <v/>
      </c>
      <c r="V1835" s="163" t="str">
        <f ca="1">IF(AND(C1835&lt;&gt;"",C1835&lt;&gt;OFFSET(C1835,1,0)),SUMIFS(B.2[Giá có thuế],B.2[Số ĐK],C1835),"")</f>
        <v/>
      </c>
      <c r="W1835" s="159"/>
      <c r="X1835" s="161" t="str">
        <f>IF(W1835="","",'Thông Tin Chung'!$L$3)</f>
        <v/>
      </c>
      <c r="Y1835" s="163" t="str">
        <f t="shared" ca="1" si="435"/>
        <v/>
      </c>
      <c r="Z1835" s="165"/>
      <c r="AA1835" s="155" t="str">
        <f ca="1">IF(C1835="","",IF(OR(D1835&lt;NgayBatDau,D1835&gt;NgayKetThuc),"Ngày tháng phải nằm trong kỳ báo cáo",IF(AND(G1835&lt;&gt;"",COUNTIF(D.2[Tên khách hàng],G1835)=0),"Tên KH chưa khai báo trong DSKH",IF(AND(H1835&lt;&gt;"",COUNTIF(D.1[Tên sản phẩm],H1835)=0),"SP này chưa khai báo trong DSSP",""))))</f>
        <v/>
      </c>
      <c r="AB1835" s="23" t="str">
        <f t="shared" ca="1" si="421"/>
        <v/>
      </c>
      <c r="AC1835" s="23" t="str">
        <f t="shared" ca="1" si="422"/>
        <v/>
      </c>
      <c r="AD1835" s="23" t="str">
        <f t="shared" ca="1" si="423"/>
        <v/>
      </c>
      <c r="AE1835" s="68" t="str">
        <f t="shared" ca="1" si="424"/>
        <v/>
      </c>
      <c r="AF1835" s="69" t="str">
        <f>IF(OR(H1835="",S1835=""),"",S1835-(SUM(L1835,M1835)*INDEX(D.1[Đơn giá],MATCH(H1835,D.1[Tên sản phẩm],0))))</f>
        <v/>
      </c>
      <c r="AG1835" s="90" t="str">
        <f t="shared" ca="1" si="425"/>
        <v/>
      </c>
      <c r="AH1835" s="90"/>
    </row>
    <row r="1836" spans="2:34" ht="27.75" customHeight="1" x14ac:dyDescent="0.2">
      <c r="B1836" s="154">
        <f t="shared" si="426"/>
        <v>1833</v>
      </c>
      <c r="C1836" s="155" t="str">
        <f t="shared" ca="1" si="427"/>
        <v/>
      </c>
      <c r="D1836" s="156" t="str">
        <f t="shared" ca="1" si="428"/>
        <v/>
      </c>
      <c r="E1836" s="157" t="str">
        <f t="shared" ca="1" si="429"/>
        <v/>
      </c>
      <c r="F1836" s="157"/>
      <c r="G1836" s="158" t="str">
        <f t="shared" ca="1" si="430"/>
        <v/>
      </c>
      <c r="H1836" s="159"/>
      <c r="I1836" s="160" t="str">
        <f>IF(H1836="","",INDEX(D.1[Quy cách],MATCH(H1836,D.1[Tên sản phẩm],0)))</f>
        <v/>
      </c>
      <c r="J1836" s="35" t="str">
        <f>IF(H1836="","",INDEX(D.1[ĐVT],MATCH(H1836,D.1[Tên sản phẩm],0)))</f>
        <v/>
      </c>
      <c r="K1836" s="163" t="str">
        <f>IF(H1836="","",INDEX(D.1[Đơn giá bán
(Tham khảo)],MATCH(H1836,D.1[Tên sản phẩm],0)))</f>
        <v/>
      </c>
      <c r="L1836" s="162"/>
      <c r="M1836" s="159"/>
      <c r="N1836" s="159"/>
      <c r="O1836" s="159"/>
      <c r="P1836" s="163" t="str">
        <f t="shared" si="431"/>
        <v/>
      </c>
      <c r="Q1836" s="164"/>
      <c r="R1836" s="162"/>
      <c r="S1836" s="163" t="str">
        <f t="shared" si="432"/>
        <v/>
      </c>
      <c r="T1836" s="164" t="str">
        <f t="shared" ca="1" si="433"/>
        <v/>
      </c>
      <c r="U1836" s="163" t="str">
        <f t="shared" si="434"/>
        <v/>
      </c>
      <c r="V1836" s="163" t="str">
        <f ca="1">IF(AND(C1836&lt;&gt;"",C1836&lt;&gt;OFFSET(C1836,1,0)),SUMIFS(B.2[Giá có thuế],B.2[Số ĐK],C1836),"")</f>
        <v/>
      </c>
      <c r="W1836" s="159"/>
      <c r="X1836" s="161" t="str">
        <f>IF(W1836="","",'Thông Tin Chung'!$L$3)</f>
        <v/>
      </c>
      <c r="Y1836" s="163" t="str">
        <f t="shared" ca="1" si="435"/>
        <v/>
      </c>
      <c r="Z1836" s="165"/>
      <c r="AA1836" s="155" t="str">
        <f ca="1">IF(C1836="","",IF(OR(D1836&lt;NgayBatDau,D1836&gt;NgayKetThuc),"Ngày tháng phải nằm trong kỳ báo cáo",IF(AND(G1836&lt;&gt;"",COUNTIF(D.2[Tên khách hàng],G1836)=0),"Tên KH chưa khai báo trong DSKH",IF(AND(H1836&lt;&gt;"",COUNTIF(D.1[Tên sản phẩm],H1836)=0),"SP này chưa khai báo trong DSSP",""))))</f>
        <v/>
      </c>
      <c r="AB1836" s="23" t="str">
        <f t="shared" ca="1" si="421"/>
        <v/>
      </c>
      <c r="AC1836" s="23" t="str">
        <f t="shared" ca="1" si="422"/>
        <v/>
      </c>
      <c r="AD1836" s="23" t="str">
        <f t="shared" ca="1" si="423"/>
        <v/>
      </c>
      <c r="AE1836" s="68" t="str">
        <f t="shared" ca="1" si="424"/>
        <v/>
      </c>
      <c r="AF1836" s="69" t="str">
        <f>IF(OR(H1836="",S1836=""),"",S1836-(SUM(L1836,M1836)*INDEX(D.1[Đơn giá],MATCH(H1836,D.1[Tên sản phẩm],0))))</f>
        <v/>
      </c>
      <c r="AG1836" s="90" t="str">
        <f t="shared" ca="1" si="425"/>
        <v/>
      </c>
      <c r="AH1836" s="90"/>
    </row>
    <row r="1837" spans="2:34" ht="27.75" customHeight="1" x14ac:dyDescent="0.2">
      <c r="B1837" s="154">
        <f t="shared" si="426"/>
        <v>1834</v>
      </c>
      <c r="C1837" s="155" t="str">
        <f t="shared" ca="1" si="427"/>
        <v/>
      </c>
      <c r="D1837" s="156" t="str">
        <f t="shared" ca="1" si="428"/>
        <v/>
      </c>
      <c r="E1837" s="157" t="str">
        <f t="shared" ca="1" si="429"/>
        <v/>
      </c>
      <c r="F1837" s="157"/>
      <c r="G1837" s="158" t="str">
        <f t="shared" ca="1" si="430"/>
        <v/>
      </c>
      <c r="H1837" s="159"/>
      <c r="I1837" s="160" t="str">
        <f>IF(H1837="","",INDEX(D.1[Quy cách],MATCH(H1837,D.1[Tên sản phẩm],0)))</f>
        <v/>
      </c>
      <c r="J1837" s="35" t="str">
        <f>IF(H1837="","",INDEX(D.1[ĐVT],MATCH(H1837,D.1[Tên sản phẩm],0)))</f>
        <v/>
      </c>
      <c r="K1837" s="163" t="str">
        <f>IF(H1837="","",INDEX(D.1[Đơn giá bán
(Tham khảo)],MATCH(H1837,D.1[Tên sản phẩm],0)))</f>
        <v/>
      </c>
      <c r="L1837" s="162"/>
      <c r="M1837" s="159"/>
      <c r="N1837" s="159"/>
      <c r="O1837" s="159"/>
      <c r="P1837" s="163" t="str">
        <f t="shared" si="431"/>
        <v/>
      </c>
      <c r="Q1837" s="164"/>
      <c r="R1837" s="162"/>
      <c r="S1837" s="163" t="str">
        <f t="shared" si="432"/>
        <v/>
      </c>
      <c r="T1837" s="164" t="str">
        <f t="shared" ca="1" si="433"/>
        <v/>
      </c>
      <c r="U1837" s="163" t="str">
        <f t="shared" si="434"/>
        <v/>
      </c>
      <c r="V1837" s="163" t="str">
        <f ca="1">IF(AND(C1837&lt;&gt;"",C1837&lt;&gt;OFFSET(C1837,1,0)),SUMIFS(B.2[Giá có thuế],B.2[Số ĐK],C1837),"")</f>
        <v/>
      </c>
      <c r="W1837" s="159"/>
      <c r="X1837" s="161" t="str">
        <f>IF(W1837="","",'Thông Tin Chung'!$L$3)</f>
        <v/>
      </c>
      <c r="Y1837" s="163" t="str">
        <f t="shared" ca="1" si="435"/>
        <v/>
      </c>
      <c r="Z1837" s="165"/>
      <c r="AA1837" s="155" t="str">
        <f ca="1">IF(C1837="","",IF(OR(D1837&lt;NgayBatDau,D1837&gt;NgayKetThuc),"Ngày tháng phải nằm trong kỳ báo cáo",IF(AND(G1837&lt;&gt;"",COUNTIF(D.2[Tên khách hàng],G1837)=0),"Tên KH chưa khai báo trong DSKH",IF(AND(H1837&lt;&gt;"",COUNTIF(D.1[Tên sản phẩm],H1837)=0),"SP này chưa khai báo trong DSSP",""))))</f>
        <v/>
      </c>
      <c r="AB1837" s="23" t="str">
        <f t="shared" ca="1" si="421"/>
        <v/>
      </c>
      <c r="AC1837" s="23" t="str">
        <f t="shared" ca="1" si="422"/>
        <v/>
      </c>
      <c r="AD1837" s="23" t="str">
        <f t="shared" ca="1" si="423"/>
        <v/>
      </c>
      <c r="AE1837" s="68" t="str">
        <f t="shared" ca="1" si="424"/>
        <v/>
      </c>
      <c r="AF1837" s="69" t="str">
        <f>IF(OR(H1837="",S1837=""),"",S1837-(SUM(L1837,M1837)*INDEX(D.1[Đơn giá],MATCH(H1837,D.1[Tên sản phẩm],0))))</f>
        <v/>
      </c>
      <c r="AG1837" s="90" t="str">
        <f t="shared" ca="1" si="425"/>
        <v/>
      </c>
      <c r="AH1837" s="90"/>
    </row>
    <row r="1838" spans="2:34" ht="27.75" customHeight="1" x14ac:dyDescent="0.2">
      <c r="B1838" s="154">
        <f t="shared" si="426"/>
        <v>1835</v>
      </c>
      <c r="C1838" s="155" t="str">
        <f t="shared" ca="1" si="427"/>
        <v/>
      </c>
      <c r="D1838" s="156" t="str">
        <f t="shared" ca="1" si="428"/>
        <v/>
      </c>
      <c r="E1838" s="157" t="str">
        <f t="shared" ca="1" si="429"/>
        <v/>
      </c>
      <c r="F1838" s="157"/>
      <c r="G1838" s="158" t="str">
        <f t="shared" ca="1" si="430"/>
        <v/>
      </c>
      <c r="H1838" s="159"/>
      <c r="I1838" s="160" t="str">
        <f>IF(H1838="","",INDEX(D.1[Quy cách],MATCH(H1838,D.1[Tên sản phẩm],0)))</f>
        <v/>
      </c>
      <c r="J1838" s="35" t="str">
        <f>IF(H1838="","",INDEX(D.1[ĐVT],MATCH(H1838,D.1[Tên sản phẩm],0)))</f>
        <v/>
      </c>
      <c r="K1838" s="163" t="str">
        <f>IF(H1838="","",INDEX(D.1[Đơn giá bán
(Tham khảo)],MATCH(H1838,D.1[Tên sản phẩm],0)))</f>
        <v/>
      </c>
      <c r="L1838" s="162"/>
      <c r="M1838" s="159"/>
      <c r="N1838" s="159"/>
      <c r="O1838" s="159"/>
      <c r="P1838" s="163" t="str">
        <f t="shared" si="431"/>
        <v/>
      </c>
      <c r="Q1838" s="164"/>
      <c r="R1838" s="162"/>
      <c r="S1838" s="163" t="str">
        <f t="shared" si="432"/>
        <v/>
      </c>
      <c r="T1838" s="164" t="str">
        <f t="shared" ca="1" si="433"/>
        <v/>
      </c>
      <c r="U1838" s="163" t="str">
        <f t="shared" si="434"/>
        <v/>
      </c>
      <c r="V1838" s="163" t="str">
        <f ca="1">IF(AND(C1838&lt;&gt;"",C1838&lt;&gt;OFFSET(C1838,1,0)),SUMIFS(B.2[Giá có thuế],B.2[Số ĐK],C1838),"")</f>
        <v/>
      </c>
      <c r="W1838" s="159"/>
      <c r="X1838" s="161" t="str">
        <f>IF(W1838="","",'Thông Tin Chung'!$L$3)</f>
        <v/>
      </c>
      <c r="Y1838" s="163" t="str">
        <f t="shared" ca="1" si="435"/>
        <v/>
      </c>
      <c r="Z1838" s="165"/>
      <c r="AA1838" s="155" t="str">
        <f ca="1">IF(C1838="","",IF(OR(D1838&lt;NgayBatDau,D1838&gt;NgayKetThuc),"Ngày tháng phải nằm trong kỳ báo cáo",IF(AND(G1838&lt;&gt;"",COUNTIF(D.2[Tên khách hàng],G1838)=0),"Tên KH chưa khai báo trong DSKH",IF(AND(H1838&lt;&gt;"",COUNTIF(D.1[Tên sản phẩm],H1838)=0),"SP này chưa khai báo trong DSSP",""))))</f>
        <v/>
      </c>
      <c r="AB1838" s="23" t="str">
        <f t="shared" ca="1" si="421"/>
        <v/>
      </c>
      <c r="AC1838" s="23" t="str">
        <f t="shared" ca="1" si="422"/>
        <v/>
      </c>
      <c r="AD1838" s="23" t="str">
        <f t="shared" ca="1" si="423"/>
        <v/>
      </c>
      <c r="AE1838" s="68" t="str">
        <f t="shared" ca="1" si="424"/>
        <v/>
      </c>
      <c r="AF1838" s="69" t="str">
        <f>IF(OR(H1838="",S1838=""),"",S1838-(SUM(L1838,M1838)*INDEX(D.1[Đơn giá],MATCH(H1838,D.1[Tên sản phẩm],0))))</f>
        <v/>
      </c>
      <c r="AG1838" s="90" t="str">
        <f t="shared" ca="1" si="425"/>
        <v/>
      </c>
      <c r="AH1838" s="90"/>
    </row>
    <row r="1839" spans="2:34" ht="27.75" customHeight="1" x14ac:dyDescent="0.2">
      <c r="B1839" s="154">
        <f t="shared" si="426"/>
        <v>1836</v>
      </c>
      <c r="C1839" s="155" t="str">
        <f t="shared" ca="1" si="427"/>
        <v/>
      </c>
      <c r="D1839" s="156" t="str">
        <f t="shared" ca="1" si="428"/>
        <v/>
      </c>
      <c r="E1839" s="157" t="str">
        <f t="shared" ca="1" si="429"/>
        <v/>
      </c>
      <c r="F1839" s="157"/>
      <c r="G1839" s="158" t="str">
        <f t="shared" ca="1" si="430"/>
        <v/>
      </c>
      <c r="H1839" s="159"/>
      <c r="I1839" s="160" t="str">
        <f>IF(H1839="","",INDEX(D.1[Quy cách],MATCH(H1839,D.1[Tên sản phẩm],0)))</f>
        <v/>
      </c>
      <c r="J1839" s="35" t="str">
        <f>IF(H1839="","",INDEX(D.1[ĐVT],MATCH(H1839,D.1[Tên sản phẩm],0)))</f>
        <v/>
      </c>
      <c r="K1839" s="163" t="str">
        <f>IF(H1839="","",INDEX(D.1[Đơn giá bán
(Tham khảo)],MATCH(H1839,D.1[Tên sản phẩm],0)))</f>
        <v/>
      </c>
      <c r="L1839" s="162"/>
      <c r="M1839" s="159"/>
      <c r="N1839" s="159"/>
      <c r="O1839" s="159"/>
      <c r="P1839" s="163" t="str">
        <f t="shared" si="431"/>
        <v/>
      </c>
      <c r="Q1839" s="164"/>
      <c r="R1839" s="162"/>
      <c r="S1839" s="163" t="str">
        <f t="shared" si="432"/>
        <v/>
      </c>
      <c r="T1839" s="164" t="str">
        <f t="shared" ca="1" si="433"/>
        <v/>
      </c>
      <c r="U1839" s="163" t="str">
        <f t="shared" si="434"/>
        <v/>
      </c>
      <c r="V1839" s="163" t="str">
        <f ca="1">IF(AND(C1839&lt;&gt;"",C1839&lt;&gt;OFFSET(C1839,1,0)),SUMIFS(B.2[Giá có thuế],B.2[Số ĐK],C1839),"")</f>
        <v/>
      </c>
      <c r="W1839" s="159"/>
      <c r="X1839" s="161" t="str">
        <f>IF(W1839="","",'Thông Tin Chung'!$L$3)</f>
        <v/>
      </c>
      <c r="Y1839" s="163" t="str">
        <f t="shared" ca="1" si="435"/>
        <v/>
      </c>
      <c r="Z1839" s="165"/>
      <c r="AA1839" s="155" t="str">
        <f ca="1">IF(C1839="","",IF(OR(D1839&lt;NgayBatDau,D1839&gt;NgayKetThuc),"Ngày tháng phải nằm trong kỳ báo cáo",IF(AND(G1839&lt;&gt;"",COUNTIF(D.2[Tên khách hàng],G1839)=0),"Tên KH chưa khai báo trong DSKH",IF(AND(H1839&lt;&gt;"",COUNTIF(D.1[Tên sản phẩm],H1839)=0),"SP này chưa khai báo trong DSSP",""))))</f>
        <v/>
      </c>
      <c r="AB1839" s="23" t="str">
        <f t="shared" ca="1" si="421"/>
        <v/>
      </c>
      <c r="AC1839" s="23" t="str">
        <f t="shared" ca="1" si="422"/>
        <v/>
      </c>
      <c r="AD1839" s="23" t="str">
        <f t="shared" ca="1" si="423"/>
        <v/>
      </c>
      <c r="AE1839" s="68" t="str">
        <f t="shared" ca="1" si="424"/>
        <v/>
      </c>
      <c r="AF1839" s="69" t="str">
        <f>IF(OR(H1839="",S1839=""),"",S1839-(SUM(L1839,M1839)*INDEX(D.1[Đơn giá],MATCH(H1839,D.1[Tên sản phẩm],0))))</f>
        <v/>
      </c>
      <c r="AG1839" s="90" t="str">
        <f t="shared" ca="1" si="425"/>
        <v/>
      </c>
      <c r="AH1839" s="90"/>
    </row>
    <row r="1840" spans="2:34" ht="27.75" customHeight="1" x14ac:dyDescent="0.2">
      <c r="B1840" s="154">
        <f t="shared" si="426"/>
        <v>1837</v>
      </c>
      <c r="C1840" s="155" t="str">
        <f t="shared" ca="1" si="427"/>
        <v/>
      </c>
      <c r="D1840" s="156" t="str">
        <f t="shared" ca="1" si="428"/>
        <v/>
      </c>
      <c r="E1840" s="157" t="str">
        <f t="shared" ca="1" si="429"/>
        <v/>
      </c>
      <c r="F1840" s="157"/>
      <c r="G1840" s="158" t="str">
        <f t="shared" ca="1" si="430"/>
        <v/>
      </c>
      <c r="H1840" s="159"/>
      <c r="I1840" s="160" t="str">
        <f>IF(H1840="","",INDEX(D.1[Quy cách],MATCH(H1840,D.1[Tên sản phẩm],0)))</f>
        <v/>
      </c>
      <c r="J1840" s="35" t="str">
        <f>IF(H1840="","",INDEX(D.1[ĐVT],MATCH(H1840,D.1[Tên sản phẩm],0)))</f>
        <v/>
      </c>
      <c r="K1840" s="163" t="str">
        <f>IF(H1840="","",INDEX(D.1[Đơn giá bán
(Tham khảo)],MATCH(H1840,D.1[Tên sản phẩm],0)))</f>
        <v/>
      </c>
      <c r="L1840" s="162"/>
      <c r="M1840" s="159"/>
      <c r="N1840" s="159"/>
      <c r="O1840" s="159"/>
      <c r="P1840" s="163" t="str">
        <f t="shared" si="431"/>
        <v/>
      </c>
      <c r="Q1840" s="164"/>
      <c r="R1840" s="162"/>
      <c r="S1840" s="163" t="str">
        <f t="shared" si="432"/>
        <v/>
      </c>
      <c r="T1840" s="164" t="str">
        <f t="shared" ca="1" si="433"/>
        <v/>
      </c>
      <c r="U1840" s="163" t="str">
        <f t="shared" si="434"/>
        <v/>
      </c>
      <c r="V1840" s="163" t="str">
        <f ca="1">IF(AND(C1840&lt;&gt;"",C1840&lt;&gt;OFFSET(C1840,1,0)),SUMIFS(B.2[Giá có thuế],B.2[Số ĐK],C1840),"")</f>
        <v/>
      </c>
      <c r="W1840" s="159"/>
      <c r="X1840" s="161" t="str">
        <f>IF(W1840="","",'Thông Tin Chung'!$L$3)</f>
        <v/>
      </c>
      <c r="Y1840" s="163" t="str">
        <f t="shared" ca="1" si="435"/>
        <v/>
      </c>
      <c r="Z1840" s="165"/>
      <c r="AA1840" s="155" t="str">
        <f ca="1">IF(C1840="","",IF(OR(D1840&lt;NgayBatDau,D1840&gt;NgayKetThuc),"Ngày tháng phải nằm trong kỳ báo cáo",IF(AND(G1840&lt;&gt;"",COUNTIF(D.2[Tên khách hàng],G1840)=0),"Tên KH chưa khai báo trong DSKH",IF(AND(H1840&lt;&gt;"",COUNTIF(D.1[Tên sản phẩm],H1840)=0),"SP này chưa khai báo trong DSSP",""))))</f>
        <v/>
      </c>
      <c r="AB1840" s="23" t="str">
        <f t="shared" ca="1" si="421"/>
        <v/>
      </c>
      <c r="AC1840" s="23" t="str">
        <f t="shared" ca="1" si="422"/>
        <v/>
      </c>
      <c r="AD1840" s="23" t="str">
        <f t="shared" ca="1" si="423"/>
        <v/>
      </c>
      <c r="AE1840" s="68" t="str">
        <f t="shared" ca="1" si="424"/>
        <v/>
      </c>
      <c r="AF1840" s="69" t="str">
        <f>IF(OR(H1840="",S1840=""),"",S1840-(SUM(L1840,M1840)*INDEX(D.1[Đơn giá],MATCH(H1840,D.1[Tên sản phẩm],0))))</f>
        <v/>
      </c>
      <c r="AG1840" s="90" t="str">
        <f t="shared" ca="1" si="425"/>
        <v/>
      </c>
      <c r="AH1840" s="90"/>
    </row>
    <row r="1841" spans="2:34" ht="27.75" customHeight="1" x14ac:dyDescent="0.2">
      <c r="B1841" s="154">
        <f t="shared" si="426"/>
        <v>1838</v>
      </c>
      <c r="C1841" s="155" t="str">
        <f t="shared" ca="1" si="427"/>
        <v/>
      </c>
      <c r="D1841" s="156" t="str">
        <f t="shared" ca="1" si="428"/>
        <v/>
      </c>
      <c r="E1841" s="157" t="str">
        <f t="shared" ca="1" si="429"/>
        <v/>
      </c>
      <c r="F1841" s="157"/>
      <c r="G1841" s="158" t="str">
        <f t="shared" ca="1" si="430"/>
        <v/>
      </c>
      <c r="H1841" s="159"/>
      <c r="I1841" s="160" t="str">
        <f>IF(H1841="","",INDEX(D.1[Quy cách],MATCH(H1841,D.1[Tên sản phẩm],0)))</f>
        <v/>
      </c>
      <c r="J1841" s="35" t="str">
        <f>IF(H1841="","",INDEX(D.1[ĐVT],MATCH(H1841,D.1[Tên sản phẩm],0)))</f>
        <v/>
      </c>
      <c r="K1841" s="163" t="str">
        <f>IF(H1841="","",INDEX(D.1[Đơn giá bán
(Tham khảo)],MATCH(H1841,D.1[Tên sản phẩm],0)))</f>
        <v/>
      </c>
      <c r="L1841" s="162"/>
      <c r="M1841" s="159"/>
      <c r="N1841" s="159"/>
      <c r="O1841" s="159"/>
      <c r="P1841" s="163" t="str">
        <f t="shared" si="431"/>
        <v/>
      </c>
      <c r="Q1841" s="164"/>
      <c r="R1841" s="162"/>
      <c r="S1841" s="163" t="str">
        <f t="shared" si="432"/>
        <v/>
      </c>
      <c r="T1841" s="164" t="str">
        <f t="shared" ca="1" si="433"/>
        <v/>
      </c>
      <c r="U1841" s="163" t="str">
        <f t="shared" si="434"/>
        <v/>
      </c>
      <c r="V1841" s="163" t="str">
        <f ca="1">IF(AND(C1841&lt;&gt;"",C1841&lt;&gt;OFFSET(C1841,1,0)),SUMIFS(B.2[Giá có thuế],B.2[Số ĐK],C1841),"")</f>
        <v/>
      </c>
      <c r="W1841" s="159"/>
      <c r="X1841" s="161" t="str">
        <f>IF(W1841="","",'Thông Tin Chung'!$L$3)</f>
        <v/>
      </c>
      <c r="Y1841" s="163" t="str">
        <f t="shared" ca="1" si="435"/>
        <v/>
      </c>
      <c r="Z1841" s="165"/>
      <c r="AA1841" s="155" t="str">
        <f ca="1">IF(C1841="","",IF(OR(D1841&lt;NgayBatDau,D1841&gt;NgayKetThuc),"Ngày tháng phải nằm trong kỳ báo cáo",IF(AND(G1841&lt;&gt;"",COUNTIF(D.2[Tên khách hàng],G1841)=0),"Tên KH chưa khai báo trong DSKH",IF(AND(H1841&lt;&gt;"",COUNTIF(D.1[Tên sản phẩm],H1841)=0),"SP này chưa khai báo trong DSSP",""))))</f>
        <v/>
      </c>
      <c r="AB1841" s="23" t="str">
        <f t="shared" ca="1" si="421"/>
        <v/>
      </c>
      <c r="AC1841" s="23" t="str">
        <f t="shared" ca="1" si="422"/>
        <v/>
      </c>
      <c r="AD1841" s="23" t="str">
        <f t="shared" ca="1" si="423"/>
        <v/>
      </c>
      <c r="AE1841" s="68" t="str">
        <f t="shared" ca="1" si="424"/>
        <v/>
      </c>
      <c r="AF1841" s="69" t="str">
        <f>IF(OR(H1841="",S1841=""),"",S1841-(SUM(L1841,M1841)*INDEX(D.1[Đơn giá],MATCH(H1841,D.1[Tên sản phẩm],0))))</f>
        <v/>
      </c>
      <c r="AG1841" s="90" t="str">
        <f t="shared" ca="1" si="425"/>
        <v/>
      </c>
      <c r="AH1841" s="90"/>
    </row>
    <row r="1842" spans="2:34" ht="27.75" customHeight="1" x14ac:dyDescent="0.2">
      <c r="B1842" s="154">
        <f t="shared" si="426"/>
        <v>1839</v>
      </c>
      <c r="C1842" s="155" t="str">
        <f t="shared" ca="1" si="427"/>
        <v/>
      </c>
      <c r="D1842" s="156" t="str">
        <f t="shared" ca="1" si="428"/>
        <v/>
      </c>
      <c r="E1842" s="157" t="str">
        <f t="shared" ca="1" si="429"/>
        <v/>
      </c>
      <c r="F1842" s="157"/>
      <c r="G1842" s="158" t="str">
        <f t="shared" ca="1" si="430"/>
        <v/>
      </c>
      <c r="H1842" s="159"/>
      <c r="I1842" s="160" t="str">
        <f>IF(H1842="","",INDEX(D.1[Quy cách],MATCH(H1842,D.1[Tên sản phẩm],0)))</f>
        <v/>
      </c>
      <c r="J1842" s="35" t="str">
        <f>IF(H1842="","",INDEX(D.1[ĐVT],MATCH(H1842,D.1[Tên sản phẩm],0)))</f>
        <v/>
      </c>
      <c r="K1842" s="163" t="str">
        <f>IF(H1842="","",INDEX(D.1[Đơn giá bán
(Tham khảo)],MATCH(H1842,D.1[Tên sản phẩm],0)))</f>
        <v/>
      </c>
      <c r="L1842" s="162"/>
      <c r="M1842" s="159"/>
      <c r="N1842" s="159"/>
      <c r="O1842" s="159"/>
      <c r="P1842" s="163" t="str">
        <f t="shared" si="431"/>
        <v/>
      </c>
      <c r="Q1842" s="164"/>
      <c r="R1842" s="162"/>
      <c r="S1842" s="163" t="str">
        <f t="shared" si="432"/>
        <v/>
      </c>
      <c r="T1842" s="164" t="str">
        <f t="shared" ca="1" si="433"/>
        <v/>
      </c>
      <c r="U1842" s="163" t="str">
        <f t="shared" si="434"/>
        <v/>
      </c>
      <c r="V1842" s="163" t="str">
        <f ca="1">IF(AND(C1842&lt;&gt;"",C1842&lt;&gt;OFFSET(C1842,1,0)),SUMIFS(B.2[Giá có thuế],B.2[Số ĐK],C1842),"")</f>
        <v/>
      </c>
      <c r="W1842" s="159"/>
      <c r="X1842" s="161" t="str">
        <f>IF(W1842="","",'Thông Tin Chung'!$L$3)</f>
        <v/>
      </c>
      <c r="Y1842" s="163" t="str">
        <f t="shared" ca="1" si="435"/>
        <v/>
      </c>
      <c r="Z1842" s="165"/>
      <c r="AA1842" s="155" t="str">
        <f ca="1">IF(C1842="","",IF(OR(D1842&lt;NgayBatDau,D1842&gt;NgayKetThuc),"Ngày tháng phải nằm trong kỳ báo cáo",IF(AND(G1842&lt;&gt;"",COUNTIF(D.2[Tên khách hàng],G1842)=0),"Tên KH chưa khai báo trong DSKH",IF(AND(H1842&lt;&gt;"",COUNTIF(D.1[Tên sản phẩm],H1842)=0),"SP này chưa khai báo trong DSSP",""))))</f>
        <v/>
      </c>
      <c r="AB1842" s="23" t="str">
        <f t="shared" ca="1" si="421"/>
        <v/>
      </c>
      <c r="AC1842" s="23" t="str">
        <f t="shared" ca="1" si="422"/>
        <v/>
      </c>
      <c r="AD1842" s="23" t="str">
        <f t="shared" ca="1" si="423"/>
        <v/>
      </c>
      <c r="AE1842" s="68" t="str">
        <f t="shared" ca="1" si="424"/>
        <v/>
      </c>
      <c r="AF1842" s="69" t="str">
        <f>IF(OR(H1842="",S1842=""),"",S1842-(SUM(L1842,M1842)*INDEX(D.1[Đơn giá],MATCH(H1842,D.1[Tên sản phẩm],0))))</f>
        <v/>
      </c>
      <c r="AG1842" s="90" t="str">
        <f t="shared" ca="1" si="425"/>
        <v/>
      </c>
      <c r="AH1842" s="90"/>
    </row>
    <row r="1843" spans="2:34" ht="27.75" customHeight="1" x14ac:dyDescent="0.2">
      <c r="B1843" s="154">
        <f t="shared" si="426"/>
        <v>1840</v>
      </c>
      <c r="C1843" s="155" t="str">
        <f t="shared" ca="1" si="427"/>
        <v/>
      </c>
      <c r="D1843" s="156" t="str">
        <f t="shared" ca="1" si="428"/>
        <v/>
      </c>
      <c r="E1843" s="157" t="str">
        <f t="shared" ca="1" si="429"/>
        <v/>
      </c>
      <c r="F1843" s="157"/>
      <c r="G1843" s="158" t="str">
        <f t="shared" ca="1" si="430"/>
        <v/>
      </c>
      <c r="H1843" s="159"/>
      <c r="I1843" s="160" t="str">
        <f>IF(H1843="","",INDEX(D.1[Quy cách],MATCH(H1843,D.1[Tên sản phẩm],0)))</f>
        <v/>
      </c>
      <c r="J1843" s="35" t="str">
        <f>IF(H1843="","",INDEX(D.1[ĐVT],MATCH(H1843,D.1[Tên sản phẩm],0)))</f>
        <v/>
      </c>
      <c r="K1843" s="163" t="str">
        <f>IF(H1843="","",INDEX(D.1[Đơn giá bán
(Tham khảo)],MATCH(H1843,D.1[Tên sản phẩm],0)))</f>
        <v/>
      </c>
      <c r="L1843" s="162"/>
      <c r="M1843" s="159"/>
      <c r="N1843" s="159"/>
      <c r="O1843" s="159"/>
      <c r="P1843" s="163" t="str">
        <f t="shared" si="431"/>
        <v/>
      </c>
      <c r="Q1843" s="164"/>
      <c r="R1843" s="162"/>
      <c r="S1843" s="163" t="str">
        <f t="shared" si="432"/>
        <v/>
      </c>
      <c r="T1843" s="164" t="str">
        <f t="shared" ca="1" si="433"/>
        <v/>
      </c>
      <c r="U1843" s="163" t="str">
        <f t="shared" si="434"/>
        <v/>
      </c>
      <c r="V1843" s="163" t="str">
        <f ca="1">IF(AND(C1843&lt;&gt;"",C1843&lt;&gt;OFFSET(C1843,1,0)),SUMIFS(B.2[Giá có thuế],B.2[Số ĐK],C1843),"")</f>
        <v/>
      </c>
      <c r="W1843" s="159"/>
      <c r="X1843" s="161" t="str">
        <f>IF(W1843="","",'Thông Tin Chung'!$L$3)</f>
        <v/>
      </c>
      <c r="Y1843" s="163" t="str">
        <f t="shared" ca="1" si="435"/>
        <v/>
      </c>
      <c r="Z1843" s="165"/>
      <c r="AA1843" s="155" t="str">
        <f ca="1">IF(C1843="","",IF(OR(D1843&lt;NgayBatDau,D1843&gt;NgayKetThuc),"Ngày tháng phải nằm trong kỳ báo cáo",IF(AND(G1843&lt;&gt;"",COUNTIF(D.2[Tên khách hàng],G1843)=0),"Tên KH chưa khai báo trong DSKH",IF(AND(H1843&lt;&gt;"",COUNTIF(D.1[Tên sản phẩm],H1843)=0),"SP này chưa khai báo trong DSSP",""))))</f>
        <v/>
      </c>
      <c r="AB1843" s="23" t="str">
        <f t="shared" ca="1" si="421"/>
        <v/>
      </c>
      <c r="AC1843" s="23" t="str">
        <f t="shared" ca="1" si="422"/>
        <v/>
      </c>
      <c r="AD1843" s="23" t="str">
        <f t="shared" ca="1" si="423"/>
        <v/>
      </c>
      <c r="AE1843" s="68" t="str">
        <f t="shared" ca="1" si="424"/>
        <v/>
      </c>
      <c r="AF1843" s="69" t="str">
        <f>IF(OR(H1843="",S1843=""),"",S1843-(SUM(L1843,M1843)*INDEX(D.1[Đơn giá],MATCH(H1843,D.1[Tên sản phẩm],0))))</f>
        <v/>
      </c>
      <c r="AG1843" s="90" t="str">
        <f t="shared" ca="1" si="425"/>
        <v/>
      </c>
      <c r="AH1843" s="90"/>
    </row>
    <row r="1844" spans="2:34" ht="27.75" customHeight="1" x14ac:dyDescent="0.2">
      <c r="B1844" s="154">
        <f t="shared" si="426"/>
        <v>1841</v>
      </c>
      <c r="C1844" s="155" t="str">
        <f t="shared" ca="1" si="427"/>
        <v/>
      </c>
      <c r="D1844" s="156" t="str">
        <f t="shared" ca="1" si="428"/>
        <v/>
      </c>
      <c r="E1844" s="157" t="str">
        <f t="shared" ca="1" si="429"/>
        <v/>
      </c>
      <c r="F1844" s="157"/>
      <c r="G1844" s="158" t="str">
        <f t="shared" ca="1" si="430"/>
        <v/>
      </c>
      <c r="H1844" s="159"/>
      <c r="I1844" s="160" t="str">
        <f>IF(H1844="","",INDEX(D.1[Quy cách],MATCH(H1844,D.1[Tên sản phẩm],0)))</f>
        <v/>
      </c>
      <c r="J1844" s="35" t="str">
        <f>IF(H1844="","",INDEX(D.1[ĐVT],MATCH(H1844,D.1[Tên sản phẩm],0)))</f>
        <v/>
      </c>
      <c r="K1844" s="163" t="str">
        <f>IF(H1844="","",INDEX(D.1[Đơn giá bán
(Tham khảo)],MATCH(H1844,D.1[Tên sản phẩm],0)))</f>
        <v/>
      </c>
      <c r="L1844" s="162"/>
      <c r="M1844" s="159"/>
      <c r="N1844" s="159"/>
      <c r="O1844" s="159"/>
      <c r="P1844" s="163" t="str">
        <f t="shared" si="431"/>
        <v/>
      </c>
      <c r="Q1844" s="164"/>
      <c r="R1844" s="162"/>
      <c r="S1844" s="163" t="str">
        <f t="shared" si="432"/>
        <v/>
      </c>
      <c r="T1844" s="164" t="str">
        <f t="shared" ca="1" si="433"/>
        <v/>
      </c>
      <c r="U1844" s="163" t="str">
        <f t="shared" si="434"/>
        <v/>
      </c>
      <c r="V1844" s="163" t="str">
        <f ca="1">IF(AND(C1844&lt;&gt;"",C1844&lt;&gt;OFFSET(C1844,1,0)),SUMIFS(B.2[Giá có thuế],B.2[Số ĐK],C1844),"")</f>
        <v/>
      </c>
      <c r="W1844" s="159"/>
      <c r="X1844" s="161" t="str">
        <f>IF(W1844="","",'Thông Tin Chung'!$L$3)</f>
        <v/>
      </c>
      <c r="Y1844" s="163" t="str">
        <f t="shared" ca="1" si="435"/>
        <v/>
      </c>
      <c r="Z1844" s="165"/>
      <c r="AA1844" s="155" t="str">
        <f ca="1">IF(C1844="","",IF(OR(D1844&lt;NgayBatDau,D1844&gt;NgayKetThuc),"Ngày tháng phải nằm trong kỳ báo cáo",IF(AND(G1844&lt;&gt;"",COUNTIF(D.2[Tên khách hàng],G1844)=0),"Tên KH chưa khai báo trong DSKH",IF(AND(H1844&lt;&gt;"",COUNTIF(D.1[Tên sản phẩm],H1844)=0),"SP này chưa khai báo trong DSSP",""))))</f>
        <v/>
      </c>
      <c r="AB1844" s="23" t="str">
        <f t="shared" ca="1" si="421"/>
        <v/>
      </c>
      <c r="AC1844" s="23" t="str">
        <f t="shared" ca="1" si="422"/>
        <v/>
      </c>
      <c r="AD1844" s="23" t="str">
        <f t="shared" ca="1" si="423"/>
        <v/>
      </c>
      <c r="AE1844" s="68" t="str">
        <f t="shared" ca="1" si="424"/>
        <v/>
      </c>
      <c r="AF1844" s="69" t="str">
        <f>IF(OR(H1844="",S1844=""),"",S1844-(SUM(L1844,M1844)*INDEX(D.1[Đơn giá],MATCH(H1844,D.1[Tên sản phẩm],0))))</f>
        <v/>
      </c>
      <c r="AG1844" s="90" t="str">
        <f t="shared" ca="1" si="425"/>
        <v/>
      </c>
      <c r="AH1844" s="90"/>
    </row>
    <row r="1845" spans="2:34" ht="27.75" customHeight="1" x14ac:dyDescent="0.2">
      <c r="B1845" s="154">
        <f t="shared" si="426"/>
        <v>1842</v>
      </c>
      <c r="C1845" s="155" t="str">
        <f t="shared" ca="1" si="427"/>
        <v/>
      </c>
      <c r="D1845" s="156" t="str">
        <f t="shared" ca="1" si="428"/>
        <v/>
      </c>
      <c r="E1845" s="157" t="str">
        <f t="shared" ca="1" si="429"/>
        <v/>
      </c>
      <c r="F1845" s="157"/>
      <c r="G1845" s="158" t="str">
        <f t="shared" ca="1" si="430"/>
        <v/>
      </c>
      <c r="H1845" s="159"/>
      <c r="I1845" s="160" t="str">
        <f>IF(H1845="","",INDEX(D.1[Quy cách],MATCH(H1845,D.1[Tên sản phẩm],0)))</f>
        <v/>
      </c>
      <c r="J1845" s="35" t="str">
        <f>IF(H1845="","",INDEX(D.1[ĐVT],MATCH(H1845,D.1[Tên sản phẩm],0)))</f>
        <v/>
      </c>
      <c r="K1845" s="163" t="str">
        <f>IF(H1845="","",INDEX(D.1[Đơn giá bán
(Tham khảo)],MATCH(H1845,D.1[Tên sản phẩm],0)))</f>
        <v/>
      </c>
      <c r="L1845" s="162"/>
      <c r="M1845" s="159"/>
      <c r="N1845" s="159"/>
      <c r="O1845" s="159"/>
      <c r="P1845" s="163" t="str">
        <f t="shared" si="431"/>
        <v/>
      </c>
      <c r="Q1845" s="164"/>
      <c r="R1845" s="162"/>
      <c r="S1845" s="163" t="str">
        <f t="shared" si="432"/>
        <v/>
      </c>
      <c r="T1845" s="164" t="str">
        <f t="shared" ca="1" si="433"/>
        <v/>
      </c>
      <c r="U1845" s="163" t="str">
        <f t="shared" si="434"/>
        <v/>
      </c>
      <c r="V1845" s="163" t="str">
        <f ca="1">IF(AND(C1845&lt;&gt;"",C1845&lt;&gt;OFFSET(C1845,1,0)),SUMIFS(B.2[Giá có thuế],B.2[Số ĐK],C1845),"")</f>
        <v/>
      </c>
      <c r="W1845" s="159"/>
      <c r="X1845" s="161" t="str">
        <f>IF(W1845="","",'Thông Tin Chung'!$L$3)</f>
        <v/>
      </c>
      <c r="Y1845" s="163" t="str">
        <f t="shared" ca="1" si="435"/>
        <v/>
      </c>
      <c r="Z1845" s="165"/>
      <c r="AA1845" s="155" t="str">
        <f ca="1">IF(C1845="","",IF(OR(D1845&lt;NgayBatDau,D1845&gt;NgayKetThuc),"Ngày tháng phải nằm trong kỳ báo cáo",IF(AND(G1845&lt;&gt;"",COUNTIF(D.2[Tên khách hàng],G1845)=0),"Tên KH chưa khai báo trong DSKH",IF(AND(H1845&lt;&gt;"",COUNTIF(D.1[Tên sản phẩm],H1845)=0),"SP này chưa khai báo trong DSSP",""))))</f>
        <v/>
      </c>
      <c r="AB1845" s="23" t="str">
        <f t="shared" ca="1" si="421"/>
        <v/>
      </c>
      <c r="AC1845" s="23" t="str">
        <f t="shared" ca="1" si="422"/>
        <v/>
      </c>
      <c r="AD1845" s="23" t="str">
        <f t="shared" ca="1" si="423"/>
        <v/>
      </c>
      <c r="AE1845" s="68" t="str">
        <f t="shared" ca="1" si="424"/>
        <v/>
      </c>
      <c r="AF1845" s="69" t="str">
        <f>IF(OR(H1845="",S1845=""),"",S1845-(SUM(L1845,M1845)*INDEX(D.1[Đơn giá],MATCH(H1845,D.1[Tên sản phẩm],0))))</f>
        <v/>
      </c>
      <c r="AG1845" s="90" t="str">
        <f t="shared" ca="1" si="425"/>
        <v/>
      </c>
      <c r="AH1845" s="90"/>
    </row>
    <row r="1846" spans="2:34" ht="27.75" customHeight="1" x14ac:dyDescent="0.2">
      <c r="B1846" s="154">
        <f t="shared" si="426"/>
        <v>1843</v>
      </c>
      <c r="C1846" s="155" t="str">
        <f t="shared" ca="1" si="427"/>
        <v/>
      </c>
      <c r="D1846" s="156" t="str">
        <f t="shared" ca="1" si="428"/>
        <v/>
      </c>
      <c r="E1846" s="157" t="str">
        <f t="shared" ca="1" si="429"/>
        <v/>
      </c>
      <c r="F1846" s="157"/>
      <c r="G1846" s="158" t="str">
        <f t="shared" ca="1" si="430"/>
        <v/>
      </c>
      <c r="H1846" s="159"/>
      <c r="I1846" s="160" t="str">
        <f>IF(H1846="","",INDEX(D.1[Quy cách],MATCH(H1846,D.1[Tên sản phẩm],0)))</f>
        <v/>
      </c>
      <c r="J1846" s="35" t="str">
        <f>IF(H1846="","",INDEX(D.1[ĐVT],MATCH(H1846,D.1[Tên sản phẩm],0)))</f>
        <v/>
      </c>
      <c r="K1846" s="163" t="str">
        <f>IF(H1846="","",INDEX(D.1[Đơn giá bán
(Tham khảo)],MATCH(H1846,D.1[Tên sản phẩm],0)))</f>
        <v/>
      </c>
      <c r="L1846" s="162"/>
      <c r="M1846" s="159"/>
      <c r="N1846" s="159"/>
      <c r="O1846" s="159"/>
      <c r="P1846" s="163" t="str">
        <f t="shared" si="431"/>
        <v/>
      </c>
      <c r="Q1846" s="164"/>
      <c r="R1846" s="162"/>
      <c r="S1846" s="163" t="str">
        <f t="shared" si="432"/>
        <v/>
      </c>
      <c r="T1846" s="164" t="str">
        <f t="shared" ca="1" si="433"/>
        <v/>
      </c>
      <c r="U1846" s="163" t="str">
        <f t="shared" si="434"/>
        <v/>
      </c>
      <c r="V1846" s="163" t="str">
        <f ca="1">IF(AND(C1846&lt;&gt;"",C1846&lt;&gt;OFFSET(C1846,1,0)),SUMIFS(B.2[Giá có thuế],B.2[Số ĐK],C1846),"")</f>
        <v/>
      </c>
      <c r="W1846" s="159"/>
      <c r="X1846" s="161" t="str">
        <f>IF(W1846="","",'Thông Tin Chung'!$L$3)</f>
        <v/>
      </c>
      <c r="Y1846" s="163" t="str">
        <f t="shared" ca="1" si="435"/>
        <v/>
      </c>
      <c r="Z1846" s="165"/>
      <c r="AA1846" s="155" t="str">
        <f ca="1">IF(C1846="","",IF(OR(D1846&lt;NgayBatDau,D1846&gt;NgayKetThuc),"Ngày tháng phải nằm trong kỳ báo cáo",IF(AND(G1846&lt;&gt;"",COUNTIF(D.2[Tên khách hàng],G1846)=0),"Tên KH chưa khai báo trong DSKH",IF(AND(H1846&lt;&gt;"",COUNTIF(D.1[Tên sản phẩm],H1846)=0),"SP này chưa khai báo trong DSSP",""))))</f>
        <v/>
      </c>
      <c r="AB1846" s="23" t="str">
        <f t="shared" ca="1" si="421"/>
        <v/>
      </c>
      <c r="AC1846" s="23" t="str">
        <f t="shared" ca="1" si="422"/>
        <v/>
      </c>
      <c r="AD1846" s="23" t="str">
        <f t="shared" ca="1" si="423"/>
        <v/>
      </c>
      <c r="AE1846" s="68" t="str">
        <f t="shared" ca="1" si="424"/>
        <v/>
      </c>
      <c r="AF1846" s="69" t="str">
        <f>IF(OR(H1846="",S1846=""),"",S1846-(SUM(L1846,M1846)*INDEX(D.1[Đơn giá],MATCH(H1846,D.1[Tên sản phẩm],0))))</f>
        <v/>
      </c>
      <c r="AG1846" s="90" t="str">
        <f t="shared" ca="1" si="425"/>
        <v/>
      </c>
      <c r="AH1846" s="90"/>
    </row>
    <row r="1847" spans="2:34" ht="27.75" customHeight="1" x14ac:dyDescent="0.2">
      <c r="B1847" s="154">
        <f t="shared" si="426"/>
        <v>1844</v>
      </c>
      <c r="C1847" s="155" t="str">
        <f t="shared" ca="1" si="427"/>
        <v/>
      </c>
      <c r="D1847" s="156" t="str">
        <f t="shared" ca="1" si="428"/>
        <v/>
      </c>
      <c r="E1847" s="157" t="str">
        <f t="shared" ca="1" si="429"/>
        <v/>
      </c>
      <c r="F1847" s="157"/>
      <c r="G1847" s="158" t="str">
        <f t="shared" ca="1" si="430"/>
        <v/>
      </c>
      <c r="H1847" s="159"/>
      <c r="I1847" s="160" t="str">
        <f>IF(H1847="","",INDEX(D.1[Quy cách],MATCH(H1847,D.1[Tên sản phẩm],0)))</f>
        <v/>
      </c>
      <c r="J1847" s="35" t="str">
        <f>IF(H1847="","",INDEX(D.1[ĐVT],MATCH(H1847,D.1[Tên sản phẩm],0)))</f>
        <v/>
      </c>
      <c r="K1847" s="163" t="str">
        <f>IF(H1847="","",INDEX(D.1[Đơn giá bán
(Tham khảo)],MATCH(H1847,D.1[Tên sản phẩm],0)))</f>
        <v/>
      </c>
      <c r="L1847" s="162"/>
      <c r="M1847" s="159"/>
      <c r="N1847" s="159"/>
      <c r="O1847" s="159"/>
      <c r="P1847" s="163" t="str">
        <f t="shared" si="431"/>
        <v/>
      </c>
      <c r="Q1847" s="164"/>
      <c r="R1847" s="162"/>
      <c r="S1847" s="163" t="str">
        <f t="shared" si="432"/>
        <v/>
      </c>
      <c r="T1847" s="164" t="str">
        <f t="shared" ca="1" si="433"/>
        <v/>
      </c>
      <c r="U1847" s="163" t="str">
        <f t="shared" si="434"/>
        <v/>
      </c>
      <c r="V1847" s="163" t="str">
        <f ca="1">IF(AND(C1847&lt;&gt;"",C1847&lt;&gt;OFFSET(C1847,1,0)),SUMIFS(B.2[Giá có thuế],B.2[Số ĐK],C1847),"")</f>
        <v/>
      </c>
      <c r="W1847" s="159"/>
      <c r="X1847" s="161" t="str">
        <f>IF(W1847="","",'Thông Tin Chung'!$L$3)</f>
        <v/>
      </c>
      <c r="Y1847" s="163" t="str">
        <f t="shared" ca="1" si="435"/>
        <v/>
      </c>
      <c r="Z1847" s="165"/>
      <c r="AA1847" s="155" t="str">
        <f ca="1">IF(C1847="","",IF(OR(D1847&lt;NgayBatDau,D1847&gt;NgayKetThuc),"Ngày tháng phải nằm trong kỳ báo cáo",IF(AND(G1847&lt;&gt;"",COUNTIF(D.2[Tên khách hàng],G1847)=0),"Tên KH chưa khai báo trong DSKH",IF(AND(H1847&lt;&gt;"",COUNTIF(D.1[Tên sản phẩm],H1847)=0),"SP này chưa khai báo trong DSSP",""))))</f>
        <v/>
      </c>
      <c r="AB1847" s="23" t="str">
        <f t="shared" ca="1" si="421"/>
        <v/>
      </c>
      <c r="AC1847" s="23" t="str">
        <f t="shared" ca="1" si="422"/>
        <v/>
      </c>
      <c r="AD1847" s="23" t="str">
        <f t="shared" ca="1" si="423"/>
        <v/>
      </c>
      <c r="AE1847" s="68" t="str">
        <f t="shared" ca="1" si="424"/>
        <v/>
      </c>
      <c r="AF1847" s="69" t="str">
        <f>IF(OR(H1847="",S1847=""),"",S1847-(SUM(L1847,M1847)*INDEX(D.1[Đơn giá],MATCH(H1847,D.1[Tên sản phẩm],0))))</f>
        <v/>
      </c>
      <c r="AG1847" s="90" t="str">
        <f t="shared" ca="1" si="425"/>
        <v/>
      </c>
      <c r="AH1847" s="90"/>
    </row>
    <row r="1848" spans="2:34" ht="27.75" customHeight="1" x14ac:dyDescent="0.2">
      <c r="B1848" s="154">
        <f t="shared" si="426"/>
        <v>1845</v>
      </c>
      <c r="C1848" s="155" t="str">
        <f t="shared" ca="1" si="427"/>
        <v/>
      </c>
      <c r="D1848" s="156" t="str">
        <f t="shared" ca="1" si="428"/>
        <v/>
      </c>
      <c r="E1848" s="157" t="str">
        <f t="shared" ca="1" si="429"/>
        <v/>
      </c>
      <c r="F1848" s="157"/>
      <c r="G1848" s="158" t="str">
        <f t="shared" ca="1" si="430"/>
        <v/>
      </c>
      <c r="H1848" s="159"/>
      <c r="I1848" s="160" t="str">
        <f>IF(H1848="","",INDEX(D.1[Quy cách],MATCH(H1848,D.1[Tên sản phẩm],0)))</f>
        <v/>
      </c>
      <c r="J1848" s="35" t="str">
        <f>IF(H1848="","",INDEX(D.1[ĐVT],MATCH(H1848,D.1[Tên sản phẩm],0)))</f>
        <v/>
      </c>
      <c r="K1848" s="163" t="str">
        <f>IF(H1848="","",INDEX(D.1[Đơn giá bán
(Tham khảo)],MATCH(H1848,D.1[Tên sản phẩm],0)))</f>
        <v/>
      </c>
      <c r="L1848" s="162"/>
      <c r="M1848" s="159"/>
      <c r="N1848" s="159"/>
      <c r="O1848" s="159"/>
      <c r="P1848" s="163" t="str">
        <f t="shared" si="431"/>
        <v/>
      </c>
      <c r="Q1848" s="164"/>
      <c r="R1848" s="162"/>
      <c r="S1848" s="163" t="str">
        <f t="shared" si="432"/>
        <v/>
      </c>
      <c r="T1848" s="164" t="str">
        <f t="shared" ca="1" si="433"/>
        <v/>
      </c>
      <c r="U1848" s="163" t="str">
        <f t="shared" si="434"/>
        <v/>
      </c>
      <c r="V1848" s="163" t="str">
        <f ca="1">IF(AND(C1848&lt;&gt;"",C1848&lt;&gt;OFFSET(C1848,1,0)),SUMIFS(B.2[Giá có thuế],B.2[Số ĐK],C1848),"")</f>
        <v/>
      </c>
      <c r="W1848" s="159"/>
      <c r="X1848" s="161" t="str">
        <f>IF(W1848="","",'Thông Tin Chung'!$L$3)</f>
        <v/>
      </c>
      <c r="Y1848" s="163" t="str">
        <f t="shared" ca="1" si="435"/>
        <v/>
      </c>
      <c r="Z1848" s="165"/>
      <c r="AA1848" s="155" t="str">
        <f ca="1">IF(C1848="","",IF(OR(D1848&lt;NgayBatDau,D1848&gt;NgayKetThuc),"Ngày tháng phải nằm trong kỳ báo cáo",IF(AND(G1848&lt;&gt;"",COUNTIF(D.2[Tên khách hàng],G1848)=0),"Tên KH chưa khai báo trong DSKH",IF(AND(H1848&lt;&gt;"",COUNTIF(D.1[Tên sản phẩm],H1848)=0),"SP này chưa khai báo trong DSSP",""))))</f>
        <v/>
      </c>
      <c r="AB1848" s="23" t="str">
        <f t="shared" ca="1" si="421"/>
        <v/>
      </c>
      <c r="AC1848" s="23" t="str">
        <f t="shared" ca="1" si="422"/>
        <v/>
      </c>
      <c r="AD1848" s="23" t="str">
        <f t="shared" ca="1" si="423"/>
        <v/>
      </c>
      <c r="AE1848" s="68" t="str">
        <f t="shared" ca="1" si="424"/>
        <v/>
      </c>
      <c r="AF1848" s="69" t="str">
        <f>IF(OR(H1848="",S1848=""),"",S1848-(SUM(L1848,M1848)*INDEX(D.1[Đơn giá],MATCH(H1848,D.1[Tên sản phẩm],0))))</f>
        <v/>
      </c>
      <c r="AG1848" s="90" t="str">
        <f t="shared" ca="1" si="425"/>
        <v/>
      </c>
      <c r="AH1848" s="90"/>
    </row>
    <row r="1849" spans="2:34" ht="27.75" customHeight="1" x14ac:dyDescent="0.2">
      <c r="B1849" s="154">
        <f t="shared" si="426"/>
        <v>1846</v>
      </c>
      <c r="C1849" s="155" t="str">
        <f t="shared" ca="1" si="427"/>
        <v/>
      </c>
      <c r="D1849" s="156" t="str">
        <f t="shared" ca="1" si="428"/>
        <v/>
      </c>
      <c r="E1849" s="157" t="str">
        <f t="shared" ca="1" si="429"/>
        <v/>
      </c>
      <c r="F1849" s="157"/>
      <c r="G1849" s="158" t="str">
        <f t="shared" ca="1" si="430"/>
        <v/>
      </c>
      <c r="H1849" s="159"/>
      <c r="I1849" s="160" t="str">
        <f>IF(H1849="","",INDEX(D.1[Quy cách],MATCH(H1849,D.1[Tên sản phẩm],0)))</f>
        <v/>
      </c>
      <c r="J1849" s="35" t="str">
        <f>IF(H1849="","",INDEX(D.1[ĐVT],MATCH(H1849,D.1[Tên sản phẩm],0)))</f>
        <v/>
      </c>
      <c r="K1849" s="163" t="str">
        <f>IF(H1849="","",INDEX(D.1[Đơn giá bán
(Tham khảo)],MATCH(H1849,D.1[Tên sản phẩm],0)))</f>
        <v/>
      </c>
      <c r="L1849" s="162"/>
      <c r="M1849" s="159"/>
      <c r="N1849" s="159"/>
      <c r="O1849" s="159"/>
      <c r="P1849" s="163" t="str">
        <f t="shared" si="431"/>
        <v/>
      </c>
      <c r="Q1849" s="164"/>
      <c r="R1849" s="162"/>
      <c r="S1849" s="163" t="str">
        <f t="shared" si="432"/>
        <v/>
      </c>
      <c r="T1849" s="164" t="str">
        <f t="shared" ca="1" si="433"/>
        <v/>
      </c>
      <c r="U1849" s="163" t="str">
        <f t="shared" si="434"/>
        <v/>
      </c>
      <c r="V1849" s="163" t="str">
        <f ca="1">IF(AND(C1849&lt;&gt;"",C1849&lt;&gt;OFFSET(C1849,1,0)),SUMIFS(B.2[Giá có thuế],B.2[Số ĐK],C1849),"")</f>
        <v/>
      </c>
      <c r="W1849" s="159"/>
      <c r="X1849" s="161" t="str">
        <f>IF(W1849="","",'Thông Tin Chung'!$L$3)</f>
        <v/>
      </c>
      <c r="Y1849" s="163" t="str">
        <f t="shared" ca="1" si="435"/>
        <v/>
      </c>
      <c r="Z1849" s="165"/>
      <c r="AA1849" s="155" t="str">
        <f ca="1">IF(C1849="","",IF(OR(D1849&lt;NgayBatDau,D1849&gt;NgayKetThuc),"Ngày tháng phải nằm trong kỳ báo cáo",IF(AND(G1849&lt;&gt;"",COUNTIF(D.2[Tên khách hàng],G1849)=0),"Tên KH chưa khai báo trong DSKH",IF(AND(H1849&lt;&gt;"",COUNTIF(D.1[Tên sản phẩm],H1849)=0),"SP này chưa khai báo trong DSSP",""))))</f>
        <v/>
      </c>
      <c r="AB1849" s="23" t="str">
        <f t="shared" ca="1" si="421"/>
        <v/>
      </c>
      <c r="AC1849" s="23" t="str">
        <f t="shared" ca="1" si="422"/>
        <v/>
      </c>
      <c r="AD1849" s="23" t="str">
        <f t="shared" ca="1" si="423"/>
        <v/>
      </c>
      <c r="AE1849" s="68" t="str">
        <f t="shared" ca="1" si="424"/>
        <v/>
      </c>
      <c r="AF1849" s="69" t="str">
        <f>IF(OR(H1849="",S1849=""),"",S1849-(SUM(L1849,M1849)*INDEX(D.1[Đơn giá],MATCH(H1849,D.1[Tên sản phẩm],0))))</f>
        <v/>
      </c>
      <c r="AG1849" s="90" t="str">
        <f t="shared" ca="1" si="425"/>
        <v/>
      </c>
      <c r="AH1849" s="90"/>
    </row>
    <row r="1850" spans="2:34" ht="27.75" customHeight="1" x14ac:dyDescent="0.2">
      <c r="B1850" s="154">
        <f t="shared" si="426"/>
        <v>1847</v>
      </c>
      <c r="C1850" s="155" t="str">
        <f t="shared" ca="1" si="427"/>
        <v/>
      </c>
      <c r="D1850" s="156" t="str">
        <f t="shared" ca="1" si="428"/>
        <v/>
      </c>
      <c r="E1850" s="157" t="str">
        <f t="shared" ca="1" si="429"/>
        <v/>
      </c>
      <c r="F1850" s="157"/>
      <c r="G1850" s="158" t="str">
        <f t="shared" ca="1" si="430"/>
        <v/>
      </c>
      <c r="H1850" s="159"/>
      <c r="I1850" s="160" t="str">
        <f>IF(H1850="","",INDEX(D.1[Quy cách],MATCH(H1850,D.1[Tên sản phẩm],0)))</f>
        <v/>
      </c>
      <c r="J1850" s="35" t="str">
        <f>IF(H1850="","",INDEX(D.1[ĐVT],MATCH(H1850,D.1[Tên sản phẩm],0)))</f>
        <v/>
      </c>
      <c r="K1850" s="163" t="str">
        <f>IF(H1850="","",INDEX(D.1[Đơn giá bán
(Tham khảo)],MATCH(H1850,D.1[Tên sản phẩm],0)))</f>
        <v/>
      </c>
      <c r="L1850" s="162"/>
      <c r="M1850" s="159"/>
      <c r="N1850" s="159"/>
      <c r="O1850" s="159"/>
      <c r="P1850" s="163" t="str">
        <f t="shared" si="431"/>
        <v/>
      </c>
      <c r="Q1850" s="164"/>
      <c r="R1850" s="162"/>
      <c r="S1850" s="163" t="str">
        <f t="shared" si="432"/>
        <v/>
      </c>
      <c r="T1850" s="164" t="str">
        <f t="shared" ca="1" si="433"/>
        <v/>
      </c>
      <c r="U1850" s="163" t="str">
        <f t="shared" si="434"/>
        <v/>
      </c>
      <c r="V1850" s="163" t="str">
        <f ca="1">IF(AND(C1850&lt;&gt;"",C1850&lt;&gt;OFFSET(C1850,1,0)),SUMIFS(B.2[Giá có thuế],B.2[Số ĐK],C1850),"")</f>
        <v/>
      </c>
      <c r="W1850" s="159"/>
      <c r="X1850" s="161" t="str">
        <f>IF(W1850="","",'Thông Tin Chung'!$L$3)</f>
        <v/>
      </c>
      <c r="Y1850" s="163" t="str">
        <f t="shared" ca="1" si="435"/>
        <v/>
      </c>
      <c r="Z1850" s="165"/>
      <c r="AA1850" s="155" t="str">
        <f ca="1">IF(C1850="","",IF(OR(D1850&lt;NgayBatDau,D1850&gt;NgayKetThuc),"Ngày tháng phải nằm trong kỳ báo cáo",IF(AND(G1850&lt;&gt;"",COUNTIF(D.2[Tên khách hàng],G1850)=0),"Tên KH chưa khai báo trong DSKH",IF(AND(H1850&lt;&gt;"",COUNTIF(D.1[Tên sản phẩm],H1850)=0),"SP này chưa khai báo trong DSSP",""))))</f>
        <v/>
      </c>
      <c r="AB1850" s="23" t="str">
        <f t="shared" ca="1" si="421"/>
        <v/>
      </c>
      <c r="AC1850" s="23" t="str">
        <f t="shared" ca="1" si="422"/>
        <v/>
      </c>
      <c r="AD1850" s="23" t="str">
        <f t="shared" ca="1" si="423"/>
        <v/>
      </c>
      <c r="AE1850" s="68" t="str">
        <f t="shared" ca="1" si="424"/>
        <v/>
      </c>
      <c r="AF1850" s="69" t="str">
        <f>IF(OR(H1850="",S1850=""),"",S1850-(SUM(L1850,M1850)*INDEX(D.1[Đơn giá],MATCH(H1850,D.1[Tên sản phẩm],0))))</f>
        <v/>
      </c>
      <c r="AG1850" s="90" t="str">
        <f t="shared" ca="1" si="425"/>
        <v/>
      </c>
      <c r="AH1850" s="90"/>
    </row>
    <row r="1851" spans="2:34" ht="27.75" customHeight="1" x14ac:dyDescent="0.2">
      <c r="B1851" s="154">
        <f t="shared" si="426"/>
        <v>1848</v>
      </c>
      <c r="C1851" s="155" t="str">
        <f t="shared" ca="1" si="427"/>
        <v/>
      </c>
      <c r="D1851" s="156" t="str">
        <f t="shared" ca="1" si="428"/>
        <v/>
      </c>
      <c r="E1851" s="157" t="str">
        <f t="shared" ca="1" si="429"/>
        <v/>
      </c>
      <c r="F1851" s="157"/>
      <c r="G1851" s="158" t="str">
        <f t="shared" ca="1" si="430"/>
        <v/>
      </c>
      <c r="H1851" s="159"/>
      <c r="I1851" s="160" t="str">
        <f>IF(H1851="","",INDEX(D.1[Quy cách],MATCH(H1851,D.1[Tên sản phẩm],0)))</f>
        <v/>
      </c>
      <c r="J1851" s="35" t="str">
        <f>IF(H1851="","",INDEX(D.1[ĐVT],MATCH(H1851,D.1[Tên sản phẩm],0)))</f>
        <v/>
      </c>
      <c r="K1851" s="163" t="str">
        <f>IF(H1851="","",INDEX(D.1[Đơn giá bán
(Tham khảo)],MATCH(H1851,D.1[Tên sản phẩm],0)))</f>
        <v/>
      </c>
      <c r="L1851" s="162"/>
      <c r="M1851" s="159"/>
      <c r="N1851" s="159"/>
      <c r="O1851" s="159"/>
      <c r="P1851" s="163" t="str">
        <f t="shared" si="431"/>
        <v/>
      </c>
      <c r="Q1851" s="164"/>
      <c r="R1851" s="162"/>
      <c r="S1851" s="163" t="str">
        <f t="shared" si="432"/>
        <v/>
      </c>
      <c r="T1851" s="164" t="str">
        <f t="shared" ca="1" si="433"/>
        <v/>
      </c>
      <c r="U1851" s="163" t="str">
        <f t="shared" si="434"/>
        <v/>
      </c>
      <c r="V1851" s="163" t="str">
        <f ca="1">IF(AND(C1851&lt;&gt;"",C1851&lt;&gt;OFFSET(C1851,1,0)),SUMIFS(B.2[Giá có thuế],B.2[Số ĐK],C1851),"")</f>
        <v/>
      </c>
      <c r="W1851" s="159"/>
      <c r="X1851" s="161" t="str">
        <f>IF(W1851="","",'Thông Tin Chung'!$L$3)</f>
        <v/>
      </c>
      <c r="Y1851" s="163" t="str">
        <f t="shared" ca="1" si="435"/>
        <v/>
      </c>
      <c r="Z1851" s="165"/>
      <c r="AA1851" s="155" t="str">
        <f ca="1">IF(C1851="","",IF(OR(D1851&lt;NgayBatDau,D1851&gt;NgayKetThuc),"Ngày tháng phải nằm trong kỳ báo cáo",IF(AND(G1851&lt;&gt;"",COUNTIF(D.2[Tên khách hàng],G1851)=0),"Tên KH chưa khai báo trong DSKH",IF(AND(H1851&lt;&gt;"",COUNTIF(D.1[Tên sản phẩm],H1851)=0),"SP này chưa khai báo trong DSSP",""))))</f>
        <v/>
      </c>
      <c r="AB1851" s="23" t="str">
        <f t="shared" ca="1" si="421"/>
        <v/>
      </c>
      <c r="AC1851" s="23" t="str">
        <f t="shared" ca="1" si="422"/>
        <v/>
      </c>
      <c r="AD1851" s="23" t="str">
        <f t="shared" ca="1" si="423"/>
        <v/>
      </c>
      <c r="AE1851" s="68" t="str">
        <f t="shared" ca="1" si="424"/>
        <v/>
      </c>
      <c r="AF1851" s="69" t="str">
        <f>IF(OR(H1851="",S1851=""),"",S1851-(SUM(L1851,M1851)*INDEX(D.1[Đơn giá],MATCH(H1851,D.1[Tên sản phẩm],0))))</f>
        <v/>
      </c>
      <c r="AG1851" s="90" t="str">
        <f t="shared" ca="1" si="425"/>
        <v/>
      </c>
      <c r="AH1851" s="90"/>
    </row>
    <row r="1852" spans="2:34" ht="27.75" customHeight="1" x14ac:dyDescent="0.2">
      <c r="B1852" s="154">
        <f t="shared" si="426"/>
        <v>1849</v>
      </c>
      <c r="C1852" s="155" t="str">
        <f t="shared" ca="1" si="427"/>
        <v/>
      </c>
      <c r="D1852" s="156" t="str">
        <f t="shared" ca="1" si="428"/>
        <v/>
      </c>
      <c r="E1852" s="157" t="str">
        <f t="shared" ca="1" si="429"/>
        <v/>
      </c>
      <c r="F1852" s="157"/>
      <c r="G1852" s="158" t="str">
        <f t="shared" ca="1" si="430"/>
        <v/>
      </c>
      <c r="H1852" s="159"/>
      <c r="I1852" s="160" t="str">
        <f>IF(H1852="","",INDEX(D.1[Quy cách],MATCH(H1852,D.1[Tên sản phẩm],0)))</f>
        <v/>
      </c>
      <c r="J1852" s="35" t="str">
        <f>IF(H1852="","",INDEX(D.1[ĐVT],MATCH(H1852,D.1[Tên sản phẩm],0)))</f>
        <v/>
      </c>
      <c r="K1852" s="163" t="str">
        <f>IF(H1852="","",INDEX(D.1[Đơn giá bán
(Tham khảo)],MATCH(H1852,D.1[Tên sản phẩm],0)))</f>
        <v/>
      </c>
      <c r="L1852" s="162"/>
      <c r="M1852" s="159"/>
      <c r="N1852" s="159"/>
      <c r="O1852" s="159"/>
      <c r="P1852" s="163" t="str">
        <f t="shared" si="431"/>
        <v/>
      </c>
      <c r="Q1852" s="164"/>
      <c r="R1852" s="162"/>
      <c r="S1852" s="163" t="str">
        <f t="shared" si="432"/>
        <v/>
      </c>
      <c r="T1852" s="164" t="str">
        <f t="shared" ca="1" si="433"/>
        <v/>
      </c>
      <c r="U1852" s="163" t="str">
        <f t="shared" si="434"/>
        <v/>
      </c>
      <c r="V1852" s="163" t="str">
        <f ca="1">IF(AND(C1852&lt;&gt;"",C1852&lt;&gt;OFFSET(C1852,1,0)),SUMIFS(B.2[Giá có thuế],B.2[Số ĐK],C1852),"")</f>
        <v/>
      </c>
      <c r="W1852" s="159"/>
      <c r="X1852" s="161" t="str">
        <f>IF(W1852="","",'Thông Tin Chung'!$L$3)</f>
        <v/>
      </c>
      <c r="Y1852" s="163" t="str">
        <f t="shared" ca="1" si="435"/>
        <v/>
      </c>
      <c r="Z1852" s="165"/>
      <c r="AA1852" s="155" t="str">
        <f ca="1">IF(C1852="","",IF(OR(D1852&lt;NgayBatDau,D1852&gt;NgayKetThuc),"Ngày tháng phải nằm trong kỳ báo cáo",IF(AND(G1852&lt;&gt;"",COUNTIF(D.2[Tên khách hàng],G1852)=0),"Tên KH chưa khai báo trong DSKH",IF(AND(H1852&lt;&gt;"",COUNTIF(D.1[Tên sản phẩm],H1852)=0),"SP này chưa khai báo trong DSSP",""))))</f>
        <v/>
      </c>
      <c r="AB1852" s="23" t="str">
        <f t="shared" ca="1" si="421"/>
        <v/>
      </c>
      <c r="AC1852" s="23" t="str">
        <f t="shared" ca="1" si="422"/>
        <v/>
      </c>
      <c r="AD1852" s="23" t="str">
        <f t="shared" ca="1" si="423"/>
        <v/>
      </c>
      <c r="AE1852" s="68" t="str">
        <f t="shared" ca="1" si="424"/>
        <v/>
      </c>
      <c r="AF1852" s="69" t="str">
        <f>IF(OR(H1852="",S1852=""),"",S1852-(SUM(L1852,M1852)*INDEX(D.1[Đơn giá],MATCH(H1852,D.1[Tên sản phẩm],0))))</f>
        <v/>
      </c>
      <c r="AG1852" s="90" t="str">
        <f t="shared" ca="1" si="425"/>
        <v/>
      </c>
      <c r="AH1852" s="90"/>
    </row>
    <row r="1853" spans="2:34" ht="27.75" customHeight="1" x14ac:dyDescent="0.2">
      <c r="B1853" s="154">
        <f t="shared" si="426"/>
        <v>1850</v>
      </c>
      <c r="C1853" s="155" t="str">
        <f t="shared" ca="1" si="427"/>
        <v/>
      </c>
      <c r="D1853" s="156" t="str">
        <f t="shared" ca="1" si="428"/>
        <v/>
      </c>
      <c r="E1853" s="157" t="str">
        <f t="shared" ca="1" si="429"/>
        <v/>
      </c>
      <c r="F1853" s="157"/>
      <c r="G1853" s="158" t="str">
        <f t="shared" ca="1" si="430"/>
        <v/>
      </c>
      <c r="H1853" s="159"/>
      <c r="I1853" s="160" t="str">
        <f>IF(H1853="","",INDEX(D.1[Quy cách],MATCH(H1853,D.1[Tên sản phẩm],0)))</f>
        <v/>
      </c>
      <c r="J1853" s="35" t="str">
        <f>IF(H1853="","",INDEX(D.1[ĐVT],MATCH(H1853,D.1[Tên sản phẩm],0)))</f>
        <v/>
      </c>
      <c r="K1853" s="163" t="str">
        <f>IF(H1853="","",INDEX(D.1[Đơn giá bán
(Tham khảo)],MATCH(H1853,D.1[Tên sản phẩm],0)))</f>
        <v/>
      </c>
      <c r="L1853" s="162"/>
      <c r="M1853" s="159"/>
      <c r="N1853" s="159"/>
      <c r="O1853" s="159"/>
      <c r="P1853" s="163" t="str">
        <f t="shared" si="431"/>
        <v/>
      </c>
      <c r="Q1853" s="164"/>
      <c r="R1853" s="162"/>
      <c r="S1853" s="163" t="str">
        <f t="shared" si="432"/>
        <v/>
      </c>
      <c r="T1853" s="164" t="str">
        <f t="shared" ca="1" si="433"/>
        <v/>
      </c>
      <c r="U1853" s="163" t="str">
        <f t="shared" si="434"/>
        <v/>
      </c>
      <c r="V1853" s="163" t="str">
        <f ca="1">IF(AND(C1853&lt;&gt;"",C1853&lt;&gt;OFFSET(C1853,1,0)),SUMIFS(B.2[Giá có thuế],B.2[Số ĐK],C1853),"")</f>
        <v/>
      </c>
      <c r="W1853" s="159"/>
      <c r="X1853" s="161" t="str">
        <f>IF(W1853="","",'Thông Tin Chung'!$L$3)</f>
        <v/>
      </c>
      <c r="Y1853" s="163" t="str">
        <f t="shared" ca="1" si="435"/>
        <v/>
      </c>
      <c r="Z1853" s="165"/>
      <c r="AA1853" s="155" t="str">
        <f ca="1">IF(C1853="","",IF(OR(D1853&lt;NgayBatDau,D1853&gt;NgayKetThuc),"Ngày tháng phải nằm trong kỳ báo cáo",IF(AND(G1853&lt;&gt;"",COUNTIF(D.2[Tên khách hàng],G1853)=0),"Tên KH chưa khai báo trong DSKH",IF(AND(H1853&lt;&gt;"",COUNTIF(D.1[Tên sản phẩm],H1853)=0),"SP này chưa khai báo trong DSSP",""))))</f>
        <v/>
      </c>
      <c r="AB1853" s="23" t="str">
        <f t="shared" ca="1" si="421"/>
        <v/>
      </c>
      <c r="AC1853" s="23" t="str">
        <f t="shared" ca="1" si="422"/>
        <v/>
      </c>
      <c r="AD1853" s="23" t="str">
        <f t="shared" ca="1" si="423"/>
        <v/>
      </c>
      <c r="AE1853" s="68" t="str">
        <f t="shared" ca="1" si="424"/>
        <v/>
      </c>
      <c r="AF1853" s="69" t="str">
        <f>IF(OR(H1853="",S1853=""),"",S1853-(SUM(L1853,M1853)*INDEX(D.1[Đơn giá],MATCH(H1853,D.1[Tên sản phẩm],0))))</f>
        <v/>
      </c>
      <c r="AG1853" s="90" t="str">
        <f t="shared" ca="1" si="425"/>
        <v/>
      </c>
      <c r="AH1853" s="90"/>
    </row>
    <row r="1854" spans="2:34" ht="27.75" customHeight="1" x14ac:dyDescent="0.2">
      <c r="B1854" s="154">
        <f t="shared" si="426"/>
        <v>1851</v>
      </c>
      <c r="C1854" s="155" t="str">
        <f t="shared" ca="1" si="427"/>
        <v/>
      </c>
      <c r="D1854" s="156" t="str">
        <f t="shared" ca="1" si="428"/>
        <v/>
      </c>
      <c r="E1854" s="157" t="str">
        <f t="shared" ca="1" si="429"/>
        <v/>
      </c>
      <c r="F1854" s="157"/>
      <c r="G1854" s="158" t="str">
        <f t="shared" ca="1" si="430"/>
        <v/>
      </c>
      <c r="H1854" s="159"/>
      <c r="I1854" s="160" t="str">
        <f>IF(H1854="","",INDEX(D.1[Quy cách],MATCH(H1854,D.1[Tên sản phẩm],0)))</f>
        <v/>
      </c>
      <c r="J1854" s="35" t="str">
        <f>IF(H1854="","",INDEX(D.1[ĐVT],MATCH(H1854,D.1[Tên sản phẩm],0)))</f>
        <v/>
      </c>
      <c r="K1854" s="163" t="str">
        <f>IF(H1854="","",INDEX(D.1[Đơn giá bán
(Tham khảo)],MATCH(H1854,D.1[Tên sản phẩm],0)))</f>
        <v/>
      </c>
      <c r="L1854" s="162"/>
      <c r="M1854" s="159"/>
      <c r="N1854" s="159"/>
      <c r="O1854" s="159"/>
      <c r="P1854" s="163" t="str">
        <f t="shared" si="431"/>
        <v/>
      </c>
      <c r="Q1854" s="164"/>
      <c r="R1854" s="162"/>
      <c r="S1854" s="163" t="str">
        <f t="shared" si="432"/>
        <v/>
      </c>
      <c r="T1854" s="164" t="str">
        <f t="shared" ca="1" si="433"/>
        <v/>
      </c>
      <c r="U1854" s="163" t="str">
        <f t="shared" si="434"/>
        <v/>
      </c>
      <c r="V1854" s="163" t="str">
        <f ca="1">IF(AND(C1854&lt;&gt;"",C1854&lt;&gt;OFFSET(C1854,1,0)),SUMIFS(B.2[Giá có thuế],B.2[Số ĐK],C1854),"")</f>
        <v/>
      </c>
      <c r="W1854" s="159"/>
      <c r="X1854" s="161" t="str">
        <f>IF(W1854="","",'Thông Tin Chung'!$L$3)</f>
        <v/>
      </c>
      <c r="Y1854" s="163" t="str">
        <f t="shared" ca="1" si="435"/>
        <v/>
      </c>
      <c r="Z1854" s="165"/>
      <c r="AA1854" s="155" t="str">
        <f ca="1">IF(C1854="","",IF(OR(D1854&lt;NgayBatDau,D1854&gt;NgayKetThuc),"Ngày tháng phải nằm trong kỳ báo cáo",IF(AND(G1854&lt;&gt;"",COUNTIF(D.2[Tên khách hàng],G1854)=0),"Tên KH chưa khai báo trong DSKH",IF(AND(H1854&lt;&gt;"",COUNTIF(D.1[Tên sản phẩm],H1854)=0),"SP này chưa khai báo trong DSSP",""))))</f>
        <v/>
      </c>
      <c r="AB1854" s="23" t="str">
        <f t="shared" ca="1" si="421"/>
        <v/>
      </c>
      <c r="AC1854" s="23" t="str">
        <f t="shared" ca="1" si="422"/>
        <v/>
      </c>
      <c r="AD1854" s="23" t="str">
        <f t="shared" ca="1" si="423"/>
        <v/>
      </c>
      <c r="AE1854" s="68" t="str">
        <f t="shared" ca="1" si="424"/>
        <v/>
      </c>
      <c r="AF1854" s="69" t="str">
        <f>IF(OR(H1854="",S1854=""),"",S1854-(SUM(L1854,M1854)*INDEX(D.1[Đơn giá],MATCH(H1854,D.1[Tên sản phẩm],0))))</f>
        <v/>
      </c>
      <c r="AG1854" s="90" t="str">
        <f t="shared" ca="1" si="425"/>
        <v/>
      </c>
      <c r="AH1854" s="90"/>
    </row>
    <row r="1855" spans="2:34" ht="27.75" customHeight="1" x14ac:dyDescent="0.2">
      <c r="B1855" s="154">
        <f t="shared" si="426"/>
        <v>1852</v>
      </c>
      <c r="C1855" s="155" t="str">
        <f t="shared" ca="1" si="427"/>
        <v/>
      </c>
      <c r="D1855" s="156" t="str">
        <f t="shared" ca="1" si="428"/>
        <v/>
      </c>
      <c r="E1855" s="157" t="str">
        <f t="shared" ca="1" si="429"/>
        <v/>
      </c>
      <c r="F1855" s="157"/>
      <c r="G1855" s="158" t="str">
        <f t="shared" ca="1" si="430"/>
        <v/>
      </c>
      <c r="H1855" s="159"/>
      <c r="I1855" s="160" t="str">
        <f>IF(H1855="","",INDEX(D.1[Quy cách],MATCH(H1855,D.1[Tên sản phẩm],0)))</f>
        <v/>
      </c>
      <c r="J1855" s="35" t="str">
        <f>IF(H1855="","",INDEX(D.1[ĐVT],MATCH(H1855,D.1[Tên sản phẩm],0)))</f>
        <v/>
      </c>
      <c r="K1855" s="163" t="str">
        <f>IF(H1855="","",INDEX(D.1[Đơn giá bán
(Tham khảo)],MATCH(H1855,D.1[Tên sản phẩm],0)))</f>
        <v/>
      </c>
      <c r="L1855" s="162"/>
      <c r="M1855" s="159"/>
      <c r="N1855" s="159"/>
      <c r="O1855" s="159"/>
      <c r="P1855" s="163" t="str">
        <f t="shared" si="431"/>
        <v/>
      </c>
      <c r="Q1855" s="164"/>
      <c r="R1855" s="162"/>
      <c r="S1855" s="163" t="str">
        <f t="shared" si="432"/>
        <v/>
      </c>
      <c r="T1855" s="164" t="str">
        <f t="shared" ca="1" si="433"/>
        <v/>
      </c>
      <c r="U1855" s="163" t="str">
        <f t="shared" si="434"/>
        <v/>
      </c>
      <c r="V1855" s="163" t="str">
        <f ca="1">IF(AND(C1855&lt;&gt;"",C1855&lt;&gt;OFFSET(C1855,1,0)),SUMIFS(B.2[Giá có thuế],B.2[Số ĐK],C1855),"")</f>
        <v/>
      </c>
      <c r="W1855" s="159"/>
      <c r="X1855" s="161" t="str">
        <f>IF(W1855="","",'Thông Tin Chung'!$L$3)</f>
        <v/>
      </c>
      <c r="Y1855" s="163" t="str">
        <f t="shared" ca="1" si="435"/>
        <v/>
      </c>
      <c r="Z1855" s="165"/>
      <c r="AA1855" s="155" t="str">
        <f ca="1">IF(C1855="","",IF(OR(D1855&lt;NgayBatDau,D1855&gt;NgayKetThuc),"Ngày tháng phải nằm trong kỳ báo cáo",IF(AND(G1855&lt;&gt;"",COUNTIF(D.2[Tên khách hàng],G1855)=0),"Tên KH chưa khai báo trong DSKH",IF(AND(H1855&lt;&gt;"",COUNTIF(D.1[Tên sản phẩm],H1855)=0),"SP này chưa khai báo trong DSSP",""))))</f>
        <v/>
      </c>
      <c r="AB1855" s="23" t="str">
        <f t="shared" ca="1" si="421"/>
        <v/>
      </c>
      <c r="AC1855" s="23" t="str">
        <f t="shared" ca="1" si="422"/>
        <v/>
      </c>
      <c r="AD1855" s="23" t="str">
        <f t="shared" ca="1" si="423"/>
        <v/>
      </c>
      <c r="AE1855" s="68" t="str">
        <f t="shared" ca="1" si="424"/>
        <v/>
      </c>
      <c r="AF1855" s="69" t="str">
        <f>IF(OR(H1855="",S1855=""),"",S1855-(SUM(L1855,M1855)*INDEX(D.1[Đơn giá],MATCH(H1855,D.1[Tên sản phẩm],0))))</f>
        <v/>
      </c>
      <c r="AG1855" s="90" t="str">
        <f t="shared" ca="1" si="425"/>
        <v/>
      </c>
      <c r="AH1855" s="90"/>
    </row>
    <row r="1856" spans="2:34" ht="27.75" customHeight="1" x14ac:dyDescent="0.2">
      <c r="B1856" s="154">
        <f t="shared" si="426"/>
        <v>1853</v>
      </c>
      <c r="C1856" s="155" t="str">
        <f t="shared" ca="1" si="427"/>
        <v/>
      </c>
      <c r="D1856" s="156" t="str">
        <f t="shared" ca="1" si="428"/>
        <v/>
      </c>
      <c r="E1856" s="157" t="str">
        <f t="shared" ca="1" si="429"/>
        <v/>
      </c>
      <c r="F1856" s="157"/>
      <c r="G1856" s="158" t="str">
        <f t="shared" ca="1" si="430"/>
        <v/>
      </c>
      <c r="H1856" s="159"/>
      <c r="I1856" s="160" t="str">
        <f>IF(H1856="","",INDEX(D.1[Quy cách],MATCH(H1856,D.1[Tên sản phẩm],0)))</f>
        <v/>
      </c>
      <c r="J1856" s="35" t="str">
        <f>IF(H1856="","",INDEX(D.1[ĐVT],MATCH(H1856,D.1[Tên sản phẩm],0)))</f>
        <v/>
      </c>
      <c r="K1856" s="163" t="str">
        <f>IF(H1856="","",INDEX(D.1[Đơn giá bán
(Tham khảo)],MATCH(H1856,D.1[Tên sản phẩm],0)))</f>
        <v/>
      </c>
      <c r="L1856" s="162"/>
      <c r="M1856" s="159"/>
      <c r="N1856" s="159"/>
      <c r="O1856" s="159"/>
      <c r="P1856" s="163" t="str">
        <f t="shared" si="431"/>
        <v/>
      </c>
      <c r="Q1856" s="164"/>
      <c r="R1856" s="162"/>
      <c r="S1856" s="163" t="str">
        <f t="shared" si="432"/>
        <v/>
      </c>
      <c r="T1856" s="164" t="str">
        <f t="shared" ca="1" si="433"/>
        <v/>
      </c>
      <c r="U1856" s="163" t="str">
        <f t="shared" si="434"/>
        <v/>
      </c>
      <c r="V1856" s="163" t="str">
        <f ca="1">IF(AND(C1856&lt;&gt;"",C1856&lt;&gt;OFFSET(C1856,1,0)),SUMIFS(B.2[Giá có thuế],B.2[Số ĐK],C1856),"")</f>
        <v/>
      </c>
      <c r="W1856" s="159"/>
      <c r="X1856" s="161" t="str">
        <f>IF(W1856="","",'Thông Tin Chung'!$L$3)</f>
        <v/>
      </c>
      <c r="Y1856" s="163" t="str">
        <f t="shared" ca="1" si="435"/>
        <v/>
      </c>
      <c r="Z1856" s="165"/>
      <c r="AA1856" s="155" t="str">
        <f ca="1">IF(C1856="","",IF(OR(D1856&lt;NgayBatDau,D1856&gt;NgayKetThuc),"Ngày tháng phải nằm trong kỳ báo cáo",IF(AND(G1856&lt;&gt;"",COUNTIF(D.2[Tên khách hàng],G1856)=0),"Tên KH chưa khai báo trong DSKH",IF(AND(H1856&lt;&gt;"",COUNTIF(D.1[Tên sản phẩm],H1856)=0),"SP này chưa khai báo trong DSSP",""))))</f>
        <v/>
      </c>
      <c r="AB1856" s="23" t="str">
        <f t="shared" ca="1" si="421"/>
        <v/>
      </c>
      <c r="AC1856" s="23" t="str">
        <f t="shared" ca="1" si="422"/>
        <v/>
      </c>
      <c r="AD1856" s="23" t="str">
        <f t="shared" ca="1" si="423"/>
        <v/>
      </c>
      <c r="AE1856" s="68" t="str">
        <f t="shared" ca="1" si="424"/>
        <v/>
      </c>
      <c r="AF1856" s="69" t="str">
        <f>IF(OR(H1856="",S1856=""),"",S1856-(SUM(L1856,M1856)*INDEX(D.1[Đơn giá],MATCH(H1856,D.1[Tên sản phẩm],0))))</f>
        <v/>
      </c>
      <c r="AG1856" s="90" t="str">
        <f t="shared" ca="1" si="425"/>
        <v/>
      </c>
      <c r="AH1856" s="90"/>
    </row>
    <row r="1857" spans="2:34" ht="27.75" customHeight="1" x14ac:dyDescent="0.2">
      <c r="B1857" s="154">
        <f t="shared" si="426"/>
        <v>1854</v>
      </c>
      <c r="C1857" s="155" t="str">
        <f t="shared" ca="1" si="427"/>
        <v/>
      </c>
      <c r="D1857" s="156" t="str">
        <f t="shared" ca="1" si="428"/>
        <v/>
      </c>
      <c r="E1857" s="157" t="str">
        <f t="shared" ca="1" si="429"/>
        <v/>
      </c>
      <c r="F1857" s="157"/>
      <c r="G1857" s="158" t="str">
        <f t="shared" ca="1" si="430"/>
        <v/>
      </c>
      <c r="H1857" s="159"/>
      <c r="I1857" s="160" t="str">
        <f>IF(H1857="","",INDEX(D.1[Quy cách],MATCH(H1857,D.1[Tên sản phẩm],0)))</f>
        <v/>
      </c>
      <c r="J1857" s="35" t="str">
        <f>IF(H1857="","",INDEX(D.1[ĐVT],MATCH(H1857,D.1[Tên sản phẩm],0)))</f>
        <v/>
      </c>
      <c r="K1857" s="163" t="str">
        <f>IF(H1857="","",INDEX(D.1[Đơn giá bán
(Tham khảo)],MATCH(H1857,D.1[Tên sản phẩm],0)))</f>
        <v/>
      </c>
      <c r="L1857" s="162"/>
      <c r="M1857" s="159"/>
      <c r="N1857" s="159"/>
      <c r="O1857" s="159"/>
      <c r="P1857" s="163" t="str">
        <f t="shared" si="431"/>
        <v/>
      </c>
      <c r="Q1857" s="164"/>
      <c r="R1857" s="162"/>
      <c r="S1857" s="163" t="str">
        <f t="shared" si="432"/>
        <v/>
      </c>
      <c r="T1857" s="164" t="str">
        <f t="shared" ca="1" si="433"/>
        <v/>
      </c>
      <c r="U1857" s="163" t="str">
        <f t="shared" si="434"/>
        <v/>
      </c>
      <c r="V1857" s="163" t="str">
        <f ca="1">IF(AND(C1857&lt;&gt;"",C1857&lt;&gt;OFFSET(C1857,1,0)),SUMIFS(B.2[Giá có thuế],B.2[Số ĐK],C1857),"")</f>
        <v/>
      </c>
      <c r="W1857" s="159"/>
      <c r="X1857" s="161" t="str">
        <f>IF(W1857="","",'Thông Tin Chung'!$L$3)</f>
        <v/>
      </c>
      <c r="Y1857" s="163" t="str">
        <f t="shared" ca="1" si="435"/>
        <v/>
      </c>
      <c r="Z1857" s="165"/>
      <c r="AA1857" s="155" t="str">
        <f ca="1">IF(C1857="","",IF(OR(D1857&lt;NgayBatDau,D1857&gt;NgayKetThuc),"Ngày tháng phải nằm trong kỳ báo cáo",IF(AND(G1857&lt;&gt;"",COUNTIF(D.2[Tên khách hàng],G1857)=0),"Tên KH chưa khai báo trong DSKH",IF(AND(H1857&lt;&gt;"",COUNTIF(D.1[Tên sản phẩm],H1857)=0),"SP này chưa khai báo trong DSSP",""))))</f>
        <v/>
      </c>
      <c r="AB1857" s="23" t="str">
        <f t="shared" ca="1" si="421"/>
        <v/>
      </c>
      <c r="AC1857" s="23" t="str">
        <f t="shared" ca="1" si="422"/>
        <v/>
      </c>
      <c r="AD1857" s="23" t="str">
        <f t="shared" ca="1" si="423"/>
        <v/>
      </c>
      <c r="AE1857" s="68" t="str">
        <f t="shared" ca="1" si="424"/>
        <v/>
      </c>
      <c r="AF1857" s="69" t="str">
        <f>IF(OR(H1857="",S1857=""),"",S1857-(SUM(L1857,M1857)*INDEX(D.1[Đơn giá],MATCH(H1857,D.1[Tên sản phẩm],0))))</f>
        <v/>
      </c>
      <c r="AG1857" s="90" t="str">
        <f t="shared" ca="1" si="425"/>
        <v/>
      </c>
      <c r="AH1857" s="90"/>
    </row>
    <row r="1858" spans="2:34" ht="27.75" customHeight="1" x14ac:dyDescent="0.2">
      <c r="B1858" s="154">
        <f t="shared" si="426"/>
        <v>1855</v>
      </c>
      <c r="C1858" s="155" t="str">
        <f t="shared" ca="1" si="427"/>
        <v/>
      </c>
      <c r="D1858" s="156" t="str">
        <f t="shared" ca="1" si="428"/>
        <v/>
      </c>
      <c r="E1858" s="157" t="str">
        <f t="shared" ca="1" si="429"/>
        <v/>
      </c>
      <c r="F1858" s="157"/>
      <c r="G1858" s="158" t="str">
        <f t="shared" ca="1" si="430"/>
        <v/>
      </c>
      <c r="H1858" s="159"/>
      <c r="I1858" s="160" t="str">
        <f>IF(H1858="","",INDEX(D.1[Quy cách],MATCH(H1858,D.1[Tên sản phẩm],0)))</f>
        <v/>
      </c>
      <c r="J1858" s="35" t="str">
        <f>IF(H1858="","",INDEX(D.1[ĐVT],MATCH(H1858,D.1[Tên sản phẩm],0)))</f>
        <v/>
      </c>
      <c r="K1858" s="163" t="str">
        <f>IF(H1858="","",INDEX(D.1[Đơn giá bán
(Tham khảo)],MATCH(H1858,D.1[Tên sản phẩm],0)))</f>
        <v/>
      </c>
      <c r="L1858" s="162"/>
      <c r="M1858" s="159"/>
      <c r="N1858" s="159"/>
      <c r="O1858" s="159"/>
      <c r="P1858" s="163" t="str">
        <f t="shared" si="431"/>
        <v/>
      </c>
      <c r="Q1858" s="164"/>
      <c r="R1858" s="162"/>
      <c r="S1858" s="163" t="str">
        <f t="shared" si="432"/>
        <v/>
      </c>
      <c r="T1858" s="164" t="str">
        <f t="shared" ca="1" si="433"/>
        <v/>
      </c>
      <c r="U1858" s="163" t="str">
        <f t="shared" si="434"/>
        <v/>
      </c>
      <c r="V1858" s="163" t="str">
        <f ca="1">IF(AND(C1858&lt;&gt;"",C1858&lt;&gt;OFFSET(C1858,1,0)),SUMIFS(B.2[Giá có thuế],B.2[Số ĐK],C1858),"")</f>
        <v/>
      </c>
      <c r="W1858" s="159"/>
      <c r="X1858" s="161" t="str">
        <f>IF(W1858="","",'Thông Tin Chung'!$L$3)</f>
        <v/>
      </c>
      <c r="Y1858" s="163" t="str">
        <f t="shared" ca="1" si="435"/>
        <v/>
      </c>
      <c r="Z1858" s="165"/>
      <c r="AA1858" s="155" t="str">
        <f ca="1">IF(C1858="","",IF(OR(D1858&lt;NgayBatDau,D1858&gt;NgayKetThuc),"Ngày tháng phải nằm trong kỳ báo cáo",IF(AND(G1858&lt;&gt;"",COUNTIF(D.2[Tên khách hàng],G1858)=0),"Tên KH chưa khai báo trong DSKH",IF(AND(H1858&lt;&gt;"",COUNTIF(D.1[Tên sản phẩm],H1858)=0),"SP này chưa khai báo trong DSSP",""))))</f>
        <v/>
      </c>
      <c r="AB1858" s="23" t="str">
        <f t="shared" ca="1" si="421"/>
        <v/>
      </c>
      <c r="AC1858" s="23" t="str">
        <f t="shared" ca="1" si="422"/>
        <v/>
      </c>
      <c r="AD1858" s="23" t="str">
        <f t="shared" ca="1" si="423"/>
        <v/>
      </c>
      <c r="AE1858" s="68" t="str">
        <f t="shared" ca="1" si="424"/>
        <v/>
      </c>
      <c r="AF1858" s="69" t="str">
        <f>IF(OR(H1858="",S1858=""),"",S1858-(SUM(L1858,M1858)*INDEX(D.1[Đơn giá],MATCH(H1858,D.1[Tên sản phẩm],0))))</f>
        <v/>
      </c>
      <c r="AG1858" s="90" t="str">
        <f t="shared" ca="1" si="425"/>
        <v/>
      </c>
      <c r="AH1858" s="90"/>
    </row>
    <row r="1859" spans="2:34" ht="27.75" customHeight="1" x14ac:dyDescent="0.2">
      <c r="B1859" s="154">
        <f t="shared" si="426"/>
        <v>1856</v>
      </c>
      <c r="C1859" s="155" t="str">
        <f t="shared" ca="1" si="427"/>
        <v/>
      </c>
      <c r="D1859" s="156" t="str">
        <f t="shared" ca="1" si="428"/>
        <v/>
      </c>
      <c r="E1859" s="157" t="str">
        <f t="shared" ca="1" si="429"/>
        <v/>
      </c>
      <c r="F1859" s="157"/>
      <c r="G1859" s="158" t="str">
        <f t="shared" ca="1" si="430"/>
        <v/>
      </c>
      <c r="H1859" s="159"/>
      <c r="I1859" s="160" t="str">
        <f>IF(H1859="","",INDEX(D.1[Quy cách],MATCH(H1859,D.1[Tên sản phẩm],0)))</f>
        <v/>
      </c>
      <c r="J1859" s="35" t="str">
        <f>IF(H1859="","",INDEX(D.1[ĐVT],MATCH(H1859,D.1[Tên sản phẩm],0)))</f>
        <v/>
      </c>
      <c r="K1859" s="163" t="str">
        <f>IF(H1859="","",INDEX(D.1[Đơn giá bán
(Tham khảo)],MATCH(H1859,D.1[Tên sản phẩm],0)))</f>
        <v/>
      </c>
      <c r="L1859" s="162"/>
      <c r="M1859" s="159"/>
      <c r="N1859" s="159"/>
      <c r="O1859" s="159"/>
      <c r="P1859" s="163" t="str">
        <f t="shared" si="431"/>
        <v/>
      </c>
      <c r="Q1859" s="164"/>
      <c r="R1859" s="162"/>
      <c r="S1859" s="163" t="str">
        <f t="shared" si="432"/>
        <v/>
      </c>
      <c r="T1859" s="164" t="str">
        <f t="shared" ca="1" si="433"/>
        <v/>
      </c>
      <c r="U1859" s="163" t="str">
        <f t="shared" si="434"/>
        <v/>
      </c>
      <c r="V1859" s="163" t="str">
        <f ca="1">IF(AND(C1859&lt;&gt;"",C1859&lt;&gt;OFFSET(C1859,1,0)),SUMIFS(B.2[Giá có thuế],B.2[Số ĐK],C1859),"")</f>
        <v/>
      </c>
      <c r="W1859" s="159"/>
      <c r="X1859" s="161" t="str">
        <f>IF(W1859="","",'Thông Tin Chung'!$L$3)</f>
        <v/>
      </c>
      <c r="Y1859" s="163" t="str">
        <f t="shared" ca="1" si="435"/>
        <v/>
      </c>
      <c r="Z1859" s="165"/>
      <c r="AA1859" s="155" t="str">
        <f ca="1">IF(C1859="","",IF(OR(D1859&lt;NgayBatDau,D1859&gt;NgayKetThuc),"Ngày tháng phải nằm trong kỳ báo cáo",IF(AND(G1859&lt;&gt;"",COUNTIF(D.2[Tên khách hàng],G1859)=0),"Tên KH chưa khai báo trong DSKH",IF(AND(H1859&lt;&gt;"",COUNTIF(D.1[Tên sản phẩm],H1859)=0),"SP này chưa khai báo trong DSSP",""))))</f>
        <v/>
      </c>
      <c r="AB1859" s="23" t="str">
        <f t="shared" ref="AB1859:AB1922" ca="1" si="436">IF(D1859="","",IF(D1859&lt;B3LocTuNgay,0,IF(D1859&lt;=B3LocDenNgay,1,"")))</f>
        <v/>
      </c>
      <c r="AC1859" s="23" t="str">
        <f t="shared" ref="AC1859:AC1922" ca="1" si="437">IF(D1859="","",IF(D1859&lt;B4LocTuNgay,0,IF(D1859&lt;=B4LocDenNgay,1,"")))</f>
        <v/>
      </c>
      <c r="AD1859" s="23" t="str">
        <f t="shared" ref="AD1859:AD1922" ca="1" si="438">IF(D1859="","",IF(D1859&lt;B5LocTuNgay,0,IF(D1859&lt;=B5LocDenNgay,1,"")))</f>
        <v/>
      </c>
      <c r="AE1859" s="68" t="str">
        <f t="shared" ref="AE1859:AE1922" ca="1" si="439">IF(D1859="","",MONTH(D1859))</f>
        <v/>
      </c>
      <c r="AF1859" s="69" t="str">
        <f>IF(OR(H1859="",S1859=""),"",S1859-(SUM(L1859,M1859)*INDEX(D.1[Đơn giá],MATCH(H1859,D.1[Tên sản phẩm],0))))</f>
        <v/>
      </c>
      <c r="AG1859" s="90" t="str">
        <f t="shared" ref="AG1859:AG1922" ca="1" si="440">IF(E1859="","",IF(E1859=SoChungTuInPXK,B1859,""))</f>
        <v/>
      </c>
      <c r="AH1859" s="90"/>
    </row>
    <row r="1860" spans="2:34" ht="27.75" customHeight="1" x14ac:dyDescent="0.2">
      <c r="B1860" s="154">
        <f t="shared" ref="B1860:B1923" si="441">ROW(A1860)-3</f>
        <v>1857</v>
      </c>
      <c r="C1860" s="155" t="str">
        <f t="shared" ref="C1860:C1923" ca="1" si="442">IF(AND(D1860="",E1860="",G1860=""),"",IF(AND(D1860=OFFSET(D1860,-1,0),E1860=OFFSET(E1860,-1,0),G1860=OFFSET(G1860,-1,0)),OFFSET(B1860,-1,1),B1860))</f>
        <v/>
      </c>
      <c r="D1860" s="156" t="str">
        <f t="shared" ref="D1860:D1923" ca="1" si="443">IF(AND($H1860&lt;&gt;"",B1860&lt;&gt;1),OFFSET(C1860,-1,1),"")</f>
        <v/>
      </c>
      <c r="E1860" s="157" t="str">
        <f t="shared" ref="E1860:E1923" ca="1" si="444">IF(AND($H1860&lt;&gt;"",B1860&lt;&gt;1),OFFSET(D1860,-1,1),"")</f>
        <v/>
      </c>
      <c r="F1860" s="157"/>
      <c r="G1860" s="158" t="str">
        <f t="shared" ref="G1860:G1923" ca="1" si="445">IF(AND($H1860&lt;&gt;"",B1860&lt;&gt;1),OFFSET(F1860,-1,1),"")</f>
        <v/>
      </c>
      <c r="H1860" s="159"/>
      <c r="I1860" s="160" t="str">
        <f>IF(H1860="","",INDEX(D.1[Quy cách],MATCH(H1860,D.1[Tên sản phẩm],0)))</f>
        <v/>
      </c>
      <c r="J1860" s="35" t="str">
        <f>IF(H1860="","",INDEX(D.1[ĐVT],MATCH(H1860,D.1[Tên sản phẩm],0)))</f>
        <v/>
      </c>
      <c r="K1860" s="163" t="str">
        <f>IF(H1860="","",INDEX(D.1[Đơn giá bán
(Tham khảo)],MATCH(H1860,D.1[Tên sản phẩm],0)))</f>
        <v/>
      </c>
      <c r="L1860" s="162"/>
      <c r="M1860" s="159"/>
      <c r="N1860" s="159"/>
      <c r="O1860" s="159"/>
      <c r="P1860" s="163" t="str">
        <f t="shared" ref="P1860:P1923" si="446">IF(AND(K1860&lt;&gt;"",L1860&lt;&gt;""),K1860*L1860,IF(AND(N1860&lt;&gt;"",O1860&lt;&gt;""),N1860*O1860,""))</f>
        <v/>
      </c>
      <c r="Q1860" s="164"/>
      <c r="R1860" s="162"/>
      <c r="S1860" s="163" t="str">
        <f t="shared" ref="S1860:S1923" si="447">IF(P1860="","",P1860-SUM(R1860))</f>
        <v/>
      </c>
      <c r="T1860" s="164" t="str">
        <f t="shared" ref="T1860:T1923" ca="1" si="448">IF(AND(S1860&lt;&gt;"",C1860=OFFSET(C1860,-1,0)),OFFSET(S1860,-1,1),"")</f>
        <v/>
      </c>
      <c r="U1860" s="163" t="str">
        <f t="shared" ref="U1860:U1923" si="449">IF(S1860="","",S1860*SUM(1,T1860))</f>
        <v/>
      </c>
      <c r="V1860" s="163" t="str">
        <f ca="1">IF(AND(C1860&lt;&gt;"",C1860&lt;&gt;OFFSET(C1860,1,0)),SUMIFS(B.2[Giá có thuế],B.2[Số ĐK],C1860),"")</f>
        <v/>
      </c>
      <c r="W1860" s="159"/>
      <c r="X1860" s="161" t="str">
        <f>IF(W1860="","",'Thông Tin Chung'!$L$3)</f>
        <v/>
      </c>
      <c r="Y1860" s="163" t="str">
        <f t="shared" ref="Y1860:Y1923" ca="1" si="450">IF(AND(V1860&lt;&gt;"",W1860&lt;&gt;"",V1860&lt;&gt;0),V1860-W1860,"")</f>
        <v/>
      </c>
      <c r="Z1860" s="165"/>
      <c r="AA1860" s="155" t="str">
        <f ca="1">IF(C1860="","",IF(OR(D1860&lt;NgayBatDau,D1860&gt;NgayKetThuc),"Ngày tháng phải nằm trong kỳ báo cáo",IF(AND(G1860&lt;&gt;"",COUNTIF(D.2[Tên khách hàng],G1860)=0),"Tên KH chưa khai báo trong DSKH",IF(AND(H1860&lt;&gt;"",COUNTIF(D.1[Tên sản phẩm],H1860)=0),"SP này chưa khai báo trong DSSP",""))))</f>
        <v/>
      </c>
      <c r="AB1860" s="23" t="str">
        <f t="shared" ca="1" si="436"/>
        <v/>
      </c>
      <c r="AC1860" s="23" t="str">
        <f t="shared" ca="1" si="437"/>
        <v/>
      </c>
      <c r="AD1860" s="23" t="str">
        <f t="shared" ca="1" si="438"/>
        <v/>
      </c>
      <c r="AE1860" s="68" t="str">
        <f t="shared" ca="1" si="439"/>
        <v/>
      </c>
      <c r="AF1860" s="69" t="str">
        <f>IF(OR(H1860="",S1860=""),"",S1860-(SUM(L1860,M1860)*INDEX(D.1[Đơn giá],MATCH(H1860,D.1[Tên sản phẩm],0))))</f>
        <v/>
      </c>
      <c r="AG1860" s="90" t="str">
        <f t="shared" ca="1" si="440"/>
        <v/>
      </c>
      <c r="AH1860" s="90"/>
    </row>
    <row r="1861" spans="2:34" ht="27.75" customHeight="1" x14ac:dyDescent="0.2">
      <c r="B1861" s="154">
        <f t="shared" si="441"/>
        <v>1858</v>
      </c>
      <c r="C1861" s="155" t="str">
        <f t="shared" ca="1" si="442"/>
        <v/>
      </c>
      <c r="D1861" s="156" t="str">
        <f t="shared" ca="1" si="443"/>
        <v/>
      </c>
      <c r="E1861" s="157" t="str">
        <f t="shared" ca="1" si="444"/>
        <v/>
      </c>
      <c r="F1861" s="157"/>
      <c r="G1861" s="158" t="str">
        <f t="shared" ca="1" si="445"/>
        <v/>
      </c>
      <c r="H1861" s="159"/>
      <c r="I1861" s="160" t="str">
        <f>IF(H1861="","",INDEX(D.1[Quy cách],MATCH(H1861,D.1[Tên sản phẩm],0)))</f>
        <v/>
      </c>
      <c r="J1861" s="35" t="str">
        <f>IF(H1861="","",INDEX(D.1[ĐVT],MATCH(H1861,D.1[Tên sản phẩm],0)))</f>
        <v/>
      </c>
      <c r="K1861" s="163" t="str">
        <f>IF(H1861="","",INDEX(D.1[Đơn giá bán
(Tham khảo)],MATCH(H1861,D.1[Tên sản phẩm],0)))</f>
        <v/>
      </c>
      <c r="L1861" s="162"/>
      <c r="M1861" s="159"/>
      <c r="N1861" s="159"/>
      <c r="O1861" s="159"/>
      <c r="P1861" s="163" t="str">
        <f t="shared" si="446"/>
        <v/>
      </c>
      <c r="Q1861" s="164"/>
      <c r="R1861" s="162"/>
      <c r="S1861" s="163" t="str">
        <f t="shared" si="447"/>
        <v/>
      </c>
      <c r="T1861" s="164" t="str">
        <f t="shared" ca="1" si="448"/>
        <v/>
      </c>
      <c r="U1861" s="163" t="str">
        <f t="shared" si="449"/>
        <v/>
      </c>
      <c r="V1861" s="163" t="str">
        <f ca="1">IF(AND(C1861&lt;&gt;"",C1861&lt;&gt;OFFSET(C1861,1,0)),SUMIFS(B.2[Giá có thuế],B.2[Số ĐK],C1861),"")</f>
        <v/>
      </c>
      <c r="W1861" s="159"/>
      <c r="X1861" s="161" t="str">
        <f>IF(W1861="","",'Thông Tin Chung'!$L$3)</f>
        <v/>
      </c>
      <c r="Y1861" s="163" t="str">
        <f t="shared" ca="1" si="450"/>
        <v/>
      </c>
      <c r="Z1861" s="165"/>
      <c r="AA1861" s="155" t="str">
        <f ca="1">IF(C1861="","",IF(OR(D1861&lt;NgayBatDau,D1861&gt;NgayKetThuc),"Ngày tháng phải nằm trong kỳ báo cáo",IF(AND(G1861&lt;&gt;"",COUNTIF(D.2[Tên khách hàng],G1861)=0),"Tên KH chưa khai báo trong DSKH",IF(AND(H1861&lt;&gt;"",COUNTIF(D.1[Tên sản phẩm],H1861)=0),"SP này chưa khai báo trong DSSP",""))))</f>
        <v/>
      </c>
      <c r="AB1861" s="23" t="str">
        <f t="shared" ca="1" si="436"/>
        <v/>
      </c>
      <c r="AC1861" s="23" t="str">
        <f t="shared" ca="1" si="437"/>
        <v/>
      </c>
      <c r="AD1861" s="23" t="str">
        <f t="shared" ca="1" si="438"/>
        <v/>
      </c>
      <c r="AE1861" s="68" t="str">
        <f t="shared" ca="1" si="439"/>
        <v/>
      </c>
      <c r="AF1861" s="69" t="str">
        <f>IF(OR(H1861="",S1861=""),"",S1861-(SUM(L1861,M1861)*INDEX(D.1[Đơn giá],MATCH(H1861,D.1[Tên sản phẩm],0))))</f>
        <v/>
      </c>
      <c r="AG1861" s="90" t="str">
        <f t="shared" ca="1" si="440"/>
        <v/>
      </c>
      <c r="AH1861" s="90"/>
    </row>
    <row r="1862" spans="2:34" ht="27.75" customHeight="1" x14ac:dyDescent="0.2">
      <c r="B1862" s="154">
        <f t="shared" si="441"/>
        <v>1859</v>
      </c>
      <c r="C1862" s="155" t="str">
        <f t="shared" ca="1" si="442"/>
        <v/>
      </c>
      <c r="D1862" s="156" t="str">
        <f t="shared" ca="1" si="443"/>
        <v/>
      </c>
      <c r="E1862" s="157" t="str">
        <f t="shared" ca="1" si="444"/>
        <v/>
      </c>
      <c r="F1862" s="157"/>
      <c r="G1862" s="158" t="str">
        <f t="shared" ca="1" si="445"/>
        <v/>
      </c>
      <c r="H1862" s="159"/>
      <c r="I1862" s="160" t="str">
        <f>IF(H1862="","",INDEX(D.1[Quy cách],MATCH(H1862,D.1[Tên sản phẩm],0)))</f>
        <v/>
      </c>
      <c r="J1862" s="35" t="str">
        <f>IF(H1862="","",INDEX(D.1[ĐVT],MATCH(H1862,D.1[Tên sản phẩm],0)))</f>
        <v/>
      </c>
      <c r="K1862" s="163" t="str">
        <f>IF(H1862="","",INDEX(D.1[Đơn giá bán
(Tham khảo)],MATCH(H1862,D.1[Tên sản phẩm],0)))</f>
        <v/>
      </c>
      <c r="L1862" s="162"/>
      <c r="M1862" s="159"/>
      <c r="N1862" s="159"/>
      <c r="O1862" s="159"/>
      <c r="P1862" s="163" t="str">
        <f t="shared" si="446"/>
        <v/>
      </c>
      <c r="Q1862" s="164"/>
      <c r="R1862" s="162"/>
      <c r="S1862" s="163" t="str">
        <f t="shared" si="447"/>
        <v/>
      </c>
      <c r="T1862" s="164" t="str">
        <f t="shared" ca="1" si="448"/>
        <v/>
      </c>
      <c r="U1862" s="163" t="str">
        <f t="shared" si="449"/>
        <v/>
      </c>
      <c r="V1862" s="163" t="str">
        <f ca="1">IF(AND(C1862&lt;&gt;"",C1862&lt;&gt;OFFSET(C1862,1,0)),SUMIFS(B.2[Giá có thuế],B.2[Số ĐK],C1862),"")</f>
        <v/>
      </c>
      <c r="W1862" s="159"/>
      <c r="X1862" s="161" t="str">
        <f>IF(W1862="","",'Thông Tin Chung'!$L$3)</f>
        <v/>
      </c>
      <c r="Y1862" s="163" t="str">
        <f t="shared" ca="1" si="450"/>
        <v/>
      </c>
      <c r="Z1862" s="165"/>
      <c r="AA1862" s="155" t="str">
        <f ca="1">IF(C1862="","",IF(OR(D1862&lt;NgayBatDau,D1862&gt;NgayKetThuc),"Ngày tháng phải nằm trong kỳ báo cáo",IF(AND(G1862&lt;&gt;"",COUNTIF(D.2[Tên khách hàng],G1862)=0),"Tên KH chưa khai báo trong DSKH",IF(AND(H1862&lt;&gt;"",COUNTIF(D.1[Tên sản phẩm],H1862)=0),"SP này chưa khai báo trong DSSP",""))))</f>
        <v/>
      </c>
      <c r="AB1862" s="23" t="str">
        <f t="shared" ca="1" si="436"/>
        <v/>
      </c>
      <c r="AC1862" s="23" t="str">
        <f t="shared" ca="1" si="437"/>
        <v/>
      </c>
      <c r="AD1862" s="23" t="str">
        <f t="shared" ca="1" si="438"/>
        <v/>
      </c>
      <c r="AE1862" s="68" t="str">
        <f t="shared" ca="1" si="439"/>
        <v/>
      </c>
      <c r="AF1862" s="69" t="str">
        <f>IF(OR(H1862="",S1862=""),"",S1862-(SUM(L1862,M1862)*INDEX(D.1[Đơn giá],MATCH(H1862,D.1[Tên sản phẩm],0))))</f>
        <v/>
      </c>
      <c r="AG1862" s="90" t="str">
        <f t="shared" ca="1" si="440"/>
        <v/>
      </c>
      <c r="AH1862" s="90"/>
    </row>
    <row r="1863" spans="2:34" ht="27.75" customHeight="1" x14ac:dyDescent="0.2">
      <c r="B1863" s="154">
        <f t="shared" si="441"/>
        <v>1860</v>
      </c>
      <c r="C1863" s="155" t="str">
        <f t="shared" ca="1" si="442"/>
        <v/>
      </c>
      <c r="D1863" s="156" t="str">
        <f t="shared" ca="1" si="443"/>
        <v/>
      </c>
      <c r="E1863" s="157" t="str">
        <f t="shared" ca="1" si="444"/>
        <v/>
      </c>
      <c r="F1863" s="157"/>
      <c r="G1863" s="158" t="str">
        <f t="shared" ca="1" si="445"/>
        <v/>
      </c>
      <c r="H1863" s="159"/>
      <c r="I1863" s="160" t="str">
        <f>IF(H1863="","",INDEX(D.1[Quy cách],MATCH(H1863,D.1[Tên sản phẩm],0)))</f>
        <v/>
      </c>
      <c r="J1863" s="35" t="str">
        <f>IF(H1863="","",INDEX(D.1[ĐVT],MATCH(H1863,D.1[Tên sản phẩm],0)))</f>
        <v/>
      </c>
      <c r="K1863" s="163" t="str">
        <f>IF(H1863="","",INDEX(D.1[Đơn giá bán
(Tham khảo)],MATCH(H1863,D.1[Tên sản phẩm],0)))</f>
        <v/>
      </c>
      <c r="L1863" s="162"/>
      <c r="M1863" s="159"/>
      <c r="N1863" s="159"/>
      <c r="O1863" s="159"/>
      <c r="P1863" s="163" t="str">
        <f t="shared" si="446"/>
        <v/>
      </c>
      <c r="Q1863" s="164"/>
      <c r="R1863" s="162"/>
      <c r="S1863" s="163" t="str">
        <f t="shared" si="447"/>
        <v/>
      </c>
      <c r="T1863" s="164" t="str">
        <f t="shared" ca="1" si="448"/>
        <v/>
      </c>
      <c r="U1863" s="163" t="str">
        <f t="shared" si="449"/>
        <v/>
      </c>
      <c r="V1863" s="163" t="str">
        <f ca="1">IF(AND(C1863&lt;&gt;"",C1863&lt;&gt;OFFSET(C1863,1,0)),SUMIFS(B.2[Giá có thuế],B.2[Số ĐK],C1863),"")</f>
        <v/>
      </c>
      <c r="W1863" s="159"/>
      <c r="X1863" s="161" t="str">
        <f>IF(W1863="","",'Thông Tin Chung'!$L$3)</f>
        <v/>
      </c>
      <c r="Y1863" s="163" t="str">
        <f t="shared" ca="1" si="450"/>
        <v/>
      </c>
      <c r="Z1863" s="165"/>
      <c r="AA1863" s="155" t="str">
        <f ca="1">IF(C1863="","",IF(OR(D1863&lt;NgayBatDau,D1863&gt;NgayKetThuc),"Ngày tháng phải nằm trong kỳ báo cáo",IF(AND(G1863&lt;&gt;"",COUNTIF(D.2[Tên khách hàng],G1863)=0),"Tên KH chưa khai báo trong DSKH",IF(AND(H1863&lt;&gt;"",COUNTIF(D.1[Tên sản phẩm],H1863)=0),"SP này chưa khai báo trong DSSP",""))))</f>
        <v/>
      </c>
      <c r="AB1863" s="23" t="str">
        <f t="shared" ca="1" si="436"/>
        <v/>
      </c>
      <c r="AC1863" s="23" t="str">
        <f t="shared" ca="1" si="437"/>
        <v/>
      </c>
      <c r="AD1863" s="23" t="str">
        <f t="shared" ca="1" si="438"/>
        <v/>
      </c>
      <c r="AE1863" s="68" t="str">
        <f t="shared" ca="1" si="439"/>
        <v/>
      </c>
      <c r="AF1863" s="69" t="str">
        <f>IF(OR(H1863="",S1863=""),"",S1863-(SUM(L1863,M1863)*INDEX(D.1[Đơn giá],MATCH(H1863,D.1[Tên sản phẩm],0))))</f>
        <v/>
      </c>
      <c r="AG1863" s="90" t="str">
        <f t="shared" ca="1" si="440"/>
        <v/>
      </c>
      <c r="AH1863" s="90"/>
    </row>
    <row r="1864" spans="2:34" ht="27.75" customHeight="1" x14ac:dyDescent="0.2">
      <c r="B1864" s="154">
        <f t="shared" si="441"/>
        <v>1861</v>
      </c>
      <c r="C1864" s="155" t="str">
        <f t="shared" ca="1" si="442"/>
        <v/>
      </c>
      <c r="D1864" s="156" t="str">
        <f t="shared" ca="1" si="443"/>
        <v/>
      </c>
      <c r="E1864" s="157" t="str">
        <f t="shared" ca="1" si="444"/>
        <v/>
      </c>
      <c r="F1864" s="157"/>
      <c r="G1864" s="158" t="str">
        <f t="shared" ca="1" si="445"/>
        <v/>
      </c>
      <c r="H1864" s="159"/>
      <c r="I1864" s="160" t="str">
        <f>IF(H1864="","",INDEX(D.1[Quy cách],MATCH(H1864,D.1[Tên sản phẩm],0)))</f>
        <v/>
      </c>
      <c r="J1864" s="35" t="str">
        <f>IF(H1864="","",INDEX(D.1[ĐVT],MATCH(H1864,D.1[Tên sản phẩm],0)))</f>
        <v/>
      </c>
      <c r="K1864" s="163" t="str">
        <f>IF(H1864="","",INDEX(D.1[Đơn giá bán
(Tham khảo)],MATCH(H1864,D.1[Tên sản phẩm],0)))</f>
        <v/>
      </c>
      <c r="L1864" s="162"/>
      <c r="M1864" s="159"/>
      <c r="N1864" s="159"/>
      <c r="O1864" s="159"/>
      <c r="P1864" s="163" t="str">
        <f t="shared" si="446"/>
        <v/>
      </c>
      <c r="Q1864" s="164"/>
      <c r="R1864" s="162"/>
      <c r="S1864" s="163" t="str">
        <f t="shared" si="447"/>
        <v/>
      </c>
      <c r="T1864" s="164" t="str">
        <f t="shared" ca="1" si="448"/>
        <v/>
      </c>
      <c r="U1864" s="163" t="str">
        <f t="shared" si="449"/>
        <v/>
      </c>
      <c r="V1864" s="163" t="str">
        <f ca="1">IF(AND(C1864&lt;&gt;"",C1864&lt;&gt;OFFSET(C1864,1,0)),SUMIFS(B.2[Giá có thuế],B.2[Số ĐK],C1864),"")</f>
        <v/>
      </c>
      <c r="W1864" s="159"/>
      <c r="X1864" s="161" t="str">
        <f>IF(W1864="","",'Thông Tin Chung'!$L$3)</f>
        <v/>
      </c>
      <c r="Y1864" s="163" t="str">
        <f t="shared" ca="1" si="450"/>
        <v/>
      </c>
      <c r="Z1864" s="165"/>
      <c r="AA1864" s="155" t="str">
        <f ca="1">IF(C1864="","",IF(OR(D1864&lt;NgayBatDau,D1864&gt;NgayKetThuc),"Ngày tháng phải nằm trong kỳ báo cáo",IF(AND(G1864&lt;&gt;"",COUNTIF(D.2[Tên khách hàng],G1864)=0),"Tên KH chưa khai báo trong DSKH",IF(AND(H1864&lt;&gt;"",COUNTIF(D.1[Tên sản phẩm],H1864)=0),"SP này chưa khai báo trong DSSP",""))))</f>
        <v/>
      </c>
      <c r="AB1864" s="23" t="str">
        <f t="shared" ca="1" si="436"/>
        <v/>
      </c>
      <c r="AC1864" s="23" t="str">
        <f t="shared" ca="1" si="437"/>
        <v/>
      </c>
      <c r="AD1864" s="23" t="str">
        <f t="shared" ca="1" si="438"/>
        <v/>
      </c>
      <c r="AE1864" s="68" t="str">
        <f t="shared" ca="1" si="439"/>
        <v/>
      </c>
      <c r="AF1864" s="69" t="str">
        <f>IF(OR(H1864="",S1864=""),"",S1864-(SUM(L1864,M1864)*INDEX(D.1[Đơn giá],MATCH(H1864,D.1[Tên sản phẩm],0))))</f>
        <v/>
      </c>
      <c r="AG1864" s="90" t="str">
        <f t="shared" ca="1" si="440"/>
        <v/>
      </c>
      <c r="AH1864" s="90"/>
    </row>
    <row r="1865" spans="2:34" ht="27.75" customHeight="1" x14ac:dyDescent="0.2">
      <c r="B1865" s="154">
        <f t="shared" si="441"/>
        <v>1862</v>
      </c>
      <c r="C1865" s="155" t="str">
        <f t="shared" ca="1" si="442"/>
        <v/>
      </c>
      <c r="D1865" s="156" t="str">
        <f t="shared" ca="1" si="443"/>
        <v/>
      </c>
      <c r="E1865" s="157" t="str">
        <f t="shared" ca="1" si="444"/>
        <v/>
      </c>
      <c r="F1865" s="157"/>
      <c r="G1865" s="158" t="str">
        <f t="shared" ca="1" si="445"/>
        <v/>
      </c>
      <c r="H1865" s="159"/>
      <c r="I1865" s="160" t="str">
        <f>IF(H1865="","",INDEX(D.1[Quy cách],MATCH(H1865,D.1[Tên sản phẩm],0)))</f>
        <v/>
      </c>
      <c r="J1865" s="35" t="str">
        <f>IF(H1865="","",INDEX(D.1[ĐVT],MATCH(H1865,D.1[Tên sản phẩm],0)))</f>
        <v/>
      </c>
      <c r="K1865" s="163" t="str">
        <f>IF(H1865="","",INDEX(D.1[Đơn giá bán
(Tham khảo)],MATCH(H1865,D.1[Tên sản phẩm],0)))</f>
        <v/>
      </c>
      <c r="L1865" s="162"/>
      <c r="M1865" s="159"/>
      <c r="N1865" s="159"/>
      <c r="O1865" s="159"/>
      <c r="P1865" s="163" t="str">
        <f t="shared" si="446"/>
        <v/>
      </c>
      <c r="Q1865" s="164"/>
      <c r="R1865" s="162"/>
      <c r="S1865" s="163" t="str">
        <f t="shared" si="447"/>
        <v/>
      </c>
      <c r="T1865" s="164" t="str">
        <f t="shared" ca="1" si="448"/>
        <v/>
      </c>
      <c r="U1865" s="163" t="str">
        <f t="shared" si="449"/>
        <v/>
      </c>
      <c r="V1865" s="163" t="str">
        <f ca="1">IF(AND(C1865&lt;&gt;"",C1865&lt;&gt;OFFSET(C1865,1,0)),SUMIFS(B.2[Giá có thuế],B.2[Số ĐK],C1865),"")</f>
        <v/>
      </c>
      <c r="W1865" s="159"/>
      <c r="X1865" s="161" t="str">
        <f>IF(W1865="","",'Thông Tin Chung'!$L$3)</f>
        <v/>
      </c>
      <c r="Y1865" s="163" t="str">
        <f t="shared" ca="1" si="450"/>
        <v/>
      </c>
      <c r="Z1865" s="165"/>
      <c r="AA1865" s="155" t="str">
        <f ca="1">IF(C1865="","",IF(OR(D1865&lt;NgayBatDau,D1865&gt;NgayKetThuc),"Ngày tháng phải nằm trong kỳ báo cáo",IF(AND(G1865&lt;&gt;"",COUNTIF(D.2[Tên khách hàng],G1865)=0),"Tên KH chưa khai báo trong DSKH",IF(AND(H1865&lt;&gt;"",COUNTIF(D.1[Tên sản phẩm],H1865)=0),"SP này chưa khai báo trong DSSP",""))))</f>
        <v/>
      </c>
      <c r="AB1865" s="23" t="str">
        <f t="shared" ca="1" si="436"/>
        <v/>
      </c>
      <c r="AC1865" s="23" t="str">
        <f t="shared" ca="1" si="437"/>
        <v/>
      </c>
      <c r="AD1865" s="23" t="str">
        <f t="shared" ca="1" si="438"/>
        <v/>
      </c>
      <c r="AE1865" s="68" t="str">
        <f t="shared" ca="1" si="439"/>
        <v/>
      </c>
      <c r="AF1865" s="69" t="str">
        <f>IF(OR(H1865="",S1865=""),"",S1865-(SUM(L1865,M1865)*INDEX(D.1[Đơn giá],MATCH(H1865,D.1[Tên sản phẩm],0))))</f>
        <v/>
      </c>
      <c r="AG1865" s="90" t="str">
        <f t="shared" ca="1" si="440"/>
        <v/>
      </c>
      <c r="AH1865" s="90"/>
    </row>
    <row r="1866" spans="2:34" ht="27.75" customHeight="1" x14ac:dyDescent="0.2">
      <c r="B1866" s="154">
        <f t="shared" si="441"/>
        <v>1863</v>
      </c>
      <c r="C1866" s="155" t="str">
        <f t="shared" ca="1" si="442"/>
        <v/>
      </c>
      <c r="D1866" s="156" t="str">
        <f t="shared" ca="1" si="443"/>
        <v/>
      </c>
      <c r="E1866" s="157" t="str">
        <f t="shared" ca="1" si="444"/>
        <v/>
      </c>
      <c r="F1866" s="157"/>
      <c r="G1866" s="158" t="str">
        <f t="shared" ca="1" si="445"/>
        <v/>
      </c>
      <c r="H1866" s="159"/>
      <c r="I1866" s="160" t="str">
        <f>IF(H1866="","",INDEX(D.1[Quy cách],MATCH(H1866,D.1[Tên sản phẩm],0)))</f>
        <v/>
      </c>
      <c r="J1866" s="35" t="str">
        <f>IF(H1866="","",INDEX(D.1[ĐVT],MATCH(H1866,D.1[Tên sản phẩm],0)))</f>
        <v/>
      </c>
      <c r="K1866" s="163" t="str">
        <f>IF(H1866="","",INDEX(D.1[Đơn giá bán
(Tham khảo)],MATCH(H1866,D.1[Tên sản phẩm],0)))</f>
        <v/>
      </c>
      <c r="L1866" s="162"/>
      <c r="M1866" s="159"/>
      <c r="N1866" s="159"/>
      <c r="O1866" s="159"/>
      <c r="P1866" s="163" t="str">
        <f t="shared" si="446"/>
        <v/>
      </c>
      <c r="Q1866" s="164"/>
      <c r="R1866" s="162"/>
      <c r="S1866" s="163" t="str">
        <f t="shared" si="447"/>
        <v/>
      </c>
      <c r="T1866" s="164" t="str">
        <f t="shared" ca="1" si="448"/>
        <v/>
      </c>
      <c r="U1866" s="163" t="str">
        <f t="shared" si="449"/>
        <v/>
      </c>
      <c r="V1866" s="163" t="str">
        <f ca="1">IF(AND(C1866&lt;&gt;"",C1866&lt;&gt;OFFSET(C1866,1,0)),SUMIFS(B.2[Giá có thuế],B.2[Số ĐK],C1866),"")</f>
        <v/>
      </c>
      <c r="W1866" s="159"/>
      <c r="X1866" s="161" t="str">
        <f>IF(W1866="","",'Thông Tin Chung'!$L$3)</f>
        <v/>
      </c>
      <c r="Y1866" s="163" t="str">
        <f t="shared" ca="1" si="450"/>
        <v/>
      </c>
      <c r="Z1866" s="165"/>
      <c r="AA1866" s="155" t="str">
        <f ca="1">IF(C1866="","",IF(OR(D1866&lt;NgayBatDau,D1866&gt;NgayKetThuc),"Ngày tháng phải nằm trong kỳ báo cáo",IF(AND(G1866&lt;&gt;"",COUNTIF(D.2[Tên khách hàng],G1866)=0),"Tên KH chưa khai báo trong DSKH",IF(AND(H1866&lt;&gt;"",COUNTIF(D.1[Tên sản phẩm],H1866)=0),"SP này chưa khai báo trong DSSP",""))))</f>
        <v/>
      </c>
      <c r="AB1866" s="23" t="str">
        <f t="shared" ca="1" si="436"/>
        <v/>
      </c>
      <c r="AC1866" s="23" t="str">
        <f t="shared" ca="1" si="437"/>
        <v/>
      </c>
      <c r="AD1866" s="23" t="str">
        <f t="shared" ca="1" si="438"/>
        <v/>
      </c>
      <c r="AE1866" s="68" t="str">
        <f t="shared" ca="1" si="439"/>
        <v/>
      </c>
      <c r="AF1866" s="69" t="str">
        <f>IF(OR(H1866="",S1866=""),"",S1866-(SUM(L1866,M1866)*INDEX(D.1[Đơn giá],MATCH(H1866,D.1[Tên sản phẩm],0))))</f>
        <v/>
      </c>
      <c r="AG1866" s="90" t="str">
        <f t="shared" ca="1" si="440"/>
        <v/>
      </c>
      <c r="AH1866" s="90"/>
    </row>
    <row r="1867" spans="2:34" ht="27.75" customHeight="1" x14ac:dyDescent="0.2">
      <c r="B1867" s="154">
        <f t="shared" si="441"/>
        <v>1864</v>
      </c>
      <c r="C1867" s="155" t="str">
        <f t="shared" ca="1" si="442"/>
        <v/>
      </c>
      <c r="D1867" s="156" t="str">
        <f t="shared" ca="1" si="443"/>
        <v/>
      </c>
      <c r="E1867" s="157" t="str">
        <f t="shared" ca="1" si="444"/>
        <v/>
      </c>
      <c r="F1867" s="157"/>
      <c r="G1867" s="158" t="str">
        <f t="shared" ca="1" si="445"/>
        <v/>
      </c>
      <c r="H1867" s="159"/>
      <c r="I1867" s="160" t="str">
        <f>IF(H1867="","",INDEX(D.1[Quy cách],MATCH(H1867,D.1[Tên sản phẩm],0)))</f>
        <v/>
      </c>
      <c r="J1867" s="35" t="str">
        <f>IF(H1867="","",INDEX(D.1[ĐVT],MATCH(H1867,D.1[Tên sản phẩm],0)))</f>
        <v/>
      </c>
      <c r="K1867" s="163" t="str">
        <f>IF(H1867="","",INDEX(D.1[Đơn giá bán
(Tham khảo)],MATCH(H1867,D.1[Tên sản phẩm],0)))</f>
        <v/>
      </c>
      <c r="L1867" s="162"/>
      <c r="M1867" s="159"/>
      <c r="N1867" s="159"/>
      <c r="O1867" s="159"/>
      <c r="P1867" s="163" t="str">
        <f t="shared" si="446"/>
        <v/>
      </c>
      <c r="Q1867" s="164"/>
      <c r="R1867" s="162"/>
      <c r="S1867" s="163" t="str">
        <f t="shared" si="447"/>
        <v/>
      </c>
      <c r="T1867" s="164" t="str">
        <f t="shared" ca="1" si="448"/>
        <v/>
      </c>
      <c r="U1867" s="163" t="str">
        <f t="shared" si="449"/>
        <v/>
      </c>
      <c r="V1867" s="163" t="str">
        <f ca="1">IF(AND(C1867&lt;&gt;"",C1867&lt;&gt;OFFSET(C1867,1,0)),SUMIFS(B.2[Giá có thuế],B.2[Số ĐK],C1867),"")</f>
        <v/>
      </c>
      <c r="W1867" s="159"/>
      <c r="X1867" s="161" t="str">
        <f>IF(W1867="","",'Thông Tin Chung'!$L$3)</f>
        <v/>
      </c>
      <c r="Y1867" s="163" t="str">
        <f t="shared" ca="1" si="450"/>
        <v/>
      </c>
      <c r="Z1867" s="165"/>
      <c r="AA1867" s="155" t="str">
        <f ca="1">IF(C1867="","",IF(OR(D1867&lt;NgayBatDau,D1867&gt;NgayKetThuc),"Ngày tháng phải nằm trong kỳ báo cáo",IF(AND(G1867&lt;&gt;"",COUNTIF(D.2[Tên khách hàng],G1867)=0),"Tên KH chưa khai báo trong DSKH",IF(AND(H1867&lt;&gt;"",COUNTIF(D.1[Tên sản phẩm],H1867)=0),"SP này chưa khai báo trong DSSP",""))))</f>
        <v/>
      </c>
      <c r="AB1867" s="23" t="str">
        <f t="shared" ca="1" si="436"/>
        <v/>
      </c>
      <c r="AC1867" s="23" t="str">
        <f t="shared" ca="1" si="437"/>
        <v/>
      </c>
      <c r="AD1867" s="23" t="str">
        <f t="shared" ca="1" si="438"/>
        <v/>
      </c>
      <c r="AE1867" s="68" t="str">
        <f t="shared" ca="1" si="439"/>
        <v/>
      </c>
      <c r="AF1867" s="69" t="str">
        <f>IF(OR(H1867="",S1867=""),"",S1867-(SUM(L1867,M1867)*INDEX(D.1[Đơn giá],MATCH(H1867,D.1[Tên sản phẩm],0))))</f>
        <v/>
      </c>
      <c r="AG1867" s="90" t="str">
        <f t="shared" ca="1" si="440"/>
        <v/>
      </c>
      <c r="AH1867" s="90"/>
    </row>
    <row r="1868" spans="2:34" ht="27.75" customHeight="1" x14ac:dyDescent="0.2">
      <c r="B1868" s="154">
        <f t="shared" si="441"/>
        <v>1865</v>
      </c>
      <c r="C1868" s="155" t="str">
        <f t="shared" ca="1" si="442"/>
        <v/>
      </c>
      <c r="D1868" s="156" t="str">
        <f t="shared" ca="1" si="443"/>
        <v/>
      </c>
      <c r="E1868" s="157" t="str">
        <f t="shared" ca="1" si="444"/>
        <v/>
      </c>
      <c r="F1868" s="157"/>
      <c r="G1868" s="158" t="str">
        <f t="shared" ca="1" si="445"/>
        <v/>
      </c>
      <c r="H1868" s="159"/>
      <c r="I1868" s="160" t="str">
        <f>IF(H1868="","",INDEX(D.1[Quy cách],MATCH(H1868,D.1[Tên sản phẩm],0)))</f>
        <v/>
      </c>
      <c r="J1868" s="35" t="str">
        <f>IF(H1868="","",INDEX(D.1[ĐVT],MATCH(H1868,D.1[Tên sản phẩm],0)))</f>
        <v/>
      </c>
      <c r="K1868" s="163" t="str">
        <f>IF(H1868="","",INDEX(D.1[Đơn giá bán
(Tham khảo)],MATCH(H1868,D.1[Tên sản phẩm],0)))</f>
        <v/>
      </c>
      <c r="L1868" s="162"/>
      <c r="M1868" s="159"/>
      <c r="N1868" s="159"/>
      <c r="O1868" s="159"/>
      <c r="P1868" s="163" t="str">
        <f t="shared" si="446"/>
        <v/>
      </c>
      <c r="Q1868" s="164"/>
      <c r="R1868" s="162"/>
      <c r="S1868" s="163" t="str">
        <f t="shared" si="447"/>
        <v/>
      </c>
      <c r="T1868" s="164" t="str">
        <f t="shared" ca="1" si="448"/>
        <v/>
      </c>
      <c r="U1868" s="163" t="str">
        <f t="shared" si="449"/>
        <v/>
      </c>
      <c r="V1868" s="163" t="str">
        <f ca="1">IF(AND(C1868&lt;&gt;"",C1868&lt;&gt;OFFSET(C1868,1,0)),SUMIFS(B.2[Giá có thuế],B.2[Số ĐK],C1868),"")</f>
        <v/>
      </c>
      <c r="W1868" s="159"/>
      <c r="X1868" s="161" t="str">
        <f>IF(W1868="","",'Thông Tin Chung'!$L$3)</f>
        <v/>
      </c>
      <c r="Y1868" s="163" t="str">
        <f t="shared" ca="1" si="450"/>
        <v/>
      </c>
      <c r="Z1868" s="165"/>
      <c r="AA1868" s="155" t="str">
        <f ca="1">IF(C1868="","",IF(OR(D1868&lt;NgayBatDau,D1868&gt;NgayKetThuc),"Ngày tháng phải nằm trong kỳ báo cáo",IF(AND(G1868&lt;&gt;"",COUNTIF(D.2[Tên khách hàng],G1868)=0),"Tên KH chưa khai báo trong DSKH",IF(AND(H1868&lt;&gt;"",COUNTIF(D.1[Tên sản phẩm],H1868)=0),"SP này chưa khai báo trong DSSP",""))))</f>
        <v/>
      </c>
      <c r="AB1868" s="23" t="str">
        <f t="shared" ca="1" si="436"/>
        <v/>
      </c>
      <c r="AC1868" s="23" t="str">
        <f t="shared" ca="1" si="437"/>
        <v/>
      </c>
      <c r="AD1868" s="23" t="str">
        <f t="shared" ca="1" si="438"/>
        <v/>
      </c>
      <c r="AE1868" s="68" t="str">
        <f t="shared" ca="1" si="439"/>
        <v/>
      </c>
      <c r="AF1868" s="69" t="str">
        <f>IF(OR(H1868="",S1868=""),"",S1868-(SUM(L1868,M1868)*INDEX(D.1[Đơn giá],MATCH(H1868,D.1[Tên sản phẩm],0))))</f>
        <v/>
      </c>
      <c r="AG1868" s="90" t="str">
        <f t="shared" ca="1" si="440"/>
        <v/>
      </c>
      <c r="AH1868" s="90"/>
    </row>
    <row r="1869" spans="2:34" ht="27.75" customHeight="1" x14ac:dyDescent="0.2">
      <c r="B1869" s="154">
        <f t="shared" si="441"/>
        <v>1866</v>
      </c>
      <c r="C1869" s="155" t="str">
        <f t="shared" ca="1" si="442"/>
        <v/>
      </c>
      <c r="D1869" s="156" t="str">
        <f t="shared" ca="1" si="443"/>
        <v/>
      </c>
      <c r="E1869" s="157" t="str">
        <f t="shared" ca="1" si="444"/>
        <v/>
      </c>
      <c r="F1869" s="157"/>
      <c r="G1869" s="158" t="str">
        <f t="shared" ca="1" si="445"/>
        <v/>
      </c>
      <c r="H1869" s="159"/>
      <c r="I1869" s="160" t="str">
        <f>IF(H1869="","",INDEX(D.1[Quy cách],MATCH(H1869,D.1[Tên sản phẩm],0)))</f>
        <v/>
      </c>
      <c r="J1869" s="35" t="str">
        <f>IF(H1869="","",INDEX(D.1[ĐVT],MATCH(H1869,D.1[Tên sản phẩm],0)))</f>
        <v/>
      </c>
      <c r="K1869" s="163" t="str">
        <f>IF(H1869="","",INDEX(D.1[Đơn giá bán
(Tham khảo)],MATCH(H1869,D.1[Tên sản phẩm],0)))</f>
        <v/>
      </c>
      <c r="L1869" s="162"/>
      <c r="M1869" s="159"/>
      <c r="N1869" s="159"/>
      <c r="O1869" s="159"/>
      <c r="P1869" s="163" t="str">
        <f t="shared" si="446"/>
        <v/>
      </c>
      <c r="Q1869" s="164"/>
      <c r="R1869" s="162"/>
      <c r="S1869" s="163" t="str">
        <f t="shared" si="447"/>
        <v/>
      </c>
      <c r="T1869" s="164" t="str">
        <f t="shared" ca="1" si="448"/>
        <v/>
      </c>
      <c r="U1869" s="163" t="str">
        <f t="shared" si="449"/>
        <v/>
      </c>
      <c r="V1869" s="163" t="str">
        <f ca="1">IF(AND(C1869&lt;&gt;"",C1869&lt;&gt;OFFSET(C1869,1,0)),SUMIFS(B.2[Giá có thuế],B.2[Số ĐK],C1869),"")</f>
        <v/>
      </c>
      <c r="W1869" s="159"/>
      <c r="X1869" s="161" t="str">
        <f>IF(W1869="","",'Thông Tin Chung'!$L$3)</f>
        <v/>
      </c>
      <c r="Y1869" s="163" t="str">
        <f t="shared" ca="1" si="450"/>
        <v/>
      </c>
      <c r="Z1869" s="165"/>
      <c r="AA1869" s="155" t="str">
        <f ca="1">IF(C1869="","",IF(OR(D1869&lt;NgayBatDau,D1869&gt;NgayKetThuc),"Ngày tháng phải nằm trong kỳ báo cáo",IF(AND(G1869&lt;&gt;"",COUNTIF(D.2[Tên khách hàng],G1869)=0),"Tên KH chưa khai báo trong DSKH",IF(AND(H1869&lt;&gt;"",COUNTIF(D.1[Tên sản phẩm],H1869)=0),"SP này chưa khai báo trong DSSP",""))))</f>
        <v/>
      </c>
      <c r="AB1869" s="23" t="str">
        <f t="shared" ca="1" si="436"/>
        <v/>
      </c>
      <c r="AC1869" s="23" t="str">
        <f t="shared" ca="1" si="437"/>
        <v/>
      </c>
      <c r="AD1869" s="23" t="str">
        <f t="shared" ca="1" si="438"/>
        <v/>
      </c>
      <c r="AE1869" s="68" t="str">
        <f t="shared" ca="1" si="439"/>
        <v/>
      </c>
      <c r="AF1869" s="69" t="str">
        <f>IF(OR(H1869="",S1869=""),"",S1869-(SUM(L1869,M1869)*INDEX(D.1[Đơn giá],MATCH(H1869,D.1[Tên sản phẩm],0))))</f>
        <v/>
      </c>
      <c r="AG1869" s="90" t="str">
        <f t="shared" ca="1" si="440"/>
        <v/>
      </c>
      <c r="AH1869" s="90"/>
    </row>
    <row r="1870" spans="2:34" ht="27.75" customHeight="1" x14ac:dyDescent="0.2">
      <c r="B1870" s="154">
        <f t="shared" si="441"/>
        <v>1867</v>
      </c>
      <c r="C1870" s="155" t="str">
        <f t="shared" ca="1" si="442"/>
        <v/>
      </c>
      <c r="D1870" s="156" t="str">
        <f t="shared" ca="1" si="443"/>
        <v/>
      </c>
      <c r="E1870" s="157" t="str">
        <f t="shared" ca="1" si="444"/>
        <v/>
      </c>
      <c r="F1870" s="157"/>
      <c r="G1870" s="158" t="str">
        <f t="shared" ca="1" si="445"/>
        <v/>
      </c>
      <c r="H1870" s="159"/>
      <c r="I1870" s="160" t="str">
        <f>IF(H1870="","",INDEX(D.1[Quy cách],MATCH(H1870,D.1[Tên sản phẩm],0)))</f>
        <v/>
      </c>
      <c r="J1870" s="35" t="str">
        <f>IF(H1870="","",INDEX(D.1[ĐVT],MATCH(H1870,D.1[Tên sản phẩm],0)))</f>
        <v/>
      </c>
      <c r="K1870" s="163" t="str">
        <f>IF(H1870="","",INDEX(D.1[Đơn giá bán
(Tham khảo)],MATCH(H1870,D.1[Tên sản phẩm],0)))</f>
        <v/>
      </c>
      <c r="L1870" s="162"/>
      <c r="M1870" s="159"/>
      <c r="N1870" s="159"/>
      <c r="O1870" s="159"/>
      <c r="P1870" s="163" t="str">
        <f t="shared" si="446"/>
        <v/>
      </c>
      <c r="Q1870" s="164"/>
      <c r="R1870" s="162"/>
      <c r="S1870" s="163" t="str">
        <f t="shared" si="447"/>
        <v/>
      </c>
      <c r="T1870" s="164" t="str">
        <f t="shared" ca="1" si="448"/>
        <v/>
      </c>
      <c r="U1870" s="163" t="str">
        <f t="shared" si="449"/>
        <v/>
      </c>
      <c r="V1870" s="163" t="str">
        <f ca="1">IF(AND(C1870&lt;&gt;"",C1870&lt;&gt;OFFSET(C1870,1,0)),SUMIFS(B.2[Giá có thuế],B.2[Số ĐK],C1870),"")</f>
        <v/>
      </c>
      <c r="W1870" s="159"/>
      <c r="X1870" s="161" t="str">
        <f>IF(W1870="","",'Thông Tin Chung'!$L$3)</f>
        <v/>
      </c>
      <c r="Y1870" s="163" t="str">
        <f t="shared" ca="1" si="450"/>
        <v/>
      </c>
      <c r="Z1870" s="165"/>
      <c r="AA1870" s="155" t="str">
        <f ca="1">IF(C1870="","",IF(OR(D1870&lt;NgayBatDau,D1870&gt;NgayKetThuc),"Ngày tháng phải nằm trong kỳ báo cáo",IF(AND(G1870&lt;&gt;"",COUNTIF(D.2[Tên khách hàng],G1870)=0),"Tên KH chưa khai báo trong DSKH",IF(AND(H1870&lt;&gt;"",COUNTIF(D.1[Tên sản phẩm],H1870)=0),"SP này chưa khai báo trong DSSP",""))))</f>
        <v/>
      </c>
      <c r="AB1870" s="23" t="str">
        <f t="shared" ca="1" si="436"/>
        <v/>
      </c>
      <c r="AC1870" s="23" t="str">
        <f t="shared" ca="1" si="437"/>
        <v/>
      </c>
      <c r="AD1870" s="23" t="str">
        <f t="shared" ca="1" si="438"/>
        <v/>
      </c>
      <c r="AE1870" s="68" t="str">
        <f t="shared" ca="1" si="439"/>
        <v/>
      </c>
      <c r="AF1870" s="69" t="str">
        <f>IF(OR(H1870="",S1870=""),"",S1870-(SUM(L1870,M1870)*INDEX(D.1[Đơn giá],MATCH(H1870,D.1[Tên sản phẩm],0))))</f>
        <v/>
      </c>
      <c r="AG1870" s="90" t="str">
        <f t="shared" ca="1" si="440"/>
        <v/>
      </c>
      <c r="AH1870" s="90"/>
    </row>
    <row r="1871" spans="2:34" ht="27.75" customHeight="1" x14ac:dyDescent="0.2">
      <c r="B1871" s="154">
        <f t="shared" si="441"/>
        <v>1868</v>
      </c>
      <c r="C1871" s="155" t="str">
        <f t="shared" ca="1" si="442"/>
        <v/>
      </c>
      <c r="D1871" s="156" t="str">
        <f t="shared" ca="1" si="443"/>
        <v/>
      </c>
      <c r="E1871" s="157" t="str">
        <f t="shared" ca="1" si="444"/>
        <v/>
      </c>
      <c r="F1871" s="157"/>
      <c r="G1871" s="158" t="str">
        <f t="shared" ca="1" si="445"/>
        <v/>
      </c>
      <c r="H1871" s="159"/>
      <c r="I1871" s="160" t="str">
        <f>IF(H1871="","",INDEX(D.1[Quy cách],MATCH(H1871,D.1[Tên sản phẩm],0)))</f>
        <v/>
      </c>
      <c r="J1871" s="35" t="str">
        <f>IF(H1871="","",INDEX(D.1[ĐVT],MATCH(H1871,D.1[Tên sản phẩm],0)))</f>
        <v/>
      </c>
      <c r="K1871" s="163" t="str">
        <f>IF(H1871="","",INDEX(D.1[Đơn giá bán
(Tham khảo)],MATCH(H1871,D.1[Tên sản phẩm],0)))</f>
        <v/>
      </c>
      <c r="L1871" s="162"/>
      <c r="M1871" s="159"/>
      <c r="N1871" s="159"/>
      <c r="O1871" s="159"/>
      <c r="P1871" s="163" t="str">
        <f t="shared" si="446"/>
        <v/>
      </c>
      <c r="Q1871" s="164"/>
      <c r="R1871" s="162"/>
      <c r="S1871" s="163" t="str">
        <f t="shared" si="447"/>
        <v/>
      </c>
      <c r="T1871" s="164" t="str">
        <f t="shared" ca="1" si="448"/>
        <v/>
      </c>
      <c r="U1871" s="163" t="str">
        <f t="shared" si="449"/>
        <v/>
      </c>
      <c r="V1871" s="163" t="str">
        <f ca="1">IF(AND(C1871&lt;&gt;"",C1871&lt;&gt;OFFSET(C1871,1,0)),SUMIFS(B.2[Giá có thuế],B.2[Số ĐK],C1871),"")</f>
        <v/>
      </c>
      <c r="W1871" s="159"/>
      <c r="X1871" s="161" t="str">
        <f>IF(W1871="","",'Thông Tin Chung'!$L$3)</f>
        <v/>
      </c>
      <c r="Y1871" s="163" t="str">
        <f t="shared" ca="1" si="450"/>
        <v/>
      </c>
      <c r="Z1871" s="165"/>
      <c r="AA1871" s="155" t="str">
        <f ca="1">IF(C1871="","",IF(OR(D1871&lt;NgayBatDau,D1871&gt;NgayKetThuc),"Ngày tháng phải nằm trong kỳ báo cáo",IF(AND(G1871&lt;&gt;"",COUNTIF(D.2[Tên khách hàng],G1871)=0),"Tên KH chưa khai báo trong DSKH",IF(AND(H1871&lt;&gt;"",COUNTIF(D.1[Tên sản phẩm],H1871)=0),"SP này chưa khai báo trong DSSP",""))))</f>
        <v/>
      </c>
      <c r="AB1871" s="23" t="str">
        <f t="shared" ca="1" si="436"/>
        <v/>
      </c>
      <c r="AC1871" s="23" t="str">
        <f t="shared" ca="1" si="437"/>
        <v/>
      </c>
      <c r="AD1871" s="23" t="str">
        <f t="shared" ca="1" si="438"/>
        <v/>
      </c>
      <c r="AE1871" s="68" t="str">
        <f t="shared" ca="1" si="439"/>
        <v/>
      </c>
      <c r="AF1871" s="69" t="str">
        <f>IF(OR(H1871="",S1871=""),"",S1871-(SUM(L1871,M1871)*INDEX(D.1[Đơn giá],MATCH(H1871,D.1[Tên sản phẩm],0))))</f>
        <v/>
      </c>
      <c r="AG1871" s="90" t="str">
        <f t="shared" ca="1" si="440"/>
        <v/>
      </c>
      <c r="AH1871" s="90"/>
    </row>
    <row r="1872" spans="2:34" ht="27.75" customHeight="1" x14ac:dyDescent="0.2">
      <c r="B1872" s="154">
        <f t="shared" si="441"/>
        <v>1869</v>
      </c>
      <c r="C1872" s="155" t="str">
        <f t="shared" ca="1" si="442"/>
        <v/>
      </c>
      <c r="D1872" s="156" t="str">
        <f t="shared" ca="1" si="443"/>
        <v/>
      </c>
      <c r="E1872" s="157" t="str">
        <f t="shared" ca="1" si="444"/>
        <v/>
      </c>
      <c r="F1872" s="157"/>
      <c r="G1872" s="158" t="str">
        <f t="shared" ca="1" si="445"/>
        <v/>
      </c>
      <c r="H1872" s="159"/>
      <c r="I1872" s="160" t="str">
        <f>IF(H1872="","",INDEX(D.1[Quy cách],MATCH(H1872,D.1[Tên sản phẩm],0)))</f>
        <v/>
      </c>
      <c r="J1872" s="35" t="str">
        <f>IF(H1872="","",INDEX(D.1[ĐVT],MATCH(H1872,D.1[Tên sản phẩm],0)))</f>
        <v/>
      </c>
      <c r="K1872" s="163" t="str">
        <f>IF(H1872="","",INDEX(D.1[Đơn giá bán
(Tham khảo)],MATCH(H1872,D.1[Tên sản phẩm],0)))</f>
        <v/>
      </c>
      <c r="L1872" s="162"/>
      <c r="M1872" s="159"/>
      <c r="N1872" s="159"/>
      <c r="O1872" s="159"/>
      <c r="P1872" s="163" t="str">
        <f t="shared" si="446"/>
        <v/>
      </c>
      <c r="Q1872" s="164"/>
      <c r="R1872" s="162"/>
      <c r="S1872" s="163" t="str">
        <f t="shared" si="447"/>
        <v/>
      </c>
      <c r="T1872" s="164" t="str">
        <f t="shared" ca="1" si="448"/>
        <v/>
      </c>
      <c r="U1872" s="163" t="str">
        <f t="shared" si="449"/>
        <v/>
      </c>
      <c r="V1872" s="163" t="str">
        <f ca="1">IF(AND(C1872&lt;&gt;"",C1872&lt;&gt;OFFSET(C1872,1,0)),SUMIFS(B.2[Giá có thuế],B.2[Số ĐK],C1872),"")</f>
        <v/>
      </c>
      <c r="W1872" s="159"/>
      <c r="X1872" s="161" t="str">
        <f>IF(W1872="","",'Thông Tin Chung'!$L$3)</f>
        <v/>
      </c>
      <c r="Y1872" s="163" t="str">
        <f t="shared" ca="1" si="450"/>
        <v/>
      </c>
      <c r="Z1872" s="165"/>
      <c r="AA1872" s="155" t="str">
        <f ca="1">IF(C1872="","",IF(OR(D1872&lt;NgayBatDau,D1872&gt;NgayKetThuc),"Ngày tháng phải nằm trong kỳ báo cáo",IF(AND(G1872&lt;&gt;"",COUNTIF(D.2[Tên khách hàng],G1872)=0),"Tên KH chưa khai báo trong DSKH",IF(AND(H1872&lt;&gt;"",COUNTIF(D.1[Tên sản phẩm],H1872)=0),"SP này chưa khai báo trong DSSP",""))))</f>
        <v/>
      </c>
      <c r="AB1872" s="23" t="str">
        <f t="shared" ca="1" si="436"/>
        <v/>
      </c>
      <c r="AC1872" s="23" t="str">
        <f t="shared" ca="1" si="437"/>
        <v/>
      </c>
      <c r="AD1872" s="23" t="str">
        <f t="shared" ca="1" si="438"/>
        <v/>
      </c>
      <c r="AE1872" s="68" t="str">
        <f t="shared" ca="1" si="439"/>
        <v/>
      </c>
      <c r="AF1872" s="69" t="str">
        <f>IF(OR(H1872="",S1872=""),"",S1872-(SUM(L1872,M1872)*INDEX(D.1[Đơn giá],MATCH(H1872,D.1[Tên sản phẩm],0))))</f>
        <v/>
      </c>
      <c r="AG1872" s="90" t="str">
        <f t="shared" ca="1" si="440"/>
        <v/>
      </c>
      <c r="AH1872" s="90"/>
    </row>
    <row r="1873" spans="2:34" ht="27.75" customHeight="1" x14ac:dyDescent="0.2">
      <c r="B1873" s="154">
        <f t="shared" si="441"/>
        <v>1870</v>
      </c>
      <c r="C1873" s="155" t="str">
        <f t="shared" ca="1" si="442"/>
        <v/>
      </c>
      <c r="D1873" s="156" t="str">
        <f t="shared" ca="1" si="443"/>
        <v/>
      </c>
      <c r="E1873" s="157" t="str">
        <f t="shared" ca="1" si="444"/>
        <v/>
      </c>
      <c r="F1873" s="157"/>
      <c r="G1873" s="158" t="str">
        <f t="shared" ca="1" si="445"/>
        <v/>
      </c>
      <c r="H1873" s="159"/>
      <c r="I1873" s="160" t="str">
        <f>IF(H1873="","",INDEX(D.1[Quy cách],MATCH(H1873,D.1[Tên sản phẩm],0)))</f>
        <v/>
      </c>
      <c r="J1873" s="35" t="str">
        <f>IF(H1873="","",INDEX(D.1[ĐVT],MATCH(H1873,D.1[Tên sản phẩm],0)))</f>
        <v/>
      </c>
      <c r="K1873" s="163" t="str">
        <f>IF(H1873="","",INDEX(D.1[Đơn giá bán
(Tham khảo)],MATCH(H1873,D.1[Tên sản phẩm],0)))</f>
        <v/>
      </c>
      <c r="L1873" s="162"/>
      <c r="M1873" s="159"/>
      <c r="N1873" s="159"/>
      <c r="O1873" s="159"/>
      <c r="P1873" s="163" t="str">
        <f t="shared" si="446"/>
        <v/>
      </c>
      <c r="Q1873" s="164"/>
      <c r="R1873" s="162"/>
      <c r="S1873" s="163" t="str">
        <f t="shared" si="447"/>
        <v/>
      </c>
      <c r="T1873" s="164" t="str">
        <f t="shared" ca="1" si="448"/>
        <v/>
      </c>
      <c r="U1873" s="163" t="str">
        <f t="shared" si="449"/>
        <v/>
      </c>
      <c r="V1873" s="163" t="str">
        <f ca="1">IF(AND(C1873&lt;&gt;"",C1873&lt;&gt;OFFSET(C1873,1,0)),SUMIFS(B.2[Giá có thuế],B.2[Số ĐK],C1873),"")</f>
        <v/>
      </c>
      <c r="W1873" s="159"/>
      <c r="X1873" s="161" t="str">
        <f>IF(W1873="","",'Thông Tin Chung'!$L$3)</f>
        <v/>
      </c>
      <c r="Y1873" s="163" t="str">
        <f t="shared" ca="1" si="450"/>
        <v/>
      </c>
      <c r="Z1873" s="165"/>
      <c r="AA1873" s="155" t="str">
        <f ca="1">IF(C1873="","",IF(OR(D1873&lt;NgayBatDau,D1873&gt;NgayKetThuc),"Ngày tháng phải nằm trong kỳ báo cáo",IF(AND(G1873&lt;&gt;"",COUNTIF(D.2[Tên khách hàng],G1873)=0),"Tên KH chưa khai báo trong DSKH",IF(AND(H1873&lt;&gt;"",COUNTIF(D.1[Tên sản phẩm],H1873)=0),"SP này chưa khai báo trong DSSP",""))))</f>
        <v/>
      </c>
      <c r="AB1873" s="23" t="str">
        <f t="shared" ca="1" si="436"/>
        <v/>
      </c>
      <c r="AC1873" s="23" t="str">
        <f t="shared" ca="1" si="437"/>
        <v/>
      </c>
      <c r="AD1873" s="23" t="str">
        <f t="shared" ca="1" si="438"/>
        <v/>
      </c>
      <c r="AE1873" s="68" t="str">
        <f t="shared" ca="1" si="439"/>
        <v/>
      </c>
      <c r="AF1873" s="69" t="str">
        <f>IF(OR(H1873="",S1873=""),"",S1873-(SUM(L1873,M1873)*INDEX(D.1[Đơn giá],MATCH(H1873,D.1[Tên sản phẩm],0))))</f>
        <v/>
      </c>
      <c r="AG1873" s="90" t="str">
        <f t="shared" ca="1" si="440"/>
        <v/>
      </c>
      <c r="AH1873" s="90"/>
    </row>
    <row r="1874" spans="2:34" ht="27.75" customHeight="1" x14ac:dyDescent="0.2">
      <c r="B1874" s="154">
        <f t="shared" si="441"/>
        <v>1871</v>
      </c>
      <c r="C1874" s="155" t="str">
        <f t="shared" ca="1" si="442"/>
        <v/>
      </c>
      <c r="D1874" s="156" t="str">
        <f t="shared" ca="1" si="443"/>
        <v/>
      </c>
      <c r="E1874" s="157" t="str">
        <f t="shared" ca="1" si="444"/>
        <v/>
      </c>
      <c r="F1874" s="157"/>
      <c r="G1874" s="158" t="str">
        <f t="shared" ca="1" si="445"/>
        <v/>
      </c>
      <c r="H1874" s="159"/>
      <c r="I1874" s="160" t="str">
        <f>IF(H1874="","",INDEX(D.1[Quy cách],MATCH(H1874,D.1[Tên sản phẩm],0)))</f>
        <v/>
      </c>
      <c r="J1874" s="35" t="str">
        <f>IF(H1874="","",INDEX(D.1[ĐVT],MATCH(H1874,D.1[Tên sản phẩm],0)))</f>
        <v/>
      </c>
      <c r="K1874" s="163" t="str">
        <f>IF(H1874="","",INDEX(D.1[Đơn giá bán
(Tham khảo)],MATCH(H1874,D.1[Tên sản phẩm],0)))</f>
        <v/>
      </c>
      <c r="L1874" s="162"/>
      <c r="M1874" s="159"/>
      <c r="N1874" s="159"/>
      <c r="O1874" s="159"/>
      <c r="P1874" s="163" t="str">
        <f t="shared" si="446"/>
        <v/>
      </c>
      <c r="Q1874" s="164"/>
      <c r="R1874" s="162"/>
      <c r="S1874" s="163" t="str">
        <f t="shared" si="447"/>
        <v/>
      </c>
      <c r="T1874" s="164" t="str">
        <f t="shared" ca="1" si="448"/>
        <v/>
      </c>
      <c r="U1874" s="163" t="str">
        <f t="shared" si="449"/>
        <v/>
      </c>
      <c r="V1874" s="163" t="str">
        <f ca="1">IF(AND(C1874&lt;&gt;"",C1874&lt;&gt;OFFSET(C1874,1,0)),SUMIFS(B.2[Giá có thuế],B.2[Số ĐK],C1874),"")</f>
        <v/>
      </c>
      <c r="W1874" s="159"/>
      <c r="X1874" s="161" t="str">
        <f>IF(W1874="","",'Thông Tin Chung'!$L$3)</f>
        <v/>
      </c>
      <c r="Y1874" s="163" t="str">
        <f t="shared" ca="1" si="450"/>
        <v/>
      </c>
      <c r="Z1874" s="165"/>
      <c r="AA1874" s="155" t="str">
        <f ca="1">IF(C1874="","",IF(OR(D1874&lt;NgayBatDau,D1874&gt;NgayKetThuc),"Ngày tháng phải nằm trong kỳ báo cáo",IF(AND(G1874&lt;&gt;"",COUNTIF(D.2[Tên khách hàng],G1874)=0),"Tên KH chưa khai báo trong DSKH",IF(AND(H1874&lt;&gt;"",COUNTIF(D.1[Tên sản phẩm],H1874)=0),"SP này chưa khai báo trong DSSP",""))))</f>
        <v/>
      </c>
      <c r="AB1874" s="23" t="str">
        <f t="shared" ca="1" si="436"/>
        <v/>
      </c>
      <c r="AC1874" s="23" t="str">
        <f t="shared" ca="1" si="437"/>
        <v/>
      </c>
      <c r="AD1874" s="23" t="str">
        <f t="shared" ca="1" si="438"/>
        <v/>
      </c>
      <c r="AE1874" s="68" t="str">
        <f t="shared" ca="1" si="439"/>
        <v/>
      </c>
      <c r="AF1874" s="69" t="str">
        <f>IF(OR(H1874="",S1874=""),"",S1874-(SUM(L1874,M1874)*INDEX(D.1[Đơn giá],MATCH(H1874,D.1[Tên sản phẩm],0))))</f>
        <v/>
      </c>
      <c r="AG1874" s="90" t="str">
        <f t="shared" ca="1" si="440"/>
        <v/>
      </c>
      <c r="AH1874" s="90"/>
    </row>
    <row r="1875" spans="2:34" ht="27.75" customHeight="1" x14ac:dyDescent="0.2">
      <c r="B1875" s="154">
        <f t="shared" si="441"/>
        <v>1872</v>
      </c>
      <c r="C1875" s="155" t="str">
        <f t="shared" ca="1" si="442"/>
        <v/>
      </c>
      <c r="D1875" s="156" t="str">
        <f t="shared" ca="1" si="443"/>
        <v/>
      </c>
      <c r="E1875" s="157" t="str">
        <f t="shared" ca="1" si="444"/>
        <v/>
      </c>
      <c r="F1875" s="157"/>
      <c r="G1875" s="158" t="str">
        <f t="shared" ca="1" si="445"/>
        <v/>
      </c>
      <c r="H1875" s="159"/>
      <c r="I1875" s="160" t="str">
        <f>IF(H1875="","",INDEX(D.1[Quy cách],MATCH(H1875,D.1[Tên sản phẩm],0)))</f>
        <v/>
      </c>
      <c r="J1875" s="35" t="str">
        <f>IF(H1875="","",INDEX(D.1[ĐVT],MATCH(H1875,D.1[Tên sản phẩm],0)))</f>
        <v/>
      </c>
      <c r="K1875" s="163" t="str">
        <f>IF(H1875="","",INDEX(D.1[Đơn giá bán
(Tham khảo)],MATCH(H1875,D.1[Tên sản phẩm],0)))</f>
        <v/>
      </c>
      <c r="L1875" s="162"/>
      <c r="M1875" s="159"/>
      <c r="N1875" s="159"/>
      <c r="O1875" s="159"/>
      <c r="P1875" s="163" t="str">
        <f t="shared" si="446"/>
        <v/>
      </c>
      <c r="Q1875" s="164"/>
      <c r="R1875" s="162"/>
      <c r="S1875" s="163" t="str">
        <f t="shared" si="447"/>
        <v/>
      </c>
      <c r="T1875" s="164" t="str">
        <f t="shared" ca="1" si="448"/>
        <v/>
      </c>
      <c r="U1875" s="163" t="str">
        <f t="shared" si="449"/>
        <v/>
      </c>
      <c r="V1875" s="163" t="str">
        <f ca="1">IF(AND(C1875&lt;&gt;"",C1875&lt;&gt;OFFSET(C1875,1,0)),SUMIFS(B.2[Giá có thuế],B.2[Số ĐK],C1875),"")</f>
        <v/>
      </c>
      <c r="W1875" s="159"/>
      <c r="X1875" s="161" t="str">
        <f>IF(W1875="","",'Thông Tin Chung'!$L$3)</f>
        <v/>
      </c>
      <c r="Y1875" s="163" t="str">
        <f t="shared" ca="1" si="450"/>
        <v/>
      </c>
      <c r="Z1875" s="165"/>
      <c r="AA1875" s="155" t="str">
        <f ca="1">IF(C1875="","",IF(OR(D1875&lt;NgayBatDau,D1875&gt;NgayKetThuc),"Ngày tháng phải nằm trong kỳ báo cáo",IF(AND(G1875&lt;&gt;"",COUNTIF(D.2[Tên khách hàng],G1875)=0),"Tên KH chưa khai báo trong DSKH",IF(AND(H1875&lt;&gt;"",COUNTIF(D.1[Tên sản phẩm],H1875)=0),"SP này chưa khai báo trong DSSP",""))))</f>
        <v/>
      </c>
      <c r="AB1875" s="23" t="str">
        <f t="shared" ca="1" si="436"/>
        <v/>
      </c>
      <c r="AC1875" s="23" t="str">
        <f t="shared" ca="1" si="437"/>
        <v/>
      </c>
      <c r="AD1875" s="23" t="str">
        <f t="shared" ca="1" si="438"/>
        <v/>
      </c>
      <c r="AE1875" s="68" t="str">
        <f t="shared" ca="1" si="439"/>
        <v/>
      </c>
      <c r="AF1875" s="69" t="str">
        <f>IF(OR(H1875="",S1875=""),"",S1875-(SUM(L1875,M1875)*INDEX(D.1[Đơn giá],MATCH(H1875,D.1[Tên sản phẩm],0))))</f>
        <v/>
      </c>
      <c r="AG1875" s="90" t="str">
        <f t="shared" ca="1" si="440"/>
        <v/>
      </c>
      <c r="AH1875" s="90"/>
    </row>
    <row r="1876" spans="2:34" ht="27.75" customHeight="1" x14ac:dyDescent="0.2">
      <c r="B1876" s="154">
        <f t="shared" si="441"/>
        <v>1873</v>
      </c>
      <c r="C1876" s="155" t="str">
        <f t="shared" ca="1" si="442"/>
        <v/>
      </c>
      <c r="D1876" s="156" t="str">
        <f t="shared" ca="1" si="443"/>
        <v/>
      </c>
      <c r="E1876" s="157" t="str">
        <f t="shared" ca="1" si="444"/>
        <v/>
      </c>
      <c r="F1876" s="157"/>
      <c r="G1876" s="158" t="str">
        <f t="shared" ca="1" si="445"/>
        <v/>
      </c>
      <c r="H1876" s="159"/>
      <c r="I1876" s="160" t="str">
        <f>IF(H1876="","",INDEX(D.1[Quy cách],MATCH(H1876,D.1[Tên sản phẩm],0)))</f>
        <v/>
      </c>
      <c r="J1876" s="35" t="str">
        <f>IF(H1876="","",INDEX(D.1[ĐVT],MATCH(H1876,D.1[Tên sản phẩm],0)))</f>
        <v/>
      </c>
      <c r="K1876" s="163" t="str">
        <f>IF(H1876="","",INDEX(D.1[Đơn giá bán
(Tham khảo)],MATCH(H1876,D.1[Tên sản phẩm],0)))</f>
        <v/>
      </c>
      <c r="L1876" s="162"/>
      <c r="M1876" s="159"/>
      <c r="N1876" s="159"/>
      <c r="O1876" s="159"/>
      <c r="P1876" s="163" t="str">
        <f t="shared" si="446"/>
        <v/>
      </c>
      <c r="Q1876" s="164"/>
      <c r="R1876" s="162"/>
      <c r="S1876" s="163" t="str">
        <f t="shared" si="447"/>
        <v/>
      </c>
      <c r="T1876" s="164" t="str">
        <f t="shared" ca="1" si="448"/>
        <v/>
      </c>
      <c r="U1876" s="163" t="str">
        <f t="shared" si="449"/>
        <v/>
      </c>
      <c r="V1876" s="163" t="str">
        <f ca="1">IF(AND(C1876&lt;&gt;"",C1876&lt;&gt;OFFSET(C1876,1,0)),SUMIFS(B.2[Giá có thuế],B.2[Số ĐK],C1876),"")</f>
        <v/>
      </c>
      <c r="W1876" s="159"/>
      <c r="X1876" s="161" t="str">
        <f>IF(W1876="","",'Thông Tin Chung'!$L$3)</f>
        <v/>
      </c>
      <c r="Y1876" s="163" t="str">
        <f t="shared" ca="1" si="450"/>
        <v/>
      </c>
      <c r="Z1876" s="165"/>
      <c r="AA1876" s="155" t="str">
        <f ca="1">IF(C1876="","",IF(OR(D1876&lt;NgayBatDau,D1876&gt;NgayKetThuc),"Ngày tháng phải nằm trong kỳ báo cáo",IF(AND(G1876&lt;&gt;"",COUNTIF(D.2[Tên khách hàng],G1876)=0),"Tên KH chưa khai báo trong DSKH",IF(AND(H1876&lt;&gt;"",COUNTIF(D.1[Tên sản phẩm],H1876)=0),"SP này chưa khai báo trong DSSP",""))))</f>
        <v/>
      </c>
      <c r="AB1876" s="23" t="str">
        <f t="shared" ca="1" si="436"/>
        <v/>
      </c>
      <c r="AC1876" s="23" t="str">
        <f t="shared" ca="1" si="437"/>
        <v/>
      </c>
      <c r="AD1876" s="23" t="str">
        <f t="shared" ca="1" si="438"/>
        <v/>
      </c>
      <c r="AE1876" s="68" t="str">
        <f t="shared" ca="1" si="439"/>
        <v/>
      </c>
      <c r="AF1876" s="69" t="str">
        <f>IF(OR(H1876="",S1876=""),"",S1876-(SUM(L1876,M1876)*INDEX(D.1[Đơn giá],MATCH(H1876,D.1[Tên sản phẩm],0))))</f>
        <v/>
      </c>
      <c r="AG1876" s="90" t="str">
        <f t="shared" ca="1" si="440"/>
        <v/>
      </c>
      <c r="AH1876" s="90"/>
    </row>
    <row r="1877" spans="2:34" ht="27.75" customHeight="1" x14ac:dyDescent="0.2">
      <c r="B1877" s="154">
        <f t="shared" si="441"/>
        <v>1874</v>
      </c>
      <c r="C1877" s="155" t="str">
        <f t="shared" ca="1" si="442"/>
        <v/>
      </c>
      <c r="D1877" s="156" t="str">
        <f t="shared" ca="1" si="443"/>
        <v/>
      </c>
      <c r="E1877" s="157" t="str">
        <f t="shared" ca="1" si="444"/>
        <v/>
      </c>
      <c r="F1877" s="157"/>
      <c r="G1877" s="158" t="str">
        <f t="shared" ca="1" si="445"/>
        <v/>
      </c>
      <c r="H1877" s="159"/>
      <c r="I1877" s="160" t="str">
        <f>IF(H1877="","",INDEX(D.1[Quy cách],MATCH(H1877,D.1[Tên sản phẩm],0)))</f>
        <v/>
      </c>
      <c r="J1877" s="35" t="str">
        <f>IF(H1877="","",INDEX(D.1[ĐVT],MATCH(H1877,D.1[Tên sản phẩm],0)))</f>
        <v/>
      </c>
      <c r="K1877" s="163" t="str">
        <f>IF(H1877="","",INDEX(D.1[Đơn giá bán
(Tham khảo)],MATCH(H1877,D.1[Tên sản phẩm],0)))</f>
        <v/>
      </c>
      <c r="L1877" s="162"/>
      <c r="M1877" s="159"/>
      <c r="N1877" s="159"/>
      <c r="O1877" s="159"/>
      <c r="P1877" s="163" t="str">
        <f t="shared" si="446"/>
        <v/>
      </c>
      <c r="Q1877" s="164"/>
      <c r="R1877" s="162"/>
      <c r="S1877" s="163" t="str">
        <f t="shared" si="447"/>
        <v/>
      </c>
      <c r="T1877" s="164" t="str">
        <f t="shared" ca="1" si="448"/>
        <v/>
      </c>
      <c r="U1877" s="163" t="str">
        <f t="shared" si="449"/>
        <v/>
      </c>
      <c r="V1877" s="163" t="str">
        <f ca="1">IF(AND(C1877&lt;&gt;"",C1877&lt;&gt;OFFSET(C1877,1,0)),SUMIFS(B.2[Giá có thuế],B.2[Số ĐK],C1877),"")</f>
        <v/>
      </c>
      <c r="W1877" s="159"/>
      <c r="X1877" s="161" t="str">
        <f>IF(W1877="","",'Thông Tin Chung'!$L$3)</f>
        <v/>
      </c>
      <c r="Y1877" s="163" t="str">
        <f t="shared" ca="1" si="450"/>
        <v/>
      </c>
      <c r="Z1877" s="165"/>
      <c r="AA1877" s="155" t="str">
        <f ca="1">IF(C1877="","",IF(OR(D1877&lt;NgayBatDau,D1877&gt;NgayKetThuc),"Ngày tháng phải nằm trong kỳ báo cáo",IF(AND(G1877&lt;&gt;"",COUNTIF(D.2[Tên khách hàng],G1877)=0),"Tên KH chưa khai báo trong DSKH",IF(AND(H1877&lt;&gt;"",COUNTIF(D.1[Tên sản phẩm],H1877)=0),"SP này chưa khai báo trong DSSP",""))))</f>
        <v/>
      </c>
      <c r="AB1877" s="23" t="str">
        <f t="shared" ca="1" si="436"/>
        <v/>
      </c>
      <c r="AC1877" s="23" t="str">
        <f t="shared" ca="1" si="437"/>
        <v/>
      </c>
      <c r="AD1877" s="23" t="str">
        <f t="shared" ca="1" si="438"/>
        <v/>
      </c>
      <c r="AE1877" s="68" t="str">
        <f t="shared" ca="1" si="439"/>
        <v/>
      </c>
      <c r="AF1877" s="69" t="str">
        <f>IF(OR(H1877="",S1877=""),"",S1877-(SUM(L1877,M1877)*INDEX(D.1[Đơn giá],MATCH(H1877,D.1[Tên sản phẩm],0))))</f>
        <v/>
      </c>
      <c r="AG1877" s="90" t="str">
        <f t="shared" ca="1" si="440"/>
        <v/>
      </c>
      <c r="AH1877" s="90"/>
    </row>
    <row r="1878" spans="2:34" ht="27.75" customHeight="1" x14ac:dyDescent="0.2">
      <c r="B1878" s="154">
        <f t="shared" si="441"/>
        <v>1875</v>
      </c>
      <c r="C1878" s="155" t="str">
        <f t="shared" ca="1" si="442"/>
        <v/>
      </c>
      <c r="D1878" s="156" t="str">
        <f t="shared" ca="1" si="443"/>
        <v/>
      </c>
      <c r="E1878" s="157" t="str">
        <f t="shared" ca="1" si="444"/>
        <v/>
      </c>
      <c r="F1878" s="157"/>
      <c r="G1878" s="158" t="str">
        <f t="shared" ca="1" si="445"/>
        <v/>
      </c>
      <c r="H1878" s="159"/>
      <c r="I1878" s="160" t="str">
        <f>IF(H1878="","",INDEX(D.1[Quy cách],MATCH(H1878,D.1[Tên sản phẩm],0)))</f>
        <v/>
      </c>
      <c r="J1878" s="35" t="str">
        <f>IF(H1878="","",INDEX(D.1[ĐVT],MATCH(H1878,D.1[Tên sản phẩm],0)))</f>
        <v/>
      </c>
      <c r="K1878" s="163" t="str">
        <f>IF(H1878="","",INDEX(D.1[Đơn giá bán
(Tham khảo)],MATCH(H1878,D.1[Tên sản phẩm],0)))</f>
        <v/>
      </c>
      <c r="L1878" s="162"/>
      <c r="M1878" s="159"/>
      <c r="N1878" s="159"/>
      <c r="O1878" s="159"/>
      <c r="P1878" s="163" t="str">
        <f t="shared" si="446"/>
        <v/>
      </c>
      <c r="Q1878" s="164"/>
      <c r="R1878" s="162"/>
      <c r="S1878" s="163" t="str">
        <f t="shared" si="447"/>
        <v/>
      </c>
      <c r="T1878" s="164" t="str">
        <f t="shared" ca="1" si="448"/>
        <v/>
      </c>
      <c r="U1878" s="163" t="str">
        <f t="shared" si="449"/>
        <v/>
      </c>
      <c r="V1878" s="163" t="str">
        <f ca="1">IF(AND(C1878&lt;&gt;"",C1878&lt;&gt;OFFSET(C1878,1,0)),SUMIFS(B.2[Giá có thuế],B.2[Số ĐK],C1878),"")</f>
        <v/>
      </c>
      <c r="W1878" s="159"/>
      <c r="X1878" s="161" t="str">
        <f>IF(W1878="","",'Thông Tin Chung'!$L$3)</f>
        <v/>
      </c>
      <c r="Y1878" s="163" t="str">
        <f t="shared" ca="1" si="450"/>
        <v/>
      </c>
      <c r="Z1878" s="165"/>
      <c r="AA1878" s="155" t="str">
        <f ca="1">IF(C1878="","",IF(OR(D1878&lt;NgayBatDau,D1878&gt;NgayKetThuc),"Ngày tháng phải nằm trong kỳ báo cáo",IF(AND(G1878&lt;&gt;"",COUNTIF(D.2[Tên khách hàng],G1878)=0),"Tên KH chưa khai báo trong DSKH",IF(AND(H1878&lt;&gt;"",COUNTIF(D.1[Tên sản phẩm],H1878)=0),"SP này chưa khai báo trong DSSP",""))))</f>
        <v/>
      </c>
      <c r="AB1878" s="23" t="str">
        <f t="shared" ca="1" si="436"/>
        <v/>
      </c>
      <c r="AC1878" s="23" t="str">
        <f t="shared" ca="1" si="437"/>
        <v/>
      </c>
      <c r="AD1878" s="23" t="str">
        <f t="shared" ca="1" si="438"/>
        <v/>
      </c>
      <c r="AE1878" s="68" t="str">
        <f t="shared" ca="1" si="439"/>
        <v/>
      </c>
      <c r="AF1878" s="69" t="str">
        <f>IF(OR(H1878="",S1878=""),"",S1878-(SUM(L1878,M1878)*INDEX(D.1[Đơn giá],MATCH(H1878,D.1[Tên sản phẩm],0))))</f>
        <v/>
      </c>
      <c r="AG1878" s="90" t="str">
        <f t="shared" ca="1" si="440"/>
        <v/>
      </c>
      <c r="AH1878" s="90"/>
    </row>
    <row r="1879" spans="2:34" ht="27.75" customHeight="1" x14ac:dyDescent="0.2">
      <c r="B1879" s="154">
        <f t="shared" si="441"/>
        <v>1876</v>
      </c>
      <c r="C1879" s="155" t="str">
        <f t="shared" ca="1" si="442"/>
        <v/>
      </c>
      <c r="D1879" s="156" t="str">
        <f t="shared" ca="1" si="443"/>
        <v/>
      </c>
      <c r="E1879" s="157" t="str">
        <f t="shared" ca="1" si="444"/>
        <v/>
      </c>
      <c r="F1879" s="157"/>
      <c r="G1879" s="158" t="str">
        <f t="shared" ca="1" si="445"/>
        <v/>
      </c>
      <c r="H1879" s="159"/>
      <c r="I1879" s="160" t="str">
        <f>IF(H1879="","",INDEX(D.1[Quy cách],MATCH(H1879,D.1[Tên sản phẩm],0)))</f>
        <v/>
      </c>
      <c r="J1879" s="35" t="str">
        <f>IF(H1879="","",INDEX(D.1[ĐVT],MATCH(H1879,D.1[Tên sản phẩm],0)))</f>
        <v/>
      </c>
      <c r="K1879" s="163" t="str">
        <f>IF(H1879="","",INDEX(D.1[Đơn giá bán
(Tham khảo)],MATCH(H1879,D.1[Tên sản phẩm],0)))</f>
        <v/>
      </c>
      <c r="L1879" s="162"/>
      <c r="M1879" s="159"/>
      <c r="N1879" s="159"/>
      <c r="O1879" s="159"/>
      <c r="P1879" s="163" t="str">
        <f t="shared" si="446"/>
        <v/>
      </c>
      <c r="Q1879" s="164"/>
      <c r="R1879" s="162"/>
      <c r="S1879" s="163" t="str">
        <f t="shared" si="447"/>
        <v/>
      </c>
      <c r="T1879" s="164" t="str">
        <f t="shared" ca="1" si="448"/>
        <v/>
      </c>
      <c r="U1879" s="163" t="str">
        <f t="shared" si="449"/>
        <v/>
      </c>
      <c r="V1879" s="163" t="str">
        <f ca="1">IF(AND(C1879&lt;&gt;"",C1879&lt;&gt;OFFSET(C1879,1,0)),SUMIFS(B.2[Giá có thuế],B.2[Số ĐK],C1879),"")</f>
        <v/>
      </c>
      <c r="W1879" s="159"/>
      <c r="X1879" s="161" t="str">
        <f>IF(W1879="","",'Thông Tin Chung'!$L$3)</f>
        <v/>
      </c>
      <c r="Y1879" s="163" t="str">
        <f t="shared" ca="1" si="450"/>
        <v/>
      </c>
      <c r="Z1879" s="165"/>
      <c r="AA1879" s="155" t="str">
        <f ca="1">IF(C1879="","",IF(OR(D1879&lt;NgayBatDau,D1879&gt;NgayKetThuc),"Ngày tháng phải nằm trong kỳ báo cáo",IF(AND(G1879&lt;&gt;"",COUNTIF(D.2[Tên khách hàng],G1879)=0),"Tên KH chưa khai báo trong DSKH",IF(AND(H1879&lt;&gt;"",COUNTIF(D.1[Tên sản phẩm],H1879)=0),"SP này chưa khai báo trong DSSP",""))))</f>
        <v/>
      </c>
      <c r="AB1879" s="23" t="str">
        <f t="shared" ca="1" si="436"/>
        <v/>
      </c>
      <c r="AC1879" s="23" t="str">
        <f t="shared" ca="1" si="437"/>
        <v/>
      </c>
      <c r="AD1879" s="23" t="str">
        <f t="shared" ca="1" si="438"/>
        <v/>
      </c>
      <c r="AE1879" s="68" t="str">
        <f t="shared" ca="1" si="439"/>
        <v/>
      </c>
      <c r="AF1879" s="69" t="str">
        <f>IF(OR(H1879="",S1879=""),"",S1879-(SUM(L1879,M1879)*INDEX(D.1[Đơn giá],MATCH(H1879,D.1[Tên sản phẩm],0))))</f>
        <v/>
      </c>
      <c r="AG1879" s="90" t="str">
        <f t="shared" ca="1" si="440"/>
        <v/>
      </c>
      <c r="AH1879" s="90"/>
    </row>
    <row r="1880" spans="2:34" ht="27.75" customHeight="1" x14ac:dyDescent="0.2">
      <c r="B1880" s="154">
        <f t="shared" si="441"/>
        <v>1877</v>
      </c>
      <c r="C1880" s="155" t="str">
        <f t="shared" ca="1" si="442"/>
        <v/>
      </c>
      <c r="D1880" s="156" t="str">
        <f t="shared" ca="1" si="443"/>
        <v/>
      </c>
      <c r="E1880" s="157" t="str">
        <f t="shared" ca="1" si="444"/>
        <v/>
      </c>
      <c r="F1880" s="157"/>
      <c r="G1880" s="158" t="str">
        <f t="shared" ca="1" si="445"/>
        <v/>
      </c>
      <c r="H1880" s="159"/>
      <c r="I1880" s="160" t="str">
        <f>IF(H1880="","",INDEX(D.1[Quy cách],MATCH(H1880,D.1[Tên sản phẩm],0)))</f>
        <v/>
      </c>
      <c r="J1880" s="35" t="str">
        <f>IF(H1880="","",INDEX(D.1[ĐVT],MATCH(H1880,D.1[Tên sản phẩm],0)))</f>
        <v/>
      </c>
      <c r="K1880" s="163" t="str">
        <f>IF(H1880="","",INDEX(D.1[Đơn giá bán
(Tham khảo)],MATCH(H1880,D.1[Tên sản phẩm],0)))</f>
        <v/>
      </c>
      <c r="L1880" s="162"/>
      <c r="M1880" s="159"/>
      <c r="N1880" s="159"/>
      <c r="O1880" s="159"/>
      <c r="P1880" s="163" t="str">
        <f t="shared" si="446"/>
        <v/>
      </c>
      <c r="Q1880" s="164"/>
      <c r="R1880" s="162"/>
      <c r="S1880" s="163" t="str">
        <f t="shared" si="447"/>
        <v/>
      </c>
      <c r="T1880" s="164" t="str">
        <f t="shared" ca="1" si="448"/>
        <v/>
      </c>
      <c r="U1880" s="163" t="str">
        <f t="shared" si="449"/>
        <v/>
      </c>
      <c r="V1880" s="163" t="str">
        <f ca="1">IF(AND(C1880&lt;&gt;"",C1880&lt;&gt;OFFSET(C1880,1,0)),SUMIFS(B.2[Giá có thuế],B.2[Số ĐK],C1880),"")</f>
        <v/>
      </c>
      <c r="W1880" s="159"/>
      <c r="X1880" s="161" t="str">
        <f>IF(W1880="","",'Thông Tin Chung'!$L$3)</f>
        <v/>
      </c>
      <c r="Y1880" s="163" t="str">
        <f t="shared" ca="1" si="450"/>
        <v/>
      </c>
      <c r="Z1880" s="165"/>
      <c r="AA1880" s="155" t="str">
        <f ca="1">IF(C1880="","",IF(OR(D1880&lt;NgayBatDau,D1880&gt;NgayKetThuc),"Ngày tháng phải nằm trong kỳ báo cáo",IF(AND(G1880&lt;&gt;"",COUNTIF(D.2[Tên khách hàng],G1880)=0),"Tên KH chưa khai báo trong DSKH",IF(AND(H1880&lt;&gt;"",COUNTIF(D.1[Tên sản phẩm],H1880)=0),"SP này chưa khai báo trong DSSP",""))))</f>
        <v/>
      </c>
      <c r="AB1880" s="23" t="str">
        <f t="shared" ca="1" si="436"/>
        <v/>
      </c>
      <c r="AC1880" s="23" t="str">
        <f t="shared" ca="1" si="437"/>
        <v/>
      </c>
      <c r="AD1880" s="23" t="str">
        <f t="shared" ca="1" si="438"/>
        <v/>
      </c>
      <c r="AE1880" s="68" t="str">
        <f t="shared" ca="1" si="439"/>
        <v/>
      </c>
      <c r="AF1880" s="69" t="str">
        <f>IF(OR(H1880="",S1880=""),"",S1880-(SUM(L1880,M1880)*INDEX(D.1[Đơn giá],MATCH(H1880,D.1[Tên sản phẩm],0))))</f>
        <v/>
      </c>
      <c r="AG1880" s="90" t="str">
        <f t="shared" ca="1" si="440"/>
        <v/>
      </c>
      <c r="AH1880" s="90"/>
    </row>
    <row r="1881" spans="2:34" ht="27.75" customHeight="1" x14ac:dyDescent="0.2">
      <c r="B1881" s="154">
        <f t="shared" si="441"/>
        <v>1878</v>
      </c>
      <c r="C1881" s="155" t="str">
        <f t="shared" ca="1" si="442"/>
        <v/>
      </c>
      <c r="D1881" s="156" t="str">
        <f t="shared" ca="1" si="443"/>
        <v/>
      </c>
      <c r="E1881" s="157" t="str">
        <f t="shared" ca="1" si="444"/>
        <v/>
      </c>
      <c r="F1881" s="157"/>
      <c r="G1881" s="158" t="str">
        <f t="shared" ca="1" si="445"/>
        <v/>
      </c>
      <c r="H1881" s="159"/>
      <c r="I1881" s="160" t="str">
        <f>IF(H1881="","",INDEX(D.1[Quy cách],MATCH(H1881,D.1[Tên sản phẩm],0)))</f>
        <v/>
      </c>
      <c r="J1881" s="35" t="str">
        <f>IF(H1881="","",INDEX(D.1[ĐVT],MATCH(H1881,D.1[Tên sản phẩm],0)))</f>
        <v/>
      </c>
      <c r="K1881" s="163" t="str">
        <f>IF(H1881="","",INDEX(D.1[Đơn giá bán
(Tham khảo)],MATCH(H1881,D.1[Tên sản phẩm],0)))</f>
        <v/>
      </c>
      <c r="L1881" s="162"/>
      <c r="M1881" s="159"/>
      <c r="N1881" s="159"/>
      <c r="O1881" s="159"/>
      <c r="P1881" s="163" t="str">
        <f t="shared" si="446"/>
        <v/>
      </c>
      <c r="Q1881" s="164"/>
      <c r="R1881" s="162"/>
      <c r="S1881" s="163" t="str">
        <f t="shared" si="447"/>
        <v/>
      </c>
      <c r="T1881" s="164" t="str">
        <f t="shared" ca="1" si="448"/>
        <v/>
      </c>
      <c r="U1881" s="163" t="str">
        <f t="shared" si="449"/>
        <v/>
      </c>
      <c r="V1881" s="163" t="str">
        <f ca="1">IF(AND(C1881&lt;&gt;"",C1881&lt;&gt;OFFSET(C1881,1,0)),SUMIFS(B.2[Giá có thuế],B.2[Số ĐK],C1881),"")</f>
        <v/>
      </c>
      <c r="W1881" s="159"/>
      <c r="X1881" s="161" t="str">
        <f>IF(W1881="","",'Thông Tin Chung'!$L$3)</f>
        <v/>
      </c>
      <c r="Y1881" s="163" t="str">
        <f t="shared" ca="1" si="450"/>
        <v/>
      </c>
      <c r="Z1881" s="165"/>
      <c r="AA1881" s="155" t="str">
        <f ca="1">IF(C1881="","",IF(OR(D1881&lt;NgayBatDau,D1881&gt;NgayKetThuc),"Ngày tháng phải nằm trong kỳ báo cáo",IF(AND(G1881&lt;&gt;"",COUNTIF(D.2[Tên khách hàng],G1881)=0),"Tên KH chưa khai báo trong DSKH",IF(AND(H1881&lt;&gt;"",COUNTIF(D.1[Tên sản phẩm],H1881)=0),"SP này chưa khai báo trong DSSP",""))))</f>
        <v/>
      </c>
      <c r="AB1881" s="23" t="str">
        <f t="shared" ca="1" si="436"/>
        <v/>
      </c>
      <c r="AC1881" s="23" t="str">
        <f t="shared" ca="1" si="437"/>
        <v/>
      </c>
      <c r="AD1881" s="23" t="str">
        <f t="shared" ca="1" si="438"/>
        <v/>
      </c>
      <c r="AE1881" s="68" t="str">
        <f t="shared" ca="1" si="439"/>
        <v/>
      </c>
      <c r="AF1881" s="69" t="str">
        <f>IF(OR(H1881="",S1881=""),"",S1881-(SUM(L1881,M1881)*INDEX(D.1[Đơn giá],MATCH(H1881,D.1[Tên sản phẩm],0))))</f>
        <v/>
      </c>
      <c r="AG1881" s="90" t="str">
        <f t="shared" ca="1" si="440"/>
        <v/>
      </c>
      <c r="AH1881" s="90"/>
    </row>
    <row r="1882" spans="2:34" ht="27.75" customHeight="1" x14ac:dyDescent="0.2">
      <c r="B1882" s="154">
        <f t="shared" si="441"/>
        <v>1879</v>
      </c>
      <c r="C1882" s="155" t="str">
        <f t="shared" ca="1" si="442"/>
        <v/>
      </c>
      <c r="D1882" s="156" t="str">
        <f t="shared" ca="1" si="443"/>
        <v/>
      </c>
      <c r="E1882" s="157" t="str">
        <f t="shared" ca="1" si="444"/>
        <v/>
      </c>
      <c r="F1882" s="157"/>
      <c r="G1882" s="158" t="str">
        <f t="shared" ca="1" si="445"/>
        <v/>
      </c>
      <c r="H1882" s="159"/>
      <c r="I1882" s="160" t="str">
        <f>IF(H1882="","",INDEX(D.1[Quy cách],MATCH(H1882,D.1[Tên sản phẩm],0)))</f>
        <v/>
      </c>
      <c r="J1882" s="35" t="str">
        <f>IF(H1882="","",INDEX(D.1[ĐVT],MATCH(H1882,D.1[Tên sản phẩm],0)))</f>
        <v/>
      </c>
      <c r="K1882" s="163" t="str">
        <f>IF(H1882="","",INDEX(D.1[Đơn giá bán
(Tham khảo)],MATCH(H1882,D.1[Tên sản phẩm],0)))</f>
        <v/>
      </c>
      <c r="L1882" s="162"/>
      <c r="M1882" s="159"/>
      <c r="N1882" s="159"/>
      <c r="O1882" s="159"/>
      <c r="P1882" s="163" t="str">
        <f t="shared" si="446"/>
        <v/>
      </c>
      <c r="Q1882" s="164"/>
      <c r="R1882" s="162"/>
      <c r="S1882" s="163" t="str">
        <f t="shared" si="447"/>
        <v/>
      </c>
      <c r="T1882" s="164" t="str">
        <f t="shared" ca="1" si="448"/>
        <v/>
      </c>
      <c r="U1882" s="163" t="str">
        <f t="shared" si="449"/>
        <v/>
      </c>
      <c r="V1882" s="163" t="str">
        <f ca="1">IF(AND(C1882&lt;&gt;"",C1882&lt;&gt;OFFSET(C1882,1,0)),SUMIFS(B.2[Giá có thuế],B.2[Số ĐK],C1882),"")</f>
        <v/>
      </c>
      <c r="W1882" s="159"/>
      <c r="X1882" s="161" t="str">
        <f>IF(W1882="","",'Thông Tin Chung'!$L$3)</f>
        <v/>
      </c>
      <c r="Y1882" s="163" t="str">
        <f t="shared" ca="1" si="450"/>
        <v/>
      </c>
      <c r="Z1882" s="165"/>
      <c r="AA1882" s="155" t="str">
        <f ca="1">IF(C1882="","",IF(OR(D1882&lt;NgayBatDau,D1882&gt;NgayKetThuc),"Ngày tháng phải nằm trong kỳ báo cáo",IF(AND(G1882&lt;&gt;"",COUNTIF(D.2[Tên khách hàng],G1882)=0),"Tên KH chưa khai báo trong DSKH",IF(AND(H1882&lt;&gt;"",COUNTIF(D.1[Tên sản phẩm],H1882)=0),"SP này chưa khai báo trong DSSP",""))))</f>
        <v/>
      </c>
      <c r="AB1882" s="23" t="str">
        <f t="shared" ca="1" si="436"/>
        <v/>
      </c>
      <c r="AC1882" s="23" t="str">
        <f t="shared" ca="1" si="437"/>
        <v/>
      </c>
      <c r="AD1882" s="23" t="str">
        <f t="shared" ca="1" si="438"/>
        <v/>
      </c>
      <c r="AE1882" s="68" t="str">
        <f t="shared" ca="1" si="439"/>
        <v/>
      </c>
      <c r="AF1882" s="69" t="str">
        <f>IF(OR(H1882="",S1882=""),"",S1882-(SUM(L1882,M1882)*INDEX(D.1[Đơn giá],MATCH(H1882,D.1[Tên sản phẩm],0))))</f>
        <v/>
      </c>
      <c r="AG1882" s="90" t="str">
        <f t="shared" ca="1" si="440"/>
        <v/>
      </c>
      <c r="AH1882" s="90"/>
    </row>
    <row r="1883" spans="2:34" ht="27.75" customHeight="1" x14ac:dyDescent="0.2">
      <c r="B1883" s="154">
        <f t="shared" si="441"/>
        <v>1880</v>
      </c>
      <c r="C1883" s="155" t="str">
        <f t="shared" ca="1" si="442"/>
        <v/>
      </c>
      <c r="D1883" s="156" t="str">
        <f t="shared" ca="1" si="443"/>
        <v/>
      </c>
      <c r="E1883" s="157" t="str">
        <f t="shared" ca="1" si="444"/>
        <v/>
      </c>
      <c r="F1883" s="157"/>
      <c r="G1883" s="158" t="str">
        <f t="shared" ca="1" si="445"/>
        <v/>
      </c>
      <c r="H1883" s="159"/>
      <c r="I1883" s="160" t="str">
        <f>IF(H1883="","",INDEX(D.1[Quy cách],MATCH(H1883,D.1[Tên sản phẩm],0)))</f>
        <v/>
      </c>
      <c r="J1883" s="35" t="str">
        <f>IF(H1883="","",INDEX(D.1[ĐVT],MATCH(H1883,D.1[Tên sản phẩm],0)))</f>
        <v/>
      </c>
      <c r="K1883" s="163" t="str">
        <f>IF(H1883="","",INDEX(D.1[Đơn giá bán
(Tham khảo)],MATCH(H1883,D.1[Tên sản phẩm],0)))</f>
        <v/>
      </c>
      <c r="L1883" s="162"/>
      <c r="M1883" s="159"/>
      <c r="N1883" s="159"/>
      <c r="O1883" s="159"/>
      <c r="P1883" s="163" t="str">
        <f t="shared" si="446"/>
        <v/>
      </c>
      <c r="Q1883" s="164"/>
      <c r="R1883" s="162"/>
      <c r="S1883" s="163" t="str">
        <f t="shared" si="447"/>
        <v/>
      </c>
      <c r="T1883" s="164" t="str">
        <f t="shared" ca="1" si="448"/>
        <v/>
      </c>
      <c r="U1883" s="163" t="str">
        <f t="shared" si="449"/>
        <v/>
      </c>
      <c r="V1883" s="163" t="str">
        <f ca="1">IF(AND(C1883&lt;&gt;"",C1883&lt;&gt;OFFSET(C1883,1,0)),SUMIFS(B.2[Giá có thuế],B.2[Số ĐK],C1883),"")</f>
        <v/>
      </c>
      <c r="W1883" s="159"/>
      <c r="X1883" s="161" t="str">
        <f>IF(W1883="","",'Thông Tin Chung'!$L$3)</f>
        <v/>
      </c>
      <c r="Y1883" s="163" t="str">
        <f t="shared" ca="1" si="450"/>
        <v/>
      </c>
      <c r="Z1883" s="165"/>
      <c r="AA1883" s="155" t="str">
        <f ca="1">IF(C1883="","",IF(OR(D1883&lt;NgayBatDau,D1883&gt;NgayKetThuc),"Ngày tháng phải nằm trong kỳ báo cáo",IF(AND(G1883&lt;&gt;"",COUNTIF(D.2[Tên khách hàng],G1883)=0),"Tên KH chưa khai báo trong DSKH",IF(AND(H1883&lt;&gt;"",COUNTIF(D.1[Tên sản phẩm],H1883)=0),"SP này chưa khai báo trong DSSP",""))))</f>
        <v/>
      </c>
      <c r="AB1883" s="23" t="str">
        <f t="shared" ca="1" si="436"/>
        <v/>
      </c>
      <c r="AC1883" s="23" t="str">
        <f t="shared" ca="1" si="437"/>
        <v/>
      </c>
      <c r="AD1883" s="23" t="str">
        <f t="shared" ca="1" si="438"/>
        <v/>
      </c>
      <c r="AE1883" s="68" t="str">
        <f t="shared" ca="1" si="439"/>
        <v/>
      </c>
      <c r="AF1883" s="69" t="str">
        <f>IF(OR(H1883="",S1883=""),"",S1883-(SUM(L1883,M1883)*INDEX(D.1[Đơn giá],MATCH(H1883,D.1[Tên sản phẩm],0))))</f>
        <v/>
      </c>
      <c r="AG1883" s="90" t="str">
        <f t="shared" ca="1" si="440"/>
        <v/>
      </c>
      <c r="AH1883" s="90"/>
    </row>
    <row r="1884" spans="2:34" ht="27.75" customHeight="1" x14ac:dyDescent="0.2">
      <c r="B1884" s="154">
        <f t="shared" si="441"/>
        <v>1881</v>
      </c>
      <c r="C1884" s="155" t="str">
        <f t="shared" ca="1" si="442"/>
        <v/>
      </c>
      <c r="D1884" s="156" t="str">
        <f t="shared" ca="1" si="443"/>
        <v/>
      </c>
      <c r="E1884" s="157" t="str">
        <f t="shared" ca="1" si="444"/>
        <v/>
      </c>
      <c r="F1884" s="157"/>
      <c r="G1884" s="158" t="str">
        <f t="shared" ca="1" si="445"/>
        <v/>
      </c>
      <c r="H1884" s="159"/>
      <c r="I1884" s="160" t="str">
        <f>IF(H1884="","",INDEX(D.1[Quy cách],MATCH(H1884,D.1[Tên sản phẩm],0)))</f>
        <v/>
      </c>
      <c r="J1884" s="35" t="str">
        <f>IF(H1884="","",INDEX(D.1[ĐVT],MATCH(H1884,D.1[Tên sản phẩm],0)))</f>
        <v/>
      </c>
      <c r="K1884" s="163" t="str">
        <f>IF(H1884="","",INDEX(D.1[Đơn giá bán
(Tham khảo)],MATCH(H1884,D.1[Tên sản phẩm],0)))</f>
        <v/>
      </c>
      <c r="L1884" s="162"/>
      <c r="M1884" s="159"/>
      <c r="N1884" s="159"/>
      <c r="O1884" s="159"/>
      <c r="P1884" s="163" t="str">
        <f t="shared" si="446"/>
        <v/>
      </c>
      <c r="Q1884" s="164"/>
      <c r="R1884" s="162"/>
      <c r="S1884" s="163" t="str">
        <f t="shared" si="447"/>
        <v/>
      </c>
      <c r="T1884" s="164" t="str">
        <f t="shared" ca="1" si="448"/>
        <v/>
      </c>
      <c r="U1884" s="163" t="str">
        <f t="shared" si="449"/>
        <v/>
      </c>
      <c r="V1884" s="163" t="str">
        <f ca="1">IF(AND(C1884&lt;&gt;"",C1884&lt;&gt;OFFSET(C1884,1,0)),SUMIFS(B.2[Giá có thuế],B.2[Số ĐK],C1884),"")</f>
        <v/>
      </c>
      <c r="W1884" s="159"/>
      <c r="X1884" s="161" t="str">
        <f>IF(W1884="","",'Thông Tin Chung'!$L$3)</f>
        <v/>
      </c>
      <c r="Y1884" s="163" t="str">
        <f t="shared" ca="1" si="450"/>
        <v/>
      </c>
      <c r="Z1884" s="165"/>
      <c r="AA1884" s="155" t="str">
        <f ca="1">IF(C1884="","",IF(OR(D1884&lt;NgayBatDau,D1884&gt;NgayKetThuc),"Ngày tháng phải nằm trong kỳ báo cáo",IF(AND(G1884&lt;&gt;"",COUNTIF(D.2[Tên khách hàng],G1884)=0),"Tên KH chưa khai báo trong DSKH",IF(AND(H1884&lt;&gt;"",COUNTIF(D.1[Tên sản phẩm],H1884)=0),"SP này chưa khai báo trong DSSP",""))))</f>
        <v/>
      </c>
      <c r="AB1884" s="23" t="str">
        <f t="shared" ca="1" si="436"/>
        <v/>
      </c>
      <c r="AC1884" s="23" t="str">
        <f t="shared" ca="1" si="437"/>
        <v/>
      </c>
      <c r="AD1884" s="23" t="str">
        <f t="shared" ca="1" si="438"/>
        <v/>
      </c>
      <c r="AE1884" s="68" t="str">
        <f t="shared" ca="1" si="439"/>
        <v/>
      </c>
      <c r="AF1884" s="69" t="str">
        <f>IF(OR(H1884="",S1884=""),"",S1884-(SUM(L1884,M1884)*INDEX(D.1[Đơn giá],MATCH(H1884,D.1[Tên sản phẩm],0))))</f>
        <v/>
      </c>
      <c r="AG1884" s="90" t="str">
        <f t="shared" ca="1" si="440"/>
        <v/>
      </c>
      <c r="AH1884" s="90"/>
    </row>
    <row r="1885" spans="2:34" ht="27.75" customHeight="1" x14ac:dyDescent="0.2">
      <c r="B1885" s="154">
        <f t="shared" si="441"/>
        <v>1882</v>
      </c>
      <c r="C1885" s="155" t="str">
        <f t="shared" ca="1" si="442"/>
        <v/>
      </c>
      <c r="D1885" s="156" t="str">
        <f t="shared" ca="1" si="443"/>
        <v/>
      </c>
      <c r="E1885" s="157" t="str">
        <f t="shared" ca="1" si="444"/>
        <v/>
      </c>
      <c r="F1885" s="157"/>
      <c r="G1885" s="158" t="str">
        <f t="shared" ca="1" si="445"/>
        <v/>
      </c>
      <c r="H1885" s="159"/>
      <c r="I1885" s="160" t="str">
        <f>IF(H1885="","",INDEX(D.1[Quy cách],MATCH(H1885,D.1[Tên sản phẩm],0)))</f>
        <v/>
      </c>
      <c r="J1885" s="35" t="str">
        <f>IF(H1885="","",INDEX(D.1[ĐVT],MATCH(H1885,D.1[Tên sản phẩm],0)))</f>
        <v/>
      </c>
      <c r="K1885" s="163" t="str">
        <f>IF(H1885="","",INDEX(D.1[Đơn giá bán
(Tham khảo)],MATCH(H1885,D.1[Tên sản phẩm],0)))</f>
        <v/>
      </c>
      <c r="L1885" s="162"/>
      <c r="M1885" s="159"/>
      <c r="N1885" s="159"/>
      <c r="O1885" s="159"/>
      <c r="P1885" s="163" t="str">
        <f t="shared" si="446"/>
        <v/>
      </c>
      <c r="Q1885" s="164"/>
      <c r="R1885" s="162"/>
      <c r="S1885" s="163" t="str">
        <f t="shared" si="447"/>
        <v/>
      </c>
      <c r="T1885" s="164" t="str">
        <f t="shared" ca="1" si="448"/>
        <v/>
      </c>
      <c r="U1885" s="163" t="str">
        <f t="shared" si="449"/>
        <v/>
      </c>
      <c r="V1885" s="163" t="str">
        <f ca="1">IF(AND(C1885&lt;&gt;"",C1885&lt;&gt;OFFSET(C1885,1,0)),SUMIFS(B.2[Giá có thuế],B.2[Số ĐK],C1885),"")</f>
        <v/>
      </c>
      <c r="W1885" s="159"/>
      <c r="X1885" s="161" t="str">
        <f>IF(W1885="","",'Thông Tin Chung'!$L$3)</f>
        <v/>
      </c>
      <c r="Y1885" s="163" t="str">
        <f t="shared" ca="1" si="450"/>
        <v/>
      </c>
      <c r="Z1885" s="165"/>
      <c r="AA1885" s="155" t="str">
        <f ca="1">IF(C1885="","",IF(OR(D1885&lt;NgayBatDau,D1885&gt;NgayKetThuc),"Ngày tháng phải nằm trong kỳ báo cáo",IF(AND(G1885&lt;&gt;"",COUNTIF(D.2[Tên khách hàng],G1885)=0),"Tên KH chưa khai báo trong DSKH",IF(AND(H1885&lt;&gt;"",COUNTIF(D.1[Tên sản phẩm],H1885)=0),"SP này chưa khai báo trong DSSP",""))))</f>
        <v/>
      </c>
      <c r="AB1885" s="23" t="str">
        <f t="shared" ca="1" si="436"/>
        <v/>
      </c>
      <c r="AC1885" s="23" t="str">
        <f t="shared" ca="1" si="437"/>
        <v/>
      </c>
      <c r="AD1885" s="23" t="str">
        <f t="shared" ca="1" si="438"/>
        <v/>
      </c>
      <c r="AE1885" s="68" t="str">
        <f t="shared" ca="1" si="439"/>
        <v/>
      </c>
      <c r="AF1885" s="69" t="str">
        <f>IF(OR(H1885="",S1885=""),"",S1885-(SUM(L1885,M1885)*INDEX(D.1[Đơn giá],MATCH(H1885,D.1[Tên sản phẩm],0))))</f>
        <v/>
      </c>
      <c r="AG1885" s="90" t="str">
        <f t="shared" ca="1" si="440"/>
        <v/>
      </c>
      <c r="AH1885" s="90"/>
    </row>
    <row r="1886" spans="2:34" ht="27.75" customHeight="1" x14ac:dyDescent="0.2">
      <c r="B1886" s="154">
        <f t="shared" si="441"/>
        <v>1883</v>
      </c>
      <c r="C1886" s="155" t="str">
        <f t="shared" ca="1" si="442"/>
        <v/>
      </c>
      <c r="D1886" s="156" t="str">
        <f t="shared" ca="1" si="443"/>
        <v/>
      </c>
      <c r="E1886" s="157" t="str">
        <f t="shared" ca="1" si="444"/>
        <v/>
      </c>
      <c r="F1886" s="157"/>
      <c r="G1886" s="158" t="str">
        <f t="shared" ca="1" si="445"/>
        <v/>
      </c>
      <c r="H1886" s="159"/>
      <c r="I1886" s="160" t="str">
        <f>IF(H1886="","",INDEX(D.1[Quy cách],MATCH(H1886,D.1[Tên sản phẩm],0)))</f>
        <v/>
      </c>
      <c r="J1886" s="35" t="str">
        <f>IF(H1886="","",INDEX(D.1[ĐVT],MATCH(H1886,D.1[Tên sản phẩm],0)))</f>
        <v/>
      </c>
      <c r="K1886" s="163" t="str">
        <f>IF(H1886="","",INDEX(D.1[Đơn giá bán
(Tham khảo)],MATCH(H1886,D.1[Tên sản phẩm],0)))</f>
        <v/>
      </c>
      <c r="L1886" s="162"/>
      <c r="M1886" s="159"/>
      <c r="N1886" s="159"/>
      <c r="O1886" s="159"/>
      <c r="P1886" s="163" t="str">
        <f t="shared" si="446"/>
        <v/>
      </c>
      <c r="Q1886" s="164"/>
      <c r="R1886" s="162"/>
      <c r="S1886" s="163" t="str">
        <f t="shared" si="447"/>
        <v/>
      </c>
      <c r="T1886" s="164" t="str">
        <f t="shared" ca="1" si="448"/>
        <v/>
      </c>
      <c r="U1886" s="163" t="str">
        <f t="shared" si="449"/>
        <v/>
      </c>
      <c r="V1886" s="163" t="str">
        <f ca="1">IF(AND(C1886&lt;&gt;"",C1886&lt;&gt;OFFSET(C1886,1,0)),SUMIFS(B.2[Giá có thuế],B.2[Số ĐK],C1886),"")</f>
        <v/>
      </c>
      <c r="W1886" s="159"/>
      <c r="X1886" s="161" t="str">
        <f>IF(W1886="","",'Thông Tin Chung'!$L$3)</f>
        <v/>
      </c>
      <c r="Y1886" s="163" t="str">
        <f t="shared" ca="1" si="450"/>
        <v/>
      </c>
      <c r="Z1886" s="165"/>
      <c r="AA1886" s="155" t="str">
        <f ca="1">IF(C1886="","",IF(OR(D1886&lt;NgayBatDau,D1886&gt;NgayKetThuc),"Ngày tháng phải nằm trong kỳ báo cáo",IF(AND(G1886&lt;&gt;"",COUNTIF(D.2[Tên khách hàng],G1886)=0),"Tên KH chưa khai báo trong DSKH",IF(AND(H1886&lt;&gt;"",COUNTIF(D.1[Tên sản phẩm],H1886)=0),"SP này chưa khai báo trong DSSP",""))))</f>
        <v/>
      </c>
      <c r="AB1886" s="23" t="str">
        <f t="shared" ca="1" si="436"/>
        <v/>
      </c>
      <c r="AC1886" s="23" t="str">
        <f t="shared" ca="1" si="437"/>
        <v/>
      </c>
      <c r="AD1886" s="23" t="str">
        <f t="shared" ca="1" si="438"/>
        <v/>
      </c>
      <c r="AE1886" s="68" t="str">
        <f t="shared" ca="1" si="439"/>
        <v/>
      </c>
      <c r="AF1886" s="69" t="str">
        <f>IF(OR(H1886="",S1886=""),"",S1886-(SUM(L1886,M1886)*INDEX(D.1[Đơn giá],MATCH(H1886,D.1[Tên sản phẩm],0))))</f>
        <v/>
      </c>
      <c r="AG1886" s="90" t="str">
        <f t="shared" ca="1" si="440"/>
        <v/>
      </c>
      <c r="AH1886" s="90"/>
    </row>
    <row r="1887" spans="2:34" ht="27.75" customHeight="1" x14ac:dyDescent="0.2">
      <c r="B1887" s="154">
        <f t="shared" si="441"/>
        <v>1884</v>
      </c>
      <c r="C1887" s="155" t="str">
        <f t="shared" ca="1" si="442"/>
        <v/>
      </c>
      <c r="D1887" s="156" t="str">
        <f t="shared" ca="1" si="443"/>
        <v/>
      </c>
      <c r="E1887" s="157" t="str">
        <f t="shared" ca="1" si="444"/>
        <v/>
      </c>
      <c r="F1887" s="157"/>
      <c r="G1887" s="158" t="str">
        <f t="shared" ca="1" si="445"/>
        <v/>
      </c>
      <c r="H1887" s="159"/>
      <c r="I1887" s="160" t="str">
        <f>IF(H1887="","",INDEX(D.1[Quy cách],MATCH(H1887,D.1[Tên sản phẩm],0)))</f>
        <v/>
      </c>
      <c r="J1887" s="35" t="str">
        <f>IF(H1887="","",INDEX(D.1[ĐVT],MATCH(H1887,D.1[Tên sản phẩm],0)))</f>
        <v/>
      </c>
      <c r="K1887" s="163" t="str">
        <f>IF(H1887="","",INDEX(D.1[Đơn giá bán
(Tham khảo)],MATCH(H1887,D.1[Tên sản phẩm],0)))</f>
        <v/>
      </c>
      <c r="L1887" s="162"/>
      <c r="M1887" s="159"/>
      <c r="N1887" s="159"/>
      <c r="O1887" s="159"/>
      <c r="P1887" s="163" t="str">
        <f t="shared" si="446"/>
        <v/>
      </c>
      <c r="Q1887" s="164"/>
      <c r="R1887" s="162"/>
      <c r="S1887" s="163" t="str">
        <f t="shared" si="447"/>
        <v/>
      </c>
      <c r="T1887" s="164" t="str">
        <f t="shared" ca="1" si="448"/>
        <v/>
      </c>
      <c r="U1887" s="163" t="str">
        <f t="shared" si="449"/>
        <v/>
      </c>
      <c r="V1887" s="163" t="str">
        <f ca="1">IF(AND(C1887&lt;&gt;"",C1887&lt;&gt;OFFSET(C1887,1,0)),SUMIFS(B.2[Giá có thuế],B.2[Số ĐK],C1887),"")</f>
        <v/>
      </c>
      <c r="W1887" s="159"/>
      <c r="X1887" s="161" t="str">
        <f>IF(W1887="","",'Thông Tin Chung'!$L$3)</f>
        <v/>
      </c>
      <c r="Y1887" s="163" t="str">
        <f t="shared" ca="1" si="450"/>
        <v/>
      </c>
      <c r="Z1887" s="165"/>
      <c r="AA1887" s="155" t="str">
        <f ca="1">IF(C1887="","",IF(OR(D1887&lt;NgayBatDau,D1887&gt;NgayKetThuc),"Ngày tháng phải nằm trong kỳ báo cáo",IF(AND(G1887&lt;&gt;"",COUNTIF(D.2[Tên khách hàng],G1887)=0),"Tên KH chưa khai báo trong DSKH",IF(AND(H1887&lt;&gt;"",COUNTIF(D.1[Tên sản phẩm],H1887)=0),"SP này chưa khai báo trong DSSP",""))))</f>
        <v/>
      </c>
      <c r="AB1887" s="23" t="str">
        <f t="shared" ca="1" si="436"/>
        <v/>
      </c>
      <c r="AC1887" s="23" t="str">
        <f t="shared" ca="1" si="437"/>
        <v/>
      </c>
      <c r="AD1887" s="23" t="str">
        <f t="shared" ca="1" si="438"/>
        <v/>
      </c>
      <c r="AE1887" s="68" t="str">
        <f t="shared" ca="1" si="439"/>
        <v/>
      </c>
      <c r="AF1887" s="69" t="str">
        <f>IF(OR(H1887="",S1887=""),"",S1887-(SUM(L1887,M1887)*INDEX(D.1[Đơn giá],MATCH(H1887,D.1[Tên sản phẩm],0))))</f>
        <v/>
      </c>
      <c r="AG1887" s="90" t="str">
        <f t="shared" ca="1" si="440"/>
        <v/>
      </c>
      <c r="AH1887" s="90"/>
    </row>
    <row r="1888" spans="2:34" ht="27.75" customHeight="1" x14ac:dyDescent="0.2">
      <c r="B1888" s="154">
        <f t="shared" si="441"/>
        <v>1885</v>
      </c>
      <c r="C1888" s="155" t="str">
        <f t="shared" ca="1" si="442"/>
        <v/>
      </c>
      <c r="D1888" s="156" t="str">
        <f t="shared" ca="1" si="443"/>
        <v/>
      </c>
      <c r="E1888" s="157" t="str">
        <f t="shared" ca="1" si="444"/>
        <v/>
      </c>
      <c r="F1888" s="157"/>
      <c r="G1888" s="158" t="str">
        <f t="shared" ca="1" si="445"/>
        <v/>
      </c>
      <c r="H1888" s="159"/>
      <c r="I1888" s="160" t="str">
        <f>IF(H1888="","",INDEX(D.1[Quy cách],MATCH(H1888,D.1[Tên sản phẩm],0)))</f>
        <v/>
      </c>
      <c r="J1888" s="35" t="str">
        <f>IF(H1888="","",INDEX(D.1[ĐVT],MATCH(H1888,D.1[Tên sản phẩm],0)))</f>
        <v/>
      </c>
      <c r="K1888" s="163" t="str">
        <f>IF(H1888="","",INDEX(D.1[Đơn giá bán
(Tham khảo)],MATCH(H1888,D.1[Tên sản phẩm],0)))</f>
        <v/>
      </c>
      <c r="L1888" s="162"/>
      <c r="M1888" s="159"/>
      <c r="N1888" s="159"/>
      <c r="O1888" s="159"/>
      <c r="P1888" s="163" t="str">
        <f t="shared" si="446"/>
        <v/>
      </c>
      <c r="Q1888" s="164"/>
      <c r="R1888" s="162"/>
      <c r="S1888" s="163" t="str">
        <f t="shared" si="447"/>
        <v/>
      </c>
      <c r="T1888" s="164" t="str">
        <f t="shared" ca="1" si="448"/>
        <v/>
      </c>
      <c r="U1888" s="163" t="str">
        <f t="shared" si="449"/>
        <v/>
      </c>
      <c r="V1888" s="163" t="str">
        <f ca="1">IF(AND(C1888&lt;&gt;"",C1888&lt;&gt;OFFSET(C1888,1,0)),SUMIFS(B.2[Giá có thuế],B.2[Số ĐK],C1888),"")</f>
        <v/>
      </c>
      <c r="W1888" s="159"/>
      <c r="X1888" s="161" t="str">
        <f>IF(W1888="","",'Thông Tin Chung'!$L$3)</f>
        <v/>
      </c>
      <c r="Y1888" s="163" t="str">
        <f t="shared" ca="1" si="450"/>
        <v/>
      </c>
      <c r="Z1888" s="165"/>
      <c r="AA1888" s="155" t="str">
        <f ca="1">IF(C1888="","",IF(OR(D1888&lt;NgayBatDau,D1888&gt;NgayKetThuc),"Ngày tháng phải nằm trong kỳ báo cáo",IF(AND(G1888&lt;&gt;"",COUNTIF(D.2[Tên khách hàng],G1888)=0),"Tên KH chưa khai báo trong DSKH",IF(AND(H1888&lt;&gt;"",COUNTIF(D.1[Tên sản phẩm],H1888)=0),"SP này chưa khai báo trong DSSP",""))))</f>
        <v/>
      </c>
      <c r="AB1888" s="23" t="str">
        <f t="shared" ca="1" si="436"/>
        <v/>
      </c>
      <c r="AC1888" s="23" t="str">
        <f t="shared" ca="1" si="437"/>
        <v/>
      </c>
      <c r="AD1888" s="23" t="str">
        <f t="shared" ca="1" si="438"/>
        <v/>
      </c>
      <c r="AE1888" s="68" t="str">
        <f t="shared" ca="1" si="439"/>
        <v/>
      </c>
      <c r="AF1888" s="69" t="str">
        <f>IF(OR(H1888="",S1888=""),"",S1888-(SUM(L1888,M1888)*INDEX(D.1[Đơn giá],MATCH(H1888,D.1[Tên sản phẩm],0))))</f>
        <v/>
      </c>
      <c r="AG1888" s="90" t="str">
        <f t="shared" ca="1" si="440"/>
        <v/>
      </c>
      <c r="AH1888" s="90"/>
    </row>
    <row r="1889" spans="2:34" ht="27.75" customHeight="1" x14ac:dyDescent="0.2">
      <c r="B1889" s="154">
        <f t="shared" si="441"/>
        <v>1886</v>
      </c>
      <c r="C1889" s="155" t="str">
        <f t="shared" ca="1" si="442"/>
        <v/>
      </c>
      <c r="D1889" s="156" t="str">
        <f t="shared" ca="1" si="443"/>
        <v/>
      </c>
      <c r="E1889" s="157" t="str">
        <f t="shared" ca="1" si="444"/>
        <v/>
      </c>
      <c r="F1889" s="157"/>
      <c r="G1889" s="158" t="str">
        <f t="shared" ca="1" si="445"/>
        <v/>
      </c>
      <c r="H1889" s="159"/>
      <c r="I1889" s="160" t="str">
        <f>IF(H1889="","",INDEX(D.1[Quy cách],MATCH(H1889,D.1[Tên sản phẩm],0)))</f>
        <v/>
      </c>
      <c r="J1889" s="35" t="str">
        <f>IF(H1889="","",INDEX(D.1[ĐVT],MATCH(H1889,D.1[Tên sản phẩm],0)))</f>
        <v/>
      </c>
      <c r="K1889" s="163" t="str">
        <f>IF(H1889="","",INDEX(D.1[Đơn giá bán
(Tham khảo)],MATCH(H1889,D.1[Tên sản phẩm],0)))</f>
        <v/>
      </c>
      <c r="L1889" s="162"/>
      <c r="M1889" s="159"/>
      <c r="N1889" s="159"/>
      <c r="O1889" s="159"/>
      <c r="P1889" s="163" t="str">
        <f t="shared" si="446"/>
        <v/>
      </c>
      <c r="Q1889" s="164"/>
      <c r="R1889" s="162"/>
      <c r="S1889" s="163" t="str">
        <f t="shared" si="447"/>
        <v/>
      </c>
      <c r="T1889" s="164" t="str">
        <f t="shared" ca="1" si="448"/>
        <v/>
      </c>
      <c r="U1889" s="163" t="str">
        <f t="shared" si="449"/>
        <v/>
      </c>
      <c r="V1889" s="163" t="str">
        <f ca="1">IF(AND(C1889&lt;&gt;"",C1889&lt;&gt;OFFSET(C1889,1,0)),SUMIFS(B.2[Giá có thuế],B.2[Số ĐK],C1889),"")</f>
        <v/>
      </c>
      <c r="W1889" s="159"/>
      <c r="X1889" s="161" t="str">
        <f>IF(W1889="","",'Thông Tin Chung'!$L$3)</f>
        <v/>
      </c>
      <c r="Y1889" s="163" t="str">
        <f t="shared" ca="1" si="450"/>
        <v/>
      </c>
      <c r="Z1889" s="165"/>
      <c r="AA1889" s="155" t="str">
        <f ca="1">IF(C1889="","",IF(OR(D1889&lt;NgayBatDau,D1889&gt;NgayKetThuc),"Ngày tháng phải nằm trong kỳ báo cáo",IF(AND(G1889&lt;&gt;"",COUNTIF(D.2[Tên khách hàng],G1889)=0),"Tên KH chưa khai báo trong DSKH",IF(AND(H1889&lt;&gt;"",COUNTIF(D.1[Tên sản phẩm],H1889)=0),"SP này chưa khai báo trong DSSP",""))))</f>
        <v/>
      </c>
      <c r="AB1889" s="23" t="str">
        <f t="shared" ca="1" si="436"/>
        <v/>
      </c>
      <c r="AC1889" s="23" t="str">
        <f t="shared" ca="1" si="437"/>
        <v/>
      </c>
      <c r="AD1889" s="23" t="str">
        <f t="shared" ca="1" si="438"/>
        <v/>
      </c>
      <c r="AE1889" s="68" t="str">
        <f t="shared" ca="1" si="439"/>
        <v/>
      </c>
      <c r="AF1889" s="69" t="str">
        <f>IF(OR(H1889="",S1889=""),"",S1889-(SUM(L1889,M1889)*INDEX(D.1[Đơn giá],MATCH(H1889,D.1[Tên sản phẩm],0))))</f>
        <v/>
      </c>
      <c r="AG1889" s="90" t="str">
        <f t="shared" ca="1" si="440"/>
        <v/>
      </c>
      <c r="AH1889" s="90"/>
    </row>
    <row r="1890" spans="2:34" ht="27.75" customHeight="1" x14ac:dyDescent="0.2">
      <c r="B1890" s="154">
        <f t="shared" si="441"/>
        <v>1887</v>
      </c>
      <c r="C1890" s="155" t="str">
        <f t="shared" ca="1" si="442"/>
        <v/>
      </c>
      <c r="D1890" s="156" t="str">
        <f t="shared" ca="1" si="443"/>
        <v/>
      </c>
      <c r="E1890" s="157" t="str">
        <f t="shared" ca="1" si="444"/>
        <v/>
      </c>
      <c r="F1890" s="157"/>
      <c r="G1890" s="158" t="str">
        <f t="shared" ca="1" si="445"/>
        <v/>
      </c>
      <c r="H1890" s="159"/>
      <c r="I1890" s="160" t="str">
        <f>IF(H1890="","",INDEX(D.1[Quy cách],MATCH(H1890,D.1[Tên sản phẩm],0)))</f>
        <v/>
      </c>
      <c r="J1890" s="35" t="str">
        <f>IF(H1890="","",INDEX(D.1[ĐVT],MATCH(H1890,D.1[Tên sản phẩm],0)))</f>
        <v/>
      </c>
      <c r="K1890" s="163" t="str">
        <f>IF(H1890="","",INDEX(D.1[Đơn giá bán
(Tham khảo)],MATCH(H1890,D.1[Tên sản phẩm],0)))</f>
        <v/>
      </c>
      <c r="L1890" s="162"/>
      <c r="M1890" s="159"/>
      <c r="N1890" s="159"/>
      <c r="O1890" s="159"/>
      <c r="P1890" s="163" t="str">
        <f t="shared" si="446"/>
        <v/>
      </c>
      <c r="Q1890" s="164"/>
      <c r="R1890" s="162"/>
      <c r="S1890" s="163" t="str">
        <f t="shared" si="447"/>
        <v/>
      </c>
      <c r="T1890" s="164" t="str">
        <f t="shared" ca="1" si="448"/>
        <v/>
      </c>
      <c r="U1890" s="163" t="str">
        <f t="shared" si="449"/>
        <v/>
      </c>
      <c r="V1890" s="163" t="str">
        <f ca="1">IF(AND(C1890&lt;&gt;"",C1890&lt;&gt;OFFSET(C1890,1,0)),SUMIFS(B.2[Giá có thuế],B.2[Số ĐK],C1890),"")</f>
        <v/>
      </c>
      <c r="W1890" s="159"/>
      <c r="X1890" s="161" t="str">
        <f>IF(W1890="","",'Thông Tin Chung'!$L$3)</f>
        <v/>
      </c>
      <c r="Y1890" s="163" t="str">
        <f t="shared" ca="1" si="450"/>
        <v/>
      </c>
      <c r="Z1890" s="165"/>
      <c r="AA1890" s="155" t="str">
        <f ca="1">IF(C1890="","",IF(OR(D1890&lt;NgayBatDau,D1890&gt;NgayKetThuc),"Ngày tháng phải nằm trong kỳ báo cáo",IF(AND(G1890&lt;&gt;"",COUNTIF(D.2[Tên khách hàng],G1890)=0),"Tên KH chưa khai báo trong DSKH",IF(AND(H1890&lt;&gt;"",COUNTIF(D.1[Tên sản phẩm],H1890)=0),"SP này chưa khai báo trong DSSP",""))))</f>
        <v/>
      </c>
      <c r="AB1890" s="23" t="str">
        <f t="shared" ca="1" si="436"/>
        <v/>
      </c>
      <c r="AC1890" s="23" t="str">
        <f t="shared" ca="1" si="437"/>
        <v/>
      </c>
      <c r="AD1890" s="23" t="str">
        <f t="shared" ca="1" si="438"/>
        <v/>
      </c>
      <c r="AE1890" s="68" t="str">
        <f t="shared" ca="1" si="439"/>
        <v/>
      </c>
      <c r="AF1890" s="69" t="str">
        <f>IF(OR(H1890="",S1890=""),"",S1890-(SUM(L1890,M1890)*INDEX(D.1[Đơn giá],MATCH(H1890,D.1[Tên sản phẩm],0))))</f>
        <v/>
      </c>
      <c r="AG1890" s="90" t="str">
        <f t="shared" ca="1" si="440"/>
        <v/>
      </c>
      <c r="AH1890" s="90"/>
    </row>
    <row r="1891" spans="2:34" ht="27.75" customHeight="1" x14ac:dyDescent="0.2">
      <c r="B1891" s="154">
        <f t="shared" si="441"/>
        <v>1888</v>
      </c>
      <c r="C1891" s="155" t="str">
        <f t="shared" ca="1" si="442"/>
        <v/>
      </c>
      <c r="D1891" s="156" t="str">
        <f t="shared" ca="1" si="443"/>
        <v/>
      </c>
      <c r="E1891" s="157" t="str">
        <f t="shared" ca="1" si="444"/>
        <v/>
      </c>
      <c r="F1891" s="157"/>
      <c r="G1891" s="158" t="str">
        <f t="shared" ca="1" si="445"/>
        <v/>
      </c>
      <c r="H1891" s="159"/>
      <c r="I1891" s="160" t="str">
        <f>IF(H1891="","",INDEX(D.1[Quy cách],MATCH(H1891,D.1[Tên sản phẩm],0)))</f>
        <v/>
      </c>
      <c r="J1891" s="35" t="str">
        <f>IF(H1891="","",INDEX(D.1[ĐVT],MATCH(H1891,D.1[Tên sản phẩm],0)))</f>
        <v/>
      </c>
      <c r="K1891" s="163" t="str">
        <f>IF(H1891="","",INDEX(D.1[Đơn giá bán
(Tham khảo)],MATCH(H1891,D.1[Tên sản phẩm],0)))</f>
        <v/>
      </c>
      <c r="L1891" s="162"/>
      <c r="M1891" s="159"/>
      <c r="N1891" s="159"/>
      <c r="O1891" s="159"/>
      <c r="P1891" s="163" t="str">
        <f t="shared" si="446"/>
        <v/>
      </c>
      <c r="Q1891" s="164"/>
      <c r="R1891" s="162"/>
      <c r="S1891" s="163" t="str">
        <f t="shared" si="447"/>
        <v/>
      </c>
      <c r="T1891" s="164" t="str">
        <f t="shared" ca="1" si="448"/>
        <v/>
      </c>
      <c r="U1891" s="163" t="str">
        <f t="shared" si="449"/>
        <v/>
      </c>
      <c r="V1891" s="163" t="str">
        <f ca="1">IF(AND(C1891&lt;&gt;"",C1891&lt;&gt;OFFSET(C1891,1,0)),SUMIFS(B.2[Giá có thuế],B.2[Số ĐK],C1891),"")</f>
        <v/>
      </c>
      <c r="W1891" s="159"/>
      <c r="X1891" s="161" t="str">
        <f>IF(W1891="","",'Thông Tin Chung'!$L$3)</f>
        <v/>
      </c>
      <c r="Y1891" s="163" t="str">
        <f t="shared" ca="1" si="450"/>
        <v/>
      </c>
      <c r="Z1891" s="165"/>
      <c r="AA1891" s="155" t="str">
        <f ca="1">IF(C1891="","",IF(OR(D1891&lt;NgayBatDau,D1891&gt;NgayKetThuc),"Ngày tháng phải nằm trong kỳ báo cáo",IF(AND(G1891&lt;&gt;"",COUNTIF(D.2[Tên khách hàng],G1891)=0),"Tên KH chưa khai báo trong DSKH",IF(AND(H1891&lt;&gt;"",COUNTIF(D.1[Tên sản phẩm],H1891)=0),"SP này chưa khai báo trong DSSP",""))))</f>
        <v/>
      </c>
      <c r="AB1891" s="23" t="str">
        <f t="shared" ca="1" si="436"/>
        <v/>
      </c>
      <c r="AC1891" s="23" t="str">
        <f t="shared" ca="1" si="437"/>
        <v/>
      </c>
      <c r="AD1891" s="23" t="str">
        <f t="shared" ca="1" si="438"/>
        <v/>
      </c>
      <c r="AE1891" s="68" t="str">
        <f t="shared" ca="1" si="439"/>
        <v/>
      </c>
      <c r="AF1891" s="69" t="str">
        <f>IF(OR(H1891="",S1891=""),"",S1891-(SUM(L1891,M1891)*INDEX(D.1[Đơn giá],MATCH(H1891,D.1[Tên sản phẩm],0))))</f>
        <v/>
      </c>
      <c r="AG1891" s="90" t="str">
        <f t="shared" ca="1" si="440"/>
        <v/>
      </c>
      <c r="AH1891" s="90"/>
    </row>
    <row r="1892" spans="2:34" ht="27.75" customHeight="1" x14ac:dyDescent="0.2">
      <c r="B1892" s="154">
        <f t="shared" si="441"/>
        <v>1889</v>
      </c>
      <c r="C1892" s="155" t="str">
        <f t="shared" ca="1" si="442"/>
        <v/>
      </c>
      <c r="D1892" s="156" t="str">
        <f t="shared" ca="1" si="443"/>
        <v/>
      </c>
      <c r="E1892" s="157" t="str">
        <f t="shared" ca="1" si="444"/>
        <v/>
      </c>
      <c r="F1892" s="157"/>
      <c r="G1892" s="158" t="str">
        <f t="shared" ca="1" si="445"/>
        <v/>
      </c>
      <c r="H1892" s="159"/>
      <c r="I1892" s="160" t="str">
        <f>IF(H1892="","",INDEX(D.1[Quy cách],MATCH(H1892,D.1[Tên sản phẩm],0)))</f>
        <v/>
      </c>
      <c r="J1892" s="35" t="str">
        <f>IF(H1892="","",INDEX(D.1[ĐVT],MATCH(H1892,D.1[Tên sản phẩm],0)))</f>
        <v/>
      </c>
      <c r="K1892" s="163" t="str">
        <f>IF(H1892="","",INDEX(D.1[Đơn giá bán
(Tham khảo)],MATCH(H1892,D.1[Tên sản phẩm],0)))</f>
        <v/>
      </c>
      <c r="L1892" s="162"/>
      <c r="M1892" s="159"/>
      <c r="N1892" s="159"/>
      <c r="O1892" s="159"/>
      <c r="P1892" s="163" t="str">
        <f t="shared" si="446"/>
        <v/>
      </c>
      <c r="Q1892" s="164"/>
      <c r="R1892" s="162"/>
      <c r="S1892" s="163" t="str">
        <f t="shared" si="447"/>
        <v/>
      </c>
      <c r="T1892" s="164" t="str">
        <f t="shared" ca="1" si="448"/>
        <v/>
      </c>
      <c r="U1892" s="163" t="str">
        <f t="shared" si="449"/>
        <v/>
      </c>
      <c r="V1892" s="163" t="str">
        <f ca="1">IF(AND(C1892&lt;&gt;"",C1892&lt;&gt;OFFSET(C1892,1,0)),SUMIFS(B.2[Giá có thuế],B.2[Số ĐK],C1892),"")</f>
        <v/>
      </c>
      <c r="W1892" s="159"/>
      <c r="X1892" s="161" t="str">
        <f>IF(W1892="","",'Thông Tin Chung'!$L$3)</f>
        <v/>
      </c>
      <c r="Y1892" s="163" t="str">
        <f t="shared" ca="1" si="450"/>
        <v/>
      </c>
      <c r="Z1892" s="165"/>
      <c r="AA1892" s="155" t="str">
        <f ca="1">IF(C1892="","",IF(OR(D1892&lt;NgayBatDau,D1892&gt;NgayKetThuc),"Ngày tháng phải nằm trong kỳ báo cáo",IF(AND(G1892&lt;&gt;"",COUNTIF(D.2[Tên khách hàng],G1892)=0),"Tên KH chưa khai báo trong DSKH",IF(AND(H1892&lt;&gt;"",COUNTIF(D.1[Tên sản phẩm],H1892)=0),"SP này chưa khai báo trong DSSP",""))))</f>
        <v/>
      </c>
      <c r="AB1892" s="23" t="str">
        <f t="shared" ca="1" si="436"/>
        <v/>
      </c>
      <c r="AC1892" s="23" t="str">
        <f t="shared" ca="1" si="437"/>
        <v/>
      </c>
      <c r="AD1892" s="23" t="str">
        <f t="shared" ca="1" si="438"/>
        <v/>
      </c>
      <c r="AE1892" s="68" t="str">
        <f t="shared" ca="1" si="439"/>
        <v/>
      </c>
      <c r="AF1892" s="69" t="str">
        <f>IF(OR(H1892="",S1892=""),"",S1892-(SUM(L1892,M1892)*INDEX(D.1[Đơn giá],MATCH(H1892,D.1[Tên sản phẩm],0))))</f>
        <v/>
      </c>
      <c r="AG1892" s="90" t="str">
        <f t="shared" ca="1" si="440"/>
        <v/>
      </c>
      <c r="AH1892" s="90"/>
    </row>
    <row r="1893" spans="2:34" ht="27.75" customHeight="1" x14ac:dyDescent="0.2">
      <c r="B1893" s="154">
        <f t="shared" si="441"/>
        <v>1890</v>
      </c>
      <c r="C1893" s="155" t="str">
        <f t="shared" ca="1" si="442"/>
        <v/>
      </c>
      <c r="D1893" s="156" t="str">
        <f t="shared" ca="1" si="443"/>
        <v/>
      </c>
      <c r="E1893" s="157" t="str">
        <f t="shared" ca="1" si="444"/>
        <v/>
      </c>
      <c r="F1893" s="157"/>
      <c r="G1893" s="158" t="str">
        <f t="shared" ca="1" si="445"/>
        <v/>
      </c>
      <c r="H1893" s="159"/>
      <c r="I1893" s="160" t="str">
        <f>IF(H1893="","",INDEX(D.1[Quy cách],MATCH(H1893,D.1[Tên sản phẩm],0)))</f>
        <v/>
      </c>
      <c r="J1893" s="35" t="str">
        <f>IF(H1893="","",INDEX(D.1[ĐVT],MATCH(H1893,D.1[Tên sản phẩm],0)))</f>
        <v/>
      </c>
      <c r="K1893" s="163" t="str">
        <f>IF(H1893="","",INDEX(D.1[Đơn giá bán
(Tham khảo)],MATCH(H1893,D.1[Tên sản phẩm],0)))</f>
        <v/>
      </c>
      <c r="L1893" s="162"/>
      <c r="M1893" s="159"/>
      <c r="N1893" s="159"/>
      <c r="O1893" s="159"/>
      <c r="P1893" s="163" t="str">
        <f t="shared" si="446"/>
        <v/>
      </c>
      <c r="Q1893" s="164"/>
      <c r="R1893" s="162"/>
      <c r="S1893" s="163" t="str">
        <f t="shared" si="447"/>
        <v/>
      </c>
      <c r="T1893" s="164" t="str">
        <f t="shared" ca="1" si="448"/>
        <v/>
      </c>
      <c r="U1893" s="163" t="str">
        <f t="shared" si="449"/>
        <v/>
      </c>
      <c r="V1893" s="163" t="str">
        <f ca="1">IF(AND(C1893&lt;&gt;"",C1893&lt;&gt;OFFSET(C1893,1,0)),SUMIFS(B.2[Giá có thuế],B.2[Số ĐK],C1893),"")</f>
        <v/>
      </c>
      <c r="W1893" s="159"/>
      <c r="X1893" s="161" t="str">
        <f>IF(W1893="","",'Thông Tin Chung'!$L$3)</f>
        <v/>
      </c>
      <c r="Y1893" s="163" t="str">
        <f t="shared" ca="1" si="450"/>
        <v/>
      </c>
      <c r="Z1893" s="165"/>
      <c r="AA1893" s="155" t="str">
        <f ca="1">IF(C1893="","",IF(OR(D1893&lt;NgayBatDau,D1893&gt;NgayKetThuc),"Ngày tháng phải nằm trong kỳ báo cáo",IF(AND(G1893&lt;&gt;"",COUNTIF(D.2[Tên khách hàng],G1893)=0),"Tên KH chưa khai báo trong DSKH",IF(AND(H1893&lt;&gt;"",COUNTIF(D.1[Tên sản phẩm],H1893)=0),"SP này chưa khai báo trong DSSP",""))))</f>
        <v/>
      </c>
      <c r="AB1893" s="23" t="str">
        <f t="shared" ca="1" si="436"/>
        <v/>
      </c>
      <c r="AC1893" s="23" t="str">
        <f t="shared" ca="1" si="437"/>
        <v/>
      </c>
      <c r="AD1893" s="23" t="str">
        <f t="shared" ca="1" si="438"/>
        <v/>
      </c>
      <c r="AE1893" s="68" t="str">
        <f t="shared" ca="1" si="439"/>
        <v/>
      </c>
      <c r="AF1893" s="69" t="str">
        <f>IF(OR(H1893="",S1893=""),"",S1893-(SUM(L1893,M1893)*INDEX(D.1[Đơn giá],MATCH(H1893,D.1[Tên sản phẩm],0))))</f>
        <v/>
      </c>
      <c r="AG1893" s="90" t="str">
        <f t="shared" ca="1" si="440"/>
        <v/>
      </c>
      <c r="AH1893" s="90"/>
    </row>
    <row r="1894" spans="2:34" ht="27.75" customHeight="1" x14ac:dyDescent="0.2">
      <c r="B1894" s="154">
        <f t="shared" si="441"/>
        <v>1891</v>
      </c>
      <c r="C1894" s="155" t="str">
        <f t="shared" ca="1" si="442"/>
        <v/>
      </c>
      <c r="D1894" s="156" t="str">
        <f t="shared" ca="1" si="443"/>
        <v/>
      </c>
      <c r="E1894" s="157" t="str">
        <f t="shared" ca="1" si="444"/>
        <v/>
      </c>
      <c r="F1894" s="157"/>
      <c r="G1894" s="158" t="str">
        <f t="shared" ca="1" si="445"/>
        <v/>
      </c>
      <c r="H1894" s="159"/>
      <c r="I1894" s="160" t="str">
        <f>IF(H1894="","",INDEX(D.1[Quy cách],MATCH(H1894,D.1[Tên sản phẩm],0)))</f>
        <v/>
      </c>
      <c r="J1894" s="35" t="str">
        <f>IF(H1894="","",INDEX(D.1[ĐVT],MATCH(H1894,D.1[Tên sản phẩm],0)))</f>
        <v/>
      </c>
      <c r="K1894" s="163" t="str">
        <f>IF(H1894="","",INDEX(D.1[Đơn giá bán
(Tham khảo)],MATCH(H1894,D.1[Tên sản phẩm],0)))</f>
        <v/>
      </c>
      <c r="L1894" s="162"/>
      <c r="M1894" s="159"/>
      <c r="N1894" s="159"/>
      <c r="O1894" s="159"/>
      <c r="P1894" s="163" t="str">
        <f t="shared" si="446"/>
        <v/>
      </c>
      <c r="Q1894" s="164"/>
      <c r="R1894" s="162"/>
      <c r="S1894" s="163" t="str">
        <f t="shared" si="447"/>
        <v/>
      </c>
      <c r="T1894" s="164" t="str">
        <f t="shared" ca="1" si="448"/>
        <v/>
      </c>
      <c r="U1894" s="163" t="str">
        <f t="shared" si="449"/>
        <v/>
      </c>
      <c r="V1894" s="163" t="str">
        <f ca="1">IF(AND(C1894&lt;&gt;"",C1894&lt;&gt;OFFSET(C1894,1,0)),SUMIFS(B.2[Giá có thuế],B.2[Số ĐK],C1894),"")</f>
        <v/>
      </c>
      <c r="W1894" s="159"/>
      <c r="X1894" s="161" t="str">
        <f>IF(W1894="","",'Thông Tin Chung'!$L$3)</f>
        <v/>
      </c>
      <c r="Y1894" s="163" t="str">
        <f t="shared" ca="1" si="450"/>
        <v/>
      </c>
      <c r="Z1894" s="165"/>
      <c r="AA1894" s="155" t="str">
        <f ca="1">IF(C1894="","",IF(OR(D1894&lt;NgayBatDau,D1894&gt;NgayKetThuc),"Ngày tháng phải nằm trong kỳ báo cáo",IF(AND(G1894&lt;&gt;"",COUNTIF(D.2[Tên khách hàng],G1894)=0),"Tên KH chưa khai báo trong DSKH",IF(AND(H1894&lt;&gt;"",COUNTIF(D.1[Tên sản phẩm],H1894)=0),"SP này chưa khai báo trong DSSP",""))))</f>
        <v/>
      </c>
      <c r="AB1894" s="23" t="str">
        <f t="shared" ca="1" si="436"/>
        <v/>
      </c>
      <c r="AC1894" s="23" t="str">
        <f t="shared" ca="1" si="437"/>
        <v/>
      </c>
      <c r="AD1894" s="23" t="str">
        <f t="shared" ca="1" si="438"/>
        <v/>
      </c>
      <c r="AE1894" s="68" t="str">
        <f t="shared" ca="1" si="439"/>
        <v/>
      </c>
      <c r="AF1894" s="69" t="str">
        <f>IF(OR(H1894="",S1894=""),"",S1894-(SUM(L1894,M1894)*INDEX(D.1[Đơn giá],MATCH(H1894,D.1[Tên sản phẩm],0))))</f>
        <v/>
      </c>
      <c r="AG1894" s="90" t="str">
        <f t="shared" ca="1" si="440"/>
        <v/>
      </c>
      <c r="AH1894" s="90"/>
    </row>
    <row r="1895" spans="2:34" ht="27.75" customHeight="1" x14ac:dyDescent="0.2">
      <c r="B1895" s="154">
        <f t="shared" si="441"/>
        <v>1892</v>
      </c>
      <c r="C1895" s="155" t="str">
        <f t="shared" ca="1" si="442"/>
        <v/>
      </c>
      <c r="D1895" s="156" t="str">
        <f t="shared" ca="1" si="443"/>
        <v/>
      </c>
      <c r="E1895" s="157" t="str">
        <f t="shared" ca="1" si="444"/>
        <v/>
      </c>
      <c r="F1895" s="157"/>
      <c r="G1895" s="158" t="str">
        <f t="shared" ca="1" si="445"/>
        <v/>
      </c>
      <c r="H1895" s="159"/>
      <c r="I1895" s="160" t="str">
        <f>IF(H1895="","",INDEX(D.1[Quy cách],MATCH(H1895,D.1[Tên sản phẩm],0)))</f>
        <v/>
      </c>
      <c r="J1895" s="35" t="str">
        <f>IF(H1895="","",INDEX(D.1[ĐVT],MATCH(H1895,D.1[Tên sản phẩm],0)))</f>
        <v/>
      </c>
      <c r="K1895" s="163" t="str">
        <f>IF(H1895="","",INDEX(D.1[Đơn giá bán
(Tham khảo)],MATCH(H1895,D.1[Tên sản phẩm],0)))</f>
        <v/>
      </c>
      <c r="L1895" s="162"/>
      <c r="M1895" s="159"/>
      <c r="N1895" s="159"/>
      <c r="O1895" s="159"/>
      <c r="P1895" s="163" t="str">
        <f t="shared" si="446"/>
        <v/>
      </c>
      <c r="Q1895" s="164"/>
      <c r="R1895" s="162"/>
      <c r="S1895" s="163" t="str">
        <f t="shared" si="447"/>
        <v/>
      </c>
      <c r="T1895" s="164" t="str">
        <f t="shared" ca="1" si="448"/>
        <v/>
      </c>
      <c r="U1895" s="163" t="str">
        <f t="shared" si="449"/>
        <v/>
      </c>
      <c r="V1895" s="163" t="str">
        <f ca="1">IF(AND(C1895&lt;&gt;"",C1895&lt;&gt;OFFSET(C1895,1,0)),SUMIFS(B.2[Giá có thuế],B.2[Số ĐK],C1895),"")</f>
        <v/>
      </c>
      <c r="W1895" s="159"/>
      <c r="X1895" s="161" t="str">
        <f>IF(W1895="","",'Thông Tin Chung'!$L$3)</f>
        <v/>
      </c>
      <c r="Y1895" s="163" t="str">
        <f t="shared" ca="1" si="450"/>
        <v/>
      </c>
      <c r="Z1895" s="165"/>
      <c r="AA1895" s="155" t="str">
        <f ca="1">IF(C1895="","",IF(OR(D1895&lt;NgayBatDau,D1895&gt;NgayKetThuc),"Ngày tháng phải nằm trong kỳ báo cáo",IF(AND(G1895&lt;&gt;"",COUNTIF(D.2[Tên khách hàng],G1895)=0),"Tên KH chưa khai báo trong DSKH",IF(AND(H1895&lt;&gt;"",COUNTIF(D.1[Tên sản phẩm],H1895)=0),"SP này chưa khai báo trong DSSP",""))))</f>
        <v/>
      </c>
      <c r="AB1895" s="23" t="str">
        <f t="shared" ca="1" si="436"/>
        <v/>
      </c>
      <c r="AC1895" s="23" t="str">
        <f t="shared" ca="1" si="437"/>
        <v/>
      </c>
      <c r="AD1895" s="23" t="str">
        <f t="shared" ca="1" si="438"/>
        <v/>
      </c>
      <c r="AE1895" s="68" t="str">
        <f t="shared" ca="1" si="439"/>
        <v/>
      </c>
      <c r="AF1895" s="69" t="str">
        <f>IF(OR(H1895="",S1895=""),"",S1895-(SUM(L1895,M1895)*INDEX(D.1[Đơn giá],MATCH(H1895,D.1[Tên sản phẩm],0))))</f>
        <v/>
      </c>
      <c r="AG1895" s="90" t="str">
        <f t="shared" ca="1" si="440"/>
        <v/>
      </c>
      <c r="AH1895" s="90"/>
    </row>
    <row r="1896" spans="2:34" ht="27.75" customHeight="1" x14ac:dyDescent="0.2">
      <c r="B1896" s="154">
        <f t="shared" si="441"/>
        <v>1893</v>
      </c>
      <c r="C1896" s="155" t="str">
        <f t="shared" ca="1" si="442"/>
        <v/>
      </c>
      <c r="D1896" s="156" t="str">
        <f t="shared" ca="1" si="443"/>
        <v/>
      </c>
      <c r="E1896" s="157" t="str">
        <f t="shared" ca="1" si="444"/>
        <v/>
      </c>
      <c r="F1896" s="157"/>
      <c r="G1896" s="158" t="str">
        <f t="shared" ca="1" si="445"/>
        <v/>
      </c>
      <c r="H1896" s="159"/>
      <c r="I1896" s="160" t="str">
        <f>IF(H1896="","",INDEX(D.1[Quy cách],MATCH(H1896,D.1[Tên sản phẩm],0)))</f>
        <v/>
      </c>
      <c r="J1896" s="35" t="str">
        <f>IF(H1896="","",INDEX(D.1[ĐVT],MATCH(H1896,D.1[Tên sản phẩm],0)))</f>
        <v/>
      </c>
      <c r="K1896" s="163" t="str">
        <f>IF(H1896="","",INDEX(D.1[Đơn giá bán
(Tham khảo)],MATCH(H1896,D.1[Tên sản phẩm],0)))</f>
        <v/>
      </c>
      <c r="L1896" s="162"/>
      <c r="M1896" s="159"/>
      <c r="N1896" s="159"/>
      <c r="O1896" s="159"/>
      <c r="P1896" s="163" t="str">
        <f t="shared" si="446"/>
        <v/>
      </c>
      <c r="Q1896" s="164"/>
      <c r="R1896" s="162"/>
      <c r="S1896" s="163" t="str">
        <f t="shared" si="447"/>
        <v/>
      </c>
      <c r="T1896" s="164" t="str">
        <f t="shared" ca="1" si="448"/>
        <v/>
      </c>
      <c r="U1896" s="163" t="str">
        <f t="shared" si="449"/>
        <v/>
      </c>
      <c r="V1896" s="163" t="str">
        <f ca="1">IF(AND(C1896&lt;&gt;"",C1896&lt;&gt;OFFSET(C1896,1,0)),SUMIFS(B.2[Giá có thuế],B.2[Số ĐK],C1896),"")</f>
        <v/>
      </c>
      <c r="W1896" s="159"/>
      <c r="X1896" s="161" t="str">
        <f>IF(W1896="","",'Thông Tin Chung'!$L$3)</f>
        <v/>
      </c>
      <c r="Y1896" s="163" t="str">
        <f t="shared" ca="1" si="450"/>
        <v/>
      </c>
      <c r="Z1896" s="165"/>
      <c r="AA1896" s="155" t="str">
        <f ca="1">IF(C1896="","",IF(OR(D1896&lt;NgayBatDau,D1896&gt;NgayKetThuc),"Ngày tháng phải nằm trong kỳ báo cáo",IF(AND(G1896&lt;&gt;"",COUNTIF(D.2[Tên khách hàng],G1896)=0),"Tên KH chưa khai báo trong DSKH",IF(AND(H1896&lt;&gt;"",COUNTIF(D.1[Tên sản phẩm],H1896)=0),"SP này chưa khai báo trong DSSP",""))))</f>
        <v/>
      </c>
      <c r="AB1896" s="23" t="str">
        <f t="shared" ca="1" si="436"/>
        <v/>
      </c>
      <c r="AC1896" s="23" t="str">
        <f t="shared" ca="1" si="437"/>
        <v/>
      </c>
      <c r="AD1896" s="23" t="str">
        <f t="shared" ca="1" si="438"/>
        <v/>
      </c>
      <c r="AE1896" s="68" t="str">
        <f t="shared" ca="1" si="439"/>
        <v/>
      </c>
      <c r="AF1896" s="69" t="str">
        <f>IF(OR(H1896="",S1896=""),"",S1896-(SUM(L1896,M1896)*INDEX(D.1[Đơn giá],MATCH(H1896,D.1[Tên sản phẩm],0))))</f>
        <v/>
      </c>
      <c r="AG1896" s="90" t="str">
        <f t="shared" ca="1" si="440"/>
        <v/>
      </c>
      <c r="AH1896" s="90"/>
    </row>
    <row r="1897" spans="2:34" ht="27.75" customHeight="1" x14ac:dyDescent="0.2">
      <c r="B1897" s="154">
        <f t="shared" si="441"/>
        <v>1894</v>
      </c>
      <c r="C1897" s="155" t="str">
        <f t="shared" ca="1" si="442"/>
        <v/>
      </c>
      <c r="D1897" s="156" t="str">
        <f t="shared" ca="1" si="443"/>
        <v/>
      </c>
      <c r="E1897" s="157" t="str">
        <f t="shared" ca="1" si="444"/>
        <v/>
      </c>
      <c r="F1897" s="157"/>
      <c r="G1897" s="158" t="str">
        <f t="shared" ca="1" si="445"/>
        <v/>
      </c>
      <c r="H1897" s="159"/>
      <c r="I1897" s="160" t="str">
        <f>IF(H1897="","",INDEX(D.1[Quy cách],MATCH(H1897,D.1[Tên sản phẩm],0)))</f>
        <v/>
      </c>
      <c r="J1897" s="35" t="str">
        <f>IF(H1897="","",INDEX(D.1[ĐVT],MATCH(H1897,D.1[Tên sản phẩm],0)))</f>
        <v/>
      </c>
      <c r="K1897" s="163" t="str">
        <f>IF(H1897="","",INDEX(D.1[Đơn giá bán
(Tham khảo)],MATCH(H1897,D.1[Tên sản phẩm],0)))</f>
        <v/>
      </c>
      <c r="L1897" s="162"/>
      <c r="M1897" s="159"/>
      <c r="N1897" s="159"/>
      <c r="O1897" s="159"/>
      <c r="P1897" s="163" t="str">
        <f t="shared" si="446"/>
        <v/>
      </c>
      <c r="Q1897" s="164"/>
      <c r="R1897" s="162"/>
      <c r="S1897" s="163" t="str">
        <f t="shared" si="447"/>
        <v/>
      </c>
      <c r="T1897" s="164" t="str">
        <f t="shared" ca="1" si="448"/>
        <v/>
      </c>
      <c r="U1897" s="163" t="str">
        <f t="shared" si="449"/>
        <v/>
      </c>
      <c r="V1897" s="163" t="str">
        <f ca="1">IF(AND(C1897&lt;&gt;"",C1897&lt;&gt;OFFSET(C1897,1,0)),SUMIFS(B.2[Giá có thuế],B.2[Số ĐK],C1897),"")</f>
        <v/>
      </c>
      <c r="W1897" s="159"/>
      <c r="X1897" s="161" t="str">
        <f>IF(W1897="","",'Thông Tin Chung'!$L$3)</f>
        <v/>
      </c>
      <c r="Y1897" s="163" t="str">
        <f t="shared" ca="1" si="450"/>
        <v/>
      </c>
      <c r="Z1897" s="165"/>
      <c r="AA1897" s="155" t="str">
        <f ca="1">IF(C1897="","",IF(OR(D1897&lt;NgayBatDau,D1897&gt;NgayKetThuc),"Ngày tháng phải nằm trong kỳ báo cáo",IF(AND(G1897&lt;&gt;"",COUNTIF(D.2[Tên khách hàng],G1897)=0),"Tên KH chưa khai báo trong DSKH",IF(AND(H1897&lt;&gt;"",COUNTIF(D.1[Tên sản phẩm],H1897)=0),"SP này chưa khai báo trong DSSP",""))))</f>
        <v/>
      </c>
      <c r="AB1897" s="23" t="str">
        <f t="shared" ca="1" si="436"/>
        <v/>
      </c>
      <c r="AC1897" s="23" t="str">
        <f t="shared" ca="1" si="437"/>
        <v/>
      </c>
      <c r="AD1897" s="23" t="str">
        <f t="shared" ca="1" si="438"/>
        <v/>
      </c>
      <c r="AE1897" s="68" t="str">
        <f t="shared" ca="1" si="439"/>
        <v/>
      </c>
      <c r="AF1897" s="69" t="str">
        <f>IF(OR(H1897="",S1897=""),"",S1897-(SUM(L1897,M1897)*INDEX(D.1[Đơn giá],MATCH(H1897,D.1[Tên sản phẩm],0))))</f>
        <v/>
      </c>
      <c r="AG1897" s="90" t="str">
        <f t="shared" ca="1" si="440"/>
        <v/>
      </c>
      <c r="AH1897" s="90"/>
    </row>
    <row r="1898" spans="2:34" ht="27.75" customHeight="1" x14ac:dyDescent="0.2">
      <c r="B1898" s="154">
        <f t="shared" si="441"/>
        <v>1895</v>
      </c>
      <c r="C1898" s="155" t="str">
        <f t="shared" ca="1" si="442"/>
        <v/>
      </c>
      <c r="D1898" s="156" t="str">
        <f t="shared" ca="1" si="443"/>
        <v/>
      </c>
      <c r="E1898" s="157" t="str">
        <f t="shared" ca="1" si="444"/>
        <v/>
      </c>
      <c r="F1898" s="157"/>
      <c r="G1898" s="158" t="str">
        <f t="shared" ca="1" si="445"/>
        <v/>
      </c>
      <c r="H1898" s="159"/>
      <c r="I1898" s="160" t="str">
        <f>IF(H1898="","",INDEX(D.1[Quy cách],MATCH(H1898,D.1[Tên sản phẩm],0)))</f>
        <v/>
      </c>
      <c r="J1898" s="35" t="str">
        <f>IF(H1898="","",INDEX(D.1[ĐVT],MATCH(H1898,D.1[Tên sản phẩm],0)))</f>
        <v/>
      </c>
      <c r="K1898" s="163" t="str">
        <f>IF(H1898="","",INDEX(D.1[Đơn giá bán
(Tham khảo)],MATCH(H1898,D.1[Tên sản phẩm],0)))</f>
        <v/>
      </c>
      <c r="L1898" s="162"/>
      <c r="M1898" s="159"/>
      <c r="N1898" s="159"/>
      <c r="O1898" s="159"/>
      <c r="P1898" s="163" t="str">
        <f t="shared" si="446"/>
        <v/>
      </c>
      <c r="Q1898" s="164"/>
      <c r="R1898" s="162"/>
      <c r="S1898" s="163" t="str">
        <f t="shared" si="447"/>
        <v/>
      </c>
      <c r="T1898" s="164" t="str">
        <f t="shared" ca="1" si="448"/>
        <v/>
      </c>
      <c r="U1898" s="163" t="str">
        <f t="shared" si="449"/>
        <v/>
      </c>
      <c r="V1898" s="163" t="str">
        <f ca="1">IF(AND(C1898&lt;&gt;"",C1898&lt;&gt;OFFSET(C1898,1,0)),SUMIFS(B.2[Giá có thuế],B.2[Số ĐK],C1898),"")</f>
        <v/>
      </c>
      <c r="W1898" s="159"/>
      <c r="X1898" s="161" t="str">
        <f>IF(W1898="","",'Thông Tin Chung'!$L$3)</f>
        <v/>
      </c>
      <c r="Y1898" s="163" t="str">
        <f t="shared" ca="1" si="450"/>
        <v/>
      </c>
      <c r="Z1898" s="165"/>
      <c r="AA1898" s="155" t="str">
        <f ca="1">IF(C1898="","",IF(OR(D1898&lt;NgayBatDau,D1898&gt;NgayKetThuc),"Ngày tháng phải nằm trong kỳ báo cáo",IF(AND(G1898&lt;&gt;"",COUNTIF(D.2[Tên khách hàng],G1898)=0),"Tên KH chưa khai báo trong DSKH",IF(AND(H1898&lt;&gt;"",COUNTIF(D.1[Tên sản phẩm],H1898)=0),"SP này chưa khai báo trong DSSP",""))))</f>
        <v/>
      </c>
      <c r="AB1898" s="23" t="str">
        <f t="shared" ca="1" si="436"/>
        <v/>
      </c>
      <c r="AC1898" s="23" t="str">
        <f t="shared" ca="1" si="437"/>
        <v/>
      </c>
      <c r="AD1898" s="23" t="str">
        <f t="shared" ca="1" si="438"/>
        <v/>
      </c>
      <c r="AE1898" s="68" t="str">
        <f t="shared" ca="1" si="439"/>
        <v/>
      </c>
      <c r="AF1898" s="69" t="str">
        <f>IF(OR(H1898="",S1898=""),"",S1898-(SUM(L1898,M1898)*INDEX(D.1[Đơn giá],MATCH(H1898,D.1[Tên sản phẩm],0))))</f>
        <v/>
      </c>
      <c r="AG1898" s="90" t="str">
        <f t="shared" ca="1" si="440"/>
        <v/>
      </c>
      <c r="AH1898" s="90"/>
    </row>
    <row r="1899" spans="2:34" ht="27.75" customHeight="1" x14ac:dyDescent="0.2">
      <c r="B1899" s="154">
        <f t="shared" si="441"/>
        <v>1896</v>
      </c>
      <c r="C1899" s="155" t="str">
        <f t="shared" ca="1" si="442"/>
        <v/>
      </c>
      <c r="D1899" s="156" t="str">
        <f t="shared" ca="1" si="443"/>
        <v/>
      </c>
      <c r="E1899" s="157" t="str">
        <f t="shared" ca="1" si="444"/>
        <v/>
      </c>
      <c r="F1899" s="157"/>
      <c r="G1899" s="158" t="str">
        <f t="shared" ca="1" si="445"/>
        <v/>
      </c>
      <c r="H1899" s="159"/>
      <c r="I1899" s="160" t="str">
        <f>IF(H1899="","",INDEX(D.1[Quy cách],MATCH(H1899,D.1[Tên sản phẩm],0)))</f>
        <v/>
      </c>
      <c r="J1899" s="35" t="str">
        <f>IF(H1899="","",INDEX(D.1[ĐVT],MATCH(H1899,D.1[Tên sản phẩm],0)))</f>
        <v/>
      </c>
      <c r="K1899" s="163" t="str">
        <f>IF(H1899="","",INDEX(D.1[Đơn giá bán
(Tham khảo)],MATCH(H1899,D.1[Tên sản phẩm],0)))</f>
        <v/>
      </c>
      <c r="L1899" s="162"/>
      <c r="M1899" s="159"/>
      <c r="N1899" s="159"/>
      <c r="O1899" s="159"/>
      <c r="P1899" s="163" t="str">
        <f t="shared" si="446"/>
        <v/>
      </c>
      <c r="Q1899" s="164"/>
      <c r="R1899" s="162"/>
      <c r="S1899" s="163" t="str">
        <f t="shared" si="447"/>
        <v/>
      </c>
      <c r="T1899" s="164" t="str">
        <f t="shared" ca="1" si="448"/>
        <v/>
      </c>
      <c r="U1899" s="163" t="str">
        <f t="shared" si="449"/>
        <v/>
      </c>
      <c r="V1899" s="163" t="str">
        <f ca="1">IF(AND(C1899&lt;&gt;"",C1899&lt;&gt;OFFSET(C1899,1,0)),SUMIFS(B.2[Giá có thuế],B.2[Số ĐK],C1899),"")</f>
        <v/>
      </c>
      <c r="W1899" s="159"/>
      <c r="X1899" s="161" t="str">
        <f>IF(W1899="","",'Thông Tin Chung'!$L$3)</f>
        <v/>
      </c>
      <c r="Y1899" s="163" t="str">
        <f t="shared" ca="1" si="450"/>
        <v/>
      </c>
      <c r="Z1899" s="165"/>
      <c r="AA1899" s="155" t="str">
        <f ca="1">IF(C1899="","",IF(OR(D1899&lt;NgayBatDau,D1899&gt;NgayKetThuc),"Ngày tháng phải nằm trong kỳ báo cáo",IF(AND(G1899&lt;&gt;"",COUNTIF(D.2[Tên khách hàng],G1899)=0),"Tên KH chưa khai báo trong DSKH",IF(AND(H1899&lt;&gt;"",COUNTIF(D.1[Tên sản phẩm],H1899)=0),"SP này chưa khai báo trong DSSP",""))))</f>
        <v/>
      </c>
      <c r="AB1899" s="23" t="str">
        <f t="shared" ca="1" si="436"/>
        <v/>
      </c>
      <c r="AC1899" s="23" t="str">
        <f t="shared" ca="1" si="437"/>
        <v/>
      </c>
      <c r="AD1899" s="23" t="str">
        <f t="shared" ca="1" si="438"/>
        <v/>
      </c>
      <c r="AE1899" s="68" t="str">
        <f t="shared" ca="1" si="439"/>
        <v/>
      </c>
      <c r="AF1899" s="69" t="str">
        <f>IF(OR(H1899="",S1899=""),"",S1899-(SUM(L1899,M1899)*INDEX(D.1[Đơn giá],MATCH(H1899,D.1[Tên sản phẩm],0))))</f>
        <v/>
      </c>
      <c r="AG1899" s="90" t="str">
        <f t="shared" ca="1" si="440"/>
        <v/>
      </c>
      <c r="AH1899" s="90"/>
    </row>
    <row r="1900" spans="2:34" ht="27.75" customHeight="1" x14ac:dyDescent="0.2">
      <c r="B1900" s="154">
        <f t="shared" si="441"/>
        <v>1897</v>
      </c>
      <c r="C1900" s="155" t="str">
        <f t="shared" ca="1" si="442"/>
        <v/>
      </c>
      <c r="D1900" s="156" t="str">
        <f t="shared" ca="1" si="443"/>
        <v/>
      </c>
      <c r="E1900" s="157" t="str">
        <f t="shared" ca="1" si="444"/>
        <v/>
      </c>
      <c r="F1900" s="157"/>
      <c r="G1900" s="158" t="str">
        <f t="shared" ca="1" si="445"/>
        <v/>
      </c>
      <c r="H1900" s="159"/>
      <c r="I1900" s="160" t="str">
        <f>IF(H1900="","",INDEX(D.1[Quy cách],MATCH(H1900,D.1[Tên sản phẩm],0)))</f>
        <v/>
      </c>
      <c r="J1900" s="35" t="str">
        <f>IF(H1900="","",INDEX(D.1[ĐVT],MATCH(H1900,D.1[Tên sản phẩm],0)))</f>
        <v/>
      </c>
      <c r="K1900" s="163" t="str">
        <f>IF(H1900="","",INDEX(D.1[Đơn giá bán
(Tham khảo)],MATCH(H1900,D.1[Tên sản phẩm],0)))</f>
        <v/>
      </c>
      <c r="L1900" s="162"/>
      <c r="M1900" s="159"/>
      <c r="N1900" s="159"/>
      <c r="O1900" s="159"/>
      <c r="P1900" s="163" t="str">
        <f t="shared" si="446"/>
        <v/>
      </c>
      <c r="Q1900" s="164"/>
      <c r="R1900" s="162"/>
      <c r="S1900" s="163" t="str">
        <f t="shared" si="447"/>
        <v/>
      </c>
      <c r="T1900" s="164" t="str">
        <f t="shared" ca="1" si="448"/>
        <v/>
      </c>
      <c r="U1900" s="163" t="str">
        <f t="shared" si="449"/>
        <v/>
      </c>
      <c r="V1900" s="163" t="str">
        <f ca="1">IF(AND(C1900&lt;&gt;"",C1900&lt;&gt;OFFSET(C1900,1,0)),SUMIFS(B.2[Giá có thuế],B.2[Số ĐK],C1900),"")</f>
        <v/>
      </c>
      <c r="W1900" s="159"/>
      <c r="X1900" s="161" t="str">
        <f>IF(W1900="","",'Thông Tin Chung'!$L$3)</f>
        <v/>
      </c>
      <c r="Y1900" s="163" t="str">
        <f t="shared" ca="1" si="450"/>
        <v/>
      </c>
      <c r="Z1900" s="165"/>
      <c r="AA1900" s="155" t="str">
        <f ca="1">IF(C1900="","",IF(OR(D1900&lt;NgayBatDau,D1900&gt;NgayKetThuc),"Ngày tháng phải nằm trong kỳ báo cáo",IF(AND(G1900&lt;&gt;"",COUNTIF(D.2[Tên khách hàng],G1900)=0),"Tên KH chưa khai báo trong DSKH",IF(AND(H1900&lt;&gt;"",COUNTIF(D.1[Tên sản phẩm],H1900)=0),"SP này chưa khai báo trong DSSP",""))))</f>
        <v/>
      </c>
      <c r="AB1900" s="23" t="str">
        <f t="shared" ca="1" si="436"/>
        <v/>
      </c>
      <c r="AC1900" s="23" t="str">
        <f t="shared" ca="1" si="437"/>
        <v/>
      </c>
      <c r="AD1900" s="23" t="str">
        <f t="shared" ca="1" si="438"/>
        <v/>
      </c>
      <c r="AE1900" s="68" t="str">
        <f t="shared" ca="1" si="439"/>
        <v/>
      </c>
      <c r="AF1900" s="69" t="str">
        <f>IF(OR(H1900="",S1900=""),"",S1900-(SUM(L1900,M1900)*INDEX(D.1[Đơn giá],MATCH(H1900,D.1[Tên sản phẩm],0))))</f>
        <v/>
      </c>
      <c r="AG1900" s="90" t="str">
        <f t="shared" ca="1" si="440"/>
        <v/>
      </c>
      <c r="AH1900" s="90"/>
    </row>
    <row r="1901" spans="2:34" ht="27.75" customHeight="1" x14ac:dyDescent="0.2">
      <c r="B1901" s="154">
        <f t="shared" si="441"/>
        <v>1898</v>
      </c>
      <c r="C1901" s="155" t="str">
        <f t="shared" ca="1" si="442"/>
        <v/>
      </c>
      <c r="D1901" s="156" t="str">
        <f t="shared" ca="1" si="443"/>
        <v/>
      </c>
      <c r="E1901" s="157" t="str">
        <f t="shared" ca="1" si="444"/>
        <v/>
      </c>
      <c r="F1901" s="157"/>
      <c r="G1901" s="158" t="str">
        <f t="shared" ca="1" si="445"/>
        <v/>
      </c>
      <c r="H1901" s="159"/>
      <c r="I1901" s="160" t="str">
        <f>IF(H1901="","",INDEX(D.1[Quy cách],MATCH(H1901,D.1[Tên sản phẩm],0)))</f>
        <v/>
      </c>
      <c r="J1901" s="35" t="str">
        <f>IF(H1901="","",INDEX(D.1[ĐVT],MATCH(H1901,D.1[Tên sản phẩm],0)))</f>
        <v/>
      </c>
      <c r="K1901" s="163" t="str">
        <f>IF(H1901="","",INDEX(D.1[Đơn giá bán
(Tham khảo)],MATCH(H1901,D.1[Tên sản phẩm],0)))</f>
        <v/>
      </c>
      <c r="L1901" s="162"/>
      <c r="M1901" s="159"/>
      <c r="N1901" s="159"/>
      <c r="O1901" s="159"/>
      <c r="P1901" s="163" t="str">
        <f t="shared" si="446"/>
        <v/>
      </c>
      <c r="Q1901" s="164"/>
      <c r="R1901" s="162"/>
      <c r="S1901" s="163" t="str">
        <f t="shared" si="447"/>
        <v/>
      </c>
      <c r="T1901" s="164" t="str">
        <f t="shared" ca="1" si="448"/>
        <v/>
      </c>
      <c r="U1901" s="163" t="str">
        <f t="shared" si="449"/>
        <v/>
      </c>
      <c r="V1901" s="163" t="str">
        <f ca="1">IF(AND(C1901&lt;&gt;"",C1901&lt;&gt;OFFSET(C1901,1,0)),SUMIFS(B.2[Giá có thuế],B.2[Số ĐK],C1901),"")</f>
        <v/>
      </c>
      <c r="W1901" s="159"/>
      <c r="X1901" s="161" t="str">
        <f>IF(W1901="","",'Thông Tin Chung'!$L$3)</f>
        <v/>
      </c>
      <c r="Y1901" s="163" t="str">
        <f t="shared" ca="1" si="450"/>
        <v/>
      </c>
      <c r="Z1901" s="165"/>
      <c r="AA1901" s="155" t="str">
        <f ca="1">IF(C1901="","",IF(OR(D1901&lt;NgayBatDau,D1901&gt;NgayKetThuc),"Ngày tháng phải nằm trong kỳ báo cáo",IF(AND(G1901&lt;&gt;"",COUNTIF(D.2[Tên khách hàng],G1901)=0),"Tên KH chưa khai báo trong DSKH",IF(AND(H1901&lt;&gt;"",COUNTIF(D.1[Tên sản phẩm],H1901)=0),"SP này chưa khai báo trong DSSP",""))))</f>
        <v/>
      </c>
      <c r="AB1901" s="23" t="str">
        <f t="shared" ca="1" si="436"/>
        <v/>
      </c>
      <c r="AC1901" s="23" t="str">
        <f t="shared" ca="1" si="437"/>
        <v/>
      </c>
      <c r="AD1901" s="23" t="str">
        <f t="shared" ca="1" si="438"/>
        <v/>
      </c>
      <c r="AE1901" s="68" t="str">
        <f t="shared" ca="1" si="439"/>
        <v/>
      </c>
      <c r="AF1901" s="69" t="str">
        <f>IF(OR(H1901="",S1901=""),"",S1901-(SUM(L1901,M1901)*INDEX(D.1[Đơn giá],MATCH(H1901,D.1[Tên sản phẩm],0))))</f>
        <v/>
      </c>
      <c r="AG1901" s="90" t="str">
        <f t="shared" ca="1" si="440"/>
        <v/>
      </c>
      <c r="AH1901" s="90"/>
    </row>
    <row r="1902" spans="2:34" ht="27.75" customHeight="1" x14ac:dyDescent="0.2">
      <c r="B1902" s="154">
        <f t="shared" si="441"/>
        <v>1899</v>
      </c>
      <c r="C1902" s="155" t="str">
        <f t="shared" ca="1" si="442"/>
        <v/>
      </c>
      <c r="D1902" s="156" t="str">
        <f t="shared" ca="1" si="443"/>
        <v/>
      </c>
      <c r="E1902" s="157" t="str">
        <f t="shared" ca="1" si="444"/>
        <v/>
      </c>
      <c r="F1902" s="157"/>
      <c r="G1902" s="158" t="str">
        <f t="shared" ca="1" si="445"/>
        <v/>
      </c>
      <c r="H1902" s="159"/>
      <c r="I1902" s="160" t="str">
        <f>IF(H1902="","",INDEX(D.1[Quy cách],MATCH(H1902,D.1[Tên sản phẩm],0)))</f>
        <v/>
      </c>
      <c r="J1902" s="35" t="str">
        <f>IF(H1902="","",INDEX(D.1[ĐVT],MATCH(H1902,D.1[Tên sản phẩm],0)))</f>
        <v/>
      </c>
      <c r="K1902" s="163" t="str">
        <f>IF(H1902="","",INDEX(D.1[Đơn giá bán
(Tham khảo)],MATCH(H1902,D.1[Tên sản phẩm],0)))</f>
        <v/>
      </c>
      <c r="L1902" s="162"/>
      <c r="M1902" s="159"/>
      <c r="N1902" s="159"/>
      <c r="O1902" s="159"/>
      <c r="P1902" s="163" t="str">
        <f t="shared" si="446"/>
        <v/>
      </c>
      <c r="Q1902" s="164"/>
      <c r="R1902" s="162"/>
      <c r="S1902" s="163" t="str">
        <f t="shared" si="447"/>
        <v/>
      </c>
      <c r="T1902" s="164" t="str">
        <f t="shared" ca="1" si="448"/>
        <v/>
      </c>
      <c r="U1902" s="163" t="str">
        <f t="shared" si="449"/>
        <v/>
      </c>
      <c r="V1902" s="163" t="str">
        <f ca="1">IF(AND(C1902&lt;&gt;"",C1902&lt;&gt;OFFSET(C1902,1,0)),SUMIFS(B.2[Giá có thuế],B.2[Số ĐK],C1902),"")</f>
        <v/>
      </c>
      <c r="W1902" s="159"/>
      <c r="X1902" s="161" t="str">
        <f>IF(W1902="","",'Thông Tin Chung'!$L$3)</f>
        <v/>
      </c>
      <c r="Y1902" s="163" t="str">
        <f t="shared" ca="1" si="450"/>
        <v/>
      </c>
      <c r="Z1902" s="165"/>
      <c r="AA1902" s="155" t="str">
        <f ca="1">IF(C1902="","",IF(OR(D1902&lt;NgayBatDau,D1902&gt;NgayKetThuc),"Ngày tháng phải nằm trong kỳ báo cáo",IF(AND(G1902&lt;&gt;"",COUNTIF(D.2[Tên khách hàng],G1902)=0),"Tên KH chưa khai báo trong DSKH",IF(AND(H1902&lt;&gt;"",COUNTIF(D.1[Tên sản phẩm],H1902)=0),"SP này chưa khai báo trong DSSP",""))))</f>
        <v/>
      </c>
      <c r="AB1902" s="23" t="str">
        <f t="shared" ca="1" si="436"/>
        <v/>
      </c>
      <c r="AC1902" s="23" t="str">
        <f t="shared" ca="1" si="437"/>
        <v/>
      </c>
      <c r="AD1902" s="23" t="str">
        <f t="shared" ca="1" si="438"/>
        <v/>
      </c>
      <c r="AE1902" s="68" t="str">
        <f t="shared" ca="1" si="439"/>
        <v/>
      </c>
      <c r="AF1902" s="69" t="str">
        <f>IF(OR(H1902="",S1902=""),"",S1902-(SUM(L1902,M1902)*INDEX(D.1[Đơn giá],MATCH(H1902,D.1[Tên sản phẩm],0))))</f>
        <v/>
      </c>
      <c r="AG1902" s="90" t="str">
        <f t="shared" ca="1" si="440"/>
        <v/>
      </c>
      <c r="AH1902" s="90"/>
    </row>
    <row r="1903" spans="2:34" ht="27.75" customHeight="1" x14ac:dyDescent="0.2">
      <c r="B1903" s="154">
        <f t="shared" si="441"/>
        <v>1900</v>
      </c>
      <c r="C1903" s="155" t="str">
        <f t="shared" ca="1" si="442"/>
        <v/>
      </c>
      <c r="D1903" s="156" t="str">
        <f t="shared" ca="1" si="443"/>
        <v/>
      </c>
      <c r="E1903" s="157" t="str">
        <f t="shared" ca="1" si="444"/>
        <v/>
      </c>
      <c r="F1903" s="157"/>
      <c r="G1903" s="158" t="str">
        <f t="shared" ca="1" si="445"/>
        <v/>
      </c>
      <c r="H1903" s="159"/>
      <c r="I1903" s="160" t="str">
        <f>IF(H1903="","",INDEX(D.1[Quy cách],MATCH(H1903,D.1[Tên sản phẩm],0)))</f>
        <v/>
      </c>
      <c r="J1903" s="35" t="str">
        <f>IF(H1903="","",INDEX(D.1[ĐVT],MATCH(H1903,D.1[Tên sản phẩm],0)))</f>
        <v/>
      </c>
      <c r="K1903" s="163" t="str">
        <f>IF(H1903="","",INDEX(D.1[Đơn giá bán
(Tham khảo)],MATCH(H1903,D.1[Tên sản phẩm],0)))</f>
        <v/>
      </c>
      <c r="L1903" s="162"/>
      <c r="M1903" s="159"/>
      <c r="N1903" s="159"/>
      <c r="O1903" s="159"/>
      <c r="P1903" s="163" t="str">
        <f t="shared" si="446"/>
        <v/>
      </c>
      <c r="Q1903" s="164"/>
      <c r="R1903" s="162"/>
      <c r="S1903" s="163" t="str">
        <f t="shared" si="447"/>
        <v/>
      </c>
      <c r="T1903" s="164" t="str">
        <f t="shared" ca="1" si="448"/>
        <v/>
      </c>
      <c r="U1903" s="163" t="str">
        <f t="shared" si="449"/>
        <v/>
      </c>
      <c r="V1903" s="163" t="str">
        <f ca="1">IF(AND(C1903&lt;&gt;"",C1903&lt;&gt;OFFSET(C1903,1,0)),SUMIFS(B.2[Giá có thuế],B.2[Số ĐK],C1903),"")</f>
        <v/>
      </c>
      <c r="W1903" s="159"/>
      <c r="X1903" s="161" t="str">
        <f>IF(W1903="","",'Thông Tin Chung'!$L$3)</f>
        <v/>
      </c>
      <c r="Y1903" s="163" t="str">
        <f t="shared" ca="1" si="450"/>
        <v/>
      </c>
      <c r="Z1903" s="165"/>
      <c r="AA1903" s="155" t="str">
        <f ca="1">IF(C1903="","",IF(OR(D1903&lt;NgayBatDau,D1903&gt;NgayKetThuc),"Ngày tháng phải nằm trong kỳ báo cáo",IF(AND(G1903&lt;&gt;"",COUNTIF(D.2[Tên khách hàng],G1903)=0),"Tên KH chưa khai báo trong DSKH",IF(AND(H1903&lt;&gt;"",COUNTIF(D.1[Tên sản phẩm],H1903)=0),"SP này chưa khai báo trong DSSP",""))))</f>
        <v/>
      </c>
      <c r="AB1903" s="23" t="str">
        <f t="shared" ca="1" si="436"/>
        <v/>
      </c>
      <c r="AC1903" s="23" t="str">
        <f t="shared" ca="1" si="437"/>
        <v/>
      </c>
      <c r="AD1903" s="23" t="str">
        <f t="shared" ca="1" si="438"/>
        <v/>
      </c>
      <c r="AE1903" s="68" t="str">
        <f t="shared" ca="1" si="439"/>
        <v/>
      </c>
      <c r="AF1903" s="69" t="str">
        <f>IF(OR(H1903="",S1903=""),"",S1903-(SUM(L1903,M1903)*INDEX(D.1[Đơn giá],MATCH(H1903,D.1[Tên sản phẩm],0))))</f>
        <v/>
      </c>
      <c r="AG1903" s="90" t="str">
        <f t="shared" ca="1" si="440"/>
        <v/>
      </c>
      <c r="AH1903" s="90"/>
    </row>
    <row r="1904" spans="2:34" ht="27.75" customHeight="1" x14ac:dyDescent="0.2">
      <c r="B1904" s="154">
        <f t="shared" si="441"/>
        <v>1901</v>
      </c>
      <c r="C1904" s="155" t="str">
        <f t="shared" ca="1" si="442"/>
        <v/>
      </c>
      <c r="D1904" s="156" t="str">
        <f t="shared" ca="1" si="443"/>
        <v/>
      </c>
      <c r="E1904" s="157" t="str">
        <f t="shared" ca="1" si="444"/>
        <v/>
      </c>
      <c r="F1904" s="157"/>
      <c r="G1904" s="158" t="str">
        <f t="shared" ca="1" si="445"/>
        <v/>
      </c>
      <c r="H1904" s="159"/>
      <c r="I1904" s="160" t="str">
        <f>IF(H1904="","",INDEX(D.1[Quy cách],MATCH(H1904,D.1[Tên sản phẩm],0)))</f>
        <v/>
      </c>
      <c r="J1904" s="35" t="str">
        <f>IF(H1904="","",INDEX(D.1[ĐVT],MATCH(H1904,D.1[Tên sản phẩm],0)))</f>
        <v/>
      </c>
      <c r="K1904" s="163" t="str">
        <f>IF(H1904="","",INDEX(D.1[Đơn giá bán
(Tham khảo)],MATCH(H1904,D.1[Tên sản phẩm],0)))</f>
        <v/>
      </c>
      <c r="L1904" s="162"/>
      <c r="M1904" s="159"/>
      <c r="N1904" s="159"/>
      <c r="O1904" s="159"/>
      <c r="P1904" s="163" t="str">
        <f t="shared" si="446"/>
        <v/>
      </c>
      <c r="Q1904" s="164"/>
      <c r="R1904" s="162"/>
      <c r="S1904" s="163" t="str">
        <f t="shared" si="447"/>
        <v/>
      </c>
      <c r="T1904" s="164" t="str">
        <f t="shared" ca="1" si="448"/>
        <v/>
      </c>
      <c r="U1904" s="163" t="str">
        <f t="shared" si="449"/>
        <v/>
      </c>
      <c r="V1904" s="163" t="str">
        <f ca="1">IF(AND(C1904&lt;&gt;"",C1904&lt;&gt;OFFSET(C1904,1,0)),SUMIFS(B.2[Giá có thuế],B.2[Số ĐK],C1904),"")</f>
        <v/>
      </c>
      <c r="W1904" s="159"/>
      <c r="X1904" s="161" t="str">
        <f>IF(W1904="","",'Thông Tin Chung'!$L$3)</f>
        <v/>
      </c>
      <c r="Y1904" s="163" t="str">
        <f t="shared" ca="1" si="450"/>
        <v/>
      </c>
      <c r="Z1904" s="165"/>
      <c r="AA1904" s="155" t="str">
        <f ca="1">IF(C1904="","",IF(OR(D1904&lt;NgayBatDau,D1904&gt;NgayKetThuc),"Ngày tháng phải nằm trong kỳ báo cáo",IF(AND(G1904&lt;&gt;"",COUNTIF(D.2[Tên khách hàng],G1904)=0),"Tên KH chưa khai báo trong DSKH",IF(AND(H1904&lt;&gt;"",COUNTIF(D.1[Tên sản phẩm],H1904)=0),"SP này chưa khai báo trong DSSP",""))))</f>
        <v/>
      </c>
      <c r="AB1904" s="23" t="str">
        <f t="shared" ca="1" si="436"/>
        <v/>
      </c>
      <c r="AC1904" s="23" t="str">
        <f t="shared" ca="1" si="437"/>
        <v/>
      </c>
      <c r="AD1904" s="23" t="str">
        <f t="shared" ca="1" si="438"/>
        <v/>
      </c>
      <c r="AE1904" s="68" t="str">
        <f t="shared" ca="1" si="439"/>
        <v/>
      </c>
      <c r="AF1904" s="69" t="str">
        <f>IF(OR(H1904="",S1904=""),"",S1904-(SUM(L1904,M1904)*INDEX(D.1[Đơn giá],MATCH(H1904,D.1[Tên sản phẩm],0))))</f>
        <v/>
      </c>
      <c r="AG1904" s="90" t="str">
        <f t="shared" ca="1" si="440"/>
        <v/>
      </c>
      <c r="AH1904" s="90"/>
    </row>
    <row r="1905" spans="2:34" ht="27.75" customHeight="1" x14ac:dyDescent="0.2">
      <c r="B1905" s="154">
        <f t="shared" si="441"/>
        <v>1902</v>
      </c>
      <c r="C1905" s="155" t="str">
        <f t="shared" ca="1" si="442"/>
        <v/>
      </c>
      <c r="D1905" s="156" t="str">
        <f t="shared" ca="1" si="443"/>
        <v/>
      </c>
      <c r="E1905" s="157" t="str">
        <f t="shared" ca="1" si="444"/>
        <v/>
      </c>
      <c r="F1905" s="157"/>
      <c r="G1905" s="158" t="str">
        <f t="shared" ca="1" si="445"/>
        <v/>
      </c>
      <c r="H1905" s="159"/>
      <c r="I1905" s="160" t="str">
        <f>IF(H1905="","",INDEX(D.1[Quy cách],MATCH(H1905,D.1[Tên sản phẩm],0)))</f>
        <v/>
      </c>
      <c r="J1905" s="35" t="str">
        <f>IF(H1905="","",INDEX(D.1[ĐVT],MATCH(H1905,D.1[Tên sản phẩm],0)))</f>
        <v/>
      </c>
      <c r="K1905" s="163" t="str">
        <f>IF(H1905="","",INDEX(D.1[Đơn giá bán
(Tham khảo)],MATCH(H1905,D.1[Tên sản phẩm],0)))</f>
        <v/>
      </c>
      <c r="L1905" s="162"/>
      <c r="M1905" s="159"/>
      <c r="N1905" s="159"/>
      <c r="O1905" s="159"/>
      <c r="P1905" s="163" t="str">
        <f t="shared" si="446"/>
        <v/>
      </c>
      <c r="Q1905" s="164"/>
      <c r="R1905" s="162"/>
      <c r="S1905" s="163" t="str">
        <f t="shared" si="447"/>
        <v/>
      </c>
      <c r="T1905" s="164" t="str">
        <f t="shared" ca="1" si="448"/>
        <v/>
      </c>
      <c r="U1905" s="163" t="str">
        <f t="shared" si="449"/>
        <v/>
      </c>
      <c r="V1905" s="163" t="str">
        <f ca="1">IF(AND(C1905&lt;&gt;"",C1905&lt;&gt;OFFSET(C1905,1,0)),SUMIFS(B.2[Giá có thuế],B.2[Số ĐK],C1905),"")</f>
        <v/>
      </c>
      <c r="W1905" s="159"/>
      <c r="X1905" s="161" t="str">
        <f>IF(W1905="","",'Thông Tin Chung'!$L$3)</f>
        <v/>
      </c>
      <c r="Y1905" s="163" t="str">
        <f t="shared" ca="1" si="450"/>
        <v/>
      </c>
      <c r="Z1905" s="165"/>
      <c r="AA1905" s="155" t="str">
        <f ca="1">IF(C1905="","",IF(OR(D1905&lt;NgayBatDau,D1905&gt;NgayKetThuc),"Ngày tháng phải nằm trong kỳ báo cáo",IF(AND(G1905&lt;&gt;"",COUNTIF(D.2[Tên khách hàng],G1905)=0),"Tên KH chưa khai báo trong DSKH",IF(AND(H1905&lt;&gt;"",COUNTIF(D.1[Tên sản phẩm],H1905)=0),"SP này chưa khai báo trong DSSP",""))))</f>
        <v/>
      </c>
      <c r="AB1905" s="23" t="str">
        <f t="shared" ca="1" si="436"/>
        <v/>
      </c>
      <c r="AC1905" s="23" t="str">
        <f t="shared" ca="1" si="437"/>
        <v/>
      </c>
      <c r="AD1905" s="23" t="str">
        <f t="shared" ca="1" si="438"/>
        <v/>
      </c>
      <c r="AE1905" s="68" t="str">
        <f t="shared" ca="1" si="439"/>
        <v/>
      </c>
      <c r="AF1905" s="69" t="str">
        <f>IF(OR(H1905="",S1905=""),"",S1905-(SUM(L1905,M1905)*INDEX(D.1[Đơn giá],MATCH(H1905,D.1[Tên sản phẩm],0))))</f>
        <v/>
      </c>
      <c r="AG1905" s="90" t="str">
        <f t="shared" ca="1" si="440"/>
        <v/>
      </c>
      <c r="AH1905" s="90"/>
    </row>
    <row r="1906" spans="2:34" ht="27.75" customHeight="1" x14ac:dyDescent="0.2">
      <c r="B1906" s="154">
        <f t="shared" si="441"/>
        <v>1903</v>
      </c>
      <c r="C1906" s="155" t="str">
        <f t="shared" ca="1" si="442"/>
        <v/>
      </c>
      <c r="D1906" s="156" t="str">
        <f t="shared" ca="1" si="443"/>
        <v/>
      </c>
      <c r="E1906" s="157" t="str">
        <f t="shared" ca="1" si="444"/>
        <v/>
      </c>
      <c r="F1906" s="157"/>
      <c r="G1906" s="158" t="str">
        <f t="shared" ca="1" si="445"/>
        <v/>
      </c>
      <c r="H1906" s="159"/>
      <c r="I1906" s="160" t="str">
        <f>IF(H1906="","",INDEX(D.1[Quy cách],MATCH(H1906,D.1[Tên sản phẩm],0)))</f>
        <v/>
      </c>
      <c r="J1906" s="35" t="str">
        <f>IF(H1906="","",INDEX(D.1[ĐVT],MATCH(H1906,D.1[Tên sản phẩm],0)))</f>
        <v/>
      </c>
      <c r="K1906" s="163" t="str">
        <f>IF(H1906="","",INDEX(D.1[Đơn giá bán
(Tham khảo)],MATCH(H1906,D.1[Tên sản phẩm],0)))</f>
        <v/>
      </c>
      <c r="L1906" s="162"/>
      <c r="M1906" s="159"/>
      <c r="N1906" s="159"/>
      <c r="O1906" s="159"/>
      <c r="P1906" s="163" t="str">
        <f t="shared" si="446"/>
        <v/>
      </c>
      <c r="Q1906" s="164"/>
      <c r="R1906" s="162"/>
      <c r="S1906" s="163" t="str">
        <f t="shared" si="447"/>
        <v/>
      </c>
      <c r="T1906" s="164" t="str">
        <f t="shared" ca="1" si="448"/>
        <v/>
      </c>
      <c r="U1906" s="163" t="str">
        <f t="shared" si="449"/>
        <v/>
      </c>
      <c r="V1906" s="163" t="str">
        <f ca="1">IF(AND(C1906&lt;&gt;"",C1906&lt;&gt;OFFSET(C1906,1,0)),SUMIFS(B.2[Giá có thuế],B.2[Số ĐK],C1906),"")</f>
        <v/>
      </c>
      <c r="W1906" s="159"/>
      <c r="X1906" s="161" t="str">
        <f>IF(W1906="","",'Thông Tin Chung'!$L$3)</f>
        <v/>
      </c>
      <c r="Y1906" s="163" t="str">
        <f t="shared" ca="1" si="450"/>
        <v/>
      </c>
      <c r="Z1906" s="165"/>
      <c r="AA1906" s="155" t="str">
        <f ca="1">IF(C1906="","",IF(OR(D1906&lt;NgayBatDau,D1906&gt;NgayKetThuc),"Ngày tháng phải nằm trong kỳ báo cáo",IF(AND(G1906&lt;&gt;"",COUNTIF(D.2[Tên khách hàng],G1906)=0),"Tên KH chưa khai báo trong DSKH",IF(AND(H1906&lt;&gt;"",COUNTIF(D.1[Tên sản phẩm],H1906)=0),"SP này chưa khai báo trong DSSP",""))))</f>
        <v/>
      </c>
      <c r="AB1906" s="23" t="str">
        <f t="shared" ca="1" si="436"/>
        <v/>
      </c>
      <c r="AC1906" s="23" t="str">
        <f t="shared" ca="1" si="437"/>
        <v/>
      </c>
      <c r="AD1906" s="23" t="str">
        <f t="shared" ca="1" si="438"/>
        <v/>
      </c>
      <c r="AE1906" s="68" t="str">
        <f t="shared" ca="1" si="439"/>
        <v/>
      </c>
      <c r="AF1906" s="69" t="str">
        <f>IF(OR(H1906="",S1906=""),"",S1906-(SUM(L1906,M1906)*INDEX(D.1[Đơn giá],MATCH(H1906,D.1[Tên sản phẩm],0))))</f>
        <v/>
      </c>
      <c r="AG1906" s="90" t="str">
        <f t="shared" ca="1" si="440"/>
        <v/>
      </c>
      <c r="AH1906" s="90"/>
    </row>
    <row r="1907" spans="2:34" ht="27.75" customHeight="1" x14ac:dyDescent="0.2">
      <c r="B1907" s="154">
        <f t="shared" si="441"/>
        <v>1904</v>
      </c>
      <c r="C1907" s="155" t="str">
        <f t="shared" ca="1" si="442"/>
        <v/>
      </c>
      <c r="D1907" s="156" t="str">
        <f t="shared" ca="1" si="443"/>
        <v/>
      </c>
      <c r="E1907" s="157" t="str">
        <f t="shared" ca="1" si="444"/>
        <v/>
      </c>
      <c r="F1907" s="157"/>
      <c r="G1907" s="158" t="str">
        <f t="shared" ca="1" si="445"/>
        <v/>
      </c>
      <c r="H1907" s="159"/>
      <c r="I1907" s="160" t="str">
        <f>IF(H1907="","",INDEX(D.1[Quy cách],MATCH(H1907,D.1[Tên sản phẩm],0)))</f>
        <v/>
      </c>
      <c r="J1907" s="35" t="str">
        <f>IF(H1907="","",INDEX(D.1[ĐVT],MATCH(H1907,D.1[Tên sản phẩm],0)))</f>
        <v/>
      </c>
      <c r="K1907" s="163" t="str">
        <f>IF(H1907="","",INDEX(D.1[Đơn giá bán
(Tham khảo)],MATCH(H1907,D.1[Tên sản phẩm],0)))</f>
        <v/>
      </c>
      <c r="L1907" s="162"/>
      <c r="M1907" s="159"/>
      <c r="N1907" s="159"/>
      <c r="O1907" s="159"/>
      <c r="P1907" s="163" t="str">
        <f t="shared" si="446"/>
        <v/>
      </c>
      <c r="Q1907" s="164"/>
      <c r="R1907" s="162"/>
      <c r="S1907" s="163" t="str">
        <f t="shared" si="447"/>
        <v/>
      </c>
      <c r="T1907" s="164" t="str">
        <f t="shared" ca="1" si="448"/>
        <v/>
      </c>
      <c r="U1907" s="163" t="str">
        <f t="shared" si="449"/>
        <v/>
      </c>
      <c r="V1907" s="163" t="str">
        <f ca="1">IF(AND(C1907&lt;&gt;"",C1907&lt;&gt;OFFSET(C1907,1,0)),SUMIFS(B.2[Giá có thuế],B.2[Số ĐK],C1907),"")</f>
        <v/>
      </c>
      <c r="W1907" s="159"/>
      <c r="X1907" s="161" t="str">
        <f>IF(W1907="","",'Thông Tin Chung'!$L$3)</f>
        <v/>
      </c>
      <c r="Y1907" s="163" t="str">
        <f t="shared" ca="1" si="450"/>
        <v/>
      </c>
      <c r="Z1907" s="165"/>
      <c r="AA1907" s="155" t="str">
        <f ca="1">IF(C1907="","",IF(OR(D1907&lt;NgayBatDau,D1907&gt;NgayKetThuc),"Ngày tháng phải nằm trong kỳ báo cáo",IF(AND(G1907&lt;&gt;"",COUNTIF(D.2[Tên khách hàng],G1907)=0),"Tên KH chưa khai báo trong DSKH",IF(AND(H1907&lt;&gt;"",COUNTIF(D.1[Tên sản phẩm],H1907)=0),"SP này chưa khai báo trong DSSP",""))))</f>
        <v/>
      </c>
      <c r="AB1907" s="23" t="str">
        <f t="shared" ca="1" si="436"/>
        <v/>
      </c>
      <c r="AC1907" s="23" t="str">
        <f t="shared" ca="1" si="437"/>
        <v/>
      </c>
      <c r="AD1907" s="23" t="str">
        <f t="shared" ca="1" si="438"/>
        <v/>
      </c>
      <c r="AE1907" s="68" t="str">
        <f t="shared" ca="1" si="439"/>
        <v/>
      </c>
      <c r="AF1907" s="69" t="str">
        <f>IF(OR(H1907="",S1907=""),"",S1907-(SUM(L1907,M1907)*INDEX(D.1[Đơn giá],MATCH(H1907,D.1[Tên sản phẩm],0))))</f>
        <v/>
      </c>
      <c r="AG1907" s="90" t="str">
        <f t="shared" ca="1" si="440"/>
        <v/>
      </c>
      <c r="AH1907" s="90"/>
    </row>
    <row r="1908" spans="2:34" ht="27.75" customHeight="1" x14ac:dyDescent="0.2">
      <c r="B1908" s="154">
        <f t="shared" si="441"/>
        <v>1905</v>
      </c>
      <c r="C1908" s="155" t="str">
        <f t="shared" ca="1" si="442"/>
        <v/>
      </c>
      <c r="D1908" s="156" t="str">
        <f t="shared" ca="1" si="443"/>
        <v/>
      </c>
      <c r="E1908" s="157" t="str">
        <f t="shared" ca="1" si="444"/>
        <v/>
      </c>
      <c r="F1908" s="157"/>
      <c r="G1908" s="158" t="str">
        <f t="shared" ca="1" si="445"/>
        <v/>
      </c>
      <c r="H1908" s="159"/>
      <c r="I1908" s="160" t="str">
        <f>IF(H1908="","",INDEX(D.1[Quy cách],MATCH(H1908,D.1[Tên sản phẩm],0)))</f>
        <v/>
      </c>
      <c r="J1908" s="35" t="str">
        <f>IF(H1908="","",INDEX(D.1[ĐVT],MATCH(H1908,D.1[Tên sản phẩm],0)))</f>
        <v/>
      </c>
      <c r="K1908" s="163" t="str">
        <f>IF(H1908="","",INDEX(D.1[Đơn giá bán
(Tham khảo)],MATCH(H1908,D.1[Tên sản phẩm],0)))</f>
        <v/>
      </c>
      <c r="L1908" s="162"/>
      <c r="M1908" s="159"/>
      <c r="N1908" s="159"/>
      <c r="O1908" s="159"/>
      <c r="P1908" s="163" t="str">
        <f t="shared" si="446"/>
        <v/>
      </c>
      <c r="Q1908" s="164"/>
      <c r="R1908" s="162"/>
      <c r="S1908" s="163" t="str">
        <f t="shared" si="447"/>
        <v/>
      </c>
      <c r="T1908" s="164" t="str">
        <f t="shared" ca="1" si="448"/>
        <v/>
      </c>
      <c r="U1908" s="163" t="str">
        <f t="shared" si="449"/>
        <v/>
      </c>
      <c r="V1908" s="163" t="str">
        <f ca="1">IF(AND(C1908&lt;&gt;"",C1908&lt;&gt;OFFSET(C1908,1,0)),SUMIFS(B.2[Giá có thuế],B.2[Số ĐK],C1908),"")</f>
        <v/>
      </c>
      <c r="W1908" s="159"/>
      <c r="X1908" s="161" t="str">
        <f>IF(W1908="","",'Thông Tin Chung'!$L$3)</f>
        <v/>
      </c>
      <c r="Y1908" s="163" t="str">
        <f t="shared" ca="1" si="450"/>
        <v/>
      </c>
      <c r="Z1908" s="165"/>
      <c r="AA1908" s="155" t="str">
        <f ca="1">IF(C1908="","",IF(OR(D1908&lt;NgayBatDau,D1908&gt;NgayKetThuc),"Ngày tháng phải nằm trong kỳ báo cáo",IF(AND(G1908&lt;&gt;"",COUNTIF(D.2[Tên khách hàng],G1908)=0),"Tên KH chưa khai báo trong DSKH",IF(AND(H1908&lt;&gt;"",COUNTIF(D.1[Tên sản phẩm],H1908)=0),"SP này chưa khai báo trong DSSP",""))))</f>
        <v/>
      </c>
      <c r="AB1908" s="23" t="str">
        <f t="shared" ca="1" si="436"/>
        <v/>
      </c>
      <c r="AC1908" s="23" t="str">
        <f t="shared" ca="1" si="437"/>
        <v/>
      </c>
      <c r="AD1908" s="23" t="str">
        <f t="shared" ca="1" si="438"/>
        <v/>
      </c>
      <c r="AE1908" s="68" t="str">
        <f t="shared" ca="1" si="439"/>
        <v/>
      </c>
      <c r="AF1908" s="69" t="str">
        <f>IF(OR(H1908="",S1908=""),"",S1908-(SUM(L1908,M1908)*INDEX(D.1[Đơn giá],MATCH(H1908,D.1[Tên sản phẩm],0))))</f>
        <v/>
      </c>
      <c r="AG1908" s="90" t="str">
        <f t="shared" ca="1" si="440"/>
        <v/>
      </c>
      <c r="AH1908" s="90"/>
    </row>
    <row r="1909" spans="2:34" ht="27.75" customHeight="1" x14ac:dyDescent="0.2">
      <c r="B1909" s="154">
        <f t="shared" si="441"/>
        <v>1906</v>
      </c>
      <c r="C1909" s="155" t="str">
        <f t="shared" ca="1" si="442"/>
        <v/>
      </c>
      <c r="D1909" s="156" t="str">
        <f t="shared" ca="1" si="443"/>
        <v/>
      </c>
      <c r="E1909" s="157" t="str">
        <f t="shared" ca="1" si="444"/>
        <v/>
      </c>
      <c r="F1909" s="157"/>
      <c r="G1909" s="158" t="str">
        <f t="shared" ca="1" si="445"/>
        <v/>
      </c>
      <c r="H1909" s="159"/>
      <c r="I1909" s="160" t="str">
        <f>IF(H1909="","",INDEX(D.1[Quy cách],MATCH(H1909,D.1[Tên sản phẩm],0)))</f>
        <v/>
      </c>
      <c r="J1909" s="35" t="str">
        <f>IF(H1909="","",INDEX(D.1[ĐVT],MATCH(H1909,D.1[Tên sản phẩm],0)))</f>
        <v/>
      </c>
      <c r="K1909" s="163" t="str">
        <f>IF(H1909="","",INDEX(D.1[Đơn giá bán
(Tham khảo)],MATCH(H1909,D.1[Tên sản phẩm],0)))</f>
        <v/>
      </c>
      <c r="L1909" s="162"/>
      <c r="M1909" s="159"/>
      <c r="N1909" s="159"/>
      <c r="O1909" s="159"/>
      <c r="P1909" s="163" t="str">
        <f t="shared" si="446"/>
        <v/>
      </c>
      <c r="Q1909" s="164"/>
      <c r="R1909" s="162"/>
      <c r="S1909" s="163" t="str">
        <f t="shared" si="447"/>
        <v/>
      </c>
      <c r="T1909" s="164" t="str">
        <f t="shared" ca="1" si="448"/>
        <v/>
      </c>
      <c r="U1909" s="163" t="str">
        <f t="shared" si="449"/>
        <v/>
      </c>
      <c r="V1909" s="163" t="str">
        <f ca="1">IF(AND(C1909&lt;&gt;"",C1909&lt;&gt;OFFSET(C1909,1,0)),SUMIFS(B.2[Giá có thuế],B.2[Số ĐK],C1909),"")</f>
        <v/>
      </c>
      <c r="W1909" s="159"/>
      <c r="X1909" s="161" t="str">
        <f>IF(W1909="","",'Thông Tin Chung'!$L$3)</f>
        <v/>
      </c>
      <c r="Y1909" s="163" t="str">
        <f t="shared" ca="1" si="450"/>
        <v/>
      </c>
      <c r="Z1909" s="165"/>
      <c r="AA1909" s="155" t="str">
        <f ca="1">IF(C1909="","",IF(OR(D1909&lt;NgayBatDau,D1909&gt;NgayKetThuc),"Ngày tháng phải nằm trong kỳ báo cáo",IF(AND(G1909&lt;&gt;"",COUNTIF(D.2[Tên khách hàng],G1909)=0),"Tên KH chưa khai báo trong DSKH",IF(AND(H1909&lt;&gt;"",COUNTIF(D.1[Tên sản phẩm],H1909)=0),"SP này chưa khai báo trong DSSP",""))))</f>
        <v/>
      </c>
      <c r="AB1909" s="23" t="str">
        <f t="shared" ca="1" si="436"/>
        <v/>
      </c>
      <c r="AC1909" s="23" t="str">
        <f t="shared" ca="1" si="437"/>
        <v/>
      </c>
      <c r="AD1909" s="23" t="str">
        <f t="shared" ca="1" si="438"/>
        <v/>
      </c>
      <c r="AE1909" s="68" t="str">
        <f t="shared" ca="1" si="439"/>
        <v/>
      </c>
      <c r="AF1909" s="69" t="str">
        <f>IF(OR(H1909="",S1909=""),"",S1909-(SUM(L1909,M1909)*INDEX(D.1[Đơn giá],MATCH(H1909,D.1[Tên sản phẩm],0))))</f>
        <v/>
      </c>
      <c r="AG1909" s="90" t="str">
        <f t="shared" ca="1" si="440"/>
        <v/>
      </c>
      <c r="AH1909" s="90"/>
    </row>
    <row r="1910" spans="2:34" ht="27.75" customHeight="1" x14ac:dyDescent="0.2">
      <c r="B1910" s="154">
        <f t="shared" si="441"/>
        <v>1907</v>
      </c>
      <c r="C1910" s="155" t="str">
        <f t="shared" ca="1" si="442"/>
        <v/>
      </c>
      <c r="D1910" s="156" t="str">
        <f t="shared" ca="1" si="443"/>
        <v/>
      </c>
      <c r="E1910" s="157" t="str">
        <f t="shared" ca="1" si="444"/>
        <v/>
      </c>
      <c r="F1910" s="157"/>
      <c r="G1910" s="158" t="str">
        <f t="shared" ca="1" si="445"/>
        <v/>
      </c>
      <c r="H1910" s="159"/>
      <c r="I1910" s="160" t="str">
        <f>IF(H1910="","",INDEX(D.1[Quy cách],MATCH(H1910,D.1[Tên sản phẩm],0)))</f>
        <v/>
      </c>
      <c r="J1910" s="35" t="str">
        <f>IF(H1910="","",INDEX(D.1[ĐVT],MATCH(H1910,D.1[Tên sản phẩm],0)))</f>
        <v/>
      </c>
      <c r="K1910" s="163" t="str">
        <f>IF(H1910="","",INDEX(D.1[Đơn giá bán
(Tham khảo)],MATCH(H1910,D.1[Tên sản phẩm],0)))</f>
        <v/>
      </c>
      <c r="L1910" s="162"/>
      <c r="M1910" s="159"/>
      <c r="N1910" s="159"/>
      <c r="O1910" s="159"/>
      <c r="P1910" s="163" t="str">
        <f t="shared" si="446"/>
        <v/>
      </c>
      <c r="Q1910" s="164"/>
      <c r="R1910" s="162"/>
      <c r="S1910" s="163" t="str">
        <f t="shared" si="447"/>
        <v/>
      </c>
      <c r="T1910" s="164" t="str">
        <f t="shared" ca="1" si="448"/>
        <v/>
      </c>
      <c r="U1910" s="163" t="str">
        <f t="shared" si="449"/>
        <v/>
      </c>
      <c r="V1910" s="163" t="str">
        <f ca="1">IF(AND(C1910&lt;&gt;"",C1910&lt;&gt;OFFSET(C1910,1,0)),SUMIFS(B.2[Giá có thuế],B.2[Số ĐK],C1910),"")</f>
        <v/>
      </c>
      <c r="W1910" s="159"/>
      <c r="X1910" s="161" t="str">
        <f>IF(W1910="","",'Thông Tin Chung'!$L$3)</f>
        <v/>
      </c>
      <c r="Y1910" s="163" t="str">
        <f t="shared" ca="1" si="450"/>
        <v/>
      </c>
      <c r="Z1910" s="165"/>
      <c r="AA1910" s="155" t="str">
        <f ca="1">IF(C1910="","",IF(OR(D1910&lt;NgayBatDau,D1910&gt;NgayKetThuc),"Ngày tháng phải nằm trong kỳ báo cáo",IF(AND(G1910&lt;&gt;"",COUNTIF(D.2[Tên khách hàng],G1910)=0),"Tên KH chưa khai báo trong DSKH",IF(AND(H1910&lt;&gt;"",COUNTIF(D.1[Tên sản phẩm],H1910)=0),"SP này chưa khai báo trong DSSP",""))))</f>
        <v/>
      </c>
      <c r="AB1910" s="23" t="str">
        <f t="shared" ca="1" si="436"/>
        <v/>
      </c>
      <c r="AC1910" s="23" t="str">
        <f t="shared" ca="1" si="437"/>
        <v/>
      </c>
      <c r="AD1910" s="23" t="str">
        <f t="shared" ca="1" si="438"/>
        <v/>
      </c>
      <c r="AE1910" s="68" t="str">
        <f t="shared" ca="1" si="439"/>
        <v/>
      </c>
      <c r="AF1910" s="69" t="str">
        <f>IF(OR(H1910="",S1910=""),"",S1910-(SUM(L1910,M1910)*INDEX(D.1[Đơn giá],MATCH(H1910,D.1[Tên sản phẩm],0))))</f>
        <v/>
      </c>
      <c r="AG1910" s="90" t="str">
        <f t="shared" ca="1" si="440"/>
        <v/>
      </c>
      <c r="AH1910" s="90"/>
    </row>
    <row r="1911" spans="2:34" ht="27.75" customHeight="1" x14ac:dyDescent="0.2">
      <c r="B1911" s="154">
        <f t="shared" si="441"/>
        <v>1908</v>
      </c>
      <c r="C1911" s="155" t="str">
        <f t="shared" ca="1" si="442"/>
        <v/>
      </c>
      <c r="D1911" s="156" t="str">
        <f t="shared" ca="1" si="443"/>
        <v/>
      </c>
      <c r="E1911" s="157" t="str">
        <f t="shared" ca="1" si="444"/>
        <v/>
      </c>
      <c r="F1911" s="157"/>
      <c r="G1911" s="158" t="str">
        <f t="shared" ca="1" si="445"/>
        <v/>
      </c>
      <c r="H1911" s="159"/>
      <c r="I1911" s="160" t="str">
        <f>IF(H1911="","",INDEX(D.1[Quy cách],MATCH(H1911,D.1[Tên sản phẩm],0)))</f>
        <v/>
      </c>
      <c r="J1911" s="35" t="str">
        <f>IF(H1911="","",INDEX(D.1[ĐVT],MATCH(H1911,D.1[Tên sản phẩm],0)))</f>
        <v/>
      </c>
      <c r="K1911" s="163" t="str">
        <f>IF(H1911="","",INDEX(D.1[Đơn giá bán
(Tham khảo)],MATCH(H1911,D.1[Tên sản phẩm],0)))</f>
        <v/>
      </c>
      <c r="L1911" s="162"/>
      <c r="M1911" s="159"/>
      <c r="N1911" s="159"/>
      <c r="O1911" s="159"/>
      <c r="P1911" s="163" t="str">
        <f t="shared" si="446"/>
        <v/>
      </c>
      <c r="Q1911" s="164"/>
      <c r="R1911" s="162"/>
      <c r="S1911" s="163" t="str">
        <f t="shared" si="447"/>
        <v/>
      </c>
      <c r="T1911" s="164" t="str">
        <f t="shared" ca="1" si="448"/>
        <v/>
      </c>
      <c r="U1911" s="163" t="str">
        <f t="shared" si="449"/>
        <v/>
      </c>
      <c r="V1911" s="163" t="str">
        <f ca="1">IF(AND(C1911&lt;&gt;"",C1911&lt;&gt;OFFSET(C1911,1,0)),SUMIFS(B.2[Giá có thuế],B.2[Số ĐK],C1911),"")</f>
        <v/>
      </c>
      <c r="W1911" s="159"/>
      <c r="X1911" s="161" t="str">
        <f>IF(W1911="","",'Thông Tin Chung'!$L$3)</f>
        <v/>
      </c>
      <c r="Y1911" s="163" t="str">
        <f t="shared" ca="1" si="450"/>
        <v/>
      </c>
      <c r="Z1911" s="165"/>
      <c r="AA1911" s="155" t="str">
        <f ca="1">IF(C1911="","",IF(OR(D1911&lt;NgayBatDau,D1911&gt;NgayKetThuc),"Ngày tháng phải nằm trong kỳ báo cáo",IF(AND(G1911&lt;&gt;"",COUNTIF(D.2[Tên khách hàng],G1911)=0),"Tên KH chưa khai báo trong DSKH",IF(AND(H1911&lt;&gt;"",COUNTIF(D.1[Tên sản phẩm],H1911)=0),"SP này chưa khai báo trong DSSP",""))))</f>
        <v/>
      </c>
      <c r="AB1911" s="23" t="str">
        <f t="shared" ca="1" si="436"/>
        <v/>
      </c>
      <c r="AC1911" s="23" t="str">
        <f t="shared" ca="1" si="437"/>
        <v/>
      </c>
      <c r="AD1911" s="23" t="str">
        <f t="shared" ca="1" si="438"/>
        <v/>
      </c>
      <c r="AE1911" s="68" t="str">
        <f t="shared" ca="1" si="439"/>
        <v/>
      </c>
      <c r="AF1911" s="69" t="str">
        <f>IF(OR(H1911="",S1911=""),"",S1911-(SUM(L1911,M1911)*INDEX(D.1[Đơn giá],MATCH(H1911,D.1[Tên sản phẩm],0))))</f>
        <v/>
      </c>
      <c r="AG1911" s="90" t="str">
        <f t="shared" ca="1" si="440"/>
        <v/>
      </c>
      <c r="AH1911" s="90"/>
    </row>
    <row r="1912" spans="2:34" ht="27.75" customHeight="1" x14ac:dyDescent="0.2">
      <c r="B1912" s="154">
        <f t="shared" si="441"/>
        <v>1909</v>
      </c>
      <c r="C1912" s="155" t="str">
        <f t="shared" ca="1" si="442"/>
        <v/>
      </c>
      <c r="D1912" s="156" t="str">
        <f t="shared" ca="1" si="443"/>
        <v/>
      </c>
      <c r="E1912" s="157" t="str">
        <f t="shared" ca="1" si="444"/>
        <v/>
      </c>
      <c r="F1912" s="157"/>
      <c r="G1912" s="158" t="str">
        <f t="shared" ca="1" si="445"/>
        <v/>
      </c>
      <c r="H1912" s="159"/>
      <c r="I1912" s="160" t="str">
        <f>IF(H1912="","",INDEX(D.1[Quy cách],MATCH(H1912,D.1[Tên sản phẩm],0)))</f>
        <v/>
      </c>
      <c r="J1912" s="35" t="str">
        <f>IF(H1912="","",INDEX(D.1[ĐVT],MATCH(H1912,D.1[Tên sản phẩm],0)))</f>
        <v/>
      </c>
      <c r="K1912" s="163" t="str">
        <f>IF(H1912="","",INDEX(D.1[Đơn giá bán
(Tham khảo)],MATCH(H1912,D.1[Tên sản phẩm],0)))</f>
        <v/>
      </c>
      <c r="L1912" s="162"/>
      <c r="M1912" s="159"/>
      <c r="N1912" s="159"/>
      <c r="O1912" s="159"/>
      <c r="P1912" s="163" t="str">
        <f t="shared" si="446"/>
        <v/>
      </c>
      <c r="Q1912" s="164"/>
      <c r="R1912" s="162"/>
      <c r="S1912" s="163" t="str">
        <f t="shared" si="447"/>
        <v/>
      </c>
      <c r="T1912" s="164" t="str">
        <f t="shared" ca="1" si="448"/>
        <v/>
      </c>
      <c r="U1912" s="163" t="str">
        <f t="shared" si="449"/>
        <v/>
      </c>
      <c r="V1912" s="163" t="str">
        <f ca="1">IF(AND(C1912&lt;&gt;"",C1912&lt;&gt;OFFSET(C1912,1,0)),SUMIFS(B.2[Giá có thuế],B.2[Số ĐK],C1912),"")</f>
        <v/>
      </c>
      <c r="W1912" s="159"/>
      <c r="X1912" s="161" t="str">
        <f>IF(W1912="","",'Thông Tin Chung'!$L$3)</f>
        <v/>
      </c>
      <c r="Y1912" s="163" t="str">
        <f t="shared" ca="1" si="450"/>
        <v/>
      </c>
      <c r="Z1912" s="165"/>
      <c r="AA1912" s="155" t="str">
        <f ca="1">IF(C1912="","",IF(OR(D1912&lt;NgayBatDau,D1912&gt;NgayKetThuc),"Ngày tháng phải nằm trong kỳ báo cáo",IF(AND(G1912&lt;&gt;"",COUNTIF(D.2[Tên khách hàng],G1912)=0),"Tên KH chưa khai báo trong DSKH",IF(AND(H1912&lt;&gt;"",COUNTIF(D.1[Tên sản phẩm],H1912)=0),"SP này chưa khai báo trong DSSP",""))))</f>
        <v/>
      </c>
      <c r="AB1912" s="23" t="str">
        <f t="shared" ca="1" si="436"/>
        <v/>
      </c>
      <c r="AC1912" s="23" t="str">
        <f t="shared" ca="1" si="437"/>
        <v/>
      </c>
      <c r="AD1912" s="23" t="str">
        <f t="shared" ca="1" si="438"/>
        <v/>
      </c>
      <c r="AE1912" s="68" t="str">
        <f t="shared" ca="1" si="439"/>
        <v/>
      </c>
      <c r="AF1912" s="69" t="str">
        <f>IF(OR(H1912="",S1912=""),"",S1912-(SUM(L1912,M1912)*INDEX(D.1[Đơn giá],MATCH(H1912,D.1[Tên sản phẩm],0))))</f>
        <v/>
      </c>
      <c r="AG1912" s="90" t="str">
        <f t="shared" ca="1" si="440"/>
        <v/>
      </c>
      <c r="AH1912" s="90"/>
    </row>
    <row r="1913" spans="2:34" ht="27.75" customHeight="1" x14ac:dyDescent="0.2">
      <c r="B1913" s="154">
        <f t="shared" si="441"/>
        <v>1910</v>
      </c>
      <c r="C1913" s="155" t="str">
        <f t="shared" ca="1" si="442"/>
        <v/>
      </c>
      <c r="D1913" s="156" t="str">
        <f t="shared" ca="1" si="443"/>
        <v/>
      </c>
      <c r="E1913" s="157" t="str">
        <f t="shared" ca="1" si="444"/>
        <v/>
      </c>
      <c r="F1913" s="157"/>
      <c r="G1913" s="158" t="str">
        <f t="shared" ca="1" si="445"/>
        <v/>
      </c>
      <c r="H1913" s="159"/>
      <c r="I1913" s="160" t="str">
        <f>IF(H1913="","",INDEX(D.1[Quy cách],MATCH(H1913,D.1[Tên sản phẩm],0)))</f>
        <v/>
      </c>
      <c r="J1913" s="35" t="str">
        <f>IF(H1913="","",INDEX(D.1[ĐVT],MATCH(H1913,D.1[Tên sản phẩm],0)))</f>
        <v/>
      </c>
      <c r="K1913" s="163" t="str">
        <f>IF(H1913="","",INDEX(D.1[Đơn giá bán
(Tham khảo)],MATCH(H1913,D.1[Tên sản phẩm],0)))</f>
        <v/>
      </c>
      <c r="L1913" s="162"/>
      <c r="M1913" s="159"/>
      <c r="N1913" s="159"/>
      <c r="O1913" s="159"/>
      <c r="P1913" s="163" t="str">
        <f t="shared" si="446"/>
        <v/>
      </c>
      <c r="Q1913" s="164"/>
      <c r="R1913" s="162"/>
      <c r="S1913" s="163" t="str">
        <f t="shared" si="447"/>
        <v/>
      </c>
      <c r="T1913" s="164" t="str">
        <f t="shared" ca="1" si="448"/>
        <v/>
      </c>
      <c r="U1913" s="163" t="str">
        <f t="shared" si="449"/>
        <v/>
      </c>
      <c r="V1913" s="163" t="str">
        <f ca="1">IF(AND(C1913&lt;&gt;"",C1913&lt;&gt;OFFSET(C1913,1,0)),SUMIFS(B.2[Giá có thuế],B.2[Số ĐK],C1913),"")</f>
        <v/>
      </c>
      <c r="W1913" s="159"/>
      <c r="X1913" s="161" t="str">
        <f>IF(W1913="","",'Thông Tin Chung'!$L$3)</f>
        <v/>
      </c>
      <c r="Y1913" s="163" t="str">
        <f t="shared" ca="1" si="450"/>
        <v/>
      </c>
      <c r="Z1913" s="165"/>
      <c r="AA1913" s="155" t="str">
        <f ca="1">IF(C1913="","",IF(OR(D1913&lt;NgayBatDau,D1913&gt;NgayKetThuc),"Ngày tháng phải nằm trong kỳ báo cáo",IF(AND(G1913&lt;&gt;"",COUNTIF(D.2[Tên khách hàng],G1913)=0),"Tên KH chưa khai báo trong DSKH",IF(AND(H1913&lt;&gt;"",COUNTIF(D.1[Tên sản phẩm],H1913)=0),"SP này chưa khai báo trong DSSP",""))))</f>
        <v/>
      </c>
      <c r="AB1913" s="23" t="str">
        <f t="shared" ca="1" si="436"/>
        <v/>
      </c>
      <c r="AC1913" s="23" t="str">
        <f t="shared" ca="1" si="437"/>
        <v/>
      </c>
      <c r="AD1913" s="23" t="str">
        <f t="shared" ca="1" si="438"/>
        <v/>
      </c>
      <c r="AE1913" s="68" t="str">
        <f t="shared" ca="1" si="439"/>
        <v/>
      </c>
      <c r="AF1913" s="69" t="str">
        <f>IF(OR(H1913="",S1913=""),"",S1913-(SUM(L1913,M1913)*INDEX(D.1[Đơn giá],MATCH(H1913,D.1[Tên sản phẩm],0))))</f>
        <v/>
      </c>
      <c r="AG1913" s="90" t="str">
        <f t="shared" ca="1" si="440"/>
        <v/>
      </c>
      <c r="AH1913" s="90"/>
    </row>
    <row r="1914" spans="2:34" ht="27.75" customHeight="1" x14ac:dyDescent="0.2">
      <c r="B1914" s="154">
        <f t="shared" si="441"/>
        <v>1911</v>
      </c>
      <c r="C1914" s="155" t="str">
        <f t="shared" ca="1" si="442"/>
        <v/>
      </c>
      <c r="D1914" s="156" t="str">
        <f t="shared" ca="1" si="443"/>
        <v/>
      </c>
      <c r="E1914" s="157" t="str">
        <f t="shared" ca="1" si="444"/>
        <v/>
      </c>
      <c r="F1914" s="157"/>
      <c r="G1914" s="158" t="str">
        <f t="shared" ca="1" si="445"/>
        <v/>
      </c>
      <c r="H1914" s="159"/>
      <c r="I1914" s="160" t="str">
        <f>IF(H1914="","",INDEX(D.1[Quy cách],MATCH(H1914,D.1[Tên sản phẩm],0)))</f>
        <v/>
      </c>
      <c r="J1914" s="35" t="str">
        <f>IF(H1914="","",INDEX(D.1[ĐVT],MATCH(H1914,D.1[Tên sản phẩm],0)))</f>
        <v/>
      </c>
      <c r="K1914" s="163" t="str">
        <f>IF(H1914="","",INDEX(D.1[Đơn giá bán
(Tham khảo)],MATCH(H1914,D.1[Tên sản phẩm],0)))</f>
        <v/>
      </c>
      <c r="L1914" s="162"/>
      <c r="M1914" s="159"/>
      <c r="N1914" s="159"/>
      <c r="O1914" s="159"/>
      <c r="P1914" s="163" t="str">
        <f t="shared" si="446"/>
        <v/>
      </c>
      <c r="Q1914" s="164"/>
      <c r="R1914" s="162"/>
      <c r="S1914" s="163" t="str">
        <f t="shared" si="447"/>
        <v/>
      </c>
      <c r="T1914" s="164" t="str">
        <f t="shared" ca="1" si="448"/>
        <v/>
      </c>
      <c r="U1914" s="163" t="str">
        <f t="shared" si="449"/>
        <v/>
      </c>
      <c r="V1914" s="163" t="str">
        <f ca="1">IF(AND(C1914&lt;&gt;"",C1914&lt;&gt;OFFSET(C1914,1,0)),SUMIFS(B.2[Giá có thuế],B.2[Số ĐK],C1914),"")</f>
        <v/>
      </c>
      <c r="W1914" s="159"/>
      <c r="X1914" s="161" t="str">
        <f>IF(W1914="","",'Thông Tin Chung'!$L$3)</f>
        <v/>
      </c>
      <c r="Y1914" s="163" t="str">
        <f t="shared" ca="1" si="450"/>
        <v/>
      </c>
      <c r="Z1914" s="165"/>
      <c r="AA1914" s="155" t="str">
        <f ca="1">IF(C1914="","",IF(OR(D1914&lt;NgayBatDau,D1914&gt;NgayKetThuc),"Ngày tháng phải nằm trong kỳ báo cáo",IF(AND(G1914&lt;&gt;"",COUNTIF(D.2[Tên khách hàng],G1914)=0),"Tên KH chưa khai báo trong DSKH",IF(AND(H1914&lt;&gt;"",COUNTIF(D.1[Tên sản phẩm],H1914)=0),"SP này chưa khai báo trong DSSP",""))))</f>
        <v/>
      </c>
      <c r="AB1914" s="23" t="str">
        <f t="shared" ca="1" si="436"/>
        <v/>
      </c>
      <c r="AC1914" s="23" t="str">
        <f t="shared" ca="1" si="437"/>
        <v/>
      </c>
      <c r="AD1914" s="23" t="str">
        <f t="shared" ca="1" si="438"/>
        <v/>
      </c>
      <c r="AE1914" s="68" t="str">
        <f t="shared" ca="1" si="439"/>
        <v/>
      </c>
      <c r="AF1914" s="69" t="str">
        <f>IF(OR(H1914="",S1914=""),"",S1914-(SUM(L1914,M1914)*INDEX(D.1[Đơn giá],MATCH(H1914,D.1[Tên sản phẩm],0))))</f>
        <v/>
      </c>
      <c r="AG1914" s="90" t="str">
        <f t="shared" ca="1" si="440"/>
        <v/>
      </c>
      <c r="AH1914" s="90"/>
    </row>
    <row r="1915" spans="2:34" ht="27.75" customHeight="1" x14ac:dyDescent="0.2">
      <c r="B1915" s="154">
        <f t="shared" si="441"/>
        <v>1912</v>
      </c>
      <c r="C1915" s="155" t="str">
        <f t="shared" ca="1" si="442"/>
        <v/>
      </c>
      <c r="D1915" s="156" t="str">
        <f t="shared" ca="1" si="443"/>
        <v/>
      </c>
      <c r="E1915" s="157" t="str">
        <f t="shared" ca="1" si="444"/>
        <v/>
      </c>
      <c r="F1915" s="157"/>
      <c r="G1915" s="158" t="str">
        <f t="shared" ca="1" si="445"/>
        <v/>
      </c>
      <c r="H1915" s="159"/>
      <c r="I1915" s="160" t="str">
        <f>IF(H1915="","",INDEX(D.1[Quy cách],MATCH(H1915,D.1[Tên sản phẩm],0)))</f>
        <v/>
      </c>
      <c r="J1915" s="35" t="str">
        <f>IF(H1915="","",INDEX(D.1[ĐVT],MATCH(H1915,D.1[Tên sản phẩm],0)))</f>
        <v/>
      </c>
      <c r="K1915" s="163" t="str">
        <f>IF(H1915="","",INDEX(D.1[Đơn giá bán
(Tham khảo)],MATCH(H1915,D.1[Tên sản phẩm],0)))</f>
        <v/>
      </c>
      <c r="L1915" s="162"/>
      <c r="M1915" s="159"/>
      <c r="N1915" s="159"/>
      <c r="O1915" s="159"/>
      <c r="P1915" s="163" t="str">
        <f t="shared" si="446"/>
        <v/>
      </c>
      <c r="Q1915" s="164"/>
      <c r="R1915" s="162"/>
      <c r="S1915" s="163" t="str">
        <f t="shared" si="447"/>
        <v/>
      </c>
      <c r="T1915" s="164" t="str">
        <f t="shared" ca="1" si="448"/>
        <v/>
      </c>
      <c r="U1915" s="163" t="str">
        <f t="shared" si="449"/>
        <v/>
      </c>
      <c r="V1915" s="163" t="str">
        <f ca="1">IF(AND(C1915&lt;&gt;"",C1915&lt;&gt;OFFSET(C1915,1,0)),SUMIFS(B.2[Giá có thuế],B.2[Số ĐK],C1915),"")</f>
        <v/>
      </c>
      <c r="W1915" s="159"/>
      <c r="X1915" s="161" t="str">
        <f>IF(W1915="","",'Thông Tin Chung'!$L$3)</f>
        <v/>
      </c>
      <c r="Y1915" s="163" t="str">
        <f t="shared" ca="1" si="450"/>
        <v/>
      </c>
      <c r="Z1915" s="165"/>
      <c r="AA1915" s="155" t="str">
        <f ca="1">IF(C1915="","",IF(OR(D1915&lt;NgayBatDau,D1915&gt;NgayKetThuc),"Ngày tháng phải nằm trong kỳ báo cáo",IF(AND(G1915&lt;&gt;"",COUNTIF(D.2[Tên khách hàng],G1915)=0),"Tên KH chưa khai báo trong DSKH",IF(AND(H1915&lt;&gt;"",COUNTIF(D.1[Tên sản phẩm],H1915)=0),"SP này chưa khai báo trong DSSP",""))))</f>
        <v/>
      </c>
      <c r="AB1915" s="23" t="str">
        <f t="shared" ca="1" si="436"/>
        <v/>
      </c>
      <c r="AC1915" s="23" t="str">
        <f t="shared" ca="1" si="437"/>
        <v/>
      </c>
      <c r="AD1915" s="23" t="str">
        <f t="shared" ca="1" si="438"/>
        <v/>
      </c>
      <c r="AE1915" s="68" t="str">
        <f t="shared" ca="1" si="439"/>
        <v/>
      </c>
      <c r="AF1915" s="69" t="str">
        <f>IF(OR(H1915="",S1915=""),"",S1915-(SUM(L1915,M1915)*INDEX(D.1[Đơn giá],MATCH(H1915,D.1[Tên sản phẩm],0))))</f>
        <v/>
      </c>
      <c r="AG1915" s="90" t="str">
        <f t="shared" ca="1" si="440"/>
        <v/>
      </c>
      <c r="AH1915" s="90"/>
    </row>
    <row r="1916" spans="2:34" ht="27.75" customHeight="1" x14ac:dyDescent="0.2">
      <c r="B1916" s="154">
        <f t="shared" si="441"/>
        <v>1913</v>
      </c>
      <c r="C1916" s="155" t="str">
        <f t="shared" ca="1" si="442"/>
        <v/>
      </c>
      <c r="D1916" s="156" t="str">
        <f t="shared" ca="1" si="443"/>
        <v/>
      </c>
      <c r="E1916" s="157" t="str">
        <f t="shared" ca="1" si="444"/>
        <v/>
      </c>
      <c r="F1916" s="157"/>
      <c r="G1916" s="158" t="str">
        <f t="shared" ca="1" si="445"/>
        <v/>
      </c>
      <c r="H1916" s="159"/>
      <c r="I1916" s="160" t="str">
        <f>IF(H1916="","",INDEX(D.1[Quy cách],MATCH(H1916,D.1[Tên sản phẩm],0)))</f>
        <v/>
      </c>
      <c r="J1916" s="35" t="str">
        <f>IF(H1916="","",INDEX(D.1[ĐVT],MATCH(H1916,D.1[Tên sản phẩm],0)))</f>
        <v/>
      </c>
      <c r="K1916" s="163" t="str">
        <f>IF(H1916="","",INDEX(D.1[Đơn giá bán
(Tham khảo)],MATCH(H1916,D.1[Tên sản phẩm],0)))</f>
        <v/>
      </c>
      <c r="L1916" s="162"/>
      <c r="M1916" s="159"/>
      <c r="N1916" s="159"/>
      <c r="O1916" s="159"/>
      <c r="P1916" s="163" t="str">
        <f t="shared" si="446"/>
        <v/>
      </c>
      <c r="Q1916" s="164"/>
      <c r="R1916" s="162"/>
      <c r="S1916" s="163" t="str">
        <f t="shared" si="447"/>
        <v/>
      </c>
      <c r="T1916" s="164" t="str">
        <f t="shared" ca="1" si="448"/>
        <v/>
      </c>
      <c r="U1916" s="163" t="str">
        <f t="shared" si="449"/>
        <v/>
      </c>
      <c r="V1916" s="163" t="str">
        <f ca="1">IF(AND(C1916&lt;&gt;"",C1916&lt;&gt;OFFSET(C1916,1,0)),SUMIFS(B.2[Giá có thuế],B.2[Số ĐK],C1916),"")</f>
        <v/>
      </c>
      <c r="W1916" s="159"/>
      <c r="X1916" s="161" t="str">
        <f>IF(W1916="","",'Thông Tin Chung'!$L$3)</f>
        <v/>
      </c>
      <c r="Y1916" s="163" t="str">
        <f t="shared" ca="1" si="450"/>
        <v/>
      </c>
      <c r="Z1916" s="165"/>
      <c r="AA1916" s="155" t="str">
        <f ca="1">IF(C1916="","",IF(OR(D1916&lt;NgayBatDau,D1916&gt;NgayKetThuc),"Ngày tháng phải nằm trong kỳ báo cáo",IF(AND(G1916&lt;&gt;"",COUNTIF(D.2[Tên khách hàng],G1916)=0),"Tên KH chưa khai báo trong DSKH",IF(AND(H1916&lt;&gt;"",COUNTIF(D.1[Tên sản phẩm],H1916)=0),"SP này chưa khai báo trong DSSP",""))))</f>
        <v/>
      </c>
      <c r="AB1916" s="23" t="str">
        <f t="shared" ca="1" si="436"/>
        <v/>
      </c>
      <c r="AC1916" s="23" t="str">
        <f t="shared" ca="1" si="437"/>
        <v/>
      </c>
      <c r="AD1916" s="23" t="str">
        <f t="shared" ca="1" si="438"/>
        <v/>
      </c>
      <c r="AE1916" s="68" t="str">
        <f t="shared" ca="1" si="439"/>
        <v/>
      </c>
      <c r="AF1916" s="69" t="str">
        <f>IF(OR(H1916="",S1916=""),"",S1916-(SUM(L1916,M1916)*INDEX(D.1[Đơn giá],MATCH(H1916,D.1[Tên sản phẩm],0))))</f>
        <v/>
      </c>
      <c r="AG1916" s="90" t="str">
        <f t="shared" ca="1" si="440"/>
        <v/>
      </c>
      <c r="AH1916" s="90"/>
    </row>
    <row r="1917" spans="2:34" ht="27.75" customHeight="1" x14ac:dyDescent="0.2">
      <c r="B1917" s="154">
        <f t="shared" si="441"/>
        <v>1914</v>
      </c>
      <c r="C1917" s="155" t="str">
        <f t="shared" ca="1" si="442"/>
        <v/>
      </c>
      <c r="D1917" s="156" t="str">
        <f t="shared" ca="1" si="443"/>
        <v/>
      </c>
      <c r="E1917" s="157" t="str">
        <f t="shared" ca="1" si="444"/>
        <v/>
      </c>
      <c r="F1917" s="157"/>
      <c r="G1917" s="158" t="str">
        <f t="shared" ca="1" si="445"/>
        <v/>
      </c>
      <c r="H1917" s="159"/>
      <c r="I1917" s="160" t="str">
        <f>IF(H1917="","",INDEX(D.1[Quy cách],MATCH(H1917,D.1[Tên sản phẩm],0)))</f>
        <v/>
      </c>
      <c r="J1917" s="35" t="str">
        <f>IF(H1917="","",INDEX(D.1[ĐVT],MATCH(H1917,D.1[Tên sản phẩm],0)))</f>
        <v/>
      </c>
      <c r="K1917" s="163" t="str">
        <f>IF(H1917="","",INDEX(D.1[Đơn giá bán
(Tham khảo)],MATCH(H1917,D.1[Tên sản phẩm],0)))</f>
        <v/>
      </c>
      <c r="L1917" s="162"/>
      <c r="M1917" s="159"/>
      <c r="N1917" s="159"/>
      <c r="O1917" s="159"/>
      <c r="P1917" s="163" t="str">
        <f t="shared" si="446"/>
        <v/>
      </c>
      <c r="Q1917" s="164"/>
      <c r="R1917" s="162"/>
      <c r="S1917" s="163" t="str">
        <f t="shared" si="447"/>
        <v/>
      </c>
      <c r="T1917" s="164" t="str">
        <f t="shared" ca="1" si="448"/>
        <v/>
      </c>
      <c r="U1917" s="163" t="str">
        <f t="shared" si="449"/>
        <v/>
      </c>
      <c r="V1917" s="163" t="str">
        <f ca="1">IF(AND(C1917&lt;&gt;"",C1917&lt;&gt;OFFSET(C1917,1,0)),SUMIFS(B.2[Giá có thuế],B.2[Số ĐK],C1917),"")</f>
        <v/>
      </c>
      <c r="W1917" s="159"/>
      <c r="X1917" s="161" t="str">
        <f>IF(W1917="","",'Thông Tin Chung'!$L$3)</f>
        <v/>
      </c>
      <c r="Y1917" s="163" t="str">
        <f t="shared" ca="1" si="450"/>
        <v/>
      </c>
      <c r="Z1917" s="165"/>
      <c r="AA1917" s="155" t="str">
        <f ca="1">IF(C1917="","",IF(OR(D1917&lt;NgayBatDau,D1917&gt;NgayKetThuc),"Ngày tháng phải nằm trong kỳ báo cáo",IF(AND(G1917&lt;&gt;"",COUNTIF(D.2[Tên khách hàng],G1917)=0),"Tên KH chưa khai báo trong DSKH",IF(AND(H1917&lt;&gt;"",COUNTIF(D.1[Tên sản phẩm],H1917)=0),"SP này chưa khai báo trong DSSP",""))))</f>
        <v/>
      </c>
      <c r="AB1917" s="23" t="str">
        <f t="shared" ca="1" si="436"/>
        <v/>
      </c>
      <c r="AC1917" s="23" t="str">
        <f t="shared" ca="1" si="437"/>
        <v/>
      </c>
      <c r="AD1917" s="23" t="str">
        <f t="shared" ca="1" si="438"/>
        <v/>
      </c>
      <c r="AE1917" s="68" t="str">
        <f t="shared" ca="1" si="439"/>
        <v/>
      </c>
      <c r="AF1917" s="69" t="str">
        <f>IF(OR(H1917="",S1917=""),"",S1917-(SUM(L1917,M1917)*INDEX(D.1[Đơn giá],MATCH(H1917,D.1[Tên sản phẩm],0))))</f>
        <v/>
      </c>
      <c r="AG1917" s="90" t="str">
        <f t="shared" ca="1" si="440"/>
        <v/>
      </c>
      <c r="AH1917" s="90"/>
    </row>
    <row r="1918" spans="2:34" ht="27.75" customHeight="1" x14ac:dyDescent="0.2">
      <c r="B1918" s="154">
        <f t="shared" si="441"/>
        <v>1915</v>
      </c>
      <c r="C1918" s="155" t="str">
        <f t="shared" ca="1" si="442"/>
        <v/>
      </c>
      <c r="D1918" s="156" t="str">
        <f t="shared" ca="1" si="443"/>
        <v/>
      </c>
      <c r="E1918" s="157" t="str">
        <f t="shared" ca="1" si="444"/>
        <v/>
      </c>
      <c r="F1918" s="157"/>
      <c r="G1918" s="158" t="str">
        <f t="shared" ca="1" si="445"/>
        <v/>
      </c>
      <c r="H1918" s="159"/>
      <c r="I1918" s="160" t="str">
        <f>IF(H1918="","",INDEX(D.1[Quy cách],MATCH(H1918,D.1[Tên sản phẩm],0)))</f>
        <v/>
      </c>
      <c r="J1918" s="35" t="str">
        <f>IF(H1918="","",INDEX(D.1[ĐVT],MATCH(H1918,D.1[Tên sản phẩm],0)))</f>
        <v/>
      </c>
      <c r="K1918" s="163" t="str">
        <f>IF(H1918="","",INDEX(D.1[Đơn giá bán
(Tham khảo)],MATCH(H1918,D.1[Tên sản phẩm],0)))</f>
        <v/>
      </c>
      <c r="L1918" s="162"/>
      <c r="M1918" s="159"/>
      <c r="N1918" s="159"/>
      <c r="O1918" s="159"/>
      <c r="P1918" s="163" t="str">
        <f t="shared" si="446"/>
        <v/>
      </c>
      <c r="Q1918" s="164"/>
      <c r="R1918" s="162"/>
      <c r="S1918" s="163" t="str">
        <f t="shared" si="447"/>
        <v/>
      </c>
      <c r="T1918" s="164" t="str">
        <f t="shared" ca="1" si="448"/>
        <v/>
      </c>
      <c r="U1918" s="163" t="str">
        <f t="shared" si="449"/>
        <v/>
      </c>
      <c r="V1918" s="163" t="str">
        <f ca="1">IF(AND(C1918&lt;&gt;"",C1918&lt;&gt;OFFSET(C1918,1,0)),SUMIFS(B.2[Giá có thuế],B.2[Số ĐK],C1918),"")</f>
        <v/>
      </c>
      <c r="W1918" s="159"/>
      <c r="X1918" s="161" t="str">
        <f>IF(W1918="","",'Thông Tin Chung'!$L$3)</f>
        <v/>
      </c>
      <c r="Y1918" s="163" t="str">
        <f t="shared" ca="1" si="450"/>
        <v/>
      </c>
      <c r="Z1918" s="165"/>
      <c r="AA1918" s="155" t="str">
        <f ca="1">IF(C1918="","",IF(OR(D1918&lt;NgayBatDau,D1918&gt;NgayKetThuc),"Ngày tháng phải nằm trong kỳ báo cáo",IF(AND(G1918&lt;&gt;"",COUNTIF(D.2[Tên khách hàng],G1918)=0),"Tên KH chưa khai báo trong DSKH",IF(AND(H1918&lt;&gt;"",COUNTIF(D.1[Tên sản phẩm],H1918)=0),"SP này chưa khai báo trong DSSP",""))))</f>
        <v/>
      </c>
      <c r="AB1918" s="23" t="str">
        <f t="shared" ca="1" si="436"/>
        <v/>
      </c>
      <c r="AC1918" s="23" t="str">
        <f t="shared" ca="1" si="437"/>
        <v/>
      </c>
      <c r="AD1918" s="23" t="str">
        <f t="shared" ca="1" si="438"/>
        <v/>
      </c>
      <c r="AE1918" s="68" t="str">
        <f t="shared" ca="1" si="439"/>
        <v/>
      </c>
      <c r="AF1918" s="69" t="str">
        <f>IF(OR(H1918="",S1918=""),"",S1918-(SUM(L1918,M1918)*INDEX(D.1[Đơn giá],MATCH(H1918,D.1[Tên sản phẩm],0))))</f>
        <v/>
      </c>
      <c r="AG1918" s="90" t="str">
        <f t="shared" ca="1" si="440"/>
        <v/>
      </c>
      <c r="AH1918" s="90"/>
    </row>
    <row r="1919" spans="2:34" ht="27.75" customHeight="1" x14ac:dyDescent="0.2">
      <c r="B1919" s="154">
        <f t="shared" si="441"/>
        <v>1916</v>
      </c>
      <c r="C1919" s="155" t="str">
        <f t="shared" ca="1" si="442"/>
        <v/>
      </c>
      <c r="D1919" s="156" t="str">
        <f t="shared" ca="1" si="443"/>
        <v/>
      </c>
      <c r="E1919" s="157" t="str">
        <f t="shared" ca="1" si="444"/>
        <v/>
      </c>
      <c r="F1919" s="157"/>
      <c r="G1919" s="158" t="str">
        <f t="shared" ca="1" si="445"/>
        <v/>
      </c>
      <c r="H1919" s="159"/>
      <c r="I1919" s="160" t="str">
        <f>IF(H1919="","",INDEX(D.1[Quy cách],MATCH(H1919,D.1[Tên sản phẩm],0)))</f>
        <v/>
      </c>
      <c r="J1919" s="35" t="str">
        <f>IF(H1919="","",INDEX(D.1[ĐVT],MATCH(H1919,D.1[Tên sản phẩm],0)))</f>
        <v/>
      </c>
      <c r="K1919" s="163" t="str">
        <f>IF(H1919="","",INDEX(D.1[Đơn giá bán
(Tham khảo)],MATCH(H1919,D.1[Tên sản phẩm],0)))</f>
        <v/>
      </c>
      <c r="L1919" s="162"/>
      <c r="M1919" s="159"/>
      <c r="N1919" s="159"/>
      <c r="O1919" s="159"/>
      <c r="P1919" s="163" t="str">
        <f t="shared" si="446"/>
        <v/>
      </c>
      <c r="Q1919" s="164"/>
      <c r="R1919" s="162"/>
      <c r="S1919" s="163" t="str">
        <f t="shared" si="447"/>
        <v/>
      </c>
      <c r="T1919" s="164" t="str">
        <f t="shared" ca="1" si="448"/>
        <v/>
      </c>
      <c r="U1919" s="163" t="str">
        <f t="shared" si="449"/>
        <v/>
      </c>
      <c r="V1919" s="163" t="str">
        <f ca="1">IF(AND(C1919&lt;&gt;"",C1919&lt;&gt;OFFSET(C1919,1,0)),SUMIFS(B.2[Giá có thuế],B.2[Số ĐK],C1919),"")</f>
        <v/>
      </c>
      <c r="W1919" s="159"/>
      <c r="X1919" s="161" t="str">
        <f>IF(W1919="","",'Thông Tin Chung'!$L$3)</f>
        <v/>
      </c>
      <c r="Y1919" s="163" t="str">
        <f t="shared" ca="1" si="450"/>
        <v/>
      </c>
      <c r="Z1919" s="165"/>
      <c r="AA1919" s="155" t="str">
        <f ca="1">IF(C1919="","",IF(OR(D1919&lt;NgayBatDau,D1919&gt;NgayKetThuc),"Ngày tháng phải nằm trong kỳ báo cáo",IF(AND(G1919&lt;&gt;"",COUNTIF(D.2[Tên khách hàng],G1919)=0),"Tên KH chưa khai báo trong DSKH",IF(AND(H1919&lt;&gt;"",COUNTIF(D.1[Tên sản phẩm],H1919)=0),"SP này chưa khai báo trong DSSP",""))))</f>
        <v/>
      </c>
      <c r="AB1919" s="23" t="str">
        <f t="shared" ca="1" si="436"/>
        <v/>
      </c>
      <c r="AC1919" s="23" t="str">
        <f t="shared" ca="1" si="437"/>
        <v/>
      </c>
      <c r="AD1919" s="23" t="str">
        <f t="shared" ca="1" si="438"/>
        <v/>
      </c>
      <c r="AE1919" s="68" t="str">
        <f t="shared" ca="1" si="439"/>
        <v/>
      </c>
      <c r="AF1919" s="69" t="str">
        <f>IF(OR(H1919="",S1919=""),"",S1919-(SUM(L1919,M1919)*INDEX(D.1[Đơn giá],MATCH(H1919,D.1[Tên sản phẩm],0))))</f>
        <v/>
      </c>
      <c r="AG1919" s="90" t="str">
        <f t="shared" ca="1" si="440"/>
        <v/>
      </c>
      <c r="AH1919" s="90"/>
    </row>
    <row r="1920" spans="2:34" ht="27.75" customHeight="1" x14ac:dyDescent="0.2">
      <c r="B1920" s="154">
        <f t="shared" si="441"/>
        <v>1917</v>
      </c>
      <c r="C1920" s="155" t="str">
        <f t="shared" ca="1" si="442"/>
        <v/>
      </c>
      <c r="D1920" s="156" t="str">
        <f t="shared" ca="1" si="443"/>
        <v/>
      </c>
      <c r="E1920" s="157" t="str">
        <f t="shared" ca="1" si="444"/>
        <v/>
      </c>
      <c r="F1920" s="157"/>
      <c r="G1920" s="158" t="str">
        <f t="shared" ca="1" si="445"/>
        <v/>
      </c>
      <c r="H1920" s="159"/>
      <c r="I1920" s="160" t="str">
        <f>IF(H1920="","",INDEX(D.1[Quy cách],MATCH(H1920,D.1[Tên sản phẩm],0)))</f>
        <v/>
      </c>
      <c r="J1920" s="35" t="str">
        <f>IF(H1920="","",INDEX(D.1[ĐVT],MATCH(H1920,D.1[Tên sản phẩm],0)))</f>
        <v/>
      </c>
      <c r="K1920" s="163" t="str">
        <f>IF(H1920="","",INDEX(D.1[Đơn giá bán
(Tham khảo)],MATCH(H1920,D.1[Tên sản phẩm],0)))</f>
        <v/>
      </c>
      <c r="L1920" s="162"/>
      <c r="M1920" s="159"/>
      <c r="N1920" s="159"/>
      <c r="O1920" s="159"/>
      <c r="P1920" s="163" t="str">
        <f t="shared" si="446"/>
        <v/>
      </c>
      <c r="Q1920" s="164"/>
      <c r="R1920" s="162"/>
      <c r="S1920" s="163" t="str">
        <f t="shared" si="447"/>
        <v/>
      </c>
      <c r="T1920" s="164" t="str">
        <f t="shared" ca="1" si="448"/>
        <v/>
      </c>
      <c r="U1920" s="163" t="str">
        <f t="shared" si="449"/>
        <v/>
      </c>
      <c r="V1920" s="163" t="str">
        <f ca="1">IF(AND(C1920&lt;&gt;"",C1920&lt;&gt;OFFSET(C1920,1,0)),SUMIFS(B.2[Giá có thuế],B.2[Số ĐK],C1920),"")</f>
        <v/>
      </c>
      <c r="W1920" s="159"/>
      <c r="X1920" s="161" t="str">
        <f>IF(W1920="","",'Thông Tin Chung'!$L$3)</f>
        <v/>
      </c>
      <c r="Y1920" s="163" t="str">
        <f t="shared" ca="1" si="450"/>
        <v/>
      </c>
      <c r="Z1920" s="165"/>
      <c r="AA1920" s="155" t="str">
        <f ca="1">IF(C1920="","",IF(OR(D1920&lt;NgayBatDau,D1920&gt;NgayKetThuc),"Ngày tháng phải nằm trong kỳ báo cáo",IF(AND(G1920&lt;&gt;"",COUNTIF(D.2[Tên khách hàng],G1920)=0),"Tên KH chưa khai báo trong DSKH",IF(AND(H1920&lt;&gt;"",COUNTIF(D.1[Tên sản phẩm],H1920)=0),"SP này chưa khai báo trong DSSP",""))))</f>
        <v/>
      </c>
      <c r="AB1920" s="23" t="str">
        <f t="shared" ca="1" si="436"/>
        <v/>
      </c>
      <c r="AC1920" s="23" t="str">
        <f t="shared" ca="1" si="437"/>
        <v/>
      </c>
      <c r="AD1920" s="23" t="str">
        <f t="shared" ca="1" si="438"/>
        <v/>
      </c>
      <c r="AE1920" s="68" t="str">
        <f t="shared" ca="1" si="439"/>
        <v/>
      </c>
      <c r="AF1920" s="69" t="str">
        <f>IF(OR(H1920="",S1920=""),"",S1920-(SUM(L1920,M1920)*INDEX(D.1[Đơn giá],MATCH(H1920,D.1[Tên sản phẩm],0))))</f>
        <v/>
      </c>
      <c r="AG1920" s="90" t="str">
        <f t="shared" ca="1" si="440"/>
        <v/>
      </c>
      <c r="AH1920" s="90"/>
    </row>
    <row r="1921" spans="2:34" ht="27.75" customHeight="1" x14ac:dyDescent="0.2">
      <c r="B1921" s="154">
        <f t="shared" si="441"/>
        <v>1918</v>
      </c>
      <c r="C1921" s="155" t="str">
        <f t="shared" ca="1" si="442"/>
        <v/>
      </c>
      <c r="D1921" s="156" t="str">
        <f t="shared" ca="1" si="443"/>
        <v/>
      </c>
      <c r="E1921" s="157" t="str">
        <f t="shared" ca="1" si="444"/>
        <v/>
      </c>
      <c r="F1921" s="157"/>
      <c r="G1921" s="158" t="str">
        <f t="shared" ca="1" si="445"/>
        <v/>
      </c>
      <c r="H1921" s="159"/>
      <c r="I1921" s="160" t="str">
        <f>IF(H1921="","",INDEX(D.1[Quy cách],MATCH(H1921,D.1[Tên sản phẩm],0)))</f>
        <v/>
      </c>
      <c r="J1921" s="35" t="str">
        <f>IF(H1921="","",INDEX(D.1[ĐVT],MATCH(H1921,D.1[Tên sản phẩm],0)))</f>
        <v/>
      </c>
      <c r="K1921" s="163" t="str">
        <f>IF(H1921="","",INDEX(D.1[Đơn giá bán
(Tham khảo)],MATCH(H1921,D.1[Tên sản phẩm],0)))</f>
        <v/>
      </c>
      <c r="L1921" s="162"/>
      <c r="M1921" s="159"/>
      <c r="N1921" s="159"/>
      <c r="O1921" s="159"/>
      <c r="P1921" s="163" t="str">
        <f t="shared" si="446"/>
        <v/>
      </c>
      <c r="Q1921" s="164"/>
      <c r="R1921" s="162"/>
      <c r="S1921" s="163" t="str">
        <f t="shared" si="447"/>
        <v/>
      </c>
      <c r="T1921" s="164" t="str">
        <f t="shared" ca="1" si="448"/>
        <v/>
      </c>
      <c r="U1921" s="163" t="str">
        <f t="shared" si="449"/>
        <v/>
      </c>
      <c r="V1921" s="163" t="str">
        <f ca="1">IF(AND(C1921&lt;&gt;"",C1921&lt;&gt;OFFSET(C1921,1,0)),SUMIFS(B.2[Giá có thuế],B.2[Số ĐK],C1921),"")</f>
        <v/>
      </c>
      <c r="W1921" s="159"/>
      <c r="X1921" s="161" t="str">
        <f>IF(W1921="","",'Thông Tin Chung'!$L$3)</f>
        <v/>
      </c>
      <c r="Y1921" s="163" t="str">
        <f t="shared" ca="1" si="450"/>
        <v/>
      </c>
      <c r="Z1921" s="165"/>
      <c r="AA1921" s="155" t="str">
        <f ca="1">IF(C1921="","",IF(OR(D1921&lt;NgayBatDau,D1921&gt;NgayKetThuc),"Ngày tháng phải nằm trong kỳ báo cáo",IF(AND(G1921&lt;&gt;"",COUNTIF(D.2[Tên khách hàng],G1921)=0),"Tên KH chưa khai báo trong DSKH",IF(AND(H1921&lt;&gt;"",COUNTIF(D.1[Tên sản phẩm],H1921)=0),"SP này chưa khai báo trong DSSP",""))))</f>
        <v/>
      </c>
      <c r="AB1921" s="23" t="str">
        <f t="shared" ca="1" si="436"/>
        <v/>
      </c>
      <c r="AC1921" s="23" t="str">
        <f t="shared" ca="1" si="437"/>
        <v/>
      </c>
      <c r="AD1921" s="23" t="str">
        <f t="shared" ca="1" si="438"/>
        <v/>
      </c>
      <c r="AE1921" s="68" t="str">
        <f t="shared" ca="1" si="439"/>
        <v/>
      </c>
      <c r="AF1921" s="69" t="str">
        <f>IF(OR(H1921="",S1921=""),"",S1921-(SUM(L1921,M1921)*INDEX(D.1[Đơn giá],MATCH(H1921,D.1[Tên sản phẩm],0))))</f>
        <v/>
      </c>
      <c r="AG1921" s="90" t="str">
        <f t="shared" ca="1" si="440"/>
        <v/>
      </c>
      <c r="AH1921" s="90"/>
    </row>
    <row r="1922" spans="2:34" ht="27.75" customHeight="1" x14ac:dyDescent="0.2">
      <c r="B1922" s="154">
        <f t="shared" si="441"/>
        <v>1919</v>
      </c>
      <c r="C1922" s="155" t="str">
        <f t="shared" ca="1" si="442"/>
        <v/>
      </c>
      <c r="D1922" s="156" t="str">
        <f t="shared" ca="1" si="443"/>
        <v/>
      </c>
      <c r="E1922" s="157" t="str">
        <f t="shared" ca="1" si="444"/>
        <v/>
      </c>
      <c r="F1922" s="157"/>
      <c r="G1922" s="158" t="str">
        <f t="shared" ca="1" si="445"/>
        <v/>
      </c>
      <c r="H1922" s="159"/>
      <c r="I1922" s="160" t="str">
        <f>IF(H1922="","",INDEX(D.1[Quy cách],MATCH(H1922,D.1[Tên sản phẩm],0)))</f>
        <v/>
      </c>
      <c r="J1922" s="35" t="str">
        <f>IF(H1922="","",INDEX(D.1[ĐVT],MATCH(H1922,D.1[Tên sản phẩm],0)))</f>
        <v/>
      </c>
      <c r="K1922" s="163" t="str">
        <f>IF(H1922="","",INDEX(D.1[Đơn giá bán
(Tham khảo)],MATCH(H1922,D.1[Tên sản phẩm],0)))</f>
        <v/>
      </c>
      <c r="L1922" s="162"/>
      <c r="M1922" s="159"/>
      <c r="N1922" s="159"/>
      <c r="O1922" s="159"/>
      <c r="P1922" s="163" t="str">
        <f t="shared" si="446"/>
        <v/>
      </c>
      <c r="Q1922" s="164"/>
      <c r="R1922" s="162"/>
      <c r="S1922" s="163" t="str">
        <f t="shared" si="447"/>
        <v/>
      </c>
      <c r="T1922" s="164" t="str">
        <f t="shared" ca="1" si="448"/>
        <v/>
      </c>
      <c r="U1922" s="163" t="str">
        <f t="shared" si="449"/>
        <v/>
      </c>
      <c r="V1922" s="163" t="str">
        <f ca="1">IF(AND(C1922&lt;&gt;"",C1922&lt;&gt;OFFSET(C1922,1,0)),SUMIFS(B.2[Giá có thuế],B.2[Số ĐK],C1922),"")</f>
        <v/>
      </c>
      <c r="W1922" s="159"/>
      <c r="X1922" s="161" t="str">
        <f>IF(W1922="","",'Thông Tin Chung'!$L$3)</f>
        <v/>
      </c>
      <c r="Y1922" s="163" t="str">
        <f t="shared" ca="1" si="450"/>
        <v/>
      </c>
      <c r="Z1922" s="165"/>
      <c r="AA1922" s="155" t="str">
        <f ca="1">IF(C1922="","",IF(OR(D1922&lt;NgayBatDau,D1922&gt;NgayKetThuc),"Ngày tháng phải nằm trong kỳ báo cáo",IF(AND(G1922&lt;&gt;"",COUNTIF(D.2[Tên khách hàng],G1922)=0),"Tên KH chưa khai báo trong DSKH",IF(AND(H1922&lt;&gt;"",COUNTIF(D.1[Tên sản phẩm],H1922)=0),"SP này chưa khai báo trong DSSP",""))))</f>
        <v/>
      </c>
      <c r="AB1922" s="23" t="str">
        <f t="shared" ca="1" si="436"/>
        <v/>
      </c>
      <c r="AC1922" s="23" t="str">
        <f t="shared" ca="1" si="437"/>
        <v/>
      </c>
      <c r="AD1922" s="23" t="str">
        <f t="shared" ca="1" si="438"/>
        <v/>
      </c>
      <c r="AE1922" s="68" t="str">
        <f t="shared" ca="1" si="439"/>
        <v/>
      </c>
      <c r="AF1922" s="69" t="str">
        <f>IF(OR(H1922="",S1922=""),"",S1922-(SUM(L1922,M1922)*INDEX(D.1[Đơn giá],MATCH(H1922,D.1[Tên sản phẩm],0))))</f>
        <v/>
      </c>
      <c r="AG1922" s="90" t="str">
        <f t="shared" ca="1" si="440"/>
        <v/>
      </c>
      <c r="AH1922" s="90"/>
    </row>
    <row r="1923" spans="2:34" ht="27.75" customHeight="1" x14ac:dyDescent="0.2">
      <c r="B1923" s="154">
        <f t="shared" si="441"/>
        <v>1920</v>
      </c>
      <c r="C1923" s="155" t="str">
        <f t="shared" ca="1" si="442"/>
        <v/>
      </c>
      <c r="D1923" s="156" t="str">
        <f t="shared" ca="1" si="443"/>
        <v/>
      </c>
      <c r="E1923" s="157" t="str">
        <f t="shared" ca="1" si="444"/>
        <v/>
      </c>
      <c r="F1923" s="157"/>
      <c r="G1923" s="158" t="str">
        <f t="shared" ca="1" si="445"/>
        <v/>
      </c>
      <c r="H1923" s="159"/>
      <c r="I1923" s="160" t="str">
        <f>IF(H1923="","",INDEX(D.1[Quy cách],MATCH(H1923,D.1[Tên sản phẩm],0)))</f>
        <v/>
      </c>
      <c r="J1923" s="35" t="str">
        <f>IF(H1923="","",INDEX(D.1[ĐVT],MATCH(H1923,D.1[Tên sản phẩm],0)))</f>
        <v/>
      </c>
      <c r="K1923" s="163" t="str">
        <f>IF(H1923="","",INDEX(D.1[Đơn giá bán
(Tham khảo)],MATCH(H1923,D.1[Tên sản phẩm],0)))</f>
        <v/>
      </c>
      <c r="L1923" s="162"/>
      <c r="M1923" s="159"/>
      <c r="N1923" s="159"/>
      <c r="O1923" s="159"/>
      <c r="P1923" s="163" t="str">
        <f t="shared" si="446"/>
        <v/>
      </c>
      <c r="Q1923" s="164"/>
      <c r="R1923" s="162"/>
      <c r="S1923" s="163" t="str">
        <f t="shared" si="447"/>
        <v/>
      </c>
      <c r="T1923" s="164" t="str">
        <f t="shared" ca="1" si="448"/>
        <v/>
      </c>
      <c r="U1923" s="163" t="str">
        <f t="shared" si="449"/>
        <v/>
      </c>
      <c r="V1923" s="163" t="str">
        <f ca="1">IF(AND(C1923&lt;&gt;"",C1923&lt;&gt;OFFSET(C1923,1,0)),SUMIFS(B.2[Giá có thuế],B.2[Số ĐK],C1923),"")</f>
        <v/>
      </c>
      <c r="W1923" s="159"/>
      <c r="X1923" s="161" t="str">
        <f>IF(W1923="","",'Thông Tin Chung'!$L$3)</f>
        <v/>
      </c>
      <c r="Y1923" s="163" t="str">
        <f t="shared" ca="1" si="450"/>
        <v/>
      </c>
      <c r="Z1923" s="165"/>
      <c r="AA1923" s="155" t="str">
        <f ca="1">IF(C1923="","",IF(OR(D1923&lt;NgayBatDau,D1923&gt;NgayKetThuc),"Ngày tháng phải nằm trong kỳ báo cáo",IF(AND(G1923&lt;&gt;"",COUNTIF(D.2[Tên khách hàng],G1923)=0),"Tên KH chưa khai báo trong DSKH",IF(AND(H1923&lt;&gt;"",COUNTIF(D.1[Tên sản phẩm],H1923)=0),"SP này chưa khai báo trong DSSP",""))))</f>
        <v/>
      </c>
      <c r="AB1923" s="23" t="str">
        <f t="shared" ref="AB1923:AB1986" ca="1" si="451">IF(D1923="","",IF(D1923&lt;B3LocTuNgay,0,IF(D1923&lt;=B3LocDenNgay,1,"")))</f>
        <v/>
      </c>
      <c r="AC1923" s="23" t="str">
        <f t="shared" ref="AC1923:AC1986" ca="1" si="452">IF(D1923="","",IF(D1923&lt;B4LocTuNgay,0,IF(D1923&lt;=B4LocDenNgay,1,"")))</f>
        <v/>
      </c>
      <c r="AD1923" s="23" t="str">
        <f t="shared" ref="AD1923:AD1986" ca="1" si="453">IF(D1923="","",IF(D1923&lt;B5LocTuNgay,0,IF(D1923&lt;=B5LocDenNgay,1,"")))</f>
        <v/>
      </c>
      <c r="AE1923" s="68" t="str">
        <f t="shared" ref="AE1923:AE1986" ca="1" si="454">IF(D1923="","",MONTH(D1923))</f>
        <v/>
      </c>
      <c r="AF1923" s="69" t="str">
        <f>IF(OR(H1923="",S1923=""),"",S1923-(SUM(L1923,M1923)*INDEX(D.1[Đơn giá],MATCH(H1923,D.1[Tên sản phẩm],0))))</f>
        <v/>
      </c>
      <c r="AG1923" s="90" t="str">
        <f t="shared" ref="AG1923:AG1986" ca="1" si="455">IF(E1923="","",IF(E1923=SoChungTuInPXK,B1923,""))</f>
        <v/>
      </c>
      <c r="AH1923" s="90"/>
    </row>
    <row r="1924" spans="2:34" ht="27.75" customHeight="1" x14ac:dyDescent="0.2">
      <c r="B1924" s="154">
        <f t="shared" ref="B1924:B1987" si="456">ROW(A1924)-3</f>
        <v>1921</v>
      </c>
      <c r="C1924" s="155" t="str">
        <f t="shared" ref="C1924:C1987" ca="1" si="457">IF(AND(D1924="",E1924="",G1924=""),"",IF(AND(D1924=OFFSET(D1924,-1,0),E1924=OFFSET(E1924,-1,0),G1924=OFFSET(G1924,-1,0)),OFFSET(B1924,-1,1),B1924))</f>
        <v/>
      </c>
      <c r="D1924" s="156" t="str">
        <f t="shared" ref="D1924:D1987" ca="1" si="458">IF(AND($H1924&lt;&gt;"",B1924&lt;&gt;1),OFFSET(C1924,-1,1),"")</f>
        <v/>
      </c>
      <c r="E1924" s="157" t="str">
        <f t="shared" ref="E1924:E1987" ca="1" si="459">IF(AND($H1924&lt;&gt;"",B1924&lt;&gt;1),OFFSET(D1924,-1,1),"")</f>
        <v/>
      </c>
      <c r="F1924" s="157"/>
      <c r="G1924" s="158" t="str">
        <f t="shared" ref="G1924:G1987" ca="1" si="460">IF(AND($H1924&lt;&gt;"",B1924&lt;&gt;1),OFFSET(F1924,-1,1),"")</f>
        <v/>
      </c>
      <c r="H1924" s="159"/>
      <c r="I1924" s="160" t="str">
        <f>IF(H1924="","",INDEX(D.1[Quy cách],MATCH(H1924,D.1[Tên sản phẩm],0)))</f>
        <v/>
      </c>
      <c r="J1924" s="35" t="str">
        <f>IF(H1924="","",INDEX(D.1[ĐVT],MATCH(H1924,D.1[Tên sản phẩm],0)))</f>
        <v/>
      </c>
      <c r="K1924" s="163" t="str">
        <f>IF(H1924="","",INDEX(D.1[Đơn giá bán
(Tham khảo)],MATCH(H1924,D.1[Tên sản phẩm],0)))</f>
        <v/>
      </c>
      <c r="L1924" s="162"/>
      <c r="M1924" s="159"/>
      <c r="N1924" s="159"/>
      <c r="O1924" s="159"/>
      <c r="P1924" s="163" t="str">
        <f t="shared" ref="P1924:P1987" si="461">IF(AND(K1924&lt;&gt;"",L1924&lt;&gt;""),K1924*L1924,IF(AND(N1924&lt;&gt;"",O1924&lt;&gt;""),N1924*O1924,""))</f>
        <v/>
      </c>
      <c r="Q1924" s="164"/>
      <c r="R1924" s="162"/>
      <c r="S1924" s="163" t="str">
        <f t="shared" ref="S1924:S1987" si="462">IF(P1924="","",P1924-SUM(R1924))</f>
        <v/>
      </c>
      <c r="T1924" s="164" t="str">
        <f t="shared" ref="T1924:T1987" ca="1" si="463">IF(AND(S1924&lt;&gt;"",C1924=OFFSET(C1924,-1,0)),OFFSET(S1924,-1,1),"")</f>
        <v/>
      </c>
      <c r="U1924" s="163" t="str">
        <f t="shared" ref="U1924:U1987" si="464">IF(S1924="","",S1924*SUM(1,T1924))</f>
        <v/>
      </c>
      <c r="V1924" s="163" t="str">
        <f ca="1">IF(AND(C1924&lt;&gt;"",C1924&lt;&gt;OFFSET(C1924,1,0)),SUMIFS(B.2[Giá có thuế],B.2[Số ĐK],C1924),"")</f>
        <v/>
      </c>
      <c r="W1924" s="159"/>
      <c r="X1924" s="161" t="str">
        <f>IF(W1924="","",'Thông Tin Chung'!$L$3)</f>
        <v/>
      </c>
      <c r="Y1924" s="163" t="str">
        <f t="shared" ref="Y1924:Y1987" ca="1" si="465">IF(AND(V1924&lt;&gt;"",W1924&lt;&gt;"",V1924&lt;&gt;0),V1924-W1924,"")</f>
        <v/>
      </c>
      <c r="Z1924" s="165"/>
      <c r="AA1924" s="155" t="str">
        <f ca="1">IF(C1924="","",IF(OR(D1924&lt;NgayBatDau,D1924&gt;NgayKetThuc),"Ngày tháng phải nằm trong kỳ báo cáo",IF(AND(G1924&lt;&gt;"",COUNTIF(D.2[Tên khách hàng],G1924)=0),"Tên KH chưa khai báo trong DSKH",IF(AND(H1924&lt;&gt;"",COUNTIF(D.1[Tên sản phẩm],H1924)=0),"SP này chưa khai báo trong DSSP",""))))</f>
        <v/>
      </c>
      <c r="AB1924" s="23" t="str">
        <f t="shared" ca="1" si="451"/>
        <v/>
      </c>
      <c r="AC1924" s="23" t="str">
        <f t="shared" ca="1" si="452"/>
        <v/>
      </c>
      <c r="AD1924" s="23" t="str">
        <f t="shared" ca="1" si="453"/>
        <v/>
      </c>
      <c r="AE1924" s="68" t="str">
        <f t="shared" ca="1" si="454"/>
        <v/>
      </c>
      <c r="AF1924" s="69" t="str">
        <f>IF(OR(H1924="",S1924=""),"",S1924-(SUM(L1924,M1924)*INDEX(D.1[Đơn giá],MATCH(H1924,D.1[Tên sản phẩm],0))))</f>
        <v/>
      </c>
      <c r="AG1924" s="90" t="str">
        <f t="shared" ca="1" si="455"/>
        <v/>
      </c>
      <c r="AH1924" s="90"/>
    </row>
    <row r="1925" spans="2:34" ht="27.75" customHeight="1" x14ac:dyDescent="0.2">
      <c r="B1925" s="154">
        <f t="shared" si="456"/>
        <v>1922</v>
      </c>
      <c r="C1925" s="155" t="str">
        <f t="shared" ca="1" si="457"/>
        <v/>
      </c>
      <c r="D1925" s="156" t="str">
        <f t="shared" ca="1" si="458"/>
        <v/>
      </c>
      <c r="E1925" s="157" t="str">
        <f t="shared" ca="1" si="459"/>
        <v/>
      </c>
      <c r="F1925" s="157"/>
      <c r="G1925" s="158" t="str">
        <f t="shared" ca="1" si="460"/>
        <v/>
      </c>
      <c r="H1925" s="159"/>
      <c r="I1925" s="160" t="str">
        <f>IF(H1925="","",INDEX(D.1[Quy cách],MATCH(H1925,D.1[Tên sản phẩm],0)))</f>
        <v/>
      </c>
      <c r="J1925" s="35" t="str">
        <f>IF(H1925="","",INDEX(D.1[ĐVT],MATCH(H1925,D.1[Tên sản phẩm],0)))</f>
        <v/>
      </c>
      <c r="K1925" s="163" t="str">
        <f>IF(H1925="","",INDEX(D.1[Đơn giá bán
(Tham khảo)],MATCH(H1925,D.1[Tên sản phẩm],0)))</f>
        <v/>
      </c>
      <c r="L1925" s="162"/>
      <c r="M1925" s="159"/>
      <c r="N1925" s="159"/>
      <c r="O1925" s="159"/>
      <c r="P1925" s="163" t="str">
        <f t="shared" si="461"/>
        <v/>
      </c>
      <c r="Q1925" s="164"/>
      <c r="R1925" s="162"/>
      <c r="S1925" s="163" t="str">
        <f t="shared" si="462"/>
        <v/>
      </c>
      <c r="T1925" s="164" t="str">
        <f t="shared" ca="1" si="463"/>
        <v/>
      </c>
      <c r="U1925" s="163" t="str">
        <f t="shared" si="464"/>
        <v/>
      </c>
      <c r="V1925" s="163" t="str">
        <f ca="1">IF(AND(C1925&lt;&gt;"",C1925&lt;&gt;OFFSET(C1925,1,0)),SUMIFS(B.2[Giá có thuế],B.2[Số ĐK],C1925),"")</f>
        <v/>
      </c>
      <c r="W1925" s="159"/>
      <c r="X1925" s="161" t="str">
        <f>IF(W1925="","",'Thông Tin Chung'!$L$3)</f>
        <v/>
      </c>
      <c r="Y1925" s="163" t="str">
        <f t="shared" ca="1" si="465"/>
        <v/>
      </c>
      <c r="Z1925" s="165"/>
      <c r="AA1925" s="155" t="str">
        <f ca="1">IF(C1925="","",IF(OR(D1925&lt;NgayBatDau,D1925&gt;NgayKetThuc),"Ngày tháng phải nằm trong kỳ báo cáo",IF(AND(G1925&lt;&gt;"",COUNTIF(D.2[Tên khách hàng],G1925)=0),"Tên KH chưa khai báo trong DSKH",IF(AND(H1925&lt;&gt;"",COUNTIF(D.1[Tên sản phẩm],H1925)=0),"SP này chưa khai báo trong DSSP",""))))</f>
        <v/>
      </c>
      <c r="AB1925" s="23" t="str">
        <f t="shared" ca="1" si="451"/>
        <v/>
      </c>
      <c r="AC1925" s="23" t="str">
        <f t="shared" ca="1" si="452"/>
        <v/>
      </c>
      <c r="AD1925" s="23" t="str">
        <f t="shared" ca="1" si="453"/>
        <v/>
      </c>
      <c r="AE1925" s="68" t="str">
        <f t="shared" ca="1" si="454"/>
        <v/>
      </c>
      <c r="AF1925" s="69" t="str">
        <f>IF(OR(H1925="",S1925=""),"",S1925-(SUM(L1925,M1925)*INDEX(D.1[Đơn giá],MATCH(H1925,D.1[Tên sản phẩm],0))))</f>
        <v/>
      </c>
      <c r="AG1925" s="90" t="str">
        <f t="shared" ca="1" si="455"/>
        <v/>
      </c>
      <c r="AH1925" s="90"/>
    </row>
    <row r="1926" spans="2:34" ht="27.75" customHeight="1" x14ac:dyDescent="0.2">
      <c r="B1926" s="154">
        <f t="shared" si="456"/>
        <v>1923</v>
      </c>
      <c r="C1926" s="155" t="str">
        <f t="shared" ca="1" si="457"/>
        <v/>
      </c>
      <c r="D1926" s="156" t="str">
        <f t="shared" ca="1" si="458"/>
        <v/>
      </c>
      <c r="E1926" s="157" t="str">
        <f t="shared" ca="1" si="459"/>
        <v/>
      </c>
      <c r="F1926" s="157"/>
      <c r="G1926" s="158" t="str">
        <f t="shared" ca="1" si="460"/>
        <v/>
      </c>
      <c r="H1926" s="159"/>
      <c r="I1926" s="160" t="str">
        <f>IF(H1926="","",INDEX(D.1[Quy cách],MATCH(H1926,D.1[Tên sản phẩm],0)))</f>
        <v/>
      </c>
      <c r="J1926" s="35" t="str">
        <f>IF(H1926="","",INDEX(D.1[ĐVT],MATCH(H1926,D.1[Tên sản phẩm],0)))</f>
        <v/>
      </c>
      <c r="K1926" s="163" t="str">
        <f>IF(H1926="","",INDEX(D.1[Đơn giá bán
(Tham khảo)],MATCH(H1926,D.1[Tên sản phẩm],0)))</f>
        <v/>
      </c>
      <c r="L1926" s="162"/>
      <c r="M1926" s="159"/>
      <c r="N1926" s="159"/>
      <c r="O1926" s="159"/>
      <c r="P1926" s="163" t="str">
        <f t="shared" si="461"/>
        <v/>
      </c>
      <c r="Q1926" s="164"/>
      <c r="R1926" s="162"/>
      <c r="S1926" s="163" t="str">
        <f t="shared" si="462"/>
        <v/>
      </c>
      <c r="T1926" s="164" t="str">
        <f t="shared" ca="1" si="463"/>
        <v/>
      </c>
      <c r="U1926" s="163" t="str">
        <f t="shared" si="464"/>
        <v/>
      </c>
      <c r="V1926" s="163" t="str">
        <f ca="1">IF(AND(C1926&lt;&gt;"",C1926&lt;&gt;OFFSET(C1926,1,0)),SUMIFS(B.2[Giá có thuế],B.2[Số ĐK],C1926),"")</f>
        <v/>
      </c>
      <c r="W1926" s="159"/>
      <c r="X1926" s="161" t="str">
        <f>IF(W1926="","",'Thông Tin Chung'!$L$3)</f>
        <v/>
      </c>
      <c r="Y1926" s="163" t="str">
        <f t="shared" ca="1" si="465"/>
        <v/>
      </c>
      <c r="Z1926" s="165"/>
      <c r="AA1926" s="155" t="str">
        <f ca="1">IF(C1926="","",IF(OR(D1926&lt;NgayBatDau,D1926&gt;NgayKetThuc),"Ngày tháng phải nằm trong kỳ báo cáo",IF(AND(G1926&lt;&gt;"",COUNTIF(D.2[Tên khách hàng],G1926)=0),"Tên KH chưa khai báo trong DSKH",IF(AND(H1926&lt;&gt;"",COUNTIF(D.1[Tên sản phẩm],H1926)=0),"SP này chưa khai báo trong DSSP",""))))</f>
        <v/>
      </c>
      <c r="AB1926" s="23" t="str">
        <f t="shared" ca="1" si="451"/>
        <v/>
      </c>
      <c r="AC1926" s="23" t="str">
        <f t="shared" ca="1" si="452"/>
        <v/>
      </c>
      <c r="AD1926" s="23" t="str">
        <f t="shared" ca="1" si="453"/>
        <v/>
      </c>
      <c r="AE1926" s="68" t="str">
        <f t="shared" ca="1" si="454"/>
        <v/>
      </c>
      <c r="AF1926" s="69" t="str">
        <f>IF(OR(H1926="",S1926=""),"",S1926-(SUM(L1926,M1926)*INDEX(D.1[Đơn giá],MATCH(H1926,D.1[Tên sản phẩm],0))))</f>
        <v/>
      </c>
      <c r="AG1926" s="90" t="str">
        <f t="shared" ca="1" si="455"/>
        <v/>
      </c>
      <c r="AH1926" s="90"/>
    </row>
    <row r="1927" spans="2:34" ht="27.75" customHeight="1" x14ac:dyDescent="0.2">
      <c r="B1927" s="154">
        <f t="shared" si="456"/>
        <v>1924</v>
      </c>
      <c r="C1927" s="155" t="str">
        <f t="shared" ca="1" si="457"/>
        <v/>
      </c>
      <c r="D1927" s="156" t="str">
        <f t="shared" ca="1" si="458"/>
        <v/>
      </c>
      <c r="E1927" s="157" t="str">
        <f t="shared" ca="1" si="459"/>
        <v/>
      </c>
      <c r="F1927" s="157"/>
      <c r="G1927" s="158" t="str">
        <f t="shared" ca="1" si="460"/>
        <v/>
      </c>
      <c r="H1927" s="159"/>
      <c r="I1927" s="160" t="str">
        <f>IF(H1927="","",INDEX(D.1[Quy cách],MATCH(H1927,D.1[Tên sản phẩm],0)))</f>
        <v/>
      </c>
      <c r="J1927" s="35" t="str">
        <f>IF(H1927="","",INDEX(D.1[ĐVT],MATCH(H1927,D.1[Tên sản phẩm],0)))</f>
        <v/>
      </c>
      <c r="K1927" s="163" t="str">
        <f>IF(H1927="","",INDEX(D.1[Đơn giá bán
(Tham khảo)],MATCH(H1927,D.1[Tên sản phẩm],0)))</f>
        <v/>
      </c>
      <c r="L1927" s="162"/>
      <c r="M1927" s="159"/>
      <c r="N1927" s="159"/>
      <c r="O1927" s="159"/>
      <c r="P1927" s="163" t="str">
        <f t="shared" si="461"/>
        <v/>
      </c>
      <c r="Q1927" s="164"/>
      <c r="R1927" s="162"/>
      <c r="S1927" s="163" t="str">
        <f t="shared" si="462"/>
        <v/>
      </c>
      <c r="T1927" s="164" t="str">
        <f t="shared" ca="1" si="463"/>
        <v/>
      </c>
      <c r="U1927" s="163" t="str">
        <f t="shared" si="464"/>
        <v/>
      </c>
      <c r="V1927" s="163" t="str">
        <f ca="1">IF(AND(C1927&lt;&gt;"",C1927&lt;&gt;OFFSET(C1927,1,0)),SUMIFS(B.2[Giá có thuế],B.2[Số ĐK],C1927),"")</f>
        <v/>
      </c>
      <c r="W1927" s="159"/>
      <c r="X1927" s="161" t="str">
        <f>IF(W1927="","",'Thông Tin Chung'!$L$3)</f>
        <v/>
      </c>
      <c r="Y1927" s="163" t="str">
        <f t="shared" ca="1" si="465"/>
        <v/>
      </c>
      <c r="Z1927" s="165"/>
      <c r="AA1927" s="155" t="str">
        <f ca="1">IF(C1927="","",IF(OR(D1927&lt;NgayBatDau,D1927&gt;NgayKetThuc),"Ngày tháng phải nằm trong kỳ báo cáo",IF(AND(G1927&lt;&gt;"",COUNTIF(D.2[Tên khách hàng],G1927)=0),"Tên KH chưa khai báo trong DSKH",IF(AND(H1927&lt;&gt;"",COUNTIF(D.1[Tên sản phẩm],H1927)=0),"SP này chưa khai báo trong DSSP",""))))</f>
        <v/>
      </c>
      <c r="AB1927" s="23" t="str">
        <f t="shared" ca="1" si="451"/>
        <v/>
      </c>
      <c r="AC1927" s="23" t="str">
        <f t="shared" ca="1" si="452"/>
        <v/>
      </c>
      <c r="AD1927" s="23" t="str">
        <f t="shared" ca="1" si="453"/>
        <v/>
      </c>
      <c r="AE1927" s="68" t="str">
        <f t="shared" ca="1" si="454"/>
        <v/>
      </c>
      <c r="AF1927" s="69" t="str">
        <f>IF(OR(H1927="",S1927=""),"",S1927-(SUM(L1927,M1927)*INDEX(D.1[Đơn giá],MATCH(H1927,D.1[Tên sản phẩm],0))))</f>
        <v/>
      </c>
      <c r="AG1927" s="90" t="str">
        <f t="shared" ca="1" si="455"/>
        <v/>
      </c>
      <c r="AH1927" s="90"/>
    </row>
    <row r="1928" spans="2:34" ht="27.75" customHeight="1" x14ac:dyDescent="0.2">
      <c r="B1928" s="154">
        <f t="shared" si="456"/>
        <v>1925</v>
      </c>
      <c r="C1928" s="155" t="str">
        <f t="shared" ca="1" si="457"/>
        <v/>
      </c>
      <c r="D1928" s="156" t="str">
        <f t="shared" ca="1" si="458"/>
        <v/>
      </c>
      <c r="E1928" s="157" t="str">
        <f t="shared" ca="1" si="459"/>
        <v/>
      </c>
      <c r="F1928" s="157"/>
      <c r="G1928" s="158" t="str">
        <f t="shared" ca="1" si="460"/>
        <v/>
      </c>
      <c r="H1928" s="159"/>
      <c r="I1928" s="160" t="str">
        <f>IF(H1928="","",INDEX(D.1[Quy cách],MATCH(H1928,D.1[Tên sản phẩm],0)))</f>
        <v/>
      </c>
      <c r="J1928" s="35" t="str">
        <f>IF(H1928="","",INDEX(D.1[ĐVT],MATCH(H1928,D.1[Tên sản phẩm],0)))</f>
        <v/>
      </c>
      <c r="K1928" s="163" t="str">
        <f>IF(H1928="","",INDEX(D.1[Đơn giá bán
(Tham khảo)],MATCH(H1928,D.1[Tên sản phẩm],0)))</f>
        <v/>
      </c>
      <c r="L1928" s="162"/>
      <c r="M1928" s="159"/>
      <c r="N1928" s="159"/>
      <c r="O1928" s="159"/>
      <c r="P1928" s="163" t="str">
        <f t="shared" si="461"/>
        <v/>
      </c>
      <c r="Q1928" s="164"/>
      <c r="R1928" s="162"/>
      <c r="S1928" s="163" t="str">
        <f t="shared" si="462"/>
        <v/>
      </c>
      <c r="T1928" s="164" t="str">
        <f t="shared" ca="1" si="463"/>
        <v/>
      </c>
      <c r="U1928" s="163" t="str">
        <f t="shared" si="464"/>
        <v/>
      </c>
      <c r="V1928" s="163" t="str">
        <f ca="1">IF(AND(C1928&lt;&gt;"",C1928&lt;&gt;OFFSET(C1928,1,0)),SUMIFS(B.2[Giá có thuế],B.2[Số ĐK],C1928),"")</f>
        <v/>
      </c>
      <c r="W1928" s="159"/>
      <c r="X1928" s="161" t="str">
        <f>IF(W1928="","",'Thông Tin Chung'!$L$3)</f>
        <v/>
      </c>
      <c r="Y1928" s="163" t="str">
        <f t="shared" ca="1" si="465"/>
        <v/>
      </c>
      <c r="Z1928" s="165"/>
      <c r="AA1928" s="155" t="str">
        <f ca="1">IF(C1928="","",IF(OR(D1928&lt;NgayBatDau,D1928&gt;NgayKetThuc),"Ngày tháng phải nằm trong kỳ báo cáo",IF(AND(G1928&lt;&gt;"",COUNTIF(D.2[Tên khách hàng],G1928)=0),"Tên KH chưa khai báo trong DSKH",IF(AND(H1928&lt;&gt;"",COUNTIF(D.1[Tên sản phẩm],H1928)=0),"SP này chưa khai báo trong DSSP",""))))</f>
        <v/>
      </c>
      <c r="AB1928" s="23" t="str">
        <f t="shared" ca="1" si="451"/>
        <v/>
      </c>
      <c r="AC1928" s="23" t="str">
        <f t="shared" ca="1" si="452"/>
        <v/>
      </c>
      <c r="AD1928" s="23" t="str">
        <f t="shared" ca="1" si="453"/>
        <v/>
      </c>
      <c r="AE1928" s="68" t="str">
        <f t="shared" ca="1" si="454"/>
        <v/>
      </c>
      <c r="AF1928" s="69" t="str">
        <f>IF(OR(H1928="",S1928=""),"",S1928-(SUM(L1928,M1928)*INDEX(D.1[Đơn giá],MATCH(H1928,D.1[Tên sản phẩm],0))))</f>
        <v/>
      </c>
      <c r="AG1928" s="90" t="str">
        <f t="shared" ca="1" si="455"/>
        <v/>
      </c>
      <c r="AH1928" s="90"/>
    </row>
    <row r="1929" spans="2:34" ht="27.75" customHeight="1" x14ac:dyDescent="0.2">
      <c r="B1929" s="154">
        <f t="shared" si="456"/>
        <v>1926</v>
      </c>
      <c r="C1929" s="155" t="str">
        <f t="shared" ca="1" si="457"/>
        <v/>
      </c>
      <c r="D1929" s="156" t="str">
        <f t="shared" ca="1" si="458"/>
        <v/>
      </c>
      <c r="E1929" s="157" t="str">
        <f t="shared" ca="1" si="459"/>
        <v/>
      </c>
      <c r="F1929" s="157"/>
      <c r="G1929" s="158" t="str">
        <f t="shared" ca="1" si="460"/>
        <v/>
      </c>
      <c r="H1929" s="159"/>
      <c r="I1929" s="160" t="str">
        <f>IF(H1929="","",INDEX(D.1[Quy cách],MATCH(H1929,D.1[Tên sản phẩm],0)))</f>
        <v/>
      </c>
      <c r="J1929" s="35" t="str">
        <f>IF(H1929="","",INDEX(D.1[ĐVT],MATCH(H1929,D.1[Tên sản phẩm],0)))</f>
        <v/>
      </c>
      <c r="K1929" s="163" t="str">
        <f>IF(H1929="","",INDEX(D.1[Đơn giá bán
(Tham khảo)],MATCH(H1929,D.1[Tên sản phẩm],0)))</f>
        <v/>
      </c>
      <c r="L1929" s="162"/>
      <c r="M1929" s="159"/>
      <c r="N1929" s="159"/>
      <c r="O1929" s="159"/>
      <c r="P1929" s="163" t="str">
        <f t="shared" si="461"/>
        <v/>
      </c>
      <c r="Q1929" s="164"/>
      <c r="R1929" s="162"/>
      <c r="S1929" s="163" t="str">
        <f t="shared" si="462"/>
        <v/>
      </c>
      <c r="T1929" s="164" t="str">
        <f t="shared" ca="1" si="463"/>
        <v/>
      </c>
      <c r="U1929" s="163" t="str">
        <f t="shared" si="464"/>
        <v/>
      </c>
      <c r="V1929" s="163" t="str">
        <f ca="1">IF(AND(C1929&lt;&gt;"",C1929&lt;&gt;OFFSET(C1929,1,0)),SUMIFS(B.2[Giá có thuế],B.2[Số ĐK],C1929),"")</f>
        <v/>
      </c>
      <c r="W1929" s="159"/>
      <c r="X1929" s="161" t="str">
        <f>IF(W1929="","",'Thông Tin Chung'!$L$3)</f>
        <v/>
      </c>
      <c r="Y1929" s="163" t="str">
        <f t="shared" ca="1" si="465"/>
        <v/>
      </c>
      <c r="Z1929" s="165"/>
      <c r="AA1929" s="155" t="str">
        <f ca="1">IF(C1929="","",IF(OR(D1929&lt;NgayBatDau,D1929&gt;NgayKetThuc),"Ngày tháng phải nằm trong kỳ báo cáo",IF(AND(G1929&lt;&gt;"",COUNTIF(D.2[Tên khách hàng],G1929)=0),"Tên KH chưa khai báo trong DSKH",IF(AND(H1929&lt;&gt;"",COUNTIF(D.1[Tên sản phẩm],H1929)=0),"SP này chưa khai báo trong DSSP",""))))</f>
        <v/>
      </c>
      <c r="AB1929" s="23" t="str">
        <f t="shared" ca="1" si="451"/>
        <v/>
      </c>
      <c r="AC1929" s="23" t="str">
        <f t="shared" ca="1" si="452"/>
        <v/>
      </c>
      <c r="AD1929" s="23" t="str">
        <f t="shared" ca="1" si="453"/>
        <v/>
      </c>
      <c r="AE1929" s="68" t="str">
        <f t="shared" ca="1" si="454"/>
        <v/>
      </c>
      <c r="AF1929" s="69" t="str">
        <f>IF(OR(H1929="",S1929=""),"",S1929-(SUM(L1929,M1929)*INDEX(D.1[Đơn giá],MATCH(H1929,D.1[Tên sản phẩm],0))))</f>
        <v/>
      </c>
      <c r="AG1929" s="90" t="str">
        <f t="shared" ca="1" si="455"/>
        <v/>
      </c>
      <c r="AH1929" s="90"/>
    </row>
    <row r="1930" spans="2:34" ht="27.75" customHeight="1" x14ac:dyDescent="0.2">
      <c r="B1930" s="154">
        <f t="shared" si="456"/>
        <v>1927</v>
      </c>
      <c r="C1930" s="155" t="str">
        <f t="shared" ca="1" si="457"/>
        <v/>
      </c>
      <c r="D1930" s="156" t="str">
        <f t="shared" ca="1" si="458"/>
        <v/>
      </c>
      <c r="E1930" s="157" t="str">
        <f t="shared" ca="1" si="459"/>
        <v/>
      </c>
      <c r="F1930" s="157"/>
      <c r="G1930" s="158" t="str">
        <f t="shared" ca="1" si="460"/>
        <v/>
      </c>
      <c r="H1930" s="159"/>
      <c r="I1930" s="160" t="str">
        <f>IF(H1930="","",INDEX(D.1[Quy cách],MATCH(H1930,D.1[Tên sản phẩm],0)))</f>
        <v/>
      </c>
      <c r="J1930" s="35" t="str">
        <f>IF(H1930="","",INDEX(D.1[ĐVT],MATCH(H1930,D.1[Tên sản phẩm],0)))</f>
        <v/>
      </c>
      <c r="K1930" s="163" t="str">
        <f>IF(H1930="","",INDEX(D.1[Đơn giá bán
(Tham khảo)],MATCH(H1930,D.1[Tên sản phẩm],0)))</f>
        <v/>
      </c>
      <c r="L1930" s="162"/>
      <c r="M1930" s="159"/>
      <c r="N1930" s="159"/>
      <c r="O1930" s="159"/>
      <c r="P1930" s="163" t="str">
        <f t="shared" si="461"/>
        <v/>
      </c>
      <c r="Q1930" s="164"/>
      <c r="R1930" s="162"/>
      <c r="S1930" s="163" t="str">
        <f t="shared" si="462"/>
        <v/>
      </c>
      <c r="T1930" s="164" t="str">
        <f t="shared" ca="1" si="463"/>
        <v/>
      </c>
      <c r="U1930" s="163" t="str">
        <f t="shared" si="464"/>
        <v/>
      </c>
      <c r="V1930" s="163" t="str">
        <f ca="1">IF(AND(C1930&lt;&gt;"",C1930&lt;&gt;OFFSET(C1930,1,0)),SUMIFS(B.2[Giá có thuế],B.2[Số ĐK],C1930),"")</f>
        <v/>
      </c>
      <c r="W1930" s="159"/>
      <c r="X1930" s="161" t="str">
        <f>IF(W1930="","",'Thông Tin Chung'!$L$3)</f>
        <v/>
      </c>
      <c r="Y1930" s="163" t="str">
        <f t="shared" ca="1" si="465"/>
        <v/>
      </c>
      <c r="Z1930" s="165"/>
      <c r="AA1930" s="155" t="str">
        <f ca="1">IF(C1930="","",IF(OR(D1930&lt;NgayBatDau,D1930&gt;NgayKetThuc),"Ngày tháng phải nằm trong kỳ báo cáo",IF(AND(G1930&lt;&gt;"",COUNTIF(D.2[Tên khách hàng],G1930)=0),"Tên KH chưa khai báo trong DSKH",IF(AND(H1930&lt;&gt;"",COUNTIF(D.1[Tên sản phẩm],H1930)=0),"SP này chưa khai báo trong DSSP",""))))</f>
        <v/>
      </c>
      <c r="AB1930" s="23" t="str">
        <f t="shared" ca="1" si="451"/>
        <v/>
      </c>
      <c r="AC1930" s="23" t="str">
        <f t="shared" ca="1" si="452"/>
        <v/>
      </c>
      <c r="AD1930" s="23" t="str">
        <f t="shared" ca="1" si="453"/>
        <v/>
      </c>
      <c r="AE1930" s="68" t="str">
        <f t="shared" ca="1" si="454"/>
        <v/>
      </c>
      <c r="AF1930" s="69" t="str">
        <f>IF(OR(H1930="",S1930=""),"",S1930-(SUM(L1930,M1930)*INDEX(D.1[Đơn giá],MATCH(H1930,D.1[Tên sản phẩm],0))))</f>
        <v/>
      </c>
      <c r="AG1930" s="90" t="str">
        <f t="shared" ca="1" si="455"/>
        <v/>
      </c>
      <c r="AH1930" s="90"/>
    </row>
    <row r="1931" spans="2:34" ht="27.75" customHeight="1" x14ac:dyDescent="0.2">
      <c r="B1931" s="154">
        <f t="shared" si="456"/>
        <v>1928</v>
      </c>
      <c r="C1931" s="155" t="str">
        <f t="shared" ca="1" si="457"/>
        <v/>
      </c>
      <c r="D1931" s="156" t="str">
        <f t="shared" ca="1" si="458"/>
        <v/>
      </c>
      <c r="E1931" s="157" t="str">
        <f t="shared" ca="1" si="459"/>
        <v/>
      </c>
      <c r="F1931" s="157"/>
      <c r="G1931" s="158" t="str">
        <f t="shared" ca="1" si="460"/>
        <v/>
      </c>
      <c r="H1931" s="159"/>
      <c r="I1931" s="160" t="str">
        <f>IF(H1931="","",INDEX(D.1[Quy cách],MATCH(H1931,D.1[Tên sản phẩm],0)))</f>
        <v/>
      </c>
      <c r="J1931" s="35" t="str">
        <f>IF(H1931="","",INDEX(D.1[ĐVT],MATCH(H1931,D.1[Tên sản phẩm],0)))</f>
        <v/>
      </c>
      <c r="K1931" s="163" t="str">
        <f>IF(H1931="","",INDEX(D.1[Đơn giá bán
(Tham khảo)],MATCH(H1931,D.1[Tên sản phẩm],0)))</f>
        <v/>
      </c>
      <c r="L1931" s="162"/>
      <c r="M1931" s="159"/>
      <c r="N1931" s="159"/>
      <c r="O1931" s="159"/>
      <c r="P1931" s="163" t="str">
        <f t="shared" si="461"/>
        <v/>
      </c>
      <c r="Q1931" s="164"/>
      <c r="R1931" s="162"/>
      <c r="S1931" s="163" t="str">
        <f t="shared" si="462"/>
        <v/>
      </c>
      <c r="T1931" s="164" t="str">
        <f t="shared" ca="1" si="463"/>
        <v/>
      </c>
      <c r="U1931" s="163" t="str">
        <f t="shared" si="464"/>
        <v/>
      </c>
      <c r="V1931" s="163" t="str">
        <f ca="1">IF(AND(C1931&lt;&gt;"",C1931&lt;&gt;OFFSET(C1931,1,0)),SUMIFS(B.2[Giá có thuế],B.2[Số ĐK],C1931),"")</f>
        <v/>
      </c>
      <c r="W1931" s="159"/>
      <c r="X1931" s="161" t="str">
        <f>IF(W1931="","",'Thông Tin Chung'!$L$3)</f>
        <v/>
      </c>
      <c r="Y1931" s="163" t="str">
        <f t="shared" ca="1" si="465"/>
        <v/>
      </c>
      <c r="Z1931" s="165"/>
      <c r="AA1931" s="155" t="str">
        <f ca="1">IF(C1931="","",IF(OR(D1931&lt;NgayBatDau,D1931&gt;NgayKetThuc),"Ngày tháng phải nằm trong kỳ báo cáo",IF(AND(G1931&lt;&gt;"",COUNTIF(D.2[Tên khách hàng],G1931)=0),"Tên KH chưa khai báo trong DSKH",IF(AND(H1931&lt;&gt;"",COUNTIF(D.1[Tên sản phẩm],H1931)=0),"SP này chưa khai báo trong DSSP",""))))</f>
        <v/>
      </c>
      <c r="AB1931" s="23" t="str">
        <f t="shared" ca="1" si="451"/>
        <v/>
      </c>
      <c r="AC1931" s="23" t="str">
        <f t="shared" ca="1" si="452"/>
        <v/>
      </c>
      <c r="AD1931" s="23" t="str">
        <f t="shared" ca="1" si="453"/>
        <v/>
      </c>
      <c r="AE1931" s="68" t="str">
        <f t="shared" ca="1" si="454"/>
        <v/>
      </c>
      <c r="AF1931" s="69" t="str">
        <f>IF(OR(H1931="",S1931=""),"",S1931-(SUM(L1931,M1931)*INDEX(D.1[Đơn giá],MATCH(H1931,D.1[Tên sản phẩm],0))))</f>
        <v/>
      </c>
      <c r="AG1931" s="90" t="str">
        <f t="shared" ca="1" si="455"/>
        <v/>
      </c>
      <c r="AH1931" s="90"/>
    </row>
    <row r="1932" spans="2:34" ht="27.75" customHeight="1" x14ac:dyDescent="0.2">
      <c r="B1932" s="154">
        <f t="shared" si="456"/>
        <v>1929</v>
      </c>
      <c r="C1932" s="155" t="str">
        <f t="shared" ca="1" si="457"/>
        <v/>
      </c>
      <c r="D1932" s="156" t="str">
        <f t="shared" ca="1" si="458"/>
        <v/>
      </c>
      <c r="E1932" s="157" t="str">
        <f t="shared" ca="1" si="459"/>
        <v/>
      </c>
      <c r="F1932" s="157"/>
      <c r="G1932" s="158" t="str">
        <f t="shared" ca="1" si="460"/>
        <v/>
      </c>
      <c r="H1932" s="159"/>
      <c r="I1932" s="160" t="str">
        <f>IF(H1932="","",INDEX(D.1[Quy cách],MATCH(H1932,D.1[Tên sản phẩm],0)))</f>
        <v/>
      </c>
      <c r="J1932" s="35" t="str">
        <f>IF(H1932="","",INDEX(D.1[ĐVT],MATCH(H1932,D.1[Tên sản phẩm],0)))</f>
        <v/>
      </c>
      <c r="K1932" s="163" t="str">
        <f>IF(H1932="","",INDEX(D.1[Đơn giá bán
(Tham khảo)],MATCH(H1932,D.1[Tên sản phẩm],0)))</f>
        <v/>
      </c>
      <c r="L1932" s="162"/>
      <c r="M1932" s="159"/>
      <c r="N1932" s="159"/>
      <c r="O1932" s="159"/>
      <c r="P1932" s="163" t="str">
        <f t="shared" si="461"/>
        <v/>
      </c>
      <c r="Q1932" s="164"/>
      <c r="R1932" s="162"/>
      <c r="S1932" s="163" t="str">
        <f t="shared" si="462"/>
        <v/>
      </c>
      <c r="T1932" s="164" t="str">
        <f t="shared" ca="1" si="463"/>
        <v/>
      </c>
      <c r="U1932" s="163" t="str">
        <f t="shared" si="464"/>
        <v/>
      </c>
      <c r="V1932" s="163" t="str">
        <f ca="1">IF(AND(C1932&lt;&gt;"",C1932&lt;&gt;OFFSET(C1932,1,0)),SUMIFS(B.2[Giá có thuế],B.2[Số ĐK],C1932),"")</f>
        <v/>
      </c>
      <c r="W1932" s="159"/>
      <c r="X1932" s="161" t="str">
        <f>IF(W1932="","",'Thông Tin Chung'!$L$3)</f>
        <v/>
      </c>
      <c r="Y1932" s="163" t="str">
        <f t="shared" ca="1" si="465"/>
        <v/>
      </c>
      <c r="Z1932" s="165"/>
      <c r="AA1932" s="155" t="str">
        <f ca="1">IF(C1932="","",IF(OR(D1932&lt;NgayBatDau,D1932&gt;NgayKetThuc),"Ngày tháng phải nằm trong kỳ báo cáo",IF(AND(G1932&lt;&gt;"",COUNTIF(D.2[Tên khách hàng],G1932)=0),"Tên KH chưa khai báo trong DSKH",IF(AND(H1932&lt;&gt;"",COUNTIF(D.1[Tên sản phẩm],H1932)=0),"SP này chưa khai báo trong DSSP",""))))</f>
        <v/>
      </c>
      <c r="AB1932" s="23" t="str">
        <f t="shared" ca="1" si="451"/>
        <v/>
      </c>
      <c r="AC1932" s="23" t="str">
        <f t="shared" ca="1" si="452"/>
        <v/>
      </c>
      <c r="AD1932" s="23" t="str">
        <f t="shared" ca="1" si="453"/>
        <v/>
      </c>
      <c r="AE1932" s="68" t="str">
        <f t="shared" ca="1" si="454"/>
        <v/>
      </c>
      <c r="AF1932" s="69" t="str">
        <f>IF(OR(H1932="",S1932=""),"",S1932-(SUM(L1932,M1932)*INDEX(D.1[Đơn giá],MATCH(H1932,D.1[Tên sản phẩm],0))))</f>
        <v/>
      </c>
      <c r="AG1932" s="90" t="str">
        <f t="shared" ca="1" si="455"/>
        <v/>
      </c>
      <c r="AH1932" s="90"/>
    </row>
    <row r="1933" spans="2:34" ht="27.75" customHeight="1" x14ac:dyDescent="0.2">
      <c r="B1933" s="154">
        <f t="shared" si="456"/>
        <v>1930</v>
      </c>
      <c r="C1933" s="155" t="str">
        <f t="shared" ca="1" si="457"/>
        <v/>
      </c>
      <c r="D1933" s="156" t="str">
        <f t="shared" ca="1" si="458"/>
        <v/>
      </c>
      <c r="E1933" s="157" t="str">
        <f t="shared" ca="1" si="459"/>
        <v/>
      </c>
      <c r="F1933" s="157"/>
      <c r="G1933" s="158" t="str">
        <f t="shared" ca="1" si="460"/>
        <v/>
      </c>
      <c r="H1933" s="159"/>
      <c r="I1933" s="160" t="str">
        <f>IF(H1933="","",INDEX(D.1[Quy cách],MATCH(H1933,D.1[Tên sản phẩm],0)))</f>
        <v/>
      </c>
      <c r="J1933" s="35" t="str">
        <f>IF(H1933="","",INDEX(D.1[ĐVT],MATCH(H1933,D.1[Tên sản phẩm],0)))</f>
        <v/>
      </c>
      <c r="K1933" s="163" t="str">
        <f>IF(H1933="","",INDEX(D.1[Đơn giá bán
(Tham khảo)],MATCH(H1933,D.1[Tên sản phẩm],0)))</f>
        <v/>
      </c>
      <c r="L1933" s="162"/>
      <c r="M1933" s="159"/>
      <c r="N1933" s="159"/>
      <c r="O1933" s="159"/>
      <c r="P1933" s="163" t="str">
        <f t="shared" si="461"/>
        <v/>
      </c>
      <c r="Q1933" s="164"/>
      <c r="R1933" s="162"/>
      <c r="S1933" s="163" t="str">
        <f t="shared" si="462"/>
        <v/>
      </c>
      <c r="T1933" s="164" t="str">
        <f t="shared" ca="1" si="463"/>
        <v/>
      </c>
      <c r="U1933" s="163" t="str">
        <f t="shared" si="464"/>
        <v/>
      </c>
      <c r="V1933" s="163" t="str">
        <f ca="1">IF(AND(C1933&lt;&gt;"",C1933&lt;&gt;OFFSET(C1933,1,0)),SUMIFS(B.2[Giá có thuế],B.2[Số ĐK],C1933),"")</f>
        <v/>
      </c>
      <c r="W1933" s="159"/>
      <c r="X1933" s="161" t="str">
        <f>IF(W1933="","",'Thông Tin Chung'!$L$3)</f>
        <v/>
      </c>
      <c r="Y1933" s="163" t="str">
        <f t="shared" ca="1" si="465"/>
        <v/>
      </c>
      <c r="Z1933" s="165"/>
      <c r="AA1933" s="155" t="str">
        <f ca="1">IF(C1933="","",IF(OR(D1933&lt;NgayBatDau,D1933&gt;NgayKetThuc),"Ngày tháng phải nằm trong kỳ báo cáo",IF(AND(G1933&lt;&gt;"",COUNTIF(D.2[Tên khách hàng],G1933)=0),"Tên KH chưa khai báo trong DSKH",IF(AND(H1933&lt;&gt;"",COUNTIF(D.1[Tên sản phẩm],H1933)=0),"SP này chưa khai báo trong DSSP",""))))</f>
        <v/>
      </c>
      <c r="AB1933" s="23" t="str">
        <f t="shared" ca="1" si="451"/>
        <v/>
      </c>
      <c r="AC1933" s="23" t="str">
        <f t="shared" ca="1" si="452"/>
        <v/>
      </c>
      <c r="AD1933" s="23" t="str">
        <f t="shared" ca="1" si="453"/>
        <v/>
      </c>
      <c r="AE1933" s="68" t="str">
        <f t="shared" ca="1" si="454"/>
        <v/>
      </c>
      <c r="AF1933" s="69" t="str">
        <f>IF(OR(H1933="",S1933=""),"",S1933-(SUM(L1933,M1933)*INDEX(D.1[Đơn giá],MATCH(H1933,D.1[Tên sản phẩm],0))))</f>
        <v/>
      </c>
      <c r="AG1933" s="90" t="str">
        <f t="shared" ca="1" si="455"/>
        <v/>
      </c>
      <c r="AH1933" s="90"/>
    </row>
    <row r="1934" spans="2:34" ht="27.75" customHeight="1" x14ac:dyDescent="0.2">
      <c r="B1934" s="154">
        <f t="shared" si="456"/>
        <v>1931</v>
      </c>
      <c r="C1934" s="155" t="str">
        <f t="shared" ca="1" si="457"/>
        <v/>
      </c>
      <c r="D1934" s="156" t="str">
        <f t="shared" ca="1" si="458"/>
        <v/>
      </c>
      <c r="E1934" s="157" t="str">
        <f t="shared" ca="1" si="459"/>
        <v/>
      </c>
      <c r="F1934" s="157"/>
      <c r="G1934" s="158" t="str">
        <f t="shared" ca="1" si="460"/>
        <v/>
      </c>
      <c r="H1934" s="159"/>
      <c r="I1934" s="160" t="str">
        <f>IF(H1934="","",INDEX(D.1[Quy cách],MATCH(H1934,D.1[Tên sản phẩm],0)))</f>
        <v/>
      </c>
      <c r="J1934" s="35" t="str">
        <f>IF(H1934="","",INDEX(D.1[ĐVT],MATCH(H1934,D.1[Tên sản phẩm],0)))</f>
        <v/>
      </c>
      <c r="K1934" s="163" t="str">
        <f>IF(H1934="","",INDEX(D.1[Đơn giá bán
(Tham khảo)],MATCH(H1934,D.1[Tên sản phẩm],0)))</f>
        <v/>
      </c>
      <c r="L1934" s="162"/>
      <c r="M1934" s="159"/>
      <c r="N1934" s="159"/>
      <c r="O1934" s="159"/>
      <c r="P1934" s="163" t="str">
        <f t="shared" si="461"/>
        <v/>
      </c>
      <c r="Q1934" s="164"/>
      <c r="R1934" s="162"/>
      <c r="S1934" s="163" t="str">
        <f t="shared" si="462"/>
        <v/>
      </c>
      <c r="T1934" s="164" t="str">
        <f t="shared" ca="1" si="463"/>
        <v/>
      </c>
      <c r="U1934" s="163" t="str">
        <f t="shared" si="464"/>
        <v/>
      </c>
      <c r="V1934" s="163" t="str">
        <f ca="1">IF(AND(C1934&lt;&gt;"",C1934&lt;&gt;OFFSET(C1934,1,0)),SUMIFS(B.2[Giá có thuế],B.2[Số ĐK],C1934),"")</f>
        <v/>
      </c>
      <c r="W1934" s="159"/>
      <c r="X1934" s="161" t="str">
        <f>IF(W1934="","",'Thông Tin Chung'!$L$3)</f>
        <v/>
      </c>
      <c r="Y1934" s="163" t="str">
        <f t="shared" ca="1" si="465"/>
        <v/>
      </c>
      <c r="Z1934" s="165"/>
      <c r="AA1934" s="155" t="str">
        <f ca="1">IF(C1934="","",IF(OR(D1934&lt;NgayBatDau,D1934&gt;NgayKetThuc),"Ngày tháng phải nằm trong kỳ báo cáo",IF(AND(G1934&lt;&gt;"",COUNTIF(D.2[Tên khách hàng],G1934)=0),"Tên KH chưa khai báo trong DSKH",IF(AND(H1934&lt;&gt;"",COUNTIF(D.1[Tên sản phẩm],H1934)=0),"SP này chưa khai báo trong DSSP",""))))</f>
        <v/>
      </c>
      <c r="AB1934" s="23" t="str">
        <f t="shared" ca="1" si="451"/>
        <v/>
      </c>
      <c r="AC1934" s="23" t="str">
        <f t="shared" ca="1" si="452"/>
        <v/>
      </c>
      <c r="AD1934" s="23" t="str">
        <f t="shared" ca="1" si="453"/>
        <v/>
      </c>
      <c r="AE1934" s="68" t="str">
        <f t="shared" ca="1" si="454"/>
        <v/>
      </c>
      <c r="AF1934" s="69" t="str">
        <f>IF(OR(H1934="",S1934=""),"",S1934-(SUM(L1934,M1934)*INDEX(D.1[Đơn giá],MATCH(H1934,D.1[Tên sản phẩm],0))))</f>
        <v/>
      </c>
      <c r="AG1934" s="90" t="str">
        <f t="shared" ca="1" si="455"/>
        <v/>
      </c>
      <c r="AH1934" s="90"/>
    </row>
    <row r="1935" spans="2:34" ht="27.75" customHeight="1" x14ac:dyDescent="0.2">
      <c r="B1935" s="154">
        <f t="shared" si="456"/>
        <v>1932</v>
      </c>
      <c r="C1935" s="155" t="str">
        <f t="shared" ca="1" si="457"/>
        <v/>
      </c>
      <c r="D1935" s="156" t="str">
        <f t="shared" ca="1" si="458"/>
        <v/>
      </c>
      <c r="E1935" s="157" t="str">
        <f t="shared" ca="1" si="459"/>
        <v/>
      </c>
      <c r="F1935" s="157"/>
      <c r="G1935" s="158" t="str">
        <f t="shared" ca="1" si="460"/>
        <v/>
      </c>
      <c r="H1935" s="159"/>
      <c r="I1935" s="160" t="str">
        <f>IF(H1935="","",INDEX(D.1[Quy cách],MATCH(H1935,D.1[Tên sản phẩm],0)))</f>
        <v/>
      </c>
      <c r="J1935" s="35" t="str">
        <f>IF(H1935="","",INDEX(D.1[ĐVT],MATCH(H1935,D.1[Tên sản phẩm],0)))</f>
        <v/>
      </c>
      <c r="K1935" s="163" t="str">
        <f>IF(H1935="","",INDEX(D.1[Đơn giá bán
(Tham khảo)],MATCH(H1935,D.1[Tên sản phẩm],0)))</f>
        <v/>
      </c>
      <c r="L1935" s="162"/>
      <c r="M1935" s="159"/>
      <c r="N1935" s="159"/>
      <c r="O1935" s="159"/>
      <c r="P1935" s="163" t="str">
        <f t="shared" si="461"/>
        <v/>
      </c>
      <c r="Q1935" s="164"/>
      <c r="R1935" s="162"/>
      <c r="S1935" s="163" t="str">
        <f t="shared" si="462"/>
        <v/>
      </c>
      <c r="T1935" s="164" t="str">
        <f t="shared" ca="1" si="463"/>
        <v/>
      </c>
      <c r="U1935" s="163" t="str">
        <f t="shared" si="464"/>
        <v/>
      </c>
      <c r="V1935" s="163" t="str">
        <f ca="1">IF(AND(C1935&lt;&gt;"",C1935&lt;&gt;OFFSET(C1935,1,0)),SUMIFS(B.2[Giá có thuế],B.2[Số ĐK],C1935),"")</f>
        <v/>
      </c>
      <c r="W1935" s="159"/>
      <c r="X1935" s="161" t="str">
        <f>IF(W1935="","",'Thông Tin Chung'!$L$3)</f>
        <v/>
      </c>
      <c r="Y1935" s="163" t="str">
        <f t="shared" ca="1" si="465"/>
        <v/>
      </c>
      <c r="Z1935" s="165"/>
      <c r="AA1935" s="155" t="str">
        <f ca="1">IF(C1935="","",IF(OR(D1935&lt;NgayBatDau,D1935&gt;NgayKetThuc),"Ngày tháng phải nằm trong kỳ báo cáo",IF(AND(G1935&lt;&gt;"",COUNTIF(D.2[Tên khách hàng],G1935)=0),"Tên KH chưa khai báo trong DSKH",IF(AND(H1935&lt;&gt;"",COUNTIF(D.1[Tên sản phẩm],H1935)=0),"SP này chưa khai báo trong DSSP",""))))</f>
        <v/>
      </c>
      <c r="AB1935" s="23" t="str">
        <f t="shared" ca="1" si="451"/>
        <v/>
      </c>
      <c r="AC1935" s="23" t="str">
        <f t="shared" ca="1" si="452"/>
        <v/>
      </c>
      <c r="AD1935" s="23" t="str">
        <f t="shared" ca="1" si="453"/>
        <v/>
      </c>
      <c r="AE1935" s="68" t="str">
        <f t="shared" ca="1" si="454"/>
        <v/>
      </c>
      <c r="AF1935" s="69" t="str">
        <f>IF(OR(H1935="",S1935=""),"",S1935-(SUM(L1935,M1935)*INDEX(D.1[Đơn giá],MATCH(H1935,D.1[Tên sản phẩm],0))))</f>
        <v/>
      </c>
      <c r="AG1935" s="90" t="str">
        <f t="shared" ca="1" si="455"/>
        <v/>
      </c>
      <c r="AH1935" s="90"/>
    </row>
    <row r="1936" spans="2:34" ht="27.75" customHeight="1" x14ac:dyDescent="0.2">
      <c r="B1936" s="154">
        <f t="shared" si="456"/>
        <v>1933</v>
      </c>
      <c r="C1936" s="155" t="str">
        <f t="shared" ca="1" si="457"/>
        <v/>
      </c>
      <c r="D1936" s="156" t="str">
        <f t="shared" ca="1" si="458"/>
        <v/>
      </c>
      <c r="E1936" s="157" t="str">
        <f t="shared" ca="1" si="459"/>
        <v/>
      </c>
      <c r="F1936" s="157"/>
      <c r="G1936" s="158" t="str">
        <f t="shared" ca="1" si="460"/>
        <v/>
      </c>
      <c r="H1936" s="159"/>
      <c r="I1936" s="160" t="str">
        <f>IF(H1936="","",INDEX(D.1[Quy cách],MATCH(H1936,D.1[Tên sản phẩm],0)))</f>
        <v/>
      </c>
      <c r="J1936" s="35" t="str">
        <f>IF(H1936="","",INDEX(D.1[ĐVT],MATCH(H1936,D.1[Tên sản phẩm],0)))</f>
        <v/>
      </c>
      <c r="K1936" s="163" t="str">
        <f>IF(H1936="","",INDEX(D.1[Đơn giá bán
(Tham khảo)],MATCH(H1936,D.1[Tên sản phẩm],0)))</f>
        <v/>
      </c>
      <c r="L1936" s="162"/>
      <c r="M1936" s="159"/>
      <c r="N1936" s="159"/>
      <c r="O1936" s="159"/>
      <c r="P1936" s="163" t="str">
        <f t="shared" si="461"/>
        <v/>
      </c>
      <c r="Q1936" s="164"/>
      <c r="R1936" s="162"/>
      <c r="S1936" s="163" t="str">
        <f t="shared" si="462"/>
        <v/>
      </c>
      <c r="T1936" s="164" t="str">
        <f t="shared" ca="1" si="463"/>
        <v/>
      </c>
      <c r="U1936" s="163" t="str">
        <f t="shared" si="464"/>
        <v/>
      </c>
      <c r="V1936" s="163" t="str">
        <f ca="1">IF(AND(C1936&lt;&gt;"",C1936&lt;&gt;OFFSET(C1936,1,0)),SUMIFS(B.2[Giá có thuế],B.2[Số ĐK],C1936),"")</f>
        <v/>
      </c>
      <c r="W1936" s="159"/>
      <c r="X1936" s="161" t="str">
        <f>IF(W1936="","",'Thông Tin Chung'!$L$3)</f>
        <v/>
      </c>
      <c r="Y1936" s="163" t="str">
        <f t="shared" ca="1" si="465"/>
        <v/>
      </c>
      <c r="Z1936" s="165"/>
      <c r="AA1936" s="155" t="str">
        <f ca="1">IF(C1936="","",IF(OR(D1936&lt;NgayBatDau,D1936&gt;NgayKetThuc),"Ngày tháng phải nằm trong kỳ báo cáo",IF(AND(G1936&lt;&gt;"",COUNTIF(D.2[Tên khách hàng],G1936)=0),"Tên KH chưa khai báo trong DSKH",IF(AND(H1936&lt;&gt;"",COUNTIF(D.1[Tên sản phẩm],H1936)=0),"SP này chưa khai báo trong DSSP",""))))</f>
        <v/>
      </c>
      <c r="AB1936" s="23" t="str">
        <f t="shared" ca="1" si="451"/>
        <v/>
      </c>
      <c r="AC1936" s="23" t="str">
        <f t="shared" ca="1" si="452"/>
        <v/>
      </c>
      <c r="AD1936" s="23" t="str">
        <f t="shared" ca="1" si="453"/>
        <v/>
      </c>
      <c r="AE1936" s="68" t="str">
        <f t="shared" ca="1" si="454"/>
        <v/>
      </c>
      <c r="AF1936" s="69" t="str">
        <f>IF(OR(H1936="",S1936=""),"",S1936-(SUM(L1936,M1936)*INDEX(D.1[Đơn giá],MATCH(H1936,D.1[Tên sản phẩm],0))))</f>
        <v/>
      </c>
      <c r="AG1936" s="90" t="str">
        <f t="shared" ca="1" si="455"/>
        <v/>
      </c>
      <c r="AH1936" s="90"/>
    </row>
    <row r="1937" spans="2:34" ht="27.75" customHeight="1" x14ac:dyDescent="0.2">
      <c r="B1937" s="154">
        <f t="shared" si="456"/>
        <v>1934</v>
      </c>
      <c r="C1937" s="155" t="str">
        <f t="shared" ca="1" si="457"/>
        <v/>
      </c>
      <c r="D1937" s="156" t="str">
        <f t="shared" ca="1" si="458"/>
        <v/>
      </c>
      <c r="E1937" s="157" t="str">
        <f t="shared" ca="1" si="459"/>
        <v/>
      </c>
      <c r="F1937" s="157"/>
      <c r="G1937" s="158" t="str">
        <f t="shared" ca="1" si="460"/>
        <v/>
      </c>
      <c r="H1937" s="159"/>
      <c r="I1937" s="160" t="str">
        <f>IF(H1937="","",INDEX(D.1[Quy cách],MATCH(H1937,D.1[Tên sản phẩm],0)))</f>
        <v/>
      </c>
      <c r="J1937" s="35" t="str">
        <f>IF(H1937="","",INDEX(D.1[ĐVT],MATCH(H1937,D.1[Tên sản phẩm],0)))</f>
        <v/>
      </c>
      <c r="K1937" s="163" t="str">
        <f>IF(H1937="","",INDEX(D.1[Đơn giá bán
(Tham khảo)],MATCH(H1937,D.1[Tên sản phẩm],0)))</f>
        <v/>
      </c>
      <c r="L1937" s="162"/>
      <c r="M1937" s="159"/>
      <c r="N1937" s="159"/>
      <c r="O1937" s="159"/>
      <c r="P1937" s="163" t="str">
        <f t="shared" si="461"/>
        <v/>
      </c>
      <c r="Q1937" s="164"/>
      <c r="R1937" s="162"/>
      <c r="S1937" s="163" t="str">
        <f t="shared" si="462"/>
        <v/>
      </c>
      <c r="T1937" s="164" t="str">
        <f t="shared" ca="1" si="463"/>
        <v/>
      </c>
      <c r="U1937" s="163" t="str">
        <f t="shared" si="464"/>
        <v/>
      </c>
      <c r="V1937" s="163" t="str">
        <f ca="1">IF(AND(C1937&lt;&gt;"",C1937&lt;&gt;OFFSET(C1937,1,0)),SUMIFS(B.2[Giá có thuế],B.2[Số ĐK],C1937),"")</f>
        <v/>
      </c>
      <c r="W1937" s="159"/>
      <c r="X1937" s="161" t="str">
        <f>IF(W1937="","",'Thông Tin Chung'!$L$3)</f>
        <v/>
      </c>
      <c r="Y1937" s="163" t="str">
        <f t="shared" ca="1" si="465"/>
        <v/>
      </c>
      <c r="Z1937" s="165"/>
      <c r="AA1937" s="155" t="str">
        <f ca="1">IF(C1937="","",IF(OR(D1937&lt;NgayBatDau,D1937&gt;NgayKetThuc),"Ngày tháng phải nằm trong kỳ báo cáo",IF(AND(G1937&lt;&gt;"",COUNTIF(D.2[Tên khách hàng],G1937)=0),"Tên KH chưa khai báo trong DSKH",IF(AND(H1937&lt;&gt;"",COUNTIF(D.1[Tên sản phẩm],H1937)=0),"SP này chưa khai báo trong DSSP",""))))</f>
        <v/>
      </c>
      <c r="AB1937" s="23" t="str">
        <f t="shared" ca="1" si="451"/>
        <v/>
      </c>
      <c r="AC1937" s="23" t="str">
        <f t="shared" ca="1" si="452"/>
        <v/>
      </c>
      <c r="AD1937" s="23" t="str">
        <f t="shared" ca="1" si="453"/>
        <v/>
      </c>
      <c r="AE1937" s="68" t="str">
        <f t="shared" ca="1" si="454"/>
        <v/>
      </c>
      <c r="AF1937" s="69" t="str">
        <f>IF(OR(H1937="",S1937=""),"",S1937-(SUM(L1937,M1937)*INDEX(D.1[Đơn giá],MATCH(H1937,D.1[Tên sản phẩm],0))))</f>
        <v/>
      </c>
      <c r="AG1937" s="90" t="str">
        <f t="shared" ca="1" si="455"/>
        <v/>
      </c>
      <c r="AH1937" s="90"/>
    </row>
    <row r="1938" spans="2:34" ht="27.75" customHeight="1" x14ac:dyDescent="0.2">
      <c r="B1938" s="154">
        <f t="shared" si="456"/>
        <v>1935</v>
      </c>
      <c r="C1938" s="155" t="str">
        <f t="shared" ca="1" si="457"/>
        <v/>
      </c>
      <c r="D1938" s="156" t="str">
        <f t="shared" ca="1" si="458"/>
        <v/>
      </c>
      <c r="E1938" s="157" t="str">
        <f t="shared" ca="1" si="459"/>
        <v/>
      </c>
      <c r="F1938" s="157"/>
      <c r="G1938" s="158" t="str">
        <f t="shared" ca="1" si="460"/>
        <v/>
      </c>
      <c r="H1938" s="159"/>
      <c r="I1938" s="160" t="str">
        <f>IF(H1938="","",INDEX(D.1[Quy cách],MATCH(H1938,D.1[Tên sản phẩm],0)))</f>
        <v/>
      </c>
      <c r="J1938" s="35" t="str">
        <f>IF(H1938="","",INDEX(D.1[ĐVT],MATCH(H1938,D.1[Tên sản phẩm],0)))</f>
        <v/>
      </c>
      <c r="K1938" s="163" t="str">
        <f>IF(H1938="","",INDEX(D.1[Đơn giá bán
(Tham khảo)],MATCH(H1938,D.1[Tên sản phẩm],0)))</f>
        <v/>
      </c>
      <c r="L1938" s="162"/>
      <c r="M1938" s="159"/>
      <c r="N1938" s="159"/>
      <c r="O1938" s="159"/>
      <c r="P1938" s="163" t="str">
        <f t="shared" si="461"/>
        <v/>
      </c>
      <c r="Q1938" s="164"/>
      <c r="R1938" s="162"/>
      <c r="S1938" s="163" t="str">
        <f t="shared" si="462"/>
        <v/>
      </c>
      <c r="T1938" s="164" t="str">
        <f t="shared" ca="1" si="463"/>
        <v/>
      </c>
      <c r="U1938" s="163" t="str">
        <f t="shared" si="464"/>
        <v/>
      </c>
      <c r="V1938" s="163" t="str">
        <f ca="1">IF(AND(C1938&lt;&gt;"",C1938&lt;&gt;OFFSET(C1938,1,0)),SUMIFS(B.2[Giá có thuế],B.2[Số ĐK],C1938),"")</f>
        <v/>
      </c>
      <c r="W1938" s="159"/>
      <c r="X1938" s="161" t="str">
        <f>IF(W1938="","",'Thông Tin Chung'!$L$3)</f>
        <v/>
      </c>
      <c r="Y1938" s="163" t="str">
        <f t="shared" ca="1" si="465"/>
        <v/>
      </c>
      <c r="Z1938" s="165"/>
      <c r="AA1938" s="155" t="str">
        <f ca="1">IF(C1938="","",IF(OR(D1938&lt;NgayBatDau,D1938&gt;NgayKetThuc),"Ngày tháng phải nằm trong kỳ báo cáo",IF(AND(G1938&lt;&gt;"",COUNTIF(D.2[Tên khách hàng],G1938)=0),"Tên KH chưa khai báo trong DSKH",IF(AND(H1938&lt;&gt;"",COUNTIF(D.1[Tên sản phẩm],H1938)=0),"SP này chưa khai báo trong DSSP",""))))</f>
        <v/>
      </c>
      <c r="AB1938" s="23" t="str">
        <f t="shared" ca="1" si="451"/>
        <v/>
      </c>
      <c r="AC1938" s="23" t="str">
        <f t="shared" ca="1" si="452"/>
        <v/>
      </c>
      <c r="AD1938" s="23" t="str">
        <f t="shared" ca="1" si="453"/>
        <v/>
      </c>
      <c r="AE1938" s="68" t="str">
        <f t="shared" ca="1" si="454"/>
        <v/>
      </c>
      <c r="AF1938" s="69" t="str">
        <f>IF(OR(H1938="",S1938=""),"",S1938-(SUM(L1938,M1938)*INDEX(D.1[Đơn giá],MATCH(H1938,D.1[Tên sản phẩm],0))))</f>
        <v/>
      </c>
      <c r="AG1938" s="90" t="str">
        <f t="shared" ca="1" si="455"/>
        <v/>
      </c>
      <c r="AH1938" s="90"/>
    </row>
    <row r="1939" spans="2:34" ht="27.75" customHeight="1" x14ac:dyDescent="0.2">
      <c r="B1939" s="154">
        <f t="shared" si="456"/>
        <v>1936</v>
      </c>
      <c r="C1939" s="155" t="str">
        <f t="shared" ca="1" si="457"/>
        <v/>
      </c>
      <c r="D1939" s="156" t="str">
        <f t="shared" ca="1" si="458"/>
        <v/>
      </c>
      <c r="E1939" s="157" t="str">
        <f t="shared" ca="1" si="459"/>
        <v/>
      </c>
      <c r="F1939" s="157"/>
      <c r="G1939" s="158" t="str">
        <f t="shared" ca="1" si="460"/>
        <v/>
      </c>
      <c r="H1939" s="159"/>
      <c r="I1939" s="160" t="str">
        <f>IF(H1939="","",INDEX(D.1[Quy cách],MATCH(H1939,D.1[Tên sản phẩm],0)))</f>
        <v/>
      </c>
      <c r="J1939" s="35" t="str">
        <f>IF(H1939="","",INDEX(D.1[ĐVT],MATCH(H1939,D.1[Tên sản phẩm],0)))</f>
        <v/>
      </c>
      <c r="K1939" s="163" t="str">
        <f>IF(H1939="","",INDEX(D.1[Đơn giá bán
(Tham khảo)],MATCH(H1939,D.1[Tên sản phẩm],0)))</f>
        <v/>
      </c>
      <c r="L1939" s="162"/>
      <c r="M1939" s="159"/>
      <c r="N1939" s="159"/>
      <c r="O1939" s="159"/>
      <c r="P1939" s="163" t="str">
        <f t="shared" si="461"/>
        <v/>
      </c>
      <c r="Q1939" s="164"/>
      <c r="R1939" s="162"/>
      <c r="S1939" s="163" t="str">
        <f t="shared" si="462"/>
        <v/>
      </c>
      <c r="T1939" s="164" t="str">
        <f t="shared" ca="1" si="463"/>
        <v/>
      </c>
      <c r="U1939" s="163" t="str">
        <f t="shared" si="464"/>
        <v/>
      </c>
      <c r="V1939" s="163" t="str">
        <f ca="1">IF(AND(C1939&lt;&gt;"",C1939&lt;&gt;OFFSET(C1939,1,0)),SUMIFS(B.2[Giá có thuế],B.2[Số ĐK],C1939),"")</f>
        <v/>
      </c>
      <c r="W1939" s="159"/>
      <c r="X1939" s="161" t="str">
        <f>IF(W1939="","",'Thông Tin Chung'!$L$3)</f>
        <v/>
      </c>
      <c r="Y1939" s="163" t="str">
        <f t="shared" ca="1" si="465"/>
        <v/>
      </c>
      <c r="Z1939" s="165"/>
      <c r="AA1939" s="155" t="str">
        <f ca="1">IF(C1939="","",IF(OR(D1939&lt;NgayBatDau,D1939&gt;NgayKetThuc),"Ngày tháng phải nằm trong kỳ báo cáo",IF(AND(G1939&lt;&gt;"",COUNTIF(D.2[Tên khách hàng],G1939)=0),"Tên KH chưa khai báo trong DSKH",IF(AND(H1939&lt;&gt;"",COUNTIF(D.1[Tên sản phẩm],H1939)=0),"SP này chưa khai báo trong DSSP",""))))</f>
        <v/>
      </c>
      <c r="AB1939" s="23" t="str">
        <f t="shared" ca="1" si="451"/>
        <v/>
      </c>
      <c r="AC1939" s="23" t="str">
        <f t="shared" ca="1" si="452"/>
        <v/>
      </c>
      <c r="AD1939" s="23" t="str">
        <f t="shared" ca="1" si="453"/>
        <v/>
      </c>
      <c r="AE1939" s="68" t="str">
        <f t="shared" ca="1" si="454"/>
        <v/>
      </c>
      <c r="AF1939" s="69" t="str">
        <f>IF(OR(H1939="",S1939=""),"",S1939-(SUM(L1939,M1939)*INDEX(D.1[Đơn giá],MATCH(H1939,D.1[Tên sản phẩm],0))))</f>
        <v/>
      </c>
      <c r="AG1939" s="90" t="str">
        <f t="shared" ca="1" si="455"/>
        <v/>
      </c>
      <c r="AH1939" s="90"/>
    </row>
    <row r="1940" spans="2:34" ht="27.75" customHeight="1" x14ac:dyDescent="0.2">
      <c r="B1940" s="154">
        <f t="shared" si="456"/>
        <v>1937</v>
      </c>
      <c r="C1940" s="155" t="str">
        <f t="shared" ca="1" si="457"/>
        <v/>
      </c>
      <c r="D1940" s="156" t="str">
        <f t="shared" ca="1" si="458"/>
        <v/>
      </c>
      <c r="E1940" s="157" t="str">
        <f t="shared" ca="1" si="459"/>
        <v/>
      </c>
      <c r="F1940" s="157"/>
      <c r="G1940" s="158" t="str">
        <f t="shared" ca="1" si="460"/>
        <v/>
      </c>
      <c r="H1940" s="159"/>
      <c r="I1940" s="160" t="str">
        <f>IF(H1940="","",INDEX(D.1[Quy cách],MATCH(H1940,D.1[Tên sản phẩm],0)))</f>
        <v/>
      </c>
      <c r="J1940" s="35" t="str">
        <f>IF(H1940="","",INDEX(D.1[ĐVT],MATCH(H1940,D.1[Tên sản phẩm],0)))</f>
        <v/>
      </c>
      <c r="K1940" s="163" t="str">
        <f>IF(H1940="","",INDEX(D.1[Đơn giá bán
(Tham khảo)],MATCH(H1940,D.1[Tên sản phẩm],0)))</f>
        <v/>
      </c>
      <c r="L1940" s="162"/>
      <c r="M1940" s="159"/>
      <c r="N1940" s="159"/>
      <c r="O1940" s="159"/>
      <c r="P1940" s="163" t="str">
        <f t="shared" si="461"/>
        <v/>
      </c>
      <c r="Q1940" s="164"/>
      <c r="R1940" s="162"/>
      <c r="S1940" s="163" t="str">
        <f t="shared" si="462"/>
        <v/>
      </c>
      <c r="T1940" s="164" t="str">
        <f t="shared" ca="1" si="463"/>
        <v/>
      </c>
      <c r="U1940" s="163" t="str">
        <f t="shared" si="464"/>
        <v/>
      </c>
      <c r="V1940" s="163" t="str">
        <f ca="1">IF(AND(C1940&lt;&gt;"",C1940&lt;&gt;OFFSET(C1940,1,0)),SUMIFS(B.2[Giá có thuế],B.2[Số ĐK],C1940),"")</f>
        <v/>
      </c>
      <c r="W1940" s="159"/>
      <c r="X1940" s="161" t="str">
        <f>IF(W1940="","",'Thông Tin Chung'!$L$3)</f>
        <v/>
      </c>
      <c r="Y1940" s="163" t="str">
        <f t="shared" ca="1" si="465"/>
        <v/>
      </c>
      <c r="Z1940" s="165"/>
      <c r="AA1940" s="155" t="str">
        <f ca="1">IF(C1940="","",IF(OR(D1940&lt;NgayBatDau,D1940&gt;NgayKetThuc),"Ngày tháng phải nằm trong kỳ báo cáo",IF(AND(G1940&lt;&gt;"",COUNTIF(D.2[Tên khách hàng],G1940)=0),"Tên KH chưa khai báo trong DSKH",IF(AND(H1940&lt;&gt;"",COUNTIF(D.1[Tên sản phẩm],H1940)=0),"SP này chưa khai báo trong DSSP",""))))</f>
        <v/>
      </c>
      <c r="AB1940" s="23" t="str">
        <f t="shared" ca="1" si="451"/>
        <v/>
      </c>
      <c r="AC1940" s="23" t="str">
        <f t="shared" ca="1" si="452"/>
        <v/>
      </c>
      <c r="AD1940" s="23" t="str">
        <f t="shared" ca="1" si="453"/>
        <v/>
      </c>
      <c r="AE1940" s="68" t="str">
        <f t="shared" ca="1" si="454"/>
        <v/>
      </c>
      <c r="AF1940" s="69" t="str">
        <f>IF(OR(H1940="",S1940=""),"",S1940-(SUM(L1940,M1940)*INDEX(D.1[Đơn giá],MATCH(H1940,D.1[Tên sản phẩm],0))))</f>
        <v/>
      </c>
      <c r="AG1940" s="90" t="str">
        <f t="shared" ca="1" si="455"/>
        <v/>
      </c>
      <c r="AH1940" s="90"/>
    </row>
    <row r="1941" spans="2:34" ht="27.75" customHeight="1" x14ac:dyDescent="0.2">
      <c r="B1941" s="154">
        <f t="shared" si="456"/>
        <v>1938</v>
      </c>
      <c r="C1941" s="155" t="str">
        <f t="shared" ca="1" si="457"/>
        <v/>
      </c>
      <c r="D1941" s="156" t="str">
        <f t="shared" ca="1" si="458"/>
        <v/>
      </c>
      <c r="E1941" s="157" t="str">
        <f t="shared" ca="1" si="459"/>
        <v/>
      </c>
      <c r="F1941" s="157"/>
      <c r="G1941" s="158" t="str">
        <f t="shared" ca="1" si="460"/>
        <v/>
      </c>
      <c r="H1941" s="159"/>
      <c r="I1941" s="160" t="str">
        <f>IF(H1941="","",INDEX(D.1[Quy cách],MATCH(H1941,D.1[Tên sản phẩm],0)))</f>
        <v/>
      </c>
      <c r="J1941" s="35" t="str">
        <f>IF(H1941="","",INDEX(D.1[ĐVT],MATCH(H1941,D.1[Tên sản phẩm],0)))</f>
        <v/>
      </c>
      <c r="K1941" s="163" t="str">
        <f>IF(H1941="","",INDEX(D.1[Đơn giá bán
(Tham khảo)],MATCH(H1941,D.1[Tên sản phẩm],0)))</f>
        <v/>
      </c>
      <c r="L1941" s="162"/>
      <c r="M1941" s="159"/>
      <c r="N1941" s="159"/>
      <c r="O1941" s="159"/>
      <c r="P1941" s="163" t="str">
        <f t="shared" si="461"/>
        <v/>
      </c>
      <c r="Q1941" s="164"/>
      <c r="R1941" s="162"/>
      <c r="S1941" s="163" t="str">
        <f t="shared" si="462"/>
        <v/>
      </c>
      <c r="T1941" s="164" t="str">
        <f t="shared" ca="1" si="463"/>
        <v/>
      </c>
      <c r="U1941" s="163" t="str">
        <f t="shared" si="464"/>
        <v/>
      </c>
      <c r="V1941" s="163" t="str">
        <f ca="1">IF(AND(C1941&lt;&gt;"",C1941&lt;&gt;OFFSET(C1941,1,0)),SUMIFS(B.2[Giá có thuế],B.2[Số ĐK],C1941),"")</f>
        <v/>
      </c>
      <c r="W1941" s="159"/>
      <c r="X1941" s="161" t="str">
        <f>IF(W1941="","",'Thông Tin Chung'!$L$3)</f>
        <v/>
      </c>
      <c r="Y1941" s="163" t="str">
        <f t="shared" ca="1" si="465"/>
        <v/>
      </c>
      <c r="Z1941" s="165"/>
      <c r="AA1941" s="155" t="str">
        <f ca="1">IF(C1941="","",IF(OR(D1941&lt;NgayBatDau,D1941&gt;NgayKetThuc),"Ngày tháng phải nằm trong kỳ báo cáo",IF(AND(G1941&lt;&gt;"",COUNTIF(D.2[Tên khách hàng],G1941)=0),"Tên KH chưa khai báo trong DSKH",IF(AND(H1941&lt;&gt;"",COUNTIF(D.1[Tên sản phẩm],H1941)=0),"SP này chưa khai báo trong DSSP",""))))</f>
        <v/>
      </c>
      <c r="AB1941" s="23" t="str">
        <f t="shared" ca="1" si="451"/>
        <v/>
      </c>
      <c r="AC1941" s="23" t="str">
        <f t="shared" ca="1" si="452"/>
        <v/>
      </c>
      <c r="AD1941" s="23" t="str">
        <f t="shared" ca="1" si="453"/>
        <v/>
      </c>
      <c r="AE1941" s="68" t="str">
        <f t="shared" ca="1" si="454"/>
        <v/>
      </c>
      <c r="AF1941" s="69" t="str">
        <f>IF(OR(H1941="",S1941=""),"",S1941-(SUM(L1941,M1941)*INDEX(D.1[Đơn giá],MATCH(H1941,D.1[Tên sản phẩm],0))))</f>
        <v/>
      </c>
      <c r="AG1941" s="90" t="str">
        <f t="shared" ca="1" si="455"/>
        <v/>
      </c>
      <c r="AH1941" s="90"/>
    </row>
    <row r="1942" spans="2:34" ht="27.75" customHeight="1" x14ac:dyDescent="0.2">
      <c r="B1942" s="154">
        <f t="shared" si="456"/>
        <v>1939</v>
      </c>
      <c r="C1942" s="155" t="str">
        <f t="shared" ca="1" si="457"/>
        <v/>
      </c>
      <c r="D1942" s="156" t="str">
        <f t="shared" ca="1" si="458"/>
        <v/>
      </c>
      <c r="E1942" s="157" t="str">
        <f t="shared" ca="1" si="459"/>
        <v/>
      </c>
      <c r="F1942" s="157"/>
      <c r="G1942" s="158" t="str">
        <f t="shared" ca="1" si="460"/>
        <v/>
      </c>
      <c r="H1942" s="159"/>
      <c r="I1942" s="160" t="str">
        <f>IF(H1942="","",INDEX(D.1[Quy cách],MATCH(H1942,D.1[Tên sản phẩm],0)))</f>
        <v/>
      </c>
      <c r="J1942" s="35" t="str">
        <f>IF(H1942="","",INDEX(D.1[ĐVT],MATCH(H1942,D.1[Tên sản phẩm],0)))</f>
        <v/>
      </c>
      <c r="K1942" s="163" t="str">
        <f>IF(H1942="","",INDEX(D.1[Đơn giá bán
(Tham khảo)],MATCH(H1942,D.1[Tên sản phẩm],0)))</f>
        <v/>
      </c>
      <c r="L1942" s="162"/>
      <c r="M1942" s="159"/>
      <c r="N1942" s="159"/>
      <c r="O1942" s="159"/>
      <c r="P1942" s="163" t="str">
        <f t="shared" si="461"/>
        <v/>
      </c>
      <c r="Q1942" s="164"/>
      <c r="R1942" s="162"/>
      <c r="S1942" s="163" t="str">
        <f t="shared" si="462"/>
        <v/>
      </c>
      <c r="T1942" s="164" t="str">
        <f t="shared" ca="1" si="463"/>
        <v/>
      </c>
      <c r="U1942" s="163" t="str">
        <f t="shared" si="464"/>
        <v/>
      </c>
      <c r="V1942" s="163" t="str">
        <f ca="1">IF(AND(C1942&lt;&gt;"",C1942&lt;&gt;OFFSET(C1942,1,0)),SUMIFS(B.2[Giá có thuế],B.2[Số ĐK],C1942),"")</f>
        <v/>
      </c>
      <c r="W1942" s="159"/>
      <c r="X1942" s="161" t="str">
        <f>IF(W1942="","",'Thông Tin Chung'!$L$3)</f>
        <v/>
      </c>
      <c r="Y1942" s="163" t="str">
        <f t="shared" ca="1" si="465"/>
        <v/>
      </c>
      <c r="Z1942" s="165"/>
      <c r="AA1942" s="155" t="str">
        <f ca="1">IF(C1942="","",IF(OR(D1942&lt;NgayBatDau,D1942&gt;NgayKetThuc),"Ngày tháng phải nằm trong kỳ báo cáo",IF(AND(G1942&lt;&gt;"",COUNTIF(D.2[Tên khách hàng],G1942)=0),"Tên KH chưa khai báo trong DSKH",IF(AND(H1942&lt;&gt;"",COUNTIF(D.1[Tên sản phẩm],H1942)=0),"SP này chưa khai báo trong DSSP",""))))</f>
        <v/>
      </c>
      <c r="AB1942" s="23" t="str">
        <f t="shared" ca="1" si="451"/>
        <v/>
      </c>
      <c r="AC1942" s="23" t="str">
        <f t="shared" ca="1" si="452"/>
        <v/>
      </c>
      <c r="AD1942" s="23" t="str">
        <f t="shared" ca="1" si="453"/>
        <v/>
      </c>
      <c r="AE1942" s="68" t="str">
        <f t="shared" ca="1" si="454"/>
        <v/>
      </c>
      <c r="AF1942" s="69" t="str">
        <f>IF(OR(H1942="",S1942=""),"",S1942-(SUM(L1942,M1942)*INDEX(D.1[Đơn giá],MATCH(H1942,D.1[Tên sản phẩm],0))))</f>
        <v/>
      </c>
      <c r="AG1942" s="90" t="str">
        <f t="shared" ca="1" si="455"/>
        <v/>
      </c>
      <c r="AH1942" s="90"/>
    </row>
    <row r="1943" spans="2:34" ht="27.75" customHeight="1" x14ac:dyDescent="0.2">
      <c r="B1943" s="154">
        <f t="shared" si="456"/>
        <v>1940</v>
      </c>
      <c r="C1943" s="155" t="str">
        <f t="shared" ca="1" si="457"/>
        <v/>
      </c>
      <c r="D1943" s="156" t="str">
        <f t="shared" ca="1" si="458"/>
        <v/>
      </c>
      <c r="E1943" s="157" t="str">
        <f t="shared" ca="1" si="459"/>
        <v/>
      </c>
      <c r="F1943" s="157"/>
      <c r="G1943" s="158" t="str">
        <f t="shared" ca="1" si="460"/>
        <v/>
      </c>
      <c r="H1943" s="159"/>
      <c r="I1943" s="160" t="str">
        <f>IF(H1943="","",INDEX(D.1[Quy cách],MATCH(H1943,D.1[Tên sản phẩm],0)))</f>
        <v/>
      </c>
      <c r="J1943" s="35" t="str">
        <f>IF(H1943="","",INDEX(D.1[ĐVT],MATCH(H1943,D.1[Tên sản phẩm],0)))</f>
        <v/>
      </c>
      <c r="K1943" s="163" t="str">
        <f>IF(H1943="","",INDEX(D.1[Đơn giá bán
(Tham khảo)],MATCH(H1943,D.1[Tên sản phẩm],0)))</f>
        <v/>
      </c>
      <c r="L1943" s="162"/>
      <c r="M1943" s="159"/>
      <c r="N1943" s="159"/>
      <c r="O1943" s="159"/>
      <c r="P1943" s="163" t="str">
        <f t="shared" si="461"/>
        <v/>
      </c>
      <c r="Q1943" s="164"/>
      <c r="R1943" s="162"/>
      <c r="S1943" s="163" t="str">
        <f t="shared" si="462"/>
        <v/>
      </c>
      <c r="T1943" s="164" t="str">
        <f t="shared" ca="1" si="463"/>
        <v/>
      </c>
      <c r="U1943" s="163" t="str">
        <f t="shared" si="464"/>
        <v/>
      </c>
      <c r="V1943" s="163" t="str">
        <f ca="1">IF(AND(C1943&lt;&gt;"",C1943&lt;&gt;OFFSET(C1943,1,0)),SUMIFS(B.2[Giá có thuế],B.2[Số ĐK],C1943),"")</f>
        <v/>
      </c>
      <c r="W1943" s="159"/>
      <c r="X1943" s="161" t="str">
        <f>IF(W1943="","",'Thông Tin Chung'!$L$3)</f>
        <v/>
      </c>
      <c r="Y1943" s="163" t="str">
        <f t="shared" ca="1" si="465"/>
        <v/>
      </c>
      <c r="Z1943" s="165"/>
      <c r="AA1943" s="155" t="str">
        <f ca="1">IF(C1943="","",IF(OR(D1943&lt;NgayBatDau,D1943&gt;NgayKetThuc),"Ngày tháng phải nằm trong kỳ báo cáo",IF(AND(G1943&lt;&gt;"",COUNTIF(D.2[Tên khách hàng],G1943)=0),"Tên KH chưa khai báo trong DSKH",IF(AND(H1943&lt;&gt;"",COUNTIF(D.1[Tên sản phẩm],H1943)=0),"SP này chưa khai báo trong DSSP",""))))</f>
        <v/>
      </c>
      <c r="AB1943" s="23" t="str">
        <f t="shared" ca="1" si="451"/>
        <v/>
      </c>
      <c r="AC1943" s="23" t="str">
        <f t="shared" ca="1" si="452"/>
        <v/>
      </c>
      <c r="AD1943" s="23" t="str">
        <f t="shared" ca="1" si="453"/>
        <v/>
      </c>
      <c r="AE1943" s="68" t="str">
        <f t="shared" ca="1" si="454"/>
        <v/>
      </c>
      <c r="AF1943" s="69" t="str">
        <f>IF(OR(H1943="",S1943=""),"",S1943-(SUM(L1943,M1943)*INDEX(D.1[Đơn giá],MATCH(H1943,D.1[Tên sản phẩm],0))))</f>
        <v/>
      </c>
      <c r="AG1943" s="90" t="str">
        <f t="shared" ca="1" si="455"/>
        <v/>
      </c>
      <c r="AH1943" s="90"/>
    </row>
    <row r="1944" spans="2:34" ht="27.75" customHeight="1" x14ac:dyDescent="0.2">
      <c r="B1944" s="154">
        <f t="shared" si="456"/>
        <v>1941</v>
      </c>
      <c r="C1944" s="155" t="str">
        <f t="shared" ca="1" si="457"/>
        <v/>
      </c>
      <c r="D1944" s="156" t="str">
        <f t="shared" ca="1" si="458"/>
        <v/>
      </c>
      <c r="E1944" s="157" t="str">
        <f t="shared" ca="1" si="459"/>
        <v/>
      </c>
      <c r="F1944" s="157"/>
      <c r="G1944" s="158" t="str">
        <f t="shared" ca="1" si="460"/>
        <v/>
      </c>
      <c r="H1944" s="159"/>
      <c r="I1944" s="160" t="str">
        <f>IF(H1944="","",INDEX(D.1[Quy cách],MATCH(H1944,D.1[Tên sản phẩm],0)))</f>
        <v/>
      </c>
      <c r="J1944" s="35" t="str">
        <f>IF(H1944="","",INDEX(D.1[ĐVT],MATCH(H1944,D.1[Tên sản phẩm],0)))</f>
        <v/>
      </c>
      <c r="K1944" s="163" t="str">
        <f>IF(H1944="","",INDEX(D.1[Đơn giá bán
(Tham khảo)],MATCH(H1944,D.1[Tên sản phẩm],0)))</f>
        <v/>
      </c>
      <c r="L1944" s="162"/>
      <c r="M1944" s="159"/>
      <c r="N1944" s="159"/>
      <c r="O1944" s="159"/>
      <c r="P1944" s="163" t="str">
        <f t="shared" si="461"/>
        <v/>
      </c>
      <c r="Q1944" s="164"/>
      <c r="R1944" s="162"/>
      <c r="S1944" s="163" t="str">
        <f t="shared" si="462"/>
        <v/>
      </c>
      <c r="T1944" s="164" t="str">
        <f t="shared" ca="1" si="463"/>
        <v/>
      </c>
      <c r="U1944" s="163" t="str">
        <f t="shared" si="464"/>
        <v/>
      </c>
      <c r="V1944" s="163" t="str">
        <f ca="1">IF(AND(C1944&lt;&gt;"",C1944&lt;&gt;OFFSET(C1944,1,0)),SUMIFS(B.2[Giá có thuế],B.2[Số ĐK],C1944),"")</f>
        <v/>
      </c>
      <c r="W1944" s="159"/>
      <c r="X1944" s="161" t="str">
        <f>IF(W1944="","",'Thông Tin Chung'!$L$3)</f>
        <v/>
      </c>
      <c r="Y1944" s="163" t="str">
        <f t="shared" ca="1" si="465"/>
        <v/>
      </c>
      <c r="Z1944" s="165"/>
      <c r="AA1944" s="155" t="str">
        <f ca="1">IF(C1944="","",IF(OR(D1944&lt;NgayBatDau,D1944&gt;NgayKetThuc),"Ngày tháng phải nằm trong kỳ báo cáo",IF(AND(G1944&lt;&gt;"",COUNTIF(D.2[Tên khách hàng],G1944)=0),"Tên KH chưa khai báo trong DSKH",IF(AND(H1944&lt;&gt;"",COUNTIF(D.1[Tên sản phẩm],H1944)=0),"SP này chưa khai báo trong DSSP",""))))</f>
        <v/>
      </c>
      <c r="AB1944" s="23" t="str">
        <f t="shared" ca="1" si="451"/>
        <v/>
      </c>
      <c r="AC1944" s="23" t="str">
        <f t="shared" ca="1" si="452"/>
        <v/>
      </c>
      <c r="AD1944" s="23" t="str">
        <f t="shared" ca="1" si="453"/>
        <v/>
      </c>
      <c r="AE1944" s="68" t="str">
        <f t="shared" ca="1" si="454"/>
        <v/>
      </c>
      <c r="AF1944" s="69" t="str">
        <f>IF(OR(H1944="",S1944=""),"",S1944-(SUM(L1944,M1944)*INDEX(D.1[Đơn giá],MATCH(H1944,D.1[Tên sản phẩm],0))))</f>
        <v/>
      </c>
      <c r="AG1944" s="90" t="str">
        <f t="shared" ca="1" si="455"/>
        <v/>
      </c>
      <c r="AH1944" s="90"/>
    </row>
    <row r="1945" spans="2:34" ht="27.75" customHeight="1" x14ac:dyDescent="0.2">
      <c r="B1945" s="154">
        <f t="shared" si="456"/>
        <v>1942</v>
      </c>
      <c r="C1945" s="155" t="str">
        <f t="shared" ca="1" si="457"/>
        <v/>
      </c>
      <c r="D1945" s="156" t="str">
        <f t="shared" ca="1" si="458"/>
        <v/>
      </c>
      <c r="E1945" s="157" t="str">
        <f t="shared" ca="1" si="459"/>
        <v/>
      </c>
      <c r="F1945" s="157"/>
      <c r="G1945" s="158" t="str">
        <f t="shared" ca="1" si="460"/>
        <v/>
      </c>
      <c r="H1945" s="159"/>
      <c r="I1945" s="160" t="str">
        <f>IF(H1945="","",INDEX(D.1[Quy cách],MATCH(H1945,D.1[Tên sản phẩm],0)))</f>
        <v/>
      </c>
      <c r="J1945" s="35" t="str">
        <f>IF(H1945="","",INDEX(D.1[ĐVT],MATCH(H1945,D.1[Tên sản phẩm],0)))</f>
        <v/>
      </c>
      <c r="K1945" s="163" t="str">
        <f>IF(H1945="","",INDEX(D.1[Đơn giá bán
(Tham khảo)],MATCH(H1945,D.1[Tên sản phẩm],0)))</f>
        <v/>
      </c>
      <c r="L1945" s="162"/>
      <c r="M1945" s="159"/>
      <c r="N1945" s="159"/>
      <c r="O1945" s="159"/>
      <c r="P1945" s="163" t="str">
        <f t="shared" si="461"/>
        <v/>
      </c>
      <c r="Q1945" s="164"/>
      <c r="R1945" s="162"/>
      <c r="S1945" s="163" t="str">
        <f t="shared" si="462"/>
        <v/>
      </c>
      <c r="T1945" s="164" t="str">
        <f t="shared" ca="1" si="463"/>
        <v/>
      </c>
      <c r="U1945" s="163" t="str">
        <f t="shared" si="464"/>
        <v/>
      </c>
      <c r="V1945" s="163" t="str">
        <f ca="1">IF(AND(C1945&lt;&gt;"",C1945&lt;&gt;OFFSET(C1945,1,0)),SUMIFS(B.2[Giá có thuế],B.2[Số ĐK],C1945),"")</f>
        <v/>
      </c>
      <c r="W1945" s="159"/>
      <c r="X1945" s="161" t="str">
        <f>IF(W1945="","",'Thông Tin Chung'!$L$3)</f>
        <v/>
      </c>
      <c r="Y1945" s="163" t="str">
        <f t="shared" ca="1" si="465"/>
        <v/>
      </c>
      <c r="Z1945" s="165"/>
      <c r="AA1945" s="155" t="str">
        <f ca="1">IF(C1945="","",IF(OR(D1945&lt;NgayBatDau,D1945&gt;NgayKetThuc),"Ngày tháng phải nằm trong kỳ báo cáo",IF(AND(G1945&lt;&gt;"",COUNTIF(D.2[Tên khách hàng],G1945)=0),"Tên KH chưa khai báo trong DSKH",IF(AND(H1945&lt;&gt;"",COUNTIF(D.1[Tên sản phẩm],H1945)=0),"SP này chưa khai báo trong DSSP",""))))</f>
        <v/>
      </c>
      <c r="AB1945" s="23" t="str">
        <f t="shared" ca="1" si="451"/>
        <v/>
      </c>
      <c r="AC1945" s="23" t="str">
        <f t="shared" ca="1" si="452"/>
        <v/>
      </c>
      <c r="AD1945" s="23" t="str">
        <f t="shared" ca="1" si="453"/>
        <v/>
      </c>
      <c r="AE1945" s="68" t="str">
        <f t="shared" ca="1" si="454"/>
        <v/>
      </c>
      <c r="AF1945" s="69" t="str">
        <f>IF(OR(H1945="",S1945=""),"",S1945-(SUM(L1945,M1945)*INDEX(D.1[Đơn giá],MATCH(H1945,D.1[Tên sản phẩm],0))))</f>
        <v/>
      </c>
      <c r="AG1945" s="90" t="str">
        <f t="shared" ca="1" si="455"/>
        <v/>
      </c>
      <c r="AH1945" s="90"/>
    </row>
    <row r="1946" spans="2:34" ht="27.75" customHeight="1" x14ac:dyDescent="0.2">
      <c r="B1946" s="154">
        <f t="shared" si="456"/>
        <v>1943</v>
      </c>
      <c r="C1946" s="155" t="str">
        <f t="shared" ca="1" si="457"/>
        <v/>
      </c>
      <c r="D1946" s="156" t="str">
        <f t="shared" ca="1" si="458"/>
        <v/>
      </c>
      <c r="E1946" s="157" t="str">
        <f t="shared" ca="1" si="459"/>
        <v/>
      </c>
      <c r="F1946" s="157"/>
      <c r="G1946" s="158" t="str">
        <f t="shared" ca="1" si="460"/>
        <v/>
      </c>
      <c r="H1946" s="159"/>
      <c r="I1946" s="160" t="str">
        <f>IF(H1946="","",INDEX(D.1[Quy cách],MATCH(H1946,D.1[Tên sản phẩm],0)))</f>
        <v/>
      </c>
      <c r="J1946" s="35" t="str">
        <f>IF(H1946="","",INDEX(D.1[ĐVT],MATCH(H1946,D.1[Tên sản phẩm],0)))</f>
        <v/>
      </c>
      <c r="K1946" s="163" t="str">
        <f>IF(H1946="","",INDEX(D.1[Đơn giá bán
(Tham khảo)],MATCH(H1946,D.1[Tên sản phẩm],0)))</f>
        <v/>
      </c>
      <c r="L1946" s="162"/>
      <c r="M1946" s="159"/>
      <c r="N1946" s="159"/>
      <c r="O1946" s="159"/>
      <c r="P1946" s="163" t="str">
        <f t="shared" si="461"/>
        <v/>
      </c>
      <c r="Q1946" s="164"/>
      <c r="R1946" s="162"/>
      <c r="S1946" s="163" t="str">
        <f t="shared" si="462"/>
        <v/>
      </c>
      <c r="T1946" s="164" t="str">
        <f t="shared" ca="1" si="463"/>
        <v/>
      </c>
      <c r="U1946" s="163" t="str">
        <f t="shared" si="464"/>
        <v/>
      </c>
      <c r="V1946" s="163" t="str">
        <f ca="1">IF(AND(C1946&lt;&gt;"",C1946&lt;&gt;OFFSET(C1946,1,0)),SUMIFS(B.2[Giá có thuế],B.2[Số ĐK],C1946),"")</f>
        <v/>
      </c>
      <c r="W1946" s="159"/>
      <c r="X1946" s="161" t="str">
        <f>IF(W1946="","",'Thông Tin Chung'!$L$3)</f>
        <v/>
      </c>
      <c r="Y1946" s="163" t="str">
        <f t="shared" ca="1" si="465"/>
        <v/>
      </c>
      <c r="Z1946" s="165"/>
      <c r="AA1946" s="155" t="str">
        <f ca="1">IF(C1946="","",IF(OR(D1946&lt;NgayBatDau,D1946&gt;NgayKetThuc),"Ngày tháng phải nằm trong kỳ báo cáo",IF(AND(G1946&lt;&gt;"",COUNTIF(D.2[Tên khách hàng],G1946)=0),"Tên KH chưa khai báo trong DSKH",IF(AND(H1946&lt;&gt;"",COUNTIF(D.1[Tên sản phẩm],H1946)=0),"SP này chưa khai báo trong DSSP",""))))</f>
        <v/>
      </c>
      <c r="AB1946" s="23" t="str">
        <f t="shared" ca="1" si="451"/>
        <v/>
      </c>
      <c r="AC1946" s="23" t="str">
        <f t="shared" ca="1" si="452"/>
        <v/>
      </c>
      <c r="AD1946" s="23" t="str">
        <f t="shared" ca="1" si="453"/>
        <v/>
      </c>
      <c r="AE1946" s="68" t="str">
        <f t="shared" ca="1" si="454"/>
        <v/>
      </c>
      <c r="AF1946" s="69" t="str">
        <f>IF(OR(H1946="",S1946=""),"",S1946-(SUM(L1946,M1946)*INDEX(D.1[Đơn giá],MATCH(H1946,D.1[Tên sản phẩm],0))))</f>
        <v/>
      </c>
      <c r="AG1946" s="90" t="str">
        <f t="shared" ca="1" si="455"/>
        <v/>
      </c>
      <c r="AH1946" s="90"/>
    </row>
    <row r="1947" spans="2:34" ht="27.75" customHeight="1" x14ac:dyDescent="0.2">
      <c r="B1947" s="154">
        <f t="shared" si="456"/>
        <v>1944</v>
      </c>
      <c r="C1947" s="155" t="str">
        <f t="shared" ca="1" si="457"/>
        <v/>
      </c>
      <c r="D1947" s="156" t="str">
        <f t="shared" ca="1" si="458"/>
        <v/>
      </c>
      <c r="E1947" s="157" t="str">
        <f t="shared" ca="1" si="459"/>
        <v/>
      </c>
      <c r="F1947" s="157"/>
      <c r="G1947" s="158" t="str">
        <f t="shared" ca="1" si="460"/>
        <v/>
      </c>
      <c r="H1947" s="159"/>
      <c r="I1947" s="160" t="str">
        <f>IF(H1947="","",INDEX(D.1[Quy cách],MATCH(H1947,D.1[Tên sản phẩm],0)))</f>
        <v/>
      </c>
      <c r="J1947" s="35" t="str">
        <f>IF(H1947="","",INDEX(D.1[ĐVT],MATCH(H1947,D.1[Tên sản phẩm],0)))</f>
        <v/>
      </c>
      <c r="K1947" s="163" t="str">
        <f>IF(H1947="","",INDEX(D.1[Đơn giá bán
(Tham khảo)],MATCH(H1947,D.1[Tên sản phẩm],0)))</f>
        <v/>
      </c>
      <c r="L1947" s="162"/>
      <c r="M1947" s="159"/>
      <c r="N1947" s="159"/>
      <c r="O1947" s="159"/>
      <c r="P1947" s="163" t="str">
        <f t="shared" si="461"/>
        <v/>
      </c>
      <c r="Q1947" s="164"/>
      <c r="R1947" s="162"/>
      <c r="S1947" s="163" t="str">
        <f t="shared" si="462"/>
        <v/>
      </c>
      <c r="T1947" s="164" t="str">
        <f t="shared" ca="1" si="463"/>
        <v/>
      </c>
      <c r="U1947" s="163" t="str">
        <f t="shared" si="464"/>
        <v/>
      </c>
      <c r="V1947" s="163" t="str">
        <f ca="1">IF(AND(C1947&lt;&gt;"",C1947&lt;&gt;OFFSET(C1947,1,0)),SUMIFS(B.2[Giá có thuế],B.2[Số ĐK],C1947),"")</f>
        <v/>
      </c>
      <c r="W1947" s="159"/>
      <c r="X1947" s="161" t="str">
        <f>IF(W1947="","",'Thông Tin Chung'!$L$3)</f>
        <v/>
      </c>
      <c r="Y1947" s="163" t="str">
        <f t="shared" ca="1" si="465"/>
        <v/>
      </c>
      <c r="Z1947" s="165"/>
      <c r="AA1947" s="155" t="str">
        <f ca="1">IF(C1947="","",IF(OR(D1947&lt;NgayBatDau,D1947&gt;NgayKetThuc),"Ngày tháng phải nằm trong kỳ báo cáo",IF(AND(G1947&lt;&gt;"",COUNTIF(D.2[Tên khách hàng],G1947)=0),"Tên KH chưa khai báo trong DSKH",IF(AND(H1947&lt;&gt;"",COUNTIF(D.1[Tên sản phẩm],H1947)=0),"SP này chưa khai báo trong DSSP",""))))</f>
        <v/>
      </c>
      <c r="AB1947" s="23" t="str">
        <f t="shared" ca="1" si="451"/>
        <v/>
      </c>
      <c r="AC1947" s="23" t="str">
        <f t="shared" ca="1" si="452"/>
        <v/>
      </c>
      <c r="AD1947" s="23" t="str">
        <f t="shared" ca="1" si="453"/>
        <v/>
      </c>
      <c r="AE1947" s="68" t="str">
        <f t="shared" ca="1" si="454"/>
        <v/>
      </c>
      <c r="AF1947" s="69" t="str">
        <f>IF(OR(H1947="",S1947=""),"",S1947-(SUM(L1947,M1947)*INDEX(D.1[Đơn giá],MATCH(H1947,D.1[Tên sản phẩm],0))))</f>
        <v/>
      </c>
      <c r="AG1947" s="90" t="str">
        <f t="shared" ca="1" si="455"/>
        <v/>
      </c>
      <c r="AH1947" s="90"/>
    </row>
    <row r="1948" spans="2:34" ht="27.75" customHeight="1" x14ac:dyDescent="0.2">
      <c r="B1948" s="154">
        <f t="shared" si="456"/>
        <v>1945</v>
      </c>
      <c r="C1948" s="155" t="str">
        <f t="shared" ca="1" si="457"/>
        <v/>
      </c>
      <c r="D1948" s="156" t="str">
        <f t="shared" ca="1" si="458"/>
        <v/>
      </c>
      <c r="E1948" s="157" t="str">
        <f t="shared" ca="1" si="459"/>
        <v/>
      </c>
      <c r="F1948" s="157"/>
      <c r="G1948" s="158" t="str">
        <f t="shared" ca="1" si="460"/>
        <v/>
      </c>
      <c r="H1948" s="159"/>
      <c r="I1948" s="160" t="str">
        <f>IF(H1948="","",INDEX(D.1[Quy cách],MATCH(H1948,D.1[Tên sản phẩm],0)))</f>
        <v/>
      </c>
      <c r="J1948" s="35" t="str">
        <f>IF(H1948="","",INDEX(D.1[ĐVT],MATCH(H1948,D.1[Tên sản phẩm],0)))</f>
        <v/>
      </c>
      <c r="K1948" s="163" t="str">
        <f>IF(H1948="","",INDEX(D.1[Đơn giá bán
(Tham khảo)],MATCH(H1948,D.1[Tên sản phẩm],0)))</f>
        <v/>
      </c>
      <c r="L1948" s="162"/>
      <c r="M1948" s="159"/>
      <c r="N1948" s="159"/>
      <c r="O1948" s="159"/>
      <c r="P1948" s="163" t="str">
        <f t="shared" si="461"/>
        <v/>
      </c>
      <c r="Q1948" s="164"/>
      <c r="R1948" s="162"/>
      <c r="S1948" s="163" t="str">
        <f t="shared" si="462"/>
        <v/>
      </c>
      <c r="T1948" s="164" t="str">
        <f t="shared" ca="1" si="463"/>
        <v/>
      </c>
      <c r="U1948" s="163" t="str">
        <f t="shared" si="464"/>
        <v/>
      </c>
      <c r="V1948" s="163" t="str">
        <f ca="1">IF(AND(C1948&lt;&gt;"",C1948&lt;&gt;OFFSET(C1948,1,0)),SUMIFS(B.2[Giá có thuế],B.2[Số ĐK],C1948),"")</f>
        <v/>
      </c>
      <c r="W1948" s="159"/>
      <c r="X1948" s="161" t="str">
        <f>IF(W1948="","",'Thông Tin Chung'!$L$3)</f>
        <v/>
      </c>
      <c r="Y1948" s="163" t="str">
        <f t="shared" ca="1" si="465"/>
        <v/>
      </c>
      <c r="Z1948" s="165"/>
      <c r="AA1948" s="155" t="str">
        <f ca="1">IF(C1948="","",IF(OR(D1948&lt;NgayBatDau,D1948&gt;NgayKetThuc),"Ngày tháng phải nằm trong kỳ báo cáo",IF(AND(G1948&lt;&gt;"",COUNTIF(D.2[Tên khách hàng],G1948)=0),"Tên KH chưa khai báo trong DSKH",IF(AND(H1948&lt;&gt;"",COUNTIF(D.1[Tên sản phẩm],H1948)=0),"SP này chưa khai báo trong DSSP",""))))</f>
        <v/>
      </c>
      <c r="AB1948" s="23" t="str">
        <f t="shared" ca="1" si="451"/>
        <v/>
      </c>
      <c r="AC1948" s="23" t="str">
        <f t="shared" ca="1" si="452"/>
        <v/>
      </c>
      <c r="AD1948" s="23" t="str">
        <f t="shared" ca="1" si="453"/>
        <v/>
      </c>
      <c r="AE1948" s="68" t="str">
        <f t="shared" ca="1" si="454"/>
        <v/>
      </c>
      <c r="AF1948" s="69" t="str">
        <f>IF(OR(H1948="",S1948=""),"",S1948-(SUM(L1948,M1948)*INDEX(D.1[Đơn giá],MATCH(H1948,D.1[Tên sản phẩm],0))))</f>
        <v/>
      </c>
      <c r="AG1948" s="90" t="str">
        <f t="shared" ca="1" si="455"/>
        <v/>
      </c>
      <c r="AH1948" s="90"/>
    </row>
    <row r="1949" spans="2:34" ht="27.75" customHeight="1" x14ac:dyDescent="0.2">
      <c r="B1949" s="154">
        <f t="shared" si="456"/>
        <v>1946</v>
      </c>
      <c r="C1949" s="155" t="str">
        <f t="shared" ca="1" si="457"/>
        <v/>
      </c>
      <c r="D1949" s="156" t="str">
        <f t="shared" ca="1" si="458"/>
        <v/>
      </c>
      <c r="E1949" s="157" t="str">
        <f t="shared" ca="1" si="459"/>
        <v/>
      </c>
      <c r="F1949" s="157"/>
      <c r="G1949" s="158" t="str">
        <f t="shared" ca="1" si="460"/>
        <v/>
      </c>
      <c r="H1949" s="159"/>
      <c r="I1949" s="160" t="str">
        <f>IF(H1949="","",INDEX(D.1[Quy cách],MATCH(H1949,D.1[Tên sản phẩm],0)))</f>
        <v/>
      </c>
      <c r="J1949" s="35" t="str">
        <f>IF(H1949="","",INDEX(D.1[ĐVT],MATCH(H1949,D.1[Tên sản phẩm],0)))</f>
        <v/>
      </c>
      <c r="K1949" s="163" t="str">
        <f>IF(H1949="","",INDEX(D.1[Đơn giá bán
(Tham khảo)],MATCH(H1949,D.1[Tên sản phẩm],0)))</f>
        <v/>
      </c>
      <c r="L1949" s="162"/>
      <c r="M1949" s="159"/>
      <c r="N1949" s="159"/>
      <c r="O1949" s="159"/>
      <c r="P1949" s="163" t="str">
        <f t="shared" si="461"/>
        <v/>
      </c>
      <c r="Q1949" s="164"/>
      <c r="R1949" s="162"/>
      <c r="S1949" s="163" t="str">
        <f t="shared" si="462"/>
        <v/>
      </c>
      <c r="T1949" s="164" t="str">
        <f t="shared" ca="1" si="463"/>
        <v/>
      </c>
      <c r="U1949" s="163" t="str">
        <f t="shared" si="464"/>
        <v/>
      </c>
      <c r="V1949" s="163" t="str">
        <f ca="1">IF(AND(C1949&lt;&gt;"",C1949&lt;&gt;OFFSET(C1949,1,0)),SUMIFS(B.2[Giá có thuế],B.2[Số ĐK],C1949),"")</f>
        <v/>
      </c>
      <c r="W1949" s="159"/>
      <c r="X1949" s="161" t="str">
        <f>IF(W1949="","",'Thông Tin Chung'!$L$3)</f>
        <v/>
      </c>
      <c r="Y1949" s="163" t="str">
        <f t="shared" ca="1" si="465"/>
        <v/>
      </c>
      <c r="Z1949" s="165"/>
      <c r="AA1949" s="155" t="str">
        <f ca="1">IF(C1949="","",IF(OR(D1949&lt;NgayBatDau,D1949&gt;NgayKetThuc),"Ngày tháng phải nằm trong kỳ báo cáo",IF(AND(G1949&lt;&gt;"",COUNTIF(D.2[Tên khách hàng],G1949)=0),"Tên KH chưa khai báo trong DSKH",IF(AND(H1949&lt;&gt;"",COUNTIF(D.1[Tên sản phẩm],H1949)=0),"SP này chưa khai báo trong DSSP",""))))</f>
        <v/>
      </c>
      <c r="AB1949" s="23" t="str">
        <f t="shared" ca="1" si="451"/>
        <v/>
      </c>
      <c r="AC1949" s="23" t="str">
        <f t="shared" ca="1" si="452"/>
        <v/>
      </c>
      <c r="AD1949" s="23" t="str">
        <f t="shared" ca="1" si="453"/>
        <v/>
      </c>
      <c r="AE1949" s="68" t="str">
        <f t="shared" ca="1" si="454"/>
        <v/>
      </c>
      <c r="AF1949" s="69" t="str">
        <f>IF(OR(H1949="",S1949=""),"",S1949-(SUM(L1949,M1949)*INDEX(D.1[Đơn giá],MATCH(H1949,D.1[Tên sản phẩm],0))))</f>
        <v/>
      </c>
      <c r="AG1949" s="90" t="str">
        <f t="shared" ca="1" si="455"/>
        <v/>
      </c>
      <c r="AH1949" s="90"/>
    </row>
    <row r="1950" spans="2:34" ht="27.75" customHeight="1" x14ac:dyDescent="0.2">
      <c r="B1950" s="154">
        <f t="shared" si="456"/>
        <v>1947</v>
      </c>
      <c r="C1950" s="155" t="str">
        <f t="shared" ca="1" si="457"/>
        <v/>
      </c>
      <c r="D1950" s="156" t="str">
        <f t="shared" ca="1" si="458"/>
        <v/>
      </c>
      <c r="E1950" s="157" t="str">
        <f t="shared" ca="1" si="459"/>
        <v/>
      </c>
      <c r="F1950" s="157"/>
      <c r="G1950" s="158" t="str">
        <f t="shared" ca="1" si="460"/>
        <v/>
      </c>
      <c r="H1950" s="159"/>
      <c r="I1950" s="160" t="str">
        <f>IF(H1950="","",INDEX(D.1[Quy cách],MATCH(H1950,D.1[Tên sản phẩm],0)))</f>
        <v/>
      </c>
      <c r="J1950" s="35" t="str">
        <f>IF(H1950="","",INDEX(D.1[ĐVT],MATCH(H1950,D.1[Tên sản phẩm],0)))</f>
        <v/>
      </c>
      <c r="K1950" s="163" t="str">
        <f>IF(H1950="","",INDEX(D.1[Đơn giá bán
(Tham khảo)],MATCH(H1950,D.1[Tên sản phẩm],0)))</f>
        <v/>
      </c>
      <c r="L1950" s="162"/>
      <c r="M1950" s="159"/>
      <c r="N1950" s="159"/>
      <c r="O1950" s="159"/>
      <c r="P1950" s="163" t="str">
        <f t="shared" si="461"/>
        <v/>
      </c>
      <c r="Q1950" s="164"/>
      <c r="R1950" s="162"/>
      <c r="S1950" s="163" t="str">
        <f t="shared" si="462"/>
        <v/>
      </c>
      <c r="T1950" s="164" t="str">
        <f t="shared" ca="1" si="463"/>
        <v/>
      </c>
      <c r="U1950" s="163" t="str">
        <f t="shared" si="464"/>
        <v/>
      </c>
      <c r="V1950" s="163" t="str">
        <f ca="1">IF(AND(C1950&lt;&gt;"",C1950&lt;&gt;OFFSET(C1950,1,0)),SUMIFS(B.2[Giá có thuế],B.2[Số ĐK],C1950),"")</f>
        <v/>
      </c>
      <c r="W1950" s="159"/>
      <c r="X1950" s="161" t="str">
        <f>IF(W1950="","",'Thông Tin Chung'!$L$3)</f>
        <v/>
      </c>
      <c r="Y1950" s="163" t="str">
        <f t="shared" ca="1" si="465"/>
        <v/>
      </c>
      <c r="Z1950" s="165"/>
      <c r="AA1950" s="155" t="str">
        <f ca="1">IF(C1950="","",IF(OR(D1950&lt;NgayBatDau,D1950&gt;NgayKetThuc),"Ngày tháng phải nằm trong kỳ báo cáo",IF(AND(G1950&lt;&gt;"",COUNTIF(D.2[Tên khách hàng],G1950)=0),"Tên KH chưa khai báo trong DSKH",IF(AND(H1950&lt;&gt;"",COUNTIF(D.1[Tên sản phẩm],H1950)=0),"SP này chưa khai báo trong DSSP",""))))</f>
        <v/>
      </c>
      <c r="AB1950" s="23" t="str">
        <f t="shared" ca="1" si="451"/>
        <v/>
      </c>
      <c r="AC1950" s="23" t="str">
        <f t="shared" ca="1" si="452"/>
        <v/>
      </c>
      <c r="AD1950" s="23" t="str">
        <f t="shared" ca="1" si="453"/>
        <v/>
      </c>
      <c r="AE1950" s="68" t="str">
        <f t="shared" ca="1" si="454"/>
        <v/>
      </c>
      <c r="AF1950" s="69" t="str">
        <f>IF(OR(H1950="",S1950=""),"",S1950-(SUM(L1950,M1950)*INDEX(D.1[Đơn giá],MATCH(H1950,D.1[Tên sản phẩm],0))))</f>
        <v/>
      </c>
      <c r="AG1950" s="90" t="str">
        <f t="shared" ca="1" si="455"/>
        <v/>
      </c>
      <c r="AH1950" s="90"/>
    </row>
    <row r="1951" spans="2:34" ht="27.75" customHeight="1" x14ac:dyDescent="0.2">
      <c r="B1951" s="154">
        <f t="shared" si="456"/>
        <v>1948</v>
      </c>
      <c r="C1951" s="155" t="str">
        <f t="shared" ca="1" si="457"/>
        <v/>
      </c>
      <c r="D1951" s="156" t="str">
        <f t="shared" ca="1" si="458"/>
        <v/>
      </c>
      <c r="E1951" s="157" t="str">
        <f t="shared" ca="1" si="459"/>
        <v/>
      </c>
      <c r="F1951" s="157"/>
      <c r="G1951" s="158" t="str">
        <f t="shared" ca="1" si="460"/>
        <v/>
      </c>
      <c r="H1951" s="159"/>
      <c r="I1951" s="160" t="str">
        <f>IF(H1951="","",INDEX(D.1[Quy cách],MATCH(H1951,D.1[Tên sản phẩm],0)))</f>
        <v/>
      </c>
      <c r="J1951" s="35" t="str">
        <f>IF(H1951="","",INDEX(D.1[ĐVT],MATCH(H1951,D.1[Tên sản phẩm],0)))</f>
        <v/>
      </c>
      <c r="K1951" s="163" t="str">
        <f>IF(H1951="","",INDEX(D.1[Đơn giá bán
(Tham khảo)],MATCH(H1951,D.1[Tên sản phẩm],0)))</f>
        <v/>
      </c>
      <c r="L1951" s="162"/>
      <c r="M1951" s="159"/>
      <c r="N1951" s="159"/>
      <c r="O1951" s="159"/>
      <c r="P1951" s="163" t="str">
        <f t="shared" si="461"/>
        <v/>
      </c>
      <c r="Q1951" s="164"/>
      <c r="R1951" s="162"/>
      <c r="S1951" s="163" t="str">
        <f t="shared" si="462"/>
        <v/>
      </c>
      <c r="T1951" s="164" t="str">
        <f t="shared" ca="1" si="463"/>
        <v/>
      </c>
      <c r="U1951" s="163" t="str">
        <f t="shared" si="464"/>
        <v/>
      </c>
      <c r="V1951" s="163" t="str">
        <f ca="1">IF(AND(C1951&lt;&gt;"",C1951&lt;&gt;OFFSET(C1951,1,0)),SUMIFS(B.2[Giá có thuế],B.2[Số ĐK],C1951),"")</f>
        <v/>
      </c>
      <c r="W1951" s="159"/>
      <c r="X1951" s="161" t="str">
        <f>IF(W1951="","",'Thông Tin Chung'!$L$3)</f>
        <v/>
      </c>
      <c r="Y1951" s="163" t="str">
        <f t="shared" ca="1" si="465"/>
        <v/>
      </c>
      <c r="Z1951" s="165"/>
      <c r="AA1951" s="155" t="str">
        <f ca="1">IF(C1951="","",IF(OR(D1951&lt;NgayBatDau,D1951&gt;NgayKetThuc),"Ngày tháng phải nằm trong kỳ báo cáo",IF(AND(G1951&lt;&gt;"",COUNTIF(D.2[Tên khách hàng],G1951)=0),"Tên KH chưa khai báo trong DSKH",IF(AND(H1951&lt;&gt;"",COUNTIF(D.1[Tên sản phẩm],H1951)=0),"SP này chưa khai báo trong DSSP",""))))</f>
        <v/>
      </c>
      <c r="AB1951" s="23" t="str">
        <f t="shared" ca="1" si="451"/>
        <v/>
      </c>
      <c r="AC1951" s="23" t="str">
        <f t="shared" ca="1" si="452"/>
        <v/>
      </c>
      <c r="AD1951" s="23" t="str">
        <f t="shared" ca="1" si="453"/>
        <v/>
      </c>
      <c r="AE1951" s="68" t="str">
        <f t="shared" ca="1" si="454"/>
        <v/>
      </c>
      <c r="AF1951" s="69" t="str">
        <f>IF(OR(H1951="",S1951=""),"",S1951-(SUM(L1951,M1951)*INDEX(D.1[Đơn giá],MATCH(H1951,D.1[Tên sản phẩm],0))))</f>
        <v/>
      </c>
      <c r="AG1951" s="90" t="str">
        <f t="shared" ca="1" si="455"/>
        <v/>
      </c>
      <c r="AH1951" s="90"/>
    </row>
    <row r="1952" spans="2:34" ht="27.75" customHeight="1" x14ac:dyDescent="0.2">
      <c r="B1952" s="154">
        <f t="shared" si="456"/>
        <v>1949</v>
      </c>
      <c r="C1952" s="155" t="str">
        <f t="shared" ca="1" si="457"/>
        <v/>
      </c>
      <c r="D1952" s="156" t="str">
        <f t="shared" ca="1" si="458"/>
        <v/>
      </c>
      <c r="E1952" s="157" t="str">
        <f t="shared" ca="1" si="459"/>
        <v/>
      </c>
      <c r="F1952" s="157"/>
      <c r="G1952" s="158" t="str">
        <f t="shared" ca="1" si="460"/>
        <v/>
      </c>
      <c r="H1952" s="159"/>
      <c r="I1952" s="160" t="str">
        <f>IF(H1952="","",INDEX(D.1[Quy cách],MATCH(H1952,D.1[Tên sản phẩm],0)))</f>
        <v/>
      </c>
      <c r="J1952" s="35" t="str">
        <f>IF(H1952="","",INDEX(D.1[ĐVT],MATCH(H1952,D.1[Tên sản phẩm],0)))</f>
        <v/>
      </c>
      <c r="K1952" s="163" t="str">
        <f>IF(H1952="","",INDEX(D.1[Đơn giá bán
(Tham khảo)],MATCH(H1952,D.1[Tên sản phẩm],0)))</f>
        <v/>
      </c>
      <c r="L1952" s="162"/>
      <c r="M1952" s="159"/>
      <c r="N1952" s="159"/>
      <c r="O1952" s="159"/>
      <c r="P1952" s="163" t="str">
        <f t="shared" si="461"/>
        <v/>
      </c>
      <c r="Q1952" s="164"/>
      <c r="R1952" s="162"/>
      <c r="S1952" s="163" t="str">
        <f t="shared" si="462"/>
        <v/>
      </c>
      <c r="T1952" s="164" t="str">
        <f t="shared" ca="1" si="463"/>
        <v/>
      </c>
      <c r="U1952" s="163" t="str">
        <f t="shared" si="464"/>
        <v/>
      </c>
      <c r="V1952" s="163" t="str">
        <f ca="1">IF(AND(C1952&lt;&gt;"",C1952&lt;&gt;OFFSET(C1952,1,0)),SUMIFS(B.2[Giá có thuế],B.2[Số ĐK],C1952),"")</f>
        <v/>
      </c>
      <c r="W1952" s="159"/>
      <c r="X1952" s="161" t="str">
        <f>IF(W1952="","",'Thông Tin Chung'!$L$3)</f>
        <v/>
      </c>
      <c r="Y1952" s="163" t="str">
        <f t="shared" ca="1" si="465"/>
        <v/>
      </c>
      <c r="Z1952" s="165"/>
      <c r="AA1952" s="155" t="str">
        <f ca="1">IF(C1952="","",IF(OR(D1952&lt;NgayBatDau,D1952&gt;NgayKetThuc),"Ngày tháng phải nằm trong kỳ báo cáo",IF(AND(G1952&lt;&gt;"",COUNTIF(D.2[Tên khách hàng],G1952)=0),"Tên KH chưa khai báo trong DSKH",IF(AND(H1952&lt;&gt;"",COUNTIF(D.1[Tên sản phẩm],H1952)=0),"SP này chưa khai báo trong DSSP",""))))</f>
        <v/>
      </c>
      <c r="AB1952" s="23" t="str">
        <f t="shared" ca="1" si="451"/>
        <v/>
      </c>
      <c r="AC1952" s="23" t="str">
        <f t="shared" ca="1" si="452"/>
        <v/>
      </c>
      <c r="AD1952" s="23" t="str">
        <f t="shared" ca="1" si="453"/>
        <v/>
      </c>
      <c r="AE1952" s="68" t="str">
        <f t="shared" ca="1" si="454"/>
        <v/>
      </c>
      <c r="AF1952" s="69" t="str">
        <f>IF(OR(H1952="",S1952=""),"",S1952-(SUM(L1952,M1952)*INDEX(D.1[Đơn giá],MATCH(H1952,D.1[Tên sản phẩm],0))))</f>
        <v/>
      </c>
      <c r="AG1952" s="90" t="str">
        <f t="shared" ca="1" si="455"/>
        <v/>
      </c>
      <c r="AH1952" s="90"/>
    </row>
    <row r="1953" spans="2:34" ht="27.75" customHeight="1" x14ac:dyDescent="0.2">
      <c r="B1953" s="154">
        <f t="shared" si="456"/>
        <v>1950</v>
      </c>
      <c r="C1953" s="155" t="str">
        <f t="shared" ca="1" si="457"/>
        <v/>
      </c>
      <c r="D1953" s="156" t="str">
        <f t="shared" ca="1" si="458"/>
        <v/>
      </c>
      <c r="E1953" s="157" t="str">
        <f t="shared" ca="1" si="459"/>
        <v/>
      </c>
      <c r="F1953" s="157"/>
      <c r="G1953" s="158" t="str">
        <f t="shared" ca="1" si="460"/>
        <v/>
      </c>
      <c r="H1953" s="159"/>
      <c r="I1953" s="160" t="str">
        <f>IF(H1953="","",INDEX(D.1[Quy cách],MATCH(H1953,D.1[Tên sản phẩm],0)))</f>
        <v/>
      </c>
      <c r="J1953" s="35" t="str">
        <f>IF(H1953="","",INDEX(D.1[ĐVT],MATCH(H1953,D.1[Tên sản phẩm],0)))</f>
        <v/>
      </c>
      <c r="K1953" s="163" t="str">
        <f>IF(H1953="","",INDEX(D.1[Đơn giá bán
(Tham khảo)],MATCH(H1953,D.1[Tên sản phẩm],0)))</f>
        <v/>
      </c>
      <c r="L1953" s="162"/>
      <c r="M1953" s="159"/>
      <c r="N1953" s="159"/>
      <c r="O1953" s="159"/>
      <c r="P1953" s="163" t="str">
        <f t="shared" si="461"/>
        <v/>
      </c>
      <c r="Q1953" s="164"/>
      <c r="R1953" s="162"/>
      <c r="S1953" s="163" t="str">
        <f t="shared" si="462"/>
        <v/>
      </c>
      <c r="T1953" s="164" t="str">
        <f t="shared" ca="1" si="463"/>
        <v/>
      </c>
      <c r="U1953" s="163" t="str">
        <f t="shared" si="464"/>
        <v/>
      </c>
      <c r="V1953" s="163" t="str">
        <f ca="1">IF(AND(C1953&lt;&gt;"",C1953&lt;&gt;OFFSET(C1953,1,0)),SUMIFS(B.2[Giá có thuế],B.2[Số ĐK],C1953),"")</f>
        <v/>
      </c>
      <c r="W1953" s="159"/>
      <c r="X1953" s="161" t="str">
        <f>IF(W1953="","",'Thông Tin Chung'!$L$3)</f>
        <v/>
      </c>
      <c r="Y1953" s="163" t="str">
        <f t="shared" ca="1" si="465"/>
        <v/>
      </c>
      <c r="Z1953" s="165"/>
      <c r="AA1953" s="155" t="str">
        <f ca="1">IF(C1953="","",IF(OR(D1953&lt;NgayBatDau,D1953&gt;NgayKetThuc),"Ngày tháng phải nằm trong kỳ báo cáo",IF(AND(G1953&lt;&gt;"",COUNTIF(D.2[Tên khách hàng],G1953)=0),"Tên KH chưa khai báo trong DSKH",IF(AND(H1953&lt;&gt;"",COUNTIF(D.1[Tên sản phẩm],H1953)=0),"SP này chưa khai báo trong DSSP",""))))</f>
        <v/>
      </c>
      <c r="AB1953" s="23" t="str">
        <f t="shared" ca="1" si="451"/>
        <v/>
      </c>
      <c r="AC1953" s="23" t="str">
        <f t="shared" ca="1" si="452"/>
        <v/>
      </c>
      <c r="AD1953" s="23" t="str">
        <f t="shared" ca="1" si="453"/>
        <v/>
      </c>
      <c r="AE1953" s="68" t="str">
        <f t="shared" ca="1" si="454"/>
        <v/>
      </c>
      <c r="AF1953" s="69" t="str">
        <f>IF(OR(H1953="",S1953=""),"",S1953-(SUM(L1953,M1953)*INDEX(D.1[Đơn giá],MATCH(H1953,D.1[Tên sản phẩm],0))))</f>
        <v/>
      </c>
      <c r="AG1953" s="90" t="str">
        <f t="shared" ca="1" si="455"/>
        <v/>
      </c>
      <c r="AH1953" s="90"/>
    </row>
    <row r="1954" spans="2:34" ht="27.75" customHeight="1" x14ac:dyDescent="0.2">
      <c r="B1954" s="154">
        <f t="shared" si="456"/>
        <v>1951</v>
      </c>
      <c r="C1954" s="155" t="str">
        <f t="shared" ca="1" si="457"/>
        <v/>
      </c>
      <c r="D1954" s="156" t="str">
        <f t="shared" ca="1" si="458"/>
        <v/>
      </c>
      <c r="E1954" s="157" t="str">
        <f t="shared" ca="1" si="459"/>
        <v/>
      </c>
      <c r="F1954" s="157"/>
      <c r="G1954" s="158" t="str">
        <f t="shared" ca="1" si="460"/>
        <v/>
      </c>
      <c r="H1954" s="159"/>
      <c r="I1954" s="160" t="str">
        <f>IF(H1954="","",INDEX(D.1[Quy cách],MATCH(H1954,D.1[Tên sản phẩm],0)))</f>
        <v/>
      </c>
      <c r="J1954" s="35" t="str">
        <f>IF(H1954="","",INDEX(D.1[ĐVT],MATCH(H1954,D.1[Tên sản phẩm],0)))</f>
        <v/>
      </c>
      <c r="K1954" s="163" t="str">
        <f>IF(H1954="","",INDEX(D.1[Đơn giá bán
(Tham khảo)],MATCH(H1954,D.1[Tên sản phẩm],0)))</f>
        <v/>
      </c>
      <c r="L1954" s="162"/>
      <c r="M1954" s="159"/>
      <c r="N1954" s="159"/>
      <c r="O1954" s="159"/>
      <c r="P1954" s="163" t="str">
        <f t="shared" si="461"/>
        <v/>
      </c>
      <c r="Q1954" s="164"/>
      <c r="R1954" s="162"/>
      <c r="S1954" s="163" t="str">
        <f t="shared" si="462"/>
        <v/>
      </c>
      <c r="T1954" s="164" t="str">
        <f t="shared" ca="1" si="463"/>
        <v/>
      </c>
      <c r="U1954" s="163" t="str">
        <f t="shared" si="464"/>
        <v/>
      </c>
      <c r="V1954" s="163" t="str">
        <f ca="1">IF(AND(C1954&lt;&gt;"",C1954&lt;&gt;OFFSET(C1954,1,0)),SUMIFS(B.2[Giá có thuế],B.2[Số ĐK],C1954),"")</f>
        <v/>
      </c>
      <c r="W1954" s="159"/>
      <c r="X1954" s="161" t="str">
        <f>IF(W1954="","",'Thông Tin Chung'!$L$3)</f>
        <v/>
      </c>
      <c r="Y1954" s="163" t="str">
        <f t="shared" ca="1" si="465"/>
        <v/>
      </c>
      <c r="Z1954" s="165"/>
      <c r="AA1954" s="155" t="str">
        <f ca="1">IF(C1954="","",IF(OR(D1954&lt;NgayBatDau,D1954&gt;NgayKetThuc),"Ngày tháng phải nằm trong kỳ báo cáo",IF(AND(G1954&lt;&gt;"",COUNTIF(D.2[Tên khách hàng],G1954)=0),"Tên KH chưa khai báo trong DSKH",IF(AND(H1954&lt;&gt;"",COUNTIF(D.1[Tên sản phẩm],H1954)=0),"SP này chưa khai báo trong DSSP",""))))</f>
        <v/>
      </c>
      <c r="AB1954" s="23" t="str">
        <f t="shared" ca="1" si="451"/>
        <v/>
      </c>
      <c r="AC1954" s="23" t="str">
        <f t="shared" ca="1" si="452"/>
        <v/>
      </c>
      <c r="AD1954" s="23" t="str">
        <f t="shared" ca="1" si="453"/>
        <v/>
      </c>
      <c r="AE1954" s="68" t="str">
        <f t="shared" ca="1" si="454"/>
        <v/>
      </c>
      <c r="AF1954" s="69" t="str">
        <f>IF(OR(H1954="",S1954=""),"",S1954-(SUM(L1954,M1954)*INDEX(D.1[Đơn giá],MATCH(H1954,D.1[Tên sản phẩm],0))))</f>
        <v/>
      </c>
      <c r="AG1954" s="90" t="str">
        <f t="shared" ca="1" si="455"/>
        <v/>
      </c>
      <c r="AH1954" s="90"/>
    </row>
    <row r="1955" spans="2:34" ht="27.75" customHeight="1" x14ac:dyDescent="0.2">
      <c r="B1955" s="154">
        <f t="shared" si="456"/>
        <v>1952</v>
      </c>
      <c r="C1955" s="155" t="str">
        <f t="shared" ca="1" si="457"/>
        <v/>
      </c>
      <c r="D1955" s="156" t="str">
        <f t="shared" ca="1" si="458"/>
        <v/>
      </c>
      <c r="E1955" s="157" t="str">
        <f t="shared" ca="1" si="459"/>
        <v/>
      </c>
      <c r="F1955" s="157"/>
      <c r="G1955" s="158" t="str">
        <f t="shared" ca="1" si="460"/>
        <v/>
      </c>
      <c r="H1955" s="159"/>
      <c r="I1955" s="160" t="str">
        <f>IF(H1955="","",INDEX(D.1[Quy cách],MATCH(H1955,D.1[Tên sản phẩm],0)))</f>
        <v/>
      </c>
      <c r="J1955" s="35" t="str">
        <f>IF(H1955="","",INDEX(D.1[ĐVT],MATCH(H1955,D.1[Tên sản phẩm],0)))</f>
        <v/>
      </c>
      <c r="K1955" s="163" t="str">
        <f>IF(H1955="","",INDEX(D.1[Đơn giá bán
(Tham khảo)],MATCH(H1955,D.1[Tên sản phẩm],0)))</f>
        <v/>
      </c>
      <c r="L1955" s="162"/>
      <c r="M1955" s="159"/>
      <c r="N1955" s="159"/>
      <c r="O1955" s="159"/>
      <c r="P1955" s="163" t="str">
        <f t="shared" si="461"/>
        <v/>
      </c>
      <c r="Q1955" s="164"/>
      <c r="R1955" s="162"/>
      <c r="S1955" s="163" t="str">
        <f t="shared" si="462"/>
        <v/>
      </c>
      <c r="T1955" s="164" t="str">
        <f t="shared" ca="1" si="463"/>
        <v/>
      </c>
      <c r="U1955" s="163" t="str">
        <f t="shared" si="464"/>
        <v/>
      </c>
      <c r="V1955" s="163" t="str">
        <f ca="1">IF(AND(C1955&lt;&gt;"",C1955&lt;&gt;OFFSET(C1955,1,0)),SUMIFS(B.2[Giá có thuế],B.2[Số ĐK],C1955),"")</f>
        <v/>
      </c>
      <c r="W1955" s="159"/>
      <c r="X1955" s="161" t="str">
        <f>IF(W1955="","",'Thông Tin Chung'!$L$3)</f>
        <v/>
      </c>
      <c r="Y1955" s="163" t="str">
        <f t="shared" ca="1" si="465"/>
        <v/>
      </c>
      <c r="Z1955" s="165"/>
      <c r="AA1955" s="155" t="str">
        <f ca="1">IF(C1955="","",IF(OR(D1955&lt;NgayBatDau,D1955&gt;NgayKetThuc),"Ngày tháng phải nằm trong kỳ báo cáo",IF(AND(G1955&lt;&gt;"",COUNTIF(D.2[Tên khách hàng],G1955)=0),"Tên KH chưa khai báo trong DSKH",IF(AND(H1955&lt;&gt;"",COUNTIF(D.1[Tên sản phẩm],H1955)=0),"SP này chưa khai báo trong DSSP",""))))</f>
        <v/>
      </c>
      <c r="AB1955" s="23" t="str">
        <f t="shared" ca="1" si="451"/>
        <v/>
      </c>
      <c r="AC1955" s="23" t="str">
        <f t="shared" ca="1" si="452"/>
        <v/>
      </c>
      <c r="AD1955" s="23" t="str">
        <f t="shared" ca="1" si="453"/>
        <v/>
      </c>
      <c r="AE1955" s="68" t="str">
        <f t="shared" ca="1" si="454"/>
        <v/>
      </c>
      <c r="AF1955" s="69" t="str">
        <f>IF(OR(H1955="",S1955=""),"",S1955-(SUM(L1955,M1955)*INDEX(D.1[Đơn giá],MATCH(H1955,D.1[Tên sản phẩm],0))))</f>
        <v/>
      </c>
      <c r="AG1955" s="90" t="str">
        <f t="shared" ca="1" si="455"/>
        <v/>
      </c>
      <c r="AH1955" s="90"/>
    </row>
    <row r="1956" spans="2:34" ht="27.75" customHeight="1" x14ac:dyDescent="0.2">
      <c r="B1956" s="154">
        <f t="shared" si="456"/>
        <v>1953</v>
      </c>
      <c r="C1956" s="155" t="str">
        <f t="shared" ca="1" si="457"/>
        <v/>
      </c>
      <c r="D1956" s="156" t="str">
        <f t="shared" ca="1" si="458"/>
        <v/>
      </c>
      <c r="E1956" s="157" t="str">
        <f t="shared" ca="1" si="459"/>
        <v/>
      </c>
      <c r="F1956" s="157"/>
      <c r="G1956" s="158" t="str">
        <f t="shared" ca="1" si="460"/>
        <v/>
      </c>
      <c r="H1956" s="159"/>
      <c r="I1956" s="160" t="str">
        <f>IF(H1956="","",INDEX(D.1[Quy cách],MATCH(H1956,D.1[Tên sản phẩm],0)))</f>
        <v/>
      </c>
      <c r="J1956" s="35" t="str">
        <f>IF(H1956="","",INDEX(D.1[ĐVT],MATCH(H1956,D.1[Tên sản phẩm],0)))</f>
        <v/>
      </c>
      <c r="K1956" s="163" t="str">
        <f>IF(H1956="","",INDEX(D.1[Đơn giá bán
(Tham khảo)],MATCH(H1956,D.1[Tên sản phẩm],0)))</f>
        <v/>
      </c>
      <c r="L1956" s="162"/>
      <c r="M1956" s="159"/>
      <c r="N1956" s="159"/>
      <c r="O1956" s="159"/>
      <c r="P1956" s="163" t="str">
        <f t="shared" si="461"/>
        <v/>
      </c>
      <c r="Q1956" s="164"/>
      <c r="R1956" s="162"/>
      <c r="S1956" s="163" t="str">
        <f t="shared" si="462"/>
        <v/>
      </c>
      <c r="T1956" s="164" t="str">
        <f t="shared" ca="1" si="463"/>
        <v/>
      </c>
      <c r="U1956" s="163" t="str">
        <f t="shared" si="464"/>
        <v/>
      </c>
      <c r="V1956" s="163" t="str">
        <f ca="1">IF(AND(C1956&lt;&gt;"",C1956&lt;&gt;OFFSET(C1956,1,0)),SUMIFS(B.2[Giá có thuế],B.2[Số ĐK],C1956),"")</f>
        <v/>
      </c>
      <c r="W1956" s="159"/>
      <c r="X1956" s="161" t="str">
        <f>IF(W1956="","",'Thông Tin Chung'!$L$3)</f>
        <v/>
      </c>
      <c r="Y1956" s="163" t="str">
        <f t="shared" ca="1" si="465"/>
        <v/>
      </c>
      <c r="Z1956" s="165"/>
      <c r="AA1956" s="155" t="str">
        <f ca="1">IF(C1956="","",IF(OR(D1956&lt;NgayBatDau,D1956&gt;NgayKetThuc),"Ngày tháng phải nằm trong kỳ báo cáo",IF(AND(G1956&lt;&gt;"",COUNTIF(D.2[Tên khách hàng],G1956)=0),"Tên KH chưa khai báo trong DSKH",IF(AND(H1956&lt;&gt;"",COUNTIF(D.1[Tên sản phẩm],H1956)=0),"SP này chưa khai báo trong DSSP",""))))</f>
        <v/>
      </c>
      <c r="AB1956" s="23" t="str">
        <f t="shared" ca="1" si="451"/>
        <v/>
      </c>
      <c r="AC1956" s="23" t="str">
        <f t="shared" ca="1" si="452"/>
        <v/>
      </c>
      <c r="AD1956" s="23" t="str">
        <f t="shared" ca="1" si="453"/>
        <v/>
      </c>
      <c r="AE1956" s="68" t="str">
        <f t="shared" ca="1" si="454"/>
        <v/>
      </c>
      <c r="AF1956" s="69" t="str">
        <f>IF(OR(H1956="",S1956=""),"",S1956-(SUM(L1956,M1956)*INDEX(D.1[Đơn giá],MATCH(H1956,D.1[Tên sản phẩm],0))))</f>
        <v/>
      </c>
      <c r="AG1956" s="90" t="str">
        <f t="shared" ca="1" si="455"/>
        <v/>
      </c>
      <c r="AH1956" s="90"/>
    </row>
    <row r="1957" spans="2:34" ht="27.75" customHeight="1" x14ac:dyDescent="0.2">
      <c r="B1957" s="154">
        <f t="shared" si="456"/>
        <v>1954</v>
      </c>
      <c r="C1957" s="155" t="str">
        <f t="shared" ca="1" si="457"/>
        <v/>
      </c>
      <c r="D1957" s="156" t="str">
        <f t="shared" ca="1" si="458"/>
        <v/>
      </c>
      <c r="E1957" s="157" t="str">
        <f t="shared" ca="1" si="459"/>
        <v/>
      </c>
      <c r="F1957" s="157"/>
      <c r="G1957" s="158" t="str">
        <f t="shared" ca="1" si="460"/>
        <v/>
      </c>
      <c r="H1957" s="159"/>
      <c r="I1957" s="160" t="str">
        <f>IF(H1957="","",INDEX(D.1[Quy cách],MATCH(H1957,D.1[Tên sản phẩm],0)))</f>
        <v/>
      </c>
      <c r="J1957" s="35" t="str">
        <f>IF(H1957="","",INDEX(D.1[ĐVT],MATCH(H1957,D.1[Tên sản phẩm],0)))</f>
        <v/>
      </c>
      <c r="K1957" s="163" t="str">
        <f>IF(H1957="","",INDEX(D.1[Đơn giá bán
(Tham khảo)],MATCH(H1957,D.1[Tên sản phẩm],0)))</f>
        <v/>
      </c>
      <c r="L1957" s="162"/>
      <c r="M1957" s="159"/>
      <c r="N1957" s="159"/>
      <c r="O1957" s="159"/>
      <c r="P1957" s="163" t="str">
        <f t="shared" si="461"/>
        <v/>
      </c>
      <c r="Q1957" s="164"/>
      <c r="R1957" s="162"/>
      <c r="S1957" s="163" t="str">
        <f t="shared" si="462"/>
        <v/>
      </c>
      <c r="T1957" s="164" t="str">
        <f t="shared" ca="1" si="463"/>
        <v/>
      </c>
      <c r="U1957" s="163" t="str">
        <f t="shared" si="464"/>
        <v/>
      </c>
      <c r="V1957" s="163" t="str">
        <f ca="1">IF(AND(C1957&lt;&gt;"",C1957&lt;&gt;OFFSET(C1957,1,0)),SUMIFS(B.2[Giá có thuế],B.2[Số ĐK],C1957),"")</f>
        <v/>
      </c>
      <c r="W1957" s="159"/>
      <c r="X1957" s="161" t="str">
        <f>IF(W1957="","",'Thông Tin Chung'!$L$3)</f>
        <v/>
      </c>
      <c r="Y1957" s="163" t="str">
        <f t="shared" ca="1" si="465"/>
        <v/>
      </c>
      <c r="Z1957" s="165"/>
      <c r="AA1957" s="155" t="str">
        <f ca="1">IF(C1957="","",IF(OR(D1957&lt;NgayBatDau,D1957&gt;NgayKetThuc),"Ngày tháng phải nằm trong kỳ báo cáo",IF(AND(G1957&lt;&gt;"",COUNTIF(D.2[Tên khách hàng],G1957)=0),"Tên KH chưa khai báo trong DSKH",IF(AND(H1957&lt;&gt;"",COUNTIF(D.1[Tên sản phẩm],H1957)=0),"SP này chưa khai báo trong DSSP",""))))</f>
        <v/>
      </c>
      <c r="AB1957" s="23" t="str">
        <f t="shared" ca="1" si="451"/>
        <v/>
      </c>
      <c r="AC1957" s="23" t="str">
        <f t="shared" ca="1" si="452"/>
        <v/>
      </c>
      <c r="AD1957" s="23" t="str">
        <f t="shared" ca="1" si="453"/>
        <v/>
      </c>
      <c r="AE1957" s="68" t="str">
        <f t="shared" ca="1" si="454"/>
        <v/>
      </c>
      <c r="AF1957" s="69" t="str">
        <f>IF(OR(H1957="",S1957=""),"",S1957-(SUM(L1957,M1957)*INDEX(D.1[Đơn giá],MATCH(H1957,D.1[Tên sản phẩm],0))))</f>
        <v/>
      </c>
      <c r="AG1957" s="90" t="str">
        <f t="shared" ca="1" si="455"/>
        <v/>
      </c>
      <c r="AH1957" s="90"/>
    </row>
    <row r="1958" spans="2:34" ht="27.75" customHeight="1" x14ac:dyDescent="0.2">
      <c r="B1958" s="154">
        <f t="shared" si="456"/>
        <v>1955</v>
      </c>
      <c r="C1958" s="155" t="str">
        <f t="shared" ca="1" si="457"/>
        <v/>
      </c>
      <c r="D1958" s="156" t="str">
        <f t="shared" ca="1" si="458"/>
        <v/>
      </c>
      <c r="E1958" s="157" t="str">
        <f t="shared" ca="1" si="459"/>
        <v/>
      </c>
      <c r="F1958" s="157"/>
      <c r="G1958" s="158" t="str">
        <f t="shared" ca="1" si="460"/>
        <v/>
      </c>
      <c r="H1958" s="159"/>
      <c r="I1958" s="160" t="str">
        <f>IF(H1958="","",INDEX(D.1[Quy cách],MATCH(H1958,D.1[Tên sản phẩm],0)))</f>
        <v/>
      </c>
      <c r="J1958" s="35" t="str">
        <f>IF(H1958="","",INDEX(D.1[ĐVT],MATCH(H1958,D.1[Tên sản phẩm],0)))</f>
        <v/>
      </c>
      <c r="K1958" s="163" t="str">
        <f>IF(H1958="","",INDEX(D.1[Đơn giá bán
(Tham khảo)],MATCH(H1958,D.1[Tên sản phẩm],0)))</f>
        <v/>
      </c>
      <c r="L1958" s="162"/>
      <c r="M1958" s="159"/>
      <c r="N1958" s="159"/>
      <c r="O1958" s="159"/>
      <c r="P1958" s="163" t="str">
        <f t="shared" si="461"/>
        <v/>
      </c>
      <c r="Q1958" s="164"/>
      <c r="R1958" s="162"/>
      <c r="S1958" s="163" t="str">
        <f t="shared" si="462"/>
        <v/>
      </c>
      <c r="T1958" s="164" t="str">
        <f t="shared" ca="1" si="463"/>
        <v/>
      </c>
      <c r="U1958" s="163" t="str">
        <f t="shared" si="464"/>
        <v/>
      </c>
      <c r="V1958" s="163" t="str">
        <f ca="1">IF(AND(C1958&lt;&gt;"",C1958&lt;&gt;OFFSET(C1958,1,0)),SUMIFS(B.2[Giá có thuế],B.2[Số ĐK],C1958),"")</f>
        <v/>
      </c>
      <c r="W1958" s="159"/>
      <c r="X1958" s="161" t="str">
        <f>IF(W1958="","",'Thông Tin Chung'!$L$3)</f>
        <v/>
      </c>
      <c r="Y1958" s="163" t="str">
        <f t="shared" ca="1" si="465"/>
        <v/>
      </c>
      <c r="Z1958" s="165"/>
      <c r="AA1958" s="155" t="str">
        <f ca="1">IF(C1958="","",IF(OR(D1958&lt;NgayBatDau,D1958&gt;NgayKetThuc),"Ngày tháng phải nằm trong kỳ báo cáo",IF(AND(G1958&lt;&gt;"",COUNTIF(D.2[Tên khách hàng],G1958)=0),"Tên KH chưa khai báo trong DSKH",IF(AND(H1958&lt;&gt;"",COUNTIF(D.1[Tên sản phẩm],H1958)=0),"SP này chưa khai báo trong DSSP",""))))</f>
        <v/>
      </c>
      <c r="AB1958" s="23" t="str">
        <f t="shared" ca="1" si="451"/>
        <v/>
      </c>
      <c r="AC1958" s="23" t="str">
        <f t="shared" ca="1" si="452"/>
        <v/>
      </c>
      <c r="AD1958" s="23" t="str">
        <f t="shared" ca="1" si="453"/>
        <v/>
      </c>
      <c r="AE1958" s="68" t="str">
        <f t="shared" ca="1" si="454"/>
        <v/>
      </c>
      <c r="AF1958" s="69" t="str">
        <f>IF(OR(H1958="",S1958=""),"",S1958-(SUM(L1958,M1958)*INDEX(D.1[Đơn giá],MATCH(H1958,D.1[Tên sản phẩm],0))))</f>
        <v/>
      </c>
      <c r="AG1958" s="90" t="str">
        <f t="shared" ca="1" si="455"/>
        <v/>
      </c>
      <c r="AH1958" s="90"/>
    </row>
    <row r="1959" spans="2:34" ht="27.75" customHeight="1" x14ac:dyDescent="0.2">
      <c r="B1959" s="154">
        <f t="shared" si="456"/>
        <v>1956</v>
      </c>
      <c r="C1959" s="155" t="str">
        <f t="shared" ca="1" si="457"/>
        <v/>
      </c>
      <c r="D1959" s="156" t="str">
        <f t="shared" ca="1" si="458"/>
        <v/>
      </c>
      <c r="E1959" s="157" t="str">
        <f t="shared" ca="1" si="459"/>
        <v/>
      </c>
      <c r="F1959" s="157"/>
      <c r="G1959" s="158" t="str">
        <f t="shared" ca="1" si="460"/>
        <v/>
      </c>
      <c r="H1959" s="159"/>
      <c r="I1959" s="160" t="str">
        <f>IF(H1959="","",INDEX(D.1[Quy cách],MATCH(H1959,D.1[Tên sản phẩm],0)))</f>
        <v/>
      </c>
      <c r="J1959" s="35" t="str">
        <f>IF(H1959="","",INDEX(D.1[ĐVT],MATCH(H1959,D.1[Tên sản phẩm],0)))</f>
        <v/>
      </c>
      <c r="K1959" s="163" t="str">
        <f>IF(H1959="","",INDEX(D.1[Đơn giá bán
(Tham khảo)],MATCH(H1959,D.1[Tên sản phẩm],0)))</f>
        <v/>
      </c>
      <c r="L1959" s="162"/>
      <c r="M1959" s="159"/>
      <c r="N1959" s="159"/>
      <c r="O1959" s="159"/>
      <c r="P1959" s="163" t="str">
        <f t="shared" si="461"/>
        <v/>
      </c>
      <c r="Q1959" s="164"/>
      <c r="R1959" s="162"/>
      <c r="S1959" s="163" t="str">
        <f t="shared" si="462"/>
        <v/>
      </c>
      <c r="T1959" s="164" t="str">
        <f t="shared" ca="1" si="463"/>
        <v/>
      </c>
      <c r="U1959" s="163" t="str">
        <f t="shared" si="464"/>
        <v/>
      </c>
      <c r="V1959" s="163" t="str">
        <f ca="1">IF(AND(C1959&lt;&gt;"",C1959&lt;&gt;OFFSET(C1959,1,0)),SUMIFS(B.2[Giá có thuế],B.2[Số ĐK],C1959),"")</f>
        <v/>
      </c>
      <c r="W1959" s="159"/>
      <c r="X1959" s="161" t="str">
        <f>IF(W1959="","",'Thông Tin Chung'!$L$3)</f>
        <v/>
      </c>
      <c r="Y1959" s="163" t="str">
        <f t="shared" ca="1" si="465"/>
        <v/>
      </c>
      <c r="Z1959" s="165"/>
      <c r="AA1959" s="155" t="str">
        <f ca="1">IF(C1959="","",IF(OR(D1959&lt;NgayBatDau,D1959&gt;NgayKetThuc),"Ngày tháng phải nằm trong kỳ báo cáo",IF(AND(G1959&lt;&gt;"",COUNTIF(D.2[Tên khách hàng],G1959)=0),"Tên KH chưa khai báo trong DSKH",IF(AND(H1959&lt;&gt;"",COUNTIF(D.1[Tên sản phẩm],H1959)=0),"SP này chưa khai báo trong DSSP",""))))</f>
        <v/>
      </c>
      <c r="AB1959" s="23" t="str">
        <f t="shared" ca="1" si="451"/>
        <v/>
      </c>
      <c r="AC1959" s="23" t="str">
        <f t="shared" ca="1" si="452"/>
        <v/>
      </c>
      <c r="AD1959" s="23" t="str">
        <f t="shared" ca="1" si="453"/>
        <v/>
      </c>
      <c r="AE1959" s="68" t="str">
        <f t="shared" ca="1" si="454"/>
        <v/>
      </c>
      <c r="AF1959" s="69" t="str">
        <f>IF(OR(H1959="",S1959=""),"",S1959-(SUM(L1959,M1959)*INDEX(D.1[Đơn giá],MATCH(H1959,D.1[Tên sản phẩm],0))))</f>
        <v/>
      </c>
      <c r="AG1959" s="90" t="str">
        <f t="shared" ca="1" si="455"/>
        <v/>
      </c>
      <c r="AH1959" s="90"/>
    </row>
    <row r="1960" spans="2:34" ht="27.75" customHeight="1" x14ac:dyDescent="0.2">
      <c r="B1960" s="154">
        <f t="shared" si="456"/>
        <v>1957</v>
      </c>
      <c r="C1960" s="155" t="str">
        <f t="shared" ca="1" si="457"/>
        <v/>
      </c>
      <c r="D1960" s="156" t="str">
        <f t="shared" ca="1" si="458"/>
        <v/>
      </c>
      <c r="E1960" s="157" t="str">
        <f t="shared" ca="1" si="459"/>
        <v/>
      </c>
      <c r="F1960" s="157"/>
      <c r="G1960" s="158" t="str">
        <f t="shared" ca="1" si="460"/>
        <v/>
      </c>
      <c r="H1960" s="159"/>
      <c r="I1960" s="160" t="str">
        <f>IF(H1960="","",INDEX(D.1[Quy cách],MATCH(H1960,D.1[Tên sản phẩm],0)))</f>
        <v/>
      </c>
      <c r="J1960" s="35" t="str">
        <f>IF(H1960="","",INDEX(D.1[ĐVT],MATCH(H1960,D.1[Tên sản phẩm],0)))</f>
        <v/>
      </c>
      <c r="K1960" s="163" t="str">
        <f>IF(H1960="","",INDEX(D.1[Đơn giá bán
(Tham khảo)],MATCH(H1960,D.1[Tên sản phẩm],0)))</f>
        <v/>
      </c>
      <c r="L1960" s="162"/>
      <c r="M1960" s="159"/>
      <c r="N1960" s="159"/>
      <c r="O1960" s="159"/>
      <c r="P1960" s="163" t="str">
        <f t="shared" si="461"/>
        <v/>
      </c>
      <c r="Q1960" s="164"/>
      <c r="R1960" s="162"/>
      <c r="S1960" s="163" t="str">
        <f t="shared" si="462"/>
        <v/>
      </c>
      <c r="T1960" s="164" t="str">
        <f t="shared" ca="1" si="463"/>
        <v/>
      </c>
      <c r="U1960" s="163" t="str">
        <f t="shared" si="464"/>
        <v/>
      </c>
      <c r="V1960" s="163" t="str">
        <f ca="1">IF(AND(C1960&lt;&gt;"",C1960&lt;&gt;OFFSET(C1960,1,0)),SUMIFS(B.2[Giá có thuế],B.2[Số ĐK],C1960),"")</f>
        <v/>
      </c>
      <c r="W1960" s="159"/>
      <c r="X1960" s="161" t="str">
        <f>IF(W1960="","",'Thông Tin Chung'!$L$3)</f>
        <v/>
      </c>
      <c r="Y1960" s="163" t="str">
        <f t="shared" ca="1" si="465"/>
        <v/>
      </c>
      <c r="Z1960" s="165"/>
      <c r="AA1960" s="155" t="str">
        <f ca="1">IF(C1960="","",IF(OR(D1960&lt;NgayBatDau,D1960&gt;NgayKetThuc),"Ngày tháng phải nằm trong kỳ báo cáo",IF(AND(G1960&lt;&gt;"",COUNTIF(D.2[Tên khách hàng],G1960)=0),"Tên KH chưa khai báo trong DSKH",IF(AND(H1960&lt;&gt;"",COUNTIF(D.1[Tên sản phẩm],H1960)=0),"SP này chưa khai báo trong DSSP",""))))</f>
        <v/>
      </c>
      <c r="AB1960" s="23" t="str">
        <f t="shared" ca="1" si="451"/>
        <v/>
      </c>
      <c r="AC1960" s="23" t="str">
        <f t="shared" ca="1" si="452"/>
        <v/>
      </c>
      <c r="AD1960" s="23" t="str">
        <f t="shared" ca="1" si="453"/>
        <v/>
      </c>
      <c r="AE1960" s="68" t="str">
        <f t="shared" ca="1" si="454"/>
        <v/>
      </c>
      <c r="AF1960" s="69" t="str">
        <f>IF(OR(H1960="",S1960=""),"",S1960-(SUM(L1960,M1960)*INDEX(D.1[Đơn giá],MATCH(H1960,D.1[Tên sản phẩm],0))))</f>
        <v/>
      </c>
      <c r="AG1960" s="90" t="str">
        <f t="shared" ca="1" si="455"/>
        <v/>
      </c>
      <c r="AH1960" s="90"/>
    </row>
    <row r="1961" spans="2:34" ht="27.75" customHeight="1" x14ac:dyDescent="0.2">
      <c r="B1961" s="154">
        <f t="shared" si="456"/>
        <v>1958</v>
      </c>
      <c r="C1961" s="155" t="str">
        <f t="shared" ca="1" si="457"/>
        <v/>
      </c>
      <c r="D1961" s="156" t="str">
        <f t="shared" ca="1" si="458"/>
        <v/>
      </c>
      <c r="E1961" s="157" t="str">
        <f t="shared" ca="1" si="459"/>
        <v/>
      </c>
      <c r="F1961" s="157"/>
      <c r="G1961" s="158" t="str">
        <f t="shared" ca="1" si="460"/>
        <v/>
      </c>
      <c r="H1961" s="159"/>
      <c r="I1961" s="160" t="str">
        <f>IF(H1961="","",INDEX(D.1[Quy cách],MATCH(H1961,D.1[Tên sản phẩm],0)))</f>
        <v/>
      </c>
      <c r="J1961" s="35" t="str">
        <f>IF(H1961="","",INDEX(D.1[ĐVT],MATCH(H1961,D.1[Tên sản phẩm],0)))</f>
        <v/>
      </c>
      <c r="K1961" s="163" t="str">
        <f>IF(H1961="","",INDEX(D.1[Đơn giá bán
(Tham khảo)],MATCH(H1961,D.1[Tên sản phẩm],0)))</f>
        <v/>
      </c>
      <c r="L1961" s="162"/>
      <c r="M1961" s="159"/>
      <c r="N1961" s="159"/>
      <c r="O1961" s="159"/>
      <c r="P1961" s="163" t="str">
        <f t="shared" si="461"/>
        <v/>
      </c>
      <c r="Q1961" s="164"/>
      <c r="R1961" s="162"/>
      <c r="S1961" s="163" t="str">
        <f t="shared" si="462"/>
        <v/>
      </c>
      <c r="T1961" s="164" t="str">
        <f t="shared" ca="1" si="463"/>
        <v/>
      </c>
      <c r="U1961" s="163" t="str">
        <f t="shared" si="464"/>
        <v/>
      </c>
      <c r="V1961" s="163" t="str">
        <f ca="1">IF(AND(C1961&lt;&gt;"",C1961&lt;&gt;OFFSET(C1961,1,0)),SUMIFS(B.2[Giá có thuế],B.2[Số ĐK],C1961),"")</f>
        <v/>
      </c>
      <c r="W1961" s="159"/>
      <c r="X1961" s="161" t="str">
        <f>IF(W1961="","",'Thông Tin Chung'!$L$3)</f>
        <v/>
      </c>
      <c r="Y1961" s="163" t="str">
        <f t="shared" ca="1" si="465"/>
        <v/>
      </c>
      <c r="Z1961" s="165"/>
      <c r="AA1961" s="155" t="str">
        <f ca="1">IF(C1961="","",IF(OR(D1961&lt;NgayBatDau,D1961&gt;NgayKetThuc),"Ngày tháng phải nằm trong kỳ báo cáo",IF(AND(G1961&lt;&gt;"",COUNTIF(D.2[Tên khách hàng],G1961)=0),"Tên KH chưa khai báo trong DSKH",IF(AND(H1961&lt;&gt;"",COUNTIF(D.1[Tên sản phẩm],H1961)=0),"SP này chưa khai báo trong DSSP",""))))</f>
        <v/>
      </c>
      <c r="AB1961" s="23" t="str">
        <f t="shared" ca="1" si="451"/>
        <v/>
      </c>
      <c r="AC1961" s="23" t="str">
        <f t="shared" ca="1" si="452"/>
        <v/>
      </c>
      <c r="AD1961" s="23" t="str">
        <f t="shared" ca="1" si="453"/>
        <v/>
      </c>
      <c r="AE1961" s="68" t="str">
        <f t="shared" ca="1" si="454"/>
        <v/>
      </c>
      <c r="AF1961" s="69" t="str">
        <f>IF(OR(H1961="",S1961=""),"",S1961-(SUM(L1961,M1961)*INDEX(D.1[Đơn giá],MATCH(H1961,D.1[Tên sản phẩm],0))))</f>
        <v/>
      </c>
      <c r="AG1961" s="90" t="str">
        <f t="shared" ca="1" si="455"/>
        <v/>
      </c>
      <c r="AH1961" s="90"/>
    </row>
    <row r="1962" spans="2:34" ht="27.75" customHeight="1" x14ac:dyDescent="0.2">
      <c r="B1962" s="154">
        <f t="shared" si="456"/>
        <v>1959</v>
      </c>
      <c r="C1962" s="155" t="str">
        <f t="shared" ca="1" si="457"/>
        <v/>
      </c>
      <c r="D1962" s="156" t="str">
        <f t="shared" ca="1" si="458"/>
        <v/>
      </c>
      <c r="E1962" s="157" t="str">
        <f t="shared" ca="1" si="459"/>
        <v/>
      </c>
      <c r="F1962" s="157"/>
      <c r="G1962" s="158" t="str">
        <f t="shared" ca="1" si="460"/>
        <v/>
      </c>
      <c r="H1962" s="159"/>
      <c r="I1962" s="160" t="str">
        <f>IF(H1962="","",INDEX(D.1[Quy cách],MATCH(H1962,D.1[Tên sản phẩm],0)))</f>
        <v/>
      </c>
      <c r="J1962" s="35" t="str">
        <f>IF(H1962="","",INDEX(D.1[ĐVT],MATCH(H1962,D.1[Tên sản phẩm],0)))</f>
        <v/>
      </c>
      <c r="K1962" s="163" t="str">
        <f>IF(H1962="","",INDEX(D.1[Đơn giá bán
(Tham khảo)],MATCH(H1962,D.1[Tên sản phẩm],0)))</f>
        <v/>
      </c>
      <c r="L1962" s="162"/>
      <c r="M1962" s="159"/>
      <c r="N1962" s="159"/>
      <c r="O1962" s="159"/>
      <c r="P1962" s="163" t="str">
        <f t="shared" si="461"/>
        <v/>
      </c>
      <c r="Q1962" s="164"/>
      <c r="R1962" s="162"/>
      <c r="S1962" s="163" t="str">
        <f t="shared" si="462"/>
        <v/>
      </c>
      <c r="T1962" s="164" t="str">
        <f t="shared" ca="1" si="463"/>
        <v/>
      </c>
      <c r="U1962" s="163" t="str">
        <f t="shared" si="464"/>
        <v/>
      </c>
      <c r="V1962" s="163" t="str">
        <f ca="1">IF(AND(C1962&lt;&gt;"",C1962&lt;&gt;OFFSET(C1962,1,0)),SUMIFS(B.2[Giá có thuế],B.2[Số ĐK],C1962),"")</f>
        <v/>
      </c>
      <c r="W1962" s="159"/>
      <c r="X1962" s="161" t="str">
        <f>IF(W1962="","",'Thông Tin Chung'!$L$3)</f>
        <v/>
      </c>
      <c r="Y1962" s="163" t="str">
        <f t="shared" ca="1" si="465"/>
        <v/>
      </c>
      <c r="Z1962" s="165"/>
      <c r="AA1962" s="155" t="str">
        <f ca="1">IF(C1962="","",IF(OR(D1962&lt;NgayBatDau,D1962&gt;NgayKetThuc),"Ngày tháng phải nằm trong kỳ báo cáo",IF(AND(G1962&lt;&gt;"",COUNTIF(D.2[Tên khách hàng],G1962)=0),"Tên KH chưa khai báo trong DSKH",IF(AND(H1962&lt;&gt;"",COUNTIF(D.1[Tên sản phẩm],H1962)=0),"SP này chưa khai báo trong DSSP",""))))</f>
        <v/>
      </c>
      <c r="AB1962" s="23" t="str">
        <f t="shared" ca="1" si="451"/>
        <v/>
      </c>
      <c r="AC1962" s="23" t="str">
        <f t="shared" ca="1" si="452"/>
        <v/>
      </c>
      <c r="AD1962" s="23" t="str">
        <f t="shared" ca="1" si="453"/>
        <v/>
      </c>
      <c r="AE1962" s="68" t="str">
        <f t="shared" ca="1" si="454"/>
        <v/>
      </c>
      <c r="AF1962" s="69" t="str">
        <f>IF(OR(H1962="",S1962=""),"",S1962-(SUM(L1962,M1962)*INDEX(D.1[Đơn giá],MATCH(H1962,D.1[Tên sản phẩm],0))))</f>
        <v/>
      </c>
      <c r="AG1962" s="90" t="str">
        <f t="shared" ca="1" si="455"/>
        <v/>
      </c>
      <c r="AH1962" s="90"/>
    </row>
    <row r="1963" spans="2:34" ht="27.75" customHeight="1" x14ac:dyDescent="0.2">
      <c r="B1963" s="154">
        <f t="shared" si="456"/>
        <v>1960</v>
      </c>
      <c r="C1963" s="155" t="str">
        <f t="shared" ca="1" si="457"/>
        <v/>
      </c>
      <c r="D1963" s="156" t="str">
        <f t="shared" ca="1" si="458"/>
        <v/>
      </c>
      <c r="E1963" s="157" t="str">
        <f t="shared" ca="1" si="459"/>
        <v/>
      </c>
      <c r="F1963" s="157"/>
      <c r="G1963" s="158" t="str">
        <f t="shared" ca="1" si="460"/>
        <v/>
      </c>
      <c r="H1963" s="159"/>
      <c r="I1963" s="160" t="str">
        <f>IF(H1963="","",INDEX(D.1[Quy cách],MATCH(H1963,D.1[Tên sản phẩm],0)))</f>
        <v/>
      </c>
      <c r="J1963" s="35" t="str">
        <f>IF(H1963="","",INDEX(D.1[ĐVT],MATCH(H1963,D.1[Tên sản phẩm],0)))</f>
        <v/>
      </c>
      <c r="K1963" s="163" t="str">
        <f>IF(H1963="","",INDEX(D.1[Đơn giá bán
(Tham khảo)],MATCH(H1963,D.1[Tên sản phẩm],0)))</f>
        <v/>
      </c>
      <c r="L1963" s="162"/>
      <c r="M1963" s="159"/>
      <c r="N1963" s="159"/>
      <c r="O1963" s="159"/>
      <c r="P1963" s="163" t="str">
        <f t="shared" si="461"/>
        <v/>
      </c>
      <c r="Q1963" s="164"/>
      <c r="R1963" s="162"/>
      <c r="S1963" s="163" t="str">
        <f t="shared" si="462"/>
        <v/>
      </c>
      <c r="T1963" s="164" t="str">
        <f t="shared" ca="1" si="463"/>
        <v/>
      </c>
      <c r="U1963" s="163" t="str">
        <f t="shared" si="464"/>
        <v/>
      </c>
      <c r="V1963" s="163" t="str">
        <f ca="1">IF(AND(C1963&lt;&gt;"",C1963&lt;&gt;OFFSET(C1963,1,0)),SUMIFS(B.2[Giá có thuế],B.2[Số ĐK],C1963),"")</f>
        <v/>
      </c>
      <c r="W1963" s="159"/>
      <c r="X1963" s="161" t="str">
        <f>IF(W1963="","",'Thông Tin Chung'!$L$3)</f>
        <v/>
      </c>
      <c r="Y1963" s="163" t="str">
        <f t="shared" ca="1" si="465"/>
        <v/>
      </c>
      <c r="Z1963" s="165"/>
      <c r="AA1963" s="155" t="str">
        <f ca="1">IF(C1963="","",IF(OR(D1963&lt;NgayBatDau,D1963&gt;NgayKetThuc),"Ngày tháng phải nằm trong kỳ báo cáo",IF(AND(G1963&lt;&gt;"",COUNTIF(D.2[Tên khách hàng],G1963)=0),"Tên KH chưa khai báo trong DSKH",IF(AND(H1963&lt;&gt;"",COUNTIF(D.1[Tên sản phẩm],H1963)=0),"SP này chưa khai báo trong DSSP",""))))</f>
        <v/>
      </c>
      <c r="AB1963" s="23" t="str">
        <f t="shared" ca="1" si="451"/>
        <v/>
      </c>
      <c r="AC1963" s="23" t="str">
        <f t="shared" ca="1" si="452"/>
        <v/>
      </c>
      <c r="AD1963" s="23" t="str">
        <f t="shared" ca="1" si="453"/>
        <v/>
      </c>
      <c r="AE1963" s="68" t="str">
        <f t="shared" ca="1" si="454"/>
        <v/>
      </c>
      <c r="AF1963" s="69" t="str">
        <f>IF(OR(H1963="",S1963=""),"",S1963-(SUM(L1963,M1963)*INDEX(D.1[Đơn giá],MATCH(H1963,D.1[Tên sản phẩm],0))))</f>
        <v/>
      </c>
      <c r="AG1963" s="90" t="str">
        <f t="shared" ca="1" si="455"/>
        <v/>
      </c>
      <c r="AH1963" s="90"/>
    </row>
    <row r="1964" spans="2:34" ht="27.75" customHeight="1" x14ac:dyDescent="0.2">
      <c r="B1964" s="154">
        <f t="shared" si="456"/>
        <v>1961</v>
      </c>
      <c r="C1964" s="155" t="str">
        <f t="shared" ca="1" si="457"/>
        <v/>
      </c>
      <c r="D1964" s="156" t="str">
        <f t="shared" ca="1" si="458"/>
        <v/>
      </c>
      <c r="E1964" s="157" t="str">
        <f t="shared" ca="1" si="459"/>
        <v/>
      </c>
      <c r="F1964" s="157"/>
      <c r="G1964" s="158" t="str">
        <f t="shared" ca="1" si="460"/>
        <v/>
      </c>
      <c r="H1964" s="159"/>
      <c r="I1964" s="160" t="str">
        <f>IF(H1964="","",INDEX(D.1[Quy cách],MATCH(H1964,D.1[Tên sản phẩm],0)))</f>
        <v/>
      </c>
      <c r="J1964" s="35" t="str">
        <f>IF(H1964="","",INDEX(D.1[ĐVT],MATCH(H1964,D.1[Tên sản phẩm],0)))</f>
        <v/>
      </c>
      <c r="K1964" s="163" t="str">
        <f>IF(H1964="","",INDEX(D.1[Đơn giá bán
(Tham khảo)],MATCH(H1964,D.1[Tên sản phẩm],0)))</f>
        <v/>
      </c>
      <c r="L1964" s="162"/>
      <c r="M1964" s="159"/>
      <c r="N1964" s="159"/>
      <c r="O1964" s="159"/>
      <c r="P1964" s="163" t="str">
        <f t="shared" si="461"/>
        <v/>
      </c>
      <c r="Q1964" s="164"/>
      <c r="R1964" s="162"/>
      <c r="S1964" s="163" t="str">
        <f t="shared" si="462"/>
        <v/>
      </c>
      <c r="T1964" s="164" t="str">
        <f t="shared" ca="1" si="463"/>
        <v/>
      </c>
      <c r="U1964" s="163" t="str">
        <f t="shared" si="464"/>
        <v/>
      </c>
      <c r="V1964" s="163" t="str">
        <f ca="1">IF(AND(C1964&lt;&gt;"",C1964&lt;&gt;OFFSET(C1964,1,0)),SUMIFS(B.2[Giá có thuế],B.2[Số ĐK],C1964),"")</f>
        <v/>
      </c>
      <c r="W1964" s="159"/>
      <c r="X1964" s="161" t="str">
        <f>IF(W1964="","",'Thông Tin Chung'!$L$3)</f>
        <v/>
      </c>
      <c r="Y1964" s="163" t="str">
        <f t="shared" ca="1" si="465"/>
        <v/>
      </c>
      <c r="Z1964" s="165"/>
      <c r="AA1964" s="155" t="str">
        <f ca="1">IF(C1964="","",IF(OR(D1964&lt;NgayBatDau,D1964&gt;NgayKetThuc),"Ngày tháng phải nằm trong kỳ báo cáo",IF(AND(G1964&lt;&gt;"",COUNTIF(D.2[Tên khách hàng],G1964)=0),"Tên KH chưa khai báo trong DSKH",IF(AND(H1964&lt;&gt;"",COUNTIF(D.1[Tên sản phẩm],H1964)=0),"SP này chưa khai báo trong DSSP",""))))</f>
        <v/>
      </c>
      <c r="AB1964" s="23" t="str">
        <f t="shared" ca="1" si="451"/>
        <v/>
      </c>
      <c r="AC1964" s="23" t="str">
        <f t="shared" ca="1" si="452"/>
        <v/>
      </c>
      <c r="AD1964" s="23" t="str">
        <f t="shared" ca="1" si="453"/>
        <v/>
      </c>
      <c r="AE1964" s="68" t="str">
        <f t="shared" ca="1" si="454"/>
        <v/>
      </c>
      <c r="AF1964" s="69" t="str">
        <f>IF(OR(H1964="",S1964=""),"",S1964-(SUM(L1964,M1964)*INDEX(D.1[Đơn giá],MATCH(H1964,D.1[Tên sản phẩm],0))))</f>
        <v/>
      </c>
      <c r="AG1964" s="90" t="str">
        <f t="shared" ca="1" si="455"/>
        <v/>
      </c>
      <c r="AH1964" s="90"/>
    </row>
    <row r="1965" spans="2:34" ht="27.75" customHeight="1" x14ac:dyDescent="0.2">
      <c r="B1965" s="154">
        <f t="shared" si="456"/>
        <v>1962</v>
      </c>
      <c r="C1965" s="155" t="str">
        <f t="shared" ca="1" si="457"/>
        <v/>
      </c>
      <c r="D1965" s="156" t="str">
        <f t="shared" ca="1" si="458"/>
        <v/>
      </c>
      <c r="E1965" s="157" t="str">
        <f t="shared" ca="1" si="459"/>
        <v/>
      </c>
      <c r="F1965" s="157"/>
      <c r="G1965" s="158" t="str">
        <f t="shared" ca="1" si="460"/>
        <v/>
      </c>
      <c r="H1965" s="159"/>
      <c r="I1965" s="160" t="str">
        <f>IF(H1965="","",INDEX(D.1[Quy cách],MATCH(H1965,D.1[Tên sản phẩm],0)))</f>
        <v/>
      </c>
      <c r="J1965" s="35" t="str">
        <f>IF(H1965="","",INDEX(D.1[ĐVT],MATCH(H1965,D.1[Tên sản phẩm],0)))</f>
        <v/>
      </c>
      <c r="K1965" s="163" t="str">
        <f>IF(H1965="","",INDEX(D.1[Đơn giá bán
(Tham khảo)],MATCH(H1965,D.1[Tên sản phẩm],0)))</f>
        <v/>
      </c>
      <c r="L1965" s="162"/>
      <c r="M1965" s="159"/>
      <c r="N1965" s="159"/>
      <c r="O1965" s="159"/>
      <c r="P1965" s="163" t="str">
        <f t="shared" si="461"/>
        <v/>
      </c>
      <c r="Q1965" s="164"/>
      <c r="R1965" s="162"/>
      <c r="S1965" s="163" t="str">
        <f t="shared" si="462"/>
        <v/>
      </c>
      <c r="T1965" s="164" t="str">
        <f t="shared" ca="1" si="463"/>
        <v/>
      </c>
      <c r="U1965" s="163" t="str">
        <f t="shared" si="464"/>
        <v/>
      </c>
      <c r="V1965" s="163" t="str">
        <f ca="1">IF(AND(C1965&lt;&gt;"",C1965&lt;&gt;OFFSET(C1965,1,0)),SUMIFS(B.2[Giá có thuế],B.2[Số ĐK],C1965),"")</f>
        <v/>
      </c>
      <c r="W1965" s="159"/>
      <c r="X1965" s="161" t="str">
        <f>IF(W1965="","",'Thông Tin Chung'!$L$3)</f>
        <v/>
      </c>
      <c r="Y1965" s="163" t="str">
        <f t="shared" ca="1" si="465"/>
        <v/>
      </c>
      <c r="Z1965" s="165"/>
      <c r="AA1965" s="155" t="str">
        <f ca="1">IF(C1965="","",IF(OR(D1965&lt;NgayBatDau,D1965&gt;NgayKetThuc),"Ngày tháng phải nằm trong kỳ báo cáo",IF(AND(G1965&lt;&gt;"",COUNTIF(D.2[Tên khách hàng],G1965)=0),"Tên KH chưa khai báo trong DSKH",IF(AND(H1965&lt;&gt;"",COUNTIF(D.1[Tên sản phẩm],H1965)=0),"SP này chưa khai báo trong DSSP",""))))</f>
        <v/>
      </c>
      <c r="AB1965" s="23" t="str">
        <f t="shared" ca="1" si="451"/>
        <v/>
      </c>
      <c r="AC1965" s="23" t="str">
        <f t="shared" ca="1" si="452"/>
        <v/>
      </c>
      <c r="AD1965" s="23" t="str">
        <f t="shared" ca="1" si="453"/>
        <v/>
      </c>
      <c r="AE1965" s="68" t="str">
        <f t="shared" ca="1" si="454"/>
        <v/>
      </c>
      <c r="AF1965" s="69" t="str">
        <f>IF(OR(H1965="",S1965=""),"",S1965-(SUM(L1965,M1965)*INDEX(D.1[Đơn giá],MATCH(H1965,D.1[Tên sản phẩm],0))))</f>
        <v/>
      </c>
      <c r="AG1965" s="90" t="str">
        <f t="shared" ca="1" si="455"/>
        <v/>
      </c>
      <c r="AH1965" s="90"/>
    </row>
    <row r="1966" spans="2:34" ht="27.75" customHeight="1" x14ac:dyDescent="0.2">
      <c r="B1966" s="154">
        <f t="shared" si="456"/>
        <v>1963</v>
      </c>
      <c r="C1966" s="155" t="str">
        <f t="shared" ca="1" si="457"/>
        <v/>
      </c>
      <c r="D1966" s="156" t="str">
        <f t="shared" ca="1" si="458"/>
        <v/>
      </c>
      <c r="E1966" s="157" t="str">
        <f t="shared" ca="1" si="459"/>
        <v/>
      </c>
      <c r="F1966" s="157"/>
      <c r="G1966" s="158" t="str">
        <f t="shared" ca="1" si="460"/>
        <v/>
      </c>
      <c r="H1966" s="159"/>
      <c r="I1966" s="160" t="str">
        <f>IF(H1966="","",INDEX(D.1[Quy cách],MATCH(H1966,D.1[Tên sản phẩm],0)))</f>
        <v/>
      </c>
      <c r="J1966" s="35" t="str">
        <f>IF(H1966="","",INDEX(D.1[ĐVT],MATCH(H1966,D.1[Tên sản phẩm],0)))</f>
        <v/>
      </c>
      <c r="K1966" s="163" t="str">
        <f>IF(H1966="","",INDEX(D.1[Đơn giá bán
(Tham khảo)],MATCH(H1966,D.1[Tên sản phẩm],0)))</f>
        <v/>
      </c>
      <c r="L1966" s="162"/>
      <c r="M1966" s="159"/>
      <c r="N1966" s="159"/>
      <c r="O1966" s="159"/>
      <c r="P1966" s="163" t="str">
        <f t="shared" si="461"/>
        <v/>
      </c>
      <c r="Q1966" s="164"/>
      <c r="R1966" s="162"/>
      <c r="S1966" s="163" t="str">
        <f t="shared" si="462"/>
        <v/>
      </c>
      <c r="T1966" s="164" t="str">
        <f t="shared" ca="1" si="463"/>
        <v/>
      </c>
      <c r="U1966" s="163" t="str">
        <f t="shared" si="464"/>
        <v/>
      </c>
      <c r="V1966" s="163" t="str">
        <f ca="1">IF(AND(C1966&lt;&gt;"",C1966&lt;&gt;OFFSET(C1966,1,0)),SUMIFS(B.2[Giá có thuế],B.2[Số ĐK],C1966),"")</f>
        <v/>
      </c>
      <c r="W1966" s="159"/>
      <c r="X1966" s="161" t="str">
        <f>IF(W1966="","",'Thông Tin Chung'!$L$3)</f>
        <v/>
      </c>
      <c r="Y1966" s="163" t="str">
        <f t="shared" ca="1" si="465"/>
        <v/>
      </c>
      <c r="Z1966" s="165"/>
      <c r="AA1966" s="155" t="str">
        <f ca="1">IF(C1966="","",IF(OR(D1966&lt;NgayBatDau,D1966&gt;NgayKetThuc),"Ngày tháng phải nằm trong kỳ báo cáo",IF(AND(G1966&lt;&gt;"",COUNTIF(D.2[Tên khách hàng],G1966)=0),"Tên KH chưa khai báo trong DSKH",IF(AND(H1966&lt;&gt;"",COUNTIF(D.1[Tên sản phẩm],H1966)=0),"SP này chưa khai báo trong DSSP",""))))</f>
        <v/>
      </c>
      <c r="AB1966" s="23" t="str">
        <f t="shared" ca="1" si="451"/>
        <v/>
      </c>
      <c r="AC1966" s="23" t="str">
        <f t="shared" ca="1" si="452"/>
        <v/>
      </c>
      <c r="AD1966" s="23" t="str">
        <f t="shared" ca="1" si="453"/>
        <v/>
      </c>
      <c r="AE1966" s="68" t="str">
        <f t="shared" ca="1" si="454"/>
        <v/>
      </c>
      <c r="AF1966" s="69" t="str">
        <f>IF(OR(H1966="",S1966=""),"",S1966-(SUM(L1966,M1966)*INDEX(D.1[Đơn giá],MATCH(H1966,D.1[Tên sản phẩm],0))))</f>
        <v/>
      </c>
      <c r="AG1966" s="90" t="str">
        <f t="shared" ca="1" si="455"/>
        <v/>
      </c>
      <c r="AH1966" s="90"/>
    </row>
    <row r="1967" spans="2:34" ht="27.75" customHeight="1" x14ac:dyDescent="0.2">
      <c r="B1967" s="154">
        <f t="shared" si="456"/>
        <v>1964</v>
      </c>
      <c r="C1967" s="155" t="str">
        <f t="shared" ca="1" si="457"/>
        <v/>
      </c>
      <c r="D1967" s="156" t="str">
        <f t="shared" ca="1" si="458"/>
        <v/>
      </c>
      <c r="E1967" s="157" t="str">
        <f t="shared" ca="1" si="459"/>
        <v/>
      </c>
      <c r="F1967" s="157"/>
      <c r="G1967" s="158" t="str">
        <f t="shared" ca="1" si="460"/>
        <v/>
      </c>
      <c r="H1967" s="159"/>
      <c r="I1967" s="160" t="str">
        <f>IF(H1967="","",INDEX(D.1[Quy cách],MATCH(H1967,D.1[Tên sản phẩm],0)))</f>
        <v/>
      </c>
      <c r="J1967" s="35" t="str">
        <f>IF(H1967="","",INDEX(D.1[ĐVT],MATCH(H1967,D.1[Tên sản phẩm],0)))</f>
        <v/>
      </c>
      <c r="K1967" s="163" t="str">
        <f>IF(H1967="","",INDEX(D.1[Đơn giá bán
(Tham khảo)],MATCH(H1967,D.1[Tên sản phẩm],0)))</f>
        <v/>
      </c>
      <c r="L1967" s="162"/>
      <c r="M1967" s="159"/>
      <c r="N1967" s="159"/>
      <c r="O1967" s="159"/>
      <c r="P1967" s="163" t="str">
        <f t="shared" si="461"/>
        <v/>
      </c>
      <c r="Q1967" s="164"/>
      <c r="R1967" s="162"/>
      <c r="S1967" s="163" t="str">
        <f t="shared" si="462"/>
        <v/>
      </c>
      <c r="T1967" s="164" t="str">
        <f t="shared" ca="1" si="463"/>
        <v/>
      </c>
      <c r="U1967" s="163" t="str">
        <f t="shared" si="464"/>
        <v/>
      </c>
      <c r="V1967" s="163" t="str">
        <f ca="1">IF(AND(C1967&lt;&gt;"",C1967&lt;&gt;OFFSET(C1967,1,0)),SUMIFS(B.2[Giá có thuế],B.2[Số ĐK],C1967),"")</f>
        <v/>
      </c>
      <c r="W1967" s="159"/>
      <c r="X1967" s="161" t="str">
        <f>IF(W1967="","",'Thông Tin Chung'!$L$3)</f>
        <v/>
      </c>
      <c r="Y1967" s="163" t="str">
        <f t="shared" ca="1" si="465"/>
        <v/>
      </c>
      <c r="Z1967" s="165"/>
      <c r="AA1967" s="155" t="str">
        <f ca="1">IF(C1967="","",IF(OR(D1967&lt;NgayBatDau,D1967&gt;NgayKetThuc),"Ngày tháng phải nằm trong kỳ báo cáo",IF(AND(G1967&lt;&gt;"",COUNTIF(D.2[Tên khách hàng],G1967)=0),"Tên KH chưa khai báo trong DSKH",IF(AND(H1967&lt;&gt;"",COUNTIF(D.1[Tên sản phẩm],H1967)=0),"SP này chưa khai báo trong DSSP",""))))</f>
        <v/>
      </c>
      <c r="AB1967" s="23" t="str">
        <f t="shared" ca="1" si="451"/>
        <v/>
      </c>
      <c r="AC1967" s="23" t="str">
        <f t="shared" ca="1" si="452"/>
        <v/>
      </c>
      <c r="AD1967" s="23" t="str">
        <f t="shared" ca="1" si="453"/>
        <v/>
      </c>
      <c r="AE1967" s="68" t="str">
        <f t="shared" ca="1" si="454"/>
        <v/>
      </c>
      <c r="AF1967" s="69" t="str">
        <f>IF(OR(H1967="",S1967=""),"",S1967-(SUM(L1967,M1967)*INDEX(D.1[Đơn giá],MATCH(H1967,D.1[Tên sản phẩm],0))))</f>
        <v/>
      </c>
      <c r="AG1967" s="90" t="str">
        <f t="shared" ca="1" si="455"/>
        <v/>
      </c>
      <c r="AH1967" s="90"/>
    </row>
    <row r="1968" spans="2:34" ht="27.75" customHeight="1" x14ac:dyDescent="0.2">
      <c r="B1968" s="154">
        <f t="shared" si="456"/>
        <v>1965</v>
      </c>
      <c r="C1968" s="155" t="str">
        <f t="shared" ca="1" si="457"/>
        <v/>
      </c>
      <c r="D1968" s="156" t="str">
        <f t="shared" ca="1" si="458"/>
        <v/>
      </c>
      <c r="E1968" s="157" t="str">
        <f t="shared" ca="1" si="459"/>
        <v/>
      </c>
      <c r="F1968" s="157"/>
      <c r="G1968" s="158" t="str">
        <f t="shared" ca="1" si="460"/>
        <v/>
      </c>
      <c r="H1968" s="159"/>
      <c r="I1968" s="160" t="str">
        <f>IF(H1968="","",INDEX(D.1[Quy cách],MATCH(H1968,D.1[Tên sản phẩm],0)))</f>
        <v/>
      </c>
      <c r="J1968" s="35" t="str">
        <f>IF(H1968="","",INDEX(D.1[ĐVT],MATCH(H1968,D.1[Tên sản phẩm],0)))</f>
        <v/>
      </c>
      <c r="K1968" s="163" t="str">
        <f>IF(H1968="","",INDEX(D.1[Đơn giá bán
(Tham khảo)],MATCH(H1968,D.1[Tên sản phẩm],0)))</f>
        <v/>
      </c>
      <c r="L1968" s="162"/>
      <c r="M1968" s="159"/>
      <c r="N1968" s="159"/>
      <c r="O1968" s="159"/>
      <c r="P1968" s="163" t="str">
        <f t="shared" si="461"/>
        <v/>
      </c>
      <c r="Q1968" s="164"/>
      <c r="R1968" s="162"/>
      <c r="S1968" s="163" t="str">
        <f t="shared" si="462"/>
        <v/>
      </c>
      <c r="T1968" s="164" t="str">
        <f t="shared" ca="1" si="463"/>
        <v/>
      </c>
      <c r="U1968" s="163" t="str">
        <f t="shared" si="464"/>
        <v/>
      </c>
      <c r="V1968" s="163" t="str">
        <f ca="1">IF(AND(C1968&lt;&gt;"",C1968&lt;&gt;OFFSET(C1968,1,0)),SUMIFS(B.2[Giá có thuế],B.2[Số ĐK],C1968),"")</f>
        <v/>
      </c>
      <c r="W1968" s="159"/>
      <c r="X1968" s="161" t="str">
        <f>IF(W1968="","",'Thông Tin Chung'!$L$3)</f>
        <v/>
      </c>
      <c r="Y1968" s="163" t="str">
        <f t="shared" ca="1" si="465"/>
        <v/>
      </c>
      <c r="Z1968" s="165"/>
      <c r="AA1968" s="155" t="str">
        <f ca="1">IF(C1968="","",IF(OR(D1968&lt;NgayBatDau,D1968&gt;NgayKetThuc),"Ngày tháng phải nằm trong kỳ báo cáo",IF(AND(G1968&lt;&gt;"",COUNTIF(D.2[Tên khách hàng],G1968)=0),"Tên KH chưa khai báo trong DSKH",IF(AND(H1968&lt;&gt;"",COUNTIF(D.1[Tên sản phẩm],H1968)=0),"SP này chưa khai báo trong DSSP",""))))</f>
        <v/>
      </c>
      <c r="AB1968" s="23" t="str">
        <f t="shared" ca="1" si="451"/>
        <v/>
      </c>
      <c r="AC1968" s="23" t="str">
        <f t="shared" ca="1" si="452"/>
        <v/>
      </c>
      <c r="AD1968" s="23" t="str">
        <f t="shared" ca="1" si="453"/>
        <v/>
      </c>
      <c r="AE1968" s="68" t="str">
        <f t="shared" ca="1" si="454"/>
        <v/>
      </c>
      <c r="AF1968" s="69" t="str">
        <f>IF(OR(H1968="",S1968=""),"",S1968-(SUM(L1968,M1968)*INDEX(D.1[Đơn giá],MATCH(H1968,D.1[Tên sản phẩm],0))))</f>
        <v/>
      </c>
      <c r="AG1968" s="90" t="str">
        <f t="shared" ca="1" si="455"/>
        <v/>
      </c>
      <c r="AH1968" s="90"/>
    </row>
    <row r="1969" spans="2:34" ht="27.75" customHeight="1" x14ac:dyDescent="0.2">
      <c r="B1969" s="154">
        <f t="shared" si="456"/>
        <v>1966</v>
      </c>
      <c r="C1969" s="155" t="str">
        <f t="shared" ca="1" si="457"/>
        <v/>
      </c>
      <c r="D1969" s="156" t="str">
        <f t="shared" ca="1" si="458"/>
        <v/>
      </c>
      <c r="E1969" s="157" t="str">
        <f t="shared" ca="1" si="459"/>
        <v/>
      </c>
      <c r="F1969" s="157"/>
      <c r="G1969" s="158" t="str">
        <f t="shared" ca="1" si="460"/>
        <v/>
      </c>
      <c r="H1969" s="159"/>
      <c r="I1969" s="160" t="str">
        <f>IF(H1969="","",INDEX(D.1[Quy cách],MATCH(H1969,D.1[Tên sản phẩm],0)))</f>
        <v/>
      </c>
      <c r="J1969" s="35" t="str">
        <f>IF(H1969="","",INDEX(D.1[ĐVT],MATCH(H1969,D.1[Tên sản phẩm],0)))</f>
        <v/>
      </c>
      <c r="K1969" s="163" t="str">
        <f>IF(H1969="","",INDEX(D.1[Đơn giá bán
(Tham khảo)],MATCH(H1969,D.1[Tên sản phẩm],0)))</f>
        <v/>
      </c>
      <c r="L1969" s="162"/>
      <c r="M1969" s="159"/>
      <c r="N1969" s="159"/>
      <c r="O1969" s="159"/>
      <c r="P1969" s="163" t="str">
        <f t="shared" si="461"/>
        <v/>
      </c>
      <c r="Q1969" s="164"/>
      <c r="R1969" s="162"/>
      <c r="S1969" s="163" t="str">
        <f t="shared" si="462"/>
        <v/>
      </c>
      <c r="T1969" s="164" t="str">
        <f t="shared" ca="1" si="463"/>
        <v/>
      </c>
      <c r="U1969" s="163" t="str">
        <f t="shared" si="464"/>
        <v/>
      </c>
      <c r="V1969" s="163" t="str">
        <f ca="1">IF(AND(C1969&lt;&gt;"",C1969&lt;&gt;OFFSET(C1969,1,0)),SUMIFS(B.2[Giá có thuế],B.2[Số ĐK],C1969),"")</f>
        <v/>
      </c>
      <c r="W1969" s="159"/>
      <c r="X1969" s="161" t="str">
        <f>IF(W1969="","",'Thông Tin Chung'!$L$3)</f>
        <v/>
      </c>
      <c r="Y1969" s="163" t="str">
        <f t="shared" ca="1" si="465"/>
        <v/>
      </c>
      <c r="Z1969" s="165"/>
      <c r="AA1969" s="155" t="str">
        <f ca="1">IF(C1969="","",IF(OR(D1969&lt;NgayBatDau,D1969&gt;NgayKetThuc),"Ngày tháng phải nằm trong kỳ báo cáo",IF(AND(G1969&lt;&gt;"",COUNTIF(D.2[Tên khách hàng],G1969)=0),"Tên KH chưa khai báo trong DSKH",IF(AND(H1969&lt;&gt;"",COUNTIF(D.1[Tên sản phẩm],H1969)=0),"SP này chưa khai báo trong DSSP",""))))</f>
        <v/>
      </c>
      <c r="AB1969" s="23" t="str">
        <f t="shared" ca="1" si="451"/>
        <v/>
      </c>
      <c r="AC1969" s="23" t="str">
        <f t="shared" ca="1" si="452"/>
        <v/>
      </c>
      <c r="AD1969" s="23" t="str">
        <f t="shared" ca="1" si="453"/>
        <v/>
      </c>
      <c r="AE1969" s="68" t="str">
        <f t="shared" ca="1" si="454"/>
        <v/>
      </c>
      <c r="AF1969" s="69" t="str">
        <f>IF(OR(H1969="",S1969=""),"",S1969-(SUM(L1969,M1969)*INDEX(D.1[Đơn giá],MATCH(H1969,D.1[Tên sản phẩm],0))))</f>
        <v/>
      </c>
      <c r="AG1969" s="90" t="str">
        <f t="shared" ca="1" si="455"/>
        <v/>
      </c>
      <c r="AH1969" s="90"/>
    </row>
    <row r="1970" spans="2:34" ht="27.75" customHeight="1" x14ac:dyDescent="0.2">
      <c r="B1970" s="154">
        <f t="shared" si="456"/>
        <v>1967</v>
      </c>
      <c r="C1970" s="155" t="str">
        <f t="shared" ca="1" si="457"/>
        <v/>
      </c>
      <c r="D1970" s="156" t="str">
        <f t="shared" ca="1" si="458"/>
        <v/>
      </c>
      <c r="E1970" s="157" t="str">
        <f t="shared" ca="1" si="459"/>
        <v/>
      </c>
      <c r="F1970" s="157"/>
      <c r="G1970" s="158" t="str">
        <f t="shared" ca="1" si="460"/>
        <v/>
      </c>
      <c r="H1970" s="159"/>
      <c r="I1970" s="160" t="str">
        <f>IF(H1970="","",INDEX(D.1[Quy cách],MATCH(H1970,D.1[Tên sản phẩm],0)))</f>
        <v/>
      </c>
      <c r="J1970" s="35" t="str">
        <f>IF(H1970="","",INDEX(D.1[ĐVT],MATCH(H1970,D.1[Tên sản phẩm],0)))</f>
        <v/>
      </c>
      <c r="K1970" s="163" t="str">
        <f>IF(H1970="","",INDEX(D.1[Đơn giá bán
(Tham khảo)],MATCH(H1970,D.1[Tên sản phẩm],0)))</f>
        <v/>
      </c>
      <c r="L1970" s="162"/>
      <c r="M1970" s="159"/>
      <c r="N1970" s="159"/>
      <c r="O1970" s="159"/>
      <c r="P1970" s="163" t="str">
        <f t="shared" si="461"/>
        <v/>
      </c>
      <c r="Q1970" s="164"/>
      <c r="R1970" s="162"/>
      <c r="S1970" s="163" t="str">
        <f t="shared" si="462"/>
        <v/>
      </c>
      <c r="T1970" s="164" t="str">
        <f t="shared" ca="1" si="463"/>
        <v/>
      </c>
      <c r="U1970" s="163" t="str">
        <f t="shared" si="464"/>
        <v/>
      </c>
      <c r="V1970" s="163" t="str">
        <f ca="1">IF(AND(C1970&lt;&gt;"",C1970&lt;&gt;OFFSET(C1970,1,0)),SUMIFS(B.2[Giá có thuế],B.2[Số ĐK],C1970),"")</f>
        <v/>
      </c>
      <c r="W1970" s="159"/>
      <c r="X1970" s="161" t="str">
        <f>IF(W1970="","",'Thông Tin Chung'!$L$3)</f>
        <v/>
      </c>
      <c r="Y1970" s="163" t="str">
        <f t="shared" ca="1" si="465"/>
        <v/>
      </c>
      <c r="Z1970" s="165"/>
      <c r="AA1970" s="155" t="str">
        <f ca="1">IF(C1970="","",IF(OR(D1970&lt;NgayBatDau,D1970&gt;NgayKetThuc),"Ngày tháng phải nằm trong kỳ báo cáo",IF(AND(G1970&lt;&gt;"",COUNTIF(D.2[Tên khách hàng],G1970)=0),"Tên KH chưa khai báo trong DSKH",IF(AND(H1970&lt;&gt;"",COUNTIF(D.1[Tên sản phẩm],H1970)=0),"SP này chưa khai báo trong DSSP",""))))</f>
        <v/>
      </c>
      <c r="AB1970" s="23" t="str">
        <f t="shared" ca="1" si="451"/>
        <v/>
      </c>
      <c r="AC1970" s="23" t="str">
        <f t="shared" ca="1" si="452"/>
        <v/>
      </c>
      <c r="AD1970" s="23" t="str">
        <f t="shared" ca="1" si="453"/>
        <v/>
      </c>
      <c r="AE1970" s="68" t="str">
        <f t="shared" ca="1" si="454"/>
        <v/>
      </c>
      <c r="AF1970" s="69" t="str">
        <f>IF(OR(H1970="",S1970=""),"",S1970-(SUM(L1970,M1970)*INDEX(D.1[Đơn giá],MATCH(H1970,D.1[Tên sản phẩm],0))))</f>
        <v/>
      </c>
      <c r="AG1970" s="90" t="str">
        <f t="shared" ca="1" si="455"/>
        <v/>
      </c>
      <c r="AH1970" s="90"/>
    </row>
    <row r="1971" spans="2:34" ht="27.75" customHeight="1" x14ac:dyDescent="0.2">
      <c r="B1971" s="154">
        <f t="shared" si="456"/>
        <v>1968</v>
      </c>
      <c r="C1971" s="155" t="str">
        <f t="shared" ca="1" si="457"/>
        <v/>
      </c>
      <c r="D1971" s="156" t="str">
        <f t="shared" ca="1" si="458"/>
        <v/>
      </c>
      <c r="E1971" s="157" t="str">
        <f t="shared" ca="1" si="459"/>
        <v/>
      </c>
      <c r="F1971" s="157"/>
      <c r="G1971" s="158" t="str">
        <f t="shared" ca="1" si="460"/>
        <v/>
      </c>
      <c r="H1971" s="159"/>
      <c r="I1971" s="160" t="str">
        <f>IF(H1971="","",INDEX(D.1[Quy cách],MATCH(H1971,D.1[Tên sản phẩm],0)))</f>
        <v/>
      </c>
      <c r="J1971" s="35" t="str">
        <f>IF(H1971="","",INDEX(D.1[ĐVT],MATCH(H1971,D.1[Tên sản phẩm],0)))</f>
        <v/>
      </c>
      <c r="K1971" s="163" t="str">
        <f>IF(H1971="","",INDEX(D.1[Đơn giá bán
(Tham khảo)],MATCH(H1971,D.1[Tên sản phẩm],0)))</f>
        <v/>
      </c>
      <c r="L1971" s="162"/>
      <c r="M1971" s="159"/>
      <c r="N1971" s="159"/>
      <c r="O1971" s="159"/>
      <c r="P1971" s="163" t="str">
        <f t="shared" si="461"/>
        <v/>
      </c>
      <c r="Q1971" s="164"/>
      <c r="R1971" s="162"/>
      <c r="S1971" s="163" t="str">
        <f t="shared" si="462"/>
        <v/>
      </c>
      <c r="T1971" s="164" t="str">
        <f t="shared" ca="1" si="463"/>
        <v/>
      </c>
      <c r="U1971" s="163" t="str">
        <f t="shared" si="464"/>
        <v/>
      </c>
      <c r="V1971" s="163" t="str">
        <f ca="1">IF(AND(C1971&lt;&gt;"",C1971&lt;&gt;OFFSET(C1971,1,0)),SUMIFS(B.2[Giá có thuế],B.2[Số ĐK],C1971),"")</f>
        <v/>
      </c>
      <c r="W1971" s="159"/>
      <c r="X1971" s="161" t="str">
        <f>IF(W1971="","",'Thông Tin Chung'!$L$3)</f>
        <v/>
      </c>
      <c r="Y1971" s="163" t="str">
        <f t="shared" ca="1" si="465"/>
        <v/>
      </c>
      <c r="Z1971" s="165"/>
      <c r="AA1971" s="155" t="str">
        <f ca="1">IF(C1971="","",IF(OR(D1971&lt;NgayBatDau,D1971&gt;NgayKetThuc),"Ngày tháng phải nằm trong kỳ báo cáo",IF(AND(G1971&lt;&gt;"",COUNTIF(D.2[Tên khách hàng],G1971)=0),"Tên KH chưa khai báo trong DSKH",IF(AND(H1971&lt;&gt;"",COUNTIF(D.1[Tên sản phẩm],H1971)=0),"SP này chưa khai báo trong DSSP",""))))</f>
        <v/>
      </c>
      <c r="AB1971" s="23" t="str">
        <f t="shared" ca="1" si="451"/>
        <v/>
      </c>
      <c r="AC1971" s="23" t="str">
        <f t="shared" ca="1" si="452"/>
        <v/>
      </c>
      <c r="AD1971" s="23" t="str">
        <f t="shared" ca="1" si="453"/>
        <v/>
      </c>
      <c r="AE1971" s="68" t="str">
        <f t="shared" ca="1" si="454"/>
        <v/>
      </c>
      <c r="AF1971" s="69" t="str">
        <f>IF(OR(H1971="",S1971=""),"",S1971-(SUM(L1971,M1971)*INDEX(D.1[Đơn giá],MATCH(H1971,D.1[Tên sản phẩm],0))))</f>
        <v/>
      </c>
      <c r="AG1971" s="90" t="str">
        <f t="shared" ca="1" si="455"/>
        <v/>
      </c>
      <c r="AH1971" s="90"/>
    </row>
    <row r="1972" spans="2:34" ht="27.75" customHeight="1" x14ac:dyDescent="0.2">
      <c r="B1972" s="154">
        <f t="shared" si="456"/>
        <v>1969</v>
      </c>
      <c r="C1972" s="155" t="str">
        <f t="shared" ca="1" si="457"/>
        <v/>
      </c>
      <c r="D1972" s="156" t="str">
        <f t="shared" ca="1" si="458"/>
        <v/>
      </c>
      <c r="E1972" s="157" t="str">
        <f t="shared" ca="1" si="459"/>
        <v/>
      </c>
      <c r="F1972" s="157"/>
      <c r="G1972" s="158" t="str">
        <f t="shared" ca="1" si="460"/>
        <v/>
      </c>
      <c r="H1972" s="159"/>
      <c r="I1972" s="160" t="str">
        <f>IF(H1972="","",INDEX(D.1[Quy cách],MATCH(H1972,D.1[Tên sản phẩm],0)))</f>
        <v/>
      </c>
      <c r="J1972" s="35" t="str">
        <f>IF(H1972="","",INDEX(D.1[ĐVT],MATCH(H1972,D.1[Tên sản phẩm],0)))</f>
        <v/>
      </c>
      <c r="K1972" s="163" t="str">
        <f>IF(H1972="","",INDEX(D.1[Đơn giá bán
(Tham khảo)],MATCH(H1972,D.1[Tên sản phẩm],0)))</f>
        <v/>
      </c>
      <c r="L1972" s="162"/>
      <c r="M1972" s="159"/>
      <c r="N1972" s="159"/>
      <c r="O1972" s="159"/>
      <c r="P1972" s="163" t="str">
        <f t="shared" si="461"/>
        <v/>
      </c>
      <c r="Q1972" s="164"/>
      <c r="R1972" s="162"/>
      <c r="S1972" s="163" t="str">
        <f t="shared" si="462"/>
        <v/>
      </c>
      <c r="T1972" s="164" t="str">
        <f t="shared" ca="1" si="463"/>
        <v/>
      </c>
      <c r="U1972" s="163" t="str">
        <f t="shared" si="464"/>
        <v/>
      </c>
      <c r="V1972" s="163" t="str">
        <f ca="1">IF(AND(C1972&lt;&gt;"",C1972&lt;&gt;OFFSET(C1972,1,0)),SUMIFS(B.2[Giá có thuế],B.2[Số ĐK],C1972),"")</f>
        <v/>
      </c>
      <c r="W1972" s="159"/>
      <c r="X1972" s="161" t="str">
        <f>IF(W1972="","",'Thông Tin Chung'!$L$3)</f>
        <v/>
      </c>
      <c r="Y1972" s="163" t="str">
        <f t="shared" ca="1" si="465"/>
        <v/>
      </c>
      <c r="Z1972" s="165"/>
      <c r="AA1972" s="155" t="str">
        <f ca="1">IF(C1972="","",IF(OR(D1972&lt;NgayBatDau,D1972&gt;NgayKetThuc),"Ngày tháng phải nằm trong kỳ báo cáo",IF(AND(G1972&lt;&gt;"",COUNTIF(D.2[Tên khách hàng],G1972)=0),"Tên KH chưa khai báo trong DSKH",IF(AND(H1972&lt;&gt;"",COUNTIF(D.1[Tên sản phẩm],H1972)=0),"SP này chưa khai báo trong DSSP",""))))</f>
        <v/>
      </c>
      <c r="AB1972" s="23" t="str">
        <f t="shared" ca="1" si="451"/>
        <v/>
      </c>
      <c r="AC1972" s="23" t="str">
        <f t="shared" ca="1" si="452"/>
        <v/>
      </c>
      <c r="AD1972" s="23" t="str">
        <f t="shared" ca="1" si="453"/>
        <v/>
      </c>
      <c r="AE1972" s="68" t="str">
        <f t="shared" ca="1" si="454"/>
        <v/>
      </c>
      <c r="AF1972" s="69" t="str">
        <f>IF(OR(H1972="",S1972=""),"",S1972-(SUM(L1972,M1972)*INDEX(D.1[Đơn giá],MATCH(H1972,D.1[Tên sản phẩm],0))))</f>
        <v/>
      </c>
      <c r="AG1972" s="90" t="str">
        <f t="shared" ca="1" si="455"/>
        <v/>
      </c>
      <c r="AH1972" s="90"/>
    </row>
    <row r="1973" spans="2:34" ht="27.75" customHeight="1" x14ac:dyDescent="0.2">
      <c r="B1973" s="154">
        <f t="shared" si="456"/>
        <v>1970</v>
      </c>
      <c r="C1973" s="155" t="str">
        <f t="shared" ca="1" si="457"/>
        <v/>
      </c>
      <c r="D1973" s="156" t="str">
        <f t="shared" ca="1" si="458"/>
        <v/>
      </c>
      <c r="E1973" s="157" t="str">
        <f t="shared" ca="1" si="459"/>
        <v/>
      </c>
      <c r="F1973" s="157"/>
      <c r="G1973" s="158" t="str">
        <f t="shared" ca="1" si="460"/>
        <v/>
      </c>
      <c r="H1973" s="159"/>
      <c r="I1973" s="160" t="str">
        <f>IF(H1973="","",INDEX(D.1[Quy cách],MATCH(H1973,D.1[Tên sản phẩm],0)))</f>
        <v/>
      </c>
      <c r="J1973" s="35" t="str">
        <f>IF(H1973="","",INDEX(D.1[ĐVT],MATCH(H1973,D.1[Tên sản phẩm],0)))</f>
        <v/>
      </c>
      <c r="K1973" s="163" t="str">
        <f>IF(H1973="","",INDEX(D.1[Đơn giá bán
(Tham khảo)],MATCH(H1973,D.1[Tên sản phẩm],0)))</f>
        <v/>
      </c>
      <c r="L1973" s="162"/>
      <c r="M1973" s="159"/>
      <c r="N1973" s="159"/>
      <c r="O1973" s="159"/>
      <c r="P1973" s="163" t="str">
        <f t="shared" si="461"/>
        <v/>
      </c>
      <c r="Q1973" s="164"/>
      <c r="R1973" s="162"/>
      <c r="S1973" s="163" t="str">
        <f t="shared" si="462"/>
        <v/>
      </c>
      <c r="T1973" s="164" t="str">
        <f t="shared" ca="1" si="463"/>
        <v/>
      </c>
      <c r="U1973" s="163" t="str">
        <f t="shared" si="464"/>
        <v/>
      </c>
      <c r="V1973" s="163" t="str">
        <f ca="1">IF(AND(C1973&lt;&gt;"",C1973&lt;&gt;OFFSET(C1973,1,0)),SUMIFS(B.2[Giá có thuế],B.2[Số ĐK],C1973),"")</f>
        <v/>
      </c>
      <c r="W1973" s="159"/>
      <c r="X1973" s="161" t="str">
        <f>IF(W1973="","",'Thông Tin Chung'!$L$3)</f>
        <v/>
      </c>
      <c r="Y1973" s="163" t="str">
        <f t="shared" ca="1" si="465"/>
        <v/>
      </c>
      <c r="Z1973" s="165"/>
      <c r="AA1973" s="155" t="str">
        <f ca="1">IF(C1973="","",IF(OR(D1973&lt;NgayBatDau,D1973&gt;NgayKetThuc),"Ngày tháng phải nằm trong kỳ báo cáo",IF(AND(G1973&lt;&gt;"",COUNTIF(D.2[Tên khách hàng],G1973)=0),"Tên KH chưa khai báo trong DSKH",IF(AND(H1973&lt;&gt;"",COUNTIF(D.1[Tên sản phẩm],H1973)=0),"SP này chưa khai báo trong DSSP",""))))</f>
        <v/>
      </c>
      <c r="AB1973" s="23" t="str">
        <f t="shared" ca="1" si="451"/>
        <v/>
      </c>
      <c r="AC1973" s="23" t="str">
        <f t="shared" ca="1" si="452"/>
        <v/>
      </c>
      <c r="AD1973" s="23" t="str">
        <f t="shared" ca="1" si="453"/>
        <v/>
      </c>
      <c r="AE1973" s="68" t="str">
        <f t="shared" ca="1" si="454"/>
        <v/>
      </c>
      <c r="AF1973" s="69" t="str">
        <f>IF(OR(H1973="",S1973=""),"",S1973-(SUM(L1973,M1973)*INDEX(D.1[Đơn giá],MATCH(H1973,D.1[Tên sản phẩm],0))))</f>
        <v/>
      </c>
      <c r="AG1973" s="90" t="str">
        <f t="shared" ca="1" si="455"/>
        <v/>
      </c>
      <c r="AH1973" s="90"/>
    </row>
    <row r="1974" spans="2:34" ht="27.75" customHeight="1" x14ac:dyDescent="0.2">
      <c r="B1974" s="154">
        <f t="shared" si="456"/>
        <v>1971</v>
      </c>
      <c r="C1974" s="155" t="str">
        <f t="shared" ca="1" si="457"/>
        <v/>
      </c>
      <c r="D1974" s="156" t="str">
        <f t="shared" ca="1" si="458"/>
        <v/>
      </c>
      <c r="E1974" s="157" t="str">
        <f t="shared" ca="1" si="459"/>
        <v/>
      </c>
      <c r="F1974" s="157"/>
      <c r="G1974" s="158" t="str">
        <f t="shared" ca="1" si="460"/>
        <v/>
      </c>
      <c r="H1974" s="159"/>
      <c r="I1974" s="160" t="str">
        <f>IF(H1974="","",INDEX(D.1[Quy cách],MATCH(H1974,D.1[Tên sản phẩm],0)))</f>
        <v/>
      </c>
      <c r="J1974" s="35" t="str">
        <f>IF(H1974="","",INDEX(D.1[ĐVT],MATCH(H1974,D.1[Tên sản phẩm],0)))</f>
        <v/>
      </c>
      <c r="K1974" s="163" t="str">
        <f>IF(H1974="","",INDEX(D.1[Đơn giá bán
(Tham khảo)],MATCH(H1974,D.1[Tên sản phẩm],0)))</f>
        <v/>
      </c>
      <c r="L1974" s="162"/>
      <c r="M1974" s="159"/>
      <c r="N1974" s="159"/>
      <c r="O1974" s="159"/>
      <c r="P1974" s="163" t="str">
        <f t="shared" si="461"/>
        <v/>
      </c>
      <c r="Q1974" s="164"/>
      <c r="R1974" s="162"/>
      <c r="S1974" s="163" t="str">
        <f t="shared" si="462"/>
        <v/>
      </c>
      <c r="T1974" s="164" t="str">
        <f t="shared" ca="1" si="463"/>
        <v/>
      </c>
      <c r="U1974" s="163" t="str">
        <f t="shared" si="464"/>
        <v/>
      </c>
      <c r="V1974" s="163" t="str">
        <f ca="1">IF(AND(C1974&lt;&gt;"",C1974&lt;&gt;OFFSET(C1974,1,0)),SUMIFS(B.2[Giá có thuế],B.2[Số ĐK],C1974),"")</f>
        <v/>
      </c>
      <c r="W1974" s="159"/>
      <c r="X1974" s="161" t="str">
        <f>IF(W1974="","",'Thông Tin Chung'!$L$3)</f>
        <v/>
      </c>
      <c r="Y1974" s="163" t="str">
        <f t="shared" ca="1" si="465"/>
        <v/>
      </c>
      <c r="Z1974" s="165"/>
      <c r="AA1974" s="155" t="str">
        <f ca="1">IF(C1974="","",IF(OR(D1974&lt;NgayBatDau,D1974&gt;NgayKetThuc),"Ngày tháng phải nằm trong kỳ báo cáo",IF(AND(G1974&lt;&gt;"",COUNTIF(D.2[Tên khách hàng],G1974)=0),"Tên KH chưa khai báo trong DSKH",IF(AND(H1974&lt;&gt;"",COUNTIF(D.1[Tên sản phẩm],H1974)=0),"SP này chưa khai báo trong DSSP",""))))</f>
        <v/>
      </c>
      <c r="AB1974" s="23" t="str">
        <f t="shared" ca="1" si="451"/>
        <v/>
      </c>
      <c r="AC1974" s="23" t="str">
        <f t="shared" ca="1" si="452"/>
        <v/>
      </c>
      <c r="AD1974" s="23" t="str">
        <f t="shared" ca="1" si="453"/>
        <v/>
      </c>
      <c r="AE1974" s="68" t="str">
        <f t="shared" ca="1" si="454"/>
        <v/>
      </c>
      <c r="AF1974" s="69" t="str">
        <f>IF(OR(H1974="",S1974=""),"",S1974-(SUM(L1974,M1974)*INDEX(D.1[Đơn giá],MATCH(H1974,D.1[Tên sản phẩm],0))))</f>
        <v/>
      </c>
      <c r="AG1974" s="90" t="str">
        <f t="shared" ca="1" si="455"/>
        <v/>
      </c>
      <c r="AH1974" s="90"/>
    </row>
    <row r="1975" spans="2:34" ht="27.75" customHeight="1" x14ac:dyDescent="0.2">
      <c r="B1975" s="154">
        <f t="shared" si="456"/>
        <v>1972</v>
      </c>
      <c r="C1975" s="155" t="str">
        <f t="shared" ca="1" si="457"/>
        <v/>
      </c>
      <c r="D1975" s="156" t="str">
        <f t="shared" ca="1" si="458"/>
        <v/>
      </c>
      <c r="E1975" s="157" t="str">
        <f t="shared" ca="1" si="459"/>
        <v/>
      </c>
      <c r="F1975" s="157"/>
      <c r="G1975" s="158" t="str">
        <f t="shared" ca="1" si="460"/>
        <v/>
      </c>
      <c r="H1975" s="159"/>
      <c r="I1975" s="160" t="str">
        <f>IF(H1975="","",INDEX(D.1[Quy cách],MATCH(H1975,D.1[Tên sản phẩm],0)))</f>
        <v/>
      </c>
      <c r="J1975" s="35" t="str">
        <f>IF(H1975="","",INDEX(D.1[ĐVT],MATCH(H1975,D.1[Tên sản phẩm],0)))</f>
        <v/>
      </c>
      <c r="K1975" s="163" t="str">
        <f>IF(H1975="","",INDEX(D.1[Đơn giá bán
(Tham khảo)],MATCH(H1975,D.1[Tên sản phẩm],0)))</f>
        <v/>
      </c>
      <c r="L1975" s="162"/>
      <c r="M1975" s="159"/>
      <c r="N1975" s="159"/>
      <c r="O1975" s="159"/>
      <c r="P1975" s="163" t="str">
        <f t="shared" si="461"/>
        <v/>
      </c>
      <c r="Q1975" s="164"/>
      <c r="R1975" s="162"/>
      <c r="S1975" s="163" t="str">
        <f t="shared" si="462"/>
        <v/>
      </c>
      <c r="T1975" s="164" t="str">
        <f t="shared" ca="1" si="463"/>
        <v/>
      </c>
      <c r="U1975" s="163" t="str">
        <f t="shared" si="464"/>
        <v/>
      </c>
      <c r="V1975" s="163" t="str">
        <f ca="1">IF(AND(C1975&lt;&gt;"",C1975&lt;&gt;OFFSET(C1975,1,0)),SUMIFS(B.2[Giá có thuế],B.2[Số ĐK],C1975),"")</f>
        <v/>
      </c>
      <c r="W1975" s="159"/>
      <c r="X1975" s="161" t="str">
        <f>IF(W1975="","",'Thông Tin Chung'!$L$3)</f>
        <v/>
      </c>
      <c r="Y1975" s="163" t="str">
        <f t="shared" ca="1" si="465"/>
        <v/>
      </c>
      <c r="Z1975" s="165"/>
      <c r="AA1975" s="155" t="str">
        <f ca="1">IF(C1975="","",IF(OR(D1975&lt;NgayBatDau,D1975&gt;NgayKetThuc),"Ngày tháng phải nằm trong kỳ báo cáo",IF(AND(G1975&lt;&gt;"",COUNTIF(D.2[Tên khách hàng],G1975)=0),"Tên KH chưa khai báo trong DSKH",IF(AND(H1975&lt;&gt;"",COUNTIF(D.1[Tên sản phẩm],H1975)=0),"SP này chưa khai báo trong DSSP",""))))</f>
        <v/>
      </c>
      <c r="AB1975" s="23" t="str">
        <f t="shared" ca="1" si="451"/>
        <v/>
      </c>
      <c r="AC1975" s="23" t="str">
        <f t="shared" ca="1" si="452"/>
        <v/>
      </c>
      <c r="AD1975" s="23" t="str">
        <f t="shared" ca="1" si="453"/>
        <v/>
      </c>
      <c r="AE1975" s="68" t="str">
        <f t="shared" ca="1" si="454"/>
        <v/>
      </c>
      <c r="AF1975" s="69" t="str">
        <f>IF(OR(H1975="",S1975=""),"",S1975-(SUM(L1975,M1975)*INDEX(D.1[Đơn giá],MATCH(H1975,D.1[Tên sản phẩm],0))))</f>
        <v/>
      </c>
      <c r="AG1975" s="90" t="str">
        <f t="shared" ca="1" si="455"/>
        <v/>
      </c>
      <c r="AH1975" s="90"/>
    </row>
    <row r="1976" spans="2:34" ht="27.75" customHeight="1" x14ac:dyDescent="0.2">
      <c r="B1976" s="154">
        <f t="shared" si="456"/>
        <v>1973</v>
      </c>
      <c r="C1976" s="155" t="str">
        <f t="shared" ca="1" si="457"/>
        <v/>
      </c>
      <c r="D1976" s="156" t="str">
        <f t="shared" ca="1" si="458"/>
        <v/>
      </c>
      <c r="E1976" s="157" t="str">
        <f t="shared" ca="1" si="459"/>
        <v/>
      </c>
      <c r="F1976" s="157"/>
      <c r="G1976" s="158" t="str">
        <f t="shared" ca="1" si="460"/>
        <v/>
      </c>
      <c r="H1976" s="159"/>
      <c r="I1976" s="160" t="str">
        <f>IF(H1976="","",INDEX(D.1[Quy cách],MATCH(H1976,D.1[Tên sản phẩm],0)))</f>
        <v/>
      </c>
      <c r="J1976" s="35" t="str">
        <f>IF(H1976="","",INDEX(D.1[ĐVT],MATCH(H1976,D.1[Tên sản phẩm],0)))</f>
        <v/>
      </c>
      <c r="K1976" s="163" t="str">
        <f>IF(H1976="","",INDEX(D.1[Đơn giá bán
(Tham khảo)],MATCH(H1976,D.1[Tên sản phẩm],0)))</f>
        <v/>
      </c>
      <c r="L1976" s="162"/>
      <c r="M1976" s="159"/>
      <c r="N1976" s="159"/>
      <c r="O1976" s="159"/>
      <c r="P1976" s="163" t="str">
        <f t="shared" si="461"/>
        <v/>
      </c>
      <c r="Q1976" s="164"/>
      <c r="R1976" s="162"/>
      <c r="S1976" s="163" t="str">
        <f t="shared" si="462"/>
        <v/>
      </c>
      <c r="T1976" s="164" t="str">
        <f t="shared" ca="1" si="463"/>
        <v/>
      </c>
      <c r="U1976" s="163" t="str">
        <f t="shared" si="464"/>
        <v/>
      </c>
      <c r="V1976" s="163" t="str">
        <f ca="1">IF(AND(C1976&lt;&gt;"",C1976&lt;&gt;OFFSET(C1976,1,0)),SUMIFS(B.2[Giá có thuế],B.2[Số ĐK],C1976),"")</f>
        <v/>
      </c>
      <c r="W1976" s="159"/>
      <c r="X1976" s="161" t="str">
        <f>IF(W1976="","",'Thông Tin Chung'!$L$3)</f>
        <v/>
      </c>
      <c r="Y1976" s="163" t="str">
        <f t="shared" ca="1" si="465"/>
        <v/>
      </c>
      <c r="Z1976" s="165"/>
      <c r="AA1976" s="155" t="str">
        <f ca="1">IF(C1976="","",IF(OR(D1976&lt;NgayBatDau,D1976&gt;NgayKetThuc),"Ngày tháng phải nằm trong kỳ báo cáo",IF(AND(G1976&lt;&gt;"",COUNTIF(D.2[Tên khách hàng],G1976)=0),"Tên KH chưa khai báo trong DSKH",IF(AND(H1976&lt;&gt;"",COUNTIF(D.1[Tên sản phẩm],H1976)=0),"SP này chưa khai báo trong DSSP",""))))</f>
        <v/>
      </c>
      <c r="AB1976" s="23" t="str">
        <f t="shared" ca="1" si="451"/>
        <v/>
      </c>
      <c r="AC1976" s="23" t="str">
        <f t="shared" ca="1" si="452"/>
        <v/>
      </c>
      <c r="AD1976" s="23" t="str">
        <f t="shared" ca="1" si="453"/>
        <v/>
      </c>
      <c r="AE1976" s="68" t="str">
        <f t="shared" ca="1" si="454"/>
        <v/>
      </c>
      <c r="AF1976" s="69" t="str">
        <f>IF(OR(H1976="",S1976=""),"",S1976-(SUM(L1976,M1976)*INDEX(D.1[Đơn giá],MATCH(H1976,D.1[Tên sản phẩm],0))))</f>
        <v/>
      </c>
      <c r="AG1976" s="90" t="str">
        <f t="shared" ca="1" si="455"/>
        <v/>
      </c>
      <c r="AH1976" s="90"/>
    </row>
    <row r="1977" spans="2:34" ht="27.75" customHeight="1" x14ac:dyDescent="0.2">
      <c r="B1977" s="154">
        <f t="shared" si="456"/>
        <v>1974</v>
      </c>
      <c r="C1977" s="155" t="str">
        <f t="shared" ca="1" si="457"/>
        <v/>
      </c>
      <c r="D1977" s="156" t="str">
        <f t="shared" ca="1" si="458"/>
        <v/>
      </c>
      <c r="E1977" s="157" t="str">
        <f t="shared" ca="1" si="459"/>
        <v/>
      </c>
      <c r="F1977" s="157"/>
      <c r="G1977" s="158" t="str">
        <f t="shared" ca="1" si="460"/>
        <v/>
      </c>
      <c r="H1977" s="159"/>
      <c r="I1977" s="160" t="str">
        <f>IF(H1977="","",INDEX(D.1[Quy cách],MATCH(H1977,D.1[Tên sản phẩm],0)))</f>
        <v/>
      </c>
      <c r="J1977" s="35" t="str">
        <f>IF(H1977="","",INDEX(D.1[ĐVT],MATCH(H1977,D.1[Tên sản phẩm],0)))</f>
        <v/>
      </c>
      <c r="K1977" s="163" t="str">
        <f>IF(H1977="","",INDEX(D.1[Đơn giá bán
(Tham khảo)],MATCH(H1977,D.1[Tên sản phẩm],0)))</f>
        <v/>
      </c>
      <c r="L1977" s="162"/>
      <c r="M1977" s="159"/>
      <c r="N1977" s="159"/>
      <c r="O1977" s="159"/>
      <c r="P1977" s="163" t="str">
        <f t="shared" si="461"/>
        <v/>
      </c>
      <c r="Q1977" s="164"/>
      <c r="R1977" s="162"/>
      <c r="S1977" s="163" t="str">
        <f t="shared" si="462"/>
        <v/>
      </c>
      <c r="T1977" s="164" t="str">
        <f t="shared" ca="1" si="463"/>
        <v/>
      </c>
      <c r="U1977" s="163" t="str">
        <f t="shared" si="464"/>
        <v/>
      </c>
      <c r="V1977" s="163" t="str">
        <f ca="1">IF(AND(C1977&lt;&gt;"",C1977&lt;&gt;OFFSET(C1977,1,0)),SUMIFS(B.2[Giá có thuế],B.2[Số ĐK],C1977),"")</f>
        <v/>
      </c>
      <c r="W1977" s="159"/>
      <c r="X1977" s="161" t="str">
        <f>IF(W1977="","",'Thông Tin Chung'!$L$3)</f>
        <v/>
      </c>
      <c r="Y1977" s="163" t="str">
        <f t="shared" ca="1" si="465"/>
        <v/>
      </c>
      <c r="Z1977" s="165"/>
      <c r="AA1977" s="155" t="str">
        <f ca="1">IF(C1977="","",IF(OR(D1977&lt;NgayBatDau,D1977&gt;NgayKetThuc),"Ngày tháng phải nằm trong kỳ báo cáo",IF(AND(G1977&lt;&gt;"",COUNTIF(D.2[Tên khách hàng],G1977)=0),"Tên KH chưa khai báo trong DSKH",IF(AND(H1977&lt;&gt;"",COUNTIF(D.1[Tên sản phẩm],H1977)=0),"SP này chưa khai báo trong DSSP",""))))</f>
        <v/>
      </c>
      <c r="AB1977" s="23" t="str">
        <f t="shared" ca="1" si="451"/>
        <v/>
      </c>
      <c r="AC1977" s="23" t="str">
        <f t="shared" ca="1" si="452"/>
        <v/>
      </c>
      <c r="AD1977" s="23" t="str">
        <f t="shared" ca="1" si="453"/>
        <v/>
      </c>
      <c r="AE1977" s="68" t="str">
        <f t="shared" ca="1" si="454"/>
        <v/>
      </c>
      <c r="AF1977" s="69" t="str">
        <f>IF(OR(H1977="",S1977=""),"",S1977-(SUM(L1977,M1977)*INDEX(D.1[Đơn giá],MATCH(H1977,D.1[Tên sản phẩm],0))))</f>
        <v/>
      </c>
      <c r="AG1977" s="90" t="str">
        <f t="shared" ca="1" si="455"/>
        <v/>
      </c>
      <c r="AH1977" s="90"/>
    </row>
    <row r="1978" spans="2:34" ht="27.75" customHeight="1" x14ac:dyDescent="0.2">
      <c r="B1978" s="154">
        <f t="shared" si="456"/>
        <v>1975</v>
      </c>
      <c r="C1978" s="155" t="str">
        <f t="shared" ca="1" si="457"/>
        <v/>
      </c>
      <c r="D1978" s="156" t="str">
        <f t="shared" ca="1" si="458"/>
        <v/>
      </c>
      <c r="E1978" s="157" t="str">
        <f t="shared" ca="1" si="459"/>
        <v/>
      </c>
      <c r="F1978" s="157"/>
      <c r="G1978" s="158" t="str">
        <f t="shared" ca="1" si="460"/>
        <v/>
      </c>
      <c r="H1978" s="159"/>
      <c r="I1978" s="160" t="str">
        <f>IF(H1978="","",INDEX(D.1[Quy cách],MATCH(H1978,D.1[Tên sản phẩm],0)))</f>
        <v/>
      </c>
      <c r="J1978" s="35" t="str">
        <f>IF(H1978="","",INDEX(D.1[ĐVT],MATCH(H1978,D.1[Tên sản phẩm],0)))</f>
        <v/>
      </c>
      <c r="K1978" s="163" t="str">
        <f>IF(H1978="","",INDEX(D.1[Đơn giá bán
(Tham khảo)],MATCH(H1978,D.1[Tên sản phẩm],0)))</f>
        <v/>
      </c>
      <c r="L1978" s="162"/>
      <c r="M1978" s="159"/>
      <c r="N1978" s="159"/>
      <c r="O1978" s="159"/>
      <c r="P1978" s="163" t="str">
        <f t="shared" si="461"/>
        <v/>
      </c>
      <c r="Q1978" s="164"/>
      <c r="R1978" s="162"/>
      <c r="S1978" s="163" t="str">
        <f t="shared" si="462"/>
        <v/>
      </c>
      <c r="T1978" s="164" t="str">
        <f t="shared" ca="1" si="463"/>
        <v/>
      </c>
      <c r="U1978" s="163" t="str">
        <f t="shared" si="464"/>
        <v/>
      </c>
      <c r="V1978" s="163" t="str">
        <f ca="1">IF(AND(C1978&lt;&gt;"",C1978&lt;&gt;OFFSET(C1978,1,0)),SUMIFS(B.2[Giá có thuế],B.2[Số ĐK],C1978),"")</f>
        <v/>
      </c>
      <c r="W1978" s="159"/>
      <c r="X1978" s="161" t="str">
        <f>IF(W1978="","",'Thông Tin Chung'!$L$3)</f>
        <v/>
      </c>
      <c r="Y1978" s="163" t="str">
        <f t="shared" ca="1" si="465"/>
        <v/>
      </c>
      <c r="Z1978" s="165"/>
      <c r="AA1978" s="155" t="str">
        <f ca="1">IF(C1978="","",IF(OR(D1978&lt;NgayBatDau,D1978&gt;NgayKetThuc),"Ngày tháng phải nằm trong kỳ báo cáo",IF(AND(G1978&lt;&gt;"",COUNTIF(D.2[Tên khách hàng],G1978)=0),"Tên KH chưa khai báo trong DSKH",IF(AND(H1978&lt;&gt;"",COUNTIF(D.1[Tên sản phẩm],H1978)=0),"SP này chưa khai báo trong DSSP",""))))</f>
        <v/>
      </c>
      <c r="AB1978" s="23" t="str">
        <f t="shared" ca="1" si="451"/>
        <v/>
      </c>
      <c r="AC1978" s="23" t="str">
        <f t="shared" ca="1" si="452"/>
        <v/>
      </c>
      <c r="AD1978" s="23" t="str">
        <f t="shared" ca="1" si="453"/>
        <v/>
      </c>
      <c r="AE1978" s="68" t="str">
        <f t="shared" ca="1" si="454"/>
        <v/>
      </c>
      <c r="AF1978" s="69" t="str">
        <f>IF(OR(H1978="",S1978=""),"",S1978-(SUM(L1978,M1978)*INDEX(D.1[Đơn giá],MATCH(H1978,D.1[Tên sản phẩm],0))))</f>
        <v/>
      </c>
      <c r="AG1978" s="90" t="str">
        <f t="shared" ca="1" si="455"/>
        <v/>
      </c>
      <c r="AH1978" s="90"/>
    </row>
    <row r="1979" spans="2:34" ht="27.75" customHeight="1" x14ac:dyDescent="0.2">
      <c r="B1979" s="154">
        <f t="shared" si="456"/>
        <v>1976</v>
      </c>
      <c r="C1979" s="155" t="str">
        <f t="shared" ca="1" si="457"/>
        <v/>
      </c>
      <c r="D1979" s="156" t="str">
        <f t="shared" ca="1" si="458"/>
        <v/>
      </c>
      <c r="E1979" s="157" t="str">
        <f t="shared" ca="1" si="459"/>
        <v/>
      </c>
      <c r="F1979" s="157"/>
      <c r="G1979" s="158" t="str">
        <f t="shared" ca="1" si="460"/>
        <v/>
      </c>
      <c r="H1979" s="159"/>
      <c r="I1979" s="160" t="str">
        <f>IF(H1979="","",INDEX(D.1[Quy cách],MATCH(H1979,D.1[Tên sản phẩm],0)))</f>
        <v/>
      </c>
      <c r="J1979" s="35" t="str">
        <f>IF(H1979="","",INDEX(D.1[ĐVT],MATCH(H1979,D.1[Tên sản phẩm],0)))</f>
        <v/>
      </c>
      <c r="K1979" s="163" t="str">
        <f>IF(H1979="","",INDEX(D.1[Đơn giá bán
(Tham khảo)],MATCH(H1979,D.1[Tên sản phẩm],0)))</f>
        <v/>
      </c>
      <c r="L1979" s="162"/>
      <c r="M1979" s="159"/>
      <c r="N1979" s="159"/>
      <c r="O1979" s="159"/>
      <c r="P1979" s="163" t="str">
        <f t="shared" si="461"/>
        <v/>
      </c>
      <c r="Q1979" s="164"/>
      <c r="R1979" s="162"/>
      <c r="S1979" s="163" t="str">
        <f t="shared" si="462"/>
        <v/>
      </c>
      <c r="T1979" s="164" t="str">
        <f t="shared" ca="1" si="463"/>
        <v/>
      </c>
      <c r="U1979" s="163" t="str">
        <f t="shared" si="464"/>
        <v/>
      </c>
      <c r="V1979" s="163" t="str">
        <f ca="1">IF(AND(C1979&lt;&gt;"",C1979&lt;&gt;OFFSET(C1979,1,0)),SUMIFS(B.2[Giá có thuế],B.2[Số ĐK],C1979),"")</f>
        <v/>
      </c>
      <c r="W1979" s="159"/>
      <c r="X1979" s="161" t="str">
        <f>IF(W1979="","",'Thông Tin Chung'!$L$3)</f>
        <v/>
      </c>
      <c r="Y1979" s="163" t="str">
        <f t="shared" ca="1" si="465"/>
        <v/>
      </c>
      <c r="Z1979" s="165"/>
      <c r="AA1979" s="155" t="str">
        <f ca="1">IF(C1979="","",IF(OR(D1979&lt;NgayBatDau,D1979&gt;NgayKetThuc),"Ngày tháng phải nằm trong kỳ báo cáo",IF(AND(G1979&lt;&gt;"",COUNTIF(D.2[Tên khách hàng],G1979)=0),"Tên KH chưa khai báo trong DSKH",IF(AND(H1979&lt;&gt;"",COUNTIF(D.1[Tên sản phẩm],H1979)=0),"SP này chưa khai báo trong DSSP",""))))</f>
        <v/>
      </c>
      <c r="AB1979" s="23" t="str">
        <f t="shared" ca="1" si="451"/>
        <v/>
      </c>
      <c r="AC1979" s="23" t="str">
        <f t="shared" ca="1" si="452"/>
        <v/>
      </c>
      <c r="AD1979" s="23" t="str">
        <f t="shared" ca="1" si="453"/>
        <v/>
      </c>
      <c r="AE1979" s="68" t="str">
        <f t="shared" ca="1" si="454"/>
        <v/>
      </c>
      <c r="AF1979" s="69" t="str">
        <f>IF(OR(H1979="",S1979=""),"",S1979-(SUM(L1979,M1979)*INDEX(D.1[Đơn giá],MATCH(H1979,D.1[Tên sản phẩm],0))))</f>
        <v/>
      </c>
      <c r="AG1979" s="90" t="str">
        <f t="shared" ca="1" si="455"/>
        <v/>
      </c>
      <c r="AH1979" s="90"/>
    </row>
    <row r="1980" spans="2:34" ht="27.75" customHeight="1" x14ac:dyDescent="0.2">
      <c r="B1980" s="154">
        <f t="shared" si="456"/>
        <v>1977</v>
      </c>
      <c r="C1980" s="155" t="str">
        <f t="shared" ca="1" si="457"/>
        <v/>
      </c>
      <c r="D1980" s="156" t="str">
        <f t="shared" ca="1" si="458"/>
        <v/>
      </c>
      <c r="E1980" s="157" t="str">
        <f t="shared" ca="1" si="459"/>
        <v/>
      </c>
      <c r="F1980" s="157"/>
      <c r="G1980" s="158" t="str">
        <f t="shared" ca="1" si="460"/>
        <v/>
      </c>
      <c r="H1980" s="159"/>
      <c r="I1980" s="160" t="str">
        <f>IF(H1980="","",INDEX(D.1[Quy cách],MATCH(H1980,D.1[Tên sản phẩm],0)))</f>
        <v/>
      </c>
      <c r="J1980" s="35" t="str">
        <f>IF(H1980="","",INDEX(D.1[ĐVT],MATCH(H1980,D.1[Tên sản phẩm],0)))</f>
        <v/>
      </c>
      <c r="K1980" s="163" t="str">
        <f>IF(H1980="","",INDEX(D.1[Đơn giá bán
(Tham khảo)],MATCH(H1980,D.1[Tên sản phẩm],0)))</f>
        <v/>
      </c>
      <c r="L1980" s="162"/>
      <c r="M1980" s="159"/>
      <c r="N1980" s="159"/>
      <c r="O1980" s="159"/>
      <c r="P1980" s="163" t="str">
        <f t="shared" si="461"/>
        <v/>
      </c>
      <c r="Q1980" s="164"/>
      <c r="R1980" s="162"/>
      <c r="S1980" s="163" t="str">
        <f t="shared" si="462"/>
        <v/>
      </c>
      <c r="T1980" s="164" t="str">
        <f t="shared" ca="1" si="463"/>
        <v/>
      </c>
      <c r="U1980" s="163" t="str">
        <f t="shared" si="464"/>
        <v/>
      </c>
      <c r="V1980" s="163" t="str">
        <f ca="1">IF(AND(C1980&lt;&gt;"",C1980&lt;&gt;OFFSET(C1980,1,0)),SUMIFS(B.2[Giá có thuế],B.2[Số ĐK],C1980),"")</f>
        <v/>
      </c>
      <c r="W1980" s="159"/>
      <c r="X1980" s="161" t="str">
        <f>IF(W1980="","",'Thông Tin Chung'!$L$3)</f>
        <v/>
      </c>
      <c r="Y1980" s="163" t="str">
        <f t="shared" ca="1" si="465"/>
        <v/>
      </c>
      <c r="Z1980" s="165"/>
      <c r="AA1980" s="155" t="str">
        <f ca="1">IF(C1980="","",IF(OR(D1980&lt;NgayBatDau,D1980&gt;NgayKetThuc),"Ngày tháng phải nằm trong kỳ báo cáo",IF(AND(G1980&lt;&gt;"",COUNTIF(D.2[Tên khách hàng],G1980)=0),"Tên KH chưa khai báo trong DSKH",IF(AND(H1980&lt;&gt;"",COUNTIF(D.1[Tên sản phẩm],H1980)=0),"SP này chưa khai báo trong DSSP",""))))</f>
        <v/>
      </c>
      <c r="AB1980" s="23" t="str">
        <f t="shared" ca="1" si="451"/>
        <v/>
      </c>
      <c r="AC1980" s="23" t="str">
        <f t="shared" ca="1" si="452"/>
        <v/>
      </c>
      <c r="AD1980" s="23" t="str">
        <f t="shared" ca="1" si="453"/>
        <v/>
      </c>
      <c r="AE1980" s="68" t="str">
        <f t="shared" ca="1" si="454"/>
        <v/>
      </c>
      <c r="AF1980" s="69" t="str">
        <f>IF(OR(H1980="",S1980=""),"",S1980-(SUM(L1980,M1980)*INDEX(D.1[Đơn giá],MATCH(H1980,D.1[Tên sản phẩm],0))))</f>
        <v/>
      </c>
      <c r="AG1980" s="90" t="str">
        <f t="shared" ca="1" si="455"/>
        <v/>
      </c>
      <c r="AH1980" s="90"/>
    </row>
    <row r="1981" spans="2:34" ht="27.75" customHeight="1" x14ac:dyDescent="0.2">
      <c r="B1981" s="154">
        <f t="shared" si="456"/>
        <v>1978</v>
      </c>
      <c r="C1981" s="155" t="str">
        <f t="shared" ca="1" si="457"/>
        <v/>
      </c>
      <c r="D1981" s="156" t="str">
        <f t="shared" ca="1" si="458"/>
        <v/>
      </c>
      <c r="E1981" s="157" t="str">
        <f t="shared" ca="1" si="459"/>
        <v/>
      </c>
      <c r="F1981" s="157"/>
      <c r="G1981" s="158" t="str">
        <f t="shared" ca="1" si="460"/>
        <v/>
      </c>
      <c r="H1981" s="159"/>
      <c r="I1981" s="160" t="str">
        <f>IF(H1981="","",INDEX(D.1[Quy cách],MATCH(H1981,D.1[Tên sản phẩm],0)))</f>
        <v/>
      </c>
      <c r="J1981" s="35" t="str">
        <f>IF(H1981="","",INDEX(D.1[ĐVT],MATCH(H1981,D.1[Tên sản phẩm],0)))</f>
        <v/>
      </c>
      <c r="K1981" s="163" t="str">
        <f>IF(H1981="","",INDEX(D.1[Đơn giá bán
(Tham khảo)],MATCH(H1981,D.1[Tên sản phẩm],0)))</f>
        <v/>
      </c>
      <c r="L1981" s="162"/>
      <c r="M1981" s="159"/>
      <c r="N1981" s="159"/>
      <c r="O1981" s="159"/>
      <c r="P1981" s="163" t="str">
        <f t="shared" si="461"/>
        <v/>
      </c>
      <c r="Q1981" s="164"/>
      <c r="R1981" s="162"/>
      <c r="S1981" s="163" t="str">
        <f t="shared" si="462"/>
        <v/>
      </c>
      <c r="T1981" s="164" t="str">
        <f t="shared" ca="1" si="463"/>
        <v/>
      </c>
      <c r="U1981" s="163" t="str">
        <f t="shared" si="464"/>
        <v/>
      </c>
      <c r="V1981" s="163" t="str">
        <f ca="1">IF(AND(C1981&lt;&gt;"",C1981&lt;&gt;OFFSET(C1981,1,0)),SUMIFS(B.2[Giá có thuế],B.2[Số ĐK],C1981),"")</f>
        <v/>
      </c>
      <c r="W1981" s="159"/>
      <c r="X1981" s="161" t="str">
        <f>IF(W1981="","",'Thông Tin Chung'!$L$3)</f>
        <v/>
      </c>
      <c r="Y1981" s="163" t="str">
        <f t="shared" ca="1" si="465"/>
        <v/>
      </c>
      <c r="Z1981" s="165"/>
      <c r="AA1981" s="155" t="str">
        <f ca="1">IF(C1981="","",IF(OR(D1981&lt;NgayBatDau,D1981&gt;NgayKetThuc),"Ngày tháng phải nằm trong kỳ báo cáo",IF(AND(G1981&lt;&gt;"",COUNTIF(D.2[Tên khách hàng],G1981)=0),"Tên KH chưa khai báo trong DSKH",IF(AND(H1981&lt;&gt;"",COUNTIF(D.1[Tên sản phẩm],H1981)=0),"SP này chưa khai báo trong DSSP",""))))</f>
        <v/>
      </c>
      <c r="AB1981" s="23" t="str">
        <f t="shared" ca="1" si="451"/>
        <v/>
      </c>
      <c r="AC1981" s="23" t="str">
        <f t="shared" ca="1" si="452"/>
        <v/>
      </c>
      <c r="AD1981" s="23" t="str">
        <f t="shared" ca="1" si="453"/>
        <v/>
      </c>
      <c r="AE1981" s="68" t="str">
        <f t="shared" ca="1" si="454"/>
        <v/>
      </c>
      <c r="AF1981" s="69" t="str">
        <f>IF(OR(H1981="",S1981=""),"",S1981-(SUM(L1981,M1981)*INDEX(D.1[Đơn giá],MATCH(H1981,D.1[Tên sản phẩm],0))))</f>
        <v/>
      </c>
      <c r="AG1981" s="90" t="str">
        <f t="shared" ca="1" si="455"/>
        <v/>
      </c>
      <c r="AH1981" s="90"/>
    </row>
    <row r="1982" spans="2:34" ht="27.75" customHeight="1" x14ac:dyDescent="0.2">
      <c r="B1982" s="154">
        <f t="shared" si="456"/>
        <v>1979</v>
      </c>
      <c r="C1982" s="155" t="str">
        <f t="shared" ca="1" si="457"/>
        <v/>
      </c>
      <c r="D1982" s="156" t="str">
        <f t="shared" ca="1" si="458"/>
        <v/>
      </c>
      <c r="E1982" s="157" t="str">
        <f t="shared" ca="1" si="459"/>
        <v/>
      </c>
      <c r="F1982" s="157"/>
      <c r="G1982" s="158" t="str">
        <f t="shared" ca="1" si="460"/>
        <v/>
      </c>
      <c r="H1982" s="159"/>
      <c r="I1982" s="160" t="str">
        <f>IF(H1982="","",INDEX(D.1[Quy cách],MATCH(H1982,D.1[Tên sản phẩm],0)))</f>
        <v/>
      </c>
      <c r="J1982" s="35" t="str">
        <f>IF(H1982="","",INDEX(D.1[ĐVT],MATCH(H1982,D.1[Tên sản phẩm],0)))</f>
        <v/>
      </c>
      <c r="K1982" s="163" t="str">
        <f>IF(H1982="","",INDEX(D.1[Đơn giá bán
(Tham khảo)],MATCH(H1982,D.1[Tên sản phẩm],0)))</f>
        <v/>
      </c>
      <c r="L1982" s="162"/>
      <c r="M1982" s="159"/>
      <c r="N1982" s="159"/>
      <c r="O1982" s="159"/>
      <c r="P1982" s="163" t="str">
        <f t="shared" si="461"/>
        <v/>
      </c>
      <c r="Q1982" s="164"/>
      <c r="R1982" s="162"/>
      <c r="S1982" s="163" t="str">
        <f t="shared" si="462"/>
        <v/>
      </c>
      <c r="T1982" s="164" t="str">
        <f t="shared" ca="1" si="463"/>
        <v/>
      </c>
      <c r="U1982" s="163" t="str">
        <f t="shared" si="464"/>
        <v/>
      </c>
      <c r="V1982" s="163" t="str">
        <f ca="1">IF(AND(C1982&lt;&gt;"",C1982&lt;&gt;OFFSET(C1982,1,0)),SUMIFS(B.2[Giá có thuế],B.2[Số ĐK],C1982),"")</f>
        <v/>
      </c>
      <c r="W1982" s="159"/>
      <c r="X1982" s="161" t="str">
        <f>IF(W1982="","",'Thông Tin Chung'!$L$3)</f>
        <v/>
      </c>
      <c r="Y1982" s="163" t="str">
        <f t="shared" ca="1" si="465"/>
        <v/>
      </c>
      <c r="Z1982" s="165"/>
      <c r="AA1982" s="155" t="str">
        <f ca="1">IF(C1982="","",IF(OR(D1982&lt;NgayBatDau,D1982&gt;NgayKetThuc),"Ngày tháng phải nằm trong kỳ báo cáo",IF(AND(G1982&lt;&gt;"",COUNTIF(D.2[Tên khách hàng],G1982)=0),"Tên KH chưa khai báo trong DSKH",IF(AND(H1982&lt;&gt;"",COUNTIF(D.1[Tên sản phẩm],H1982)=0),"SP này chưa khai báo trong DSSP",""))))</f>
        <v/>
      </c>
      <c r="AB1982" s="23" t="str">
        <f t="shared" ca="1" si="451"/>
        <v/>
      </c>
      <c r="AC1982" s="23" t="str">
        <f t="shared" ca="1" si="452"/>
        <v/>
      </c>
      <c r="AD1982" s="23" t="str">
        <f t="shared" ca="1" si="453"/>
        <v/>
      </c>
      <c r="AE1982" s="68" t="str">
        <f t="shared" ca="1" si="454"/>
        <v/>
      </c>
      <c r="AF1982" s="69" t="str">
        <f>IF(OR(H1982="",S1982=""),"",S1982-(SUM(L1982,M1982)*INDEX(D.1[Đơn giá],MATCH(H1982,D.1[Tên sản phẩm],0))))</f>
        <v/>
      </c>
      <c r="AG1982" s="90" t="str">
        <f t="shared" ca="1" si="455"/>
        <v/>
      </c>
      <c r="AH1982" s="90"/>
    </row>
    <row r="1983" spans="2:34" ht="27.75" customHeight="1" x14ac:dyDescent="0.2">
      <c r="B1983" s="154">
        <f t="shared" si="456"/>
        <v>1980</v>
      </c>
      <c r="C1983" s="155" t="str">
        <f t="shared" ca="1" si="457"/>
        <v/>
      </c>
      <c r="D1983" s="156" t="str">
        <f t="shared" ca="1" si="458"/>
        <v/>
      </c>
      <c r="E1983" s="157" t="str">
        <f t="shared" ca="1" si="459"/>
        <v/>
      </c>
      <c r="F1983" s="157"/>
      <c r="G1983" s="158" t="str">
        <f t="shared" ca="1" si="460"/>
        <v/>
      </c>
      <c r="H1983" s="159"/>
      <c r="I1983" s="160" t="str">
        <f>IF(H1983="","",INDEX(D.1[Quy cách],MATCH(H1983,D.1[Tên sản phẩm],0)))</f>
        <v/>
      </c>
      <c r="J1983" s="35" t="str">
        <f>IF(H1983="","",INDEX(D.1[ĐVT],MATCH(H1983,D.1[Tên sản phẩm],0)))</f>
        <v/>
      </c>
      <c r="K1983" s="163" t="str">
        <f>IF(H1983="","",INDEX(D.1[Đơn giá bán
(Tham khảo)],MATCH(H1983,D.1[Tên sản phẩm],0)))</f>
        <v/>
      </c>
      <c r="L1983" s="162"/>
      <c r="M1983" s="159"/>
      <c r="N1983" s="159"/>
      <c r="O1983" s="159"/>
      <c r="P1983" s="163" t="str">
        <f t="shared" si="461"/>
        <v/>
      </c>
      <c r="Q1983" s="164"/>
      <c r="R1983" s="162"/>
      <c r="S1983" s="163" t="str">
        <f t="shared" si="462"/>
        <v/>
      </c>
      <c r="T1983" s="164" t="str">
        <f t="shared" ca="1" si="463"/>
        <v/>
      </c>
      <c r="U1983" s="163" t="str">
        <f t="shared" si="464"/>
        <v/>
      </c>
      <c r="V1983" s="163" t="str">
        <f ca="1">IF(AND(C1983&lt;&gt;"",C1983&lt;&gt;OFFSET(C1983,1,0)),SUMIFS(B.2[Giá có thuế],B.2[Số ĐK],C1983),"")</f>
        <v/>
      </c>
      <c r="W1983" s="159"/>
      <c r="X1983" s="161" t="str">
        <f>IF(W1983="","",'Thông Tin Chung'!$L$3)</f>
        <v/>
      </c>
      <c r="Y1983" s="163" t="str">
        <f t="shared" ca="1" si="465"/>
        <v/>
      </c>
      <c r="Z1983" s="165"/>
      <c r="AA1983" s="155" t="str">
        <f ca="1">IF(C1983="","",IF(OR(D1983&lt;NgayBatDau,D1983&gt;NgayKetThuc),"Ngày tháng phải nằm trong kỳ báo cáo",IF(AND(G1983&lt;&gt;"",COUNTIF(D.2[Tên khách hàng],G1983)=0),"Tên KH chưa khai báo trong DSKH",IF(AND(H1983&lt;&gt;"",COUNTIF(D.1[Tên sản phẩm],H1983)=0),"SP này chưa khai báo trong DSSP",""))))</f>
        <v/>
      </c>
      <c r="AB1983" s="23" t="str">
        <f t="shared" ca="1" si="451"/>
        <v/>
      </c>
      <c r="AC1983" s="23" t="str">
        <f t="shared" ca="1" si="452"/>
        <v/>
      </c>
      <c r="AD1983" s="23" t="str">
        <f t="shared" ca="1" si="453"/>
        <v/>
      </c>
      <c r="AE1983" s="68" t="str">
        <f t="shared" ca="1" si="454"/>
        <v/>
      </c>
      <c r="AF1983" s="69" t="str">
        <f>IF(OR(H1983="",S1983=""),"",S1983-(SUM(L1983,M1983)*INDEX(D.1[Đơn giá],MATCH(H1983,D.1[Tên sản phẩm],0))))</f>
        <v/>
      </c>
      <c r="AG1983" s="90" t="str">
        <f t="shared" ca="1" si="455"/>
        <v/>
      </c>
      <c r="AH1983" s="90"/>
    </row>
    <row r="1984" spans="2:34" ht="27.75" customHeight="1" x14ac:dyDescent="0.2">
      <c r="B1984" s="154">
        <f t="shared" si="456"/>
        <v>1981</v>
      </c>
      <c r="C1984" s="155" t="str">
        <f t="shared" ca="1" si="457"/>
        <v/>
      </c>
      <c r="D1984" s="156" t="str">
        <f t="shared" ca="1" si="458"/>
        <v/>
      </c>
      <c r="E1984" s="157" t="str">
        <f t="shared" ca="1" si="459"/>
        <v/>
      </c>
      <c r="F1984" s="157"/>
      <c r="G1984" s="158" t="str">
        <f t="shared" ca="1" si="460"/>
        <v/>
      </c>
      <c r="H1984" s="159"/>
      <c r="I1984" s="160" t="str">
        <f>IF(H1984="","",INDEX(D.1[Quy cách],MATCH(H1984,D.1[Tên sản phẩm],0)))</f>
        <v/>
      </c>
      <c r="J1984" s="35" t="str">
        <f>IF(H1984="","",INDEX(D.1[ĐVT],MATCH(H1984,D.1[Tên sản phẩm],0)))</f>
        <v/>
      </c>
      <c r="K1984" s="163" t="str">
        <f>IF(H1984="","",INDEX(D.1[Đơn giá bán
(Tham khảo)],MATCH(H1984,D.1[Tên sản phẩm],0)))</f>
        <v/>
      </c>
      <c r="L1984" s="162"/>
      <c r="M1984" s="159"/>
      <c r="N1984" s="159"/>
      <c r="O1984" s="159"/>
      <c r="P1984" s="163" t="str">
        <f t="shared" si="461"/>
        <v/>
      </c>
      <c r="Q1984" s="164"/>
      <c r="R1984" s="162"/>
      <c r="S1984" s="163" t="str">
        <f t="shared" si="462"/>
        <v/>
      </c>
      <c r="T1984" s="164" t="str">
        <f t="shared" ca="1" si="463"/>
        <v/>
      </c>
      <c r="U1984" s="163" t="str">
        <f t="shared" si="464"/>
        <v/>
      </c>
      <c r="V1984" s="163" t="str">
        <f ca="1">IF(AND(C1984&lt;&gt;"",C1984&lt;&gt;OFFSET(C1984,1,0)),SUMIFS(B.2[Giá có thuế],B.2[Số ĐK],C1984),"")</f>
        <v/>
      </c>
      <c r="W1984" s="159"/>
      <c r="X1984" s="161" t="str">
        <f>IF(W1984="","",'Thông Tin Chung'!$L$3)</f>
        <v/>
      </c>
      <c r="Y1984" s="163" t="str">
        <f t="shared" ca="1" si="465"/>
        <v/>
      </c>
      <c r="Z1984" s="165"/>
      <c r="AA1984" s="155" t="str">
        <f ca="1">IF(C1984="","",IF(OR(D1984&lt;NgayBatDau,D1984&gt;NgayKetThuc),"Ngày tháng phải nằm trong kỳ báo cáo",IF(AND(G1984&lt;&gt;"",COUNTIF(D.2[Tên khách hàng],G1984)=0),"Tên KH chưa khai báo trong DSKH",IF(AND(H1984&lt;&gt;"",COUNTIF(D.1[Tên sản phẩm],H1984)=0),"SP này chưa khai báo trong DSSP",""))))</f>
        <v/>
      </c>
      <c r="AB1984" s="23" t="str">
        <f t="shared" ca="1" si="451"/>
        <v/>
      </c>
      <c r="AC1984" s="23" t="str">
        <f t="shared" ca="1" si="452"/>
        <v/>
      </c>
      <c r="AD1984" s="23" t="str">
        <f t="shared" ca="1" si="453"/>
        <v/>
      </c>
      <c r="AE1984" s="68" t="str">
        <f t="shared" ca="1" si="454"/>
        <v/>
      </c>
      <c r="AF1984" s="69" t="str">
        <f>IF(OR(H1984="",S1984=""),"",S1984-(SUM(L1984,M1984)*INDEX(D.1[Đơn giá],MATCH(H1984,D.1[Tên sản phẩm],0))))</f>
        <v/>
      </c>
      <c r="AG1984" s="90" t="str">
        <f t="shared" ca="1" si="455"/>
        <v/>
      </c>
      <c r="AH1984" s="90"/>
    </row>
    <row r="1985" spans="2:34" ht="27.75" customHeight="1" x14ac:dyDescent="0.2">
      <c r="B1985" s="154">
        <f t="shared" si="456"/>
        <v>1982</v>
      </c>
      <c r="C1985" s="155" t="str">
        <f t="shared" ca="1" si="457"/>
        <v/>
      </c>
      <c r="D1985" s="156" t="str">
        <f t="shared" ca="1" si="458"/>
        <v/>
      </c>
      <c r="E1985" s="157" t="str">
        <f t="shared" ca="1" si="459"/>
        <v/>
      </c>
      <c r="F1985" s="157"/>
      <c r="G1985" s="158" t="str">
        <f t="shared" ca="1" si="460"/>
        <v/>
      </c>
      <c r="H1985" s="159"/>
      <c r="I1985" s="160" t="str">
        <f>IF(H1985="","",INDEX(D.1[Quy cách],MATCH(H1985,D.1[Tên sản phẩm],0)))</f>
        <v/>
      </c>
      <c r="J1985" s="35" t="str">
        <f>IF(H1985="","",INDEX(D.1[ĐVT],MATCH(H1985,D.1[Tên sản phẩm],0)))</f>
        <v/>
      </c>
      <c r="K1985" s="163" t="str">
        <f>IF(H1985="","",INDEX(D.1[Đơn giá bán
(Tham khảo)],MATCH(H1985,D.1[Tên sản phẩm],0)))</f>
        <v/>
      </c>
      <c r="L1985" s="162"/>
      <c r="M1985" s="159"/>
      <c r="N1985" s="159"/>
      <c r="O1985" s="159"/>
      <c r="P1985" s="163" t="str">
        <f t="shared" si="461"/>
        <v/>
      </c>
      <c r="Q1985" s="164"/>
      <c r="R1985" s="162"/>
      <c r="S1985" s="163" t="str">
        <f t="shared" si="462"/>
        <v/>
      </c>
      <c r="T1985" s="164" t="str">
        <f t="shared" ca="1" si="463"/>
        <v/>
      </c>
      <c r="U1985" s="163" t="str">
        <f t="shared" si="464"/>
        <v/>
      </c>
      <c r="V1985" s="163" t="str">
        <f ca="1">IF(AND(C1985&lt;&gt;"",C1985&lt;&gt;OFFSET(C1985,1,0)),SUMIFS(B.2[Giá có thuế],B.2[Số ĐK],C1985),"")</f>
        <v/>
      </c>
      <c r="W1985" s="159"/>
      <c r="X1985" s="161" t="str">
        <f>IF(W1985="","",'Thông Tin Chung'!$L$3)</f>
        <v/>
      </c>
      <c r="Y1985" s="163" t="str">
        <f t="shared" ca="1" si="465"/>
        <v/>
      </c>
      <c r="Z1985" s="165"/>
      <c r="AA1985" s="155" t="str">
        <f ca="1">IF(C1985="","",IF(OR(D1985&lt;NgayBatDau,D1985&gt;NgayKetThuc),"Ngày tháng phải nằm trong kỳ báo cáo",IF(AND(G1985&lt;&gt;"",COUNTIF(D.2[Tên khách hàng],G1985)=0),"Tên KH chưa khai báo trong DSKH",IF(AND(H1985&lt;&gt;"",COUNTIF(D.1[Tên sản phẩm],H1985)=0),"SP này chưa khai báo trong DSSP",""))))</f>
        <v/>
      </c>
      <c r="AB1985" s="23" t="str">
        <f t="shared" ca="1" si="451"/>
        <v/>
      </c>
      <c r="AC1985" s="23" t="str">
        <f t="shared" ca="1" si="452"/>
        <v/>
      </c>
      <c r="AD1985" s="23" t="str">
        <f t="shared" ca="1" si="453"/>
        <v/>
      </c>
      <c r="AE1985" s="68" t="str">
        <f t="shared" ca="1" si="454"/>
        <v/>
      </c>
      <c r="AF1985" s="69" t="str">
        <f>IF(OR(H1985="",S1985=""),"",S1985-(SUM(L1985,M1985)*INDEX(D.1[Đơn giá],MATCH(H1985,D.1[Tên sản phẩm],0))))</f>
        <v/>
      </c>
      <c r="AG1985" s="90" t="str">
        <f t="shared" ca="1" si="455"/>
        <v/>
      </c>
      <c r="AH1985" s="90"/>
    </row>
    <row r="1986" spans="2:34" ht="27.75" customHeight="1" x14ac:dyDescent="0.2">
      <c r="B1986" s="154">
        <f t="shared" si="456"/>
        <v>1983</v>
      </c>
      <c r="C1986" s="155" t="str">
        <f t="shared" ca="1" si="457"/>
        <v/>
      </c>
      <c r="D1986" s="156" t="str">
        <f t="shared" ca="1" si="458"/>
        <v/>
      </c>
      <c r="E1986" s="157" t="str">
        <f t="shared" ca="1" si="459"/>
        <v/>
      </c>
      <c r="F1986" s="157"/>
      <c r="G1986" s="158" t="str">
        <f t="shared" ca="1" si="460"/>
        <v/>
      </c>
      <c r="H1986" s="159"/>
      <c r="I1986" s="160" t="str">
        <f>IF(H1986="","",INDEX(D.1[Quy cách],MATCH(H1986,D.1[Tên sản phẩm],0)))</f>
        <v/>
      </c>
      <c r="J1986" s="35" t="str">
        <f>IF(H1986="","",INDEX(D.1[ĐVT],MATCH(H1986,D.1[Tên sản phẩm],0)))</f>
        <v/>
      </c>
      <c r="K1986" s="163" t="str">
        <f>IF(H1986="","",INDEX(D.1[Đơn giá bán
(Tham khảo)],MATCH(H1986,D.1[Tên sản phẩm],0)))</f>
        <v/>
      </c>
      <c r="L1986" s="162"/>
      <c r="M1986" s="159"/>
      <c r="N1986" s="159"/>
      <c r="O1986" s="159"/>
      <c r="P1986" s="163" t="str">
        <f t="shared" si="461"/>
        <v/>
      </c>
      <c r="Q1986" s="164"/>
      <c r="R1986" s="162"/>
      <c r="S1986" s="163" t="str">
        <f t="shared" si="462"/>
        <v/>
      </c>
      <c r="T1986" s="164" t="str">
        <f t="shared" ca="1" si="463"/>
        <v/>
      </c>
      <c r="U1986" s="163" t="str">
        <f t="shared" si="464"/>
        <v/>
      </c>
      <c r="V1986" s="163" t="str">
        <f ca="1">IF(AND(C1986&lt;&gt;"",C1986&lt;&gt;OFFSET(C1986,1,0)),SUMIFS(B.2[Giá có thuế],B.2[Số ĐK],C1986),"")</f>
        <v/>
      </c>
      <c r="W1986" s="159"/>
      <c r="X1986" s="161" t="str">
        <f>IF(W1986="","",'Thông Tin Chung'!$L$3)</f>
        <v/>
      </c>
      <c r="Y1986" s="163" t="str">
        <f t="shared" ca="1" si="465"/>
        <v/>
      </c>
      <c r="Z1986" s="165"/>
      <c r="AA1986" s="155" t="str">
        <f ca="1">IF(C1986="","",IF(OR(D1986&lt;NgayBatDau,D1986&gt;NgayKetThuc),"Ngày tháng phải nằm trong kỳ báo cáo",IF(AND(G1986&lt;&gt;"",COUNTIF(D.2[Tên khách hàng],G1986)=0),"Tên KH chưa khai báo trong DSKH",IF(AND(H1986&lt;&gt;"",COUNTIF(D.1[Tên sản phẩm],H1986)=0),"SP này chưa khai báo trong DSSP",""))))</f>
        <v/>
      </c>
      <c r="AB1986" s="23" t="str">
        <f t="shared" ca="1" si="451"/>
        <v/>
      </c>
      <c r="AC1986" s="23" t="str">
        <f t="shared" ca="1" si="452"/>
        <v/>
      </c>
      <c r="AD1986" s="23" t="str">
        <f t="shared" ca="1" si="453"/>
        <v/>
      </c>
      <c r="AE1986" s="68" t="str">
        <f t="shared" ca="1" si="454"/>
        <v/>
      </c>
      <c r="AF1986" s="69" t="str">
        <f>IF(OR(H1986="",S1986=""),"",S1986-(SUM(L1986,M1986)*INDEX(D.1[Đơn giá],MATCH(H1986,D.1[Tên sản phẩm],0))))</f>
        <v/>
      </c>
      <c r="AG1986" s="90" t="str">
        <f t="shared" ca="1" si="455"/>
        <v/>
      </c>
      <c r="AH1986" s="90"/>
    </row>
    <row r="1987" spans="2:34" ht="27.75" customHeight="1" x14ac:dyDescent="0.2">
      <c r="B1987" s="154">
        <f t="shared" si="456"/>
        <v>1984</v>
      </c>
      <c r="C1987" s="155" t="str">
        <f t="shared" ca="1" si="457"/>
        <v/>
      </c>
      <c r="D1987" s="156" t="str">
        <f t="shared" ca="1" si="458"/>
        <v/>
      </c>
      <c r="E1987" s="157" t="str">
        <f t="shared" ca="1" si="459"/>
        <v/>
      </c>
      <c r="F1987" s="157"/>
      <c r="G1987" s="158" t="str">
        <f t="shared" ca="1" si="460"/>
        <v/>
      </c>
      <c r="H1987" s="159"/>
      <c r="I1987" s="160" t="str">
        <f>IF(H1987="","",INDEX(D.1[Quy cách],MATCH(H1987,D.1[Tên sản phẩm],0)))</f>
        <v/>
      </c>
      <c r="J1987" s="35" t="str">
        <f>IF(H1987="","",INDEX(D.1[ĐVT],MATCH(H1987,D.1[Tên sản phẩm],0)))</f>
        <v/>
      </c>
      <c r="K1987" s="163" t="str">
        <f>IF(H1987="","",INDEX(D.1[Đơn giá bán
(Tham khảo)],MATCH(H1987,D.1[Tên sản phẩm],0)))</f>
        <v/>
      </c>
      <c r="L1987" s="162"/>
      <c r="M1987" s="159"/>
      <c r="N1987" s="159"/>
      <c r="O1987" s="159"/>
      <c r="P1987" s="163" t="str">
        <f t="shared" si="461"/>
        <v/>
      </c>
      <c r="Q1987" s="164"/>
      <c r="R1987" s="162"/>
      <c r="S1987" s="163" t="str">
        <f t="shared" si="462"/>
        <v/>
      </c>
      <c r="T1987" s="164" t="str">
        <f t="shared" ca="1" si="463"/>
        <v/>
      </c>
      <c r="U1987" s="163" t="str">
        <f t="shared" si="464"/>
        <v/>
      </c>
      <c r="V1987" s="163" t="str">
        <f ca="1">IF(AND(C1987&lt;&gt;"",C1987&lt;&gt;OFFSET(C1987,1,0)),SUMIFS(B.2[Giá có thuế],B.2[Số ĐK],C1987),"")</f>
        <v/>
      </c>
      <c r="W1987" s="159"/>
      <c r="X1987" s="161" t="str">
        <f>IF(W1987="","",'Thông Tin Chung'!$L$3)</f>
        <v/>
      </c>
      <c r="Y1987" s="163" t="str">
        <f t="shared" ca="1" si="465"/>
        <v/>
      </c>
      <c r="Z1987" s="165"/>
      <c r="AA1987" s="155" t="str">
        <f ca="1">IF(C1987="","",IF(OR(D1987&lt;NgayBatDau,D1987&gt;NgayKetThuc),"Ngày tháng phải nằm trong kỳ báo cáo",IF(AND(G1987&lt;&gt;"",COUNTIF(D.2[Tên khách hàng],G1987)=0),"Tên KH chưa khai báo trong DSKH",IF(AND(H1987&lt;&gt;"",COUNTIF(D.1[Tên sản phẩm],H1987)=0),"SP này chưa khai báo trong DSSP",""))))</f>
        <v/>
      </c>
      <c r="AB1987" s="23" t="str">
        <f t="shared" ref="AB1987:AB2050" ca="1" si="466">IF(D1987="","",IF(D1987&lt;B3LocTuNgay,0,IF(D1987&lt;=B3LocDenNgay,1,"")))</f>
        <v/>
      </c>
      <c r="AC1987" s="23" t="str">
        <f t="shared" ref="AC1987:AC2050" ca="1" si="467">IF(D1987="","",IF(D1987&lt;B4LocTuNgay,0,IF(D1987&lt;=B4LocDenNgay,1,"")))</f>
        <v/>
      </c>
      <c r="AD1987" s="23" t="str">
        <f t="shared" ref="AD1987:AD2050" ca="1" si="468">IF(D1987="","",IF(D1987&lt;B5LocTuNgay,0,IF(D1987&lt;=B5LocDenNgay,1,"")))</f>
        <v/>
      </c>
      <c r="AE1987" s="68" t="str">
        <f t="shared" ref="AE1987:AE2050" ca="1" si="469">IF(D1987="","",MONTH(D1987))</f>
        <v/>
      </c>
      <c r="AF1987" s="69" t="str">
        <f>IF(OR(H1987="",S1987=""),"",S1987-(SUM(L1987,M1987)*INDEX(D.1[Đơn giá],MATCH(H1987,D.1[Tên sản phẩm],0))))</f>
        <v/>
      </c>
      <c r="AG1987" s="90" t="str">
        <f t="shared" ref="AG1987:AG2050" ca="1" si="470">IF(E1987="","",IF(E1987=SoChungTuInPXK,B1987,""))</f>
        <v/>
      </c>
      <c r="AH1987" s="90"/>
    </row>
    <row r="1988" spans="2:34" ht="27.75" customHeight="1" x14ac:dyDescent="0.2">
      <c r="B1988" s="154">
        <f t="shared" ref="B1988:B2051" si="471">ROW(A1988)-3</f>
        <v>1985</v>
      </c>
      <c r="C1988" s="155" t="str">
        <f t="shared" ref="C1988:C2051" ca="1" si="472">IF(AND(D1988="",E1988="",G1988=""),"",IF(AND(D1988=OFFSET(D1988,-1,0),E1988=OFFSET(E1988,-1,0),G1988=OFFSET(G1988,-1,0)),OFFSET(B1988,-1,1),B1988))</f>
        <v/>
      </c>
      <c r="D1988" s="156" t="str">
        <f t="shared" ref="D1988:D2051" ca="1" si="473">IF(AND($H1988&lt;&gt;"",B1988&lt;&gt;1),OFFSET(C1988,-1,1),"")</f>
        <v/>
      </c>
      <c r="E1988" s="157" t="str">
        <f t="shared" ref="E1988:E2051" ca="1" si="474">IF(AND($H1988&lt;&gt;"",B1988&lt;&gt;1),OFFSET(D1988,-1,1),"")</f>
        <v/>
      </c>
      <c r="F1988" s="157"/>
      <c r="G1988" s="158" t="str">
        <f t="shared" ref="G1988:G2051" ca="1" si="475">IF(AND($H1988&lt;&gt;"",B1988&lt;&gt;1),OFFSET(F1988,-1,1),"")</f>
        <v/>
      </c>
      <c r="H1988" s="159"/>
      <c r="I1988" s="160" t="str">
        <f>IF(H1988="","",INDEX(D.1[Quy cách],MATCH(H1988,D.1[Tên sản phẩm],0)))</f>
        <v/>
      </c>
      <c r="J1988" s="35" t="str">
        <f>IF(H1988="","",INDEX(D.1[ĐVT],MATCH(H1988,D.1[Tên sản phẩm],0)))</f>
        <v/>
      </c>
      <c r="K1988" s="163" t="str">
        <f>IF(H1988="","",INDEX(D.1[Đơn giá bán
(Tham khảo)],MATCH(H1988,D.1[Tên sản phẩm],0)))</f>
        <v/>
      </c>
      <c r="L1988" s="162"/>
      <c r="M1988" s="159"/>
      <c r="N1988" s="159"/>
      <c r="O1988" s="159"/>
      <c r="P1988" s="163" t="str">
        <f t="shared" ref="P1988:P2051" si="476">IF(AND(K1988&lt;&gt;"",L1988&lt;&gt;""),K1988*L1988,IF(AND(N1988&lt;&gt;"",O1988&lt;&gt;""),N1988*O1988,""))</f>
        <v/>
      </c>
      <c r="Q1988" s="164"/>
      <c r="R1988" s="162"/>
      <c r="S1988" s="163" t="str">
        <f t="shared" ref="S1988:S2051" si="477">IF(P1988="","",P1988-SUM(R1988))</f>
        <v/>
      </c>
      <c r="T1988" s="164" t="str">
        <f t="shared" ref="T1988:T2051" ca="1" si="478">IF(AND(S1988&lt;&gt;"",C1988=OFFSET(C1988,-1,0)),OFFSET(S1988,-1,1),"")</f>
        <v/>
      </c>
      <c r="U1988" s="163" t="str">
        <f t="shared" ref="U1988:U2051" si="479">IF(S1988="","",S1988*SUM(1,T1988))</f>
        <v/>
      </c>
      <c r="V1988" s="163" t="str">
        <f ca="1">IF(AND(C1988&lt;&gt;"",C1988&lt;&gt;OFFSET(C1988,1,0)),SUMIFS(B.2[Giá có thuế],B.2[Số ĐK],C1988),"")</f>
        <v/>
      </c>
      <c r="W1988" s="159"/>
      <c r="X1988" s="161" t="str">
        <f>IF(W1988="","",'Thông Tin Chung'!$L$3)</f>
        <v/>
      </c>
      <c r="Y1988" s="163" t="str">
        <f t="shared" ref="Y1988:Y2051" ca="1" si="480">IF(AND(V1988&lt;&gt;"",W1988&lt;&gt;"",V1988&lt;&gt;0),V1988-W1988,"")</f>
        <v/>
      </c>
      <c r="Z1988" s="165"/>
      <c r="AA1988" s="155" t="str">
        <f ca="1">IF(C1988="","",IF(OR(D1988&lt;NgayBatDau,D1988&gt;NgayKetThuc),"Ngày tháng phải nằm trong kỳ báo cáo",IF(AND(G1988&lt;&gt;"",COUNTIF(D.2[Tên khách hàng],G1988)=0),"Tên KH chưa khai báo trong DSKH",IF(AND(H1988&lt;&gt;"",COUNTIF(D.1[Tên sản phẩm],H1988)=0),"SP này chưa khai báo trong DSSP",""))))</f>
        <v/>
      </c>
      <c r="AB1988" s="23" t="str">
        <f t="shared" ca="1" si="466"/>
        <v/>
      </c>
      <c r="AC1988" s="23" t="str">
        <f t="shared" ca="1" si="467"/>
        <v/>
      </c>
      <c r="AD1988" s="23" t="str">
        <f t="shared" ca="1" si="468"/>
        <v/>
      </c>
      <c r="AE1988" s="68" t="str">
        <f t="shared" ca="1" si="469"/>
        <v/>
      </c>
      <c r="AF1988" s="69" t="str">
        <f>IF(OR(H1988="",S1988=""),"",S1988-(SUM(L1988,M1988)*INDEX(D.1[Đơn giá],MATCH(H1988,D.1[Tên sản phẩm],0))))</f>
        <v/>
      </c>
      <c r="AG1988" s="90" t="str">
        <f t="shared" ca="1" si="470"/>
        <v/>
      </c>
      <c r="AH1988" s="90"/>
    </row>
    <row r="1989" spans="2:34" ht="27.75" customHeight="1" x14ac:dyDescent="0.2">
      <c r="B1989" s="154">
        <f t="shared" si="471"/>
        <v>1986</v>
      </c>
      <c r="C1989" s="155" t="str">
        <f t="shared" ca="1" si="472"/>
        <v/>
      </c>
      <c r="D1989" s="156" t="str">
        <f t="shared" ca="1" si="473"/>
        <v/>
      </c>
      <c r="E1989" s="157" t="str">
        <f t="shared" ca="1" si="474"/>
        <v/>
      </c>
      <c r="F1989" s="157"/>
      <c r="G1989" s="158" t="str">
        <f t="shared" ca="1" si="475"/>
        <v/>
      </c>
      <c r="H1989" s="159"/>
      <c r="I1989" s="160" t="str">
        <f>IF(H1989="","",INDEX(D.1[Quy cách],MATCH(H1989,D.1[Tên sản phẩm],0)))</f>
        <v/>
      </c>
      <c r="J1989" s="35" t="str">
        <f>IF(H1989="","",INDEX(D.1[ĐVT],MATCH(H1989,D.1[Tên sản phẩm],0)))</f>
        <v/>
      </c>
      <c r="K1989" s="163" t="str">
        <f>IF(H1989="","",INDEX(D.1[Đơn giá bán
(Tham khảo)],MATCH(H1989,D.1[Tên sản phẩm],0)))</f>
        <v/>
      </c>
      <c r="L1989" s="162"/>
      <c r="M1989" s="159"/>
      <c r="N1989" s="159"/>
      <c r="O1989" s="159"/>
      <c r="P1989" s="163" t="str">
        <f t="shared" si="476"/>
        <v/>
      </c>
      <c r="Q1989" s="164"/>
      <c r="R1989" s="162"/>
      <c r="S1989" s="163" t="str">
        <f t="shared" si="477"/>
        <v/>
      </c>
      <c r="T1989" s="164" t="str">
        <f t="shared" ca="1" si="478"/>
        <v/>
      </c>
      <c r="U1989" s="163" t="str">
        <f t="shared" si="479"/>
        <v/>
      </c>
      <c r="V1989" s="163" t="str">
        <f ca="1">IF(AND(C1989&lt;&gt;"",C1989&lt;&gt;OFFSET(C1989,1,0)),SUMIFS(B.2[Giá có thuế],B.2[Số ĐK],C1989),"")</f>
        <v/>
      </c>
      <c r="W1989" s="159"/>
      <c r="X1989" s="161" t="str">
        <f>IF(W1989="","",'Thông Tin Chung'!$L$3)</f>
        <v/>
      </c>
      <c r="Y1989" s="163" t="str">
        <f t="shared" ca="1" si="480"/>
        <v/>
      </c>
      <c r="Z1989" s="165"/>
      <c r="AA1989" s="155" t="str">
        <f ca="1">IF(C1989="","",IF(OR(D1989&lt;NgayBatDau,D1989&gt;NgayKetThuc),"Ngày tháng phải nằm trong kỳ báo cáo",IF(AND(G1989&lt;&gt;"",COUNTIF(D.2[Tên khách hàng],G1989)=0),"Tên KH chưa khai báo trong DSKH",IF(AND(H1989&lt;&gt;"",COUNTIF(D.1[Tên sản phẩm],H1989)=0),"SP này chưa khai báo trong DSSP",""))))</f>
        <v/>
      </c>
      <c r="AB1989" s="23" t="str">
        <f t="shared" ca="1" si="466"/>
        <v/>
      </c>
      <c r="AC1989" s="23" t="str">
        <f t="shared" ca="1" si="467"/>
        <v/>
      </c>
      <c r="AD1989" s="23" t="str">
        <f t="shared" ca="1" si="468"/>
        <v/>
      </c>
      <c r="AE1989" s="68" t="str">
        <f t="shared" ca="1" si="469"/>
        <v/>
      </c>
      <c r="AF1989" s="69" t="str">
        <f>IF(OR(H1989="",S1989=""),"",S1989-(SUM(L1989,M1989)*INDEX(D.1[Đơn giá],MATCH(H1989,D.1[Tên sản phẩm],0))))</f>
        <v/>
      </c>
      <c r="AG1989" s="90" t="str">
        <f t="shared" ca="1" si="470"/>
        <v/>
      </c>
      <c r="AH1989" s="90"/>
    </row>
    <row r="1990" spans="2:34" ht="27.75" customHeight="1" x14ac:dyDescent="0.2">
      <c r="B1990" s="154">
        <f t="shared" si="471"/>
        <v>1987</v>
      </c>
      <c r="C1990" s="155" t="str">
        <f t="shared" ca="1" si="472"/>
        <v/>
      </c>
      <c r="D1990" s="156" t="str">
        <f t="shared" ca="1" si="473"/>
        <v/>
      </c>
      <c r="E1990" s="157" t="str">
        <f t="shared" ca="1" si="474"/>
        <v/>
      </c>
      <c r="F1990" s="157"/>
      <c r="G1990" s="158" t="str">
        <f t="shared" ca="1" si="475"/>
        <v/>
      </c>
      <c r="H1990" s="159"/>
      <c r="I1990" s="160" t="str">
        <f>IF(H1990="","",INDEX(D.1[Quy cách],MATCH(H1990,D.1[Tên sản phẩm],0)))</f>
        <v/>
      </c>
      <c r="J1990" s="35" t="str">
        <f>IF(H1990="","",INDEX(D.1[ĐVT],MATCH(H1990,D.1[Tên sản phẩm],0)))</f>
        <v/>
      </c>
      <c r="K1990" s="163" t="str">
        <f>IF(H1990="","",INDEX(D.1[Đơn giá bán
(Tham khảo)],MATCH(H1990,D.1[Tên sản phẩm],0)))</f>
        <v/>
      </c>
      <c r="L1990" s="162"/>
      <c r="M1990" s="159"/>
      <c r="N1990" s="159"/>
      <c r="O1990" s="159"/>
      <c r="P1990" s="163" t="str">
        <f t="shared" si="476"/>
        <v/>
      </c>
      <c r="Q1990" s="164"/>
      <c r="R1990" s="162"/>
      <c r="S1990" s="163" t="str">
        <f t="shared" si="477"/>
        <v/>
      </c>
      <c r="T1990" s="164" t="str">
        <f t="shared" ca="1" si="478"/>
        <v/>
      </c>
      <c r="U1990" s="163" t="str">
        <f t="shared" si="479"/>
        <v/>
      </c>
      <c r="V1990" s="163" t="str">
        <f ca="1">IF(AND(C1990&lt;&gt;"",C1990&lt;&gt;OFFSET(C1990,1,0)),SUMIFS(B.2[Giá có thuế],B.2[Số ĐK],C1990),"")</f>
        <v/>
      </c>
      <c r="W1990" s="159"/>
      <c r="X1990" s="161" t="str">
        <f>IF(W1990="","",'Thông Tin Chung'!$L$3)</f>
        <v/>
      </c>
      <c r="Y1990" s="163" t="str">
        <f t="shared" ca="1" si="480"/>
        <v/>
      </c>
      <c r="Z1990" s="165"/>
      <c r="AA1990" s="155" t="str">
        <f ca="1">IF(C1990="","",IF(OR(D1990&lt;NgayBatDau,D1990&gt;NgayKetThuc),"Ngày tháng phải nằm trong kỳ báo cáo",IF(AND(G1990&lt;&gt;"",COUNTIF(D.2[Tên khách hàng],G1990)=0),"Tên KH chưa khai báo trong DSKH",IF(AND(H1990&lt;&gt;"",COUNTIF(D.1[Tên sản phẩm],H1990)=0),"SP này chưa khai báo trong DSSP",""))))</f>
        <v/>
      </c>
      <c r="AB1990" s="23" t="str">
        <f t="shared" ca="1" si="466"/>
        <v/>
      </c>
      <c r="AC1990" s="23" t="str">
        <f t="shared" ca="1" si="467"/>
        <v/>
      </c>
      <c r="AD1990" s="23" t="str">
        <f t="shared" ca="1" si="468"/>
        <v/>
      </c>
      <c r="AE1990" s="68" t="str">
        <f t="shared" ca="1" si="469"/>
        <v/>
      </c>
      <c r="AF1990" s="69" t="str">
        <f>IF(OR(H1990="",S1990=""),"",S1990-(SUM(L1990,M1990)*INDEX(D.1[Đơn giá],MATCH(H1990,D.1[Tên sản phẩm],0))))</f>
        <v/>
      </c>
      <c r="AG1990" s="90" t="str">
        <f t="shared" ca="1" si="470"/>
        <v/>
      </c>
      <c r="AH1990" s="90"/>
    </row>
    <row r="1991" spans="2:34" ht="27.75" customHeight="1" x14ac:dyDescent="0.2">
      <c r="B1991" s="154">
        <f t="shared" si="471"/>
        <v>1988</v>
      </c>
      <c r="C1991" s="155" t="str">
        <f t="shared" ca="1" si="472"/>
        <v/>
      </c>
      <c r="D1991" s="156" t="str">
        <f t="shared" ca="1" si="473"/>
        <v/>
      </c>
      <c r="E1991" s="157" t="str">
        <f t="shared" ca="1" si="474"/>
        <v/>
      </c>
      <c r="F1991" s="157"/>
      <c r="G1991" s="158" t="str">
        <f t="shared" ca="1" si="475"/>
        <v/>
      </c>
      <c r="H1991" s="159"/>
      <c r="I1991" s="160" t="str">
        <f>IF(H1991="","",INDEX(D.1[Quy cách],MATCH(H1991,D.1[Tên sản phẩm],0)))</f>
        <v/>
      </c>
      <c r="J1991" s="35" t="str">
        <f>IF(H1991="","",INDEX(D.1[ĐVT],MATCH(H1991,D.1[Tên sản phẩm],0)))</f>
        <v/>
      </c>
      <c r="K1991" s="163" t="str">
        <f>IF(H1991="","",INDEX(D.1[Đơn giá bán
(Tham khảo)],MATCH(H1991,D.1[Tên sản phẩm],0)))</f>
        <v/>
      </c>
      <c r="L1991" s="162"/>
      <c r="M1991" s="159"/>
      <c r="N1991" s="159"/>
      <c r="O1991" s="159"/>
      <c r="P1991" s="163" t="str">
        <f t="shared" si="476"/>
        <v/>
      </c>
      <c r="Q1991" s="164"/>
      <c r="R1991" s="162"/>
      <c r="S1991" s="163" t="str">
        <f t="shared" si="477"/>
        <v/>
      </c>
      <c r="T1991" s="164" t="str">
        <f t="shared" ca="1" si="478"/>
        <v/>
      </c>
      <c r="U1991" s="163" t="str">
        <f t="shared" si="479"/>
        <v/>
      </c>
      <c r="V1991" s="163" t="str">
        <f ca="1">IF(AND(C1991&lt;&gt;"",C1991&lt;&gt;OFFSET(C1991,1,0)),SUMIFS(B.2[Giá có thuế],B.2[Số ĐK],C1991),"")</f>
        <v/>
      </c>
      <c r="W1991" s="159"/>
      <c r="X1991" s="161" t="str">
        <f>IF(W1991="","",'Thông Tin Chung'!$L$3)</f>
        <v/>
      </c>
      <c r="Y1991" s="163" t="str">
        <f t="shared" ca="1" si="480"/>
        <v/>
      </c>
      <c r="Z1991" s="165"/>
      <c r="AA1991" s="155" t="str">
        <f ca="1">IF(C1991="","",IF(OR(D1991&lt;NgayBatDau,D1991&gt;NgayKetThuc),"Ngày tháng phải nằm trong kỳ báo cáo",IF(AND(G1991&lt;&gt;"",COUNTIF(D.2[Tên khách hàng],G1991)=0),"Tên KH chưa khai báo trong DSKH",IF(AND(H1991&lt;&gt;"",COUNTIF(D.1[Tên sản phẩm],H1991)=0),"SP này chưa khai báo trong DSSP",""))))</f>
        <v/>
      </c>
      <c r="AB1991" s="23" t="str">
        <f t="shared" ca="1" si="466"/>
        <v/>
      </c>
      <c r="AC1991" s="23" t="str">
        <f t="shared" ca="1" si="467"/>
        <v/>
      </c>
      <c r="AD1991" s="23" t="str">
        <f t="shared" ca="1" si="468"/>
        <v/>
      </c>
      <c r="AE1991" s="68" t="str">
        <f t="shared" ca="1" si="469"/>
        <v/>
      </c>
      <c r="AF1991" s="69" t="str">
        <f>IF(OR(H1991="",S1991=""),"",S1991-(SUM(L1991,M1991)*INDEX(D.1[Đơn giá],MATCH(H1991,D.1[Tên sản phẩm],0))))</f>
        <v/>
      </c>
      <c r="AG1991" s="90" t="str">
        <f t="shared" ca="1" si="470"/>
        <v/>
      </c>
      <c r="AH1991" s="90"/>
    </row>
    <row r="1992" spans="2:34" ht="27.75" customHeight="1" x14ac:dyDescent="0.2">
      <c r="B1992" s="154">
        <f t="shared" si="471"/>
        <v>1989</v>
      </c>
      <c r="C1992" s="155" t="str">
        <f t="shared" ca="1" si="472"/>
        <v/>
      </c>
      <c r="D1992" s="156" t="str">
        <f t="shared" ca="1" si="473"/>
        <v/>
      </c>
      <c r="E1992" s="157" t="str">
        <f t="shared" ca="1" si="474"/>
        <v/>
      </c>
      <c r="F1992" s="157"/>
      <c r="G1992" s="158" t="str">
        <f t="shared" ca="1" si="475"/>
        <v/>
      </c>
      <c r="H1992" s="159"/>
      <c r="I1992" s="160" t="str">
        <f>IF(H1992="","",INDEX(D.1[Quy cách],MATCH(H1992,D.1[Tên sản phẩm],0)))</f>
        <v/>
      </c>
      <c r="J1992" s="35" t="str">
        <f>IF(H1992="","",INDEX(D.1[ĐVT],MATCH(H1992,D.1[Tên sản phẩm],0)))</f>
        <v/>
      </c>
      <c r="K1992" s="163" t="str">
        <f>IF(H1992="","",INDEX(D.1[Đơn giá bán
(Tham khảo)],MATCH(H1992,D.1[Tên sản phẩm],0)))</f>
        <v/>
      </c>
      <c r="L1992" s="162"/>
      <c r="M1992" s="159"/>
      <c r="N1992" s="159"/>
      <c r="O1992" s="159"/>
      <c r="P1992" s="163" t="str">
        <f t="shared" si="476"/>
        <v/>
      </c>
      <c r="Q1992" s="164"/>
      <c r="R1992" s="162"/>
      <c r="S1992" s="163" t="str">
        <f t="shared" si="477"/>
        <v/>
      </c>
      <c r="T1992" s="164" t="str">
        <f t="shared" ca="1" si="478"/>
        <v/>
      </c>
      <c r="U1992" s="163" t="str">
        <f t="shared" si="479"/>
        <v/>
      </c>
      <c r="V1992" s="163" t="str">
        <f ca="1">IF(AND(C1992&lt;&gt;"",C1992&lt;&gt;OFFSET(C1992,1,0)),SUMIFS(B.2[Giá có thuế],B.2[Số ĐK],C1992),"")</f>
        <v/>
      </c>
      <c r="W1992" s="159"/>
      <c r="X1992" s="161" t="str">
        <f>IF(W1992="","",'Thông Tin Chung'!$L$3)</f>
        <v/>
      </c>
      <c r="Y1992" s="163" t="str">
        <f t="shared" ca="1" si="480"/>
        <v/>
      </c>
      <c r="Z1992" s="165"/>
      <c r="AA1992" s="155" t="str">
        <f ca="1">IF(C1992="","",IF(OR(D1992&lt;NgayBatDau,D1992&gt;NgayKetThuc),"Ngày tháng phải nằm trong kỳ báo cáo",IF(AND(G1992&lt;&gt;"",COUNTIF(D.2[Tên khách hàng],G1992)=0),"Tên KH chưa khai báo trong DSKH",IF(AND(H1992&lt;&gt;"",COUNTIF(D.1[Tên sản phẩm],H1992)=0),"SP này chưa khai báo trong DSSP",""))))</f>
        <v/>
      </c>
      <c r="AB1992" s="23" t="str">
        <f t="shared" ca="1" si="466"/>
        <v/>
      </c>
      <c r="AC1992" s="23" t="str">
        <f t="shared" ca="1" si="467"/>
        <v/>
      </c>
      <c r="AD1992" s="23" t="str">
        <f t="shared" ca="1" si="468"/>
        <v/>
      </c>
      <c r="AE1992" s="68" t="str">
        <f t="shared" ca="1" si="469"/>
        <v/>
      </c>
      <c r="AF1992" s="69" t="str">
        <f>IF(OR(H1992="",S1992=""),"",S1992-(SUM(L1992,M1992)*INDEX(D.1[Đơn giá],MATCH(H1992,D.1[Tên sản phẩm],0))))</f>
        <v/>
      </c>
      <c r="AG1992" s="90" t="str">
        <f t="shared" ca="1" si="470"/>
        <v/>
      </c>
      <c r="AH1992" s="90"/>
    </row>
    <row r="1993" spans="2:34" ht="27.75" customHeight="1" x14ac:dyDescent="0.2">
      <c r="B1993" s="154">
        <f t="shared" si="471"/>
        <v>1990</v>
      </c>
      <c r="C1993" s="155" t="str">
        <f t="shared" ca="1" si="472"/>
        <v/>
      </c>
      <c r="D1993" s="156" t="str">
        <f t="shared" ca="1" si="473"/>
        <v/>
      </c>
      <c r="E1993" s="157" t="str">
        <f t="shared" ca="1" si="474"/>
        <v/>
      </c>
      <c r="F1993" s="157"/>
      <c r="G1993" s="158" t="str">
        <f t="shared" ca="1" si="475"/>
        <v/>
      </c>
      <c r="H1993" s="159"/>
      <c r="I1993" s="160" t="str">
        <f>IF(H1993="","",INDEX(D.1[Quy cách],MATCH(H1993,D.1[Tên sản phẩm],0)))</f>
        <v/>
      </c>
      <c r="J1993" s="35" t="str">
        <f>IF(H1993="","",INDEX(D.1[ĐVT],MATCH(H1993,D.1[Tên sản phẩm],0)))</f>
        <v/>
      </c>
      <c r="K1993" s="163" t="str">
        <f>IF(H1993="","",INDEX(D.1[Đơn giá bán
(Tham khảo)],MATCH(H1993,D.1[Tên sản phẩm],0)))</f>
        <v/>
      </c>
      <c r="L1993" s="162"/>
      <c r="M1993" s="159"/>
      <c r="N1993" s="159"/>
      <c r="O1993" s="159"/>
      <c r="P1993" s="163" t="str">
        <f t="shared" si="476"/>
        <v/>
      </c>
      <c r="Q1993" s="164"/>
      <c r="R1993" s="162"/>
      <c r="S1993" s="163" t="str">
        <f t="shared" si="477"/>
        <v/>
      </c>
      <c r="T1993" s="164" t="str">
        <f t="shared" ca="1" si="478"/>
        <v/>
      </c>
      <c r="U1993" s="163" t="str">
        <f t="shared" si="479"/>
        <v/>
      </c>
      <c r="V1993" s="163" t="str">
        <f ca="1">IF(AND(C1993&lt;&gt;"",C1993&lt;&gt;OFFSET(C1993,1,0)),SUMIFS(B.2[Giá có thuế],B.2[Số ĐK],C1993),"")</f>
        <v/>
      </c>
      <c r="W1993" s="159"/>
      <c r="X1993" s="161" t="str">
        <f>IF(W1993="","",'Thông Tin Chung'!$L$3)</f>
        <v/>
      </c>
      <c r="Y1993" s="163" t="str">
        <f t="shared" ca="1" si="480"/>
        <v/>
      </c>
      <c r="Z1993" s="165"/>
      <c r="AA1993" s="155" t="str">
        <f ca="1">IF(C1993="","",IF(OR(D1993&lt;NgayBatDau,D1993&gt;NgayKetThuc),"Ngày tháng phải nằm trong kỳ báo cáo",IF(AND(G1993&lt;&gt;"",COUNTIF(D.2[Tên khách hàng],G1993)=0),"Tên KH chưa khai báo trong DSKH",IF(AND(H1993&lt;&gt;"",COUNTIF(D.1[Tên sản phẩm],H1993)=0),"SP này chưa khai báo trong DSSP",""))))</f>
        <v/>
      </c>
      <c r="AB1993" s="23" t="str">
        <f t="shared" ca="1" si="466"/>
        <v/>
      </c>
      <c r="AC1993" s="23" t="str">
        <f t="shared" ca="1" si="467"/>
        <v/>
      </c>
      <c r="AD1993" s="23" t="str">
        <f t="shared" ca="1" si="468"/>
        <v/>
      </c>
      <c r="AE1993" s="68" t="str">
        <f t="shared" ca="1" si="469"/>
        <v/>
      </c>
      <c r="AF1993" s="69" t="str">
        <f>IF(OR(H1993="",S1993=""),"",S1993-(SUM(L1993,M1993)*INDEX(D.1[Đơn giá],MATCH(H1993,D.1[Tên sản phẩm],0))))</f>
        <v/>
      </c>
      <c r="AG1993" s="90" t="str">
        <f t="shared" ca="1" si="470"/>
        <v/>
      </c>
      <c r="AH1993" s="90"/>
    </row>
    <row r="1994" spans="2:34" ht="27.75" customHeight="1" x14ac:dyDescent="0.2">
      <c r="B1994" s="154">
        <f t="shared" si="471"/>
        <v>1991</v>
      </c>
      <c r="C1994" s="155" t="str">
        <f t="shared" ca="1" si="472"/>
        <v/>
      </c>
      <c r="D1994" s="156" t="str">
        <f t="shared" ca="1" si="473"/>
        <v/>
      </c>
      <c r="E1994" s="157" t="str">
        <f t="shared" ca="1" si="474"/>
        <v/>
      </c>
      <c r="F1994" s="157"/>
      <c r="G1994" s="158" t="str">
        <f t="shared" ca="1" si="475"/>
        <v/>
      </c>
      <c r="H1994" s="159"/>
      <c r="I1994" s="160" t="str">
        <f>IF(H1994="","",INDEX(D.1[Quy cách],MATCH(H1994,D.1[Tên sản phẩm],0)))</f>
        <v/>
      </c>
      <c r="J1994" s="35" t="str">
        <f>IF(H1994="","",INDEX(D.1[ĐVT],MATCH(H1994,D.1[Tên sản phẩm],0)))</f>
        <v/>
      </c>
      <c r="K1994" s="163" t="str">
        <f>IF(H1994="","",INDEX(D.1[Đơn giá bán
(Tham khảo)],MATCH(H1994,D.1[Tên sản phẩm],0)))</f>
        <v/>
      </c>
      <c r="L1994" s="162"/>
      <c r="M1994" s="159"/>
      <c r="N1994" s="159"/>
      <c r="O1994" s="159"/>
      <c r="P1994" s="163" t="str">
        <f t="shared" si="476"/>
        <v/>
      </c>
      <c r="Q1994" s="164"/>
      <c r="R1994" s="162"/>
      <c r="S1994" s="163" t="str">
        <f t="shared" si="477"/>
        <v/>
      </c>
      <c r="T1994" s="164" t="str">
        <f t="shared" ca="1" si="478"/>
        <v/>
      </c>
      <c r="U1994" s="163" t="str">
        <f t="shared" si="479"/>
        <v/>
      </c>
      <c r="V1994" s="163" t="str">
        <f ca="1">IF(AND(C1994&lt;&gt;"",C1994&lt;&gt;OFFSET(C1994,1,0)),SUMIFS(B.2[Giá có thuế],B.2[Số ĐK],C1994),"")</f>
        <v/>
      </c>
      <c r="W1994" s="159"/>
      <c r="X1994" s="161" t="str">
        <f>IF(W1994="","",'Thông Tin Chung'!$L$3)</f>
        <v/>
      </c>
      <c r="Y1994" s="163" t="str">
        <f t="shared" ca="1" si="480"/>
        <v/>
      </c>
      <c r="Z1994" s="165"/>
      <c r="AA1994" s="155" t="str">
        <f ca="1">IF(C1994="","",IF(OR(D1994&lt;NgayBatDau,D1994&gt;NgayKetThuc),"Ngày tháng phải nằm trong kỳ báo cáo",IF(AND(G1994&lt;&gt;"",COUNTIF(D.2[Tên khách hàng],G1994)=0),"Tên KH chưa khai báo trong DSKH",IF(AND(H1994&lt;&gt;"",COUNTIF(D.1[Tên sản phẩm],H1994)=0),"SP này chưa khai báo trong DSSP",""))))</f>
        <v/>
      </c>
      <c r="AB1994" s="23" t="str">
        <f t="shared" ca="1" si="466"/>
        <v/>
      </c>
      <c r="AC1994" s="23" t="str">
        <f t="shared" ca="1" si="467"/>
        <v/>
      </c>
      <c r="AD1994" s="23" t="str">
        <f t="shared" ca="1" si="468"/>
        <v/>
      </c>
      <c r="AE1994" s="68" t="str">
        <f t="shared" ca="1" si="469"/>
        <v/>
      </c>
      <c r="AF1994" s="69" t="str">
        <f>IF(OR(H1994="",S1994=""),"",S1994-(SUM(L1994,M1994)*INDEX(D.1[Đơn giá],MATCH(H1994,D.1[Tên sản phẩm],0))))</f>
        <v/>
      </c>
      <c r="AG1994" s="90" t="str">
        <f t="shared" ca="1" si="470"/>
        <v/>
      </c>
      <c r="AH1994" s="90"/>
    </row>
    <row r="1995" spans="2:34" ht="27.75" customHeight="1" x14ac:dyDescent="0.2">
      <c r="B1995" s="154">
        <f t="shared" si="471"/>
        <v>1992</v>
      </c>
      <c r="C1995" s="155" t="str">
        <f t="shared" ca="1" si="472"/>
        <v/>
      </c>
      <c r="D1995" s="156" t="str">
        <f t="shared" ca="1" si="473"/>
        <v/>
      </c>
      <c r="E1995" s="157" t="str">
        <f t="shared" ca="1" si="474"/>
        <v/>
      </c>
      <c r="F1995" s="157"/>
      <c r="G1995" s="158" t="str">
        <f t="shared" ca="1" si="475"/>
        <v/>
      </c>
      <c r="H1995" s="159"/>
      <c r="I1995" s="160" t="str">
        <f>IF(H1995="","",INDEX(D.1[Quy cách],MATCH(H1995,D.1[Tên sản phẩm],0)))</f>
        <v/>
      </c>
      <c r="J1995" s="35" t="str">
        <f>IF(H1995="","",INDEX(D.1[ĐVT],MATCH(H1995,D.1[Tên sản phẩm],0)))</f>
        <v/>
      </c>
      <c r="K1995" s="163" t="str">
        <f>IF(H1995="","",INDEX(D.1[Đơn giá bán
(Tham khảo)],MATCH(H1995,D.1[Tên sản phẩm],0)))</f>
        <v/>
      </c>
      <c r="L1995" s="162"/>
      <c r="M1995" s="159"/>
      <c r="N1995" s="159"/>
      <c r="O1995" s="159"/>
      <c r="P1995" s="163" t="str">
        <f t="shared" si="476"/>
        <v/>
      </c>
      <c r="Q1995" s="164"/>
      <c r="R1995" s="162"/>
      <c r="S1995" s="163" t="str">
        <f t="shared" si="477"/>
        <v/>
      </c>
      <c r="T1995" s="164" t="str">
        <f t="shared" ca="1" si="478"/>
        <v/>
      </c>
      <c r="U1995" s="163" t="str">
        <f t="shared" si="479"/>
        <v/>
      </c>
      <c r="V1995" s="163" t="str">
        <f ca="1">IF(AND(C1995&lt;&gt;"",C1995&lt;&gt;OFFSET(C1995,1,0)),SUMIFS(B.2[Giá có thuế],B.2[Số ĐK],C1995),"")</f>
        <v/>
      </c>
      <c r="W1995" s="159"/>
      <c r="X1995" s="161" t="str">
        <f>IF(W1995="","",'Thông Tin Chung'!$L$3)</f>
        <v/>
      </c>
      <c r="Y1995" s="163" t="str">
        <f t="shared" ca="1" si="480"/>
        <v/>
      </c>
      <c r="Z1995" s="165"/>
      <c r="AA1995" s="155" t="str">
        <f ca="1">IF(C1995="","",IF(OR(D1995&lt;NgayBatDau,D1995&gt;NgayKetThuc),"Ngày tháng phải nằm trong kỳ báo cáo",IF(AND(G1995&lt;&gt;"",COUNTIF(D.2[Tên khách hàng],G1995)=0),"Tên KH chưa khai báo trong DSKH",IF(AND(H1995&lt;&gt;"",COUNTIF(D.1[Tên sản phẩm],H1995)=0),"SP này chưa khai báo trong DSSP",""))))</f>
        <v/>
      </c>
      <c r="AB1995" s="23" t="str">
        <f t="shared" ca="1" si="466"/>
        <v/>
      </c>
      <c r="AC1995" s="23" t="str">
        <f t="shared" ca="1" si="467"/>
        <v/>
      </c>
      <c r="AD1995" s="23" t="str">
        <f t="shared" ca="1" si="468"/>
        <v/>
      </c>
      <c r="AE1995" s="68" t="str">
        <f t="shared" ca="1" si="469"/>
        <v/>
      </c>
      <c r="AF1995" s="69" t="str">
        <f>IF(OR(H1995="",S1995=""),"",S1995-(SUM(L1995,M1995)*INDEX(D.1[Đơn giá],MATCH(H1995,D.1[Tên sản phẩm],0))))</f>
        <v/>
      </c>
      <c r="AG1995" s="90" t="str">
        <f t="shared" ca="1" si="470"/>
        <v/>
      </c>
      <c r="AH1995" s="90"/>
    </row>
    <row r="1996" spans="2:34" ht="27.75" customHeight="1" x14ac:dyDescent="0.2">
      <c r="B1996" s="154">
        <f t="shared" si="471"/>
        <v>1993</v>
      </c>
      <c r="C1996" s="155" t="str">
        <f t="shared" ca="1" si="472"/>
        <v/>
      </c>
      <c r="D1996" s="156" t="str">
        <f t="shared" ca="1" si="473"/>
        <v/>
      </c>
      <c r="E1996" s="157" t="str">
        <f t="shared" ca="1" si="474"/>
        <v/>
      </c>
      <c r="F1996" s="157"/>
      <c r="G1996" s="158" t="str">
        <f t="shared" ca="1" si="475"/>
        <v/>
      </c>
      <c r="H1996" s="159"/>
      <c r="I1996" s="160" t="str">
        <f>IF(H1996="","",INDEX(D.1[Quy cách],MATCH(H1996,D.1[Tên sản phẩm],0)))</f>
        <v/>
      </c>
      <c r="J1996" s="35" t="str">
        <f>IF(H1996="","",INDEX(D.1[ĐVT],MATCH(H1996,D.1[Tên sản phẩm],0)))</f>
        <v/>
      </c>
      <c r="K1996" s="163" t="str">
        <f>IF(H1996="","",INDEX(D.1[Đơn giá bán
(Tham khảo)],MATCH(H1996,D.1[Tên sản phẩm],0)))</f>
        <v/>
      </c>
      <c r="L1996" s="162"/>
      <c r="M1996" s="159"/>
      <c r="N1996" s="159"/>
      <c r="O1996" s="159"/>
      <c r="P1996" s="163" t="str">
        <f t="shared" si="476"/>
        <v/>
      </c>
      <c r="Q1996" s="164"/>
      <c r="R1996" s="162"/>
      <c r="S1996" s="163" t="str">
        <f t="shared" si="477"/>
        <v/>
      </c>
      <c r="T1996" s="164" t="str">
        <f t="shared" ca="1" si="478"/>
        <v/>
      </c>
      <c r="U1996" s="163" t="str">
        <f t="shared" si="479"/>
        <v/>
      </c>
      <c r="V1996" s="163" t="str">
        <f ca="1">IF(AND(C1996&lt;&gt;"",C1996&lt;&gt;OFFSET(C1996,1,0)),SUMIFS(B.2[Giá có thuế],B.2[Số ĐK],C1996),"")</f>
        <v/>
      </c>
      <c r="W1996" s="159"/>
      <c r="X1996" s="161" t="str">
        <f>IF(W1996="","",'Thông Tin Chung'!$L$3)</f>
        <v/>
      </c>
      <c r="Y1996" s="163" t="str">
        <f t="shared" ca="1" si="480"/>
        <v/>
      </c>
      <c r="Z1996" s="165"/>
      <c r="AA1996" s="155" t="str">
        <f ca="1">IF(C1996="","",IF(OR(D1996&lt;NgayBatDau,D1996&gt;NgayKetThuc),"Ngày tháng phải nằm trong kỳ báo cáo",IF(AND(G1996&lt;&gt;"",COUNTIF(D.2[Tên khách hàng],G1996)=0),"Tên KH chưa khai báo trong DSKH",IF(AND(H1996&lt;&gt;"",COUNTIF(D.1[Tên sản phẩm],H1996)=0),"SP này chưa khai báo trong DSSP",""))))</f>
        <v/>
      </c>
      <c r="AB1996" s="23" t="str">
        <f t="shared" ca="1" si="466"/>
        <v/>
      </c>
      <c r="AC1996" s="23" t="str">
        <f t="shared" ca="1" si="467"/>
        <v/>
      </c>
      <c r="AD1996" s="23" t="str">
        <f t="shared" ca="1" si="468"/>
        <v/>
      </c>
      <c r="AE1996" s="68" t="str">
        <f t="shared" ca="1" si="469"/>
        <v/>
      </c>
      <c r="AF1996" s="69" t="str">
        <f>IF(OR(H1996="",S1996=""),"",S1996-(SUM(L1996,M1996)*INDEX(D.1[Đơn giá],MATCH(H1996,D.1[Tên sản phẩm],0))))</f>
        <v/>
      </c>
      <c r="AG1996" s="90" t="str">
        <f t="shared" ca="1" si="470"/>
        <v/>
      </c>
      <c r="AH1996" s="90"/>
    </row>
    <row r="1997" spans="2:34" ht="27.75" customHeight="1" x14ac:dyDescent="0.2">
      <c r="B1997" s="154">
        <f t="shared" si="471"/>
        <v>1994</v>
      </c>
      <c r="C1997" s="155" t="str">
        <f t="shared" ca="1" si="472"/>
        <v/>
      </c>
      <c r="D1997" s="156" t="str">
        <f t="shared" ca="1" si="473"/>
        <v/>
      </c>
      <c r="E1997" s="157" t="str">
        <f t="shared" ca="1" si="474"/>
        <v/>
      </c>
      <c r="F1997" s="157"/>
      <c r="G1997" s="158" t="str">
        <f t="shared" ca="1" si="475"/>
        <v/>
      </c>
      <c r="H1997" s="159"/>
      <c r="I1997" s="160" t="str">
        <f>IF(H1997="","",INDEX(D.1[Quy cách],MATCH(H1997,D.1[Tên sản phẩm],0)))</f>
        <v/>
      </c>
      <c r="J1997" s="35" t="str">
        <f>IF(H1997="","",INDEX(D.1[ĐVT],MATCH(H1997,D.1[Tên sản phẩm],0)))</f>
        <v/>
      </c>
      <c r="K1997" s="163" t="str">
        <f>IF(H1997="","",INDEX(D.1[Đơn giá bán
(Tham khảo)],MATCH(H1997,D.1[Tên sản phẩm],0)))</f>
        <v/>
      </c>
      <c r="L1997" s="162"/>
      <c r="M1997" s="159"/>
      <c r="N1997" s="159"/>
      <c r="O1997" s="159"/>
      <c r="P1997" s="163" t="str">
        <f t="shared" si="476"/>
        <v/>
      </c>
      <c r="Q1997" s="164"/>
      <c r="R1997" s="162"/>
      <c r="S1997" s="163" t="str">
        <f t="shared" si="477"/>
        <v/>
      </c>
      <c r="T1997" s="164" t="str">
        <f t="shared" ca="1" si="478"/>
        <v/>
      </c>
      <c r="U1997" s="163" t="str">
        <f t="shared" si="479"/>
        <v/>
      </c>
      <c r="V1997" s="163" t="str">
        <f ca="1">IF(AND(C1997&lt;&gt;"",C1997&lt;&gt;OFFSET(C1997,1,0)),SUMIFS(B.2[Giá có thuế],B.2[Số ĐK],C1997),"")</f>
        <v/>
      </c>
      <c r="W1997" s="159"/>
      <c r="X1997" s="161" t="str">
        <f>IF(W1997="","",'Thông Tin Chung'!$L$3)</f>
        <v/>
      </c>
      <c r="Y1997" s="163" t="str">
        <f t="shared" ca="1" si="480"/>
        <v/>
      </c>
      <c r="Z1997" s="165"/>
      <c r="AA1997" s="155" t="str">
        <f ca="1">IF(C1997="","",IF(OR(D1997&lt;NgayBatDau,D1997&gt;NgayKetThuc),"Ngày tháng phải nằm trong kỳ báo cáo",IF(AND(G1997&lt;&gt;"",COUNTIF(D.2[Tên khách hàng],G1997)=0),"Tên KH chưa khai báo trong DSKH",IF(AND(H1997&lt;&gt;"",COUNTIF(D.1[Tên sản phẩm],H1997)=0),"SP này chưa khai báo trong DSSP",""))))</f>
        <v/>
      </c>
      <c r="AB1997" s="23" t="str">
        <f t="shared" ca="1" si="466"/>
        <v/>
      </c>
      <c r="AC1997" s="23" t="str">
        <f t="shared" ca="1" si="467"/>
        <v/>
      </c>
      <c r="AD1997" s="23" t="str">
        <f t="shared" ca="1" si="468"/>
        <v/>
      </c>
      <c r="AE1997" s="68" t="str">
        <f t="shared" ca="1" si="469"/>
        <v/>
      </c>
      <c r="AF1997" s="69" t="str">
        <f>IF(OR(H1997="",S1997=""),"",S1997-(SUM(L1997,M1997)*INDEX(D.1[Đơn giá],MATCH(H1997,D.1[Tên sản phẩm],0))))</f>
        <v/>
      </c>
      <c r="AG1997" s="90" t="str">
        <f t="shared" ca="1" si="470"/>
        <v/>
      </c>
      <c r="AH1997" s="90"/>
    </row>
    <row r="1998" spans="2:34" ht="27.75" customHeight="1" x14ac:dyDescent="0.2">
      <c r="B1998" s="154">
        <f t="shared" si="471"/>
        <v>1995</v>
      </c>
      <c r="C1998" s="155" t="str">
        <f t="shared" ca="1" si="472"/>
        <v/>
      </c>
      <c r="D1998" s="156" t="str">
        <f t="shared" ca="1" si="473"/>
        <v/>
      </c>
      <c r="E1998" s="157" t="str">
        <f t="shared" ca="1" si="474"/>
        <v/>
      </c>
      <c r="F1998" s="157"/>
      <c r="G1998" s="158" t="str">
        <f t="shared" ca="1" si="475"/>
        <v/>
      </c>
      <c r="H1998" s="159"/>
      <c r="I1998" s="160" t="str">
        <f>IF(H1998="","",INDEX(D.1[Quy cách],MATCH(H1998,D.1[Tên sản phẩm],0)))</f>
        <v/>
      </c>
      <c r="J1998" s="35" t="str">
        <f>IF(H1998="","",INDEX(D.1[ĐVT],MATCH(H1998,D.1[Tên sản phẩm],0)))</f>
        <v/>
      </c>
      <c r="K1998" s="163" t="str">
        <f>IF(H1998="","",INDEX(D.1[Đơn giá bán
(Tham khảo)],MATCH(H1998,D.1[Tên sản phẩm],0)))</f>
        <v/>
      </c>
      <c r="L1998" s="162"/>
      <c r="M1998" s="159"/>
      <c r="N1998" s="159"/>
      <c r="O1998" s="159"/>
      <c r="P1998" s="163" t="str">
        <f t="shared" si="476"/>
        <v/>
      </c>
      <c r="Q1998" s="164"/>
      <c r="R1998" s="162"/>
      <c r="S1998" s="163" t="str">
        <f t="shared" si="477"/>
        <v/>
      </c>
      <c r="T1998" s="164" t="str">
        <f t="shared" ca="1" si="478"/>
        <v/>
      </c>
      <c r="U1998" s="163" t="str">
        <f t="shared" si="479"/>
        <v/>
      </c>
      <c r="V1998" s="163" t="str">
        <f ca="1">IF(AND(C1998&lt;&gt;"",C1998&lt;&gt;OFFSET(C1998,1,0)),SUMIFS(B.2[Giá có thuế],B.2[Số ĐK],C1998),"")</f>
        <v/>
      </c>
      <c r="W1998" s="159"/>
      <c r="X1998" s="161" t="str">
        <f>IF(W1998="","",'Thông Tin Chung'!$L$3)</f>
        <v/>
      </c>
      <c r="Y1998" s="163" t="str">
        <f t="shared" ca="1" si="480"/>
        <v/>
      </c>
      <c r="Z1998" s="165"/>
      <c r="AA1998" s="155" t="str">
        <f ca="1">IF(C1998="","",IF(OR(D1998&lt;NgayBatDau,D1998&gt;NgayKetThuc),"Ngày tháng phải nằm trong kỳ báo cáo",IF(AND(G1998&lt;&gt;"",COUNTIF(D.2[Tên khách hàng],G1998)=0),"Tên KH chưa khai báo trong DSKH",IF(AND(H1998&lt;&gt;"",COUNTIF(D.1[Tên sản phẩm],H1998)=0),"SP này chưa khai báo trong DSSP",""))))</f>
        <v/>
      </c>
      <c r="AB1998" s="23" t="str">
        <f t="shared" ca="1" si="466"/>
        <v/>
      </c>
      <c r="AC1998" s="23" t="str">
        <f t="shared" ca="1" si="467"/>
        <v/>
      </c>
      <c r="AD1998" s="23" t="str">
        <f t="shared" ca="1" si="468"/>
        <v/>
      </c>
      <c r="AE1998" s="68" t="str">
        <f t="shared" ca="1" si="469"/>
        <v/>
      </c>
      <c r="AF1998" s="69" t="str">
        <f>IF(OR(H1998="",S1998=""),"",S1998-(SUM(L1998,M1998)*INDEX(D.1[Đơn giá],MATCH(H1998,D.1[Tên sản phẩm],0))))</f>
        <v/>
      </c>
      <c r="AG1998" s="90" t="str">
        <f t="shared" ca="1" si="470"/>
        <v/>
      </c>
      <c r="AH1998" s="90"/>
    </row>
    <row r="1999" spans="2:34" ht="27.75" customHeight="1" x14ac:dyDescent="0.2">
      <c r="B1999" s="154">
        <f t="shared" si="471"/>
        <v>1996</v>
      </c>
      <c r="C1999" s="155" t="str">
        <f t="shared" ca="1" si="472"/>
        <v/>
      </c>
      <c r="D1999" s="156" t="str">
        <f t="shared" ca="1" si="473"/>
        <v/>
      </c>
      <c r="E1999" s="157" t="str">
        <f t="shared" ca="1" si="474"/>
        <v/>
      </c>
      <c r="F1999" s="157"/>
      <c r="G1999" s="158" t="str">
        <f t="shared" ca="1" si="475"/>
        <v/>
      </c>
      <c r="H1999" s="159"/>
      <c r="I1999" s="160" t="str">
        <f>IF(H1999="","",INDEX(D.1[Quy cách],MATCH(H1999,D.1[Tên sản phẩm],0)))</f>
        <v/>
      </c>
      <c r="J1999" s="35" t="str">
        <f>IF(H1999="","",INDEX(D.1[ĐVT],MATCH(H1999,D.1[Tên sản phẩm],0)))</f>
        <v/>
      </c>
      <c r="K1999" s="163" t="str">
        <f>IF(H1999="","",INDEX(D.1[Đơn giá bán
(Tham khảo)],MATCH(H1999,D.1[Tên sản phẩm],0)))</f>
        <v/>
      </c>
      <c r="L1999" s="162"/>
      <c r="M1999" s="159"/>
      <c r="N1999" s="159"/>
      <c r="O1999" s="159"/>
      <c r="P1999" s="163" t="str">
        <f t="shared" si="476"/>
        <v/>
      </c>
      <c r="Q1999" s="164"/>
      <c r="R1999" s="162"/>
      <c r="S1999" s="163" t="str">
        <f t="shared" si="477"/>
        <v/>
      </c>
      <c r="T1999" s="164" t="str">
        <f t="shared" ca="1" si="478"/>
        <v/>
      </c>
      <c r="U1999" s="163" t="str">
        <f t="shared" si="479"/>
        <v/>
      </c>
      <c r="V1999" s="163" t="str">
        <f ca="1">IF(AND(C1999&lt;&gt;"",C1999&lt;&gt;OFFSET(C1999,1,0)),SUMIFS(B.2[Giá có thuế],B.2[Số ĐK],C1999),"")</f>
        <v/>
      </c>
      <c r="W1999" s="159"/>
      <c r="X1999" s="161" t="str">
        <f>IF(W1999="","",'Thông Tin Chung'!$L$3)</f>
        <v/>
      </c>
      <c r="Y1999" s="163" t="str">
        <f t="shared" ca="1" si="480"/>
        <v/>
      </c>
      <c r="Z1999" s="165"/>
      <c r="AA1999" s="155" t="str">
        <f ca="1">IF(C1999="","",IF(OR(D1999&lt;NgayBatDau,D1999&gt;NgayKetThuc),"Ngày tháng phải nằm trong kỳ báo cáo",IF(AND(G1999&lt;&gt;"",COUNTIF(D.2[Tên khách hàng],G1999)=0),"Tên KH chưa khai báo trong DSKH",IF(AND(H1999&lt;&gt;"",COUNTIF(D.1[Tên sản phẩm],H1999)=0),"SP này chưa khai báo trong DSSP",""))))</f>
        <v/>
      </c>
      <c r="AB1999" s="23" t="str">
        <f t="shared" ca="1" si="466"/>
        <v/>
      </c>
      <c r="AC1999" s="23" t="str">
        <f t="shared" ca="1" si="467"/>
        <v/>
      </c>
      <c r="AD1999" s="23" t="str">
        <f t="shared" ca="1" si="468"/>
        <v/>
      </c>
      <c r="AE1999" s="68" t="str">
        <f t="shared" ca="1" si="469"/>
        <v/>
      </c>
      <c r="AF1999" s="69" t="str">
        <f>IF(OR(H1999="",S1999=""),"",S1999-(SUM(L1999,M1999)*INDEX(D.1[Đơn giá],MATCH(H1999,D.1[Tên sản phẩm],0))))</f>
        <v/>
      </c>
      <c r="AG1999" s="90" t="str">
        <f t="shared" ca="1" si="470"/>
        <v/>
      </c>
      <c r="AH1999" s="90"/>
    </row>
    <row r="2000" spans="2:34" ht="27.75" customHeight="1" x14ac:dyDescent="0.2">
      <c r="B2000" s="154">
        <f t="shared" si="471"/>
        <v>1997</v>
      </c>
      <c r="C2000" s="155" t="str">
        <f t="shared" ca="1" si="472"/>
        <v/>
      </c>
      <c r="D2000" s="156" t="str">
        <f t="shared" ca="1" si="473"/>
        <v/>
      </c>
      <c r="E2000" s="157" t="str">
        <f t="shared" ca="1" si="474"/>
        <v/>
      </c>
      <c r="F2000" s="157"/>
      <c r="G2000" s="158" t="str">
        <f t="shared" ca="1" si="475"/>
        <v/>
      </c>
      <c r="H2000" s="159"/>
      <c r="I2000" s="160" t="str">
        <f>IF(H2000="","",INDEX(D.1[Quy cách],MATCH(H2000,D.1[Tên sản phẩm],0)))</f>
        <v/>
      </c>
      <c r="J2000" s="35" t="str">
        <f>IF(H2000="","",INDEX(D.1[ĐVT],MATCH(H2000,D.1[Tên sản phẩm],0)))</f>
        <v/>
      </c>
      <c r="K2000" s="163" t="str">
        <f>IF(H2000="","",INDEX(D.1[Đơn giá bán
(Tham khảo)],MATCH(H2000,D.1[Tên sản phẩm],0)))</f>
        <v/>
      </c>
      <c r="L2000" s="162"/>
      <c r="M2000" s="159"/>
      <c r="N2000" s="159"/>
      <c r="O2000" s="159"/>
      <c r="P2000" s="163" t="str">
        <f t="shared" si="476"/>
        <v/>
      </c>
      <c r="Q2000" s="164"/>
      <c r="R2000" s="162"/>
      <c r="S2000" s="163" t="str">
        <f t="shared" si="477"/>
        <v/>
      </c>
      <c r="T2000" s="164" t="str">
        <f t="shared" ca="1" si="478"/>
        <v/>
      </c>
      <c r="U2000" s="163" t="str">
        <f t="shared" si="479"/>
        <v/>
      </c>
      <c r="V2000" s="163" t="str">
        <f ca="1">IF(AND(C2000&lt;&gt;"",C2000&lt;&gt;OFFSET(C2000,1,0)),SUMIFS(B.2[Giá có thuế],B.2[Số ĐK],C2000),"")</f>
        <v/>
      </c>
      <c r="W2000" s="159"/>
      <c r="X2000" s="161" t="str">
        <f>IF(W2000="","",'Thông Tin Chung'!$L$3)</f>
        <v/>
      </c>
      <c r="Y2000" s="163" t="str">
        <f t="shared" ca="1" si="480"/>
        <v/>
      </c>
      <c r="Z2000" s="165"/>
      <c r="AA2000" s="155" t="str">
        <f ca="1">IF(C2000="","",IF(OR(D2000&lt;NgayBatDau,D2000&gt;NgayKetThuc),"Ngày tháng phải nằm trong kỳ báo cáo",IF(AND(G2000&lt;&gt;"",COUNTIF(D.2[Tên khách hàng],G2000)=0),"Tên KH chưa khai báo trong DSKH",IF(AND(H2000&lt;&gt;"",COUNTIF(D.1[Tên sản phẩm],H2000)=0),"SP này chưa khai báo trong DSSP",""))))</f>
        <v/>
      </c>
      <c r="AB2000" s="23" t="str">
        <f t="shared" ca="1" si="466"/>
        <v/>
      </c>
      <c r="AC2000" s="23" t="str">
        <f t="shared" ca="1" si="467"/>
        <v/>
      </c>
      <c r="AD2000" s="23" t="str">
        <f t="shared" ca="1" si="468"/>
        <v/>
      </c>
      <c r="AE2000" s="68" t="str">
        <f t="shared" ca="1" si="469"/>
        <v/>
      </c>
      <c r="AF2000" s="69" t="str">
        <f>IF(OR(H2000="",S2000=""),"",S2000-(SUM(L2000,M2000)*INDEX(D.1[Đơn giá],MATCH(H2000,D.1[Tên sản phẩm],0))))</f>
        <v/>
      </c>
      <c r="AG2000" s="90" t="str">
        <f t="shared" ca="1" si="470"/>
        <v/>
      </c>
      <c r="AH2000" s="90"/>
    </row>
    <row r="2001" spans="2:34" ht="27.75" customHeight="1" x14ac:dyDescent="0.2">
      <c r="B2001" s="154">
        <f t="shared" si="471"/>
        <v>1998</v>
      </c>
      <c r="C2001" s="155" t="str">
        <f t="shared" ca="1" si="472"/>
        <v/>
      </c>
      <c r="D2001" s="156" t="str">
        <f t="shared" ca="1" si="473"/>
        <v/>
      </c>
      <c r="E2001" s="157" t="str">
        <f t="shared" ca="1" si="474"/>
        <v/>
      </c>
      <c r="F2001" s="157"/>
      <c r="G2001" s="158" t="str">
        <f t="shared" ca="1" si="475"/>
        <v/>
      </c>
      <c r="H2001" s="159"/>
      <c r="I2001" s="160" t="str">
        <f>IF(H2001="","",INDEX(D.1[Quy cách],MATCH(H2001,D.1[Tên sản phẩm],0)))</f>
        <v/>
      </c>
      <c r="J2001" s="35" t="str">
        <f>IF(H2001="","",INDEX(D.1[ĐVT],MATCH(H2001,D.1[Tên sản phẩm],0)))</f>
        <v/>
      </c>
      <c r="K2001" s="163" t="str">
        <f>IF(H2001="","",INDEX(D.1[Đơn giá bán
(Tham khảo)],MATCH(H2001,D.1[Tên sản phẩm],0)))</f>
        <v/>
      </c>
      <c r="L2001" s="162"/>
      <c r="M2001" s="159"/>
      <c r="N2001" s="159"/>
      <c r="O2001" s="159"/>
      <c r="P2001" s="163" t="str">
        <f t="shared" si="476"/>
        <v/>
      </c>
      <c r="Q2001" s="164"/>
      <c r="R2001" s="162"/>
      <c r="S2001" s="163" t="str">
        <f t="shared" si="477"/>
        <v/>
      </c>
      <c r="T2001" s="164" t="str">
        <f t="shared" ca="1" si="478"/>
        <v/>
      </c>
      <c r="U2001" s="163" t="str">
        <f t="shared" si="479"/>
        <v/>
      </c>
      <c r="V2001" s="163" t="str">
        <f ca="1">IF(AND(C2001&lt;&gt;"",C2001&lt;&gt;OFFSET(C2001,1,0)),SUMIFS(B.2[Giá có thuế],B.2[Số ĐK],C2001),"")</f>
        <v/>
      </c>
      <c r="W2001" s="159"/>
      <c r="X2001" s="161" t="str">
        <f>IF(W2001="","",'Thông Tin Chung'!$L$3)</f>
        <v/>
      </c>
      <c r="Y2001" s="163" t="str">
        <f t="shared" ca="1" si="480"/>
        <v/>
      </c>
      <c r="Z2001" s="165"/>
      <c r="AA2001" s="155" t="str">
        <f ca="1">IF(C2001="","",IF(OR(D2001&lt;NgayBatDau,D2001&gt;NgayKetThuc),"Ngày tháng phải nằm trong kỳ báo cáo",IF(AND(G2001&lt;&gt;"",COUNTIF(D.2[Tên khách hàng],G2001)=0),"Tên KH chưa khai báo trong DSKH",IF(AND(H2001&lt;&gt;"",COUNTIF(D.1[Tên sản phẩm],H2001)=0),"SP này chưa khai báo trong DSSP",""))))</f>
        <v/>
      </c>
      <c r="AB2001" s="23" t="str">
        <f t="shared" ca="1" si="466"/>
        <v/>
      </c>
      <c r="AC2001" s="23" t="str">
        <f t="shared" ca="1" si="467"/>
        <v/>
      </c>
      <c r="AD2001" s="23" t="str">
        <f t="shared" ca="1" si="468"/>
        <v/>
      </c>
      <c r="AE2001" s="68" t="str">
        <f t="shared" ca="1" si="469"/>
        <v/>
      </c>
      <c r="AF2001" s="69" t="str">
        <f>IF(OR(H2001="",S2001=""),"",S2001-(SUM(L2001,M2001)*INDEX(D.1[Đơn giá],MATCH(H2001,D.1[Tên sản phẩm],0))))</f>
        <v/>
      </c>
      <c r="AG2001" s="90" t="str">
        <f t="shared" ca="1" si="470"/>
        <v/>
      </c>
      <c r="AH2001" s="90"/>
    </row>
    <row r="2002" spans="2:34" ht="27.75" customHeight="1" x14ac:dyDescent="0.2">
      <c r="B2002" s="154">
        <f t="shared" si="471"/>
        <v>1999</v>
      </c>
      <c r="C2002" s="155" t="str">
        <f t="shared" ca="1" si="472"/>
        <v/>
      </c>
      <c r="D2002" s="156" t="str">
        <f t="shared" ca="1" si="473"/>
        <v/>
      </c>
      <c r="E2002" s="157" t="str">
        <f t="shared" ca="1" si="474"/>
        <v/>
      </c>
      <c r="F2002" s="157"/>
      <c r="G2002" s="158" t="str">
        <f t="shared" ca="1" si="475"/>
        <v/>
      </c>
      <c r="H2002" s="159"/>
      <c r="I2002" s="160" t="str">
        <f>IF(H2002="","",INDEX(D.1[Quy cách],MATCH(H2002,D.1[Tên sản phẩm],0)))</f>
        <v/>
      </c>
      <c r="J2002" s="35" t="str">
        <f>IF(H2002="","",INDEX(D.1[ĐVT],MATCH(H2002,D.1[Tên sản phẩm],0)))</f>
        <v/>
      </c>
      <c r="K2002" s="163" t="str">
        <f>IF(H2002="","",INDEX(D.1[Đơn giá bán
(Tham khảo)],MATCH(H2002,D.1[Tên sản phẩm],0)))</f>
        <v/>
      </c>
      <c r="L2002" s="162"/>
      <c r="M2002" s="159"/>
      <c r="N2002" s="159"/>
      <c r="O2002" s="159"/>
      <c r="P2002" s="163" t="str">
        <f t="shared" si="476"/>
        <v/>
      </c>
      <c r="Q2002" s="164"/>
      <c r="R2002" s="162"/>
      <c r="S2002" s="163" t="str">
        <f t="shared" si="477"/>
        <v/>
      </c>
      <c r="T2002" s="164" t="str">
        <f t="shared" ca="1" si="478"/>
        <v/>
      </c>
      <c r="U2002" s="163" t="str">
        <f t="shared" si="479"/>
        <v/>
      </c>
      <c r="V2002" s="163" t="str">
        <f ca="1">IF(AND(C2002&lt;&gt;"",C2002&lt;&gt;OFFSET(C2002,1,0)),SUMIFS(B.2[Giá có thuế],B.2[Số ĐK],C2002),"")</f>
        <v/>
      </c>
      <c r="W2002" s="159"/>
      <c r="X2002" s="161" t="str">
        <f>IF(W2002="","",'Thông Tin Chung'!$L$3)</f>
        <v/>
      </c>
      <c r="Y2002" s="163" t="str">
        <f t="shared" ca="1" si="480"/>
        <v/>
      </c>
      <c r="Z2002" s="165"/>
      <c r="AA2002" s="155" t="str">
        <f ca="1">IF(C2002="","",IF(OR(D2002&lt;NgayBatDau,D2002&gt;NgayKetThuc),"Ngày tháng phải nằm trong kỳ báo cáo",IF(AND(G2002&lt;&gt;"",COUNTIF(D.2[Tên khách hàng],G2002)=0),"Tên KH chưa khai báo trong DSKH",IF(AND(H2002&lt;&gt;"",COUNTIF(D.1[Tên sản phẩm],H2002)=0),"SP này chưa khai báo trong DSSP",""))))</f>
        <v/>
      </c>
      <c r="AB2002" s="23" t="str">
        <f t="shared" ca="1" si="466"/>
        <v/>
      </c>
      <c r="AC2002" s="23" t="str">
        <f t="shared" ca="1" si="467"/>
        <v/>
      </c>
      <c r="AD2002" s="23" t="str">
        <f t="shared" ca="1" si="468"/>
        <v/>
      </c>
      <c r="AE2002" s="68" t="str">
        <f t="shared" ca="1" si="469"/>
        <v/>
      </c>
      <c r="AF2002" s="69" t="str">
        <f>IF(OR(H2002="",S2002=""),"",S2002-(SUM(L2002,M2002)*INDEX(D.1[Đơn giá],MATCH(H2002,D.1[Tên sản phẩm],0))))</f>
        <v/>
      </c>
      <c r="AG2002" s="90" t="str">
        <f t="shared" ca="1" si="470"/>
        <v/>
      </c>
      <c r="AH2002" s="90"/>
    </row>
    <row r="2003" spans="2:34" ht="27.75" customHeight="1" x14ac:dyDescent="0.2">
      <c r="B2003" s="154">
        <f t="shared" si="471"/>
        <v>2000</v>
      </c>
      <c r="C2003" s="155" t="str">
        <f t="shared" ca="1" si="472"/>
        <v/>
      </c>
      <c r="D2003" s="156" t="str">
        <f t="shared" ca="1" si="473"/>
        <v/>
      </c>
      <c r="E2003" s="157" t="str">
        <f t="shared" ca="1" si="474"/>
        <v/>
      </c>
      <c r="F2003" s="157"/>
      <c r="G2003" s="158" t="str">
        <f t="shared" ca="1" si="475"/>
        <v/>
      </c>
      <c r="H2003" s="159"/>
      <c r="I2003" s="160" t="str">
        <f>IF(H2003="","",INDEX(D.1[Quy cách],MATCH(H2003,D.1[Tên sản phẩm],0)))</f>
        <v/>
      </c>
      <c r="J2003" s="35" t="str">
        <f>IF(H2003="","",INDEX(D.1[ĐVT],MATCH(H2003,D.1[Tên sản phẩm],0)))</f>
        <v/>
      </c>
      <c r="K2003" s="163" t="str">
        <f>IF(H2003="","",INDEX(D.1[Đơn giá bán
(Tham khảo)],MATCH(H2003,D.1[Tên sản phẩm],0)))</f>
        <v/>
      </c>
      <c r="L2003" s="162"/>
      <c r="M2003" s="159"/>
      <c r="N2003" s="159"/>
      <c r="O2003" s="159"/>
      <c r="P2003" s="163" t="str">
        <f t="shared" si="476"/>
        <v/>
      </c>
      <c r="Q2003" s="164"/>
      <c r="R2003" s="162"/>
      <c r="S2003" s="163" t="str">
        <f t="shared" si="477"/>
        <v/>
      </c>
      <c r="T2003" s="164" t="str">
        <f t="shared" ca="1" si="478"/>
        <v/>
      </c>
      <c r="U2003" s="163" t="str">
        <f t="shared" si="479"/>
        <v/>
      </c>
      <c r="V2003" s="163" t="str">
        <f ca="1">IF(AND(C2003&lt;&gt;"",C2003&lt;&gt;OFFSET(C2003,1,0)),SUMIFS(B.2[Giá có thuế],B.2[Số ĐK],C2003),"")</f>
        <v/>
      </c>
      <c r="W2003" s="159"/>
      <c r="X2003" s="161" t="str">
        <f>IF(W2003="","",'Thông Tin Chung'!$L$3)</f>
        <v/>
      </c>
      <c r="Y2003" s="163" t="str">
        <f t="shared" ca="1" si="480"/>
        <v/>
      </c>
      <c r="Z2003" s="165"/>
      <c r="AA2003" s="155" t="str">
        <f ca="1">IF(C2003="","",IF(OR(D2003&lt;NgayBatDau,D2003&gt;NgayKetThuc),"Ngày tháng phải nằm trong kỳ báo cáo",IF(AND(G2003&lt;&gt;"",COUNTIF(D.2[Tên khách hàng],G2003)=0),"Tên KH chưa khai báo trong DSKH",IF(AND(H2003&lt;&gt;"",COUNTIF(D.1[Tên sản phẩm],H2003)=0),"SP này chưa khai báo trong DSSP",""))))</f>
        <v/>
      </c>
      <c r="AB2003" s="23" t="str">
        <f t="shared" ca="1" si="466"/>
        <v/>
      </c>
      <c r="AC2003" s="23" t="str">
        <f t="shared" ca="1" si="467"/>
        <v/>
      </c>
      <c r="AD2003" s="23" t="str">
        <f t="shared" ca="1" si="468"/>
        <v/>
      </c>
      <c r="AE2003" s="68" t="str">
        <f t="shared" ca="1" si="469"/>
        <v/>
      </c>
      <c r="AF2003" s="69" t="str">
        <f>IF(OR(H2003="",S2003=""),"",S2003-(SUM(L2003,M2003)*INDEX(D.1[Đơn giá],MATCH(H2003,D.1[Tên sản phẩm],0))))</f>
        <v/>
      </c>
      <c r="AG2003" s="90" t="str">
        <f t="shared" ca="1" si="470"/>
        <v/>
      </c>
      <c r="AH2003" s="90"/>
    </row>
    <row r="2004" spans="2:34" ht="27.75" customHeight="1" x14ac:dyDescent="0.2">
      <c r="B2004" s="154">
        <f t="shared" si="471"/>
        <v>2001</v>
      </c>
      <c r="C2004" s="155" t="str">
        <f t="shared" ca="1" si="472"/>
        <v/>
      </c>
      <c r="D2004" s="156" t="str">
        <f t="shared" ca="1" si="473"/>
        <v/>
      </c>
      <c r="E2004" s="157" t="str">
        <f t="shared" ca="1" si="474"/>
        <v/>
      </c>
      <c r="F2004" s="157"/>
      <c r="G2004" s="158" t="str">
        <f t="shared" ca="1" si="475"/>
        <v/>
      </c>
      <c r="H2004" s="159"/>
      <c r="I2004" s="160" t="str">
        <f>IF(H2004="","",INDEX(D.1[Quy cách],MATCH(H2004,D.1[Tên sản phẩm],0)))</f>
        <v/>
      </c>
      <c r="J2004" s="35" t="str">
        <f>IF(H2004="","",INDEX(D.1[ĐVT],MATCH(H2004,D.1[Tên sản phẩm],0)))</f>
        <v/>
      </c>
      <c r="K2004" s="163" t="str">
        <f>IF(H2004="","",INDEX(D.1[Đơn giá bán
(Tham khảo)],MATCH(H2004,D.1[Tên sản phẩm],0)))</f>
        <v/>
      </c>
      <c r="L2004" s="162"/>
      <c r="M2004" s="159"/>
      <c r="N2004" s="159"/>
      <c r="O2004" s="159"/>
      <c r="P2004" s="163" t="str">
        <f t="shared" si="476"/>
        <v/>
      </c>
      <c r="Q2004" s="164"/>
      <c r="R2004" s="162"/>
      <c r="S2004" s="163" t="str">
        <f t="shared" si="477"/>
        <v/>
      </c>
      <c r="T2004" s="164" t="str">
        <f t="shared" ca="1" si="478"/>
        <v/>
      </c>
      <c r="U2004" s="163" t="str">
        <f t="shared" si="479"/>
        <v/>
      </c>
      <c r="V2004" s="163" t="str">
        <f ca="1">IF(AND(C2004&lt;&gt;"",C2004&lt;&gt;OFFSET(C2004,1,0)),SUMIFS(B.2[Giá có thuế],B.2[Số ĐK],C2004),"")</f>
        <v/>
      </c>
      <c r="W2004" s="159"/>
      <c r="X2004" s="161" t="str">
        <f>IF(W2004="","",'Thông Tin Chung'!$L$3)</f>
        <v/>
      </c>
      <c r="Y2004" s="163" t="str">
        <f t="shared" ca="1" si="480"/>
        <v/>
      </c>
      <c r="Z2004" s="165"/>
      <c r="AA2004" s="155" t="str">
        <f ca="1">IF(C2004="","",IF(OR(D2004&lt;NgayBatDau,D2004&gt;NgayKetThuc),"Ngày tháng phải nằm trong kỳ báo cáo",IF(AND(G2004&lt;&gt;"",COUNTIF(D.2[Tên khách hàng],G2004)=0),"Tên KH chưa khai báo trong DSKH",IF(AND(H2004&lt;&gt;"",COUNTIF(D.1[Tên sản phẩm],H2004)=0),"SP này chưa khai báo trong DSSP",""))))</f>
        <v/>
      </c>
      <c r="AB2004" s="23" t="str">
        <f t="shared" ca="1" si="466"/>
        <v/>
      </c>
      <c r="AC2004" s="23" t="str">
        <f t="shared" ca="1" si="467"/>
        <v/>
      </c>
      <c r="AD2004" s="23" t="str">
        <f t="shared" ca="1" si="468"/>
        <v/>
      </c>
      <c r="AE2004" s="68" t="str">
        <f t="shared" ca="1" si="469"/>
        <v/>
      </c>
      <c r="AF2004" s="69" t="str">
        <f>IF(OR(H2004="",S2004=""),"",S2004-(SUM(L2004,M2004)*INDEX(D.1[Đơn giá],MATCH(H2004,D.1[Tên sản phẩm],0))))</f>
        <v/>
      </c>
      <c r="AG2004" s="90" t="str">
        <f t="shared" ca="1" si="470"/>
        <v/>
      </c>
      <c r="AH2004" s="90"/>
    </row>
    <row r="2005" spans="2:34" ht="27.75" customHeight="1" x14ac:dyDescent="0.2">
      <c r="B2005" s="154">
        <f t="shared" si="471"/>
        <v>2002</v>
      </c>
      <c r="C2005" s="155" t="str">
        <f t="shared" ca="1" si="472"/>
        <v/>
      </c>
      <c r="D2005" s="156" t="str">
        <f t="shared" ca="1" si="473"/>
        <v/>
      </c>
      <c r="E2005" s="157" t="str">
        <f t="shared" ca="1" si="474"/>
        <v/>
      </c>
      <c r="F2005" s="157"/>
      <c r="G2005" s="158" t="str">
        <f t="shared" ca="1" si="475"/>
        <v/>
      </c>
      <c r="H2005" s="159"/>
      <c r="I2005" s="160" t="str">
        <f>IF(H2005="","",INDEX(D.1[Quy cách],MATCH(H2005,D.1[Tên sản phẩm],0)))</f>
        <v/>
      </c>
      <c r="J2005" s="35" t="str">
        <f>IF(H2005="","",INDEX(D.1[ĐVT],MATCH(H2005,D.1[Tên sản phẩm],0)))</f>
        <v/>
      </c>
      <c r="K2005" s="163" t="str">
        <f>IF(H2005="","",INDEX(D.1[Đơn giá bán
(Tham khảo)],MATCH(H2005,D.1[Tên sản phẩm],0)))</f>
        <v/>
      </c>
      <c r="L2005" s="162"/>
      <c r="M2005" s="159"/>
      <c r="N2005" s="159"/>
      <c r="O2005" s="159"/>
      <c r="P2005" s="163" t="str">
        <f t="shared" si="476"/>
        <v/>
      </c>
      <c r="Q2005" s="164"/>
      <c r="R2005" s="162"/>
      <c r="S2005" s="163" t="str">
        <f t="shared" si="477"/>
        <v/>
      </c>
      <c r="T2005" s="164" t="str">
        <f t="shared" ca="1" si="478"/>
        <v/>
      </c>
      <c r="U2005" s="163" t="str">
        <f t="shared" si="479"/>
        <v/>
      </c>
      <c r="V2005" s="163" t="str">
        <f ca="1">IF(AND(C2005&lt;&gt;"",C2005&lt;&gt;OFFSET(C2005,1,0)),SUMIFS(B.2[Giá có thuế],B.2[Số ĐK],C2005),"")</f>
        <v/>
      </c>
      <c r="W2005" s="159"/>
      <c r="X2005" s="161" t="str">
        <f>IF(W2005="","",'Thông Tin Chung'!$L$3)</f>
        <v/>
      </c>
      <c r="Y2005" s="163" t="str">
        <f t="shared" ca="1" si="480"/>
        <v/>
      </c>
      <c r="Z2005" s="165"/>
      <c r="AA2005" s="155" t="str">
        <f ca="1">IF(C2005="","",IF(OR(D2005&lt;NgayBatDau,D2005&gt;NgayKetThuc),"Ngày tháng phải nằm trong kỳ báo cáo",IF(AND(G2005&lt;&gt;"",COUNTIF(D.2[Tên khách hàng],G2005)=0),"Tên KH chưa khai báo trong DSKH",IF(AND(H2005&lt;&gt;"",COUNTIF(D.1[Tên sản phẩm],H2005)=0),"SP này chưa khai báo trong DSSP",""))))</f>
        <v/>
      </c>
      <c r="AB2005" s="23" t="str">
        <f t="shared" ca="1" si="466"/>
        <v/>
      </c>
      <c r="AC2005" s="23" t="str">
        <f t="shared" ca="1" si="467"/>
        <v/>
      </c>
      <c r="AD2005" s="23" t="str">
        <f t="shared" ca="1" si="468"/>
        <v/>
      </c>
      <c r="AE2005" s="68" t="str">
        <f t="shared" ca="1" si="469"/>
        <v/>
      </c>
      <c r="AF2005" s="69" t="str">
        <f>IF(OR(H2005="",S2005=""),"",S2005-(SUM(L2005,M2005)*INDEX(D.1[Đơn giá],MATCH(H2005,D.1[Tên sản phẩm],0))))</f>
        <v/>
      </c>
      <c r="AG2005" s="90" t="str">
        <f t="shared" ca="1" si="470"/>
        <v/>
      </c>
      <c r="AH2005" s="90"/>
    </row>
    <row r="2006" spans="2:34" ht="27.75" customHeight="1" x14ac:dyDescent="0.2">
      <c r="B2006" s="154">
        <f t="shared" si="471"/>
        <v>2003</v>
      </c>
      <c r="C2006" s="155" t="str">
        <f t="shared" ca="1" si="472"/>
        <v/>
      </c>
      <c r="D2006" s="156" t="str">
        <f t="shared" ca="1" si="473"/>
        <v/>
      </c>
      <c r="E2006" s="157" t="str">
        <f t="shared" ca="1" si="474"/>
        <v/>
      </c>
      <c r="F2006" s="157"/>
      <c r="G2006" s="158" t="str">
        <f t="shared" ca="1" si="475"/>
        <v/>
      </c>
      <c r="H2006" s="159"/>
      <c r="I2006" s="160" t="str">
        <f>IF(H2006="","",INDEX(D.1[Quy cách],MATCH(H2006,D.1[Tên sản phẩm],0)))</f>
        <v/>
      </c>
      <c r="J2006" s="35" t="str">
        <f>IF(H2006="","",INDEX(D.1[ĐVT],MATCH(H2006,D.1[Tên sản phẩm],0)))</f>
        <v/>
      </c>
      <c r="K2006" s="163" t="str">
        <f>IF(H2006="","",INDEX(D.1[Đơn giá bán
(Tham khảo)],MATCH(H2006,D.1[Tên sản phẩm],0)))</f>
        <v/>
      </c>
      <c r="L2006" s="162"/>
      <c r="M2006" s="159"/>
      <c r="N2006" s="159"/>
      <c r="O2006" s="159"/>
      <c r="P2006" s="163" t="str">
        <f t="shared" si="476"/>
        <v/>
      </c>
      <c r="Q2006" s="164"/>
      <c r="R2006" s="162"/>
      <c r="S2006" s="163" t="str">
        <f t="shared" si="477"/>
        <v/>
      </c>
      <c r="T2006" s="164" t="str">
        <f t="shared" ca="1" si="478"/>
        <v/>
      </c>
      <c r="U2006" s="163" t="str">
        <f t="shared" si="479"/>
        <v/>
      </c>
      <c r="V2006" s="163" t="str">
        <f ca="1">IF(AND(C2006&lt;&gt;"",C2006&lt;&gt;OFFSET(C2006,1,0)),SUMIFS(B.2[Giá có thuế],B.2[Số ĐK],C2006),"")</f>
        <v/>
      </c>
      <c r="W2006" s="159"/>
      <c r="X2006" s="161" t="str">
        <f>IF(W2006="","",'Thông Tin Chung'!$L$3)</f>
        <v/>
      </c>
      <c r="Y2006" s="163" t="str">
        <f t="shared" ca="1" si="480"/>
        <v/>
      </c>
      <c r="Z2006" s="165"/>
      <c r="AA2006" s="155" t="str">
        <f ca="1">IF(C2006="","",IF(OR(D2006&lt;NgayBatDau,D2006&gt;NgayKetThuc),"Ngày tháng phải nằm trong kỳ báo cáo",IF(AND(G2006&lt;&gt;"",COUNTIF(D.2[Tên khách hàng],G2006)=0),"Tên KH chưa khai báo trong DSKH",IF(AND(H2006&lt;&gt;"",COUNTIF(D.1[Tên sản phẩm],H2006)=0),"SP này chưa khai báo trong DSSP",""))))</f>
        <v/>
      </c>
      <c r="AB2006" s="23" t="str">
        <f t="shared" ca="1" si="466"/>
        <v/>
      </c>
      <c r="AC2006" s="23" t="str">
        <f t="shared" ca="1" si="467"/>
        <v/>
      </c>
      <c r="AD2006" s="23" t="str">
        <f t="shared" ca="1" si="468"/>
        <v/>
      </c>
      <c r="AE2006" s="68" t="str">
        <f t="shared" ca="1" si="469"/>
        <v/>
      </c>
      <c r="AF2006" s="69" t="str">
        <f>IF(OR(H2006="",S2006=""),"",S2006-(SUM(L2006,M2006)*INDEX(D.1[Đơn giá],MATCH(H2006,D.1[Tên sản phẩm],0))))</f>
        <v/>
      </c>
      <c r="AG2006" s="90" t="str">
        <f t="shared" ca="1" si="470"/>
        <v/>
      </c>
      <c r="AH2006" s="90"/>
    </row>
    <row r="2007" spans="2:34" ht="27.75" customHeight="1" x14ac:dyDescent="0.2">
      <c r="B2007" s="154">
        <f t="shared" si="471"/>
        <v>2004</v>
      </c>
      <c r="C2007" s="155" t="str">
        <f t="shared" ca="1" si="472"/>
        <v/>
      </c>
      <c r="D2007" s="156" t="str">
        <f t="shared" ca="1" si="473"/>
        <v/>
      </c>
      <c r="E2007" s="157" t="str">
        <f t="shared" ca="1" si="474"/>
        <v/>
      </c>
      <c r="F2007" s="157"/>
      <c r="G2007" s="158" t="str">
        <f t="shared" ca="1" si="475"/>
        <v/>
      </c>
      <c r="H2007" s="159"/>
      <c r="I2007" s="160" t="str">
        <f>IF(H2007="","",INDEX(D.1[Quy cách],MATCH(H2007,D.1[Tên sản phẩm],0)))</f>
        <v/>
      </c>
      <c r="J2007" s="35" t="str">
        <f>IF(H2007="","",INDEX(D.1[ĐVT],MATCH(H2007,D.1[Tên sản phẩm],0)))</f>
        <v/>
      </c>
      <c r="K2007" s="163" t="str">
        <f>IF(H2007="","",INDEX(D.1[Đơn giá bán
(Tham khảo)],MATCH(H2007,D.1[Tên sản phẩm],0)))</f>
        <v/>
      </c>
      <c r="L2007" s="162"/>
      <c r="M2007" s="159"/>
      <c r="N2007" s="159"/>
      <c r="O2007" s="159"/>
      <c r="P2007" s="163" t="str">
        <f t="shared" si="476"/>
        <v/>
      </c>
      <c r="Q2007" s="164"/>
      <c r="R2007" s="162"/>
      <c r="S2007" s="163" t="str">
        <f t="shared" si="477"/>
        <v/>
      </c>
      <c r="T2007" s="164" t="str">
        <f t="shared" ca="1" si="478"/>
        <v/>
      </c>
      <c r="U2007" s="163" t="str">
        <f t="shared" si="479"/>
        <v/>
      </c>
      <c r="V2007" s="163" t="str">
        <f ca="1">IF(AND(C2007&lt;&gt;"",C2007&lt;&gt;OFFSET(C2007,1,0)),SUMIFS(B.2[Giá có thuế],B.2[Số ĐK],C2007),"")</f>
        <v/>
      </c>
      <c r="W2007" s="159"/>
      <c r="X2007" s="161" t="str">
        <f>IF(W2007="","",'Thông Tin Chung'!$L$3)</f>
        <v/>
      </c>
      <c r="Y2007" s="163" t="str">
        <f t="shared" ca="1" si="480"/>
        <v/>
      </c>
      <c r="Z2007" s="165"/>
      <c r="AA2007" s="155" t="str">
        <f ca="1">IF(C2007="","",IF(OR(D2007&lt;NgayBatDau,D2007&gt;NgayKetThuc),"Ngày tháng phải nằm trong kỳ báo cáo",IF(AND(G2007&lt;&gt;"",COUNTIF(D.2[Tên khách hàng],G2007)=0),"Tên KH chưa khai báo trong DSKH",IF(AND(H2007&lt;&gt;"",COUNTIF(D.1[Tên sản phẩm],H2007)=0),"SP này chưa khai báo trong DSSP",""))))</f>
        <v/>
      </c>
      <c r="AB2007" s="23" t="str">
        <f t="shared" ca="1" si="466"/>
        <v/>
      </c>
      <c r="AC2007" s="23" t="str">
        <f t="shared" ca="1" si="467"/>
        <v/>
      </c>
      <c r="AD2007" s="23" t="str">
        <f t="shared" ca="1" si="468"/>
        <v/>
      </c>
      <c r="AE2007" s="68" t="str">
        <f t="shared" ca="1" si="469"/>
        <v/>
      </c>
      <c r="AF2007" s="69" t="str">
        <f>IF(OR(H2007="",S2007=""),"",S2007-(SUM(L2007,M2007)*INDEX(D.1[Đơn giá],MATCH(H2007,D.1[Tên sản phẩm],0))))</f>
        <v/>
      </c>
      <c r="AG2007" s="90" t="str">
        <f t="shared" ca="1" si="470"/>
        <v/>
      </c>
      <c r="AH2007" s="90"/>
    </row>
    <row r="2008" spans="2:34" ht="27.75" customHeight="1" x14ac:dyDescent="0.2">
      <c r="B2008" s="154">
        <f t="shared" si="471"/>
        <v>2005</v>
      </c>
      <c r="C2008" s="155" t="str">
        <f t="shared" ca="1" si="472"/>
        <v/>
      </c>
      <c r="D2008" s="156" t="str">
        <f t="shared" ca="1" si="473"/>
        <v/>
      </c>
      <c r="E2008" s="157" t="str">
        <f t="shared" ca="1" si="474"/>
        <v/>
      </c>
      <c r="F2008" s="157"/>
      <c r="G2008" s="158" t="str">
        <f t="shared" ca="1" si="475"/>
        <v/>
      </c>
      <c r="H2008" s="159"/>
      <c r="I2008" s="160" t="str">
        <f>IF(H2008="","",INDEX(D.1[Quy cách],MATCH(H2008,D.1[Tên sản phẩm],0)))</f>
        <v/>
      </c>
      <c r="J2008" s="35" t="str">
        <f>IF(H2008="","",INDEX(D.1[ĐVT],MATCH(H2008,D.1[Tên sản phẩm],0)))</f>
        <v/>
      </c>
      <c r="K2008" s="163" t="str">
        <f>IF(H2008="","",INDEX(D.1[Đơn giá bán
(Tham khảo)],MATCH(H2008,D.1[Tên sản phẩm],0)))</f>
        <v/>
      </c>
      <c r="L2008" s="162"/>
      <c r="M2008" s="159"/>
      <c r="N2008" s="159"/>
      <c r="O2008" s="159"/>
      <c r="P2008" s="163" t="str">
        <f t="shared" si="476"/>
        <v/>
      </c>
      <c r="Q2008" s="164"/>
      <c r="R2008" s="162"/>
      <c r="S2008" s="163" t="str">
        <f t="shared" si="477"/>
        <v/>
      </c>
      <c r="T2008" s="164" t="str">
        <f t="shared" ca="1" si="478"/>
        <v/>
      </c>
      <c r="U2008" s="163" t="str">
        <f t="shared" si="479"/>
        <v/>
      </c>
      <c r="V2008" s="163" t="str">
        <f ca="1">IF(AND(C2008&lt;&gt;"",C2008&lt;&gt;OFFSET(C2008,1,0)),SUMIFS(B.2[Giá có thuế],B.2[Số ĐK],C2008),"")</f>
        <v/>
      </c>
      <c r="W2008" s="159"/>
      <c r="X2008" s="161" t="str">
        <f>IF(W2008="","",'Thông Tin Chung'!$L$3)</f>
        <v/>
      </c>
      <c r="Y2008" s="163" t="str">
        <f t="shared" ca="1" si="480"/>
        <v/>
      </c>
      <c r="Z2008" s="165"/>
      <c r="AA2008" s="155" t="str">
        <f ca="1">IF(C2008="","",IF(OR(D2008&lt;NgayBatDau,D2008&gt;NgayKetThuc),"Ngày tháng phải nằm trong kỳ báo cáo",IF(AND(G2008&lt;&gt;"",COUNTIF(D.2[Tên khách hàng],G2008)=0),"Tên KH chưa khai báo trong DSKH",IF(AND(H2008&lt;&gt;"",COUNTIF(D.1[Tên sản phẩm],H2008)=0),"SP này chưa khai báo trong DSSP",""))))</f>
        <v/>
      </c>
      <c r="AB2008" s="23" t="str">
        <f t="shared" ca="1" si="466"/>
        <v/>
      </c>
      <c r="AC2008" s="23" t="str">
        <f t="shared" ca="1" si="467"/>
        <v/>
      </c>
      <c r="AD2008" s="23" t="str">
        <f t="shared" ca="1" si="468"/>
        <v/>
      </c>
      <c r="AE2008" s="68" t="str">
        <f t="shared" ca="1" si="469"/>
        <v/>
      </c>
      <c r="AF2008" s="69" t="str">
        <f>IF(OR(H2008="",S2008=""),"",S2008-(SUM(L2008,M2008)*INDEX(D.1[Đơn giá],MATCH(H2008,D.1[Tên sản phẩm],0))))</f>
        <v/>
      </c>
      <c r="AG2008" s="90" t="str">
        <f t="shared" ca="1" si="470"/>
        <v/>
      </c>
      <c r="AH2008" s="90"/>
    </row>
    <row r="2009" spans="2:34" ht="27.75" customHeight="1" x14ac:dyDescent="0.2">
      <c r="B2009" s="154">
        <f t="shared" si="471"/>
        <v>2006</v>
      </c>
      <c r="C2009" s="155" t="str">
        <f t="shared" ca="1" si="472"/>
        <v/>
      </c>
      <c r="D2009" s="156" t="str">
        <f t="shared" ca="1" si="473"/>
        <v/>
      </c>
      <c r="E2009" s="157" t="str">
        <f t="shared" ca="1" si="474"/>
        <v/>
      </c>
      <c r="F2009" s="157"/>
      <c r="G2009" s="158" t="str">
        <f t="shared" ca="1" si="475"/>
        <v/>
      </c>
      <c r="H2009" s="159"/>
      <c r="I2009" s="160" t="str">
        <f>IF(H2009="","",INDEX(D.1[Quy cách],MATCH(H2009,D.1[Tên sản phẩm],0)))</f>
        <v/>
      </c>
      <c r="J2009" s="35" t="str">
        <f>IF(H2009="","",INDEX(D.1[ĐVT],MATCH(H2009,D.1[Tên sản phẩm],0)))</f>
        <v/>
      </c>
      <c r="K2009" s="163" t="str">
        <f>IF(H2009="","",INDEX(D.1[Đơn giá bán
(Tham khảo)],MATCH(H2009,D.1[Tên sản phẩm],0)))</f>
        <v/>
      </c>
      <c r="L2009" s="162"/>
      <c r="M2009" s="159"/>
      <c r="N2009" s="159"/>
      <c r="O2009" s="159"/>
      <c r="P2009" s="163" t="str">
        <f t="shared" si="476"/>
        <v/>
      </c>
      <c r="Q2009" s="164"/>
      <c r="R2009" s="162"/>
      <c r="S2009" s="163" t="str">
        <f t="shared" si="477"/>
        <v/>
      </c>
      <c r="T2009" s="164" t="str">
        <f t="shared" ca="1" si="478"/>
        <v/>
      </c>
      <c r="U2009" s="163" t="str">
        <f t="shared" si="479"/>
        <v/>
      </c>
      <c r="V2009" s="163" t="str">
        <f ca="1">IF(AND(C2009&lt;&gt;"",C2009&lt;&gt;OFFSET(C2009,1,0)),SUMIFS(B.2[Giá có thuế],B.2[Số ĐK],C2009),"")</f>
        <v/>
      </c>
      <c r="W2009" s="159"/>
      <c r="X2009" s="161" t="str">
        <f>IF(W2009="","",'Thông Tin Chung'!$L$3)</f>
        <v/>
      </c>
      <c r="Y2009" s="163" t="str">
        <f t="shared" ca="1" si="480"/>
        <v/>
      </c>
      <c r="Z2009" s="165"/>
      <c r="AA2009" s="155" t="str">
        <f ca="1">IF(C2009="","",IF(OR(D2009&lt;NgayBatDau,D2009&gt;NgayKetThuc),"Ngày tháng phải nằm trong kỳ báo cáo",IF(AND(G2009&lt;&gt;"",COUNTIF(D.2[Tên khách hàng],G2009)=0),"Tên KH chưa khai báo trong DSKH",IF(AND(H2009&lt;&gt;"",COUNTIF(D.1[Tên sản phẩm],H2009)=0),"SP này chưa khai báo trong DSSP",""))))</f>
        <v/>
      </c>
      <c r="AB2009" s="23" t="str">
        <f t="shared" ca="1" si="466"/>
        <v/>
      </c>
      <c r="AC2009" s="23" t="str">
        <f t="shared" ca="1" si="467"/>
        <v/>
      </c>
      <c r="AD2009" s="23" t="str">
        <f t="shared" ca="1" si="468"/>
        <v/>
      </c>
      <c r="AE2009" s="68" t="str">
        <f t="shared" ca="1" si="469"/>
        <v/>
      </c>
      <c r="AF2009" s="69" t="str">
        <f>IF(OR(H2009="",S2009=""),"",S2009-(SUM(L2009,M2009)*INDEX(D.1[Đơn giá],MATCH(H2009,D.1[Tên sản phẩm],0))))</f>
        <v/>
      </c>
      <c r="AG2009" s="90" t="str">
        <f t="shared" ca="1" si="470"/>
        <v/>
      </c>
      <c r="AH2009" s="90"/>
    </row>
    <row r="2010" spans="2:34" ht="27.75" customHeight="1" x14ac:dyDescent="0.2">
      <c r="B2010" s="154">
        <f t="shared" si="471"/>
        <v>2007</v>
      </c>
      <c r="C2010" s="155" t="str">
        <f t="shared" ca="1" si="472"/>
        <v/>
      </c>
      <c r="D2010" s="156" t="str">
        <f t="shared" ca="1" si="473"/>
        <v/>
      </c>
      <c r="E2010" s="157" t="str">
        <f t="shared" ca="1" si="474"/>
        <v/>
      </c>
      <c r="F2010" s="157"/>
      <c r="G2010" s="158" t="str">
        <f t="shared" ca="1" si="475"/>
        <v/>
      </c>
      <c r="H2010" s="159"/>
      <c r="I2010" s="160" t="str">
        <f>IF(H2010="","",INDEX(D.1[Quy cách],MATCH(H2010,D.1[Tên sản phẩm],0)))</f>
        <v/>
      </c>
      <c r="J2010" s="35" t="str">
        <f>IF(H2010="","",INDEX(D.1[ĐVT],MATCH(H2010,D.1[Tên sản phẩm],0)))</f>
        <v/>
      </c>
      <c r="K2010" s="163" t="str">
        <f>IF(H2010="","",INDEX(D.1[Đơn giá bán
(Tham khảo)],MATCH(H2010,D.1[Tên sản phẩm],0)))</f>
        <v/>
      </c>
      <c r="L2010" s="162"/>
      <c r="M2010" s="159"/>
      <c r="N2010" s="159"/>
      <c r="O2010" s="159"/>
      <c r="P2010" s="163" t="str">
        <f t="shared" si="476"/>
        <v/>
      </c>
      <c r="Q2010" s="164"/>
      <c r="R2010" s="162"/>
      <c r="S2010" s="163" t="str">
        <f t="shared" si="477"/>
        <v/>
      </c>
      <c r="T2010" s="164" t="str">
        <f t="shared" ca="1" si="478"/>
        <v/>
      </c>
      <c r="U2010" s="163" t="str">
        <f t="shared" si="479"/>
        <v/>
      </c>
      <c r="V2010" s="163" t="str">
        <f ca="1">IF(AND(C2010&lt;&gt;"",C2010&lt;&gt;OFFSET(C2010,1,0)),SUMIFS(B.2[Giá có thuế],B.2[Số ĐK],C2010),"")</f>
        <v/>
      </c>
      <c r="W2010" s="159"/>
      <c r="X2010" s="161" t="str">
        <f>IF(W2010="","",'Thông Tin Chung'!$L$3)</f>
        <v/>
      </c>
      <c r="Y2010" s="163" t="str">
        <f t="shared" ca="1" si="480"/>
        <v/>
      </c>
      <c r="Z2010" s="165"/>
      <c r="AA2010" s="155" t="str">
        <f ca="1">IF(C2010="","",IF(OR(D2010&lt;NgayBatDau,D2010&gt;NgayKetThuc),"Ngày tháng phải nằm trong kỳ báo cáo",IF(AND(G2010&lt;&gt;"",COUNTIF(D.2[Tên khách hàng],G2010)=0),"Tên KH chưa khai báo trong DSKH",IF(AND(H2010&lt;&gt;"",COUNTIF(D.1[Tên sản phẩm],H2010)=0),"SP này chưa khai báo trong DSSP",""))))</f>
        <v/>
      </c>
      <c r="AB2010" s="23" t="str">
        <f t="shared" ca="1" si="466"/>
        <v/>
      </c>
      <c r="AC2010" s="23" t="str">
        <f t="shared" ca="1" si="467"/>
        <v/>
      </c>
      <c r="AD2010" s="23" t="str">
        <f t="shared" ca="1" si="468"/>
        <v/>
      </c>
      <c r="AE2010" s="68" t="str">
        <f t="shared" ca="1" si="469"/>
        <v/>
      </c>
      <c r="AF2010" s="69" t="str">
        <f>IF(OR(H2010="",S2010=""),"",S2010-(SUM(L2010,M2010)*INDEX(D.1[Đơn giá],MATCH(H2010,D.1[Tên sản phẩm],0))))</f>
        <v/>
      </c>
      <c r="AG2010" s="90" t="str">
        <f t="shared" ca="1" si="470"/>
        <v/>
      </c>
      <c r="AH2010" s="90"/>
    </row>
    <row r="2011" spans="2:34" ht="27.75" customHeight="1" x14ac:dyDescent="0.2">
      <c r="B2011" s="154">
        <f t="shared" si="471"/>
        <v>2008</v>
      </c>
      <c r="C2011" s="155" t="str">
        <f t="shared" ca="1" si="472"/>
        <v/>
      </c>
      <c r="D2011" s="156" t="str">
        <f t="shared" ca="1" si="473"/>
        <v/>
      </c>
      <c r="E2011" s="157" t="str">
        <f t="shared" ca="1" si="474"/>
        <v/>
      </c>
      <c r="F2011" s="157"/>
      <c r="G2011" s="158" t="str">
        <f t="shared" ca="1" si="475"/>
        <v/>
      </c>
      <c r="H2011" s="159"/>
      <c r="I2011" s="160" t="str">
        <f>IF(H2011="","",INDEX(D.1[Quy cách],MATCH(H2011,D.1[Tên sản phẩm],0)))</f>
        <v/>
      </c>
      <c r="J2011" s="35" t="str">
        <f>IF(H2011="","",INDEX(D.1[ĐVT],MATCH(H2011,D.1[Tên sản phẩm],0)))</f>
        <v/>
      </c>
      <c r="K2011" s="163" t="str">
        <f>IF(H2011="","",INDEX(D.1[Đơn giá bán
(Tham khảo)],MATCH(H2011,D.1[Tên sản phẩm],0)))</f>
        <v/>
      </c>
      <c r="L2011" s="162"/>
      <c r="M2011" s="159"/>
      <c r="N2011" s="159"/>
      <c r="O2011" s="159"/>
      <c r="P2011" s="163" t="str">
        <f t="shared" si="476"/>
        <v/>
      </c>
      <c r="Q2011" s="164"/>
      <c r="R2011" s="162"/>
      <c r="S2011" s="163" t="str">
        <f t="shared" si="477"/>
        <v/>
      </c>
      <c r="T2011" s="164" t="str">
        <f t="shared" ca="1" si="478"/>
        <v/>
      </c>
      <c r="U2011" s="163" t="str">
        <f t="shared" si="479"/>
        <v/>
      </c>
      <c r="V2011" s="163" t="str">
        <f ca="1">IF(AND(C2011&lt;&gt;"",C2011&lt;&gt;OFFSET(C2011,1,0)),SUMIFS(B.2[Giá có thuế],B.2[Số ĐK],C2011),"")</f>
        <v/>
      </c>
      <c r="W2011" s="159"/>
      <c r="X2011" s="161" t="str">
        <f>IF(W2011="","",'Thông Tin Chung'!$L$3)</f>
        <v/>
      </c>
      <c r="Y2011" s="163" t="str">
        <f t="shared" ca="1" si="480"/>
        <v/>
      </c>
      <c r="Z2011" s="165"/>
      <c r="AA2011" s="155" t="str">
        <f ca="1">IF(C2011="","",IF(OR(D2011&lt;NgayBatDau,D2011&gt;NgayKetThuc),"Ngày tháng phải nằm trong kỳ báo cáo",IF(AND(G2011&lt;&gt;"",COUNTIF(D.2[Tên khách hàng],G2011)=0),"Tên KH chưa khai báo trong DSKH",IF(AND(H2011&lt;&gt;"",COUNTIF(D.1[Tên sản phẩm],H2011)=0),"SP này chưa khai báo trong DSSP",""))))</f>
        <v/>
      </c>
      <c r="AB2011" s="23" t="str">
        <f t="shared" ca="1" si="466"/>
        <v/>
      </c>
      <c r="AC2011" s="23" t="str">
        <f t="shared" ca="1" si="467"/>
        <v/>
      </c>
      <c r="AD2011" s="23" t="str">
        <f t="shared" ca="1" si="468"/>
        <v/>
      </c>
      <c r="AE2011" s="68" t="str">
        <f t="shared" ca="1" si="469"/>
        <v/>
      </c>
      <c r="AF2011" s="69" t="str">
        <f>IF(OR(H2011="",S2011=""),"",S2011-(SUM(L2011,M2011)*INDEX(D.1[Đơn giá],MATCH(H2011,D.1[Tên sản phẩm],0))))</f>
        <v/>
      </c>
      <c r="AG2011" s="90" t="str">
        <f t="shared" ca="1" si="470"/>
        <v/>
      </c>
      <c r="AH2011" s="90"/>
    </row>
    <row r="2012" spans="2:34" ht="27.75" customHeight="1" x14ac:dyDescent="0.2">
      <c r="B2012" s="154">
        <f t="shared" si="471"/>
        <v>2009</v>
      </c>
      <c r="C2012" s="155" t="str">
        <f t="shared" ca="1" si="472"/>
        <v/>
      </c>
      <c r="D2012" s="156" t="str">
        <f t="shared" ca="1" si="473"/>
        <v/>
      </c>
      <c r="E2012" s="157" t="str">
        <f t="shared" ca="1" si="474"/>
        <v/>
      </c>
      <c r="F2012" s="157"/>
      <c r="G2012" s="158" t="str">
        <f t="shared" ca="1" si="475"/>
        <v/>
      </c>
      <c r="H2012" s="159"/>
      <c r="I2012" s="160" t="str">
        <f>IF(H2012="","",INDEX(D.1[Quy cách],MATCH(H2012,D.1[Tên sản phẩm],0)))</f>
        <v/>
      </c>
      <c r="J2012" s="35" t="str">
        <f>IF(H2012="","",INDEX(D.1[ĐVT],MATCH(H2012,D.1[Tên sản phẩm],0)))</f>
        <v/>
      </c>
      <c r="K2012" s="163" t="str">
        <f>IF(H2012="","",INDEX(D.1[Đơn giá bán
(Tham khảo)],MATCH(H2012,D.1[Tên sản phẩm],0)))</f>
        <v/>
      </c>
      <c r="L2012" s="162"/>
      <c r="M2012" s="159"/>
      <c r="N2012" s="159"/>
      <c r="O2012" s="159"/>
      <c r="P2012" s="163" t="str">
        <f t="shared" si="476"/>
        <v/>
      </c>
      <c r="Q2012" s="164"/>
      <c r="R2012" s="162"/>
      <c r="S2012" s="163" t="str">
        <f t="shared" si="477"/>
        <v/>
      </c>
      <c r="T2012" s="164" t="str">
        <f t="shared" ca="1" si="478"/>
        <v/>
      </c>
      <c r="U2012" s="163" t="str">
        <f t="shared" si="479"/>
        <v/>
      </c>
      <c r="V2012" s="163" t="str">
        <f ca="1">IF(AND(C2012&lt;&gt;"",C2012&lt;&gt;OFFSET(C2012,1,0)),SUMIFS(B.2[Giá có thuế],B.2[Số ĐK],C2012),"")</f>
        <v/>
      </c>
      <c r="W2012" s="159"/>
      <c r="X2012" s="161" t="str">
        <f>IF(W2012="","",'Thông Tin Chung'!$L$3)</f>
        <v/>
      </c>
      <c r="Y2012" s="163" t="str">
        <f t="shared" ca="1" si="480"/>
        <v/>
      </c>
      <c r="Z2012" s="165"/>
      <c r="AA2012" s="155" t="str">
        <f ca="1">IF(C2012="","",IF(OR(D2012&lt;NgayBatDau,D2012&gt;NgayKetThuc),"Ngày tháng phải nằm trong kỳ báo cáo",IF(AND(G2012&lt;&gt;"",COUNTIF(D.2[Tên khách hàng],G2012)=0),"Tên KH chưa khai báo trong DSKH",IF(AND(H2012&lt;&gt;"",COUNTIF(D.1[Tên sản phẩm],H2012)=0),"SP này chưa khai báo trong DSSP",""))))</f>
        <v/>
      </c>
      <c r="AB2012" s="23" t="str">
        <f t="shared" ca="1" si="466"/>
        <v/>
      </c>
      <c r="AC2012" s="23" t="str">
        <f t="shared" ca="1" si="467"/>
        <v/>
      </c>
      <c r="AD2012" s="23" t="str">
        <f t="shared" ca="1" si="468"/>
        <v/>
      </c>
      <c r="AE2012" s="68" t="str">
        <f t="shared" ca="1" si="469"/>
        <v/>
      </c>
      <c r="AF2012" s="69" t="str">
        <f>IF(OR(H2012="",S2012=""),"",S2012-(SUM(L2012,M2012)*INDEX(D.1[Đơn giá],MATCH(H2012,D.1[Tên sản phẩm],0))))</f>
        <v/>
      </c>
      <c r="AG2012" s="90" t="str">
        <f t="shared" ca="1" si="470"/>
        <v/>
      </c>
      <c r="AH2012" s="90"/>
    </row>
    <row r="2013" spans="2:34" ht="27.75" customHeight="1" x14ac:dyDescent="0.2">
      <c r="B2013" s="154">
        <f t="shared" si="471"/>
        <v>2010</v>
      </c>
      <c r="C2013" s="155" t="str">
        <f t="shared" ca="1" si="472"/>
        <v/>
      </c>
      <c r="D2013" s="156" t="str">
        <f t="shared" ca="1" si="473"/>
        <v/>
      </c>
      <c r="E2013" s="157" t="str">
        <f t="shared" ca="1" si="474"/>
        <v/>
      </c>
      <c r="F2013" s="157"/>
      <c r="G2013" s="158" t="str">
        <f t="shared" ca="1" si="475"/>
        <v/>
      </c>
      <c r="H2013" s="159"/>
      <c r="I2013" s="160" t="str">
        <f>IF(H2013="","",INDEX(D.1[Quy cách],MATCH(H2013,D.1[Tên sản phẩm],0)))</f>
        <v/>
      </c>
      <c r="J2013" s="35" t="str">
        <f>IF(H2013="","",INDEX(D.1[ĐVT],MATCH(H2013,D.1[Tên sản phẩm],0)))</f>
        <v/>
      </c>
      <c r="K2013" s="163" t="str">
        <f>IF(H2013="","",INDEX(D.1[Đơn giá bán
(Tham khảo)],MATCH(H2013,D.1[Tên sản phẩm],0)))</f>
        <v/>
      </c>
      <c r="L2013" s="162"/>
      <c r="M2013" s="159"/>
      <c r="N2013" s="159"/>
      <c r="O2013" s="159"/>
      <c r="P2013" s="163" t="str">
        <f t="shared" si="476"/>
        <v/>
      </c>
      <c r="Q2013" s="164"/>
      <c r="R2013" s="162"/>
      <c r="S2013" s="163" t="str">
        <f t="shared" si="477"/>
        <v/>
      </c>
      <c r="T2013" s="164" t="str">
        <f t="shared" ca="1" si="478"/>
        <v/>
      </c>
      <c r="U2013" s="163" t="str">
        <f t="shared" si="479"/>
        <v/>
      </c>
      <c r="V2013" s="163" t="str">
        <f ca="1">IF(AND(C2013&lt;&gt;"",C2013&lt;&gt;OFFSET(C2013,1,0)),SUMIFS(B.2[Giá có thuế],B.2[Số ĐK],C2013),"")</f>
        <v/>
      </c>
      <c r="W2013" s="159"/>
      <c r="X2013" s="161" t="str">
        <f>IF(W2013="","",'Thông Tin Chung'!$L$3)</f>
        <v/>
      </c>
      <c r="Y2013" s="163" t="str">
        <f t="shared" ca="1" si="480"/>
        <v/>
      </c>
      <c r="Z2013" s="165"/>
      <c r="AA2013" s="155" t="str">
        <f ca="1">IF(C2013="","",IF(OR(D2013&lt;NgayBatDau,D2013&gt;NgayKetThuc),"Ngày tháng phải nằm trong kỳ báo cáo",IF(AND(G2013&lt;&gt;"",COUNTIF(D.2[Tên khách hàng],G2013)=0),"Tên KH chưa khai báo trong DSKH",IF(AND(H2013&lt;&gt;"",COUNTIF(D.1[Tên sản phẩm],H2013)=0),"SP này chưa khai báo trong DSSP",""))))</f>
        <v/>
      </c>
      <c r="AB2013" s="23" t="str">
        <f t="shared" ca="1" si="466"/>
        <v/>
      </c>
      <c r="AC2013" s="23" t="str">
        <f t="shared" ca="1" si="467"/>
        <v/>
      </c>
      <c r="AD2013" s="23" t="str">
        <f t="shared" ca="1" si="468"/>
        <v/>
      </c>
      <c r="AE2013" s="68" t="str">
        <f t="shared" ca="1" si="469"/>
        <v/>
      </c>
      <c r="AF2013" s="69" t="str">
        <f>IF(OR(H2013="",S2013=""),"",S2013-(SUM(L2013,M2013)*INDEX(D.1[Đơn giá],MATCH(H2013,D.1[Tên sản phẩm],0))))</f>
        <v/>
      </c>
      <c r="AG2013" s="90" t="str">
        <f t="shared" ca="1" si="470"/>
        <v/>
      </c>
      <c r="AH2013" s="90"/>
    </row>
    <row r="2014" spans="2:34" ht="27.75" customHeight="1" x14ac:dyDescent="0.2">
      <c r="B2014" s="154">
        <f t="shared" si="471"/>
        <v>2011</v>
      </c>
      <c r="C2014" s="155" t="str">
        <f t="shared" ca="1" si="472"/>
        <v/>
      </c>
      <c r="D2014" s="156" t="str">
        <f t="shared" ca="1" si="473"/>
        <v/>
      </c>
      <c r="E2014" s="157" t="str">
        <f t="shared" ca="1" si="474"/>
        <v/>
      </c>
      <c r="F2014" s="157"/>
      <c r="G2014" s="158" t="str">
        <f t="shared" ca="1" si="475"/>
        <v/>
      </c>
      <c r="H2014" s="159"/>
      <c r="I2014" s="160" t="str">
        <f>IF(H2014="","",INDEX(D.1[Quy cách],MATCH(H2014,D.1[Tên sản phẩm],0)))</f>
        <v/>
      </c>
      <c r="J2014" s="35" t="str">
        <f>IF(H2014="","",INDEX(D.1[ĐVT],MATCH(H2014,D.1[Tên sản phẩm],0)))</f>
        <v/>
      </c>
      <c r="K2014" s="163" t="str">
        <f>IF(H2014="","",INDEX(D.1[Đơn giá bán
(Tham khảo)],MATCH(H2014,D.1[Tên sản phẩm],0)))</f>
        <v/>
      </c>
      <c r="L2014" s="162"/>
      <c r="M2014" s="159"/>
      <c r="N2014" s="159"/>
      <c r="O2014" s="159"/>
      <c r="P2014" s="163" t="str">
        <f t="shared" si="476"/>
        <v/>
      </c>
      <c r="Q2014" s="164"/>
      <c r="R2014" s="162"/>
      <c r="S2014" s="163" t="str">
        <f t="shared" si="477"/>
        <v/>
      </c>
      <c r="T2014" s="164" t="str">
        <f t="shared" ca="1" si="478"/>
        <v/>
      </c>
      <c r="U2014" s="163" t="str">
        <f t="shared" si="479"/>
        <v/>
      </c>
      <c r="V2014" s="163" t="str">
        <f ca="1">IF(AND(C2014&lt;&gt;"",C2014&lt;&gt;OFFSET(C2014,1,0)),SUMIFS(B.2[Giá có thuế],B.2[Số ĐK],C2014),"")</f>
        <v/>
      </c>
      <c r="W2014" s="159"/>
      <c r="X2014" s="161" t="str">
        <f>IF(W2014="","",'Thông Tin Chung'!$L$3)</f>
        <v/>
      </c>
      <c r="Y2014" s="163" t="str">
        <f t="shared" ca="1" si="480"/>
        <v/>
      </c>
      <c r="Z2014" s="165"/>
      <c r="AA2014" s="155" t="str">
        <f ca="1">IF(C2014="","",IF(OR(D2014&lt;NgayBatDau,D2014&gt;NgayKetThuc),"Ngày tháng phải nằm trong kỳ báo cáo",IF(AND(G2014&lt;&gt;"",COUNTIF(D.2[Tên khách hàng],G2014)=0),"Tên KH chưa khai báo trong DSKH",IF(AND(H2014&lt;&gt;"",COUNTIF(D.1[Tên sản phẩm],H2014)=0),"SP này chưa khai báo trong DSSP",""))))</f>
        <v/>
      </c>
      <c r="AB2014" s="23" t="str">
        <f t="shared" ca="1" si="466"/>
        <v/>
      </c>
      <c r="AC2014" s="23" t="str">
        <f t="shared" ca="1" si="467"/>
        <v/>
      </c>
      <c r="AD2014" s="23" t="str">
        <f t="shared" ca="1" si="468"/>
        <v/>
      </c>
      <c r="AE2014" s="68" t="str">
        <f t="shared" ca="1" si="469"/>
        <v/>
      </c>
      <c r="AF2014" s="69" t="str">
        <f>IF(OR(H2014="",S2014=""),"",S2014-(SUM(L2014,M2014)*INDEX(D.1[Đơn giá],MATCH(H2014,D.1[Tên sản phẩm],0))))</f>
        <v/>
      </c>
      <c r="AG2014" s="90" t="str">
        <f t="shared" ca="1" si="470"/>
        <v/>
      </c>
      <c r="AH2014" s="90"/>
    </row>
    <row r="2015" spans="2:34" ht="27.75" customHeight="1" x14ac:dyDescent="0.2">
      <c r="B2015" s="154">
        <f t="shared" si="471"/>
        <v>2012</v>
      </c>
      <c r="C2015" s="155" t="str">
        <f t="shared" ca="1" si="472"/>
        <v/>
      </c>
      <c r="D2015" s="156" t="str">
        <f t="shared" ca="1" si="473"/>
        <v/>
      </c>
      <c r="E2015" s="157" t="str">
        <f t="shared" ca="1" si="474"/>
        <v/>
      </c>
      <c r="F2015" s="157"/>
      <c r="G2015" s="158" t="str">
        <f t="shared" ca="1" si="475"/>
        <v/>
      </c>
      <c r="H2015" s="159"/>
      <c r="I2015" s="160" t="str">
        <f>IF(H2015="","",INDEX(D.1[Quy cách],MATCH(H2015,D.1[Tên sản phẩm],0)))</f>
        <v/>
      </c>
      <c r="J2015" s="35" t="str">
        <f>IF(H2015="","",INDEX(D.1[ĐVT],MATCH(H2015,D.1[Tên sản phẩm],0)))</f>
        <v/>
      </c>
      <c r="K2015" s="163" t="str">
        <f>IF(H2015="","",INDEX(D.1[Đơn giá bán
(Tham khảo)],MATCH(H2015,D.1[Tên sản phẩm],0)))</f>
        <v/>
      </c>
      <c r="L2015" s="162"/>
      <c r="M2015" s="159"/>
      <c r="N2015" s="159"/>
      <c r="O2015" s="159"/>
      <c r="P2015" s="163" t="str">
        <f t="shared" si="476"/>
        <v/>
      </c>
      <c r="Q2015" s="164"/>
      <c r="R2015" s="162"/>
      <c r="S2015" s="163" t="str">
        <f t="shared" si="477"/>
        <v/>
      </c>
      <c r="T2015" s="164" t="str">
        <f t="shared" ca="1" si="478"/>
        <v/>
      </c>
      <c r="U2015" s="163" t="str">
        <f t="shared" si="479"/>
        <v/>
      </c>
      <c r="V2015" s="163" t="str">
        <f ca="1">IF(AND(C2015&lt;&gt;"",C2015&lt;&gt;OFFSET(C2015,1,0)),SUMIFS(B.2[Giá có thuế],B.2[Số ĐK],C2015),"")</f>
        <v/>
      </c>
      <c r="W2015" s="159"/>
      <c r="X2015" s="161" t="str">
        <f>IF(W2015="","",'Thông Tin Chung'!$L$3)</f>
        <v/>
      </c>
      <c r="Y2015" s="163" t="str">
        <f t="shared" ca="1" si="480"/>
        <v/>
      </c>
      <c r="Z2015" s="165"/>
      <c r="AA2015" s="155" t="str">
        <f ca="1">IF(C2015="","",IF(OR(D2015&lt;NgayBatDau,D2015&gt;NgayKetThuc),"Ngày tháng phải nằm trong kỳ báo cáo",IF(AND(G2015&lt;&gt;"",COUNTIF(D.2[Tên khách hàng],G2015)=0),"Tên KH chưa khai báo trong DSKH",IF(AND(H2015&lt;&gt;"",COUNTIF(D.1[Tên sản phẩm],H2015)=0),"SP này chưa khai báo trong DSSP",""))))</f>
        <v/>
      </c>
      <c r="AB2015" s="23" t="str">
        <f t="shared" ca="1" si="466"/>
        <v/>
      </c>
      <c r="AC2015" s="23" t="str">
        <f t="shared" ca="1" si="467"/>
        <v/>
      </c>
      <c r="AD2015" s="23" t="str">
        <f t="shared" ca="1" si="468"/>
        <v/>
      </c>
      <c r="AE2015" s="68" t="str">
        <f t="shared" ca="1" si="469"/>
        <v/>
      </c>
      <c r="AF2015" s="69" t="str">
        <f>IF(OR(H2015="",S2015=""),"",S2015-(SUM(L2015,M2015)*INDEX(D.1[Đơn giá],MATCH(H2015,D.1[Tên sản phẩm],0))))</f>
        <v/>
      </c>
      <c r="AG2015" s="90" t="str">
        <f t="shared" ca="1" si="470"/>
        <v/>
      </c>
      <c r="AH2015" s="90"/>
    </row>
    <row r="2016" spans="2:34" ht="27.75" customHeight="1" x14ac:dyDescent="0.2">
      <c r="B2016" s="154">
        <f t="shared" si="471"/>
        <v>2013</v>
      </c>
      <c r="C2016" s="155" t="str">
        <f t="shared" ca="1" si="472"/>
        <v/>
      </c>
      <c r="D2016" s="156" t="str">
        <f t="shared" ca="1" si="473"/>
        <v/>
      </c>
      <c r="E2016" s="157" t="str">
        <f t="shared" ca="1" si="474"/>
        <v/>
      </c>
      <c r="F2016" s="157"/>
      <c r="G2016" s="158" t="str">
        <f t="shared" ca="1" si="475"/>
        <v/>
      </c>
      <c r="H2016" s="159"/>
      <c r="I2016" s="160" t="str">
        <f>IF(H2016="","",INDEX(D.1[Quy cách],MATCH(H2016,D.1[Tên sản phẩm],0)))</f>
        <v/>
      </c>
      <c r="J2016" s="35" t="str">
        <f>IF(H2016="","",INDEX(D.1[ĐVT],MATCH(H2016,D.1[Tên sản phẩm],0)))</f>
        <v/>
      </c>
      <c r="K2016" s="163" t="str">
        <f>IF(H2016="","",INDEX(D.1[Đơn giá bán
(Tham khảo)],MATCH(H2016,D.1[Tên sản phẩm],0)))</f>
        <v/>
      </c>
      <c r="L2016" s="162"/>
      <c r="M2016" s="159"/>
      <c r="N2016" s="159"/>
      <c r="O2016" s="159"/>
      <c r="P2016" s="163" t="str">
        <f t="shared" si="476"/>
        <v/>
      </c>
      <c r="Q2016" s="164"/>
      <c r="R2016" s="162"/>
      <c r="S2016" s="163" t="str">
        <f t="shared" si="477"/>
        <v/>
      </c>
      <c r="T2016" s="164" t="str">
        <f t="shared" ca="1" si="478"/>
        <v/>
      </c>
      <c r="U2016" s="163" t="str">
        <f t="shared" si="479"/>
        <v/>
      </c>
      <c r="V2016" s="163" t="str">
        <f ca="1">IF(AND(C2016&lt;&gt;"",C2016&lt;&gt;OFFSET(C2016,1,0)),SUMIFS(B.2[Giá có thuế],B.2[Số ĐK],C2016),"")</f>
        <v/>
      </c>
      <c r="W2016" s="159"/>
      <c r="X2016" s="161" t="str">
        <f>IF(W2016="","",'Thông Tin Chung'!$L$3)</f>
        <v/>
      </c>
      <c r="Y2016" s="163" t="str">
        <f t="shared" ca="1" si="480"/>
        <v/>
      </c>
      <c r="Z2016" s="165"/>
      <c r="AA2016" s="155" t="str">
        <f ca="1">IF(C2016="","",IF(OR(D2016&lt;NgayBatDau,D2016&gt;NgayKetThuc),"Ngày tháng phải nằm trong kỳ báo cáo",IF(AND(G2016&lt;&gt;"",COUNTIF(D.2[Tên khách hàng],G2016)=0),"Tên KH chưa khai báo trong DSKH",IF(AND(H2016&lt;&gt;"",COUNTIF(D.1[Tên sản phẩm],H2016)=0),"SP này chưa khai báo trong DSSP",""))))</f>
        <v/>
      </c>
      <c r="AB2016" s="23" t="str">
        <f t="shared" ca="1" si="466"/>
        <v/>
      </c>
      <c r="AC2016" s="23" t="str">
        <f t="shared" ca="1" si="467"/>
        <v/>
      </c>
      <c r="AD2016" s="23" t="str">
        <f t="shared" ca="1" si="468"/>
        <v/>
      </c>
      <c r="AE2016" s="68" t="str">
        <f t="shared" ca="1" si="469"/>
        <v/>
      </c>
      <c r="AF2016" s="69" t="str">
        <f>IF(OR(H2016="",S2016=""),"",S2016-(SUM(L2016,M2016)*INDEX(D.1[Đơn giá],MATCH(H2016,D.1[Tên sản phẩm],0))))</f>
        <v/>
      </c>
      <c r="AG2016" s="90" t="str">
        <f t="shared" ca="1" si="470"/>
        <v/>
      </c>
      <c r="AH2016" s="90"/>
    </row>
    <row r="2017" spans="2:34" ht="27.75" customHeight="1" x14ac:dyDescent="0.2">
      <c r="B2017" s="154">
        <f t="shared" si="471"/>
        <v>2014</v>
      </c>
      <c r="C2017" s="155" t="str">
        <f t="shared" ca="1" si="472"/>
        <v/>
      </c>
      <c r="D2017" s="156" t="str">
        <f t="shared" ca="1" si="473"/>
        <v/>
      </c>
      <c r="E2017" s="157" t="str">
        <f t="shared" ca="1" si="474"/>
        <v/>
      </c>
      <c r="F2017" s="157"/>
      <c r="G2017" s="158" t="str">
        <f t="shared" ca="1" si="475"/>
        <v/>
      </c>
      <c r="H2017" s="159"/>
      <c r="I2017" s="160" t="str">
        <f>IF(H2017="","",INDEX(D.1[Quy cách],MATCH(H2017,D.1[Tên sản phẩm],0)))</f>
        <v/>
      </c>
      <c r="J2017" s="35" t="str">
        <f>IF(H2017="","",INDEX(D.1[ĐVT],MATCH(H2017,D.1[Tên sản phẩm],0)))</f>
        <v/>
      </c>
      <c r="K2017" s="163" t="str">
        <f>IF(H2017="","",INDEX(D.1[Đơn giá bán
(Tham khảo)],MATCH(H2017,D.1[Tên sản phẩm],0)))</f>
        <v/>
      </c>
      <c r="L2017" s="162"/>
      <c r="M2017" s="159"/>
      <c r="N2017" s="159"/>
      <c r="O2017" s="159"/>
      <c r="P2017" s="163" t="str">
        <f t="shared" si="476"/>
        <v/>
      </c>
      <c r="Q2017" s="164"/>
      <c r="R2017" s="162"/>
      <c r="S2017" s="163" t="str">
        <f t="shared" si="477"/>
        <v/>
      </c>
      <c r="T2017" s="164" t="str">
        <f t="shared" ca="1" si="478"/>
        <v/>
      </c>
      <c r="U2017" s="163" t="str">
        <f t="shared" si="479"/>
        <v/>
      </c>
      <c r="V2017" s="163" t="str">
        <f ca="1">IF(AND(C2017&lt;&gt;"",C2017&lt;&gt;OFFSET(C2017,1,0)),SUMIFS(B.2[Giá có thuế],B.2[Số ĐK],C2017),"")</f>
        <v/>
      </c>
      <c r="W2017" s="159"/>
      <c r="X2017" s="161" t="str">
        <f>IF(W2017="","",'Thông Tin Chung'!$L$3)</f>
        <v/>
      </c>
      <c r="Y2017" s="163" t="str">
        <f t="shared" ca="1" si="480"/>
        <v/>
      </c>
      <c r="Z2017" s="165"/>
      <c r="AA2017" s="155" t="str">
        <f ca="1">IF(C2017="","",IF(OR(D2017&lt;NgayBatDau,D2017&gt;NgayKetThuc),"Ngày tháng phải nằm trong kỳ báo cáo",IF(AND(G2017&lt;&gt;"",COUNTIF(D.2[Tên khách hàng],G2017)=0),"Tên KH chưa khai báo trong DSKH",IF(AND(H2017&lt;&gt;"",COUNTIF(D.1[Tên sản phẩm],H2017)=0),"SP này chưa khai báo trong DSSP",""))))</f>
        <v/>
      </c>
      <c r="AB2017" s="23" t="str">
        <f t="shared" ca="1" si="466"/>
        <v/>
      </c>
      <c r="AC2017" s="23" t="str">
        <f t="shared" ca="1" si="467"/>
        <v/>
      </c>
      <c r="AD2017" s="23" t="str">
        <f t="shared" ca="1" si="468"/>
        <v/>
      </c>
      <c r="AE2017" s="68" t="str">
        <f t="shared" ca="1" si="469"/>
        <v/>
      </c>
      <c r="AF2017" s="69" t="str">
        <f>IF(OR(H2017="",S2017=""),"",S2017-(SUM(L2017,M2017)*INDEX(D.1[Đơn giá],MATCH(H2017,D.1[Tên sản phẩm],0))))</f>
        <v/>
      </c>
      <c r="AG2017" s="90" t="str">
        <f t="shared" ca="1" si="470"/>
        <v/>
      </c>
      <c r="AH2017" s="90"/>
    </row>
    <row r="2018" spans="2:34" ht="27.75" customHeight="1" x14ac:dyDescent="0.2">
      <c r="B2018" s="154">
        <f t="shared" si="471"/>
        <v>2015</v>
      </c>
      <c r="C2018" s="155" t="str">
        <f t="shared" ca="1" si="472"/>
        <v/>
      </c>
      <c r="D2018" s="156" t="str">
        <f t="shared" ca="1" si="473"/>
        <v/>
      </c>
      <c r="E2018" s="157" t="str">
        <f t="shared" ca="1" si="474"/>
        <v/>
      </c>
      <c r="F2018" s="157"/>
      <c r="G2018" s="158" t="str">
        <f t="shared" ca="1" si="475"/>
        <v/>
      </c>
      <c r="H2018" s="159"/>
      <c r="I2018" s="160" t="str">
        <f>IF(H2018="","",INDEX(D.1[Quy cách],MATCH(H2018,D.1[Tên sản phẩm],0)))</f>
        <v/>
      </c>
      <c r="J2018" s="35" t="str">
        <f>IF(H2018="","",INDEX(D.1[ĐVT],MATCH(H2018,D.1[Tên sản phẩm],0)))</f>
        <v/>
      </c>
      <c r="K2018" s="163" t="str">
        <f>IF(H2018="","",INDEX(D.1[Đơn giá bán
(Tham khảo)],MATCH(H2018,D.1[Tên sản phẩm],0)))</f>
        <v/>
      </c>
      <c r="L2018" s="162"/>
      <c r="M2018" s="159"/>
      <c r="N2018" s="159"/>
      <c r="O2018" s="159"/>
      <c r="P2018" s="163" t="str">
        <f t="shared" si="476"/>
        <v/>
      </c>
      <c r="Q2018" s="164"/>
      <c r="R2018" s="162"/>
      <c r="S2018" s="163" t="str">
        <f t="shared" si="477"/>
        <v/>
      </c>
      <c r="T2018" s="164" t="str">
        <f t="shared" ca="1" si="478"/>
        <v/>
      </c>
      <c r="U2018" s="163" t="str">
        <f t="shared" si="479"/>
        <v/>
      </c>
      <c r="V2018" s="163" t="str">
        <f ca="1">IF(AND(C2018&lt;&gt;"",C2018&lt;&gt;OFFSET(C2018,1,0)),SUMIFS(B.2[Giá có thuế],B.2[Số ĐK],C2018),"")</f>
        <v/>
      </c>
      <c r="W2018" s="159"/>
      <c r="X2018" s="161" t="str">
        <f>IF(W2018="","",'Thông Tin Chung'!$L$3)</f>
        <v/>
      </c>
      <c r="Y2018" s="163" t="str">
        <f t="shared" ca="1" si="480"/>
        <v/>
      </c>
      <c r="Z2018" s="165"/>
      <c r="AA2018" s="155" t="str">
        <f ca="1">IF(C2018="","",IF(OR(D2018&lt;NgayBatDau,D2018&gt;NgayKetThuc),"Ngày tháng phải nằm trong kỳ báo cáo",IF(AND(G2018&lt;&gt;"",COUNTIF(D.2[Tên khách hàng],G2018)=0),"Tên KH chưa khai báo trong DSKH",IF(AND(H2018&lt;&gt;"",COUNTIF(D.1[Tên sản phẩm],H2018)=0),"SP này chưa khai báo trong DSSP",""))))</f>
        <v/>
      </c>
      <c r="AB2018" s="23" t="str">
        <f t="shared" ca="1" si="466"/>
        <v/>
      </c>
      <c r="AC2018" s="23" t="str">
        <f t="shared" ca="1" si="467"/>
        <v/>
      </c>
      <c r="AD2018" s="23" t="str">
        <f t="shared" ca="1" si="468"/>
        <v/>
      </c>
      <c r="AE2018" s="68" t="str">
        <f t="shared" ca="1" si="469"/>
        <v/>
      </c>
      <c r="AF2018" s="69" t="str">
        <f>IF(OR(H2018="",S2018=""),"",S2018-(SUM(L2018,M2018)*INDEX(D.1[Đơn giá],MATCH(H2018,D.1[Tên sản phẩm],0))))</f>
        <v/>
      </c>
      <c r="AG2018" s="90" t="str">
        <f t="shared" ca="1" si="470"/>
        <v/>
      </c>
      <c r="AH2018" s="90"/>
    </row>
    <row r="2019" spans="2:34" ht="27.75" customHeight="1" x14ac:dyDescent="0.2">
      <c r="B2019" s="154">
        <f t="shared" si="471"/>
        <v>2016</v>
      </c>
      <c r="C2019" s="155" t="str">
        <f t="shared" ca="1" si="472"/>
        <v/>
      </c>
      <c r="D2019" s="156" t="str">
        <f t="shared" ca="1" si="473"/>
        <v/>
      </c>
      <c r="E2019" s="157" t="str">
        <f t="shared" ca="1" si="474"/>
        <v/>
      </c>
      <c r="F2019" s="157"/>
      <c r="G2019" s="158" t="str">
        <f t="shared" ca="1" si="475"/>
        <v/>
      </c>
      <c r="H2019" s="159"/>
      <c r="I2019" s="160" t="str">
        <f>IF(H2019="","",INDEX(D.1[Quy cách],MATCH(H2019,D.1[Tên sản phẩm],0)))</f>
        <v/>
      </c>
      <c r="J2019" s="35" t="str">
        <f>IF(H2019="","",INDEX(D.1[ĐVT],MATCH(H2019,D.1[Tên sản phẩm],0)))</f>
        <v/>
      </c>
      <c r="K2019" s="163" t="str">
        <f>IF(H2019="","",INDEX(D.1[Đơn giá bán
(Tham khảo)],MATCH(H2019,D.1[Tên sản phẩm],0)))</f>
        <v/>
      </c>
      <c r="L2019" s="162"/>
      <c r="M2019" s="159"/>
      <c r="N2019" s="159"/>
      <c r="O2019" s="159"/>
      <c r="P2019" s="163" t="str">
        <f t="shared" si="476"/>
        <v/>
      </c>
      <c r="Q2019" s="164"/>
      <c r="R2019" s="162"/>
      <c r="S2019" s="163" t="str">
        <f t="shared" si="477"/>
        <v/>
      </c>
      <c r="T2019" s="164" t="str">
        <f t="shared" ca="1" si="478"/>
        <v/>
      </c>
      <c r="U2019" s="163" t="str">
        <f t="shared" si="479"/>
        <v/>
      </c>
      <c r="V2019" s="163" t="str">
        <f ca="1">IF(AND(C2019&lt;&gt;"",C2019&lt;&gt;OFFSET(C2019,1,0)),SUMIFS(B.2[Giá có thuế],B.2[Số ĐK],C2019),"")</f>
        <v/>
      </c>
      <c r="W2019" s="159"/>
      <c r="X2019" s="161" t="str">
        <f>IF(W2019="","",'Thông Tin Chung'!$L$3)</f>
        <v/>
      </c>
      <c r="Y2019" s="163" t="str">
        <f t="shared" ca="1" si="480"/>
        <v/>
      </c>
      <c r="Z2019" s="165"/>
      <c r="AA2019" s="155" t="str">
        <f ca="1">IF(C2019="","",IF(OR(D2019&lt;NgayBatDau,D2019&gt;NgayKetThuc),"Ngày tháng phải nằm trong kỳ báo cáo",IF(AND(G2019&lt;&gt;"",COUNTIF(D.2[Tên khách hàng],G2019)=0),"Tên KH chưa khai báo trong DSKH",IF(AND(H2019&lt;&gt;"",COUNTIF(D.1[Tên sản phẩm],H2019)=0),"SP này chưa khai báo trong DSSP",""))))</f>
        <v/>
      </c>
      <c r="AB2019" s="23" t="str">
        <f t="shared" ca="1" si="466"/>
        <v/>
      </c>
      <c r="AC2019" s="23" t="str">
        <f t="shared" ca="1" si="467"/>
        <v/>
      </c>
      <c r="AD2019" s="23" t="str">
        <f t="shared" ca="1" si="468"/>
        <v/>
      </c>
      <c r="AE2019" s="68" t="str">
        <f t="shared" ca="1" si="469"/>
        <v/>
      </c>
      <c r="AF2019" s="69" t="str">
        <f>IF(OR(H2019="",S2019=""),"",S2019-(SUM(L2019,M2019)*INDEX(D.1[Đơn giá],MATCH(H2019,D.1[Tên sản phẩm],0))))</f>
        <v/>
      </c>
      <c r="AG2019" s="90" t="str">
        <f t="shared" ca="1" si="470"/>
        <v/>
      </c>
      <c r="AH2019" s="90"/>
    </row>
    <row r="2020" spans="2:34" ht="27.75" customHeight="1" x14ac:dyDescent="0.2">
      <c r="B2020" s="154">
        <f t="shared" si="471"/>
        <v>2017</v>
      </c>
      <c r="C2020" s="155" t="str">
        <f t="shared" ca="1" si="472"/>
        <v/>
      </c>
      <c r="D2020" s="156" t="str">
        <f t="shared" ca="1" si="473"/>
        <v/>
      </c>
      <c r="E2020" s="157" t="str">
        <f t="shared" ca="1" si="474"/>
        <v/>
      </c>
      <c r="F2020" s="157"/>
      <c r="G2020" s="158" t="str">
        <f t="shared" ca="1" si="475"/>
        <v/>
      </c>
      <c r="H2020" s="159"/>
      <c r="I2020" s="160" t="str">
        <f>IF(H2020="","",INDEX(D.1[Quy cách],MATCH(H2020,D.1[Tên sản phẩm],0)))</f>
        <v/>
      </c>
      <c r="J2020" s="35" t="str">
        <f>IF(H2020="","",INDEX(D.1[ĐVT],MATCH(H2020,D.1[Tên sản phẩm],0)))</f>
        <v/>
      </c>
      <c r="K2020" s="163" t="str">
        <f>IF(H2020="","",INDEX(D.1[Đơn giá bán
(Tham khảo)],MATCH(H2020,D.1[Tên sản phẩm],0)))</f>
        <v/>
      </c>
      <c r="L2020" s="162"/>
      <c r="M2020" s="159"/>
      <c r="N2020" s="159"/>
      <c r="O2020" s="159"/>
      <c r="P2020" s="163" t="str">
        <f t="shared" si="476"/>
        <v/>
      </c>
      <c r="Q2020" s="164"/>
      <c r="R2020" s="162"/>
      <c r="S2020" s="163" t="str">
        <f t="shared" si="477"/>
        <v/>
      </c>
      <c r="T2020" s="164" t="str">
        <f t="shared" ca="1" si="478"/>
        <v/>
      </c>
      <c r="U2020" s="163" t="str">
        <f t="shared" si="479"/>
        <v/>
      </c>
      <c r="V2020" s="163" t="str">
        <f ca="1">IF(AND(C2020&lt;&gt;"",C2020&lt;&gt;OFFSET(C2020,1,0)),SUMIFS(B.2[Giá có thuế],B.2[Số ĐK],C2020),"")</f>
        <v/>
      </c>
      <c r="W2020" s="159"/>
      <c r="X2020" s="161" t="str">
        <f>IF(W2020="","",'Thông Tin Chung'!$L$3)</f>
        <v/>
      </c>
      <c r="Y2020" s="163" t="str">
        <f t="shared" ca="1" si="480"/>
        <v/>
      </c>
      <c r="Z2020" s="165"/>
      <c r="AA2020" s="155" t="str">
        <f ca="1">IF(C2020="","",IF(OR(D2020&lt;NgayBatDau,D2020&gt;NgayKetThuc),"Ngày tháng phải nằm trong kỳ báo cáo",IF(AND(G2020&lt;&gt;"",COUNTIF(D.2[Tên khách hàng],G2020)=0),"Tên KH chưa khai báo trong DSKH",IF(AND(H2020&lt;&gt;"",COUNTIF(D.1[Tên sản phẩm],H2020)=0),"SP này chưa khai báo trong DSSP",""))))</f>
        <v/>
      </c>
      <c r="AB2020" s="23" t="str">
        <f t="shared" ca="1" si="466"/>
        <v/>
      </c>
      <c r="AC2020" s="23" t="str">
        <f t="shared" ca="1" si="467"/>
        <v/>
      </c>
      <c r="AD2020" s="23" t="str">
        <f t="shared" ca="1" si="468"/>
        <v/>
      </c>
      <c r="AE2020" s="68" t="str">
        <f t="shared" ca="1" si="469"/>
        <v/>
      </c>
      <c r="AF2020" s="69" t="str">
        <f>IF(OR(H2020="",S2020=""),"",S2020-(SUM(L2020,M2020)*INDEX(D.1[Đơn giá],MATCH(H2020,D.1[Tên sản phẩm],0))))</f>
        <v/>
      </c>
      <c r="AG2020" s="90" t="str">
        <f t="shared" ca="1" si="470"/>
        <v/>
      </c>
      <c r="AH2020" s="90"/>
    </row>
    <row r="2021" spans="2:34" ht="27.75" customHeight="1" x14ac:dyDescent="0.2">
      <c r="B2021" s="154">
        <f t="shared" si="471"/>
        <v>2018</v>
      </c>
      <c r="C2021" s="155" t="str">
        <f t="shared" ca="1" si="472"/>
        <v/>
      </c>
      <c r="D2021" s="156" t="str">
        <f t="shared" ca="1" si="473"/>
        <v/>
      </c>
      <c r="E2021" s="157" t="str">
        <f t="shared" ca="1" si="474"/>
        <v/>
      </c>
      <c r="F2021" s="157"/>
      <c r="G2021" s="158" t="str">
        <f t="shared" ca="1" si="475"/>
        <v/>
      </c>
      <c r="H2021" s="159"/>
      <c r="I2021" s="160" t="str">
        <f>IF(H2021="","",INDEX(D.1[Quy cách],MATCH(H2021,D.1[Tên sản phẩm],0)))</f>
        <v/>
      </c>
      <c r="J2021" s="35" t="str">
        <f>IF(H2021="","",INDEX(D.1[ĐVT],MATCH(H2021,D.1[Tên sản phẩm],0)))</f>
        <v/>
      </c>
      <c r="K2021" s="163" t="str">
        <f>IF(H2021="","",INDEX(D.1[Đơn giá bán
(Tham khảo)],MATCH(H2021,D.1[Tên sản phẩm],0)))</f>
        <v/>
      </c>
      <c r="L2021" s="162"/>
      <c r="M2021" s="159"/>
      <c r="N2021" s="159"/>
      <c r="O2021" s="159"/>
      <c r="P2021" s="163" t="str">
        <f t="shared" si="476"/>
        <v/>
      </c>
      <c r="Q2021" s="164"/>
      <c r="R2021" s="162"/>
      <c r="S2021" s="163" t="str">
        <f t="shared" si="477"/>
        <v/>
      </c>
      <c r="T2021" s="164" t="str">
        <f t="shared" ca="1" si="478"/>
        <v/>
      </c>
      <c r="U2021" s="163" t="str">
        <f t="shared" si="479"/>
        <v/>
      </c>
      <c r="V2021" s="163" t="str">
        <f ca="1">IF(AND(C2021&lt;&gt;"",C2021&lt;&gt;OFFSET(C2021,1,0)),SUMIFS(B.2[Giá có thuế],B.2[Số ĐK],C2021),"")</f>
        <v/>
      </c>
      <c r="W2021" s="159"/>
      <c r="X2021" s="161" t="str">
        <f>IF(W2021="","",'Thông Tin Chung'!$L$3)</f>
        <v/>
      </c>
      <c r="Y2021" s="163" t="str">
        <f t="shared" ca="1" si="480"/>
        <v/>
      </c>
      <c r="Z2021" s="165"/>
      <c r="AA2021" s="155" t="str">
        <f ca="1">IF(C2021="","",IF(OR(D2021&lt;NgayBatDau,D2021&gt;NgayKetThuc),"Ngày tháng phải nằm trong kỳ báo cáo",IF(AND(G2021&lt;&gt;"",COUNTIF(D.2[Tên khách hàng],G2021)=0),"Tên KH chưa khai báo trong DSKH",IF(AND(H2021&lt;&gt;"",COUNTIF(D.1[Tên sản phẩm],H2021)=0),"SP này chưa khai báo trong DSSP",""))))</f>
        <v/>
      </c>
      <c r="AB2021" s="23" t="str">
        <f t="shared" ca="1" si="466"/>
        <v/>
      </c>
      <c r="AC2021" s="23" t="str">
        <f t="shared" ca="1" si="467"/>
        <v/>
      </c>
      <c r="AD2021" s="23" t="str">
        <f t="shared" ca="1" si="468"/>
        <v/>
      </c>
      <c r="AE2021" s="68" t="str">
        <f t="shared" ca="1" si="469"/>
        <v/>
      </c>
      <c r="AF2021" s="69" t="str">
        <f>IF(OR(H2021="",S2021=""),"",S2021-(SUM(L2021,M2021)*INDEX(D.1[Đơn giá],MATCH(H2021,D.1[Tên sản phẩm],0))))</f>
        <v/>
      </c>
      <c r="AG2021" s="90" t="str">
        <f t="shared" ca="1" si="470"/>
        <v/>
      </c>
      <c r="AH2021" s="90"/>
    </row>
    <row r="2022" spans="2:34" ht="27.75" customHeight="1" x14ac:dyDescent="0.2">
      <c r="B2022" s="154">
        <f t="shared" si="471"/>
        <v>2019</v>
      </c>
      <c r="C2022" s="155" t="str">
        <f t="shared" ca="1" si="472"/>
        <v/>
      </c>
      <c r="D2022" s="156" t="str">
        <f t="shared" ca="1" si="473"/>
        <v/>
      </c>
      <c r="E2022" s="157" t="str">
        <f t="shared" ca="1" si="474"/>
        <v/>
      </c>
      <c r="F2022" s="157"/>
      <c r="G2022" s="158" t="str">
        <f t="shared" ca="1" si="475"/>
        <v/>
      </c>
      <c r="H2022" s="159"/>
      <c r="I2022" s="160" t="str">
        <f>IF(H2022="","",INDEX(D.1[Quy cách],MATCH(H2022,D.1[Tên sản phẩm],0)))</f>
        <v/>
      </c>
      <c r="J2022" s="35" t="str">
        <f>IF(H2022="","",INDEX(D.1[ĐVT],MATCH(H2022,D.1[Tên sản phẩm],0)))</f>
        <v/>
      </c>
      <c r="K2022" s="163" t="str">
        <f>IF(H2022="","",INDEX(D.1[Đơn giá bán
(Tham khảo)],MATCH(H2022,D.1[Tên sản phẩm],0)))</f>
        <v/>
      </c>
      <c r="L2022" s="162"/>
      <c r="M2022" s="159"/>
      <c r="N2022" s="159"/>
      <c r="O2022" s="159"/>
      <c r="P2022" s="163" t="str">
        <f t="shared" si="476"/>
        <v/>
      </c>
      <c r="Q2022" s="164"/>
      <c r="R2022" s="162"/>
      <c r="S2022" s="163" t="str">
        <f t="shared" si="477"/>
        <v/>
      </c>
      <c r="T2022" s="164" t="str">
        <f t="shared" ca="1" si="478"/>
        <v/>
      </c>
      <c r="U2022" s="163" t="str">
        <f t="shared" si="479"/>
        <v/>
      </c>
      <c r="V2022" s="163" t="str">
        <f ca="1">IF(AND(C2022&lt;&gt;"",C2022&lt;&gt;OFFSET(C2022,1,0)),SUMIFS(B.2[Giá có thuế],B.2[Số ĐK],C2022),"")</f>
        <v/>
      </c>
      <c r="W2022" s="159"/>
      <c r="X2022" s="161" t="str">
        <f>IF(W2022="","",'Thông Tin Chung'!$L$3)</f>
        <v/>
      </c>
      <c r="Y2022" s="163" t="str">
        <f t="shared" ca="1" si="480"/>
        <v/>
      </c>
      <c r="Z2022" s="165"/>
      <c r="AA2022" s="155" t="str">
        <f ca="1">IF(C2022="","",IF(OR(D2022&lt;NgayBatDau,D2022&gt;NgayKetThuc),"Ngày tháng phải nằm trong kỳ báo cáo",IF(AND(G2022&lt;&gt;"",COUNTIF(D.2[Tên khách hàng],G2022)=0),"Tên KH chưa khai báo trong DSKH",IF(AND(H2022&lt;&gt;"",COUNTIF(D.1[Tên sản phẩm],H2022)=0),"SP này chưa khai báo trong DSSP",""))))</f>
        <v/>
      </c>
      <c r="AB2022" s="23" t="str">
        <f t="shared" ca="1" si="466"/>
        <v/>
      </c>
      <c r="AC2022" s="23" t="str">
        <f t="shared" ca="1" si="467"/>
        <v/>
      </c>
      <c r="AD2022" s="23" t="str">
        <f t="shared" ca="1" si="468"/>
        <v/>
      </c>
      <c r="AE2022" s="68" t="str">
        <f t="shared" ca="1" si="469"/>
        <v/>
      </c>
      <c r="AF2022" s="69" t="str">
        <f>IF(OR(H2022="",S2022=""),"",S2022-(SUM(L2022,M2022)*INDEX(D.1[Đơn giá],MATCH(H2022,D.1[Tên sản phẩm],0))))</f>
        <v/>
      </c>
      <c r="AG2022" s="90" t="str">
        <f t="shared" ca="1" si="470"/>
        <v/>
      </c>
      <c r="AH2022" s="90"/>
    </row>
    <row r="2023" spans="2:34" ht="27.75" customHeight="1" x14ac:dyDescent="0.2">
      <c r="B2023" s="154">
        <f t="shared" si="471"/>
        <v>2020</v>
      </c>
      <c r="C2023" s="155" t="str">
        <f t="shared" ca="1" si="472"/>
        <v/>
      </c>
      <c r="D2023" s="156" t="str">
        <f t="shared" ca="1" si="473"/>
        <v/>
      </c>
      <c r="E2023" s="157" t="str">
        <f t="shared" ca="1" si="474"/>
        <v/>
      </c>
      <c r="F2023" s="157"/>
      <c r="G2023" s="158" t="str">
        <f t="shared" ca="1" si="475"/>
        <v/>
      </c>
      <c r="H2023" s="159"/>
      <c r="I2023" s="160" t="str">
        <f>IF(H2023="","",INDEX(D.1[Quy cách],MATCH(H2023,D.1[Tên sản phẩm],0)))</f>
        <v/>
      </c>
      <c r="J2023" s="35" t="str">
        <f>IF(H2023="","",INDEX(D.1[ĐVT],MATCH(H2023,D.1[Tên sản phẩm],0)))</f>
        <v/>
      </c>
      <c r="K2023" s="163" t="str">
        <f>IF(H2023="","",INDEX(D.1[Đơn giá bán
(Tham khảo)],MATCH(H2023,D.1[Tên sản phẩm],0)))</f>
        <v/>
      </c>
      <c r="L2023" s="162"/>
      <c r="M2023" s="159"/>
      <c r="N2023" s="159"/>
      <c r="O2023" s="159"/>
      <c r="P2023" s="163" t="str">
        <f t="shared" si="476"/>
        <v/>
      </c>
      <c r="Q2023" s="164"/>
      <c r="R2023" s="162"/>
      <c r="S2023" s="163" t="str">
        <f t="shared" si="477"/>
        <v/>
      </c>
      <c r="T2023" s="164" t="str">
        <f t="shared" ca="1" si="478"/>
        <v/>
      </c>
      <c r="U2023" s="163" t="str">
        <f t="shared" si="479"/>
        <v/>
      </c>
      <c r="V2023" s="163" t="str">
        <f ca="1">IF(AND(C2023&lt;&gt;"",C2023&lt;&gt;OFFSET(C2023,1,0)),SUMIFS(B.2[Giá có thuế],B.2[Số ĐK],C2023),"")</f>
        <v/>
      </c>
      <c r="W2023" s="159"/>
      <c r="X2023" s="161" t="str">
        <f>IF(W2023="","",'Thông Tin Chung'!$L$3)</f>
        <v/>
      </c>
      <c r="Y2023" s="163" t="str">
        <f t="shared" ca="1" si="480"/>
        <v/>
      </c>
      <c r="Z2023" s="165"/>
      <c r="AA2023" s="155" t="str">
        <f ca="1">IF(C2023="","",IF(OR(D2023&lt;NgayBatDau,D2023&gt;NgayKetThuc),"Ngày tháng phải nằm trong kỳ báo cáo",IF(AND(G2023&lt;&gt;"",COUNTIF(D.2[Tên khách hàng],G2023)=0),"Tên KH chưa khai báo trong DSKH",IF(AND(H2023&lt;&gt;"",COUNTIF(D.1[Tên sản phẩm],H2023)=0),"SP này chưa khai báo trong DSSP",""))))</f>
        <v/>
      </c>
      <c r="AB2023" s="23" t="str">
        <f t="shared" ca="1" si="466"/>
        <v/>
      </c>
      <c r="AC2023" s="23" t="str">
        <f t="shared" ca="1" si="467"/>
        <v/>
      </c>
      <c r="AD2023" s="23" t="str">
        <f t="shared" ca="1" si="468"/>
        <v/>
      </c>
      <c r="AE2023" s="68" t="str">
        <f t="shared" ca="1" si="469"/>
        <v/>
      </c>
      <c r="AF2023" s="69" t="str">
        <f>IF(OR(H2023="",S2023=""),"",S2023-(SUM(L2023,M2023)*INDEX(D.1[Đơn giá],MATCH(H2023,D.1[Tên sản phẩm],0))))</f>
        <v/>
      </c>
      <c r="AG2023" s="90" t="str">
        <f t="shared" ca="1" si="470"/>
        <v/>
      </c>
      <c r="AH2023" s="90"/>
    </row>
    <row r="2024" spans="2:34" ht="27.75" customHeight="1" x14ac:dyDescent="0.2">
      <c r="B2024" s="154">
        <f t="shared" si="471"/>
        <v>2021</v>
      </c>
      <c r="C2024" s="155" t="str">
        <f t="shared" ca="1" si="472"/>
        <v/>
      </c>
      <c r="D2024" s="156" t="str">
        <f t="shared" ca="1" si="473"/>
        <v/>
      </c>
      <c r="E2024" s="157" t="str">
        <f t="shared" ca="1" si="474"/>
        <v/>
      </c>
      <c r="F2024" s="157"/>
      <c r="G2024" s="158" t="str">
        <f t="shared" ca="1" si="475"/>
        <v/>
      </c>
      <c r="H2024" s="159"/>
      <c r="I2024" s="160" t="str">
        <f>IF(H2024="","",INDEX(D.1[Quy cách],MATCH(H2024,D.1[Tên sản phẩm],0)))</f>
        <v/>
      </c>
      <c r="J2024" s="35" t="str">
        <f>IF(H2024="","",INDEX(D.1[ĐVT],MATCH(H2024,D.1[Tên sản phẩm],0)))</f>
        <v/>
      </c>
      <c r="K2024" s="163" t="str">
        <f>IF(H2024="","",INDEX(D.1[Đơn giá bán
(Tham khảo)],MATCH(H2024,D.1[Tên sản phẩm],0)))</f>
        <v/>
      </c>
      <c r="L2024" s="162"/>
      <c r="M2024" s="159"/>
      <c r="N2024" s="159"/>
      <c r="O2024" s="159"/>
      <c r="P2024" s="163" t="str">
        <f t="shared" si="476"/>
        <v/>
      </c>
      <c r="Q2024" s="164"/>
      <c r="R2024" s="162"/>
      <c r="S2024" s="163" t="str">
        <f t="shared" si="477"/>
        <v/>
      </c>
      <c r="T2024" s="164" t="str">
        <f t="shared" ca="1" si="478"/>
        <v/>
      </c>
      <c r="U2024" s="163" t="str">
        <f t="shared" si="479"/>
        <v/>
      </c>
      <c r="V2024" s="163" t="str">
        <f ca="1">IF(AND(C2024&lt;&gt;"",C2024&lt;&gt;OFFSET(C2024,1,0)),SUMIFS(B.2[Giá có thuế],B.2[Số ĐK],C2024),"")</f>
        <v/>
      </c>
      <c r="W2024" s="159"/>
      <c r="X2024" s="161" t="str">
        <f>IF(W2024="","",'Thông Tin Chung'!$L$3)</f>
        <v/>
      </c>
      <c r="Y2024" s="163" t="str">
        <f t="shared" ca="1" si="480"/>
        <v/>
      </c>
      <c r="Z2024" s="165"/>
      <c r="AA2024" s="155" t="str">
        <f ca="1">IF(C2024="","",IF(OR(D2024&lt;NgayBatDau,D2024&gt;NgayKetThuc),"Ngày tháng phải nằm trong kỳ báo cáo",IF(AND(G2024&lt;&gt;"",COUNTIF(D.2[Tên khách hàng],G2024)=0),"Tên KH chưa khai báo trong DSKH",IF(AND(H2024&lt;&gt;"",COUNTIF(D.1[Tên sản phẩm],H2024)=0),"SP này chưa khai báo trong DSSP",""))))</f>
        <v/>
      </c>
      <c r="AB2024" s="23" t="str">
        <f t="shared" ca="1" si="466"/>
        <v/>
      </c>
      <c r="AC2024" s="23" t="str">
        <f t="shared" ca="1" si="467"/>
        <v/>
      </c>
      <c r="AD2024" s="23" t="str">
        <f t="shared" ca="1" si="468"/>
        <v/>
      </c>
      <c r="AE2024" s="68" t="str">
        <f t="shared" ca="1" si="469"/>
        <v/>
      </c>
      <c r="AF2024" s="69" t="str">
        <f>IF(OR(H2024="",S2024=""),"",S2024-(SUM(L2024,M2024)*INDEX(D.1[Đơn giá],MATCH(H2024,D.1[Tên sản phẩm],0))))</f>
        <v/>
      </c>
      <c r="AG2024" s="90" t="str">
        <f t="shared" ca="1" si="470"/>
        <v/>
      </c>
      <c r="AH2024" s="90"/>
    </row>
    <row r="2025" spans="2:34" ht="27.75" customHeight="1" x14ac:dyDescent="0.2">
      <c r="B2025" s="154">
        <f t="shared" si="471"/>
        <v>2022</v>
      </c>
      <c r="C2025" s="155" t="str">
        <f t="shared" ca="1" si="472"/>
        <v/>
      </c>
      <c r="D2025" s="156" t="str">
        <f t="shared" ca="1" si="473"/>
        <v/>
      </c>
      <c r="E2025" s="157" t="str">
        <f t="shared" ca="1" si="474"/>
        <v/>
      </c>
      <c r="F2025" s="157"/>
      <c r="G2025" s="158" t="str">
        <f t="shared" ca="1" si="475"/>
        <v/>
      </c>
      <c r="H2025" s="159"/>
      <c r="I2025" s="160" t="str">
        <f>IF(H2025="","",INDEX(D.1[Quy cách],MATCH(H2025,D.1[Tên sản phẩm],0)))</f>
        <v/>
      </c>
      <c r="J2025" s="35" t="str">
        <f>IF(H2025="","",INDEX(D.1[ĐVT],MATCH(H2025,D.1[Tên sản phẩm],0)))</f>
        <v/>
      </c>
      <c r="K2025" s="163" t="str">
        <f>IF(H2025="","",INDEX(D.1[Đơn giá bán
(Tham khảo)],MATCH(H2025,D.1[Tên sản phẩm],0)))</f>
        <v/>
      </c>
      <c r="L2025" s="162"/>
      <c r="M2025" s="159"/>
      <c r="N2025" s="159"/>
      <c r="O2025" s="159"/>
      <c r="P2025" s="163" t="str">
        <f t="shared" si="476"/>
        <v/>
      </c>
      <c r="Q2025" s="164"/>
      <c r="R2025" s="162"/>
      <c r="S2025" s="163" t="str">
        <f t="shared" si="477"/>
        <v/>
      </c>
      <c r="T2025" s="164" t="str">
        <f t="shared" ca="1" si="478"/>
        <v/>
      </c>
      <c r="U2025" s="163" t="str">
        <f t="shared" si="479"/>
        <v/>
      </c>
      <c r="V2025" s="163" t="str">
        <f ca="1">IF(AND(C2025&lt;&gt;"",C2025&lt;&gt;OFFSET(C2025,1,0)),SUMIFS(B.2[Giá có thuế],B.2[Số ĐK],C2025),"")</f>
        <v/>
      </c>
      <c r="W2025" s="159"/>
      <c r="X2025" s="161" t="str">
        <f>IF(W2025="","",'Thông Tin Chung'!$L$3)</f>
        <v/>
      </c>
      <c r="Y2025" s="163" t="str">
        <f t="shared" ca="1" si="480"/>
        <v/>
      </c>
      <c r="Z2025" s="165"/>
      <c r="AA2025" s="155" t="str">
        <f ca="1">IF(C2025="","",IF(OR(D2025&lt;NgayBatDau,D2025&gt;NgayKetThuc),"Ngày tháng phải nằm trong kỳ báo cáo",IF(AND(G2025&lt;&gt;"",COUNTIF(D.2[Tên khách hàng],G2025)=0),"Tên KH chưa khai báo trong DSKH",IF(AND(H2025&lt;&gt;"",COUNTIF(D.1[Tên sản phẩm],H2025)=0),"SP này chưa khai báo trong DSSP",""))))</f>
        <v/>
      </c>
      <c r="AB2025" s="23" t="str">
        <f t="shared" ca="1" si="466"/>
        <v/>
      </c>
      <c r="AC2025" s="23" t="str">
        <f t="shared" ca="1" si="467"/>
        <v/>
      </c>
      <c r="AD2025" s="23" t="str">
        <f t="shared" ca="1" si="468"/>
        <v/>
      </c>
      <c r="AE2025" s="68" t="str">
        <f t="shared" ca="1" si="469"/>
        <v/>
      </c>
      <c r="AF2025" s="69" t="str">
        <f>IF(OR(H2025="",S2025=""),"",S2025-(SUM(L2025,M2025)*INDEX(D.1[Đơn giá],MATCH(H2025,D.1[Tên sản phẩm],0))))</f>
        <v/>
      </c>
      <c r="AG2025" s="90" t="str">
        <f t="shared" ca="1" si="470"/>
        <v/>
      </c>
      <c r="AH2025" s="90"/>
    </row>
    <row r="2026" spans="2:34" ht="27.75" customHeight="1" x14ac:dyDescent="0.2">
      <c r="B2026" s="154">
        <f t="shared" si="471"/>
        <v>2023</v>
      </c>
      <c r="C2026" s="155" t="str">
        <f t="shared" ca="1" si="472"/>
        <v/>
      </c>
      <c r="D2026" s="156" t="str">
        <f t="shared" ca="1" si="473"/>
        <v/>
      </c>
      <c r="E2026" s="157" t="str">
        <f t="shared" ca="1" si="474"/>
        <v/>
      </c>
      <c r="F2026" s="157"/>
      <c r="G2026" s="158" t="str">
        <f t="shared" ca="1" si="475"/>
        <v/>
      </c>
      <c r="H2026" s="159"/>
      <c r="I2026" s="160" t="str">
        <f>IF(H2026="","",INDEX(D.1[Quy cách],MATCH(H2026,D.1[Tên sản phẩm],0)))</f>
        <v/>
      </c>
      <c r="J2026" s="35" t="str">
        <f>IF(H2026="","",INDEX(D.1[ĐVT],MATCH(H2026,D.1[Tên sản phẩm],0)))</f>
        <v/>
      </c>
      <c r="K2026" s="163" t="str">
        <f>IF(H2026="","",INDEX(D.1[Đơn giá bán
(Tham khảo)],MATCH(H2026,D.1[Tên sản phẩm],0)))</f>
        <v/>
      </c>
      <c r="L2026" s="162"/>
      <c r="M2026" s="159"/>
      <c r="N2026" s="159"/>
      <c r="O2026" s="159"/>
      <c r="P2026" s="163" t="str">
        <f t="shared" si="476"/>
        <v/>
      </c>
      <c r="Q2026" s="164"/>
      <c r="R2026" s="162"/>
      <c r="S2026" s="163" t="str">
        <f t="shared" si="477"/>
        <v/>
      </c>
      <c r="T2026" s="164" t="str">
        <f t="shared" ca="1" si="478"/>
        <v/>
      </c>
      <c r="U2026" s="163" t="str">
        <f t="shared" si="479"/>
        <v/>
      </c>
      <c r="V2026" s="163" t="str">
        <f ca="1">IF(AND(C2026&lt;&gt;"",C2026&lt;&gt;OFFSET(C2026,1,0)),SUMIFS(B.2[Giá có thuế],B.2[Số ĐK],C2026),"")</f>
        <v/>
      </c>
      <c r="W2026" s="159"/>
      <c r="X2026" s="161" t="str">
        <f>IF(W2026="","",'Thông Tin Chung'!$L$3)</f>
        <v/>
      </c>
      <c r="Y2026" s="163" t="str">
        <f t="shared" ca="1" si="480"/>
        <v/>
      </c>
      <c r="Z2026" s="165"/>
      <c r="AA2026" s="155" t="str">
        <f ca="1">IF(C2026="","",IF(OR(D2026&lt;NgayBatDau,D2026&gt;NgayKetThuc),"Ngày tháng phải nằm trong kỳ báo cáo",IF(AND(G2026&lt;&gt;"",COUNTIF(D.2[Tên khách hàng],G2026)=0),"Tên KH chưa khai báo trong DSKH",IF(AND(H2026&lt;&gt;"",COUNTIF(D.1[Tên sản phẩm],H2026)=0),"SP này chưa khai báo trong DSSP",""))))</f>
        <v/>
      </c>
      <c r="AB2026" s="23" t="str">
        <f t="shared" ca="1" si="466"/>
        <v/>
      </c>
      <c r="AC2026" s="23" t="str">
        <f t="shared" ca="1" si="467"/>
        <v/>
      </c>
      <c r="AD2026" s="23" t="str">
        <f t="shared" ca="1" si="468"/>
        <v/>
      </c>
      <c r="AE2026" s="68" t="str">
        <f t="shared" ca="1" si="469"/>
        <v/>
      </c>
      <c r="AF2026" s="69" t="str">
        <f>IF(OR(H2026="",S2026=""),"",S2026-(SUM(L2026,M2026)*INDEX(D.1[Đơn giá],MATCH(H2026,D.1[Tên sản phẩm],0))))</f>
        <v/>
      </c>
      <c r="AG2026" s="90" t="str">
        <f t="shared" ca="1" si="470"/>
        <v/>
      </c>
      <c r="AH2026" s="90"/>
    </row>
    <row r="2027" spans="2:34" ht="27.75" customHeight="1" x14ac:dyDescent="0.2">
      <c r="B2027" s="154">
        <f t="shared" si="471"/>
        <v>2024</v>
      </c>
      <c r="C2027" s="155" t="str">
        <f t="shared" ca="1" si="472"/>
        <v/>
      </c>
      <c r="D2027" s="156" t="str">
        <f t="shared" ca="1" si="473"/>
        <v/>
      </c>
      <c r="E2027" s="157" t="str">
        <f t="shared" ca="1" si="474"/>
        <v/>
      </c>
      <c r="F2027" s="157"/>
      <c r="G2027" s="158" t="str">
        <f t="shared" ca="1" si="475"/>
        <v/>
      </c>
      <c r="H2027" s="159"/>
      <c r="I2027" s="160" t="str">
        <f>IF(H2027="","",INDEX(D.1[Quy cách],MATCH(H2027,D.1[Tên sản phẩm],0)))</f>
        <v/>
      </c>
      <c r="J2027" s="35" t="str">
        <f>IF(H2027="","",INDEX(D.1[ĐVT],MATCH(H2027,D.1[Tên sản phẩm],0)))</f>
        <v/>
      </c>
      <c r="K2027" s="163" t="str">
        <f>IF(H2027="","",INDEX(D.1[Đơn giá bán
(Tham khảo)],MATCH(H2027,D.1[Tên sản phẩm],0)))</f>
        <v/>
      </c>
      <c r="L2027" s="162"/>
      <c r="M2027" s="159"/>
      <c r="N2027" s="159"/>
      <c r="O2027" s="159"/>
      <c r="P2027" s="163" t="str">
        <f t="shared" si="476"/>
        <v/>
      </c>
      <c r="Q2027" s="164"/>
      <c r="R2027" s="162"/>
      <c r="S2027" s="163" t="str">
        <f t="shared" si="477"/>
        <v/>
      </c>
      <c r="T2027" s="164" t="str">
        <f t="shared" ca="1" si="478"/>
        <v/>
      </c>
      <c r="U2027" s="163" t="str">
        <f t="shared" si="479"/>
        <v/>
      </c>
      <c r="V2027" s="163" t="str">
        <f ca="1">IF(AND(C2027&lt;&gt;"",C2027&lt;&gt;OFFSET(C2027,1,0)),SUMIFS(B.2[Giá có thuế],B.2[Số ĐK],C2027),"")</f>
        <v/>
      </c>
      <c r="W2027" s="159"/>
      <c r="X2027" s="161" t="str">
        <f>IF(W2027="","",'Thông Tin Chung'!$L$3)</f>
        <v/>
      </c>
      <c r="Y2027" s="163" t="str">
        <f t="shared" ca="1" si="480"/>
        <v/>
      </c>
      <c r="Z2027" s="165"/>
      <c r="AA2027" s="155" t="str">
        <f ca="1">IF(C2027="","",IF(OR(D2027&lt;NgayBatDau,D2027&gt;NgayKetThuc),"Ngày tháng phải nằm trong kỳ báo cáo",IF(AND(G2027&lt;&gt;"",COUNTIF(D.2[Tên khách hàng],G2027)=0),"Tên KH chưa khai báo trong DSKH",IF(AND(H2027&lt;&gt;"",COUNTIF(D.1[Tên sản phẩm],H2027)=0),"SP này chưa khai báo trong DSSP",""))))</f>
        <v/>
      </c>
      <c r="AB2027" s="23" t="str">
        <f t="shared" ca="1" si="466"/>
        <v/>
      </c>
      <c r="AC2027" s="23" t="str">
        <f t="shared" ca="1" si="467"/>
        <v/>
      </c>
      <c r="AD2027" s="23" t="str">
        <f t="shared" ca="1" si="468"/>
        <v/>
      </c>
      <c r="AE2027" s="68" t="str">
        <f t="shared" ca="1" si="469"/>
        <v/>
      </c>
      <c r="AF2027" s="69" t="str">
        <f>IF(OR(H2027="",S2027=""),"",S2027-(SUM(L2027,M2027)*INDEX(D.1[Đơn giá],MATCH(H2027,D.1[Tên sản phẩm],0))))</f>
        <v/>
      </c>
      <c r="AG2027" s="90" t="str">
        <f t="shared" ca="1" si="470"/>
        <v/>
      </c>
      <c r="AH2027" s="90"/>
    </row>
    <row r="2028" spans="2:34" ht="27.75" customHeight="1" x14ac:dyDescent="0.2">
      <c r="B2028" s="154">
        <f t="shared" si="471"/>
        <v>2025</v>
      </c>
      <c r="C2028" s="155" t="str">
        <f t="shared" ca="1" si="472"/>
        <v/>
      </c>
      <c r="D2028" s="156" t="str">
        <f t="shared" ca="1" si="473"/>
        <v/>
      </c>
      <c r="E2028" s="157" t="str">
        <f t="shared" ca="1" si="474"/>
        <v/>
      </c>
      <c r="F2028" s="157"/>
      <c r="G2028" s="158" t="str">
        <f t="shared" ca="1" si="475"/>
        <v/>
      </c>
      <c r="H2028" s="159"/>
      <c r="I2028" s="160" t="str">
        <f>IF(H2028="","",INDEX(D.1[Quy cách],MATCH(H2028,D.1[Tên sản phẩm],0)))</f>
        <v/>
      </c>
      <c r="J2028" s="35" t="str">
        <f>IF(H2028="","",INDEX(D.1[ĐVT],MATCH(H2028,D.1[Tên sản phẩm],0)))</f>
        <v/>
      </c>
      <c r="K2028" s="163" t="str">
        <f>IF(H2028="","",INDEX(D.1[Đơn giá bán
(Tham khảo)],MATCH(H2028,D.1[Tên sản phẩm],0)))</f>
        <v/>
      </c>
      <c r="L2028" s="162"/>
      <c r="M2028" s="159"/>
      <c r="N2028" s="159"/>
      <c r="O2028" s="159"/>
      <c r="P2028" s="163" t="str">
        <f t="shared" si="476"/>
        <v/>
      </c>
      <c r="Q2028" s="164"/>
      <c r="R2028" s="162"/>
      <c r="S2028" s="163" t="str">
        <f t="shared" si="477"/>
        <v/>
      </c>
      <c r="T2028" s="164" t="str">
        <f t="shared" ca="1" si="478"/>
        <v/>
      </c>
      <c r="U2028" s="163" t="str">
        <f t="shared" si="479"/>
        <v/>
      </c>
      <c r="V2028" s="163" t="str">
        <f ca="1">IF(AND(C2028&lt;&gt;"",C2028&lt;&gt;OFFSET(C2028,1,0)),SUMIFS(B.2[Giá có thuế],B.2[Số ĐK],C2028),"")</f>
        <v/>
      </c>
      <c r="W2028" s="159"/>
      <c r="X2028" s="161" t="str">
        <f>IF(W2028="","",'Thông Tin Chung'!$L$3)</f>
        <v/>
      </c>
      <c r="Y2028" s="163" t="str">
        <f t="shared" ca="1" si="480"/>
        <v/>
      </c>
      <c r="Z2028" s="165"/>
      <c r="AA2028" s="155" t="str">
        <f ca="1">IF(C2028="","",IF(OR(D2028&lt;NgayBatDau,D2028&gt;NgayKetThuc),"Ngày tháng phải nằm trong kỳ báo cáo",IF(AND(G2028&lt;&gt;"",COUNTIF(D.2[Tên khách hàng],G2028)=0),"Tên KH chưa khai báo trong DSKH",IF(AND(H2028&lt;&gt;"",COUNTIF(D.1[Tên sản phẩm],H2028)=0),"SP này chưa khai báo trong DSSP",""))))</f>
        <v/>
      </c>
      <c r="AB2028" s="23" t="str">
        <f t="shared" ca="1" si="466"/>
        <v/>
      </c>
      <c r="AC2028" s="23" t="str">
        <f t="shared" ca="1" si="467"/>
        <v/>
      </c>
      <c r="AD2028" s="23" t="str">
        <f t="shared" ca="1" si="468"/>
        <v/>
      </c>
      <c r="AE2028" s="68" t="str">
        <f t="shared" ca="1" si="469"/>
        <v/>
      </c>
      <c r="AF2028" s="69" t="str">
        <f>IF(OR(H2028="",S2028=""),"",S2028-(SUM(L2028,M2028)*INDEX(D.1[Đơn giá],MATCH(H2028,D.1[Tên sản phẩm],0))))</f>
        <v/>
      </c>
      <c r="AG2028" s="90" t="str">
        <f t="shared" ca="1" si="470"/>
        <v/>
      </c>
      <c r="AH2028" s="90"/>
    </row>
    <row r="2029" spans="2:34" ht="27.75" customHeight="1" x14ac:dyDescent="0.2">
      <c r="B2029" s="154">
        <f t="shared" si="471"/>
        <v>2026</v>
      </c>
      <c r="C2029" s="155" t="str">
        <f t="shared" ca="1" si="472"/>
        <v/>
      </c>
      <c r="D2029" s="156" t="str">
        <f t="shared" ca="1" si="473"/>
        <v/>
      </c>
      <c r="E2029" s="157" t="str">
        <f t="shared" ca="1" si="474"/>
        <v/>
      </c>
      <c r="F2029" s="157"/>
      <c r="G2029" s="158" t="str">
        <f t="shared" ca="1" si="475"/>
        <v/>
      </c>
      <c r="H2029" s="159"/>
      <c r="I2029" s="160" t="str">
        <f>IF(H2029="","",INDEX(D.1[Quy cách],MATCH(H2029,D.1[Tên sản phẩm],0)))</f>
        <v/>
      </c>
      <c r="J2029" s="35" t="str">
        <f>IF(H2029="","",INDEX(D.1[ĐVT],MATCH(H2029,D.1[Tên sản phẩm],0)))</f>
        <v/>
      </c>
      <c r="K2029" s="163" t="str">
        <f>IF(H2029="","",INDEX(D.1[Đơn giá bán
(Tham khảo)],MATCH(H2029,D.1[Tên sản phẩm],0)))</f>
        <v/>
      </c>
      <c r="L2029" s="162"/>
      <c r="M2029" s="159"/>
      <c r="N2029" s="159"/>
      <c r="O2029" s="159"/>
      <c r="P2029" s="163" t="str">
        <f t="shared" si="476"/>
        <v/>
      </c>
      <c r="Q2029" s="164"/>
      <c r="R2029" s="162"/>
      <c r="S2029" s="163" t="str">
        <f t="shared" si="477"/>
        <v/>
      </c>
      <c r="T2029" s="164" t="str">
        <f t="shared" ca="1" si="478"/>
        <v/>
      </c>
      <c r="U2029" s="163" t="str">
        <f t="shared" si="479"/>
        <v/>
      </c>
      <c r="V2029" s="163" t="str">
        <f ca="1">IF(AND(C2029&lt;&gt;"",C2029&lt;&gt;OFFSET(C2029,1,0)),SUMIFS(B.2[Giá có thuế],B.2[Số ĐK],C2029),"")</f>
        <v/>
      </c>
      <c r="W2029" s="159"/>
      <c r="X2029" s="161" t="str">
        <f>IF(W2029="","",'Thông Tin Chung'!$L$3)</f>
        <v/>
      </c>
      <c r="Y2029" s="163" t="str">
        <f t="shared" ca="1" si="480"/>
        <v/>
      </c>
      <c r="Z2029" s="165"/>
      <c r="AA2029" s="155" t="str">
        <f ca="1">IF(C2029="","",IF(OR(D2029&lt;NgayBatDau,D2029&gt;NgayKetThuc),"Ngày tháng phải nằm trong kỳ báo cáo",IF(AND(G2029&lt;&gt;"",COUNTIF(D.2[Tên khách hàng],G2029)=0),"Tên KH chưa khai báo trong DSKH",IF(AND(H2029&lt;&gt;"",COUNTIF(D.1[Tên sản phẩm],H2029)=0),"SP này chưa khai báo trong DSSP",""))))</f>
        <v/>
      </c>
      <c r="AB2029" s="23" t="str">
        <f t="shared" ca="1" si="466"/>
        <v/>
      </c>
      <c r="AC2029" s="23" t="str">
        <f t="shared" ca="1" si="467"/>
        <v/>
      </c>
      <c r="AD2029" s="23" t="str">
        <f t="shared" ca="1" si="468"/>
        <v/>
      </c>
      <c r="AE2029" s="68" t="str">
        <f t="shared" ca="1" si="469"/>
        <v/>
      </c>
      <c r="AF2029" s="69" t="str">
        <f>IF(OR(H2029="",S2029=""),"",S2029-(SUM(L2029,M2029)*INDEX(D.1[Đơn giá],MATCH(H2029,D.1[Tên sản phẩm],0))))</f>
        <v/>
      </c>
      <c r="AG2029" s="90" t="str">
        <f t="shared" ca="1" si="470"/>
        <v/>
      </c>
      <c r="AH2029" s="90"/>
    </row>
    <row r="2030" spans="2:34" ht="27.75" customHeight="1" x14ac:dyDescent="0.2">
      <c r="B2030" s="154">
        <f t="shared" si="471"/>
        <v>2027</v>
      </c>
      <c r="C2030" s="155" t="str">
        <f t="shared" ca="1" si="472"/>
        <v/>
      </c>
      <c r="D2030" s="156" t="str">
        <f t="shared" ca="1" si="473"/>
        <v/>
      </c>
      <c r="E2030" s="157" t="str">
        <f t="shared" ca="1" si="474"/>
        <v/>
      </c>
      <c r="F2030" s="157"/>
      <c r="G2030" s="158" t="str">
        <f t="shared" ca="1" si="475"/>
        <v/>
      </c>
      <c r="H2030" s="159"/>
      <c r="I2030" s="160" t="str">
        <f>IF(H2030="","",INDEX(D.1[Quy cách],MATCH(H2030,D.1[Tên sản phẩm],0)))</f>
        <v/>
      </c>
      <c r="J2030" s="35" t="str">
        <f>IF(H2030="","",INDEX(D.1[ĐVT],MATCH(H2030,D.1[Tên sản phẩm],0)))</f>
        <v/>
      </c>
      <c r="K2030" s="163" t="str">
        <f>IF(H2030="","",INDEX(D.1[Đơn giá bán
(Tham khảo)],MATCH(H2030,D.1[Tên sản phẩm],0)))</f>
        <v/>
      </c>
      <c r="L2030" s="162"/>
      <c r="M2030" s="159"/>
      <c r="N2030" s="159"/>
      <c r="O2030" s="159"/>
      <c r="P2030" s="163" t="str">
        <f t="shared" si="476"/>
        <v/>
      </c>
      <c r="Q2030" s="164"/>
      <c r="R2030" s="162"/>
      <c r="S2030" s="163" t="str">
        <f t="shared" si="477"/>
        <v/>
      </c>
      <c r="T2030" s="164" t="str">
        <f t="shared" ca="1" si="478"/>
        <v/>
      </c>
      <c r="U2030" s="163" t="str">
        <f t="shared" si="479"/>
        <v/>
      </c>
      <c r="V2030" s="163" t="str">
        <f ca="1">IF(AND(C2030&lt;&gt;"",C2030&lt;&gt;OFFSET(C2030,1,0)),SUMIFS(B.2[Giá có thuế],B.2[Số ĐK],C2030),"")</f>
        <v/>
      </c>
      <c r="W2030" s="159"/>
      <c r="X2030" s="161" t="str">
        <f>IF(W2030="","",'Thông Tin Chung'!$L$3)</f>
        <v/>
      </c>
      <c r="Y2030" s="163" t="str">
        <f t="shared" ca="1" si="480"/>
        <v/>
      </c>
      <c r="Z2030" s="165"/>
      <c r="AA2030" s="155" t="str">
        <f ca="1">IF(C2030="","",IF(OR(D2030&lt;NgayBatDau,D2030&gt;NgayKetThuc),"Ngày tháng phải nằm trong kỳ báo cáo",IF(AND(G2030&lt;&gt;"",COUNTIF(D.2[Tên khách hàng],G2030)=0),"Tên KH chưa khai báo trong DSKH",IF(AND(H2030&lt;&gt;"",COUNTIF(D.1[Tên sản phẩm],H2030)=0),"SP này chưa khai báo trong DSSP",""))))</f>
        <v/>
      </c>
      <c r="AB2030" s="23" t="str">
        <f t="shared" ca="1" si="466"/>
        <v/>
      </c>
      <c r="AC2030" s="23" t="str">
        <f t="shared" ca="1" si="467"/>
        <v/>
      </c>
      <c r="AD2030" s="23" t="str">
        <f t="shared" ca="1" si="468"/>
        <v/>
      </c>
      <c r="AE2030" s="68" t="str">
        <f t="shared" ca="1" si="469"/>
        <v/>
      </c>
      <c r="AF2030" s="69" t="str">
        <f>IF(OR(H2030="",S2030=""),"",S2030-(SUM(L2030,M2030)*INDEX(D.1[Đơn giá],MATCH(H2030,D.1[Tên sản phẩm],0))))</f>
        <v/>
      </c>
      <c r="AG2030" s="90" t="str">
        <f t="shared" ca="1" si="470"/>
        <v/>
      </c>
      <c r="AH2030" s="90"/>
    </row>
    <row r="2031" spans="2:34" ht="27.75" customHeight="1" x14ac:dyDescent="0.2">
      <c r="B2031" s="154">
        <f t="shared" si="471"/>
        <v>2028</v>
      </c>
      <c r="C2031" s="155" t="str">
        <f t="shared" ca="1" si="472"/>
        <v/>
      </c>
      <c r="D2031" s="156" t="str">
        <f t="shared" ca="1" si="473"/>
        <v/>
      </c>
      <c r="E2031" s="157" t="str">
        <f t="shared" ca="1" si="474"/>
        <v/>
      </c>
      <c r="F2031" s="157"/>
      <c r="G2031" s="158" t="str">
        <f t="shared" ca="1" si="475"/>
        <v/>
      </c>
      <c r="H2031" s="159"/>
      <c r="I2031" s="160" t="str">
        <f>IF(H2031="","",INDEX(D.1[Quy cách],MATCH(H2031,D.1[Tên sản phẩm],0)))</f>
        <v/>
      </c>
      <c r="J2031" s="35" t="str">
        <f>IF(H2031="","",INDEX(D.1[ĐVT],MATCH(H2031,D.1[Tên sản phẩm],0)))</f>
        <v/>
      </c>
      <c r="K2031" s="163" t="str">
        <f>IF(H2031="","",INDEX(D.1[Đơn giá bán
(Tham khảo)],MATCH(H2031,D.1[Tên sản phẩm],0)))</f>
        <v/>
      </c>
      <c r="L2031" s="162"/>
      <c r="M2031" s="159"/>
      <c r="N2031" s="159"/>
      <c r="O2031" s="159"/>
      <c r="P2031" s="163" t="str">
        <f t="shared" si="476"/>
        <v/>
      </c>
      <c r="Q2031" s="164"/>
      <c r="R2031" s="162"/>
      <c r="S2031" s="163" t="str">
        <f t="shared" si="477"/>
        <v/>
      </c>
      <c r="T2031" s="164" t="str">
        <f t="shared" ca="1" si="478"/>
        <v/>
      </c>
      <c r="U2031" s="163" t="str">
        <f t="shared" si="479"/>
        <v/>
      </c>
      <c r="V2031" s="163" t="str">
        <f ca="1">IF(AND(C2031&lt;&gt;"",C2031&lt;&gt;OFFSET(C2031,1,0)),SUMIFS(B.2[Giá có thuế],B.2[Số ĐK],C2031),"")</f>
        <v/>
      </c>
      <c r="W2031" s="159"/>
      <c r="X2031" s="161" t="str">
        <f>IF(W2031="","",'Thông Tin Chung'!$L$3)</f>
        <v/>
      </c>
      <c r="Y2031" s="163" t="str">
        <f t="shared" ca="1" si="480"/>
        <v/>
      </c>
      <c r="Z2031" s="165"/>
      <c r="AA2031" s="155" t="str">
        <f ca="1">IF(C2031="","",IF(OR(D2031&lt;NgayBatDau,D2031&gt;NgayKetThuc),"Ngày tháng phải nằm trong kỳ báo cáo",IF(AND(G2031&lt;&gt;"",COUNTIF(D.2[Tên khách hàng],G2031)=0),"Tên KH chưa khai báo trong DSKH",IF(AND(H2031&lt;&gt;"",COUNTIF(D.1[Tên sản phẩm],H2031)=0),"SP này chưa khai báo trong DSSP",""))))</f>
        <v/>
      </c>
      <c r="AB2031" s="23" t="str">
        <f t="shared" ca="1" si="466"/>
        <v/>
      </c>
      <c r="AC2031" s="23" t="str">
        <f t="shared" ca="1" si="467"/>
        <v/>
      </c>
      <c r="AD2031" s="23" t="str">
        <f t="shared" ca="1" si="468"/>
        <v/>
      </c>
      <c r="AE2031" s="68" t="str">
        <f t="shared" ca="1" si="469"/>
        <v/>
      </c>
      <c r="AF2031" s="69" t="str">
        <f>IF(OR(H2031="",S2031=""),"",S2031-(SUM(L2031,M2031)*INDEX(D.1[Đơn giá],MATCH(H2031,D.1[Tên sản phẩm],0))))</f>
        <v/>
      </c>
      <c r="AG2031" s="90" t="str">
        <f t="shared" ca="1" si="470"/>
        <v/>
      </c>
      <c r="AH2031" s="90"/>
    </row>
    <row r="2032" spans="2:34" ht="27.75" customHeight="1" x14ac:dyDescent="0.2">
      <c r="B2032" s="154">
        <f t="shared" si="471"/>
        <v>2029</v>
      </c>
      <c r="C2032" s="155" t="str">
        <f t="shared" ca="1" si="472"/>
        <v/>
      </c>
      <c r="D2032" s="156" t="str">
        <f t="shared" ca="1" si="473"/>
        <v/>
      </c>
      <c r="E2032" s="157" t="str">
        <f t="shared" ca="1" si="474"/>
        <v/>
      </c>
      <c r="F2032" s="157"/>
      <c r="G2032" s="158" t="str">
        <f t="shared" ca="1" si="475"/>
        <v/>
      </c>
      <c r="H2032" s="159"/>
      <c r="I2032" s="160" t="str">
        <f>IF(H2032="","",INDEX(D.1[Quy cách],MATCH(H2032,D.1[Tên sản phẩm],0)))</f>
        <v/>
      </c>
      <c r="J2032" s="35" t="str">
        <f>IF(H2032="","",INDEX(D.1[ĐVT],MATCH(H2032,D.1[Tên sản phẩm],0)))</f>
        <v/>
      </c>
      <c r="K2032" s="163" t="str">
        <f>IF(H2032="","",INDEX(D.1[Đơn giá bán
(Tham khảo)],MATCH(H2032,D.1[Tên sản phẩm],0)))</f>
        <v/>
      </c>
      <c r="L2032" s="162"/>
      <c r="M2032" s="159"/>
      <c r="N2032" s="159"/>
      <c r="O2032" s="159"/>
      <c r="P2032" s="163" t="str">
        <f t="shared" si="476"/>
        <v/>
      </c>
      <c r="Q2032" s="164"/>
      <c r="R2032" s="162"/>
      <c r="S2032" s="163" t="str">
        <f t="shared" si="477"/>
        <v/>
      </c>
      <c r="T2032" s="164" t="str">
        <f t="shared" ca="1" si="478"/>
        <v/>
      </c>
      <c r="U2032" s="163" t="str">
        <f t="shared" si="479"/>
        <v/>
      </c>
      <c r="V2032" s="163" t="str">
        <f ca="1">IF(AND(C2032&lt;&gt;"",C2032&lt;&gt;OFFSET(C2032,1,0)),SUMIFS(B.2[Giá có thuế],B.2[Số ĐK],C2032),"")</f>
        <v/>
      </c>
      <c r="W2032" s="159"/>
      <c r="X2032" s="161" t="str">
        <f>IF(W2032="","",'Thông Tin Chung'!$L$3)</f>
        <v/>
      </c>
      <c r="Y2032" s="163" t="str">
        <f t="shared" ca="1" si="480"/>
        <v/>
      </c>
      <c r="Z2032" s="165"/>
      <c r="AA2032" s="155" t="str">
        <f ca="1">IF(C2032="","",IF(OR(D2032&lt;NgayBatDau,D2032&gt;NgayKetThuc),"Ngày tháng phải nằm trong kỳ báo cáo",IF(AND(G2032&lt;&gt;"",COUNTIF(D.2[Tên khách hàng],G2032)=0),"Tên KH chưa khai báo trong DSKH",IF(AND(H2032&lt;&gt;"",COUNTIF(D.1[Tên sản phẩm],H2032)=0),"SP này chưa khai báo trong DSSP",""))))</f>
        <v/>
      </c>
      <c r="AB2032" s="23" t="str">
        <f t="shared" ca="1" si="466"/>
        <v/>
      </c>
      <c r="AC2032" s="23" t="str">
        <f t="shared" ca="1" si="467"/>
        <v/>
      </c>
      <c r="AD2032" s="23" t="str">
        <f t="shared" ca="1" si="468"/>
        <v/>
      </c>
      <c r="AE2032" s="68" t="str">
        <f t="shared" ca="1" si="469"/>
        <v/>
      </c>
      <c r="AF2032" s="69" t="str">
        <f>IF(OR(H2032="",S2032=""),"",S2032-(SUM(L2032,M2032)*INDEX(D.1[Đơn giá],MATCH(H2032,D.1[Tên sản phẩm],0))))</f>
        <v/>
      </c>
      <c r="AG2032" s="90" t="str">
        <f t="shared" ca="1" si="470"/>
        <v/>
      </c>
      <c r="AH2032" s="90"/>
    </row>
    <row r="2033" spans="2:34" ht="27.75" customHeight="1" x14ac:dyDescent="0.2">
      <c r="B2033" s="154">
        <f t="shared" si="471"/>
        <v>2030</v>
      </c>
      <c r="C2033" s="155" t="str">
        <f t="shared" ca="1" si="472"/>
        <v/>
      </c>
      <c r="D2033" s="156" t="str">
        <f t="shared" ca="1" si="473"/>
        <v/>
      </c>
      <c r="E2033" s="157" t="str">
        <f t="shared" ca="1" si="474"/>
        <v/>
      </c>
      <c r="F2033" s="157"/>
      <c r="G2033" s="158" t="str">
        <f t="shared" ca="1" si="475"/>
        <v/>
      </c>
      <c r="H2033" s="159"/>
      <c r="I2033" s="160" t="str">
        <f>IF(H2033="","",INDEX(D.1[Quy cách],MATCH(H2033,D.1[Tên sản phẩm],0)))</f>
        <v/>
      </c>
      <c r="J2033" s="35" t="str">
        <f>IF(H2033="","",INDEX(D.1[ĐVT],MATCH(H2033,D.1[Tên sản phẩm],0)))</f>
        <v/>
      </c>
      <c r="K2033" s="163" t="str">
        <f>IF(H2033="","",INDEX(D.1[Đơn giá bán
(Tham khảo)],MATCH(H2033,D.1[Tên sản phẩm],0)))</f>
        <v/>
      </c>
      <c r="L2033" s="162"/>
      <c r="M2033" s="159"/>
      <c r="N2033" s="159"/>
      <c r="O2033" s="159"/>
      <c r="P2033" s="163" t="str">
        <f t="shared" si="476"/>
        <v/>
      </c>
      <c r="Q2033" s="164"/>
      <c r="R2033" s="162"/>
      <c r="S2033" s="163" t="str">
        <f t="shared" si="477"/>
        <v/>
      </c>
      <c r="T2033" s="164" t="str">
        <f t="shared" ca="1" si="478"/>
        <v/>
      </c>
      <c r="U2033" s="163" t="str">
        <f t="shared" si="479"/>
        <v/>
      </c>
      <c r="V2033" s="163" t="str">
        <f ca="1">IF(AND(C2033&lt;&gt;"",C2033&lt;&gt;OFFSET(C2033,1,0)),SUMIFS(B.2[Giá có thuế],B.2[Số ĐK],C2033),"")</f>
        <v/>
      </c>
      <c r="W2033" s="159"/>
      <c r="X2033" s="161" t="str">
        <f>IF(W2033="","",'Thông Tin Chung'!$L$3)</f>
        <v/>
      </c>
      <c r="Y2033" s="163" t="str">
        <f t="shared" ca="1" si="480"/>
        <v/>
      </c>
      <c r="Z2033" s="165"/>
      <c r="AA2033" s="155" t="str">
        <f ca="1">IF(C2033="","",IF(OR(D2033&lt;NgayBatDau,D2033&gt;NgayKetThuc),"Ngày tháng phải nằm trong kỳ báo cáo",IF(AND(G2033&lt;&gt;"",COUNTIF(D.2[Tên khách hàng],G2033)=0),"Tên KH chưa khai báo trong DSKH",IF(AND(H2033&lt;&gt;"",COUNTIF(D.1[Tên sản phẩm],H2033)=0),"SP này chưa khai báo trong DSSP",""))))</f>
        <v/>
      </c>
      <c r="AB2033" s="23" t="str">
        <f t="shared" ca="1" si="466"/>
        <v/>
      </c>
      <c r="AC2033" s="23" t="str">
        <f t="shared" ca="1" si="467"/>
        <v/>
      </c>
      <c r="AD2033" s="23" t="str">
        <f t="shared" ca="1" si="468"/>
        <v/>
      </c>
      <c r="AE2033" s="68" t="str">
        <f t="shared" ca="1" si="469"/>
        <v/>
      </c>
      <c r="AF2033" s="69" t="str">
        <f>IF(OR(H2033="",S2033=""),"",S2033-(SUM(L2033,M2033)*INDEX(D.1[Đơn giá],MATCH(H2033,D.1[Tên sản phẩm],0))))</f>
        <v/>
      </c>
      <c r="AG2033" s="90" t="str">
        <f t="shared" ca="1" si="470"/>
        <v/>
      </c>
      <c r="AH2033" s="90"/>
    </row>
    <row r="2034" spans="2:34" ht="27.75" customHeight="1" x14ac:dyDescent="0.2">
      <c r="B2034" s="154">
        <f t="shared" si="471"/>
        <v>2031</v>
      </c>
      <c r="C2034" s="155" t="str">
        <f t="shared" ca="1" si="472"/>
        <v/>
      </c>
      <c r="D2034" s="156" t="str">
        <f t="shared" ca="1" si="473"/>
        <v/>
      </c>
      <c r="E2034" s="157" t="str">
        <f t="shared" ca="1" si="474"/>
        <v/>
      </c>
      <c r="F2034" s="157"/>
      <c r="G2034" s="158" t="str">
        <f t="shared" ca="1" si="475"/>
        <v/>
      </c>
      <c r="H2034" s="159"/>
      <c r="I2034" s="160" t="str">
        <f>IF(H2034="","",INDEX(D.1[Quy cách],MATCH(H2034,D.1[Tên sản phẩm],0)))</f>
        <v/>
      </c>
      <c r="J2034" s="35" t="str">
        <f>IF(H2034="","",INDEX(D.1[ĐVT],MATCH(H2034,D.1[Tên sản phẩm],0)))</f>
        <v/>
      </c>
      <c r="K2034" s="163" t="str">
        <f>IF(H2034="","",INDEX(D.1[Đơn giá bán
(Tham khảo)],MATCH(H2034,D.1[Tên sản phẩm],0)))</f>
        <v/>
      </c>
      <c r="L2034" s="162"/>
      <c r="M2034" s="159"/>
      <c r="N2034" s="159"/>
      <c r="O2034" s="159"/>
      <c r="P2034" s="163" t="str">
        <f t="shared" si="476"/>
        <v/>
      </c>
      <c r="Q2034" s="164"/>
      <c r="R2034" s="162"/>
      <c r="S2034" s="163" t="str">
        <f t="shared" si="477"/>
        <v/>
      </c>
      <c r="T2034" s="164" t="str">
        <f t="shared" ca="1" si="478"/>
        <v/>
      </c>
      <c r="U2034" s="163" t="str">
        <f t="shared" si="479"/>
        <v/>
      </c>
      <c r="V2034" s="163" t="str">
        <f ca="1">IF(AND(C2034&lt;&gt;"",C2034&lt;&gt;OFFSET(C2034,1,0)),SUMIFS(B.2[Giá có thuế],B.2[Số ĐK],C2034),"")</f>
        <v/>
      </c>
      <c r="W2034" s="159"/>
      <c r="X2034" s="161" t="str">
        <f>IF(W2034="","",'Thông Tin Chung'!$L$3)</f>
        <v/>
      </c>
      <c r="Y2034" s="163" t="str">
        <f t="shared" ca="1" si="480"/>
        <v/>
      </c>
      <c r="Z2034" s="165"/>
      <c r="AA2034" s="155" t="str">
        <f ca="1">IF(C2034="","",IF(OR(D2034&lt;NgayBatDau,D2034&gt;NgayKetThuc),"Ngày tháng phải nằm trong kỳ báo cáo",IF(AND(G2034&lt;&gt;"",COUNTIF(D.2[Tên khách hàng],G2034)=0),"Tên KH chưa khai báo trong DSKH",IF(AND(H2034&lt;&gt;"",COUNTIF(D.1[Tên sản phẩm],H2034)=0),"SP này chưa khai báo trong DSSP",""))))</f>
        <v/>
      </c>
      <c r="AB2034" s="23" t="str">
        <f t="shared" ca="1" si="466"/>
        <v/>
      </c>
      <c r="AC2034" s="23" t="str">
        <f t="shared" ca="1" si="467"/>
        <v/>
      </c>
      <c r="AD2034" s="23" t="str">
        <f t="shared" ca="1" si="468"/>
        <v/>
      </c>
      <c r="AE2034" s="68" t="str">
        <f t="shared" ca="1" si="469"/>
        <v/>
      </c>
      <c r="AF2034" s="69" t="str">
        <f>IF(OR(H2034="",S2034=""),"",S2034-(SUM(L2034,M2034)*INDEX(D.1[Đơn giá],MATCH(H2034,D.1[Tên sản phẩm],0))))</f>
        <v/>
      </c>
      <c r="AG2034" s="90" t="str">
        <f t="shared" ca="1" si="470"/>
        <v/>
      </c>
      <c r="AH2034" s="90"/>
    </row>
    <row r="2035" spans="2:34" ht="27.75" customHeight="1" x14ac:dyDescent="0.2">
      <c r="B2035" s="154">
        <f t="shared" si="471"/>
        <v>2032</v>
      </c>
      <c r="C2035" s="155" t="str">
        <f t="shared" ca="1" si="472"/>
        <v/>
      </c>
      <c r="D2035" s="156" t="str">
        <f t="shared" ca="1" si="473"/>
        <v/>
      </c>
      <c r="E2035" s="157" t="str">
        <f t="shared" ca="1" si="474"/>
        <v/>
      </c>
      <c r="F2035" s="157"/>
      <c r="G2035" s="158" t="str">
        <f t="shared" ca="1" si="475"/>
        <v/>
      </c>
      <c r="H2035" s="159"/>
      <c r="I2035" s="160" t="str">
        <f>IF(H2035="","",INDEX(D.1[Quy cách],MATCH(H2035,D.1[Tên sản phẩm],0)))</f>
        <v/>
      </c>
      <c r="J2035" s="35" t="str">
        <f>IF(H2035="","",INDEX(D.1[ĐVT],MATCH(H2035,D.1[Tên sản phẩm],0)))</f>
        <v/>
      </c>
      <c r="K2035" s="163" t="str">
        <f>IF(H2035="","",INDEX(D.1[Đơn giá bán
(Tham khảo)],MATCH(H2035,D.1[Tên sản phẩm],0)))</f>
        <v/>
      </c>
      <c r="L2035" s="162"/>
      <c r="M2035" s="159"/>
      <c r="N2035" s="159"/>
      <c r="O2035" s="159"/>
      <c r="P2035" s="163" t="str">
        <f t="shared" si="476"/>
        <v/>
      </c>
      <c r="Q2035" s="164"/>
      <c r="R2035" s="162"/>
      <c r="S2035" s="163" t="str">
        <f t="shared" si="477"/>
        <v/>
      </c>
      <c r="T2035" s="164" t="str">
        <f t="shared" ca="1" si="478"/>
        <v/>
      </c>
      <c r="U2035" s="163" t="str">
        <f t="shared" si="479"/>
        <v/>
      </c>
      <c r="V2035" s="163" t="str">
        <f ca="1">IF(AND(C2035&lt;&gt;"",C2035&lt;&gt;OFFSET(C2035,1,0)),SUMIFS(B.2[Giá có thuế],B.2[Số ĐK],C2035),"")</f>
        <v/>
      </c>
      <c r="W2035" s="159"/>
      <c r="X2035" s="161" t="str">
        <f>IF(W2035="","",'Thông Tin Chung'!$L$3)</f>
        <v/>
      </c>
      <c r="Y2035" s="163" t="str">
        <f t="shared" ca="1" si="480"/>
        <v/>
      </c>
      <c r="Z2035" s="165"/>
      <c r="AA2035" s="155" t="str">
        <f ca="1">IF(C2035="","",IF(OR(D2035&lt;NgayBatDau,D2035&gt;NgayKetThuc),"Ngày tháng phải nằm trong kỳ báo cáo",IF(AND(G2035&lt;&gt;"",COUNTIF(D.2[Tên khách hàng],G2035)=0),"Tên KH chưa khai báo trong DSKH",IF(AND(H2035&lt;&gt;"",COUNTIF(D.1[Tên sản phẩm],H2035)=0),"SP này chưa khai báo trong DSSP",""))))</f>
        <v/>
      </c>
      <c r="AB2035" s="23" t="str">
        <f t="shared" ca="1" si="466"/>
        <v/>
      </c>
      <c r="AC2035" s="23" t="str">
        <f t="shared" ca="1" si="467"/>
        <v/>
      </c>
      <c r="AD2035" s="23" t="str">
        <f t="shared" ca="1" si="468"/>
        <v/>
      </c>
      <c r="AE2035" s="68" t="str">
        <f t="shared" ca="1" si="469"/>
        <v/>
      </c>
      <c r="AF2035" s="69" t="str">
        <f>IF(OR(H2035="",S2035=""),"",S2035-(SUM(L2035,M2035)*INDEX(D.1[Đơn giá],MATCH(H2035,D.1[Tên sản phẩm],0))))</f>
        <v/>
      </c>
      <c r="AG2035" s="90" t="str">
        <f t="shared" ca="1" si="470"/>
        <v/>
      </c>
      <c r="AH2035" s="90"/>
    </row>
    <row r="2036" spans="2:34" ht="27.75" customHeight="1" x14ac:dyDescent="0.2">
      <c r="B2036" s="154">
        <f t="shared" si="471"/>
        <v>2033</v>
      </c>
      <c r="C2036" s="155" t="str">
        <f t="shared" ca="1" si="472"/>
        <v/>
      </c>
      <c r="D2036" s="156" t="str">
        <f t="shared" ca="1" si="473"/>
        <v/>
      </c>
      <c r="E2036" s="157" t="str">
        <f t="shared" ca="1" si="474"/>
        <v/>
      </c>
      <c r="F2036" s="157"/>
      <c r="G2036" s="158" t="str">
        <f t="shared" ca="1" si="475"/>
        <v/>
      </c>
      <c r="H2036" s="159"/>
      <c r="I2036" s="160" t="str">
        <f>IF(H2036="","",INDEX(D.1[Quy cách],MATCH(H2036,D.1[Tên sản phẩm],0)))</f>
        <v/>
      </c>
      <c r="J2036" s="35" t="str">
        <f>IF(H2036="","",INDEX(D.1[ĐVT],MATCH(H2036,D.1[Tên sản phẩm],0)))</f>
        <v/>
      </c>
      <c r="K2036" s="163" t="str">
        <f>IF(H2036="","",INDEX(D.1[Đơn giá bán
(Tham khảo)],MATCH(H2036,D.1[Tên sản phẩm],0)))</f>
        <v/>
      </c>
      <c r="L2036" s="162"/>
      <c r="M2036" s="159"/>
      <c r="N2036" s="159"/>
      <c r="O2036" s="159"/>
      <c r="P2036" s="163" t="str">
        <f t="shared" si="476"/>
        <v/>
      </c>
      <c r="Q2036" s="164"/>
      <c r="R2036" s="162"/>
      <c r="S2036" s="163" t="str">
        <f t="shared" si="477"/>
        <v/>
      </c>
      <c r="T2036" s="164" t="str">
        <f t="shared" ca="1" si="478"/>
        <v/>
      </c>
      <c r="U2036" s="163" t="str">
        <f t="shared" si="479"/>
        <v/>
      </c>
      <c r="V2036" s="163" t="str">
        <f ca="1">IF(AND(C2036&lt;&gt;"",C2036&lt;&gt;OFFSET(C2036,1,0)),SUMIFS(B.2[Giá có thuế],B.2[Số ĐK],C2036),"")</f>
        <v/>
      </c>
      <c r="W2036" s="159"/>
      <c r="X2036" s="161" t="str">
        <f>IF(W2036="","",'Thông Tin Chung'!$L$3)</f>
        <v/>
      </c>
      <c r="Y2036" s="163" t="str">
        <f t="shared" ca="1" si="480"/>
        <v/>
      </c>
      <c r="Z2036" s="165"/>
      <c r="AA2036" s="155" t="str">
        <f ca="1">IF(C2036="","",IF(OR(D2036&lt;NgayBatDau,D2036&gt;NgayKetThuc),"Ngày tháng phải nằm trong kỳ báo cáo",IF(AND(G2036&lt;&gt;"",COUNTIF(D.2[Tên khách hàng],G2036)=0),"Tên KH chưa khai báo trong DSKH",IF(AND(H2036&lt;&gt;"",COUNTIF(D.1[Tên sản phẩm],H2036)=0),"SP này chưa khai báo trong DSSP",""))))</f>
        <v/>
      </c>
      <c r="AB2036" s="23" t="str">
        <f t="shared" ca="1" si="466"/>
        <v/>
      </c>
      <c r="AC2036" s="23" t="str">
        <f t="shared" ca="1" si="467"/>
        <v/>
      </c>
      <c r="AD2036" s="23" t="str">
        <f t="shared" ca="1" si="468"/>
        <v/>
      </c>
      <c r="AE2036" s="68" t="str">
        <f t="shared" ca="1" si="469"/>
        <v/>
      </c>
      <c r="AF2036" s="69" t="str">
        <f>IF(OR(H2036="",S2036=""),"",S2036-(SUM(L2036,M2036)*INDEX(D.1[Đơn giá],MATCH(H2036,D.1[Tên sản phẩm],0))))</f>
        <v/>
      </c>
      <c r="AG2036" s="90" t="str">
        <f t="shared" ca="1" si="470"/>
        <v/>
      </c>
      <c r="AH2036" s="90"/>
    </row>
    <row r="2037" spans="2:34" ht="27.75" customHeight="1" x14ac:dyDescent="0.2">
      <c r="B2037" s="154">
        <f t="shared" si="471"/>
        <v>2034</v>
      </c>
      <c r="C2037" s="155" t="str">
        <f t="shared" ca="1" si="472"/>
        <v/>
      </c>
      <c r="D2037" s="156" t="str">
        <f t="shared" ca="1" si="473"/>
        <v/>
      </c>
      <c r="E2037" s="157" t="str">
        <f t="shared" ca="1" si="474"/>
        <v/>
      </c>
      <c r="F2037" s="157"/>
      <c r="G2037" s="158" t="str">
        <f t="shared" ca="1" si="475"/>
        <v/>
      </c>
      <c r="H2037" s="159"/>
      <c r="I2037" s="160" t="str">
        <f>IF(H2037="","",INDEX(D.1[Quy cách],MATCH(H2037,D.1[Tên sản phẩm],0)))</f>
        <v/>
      </c>
      <c r="J2037" s="35" t="str">
        <f>IF(H2037="","",INDEX(D.1[ĐVT],MATCH(H2037,D.1[Tên sản phẩm],0)))</f>
        <v/>
      </c>
      <c r="K2037" s="163" t="str">
        <f>IF(H2037="","",INDEX(D.1[Đơn giá bán
(Tham khảo)],MATCH(H2037,D.1[Tên sản phẩm],0)))</f>
        <v/>
      </c>
      <c r="L2037" s="162"/>
      <c r="M2037" s="159"/>
      <c r="N2037" s="159"/>
      <c r="O2037" s="159"/>
      <c r="P2037" s="163" t="str">
        <f t="shared" si="476"/>
        <v/>
      </c>
      <c r="Q2037" s="164"/>
      <c r="R2037" s="162"/>
      <c r="S2037" s="163" t="str">
        <f t="shared" si="477"/>
        <v/>
      </c>
      <c r="T2037" s="164" t="str">
        <f t="shared" ca="1" si="478"/>
        <v/>
      </c>
      <c r="U2037" s="163" t="str">
        <f t="shared" si="479"/>
        <v/>
      </c>
      <c r="V2037" s="163" t="str">
        <f ca="1">IF(AND(C2037&lt;&gt;"",C2037&lt;&gt;OFFSET(C2037,1,0)),SUMIFS(B.2[Giá có thuế],B.2[Số ĐK],C2037),"")</f>
        <v/>
      </c>
      <c r="W2037" s="159"/>
      <c r="X2037" s="161" t="str">
        <f>IF(W2037="","",'Thông Tin Chung'!$L$3)</f>
        <v/>
      </c>
      <c r="Y2037" s="163" t="str">
        <f t="shared" ca="1" si="480"/>
        <v/>
      </c>
      <c r="Z2037" s="165"/>
      <c r="AA2037" s="155" t="str">
        <f ca="1">IF(C2037="","",IF(OR(D2037&lt;NgayBatDau,D2037&gt;NgayKetThuc),"Ngày tháng phải nằm trong kỳ báo cáo",IF(AND(G2037&lt;&gt;"",COUNTIF(D.2[Tên khách hàng],G2037)=0),"Tên KH chưa khai báo trong DSKH",IF(AND(H2037&lt;&gt;"",COUNTIF(D.1[Tên sản phẩm],H2037)=0),"SP này chưa khai báo trong DSSP",""))))</f>
        <v/>
      </c>
      <c r="AB2037" s="23" t="str">
        <f t="shared" ca="1" si="466"/>
        <v/>
      </c>
      <c r="AC2037" s="23" t="str">
        <f t="shared" ca="1" si="467"/>
        <v/>
      </c>
      <c r="AD2037" s="23" t="str">
        <f t="shared" ca="1" si="468"/>
        <v/>
      </c>
      <c r="AE2037" s="68" t="str">
        <f t="shared" ca="1" si="469"/>
        <v/>
      </c>
      <c r="AF2037" s="69" t="str">
        <f>IF(OR(H2037="",S2037=""),"",S2037-(SUM(L2037,M2037)*INDEX(D.1[Đơn giá],MATCH(H2037,D.1[Tên sản phẩm],0))))</f>
        <v/>
      </c>
      <c r="AG2037" s="90" t="str">
        <f t="shared" ca="1" si="470"/>
        <v/>
      </c>
      <c r="AH2037" s="90"/>
    </row>
    <row r="2038" spans="2:34" ht="27.75" customHeight="1" x14ac:dyDescent="0.2">
      <c r="B2038" s="154">
        <f t="shared" si="471"/>
        <v>2035</v>
      </c>
      <c r="C2038" s="155" t="str">
        <f t="shared" ca="1" si="472"/>
        <v/>
      </c>
      <c r="D2038" s="156" t="str">
        <f t="shared" ca="1" si="473"/>
        <v/>
      </c>
      <c r="E2038" s="157" t="str">
        <f t="shared" ca="1" si="474"/>
        <v/>
      </c>
      <c r="F2038" s="157"/>
      <c r="G2038" s="158" t="str">
        <f t="shared" ca="1" si="475"/>
        <v/>
      </c>
      <c r="H2038" s="159"/>
      <c r="I2038" s="160" t="str">
        <f>IF(H2038="","",INDEX(D.1[Quy cách],MATCH(H2038,D.1[Tên sản phẩm],0)))</f>
        <v/>
      </c>
      <c r="J2038" s="35" t="str">
        <f>IF(H2038="","",INDEX(D.1[ĐVT],MATCH(H2038,D.1[Tên sản phẩm],0)))</f>
        <v/>
      </c>
      <c r="K2038" s="163" t="str">
        <f>IF(H2038="","",INDEX(D.1[Đơn giá bán
(Tham khảo)],MATCH(H2038,D.1[Tên sản phẩm],0)))</f>
        <v/>
      </c>
      <c r="L2038" s="162"/>
      <c r="M2038" s="159"/>
      <c r="N2038" s="159"/>
      <c r="O2038" s="159"/>
      <c r="P2038" s="163" t="str">
        <f t="shared" si="476"/>
        <v/>
      </c>
      <c r="Q2038" s="164"/>
      <c r="R2038" s="162"/>
      <c r="S2038" s="163" t="str">
        <f t="shared" si="477"/>
        <v/>
      </c>
      <c r="T2038" s="164" t="str">
        <f t="shared" ca="1" si="478"/>
        <v/>
      </c>
      <c r="U2038" s="163" t="str">
        <f t="shared" si="479"/>
        <v/>
      </c>
      <c r="V2038" s="163" t="str">
        <f ca="1">IF(AND(C2038&lt;&gt;"",C2038&lt;&gt;OFFSET(C2038,1,0)),SUMIFS(B.2[Giá có thuế],B.2[Số ĐK],C2038),"")</f>
        <v/>
      </c>
      <c r="W2038" s="159"/>
      <c r="X2038" s="161" t="str">
        <f>IF(W2038="","",'Thông Tin Chung'!$L$3)</f>
        <v/>
      </c>
      <c r="Y2038" s="163" t="str">
        <f t="shared" ca="1" si="480"/>
        <v/>
      </c>
      <c r="Z2038" s="165"/>
      <c r="AA2038" s="155" t="str">
        <f ca="1">IF(C2038="","",IF(OR(D2038&lt;NgayBatDau,D2038&gt;NgayKetThuc),"Ngày tháng phải nằm trong kỳ báo cáo",IF(AND(G2038&lt;&gt;"",COUNTIF(D.2[Tên khách hàng],G2038)=0),"Tên KH chưa khai báo trong DSKH",IF(AND(H2038&lt;&gt;"",COUNTIF(D.1[Tên sản phẩm],H2038)=0),"SP này chưa khai báo trong DSSP",""))))</f>
        <v/>
      </c>
      <c r="AB2038" s="23" t="str">
        <f t="shared" ca="1" si="466"/>
        <v/>
      </c>
      <c r="AC2038" s="23" t="str">
        <f t="shared" ca="1" si="467"/>
        <v/>
      </c>
      <c r="AD2038" s="23" t="str">
        <f t="shared" ca="1" si="468"/>
        <v/>
      </c>
      <c r="AE2038" s="68" t="str">
        <f t="shared" ca="1" si="469"/>
        <v/>
      </c>
      <c r="AF2038" s="69" t="str">
        <f>IF(OR(H2038="",S2038=""),"",S2038-(SUM(L2038,M2038)*INDEX(D.1[Đơn giá],MATCH(H2038,D.1[Tên sản phẩm],0))))</f>
        <v/>
      </c>
      <c r="AG2038" s="90" t="str">
        <f t="shared" ca="1" si="470"/>
        <v/>
      </c>
      <c r="AH2038" s="90"/>
    </row>
    <row r="2039" spans="2:34" ht="27.75" customHeight="1" x14ac:dyDescent="0.2">
      <c r="B2039" s="154">
        <f t="shared" si="471"/>
        <v>2036</v>
      </c>
      <c r="C2039" s="155" t="str">
        <f t="shared" ca="1" si="472"/>
        <v/>
      </c>
      <c r="D2039" s="156" t="str">
        <f t="shared" ca="1" si="473"/>
        <v/>
      </c>
      <c r="E2039" s="157" t="str">
        <f t="shared" ca="1" si="474"/>
        <v/>
      </c>
      <c r="F2039" s="157"/>
      <c r="G2039" s="158" t="str">
        <f t="shared" ca="1" si="475"/>
        <v/>
      </c>
      <c r="H2039" s="159"/>
      <c r="I2039" s="160" t="str">
        <f>IF(H2039="","",INDEX(D.1[Quy cách],MATCH(H2039,D.1[Tên sản phẩm],0)))</f>
        <v/>
      </c>
      <c r="J2039" s="35" t="str">
        <f>IF(H2039="","",INDEX(D.1[ĐVT],MATCH(H2039,D.1[Tên sản phẩm],0)))</f>
        <v/>
      </c>
      <c r="K2039" s="163" t="str">
        <f>IF(H2039="","",INDEX(D.1[Đơn giá bán
(Tham khảo)],MATCH(H2039,D.1[Tên sản phẩm],0)))</f>
        <v/>
      </c>
      <c r="L2039" s="162"/>
      <c r="M2039" s="159"/>
      <c r="N2039" s="159"/>
      <c r="O2039" s="159"/>
      <c r="P2039" s="163" t="str">
        <f t="shared" si="476"/>
        <v/>
      </c>
      <c r="Q2039" s="164"/>
      <c r="R2039" s="162"/>
      <c r="S2039" s="163" t="str">
        <f t="shared" si="477"/>
        <v/>
      </c>
      <c r="T2039" s="164" t="str">
        <f t="shared" ca="1" si="478"/>
        <v/>
      </c>
      <c r="U2039" s="163" t="str">
        <f t="shared" si="479"/>
        <v/>
      </c>
      <c r="V2039" s="163" t="str">
        <f ca="1">IF(AND(C2039&lt;&gt;"",C2039&lt;&gt;OFFSET(C2039,1,0)),SUMIFS(B.2[Giá có thuế],B.2[Số ĐK],C2039),"")</f>
        <v/>
      </c>
      <c r="W2039" s="159"/>
      <c r="X2039" s="161" t="str">
        <f>IF(W2039="","",'Thông Tin Chung'!$L$3)</f>
        <v/>
      </c>
      <c r="Y2039" s="163" t="str">
        <f t="shared" ca="1" si="480"/>
        <v/>
      </c>
      <c r="Z2039" s="165"/>
      <c r="AA2039" s="155" t="str">
        <f ca="1">IF(C2039="","",IF(OR(D2039&lt;NgayBatDau,D2039&gt;NgayKetThuc),"Ngày tháng phải nằm trong kỳ báo cáo",IF(AND(G2039&lt;&gt;"",COUNTIF(D.2[Tên khách hàng],G2039)=0),"Tên KH chưa khai báo trong DSKH",IF(AND(H2039&lt;&gt;"",COUNTIF(D.1[Tên sản phẩm],H2039)=0),"SP này chưa khai báo trong DSSP",""))))</f>
        <v/>
      </c>
      <c r="AB2039" s="23" t="str">
        <f t="shared" ca="1" si="466"/>
        <v/>
      </c>
      <c r="AC2039" s="23" t="str">
        <f t="shared" ca="1" si="467"/>
        <v/>
      </c>
      <c r="AD2039" s="23" t="str">
        <f t="shared" ca="1" si="468"/>
        <v/>
      </c>
      <c r="AE2039" s="68" t="str">
        <f t="shared" ca="1" si="469"/>
        <v/>
      </c>
      <c r="AF2039" s="69" t="str">
        <f>IF(OR(H2039="",S2039=""),"",S2039-(SUM(L2039,M2039)*INDEX(D.1[Đơn giá],MATCH(H2039,D.1[Tên sản phẩm],0))))</f>
        <v/>
      </c>
      <c r="AG2039" s="90" t="str">
        <f t="shared" ca="1" si="470"/>
        <v/>
      </c>
      <c r="AH2039" s="90"/>
    </row>
    <row r="2040" spans="2:34" ht="27.75" customHeight="1" x14ac:dyDescent="0.2">
      <c r="B2040" s="154">
        <f t="shared" si="471"/>
        <v>2037</v>
      </c>
      <c r="C2040" s="155" t="str">
        <f t="shared" ca="1" si="472"/>
        <v/>
      </c>
      <c r="D2040" s="156" t="str">
        <f t="shared" ca="1" si="473"/>
        <v/>
      </c>
      <c r="E2040" s="157" t="str">
        <f t="shared" ca="1" si="474"/>
        <v/>
      </c>
      <c r="F2040" s="157"/>
      <c r="G2040" s="158" t="str">
        <f t="shared" ca="1" si="475"/>
        <v/>
      </c>
      <c r="H2040" s="159"/>
      <c r="I2040" s="160" t="str">
        <f>IF(H2040="","",INDEX(D.1[Quy cách],MATCH(H2040,D.1[Tên sản phẩm],0)))</f>
        <v/>
      </c>
      <c r="J2040" s="35" t="str">
        <f>IF(H2040="","",INDEX(D.1[ĐVT],MATCH(H2040,D.1[Tên sản phẩm],0)))</f>
        <v/>
      </c>
      <c r="K2040" s="163" t="str">
        <f>IF(H2040="","",INDEX(D.1[Đơn giá bán
(Tham khảo)],MATCH(H2040,D.1[Tên sản phẩm],0)))</f>
        <v/>
      </c>
      <c r="L2040" s="162"/>
      <c r="M2040" s="159"/>
      <c r="N2040" s="159"/>
      <c r="O2040" s="159"/>
      <c r="P2040" s="163" t="str">
        <f t="shared" si="476"/>
        <v/>
      </c>
      <c r="Q2040" s="164"/>
      <c r="R2040" s="162"/>
      <c r="S2040" s="163" t="str">
        <f t="shared" si="477"/>
        <v/>
      </c>
      <c r="T2040" s="164" t="str">
        <f t="shared" ca="1" si="478"/>
        <v/>
      </c>
      <c r="U2040" s="163" t="str">
        <f t="shared" si="479"/>
        <v/>
      </c>
      <c r="V2040" s="163" t="str">
        <f ca="1">IF(AND(C2040&lt;&gt;"",C2040&lt;&gt;OFFSET(C2040,1,0)),SUMIFS(B.2[Giá có thuế],B.2[Số ĐK],C2040),"")</f>
        <v/>
      </c>
      <c r="W2040" s="159"/>
      <c r="X2040" s="161" t="str">
        <f>IF(W2040="","",'Thông Tin Chung'!$L$3)</f>
        <v/>
      </c>
      <c r="Y2040" s="163" t="str">
        <f t="shared" ca="1" si="480"/>
        <v/>
      </c>
      <c r="Z2040" s="165"/>
      <c r="AA2040" s="155" t="str">
        <f ca="1">IF(C2040="","",IF(OR(D2040&lt;NgayBatDau,D2040&gt;NgayKetThuc),"Ngày tháng phải nằm trong kỳ báo cáo",IF(AND(G2040&lt;&gt;"",COUNTIF(D.2[Tên khách hàng],G2040)=0),"Tên KH chưa khai báo trong DSKH",IF(AND(H2040&lt;&gt;"",COUNTIF(D.1[Tên sản phẩm],H2040)=0),"SP này chưa khai báo trong DSSP",""))))</f>
        <v/>
      </c>
      <c r="AB2040" s="23" t="str">
        <f t="shared" ca="1" si="466"/>
        <v/>
      </c>
      <c r="AC2040" s="23" t="str">
        <f t="shared" ca="1" si="467"/>
        <v/>
      </c>
      <c r="AD2040" s="23" t="str">
        <f t="shared" ca="1" si="468"/>
        <v/>
      </c>
      <c r="AE2040" s="68" t="str">
        <f t="shared" ca="1" si="469"/>
        <v/>
      </c>
      <c r="AF2040" s="69" t="str">
        <f>IF(OR(H2040="",S2040=""),"",S2040-(SUM(L2040,M2040)*INDEX(D.1[Đơn giá],MATCH(H2040,D.1[Tên sản phẩm],0))))</f>
        <v/>
      </c>
      <c r="AG2040" s="90" t="str">
        <f t="shared" ca="1" si="470"/>
        <v/>
      </c>
      <c r="AH2040" s="90"/>
    </row>
    <row r="2041" spans="2:34" ht="27.75" customHeight="1" x14ac:dyDescent="0.2">
      <c r="B2041" s="154">
        <f t="shared" si="471"/>
        <v>2038</v>
      </c>
      <c r="C2041" s="155" t="str">
        <f t="shared" ca="1" si="472"/>
        <v/>
      </c>
      <c r="D2041" s="156" t="str">
        <f t="shared" ca="1" si="473"/>
        <v/>
      </c>
      <c r="E2041" s="157" t="str">
        <f t="shared" ca="1" si="474"/>
        <v/>
      </c>
      <c r="F2041" s="157"/>
      <c r="G2041" s="158" t="str">
        <f t="shared" ca="1" si="475"/>
        <v/>
      </c>
      <c r="H2041" s="159"/>
      <c r="I2041" s="160" t="str">
        <f>IF(H2041="","",INDEX(D.1[Quy cách],MATCH(H2041,D.1[Tên sản phẩm],0)))</f>
        <v/>
      </c>
      <c r="J2041" s="35" t="str">
        <f>IF(H2041="","",INDEX(D.1[ĐVT],MATCH(H2041,D.1[Tên sản phẩm],0)))</f>
        <v/>
      </c>
      <c r="K2041" s="163" t="str">
        <f>IF(H2041="","",INDEX(D.1[Đơn giá bán
(Tham khảo)],MATCH(H2041,D.1[Tên sản phẩm],0)))</f>
        <v/>
      </c>
      <c r="L2041" s="162"/>
      <c r="M2041" s="159"/>
      <c r="N2041" s="159"/>
      <c r="O2041" s="159"/>
      <c r="P2041" s="163" t="str">
        <f t="shared" si="476"/>
        <v/>
      </c>
      <c r="Q2041" s="164"/>
      <c r="R2041" s="162"/>
      <c r="S2041" s="163" t="str">
        <f t="shared" si="477"/>
        <v/>
      </c>
      <c r="T2041" s="164" t="str">
        <f t="shared" ca="1" si="478"/>
        <v/>
      </c>
      <c r="U2041" s="163" t="str">
        <f t="shared" si="479"/>
        <v/>
      </c>
      <c r="V2041" s="163" t="str">
        <f ca="1">IF(AND(C2041&lt;&gt;"",C2041&lt;&gt;OFFSET(C2041,1,0)),SUMIFS(B.2[Giá có thuế],B.2[Số ĐK],C2041),"")</f>
        <v/>
      </c>
      <c r="W2041" s="159"/>
      <c r="X2041" s="161" t="str">
        <f>IF(W2041="","",'Thông Tin Chung'!$L$3)</f>
        <v/>
      </c>
      <c r="Y2041" s="163" t="str">
        <f t="shared" ca="1" si="480"/>
        <v/>
      </c>
      <c r="Z2041" s="165"/>
      <c r="AA2041" s="155" t="str">
        <f ca="1">IF(C2041="","",IF(OR(D2041&lt;NgayBatDau,D2041&gt;NgayKetThuc),"Ngày tháng phải nằm trong kỳ báo cáo",IF(AND(G2041&lt;&gt;"",COUNTIF(D.2[Tên khách hàng],G2041)=0),"Tên KH chưa khai báo trong DSKH",IF(AND(H2041&lt;&gt;"",COUNTIF(D.1[Tên sản phẩm],H2041)=0),"SP này chưa khai báo trong DSSP",""))))</f>
        <v/>
      </c>
      <c r="AB2041" s="23" t="str">
        <f t="shared" ca="1" si="466"/>
        <v/>
      </c>
      <c r="AC2041" s="23" t="str">
        <f t="shared" ca="1" si="467"/>
        <v/>
      </c>
      <c r="AD2041" s="23" t="str">
        <f t="shared" ca="1" si="468"/>
        <v/>
      </c>
      <c r="AE2041" s="68" t="str">
        <f t="shared" ca="1" si="469"/>
        <v/>
      </c>
      <c r="AF2041" s="69" t="str">
        <f>IF(OR(H2041="",S2041=""),"",S2041-(SUM(L2041,M2041)*INDEX(D.1[Đơn giá],MATCH(H2041,D.1[Tên sản phẩm],0))))</f>
        <v/>
      </c>
      <c r="AG2041" s="90" t="str">
        <f t="shared" ca="1" si="470"/>
        <v/>
      </c>
      <c r="AH2041" s="90"/>
    </row>
    <row r="2042" spans="2:34" ht="27.75" customHeight="1" x14ac:dyDescent="0.2">
      <c r="B2042" s="154">
        <f t="shared" si="471"/>
        <v>2039</v>
      </c>
      <c r="C2042" s="155" t="str">
        <f t="shared" ca="1" si="472"/>
        <v/>
      </c>
      <c r="D2042" s="156" t="str">
        <f t="shared" ca="1" si="473"/>
        <v/>
      </c>
      <c r="E2042" s="157" t="str">
        <f t="shared" ca="1" si="474"/>
        <v/>
      </c>
      <c r="F2042" s="157"/>
      <c r="G2042" s="158" t="str">
        <f t="shared" ca="1" si="475"/>
        <v/>
      </c>
      <c r="H2042" s="159"/>
      <c r="I2042" s="160" t="str">
        <f>IF(H2042="","",INDEX(D.1[Quy cách],MATCH(H2042,D.1[Tên sản phẩm],0)))</f>
        <v/>
      </c>
      <c r="J2042" s="35" t="str">
        <f>IF(H2042="","",INDEX(D.1[ĐVT],MATCH(H2042,D.1[Tên sản phẩm],0)))</f>
        <v/>
      </c>
      <c r="K2042" s="163" t="str">
        <f>IF(H2042="","",INDEX(D.1[Đơn giá bán
(Tham khảo)],MATCH(H2042,D.1[Tên sản phẩm],0)))</f>
        <v/>
      </c>
      <c r="L2042" s="162"/>
      <c r="M2042" s="159"/>
      <c r="N2042" s="159"/>
      <c r="O2042" s="159"/>
      <c r="P2042" s="163" t="str">
        <f t="shared" si="476"/>
        <v/>
      </c>
      <c r="Q2042" s="164"/>
      <c r="R2042" s="162"/>
      <c r="S2042" s="163" t="str">
        <f t="shared" si="477"/>
        <v/>
      </c>
      <c r="T2042" s="164" t="str">
        <f t="shared" ca="1" si="478"/>
        <v/>
      </c>
      <c r="U2042" s="163" t="str">
        <f t="shared" si="479"/>
        <v/>
      </c>
      <c r="V2042" s="163" t="str">
        <f ca="1">IF(AND(C2042&lt;&gt;"",C2042&lt;&gt;OFFSET(C2042,1,0)),SUMIFS(B.2[Giá có thuế],B.2[Số ĐK],C2042),"")</f>
        <v/>
      </c>
      <c r="W2042" s="159"/>
      <c r="X2042" s="161" t="str">
        <f>IF(W2042="","",'Thông Tin Chung'!$L$3)</f>
        <v/>
      </c>
      <c r="Y2042" s="163" t="str">
        <f t="shared" ca="1" si="480"/>
        <v/>
      </c>
      <c r="Z2042" s="165"/>
      <c r="AA2042" s="155" t="str">
        <f ca="1">IF(C2042="","",IF(OR(D2042&lt;NgayBatDau,D2042&gt;NgayKetThuc),"Ngày tháng phải nằm trong kỳ báo cáo",IF(AND(G2042&lt;&gt;"",COUNTIF(D.2[Tên khách hàng],G2042)=0),"Tên KH chưa khai báo trong DSKH",IF(AND(H2042&lt;&gt;"",COUNTIF(D.1[Tên sản phẩm],H2042)=0),"SP này chưa khai báo trong DSSP",""))))</f>
        <v/>
      </c>
      <c r="AB2042" s="23" t="str">
        <f t="shared" ca="1" si="466"/>
        <v/>
      </c>
      <c r="AC2042" s="23" t="str">
        <f t="shared" ca="1" si="467"/>
        <v/>
      </c>
      <c r="AD2042" s="23" t="str">
        <f t="shared" ca="1" si="468"/>
        <v/>
      </c>
      <c r="AE2042" s="68" t="str">
        <f t="shared" ca="1" si="469"/>
        <v/>
      </c>
      <c r="AF2042" s="69" t="str">
        <f>IF(OR(H2042="",S2042=""),"",S2042-(SUM(L2042,M2042)*INDEX(D.1[Đơn giá],MATCH(H2042,D.1[Tên sản phẩm],0))))</f>
        <v/>
      </c>
      <c r="AG2042" s="90" t="str">
        <f t="shared" ca="1" si="470"/>
        <v/>
      </c>
      <c r="AH2042" s="90"/>
    </row>
    <row r="2043" spans="2:34" ht="27.75" customHeight="1" x14ac:dyDescent="0.2">
      <c r="B2043" s="154">
        <f t="shared" si="471"/>
        <v>2040</v>
      </c>
      <c r="C2043" s="155" t="str">
        <f t="shared" ca="1" si="472"/>
        <v/>
      </c>
      <c r="D2043" s="156" t="str">
        <f t="shared" ca="1" si="473"/>
        <v/>
      </c>
      <c r="E2043" s="157" t="str">
        <f t="shared" ca="1" si="474"/>
        <v/>
      </c>
      <c r="F2043" s="157"/>
      <c r="G2043" s="158" t="str">
        <f t="shared" ca="1" si="475"/>
        <v/>
      </c>
      <c r="H2043" s="159"/>
      <c r="I2043" s="160" t="str">
        <f>IF(H2043="","",INDEX(D.1[Quy cách],MATCH(H2043,D.1[Tên sản phẩm],0)))</f>
        <v/>
      </c>
      <c r="J2043" s="35" t="str">
        <f>IF(H2043="","",INDEX(D.1[ĐVT],MATCH(H2043,D.1[Tên sản phẩm],0)))</f>
        <v/>
      </c>
      <c r="K2043" s="163" t="str">
        <f>IF(H2043="","",INDEX(D.1[Đơn giá bán
(Tham khảo)],MATCH(H2043,D.1[Tên sản phẩm],0)))</f>
        <v/>
      </c>
      <c r="L2043" s="162"/>
      <c r="M2043" s="159"/>
      <c r="N2043" s="159"/>
      <c r="O2043" s="159"/>
      <c r="P2043" s="163" t="str">
        <f t="shared" si="476"/>
        <v/>
      </c>
      <c r="Q2043" s="164"/>
      <c r="R2043" s="162"/>
      <c r="S2043" s="163" t="str">
        <f t="shared" si="477"/>
        <v/>
      </c>
      <c r="T2043" s="164" t="str">
        <f t="shared" ca="1" si="478"/>
        <v/>
      </c>
      <c r="U2043" s="163" t="str">
        <f t="shared" si="479"/>
        <v/>
      </c>
      <c r="V2043" s="163" t="str">
        <f ca="1">IF(AND(C2043&lt;&gt;"",C2043&lt;&gt;OFFSET(C2043,1,0)),SUMIFS(B.2[Giá có thuế],B.2[Số ĐK],C2043),"")</f>
        <v/>
      </c>
      <c r="W2043" s="159"/>
      <c r="X2043" s="161" t="str">
        <f>IF(W2043="","",'Thông Tin Chung'!$L$3)</f>
        <v/>
      </c>
      <c r="Y2043" s="163" t="str">
        <f t="shared" ca="1" si="480"/>
        <v/>
      </c>
      <c r="Z2043" s="165"/>
      <c r="AA2043" s="155" t="str">
        <f ca="1">IF(C2043="","",IF(OR(D2043&lt;NgayBatDau,D2043&gt;NgayKetThuc),"Ngày tháng phải nằm trong kỳ báo cáo",IF(AND(G2043&lt;&gt;"",COUNTIF(D.2[Tên khách hàng],G2043)=0),"Tên KH chưa khai báo trong DSKH",IF(AND(H2043&lt;&gt;"",COUNTIF(D.1[Tên sản phẩm],H2043)=0),"SP này chưa khai báo trong DSSP",""))))</f>
        <v/>
      </c>
      <c r="AB2043" s="23" t="str">
        <f t="shared" ca="1" si="466"/>
        <v/>
      </c>
      <c r="AC2043" s="23" t="str">
        <f t="shared" ca="1" si="467"/>
        <v/>
      </c>
      <c r="AD2043" s="23" t="str">
        <f t="shared" ca="1" si="468"/>
        <v/>
      </c>
      <c r="AE2043" s="68" t="str">
        <f t="shared" ca="1" si="469"/>
        <v/>
      </c>
      <c r="AF2043" s="69" t="str">
        <f>IF(OR(H2043="",S2043=""),"",S2043-(SUM(L2043,M2043)*INDEX(D.1[Đơn giá],MATCH(H2043,D.1[Tên sản phẩm],0))))</f>
        <v/>
      </c>
      <c r="AG2043" s="90" t="str">
        <f t="shared" ca="1" si="470"/>
        <v/>
      </c>
      <c r="AH2043" s="90"/>
    </row>
    <row r="2044" spans="2:34" ht="27.75" customHeight="1" x14ac:dyDescent="0.2">
      <c r="B2044" s="154">
        <f t="shared" si="471"/>
        <v>2041</v>
      </c>
      <c r="C2044" s="155" t="str">
        <f t="shared" ca="1" si="472"/>
        <v/>
      </c>
      <c r="D2044" s="156" t="str">
        <f t="shared" ca="1" si="473"/>
        <v/>
      </c>
      <c r="E2044" s="157" t="str">
        <f t="shared" ca="1" si="474"/>
        <v/>
      </c>
      <c r="F2044" s="157"/>
      <c r="G2044" s="158" t="str">
        <f t="shared" ca="1" si="475"/>
        <v/>
      </c>
      <c r="H2044" s="159"/>
      <c r="I2044" s="160" t="str">
        <f>IF(H2044="","",INDEX(D.1[Quy cách],MATCH(H2044,D.1[Tên sản phẩm],0)))</f>
        <v/>
      </c>
      <c r="J2044" s="35" t="str">
        <f>IF(H2044="","",INDEX(D.1[ĐVT],MATCH(H2044,D.1[Tên sản phẩm],0)))</f>
        <v/>
      </c>
      <c r="K2044" s="163" t="str">
        <f>IF(H2044="","",INDEX(D.1[Đơn giá bán
(Tham khảo)],MATCH(H2044,D.1[Tên sản phẩm],0)))</f>
        <v/>
      </c>
      <c r="L2044" s="162"/>
      <c r="M2044" s="159"/>
      <c r="N2044" s="159"/>
      <c r="O2044" s="159"/>
      <c r="P2044" s="163" t="str">
        <f t="shared" si="476"/>
        <v/>
      </c>
      <c r="Q2044" s="164"/>
      <c r="R2044" s="162"/>
      <c r="S2044" s="163" t="str">
        <f t="shared" si="477"/>
        <v/>
      </c>
      <c r="T2044" s="164" t="str">
        <f t="shared" ca="1" si="478"/>
        <v/>
      </c>
      <c r="U2044" s="163" t="str">
        <f t="shared" si="479"/>
        <v/>
      </c>
      <c r="V2044" s="163" t="str">
        <f ca="1">IF(AND(C2044&lt;&gt;"",C2044&lt;&gt;OFFSET(C2044,1,0)),SUMIFS(B.2[Giá có thuế],B.2[Số ĐK],C2044),"")</f>
        <v/>
      </c>
      <c r="W2044" s="159"/>
      <c r="X2044" s="161" t="str">
        <f>IF(W2044="","",'Thông Tin Chung'!$L$3)</f>
        <v/>
      </c>
      <c r="Y2044" s="163" t="str">
        <f t="shared" ca="1" si="480"/>
        <v/>
      </c>
      <c r="Z2044" s="165"/>
      <c r="AA2044" s="155" t="str">
        <f ca="1">IF(C2044="","",IF(OR(D2044&lt;NgayBatDau,D2044&gt;NgayKetThuc),"Ngày tháng phải nằm trong kỳ báo cáo",IF(AND(G2044&lt;&gt;"",COUNTIF(D.2[Tên khách hàng],G2044)=0),"Tên KH chưa khai báo trong DSKH",IF(AND(H2044&lt;&gt;"",COUNTIF(D.1[Tên sản phẩm],H2044)=0),"SP này chưa khai báo trong DSSP",""))))</f>
        <v/>
      </c>
      <c r="AB2044" s="23" t="str">
        <f t="shared" ca="1" si="466"/>
        <v/>
      </c>
      <c r="AC2044" s="23" t="str">
        <f t="shared" ca="1" si="467"/>
        <v/>
      </c>
      <c r="AD2044" s="23" t="str">
        <f t="shared" ca="1" si="468"/>
        <v/>
      </c>
      <c r="AE2044" s="68" t="str">
        <f t="shared" ca="1" si="469"/>
        <v/>
      </c>
      <c r="AF2044" s="69" t="str">
        <f>IF(OR(H2044="",S2044=""),"",S2044-(SUM(L2044,M2044)*INDEX(D.1[Đơn giá],MATCH(H2044,D.1[Tên sản phẩm],0))))</f>
        <v/>
      </c>
      <c r="AG2044" s="90" t="str">
        <f t="shared" ca="1" si="470"/>
        <v/>
      </c>
      <c r="AH2044" s="90"/>
    </row>
    <row r="2045" spans="2:34" ht="27.75" customHeight="1" x14ac:dyDescent="0.2">
      <c r="B2045" s="154">
        <f t="shared" si="471"/>
        <v>2042</v>
      </c>
      <c r="C2045" s="155" t="str">
        <f t="shared" ca="1" si="472"/>
        <v/>
      </c>
      <c r="D2045" s="156" t="str">
        <f t="shared" ca="1" si="473"/>
        <v/>
      </c>
      <c r="E2045" s="157" t="str">
        <f t="shared" ca="1" si="474"/>
        <v/>
      </c>
      <c r="F2045" s="157"/>
      <c r="G2045" s="158" t="str">
        <f t="shared" ca="1" si="475"/>
        <v/>
      </c>
      <c r="H2045" s="159"/>
      <c r="I2045" s="160" t="str">
        <f>IF(H2045="","",INDEX(D.1[Quy cách],MATCH(H2045,D.1[Tên sản phẩm],0)))</f>
        <v/>
      </c>
      <c r="J2045" s="35" t="str">
        <f>IF(H2045="","",INDEX(D.1[ĐVT],MATCH(H2045,D.1[Tên sản phẩm],0)))</f>
        <v/>
      </c>
      <c r="K2045" s="163" t="str">
        <f>IF(H2045="","",INDEX(D.1[Đơn giá bán
(Tham khảo)],MATCH(H2045,D.1[Tên sản phẩm],0)))</f>
        <v/>
      </c>
      <c r="L2045" s="162"/>
      <c r="M2045" s="159"/>
      <c r="N2045" s="159"/>
      <c r="O2045" s="159"/>
      <c r="P2045" s="163" t="str">
        <f t="shared" si="476"/>
        <v/>
      </c>
      <c r="Q2045" s="164"/>
      <c r="R2045" s="162"/>
      <c r="S2045" s="163" t="str">
        <f t="shared" si="477"/>
        <v/>
      </c>
      <c r="T2045" s="164" t="str">
        <f t="shared" ca="1" si="478"/>
        <v/>
      </c>
      <c r="U2045" s="163" t="str">
        <f t="shared" si="479"/>
        <v/>
      </c>
      <c r="V2045" s="163" t="str">
        <f ca="1">IF(AND(C2045&lt;&gt;"",C2045&lt;&gt;OFFSET(C2045,1,0)),SUMIFS(B.2[Giá có thuế],B.2[Số ĐK],C2045),"")</f>
        <v/>
      </c>
      <c r="W2045" s="159"/>
      <c r="X2045" s="161" t="str">
        <f>IF(W2045="","",'Thông Tin Chung'!$L$3)</f>
        <v/>
      </c>
      <c r="Y2045" s="163" t="str">
        <f t="shared" ca="1" si="480"/>
        <v/>
      </c>
      <c r="Z2045" s="165"/>
      <c r="AA2045" s="155" t="str">
        <f ca="1">IF(C2045="","",IF(OR(D2045&lt;NgayBatDau,D2045&gt;NgayKetThuc),"Ngày tháng phải nằm trong kỳ báo cáo",IF(AND(G2045&lt;&gt;"",COUNTIF(D.2[Tên khách hàng],G2045)=0),"Tên KH chưa khai báo trong DSKH",IF(AND(H2045&lt;&gt;"",COUNTIF(D.1[Tên sản phẩm],H2045)=0),"SP này chưa khai báo trong DSSP",""))))</f>
        <v/>
      </c>
      <c r="AB2045" s="23" t="str">
        <f t="shared" ca="1" si="466"/>
        <v/>
      </c>
      <c r="AC2045" s="23" t="str">
        <f t="shared" ca="1" si="467"/>
        <v/>
      </c>
      <c r="AD2045" s="23" t="str">
        <f t="shared" ca="1" si="468"/>
        <v/>
      </c>
      <c r="AE2045" s="68" t="str">
        <f t="shared" ca="1" si="469"/>
        <v/>
      </c>
      <c r="AF2045" s="69" t="str">
        <f>IF(OR(H2045="",S2045=""),"",S2045-(SUM(L2045,M2045)*INDEX(D.1[Đơn giá],MATCH(H2045,D.1[Tên sản phẩm],0))))</f>
        <v/>
      </c>
      <c r="AG2045" s="90" t="str">
        <f t="shared" ca="1" si="470"/>
        <v/>
      </c>
      <c r="AH2045" s="90"/>
    </row>
    <row r="2046" spans="2:34" ht="27.75" customHeight="1" x14ac:dyDescent="0.2">
      <c r="B2046" s="154">
        <f t="shared" si="471"/>
        <v>2043</v>
      </c>
      <c r="C2046" s="155" t="str">
        <f t="shared" ca="1" si="472"/>
        <v/>
      </c>
      <c r="D2046" s="156" t="str">
        <f t="shared" ca="1" si="473"/>
        <v/>
      </c>
      <c r="E2046" s="157" t="str">
        <f t="shared" ca="1" si="474"/>
        <v/>
      </c>
      <c r="F2046" s="157"/>
      <c r="G2046" s="158" t="str">
        <f t="shared" ca="1" si="475"/>
        <v/>
      </c>
      <c r="H2046" s="159"/>
      <c r="I2046" s="160" t="str">
        <f>IF(H2046="","",INDEX(D.1[Quy cách],MATCH(H2046,D.1[Tên sản phẩm],0)))</f>
        <v/>
      </c>
      <c r="J2046" s="35" t="str">
        <f>IF(H2046="","",INDEX(D.1[ĐVT],MATCH(H2046,D.1[Tên sản phẩm],0)))</f>
        <v/>
      </c>
      <c r="K2046" s="163" t="str">
        <f>IF(H2046="","",INDEX(D.1[Đơn giá bán
(Tham khảo)],MATCH(H2046,D.1[Tên sản phẩm],0)))</f>
        <v/>
      </c>
      <c r="L2046" s="162"/>
      <c r="M2046" s="159"/>
      <c r="N2046" s="159"/>
      <c r="O2046" s="159"/>
      <c r="P2046" s="163" t="str">
        <f t="shared" si="476"/>
        <v/>
      </c>
      <c r="Q2046" s="164"/>
      <c r="R2046" s="162"/>
      <c r="S2046" s="163" t="str">
        <f t="shared" si="477"/>
        <v/>
      </c>
      <c r="T2046" s="164" t="str">
        <f t="shared" ca="1" si="478"/>
        <v/>
      </c>
      <c r="U2046" s="163" t="str">
        <f t="shared" si="479"/>
        <v/>
      </c>
      <c r="V2046" s="163" t="str">
        <f ca="1">IF(AND(C2046&lt;&gt;"",C2046&lt;&gt;OFFSET(C2046,1,0)),SUMIFS(B.2[Giá có thuế],B.2[Số ĐK],C2046),"")</f>
        <v/>
      </c>
      <c r="W2046" s="159"/>
      <c r="X2046" s="161" t="str">
        <f>IF(W2046="","",'Thông Tin Chung'!$L$3)</f>
        <v/>
      </c>
      <c r="Y2046" s="163" t="str">
        <f t="shared" ca="1" si="480"/>
        <v/>
      </c>
      <c r="Z2046" s="165"/>
      <c r="AA2046" s="155" t="str">
        <f ca="1">IF(C2046="","",IF(OR(D2046&lt;NgayBatDau,D2046&gt;NgayKetThuc),"Ngày tháng phải nằm trong kỳ báo cáo",IF(AND(G2046&lt;&gt;"",COUNTIF(D.2[Tên khách hàng],G2046)=0),"Tên KH chưa khai báo trong DSKH",IF(AND(H2046&lt;&gt;"",COUNTIF(D.1[Tên sản phẩm],H2046)=0),"SP này chưa khai báo trong DSSP",""))))</f>
        <v/>
      </c>
      <c r="AB2046" s="23" t="str">
        <f t="shared" ca="1" si="466"/>
        <v/>
      </c>
      <c r="AC2046" s="23" t="str">
        <f t="shared" ca="1" si="467"/>
        <v/>
      </c>
      <c r="AD2046" s="23" t="str">
        <f t="shared" ca="1" si="468"/>
        <v/>
      </c>
      <c r="AE2046" s="68" t="str">
        <f t="shared" ca="1" si="469"/>
        <v/>
      </c>
      <c r="AF2046" s="69" t="str">
        <f>IF(OR(H2046="",S2046=""),"",S2046-(SUM(L2046,M2046)*INDEX(D.1[Đơn giá],MATCH(H2046,D.1[Tên sản phẩm],0))))</f>
        <v/>
      </c>
      <c r="AG2046" s="90" t="str">
        <f t="shared" ca="1" si="470"/>
        <v/>
      </c>
      <c r="AH2046" s="90"/>
    </row>
    <row r="2047" spans="2:34" ht="27.75" customHeight="1" x14ac:dyDescent="0.2">
      <c r="B2047" s="154">
        <f t="shared" si="471"/>
        <v>2044</v>
      </c>
      <c r="C2047" s="155" t="str">
        <f t="shared" ca="1" si="472"/>
        <v/>
      </c>
      <c r="D2047" s="156" t="str">
        <f t="shared" ca="1" si="473"/>
        <v/>
      </c>
      <c r="E2047" s="157" t="str">
        <f t="shared" ca="1" si="474"/>
        <v/>
      </c>
      <c r="F2047" s="157"/>
      <c r="G2047" s="158" t="str">
        <f t="shared" ca="1" si="475"/>
        <v/>
      </c>
      <c r="H2047" s="159"/>
      <c r="I2047" s="160" t="str">
        <f>IF(H2047="","",INDEX(D.1[Quy cách],MATCH(H2047,D.1[Tên sản phẩm],0)))</f>
        <v/>
      </c>
      <c r="J2047" s="35" t="str">
        <f>IF(H2047="","",INDEX(D.1[ĐVT],MATCH(H2047,D.1[Tên sản phẩm],0)))</f>
        <v/>
      </c>
      <c r="K2047" s="163" t="str">
        <f>IF(H2047="","",INDEX(D.1[Đơn giá bán
(Tham khảo)],MATCH(H2047,D.1[Tên sản phẩm],0)))</f>
        <v/>
      </c>
      <c r="L2047" s="162"/>
      <c r="M2047" s="159"/>
      <c r="N2047" s="159"/>
      <c r="O2047" s="159"/>
      <c r="P2047" s="163" t="str">
        <f t="shared" si="476"/>
        <v/>
      </c>
      <c r="Q2047" s="164"/>
      <c r="R2047" s="162"/>
      <c r="S2047" s="163" t="str">
        <f t="shared" si="477"/>
        <v/>
      </c>
      <c r="T2047" s="164" t="str">
        <f t="shared" ca="1" si="478"/>
        <v/>
      </c>
      <c r="U2047" s="163" t="str">
        <f t="shared" si="479"/>
        <v/>
      </c>
      <c r="V2047" s="163" t="str">
        <f ca="1">IF(AND(C2047&lt;&gt;"",C2047&lt;&gt;OFFSET(C2047,1,0)),SUMIFS(B.2[Giá có thuế],B.2[Số ĐK],C2047),"")</f>
        <v/>
      </c>
      <c r="W2047" s="159"/>
      <c r="X2047" s="161" t="str">
        <f>IF(W2047="","",'Thông Tin Chung'!$L$3)</f>
        <v/>
      </c>
      <c r="Y2047" s="163" t="str">
        <f t="shared" ca="1" si="480"/>
        <v/>
      </c>
      <c r="Z2047" s="165"/>
      <c r="AA2047" s="155" t="str">
        <f ca="1">IF(C2047="","",IF(OR(D2047&lt;NgayBatDau,D2047&gt;NgayKetThuc),"Ngày tháng phải nằm trong kỳ báo cáo",IF(AND(G2047&lt;&gt;"",COUNTIF(D.2[Tên khách hàng],G2047)=0),"Tên KH chưa khai báo trong DSKH",IF(AND(H2047&lt;&gt;"",COUNTIF(D.1[Tên sản phẩm],H2047)=0),"SP này chưa khai báo trong DSSP",""))))</f>
        <v/>
      </c>
      <c r="AB2047" s="23" t="str">
        <f t="shared" ca="1" si="466"/>
        <v/>
      </c>
      <c r="AC2047" s="23" t="str">
        <f t="shared" ca="1" si="467"/>
        <v/>
      </c>
      <c r="AD2047" s="23" t="str">
        <f t="shared" ca="1" si="468"/>
        <v/>
      </c>
      <c r="AE2047" s="68" t="str">
        <f t="shared" ca="1" si="469"/>
        <v/>
      </c>
      <c r="AF2047" s="69" t="str">
        <f>IF(OR(H2047="",S2047=""),"",S2047-(SUM(L2047,M2047)*INDEX(D.1[Đơn giá],MATCH(H2047,D.1[Tên sản phẩm],0))))</f>
        <v/>
      </c>
      <c r="AG2047" s="90" t="str">
        <f t="shared" ca="1" si="470"/>
        <v/>
      </c>
      <c r="AH2047" s="90"/>
    </row>
    <row r="2048" spans="2:34" ht="27.75" customHeight="1" x14ac:dyDescent="0.2">
      <c r="B2048" s="154">
        <f t="shared" si="471"/>
        <v>2045</v>
      </c>
      <c r="C2048" s="155" t="str">
        <f t="shared" ca="1" si="472"/>
        <v/>
      </c>
      <c r="D2048" s="156" t="str">
        <f t="shared" ca="1" si="473"/>
        <v/>
      </c>
      <c r="E2048" s="157" t="str">
        <f t="shared" ca="1" si="474"/>
        <v/>
      </c>
      <c r="F2048" s="157"/>
      <c r="G2048" s="158" t="str">
        <f t="shared" ca="1" si="475"/>
        <v/>
      </c>
      <c r="H2048" s="159"/>
      <c r="I2048" s="160" t="str">
        <f>IF(H2048="","",INDEX(D.1[Quy cách],MATCH(H2048,D.1[Tên sản phẩm],0)))</f>
        <v/>
      </c>
      <c r="J2048" s="35" t="str">
        <f>IF(H2048="","",INDEX(D.1[ĐVT],MATCH(H2048,D.1[Tên sản phẩm],0)))</f>
        <v/>
      </c>
      <c r="K2048" s="163" t="str">
        <f>IF(H2048="","",INDEX(D.1[Đơn giá bán
(Tham khảo)],MATCH(H2048,D.1[Tên sản phẩm],0)))</f>
        <v/>
      </c>
      <c r="L2048" s="162"/>
      <c r="M2048" s="159"/>
      <c r="N2048" s="159"/>
      <c r="O2048" s="159"/>
      <c r="P2048" s="163" t="str">
        <f t="shared" si="476"/>
        <v/>
      </c>
      <c r="Q2048" s="164"/>
      <c r="R2048" s="162"/>
      <c r="S2048" s="163" t="str">
        <f t="shared" si="477"/>
        <v/>
      </c>
      <c r="T2048" s="164" t="str">
        <f t="shared" ca="1" si="478"/>
        <v/>
      </c>
      <c r="U2048" s="163" t="str">
        <f t="shared" si="479"/>
        <v/>
      </c>
      <c r="V2048" s="163" t="str">
        <f ca="1">IF(AND(C2048&lt;&gt;"",C2048&lt;&gt;OFFSET(C2048,1,0)),SUMIFS(B.2[Giá có thuế],B.2[Số ĐK],C2048),"")</f>
        <v/>
      </c>
      <c r="W2048" s="159"/>
      <c r="X2048" s="161" t="str">
        <f>IF(W2048="","",'Thông Tin Chung'!$L$3)</f>
        <v/>
      </c>
      <c r="Y2048" s="163" t="str">
        <f t="shared" ca="1" si="480"/>
        <v/>
      </c>
      <c r="Z2048" s="165"/>
      <c r="AA2048" s="155" t="str">
        <f ca="1">IF(C2048="","",IF(OR(D2048&lt;NgayBatDau,D2048&gt;NgayKetThuc),"Ngày tháng phải nằm trong kỳ báo cáo",IF(AND(G2048&lt;&gt;"",COUNTIF(D.2[Tên khách hàng],G2048)=0),"Tên KH chưa khai báo trong DSKH",IF(AND(H2048&lt;&gt;"",COUNTIF(D.1[Tên sản phẩm],H2048)=0),"SP này chưa khai báo trong DSSP",""))))</f>
        <v/>
      </c>
      <c r="AB2048" s="23" t="str">
        <f t="shared" ca="1" si="466"/>
        <v/>
      </c>
      <c r="AC2048" s="23" t="str">
        <f t="shared" ca="1" si="467"/>
        <v/>
      </c>
      <c r="AD2048" s="23" t="str">
        <f t="shared" ca="1" si="468"/>
        <v/>
      </c>
      <c r="AE2048" s="68" t="str">
        <f t="shared" ca="1" si="469"/>
        <v/>
      </c>
      <c r="AF2048" s="69" t="str">
        <f>IF(OR(H2048="",S2048=""),"",S2048-(SUM(L2048,M2048)*INDEX(D.1[Đơn giá],MATCH(H2048,D.1[Tên sản phẩm],0))))</f>
        <v/>
      </c>
      <c r="AG2048" s="90" t="str">
        <f t="shared" ca="1" si="470"/>
        <v/>
      </c>
      <c r="AH2048" s="90"/>
    </row>
    <row r="2049" spans="2:34" ht="27.75" customHeight="1" x14ac:dyDescent="0.2">
      <c r="B2049" s="154">
        <f t="shared" si="471"/>
        <v>2046</v>
      </c>
      <c r="C2049" s="155" t="str">
        <f t="shared" ca="1" si="472"/>
        <v/>
      </c>
      <c r="D2049" s="156" t="str">
        <f t="shared" ca="1" si="473"/>
        <v/>
      </c>
      <c r="E2049" s="157" t="str">
        <f t="shared" ca="1" si="474"/>
        <v/>
      </c>
      <c r="F2049" s="157"/>
      <c r="G2049" s="158" t="str">
        <f t="shared" ca="1" si="475"/>
        <v/>
      </c>
      <c r="H2049" s="159"/>
      <c r="I2049" s="160" t="str">
        <f>IF(H2049="","",INDEX(D.1[Quy cách],MATCH(H2049,D.1[Tên sản phẩm],0)))</f>
        <v/>
      </c>
      <c r="J2049" s="35" t="str">
        <f>IF(H2049="","",INDEX(D.1[ĐVT],MATCH(H2049,D.1[Tên sản phẩm],0)))</f>
        <v/>
      </c>
      <c r="K2049" s="163" t="str">
        <f>IF(H2049="","",INDEX(D.1[Đơn giá bán
(Tham khảo)],MATCH(H2049,D.1[Tên sản phẩm],0)))</f>
        <v/>
      </c>
      <c r="L2049" s="162"/>
      <c r="M2049" s="159"/>
      <c r="N2049" s="159"/>
      <c r="O2049" s="159"/>
      <c r="P2049" s="163" t="str">
        <f t="shared" si="476"/>
        <v/>
      </c>
      <c r="Q2049" s="164"/>
      <c r="R2049" s="162"/>
      <c r="S2049" s="163" t="str">
        <f t="shared" si="477"/>
        <v/>
      </c>
      <c r="T2049" s="164" t="str">
        <f t="shared" ca="1" si="478"/>
        <v/>
      </c>
      <c r="U2049" s="163" t="str">
        <f t="shared" si="479"/>
        <v/>
      </c>
      <c r="V2049" s="163" t="str">
        <f ca="1">IF(AND(C2049&lt;&gt;"",C2049&lt;&gt;OFFSET(C2049,1,0)),SUMIFS(B.2[Giá có thuế],B.2[Số ĐK],C2049),"")</f>
        <v/>
      </c>
      <c r="W2049" s="159"/>
      <c r="X2049" s="161" t="str">
        <f>IF(W2049="","",'Thông Tin Chung'!$L$3)</f>
        <v/>
      </c>
      <c r="Y2049" s="163" t="str">
        <f t="shared" ca="1" si="480"/>
        <v/>
      </c>
      <c r="Z2049" s="165"/>
      <c r="AA2049" s="155" t="str">
        <f ca="1">IF(C2049="","",IF(OR(D2049&lt;NgayBatDau,D2049&gt;NgayKetThuc),"Ngày tháng phải nằm trong kỳ báo cáo",IF(AND(G2049&lt;&gt;"",COUNTIF(D.2[Tên khách hàng],G2049)=0),"Tên KH chưa khai báo trong DSKH",IF(AND(H2049&lt;&gt;"",COUNTIF(D.1[Tên sản phẩm],H2049)=0),"SP này chưa khai báo trong DSSP",""))))</f>
        <v/>
      </c>
      <c r="AB2049" s="23" t="str">
        <f t="shared" ca="1" si="466"/>
        <v/>
      </c>
      <c r="AC2049" s="23" t="str">
        <f t="shared" ca="1" si="467"/>
        <v/>
      </c>
      <c r="AD2049" s="23" t="str">
        <f t="shared" ca="1" si="468"/>
        <v/>
      </c>
      <c r="AE2049" s="68" t="str">
        <f t="shared" ca="1" si="469"/>
        <v/>
      </c>
      <c r="AF2049" s="69" t="str">
        <f>IF(OR(H2049="",S2049=""),"",S2049-(SUM(L2049,M2049)*INDEX(D.1[Đơn giá],MATCH(H2049,D.1[Tên sản phẩm],0))))</f>
        <v/>
      </c>
      <c r="AG2049" s="90" t="str">
        <f t="shared" ca="1" si="470"/>
        <v/>
      </c>
      <c r="AH2049" s="90"/>
    </row>
    <row r="2050" spans="2:34" ht="27.75" customHeight="1" x14ac:dyDescent="0.2">
      <c r="B2050" s="154">
        <f t="shared" si="471"/>
        <v>2047</v>
      </c>
      <c r="C2050" s="155" t="str">
        <f t="shared" ca="1" si="472"/>
        <v/>
      </c>
      <c r="D2050" s="156" t="str">
        <f t="shared" ca="1" si="473"/>
        <v/>
      </c>
      <c r="E2050" s="157" t="str">
        <f t="shared" ca="1" si="474"/>
        <v/>
      </c>
      <c r="F2050" s="157"/>
      <c r="G2050" s="158" t="str">
        <f t="shared" ca="1" si="475"/>
        <v/>
      </c>
      <c r="H2050" s="159"/>
      <c r="I2050" s="160" t="str">
        <f>IF(H2050="","",INDEX(D.1[Quy cách],MATCH(H2050,D.1[Tên sản phẩm],0)))</f>
        <v/>
      </c>
      <c r="J2050" s="35" t="str">
        <f>IF(H2050="","",INDEX(D.1[ĐVT],MATCH(H2050,D.1[Tên sản phẩm],0)))</f>
        <v/>
      </c>
      <c r="K2050" s="163" t="str">
        <f>IF(H2050="","",INDEX(D.1[Đơn giá bán
(Tham khảo)],MATCH(H2050,D.1[Tên sản phẩm],0)))</f>
        <v/>
      </c>
      <c r="L2050" s="162"/>
      <c r="M2050" s="159"/>
      <c r="N2050" s="159"/>
      <c r="O2050" s="159"/>
      <c r="P2050" s="163" t="str">
        <f t="shared" si="476"/>
        <v/>
      </c>
      <c r="Q2050" s="164"/>
      <c r="R2050" s="162"/>
      <c r="S2050" s="163" t="str">
        <f t="shared" si="477"/>
        <v/>
      </c>
      <c r="T2050" s="164" t="str">
        <f t="shared" ca="1" si="478"/>
        <v/>
      </c>
      <c r="U2050" s="163" t="str">
        <f t="shared" si="479"/>
        <v/>
      </c>
      <c r="V2050" s="163" t="str">
        <f ca="1">IF(AND(C2050&lt;&gt;"",C2050&lt;&gt;OFFSET(C2050,1,0)),SUMIFS(B.2[Giá có thuế],B.2[Số ĐK],C2050),"")</f>
        <v/>
      </c>
      <c r="W2050" s="159"/>
      <c r="X2050" s="161" t="str">
        <f>IF(W2050="","",'Thông Tin Chung'!$L$3)</f>
        <v/>
      </c>
      <c r="Y2050" s="163" t="str">
        <f t="shared" ca="1" si="480"/>
        <v/>
      </c>
      <c r="Z2050" s="165"/>
      <c r="AA2050" s="155" t="str">
        <f ca="1">IF(C2050="","",IF(OR(D2050&lt;NgayBatDau,D2050&gt;NgayKetThuc),"Ngày tháng phải nằm trong kỳ báo cáo",IF(AND(G2050&lt;&gt;"",COUNTIF(D.2[Tên khách hàng],G2050)=0),"Tên KH chưa khai báo trong DSKH",IF(AND(H2050&lt;&gt;"",COUNTIF(D.1[Tên sản phẩm],H2050)=0),"SP này chưa khai báo trong DSSP",""))))</f>
        <v/>
      </c>
      <c r="AB2050" s="23" t="str">
        <f t="shared" ca="1" si="466"/>
        <v/>
      </c>
      <c r="AC2050" s="23" t="str">
        <f t="shared" ca="1" si="467"/>
        <v/>
      </c>
      <c r="AD2050" s="23" t="str">
        <f t="shared" ca="1" si="468"/>
        <v/>
      </c>
      <c r="AE2050" s="68" t="str">
        <f t="shared" ca="1" si="469"/>
        <v/>
      </c>
      <c r="AF2050" s="69" t="str">
        <f>IF(OR(H2050="",S2050=""),"",S2050-(SUM(L2050,M2050)*INDEX(D.1[Đơn giá],MATCH(H2050,D.1[Tên sản phẩm],0))))</f>
        <v/>
      </c>
      <c r="AG2050" s="90" t="str">
        <f t="shared" ca="1" si="470"/>
        <v/>
      </c>
      <c r="AH2050" s="90"/>
    </row>
    <row r="2051" spans="2:34" ht="27.75" customHeight="1" x14ac:dyDescent="0.2">
      <c r="B2051" s="154">
        <f t="shared" si="471"/>
        <v>2048</v>
      </c>
      <c r="C2051" s="155" t="str">
        <f t="shared" ca="1" si="472"/>
        <v/>
      </c>
      <c r="D2051" s="156" t="str">
        <f t="shared" ca="1" si="473"/>
        <v/>
      </c>
      <c r="E2051" s="157" t="str">
        <f t="shared" ca="1" si="474"/>
        <v/>
      </c>
      <c r="F2051" s="157"/>
      <c r="G2051" s="158" t="str">
        <f t="shared" ca="1" si="475"/>
        <v/>
      </c>
      <c r="H2051" s="159"/>
      <c r="I2051" s="160" t="str">
        <f>IF(H2051="","",INDEX(D.1[Quy cách],MATCH(H2051,D.1[Tên sản phẩm],0)))</f>
        <v/>
      </c>
      <c r="J2051" s="35" t="str">
        <f>IF(H2051="","",INDEX(D.1[ĐVT],MATCH(H2051,D.1[Tên sản phẩm],0)))</f>
        <v/>
      </c>
      <c r="K2051" s="163" t="str">
        <f>IF(H2051="","",INDEX(D.1[Đơn giá bán
(Tham khảo)],MATCH(H2051,D.1[Tên sản phẩm],0)))</f>
        <v/>
      </c>
      <c r="L2051" s="162"/>
      <c r="M2051" s="159"/>
      <c r="N2051" s="159"/>
      <c r="O2051" s="159"/>
      <c r="P2051" s="163" t="str">
        <f t="shared" si="476"/>
        <v/>
      </c>
      <c r="Q2051" s="164"/>
      <c r="R2051" s="162"/>
      <c r="S2051" s="163" t="str">
        <f t="shared" si="477"/>
        <v/>
      </c>
      <c r="T2051" s="164" t="str">
        <f t="shared" ca="1" si="478"/>
        <v/>
      </c>
      <c r="U2051" s="163" t="str">
        <f t="shared" si="479"/>
        <v/>
      </c>
      <c r="V2051" s="163" t="str">
        <f ca="1">IF(AND(C2051&lt;&gt;"",C2051&lt;&gt;OFFSET(C2051,1,0)),SUMIFS(B.2[Giá có thuế],B.2[Số ĐK],C2051),"")</f>
        <v/>
      </c>
      <c r="W2051" s="159"/>
      <c r="X2051" s="161" t="str">
        <f>IF(W2051="","",'Thông Tin Chung'!$L$3)</f>
        <v/>
      </c>
      <c r="Y2051" s="163" t="str">
        <f t="shared" ca="1" si="480"/>
        <v/>
      </c>
      <c r="Z2051" s="165"/>
      <c r="AA2051" s="155" t="str">
        <f ca="1">IF(C2051="","",IF(OR(D2051&lt;NgayBatDau,D2051&gt;NgayKetThuc),"Ngày tháng phải nằm trong kỳ báo cáo",IF(AND(G2051&lt;&gt;"",COUNTIF(D.2[Tên khách hàng],G2051)=0),"Tên KH chưa khai báo trong DSKH",IF(AND(H2051&lt;&gt;"",COUNTIF(D.1[Tên sản phẩm],H2051)=0),"SP này chưa khai báo trong DSSP",""))))</f>
        <v/>
      </c>
      <c r="AB2051" s="23" t="str">
        <f t="shared" ref="AB2051:AB2114" ca="1" si="481">IF(D2051="","",IF(D2051&lt;B3LocTuNgay,0,IF(D2051&lt;=B3LocDenNgay,1,"")))</f>
        <v/>
      </c>
      <c r="AC2051" s="23" t="str">
        <f t="shared" ref="AC2051:AC2114" ca="1" si="482">IF(D2051="","",IF(D2051&lt;B4LocTuNgay,0,IF(D2051&lt;=B4LocDenNgay,1,"")))</f>
        <v/>
      </c>
      <c r="AD2051" s="23" t="str">
        <f t="shared" ref="AD2051:AD2114" ca="1" si="483">IF(D2051="","",IF(D2051&lt;B5LocTuNgay,0,IF(D2051&lt;=B5LocDenNgay,1,"")))</f>
        <v/>
      </c>
      <c r="AE2051" s="68" t="str">
        <f t="shared" ref="AE2051:AE2114" ca="1" si="484">IF(D2051="","",MONTH(D2051))</f>
        <v/>
      </c>
      <c r="AF2051" s="69" t="str">
        <f>IF(OR(H2051="",S2051=""),"",S2051-(SUM(L2051,M2051)*INDEX(D.1[Đơn giá],MATCH(H2051,D.1[Tên sản phẩm],0))))</f>
        <v/>
      </c>
      <c r="AG2051" s="90" t="str">
        <f t="shared" ref="AG2051:AG2114" ca="1" si="485">IF(E2051="","",IF(E2051=SoChungTuInPXK,B2051,""))</f>
        <v/>
      </c>
      <c r="AH2051" s="90"/>
    </row>
    <row r="2052" spans="2:34" ht="27.75" customHeight="1" x14ac:dyDescent="0.2">
      <c r="B2052" s="154">
        <f t="shared" ref="B2052:B2115" si="486">ROW(A2052)-3</f>
        <v>2049</v>
      </c>
      <c r="C2052" s="155" t="str">
        <f t="shared" ref="C2052:C2115" ca="1" si="487">IF(AND(D2052="",E2052="",G2052=""),"",IF(AND(D2052=OFFSET(D2052,-1,0),E2052=OFFSET(E2052,-1,0),G2052=OFFSET(G2052,-1,0)),OFFSET(B2052,-1,1),B2052))</f>
        <v/>
      </c>
      <c r="D2052" s="156" t="str">
        <f t="shared" ref="D2052:D2115" ca="1" si="488">IF(AND($H2052&lt;&gt;"",B2052&lt;&gt;1),OFFSET(C2052,-1,1),"")</f>
        <v/>
      </c>
      <c r="E2052" s="157" t="str">
        <f t="shared" ref="E2052:E2115" ca="1" si="489">IF(AND($H2052&lt;&gt;"",B2052&lt;&gt;1),OFFSET(D2052,-1,1),"")</f>
        <v/>
      </c>
      <c r="F2052" s="157"/>
      <c r="G2052" s="158" t="str">
        <f t="shared" ref="G2052:G2115" ca="1" si="490">IF(AND($H2052&lt;&gt;"",B2052&lt;&gt;1),OFFSET(F2052,-1,1),"")</f>
        <v/>
      </c>
      <c r="H2052" s="159"/>
      <c r="I2052" s="160" t="str">
        <f>IF(H2052="","",INDEX(D.1[Quy cách],MATCH(H2052,D.1[Tên sản phẩm],0)))</f>
        <v/>
      </c>
      <c r="J2052" s="35" t="str">
        <f>IF(H2052="","",INDEX(D.1[ĐVT],MATCH(H2052,D.1[Tên sản phẩm],0)))</f>
        <v/>
      </c>
      <c r="K2052" s="163" t="str">
        <f>IF(H2052="","",INDEX(D.1[Đơn giá bán
(Tham khảo)],MATCH(H2052,D.1[Tên sản phẩm],0)))</f>
        <v/>
      </c>
      <c r="L2052" s="162"/>
      <c r="M2052" s="159"/>
      <c r="N2052" s="159"/>
      <c r="O2052" s="159"/>
      <c r="P2052" s="163" t="str">
        <f t="shared" ref="P2052:P2115" si="491">IF(AND(K2052&lt;&gt;"",L2052&lt;&gt;""),K2052*L2052,IF(AND(N2052&lt;&gt;"",O2052&lt;&gt;""),N2052*O2052,""))</f>
        <v/>
      </c>
      <c r="Q2052" s="164"/>
      <c r="R2052" s="162"/>
      <c r="S2052" s="163" t="str">
        <f t="shared" ref="S2052:S2115" si="492">IF(P2052="","",P2052-SUM(R2052))</f>
        <v/>
      </c>
      <c r="T2052" s="164" t="str">
        <f t="shared" ref="T2052:T2115" ca="1" si="493">IF(AND(S2052&lt;&gt;"",C2052=OFFSET(C2052,-1,0)),OFFSET(S2052,-1,1),"")</f>
        <v/>
      </c>
      <c r="U2052" s="163" t="str">
        <f t="shared" ref="U2052:U2115" si="494">IF(S2052="","",S2052*SUM(1,T2052))</f>
        <v/>
      </c>
      <c r="V2052" s="163" t="str">
        <f ca="1">IF(AND(C2052&lt;&gt;"",C2052&lt;&gt;OFFSET(C2052,1,0)),SUMIFS(B.2[Giá có thuế],B.2[Số ĐK],C2052),"")</f>
        <v/>
      </c>
      <c r="W2052" s="159"/>
      <c r="X2052" s="161" t="str">
        <f>IF(W2052="","",'Thông Tin Chung'!$L$3)</f>
        <v/>
      </c>
      <c r="Y2052" s="163" t="str">
        <f t="shared" ref="Y2052:Y2115" ca="1" si="495">IF(AND(V2052&lt;&gt;"",W2052&lt;&gt;"",V2052&lt;&gt;0),V2052-W2052,"")</f>
        <v/>
      </c>
      <c r="Z2052" s="165"/>
      <c r="AA2052" s="155" t="str">
        <f ca="1">IF(C2052="","",IF(OR(D2052&lt;NgayBatDau,D2052&gt;NgayKetThuc),"Ngày tháng phải nằm trong kỳ báo cáo",IF(AND(G2052&lt;&gt;"",COUNTIF(D.2[Tên khách hàng],G2052)=0),"Tên KH chưa khai báo trong DSKH",IF(AND(H2052&lt;&gt;"",COUNTIF(D.1[Tên sản phẩm],H2052)=0),"SP này chưa khai báo trong DSSP",""))))</f>
        <v/>
      </c>
      <c r="AB2052" s="23" t="str">
        <f t="shared" ca="1" si="481"/>
        <v/>
      </c>
      <c r="AC2052" s="23" t="str">
        <f t="shared" ca="1" si="482"/>
        <v/>
      </c>
      <c r="AD2052" s="23" t="str">
        <f t="shared" ca="1" si="483"/>
        <v/>
      </c>
      <c r="AE2052" s="68" t="str">
        <f t="shared" ca="1" si="484"/>
        <v/>
      </c>
      <c r="AF2052" s="69" t="str">
        <f>IF(OR(H2052="",S2052=""),"",S2052-(SUM(L2052,M2052)*INDEX(D.1[Đơn giá],MATCH(H2052,D.1[Tên sản phẩm],0))))</f>
        <v/>
      </c>
      <c r="AG2052" s="90" t="str">
        <f t="shared" ca="1" si="485"/>
        <v/>
      </c>
      <c r="AH2052" s="90"/>
    </row>
    <row r="2053" spans="2:34" ht="27.75" customHeight="1" x14ac:dyDescent="0.2">
      <c r="B2053" s="154">
        <f t="shared" si="486"/>
        <v>2050</v>
      </c>
      <c r="C2053" s="155" t="str">
        <f t="shared" ca="1" si="487"/>
        <v/>
      </c>
      <c r="D2053" s="156" t="str">
        <f t="shared" ca="1" si="488"/>
        <v/>
      </c>
      <c r="E2053" s="157" t="str">
        <f t="shared" ca="1" si="489"/>
        <v/>
      </c>
      <c r="F2053" s="157"/>
      <c r="G2053" s="158" t="str">
        <f t="shared" ca="1" si="490"/>
        <v/>
      </c>
      <c r="H2053" s="159"/>
      <c r="I2053" s="160" t="str">
        <f>IF(H2053="","",INDEX(D.1[Quy cách],MATCH(H2053,D.1[Tên sản phẩm],0)))</f>
        <v/>
      </c>
      <c r="J2053" s="35" t="str">
        <f>IF(H2053="","",INDEX(D.1[ĐVT],MATCH(H2053,D.1[Tên sản phẩm],0)))</f>
        <v/>
      </c>
      <c r="K2053" s="163" t="str">
        <f>IF(H2053="","",INDEX(D.1[Đơn giá bán
(Tham khảo)],MATCH(H2053,D.1[Tên sản phẩm],0)))</f>
        <v/>
      </c>
      <c r="L2053" s="162"/>
      <c r="M2053" s="159"/>
      <c r="N2053" s="159"/>
      <c r="O2053" s="159"/>
      <c r="P2053" s="163" t="str">
        <f t="shared" si="491"/>
        <v/>
      </c>
      <c r="Q2053" s="164"/>
      <c r="R2053" s="162"/>
      <c r="S2053" s="163" t="str">
        <f t="shared" si="492"/>
        <v/>
      </c>
      <c r="T2053" s="164" t="str">
        <f t="shared" ca="1" si="493"/>
        <v/>
      </c>
      <c r="U2053" s="163" t="str">
        <f t="shared" si="494"/>
        <v/>
      </c>
      <c r="V2053" s="163" t="str">
        <f ca="1">IF(AND(C2053&lt;&gt;"",C2053&lt;&gt;OFFSET(C2053,1,0)),SUMIFS(B.2[Giá có thuế],B.2[Số ĐK],C2053),"")</f>
        <v/>
      </c>
      <c r="W2053" s="159"/>
      <c r="X2053" s="161" t="str">
        <f>IF(W2053="","",'Thông Tin Chung'!$L$3)</f>
        <v/>
      </c>
      <c r="Y2053" s="163" t="str">
        <f t="shared" ca="1" si="495"/>
        <v/>
      </c>
      <c r="Z2053" s="165"/>
      <c r="AA2053" s="155" t="str">
        <f ca="1">IF(C2053="","",IF(OR(D2053&lt;NgayBatDau,D2053&gt;NgayKetThuc),"Ngày tháng phải nằm trong kỳ báo cáo",IF(AND(G2053&lt;&gt;"",COUNTIF(D.2[Tên khách hàng],G2053)=0),"Tên KH chưa khai báo trong DSKH",IF(AND(H2053&lt;&gt;"",COUNTIF(D.1[Tên sản phẩm],H2053)=0),"SP này chưa khai báo trong DSSP",""))))</f>
        <v/>
      </c>
      <c r="AB2053" s="23" t="str">
        <f t="shared" ca="1" si="481"/>
        <v/>
      </c>
      <c r="AC2053" s="23" t="str">
        <f t="shared" ca="1" si="482"/>
        <v/>
      </c>
      <c r="AD2053" s="23" t="str">
        <f t="shared" ca="1" si="483"/>
        <v/>
      </c>
      <c r="AE2053" s="68" t="str">
        <f t="shared" ca="1" si="484"/>
        <v/>
      </c>
      <c r="AF2053" s="69" t="str">
        <f>IF(OR(H2053="",S2053=""),"",S2053-(SUM(L2053,M2053)*INDEX(D.1[Đơn giá],MATCH(H2053,D.1[Tên sản phẩm],0))))</f>
        <v/>
      </c>
      <c r="AG2053" s="90" t="str">
        <f t="shared" ca="1" si="485"/>
        <v/>
      </c>
      <c r="AH2053" s="90"/>
    </row>
    <row r="2054" spans="2:34" ht="27.75" customHeight="1" x14ac:dyDescent="0.2">
      <c r="B2054" s="154">
        <f t="shared" si="486"/>
        <v>2051</v>
      </c>
      <c r="C2054" s="155" t="str">
        <f t="shared" ca="1" si="487"/>
        <v/>
      </c>
      <c r="D2054" s="156" t="str">
        <f t="shared" ca="1" si="488"/>
        <v/>
      </c>
      <c r="E2054" s="157" t="str">
        <f t="shared" ca="1" si="489"/>
        <v/>
      </c>
      <c r="F2054" s="157"/>
      <c r="G2054" s="158" t="str">
        <f t="shared" ca="1" si="490"/>
        <v/>
      </c>
      <c r="H2054" s="159"/>
      <c r="I2054" s="160" t="str">
        <f>IF(H2054="","",INDEX(D.1[Quy cách],MATCH(H2054,D.1[Tên sản phẩm],0)))</f>
        <v/>
      </c>
      <c r="J2054" s="35" t="str">
        <f>IF(H2054="","",INDEX(D.1[ĐVT],MATCH(H2054,D.1[Tên sản phẩm],0)))</f>
        <v/>
      </c>
      <c r="K2054" s="163" t="str">
        <f>IF(H2054="","",INDEX(D.1[Đơn giá bán
(Tham khảo)],MATCH(H2054,D.1[Tên sản phẩm],0)))</f>
        <v/>
      </c>
      <c r="L2054" s="162"/>
      <c r="M2054" s="159"/>
      <c r="N2054" s="159"/>
      <c r="O2054" s="159"/>
      <c r="P2054" s="163" t="str">
        <f t="shared" si="491"/>
        <v/>
      </c>
      <c r="Q2054" s="164"/>
      <c r="R2054" s="162"/>
      <c r="S2054" s="163" t="str">
        <f t="shared" si="492"/>
        <v/>
      </c>
      <c r="T2054" s="164" t="str">
        <f t="shared" ca="1" si="493"/>
        <v/>
      </c>
      <c r="U2054" s="163" t="str">
        <f t="shared" si="494"/>
        <v/>
      </c>
      <c r="V2054" s="163" t="str">
        <f ca="1">IF(AND(C2054&lt;&gt;"",C2054&lt;&gt;OFFSET(C2054,1,0)),SUMIFS(B.2[Giá có thuế],B.2[Số ĐK],C2054),"")</f>
        <v/>
      </c>
      <c r="W2054" s="159"/>
      <c r="X2054" s="161" t="str">
        <f>IF(W2054="","",'Thông Tin Chung'!$L$3)</f>
        <v/>
      </c>
      <c r="Y2054" s="163" t="str">
        <f t="shared" ca="1" si="495"/>
        <v/>
      </c>
      <c r="Z2054" s="165"/>
      <c r="AA2054" s="155" t="str">
        <f ca="1">IF(C2054="","",IF(OR(D2054&lt;NgayBatDau,D2054&gt;NgayKetThuc),"Ngày tháng phải nằm trong kỳ báo cáo",IF(AND(G2054&lt;&gt;"",COUNTIF(D.2[Tên khách hàng],G2054)=0),"Tên KH chưa khai báo trong DSKH",IF(AND(H2054&lt;&gt;"",COUNTIF(D.1[Tên sản phẩm],H2054)=0),"SP này chưa khai báo trong DSSP",""))))</f>
        <v/>
      </c>
      <c r="AB2054" s="23" t="str">
        <f t="shared" ca="1" si="481"/>
        <v/>
      </c>
      <c r="AC2054" s="23" t="str">
        <f t="shared" ca="1" si="482"/>
        <v/>
      </c>
      <c r="AD2054" s="23" t="str">
        <f t="shared" ca="1" si="483"/>
        <v/>
      </c>
      <c r="AE2054" s="68" t="str">
        <f t="shared" ca="1" si="484"/>
        <v/>
      </c>
      <c r="AF2054" s="69" t="str">
        <f>IF(OR(H2054="",S2054=""),"",S2054-(SUM(L2054,M2054)*INDEX(D.1[Đơn giá],MATCH(H2054,D.1[Tên sản phẩm],0))))</f>
        <v/>
      </c>
      <c r="AG2054" s="90" t="str">
        <f t="shared" ca="1" si="485"/>
        <v/>
      </c>
      <c r="AH2054" s="90"/>
    </row>
    <row r="2055" spans="2:34" ht="27.75" customHeight="1" x14ac:dyDescent="0.2">
      <c r="B2055" s="154">
        <f t="shared" si="486"/>
        <v>2052</v>
      </c>
      <c r="C2055" s="155" t="str">
        <f t="shared" ca="1" si="487"/>
        <v/>
      </c>
      <c r="D2055" s="156" t="str">
        <f t="shared" ca="1" si="488"/>
        <v/>
      </c>
      <c r="E2055" s="157" t="str">
        <f t="shared" ca="1" si="489"/>
        <v/>
      </c>
      <c r="F2055" s="157"/>
      <c r="G2055" s="158" t="str">
        <f t="shared" ca="1" si="490"/>
        <v/>
      </c>
      <c r="H2055" s="159"/>
      <c r="I2055" s="160" t="str">
        <f>IF(H2055="","",INDEX(D.1[Quy cách],MATCH(H2055,D.1[Tên sản phẩm],0)))</f>
        <v/>
      </c>
      <c r="J2055" s="35" t="str">
        <f>IF(H2055="","",INDEX(D.1[ĐVT],MATCH(H2055,D.1[Tên sản phẩm],0)))</f>
        <v/>
      </c>
      <c r="K2055" s="163" t="str">
        <f>IF(H2055="","",INDEX(D.1[Đơn giá bán
(Tham khảo)],MATCH(H2055,D.1[Tên sản phẩm],0)))</f>
        <v/>
      </c>
      <c r="L2055" s="162"/>
      <c r="M2055" s="159"/>
      <c r="N2055" s="159"/>
      <c r="O2055" s="159"/>
      <c r="P2055" s="163" t="str">
        <f t="shared" si="491"/>
        <v/>
      </c>
      <c r="Q2055" s="164"/>
      <c r="R2055" s="162"/>
      <c r="S2055" s="163" t="str">
        <f t="shared" si="492"/>
        <v/>
      </c>
      <c r="T2055" s="164" t="str">
        <f t="shared" ca="1" si="493"/>
        <v/>
      </c>
      <c r="U2055" s="163" t="str">
        <f t="shared" si="494"/>
        <v/>
      </c>
      <c r="V2055" s="163" t="str">
        <f ca="1">IF(AND(C2055&lt;&gt;"",C2055&lt;&gt;OFFSET(C2055,1,0)),SUMIFS(B.2[Giá có thuế],B.2[Số ĐK],C2055),"")</f>
        <v/>
      </c>
      <c r="W2055" s="159"/>
      <c r="X2055" s="161" t="str">
        <f>IF(W2055="","",'Thông Tin Chung'!$L$3)</f>
        <v/>
      </c>
      <c r="Y2055" s="163" t="str">
        <f t="shared" ca="1" si="495"/>
        <v/>
      </c>
      <c r="Z2055" s="165"/>
      <c r="AA2055" s="155" t="str">
        <f ca="1">IF(C2055="","",IF(OR(D2055&lt;NgayBatDau,D2055&gt;NgayKetThuc),"Ngày tháng phải nằm trong kỳ báo cáo",IF(AND(G2055&lt;&gt;"",COUNTIF(D.2[Tên khách hàng],G2055)=0),"Tên KH chưa khai báo trong DSKH",IF(AND(H2055&lt;&gt;"",COUNTIF(D.1[Tên sản phẩm],H2055)=0),"SP này chưa khai báo trong DSSP",""))))</f>
        <v/>
      </c>
      <c r="AB2055" s="23" t="str">
        <f t="shared" ca="1" si="481"/>
        <v/>
      </c>
      <c r="AC2055" s="23" t="str">
        <f t="shared" ca="1" si="482"/>
        <v/>
      </c>
      <c r="AD2055" s="23" t="str">
        <f t="shared" ca="1" si="483"/>
        <v/>
      </c>
      <c r="AE2055" s="68" t="str">
        <f t="shared" ca="1" si="484"/>
        <v/>
      </c>
      <c r="AF2055" s="69" t="str">
        <f>IF(OR(H2055="",S2055=""),"",S2055-(SUM(L2055,M2055)*INDEX(D.1[Đơn giá],MATCH(H2055,D.1[Tên sản phẩm],0))))</f>
        <v/>
      </c>
      <c r="AG2055" s="90" t="str">
        <f t="shared" ca="1" si="485"/>
        <v/>
      </c>
      <c r="AH2055" s="90"/>
    </row>
    <row r="2056" spans="2:34" ht="27.75" customHeight="1" x14ac:dyDescent="0.2">
      <c r="B2056" s="154">
        <f t="shared" si="486"/>
        <v>2053</v>
      </c>
      <c r="C2056" s="155" t="str">
        <f t="shared" ca="1" si="487"/>
        <v/>
      </c>
      <c r="D2056" s="156" t="str">
        <f t="shared" ca="1" si="488"/>
        <v/>
      </c>
      <c r="E2056" s="157" t="str">
        <f t="shared" ca="1" si="489"/>
        <v/>
      </c>
      <c r="F2056" s="157"/>
      <c r="G2056" s="158" t="str">
        <f t="shared" ca="1" si="490"/>
        <v/>
      </c>
      <c r="H2056" s="159"/>
      <c r="I2056" s="160" t="str">
        <f>IF(H2056="","",INDEX(D.1[Quy cách],MATCH(H2056,D.1[Tên sản phẩm],0)))</f>
        <v/>
      </c>
      <c r="J2056" s="35" t="str">
        <f>IF(H2056="","",INDEX(D.1[ĐVT],MATCH(H2056,D.1[Tên sản phẩm],0)))</f>
        <v/>
      </c>
      <c r="K2056" s="163" t="str">
        <f>IF(H2056="","",INDEX(D.1[Đơn giá bán
(Tham khảo)],MATCH(H2056,D.1[Tên sản phẩm],0)))</f>
        <v/>
      </c>
      <c r="L2056" s="162"/>
      <c r="M2056" s="159"/>
      <c r="N2056" s="159"/>
      <c r="O2056" s="159"/>
      <c r="P2056" s="163" t="str">
        <f t="shared" si="491"/>
        <v/>
      </c>
      <c r="Q2056" s="164"/>
      <c r="R2056" s="162"/>
      <c r="S2056" s="163" t="str">
        <f t="shared" si="492"/>
        <v/>
      </c>
      <c r="T2056" s="164" t="str">
        <f t="shared" ca="1" si="493"/>
        <v/>
      </c>
      <c r="U2056" s="163" t="str">
        <f t="shared" si="494"/>
        <v/>
      </c>
      <c r="V2056" s="163" t="str">
        <f ca="1">IF(AND(C2056&lt;&gt;"",C2056&lt;&gt;OFFSET(C2056,1,0)),SUMIFS(B.2[Giá có thuế],B.2[Số ĐK],C2056),"")</f>
        <v/>
      </c>
      <c r="W2056" s="159"/>
      <c r="X2056" s="161" t="str">
        <f>IF(W2056="","",'Thông Tin Chung'!$L$3)</f>
        <v/>
      </c>
      <c r="Y2056" s="163" t="str">
        <f t="shared" ca="1" si="495"/>
        <v/>
      </c>
      <c r="Z2056" s="165"/>
      <c r="AA2056" s="155" t="str">
        <f ca="1">IF(C2056="","",IF(OR(D2056&lt;NgayBatDau,D2056&gt;NgayKetThuc),"Ngày tháng phải nằm trong kỳ báo cáo",IF(AND(G2056&lt;&gt;"",COUNTIF(D.2[Tên khách hàng],G2056)=0),"Tên KH chưa khai báo trong DSKH",IF(AND(H2056&lt;&gt;"",COUNTIF(D.1[Tên sản phẩm],H2056)=0),"SP này chưa khai báo trong DSSP",""))))</f>
        <v/>
      </c>
      <c r="AB2056" s="23" t="str">
        <f t="shared" ca="1" si="481"/>
        <v/>
      </c>
      <c r="AC2056" s="23" t="str">
        <f t="shared" ca="1" si="482"/>
        <v/>
      </c>
      <c r="AD2056" s="23" t="str">
        <f t="shared" ca="1" si="483"/>
        <v/>
      </c>
      <c r="AE2056" s="68" t="str">
        <f t="shared" ca="1" si="484"/>
        <v/>
      </c>
      <c r="AF2056" s="69" t="str">
        <f>IF(OR(H2056="",S2056=""),"",S2056-(SUM(L2056,M2056)*INDEX(D.1[Đơn giá],MATCH(H2056,D.1[Tên sản phẩm],0))))</f>
        <v/>
      </c>
      <c r="AG2056" s="90" t="str">
        <f t="shared" ca="1" si="485"/>
        <v/>
      </c>
      <c r="AH2056" s="90"/>
    </row>
    <row r="2057" spans="2:34" ht="27.75" customHeight="1" x14ac:dyDescent="0.2">
      <c r="B2057" s="154">
        <f t="shared" si="486"/>
        <v>2054</v>
      </c>
      <c r="C2057" s="155" t="str">
        <f t="shared" ca="1" si="487"/>
        <v/>
      </c>
      <c r="D2057" s="156" t="str">
        <f t="shared" ca="1" si="488"/>
        <v/>
      </c>
      <c r="E2057" s="157" t="str">
        <f t="shared" ca="1" si="489"/>
        <v/>
      </c>
      <c r="F2057" s="157"/>
      <c r="G2057" s="158" t="str">
        <f t="shared" ca="1" si="490"/>
        <v/>
      </c>
      <c r="H2057" s="159"/>
      <c r="I2057" s="160" t="str">
        <f>IF(H2057="","",INDEX(D.1[Quy cách],MATCH(H2057,D.1[Tên sản phẩm],0)))</f>
        <v/>
      </c>
      <c r="J2057" s="35" t="str">
        <f>IF(H2057="","",INDEX(D.1[ĐVT],MATCH(H2057,D.1[Tên sản phẩm],0)))</f>
        <v/>
      </c>
      <c r="K2057" s="163" t="str">
        <f>IF(H2057="","",INDEX(D.1[Đơn giá bán
(Tham khảo)],MATCH(H2057,D.1[Tên sản phẩm],0)))</f>
        <v/>
      </c>
      <c r="L2057" s="162"/>
      <c r="M2057" s="159"/>
      <c r="N2057" s="159"/>
      <c r="O2057" s="159"/>
      <c r="P2057" s="163" t="str">
        <f t="shared" si="491"/>
        <v/>
      </c>
      <c r="Q2057" s="164"/>
      <c r="R2057" s="162"/>
      <c r="S2057" s="163" t="str">
        <f t="shared" si="492"/>
        <v/>
      </c>
      <c r="T2057" s="164" t="str">
        <f t="shared" ca="1" si="493"/>
        <v/>
      </c>
      <c r="U2057" s="163" t="str">
        <f t="shared" si="494"/>
        <v/>
      </c>
      <c r="V2057" s="163" t="str">
        <f ca="1">IF(AND(C2057&lt;&gt;"",C2057&lt;&gt;OFFSET(C2057,1,0)),SUMIFS(B.2[Giá có thuế],B.2[Số ĐK],C2057),"")</f>
        <v/>
      </c>
      <c r="W2057" s="159"/>
      <c r="X2057" s="161" t="str">
        <f>IF(W2057="","",'Thông Tin Chung'!$L$3)</f>
        <v/>
      </c>
      <c r="Y2057" s="163" t="str">
        <f t="shared" ca="1" si="495"/>
        <v/>
      </c>
      <c r="Z2057" s="165"/>
      <c r="AA2057" s="155" t="str">
        <f ca="1">IF(C2057="","",IF(OR(D2057&lt;NgayBatDau,D2057&gt;NgayKetThuc),"Ngày tháng phải nằm trong kỳ báo cáo",IF(AND(G2057&lt;&gt;"",COUNTIF(D.2[Tên khách hàng],G2057)=0),"Tên KH chưa khai báo trong DSKH",IF(AND(H2057&lt;&gt;"",COUNTIF(D.1[Tên sản phẩm],H2057)=0),"SP này chưa khai báo trong DSSP",""))))</f>
        <v/>
      </c>
      <c r="AB2057" s="23" t="str">
        <f t="shared" ca="1" si="481"/>
        <v/>
      </c>
      <c r="AC2057" s="23" t="str">
        <f t="shared" ca="1" si="482"/>
        <v/>
      </c>
      <c r="AD2057" s="23" t="str">
        <f t="shared" ca="1" si="483"/>
        <v/>
      </c>
      <c r="AE2057" s="68" t="str">
        <f t="shared" ca="1" si="484"/>
        <v/>
      </c>
      <c r="AF2057" s="69" t="str">
        <f>IF(OR(H2057="",S2057=""),"",S2057-(SUM(L2057,M2057)*INDEX(D.1[Đơn giá],MATCH(H2057,D.1[Tên sản phẩm],0))))</f>
        <v/>
      </c>
      <c r="AG2057" s="90" t="str">
        <f t="shared" ca="1" si="485"/>
        <v/>
      </c>
      <c r="AH2057" s="90"/>
    </row>
    <row r="2058" spans="2:34" ht="27.75" customHeight="1" x14ac:dyDescent="0.2">
      <c r="B2058" s="154">
        <f t="shared" si="486"/>
        <v>2055</v>
      </c>
      <c r="C2058" s="155" t="str">
        <f t="shared" ca="1" si="487"/>
        <v/>
      </c>
      <c r="D2058" s="156" t="str">
        <f t="shared" ca="1" si="488"/>
        <v/>
      </c>
      <c r="E2058" s="157" t="str">
        <f t="shared" ca="1" si="489"/>
        <v/>
      </c>
      <c r="F2058" s="157"/>
      <c r="G2058" s="158" t="str">
        <f t="shared" ca="1" si="490"/>
        <v/>
      </c>
      <c r="H2058" s="159"/>
      <c r="I2058" s="160" t="str">
        <f>IF(H2058="","",INDEX(D.1[Quy cách],MATCH(H2058,D.1[Tên sản phẩm],0)))</f>
        <v/>
      </c>
      <c r="J2058" s="35" t="str">
        <f>IF(H2058="","",INDEX(D.1[ĐVT],MATCH(H2058,D.1[Tên sản phẩm],0)))</f>
        <v/>
      </c>
      <c r="K2058" s="163" t="str">
        <f>IF(H2058="","",INDEX(D.1[Đơn giá bán
(Tham khảo)],MATCH(H2058,D.1[Tên sản phẩm],0)))</f>
        <v/>
      </c>
      <c r="L2058" s="162"/>
      <c r="M2058" s="159"/>
      <c r="N2058" s="159"/>
      <c r="O2058" s="159"/>
      <c r="P2058" s="163" t="str">
        <f t="shared" si="491"/>
        <v/>
      </c>
      <c r="Q2058" s="164"/>
      <c r="R2058" s="162"/>
      <c r="S2058" s="163" t="str">
        <f t="shared" si="492"/>
        <v/>
      </c>
      <c r="T2058" s="164" t="str">
        <f t="shared" ca="1" si="493"/>
        <v/>
      </c>
      <c r="U2058" s="163" t="str">
        <f t="shared" si="494"/>
        <v/>
      </c>
      <c r="V2058" s="163" t="str">
        <f ca="1">IF(AND(C2058&lt;&gt;"",C2058&lt;&gt;OFFSET(C2058,1,0)),SUMIFS(B.2[Giá có thuế],B.2[Số ĐK],C2058),"")</f>
        <v/>
      </c>
      <c r="W2058" s="159"/>
      <c r="X2058" s="161" t="str">
        <f>IF(W2058="","",'Thông Tin Chung'!$L$3)</f>
        <v/>
      </c>
      <c r="Y2058" s="163" t="str">
        <f t="shared" ca="1" si="495"/>
        <v/>
      </c>
      <c r="Z2058" s="165"/>
      <c r="AA2058" s="155" t="str">
        <f ca="1">IF(C2058="","",IF(OR(D2058&lt;NgayBatDau,D2058&gt;NgayKetThuc),"Ngày tháng phải nằm trong kỳ báo cáo",IF(AND(G2058&lt;&gt;"",COUNTIF(D.2[Tên khách hàng],G2058)=0),"Tên KH chưa khai báo trong DSKH",IF(AND(H2058&lt;&gt;"",COUNTIF(D.1[Tên sản phẩm],H2058)=0),"SP này chưa khai báo trong DSSP",""))))</f>
        <v/>
      </c>
      <c r="AB2058" s="23" t="str">
        <f t="shared" ca="1" si="481"/>
        <v/>
      </c>
      <c r="AC2058" s="23" t="str">
        <f t="shared" ca="1" si="482"/>
        <v/>
      </c>
      <c r="AD2058" s="23" t="str">
        <f t="shared" ca="1" si="483"/>
        <v/>
      </c>
      <c r="AE2058" s="68" t="str">
        <f t="shared" ca="1" si="484"/>
        <v/>
      </c>
      <c r="AF2058" s="69" t="str">
        <f>IF(OR(H2058="",S2058=""),"",S2058-(SUM(L2058,M2058)*INDEX(D.1[Đơn giá],MATCH(H2058,D.1[Tên sản phẩm],0))))</f>
        <v/>
      </c>
      <c r="AG2058" s="90" t="str">
        <f t="shared" ca="1" si="485"/>
        <v/>
      </c>
      <c r="AH2058" s="90"/>
    </row>
    <row r="2059" spans="2:34" ht="27.75" customHeight="1" x14ac:dyDescent="0.2">
      <c r="B2059" s="154">
        <f t="shared" si="486"/>
        <v>2056</v>
      </c>
      <c r="C2059" s="155" t="str">
        <f t="shared" ca="1" si="487"/>
        <v/>
      </c>
      <c r="D2059" s="156" t="str">
        <f t="shared" ca="1" si="488"/>
        <v/>
      </c>
      <c r="E2059" s="157" t="str">
        <f t="shared" ca="1" si="489"/>
        <v/>
      </c>
      <c r="F2059" s="157"/>
      <c r="G2059" s="158" t="str">
        <f t="shared" ca="1" si="490"/>
        <v/>
      </c>
      <c r="H2059" s="159"/>
      <c r="I2059" s="160" t="str">
        <f>IF(H2059="","",INDEX(D.1[Quy cách],MATCH(H2059,D.1[Tên sản phẩm],0)))</f>
        <v/>
      </c>
      <c r="J2059" s="35" t="str">
        <f>IF(H2059="","",INDEX(D.1[ĐVT],MATCH(H2059,D.1[Tên sản phẩm],0)))</f>
        <v/>
      </c>
      <c r="K2059" s="163" t="str">
        <f>IF(H2059="","",INDEX(D.1[Đơn giá bán
(Tham khảo)],MATCH(H2059,D.1[Tên sản phẩm],0)))</f>
        <v/>
      </c>
      <c r="L2059" s="162"/>
      <c r="M2059" s="159"/>
      <c r="N2059" s="159"/>
      <c r="O2059" s="159"/>
      <c r="P2059" s="163" t="str">
        <f t="shared" si="491"/>
        <v/>
      </c>
      <c r="Q2059" s="164"/>
      <c r="R2059" s="162"/>
      <c r="S2059" s="163" t="str">
        <f t="shared" si="492"/>
        <v/>
      </c>
      <c r="T2059" s="164" t="str">
        <f t="shared" ca="1" si="493"/>
        <v/>
      </c>
      <c r="U2059" s="163" t="str">
        <f t="shared" si="494"/>
        <v/>
      </c>
      <c r="V2059" s="163" t="str">
        <f ca="1">IF(AND(C2059&lt;&gt;"",C2059&lt;&gt;OFFSET(C2059,1,0)),SUMIFS(B.2[Giá có thuế],B.2[Số ĐK],C2059),"")</f>
        <v/>
      </c>
      <c r="W2059" s="159"/>
      <c r="X2059" s="161" t="str">
        <f>IF(W2059="","",'Thông Tin Chung'!$L$3)</f>
        <v/>
      </c>
      <c r="Y2059" s="163" t="str">
        <f t="shared" ca="1" si="495"/>
        <v/>
      </c>
      <c r="Z2059" s="165"/>
      <c r="AA2059" s="155" t="str">
        <f ca="1">IF(C2059="","",IF(OR(D2059&lt;NgayBatDau,D2059&gt;NgayKetThuc),"Ngày tháng phải nằm trong kỳ báo cáo",IF(AND(G2059&lt;&gt;"",COUNTIF(D.2[Tên khách hàng],G2059)=0),"Tên KH chưa khai báo trong DSKH",IF(AND(H2059&lt;&gt;"",COUNTIF(D.1[Tên sản phẩm],H2059)=0),"SP này chưa khai báo trong DSSP",""))))</f>
        <v/>
      </c>
      <c r="AB2059" s="23" t="str">
        <f t="shared" ca="1" si="481"/>
        <v/>
      </c>
      <c r="AC2059" s="23" t="str">
        <f t="shared" ca="1" si="482"/>
        <v/>
      </c>
      <c r="AD2059" s="23" t="str">
        <f t="shared" ca="1" si="483"/>
        <v/>
      </c>
      <c r="AE2059" s="68" t="str">
        <f t="shared" ca="1" si="484"/>
        <v/>
      </c>
      <c r="AF2059" s="69" t="str">
        <f>IF(OR(H2059="",S2059=""),"",S2059-(SUM(L2059,M2059)*INDEX(D.1[Đơn giá],MATCH(H2059,D.1[Tên sản phẩm],0))))</f>
        <v/>
      </c>
      <c r="AG2059" s="90" t="str">
        <f t="shared" ca="1" si="485"/>
        <v/>
      </c>
      <c r="AH2059" s="90"/>
    </row>
    <row r="2060" spans="2:34" ht="27.75" customHeight="1" x14ac:dyDescent="0.2">
      <c r="B2060" s="154">
        <f t="shared" si="486"/>
        <v>2057</v>
      </c>
      <c r="C2060" s="155" t="str">
        <f t="shared" ca="1" si="487"/>
        <v/>
      </c>
      <c r="D2060" s="156" t="str">
        <f t="shared" ca="1" si="488"/>
        <v/>
      </c>
      <c r="E2060" s="157" t="str">
        <f t="shared" ca="1" si="489"/>
        <v/>
      </c>
      <c r="F2060" s="157"/>
      <c r="G2060" s="158" t="str">
        <f t="shared" ca="1" si="490"/>
        <v/>
      </c>
      <c r="H2060" s="159"/>
      <c r="I2060" s="160" t="str">
        <f>IF(H2060="","",INDEX(D.1[Quy cách],MATCH(H2060,D.1[Tên sản phẩm],0)))</f>
        <v/>
      </c>
      <c r="J2060" s="35" t="str">
        <f>IF(H2060="","",INDEX(D.1[ĐVT],MATCH(H2060,D.1[Tên sản phẩm],0)))</f>
        <v/>
      </c>
      <c r="K2060" s="163" t="str">
        <f>IF(H2060="","",INDEX(D.1[Đơn giá bán
(Tham khảo)],MATCH(H2060,D.1[Tên sản phẩm],0)))</f>
        <v/>
      </c>
      <c r="L2060" s="162"/>
      <c r="M2060" s="159"/>
      <c r="N2060" s="159"/>
      <c r="O2060" s="159"/>
      <c r="P2060" s="163" t="str">
        <f t="shared" si="491"/>
        <v/>
      </c>
      <c r="Q2060" s="164"/>
      <c r="R2060" s="162"/>
      <c r="S2060" s="163" t="str">
        <f t="shared" si="492"/>
        <v/>
      </c>
      <c r="T2060" s="164" t="str">
        <f t="shared" ca="1" si="493"/>
        <v/>
      </c>
      <c r="U2060" s="163" t="str">
        <f t="shared" si="494"/>
        <v/>
      </c>
      <c r="V2060" s="163" t="str">
        <f ca="1">IF(AND(C2060&lt;&gt;"",C2060&lt;&gt;OFFSET(C2060,1,0)),SUMIFS(B.2[Giá có thuế],B.2[Số ĐK],C2060),"")</f>
        <v/>
      </c>
      <c r="W2060" s="159"/>
      <c r="X2060" s="161" t="str">
        <f>IF(W2060="","",'Thông Tin Chung'!$L$3)</f>
        <v/>
      </c>
      <c r="Y2060" s="163" t="str">
        <f t="shared" ca="1" si="495"/>
        <v/>
      </c>
      <c r="Z2060" s="165"/>
      <c r="AA2060" s="155" t="str">
        <f ca="1">IF(C2060="","",IF(OR(D2060&lt;NgayBatDau,D2060&gt;NgayKetThuc),"Ngày tháng phải nằm trong kỳ báo cáo",IF(AND(G2060&lt;&gt;"",COUNTIF(D.2[Tên khách hàng],G2060)=0),"Tên KH chưa khai báo trong DSKH",IF(AND(H2060&lt;&gt;"",COUNTIF(D.1[Tên sản phẩm],H2060)=0),"SP này chưa khai báo trong DSSP",""))))</f>
        <v/>
      </c>
      <c r="AB2060" s="23" t="str">
        <f t="shared" ca="1" si="481"/>
        <v/>
      </c>
      <c r="AC2060" s="23" t="str">
        <f t="shared" ca="1" si="482"/>
        <v/>
      </c>
      <c r="AD2060" s="23" t="str">
        <f t="shared" ca="1" si="483"/>
        <v/>
      </c>
      <c r="AE2060" s="68" t="str">
        <f t="shared" ca="1" si="484"/>
        <v/>
      </c>
      <c r="AF2060" s="69" t="str">
        <f>IF(OR(H2060="",S2060=""),"",S2060-(SUM(L2060,M2060)*INDEX(D.1[Đơn giá],MATCH(H2060,D.1[Tên sản phẩm],0))))</f>
        <v/>
      </c>
      <c r="AG2060" s="90" t="str">
        <f t="shared" ca="1" si="485"/>
        <v/>
      </c>
      <c r="AH2060" s="90"/>
    </row>
    <row r="2061" spans="2:34" ht="27.75" customHeight="1" x14ac:dyDescent="0.2">
      <c r="B2061" s="154">
        <f t="shared" si="486"/>
        <v>2058</v>
      </c>
      <c r="C2061" s="155" t="str">
        <f t="shared" ca="1" si="487"/>
        <v/>
      </c>
      <c r="D2061" s="156" t="str">
        <f t="shared" ca="1" si="488"/>
        <v/>
      </c>
      <c r="E2061" s="157" t="str">
        <f t="shared" ca="1" si="489"/>
        <v/>
      </c>
      <c r="F2061" s="157"/>
      <c r="G2061" s="158" t="str">
        <f t="shared" ca="1" si="490"/>
        <v/>
      </c>
      <c r="H2061" s="159"/>
      <c r="I2061" s="160" t="str">
        <f>IF(H2061="","",INDEX(D.1[Quy cách],MATCH(H2061,D.1[Tên sản phẩm],0)))</f>
        <v/>
      </c>
      <c r="J2061" s="35" t="str">
        <f>IF(H2061="","",INDEX(D.1[ĐVT],MATCH(H2061,D.1[Tên sản phẩm],0)))</f>
        <v/>
      </c>
      <c r="K2061" s="163" t="str">
        <f>IF(H2061="","",INDEX(D.1[Đơn giá bán
(Tham khảo)],MATCH(H2061,D.1[Tên sản phẩm],0)))</f>
        <v/>
      </c>
      <c r="L2061" s="162"/>
      <c r="M2061" s="159"/>
      <c r="N2061" s="159"/>
      <c r="O2061" s="159"/>
      <c r="P2061" s="163" t="str">
        <f t="shared" si="491"/>
        <v/>
      </c>
      <c r="Q2061" s="164"/>
      <c r="R2061" s="162"/>
      <c r="S2061" s="163" t="str">
        <f t="shared" si="492"/>
        <v/>
      </c>
      <c r="T2061" s="164" t="str">
        <f t="shared" ca="1" si="493"/>
        <v/>
      </c>
      <c r="U2061" s="163" t="str">
        <f t="shared" si="494"/>
        <v/>
      </c>
      <c r="V2061" s="163" t="str">
        <f ca="1">IF(AND(C2061&lt;&gt;"",C2061&lt;&gt;OFFSET(C2061,1,0)),SUMIFS(B.2[Giá có thuế],B.2[Số ĐK],C2061),"")</f>
        <v/>
      </c>
      <c r="W2061" s="159"/>
      <c r="X2061" s="161" t="str">
        <f>IF(W2061="","",'Thông Tin Chung'!$L$3)</f>
        <v/>
      </c>
      <c r="Y2061" s="163" t="str">
        <f t="shared" ca="1" si="495"/>
        <v/>
      </c>
      <c r="Z2061" s="165"/>
      <c r="AA2061" s="155" t="str">
        <f ca="1">IF(C2061="","",IF(OR(D2061&lt;NgayBatDau,D2061&gt;NgayKetThuc),"Ngày tháng phải nằm trong kỳ báo cáo",IF(AND(G2061&lt;&gt;"",COUNTIF(D.2[Tên khách hàng],G2061)=0),"Tên KH chưa khai báo trong DSKH",IF(AND(H2061&lt;&gt;"",COUNTIF(D.1[Tên sản phẩm],H2061)=0),"SP này chưa khai báo trong DSSP",""))))</f>
        <v/>
      </c>
      <c r="AB2061" s="23" t="str">
        <f t="shared" ca="1" si="481"/>
        <v/>
      </c>
      <c r="AC2061" s="23" t="str">
        <f t="shared" ca="1" si="482"/>
        <v/>
      </c>
      <c r="AD2061" s="23" t="str">
        <f t="shared" ca="1" si="483"/>
        <v/>
      </c>
      <c r="AE2061" s="68" t="str">
        <f t="shared" ca="1" si="484"/>
        <v/>
      </c>
      <c r="AF2061" s="69" t="str">
        <f>IF(OR(H2061="",S2061=""),"",S2061-(SUM(L2061,M2061)*INDEX(D.1[Đơn giá],MATCH(H2061,D.1[Tên sản phẩm],0))))</f>
        <v/>
      </c>
      <c r="AG2061" s="90" t="str">
        <f t="shared" ca="1" si="485"/>
        <v/>
      </c>
      <c r="AH2061" s="90"/>
    </row>
    <row r="2062" spans="2:34" ht="27.75" customHeight="1" x14ac:dyDescent="0.2">
      <c r="B2062" s="154">
        <f t="shared" si="486"/>
        <v>2059</v>
      </c>
      <c r="C2062" s="155" t="str">
        <f t="shared" ca="1" si="487"/>
        <v/>
      </c>
      <c r="D2062" s="156" t="str">
        <f t="shared" ca="1" si="488"/>
        <v/>
      </c>
      <c r="E2062" s="157" t="str">
        <f t="shared" ca="1" si="489"/>
        <v/>
      </c>
      <c r="F2062" s="157"/>
      <c r="G2062" s="158" t="str">
        <f t="shared" ca="1" si="490"/>
        <v/>
      </c>
      <c r="H2062" s="159"/>
      <c r="I2062" s="160" t="str">
        <f>IF(H2062="","",INDEX(D.1[Quy cách],MATCH(H2062,D.1[Tên sản phẩm],0)))</f>
        <v/>
      </c>
      <c r="J2062" s="35" t="str">
        <f>IF(H2062="","",INDEX(D.1[ĐVT],MATCH(H2062,D.1[Tên sản phẩm],0)))</f>
        <v/>
      </c>
      <c r="K2062" s="163" t="str">
        <f>IF(H2062="","",INDEX(D.1[Đơn giá bán
(Tham khảo)],MATCH(H2062,D.1[Tên sản phẩm],0)))</f>
        <v/>
      </c>
      <c r="L2062" s="162"/>
      <c r="M2062" s="159"/>
      <c r="N2062" s="159"/>
      <c r="O2062" s="159"/>
      <c r="P2062" s="163" t="str">
        <f t="shared" si="491"/>
        <v/>
      </c>
      <c r="Q2062" s="164"/>
      <c r="R2062" s="162"/>
      <c r="S2062" s="163" t="str">
        <f t="shared" si="492"/>
        <v/>
      </c>
      <c r="T2062" s="164" t="str">
        <f t="shared" ca="1" si="493"/>
        <v/>
      </c>
      <c r="U2062" s="163" t="str">
        <f t="shared" si="494"/>
        <v/>
      </c>
      <c r="V2062" s="163" t="str">
        <f ca="1">IF(AND(C2062&lt;&gt;"",C2062&lt;&gt;OFFSET(C2062,1,0)),SUMIFS(B.2[Giá có thuế],B.2[Số ĐK],C2062),"")</f>
        <v/>
      </c>
      <c r="W2062" s="159"/>
      <c r="X2062" s="161" t="str">
        <f>IF(W2062="","",'Thông Tin Chung'!$L$3)</f>
        <v/>
      </c>
      <c r="Y2062" s="163" t="str">
        <f t="shared" ca="1" si="495"/>
        <v/>
      </c>
      <c r="Z2062" s="165"/>
      <c r="AA2062" s="155" t="str">
        <f ca="1">IF(C2062="","",IF(OR(D2062&lt;NgayBatDau,D2062&gt;NgayKetThuc),"Ngày tháng phải nằm trong kỳ báo cáo",IF(AND(G2062&lt;&gt;"",COUNTIF(D.2[Tên khách hàng],G2062)=0),"Tên KH chưa khai báo trong DSKH",IF(AND(H2062&lt;&gt;"",COUNTIF(D.1[Tên sản phẩm],H2062)=0),"SP này chưa khai báo trong DSSP",""))))</f>
        <v/>
      </c>
      <c r="AB2062" s="23" t="str">
        <f t="shared" ca="1" si="481"/>
        <v/>
      </c>
      <c r="AC2062" s="23" t="str">
        <f t="shared" ca="1" si="482"/>
        <v/>
      </c>
      <c r="AD2062" s="23" t="str">
        <f t="shared" ca="1" si="483"/>
        <v/>
      </c>
      <c r="AE2062" s="68" t="str">
        <f t="shared" ca="1" si="484"/>
        <v/>
      </c>
      <c r="AF2062" s="69" t="str">
        <f>IF(OR(H2062="",S2062=""),"",S2062-(SUM(L2062,M2062)*INDEX(D.1[Đơn giá],MATCH(H2062,D.1[Tên sản phẩm],0))))</f>
        <v/>
      </c>
      <c r="AG2062" s="90" t="str">
        <f t="shared" ca="1" si="485"/>
        <v/>
      </c>
      <c r="AH2062" s="90"/>
    </row>
    <row r="2063" spans="2:34" ht="27.75" customHeight="1" x14ac:dyDescent="0.2">
      <c r="B2063" s="154">
        <f t="shared" si="486"/>
        <v>2060</v>
      </c>
      <c r="C2063" s="155" t="str">
        <f t="shared" ca="1" si="487"/>
        <v/>
      </c>
      <c r="D2063" s="156" t="str">
        <f t="shared" ca="1" si="488"/>
        <v/>
      </c>
      <c r="E2063" s="157" t="str">
        <f t="shared" ca="1" si="489"/>
        <v/>
      </c>
      <c r="F2063" s="157"/>
      <c r="G2063" s="158" t="str">
        <f t="shared" ca="1" si="490"/>
        <v/>
      </c>
      <c r="H2063" s="159"/>
      <c r="I2063" s="160" t="str">
        <f>IF(H2063="","",INDEX(D.1[Quy cách],MATCH(H2063,D.1[Tên sản phẩm],0)))</f>
        <v/>
      </c>
      <c r="J2063" s="35" t="str">
        <f>IF(H2063="","",INDEX(D.1[ĐVT],MATCH(H2063,D.1[Tên sản phẩm],0)))</f>
        <v/>
      </c>
      <c r="K2063" s="163" t="str">
        <f>IF(H2063="","",INDEX(D.1[Đơn giá bán
(Tham khảo)],MATCH(H2063,D.1[Tên sản phẩm],0)))</f>
        <v/>
      </c>
      <c r="L2063" s="162"/>
      <c r="M2063" s="159"/>
      <c r="N2063" s="159"/>
      <c r="O2063" s="159"/>
      <c r="P2063" s="163" t="str">
        <f t="shared" si="491"/>
        <v/>
      </c>
      <c r="Q2063" s="164"/>
      <c r="R2063" s="162"/>
      <c r="S2063" s="163" t="str">
        <f t="shared" si="492"/>
        <v/>
      </c>
      <c r="T2063" s="164" t="str">
        <f t="shared" ca="1" si="493"/>
        <v/>
      </c>
      <c r="U2063" s="163" t="str">
        <f t="shared" si="494"/>
        <v/>
      </c>
      <c r="V2063" s="163" t="str">
        <f ca="1">IF(AND(C2063&lt;&gt;"",C2063&lt;&gt;OFFSET(C2063,1,0)),SUMIFS(B.2[Giá có thuế],B.2[Số ĐK],C2063),"")</f>
        <v/>
      </c>
      <c r="W2063" s="159"/>
      <c r="X2063" s="161" t="str">
        <f>IF(W2063="","",'Thông Tin Chung'!$L$3)</f>
        <v/>
      </c>
      <c r="Y2063" s="163" t="str">
        <f t="shared" ca="1" si="495"/>
        <v/>
      </c>
      <c r="Z2063" s="165"/>
      <c r="AA2063" s="155" t="str">
        <f ca="1">IF(C2063="","",IF(OR(D2063&lt;NgayBatDau,D2063&gt;NgayKetThuc),"Ngày tháng phải nằm trong kỳ báo cáo",IF(AND(G2063&lt;&gt;"",COUNTIF(D.2[Tên khách hàng],G2063)=0),"Tên KH chưa khai báo trong DSKH",IF(AND(H2063&lt;&gt;"",COUNTIF(D.1[Tên sản phẩm],H2063)=0),"SP này chưa khai báo trong DSSP",""))))</f>
        <v/>
      </c>
      <c r="AB2063" s="23" t="str">
        <f t="shared" ca="1" si="481"/>
        <v/>
      </c>
      <c r="AC2063" s="23" t="str">
        <f t="shared" ca="1" si="482"/>
        <v/>
      </c>
      <c r="AD2063" s="23" t="str">
        <f t="shared" ca="1" si="483"/>
        <v/>
      </c>
      <c r="AE2063" s="68" t="str">
        <f t="shared" ca="1" si="484"/>
        <v/>
      </c>
      <c r="AF2063" s="69" t="str">
        <f>IF(OR(H2063="",S2063=""),"",S2063-(SUM(L2063,M2063)*INDEX(D.1[Đơn giá],MATCH(H2063,D.1[Tên sản phẩm],0))))</f>
        <v/>
      </c>
      <c r="AG2063" s="90" t="str">
        <f t="shared" ca="1" si="485"/>
        <v/>
      </c>
      <c r="AH2063" s="90"/>
    </row>
    <row r="2064" spans="2:34" ht="27.75" customHeight="1" x14ac:dyDescent="0.2">
      <c r="B2064" s="154">
        <f t="shared" si="486"/>
        <v>2061</v>
      </c>
      <c r="C2064" s="155" t="str">
        <f t="shared" ca="1" si="487"/>
        <v/>
      </c>
      <c r="D2064" s="156" t="str">
        <f t="shared" ca="1" si="488"/>
        <v/>
      </c>
      <c r="E2064" s="157" t="str">
        <f t="shared" ca="1" si="489"/>
        <v/>
      </c>
      <c r="F2064" s="157"/>
      <c r="G2064" s="158" t="str">
        <f t="shared" ca="1" si="490"/>
        <v/>
      </c>
      <c r="H2064" s="159"/>
      <c r="I2064" s="160" t="str">
        <f>IF(H2064="","",INDEX(D.1[Quy cách],MATCH(H2064,D.1[Tên sản phẩm],0)))</f>
        <v/>
      </c>
      <c r="J2064" s="35" t="str">
        <f>IF(H2064="","",INDEX(D.1[ĐVT],MATCH(H2064,D.1[Tên sản phẩm],0)))</f>
        <v/>
      </c>
      <c r="K2064" s="163" t="str">
        <f>IF(H2064="","",INDEX(D.1[Đơn giá bán
(Tham khảo)],MATCH(H2064,D.1[Tên sản phẩm],0)))</f>
        <v/>
      </c>
      <c r="L2064" s="162"/>
      <c r="M2064" s="159"/>
      <c r="N2064" s="159"/>
      <c r="O2064" s="159"/>
      <c r="P2064" s="163" t="str">
        <f t="shared" si="491"/>
        <v/>
      </c>
      <c r="Q2064" s="164"/>
      <c r="R2064" s="162"/>
      <c r="S2064" s="163" t="str">
        <f t="shared" si="492"/>
        <v/>
      </c>
      <c r="T2064" s="164" t="str">
        <f t="shared" ca="1" si="493"/>
        <v/>
      </c>
      <c r="U2064" s="163" t="str">
        <f t="shared" si="494"/>
        <v/>
      </c>
      <c r="V2064" s="163" t="str">
        <f ca="1">IF(AND(C2064&lt;&gt;"",C2064&lt;&gt;OFFSET(C2064,1,0)),SUMIFS(B.2[Giá có thuế],B.2[Số ĐK],C2064),"")</f>
        <v/>
      </c>
      <c r="W2064" s="159"/>
      <c r="X2064" s="161" t="str">
        <f>IF(W2064="","",'Thông Tin Chung'!$L$3)</f>
        <v/>
      </c>
      <c r="Y2064" s="163" t="str">
        <f t="shared" ca="1" si="495"/>
        <v/>
      </c>
      <c r="Z2064" s="165"/>
      <c r="AA2064" s="155" t="str">
        <f ca="1">IF(C2064="","",IF(OR(D2064&lt;NgayBatDau,D2064&gt;NgayKetThuc),"Ngày tháng phải nằm trong kỳ báo cáo",IF(AND(G2064&lt;&gt;"",COUNTIF(D.2[Tên khách hàng],G2064)=0),"Tên KH chưa khai báo trong DSKH",IF(AND(H2064&lt;&gt;"",COUNTIF(D.1[Tên sản phẩm],H2064)=0),"SP này chưa khai báo trong DSSP",""))))</f>
        <v/>
      </c>
      <c r="AB2064" s="23" t="str">
        <f t="shared" ca="1" si="481"/>
        <v/>
      </c>
      <c r="AC2064" s="23" t="str">
        <f t="shared" ca="1" si="482"/>
        <v/>
      </c>
      <c r="AD2064" s="23" t="str">
        <f t="shared" ca="1" si="483"/>
        <v/>
      </c>
      <c r="AE2064" s="68" t="str">
        <f t="shared" ca="1" si="484"/>
        <v/>
      </c>
      <c r="AF2064" s="69" t="str">
        <f>IF(OR(H2064="",S2064=""),"",S2064-(SUM(L2064,M2064)*INDEX(D.1[Đơn giá],MATCH(H2064,D.1[Tên sản phẩm],0))))</f>
        <v/>
      </c>
      <c r="AG2064" s="90" t="str">
        <f t="shared" ca="1" si="485"/>
        <v/>
      </c>
      <c r="AH2064" s="90"/>
    </row>
    <row r="2065" spans="2:34" ht="27.75" customHeight="1" x14ac:dyDescent="0.2">
      <c r="B2065" s="154">
        <f t="shared" si="486"/>
        <v>2062</v>
      </c>
      <c r="C2065" s="155" t="str">
        <f t="shared" ca="1" si="487"/>
        <v/>
      </c>
      <c r="D2065" s="156" t="str">
        <f t="shared" ca="1" si="488"/>
        <v/>
      </c>
      <c r="E2065" s="157" t="str">
        <f t="shared" ca="1" si="489"/>
        <v/>
      </c>
      <c r="F2065" s="157"/>
      <c r="G2065" s="158" t="str">
        <f t="shared" ca="1" si="490"/>
        <v/>
      </c>
      <c r="H2065" s="159"/>
      <c r="I2065" s="160" t="str">
        <f>IF(H2065="","",INDEX(D.1[Quy cách],MATCH(H2065,D.1[Tên sản phẩm],0)))</f>
        <v/>
      </c>
      <c r="J2065" s="35" t="str">
        <f>IF(H2065="","",INDEX(D.1[ĐVT],MATCH(H2065,D.1[Tên sản phẩm],0)))</f>
        <v/>
      </c>
      <c r="K2065" s="163" t="str">
        <f>IF(H2065="","",INDEX(D.1[Đơn giá bán
(Tham khảo)],MATCH(H2065,D.1[Tên sản phẩm],0)))</f>
        <v/>
      </c>
      <c r="L2065" s="162"/>
      <c r="M2065" s="159"/>
      <c r="N2065" s="159"/>
      <c r="O2065" s="159"/>
      <c r="P2065" s="163" t="str">
        <f t="shared" si="491"/>
        <v/>
      </c>
      <c r="Q2065" s="164"/>
      <c r="R2065" s="162"/>
      <c r="S2065" s="163" t="str">
        <f t="shared" si="492"/>
        <v/>
      </c>
      <c r="T2065" s="164" t="str">
        <f t="shared" ca="1" si="493"/>
        <v/>
      </c>
      <c r="U2065" s="163" t="str">
        <f t="shared" si="494"/>
        <v/>
      </c>
      <c r="V2065" s="163" t="str">
        <f ca="1">IF(AND(C2065&lt;&gt;"",C2065&lt;&gt;OFFSET(C2065,1,0)),SUMIFS(B.2[Giá có thuế],B.2[Số ĐK],C2065),"")</f>
        <v/>
      </c>
      <c r="W2065" s="159"/>
      <c r="X2065" s="161" t="str">
        <f>IF(W2065="","",'Thông Tin Chung'!$L$3)</f>
        <v/>
      </c>
      <c r="Y2065" s="163" t="str">
        <f t="shared" ca="1" si="495"/>
        <v/>
      </c>
      <c r="Z2065" s="165"/>
      <c r="AA2065" s="155" t="str">
        <f ca="1">IF(C2065="","",IF(OR(D2065&lt;NgayBatDau,D2065&gt;NgayKetThuc),"Ngày tháng phải nằm trong kỳ báo cáo",IF(AND(G2065&lt;&gt;"",COUNTIF(D.2[Tên khách hàng],G2065)=0),"Tên KH chưa khai báo trong DSKH",IF(AND(H2065&lt;&gt;"",COUNTIF(D.1[Tên sản phẩm],H2065)=0),"SP này chưa khai báo trong DSSP",""))))</f>
        <v/>
      </c>
      <c r="AB2065" s="23" t="str">
        <f t="shared" ca="1" si="481"/>
        <v/>
      </c>
      <c r="AC2065" s="23" t="str">
        <f t="shared" ca="1" si="482"/>
        <v/>
      </c>
      <c r="AD2065" s="23" t="str">
        <f t="shared" ca="1" si="483"/>
        <v/>
      </c>
      <c r="AE2065" s="68" t="str">
        <f t="shared" ca="1" si="484"/>
        <v/>
      </c>
      <c r="AF2065" s="69" t="str">
        <f>IF(OR(H2065="",S2065=""),"",S2065-(SUM(L2065,M2065)*INDEX(D.1[Đơn giá],MATCH(H2065,D.1[Tên sản phẩm],0))))</f>
        <v/>
      </c>
      <c r="AG2065" s="90" t="str">
        <f t="shared" ca="1" si="485"/>
        <v/>
      </c>
      <c r="AH2065" s="90"/>
    </row>
    <row r="2066" spans="2:34" ht="27.75" customHeight="1" x14ac:dyDescent="0.2">
      <c r="B2066" s="154">
        <f t="shared" si="486"/>
        <v>2063</v>
      </c>
      <c r="C2066" s="155" t="str">
        <f t="shared" ca="1" si="487"/>
        <v/>
      </c>
      <c r="D2066" s="156" t="str">
        <f t="shared" ca="1" si="488"/>
        <v/>
      </c>
      <c r="E2066" s="157" t="str">
        <f t="shared" ca="1" si="489"/>
        <v/>
      </c>
      <c r="F2066" s="157"/>
      <c r="G2066" s="158" t="str">
        <f t="shared" ca="1" si="490"/>
        <v/>
      </c>
      <c r="H2066" s="159"/>
      <c r="I2066" s="160" t="str">
        <f>IF(H2066="","",INDEX(D.1[Quy cách],MATCH(H2066,D.1[Tên sản phẩm],0)))</f>
        <v/>
      </c>
      <c r="J2066" s="35" t="str">
        <f>IF(H2066="","",INDEX(D.1[ĐVT],MATCH(H2066,D.1[Tên sản phẩm],0)))</f>
        <v/>
      </c>
      <c r="K2066" s="163" t="str">
        <f>IF(H2066="","",INDEX(D.1[Đơn giá bán
(Tham khảo)],MATCH(H2066,D.1[Tên sản phẩm],0)))</f>
        <v/>
      </c>
      <c r="L2066" s="162"/>
      <c r="M2066" s="159"/>
      <c r="N2066" s="159"/>
      <c r="O2066" s="159"/>
      <c r="P2066" s="163" t="str">
        <f t="shared" si="491"/>
        <v/>
      </c>
      <c r="Q2066" s="164"/>
      <c r="R2066" s="162"/>
      <c r="S2066" s="163" t="str">
        <f t="shared" si="492"/>
        <v/>
      </c>
      <c r="T2066" s="164" t="str">
        <f t="shared" ca="1" si="493"/>
        <v/>
      </c>
      <c r="U2066" s="163" t="str">
        <f t="shared" si="494"/>
        <v/>
      </c>
      <c r="V2066" s="163" t="str">
        <f ca="1">IF(AND(C2066&lt;&gt;"",C2066&lt;&gt;OFFSET(C2066,1,0)),SUMIFS(B.2[Giá có thuế],B.2[Số ĐK],C2066),"")</f>
        <v/>
      </c>
      <c r="W2066" s="159"/>
      <c r="X2066" s="161" t="str">
        <f>IF(W2066="","",'Thông Tin Chung'!$L$3)</f>
        <v/>
      </c>
      <c r="Y2066" s="163" t="str">
        <f t="shared" ca="1" si="495"/>
        <v/>
      </c>
      <c r="Z2066" s="165"/>
      <c r="AA2066" s="155" t="str">
        <f ca="1">IF(C2066="","",IF(OR(D2066&lt;NgayBatDau,D2066&gt;NgayKetThuc),"Ngày tháng phải nằm trong kỳ báo cáo",IF(AND(G2066&lt;&gt;"",COUNTIF(D.2[Tên khách hàng],G2066)=0),"Tên KH chưa khai báo trong DSKH",IF(AND(H2066&lt;&gt;"",COUNTIF(D.1[Tên sản phẩm],H2066)=0),"SP này chưa khai báo trong DSSP",""))))</f>
        <v/>
      </c>
      <c r="AB2066" s="23" t="str">
        <f t="shared" ca="1" si="481"/>
        <v/>
      </c>
      <c r="AC2066" s="23" t="str">
        <f t="shared" ca="1" si="482"/>
        <v/>
      </c>
      <c r="AD2066" s="23" t="str">
        <f t="shared" ca="1" si="483"/>
        <v/>
      </c>
      <c r="AE2066" s="68" t="str">
        <f t="shared" ca="1" si="484"/>
        <v/>
      </c>
      <c r="AF2066" s="69" t="str">
        <f>IF(OR(H2066="",S2066=""),"",S2066-(SUM(L2066,M2066)*INDEX(D.1[Đơn giá],MATCH(H2066,D.1[Tên sản phẩm],0))))</f>
        <v/>
      </c>
      <c r="AG2066" s="90" t="str">
        <f t="shared" ca="1" si="485"/>
        <v/>
      </c>
      <c r="AH2066" s="90"/>
    </row>
    <row r="2067" spans="2:34" ht="27.75" customHeight="1" x14ac:dyDescent="0.2">
      <c r="B2067" s="154">
        <f t="shared" si="486"/>
        <v>2064</v>
      </c>
      <c r="C2067" s="155" t="str">
        <f t="shared" ca="1" si="487"/>
        <v/>
      </c>
      <c r="D2067" s="156" t="str">
        <f t="shared" ca="1" si="488"/>
        <v/>
      </c>
      <c r="E2067" s="157" t="str">
        <f t="shared" ca="1" si="489"/>
        <v/>
      </c>
      <c r="F2067" s="157"/>
      <c r="G2067" s="158" t="str">
        <f t="shared" ca="1" si="490"/>
        <v/>
      </c>
      <c r="H2067" s="159"/>
      <c r="I2067" s="160" t="str">
        <f>IF(H2067="","",INDEX(D.1[Quy cách],MATCH(H2067,D.1[Tên sản phẩm],0)))</f>
        <v/>
      </c>
      <c r="J2067" s="35" t="str">
        <f>IF(H2067="","",INDEX(D.1[ĐVT],MATCH(H2067,D.1[Tên sản phẩm],0)))</f>
        <v/>
      </c>
      <c r="K2067" s="163" t="str">
        <f>IF(H2067="","",INDEX(D.1[Đơn giá bán
(Tham khảo)],MATCH(H2067,D.1[Tên sản phẩm],0)))</f>
        <v/>
      </c>
      <c r="L2067" s="162"/>
      <c r="M2067" s="159"/>
      <c r="N2067" s="159"/>
      <c r="O2067" s="159"/>
      <c r="P2067" s="163" t="str">
        <f t="shared" si="491"/>
        <v/>
      </c>
      <c r="Q2067" s="164"/>
      <c r="R2067" s="162"/>
      <c r="S2067" s="163" t="str">
        <f t="shared" si="492"/>
        <v/>
      </c>
      <c r="T2067" s="164" t="str">
        <f t="shared" ca="1" si="493"/>
        <v/>
      </c>
      <c r="U2067" s="163" t="str">
        <f t="shared" si="494"/>
        <v/>
      </c>
      <c r="V2067" s="163" t="str">
        <f ca="1">IF(AND(C2067&lt;&gt;"",C2067&lt;&gt;OFFSET(C2067,1,0)),SUMIFS(B.2[Giá có thuế],B.2[Số ĐK],C2067),"")</f>
        <v/>
      </c>
      <c r="W2067" s="159"/>
      <c r="X2067" s="161" t="str">
        <f>IF(W2067="","",'Thông Tin Chung'!$L$3)</f>
        <v/>
      </c>
      <c r="Y2067" s="163" t="str">
        <f t="shared" ca="1" si="495"/>
        <v/>
      </c>
      <c r="Z2067" s="165"/>
      <c r="AA2067" s="155" t="str">
        <f ca="1">IF(C2067="","",IF(OR(D2067&lt;NgayBatDau,D2067&gt;NgayKetThuc),"Ngày tháng phải nằm trong kỳ báo cáo",IF(AND(G2067&lt;&gt;"",COUNTIF(D.2[Tên khách hàng],G2067)=0),"Tên KH chưa khai báo trong DSKH",IF(AND(H2067&lt;&gt;"",COUNTIF(D.1[Tên sản phẩm],H2067)=0),"SP này chưa khai báo trong DSSP",""))))</f>
        <v/>
      </c>
      <c r="AB2067" s="23" t="str">
        <f t="shared" ca="1" si="481"/>
        <v/>
      </c>
      <c r="AC2067" s="23" t="str">
        <f t="shared" ca="1" si="482"/>
        <v/>
      </c>
      <c r="AD2067" s="23" t="str">
        <f t="shared" ca="1" si="483"/>
        <v/>
      </c>
      <c r="AE2067" s="68" t="str">
        <f t="shared" ca="1" si="484"/>
        <v/>
      </c>
      <c r="AF2067" s="69" t="str">
        <f>IF(OR(H2067="",S2067=""),"",S2067-(SUM(L2067,M2067)*INDEX(D.1[Đơn giá],MATCH(H2067,D.1[Tên sản phẩm],0))))</f>
        <v/>
      </c>
      <c r="AG2067" s="90" t="str">
        <f t="shared" ca="1" si="485"/>
        <v/>
      </c>
      <c r="AH2067" s="90"/>
    </row>
    <row r="2068" spans="2:34" ht="27.75" customHeight="1" x14ac:dyDescent="0.2">
      <c r="B2068" s="154">
        <f t="shared" si="486"/>
        <v>2065</v>
      </c>
      <c r="C2068" s="155" t="str">
        <f t="shared" ca="1" si="487"/>
        <v/>
      </c>
      <c r="D2068" s="156" t="str">
        <f t="shared" ca="1" si="488"/>
        <v/>
      </c>
      <c r="E2068" s="157" t="str">
        <f t="shared" ca="1" si="489"/>
        <v/>
      </c>
      <c r="F2068" s="157"/>
      <c r="G2068" s="158" t="str">
        <f t="shared" ca="1" si="490"/>
        <v/>
      </c>
      <c r="H2068" s="159"/>
      <c r="I2068" s="160" t="str">
        <f>IF(H2068="","",INDEX(D.1[Quy cách],MATCH(H2068,D.1[Tên sản phẩm],0)))</f>
        <v/>
      </c>
      <c r="J2068" s="35" t="str">
        <f>IF(H2068="","",INDEX(D.1[ĐVT],MATCH(H2068,D.1[Tên sản phẩm],0)))</f>
        <v/>
      </c>
      <c r="K2068" s="163" t="str">
        <f>IF(H2068="","",INDEX(D.1[Đơn giá bán
(Tham khảo)],MATCH(H2068,D.1[Tên sản phẩm],0)))</f>
        <v/>
      </c>
      <c r="L2068" s="162"/>
      <c r="M2068" s="159"/>
      <c r="N2068" s="159"/>
      <c r="O2068" s="159"/>
      <c r="P2068" s="163" t="str">
        <f t="shared" si="491"/>
        <v/>
      </c>
      <c r="Q2068" s="164"/>
      <c r="R2068" s="162"/>
      <c r="S2068" s="163" t="str">
        <f t="shared" si="492"/>
        <v/>
      </c>
      <c r="T2068" s="164" t="str">
        <f t="shared" ca="1" si="493"/>
        <v/>
      </c>
      <c r="U2068" s="163" t="str">
        <f t="shared" si="494"/>
        <v/>
      </c>
      <c r="V2068" s="163" t="str">
        <f ca="1">IF(AND(C2068&lt;&gt;"",C2068&lt;&gt;OFFSET(C2068,1,0)),SUMIFS(B.2[Giá có thuế],B.2[Số ĐK],C2068),"")</f>
        <v/>
      </c>
      <c r="W2068" s="159"/>
      <c r="X2068" s="161" t="str">
        <f>IF(W2068="","",'Thông Tin Chung'!$L$3)</f>
        <v/>
      </c>
      <c r="Y2068" s="163" t="str">
        <f t="shared" ca="1" si="495"/>
        <v/>
      </c>
      <c r="Z2068" s="165"/>
      <c r="AA2068" s="155" t="str">
        <f ca="1">IF(C2068="","",IF(OR(D2068&lt;NgayBatDau,D2068&gt;NgayKetThuc),"Ngày tháng phải nằm trong kỳ báo cáo",IF(AND(G2068&lt;&gt;"",COUNTIF(D.2[Tên khách hàng],G2068)=0),"Tên KH chưa khai báo trong DSKH",IF(AND(H2068&lt;&gt;"",COUNTIF(D.1[Tên sản phẩm],H2068)=0),"SP này chưa khai báo trong DSSP",""))))</f>
        <v/>
      </c>
      <c r="AB2068" s="23" t="str">
        <f t="shared" ca="1" si="481"/>
        <v/>
      </c>
      <c r="AC2068" s="23" t="str">
        <f t="shared" ca="1" si="482"/>
        <v/>
      </c>
      <c r="AD2068" s="23" t="str">
        <f t="shared" ca="1" si="483"/>
        <v/>
      </c>
      <c r="AE2068" s="68" t="str">
        <f t="shared" ca="1" si="484"/>
        <v/>
      </c>
      <c r="AF2068" s="69" t="str">
        <f>IF(OR(H2068="",S2068=""),"",S2068-(SUM(L2068,M2068)*INDEX(D.1[Đơn giá],MATCH(H2068,D.1[Tên sản phẩm],0))))</f>
        <v/>
      </c>
      <c r="AG2068" s="90" t="str">
        <f t="shared" ca="1" si="485"/>
        <v/>
      </c>
      <c r="AH2068" s="90"/>
    </row>
    <row r="2069" spans="2:34" ht="27.75" customHeight="1" x14ac:dyDescent="0.2">
      <c r="B2069" s="154">
        <f t="shared" si="486"/>
        <v>2066</v>
      </c>
      <c r="C2069" s="155" t="str">
        <f t="shared" ca="1" si="487"/>
        <v/>
      </c>
      <c r="D2069" s="156" t="str">
        <f t="shared" ca="1" si="488"/>
        <v/>
      </c>
      <c r="E2069" s="157" t="str">
        <f t="shared" ca="1" si="489"/>
        <v/>
      </c>
      <c r="F2069" s="157"/>
      <c r="G2069" s="158" t="str">
        <f t="shared" ca="1" si="490"/>
        <v/>
      </c>
      <c r="H2069" s="159"/>
      <c r="I2069" s="160" t="str">
        <f>IF(H2069="","",INDEX(D.1[Quy cách],MATCH(H2069,D.1[Tên sản phẩm],0)))</f>
        <v/>
      </c>
      <c r="J2069" s="35" t="str">
        <f>IF(H2069="","",INDEX(D.1[ĐVT],MATCH(H2069,D.1[Tên sản phẩm],0)))</f>
        <v/>
      </c>
      <c r="K2069" s="163" t="str">
        <f>IF(H2069="","",INDEX(D.1[Đơn giá bán
(Tham khảo)],MATCH(H2069,D.1[Tên sản phẩm],0)))</f>
        <v/>
      </c>
      <c r="L2069" s="162"/>
      <c r="M2069" s="159"/>
      <c r="N2069" s="159"/>
      <c r="O2069" s="159"/>
      <c r="P2069" s="163" t="str">
        <f t="shared" si="491"/>
        <v/>
      </c>
      <c r="Q2069" s="164"/>
      <c r="R2069" s="162"/>
      <c r="S2069" s="163" t="str">
        <f t="shared" si="492"/>
        <v/>
      </c>
      <c r="T2069" s="164" t="str">
        <f t="shared" ca="1" si="493"/>
        <v/>
      </c>
      <c r="U2069" s="163" t="str">
        <f t="shared" si="494"/>
        <v/>
      </c>
      <c r="V2069" s="163" t="str">
        <f ca="1">IF(AND(C2069&lt;&gt;"",C2069&lt;&gt;OFFSET(C2069,1,0)),SUMIFS(B.2[Giá có thuế],B.2[Số ĐK],C2069),"")</f>
        <v/>
      </c>
      <c r="W2069" s="159"/>
      <c r="X2069" s="161" t="str">
        <f>IF(W2069="","",'Thông Tin Chung'!$L$3)</f>
        <v/>
      </c>
      <c r="Y2069" s="163" t="str">
        <f t="shared" ca="1" si="495"/>
        <v/>
      </c>
      <c r="Z2069" s="165"/>
      <c r="AA2069" s="155" t="str">
        <f ca="1">IF(C2069="","",IF(OR(D2069&lt;NgayBatDau,D2069&gt;NgayKetThuc),"Ngày tháng phải nằm trong kỳ báo cáo",IF(AND(G2069&lt;&gt;"",COUNTIF(D.2[Tên khách hàng],G2069)=0),"Tên KH chưa khai báo trong DSKH",IF(AND(H2069&lt;&gt;"",COUNTIF(D.1[Tên sản phẩm],H2069)=0),"SP này chưa khai báo trong DSSP",""))))</f>
        <v/>
      </c>
      <c r="AB2069" s="23" t="str">
        <f t="shared" ca="1" si="481"/>
        <v/>
      </c>
      <c r="AC2069" s="23" t="str">
        <f t="shared" ca="1" si="482"/>
        <v/>
      </c>
      <c r="AD2069" s="23" t="str">
        <f t="shared" ca="1" si="483"/>
        <v/>
      </c>
      <c r="AE2069" s="68" t="str">
        <f t="shared" ca="1" si="484"/>
        <v/>
      </c>
      <c r="AF2069" s="69" t="str">
        <f>IF(OR(H2069="",S2069=""),"",S2069-(SUM(L2069,M2069)*INDEX(D.1[Đơn giá],MATCH(H2069,D.1[Tên sản phẩm],0))))</f>
        <v/>
      </c>
      <c r="AG2069" s="90" t="str">
        <f t="shared" ca="1" si="485"/>
        <v/>
      </c>
      <c r="AH2069" s="90"/>
    </row>
    <row r="2070" spans="2:34" ht="27.75" customHeight="1" x14ac:dyDescent="0.2">
      <c r="B2070" s="154">
        <f t="shared" si="486"/>
        <v>2067</v>
      </c>
      <c r="C2070" s="155" t="str">
        <f t="shared" ca="1" si="487"/>
        <v/>
      </c>
      <c r="D2070" s="156" t="str">
        <f t="shared" ca="1" si="488"/>
        <v/>
      </c>
      <c r="E2070" s="157" t="str">
        <f t="shared" ca="1" si="489"/>
        <v/>
      </c>
      <c r="F2070" s="157"/>
      <c r="G2070" s="158" t="str">
        <f t="shared" ca="1" si="490"/>
        <v/>
      </c>
      <c r="H2070" s="159"/>
      <c r="I2070" s="160" t="str">
        <f>IF(H2070="","",INDEX(D.1[Quy cách],MATCH(H2070,D.1[Tên sản phẩm],0)))</f>
        <v/>
      </c>
      <c r="J2070" s="35" t="str">
        <f>IF(H2070="","",INDEX(D.1[ĐVT],MATCH(H2070,D.1[Tên sản phẩm],0)))</f>
        <v/>
      </c>
      <c r="K2070" s="163" t="str">
        <f>IF(H2070="","",INDEX(D.1[Đơn giá bán
(Tham khảo)],MATCH(H2070,D.1[Tên sản phẩm],0)))</f>
        <v/>
      </c>
      <c r="L2070" s="162"/>
      <c r="M2070" s="159"/>
      <c r="N2070" s="159"/>
      <c r="O2070" s="159"/>
      <c r="P2070" s="163" t="str">
        <f t="shared" si="491"/>
        <v/>
      </c>
      <c r="Q2070" s="164"/>
      <c r="R2070" s="162"/>
      <c r="S2070" s="163" t="str">
        <f t="shared" si="492"/>
        <v/>
      </c>
      <c r="T2070" s="164" t="str">
        <f t="shared" ca="1" si="493"/>
        <v/>
      </c>
      <c r="U2070" s="163" t="str">
        <f t="shared" si="494"/>
        <v/>
      </c>
      <c r="V2070" s="163" t="str">
        <f ca="1">IF(AND(C2070&lt;&gt;"",C2070&lt;&gt;OFFSET(C2070,1,0)),SUMIFS(B.2[Giá có thuế],B.2[Số ĐK],C2070),"")</f>
        <v/>
      </c>
      <c r="W2070" s="159"/>
      <c r="X2070" s="161" t="str">
        <f>IF(W2070="","",'Thông Tin Chung'!$L$3)</f>
        <v/>
      </c>
      <c r="Y2070" s="163" t="str">
        <f t="shared" ca="1" si="495"/>
        <v/>
      </c>
      <c r="Z2070" s="165"/>
      <c r="AA2070" s="155" t="str">
        <f ca="1">IF(C2070="","",IF(OR(D2070&lt;NgayBatDau,D2070&gt;NgayKetThuc),"Ngày tháng phải nằm trong kỳ báo cáo",IF(AND(G2070&lt;&gt;"",COUNTIF(D.2[Tên khách hàng],G2070)=0),"Tên KH chưa khai báo trong DSKH",IF(AND(H2070&lt;&gt;"",COUNTIF(D.1[Tên sản phẩm],H2070)=0),"SP này chưa khai báo trong DSSP",""))))</f>
        <v/>
      </c>
      <c r="AB2070" s="23" t="str">
        <f t="shared" ca="1" si="481"/>
        <v/>
      </c>
      <c r="AC2070" s="23" t="str">
        <f t="shared" ca="1" si="482"/>
        <v/>
      </c>
      <c r="AD2070" s="23" t="str">
        <f t="shared" ca="1" si="483"/>
        <v/>
      </c>
      <c r="AE2070" s="68" t="str">
        <f t="shared" ca="1" si="484"/>
        <v/>
      </c>
      <c r="AF2070" s="69" t="str">
        <f>IF(OR(H2070="",S2070=""),"",S2070-(SUM(L2070,M2070)*INDEX(D.1[Đơn giá],MATCH(H2070,D.1[Tên sản phẩm],0))))</f>
        <v/>
      </c>
      <c r="AG2070" s="90" t="str">
        <f t="shared" ca="1" si="485"/>
        <v/>
      </c>
      <c r="AH2070" s="90"/>
    </row>
    <row r="2071" spans="2:34" ht="27.75" customHeight="1" x14ac:dyDescent="0.2">
      <c r="B2071" s="154">
        <f t="shared" si="486"/>
        <v>2068</v>
      </c>
      <c r="C2071" s="155" t="str">
        <f t="shared" ca="1" si="487"/>
        <v/>
      </c>
      <c r="D2071" s="156" t="str">
        <f t="shared" ca="1" si="488"/>
        <v/>
      </c>
      <c r="E2071" s="157" t="str">
        <f t="shared" ca="1" si="489"/>
        <v/>
      </c>
      <c r="F2071" s="157"/>
      <c r="G2071" s="158" t="str">
        <f t="shared" ca="1" si="490"/>
        <v/>
      </c>
      <c r="H2071" s="159"/>
      <c r="I2071" s="160" t="str">
        <f>IF(H2071="","",INDEX(D.1[Quy cách],MATCH(H2071,D.1[Tên sản phẩm],0)))</f>
        <v/>
      </c>
      <c r="J2071" s="35" t="str">
        <f>IF(H2071="","",INDEX(D.1[ĐVT],MATCH(H2071,D.1[Tên sản phẩm],0)))</f>
        <v/>
      </c>
      <c r="K2071" s="163" t="str">
        <f>IF(H2071="","",INDEX(D.1[Đơn giá bán
(Tham khảo)],MATCH(H2071,D.1[Tên sản phẩm],0)))</f>
        <v/>
      </c>
      <c r="L2071" s="162"/>
      <c r="M2071" s="159"/>
      <c r="N2071" s="159"/>
      <c r="O2071" s="159"/>
      <c r="P2071" s="163" t="str">
        <f t="shared" si="491"/>
        <v/>
      </c>
      <c r="Q2071" s="164"/>
      <c r="R2071" s="162"/>
      <c r="S2071" s="163" t="str">
        <f t="shared" si="492"/>
        <v/>
      </c>
      <c r="T2071" s="164" t="str">
        <f t="shared" ca="1" si="493"/>
        <v/>
      </c>
      <c r="U2071" s="163" t="str">
        <f t="shared" si="494"/>
        <v/>
      </c>
      <c r="V2071" s="163" t="str">
        <f ca="1">IF(AND(C2071&lt;&gt;"",C2071&lt;&gt;OFFSET(C2071,1,0)),SUMIFS(B.2[Giá có thuế],B.2[Số ĐK],C2071),"")</f>
        <v/>
      </c>
      <c r="W2071" s="159"/>
      <c r="X2071" s="161" t="str">
        <f>IF(W2071="","",'Thông Tin Chung'!$L$3)</f>
        <v/>
      </c>
      <c r="Y2071" s="163" t="str">
        <f t="shared" ca="1" si="495"/>
        <v/>
      </c>
      <c r="Z2071" s="165"/>
      <c r="AA2071" s="155" t="str">
        <f ca="1">IF(C2071="","",IF(OR(D2071&lt;NgayBatDau,D2071&gt;NgayKetThuc),"Ngày tháng phải nằm trong kỳ báo cáo",IF(AND(G2071&lt;&gt;"",COUNTIF(D.2[Tên khách hàng],G2071)=0),"Tên KH chưa khai báo trong DSKH",IF(AND(H2071&lt;&gt;"",COUNTIF(D.1[Tên sản phẩm],H2071)=0),"SP này chưa khai báo trong DSSP",""))))</f>
        <v/>
      </c>
      <c r="AB2071" s="23" t="str">
        <f t="shared" ca="1" si="481"/>
        <v/>
      </c>
      <c r="AC2071" s="23" t="str">
        <f t="shared" ca="1" si="482"/>
        <v/>
      </c>
      <c r="AD2071" s="23" t="str">
        <f t="shared" ca="1" si="483"/>
        <v/>
      </c>
      <c r="AE2071" s="68" t="str">
        <f t="shared" ca="1" si="484"/>
        <v/>
      </c>
      <c r="AF2071" s="69" t="str">
        <f>IF(OR(H2071="",S2071=""),"",S2071-(SUM(L2071,M2071)*INDEX(D.1[Đơn giá],MATCH(H2071,D.1[Tên sản phẩm],0))))</f>
        <v/>
      </c>
      <c r="AG2071" s="90" t="str">
        <f t="shared" ca="1" si="485"/>
        <v/>
      </c>
      <c r="AH2071" s="90"/>
    </row>
    <row r="2072" spans="2:34" ht="27.75" customHeight="1" x14ac:dyDescent="0.2">
      <c r="B2072" s="154">
        <f t="shared" si="486"/>
        <v>2069</v>
      </c>
      <c r="C2072" s="155" t="str">
        <f t="shared" ca="1" si="487"/>
        <v/>
      </c>
      <c r="D2072" s="156" t="str">
        <f t="shared" ca="1" si="488"/>
        <v/>
      </c>
      <c r="E2072" s="157" t="str">
        <f t="shared" ca="1" si="489"/>
        <v/>
      </c>
      <c r="F2072" s="157"/>
      <c r="G2072" s="158" t="str">
        <f t="shared" ca="1" si="490"/>
        <v/>
      </c>
      <c r="H2072" s="159"/>
      <c r="I2072" s="160" t="str">
        <f>IF(H2072="","",INDEX(D.1[Quy cách],MATCH(H2072,D.1[Tên sản phẩm],0)))</f>
        <v/>
      </c>
      <c r="J2072" s="35" t="str">
        <f>IF(H2072="","",INDEX(D.1[ĐVT],MATCH(H2072,D.1[Tên sản phẩm],0)))</f>
        <v/>
      </c>
      <c r="K2072" s="163" t="str">
        <f>IF(H2072="","",INDEX(D.1[Đơn giá bán
(Tham khảo)],MATCH(H2072,D.1[Tên sản phẩm],0)))</f>
        <v/>
      </c>
      <c r="L2072" s="162"/>
      <c r="M2072" s="159"/>
      <c r="N2072" s="159"/>
      <c r="O2072" s="159"/>
      <c r="P2072" s="163" t="str">
        <f t="shared" si="491"/>
        <v/>
      </c>
      <c r="Q2072" s="164"/>
      <c r="R2072" s="162"/>
      <c r="S2072" s="163" t="str">
        <f t="shared" si="492"/>
        <v/>
      </c>
      <c r="T2072" s="164" t="str">
        <f t="shared" ca="1" si="493"/>
        <v/>
      </c>
      <c r="U2072" s="163" t="str">
        <f t="shared" si="494"/>
        <v/>
      </c>
      <c r="V2072" s="163" t="str">
        <f ca="1">IF(AND(C2072&lt;&gt;"",C2072&lt;&gt;OFFSET(C2072,1,0)),SUMIFS(B.2[Giá có thuế],B.2[Số ĐK],C2072),"")</f>
        <v/>
      </c>
      <c r="W2072" s="159"/>
      <c r="X2072" s="161" t="str">
        <f>IF(W2072="","",'Thông Tin Chung'!$L$3)</f>
        <v/>
      </c>
      <c r="Y2072" s="163" t="str">
        <f t="shared" ca="1" si="495"/>
        <v/>
      </c>
      <c r="Z2072" s="165"/>
      <c r="AA2072" s="155" t="str">
        <f ca="1">IF(C2072="","",IF(OR(D2072&lt;NgayBatDau,D2072&gt;NgayKetThuc),"Ngày tháng phải nằm trong kỳ báo cáo",IF(AND(G2072&lt;&gt;"",COUNTIF(D.2[Tên khách hàng],G2072)=0),"Tên KH chưa khai báo trong DSKH",IF(AND(H2072&lt;&gt;"",COUNTIF(D.1[Tên sản phẩm],H2072)=0),"SP này chưa khai báo trong DSSP",""))))</f>
        <v/>
      </c>
      <c r="AB2072" s="23" t="str">
        <f t="shared" ca="1" si="481"/>
        <v/>
      </c>
      <c r="AC2072" s="23" t="str">
        <f t="shared" ca="1" si="482"/>
        <v/>
      </c>
      <c r="AD2072" s="23" t="str">
        <f t="shared" ca="1" si="483"/>
        <v/>
      </c>
      <c r="AE2072" s="68" t="str">
        <f t="shared" ca="1" si="484"/>
        <v/>
      </c>
      <c r="AF2072" s="69" t="str">
        <f>IF(OR(H2072="",S2072=""),"",S2072-(SUM(L2072,M2072)*INDEX(D.1[Đơn giá],MATCH(H2072,D.1[Tên sản phẩm],0))))</f>
        <v/>
      </c>
      <c r="AG2072" s="90" t="str">
        <f t="shared" ca="1" si="485"/>
        <v/>
      </c>
      <c r="AH2072" s="90"/>
    </row>
    <row r="2073" spans="2:34" ht="27.75" customHeight="1" x14ac:dyDescent="0.2">
      <c r="B2073" s="154">
        <f t="shared" si="486"/>
        <v>2070</v>
      </c>
      <c r="C2073" s="155" t="str">
        <f t="shared" ca="1" si="487"/>
        <v/>
      </c>
      <c r="D2073" s="156" t="str">
        <f t="shared" ca="1" si="488"/>
        <v/>
      </c>
      <c r="E2073" s="157" t="str">
        <f t="shared" ca="1" si="489"/>
        <v/>
      </c>
      <c r="F2073" s="157"/>
      <c r="G2073" s="158" t="str">
        <f t="shared" ca="1" si="490"/>
        <v/>
      </c>
      <c r="H2073" s="159"/>
      <c r="I2073" s="160" t="str">
        <f>IF(H2073="","",INDEX(D.1[Quy cách],MATCH(H2073,D.1[Tên sản phẩm],0)))</f>
        <v/>
      </c>
      <c r="J2073" s="35" t="str">
        <f>IF(H2073="","",INDEX(D.1[ĐVT],MATCH(H2073,D.1[Tên sản phẩm],0)))</f>
        <v/>
      </c>
      <c r="K2073" s="163" t="str">
        <f>IF(H2073="","",INDEX(D.1[Đơn giá bán
(Tham khảo)],MATCH(H2073,D.1[Tên sản phẩm],0)))</f>
        <v/>
      </c>
      <c r="L2073" s="162"/>
      <c r="M2073" s="159"/>
      <c r="N2073" s="159"/>
      <c r="O2073" s="159"/>
      <c r="P2073" s="163" t="str">
        <f t="shared" si="491"/>
        <v/>
      </c>
      <c r="Q2073" s="164"/>
      <c r="R2073" s="162"/>
      <c r="S2073" s="163" t="str">
        <f t="shared" si="492"/>
        <v/>
      </c>
      <c r="T2073" s="164" t="str">
        <f t="shared" ca="1" si="493"/>
        <v/>
      </c>
      <c r="U2073" s="163" t="str">
        <f t="shared" si="494"/>
        <v/>
      </c>
      <c r="V2073" s="163" t="str">
        <f ca="1">IF(AND(C2073&lt;&gt;"",C2073&lt;&gt;OFFSET(C2073,1,0)),SUMIFS(B.2[Giá có thuế],B.2[Số ĐK],C2073),"")</f>
        <v/>
      </c>
      <c r="W2073" s="159"/>
      <c r="X2073" s="161" t="str">
        <f>IF(W2073="","",'Thông Tin Chung'!$L$3)</f>
        <v/>
      </c>
      <c r="Y2073" s="163" t="str">
        <f t="shared" ca="1" si="495"/>
        <v/>
      </c>
      <c r="Z2073" s="165"/>
      <c r="AA2073" s="155" t="str">
        <f ca="1">IF(C2073="","",IF(OR(D2073&lt;NgayBatDau,D2073&gt;NgayKetThuc),"Ngày tháng phải nằm trong kỳ báo cáo",IF(AND(G2073&lt;&gt;"",COUNTIF(D.2[Tên khách hàng],G2073)=0),"Tên KH chưa khai báo trong DSKH",IF(AND(H2073&lt;&gt;"",COUNTIF(D.1[Tên sản phẩm],H2073)=0),"SP này chưa khai báo trong DSSP",""))))</f>
        <v/>
      </c>
      <c r="AB2073" s="23" t="str">
        <f t="shared" ca="1" si="481"/>
        <v/>
      </c>
      <c r="AC2073" s="23" t="str">
        <f t="shared" ca="1" si="482"/>
        <v/>
      </c>
      <c r="AD2073" s="23" t="str">
        <f t="shared" ca="1" si="483"/>
        <v/>
      </c>
      <c r="AE2073" s="68" t="str">
        <f t="shared" ca="1" si="484"/>
        <v/>
      </c>
      <c r="AF2073" s="69" t="str">
        <f>IF(OR(H2073="",S2073=""),"",S2073-(SUM(L2073,M2073)*INDEX(D.1[Đơn giá],MATCH(H2073,D.1[Tên sản phẩm],0))))</f>
        <v/>
      </c>
      <c r="AG2073" s="90" t="str">
        <f t="shared" ca="1" si="485"/>
        <v/>
      </c>
      <c r="AH2073" s="90"/>
    </row>
    <row r="2074" spans="2:34" ht="27.75" customHeight="1" x14ac:dyDescent="0.2">
      <c r="B2074" s="154">
        <f t="shared" si="486"/>
        <v>2071</v>
      </c>
      <c r="C2074" s="155" t="str">
        <f t="shared" ca="1" si="487"/>
        <v/>
      </c>
      <c r="D2074" s="156" t="str">
        <f t="shared" ca="1" si="488"/>
        <v/>
      </c>
      <c r="E2074" s="157" t="str">
        <f t="shared" ca="1" si="489"/>
        <v/>
      </c>
      <c r="F2074" s="157"/>
      <c r="G2074" s="158" t="str">
        <f t="shared" ca="1" si="490"/>
        <v/>
      </c>
      <c r="H2074" s="159"/>
      <c r="I2074" s="160" t="str">
        <f>IF(H2074="","",INDEX(D.1[Quy cách],MATCH(H2074,D.1[Tên sản phẩm],0)))</f>
        <v/>
      </c>
      <c r="J2074" s="35" t="str">
        <f>IF(H2074="","",INDEX(D.1[ĐVT],MATCH(H2074,D.1[Tên sản phẩm],0)))</f>
        <v/>
      </c>
      <c r="K2074" s="163" t="str">
        <f>IF(H2074="","",INDEX(D.1[Đơn giá bán
(Tham khảo)],MATCH(H2074,D.1[Tên sản phẩm],0)))</f>
        <v/>
      </c>
      <c r="L2074" s="162"/>
      <c r="M2074" s="159"/>
      <c r="N2074" s="159"/>
      <c r="O2074" s="159"/>
      <c r="P2074" s="163" t="str">
        <f t="shared" si="491"/>
        <v/>
      </c>
      <c r="Q2074" s="164"/>
      <c r="R2074" s="162"/>
      <c r="S2074" s="163" t="str">
        <f t="shared" si="492"/>
        <v/>
      </c>
      <c r="T2074" s="164" t="str">
        <f t="shared" ca="1" si="493"/>
        <v/>
      </c>
      <c r="U2074" s="163" t="str">
        <f t="shared" si="494"/>
        <v/>
      </c>
      <c r="V2074" s="163" t="str">
        <f ca="1">IF(AND(C2074&lt;&gt;"",C2074&lt;&gt;OFFSET(C2074,1,0)),SUMIFS(B.2[Giá có thuế],B.2[Số ĐK],C2074),"")</f>
        <v/>
      </c>
      <c r="W2074" s="159"/>
      <c r="X2074" s="161" t="str">
        <f>IF(W2074="","",'Thông Tin Chung'!$L$3)</f>
        <v/>
      </c>
      <c r="Y2074" s="163" t="str">
        <f t="shared" ca="1" si="495"/>
        <v/>
      </c>
      <c r="Z2074" s="165"/>
      <c r="AA2074" s="155" t="str">
        <f ca="1">IF(C2074="","",IF(OR(D2074&lt;NgayBatDau,D2074&gt;NgayKetThuc),"Ngày tháng phải nằm trong kỳ báo cáo",IF(AND(G2074&lt;&gt;"",COUNTIF(D.2[Tên khách hàng],G2074)=0),"Tên KH chưa khai báo trong DSKH",IF(AND(H2074&lt;&gt;"",COUNTIF(D.1[Tên sản phẩm],H2074)=0),"SP này chưa khai báo trong DSSP",""))))</f>
        <v/>
      </c>
      <c r="AB2074" s="23" t="str">
        <f t="shared" ca="1" si="481"/>
        <v/>
      </c>
      <c r="AC2074" s="23" t="str">
        <f t="shared" ca="1" si="482"/>
        <v/>
      </c>
      <c r="AD2074" s="23" t="str">
        <f t="shared" ca="1" si="483"/>
        <v/>
      </c>
      <c r="AE2074" s="68" t="str">
        <f t="shared" ca="1" si="484"/>
        <v/>
      </c>
      <c r="AF2074" s="69" t="str">
        <f>IF(OR(H2074="",S2074=""),"",S2074-(SUM(L2074,M2074)*INDEX(D.1[Đơn giá],MATCH(H2074,D.1[Tên sản phẩm],0))))</f>
        <v/>
      </c>
      <c r="AG2074" s="90" t="str">
        <f t="shared" ca="1" si="485"/>
        <v/>
      </c>
      <c r="AH2074" s="90"/>
    </row>
    <row r="2075" spans="2:34" ht="27.75" customHeight="1" x14ac:dyDescent="0.2">
      <c r="B2075" s="154">
        <f t="shared" si="486"/>
        <v>2072</v>
      </c>
      <c r="C2075" s="155" t="str">
        <f t="shared" ca="1" si="487"/>
        <v/>
      </c>
      <c r="D2075" s="156" t="str">
        <f t="shared" ca="1" si="488"/>
        <v/>
      </c>
      <c r="E2075" s="157" t="str">
        <f t="shared" ca="1" si="489"/>
        <v/>
      </c>
      <c r="F2075" s="157"/>
      <c r="G2075" s="158" t="str">
        <f t="shared" ca="1" si="490"/>
        <v/>
      </c>
      <c r="H2075" s="159"/>
      <c r="I2075" s="160" t="str">
        <f>IF(H2075="","",INDEX(D.1[Quy cách],MATCH(H2075,D.1[Tên sản phẩm],0)))</f>
        <v/>
      </c>
      <c r="J2075" s="35" t="str">
        <f>IF(H2075="","",INDEX(D.1[ĐVT],MATCH(H2075,D.1[Tên sản phẩm],0)))</f>
        <v/>
      </c>
      <c r="K2075" s="163" t="str">
        <f>IF(H2075="","",INDEX(D.1[Đơn giá bán
(Tham khảo)],MATCH(H2075,D.1[Tên sản phẩm],0)))</f>
        <v/>
      </c>
      <c r="L2075" s="162"/>
      <c r="M2075" s="159"/>
      <c r="N2075" s="159"/>
      <c r="O2075" s="159"/>
      <c r="P2075" s="163" t="str">
        <f t="shared" si="491"/>
        <v/>
      </c>
      <c r="Q2075" s="164"/>
      <c r="R2075" s="162"/>
      <c r="S2075" s="163" t="str">
        <f t="shared" si="492"/>
        <v/>
      </c>
      <c r="T2075" s="164" t="str">
        <f t="shared" ca="1" si="493"/>
        <v/>
      </c>
      <c r="U2075" s="163" t="str">
        <f t="shared" si="494"/>
        <v/>
      </c>
      <c r="V2075" s="163" t="str">
        <f ca="1">IF(AND(C2075&lt;&gt;"",C2075&lt;&gt;OFFSET(C2075,1,0)),SUMIFS(B.2[Giá có thuế],B.2[Số ĐK],C2075),"")</f>
        <v/>
      </c>
      <c r="W2075" s="159"/>
      <c r="X2075" s="161" t="str">
        <f>IF(W2075="","",'Thông Tin Chung'!$L$3)</f>
        <v/>
      </c>
      <c r="Y2075" s="163" t="str">
        <f t="shared" ca="1" si="495"/>
        <v/>
      </c>
      <c r="Z2075" s="165"/>
      <c r="AA2075" s="155" t="str">
        <f ca="1">IF(C2075="","",IF(OR(D2075&lt;NgayBatDau,D2075&gt;NgayKetThuc),"Ngày tháng phải nằm trong kỳ báo cáo",IF(AND(G2075&lt;&gt;"",COUNTIF(D.2[Tên khách hàng],G2075)=0),"Tên KH chưa khai báo trong DSKH",IF(AND(H2075&lt;&gt;"",COUNTIF(D.1[Tên sản phẩm],H2075)=0),"SP này chưa khai báo trong DSSP",""))))</f>
        <v/>
      </c>
      <c r="AB2075" s="23" t="str">
        <f t="shared" ca="1" si="481"/>
        <v/>
      </c>
      <c r="AC2075" s="23" t="str">
        <f t="shared" ca="1" si="482"/>
        <v/>
      </c>
      <c r="AD2075" s="23" t="str">
        <f t="shared" ca="1" si="483"/>
        <v/>
      </c>
      <c r="AE2075" s="68" t="str">
        <f t="shared" ca="1" si="484"/>
        <v/>
      </c>
      <c r="AF2075" s="69" t="str">
        <f>IF(OR(H2075="",S2075=""),"",S2075-(SUM(L2075,M2075)*INDEX(D.1[Đơn giá],MATCH(H2075,D.1[Tên sản phẩm],0))))</f>
        <v/>
      </c>
      <c r="AG2075" s="90" t="str">
        <f t="shared" ca="1" si="485"/>
        <v/>
      </c>
      <c r="AH2075" s="90"/>
    </row>
    <row r="2076" spans="2:34" ht="27.75" customHeight="1" x14ac:dyDescent="0.2">
      <c r="B2076" s="154">
        <f t="shared" si="486"/>
        <v>2073</v>
      </c>
      <c r="C2076" s="155" t="str">
        <f t="shared" ca="1" si="487"/>
        <v/>
      </c>
      <c r="D2076" s="156" t="str">
        <f t="shared" ca="1" si="488"/>
        <v/>
      </c>
      <c r="E2076" s="157" t="str">
        <f t="shared" ca="1" si="489"/>
        <v/>
      </c>
      <c r="F2076" s="157"/>
      <c r="G2076" s="158" t="str">
        <f t="shared" ca="1" si="490"/>
        <v/>
      </c>
      <c r="H2076" s="159"/>
      <c r="I2076" s="160" t="str">
        <f>IF(H2076="","",INDEX(D.1[Quy cách],MATCH(H2076,D.1[Tên sản phẩm],0)))</f>
        <v/>
      </c>
      <c r="J2076" s="35" t="str">
        <f>IF(H2076="","",INDEX(D.1[ĐVT],MATCH(H2076,D.1[Tên sản phẩm],0)))</f>
        <v/>
      </c>
      <c r="K2076" s="163" t="str">
        <f>IF(H2076="","",INDEX(D.1[Đơn giá bán
(Tham khảo)],MATCH(H2076,D.1[Tên sản phẩm],0)))</f>
        <v/>
      </c>
      <c r="L2076" s="162"/>
      <c r="M2076" s="159"/>
      <c r="N2076" s="159"/>
      <c r="O2076" s="159"/>
      <c r="P2076" s="163" t="str">
        <f t="shared" si="491"/>
        <v/>
      </c>
      <c r="Q2076" s="164"/>
      <c r="R2076" s="162"/>
      <c r="S2076" s="163" t="str">
        <f t="shared" si="492"/>
        <v/>
      </c>
      <c r="T2076" s="164" t="str">
        <f t="shared" ca="1" si="493"/>
        <v/>
      </c>
      <c r="U2076" s="163" t="str">
        <f t="shared" si="494"/>
        <v/>
      </c>
      <c r="V2076" s="163" t="str">
        <f ca="1">IF(AND(C2076&lt;&gt;"",C2076&lt;&gt;OFFSET(C2076,1,0)),SUMIFS(B.2[Giá có thuế],B.2[Số ĐK],C2076),"")</f>
        <v/>
      </c>
      <c r="W2076" s="159"/>
      <c r="X2076" s="161" t="str">
        <f>IF(W2076="","",'Thông Tin Chung'!$L$3)</f>
        <v/>
      </c>
      <c r="Y2076" s="163" t="str">
        <f t="shared" ca="1" si="495"/>
        <v/>
      </c>
      <c r="Z2076" s="165"/>
      <c r="AA2076" s="155" t="str">
        <f ca="1">IF(C2076="","",IF(OR(D2076&lt;NgayBatDau,D2076&gt;NgayKetThuc),"Ngày tháng phải nằm trong kỳ báo cáo",IF(AND(G2076&lt;&gt;"",COUNTIF(D.2[Tên khách hàng],G2076)=0),"Tên KH chưa khai báo trong DSKH",IF(AND(H2076&lt;&gt;"",COUNTIF(D.1[Tên sản phẩm],H2076)=0),"SP này chưa khai báo trong DSSP",""))))</f>
        <v/>
      </c>
      <c r="AB2076" s="23" t="str">
        <f t="shared" ca="1" si="481"/>
        <v/>
      </c>
      <c r="AC2076" s="23" t="str">
        <f t="shared" ca="1" si="482"/>
        <v/>
      </c>
      <c r="AD2076" s="23" t="str">
        <f t="shared" ca="1" si="483"/>
        <v/>
      </c>
      <c r="AE2076" s="68" t="str">
        <f t="shared" ca="1" si="484"/>
        <v/>
      </c>
      <c r="AF2076" s="69" t="str">
        <f>IF(OR(H2076="",S2076=""),"",S2076-(SUM(L2076,M2076)*INDEX(D.1[Đơn giá],MATCH(H2076,D.1[Tên sản phẩm],0))))</f>
        <v/>
      </c>
      <c r="AG2076" s="90" t="str">
        <f t="shared" ca="1" si="485"/>
        <v/>
      </c>
      <c r="AH2076" s="90"/>
    </row>
    <row r="2077" spans="2:34" ht="27.75" customHeight="1" x14ac:dyDescent="0.2">
      <c r="B2077" s="154">
        <f t="shared" si="486"/>
        <v>2074</v>
      </c>
      <c r="C2077" s="155" t="str">
        <f t="shared" ca="1" si="487"/>
        <v/>
      </c>
      <c r="D2077" s="156" t="str">
        <f t="shared" ca="1" si="488"/>
        <v/>
      </c>
      <c r="E2077" s="157" t="str">
        <f t="shared" ca="1" si="489"/>
        <v/>
      </c>
      <c r="F2077" s="157"/>
      <c r="G2077" s="158" t="str">
        <f t="shared" ca="1" si="490"/>
        <v/>
      </c>
      <c r="H2077" s="159"/>
      <c r="I2077" s="160" t="str">
        <f>IF(H2077="","",INDEX(D.1[Quy cách],MATCH(H2077,D.1[Tên sản phẩm],0)))</f>
        <v/>
      </c>
      <c r="J2077" s="35" t="str">
        <f>IF(H2077="","",INDEX(D.1[ĐVT],MATCH(H2077,D.1[Tên sản phẩm],0)))</f>
        <v/>
      </c>
      <c r="K2077" s="163" t="str">
        <f>IF(H2077="","",INDEX(D.1[Đơn giá bán
(Tham khảo)],MATCH(H2077,D.1[Tên sản phẩm],0)))</f>
        <v/>
      </c>
      <c r="L2077" s="162"/>
      <c r="M2077" s="159"/>
      <c r="N2077" s="159"/>
      <c r="O2077" s="159"/>
      <c r="P2077" s="163" t="str">
        <f t="shared" si="491"/>
        <v/>
      </c>
      <c r="Q2077" s="164"/>
      <c r="R2077" s="162"/>
      <c r="S2077" s="163" t="str">
        <f t="shared" si="492"/>
        <v/>
      </c>
      <c r="T2077" s="164" t="str">
        <f t="shared" ca="1" si="493"/>
        <v/>
      </c>
      <c r="U2077" s="163" t="str">
        <f t="shared" si="494"/>
        <v/>
      </c>
      <c r="V2077" s="163" t="str">
        <f ca="1">IF(AND(C2077&lt;&gt;"",C2077&lt;&gt;OFFSET(C2077,1,0)),SUMIFS(B.2[Giá có thuế],B.2[Số ĐK],C2077),"")</f>
        <v/>
      </c>
      <c r="W2077" s="159"/>
      <c r="X2077" s="161" t="str">
        <f>IF(W2077="","",'Thông Tin Chung'!$L$3)</f>
        <v/>
      </c>
      <c r="Y2077" s="163" t="str">
        <f t="shared" ca="1" si="495"/>
        <v/>
      </c>
      <c r="Z2077" s="165"/>
      <c r="AA2077" s="155" t="str">
        <f ca="1">IF(C2077="","",IF(OR(D2077&lt;NgayBatDau,D2077&gt;NgayKetThuc),"Ngày tháng phải nằm trong kỳ báo cáo",IF(AND(G2077&lt;&gt;"",COUNTIF(D.2[Tên khách hàng],G2077)=0),"Tên KH chưa khai báo trong DSKH",IF(AND(H2077&lt;&gt;"",COUNTIF(D.1[Tên sản phẩm],H2077)=0),"SP này chưa khai báo trong DSSP",""))))</f>
        <v/>
      </c>
      <c r="AB2077" s="23" t="str">
        <f t="shared" ca="1" si="481"/>
        <v/>
      </c>
      <c r="AC2077" s="23" t="str">
        <f t="shared" ca="1" si="482"/>
        <v/>
      </c>
      <c r="AD2077" s="23" t="str">
        <f t="shared" ca="1" si="483"/>
        <v/>
      </c>
      <c r="AE2077" s="68" t="str">
        <f t="shared" ca="1" si="484"/>
        <v/>
      </c>
      <c r="AF2077" s="69" t="str">
        <f>IF(OR(H2077="",S2077=""),"",S2077-(SUM(L2077,M2077)*INDEX(D.1[Đơn giá],MATCH(H2077,D.1[Tên sản phẩm],0))))</f>
        <v/>
      </c>
      <c r="AG2077" s="90" t="str">
        <f t="shared" ca="1" si="485"/>
        <v/>
      </c>
      <c r="AH2077" s="90"/>
    </row>
    <row r="2078" spans="2:34" ht="27.75" customHeight="1" x14ac:dyDescent="0.2">
      <c r="B2078" s="154">
        <f t="shared" si="486"/>
        <v>2075</v>
      </c>
      <c r="C2078" s="155" t="str">
        <f t="shared" ca="1" si="487"/>
        <v/>
      </c>
      <c r="D2078" s="156" t="str">
        <f t="shared" ca="1" si="488"/>
        <v/>
      </c>
      <c r="E2078" s="157" t="str">
        <f t="shared" ca="1" si="489"/>
        <v/>
      </c>
      <c r="F2078" s="157"/>
      <c r="G2078" s="158" t="str">
        <f t="shared" ca="1" si="490"/>
        <v/>
      </c>
      <c r="H2078" s="159"/>
      <c r="I2078" s="160" t="str">
        <f>IF(H2078="","",INDEX(D.1[Quy cách],MATCH(H2078,D.1[Tên sản phẩm],0)))</f>
        <v/>
      </c>
      <c r="J2078" s="35" t="str">
        <f>IF(H2078="","",INDEX(D.1[ĐVT],MATCH(H2078,D.1[Tên sản phẩm],0)))</f>
        <v/>
      </c>
      <c r="K2078" s="163" t="str">
        <f>IF(H2078="","",INDEX(D.1[Đơn giá bán
(Tham khảo)],MATCH(H2078,D.1[Tên sản phẩm],0)))</f>
        <v/>
      </c>
      <c r="L2078" s="162"/>
      <c r="M2078" s="159"/>
      <c r="N2078" s="159"/>
      <c r="O2078" s="159"/>
      <c r="P2078" s="163" t="str">
        <f t="shared" si="491"/>
        <v/>
      </c>
      <c r="Q2078" s="164"/>
      <c r="R2078" s="162"/>
      <c r="S2078" s="163" t="str">
        <f t="shared" si="492"/>
        <v/>
      </c>
      <c r="T2078" s="164" t="str">
        <f t="shared" ca="1" si="493"/>
        <v/>
      </c>
      <c r="U2078" s="163" t="str">
        <f t="shared" si="494"/>
        <v/>
      </c>
      <c r="V2078" s="163" t="str">
        <f ca="1">IF(AND(C2078&lt;&gt;"",C2078&lt;&gt;OFFSET(C2078,1,0)),SUMIFS(B.2[Giá có thuế],B.2[Số ĐK],C2078),"")</f>
        <v/>
      </c>
      <c r="W2078" s="159"/>
      <c r="X2078" s="161" t="str">
        <f>IF(W2078="","",'Thông Tin Chung'!$L$3)</f>
        <v/>
      </c>
      <c r="Y2078" s="163" t="str">
        <f t="shared" ca="1" si="495"/>
        <v/>
      </c>
      <c r="Z2078" s="165"/>
      <c r="AA2078" s="155" t="str">
        <f ca="1">IF(C2078="","",IF(OR(D2078&lt;NgayBatDau,D2078&gt;NgayKetThuc),"Ngày tháng phải nằm trong kỳ báo cáo",IF(AND(G2078&lt;&gt;"",COUNTIF(D.2[Tên khách hàng],G2078)=0),"Tên KH chưa khai báo trong DSKH",IF(AND(H2078&lt;&gt;"",COUNTIF(D.1[Tên sản phẩm],H2078)=0),"SP này chưa khai báo trong DSSP",""))))</f>
        <v/>
      </c>
      <c r="AB2078" s="23" t="str">
        <f t="shared" ca="1" si="481"/>
        <v/>
      </c>
      <c r="AC2078" s="23" t="str">
        <f t="shared" ca="1" si="482"/>
        <v/>
      </c>
      <c r="AD2078" s="23" t="str">
        <f t="shared" ca="1" si="483"/>
        <v/>
      </c>
      <c r="AE2078" s="68" t="str">
        <f t="shared" ca="1" si="484"/>
        <v/>
      </c>
      <c r="AF2078" s="69" t="str">
        <f>IF(OR(H2078="",S2078=""),"",S2078-(SUM(L2078,M2078)*INDEX(D.1[Đơn giá],MATCH(H2078,D.1[Tên sản phẩm],0))))</f>
        <v/>
      </c>
      <c r="AG2078" s="90" t="str">
        <f t="shared" ca="1" si="485"/>
        <v/>
      </c>
      <c r="AH2078" s="90"/>
    </row>
    <row r="2079" spans="2:34" ht="27.75" customHeight="1" x14ac:dyDescent="0.2">
      <c r="B2079" s="154">
        <f t="shared" si="486"/>
        <v>2076</v>
      </c>
      <c r="C2079" s="155" t="str">
        <f t="shared" ca="1" si="487"/>
        <v/>
      </c>
      <c r="D2079" s="156" t="str">
        <f t="shared" ca="1" si="488"/>
        <v/>
      </c>
      <c r="E2079" s="157" t="str">
        <f t="shared" ca="1" si="489"/>
        <v/>
      </c>
      <c r="F2079" s="157"/>
      <c r="G2079" s="158" t="str">
        <f t="shared" ca="1" si="490"/>
        <v/>
      </c>
      <c r="H2079" s="159"/>
      <c r="I2079" s="160" t="str">
        <f>IF(H2079="","",INDEX(D.1[Quy cách],MATCH(H2079,D.1[Tên sản phẩm],0)))</f>
        <v/>
      </c>
      <c r="J2079" s="35" t="str">
        <f>IF(H2079="","",INDEX(D.1[ĐVT],MATCH(H2079,D.1[Tên sản phẩm],0)))</f>
        <v/>
      </c>
      <c r="K2079" s="163" t="str">
        <f>IF(H2079="","",INDEX(D.1[Đơn giá bán
(Tham khảo)],MATCH(H2079,D.1[Tên sản phẩm],0)))</f>
        <v/>
      </c>
      <c r="L2079" s="162"/>
      <c r="M2079" s="159"/>
      <c r="N2079" s="159"/>
      <c r="O2079" s="159"/>
      <c r="P2079" s="163" t="str">
        <f t="shared" si="491"/>
        <v/>
      </c>
      <c r="Q2079" s="164"/>
      <c r="R2079" s="162"/>
      <c r="S2079" s="163" t="str">
        <f t="shared" si="492"/>
        <v/>
      </c>
      <c r="T2079" s="164" t="str">
        <f t="shared" ca="1" si="493"/>
        <v/>
      </c>
      <c r="U2079" s="163" t="str">
        <f t="shared" si="494"/>
        <v/>
      </c>
      <c r="V2079" s="163" t="str">
        <f ca="1">IF(AND(C2079&lt;&gt;"",C2079&lt;&gt;OFFSET(C2079,1,0)),SUMIFS(B.2[Giá có thuế],B.2[Số ĐK],C2079),"")</f>
        <v/>
      </c>
      <c r="W2079" s="159"/>
      <c r="X2079" s="161" t="str">
        <f>IF(W2079="","",'Thông Tin Chung'!$L$3)</f>
        <v/>
      </c>
      <c r="Y2079" s="163" t="str">
        <f t="shared" ca="1" si="495"/>
        <v/>
      </c>
      <c r="Z2079" s="165"/>
      <c r="AA2079" s="155" t="str">
        <f ca="1">IF(C2079="","",IF(OR(D2079&lt;NgayBatDau,D2079&gt;NgayKetThuc),"Ngày tháng phải nằm trong kỳ báo cáo",IF(AND(G2079&lt;&gt;"",COUNTIF(D.2[Tên khách hàng],G2079)=0),"Tên KH chưa khai báo trong DSKH",IF(AND(H2079&lt;&gt;"",COUNTIF(D.1[Tên sản phẩm],H2079)=0),"SP này chưa khai báo trong DSSP",""))))</f>
        <v/>
      </c>
      <c r="AB2079" s="23" t="str">
        <f t="shared" ca="1" si="481"/>
        <v/>
      </c>
      <c r="AC2079" s="23" t="str">
        <f t="shared" ca="1" si="482"/>
        <v/>
      </c>
      <c r="AD2079" s="23" t="str">
        <f t="shared" ca="1" si="483"/>
        <v/>
      </c>
      <c r="AE2079" s="68" t="str">
        <f t="shared" ca="1" si="484"/>
        <v/>
      </c>
      <c r="AF2079" s="69" t="str">
        <f>IF(OR(H2079="",S2079=""),"",S2079-(SUM(L2079,M2079)*INDEX(D.1[Đơn giá],MATCH(H2079,D.1[Tên sản phẩm],0))))</f>
        <v/>
      </c>
      <c r="AG2079" s="90" t="str">
        <f t="shared" ca="1" si="485"/>
        <v/>
      </c>
      <c r="AH2079" s="90"/>
    </row>
    <row r="2080" spans="2:34" ht="27.75" customHeight="1" x14ac:dyDescent="0.2">
      <c r="B2080" s="154">
        <f t="shared" si="486"/>
        <v>2077</v>
      </c>
      <c r="C2080" s="155" t="str">
        <f t="shared" ca="1" si="487"/>
        <v/>
      </c>
      <c r="D2080" s="156" t="str">
        <f t="shared" ca="1" si="488"/>
        <v/>
      </c>
      <c r="E2080" s="157" t="str">
        <f t="shared" ca="1" si="489"/>
        <v/>
      </c>
      <c r="F2080" s="157"/>
      <c r="G2080" s="158" t="str">
        <f t="shared" ca="1" si="490"/>
        <v/>
      </c>
      <c r="H2080" s="159"/>
      <c r="I2080" s="160" t="str">
        <f>IF(H2080="","",INDEX(D.1[Quy cách],MATCH(H2080,D.1[Tên sản phẩm],0)))</f>
        <v/>
      </c>
      <c r="J2080" s="35" t="str">
        <f>IF(H2080="","",INDEX(D.1[ĐVT],MATCH(H2080,D.1[Tên sản phẩm],0)))</f>
        <v/>
      </c>
      <c r="K2080" s="163" t="str">
        <f>IF(H2080="","",INDEX(D.1[Đơn giá bán
(Tham khảo)],MATCH(H2080,D.1[Tên sản phẩm],0)))</f>
        <v/>
      </c>
      <c r="L2080" s="162"/>
      <c r="M2080" s="159"/>
      <c r="N2080" s="159"/>
      <c r="O2080" s="159"/>
      <c r="P2080" s="163" t="str">
        <f t="shared" si="491"/>
        <v/>
      </c>
      <c r="Q2080" s="164"/>
      <c r="R2080" s="162"/>
      <c r="S2080" s="163" t="str">
        <f t="shared" si="492"/>
        <v/>
      </c>
      <c r="T2080" s="164" t="str">
        <f t="shared" ca="1" si="493"/>
        <v/>
      </c>
      <c r="U2080" s="163" t="str">
        <f t="shared" si="494"/>
        <v/>
      </c>
      <c r="V2080" s="163" t="str">
        <f ca="1">IF(AND(C2080&lt;&gt;"",C2080&lt;&gt;OFFSET(C2080,1,0)),SUMIFS(B.2[Giá có thuế],B.2[Số ĐK],C2080),"")</f>
        <v/>
      </c>
      <c r="W2080" s="159"/>
      <c r="X2080" s="161" t="str">
        <f>IF(W2080="","",'Thông Tin Chung'!$L$3)</f>
        <v/>
      </c>
      <c r="Y2080" s="163" t="str">
        <f t="shared" ca="1" si="495"/>
        <v/>
      </c>
      <c r="Z2080" s="165"/>
      <c r="AA2080" s="155" t="str">
        <f ca="1">IF(C2080="","",IF(OR(D2080&lt;NgayBatDau,D2080&gt;NgayKetThuc),"Ngày tháng phải nằm trong kỳ báo cáo",IF(AND(G2080&lt;&gt;"",COUNTIF(D.2[Tên khách hàng],G2080)=0),"Tên KH chưa khai báo trong DSKH",IF(AND(H2080&lt;&gt;"",COUNTIF(D.1[Tên sản phẩm],H2080)=0),"SP này chưa khai báo trong DSSP",""))))</f>
        <v/>
      </c>
      <c r="AB2080" s="23" t="str">
        <f t="shared" ca="1" si="481"/>
        <v/>
      </c>
      <c r="AC2080" s="23" t="str">
        <f t="shared" ca="1" si="482"/>
        <v/>
      </c>
      <c r="AD2080" s="23" t="str">
        <f t="shared" ca="1" si="483"/>
        <v/>
      </c>
      <c r="AE2080" s="68" t="str">
        <f t="shared" ca="1" si="484"/>
        <v/>
      </c>
      <c r="AF2080" s="69" t="str">
        <f>IF(OR(H2080="",S2080=""),"",S2080-(SUM(L2080,M2080)*INDEX(D.1[Đơn giá],MATCH(H2080,D.1[Tên sản phẩm],0))))</f>
        <v/>
      </c>
      <c r="AG2080" s="90" t="str">
        <f t="shared" ca="1" si="485"/>
        <v/>
      </c>
      <c r="AH2080" s="90"/>
    </row>
    <row r="2081" spans="2:34" ht="27.75" customHeight="1" x14ac:dyDescent="0.2">
      <c r="B2081" s="154">
        <f t="shared" si="486"/>
        <v>2078</v>
      </c>
      <c r="C2081" s="155" t="str">
        <f t="shared" ca="1" si="487"/>
        <v/>
      </c>
      <c r="D2081" s="156" t="str">
        <f t="shared" ca="1" si="488"/>
        <v/>
      </c>
      <c r="E2081" s="157" t="str">
        <f t="shared" ca="1" si="489"/>
        <v/>
      </c>
      <c r="F2081" s="157"/>
      <c r="G2081" s="158" t="str">
        <f t="shared" ca="1" si="490"/>
        <v/>
      </c>
      <c r="H2081" s="159"/>
      <c r="I2081" s="160" t="str">
        <f>IF(H2081="","",INDEX(D.1[Quy cách],MATCH(H2081,D.1[Tên sản phẩm],0)))</f>
        <v/>
      </c>
      <c r="J2081" s="35" t="str">
        <f>IF(H2081="","",INDEX(D.1[ĐVT],MATCH(H2081,D.1[Tên sản phẩm],0)))</f>
        <v/>
      </c>
      <c r="K2081" s="163" t="str">
        <f>IF(H2081="","",INDEX(D.1[Đơn giá bán
(Tham khảo)],MATCH(H2081,D.1[Tên sản phẩm],0)))</f>
        <v/>
      </c>
      <c r="L2081" s="162"/>
      <c r="M2081" s="159"/>
      <c r="N2081" s="159"/>
      <c r="O2081" s="159"/>
      <c r="P2081" s="163" t="str">
        <f t="shared" si="491"/>
        <v/>
      </c>
      <c r="Q2081" s="164"/>
      <c r="R2081" s="162"/>
      <c r="S2081" s="163" t="str">
        <f t="shared" si="492"/>
        <v/>
      </c>
      <c r="T2081" s="164" t="str">
        <f t="shared" ca="1" si="493"/>
        <v/>
      </c>
      <c r="U2081" s="163" t="str">
        <f t="shared" si="494"/>
        <v/>
      </c>
      <c r="V2081" s="163" t="str">
        <f ca="1">IF(AND(C2081&lt;&gt;"",C2081&lt;&gt;OFFSET(C2081,1,0)),SUMIFS(B.2[Giá có thuế],B.2[Số ĐK],C2081),"")</f>
        <v/>
      </c>
      <c r="W2081" s="159"/>
      <c r="X2081" s="161" t="str">
        <f>IF(W2081="","",'Thông Tin Chung'!$L$3)</f>
        <v/>
      </c>
      <c r="Y2081" s="163" t="str">
        <f t="shared" ca="1" si="495"/>
        <v/>
      </c>
      <c r="Z2081" s="165"/>
      <c r="AA2081" s="155" t="str">
        <f ca="1">IF(C2081="","",IF(OR(D2081&lt;NgayBatDau,D2081&gt;NgayKetThuc),"Ngày tháng phải nằm trong kỳ báo cáo",IF(AND(G2081&lt;&gt;"",COUNTIF(D.2[Tên khách hàng],G2081)=0),"Tên KH chưa khai báo trong DSKH",IF(AND(H2081&lt;&gt;"",COUNTIF(D.1[Tên sản phẩm],H2081)=0),"SP này chưa khai báo trong DSSP",""))))</f>
        <v/>
      </c>
      <c r="AB2081" s="23" t="str">
        <f t="shared" ca="1" si="481"/>
        <v/>
      </c>
      <c r="AC2081" s="23" t="str">
        <f t="shared" ca="1" si="482"/>
        <v/>
      </c>
      <c r="AD2081" s="23" t="str">
        <f t="shared" ca="1" si="483"/>
        <v/>
      </c>
      <c r="AE2081" s="68" t="str">
        <f t="shared" ca="1" si="484"/>
        <v/>
      </c>
      <c r="AF2081" s="69" t="str">
        <f>IF(OR(H2081="",S2081=""),"",S2081-(SUM(L2081,M2081)*INDEX(D.1[Đơn giá],MATCH(H2081,D.1[Tên sản phẩm],0))))</f>
        <v/>
      </c>
      <c r="AG2081" s="90" t="str">
        <f t="shared" ca="1" si="485"/>
        <v/>
      </c>
      <c r="AH2081" s="90"/>
    </row>
    <row r="2082" spans="2:34" ht="27.75" customHeight="1" x14ac:dyDescent="0.2">
      <c r="B2082" s="154">
        <f t="shared" si="486"/>
        <v>2079</v>
      </c>
      <c r="C2082" s="155" t="str">
        <f t="shared" ca="1" si="487"/>
        <v/>
      </c>
      <c r="D2082" s="156" t="str">
        <f t="shared" ca="1" si="488"/>
        <v/>
      </c>
      <c r="E2082" s="157" t="str">
        <f t="shared" ca="1" si="489"/>
        <v/>
      </c>
      <c r="F2082" s="157"/>
      <c r="G2082" s="158" t="str">
        <f t="shared" ca="1" si="490"/>
        <v/>
      </c>
      <c r="H2082" s="159"/>
      <c r="I2082" s="160" t="str">
        <f>IF(H2082="","",INDEX(D.1[Quy cách],MATCH(H2082,D.1[Tên sản phẩm],0)))</f>
        <v/>
      </c>
      <c r="J2082" s="35" t="str">
        <f>IF(H2082="","",INDEX(D.1[ĐVT],MATCH(H2082,D.1[Tên sản phẩm],0)))</f>
        <v/>
      </c>
      <c r="K2082" s="163" t="str">
        <f>IF(H2082="","",INDEX(D.1[Đơn giá bán
(Tham khảo)],MATCH(H2082,D.1[Tên sản phẩm],0)))</f>
        <v/>
      </c>
      <c r="L2082" s="162"/>
      <c r="M2082" s="159"/>
      <c r="N2082" s="159"/>
      <c r="O2082" s="159"/>
      <c r="P2082" s="163" t="str">
        <f t="shared" si="491"/>
        <v/>
      </c>
      <c r="Q2082" s="164"/>
      <c r="R2082" s="162"/>
      <c r="S2082" s="163" t="str">
        <f t="shared" si="492"/>
        <v/>
      </c>
      <c r="T2082" s="164" t="str">
        <f t="shared" ca="1" si="493"/>
        <v/>
      </c>
      <c r="U2082" s="163" t="str">
        <f t="shared" si="494"/>
        <v/>
      </c>
      <c r="V2082" s="163" t="str">
        <f ca="1">IF(AND(C2082&lt;&gt;"",C2082&lt;&gt;OFFSET(C2082,1,0)),SUMIFS(B.2[Giá có thuế],B.2[Số ĐK],C2082),"")</f>
        <v/>
      </c>
      <c r="W2082" s="159"/>
      <c r="X2082" s="161" t="str">
        <f>IF(W2082="","",'Thông Tin Chung'!$L$3)</f>
        <v/>
      </c>
      <c r="Y2082" s="163" t="str">
        <f t="shared" ca="1" si="495"/>
        <v/>
      </c>
      <c r="Z2082" s="165"/>
      <c r="AA2082" s="155" t="str">
        <f ca="1">IF(C2082="","",IF(OR(D2082&lt;NgayBatDau,D2082&gt;NgayKetThuc),"Ngày tháng phải nằm trong kỳ báo cáo",IF(AND(G2082&lt;&gt;"",COUNTIF(D.2[Tên khách hàng],G2082)=0),"Tên KH chưa khai báo trong DSKH",IF(AND(H2082&lt;&gt;"",COUNTIF(D.1[Tên sản phẩm],H2082)=0),"SP này chưa khai báo trong DSSP",""))))</f>
        <v/>
      </c>
      <c r="AB2082" s="23" t="str">
        <f t="shared" ca="1" si="481"/>
        <v/>
      </c>
      <c r="AC2082" s="23" t="str">
        <f t="shared" ca="1" si="482"/>
        <v/>
      </c>
      <c r="AD2082" s="23" t="str">
        <f t="shared" ca="1" si="483"/>
        <v/>
      </c>
      <c r="AE2082" s="68" t="str">
        <f t="shared" ca="1" si="484"/>
        <v/>
      </c>
      <c r="AF2082" s="69" t="str">
        <f>IF(OR(H2082="",S2082=""),"",S2082-(SUM(L2082,M2082)*INDEX(D.1[Đơn giá],MATCH(H2082,D.1[Tên sản phẩm],0))))</f>
        <v/>
      </c>
      <c r="AG2082" s="90" t="str">
        <f t="shared" ca="1" si="485"/>
        <v/>
      </c>
      <c r="AH2082" s="90"/>
    </row>
    <row r="2083" spans="2:34" ht="27.75" customHeight="1" x14ac:dyDescent="0.2">
      <c r="B2083" s="154">
        <f t="shared" si="486"/>
        <v>2080</v>
      </c>
      <c r="C2083" s="155" t="str">
        <f t="shared" ca="1" si="487"/>
        <v/>
      </c>
      <c r="D2083" s="156" t="str">
        <f t="shared" ca="1" si="488"/>
        <v/>
      </c>
      <c r="E2083" s="157" t="str">
        <f t="shared" ca="1" si="489"/>
        <v/>
      </c>
      <c r="F2083" s="157"/>
      <c r="G2083" s="158" t="str">
        <f t="shared" ca="1" si="490"/>
        <v/>
      </c>
      <c r="H2083" s="159"/>
      <c r="I2083" s="160" t="str">
        <f>IF(H2083="","",INDEX(D.1[Quy cách],MATCH(H2083,D.1[Tên sản phẩm],0)))</f>
        <v/>
      </c>
      <c r="J2083" s="35" t="str">
        <f>IF(H2083="","",INDEX(D.1[ĐVT],MATCH(H2083,D.1[Tên sản phẩm],0)))</f>
        <v/>
      </c>
      <c r="K2083" s="163" t="str">
        <f>IF(H2083="","",INDEX(D.1[Đơn giá bán
(Tham khảo)],MATCH(H2083,D.1[Tên sản phẩm],0)))</f>
        <v/>
      </c>
      <c r="L2083" s="162"/>
      <c r="M2083" s="159"/>
      <c r="N2083" s="159"/>
      <c r="O2083" s="159"/>
      <c r="P2083" s="163" t="str">
        <f t="shared" si="491"/>
        <v/>
      </c>
      <c r="Q2083" s="164"/>
      <c r="R2083" s="162"/>
      <c r="S2083" s="163" t="str">
        <f t="shared" si="492"/>
        <v/>
      </c>
      <c r="T2083" s="164" t="str">
        <f t="shared" ca="1" si="493"/>
        <v/>
      </c>
      <c r="U2083" s="163" t="str">
        <f t="shared" si="494"/>
        <v/>
      </c>
      <c r="V2083" s="163" t="str">
        <f ca="1">IF(AND(C2083&lt;&gt;"",C2083&lt;&gt;OFFSET(C2083,1,0)),SUMIFS(B.2[Giá có thuế],B.2[Số ĐK],C2083),"")</f>
        <v/>
      </c>
      <c r="W2083" s="159"/>
      <c r="X2083" s="161" t="str">
        <f>IF(W2083="","",'Thông Tin Chung'!$L$3)</f>
        <v/>
      </c>
      <c r="Y2083" s="163" t="str">
        <f t="shared" ca="1" si="495"/>
        <v/>
      </c>
      <c r="Z2083" s="165"/>
      <c r="AA2083" s="155" t="str">
        <f ca="1">IF(C2083="","",IF(OR(D2083&lt;NgayBatDau,D2083&gt;NgayKetThuc),"Ngày tháng phải nằm trong kỳ báo cáo",IF(AND(G2083&lt;&gt;"",COUNTIF(D.2[Tên khách hàng],G2083)=0),"Tên KH chưa khai báo trong DSKH",IF(AND(H2083&lt;&gt;"",COUNTIF(D.1[Tên sản phẩm],H2083)=0),"SP này chưa khai báo trong DSSP",""))))</f>
        <v/>
      </c>
      <c r="AB2083" s="23" t="str">
        <f t="shared" ca="1" si="481"/>
        <v/>
      </c>
      <c r="AC2083" s="23" t="str">
        <f t="shared" ca="1" si="482"/>
        <v/>
      </c>
      <c r="AD2083" s="23" t="str">
        <f t="shared" ca="1" si="483"/>
        <v/>
      </c>
      <c r="AE2083" s="68" t="str">
        <f t="shared" ca="1" si="484"/>
        <v/>
      </c>
      <c r="AF2083" s="69" t="str">
        <f>IF(OR(H2083="",S2083=""),"",S2083-(SUM(L2083,M2083)*INDEX(D.1[Đơn giá],MATCH(H2083,D.1[Tên sản phẩm],0))))</f>
        <v/>
      </c>
      <c r="AG2083" s="90" t="str">
        <f t="shared" ca="1" si="485"/>
        <v/>
      </c>
      <c r="AH2083" s="90"/>
    </row>
    <row r="2084" spans="2:34" ht="27.75" customHeight="1" x14ac:dyDescent="0.2">
      <c r="B2084" s="154">
        <f t="shared" si="486"/>
        <v>2081</v>
      </c>
      <c r="C2084" s="155" t="str">
        <f t="shared" ca="1" si="487"/>
        <v/>
      </c>
      <c r="D2084" s="156" t="str">
        <f t="shared" ca="1" si="488"/>
        <v/>
      </c>
      <c r="E2084" s="157" t="str">
        <f t="shared" ca="1" si="489"/>
        <v/>
      </c>
      <c r="F2084" s="157"/>
      <c r="G2084" s="158" t="str">
        <f t="shared" ca="1" si="490"/>
        <v/>
      </c>
      <c r="H2084" s="159"/>
      <c r="I2084" s="160" t="str">
        <f>IF(H2084="","",INDEX(D.1[Quy cách],MATCH(H2084,D.1[Tên sản phẩm],0)))</f>
        <v/>
      </c>
      <c r="J2084" s="35" t="str">
        <f>IF(H2084="","",INDEX(D.1[ĐVT],MATCH(H2084,D.1[Tên sản phẩm],0)))</f>
        <v/>
      </c>
      <c r="K2084" s="163" t="str">
        <f>IF(H2084="","",INDEX(D.1[Đơn giá bán
(Tham khảo)],MATCH(H2084,D.1[Tên sản phẩm],0)))</f>
        <v/>
      </c>
      <c r="L2084" s="162"/>
      <c r="M2084" s="159"/>
      <c r="N2084" s="159"/>
      <c r="O2084" s="159"/>
      <c r="P2084" s="163" t="str">
        <f t="shared" si="491"/>
        <v/>
      </c>
      <c r="Q2084" s="164"/>
      <c r="R2084" s="162"/>
      <c r="S2084" s="163" t="str">
        <f t="shared" si="492"/>
        <v/>
      </c>
      <c r="T2084" s="164" t="str">
        <f t="shared" ca="1" si="493"/>
        <v/>
      </c>
      <c r="U2084" s="163" t="str">
        <f t="shared" si="494"/>
        <v/>
      </c>
      <c r="V2084" s="163" t="str">
        <f ca="1">IF(AND(C2084&lt;&gt;"",C2084&lt;&gt;OFFSET(C2084,1,0)),SUMIFS(B.2[Giá có thuế],B.2[Số ĐK],C2084),"")</f>
        <v/>
      </c>
      <c r="W2084" s="159"/>
      <c r="X2084" s="161" t="str">
        <f>IF(W2084="","",'Thông Tin Chung'!$L$3)</f>
        <v/>
      </c>
      <c r="Y2084" s="163" t="str">
        <f t="shared" ca="1" si="495"/>
        <v/>
      </c>
      <c r="Z2084" s="165"/>
      <c r="AA2084" s="155" t="str">
        <f ca="1">IF(C2084="","",IF(OR(D2084&lt;NgayBatDau,D2084&gt;NgayKetThuc),"Ngày tháng phải nằm trong kỳ báo cáo",IF(AND(G2084&lt;&gt;"",COUNTIF(D.2[Tên khách hàng],G2084)=0),"Tên KH chưa khai báo trong DSKH",IF(AND(H2084&lt;&gt;"",COUNTIF(D.1[Tên sản phẩm],H2084)=0),"SP này chưa khai báo trong DSSP",""))))</f>
        <v/>
      </c>
      <c r="AB2084" s="23" t="str">
        <f t="shared" ca="1" si="481"/>
        <v/>
      </c>
      <c r="AC2084" s="23" t="str">
        <f t="shared" ca="1" si="482"/>
        <v/>
      </c>
      <c r="AD2084" s="23" t="str">
        <f t="shared" ca="1" si="483"/>
        <v/>
      </c>
      <c r="AE2084" s="68" t="str">
        <f t="shared" ca="1" si="484"/>
        <v/>
      </c>
      <c r="AF2084" s="69" t="str">
        <f>IF(OR(H2084="",S2084=""),"",S2084-(SUM(L2084,M2084)*INDEX(D.1[Đơn giá],MATCH(H2084,D.1[Tên sản phẩm],0))))</f>
        <v/>
      </c>
      <c r="AG2084" s="90" t="str">
        <f t="shared" ca="1" si="485"/>
        <v/>
      </c>
      <c r="AH2084" s="90"/>
    </row>
    <row r="2085" spans="2:34" ht="27.75" customHeight="1" x14ac:dyDescent="0.2">
      <c r="B2085" s="154">
        <f t="shared" si="486"/>
        <v>2082</v>
      </c>
      <c r="C2085" s="155" t="str">
        <f t="shared" ca="1" si="487"/>
        <v/>
      </c>
      <c r="D2085" s="156" t="str">
        <f t="shared" ca="1" si="488"/>
        <v/>
      </c>
      <c r="E2085" s="157" t="str">
        <f t="shared" ca="1" si="489"/>
        <v/>
      </c>
      <c r="F2085" s="157"/>
      <c r="G2085" s="158" t="str">
        <f t="shared" ca="1" si="490"/>
        <v/>
      </c>
      <c r="H2085" s="159"/>
      <c r="I2085" s="160" t="str">
        <f>IF(H2085="","",INDEX(D.1[Quy cách],MATCH(H2085,D.1[Tên sản phẩm],0)))</f>
        <v/>
      </c>
      <c r="J2085" s="35" t="str">
        <f>IF(H2085="","",INDEX(D.1[ĐVT],MATCH(H2085,D.1[Tên sản phẩm],0)))</f>
        <v/>
      </c>
      <c r="K2085" s="163" t="str">
        <f>IF(H2085="","",INDEX(D.1[Đơn giá bán
(Tham khảo)],MATCH(H2085,D.1[Tên sản phẩm],0)))</f>
        <v/>
      </c>
      <c r="L2085" s="162"/>
      <c r="M2085" s="159"/>
      <c r="N2085" s="159"/>
      <c r="O2085" s="159"/>
      <c r="P2085" s="163" t="str">
        <f t="shared" si="491"/>
        <v/>
      </c>
      <c r="Q2085" s="164"/>
      <c r="R2085" s="162"/>
      <c r="S2085" s="163" t="str">
        <f t="shared" si="492"/>
        <v/>
      </c>
      <c r="T2085" s="164" t="str">
        <f t="shared" ca="1" si="493"/>
        <v/>
      </c>
      <c r="U2085" s="163" t="str">
        <f t="shared" si="494"/>
        <v/>
      </c>
      <c r="V2085" s="163" t="str">
        <f ca="1">IF(AND(C2085&lt;&gt;"",C2085&lt;&gt;OFFSET(C2085,1,0)),SUMIFS(B.2[Giá có thuế],B.2[Số ĐK],C2085),"")</f>
        <v/>
      </c>
      <c r="W2085" s="159"/>
      <c r="X2085" s="161" t="str">
        <f>IF(W2085="","",'Thông Tin Chung'!$L$3)</f>
        <v/>
      </c>
      <c r="Y2085" s="163" t="str">
        <f t="shared" ca="1" si="495"/>
        <v/>
      </c>
      <c r="Z2085" s="165"/>
      <c r="AA2085" s="155" t="str">
        <f ca="1">IF(C2085="","",IF(OR(D2085&lt;NgayBatDau,D2085&gt;NgayKetThuc),"Ngày tháng phải nằm trong kỳ báo cáo",IF(AND(G2085&lt;&gt;"",COUNTIF(D.2[Tên khách hàng],G2085)=0),"Tên KH chưa khai báo trong DSKH",IF(AND(H2085&lt;&gt;"",COUNTIF(D.1[Tên sản phẩm],H2085)=0),"SP này chưa khai báo trong DSSP",""))))</f>
        <v/>
      </c>
      <c r="AB2085" s="23" t="str">
        <f t="shared" ca="1" si="481"/>
        <v/>
      </c>
      <c r="AC2085" s="23" t="str">
        <f t="shared" ca="1" si="482"/>
        <v/>
      </c>
      <c r="AD2085" s="23" t="str">
        <f t="shared" ca="1" si="483"/>
        <v/>
      </c>
      <c r="AE2085" s="68" t="str">
        <f t="shared" ca="1" si="484"/>
        <v/>
      </c>
      <c r="AF2085" s="69" t="str">
        <f>IF(OR(H2085="",S2085=""),"",S2085-(SUM(L2085,M2085)*INDEX(D.1[Đơn giá],MATCH(H2085,D.1[Tên sản phẩm],0))))</f>
        <v/>
      </c>
      <c r="AG2085" s="90" t="str">
        <f t="shared" ca="1" si="485"/>
        <v/>
      </c>
      <c r="AH2085" s="90"/>
    </row>
    <row r="2086" spans="2:34" ht="27.75" customHeight="1" x14ac:dyDescent="0.2">
      <c r="B2086" s="154">
        <f t="shared" si="486"/>
        <v>2083</v>
      </c>
      <c r="C2086" s="155" t="str">
        <f t="shared" ca="1" si="487"/>
        <v/>
      </c>
      <c r="D2086" s="156" t="str">
        <f t="shared" ca="1" si="488"/>
        <v/>
      </c>
      <c r="E2086" s="157" t="str">
        <f t="shared" ca="1" si="489"/>
        <v/>
      </c>
      <c r="F2086" s="157"/>
      <c r="G2086" s="158" t="str">
        <f t="shared" ca="1" si="490"/>
        <v/>
      </c>
      <c r="H2086" s="159"/>
      <c r="I2086" s="160" t="str">
        <f>IF(H2086="","",INDEX(D.1[Quy cách],MATCH(H2086,D.1[Tên sản phẩm],0)))</f>
        <v/>
      </c>
      <c r="J2086" s="35" t="str">
        <f>IF(H2086="","",INDEX(D.1[ĐVT],MATCH(H2086,D.1[Tên sản phẩm],0)))</f>
        <v/>
      </c>
      <c r="K2086" s="163" t="str">
        <f>IF(H2086="","",INDEX(D.1[Đơn giá bán
(Tham khảo)],MATCH(H2086,D.1[Tên sản phẩm],0)))</f>
        <v/>
      </c>
      <c r="L2086" s="162"/>
      <c r="M2086" s="159"/>
      <c r="N2086" s="159"/>
      <c r="O2086" s="159"/>
      <c r="P2086" s="163" t="str">
        <f t="shared" si="491"/>
        <v/>
      </c>
      <c r="Q2086" s="164"/>
      <c r="R2086" s="162"/>
      <c r="S2086" s="163" t="str">
        <f t="shared" si="492"/>
        <v/>
      </c>
      <c r="T2086" s="164" t="str">
        <f t="shared" ca="1" si="493"/>
        <v/>
      </c>
      <c r="U2086" s="163" t="str">
        <f t="shared" si="494"/>
        <v/>
      </c>
      <c r="V2086" s="163" t="str">
        <f ca="1">IF(AND(C2086&lt;&gt;"",C2086&lt;&gt;OFFSET(C2086,1,0)),SUMIFS(B.2[Giá có thuế],B.2[Số ĐK],C2086),"")</f>
        <v/>
      </c>
      <c r="W2086" s="159"/>
      <c r="X2086" s="161" t="str">
        <f>IF(W2086="","",'Thông Tin Chung'!$L$3)</f>
        <v/>
      </c>
      <c r="Y2086" s="163" t="str">
        <f t="shared" ca="1" si="495"/>
        <v/>
      </c>
      <c r="Z2086" s="165"/>
      <c r="AA2086" s="155" t="str">
        <f ca="1">IF(C2086="","",IF(OR(D2086&lt;NgayBatDau,D2086&gt;NgayKetThuc),"Ngày tháng phải nằm trong kỳ báo cáo",IF(AND(G2086&lt;&gt;"",COUNTIF(D.2[Tên khách hàng],G2086)=0),"Tên KH chưa khai báo trong DSKH",IF(AND(H2086&lt;&gt;"",COUNTIF(D.1[Tên sản phẩm],H2086)=0),"SP này chưa khai báo trong DSSP",""))))</f>
        <v/>
      </c>
      <c r="AB2086" s="23" t="str">
        <f t="shared" ca="1" si="481"/>
        <v/>
      </c>
      <c r="AC2086" s="23" t="str">
        <f t="shared" ca="1" si="482"/>
        <v/>
      </c>
      <c r="AD2086" s="23" t="str">
        <f t="shared" ca="1" si="483"/>
        <v/>
      </c>
      <c r="AE2086" s="68" t="str">
        <f t="shared" ca="1" si="484"/>
        <v/>
      </c>
      <c r="AF2086" s="69" t="str">
        <f>IF(OR(H2086="",S2086=""),"",S2086-(SUM(L2086,M2086)*INDEX(D.1[Đơn giá],MATCH(H2086,D.1[Tên sản phẩm],0))))</f>
        <v/>
      </c>
      <c r="AG2086" s="90" t="str">
        <f t="shared" ca="1" si="485"/>
        <v/>
      </c>
      <c r="AH2086" s="90"/>
    </row>
    <row r="2087" spans="2:34" ht="27.75" customHeight="1" x14ac:dyDescent="0.2">
      <c r="B2087" s="154">
        <f t="shared" si="486"/>
        <v>2084</v>
      </c>
      <c r="C2087" s="155" t="str">
        <f t="shared" ca="1" si="487"/>
        <v/>
      </c>
      <c r="D2087" s="156" t="str">
        <f t="shared" ca="1" si="488"/>
        <v/>
      </c>
      <c r="E2087" s="157" t="str">
        <f t="shared" ca="1" si="489"/>
        <v/>
      </c>
      <c r="F2087" s="157"/>
      <c r="G2087" s="158" t="str">
        <f t="shared" ca="1" si="490"/>
        <v/>
      </c>
      <c r="H2087" s="159"/>
      <c r="I2087" s="160" t="str">
        <f>IF(H2087="","",INDEX(D.1[Quy cách],MATCH(H2087,D.1[Tên sản phẩm],0)))</f>
        <v/>
      </c>
      <c r="J2087" s="35" t="str">
        <f>IF(H2087="","",INDEX(D.1[ĐVT],MATCH(H2087,D.1[Tên sản phẩm],0)))</f>
        <v/>
      </c>
      <c r="K2087" s="163" t="str">
        <f>IF(H2087="","",INDEX(D.1[Đơn giá bán
(Tham khảo)],MATCH(H2087,D.1[Tên sản phẩm],0)))</f>
        <v/>
      </c>
      <c r="L2087" s="162"/>
      <c r="M2087" s="159"/>
      <c r="N2087" s="159"/>
      <c r="O2087" s="159"/>
      <c r="P2087" s="163" t="str">
        <f t="shared" si="491"/>
        <v/>
      </c>
      <c r="Q2087" s="164"/>
      <c r="R2087" s="162"/>
      <c r="S2087" s="163" t="str">
        <f t="shared" si="492"/>
        <v/>
      </c>
      <c r="T2087" s="164" t="str">
        <f t="shared" ca="1" si="493"/>
        <v/>
      </c>
      <c r="U2087" s="163" t="str">
        <f t="shared" si="494"/>
        <v/>
      </c>
      <c r="V2087" s="163" t="str">
        <f ca="1">IF(AND(C2087&lt;&gt;"",C2087&lt;&gt;OFFSET(C2087,1,0)),SUMIFS(B.2[Giá có thuế],B.2[Số ĐK],C2087),"")</f>
        <v/>
      </c>
      <c r="W2087" s="159"/>
      <c r="X2087" s="161" t="str">
        <f>IF(W2087="","",'Thông Tin Chung'!$L$3)</f>
        <v/>
      </c>
      <c r="Y2087" s="163" t="str">
        <f t="shared" ca="1" si="495"/>
        <v/>
      </c>
      <c r="Z2087" s="165"/>
      <c r="AA2087" s="155" t="str">
        <f ca="1">IF(C2087="","",IF(OR(D2087&lt;NgayBatDau,D2087&gt;NgayKetThuc),"Ngày tháng phải nằm trong kỳ báo cáo",IF(AND(G2087&lt;&gt;"",COUNTIF(D.2[Tên khách hàng],G2087)=0),"Tên KH chưa khai báo trong DSKH",IF(AND(H2087&lt;&gt;"",COUNTIF(D.1[Tên sản phẩm],H2087)=0),"SP này chưa khai báo trong DSSP",""))))</f>
        <v/>
      </c>
      <c r="AB2087" s="23" t="str">
        <f t="shared" ca="1" si="481"/>
        <v/>
      </c>
      <c r="AC2087" s="23" t="str">
        <f t="shared" ca="1" si="482"/>
        <v/>
      </c>
      <c r="AD2087" s="23" t="str">
        <f t="shared" ca="1" si="483"/>
        <v/>
      </c>
      <c r="AE2087" s="68" t="str">
        <f t="shared" ca="1" si="484"/>
        <v/>
      </c>
      <c r="AF2087" s="69" t="str">
        <f>IF(OR(H2087="",S2087=""),"",S2087-(SUM(L2087,M2087)*INDEX(D.1[Đơn giá],MATCH(H2087,D.1[Tên sản phẩm],0))))</f>
        <v/>
      </c>
      <c r="AG2087" s="90" t="str">
        <f t="shared" ca="1" si="485"/>
        <v/>
      </c>
      <c r="AH2087" s="90"/>
    </row>
    <row r="2088" spans="2:34" ht="27.75" customHeight="1" x14ac:dyDescent="0.2">
      <c r="B2088" s="154">
        <f t="shared" si="486"/>
        <v>2085</v>
      </c>
      <c r="C2088" s="155" t="str">
        <f t="shared" ca="1" si="487"/>
        <v/>
      </c>
      <c r="D2088" s="156" t="str">
        <f t="shared" ca="1" si="488"/>
        <v/>
      </c>
      <c r="E2088" s="157" t="str">
        <f t="shared" ca="1" si="489"/>
        <v/>
      </c>
      <c r="F2088" s="157"/>
      <c r="G2088" s="158" t="str">
        <f t="shared" ca="1" si="490"/>
        <v/>
      </c>
      <c r="H2088" s="159"/>
      <c r="I2088" s="160" t="str">
        <f>IF(H2088="","",INDEX(D.1[Quy cách],MATCH(H2088,D.1[Tên sản phẩm],0)))</f>
        <v/>
      </c>
      <c r="J2088" s="35" t="str">
        <f>IF(H2088="","",INDEX(D.1[ĐVT],MATCH(H2088,D.1[Tên sản phẩm],0)))</f>
        <v/>
      </c>
      <c r="K2088" s="163" t="str">
        <f>IF(H2088="","",INDEX(D.1[Đơn giá bán
(Tham khảo)],MATCH(H2088,D.1[Tên sản phẩm],0)))</f>
        <v/>
      </c>
      <c r="L2088" s="162"/>
      <c r="M2088" s="159"/>
      <c r="N2088" s="159"/>
      <c r="O2088" s="159"/>
      <c r="P2088" s="163" t="str">
        <f t="shared" si="491"/>
        <v/>
      </c>
      <c r="Q2088" s="164"/>
      <c r="R2088" s="162"/>
      <c r="S2088" s="163" t="str">
        <f t="shared" si="492"/>
        <v/>
      </c>
      <c r="T2088" s="164" t="str">
        <f t="shared" ca="1" si="493"/>
        <v/>
      </c>
      <c r="U2088" s="163" t="str">
        <f t="shared" si="494"/>
        <v/>
      </c>
      <c r="V2088" s="163" t="str">
        <f ca="1">IF(AND(C2088&lt;&gt;"",C2088&lt;&gt;OFFSET(C2088,1,0)),SUMIFS(B.2[Giá có thuế],B.2[Số ĐK],C2088),"")</f>
        <v/>
      </c>
      <c r="W2088" s="159"/>
      <c r="X2088" s="161" t="str">
        <f>IF(W2088="","",'Thông Tin Chung'!$L$3)</f>
        <v/>
      </c>
      <c r="Y2088" s="163" t="str">
        <f t="shared" ca="1" si="495"/>
        <v/>
      </c>
      <c r="Z2088" s="165"/>
      <c r="AA2088" s="155" t="str">
        <f ca="1">IF(C2088="","",IF(OR(D2088&lt;NgayBatDau,D2088&gt;NgayKetThuc),"Ngày tháng phải nằm trong kỳ báo cáo",IF(AND(G2088&lt;&gt;"",COUNTIF(D.2[Tên khách hàng],G2088)=0),"Tên KH chưa khai báo trong DSKH",IF(AND(H2088&lt;&gt;"",COUNTIF(D.1[Tên sản phẩm],H2088)=0),"SP này chưa khai báo trong DSSP",""))))</f>
        <v/>
      </c>
      <c r="AB2088" s="23" t="str">
        <f t="shared" ca="1" si="481"/>
        <v/>
      </c>
      <c r="AC2088" s="23" t="str">
        <f t="shared" ca="1" si="482"/>
        <v/>
      </c>
      <c r="AD2088" s="23" t="str">
        <f t="shared" ca="1" si="483"/>
        <v/>
      </c>
      <c r="AE2088" s="68" t="str">
        <f t="shared" ca="1" si="484"/>
        <v/>
      </c>
      <c r="AF2088" s="69" t="str">
        <f>IF(OR(H2088="",S2088=""),"",S2088-(SUM(L2088,M2088)*INDEX(D.1[Đơn giá],MATCH(H2088,D.1[Tên sản phẩm],0))))</f>
        <v/>
      </c>
      <c r="AG2088" s="90" t="str">
        <f t="shared" ca="1" si="485"/>
        <v/>
      </c>
      <c r="AH2088" s="90"/>
    </row>
    <row r="2089" spans="2:34" ht="27.75" customHeight="1" x14ac:dyDescent="0.2">
      <c r="B2089" s="154">
        <f t="shared" si="486"/>
        <v>2086</v>
      </c>
      <c r="C2089" s="155" t="str">
        <f t="shared" ca="1" si="487"/>
        <v/>
      </c>
      <c r="D2089" s="156" t="str">
        <f t="shared" ca="1" si="488"/>
        <v/>
      </c>
      <c r="E2089" s="157" t="str">
        <f t="shared" ca="1" si="489"/>
        <v/>
      </c>
      <c r="F2089" s="157"/>
      <c r="G2089" s="158" t="str">
        <f t="shared" ca="1" si="490"/>
        <v/>
      </c>
      <c r="H2089" s="159"/>
      <c r="I2089" s="160" t="str">
        <f>IF(H2089="","",INDEX(D.1[Quy cách],MATCH(H2089,D.1[Tên sản phẩm],0)))</f>
        <v/>
      </c>
      <c r="J2089" s="35" t="str">
        <f>IF(H2089="","",INDEX(D.1[ĐVT],MATCH(H2089,D.1[Tên sản phẩm],0)))</f>
        <v/>
      </c>
      <c r="K2089" s="163" t="str">
        <f>IF(H2089="","",INDEX(D.1[Đơn giá bán
(Tham khảo)],MATCH(H2089,D.1[Tên sản phẩm],0)))</f>
        <v/>
      </c>
      <c r="L2089" s="162"/>
      <c r="M2089" s="159"/>
      <c r="N2089" s="159"/>
      <c r="O2089" s="159"/>
      <c r="P2089" s="163" t="str">
        <f t="shared" si="491"/>
        <v/>
      </c>
      <c r="Q2089" s="164"/>
      <c r="R2089" s="162"/>
      <c r="S2089" s="163" t="str">
        <f t="shared" si="492"/>
        <v/>
      </c>
      <c r="T2089" s="164" t="str">
        <f t="shared" ca="1" si="493"/>
        <v/>
      </c>
      <c r="U2089" s="163" t="str">
        <f t="shared" si="494"/>
        <v/>
      </c>
      <c r="V2089" s="163" t="str">
        <f ca="1">IF(AND(C2089&lt;&gt;"",C2089&lt;&gt;OFFSET(C2089,1,0)),SUMIFS(B.2[Giá có thuế],B.2[Số ĐK],C2089),"")</f>
        <v/>
      </c>
      <c r="W2089" s="159"/>
      <c r="X2089" s="161" t="str">
        <f>IF(W2089="","",'Thông Tin Chung'!$L$3)</f>
        <v/>
      </c>
      <c r="Y2089" s="163" t="str">
        <f t="shared" ca="1" si="495"/>
        <v/>
      </c>
      <c r="Z2089" s="165"/>
      <c r="AA2089" s="155" t="str">
        <f ca="1">IF(C2089="","",IF(OR(D2089&lt;NgayBatDau,D2089&gt;NgayKetThuc),"Ngày tháng phải nằm trong kỳ báo cáo",IF(AND(G2089&lt;&gt;"",COUNTIF(D.2[Tên khách hàng],G2089)=0),"Tên KH chưa khai báo trong DSKH",IF(AND(H2089&lt;&gt;"",COUNTIF(D.1[Tên sản phẩm],H2089)=0),"SP này chưa khai báo trong DSSP",""))))</f>
        <v/>
      </c>
      <c r="AB2089" s="23" t="str">
        <f t="shared" ca="1" si="481"/>
        <v/>
      </c>
      <c r="AC2089" s="23" t="str">
        <f t="shared" ca="1" si="482"/>
        <v/>
      </c>
      <c r="AD2089" s="23" t="str">
        <f t="shared" ca="1" si="483"/>
        <v/>
      </c>
      <c r="AE2089" s="68" t="str">
        <f t="shared" ca="1" si="484"/>
        <v/>
      </c>
      <c r="AF2089" s="69" t="str">
        <f>IF(OR(H2089="",S2089=""),"",S2089-(SUM(L2089,M2089)*INDEX(D.1[Đơn giá],MATCH(H2089,D.1[Tên sản phẩm],0))))</f>
        <v/>
      </c>
      <c r="AG2089" s="90" t="str">
        <f t="shared" ca="1" si="485"/>
        <v/>
      </c>
      <c r="AH2089" s="90"/>
    </row>
    <row r="2090" spans="2:34" ht="27.75" customHeight="1" x14ac:dyDescent="0.2">
      <c r="B2090" s="154">
        <f t="shared" si="486"/>
        <v>2087</v>
      </c>
      <c r="C2090" s="155" t="str">
        <f t="shared" ca="1" si="487"/>
        <v/>
      </c>
      <c r="D2090" s="156" t="str">
        <f t="shared" ca="1" si="488"/>
        <v/>
      </c>
      <c r="E2090" s="157" t="str">
        <f t="shared" ca="1" si="489"/>
        <v/>
      </c>
      <c r="F2090" s="157"/>
      <c r="G2090" s="158" t="str">
        <f t="shared" ca="1" si="490"/>
        <v/>
      </c>
      <c r="H2090" s="159"/>
      <c r="I2090" s="160" t="str">
        <f>IF(H2090="","",INDEX(D.1[Quy cách],MATCH(H2090,D.1[Tên sản phẩm],0)))</f>
        <v/>
      </c>
      <c r="J2090" s="35" t="str">
        <f>IF(H2090="","",INDEX(D.1[ĐVT],MATCH(H2090,D.1[Tên sản phẩm],0)))</f>
        <v/>
      </c>
      <c r="K2090" s="163" t="str">
        <f>IF(H2090="","",INDEX(D.1[Đơn giá bán
(Tham khảo)],MATCH(H2090,D.1[Tên sản phẩm],0)))</f>
        <v/>
      </c>
      <c r="L2090" s="162"/>
      <c r="M2090" s="159"/>
      <c r="N2090" s="159"/>
      <c r="O2090" s="159"/>
      <c r="P2090" s="163" t="str">
        <f t="shared" si="491"/>
        <v/>
      </c>
      <c r="Q2090" s="164"/>
      <c r="R2090" s="162"/>
      <c r="S2090" s="163" t="str">
        <f t="shared" si="492"/>
        <v/>
      </c>
      <c r="T2090" s="164" t="str">
        <f t="shared" ca="1" si="493"/>
        <v/>
      </c>
      <c r="U2090" s="163" t="str">
        <f t="shared" si="494"/>
        <v/>
      </c>
      <c r="V2090" s="163" t="str">
        <f ca="1">IF(AND(C2090&lt;&gt;"",C2090&lt;&gt;OFFSET(C2090,1,0)),SUMIFS(B.2[Giá có thuế],B.2[Số ĐK],C2090),"")</f>
        <v/>
      </c>
      <c r="W2090" s="159"/>
      <c r="X2090" s="161" t="str">
        <f>IF(W2090="","",'Thông Tin Chung'!$L$3)</f>
        <v/>
      </c>
      <c r="Y2090" s="163" t="str">
        <f t="shared" ca="1" si="495"/>
        <v/>
      </c>
      <c r="Z2090" s="165"/>
      <c r="AA2090" s="155" t="str">
        <f ca="1">IF(C2090="","",IF(OR(D2090&lt;NgayBatDau,D2090&gt;NgayKetThuc),"Ngày tháng phải nằm trong kỳ báo cáo",IF(AND(G2090&lt;&gt;"",COUNTIF(D.2[Tên khách hàng],G2090)=0),"Tên KH chưa khai báo trong DSKH",IF(AND(H2090&lt;&gt;"",COUNTIF(D.1[Tên sản phẩm],H2090)=0),"SP này chưa khai báo trong DSSP",""))))</f>
        <v/>
      </c>
      <c r="AB2090" s="23" t="str">
        <f t="shared" ca="1" si="481"/>
        <v/>
      </c>
      <c r="AC2090" s="23" t="str">
        <f t="shared" ca="1" si="482"/>
        <v/>
      </c>
      <c r="AD2090" s="23" t="str">
        <f t="shared" ca="1" si="483"/>
        <v/>
      </c>
      <c r="AE2090" s="68" t="str">
        <f t="shared" ca="1" si="484"/>
        <v/>
      </c>
      <c r="AF2090" s="69" t="str">
        <f>IF(OR(H2090="",S2090=""),"",S2090-(SUM(L2090,M2090)*INDEX(D.1[Đơn giá],MATCH(H2090,D.1[Tên sản phẩm],0))))</f>
        <v/>
      </c>
      <c r="AG2090" s="90" t="str">
        <f t="shared" ca="1" si="485"/>
        <v/>
      </c>
      <c r="AH2090" s="90"/>
    </row>
    <row r="2091" spans="2:34" ht="27.75" customHeight="1" x14ac:dyDescent="0.2">
      <c r="B2091" s="154">
        <f t="shared" si="486"/>
        <v>2088</v>
      </c>
      <c r="C2091" s="155" t="str">
        <f t="shared" ca="1" si="487"/>
        <v/>
      </c>
      <c r="D2091" s="156" t="str">
        <f t="shared" ca="1" si="488"/>
        <v/>
      </c>
      <c r="E2091" s="157" t="str">
        <f t="shared" ca="1" si="489"/>
        <v/>
      </c>
      <c r="F2091" s="157"/>
      <c r="G2091" s="158" t="str">
        <f t="shared" ca="1" si="490"/>
        <v/>
      </c>
      <c r="H2091" s="159"/>
      <c r="I2091" s="160" t="str">
        <f>IF(H2091="","",INDEX(D.1[Quy cách],MATCH(H2091,D.1[Tên sản phẩm],0)))</f>
        <v/>
      </c>
      <c r="J2091" s="35" t="str">
        <f>IF(H2091="","",INDEX(D.1[ĐVT],MATCH(H2091,D.1[Tên sản phẩm],0)))</f>
        <v/>
      </c>
      <c r="K2091" s="163" t="str">
        <f>IF(H2091="","",INDEX(D.1[Đơn giá bán
(Tham khảo)],MATCH(H2091,D.1[Tên sản phẩm],0)))</f>
        <v/>
      </c>
      <c r="L2091" s="162"/>
      <c r="M2091" s="159"/>
      <c r="N2091" s="159"/>
      <c r="O2091" s="159"/>
      <c r="P2091" s="163" t="str">
        <f t="shared" si="491"/>
        <v/>
      </c>
      <c r="Q2091" s="164"/>
      <c r="R2091" s="162"/>
      <c r="S2091" s="163" t="str">
        <f t="shared" si="492"/>
        <v/>
      </c>
      <c r="T2091" s="164" t="str">
        <f t="shared" ca="1" si="493"/>
        <v/>
      </c>
      <c r="U2091" s="163" t="str">
        <f t="shared" si="494"/>
        <v/>
      </c>
      <c r="V2091" s="163" t="str">
        <f ca="1">IF(AND(C2091&lt;&gt;"",C2091&lt;&gt;OFFSET(C2091,1,0)),SUMIFS(B.2[Giá có thuế],B.2[Số ĐK],C2091),"")</f>
        <v/>
      </c>
      <c r="W2091" s="159"/>
      <c r="X2091" s="161" t="str">
        <f>IF(W2091="","",'Thông Tin Chung'!$L$3)</f>
        <v/>
      </c>
      <c r="Y2091" s="163" t="str">
        <f t="shared" ca="1" si="495"/>
        <v/>
      </c>
      <c r="Z2091" s="165"/>
      <c r="AA2091" s="155" t="str">
        <f ca="1">IF(C2091="","",IF(OR(D2091&lt;NgayBatDau,D2091&gt;NgayKetThuc),"Ngày tháng phải nằm trong kỳ báo cáo",IF(AND(G2091&lt;&gt;"",COUNTIF(D.2[Tên khách hàng],G2091)=0),"Tên KH chưa khai báo trong DSKH",IF(AND(H2091&lt;&gt;"",COUNTIF(D.1[Tên sản phẩm],H2091)=0),"SP này chưa khai báo trong DSSP",""))))</f>
        <v/>
      </c>
      <c r="AB2091" s="23" t="str">
        <f t="shared" ca="1" si="481"/>
        <v/>
      </c>
      <c r="AC2091" s="23" t="str">
        <f t="shared" ca="1" si="482"/>
        <v/>
      </c>
      <c r="AD2091" s="23" t="str">
        <f t="shared" ca="1" si="483"/>
        <v/>
      </c>
      <c r="AE2091" s="68" t="str">
        <f t="shared" ca="1" si="484"/>
        <v/>
      </c>
      <c r="AF2091" s="69" t="str">
        <f>IF(OR(H2091="",S2091=""),"",S2091-(SUM(L2091,M2091)*INDEX(D.1[Đơn giá],MATCH(H2091,D.1[Tên sản phẩm],0))))</f>
        <v/>
      </c>
      <c r="AG2091" s="90" t="str">
        <f t="shared" ca="1" si="485"/>
        <v/>
      </c>
      <c r="AH2091" s="90"/>
    </row>
    <row r="2092" spans="2:34" ht="27.75" customHeight="1" x14ac:dyDescent="0.2">
      <c r="B2092" s="154">
        <f t="shared" si="486"/>
        <v>2089</v>
      </c>
      <c r="C2092" s="155" t="str">
        <f t="shared" ca="1" si="487"/>
        <v/>
      </c>
      <c r="D2092" s="156" t="str">
        <f t="shared" ca="1" si="488"/>
        <v/>
      </c>
      <c r="E2092" s="157" t="str">
        <f t="shared" ca="1" si="489"/>
        <v/>
      </c>
      <c r="F2092" s="157"/>
      <c r="G2092" s="158" t="str">
        <f t="shared" ca="1" si="490"/>
        <v/>
      </c>
      <c r="H2092" s="159"/>
      <c r="I2092" s="160" t="str">
        <f>IF(H2092="","",INDEX(D.1[Quy cách],MATCH(H2092,D.1[Tên sản phẩm],0)))</f>
        <v/>
      </c>
      <c r="J2092" s="35" t="str">
        <f>IF(H2092="","",INDEX(D.1[ĐVT],MATCH(H2092,D.1[Tên sản phẩm],0)))</f>
        <v/>
      </c>
      <c r="K2092" s="163" t="str">
        <f>IF(H2092="","",INDEX(D.1[Đơn giá bán
(Tham khảo)],MATCH(H2092,D.1[Tên sản phẩm],0)))</f>
        <v/>
      </c>
      <c r="L2092" s="162"/>
      <c r="M2092" s="159"/>
      <c r="N2092" s="159"/>
      <c r="O2092" s="159"/>
      <c r="P2092" s="163" t="str">
        <f t="shared" si="491"/>
        <v/>
      </c>
      <c r="Q2092" s="164"/>
      <c r="R2092" s="162"/>
      <c r="S2092" s="163" t="str">
        <f t="shared" si="492"/>
        <v/>
      </c>
      <c r="T2092" s="164" t="str">
        <f t="shared" ca="1" si="493"/>
        <v/>
      </c>
      <c r="U2092" s="163" t="str">
        <f t="shared" si="494"/>
        <v/>
      </c>
      <c r="V2092" s="163" t="str">
        <f ca="1">IF(AND(C2092&lt;&gt;"",C2092&lt;&gt;OFFSET(C2092,1,0)),SUMIFS(B.2[Giá có thuế],B.2[Số ĐK],C2092),"")</f>
        <v/>
      </c>
      <c r="W2092" s="159"/>
      <c r="X2092" s="161" t="str">
        <f>IF(W2092="","",'Thông Tin Chung'!$L$3)</f>
        <v/>
      </c>
      <c r="Y2092" s="163" t="str">
        <f t="shared" ca="1" si="495"/>
        <v/>
      </c>
      <c r="Z2092" s="165"/>
      <c r="AA2092" s="155" t="str">
        <f ca="1">IF(C2092="","",IF(OR(D2092&lt;NgayBatDau,D2092&gt;NgayKetThuc),"Ngày tháng phải nằm trong kỳ báo cáo",IF(AND(G2092&lt;&gt;"",COUNTIF(D.2[Tên khách hàng],G2092)=0),"Tên KH chưa khai báo trong DSKH",IF(AND(H2092&lt;&gt;"",COUNTIF(D.1[Tên sản phẩm],H2092)=0),"SP này chưa khai báo trong DSSP",""))))</f>
        <v/>
      </c>
      <c r="AB2092" s="23" t="str">
        <f t="shared" ca="1" si="481"/>
        <v/>
      </c>
      <c r="AC2092" s="23" t="str">
        <f t="shared" ca="1" si="482"/>
        <v/>
      </c>
      <c r="AD2092" s="23" t="str">
        <f t="shared" ca="1" si="483"/>
        <v/>
      </c>
      <c r="AE2092" s="68" t="str">
        <f t="shared" ca="1" si="484"/>
        <v/>
      </c>
      <c r="AF2092" s="69" t="str">
        <f>IF(OR(H2092="",S2092=""),"",S2092-(SUM(L2092,M2092)*INDEX(D.1[Đơn giá],MATCH(H2092,D.1[Tên sản phẩm],0))))</f>
        <v/>
      </c>
      <c r="AG2092" s="90" t="str">
        <f t="shared" ca="1" si="485"/>
        <v/>
      </c>
      <c r="AH2092" s="90"/>
    </row>
    <row r="2093" spans="2:34" ht="27.75" customHeight="1" x14ac:dyDescent="0.2">
      <c r="B2093" s="154">
        <f t="shared" si="486"/>
        <v>2090</v>
      </c>
      <c r="C2093" s="155" t="str">
        <f t="shared" ca="1" si="487"/>
        <v/>
      </c>
      <c r="D2093" s="156" t="str">
        <f t="shared" ca="1" si="488"/>
        <v/>
      </c>
      <c r="E2093" s="157" t="str">
        <f t="shared" ca="1" si="489"/>
        <v/>
      </c>
      <c r="F2093" s="157"/>
      <c r="G2093" s="158" t="str">
        <f t="shared" ca="1" si="490"/>
        <v/>
      </c>
      <c r="H2093" s="159"/>
      <c r="I2093" s="160" t="str">
        <f>IF(H2093="","",INDEX(D.1[Quy cách],MATCH(H2093,D.1[Tên sản phẩm],0)))</f>
        <v/>
      </c>
      <c r="J2093" s="35" t="str">
        <f>IF(H2093="","",INDEX(D.1[ĐVT],MATCH(H2093,D.1[Tên sản phẩm],0)))</f>
        <v/>
      </c>
      <c r="K2093" s="163" t="str">
        <f>IF(H2093="","",INDEX(D.1[Đơn giá bán
(Tham khảo)],MATCH(H2093,D.1[Tên sản phẩm],0)))</f>
        <v/>
      </c>
      <c r="L2093" s="162"/>
      <c r="M2093" s="159"/>
      <c r="N2093" s="159"/>
      <c r="O2093" s="159"/>
      <c r="P2093" s="163" t="str">
        <f t="shared" si="491"/>
        <v/>
      </c>
      <c r="Q2093" s="164"/>
      <c r="R2093" s="162"/>
      <c r="S2093" s="163" t="str">
        <f t="shared" si="492"/>
        <v/>
      </c>
      <c r="T2093" s="164" t="str">
        <f t="shared" ca="1" si="493"/>
        <v/>
      </c>
      <c r="U2093" s="163" t="str">
        <f t="shared" si="494"/>
        <v/>
      </c>
      <c r="V2093" s="163" t="str">
        <f ca="1">IF(AND(C2093&lt;&gt;"",C2093&lt;&gt;OFFSET(C2093,1,0)),SUMIFS(B.2[Giá có thuế],B.2[Số ĐK],C2093),"")</f>
        <v/>
      </c>
      <c r="W2093" s="159"/>
      <c r="X2093" s="161" t="str">
        <f>IF(W2093="","",'Thông Tin Chung'!$L$3)</f>
        <v/>
      </c>
      <c r="Y2093" s="163" t="str">
        <f t="shared" ca="1" si="495"/>
        <v/>
      </c>
      <c r="Z2093" s="165"/>
      <c r="AA2093" s="155" t="str">
        <f ca="1">IF(C2093="","",IF(OR(D2093&lt;NgayBatDau,D2093&gt;NgayKetThuc),"Ngày tháng phải nằm trong kỳ báo cáo",IF(AND(G2093&lt;&gt;"",COUNTIF(D.2[Tên khách hàng],G2093)=0),"Tên KH chưa khai báo trong DSKH",IF(AND(H2093&lt;&gt;"",COUNTIF(D.1[Tên sản phẩm],H2093)=0),"SP này chưa khai báo trong DSSP",""))))</f>
        <v/>
      </c>
      <c r="AB2093" s="23" t="str">
        <f t="shared" ca="1" si="481"/>
        <v/>
      </c>
      <c r="AC2093" s="23" t="str">
        <f t="shared" ca="1" si="482"/>
        <v/>
      </c>
      <c r="AD2093" s="23" t="str">
        <f t="shared" ca="1" si="483"/>
        <v/>
      </c>
      <c r="AE2093" s="68" t="str">
        <f t="shared" ca="1" si="484"/>
        <v/>
      </c>
      <c r="AF2093" s="69" t="str">
        <f>IF(OR(H2093="",S2093=""),"",S2093-(SUM(L2093,M2093)*INDEX(D.1[Đơn giá],MATCH(H2093,D.1[Tên sản phẩm],0))))</f>
        <v/>
      </c>
      <c r="AG2093" s="90" t="str">
        <f t="shared" ca="1" si="485"/>
        <v/>
      </c>
      <c r="AH2093" s="90"/>
    </row>
    <row r="2094" spans="2:34" ht="27.75" customHeight="1" x14ac:dyDescent="0.2">
      <c r="B2094" s="154">
        <f t="shared" si="486"/>
        <v>2091</v>
      </c>
      <c r="C2094" s="155" t="str">
        <f t="shared" ca="1" si="487"/>
        <v/>
      </c>
      <c r="D2094" s="156" t="str">
        <f t="shared" ca="1" si="488"/>
        <v/>
      </c>
      <c r="E2094" s="157" t="str">
        <f t="shared" ca="1" si="489"/>
        <v/>
      </c>
      <c r="F2094" s="157"/>
      <c r="G2094" s="158" t="str">
        <f t="shared" ca="1" si="490"/>
        <v/>
      </c>
      <c r="H2094" s="159"/>
      <c r="I2094" s="160" t="str">
        <f>IF(H2094="","",INDEX(D.1[Quy cách],MATCH(H2094,D.1[Tên sản phẩm],0)))</f>
        <v/>
      </c>
      <c r="J2094" s="35" t="str">
        <f>IF(H2094="","",INDEX(D.1[ĐVT],MATCH(H2094,D.1[Tên sản phẩm],0)))</f>
        <v/>
      </c>
      <c r="K2094" s="163" t="str">
        <f>IF(H2094="","",INDEX(D.1[Đơn giá bán
(Tham khảo)],MATCH(H2094,D.1[Tên sản phẩm],0)))</f>
        <v/>
      </c>
      <c r="L2094" s="162"/>
      <c r="M2094" s="159"/>
      <c r="N2094" s="159"/>
      <c r="O2094" s="159"/>
      <c r="P2094" s="163" t="str">
        <f t="shared" si="491"/>
        <v/>
      </c>
      <c r="Q2094" s="164"/>
      <c r="R2094" s="162"/>
      <c r="S2094" s="163" t="str">
        <f t="shared" si="492"/>
        <v/>
      </c>
      <c r="T2094" s="164" t="str">
        <f t="shared" ca="1" si="493"/>
        <v/>
      </c>
      <c r="U2094" s="163" t="str">
        <f t="shared" si="494"/>
        <v/>
      </c>
      <c r="V2094" s="163" t="str">
        <f ca="1">IF(AND(C2094&lt;&gt;"",C2094&lt;&gt;OFFSET(C2094,1,0)),SUMIFS(B.2[Giá có thuế],B.2[Số ĐK],C2094),"")</f>
        <v/>
      </c>
      <c r="W2094" s="159"/>
      <c r="X2094" s="161" t="str">
        <f>IF(W2094="","",'Thông Tin Chung'!$L$3)</f>
        <v/>
      </c>
      <c r="Y2094" s="163" t="str">
        <f t="shared" ca="1" si="495"/>
        <v/>
      </c>
      <c r="Z2094" s="165"/>
      <c r="AA2094" s="155" t="str">
        <f ca="1">IF(C2094="","",IF(OR(D2094&lt;NgayBatDau,D2094&gt;NgayKetThuc),"Ngày tháng phải nằm trong kỳ báo cáo",IF(AND(G2094&lt;&gt;"",COUNTIF(D.2[Tên khách hàng],G2094)=0),"Tên KH chưa khai báo trong DSKH",IF(AND(H2094&lt;&gt;"",COUNTIF(D.1[Tên sản phẩm],H2094)=0),"SP này chưa khai báo trong DSSP",""))))</f>
        <v/>
      </c>
      <c r="AB2094" s="23" t="str">
        <f t="shared" ca="1" si="481"/>
        <v/>
      </c>
      <c r="AC2094" s="23" t="str">
        <f t="shared" ca="1" si="482"/>
        <v/>
      </c>
      <c r="AD2094" s="23" t="str">
        <f t="shared" ca="1" si="483"/>
        <v/>
      </c>
      <c r="AE2094" s="68" t="str">
        <f t="shared" ca="1" si="484"/>
        <v/>
      </c>
      <c r="AF2094" s="69" t="str">
        <f>IF(OR(H2094="",S2094=""),"",S2094-(SUM(L2094,M2094)*INDEX(D.1[Đơn giá],MATCH(H2094,D.1[Tên sản phẩm],0))))</f>
        <v/>
      </c>
      <c r="AG2094" s="90" t="str">
        <f t="shared" ca="1" si="485"/>
        <v/>
      </c>
      <c r="AH2094" s="90"/>
    </row>
    <row r="2095" spans="2:34" ht="27.75" customHeight="1" x14ac:dyDescent="0.2">
      <c r="B2095" s="154">
        <f t="shared" si="486"/>
        <v>2092</v>
      </c>
      <c r="C2095" s="155" t="str">
        <f t="shared" ca="1" si="487"/>
        <v/>
      </c>
      <c r="D2095" s="156" t="str">
        <f t="shared" ca="1" si="488"/>
        <v/>
      </c>
      <c r="E2095" s="157" t="str">
        <f t="shared" ca="1" si="489"/>
        <v/>
      </c>
      <c r="F2095" s="157"/>
      <c r="G2095" s="158" t="str">
        <f t="shared" ca="1" si="490"/>
        <v/>
      </c>
      <c r="H2095" s="159"/>
      <c r="I2095" s="160" t="str">
        <f>IF(H2095="","",INDEX(D.1[Quy cách],MATCH(H2095,D.1[Tên sản phẩm],0)))</f>
        <v/>
      </c>
      <c r="J2095" s="35" t="str">
        <f>IF(H2095="","",INDEX(D.1[ĐVT],MATCH(H2095,D.1[Tên sản phẩm],0)))</f>
        <v/>
      </c>
      <c r="K2095" s="163" t="str">
        <f>IF(H2095="","",INDEX(D.1[Đơn giá bán
(Tham khảo)],MATCH(H2095,D.1[Tên sản phẩm],0)))</f>
        <v/>
      </c>
      <c r="L2095" s="162"/>
      <c r="M2095" s="159"/>
      <c r="N2095" s="159"/>
      <c r="O2095" s="159"/>
      <c r="P2095" s="163" t="str">
        <f t="shared" si="491"/>
        <v/>
      </c>
      <c r="Q2095" s="164"/>
      <c r="R2095" s="162"/>
      <c r="S2095" s="163" t="str">
        <f t="shared" si="492"/>
        <v/>
      </c>
      <c r="T2095" s="164" t="str">
        <f t="shared" ca="1" si="493"/>
        <v/>
      </c>
      <c r="U2095" s="163" t="str">
        <f t="shared" si="494"/>
        <v/>
      </c>
      <c r="V2095" s="163" t="str">
        <f ca="1">IF(AND(C2095&lt;&gt;"",C2095&lt;&gt;OFFSET(C2095,1,0)),SUMIFS(B.2[Giá có thuế],B.2[Số ĐK],C2095),"")</f>
        <v/>
      </c>
      <c r="W2095" s="159"/>
      <c r="X2095" s="161" t="str">
        <f>IF(W2095="","",'Thông Tin Chung'!$L$3)</f>
        <v/>
      </c>
      <c r="Y2095" s="163" t="str">
        <f t="shared" ca="1" si="495"/>
        <v/>
      </c>
      <c r="Z2095" s="165"/>
      <c r="AA2095" s="155" t="str">
        <f ca="1">IF(C2095="","",IF(OR(D2095&lt;NgayBatDau,D2095&gt;NgayKetThuc),"Ngày tháng phải nằm trong kỳ báo cáo",IF(AND(G2095&lt;&gt;"",COUNTIF(D.2[Tên khách hàng],G2095)=0),"Tên KH chưa khai báo trong DSKH",IF(AND(H2095&lt;&gt;"",COUNTIF(D.1[Tên sản phẩm],H2095)=0),"SP này chưa khai báo trong DSSP",""))))</f>
        <v/>
      </c>
      <c r="AB2095" s="23" t="str">
        <f t="shared" ca="1" si="481"/>
        <v/>
      </c>
      <c r="AC2095" s="23" t="str">
        <f t="shared" ca="1" si="482"/>
        <v/>
      </c>
      <c r="AD2095" s="23" t="str">
        <f t="shared" ca="1" si="483"/>
        <v/>
      </c>
      <c r="AE2095" s="68" t="str">
        <f t="shared" ca="1" si="484"/>
        <v/>
      </c>
      <c r="AF2095" s="69" t="str">
        <f>IF(OR(H2095="",S2095=""),"",S2095-(SUM(L2095,M2095)*INDEX(D.1[Đơn giá],MATCH(H2095,D.1[Tên sản phẩm],0))))</f>
        <v/>
      </c>
      <c r="AG2095" s="90" t="str">
        <f t="shared" ca="1" si="485"/>
        <v/>
      </c>
      <c r="AH2095" s="90"/>
    </row>
    <row r="2096" spans="2:34" ht="27.75" customHeight="1" x14ac:dyDescent="0.2">
      <c r="B2096" s="154">
        <f t="shared" si="486"/>
        <v>2093</v>
      </c>
      <c r="C2096" s="155" t="str">
        <f t="shared" ca="1" si="487"/>
        <v/>
      </c>
      <c r="D2096" s="156" t="str">
        <f t="shared" ca="1" si="488"/>
        <v/>
      </c>
      <c r="E2096" s="157" t="str">
        <f t="shared" ca="1" si="489"/>
        <v/>
      </c>
      <c r="F2096" s="157"/>
      <c r="G2096" s="158" t="str">
        <f t="shared" ca="1" si="490"/>
        <v/>
      </c>
      <c r="H2096" s="159"/>
      <c r="I2096" s="160" t="str">
        <f>IF(H2096="","",INDEX(D.1[Quy cách],MATCH(H2096,D.1[Tên sản phẩm],0)))</f>
        <v/>
      </c>
      <c r="J2096" s="35" t="str">
        <f>IF(H2096="","",INDEX(D.1[ĐVT],MATCH(H2096,D.1[Tên sản phẩm],0)))</f>
        <v/>
      </c>
      <c r="K2096" s="163" t="str">
        <f>IF(H2096="","",INDEX(D.1[Đơn giá bán
(Tham khảo)],MATCH(H2096,D.1[Tên sản phẩm],0)))</f>
        <v/>
      </c>
      <c r="L2096" s="162"/>
      <c r="M2096" s="159"/>
      <c r="N2096" s="159"/>
      <c r="O2096" s="159"/>
      <c r="P2096" s="163" t="str">
        <f t="shared" si="491"/>
        <v/>
      </c>
      <c r="Q2096" s="164"/>
      <c r="R2096" s="162"/>
      <c r="S2096" s="163" t="str">
        <f t="shared" si="492"/>
        <v/>
      </c>
      <c r="T2096" s="164" t="str">
        <f t="shared" ca="1" si="493"/>
        <v/>
      </c>
      <c r="U2096" s="163" t="str">
        <f t="shared" si="494"/>
        <v/>
      </c>
      <c r="V2096" s="163" t="str">
        <f ca="1">IF(AND(C2096&lt;&gt;"",C2096&lt;&gt;OFFSET(C2096,1,0)),SUMIFS(B.2[Giá có thuế],B.2[Số ĐK],C2096),"")</f>
        <v/>
      </c>
      <c r="W2096" s="159"/>
      <c r="X2096" s="161" t="str">
        <f>IF(W2096="","",'Thông Tin Chung'!$L$3)</f>
        <v/>
      </c>
      <c r="Y2096" s="163" t="str">
        <f t="shared" ca="1" si="495"/>
        <v/>
      </c>
      <c r="Z2096" s="165"/>
      <c r="AA2096" s="155" t="str">
        <f ca="1">IF(C2096="","",IF(OR(D2096&lt;NgayBatDau,D2096&gt;NgayKetThuc),"Ngày tháng phải nằm trong kỳ báo cáo",IF(AND(G2096&lt;&gt;"",COUNTIF(D.2[Tên khách hàng],G2096)=0),"Tên KH chưa khai báo trong DSKH",IF(AND(H2096&lt;&gt;"",COUNTIF(D.1[Tên sản phẩm],H2096)=0),"SP này chưa khai báo trong DSSP",""))))</f>
        <v/>
      </c>
      <c r="AB2096" s="23" t="str">
        <f t="shared" ca="1" si="481"/>
        <v/>
      </c>
      <c r="AC2096" s="23" t="str">
        <f t="shared" ca="1" si="482"/>
        <v/>
      </c>
      <c r="AD2096" s="23" t="str">
        <f t="shared" ca="1" si="483"/>
        <v/>
      </c>
      <c r="AE2096" s="68" t="str">
        <f t="shared" ca="1" si="484"/>
        <v/>
      </c>
      <c r="AF2096" s="69" t="str">
        <f>IF(OR(H2096="",S2096=""),"",S2096-(SUM(L2096,M2096)*INDEX(D.1[Đơn giá],MATCH(H2096,D.1[Tên sản phẩm],0))))</f>
        <v/>
      </c>
      <c r="AG2096" s="90" t="str">
        <f t="shared" ca="1" si="485"/>
        <v/>
      </c>
      <c r="AH2096" s="90"/>
    </row>
    <row r="2097" spans="2:34" ht="27.75" customHeight="1" x14ac:dyDescent="0.2">
      <c r="B2097" s="154">
        <f t="shared" si="486"/>
        <v>2094</v>
      </c>
      <c r="C2097" s="155" t="str">
        <f t="shared" ca="1" si="487"/>
        <v/>
      </c>
      <c r="D2097" s="156" t="str">
        <f t="shared" ca="1" si="488"/>
        <v/>
      </c>
      <c r="E2097" s="157" t="str">
        <f t="shared" ca="1" si="489"/>
        <v/>
      </c>
      <c r="F2097" s="157"/>
      <c r="G2097" s="158" t="str">
        <f t="shared" ca="1" si="490"/>
        <v/>
      </c>
      <c r="H2097" s="159"/>
      <c r="I2097" s="160" t="str">
        <f>IF(H2097="","",INDEX(D.1[Quy cách],MATCH(H2097,D.1[Tên sản phẩm],0)))</f>
        <v/>
      </c>
      <c r="J2097" s="35" t="str">
        <f>IF(H2097="","",INDEX(D.1[ĐVT],MATCH(H2097,D.1[Tên sản phẩm],0)))</f>
        <v/>
      </c>
      <c r="K2097" s="163" t="str">
        <f>IF(H2097="","",INDEX(D.1[Đơn giá bán
(Tham khảo)],MATCH(H2097,D.1[Tên sản phẩm],0)))</f>
        <v/>
      </c>
      <c r="L2097" s="162"/>
      <c r="M2097" s="159"/>
      <c r="N2097" s="159"/>
      <c r="O2097" s="159"/>
      <c r="P2097" s="163" t="str">
        <f t="shared" si="491"/>
        <v/>
      </c>
      <c r="Q2097" s="164"/>
      <c r="R2097" s="162"/>
      <c r="S2097" s="163" t="str">
        <f t="shared" si="492"/>
        <v/>
      </c>
      <c r="T2097" s="164" t="str">
        <f t="shared" ca="1" si="493"/>
        <v/>
      </c>
      <c r="U2097" s="163" t="str">
        <f t="shared" si="494"/>
        <v/>
      </c>
      <c r="V2097" s="163" t="str">
        <f ca="1">IF(AND(C2097&lt;&gt;"",C2097&lt;&gt;OFFSET(C2097,1,0)),SUMIFS(B.2[Giá có thuế],B.2[Số ĐK],C2097),"")</f>
        <v/>
      </c>
      <c r="W2097" s="159"/>
      <c r="X2097" s="161" t="str">
        <f>IF(W2097="","",'Thông Tin Chung'!$L$3)</f>
        <v/>
      </c>
      <c r="Y2097" s="163" t="str">
        <f t="shared" ca="1" si="495"/>
        <v/>
      </c>
      <c r="Z2097" s="165"/>
      <c r="AA2097" s="155" t="str">
        <f ca="1">IF(C2097="","",IF(OR(D2097&lt;NgayBatDau,D2097&gt;NgayKetThuc),"Ngày tháng phải nằm trong kỳ báo cáo",IF(AND(G2097&lt;&gt;"",COUNTIF(D.2[Tên khách hàng],G2097)=0),"Tên KH chưa khai báo trong DSKH",IF(AND(H2097&lt;&gt;"",COUNTIF(D.1[Tên sản phẩm],H2097)=0),"SP này chưa khai báo trong DSSP",""))))</f>
        <v/>
      </c>
      <c r="AB2097" s="23" t="str">
        <f t="shared" ca="1" si="481"/>
        <v/>
      </c>
      <c r="AC2097" s="23" t="str">
        <f t="shared" ca="1" si="482"/>
        <v/>
      </c>
      <c r="AD2097" s="23" t="str">
        <f t="shared" ca="1" si="483"/>
        <v/>
      </c>
      <c r="AE2097" s="68" t="str">
        <f t="shared" ca="1" si="484"/>
        <v/>
      </c>
      <c r="AF2097" s="69" t="str">
        <f>IF(OR(H2097="",S2097=""),"",S2097-(SUM(L2097,M2097)*INDEX(D.1[Đơn giá],MATCH(H2097,D.1[Tên sản phẩm],0))))</f>
        <v/>
      </c>
      <c r="AG2097" s="90" t="str">
        <f t="shared" ca="1" si="485"/>
        <v/>
      </c>
      <c r="AH2097" s="90"/>
    </row>
    <row r="2098" spans="2:34" ht="27.75" customHeight="1" x14ac:dyDescent="0.2">
      <c r="B2098" s="154">
        <f t="shared" si="486"/>
        <v>2095</v>
      </c>
      <c r="C2098" s="155" t="str">
        <f t="shared" ca="1" si="487"/>
        <v/>
      </c>
      <c r="D2098" s="156" t="str">
        <f t="shared" ca="1" si="488"/>
        <v/>
      </c>
      <c r="E2098" s="157" t="str">
        <f t="shared" ca="1" si="489"/>
        <v/>
      </c>
      <c r="F2098" s="157"/>
      <c r="G2098" s="158" t="str">
        <f t="shared" ca="1" si="490"/>
        <v/>
      </c>
      <c r="H2098" s="159"/>
      <c r="I2098" s="160" t="str">
        <f>IF(H2098="","",INDEX(D.1[Quy cách],MATCH(H2098,D.1[Tên sản phẩm],0)))</f>
        <v/>
      </c>
      <c r="J2098" s="35" t="str">
        <f>IF(H2098="","",INDEX(D.1[ĐVT],MATCH(H2098,D.1[Tên sản phẩm],0)))</f>
        <v/>
      </c>
      <c r="K2098" s="163" t="str">
        <f>IF(H2098="","",INDEX(D.1[Đơn giá bán
(Tham khảo)],MATCH(H2098,D.1[Tên sản phẩm],0)))</f>
        <v/>
      </c>
      <c r="L2098" s="162"/>
      <c r="M2098" s="159"/>
      <c r="N2098" s="159"/>
      <c r="O2098" s="159"/>
      <c r="P2098" s="163" t="str">
        <f t="shared" si="491"/>
        <v/>
      </c>
      <c r="Q2098" s="164"/>
      <c r="R2098" s="162"/>
      <c r="S2098" s="163" t="str">
        <f t="shared" si="492"/>
        <v/>
      </c>
      <c r="T2098" s="164" t="str">
        <f t="shared" ca="1" si="493"/>
        <v/>
      </c>
      <c r="U2098" s="163" t="str">
        <f t="shared" si="494"/>
        <v/>
      </c>
      <c r="V2098" s="163" t="str">
        <f ca="1">IF(AND(C2098&lt;&gt;"",C2098&lt;&gt;OFFSET(C2098,1,0)),SUMIFS(B.2[Giá có thuế],B.2[Số ĐK],C2098),"")</f>
        <v/>
      </c>
      <c r="W2098" s="159"/>
      <c r="X2098" s="161" t="str">
        <f>IF(W2098="","",'Thông Tin Chung'!$L$3)</f>
        <v/>
      </c>
      <c r="Y2098" s="163" t="str">
        <f t="shared" ca="1" si="495"/>
        <v/>
      </c>
      <c r="Z2098" s="165"/>
      <c r="AA2098" s="155" t="str">
        <f ca="1">IF(C2098="","",IF(OR(D2098&lt;NgayBatDau,D2098&gt;NgayKetThuc),"Ngày tháng phải nằm trong kỳ báo cáo",IF(AND(G2098&lt;&gt;"",COUNTIF(D.2[Tên khách hàng],G2098)=0),"Tên KH chưa khai báo trong DSKH",IF(AND(H2098&lt;&gt;"",COUNTIF(D.1[Tên sản phẩm],H2098)=0),"SP này chưa khai báo trong DSSP",""))))</f>
        <v/>
      </c>
      <c r="AB2098" s="23" t="str">
        <f t="shared" ca="1" si="481"/>
        <v/>
      </c>
      <c r="AC2098" s="23" t="str">
        <f t="shared" ca="1" si="482"/>
        <v/>
      </c>
      <c r="AD2098" s="23" t="str">
        <f t="shared" ca="1" si="483"/>
        <v/>
      </c>
      <c r="AE2098" s="68" t="str">
        <f t="shared" ca="1" si="484"/>
        <v/>
      </c>
      <c r="AF2098" s="69" t="str">
        <f>IF(OR(H2098="",S2098=""),"",S2098-(SUM(L2098,M2098)*INDEX(D.1[Đơn giá],MATCH(H2098,D.1[Tên sản phẩm],0))))</f>
        <v/>
      </c>
      <c r="AG2098" s="90" t="str">
        <f t="shared" ca="1" si="485"/>
        <v/>
      </c>
      <c r="AH2098" s="90"/>
    </row>
    <row r="2099" spans="2:34" ht="27.75" customHeight="1" x14ac:dyDescent="0.2">
      <c r="B2099" s="154">
        <f t="shared" si="486"/>
        <v>2096</v>
      </c>
      <c r="C2099" s="155" t="str">
        <f t="shared" ca="1" si="487"/>
        <v/>
      </c>
      <c r="D2099" s="156" t="str">
        <f t="shared" ca="1" si="488"/>
        <v/>
      </c>
      <c r="E2099" s="157" t="str">
        <f t="shared" ca="1" si="489"/>
        <v/>
      </c>
      <c r="F2099" s="157"/>
      <c r="G2099" s="158" t="str">
        <f t="shared" ca="1" si="490"/>
        <v/>
      </c>
      <c r="H2099" s="159"/>
      <c r="I2099" s="160" t="str">
        <f>IF(H2099="","",INDEX(D.1[Quy cách],MATCH(H2099,D.1[Tên sản phẩm],0)))</f>
        <v/>
      </c>
      <c r="J2099" s="35" t="str">
        <f>IF(H2099="","",INDEX(D.1[ĐVT],MATCH(H2099,D.1[Tên sản phẩm],0)))</f>
        <v/>
      </c>
      <c r="K2099" s="163" t="str">
        <f>IF(H2099="","",INDEX(D.1[Đơn giá bán
(Tham khảo)],MATCH(H2099,D.1[Tên sản phẩm],0)))</f>
        <v/>
      </c>
      <c r="L2099" s="162"/>
      <c r="M2099" s="159"/>
      <c r="N2099" s="159"/>
      <c r="O2099" s="159"/>
      <c r="P2099" s="163" t="str">
        <f t="shared" si="491"/>
        <v/>
      </c>
      <c r="Q2099" s="164"/>
      <c r="R2099" s="162"/>
      <c r="S2099" s="163" t="str">
        <f t="shared" si="492"/>
        <v/>
      </c>
      <c r="T2099" s="164" t="str">
        <f t="shared" ca="1" si="493"/>
        <v/>
      </c>
      <c r="U2099" s="163" t="str">
        <f t="shared" si="494"/>
        <v/>
      </c>
      <c r="V2099" s="163" t="str">
        <f ca="1">IF(AND(C2099&lt;&gt;"",C2099&lt;&gt;OFFSET(C2099,1,0)),SUMIFS(B.2[Giá có thuế],B.2[Số ĐK],C2099),"")</f>
        <v/>
      </c>
      <c r="W2099" s="159"/>
      <c r="X2099" s="161" t="str">
        <f>IF(W2099="","",'Thông Tin Chung'!$L$3)</f>
        <v/>
      </c>
      <c r="Y2099" s="163" t="str">
        <f t="shared" ca="1" si="495"/>
        <v/>
      </c>
      <c r="Z2099" s="165"/>
      <c r="AA2099" s="155" t="str">
        <f ca="1">IF(C2099="","",IF(OR(D2099&lt;NgayBatDau,D2099&gt;NgayKetThuc),"Ngày tháng phải nằm trong kỳ báo cáo",IF(AND(G2099&lt;&gt;"",COUNTIF(D.2[Tên khách hàng],G2099)=0),"Tên KH chưa khai báo trong DSKH",IF(AND(H2099&lt;&gt;"",COUNTIF(D.1[Tên sản phẩm],H2099)=0),"SP này chưa khai báo trong DSSP",""))))</f>
        <v/>
      </c>
      <c r="AB2099" s="23" t="str">
        <f t="shared" ca="1" si="481"/>
        <v/>
      </c>
      <c r="AC2099" s="23" t="str">
        <f t="shared" ca="1" si="482"/>
        <v/>
      </c>
      <c r="AD2099" s="23" t="str">
        <f t="shared" ca="1" si="483"/>
        <v/>
      </c>
      <c r="AE2099" s="68" t="str">
        <f t="shared" ca="1" si="484"/>
        <v/>
      </c>
      <c r="AF2099" s="69" t="str">
        <f>IF(OR(H2099="",S2099=""),"",S2099-(SUM(L2099,M2099)*INDEX(D.1[Đơn giá],MATCH(H2099,D.1[Tên sản phẩm],0))))</f>
        <v/>
      </c>
      <c r="AG2099" s="90" t="str">
        <f t="shared" ca="1" si="485"/>
        <v/>
      </c>
      <c r="AH2099" s="90"/>
    </row>
    <row r="2100" spans="2:34" ht="27.75" customHeight="1" x14ac:dyDescent="0.2">
      <c r="B2100" s="154">
        <f t="shared" si="486"/>
        <v>2097</v>
      </c>
      <c r="C2100" s="155" t="str">
        <f t="shared" ca="1" si="487"/>
        <v/>
      </c>
      <c r="D2100" s="156" t="str">
        <f t="shared" ca="1" si="488"/>
        <v/>
      </c>
      <c r="E2100" s="157" t="str">
        <f t="shared" ca="1" si="489"/>
        <v/>
      </c>
      <c r="F2100" s="157"/>
      <c r="G2100" s="158" t="str">
        <f t="shared" ca="1" si="490"/>
        <v/>
      </c>
      <c r="H2100" s="159"/>
      <c r="I2100" s="160" t="str">
        <f>IF(H2100="","",INDEX(D.1[Quy cách],MATCH(H2100,D.1[Tên sản phẩm],0)))</f>
        <v/>
      </c>
      <c r="J2100" s="35" t="str">
        <f>IF(H2100="","",INDEX(D.1[ĐVT],MATCH(H2100,D.1[Tên sản phẩm],0)))</f>
        <v/>
      </c>
      <c r="K2100" s="163" t="str">
        <f>IF(H2100="","",INDEX(D.1[Đơn giá bán
(Tham khảo)],MATCH(H2100,D.1[Tên sản phẩm],0)))</f>
        <v/>
      </c>
      <c r="L2100" s="162"/>
      <c r="M2100" s="159"/>
      <c r="N2100" s="159"/>
      <c r="O2100" s="159"/>
      <c r="P2100" s="163" t="str">
        <f t="shared" si="491"/>
        <v/>
      </c>
      <c r="Q2100" s="164"/>
      <c r="R2100" s="162"/>
      <c r="S2100" s="163" t="str">
        <f t="shared" si="492"/>
        <v/>
      </c>
      <c r="T2100" s="164" t="str">
        <f t="shared" ca="1" si="493"/>
        <v/>
      </c>
      <c r="U2100" s="163" t="str">
        <f t="shared" si="494"/>
        <v/>
      </c>
      <c r="V2100" s="163" t="str">
        <f ca="1">IF(AND(C2100&lt;&gt;"",C2100&lt;&gt;OFFSET(C2100,1,0)),SUMIFS(B.2[Giá có thuế],B.2[Số ĐK],C2100),"")</f>
        <v/>
      </c>
      <c r="W2100" s="159"/>
      <c r="X2100" s="161" t="str">
        <f>IF(W2100="","",'Thông Tin Chung'!$L$3)</f>
        <v/>
      </c>
      <c r="Y2100" s="163" t="str">
        <f t="shared" ca="1" si="495"/>
        <v/>
      </c>
      <c r="Z2100" s="165"/>
      <c r="AA2100" s="155" t="str">
        <f ca="1">IF(C2100="","",IF(OR(D2100&lt;NgayBatDau,D2100&gt;NgayKetThuc),"Ngày tháng phải nằm trong kỳ báo cáo",IF(AND(G2100&lt;&gt;"",COUNTIF(D.2[Tên khách hàng],G2100)=0),"Tên KH chưa khai báo trong DSKH",IF(AND(H2100&lt;&gt;"",COUNTIF(D.1[Tên sản phẩm],H2100)=0),"SP này chưa khai báo trong DSSP",""))))</f>
        <v/>
      </c>
      <c r="AB2100" s="23" t="str">
        <f t="shared" ca="1" si="481"/>
        <v/>
      </c>
      <c r="AC2100" s="23" t="str">
        <f t="shared" ca="1" si="482"/>
        <v/>
      </c>
      <c r="AD2100" s="23" t="str">
        <f t="shared" ca="1" si="483"/>
        <v/>
      </c>
      <c r="AE2100" s="68" t="str">
        <f t="shared" ca="1" si="484"/>
        <v/>
      </c>
      <c r="AF2100" s="69" t="str">
        <f>IF(OR(H2100="",S2100=""),"",S2100-(SUM(L2100,M2100)*INDEX(D.1[Đơn giá],MATCH(H2100,D.1[Tên sản phẩm],0))))</f>
        <v/>
      </c>
      <c r="AG2100" s="90" t="str">
        <f t="shared" ca="1" si="485"/>
        <v/>
      </c>
      <c r="AH2100" s="90"/>
    </row>
    <row r="2101" spans="2:34" ht="27.75" customHeight="1" x14ac:dyDescent="0.2">
      <c r="B2101" s="154">
        <f t="shared" si="486"/>
        <v>2098</v>
      </c>
      <c r="C2101" s="155" t="str">
        <f t="shared" ca="1" si="487"/>
        <v/>
      </c>
      <c r="D2101" s="156" t="str">
        <f t="shared" ca="1" si="488"/>
        <v/>
      </c>
      <c r="E2101" s="157" t="str">
        <f t="shared" ca="1" si="489"/>
        <v/>
      </c>
      <c r="F2101" s="157"/>
      <c r="G2101" s="158" t="str">
        <f t="shared" ca="1" si="490"/>
        <v/>
      </c>
      <c r="H2101" s="159"/>
      <c r="I2101" s="160" t="str">
        <f>IF(H2101="","",INDEX(D.1[Quy cách],MATCH(H2101,D.1[Tên sản phẩm],0)))</f>
        <v/>
      </c>
      <c r="J2101" s="35" t="str">
        <f>IF(H2101="","",INDEX(D.1[ĐVT],MATCH(H2101,D.1[Tên sản phẩm],0)))</f>
        <v/>
      </c>
      <c r="K2101" s="163" t="str">
        <f>IF(H2101="","",INDEX(D.1[Đơn giá bán
(Tham khảo)],MATCH(H2101,D.1[Tên sản phẩm],0)))</f>
        <v/>
      </c>
      <c r="L2101" s="162"/>
      <c r="M2101" s="159"/>
      <c r="N2101" s="159"/>
      <c r="O2101" s="159"/>
      <c r="P2101" s="163" t="str">
        <f t="shared" si="491"/>
        <v/>
      </c>
      <c r="Q2101" s="164"/>
      <c r="R2101" s="162"/>
      <c r="S2101" s="163" t="str">
        <f t="shared" si="492"/>
        <v/>
      </c>
      <c r="T2101" s="164" t="str">
        <f t="shared" ca="1" si="493"/>
        <v/>
      </c>
      <c r="U2101" s="163" t="str">
        <f t="shared" si="494"/>
        <v/>
      </c>
      <c r="V2101" s="163" t="str">
        <f ca="1">IF(AND(C2101&lt;&gt;"",C2101&lt;&gt;OFFSET(C2101,1,0)),SUMIFS(B.2[Giá có thuế],B.2[Số ĐK],C2101),"")</f>
        <v/>
      </c>
      <c r="W2101" s="159"/>
      <c r="X2101" s="161" t="str">
        <f>IF(W2101="","",'Thông Tin Chung'!$L$3)</f>
        <v/>
      </c>
      <c r="Y2101" s="163" t="str">
        <f t="shared" ca="1" si="495"/>
        <v/>
      </c>
      <c r="Z2101" s="165"/>
      <c r="AA2101" s="155" t="str">
        <f ca="1">IF(C2101="","",IF(OR(D2101&lt;NgayBatDau,D2101&gt;NgayKetThuc),"Ngày tháng phải nằm trong kỳ báo cáo",IF(AND(G2101&lt;&gt;"",COUNTIF(D.2[Tên khách hàng],G2101)=0),"Tên KH chưa khai báo trong DSKH",IF(AND(H2101&lt;&gt;"",COUNTIF(D.1[Tên sản phẩm],H2101)=0),"SP này chưa khai báo trong DSSP",""))))</f>
        <v/>
      </c>
      <c r="AB2101" s="23" t="str">
        <f t="shared" ca="1" si="481"/>
        <v/>
      </c>
      <c r="AC2101" s="23" t="str">
        <f t="shared" ca="1" si="482"/>
        <v/>
      </c>
      <c r="AD2101" s="23" t="str">
        <f t="shared" ca="1" si="483"/>
        <v/>
      </c>
      <c r="AE2101" s="68" t="str">
        <f t="shared" ca="1" si="484"/>
        <v/>
      </c>
      <c r="AF2101" s="69" t="str">
        <f>IF(OR(H2101="",S2101=""),"",S2101-(SUM(L2101,M2101)*INDEX(D.1[Đơn giá],MATCH(H2101,D.1[Tên sản phẩm],0))))</f>
        <v/>
      </c>
      <c r="AG2101" s="90" t="str">
        <f t="shared" ca="1" si="485"/>
        <v/>
      </c>
      <c r="AH2101" s="90"/>
    </row>
    <row r="2102" spans="2:34" ht="27.75" customHeight="1" x14ac:dyDescent="0.2">
      <c r="B2102" s="154">
        <f t="shared" si="486"/>
        <v>2099</v>
      </c>
      <c r="C2102" s="155" t="str">
        <f t="shared" ca="1" si="487"/>
        <v/>
      </c>
      <c r="D2102" s="156" t="str">
        <f t="shared" ca="1" si="488"/>
        <v/>
      </c>
      <c r="E2102" s="157" t="str">
        <f t="shared" ca="1" si="489"/>
        <v/>
      </c>
      <c r="F2102" s="157"/>
      <c r="G2102" s="158" t="str">
        <f t="shared" ca="1" si="490"/>
        <v/>
      </c>
      <c r="H2102" s="159"/>
      <c r="I2102" s="160" t="str">
        <f>IF(H2102="","",INDEX(D.1[Quy cách],MATCH(H2102,D.1[Tên sản phẩm],0)))</f>
        <v/>
      </c>
      <c r="J2102" s="35" t="str">
        <f>IF(H2102="","",INDEX(D.1[ĐVT],MATCH(H2102,D.1[Tên sản phẩm],0)))</f>
        <v/>
      </c>
      <c r="K2102" s="163" t="str">
        <f>IF(H2102="","",INDEX(D.1[Đơn giá bán
(Tham khảo)],MATCH(H2102,D.1[Tên sản phẩm],0)))</f>
        <v/>
      </c>
      <c r="L2102" s="162"/>
      <c r="M2102" s="159"/>
      <c r="N2102" s="159"/>
      <c r="O2102" s="159"/>
      <c r="P2102" s="163" t="str">
        <f t="shared" si="491"/>
        <v/>
      </c>
      <c r="Q2102" s="164"/>
      <c r="R2102" s="162"/>
      <c r="S2102" s="163" t="str">
        <f t="shared" si="492"/>
        <v/>
      </c>
      <c r="T2102" s="164" t="str">
        <f t="shared" ca="1" si="493"/>
        <v/>
      </c>
      <c r="U2102" s="163" t="str">
        <f t="shared" si="494"/>
        <v/>
      </c>
      <c r="V2102" s="163" t="str">
        <f ca="1">IF(AND(C2102&lt;&gt;"",C2102&lt;&gt;OFFSET(C2102,1,0)),SUMIFS(B.2[Giá có thuế],B.2[Số ĐK],C2102),"")</f>
        <v/>
      </c>
      <c r="W2102" s="159"/>
      <c r="X2102" s="161" t="str">
        <f>IF(W2102="","",'Thông Tin Chung'!$L$3)</f>
        <v/>
      </c>
      <c r="Y2102" s="163" t="str">
        <f t="shared" ca="1" si="495"/>
        <v/>
      </c>
      <c r="Z2102" s="165"/>
      <c r="AA2102" s="155" t="str">
        <f ca="1">IF(C2102="","",IF(OR(D2102&lt;NgayBatDau,D2102&gt;NgayKetThuc),"Ngày tháng phải nằm trong kỳ báo cáo",IF(AND(G2102&lt;&gt;"",COUNTIF(D.2[Tên khách hàng],G2102)=0),"Tên KH chưa khai báo trong DSKH",IF(AND(H2102&lt;&gt;"",COUNTIF(D.1[Tên sản phẩm],H2102)=0),"SP này chưa khai báo trong DSSP",""))))</f>
        <v/>
      </c>
      <c r="AB2102" s="23" t="str">
        <f t="shared" ca="1" si="481"/>
        <v/>
      </c>
      <c r="AC2102" s="23" t="str">
        <f t="shared" ca="1" si="482"/>
        <v/>
      </c>
      <c r="AD2102" s="23" t="str">
        <f t="shared" ca="1" si="483"/>
        <v/>
      </c>
      <c r="AE2102" s="68" t="str">
        <f t="shared" ca="1" si="484"/>
        <v/>
      </c>
      <c r="AF2102" s="69" t="str">
        <f>IF(OR(H2102="",S2102=""),"",S2102-(SUM(L2102,M2102)*INDEX(D.1[Đơn giá],MATCH(H2102,D.1[Tên sản phẩm],0))))</f>
        <v/>
      </c>
      <c r="AG2102" s="90" t="str">
        <f t="shared" ca="1" si="485"/>
        <v/>
      </c>
      <c r="AH2102" s="90"/>
    </row>
    <row r="2103" spans="2:34" ht="27.75" customHeight="1" x14ac:dyDescent="0.2">
      <c r="B2103" s="154">
        <f t="shared" si="486"/>
        <v>2100</v>
      </c>
      <c r="C2103" s="155" t="str">
        <f t="shared" ca="1" si="487"/>
        <v/>
      </c>
      <c r="D2103" s="156" t="str">
        <f t="shared" ca="1" si="488"/>
        <v/>
      </c>
      <c r="E2103" s="157" t="str">
        <f t="shared" ca="1" si="489"/>
        <v/>
      </c>
      <c r="F2103" s="157"/>
      <c r="G2103" s="158" t="str">
        <f t="shared" ca="1" si="490"/>
        <v/>
      </c>
      <c r="H2103" s="159"/>
      <c r="I2103" s="160" t="str">
        <f>IF(H2103="","",INDEX(D.1[Quy cách],MATCH(H2103,D.1[Tên sản phẩm],0)))</f>
        <v/>
      </c>
      <c r="J2103" s="35" t="str">
        <f>IF(H2103="","",INDEX(D.1[ĐVT],MATCH(H2103,D.1[Tên sản phẩm],0)))</f>
        <v/>
      </c>
      <c r="K2103" s="163" t="str">
        <f>IF(H2103="","",INDEX(D.1[Đơn giá bán
(Tham khảo)],MATCH(H2103,D.1[Tên sản phẩm],0)))</f>
        <v/>
      </c>
      <c r="L2103" s="162"/>
      <c r="M2103" s="159"/>
      <c r="N2103" s="159"/>
      <c r="O2103" s="159"/>
      <c r="P2103" s="163" t="str">
        <f t="shared" si="491"/>
        <v/>
      </c>
      <c r="Q2103" s="164"/>
      <c r="R2103" s="162"/>
      <c r="S2103" s="163" t="str">
        <f t="shared" si="492"/>
        <v/>
      </c>
      <c r="T2103" s="164" t="str">
        <f t="shared" ca="1" si="493"/>
        <v/>
      </c>
      <c r="U2103" s="163" t="str">
        <f t="shared" si="494"/>
        <v/>
      </c>
      <c r="V2103" s="163" t="str">
        <f ca="1">IF(AND(C2103&lt;&gt;"",C2103&lt;&gt;OFFSET(C2103,1,0)),SUMIFS(B.2[Giá có thuế],B.2[Số ĐK],C2103),"")</f>
        <v/>
      </c>
      <c r="W2103" s="159"/>
      <c r="X2103" s="161" t="str">
        <f>IF(W2103="","",'Thông Tin Chung'!$L$3)</f>
        <v/>
      </c>
      <c r="Y2103" s="163" t="str">
        <f t="shared" ca="1" si="495"/>
        <v/>
      </c>
      <c r="Z2103" s="165"/>
      <c r="AA2103" s="155" t="str">
        <f ca="1">IF(C2103="","",IF(OR(D2103&lt;NgayBatDau,D2103&gt;NgayKetThuc),"Ngày tháng phải nằm trong kỳ báo cáo",IF(AND(G2103&lt;&gt;"",COUNTIF(D.2[Tên khách hàng],G2103)=0),"Tên KH chưa khai báo trong DSKH",IF(AND(H2103&lt;&gt;"",COUNTIF(D.1[Tên sản phẩm],H2103)=0),"SP này chưa khai báo trong DSSP",""))))</f>
        <v/>
      </c>
      <c r="AB2103" s="23" t="str">
        <f t="shared" ca="1" si="481"/>
        <v/>
      </c>
      <c r="AC2103" s="23" t="str">
        <f t="shared" ca="1" si="482"/>
        <v/>
      </c>
      <c r="AD2103" s="23" t="str">
        <f t="shared" ca="1" si="483"/>
        <v/>
      </c>
      <c r="AE2103" s="68" t="str">
        <f t="shared" ca="1" si="484"/>
        <v/>
      </c>
      <c r="AF2103" s="69" t="str">
        <f>IF(OR(H2103="",S2103=""),"",S2103-(SUM(L2103,M2103)*INDEX(D.1[Đơn giá],MATCH(H2103,D.1[Tên sản phẩm],0))))</f>
        <v/>
      </c>
      <c r="AG2103" s="90" t="str">
        <f t="shared" ca="1" si="485"/>
        <v/>
      </c>
      <c r="AH2103" s="90"/>
    </row>
    <row r="2104" spans="2:34" ht="27.75" customHeight="1" x14ac:dyDescent="0.2">
      <c r="B2104" s="154">
        <f t="shared" si="486"/>
        <v>2101</v>
      </c>
      <c r="C2104" s="155" t="str">
        <f t="shared" ca="1" si="487"/>
        <v/>
      </c>
      <c r="D2104" s="156" t="str">
        <f t="shared" ca="1" si="488"/>
        <v/>
      </c>
      <c r="E2104" s="157" t="str">
        <f t="shared" ca="1" si="489"/>
        <v/>
      </c>
      <c r="F2104" s="157"/>
      <c r="G2104" s="158" t="str">
        <f t="shared" ca="1" si="490"/>
        <v/>
      </c>
      <c r="H2104" s="159"/>
      <c r="I2104" s="160" t="str">
        <f>IF(H2104="","",INDEX(D.1[Quy cách],MATCH(H2104,D.1[Tên sản phẩm],0)))</f>
        <v/>
      </c>
      <c r="J2104" s="35" t="str">
        <f>IF(H2104="","",INDEX(D.1[ĐVT],MATCH(H2104,D.1[Tên sản phẩm],0)))</f>
        <v/>
      </c>
      <c r="K2104" s="163" t="str">
        <f>IF(H2104="","",INDEX(D.1[Đơn giá bán
(Tham khảo)],MATCH(H2104,D.1[Tên sản phẩm],0)))</f>
        <v/>
      </c>
      <c r="L2104" s="162"/>
      <c r="M2104" s="159"/>
      <c r="N2104" s="159"/>
      <c r="O2104" s="159"/>
      <c r="P2104" s="163" t="str">
        <f t="shared" si="491"/>
        <v/>
      </c>
      <c r="Q2104" s="164"/>
      <c r="R2104" s="162"/>
      <c r="S2104" s="163" t="str">
        <f t="shared" si="492"/>
        <v/>
      </c>
      <c r="T2104" s="164" t="str">
        <f t="shared" ca="1" si="493"/>
        <v/>
      </c>
      <c r="U2104" s="163" t="str">
        <f t="shared" si="494"/>
        <v/>
      </c>
      <c r="V2104" s="163" t="str">
        <f ca="1">IF(AND(C2104&lt;&gt;"",C2104&lt;&gt;OFFSET(C2104,1,0)),SUMIFS(B.2[Giá có thuế],B.2[Số ĐK],C2104),"")</f>
        <v/>
      </c>
      <c r="W2104" s="159"/>
      <c r="X2104" s="161" t="str">
        <f>IF(W2104="","",'Thông Tin Chung'!$L$3)</f>
        <v/>
      </c>
      <c r="Y2104" s="163" t="str">
        <f t="shared" ca="1" si="495"/>
        <v/>
      </c>
      <c r="Z2104" s="165"/>
      <c r="AA2104" s="155" t="str">
        <f ca="1">IF(C2104="","",IF(OR(D2104&lt;NgayBatDau,D2104&gt;NgayKetThuc),"Ngày tháng phải nằm trong kỳ báo cáo",IF(AND(G2104&lt;&gt;"",COUNTIF(D.2[Tên khách hàng],G2104)=0),"Tên KH chưa khai báo trong DSKH",IF(AND(H2104&lt;&gt;"",COUNTIF(D.1[Tên sản phẩm],H2104)=0),"SP này chưa khai báo trong DSSP",""))))</f>
        <v/>
      </c>
      <c r="AB2104" s="23" t="str">
        <f t="shared" ca="1" si="481"/>
        <v/>
      </c>
      <c r="AC2104" s="23" t="str">
        <f t="shared" ca="1" si="482"/>
        <v/>
      </c>
      <c r="AD2104" s="23" t="str">
        <f t="shared" ca="1" si="483"/>
        <v/>
      </c>
      <c r="AE2104" s="68" t="str">
        <f t="shared" ca="1" si="484"/>
        <v/>
      </c>
      <c r="AF2104" s="69" t="str">
        <f>IF(OR(H2104="",S2104=""),"",S2104-(SUM(L2104,M2104)*INDEX(D.1[Đơn giá],MATCH(H2104,D.1[Tên sản phẩm],0))))</f>
        <v/>
      </c>
      <c r="AG2104" s="90" t="str">
        <f t="shared" ca="1" si="485"/>
        <v/>
      </c>
      <c r="AH2104" s="90"/>
    </row>
    <row r="2105" spans="2:34" ht="27.75" customHeight="1" x14ac:dyDescent="0.2">
      <c r="B2105" s="154">
        <f t="shared" si="486"/>
        <v>2102</v>
      </c>
      <c r="C2105" s="155" t="str">
        <f t="shared" ca="1" si="487"/>
        <v/>
      </c>
      <c r="D2105" s="156" t="str">
        <f t="shared" ca="1" si="488"/>
        <v/>
      </c>
      <c r="E2105" s="157" t="str">
        <f t="shared" ca="1" si="489"/>
        <v/>
      </c>
      <c r="F2105" s="157"/>
      <c r="G2105" s="158" t="str">
        <f t="shared" ca="1" si="490"/>
        <v/>
      </c>
      <c r="H2105" s="159"/>
      <c r="I2105" s="160" t="str">
        <f>IF(H2105="","",INDEX(D.1[Quy cách],MATCH(H2105,D.1[Tên sản phẩm],0)))</f>
        <v/>
      </c>
      <c r="J2105" s="35" t="str">
        <f>IF(H2105="","",INDEX(D.1[ĐVT],MATCH(H2105,D.1[Tên sản phẩm],0)))</f>
        <v/>
      </c>
      <c r="K2105" s="163" t="str">
        <f>IF(H2105="","",INDEX(D.1[Đơn giá bán
(Tham khảo)],MATCH(H2105,D.1[Tên sản phẩm],0)))</f>
        <v/>
      </c>
      <c r="L2105" s="162"/>
      <c r="M2105" s="159"/>
      <c r="N2105" s="159"/>
      <c r="O2105" s="159"/>
      <c r="P2105" s="163" t="str">
        <f t="shared" si="491"/>
        <v/>
      </c>
      <c r="Q2105" s="164"/>
      <c r="R2105" s="162"/>
      <c r="S2105" s="163" t="str">
        <f t="shared" si="492"/>
        <v/>
      </c>
      <c r="T2105" s="164" t="str">
        <f t="shared" ca="1" si="493"/>
        <v/>
      </c>
      <c r="U2105" s="163" t="str">
        <f t="shared" si="494"/>
        <v/>
      </c>
      <c r="V2105" s="163" t="str">
        <f ca="1">IF(AND(C2105&lt;&gt;"",C2105&lt;&gt;OFFSET(C2105,1,0)),SUMIFS(B.2[Giá có thuế],B.2[Số ĐK],C2105),"")</f>
        <v/>
      </c>
      <c r="W2105" s="159"/>
      <c r="X2105" s="161" t="str">
        <f>IF(W2105="","",'Thông Tin Chung'!$L$3)</f>
        <v/>
      </c>
      <c r="Y2105" s="163" t="str">
        <f t="shared" ca="1" si="495"/>
        <v/>
      </c>
      <c r="Z2105" s="165"/>
      <c r="AA2105" s="155" t="str">
        <f ca="1">IF(C2105="","",IF(OR(D2105&lt;NgayBatDau,D2105&gt;NgayKetThuc),"Ngày tháng phải nằm trong kỳ báo cáo",IF(AND(G2105&lt;&gt;"",COUNTIF(D.2[Tên khách hàng],G2105)=0),"Tên KH chưa khai báo trong DSKH",IF(AND(H2105&lt;&gt;"",COUNTIF(D.1[Tên sản phẩm],H2105)=0),"SP này chưa khai báo trong DSSP",""))))</f>
        <v/>
      </c>
      <c r="AB2105" s="23" t="str">
        <f t="shared" ca="1" si="481"/>
        <v/>
      </c>
      <c r="AC2105" s="23" t="str">
        <f t="shared" ca="1" si="482"/>
        <v/>
      </c>
      <c r="AD2105" s="23" t="str">
        <f t="shared" ca="1" si="483"/>
        <v/>
      </c>
      <c r="AE2105" s="68" t="str">
        <f t="shared" ca="1" si="484"/>
        <v/>
      </c>
      <c r="AF2105" s="69" t="str">
        <f>IF(OR(H2105="",S2105=""),"",S2105-(SUM(L2105,M2105)*INDEX(D.1[Đơn giá],MATCH(H2105,D.1[Tên sản phẩm],0))))</f>
        <v/>
      </c>
      <c r="AG2105" s="90" t="str">
        <f t="shared" ca="1" si="485"/>
        <v/>
      </c>
      <c r="AH2105" s="90"/>
    </row>
    <row r="2106" spans="2:34" ht="27.75" customHeight="1" x14ac:dyDescent="0.2">
      <c r="B2106" s="154">
        <f t="shared" si="486"/>
        <v>2103</v>
      </c>
      <c r="C2106" s="155" t="str">
        <f t="shared" ca="1" si="487"/>
        <v/>
      </c>
      <c r="D2106" s="156" t="str">
        <f t="shared" ca="1" si="488"/>
        <v/>
      </c>
      <c r="E2106" s="157" t="str">
        <f t="shared" ca="1" si="489"/>
        <v/>
      </c>
      <c r="F2106" s="157"/>
      <c r="G2106" s="158" t="str">
        <f t="shared" ca="1" si="490"/>
        <v/>
      </c>
      <c r="H2106" s="159"/>
      <c r="I2106" s="160" t="str">
        <f>IF(H2106="","",INDEX(D.1[Quy cách],MATCH(H2106,D.1[Tên sản phẩm],0)))</f>
        <v/>
      </c>
      <c r="J2106" s="35" t="str">
        <f>IF(H2106="","",INDEX(D.1[ĐVT],MATCH(H2106,D.1[Tên sản phẩm],0)))</f>
        <v/>
      </c>
      <c r="K2106" s="163" t="str">
        <f>IF(H2106="","",INDEX(D.1[Đơn giá bán
(Tham khảo)],MATCH(H2106,D.1[Tên sản phẩm],0)))</f>
        <v/>
      </c>
      <c r="L2106" s="162"/>
      <c r="M2106" s="159"/>
      <c r="N2106" s="159"/>
      <c r="O2106" s="159"/>
      <c r="P2106" s="163" t="str">
        <f t="shared" si="491"/>
        <v/>
      </c>
      <c r="Q2106" s="164"/>
      <c r="R2106" s="162"/>
      <c r="S2106" s="163" t="str">
        <f t="shared" si="492"/>
        <v/>
      </c>
      <c r="T2106" s="164" t="str">
        <f t="shared" ca="1" si="493"/>
        <v/>
      </c>
      <c r="U2106" s="163" t="str">
        <f t="shared" si="494"/>
        <v/>
      </c>
      <c r="V2106" s="163" t="str">
        <f ca="1">IF(AND(C2106&lt;&gt;"",C2106&lt;&gt;OFFSET(C2106,1,0)),SUMIFS(B.2[Giá có thuế],B.2[Số ĐK],C2106),"")</f>
        <v/>
      </c>
      <c r="W2106" s="159"/>
      <c r="X2106" s="161" t="str">
        <f>IF(W2106="","",'Thông Tin Chung'!$L$3)</f>
        <v/>
      </c>
      <c r="Y2106" s="163" t="str">
        <f t="shared" ca="1" si="495"/>
        <v/>
      </c>
      <c r="Z2106" s="165"/>
      <c r="AA2106" s="155" t="str">
        <f ca="1">IF(C2106="","",IF(OR(D2106&lt;NgayBatDau,D2106&gt;NgayKetThuc),"Ngày tháng phải nằm trong kỳ báo cáo",IF(AND(G2106&lt;&gt;"",COUNTIF(D.2[Tên khách hàng],G2106)=0),"Tên KH chưa khai báo trong DSKH",IF(AND(H2106&lt;&gt;"",COUNTIF(D.1[Tên sản phẩm],H2106)=0),"SP này chưa khai báo trong DSSP",""))))</f>
        <v/>
      </c>
      <c r="AB2106" s="23" t="str">
        <f t="shared" ca="1" si="481"/>
        <v/>
      </c>
      <c r="AC2106" s="23" t="str">
        <f t="shared" ca="1" si="482"/>
        <v/>
      </c>
      <c r="AD2106" s="23" t="str">
        <f t="shared" ca="1" si="483"/>
        <v/>
      </c>
      <c r="AE2106" s="68" t="str">
        <f t="shared" ca="1" si="484"/>
        <v/>
      </c>
      <c r="AF2106" s="69" t="str">
        <f>IF(OR(H2106="",S2106=""),"",S2106-(SUM(L2106,M2106)*INDEX(D.1[Đơn giá],MATCH(H2106,D.1[Tên sản phẩm],0))))</f>
        <v/>
      </c>
      <c r="AG2106" s="90" t="str">
        <f t="shared" ca="1" si="485"/>
        <v/>
      </c>
      <c r="AH2106" s="90"/>
    </row>
    <row r="2107" spans="2:34" ht="27.75" customHeight="1" x14ac:dyDescent="0.2">
      <c r="B2107" s="154">
        <f t="shared" si="486"/>
        <v>2104</v>
      </c>
      <c r="C2107" s="155" t="str">
        <f t="shared" ca="1" si="487"/>
        <v/>
      </c>
      <c r="D2107" s="156" t="str">
        <f t="shared" ca="1" si="488"/>
        <v/>
      </c>
      <c r="E2107" s="157" t="str">
        <f t="shared" ca="1" si="489"/>
        <v/>
      </c>
      <c r="F2107" s="157"/>
      <c r="G2107" s="158" t="str">
        <f t="shared" ca="1" si="490"/>
        <v/>
      </c>
      <c r="H2107" s="159"/>
      <c r="I2107" s="160" t="str">
        <f>IF(H2107="","",INDEX(D.1[Quy cách],MATCH(H2107,D.1[Tên sản phẩm],0)))</f>
        <v/>
      </c>
      <c r="J2107" s="35" t="str">
        <f>IF(H2107="","",INDEX(D.1[ĐVT],MATCH(H2107,D.1[Tên sản phẩm],0)))</f>
        <v/>
      </c>
      <c r="K2107" s="163" t="str">
        <f>IF(H2107="","",INDEX(D.1[Đơn giá bán
(Tham khảo)],MATCH(H2107,D.1[Tên sản phẩm],0)))</f>
        <v/>
      </c>
      <c r="L2107" s="162"/>
      <c r="M2107" s="159"/>
      <c r="N2107" s="159"/>
      <c r="O2107" s="159"/>
      <c r="P2107" s="163" t="str">
        <f t="shared" si="491"/>
        <v/>
      </c>
      <c r="Q2107" s="164"/>
      <c r="R2107" s="162"/>
      <c r="S2107" s="163" t="str">
        <f t="shared" si="492"/>
        <v/>
      </c>
      <c r="T2107" s="164" t="str">
        <f t="shared" ca="1" si="493"/>
        <v/>
      </c>
      <c r="U2107" s="163" t="str">
        <f t="shared" si="494"/>
        <v/>
      </c>
      <c r="V2107" s="163" t="str">
        <f ca="1">IF(AND(C2107&lt;&gt;"",C2107&lt;&gt;OFFSET(C2107,1,0)),SUMIFS(B.2[Giá có thuế],B.2[Số ĐK],C2107),"")</f>
        <v/>
      </c>
      <c r="W2107" s="159"/>
      <c r="X2107" s="161" t="str">
        <f>IF(W2107="","",'Thông Tin Chung'!$L$3)</f>
        <v/>
      </c>
      <c r="Y2107" s="163" t="str">
        <f t="shared" ca="1" si="495"/>
        <v/>
      </c>
      <c r="Z2107" s="165"/>
      <c r="AA2107" s="155" t="str">
        <f ca="1">IF(C2107="","",IF(OR(D2107&lt;NgayBatDau,D2107&gt;NgayKetThuc),"Ngày tháng phải nằm trong kỳ báo cáo",IF(AND(G2107&lt;&gt;"",COUNTIF(D.2[Tên khách hàng],G2107)=0),"Tên KH chưa khai báo trong DSKH",IF(AND(H2107&lt;&gt;"",COUNTIF(D.1[Tên sản phẩm],H2107)=0),"SP này chưa khai báo trong DSSP",""))))</f>
        <v/>
      </c>
      <c r="AB2107" s="23" t="str">
        <f t="shared" ca="1" si="481"/>
        <v/>
      </c>
      <c r="AC2107" s="23" t="str">
        <f t="shared" ca="1" si="482"/>
        <v/>
      </c>
      <c r="AD2107" s="23" t="str">
        <f t="shared" ca="1" si="483"/>
        <v/>
      </c>
      <c r="AE2107" s="68" t="str">
        <f t="shared" ca="1" si="484"/>
        <v/>
      </c>
      <c r="AF2107" s="69" t="str">
        <f>IF(OR(H2107="",S2107=""),"",S2107-(SUM(L2107,M2107)*INDEX(D.1[Đơn giá],MATCH(H2107,D.1[Tên sản phẩm],0))))</f>
        <v/>
      </c>
      <c r="AG2107" s="90" t="str">
        <f t="shared" ca="1" si="485"/>
        <v/>
      </c>
      <c r="AH2107" s="90"/>
    </row>
    <row r="2108" spans="2:34" ht="27.75" customHeight="1" x14ac:dyDescent="0.2">
      <c r="B2108" s="154">
        <f t="shared" si="486"/>
        <v>2105</v>
      </c>
      <c r="C2108" s="155" t="str">
        <f t="shared" ca="1" si="487"/>
        <v/>
      </c>
      <c r="D2108" s="156" t="str">
        <f t="shared" ca="1" si="488"/>
        <v/>
      </c>
      <c r="E2108" s="157" t="str">
        <f t="shared" ca="1" si="489"/>
        <v/>
      </c>
      <c r="F2108" s="157"/>
      <c r="G2108" s="158" t="str">
        <f t="shared" ca="1" si="490"/>
        <v/>
      </c>
      <c r="H2108" s="159"/>
      <c r="I2108" s="160" t="str">
        <f>IF(H2108="","",INDEX(D.1[Quy cách],MATCH(H2108,D.1[Tên sản phẩm],0)))</f>
        <v/>
      </c>
      <c r="J2108" s="35" t="str">
        <f>IF(H2108="","",INDEX(D.1[ĐVT],MATCH(H2108,D.1[Tên sản phẩm],0)))</f>
        <v/>
      </c>
      <c r="K2108" s="163" t="str">
        <f>IF(H2108="","",INDEX(D.1[Đơn giá bán
(Tham khảo)],MATCH(H2108,D.1[Tên sản phẩm],0)))</f>
        <v/>
      </c>
      <c r="L2108" s="162"/>
      <c r="M2108" s="159"/>
      <c r="N2108" s="159"/>
      <c r="O2108" s="159"/>
      <c r="P2108" s="163" t="str">
        <f t="shared" si="491"/>
        <v/>
      </c>
      <c r="Q2108" s="164"/>
      <c r="R2108" s="162"/>
      <c r="S2108" s="163" t="str">
        <f t="shared" si="492"/>
        <v/>
      </c>
      <c r="T2108" s="164" t="str">
        <f t="shared" ca="1" si="493"/>
        <v/>
      </c>
      <c r="U2108" s="163" t="str">
        <f t="shared" si="494"/>
        <v/>
      </c>
      <c r="V2108" s="163" t="str">
        <f ca="1">IF(AND(C2108&lt;&gt;"",C2108&lt;&gt;OFFSET(C2108,1,0)),SUMIFS(B.2[Giá có thuế],B.2[Số ĐK],C2108),"")</f>
        <v/>
      </c>
      <c r="W2108" s="159"/>
      <c r="X2108" s="161" t="str">
        <f>IF(W2108="","",'Thông Tin Chung'!$L$3)</f>
        <v/>
      </c>
      <c r="Y2108" s="163" t="str">
        <f t="shared" ca="1" si="495"/>
        <v/>
      </c>
      <c r="Z2108" s="165"/>
      <c r="AA2108" s="155" t="str">
        <f ca="1">IF(C2108="","",IF(OR(D2108&lt;NgayBatDau,D2108&gt;NgayKetThuc),"Ngày tháng phải nằm trong kỳ báo cáo",IF(AND(G2108&lt;&gt;"",COUNTIF(D.2[Tên khách hàng],G2108)=0),"Tên KH chưa khai báo trong DSKH",IF(AND(H2108&lt;&gt;"",COUNTIF(D.1[Tên sản phẩm],H2108)=0),"SP này chưa khai báo trong DSSP",""))))</f>
        <v/>
      </c>
      <c r="AB2108" s="23" t="str">
        <f t="shared" ca="1" si="481"/>
        <v/>
      </c>
      <c r="AC2108" s="23" t="str">
        <f t="shared" ca="1" si="482"/>
        <v/>
      </c>
      <c r="AD2108" s="23" t="str">
        <f t="shared" ca="1" si="483"/>
        <v/>
      </c>
      <c r="AE2108" s="68" t="str">
        <f t="shared" ca="1" si="484"/>
        <v/>
      </c>
      <c r="AF2108" s="69" t="str">
        <f>IF(OR(H2108="",S2108=""),"",S2108-(SUM(L2108,M2108)*INDEX(D.1[Đơn giá],MATCH(H2108,D.1[Tên sản phẩm],0))))</f>
        <v/>
      </c>
      <c r="AG2108" s="90" t="str">
        <f t="shared" ca="1" si="485"/>
        <v/>
      </c>
      <c r="AH2108" s="90"/>
    </row>
    <row r="2109" spans="2:34" ht="27.75" customHeight="1" x14ac:dyDescent="0.2">
      <c r="B2109" s="154">
        <f t="shared" si="486"/>
        <v>2106</v>
      </c>
      <c r="C2109" s="155" t="str">
        <f t="shared" ca="1" si="487"/>
        <v/>
      </c>
      <c r="D2109" s="156" t="str">
        <f t="shared" ca="1" si="488"/>
        <v/>
      </c>
      <c r="E2109" s="157" t="str">
        <f t="shared" ca="1" si="489"/>
        <v/>
      </c>
      <c r="F2109" s="157"/>
      <c r="G2109" s="158" t="str">
        <f t="shared" ca="1" si="490"/>
        <v/>
      </c>
      <c r="H2109" s="159"/>
      <c r="I2109" s="160" t="str">
        <f>IF(H2109="","",INDEX(D.1[Quy cách],MATCH(H2109,D.1[Tên sản phẩm],0)))</f>
        <v/>
      </c>
      <c r="J2109" s="35" t="str">
        <f>IF(H2109="","",INDEX(D.1[ĐVT],MATCH(H2109,D.1[Tên sản phẩm],0)))</f>
        <v/>
      </c>
      <c r="K2109" s="163" t="str">
        <f>IF(H2109="","",INDEX(D.1[Đơn giá bán
(Tham khảo)],MATCH(H2109,D.1[Tên sản phẩm],0)))</f>
        <v/>
      </c>
      <c r="L2109" s="162"/>
      <c r="M2109" s="159"/>
      <c r="N2109" s="159"/>
      <c r="O2109" s="159"/>
      <c r="P2109" s="163" t="str">
        <f t="shared" si="491"/>
        <v/>
      </c>
      <c r="Q2109" s="164"/>
      <c r="R2109" s="162"/>
      <c r="S2109" s="163" t="str">
        <f t="shared" si="492"/>
        <v/>
      </c>
      <c r="T2109" s="164" t="str">
        <f t="shared" ca="1" si="493"/>
        <v/>
      </c>
      <c r="U2109" s="163" t="str">
        <f t="shared" si="494"/>
        <v/>
      </c>
      <c r="V2109" s="163" t="str">
        <f ca="1">IF(AND(C2109&lt;&gt;"",C2109&lt;&gt;OFFSET(C2109,1,0)),SUMIFS(B.2[Giá có thuế],B.2[Số ĐK],C2109),"")</f>
        <v/>
      </c>
      <c r="W2109" s="159"/>
      <c r="X2109" s="161" t="str">
        <f>IF(W2109="","",'Thông Tin Chung'!$L$3)</f>
        <v/>
      </c>
      <c r="Y2109" s="163" t="str">
        <f t="shared" ca="1" si="495"/>
        <v/>
      </c>
      <c r="Z2109" s="165"/>
      <c r="AA2109" s="155" t="str">
        <f ca="1">IF(C2109="","",IF(OR(D2109&lt;NgayBatDau,D2109&gt;NgayKetThuc),"Ngày tháng phải nằm trong kỳ báo cáo",IF(AND(G2109&lt;&gt;"",COUNTIF(D.2[Tên khách hàng],G2109)=0),"Tên KH chưa khai báo trong DSKH",IF(AND(H2109&lt;&gt;"",COUNTIF(D.1[Tên sản phẩm],H2109)=0),"SP này chưa khai báo trong DSSP",""))))</f>
        <v/>
      </c>
      <c r="AB2109" s="23" t="str">
        <f t="shared" ca="1" si="481"/>
        <v/>
      </c>
      <c r="AC2109" s="23" t="str">
        <f t="shared" ca="1" si="482"/>
        <v/>
      </c>
      <c r="AD2109" s="23" t="str">
        <f t="shared" ca="1" si="483"/>
        <v/>
      </c>
      <c r="AE2109" s="68" t="str">
        <f t="shared" ca="1" si="484"/>
        <v/>
      </c>
      <c r="AF2109" s="69" t="str">
        <f>IF(OR(H2109="",S2109=""),"",S2109-(SUM(L2109,M2109)*INDEX(D.1[Đơn giá],MATCH(H2109,D.1[Tên sản phẩm],0))))</f>
        <v/>
      </c>
      <c r="AG2109" s="90" t="str">
        <f t="shared" ca="1" si="485"/>
        <v/>
      </c>
      <c r="AH2109" s="90"/>
    </row>
    <row r="2110" spans="2:34" ht="27.75" customHeight="1" x14ac:dyDescent="0.2">
      <c r="B2110" s="154">
        <f t="shared" si="486"/>
        <v>2107</v>
      </c>
      <c r="C2110" s="155" t="str">
        <f t="shared" ca="1" si="487"/>
        <v/>
      </c>
      <c r="D2110" s="156" t="str">
        <f t="shared" ca="1" si="488"/>
        <v/>
      </c>
      <c r="E2110" s="157" t="str">
        <f t="shared" ca="1" si="489"/>
        <v/>
      </c>
      <c r="F2110" s="157"/>
      <c r="G2110" s="158" t="str">
        <f t="shared" ca="1" si="490"/>
        <v/>
      </c>
      <c r="H2110" s="159"/>
      <c r="I2110" s="160" t="str">
        <f>IF(H2110="","",INDEX(D.1[Quy cách],MATCH(H2110,D.1[Tên sản phẩm],0)))</f>
        <v/>
      </c>
      <c r="J2110" s="35" t="str">
        <f>IF(H2110="","",INDEX(D.1[ĐVT],MATCH(H2110,D.1[Tên sản phẩm],0)))</f>
        <v/>
      </c>
      <c r="K2110" s="163" t="str">
        <f>IF(H2110="","",INDEX(D.1[Đơn giá bán
(Tham khảo)],MATCH(H2110,D.1[Tên sản phẩm],0)))</f>
        <v/>
      </c>
      <c r="L2110" s="162"/>
      <c r="M2110" s="159"/>
      <c r="N2110" s="159"/>
      <c r="O2110" s="159"/>
      <c r="P2110" s="163" t="str">
        <f t="shared" si="491"/>
        <v/>
      </c>
      <c r="Q2110" s="164"/>
      <c r="R2110" s="162"/>
      <c r="S2110" s="163" t="str">
        <f t="shared" si="492"/>
        <v/>
      </c>
      <c r="T2110" s="164" t="str">
        <f t="shared" ca="1" si="493"/>
        <v/>
      </c>
      <c r="U2110" s="163" t="str">
        <f t="shared" si="494"/>
        <v/>
      </c>
      <c r="V2110" s="163" t="str">
        <f ca="1">IF(AND(C2110&lt;&gt;"",C2110&lt;&gt;OFFSET(C2110,1,0)),SUMIFS(B.2[Giá có thuế],B.2[Số ĐK],C2110),"")</f>
        <v/>
      </c>
      <c r="W2110" s="159"/>
      <c r="X2110" s="161" t="str">
        <f>IF(W2110="","",'Thông Tin Chung'!$L$3)</f>
        <v/>
      </c>
      <c r="Y2110" s="163" t="str">
        <f t="shared" ca="1" si="495"/>
        <v/>
      </c>
      <c r="Z2110" s="165"/>
      <c r="AA2110" s="155" t="str">
        <f ca="1">IF(C2110="","",IF(OR(D2110&lt;NgayBatDau,D2110&gt;NgayKetThuc),"Ngày tháng phải nằm trong kỳ báo cáo",IF(AND(G2110&lt;&gt;"",COUNTIF(D.2[Tên khách hàng],G2110)=0),"Tên KH chưa khai báo trong DSKH",IF(AND(H2110&lt;&gt;"",COUNTIF(D.1[Tên sản phẩm],H2110)=0),"SP này chưa khai báo trong DSSP",""))))</f>
        <v/>
      </c>
      <c r="AB2110" s="23" t="str">
        <f t="shared" ca="1" si="481"/>
        <v/>
      </c>
      <c r="AC2110" s="23" t="str">
        <f t="shared" ca="1" si="482"/>
        <v/>
      </c>
      <c r="AD2110" s="23" t="str">
        <f t="shared" ca="1" si="483"/>
        <v/>
      </c>
      <c r="AE2110" s="68" t="str">
        <f t="shared" ca="1" si="484"/>
        <v/>
      </c>
      <c r="AF2110" s="69" t="str">
        <f>IF(OR(H2110="",S2110=""),"",S2110-(SUM(L2110,M2110)*INDEX(D.1[Đơn giá],MATCH(H2110,D.1[Tên sản phẩm],0))))</f>
        <v/>
      </c>
      <c r="AG2110" s="90" t="str">
        <f t="shared" ca="1" si="485"/>
        <v/>
      </c>
      <c r="AH2110" s="90"/>
    </row>
    <row r="2111" spans="2:34" ht="27.75" customHeight="1" x14ac:dyDescent="0.2">
      <c r="B2111" s="154">
        <f t="shared" si="486"/>
        <v>2108</v>
      </c>
      <c r="C2111" s="155" t="str">
        <f t="shared" ca="1" si="487"/>
        <v/>
      </c>
      <c r="D2111" s="156" t="str">
        <f t="shared" ca="1" si="488"/>
        <v/>
      </c>
      <c r="E2111" s="157" t="str">
        <f t="shared" ca="1" si="489"/>
        <v/>
      </c>
      <c r="F2111" s="157"/>
      <c r="G2111" s="158" t="str">
        <f t="shared" ca="1" si="490"/>
        <v/>
      </c>
      <c r="H2111" s="159"/>
      <c r="I2111" s="160" t="str">
        <f>IF(H2111="","",INDEX(D.1[Quy cách],MATCH(H2111,D.1[Tên sản phẩm],0)))</f>
        <v/>
      </c>
      <c r="J2111" s="35" t="str">
        <f>IF(H2111="","",INDEX(D.1[ĐVT],MATCH(H2111,D.1[Tên sản phẩm],0)))</f>
        <v/>
      </c>
      <c r="K2111" s="163" t="str">
        <f>IF(H2111="","",INDEX(D.1[Đơn giá bán
(Tham khảo)],MATCH(H2111,D.1[Tên sản phẩm],0)))</f>
        <v/>
      </c>
      <c r="L2111" s="162"/>
      <c r="M2111" s="159"/>
      <c r="N2111" s="159"/>
      <c r="O2111" s="159"/>
      <c r="P2111" s="163" t="str">
        <f t="shared" si="491"/>
        <v/>
      </c>
      <c r="Q2111" s="164"/>
      <c r="R2111" s="162"/>
      <c r="S2111" s="163" t="str">
        <f t="shared" si="492"/>
        <v/>
      </c>
      <c r="T2111" s="164" t="str">
        <f t="shared" ca="1" si="493"/>
        <v/>
      </c>
      <c r="U2111" s="163" t="str">
        <f t="shared" si="494"/>
        <v/>
      </c>
      <c r="V2111" s="163" t="str">
        <f ca="1">IF(AND(C2111&lt;&gt;"",C2111&lt;&gt;OFFSET(C2111,1,0)),SUMIFS(B.2[Giá có thuế],B.2[Số ĐK],C2111),"")</f>
        <v/>
      </c>
      <c r="W2111" s="159"/>
      <c r="X2111" s="161" t="str">
        <f>IF(W2111="","",'Thông Tin Chung'!$L$3)</f>
        <v/>
      </c>
      <c r="Y2111" s="163" t="str">
        <f t="shared" ca="1" si="495"/>
        <v/>
      </c>
      <c r="Z2111" s="165"/>
      <c r="AA2111" s="155" t="str">
        <f ca="1">IF(C2111="","",IF(OR(D2111&lt;NgayBatDau,D2111&gt;NgayKetThuc),"Ngày tháng phải nằm trong kỳ báo cáo",IF(AND(G2111&lt;&gt;"",COUNTIF(D.2[Tên khách hàng],G2111)=0),"Tên KH chưa khai báo trong DSKH",IF(AND(H2111&lt;&gt;"",COUNTIF(D.1[Tên sản phẩm],H2111)=0),"SP này chưa khai báo trong DSSP",""))))</f>
        <v/>
      </c>
      <c r="AB2111" s="23" t="str">
        <f t="shared" ca="1" si="481"/>
        <v/>
      </c>
      <c r="AC2111" s="23" t="str">
        <f t="shared" ca="1" si="482"/>
        <v/>
      </c>
      <c r="AD2111" s="23" t="str">
        <f t="shared" ca="1" si="483"/>
        <v/>
      </c>
      <c r="AE2111" s="68" t="str">
        <f t="shared" ca="1" si="484"/>
        <v/>
      </c>
      <c r="AF2111" s="69" t="str">
        <f>IF(OR(H2111="",S2111=""),"",S2111-(SUM(L2111,M2111)*INDEX(D.1[Đơn giá],MATCH(H2111,D.1[Tên sản phẩm],0))))</f>
        <v/>
      </c>
      <c r="AG2111" s="90" t="str">
        <f t="shared" ca="1" si="485"/>
        <v/>
      </c>
      <c r="AH2111" s="90"/>
    </row>
    <row r="2112" spans="2:34" ht="27.75" customHeight="1" x14ac:dyDescent="0.2">
      <c r="B2112" s="154">
        <f t="shared" si="486"/>
        <v>2109</v>
      </c>
      <c r="C2112" s="155" t="str">
        <f t="shared" ca="1" si="487"/>
        <v/>
      </c>
      <c r="D2112" s="156" t="str">
        <f t="shared" ca="1" si="488"/>
        <v/>
      </c>
      <c r="E2112" s="157" t="str">
        <f t="shared" ca="1" si="489"/>
        <v/>
      </c>
      <c r="F2112" s="157"/>
      <c r="G2112" s="158" t="str">
        <f t="shared" ca="1" si="490"/>
        <v/>
      </c>
      <c r="H2112" s="159"/>
      <c r="I2112" s="160" t="str">
        <f>IF(H2112="","",INDEX(D.1[Quy cách],MATCH(H2112,D.1[Tên sản phẩm],0)))</f>
        <v/>
      </c>
      <c r="J2112" s="35" t="str">
        <f>IF(H2112="","",INDEX(D.1[ĐVT],MATCH(H2112,D.1[Tên sản phẩm],0)))</f>
        <v/>
      </c>
      <c r="K2112" s="163" t="str">
        <f>IF(H2112="","",INDEX(D.1[Đơn giá bán
(Tham khảo)],MATCH(H2112,D.1[Tên sản phẩm],0)))</f>
        <v/>
      </c>
      <c r="L2112" s="162"/>
      <c r="M2112" s="159"/>
      <c r="N2112" s="159"/>
      <c r="O2112" s="159"/>
      <c r="P2112" s="163" t="str">
        <f t="shared" si="491"/>
        <v/>
      </c>
      <c r="Q2112" s="164"/>
      <c r="R2112" s="162"/>
      <c r="S2112" s="163" t="str">
        <f t="shared" si="492"/>
        <v/>
      </c>
      <c r="T2112" s="164" t="str">
        <f t="shared" ca="1" si="493"/>
        <v/>
      </c>
      <c r="U2112" s="163" t="str">
        <f t="shared" si="494"/>
        <v/>
      </c>
      <c r="V2112" s="163" t="str">
        <f ca="1">IF(AND(C2112&lt;&gt;"",C2112&lt;&gt;OFFSET(C2112,1,0)),SUMIFS(B.2[Giá có thuế],B.2[Số ĐK],C2112),"")</f>
        <v/>
      </c>
      <c r="W2112" s="159"/>
      <c r="X2112" s="161" t="str">
        <f>IF(W2112="","",'Thông Tin Chung'!$L$3)</f>
        <v/>
      </c>
      <c r="Y2112" s="163" t="str">
        <f t="shared" ca="1" si="495"/>
        <v/>
      </c>
      <c r="Z2112" s="165"/>
      <c r="AA2112" s="155" t="str">
        <f ca="1">IF(C2112="","",IF(OR(D2112&lt;NgayBatDau,D2112&gt;NgayKetThuc),"Ngày tháng phải nằm trong kỳ báo cáo",IF(AND(G2112&lt;&gt;"",COUNTIF(D.2[Tên khách hàng],G2112)=0),"Tên KH chưa khai báo trong DSKH",IF(AND(H2112&lt;&gt;"",COUNTIF(D.1[Tên sản phẩm],H2112)=0),"SP này chưa khai báo trong DSSP",""))))</f>
        <v/>
      </c>
      <c r="AB2112" s="23" t="str">
        <f t="shared" ca="1" si="481"/>
        <v/>
      </c>
      <c r="AC2112" s="23" t="str">
        <f t="shared" ca="1" si="482"/>
        <v/>
      </c>
      <c r="AD2112" s="23" t="str">
        <f t="shared" ca="1" si="483"/>
        <v/>
      </c>
      <c r="AE2112" s="68" t="str">
        <f t="shared" ca="1" si="484"/>
        <v/>
      </c>
      <c r="AF2112" s="69" t="str">
        <f>IF(OR(H2112="",S2112=""),"",S2112-(SUM(L2112,M2112)*INDEX(D.1[Đơn giá],MATCH(H2112,D.1[Tên sản phẩm],0))))</f>
        <v/>
      </c>
      <c r="AG2112" s="90" t="str">
        <f t="shared" ca="1" si="485"/>
        <v/>
      </c>
      <c r="AH2112" s="90"/>
    </row>
    <row r="2113" spans="2:34" ht="27.75" customHeight="1" x14ac:dyDescent="0.2">
      <c r="B2113" s="154">
        <f t="shared" si="486"/>
        <v>2110</v>
      </c>
      <c r="C2113" s="155" t="str">
        <f t="shared" ca="1" si="487"/>
        <v/>
      </c>
      <c r="D2113" s="156" t="str">
        <f t="shared" ca="1" si="488"/>
        <v/>
      </c>
      <c r="E2113" s="157" t="str">
        <f t="shared" ca="1" si="489"/>
        <v/>
      </c>
      <c r="F2113" s="157"/>
      <c r="G2113" s="158" t="str">
        <f t="shared" ca="1" si="490"/>
        <v/>
      </c>
      <c r="H2113" s="159"/>
      <c r="I2113" s="160" t="str">
        <f>IF(H2113="","",INDEX(D.1[Quy cách],MATCH(H2113,D.1[Tên sản phẩm],0)))</f>
        <v/>
      </c>
      <c r="J2113" s="35" t="str">
        <f>IF(H2113="","",INDEX(D.1[ĐVT],MATCH(H2113,D.1[Tên sản phẩm],0)))</f>
        <v/>
      </c>
      <c r="K2113" s="163" t="str">
        <f>IF(H2113="","",INDEX(D.1[Đơn giá bán
(Tham khảo)],MATCH(H2113,D.1[Tên sản phẩm],0)))</f>
        <v/>
      </c>
      <c r="L2113" s="162"/>
      <c r="M2113" s="159"/>
      <c r="N2113" s="159"/>
      <c r="O2113" s="159"/>
      <c r="P2113" s="163" t="str">
        <f t="shared" si="491"/>
        <v/>
      </c>
      <c r="Q2113" s="164"/>
      <c r="R2113" s="162"/>
      <c r="S2113" s="163" t="str">
        <f t="shared" si="492"/>
        <v/>
      </c>
      <c r="T2113" s="164" t="str">
        <f t="shared" ca="1" si="493"/>
        <v/>
      </c>
      <c r="U2113" s="163" t="str">
        <f t="shared" si="494"/>
        <v/>
      </c>
      <c r="V2113" s="163" t="str">
        <f ca="1">IF(AND(C2113&lt;&gt;"",C2113&lt;&gt;OFFSET(C2113,1,0)),SUMIFS(B.2[Giá có thuế],B.2[Số ĐK],C2113),"")</f>
        <v/>
      </c>
      <c r="W2113" s="159"/>
      <c r="X2113" s="161" t="str">
        <f>IF(W2113="","",'Thông Tin Chung'!$L$3)</f>
        <v/>
      </c>
      <c r="Y2113" s="163" t="str">
        <f t="shared" ca="1" si="495"/>
        <v/>
      </c>
      <c r="Z2113" s="165"/>
      <c r="AA2113" s="155" t="str">
        <f ca="1">IF(C2113="","",IF(OR(D2113&lt;NgayBatDau,D2113&gt;NgayKetThuc),"Ngày tháng phải nằm trong kỳ báo cáo",IF(AND(G2113&lt;&gt;"",COUNTIF(D.2[Tên khách hàng],G2113)=0),"Tên KH chưa khai báo trong DSKH",IF(AND(H2113&lt;&gt;"",COUNTIF(D.1[Tên sản phẩm],H2113)=0),"SP này chưa khai báo trong DSSP",""))))</f>
        <v/>
      </c>
      <c r="AB2113" s="23" t="str">
        <f t="shared" ca="1" si="481"/>
        <v/>
      </c>
      <c r="AC2113" s="23" t="str">
        <f t="shared" ca="1" si="482"/>
        <v/>
      </c>
      <c r="AD2113" s="23" t="str">
        <f t="shared" ca="1" si="483"/>
        <v/>
      </c>
      <c r="AE2113" s="68" t="str">
        <f t="shared" ca="1" si="484"/>
        <v/>
      </c>
      <c r="AF2113" s="69" t="str">
        <f>IF(OR(H2113="",S2113=""),"",S2113-(SUM(L2113,M2113)*INDEX(D.1[Đơn giá],MATCH(H2113,D.1[Tên sản phẩm],0))))</f>
        <v/>
      </c>
      <c r="AG2113" s="90" t="str">
        <f t="shared" ca="1" si="485"/>
        <v/>
      </c>
      <c r="AH2113" s="90"/>
    </row>
    <row r="2114" spans="2:34" ht="27.75" customHeight="1" x14ac:dyDescent="0.2">
      <c r="B2114" s="154">
        <f t="shared" si="486"/>
        <v>2111</v>
      </c>
      <c r="C2114" s="155" t="str">
        <f t="shared" ca="1" si="487"/>
        <v/>
      </c>
      <c r="D2114" s="156" t="str">
        <f t="shared" ca="1" si="488"/>
        <v/>
      </c>
      <c r="E2114" s="157" t="str">
        <f t="shared" ca="1" si="489"/>
        <v/>
      </c>
      <c r="F2114" s="157"/>
      <c r="G2114" s="158" t="str">
        <f t="shared" ca="1" si="490"/>
        <v/>
      </c>
      <c r="H2114" s="159"/>
      <c r="I2114" s="160" t="str">
        <f>IF(H2114="","",INDEX(D.1[Quy cách],MATCH(H2114,D.1[Tên sản phẩm],0)))</f>
        <v/>
      </c>
      <c r="J2114" s="35" t="str">
        <f>IF(H2114="","",INDEX(D.1[ĐVT],MATCH(H2114,D.1[Tên sản phẩm],0)))</f>
        <v/>
      </c>
      <c r="K2114" s="163" t="str">
        <f>IF(H2114="","",INDEX(D.1[Đơn giá bán
(Tham khảo)],MATCH(H2114,D.1[Tên sản phẩm],0)))</f>
        <v/>
      </c>
      <c r="L2114" s="162"/>
      <c r="M2114" s="159"/>
      <c r="N2114" s="159"/>
      <c r="O2114" s="159"/>
      <c r="P2114" s="163" t="str">
        <f t="shared" si="491"/>
        <v/>
      </c>
      <c r="Q2114" s="164"/>
      <c r="R2114" s="162"/>
      <c r="S2114" s="163" t="str">
        <f t="shared" si="492"/>
        <v/>
      </c>
      <c r="T2114" s="164" t="str">
        <f t="shared" ca="1" si="493"/>
        <v/>
      </c>
      <c r="U2114" s="163" t="str">
        <f t="shared" si="494"/>
        <v/>
      </c>
      <c r="V2114" s="163" t="str">
        <f ca="1">IF(AND(C2114&lt;&gt;"",C2114&lt;&gt;OFFSET(C2114,1,0)),SUMIFS(B.2[Giá có thuế],B.2[Số ĐK],C2114),"")</f>
        <v/>
      </c>
      <c r="W2114" s="159"/>
      <c r="X2114" s="161" t="str">
        <f>IF(W2114="","",'Thông Tin Chung'!$L$3)</f>
        <v/>
      </c>
      <c r="Y2114" s="163" t="str">
        <f t="shared" ca="1" si="495"/>
        <v/>
      </c>
      <c r="Z2114" s="165"/>
      <c r="AA2114" s="155" t="str">
        <f ca="1">IF(C2114="","",IF(OR(D2114&lt;NgayBatDau,D2114&gt;NgayKetThuc),"Ngày tháng phải nằm trong kỳ báo cáo",IF(AND(G2114&lt;&gt;"",COUNTIF(D.2[Tên khách hàng],G2114)=0),"Tên KH chưa khai báo trong DSKH",IF(AND(H2114&lt;&gt;"",COUNTIF(D.1[Tên sản phẩm],H2114)=0),"SP này chưa khai báo trong DSSP",""))))</f>
        <v/>
      </c>
      <c r="AB2114" s="23" t="str">
        <f t="shared" ca="1" si="481"/>
        <v/>
      </c>
      <c r="AC2114" s="23" t="str">
        <f t="shared" ca="1" si="482"/>
        <v/>
      </c>
      <c r="AD2114" s="23" t="str">
        <f t="shared" ca="1" si="483"/>
        <v/>
      </c>
      <c r="AE2114" s="68" t="str">
        <f t="shared" ca="1" si="484"/>
        <v/>
      </c>
      <c r="AF2114" s="69" t="str">
        <f>IF(OR(H2114="",S2114=""),"",S2114-(SUM(L2114,M2114)*INDEX(D.1[Đơn giá],MATCH(H2114,D.1[Tên sản phẩm],0))))</f>
        <v/>
      </c>
      <c r="AG2114" s="90" t="str">
        <f t="shared" ca="1" si="485"/>
        <v/>
      </c>
      <c r="AH2114" s="90"/>
    </row>
    <row r="2115" spans="2:34" ht="27.75" customHeight="1" x14ac:dyDescent="0.2">
      <c r="B2115" s="154">
        <f t="shared" si="486"/>
        <v>2112</v>
      </c>
      <c r="C2115" s="155" t="str">
        <f t="shared" ca="1" si="487"/>
        <v/>
      </c>
      <c r="D2115" s="156" t="str">
        <f t="shared" ca="1" si="488"/>
        <v/>
      </c>
      <c r="E2115" s="157" t="str">
        <f t="shared" ca="1" si="489"/>
        <v/>
      </c>
      <c r="F2115" s="157"/>
      <c r="G2115" s="158" t="str">
        <f t="shared" ca="1" si="490"/>
        <v/>
      </c>
      <c r="H2115" s="159"/>
      <c r="I2115" s="160" t="str">
        <f>IF(H2115="","",INDEX(D.1[Quy cách],MATCH(H2115,D.1[Tên sản phẩm],0)))</f>
        <v/>
      </c>
      <c r="J2115" s="35" t="str">
        <f>IF(H2115="","",INDEX(D.1[ĐVT],MATCH(H2115,D.1[Tên sản phẩm],0)))</f>
        <v/>
      </c>
      <c r="K2115" s="163" t="str">
        <f>IF(H2115="","",INDEX(D.1[Đơn giá bán
(Tham khảo)],MATCH(H2115,D.1[Tên sản phẩm],0)))</f>
        <v/>
      </c>
      <c r="L2115" s="162"/>
      <c r="M2115" s="159"/>
      <c r="N2115" s="159"/>
      <c r="O2115" s="159"/>
      <c r="P2115" s="163" t="str">
        <f t="shared" si="491"/>
        <v/>
      </c>
      <c r="Q2115" s="164"/>
      <c r="R2115" s="162"/>
      <c r="S2115" s="163" t="str">
        <f t="shared" si="492"/>
        <v/>
      </c>
      <c r="T2115" s="164" t="str">
        <f t="shared" ca="1" si="493"/>
        <v/>
      </c>
      <c r="U2115" s="163" t="str">
        <f t="shared" si="494"/>
        <v/>
      </c>
      <c r="V2115" s="163" t="str">
        <f ca="1">IF(AND(C2115&lt;&gt;"",C2115&lt;&gt;OFFSET(C2115,1,0)),SUMIFS(B.2[Giá có thuế],B.2[Số ĐK],C2115),"")</f>
        <v/>
      </c>
      <c r="W2115" s="159"/>
      <c r="X2115" s="161" t="str">
        <f>IF(W2115="","",'Thông Tin Chung'!$L$3)</f>
        <v/>
      </c>
      <c r="Y2115" s="163" t="str">
        <f t="shared" ca="1" si="495"/>
        <v/>
      </c>
      <c r="Z2115" s="165"/>
      <c r="AA2115" s="155" t="str">
        <f ca="1">IF(C2115="","",IF(OR(D2115&lt;NgayBatDau,D2115&gt;NgayKetThuc),"Ngày tháng phải nằm trong kỳ báo cáo",IF(AND(G2115&lt;&gt;"",COUNTIF(D.2[Tên khách hàng],G2115)=0),"Tên KH chưa khai báo trong DSKH",IF(AND(H2115&lt;&gt;"",COUNTIF(D.1[Tên sản phẩm],H2115)=0),"SP này chưa khai báo trong DSSP",""))))</f>
        <v/>
      </c>
      <c r="AB2115" s="23" t="str">
        <f t="shared" ref="AB2115:AB2178" ca="1" si="496">IF(D2115="","",IF(D2115&lt;B3LocTuNgay,0,IF(D2115&lt;=B3LocDenNgay,1,"")))</f>
        <v/>
      </c>
      <c r="AC2115" s="23" t="str">
        <f t="shared" ref="AC2115:AC2178" ca="1" si="497">IF(D2115="","",IF(D2115&lt;B4LocTuNgay,0,IF(D2115&lt;=B4LocDenNgay,1,"")))</f>
        <v/>
      </c>
      <c r="AD2115" s="23" t="str">
        <f t="shared" ref="AD2115:AD2178" ca="1" si="498">IF(D2115="","",IF(D2115&lt;B5LocTuNgay,0,IF(D2115&lt;=B5LocDenNgay,1,"")))</f>
        <v/>
      </c>
      <c r="AE2115" s="68" t="str">
        <f t="shared" ref="AE2115:AE2178" ca="1" si="499">IF(D2115="","",MONTH(D2115))</f>
        <v/>
      </c>
      <c r="AF2115" s="69" t="str">
        <f>IF(OR(H2115="",S2115=""),"",S2115-(SUM(L2115,M2115)*INDEX(D.1[Đơn giá],MATCH(H2115,D.1[Tên sản phẩm],0))))</f>
        <v/>
      </c>
      <c r="AG2115" s="90" t="str">
        <f t="shared" ref="AG2115:AG2178" ca="1" si="500">IF(E2115="","",IF(E2115=SoChungTuInPXK,B2115,""))</f>
        <v/>
      </c>
      <c r="AH2115" s="90"/>
    </row>
    <row r="2116" spans="2:34" ht="27.75" customHeight="1" x14ac:dyDescent="0.2">
      <c r="B2116" s="154">
        <f t="shared" ref="B2116:B2179" si="501">ROW(A2116)-3</f>
        <v>2113</v>
      </c>
      <c r="C2116" s="155" t="str">
        <f t="shared" ref="C2116:C2179" ca="1" si="502">IF(AND(D2116="",E2116="",G2116=""),"",IF(AND(D2116=OFFSET(D2116,-1,0),E2116=OFFSET(E2116,-1,0),G2116=OFFSET(G2116,-1,0)),OFFSET(B2116,-1,1),B2116))</f>
        <v/>
      </c>
      <c r="D2116" s="156" t="str">
        <f t="shared" ref="D2116:D2179" ca="1" si="503">IF(AND($H2116&lt;&gt;"",B2116&lt;&gt;1),OFFSET(C2116,-1,1),"")</f>
        <v/>
      </c>
      <c r="E2116" s="157" t="str">
        <f t="shared" ref="E2116:E2179" ca="1" si="504">IF(AND($H2116&lt;&gt;"",B2116&lt;&gt;1),OFFSET(D2116,-1,1),"")</f>
        <v/>
      </c>
      <c r="F2116" s="157"/>
      <c r="G2116" s="158" t="str">
        <f t="shared" ref="G2116:G2179" ca="1" si="505">IF(AND($H2116&lt;&gt;"",B2116&lt;&gt;1),OFFSET(F2116,-1,1),"")</f>
        <v/>
      </c>
      <c r="H2116" s="159"/>
      <c r="I2116" s="160" t="str">
        <f>IF(H2116="","",INDEX(D.1[Quy cách],MATCH(H2116,D.1[Tên sản phẩm],0)))</f>
        <v/>
      </c>
      <c r="J2116" s="35" t="str">
        <f>IF(H2116="","",INDEX(D.1[ĐVT],MATCH(H2116,D.1[Tên sản phẩm],0)))</f>
        <v/>
      </c>
      <c r="K2116" s="163" t="str">
        <f>IF(H2116="","",INDEX(D.1[Đơn giá bán
(Tham khảo)],MATCH(H2116,D.1[Tên sản phẩm],0)))</f>
        <v/>
      </c>
      <c r="L2116" s="162"/>
      <c r="M2116" s="159"/>
      <c r="N2116" s="159"/>
      <c r="O2116" s="159"/>
      <c r="P2116" s="163" t="str">
        <f t="shared" ref="P2116:P2179" si="506">IF(AND(K2116&lt;&gt;"",L2116&lt;&gt;""),K2116*L2116,IF(AND(N2116&lt;&gt;"",O2116&lt;&gt;""),N2116*O2116,""))</f>
        <v/>
      </c>
      <c r="Q2116" s="164"/>
      <c r="R2116" s="162"/>
      <c r="S2116" s="163" t="str">
        <f t="shared" ref="S2116:S2179" si="507">IF(P2116="","",P2116-SUM(R2116))</f>
        <v/>
      </c>
      <c r="T2116" s="164" t="str">
        <f t="shared" ref="T2116:T2179" ca="1" si="508">IF(AND(S2116&lt;&gt;"",C2116=OFFSET(C2116,-1,0)),OFFSET(S2116,-1,1),"")</f>
        <v/>
      </c>
      <c r="U2116" s="163" t="str">
        <f t="shared" ref="U2116:U2179" si="509">IF(S2116="","",S2116*SUM(1,T2116))</f>
        <v/>
      </c>
      <c r="V2116" s="163" t="str">
        <f ca="1">IF(AND(C2116&lt;&gt;"",C2116&lt;&gt;OFFSET(C2116,1,0)),SUMIFS(B.2[Giá có thuế],B.2[Số ĐK],C2116),"")</f>
        <v/>
      </c>
      <c r="W2116" s="159"/>
      <c r="X2116" s="161" t="str">
        <f>IF(W2116="","",'Thông Tin Chung'!$L$3)</f>
        <v/>
      </c>
      <c r="Y2116" s="163" t="str">
        <f t="shared" ref="Y2116:Y2179" ca="1" si="510">IF(AND(V2116&lt;&gt;"",W2116&lt;&gt;"",V2116&lt;&gt;0),V2116-W2116,"")</f>
        <v/>
      </c>
      <c r="Z2116" s="165"/>
      <c r="AA2116" s="155" t="str">
        <f ca="1">IF(C2116="","",IF(OR(D2116&lt;NgayBatDau,D2116&gt;NgayKetThuc),"Ngày tháng phải nằm trong kỳ báo cáo",IF(AND(G2116&lt;&gt;"",COUNTIF(D.2[Tên khách hàng],G2116)=0),"Tên KH chưa khai báo trong DSKH",IF(AND(H2116&lt;&gt;"",COUNTIF(D.1[Tên sản phẩm],H2116)=0),"SP này chưa khai báo trong DSSP",""))))</f>
        <v/>
      </c>
      <c r="AB2116" s="23" t="str">
        <f t="shared" ca="1" si="496"/>
        <v/>
      </c>
      <c r="AC2116" s="23" t="str">
        <f t="shared" ca="1" si="497"/>
        <v/>
      </c>
      <c r="AD2116" s="23" t="str">
        <f t="shared" ca="1" si="498"/>
        <v/>
      </c>
      <c r="AE2116" s="68" t="str">
        <f t="shared" ca="1" si="499"/>
        <v/>
      </c>
      <c r="AF2116" s="69" t="str">
        <f>IF(OR(H2116="",S2116=""),"",S2116-(SUM(L2116,M2116)*INDEX(D.1[Đơn giá],MATCH(H2116,D.1[Tên sản phẩm],0))))</f>
        <v/>
      </c>
      <c r="AG2116" s="90" t="str">
        <f t="shared" ca="1" si="500"/>
        <v/>
      </c>
      <c r="AH2116" s="90"/>
    </row>
    <row r="2117" spans="2:34" ht="27.75" customHeight="1" x14ac:dyDescent="0.2">
      <c r="B2117" s="154">
        <f t="shared" si="501"/>
        <v>2114</v>
      </c>
      <c r="C2117" s="155" t="str">
        <f t="shared" ca="1" si="502"/>
        <v/>
      </c>
      <c r="D2117" s="156" t="str">
        <f t="shared" ca="1" si="503"/>
        <v/>
      </c>
      <c r="E2117" s="157" t="str">
        <f t="shared" ca="1" si="504"/>
        <v/>
      </c>
      <c r="F2117" s="157"/>
      <c r="G2117" s="158" t="str">
        <f t="shared" ca="1" si="505"/>
        <v/>
      </c>
      <c r="H2117" s="159"/>
      <c r="I2117" s="160" t="str">
        <f>IF(H2117="","",INDEX(D.1[Quy cách],MATCH(H2117,D.1[Tên sản phẩm],0)))</f>
        <v/>
      </c>
      <c r="J2117" s="35" t="str">
        <f>IF(H2117="","",INDEX(D.1[ĐVT],MATCH(H2117,D.1[Tên sản phẩm],0)))</f>
        <v/>
      </c>
      <c r="K2117" s="163" t="str">
        <f>IF(H2117="","",INDEX(D.1[Đơn giá bán
(Tham khảo)],MATCH(H2117,D.1[Tên sản phẩm],0)))</f>
        <v/>
      </c>
      <c r="L2117" s="162"/>
      <c r="M2117" s="159"/>
      <c r="N2117" s="159"/>
      <c r="O2117" s="159"/>
      <c r="P2117" s="163" t="str">
        <f t="shared" si="506"/>
        <v/>
      </c>
      <c r="Q2117" s="164"/>
      <c r="R2117" s="162"/>
      <c r="S2117" s="163" t="str">
        <f t="shared" si="507"/>
        <v/>
      </c>
      <c r="T2117" s="164" t="str">
        <f t="shared" ca="1" si="508"/>
        <v/>
      </c>
      <c r="U2117" s="163" t="str">
        <f t="shared" si="509"/>
        <v/>
      </c>
      <c r="V2117" s="163" t="str">
        <f ca="1">IF(AND(C2117&lt;&gt;"",C2117&lt;&gt;OFFSET(C2117,1,0)),SUMIFS(B.2[Giá có thuế],B.2[Số ĐK],C2117),"")</f>
        <v/>
      </c>
      <c r="W2117" s="159"/>
      <c r="X2117" s="161" t="str">
        <f>IF(W2117="","",'Thông Tin Chung'!$L$3)</f>
        <v/>
      </c>
      <c r="Y2117" s="163" t="str">
        <f t="shared" ca="1" si="510"/>
        <v/>
      </c>
      <c r="Z2117" s="165"/>
      <c r="AA2117" s="155" t="str">
        <f ca="1">IF(C2117="","",IF(OR(D2117&lt;NgayBatDau,D2117&gt;NgayKetThuc),"Ngày tháng phải nằm trong kỳ báo cáo",IF(AND(G2117&lt;&gt;"",COUNTIF(D.2[Tên khách hàng],G2117)=0),"Tên KH chưa khai báo trong DSKH",IF(AND(H2117&lt;&gt;"",COUNTIF(D.1[Tên sản phẩm],H2117)=0),"SP này chưa khai báo trong DSSP",""))))</f>
        <v/>
      </c>
      <c r="AB2117" s="23" t="str">
        <f t="shared" ca="1" si="496"/>
        <v/>
      </c>
      <c r="AC2117" s="23" t="str">
        <f t="shared" ca="1" si="497"/>
        <v/>
      </c>
      <c r="AD2117" s="23" t="str">
        <f t="shared" ca="1" si="498"/>
        <v/>
      </c>
      <c r="AE2117" s="68" t="str">
        <f t="shared" ca="1" si="499"/>
        <v/>
      </c>
      <c r="AF2117" s="69" t="str">
        <f>IF(OR(H2117="",S2117=""),"",S2117-(SUM(L2117,M2117)*INDEX(D.1[Đơn giá],MATCH(H2117,D.1[Tên sản phẩm],0))))</f>
        <v/>
      </c>
      <c r="AG2117" s="90" t="str">
        <f t="shared" ca="1" si="500"/>
        <v/>
      </c>
      <c r="AH2117" s="90"/>
    </row>
    <row r="2118" spans="2:34" ht="27.75" customHeight="1" x14ac:dyDescent="0.2">
      <c r="B2118" s="154">
        <f t="shared" si="501"/>
        <v>2115</v>
      </c>
      <c r="C2118" s="155" t="str">
        <f t="shared" ca="1" si="502"/>
        <v/>
      </c>
      <c r="D2118" s="156" t="str">
        <f t="shared" ca="1" si="503"/>
        <v/>
      </c>
      <c r="E2118" s="157" t="str">
        <f t="shared" ca="1" si="504"/>
        <v/>
      </c>
      <c r="F2118" s="157"/>
      <c r="G2118" s="158" t="str">
        <f t="shared" ca="1" si="505"/>
        <v/>
      </c>
      <c r="H2118" s="159"/>
      <c r="I2118" s="160" t="str">
        <f>IF(H2118="","",INDEX(D.1[Quy cách],MATCH(H2118,D.1[Tên sản phẩm],0)))</f>
        <v/>
      </c>
      <c r="J2118" s="35" t="str">
        <f>IF(H2118="","",INDEX(D.1[ĐVT],MATCH(H2118,D.1[Tên sản phẩm],0)))</f>
        <v/>
      </c>
      <c r="K2118" s="163" t="str">
        <f>IF(H2118="","",INDEX(D.1[Đơn giá bán
(Tham khảo)],MATCH(H2118,D.1[Tên sản phẩm],0)))</f>
        <v/>
      </c>
      <c r="L2118" s="162"/>
      <c r="M2118" s="159"/>
      <c r="N2118" s="159"/>
      <c r="O2118" s="159"/>
      <c r="P2118" s="163" t="str">
        <f t="shared" si="506"/>
        <v/>
      </c>
      <c r="Q2118" s="164"/>
      <c r="R2118" s="162"/>
      <c r="S2118" s="163" t="str">
        <f t="shared" si="507"/>
        <v/>
      </c>
      <c r="T2118" s="164" t="str">
        <f t="shared" ca="1" si="508"/>
        <v/>
      </c>
      <c r="U2118" s="163" t="str">
        <f t="shared" si="509"/>
        <v/>
      </c>
      <c r="V2118" s="163" t="str">
        <f ca="1">IF(AND(C2118&lt;&gt;"",C2118&lt;&gt;OFFSET(C2118,1,0)),SUMIFS(B.2[Giá có thuế],B.2[Số ĐK],C2118),"")</f>
        <v/>
      </c>
      <c r="W2118" s="159"/>
      <c r="X2118" s="161" t="str">
        <f>IF(W2118="","",'Thông Tin Chung'!$L$3)</f>
        <v/>
      </c>
      <c r="Y2118" s="163" t="str">
        <f t="shared" ca="1" si="510"/>
        <v/>
      </c>
      <c r="Z2118" s="165"/>
      <c r="AA2118" s="155" t="str">
        <f ca="1">IF(C2118="","",IF(OR(D2118&lt;NgayBatDau,D2118&gt;NgayKetThuc),"Ngày tháng phải nằm trong kỳ báo cáo",IF(AND(G2118&lt;&gt;"",COUNTIF(D.2[Tên khách hàng],G2118)=0),"Tên KH chưa khai báo trong DSKH",IF(AND(H2118&lt;&gt;"",COUNTIF(D.1[Tên sản phẩm],H2118)=0),"SP này chưa khai báo trong DSSP",""))))</f>
        <v/>
      </c>
      <c r="AB2118" s="23" t="str">
        <f t="shared" ca="1" si="496"/>
        <v/>
      </c>
      <c r="AC2118" s="23" t="str">
        <f t="shared" ca="1" si="497"/>
        <v/>
      </c>
      <c r="AD2118" s="23" t="str">
        <f t="shared" ca="1" si="498"/>
        <v/>
      </c>
      <c r="AE2118" s="68" t="str">
        <f t="shared" ca="1" si="499"/>
        <v/>
      </c>
      <c r="AF2118" s="69" t="str">
        <f>IF(OR(H2118="",S2118=""),"",S2118-(SUM(L2118,M2118)*INDEX(D.1[Đơn giá],MATCH(H2118,D.1[Tên sản phẩm],0))))</f>
        <v/>
      </c>
      <c r="AG2118" s="90" t="str">
        <f t="shared" ca="1" si="500"/>
        <v/>
      </c>
      <c r="AH2118" s="90"/>
    </row>
    <row r="2119" spans="2:34" ht="27.75" customHeight="1" x14ac:dyDescent="0.2">
      <c r="B2119" s="154">
        <f t="shared" si="501"/>
        <v>2116</v>
      </c>
      <c r="C2119" s="155" t="str">
        <f t="shared" ca="1" si="502"/>
        <v/>
      </c>
      <c r="D2119" s="156" t="str">
        <f t="shared" ca="1" si="503"/>
        <v/>
      </c>
      <c r="E2119" s="157" t="str">
        <f t="shared" ca="1" si="504"/>
        <v/>
      </c>
      <c r="F2119" s="157"/>
      <c r="G2119" s="158" t="str">
        <f t="shared" ca="1" si="505"/>
        <v/>
      </c>
      <c r="H2119" s="159"/>
      <c r="I2119" s="160" t="str">
        <f>IF(H2119="","",INDEX(D.1[Quy cách],MATCH(H2119,D.1[Tên sản phẩm],0)))</f>
        <v/>
      </c>
      <c r="J2119" s="35" t="str">
        <f>IF(H2119="","",INDEX(D.1[ĐVT],MATCH(H2119,D.1[Tên sản phẩm],0)))</f>
        <v/>
      </c>
      <c r="K2119" s="163" t="str">
        <f>IF(H2119="","",INDEX(D.1[Đơn giá bán
(Tham khảo)],MATCH(H2119,D.1[Tên sản phẩm],0)))</f>
        <v/>
      </c>
      <c r="L2119" s="162"/>
      <c r="M2119" s="159"/>
      <c r="N2119" s="159"/>
      <c r="O2119" s="159"/>
      <c r="P2119" s="163" t="str">
        <f t="shared" si="506"/>
        <v/>
      </c>
      <c r="Q2119" s="164"/>
      <c r="R2119" s="162"/>
      <c r="S2119" s="163" t="str">
        <f t="shared" si="507"/>
        <v/>
      </c>
      <c r="T2119" s="164" t="str">
        <f t="shared" ca="1" si="508"/>
        <v/>
      </c>
      <c r="U2119" s="163" t="str">
        <f t="shared" si="509"/>
        <v/>
      </c>
      <c r="V2119" s="163" t="str">
        <f ca="1">IF(AND(C2119&lt;&gt;"",C2119&lt;&gt;OFFSET(C2119,1,0)),SUMIFS(B.2[Giá có thuế],B.2[Số ĐK],C2119),"")</f>
        <v/>
      </c>
      <c r="W2119" s="159"/>
      <c r="X2119" s="161" t="str">
        <f>IF(W2119="","",'Thông Tin Chung'!$L$3)</f>
        <v/>
      </c>
      <c r="Y2119" s="163" t="str">
        <f t="shared" ca="1" si="510"/>
        <v/>
      </c>
      <c r="Z2119" s="165"/>
      <c r="AA2119" s="155" t="str">
        <f ca="1">IF(C2119="","",IF(OR(D2119&lt;NgayBatDau,D2119&gt;NgayKetThuc),"Ngày tháng phải nằm trong kỳ báo cáo",IF(AND(G2119&lt;&gt;"",COUNTIF(D.2[Tên khách hàng],G2119)=0),"Tên KH chưa khai báo trong DSKH",IF(AND(H2119&lt;&gt;"",COUNTIF(D.1[Tên sản phẩm],H2119)=0),"SP này chưa khai báo trong DSSP",""))))</f>
        <v/>
      </c>
      <c r="AB2119" s="23" t="str">
        <f t="shared" ca="1" si="496"/>
        <v/>
      </c>
      <c r="AC2119" s="23" t="str">
        <f t="shared" ca="1" si="497"/>
        <v/>
      </c>
      <c r="AD2119" s="23" t="str">
        <f t="shared" ca="1" si="498"/>
        <v/>
      </c>
      <c r="AE2119" s="68" t="str">
        <f t="shared" ca="1" si="499"/>
        <v/>
      </c>
      <c r="AF2119" s="69" t="str">
        <f>IF(OR(H2119="",S2119=""),"",S2119-(SUM(L2119,M2119)*INDEX(D.1[Đơn giá],MATCH(H2119,D.1[Tên sản phẩm],0))))</f>
        <v/>
      </c>
      <c r="AG2119" s="90" t="str">
        <f t="shared" ca="1" si="500"/>
        <v/>
      </c>
      <c r="AH2119" s="90"/>
    </row>
    <row r="2120" spans="2:34" ht="27.75" customHeight="1" x14ac:dyDescent="0.2">
      <c r="B2120" s="154">
        <f t="shared" si="501"/>
        <v>2117</v>
      </c>
      <c r="C2120" s="155" t="str">
        <f t="shared" ca="1" si="502"/>
        <v/>
      </c>
      <c r="D2120" s="156" t="str">
        <f t="shared" ca="1" si="503"/>
        <v/>
      </c>
      <c r="E2120" s="157" t="str">
        <f t="shared" ca="1" si="504"/>
        <v/>
      </c>
      <c r="F2120" s="157"/>
      <c r="G2120" s="158" t="str">
        <f t="shared" ca="1" si="505"/>
        <v/>
      </c>
      <c r="H2120" s="159"/>
      <c r="I2120" s="160" t="str">
        <f>IF(H2120="","",INDEX(D.1[Quy cách],MATCH(H2120,D.1[Tên sản phẩm],0)))</f>
        <v/>
      </c>
      <c r="J2120" s="35" t="str">
        <f>IF(H2120="","",INDEX(D.1[ĐVT],MATCH(H2120,D.1[Tên sản phẩm],0)))</f>
        <v/>
      </c>
      <c r="K2120" s="163" t="str">
        <f>IF(H2120="","",INDEX(D.1[Đơn giá bán
(Tham khảo)],MATCH(H2120,D.1[Tên sản phẩm],0)))</f>
        <v/>
      </c>
      <c r="L2120" s="162"/>
      <c r="M2120" s="159"/>
      <c r="N2120" s="159"/>
      <c r="O2120" s="159"/>
      <c r="P2120" s="163" t="str">
        <f t="shared" si="506"/>
        <v/>
      </c>
      <c r="Q2120" s="164"/>
      <c r="R2120" s="162"/>
      <c r="S2120" s="163" t="str">
        <f t="shared" si="507"/>
        <v/>
      </c>
      <c r="T2120" s="164" t="str">
        <f t="shared" ca="1" si="508"/>
        <v/>
      </c>
      <c r="U2120" s="163" t="str">
        <f t="shared" si="509"/>
        <v/>
      </c>
      <c r="V2120" s="163" t="str">
        <f ca="1">IF(AND(C2120&lt;&gt;"",C2120&lt;&gt;OFFSET(C2120,1,0)),SUMIFS(B.2[Giá có thuế],B.2[Số ĐK],C2120),"")</f>
        <v/>
      </c>
      <c r="W2120" s="159"/>
      <c r="X2120" s="161" t="str">
        <f>IF(W2120="","",'Thông Tin Chung'!$L$3)</f>
        <v/>
      </c>
      <c r="Y2120" s="163" t="str">
        <f t="shared" ca="1" si="510"/>
        <v/>
      </c>
      <c r="Z2120" s="165"/>
      <c r="AA2120" s="155" t="str">
        <f ca="1">IF(C2120="","",IF(OR(D2120&lt;NgayBatDau,D2120&gt;NgayKetThuc),"Ngày tháng phải nằm trong kỳ báo cáo",IF(AND(G2120&lt;&gt;"",COUNTIF(D.2[Tên khách hàng],G2120)=0),"Tên KH chưa khai báo trong DSKH",IF(AND(H2120&lt;&gt;"",COUNTIF(D.1[Tên sản phẩm],H2120)=0),"SP này chưa khai báo trong DSSP",""))))</f>
        <v/>
      </c>
      <c r="AB2120" s="23" t="str">
        <f t="shared" ca="1" si="496"/>
        <v/>
      </c>
      <c r="AC2120" s="23" t="str">
        <f t="shared" ca="1" si="497"/>
        <v/>
      </c>
      <c r="AD2120" s="23" t="str">
        <f t="shared" ca="1" si="498"/>
        <v/>
      </c>
      <c r="AE2120" s="68" t="str">
        <f t="shared" ca="1" si="499"/>
        <v/>
      </c>
      <c r="AF2120" s="69" t="str">
        <f>IF(OR(H2120="",S2120=""),"",S2120-(SUM(L2120,M2120)*INDEX(D.1[Đơn giá],MATCH(H2120,D.1[Tên sản phẩm],0))))</f>
        <v/>
      </c>
      <c r="AG2120" s="90" t="str">
        <f t="shared" ca="1" si="500"/>
        <v/>
      </c>
      <c r="AH2120" s="90"/>
    </row>
    <row r="2121" spans="2:34" ht="27.75" customHeight="1" x14ac:dyDescent="0.2">
      <c r="B2121" s="154">
        <f t="shared" si="501"/>
        <v>2118</v>
      </c>
      <c r="C2121" s="155" t="str">
        <f t="shared" ca="1" si="502"/>
        <v/>
      </c>
      <c r="D2121" s="156" t="str">
        <f t="shared" ca="1" si="503"/>
        <v/>
      </c>
      <c r="E2121" s="157" t="str">
        <f t="shared" ca="1" si="504"/>
        <v/>
      </c>
      <c r="F2121" s="157"/>
      <c r="G2121" s="158" t="str">
        <f t="shared" ca="1" si="505"/>
        <v/>
      </c>
      <c r="H2121" s="159"/>
      <c r="I2121" s="160" t="str">
        <f>IF(H2121="","",INDEX(D.1[Quy cách],MATCH(H2121,D.1[Tên sản phẩm],0)))</f>
        <v/>
      </c>
      <c r="J2121" s="35" t="str">
        <f>IF(H2121="","",INDEX(D.1[ĐVT],MATCH(H2121,D.1[Tên sản phẩm],0)))</f>
        <v/>
      </c>
      <c r="K2121" s="163" t="str">
        <f>IF(H2121="","",INDEX(D.1[Đơn giá bán
(Tham khảo)],MATCH(H2121,D.1[Tên sản phẩm],0)))</f>
        <v/>
      </c>
      <c r="L2121" s="162"/>
      <c r="M2121" s="159"/>
      <c r="N2121" s="159"/>
      <c r="O2121" s="159"/>
      <c r="P2121" s="163" t="str">
        <f t="shared" si="506"/>
        <v/>
      </c>
      <c r="Q2121" s="164"/>
      <c r="R2121" s="162"/>
      <c r="S2121" s="163" t="str">
        <f t="shared" si="507"/>
        <v/>
      </c>
      <c r="T2121" s="164" t="str">
        <f t="shared" ca="1" si="508"/>
        <v/>
      </c>
      <c r="U2121" s="163" t="str">
        <f t="shared" si="509"/>
        <v/>
      </c>
      <c r="V2121" s="163" t="str">
        <f ca="1">IF(AND(C2121&lt;&gt;"",C2121&lt;&gt;OFFSET(C2121,1,0)),SUMIFS(B.2[Giá có thuế],B.2[Số ĐK],C2121),"")</f>
        <v/>
      </c>
      <c r="W2121" s="159"/>
      <c r="X2121" s="161" t="str">
        <f>IF(W2121="","",'Thông Tin Chung'!$L$3)</f>
        <v/>
      </c>
      <c r="Y2121" s="163" t="str">
        <f t="shared" ca="1" si="510"/>
        <v/>
      </c>
      <c r="Z2121" s="165"/>
      <c r="AA2121" s="155" t="str">
        <f ca="1">IF(C2121="","",IF(OR(D2121&lt;NgayBatDau,D2121&gt;NgayKetThuc),"Ngày tháng phải nằm trong kỳ báo cáo",IF(AND(G2121&lt;&gt;"",COUNTIF(D.2[Tên khách hàng],G2121)=0),"Tên KH chưa khai báo trong DSKH",IF(AND(H2121&lt;&gt;"",COUNTIF(D.1[Tên sản phẩm],H2121)=0),"SP này chưa khai báo trong DSSP",""))))</f>
        <v/>
      </c>
      <c r="AB2121" s="23" t="str">
        <f t="shared" ca="1" si="496"/>
        <v/>
      </c>
      <c r="AC2121" s="23" t="str">
        <f t="shared" ca="1" si="497"/>
        <v/>
      </c>
      <c r="AD2121" s="23" t="str">
        <f t="shared" ca="1" si="498"/>
        <v/>
      </c>
      <c r="AE2121" s="68" t="str">
        <f t="shared" ca="1" si="499"/>
        <v/>
      </c>
      <c r="AF2121" s="69" t="str">
        <f>IF(OR(H2121="",S2121=""),"",S2121-(SUM(L2121,M2121)*INDEX(D.1[Đơn giá],MATCH(H2121,D.1[Tên sản phẩm],0))))</f>
        <v/>
      </c>
      <c r="AG2121" s="90" t="str">
        <f t="shared" ca="1" si="500"/>
        <v/>
      </c>
      <c r="AH2121" s="90"/>
    </row>
    <row r="2122" spans="2:34" ht="27.75" customHeight="1" x14ac:dyDescent="0.2">
      <c r="B2122" s="154">
        <f t="shared" si="501"/>
        <v>2119</v>
      </c>
      <c r="C2122" s="155" t="str">
        <f t="shared" ca="1" si="502"/>
        <v/>
      </c>
      <c r="D2122" s="156" t="str">
        <f t="shared" ca="1" si="503"/>
        <v/>
      </c>
      <c r="E2122" s="157" t="str">
        <f t="shared" ca="1" si="504"/>
        <v/>
      </c>
      <c r="F2122" s="157"/>
      <c r="G2122" s="158" t="str">
        <f t="shared" ca="1" si="505"/>
        <v/>
      </c>
      <c r="H2122" s="159"/>
      <c r="I2122" s="160" t="str">
        <f>IF(H2122="","",INDEX(D.1[Quy cách],MATCH(H2122,D.1[Tên sản phẩm],0)))</f>
        <v/>
      </c>
      <c r="J2122" s="35" t="str">
        <f>IF(H2122="","",INDEX(D.1[ĐVT],MATCH(H2122,D.1[Tên sản phẩm],0)))</f>
        <v/>
      </c>
      <c r="K2122" s="163" t="str">
        <f>IF(H2122="","",INDEX(D.1[Đơn giá bán
(Tham khảo)],MATCH(H2122,D.1[Tên sản phẩm],0)))</f>
        <v/>
      </c>
      <c r="L2122" s="162"/>
      <c r="M2122" s="159"/>
      <c r="N2122" s="159"/>
      <c r="O2122" s="159"/>
      <c r="P2122" s="163" t="str">
        <f t="shared" si="506"/>
        <v/>
      </c>
      <c r="Q2122" s="164"/>
      <c r="R2122" s="162"/>
      <c r="S2122" s="163" t="str">
        <f t="shared" si="507"/>
        <v/>
      </c>
      <c r="T2122" s="164" t="str">
        <f t="shared" ca="1" si="508"/>
        <v/>
      </c>
      <c r="U2122" s="163" t="str">
        <f t="shared" si="509"/>
        <v/>
      </c>
      <c r="V2122" s="163" t="str">
        <f ca="1">IF(AND(C2122&lt;&gt;"",C2122&lt;&gt;OFFSET(C2122,1,0)),SUMIFS(B.2[Giá có thuế],B.2[Số ĐK],C2122),"")</f>
        <v/>
      </c>
      <c r="W2122" s="159"/>
      <c r="X2122" s="161" t="str">
        <f>IF(W2122="","",'Thông Tin Chung'!$L$3)</f>
        <v/>
      </c>
      <c r="Y2122" s="163" t="str">
        <f t="shared" ca="1" si="510"/>
        <v/>
      </c>
      <c r="Z2122" s="165"/>
      <c r="AA2122" s="155" t="str">
        <f ca="1">IF(C2122="","",IF(OR(D2122&lt;NgayBatDau,D2122&gt;NgayKetThuc),"Ngày tháng phải nằm trong kỳ báo cáo",IF(AND(G2122&lt;&gt;"",COUNTIF(D.2[Tên khách hàng],G2122)=0),"Tên KH chưa khai báo trong DSKH",IF(AND(H2122&lt;&gt;"",COUNTIF(D.1[Tên sản phẩm],H2122)=0),"SP này chưa khai báo trong DSSP",""))))</f>
        <v/>
      </c>
      <c r="AB2122" s="23" t="str">
        <f t="shared" ca="1" si="496"/>
        <v/>
      </c>
      <c r="AC2122" s="23" t="str">
        <f t="shared" ca="1" si="497"/>
        <v/>
      </c>
      <c r="AD2122" s="23" t="str">
        <f t="shared" ca="1" si="498"/>
        <v/>
      </c>
      <c r="AE2122" s="68" t="str">
        <f t="shared" ca="1" si="499"/>
        <v/>
      </c>
      <c r="AF2122" s="69" t="str">
        <f>IF(OR(H2122="",S2122=""),"",S2122-(SUM(L2122,M2122)*INDEX(D.1[Đơn giá],MATCH(H2122,D.1[Tên sản phẩm],0))))</f>
        <v/>
      </c>
      <c r="AG2122" s="90" t="str">
        <f t="shared" ca="1" si="500"/>
        <v/>
      </c>
      <c r="AH2122" s="90"/>
    </row>
    <row r="2123" spans="2:34" ht="27.75" customHeight="1" x14ac:dyDescent="0.2">
      <c r="B2123" s="154">
        <f t="shared" si="501"/>
        <v>2120</v>
      </c>
      <c r="C2123" s="155" t="str">
        <f t="shared" ca="1" si="502"/>
        <v/>
      </c>
      <c r="D2123" s="156" t="str">
        <f t="shared" ca="1" si="503"/>
        <v/>
      </c>
      <c r="E2123" s="157" t="str">
        <f t="shared" ca="1" si="504"/>
        <v/>
      </c>
      <c r="F2123" s="157"/>
      <c r="G2123" s="158" t="str">
        <f t="shared" ca="1" si="505"/>
        <v/>
      </c>
      <c r="H2123" s="159"/>
      <c r="I2123" s="160" t="str">
        <f>IF(H2123="","",INDEX(D.1[Quy cách],MATCH(H2123,D.1[Tên sản phẩm],0)))</f>
        <v/>
      </c>
      <c r="J2123" s="35" t="str">
        <f>IF(H2123="","",INDEX(D.1[ĐVT],MATCH(H2123,D.1[Tên sản phẩm],0)))</f>
        <v/>
      </c>
      <c r="K2123" s="163" t="str">
        <f>IF(H2123="","",INDEX(D.1[Đơn giá bán
(Tham khảo)],MATCH(H2123,D.1[Tên sản phẩm],0)))</f>
        <v/>
      </c>
      <c r="L2123" s="162"/>
      <c r="M2123" s="159"/>
      <c r="N2123" s="159"/>
      <c r="O2123" s="159"/>
      <c r="P2123" s="163" t="str">
        <f t="shared" si="506"/>
        <v/>
      </c>
      <c r="Q2123" s="164"/>
      <c r="R2123" s="162"/>
      <c r="S2123" s="163" t="str">
        <f t="shared" si="507"/>
        <v/>
      </c>
      <c r="T2123" s="164" t="str">
        <f t="shared" ca="1" si="508"/>
        <v/>
      </c>
      <c r="U2123" s="163" t="str">
        <f t="shared" si="509"/>
        <v/>
      </c>
      <c r="V2123" s="163" t="str">
        <f ca="1">IF(AND(C2123&lt;&gt;"",C2123&lt;&gt;OFFSET(C2123,1,0)),SUMIFS(B.2[Giá có thuế],B.2[Số ĐK],C2123),"")</f>
        <v/>
      </c>
      <c r="W2123" s="159"/>
      <c r="X2123" s="161" t="str">
        <f>IF(W2123="","",'Thông Tin Chung'!$L$3)</f>
        <v/>
      </c>
      <c r="Y2123" s="163" t="str">
        <f t="shared" ca="1" si="510"/>
        <v/>
      </c>
      <c r="Z2123" s="165"/>
      <c r="AA2123" s="155" t="str">
        <f ca="1">IF(C2123="","",IF(OR(D2123&lt;NgayBatDau,D2123&gt;NgayKetThuc),"Ngày tháng phải nằm trong kỳ báo cáo",IF(AND(G2123&lt;&gt;"",COUNTIF(D.2[Tên khách hàng],G2123)=0),"Tên KH chưa khai báo trong DSKH",IF(AND(H2123&lt;&gt;"",COUNTIF(D.1[Tên sản phẩm],H2123)=0),"SP này chưa khai báo trong DSSP",""))))</f>
        <v/>
      </c>
      <c r="AB2123" s="23" t="str">
        <f t="shared" ca="1" si="496"/>
        <v/>
      </c>
      <c r="AC2123" s="23" t="str">
        <f t="shared" ca="1" si="497"/>
        <v/>
      </c>
      <c r="AD2123" s="23" t="str">
        <f t="shared" ca="1" si="498"/>
        <v/>
      </c>
      <c r="AE2123" s="68" t="str">
        <f t="shared" ca="1" si="499"/>
        <v/>
      </c>
      <c r="AF2123" s="69" t="str">
        <f>IF(OR(H2123="",S2123=""),"",S2123-(SUM(L2123,M2123)*INDEX(D.1[Đơn giá],MATCH(H2123,D.1[Tên sản phẩm],0))))</f>
        <v/>
      </c>
      <c r="AG2123" s="90" t="str">
        <f t="shared" ca="1" si="500"/>
        <v/>
      </c>
      <c r="AH2123" s="90"/>
    </row>
    <row r="2124" spans="2:34" ht="27.75" customHeight="1" x14ac:dyDescent="0.2">
      <c r="B2124" s="154">
        <f t="shared" si="501"/>
        <v>2121</v>
      </c>
      <c r="C2124" s="155" t="str">
        <f t="shared" ca="1" si="502"/>
        <v/>
      </c>
      <c r="D2124" s="156" t="str">
        <f t="shared" ca="1" si="503"/>
        <v/>
      </c>
      <c r="E2124" s="157" t="str">
        <f t="shared" ca="1" si="504"/>
        <v/>
      </c>
      <c r="F2124" s="157"/>
      <c r="G2124" s="158" t="str">
        <f t="shared" ca="1" si="505"/>
        <v/>
      </c>
      <c r="H2124" s="159"/>
      <c r="I2124" s="160" t="str">
        <f>IF(H2124="","",INDEX(D.1[Quy cách],MATCH(H2124,D.1[Tên sản phẩm],0)))</f>
        <v/>
      </c>
      <c r="J2124" s="35" t="str">
        <f>IF(H2124="","",INDEX(D.1[ĐVT],MATCH(H2124,D.1[Tên sản phẩm],0)))</f>
        <v/>
      </c>
      <c r="K2124" s="163" t="str">
        <f>IF(H2124="","",INDEX(D.1[Đơn giá bán
(Tham khảo)],MATCH(H2124,D.1[Tên sản phẩm],0)))</f>
        <v/>
      </c>
      <c r="L2124" s="162"/>
      <c r="M2124" s="159"/>
      <c r="N2124" s="159"/>
      <c r="O2124" s="159"/>
      <c r="P2124" s="163" t="str">
        <f t="shared" si="506"/>
        <v/>
      </c>
      <c r="Q2124" s="164"/>
      <c r="R2124" s="162"/>
      <c r="S2124" s="163" t="str">
        <f t="shared" si="507"/>
        <v/>
      </c>
      <c r="T2124" s="164" t="str">
        <f t="shared" ca="1" si="508"/>
        <v/>
      </c>
      <c r="U2124" s="163" t="str">
        <f t="shared" si="509"/>
        <v/>
      </c>
      <c r="V2124" s="163" t="str">
        <f ca="1">IF(AND(C2124&lt;&gt;"",C2124&lt;&gt;OFFSET(C2124,1,0)),SUMIFS(B.2[Giá có thuế],B.2[Số ĐK],C2124),"")</f>
        <v/>
      </c>
      <c r="W2124" s="159"/>
      <c r="X2124" s="161" t="str">
        <f>IF(W2124="","",'Thông Tin Chung'!$L$3)</f>
        <v/>
      </c>
      <c r="Y2124" s="163" t="str">
        <f t="shared" ca="1" si="510"/>
        <v/>
      </c>
      <c r="Z2124" s="165"/>
      <c r="AA2124" s="155" t="str">
        <f ca="1">IF(C2124="","",IF(OR(D2124&lt;NgayBatDau,D2124&gt;NgayKetThuc),"Ngày tháng phải nằm trong kỳ báo cáo",IF(AND(G2124&lt;&gt;"",COUNTIF(D.2[Tên khách hàng],G2124)=0),"Tên KH chưa khai báo trong DSKH",IF(AND(H2124&lt;&gt;"",COUNTIF(D.1[Tên sản phẩm],H2124)=0),"SP này chưa khai báo trong DSSP",""))))</f>
        <v/>
      </c>
      <c r="AB2124" s="23" t="str">
        <f t="shared" ca="1" si="496"/>
        <v/>
      </c>
      <c r="AC2124" s="23" t="str">
        <f t="shared" ca="1" si="497"/>
        <v/>
      </c>
      <c r="AD2124" s="23" t="str">
        <f t="shared" ca="1" si="498"/>
        <v/>
      </c>
      <c r="AE2124" s="68" t="str">
        <f t="shared" ca="1" si="499"/>
        <v/>
      </c>
      <c r="AF2124" s="69" t="str">
        <f>IF(OR(H2124="",S2124=""),"",S2124-(SUM(L2124,M2124)*INDEX(D.1[Đơn giá],MATCH(H2124,D.1[Tên sản phẩm],0))))</f>
        <v/>
      </c>
      <c r="AG2124" s="90" t="str">
        <f t="shared" ca="1" si="500"/>
        <v/>
      </c>
      <c r="AH2124" s="90"/>
    </row>
    <row r="2125" spans="2:34" ht="27.75" customHeight="1" x14ac:dyDescent="0.2">
      <c r="B2125" s="154">
        <f t="shared" si="501"/>
        <v>2122</v>
      </c>
      <c r="C2125" s="155" t="str">
        <f t="shared" ca="1" si="502"/>
        <v/>
      </c>
      <c r="D2125" s="156" t="str">
        <f t="shared" ca="1" si="503"/>
        <v/>
      </c>
      <c r="E2125" s="157" t="str">
        <f t="shared" ca="1" si="504"/>
        <v/>
      </c>
      <c r="F2125" s="157"/>
      <c r="G2125" s="158" t="str">
        <f t="shared" ca="1" si="505"/>
        <v/>
      </c>
      <c r="H2125" s="159"/>
      <c r="I2125" s="160" t="str">
        <f>IF(H2125="","",INDEX(D.1[Quy cách],MATCH(H2125,D.1[Tên sản phẩm],0)))</f>
        <v/>
      </c>
      <c r="J2125" s="35" t="str">
        <f>IF(H2125="","",INDEX(D.1[ĐVT],MATCH(H2125,D.1[Tên sản phẩm],0)))</f>
        <v/>
      </c>
      <c r="K2125" s="163" t="str">
        <f>IF(H2125="","",INDEX(D.1[Đơn giá bán
(Tham khảo)],MATCH(H2125,D.1[Tên sản phẩm],0)))</f>
        <v/>
      </c>
      <c r="L2125" s="162"/>
      <c r="M2125" s="159"/>
      <c r="N2125" s="159"/>
      <c r="O2125" s="159"/>
      <c r="P2125" s="163" t="str">
        <f t="shared" si="506"/>
        <v/>
      </c>
      <c r="Q2125" s="164"/>
      <c r="R2125" s="162"/>
      <c r="S2125" s="163" t="str">
        <f t="shared" si="507"/>
        <v/>
      </c>
      <c r="T2125" s="164" t="str">
        <f t="shared" ca="1" si="508"/>
        <v/>
      </c>
      <c r="U2125" s="163" t="str">
        <f t="shared" si="509"/>
        <v/>
      </c>
      <c r="V2125" s="163" t="str">
        <f ca="1">IF(AND(C2125&lt;&gt;"",C2125&lt;&gt;OFFSET(C2125,1,0)),SUMIFS(B.2[Giá có thuế],B.2[Số ĐK],C2125),"")</f>
        <v/>
      </c>
      <c r="W2125" s="159"/>
      <c r="X2125" s="161" t="str">
        <f>IF(W2125="","",'Thông Tin Chung'!$L$3)</f>
        <v/>
      </c>
      <c r="Y2125" s="163" t="str">
        <f t="shared" ca="1" si="510"/>
        <v/>
      </c>
      <c r="Z2125" s="165"/>
      <c r="AA2125" s="155" t="str">
        <f ca="1">IF(C2125="","",IF(OR(D2125&lt;NgayBatDau,D2125&gt;NgayKetThuc),"Ngày tháng phải nằm trong kỳ báo cáo",IF(AND(G2125&lt;&gt;"",COUNTIF(D.2[Tên khách hàng],G2125)=0),"Tên KH chưa khai báo trong DSKH",IF(AND(H2125&lt;&gt;"",COUNTIF(D.1[Tên sản phẩm],H2125)=0),"SP này chưa khai báo trong DSSP",""))))</f>
        <v/>
      </c>
      <c r="AB2125" s="23" t="str">
        <f t="shared" ca="1" si="496"/>
        <v/>
      </c>
      <c r="AC2125" s="23" t="str">
        <f t="shared" ca="1" si="497"/>
        <v/>
      </c>
      <c r="AD2125" s="23" t="str">
        <f t="shared" ca="1" si="498"/>
        <v/>
      </c>
      <c r="AE2125" s="68" t="str">
        <f t="shared" ca="1" si="499"/>
        <v/>
      </c>
      <c r="AF2125" s="69" t="str">
        <f>IF(OR(H2125="",S2125=""),"",S2125-(SUM(L2125,M2125)*INDEX(D.1[Đơn giá],MATCH(H2125,D.1[Tên sản phẩm],0))))</f>
        <v/>
      </c>
      <c r="AG2125" s="90" t="str">
        <f t="shared" ca="1" si="500"/>
        <v/>
      </c>
      <c r="AH2125" s="90"/>
    </row>
    <row r="2126" spans="2:34" ht="27.75" customHeight="1" x14ac:dyDescent="0.2">
      <c r="B2126" s="154">
        <f t="shared" si="501"/>
        <v>2123</v>
      </c>
      <c r="C2126" s="155" t="str">
        <f t="shared" ca="1" si="502"/>
        <v/>
      </c>
      <c r="D2126" s="156" t="str">
        <f t="shared" ca="1" si="503"/>
        <v/>
      </c>
      <c r="E2126" s="157" t="str">
        <f t="shared" ca="1" si="504"/>
        <v/>
      </c>
      <c r="F2126" s="157"/>
      <c r="G2126" s="158" t="str">
        <f t="shared" ca="1" si="505"/>
        <v/>
      </c>
      <c r="H2126" s="159"/>
      <c r="I2126" s="160" t="str">
        <f>IF(H2126="","",INDEX(D.1[Quy cách],MATCH(H2126,D.1[Tên sản phẩm],0)))</f>
        <v/>
      </c>
      <c r="J2126" s="35" t="str">
        <f>IF(H2126="","",INDEX(D.1[ĐVT],MATCH(H2126,D.1[Tên sản phẩm],0)))</f>
        <v/>
      </c>
      <c r="K2126" s="163" t="str">
        <f>IF(H2126="","",INDEX(D.1[Đơn giá bán
(Tham khảo)],MATCH(H2126,D.1[Tên sản phẩm],0)))</f>
        <v/>
      </c>
      <c r="L2126" s="162"/>
      <c r="M2126" s="159"/>
      <c r="N2126" s="159"/>
      <c r="O2126" s="159"/>
      <c r="P2126" s="163" t="str">
        <f t="shared" si="506"/>
        <v/>
      </c>
      <c r="Q2126" s="164"/>
      <c r="R2126" s="162"/>
      <c r="S2126" s="163" t="str">
        <f t="shared" si="507"/>
        <v/>
      </c>
      <c r="T2126" s="164" t="str">
        <f t="shared" ca="1" si="508"/>
        <v/>
      </c>
      <c r="U2126" s="163" t="str">
        <f t="shared" si="509"/>
        <v/>
      </c>
      <c r="V2126" s="163" t="str">
        <f ca="1">IF(AND(C2126&lt;&gt;"",C2126&lt;&gt;OFFSET(C2126,1,0)),SUMIFS(B.2[Giá có thuế],B.2[Số ĐK],C2126),"")</f>
        <v/>
      </c>
      <c r="W2126" s="159"/>
      <c r="X2126" s="161" t="str">
        <f>IF(W2126="","",'Thông Tin Chung'!$L$3)</f>
        <v/>
      </c>
      <c r="Y2126" s="163" t="str">
        <f t="shared" ca="1" si="510"/>
        <v/>
      </c>
      <c r="Z2126" s="165"/>
      <c r="AA2126" s="155" t="str">
        <f ca="1">IF(C2126="","",IF(OR(D2126&lt;NgayBatDau,D2126&gt;NgayKetThuc),"Ngày tháng phải nằm trong kỳ báo cáo",IF(AND(G2126&lt;&gt;"",COUNTIF(D.2[Tên khách hàng],G2126)=0),"Tên KH chưa khai báo trong DSKH",IF(AND(H2126&lt;&gt;"",COUNTIF(D.1[Tên sản phẩm],H2126)=0),"SP này chưa khai báo trong DSSP",""))))</f>
        <v/>
      </c>
      <c r="AB2126" s="23" t="str">
        <f t="shared" ca="1" si="496"/>
        <v/>
      </c>
      <c r="AC2126" s="23" t="str">
        <f t="shared" ca="1" si="497"/>
        <v/>
      </c>
      <c r="AD2126" s="23" t="str">
        <f t="shared" ca="1" si="498"/>
        <v/>
      </c>
      <c r="AE2126" s="68" t="str">
        <f t="shared" ca="1" si="499"/>
        <v/>
      </c>
      <c r="AF2126" s="69" t="str">
        <f>IF(OR(H2126="",S2126=""),"",S2126-(SUM(L2126,M2126)*INDEX(D.1[Đơn giá],MATCH(H2126,D.1[Tên sản phẩm],0))))</f>
        <v/>
      </c>
      <c r="AG2126" s="90" t="str">
        <f t="shared" ca="1" si="500"/>
        <v/>
      </c>
      <c r="AH2126" s="90"/>
    </row>
    <row r="2127" spans="2:34" ht="27.75" customHeight="1" x14ac:dyDescent="0.2">
      <c r="B2127" s="154">
        <f t="shared" si="501"/>
        <v>2124</v>
      </c>
      <c r="C2127" s="155" t="str">
        <f t="shared" ca="1" si="502"/>
        <v/>
      </c>
      <c r="D2127" s="156" t="str">
        <f t="shared" ca="1" si="503"/>
        <v/>
      </c>
      <c r="E2127" s="157" t="str">
        <f t="shared" ca="1" si="504"/>
        <v/>
      </c>
      <c r="F2127" s="157"/>
      <c r="G2127" s="158" t="str">
        <f t="shared" ca="1" si="505"/>
        <v/>
      </c>
      <c r="H2127" s="159"/>
      <c r="I2127" s="160" t="str">
        <f>IF(H2127="","",INDEX(D.1[Quy cách],MATCH(H2127,D.1[Tên sản phẩm],0)))</f>
        <v/>
      </c>
      <c r="J2127" s="35" t="str">
        <f>IF(H2127="","",INDEX(D.1[ĐVT],MATCH(H2127,D.1[Tên sản phẩm],0)))</f>
        <v/>
      </c>
      <c r="K2127" s="163" t="str">
        <f>IF(H2127="","",INDEX(D.1[Đơn giá bán
(Tham khảo)],MATCH(H2127,D.1[Tên sản phẩm],0)))</f>
        <v/>
      </c>
      <c r="L2127" s="162"/>
      <c r="M2127" s="159"/>
      <c r="N2127" s="159"/>
      <c r="O2127" s="159"/>
      <c r="P2127" s="163" t="str">
        <f t="shared" si="506"/>
        <v/>
      </c>
      <c r="Q2127" s="164"/>
      <c r="R2127" s="162"/>
      <c r="S2127" s="163" t="str">
        <f t="shared" si="507"/>
        <v/>
      </c>
      <c r="T2127" s="164" t="str">
        <f t="shared" ca="1" si="508"/>
        <v/>
      </c>
      <c r="U2127" s="163" t="str">
        <f t="shared" si="509"/>
        <v/>
      </c>
      <c r="V2127" s="163" t="str">
        <f ca="1">IF(AND(C2127&lt;&gt;"",C2127&lt;&gt;OFFSET(C2127,1,0)),SUMIFS(B.2[Giá có thuế],B.2[Số ĐK],C2127),"")</f>
        <v/>
      </c>
      <c r="W2127" s="159"/>
      <c r="X2127" s="161" t="str">
        <f>IF(W2127="","",'Thông Tin Chung'!$L$3)</f>
        <v/>
      </c>
      <c r="Y2127" s="163" t="str">
        <f t="shared" ca="1" si="510"/>
        <v/>
      </c>
      <c r="Z2127" s="165"/>
      <c r="AA2127" s="155" t="str">
        <f ca="1">IF(C2127="","",IF(OR(D2127&lt;NgayBatDau,D2127&gt;NgayKetThuc),"Ngày tháng phải nằm trong kỳ báo cáo",IF(AND(G2127&lt;&gt;"",COUNTIF(D.2[Tên khách hàng],G2127)=0),"Tên KH chưa khai báo trong DSKH",IF(AND(H2127&lt;&gt;"",COUNTIF(D.1[Tên sản phẩm],H2127)=0),"SP này chưa khai báo trong DSSP",""))))</f>
        <v/>
      </c>
      <c r="AB2127" s="23" t="str">
        <f t="shared" ca="1" si="496"/>
        <v/>
      </c>
      <c r="AC2127" s="23" t="str">
        <f t="shared" ca="1" si="497"/>
        <v/>
      </c>
      <c r="AD2127" s="23" t="str">
        <f t="shared" ca="1" si="498"/>
        <v/>
      </c>
      <c r="AE2127" s="68" t="str">
        <f t="shared" ca="1" si="499"/>
        <v/>
      </c>
      <c r="AF2127" s="69" t="str">
        <f>IF(OR(H2127="",S2127=""),"",S2127-(SUM(L2127,M2127)*INDEX(D.1[Đơn giá],MATCH(H2127,D.1[Tên sản phẩm],0))))</f>
        <v/>
      </c>
      <c r="AG2127" s="90" t="str">
        <f t="shared" ca="1" si="500"/>
        <v/>
      </c>
      <c r="AH2127" s="90"/>
    </row>
    <row r="2128" spans="2:34" ht="27.75" customHeight="1" x14ac:dyDescent="0.2">
      <c r="B2128" s="154">
        <f t="shared" si="501"/>
        <v>2125</v>
      </c>
      <c r="C2128" s="155" t="str">
        <f t="shared" ca="1" si="502"/>
        <v/>
      </c>
      <c r="D2128" s="156" t="str">
        <f t="shared" ca="1" si="503"/>
        <v/>
      </c>
      <c r="E2128" s="157" t="str">
        <f t="shared" ca="1" si="504"/>
        <v/>
      </c>
      <c r="F2128" s="157"/>
      <c r="G2128" s="158" t="str">
        <f t="shared" ca="1" si="505"/>
        <v/>
      </c>
      <c r="H2128" s="159"/>
      <c r="I2128" s="160" t="str">
        <f>IF(H2128="","",INDEX(D.1[Quy cách],MATCH(H2128,D.1[Tên sản phẩm],0)))</f>
        <v/>
      </c>
      <c r="J2128" s="35" t="str">
        <f>IF(H2128="","",INDEX(D.1[ĐVT],MATCH(H2128,D.1[Tên sản phẩm],0)))</f>
        <v/>
      </c>
      <c r="K2128" s="163" t="str">
        <f>IF(H2128="","",INDEX(D.1[Đơn giá bán
(Tham khảo)],MATCH(H2128,D.1[Tên sản phẩm],0)))</f>
        <v/>
      </c>
      <c r="L2128" s="162"/>
      <c r="M2128" s="159"/>
      <c r="N2128" s="159"/>
      <c r="O2128" s="159"/>
      <c r="P2128" s="163" t="str">
        <f t="shared" si="506"/>
        <v/>
      </c>
      <c r="Q2128" s="164"/>
      <c r="R2128" s="162"/>
      <c r="S2128" s="163" t="str">
        <f t="shared" si="507"/>
        <v/>
      </c>
      <c r="T2128" s="164" t="str">
        <f t="shared" ca="1" si="508"/>
        <v/>
      </c>
      <c r="U2128" s="163" t="str">
        <f t="shared" si="509"/>
        <v/>
      </c>
      <c r="V2128" s="163" t="str">
        <f ca="1">IF(AND(C2128&lt;&gt;"",C2128&lt;&gt;OFFSET(C2128,1,0)),SUMIFS(B.2[Giá có thuế],B.2[Số ĐK],C2128),"")</f>
        <v/>
      </c>
      <c r="W2128" s="159"/>
      <c r="X2128" s="161" t="str">
        <f>IF(W2128="","",'Thông Tin Chung'!$L$3)</f>
        <v/>
      </c>
      <c r="Y2128" s="163" t="str">
        <f t="shared" ca="1" si="510"/>
        <v/>
      </c>
      <c r="Z2128" s="165"/>
      <c r="AA2128" s="155" t="str">
        <f ca="1">IF(C2128="","",IF(OR(D2128&lt;NgayBatDau,D2128&gt;NgayKetThuc),"Ngày tháng phải nằm trong kỳ báo cáo",IF(AND(G2128&lt;&gt;"",COUNTIF(D.2[Tên khách hàng],G2128)=0),"Tên KH chưa khai báo trong DSKH",IF(AND(H2128&lt;&gt;"",COUNTIF(D.1[Tên sản phẩm],H2128)=0),"SP này chưa khai báo trong DSSP",""))))</f>
        <v/>
      </c>
      <c r="AB2128" s="23" t="str">
        <f t="shared" ca="1" si="496"/>
        <v/>
      </c>
      <c r="AC2128" s="23" t="str">
        <f t="shared" ca="1" si="497"/>
        <v/>
      </c>
      <c r="AD2128" s="23" t="str">
        <f t="shared" ca="1" si="498"/>
        <v/>
      </c>
      <c r="AE2128" s="68" t="str">
        <f t="shared" ca="1" si="499"/>
        <v/>
      </c>
      <c r="AF2128" s="69" t="str">
        <f>IF(OR(H2128="",S2128=""),"",S2128-(SUM(L2128,M2128)*INDEX(D.1[Đơn giá],MATCH(H2128,D.1[Tên sản phẩm],0))))</f>
        <v/>
      </c>
      <c r="AG2128" s="90" t="str">
        <f t="shared" ca="1" si="500"/>
        <v/>
      </c>
      <c r="AH2128" s="90"/>
    </row>
    <row r="2129" spans="2:34" ht="27.75" customHeight="1" x14ac:dyDescent="0.2">
      <c r="B2129" s="154">
        <f t="shared" si="501"/>
        <v>2126</v>
      </c>
      <c r="C2129" s="155" t="str">
        <f t="shared" ca="1" si="502"/>
        <v/>
      </c>
      <c r="D2129" s="156" t="str">
        <f t="shared" ca="1" si="503"/>
        <v/>
      </c>
      <c r="E2129" s="157" t="str">
        <f t="shared" ca="1" si="504"/>
        <v/>
      </c>
      <c r="F2129" s="157"/>
      <c r="G2129" s="158" t="str">
        <f t="shared" ca="1" si="505"/>
        <v/>
      </c>
      <c r="H2129" s="159"/>
      <c r="I2129" s="160" t="str">
        <f>IF(H2129="","",INDEX(D.1[Quy cách],MATCH(H2129,D.1[Tên sản phẩm],0)))</f>
        <v/>
      </c>
      <c r="J2129" s="35" t="str">
        <f>IF(H2129="","",INDEX(D.1[ĐVT],MATCH(H2129,D.1[Tên sản phẩm],0)))</f>
        <v/>
      </c>
      <c r="K2129" s="163" t="str">
        <f>IF(H2129="","",INDEX(D.1[Đơn giá bán
(Tham khảo)],MATCH(H2129,D.1[Tên sản phẩm],0)))</f>
        <v/>
      </c>
      <c r="L2129" s="162"/>
      <c r="M2129" s="159"/>
      <c r="N2129" s="159"/>
      <c r="O2129" s="159"/>
      <c r="P2129" s="163" t="str">
        <f t="shared" si="506"/>
        <v/>
      </c>
      <c r="Q2129" s="164"/>
      <c r="R2129" s="162"/>
      <c r="S2129" s="163" t="str">
        <f t="shared" si="507"/>
        <v/>
      </c>
      <c r="T2129" s="164" t="str">
        <f t="shared" ca="1" si="508"/>
        <v/>
      </c>
      <c r="U2129" s="163" t="str">
        <f t="shared" si="509"/>
        <v/>
      </c>
      <c r="V2129" s="163" t="str">
        <f ca="1">IF(AND(C2129&lt;&gt;"",C2129&lt;&gt;OFFSET(C2129,1,0)),SUMIFS(B.2[Giá có thuế],B.2[Số ĐK],C2129),"")</f>
        <v/>
      </c>
      <c r="W2129" s="159"/>
      <c r="X2129" s="161" t="str">
        <f>IF(W2129="","",'Thông Tin Chung'!$L$3)</f>
        <v/>
      </c>
      <c r="Y2129" s="163" t="str">
        <f t="shared" ca="1" si="510"/>
        <v/>
      </c>
      <c r="Z2129" s="165"/>
      <c r="AA2129" s="155" t="str">
        <f ca="1">IF(C2129="","",IF(OR(D2129&lt;NgayBatDau,D2129&gt;NgayKetThuc),"Ngày tháng phải nằm trong kỳ báo cáo",IF(AND(G2129&lt;&gt;"",COUNTIF(D.2[Tên khách hàng],G2129)=0),"Tên KH chưa khai báo trong DSKH",IF(AND(H2129&lt;&gt;"",COUNTIF(D.1[Tên sản phẩm],H2129)=0),"SP này chưa khai báo trong DSSP",""))))</f>
        <v/>
      </c>
      <c r="AB2129" s="23" t="str">
        <f t="shared" ca="1" si="496"/>
        <v/>
      </c>
      <c r="AC2129" s="23" t="str">
        <f t="shared" ca="1" si="497"/>
        <v/>
      </c>
      <c r="AD2129" s="23" t="str">
        <f t="shared" ca="1" si="498"/>
        <v/>
      </c>
      <c r="AE2129" s="68" t="str">
        <f t="shared" ca="1" si="499"/>
        <v/>
      </c>
      <c r="AF2129" s="69" t="str">
        <f>IF(OR(H2129="",S2129=""),"",S2129-(SUM(L2129,M2129)*INDEX(D.1[Đơn giá],MATCH(H2129,D.1[Tên sản phẩm],0))))</f>
        <v/>
      </c>
      <c r="AG2129" s="90" t="str">
        <f t="shared" ca="1" si="500"/>
        <v/>
      </c>
      <c r="AH2129" s="90"/>
    </row>
    <row r="2130" spans="2:34" ht="27.75" customHeight="1" x14ac:dyDescent="0.2">
      <c r="B2130" s="154">
        <f t="shared" si="501"/>
        <v>2127</v>
      </c>
      <c r="C2130" s="155" t="str">
        <f t="shared" ca="1" si="502"/>
        <v/>
      </c>
      <c r="D2130" s="156" t="str">
        <f t="shared" ca="1" si="503"/>
        <v/>
      </c>
      <c r="E2130" s="157" t="str">
        <f t="shared" ca="1" si="504"/>
        <v/>
      </c>
      <c r="F2130" s="157"/>
      <c r="G2130" s="158" t="str">
        <f t="shared" ca="1" si="505"/>
        <v/>
      </c>
      <c r="H2130" s="159"/>
      <c r="I2130" s="160" t="str">
        <f>IF(H2130="","",INDEX(D.1[Quy cách],MATCH(H2130,D.1[Tên sản phẩm],0)))</f>
        <v/>
      </c>
      <c r="J2130" s="35" t="str">
        <f>IF(H2130="","",INDEX(D.1[ĐVT],MATCH(H2130,D.1[Tên sản phẩm],0)))</f>
        <v/>
      </c>
      <c r="K2130" s="163" t="str">
        <f>IF(H2130="","",INDEX(D.1[Đơn giá bán
(Tham khảo)],MATCH(H2130,D.1[Tên sản phẩm],0)))</f>
        <v/>
      </c>
      <c r="L2130" s="162"/>
      <c r="M2130" s="159"/>
      <c r="N2130" s="159"/>
      <c r="O2130" s="159"/>
      <c r="P2130" s="163" t="str">
        <f t="shared" si="506"/>
        <v/>
      </c>
      <c r="Q2130" s="164"/>
      <c r="R2130" s="162"/>
      <c r="S2130" s="163" t="str">
        <f t="shared" si="507"/>
        <v/>
      </c>
      <c r="T2130" s="164" t="str">
        <f t="shared" ca="1" si="508"/>
        <v/>
      </c>
      <c r="U2130" s="163" t="str">
        <f t="shared" si="509"/>
        <v/>
      </c>
      <c r="V2130" s="163" t="str">
        <f ca="1">IF(AND(C2130&lt;&gt;"",C2130&lt;&gt;OFFSET(C2130,1,0)),SUMIFS(B.2[Giá có thuế],B.2[Số ĐK],C2130),"")</f>
        <v/>
      </c>
      <c r="W2130" s="159"/>
      <c r="X2130" s="161" t="str">
        <f>IF(W2130="","",'Thông Tin Chung'!$L$3)</f>
        <v/>
      </c>
      <c r="Y2130" s="163" t="str">
        <f t="shared" ca="1" si="510"/>
        <v/>
      </c>
      <c r="Z2130" s="165"/>
      <c r="AA2130" s="155" t="str">
        <f ca="1">IF(C2130="","",IF(OR(D2130&lt;NgayBatDau,D2130&gt;NgayKetThuc),"Ngày tháng phải nằm trong kỳ báo cáo",IF(AND(G2130&lt;&gt;"",COUNTIF(D.2[Tên khách hàng],G2130)=0),"Tên KH chưa khai báo trong DSKH",IF(AND(H2130&lt;&gt;"",COUNTIF(D.1[Tên sản phẩm],H2130)=0),"SP này chưa khai báo trong DSSP",""))))</f>
        <v/>
      </c>
      <c r="AB2130" s="23" t="str">
        <f t="shared" ca="1" si="496"/>
        <v/>
      </c>
      <c r="AC2130" s="23" t="str">
        <f t="shared" ca="1" si="497"/>
        <v/>
      </c>
      <c r="AD2130" s="23" t="str">
        <f t="shared" ca="1" si="498"/>
        <v/>
      </c>
      <c r="AE2130" s="68" t="str">
        <f t="shared" ca="1" si="499"/>
        <v/>
      </c>
      <c r="AF2130" s="69" t="str">
        <f>IF(OR(H2130="",S2130=""),"",S2130-(SUM(L2130,M2130)*INDEX(D.1[Đơn giá],MATCH(H2130,D.1[Tên sản phẩm],0))))</f>
        <v/>
      </c>
      <c r="AG2130" s="90" t="str">
        <f t="shared" ca="1" si="500"/>
        <v/>
      </c>
      <c r="AH2130" s="90"/>
    </row>
    <row r="2131" spans="2:34" ht="27.75" customHeight="1" x14ac:dyDescent="0.2">
      <c r="B2131" s="154">
        <f t="shared" si="501"/>
        <v>2128</v>
      </c>
      <c r="C2131" s="155" t="str">
        <f t="shared" ca="1" si="502"/>
        <v/>
      </c>
      <c r="D2131" s="156" t="str">
        <f t="shared" ca="1" si="503"/>
        <v/>
      </c>
      <c r="E2131" s="157" t="str">
        <f t="shared" ca="1" si="504"/>
        <v/>
      </c>
      <c r="F2131" s="157"/>
      <c r="G2131" s="158" t="str">
        <f t="shared" ca="1" si="505"/>
        <v/>
      </c>
      <c r="H2131" s="159"/>
      <c r="I2131" s="160" t="str">
        <f>IF(H2131="","",INDEX(D.1[Quy cách],MATCH(H2131,D.1[Tên sản phẩm],0)))</f>
        <v/>
      </c>
      <c r="J2131" s="35" t="str">
        <f>IF(H2131="","",INDEX(D.1[ĐVT],MATCH(H2131,D.1[Tên sản phẩm],0)))</f>
        <v/>
      </c>
      <c r="K2131" s="163" t="str">
        <f>IF(H2131="","",INDEX(D.1[Đơn giá bán
(Tham khảo)],MATCH(H2131,D.1[Tên sản phẩm],0)))</f>
        <v/>
      </c>
      <c r="L2131" s="162"/>
      <c r="M2131" s="159"/>
      <c r="N2131" s="159"/>
      <c r="O2131" s="159"/>
      <c r="P2131" s="163" t="str">
        <f t="shared" si="506"/>
        <v/>
      </c>
      <c r="Q2131" s="164"/>
      <c r="R2131" s="162"/>
      <c r="S2131" s="163" t="str">
        <f t="shared" si="507"/>
        <v/>
      </c>
      <c r="T2131" s="164" t="str">
        <f t="shared" ca="1" si="508"/>
        <v/>
      </c>
      <c r="U2131" s="163" t="str">
        <f t="shared" si="509"/>
        <v/>
      </c>
      <c r="V2131" s="163" t="str">
        <f ca="1">IF(AND(C2131&lt;&gt;"",C2131&lt;&gt;OFFSET(C2131,1,0)),SUMIFS(B.2[Giá có thuế],B.2[Số ĐK],C2131),"")</f>
        <v/>
      </c>
      <c r="W2131" s="159"/>
      <c r="X2131" s="161" t="str">
        <f>IF(W2131="","",'Thông Tin Chung'!$L$3)</f>
        <v/>
      </c>
      <c r="Y2131" s="163" t="str">
        <f t="shared" ca="1" si="510"/>
        <v/>
      </c>
      <c r="Z2131" s="165"/>
      <c r="AA2131" s="155" t="str">
        <f ca="1">IF(C2131="","",IF(OR(D2131&lt;NgayBatDau,D2131&gt;NgayKetThuc),"Ngày tháng phải nằm trong kỳ báo cáo",IF(AND(G2131&lt;&gt;"",COUNTIF(D.2[Tên khách hàng],G2131)=0),"Tên KH chưa khai báo trong DSKH",IF(AND(H2131&lt;&gt;"",COUNTIF(D.1[Tên sản phẩm],H2131)=0),"SP này chưa khai báo trong DSSP",""))))</f>
        <v/>
      </c>
      <c r="AB2131" s="23" t="str">
        <f t="shared" ca="1" si="496"/>
        <v/>
      </c>
      <c r="AC2131" s="23" t="str">
        <f t="shared" ca="1" si="497"/>
        <v/>
      </c>
      <c r="AD2131" s="23" t="str">
        <f t="shared" ca="1" si="498"/>
        <v/>
      </c>
      <c r="AE2131" s="68" t="str">
        <f t="shared" ca="1" si="499"/>
        <v/>
      </c>
      <c r="AF2131" s="69" t="str">
        <f>IF(OR(H2131="",S2131=""),"",S2131-(SUM(L2131,M2131)*INDEX(D.1[Đơn giá],MATCH(H2131,D.1[Tên sản phẩm],0))))</f>
        <v/>
      </c>
      <c r="AG2131" s="90" t="str">
        <f t="shared" ca="1" si="500"/>
        <v/>
      </c>
      <c r="AH2131" s="90"/>
    </row>
    <row r="2132" spans="2:34" ht="27.75" customHeight="1" x14ac:dyDescent="0.2">
      <c r="B2132" s="154">
        <f t="shared" si="501"/>
        <v>2129</v>
      </c>
      <c r="C2132" s="155" t="str">
        <f t="shared" ca="1" si="502"/>
        <v/>
      </c>
      <c r="D2132" s="156" t="str">
        <f t="shared" ca="1" si="503"/>
        <v/>
      </c>
      <c r="E2132" s="157" t="str">
        <f t="shared" ca="1" si="504"/>
        <v/>
      </c>
      <c r="F2132" s="157"/>
      <c r="G2132" s="158" t="str">
        <f t="shared" ca="1" si="505"/>
        <v/>
      </c>
      <c r="H2132" s="159"/>
      <c r="I2132" s="160" t="str">
        <f>IF(H2132="","",INDEX(D.1[Quy cách],MATCH(H2132,D.1[Tên sản phẩm],0)))</f>
        <v/>
      </c>
      <c r="J2132" s="35" t="str">
        <f>IF(H2132="","",INDEX(D.1[ĐVT],MATCH(H2132,D.1[Tên sản phẩm],0)))</f>
        <v/>
      </c>
      <c r="K2132" s="163" t="str">
        <f>IF(H2132="","",INDEX(D.1[Đơn giá bán
(Tham khảo)],MATCH(H2132,D.1[Tên sản phẩm],0)))</f>
        <v/>
      </c>
      <c r="L2132" s="162"/>
      <c r="M2132" s="159"/>
      <c r="N2132" s="159"/>
      <c r="O2132" s="159"/>
      <c r="P2132" s="163" t="str">
        <f t="shared" si="506"/>
        <v/>
      </c>
      <c r="Q2132" s="164"/>
      <c r="R2132" s="162"/>
      <c r="S2132" s="163" t="str">
        <f t="shared" si="507"/>
        <v/>
      </c>
      <c r="T2132" s="164" t="str">
        <f t="shared" ca="1" si="508"/>
        <v/>
      </c>
      <c r="U2132" s="163" t="str">
        <f t="shared" si="509"/>
        <v/>
      </c>
      <c r="V2132" s="163" t="str">
        <f ca="1">IF(AND(C2132&lt;&gt;"",C2132&lt;&gt;OFFSET(C2132,1,0)),SUMIFS(B.2[Giá có thuế],B.2[Số ĐK],C2132),"")</f>
        <v/>
      </c>
      <c r="W2132" s="159"/>
      <c r="X2132" s="161" t="str">
        <f>IF(W2132="","",'Thông Tin Chung'!$L$3)</f>
        <v/>
      </c>
      <c r="Y2132" s="163" t="str">
        <f t="shared" ca="1" si="510"/>
        <v/>
      </c>
      <c r="Z2132" s="165"/>
      <c r="AA2132" s="155" t="str">
        <f ca="1">IF(C2132="","",IF(OR(D2132&lt;NgayBatDau,D2132&gt;NgayKetThuc),"Ngày tháng phải nằm trong kỳ báo cáo",IF(AND(G2132&lt;&gt;"",COUNTIF(D.2[Tên khách hàng],G2132)=0),"Tên KH chưa khai báo trong DSKH",IF(AND(H2132&lt;&gt;"",COUNTIF(D.1[Tên sản phẩm],H2132)=0),"SP này chưa khai báo trong DSSP",""))))</f>
        <v/>
      </c>
      <c r="AB2132" s="23" t="str">
        <f t="shared" ca="1" si="496"/>
        <v/>
      </c>
      <c r="AC2132" s="23" t="str">
        <f t="shared" ca="1" si="497"/>
        <v/>
      </c>
      <c r="AD2132" s="23" t="str">
        <f t="shared" ca="1" si="498"/>
        <v/>
      </c>
      <c r="AE2132" s="68" t="str">
        <f t="shared" ca="1" si="499"/>
        <v/>
      </c>
      <c r="AF2132" s="69" t="str">
        <f>IF(OR(H2132="",S2132=""),"",S2132-(SUM(L2132,M2132)*INDEX(D.1[Đơn giá],MATCH(H2132,D.1[Tên sản phẩm],0))))</f>
        <v/>
      </c>
      <c r="AG2132" s="90" t="str">
        <f t="shared" ca="1" si="500"/>
        <v/>
      </c>
      <c r="AH2132" s="90"/>
    </row>
    <row r="2133" spans="2:34" ht="27.75" customHeight="1" x14ac:dyDescent="0.2">
      <c r="B2133" s="154">
        <f t="shared" si="501"/>
        <v>2130</v>
      </c>
      <c r="C2133" s="155" t="str">
        <f t="shared" ca="1" si="502"/>
        <v/>
      </c>
      <c r="D2133" s="156" t="str">
        <f t="shared" ca="1" si="503"/>
        <v/>
      </c>
      <c r="E2133" s="157" t="str">
        <f t="shared" ca="1" si="504"/>
        <v/>
      </c>
      <c r="F2133" s="157"/>
      <c r="G2133" s="158" t="str">
        <f t="shared" ca="1" si="505"/>
        <v/>
      </c>
      <c r="H2133" s="159"/>
      <c r="I2133" s="160" t="str">
        <f>IF(H2133="","",INDEX(D.1[Quy cách],MATCH(H2133,D.1[Tên sản phẩm],0)))</f>
        <v/>
      </c>
      <c r="J2133" s="35" t="str">
        <f>IF(H2133="","",INDEX(D.1[ĐVT],MATCH(H2133,D.1[Tên sản phẩm],0)))</f>
        <v/>
      </c>
      <c r="K2133" s="163" t="str">
        <f>IF(H2133="","",INDEX(D.1[Đơn giá bán
(Tham khảo)],MATCH(H2133,D.1[Tên sản phẩm],0)))</f>
        <v/>
      </c>
      <c r="L2133" s="162"/>
      <c r="M2133" s="159"/>
      <c r="N2133" s="159"/>
      <c r="O2133" s="159"/>
      <c r="P2133" s="163" t="str">
        <f t="shared" si="506"/>
        <v/>
      </c>
      <c r="Q2133" s="164"/>
      <c r="R2133" s="162"/>
      <c r="S2133" s="163" t="str">
        <f t="shared" si="507"/>
        <v/>
      </c>
      <c r="T2133" s="164" t="str">
        <f t="shared" ca="1" si="508"/>
        <v/>
      </c>
      <c r="U2133" s="163" t="str">
        <f t="shared" si="509"/>
        <v/>
      </c>
      <c r="V2133" s="163" t="str">
        <f ca="1">IF(AND(C2133&lt;&gt;"",C2133&lt;&gt;OFFSET(C2133,1,0)),SUMIFS(B.2[Giá có thuế],B.2[Số ĐK],C2133),"")</f>
        <v/>
      </c>
      <c r="W2133" s="159"/>
      <c r="X2133" s="161" t="str">
        <f>IF(W2133="","",'Thông Tin Chung'!$L$3)</f>
        <v/>
      </c>
      <c r="Y2133" s="163" t="str">
        <f t="shared" ca="1" si="510"/>
        <v/>
      </c>
      <c r="Z2133" s="165"/>
      <c r="AA2133" s="155" t="str">
        <f ca="1">IF(C2133="","",IF(OR(D2133&lt;NgayBatDau,D2133&gt;NgayKetThuc),"Ngày tháng phải nằm trong kỳ báo cáo",IF(AND(G2133&lt;&gt;"",COUNTIF(D.2[Tên khách hàng],G2133)=0),"Tên KH chưa khai báo trong DSKH",IF(AND(H2133&lt;&gt;"",COUNTIF(D.1[Tên sản phẩm],H2133)=0),"SP này chưa khai báo trong DSSP",""))))</f>
        <v/>
      </c>
      <c r="AB2133" s="23" t="str">
        <f t="shared" ca="1" si="496"/>
        <v/>
      </c>
      <c r="AC2133" s="23" t="str">
        <f t="shared" ca="1" si="497"/>
        <v/>
      </c>
      <c r="AD2133" s="23" t="str">
        <f t="shared" ca="1" si="498"/>
        <v/>
      </c>
      <c r="AE2133" s="68" t="str">
        <f t="shared" ca="1" si="499"/>
        <v/>
      </c>
      <c r="AF2133" s="69" t="str">
        <f>IF(OR(H2133="",S2133=""),"",S2133-(SUM(L2133,M2133)*INDEX(D.1[Đơn giá],MATCH(H2133,D.1[Tên sản phẩm],0))))</f>
        <v/>
      </c>
      <c r="AG2133" s="90" t="str">
        <f t="shared" ca="1" si="500"/>
        <v/>
      </c>
      <c r="AH2133" s="90"/>
    </row>
    <row r="2134" spans="2:34" ht="27.75" customHeight="1" x14ac:dyDescent="0.2">
      <c r="B2134" s="154">
        <f t="shared" si="501"/>
        <v>2131</v>
      </c>
      <c r="C2134" s="155" t="str">
        <f t="shared" ca="1" si="502"/>
        <v/>
      </c>
      <c r="D2134" s="156" t="str">
        <f t="shared" ca="1" si="503"/>
        <v/>
      </c>
      <c r="E2134" s="157" t="str">
        <f t="shared" ca="1" si="504"/>
        <v/>
      </c>
      <c r="F2134" s="157"/>
      <c r="G2134" s="158" t="str">
        <f t="shared" ca="1" si="505"/>
        <v/>
      </c>
      <c r="H2134" s="159"/>
      <c r="I2134" s="160" t="str">
        <f>IF(H2134="","",INDEX(D.1[Quy cách],MATCH(H2134,D.1[Tên sản phẩm],0)))</f>
        <v/>
      </c>
      <c r="J2134" s="35" t="str">
        <f>IF(H2134="","",INDEX(D.1[ĐVT],MATCH(H2134,D.1[Tên sản phẩm],0)))</f>
        <v/>
      </c>
      <c r="K2134" s="163" t="str">
        <f>IF(H2134="","",INDEX(D.1[Đơn giá bán
(Tham khảo)],MATCH(H2134,D.1[Tên sản phẩm],0)))</f>
        <v/>
      </c>
      <c r="L2134" s="162"/>
      <c r="M2134" s="159"/>
      <c r="N2134" s="159"/>
      <c r="O2134" s="159"/>
      <c r="P2134" s="163" t="str">
        <f t="shared" si="506"/>
        <v/>
      </c>
      <c r="Q2134" s="164"/>
      <c r="R2134" s="162"/>
      <c r="S2134" s="163" t="str">
        <f t="shared" si="507"/>
        <v/>
      </c>
      <c r="T2134" s="164" t="str">
        <f t="shared" ca="1" si="508"/>
        <v/>
      </c>
      <c r="U2134" s="163" t="str">
        <f t="shared" si="509"/>
        <v/>
      </c>
      <c r="V2134" s="163" t="str">
        <f ca="1">IF(AND(C2134&lt;&gt;"",C2134&lt;&gt;OFFSET(C2134,1,0)),SUMIFS(B.2[Giá có thuế],B.2[Số ĐK],C2134),"")</f>
        <v/>
      </c>
      <c r="W2134" s="159"/>
      <c r="X2134" s="161" t="str">
        <f>IF(W2134="","",'Thông Tin Chung'!$L$3)</f>
        <v/>
      </c>
      <c r="Y2134" s="163" t="str">
        <f t="shared" ca="1" si="510"/>
        <v/>
      </c>
      <c r="Z2134" s="165"/>
      <c r="AA2134" s="155" t="str">
        <f ca="1">IF(C2134="","",IF(OR(D2134&lt;NgayBatDau,D2134&gt;NgayKetThuc),"Ngày tháng phải nằm trong kỳ báo cáo",IF(AND(G2134&lt;&gt;"",COUNTIF(D.2[Tên khách hàng],G2134)=0),"Tên KH chưa khai báo trong DSKH",IF(AND(H2134&lt;&gt;"",COUNTIF(D.1[Tên sản phẩm],H2134)=0),"SP này chưa khai báo trong DSSP",""))))</f>
        <v/>
      </c>
      <c r="AB2134" s="23" t="str">
        <f t="shared" ca="1" si="496"/>
        <v/>
      </c>
      <c r="AC2134" s="23" t="str">
        <f t="shared" ca="1" si="497"/>
        <v/>
      </c>
      <c r="AD2134" s="23" t="str">
        <f t="shared" ca="1" si="498"/>
        <v/>
      </c>
      <c r="AE2134" s="68" t="str">
        <f t="shared" ca="1" si="499"/>
        <v/>
      </c>
      <c r="AF2134" s="69" t="str">
        <f>IF(OR(H2134="",S2134=""),"",S2134-(SUM(L2134,M2134)*INDEX(D.1[Đơn giá],MATCH(H2134,D.1[Tên sản phẩm],0))))</f>
        <v/>
      </c>
      <c r="AG2134" s="90" t="str">
        <f t="shared" ca="1" si="500"/>
        <v/>
      </c>
      <c r="AH2134" s="90"/>
    </row>
    <row r="2135" spans="2:34" ht="27.75" customHeight="1" x14ac:dyDescent="0.2">
      <c r="B2135" s="154">
        <f t="shared" si="501"/>
        <v>2132</v>
      </c>
      <c r="C2135" s="155" t="str">
        <f t="shared" ca="1" si="502"/>
        <v/>
      </c>
      <c r="D2135" s="156" t="str">
        <f t="shared" ca="1" si="503"/>
        <v/>
      </c>
      <c r="E2135" s="157" t="str">
        <f t="shared" ca="1" si="504"/>
        <v/>
      </c>
      <c r="F2135" s="157"/>
      <c r="G2135" s="158" t="str">
        <f t="shared" ca="1" si="505"/>
        <v/>
      </c>
      <c r="H2135" s="159"/>
      <c r="I2135" s="160" t="str">
        <f>IF(H2135="","",INDEX(D.1[Quy cách],MATCH(H2135,D.1[Tên sản phẩm],0)))</f>
        <v/>
      </c>
      <c r="J2135" s="35" t="str">
        <f>IF(H2135="","",INDEX(D.1[ĐVT],MATCH(H2135,D.1[Tên sản phẩm],0)))</f>
        <v/>
      </c>
      <c r="K2135" s="163" t="str">
        <f>IF(H2135="","",INDEX(D.1[Đơn giá bán
(Tham khảo)],MATCH(H2135,D.1[Tên sản phẩm],0)))</f>
        <v/>
      </c>
      <c r="L2135" s="162"/>
      <c r="M2135" s="159"/>
      <c r="N2135" s="159"/>
      <c r="O2135" s="159"/>
      <c r="P2135" s="163" t="str">
        <f t="shared" si="506"/>
        <v/>
      </c>
      <c r="Q2135" s="164"/>
      <c r="R2135" s="162"/>
      <c r="S2135" s="163" t="str">
        <f t="shared" si="507"/>
        <v/>
      </c>
      <c r="T2135" s="164" t="str">
        <f t="shared" ca="1" si="508"/>
        <v/>
      </c>
      <c r="U2135" s="163" t="str">
        <f t="shared" si="509"/>
        <v/>
      </c>
      <c r="V2135" s="163" t="str">
        <f ca="1">IF(AND(C2135&lt;&gt;"",C2135&lt;&gt;OFFSET(C2135,1,0)),SUMIFS(B.2[Giá có thuế],B.2[Số ĐK],C2135),"")</f>
        <v/>
      </c>
      <c r="W2135" s="159"/>
      <c r="X2135" s="161" t="str">
        <f>IF(W2135="","",'Thông Tin Chung'!$L$3)</f>
        <v/>
      </c>
      <c r="Y2135" s="163" t="str">
        <f t="shared" ca="1" si="510"/>
        <v/>
      </c>
      <c r="Z2135" s="165"/>
      <c r="AA2135" s="155" t="str">
        <f ca="1">IF(C2135="","",IF(OR(D2135&lt;NgayBatDau,D2135&gt;NgayKetThuc),"Ngày tháng phải nằm trong kỳ báo cáo",IF(AND(G2135&lt;&gt;"",COUNTIF(D.2[Tên khách hàng],G2135)=0),"Tên KH chưa khai báo trong DSKH",IF(AND(H2135&lt;&gt;"",COUNTIF(D.1[Tên sản phẩm],H2135)=0),"SP này chưa khai báo trong DSSP",""))))</f>
        <v/>
      </c>
      <c r="AB2135" s="23" t="str">
        <f t="shared" ca="1" si="496"/>
        <v/>
      </c>
      <c r="AC2135" s="23" t="str">
        <f t="shared" ca="1" si="497"/>
        <v/>
      </c>
      <c r="AD2135" s="23" t="str">
        <f t="shared" ca="1" si="498"/>
        <v/>
      </c>
      <c r="AE2135" s="68" t="str">
        <f t="shared" ca="1" si="499"/>
        <v/>
      </c>
      <c r="AF2135" s="69" t="str">
        <f>IF(OR(H2135="",S2135=""),"",S2135-(SUM(L2135,M2135)*INDEX(D.1[Đơn giá],MATCH(H2135,D.1[Tên sản phẩm],0))))</f>
        <v/>
      </c>
      <c r="AG2135" s="90" t="str">
        <f t="shared" ca="1" si="500"/>
        <v/>
      </c>
      <c r="AH2135" s="90"/>
    </row>
    <row r="2136" spans="2:34" ht="27.75" customHeight="1" x14ac:dyDescent="0.2">
      <c r="B2136" s="154">
        <f t="shared" si="501"/>
        <v>2133</v>
      </c>
      <c r="C2136" s="155" t="str">
        <f t="shared" ca="1" si="502"/>
        <v/>
      </c>
      <c r="D2136" s="156" t="str">
        <f t="shared" ca="1" si="503"/>
        <v/>
      </c>
      <c r="E2136" s="157" t="str">
        <f t="shared" ca="1" si="504"/>
        <v/>
      </c>
      <c r="F2136" s="157"/>
      <c r="G2136" s="158" t="str">
        <f t="shared" ca="1" si="505"/>
        <v/>
      </c>
      <c r="H2136" s="159"/>
      <c r="I2136" s="160" t="str">
        <f>IF(H2136="","",INDEX(D.1[Quy cách],MATCH(H2136,D.1[Tên sản phẩm],0)))</f>
        <v/>
      </c>
      <c r="J2136" s="35" t="str">
        <f>IF(H2136="","",INDEX(D.1[ĐVT],MATCH(H2136,D.1[Tên sản phẩm],0)))</f>
        <v/>
      </c>
      <c r="K2136" s="163" t="str">
        <f>IF(H2136="","",INDEX(D.1[Đơn giá bán
(Tham khảo)],MATCH(H2136,D.1[Tên sản phẩm],0)))</f>
        <v/>
      </c>
      <c r="L2136" s="162"/>
      <c r="M2136" s="159"/>
      <c r="N2136" s="159"/>
      <c r="O2136" s="159"/>
      <c r="P2136" s="163" t="str">
        <f t="shared" si="506"/>
        <v/>
      </c>
      <c r="Q2136" s="164"/>
      <c r="R2136" s="162"/>
      <c r="S2136" s="163" t="str">
        <f t="shared" si="507"/>
        <v/>
      </c>
      <c r="T2136" s="164" t="str">
        <f t="shared" ca="1" si="508"/>
        <v/>
      </c>
      <c r="U2136" s="163" t="str">
        <f t="shared" si="509"/>
        <v/>
      </c>
      <c r="V2136" s="163" t="str">
        <f ca="1">IF(AND(C2136&lt;&gt;"",C2136&lt;&gt;OFFSET(C2136,1,0)),SUMIFS(B.2[Giá có thuế],B.2[Số ĐK],C2136),"")</f>
        <v/>
      </c>
      <c r="W2136" s="159"/>
      <c r="X2136" s="161" t="str">
        <f>IF(W2136="","",'Thông Tin Chung'!$L$3)</f>
        <v/>
      </c>
      <c r="Y2136" s="163" t="str">
        <f t="shared" ca="1" si="510"/>
        <v/>
      </c>
      <c r="Z2136" s="165"/>
      <c r="AA2136" s="155" t="str">
        <f ca="1">IF(C2136="","",IF(OR(D2136&lt;NgayBatDau,D2136&gt;NgayKetThuc),"Ngày tháng phải nằm trong kỳ báo cáo",IF(AND(G2136&lt;&gt;"",COUNTIF(D.2[Tên khách hàng],G2136)=0),"Tên KH chưa khai báo trong DSKH",IF(AND(H2136&lt;&gt;"",COUNTIF(D.1[Tên sản phẩm],H2136)=0),"SP này chưa khai báo trong DSSP",""))))</f>
        <v/>
      </c>
      <c r="AB2136" s="23" t="str">
        <f t="shared" ca="1" si="496"/>
        <v/>
      </c>
      <c r="AC2136" s="23" t="str">
        <f t="shared" ca="1" si="497"/>
        <v/>
      </c>
      <c r="AD2136" s="23" t="str">
        <f t="shared" ca="1" si="498"/>
        <v/>
      </c>
      <c r="AE2136" s="68" t="str">
        <f t="shared" ca="1" si="499"/>
        <v/>
      </c>
      <c r="AF2136" s="69" t="str">
        <f>IF(OR(H2136="",S2136=""),"",S2136-(SUM(L2136,M2136)*INDEX(D.1[Đơn giá],MATCH(H2136,D.1[Tên sản phẩm],0))))</f>
        <v/>
      </c>
      <c r="AG2136" s="90" t="str">
        <f t="shared" ca="1" si="500"/>
        <v/>
      </c>
      <c r="AH2136" s="90"/>
    </row>
    <row r="2137" spans="2:34" ht="27.75" customHeight="1" x14ac:dyDescent="0.2">
      <c r="B2137" s="154">
        <f t="shared" si="501"/>
        <v>2134</v>
      </c>
      <c r="C2137" s="155" t="str">
        <f t="shared" ca="1" si="502"/>
        <v/>
      </c>
      <c r="D2137" s="156" t="str">
        <f t="shared" ca="1" si="503"/>
        <v/>
      </c>
      <c r="E2137" s="157" t="str">
        <f t="shared" ca="1" si="504"/>
        <v/>
      </c>
      <c r="F2137" s="157"/>
      <c r="G2137" s="158" t="str">
        <f t="shared" ca="1" si="505"/>
        <v/>
      </c>
      <c r="H2137" s="159"/>
      <c r="I2137" s="160" t="str">
        <f>IF(H2137="","",INDEX(D.1[Quy cách],MATCH(H2137,D.1[Tên sản phẩm],0)))</f>
        <v/>
      </c>
      <c r="J2137" s="35" t="str">
        <f>IF(H2137="","",INDEX(D.1[ĐVT],MATCH(H2137,D.1[Tên sản phẩm],0)))</f>
        <v/>
      </c>
      <c r="K2137" s="163" t="str">
        <f>IF(H2137="","",INDEX(D.1[Đơn giá bán
(Tham khảo)],MATCH(H2137,D.1[Tên sản phẩm],0)))</f>
        <v/>
      </c>
      <c r="L2137" s="162"/>
      <c r="M2137" s="159"/>
      <c r="N2137" s="159"/>
      <c r="O2137" s="159"/>
      <c r="P2137" s="163" t="str">
        <f t="shared" si="506"/>
        <v/>
      </c>
      <c r="Q2137" s="164"/>
      <c r="R2137" s="162"/>
      <c r="S2137" s="163" t="str">
        <f t="shared" si="507"/>
        <v/>
      </c>
      <c r="T2137" s="164" t="str">
        <f t="shared" ca="1" si="508"/>
        <v/>
      </c>
      <c r="U2137" s="163" t="str">
        <f t="shared" si="509"/>
        <v/>
      </c>
      <c r="V2137" s="163" t="str">
        <f ca="1">IF(AND(C2137&lt;&gt;"",C2137&lt;&gt;OFFSET(C2137,1,0)),SUMIFS(B.2[Giá có thuế],B.2[Số ĐK],C2137),"")</f>
        <v/>
      </c>
      <c r="W2137" s="159"/>
      <c r="X2137" s="161" t="str">
        <f>IF(W2137="","",'Thông Tin Chung'!$L$3)</f>
        <v/>
      </c>
      <c r="Y2137" s="163" t="str">
        <f t="shared" ca="1" si="510"/>
        <v/>
      </c>
      <c r="Z2137" s="165"/>
      <c r="AA2137" s="155" t="str">
        <f ca="1">IF(C2137="","",IF(OR(D2137&lt;NgayBatDau,D2137&gt;NgayKetThuc),"Ngày tháng phải nằm trong kỳ báo cáo",IF(AND(G2137&lt;&gt;"",COUNTIF(D.2[Tên khách hàng],G2137)=0),"Tên KH chưa khai báo trong DSKH",IF(AND(H2137&lt;&gt;"",COUNTIF(D.1[Tên sản phẩm],H2137)=0),"SP này chưa khai báo trong DSSP",""))))</f>
        <v/>
      </c>
      <c r="AB2137" s="23" t="str">
        <f t="shared" ca="1" si="496"/>
        <v/>
      </c>
      <c r="AC2137" s="23" t="str">
        <f t="shared" ca="1" si="497"/>
        <v/>
      </c>
      <c r="AD2137" s="23" t="str">
        <f t="shared" ca="1" si="498"/>
        <v/>
      </c>
      <c r="AE2137" s="68" t="str">
        <f t="shared" ca="1" si="499"/>
        <v/>
      </c>
      <c r="AF2137" s="69" t="str">
        <f>IF(OR(H2137="",S2137=""),"",S2137-(SUM(L2137,M2137)*INDEX(D.1[Đơn giá],MATCH(H2137,D.1[Tên sản phẩm],0))))</f>
        <v/>
      </c>
      <c r="AG2137" s="90" t="str">
        <f t="shared" ca="1" si="500"/>
        <v/>
      </c>
      <c r="AH2137" s="90"/>
    </row>
    <row r="2138" spans="2:34" ht="27.75" customHeight="1" x14ac:dyDescent="0.2">
      <c r="B2138" s="154">
        <f t="shared" si="501"/>
        <v>2135</v>
      </c>
      <c r="C2138" s="155" t="str">
        <f t="shared" ca="1" si="502"/>
        <v/>
      </c>
      <c r="D2138" s="156" t="str">
        <f t="shared" ca="1" si="503"/>
        <v/>
      </c>
      <c r="E2138" s="157" t="str">
        <f t="shared" ca="1" si="504"/>
        <v/>
      </c>
      <c r="F2138" s="157"/>
      <c r="G2138" s="158" t="str">
        <f t="shared" ca="1" si="505"/>
        <v/>
      </c>
      <c r="H2138" s="159"/>
      <c r="I2138" s="160" t="str">
        <f>IF(H2138="","",INDEX(D.1[Quy cách],MATCH(H2138,D.1[Tên sản phẩm],0)))</f>
        <v/>
      </c>
      <c r="J2138" s="35" t="str">
        <f>IF(H2138="","",INDEX(D.1[ĐVT],MATCH(H2138,D.1[Tên sản phẩm],0)))</f>
        <v/>
      </c>
      <c r="K2138" s="163" t="str">
        <f>IF(H2138="","",INDEX(D.1[Đơn giá bán
(Tham khảo)],MATCH(H2138,D.1[Tên sản phẩm],0)))</f>
        <v/>
      </c>
      <c r="L2138" s="162"/>
      <c r="M2138" s="159"/>
      <c r="N2138" s="159"/>
      <c r="O2138" s="159"/>
      <c r="P2138" s="163" t="str">
        <f t="shared" si="506"/>
        <v/>
      </c>
      <c r="Q2138" s="164"/>
      <c r="R2138" s="162"/>
      <c r="S2138" s="163" t="str">
        <f t="shared" si="507"/>
        <v/>
      </c>
      <c r="T2138" s="164" t="str">
        <f t="shared" ca="1" si="508"/>
        <v/>
      </c>
      <c r="U2138" s="163" t="str">
        <f t="shared" si="509"/>
        <v/>
      </c>
      <c r="V2138" s="163" t="str">
        <f ca="1">IF(AND(C2138&lt;&gt;"",C2138&lt;&gt;OFFSET(C2138,1,0)),SUMIFS(B.2[Giá có thuế],B.2[Số ĐK],C2138),"")</f>
        <v/>
      </c>
      <c r="W2138" s="159"/>
      <c r="X2138" s="161" t="str">
        <f>IF(W2138="","",'Thông Tin Chung'!$L$3)</f>
        <v/>
      </c>
      <c r="Y2138" s="163" t="str">
        <f t="shared" ca="1" si="510"/>
        <v/>
      </c>
      <c r="Z2138" s="165"/>
      <c r="AA2138" s="155" t="str">
        <f ca="1">IF(C2138="","",IF(OR(D2138&lt;NgayBatDau,D2138&gt;NgayKetThuc),"Ngày tháng phải nằm trong kỳ báo cáo",IF(AND(G2138&lt;&gt;"",COUNTIF(D.2[Tên khách hàng],G2138)=0),"Tên KH chưa khai báo trong DSKH",IF(AND(H2138&lt;&gt;"",COUNTIF(D.1[Tên sản phẩm],H2138)=0),"SP này chưa khai báo trong DSSP",""))))</f>
        <v/>
      </c>
      <c r="AB2138" s="23" t="str">
        <f t="shared" ca="1" si="496"/>
        <v/>
      </c>
      <c r="AC2138" s="23" t="str">
        <f t="shared" ca="1" si="497"/>
        <v/>
      </c>
      <c r="AD2138" s="23" t="str">
        <f t="shared" ca="1" si="498"/>
        <v/>
      </c>
      <c r="AE2138" s="68" t="str">
        <f t="shared" ca="1" si="499"/>
        <v/>
      </c>
      <c r="AF2138" s="69" t="str">
        <f>IF(OR(H2138="",S2138=""),"",S2138-(SUM(L2138,M2138)*INDEX(D.1[Đơn giá],MATCH(H2138,D.1[Tên sản phẩm],0))))</f>
        <v/>
      </c>
      <c r="AG2138" s="90" t="str">
        <f t="shared" ca="1" si="500"/>
        <v/>
      </c>
      <c r="AH2138" s="90"/>
    </row>
    <row r="2139" spans="2:34" ht="27.75" customHeight="1" x14ac:dyDescent="0.2">
      <c r="B2139" s="154">
        <f t="shared" si="501"/>
        <v>2136</v>
      </c>
      <c r="C2139" s="155" t="str">
        <f t="shared" ca="1" si="502"/>
        <v/>
      </c>
      <c r="D2139" s="156" t="str">
        <f t="shared" ca="1" si="503"/>
        <v/>
      </c>
      <c r="E2139" s="157" t="str">
        <f t="shared" ca="1" si="504"/>
        <v/>
      </c>
      <c r="F2139" s="157"/>
      <c r="G2139" s="158" t="str">
        <f t="shared" ca="1" si="505"/>
        <v/>
      </c>
      <c r="H2139" s="159"/>
      <c r="I2139" s="160" t="str">
        <f>IF(H2139="","",INDEX(D.1[Quy cách],MATCH(H2139,D.1[Tên sản phẩm],0)))</f>
        <v/>
      </c>
      <c r="J2139" s="35" t="str">
        <f>IF(H2139="","",INDEX(D.1[ĐVT],MATCH(H2139,D.1[Tên sản phẩm],0)))</f>
        <v/>
      </c>
      <c r="K2139" s="163" t="str">
        <f>IF(H2139="","",INDEX(D.1[Đơn giá bán
(Tham khảo)],MATCH(H2139,D.1[Tên sản phẩm],0)))</f>
        <v/>
      </c>
      <c r="L2139" s="162"/>
      <c r="M2139" s="159"/>
      <c r="N2139" s="159"/>
      <c r="O2139" s="159"/>
      <c r="P2139" s="163" t="str">
        <f t="shared" si="506"/>
        <v/>
      </c>
      <c r="Q2139" s="164"/>
      <c r="R2139" s="162"/>
      <c r="S2139" s="163" t="str">
        <f t="shared" si="507"/>
        <v/>
      </c>
      <c r="T2139" s="164" t="str">
        <f t="shared" ca="1" si="508"/>
        <v/>
      </c>
      <c r="U2139" s="163" t="str">
        <f t="shared" si="509"/>
        <v/>
      </c>
      <c r="V2139" s="163" t="str">
        <f ca="1">IF(AND(C2139&lt;&gt;"",C2139&lt;&gt;OFFSET(C2139,1,0)),SUMIFS(B.2[Giá có thuế],B.2[Số ĐK],C2139),"")</f>
        <v/>
      </c>
      <c r="W2139" s="159"/>
      <c r="X2139" s="161" t="str">
        <f>IF(W2139="","",'Thông Tin Chung'!$L$3)</f>
        <v/>
      </c>
      <c r="Y2139" s="163" t="str">
        <f t="shared" ca="1" si="510"/>
        <v/>
      </c>
      <c r="Z2139" s="165"/>
      <c r="AA2139" s="155" t="str">
        <f ca="1">IF(C2139="","",IF(OR(D2139&lt;NgayBatDau,D2139&gt;NgayKetThuc),"Ngày tháng phải nằm trong kỳ báo cáo",IF(AND(G2139&lt;&gt;"",COUNTIF(D.2[Tên khách hàng],G2139)=0),"Tên KH chưa khai báo trong DSKH",IF(AND(H2139&lt;&gt;"",COUNTIF(D.1[Tên sản phẩm],H2139)=0),"SP này chưa khai báo trong DSSP",""))))</f>
        <v/>
      </c>
      <c r="AB2139" s="23" t="str">
        <f t="shared" ca="1" si="496"/>
        <v/>
      </c>
      <c r="AC2139" s="23" t="str">
        <f t="shared" ca="1" si="497"/>
        <v/>
      </c>
      <c r="AD2139" s="23" t="str">
        <f t="shared" ca="1" si="498"/>
        <v/>
      </c>
      <c r="AE2139" s="68" t="str">
        <f t="shared" ca="1" si="499"/>
        <v/>
      </c>
      <c r="AF2139" s="69" t="str">
        <f>IF(OR(H2139="",S2139=""),"",S2139-(SUM(L2139,M2139)*INDEX(D.1[Đơn giá],MATCH(H2139,D.1[Tên sản phẩm],0))))</f>
        <v/>
      </c>
      <c r="AG2139" s="90" t="str">
        <f t="shared" ca="1" si="500"/>
        <v/>
      </c>
      <c r="AH2139" s="90"/>
    </row>
    <row r="2140" spans="2:34" ht="27.75" customHeight="1" x14ac:dyDescent="0.2">
      <c r="B2140" s="154">
        <f t="shared" si="501"/>
        <v>2137</v>
      </c>
      <c r="C2140" s="155" t="str">
        <f t="shared" ca="1" si="502"/>
        <v/>
      </c>
      <c r="D2140" s="156" t="str">
        <f t="shared" ca="1" si="503"/>
        <v/>
      </c>
      <c r="E2140" s="157" t="str">
        <f t="shared" ca="1" si="504"/>
        <v/>
      </c>
      <c r="F2140" s="157"/>
      <c r="G2140" s="158" t="str">
        <f t="shared" ca="1" si="505"/>
        <v/>
      </c>
      <c r="H2140" s="159"/>
      <c r="I2140" s="160" t="str">
        <f>IF(H2140="","",INDEX(D.1[Quy cách],MATCH(H2140,D.1[Tên sản phẩm],0)))</f>
        <v/>
      </c>
      <c r="J2140" s="35" t="str">
        <f>IF(H2140="","",INDEX(D.1[ĐVT],MATCH(H2140,D.1[Tên sản phẩm],0)))</f>
        <v/>
      </c>
      <c r="K2140" s="163" t="str">
        <f>IF(H2140="","",INDEX(D.1[Đơn giá bán
(Tham khảo)],MATCH(H2140,D.1[Tên sản phẩm],0)))</f>
        <v/>
      </c>
      <c r="L2140" s="162"/>
      <c r="M2140" s="159"/>
      <c r="N2140" s="159"/>
      <c r="O2140" s="159"/>
      <c r="P2140" s="163" t="str">
        <f t="shared" si="506"/>
        <v/>
      </c>
      <c r="Q2140" s="164"/>
      <c r="R2140" s="162"/>
      <c r="S2140" s="163" t="str">
        <f t="shared" si="507"/>
        <v/>
      </c>
      <c r="T2140" s="164" t="str">
        <f t="shared" ca="1" si="508"/>
        <v/>
      </c>
      <c r="U2140" s="163" t="str">
        <f t="shared" si="509"/>
        <v/>
      </c>
      <c r="V2140" s="163" t="str">
        <f ca="1">IF(AND(C2140&lt;&gt;"",C2140&lt;&gt;OFFSET(C2140,1,0)),SUMIFS(B.2[Giá có thuế],B.2[Số ĐK],C2140),"")</f>
        <v/>
      </c>
      <c r="W2140" s="159"/>
      <c r="X2140" s="161" t="str">
        <f>IF(W2140="","",'Thông Tin Chung'!$L$3)</f>
        <v/>
      </c>
      <c r="Y2140" s="163" t="str">
        <f t="shared" ca="1" si="510"/>
        <v/>
      </c>
      <c r="Z2140" s="165"/>
      <c r="AA2140" s="155" t="str">
        <f ca="1">IF(C2140="","",IF(OR(D2140&lt;NgayBatDau,D2140&gt;NgayKetThuc),"Ngày tháng phải nằm trong kỳ báo cáo",IF(AND(G2140&lt;&gt;"",COUNTIF(D.2[Tên khách hàng],G2140)=0),"Tên KH chưa khai báo trong DSKH",IF(AND(H2140&lt;&gt;"",COUNTIF(D.1[Tên sản phẩm],H2140)=0),"SP này chưa khai báo trong DSSP",""))))</f>
        <v/>
      </c>
      <c r="AB2140" s="23" t="str">
        <f t="shared" ca="1" si="496"/>
        <v/>
      </c>
      <c r="AC2140" s="23" t="str">
        <f t="shared" ca="1" si="497"/>
        <v/>
      </c>
      <c r="AD2140" s="23" t="str">
        <f t="shared" ca="1" si="498"/>
        <v/>
      </c>
      <c r="AE2140" s="68" t="str">
        <f t="shared" ca="1" si="499"/>
        <v/>
      </c>
      <c r="AF2140" s="69" t="str">
        <f>IF(OR(H2140="",S2140=""),"",S2140-(SUM(L2140,M2140)*INDEX(D.1[Đơn giá],MATCH(H2140,D.1[Tên sản phẩm],0))))</f>
        <v/>
      </c>
      <c r="AG2140" s="90" t="str">
        <f t="shared" ca="1" si="500"/>
        <v/>
      </c>
      <c r="AH2140" s="90"/>
    </row>
    <row r="2141" spans="2:34" ht="27.75" customHeight="1" x14ac:dyDescent="0.2">
      <c r="B2141" s="154">
        <f t="shared" si="501"/>
        <v>2138</v>
      </c>
      <c r="C2141" s="155" t="str">
        <f t="shared" ca="1" si="502"/>
        <v/>
      </c>
      <c r="D2141" s="156" t="str">
        <f t="shared" ca="1" si="503"/>
        <v/>
      </c>
      <c r="E2141" s="157" t="str">
        <f t="shared" ca="1" si="504"/>
        <v/>
      </c>
      <c r="F2141" s="157"/>
      <c r="G2141" s="158" t="str">
        <f t="shared" ca="1" si="505"/>
        <v/>
      </c>
      <c r="H2141" s="159"/>
      <c r="I2141" s="160" t="str">
        <f>IF(H2141="","",INDEX(D.1[Quy cách],MATCH(H2141,D.1[Tên sản phẩm],0)))</f>
        <v/>
      </c>
      <c r="J2141" s="35" t="str">
        <f>IF(H2141="","",INDEX(D.1[ĐVT],MATCH(H2141,D.1[Tên sản phẩm],0)))</f>
        <v/>
      </c>
      <c r="K2141" s="163" t="str">
        <f>IF(H2141="","",INDEX(D.1[Đơn giá bán
(Tham khảo)],MATCH(H2141,D.1[Tên sản phẩm],0)))</f>
        <v/>
      </c>
      <c r="L2141" s="162"/>
      <c r="M2141" s="159"/>
      <c r="N2141" s="159"/>
      <c r="O2141" s="159"/>
      <c r="P2141" s="163" t="str">
        <f t="shared" si="506"/>
        <v/>
      </c>
      <c r="Q2141" s="164"/>
      <c r="R2141" s="162"/>
      <c r="S2141" s="163" t="str">
        <f t="shared" si="507"/>
        <v/>
      </c>
      <c r="T2141" s="164" t="str">
        <f t="shared" ca="1" si="508"/>
        <v/>
      </c>
      <c r="U2141" s="163" t="str">
        <f t="shared" si="509"/>
        <v/>
      </c>
      <c r="V2141" s="163" t="str">
        <f ca="1">IF(AND(C2141&lt;&gt;"",C2141&lt;&gt;OFFSET(C2141,1,0)),SUMIFS(B.2[Giá có thuế],B.2[Số ĐK],C2141),"")</f>
        <v/>
      </c>
      <c r="W2141" s="159"/>
      <c r="X2141" s="161" t="str">
        <f>IF(W2141="","",'Thông Tin Chung'!$L$3)</f>
        <v/>
      </c>
      <c r="Y2141" s="163" t="str">
        <f t="shared" ca="1" si="510"/>
        <v/>
      </c>
      <c r="Z2141" s="165"/>
      <c r="AA2141" s="155" t="str">
        <f ca="1">IF(C2141="","",IF(OR(D2141&lt;NgayBatDau,D2141&gt;NgayKetThuc),"Ngày tháng phải nằm trong kỳ báo cáo",IF(AND(G2141&lt;&gt;"",COUNTIF(D.2[Tên khách hàng],G2141)=0),"Tên KH chưa khai báo trong DSKH",IF(AND(H2141&lt;&gt;"",COUNTIF(D.1[Tên sản phẩm],H2141)=0),"SP này chưa khai báo trong DSSP",""))))</f>
        <v/>
      </c>
      <c r="AB2141" s="23" t="str">
        <f t="shared" ca="1" si="496"/>
        <v/>
      </c>
      <c r="AC2141" s="23" t="str">
        <f t="shared" ca="1" si="497"/>
        <v/>
      </c>
      <c r="AD2141" s="23" t="str">
        <f t="shared" ca="1" si="498"/>
        <v/>
      </c>
      <c r="AE2141" s="68" t="str">
        <f t="shared" ca="1" si="499"/>
        <v/>
      </c>
      <c r="AF2141" s="69" t="str">
        <f>IF(OR(H2141="",S2141=""),"",S2141-(SUM(L2141,M2141)*INDEX(D.1[Đơn giá],MATCH(H2141,D.1[Tên sản phẩm],0))))</f>
        <v/>
      </c>
      <c r="AG2141" s="90" t="str">
        <f t="shared" ca="1" si="500"/>
        <v/>
      </c>
      <c r="AH2141" s="90"/>
    </row>
    <row r="2142" spans="2:34" ht="27.75" customHeight="1" x14ac:dyDescent="0.2">
      <c r="B2142" s="154">
        <f t="shared" si="501"/>
        <v>2139</v>
      </c>
      <c r="C2142" s="155" t="str">
        <f t="shared" ca="1" si="502"/>
        <v/>
      </c>
      <c r="D2142" s="156" t="str">
        <f t="shared" ca="1" si="503"/>
        <v/>
      </c>
      <c r="E2142" s="157" t="str">
        <f t="shared" ca="1" si="504"/>
        <v/>
      </c>
      <c r="F2142" s="157"/>
      <c r="G2142" s="158" t="str">
        <f t="shared" ca="1" si="505"/>
        <v/>
      </c>
      <c r="H2142" s="159"/>
      <c r="I2142" s="160" t="str">
        <f>IF(H2142="","",INDEX(D.1[Quy cách],MATCH(H2142,D.1[Tên sản phẩm],0)))</f>
        <v/>
      </c>
      <c r="J2142" s="35" t="str">
        <f>IF(H2142="","",INDEX(D.1[ĐVT],MATCH(H2142,D.1[Tên sản phẩm],0)))</f>
        <v/>
      </c>
      <c r="K2142" s="163" t="str">
        <f>IF(H2142="","",INDEX(D.1[Đơn giá bán
(Tham khảo)],MATCH(H2142,D.1[Tên sản phẩm],0)))</f>
        <v/>
      </c>
      <c r="L2142" s="162"/>
      <c r="M2142" s="159"/>
      <c r="N2142" s="159"/>
      <c r="O2142" s="159"/>
      <c r="P2142" s="163" t="str">
        <f t="shared" si="506"/>
        <v/>
      </c>
      <c r="Q2142" s="164"/>
      <c r="R2142" s="162"/>
      <c r="S2142" s="163" t="str">
        <f t="shared" si="507"/>
        <v/>
      </c>
      <c r="T2142" s="164" t="str">
        <f t="shared" ca="1" si="508"/>
        <v/>
      </c>
      <c r="U2142" s="163" t="str">
        <f t="shared" si="509"/>
        <v/>
      </c>
      <c r="V2142" s="163" t="str">
        <f ca="1">IF(AND(C2142&lt;&gt;"",C2142&lt;&gt;OFFSET(C2142,1,0)),SUMIFS(B.2[Giá có thuế],B.2[Số ĐK],C2142),"")</f>
        <v/>
      </c>
      <c r="W2142" s="159"/>
      <c r="X2142" s="161" t="str">
        <f>IF(W2142="","",'Thông Tin Chung'!$L$3)</f>
        <v/>
      </c>
      <c r="Y2142" s="163" t="str">
        <f t="shared" ca="1" si="510"/>
        <v/>
      </c>
      <c r="Z2142" s="165"/>
      <c r="AA2142" s="155" t="str">
        <f ca="1">IF(C2142="","",IF(OR(D2142&lt;NgayBatDau,D2142&gt;NgayKetThuc),"Ngày tháng phải nằm trong kỳ báo cáo",IF(AND(G2142&lt;&gt;"",COUNTIF(D.2[Tên khách hàng],G2142)=0),"Tên KH chưa khai báo trong DSKH",IF(AND(H2142&lt;&gt;"",COUNTIF(D.1[Tên sản phẩm],H2142)=0),"SP này chưa khai báo trong DSSP",""))))</f>
        <v/>
      </c>
      <c r="AB2142" s="23" t="str">
        <f t="shared" ca="1" si="496"/>
        <v/>
      </c>
      <c r="AC2142" s="23" t="str">
        <f t="shared" ca="1" si="497"/>
        <v/>
      </c>
      <c r="AD2142" s="23" t="str">
        <f t="shared" ca="1" si="498"/>
        <v/>
      </c>
      <c r="AE2142" s="68" t="str">
        <f t="shared" ca="1" si="499"/>
        <v/>
      </c>
      <c r="AF2142" s="69" t="str">
        <f>IF(OR(H2142="",S2142=""),"",S2142-(SUM(L2142,M2142)*INDEX(D.1[Đơn giá],MATCH(H2142,D.1[Tên sản phẩm],0))))</f>
        <v/>
      </c>
      <c r="AG2142" s="90" t="str">
        <f t="shared" ca="1" si="500"/>
        <v/>
      </c>
      <c r="AH2142" s="90"/>
    </row>
    <row r="2143" spans="2:34" ht="27.75" customHeight="1" x14ac:dyDescent="0.2">
      <c r="B2143" s="154">
        <f t="shared" si="501"/>
        <v>2140</v>
      </c>
      <c r="C2143" s="155" t="str">
        <f t="shared" ca="1" si="502"/>
        <v/>
      </c>
      <c r="D2143" s="156" t="str">
        <f t="shared" ca="1" si="503"/>
        <v/>
      </c>
      <c r="E2143" s="157" t="str">
        <f t="shared" ca="1" si="504"/>
        <v/>
      </c>
      <c r="F2143" s="157"/>
      <c r="G2143" s="158" t="str">
        <f t="shared" ca="1" si="505"/>
        <v/>
      </c>
      <c r="H2143" s="159"/>
      <c r="I2143" s="160" t="str">
        <f>IF(H2143="","",INDEX(D.1[Quy cách],MATCH(H2143,D.1[Tên sản phẩm],0)))</f>
        <v/>
      </c>
      <c r="J2143" s="35" t="str">
        <f>IF(H2143="","",INDEX(D.1[ĐVT],MATCH(H2143,D.1[Tên sản phẩm],0)))</f>
        <v/>
      </c>
      <c r="K2143" s="163" t="str">
        <f>IF(H2143="","",INDEX(D.1[Đơn giá bán
(Tham khảo)],MATCH(H2143,D.1[Tên sản phẩm],0)))</f>
        <v/>
      </c>
      <c r="L2143" s="162"/>
      <c r="M2143" s="159"/>
      <c r="N2143" s="159"/>
      <c r="O2143" s="159"/>
      <c r="P2143" s="163" t="str">
        <f t="shared" si="506"/>
        <v/>
      </c>
      <c r="Q2143" s="164"/>
      <c r="R2143" s="162"/>
      <c r="S2143" s="163" t="str">
        <f t="shared" si="507"/>
        <v/>
      </c>
      <c r="T2143" s="164" t="str">
        <f t="shared" ca="1" si="508"/>
        <v/>
      </c>
      <c r="U2143" s="163" t="str">
        <f t="shared" si="509"/>
        <v/>
      </c>
      <c r="V2143" s="163" t="str">
        <f ca="1">IF(AND(C2143&lt;&gt;"",C2143&lt;&gt;OFFSET(C2143,1,0)),SUMIFS(B.2[Giá có thuế],B.2[Số ĐK],C2143),"")</f>
        <v/>
      </c>
      <c r="W2143" s="159"/>
      <c r="X2143" s="161" t="str">
        <f>IF(W2143="","",'Thông Tin Chung'!$L$3)</f>
        <v/>
      </c>
      <c r="Y2143" s="163" t="str">
        <f t="shared" ca="1" si="510"/>
        <v/>
      </c>
      <c r="Z2143" s="165"/>
      <c r="AA2143" s="155" t="str">
        <f ca="1">IF(C2143="","",IF(OR(D2143&lt;NgayBatDau,D2143&gt;NgayKetThuc),"Ngày tháng phải nằm trong kỳ báo cáo",IF(AND(G2143&lt;&gt;"",COUNTIF(D.2[Tên khách hàng],G2143)=0),"Tên KH chưa khai báo trong DSKH",IF(AND(H2143&lt;&gt;"",COUNTIF(D.1[Tên sản phẩm],H2143)=0),"SP này chưa khai báo trong DSSP",""))))</f>
        <v/>
      </c>
      <c r="AB2143" s="23" t="str">
        <f t="shared" ca="1" si="496"/>
        <v/>
      </c>
      <c r="AC2143" s="23" t="str">
        <f t="shared" ca="1" si="497"/>
        <v/>
      </c>
      <c r="AD2143" s="23" t="str">
        <f t="shared" ca="1" si="498"/>
        <v/>
      </c>
      <c r="AE2143" s="68" t="str">
        <f t="shared" ca="1" si="499"/>
        <v/>
      </c>
      <c r="AF2143" s="69" t="str">
        <f>IF(OR(H2143="",S2143=""),"",S2143-(SUM(L2143,M2143)*INDEX(D.1[Đơn giá],MATCH(H2143,D.1[Tên sản phẩm],0))))</f>
        <v/>
      </c>
      <c r="AG2143" s="90" t="str">
        <f t="shared" ca="1" si="500"/>
        <v/>
      </c>
      <c r="AH2143" s="90"/>
    </row>
    <row r="2144" spans="2:34" ht="27.75" customHeight="1" x14ac:dyDescent="0.2">
      <c r="B2144" s="154">
        <f t="shared" si="501"/>
        <v>2141</v>
      </c>
      <c r="C2144" s="155" t="str">
        <f t="shared" ca="1" si="502"/>
        <v/>
      </c>
      <c r="D2144" s="156" t="str">
        <f t="shared" ca="1" si="503"/>
        <v/>
      </c>
      <c r="E2144" s="157" t="str">
        <f t="shared" ca="1" si="504"/>
        <v/>
      </c>
      <c r="F2144" s="157"/>
      <c r="G2144" s="158" t="str">
        <f t="shared" ca="1" si="505"/>
        <v/>
      </c>
      <c r="H2144" s="159"/>
      <c r="I2144" s="160" t="str">
        <f>IF(H2144="","",INDEX(D.1[Quy cách],MATCH(H2144,D.1[Tên sản phẩm],0)))</f>
        <v/>
      </c>
      <c r="J2144" s="35" t="str">
        <f>IF(H2144="","",INDEX(D.1[ĐVT],MATCH(H2144,D.1[Tên sản phẩm],0)))</f>
        <v/>
      </c>
      <c r="K2144" s="163" t="str">
        <f>IF(H2144="","",INDEX(D.1[Đơn giá bán
(Tham khảo)],MATCH(H2144,D.1[Tên sản phẩm],0)))</f>
        <v/>
      </c>
      <c r="L2144" s="162"/>
      <c r="M2144" s="159"/>
      <c r="N2144" s="159"/>
      <c r="O2144" s="159"/>
      <c r="P2144" s="163" t="str">
        <f t="shared" si="506"/>
        <v/>
      </c>
      <c r="Q2144" s="164"/>
      <c r="R2144" s="162"/>
      <c r="S2144" s="163" t="str">
        <f t="shared" si="507"/>
        <v/>
      </c>
      <c r="T2144" s="164" t="str">
        <f t="shared" ca="1" si="508"/>
        <v/>
      </c>
      <c r="U2144" s="163" t="str">
        <f t="shared" si="509"/>
        <v/>
      </c>
      <c r="V2144" s="163" t="str">
        <f ca="1">IF(AND(C2144&lt;&gt;"",C2144&lt;&gt;OFFSET(C2144,1,0)),SUMIFS(B.2[Giá có thuế],B.2[Số ĐK],C2144),"")</f>
        <v/>
      </c>
      <c r="W2144" s="159"/>
      <c r="X2144" s="161" t="str">
        <f>IF(W2144="","",'Thông Tin Chung'!$L$3)</f>
        <v/>
      </c>
      <c r="Y2144" s="163" t="str">
        <f t="shared" ca="1" si="510"/>
        <v/>
      </c>
      <c r="Z2144" s="165"/>
      <c r="AA2144" s="155" t="str">
        <f ca="1">IF(C2144="","",IF(OR(D2144&lt;NgayBatDau,D2144&gt;NgayKetThuc),"Ngày tháng phải nằm trong kỳ báo cáo",IF(AND(G2144&lt;&gt;"",COUNTIF(D.2[Tên khách hàng],G2144)=0),"Tên KH chưa khai báo trong DSKH",IF(AND(H2144&lt;&gt;"",COUNTIF(D.1[Tên sản phẩm],H2144)=0),"SP này chưa khai báo trong DSSP",""))))</f>
        <v/>
      </c>
      <c r="AB2144" s="23" t="str">
        <f t="shared" ca="1" si="496"/>
        <v/>
      </c>
      <c r="AC2144" s="23" t="str">
        <f t="shared" ca="1" si="497"/>
        <v/>
      </c>
      <c r="AD2144" s="23" t="str">
        <f t="shared" ca="1" si="498"/>
        <v/>
      </c>
      <c r="AE2144" s="68" t="str">
        <f t="shared" ca="1" si="499"/>
        <v/>
      </c>
      <c r="AF2144" s="69" t="str">
        <f>IF(OR(H2144="",S2144=""),"",S2144-(SUM(L2144,M2144)*INDEX(D.1[Đơn giá],MATCH(H2144,D.1[Tên sản phẩm],0))))</f>
        <v/>
      </c>
      <c r="AG2144" s="90" t="str">
        <f t="shared" ca="1" si="500"/>
        <v/>
      </c>
      <c r="AH2144" s="90"/>
    </row>
    <row r="2145" spans="2:34" ht="27.75" customHeight="1" x14ac:dyDescent="0.2">
      <c r="B2145" s="154">
        <f t="shared" si="501"/>
        <v>2142</v>
      </c>
      <c r="C2145" s="155" t="str">
        <f t="shared" ca="1" si="502"/>
        <v/>
      </c>
      <c r="D2145" s="156" t="str">
        <f t="shared" ca="1" si="503"/>
        <v/>
      </c>
      <c r="E2145" s="157" t="str">
        <f t="shared" ca="1" si="504"/>
        <v/>
      </c>
      <c r="F2145" s="157"/>
      <c r="G2145" s="158" t="str">
        <f t="shared" ca="1" si="505"/>
        <v/>
      </c>
      <c r="H2145" s="159"/>
      <c r="I2145" s="160" t="str">
        <f>IF(H2145="","",INDEX(D.1[Quy cách],MATCH(H2145,D.1[Tên sản phẩm],0)))</f>
        <v/>
      </c>
      <c r="J2145" s="35" t="str">
        <f>IF(H2145="","",INDEX(D.1[ĐVT],MATCH(H2145,D.1[Tên sản phẩm],0)))</f>
        <v/>
      </c>
      <c r="K2145" s="163" t="str">
        <f>IF(H2145="","",INDEX(D.1[Đơn giá bán
(Tham khảo)],MATCH(H2145,D.1[Tên sản phẩm],0)))</f>
        <v/>
      </c>
      <c r="L2145" s="162"/>
      <c r="M2145" s="159"/>
      <c r="N2145" s="159"/>
      <c r="O2145" s="159"/>
      <c r="P2145" s="163" t="str">
        <f t="shared" si="506"/>
        <v/>
      </c>
      <c r="Q2145" s="164"/>
      <c r="R2145" s="162"/>
      <c r="S2145" s="163" t="str">
        <f t="shared" si="507"/>
        <v/>
      </c>
      <c r="T2145" s="164" t="str">
        <f t="shared" ca="1" si="508"/>
        <v/>
      </c>
      <c r="U2145" s="163" t="str">
        <f t="shared" si="509"/>
        <v/>
      </c>
      <c r="V2145" s="163" t="str">
        <f ca="1">IF(AND(C2145&lt;&gt;"",C2145&lt;&gt;OFFSET(C2145,1,0)),SUMIFS(B.2[Giá có thuế],B.2[Số ĐK],C2145),"")</f>
        <v/>
      </c>
      <c r="W2145" s="159"/>
      <c r="X2145" s="161" t="str">
        <f>IF(W2145="","",'Thông Tin Chung'!$L$3)</f>
        <v/>
      </c>
      <c r="Y2145" s="163" t="str">
        <f t="shared" ca="1" si="510"/>
        <v/>
      </c>
      <c r="Z2145" s="165"/>
      <c r="AA2145" s="155" t="str">
        <f ca="1">IF(C2145="","",IF(OR(D2145&lt;NgayBatDau,D2145&gt;NgayKetThuc),"Ngày tháng phải nằm trong kỳ báo cáo",IF(AND(G2145&lt;&gt;"",COUNTIF(D.2[Tên khách hàng],G2145)=0),"Tên KH chưa khai báo trong DSKH",IF(AND(H2145&lt;&gt;"",COUNTIF(D.1[Tên sản phẩm],H2145)=0),"SP này chưa khai báo trong DSSP",""))))</f>
        <v/>
      </c>
      <c r="AB2145" s="23" t="str">
        <f t="shared" ca="1" si="496"/>
        <v/>
      </c>
      <c r="AC2145" s="23" t="str">
        <f t="shared" ca="1" si="497"/>
        <v/>
      </c>
      <c r="AD2145" s="23" t="str">
        <f t="shared" ca="1" si="498"/>
        <v/>
      </c>
      <c r="AE2145" s="68" t="str">
        <f t="shared" ca="1" si="499"/>
        <v/>
      </c>
      <c r="AF2145" s="69" t="str">
        <f>IF(OR(H2145="",S2145=""),"",S2145-(SUM(L2145,M2145)*INDEX(D.1[Đơn giá],MATCH(H2145,D.1[Tên sản phẩm],0))))</f>
        <v/>
      </c>
      <c r="AG2145" s="90" t="str">
        <f t="shared" ca="1" si="500"/>
        <v/>
      </c>
      <c r="AH2145" s="90"/>
    </row>
    <row r="2146" spans="2:34" ht="27.75" customHeight="1" x14ac:dyDescent="0.2">
      <c r="B2146" s="154">
        <f t="shared" si="501"/>
        <v>2143</v>
      </c>
      <c r="C2146" s="155" t="str">
        <f t="shared" ca="1" si="502"/>
        <v/>
      </c>
      <c r="D2146" s="156" t="str">
        <f t="shared" ca="1" si="503"/>
        <v/>
      </c>
      <c r="E2146" s="157" t="str">
        <f t="shared" ca="1" si="504"/>
        <v/>
      </c>
      <c r="F2146" s="157"/>
      <c r="G2146" s="158" t="str">
        <f t="shared" ca="1" si="505"/>
        <v/>
      </c>
      <c r="H2146" s="159"/>
      <c r="I2146" s="160" t="str">
        <f>IF(H2146="","",INDEX(D.1[Quy cách],MATCH(H2146,D.1[Tên sản phẩm],0)))</f>
        <v/>
      </c>
      <c r="J2146" s="35" t="str">
        <f>IF(H2146="","",INDEX(D.1[ĐVT],MATCH(H2146,D.1[Tên sản phẩm],0)))</f>
        <v/>
      </c>
      <c r="K2146" s="163" t="str">
        <f>IF(H2146="","",INDEX(D.1[Đơn giá bán
(Tham khảo)],MATCH(H2146,D.1[Tên sản phẩm],0)))</f>
        <v/>
      </c>
      <c r="L2146" s="162"/>
      <c r="M2146" s="159"/>
      <c r="N2146" s="159"/>
      <c r="O2146" s="159"/>
      <c r="P2146" s="163" t="str">
        <f t="shared" si="506"/>
        <v/>
      </c>
      <c r="Q2146" s="164"/>
      <c r="R2146" s="162"/>
      <c r="S2146" s="163" t="str">
        <f t="shared" si="507"/>
        <v/>
      </c>
      <c r="T2146" s="164" t="str">
        <f t="shared" ca="1" si="508"/>
        <v/>
      </c>
      <c r="U2146" s="163" t="str">
        <f t="shared" si="509"/>
        <v/>
      </c>
      <c r="V2146" s="163" t="str">
        <f ca="1">IF(AND(C2146&lt;&gt;"",C2146&lt;&gt;OFFSET(C2146,1,0)),SUMIFS(B.2[Giá có thuế],B.2[Số ĐK],C2146),"")</f>
        <v/>
      </c>
      <c r="W2146" s="159"/>
      <c r="X2146" s="161" t="str">
        <f>IF(W2146="","",'Thông Tin Chung'!$L$3)</f>
        <v/>
      </c>
      <c r="Y2146" s="163" t="str">
        <f t="shared" ca="1" si="510"/>
        <v/>
      </c>
      <c r="Z2146" s="165"/>
      <c r="AA2146" s="155" t="str">
        <f ca="1">IF(C2146="","",IF(OR(D2146&lt;NgayBatDau,D2146&gt;NgayKetThuc),"Ngày tháng phải nằm trong kỳ báo cáo",IF(AND(G2146&lt;&gt;"",COUNTIF(D.2[Tên khách hàng],G2146)=0),"Tên KH chưa khai báo trong DSKH",IF(AND(H2146&lt;&gt;"",COUNTIF(D.1[Tên sản phẩm],H2146)=0),"SP này chưa khai báo trong DSSP",""))))</f>
        <v/>
      </c>
      <c r="AB2146" s="23" t="str">
        <f t="shared" ca="1" si="496"/>
        <v/>
      </c>
      <c r="AC2146" s="23" t="str">
        <f t="shared" ca="1" si="497"/>
        <v/>
      </c>
      <c r="AD2146" s="23" t="str">
        <f t="shared" ca="1" si="498"/>
        <v/>
      </c>
      <c r="AE2146" s="68" t="str">
        <f t="shared" ca="1" si="499"/>
        <v/>
      </c>
      <c r="AF2146" s="69" t="str">
        <f>IF(OR(H2146="",S2146=""),"",S2146-(SUM(L2146,M2146)*INDEX(D.1[Đơn giá],MATCH(H2146,D.1[Tên sản phẩm],0))))</f>
        <v/>
      </c>
      <c r="AG2146" s="90" t="str">
        <f t="shared" ca="1" si="500"/>
        <v/>
      </c>
      <c r="AH2146" s="90"/>
    </row>
    <row r="2147" spans="2:34" ht="27.75" customHeight="1" x14ac:dyDescent="0.2">
      <c r="B2147" s="154">
        <f t="shared" si="501"/>
        <v>2144</v>
      </c>
      <c r="C2147" s="155" t="str">
        <f t="shared" ca="1" si="502"/>
        <v/>
      </c>
      <c r="D2147" s="156" t="str">
        <f t="shared" ca="1" si="503"/>
        <v/>
      </c>
      <c r="E2147" s="157" t="str">
        <f t="shared" ca="1" si="504"/>
        <v/>
      </c>
      <c r="F2147" s="157"/>
      <c r="G2147" s="158" t="str">
        <f t="shared" ca="1" si="505"/>
        <v/>
      </c>
      <c r="H2147" s="159"/>
      <c r="I2147" s="160" t="str">
        <f>IF(H2147="","",INDEX(D.1[Quy cách],MATCH(H2147,D.1[Tên sản phẩm],0)))</f>
        <v/>
      </c>
      <c r="J2147" s="35" t="str">
        <f>IF(H2147="","",INDEX(D.1[ĐVT],MATCH(H2147,D.1[Tên sản phẩm],0)))</f>
        <v/>
      </c>
      <c r="K2147" s="163" t="str">
        <f>IF(H2147="","",INDEX(D.1[Đơn giá bán
(Tham khảo)],MATCH(H2147,D.1[Tên sản phẩm],0)))</f>
        <v/>
      </c>
      <c r="L2147" s="162"/>
      <c r="M2147" s="159"/>
      <c r="N2147" s="159"/>
      <c r="O2147" s="159"/>
      <c r="P2147" s="163" t="str">
        <f t="shared" si="506"/>
        <v/>
      </c>
      <c r="Q2147" s="164"/>
      <c r="R2147" s="162"/>
      <c r="S2147" s="163" t="str">
        <f t="shared" si="507"/>
        <v/>
      </c>
      <c r="T2147" s="164" t="str">
        <f t="shared" ca="1" si="508"/>
        <v/>
      </c>
      <c r="U2147" s="163" t="str">
        <f t="shared" si="509"/>
        <v/>
      </c>
      <c r="V2147" s="163" t="str">
        <f ca="1">IF(AND(C2147&lt;&gt;"",C2147&lt;&gt;OFFSET(C2147,1,0)),SUMIFS(B.2[Giá có thuế],B.2[Số ĐK],C2147),"")</f>
        <v/>
      </c>
      <c r="W2147" s="159"/>
      <c r="X2147" s="161" t="str">
        <f>IF(W2147="","",'Thông Tin Chung'!$L$3)</f>
        <v/>
      </c>
      <c r="Y2147" s="163" t="str">
        <f t="shared" ca="1" si="510"/>
        <v/>
      </c>
      <c r="Z2147" s="165"/>
      <c r="AA2147" s="155" t="str">
        <f ca="1">IF(C2147="","",IF(OR(D2147&lt;NgayBatDau,D2147&gt;NgayKetThuc),"Ngày tháng phải nằm trong kỳ báo cáo",IF(AND(G2147&lt;&gt;"",COUNTIF(D.2[Tên khách hàng],G2147)=0),"Tên KH chưa khai báo trong DSKH",IF(AND(H2147&lt;&gt;"",COUNTIF(D.1[Tên sản phẩm],H2147)=0),"SP này chưa khai báo trong DSSP",""))))</f>
        <v/>
      </c>
      <c r="AB2147" s="23" t="str">
        <f t="shared" ca="1" si="496"/>
        <v/>
      </c>
      <c r="AC2147" s="23" t="str">
        <f t="shared" ca="1" si="497"/>
        <v/>
      </c>
      <c r="AD2147" s="23" t="str">
        <f t="shared" ca="1" si="498"/>
        <v/>
      </c>
      <c r="AE2147" s="68" t="str">
        <f t="shared" ca="1" si="499"/>
        <v/>
      </c>
      <c r="AF2147" s="69" t="str">
        <f>IF(OR(H2147="",S2147=""),"",S2147-(SUM(L2147,M2147)*INDEX(D.1[Đơn giá],MATCH(H2147,D.1[Tên sản phẩm],0))))</f>
        <v/>
      </c>
      <c r="AG2147" s="90" t="str">
        <f t="shared" ca="1" si="500"/>
        <v/>
      </c>
      <c r="AH2147" s="90"/>
    </row>
    <row r="2148" spans="2:34" ht="27.75" customHeight="1" x14ac:dyDescent="0.2">
      <c r="B2148" s="154">
        <f t="shared" si="501"/>
        <v>2145</v>
      </c>
      <c r="C2148" s="155" t="str">
        <f t="shared" ca="1" si="502"/>
        <v/>
      </c>
      <c r="D2148" s="156" t="str">
        <f t="shared" ca="1" si="503"/>
        <v/>
      </c>
      <c r="E2148" s="157" t="str">
        <f t="shared" ca="1" si="504"/>
        <v/>
      </c>
      <c r="F2148" s="157"/>
      <c r="G2148" s="158" t="str">
        <f t="shared" ca="1" si="505"/>
        <v/>
      </c>
      <c r="H2148" s="159"/>
      <c r="I2148" s="160" t="str">
        <f>IF(H2148="","",INDEX(D.1[Quy cách],MATCH(H2148,D.1[Tên sản phẩm],0)))</f>
        <v/>
      </c>
      <c r="J2148" s="35" t="str">
        <f>IF(H2148="","",INDEX(D.1[ĐVT],MATCH(H2148,D.1[Tên sản phẩm],0)))</f>
        <v/>
      </c>
      <c r="K2148" s="163" t="str">
        <f>IF(H2148="","",INDEX(D.1[Đơn giá bán
(Tham khảo)],MATCH(H2148,D.1[Tên sản phẩm],0)))</f>
        <v/>
      </c>
      <c r="L2148" s="162"/>
      <c r="M2148" s="159"/>
      <c r="N2148" s="159"/>
      <c r="O2148" s="159"/>
      <c r="P2148" s="163" t="str">
        <f t="shared" si="506"/>
        <v/>
      </c>
      <c r="Q2148" s="164"/>
      <c r="R2148" s="162"/>
      <c r="S2148" s="163" t="str">
        <f t="shared" si="507"/>
        <v/>
      </c>
      <c r="T2148" s="164" t="str">
        <f t="shared" ca="1" si="508"/>
        <v/>
      </c>
      <c r="U2148" s="163" t="str">
        <f t="shared" si="509"/>
        <v/>
      </c>
      <c r="V2148" s="163" t="str">
        <f ca="1">IF(AND(C2148&lt;&gt;"",C2148&lt;&gt;OFFSET(C2148,1,0)),SUMIFS(B.2[Giá có thuế],B.2[Số ĐK],C2148),"")</f>
        <v/>
      </c>
      <c r="W2148" s="159"/>
      <c r="X2148" s="161" t="str">
        <f>IF(W2148="","",'Thông Tin Chung'!$L$3)</f>
        <v/>
      </c>
      <c r="Y2148" s="163" t="str">
        <f t="shared" ca="1" si="510"/>
        <v/>
      </c>
      <c r="Z2148" s="165"/>
      <c r="AA2148" s="155" t="str">
        <f ca="1">IF(C2148="","",IF(OR(D2148&lt;NgayBatDau,D2148&gt;NgayKetThuc),"Ngày tháng phải nằm trong kỳ báo cáo",IF(AND(G2148&lt;&gt;"",COUNTIF(D.2[Tên khách hàng],G2148)=0),"Tên KH chưa khai báo trong DSKH",IF(AND(H2148&lt;&gt;"",COUNTIF(D.1[Tên sản phẩm],H2148)=0),"SP này chưa khai báo trong DSSP",""))))</f>
        <v/>
      </c>
      <c r="AB2148" s="23" t="str">
        <f t="shared" ca="1" si="496"/>
        <v/>
      </c>
      <c r="AC2148" s="23" t="str">
        <f t="shared" ca="1" si="497"/>
        <v/>
      </c>
      <c r="AD2148" s="23" t="str">
        <f t="shared" ca="1" si="498"/>
        <v/>
      </c>
      <c r="AE2148" s="68" t="str">
        <f t="shared" ca="1" si="499"/>
        <v/>
      </c>
      <c r="AF2148" s="69" t="str">
        <f>IF(OR(H2148="",S2148=""),"",S2148-(SUM(L2148,M2148)*INDEX(D.1[Đơn giá],MATCH(H2148,D.1[Tên sản phẩm],0))))</f>
        <v/>
      </c>
      <c r="AG2148" s="90" t="str">
        <f t="shared" ca="1" si="500"/>
        <v/>
      </c>
      <c r="AH2148" s="90"/>
    </row>
    <row r="2149" spans="2:34" ht="27.75" customHeight="1" x14ac:dyDescent="0.2">
      <c r="B2149" s="154">
        <f t="shared" si="501"/>
        <v>2146</v>
      </c>
      <c r="C2149" s="155" t="str">
        <f t="shared" ca="1" si="502"/>
        <v/>
      </c>
      <c r="D2149" s="156" t="str">
        <f t="shared" ca="1" si="503"/>
        <v/>
      </c>
      <c r="E2149" s="157" t="str">
        <f t="shared" ca="1" si="504"/>
        <v/>
      </c>
      <c r="F2149" s="157"/>
      <c r="G2149" s="158" t="str">
        <f t="shared" ca="1" si="505"/>
        <v/>
      </c>
      <c r="H2149" s="159"/>
      <c r="I2149" s="160" t="str">
        <f>IF(H2149="","",INDEX(D.1[Quy cách],MATCH(H2149,D.1[Tên sản phẩm],0)))</f>
        <v/>
      </c>
      <c r="J2149" s="35" t="str">
        <f>IF(H2149="","",INDEX(D.1[ĐVT],MATCH(H2149,D.1[Tên sản phẩm],0)))</f>
        <v/>
      </c>
      <c r="K2149" s="163" t="str">
        <f>IF(H2149="","",INDEX(D.1[Đơn giá bán
(Tham khảo)],MATCH(H2149,D.1[Tên sản phẩm],0)))</f>
        <v/>
      </c>
      <c r="L2149" s="162"/>
      <c r="M2149" s="159"/>
      <c r="N2149" s="159"/>
      <c r="O2149" s="159"/>
      <c r="P2149" s="163" t="str">
        <f t="shared" si="506"/>
        <v/>
      </c>
      <c r="Q2149" s="164"/>
      <c r="R2149" s="162"/>
      <c r="S2149" s="163" t="str">
        <f t="shared" si="507"/>
        <v/>
      </c>
      <c r="T2149" s="164" t="str">
        <f t="shared" ca="1" si="508"/>
        <v/>
      </c>
      <c r="U2149" s="163" t="str">
        <f t="shared" si="509"/>
        <v/>
      </c>
      <c r="V2149" s="163" t="str">
        <f ca="1">IF(AND(C2149&lt;&gt;"",C2149&lt;&gt;OFFSET(C2149,1,0)),SUMIFS(B.2[Giá có thuế],B.2[Số ĐK],C2149),"")</f>
        <v/>
      </c>
      <c r="W2149" s="159"/>
      <c r="X2149" s="161" t="str">
        <f>IF(W2149="","",'Thông Tin Chung'!$L$3)</f>
        <v/>
      </c>
      <c r="Y2149" s="163" t="str">
        <f t="shared" ca="1" si="510"/>
        <v/>
      </c>
      <c r="Z2149" s="165"/>
      <c r="AA2149" s="155" t="str">
        <f ca="1">IF(C2149="","",IF(OR(D2149&lt;NgayBatDau,D2149&gt;NgayKetThuc),"Ngày tháng phải nằm trong kỳ báo cáo",IF(AND(G2149&lt;&gt;"",COUNTIF(D.2[Tên khách hàng],G2149)=0),"Tên KH chưa khai báo trong DSKH",IF(AND(H2149&lt;&gt;"",COUNTIF(D.1[Tên sản phẩm],H2149)=0),"SP này chưa khai báo trong DSSP",""))))</f>
        <v/>
      </c>
      <c r="AB2149" s="23" t="str">
        <f t="shared" ca="1" si="496"/>
        <v/>
      </c>
      <c r="AC2149" s="23" t="str">
        <f t="shared" ca="1" si="497"/>
        <v/>
      </c>
      <c r="AD2149" s="23" t="str">
        <f t="shared" ca="1" si="498"/>
        <v/>
      </c>
      <c r="AE2149" s="68" t="str">
        <f t="shared" ca="1" si="499"/>
        <v/>
      </c>
      <c r="AF2149" s="69" t="str">
        <f>IF(OR(H2149="",S2149=""),"",S2149-(SUM(L2149,M2149)*INDEX(D.1[Đơn giá],MATCH(H2149,D.1[Tên sản phẩm],0))))</f>
        <v/>
      </c>
      <c r="AG2149" s="90" t="str">
        <f t="shared" ca="1" si="500"/>
        <v/>
      </c>
      <c r="AH2149" s="90"/>
    </row>
    <row r="2150" spans="2:34" ht="27.75" customHeight="1" x14ac:dyDescent="0.2">
      <c r="B2150" s="154">
        <f t="shared" si="501"/>
        <v>2147</v>
      </c>
      <c r="C2150" s="155" t="str">
        <f t="shared" ca="1" si="502"/>
        <v/>
      </c>
      <c r="D2150" s="156" t="str">
        <f t="shared" ca="1" si="503"/>
        <v/>
      </c>
      <c r="E2150" s="157" t="str">
        <f t="shared" ca="1" si="504"/>
        <v/>
      </c>
      <c r="F2150" s="157"/>
      <c r="G2150" s="158" t="str">
        <f t="shared" ca="1" si="505"/>
        <v/>
      </c>
      <c r="H2150" s="159"/>
      <c r="I2150" s="160" t="str">
        <f>IF(H2150="","",INDEX(D.1[Quy cách],MATCH(H2150,D.1[Tên sản phẩm],0)))</f>
        <v/>
      </c>
      <c r="J2150" s="35" t="str">
        <f>IF(H2150="","",INDEX(D.1[ĐVT],MATCH(H2150,D.1[Tên sản phẩm],0)))</f>
        <v/>
      </c>
      <c r="K2150" s="163" t="str">
        <f>IF(H2150="","",INDEX(D.1[Đơn giá bán
(Tham khảo)],MATCH(H2150,D.1[Tên sản phẩm],0)))</f>
        <v/>
      </c>
      <c r="L2150" s="162"/>
      <c r="M2150" s="159"/>
      <c r="N2150" s="159"/>
      <c r="O2150" s="159"/>
      <c r="P2150" s="163" t="str">
        <f t="shared" si="506"/>
        <v/>
      </c>
      <c r="Q2150" s="164"/>
      <c r="R2150" s="162"/>
      <c r="S2150" s="163" t="str">
        <f t="shared" si="507"/>
        <v/>
      </c>
      <c r="T2150" s="164" t="str">
        <f t="shared" ca="1" si="508"/>
        <v/>
      </c>
      <c r="U2150" s="163" t="str">
        <f t="shared" si="509"/>
        <v/>
      </c>
      <c r="V2150" s="163" t="str">
        <f ca="1">IF(AND(C2150&lt;&gt;"",C2150&lt;&gt;OFFSET(C2150,1,0)),SUMIFS(B.2[Giá có thuế],B.2[Số ĐK],C2150),"")</f>
        <v/>
      </c>
      <c r="W2150" s="159"/>
      <c r="X2150" s="161" t="str">
        <f>IF(W2150="","",'Thông Tin Chung'!$L$3)</f>
        <v/>
      </c>
      <c r="Y2150" s="163" t="str">
        <f t="shared" ca="1" si="510"/>
        <v/>
      </c>
      <c r="Z2150" s="165"/>
      <c r="AA2150" s="155" t="str">
        <f ca="1">IF(C2150="","",IF(OR(D2150&lt;NgayBatDau,D2150&gt;NgayKetThuc),"Ngày tháng phải nằm trong kỳ báo cáo",IF(AND(G2150&lt;&gt;"",COUNTIF(D.2[Tên khách hàng],G2150)=0),"Tên KH chưa khai báo trong DSKH",IF(AND(H2150&lt;&gt;"",COUNTIF(D.1[Tên sản phẩm],H2150)=0),"SP này chưa khai báo trong DSSP",""))))</f>
        <v/>
      </c>
      <c r="AB2150" s="23" t="str">
        <f t="shared" ca="1" si="496"/>
        <v/>
      </c>
      <c r="AC2150" s="23" t="str">
        <f t="shared" ca="1" si="497"/>
        <v/>
      </c>
      <c r="AD2150" s="23" t="str">
        <f t="shared" ca="1" si="498"/>
        <v/>
      </c>
      <c r="AE2150" s="68" t="str">
        <f t="shared" ca="1" si="499"/>
        <v/>
      </c>
      <c r="AF2150" s="69" t="str">
        <f>IF(OR(H2150="",S2150=""),"",S2150-(SUM(L2150,M2150)*INDEX(D.1[Đơn giá],MATCH(H2150,D.1[Tên sản phẩm],0))))</f>
        <v/>
      </c>
      <c r="AG2150" s="90" t="str">
        <f t="shared" ca="1" si="500"/>
        <v/>
      </c>
      <c r="AH2150" s="90"/>
    </row>
    <row r="2151" spans="2:34" ht="27.75" customHeight="1" x14ac:dyDescent="0.2">
      <c r="B2151" s="154">
        <f t="shared" si="501"/>
        <v>2148</v>
      </c>
      <c r="C2151" s="155" t="str">
        <f t="shared" ca="1" si="502"/>
        <v/>
      </c>
      <c r="D2151" s="156" t="str">
        <f t="shared" ca="1" si="503"/>
        <v/>
      </c>
      <c r="E2151" s="157" t="str">
        <f t="shared" ca="1" si="504"/>
        <v/>
      </c>
      <c r="F2151" s="157"/>
      <c r="G2151" s="158" t="str">
        <f t="shared" ca="1" si="505"/>
        <v/>
      </c>
      <c r="H2151" s="159"/>
      <c r="I2151" s="160" t="str">
        <f>IF(H2151="","",INDEX(D.1[Quy cách],MATCH(H2151,D.1[Tên sản phẩm],0)))</f>
        <v/>
      </c>
      <c r="J2151" s="35" t="str">
        <f>IF(H2151="","",INDEX(D.1[ĐVT],MATCH(H2151,D.1[Tên sản phẩm],0)))</f>
        <v/>
      </c>
      <c r="K2151" s="163" t="str">
        <f>IF(H2151="","",INDEX(D.1[Đơn giá bán
(Tham khảo)],MATCH(H2151,D.1[Tên sản phẩm],0)))</f>
        <v/>
      </c>
      <c r="L2151" s="162"/>
      <c r="M2151" s="159"/>
      <c r="N2151" s="159"/>
      <c r="O2151" s="159"/>
      <c r="P2151" s="163" t="str">
        <f t="shared" si="506"/>
        <v/>
      </c>
      <c r="Q2151" s="164"/>
      <c r="R2151" s="162"/>
      <c r="S2151" s="163" t="str">
        <f t="shared" si="507"/>
        <v/>
      </c>
      <c r="T2151" s="164" t="str">
        <f t="shared" ca="1" si="508"/>
        <v/>
      </c>
      <c r="U2151" s="163" t="str">
        <f t="shared" si="509"/>
        <v/>
      </c>
      <c r="V2151" s="163" t="str">
        <f ca="1">IF(AND(C2151&lt;&gt;"",C2151&lt;&gt;OFFSET(C2151,1,0)),SUMIFS(B.2[Giá có thuế],B.2[Số ĐK],C2151),"")</f>
        <v/>
      </c>
      <c r="W2151" s="159"/>
      <c r="X2151" s="161" t="str">
        <f>IF(W2151="","",'Thông Tin Chung'!$L$3)</f>
        <v/>
      </c>
      <c r="Y2151" s="163" t="str">
        <f t="shared" ca="1" si="510"/>
        <v/>
      </c>
      <c r="Z2151" s="165"/>
      <c r="AA2151" s="155" t="str">
        <f ca="1">IF(C2151="","",IF(OR(D2151&lt;NgayBatDau,D2151&gt;NgayKetThuc),"Ngày tháng phải nằm trong kỳ báo cáo",IF(AND(G2151&lt;&gt;"",COUNTIF(D.2[Tên khách hàng],G2151)=0),"Tên KH chưa khai báo trong DSKH",IF(AND(H2151&lt;&gt;"",COUNTIF(D.1[Tên sản phẩm],H2151)=0),"SP này chưa khai báo trong DSSP",""))))</f>
        <v/>
      </c>
      <c r="AB2151" s="23" t="str">
        <f t="shared" ca="1" si="496"/>
        <v/>
      </c>
      <c r="AC2151" s="23" t="str">
        <f t="shared" ca="1" si="497"/>
        <v/>
      </c>
      <c r="AD2151" s="23" t="str">
        <f t="shared" ca="1" si="498"/>
        <v/>
      </c>
      <c r="AE2151" s="68" t="str">
        <f t="shared" ca="1" si="499"/>
        <v/>
      </c>
      <c r="AF2151" s="69" t="str">
        <f>IF(OR(H2151="",S2151=""),"",S2151-(SUM(L2151,M2151)*INDEX(D.1[Đơn giá],MATCH(H2151,D.1[Tên sản phẩm],0))))</f>
        <v/>
      </c>
      <c r="AG2151" s="90" t="str">
        <f t="shared" ca="1" si="500"/>
        <v/>
      </c>
      <c r="AH2151" s="90"/>
    </row>
    <row r="2152" spans="2:34" ht="27.75" customHeight="1" x14ac:dyDescent="0.2">
      <c r="B2152" s="154">
        <f t="shared" si="501"/>
        <v>2149</v>
      </c>
      <c r="C2152" s="155" t="str">
        <f t="shared" ca="1" si="502"/>
        <v/>
      </c>
      <c r="D2152" s="156" t="str">
        <f t="shared" ca="1" si="503"/>
        <v/>
      </c>
      <c r="E2152" s="157" t="str">
        <f t="shared" ca="1" si="504"/>
        <v/>
      </c>
      <c r="F2152" s="157"/>
      <c r="G2152" s="158" t="str">
        <f t="shared" ca="1" si="505"/>
        <v/>
      </c>
      <c r="H2152" s="159"/>
      <c r="I2152" s="160" t="str">
        <f>IF(H2152="","",INDEX(D.1[Quy cách],MATCH(H2152,D.1[Tên sản phẩm],0)))</f>
        <v/>
      </c>
      <c r="J2152" s="35" t="str">
        <f>IF(H2152="","",INDEX(D.1[ĐVT],MATCH(H2152,D.1[Tên sản phẩm],0)))</f>
        <v/>
      </c>
      <c r="K2152" s="163" t="str">
        <f>IF(H2152="","",INDEX(D.1[Đơn giá bán
(Tham khảo)],MATCH(H2152,D.1[Tên sản phẩm],0)))</f>
        <v/>
      </c>
      <c r="L2152" s="162"/>
      <c r="M2152" s="159"/>
      <c r="N2152" s="159"/>
      <c r="O2152" s="159"/>
      <c r="P2152" s="163" t="str">
        <f t="shared" si="506"/>
        <v/>
      </c>
      <c r="Q2152" s="164"/>
      <c r="R2152" s="162"/>
      <c r="S2152" s="163" t="str">
        <f t="shared" si="507"/>
        <v/>
      </c>
      <c r="T2152" s="164" t="str">
        <f t="shared" ca="1" si="508"/>
        <v/>
      </c>
      <c r="U2152" s="163" t="str">
        <f t="shared" si="509"/>
        <v/>
      </c>
      <c r="V2152" s="163" t="str">
        <f ca="1">IF(AND(C2152&lt;&gt;"",C2152&lt;&gt;OFFSET(C2152,1,0)),SUMIFS(B.2[Giá có thuế],B.2[Số ĐK],C2152),"")</f>
        <v/>
      </c>
      <c r="W2152" s="159"/>
      <c r="X2152" s="161" t="str">
        <f>IF(W2152="","",'Thông Tin Chung'!$L$3)</f>
        <v/>
      </c>
      <c r="Y2152" s="163" t="str">
        <f t="shared" ca="1" si="510"/>
        <v/>
      </c>
      <c r="Z2152" s="165"/>
      <c r="AA2152" s="155" t="str">
        <f ca="1">IF(C2152="","",IF(OR(D2152&lt;NgayBatDau,D2152&gt;NgayKetThuc),"Ngày tháng phải nằm trong kỳ báo cáo",IF(AND(G2152&lt;&gt;"",COUNTIF(D.2[Tên khách hàng],G2152)=0),"Tên KH chưa khai báo trong DSKH",IF(AND(H2152&lt;&gt;"",COUNTIF(D.1[Tên sản phẩm],H2152)=0),"SP này chưa khai báo trong DSSP",""))))</f>
        <v/>
      </c>
      <c r="AB2152" s="23" t="str">
        <f t="shared" ca="1" si="496"/>
        <v/>
      </c>
      <c r="AC2152" s="23" t="str">
        <f t="shared" ca="1" si="497"/>
        <v/>
      </c>
      <c r="AD2152" s="23" t="str">
        <f t="shared" ca="1" si="498"/>
        <v/>
      </c>
      <c r="AE2152" s="68" t="str">
        <f t="shared" ca="1" si="499"/>
        <v/>
      </c>
      <c r="AF2152" s="69" t="str">
        <f>IF(OR(H2152="",S2152=""),"",S2152-(SUM(L2152,M2152)*INDEX(D.1[Đơn giá],MATCH(H2152,D.1[Tên sản phẩm],0))))</f>
        <v/>
      </c>
      <c r="AG2152" s="90" t="str">
        <f t="shared" ca="1" si="500"/>
        <v/>
      </c>
      <c r="AH2152" s="90"/>
    </row>
    <row r="2153" spans="2:34" ht="27.75" customHeight="1" x14ac:dyDescent="0.2">
      <c r="B2153" s="154">
        <f t="shared" si="501"/>
        <v>2150</v>
      </c>
      <c r="C2153" s="155" t="str">
        <f t="shared" ca="1" si="502"/>
        <v/>
      </c>
      <c r="D2153" s="156" t="str">
        <f t="shared" ca="1" si="503"/>
        <v/>
      </c>
      <c r="E2153" s="157" t="str">
        <f t="shared" ca="1" si="504"/>
        <v/>
      </c>
      <c r="F2153" s="157"/>
      <c r="G2153" s="158" t="str">
        <f t="shared" ca="1" si="505"/>
        <v/>
      </c>
      <c r="H2153" s="159"/>
      <c r="I2153" s="160" t="str">
        <f>IF(H2153="","",INDEX(D.1[Quy cách],MATCH(H2153,D.1[Tên sản phẩm],0)))</f>
        <v/>
      </c>
      <c r="J2153" s="35" t="str">
        <f>IF(H2153="","",INDEX(D.1[ĐVT],MATCH(H2153,D.1[Tên sản phẩm],0)))</f>
        <v/>
      </c>
      <c r="K2153" s="163" t="str">
        <f>IF(H2153="","",INDEX(D.1[Đơn giá bán
(Tham khảo)],MATCH(H2153,D.1[Tên sản phẩm],0)))</f>
        <v/>
      </c>
      <c r="L2153" s="162"/>
      <c r="M2153" s="159"/>
      <c r="N2153" s="159"/>
      <c r="O2153" s="159"/>
      <c r="P2153" s="163" t="str">
        <f t="shared" si="506"/>
        <v/>
      </c>
      <c r="Q2153" s="164"/>
      <c r="R2153" s="162"/>
      <c r="S2153" s="163" t="str">
        <f t="shared" si="507"/>
        <v/>
      </c>
      <c r="T2153" s="164" t="str">
        <f t="shared" ca="1" si="508"/>
        <v/>
      </c>
      <c r="U2153" s="163" t="str">
        <f t="shared" si="509"/>
        <v/>
      </c>
      <c r="V2153" s="163" t="str">
        <f ca="1">IF(AND(C2153&lt;&gt;"",C2153&lt;&gt;OFFSET(C2153,1,0)),SUMIFS(B.2[Giá có thuế],B.2[Số ĐK],C2153),"")</f>
        <v/>
      </c>
      <c r="W2153" s="159"/>
      <c r="X2153" s="161" t="str">
        <f>IF(W2153="","",'Thông Tin Chung'!$L$3)</f>
        <v/>
      </c>
      <c r="Y2153" s="163" t="str">
        <f t="shared" ca="1" si="510"/>
        <v/>
      </c>
      <c r="Z2153" s="165"/>
      <c r="AA2153" s="155" t="str">
        <f ca="1">IF(C2153="","",IF(OR(D2153&lt;NgayBatDau,D2153&gt;NgayKetThuc),"Ngày tháng phải nằm trong kỳ báo cáo",IF(AND(G2153&lt;&gt;"",COUNTIF(D.2[Tên khách hàng],G2153)=0),"Tên KH chưa khai báo trong DSKH",IF(AND(H2153&lt;&gt;"",COUNTIF(D.1[Tên sản phẩm],H2153)=0),"SP này chưa khai báo trong DSSP",""))))</f>
        <v/>
      </c>
      <c r="AB2153" s="23" t="str">
        <f t="shared" ca="1" si="496"/>
        <v/>
      </c>
      <c r="AC2153" s="23" t="str">
        <f t="shared" ca="1" si="497"/>
        <v/>
      </c>
      <c r="AD2153" s="23" t="str">
        <f t="shared" ca="1" si="498"/>
        <v/>
      </c>
      <c r="AE2153" s="68" t="str">
        <f t="shared" ca="1" si="499"/>
        <v/>
      </c>
      <c r="AF2153" s="69" t="str">
        <f>IF(OR(H2153="",S2153=""),"",S2153-(SUM(L2153,M2153)*INDEX(D.1[Đơn giá],MATCH(H2153,D.1[Tên sản phẩm],0))))</f>
        <v/>
      </c>
      <c r="AG2153" s="90" t="str">
        <f t="shared" ca="1" si="500"/>
        <v/>
      </c>
      <c r="AH2153" s="90"/>
    </row>
    <row r="2154" spans="2:34" ht="27.75" customHeight="1" x14ac:dyDescent="0.2">
      <c r="B2154" s="154">
        <f t="shared" si="501"/>
        <v>2151</v>
      </c>
      <c r="C2154" s="155" t="str">
        <f t="shared" ca="1" si="502"/>
        <v/>
      </c>
      <c r="D2154" s="156" t="str">
        <f t="shared" ca="1" si="503"/>
        <v/>
      </c>
      <c r="E2154" s="157" t="str">
        <f t="shared" ca="1" si="504"/>
        <v/>
      </c>
      <c r="F2154" s="157"/>
      <c r="G2154" s="158" t="str">
        <f t="shared" ca="1" si="505"/>
        <v/>
      </c>
      <c r="H2154" s="159"/>
      <c r="I2154" s="160" t="str">
        <f>IF(H2154="","",INDEX(D.1[Quy cách],MATCH(H2154,D.1[Tên sản phẩm],0)))</f>
        <v/>
      </c>
      <c r="J2154" s="35" t="str">
        <f>IF(H2154="","",INDEX(D.1[ĐVT],MATCH(H2154,D.1[Tên sản phẩm],0)))</f>
        <v/>
      </c>
      <c r="K2154" s="163" t="str">
        <f>IF(H2154="","",INDEX(D.1[Đơn giá bán
(Tham khảo)],MATCH(H2154,D.1[Tên sản phẩm],0)))</f>
        <v/>
      </c>
      <c r="L2154" s="162"/>
      <c r="M2154" s="159"/>
      <c r="N2154" s="159"/>
      <c r="O2154" s="159"/>
      <c r="P2154" s="163" t="str">
        <f t="shared" si="506"/>
        <v/>
      </c>
      <c r="Q2154" s="164"/>
      <c r="R2154" s="162"/>
      <c r="S2154" s="163" t="str">
        <f t="shared" si="507"/>
        <v/>
      </c>
      <c r="T2154" s="164" t="str">
        <f t="shared" ca="1" si="508"/>
        <v/>
      </c>
      <c r="U2154" s="163" t="str">
        <f t="shared" si="509"/>
        <v/>
      </c>
      <c r="V2154" s="163" t="str">
        <f ca="1">IF(AND(C2154&lt;&gt;"",C2154&lt;&gt;OFFSET(C2154,1,0)),SUMIFS(B.2[Giá có thuế],B.2[Số ĐK],C2154),"")</f>
        <v/>
      </c>
      <c r="W2154" s="159"/>
      <c r="X2154" s="161" t="str">
        <f>IF(W2154="","",'Thông Tin Chung'!$L$3)</f>
        <v/>
      </c>
      <c r="Y2154" s="163" t="str">
        <f t="shared" ca="1" si="510"/>
        <v/>
      </c>
      <c r="Z2154" s="165"/>
      <c r="AA2154" s="155" t="str">
        <f ca="1">IF(C2154="","",IF(OR(D2154&lt;NgayBatDau,D2154&gt;NgayKetThuc),"Ngày tháng phải nằm trong kỳ báo cáo",IF(AND(G2154&lt;&gt;"",COUNTIF(D.2[Tên khách hàng],G2154)=0),"Tên KH chưa khai báo trong DSKH",IF(AND(H2154&lt;&gt;"",COUNTIF(D.1[Tên sản phẩm],H2154)=0),"SP này chưa khai báo trong DSSP",""))))</f>
        <v/>
      </c>
      <c r="AB2154" s="23" t="str">
        <f t="shared" ca="1" si="496"/>
        <v/>
      </c>
      <c r="AC2154" s="23" t="str">
        <f t="shared" ca="1" si="497"/>
        <v/>
      </c>
      <c r="AD2154" s="23" t="str">
        <f t="shared" ca="1" si="498"/>
        <v/>
      </c>
      <c r="AE2154" s="68" t="str">
        <f t="shared" ca="1" si="499"/>
        <v/>
      </c>
      <c r="AF2154" s="69" t="str">
        <f>IF(OR(H2154="",S2154=""),"",S2154-(SUM(L2154,M2154)*INDEX(D.1[Đơn giá],MATCH(H2154,D.1[Tên sản phẩm],0))))</f>
        <v/>
      </c>
      <c r="AG2154" s="90" t="str">
        <f t="shared" ca="1" si="500"/>
        <v/>
      </c>
      <c r="AH2154" s="90"/>
    </row>
    <row r="2155" spans="2:34" ht="27.75" customHeight="1" x14ac:dyDescent="0.2">
      <c r="B2155" s="154">
        <f t="shared" si="501"/>
        <v>2152</v>
      </c>
      <c r="C2155" s="155" t="str">
        <f t="shared" ca="1" si="502"/>
        <v/>
      </c>
      <c r="D2155" s="156" t="str">
        <f t="shared" ca="1" si="503"/>
        <v/>
      </c>
      <c r="E2155" s="157" t="str">
        <f t="shared" ca="1" si="504"/>
        <v/>
      </c>
      <c r="F2155" s="157"/>
      <c r="G2155" s="158" t="str">
        <f t="shared" ca="1" si="505"/>
        <v/>
      </c>
      <c r="H2155" s="159"/>
      <c r="I2155" s="160" t="str">
        <f>IF(H2155="","",INDEX(D.1[Quy cách],MATCH(H2155,D.1[Tên sản phẩm],0)))</f>
        <v/>
      </c>
      <c r="J2155" s="35" t="str">
        <f>IF(H2155="","",INDEX(D.1[ĐVT],MATCH(H2155,D.1[Tên sản phẩm],0)))</f>
        <v/>
      </c>
      <c r="K2155" s="163" t="str">
        <f>IF(H2155="","",INDEX(D.1[Đơn giá bán
(Tham khảo)],MATCH(H2155,D.1[Tên sản phẩm],0)))</f>
        <v/>
      </c>
      <c r="L2155" s="162"/>
      <c r="M2155" s="159"/>
      <c r="N2155" s="159"/>
      <c r="O2155" s="159"/>
      <c r="P2155" s="163" t="str">
        <f t="shared" si="506"/>
        <v/>
      </c>
      <c r="Q2155" s="164"/>
      <c r="R2155" s="162"/>
      <c r="S2155" s="163" t="str">
        <f t="shared" si="507"/>
        <v/>
      </c>
      <c r="T2155" s="164" t="str">
        <f t="shared" ca="1" si="508"/>
        <v/>
      </c>
      <c r="U2155" s="163" t="str">
        <f t="shared" si="509"/>
        <v/>
      </c>
      <c r="V2155" s="163" t="str">
        <f ca="1">IF(AND(C2155&lt;&gt;"",C2155&lt;&gt;OFFSET(C2155,1,0)),SUMIFS(B.2[Giá có thuế],B.2[Số ĐK],C2155),"")</f>
        <v/>
      </c>
      <c r="W2155" s="159"/>
      <c r="X2155" s="161" t="str">
        <f>IF(W2155="","",'Thông Tin Chung'!$L$3)</f>
        <v/>
      </c>
      <c r="Y2155" s="163" t="str">
        <f t="shared" ca="1" si="510"/>
        <v/>
      </c>
      <c r="Z2155" s="165"/>
      <c r="AA2155" s="155" t="str">
        <f ca="1">IF(C2155="","",IF(OR(D2155&lt;NgayBatDau,D2155&gt;NgayKetThuc),"Ngày tháng phải nằm trong kỳ báo cáo",IF(AND(G2155&lt;&gt;"",COUNTIF(D.2[Tên khách hàng],G2155)=0),"Tên KH chưa khai báo trong DSKH",IF(AND(H2155&lt;&gt;"",COUNTIF(D.1[Tên sản phẩm],H2155)=0),"SP này chưa khai báo trong DSSP",""))))</f>
        <v/>
      </c>
      <c r="AB2155" s="23" t="str">
        <f t="shared" ca="1" si="496"/>
        <v/>
      </c>
      <c r="AC2155" s="23" t="str">
        <f t="shared" ca="1" si="497"/>
        <v/>
      </c>
      <c r="AD2155" s="23" t="str">
        <f t="shared" ca="1" si="498"/>
        <v/>
      </c>
      <c r="AE2155" s="68" t="str">
        <f t="shared" ca="1" si="499"/>
        <v/>
      </c>
      <c r="AF2155" s="69" t="str">
        <f>IF(OR(H2155="",S2155=""),"",S2155-(SUM(L2155,M2155)*INDEX(D.1[Đơn giá],MATCH(H2155,D.1[Tên sản phẩm],0))))</f>
        <v/>
      </c>
      <c r="AG2155" s="90" t="str">
        <f t="shared" ca="1" si="500"/>
        <v/>
      </c>
      <c r="AH2155" s="90"/>
    </row>
    <row r="2156" spans="2:34" ht="27.75" customHeight="1" x14ac:dyDescent="0.2">
      <c r="B2156" s="154">
        <f t="shared" si="501"/>
        <v>2153</v>
      </c>
      <c r="C2156" s="155" t="str">
        <f t="shared" ca="1" si="502"/>
        <v/>
      </c>
      <c r="D2156" s="156" t="str">
        <f t="shared" ca="1" si="503"/>
        <v/>
      </c>
      <c r="E2156" s="157" t="str">
        <f t="shared" ca="1" si="504"/>
        <v/>
      </c>
      <c r="F2156" s="157"/>
      <c r="G2156" s="158" t="str">
        <f t="shared" ca="1" si="505"/>
        <v/>
      </c>
      <c r="H2156" s="159"/>
      <c r="I2156" s="160" t="str">
        <f>IF(H2156="","",INDEX(D.1[Quy cách],MATCH(H2156,D.1[Tên sản phẩm],0)))</f>
        <v/>
      </c>
      <c r="J2156" s="35" t="str">
        <f>IF(H2156="","",INDEX(D.1[ĐVT],MATCH(H2156,D.1[Tên sản phẩm],0)))</f>
        <v/>
      </c>
      <c r="K2156" s="163" t="str">
        <f>IF(H2156="","",INDEX(D.1[Đơn giá bán
(Tham khảo)],MATCH(H2156,D.1[Tên sản phẩm],0)))</f>
        <v/>
      </c>
      <c r="L2156" s="162"/>
      <c r="M2156" s="159"/>
      <c r="N2156" s="159"/>
      <c r="O2156" s="159"/>
      <c r="P2156" s="163" t="str">
        <f t="shared" si="506"/>
        <v/>
      </c>
      <c r="Q2156" s="164"/>
      <c r="R2156" s="162"/>
      <c r="S2156" s="163" t="str">
        <f t="shared" si="507"/>
        <v/>
      </c>
      <c r="T2156" s="164" t="str">
        <f t="shared" ca="1" si="508"/>
        <v/>
      </c>
      <c r="U2156" s="163" t="str">
        <f t="shared" si="509"/>
        <v/>
      </c>
      <c r="V2156" s="163" t="str">
        <f ca="1">IF(AND(C2156&lt;&gt;"",C2156&lt;&gt;OFFSET(C2156,1,0)),SUMIFS(B.2[Giá có thuế],B.2[Số ĐK],C2156),"")</f>
        <v/>
      </c>
      <c r="W2156" s="159"/>
      <c r="X2156" s="161" t="str">
        <f>IF(W2156="","",'Thông Tin Chung'!$L$3)</f>
        <v/>
      </c>
      <c r="Y2156" s="163" t="str">
        <f t="shared" ca="1" si="510"/>
        <v/>
      </c>
      <c r="Z2156" s="165"/>
      <c r="AA2156" s="155" t="str">
        <f ca="1">IF(C2156="","",IF(OR(D2156&lt;NgayBatDau,D2156&gt;NgayKetThuc),"Ngày tháng phải nằm trong kỳ báo cáo",IF(AND(G2156&lt;&gt;"",COUNTIF(D.2[Tên khách hàng],G2156)=0),"Tên KH chưa khai báo trong DSKH",IF(AND(H2156&lt;&gt;"",COUNTIF(D.1[Tên sản phẩm],H2156)=0),"SP này chưa khai báo trong DSSP",""))))</f>
        <v/>
      </c>
      <c r="AB2156" s="23" t="str">
        <f t="shared" ca="1" si="496"/>
        <v/>
      </c>
      <c r="AC2156" s="23" t="str">
        <f t="shared" ca="1" si="497"/>
        <v/>
      </c>
      <c r="AD2156" s="23" t="str">
        <f t="shared" ca="1" si="498"/>
        <v/>
      </c>
      <c r="AE2156" s="68" t="str">
        <f t="shared" ca="1" si="499"/>
        <v/>
      </c>
      <c r="AF2156" s="69" t="str">
        <f>IF(OR(H2156="",S2156=""),"",S2156-(SUM(L2156,M2156)*INDEX(D.1[Đơn giá],MATCH(H2156,D.1[Tên sản phẩm],0))))</f>
        <v/>
      </c>
      <c r="AG2156" s="90" t="str">
        <f t="shared" ca="1" si="500"/>
        <v/>
      </c>
      <c r="AH2156" s="90"/>
    </row>
    <row r="2157" spans="2:34" ht="27.75" customHeight="1" x14ac:dyDescent="0.2">
      <c r="B2157" s="154">
        <f t="shared" si="501"/>
        <v>2154</v>
      </c>
      <c r="C2157" s="155" t="str">
        <f t="shared" ca="1" si="502"/>
        <v/>
      </c>
      <c r="D2157" s="156" t="str">
        <f t="shared" ca="1" si="503"/>
        <v/>
      </c>
      <c r="E2157" s="157" t="str">
        <f t="shared" ca="1" si="504"/>
        <v/>
      </c>
      <c r="F2157" s="157"/>
      <c r="G2157" s="158" t="str">
        <f t="shared" ca="1" si="505"/>
        <v/>
      </c>
      <c r="H2157" s="159"/>
      <c r="I2157" s="160" t="str">
        <f>IF(H2157="","",INDEX(D.1[Quy cách],MATCH(H2157,D.1[Tên sản phẩm],0)))</f>
        <v/>
      </c>
      <c r="J2157" s="35" t="str">
        <f>IF(H2157="","",INDEX(D.1[ĐVT],MATCH(H2157,D.1[Tên sản phẩm],0)))</f>
        <v/>
      </c>
      <c r="K2157" s="163" t="str">
        <f>IF(H2157="","",INDEX(D.1[Đơn giá bán
(Tham khảo)],MATCH(H2157,D.1[Tên sản phẩm],0)))</f>
        <v/>
      </c>
      <c r="L2157" s="162"/>
      <c r="M2157" s="159"/>
      <c r="N2157" s="159"/>
      <c r="O2157" s="159"/>
      <c r="P2157" s="163" t="str">
        <f t="shared" si="506"/>
        <v/>
      </c>
      <c r="Q2157" s="164"/>
      <c r="R2157" s="162"/>
      <c r="S2157" s="163" t="str">
        <f t="shared" si="507"/>
        <v/>
      </c>
      <c r="T2157" s="164" t="str">
        <f t="shared" ca="1" si="508"/>
        <v/>
      </c>
      <c r="U2157" s="163" t="str">
        <f t="shared" si="509"/>
        <v/>
      </c>
      <c r="V2157" s="163" t="str">
        <f ca="1">IF(AND(C2157&lt;&gt;"",C2157&lt;&gt;OFFSET(C2157,1,0)),SUMIFS(B.2[Giá có thuế],B.2[Số ĐK],C2157),"")</f>
        <v/>
      </c>
      <c r="W2157" s="159"/>
      <c r="X2157" s="161" t="str">
        <f>IF(W2157="","",'Thông Tin Chung'!$L$3)</f>
        <v/>
      </c>
      <c r="Y2157" s="163" t="str">
        <f t="shared" ca="1" si="510"/>
        <v/>
      </c>
      <c r="Z2157" s="165"/>
      <c r="AA2157" s="155" t="str">
        <f ca="1">IF(C2157="","",IF(OR(D2157&lt;NgayBatDau,D2157&gt;NgayKetThuc),"Ngày tháng phải nằm trong kỳ báo cáo",IF(AND(G2157&lt;&gt;"",COUNTIF(D.2[Tên khách hàng],G2157)=0),"Tên KH chưa khai báo trong DSKH",IF(AND(H2157&lt;&gt;"",COUNTIF(D.1[Tên sản phẩm],H2157)=0),"SP này chưa khai báo trong DSSP",""))))</f>
        <v/>
      </c>
      <c r="AB2157" s="23" t="str">
        <f t="shared" ca="1" si="496"/>
        <v/>
      </c>
      <c r="AC2157" s="23" t="str">
        <f t="shared" ca="1" si="497"/>
        <v/>
      </c>
      <c r="AD2157" s="23" t="str">
        <f t="shared" ca="1" si="498"/>
        <v/>
      </c>
      <c r="AE2157" s="68" t="str">
        <f t="shared" ca="1" si="499"/>
        <v/>
      </c>
      <c r="AF2157" s="69" t="str">
        <f>IF(OR(H2157="",S2157=""),"",S2157-(SUM(L2157,M2157)*INDEX(D.1[Đơn giá],MATCH(H2157,D.1[Tên sản phẩm],0))))</f>
        <v/>
      </c>
      <c r="AG2157" s="90" t="str">
        <f t="shared" ca="1" si="500"/>
        <v/>
      </c>
      <c r="AH2157" s="90"/>
    </row>
    <row r="2158" spans="2:34" ht="27.75" customHeight="1" x14ac:dyDescent="0.2">
      <c r="B2158" s="154">
        <f t="shared" si="501"/>
        <v>2155</v>
      </c>
      <c r="C2158" s="155" t="str">
        <f t="shared" ca="1" si="502"/>
        <v/>
      </c>
      <c r="D2158" s="156" t="str">
        <f t="shared" ca="1" si="503"/>
        <v/>
      </c>
      <c r="E2158" s="157" t="str">
        <f t="shared" ca="1" si="504"/>
        <v/>
      </c>
      <c r="F2158" s="157"/>
      <c r="G2158" s="158" t="str">
        <f t="shared" ca="1" si="505"/>
        <v/>
      </c>
      <c r="H2158" s="159"/>
      <c r="I2158" s="160" t="str">
        <f>IF(H2158="","",INDEX(D.1[Quy cách],MATCH(H2158,D.1[Tên sản phẩm],0)))</f>
        <v/>
      </c>
      <c r="J2158" s="35" t="str">
        <f>IF(H2158="","",INDEX(D.1[ĐVT],MATCH(H2158,D.1[Tên sản phẩm],0)))</f>
        <v/>
      </c>
      <c r="K2158" s="163" t="str">
        <f>IF(H2158="","",INDEX(D.1[Đơn giá bán
(Tham khảo)],MATCH(H2158,D.1[Tên sản phẩm],0)))</f>
        <v/>
      </c>
      <c r="L2158" s="162"/>
      <c r="M2158" s="159"/>
      <c r="N2158" s="159"/>
      <c r="O2158" s="159"/>
      <c r="P2158" s="163" t="str">
        <f t="shared" si="506"/>
        <v/>
      </c>
      <c r="Q2158" s="164"/>
      <c r="R2158" s="162"/>
      <c r="S2158" s="163" t="str">
        <f t="shared" si="507"/>
        <v/>
      </c>
      <c r="T2158" s="164" t="str">
        <f t="shared" ca="1" si="508"/>
        <v/>
      </c>
      <c r="U2158" s="163" t="str">
        <f t="shared" si="509"/>
        <v/>
      </c>
      <c r="V2158" s="163" t="str">
        <f ca="1">IF(AND(C2158&lt;&gt;"",C2158&lt;&gt;OFFSET(C2158,1,0)),SUMIFS(B.2[Giá có thuế],B.2[Số ĐK],C2158),"")</f>
        <v/>
      </c>
      <c r="W2158" s="159"/>
      <c r="X2158" s="161" t="str">
        <f>IF(W2158="","",'Thông Tin Chung'!$L$3)</f>
        <v/>
      </c>
      <c r="Y2158" s="163" t="str">
        <f t="shared" ca="1" si="510"/>
        <v/>
      </c>
      <c r="Z2158" s="165"/>
      <c r="AA2158" s="155" t="str">
        <f ca="1">IF(C2158="","",IF(OR(D2158&lt;NgayBatDau,D2158&gt;NgayKetThuc),"Ngày tháng phải nằm trong kỳ báo cáo",IF(AND(G2158&lt;&gt;"",COUNTIF(D.2[Tên khách hàng],G2158)=0),"Tên KH chưa khai báo trong DSKH",IF(AND(H2158&lt;&gt;"",COUNTIF(D.1[Tên sản phẩm],H2158)=0),"SP này chưa khai báo trong DSSP",""))))</f>
        <v/>
      </c>
      <c r="AB2158" s="23" t="str">
        <f t="shared" ca="1" si="496"/>
        <v/>
      </c>
      <c r="AC2158" s="23" t="str">
        <f t="shared" ca="1" si="497"/>
        <v/>
      </c>
      <c r="AD2158" s="23" t="str">
        <f t="shared" ca="1" si="498"/>
        <v/>
      </c>
      <c r="AE2158" s="68" t="str">
        <f t="shared" ca="1" si="499"/>
        <v/>
      </c>
      <c r="AF2158" s="69" t="str">
        <f>IF(OR(H2158="",S2158=""),"",S2158-(SUM(L2158,M2158)*INDEX(D.1[Đơn giá],MATCH(H2158,D.1[Tên sản phẩm],0))))</f>
        <v/>
      </c>
      <c r="AG2158" s="90" t="str">
        <f t="shared" ca="1" si="500"/>
        <v/>
      </c>
      <c r="AH2158" s="90"/>
    </row>
    <row r="2159" spans="2:34" ht="27.75" customHeight="1" x14ac:dyDescent="0.2">
      <c r="B2159" s="154">
        <f t="shared" si="501"/>
        <v>2156</v>
      </c>
      <c r="C2159" s="155" t="str">
        <f t="shared" ca="1" si="502"/>
        <v/>
      </c>
      <c r="D2159" s="156" t="str">
        <f t="shared" ca="1" si="503"/>
        <v/>
      </c>
      <c r="E2159" s="157" t="str">
        <f t="shared" ca="1" si="504"/>
        <v/>
      </c>
      <c r="F2159" s="157"/>
      <c r="G2159" s="158" t="str">
        <f t="shared" ca="1" si="505"/>
        <v/>
      </c>
      <c r="H2159" s="159"/>
      <c r="I2159" s="160" t="str">
        <f>IF(H2159="","",INDEX(D.1[Quy cách],MATCH(H2159,D.1[Tên sản phẩm],0)))</f>
        <v/>
      </c>
      <c r="J2159" s="35" t="str">
        <f>IF(H2159="","",INDEX(D.1[ĐVT],MATCH(H2159,D.1[Tên sản phẩm],0)))</f>
        <v/>
      </c>
      <c r="K2159" s="163" t="str">
        <f>IF(H2159="","",INDEX(D.1[Đơn giá bán
(Tham khảo)],MATCH(H2159,D.1[Tên sản phẩm],0)))</f>
        <v/>
      </c>
      <c r="L2159" s="162"/>
      <c r="M2159" s="159"/>
      <c r="N2159" s="159"/>
      <c r="O2159" s="159"/>
      <c r="P2159" s="163" t="str">
        <f t="shared" si="506"/>
        <v/>
      </c>
      <c r="Q2159" s="164"/>
      <c r="R2159" s="162"/>
      <c r="S2159" s="163" t="str">
        <f t="shared" si="507"/>
        <v/>
      </c>
      <c r="T2159" s="164" t="str">
        <f t="shared" ca="1" si="508"/>
        <v/>
      </c>
      <c r="U2159" s="163" t="str">
        <f t="shared" si="509"/>
        <v/>
      </c>
      <c r="V2159" s="163" t="str">
        <f ca="1">IF(AND(C2159&lt;&gt;"",C2159&lt;&gt;OFFSET(C2159,1,0)),SUMIFS(B.2[Giá có thuế],B.2[Số ĐK],C2159),"")</f>
        <v/>
      </c>
      <c r="W2159" s="159"/>
      <c r="X2159" s="161" t="str">
        <f>IF(W2159="","",'Thông Tin Chung'!$L$3)</f>
        <v/>
      </c>
      <c r="Y2159" s="163" t="str">
        <f t="shared" ca="1" si="510"/>
        <v/>
      </c>
      <c r="Z2159" s="165"/>
      <c r="AA2159" s="155" t="str">
        <f ca="1">IF(C2159="","",IF(OR(D2159&lt;NgayBatDau,D2159&gt;NgayKetThuc),"Ngày tháng phải nằm trong kỳ báo cáo",IF(AND(G2159&lt;&gt;"",COUNTIF(D.2[Tên khách hàng],G2159)=0),"Tên KH chưa khai báo trong DSKH",IF(AND(H2159&lt;&gt;"",COUNTIF(D.1[Tên sản phẩm],H2159)=0),"SP này chưa khai báo trong DSSP",""))))</f>
        <v/>
      </c>
      <c r="AB2159" s="23" t="str">
        <f t="shared" ca="1" si="496"/>
        <v/>
      </c>
      <c r="AC2159" s="23" t="str">
        <f t="shared" ca="1" si="497"/>
        <v/>
      </c>
      <c r="AD2159" s="23" t="str">
        <f t="shared" ca="1" si="498"/>
        <v/>
      </c>
      <c r="AE2159" s="68" t="str">
        <f t="shared" ca="1" si="499"/>
        <v/>
      </c>
      <c r="AF2159" s="69" t="str">
        <f>IF(OR(H2159="",S2159=""),"",S2159-(SUM(L2159,M2159)*INDEX(D.1[Đơn giá],MATCH(H2159,D.1[Tên sản phẩm],0))))</f>
        <v/>
      </c>
      <c r="AG2159" s="90" t="str">
        <f t="shared" ca="1" si="500"/>
        <v/>
      </c>
      <c r="AH2159" s="90"/>
    </row>
    <row r="2160" spans="2:34" ht="27.75" customHeight="1" x14ac:dyDescent="0.2">
      <c r="B2160" s="154">
        <f t="shared" si="501"/>
        <v>2157</v>
      </c>
      <c r="C2160" s="155" t="str">
        <f t="shared" ca="1" si="502"/>
        <v/>
      </c>
      <c r="D2160" s="156" t="str">
        <f t="shared" ca="1" si="503"/>
        <v/>
      </c>
      <c r="E2160" s="157" t="str">
        <f t="shared" ca="1" si="504"/>
        <v/>
      </c>
      <c r="F2160" s="157"/>
      <c r="G2160" s="158" t="str">
        <f t="shared" ca="1" si="505"/>
        <v/>
      </c>
      <c r="H2160" s="159"/>
      <c r="I2160" s="160" t="str">
        <f>IF(H2160="","",INDEX(D.1[Quy cách],MATCH(H2160,D.1[Tên sản phẩm],0)))</f>
        <v/>
      </c>
      <c r="J2160" s="35" t="str">
        <f>IF(H2160="","",INDEX(D.1[ĐVT],MATCH(H2160,D.1[Tên sản phẩm],0)))</f>
        <v/>
      </c>
      <c r="K2160" s="163" t="str">
        <f>IF(H2160="","",INDEX(D.1[Đơn giá bán
(Tham khảo)],MATCH(H2160,D.1[Tên sản phẩm],0)))</f>
        <v/>
      </c>
      <c r="L2160" s="162"/>
      <c r="M2160" s="159"/>
      <c r="N2160" s="159"/>
      <c r="O2160" s="159"/>
      <c r="P2160" s="163" t="str">
        <f t="shared" si="506"/>
        <v/>
      </c>
      <c r="Q2160" s="164"/>
      <c r="R2160" s="162"/>
      <c r="S2160" s="163" t="str">
        <f t="shared" si="507"/>
        <v/>
      </c>
      <c r="T2160" s="164" t="str">
        <f t="shared" ca="1" si="508"/>
        <v/>
      </c>
      <c r="U2160" s="163" t="str">
        <f t="shared" si="509"/>
        <v/>
      </c>
      <c r="V2160" s="163" t="str">
        <f ca="1">IF(AND(C2160&lt;&gt;"",C2160&lt;&gt;OFFSET(C2160,1,0)),SUMIFS(B.2[Giá có thuế],B.2[Số ĐK],C2160),"")</f>
        <v/>
      </c>
      <c r="W2160" s="159"/>
      <c r="X2160" s="161" t="str">
        <f>IF(W2160="","",'Thông Tin Chung'!$L$3)</f>
        <v/>
      </c>
      <c r="Y2160" s="163" t="str">
        <f t="shared" ca="1" si="510"/>
        <v/>
      </c>
      <c r="Z2160" s="165"/>
      <c r="AA2160" s="155" t="str">
        <f ca="1">IF(C2160="","",IF(OR(D2160&lt;NgayBatDau,D2160&gt;NgayKetThuc),"Ngày tháng phải nằm trong kỳ báo cáo",IF(AND(G2160&lt;&gt;"",COUNTIF(D.2[Tên khách hàng],G2160)=0),"Tên KH chưa khai báo trong DSKH",IF(AND(H2160&lt;&gt;"",COUNTIF(D.1[Tên sản phẩm],H2160)=0),"SP này chưa khai báo trong DSSP",""))))</f>
        <v/>
      </c>
      <c r="AB2160" s="23" t="str">
        <f t="shared" ca="1" si="496"/>
        <v/>
      </c>
      <c r="AC2160" s="23" t="str">
        <f t="shared" ca="1" si="497"/>
        <v/>
      </c>
      <c r="AD2160" s="23" t="str">
        <f t="shared" ca="1" si="498"/>
        <v/>
      </c>
      <c r="AE2160" s="68" t="str">
        <f t="shared" ca="1" si="499"/>
        <v/>
      </c>
      <c r="AF2160" s="69" t="str">
        <f>IF(OR(H2160="",S2160=""),"",S2160-(SUM(L2160,M2160)*INDEX(D.1[Đơn giá],MATCH(H2160,D.1[Tên sản phẩm],0))))</f>
        <v/>
      </c>
      <c r="AG2160" s="90" t="str">
        <f t="shared" ca="1" si="500"/>
        <v/>
      </c>
      <c r="AH2160" s="90"/>
    </row>
    <row r="2161" spans="2:34" ht="27.75" customHeight="1" x14ac:dyDescent="0.2">
      <c r="B2161" s="154">
        <f t="shared" si="501"/>
        <v>2158</v>
      </c>
      <c r="C2161" s="155" t="str">
        <f t="shared" ca="1" si="502"/>
        <v/>
      </c>
      <c r="D2161" s="156" t="str">
        <f t="shared" ca="1" si="503"/>
        <v/>
      </c>
      <c r="E2161" s="157" t="str">
        <f t="shared" ca="1" si="504"/>
        <v/>
      </c>
      <c r="F2161" s="157"/>
      <c r="G2161" s="158" t="str">
        <f t="shared" ca="1" si="505"/>
        <v/>
      </c>
      <c r="H2161" s="159"/>
      <c r="I2161" s="160" t="str">
        <f>IF(H2161="","",INDEX(D.1[Quy cách],MATCH(H2161,D.1[Tên sản phẩm],0)))</f>
        <v/>
      </c>
      <c r="J2161" s="35" t="str">
        <f>IF(H2161="","",INDEX(D.1[ĐVT],MATCH(H2161,D.1[Tên sản phẩm],0)))</f>
        <v/>
      </c>
      <c r="K2161" s="163" t="str">
        <f>IF(H2161="","",INDEX(D.1[Đơn giá bán
(Tham khảo)],MATCH(H2161,D.1[Tên sản phẩm],0)))</f>
        <v/>
      </c>
      <c r="L2161" s="162"/>
      <c r="M2161" s="159"/>
      <c r="N2161" s="159"/>
      <c r="O2161" s="159"/>
      <c r="P2161" s="163" t="str">
        <f t="shared" si="506"/>
        <v/>
      </c>
      <c r="Q2161" s="164"/>
      <c r="R2161" s="162"/>
      <c r="S2161" s="163" t="str">
        <f t="shared" si="507"/>
        <v/>
      </c>
      <c r="T2161" s="164" t="str">
        <f t="shared" ca="1" si="508"/>
        <v/>
      </c>
      <c r="U2161" s="163" t="str">
        <f t="shared" si="509"/>
        <v/>
      </c>
      <c r="V2161" s="163" t="str">
        <f ca="1">IF(AND(C2161&lt;&gt;"",C2161&lt;&gt;OFFSET(C2161,1,0)),SUMIFS(B.2[Giá có thuế],B.2[Số ĐK],C2161),"")</f>
        <v/>
      </c>
      <c r="W2161" s="159"/>
      <c r="X2161" s="161" t="str">
        <f>IF(W2161="","",'Thông Tin Chung'!$L$3)</f>
        <v/>
      </c>
      <c r="Y2161" s="163" t="str">
        <f t="shared" ca="1" si="510"/>
        <v/>
      </c>
      <c r="Z2161" s="165"/>
      <c r="AA2161" s="155" t="str">
        <f ca="1">IF(C2161="","",IF(OR(D2161&lt;NgayBatDau,D2161&gt;NgayKetThuc),"Ngày tháng phải nằm trong kỳ báo cáo",IF(AND(G2161&lt;&gt;"",COUNTIF(D.2[Tên khách hàng],G2161)=0),"Tên KH chưa khai báo trong DSKH",IF(AND(H2161&lt;&gt;"",COUNTIF(D.1[Tên sản phẩm],H2161)=0),"SP này chưa khai báo trong DSSP",""))))</f>
        <v/>
      </c>
      <c r="AB2161" s="23" t="str">
        <f t="shared" ca="1" si="496"/>
        <v/>
      </c>
      <c r="AC2161" s="23" t="str">
        <f t="shared" ca="1" si="497"/>
        <v/>
      </c>
      <c r="AD2161" s="23" t="str">
        <f t="shared" ca="1" si="498"/>
        <v/>
      </c>
      <c r="AE2161" s="68" t="str">
        <f t="shared" ca="1" si="499"/>
        <v/>
      </c>
      <c r="AF2161" s="69" t="str">
        <f>IF(OR(H2161="",S2161=""),"",S2161-(SUM(L2161,M2161)*INDEX(D.1[Đơn giá],MATCH(H2161,D.1[Tên sản phẩm],0))))</f>
        <v/>
      </c>
      <c r="AG2161" s="90" t="str">
        <f t="shared" ca="1" si="500"/>
        <v/>
      </c>
      <c r="AH2161" s="90"/>
    </row>
    <row r="2162" spans="2:34" ht="27.75" customHeight="1" x14ac:dyDescent="0.2">
      <c r="B2162" s="154">
        <f t="shared" si="501"/>
        <v>2159</v>
      </c>
      <c r="C2162" s="155" t="str">
        <f t="shared" ca="1" si="502"/>
        <v/>
      </c>
      <c r="D2162" s="156" t="str">
        <f t="shared" ca="1" si="503"/>
        <v/>
      </c>
      <c r="E2162" s="157" t="str">
        <f t="shared" ca="1" si="504"/>
        <v/>
      </c>
      <c r="F2162" s="157"/>
      <c r="G2162" s="158" t="str">
        <f t="shared" ca="1" si="505"/>
        <v/>
      </c>
      <c r="H2162" s="159"/>
      <c r="I2162" s="160" t="str">
        <f>IF(H2162="","",INDEX(D.1[Quy cách],MATCH(H2162,D.1[Tên sản phẩm],0)))</f>
        <v/>
      </c>
      <c r="J2162" s="35" t="str">
        <f>IF(H2162="","",INDEX(D.1[ĐVT],MATCH(H2162,D.1[Tên sản phẩm],0)))</f>
        <v/>
      </c>
      <c r="K2162" s="163" t="str">
        <f>IF(H2162="","",INDEX(D.1[Đơn giá bán
(Tham khảo)],MATCH(H2162,D.1[Tên sản phẩm],0)))</f>
        <v/>
      </c>
      <c r="L2162" s="162"/>
      <c r="M2162" s="159"/>
      <c r="N2162" s="159"/>
      <c r="O2162" s="159"/>
      <c r="P2162" s="163" t="str">
        <f t="shared" si="506"/>
        <v/>
      </c>
      <c r="Q2162" s="164"/>
      <c r="R2162" s="162"/>
      <c r="S2162" s="163" t="str">
        <f t="shared" si="507"/>
        <v/>
      </c>
      <c r="T2162" s="164" t="str">
        <f t="shared" ca="1" si="508"/>
        <v/>
      </c>
      <c r="U2162" s="163" t="str">
        <f t="shared" si="509"/>
        <v/>
      </c>
      <c r="V2162" s="163" t="str">
        <f ca="1">IF(AND(C2162&lt;&gt;"",C2162&lt;&gt;OFFSET(C2162,1,0)),SUMIFS(B.2[Giá có thuế],B.2[Số ĐK],C2162),"")</f>
        <v/>
      </c>
      <c r="W2162" s="159"/>
      <c r="X2162" s="161" t="str">
        <f>IF(W2162="","",'Thông Tin Chung'!$L$3)</f>
        <v/>
      </c>
      <c r="Y2162" s="163" t="str">
        <f t="shared" ca="1" si="510"/>
        <v/>
      </c>
      <c r="Z2162" s="165"/>
      <c r="AA2162" s="155" t="str">
        <f ca="1">IF(C2162="","",IF(OR(D2162&lt;NgayBatDau,D2162&gt;NgayKetThuc),"Ngày tháng phải nằm trong kỳ báo cáo",IF(AND(G2162&lt;&gt;"",COUNTIF(D.2[Tên khách hàng],G2162)=0),"Tên KH chưa khai báo trong DSKH",IF(AND(H2162&lt;&gt;"",COUNTIF(D.1[Tên sản phẩm],H2162)=0),"SP này chưa khai báo trong DSSP",""))))</f>
        <v/>
      </c>
      <c r="AB2162" s="23" t="str">
        <f t="shared" ca="1" si="496"/>
        <v/>
      </c>
      <c r="AC2162" s="23" t="str">
        <f t="shared" ca="1" si="497"/>
        <v/>
      </c>
      <c r="AD2162" s="23" t="str">
        <f t="shared" ca="1" si="498"/>
        <v/>
      </c>
      <c r="AE2162" s="68" t="str">
        <f t="shared" ca="1" si="499"/>
        <v/>
      </c>
      <c r="AF2162" s="69" t="str">
        <f>IF(OR(H2162="",S2162=""),"",S2162-(SUM(L2162,M2162)*INDEX(D.1[Đơn giá],MATCH(H2162,D.1[Tên sản phẩm],0))))</f>
        <v/>
      </c>
      <c r="AG2162" s="90" t="str">
        <f t="shared" ca="1" si="500"/>
        <v/>
      </c>
      <c r="AH2162" s="90"/>
    </row>
    <row r="2163" spans="2:34" ht="27.75" customHeight="1" x14ac:dyDescent="0.2">
      <c r="B2163" s="154">
        <f t="shared" si="501"/>
        <v>2160</v>
      </c>
      <c r="C2163" s="155" t="str">
        <f t="shared" ca="1" si="502"/>
        <v/>
      </c>
      <c r="D2163" s="156" t="str">
        <f t="shared" ca="1" si="503"/>
        <v/>
      </c>
      <c r="E2163" s="157" t="str">
        <f t="shared" ca="1" si="504"/>
        <v/>
      </c>
      <c r="F2163" s="157"/>
      <c r="G2163" s="158" t="str">
        <f t="shared" ca="1" si="505"/>
        <v/>
      </c>
      <c r="H2163" s="159"/>
      <c r="I2163" s="160" t="str">
        <f>IF(H2163="","",INDEX(D.1[Quy cách],MATCH(H2163,D.1[Tên sản phẩm],0)))</f>
        <v/>
      </c>
      <c r="J2163" s="35" t="str">
        <f>IF(H2163="","",INDEX(D.1[ĐVT],MATCH(H2163,D.1[Tên sản phẩm],0)))</f>
        <v/>
      </c>
      <c r="K2163" s="163" t="str">
        <f>IF(H2163="","",INDEX(D.1[Đơn giá bán
(Tham khảo)],MATCH(H2163,D.1[Tên sản phẩm],0)))</f>
        <v/>
      </c>
      <c r="L2163" s="162"/>
      <c r="M2163" s="159"/>
      <c r="N2163" s="159"/>
      <c r="O2163" s="159"/>
      <c r="P2163" s="163" t="str">
        <f t="shared" si="506"/>
        <v/>
      </c>
      <c r="Q2163" s="164"/>
      <c r="R2163" s="162"/>
      <c r="S2163" s="163" t="str">
        <f t="shared" si="507"/>
        <v/>
      </c>
      <c r="T2163" s="164" t="str">
        <f t="shared" ca="1" si="508"/>
        <v/>
      </c>
      <c r="U2163" s="163" t="str">
        <f t="shared" si="509"/>
        <v/>
      </c>
      <c r="V2163" s="163" t="str">
        <f ca="1">IF(AND(C2163&lt;&gt;"",C2163&lt;&gt;OFFSET(C2163,1,0)),SUMIFS(B.2[Giá có thuế],B.2[Số ĐK],C2163),"")</f>
        <v/>
      </c>
      <c r="W2163" s="159"/>
      <c r="X2163" s="161" t="str">
        <f>IF(W2163="","",'Thông Tin Chung'!$L$3)</f>
        <v/>
      </c>
      <c r="Y2163" s="163" t="str">
        <f t="shared" ca="1" si="510"/>
        <v/>
      </c>
      <c r="Z2163" s="165"/>
      <c r="AA2163" s="155" t="str">
        <f ca="1">IF(C2163="","",IF(OR(D2163&lt;NgayBatDau,D2163&gt;NgayKetThuc),"Ngày tháng phải nằm trong kỳ báo cáo",IF(AND(G2163&lt;&gt;"",COUNTIF(D.2[Tên khách hàng],G2163)=0),"Tên KH chưa khai báo trong DSKH",IF(AND(H2163&lt;&gt;"",COUNTIF(D.1[Tên sản phẩm],H2163)=0),"SP này chưa khai báo trong DSSP",""))))</f>
        <v/>
      </c>
      <c r="AB2163" s="23" t="str">
        <f t="shared" ca="1" si="496"/>
        <v/>
      </c>
      <c r="AC2163" s="23" t="str">
        <f t="shared" ca="1" si="497"/>
        <v/>
      </c>
      <c r="AD2163" s="23" t="str">
        <f t="shared" ca="1" si="498"/>
        <v/>
      </c>
      <c r="AE2163" s="68" t="str">
        <f t="shared" ca="1" si="499"/>
        <v/>
      </c>
      <c r="AF2163" s="69" t="str">
        <f>IF(OR(H2163="",S2163=""),"",S2163-(SUM(L2163,M2163)*INDEX(D.1[Đơn giá],MATCH(H2163,D.1[Tên sản phẩm],0))))</f>
        <v/>
      </c>
      <c r="AG2163" s="90" t="str">
        <f t="shared" ca="1" si="500"/>
        <v/>
      </c>
      <c r="AH2163" s="90"/>
    </row>
    <row r="2164" spans="2:34" ht="27.75" customHeight="1" x14ac:dyDescent="0.2">
      <c r="B2164" s="154">
        <f t="shared" si="501"/>
        <v>2161</v>
      </c>
      <c r="C2164" s="155" t="str">
        <f t="shared" ca="1" si="502"/>
        <v/>
      </c>
      <c r="D2164" s="156" t="str">
        <f t="shared" ca="1" si="503"/>
        <v/>
      </c>
      <c r="E2164" s="157" t="str">
        <f t="shared" ca="1" si="504"/>
        <v/>
      </c>
      <c r="F2164" s="157"/>
      <c r="G2164" s="158" t="str">
        <f t="shared" ca="1" si="505"/>
        <v/>
      </c>
      <c r="H2164" s="159"/>
      <c r="I2164" s="160" t="str">
        <f>IF(H2164="","",INDEX(D.1[Quy cách],MATCH(H2164,D.1[Tên sản phẩm],0)))</f>
        <v/>
      </c>
      <c r="J2164" s="35" t="str">
        <f>IF(H2164="","",INDEX(D.1[ĐVT],MATCH(H2164,D.1[Tên sản phẩm],0)))</f>
        <v/>
      </c>
      <c r="K2164" s="163" t="str">
        <f>IF(H2164="","",INDEX(D.1[Đơn giá bán
(Tham khảo)],MATCH(H2164,D.1[Tên sản phẩm],0)))</f>
        <v/>
      </c>
      <c r="L2164" s="162"/>
      <c r="M2164" s="159"/>
      <c r="N2164" s="159"/>
      <c r="O2164" s="159"/>
      <c r="P2164" s="163" t="str">
        <f t="shared" si="506"/>
        <v/>
      </c>
      <c r="Q2164" s="164"/>
      <c r="R2164" s="162"/>
      <c r="S2164" s="163" t="str">
        <f t="shared" si="507"/>
        <v/>
      </c>
      <c r="T2164" s="164" t="str">
        <f t="shared" ca="1" si="508"/>
        <v/>
      </c>
      <c r="U2164" s="163" t="str">
        <f t="shared" si="509"/>
        <v/>
      </c>
      <c r="V2164" s="163" t="str">
        <f ca="1">IF(AND(C2164&lt;&gt;"",C2164&lt;&gt;OFFSET(C2164,1,0)),SUMIFS(B.2[Giá có thuế],B.2[Số ĐK],C2164),"")</f>
        <v/>
      </c>
      <c r="W2164" s="159"/>
      <c r="X2164" s="161" t="str">
        <f>IF(W2164="","",'Thông Tin Chung'!$L$3)</f>
        <v/>
      </c>
      <c r="Y2164" s="163" t="str">
        <f t="shared" ca="1" si="510"/>
        <v/>
      </c>
      <c r="Z2164" s="165"/>
      <c r="AA2164" s="155" t="str">
        <f ca="1">IF(C2164="","",IF(OR(D2164&lt;NgayBatDau,D2164&gt;NgayKetThuc),"Ngày tháng phải nằm trong kỳ báo cáo",IF(AND(G2164&lt;&gt;"",COUNTIF(D.2[Tên khách hàng],G2164)=0),"Tên KH chưa khai báo trong DSKH",IF(AND(H2164&lt;&gt;"",COUNTIF(D.1[Tên sản phẩm],H2164)=0),"SP này chưa khai báo trong DSSP",""))))</f>
        <v/>
      </c>
      <c r="AB2164" s="23" t="str">
        <f t="shared" ca="1" si="496"/>
        <v/>
      </c>
      <c r="AC2164" s="23" t="str">
        <f t="shared" ca="1" si="497"/>
        <v/>
      </c>
      <c r="AD2164" s="23" t="str">
        <f t="shared" ca="1" si="498"/>
        <v/>
      </c>
      <c r="AE2164" s="68" t="str">
        <f t="shared" ca="1" si="499"/>
        <v/>
      </c>
      <c r="AF2164" s="69" t="str">
        <f>IF(OR(H2164="",S2164=""),"",S2164-(SUM(L2164,M2164)*INDEX(D.1[Đơn giá],MATCH(H2164,D.1[Tên sản phẩm],0))))</f>
        <v/>
      </c>
      <c r="AG2164" s="90" t="str">
        <f t="shared" ca="1" si="500"/>
        <v/>
      </c>
      <c r="AH2164" s="90"/>
    </row>
    <row r="2165" spans="2:34" ht="27.75" customHeight="1" x14ac:dyDescent="0.2">
      <c r="B2165" s="154">
        <f t="shared" si="501"/>
        <v>2162</v>
      </c>
      <c r="C2165" s="155" t="str">
        <f t="shared" ca="1" si="502"/>
        <v/>
      </c>
      <c r="D2165" s="156" t="str">
        <f t="shared" ca="1" si="503"/>
        <v/>
      </c>
      <c r="E2165" s="157" t="str">
        <f t="shared" ca="1" si="504"/>
        <v/>
      </c>
      <c r="F2165" s="157"/>
      <c r="G2165" s="158" t="str">
        <f t="shared" ca="1" si="505"/>
        <v/>
      </c>
      <c r="H2165" s="159"/>
      <c r="I2165" s="160" t="str">
        <f>IF(H2165="","",INDEX(D.1[Quy cách],MATCH(H2165,D.1[Tên sản phẩm],0)))</f>
        <v/>
      </c>
      <c r="J2165" s="35" t="str">
        <f>IF(H2165="","",INDEX(D.1[ĐVT],MATCH(H2165,D.1[Tên sản phẩm],0)))</f>
        <v/>
      </c>
      <c r="K2165" s="163" t="str">
        <f>IF(H2165="","",INDEX(D.1[Đơn giá bán
(Tham khảo)],MATCH(H2165,D.1[Tên sản phẩm],0)))</f>
        <v/>
      </c>
      <c r="L2165" s="162"/>
      <c r="M2165" s="159"/>
      <c r="N2165" s="159"/>
      <c r="O2165" s="159"/>
      <c r="P2165" s="163" t="str">
        <f t="shared" si="506"/>
        <v/>
      </c>
      <c r="Q2165" s="164"/>
      <c r="R2165" s="162"/>
      <c r="S2165" s="163" t="str">
        <f t="shared" si="507"/>
        <v/>
      </c>
      <c r="T2165" s="164" t="str">
        <f t="shared" ca="1" si="508"/>
        <v/>
      </c>
      <c r="U2165" s="163" t="str">
        <f t="shared" si="509"/>
        <v/>
      </c>
      <c r="V2165" s="163" t="str">
        <f ca="1">IF(AND(C2165&lt;&gt;"",C2165&lt;&gt;OFFSET(C2165,1,0)),SUMIFS(B.2[Giá có thuế],B.2[Số ĐK],C2165),"")</f>
        <v/>
      </c>
      <c r="W2165" s="159"/>
      <c r="X2165" s="161" t="str">
        <f>IF(W2165="","",'Thông Tin Chung'!$L$3)</f>
        <v/>
      </c>
      <c r="Y2165" s="163" t="str">
        <f t="shared" ca="1" si="510"/>
        <v/>
      </c>
      <c r="Z2165" s="165"/>
      <c r="AA2165" s="155" t="str">
        <f ca="1">IF(C2165="","",IF(OR(D2165&lt;NgayBatDau,D2165&gt;NgayKetThuc),"Ngày tháng phải nằm trong kỳ báo cáo",IF(AND(G2165&lt;&gt;"",COUNTIF(D.2[Tên khách hàng],G2165)=0),"Tên KH chưa khai báo trong DSKH",IF(AND(H2165&lt;&gt;"",COUNTIF(D.1[Tên sản phẩm],H2165)=0),"SP này chưa khai báo trong DSSP",""))))</f>
        <v/>
      </c>
      <c r="AB2165" s="23" t="str">
        <f t="shared" ca="1" si="496"/>
        <v/>
      </c>
      <c r="AC2165" s="23" t="str">
        <f t="shared" ca="1" si="497"/>
        <v/>
      </c>
      <c r="AD2165" s="23" t="str">
        <f t="shared" ca="1" si="498"/>
        <v/>
      </c>
      <c r="AE2165" s="68" t="str">
        <f t="shared" ca="1" si="499"/>
        <v/>
      </c>
      <c r="AF2165" s="69" t="str">
        <f>IF(OR(H2165="",S2165=""),"",S2165-(SUM(L2165,M2165)*INDEX(D.1[Đơn giá],MATCH(H2165,D.1[Tên sản phẩm],0))))</f>
        <v/>
      </c>
      <c r="AG2165" s="90" t="str">
        <f t="shared" ca="1" si="500"/>
        <v/>
      </c>
      <c r="AH2165" s="90"/>
    </row>
    <row r="2166" spans="2:34" ht="27.75" customHeight="1" x14ac:dyDescent="0.2">
      <c r="B2166" s="154">
        <f t="shared" si="501"/>
        <v>2163</v>
      </c>
      <c r="C2166" s="155" t="str">
        <f t="shared" ca="1" si="502"/>
        <v/>
      </c>
      <c r="D2166" s="156" t="str">
        <f t="shared" ca="1" si="503"/>
        <v/>
      </c>
      <c r="E2166" s="157" t="str">
        <f t="shared" ca="1" si="504"/>
        <v/>
      </c>
      <c r="F2166" s="157"/>
      <c r="G2166" s="158" t="str">
        <f t="shared" ca="1" si="505"/>
        <v/>
      </c>
      <c r="H2166" s="159"/>
      <c r="I2166" s="160" t="str">
        <f>IF(H2166="","",INDEX(D.1[Quy cách],MATCH(H2166,D.1[Tên sản phẩm],0)))</f>
        <v/>
      </c>
      <c r="J2166" s="35" t="str">
        <f>IF(H2166="","",INDEX(D.1[ĐVT],MATCH(H2166,D.1[Tên sản phẩm],0)))</f>
        <v/>
      </c>
      <c r="K2166" s="163" t="str">
        <f>IF(H2166="","",INDEX(D.1[Đơn giá bán
(Tham khảo)],MATCH(H2166,D.1[Tên sản phẩm],0)))</f>
        <v/>
      </c>
      <c r="L2166" s="162"/>
      <c r="M2166" s="159"/>
      <c r="N2166" s="159"/>
      <c r="O2166" s="159"/>
      <c r="P2166" s="163" t="str">
        <f t="shared" si="506"/>
        <v/>
      </c>
      <c r="Q2166" s="164"/>
      <c r="R2166" s="162"/>
      <c r="S2166" s="163" t="str">
        <f t="shared" si="507"/>
        <v/>
      </c>
      <c r="T2166" s="164" t="str">
        <f t="shared" ca="1" si="508"/>
        <v/>
      </c>
      <c r="U2166" s="163" t="str">
        <f t="shared" si="509"/>
        <v/>
      </c>
      <c r="V2166" s="163" t="str">
        <f ca="1">IF(AND(C2166&lt;&gt;"",C2166&lt;&gt;OFFSET(C2166,1,0)),SUMIFS(B.2[Giá có thuế],B.2[Số ĐK],C2166),"")</f>
        <v/>
      </c>
      <c r="W2166" s="159"/>
      <c r="X2166" s="161" t="str">
        <f>IF(W2166="","",'Thông Tin Chung'!$L$3)</f>
        <v/>
      </c>
      <c r="Y2166" s="163" t="str">
        <f t="shared" ca="1" si="510"/>
        <v/>
      </c>
      <c r="Z2166" s="165"/>
      <c r="AA2166" s="155" t="str">
        <f ca="1">IF(C2166="","",IF(OR(D2166&lt;NgayBatDau,D2166&gt;NgayKetThuc),"Ngày tháng phải nằm trong kỳ báo cáo",IF(AND(G2166&lt;&gt;"",COUNTIF(D.2[Tên khách hàng],G2166)=0),"Tên KH chưa khai báo trong DSKH",IF(AND(H2166&lt;&gt;"",COUNTIF(D.1[Tên sản phẩm],H2166)=0),"SP này chưa khai báo trong DSSP",""))))</f>
        <v/>
      </c>
      <c r="AB2166" s="23" t="str">
        <f t="shared" ca="1" si="496"/>
        <v/>
      </c>
      <c r="AC2166" s="23" t="str">
        <f t="shared" ca="1" si="497"/>
        <v/>
      </c>
      <c r="AD2166" s="23" t="str">
        <f t="shared" ca="1" si="498"/>
        <v/>
      </c>
      <c r="AE2166" s="68" t="str">
        <f t="shared" ca="1" si="499"/>
        <v/>
      </c>
      <c r="AF2166" s="69" t="str">
        <f>IF(OR(H2166="",S2166=""),"",S2166-(SUM(L2166,M2166)*INDEX(D.1[Đơn giá],MATCH(H2166,D.1[Tên sản phẩm],0))))</f>
        <v/>
      </c>
      <c r="AG2166" s="90" t="str">
        <f t="shared" ca="1" si="500"/>
        <v/>
      </c>
      <c r="AH2166" s="90"/>
    </row>
    <row r="2167" spans="2:34" ht="27.75" customHeight="1" x14ac:dyDescent="0.2">
      <c r="B2167" s="154">
        <f t="shared" si="501"/>
        <v>2164</v>
      </c>
      <c r="C2167" s="155" t="str">
        <f t="shared" ca="1" si="502"/>
        <v/>
      </c>
      <c r="D2167" s="156" t="str">
        <f t="shared" ca="1" si="503"/>
        <v/>
      </c>
      <c r="E2167" s="157" t="str">
        <f t="shared" ca="1" si="504"/>
        <v/>
      </c>
      <c r="F2167" s="157"/>
      <c r="G2167" s="158" t="str">
        <f t="shared" ca="1" si="505"/>
        <v/>
      </c>
      <c r="H2167" s="159"/>
      <c r="I2167" s="160" t="str">
        <f>IF(H2167="","",INDEX(D.1[Quy cách],MATCH(H2167,D.1[Tên sản phẩm],0)))</f>
        <v/>
      </c>
      <c r="J2167" s="35" t="str">
        <f>IF(H2167="","",INDEX(D.1[ĐVT],MATCH(H2167,D.1[Tên sản phẩm],0)))</f>
        <v/>
      </c>
      <c r="K2167" s="163" t="str">
        <f>IF(H2167="","",INDEX(D.1[Đơn giá bán
(Tham khảo)],MATCH(H2167,D.1[Tên sản phẩm],0)))</f>
        <v/>
      </c>
      <c r="L2167" s="162"/>
      <c r="M2167" s="159"/>
      <c r="N2167" s="159"/>
      <c r="O2167" s="159"/>
      <c r="P2167" s="163" t="str">
        <f t="shared" si="506"/>
        <v/>
      </c>
      <c r="Q2167" s="164"/>
      <c r="R2167" s="162"/>
      <c r="S2167" s="163" t="str">
        <f t="shared" si="507"/>
        <v/>
      </c>
      <c r="T2167" s="164" t="str">
        <f t="shared" ca="1" si="508"/>
        <v/>
      </c>
      <c r="U2167" s="163" t="str">
        <f t="shared" si="509"/>
        <v/>
      </c>
      <c r="V2167" s="163" t="str">
        <f ca="1">IF(AND(C2167&lt;&gt;"",C2167&lt;&gt;OFFSET(C2167,1,0)),SUMIFS(B.2[Giá có thuế],B.2[Số ĐK],C2167),"")</f>
        <v/>
      </c>
      <c r="W2167" s="159"/>
      <c r="X2167" s="161" t="str">
        <f>IF(W2167="","",'Thông Tin Chung'!$L$3)</f>
        <v/>
      </c>
      <c r="Y2167" s="163" t="str">
        <f t="shared" ca="1" si="510"/>
        <v/>
      </c>
      <c r="Z2167" s="165"/>
      <c r="AA2167" s="155" t="str">
        <f ca="1">IF(C2167="","",IF(OR(D2167&lt;NgayBatDau,D2167&gt;NgayKetThuc),"Ngày tháng phải nằm trong kỳ báo cáo",IF(AND(G2167&lt;&gt;"",COUNTIF(D.2[Tên khách hàng],G2167)=0),"Tên KH chưa khai báo trong DSKH",IF(AND(H2167&lt;&gt;"",COUNTIF(D.1[Tên sản phẩm],H2167)=0),"SP này chưa khai báo trong DSSP",""))))</f>
        <v/>
      </c>
      <c r="AB2167" s="23" t="str">
        <f t="shared" ca="1" si="496"/>
        <v/>
      </c>
      <c r="AC2167" s="23" t="str">
        <f t="shared" ca="1" si="497"/>
        <v/>
      </c>
      <c r="AD2167" s="23" t="str">
        <f t="shared" ca="1" si="498"/>
        <v/>
      </c>
      <c r="AE2167" s="68" t="str">
        <f t="shared" ca="1" si="499"/>
        <v/>
      </c>
      <c r="AF2167" s="69" t="str">
        <f>IF(OR(H2167="",S2167=""),"",S2167-(SUM(L2167,M2167)*INDEX(D.1[Đơn giá],MATCH(H2167,D.1[Tên sản phẩm],0))))</f>
        <v/>
      </c>
      <c r="AG2167" s="90" t="str">
        <f t="shared" ca="1" si="500"/>
        <v/>
      </c>
      <c r="AH2167" s="90"/>
    </row>
    <row r="2168" spans="2:34" ht="27.75" customHeight="1" x14ac:dyDescent="0.2">
      <c r="B2168" s="154">
        <f t="shared" si="501"/>
        <v>2165</v>
      </c>
      <c r="C2168" s="155" t="str">
        <f t="shared" ca="1" si="502"/>
        <v/>
      </c>
      <c r="D2168" s="156" t="str">
        <f t="shared" ca="1" si="503"/>
        <v/>
      </c>
      <c r="E2168" s="157" t="str">
        <f t="shared" ca="1" si="504"/>
        <v/>
      </c>
      <c r="F2168" s="157"/>
      <c r="G2168" s="158" t="str">
        <f t="shared" ca="1" si="505"/>
        <v/>
      </c>
      <c r="H2168" s="159"/>
      <c r="I2168" s="160" t="str">
        <f>IF(H2168="","",INDEX(D.1[Quy cách],MATCH(H2168,D.1[Tên sản phẩm],0)))</f>
        <v/>
      </c>
      <c r="J2168" s="35" t="str">
        <f>IF(H2168="","",INDEX(D.1[ĐVT],MATCH(H2168,D.1[Tên sản phẩm],0)))</f>
        <v/>
      </c>
      <c r="K2168" s="163" t="str">
        <f>IF(H2168="","",INDEX(D.1[Đơn giá bán
(Tham khảo)],MATCH(H2168,D.1[Tên sản phẩm],0)))</f>
        <v/>
      </c>
      <c r="L2168" s="162"/>
      <c r="M2168" s="159"/>
      <c r="N2168" s="159"/>
      <c r="O2168" s="159"/>
      <c r="P2168" s="163" t="str">
        <f t="shared" si="506"/>
        <v/>
      </c>
      <c r="Q2168" s="164"/>
      <c r="R2168" s="162"/>
      <c r="S2168" s="163" t="str">
        <f t="shared" si="507"/>
        <v/>
      </c>
      <c r="T2168" s="164" t="str">
        <f t="shared" ca="1" si="508"/>
        <v/>
      </c>
      <c r="U2168" s="163" t="str">
        <f t="shared" si="509"/>
        <v/>
      </c>
      <c r="V2168" s="163" t="str">
        <f ca="1">IF(AND(C2168&lt;&gt;"",C2168&lt;&gt;OFFSET(C2168,1,0)),SUMIFS(B.2[Giá có thuế],B.2[Số ĐK],C2168),"")</f>
        <v/>
      </c>
      <c r="W2168" s="159"/>
      <c r="X2168" s="161" t="str">
        <f>IF(W2168="","",'Thông Tin Chung'!$L$3)</f>
        <v/>
      </c>
      <c r="Y2168" s="163" t="str">
        <f t="shared" ca="1" si="510"/>
        <v/>
      </c>
      <c r="Z2168" s="165"/>
      <c r="AA2168" s="155" t="str">
        <f ca="1">IF(C2168="","",IF(OR(D2168&lt;NgayBatDau,D2168&gt;NgayKetThuc),"Ngày tháng phải nằm trong kỳ báo cáo",IF(AND(G2168&lt;&gt;"",COUNTIF(D.2[Tên khách hàng],G2168)=0),"Tên KH chưa khai báo trong DSKH",IF(AND(H2168&lt;&gt;"",COUNTIF(D.1[Tên sản phẩm],H2168)=0),"SP này chưa khai báo trong DSSP",""))))</f>
        <v/>
      </c>
      <c r="AB2168" s="23" t="str">
        <f t="shared" ca="1" si="496"/>
        <v/>
      </c>
      <c r="AC2168" s="23" t="str">
        <f t="shared" ca="1" si="497"/>
        <v/>
      </c>
      <c r="AD2168" s="23" t="str">
        <f t="shared" ca="1" si="498"/>
        <v/>
      </c>
      <c r="AE2168" s="68" t="str">
        <f t="shared" ca="1" si="499"/>
        <v/>
      </c>
      <c r="AF2168" s="69" t="str">
        <f>IF(OR(H2168="",S2168=""),"",S2168-(SUM(L2168,M2168)*INDEX(D.1[Đơn giá],MATCH(H2168,D.1[Tên sản phẩm],0))))</f>
        <v/>
      </c>
      <c r="AG2168" s="90" t="str">
        <f t="shared" ca="1" si="500"/>
        <v/>
      </c>
      <c r="AH2168" s="90"/>
    </row>
    <row r="2169" spans="2:34" ht="27.75" customHeight="1" x14ac:dyDescent="0.2">
      <c r="B2169" s="154">
        <f t="shared" si="501"/>
        <v>2166</v>
      </c>
      <c r="C2169" s="155" t="str">
        <f t="shared" ca="1" si="502"/>
        <v/>
      </c>
      <c r="D2169" s="156" t="str">
        <f t="shared" ca="1" si="503"/>
        <v/>
      </c>
      <c r="E2169" s="157" t="str">
        <f t="shared" ca="1" si="504"/>
        <v/>
      </c>
      <c r="F2169" s="157"/>
      <c r="G2169" s="158" t="str">
        <f t="shared" ca="1" si="505"/>
        <v/>
      </c>
      <c r="H2169" s="159"/>
      <c r="I2169" s="160" t="str">
        <f>IF(H2169="","",INDEX(D.1[Quy cách],MATCH(H2169,D.1[Tên sản phẩm],0)))</f>
        <v/>
      </c>
      <c r="J2169" s="35" t="str">
        <f>IF(H2169="","",INDEX(D.1[ĐVT],MATCH(H2169,D.1[Tên sản phẩm],0)))</f>
        <v/>
      </c>
      <c r="K2169" s="163" t="str">
        <f>IF(H2169="","",INDEX(D.1[Đơn giá bán
(Tham khảo)],MATCH(H2169,D.1[Tên sản phẩm],0)))</f>
        <v/>
      </c>
      <c r="L2169" s="162"/>
      <c r="M2169" s="159"/>
      <c r="N2169" s="159"/>
      <c r="O2169" s="159"/>
      <c r="P2169" s="163" t="str">
        <f t="shared" si="506"/>
        <v/>
      </c>
      <c r="Q2169" s="164"/>
      <c r="R2169" s="162"/>
      <c r="S2169" s="163" t="str">
        <f t="shared" si="507"/>
        <v/>
      </c>
      <c r="T2169" s="164" t="str">
        <f t="shared" ca="1" si="508"/>
        <v/>
      </c>
      <c r="U2169" s="163" t="str">
        <f t="shared" si="509"/>
        <v/>
      </c>
      <c r="V2169" s="163" t="str">
        <f ca="1">IF(AND(C2169&lt;&gt;"",C2169&lt;&gt;OFFSET(C2169,1,0)),SUMIFS(B.2[Giá có thuế],B.2[Số ĐK],C2169),"")</f>
        <v/>
      </c>
      <c r="W2169" s="159"/>
      <c r="X2169" s="161" t="str">
        <f>IF(W2169="","",'Thông Tin Chung'!$L$3)</f>
        <v/>
      </c>
      <c r="Y2169" s="163" t="str">
        <f t="shared" ca="1" si="510"/>
        <v/>
      </c>
      <c r="Z2169" s="165"/>
      <c r="AA2169" s="155" t="str">
        <f ca="1">IF(C2169="","",IF(OR(D2169&lt;NgayBatDau,D2169&gt;NgayKetThuc),"Ngày tháng phải nằm trong kỳ báo cáo",IF(AND(G2169&lt;&gt;"",COUNTIF(D.2[Tên khách hàng],G2169)=0),"Tên KH chưa khai báo trong DSKH",IF(AND(H2169&lt;&gt;"",COUNTIF(D.1[Tên sản phẩm],H2169)=0),"SP này chưa khai báo trong DSSP",""))))</f>
        <v/>
      </c>
      <c r="AB2169" s="23" t="str">
        <f t="shared" ca="1" si="496"/>
        <v/>
      </c>
      <c r="AC2169" s="23" t="str">
        <f t="shared" ca="1" si="497"/>
        <v/>
      </c>
      <c r="AD2169" s="23" t="str">
        <f t="shared" ca="1" si="498"/>
        <v/>
      </c>
      <c r="AE2169" s="68" t="str">
        <f t="shared" ca="1" si="499"/>
        <v/>
      </c>
      <c r="AF2169" s="69" t="str">
        <f>IF(OR(H2169="",S2169=""),"",S2169-(SUM(L2169,M2169)*INDEX(D.1[Đơn giá],MATCH(H2169,D.1[Tên sản phẩm],0))))</f>
        <v/>
      </c>
      <c r="AG2169" s="90" t="str">
        <f t="shared" ca="1" si="500"/>
        <v/>
      </c>
      <c r="AH2169" s="90"/>
    </row>
    <row r="2170" spans="2:34" ht="27.75" customHeight="1" x14ac:dyDescent="0.2">
      <c r="B2170" s="154">
        <f t="shared" si="501"/>
        <v>2167</v>
      </c>
      <c r="C2170" s="155" t="str">
        <f t="shared" ca="1" si="502"/>
        <v/>
      </c>
      <c r="D2170" s="156" t="str">
        <f t="shared" ca="1" si="503"/>
        <v/>
      </c>
      <c r="E2170" s="157" t="str">
        <f t="shared" ca="1" si="504"/>
        <v/>
      </c>
      <c r="F2170" s="157"/>
      <c r="G2170" s="158" t="str">
        <f t="shared" ca="1" si="505"/>
        <v/>
      </c>
      <c r="H2170" s="159"/>
      <c r="I2170" s="160" t="str">
        <f>IF(H2170="","",INDEX(D.1[Quy cách],MATCH(H2170,D.1[Tên sản phẩm],0)))</f>
        <v/>
      </c>
      <c r="J2170" s="35" t="str">
        <f>IF(H2170="","",INDEX(D.1[ĐVT],MATCH(H2170,D.1[Tên sản phẩm],0)))</f>
        <v/>
      </c>
      <c r="K2170" s="163" t="str">
        <f>IF(H2170="","",INDEX(D.1[Đơn giá bán
(Tham khảo)],MATCH(H2170,D.1[Tên sản phẩm],0)))</f>
        <v/>
      </c>
      <c r="L2170" s="162"/>
      <c r="M2170" s="159"/>
      <c r="N2170" s="159"/>
      <c r="O2170" s="159"/>
      <c r="P2170" s="163" t="str">
        <f t="shared" si="506"/>
        <v/>
      </c>
      <c r="Q2170" s="164"/>
      <c r="R2170" s="162"/>
      <c r="S2170" s="163" t="str">
        <f t="shared" si="507"/>
        <v/>
      </c>
      <c r="T2170" s="164" t="str">
        <f t="shared" ca="1" si="508"/>
        <v/>
      </c>
      <c r="U2170" s="163" t="str">
        <f t="shared" si="509"/>
        <v/>
      </c>
      <c r="V2170" s="163" t="str">
        <f ca="1">IF(AND(C2170&lt;&gt;"",C2170&lt;&gt;OFFSET(C2170,1,0)),SUMIFS(B.2[Giá có thuế],B.2[Số ĐK],C2170),"")</f>
        <v/>
      </c>
      <c r="W2170" s="159"/>
      <c r="X2170" s="161" t="str">
        <f>IF(W2170="","",'Thông Tin Chung'!$L$3)</f>
        <v/>
      </c>
      <c r="Y2170" s="163" t="str">
        <f t="shared" ca="1" si="510"/>
        <v/>
      </c>
      <c r="Z2170" s="165"/>
      <c r="AA2170" s="155" t="str">
        <f ca="1">IF(C2170="","",IF(OR(D2170&lt;NgayBatDau,D2170&gt;NgayKetThuc),"Ngày tháng phải nằm trong kỳ báo cáo",IF(AND(G2170&lt;&gt;"",COUNTIF(D.2[Tên khách hàng],G2170)=0),"Tên KH chưa khai báo trong DSKH",IF(AND(H2170&lt;&gt;"",COUNTIF(D.1[Tên sản phẩm],H2170)=0),"SP này chưa khai báo trong DSSP",""))))</f>
        <v/>
      </c>
      <c r="AB2170" s="23" t="str">
        <f t="shared" ca="1" si="496"/>
        <v/>
      </c>
      <c r="AC2170" s="23" t="str">
        <f t="shared" ca="1" si="497"/>
        <v/>
      </c>
      <c r="AD2170" s="23" t="str">
        <f t="shared" ca="1" si="498"/>
        <v/>
      </c>
      <c r="AE2170" s="68" t="str">
        <f t="shared" ca="1" si="499"/>
        <v/>
      </c>
      <c r="AF2170" s="69" t="str">
        <f>IF(OR(H2170="",S2170=""),"",S2170-(SUM(L2170,M2170)*INDEX(D.1[Đơn giá],MATCH(H2170,D.1[Tên sản phẩm],0))))</f>
        <v/>
      </c>
      <c r="AG2170" s="90" t="str">
        <f t="shared" ca="1" si="500"/>
        <v/>
      </c>
      <c r="AH2170" s="90"/>
    </row>
    <row r="2171" spans="2:34" ht="27.75" customHeight="1" x14ac:dyDescent="0.2">
      <c r="B2171" s="154">
        <f t="shared" si="501"/>
        <v>2168</v>
      </c>
      <c r="C2171" s="155" t="str">
        <f t="shared" ca="1" si="502"/>
        <v/>
      </c>
      <c r="D2171" s="156" t="str">
        <f t="shared" ca="1" si="503"/>
        <v/>
      </c>
      <c r="E2171" s="157" t="str">
        <f t="shared" ca="1" si="504"/>
        <v/>
      </c>
      <c r="F2171" s="157"/>
      <c r="G2171" s="158" t="str">
        <f t="shared" ca="1" si="505"/>
        <v/>
      </c>
      <c r="H2171" s="159"/>
      <c r="I2171" s="160" t="str">
        <f>IF(H2171="","",INDEX(D.1[Quy cách],MATCH(H2171,D.1[Tên sản phẩm],0)))</f>
        <v/>
      </c>
      <c r="J2171" s="35" t="str">
        <f>IF(H2171="","",INDEX(D.1[ĐVT],MATCH(H2171,D.1[Tên sản phẩm],0)))</f>
        <v/>
      </c>
      <c r="K2171" s="163" t="str">
        <f>IF(H2171="","",INDEX(D.1[Đơn giá bán
(Tham khảo)],MATCH(H2171,D.1[Tên sản phẩm],0)))</f>
        <v/>
      </c>
      <c r="L2171" s="162"/>
      <c r="M2171" s="159"/>
      <c r="N2171" s="159"/>
      <c r="O2171" s="159"/>
      <c r="P2171" s="163" t="str">
        <f t="shared" si="506"/>
        <v/>
      </c>
      <c r="Q2171" s="164"/>
      <c r="R2171" s="162"/>
      <c r="S2171" s="163" t="str">
        <f t="shared" si="507"/>
        <v/>
      </c>
      <c r="T2171" s="164" t="str">
        <f t="shared" ca="1" si="508"/>
        <v/>
      </c>
      <c r="U2171" s="163" t="str">
        <f t="shared" si="509"/>
        <v/>
      </c>
      <c r="V2171" s="163" t="str">
        <f ca="1">IF(AND(C2171&lt;&gt;"",C2171&lt;&gt;OFFSET(C2171,1,0)),SUMIFS(B.2[Giá có thuế],B.2[Số ĐK],C2171),"")</f>
        <v/>
      </c>
      <c r="W2171" s="159"/>
      <c r="X2171" s="161" t="str">
        <f>IF(W2171="","",'Thông Tin Chung'!$L$3)</f>
        <v/>
      </c>
      <c r="Y2171" s="163" t="str">
        <f t="shared" ca="1" si="510"/>
        <v/>
      </c>
      <c r="Z2171" s="165"/>
      <c r="AA2171" s="155" t="str">
        <f ca="1">IF(C2171="","",IF(OR(D2171&lt;NgayBatDau,D2171&gt;NgayKetThuc),"Ngày tháng phải nằm trong kỳ báo cáo",IF(AND(G2171&lt;&gt;"",COUNTIF(D.2[Tên khách hàng],G2171)=0),"Tên KH chưa khai báo trong DSKH",IF(AND(H2171&lt;&gt;"",COUNTIF(D.1[Tên sản phẩm],H2171)=0),"SP này chưa khai báo trong DSSP",""))))</f>
        <v/>
      </c>
      <c r="AB2171" s="23" t="str">
        <f t="shared" ca="1" si="496"/>
        <v/>
      </c>
      <c r="AC2171" s="23" t="str">
        <f t="shared" ca="1" si="497"/>
        <v/>
      </c>
      <c r="AD2171" s="23" t="str">
        <f t="shared" ca="1" si="498"/>
        <v/>
      </c>
      <c r="AE2171" s="68" t="str">
        <f t="shared" ca="1" si="499"/>
        <v/>
      </c>
      <c r="AF2171" s="69" t="str">
        <f>IF(OR(H2171="",S2171=""),"",S2171-(SUM(L2171,M2171)*INDEX(D.1[Đơn giá],MATCH(H2171,D.1[Tên sản phẩm],0))))</f>
        <v/>
      </c>
      <c r="AG2171" s="90" t="str">
        <f t="shared" ca="1" si="500"/>
        <v/>
      </c>
      <c r="AH2171" s="90"/>
    </row>
    <row r="2172" spans="2:34" ht="27.75" customHeight="1" x14ac:dyDescent="0.2">
      <c r="B2172" s="154">
        <f t="shared" si="501"/>
        <v>2169</v>
      </c>
      <c r="C2172" s="155" t="str">
        <f t="shared" ca="1" si="502"/>
        <v/>
      </c>
      <c r="D2172" s="156" t="str">
        <f t="shared" ca="1" si="503"/>
        <v/>
      </c>
      <c r="E2172" s="157" t="str">
        <f t="shared" ca="1" si="504"/>
        <v/>
      </c>
      <c r="F2172" s="157"/>
      <c r="G2172" s="158" t="str">
        <f t="shared" ca="1" si="505"/>
        <v/>
      </c>
      <c r="H2172" s="159"/>
      <c r="I2172" s="160" t="str">
        <f>IF(H2172="","",INDEX(D.1[Quy cách],MATCH(H2172,D.1[Tên sản phẩm],0)))</f>
        <v/>
      </c>
      <c r="J2172" s="35" t="str">
        <f>IF(H2172="","",INDEX(D.1[ĐVT],MATCH(H2172,D.1[Tên sản phẩm],0)))</f>
        <v/>
      </c>
      <c r="K2172" s="163" t="str">
        <f>IF(H2172="","",INDEX(D.1[Đơn giá bán
(Tham khảo)],MATCH(H2172,D.1[Tên sản phẩm],0)))</f>
        <v/>
      </c>
      <c r="L2172" s="162"/>
      <c r="M2172" s="159"/>
      <c r="N2172" s="159"/>
      <c r="O2172" s="159"/>
      <c r="P2172" s="163" t="str">
        <f t="shared" si="506"/>
        <v/>
      </c>
      <c r="Q2172" s="164"/>
      <c r="R2172" s="162"/>
      <c r="S2172" s="163" t="str">
        <f t="shared" si="507"/>
        <v/>
      </c>
      <c r="T2172" s="164" t="str">
        <f t="shared" ca="1" si="508"/>
        <v/>
      </c>
      <c r="U2172" s="163" t="str">
        <f t="shared" si="509"/>
        <v/>
      </c>
      <c r="V2172" s="163" t="str">
        <f ca="1">IF(AND(C2172&lt;&gt;"",C2172&lt;&gt;OFFSET(C2172,1,0)),SUMIFS(B.2[Giá có thuế],B.2[Số ĐK],C2172),"")</f>
        <v/>
      </c>
      <c r="W2172" s="159"/>
      <c r="X2172" s="161" t="str">
        <f>IF(W2172="","",'Thông Tin Chung'!$L$3)</f>
        <v/>
      </c>
      <c r="Y2172" s="163" t="str">
        <f t="shared" ca="1" si="510"/>
        <v/>
      </c>
      <c r="Z2172" s="165"/>
      <c r="AA2172" s="155" t="str">
        <f ca="1">IF(C2172="","",IF(OR(D2172&lt;NgayBatDau,D2172&gt;NgayKetThuc),"Ngày tháng phải nằm trong kỳ báo cáo",IF(AND(G2172&lt;&gt;"",COUNTIF(D.2[Tên khách hàng],G2172)=0),"Tên KH chưa khai báo trong DSKH",IF(AND(H2172&lt;&gt;"",COUNTIF(D.1[Tên sản phẩm],H2172)=0),"SP này chưa khai báo trong DSSP",""))))</f>
        <v/>
      </c>
      <c r="AB2172" s="23" t="str">
        <f t="shared" ca="1" si="496"/>
        <v/>
      </c>
      <c r="AC2172" s="23" t="str">
        <f t="shared" ca="1" si="497"/>
        <v/>
      </c>
      <c r="AD2172" s="23" t="str">
        <f t="shared" ca="1" si="498"/>
        <v/>
      </c>
      <c r="AE2172" s="68" t="str">
        <f t="shared" ca="1" si="499"/>
        <v/>
      </c>
      <c r="AF2172" s="69" t="str">
        <f>IF(OR(H2172="",S2172=""),"",S2172-(SUM(L2172,M2172)*INDEX(D.1[Đơn giá],MATCH(H2172,D.1[Tên sản phẩm],0))))</f>
        <v/>
      </c>
      <c r="AG2172" s="90" t="str">
        <f t="shared" ca="1" si="500"/>
        <v/>
      </c>
      <c r="AH2172" s="90"/>
    </row>
    <row r="2173" spans="2:34" ht="27.75" customHeight="1" x14ac:dyDescent="0.2">
      <c r="B2173" s="154">
        <f t="shared" si="501"/>
        <v>2170</v>
      </c>
      <c r="C2173" s="155" t="str">
        <f t="shared" ca="1" si="502"/>
        <v/>
      </c>
      <c r="D2173" s="156" t="str">
        <f t="shared" ca="1" si="503"/>
        <v/>
      </c>
      <c r="E2173" s="157" t="str">
        <f t="shared" ca="1" si="504"/>
        <v/>
      </c>
      <c r="F2173" s="157"/>
      <c r="G2173" s="158" t="str">
        <f t="shared" ca="1" si="505"/>
        <v/>
      </c>
      <c r="H2173" s="159"/>
      <c r="I2173" s="160" t="str">
        <f>IF(H2173="","",INDEX(D.1[Quy cách],MATCH(H2173,D.1[Tên sản phẩm],0)))</f>
        <v/>
      </c>
      <c r="J2173" s="35" t="str">
        <f>IF(H2173="","",INDEX(D.1[ĐVT],MATCH(H2173,D.1[Tên sản phẩm],0)))</f>
        <v/>
      </c>
      <c r="K2173" s="163" t="str">
        <f>IF(H2173="","",INDEX(D.1[Đơn giá bán
(Tham khảo)],MATCH(H2173,D.1[Tên sản phẩm],0)))</f>
        <v/>
      </c>
      <c r="L2173" s="162"/>
      <c r="M2173" s="159"/>
      <c r="N2173" s="159"/>
      <c r="O2173" s="159"/>
      <c r="P2173" s="163" t="str">
        <f t="shared" si="506"/>
        <v/>
      </c>
      <c r="Q2173" s="164"/>
      <c r="R2173" s="162"/>
      <c r="S2173" s="163" t="str">
        <f t="shared" si="507"/>
        <v/>
      </c>
      <c r="T2173" s="164" t="str">
        <f t="shared" ca="1" si="508"/>
        <v/>
      </c>
      <c r="U2173" s="163" t="str">
        <f t="shared" si="509"/>
        <v/>
      </c>
      <c r="V2173" s="163" t="str">
        <f ca="1">IF(AND(C2173&lt;&gt;"",C2173&lt;&gt;OFFSET(C2173,1,0)),SUMIFS(B.2[Giá có thuế],B.2[Số ĐK],C2173),"")</f>
        <v/>
      </c>
      <c r="W2173" s="159"/>
      <c r="X2173" s="161" t="str">
        <f>IF(W2173="","",'Thông Tin Chung'!$L$3)</f>
        <v/>
      </c>
      <c r="Y2173" s="163" t="str">
        <f t="shared" ca="1" si="510"/>
        <v/>
      </c>
      <c r="Z2173" s="165"/>
      <c r="AA2173" s="155" t="str">
        <f ca="1">IF(C2173="","",IF(OR(D2173&lt;NgayBatDau,D2173&gt;NgayKetThuc),"Ngày tháng phải nằm trong kỳ báo cáo",IF(AND(G2173&lt;&gt;"",COUNTIF(D.2[Tên khách hàng],G2173)=0),"Tên KH chưa khai báo trong DSKH",IF(AND(H2173&lt;&gt;"",COUNTIF(D.1[Tên sản phẩm],H2173)=0),"SP này chưa khai báo trong DSSP",""))))</f>
        <v/>
      </c>
      <c r="AB2173" s="23" t="str">
        <f t="shared" ca="1" si="496"/>
        <v/>
      </c>
      <c r="AC2173" s="23" t="str">
        <f t="shared" ca="1" si="497"/>
        <v/>
      </c>
      <c r="AD2173" s="23" t="str">
        <f t="shared" ca="1" si="498"/>
        <v/>
      </c>
      <c r="AE2173" s="68" t="str">
        <f t="shared" ca="1" si="499"/>
        <v/>
      </c>
      <c r="AF2173" s="69" t="str">
        <f>IF(OR(H2173="",S2173=""),"",S2173-(SUM(L2173,M2173)*INDEX(D.1[Đơn giá],MATCH(H2173,D.1[Tên sản phẩm],0))))</f>
        <v/>
      </c>
      <c r="AG2173" s="90" t="str">
        <f t="shared" ca="1" si="500"/>
        <v/>
      </c>
      <c r="AH2173" s="90"/>
    </row>
    <row r="2174" spans="2:34" ht="27.75" customHeight="1" x14ac:dyDescent="0.2">
      <c r="B2174" s="154">
        <f t="shared" si="501"/>
        <v>2171</v>
      </c>
      <c r="C2174" s="155" t="str">
        <f t="shared" ca="1" si="502"/>
        <v/>
      </c>
      <c r="D2174" s="156" t="str">
        <f t="shared" ca="1" si="503"/>
        <v/>
      </c>
      <c r="E2174" s="157" t="str">
        <f t="shared" ca="1" si="504"/>
        <v/>
      </c>
      <c r="F2174" s="157"/>
      <c r="G2174" s="158" t="str">
        <f t="shared" ca="1" si="505"/>
        <v/>
      </c>
      <c r="H2174" s="159"/>
      <c r="I2174" s="160" t="str">
        <f>IF(H2174="","",INDEX(D.1[Quy cách],MATCH(H2174,D.1[Tên sản phẩm],0)))</f>
        <v/>
      </c>
      <c r="J2174" s="35" t="str">
        <f>IF(H2174="","",INDEX(D.1[ĐVT],MATCH(H2174,D.1[Tên sản phẩm],0)))</f>
        <v/>
      </c>
      <c r="K2174" s="163" t="str">
        <f>IF(H2174="","",INDEX(D.1[Đơn giá bán
(Tham khảo)],MATCH(H2174,D.1[Tên sản phẩm],0)))</f>
        <v/>
      </c>
      <c r="L2174" s="162"/>
      <c r="M2174" s="159"/>
      <c r="N2174" s="159"/>
      <c r="O2174" s="159"/>
      <c r="P2174" s="163" t="str">
        <f t="shared" si="506"/>
        <v/>
      </c>
      <c r="Q2174" s="164"/>
      <c r="R2174" s="162"/>
      <c r="S2174" s="163" t="str">
        <f t="shared" si="507"/>
        <v/>
      </c>
      <c r="T2174" s="164" t="str">
        <f t="shared" ca="1" si="508"/>
        <v/>
      </c>
      <c r="U2174" s="163" t="str">
        <f t="shared" si="509"/>
        <v/>
      </c>
      <c r="V2174" s="163" t="str">
        <f ca="1">IF(AND(C2174&lt;&gt;"",C2174&lt;&gt;OFFSET(C2174,1,0)),SUMIFS(B.2[Giá có thuế],B.2[Số ĐK],C2174),"")</f>
        <v/>
      </c>
      <c r="W2174" s="159"/>
      <c r="X2174" s="161" t="str">
        <f>IF(W2174="","",'Thông Tin Chung'!$L$3)</f>
        <v/>
      </c>
      <c r="Y2174" s="163" t="str">
        <f t="shared" ca="1" si="510"/>
        <v/>
      </c>
      <c r="Z2174" s="165"/>
      <c r="AA2174" s="155" t="str">
        <f ca="1">IF(C2174="","",IF(OR(D2174&lt;NgayBatDau,D2174&gt;NgayKetThuc),"Ngày tháng phải nằm trong kỳ báo cáo",IF(AND(G2174&lt;&gt;"",COUNTIF(D.2[Tên khách hàng],G2174)=0),"Tên KH chưa khai báo trong DSKH",IF(AND(H2174&lt;&gt;"",COUNTIF(D.1[Tên sản phẩm],H2174)=0),"SP này chưa khai báo trong DSSP",""))))</f>
        <v/>
      </c>
      <c r="AB2174" s="23" t="str">
        <f t="shared" ca="1" si="496"/>
        <v/>
      </c>
      <c r="AC2174" s="23" t="str">
        <f t="shared" ca="1" si="497"/>
        <v/>
      </c>
      <c r="AD2174" s="23" t="str">
        <f t="shared" ca="1" si="498"/>
        <v/>
      </c>
      <c r="AE2174" s="68" t="str">
        <f t="shared" ca="1" si="499"/>
        <v/>
      </c>
      <c r="AF2174" s="69" t="str">
        <f>IF(OR(H2174="",S2174=""),"",S2174-(SUM(L2174,M2174)*INDEX(D.1[Đơn giá],MATCH(H2174,D.1[Tên sản phẩm],0))))</f>
        <v/>
      </c>
      <c r="AG2174" s="90" t="str">
        <f t="shared" ca="1" si="500"/>
        <v/>
      </c>
      <c r="AH2174" s="90"/>
    </row>
    <row r="2175" spans="2:34" ht="27.75" customHeight="1" x14ac:dyDescent="0.2">
      <c r="B2175" s="154">
        <f t="shared" si="501"/>
        <v>2172</v>
      </c>
      <c r="C2175" s="155" t="str">
        <f t="shared" ca="1" si="502"/>
        <v/>
      </c>
      <c r="D2175" s="156" t="str">
        <f t="shared" ca="1" si="503"/>
        <v/>
      </c>
      <c r="E2175" s="157" t="str">
        <f t="shared" ca="1" si="504"/>
        <v/>
      </c>
      <c r="F2175" s="157"/>
      <c r="G2175" s="158" t="str">
        <f t="shared" ca="1" si="505"/>
        <v/>
      </c>
      <c r="H2175" s="159"/>
      <c r="I2175" s="160" t="str">
        <f>IF(H2175="","",INDEX(D.1[Quy cách],MATCH(H2175,D.1[Tên sản phẩm],0)))</f>
        <v/>
      </c>
      <c r="J2175" s="35" t="str">
        <f>IF(H2175="","",INDEX(D.1[ĐVT],MATCH(H2175,D.1[Tên sản phẩm],0)))</f>
        <v/>
      </c>
      <c r="K2175" s="163" t="str">
        <f>IF(H2175="","",INDEX(D.1[Đơn giá bán
(Tham khảo)],MATCH(H2175,D.1[Tên sản phẩm],0)))</f>
        <v/>
      </c>
      <c r="L2175" s="162"/>
      <c r="M2175" s="159"/>
      <c r="N2175" s="159"/>
      <c r="O2175" s="159"/>
      <c r="P2175" s="163" t="str">
        <f t="shared" si="506"/>
        <v/>
      </c>
      <c r="Q2175" s="164"/>
      <c r="R2175" s="162"/>
      <c r="S2175" s="163" t="str">
        <f t="shared" si="507"/>
        <v/>
      </c>
      <c r="T2175" s="164" t="str">
        <f t="shared" ca="1" si="508"/>
        <v/>
      </c>
      <c r="U2175" s="163" t="str">
        <f t="shared" si="509"/>
        <v/>
      </c>
      <c r="V2175" s="163" t="str">
        <f ca="1">IF(AND(C2175&lt;&gt;"",C2175&lt;&gt;OFFSET(C2175,1,0)),SUMIFS(B.2[Giá có thuế],B.2[Số ĐK],C2175),"")</f>
        <v/>
      </c>
      <c r="W2175" s="159"/>
      <c r="X2175" s="161" t="str">
        <f>IF(W2175="","",'Thông Tin Chung'!$L$3)</f>
        <v/>
      </c>
      <c r="Y2175" s="163" t="str">
        <f t="shared" ca="1" si="510"/>
        <v/>
      </c>
      <c r="Z2175" s="165"/>
      <c r="AA2175" s="155" t="str">
        <f ca="1">IF(C2175="","",IF(OR(D2175&lt;NgayBatDau,D2175&gt;NgayKetThuc),"Ngày tháng phải nằm trong kỳ báo cáo",IF(AND(G2175&lt;&gt;"",COUNTIF(D.2[Tên khách hàng],G2175)=0),"Tên KH chưa khai báo trong DSKH",IF(AND(H2175&lt;&gt;"",COUNTIF(D.1[Tên sản phẩm],H2175)=0),"SP này chưa khai báo trong DSSP",""))))</f>
        <v/>
      </c>
      <c r="AB2175" s="23" t="str">
        <f t="shared" ca="1" si="496"/>
        <v/>
      </c>
      <c r="AC2175" s="23" t="str">
        <f t="shared" ca="1" si="497"/>
        <v/>
      </c>
      <c r="AD2175" s="23" t="str">
        <f t="shared" ca="1" si="498"/>
        <v/>
      </c>
      <c r="AE2175" s="68" t="str">
        <f t="shared" ca="1" si="499"/>
        <v/>
      </c>
      <c r="AF2175" s="69" t="str">
        <f>IF(OR(H2175="",S2175=""),"",S2175-(SUM(L2175,M2175)*INDEX(D.1[Đơn giá],MATCH(H2175,D.1[Tên sản phẩm],0))))</f>
        <v/>
      </c>
      <c r="AG2175" s="90" t="str">
        <f t="shared" ca="1" si="500"/>
        <v/>
      </c>
      <c r="AH2175" s="90"/>
    </row>
    <row r="2176" spans="2:34" ht="27.75" customHeight="1" x14ac:dyDescent="0.2">
      <c r="B2176" s="154">
        <f t="shared" si="501"/>
        <v>2173</v>
      </c>
      <c r="C2176" s="155" t="str">
        <f t="shared" ca="1" si="502"/>
        <v/>
      </c>
      <c r="D2176" s="156" t="str">
        <f t="shared" ca="1" si="503"/>
        <v/>
      </c>
      <c r="E2176" s="157" t="str">
        <f t="shared" ca="1" si="504"/>
        <v/>
      </c>
      <c r="F2176" s="157"/>
      <c r="G2176" s="158" t="str">
        <f t="shared" ca="1" si="505"/>
        <v/>
      </c>
      <c r="H2176" s="159"/>
      <c r="I2176" s="160" t="str">
        <f>IF(H2176="","",INDEX(D.1[Quy cách],MATCH(H2176,D.1[Tên sản phẩm],0)))</f>
        <v/>
      </c>
      <c r="J2176" s="35" t="str">
        <f>IF(H2176="","",INDEX(D.1[ĐVT],MATCH(H2176,D.1[Tên sản phẩm],0)))</f>
        <v/>
      </c>
      <c r="K2176" s="163" t="str">
        <f>IF(H2176="","",INDEX(D.1[Đơn giá bán
(Tham khảo)],MATCH(H2176,D.1[Tên sản phẩm],0)))</f>
        <v/>
      </c>
      <c r="L2176" s="162"/>
      <c r="M2176" s="159"/>
      <c r="N2176" s="159"/>
      <c r="O2176" s="159"/>
      <c r="P2176" s="163" t="str">
        <f t="shared" si="506"/>
        <v/>
      </c>
      <c r="Q2176" s="164"/>
      <c r="R2176" s="162"/>
      <c r="S2176" s="163" t="str">
        <f t="shared" si="507"/>
        <v/>
      </c>
      <c r="T2176" s="164" t="str">
        <f t="shared" ca="1" si="508"/>
        <v/>
      </c>
      <c r="U2176" s="163" t="str">
        <f t="shared" si="509"/>
        <v/>
      </c>
      <c r="V2176" s="163" t="str">
        <f ca="1">IF(AND(C2176&lt;&gt;"",C2176&lt;&gt;OFFSET(C2176,1,0)),SUMIFS(B.2[Giá có thuế],B.2[Số ĐK],C2176),"")</f>
        <v/>
      </c>
      <c r="W2176" s="159"/>
      <c r="X2176" s="161" t="str">
        <f>IF(W2176="","",'Thông Tin Chung'!$L$3)</f>
        <v/>
      </c>
      <c r="Y2176" s="163" t="str">
        <f t="shared" ca="1" si="510"/>
        <v/>
      </c>
      <c r="Z2176" s="165"/>
      <c r="AA2176" s="155" t="str">
        <f ca="1">IF(C2176="","",IF(OR(D2176&lt;NgayBatDau,D2176&gt;NgayKetThuc),"Ngày tháng phải nằm trong kỳ báo cáo",IF(AND(G2176&lt;&gt;"",COUNTIF(D.2[Tên khách hàng],G2176)=0),"Tên KH chưa khai báo trong DSKH",IF(AND(H2176&lt;&gt;"",COUNTIF(D.1[Tên sản phẩm],H2176)=0),"SP này chưa khai báo trong DSSP",""))))</f>
        <v/>
      </c>
      <c r="AB2176" s="23" t="str">
        <f t="shared" ca="1" si="496"/>
        <v/>
      </c>
      <c r="AC2176" s="23" t="str">
        <f t="shared" ca="1" si="497"/>
        <v/>
      </c>
      <c r="AD2176" s="23" t="str">
        <f t="shared" ca="1" si="498"/>
        <v/>
      </c>
      <c r="AE2176" s="68" t="str">
        <f t="shared" ca="1" si="499"/>
        <v/>
      </c>
      <c r="AF2176" s="69" t="str">
        <f>IF(OR(H2176="",S2176=""),"",S2176-(SUM(L2176,M2176)*INDEX(D.1[Đơn giá],MATCH(H2176,D.1[Tên sản phẩm],0))))</f>
        <v/>
      </c>
      <c r="AG2176" s="90" t="str">
        <f t="shared" ca="1" si="500"/>
        <v/>
      </c>
      <c r="AH2176" s="90"/>
    </row>
    <row r="2177" spans="2:34" ht="27.75" customHeight="1" x14ac:dyDescent="0.2">
      <c r="B2177" s="154">
        <f t="shared" si="501"/>
        <v>2174</v>
      </c>
      <c r="C2177" s="155" t="str">
        <f t="shared" ca="1" si="502"/>
        <v/>
      </c>
      <c r="D2177" s="156" t="str">
        <f t="shared" ca="1" si="503"/>
        <v/>
      </c>
      <c r="E2177" s="157" t="str">
        <f t="shared" ca="1" si="504"/>
        <v/>
      </c>
      <c r="F2177" s="157"/>
      <c r="G2177" s="158" t="str">
        <f t="shared" ca="1" si="505"/>
        <v/>
      </c>
      <c r="H2177" s="159"/>
      <c r="I2177" s="160" t="str">
        <f>IF(H2177="","",INDEX(D.1[Quy cách],MATCH(H2177,D.1[Tên sản phẩm],0)))</f>
        <v/>
      </c>
      <c r="J2177" s="35" t="str">
        <f>IF(H2177="","",INDEX(D.1[ĐVT],MATCH(H2177,D.1[Tên sản phẩm],0)))</f>
        <v/>
      </c>
      <c r="K2177" s="163" t="str">
        <f>IF(H2177="","",INDEX(D.1[Đơn giá bán
(Tham khảo)],MATCH(H2177,D.1[Tên sản phẩm],0)))</f>
        <v/>
      </c>
      <c r="L2177" s="162"/>
      <c r="M2177" s="159"/>
      <c r="N2177" s="159"/>
      <c r="O2177" s="159"/>
      <c r="P2177" s="163" t="str">
        <f t="shared" si="506"/>
        <v/>
      </c>
      <c r="Q2177" s="164"/>
      <c r="R2177" s="162"/>
      <c r="S2177" s="163" t="str">
        <f t="shared" si="507"/>
        <v/>
      </c>
      <c r="T2177" s="164" t="str">
        <f t="shared" ca="1" si="508"/>
        <v/>
      </c>
      <c r="U2177" s="163" t="str">
        <f t="shared" si="509"/>
        <v/>
      </c>
      <c r="V2177" s="163" t="str">
        <f ca="1">IF(AND(C2177&lt;&gt;"",C2177&lt;&gt;OFFSET(C2177,1,0)),SUMIFS(B.2[Giá có thuế],B.2[Số ĐK],C2177),"")</f>
        <v/>
      </c>
      <c r="W2177" s="159"/>
      <c r="X2177" s="161" t="str">
        <f>IF(W2177="","",'Thông Tin Chung'!$L$3)</f>
        <v/>
      </c>
      <c r="Y2177" s="163" t="str">
        <f t="shared" ca="1" si="510"/>
        <v/>
      </c>
      <c r="Z2177" s="165"/>
      <c r="AA2177" s="155" t="str">
        <f ca="1">IF(C2177="","",IF(OR(D2177&lt;NgayBatDau,D2177&gt;NgayKetThuc),"Ngày tháng phải nằm trong kỳ báo cáo",IF(AND(G2177&lt;&gt;"",COUNTIF(D.2[Tên khách hàng],G2177)=0),"Tên KH chưa khai báo trong DSKH",IF(AND(H2177&lt;&gt;"",COUNTIF(D.1[Tên sản phẩm],H2177)=0),"SP này chưa khai báo trong DSSP",""))))</f>
        <v/>
      </c>
      <c r="AB2177" s="23" t="str">
        <f t="shared" ca="1" si="496"/>
        <v/>
      </c>
      <c r="AC2177" s="23" t="str">
        <f t="shared" ca="1" si="497"/>
        <v/>
      </c>
      <c r="AD2177" s="23" t="str">
        <f t="shared" ca="1" si="498"/>
        <v/>
      </c>
      <c r="AE2177" s="68" t="str">
        <f t="shared" ca="1" si="499"/>
        <v/>
      </c>
      <c r="AF2177" s="69" t="str">
        <f>IF(OR(H2177="",S2177=""),"",S2177-(SUM(L2177,M2177)*INDEX(D.1[Đơn giá],MATCH(H2177,D.1[Tên sản phẩm],0))))</f>
        <v/>
      </c>
      <c r="AG2177" s="90" t="str">
        <f t="shared" ca="1" si="500"/>
        <v/>
      </c>
      <c r="AH2177" s="90"/>
    </row>
    <row r="2178" spans="2:34" ht="27.75" customHeight="1" x14ac:dyDescent="0.2">
      <c r="B2178" s="154">
        <f t="shared" si="501"/>
        <v>2175</v>
      </c>
      <c r="C2178" s="155" t="str">
        <f t="shared" ca="1" si="502"/>
        <v/>
      </c>
      <c r="D2178" s="156" t="str">
        <f t="shared" ca="1" si="503"/>
        <v/>
      </c>
      <c r="E2178" s="157" t="str">
        <f t="shared" ca="1" si="504"/>
        <v/>
      </c>
      <c r="F2178" s="157"/>
      <c r="G2178" s="158" t="str">
        <f t="shared" ca="1" si="505"/>
        <v/>
      </c>
      <c r="H2178" s="159"/>
      <c r="I2178" s="160" t="str">
        <f>IF(H2178="","",INDEX(D.1[Quy cách],MATCH(H2178,D.1[Tên sản phẩm],0)))</f>
        <v/>
      </c>
      <c r="J2178" s="35" t="str">
        <f>IF(H2178="","",INDEX(D.1[ĐVT],MATCH(H2178,D.1[Tên sản phẩm],0)))</f>
        <v/>
      </c>
      <c r="K2178" s="163" t="str">
        <f>IF(H2178="","",INDEX(D.1[Đơn giá bán
(Tham khảo)],MATCH(H2178,D.1[Tên sản phẩm],0)))</f>
        <v/>
      </c>
      <c r="L2178" s="162"/>
      <c r="M2178" s="159"/>
      <c r="N2178" s="159"/>
      <c r="O2178" s="159"/>
      <c r="P2178" s="163" t="str">
        <f t="shared" si="506"/>
        <v/>
      </c>
      <c r="Q2178" s="164"/>
      <c r="R2178" s="162"/>
      <c r="S2178" s="163" t="str">
        <f t="shared" si="507"/>
        <v/>
      </c>
      <c r="T2178" s="164" t="str">
        <f t="shared" ca="1" si="508"/>
        <v/>
      </c>
      <c r="U2178" s="163" t="str">
        <f t="shared" si="509"/>
        <v/>
      </c>
      <c r="V2178" s="163" t="str">
        <f ca="1">IF(AND(C2178&lt;&gt;"",C2178&lt;&gt;OFFSET(C2178,1,0)),SUMIFS(B.2[Giá có thuế],B.2[Số ĐK],C2178),"")</f>
        <v/>
      </c>
      <c r="W2178" s="159"/>
      <c r="X2178" s="161" t="str">
        <f>IF(W2178="","",'Thông Tin Chung'!$L$3)</f>
        <v/>
      </c>
      <c r="Y2178" s="163" t="str">
        <f t="shared" ca="1" si="510"/>
        <v/>
      </c>
      <c r="Z2178" s="165"/>
      <c r="AA2178" s="155" t="str">
        <f ca="1">IF(C2178="","",IF(OR(D2178&lt;NgayBatDau,D2178&gt;NgayKetThuc),"Ngày tháng phải nằm trong kỳ báo cáo",IF(AND(G2178&lt;&gt;"",COUNTIF(D.2[Tên khách hàng],G2178)=0),"Tên KH chưa khai báo trong DSKH",IF(AND(H2178&lt;&gt;"",COUNTIF(D.1[Tên sản phẩm],H2178)=0),"SP này chưa khai báo trong DSSP",""))))</f>
        <v/>
      </c>
      <c r="AB2178" s="23" t="str">
        <f t="shared" ca="1" si="496"/>
        <v/>
      </c>
      <c r="AC2178" s="23" t="str">
        <f t="shared" ca="1" si="497"/>
        <v/>
      </c>
      <c r="AD2178" s="23" t="str">
        <f t="shared" ca="1" si="498"/>
        <v/>
      </c>
      <c r="AE2178" s="68" t="str">
        <f t="shared" ca="1" si="499"/>
        <v/>
      </c>
      <c r="AF2178" s="69" t="str">
        <f>IF(OR(H2178="",S2178=""),"",S2178-(SUM(L2178,M2178)*INDEX(D.1[Đơn giá],MATCH(H2178,D.1[Tên sản phẩm],0))))</f>
        <v/>
      </c>
      <c r="AG2178" s="90" t="str">
        <f t="shared" ca="1" si="500"/>
        <v/>
      </c>
      <c r="AH2178" s="90"/>
    </row>
    <row r="2179" spans="2:34" ht="27.75" customHeight="1" x14ac:dyDescent="0.2">
      <c r="B2179" s="154">
        <f t="shared" si="501"/>
        <v>2176</v>
      </c>
      <c r="C2179" s="155" t="str">
        <f t="shared" ca="1" si="502"/>
        <v/>
      </c>
      <c r="D2179" s="156" t="str">
        <f t="shared" ca="1" si="503"/>
        <v/>
      </c>
      <c r="E2179" s="157" t="str">
        <f t="shared" ca="1" si="504"/>
        <v/>
      </c>
      <c r="F2179" s="157"/>
      <c r="G2179" s="158" t="str">
        <f t="shared" ca="1" si="505"/>
        <v/>
      </c>
      <c r="H2179" s="159"/>
      <c r="I2179" s="160" t="str">
        <f>IF(H2179="","",INDEX(D.1[Quy cách],MATCH(H2179,D.1[Tên sản phẩm],0)))</f>
        <v/>
      </c>
      <c r="J2179" s="35" t="str">
        <f>IF(H2179="","",INDEX(D.1[ĐVT],MATCH(H2179,D.1[Tên sản phẩm],0)))</f>
        <v/>
      </c>
      <c r="K2179" s="163" t="str">
        <f>IF(H2179="","",INDEX(D.1[Đơn giá bán
(Tham khảo)],MATCH(H2179,D.1[Tên sản phẩm],0)))</f>
        <v/>
      </c>
      <c r="L2179" s="162"/>
      <c r="M2179" s="159"/>
      <c r="N2179" s="159"/>
      <c r="O2179" s="159"/>
      <c r="P2179" s="163" t="str">
        <f t="shared" si="506"/>
        <v/>
      </c>
      <c r="Q2179" s="164"/>
      <c r="R2179" s="162"/>
      <c r="S2179" s="163" t="str">
        <f t="shared" si="507"/>
        <v/>
      </c>
      <c r="T2179" s="164" t="str">
        <f t="shared" ca="1" si="508"/>
        <v/>
      </c>
      <c r="U2179" s="163" t="str">
        <f t="shared" si="509"/>
        <v/>
      </c>
      <c r="V2179" s="163" t="str">
        <f ca="1">IF(AND(C2179&lt;&gt;"",C2179&lt;&gt;OFFSET(C2179,1,0)),SUMIFS(B.2[Giá có thuế],B.2[Số ĐK],C2179),"")</f>
        <v/>
      </c>
      <c r="W2179" s="159"/>
      <c r="X2179" s="161" t="str">
        <f>IF(W2179="","",'Thông Tin Chung'!$L$3)</f>
        <v/>
      </c>
      <c r="Y2179" s="163" t="str">
        <f t="shared" ca="1" si="510"/>
        <v/>
      </c>
      <c r="Z2179" s="165"/>
      <c r="AA2179" s="155" t="str">
        <f ca="1">IF(C2179="","",IF(OR(D2179&lt;NgayBatDau,D2179&gt;NgayKetThuc),"Ngày tháng phải nằm trong kỳ báo cáo",IF(AND(G2179&lt;&gt;"",COUNTIF(D.2[Tên khách hàng],G2179)=0),"Tên KH chưa khai báo trong DSKH",IF(AND(H2179&lt;&gt;"",COUNTIF(D.1[Tên sản phẩm],H2179)=0),"SP này chưa khai báo trong DSSP",""))))</f>
        <v/>
      </c>
      <c r="AB2179" s="23" t="str">
        <f t="shared" ref="AB2179:AB2242" ca="1" si="511">IF(D2179="","",IF(D2179&lt;B3LocTuNgay,0,IF(D2179&lt;=B3LocDenNgay,1,"")))</f>
        <v/>
      </c>
      <c r="AC2179" s="23" t="str">
        <f t="shared" ref="AC2179:AC2242" ca="1" si="512">IF(D2179="","",IF(D2179&lt;B4LocTuNgay,0,IF(D2179&lt;=B4LocDenNgay,1,"")))</f>
        <v/>
      </c>
      <c r="AD2179" s="23" t="str">
        <f t="shared" ref="AD2179:AD2242" ca="1" si="513">IF(D2179="","",IF(D2179&lt;B5LocTuNgay,0,IF(D2179&lt;=B5LocDenNgay,1,"")))</f>
        <v/>
      </c>
      <c r="AE2179" s="68" t="str">
        <f t="shared" ref="AE2179:AE2242" ca="1" si="514">IF(D2179="","",MONTH(D2179))</f>
        <v/>
      </c>
      <c r="AF2179" s="69" t="str">
        <f>IF(OR(H2179="",S2179=""),"",S2179-(SUM(L2179,M2179)*INDEX(D.1[Đơn giá],MATCH(H2179,D.1[Tên sản phẩm],0))))</f>
        <v/>
      </c>
      <c r="AG2179" s="90" t="str">
        <f t="shared" ref="AG2179:AG2242" ca="1" si="515">IF(E2179="","",IF(E2179=SoChungTuInPXK,B2179,""))</f>
        <v/>
      </c>
      <c r="AH2179" s="90"/>
    </row>
    <row r="2180" spans="2:34" ht="27.75" customHeight="1" x14ac:dyDescent="0.2">
      <c r="B2180" s="154">
        <f t="shared" ref="B2180:B2243" si="516">ROW(A2180)-3</f>
        <v>2177</v>
      </c>
      <c r="C2180" s="155" t="str">
        <f t="shared" ref="C2180:C2243" ca="1" si="517">IF(AND(D2180="",E2180="",G2180=""),"",IF(AND(D2180=OFFSET(D2180,-1,0),E2180=OFFSET(E2180,-1,0),G2180=OFFSET(G2180,-1,0)),OFFSET(B2180,-1,1),B2180))</f>
        <v/>
      </c>
      <c r="D2180" s="156" t="str">
        <f t="shared" ref="D2180:D2243" ca="1" si="518">IF(AND($H2180&lt;&gt;"",B2180&lt;&gt;1),OFFSET(C2180,-1,1),"")</f>
        <v/>
      </c>
      <c r="E2180" s="157" t="str">
        <f t="shared" ref="E2180:E2243" ca="1" si="519">IF(AND($H2180&lt;&gt;"",B2180&lt;&gt;1),OFFSET(D2180,-1,1),"")</f>
        <v/>
      </c>
      <c r="F2180" s="157"/>
      <c r="G2180" s="158" t="str">
        <f t="shared" ref="G2180:G2243" ca="1" si="520">IF(AND($H2180&lt;&gt;"",B2180&lt;&gt;1),OFFSET(F2180,-1,1),"")</f>
        <v/>
      </c>
      <c r="H2180" s="159"/>
      <c r="I2180" s="160" t="str">
        <f>IF(H2180="","",INDEX(D.1[Quy cách],MATCH(H2180,D.1[Tên sản phẩm],0)))</f>
        <v/>
      </c>
      <c r="J2180" s="35" t="str">
        <f>IF(H2180="","",INDEX(D.1[ĐVT],MATCH(H2180,D.1[Tên sản phẩm],0)))</f>
        <v/>
      </c>
      <c r="K2180" s="163" t="str">
        <f>IF(H2180="","",INDEX(D.1[Đơn giá bán
(Tham khảo)],MATCH(H2180,D.1[Tên sản phẩm],0)))</f>
        <v/>
      </c>
      <c r="L2180" s="162"/>
      <c r="M2180" s="159"/>
      <c r="N2180" s="159"/>
      <c r="O2180" s="159"/>
      <c r="P2180" s="163" t="str">
        <f t="shared" ref="P2180:P2243" si="521">IF(AND(K2180&lt;&gt;"",L2180&lt;&gt;""),K2180*L2180,IF(AND(N2180&lt;&gt;"",O2180&lt;&gt;""),N2180*O2180,""))</f>
        <v/>
      </c>
      <c r="Q2180" s="164"/>
      <c r="R2180" s="162"/>
      <c r="S2180" s="163" t="str">
        <f t="shared" ref="S2180:S2243" si="522">IF(P2180="","",P2180-SUM(R2180))</f>
        <v/>
      </c>
      <c r="T2180" s="164" t="str">
        <f t="shared" ref="T2180:T2243" ca="1" si="523">IF(AND(S2180&lt;&gt;"",C2180=OFFSET(C2180,-1,0)),OFFSET(S2180,-1,1),"")</f>
        <v/>
      </c>
      <c r="U2180" s="163" t="str">
        <f t="shared" ref="U2180:U2243" si="524">IF(S2180="","",S2180*SUM(1,T2180))</f>
        <v/>
      </c>
      <c r="V2180" s="163" t="str">
        <f ca="1">IF(AND(C2180&lt;&gt;"",C2180&lt;&gt;OFFSET(C2180,1,0)),SUMIFS(B.2[Giá có thuế],B.2[Số ĐK],C2180),"")</f>
        <v/>
      </c>
      <c r="W2180" s="159"/>
      <c r="X2180" s="161" t="str">
        <f>IF(W2180="","",'Thông Tin Chung'!$L$3)</f>
        <v/>
      </c>
      <c r="Y2180" s="163" t="str">
        <f t="shared" ref="Y2180:Y2243" ca="1" si="525">IF(AND(V2180&lt;&gt;"",W2180&lt;&gt;"",V2180&lt;&gt;0),V2180-W2180,"")</f>
        <v/>
      </c>
      <c r="Z2180" s="165"/>
      <c r="AA2180" s="155" t="str">
        <f ca="1">IF(C2180="","",IF(OR(D2180&lt;NgayBatDau,D2180&gt;NgayKetThuc),"Ngày tháng phải nằm trong kỳ báo cáo",IF(AND(G2180&lt;&gt;"",COUNTIF(D.2[Tên khách hàng],G2180)=0),"Tên KH chưa khai báo trong DSKH",IF(AND(H2180&lt;&gt;"",COUNTIF(D.1[Tên sản phẩm],H2180)=0),"SP này chưa khai báo trong DSSP",""))))</f>
        <v/>
      </c>
      <c r="AB2180" s="23" t="str">
        <f t="shared" ca="1" si="511"/>
        <v/>
      </c>
      <c r="AC2180" s="23" t="str">
        <f t="shared" ca="1" si="512"/>
        <v/>
      </c>
      <c r="AD2180" s="23" t="str">
        <f t="shared" ca="1" si="513"/>
        <v/>
      </c>
      <c r="AE2180" s="68" t="str">
        <f t="shared" ca="1" si="514"/>
        <v/>
      </c>
      <c r="AF2180" s="69" t="str">
        <f>IF(OR(H2180="",S2180=""),"",S2180-(SUM(L2180,M2180)*INDEX(D.1[Đơn giá],MATCH(H2180,D.1[Tên sản phẩm],0))))</f>
        <v/>
      </c>
      <c r="AG2180" s="90" t="str">
        <f t="shared" ca="1" si="515"/>
        <v/>
      </c>
      <c r="AH2180" s="90"/>
    </row>
    <row r="2181" spans="2:34" ht="27.75" customHeight="1" x14ac:dyDescent="0.2">
      <c r="B2181" s="154">
        <f t="shared" si="516"/>
        <v>2178</v>
      </c>
      <c r="C2181" s="155" t="str">
        <f t="shared" ca="1" si="517"/>
        <v/>
      </c>
      <c r="D2181" s="156" t="str">
        <f t="shared" ca="1" si="518"/>
        <v/>
      </c>
      <c r="E2181" s="157" t="str">
        <f t="shared" ca="1" si="519"/>
        <v/>
      </c>
      <c r="F2181" s="157"/>
      <c r="G2181" s="158" t="str">
        <f t="shared" ca="1" si="520"/>
        <v/>
      </c>
      <c r="H2181" s="159"/>
      <c r="I2181" s="160" t="str">
        <f>IF(H2181="","",INDEX(D.1[Quy cách],MATCH(H2181,D.1[Tên sản phẩm],0)))</f>
        <v/>
      </c>
      <c r="J2181" s="35" t="str">
        <f>IF(H2181="","",INDEX(D.1[ĐVT],MATCH(H2181,D.1[Tên sản phẩm],0)))</f>
        <v/>
      </c>
      <c r="K2181" s="163" t="str">
        <f>IF(H2181="","",INDEX(D.1[Đơn giá bán
(Tham khảo)],MATCH(H2181,D.1[Tên sản phẩm],0)))</f>
        <v/>
      </c>
      <c r="L2181" s="162"/>
      <c r="M2181" s="159"/>
      <c r="N2181" s="159"/>
      <c r="O2181" s="159"/>
      <c r="P2181" s="163" t="str">
        <f t="shared" si="521"/>
        <v/>
      </c>
      <c r="Q2181" s="164"/>
      <c r="R2181" s="162"/>
      <c r="S2181" s="163" t="str">
        <f t="shared" si="522"/>
        <v/>
      </c>
      <c r="T2181" s="164" t="str">
        <f t="shared" ca="1" si="523"/>
        <v/>
      </c>
      <c r="U2181" s="163" t="str">
        <f t="shared" si="524"/>
        <v/>
      </c>
      <c r="V2181" s="163" t="str">
        <f ca="1">IF(AND(C2181&lt;&gt;"",C2181&lt;&gt;OFFSET(C2181,1,0)),SUMIFS(B.2[Giá có thuế],B.2[Số ĐK],C2181),"")</f>
        <v/>
      </c>
      <c r="W2181" s="159"/>
      <c r="X2181" s="161" t="str">
        <f>IF(W2181="","",'Thông Tin Chung'!$L$3)</f>
        <v/>
      </c>
      <c r="Y2181" s="163" t="str">
        <f t="shared" ca="1" si="525"/>
        <v/>
      </c>
      <c r="Z2181" s="165"/>
      <c r="AA2181" s="155" t="str">
        <f ca="1">IF(C2181="","",IF(OR(D2181&lt;NgayBatDau,D2181&gt;NgayKetThuc),"Ngày tháng phải nằm trong kỳ báo cáo",IF(AND(G2181&lt;&gt;"",COUNTIF(D.2[Tên khách hàng],G2181)=0),"Tên KH chưa khai báo trong DSKH",IF(AND(H2181&lt;&gt;"",COUNTIF(D.1[Tên sản phẩm],H2181)=0),"SP này chưa khai báo trong DSSP",""))))</f>
        <v/>
      </c>
      <c r="AB2181" s="23" t="str">
        <f t="shared" ca="1" si="511"/>
        <v/>
      </c>
      <c r="AC2181" s="23" t="str">
        <f t="shared" ca="1" si="512"/>
        <v/>
      </c>
      <c r="AD2181" s="23" t="str">
        <f t="shared" ca="1" si="513"/>
        <v/>
      </c>
      <c r="AE2181" s="68" t="str">
        <f t="shared" ca="1" si="514"/>
        <v/>
      </c>
      <c r="AF2181" s="69" t="str">
        <f>IF(OR(H2181="",S2181=""),"",S2181-(SUM(L2181,M2181)*INDEX(D.1[Đơn giá],MATCH(H2181,D.1[Tên sản phẩm],0))))</f>
        <v/>
      </c>
      <c r="AG2181" s="90" t="str">
        <f t="shared" ca="1" si="515"/>
        <v/>
      </c>
      <c r="AH2181" s="90"/>
    </row>
    <row r="2182" spans="2:34" ht="27.75" customHeight="1" x14ac:dyDescent="0.2">
      <c r="B2182" s="154">
        <f t="shared" si="516"/>
        <v>2179</v>
      </c>
      <c r="C2182" s="155" t="str">
        <f t="shared" ca="1" si="517"/>
        <v/>
      </c>
      <c r="D2182" s="156" t="str">
        <f t="shared" ca="1" si="518"/>
        <v/>
      </c>
      <c r="E2182" s="157" t="str">
        <f t="shared" ca="1" si="519"/>
        <v/>
      </c>
      <c r="F2182" s="157"/>
      <c r="G2182" s="158" t="str">
        <f t="shared" ca="1" si="520"/>
        <v/>
      </c>
      <c r="H2182" s="159"/>
      <c r="I2182" s="160" t="str">
        <f>IF(H2182="","",INDEX(D.1[Quy cách],MATCH(H2182,D.1[Tên sản phẩm],0)))</f>
        <v/>
      </c>
      <c r="J2182" s="35" t="str">
        <f>IF(H2182="","",INDEX(D.1[ĐVT],MATCH(H2182,D.1[Tên sản phẩm],0)))</f>
        <v/>
      </c>
      <c r="K2182" s="163" t="str">
        <f>IF(H2182="","",INDEX(D.1[Đơn giá bán
(Tham khảo)],MATCH(H2182,D.1[Tên sản phẩm],0)))</f>
        <v/>
      </c>
      <c r="L2182" s="162"/>
      <c r="M2182" s="159"/>
      <c r="N2182" s="159"/>
      <c r="O2182" s="159"/>
      <c r="P2182" s="163" t="str">
        <f t="shared" si="521"/>
        <v/>
      </c>
      <c r="Q2182" s="164"/>
      <c r="R2182" s="162"/>
      <c r="S2182" s="163" t="str">
        <f t="shared" si="522"/>
        <v/>
      </c>
      <c r="T2182" s="164" t="str">
        <f t="shared" ca="1" si="523"/>
        <v/>
      </c>
      <c r="U2182" s="163" t="str">
        <f t="shared" si="524"/>
        <v/>
      </c>
      <c r="V2182" s="163" t="str">
        <f ca="1">IF(AND(C2182&lt;&gt;"",C2182&lt;&gt;OFFSET(C2182,1,0)),SUMIFS(B.2[Giá có thuế],B.2[Số ĐK],C2182),"")</f>
        <v/>
      </c>
      <c r="W2182" s="159"/>
      <c r="X2182" s="161" t="str">
        <f>IF(W2182="","",'Thông Tin Chung'!$L$3)</f>
        <v/>
      </c>
      <c r="Y2182" s="163" t="str">
        <f t="shared" ca="1" si="525"/>
        <v/>
      </c>
      <c r="Z2182" s="165"/>
      <c r="AA2182" s="155" t="str">
        <f ca="1">IF(C2182="","",IF(OR(D2182&lt;NgayBatDau,D2182&gt;NgayKetThuc),"Ngày tháng phải nằm trong kỳ báo cáo",IF(AND(G2182&lt;&gt;"",COUNTIF(D.2[Tên khách hàng],G2182)=0),"Tên KH chưa khai báo trong DSKH",IF(AND(H2182&lt;&gt;"",COUNTIF(D.1[Tên sản phẩm],H2182)=0),"SP này chưa khai báo trong DSSP",""))))</f>
        <v/>
      </c>
      <c r="AB2182" s="23" t="str">
        <f t="shared" ca="1" si="511"/>
        <v/>
      </c>
      <c r="AC2182" s="23" t="str">
        <f t="shared" ca="1" si="512"/>
        <v/>
      </c>
      <c r="AD2182" s="23" t="str">
        <f t="shared" ca="1" si="513"/>
        <v/>
      </c>
      <c r="AE2182" s="68" t="str">
        <f t="shared" ca="1" si="514"/>
        <v/>
      </c>
      <c r="AF2182" s="69" t="str">
        <f>IF(OR(H2182="",S2182=""),"",S2182-(SUM(L2182,M2182)*INDEX(D.1[Đơn giá],MATCH(H2182,D.1[Tên sản phẩm],0))))</f>
        <v/>
      </c>
      <c r="AG2182" s="90" t="str">
        <f t="shared" ca="1" si="515"/>
        <v/>
      </c>
      <c r="AH2182" s="90"/>
    </row>
    <row r="2183" spans="2:34" ht="27.75" customHeight="1" x14ac:dyDescent="0.2">
      <c r="B2183" s="154">
        <f t="shared" si="516"/>
        <v>2180</v>
      </c>
      <c r="C2183" s="155" t="str">
        <f t="shared" ca="1" si="517"/>
        <v/>
      </c>
      <c r="D2183" s="156" t="str">
        <f t="shared" ca="1" si="518"/>
        <v/>
      </c>
      <c r="E2183" s="157" t="str">
        <f t="shared" ca="1" si="519"/>
        <v/>
      </c>
      <c r="F2183" s="157"/>
      <c r="G2183" s="158" t="str">
        <f t="shared" ca="1" si="520"/>
        <v/>
      </c>
      <c r="H2183" s="159"/>
      <c r="I2183" s="160" t="str">
        <f>IF(H2183="","",INDEX(D.1[Quy cách],MATCH(H2183,D.1[Tên sản phẩm],0)))</f>
        <v/>
      </c>
      <c r="J2183" s="35" t="str">
        <f>IF(H2183="","",INDEX(D.1[ĐVT],MATCH(H2183,D.1[Tên sản phẩm],0)))</f>
        <v/>
      </c>
      <c r="K2183" s="163" t="str">
        <f>IF(H2183="","",INDEX(D.1[Đơn giá bán
(Tham khảo)],MATCH(H2183,D.1[Tên sản phẩm],0)))</f>
        <v/>
      </c>
      <c r="L2183" s="162"/>
      <c r="M2183" s="159"/>
      <c r="N2183" s="159"/>
      <c r="O2183" s="159"/>
      <c r="P2183" s="163" t="str">
        <f t="shared" si="521"/>
        <v/>
      </c>
      <c r="Q2183" s="164"/>
      <c r="R2183" s="162"/>
      <c r="S2183" s="163" t="str">
        <f t="shared" si="522"/>
        <v/>
      </c>
      <c r="T2183" s="164" t="str">
        <f t="shared" ca="1" si="523"/>
        <v/>
      </c>
      <c r="U2183" s="163" t="str">
        <f t="shared" si="524"/>
        <v/>
      </c>
      <c r="V2183" s="163" t="str">
        <f ca="1">IF(AND(C2183&lt;&gt;"",C2183&lt;&gt;OFFSET(C2183,1,0)),SUMIFS(B.2[Giá có thuế],B.2[Số ĐK],C2183),"")</f>
        <v/>
      </c>
      <c r="W2183" s="159"/>
      <c r="X2183" s="161" t="str">
        <f>IF(W2183="","",'Thông Tin Chung'!$L$3)</f>
        <v/>
      </c>
      <c r="Y2183" s="163" t="str">
        <f t="shared" ca="1" si="525"/>
        <v/>
      </c>
      <c r="Z2183" s="165"/>
      <c r="AA2183" s="155" t="str">
        <f ca="1">IF(C2183="","",IF(OR(D2183&lt;NgayBatDau,D2183&gt;NgayKetThuc),"Ngày tháng phải nằm trong kỳ báo cáo",IF(AND(G2183&lt;&gt;"",COUNTIF(D.2[Tên khách hàng],G2183)=0),"Tên KH chưa khai báo trong DSKH",IF(AND(H2183&lt;&gt;"",COUNTIF(D.1[Tên sản phẩm],H2183)=0),"SP này chưa khai báo trong DSSP",""))))</f>
        <v/>
      </c>
      <c r="AB2183" s="23" t="str">
        <f t="shared" ca="1" si="511"/>
        <v/>
      </c>
      <c r="AC2183" s="23" t="str">
        <f t="shared" ca="1" si="512"/>
        <v/>
      </c>
      <c r="AD2183" s="23" t="str">
        <f t="shared" ca="1" si="513"/>
        <v/>
      </c>
      <c r="AE2183" s="68" t="str">
        <f t="shared" ca="1" si="514"/>
        <v/>
      </c>
      <c r="AF2183" s="69" t="str">
        <f>IF(OR(H2183="",S2183=""),"",S2183-(SUM(L2183,M2183)*INDEX(D.1[Đơn giá],MATCH(H2183,D.1[Tên sản phẩm],0))))</f>
        <v/>
      </c>
      <c r="AG2183" s="90" t="str">
        <f t="shared" ca="1" si="515"/>
        <v/>
      </c>
      <c r="AH2183" s="90"/>
    </row>
    <row r="2184" spans="2:34" ht="27.75" customHeight="1" x14ac:dyDescent="0.2">
      <c r="B2184" s="154">
        <f t="shared" si="516"/>
        <v>2181</v>
      </c>
      <c r="C2184" s="155" t="str">
        <f t="shared" ca="1" si="517"/>
        <v/>
      </c>
      <c r="D2184" s="156" t="str">
        <f t="shared" ca="1" si="518"/>
        <v/>
      </c>
      <c r="E2184" s="157" t="str">
        <f t="shared" ca="1" si="519"/>
        <v/>
      </c>
      <c r="F2184" s="157"/>
      <c r="G2184" s="158" t="str">
        <f t="shared" ca="1" si="520"/>
        <v/>
      </c>
      <c r="H2184" s="159"/>
      <c r="I2184" s="160" t="str">
        <f>IF(H2184="","",INDEX(D.1[Quy cách],MATCH(H2184,D.1[Tên sản phẩm],0)))</f>
        <v/>
      </c>
      <c r="J2184" s="35" t="str">
        <f>IF(H2184="","",INDEX(D.1[ĐVT],MATCH(H2184,D.1[Tên sản phẩm],0)))</f>
        <v/>
      </c>
      <c r="K2184" s="163" t="str">
        <f>IF(H2184="","",INDEX(D.1[Đơn giá bán
(Tham khảo)],MATCH(H2184,D.1[Tên sản phẩm],0)))</f>
        <v/>
      </c>
      <c r="L2184" s="162"/>
      <c r="M2184" s="159"/>
      <c r="N2184" s="159"/>
      <c r="O2184" s="159"/>
      <c r="P2184" s="163" t="str">
        <f t="shared" si="521"/>
        <v/>
      </c>
      <c r="Q2184" s="164"/>
      <c r="R2184" s="162"/>
      <c r="S2184" s="163" t="str">
        <f t="shared" si="522"/>
        <v/>
      </c>
      <c r="T2184" s="164" t="str">
        <f t="shared" ca="1" si="523"/>
        <v/>
      </c>
      <c r="U2184" s="163" t="str">
        <f t="shared" si="524"/>
        <v/>
      </c>
      <c r="V2184" s="163" t="str">
        <f ca="1">IF(AND(C2184&lt;&gt;"",C2184&lt;&gt;OFFSET(C2184,1,0)),SUMIFS(B.2[Giá có thuế],B.2[Số ĐK],C2184),"")</f>
        <v/>
      </c>
      <c r="W2184" s="159"/>
      <c r="X2184" s="161" t="str">
        <f>IF(W2184="","",'Thông Tin Chung'!$L$3)</f>
        <v/>
      </c>
      <c r="Y2184" s="163" t="str">
        <f t="shared" ca="1" si="525"/>
        <v/>
      </c>
      <c r="Z2184" s="165"/>
      <c r="AA2184" s="155" t="str">
        <f ca="1">IF(C2184="","",IF(OR(D2184&lt;NgayBatDau,D2184&gt;NgayKetThuc),"Ngày tháng phải nằm trong kỳ báo cáo",IF(AND(G2184&lt;&gt;"",COUNTIF(D.2[Tên khách hàng],G2184)=0),"Tên KH chưa khai báo trong DSKH",IF(AND(H2184&lt;&gt;"",COUNTIF(D.1[Tên sản phẩm],H2184)=0),"SP này chưa khai báo trong DSSP",""))))</f>
        <v/>
      </c>
      <c r="AB2184" s="23" t="str">
        <f t="shared" ca="1" si="511"/>
        <v/>
      </c>
      <c r="AC2184" s="23" t="str">
        <f t="shared" ca="1" si="512"/>
        <v/>
      </c>
      <c r="AD2184" s="23" t="str">
        <f t="shared" ca="1" si="513"/>
        <v/>
      </c>
      <c r="AE2184" s="68" t="str">
        <f t="shared" ca="1" si="514"/>
        <v/>
      </c>
      <c r="AF2184" s="69" t="str">
        <f>IF(OR(H2184="",S2184=""),"",S2184-(SUM(L2184,M2184)*INDEX(D.1[Đơn giá],MATCH(H2184,D.1[Tên sản phẩm],0))))</f>
        <v/>
      </c>
      <c r="AG2184" s="90" t="str">
        <f t="shared" ca="1" si="515"/>
        <v/>
      </c>
      <c r="AH2184" s="90"/>
    </row>
    <row r="2185" spans="2:34" ht="27.75" customHeight="1" x14ac:dyDescent="0.2">
      <c r="B2185" s="154">
        <f t="shared" si="516"/>
        <v>2182</v>
      </c>
      <c r="C2185" s="155" t="str">
        <f t="shared" ca="1" si="517"/>
        <v/>
      </c>
      <c r="D2185" s="156" t="str">
        <f t="shared" ca="1" si="518"/>
        <v/>
      </c>
      <c r="E2185" s="157" t="str">
        <f t="shared" ca="1" si="519"/>
        <v/>
      </c>
      <c r="F2185" s="157"/>
      <c r="G2185" s="158" t="str">
        <f t="shared" ca="1" si="520"/>
        <v/>
      </c>
      <c r="H2185" s="159"/>
      <c r="I2185" s="160" t="str">
        <f>IF(H2185="","",INDEX(D.1[Quy cách],MATCH(H2185,D.1[Tên sản phẩm],0)))</f>
        <v/>
      </c>
      <c r="J2185" s="35" t="str">
        <f>IF(H2185="","",INDEX(D.1[ĐVT],MATCH(H2185,D.1[Tên sản phẩm],0)))</f>
        <v/>
      </c>
      <c r="K2185" s="163" t="str">
        <f>IF(H2185="","",INDEX(D.1[Đơn giá bán
(Tham khảo)],MATCH(H2185,D.1[Tên sản phẩm],0)))</f>
        <v/>
      </c>
      <c r="L2185" s="162"/>
      <c r="M2185" s="159"/>
      <c r="N2185" s="159"/>
      <c r="O2185" s="159"/>
      <c r="P2185" s="163" t="str">
        <f t="shared" si="521"/>
        <v/>
      </c>
      <c r="Q2185" s="164"/>
      <c r="R2185" s="162"/>
      <c r="S2185" s="163" t="str">
        <f t="shared" si="522"/>
        <v/>
      </c>
      <c r="T2185" s="164" t="str">
        <f t="shared" ca="1" si="523"/>
        <v/>
      </c>
      <c r="U2185" s="163" t="str">
        <f t="shared" si="524"/>
        <v/>
      </c>
      <c r="V2185" s="163" t="str">
        <f ca="1">IF(AND(C2185&lt;&gt;"",C2185&lt;&gt;OFFSET(C2185,1,0)),SUMIFS(B.2[Giá có thuế],B.2[Số ĐK],C2185),"")</f>
        <v/>
      </c>
      <c r="W2185" s="159"/>
      <c r="X2185" s="161" t="str">
        <f>IF(W2185="","",'Thông Tin Chung'!$L$3)</f>
        <v/>
      </c>
      <c r="Y2185" s="163" t="str">
        <f t="shared" ca="1" si="525"/>
        <v/>
      </c>
      <c r="Z2185" s="165"/>
      <c r="AA2185" s="155" t="str">
        <f ca="1">IF(C2185="","",IF(OR(D2185&lt;NgayBatDau,D2185&gt;NgayKetThuc),"Ngày tháng phải nằm trong kỳ báo cáo",IF(AND(G2185&lt;&gt;"",COUNTIF(D.2[Tên khách hàng],G2185)=0),"Tên KH chưa khai báo trong DSKH",IF(AND(H2185&lt;&gt;"",COUNTIF(D.1[Tên sản phẩm],H2185)=0),"SP này chưa khai báo trong DSSP",""))))</f>
        <v/>
      </c>
      <c r="AB2185" s="23" t="str">
        <f t="shared" ca="1" si="511"/>
        <v/>
      </c>
      <c r="AC2185" s="23" t="str">
        <f t="shared" ca="1" si="512"/>
        <v/>
      </c>
      <c r="AD2185" s="23" t="str">
        <f t="shared" ca="1" si="513"/>
        <v/>
      </c>
      <c r="AE2185" s="68" t="str">
        <f t="shared" ca="1" si="514"/>
        <v/>
      </c>
      <c r="AF2185" s="69" t="str">
        <f>IF(OR(H2185="",S2185=""),"",S2185-(SUM(L2185,M2185)*INDEX(D.1[Đơn giá],MATCH(H2185,D.1[Tên sản phẩm],0))))</f>
        <v/>
      </c>
      <c r="AG2185" s="90" t="str">
        <f t="shared" ca="1" si="515"/>
        <v/>
      </c>
      <c r="AH2185" s="90"/>
    </row>
    <row r="2186" spans="2:34" ht="27.75" customHeight="1" x14ac:dyDescent="0.2">
      <c r="B2186" s="154">
        <f t="shared" si="516"/>
        <v>2183</v>
      </c>
      <c r="C2186" s="155" t="str">
        <f t="shared" ca="1" si="517"/>
        <v/>
      </c>
      <c r="D2186" s="156" t="str">
        <f t="shared" ca="1" si="518"/>
        <v/>
      </c>
      <c r="E2186" s="157" t="str">
        <f t="shared" ca="1" si="519"/>
        <v/>
      </c>
      <c r="F2186" s="157"/>
      <c r="G2186" s="158" t="str">
        <f t="shared" ca="1" si="520"/>
        <v/>
      </c>
      <c r="H2186" s="159"/>
      <c r="I2186" s="160" t="str">
        <f>IF(H2186="","",INDEX(D.1[Quy cách],MATCH(H2186,D.1[Tên sản phẩm],0)))</f>
        <v/>
      </c>
      <c r="J2186" s="35" t="str">
        <f>IF(H2186="","",INDEX(D.1[ĐVT],MATCH(H2186,D.1[Tên sản phẩm],0)))</f>
        <v/>
      </c>
      <c r="K2186" s="163" t="str">
        <f>IF(H2186="","",INDEX(D.1[Đơn giá bán
(Tham khảo)],MATCH(H2186,D.1[Tên sản phẩm],0)))</f>
        <v/>
      </c>
      <c r="L2186" s="162"/>
      <c r="M2186" s="159"/>
      <c r="N2186" s="159"/>
      <c r="O2186" s="159"/>
      <c r="P2186" s="163" t="str">
        <f t="shared" si="521"/>
        <v/>
      </c>
      <c r="Q2186" s="164"/>
      <c r="R2186" s="162"/>
      <c r="S2186" s="163" t="str">
        <f t="shared" si="522"/>
        <v/>
      </c>
      <c r="T2186" s="164" t="str">
        <f t="shared" ca="1" si="523"/>
        <v/>
      </c>
      <c r="U2186" s="163" t="str">
        <f t="shared" si="524"/>
        <v/>
      </c>
      <c r="V2186" s="163" t="str">
        <f ca="1">IF(AND(C2186&lt;&gt;"",C2186&lt;&gt;OFFSET(C2186,1,0)),SUMIFS(B.2[Giá có thuế],B.2[Số ĐK],C2186),"")</f>
        <v/>
      </c>
      <c r="W2186" s="159"/>
      <c r="X2186" s="161" t="str">
        <f>IF(W2186="","",'Thông Tin Chung'!$L$3)</f>
        <v/>
      </c>
      <c r="Y2186" s="163" t="str">
        <f t="shared" ca="1" si="525"/>
        <v/>
      </c>
      <c r="Z2186" s="165"/>
      <c r="AA2186" s="155" t="str">
        <f ca="1">IF(C2186="","",IF(OR(D2186&lt;NgayBatDau,D2186&gt;NgayKetThuc),"Ngày tháng phải nằm trong kỳ báo cáo",IF(AND(G2186&lt;&gt;"",COUNTIF(D.2[Tên khách hàng],G2186)=0),"Tên KH chưa khai báo trong DSKH",IF(AND(H2186&lt;&gt;"",COUNTIF(D.1[Tên sản phẩm],H2186)=0),"SP này chưa khai báo trong DSSP",""))))</f>
        <v/>
      </c>
      <c r="AB2186" s="23" t="str">
        <f t="shared" ca="1" si="511"/>
        <v/>
      </c>
      <c r="AC2186" s="23" t="str">
        <f t="shared" ca="1" si="512"/>
        <v/>
      </c>
      <c r="AD2186" s="23" t="str">
        <f t="shared" ca="1" si="513"/>
        <v/>
      </c>
      <c r="AE2186" s="68" t="str">
        <f t="shared" ca="1" si="514"/>
        <v/>
      </c>
      <c r="AF2186" s="69" t="str">
        <f>IF(OR(H2186="",S2186=""),"",S2186-(SUM(L2186,M2186)*INDEX(D.1[Đơn giá],MATCH(H2186,D.1[Tên sản phẩm],0))))</f>
        <v/>
      </c>
      <c r="AG2186" s="90" t="str">
        <f t="shared" ca="1" si="515"/>
        <v/>
      </c>
      <c r="AH2186" s="90"/>
    </row>
    <row r="2187" spans="2:34" ht="27.75" customHeight="1" x14ac:dyDescent="0.2">
      <c r="B2187" s="154">
        <f t="shared" si="516"/>
        <v>2184</v>
      </c>
      <c r="C2187" s="155" t="str">
        <f t="shared" ca="1" si="517"/>
        <v/>
      </c>
      <c r="D2187" s="156" t="str">
        <f t="shared" ca="1" si="518"/>
        <v/>
      </c>
      <c r="E2187" s="157" t="str">
        <f t="shared" ca="1" si="519"/>
        <v/>
      </c>
      <c r="F2187" s="157"/>
      <c r="G2187" s="158" t="str">
        <f t="shared" ca="1" si="520"/>
        <v/>
      </c>
      <c r="H2187" s="159"/>
      <c r="I2187" s="160" t="str">
        <f>IF(H2187="","",INDEX(D.1[Quy cách],MATCH(H2187,D.1[Tên sản phẩm],0)))</f>
        <v/>
      </c>
      <c r="J2187" s="35" t="str">
        <f>IF(H2187="","",INDEX(D.1[ĐVT],MATCH(H2187,D.1[Tên sản phẩm],0)))</f>
        <v/>
      </c>
      <c r="K2187" s="163" t="str">
        <f>IF(H2187="","",INDEX(D.1[Đơn giá bán
(Tham khảo)],MATCH(H2187,D.1[Tên sản phẩm],0)))</f>
        <v/>
      </c>
      <c r="L2187" s="162"/>
      <c r="M2187" s="159"/>
      <c r="N2187" s="159"/>
      <c r="O2187" s="159"/>
      <c r="P2187" s="163" t="str">
        <f t="shared" si="521"/>
        <v/>
      </c>
      <c r="Q2187" s="164"/>
      <c r="R2187" s="162"/>
      <c r="S2187" s="163" t="str">
        <f t="shared" si="522"/>
        <v/>
      </c>
      <c r="T2187" s="164" t="str">
        <f t="shared" ca="1" si="523"/>
        <v/>
      </c>
      <c r="U2187" s="163" t="str">
        <f t="shared" si="524"/>
        <v/>
      </c>
      <c r="V2187" s="163" t="str">
        <f ca="1">IF(AND(C2187&lt;&gt;"",C2187&lt;&gt;OFFSET(C2187,1,0)),SUMIFS(B.2[Giá có thuế],B.2[Số ĐK],C2187),"")</f>
        <v/>
      </c>
      <c r="W2187" s="159"/>
      <c r="X2187" s="161" t="str">
        <f>IF(W2187="","",'Thông Tin Chung'!$L$3)</f>
        <v/>
      </c>
      <c r="Y2187" s="163" t="str">
        <f t="shared" ca="1" si="525"/>
        <v/>
      </c>
      <c r="Z2187" s="165"/>
      <c r="AA2187" s="155" t="str">
        <f ca="1">IF(C2187="","",IF(OR(D2187&lt;NgayBatDau,D2187&gt;NgayKetThuc),"Ngày tháng phải nằm trong kỳ báo cáo",IF(AND(G2187&lt;&gt;"",COUNTIF(D.2[Tên khách hàng],G2187)=0),"Tên KH chưa khai báo trong DSKH",IF(AND(H2187&lt;&gt;"",COUNTIF(D.1[Tên sản phẩm],H2187)=0),"SP này chưa khai báo trong DSSP",""))))</f>
        <v/>
      </c>
      <c r="AB2187" s="23" t="str">
        <f t="shared" ca="1" si="511"/>
        <v/>
      </c>
      <c r="AC2187" s="23" t="str">
        <f t="shared" ca="1" si="512"/>
        <v/>
      </c>
      <c r="AD2187" s="23" t="str">
        <f t="shared" ca="1" si="513"/>
        <v/>
      </c>
      <c r="AE2187" s="68" t="str">
        <f t="shared" ca="1" si="514"/>
        <v/>
      </c>
      <c r="AF2187" s="69" t="str">
        <f>IF(OR(H2187="",S2187=""),"",S2187-(SUM(L2187,M2187)*INDEX(D.1[Đơn giá],MATCH(H2187,D.1[Tên sản phẩm],0))))</f>
        <v/>
      </c>
      <c r="AG2187" s="90" t="str">
        <f t="shared" ca="1" si="515"/>
        <v/>
      </c>
      <c r="AH2187" s="90"/>
    </row>
    <row r="2188" spans="2:34" ht="27.75" customHeight="1" x14ac:dyDescent="0.2">
      <c r="B2188" s="154">
        <f t="shared" si="516"/>
        <v>2185</v>
      </c>
      <c r="C2188" s="155" t="str">
        <f t="shared" ca="1" si="517"/>
        <v/>
      </c>
      <c r="D2188" s="156" t="str">
        <f t="shared" ca="1" si="518"/>
        <v/>
      </c>
      <c r="E2188" s="157" t="str">
        <f t="shared" ca="1" si="519"/>
        <v/>
      </c>
      <c r="F2188" s="157"/>
      <c r="G2188" s="158" t="str">
        <f t="shared" ca="1" si="520"/>
        <v/>
      </c>
      <c r="H2188" s="159"/>
      <c r="I2188" s="160" t="str">
        <f>IF(H2188="","",INDEX(D.1[Quy cách],MATCH(H2188,D.1[Tên sản phẩm],0)))</f>
        <v/>
      </c>
      <c r="J2188" s="35" t="str">
        <f>IF(H2188="","",INDEX(D.1[ĐVT],MATCH(H2188,D.1[Tên sản phẩm],0)))</f>
        <v/>
      </c>
      <c r="K2188" s="163" t="str">
        <f>IF(H2188="","",INDEX(D.1[Đơn giá bán
(Tham khảo)],MATCH(H2188,D.1[Tên sản phẩm],0)))</f>
        <v/>
      </c>
      <c r="L2188" s="162"/>
      <c r="M2188" s="159"/>
      <c r="N2188" s="159"/>
      <c r="O2188" s="159"/>
      <c r="P2188" s="163" t="str">
        <f t="shared" si="521"/>
        <v/>
      </c>
      <c r="Q2188" s="164"/>
      <c r="R2188" s="162"/>
      <c r="S2188" s="163" t="str">
        <f t="shared" si="522"/>
        <v/>
      </c>
      <c r="T2188" s="164" t="str">
        <f t="shared" ca="1" si="523"/>
        <v/>
      </c>
      <c r="U2188" s="163" t="str">
        <f t="shared" si="524"/>
        <v/>
      </c>
      <c r="V2188" s="163" t="str">
        <f ca="1">IF(AND(C2188&lt;&gt;"",C2188&lt;&gt;OFFSET(C2188,1,0)),SUMIFS(B.2[Giá có thuế],B.2[Số ĐK],C2188),"")</f>
        <v/>
      </c>
      <c r="W2188" s="159"/>
      <c r="X2188" s="161" t="str">
        <f>IF(W2188="","",'Thông Tin Chung'!$L$3)</f>
        <v/>
      </c>
      <c r="Y2188" s="163" t="str">
        <f t="shared" ca="1" si="525"/>
        <v/>
      </c>
      <c r="Z2188" s="165"/>
      <c r="AA2188" s="155" t="str">
        <f ca="1">IF(C2188="","",IF(OR(D2188&lt;NgayBatDau,D2188&gt;NgayKetThuc),"Ngày tháng phải nằm trong kỳ báo cáo",IF(AND(G2188&lt;&gt;"",COUNTIF(D.2[Tên khách hàng],G2188)=0),"Tên KH chưa khai báo trong DSKH",IF(AND(H2188&lt;&gt;"",COUNTIF(D.1[Tên sản phẩm],H2188)=0),"SP này chưa khai báo trong DSSP",""))))</f>
        <v/>
      </c>
      <c r="AB2188" s="23" t="str">
        <f t="shared" ca="1" si="511"/>
        <v/>
      </c>
      <c r="AC2188" s="23" t="str">
        <f t="shared" ca="1" si="512"/>
        <v/>
      </c>
      <c r="AD2188" s="23" t="str">
        <f t="shared" ca="1" si="513"/>
        <v/>
      </c>
      <c r="AE2188" s="68" t="str">
        <f t="shared" ca="1" si="514"/>
        <v/>
      </c>
      <c r="AF2188" s="69" t="str">
        <f>IF(OR(H2188="",S2188=""),"",S2188-(SUM(L2188,M2188)*INDEX(D.1[Đơn giá],MATCH(H2188,D.1[Tên sản phẩm],0))))</f>
        <v/>
      </c>
      <c r="AG2188" s="90" t="str">
        <f t="shared" ca="1" si="515"/>
        <v/>
      </c>
      <c r="AH2188" s="90"/>
    </row>
    <row r="2189" spans="2:34" ht="27.75" customHeight="1" x14ac:dyDescent="0.2">
      <c r="B2189" s="154">
        <f t="shared" si="516"/>
        <v>2186</v>
      </c>
      <c r="C2189" s="155" t="str">
        <f t="shared" ca="1" si="517"/>
        <v/>
      </c>
      <c r="D2189" s="156" t="str">
        <f t="shared" ca="1" si="518"/>
        <v/>
      </c>
      <c r="E2189" s="157" t="str">
        <f t="shared" ca="1" si="519"/>
        <v/>
      </c>
      <c r="F2189" s="157"/>
      <c r="G2189" s="158" t="str">
        <f t="shared" ca="1" si="520"/>
        <v/>
      </c>
      <c r="H2189" s="159"/>
      <c r="I2189" s="160" t="str">
        <f>IF(H2189="","",INDEX(D.1[Quy cách],MATCH(H2189,D.1[Tên sản phẩm],0)))</f>
        <v/>
      </c>
      <c r="J2189" s="35" t="str">
        <f>IF(H2189="","",INDEX(D.1[ĐVT],MATCH(H2189,D.1[Tên sản phẩm],0)))</f>
        <v/>
      </c>
      <c r="K2189" s="163" t="str">
        <f>IF(H2189="","",INDEX(D.1[Đơn giá bán
(Tham khảo)],MATCH(H2189,D.1[Tên sản phẩm],0)))</f>
        <v/>
      </c>
      <c r="L2189" s="162"/>
      <c r="M2189" s="159"/>
      <c r="N2189" s="159"/>
      <c r="O2189" s="159"/>
      <c r="P2189" s="163" t="str">
        <f t="shared" si="521"/>
        <v/>
      </c>
      <c r="Q2189" s="164"/>
      <c r="R2189" s="162"/>
      <c r="S2189" s="163" t="str">
        <f t="shared" si="522"/>
        <v/>
      </c>
      <c r="T2189" s="164" t="str">
        <f t="shared" ca="1" si="523"/>
        <v/>
      </c>
      <c r="U2189" s="163" t="str">
        <f t="shared" si="524"/>
        <v/>
      </c>
      <c r="V2189" s="163" t="str">
        <f ca="1">IF(AND(C2189&lt;&gt;"",C2189&lt;&gt;OFFSET(C2189,1,0)),SUMIFS(B.2[Giá có thuế],B.2[Số ĐK],C2189),"")</f>
        <v/>
      </c>
      <c r="W2189" s="159"/>
      <c r="X2189" s="161" t="str">
        <f>IF(W2189="","",'Thông Tin Chung'!$L$3)</f>
        <v/>
      </c>
      <c r="Y2189" s="163" t="str">
        <f t="shared" ca="1" si="525"/>
        <v/>
      </c>
      <c r="Z2189" s="165"/>
      <c r="AA2189" s="155" t="str">
        <f ca="1">IF(C2189="","",IF(OR(D2189&lt;NgayBatDau,D2189&gt;NgayKetThuc),"Ngày tháng phải nằm trong kỳ báo cáo",IF(AND(G2189&lt;&gt;"",COUNTIF(D.2[Tên khách hàng],G2189)=0),"Tên KH chưa khai báo trong DSKH",IF(AND(H2189&lt;&gt;"",COUNTIF(D.1[Tên sản phẩm],H2189)=0),"SP này chưa khai báo trong DSSP",""))))</f>
        <v/>
      </c>
      <c r="AB2189" s="23" t="str">
        <f t="shared" ca="1" si="511"/>
        <v/>
      </c>
      <c r="AC2189" s="23" t="str">
        <f t="shared" ca="1" si="512"/>
        <v/>
      </c>
      <c r="AD2189" s="23" t="str">
        <f t="shared" ca="1" si="513"/>
        <v/>
      </c>
      <c r="AE2189" s="68" t="str">
        <f t="shared" ca="1" si="514"/>
        <v/>
      </c>
      <c r="AF2189" s="69" t="str">
        <f>IF(OR(H2189="",S2189=""),"",S2189-(SUM(L2189,M2189)*INDEX(D.1[Đơn giá],MATCH(H2189,D.1[Tên sản phẩm],0))))</f>
        <v/>
      </c>
      <c r="AG2189" s="90" t="str">
        <f t="shared" ca="1" si="515"/>
        <v/>
      </c>
      <c r="AH2189" s="90"/>
    </row>
    <row r="2190" spans="2:34" ht="27.75" customHeight="1" x14ac:dyDescent="0.2">
      <c r="B2190" s="154">
        <f t="shared" si="516"/>
        <v>2187</v>
      </c>
      <c r="C2190" s="155" t="str">
        <f t="shared" ca="1" si="517"/>
        <v/>
      </c>
      <c r="D2190" s="156" t="str">
        <f t="shared" ca="1" si="518"/>
        <v/>
      </c>
      <c r="E2190" s="157" t="str">
        <f t="shared" ca="1" si="519"/>
        <v/>
      </c>
      <c r="F2190" s="157"/>
      <c r="G2190" s="158" t="str">
        <f t="shared" ca="1" si="520"/>
        <v/>
      </c>
      <c r="H2190" s="159"/>
      <c r="I2190" s="160" t="str">
        <f>IF(H2190="","",INDEX(D.1[Quy cách],MATCH(H2190,D.1[Tên sản phẩm],0)))</f>
        <v/>
      </c>
      <c r="J2190" s="35" t="str">
        <f>IF(H2190="","",INDEX(D.1[ĐVT],MATCH(H2190,D.1[Tên sản phẩm],0)))</f>
        <v/>
      </c>
      <c r="K2190" s="163" t="str">
        <f>IF(H2190="","",INDEX(D.1[Đơn giá bán
(Tham khảo)],MATCH(H2190,D.1[Tên sản phẩm],0)))</f>
        <v/>
      </c>
      <c r="L2190" s="162"/>
      <c r="M2190" s="159"/>
      <c r="N2190" s="159"/>
      <c r="O2190" s="159"/>
      <c r="P2190" s="163" t="str">
        <f t="shared" si="521"/>
        <v/>
      </c>
      <c r="Q2190" s="164"/>
      <c r="R2190" s="162"/>
      <c r="S2190" s="163" t="str">
        <f t="shared" si="522"/>
        <v/>
      </c>
      <c r="T2190" s="164" t="str">
        <f t="shared" ca="1" si="523"/>
        <v/>
      </c>
      <c r="U2190" s="163" t="str">
        <f t="shared" si="524"/>
        <v/>
      </c>
      <c r="V2190" s="163" t="str">
        <f ca="1">IF(AND(C2190&lt;&gt;"",C2190&lt;&gt;OFFSET(C2190,1,0)),SUMIFS(B.2[Giá có thuế],B.2[Số ĐK],C2190),"")</f>
        <v/>
      </c>
      <c r="W2190" s="159"/>
      <c r="X2190" s="161" t="str">
        <f>IF(W2190="","",'Thông Tin Chung'!$L$3)</f>
        <v/>
      </c>
      <c r="Y2190" s="163" t="str">
        <f t="shared" ca="1" si="525"/>
        <v/>
      </c>
      <c r="Z2190" s="165"/>
      <c r="AA2190" s="155" t="str">
        <f ca="1">IF(C2190="","",IF(OR(D2190&lt;NgayBatDau,D2190&gt;NgayKetThuc),"Ngày tháng phải nằm trong kỳ báo cáo",IF(AND(G2190&lt;&gt;"",COUNTIF(D.2[Tên khách hàng],G2190)=0),"Tên KH chưa khai báo trong DSKH",IF(AND(H2190&lt;&gt;"",COUNTIF(D.1[Tên sản phẩm],H2190)=0),"SP này chưa khai báo trong DSSP",""))))</f>
        <v/>
      </c>
      <c r="AB2190" s="23" t="str">
        <f t="shared" ca="1" si="511"/>
        <v/>
      </c>
      <c r="AC2190" s="23" t="str">
        <f t="shared" ca="1" si="512"/>
        <v/>
      </c>
      <c r="AD2190" s="23" t="str">
        <f t="shared" ca="1" si="513"/>
        <v/>
      </c>
      <c r="AE2190" s="68" t="str">
        <f t="shared" ca="1" si="514"/>
        <v/>
      </c>
      <c r="AF2190" s="69" t="str">
        <f>IF(OR(H2190="",S2190=""),"",S2190-(SUM(L2190,M2190)*INDEX(D.1[Đơn giá],MATCH(H2190,D.1[Tên sản phẩm],0))))</f>
        <v/>
      </c>
      <c r="AG2190" s="90" t="str">
        <f t="shared" ca="1" si="515"/>
        <v/>
      </c>
      <c r="AH2190" s="90"/>
    </row>
    <row r="2191" spans="2:34" ht="27.75" customHeight="1" x14ac:dyDescent="0.2">
      <c r="B2191" s="154">
        <f t="shared" si="516"/>
        <v>2188</v>
      </c>
      <c r="C2191" s="155" t="str">
        <f t="shared" ca="1" si="517"/>
        <v/>
      </c>
      <c r="D2191" s="156" t="str">
        <f t="shared" ca="1" si="518"/>
        <v/>
      </c>
      <c r="E2191" s="157" t="str">
        <f t="shared" ca="1" si="519"/>
        <v/>
      </c>
      <c r="F2191" s="157"/>
      <c r="G2191" s="158" t="str">
        <f t="shared" ca="1" si="520"/>
        <v/>
      </c>
      <c r="H2191" s="159"/>
      <c r="I2191" s="160" t="str">
        <f>IF(H2191="","",INDEX(D.1[Quy cách],MATCH(H2191,D.1[Tên sản phẩm],0)))</f>
        <v/>
      </c>
      <c r="J2191" s="35" t="str">
        <f>IF(H2191="","",INDEX(D.1[ĐVT],MATCH(H2191,D.1[Tên sản phẩm],0)))</f>
        <v/>
      </c>
      <c r="K2191" s="163" t="str">
        <f>IF(H2191="","",INDEX(D.1[Đơn giá bán
(Tham khảo)],MATCH(H2191,D.1[Tên sản phẩm],0)))</f>
        <v/>
      </c>
      <c r="L2191" s="162"/>
      <c r="M2191" s="159"/>
      <c r="N2191" s="159"/>
      <c r="O2191" s="159"/>
      <c r="P2191" s="163" t="str">
        <f t="shared" si="521"/>
        <v/>
      </c>
      <c r="Q2191" s="164"/>
      <c r="R2191" s="162"/>
      <c r="S2191" s="163" t="str">
        <f t="shared" si="522"/>
        <v/>
      </c>
      <c r="T2191" s="164" t="str">
        <f t="shared" ca="1" si="523"/>
        <v/>
      </c>
      <c r="U2191" s="163" t="str">
        <f t="shared" si="524"/>
        <v/>
      </c>
      <c r="V2191" s="163" t="str">
        <f ca="1">IF(AND(C2191&lt;&gt;"",C2191&lt;&gt;OFFSET(C2191,1,0)),SUMIFS(B.2[Giá có thuế],B.2[Số ĐK],C2191),"")</f>
        <v/>
      </c>
      <c r="W2191" s="159"/>
      <c r="X2191" s="161" t="str">
        <f>IF(W2191="","",'Thông Tin Chung'!$L$3)</f>
        <v/>
      </c>
      <c r="Y2191" s="163" t="str">
        <f t="shared" ca="1" si="525"/>
        <v/>
      </c>
      <c r="Z2191" s="165"/>
      <c r="AA2191" s="155" t="str">
        <f ca="1">IF(C2191="","",IF(OR(D2191&lt;NgayBatDau,D2191&gt;NgayKetThuc),"Ngày tháng phải nằm trong kỳ báo cáo",IF(AND(G2191&lt;&gt;"",COUNTIF(D.2[Tên khách hàng],G2191)=0),"Tên KH chưa khai báo trong DSKH",IF(AND(H2191&lt;&gt;"",COUNTIF(D.1[Tên sản phẩm],H2191)=0),"SP này chưa khai báo trong DSSP",""))))</f>
        <v/>
      </c>
      <c r="AB2191" s="23" t="str">
        <f t="shared" ca="1" si="511"/>
        <v/>
      </c>
      <c r="AC2191" s="23" t="str">
        <f t="shared" ca="1" si="512"/>
        <v/>
      </c>
      <c r="AD2191" s="23" t="str">
        <f t="shared" ca="1" si="513"/>
        <v/>
      </c>
      <c r="AE2191" s="68" t="str">
        <f t="shared" ca="1" si="514"/>
        <v/>
      </c>
      <c r="AF2191" s="69" t="str">
        <f>IF(OR(H2191="",S2191=""),"",S2191-(SUM(L2191,M2191)*INDEX(D.1[Đơn giá],MATCH(H2191,D.1[Tên sản phẩm],0))))</f>
        <v/>
      </c>
      <c r="AG2191" s="90" t="str">
        <f t="shared" ca="1" si="515"/>
        <v/>
      </c>
      <c r="AH2191" s="90"/>
    </row>
    <row r="2192" spans="2:34" ht="27.75" customHeight="1" x14ac:dyDescent="0.2">
      <c r="B2192" s="154">
        <f t="shared" si="516"/>
        <v>2189</v>
      </c>
      <c r="C2192" s="155" t="str">
        <f t="shared" ca="1" si="517"/>
        <v/>
      </c>
      <c r="D2192" s="156" t="str">
        <f t="shared" ca="1" si="518"/>
        <v/>
      </c>
      <c r="E2192" s="157" t="str">
        <f t="shared" ca="1" si="519"/>
        <v/>
      </c>
      <c r="F2192" s="157"/>
      <c r="G2192" s="158" t="str">
        <f t="shared" ca="1" si="520"/>
        <v/>
      </c>
      <c r="H2192" s="159"/>
      <c r="I2192" s="160" t="str">
        <f>IF(H2192="","",INDEX(D.1[Quy cách],MATCH(H2192,D.1[Tên sản phẩm],0)))</f>
        <v/>
      </c>
      <c r="J2192" s="35" t="str">
        <f>IF(H2192="","",INDEX(D.1[ĐVT],MATCH(H2192,D.1[Tên sản phẩm],0)))</f>
        <v/>
      </c>
      <c r="K2192" s="163" t="str">
        <f>IF(H2192="","",INDEX(D.1[Đơn giá bán
(Tham khảo)],MATCH(H2192,D.1[Tên sản phẩm],0)))</f>
        <v/>
      </c>
      <c r="L2192" s="162"/>
      <c r="M2192" s="159"/>
      <c r="N2192" s="159"/>
      <c r="O2192" s="159"/>
      <c r="P2192" s="163" t="str">
        <f t="shared" si="521"/>
        <v/>
      </c>
      <c r="Q2192" s="164"/>
      <c r="R2192" s="162"/>
      <c r="S2192" s="163" t="str">
        <f t="shared" si="522"/>
        <v/>
      </c>
      <c r="T2192" s="164" t="str">
        <f t="shared" ca="1" si="523"/>
        <v/>
      </c>
      <c r="U2192" s="163" t="str">
        <f t="shared" si="524"/>
        <v/>
      </c>
      <c r="V2192" s="163" t="str">
        <f ca="1">IF(AND(C2192&lt;&gt;"",C2192&lt;&gt;OFFSET(C2192,1,0)),SUMIFS(B.2[Giá có thuế],B.2[Số ĐK],C2192),"")</f>
        <v/>
      </c>
      <c r="W2192" s="159"/>
      <c r="X2192" s="161" t="str">
        <f>IF(W2192="","",'Thông Tin Chung'!$L$3)</f>
        <v/>
      </c>
      <c r="Y2192" s="163" t="str">
        <f t="shared" ca="1" si="525"/>
        <v/>
      </c>
      <c r="Z2192" s="165"/>
      <c r="AA2192" s="155" t="str">
        <f ca="1">IF(C2192="","",IF(OR(D2192&lt;NgayBatDau,D2192&gt;NgayKetThuc),"Ngày tháng phải nằm trong kỳ báo cáo",IF(AND(G2192&lt;&gt;"",COUNTIF(D.2[Tên khách hàng],G2192)=0),"Tên KH chưa khai báo trong DSKH",IF(AND(H2192&lt;&gt;"",COUNTIF(D.1[Tên sản phẩm],H2192)=0),"SP này chưa khai báo trong DSSP",""))))</f>
        <v/>
      </c>
      <c r="AB2192" s="23" t="str">
        <f t="shared" ca="1" si="511"/>
        <v/>
      </c>
      <c r="AC2192" s="23" t="str">
        <f t="shared" ca="1" si="512"/>
        <v/>
      </c>
      <c r="AD2192" s="23" t="str">
        <f t="shared" ca="1" si="513"/>
        <v/>
      </c>
      <c r="AE2192" s="68" t="str">
        <f t="shared" ca="1" si="514"/>
        <v/>
      </c>
      <c r="AF2192" s="69" t="str">
        <f>IF(OR(H2192="",S2192=""),"",S2192-(SUM(L2192,M2192)*INDEX(D.1[Đơn giá],MATCH(H2192,D.1[Tên sản phẩm],0))))</f>
        <v/>
      </c>
      <c r="AG2192" s="90" t="str">
        <f t="shared" ca="1" si="515"/>
        <v/>
      </c>
      <c r="AH2192" s="90"/>
    </row>
    <row r="2193" spans="2:34" ht="27.75" customHeight="1" x14ac:dyDescent="0.2">
      <c r="B2193" s="154">
        <f t="shared" si="516"/>
        <v>2190</v>
      </c>
      <c r="C2193" s="155" t="str">
        <f t="shared" ca="1" si="517"/>
        <v/>
      </c>
      <c r="D2193" s="156" t="str">
        <f t="shared" ca="1" si="518"/>
        <v/>
      </c>
      <c r="E2193" s="157" t="str">
        <f t="shared" ca="1" si="519"/>
        <v/>
      </c>
      <c r="F2193" s="157"/>
      <c r="G2193" s="158" t="str">
        <f t="shared" ca="1" si="520"/>
        <v/>
      </c>
      <c r="H2193" s="159"/>
      <c r="I2193" s="160" t="str">
        <f>IF(H2193="","",INDEX(D.1[Quy cách],MATCH(H2193,D.1[Tên sản phẩm],0)))</f>
        <v/>
      </c>
      <c r="J2193" s="35" t="str">
        <f>IF(H2193="","",INDEX(D.1[ĐVT],MATCH(H2193,D.1[Tên sản phẩm],0)))</f>
        <v/>
      </c>
      <c r="K2193" s="163" t="str">
        <f>IF(H2193="","",INDEX(D.1[Đơn giá bán
(Tham khảo)],MATCH(H2193,D.1[Tên sản phẩm],0)))</f>
        <v/>
      </c>
      <c r="L2193" s="162"/>
      <c r="M2193" s="159"/>
      <c r="N2193" s="159"/>
      <c r="O2193" s="159"/>
      <c r="P2193" s="163" t="str">
        <f t="shared" si="521"/>
        <v/>
      </c>
      <c r="Q2193" s="164"/>
      <c r="R2193" s="162"/>
      <c r="S2193" s="163" t="str">
        <f t="shared" si="522"/>
        <v/>
      </c>
      <c r="T2193" s="164" t="str">
        <f t="shared" ca="1" si="523"/>
        <v/>
      </c>
      <c r="U2193" s="163" t="str">
        <f t="shared" si="524"/>
        <v/>
      </c>
      <c r="V2193" s="163" t="str">
        <f ca="1">IF(AND(C2193&lt;&gt;"",C2193&lt;&gt;OFFSET(C2193,1,0)),SUMIFS(B.2[Giá có thuế],B.2[Số ĐK],C2193),"")</f>
        <v/>
      </c>
      <c r="W2193" s="159"/>
      <c r="X2193" s="161" t="str">
        <f>IF(W2193="","",'Thông Tin Chung'!$L$3)</f>
        <v/>
      </c>
      <c r="Y2193" s="163" t="str">
        <f t="shared" ca="1" si="525"/>
        <v/>
      </c>
      <c r="Z2193" s="165"/>
      <c r="AA2193" s="155" t="str">
        <f ca="1">IF(C2193="","",IF(OR(D2193&lt;NgayBatDau,D2193&gt;NgayKetThuc),"Ngày tháng phải nằm trong kỳ báo cáo",IF(AND(G2193&lt;&gt;"",COUNTIF(D.2[Tên khách hàng],G2193)=0),"Tên KH chưa khai báo trong DSKH",IF(AND(H2193&lt;&gt;"",COUNTIF(D.1[Tên sản phẩm],H2193)=0),"SP này chưa khai báo trong DSSP",""))))</f>
        <v/>
      </c>
      <c r="AB2193" s="23" t="str">
        <f t="shared" ca="1" si="511"/>
        <v/>
      </c>
      <c r="AC2193" s="23" t="str">
        <f t="shared" ca="1" si="512"/>
        <v/>
      </c>
      <c r="AD2193" s="23" t="str">
        <f t="shared" ca="1" si="513"/>
        <v/>
      </c>
      <c r="AE2193" s="68" t="str">
        <f t="shared" ca="1" si="514"/>
        <v/>
      </c>
      <c r="AF2193" s="69" t="str">
        <f>IF(OR(H2193="",S2193=""),"",S2193-(SUM(L2193,M2193)*INDEX(D.1[Đơn giá],MATCH(H2193,D.1[Tên sản phẩm],0))))</f>
        <v/>
      </c>
      <c r="AG2193" s="90" t="str">
        <f t="shared" ca="1" si="515"/>
        <v/>
      </c>
      <c r="AH2193" s="90"/>
    </row>
    <row r="2194" spans="2:34" ht="27.75" customHeight="1" x14ac:dyDescent="0.2">
      <c r="B2194" s="154">
        <f t="shared" si="516"/>
        <v>2191</v>
      </c>
      <c r="C2194" s="155" t="str">
        <f t="shared" ca="1" si="517"/>
        <v/>
      </c>
      <c r="D2194" s="156" t="str">
        <f t="shared" ca="1" si="518"/>
        <v/>
      </c>
      <c r="E2194" s="157" t="str">
        <f t="shared" ca="1" si="519"/>
        <v/>
      </c>
      <c r="F2194" s="157"/>
      <c r="G2194" s="158" t="str">
        <f t="shared" ca="1" si="520"/>
        <v/>
      </c>
      <c r="H2194" s="159"/>
      <c r="I2194" s="160" t="str">
        <f>IF(H2194="","",INDEX(D.1[Quy cách],MATCH(H2194,D.1[Tên sản phẩm],0)))</f>
        <v/>
      </c>
      <c r="J2194" s="35" t="str">
        <f>IF(H2194="","",INDEX(D.1[ĐVT],MATCH(H2194,D.1[Tên sản phẩm],0)))</f>
        <v/>
      </c>
      <c r="K2194" s="163" t="str">
        <f>IF(H2194="","",INDEX(D.1[Đơn giá bán
(Tham khảo)],MATCH(H2194,D.1[Tên sản phẩm],0)))</f>
        <v/>
      </c>
      <c r="L2194" s="162"/>
      <c r="M2194" s="159"/>
      <c r="N2194" s="159"/>
      <c r="O2194" s="159"/>
      <c r="P2194" s="163" t="str">
        <f t="shared" si="521"/>
        <v/>
      </c>
      <c r="Q2194" s="164"/>
      <c r="R2194" s="162"/>
      <c r="S2194" s="163" t="str">
        <f t="shared" si="522"/>
        <v/>
      </c>
      <c r="T2194" s="164" t="str">
        <f t="shared" ca="1" si="523"/>
        <v/>
      </c>
      <c r="U2194" s="163" t="str">
        <f t="shared" si="524"/>
        <v/>
      </c>
      <c r="V2194" s="163" t="str">
        <f ca="1">IF(AND(C2194&lt;&gt;"",C2194&lt;&gt;OFFSET(C2194,1,0)),SUMIFS(B.2[Giá có thuế],B.2[Số ĐK],C2194),"")</f>
        <v/>
      </c>
      <c r="W2194" s="159"/>
      <c r="X2194" s="161" t="str">
        <f>IF(W2194="","",'Thông Tin Chung'!$L$3)</f>
        <v/>
      </c>
      <c r="Y2194" s="163" t="str">
        <f t="shared" ca="1" si="525"/>
        <v/>
      </c>
      <c r="Z2194" s="165"/>
      <c r="AA2194" s="155" t="str">
        <f ca="1">IF(C2194="","",IF(OR(D2194&lt;NgayBatDau,D2194&gt;NgayKetThuc),"Ngày tháng phải nằm trong kỳ báo cáo",IF(AND(G2194&lt;&gt;"",COUNTIF(D.2[Tên khách hàng],G2194)=0),"Tên KH chưa khai báo trong DSKH",IF(AND(H2194&lt;&gt;"",COUNTIF(D.1[Tên sản phẩm],H2194)=0),"SP này chưa khai báo trong DSSP",""))))</f>
        <v/>
      </c>
      <c r="AB2194" s="23" t="str">
        <f t="shared" ca="1" si="511"/>
        <v/>
      </c>
      <c r="AC2194" s="23" t="str">
        <f t="shared" ca="1" si="512"/>
        <v/>
      </c>
      <c r="AD2194" s="23" t="str">
        <f t="shared" ca="1" si="513"/>
        <v/>
      </c>
      <c r="AE2194" s="68" t="str">
        <f t="shared" ca="1" si="514"/>
        <v/>
      </c>
      <c r="AF2194" s="69" t="str">
        <f>IF(OR(H2194="",S2194=""),"",S2194-(SUM(L2194,M2194)*INDEX(D.1[Đơn giá],MATCH(H2194,D.1[Tên sản phẩm],0))))</f>
        <v/>
      </c>
      <c r="AG2194" s="90" t="str">
        <f t="shared" ca="1" si="515"/>
        <v/>
      </c>
      <c r="AH2194" s="90"/>
    </row>
    <row r="2195" spans="2:34" ht="27.75" customHeight="1" x14ac:dyDescent="0.2">
      <c r="B2195" s="154">
        <f t="shared" si="516"/>
        <v>2192</v>
      </c>
      <c r="C2195" s="155" t="str">
        <f t="shared" ca="1" si="517"/>
        <v/>
      </c>
      <c r="D2195" s="156" t="str">
        <f t="shared" ca="1" si="518"/>
        <v/>
      </c>
      <c r="E2195" s="157" t="str">
        <f t="shared" ca="1" si="519"/>
        <v/>
      </c>
      <c r="F2195" s="157"/>
      <c r="G2195" s="158" t="str">
        <f t="shared" ca="1" si="520"/>
        <v/>
      </c>
      <c r="H2195" s="159"/>
      <c r="I2195" s="160" t="str">
        <f>IF(H2195="","",INDEX(D.1[Quy cách],MATCH(H2195,D.1[Tên sản phẩm],0)))</f>
        <v/>
      </c>
      <c r="J2195" s="35" t="str">
        <f>IF(H2195="","",INDEX(D.1[ĐVT],MATCH(H2195,D.1[Tên sản phẩm],0)))</f>
        <v/>
      </c>
      <c r="K2195" s="163" t="str">
        <f>IF(H2195="","",INDEX(D.1[Đơn giá bán
(Tham khảo)],MATCH(H2195,D.1[Tên sản phẩm],0)))</f>
        <v/>
      </c>
      <c r="L2195" s="162"/>
      <c r="M2195" s="159"/>
      <c r="N2195" s="159"/>
      <c r="O2195" s="159"/>
      <c r="P2195" s="163" t="str">
        <f t="shared" si="521"/>
        <v/>
      </c>
      <c r="Q2195" s="164"/>
      <c r="R2195" s="162"/>
      <c r="S2195" s="163" t="str">
        <f t="shared" si="522"/>
        <v/>
      </c>
      <c r="T2195" s="164" t="str">
        <f t="shared" ca="1" si="523"/>
        <v/>
      </c>
      <c r="U2195" s="163" t="str">
        <f t="shared" si="524"/>
        <v/>
      </c>
      <c r="V2195" s="163" t="str">
        <f ca="1">IF(AND(C2195&lt;&gt;"",C2195&lt;&gt;OFFSET(C2195,1,0)),SUMIFS(B.2[Giá có thuế],B.2[Số ĐK],C2195),"")</f>
        <v/>
      </c>
      <c r="W2195" s="159"/>
      <c r="X2195" s="161" t="str">
        <f>IF(W2195="","",'Thông Tin Chung'!$L$3)</f>
        <v/>
      </c>
      <c r="Y2195" s="163" t="str">
        <f t="shared" ca="1" si="525"/>
        <v/>
      </c>
      <c r="Z2195" s="165"/>
      <c r="AA2195" s="155" t="str">
        <f ca="1">IF(C2195="","",IF(OR(D2195&lt;NgayBatDau,D2195&gt;NgayKetThuc),"Ngày tháng phải nằm trong kỳ báo cáo",IF(AND(G2195&lt;&gt;"",COUNTIF(D.2[Tên khách hàng],G2195)=0),"Tên KH chưa khai báo trong DSKH",IF(AND(H2195&lt;&gt;"",COUNTIF(D.1[Tên sản phẩm],H2195)=0),"SP này chưa khai báo trong DSSP",""))))</f>
        <v/>
      </c>
      <c r="AB2195" s="23" t="str">
        <f t="shared" ca="1" si="511"/>
        <v/>
      </c>
      <c r="AC2195" s="23" t="str">
        <f t="shared" ca="1" si="512"/>
        <v/>
      </c>
      <c r="AD2195" s="23" t="str">
        <f t="shared" ca="1" si="513"/>
        <v/>
      </c>
      <c r="AE2195" s="68" t="str">
        <f t="shared" ca="1" si="514"/>
        <v/>
      </c>
      <c r="AF2195" s="69" t="str">
        <f>IF(OR(H2195="",S2195=""),"",S2195-(SUM(L2195,M2195)*INDEX(D.1[Đơn giá],MATCH(H2195,D.1[Tên sản phẩm],0))))</f>
        <v/>
      </c>
      <c r="AG2195" s="90" t="str">
        <f t="shared" ca="1" si="515"/>
        <v/>
      </c>
      <c r="AH2195" s="90"/>
    </row>
    <row r="2196" spans="2:34" ht="27.75" customHeight="1" x14ac:dyDescent="0.2">
      <c r="B2196" s="154">
        <f t="shared" si="516"/>
        <v>2193</v>
      </c>
      <c r="C2196" s="155" t="str">
        <f t="shared" ca="1" si="517"/>
        <v/>
      </c>
      <c r="D2196" s="156" t="str">
        <f t="shared" ca="1" si="518"/>
        <v/>
      </c>
      <c r="E2196" s="157" t="str">
        <f t="shared" ca="1" si="519"/>
        <v/>
      </c>
      <c r="F2196" s="157"/>
      <c r="G2196" s="158" t="str">
        <f t="shared" ca="1" si="520"/>
        <v/>
      </c>
      <c r="H2196" s="159"/>
      <c r="I2196" s="160" t="str">
        <f>IF(H2196="","",INDEX(D.1[Quy cách],MATCH(H2196,D.1[Tên sản phẩm],0)))</f>
        <v/>
      </c>
      <c r="J2196" s="35" t="str">
        <f>IF(H2196="","",INDEX(D.1[ĐVT],MATCH(H2196,D.1[Tên sản phẩm],0)))</f>
        <v/>
      </c>
      <c r="K2196" s="163" t="str">
        <f>IF(H2196="","",INDEX(D.1[Đơn giá bán
(Tham khảo)],MATCH(H2196,D.1[Tên sản phẩm],0)))</f>
        <v/>
      </c>
      <c r="L2196" s="162"/>
      <c r="M2196" s="159"/>
      <c r="N2196" s="159"/>
      <c r="O2196" s="159"/>
      <c r="P2196" s="163" t="str">
        <f t="shared" si="521"/>
        <v/>
      </c>
      <c r="Q2196" s="164"/>
      <c r="R2196" s="162"/>
      <c r="S2196" s="163" t="str">
        <f t="shared" si="522"/>
        <v/>
      </c>
      <c r="T2196" s="164" t="str">
        <f t="shared" ca="1" si="523"/>
        <v/>
      </c>
      <c r="U2196" s="163" t="str">
        <f t="shared" si="524"/>
        <v/>
      </c>
      <c r="V2196" s="163" t="str">
        <f ca="1">IF(AND(C2196&lt;&gt;"",C2196&lt;&gt;OFFSET(C2196,1,0)),SUMIFS(B.2[Giá có thuế],B.2[Số ĐK],C2196),"")</f>
        <v/>
      </c>
      <c r="W2196" s="159"/>
      <c r="X2196" s="161" t="str">
        <f>IF(W2196="","",'Thông Tin Chung'!$L$3)</f>
        <v/>
      </c>
      <c r="Y2196" s="163" t="str">
        <f t="shared" ca="1" si="525"/>
        <v/>
      </c>
      <c r="Z2196" s="165"/>
      <c r="AA2196" s="155" t="str">
        <f ca="1">IF(C2196="","",IF(OR(D2196&lt;NgayBatDau,D2196&gt;NgayKetThuc),"Ngày tháng phải nằm trong kỳ báo cáo",IF(AND(G2196&lt;&gt;"",COUNTIF(D.2[Tên khách hàng],G2196)=0),"Tên KH chưa khai báo trong DSKH",IF(AND(H2196&lt;&gt;"",COUNTIF(D.1[Tên sản phẩm],H2196)=0),"SP này chưa khai báo trong DSSP",""))))</f>
        <v/>
      </c>
      <c r="AB2196" s="23" t="str">
        <f t="shared" ca="1" si="511"/>
        <v/>
      </c>
      <c r="AC2196" s="23" t="str">
        <f t="shared" ca="1" si="512"/>
        <v/>
      </c>
      <c r="AD2196" s="23" t="str">
        <f t="shared" ca="1" si="513"/>
        <v/>
      </c>
      <c r="AE2196" s="68" t="str">
        <f t="shared" ca="1" si="514"/>
        <v/>
      </c>
      <c r="AF2196" s="69" t="str">
        <f>IF(OR(H2196="",S2196=""),"",S2196-(SUM(L2196,M2196)*INDEX(D.1[Đơn giá],MATCH(H2196,D.1[Tên sản phẩm],0))))</f>
        <v/>
      </c>
      <c r="AG2196" s="90" t="str">
        <f t="shared" ca="1" si="515"/>
        <v/>
      </c>
      <c r="AH2196" s="90"/>
    </row>
    <row r="2197" spans="2:34" ht="27.75" customHeight="1" x14ac:dyDescent="0.2">
      <c r="B2197" s="154">
        <f t="shared" si="516"/>
        <v>2194</v>
      </c>
      <c r="C2197" s="155" t="str">
        <f t="shared" ca="1" si="517"/>
        <v/>
      </c>
      <c r="D2197" s="156" t="str">
        <f t="shared" ca="1" si="518"/>
        <v/>
      </c>
      <c r="E2197" s="157" t="str">
        <f t="shared" ca="1" si="519"/>
        <v/>
      </c>
      <c r="F2197" s="157"/>
      <c r="G2197" s="158" t="str">
        <f t="shared" ca="1" si="520"/>
        <v/>
      </c>
      <c r="H2197" s="159"/>
      <c r="I2197" s="160" t="str">
        <f>IF(H2197="","",INDEX(D.1[Quy cách],MATCH(H2197,D.1[Tên sản phẩm],0)))</f>
        <v/>
      </c>
      <c r="J2197" s="35" t="str">
        <f>IF(H2197="","",INDEX(D.1[ĐVT],MATCH(H2197,D.1[Tên sản phẩm],0)))</f>
        <v/>
      </c>
      <c r="K2197" s="163" t="str">
        <f>IF(H2197="","",INDEX(D.1[Đơn giá bán
(Tham khảo)],MATCH(H2197,D.1[Tên sản phẩm],0)))</f>
        <v/>
      </c>
      <c r="L2197" s="162"/>
      <c r="M2197" s="159"/>
      <c r="N2197" s="159"/>
      <c r="O2197" s="159"/>
      <c r="P2197" s="163" t="str">
        <f t="shared" si="521"/>
        <v/>
      </c>
      <c r="Q2197" s="164"/>
      <c r="R2197" s="162"/>
      <c r="S2197" s="163" t="str">
        <f t="shared" si="522"/>
        <v/>
      </c>
      <c r="T2197" s="164" t="str">
        <f t="shared" ca="1" si="523"/>
        <v/>
      </c>
      <c r="U2197" s="163" t="str">
        <f t="shared" si="524"/>
        <v/>
      </c>
      <c r="V2197" s="163" t="str">
        <f ca="1">IF(AND(C2197&lt;&gt;"",C2197&lt;&gt;OFFSET(C2197,1,0)),SUMIFS(B.2[Giá có thuế],B.2[Số ĐK],C2197),"")</f>
        <v/>
      </c>
      <c r="W2197" s="159"/>
      <c r="X2197" s="161" t="str">
        <f>IF(W2197="","",'Thông Tin Chung'!$L$3)</f>
        <v/>
      </c>
      <c r="Y2197" s="163" t="str">
        <f t="shared" ca="1" si="525"/>
        <v/>
      </c>
      <c r="Z2197" s="165"/>
      <c r="AA2197" s="155" t="str">
        <f ca="1">IF(C2197="","",IF(OR(D2197&lt;NgayBatDau,D2197&gt;NgayKetThuc),"Ngày tháng phải nằm trong kỳ báo cáo",IF(AND(G2197&lt;&gt;"",COUNTIF(D.2[Tên khách hàng],G2197)=0),"Tên KH chưa khai báo trong DSKH",IF(AND(H2197&lt;&gt;"",COUNTIF(D.1[Tên sản phẩm],H2197)=0),"SP này chưa khai báo trong DSSP",""))))</f>
        <v/>
      </c>
      <c r="AB2197" s="23" t="str">
        <f t="shared" ca="1" si="511"/>
        <v/>
      </c>
      <c r="AC2197" s="23" t="str">
        <f t="shared" ca="1" si="512"/>
        <v/>
      </c>
      <c r="AD2197" s="23" t="str">
        <f t="shared" ca="1" si="513"/>
        <v/>
      </c>
      <c r="AE2197" s="68" t="str">
        <f t="shared" ca="1" si="514"/>
        <v/>
      </c>
      <c r="AF2197" s="69" t="str">
        <f>IF(OR(H2197="",S2197=""),"",S2197-(SUM(L2197,M2197)*INDEX(D.1[Đơn giá],MATCH(H2197,D.1[Tên sản phẩm],0))))</f>
        <v/>
      </c>
      <c r="AG2197" s="90" t="str">
        <f t="shared" ca="1" si="515"/>
        <v/>
      </c>
      <c r="AH2197" s="90"/>
    </row>
    <row r="2198" spans="2:34" ht="27.75" customHeight="1" x14ac:dyDescent="0.2">
      <c r="B2198" s="154">
        <f t="shared" si="516"/>
        <v>2195</v>
      </c>
      <c r="C2198" s="155" t="str">
        <f t="shared" ca="1" si="517"/>
        <v/>
      </c>
      <c r="D2198" s="156" t="str">
        <f t="shared" ca="1" si="518"/>
        <v/>
      </c>
      <c r="E2198" s="157" t="str">
        <f t="shared" ca="1" si="519"/>
        <v/>
      </c>
      <c r="F2198" s="157"/>
      <c r="G2198" s="158" t="str">
        <f t="shared" ca="1" si="520"/>
        <v/>
      </c>
      <c r="H2198" s="159"/>
      <c r="I2198" s="160" t="str">
        <f>IF(H2198="","",INDEX(D.1[Quy cách],MATCH(H2198,D.1[Tên sản phẩm],0)))</f>
        <v/>
      </c>
      <c r="J2198" s="35" t="str">
        <f>IF(H2198="","",INDEX(D.1[ĐVT],MATCH(H2198,D.1[Tên sản phẩm],0)))</f>
        <v/>
      </c>
      <c r="K2198" s="163" t="str">
        <f>IF(H2198="","",INDEX(D.1[Đơn giá bán
(Tham khảo)],MATCH(H2198,D.1[Tên sản phẩm],0)))</f>
        <v/>
      </c>
      <c r="L2198" s="162"/>
      <c r="M2198" s="159"/>
      <c r="N2198" s="159"/>
      <c r="O2198" s="159"/>
      <c r="P2198" s="163" t="str">
        <f t="shared" si="521"/>
        <v/>
      </c>
      <c r="Q2198" s="164"/>
      <c r="R2198" s="162"/>
      <c r="S2198" s="163" t="str">
        <f t="shared" si="522"/>
        <v/>
      </c>
      <c r="T2198" s="164" t="str">
        <f t="shared" ca="1" si="523"/>
        <v/>
      </c>
      <c r="U2198" s="163" t="str">
        <f t="shared" si="524"/>
        <v/>
      </c>
      <c r="V2198" s="163" t="str">
        <f ca="1">IF(AND(C2198&lt;&gt;"",C2198&lt;&gt;OFFSET(C2198,1,0)),SUMIFS(B.2[Giá có thuế],B.2[Số ĐK],C2198),"")</f>
        <v/>
      </c>
      <c r="W2198" s="159"/>
      <c r="X2198" s="161" t="str">
        <f>IF(W2198="","",'Thông Tin Chung'!$L$3)</f>
        <v/>
      </c>
      <c r="Y2198" s="163" t="str">
        <f t="shared" ca="1" si="525"/>
        <v/>
      </c>
      <c r="Z2198" s="165"/>
      <c r="AA2198" s="155" t="str">
        <f ca="1">IF(C2198="","",IF(OR(D2198&lt;NgayBatDau,D2198&gt;NgayKetThuc),"Ngày tháng phải nằm trong kỳ báo cáo",IF(AND(G2198&lt;&gt;"",COUNTIF(D.2[Tên khách hàng],G2198)=0),"Tên KH chưa khai báo trong DSKH",IF(AND(H2198&lt;&gt;"",COUNTIF(D.1[Tên sản phẩm],H2198)=0),"SP này chưa khai báo trong DSSP",""))))</f>
        <v/>
      </c>
      <c r="AB2198" s="23" t="str">
        <f t="shared" ca="1" si="511"/>
        <v/>
      </c>
      <c r="AC2198" s="23" t="str">
        <f t="shared" ca="1" si="512"/>
        <v/>
      </c>
      <c r="AD2198" s="23" t="str">
        <f t="shared" ca="1" si="513"/>
        <v/>
      </c>
      <c r="AE2198" s="68" t="str">
        <f t="shared" ca="1" si="514"/>
        <v/>
      </c>
      <c r="AF2198" s="69" t="str">
        <f>IF(OR(H2198="",S2198=""),"",S2198-(SUM(L2198,M2198)*INDEX(D.1[Đơn giá],MATCH(H2198,D.1[Tên sản phẩm],0))))</f>
        <v/>
      </c>
      <c r="AG2198" s="90" t="str">
        <f t="shared" ca="1" si="515"/>
        <v/>
      </c>
      <c r="AH2198" s="90"/>
    </row>
    <row r="2199" spans="2:34" ht="27.75" customHeight="1" x14ac:dyDescent="0.2">
      <c r="B2199" s="154">
        <f t="shared" si="516"/>
        <v>2196</v>
      </c>
      <c r="C2199" s="155" t="str">
        <f t="shared" ca="1" si="517"/>
        <v/>
      </c>
      <c r="D2199" s="156" t="str">
        <f t="shared" ca="1" si="518"/>
        <v/>
      </c>
      <c r="E2199" s="157" t="str">
        <f t="shared" ca="1" si="519"/>
        <v/>
      </c>
      <c r="F2199" s="157"/>
      <c r="G2199" s="158" t="str">
        <f t="shared" ca="1" si="520"/>
        <v/>
      </c>
      <c r="H2199" s="159"/>
      <c r="I2199" s="160" t="str">
        <f>IF(H2199="","",INDEX(D.1[Quy cách],MATCH(H2199,D.1[Tên sản phẩm],0)))</f>
        <v/>
      </c>
      <c r="J2199" s="35" t="str">
        <f>IF(H2199="","",INDEX(D.1[ĐVT],MATCH(H2199,D.1[Tên sản phẩm],0)))</f>
        <v/>
      </c>
      <c r="K2199" s="163" t="str">
        <f>IF(H2199="","",INDEX(D.1[Đơn giá bán
(Tham khảo)],MATCH(H2199,D.1[Tên sản phẩm],0)))</f>
        <v/>
      </c>
      <c r="L2199" s="162"/>
      <c r="M2199" s="159"/>
      <c r="N2199" s="159"/>
      <c r="O2199" s="159"/>
      <c r="P2199" s="163" t="str">
        <f t="shared" si="521"/>
        <v/>
      </c>
      <c r="Q2199" s="164"/>
      <c r="R2199" s="162"/>
      <c r="S2199" s="163" t="str">
        <f t="shared" si="522"/>
        <v/>
      </c>
      <c r="T2199" s="164" t="str">
        <f t="shared" ca="1" si="523"/>
        <v/>
      </c>
      <c r="U2199" s="163" t="str">
        <f t="shared" si="524"/>
        <v/>
      </c>
      <c r="V2199" s="163" t="str">
        <f ca="1">IF(AND(C2199&lt;&gt;"",C2199&lt;&gt;OFFSET(C2199,1,0)),SUMIFS(B.2[Giá có thuế],B.2[Số ĐK],C2199),"")</f>
        <v/>
      </c>
      <c r="W2199" s="159"/>
      <c r="X2199" s="161" t="str">
        <f>IF(W2199="","",'Thông Tin Chung'!$L$3)</f>
        <v/>
      </c>
      <c r="Y2199" s="163" t="str">
        <f t="shared" ca="1" si="525"/>
        <v/>
      </c>
      <c r="Z2199" s="165"/>
      <c r="AA2199" s="155" t="str">
        <f ca="1">IF(C2199="","",IF(OR(D2199&lt;NgayBatDau,D2199&gt;NgayKetThuc),"Ngày tháng phải nằm trong kỳ báo cáo",IF(AND(G2199&lt;&gt;"",COUNTIF(D.2[Tên khách hàng],G2199)=0),"Tên KH chưa khai báo trong DSKH",IF(AND(H2199&lt;&gt;"",COUNTIF(D.1[Tên sản phẩm],H2199)=0),"SP này chưa khai báo trong DSSP",""))))</f>
        <v/>
      </c>
      <c r="AB2199" s="23" t="str">
        <f t="shared" ca="1" si="511"/>
        <v/>
      </c>
      <c r="AC2199" s="23" t="str">
        <f t="shared" ca="1" si="512"/>
        <v/>
      </c>
      <c r="AD2199" s="23" t="str">
        <f t="shared" ca="1" si="513"/>
        <v/>
      </c>
      <c r="AE2199" s="68" t="str">
        <f t="shared" ca="1" si="514"/>
        <v/>
      </c>
      <c r="AF2199" s="69" t="str">
        <f>IF(OR(H2199="",S2199=""),"",S2199-(SUM(L2199,M2199)*INDEX(D.1[Đơn giá],MATCH(H2199,D.1[Tên sản phẩm],0))))</f>
        <v/>
      </c>
      <c r="AG2199" s="90" t="str">
        <f t="shared" ca="1" si="515"/>
        <v/>
      </c>
      <c r="AH2199" s="90"/>
    </row>
    <row r="2200" spans="2:34" ht="27.75" customHeight="1" x14ac:dyDescent="0.2">
      <c r="B2200" s="154">
        <f t="shared" si="516"/>
        <v>2197</v>
      </c>
      <c r="C2200" s="155" t="str">
        <f t="shared" ca="1" si="517"/>
        <v/>
      </c>
      <c r="D2200" s="156" t="str">
        <f t="shared" ca="1" si="518"/>
        <v/>
      </c>
      <c r="E2200" s="157" t="str">
        <f t="shared" ca="1" si="519"/>
        <v/>
      </c>
      <c r="F2200" s="157"/>
      <c r="G2200" s="158" t="str">
        <f t="shared" ca="1" si="520"/>
        <v/>
      </c>
      <c r="H2200" s="159"/>
      <c r="I2200" s="160" t="str">
        <f>IF(H2200="","",INDEX(D.1[Quy cách],MATCH(H2200,D.1[Tên sản phẩm],0)))</f>
        <v/>
      </c>
      <c r="J2200" s="35" t="str">
        <f>IF(H2200="","",INDEX(D.1[ĐVT],MATCH(H2200,D.1[Tên sản phẩm],0)))</f>
        <v/>
      </c>
      <c r="K2200" s="163" t="str">
        <f>IF(H2200="","",INDEX(D.1[Đơn giá bán
(Tham khảo)],MATCH(H2200,D.1[Tên sản phẩm],0)))</f>
        <v/>
      </c>
      <c r="L2200" s="162"/>
      <c r="M2200" s="159"/>
      <c r="N2200" s="159"/>
      <c r="O2200" s="159"/>
      <c r="P2200" s="163" t="str">
        <f t="shared" si="521"/>
        <v/>
      </c>
      <c r="Q2200" s="164"/>
      <c r="R2200" s="162"/>
      <c r="S2200" s="163" t="str">
        <f t="shared" si="522"/>
        <v/>
      </c>
      <c r="T2200" s="164" t="str">
        <f t="shared" ca="1" si="523"/>
        <v/>
      </c>
      <c r="U2200" s="163" t="str">
        <f t="shared" si="524"/>
        <v/>
      </c>
      <c r="V2200" s="163" t="str">
        <f ca="1">IF(AND(C2200&lt;&gt;"",C2200&lt;&gt;OFFSET(C2200,1,0)),SUMIFS(B.2[Giá có thuế],B.2[Số ĐK],C2200),"")</f>
        <v/>
      </c>
      <c r="W2200" s="159"/>
      <c r="X2200" s="161" t="str">
        <f>IF(W2200="","",'Thông Tin Chung'!$L$3)</f>
        <v/>
      </c>
      <c r="Y2200" s="163" t="str">
        <f t="shared" ca="1" si="525"/>
        <v/>
      </c>
      <c r="Z2200" s="165"/>
      <c r="AA2200" s="155" t="str">
        <f ca="1">IF(C2200="","",IF(OR(D2200&lt;NgayBatDau,D2200&gt;NgayKetThuc),"Ngày tháng phải nằm trong kỳ báo cáo",IF(AND(G2200&lt;&gt;"",COUNTIF(D.2[Tên khách hàng],G2200)=0),"Tên KH chưa khai báo trong DSKH",IF(AND(H2200&lt;&gt;"",COUNTIF(D.1[Tên sản phẩm],H2200)=0),"SP này chưa khai báo trong DSSP",""))))</f>
        <v/>
      </c>
      <c r="AB2200" s="23" t="str">
        <f t="shared" ca="1" si="511"/>
        <v/>
      </c>
      <c r="AC2200" s="23" t="str">
        <f t="shared" ca="1" si="512"/>
        <v/>
      </c>
      <c r="AD2200" s="23" t="str">
        <f t="shared" ca="1" si="513"/>
        <v/>
      </c>
      <c r="AE2200" s="68" t="str">
        <f t="shared" ca="1" si="514"/>
        <v/>
      </c>
      <c r="AF2200" s="69" t="str">
        <f>IF(OR(H2200="",S2200=""),"",S2200-(SUM(L2200,M2200)*INDEX(D.1[Đơn giá],MATCH(H2200,D.1[Tên sản phẩm],0))))</f>
        <v/>
      </c>
      <c r="AG2200" s="90" t="str">
        <f t="shared" ca="1" si="515"/>
        <v/>
      </c>
      <c r="AH2200" s="90"/>
    </row>
    <row r="2201" spans="2:34" ht="27.75" customHeight="1" x14ac:dyDescent="0.2">
      <c r="B2201" s="154">
        <f t="shared" si="516"/>
        <v>2198</v>
      </c>
      <c r="C2201" s="155" t="str">
        <f t="shared" ca="1" si="517"/>
        <v/>
      </c>
      <c r="D2201" s="156" t="str">
        <f t="shared" ca="1" si="518"/>
        <v/>
      </c>
      <c r="E2201" s="157" t="str">
        <f t="shared" ca="1" si="519"/>
        <v/>
      </c>
      <c r="F2201" s="157"/>
      <c r="G2201" s="158" t="str">
        <f t="shared" ca="1" si="520"/>
        <v/>
      </c>
      <c r="H2201" s="159"/>
      <c r="I2201" s="160" t="str">
        <f>IF(H2201="","",INDEX(D.1[Quy cách],MATCH(H2201,D.1[Tên sản phẩm],0)))</f>
        <v/>
      </c>
      <c r="J2201" s="35" t="str">
        <f>IF(H2201="","",INDEX(D.1[ĐVT],MATCH(H2201,D.1[Tên sản phẩm],0)))</f>
        <v/>
      </c>
      <c r="K2201" s="163" t="str">
        <f>IF(H2201="","",INDEX(D.1[Đơn giá bán
(Tham khảo)],MATCH(H2201,D.1[Tên sản phẩm],0)))</f>
        <v/>
      </c>
      <c r="L2201" s="162"/>
      <c r="M2201" s="159"/>
      <c r="N2201" s="159"/>
      <c r="O2201" s="159"/>
      <c r="P2201" s="163" t="str">
        <f t="shared" si="521"/>
        <v/>
      </c>
      <c r="Q2201" s="164"/>
      <c r="R2201" s="162"/>
      <c r="S2201" s="163" t="str">
        <f t="shared" si="522"/>
        <v/>
      </c>
      <c r="T2201" s="164" t="str">
        <f t="shared" ca="1" si="523"/>
        <v/>
      </c>
      <c r="U2201" s="163" t="str">
        <f t="shared" si="524"/>
        <v/>
      </c>
      <c r="V2201" s="163" t="str">
        <f ca="1">IF(AND(C2201&lt;&gt;"",C2201&lt;&gt;OFFSET(C2201,1,0)),SUMIFS(B.2[Giá có thuế],B.2[Số ĐK],C2201),"")</f>
        <v/>
      </c>
      <c r="W2201" s="159"/>
      <c r="X2201" s="161" t="str">
        <f>IF(W2201="","",'Thông Tin Chung'!$L$3)</f>
        <v/>
      </c>
      <c r="Y2201" s="163" t="str">
        <f t="shared" ca="1" si="525"/>
        <v/>
      </c>
      <c r="Z2201" s="165"/>
      <c r="AA2201" s="155" t="str">
        <f ca="1">IF(C2201="","",IF(OR(D2201&lt;NgayBatDau,D2201&gt;NgayKetThuc),"Ngày tháng phải nằm trong kỳ báo cáo",IF(AND(G2201&lt;&gt;"",COUNTIF(D.2[Tên khách hàng],G2201)=0),"Tên KH chưa khai báo trong DSKH",IF(AND(H2201&lt;&gt;"",COUNTIF(D.1[Tên sản phẩm],H2201)=0),"SP này chưa khai báo trong DSSP",""))))</f>
        <v/>
      </c>
      <c r="AB2201" s="23" t="str">
        <f t="shared" ca="1" si="511"/>
        <v/>
      </c>
      <c r="AC2201" s="23" t="str">
        <f t="shared" ca="1" si="512"/>
        <v/>
      </c>
      <c r="AD2201" s="23" t="str">
        <f t="shared" ca="1" si="513"/>
        <v/>
      </c>
      <c r="AE2201" s="68" t="str">
        <f t="shared" ca="1" si="514"/>
        <v/>
      </c>
      <c r="AF2201" s="69" t="str">
        <f>IF(OR(H2201="",S2201=""),"",S2201-(SUM(L2201,M2201)*INDEX(D.1[Đơn giá],MATCH(H2201,D.1[Tên sản phẩm],0))))</f>
        <v/>
      </c>
      <c r="AG2201" s="90" t="str">
        <f t="shared" ca="1" si="515"/>
        <v/>
      </c>
      <c r="AH2201" s="90"/>
    </row>
    <row r="2202" spans="2:34" ht="27.75" customHeight="1" x14ac:dyDescent="0.2">
      <c r="B2202" s="154">
        <f t="shared" si="516"/>
        <v>2199</v>
      </c>
      <c r="C2202" s="155" t="str">
        <f t="shared" ca="1" si="517"/>
        <v/>
      </c>
      <c r="D2202" s="156" t="str">
        <f t="shared" ca="1" si="518"/>
        <v/>
      </c>
      <c r="E2202" s="157" t="str">
        <f t="shared" ca="1" si="519"/>
        <v/>
      </c>
      <c r="F2202" s="157"/>
      <c r="G2202" s="158" t="str">
        <f t="shared" ca="1" si="520"/>
        <v/>
      </c>
      <c r="H2202" s="159"/>
      <c r="I2202" s="160" t="str">
        <f>IF(H2202="","",INDEX(D.1[Quy cách],MATCH(H2202,D.1[Tên sản phẩm],0)))</f>
        <v/>
      </c>
      <c r="J2202" s="35" t="str">
        <f>IF(H2202="","",INDEX(D.1[ĐVT],MATCH(H2202,D.1[Tên sản phẩm],0)))</f>
        <v/>
      </c>
      <c r="K2202" s="163" t="str">
        <f>IF(H2202="","",INDEX(D.1[Đơn giá bán
(Tham khảo)],MATCH(H2202,D.1[Tên sản phẩm],0)))</f>
        <v/>
      </c>
      <c r="L2202" s="162"/>
      <c r="M2202" s="159"/>
      <c r="N2202" s="159"/>
      <c r="O2202" s="159"/>
      <c r="P2202" s="163" t="str">
        <f t="shared" si="521"/>
        <v/>
      </c>
      <c r="Q2202" s="164"/>
      <c r="R2202" s="162"/>
      <c r="S2202" s="163" t="str">
        <f t="shared" si="522"/>
        <v/>
      </c>
      <c r="T2202" s="164" t="str">
        <f t="shared" ca="1" si="523"/>
        <v/>
      </c>
      <c r="U2202" s="163" t="str">
        <f t="shared" si="524"/>
        <v/>
      </c>
      <c r="V2202" s="163" t="str">
        <f ca="1">IF(AND(C2202&lt;&gt;"",C2202&lt;&gt;OFFSET(C2202,1,0)),SUMIFS(B.2[Giá có thuế],B.2[Số ĐK],C2202),"")</f>
        <v/>
      </c>
      <c r="W2202" s="159"/>
      <c r="X2202" s="161" t="str">
        <f>IF(W2202="","",'Thông Tin Chung'!$L$3)</f>
        <v/>
      </c>
      <c r="Y2202" s="163" t="str">
        <f t="shared" ca="1" si="525"/>
        <v/>
      </c>
      <c r="Z2202" s="165"/>
      <c r="AA2202" s="155" t="str">
        <f ca="1">IF(C2202="","",IF(OR(D2202&lt;NgayBatDau,D2202&gt;NgayKetThuc),"Ngày tháng phải nằm trong kỳ báo cáo",IF(AND(G2202&lt;&gt;"",COUNTIF(D.2[Tên khách hàng],G2202)=0),"Tên KH chưa khai báo trong DSKH",IF(AND(H2202&lt;&gt;"",COUNTIF(D.1[Tên sản phẩm],H2202)=0),"SP này chưa khai báo trong DSSP",""))))</f>
        <v/>
      </c>
      <c r="AB2202" s="23" t="str">
        <f t="shared" ca="1" si="511"/>
        <v/>
      </c>
      <c r="AC2202" s="23" t="str">
        <f t="shared" ca="1" si="512"/>
        <v/>
      </c>
      <c r="AD2202" s="23" t="str">
        <f t="shared" ca="1" si="513"/>
        <v/>
      </c>
      <c r="AE2202" s="68" t="str">
        <f t="shared" ca="1" si="514"/>
        <v/>
      </c>
      <c r="AF2202" s="69" t="str">
        <f>IF(OR(H2202="",S2202=""),"",S2202-(SUM(L2202,M2202)*INDEX(D.1[Đơn giá],MATCH(H2202,D.1[Tên sản phẩm],0))))</f>
        <v/>
      </c>
      <c r="AG2202" s="90" t="str">
        <f t="shared" ca="1" si="515"/>
        <v/>
      </c>
      <c r="AH2202" s="90"/>
    </row>
    <row r="2203" spans="2:34" ht="27.75" customHeight="1" x14ac:dyDescent="0.2">
      <c r="B2203" s="154">
        <f t="shared" si="516"/>
        <v>2200</v>
      </c>
      <c r="C2203" s="155" t="str">
        <f t="shared" ca="1" si="517"/>
        <v/>
      </c>
      <c r="D2203" s="156" t="str">
        <f t="shared" ca="1" si="518"/>
        <v/>
      </c>
      <c r="E2203" s="157" t="str">
        <f t="shared" ca="1" si="519"/>
        <v/>
      </c>
      <c r="F2203" s="157"/>
      <c r="G2203" s="158" t="str">
        <f t="shared" ca="1" si="520"/>
        <v/>
      </c>
      <c r="H2203" s="159"/>
      <c r="I2203" s="160" t="str">
        <f>IF(H2203="","",INDEX(D.1[Quy cách],MATCH(H2203,D.1[Tên sản phẩm],0)))</f>
        <v/>
      </c>
      <c r="J2203" s="35" t="str">
        <f>IF(H2203="","",INDEX(D.1[ĐVT],MATCH(H2203,D.1[Tên sản phẩm],0)))</f>
        <v/>
      </c>
      <c r="K2203" s="163" t="str">
        <f>IF(H2203="","",INDEX(D.1[Đơn giá bán
(Tham khảo)],MATCH(H2203,D.1[Tên sản phẩm],0)))</f>
        <v/>
      </c>
      <c r="L2203" s="162"/>
      <c r="M2203" s="159"/>
      <c r="N2203" s="159"/>
      <c r="O2203" s="159"/>
      <c r="P2203" s="163" t="str">
        <f t="shared" si="521"/>
        <v/>
      </c>
      <c r="Q2203" s="164"/>
      <c r="R2203" s="162"/>
      <c r="S2203" s="163" t="str">
        <f t="shared" si="522"/>
        <v/>
      </c>
      <c r="T2203" s="164" t="str">
        <f t="shared" ca="1" si="523"/>
        <v/>
      </c>
      <c r="U2203" s="163" t="str">
        <f t="shared" si="524"/>
        <v/>
      </c>
      <c r="V2203" s="163" t="str">
        <f ca="1">IF(AND(C2203&lt;&gt;"",C2203&lt;&gt;OFFSET(C2203,1,0)),SUMIFS(B.2[Giá có thuế],B.2[Số ĐK],C2203),"")</f>
        <v/>
      </c>
      <c r="W2203" s="159"/>
      <c r="X2203" s="161" t="str">
        <f>IF(W2203="","",'Thông Tin Chung'!$L$3)</f>
        <v/>
      </c>
      <c r="Y2203" s="163" t="str">
        <f t="shared" ca="1" si="525"/>
        <v/>
      </c>
      <c r="Z2203" s="165"/>
      <c r="AA2203" s="155" t="str">
        <f ca="1">IF(C2203="","",IF(OR(D2203&lt;NgayBatDau,D2203&gt;NgayKetThuc),"Ngày tháng phải nằm trong kỳ báo cáo",IF(AND(G2203&lt;&gt;"",COUNTIF(D.2[Tên khách hàng],G2203)=0),"Tên KH chưa khai báo trong DSKH",IF(AND(H2203&lt;&gt;"",COUNTIF(D.1[Tên sản phẩm],H2203)=0),"SP này chưa khai báo trong DSSP",""))))</f>
        <v/>
      </c>
      <c r="AB2203" s="23" t="str">
        <f t="shared" ca="1" si="511"/>
        <v/>
      </c>
      <c r="AC2203" s="23" t="str">
        <f t="shared" ca="1" si="512"/>
        <v/>
      </c>
      <c r="AD2203" s="23" t="str">
        <f t="shared" ca="1" si="513"/>
        <v/>
      </c>
      <c r="AE2203" s="68" t="str">
        <f t="shared" ca="1" si="514"/>
        <v/>
      </c>
      <c r="AF2203" s="69" t="str">
        <f>IF(OR(H2203="",S2203=""),"",S2203-(SUM(L2203,M2203)*INDEX(D.1[Đơn giá],MATCH(H2203,D.1[Tên sản phẩm],0))))</f>
        <v/>
      </c>
      <c r="AG2203" s="90" t="str">
        <f t="shared" ca="1" si="515"/>
        <v/>
      </c>
      <c r="AH2203" s="90"/>
    </row>
    <row r="2204" spans="2:34" ht="27.75" customHeight="1" x14ac:dyDescent="0.2">
      <c r="B2204" s="154">
        <f t="shared" si="516"/>
        <v>2201</v>
      </c>
      <c r="C2204" s="155" t="str">
        <f t="shared" ca="1" si="517"/>
        <v/>
      </c>
      <c r="D2204" s="156" t="str">
        <f t="shared" ca="1" si="518"/>
        <v/>
      </c>
      <c r="E2204" s="157" t="str">
        <f t="shared" ca="1" si="519"/>
        <v/>
      </c>
      <c r="F2204" s="157"/>
      <c r="G2204" s="158" t="str">
        <f t="shared" ca="1" si="520"/>
        <v/>
      </c>
      <c r="H2204" s="159"/>
      <c r="I2204" s="160" t="str">
        <f>IF(H2204="","",INDEX(D.1[Quy cách],MATCH(H2204,D.1[Tên sản phẩm],0)))</f>
        <v/>
      </c>
      <c r="J2204" s="35" t="str">
        <f>IF(H2204="","",INDEX(D.1[ĐVT],MATCH(H2204,D.1[Tên sản phẩm],0)))</f>
        <v/>
      </c>
      <c r="K2204" s="163" t="str">
        <f>IF(H2204="","",INDEX(D.1[Đơn giá bán
(Tham khảo)],MATCH(H2204,D.1[Tên sản phẩm],0)))</f>
        <v/>
      </c>
      <c r="L2204" s="162"/>
      <c r="M2204" s="159"/>
      <c r="N2204" s="159"/>
      <c r="O2204" s="159"/>
      <c r="P2204" s="163" t="str">
        <f t="shared" si="521"/>
        <v/>
      </c>
      <c r="Q2204" s="164"/>
      <c r="R2204" s="162"/>
      <c r="S2204" s="163" t="str">
        <f t="shared" si="522"/>
        <v/>
      </c>
      <c r="T2204" s="164" t="str">
        <f t="shared" ca="1" si="523"/>
        <v/>
      </c>
      <c r="U2204" s="163" t="str">
        <f t="shared" si="524"/>
        <v/>
      </c>
      <c r="V2204" s="163" t="str">
        <f ca="1">IF(AND(C2204&lt;&gt;"",C2204&lt;&gt;OFFSET(C2204,1,0)),SUMIFS(B.2[Giá có thuế],B.2[Số ĐK],C2204),"")</f>
        <v/>
      </c>
      <c r="W2204" s="159"/>
      <c r="X2204" s="161" t="str">
        <f>IF(W2204="","",'Thông Tin Chung'!$L$3)</f>
        <v/>
      </c>
      <c r="Y2204" s="163" t="str">
        <f t="shared" ca="1" si="525"/>
        <v/>
      </c>
      <c r="Z2204" s="165"/>
      <c r="AA2204" s="155" t="str">
        <f ca="1">IF(C2204="","",IF(OR(D2204&lt;NgayBatDau,D2204&gt;NgayKetThuc),"Ngày tháng phải nằm trong kỳ báo cáo",IF(AND(G2204&lt;&gt;"",COUNTIF(D.2[Tên khách hàng],G2204)=0),"Tên KH chưa khai báo trong DSKH",IF(AND(H2204&lt;&gt;"",COUNTIF(D.1[Tên sản phẩm],H2204)=0),"SP này chưa khai báo trong DSSP",""))))</f>
        <v/>
      </c>
      <c r="AB2204" s="23" t="str">
        <f t="shared" ca="1" si="511"/>
        <v/>
      </c>
      <c r="AC2204" s="23" t="str">
        <f t="shared" ca="1" si="512"/>
        <v/>
      </c>
      <c r="AD2204" s="23" t="str">
        <f t="shared" ca="1" si="513"/>
        <v/>
      </c>
      <c r="AE2204" s="68" t="str">
        <f t="shared" ca="1" si="514"/>
        <v/>
      </c>
      <c r="AF2204" s="69" t="str">
        <f>IF(OR(H2204="",S2204=""),"",S2204-(SUM(L2204,M2204)*INDEX(D.1[Đơn giá],MATCH(H2204,D.1[Tên sản phẩm],0))))</f>
        <v/>
      </c>
      <c r="AG2204" s="90" t="str">
        <f t="shared" ca="1" si="515"/>
        <v/>
      </c>
      <c r="AH2204" s="90"/>
    </row>
    <row r="2205" spans="2:34" ht="27.75" customHeight="1" x14ac:dyDescent="0.2">
      <c r="B2205" s="154">
        <f t="shared" si="516"/>
        <v>2202</v>
      </c>
      <c r="C2205" s="155" t="str">
        <f t="shared" ca="1" si="517"/>
        <v/>
      </c>
      <c r="D2205" s="156" t="str">
        <f t="shared" ca="1" si="518"/>
        <v/>
      </c>
      <c r="E2205" s="157" t="str">
        <f t="shared" ca="1" si="519"/>
        <v/>
      </c>
      <c r="F2205" s="157"/>
      <c r="G2205" s="158" t="str">
        <f t="shared" ca="1" si="520"/>
        <v/>
      </c>
      <c r="H2205" s="159"/>
      <c r="I2205" s="160" t="str">
        <f>IF(H2205="","",INDEX(D.1[Quy cách],MATCH(H2205,D.1[Tên sản phẩm],0)))</f>
        <v/>
      </c>
      <c r="J2205" s="35" t="str">
        <f>IF(H2205="","",INDEX(D.1[ĐVT],MATCH(H2205,D.1[Tên sản phẩm],0)))</f>
        <v/>
      </c>
      <c r="K2205" s="163" t="str">
        <f>IF(H2205="","",INDEX(D.1[Đơn giá bán
(Tham khảo)],MATCH(H2205,D.1[Tên sản phẩm],0)))</f>
        <v/>
      </c>
      <c r="L2205" s="162"/>
      <c r="M2205" s="159"/>
      <c r="N2205" s="159"/>
      <c r="O2205" s="159"/>
      <c r="P2205" s="163" t="str">
        <f t="shared" si="521"/>
        <v/>
      </c>
      <c r="Q2205" s="164"/>
      <c r="R2205" s="162"/>
      <c r="S2205" s="163" t="str">
        <f t="shared" si="522"/>
        <v/>
      </c>
      <c r="T2205" s="164" t="str">
        <f t="shared" ca="1" si="523"/>
        <v/>
      </c>
      <c r="U2205" s="163" t="str">
        <f t="shared" si="524"/>
        <v/>
      </c>
      <c r="V2205" s="163" t="str">
        <f ca="1">IF(AND(C2205&lt;&gt;"",C2205&lt;&gt;OFFSET(C2205,1,0)),SUMIFS(B.2[Giá có thuế],B.2[Số ĐK],C2205),"")</f>
        <v/>
      </c>
      <c r="W2205" s="159"/>
      <c r="X2205" s="161" t="str">
        <f>IF(W2205="","",'Thông Tin Chung'!$L$3)</f>
        <v/>
      </c>
      <c r="Y2205" s="163" t="str">
        <f t="shared" ca="1" si="525"/>
        <v/>
      </c>
      <c r="Z2205" s="165"/>
      <c r="AA2205" s="155" t="str">
        <f ca="1">IF(C2205="","",IF(OR(D2205&lt;NgayBatDau,D2205&gt;NgayKetThuc),"Ngày tháng phải nằm trong kỳ báo cáo",IF(AND(G2205&lt;&gt;"",COUNTIF(D.2[Tên khách hàng],G2205)=0),"Tên KH chưa khai báo trong DSKH",IF(AND(H2205&lt;&gt;"",COUNTIF(D.1[Tên sản phẩm],H2205)=0),"SP này chưa khai báo trong DSSP",""))))</f>
        <v/>
      </c>
      <c r="AB2205" s="23" t="str">
        <f t="shared" ca="1" si="511"/>
        <v/>
      </c>
      <c r="AC2205" s="23" t="str">
        <f t="shared" ca="1" si="512"/>
        <v/>
      </c>
      <c r="AD2205" s="23" t="str">
        <f t="shared" ca="1" si="513"/>
        <v/>
      </c>
      <c r="AE2205" s="68" t="str">
        <f t="shared" ca="1" si="514"/>
        <v/>
      </c>
      <c r="AF2205" s="69" t="str">
        <f>IF(OR(H2205="",S2205=""),"",S2205-(SUM(L2205,M2205)*INDEX(D.1[Đơn giá],MATCH(H2205,D.1[Tên sản phẩm],0))))</f>
        <v/>
      </c>
      <c r="AG2205" s="90" t="str">
        <f t="shared" ca="1" si="515"/>
        <v/>
      </c>
      <c r="AH2205" s="90"/>
    </row>
    <row r="2206" spans="2:34" ht="27.75" customHeight="1" x14ac:dyDescent="0.2">
      <c r="B2206" s="154">
        <f t="shared" si="516"/>
        <v>2203</v>
      </c>
      <c r="C2206" s="155" t="str">
        <f t="shared" ca="1" si="517"/>
        <v/>
      </c>
      <c r="D2206" s="156" t="str">
        <f t="shared" ca="1" si="518"/>
        <v/>
      </c>
      <c r="E2206" s="157" t="str">
        <f t="shared" ca="1" si="519"/>
        <v/>
      </c>
      <c r="F2206" s="157"/>
      <c r="G2206" s="158" t="str">
        <f t="shared" ca="1" si="520"/>
        <v/>
      </c>
      <c r="H2206" s="159"/>
      <c r="I2206" s="160" t="str">
        <f>IF(H2206="","",INDEX(D.1[Quy cách],MATCH(H2206,D.1[Tên sản phẩm],0)))</f>
        <v/>
      </c>
      <c r="J2206" s="35" t="str">
        <f>IF(H2206="","",INDEX(D.1[ĐVT],MATCH(H2206,D.1[Tên sản phẩm],0)))</f>
        <v/>
      </c>
      <c r="K2206" s="163" t="str">
        <f>IF(H2206="","",INDEX(D.1[Đơn giá bán
(Tham khảo)],MATCH(H2206,D.1[Tên sản phẩm],0)))</f>
        <v/>
      </c>
      <c r="L2206" s="162"/>
      <c r="M2206" s="159"/>
      <c r="N2206" s="159"/>
      <c r="O2206" s="159"/>
      <c r="P2206" s="163" t="str">
        <f t="shared" si="521"/>
        <v/>
      </c>
      <c r="Q2206" s="164"/>
      <c r="R2206" s="162"/>
      <c r="S2206" s="163" t="str">
        <f t="shared" si="522"/>
        <v/>
      </c>
      <c r="T2206" s="164" t="str">
        <f t="shared" ca="1" si="523"/>
        <v/>
      </c>
      <c r="U2206" s="163" t="str">
        <f t="shared" si="524"/>
        <v/>
      </c>
      <c r="V2206" s="163" t="str">
        <f ca="1">IF(AND(C2206&lt;&gt;"",C2206&lt;&gt;OFFSET(C2206,1,0)),SUMIFS(B.2[Giá có thuế],B.2[Số ĐK],C2206),"")</f>
        <v/>
      </c>
      <c r="W2206" s="159"/>
      <c r="X2206" s="161" t="str">
        <f>IF(W2206="","",'Thông Tin Chung'!$L$3)</f>
        <v/>
      </c>
      <c r="Y2206" s="163" t="str">
        <f t="shared" ca="1" si="525"/>
        <v/>
      </c>
      <c r="Z2206" s="165"/>
      <c r="AA2206" s="155" t="str">
        <f ca="1">IF(C2206="","",IF(OR(D2206&lt;NgayBatDau,D2206&gt;NgayKetThuc),"Ngày tháng phải nằm trong kỳ báo cáo",IF(AND(G2206&lt;&gt;"",COUNTIF(D.2[Tên khách hàng],G2206)=0),"Tên KH chưa khai báo trong DSKH",IF(AND(H2206&lt;&gt;"",COUNTIF(D.1[Tên sản phẩm],H2206)=0),"SP này chưa khai báo trong DSSP",""))))</f>
        <v/>
      </c>
      <c r="AB2206" s="23" t="str">
        <f t="shared" ca="1" si="511"/>
        <v/>
      </c>
      <c r="AC2206" s="23" t="str">
        <f t="shared" ca="1" si="512"/>
        <v/>
      </c>
      <c r="AD2206" s="23" t="str">
        <f t="shared" ca="1" si="513"/>
        <v/>
      </c>
      <c r="AE2206" s="68" t="str">
        <f t="shared" ca="1" si="514"/>
        <v/>
      </c>
      <c r="AF2206" s="69" t="str">
        <f>IF(OR(H2206="",S2206=""),"",S2206-(SUM(L2206,M2206)*INDEX(D.1[Đơn giá],MATCH(H2206,D.1[Tên sản phẩm],0))))</f>
        <v/>
      </c>
      <c r="AG2206" s="90" t="str">
        <f t="shared" ca="1" si="515"/>
        <v/>
      </c>
      <c r="AH2206" s="90"/>
    </row>
    <row r="2207" spans="2:34" ht="27.75" customHeight="1" x14ac:dyDescent="0.2">
      <c r="B2207" s="154">
        <f t="shared" si="516"/>
        <v>2204</v>
      </c>
      <c r="C2207" s="155" t="str">
        <f t="shared" ca="1" si="517"/>
        <v/>
      </c>
      <c r="D2207" s="156" t="str">
        <f t="shared" ca="1" si="518"/>
        <v/>
      </c>
      <c r="E2207" s="157" t="str">
        <f t="shared" ca="1" si="519"/>
        <v/>
      </c>
      <c r="F2207" s="157"/>
      <c r="G2207" s="158" t="str">
        <f t="shared" ca="1" si="520"/>
        <v/>
      </c>
      <c r="H2207" s="159"/>
      <c r="I2207" s="160" t="str">
        <f>IF(H2207="","",INDEX(D.1[Quy cách],MATCH(H2207,D.1[Tên sản phẩm],0)))</f>
        <v/>
      </c>
      <c r="J2207" s="35" t="str">
        <f>IF(H2207="","",INDEX(D.1[ĐVT],MATCH(H2207,D.1[Tên sản phẩm],0)))</f>
        <v/>
      </c>
      <c r="K2207" s="163" t="str">
        <f>IF(H2207="","",INDEX(D.1[Đơn giá bán
(Tham khảo)],MATCH(H2207,D.1[Tên sản phẩm],0)))</f>
        <v/>
      </c>
      <c r="L2207" s="162"/>
      <c r="M2207" s="159"/>
      <c r="N2207" s="159"/>
      <c r="O2207" s="159"/>
      <c r="P2207" s="163" t="str">
        <f t="shared" si="521"/>
        <v/>
      </c>
      <c r="Q2207" s="164"/>
      <c r="R2207" s="162"/>
      <c r="S2207" s="163" t="str">
        <f t="shared" si="522"/>
        <v/>
      </c>
      <c r="T2207" s="164" t="str">
        <f t="shared" ca="1" si="523"/>
        <v/>
      </c>
      <c r="U2207" s="163" t="str">
        <f t="shared" si="524"/>
        <v/>
      </c>
      <c r="V2207" s="163" t="str">
        <f ca="1">IF(AND(C2207&lt;&gt;"",C2207&lt;&gt;OFFSET(C2207,1,0)),SUMIFS(B.2[Giá có thuế],B.2[Số ĐK],C2207),"")</f>
        <v/>
      </c>
      <c r="W2207" s="159"/>
      <c r="X2207" s="161" t="str">
        <f>IF(W2207="","",'Thông Tin Chung'!$L$3)</f>
        <v/>
      </c>
      <c r="Y2207" s="163" t="str">
        <f t="shared" ca="1" si="525"/>
        <v/>
      </c>
      <c r="Z2207" s="165"/>
      <c r="AA2207" s="155" t="str">
        <f ca="1">IF(C2207="","",IF(OR(D2207&lt;NgayBatDau,D2207&gt;NgayKetThuc),"Ngày tháng phải nằm trong kỳ báo cáo",IF(AND(G2207&lt;&gt;"",COUNTIF(D.2[Tên khách hàng],G2207)=0),"Tên KH chưa khai báo trong DSKH",IF(AND(H2207&lt;&gt;"",COUNTIF(D.1[Tên sản phẩm],H2207)=0),"SP này chưa khai báo trong DSSP",""))))</f>
        <v/>
      </c>
      <c r="AB2207" s="23" t="str">
        <f t="shared" ca="1" si="511"/>
        <v/>
      </c>
      <c r="AC2207" s="23" t="str">
        <f t="shared" ca="1" si="512"/>
        <v/>
      </c>
      <c r="AD2207" s="23" t="str">
        <f t="shared" ca="1" si="513"/>
        <v/>
      </c>
      <c r="AE2207" s="68" t="str">
        <f t="shared" ca="1" si="514"/>
        <v/>
      </c>
      <c r="AF2207" s="69" t="str">
        <f>IF(OR(H2207="",S2207=""),"",S2207-(SUM(L2207,M2207)*INDEX(D.1[Đơn giá],MATCH(H2207,D.1[Tên sản phẩm],0))))</f>
        <v/>
      </c>
      <c r="AG2207" s="90" t="str">
        <f t="shared" ca="1" si="515"/>
        <v/>
      </c>
      <c r="AH2207" s="90"/>
    </row>
    <row r="2208" spans="2:34" ht="27.75" customHeight="1" x14ac:dyDescent="0.2">
      <c r="B2208" s="154">
        <f t="shared" si="516"/>
        <v>2205</v>
      </c>
      <c r="C2208" s="155" t="str">
        <f t="shared" ca="1" si="517"/>
        <v/>
      </c>
      <c r="D2208" s="156" t="str">
        <f t="shared" ca="1" si="518"/>
        <v/>
      </c>
      <c r="E2208" s="157" t="str">
        <f t="shared" ca="1" si="519"/>
        <v/>
      </c>
      <c r="F2208" s="157"/>
      <c r="G2208" s="158" t="str">
        <f t="shared" ca="1" si="520"/>
        <v/>
      </c>
      <c r="H2208" s="159"/>
      <c r="I2208" s="160" t="str">
        <f>IF(H2208="","",INDEX(D.1[Quy cách],MATCH(H2208,D.1[Tên sản phẩm],0)))</f>
        <v/>
      </c>
      <c r="J2208" s="35" t="str">
        <f>IF(H2208="","",INDEX(D.1[ĐVT],MATCH(H2208,D.1[Tên sản phẩm],0)))</f>
        <v/>
      </c>
      <c r="K2208" s="163" t="str">
        <f>IF(H2208="","",INDEX(D.1[Đơn giá bán
(Tham khảo)],MATCH(H2208,D.1[Tên sản phẩm],0)))</f>
        <v/>
      </c>
      <c r="L2208" s="162"/>
      <c r="M2208" s="159"/>
      <c r="N2208" s="159"/>
      <c r="O2208" s="159"/>
      <c r="P2208" s="163" t="str">
        <f t="shared" si="521"/>
        <v/>
      </c>
      <c r="Q2208" s="164"/>
      <c r="R2208" s="162"/>
      <c r="S2208" s="163" t="str">
        <f t="shared" si="522"/>
        <v/>
      </c>
      <c r="T2208" s="164" t="str">
        <f t="shared" ca="1" si="523"/>
        <v/>
      </c>
      <c r="U2208" s="163" t="str">
        <f t="shared" si="524"/>
        <v/>
      </c>
      <c r="V2208" s="163" t="str">
        <f ca="1">IF(AND(C2208&lt;&gt;"",C2208&lt;&gt;OFFSET(C2208,1,0)),SUMIFS(B.2[Giá có thuế],B.2[Số ĐK],C2208),"")</f>
        <v/>
      </c>
      <c r="W2208" s="159"/>
      <c r="X2208" s="161" t="str">
        <f>IF(W2208="","",'Thông Tin Chung'!$L$3)</f>
        <v/>
      </c>
      <c r="Y2208" s="163" t="str">
        <f t="shared" ca="1" si="525"/>
        <v/>
      </c>
      <c r="Z2208" s="165"/>
      <c r="AA2208" s="155" t="str">
        <f ca="1">IF(C2208="","",IF(OR(D2208&lt;NgayBatDau,D2208&gt;NgayKetThuc),"Ngày tháng phải nằm trong kỳ báo cáo",IF(AND(G2208&lt;&gt;"",COUNTIF(D.2[Tên khách hàng],G2208)=0),"Tên KH chưa khai báo trong DSKH",IF(AND(H2208&lt;&gt;"",COUNTIF(D.1[Tên sản phẩm],H2208)=0),"SP này chưa khai báo trong DSSP",""))))</f>
        <v/>
      </c>
      <c r="AB2208" s="23" t="str">
        <f t="shared" ca="1" si="511"/>
        <v/>
      </c>
      <c r="AC2208" s="23" t="str">
        <f t="shared" ca="1" si="512"/>
        <v/>
      </c>
      <c r="AD2208" s="23" t="str">
        <f t="shared" ca="1" si="513"/>
        <v/>
      </c>
      <c r="AE2208" s="68" t="str">
        <f t="shared" ca="1" si="514"/>
        <v/>
      </c>
      <c r="AF2208" s="69" t="str">
        <f>IF(OR(H2208="",S2208=""),"",S2208-(SUM(L2208,M2208)*INDEX(D.1[Đơn giá],MATCH(H2208,D.1[Tên sản phẩm],0))))</f>
        <v/>
      </c>
      <c r="AG2208" s="90" t="str">
        <f t="shared" ca="1" si="515"/>
        <v/>
      </c>
      <c r="AH2208" s="90"/>
    </row>
    <row r="2209" spans="2:34" ht="27.75" customHeight="1" x14ac:dyDescent="0.2">
      <c r="B2209" s="154">
        <f t="shared" si="516"/>
        <v>2206</v>
      </c>
      <c r="C2209" s="155" t="str">
        <f t="shared" ca="1" si="517"/>
        <v/>
      </c>
      <c r="D2209" s="156" t="str">
        <f t="shared" ca="1" si="518"/>
        <v/>
      </c>
      <c r="E2209" s="157" t="str">
        <f t="shared" ca="1" si="519"/>
        <v/>
      </c>
      <c r="F2209" s="157"/>
      <c r="G2209" s="158" t="str">
        <f t="shared" ca="1" si="520"/>
        <v/>
      </c>
      <c r="H2209" s="159"/>
      <c r="I2209" s="160" t="str">
        <f>IF(H2209="","",INDEX(D.1[Quy cách],MATCH(H2209,D.1[Tên sản phẩm],0)))</f>
        <v/>
      </c>
      <c r="J2209" s="35" t="str">
        <f>IF(H2209="","",INDEX(D.1[ĐVT],MATCH(H2209,D.1[Tên sản phẩm],0)))</f>
        <v/>
      </c>
      <c r="K2209" s="163" t="str">
        <f>IF(H2209="","",INDEX(D.1[Đơn giá bán
(Tham khảo)],MATCH(H2209,D.1[Tên sản phẩm],0)))</f>
        <v/>
      </c>
      <c r="L2209" s="162"/>
      <c r="M2209" s="159"/>
      <c r="N2209" s="159"/>
      <c r="O2209" s="159"/>
      <c r="P2209" s="163" t="str">
        <f t="shared" si="521"/>
        <v/>
      </c>
      <c r="Q2209" s="164"/>
      <c r="R2209" s="162"/>
      <c r="S2209" s="163" t="str">
        <f t="shared" si="522"/>
        <v/>
      </c>
      <c r="T2209" s="164" t="str">
        <f t="shared" ca="1" si="523"/>
        <v/>
      </c>
      <c r="U2209" s="163" t="str">
        <f t="shared" si="524"/>
        <v/>
      </c>
      <c r="V2209" s="163" t="str">
        <f ca="1">IF(AND(C2209&lt;&gt;"",C2209&lt;&gt;OFFSET(C2209,1,0)),SUMIFS(B.2[Giá có thuế],B.2[Số ĐK],C2209),"")</f>
        <v/>
      </c>
      <c r="W2209" s="159"/>
      <c r="X2209" s="161" t="str">
        <f>IF(W2209="","",'Thông Tin Chung'!$L$3)</f>
        <v/>
      </c>
      <c r="Y2209" s="163" t="str">
        <f t="shared" ca="1" si="525"/>
        <v/>
      </c>
      <c r="Z2209" s="165"/>
      <c r="AA2209" s="155" t="str">
        <f ca="1">IF(C2209="","",IF(OR(D2209&lt;NgayBatDau,D2209&gt;NgayKetThuc),"Ngày tháng phải nằm trong kỳ báo cáo",IF(AND(G2209&lt;&gt;"",COUNTIF(D.2[Tên khách hàng],G2209)=0),"Tên KH chưa khai báo trong DSKH",IF(AND(H2209&lt;&gt;"",COUNTIF(D.1[Tên sản phẩm],H2209)=0),"SP này chưa khai báo trong DSSP",""))))</f>
        <v/>
      </c>
      <c r="AB2209" s="23" t="str">
        <f t="shared" ca="1" si="511"/>
        <v/>
      </c>
      <c r="AC2209" s="23" t="str">
        <f t="shared" ca="1" si="512"/>
        <v/>
      </c>
      <c r="AD2209" s="23" t="str">
        <f t="shared" ca="1" si="513"/>
        <v/>
      </c>
      <c r="AE2209" s="68" t="str">
        <f t="shared" ca="1" si="514"/>
        <v/>
      </c>
      <c r="AF2209" s="69" t="str">
        <f>IF(OR(H2209="",S2209=""),"",S2209-(SUM(L2209,M2209)*INDEX(D.1[Đơn giá],MATCH(H2209,D.1[Tên sản phẩm],0))))</f>
        <v/>
      </c>
      <c r="AG2209" s="90" t="str">
        <f t="shared" ca="1" si="515"/>
        <v/>
      </c>
      <c r="AH2209" s="90"/>
    </row>
    <row r="2210" spans="2:34" ht="27.75" customHeight="1" x14ac:dyDescent="0.2">
      <c r="B2210" s="154">
        <f t="shared" si="516"/>
        <v>2207</v>
      </c>
      <c r="C2210" s="155" t="str">
        <f t="shared" ca="1" si="517"/>
        <v/>
      </c>
      <c r="D2210" s="156" t="str">
        <f t="shared" ca="1" si="518"/>
        <v/>
      </c>
      <c r="E2210" s="157" t="str">
        <f t="shared" ca="1" si="519"/>
        <v/>
      </c>
      <c r="F2210" s="157"/>
      <c r="G2210" s="158" t="str">
        <f t="shared" ca="1" si="520"/>
        <v/>
      </c>
      <c r="H2210" s="159"/>
      <c r="I2210" s="160" t="str">
        <f>IF(H2210="","",INDEX(D.1[Quy cách],MATCH(H2210,D.1[Tên sản phẩm],0)))</f>
        <v/>
      </c>
      <c r="J2210" s="35" t="str">
        <f>IF(H2210="","",INDEX(D.1[ĐVT],MATCH(H2210,D.1[Tên sản phẩm],0)))</f>
        <v/>
      </c>
      <c r="K2210" s="163" t="str">
        <f>IF(H2210="","",INDEX(D.1[Đơn giá bán
(Tham khảo)],MATCH(H2210,D.1[Tên sản phẩm],0)))</f>
        <v/>
      </c>
      <c r="L2210" s="162"/>
      <c r="M2210" s="159"/>
      <c r="N2210" s="159"/>
      <c r="O2210" s="159"/>
      <c r="P2210" s="163" t="str">
        <f t="shared" si="521"/>
        <v/>
      </c>
      <c r="Q2210" s="164"/>
      <c r="R2210" s="162"/>
      <c r="S2210" s="163" t="str">
        <f t="shared" si="522"/>
        <v/>
      </c>
      <c r="T2210" s="164" t="str">
        <f t="shared" ca="1" si="523"/>
        <v/>
      </c>
      <c r="U2210" s="163" t="str">
        <f t="shared" si="524"/>
        <v/>
      </c>
      <c r="V2210" s="163" t="str">
        <f ca="1">IF(AND(C2210&lt;&gt;"",C2210&lt;&gt;OFFSET(C2210,1,0)),SUMIFS(B.2[Giá có thuế],B.2[Số ĐK],C2210),"")</f>
        <v/>
      </c>
      <c r="W2210" s="159"/>
      <c r="X2210" s="161" t="str">
        <f>IF(W2210="","",'Thông Tin Chung'!$L$3)</f>
        <v/>
      </c>
      <c r="Y2210" s="163" t="str">
        <f t="shared" ca="1" si="525"/>
        <v/>
      </c>
      <c r="Z2210" s="165"/>
      <c r="AA2210" s="155" t="str">
        <f ca="1">IF(C2210="","",IF(OR(D2210&lt;NgayBatDau,D2210&gt;NgayKetThuc),"Ngày tháng phải nằm trong kỳ báo cáo",IF(AND(G2210&lt;&gt;"",COUNTIF(D.2[Tên khách hàng],G2210)=0),"Tên KH chưa khai báo trong DSKH",IF(AND(H2210&lt;&gt;"",COUNTIF(D.1[Tên sản phẩm],H2210)=0),"SP này chưa khai báo trong DSSP",""))))</f>
        <v/>
      </c>
      <c r="AB2210" s="23" t="str">
        <f t="shared" ca="1" si="511"/>
        <v/>
      </c>
      <c r="AC2210" s="23" t="str">
        <f t="shared" ca="1" si="512"/>
        <v/>
      </c>
      <c r="AD2210" s="23" t="str">
        <f t="shared" ca="1" si="513"/>
        <v/>
      </c>
      <c r="AE2210" s="68" t="str">
        <f t="shared" ca="1" si="514"/>
        <v/>
      </c>
      <c r="AF2210" s="69" t="str">
        <f>IF(OR(H2210="",S2210=""),"",S2210-(SUM(L2210,M2210)*INDEX(D.1[Đơn giá],MATCH(H2210,D.1[Tên sản phẩm],0))))</f>
        <v/>
      </c>
      <c r="AG2210" s="90" t="str">
        <f t="shared" ca="1" si="515"/>
        <v/>
      </c>
      <c r="AH2210" s="90"/>
    </row>
    <row r="2211" spans="2:34" ht="27.75" customHeight="1" x14ac:dyDescent="0.2">
      <c r="B2211" s="154">
        <f t="shared" si="516"/>
        <v>2208</v>
      </c>
      <c r="C2211" s="155" t="str">
        <f t="shared" ca="1" si="517"/>
        <v/>
      </c>
      <c r="D2211" s="156" t="str">
        <f t="shared" ca="1" si="518"/>
        <v/>
      </c>
      <c r="E2211" s="157" t="str">
        <f t="shared" ca="1" si="519"/>
        <v/>
      </c>
      <c r="F2211" s="157"/>
      <c r="G2211" s="158" t="str">
        <f t="shared" ca="1" si="520"/>
        <v/>
      </c>
      <c r="H2211" s="159"/>
      <c r="I2211" s="160" t="str">
        <f>IF(H2211="","",INDEX(D.1[Quy cách],MATCH(H2211,D.1[Tên sản phẩm],0)))</f>
        <v/>
      </c>
      <c r="J2211" s="35" t="str">
        <f>IF(H2211="","",INDEX(D.1[ĐVT],MATCH(H2211,D.1[Tên sản phẩm],0)))</f>
        <v/>
      </c>
      <c r="K2211" s="163" t="str">
        <f>IF(H2211="","",INDEX(D.1[Đơn giá bán
(Tham khảo)],MATCH(H2211,D.1[Tên sản phẩm],0)))</f>
        <v/>
      </c>
      <c r="L2211" s="162"/>
      <c r="M2211" s="159"/>
      <c r="N2211" s="159"/>
      <c r="O2211" s="159"/>
      <c r="P2211" s="163" t="str">
        <f t="shared" si="521"/>
        <v/>
      </c>
      <c r="Q2211" s="164"/>
      <c r="R2211" s="162"/>
      <c r="S2211" s="163" t="str">
        <f t="shared" si="522"/>
        <v/>
      </c>
      <c r="T2211" s="164" t="str">
        <f t="shared" ca="1" si="523"/>
        <v/>
      </c>
      <c r="U2211" s="163" t="str">
        <f t="shared" si="524"/>
        <v/>
      </c>
      <c r="V2211" s="163" t="str">
        <f ca="1">IF(AND(C2211&lt;&gt;"",C2211&lt;&gt;OFFSET(C2211,1,0)),SUMIFS(B.2[Giá có thuế],B.2[Số ĐK],C2211),"")</f>
        <v/>
      </c>
      <c r="W2211" s="159"/>
      <c r="X2211" s="161" t="str">
        <f>IF(W2211="","",'Thông Tin Chung'!$L$3)</f>
        <v/>
      </c>
      <c r="Y2211" s="163" t="str">
        <f t="shared" ca="1" si="525"/>
        <v/>
      </c>
      <c r="Z2211" s="165"/>
      <c r="AA2211" s="155" t="str">
        <f ca="1">IF(C2211="","",IF(OR(D2211&lt;NgayBatDau,D2211&gt;NgayKetThuc),"Ngày tháng phải nằm trong kỳ báo cáo",IF(AND(G2211&lt;&gt;"",COUNTIF(D.2[Tên khách hàng],G2211)=0),"Tên KH chưa khai báo trong DSKH",IF(AND(H2211&lt;&gt;"",COUNTIF(D.1[Tên sản phẩm],H2211)=0),"SP này chưa khai báo trong DSSP",""))))</f>
        <v/>
      </c>
      <c r="AB2211" s="23" t="str">
        <f t="shared" ca="1" si="511"/>
        <v/>
      </c>
      <c r="AC2211" s="23" t="str">
        <f t="shared" ca="1" si="512"/>
        <v/>
      </c>
      <c r="AD2211" s="23" t="str">
        <f t="shared" ca="1" si="513"/>
        <v/>
      </c>
      <c r="AE2211" s="68" t="str">
        <f t="shared" ca="1" si="514"/>
        <v/>
      </c>
      <c r="AF2211" s="69" t="str">
        <f>IF(OR(H2211="",S2211=""),"",S2211-(SUM(L2211,M2211)*INDEX(D.1[Đơn giá],MATCH(H2211,D.1[Tên sản phẩm],0))))</f>
        <v/>
      </c>
      <c r="AG2211" s="90" t="str">
        <f t="shared" ca="1" si="515"/>
        <v/>
      </c>
      <c r="AH2211" s="90"/>
    </row>
    <row r="2212" spans="2:34" ht="27.75" customHeight="1" x14ac:dyDescent="0.2">
      <c r="B2212" s="154">
        <f t="shared" si="516"/>
        <v>2209</v>
      </c>
      <c r="C2212" s="155" t="str">
        <f t="shared" ca="1" si="517"/>
        <v/>
      </c>
      <c r="D2212" s="156" t="str">
        <f t="shared" ca="1" si="518"/>
        <v/>
      </c>
      <c r="E2212" s="157" t="str">
        <f t="shared" ca="1" si="519"/>
        <v/>
      </c>
      <c r="F2212" s="157"/>
      <c r="G2212" s="158" t="str">
        <f t="shared" ca="1" si="520"/>
        <v/>
      </c>
      <c r="H2212" s="159"/>
      <c r="I2212" s="160" t="str">
        <f>IF(H2212="","",INDEX(D.1[Quy cách],MATCH(H2212,D.1[Tên sản phẩm],0)))</f>
        <v/>
      </c>
      <c r="J2212" s="35" t="str">
        <f>IF(H2212="","",INDEX(D.1[ĐVT],MATCH(H2212,D.1[Tên sản phẩm],0)))</f>
        <v/>
      </c>
      <c r="K2212" s="163" t="str">
        <f>IF(H2212="","",INDEX(D.1[Đơn giá bán
(Tham khảo)],MATCH(H2212,D.1[Tên sản phẩm],0)))</f>
        <v/>
      </c>
      <c r="L2212" s="162"/>
      <c r="M2212" s="159"/>
      <c r="N2212" s="159"/>
      <c r="O2212" s="159"/>
      <c r="P2212" s="163" t="str">
        <f t="shared" si="521"/>
        <v/>
      </c>
      <c r="Q2212" s="164"/>
      <c r="R2212" s="162"/>
      <c r="S2212" s="163" t="str">
        <f t="shared" si="522"/>
        <v/>
      </c>
      <c r="T2212" s="164" t="str">
        <f t="shared" ca="1" si="523"/>
        <v/>
      </c>
      <c r="U2212" s="163" t="str">
        <f t="shared" si="524"/>
        <v/>
      </c>
      <c r="V2212" s="163" t="str">
        <f ca="1">IF(AND(C2212&lt;&gt;"",C2212&lt;&gt;OFFSET(C2212,1,0)),SUMIFS(B.2[Giá có thuế],B.2[Số ĐK],C2212),"")</f>
        <v/>
      </c>
      <c r="W2212" s="159"/>
      <c r="X2212" s="161" t="str">
        <f>IF(W2212="","",'Thông Tin Chung'!$L$3)</f>
        <v/>
      </c>
      <c r="Y2212" s="163" t="str">
        <f t="shared" ca="1" si="525"/>
        <v/>
      </c>
      <c r="Z2212" s="165"/>
      <c r="AA2212" s="155" t="str">
        <f ca="1">IF(C2212="","",IF(OR(D2212&lt;NgayBatDau,D2212&gt;NgayKetThuc),"Ngày tháng phải nằm trong kỳ báo cáo",IF(AND(G2212&lt;&gt;"",COUNTIF(D.2[Tên khách hàng],G2212)=0),"Tên KH chưa khai báo trong DSKH",IF(AND(H2212&lt;&gt;"",COUNTIF(D.1[Tên sản phẩm],H2212)=0),"SP này chưa khai báo trong DSSP",""))))</f>
        <v/>
      </c>
      <c r="AB2212" s="23" t="str">
        <f t="shared" ca="1" si="511"/>
        <v/>
      </c>
      <c r="AC2212" s="23" t="str">
        <f t="shared" ca="1" si="512"/>
        <v/>
      </c>
      <c r="AD2212" s="23" t="str">
        <f t="shared" ca="1" si="513"/>
        <v/>
      </c>
      <c r="AE2212" s="68" t="str">
        <f t="shared" ca="1" si="514"/>
        <v/>
      </c>
      <c r="AF2212" s="69" t="str">
        <f>IF(OR(H2212="",S2212=""),"",S2212-(SUM(L2212,M2212)*INDEX(D.1[Đơn giá],MATCH(H2212,D.1[Tên sản phẩm],0))))</f>
        <v/>
      </c>
      <c r="AG2212" s="90" t="str">
        <f t="shared" ca="1" si="515"/>
        <v/>
      </c>
      <c r="AH2212" s="90"/>
    </row>
    <row r="2213" spans="2:34" ht="27.75" customHeight="1" x14ac:dyDescent="0.2">
      <c r="B2213" s="154">
        <f t="shared" si="516"/>
        <v>2210</v>
      </c>
      <c r="C2213" s="155" t="str">
        <f t="shared" ca="1" si="517"/>
        <v/>
      </c>
      <c r="D2213" s="156" t="str">
        <f t="shared" ca="1" si="518"/>
        <v/>
      </c>
      <c r="E2213" s="157" t="str">
        <f t="shared" ca="1" si="519"/>
        <v/>
      </c>
      <c r="F2213" s="157"/>
      <c r="G2213" s="158" t="str">
        <f t="shared" ca="1" si="520"/>
        <v/>
      </c>
      <c r="H2213" s="159"/>
      <c r="I2213" s="160" t="str">
        <f>IF(H2213="","",INDEX(D.1[Quy cách],MATCH(H2213,D.1[Tên sản phẩm],0)))</f>
        <v/>
      </c>
      <c r="J2213" s="35" t="str">
        <f>IF(H2213="","",INDEX(D.1[ĐVT],MATCH(H2213,D.1[Tên sản phẩm],0)))</f>
        <v/>
      </c>
      <c r="K2213" s="163" t="str">
        <f>IF(H2213="","",INDEX(D.1[Đơn giá bán
(Tham khảo)],MATCH(H2213,D.1[Tên sản phẩm],0)))</f>
        <v/>
      </c>
      <c r="L2213" s="162"/>
      <c r="M2213" s="159"/>
      <c r="N2213" s="159"/>
      <c r="O2213" s="159"/>
      <c r="P2213" s="163" t="str">
        <f t="shared" si="521"/>
        <v/>
      </c>
      <c r="Q2213" s="164"/>
      <c r="R2213" s="162"/>
      <c r="S2213" s="163" t="str">
        <f t="shared" si="522"/>
        <v/>
      </c>
      <c r="T2213" s="164" t="str">
        <f t="shared" ca="1" si="523"/>
        <v/>
      </c>
      <c r="U2213" s="163" t="str">
        <f t="shared" si="524"/>
        <v/>
      </c>
      <c r="V2213" s="163" t="str">
        <f ca="1">IF(AND(C2213&lt;&gt;"",C2213&lt;&gt;OFFSET(C2213,1,0)),SUMIFS(B.2[Giá có thuế],B.2[Số ĐK],C2213),"")</f>
        <v/>
      </c>
      <c r="W2213" s="159"/>
      <c r="X2213" s="161" t="str">
        <f>IF(W2213="","",'Thông Tin Chung'!$L$3)</f>
        <v/>
      </c>
      <c r="Y2213" s="163" t="str">
        <f t="shared" ca="1" si="525"/>
        <v/>
      </c>
      <c r="Z2213" s="165"/>
      <c r="AA2213" s="155" t="str">
        <f ca="1">IF(C2213="","",IF(OR(D2213&lt;NgayBatDau,D2213&gt;NgayKetThuc),"Ngày tháng phải nằm trong kỳ báo cáo",IF(AND(G2213&lt;&gt;"",COUNTIF(D.2[Tên khách hàng],G2213)=0),"Tên KH chưa khai báo trong DSKH",IF(AND(H2213&lt;&gt;"",COUNTIF(D.1[Tên sản phẩm],H2213)=0),"SP này chưa khai báo trong DSSP",""))))</f>
        <v/>
      </c>
      <c r="AB2213" s="23" t="str">
        <f t="shared" ca="1" si="511"/>
        <v/>
      </c>
      <c r="AC2213" s="23" t="str">
        <f t="shared" ca="1" si="512"/>
        <v/>
      </c>
      <c r="AD2213" s="23" t="str">
        <f t="shared" ca="1" si="513"/>
        <v/>
      </c>
      <c r="AE2213" s="68" t="str">
        <f t="shared" ca="1" si="514"/>
        <v/>
      </c>
      <c r="AF2213" s="69" t="str">
        <f>IF(OR(H2213="",S2213=""),"",S2213-(SUM(L2213,M2213)*INDEX(D.1[Đơn giá],MATCH(H2213,D.1[Tên sản phẩm],0))))</f>
        <v/>
      </c>
      <c r="AG2213" s="90" t="str">
        <f t="shared" ca="1" si="515"/>
        <v/>
      </c>
      <c r="AH2213" s="90"/>
    </row>
    <row r="2214" spans="2:34" ht="27.75" customHeight="1" x14ac:dyDescent="0.2">
      <c r="B2214" s="154">
        <f t="shared" si="516"/>
        <v>2211</v>
      </c>
      <c r="C2214" s="155" t="str">
        <f t="shared" ca="1" si="517"/>
        <v/>
      </c>
      <c r="D2214" s="156" t="str">
        <f t="shared" ca="1" si="518"/>
        <v/>
      </c>
      <c r="E2214" s="157" t="str">
        <f t="shared" ca="1" si="519"/>
        <v/>
      </c>
      <c r="F2214" s="157"/>
      <c r="G2214" s="158" t="str">
        <f t="shared" ca="1" si="520"/>
        <v/>
      </c>
      <c r="H2214" s="159"/>
      <c r="I2214" s="160" t="str">
        <f>IF(H2214="","",INDEX(D.1[Quy cách],MATCH(H2214,D.1[Tên sản phẩm],0)))</f>
        <v/>
      </c>
      <c r="J2214" s="35" t="str">
        <f>IF(H2214="","",INDEX(D.1[ĐVT],MATCH(H2214,D.1[Tên sản phẩm],0)))</f>
        <v/>
      </c>
      <c r="K2214" s="163" t="str">
        <f>IF(H2214="","",INDEX(D.1[Đơn giá bán
(Tham khảo)],MATCH(H2214,D.1[Tên sản phẩm],0)))</f>
        <v/>
      </c>
      <c r="L2214" s="162"/>
      <c r="M2214" s="159"/>
      <c r="N2214" s="159"/>
      <c r="O2214" s="159"/>
      <c r="P2214" s="163" t="str">
        <f t="shared" si="521"/>
        <v/>
      </c>
      <c r="Q2214" s="164"/>
      <c r="R2214" s="162"/>
      <c r="S2214" s="163" t="str">
        <f t="shared" si="522"/>
        <v/>
      </c>
      <c r="T2214" s="164" t="str">
        <f t="shared" ca="1" si="523"/>
        <v/>
      </c>
      <c r="U2214" s="163" t="str">
        <f t="shared" si="524"/>
        <v/>
      </c>
      <c r="V2214" s="163" t="str">
        <f ca="1">IF(AND(C2214&lt;&gt;"",C2214&lt;&gt;OFFSET(C2214,1,0)),SUMIFS(B.2[Giá có thuế],B.2[Số ĐK],C2214),"")</f>
        <v/>
      </c>
      <c r="W2214" s="159"/>
      <c r="X2214" s="161" t="str">
        <f>IF(W2214="","",'Thông Tin Chung'!$L$3)</f>
        <v/>
      </c>
      <c r="Y2214" s="163" t="str">
        <f t="shared" ca="1" si="525"/>
        <v/>
      </c>
      <c r="Z2214" s="165"/>
      <c r="AA2214" s="155" t="str">
        <f ca="1">IF(C2214="","",IF(OR(D2214&lt;NgayBatDau,D2214&gt;NgayKetThuc),"Ngày tháng phải nằm trong kỳ báo cáo",IF(AND(G2214&lt;&gt;"",COUNTIF(D.2[Tên khách hàng],G2214)=0),"Tên KH chưa khai báo trong DSKH",IF(AND(H2214&lt;&gt;"",COUNTIF(D.1[Tên sản phẩm],H2214)=0),"SP này chưa khai báo trong DSSP",""))))</f>
        <v/>
      </c>
      <c r="AB2214" s="23" t="str">
        <f t="shared" ca="1" si="511"/>
        <v/>
      </c>
      <c r="AC2214" s="23" t="str">
        <f t="shared" ca="1" si="512"/>
        <v/>
      </c>
      <c r="AD2214" s="23" t="str">
        <f t="shared" ca="1" si="513"/>
        <v/>
      </c>
      <c r="AE2214" s="68" t="str">
        <f t="shared" ca="1" si="514"/>
        <v/>
      </c>
      <c r="AF2214" s="69" t="str">
        <f>IF(OR(H2214="",S2214=""),"",S2214-(SUM(L2214,M2214)*INDEX(D.1[Đơn giá],MATCH(H2214,D.1[Tên sản phẩm],0))))</f>
        <v/>
      </c>
      <c r="AG2214" s="90" t="str">
        <f t="shared" ca="1" si="515"/>
        <v/>
      </c>
      <c r="AH2214" s="90"/>
    </row>
    <row r="2215" spans="2:34" ht="27.75" customHeight="1" x14ac:dyDescent="0.2">
      <c r="B2215" s="154">
        <f t="shared" si="516"/>
        <v>2212</v>
      </c>
      <c r="C2215" s="155" t="str">
        <f t="shared" ca="1" si="517"/>
        <v/>
      </c>
      <c r="D2215" s="156" t="str">
        <f t="shared" ca="1" si="518"/>
        <v/>
      </c>
      <c r="E2215" s="157" t="str">
        <f t="shared" ca="1" si="519"/>
        <v/>
      </c>
      <c r="F2215" s="157"/>
      <c r="G2215" s="158" t="str">
        <f t="shared" ca="1" si="520"/>
        <v/>
      </c>
      <c r="H2215" s="159"/>
      <c r="I2215" s="160" t="str">
        <f>IF(H2215="","",INDEX(D.1[Quy cách],MATCH(H2215,D.1[Tên sản phẩm],0)))</f>
        <v/>
      </c>
      <c r="J2215" s="35" t="str">
        <f>IF(H2215="","",INDEX(D.1[ĐVT],MATCH(H2215,D.1[Tên sản phẩm],0)))</f>
        <v/>
      </c>
      <c r="K2215" s="163" t="str">
        <f>IF(H2215="","",INDEX(D.1[Đơn giá bán
(Tham khảo)],MATCH(H2215,D.1[Tên sản phẩm],0)))</f>
        <v/>
      </c>
      <c r="L2215" s="162"/>
      <c r="M2215" s="159"/>
      <c r="N2215" s="159"/>
      <c r="O2215" s="159"/>
      <c r="P2215" s="163" t="str">
        <f t="shared" si="521"/>
        <v/>
      </c>
      <c r="Q2215" s="164"/>
      <c r="R2215" s="162"/>
      <c r="S2215" s="163" t="str">
        <f t="shared" si="522"/>
        <v/>
      </c>
      <c r="T2215" s="164" t="str">
        <f t="shared" ca="1" si="523"/>
        <v/>
      </c>
      <c r="U2215" s="163" t="str">
        <f t="shared" si="524"/>
        <v/>
      </c>
      <c r="V2215" s="163" t="str">
        <f ca="1">IF(AND(C2215&lt;&gt;"",C2215&lt;&gt;OFFSET(C2215,1,0)),SUMIFS(B.2[Giá có thuế],B.2[Số ĐK],C2215),"")</f>
        <v/>
      </c>
      <c r="W2215" s="159"/>
      <c r="X2215" s="161" t="str">
        <f>IF(W2215="","",'Thông Tin Chung'!$L$3)</f>
        <v/>
      </c>
      <c r="Y2215" s="163" t="str">
        <f t="shared" ca="1" si="525"/>
        <v/>
      </c>
      <c r="Z2215" s="165"/>
      <c r="AA2215" s="155" t="str">
        <f ca="1">IF(C2215="","",IF(OR(D2215&lt;NgayBatDau,D2215&gt;NgayKetThuc),"Ngày tháng phải nằm trong kỳ báo cáo",IF(AND(G2215&lt;&gt;"",COUNTIF(D.2[Tên khách hàng],G2215)=0),"Tên KH chưa khai báo trong DSKH",IF(AND(H2215&lt;&gt;"",COUNTIF(D.1[Tên sản phẩm],H2215)=0),"SP này chưa khai báo trong DSSP",""))))</f>
        <v/>
      </c>
      <c r="AB2215" s="23" t="str">
        <f t="shared" ca="1" si="511"/>
        <v/>
      </c>
      <c r="AC2215" s="23" t="str">
        <f t="shared" ca="1" si="512"/>
        <v/>
      </c>
      <c r="AD2215" s="23" t="str">
        <f t="shared" ca="1" si="513"/>
        <v/>
      </c>
      <c r="AE2215" s="68" t="str">
        <f t="shared" ca="1" si="514"/>
        <v/>
      </c>
      <c r="AF2215" s="69" t="str">
        <f>IF(OR(H2215="",S2215=""),"",S2215-(SUM(L2215,M2215)*INDEX(D.1[Đơn giá],MATCH(H2215,D.1[Tên sản phẩm],0))))</f>
        <v/>
      </c>
      <c r="AG2215" s="90" t="str">
        <f t="shared" ca="1" si="515"/>
        <v/>
      </c>
      <c r="AH2215" s="90"/>
    </row>
    <row r="2216" spans="2:34" ht="27.75" customHeight="1" x14ac:dyDescent="0.2">
      <c r="B2216" s="154">
        <f t="shared" si="516"/>
        <v>2213</v>
      </c>
      <c r="C2216" s="155" t="str">
        <f t="shared" ca="1" si="517"/>
        <v/>
      </c>
      <c r="D2216" s="156" t="str">
        <f t="shared" ca="1" si="518"/>
        <v/>
      </c>
      <c r="E2216" s="157" t="str">
        <f t="shared" ca="1" si="519"/>
        <v/>
      </c>
      <c r="F2216" s="157"/>
      <c r="G2216" s="158" t="str">
        <f t="shared" ca="1" si="520"/>
        <v/>
      </c>
      <c r="H2216" s="159"/>
      <c r="I2216" s="160" t="str">
        <f>IF(H2216="","",INDEX(D.1[Quy cách],MATCH(H2216,D.1[Tên sản phẩm],0)))</f>
        <v/>
      </c>
      <c r="J2216" s="35" t="str">
        <f>IF(H2216="","",INDEX(D.1[ĐVT],MATCH(H2216,D.1[Tên sản phẩm],0)))</f>
        <v/>
      </c>
      <c r="K2216" s="163" t="str">
        <f>IF(H2216="","",INDEX(D.1[Đơn giá bán
(Tham khảo)],MATCH(H2216,D.1[Tên sản phẩm],0)))</f>
        <v/>
      </c>
      <c r="L2216" s="162"/>
      <c r="M2216" s="159"/>
      <c r="N2216" s="159"/>
      <c r="O2216" s="159"/>
      <c r="P2216" s="163" t="str">
        <f t="shared" si="521"/>
        <v/>
      </c>
      <c r="Q2216" s="164"/>
      <c r="R2216" s="162"/>
      <c r="S2216" s="163" t="str">
        <f t="shared" si="522"/>
        <v/>
      </c>
      <c r="T2216" s="164" t="str">
        <f t="shared" ca="1" si="523"/>
        <v/>
      </c>
      <c r="U2216" s="163" t="str">
        <f t="shared" si="524"/>
        <v/>
      </c>
      <c r="V2216" s="163" t="str">
        <f ca="1">IF(AND(C2216&lt;&gt;"",C2216&lt;&gt;OFFSET(C2216,1,0)),SUMIFS(B.2[Giá có thuế],B.2[Số ĐK],C2216),"")</f>
        <v/>
      </c>
      <c r="W2216" s="159"/>
      <c r="X2216" s="161" t="str">
        <f>IF(W2216="","",'Thông Tin Chung'!$L$3)</f>
        <v/>
      </c>
      <c r="Y2216" s="163" t="str">
        <f t="shared" ca="1" si="525"/>
        <v/>
      </c>
      <c r="Z2216" s="165"/>
      <c r="AA2216" s="155" t="str">
        <f ca="1">IF(C2216="","",IF(OR(D2216&lt;NgayBatDau,D2216&gt;NgayKetThuc),"Ngày tháng phải nằm trong kỳ báo cáo",IF(AND(G2216&lt;&gt;"",COUNTIF(D.2[Tên khách hàng],G2216)=0),"Tên KH chưa khai báo trong DSKH",IF(AND(H2216&lt;&gt;"",COUNTIF(D.1[Tên sản phẩm],H2216)=0),"SP này chưa khai báo trong DSSP",""))))</f>
        <v/>
      </c>
      <c r="AB2216" s="23" t="str">
        <f t="shared" ca="1" si="511"/>
        <v/>
      </c>
      <c r="AC2216" s="23" t="str">
        <f t="shared" ca="1" si="512"/>
        <v/>
      </c>
      <c r="AD2216" s="23" t="str">
        <f t="shared" ca="1" si="513"/>
        <v/>
      </c>
      <c r="AE2216" s="68" t="str">
        <f t="shared" ca="1" si="514"/>
        <v/>
      </c>
      <c r="AF2216" s="69" t="str">
        <f>IF(OR(H2216="",S2216=""),"",S2216-(SUM(L2216,M2216)*INDEX(D.1[Đơn giá],MATCH(H2216,D.1[Tên sản phẩm],0))))</f>
        <v/>
      </c>
      <c r="AG2216" s="90" t="str">
        <f t="shared" ca="1" si="515"/>
        <v/>
      </c>
      <c r="AH2216" s="90"/>
    </row>
    <row r="2217" spans="2:34" ht="27.75" customHeight="1" x14ac:dyDescent="0.2">
      <c r="B2217" s="154">
        <f t="shared" si="516"/>
        <v>2214</v>
      </c>
      <c r="C2217" s="155" t="str">
        <f t="shared" ca="1" si="517"/>
        <v/>
      </c>
      <c r="D2217" s="156" t="str">
        <f t="shared" ca="1" si="518"/>
        <v/>
      </c>
      <c r="E2217" s="157" t="str">
        <f t="shared" ca="1" si="519"/>
        <v/>
      </c>
      <c r="F2217" s="157"/>
      <c r="G2217" s="158" t="str">
        <f t="shared" ca="1" si="520"/>
        <v/>
      </c>
      <c r="H2217" s="159"/>
      <c r="I2217" s="160" t="str">
        <f>IF(H2217="","",INDEX(D.1[Quy cách],MATCH(H2217,D.1[Tên sản phẩm],0)))</f>
        <v/>
      </c>
      <c r="J2217" s="35" t="str">
        <f>IF(H2217="","",INDEX(D.1[ĐVT],MATCH(H2217,D.1[Tên sản phẩm],0)))</f>
        <v/>
      </c>
      <c r="K2217" s="163" t="str">
        <f>IF(H2217="","",INDEX(D.1[Đơn giá bán
(Tham khảo)],MATCH(H2217,D.1[Tên sản phẩm],0)))</f>
        <v/>
      </c>
      <c r="L2217" s="162"/>
      <c r="M2217" s="159"/>
      <c r="N2217" s="159"/>
      <c r="O2217" s="159"/>
      <c r="P2217" s="163" t="str">
        <f t="shared" si="521"/>
        <v/>
      </c>
      <c r="Q2217" s="164"/>
      <c r="R2217" s="162"/>
      <c r="S2217" s="163" t="str">
        <f t="shared" si="522"/>
        <v/>
      </c>
      <c r="T2217" s="164" t="str">
        <f t="shared" ca="1" si="523"/>
        <v/>
      </c>
      <c r="U2217" s="163" t="str">
        <f t="shared" si="524"/>
        <v/>
      </c>
      <c r="V2217" s="163" t="str">
        <f ca="1">IF(AND(C2217&lt;&gt;"",C2217&lt;&gt;OFFSET(C2217,1,0)),SUMIFS(B.2[Giá có thuế],B.2[Số ĐK],C2217),"")</f>
        <v/>
      </c>
      <c r="W2217" s="159"/>
      <c r="X2217" s="161" t="str">
        <f>IF(W2217="","",'Thông Tin Chung'!$L$3)</f>
        <v/>
      </c>
      <c r="Y2217" s="163" t="str">
        <f t="shared" ca="1" si="525"/>
        <v/>
      </c>
      <c r="Z2217" s="165"/>
      <c r="AA2217" s="155" t="str">
        <f ca="1">IF(C2217="","",IF(OR(D2217&lt;NgayBatDau,D2217&gt;NgayKetThuc),"Ngày tháng phải nằm trong kỳ báo cáo",IF(AND(G2217&lt;&gt;"",COUNTIF(D.2[Tên khách hàng],G2217)=0),"Tên KH chưa khai báo trong DSKH",IF(AND(H2217&lt;&gt;"",COUNTIF(D.1[Tên sản phẩm],H2217)=0),"SP này chưa khai báo trong DSSP",""))))</f>
        <v/>
      </c>
      <c r="AB2217" s="23" t="str">
        <f t="shared" ca="1" si="511"/>
        <v/>
      </c>
      <c r="AC2217" s="23" t="str">
        <f t="shared" ca="1" si="512"/>
        <v/>
      </c>
      <c r="AD2217" s="23" t="str">
        <f t="shared" ca="1" si="513"/>
        <v/>
      </c>
      <c r="AE2217" s="68" t="str">
        <f t="shared" ca="1" si="514"/>
        <v/>
      </c>
      <c r="AF2217" s="69" t="str">
        <f>IF(OR(H2217="",S2217=""),"",S2217-(SUM(L2217,M2217)*INDEX(D.1[Đơn giá],MATCH(H2217,D.1[Tên sản phẩm],0))))</f>
        <v/>
      </c>
      <c r="AG2217" s="90" t="str">
        <f t="shared" ca="1" si="515"/>
        <v/>
      </c>
      <c r="AH2217" s="90"/>
    </row>
    <row r="2218" spans="2:34" ht="27.75" customHeight="1" x14ac:dyDescent="0.2">
      <c r="B2218" s="154">
        <f t="shared" si="516"/>
        <v>2215</v>
      </c>
      <c r="C2218" s="155" t="str">
        <f t="shared" ca="1" si="517"/>
        <v/>
      </c>
      <c r="D2218" s="156" t="str">
        <f t="shared" ca="1" si="518"/>
        <v/>
      </c>
      <c r="E2218" s="157" t="str">
        <f t="shared" ca="1" si="519"/>
        <v/>
      </c>
      <c r="F2218" s="157"/>
      <c r="G2218" s="158" t="str">
        <f t="shared" ca="1" si="520"/>
        <v/>
      </c>
      <c r="H2218" s="159"/>
      <c r="I2218" s="160" t="str">
        <f>IF(H2218="","",INDEX(D.1[Quy cách],MATCH(H2218,D.1[Tên sản phẩm],0)))</f>
        <v/>
      </c>
      <c r="J2218" s="35" t="str">
        <f>IF(H2218="","",INDEX(D.1[ĐVT],MATCH(H2218,D.1[Tên sản phẩm],0)))</f>
        <v/>
      </c>
      <c r="K2218" s="163" t="str">
        <f>IF(H2218="","",INDEX(D.1[Đơn giá bán
(Tham khảo)],MATCH(H2218,D.1[Tên sản phẩm],0)))</f>
        <v/>
      </c>
      <c r="L2218" s="162"/>
      <c r="M2218" s="159"/>
      <c r="N2218" s="159"/>
      <c r="O2218" s="159"/>
      <c r="P2218" s="163" t="str">
        <f t="shared" si="521"/>
        <v/>
      </c>
      <c r="Q2218" s="164"/>
      <c r="R2218" s="162"/>
      <c r="S2218" s="163" t="str">
        <f t="shared" si="522"/>
        <v/>
      </c>
      <c r="T2218" s="164" t="str">
        <f t="shared" ca="1" si="523"/>
        <v/>
      </c>
      <c r="U2218" s="163" t="str">
        <f t="shared" si="524"/>
        <v/>
      </c>
      <c r="V2218" s="163" t="str">
        <f ca="1">IF(AND(C2218&lt;&gt;"",C2218&lt;&gt;OFFSET(C2218,1,0)),SUMIFS(B.2[Giá có thuế],B.2[Số ĐK],C2218),"")</f>
        <v/>
      </c>
      <c r="W2218" s="159"/>
      <c r="X2218" s="161" t="str">
        <f>IF(W2218="","",'Thông Tin Chung'!$L$3)</f>
        <v/>
      </c>
      <c r="Y2218" s="163" t="str">
        <f t="shared" ca="1" si="525"/>
        <v/>
      </c>
      <c r="Z2218" s="165"/>
      <c r="AA2218" s="155" t="str">
        <f ca="1">IF(C2218="","",IF(OR(D2218&lt;NgayBatDau,D2218&gt;NgayKetThuc),"Ngày tháng phải nằm trong kỳ báo cáo",IF(AND(G2218&lt;&gt;"",COUNTIF(D.2[Tên khách hàng],G2218)=0),"Tên KH chưa khai báo trong DSKH",IF(AND(H2218&lt;&gt;"",COUNTIF(D.1[Tên sản phẩm],H2218)=0),"SP này chưa khai báo trong DSSP",""))))</f>
        <v/>
      </c>
      <c r="AB2218" s="23" t="str">
        <f t="shared" ca="1" si="511"/>
        <v/>
      </c>
      <c r="AC2218" s="23" t="str">
        <f t="shared" ca="1" si="512"/>
        <v/>
      </c>
      <c r="AD2218" s="23" t="str">
        <f t="shared" ca="1" si="513"/>
        <v/>
      </c>
      <c r="AE2218" s="68" t="str">
        <f t="shared" ca="1" si="514"/>
        <v/>
      </c>
      <c r="AF2218" s="69" t="str">
        <f>IF(OR(H2218="",S2218=""),"",S2218-(SUM(L2218,M2218)*INDEX(D.1[Đơn giá],MATCH(H2218,D.1[Tên sản phẩm],0))))</f>
        <v/>
      </c>
      <c r="AG2218" s="90" t="str">
        <f t="shared" ca="1" si="515"/>
        <v/>
      </c>
      <c r="AH2218" s="90"/>
    </row>
    <row r="2219" spans="2:34" ht="27.75" customHeight="1" x14ac:dyDescent="0.2">
      <c r="B2219" s="154">
        <f t="shared" si="516"/>
        <v>2216</v>
      </c>
      <c r="C2219" s="155" t="str">
        <f t="shared" ca="1" si="517"/>
        <v/>
      </c>
      <c r="D2219" s="156" t="str">
        <f t="shared" ca="1" si="518"/>
        <v/>
      </c>
      <c r="E2219" s="157" t="str">
        <f t="shared" ca="1" si="519"/>
        <v/>
      </c>
      <c r="F2219" s="157"/>
      <c r="G2219" s="158" t="str">
        <f t="shared" ca="1" si="520"/>
        <v/>
      </c>
      <c r="H2219" s="159"/>
      <c r="I2219" s="160" t="str">
        <f>IF(H2219="","",INDEX(D.1[Quy cách],MATCH(H2219,D.1[Tên sản phẩm],0)))</f>
        <v/>
      </c>
      <c r="J2219" s="35" t="str">
        <f>IF(H2219="","",INDEX(D.1[ĐVT],MATCH(H2219,D.1[Tên sản phẩm],0)))</f>
        <v/>
      </c>
      <c r="K2219" s="163" t="str">
        <f>IF(H2219="","",INDEX(D.1[Đơn giá bán
(Tham khảo)],MATCH(H2219,D.1[Tên sản phẩm],0)))</f>
        <v/>
      </c>
      <c r="L2219" s="162"/>
      <c r="M2219" s="159"/>
      <c r="N2219" s="159"/>
      <c r="O2219" s="159"/>
      <c r="P2219" s="163" t="str">
        <f t="shared" si="521"/>
        <v/>
      </c>
      <c r="Q2219" s="164"/>
      <c r="R2219" s="162"/>
      <c r="S2219" s="163" t="str">
        <f t="shared" si="522"/>
        <v/>
      </c>
      <c r="T2219" s="164" t="str">
        <f t="shared" ca="1" si="523"/>
        <v/>
      </c>
      <c r="U2219" s="163" t="str">
        <f t="shared" si="524"/>
        <v/>
      </c>
      <c r="V2219" s="163" t="str">
        <f ca="1">IF(AND(C2219&lt;&gt;"",C2219&lt;&gt;OFFSET(C2219,1,0)),SUMIFS(B.2[Giá có thuế],B.2[Số ĐK],C2219),"")</f>
        <v/>
      </c>
      <c r="W2219" s="159"/>
      <c r="X2219" s="161" t="str">
        <f>IF(W2219="","",'Thông Tin Chung'!$L$3)</f>
        <v/>
      </c>
      <c r="Y2219" s="163" t="str">
        <f t="shared" ca="1" si="525"/>
        <v/>
      </c>
      <c r="Z2219" s="165"/>
      <c r="AA2219" s="155" t="str">
        <f ca="1">IF(C2219="","",IF(OR(D2219&lt;NgayBatDau,D2219&gt;NgayKetThuc),"Ngày tháng phải nằm trong kỳ báo cáo",IF(AND(G2219&lt;&gt;"",COUNTIF(D.2[Tên khách hàng],G2219)=0),"Tên KH chưa khai báo trong DSKH",IF(AND(H2219&lt;&gt;"",COUNTIF(D.1[Tên sản phẩm],H2219)=0),"SP này chưa khai báo trong DSSP",""))))</f>
        <v/>
      </c>
      <c r="AB2219" s="23" t="str">
        <f t="shared" ca="1" si="511"/>
        <v/>
      </c>
      <c r="AC2219" s="23" t="str">
        <f t="shared" ca="1" si="512"/>
        <v/>
      </c>
      <c r="AD2219" s="23" t="str">
        <f t="shared" ca="1" si="513"/>
        <v/>
      </c>
      <c r="AE2219" s="68" t="str">
        <f t="shared" ca="1" si="514"/>
        <v/>
      </c>
      <c r="AF2219" s="69" t="str">
        <f>IF(OR(H2219="",S2219=""),"",S2219-(SUM(L2219,M2219)*INDEX(D.1[Đơn giá],MATCH(H2219,D.1[Tên sản phẩm],0))))</f>
        <v/>
      </c>
      <c r="AG2219" s="90" t="str">
        <f t="shared" ca="1" si="515"/>
        <v/>
      </c>
      <c r="AH2219" s="90"/>
    </row>
    <row r="2220" spans="2:34" ht="27.75" customHeight="1" x14ac:dyDescent="0.2">
      <c r="B2220" s="154">
        <f t="shared" si="516"/>
        <v>2217</v>
      </c>
      <c r="C2220" s="155" t="str">
        <f t="shared" ca="1" si="517"/>
        <v/>
      </c>
      <c r="D2220" s="156" t="str">
        <f t="shared" ca="1" si="518"/>
        <v/>
      </c>
      <c r="E2220" s="157" t="str">
        <f t="shared" ca="1" si="519"/>
        <v/>
      </c>
      <c r="F2220" s="157"/>
      <c r="G2220" s="158" t="str">
        <f t="shared" ca="1" si="520"/>
        <v/>
      </c>
      <c r="H2220" s="159"/>
      <c r="I2220" s="160" t="str">
        <f>IF(H2220="","",INDEX(D.1[Quy cách],MATCH(H2220,D.1[Tên sản phẩm],0)))</f>
        <v/>
      </c>
      <c r="J2220" s="35" t="str">
        <f>IF(H2220="","",INDEX(D.1[ĐVT],MATCH(H2220,D.1[Tên sản phẩm],0)))</f>
        <v/>
      </c>
      <c r="K2220" s="163" t="str">
        <f>IF(H2220="","",INDEX(D.1[Đơn giá bán
(Tham khảo)],MATCH(H2220,D.1[Tên sản phẩm],0)))</f>
        <v/>
      </c>
      <c r="L2220" s="162"/>
      <c r="M2220" s="159"/>
      <c r="N2220" s="159"/>
      <c r="O2220" s="159"/>
      <c r="P2220" s="163" t="str">
        <f t="shared" si="521"/>
        <v/>
      </c>
      <c r="Q2220" s="164"/>
      <c r="R2220" s="162"/>
      <c r="S2220" s="163" t="str">
        <f t="shared" si="522"/>
        <v/>
      </c>
      <c r="T2220" s="164" t="str">
        <f t="shared" ca="1" si="523"/>
        <v/>
      </c>
      <c r="U2220" s="163" t="str">
        <f t="shared" si="524"/>
        <v/>
      </c>
      <c r="V2220" s="163" t="str">
        <f ca="1">IF(AND(C2220&lt;&gt;"",C2220&lt;&gt;OFFSET(C2220,1,0)),SUMIFS(B.2[Giá có thuế],B.2[Số ĐK],C2220),"")</f>
        <v/>
      </c>
      <c r="W2220" s="159"/>
      <c r="X2220" s="161" t="str">
        <f>IF(W2220="","",'Thông Tin Chung'!$L$3)</f>
        <v/>
      </c>
      <c r="Y2220" s="163" t="str">
        <f t="shared" ca="1" si="525"/>
        <v/>
      </c>
      <c r="Z2220" s="165"/>
      <c r="AA2220" s="155" t="str">
        <f ca="1">IF(C2220="","",IF(OR(D2220&lt;NgayBatDau,D2220&gt;NgayKetThuc),"Ngày tháng phải nằm trong kỳ báo cáo",IF(AND(G2220&lt;&gt;"",COUNTIF(D.2[Tên khách hàng],G2220)=0),"Tên KH chưa khai báo trong DSKH",IF(AND(H2220&lt;&gt;"",COUNTIF(D.1[Tên sản phẩm],H2220)=0),"SP này chưa khai báo trong DSSP",""))))</f>
        <v/>
      </c>
      <c r="AB2220" s="23" t="str">
        <f t="shared" ca="1" si="511"/>
        <v/>
      </c>
      <c r="AC2220" s="23" t="str">
        <f t="shared" ca="1" si="512"/>
        <v/>
      </c>
      <c r="AD2220" s="23" t="str">
        <f t="shared" ca="1" si="513"/>
        <v/>
      </c>
      <c r="AE2220" s="68" t="str">
        <f t="shared" ca="1" si="514"/>
        <v/>
      </c>
      <c r="AF2220" s="69" t="str">
        <f>IF(OR(H2220="",S2220=""),"",S2220-(SUM(L2220,M2220)*INDEX(D.1[Đơn giá],MATCH(H2220,D.1[Tên sản phẩm],0))))</f>
        <v/>
      </c>
      <c r="AG2220" s="90" t="str">
        <f t="shared" ca="1" si="515"/>
        <v/>
      </c>
      <c r="AH2220" s="90"/>
    </row>
    <row r="2221" spans="2:34" ht="27.75" customHeight="1" x14ac:dyDescent="0.2">
      <c r="B2221" s="154">
        <f t="shared" si="516"/>
        <v>2218</v>
      </c>
      <c r="C2221" s="155" t="str">
        <f t="shared" ca="1" si="517"/>
        <v/>
      </c>
      <c r="D2221" s="156" t="str">
        <f t="shared" ca="1" si="518"/>
        <v/>
      </c>
      <c r="E2221" s="157" t="str">
        <f t="shared" ca="1" si="519"/>
        <v/>
      </c>
      <c r="F2221" s="157"/>
      <c r="G2221" s="158" t="str">
        <f t="shared" ca="1" si="520"/>
        <v/>
      </c>
      <c r="H2221" s="159"/>
      <c r="I2221" s="160" t="str">
        <f>IF(H2221="","",INDEX(D.1[Quy cách],MATCH(H2221,D.1[Tên sản phẩm],0)))</f>
        <v/>
      </c>
      <c r="J2221" s="35" t="str">
        <f>IF(H2221="","",INDEX(D.1[ĐVT],MATCH(H2221,D.1[Tên sản phẩm],0)))</f>
        <v/>
      </c>
      <c r="K2221" s="163" t="str">
        <f>IF(H2221="","",INDEX(D.1[Đơn giá bán
(Tham khảo)],MATCH(H2221,D.1[Tên sản phẩm],0)))</f>
        <v/>
      </c>
      <c r="L2221" s="162"/>
      <c r="M2221" s="159"/>
      <c r="N2221" s="159"/>
      <c r="O2221" s="159"/>
      <c r="P2221" s="163" t="str">
        <f t="shared" si="521"/>
        <v/>
      </c>
      <c r="Q2221" s="164"/>
      <c r="R2221" s="162"/>
      <c r="S2221" s="163" t="str">
        <f t="shared" si="522"/>
        <v/>
      </c>
      <c r="T2221" s="164" t="str">
        <f t="shared" ca="1" si="523"/>
        <v/>
      </c>
      <c r="U2221" s="163" t="str">
        <f t="shared" si="524"/>
        <v/>
      </c>
      <c r="V2221" s="163" t="str">
        <f ca="1">IF(AND(C2221&lt;&gt;"",C2221&lt;&gt;OFFSET(C2221,1,0)),SUMIFS(B.2[Giá có thuế],B.2[Số ĐK],C2221),"")</f>
        <v/>
      </c>
      <c r="W2221" s="159"/>
      <c r="X2221" s="161" t="str">
        <f>IF(W2221="","",'Thông Tin Chung'!$L$3)</f>
        <v/>
      </c>
      <c r="Y2221" s="163" t="str">
        <f t="shared" ca="1" si="525"/>
        <v/>
      </c>
      <c r="Z2221" s="165"/>
      <c r="AA2221" s="155" t="str">
        <f ca="1">IF(C2221="","",IF(OR(D2221&lt;NgayBatDau,D2221&gt;NgayKetThuc),"Ngày tháng phải nằm trong kỳ báo cáo",IF(AND(G2221&lt;&gt;"",COUNTIF(D.2[Tên khách hàng],G2221)=0),"Tên KH chưa khai báo trong DSKH",IF(AND(H2221&lt;&gt;"",COUNTIF(D.1[Tên sản phẩm],H2221)=0),"SP này chưa khai báo trong DSSP",""))))</f>
        <v/>
      </c>
      <c r="AB2221" s="23" t="str">
        <f t="shared" ca="1" si="511"/>
        <v/>
      </c>
      <c r="AC2221" s="23" t="str">
        <f t="shared" ca="1" si="512"/>
        <v/>
      </c>
      <c r="AD2221" s="23" t="str">
        <f t="shared" ca="1" si="513"/>
        <v/>
      </c>
      <c r="AE2221" s="68" t="str">
        <f t="shared" ca="1" si="514"/>
        <v/>
      </c>
      <c r="AF2221" s="69" t="str">
        <f>IF(OR(H2221="",S2221=""),"",S2221-(SUM(L2221,M2221)*INDEX(D.1[Đơn giá],MATCH(H2221,D.1[Tên sản phẩm],0))))</f>
        <v/>
      </c>
      <c r="AG2221" s="90" t="str">
        <f t="shared" ca="1" si="515"/>
        <v/>
      </c>
      <c r="AH2221" s="90"/>
    </row>
    <row r="2222" spans="2:34" ht="27.75" customHeight="1" x14ac:dyDescent="0.2">
      <c r="B2222" s="154">
        <f t="shared" si="516"/>
        <v>2219</v>
      </c>
      <c r="C2222" s="155" t="str">
        <f t="shared" ca="1" si="517"/>
        <v/>
      </c>
      <c r="D2222" s="156" t="str">
        <f t="shared" ca="1" si="518"/>
        <v/>
      </c>
      <c r="E2222" s="157" t="str">
        <f t="shared" ca="1" si="519"/>
        <v/>
      </c>
      <c r="F2222" s="157"/>
      <c r="G2222" s="158" t="str">
        <f t="shared" ca="1" si="520"/>
        <v/>
      </c>
      <c r="H2222" s="159"/>
      <c r="I2222" s="160" t="str">
        <f>IF(H2222="","",INDEX(D.1[Quy cách],MATCH(H2222,D.1[Tên sản phẩm],0)))</f>
        <v/>
      </c>
      <c r="J2222" s="35" t="str">
        <f>IF(H2222="","",INDEX(D.1[ĐVT],MATCH(H2222,D.1[Tên sản phẩm],0)))</f>
        <v/>
      </c>
      <c r="K2222" s="163" t="str">
        <f>IF(H2222="","",INDEX(D.1[Đơn giá bán
(Tham khảo)],MATCH(H2222,D.1[Tên sản phẩm],0)))</f>
        <v/>
      </c>
      <c r="L2222" s="162"/>
      <c r="M2222" s="159"/>
      <c r="N2222" s="159"/>
      <c r="O2222" s="159"/>
      <c r="P2222" s="163" t="str">
        <f t="shared" si="521"/>
        <v/>
      </c>
      <c r="Q2222" s="164"/>
      <c r="R2222" s="162"/>
      <c r="S2222" s="163" t="str">
        <f t="shared" si="522"/>
        <v/>
      </c>
      <c r="T2222" s="164" t="str">
        <f t="shared" ca="1" si="523"/>
        <v/>
      </c>
      <c r="U2222" s="163" t="str">
        <f t="shared" si="524"/>
        <v/>
      </c>
      <c r="V2222" s="163" t="str">
        <f ca="1">IF(AND(C2222&lt;&gt;"",C2222&lt;&gt;OFFSET(C2222,1,0)),SUMIFS(B.2[Giá có thuế],B.2[Số ĐK],C2222),"")</f>
        <v/>
      </c>
      <c r="W2222" s="159"/>
      <c r="X2222" s="161" t="str">
        <f>IF(W2222="","",'Thông Tin Chung'!$L$3)</f>
        <v/>
      </c>
      <c r="Y2222" s="163" t="str">
        <f t="shared" ca="1" si="525"/>
        <v/>
      </c>
      <c r="Z2222" s="165"/>
      <c r="AA2222" s="155" t="str">
        <f ca="1">IF(C2222="","",IF(OR(D2222&lt;NgayBatDau,D2222&gt;NgayKetThuc),"Ngày tháng phải nằm trong kỳ báo cáo",IF(AND(G2222&lt;&gt;"",COUNTIF(D.2[Tên khách hàng],G2222)=0),"Tên KH chưa khai báo trong DSKH",IF(AND(H2222&lt;&gt;"",COUNTIF(D.1[Tên sản phẩm],H2222)=0),"SP này chưa khai báo trong DSSP",""))))</f>
        <v/>
      </c>
      <c r="AB2222" s="23" t="str">
        <f t="shared" ca="1" si="511"/>
        <v/>
      </c>
      <c r="AC2222" s="23" t="str">
        <f t="shared" ca="1" si="512"/>
        <v/>
      </c>
      <c r="AD2222" s="23" t="str">
        <f t="shared" ca="1" si="513"/>
        <v/>
      </c>
      <c r="AE2222" s="68" t="str">
        <f t="shared" ca="1" si="514"/>
        <v/>
      </c>
      <c r="AF2222" s="69" t="str">
        <f>IF(OR(H2222="",S2222=""),"",S2222-(SUM(L2222,M2222)*INDEX(D.1[Đơn giá],MATCH(H2222,D.1[Tên sản phẩm],0))))</f>
        <v/>
      </c>
      <c r="AG2222" s="90" t="str">
        <f t="shared" ca="1" si="515"/>
        <v/>
      </c>
      <c r="AH2222" s="90"/>
    </row>
    <row r="2223" spans="2:34" ht="27.75" customHeight="1" x14ac:dyDescent="0.2">
      <c r="B2223" s="154">
        <f t="shared" si="516"/>
        <v>2220</v>
      </c>
      <c r="C2223" s="155" t="str">
        <f t="shared" ca="1" si="517"/>
        <v/>
      </c>
      <c r="D2223" s="156" t="str">
        <f t="shared" ca="1" si="518"/>
        <v/>
      </c>
      <c r="E2223" s="157" t="str">
        <f t="shared" ca="1" si="519"/>
        <v/>
      </c>
      <c r="F2223" s="157"/>
      <c r="G2223" s="158" t="str">
        <f t="shared" ca="1" si="520"/>
        <v/>
      </c>
      <c r="H2223" s="159"/>
      <c r="I2223" s="160" t="str">
        <f>IF(H2223="","",INDEX(D.1[Quy cách],MATCH(H2223,D.1[Tên sản phẩm],0)))</f>
        <v/>
      </c>
      <c r="J2223" s="35" t="str">
        <f>IF(H2223="","",INDEX(D.1[ĐVT],MATCH(H2223,D.1[Tên sản phẩm],0)))</f>
        <v/>
      </c>
      <c r="K2223" s="163" t="str">
        <f>IF(H2223="","",INDEX(D.1[Đơn giá bán
(Tham khảo)],MATCH(H2223,D.1[Tên sản phẩm],0)))</f>
        <v/>
      </c>
      <c r="L2223" s="162"/>
      <c r="M2223" s="159"/>
      <c r="N2223" s="159"/>
      <c r="O2223" s="159"/>
      <c r="P2223" s="163" t="str">
        <f t="shared" si="521"/>
        <v/>
      </c>
      <c r="Q2223" s="164"/>
      <c r="R2223" s="162"/>
      <c r="S2223" s="163" t="str">
        <f t="shared" si="522"/>
        <v/>
      </c>
      <c r="T2223" s="164" t="str">
        <f t="shared" ca="1" si="523"/>
        <v/>
      </c>
      <c r="U2223" s="163" t="str">
        <f t="shared" si="524"/>
        <v/>
      </c>
      <c r="V2223" s="163" t="str">
        <f ca="1">IF(AND(C2223&lt;&gt;"",C2223&lt;&gt;OFFSET(C2223,1,0)),SUMIFS(B.2[Giá có thuế],B.2[Số ĐK],C2223),"")</f>
        <v/>
      </c>
      <c r="W2223" s="159"/>
      <c r="X2223" s="161" t="str">
        <f>IF(W2223="","",'Thông Tin Chung'!$L$3)</f>
        <v/>
      </c>
      <c r="Y2223" s="163" t="str">
        <f t="shared" ca="1" si="525"/>
        <v/>
      </c>
      <c r="Z2223" s="165"/>
      <c r="AA2223" s="155" t="str">
        <f ca="1">IF(C2223="","",IF(OR(D2223&lt;NgayBatDau,D2223&gt;NgayKetThuc),"Ngày tháng phải nằm trong kỳ báo cáo",IF(AND(G2223&lt;&gt;"",COUNTIF(D.2[Tên khách hàng],G2223)=0),"Tên KH chưa khai báo trong DSKH",IF(AND(H2223&lt;&gt;"",COUNTIF(D.1[Tên sản phẩm],H2223)=0),"SP này chưa khai báo trong DSSP",""))))</f>
        <v/>
      </c>
      <c r="AB2223" s="23" t="str">
        <f t="shared" ca="1" si="511"/>
        <v/>
      </c>
      <c r="AC2223" s="23" t="str">
        <f t="shared" ca="1" si="512"/>
        <v/>
      </c>
      <c r="AD2223" s="23" t="str">
        <f t="shared" ca="1" si="513"/>
        <v/>
      </c>
      <c r="AE2223" s="68" t="str">
        <f t="shared" ca="1" si="514"/>
        <v/>
      </c>
      <c r="AF2223" s="69" t="str">
        <f>IF(OR(H2223="",S2223=""),"",S2223-(SUM(L2223,M2223)*INDEX(D.1[Đơn giá],MATCH(H2223,D.1[Tên sản phẩm],0))))</f>
        <v/>
      </c>
      <c r="AG2223" s="90" t="str">
        <f t="shared" ca="1" si="515"/>
        <v/>
      </c>
      <c r="AH2223" s="90"/>
    </row>
    <row r="2224" spans="2:34" ht="27.75" customHeight="1" x14ac:dyDescent="0.2">
      <c r="B2224" s="154">
        <f t="shared" si="516"/>
        <v>2221</v>
      </c>
      <c r="C2224" s="155" t="str">
        <f t="shared" ca="1" si="517"/>
        <v/>
      </c>
      <c r="D2224" s="156" t="str">
        <f t="shared" ca="1" si="518"/>
        <v/>
      </c>
      <c r="E2224" s="157" t="str">
        <f t="shared" ca="1" si="519"/>
        <v/>
      </c>
      <c r="F2224" s="157"/>
      <c r="G2224" s="158" t="str">
        <f t="shared" ca="1" si="520"/>
        <v/>
      </c>
      <c r="H2224" s="159"/>
      <c r="I2224" s="160" t="str">
        <f>IF(H2224="","",INDEX(D.1[Quy cách],MATCH(H2224,D.1[Tên sản phẩm],0)))</f>
        <v/>
      </c>
      <c r="J2224" s="35" t="str">
        <f>IF(H2224="","",INDEX(D.1[ĐVT],MATCH(H2224,D.1[Tên sản phẩm],0)))</f>
        <v/>
      </c>
      <c r="K2224" s="163" t="str">
        <f>IF(H2224="","",INDEX(D.1[Đơn giá bán
(Tham khảo)],MATCH(H2224,D.1[Tên sản phẩm],0)))</f>
        <v/>
      </c>
      <c r="L2224" s="162"/>
      <c r="M2224" s="159"/>
      <c r="N2224" s="159"/>
      <c r="O2224" s="159"/>
      <c r="P2224" s="163" t="str">
        <f t="shared" si="521"/>
        <v/>
      </c>
      <c r="Q2224" s="164"/>
      <c r="R2224" s="162"/>
      <c r="S2224" s="163" t="str">
        <f t="shared" si="522"/>
        <v/>
      </c>
      <c r="T2224" s="164" t="str">
        <f t="shared" ca="1" si="523"/>
        <v/>
      </c>
      <c r="U2224" s="163" t="str">
        <f t="shared" si="524"/>
        <v/>
      </c>
      <c r="V2224" s="163" t="str">
        <f ca="1">IF(AND(C2224&lt;&gt;"",C2224&lt;&gt;OFFSET(C2224,1,0)),SUMIFS(B.2[Giá có thuế],B.2[Số ĐK],C2224),"")</f>
        <v/>
      </c>
      <c r="W2224" s="159"/>
      <c r="X2224" s="161" t="str">
        <f>IF(W2224="","",'Thông Tin Chung'!$L$3)</f>
        <v/>
      </c>
      <c r="Y2224" s="163" t="str">
        <f t="shared" ca="1" si="525"/>
        <v/>
      </c>
      <c r="Z2224" s="165"/>
      <c r="AA2224" s="155" t="str">
        <f ca="1">IF(C2224="","",IF(OR(D2224&lt;NgayBatDau,D2224&gt;NgayKetThuc),"Ngày tháng phải nằm trong kỳ báo cáo",IF(AND(G2224&lt;&gt;"",COUNTIF(D.2[Tên khách hàng],G2224)=0),"Tên KH chưa khai báo trong DSKH",IF(AND(H2224&lt;&gt;"",COUNTIF(D.1[Tên sản phẩm],H2224)=0),"SP này chưa khai báo trong DSSP",""))))</f>
        <v/>
      </c>
      <c r="AB2224" s="23" t="str">
        <f t="shared" ca="1" si="511"/>
        <v/>
      </c>
      <c r="AC2224" s="23" t="str">
        <f t="shared" ca="1" si="512"/>
        <v/>
      </c>
      <c r="AD2224" s="23" t="str">
        <f t="shared" ca="1" si="513"/>
        <v/>
      </c>
      <c r="AE2224" s="68" t="str">
        <f t="shared" ca="1" si="514"/>
        <v/>
      </c>
      <c r="AF2224" s="69" t="str">
        <f>IF(OR(H2224="",S2224=""),"",S2224-(SUM(L2224,M2224)*INDEX(D.1[Đơn giá],MATCH(H2224,D.1[Tên sản phẩm],0))))</f>
        <v/>
      </c>
      <c r="AG2224" s="90" t="str">
        <f t="shared" ca="1" si="515"/>
        <v/>
      </c>
      <c r="AH2224" s="90"/>
    </row>
    <row r="2225" spans="2:34" ht="27.75" customHeight="1" x14ac:dyDescent="0.2">
      <c r="B2225" s="154">
        <f t="shared" si="516"/>
        <v>2222</v>
      </c>
      <c r="C2225" s="155" t="str">
        <f t="shared" ca="1" si="517"/>
        <v/>
      </c>
      <c r="D2225" s="156" t="str">
        <f t="shared" ca="1" si="518"/>
        <v/>
      </c>
      <c r="E2225" s="157" t="str">
        <f t="shared" ca="1" si="519"/>
        <v/>
      </c>
      <c r="F2225" s="157"/>
      <c r="G2225" s="158" t="str">
        <f t="shared" ca="1" si="520"/>
        <v/>
      </c>
      <c r="H2225" s="159"/>
      <c r="I2225" s="160" t="str">
        <f>IF(H2225="","",INDEX(D.1[Quy cách],MATCH(H2225,D.1[Tên sản phẩm],0)))</f>
        <v/>
      </c>
      <c r="J2225" s="35" t="str">
        <f>IF(H2225="","",INDEX(D.1[ĐVT],MATCH(H2225,D.1[Tên sản phẩm],0)))</f>
        <v/>
      </c>
      <c r="K2225" s="163" t="str">
        <f>IF(H2225="","",INDEX(D.1[Đơn giá bán
(Tham khảo)],MATCH(H2225,D.1[Tên sản phẩm],0)))</f>
        <v/>
      </c>
      <c r="L2225" s="162"/>
      <c r="M2225" s="159"/>
      <c r="N2225" s="159"/>
      <c r="O2225" s="159"/>
      <c r="P2225" s="163" t="str">
        <f t="shared" si="521"/>
        <v/>
      </c>
      <c r="Q2225" s="164"/>
      <c r="R2225" s="162"/>
      <c r="S2225" s="163" t="str">
        <f t="shared" si="522"/>
        <v/>
      </c>
      <c r="T2225" s="164" t="str">
        <f t="shared" ca="1" si="523"/>
        <v/>
      </c>
      <c r="U2225" s="163" t="str">
        <f t="shared" si="524"/>
        <v/>
      </c>
      <c r="V2225" s="163" t="str">
        <f ca="1">IF(AND(C2225&lt;&gt;"",C2225&lt;&gt;OFFSET(C2225,1,0)),SUMIFS(B.2[Giá có thuế],B.2[Số ĐK],C2225),"")</f>
        <v/>
      </c>
      <c r="W2225" s="159"/>
      <c r="X2225" s="161" t="str">
        <f>IF(W2225="","",'Thông Tin Chung'!$L$3)</f>
        <v/>
      </c>
      <c r="Y2225" s="163" t="str">
        <f t="shared" ca="1" si="525"/>
        <v/>
      </c>
      <c r="Z2225" s="165"/>
      <c r="AA2225" s="155" t="str">
        <f ca="1">IF(C2225="","",IF(OR(D2225&lt;NgayBatDau,D2225&gt;NgayKetThuc),"Ngày tháng phải nằm trong kỳ báo cáo",IF(AND(G2225&lt;&gt;"",COUNTIF(D.2[Tên khách hàng],G2225)=0),"Tên KH chưa khai báo trong DSKH",IF(AND(H2225&lt;&gt;"",COUNTIF(D.1[Tên sản phẩm],H2225)=0),"SP này chưa khai báo trong DSSP",""))))</f>
        <v/>
      </c>
      <c r="AB2225" s="23" t="str">
        <f t="shared" ca="1" si="511"/>
        <v/>
      </c>
      <c r="AC2225" s="23" t="str">
        <f t="shared" ca="1" si="512"/>
        <v/>
      </c>
      <c r="AD2225" s="23" t="str">
        <f t="shared" ca="1" si="513"/>
        <v/>
      </c>
      <c r="AE2225" s="68" t="str">
        <f t="shared" ca="1" si="514"/>
        <v/>
      </c>
      <c r="AF2225" s="69" t="str">
        <f>IF(OR(H2225="",S2225=""),"",S2225-(SUM(L2225,M2225)*INDEX(D.1[Đơn giá],MATCH(H2225,D.1[Tên sản phẩm],0))))</f>
        <v/>
      </c>
      <c r="AG2225" s="90" t="str">
        <f t="shared" ca="1" si="515"/>
        <v/>
      </c>
      <c r="AH2225" s="90"/>
    </row>
    <row r="2226" spans="2:34" ht="27.75" customHeight="1" x14ac:dyDescent="0.2">
      <c r="B2226" s="154">
        <f t="shared" si="516"/>
        <v>2223</v>
      </c>
      <c r="C2226" s="155" t="str">
        <f t="shared" ca="1" si="517"/>
        <v/>
      </c>
      <c r="D2226" s="156" t="str">
        <f t="shared" ca="1" si="518"/>
        <v/>
      </c>
      <c r="E2226" s="157" t="str">
        <f t="shared" ca="1" si="519"/>
        <v/>
      </c>
      <c r="F2226" s="157"/>
      <c r="G2226" s="158" t="str">
        <f t="shared" ca="1" si="520"/>
        <v/>
      </c>
      <c r="H2226" s="159"/>
      <c r="I2226" s="160" t="str">
        <f>IF(H2226="","",INDEX(D.1[Quy cách],MATCH(H2226,D.1[Tên sản phẩm],0)))</f>
        <v/>
      </c>
      <c r="J2226" s="35" t="str">
        <f>IF(H2226="","",INDEX(D.1[ĐVT],MATCH(H2226,D.1[Tên sản phẩm],0)))</f>
        <v/>
      </c>
      <c r="K2226" s="163" t="str">
        <f>IF(H2226="","",INDEX(D.1[Đơn giá bán
(Tham khảo)],MATCH(H2226,D.1[Tên sản phẩm],0)))</f>
        <v/>
      </c>
      <c r="L2226" s="162"/>
      <c r="M2226" s="159"/>
      <c r="N2226" s="159"/>
      <c r="O2226" s="159"/>
      <c r="P2226" s="163" t="str">
        <f t="shared" si="521"/>
        <v/>
      </c>
      <c r="Q2226" s="164"/>
      <c r="R2226" s="162"/>
      <c r="S2226" s="163" t="str">
        <f t="shared" si="522"/>
        <v/>
      </c>
      <c r="T2226" s="164" t="str">
        <f t="shared" ca="1" si="523"/>
        <v/>
      </c>
      <c r="U2226" s="163" t="str">
        <f t="shared" si="524"/>
        <v/>
      </c>
      <c r="V2226" s="163" t="str">
        <f ca="1">IF(AND(C2226&lt;&gt;"",C2226&lt;&gt;OFFSET(C2226,1,0)),SUMIFS(B.2[Giá có thuế],B.2[Số ĐK],C2226),"")</f>
        <v/>
      </c>
      <c r="W2226" s="159"/>
      <c r="X2226" s="161" t="str">
        <f>IF(W2226="","",'Thông Tin Chung'!$L$3)</f>
        <v/>
      </c>
      <c r="Y2226" s="163" t="str">
        <f t="shared" ca="1" si="525"/>
        <v/>
      </c>
      <c r="Z2226" s="165"/>
      <c r="AA2226" s="155" t="str">
        <f ca="1">IF(C2226="","",IF(OR(D2226&lt;NgayBatDau,D2226&gt;NgayKetThuc),"Ngày tháng phải nằm trong kỳ báo cáo",IF(AND(G2226&lt;&gt;"",COUNTIF(D.2[Tên khách hàng],G2226)=0),"Tên KH chưa khai báo trong DSKH",IF(AND(H2226&lt;&gt;"",COUNTIF(D.1[Tên sản phẩm],H2226)=0),"SP này chưa khai báo trong DSSP",""))))</f>
        <v/>
      </c>
      <c r="AB2226" s="23" t="str">
        <f t="shared" ca="1" si="511"/>
        <v/>
      </c>
      <c r="AC2226" s="23" t="str">
        <f t="shared" ca="1" si="512"/>
        <v/>
      </c>
      <c r="AD2226" s="23" t="str">
        <f t="shared" ca="1" si="513"/>
        <v/>
      </c>
      <c r="AE2226" s="68" t="str">
        <f t="shared" ca="1" si="514"/>
        <v/>
      </c>
      <c r="AF2226" s="69" t="str">
        <f>IF(OR(H2226="",S2226=""),"",S2226-(SUM(L2226,M2226)*INDEX(D.1[Đơn giá],MATCH(H2226,D.1[Tên sản phẩm],0))))</f>
        <v/>
      </c>
      <c r="AG2226" s="90" t="str">
        <f t="shared" ca="1" si="515"/>
        <v/>
      </c>
      <c r="AH2226" s="90"/>
    </row>
    <row r="2227" spans="2:34" ht="27.75" customHeight="1" x14ac:dyDescent="0.2">
      <c r="B2227" s="154">
        <f t="shared" si="516"/>
        <v>2224</v>
      </c>
      <c r="C2227" s="155" t="str">
        <f t="shared" ca="1" si="517"/>
        <v/>
      </c>
      <c r="D2227" s="156" t="str">
        <f t="shared" ca="1" si="518"/>
        <v/>
      </c>
      <c r="E2227" s="157" t="str">
        <f t="shared" ca="1" si="519"/>
        <v/>
      </c>
      <c r="F2227" s="157"/>
      <c r="G2227" s="158" t="str">
        <f t="shared" ca="1" si="520"/>
        <v/>
      </c>
      <c r="H2227" s="159"/>
      <c r="I2227" s="160" t="str">
        <f>IF(H2227="","",INDEX(D.1[Quy cách],MATCH(H2227,D.1[Tên sản phẩm],0)))</f>
        <v/>
      </c>
      <c r="J2227" s="35" t="str">
        <f>IF(H2227="","",INDEX(D.1[ĐVT],MATCH(H2227,D.1[Tên sản phẩm],0)))</f>
        <v/>
      </c>
      <c r="K2227" s="163" t="str">
        <f>IF(H2227="","",INDEX(D.1[Đơn giá bán
(Tham khảo)],MATCH(H2227,D.1[Tên sản phẩm],0)))</f>
        <v/>
      </c>
      <c r="L2227" s="162"/>
      <c r="M2227" s="159"/>
      <c r="N2227" s="159"/>
      <c r="O2227" s="159"/>
      <c r="P2227" s="163" t="str">
        <f t="shared" si="521"/>
        <v/>
      </c>
      <c r="Q2227" s="164"/>
      <c r="R2227" s="162"/>
      <c r="S2227" s="163" t="str">
        <f t="shared" si="522"/>
        <v/>
      </c>
      <c r="T2227" s="164" t="str">
        <f t="shared" ca="1" si="523"/>
        <v/>
      </c>
      <c r="U2227" s="163" t="str">
        <f t="shared" si="524"/>
        <v/>
      </c>
      <c r="V2227" s="163" t="str">
        <f ca="1">IF(AND(C2227&lt;&gt;"",C2227&lt;&gt;OFFSET(C2227,1,0)),SUMIFS(B.2[Giá có thuế],B.2[Số ĐK],C2227),"")</f>
        <v/>
      </c>
      <c r="W2227" s="159"/>
      <c r="X2227" s="161" t="str">
        <f>IF(W2227="","",'Thông Tin Chung'!$L$3)</f>
        <v/>
      </c>
      <c r="Y2227" s="163" t="str">
        <f t="shared" ca="1" si="525"/>
        <v/>
      </c>
      <c r="Z2227" s="165"/>
      <c r="AA2227" s="155" t="str">
        <f ca="1">IF(C2227="","",IF(OR(D2227&lt;NgayBatDau,D2227&gt;NgayKetThuc),"Ngày tháng phải nằm trong kỳ báo cáo",IF(AND(G2227&lt;&gt;"",COUNTIF(D.2[Tên khách hàng],G2227)=0),"Tên KH chưa khai báo trong DSKH",IF(AND(H2227&lt;&gt;"",COUNTIF(D.1[Tên sản phẩm],H2227)=0),"SP này chưa khai báo trong DSSP",""))))</f>
        <v/>
      </c>
      <c r="AB2227" s="23" t="str">
        <f t="shared" ca="1" si="511"/>
        <v/>
      </c>
      <c r="AC2227" s="23" t="str">
        <f t="shared" ca="1" si="512"/>
        <v/>
      </c>
      <c r="AD2227" s="23" t="str">
        <f t="shared" ca="1" si="513"/>
        <v/>
      </c>
      <c r="AE2227" s="68" t="str">
        <f t="shared" ca="1" si="514"/>
        <v/>
      </c>
      <c r="AF2227" s="69" t="str">
        <f>IF(OR(H2227="",S2227=""),"",S2227-(SUM(L2227,M2227)*INDEX(D.1[Đơn giá],MATCH(H2227,D.1[Tên sản phẩm],0))))</f>
        <v/>
      </c>
      <c r="AG2227" s="90" t="str">
        <f t="shared" ca="1" si="515"/>
        <v/>
      </c>
      <c r="AH2227" s="90"/>
    </row>
    <row r="2228" spans="2:34" ht="27.75" customHeight="1" x14ac:dyDescent="0.2">
      <c r="B2228" s="154">
        <f t="shared" si="516"/>
        <v>2225</v>
      </c>
      <c r="C2228" s="155" t="str">
        <f t="shared" ca="1" si="517"/>
        <v/>
      </c>
      <c r="D2228" s="156" t="str">
        <f t="shared" ca="1" si="518"/>
        <v/>
      </c>
      <c r="E2228" s="157" t="str">
        <f t="shared" ca="1" si="519"/>
        <v/>
      </c>
      <c r="F2228" s="157"/>
      <c r="G2228" s="158" t="str">
        <f t="shared" ca="1" si="520"/>
        <v/>
      </c>
      <c r="H2228" s="159"/>
      <c r="I2228" s="160" t="str">
        <f>IF(H2228="","",INDEX(D.1[Quy cách],MATCH(H2228,D.1[Tên sản phẩm],0)))</f>
        <v/>
      </c>
      <c r="J2228" s="35" t="str">
        <f>IF(H2228="","",INDEX(D.1[ĐVT],MATCH(H2228,D.1[Tên sản phẩm],0)))</f>
        <v/>
      </c>
      <c r="K2228" s="163" t="str">
        <f>IF(H2228="","",INDEX(D.1[Đơn giá bán
(Tham khảo)],MATCH(H2228,D.1[Tên sản phẩm],0)))</f>
        <v/>
      </c>
      <c r="L2228" s="162"/>
      <c r="M2228" s="159"/>
      <c r="N2228" s="159"/>
      <c r="O2228" s="159"/>
      <c r="P2228" s="163" t="str">
        <f t="shared" si="521"/>
        <v/>
      </c>
      <c r="Q2228" s="164"/>
      <c r="R2228" s="162"/>
      <c r="S2228" s="163" t="str">
        <f t="shared" si="522"/>
        <v/>
      </c>
      <c r="T2228" s="164" t="str">
        <f t="shared" ca="1" si="523"/>
        <v/>
      </c>
      <c r="U2228" s="163" t="str">
        <f t="shared" si="524"/>
        <v/>
      </c>
      <c r="V2228" s="163" t="str">
        <f ca="1">IF(AND(C2228&lt;&gt;"",C2228&lt;&gt;OFFSET(C2228,1,0)),SUMIFS(B.2[Giá có thuế],B.2[Số ĐK],C2228),"")</f>
        <v/>
      </c>
      <c r="W2228" s="159"/>
      <c r="X2228" s="161" t="str">
        <f>IF(W2228="","",'Thông Tin Chung'!$L$3)</f>
        <v/>
      </c>
      <c r="Y2228" s="163" t="str">
        <f t="shared" ca="1" si="525"/>
        <v/>
      </c>
      <c r="Z2228" s="165"/>
      <c r="AA2228" s="155" t="str">
        <f ca="1">IF(C2228="","",IF(OR(D2228&lt;NgayBatDau,D2228&gt;NgayKetThuc),"Ngày tháng phải nằm trong kỳ báo cáo",IF(AND(G2228&lt;&gt;"",COUNTIF(D.2[Tên khách hàng],G2228)=0),"Tên KH chưa khai báo trong DSKH",IF(AND(H2228&lt;&gt;"",COUNTIF(D.1[Tên sản phẩm],H2228)=0),"SP này chưa khai báo trong DSSP",""))))</f>
        <v/>
      </c>
      <c r="AB2228" s="23" t="str">
        <f t="shared" ca="1" si="511"/>
        <v/>
      </c>
      <c r="AC2228" s="23" t="str">
        <f t="shared" ca="1" si="512"/>
        <v/>
      </c>
      <c r="AD2228" s="23" t="str">
        <f t="shared" ca="1" si="513"/>
        <v/>
      </c>
      <c r="AE2228" s="68" t="str">
        <f t="shared" ca="1" si="514"/>
        <v/>
      </c>
      <c r="AF2228" s="69" t="str">
        <f>IF(OR(H2228="",S2228=""),"",S2228-(SUM(L2228,M2228)*INDEX(D.1[Đơn giá],MATCH(H2228,D.1[Tên sản phẩm],0))))</f>
        <v/>
      </c>
      <c r="AG2228" s="90" t="str">
        <f t="shared" ca="1" si="515"/>
        <v/>
      </c>
      <c r="AH2228" s="90"/>
    </row>
    <row r="2229" spans="2:34" ht="27.75" customHeight="1" x14ac:dyDescent="0.2">
      <c r="B2229" s="154">
        <f t="shared" si="516"/>
        <v>2226</v>
      </c>
      <c r="C2229" s="155" t="str">
        <f t="shared" ca="1" si="517"/>
        <v/>
      </c>
      <c r="D2229" s="156" t="str">
        <f t="shared" ca="1" si="518"/>
        <v/>
      </c>
      <c r="E2229" s="157" t="str">
        <f t="shared" ca="1" si="519"/>
        <v/>
      </c>
      <c r="F2229" s="157"/>
      <c r="G2229" s="158" t="str">
        <f t="shared" ca="1" si="520"/>
        <v/>
      </c>
      <c r="H2229" s="159"/>
      <c r="I2229" s="160" t="str">
        <f>IF(H2229="","",INDEX(D.1[Quy cách],MATCH(H2229,D.1[Tên sản phẩm],0)))</f>
        <v/>
      </c>
      <c r="J2229" s="35" t="str">
        <f>IF(H2229="","",INDEX(D.1[ĐVT],MATCH(H2229,D.1[Tên sản phẩm],0)))</f>
        <v/>
      </c>
      <c r="K2229" s="163" t="str">
        <f>IF(H2229="","",INDEX(D.1[Đơn giá bán
(Tham khảo)],MATCH(H2229,D.1[Tên sản phẩm],0)))</f>
        <v/>
      </c>
      <c r="L2229" s="162"/>
      <c r="M2229" s="159"/>
      <c r="N2229" s="159"/>
      <c r="O2229" s="159"/>
      <c r="P2229" s="163" t="str">
        <f t="shared" si="521"/>
        <v/>
      </c>
      <c r="Q2229" s="164"/>
      <c r="R2229" s="162"/>
      <c r="S2229" s="163" t="str">
        <f t="shared" si="522"/>
        <v/>
      </c>
      <c r="T2229" s="164" t="str">
        <f t="shared" ca="1" si="523"/>
        <v/>
      </c>
      <c r="U2229" s="163" t="str">
        <f t="shared" si="524"/>
        <v/>
      </c>
      <c r="V2229" s="163" t="str">
        <f ca="1">IF(AND(C2229&lt;&gt;"",C2229&lt;&gt;OFFSET(C2229,1,0)),SUMIFS(B.2[Giá có thuế],B.2[Số ĐK],C2229),"")</f>
        <v/>
      </c>
      <c r="W2229" s="159"/>
      <c r="X2229" s="161" t="str">
        <f>IF(W2229="","",'Thông Tin Chung'!$L$3)</f>
        <v/>
      </c>
      <c r="Y2229" s="163" t="str">
        <f t="shared" ca="1" si="525"/>
        <v/>
      </c>
      <c r="Z2229" s="165"/>
      <c r="AA2229" s="155" t="str">
        <f ca="1">IF(C2229="","",IF(OR(D2229&lt;NgayBatDau,D2229&gt;NgayKetThuc),"Ngày tháng phải nằm trong kỳ báo cáo",IF(AND(G2229&lt;&gt;"",COUNTIF(D.2[Tên khách hàng],G2229)=0),"Tên KH chưa khai báo trong DSKH",IF(AND(H2229&lt;&gt;"",COUNTIF(D.1[Tên sản phẩm],H2229)=0),"SP này chưa khai báo trong DSSP",""))))</f>
        <v/>
      </c>
      <c r="AB2229" s="23" t="str">
        <f t="shared" ca="1" si="511"/>
        <v/>
      </c>
      <c r="AC2229" s="23" t="str">
        <f t="shared" ca="1" si="512"/>
        <v/>
      </c>
      <c r="AD2229" s="23" t="str">
        <f t="shared" ca="1" si="513"/>
        <v/>
      </c>
      <c r="AE2229" s="68" t="str">
        <f t="shared" ca="1" si="514"/>
        <v/>
      </c>
      <c r="AF2229" s="69" t="str">
        <f>IF(OR(H2229="",S2229=""),"",S2229-(SUM(L2229,M2229)*INDEX(D.1[Đơn giá],MATCH(H2229,D.1[Tên sản phẩm],0))))</f>
        <v/>
      </c>
      <c r="AG2229" s="90" t="str">
        <f t="shared" ca="1" si="515"/>
        <v/>
      </c>
      <c r="AH2229" s="90"/>
    </row>
    <row r="2230" spans="2:34" ht="27.75" customHeight="1" x14ac:dyDescent="0.2">
      <c r="B2230" s="154">
        <f t="shared" si="516"/>
        <v>2227</v>
      </c>
      <c r="C2230" s="155" t="str">
        <f t="shared" ca="1" si="517"/>
        <v/>
      </c>
      <c r="D2230" s="156" t="str">
        <f t="shared" ca="1" si="518"/>
        <v/>
      </c>
      <c r="E2230" s="157" t="str">
        <f t="shared" ca="1" si="519"/>
        <v/>
      </c>
      <c r="F2230" s="157"/>
      <c r="G2230" s="158" t="str">
        <f t="shared" ca="1" si="520"/>
        <v/>
      </c>
      <c r="H2230" s="159"/>
      <c r="I2230" s="160" t="str">
        <f>IF(H2230="","",INDEX(D.1[Quy cách],MATCH(H2230,D.1[Tên sản phẩm],0)))</f>
        <v/>
      </c>
      <c r="J2230" s="35" t="str">
        <f>IF(H2230="","",INDEX(D.1[ĐVT],MATCH(H2230,D.1[Tên sản phẩm],0)))</f>
        <v/>
      </c>
      <c r="K2230" s="163" t="str">
        <f>IF(H2230="","",INDEX(D.1[Đơn giá bán
(Tham khảo)],MATCH(H2230,D.1[Tên sản phẩm],0)))</f>
        <v/>
      </c>
      <c r="L2230" s="162"/>
      <c r="M2230" s="159"/>
      <c r="N2230" s="159"/>
      <c r="O2230" s="159"/>
      <c r="P2230" s="163" t="str">
        <f t="shared" si="521"/>
        <v/>
      </c>
      <c r="Q2230" s="164"/>
      <c r="R2230" s="162"/>
      <c r="S2230" s="163" t="str">
        <f t="shared" si="522"/>
        <v/>
      </c>
      <c r="T2230" s="164" t="str">
        <f t="shared" ca="1" si="523"/>
        <v/>
      </c>
      <c r="U2230" s="163" t="str">
        <f t="shared" si="524"/>
        <v/>
      </c>
      <c r="V2230" s="163" t="str">
        <f ca="1">IF(AND(C2230&lt;&gt;"",C2230&lt;&gt;OFFSET(C2230,1,0)),SUMIFS(B.2[Giá có thuế],B.2[Số ĐK],C2230),"")</f>
        <v/>
      </c>
      <c r="W2230" s="159"/>
      <c r="X2230" s="161" t="str">
        <f>IF(W2230="","",'Thông Tin Chung'!$L$3)</f>
        <v/>
      </c>
      <c r="Y2230" s="163" t="str">
        <f t="shared" ca="1" si="525"/>
        <v/>
      </c>
      <c r="Z2230" s="165"/>
      <c r="AA2230" s="155" t="str">
        <f ca="1">IF(C2230="","",IF(OR(D2230&lt;NgayBatDau,D2230&gt;NgayKetThuc),"Ngày tháng phải nằm trong kỳ báo cáo",IF(AND(G2230&lt;&gt;"",COUNTIF(D.2[Tên khách hàng],G2230)=0),"Tên KH chưa khai báo trong DSKH",IF(AND(H2230&lt;&gt;"",COUNTIF(D.1[Tên sản phẩm],H2230)=0),"SP này chưa khai báo trong DSSP",""))))</f>
        <v/>
      </c>
      <c r="AB2230" s="23" t="str">
        <f t="shared" ca="1" si="511"/>
        <v/>
      </c>
      <c r="AC2230" s="23" t="str">
        <f t="shared" ca="1" si="512"/>
        <v/>
      </c>
      <c r="AD2230" s="23" t="str">
        <f t="shared" ca="1" si="513"/>
        <v/>
      </c>
      <c r="AE2230" s="68" t="str">
        <f t="shared" ca="1" si="514"/>
        <v/>
      </c>
      <c r="AF2230" s="69" t="str">
        <f>IF(OR(H2230="",S2230=""),"",S2230-(SUM(L2230,M2230)*INDEX(D.1[Đơn giá],MATCH(H2230,D.1[Tên sản phẩm],0))))</f>
        <v/>
      </c>
      <c r="AG2230" s="90" t="str">
        <f t="shared" ca="1" si="515"/>
        <v/>
      </c>
      <c r="AH2230" s="90"/>
    </row>
    <row r="2231" spans="2:34" ht="27.75" customHeight="1" x14ac:dyDescent="0.2">
      <c r="B2231" s="154">
        <f t="shared" si="516"/>
        <v>2228</v>
      </c>
      <c r="C2231" s="155" t="str">
        <f t="shared" ca="1" si="517"/>
        <v/>
      </c>
      <c r="D2231" s="156" t="str">
        <f t="shared" ca="1" si="518"/>
        <v/>
      </c>
      <c r="E2231" s="157" t="str">
        <f t="shared" ca="1" si="519"/>
        <v/>
      </c>
      <c r="F2231" s="157"/>
      <c r="G2231" s="158" t="str">
        <f t="shared" ca="1" si="520"/>
        <v/>
      </c>
      <c r="H2231" s="159"/>
      <c r="I2231" s="160" t="str">
        <f>IF(H2231="","",INDEX(D.1[Quy cách],MATCH(H2231,D.1[Tên sản phẩm],0)))</f>
        <v/>
      </c>
      <c r="J2231" s="35" t="str">
        <f>IF(H2231="","",INDEX(D.1[ĐVT],MATCH(H2231,D.1[Tên sản phẩm],0)))</f>
        <v/>
      </c>
      <c r="K2231" s="163" t="str">
        <f>IF(H2231="","",INDEX(D.1[Đơn giá bán
(Tham khảo)],MATCH(H2231,D.1[Tên sản phẩm],0)))</f>
        <v/>
      </c>
      <c r="L2231" s="162"/>
      <c r="M2231" s="159"/>
      <c r="N2231" s="159"/>
      <c r="O2231" s="159"/>
      <c r="P2231" s="163" t="str">
        <f t="shared" si="521"/>
        <v/>
      </c>
      <c r="Q2231" s="164"/>
      <c r="R2231" s="162"/>
      <c r="S2231" s="163" t="str">
        <f t="shared" si="522"/>
        <v/>
      </c>
      <c r="T2231" s="164" t="str">
        <f t="shared" ca="1" si="523"/>
        <v/>
      </c>
      <c r="U2231" s="163" t="str">
        <f t="shared" si="524"/>
        <v/>
      </c>
      <c r="V2231" s="163" t="str">
        <f ca="1">IF(AND(C2231&lt;&gt;"",C2231&lt;&gt;OFFSET(C2231,1,0)),SUMIFS(B.2[Giá có thuế],B.2[Số ĐK],C2231),"")</f>
        <v/>
      </c>
      <c r="W2231" s="159"/>
      <c r="X2231" s="161" t="str">
        <f>IF(W2231="","",'Thông Tin Chung'!$L$3)</f>
        <v/>
      </c>
      <c r="Y2231" s="163" t="str">
        <f t="shared" ca="1" si="525"/>
        <v/>
      </c>
      <c r="Z2231" s="165"/>
      <c r="AA2231" s="155" t="str">
        <f ca="1">IF(C2231="","",IF(OR(D2231&lt;NgayBatDau,D2231&gt;NgayKetThuc),"Ngày tháng phải nằm trong kỳ báo cáo",IF(AND(G2231&lt;&gt;"",COUNTIF(D.2[Tên khách hàng],G2231)=0),"Tên KH chưa khai báo trong DSKH",IF(AND(H2231&lt;&gt;"",COUNTIF(D.1[Tên sản phẩm],H2231)=0),"SP này chưa khai báo trong DSSP",""))))</f>
        <v/>
      </c>
      <c r="AB2231" s="23" t="str">
        <f t="shared" ca="1" si="511"/>
        <v/>
      </c>
      <c r="AC2231" s="23" t="str">
        <f t="shared" ca="1" si="512"/>
        <v/>
      </c>
      <c r="AD2231" s="23" t="str">
        <f t="shared" ca="1" si="513"/>
        <v/>
      </c>
      <c r="AE2231" s="68" t="str">
        <f t="shared" ca="1" si="514"/>
        <v/>
      </c>
      <c r="AF2231" s="69" t="str">
        <f>IF(OR(H2231="",S2231=""),"",S2231-(SUM(L2231,M2231)*INDEX(D.1[Đơn giá],MATCH(H2231,D.1[Tên sản phẩm],0))))</f>
        <v/>
      </c>
      <c r="AG2231" s="90" t="str">
        <f t="shared" ca="1" si="515"/>
        <v/>
      </c>
      <c r="AH2231" s="90"/>
    </row>
    <row r="2232" spans="2:34" ht="27.75" customHeight="1" x14ac:dyDescent="0.2">
      <c r="B2232" s="154">
        <f t="shared" si="516"/>
        <v>2229</v>
      </c>
      <c r="C2232" s="155" t="str">
        <f t="shared" ca="1" si="517"/>
        <v/>
      </c>
      <c r="D2232" s="156" t="str">
        <f t="shared" ca="1" si="518"/>
        <v/>
      </c>
      <c r="E2232" s="157" t="str">
        <f t="shared" ca="1" si="519"/>
        <v/>
      </c>
      <c r="F2232" s="157"/>
      <c r="G2232" s="158" t="str">
        <f t="shared" ca="1" si="520"/>
        <v/>
      </c>
      <c r="H2232" s="159"/>
      <c r="I2232" s="160" t="str">
        <f>IF(H2232="","",INDEX(D.1[Quy cách],MATCH(H2232,D.1[Tên sản phẩm],0)))</f>
        <v/>
      </c>
      <c r="J2232" s="35" t="str">
        <f>IF(H2232="","",INDEX(D.1[ĐVT],MATCH(H2232,D.1[Tên sản phẩm],0)))</f>
        <v/>
      </c>
      <c r="K2232" s="163" t="str">
        <f>IF(H2232="","",INDEX(D.1[Đơn giá bán
(Tham khảo)],MATCH(H2232,D.1[Tên sản phẩm],0)))</f>
        <v/>
      </c>
      <c r="L2232" s="162"/>
      <c r="M2232" s="159"/>
      <c r="N2232" s="159"/>
      <c r="O2232" s="159"/>
      <c r="P2232" s="163" t="str">
        <f t="shared" si="521"/>
        <v/>
      </c>
      <c r="Q2232" s="164"/>
      <c r="R2232" s="162"/>
      <c r="S2232" s="163" t="str">
        <f t="shared" si="522"/>
        <v/>
      </c>
      <c r="T2232" s="164" t="str">
        <f t="shared" ca="1" si="523"/>
        <v/>
      </c>
      <c r="U2232" s="163" t="str">
        <f t="shared" si="524"/>
        <v/>
      </c>
      <c r="V2232" s="163" t="str">
        <f ca="1">IF(AND(C2232&lt;&gt;"",C2232&lt;&gt;OFFSET(C2232,1,0)),SUMIFS(B.2[Giá có thuế],B.2[Số ĐK],C2232),"")</f>
        <v/>
      </c>
      <c r="W2232" s="159"/>
      <c r="X2232" s="161" t="str">
        <f>IF(W2232="","",'Thông Tin Chung'!$L$3)</f>
        <v/>
      </c>
      <c r="Y2232" s="163" t="str">
        <f t="shared" ca="1" si="525"/>
        <v/>
      </c>
      <c r="Z2232" s="165"/>
      <c r="AA2232" s="155" t="str">
        <f ca="1">IF(C2232="","",IF(OR(D2232&lt;NgayBatDau,D2232&gt;NgayKetThuc),"Ngày tháng phải nằm trong kỳ báo cáo",IF(AND(G2232&lt;&gt;"",COUNTIF(D.2[Tên khách hàng],G2232)=0),"Tên KH chưa khai báo trong DSKH",IF(AND(H2232&lt;&gt;"",COUNTIF(D.1[Tên sản phẩm],H2232)=0),"SP này chưa khai báo trong DSSP",""))))</f>
        <v/>
      </c>
      <c r="AB2232" s="23" t="str">
        <f t="shared" ca="1" si="511"/>
        <v/>
      </c>
      <c r="AC2232" s="23" t="str">
        <f t="shared" ca="1" si="512"/>
        <v/>
      </c>
      <c r="AD2232" s="23" t="str">
        <f t="shared" ca="1" si="513"/>
        <v/>
      </c>
      <c r="AE2232" s="68" t="str">
        <f t="shared" ca="1" si="514"/>
        <v/>
      </c>
      <c r="AF2232" s="69" t="str">
        <f>IF(OR(H2232="",S2232=""),"",S2232-(SUM(L2232,M2232)*INDEX(D.1[Đơn giá],MATCH(H2232,D.1[Tên sản phẩm],0))))</f>
        <v/>
      </c>
      <c r="AG2232" s="90" t="str">
        <f t="shared" ca="1" si="515"/>
        <v/>
      </c>
      <c r="AH2232" s="90"/>
    </row>
    <row r="2233" spans="2:34" ht="27.75" customHeight="1" x14ac:dyDescent="0.2">
      <c r="B2233" s="154">
        <f t="shared" si="516"/>
        <v>2230</v>
      </c>
      <c r="C2233" s="155" t="str">
        <f t="shared" ca="1" si="517"/>
        <v/>
      </c>
      <c r="D2233" s="156" t="str">
        <f t="shared" ca="1" si="518"/>
        <v/>
      </c>
      <c r="E2233" s="157" t="str">
        <f t="shared" ca="1" si="519"/>
        <v/>
      </c>
      <c r="F2233" s="157"/>
      <c r="G2233" s="158" t="str">
        <f t="shared" ca="1" si="520"/>
        <v/>
      </c>
      <c r="H2233" s="159"/>
      <c r="I2233" s="160" t="str">
        <f>IF(H2233="","",INDEX(D.1[Quy cách],MATCH(H2233,D.1[Tên sản phẩm],0)))</f>
        <v/>
      </c>
      <c r="J2233" s="35" t="str">
        <f>IF(H2233="","",INDEX(D.1[ĐVT],MATCH(H2233,D.1[Tên sản phẩm],0)))</f>
        <v/>
      </c>
      <c r="K2233" s="163" t="str">
        <f>IF(H2233="","",INDEX(D.1[Đơn giá bán
(Tham khảo)],MATCH(H2233,D.1[Tên sản phẩm],0)))</f>
        <v/>
      </c>
      <c r="L2233" s="162"/>
      <c r="M2233" s="159"/>
      <c r="N2233" s="159"/>
      <c r="O2233" s="159"/>
      <c r="P2233" s="163" t="str">
        <f t="shared" si="521"/>
        <v/>
      </c>
      <c r="Q2233" s="164"/>
      <c r="R2233" s="162"/>
      <c r="S2233" s="163" t="str">
        <f t="shared" si="522"/>
        <v/>
      </c>
      <c r="T2233" s="164" t="str">
        <f t="shared" ca="1" si="523"/>
        <v/>
      </c>
      <c r="U2233" s="163" t="str">
        <f t="shared" si="524"/>
        <v/>
      </c>
      <c r="V2233" s="163" t="str">
        <f ca="1">IF(AND(C2233&lt;&gt;"",C2233&lt;&gt;OFFSET(C2233,1,0)),SUMIFS(B.2[Giá có thuế],B.2[Số ĐK],C2233),"")</f>
        <v/>
      </c>
      <c r="W2233" s="159"/>
      <c r="X2233" s="161" t="str">
        <f>IF(W2233="","",'Thông Tin Chung'!$L$3)</f>
        <v/>
      </c>
      <c r="Y2233" s="163" t="str">
        <f t="shared" ca="1" si="525"/>
        <v/>
      </c>
      <c r="Z2233" s="165"/>
      <c r="AA2233" s="155" t="str">
        <f ca="1">IF(C2233="","",IF(OR(D2233&lt;NgayBatDau,D2233&gt;NgayKetThuc),"Ngày tháng phải nằm trong kỳ báo cáo",IF(AND(G2233&lt;&gt;"",COUNTIF(D.2[Tên khách hàng],G2233)=0),"Tên KH chưa khai báo trong DSKH",IF(AND(H2233&lt;&gt;"",COUNTIF(D.1[Tên sản phẩm],H2233)=0),"SP này chưa khai báo trong DSSP",""))))</f>
        <v/>
      </c>
      <c r="AB2233" s="23" t="str">
        <f t="shared" ca="1" si="511"/>
        <v/>
      </c>
      <c r="AC2233" s="23" t="str">
        <f t="shared" ca="1" si="512"/>
        <v/>
      </c>
      <c r="AD2233" s="23" t="str">
        <f t="shared" ca="1" si="513"/>
        <v/>
      </c>
      <c r="AE2233" s="68" t="str">
        <f t="shared" ca="1" si="514"/>
        <v/>
      </c>
      <c r="AF2233" s="69" t="str">
        <f>IF(OR(H2233="",S2233=""),"",S2233-(SUM(L2233,M2233)*INDEX(D.1[Đơn giá],MATCH(H2233,D.1[Tên sản phẩm],0))))</f>
        <v/>
      </c>
      <c r="AG2233" s="90" t="str">
        <f t="shared" ca="1" si="515"/>
        <v/>
      </c>
      <c r="AH2233" s="90"/>
    </row>
    <row r="2234" spans="2:34" ht="27.75" customHeight="1" x14ac:dyDescent="0.2">
      <c r="B2234" s="154">
        <f t="shared" si="516"/>
        <v>2231</v>
      </c>
      <c r="C2234" s="155" t="str">
        <f t="shared" ca="1" si="517"/>
        <v/>
      </c>
      <c r="D2234" s="156" t="str">
        <f t="shared" ca="1" si="518"/>
        <v/>
      </c>
      <c r="E2234" s="157" t="str">
        <f t="shared" ca="1" si="519"/>
        <v/>
      </c>
      <c r="F2234" s="157"/>
      <c r="G2234" s="158" t="str">
        <f t="shared" ca="1" si="520"/>
        <v/>
      </c>
      <c r="H2234" s="159"/>
      <c r="I2234" s="160" t="str">
        <f>IF(H2234="","",INDEX(D.1[Quy cách],MATCH(H2234,D.1[Tên sản phẩm],0)))</f>
        <v/>
      </c>
      <c r="J2234" s="35" t="str">
        <f>IF(H2234="","",INDEX(D.1[ĐVT],MATCH(H2234,D.1[Tên sản phẩm],0)))</f>
        <v/>
      </c>
      <c r="K2234" s="163" t="str">
        <f>IF(H2234="","",INDEX(D.1[Đơn giá bán
(Tham khảo)],MATCH(H2234,D.1[Tên sản phẩm],0)))</f>
        <v/>
      </c>
      <c r="L2234" s="162"/>
      <c r="M2234" s="159"/>
      <c r="N2234" s="159"/>
      <c r="O2234" s="159"/>
      <c r="P2234" s="163" t="str">
        <f t="shared" si="521"/>
        <v/>
      </c>
      <c r="Q2234" s="164"/>
      <c r="R2234" s="162"/>
      <c r="S2234" s="163" t="str">
        <f t="shared" si="522"/>
        <v/>
      </c>
      <c r="T2234" s="164" t="str">
        <f t="shared" ca="1" si="523"/>
        <v/>
      </c>
      <c r="U2234" s="163" t="str">
        <f t="shared" si="524"/>
        <v/>
      </c>
      <c r="V2234" s="163" t="str">
        <f ca="1">IF(AND(C2234&lt;&gt;"",C2234&lt;&gt;OFFSET(C2234,1,0)),SUMIFS(B.2[Giá có thuế],B.2[Số ĐK],C2234),"")</f>
        <v/>
      </c>
      <c r="W2234" s="159"/>
      <c r="X2234" s="161" t="str">
        <f>IF(W2234="","",'Thông Tin Chung'!$L$3)</f>
        <v/>
      </c>
      <c r="Y2234" s="163" t="str">
        <f t="shared" ca="1" si="525"/>
        <v/>
      </c>
      <c r="Z2234" s="165"/>
      <c r="AA2234" s="155" t="str">
        <f ca="1">IF(C2234="","",IF(OR(D2234&lt;NgayBatDau,D2234&gt;NgayKetThuc),"Ngày tháng phải nằm trong kỳ báo cáo",IF(AND(G2234&lt;&gt;"",COUNTIF(D.2[Tên khách hàng],G2234)=0),"Tên KH chưa khai báo trong DSKH",IF(AND(H2234&lt;&gt;"",COUNTIF(D.1[Tên sản phẩm],H2234)=0),"SP này chưa khai báo trong DSSP",""))))</f>
        <v/>
      </c>
      <c r="AB2234" s="23" t="str">
        <f t="shared" ca="1" si="511"/>
        <v/>
      </c>
      <c r="AC2234" s="23" t="str">
        <f t="shared" ca="1" si="512"/>
        <v/>
      </c>
      <c r="AD2234" s="23" t="str">
        <f t="shared" ca="1" si="513"/>
        <v/>
      </c>
      <c r="AE2234" s="68" t="str">
        <f t="shared" ca="1" si="514"/>
        <v/>
      </c>
      <c r="AF2234" s="69" t="str">
        <f>IF(OR(H2234="",S2234=""),"",S2234-(SUM(L2234,M2234)*INDEX(D.1[Đơn giá],MATCH(H2234,D.1[Tên sản phẩm],0))))</f>
        <v/>
      </c>
      <c r="AG2234" s="90" t="str">
        <f t="shared" ca="1" si="515"/>
        <v/>
      </c>
      <c r="AH2234" s="90"/>
    </row>
    <row r="2235" spans="2:34" ht="27.75" customHeight="1" x14ac:dyDescent="0.2">
      <c r="B2235" s="154">
        <f t="shared" si="516"/>
        <v>2232</v>
      </c>
      <c r="C2235" s="155" t="str">
        <f t="shared" ca="1" si="517"/>
        <v/>
      </c>
      <c r="D2235" s="156" t="str">
        <f t="shared" ca="1" si="518"/>
        <v/>
      </c>
      <c r="E2235" s="157" t="str">
        <f t="shared" ca="1" si="519"/>
        <v/>
      </c>
      <c r="F2235" s="157"/>
      <c r="G2235" s="158" t="str">
        <f t="shared" ca="1" si="520"/>
        <v/>
      </c>
      <c r="H2235" s="159"/>
      <c r="I2235" s="160" t="str">
        <f>IF(H2235="","",INDEX(D.1[Quy cách],MATCH(H2235,D.1[Tên sản phẩm],0)))</f>
        <v/>
      </c>
      <c r="J2235" s="35" t="str">
        <f>IF(H2235="","",INDEX(D.1[ĐVT],MATCH(H2235,D.1[Tên sản phẩm],0)))</f>
        <v/>
      </c>
      <c r="K2235" s="163" t="str">
        <f>IF(H2235="","",INDEX(D.1[Đơn giá bán
(Tham khảo)],MATCH(H2235,D.1[Tên sản phẩm],0)))</f>
        <v/>
      </c>
      <c r="L2235" s="162"/>
      <c r="M2235" s="159"/>
      <c r="N2235" s="159"/>
      <c r="O2235" s="159"/>
      <c r="P2235" s="163" t="str">
        <f t="shared" si="521"/>
        <v/>
      </c>
      <c r="Q2235" s="164"/>
      <c r="R2235" s="162"/>
      <c r="S2235" s="163" t="str">
        <f t="shared" si="522"/>
        <v/>
      </c>
      <c r="T2235" s="164" t="str">
        <f t="shared" ca="1" si="523"/>
        <v/>
      </c>
      <c r="U2235" s="163" t="str">
        <f t="shared" si="524"/>
        <v/>
      </c>
      <c r="V2235" s="163" t="str">
        <f ca="1">IF(AND(C2235&lt;&gt;"",C2235&lt;&gt;OFFSET(C2235,1,0)),SUMIFS(B.2[Giá có thuế],B.2[Số ĐK],C2235),"")</f>
        <v/>
      </c>
      <c r="W2235" s="159"/>
      <c r="X2235" s="161" t="str">
        <f>IF(W2235="","",'Thông Tin Chung'!$L$3)</f>
        <v/>
      </c>
      <c r="Y2235" s="163" t="str">
        <f t="shared" ca="1" si="525"/>
        <v/>
      </c>
      <c r="Z2235" s="165"/>
      <c r="AA2235" s="155" t="str">
        <f ca="1">IF(C2235="","",IF(OR(D2235&lt;NgayBatDau,D2235&gt;NgayKetThuc),"Ngày tháng phải nằm trong kỳ báo cáo",IF(AND(G2235&lt;&gt;"",COUNTIF(D.2[Tên khách hàng],G2235)=0),"Tên KH chưa khai báo trong DSKH",IF(AND(H2235&lt;&gt;"",COUNTIF(D.1[Tên sản phẩm],H2235)=0),"SP này chưa khai báo trong DSSP",""))))</f>
        <v/>
      </c>
      <c r="AB2235" s="23" t="str">
        <f t="shared" ca="1" si="511"/>
        <v/>
      </c>
      <c r="AC2235" s="23" t="str">
        <f t="shared" ca="1" si="512"/>
        <v/>
      </c>
      <c r="AD2235" s="23" t="str">
        <f t="shared" ca="1" si="513"/>
        <v/>
      </c>
      <c r="AE2235" s="68" t="str">
        <f t="shared" ca="1" si="514"/>
        <v/>
      </c>
      <c r="AF2235" s="69" t="str">
        <f>IF(OR(H2235="",S2235=""),"",S2235-(SUM(L2235,M2235)*INDEX(D.1[Đơn giá],MATCH(H2235,D.1[Tên sản phẩm],0))))</f>
        <v/>
      </c>
      <c r="AG2235" s="90" t="str">
        <f t="shared" ca="1" si="515"/>
        <v/>
      </c>
      <c r="AH2235" s="90"/>
    </row>
    <row r="2236" spans="2:34" ht="27.75" customHeight="1" x14ac:dyDescent="0.2">
      <c r="B2236" s="154">
        <f t="shared" si="516"/>
        <v>2233</v>
      </c>
      <c r="C2236" s="155" t="str">
        <f t="shared" ca="1" si="517"/>
        <v/>
      </c>
      <c r="D2236" s="156" t="str">
        <f t="shared" ca="1" si="518"/>
        <v/>
      </c>
      <c r="E2236" s="157" t="str">
        <f t="shared" ca="1" si="519"/>
        <v/>
      </c>
      <c r="F2236" s="157"/>
      <c r="G2236" s="158" t="str">
        <f t="shared" ca="1" si="520"/>
        <v/>
      </c>
      <c r="H2236" s="159"/>
      <c r="I2236" s="160" t="str">
        <f>IF(H2236="","",INDEX(D.1[Quy cách],MATCH(H2236,D.1[Tên sản phẩm],0)))</f>
        <v/>
      </c>
      <c r="J2236" s="35" t="str">
        <f>IF(H2236="","",INDEX(D.1[ĐVT],MATCH(H2236,D.1[Tên sản phẩm],0)))</f>
        <v/>
      </c>
      <c r="K2236" s="163" t="str">
        <f>IF(H2236="","",INDEX(D.1[Đơn giá bán
(Tham khảo)],MATCH(H2236,D.1[Tên sản phẩm],0)))</f>
        <v/>
      </c>
      <c r="L2236" s="162"/>
      <c r="M2236" s="159"/>
      <c r="N2236" s="159"/>
      <c r="O2236" s="159"/>
      <c r="P2236" s="163" t="str">
        <f t="shared" si="521"/>
        <v/>
      </c>
      <c r="Q2236" s="164"/>
      <c r="R2236" s="162"/>
      <c r="S2236" s="163" t="str">
        <f t="shared" si="522"/>
        <v/>
      </c>
      <c r="T2236" s="164" t="str">
        <f t="shared" ca="1" si="523"/>
        <v/>
      </c>
      <c r="U2236" s="163" t="str">
        <f t="shared" si="524"/>
        <v/>
      </c>
      <c r="V2236" s="163" t="str">
        <f ca="1">IF(AND(C2236&lt;&gt;"",C2236&lt;&gt;OFFSET(C2236,1,0)),SUMIFS(B.2[Giá có thuế],B.2[Số ĐK],C2236),"")</f>
        <v/>
      </c>
      <c r="W2236" s="159"/>
      <c r="X2236" s="161" t="str">
        <f>IF(W2236="","",'Thông Tin Chung'!$L$3)</f>
        <v/>
      </c>
      <c r="Y2236" s="163" t="str">
        <f t="shared" ca="1" si="525"/>
        <v/>
      </c>
      <c r="Z2236" s="165"/>
      <c r="AA2236" s="155" t="str">
        <f ca="1">IF(C2236="","",IF(OR(D2236&lt;NgayBatDau,D2236&gt;NgayKetThuc),"Ngày tháng phải nằm trong kỳ báo cáo",IF(AND(G2236&lt;&gt;"",COUNTIF(D.2[Tên khách hàng],G2236)=0),"Tên KH chưa khai báo trong DSKH",IF(AND(H2236&lt;&gt;"",COUNTIF(D.1[Tên sản phẩm],H2236)=0),"SP này chưa khai báo trong DSSP",""))))</f>
        <v/>
      </c>
      <c r="AB2236" s="23" t="str">
        <f t="shared" ca="1" si="511"/>
        <v/>
      </c>
      <c r="AC2236" s="23" t="str">
        <f t="shared" ca="1" si="512"/>
        <v/>
      </c>
      <c r="AD2236" s="23" t="str">
        <f t="shared" ca="1" si="513"/>
        <v/>
      </c>
      <c r="AE2236" s="68" t="str">
        <f t="shared" ca="1" si="514"/>
        <v/>
      </c>
      <c r="AF2236" s="69" t="str">
        <f>IF(OR(H2236="",S2236=""),"",S2236-(SUM(L2236,M2236)*INDEX(D.1[Đơn giá],MATCH(H2236,D.1[Tên sản phẩm],0))))</f>
        <v/>
      </c>
      <c r="AG2236" s="90" t="str">
        <f t="shared" ca="1" si="515"/>
        <v/>
      </c>
      <c r="AH2236" s="90"/>
    </row>
    <row r="2237" spans="2:34" ht="27.75" customHeight="1" x14ac:dyDescent="0.2">
      <c r="B2237" s="154">
        <f t="shared" si="516"/>
        <v>2234</v>
      </c>
      <c r="C2237" s="155" t="str">
        <f t="shared" ca="1" si="517"/>
        <v/>
      </c>
      <c r="D2237" s="156" t="str">
        <f t="shared" ca="1" si="518"/>
        <v/>
      </c>
      <c r="E2237" s="157" t="str">
        <f t="shared" ca="1" si="519"/>
        <v/>
      </c>
      <c r="F2237" s="157"/>
      <c r="G2237" s="158" t="str">
        <f t="shared" ca="1" si="520"/>
        <v/>
      </c>
      <c r="H2237" s="159"/>
      <c r="I2237" s="160" t="str">
        <f>IF(H2237="","",INDEX(D.1[Quy cách],MATCH(H2237,D.1[Tên sản phẩm],0)))</f>
        <v/>
      </c>
      <c r="J2237" s="35" t="str">
        <f>IF(H2237="","",INDEX(D.1[ĐVT],MATCH(H2237,D.1[Tên sản phẩm],0)))</f>
        <v/>
      </c>
      <c r="K2237" s="163" t="str">
        <f>IF(H2237="","",INDEX(D.1[Đơn giá bán
(Tham khảo)],MATCH(H2237,D.1[Tên sản phẩm],0)))</f>
        <v/>
      </c>
      <c r="L2237" s="162"/>
      <c r="M2237" s="159"/>
      <c r="N2237" s="159"/>
      <c r="O2237" s="159"/>
      <c r="P2237" s="163" t="str">
        <f t="shared" si="521"/>
        <v/>
      </c>
      <c r="Q2237" s="164"/>
      <c r="R2237" s="162"/>
      <c r="S2237" s="163" t="str">
        <f t="shared" si="522"/>
        <v/>
      </c>
      <c r="T2237" s="164" t="str">
        <f t="shared" ca="1" si="523"/>
        <v/>
      </c>
      <c r="U2237" s="163" t="str">
        <f t="shared" si="524"/>
        <v/>
      </c>
      <c r="V2237" s="163" t="str">
        <f ca="1">IF(AND(C2237&lt;&gt;"",C2237&lt;&gt;OFFSET(C2237,1,0)),SUMIFS(B.2[Giá có thuế],B.2[Số ĐK],C2237),"")</f>
        <v/>
      </c>
      <c r="W2237" s="159"/>
      <c r="X2237" s="161" t="str">
        <f>IF(W2237="","",'Thông Tin Chung'!$L$3)</f>
        <v/>
      </c>
      <c r="Y2237" s="163" t="str">
        <f t="shared" ca="1" si="525"/>
        <v/>
      </c>
      <c r="Z2237" s="165"/>
      <c r="AA2237" s="155" t="str">
        <f ca="1">IF(C2237="","",IF(OR(D2237&lt;NgayBatDau,D2237&gt;NgayKetThuc),"Ngày tháng phải nằm trong kỳ báo cáo",IF(AND(G2237&lt;&gt;"",COUNTIF(D.2[Tên khách hàng],G2237)=0),"Tên KH chưa khai báo trong DSKH",IF(AND(H2237&lt;&gt;"",COUNTIF(D.1[Tên sản phẩm],H2237)=0),"SP này chưa khai báo trong DSSP",""))))</f>
        <v/>
      </c>
      <c r="AB2237" s="23" t="str">
        <f t="shared" ca="1" si="511"/>
        <v/>
      </c>
      <c r="AC2237" s="23" t="str">
        <f t="shared" ca="1" si="512"/>
        <v/>
      </c>
      <c r="AD2237" s="23" t="str">
        <f t="shared" ca="1" si="513"/>
        <v/>
      </c>
      <c r="AE2237" s="68" t="str">
        <f t="shared" ca="1" si="514"/>
        <v/>
      </c>
      <c r="AF2237" s="69" t="str">
        <f>IF(OR(H2237="",S2237=""),"",S2237-(SUM(L2237,M2237)*INDEX(D.1[Đơn giá],MATCH(H2237,D.1[Tên sản phẩm],0))))</f>
        <v/>
      </c>
      <c r="AG2237" s="90" t="str">
        <f t="shared" ca="1" si="515"/>
        <v/>
      </c>
      <c r="AH2237" s="90"/>
    </row>
    <row r="2238" spans="2:34" ht="27.75" customHeight="1" x14ac:dyDescent="0.2">
      <c r="B2238" s="154">
        <f t="shared" si="516"/>
        <v>2235</v>
      </c>
      <c r="C2238" s="155" t="str">
        <f t="shared" ca="1" si="517"/>
        <v/>
      </c>
      <c r="D2238" s="156" t="str">
        <f t="shared" ca="1" si="518"/>
        <v/>
      </c>
      <c r="E2238" s="157" t="str">
        <f t="shared" ca="1" si="519"/>
        <v/>
      </c>
      <c r="F2238" s="157"/>
      <c r="G2238" s="158" t="str">
        <f t="shared" ca="1" si="520"/>
        <v/>
      </c>
      <c r="H2238" s="159"/>
      <c r="I2238" s="160" t="str">
        <f>IF(H2238="","",INDEX(D.1[Quy cách],MATCH(H2238,D.1[Tên sản phẩm],0)))</f>
        <v/>
      </c>
      <c r="J2238" s="35" t="str">
        <f>IF(H2238="","",INDEX(D.1[ĐVT],MATCH(H2238,D.1[Tên sản phẩm],0)))</f>
        <v/>
      </c>
      <c r="K2238" s="163" t="str">
        <f>IF(H2238="","",INDEX(D.1[Đơn giá bán
(Tham khảo)],MATCH(H2238,D.1[Tên sản phẩm],0)))</f>
        <v/>
      </c>
      <c r="L2238" s="162"/>
      <c r="M2238" s="159"/>
      <c r="N2238" s="159"/>
      <c r="O2238" s="159"/>
      <c r="P2238" s="163" t="str">
        <f t="shared" si="521"/>
        <v/>
      </c>
      <c r="Q2238" s="164"/>
      <c r="R2238" s="162"/>
      <c r="S2238" s="163" t="str">
        <f t="shared" si="522"/>
        <v/>
      </c>
      <c r="T2238" s="164" t="str">
        <f t="shared" ca="1" si="523"/>
        <v/>
      </c>
      <c r="U2238" s="163" t="str">
        <f t="shared" si="524"/>
        <v/>
      </c>
      <c r="V2238" s="163" t="str">
        <f ca="1">IF(AND(C2238&lt;&gt;"",C2238&lt;&gt;OFFSET(C2238,1,0)),SUMIFS(B.2[Giá có thuế],B.2[Số ĐK],C2238),"")</f>
        <v/>
      </c>
      <c r="W2238" s="159"/>
      <c r="X2238" s="161" t="str">
        <f>IF(W2238="","",'Thông Tin Chung'!$L$3)</f>
        <v/>
      </c>
      <c r="Y2238" s="163" t="str">
        <f t="shared" ca="1" si="525"/>
        <v/>
      </c>
      <c r="Z2238" s="165"/>
      <c r="AA2238" s="155" t="str">
        <f ca="1">IF(C2238="","",IF(OR(D2238&lt;NgayBatDau,D2238&gt;NgayKetThuc),"Ngày tháng phải nằm trong kỳ báo cáo",IF(AND(G2238&lt;&gt;"",COUNTIF(D.2[Tên khách hàng],G2238)=0),"Tên KH chưa khai báo trong DSKH",IF(AND(H2238&lt;&gt;"",COUNTIF(D.1[Tên sản phẩm],H2238)=0),"SP này chưa khai báo trong DSSP",""))))</f>
        <v/>
      </c>
      <c r="AB2238" s="23" t="str">
        <f t="shared" ca="1" si="511"/>
        <v/>
      </c>
      <c r="AC2238" s="23" t="str">
        <f t="shared" ca="1" si="512"/>
        <v/>
      </c>
      <c r="AD2238" s="23" t="str">
        <f t="shared" ca="1" si="513"/>
        <v/>
      </c>
      <c r="AE2238" s="68" t="str">
        <f t="shared" ca="1" si="514"/>
        <v/>
      </c>
      <c r="AF2238" s="69" t="str">
        <f>IF(OR(H2238="",S2238=""),"",S2238-(SUM(L2238,M2238)*INDEX(D.1[Đơn giá],MATCH(H2238,D.1[Tên sản phẩm],0))))</f>
        <v/>
      </c>
      <c r="AG2238" s="90" t="str">
        <f t="shared" ca="1" si="515"/>
        <v/>
      </c>
      <c r="AH2238" s="90"/>
    </row>
    <row r="2239" spans="2:34" ht="27.75" customHeight="1" x14ac:dyDescent="0.2">
      <c r="B2239" s="154">
        <f t="shared" si="516"/>
        <v>2236</v>
      </c>
      <c r="C2239" s="155" t="str">
        <f t="shared" ca="1" si="517"/>
        <v/>
      </c>
      <c r="D2239" s="156" t="str">
        <f t="shared" ca="1" si="518"/>
        <v/>
      </c>
      <c r="E2239" s="157" t="str">
        <f t="shared" ca="1" si="519"/>
        <v/>
      </c>
      <c r="F2239" s="157"/>
      <c r="G2239" s="158" t="str">
        <f t="shared" ca="1" si="520"/>
        <v/>
      </c>
      <c r="H2239" s="159"/>
      <c r="I2239" s="160" t="str">
        <f>IF(H2239="","",INDEX(D.1[Quy cách],MATCH(H2239,D.1[Tên sản phẩm],0)))</f>
        <v/>
      </c>
      <c r="J2239" s="35" t="str">
        <f>IF(H2239="","",INDEX(D.1[ĐVT],MATCH(H2239,D.1[Tên sản phẩm],0)))</f>
        <v/>
      </c>
      <c r="K2239" s="163" t="str">
        <f>IF(H2239="","",INDEX(D.1[Đơn giá bán
(Tham khảo)],MATCH(H2239,D.1[Tên sản phẩm],0)))</f>
        <v/>
      </c>
      <c r="L2239" s="162"/>
      <c r="M2239" s="159"/>
      <c r="N2239" s="159"/>
      <c r="O2239" s="159"/>
      <c r="P2239" s="163" t="str">
        <f t="shared" si="521"/>
        <v/>
      </c>
      <c r="Q2239" s="164"/>
      <c r="R2239" s="162"/>
      <c r="S2239" s="163" t="str">
        <f t="shared" si="522"/>
        <v/>
      </c>
      <c r="T2239" s="164" t="str">
        <f t="shared" ca="1" si="523"/>
        <v/>
      </c>
      <c r="U2239" s="163" t="str">
        <f t="shared" si="524"/>
        <v/>
      </c>
      <c r="V2239" s="163" t="str">
        <f ca="1">IF(AND(C2239&lt;&gt;"",C2239&lt;&gt;OFFSET(C2239,1,0)),SUMIFS(B.2[Giá có thuế],B.2[Số ĐK],C2239),"")</f>
        <v/>
      </c>
      <c r="W2239" s="159"/>
      <c r="X2239" s="161" t="str">
        <f>IF(W2239="","",'Thông Tin Chung'!$L$3)</f>
        <v/>
      </c>
      <c r="Y2239" s="163" t="str">
        <f t="shared" ca="1" si="525"/>
        <v/>
      </c>
      <c r="Z2239" s="165"/>
      <c r="AA2239" s="155" t="str">
        <f ca="1">IF(C2239="","",IF(OR(D2239&lt;NgayBatDau,D2239&gt;NgayKetThuc),"Ngày tháng phải nằm trong kỳ báo cáo",IF(AND(G2239&lt;&gt;"",COUNTIF(D.2[Tên khách hàng],G2239)=0),"Tên KH chưa khai báo trong DSKH",IF(AND(H2239&lt;&gt;"",COUNTIF(D.1[Tên sản phẩm],H2239)=0),"SP này chưa khai báo trong DSSP",""))))</f>
        <v/>
      </c>
      <c r="AB2239" s="23" t="str">
        <f t="shared" ca="1" si="511"/>
        <v/>
      </c>
      <c r="AC2239" s="23" t="str">
        <f t="shared" ca="1" si="512"/>
        <v/>
      </c>
      <c r="AD2239" s="23" t="str">
        <f t="shared" ca="1" si="513"/>
        <v/>
      </c>
      <c r="AE2239" s="68" t="str">
        <f t="shared" ca="1" si="514"/>
        <v/>
      </c>
      <c r="AF2239" s="69" t="str">
        <f>IF(OR(H2239="",S2239=""),"",S2239-(SUM(L2239,M2239)*INDEX(D.1[Đơn giá],MATCH(H2239,D.1[Tên sản phẩm],0))))</f>
        <v/>
      </c>
      <c r="AG2239" s="90" t="str">
        <f t="shared" ca="1" si="515"/>
        <v/>
      </c>
      <c r="AH2239" s="90"/>
    </row>
    <row r="2240" spans="2:34" ht="27.75" customHeight="1" x14ac:dyDescent="0.2">
      <c r="B2240" s="154">
        <f t="shared" si="516"/>
        <v>2237</v>
      </c>
      <c r="C2240" s="155" t="str">
        <f t="shared" ca="1" si="517"/>
        <v/>
      </c>
      <c r="D2240" s="156" t="str">
        <f t="shared" ca="1" si="518"/>
        <v/>
      </c>
      <c r="E2240" s="157" t="str">
        <f t="shared" ca="1" si="519"/>
        <v/>
      </c>
      <c r="F2240" s="157"/>
      <c r="G2240" s="158" t="str">
        <f t="shared" ca="1" si="520"/>
        <v/>
      </c>
      <c r="H2240" s="159"/>
      <c r="I2240" s="160" t="str">
        <f>IF(H2240="","",INDEX(D.1[Quy cách],MATCH(H2240,D.1[Tên sản phẩm],0)))</f>
        <v/>
      </c>
      <c r="J2240" s="35" t="str">
        <f>IF(H2240="","",INDEX(D.1[ĐVT],MATCH(H2240,D.1[Tên sản phẩm],0)))</f>
        <v/>
      </c>
      <c r="K2240" s="163" t="str">
        <f>IF(H2240="","",INDEX(D.1[Đơn giá bán
(Tham khảo)],MATCH(H2240,D.1[Tên sản phẩm],0)))</f>
        <v/>
      </c>
      <c r="L2240" s="162"/>
      <c r="M2240" s="159"/>
      <c r="N2240" s="159"/>
      <c r="O2240" s="159"/>
      <c r="P2240" s="163" t="str">
        <f t="shared" si="521"/>
        <v/>
      </c>
      <c r="Q2240" s="164"/>
      <c r="R2240" s="162"/>
      <c r="S2240" s="163" t="str">
        <f t="shared" si="522"/>
        <v/>
      </c>
      <c r="T2240" s="164" t="str">
        <f t="shared" ca="1" si="523"/>
        <v/>
      </c>
      <c r="U2240" s="163" t="str">
        <f t="shared" si="524"/>
        <v/>
      </c>
      <c r="V2240" s="163" t="str">
        <f ca="1">IF(AND(C2240&lt;&gt;"",C2240&lt;&gt;OFFSET(C2240,1,0)),SUMIFS(B.2[Giá có thuế],B.2[Số ĐK],C2240),"")</f>
        <v/>
      </c>
      <c r="W2240" s="159"/>
      <c r="X2240" s="161" t="str">
        <f>IF(W2240="","",'Thông Tin Chung'!$L$3)</f>
        <v/>
      </c>
      <c r="Y2240" s="163" t="str">
        <f t="shared" ca="1" si="525"/>
        <v/>
      </c>
      <c r="Z2240" s="165"/>
      <c r="AA2240" s="155" t="str">
        <f ca="1">IF(C2240="","",IF(OR(D2240&lt;NgayBatDau,D2240&gt;NgayKetThuc),"Ngày tháng phải nằm trong kỳ báo cáo",IF(AND(G2240&lt;&gt;"",COUNTIF(D.2[Tên khách hàng],G2240)=0),"Tên KH chưa khai báo trong DSKH",IF(AND(H2240&lt;&gt;"",COUNTIF(D.1[Tên sản phẩm],H2240)=0),"SP này chưa khai báo trong DSSP",""))))</f>
        <v/>
      </c>
      <c r="AB2240" s="23" t="str">
        <f t="shared" ca="1" si="511"/>
        <v/>
      </c>
      <c r="AC2240" s="23" t="str">
        <f t="shared" ca="1" si="512"/>
        <v/>
      </c>
      <c r="AD2240" s="23" t="str">
        <f t="shared" ca="1" si="513"/>
        <v/>
      </c>
      <c r="AE2240" s="68" t="str">
        <f t="shared" ca="1" si="514"/>
        <v/>
      </c>
      <c r="AF2240" s="69" t="str">
        <f>IF(OR(H2240="",S2240=""),"",S2240-(SUM(L2240,M2240)*INDEX(D.1[Đơn giá],MATCH(H2240,D.1[Tên sản phẩm],0))))</f>
        <v/>
      </c>
      <c r="AG2240" s="90" t="str">
        <f t="shared" ca="1" si="515"/>
        <v/>
      </c>
      <c r="AH2240" s="90"/>
    </row>
    <row r="2241" spans="2:34" ht="27.75" customHeight="1" x14ac:dyDescent="0.2">
      <c r="B2241" s="154">
        <f t="shared" si="516"/>
        <v>2238</v>
      </c>
      <c r="C2241" s="155" t="str">
        <f t="shared" ca="1" si="517"/>
        <v/>
      </c>
      <c r="D2241" s="156" t="str">
        <f t="shared" ca="1" si="518"/>
        <v/>
      </c>
      <c r="E2241" s="157" t="str">
        <f t="shared" ca="1" si="519"/>
        <v/>
      </c>
      <c r="F2241" s="157"/>
      <c r="G2241" s="158" t="str">
        <f t="shared" ca="1" si="520"/>
        <v/>
      </c>
      <c r="H2241" s="159"/>
      <c r="I2241" s="160" t="str">
        <f>IF(H2241="","",INDEX(D.1[Quy cách],MATCH(H2241,D.1[Tên sản phẩm],0)))</f>
        <v/>
      </c>
      <c r="J2241" s="35" t="str">
        <f>IF(H2241="","",INDEX(D.1[ĐVT],MATCH(H2241,D.1[Tên sản phẩm],0)))</f>
        <v/>
      </c>
      <c r="K2241" s="163" t="str">
        <f>IF(H2241="","",INDEX(D.1[Đơn giá bán
(Tham khảo)],MATCH(H2241,D.1[Tên sản phẩm],0)))</f>
        <v/>
      </c>
      <c r="L2241" s="162"/>
      <c r="M2241" s="159"/>
      <c r="N2241" s="159"/>
      <c r="O2241" s="159"/>
      <c r="P2241" s="163" t="str">
        <f t="shared" si="521"/>
        <v/>
      </c>
      <c r="Q2241" s="164"/>
      <c r="R2241" s="162"/>
      <c r="S2241" s="163" t="str">
        <f t="shared" si="522"/>
        <v/>
      </c>
      <c r="T2241" s="164" t="str">
        <f t="shared" ca="1" si="523"/>
        <v/>
      </c>
      <c r="U2241" s="163" t="str">
        <f t="shared" si="524"/>
        <v/>
      </c>
      <c r="V2241" s="163" t="str">
        <f ca="1">IF(AND(C2241&lt;&gt;"",C2241&lt;&gt;OFFSET(C2241,1,0)),SUMIFS(B.2[Giá có thuế],B.2[Số ĐK],C2241),"")</f>
        <v/>
      </c>
      <c r="W2241" s="159"/>
      <c r="X2241" s="161" t="str">
        <f>IF(W2241="","",'Thông Tin Chung'!$L$3)</f>
        <v/>
      </c>
      <c r="Y2241" s="163" t="str">
        <f t="shared" ca="1" si="525"/>
        <v/>
      </c>
      <c r="Z2241" s="165"/>
      <c r="AA2241" s="155" t="str">
        <f ca="1">IF(C2241="","",IF(OR(D2241&lt;NgayBatDau,D2241&gt;NgayKetThuc),"Ngày tháng phải nằm trong kỳ báo cáo",IF(AND(G2241&lt;&gt;"",COUNTIF(D.2[Tên khách hàng],G2241)=0),"Tên KH chưa khai báo trong DSKH",IF(AND(H2241&lt;&gt;"",COUNTIF(D.1[Tên sản phẩm],H2241)=0),"SP này chưa khai báo trong DSSP",""))))</f>
        <v/>
      </c>
      <c r="AB2241" s="23" t="str">
        <f t="shared" ca="1" si="511"/>
        <v/>
      </c>
      <c r="AC2241" s="23" t="str">
        <f t="shared" ca="1" si="512"/>
        <v/>
      </c>
      <c r="AD2241" s="23" t="str">
        <f t="shared" ca="1" si="513"/>
        <v/>
      </c>
      <c r="AE2241" s="68" t="str">
        <f t="shared" ca="1" si="514"/>
        <v/>
      </c>
      <c r="AF2241" s="69" t="str">
        <f>IF(OR(H2241="",S2241=""),"",S2241-(SUM(L2241,M2241)*INDEX(D.1[Đơn giá],MATCH(H2241,D.1[Tên sản phẩm],0))))</f>
        <v/>
      </c>
      <c r="AG2241" s="90" t="str">
        <f t="shared" ca="1" si="515"/>
        <v/>
      </c>
      <c r="AH2241" s="90"/>
    </row>
    <row r="2242" spans="2:34" ht="27.75" customHeight="1" x14ac:dyDescent="0.2">
      <c r="B2242" s="154">
        <f t="shared" si="516"/>
        <v>2239</v>
      </c>
      <c r="C2242" s="155" t="str">
        <f t="shared" ca="1" si="517"/>
        <v/>
      </c>
      <c r="D2242" s="156" t="str">
        <f t="shared" ca="1" si="518"/>
        <v/>
      </c>
      <c r="E2242" s="157" t="str">
        <f t="shared" ca="1" si="519"/>
        <v/>
      </c>
      <c r="F2242" s="157"/>
      <c r="G2242" s="158" t="str">
        <f t="shared" ca="1" si="520"/>
        <v/>
      </c>
      <c r="H2242" s="159"/>
      <c r="I2242" s="160" t="str">
        <f>IF(H2242="","",INDEX(D.1[Quy cách],MATCH(H2242,D.1[Tên sản phẩm],0)))</f>
        <v/>
      </c>
      <c r="J2242" s="35" t="str">
        <f>IF(H2242="","",INDEX(D.1[ĐVT],MATCH(H2242,D.1[Tên sản phẩm],0)))</f>
        <v/>
      </c>
      <c r="K2242" s="163" t="str">
        <f>IF(H2242="","",INDEX(D.1[Đơn giá bán
(Tham khảo)],MATCH(H2242,D.1[Tên sản phẩm],0)))</f>
        <v/>
      </c>
      <c r="L2242" s="162"/>
      <c r="M2242" s="159"/>
      <c r="N2242" s="159"/>
      <c r="O2242" s="159"/>
      <c r="P2242" s="163" t="str">
        <f t="shared" si="521"/>
        <v/>
      </c>
      <c r="Q2242" s="164"/>
      <c r="R2242" s="162"/>
      <c r="S2242" s="163" t="str">
        <f t="shared" si="522"/>
        <v/>
      </c>
      <c r="T2242" s="164" t="str">
        <f t="shared" ca="1" si="523"/>
        <v/>
      </c>
      <c r="U2242" s="163" t="str">
        <f t="shared" si="524"/>
        <v/>
      </c>
      <c r="V2242" s="163" t="str">
        <f ca="1">IF(AND(C2242&lt;&gt;"",C2242&lt;&gt;OFFSET(C2242,1,0)),SUMIFS(B.2[Giá có thuế],B.2[Số ĐK],C2242),"")</f>
        <v/>
      </c>
      <c r="W2242" s="159"/>
      <c r="X2242" s="161" t="str">
        <f>IF(W2242="","",'Thông Tin Chung'!$L$3)</f>
        <v/>
      </c>
      <c r="Y2242" s="163" t="str">
        <f t="shared" ca="1" si="525"/>
        <v/>
      </c>
      <c r="Z2242" s="165"/>
      <c r="AA2242" s="155" t="str">
        <f ca="1">IF(C2242="","",IF(OR(D2242&lt;NgayBatDau,D2242&gt;NgayKetThuc),"Ngày tháng phải nằm trong kỳ báo cáo",IF(AND(G2242&lt;&gt;"",COUNTIF(D.2[Tên khách hàng],G2242)=0),"Tên KH chưa khai báo trong DSKH",IF(AND(H2242&lt;&gt;"",COUNTIF(D.1[Tên sản phẩm],H2242)=0),"SP này chưa khai báo trong DSSP",""))))</f>
        <v/>
      </c>
      <c r="AB2242" s="23" t="str">
        <f t="shared" ca="1" si="511"/>
        <v/>
      </c>
      <c r="AC2242" s="23" t="str">
        <f t="shared" ca="1" si="512"/>
        <v/>
      </c>
      <c r="AD2242" s="23" t="str">
        <f t="shared" ca="1" si="513"/>
        <v/>
      </c>
      <c r="AE2242" s="68" t="str">
        <f t="shared" ca="1" si="514"/>
        <v/>
      </c>
      <c r="AF2242" s="69" t="str">
        <f>IF(OR(H2242="",S2242=""),"",S2242-(SUM(L2242,M2242)*INDEX(D.1[Đơn giá],MATCH(H2242,D.1[Tên sản phẩm],0))))</f>
        <v/>
      </c>
      <c r="AG2242" s="90" t="str">
        <f t="shared" ca="1" si="515"/>
        <v/>
      </c>
      <c r="AH2242" s="90"/>
    </row>
    <row r="2243" spans="2:34" ht="27.75" customHeight="1" x14ac:dyDescent="0.2">
      <c r="B2243" s="154">
        <f t="shared" si="516"/>
        <v>2240</v>
      </c>
      <c r="C2243" s="155" t="str">
        <f t="shared" ca="1" si="517"/>
        <v/>
      </c>
      <c r="D2243" s="156" t="str">
        <f t="shared" ca="1" si="518"/>
        <v/>
      </c>
      <c r="E2243" s="157" t="str">
        <f t="shared" ca="1" si="519"/>
        <v/>
      </c>
      <c r="F2243" s="157"/>
      <c r="G2243" s="158" t="str">
        <f t="shared" ca="1" si="520"/>
        <v/>
      </c>
      <c r="H2243" s="159"/>
      <c r="I2243" s="160" t="str">
        <f>IF(H2243="","",INDEX(D.1[Quy cách],MATCH(H2243,D.1[Tên sản phẩm],0)))</f>
        <v/>
      </c>
      <c r="J2243" s="35" t="str">
        <f>IF(H2243="","",INDEX(D.1[ĐVT],MATCH(H2243,D.1[Tên sản phẩm],0)))</f>
        <v/>
      </c>
      <c r="K2243" s="163" t="str">
        <f>IF(H2243="","",INDEX(D.1[Đơn giá bán
(Tham khảo)],MATCH(H2243,D.1[Tên sản phẩm],0)))</f>
        <v/>
      </c>
      <c r="L2243" s="162"/>
      <c r="M2243" s="159"/>
      <c r="N2243" s="159"/>
      <c r="O2243" s="159"/>
      <c r="P2243" s="163" t="str">
        <f t="shared" si="521"/>
        <v/>
      </c>
      <c r="Q2243" s="164"/>
      <c r="R2243" s="162"/>
      <c r="S2243" s="163" t="str">
        <f t="shared" si="522"/>
        <v/>
      </c>
      <c r="T2243" s="164" t="str">
        <f t="shared" ca="1" si="523"/>
        <v/>
      </c>
      <c r="U2243" s="163" t="str">
        <f t="shared" si="524"/>
        <v/>
      </c>
      <c r="V2243" s="163" t="str">
        <f ca="1">IF(AND(C2243&lt;&gt;"",C2243&lt;&gt;OFFSET(C2243,1,0)),SUMIFS(B.2[Giá có thuế],B.2[Số ĐK],C2243),"")</f>
        <v/>
      </c>
      <c r="W2243" s="159"/>
      <c r="X2243" s="161" t="str">
        <f>IF(W2243="","",'Thông Tin Chung'!$L$3)</f>
        <v/>
      </c>
      <c r="Y2243" s="163" t="str">
        <f t="shared" ca="1" si="525"/>
        <v/>
      </c>
      <c r="Z2243" s="165"/>
      <c r="AA2243" s="155" t="str">
        <f ca="1">IF(C2243="","",IF(OR(D2243&lt;NgayBatDau,D2243&gt;NgayKetThuc),"Ngày tháng phải nằm trong kỳ báo cáo",IF(AND(G2243&lt;&gt;"",COUNTIF(D.2[Tên khách hàng],G2243)=0),"Tên KH chưa khai báo trong DSKH",IF(AND(H2243&lt;&gt;"",COUNTIF(D.1[Tên sản phẩm],H2243)=0),"SP này chưa khai báo trong DSSP",""))))</f>
        <v/>
      </c>
      <c r="AB2243" s="23" t="str">
        <f t="shared" ref="AB2243:AB2306" ca="1" si="526">IF(D2243="","",IF(D2243&lt;B3LocTuNgay,0,IF(D2243&lt;=B3LocDenNgay,1,"")))</f>
        <v/>
      </c>
      <c r="AC2243" s="23" t="str">
        <f t="shared" ref="AC2243:AC2306" ca="1" si="527">IF(D2243="","",IF(D2243&lt;B4LocTuNgay,0,IF(D2243&lt;=B4LocDenNgay,1,"")))</f>
        <v/>
      </c>
      <c r="AD2243" s="23" t="str">
        <f t="shared" ref="AD2243:AD2306" ca="1" si="528">IF(D2243="","",IF(D2243&lt;B5LocTuNgay,0,IF(D2243&lt;=B5LocDenNgay,1,"")))</f>
        <v/>
      </c>
      <c r="AE2243" s="68" t="str">
        <f t="shared" ref="AE2243:AE2306" ca="1" si="529">IF(D2243="","",MONTH(D2243))</f>
        <v/>
      </c>
      <c r="AF2243" s="69" t="str">
        <f>IF(OR(H2243="",S2243=""),"",S2243-(SUM(L2243,M2243)*INDEX(D.1[Đơn giá],MATCH(H2243,D.1[Tên sản phẩm],0))))</f>
        <v/>
      </c>
      <c r="AG2243" s="90" t="str">
        <f t="shared" ref="AG2243:AG2306" ca="1" si="530">IF(E2243="","",IF(E2243=SoChungTuInPXK,B2243,""))</f>
        <v/>
      </c>
      <c r="AH2243" s="90"/>
    </row>
    <row r="2244" spans="2:34" ht="27.75" customHeight="1" x14ac:dyDescent="0.2">
      <c r="B2244" s="154">
        <f t="shared" ref="B2244:B2307" si="531">ROW(A2244)-3</f>
        <v>2241</v>
      </c>
      <c r="C2244" s="155" t="str">
        <f t="shared" ref="C2244:C2307" ca="1" si="532">IF(AND(D2244="",E2244="",G2244=""),"",IF(AND(D2244=OFFSET(D2244,-1,0),E2244=OFFSET(E2244,-1,0),G2244=OFFSET(G2244,-1,0)),OFFSET(B2244,-1,1),B2244))</f>
        <v/>
      </c>
      <c r="D2244" s="156" t="str">
        <f t="shared" ref="D2244:D2307" ca="1" si="533">IF(AND($H2244&lt;&gt;"",B2244&lt;&gt;1),OFFSET(C2244,-1,1),"")</f>
        <v/>
      </c>
      <c r="E2244" s="157" t="str">
        <f t="shared" ref="E2244:E2307" ca="1" si="534">IF(AND($H2244&lt;&gt;"",B2244&lt;&gt;1),OFFSET(D2244,-1,1),"")</f>
        <v/>
      </c>
      <c r="F2244" s="157"/>
      <c r="G2244" s="158" t="str">
        <f t="shared" ref="G2244:G2307" ca="1" si="535">IF(AND($H2244&lt;&gt;"",B2244&lt;&gt;1),OFFSET(F2244,-1,1),"")</f>
        <v/>
      </c>
      <c r="H2244" s="159"/>
      <c r="I2244" s="160" t="str">
        <f>IF(H2244="","",INDEX(D.1[Quy cách],MATCH(H2244,D.1[Tên sản phẩm],0)))</f>
        <v/>
      </c>
      <c r="J2244" s="35" t="str">
        <f>IF(H2244="","",INDEX(D.1[ĐVT],MATCH(H2244,D.1[Tên sản phẩm],0)))</f>
        <v/>
      </c>
      <c r="K2244" s="163" t="str">
        <f>IF(H2244="","",INDEX(D.1[Đơn giá bán
(Tham khảo)],MATCH(H2244,D.1[Tên sản phẩm],0)))</f>
        <v/>
      </c>
      <c r="L2244" s="162"/>
      <c r="M2244" s="159"/>
      <c r="N2244" s="159"/>
      <c r="O2244" s="159"/>
      <c r="P2244" s="163" t="str">
        <f t="shared" ref="P2244:P2307" si="536">IF(AND(K2244&lt;&gt;"",L2244&lt;&gt;""),K2244*L2244,IF(AND(N2244&lt;&gt;"",O2244&lt;&gt;""),N2244*O2244,""))</f>
        <v/>
      </c>
      <c r="Q2244" s="164"/>
      <c r="R2244" s="162"/>
      <c r="S2244" s="163" t="str">
        <f t="shared" ref="S2244:S2307" si="537">IF(P2244="","",P2244-SUM(R2244))</f>
        <v/>
      </c>
      <c r="T2244" s="164" t="str">
        <f t="shared" ref="T2244:T2307" ca="1" si="538">IF(AND(S2244&lt;&gt;"",C2244=OFFSET(C2244,-1,0)),OFFSET(S2244,-1,1),"")</f>
        <v/>
      </c>
      <c r="U2244" s="163" t="str">
        <f t="shared" ref="U2244:U2307" si="539">IF(S2244="","",S2244*SUM(1,T2244))</f>
        <v/>
      </c>
      <c r="V2244" s="163" t="str">
        <f ca="1">IF(AND(C2244&lt;&gt;"",C2244&lt;&gt;OFFSET(C2244,1,0)),SUMIFS(B.2[Giá có thuế],B.2[Số ĐK],C2244),"")</f>
        <v/>
      </c>
      <c r="W2244" s="159"/>
      <c r="X2244" s="161" t="str">
        <f>IF(W2244="","",'Thông Tin Chung'!$L$3)</f>
        <v/>
      </c>
      <c r="Y2244" s="163" t="str">
        <f t="shared" ref="Y2244:Y2307" ca="1" si="540">IF(AND(V2244&lt;&gt;"",W2244&lt;&gt;"",V2244&lt;&gt;0),V2244-W2244,"")</f>
        <v/>
      </c>
      <c r="Z2244" s="165"/>
      <c r="AA2244" s="155" t="str">
        <f ca="1">IF(C2244="","",IF(OR(D2244&lt;NgayBatDau,D2244&gt;NgayKetThuc),"Ngày tháng phải nằm trong kỳ báo cáo",IF(AND(G2244&lt;&gt;"",COUNTIF(D.2[Tên khách hàng],G2244)=0),"Tên KH chưa khai báo trong DSKH",IF(AND(H2244&lt;&gt;"",COUNTIF(D.1[Tên sản phẩm],H2244)=0),"SP này chưa khai báo trong DSSP",""))))</f>
        <v/>
      </c>
      <c r="AB2244" s="23" t="str">
        <f t="shared" ca="1" si="526"/>
        <v/>
      </c>
      <c r="AC2244" s="23" t="str">
        <f t="shared" ca="1" si="527"/>
        <v/>
      </c>
      <c r="AD2244" s="23" t="str">
        <f t="shared" ca="1" si="528"/>
        <v/>
      </c>
      <c r="AE2244" s="68" t="str">
        <f t="shared" ca="1" si="529"/>
        <v/>
      </c>
      <c r="AF2244" s="69" t="str">
        <f>IF(OR(H2244="",S2244=""),"",S2244-(SUM(L2244,M2244)*INDEX(D.1[Đơn giá],MATCH(H2244,D.1[Tên sản phẩm],0))))</f>
        <v/>
      </c>
      <c r="AG2244" s="90" t="str">
        <f t="shared" ca="1" si="530"/>
        <v/>
      </c>
      <c r="AH2244" s="90"/>
    </row>
    <row r="2245" spans="2:34" ht="27.75" customHeight="1" x14ac:dyDescent="0.2">
      <c r="B2245" s="154">
        <f t="shared" si="531"/>
        <v>2242</v>
      </c>
      <c r="C2245" s="155" t="str">
        <f t="shared" ca="1" si="532"/>
        <v/>
      </c>
      <c r="D2245" s="156" t="str">
        <f t="shared" ca="1" si="533"/>
        <v/>
      </c>
      <c r="E2245" s="157" t="str">
        <f t="shared" ca="1" si="534"/>
        <v/>
      </c>
      <c r="F2245" s="157"/>
      <c r="G2245" s="158" t="str">
        <f t="shared" ca="1" si="535"/>
        <v/>
      </c>
      <c r="H2245" s="159"/>
      <c r="I2245" s="160" t="str">
        <f>IF(H2245="","",INDEX(D.1[Quy cách],MATCH(H2245,D.1[Tên sản phẩm],0)))</f>
        <v/>
      </c>
      <c r="J2245" s="35" t="str">
        <f>IF(H2245="","",INDEX(D.1[ĐVT],MATCH(H2245,D.1[Tên sản phẩm],0)))</f>
        <v/>
      </c>
      <c r="K2245" s="163" t="str">
        <f>IF(H2245="","",INDEX(D.1[Đơn giá bán
(Tham khảo)],MATCH(H2245,D.1[Tên sản phẩm],0)))</f>
        <v/>
      </c>
      <c r="L2245" s="162"/>
      <c r="M2245" s="159"/>
      <c r="N2245" s="159"/>
      <c r="O2245" s="159"/>
      <c r="P2245" s="163" t="str">
        <f t="shared" si="536"/>
        <v/>
      </c>
      <c r="Q2245" s="164"/>
      <c r="R2245" s="162"/>
      <c r="S2245" s="163" t="str">
        <f t="shared" si="537"/>
        <v/>
      </c>
      <c r="T2245" s="164" t="str">
        <f t="shared" ca="1" si="538"/>
        <v/>
      </c>
      <c r="U2245" s="163" t="str">
        <f t="shared" si="539"/>
        <v/>
      </c>
      <c r="V2245" s="163" t="str">
        <f ca="1">IF(AND(C2245&lt;&gt;"",C2245&lt;&gt;OFFSET(C2245,1,0)),SUMIFS(B.2[Giá có thuế],B.2[Số ĐK],C2245),"")</f>
        <v/>
      </c>
      <c r="W2245" s="159"/>
      <c r="X2245" s="161" t="str">
        <f>IF(W2245="","",'Thông Tin Chung'!$L$3)</f>
        <v/>
      </c>
      <c r="Y2245" s="163" t="str">
        <f t="shared" ca="1" si="540"/>
        <v/>
      </c>
      <c r="Z2245" s="165"/>
      <c r="AA2245" s="155" t="str">
        <f ca="1">IF(C2245="","",IF(OR(D2245&lt;NgayBatDau,D2245&gt;NgayKetThuc),"Ngày tháng phải nằm trong kỳ báo cáo",IF(AND(G2245&lt;&gt;"",COUNTIF(D.2[Tên khách hàng],G2245)=0),"Tên KH chưa khai báo trong DSKH",IF(AND(H2245&lt;&gt;"",COUNTIF(D.1[Tên sản phẩm],H2245)=0),"SP này chưa khai báo trong DSSP",""))))</f>
        <v/>
      </c>
      <c r="AB2245" s="23" t="str">
        <f t="shared" ca="1" si="526"/>
        <v/>
      </c>
      <c r="AC2245" s="23" t="str">
        <f t="shared" ca="1" si="527"/>
        <v/>
      </c>
      <c r="AD2245" s="23" t="str">
        <f t="shared" ca="1" si="528"/>
        <v/>
      </c>
      <c r="AE2245" s="68" t="str">
        <f t="shared" ca="1" si="529"/>
        <v/>
      </c>
      <c r="AF2245" s="69" t="str">
        <f>IF(OR(H2245="",S2245=""),"",S2245-(SUM(L2245,M2245)*INDEX(D.1[Đơn giá],MATCH(H2245,D.1[Tên sản phẩm],0))))</f>
        <v/>
      </c>
      <c r="AG2245" s="90" t="str">
        <f t="shared" ca="1" si="530"/>
        <v/>
      </c>
      <c r="AH2245" s="90"/>
    </row>
    <row r="2246" spans="2:34" ht="27.75" customHeight="1" x14ac:dyDescent="0.2">
      <c r="B2246" s="154">
        <f t="shared" si="531"/>
        <v>2243</v>
      </c>
      <c r="C2246" s="155" t="str">
        <f t="shared" ca="1" si="532"/>
        <v/>
      </c>
      <c r="D2246" s="156" t="str">
        <f t="shared" ca="1" si="533"/>
        <v/>
      </c>
      <c r="E2246" s="157" t="str">
        <f t="shared" ca="1" si="534"/>
        <v/>
      </c>
      <c r="F2246" s="157"/>
      <c r="G2246" s="158" t="str">
        <f t="shared" ca="1" si="535"/>
        <v/>
      </c>
      <c r="H2246" s="159"/>
      <c r="I2246" s="160" t="str">
        <f>IF(H2246="","",INDEX(D.1[Quy cách],MATCH(H2246,D.1[Tên sản phẩm],0)))</f>
        <v/>
      </c>
      <c r="J2246" s="35" t="str">
        <f>IF(H2246="","",INDEX(D.1[ĐVT],MATCH(H2246,D.1[Tên sản phẩm],0)))</f>
        <v/>
      </c>
      <c r="K2246" s="163" t="str">
        <f>IF(H2246="","",INDEX(D.1[Đơn giá bán
(Tham khảo)],MATCH(H2246,D.1[Tên sản phẩm],0)))</f>
        <v/>
      </c>
      <c r="L2246" s="162"/>
      <c r="M2246" s="159"/>
      <c r="N2246" s="159"/>
      <c r="O2246" s="159"/>
      <c r="P2246" s="163" t="str">
        <f t="shared" si="536"/>
        <v/>
      </c>
      <c r="Q2246" s="164"/>
      <c r="R2246" s="162"/>
      <c r="S2246" s="163" t="str">
        <f t="shared" si="537"/>
        <v/>
      </c>
      <c r="T2246" s="164" t="str">
        <f t="shared" ca="1" si="538"/>
        <v/>
      </c>
      <c r="U2246" s="163" t="str">
        <f t="shared" si="539"/>
        <v/>
      </c>
      <c r="V2246" s="163" t="str">
        <f ca="1">IF(AND(C2246&lt;&gt;"",C2246&lt;&gt;OFFSET(C2246,1,0)),SUMIFS(B.2[Giá có thuế],B.2[Số ĐK],C2246),"")</f>
        <v/>
      </c>
      <c r="W2246" s="159"/>
      <c r="X2246" s="161" t="str">
        <f>IF(W2246="","",'Thông Tin Chung'!$L$3)</f>
        <v/>
      </c>
      <c r="Y2246" s="163" t="str">
        <f t="shared" ca="1" si="540"/>
        <v/>
      </c>
      <c r="Z2246" s="165"/>
      <c r="AA2246" s="155" t="str">
        <f ca="1">IF(C2246="","",IF(OR(D2246&lt;NgayBatDau,D2246&gt;NgayKetThuc),"Ngày tháng phải nằm trong kỳ báo cáo",IF(AND(G2246&lt;&gt;"",COUNTIF(D.2[Tên khách hàng],G2246)=0),"Tên KH chưa khai báo trong DSKH",IF(AND(H2246&lt;&gt;"",COUNTIF(D.1[Tên sản phẩm],H2246)=0),"SP này chưa khai báo trong DSSP",""))))</f>
        <v/>
      </c>
      <c r="AB2246" s="23" t="str">
        <f t="shared" ca="1" si="526"/>
        <v/>
      </c>
      <c r="AC2246" s="23" t="str">
        <f t="shared" ca="1" si="527"/>
        <v/>
      </c>
      <c r="AD2246" s="23" t="str">
        <f t="shared" ca="1" si="528"/>
        <v/>
      </c>
      <c r="AE2246" s="68" t="str">
        <f t="shared" ca="1" si="529"/>
        <v/>
      </c>
      <c r="AF2246" s="69" t="str">
        <f>IF(OR(H2246="",S2246=""),"",S2246-(SUM(L2246,M2246)*INDEX(D.1[Đơn giá],MATCH(H2246,D.1[Tên sản phẩm],0))))</f>
        <v/>
      </c>
      <c r="AG2246" s="90" t="str">
        <f t="shared" ca="1" si="530"/>
        <v/>
      </c>
      <c r="AH2246" s="90"/>
    </row>
    <row r="2247" spans="2:34" ht="27.75" customHeight="1" x14ac:dyDescent="0.2">
      <c r="B2247" s="154">
        <f t="shared" si="531"/>
        <v>2244</v>
      </c>
      <c r="C2247" s="155" t="str">
        <f t="shared" ca="1" si="532"/>
        <v/>
      </c>
      <c r="D2247" s="156" t="str">
        <f t="shared" ca="1" si="533"/>
        <v/>
      </c>
      <c r="E2247" s="157" t="str">
        <f t="shared" ca="1" si="534"/>
        <v/>
      </c>
      <c r="F2247" s="157"/>
      <c r="G2247" s="158" t="str">
        <f t="shared" ca="1" si="535"/>
        <v/>
      </c>
      <c r="H2247" s="159"/>
      <c r="I2247" s="160" t="str">
        <f>IF(H2247="","",INDEX(D.1[Quy cách],MATCH(H2247,D.1[Tên sản phẩm],0)))</f>
        <v/>
      </c>
      <c r="J2247" s="35" t="str">
        <f>IF(H2247="","",INDEX(D.1[ĐVT],MATCH(H2247,D.1[Tên sản phẩm],0)))</f>
        <v/>
      </c>
      <c r="K2247" s="163" t="str">
        <f>IF(H2247="","",INDEX(D.1[Đơn giá bán
(Tham khảo)],MATCH(H2247,D.1[Tên sản phẩm],0)))</f>
        <v/>
      </c>
      <c r="L2247" s="162"/>
      <c r="M2247" s="159"/>
      <c r="N2247" s="159"/>
      <c r="O2247" s="159"/>
      <c r="P2247" s="163" t="str">
        <f t="shared" si="536"/>
        <v/>
      </c>
      <c r="Q2247" s="164"/>
      <c r="R2247" s="162"/>
      <c r="S2247" s="163" t="str">
        <f t="shared" si="537"/>
        <v/>
      </c>
      <c r="T2247" s="164" t="str">
        <f t="shared" ca="1" si="538"/>
        <v/>
      </c>
      <c r="U2247" s="163" t="str">
        <f t="shared" si="539"/>
        <v/>
      </c>
      <c r="V2247" s="163" t="str">
        <f ca="1">IF(AND(C2247&lt;&gt;"",C2247&lt;&gt;OFFSET(C2247,1,0)),SUMIFS(B.2[Giá có thuế],B.2[Số ĐK],C2247),"")</f>
        <v/>
      </c>
      <c r="W2247" s="159"/>
      <c r="X2247" s="161" t="str">
        <f>IF(W2247="","",'Thông Tin Chung'!$L$3)</f>
        <v/>
      </c>
      <c r="Y2247" s="163" t="str">
        <f t="shared" ca="1" si="540"/>
        <v/>
      </c>
      <c r="Z2247" s="165"/>
      <c r="AA2247" s="155" t="str">
        <f ca="1">IF(C2247="","",IF(OR(D2247&lt;NgayBatDau,D2247&gt;NgayKetThuc),"Ngày tháng phải nằm trong kỳ báo cáo",IF(AND(G2247&lt;&gt;"",COUNTIF(D.2[Tên khách hàng],G2247)=0),"Tên KH chưa khai báo trong DSKH",IF(AND(H2247&lt;&gt;"",COUNTIF(D.1[Tên sản phẩm],H2247)=0),"SP này chưa khai báo trong DSSP",""))))</f>
        <v/>
      </c>
      <c r="AB2247" s="23" t="str">
        <f t="shared" ca="1" si="526"/>
        <v/>
      </c>
      <c r="AC2247" s="23" t="str">
        <f t="shared" ca="1" si="527"/>
        <v/>
      </c>
      <c r="AD2247" s="23" t="str">
        <f t="shared" ca="1" si="528"/>
        <v/>
      </c>
      <c r="AE2247" s="68" t="str">
        <f t="shared" ca="1" si="529"/>
        <v/>
      </c>
      <c r="AF2247" s="69" t="str">
        <f>IF(OR(H2247="",S2247=""),"",S2247-(SUM(L2247,M2247)*INDEX(D.1[Đơn giá],MATCH(H2247,D.1[Tên sản phẩm],0))))</f>
        <v/>
      </c>
      <c r="AG2247" s="90" t="str">
        <f t="shared" ca="1" si="530"/>
        <v/>
      </c>
      <c r="AH2247" s="90"/>
    </row>
    <row r="2248" spans="2:34" ht="27.75" customHeight="1" x14ac:dyDescent="0.2">
      <c r="B2248" s="154">
        <f t="shared" si="531"/>
        <v>2245</v>
      </c>
      <c r="C2248" s="155" t="str">
        <f t="shared" ca="1" si="532"/>
        <v/>
      </c>
      <c r="D2248" s="156" t="str">
        <f t="shared" ca="1" si="533"/>
        <v/>
      </c>
      <c r="E2248" s="157" t="str">
        <f t="shared" ca="1" si="534"/>
        <v/>
      </c>
      <c r="F2248" s="157"/>
      <c r="G2248" s="158" t="str">
        <f t="shared" ca="1" si="535"/>
        <v/>
      </c>
      <c r="H2248" s="159"/>
      <c r="I2248" s="160" t="str">
        <f>IF(H2248="","",INDEX(D.1[Quy cách],MATCH(H2248,D.1[Tên sản phẩm],0)))</f>
        <v/>
      </c>
      <c r="J2248" s="35" t="str">
        <f>IF(H2248="","",INDEX(D.1[ĐVT],MATCH(H2248,D.1[Tên sản phẩm],0)))</f>
        <v/>
      </c>
      <c r="K2248" s="163" t="str">
        <f>IF(H2248="","",INDEX(D.1[Đơn giá bán
(Tham khảo)],MATCH(H2248,D.1[Tên sản phẩm],0)))</f>
        <v/>
      </c>
      <c r="L2248" s="162"/>
      <c r="M2248" s="159"/>
      <c r="N2248" s="159"/>
      <c r="O2248" s="159"/>
      <c r="P2248" s="163" t="str">
        <f t="shared" si="536"/>
        <v/>
      </c>
      <c r="Q2248" s="164"/>
      <c r="R2248" s="162"/>
      <c r="S2248" s="163" t="str">
        <f t="shared" si="537"/>
        <v/>
      </c>
      <c r="T2248" s="164" t="str">
        <f t="shared" ca="1" si="538"/>
        <v/>
      </c>
      <c r="U2248" s="163" t="str">
        <f t="shared" si="539"/>
        <v/>
      </c>
      <c r="V2248" s="163" t="str">
        <f ca="1">IF(AND(C2248&lt;&gt;"",C2248&lt;&gt;OFFSET(C2248,1,0)),SUMIFS(B.2[Giá có thuế],B.2[Số ĐK],C2248),"")</f>
        <v/>
      </c>
      <c r="W2248" s="159"/>
      <c r="X2248" s="161" t="str">
        <f>IF(W2248="","",'Thông Tin Chung'!$L$3)</f>
        <v/>
      </c>
      <c r="Y2248" s="163" t="str">
        <f t="shared" ca="1" si="540"/>
        <v/>
      </c>
      <c r="Z2248" s="165"/>
      <c r="AA2248" s="155" t="str">
        <f ca="1">IF(C2248="","",IF(OR(D2248&lt;NgayBatDau,D2248&gt;NgayKetThuc),"Ngày tháng phải nằm trong kỳ báo cáo",IF(AND(G2248&lt;&gt;"",COUNTIF(D.2[Tên khách hàng],G2248)=0),"Tên KH chưa khai báo trong DSKH",IF(AND(H2248&lt;&gt;"",COUNTIF(D.1[Tên sản phẩm],H2248)=0),"SP này chưa khai báo trong DSSP",""))))</f>
        <v/>
      </c>
      <c r="AB2248" s="23" t="str">
        <f t="shared" ca="1" si="526"/>
        <v/>
      </c>
      <c r="AC2248" s="23" t="str">
        <f t="shared" ca="1" si="527"/>
        <v/>
      </c>
      <c r="AD2248" s="23" t="str">
        <f t="shared" ca="1" si="528"/>
        <v/>
      </c>
      <c r="AE2248" s="68" t="str">
        <f t="shared" ca="1" si="529"/>
        <v/>
      </c>
      <c r="AF2248" s="69" t="str">
        <f>IF(OR(H2248="",S2248=""),"",S2248-(SUM(L2248,M2248)*INDEX(D.1[Đơn giá],MATCH(H2248,D.1[Tên sản phẩm],0))))</f>
        <v/>
      </c>
      <c r="AG2248" s="90" t="str">
        <f t="shared" ca="1" si="530"/>
        <v/>
      </c>
      <c r="AH2248" s="90"/>
    </row>
    <row r="2249" spans="2:34" ht="27.75" customHeight="1" x14ac:dyDescent="0.2">
      <c r="B2249" s="154">
        <f t="shared" si="531"/>
        <v>2246</v>
      </c>
      <c r="C2249" s="155" t="str">
        <f t="shared" ca="1" si="532"/>
        <v/>
      </c>
      <c r="D2249" s="156" t="str">
        <f t="shared" ca="1" si="533"/>
        <v/>
      </c>
      <c r="E2249" s="157" t="str">
        <f t="shared" ca="1" si="534"/>
        <v/>
      </c>
      <c r="F2249" s="157"/>
      <c r="G2249" s="158" t="str">
        <f t="shared" ca="1" si="535"/>
        <v/>
      </c>
      <c r="H2249" s="159"/>
      <c r="I2249" s="160" t="str">
        <f>IF(H2249="","",INDEX(D.1[Quy cách],MATCH(H2249,D.1[Tên sản phẩm],0)))</f>
        <v/>
      </c>
      <c r="J2249" s="35" t="str">
        <f>IF(H2249="","",INDEX(D.1[ĐVT],MATCH(H2249,D.1[Tên sản phẩm],0)))</f>
        <v/>
      </c>
      <c r="K2249" s="163" t="str">
        <f>IF(H2249="","",INDEX(D.1[Đơn giá bán
(Tham khảo)],MATCH(H2249,D.1[Tên sản phẩm],0)))</f>
        <v/>
      </c>
      <c r="L2249" s="162"/>
      <c r="M2249" s="159"/>
      <c r="N2249" s="159"/>
      <c r="O2249" s="159"/>
      <c r="P2249" s="163" t="str">
        <f t="shared" si="536"/>
        <v/>
      </c>
      <c r="Q2249" s="164"/>
      <c r="R2249" s="162"/>
      <c r="S2249" s="163" t="str">
        <f t="shared" si="537"/>
        <v/>
      </c>
      <c r="T2249" s="164" t="str">
        <f t="shared" ca="1" si="538"/>
        <v/>
      </c>
      <c r="U2249" s="163" t="str">
        <f t="shared" si="539"/>
        <v/>
      </c>
      <c r="V2249" s="163" t="str">
        <f ca="1">IF(AND(C2249&lt;&gt;"",C2249&lt;&gt;OFFSET(C2249,1,0)),SUMIFS(B.2[Giá có thuế],B.2[Số ĐK],C2249),"")</f>
        <v/>
      </c>
      <c r="W2249" s="159"/>
      <c r="X2249" s="161" t="str">
        <f>IF(W2249="","",'Thông Tin Chung'!$L$3)</f>
        <v/>
      </c>
      <c r="Y2249" s="163" t="str">
        <f t="shared" ca="1" si="540"/>
        <v/>
      </c>
      <c r="Z2249" s="165"/>
      <c r="AA2249" s="155" t="str">
        <f ca="1">IF(C2249="","",IF(OR(D2249&lt;NgayBatDau,D2249&gt;NgayKetThuc),"Ngày tháng phải nằm trong kỳ báo cáo",IF(AND(G2249&lt;&gt;"",COUNTIF(D.2[Tên khách hàng],G2249)=0),"Tên KH chưa khai báo trong DSKH",IF(AND(H2249&lt;&gt;"",COUNTIF(D.1[Tên sản phẩm],H2249)=0),"SP này chưa khai báo trong DSSP",""))))</f>
        <v/>
      </c>
      <c r="AB2249" s="23" t="str">
        <f t="shared" ca="1" si="526"/>
        <v/>
      </c>
      <c r="AC2249" s="23" t="str">
        <f t="shared" ca="1" si="527"/>
        <v/>
      </c>
      <c r="AD2249" s="23" t="str">
        <f t="shared" ca="1" si="528"/>
        <v/>
      </c>
      <c r="AE2249" s="68" t="str">
        <f t="shared" ca="1" si="529"/>
        <v/>
      </c>
      <c r="AF2249" s="69" t="str">
        <f>IF(OR(H2249="",S2249=""),"",S2249-(SUM(L2249,M2249)*INDEX(D.1[Đơn giá],MATCH(H2249,D.1[Tên sản phẩm],0))))</f>
        <v/>
      </c>
      <c r="AG2249" s="90" t="str">
        <f t="shared" ca="1" si="530"/>
        <v/>
      </c>
      <c r="AH2249" s="90"/>
    </row>
    <row r="2250" spans="2:34" ht="27.75" customHeight="1" x14ac:dyDescent="0.2">
      <c r="B2250" s="154">
        <f t="shared" si="531"/>
        <v>2247</v>
      </c>
      <c r="C2250" s="155" t="str">
        <f t="shared" ca="1" si="532"/>
        <v/>
      </c>
      <c r="D2250" s="156" t="str">
        <f t="shared" ca="1" si="533"/>
        <v/>
      </c>
      <c r="E2250" s="157" t="str">
        <f t="shared" ca="1" si="534"/>
        <v/>
      </c>
      <c r="F2250" s="157"/>
      <c r="G2250" s="158" t="str">
        <f t="shared" ca="1" si="535"/>
        <v/>
      </c>
      <c r="H2250" s="159"/>
      <c r="I2250" s="160" t="str">
        <f>IF(H2250="","",INDEX(D.1[Quy cách],MATCH(H2250,D.1[Tên sản phẩm],0)))</f>
        <v/>
      </c>
      <c r="J2250" s="35" t="str">
        <f>IF(H2250="","",INDEX(D.1[ĐVT],MATCH(H2250,D.1[Tên sản phẩm],0)))</f>
        <v/>
      </c>
      <c r="K2250" s="163" t="str">
        <f>IF(H2250="","",INDEX(D.1[Đơn giá bán
(Tham khảo)],MATCH(H2250,D.1[Tên sản phẩm],0)))</f>
        <v/>
      </c>
      <c r="L2250" s="162"/>
      <c r="M2250" s="159"/>
      <c r="N2250" s="159"/>
      <c r="O2250" s="159"/>
      <c r="P2250" s="163" t="str">
        <f t="shared" si="536"/>
        <v/>
      </c>
      <c r="Q2250" s="164"/>
      <c r="R2250" s="162"/>
      <c r="S2250" s="163" t="str">
        <f t="shared" si="537"/>
        <v/>
      </c>
      <c r="T2250" s="164" t="str">
        <f t="shared" ca="1" si="538"/>
        <v/>
      </c>
      <c r="U2250" s="163" t="str">
        <f t="shared" si="539"/>
        <v/>
      </c>
      <c r="V2250" s="163" t="str">
        <f ca="1">IF(AND(C2250&lt;&gt;"",C2250&lt;&gt;OFFSET(C2250,1,0)),SUMIFS(B.2[Giá có thuế],B.2[Số ĐK],C2250),"")</f>
        <v/>
      </c>
      <c r="W2250" s="159"/>
      <c r="X2250" s="161" t="str">
        <f>IF(W2250="","",'Thông Tin Chung'!$L$3)</f>
        <v/>
      </c>
      <c r="Y2250" s="163" t="str">
        <f t="shared" ca="1" si="540"/>
        <v/>
      </c>
      <c r="Z2250" s="165"/>
      <c r="AA2250" s="155" t="str">
        <f ca="1">IF(C2250="","",IF(OR(D2250&lt;NgayBatDau,D2250&gt;NgayKetThuc),"Ngày tháng phải nằm trong kỳ báo cáo",IF(AND(G2250&lt;&gt;"",COUNTIF(D.2[Tên khách hàng],G2250)=0),"Tên KH chưa khai báo trong DSKH",IF(AND(H2250&lt;&gt;"",COUNTIF(D.1[Tên sản phẩm],H2250)=0),"SP này chưa khai báo trong DSSP",""))))</f>
        <v/>
      </c>
      <c r="AB2250" s="23" t="str">
        <f t="shared" ca="1" si="526"/>
        <v/>
      </c>
      <c r="AC2250" s="23" t="str">
        <f t="shared" ca="1" si="527"/>
        <v/>
      </c>
      <c r="AD2250" s="23" t="str">
        <f t="shared" ca="1" si="528"/>
        <v/>
      </c>
      <c r="AE2250" s="68" t="str">
        <f t="shared" ca="1" si="529"/>
        <v/>
      </c>
      <c r="AF2250" s="69" t="str">
        <f>IF(OR(H2250="",S2250=""),"",S2250-(SUM(L2250,M2250)*INDEX(D.1[Đơn giá],MATCH(H2250,D.1[Tên sản phẩm],0))))</f>
        <v/>
      </c>
      <c r="AG2250" s="90" t="str">
        <f t="shared" ca="1" si="530"/>
        <v/>
      </c>
      <c r="AH2250" s="90"/>
    </row>
    <row r="2251" spans="2:34" ht="27.75" customHeight="1" x14ac:dyDescent="0.2">
      <c r="B2251" s="154">
        <f t="shared" si="531"/>
        <v>2248</v>
      </c>
      <c r="C2251" s="155" t="str">
        <f t="shared" ca="1" si="532"/>
        <v/>
      </c>
      <c r="D2251" s="156" t="str">
        <f t="shared" ca="1" si="533"/>
        <v/>
      </c>
      <c r="E2251" s="157" t="str">
        <f t="shared" ca="1" si="534"/>
        <v/>
      </c>
      <c r="F2251" s="157"/>
      <c r="G2251" s="158" t="str">
        <f t="shared" ca="1" si="535"/>
        <v/>
      </c>
      <c r="H2251" s="159"/>
      <c r="I2251" s="160" t="str">
        <f>IF(H2251="","",INDEX(D.1[Quy cách],MATCH(H2251,D.1[Tên sản phẩm],0)))</f>
        <v/>
      </c>
      <c r="J2251" s="35" t="str">
        <f>IF(H2251="","",INDEX(D.1[ĐVT],MATCH(H2251,D.1[Tên sản phẩm],0)))</f>
        <v/>
      </c>
      <c r="K2251" s="163" t="str">
        <f>IF(H2251="","",INDEX(D.1[Đơn giá bán
(Tham khảo)],MATCH(H2251,D.1[Tên sản phẩm],0)))</f>
        <v/>
      </c>
      <c r="L2251" s="162"/>
      <c r="M2251" s="159"/>
      <c r="N2251" s="159"/>
      <c r="O2251" s="159"/>
      <c r="P2251" s="163" t="str">
        <f t="shared" si="536"/>
        <v/>
      </c>
      <c r="Q2251" s="164"/>
      <c r="R2251" s="162"/>
      <c r="S2251" s="163" t="str">
        <f t="shared" si="537"/>
        <v/>
      </c>
      <c r="T2251" s="164" t="str">
        <f t="shared" ca="1" si="538"/>
        <v/>
      </c>
      <c r="U2251" s="163" t="str">
        <f t="shared" si="539"/>
        <v/>
      </c>
      <c r="V2251" s="163" t="str">
        <f ca="1">IF(AND(C2251&lt;&gt;"",C2251&lt;&gt;OFFSET(C2251,1,0)),SUMIFS(B.2[Giá có thuế],B.2[Số ĐK],C2251),"")</f>
        <v/>
      </c>
      <c r="W2251" s="159"/>
      <c r="X2251" s="161" t="str">
        <f>IF(W2251="","",'Thông Tin Chung'!$L$3)</f>
        <v/>
      </c>
      <c r="Y2251" s="163" t="str">
        <f t="shared" ca="1" si="540"/>
        <v/>
      </c>
      <c r="Z2251" s="165"/>
      <c r="AA2251" s="155" t="str">
        <f ca="1">IF(C2251="","",IF(OR(D2251&lt;NgayBatDau,D2251&gt;NgayKetThuc),"Ngày tháng phải nằm trong kỳ báo cáo",IF(AND(G2251&lt;&gt;"",COUNTIF(D.2[Tên khách hàng],G2251)=0),"Tên KH chưa khai báo trong DSKH",IF(AND(H2251&lt;&gt;"",COUNTIF(D.1[Tên sản phẩm],H2251)=0),"SP này chưa khai báo trong DSSP",""))))</f>
        <v/>
      </c>
      <c r="AB2251" s="23" t="str">
        <f t="shared" ca="1" si="526"/>
        <v/>
      </c>
      <c r="AC2251" s="23" t="str">
        <f t="shared" ca="1" si="527"/>
        <v/>
      </c>
      <c r="AD2251" s="23" t="str">
        <f t="shared" ca="1" si="528"/>
        <v/>
      </c>
      <c r="AE2251" s="68" t="str">
        <f t="shared" ca="1" si="529"/>
        <v/>
      </c>
      <c r="AF2251" s="69" t="str">
        <f>IF(OR(H2251="",S2251=""),"",S2251-(SUM(L2251,M2251)*INDEX(D.1[Đơn giá],MATCH(H2251,D.1[Tên sản phẩm],0))))</f>
        <v/>
      </c>
      <c r="AG2251" s="90" t="str">
        <f t="shared" ca="1" si="530"/>
        <v/>
      </c>
      <c r="AH2251" s="90"/>
    </row>
    <row r="2252" spans="2:34" ht="27.75" customHeight="1" x14ac:dyDescent="0.2">
      <c r="B2252" s="154">
        <f t="shared" si="531"/>
        <v>2249</v>
      </c>
      <c r="C2252" s="155" t="str">
        <f t="shared" ca="1" si="532"/>
        <v/>
      </c>
      <c r="D2252" s="156" t="str">
        <f t="shared" ca="1" si="533"/>
        <v/>
      </c>
      <c r="E2252" s="157" t="str">
        <f t="shared" ca="1" si="534"/>
        <v/>
      </c>
      <c r="F2252" s="157"/>
      <c r="G2252" s="158" t="str">
        <f t="shared" ca="1" si="535"/>
        <v/>
      </c>
      <c r="H2252" s="159"/>
      <c r="I2252" s="160" t="str">
        <f>IF(H2252="","",INDEX(D.1[Quy cách],MATCH(H2252,D.1[Tên sản phẩm],0)))</f>
        <v/>
      </c>
      <c r="J2252" s="35" t="str">
        <f>IF(H2252="","",INDEX(D.1[ĐVT],MATCH(H2252,D.1[Tên sản phẩm],0)))</f>
        <v/>
      </c>
      <c r="K2252" s="163" t="str">
        <f>IF(H2252="","",INDEX(D.1[Đơn giá bán
(Tham khảo)],MATCH(H2252,D.1[Tên sản phẩm],0)))</f>
        <v/>
      </c>
      <c r="L2252" s="162"/>
      <c r="M2252" s="159"/>
      <c r="N2252" s="159"/>
      <c r="O2252" s="159"/>
      <c r="P2252" s="163" t="str">
        <f t="shared" si="536"/>
        <v/>
      </c>
      <c r="Q2252" s="164"/>
      <c r="R2252" s="162"/>
      <c r="S2252" s="163" t="str">
        <f t="shared" si="537"/>
        <v/>
      </c>
      <c r="T2252" s="164" t="str">
        <f t="shared" ca="1" si="538"/>
        <v/>
      </c>
      <c r="U2252" s="163" t="str">
        <f t="shared" si="539"/>
        <v/>
      </c>
      <c r="V2252" s="163" t="str">
        <f ca="1">IF(AND(C2252&lt;&gt;"",C2252&lt;&gt;OFFSET(C2252,1,0)),SUMIFS(B.2[Giá có thuế],B.2[Số ĐK],C2252),"")</f>
        <v/>
      </c>
      <c r="W2252" s="159"/>
      <c r="X2252" s="161" t="str">
        <f>IF(W2252="","",'Thông Tin Chung'!$L$3)</f>
        <v/>
      </c>
      <c r="Y2252" s="163" t="str">
        <f t="shared" ca="1" si="540"/>
        <v/>
      </c>
      <c r="Z2252" s="165"/>
      <c r="AA2252" s="155" t="str">
        <f ca="1">IF(C2252="","",IF(OR(D2252&lt;NgayBatDau,D2252&gt;NgayKetThuc),"Ngày tháng phải nằm trong kỳ báo cáo",IF(AND(G2252&lt;&gt;"",COUNTIF(D.2[Tên khách hàng],G2252)=0),"Tên KH chưa khai báo trong DSKH",IF(AND(H2252&lt;&gt;"",COUNTIF(D.1[Tên sản phẩm],H2252)=0),"SP này chưa khai báo trong DSSP",""))))</f>
        <v/>
      </c>
      <c r="AB2252" s="23" t="str">
        <f t="shared" ca="1" si="526"/>
        <v/>
      </c>
      <c r="AC2252" s="23" t="str">
        <f t="shared" ca="1" si="527"/>
        <v/>
      </c>
      <c r="AD2252" s="23" t="str">
        <f t="shared" ca="1" si="528"/>
        <v/>
      </c>
      <c r="AE2252" s="68" t="str">
        <f t="shared" ca="1" si="529"/>
        <v/>
      </c>
      <c r="AF2252" s="69" t="str">
        <f>IF(OR(H2252="",S2252=""),"",S2252-(SUM(L2252,M2252)*INDEX(D.1[Đơn giá],MATCH(H2252,D.1[Tên sản phẩm],0))))</f>
        <v/>
      </c>
      <c r="AG2252" s="90" t="str">
        <f t="shared" ca="1" si="530"/>
        <v/>
      </c>
      <c r="AH2252" s="90"/>
    </row>
    <row r="2253" spans="2:34" ht="27.75" customHeight="1" x14ac:dyDescent="0.2">
      <c r="B2253" s="154">
        <f t="shared" si="531"/>
        <v>2250</v>
      </c>
      <c r="C2253" s="155" t="str">
        <f t="shared" ca="1" si="532"/>
        <v/>
      </c>
      <c r="D2253" s="156" t="str">
        <f t="shared" ca="1" si="533"/>
        <v/>
      </c>
      <c r="E2253" s="157" t="str">
        <f t="shared" ca="1" si="534"/>
        <v/>
      </c>
      <c r="F2253" s="157"/>
      <c r="G2253" s="158" t="str">
        <f t="shared" ca="1" si="535"/>
        <v/>
      </c>
      <c r="H2253" s="159"/>
      <c r="I2253" s="160" t="str">
        <f>IF(H2253="","",INDEX(D.1[Quy cách],MATCH(H2253,D.1[Tên sản phẩm],0)))</f>
        <v/>
      </c>
      <c r="J2253" s="35" t="str">
        <f>IF(H2253="","",INDEX(D.1[ĐVT],MATCH(H2253,D.1[Tên sản phẩm],0)))</f>
        <v/>
      </c>
      <c r="K2253" s="163" t="str">
        <f>IF(H2253="","",INDEX(D.1[Đơn giá bán
(Tham khảo)],MATCH(H2253,D.1[Tên sản phẩm],0)))</f>
        <v/>
      </c>
      <c r="L2253" s="162"/>
      <c r="M2253" s="159"/>
      <c r="N2253" s="159"/>
      <c r="O2253" s="159"/>
      <c r="P2253" s="163" t="str">
        <f t="shared" si="536"/>
        <v/>
      </c>
      <c r="Q2253" s="164"/>
      <c r="R2253" s="162"/>
      <c r="S2253" s="163" t="str">
        <f t="shared" si="537"/>
        <v/>
      </c>
      <c r="T2253" s="164" t="str">
        <f t="shared" ca="1" si="538"/>
        <v/>
      </c>
      <c r="U2253" s="163" t="str">
        <f t="shared" si="539"/>
        <v/>
      </c>
      <c r="V2253" s="163" t="str">
        <f ca="1">IF(AND(C2253&lt;&gt;"",C2253&lt;&gt;OFFSET(C2253,1,0)),SUMIFS(B.2[Giá có thuế],B.2[Số ĐK],C2253),"")</f>
        <v/>
      </c>
      <c r="W2253" s="159"/>
      <c r="X2253" s="161" t="str">
        <f>IF(W2253="","",'Thông Tin Chung'!$L$3)</f>
        <v/>
      </c>
      <c r="Y2253" s="163" t="str">
        <f t="shared" ca="1" si="540"/>
        <v/>
      </c>
      <c r="Z2253" s="165"/>
      <c r="AA2253" s="155" t="str">
        <f ca="1">IF(C2253="","",IF(OR(D2253&lt;NgayBatDau,D2253&gt;NgayKetThuc),"Ngày tháng phải nằm trong kỳ báo cáo",IF(AND(G2253&lt;&gt;"",COUNTIF(D.2[Tên khách hàng],G2253)=0),"Tên KH chưa khai báo trong DSKH",IF(AND(H2253&lt;&gt;"",COUNTIF(D.1[Tên sản phẩm],H2253)=0),"SP này chưa khai báo trong DSSP",""))))</f>
        <v/>
      </c>
      <c r="AB2253" s="23" t="str">
        <f t="shared" ca="1" si="526"/>
        <v/>
      </c>
      <c r="AC2253" s="23" t="str">
        <f t="shared" ca="1" si="527"/>
        <v/>
      </c>
      <c r="AD2253" s="23" t="str">
        <f t="shared" ca="1" si="528"/>
        <v/>
      </c>
      <c r="AE2253" s="68" t="str">
        <f t="shared" ca="1" si="529"/>
        <v/>
      </c>
      <c r="AF2253" s="69" t="str">
        <f>IF(OR(H2253="",S2253=""),"",S2253-(SUM(L2253,M2253)*INDEX(D.1[Đơn giá],MATCH(H2253,D.1[Tên sản phẩm],0))))</f>
        <v/>
      </c>
      <c r="AG2253" s="90" t="str">
        <f t="shared" ca="1" si="530"/>
        <v/>
      </c>
      <c r="AH2253" s="90"/>
    </row>
    <row r="2254" spans="2:34" ht="27.75" customHeight="1" x14ac:dyDescent="0.2">
      <c r="B2254" s="154">
        <f t="shared" si="531"/>
        <v>2251</v>
      </c>
      <c r="C2254" s="155" t="str">
        <f t="shared" ca="1" si="532"/>
        <v/>
      </c>
      <c r="D2254" s="156" t="str">
        <f t="shared" ca="1" si="533"/>
        <v/>
      </c>
      <c r="E2254" s="157" t="str">
        <f t="shared" ca="1" si="534"/>
        <v/>
      </c>
      <c r="F2254" s="157"/>
      <c r="G2254" s="158" t="str">
        <f t="shared" ca="1" si="535"/>
        <v/>
      </c>
      <c r="H2254" s="159"/>
      <c r="I2254" s="160" t="str">
        <f>IF(H2254="","",INDEX(D.1[Quy cách],MATCH(H2254,D.1[Tên sản phẩm],0)))</f>
        <v/>
      </c>
      <c r="J2254" s="35" t="str">
        <f>IF(H2254="","",INDEX(D.1[ĐVT],MATCH(H2254,D.1[Tên sản phẩm],0)))</f>
        <v/>
      </c>
      <c r="K2254" s="163" t="str">
        <f>IF(H2254="","",INDEX(D.1[Đơn giá bán
(Tham khảo)],MATCH(H2254,D.1[Tên sản phẩm],0)))</f>
        <v/>
      </c>
      <c r="L2254" s="162"/>
      <c r="M2254" s="159"/>
      <c r="N2254" s="159"/>
      <c r="O2254" s="159"/>
      <c r="P2254" s="163" t="str">
        <f t="shared" si="536"/>
        <v/>
      </c>
      <c r="Q2254" s="164"/>
      <c r="R2254" s="162"/>
      <c r="S2254" s="163" t="str">
        <f t="shared" si="537"/>
        <v/>
      </c>
      <c r="T2254" s="164" t="str">
        <f t="shared" ca="1" si="538"/>
        <v/>
      </c>
      <c r="U2254" s="163" t="str">
        <f t="shared" si="539"/>
        <v/>
      </c>
      <c r="V2254" s="163" t="str">
        <f ca="1">IF(AND(C2254&lt;&gt;"",C2254&lt;&gt;OFFSET(C2254,1,0)),SUMIFS(B.2[Giá có thuế],B.2[Số ĐK],C2254),"")</f>
        <v/>
      </c>
      <c r="W2254" s="159"/>
      <c r="X2254" s="161" t="str">
        <f>IF(W2254="","",'Thông Tin Chung'!$L$3)</f>
        <v/>
      </c>
      <c r="Y2254" s="163" t="str">
        <f t="shared" ca="1" si="540"/>
        <v/>
      </c>
      <c r="Z2254" s="165"/>
      <c r="AA2254" s="155" t="str">
        <f ca="1">IF(C2254="","",IF(OR(D2254&lt;NgayBatDau,D2254&gt;NgayKetThuc),"Ngày tháng phải nằm trong kỳ báo cáo",IF(AND(G2254&lt;&gt;"",COUNTIF(D.2[Tên khách hàng],G2254)=0),"Tên KH chưa khai báo trong DSKH",IF(AND(H2254&lt;&gt;"",COUNTIF(D.1[Tên sản phẩm],H2254)=0),"SP này chưa khai báo trong DSSP",""))))</f>
        <v/>
      </c>
      <c r="AB2254" s="23" t="str">
        <f t="shared" ca="1" si="526"/>
        <v/>
      </c>
      <c r="AC2254" s="23" t="str">
        <f t="shared" ca="1" si="527"/>
        <v/>
      </c>
      <c r="AD2254" s="23" t="str">
        <f t="shared" ca="1" si="528"/>
        <v/>
      </c>
      <c r="AE2254" s="68" t="str">
        <f t="shared" ca="1" si="529"/>
        <v/>
      </c>
      <c r="AF2254" s="69" t="str">
        <f>IF(OR(H2254="",S2254=""),"",S2254-(SUM(L2254,M2254)*INDEX(D.1[Đơn giá],MATCH(H2254,D.1[Tên sản phẩm],0))))</f>
        <v/>
      </c>
      <c r="AG2254" s="90" t="str">
        <f t="shared" ca="1" si="530"/>
        <v/>
      </c>
      <c r="AH2254" s="90"/>
    </row>
    <row r="2255" spans="2:34" ht="27.75" customHeight="1" x14ac:dyDescent="0.2">
      <c r="B2255" s="154">
        <f t="shared" si="531"/>
        <v>2252</v>
      </c>
      <c r="C2255" s="155" t="str">
        <f t="shared" ca="1" si="532"/>
        <v/>
      </c>
      <c r="D2255" s="156" t="str">
        <f t="shared" ca="1" si="533"/>
        <v/>
      </c>
      <c r="E2255" s="157" t="str">
        <f t="shared" ca="1" si="534"/>
        <v/>
      </c>
      <c r="F2255" s="157"/>
      <c r="G2255" s="158" t="str">
        <f t="shared" ca="1" si="535"/>
        <v/>
      </c>
      <c r="H2255" s="159"/>
      <c r="I2255" s="160" t="str">
        <f>IF(H2255="","",INDEX(D.1[Quy cách],MATCH(H2255,D.1[Tên sản phẩm],0)))</f>
        <v/>
      </c>
      <c r="J2255" s="35" t="str">
        <f>IF(H2255="","",INDEX(D.1[ĐVT],MATCH(H2255,D.1[Tên sản phẩm],0)))</f>
        <v/>
      </c>
      <c r="K2255" s="163" t="str">
        <f>IF(H2255="","",INDEX(D.1[Đơn giá bán
(Tham khảo)],MATCH(H2255,D.1[Tên sản phẩm],0)))</f>
        <v/>
      </c>
      <c r="L2255" s="162"/>
      <c r="M2255" s="159"/>
      <c r="N2255" s="159"/>
      <c r="O2255" s="159"/>
      <c r="P2255" s="163" t="str">
        <f t="shared" si="536"/>
        <v/>
      </c>
      <c r="Q2255" s="164"/>
      <c r="R2255" s="162"/>
      <c r="S2255" s="163" t="str">
        <f t="shared" si="537"/>
        <v/>
      </c>
      <c r="T2255" s="164" t="str">
        <f t="shared" ca="1" si="538"/>
        <v/>
      </c>
      <c r="U2255" s="163" t="str">
        <f t="shared" si="539"/>
        <v/>
      </c>
      <c r="V2255" s="163" t="str">
        <f ca="1">IF(AND(C2255&lt;&gt;"",C2255&lt;&gt;OFFSET(C2255,1,0)),SUMIFS(B.2[Giá có thuế],B.2[Số ĐK],C2255),"")</f>
        <v/>
      </c>
      <c r="W2255" s="159"/>
      <c r="X2255" s="161" t="str">
        <f>IF(W2255="","",'Thông Tin Chung'!$L$3)</f>
        <v/>
      </c>
      <c r="Y2255" s="163" t="str">
        <f t="shared" ca="1" si="540"/>
        <v/>
      </c>
      <c r="Z2255" s="165"/>
      <c r="AA2255" s="155" t="str">
        <f ca="1">IF(C2255="","",IF(OR(D2255&lt;NgayBatDau,D2255&gt;NgayKetThuc),"Ngày tháng phải nằm trong kỳ báo cáo",IF(AND(G2255&lt;&gt;"",COUNTIF(D.2[Tên khách hàng],G2255)=0),"Tên KH chưa khai báo trong DSKH",IF(AND(H2255&lt;&gt;"",COUNTIF(D.1[Tên sản phẩm],H2255)=0),"SP này chưa khai báo trong DSSP",""))))</f>
        <v/>
      </c>
      <c r="AB2255" s="23" t="str">
        <f t="shared" ca="1" si="526"/>
        <v/>
      </c>
      <c r="AC2255" s="23" t="str">
        <f t="shared" ca="1" si="527"/>
        <v/>
      </c>
      <c r="AD2255" s="23" t="str">
        <f t="shared" ca="1" si="528"/>
        <v/>
      </c>
      <c r="AE2255" s="68" t="str">
        <f t="shared" ca="1" si="529"/>
        <v/>
      </c>
      <c r="AF2255" s="69" t="str">
        <f>IF(OR(H2255="",S2255=""),"",S2255-(SUM(L2255,M2255)*INDEX(D.1[Đơn giá],MATCH(H2255,D.1[Tên sản phẩm],0))))</f>
        <v/>
      </c>
      <c r="AG2255" s="90" t="str">
        <f t="shared" ca="1" si="530"/>
        <v/>
      </c>
      <c r="AH2255" s="90"/>
    </row>
    <row r="2256" spans="2:34" ht="27.75" customHeight="1" x14ac:dyDescent="0.2">
      <c r="B2256" s="154">
        <f t="shared" si="531"/>
        <v>2253</v>
      </c>
      <c r="C2256" s="155" t="str">
        <f t="shared" ca="1" si="532"/>
        <v/>
      </c>
      <c r="D2256" s="156" t="str">
        <f t="shared" ca="1" si="533"/>
        <v/>
      </c>
      <c r="E2256" s="157" t="str">
        <f t="shared" ca="1" si="534"/>
        <v/>
      </c>
      <c r="F2256" s="157"/>
      <c r="G2256" s="158" t="str">
        <f t="shared" ca="1" si="535"/>
        <v/>
      </c>
      <c r="H2256" s="159"/>
      <c r="I2256" s="160" t="str">
        <f>IF(H2256="","",INDEX(D.1[Quy cách],MATCH(H2256,D.1[Tên sản phẩm],0)))</f>
        <v/>
      </c>
      <c r="J2256" s="35" t="str">
        <f>IF(H2256="","",INDEX(D.1[ĐVT],MATCH(H2256,D.1[Tên sản phẩm],0)))</f>
        <v/>
      </c>
      <c r="K2256" s="163" t="str">
        <f>IF(H2256="","",INDEX(D.1[Đơn giá bán
(Tham khảo)],MATCH(H2256,D.1[Tên sản phẩm],0)))</f>
        <v/>
      </c>
      <c r="L2256" s="162"/>
      <c r="M2256" s="159"/>
      <c r="N2256" s="159"/>
      <c r="O2256" s="159"/>
      <c r="P2256" s="163" t="str">
        <f t="shared" si="536"/>
        <v/>
      </c>
      <c r="Q2256" s="164"/>
      <c r="R2256" s="162"/>
      <c r="S2256" s="163" t="str">
        <f t="shared" si="537"/>
        <v/>
      </c>
      <c r="T2256" s="164" t="str">
        <f t="shared" ca="1" si="538"/>
        <v/>
      </c>
      <c r="U2256" s="163" t="str">
        <f t="shared" si="539"/>
        <v/>
      </c>
      <c r="V2256" s="163" t="str">
        <f ca="1">IF(AND(C2256&lt;&gt;"",C2256&lt;&gt;OFFSET(C2256,1,0)),SUMIFS(B.2[Giá có thuế],B.2[Số ĐK],C2256),"")</f>
        <v/>
      </c>
      <c r="W2256" s="159"/>
      <c r="X2256" s="161" t="str">
        <f>IF(W2256="","",'Thông Tin Chung'!$L$3)</f>
        <v/>
      </c>
      <c r="Y2256" s="163" t="str">
        <f t="shared" ca="1" si="540"/>
        <v/>
      </c>
      <c r="Z2256" s="165"/>
      <c r="AA2256" s="155" t="str">
        <f ca="1">IF(C2256="","",IF(OR(D2256&lt;NgayBatDau,D2256&gt;NgayKetThuc),"Ngày tháng phải nằm trong kỳ báo cáo",IF(AND(G2256&lt;&gt;"",COUNTIF(D.2[Tên khách hàng],G2256)=0),"Tên KH chưa khai báo trong DSKH",IF(AND(H2256&lt;&gt;"",COUNTIF(D.1[Tên sản phẩm],H2256)=0),"SP này chưa khai báo trong DSSP",""))))</f>
        <v/>
      </c>
      <c r="AB2256" s="23" t="str">
        <f t="shared" ca="1" si="526"/>
        <v/>
      </c>
      <c r="AC2256" s="23" t="str">
        <f t="shared" ca="1" si="527"/>
        <v/>
      </c>
      <c r="AD2256" s="23" t="str">
        <f t="shared" ca="1" si="528"/>
        <v/>
      </c>
      <c r="AE2256" s="68" t="str">
        <f t="shared" ca="1" si="529"/>
        <v/>
      </c>
      <c r="AF2256" s="69" t="str">
        <f>IF(OR(H2256="",S2256=""),"",S2256-(SUM(L2256,M2256)*INDEX(D.1[Đơn giá],MATCH(H2256,D.1[Tên sản phẩm],0))))</f>
        <v/>
      </c>
      <c r="AG2256" s="90" t="str">
        <f t="shared" ca="1" si="530"/>
        <v/>
      </c>
      <c r="AH2256" s="90"/>
    </row>
    <row r="2257" spans="2:34" ht="27.75" customHeight="1" x14ac:dyDescent="0.2">
      <c r="B2257" s="154">
        <f t="shared" si="531"/>
        <v>2254</v>
      </c>
      <c r="C2257" s="155" t="str">
        <f t="shared" ca="1" si="532"/>
        <v/>
      </c>
      <c r="D2257" s="156" t="str">
        <f t="shared" ca="1" si="533"/>
        <v/>
      </c>
      <c r="E2257" s="157" t="str">
        <f t="shared" ca="1" si="534"/>
        <v/>
      </c>
      <c r="F2257" s="157"/>
      <c r="G2257" s="158" t="str">
        <f t="shared" ca="1" si="535"/>
        <v/>
      </c>
      <c r="H2257" s="159"/>
      <c r="I2257" s="160" t="str">
        <f>IF(H2257="","",INDEX(D.1[Quy cách],MATCH(H2257,D.1[Tên sản phẩm],0)))</f>
        <v/>
      </c>
      <c r="J2257" s="35" t="str">
        <f>IF(H2257="","",INDEX(D.1[ĐVT],MATCH(H2257,D.1[Tên sản phẩm],0)))</f>
        <v/>
      </c>
      <c r="K2257" s="163" t="str">
        <f>IF(H2257="","",INDEX(D.1[Đơn giá bán
(Tham khảo)],MATCH(H2257,D.1[Tên sản phẩm],0)))</f>
        <v/>
      </c>
      <c r="L2257" s="162"/>
      <c r="M2257" s="159"/>
      <c r="N2257" s="159"/>
      <c r="O2257" s="159"/>
      <c r="P2257" s="163" t="str">
        <f t="shared" si="536"/>
        <v/>
      </c>
      <c r="Q2257" s="164"/>
      <c r="R2257" s="162"/>
      <c r="S2257" s="163" t="str">
        <f t="shared" si="537"/>
        <v/>
      </c>
      <c r="T2257" s="164" t="str">
        <f t="shared" ca="1" si="538"/>
        <v/>
      </c>
      <c r="U2257" s="163" t="str">
        <f t="shared" si="539"/>
        <v/>
      </c>
      <c r="V2257" s="163" t="str">
        <f ca="1">IF(AND(C2257&lt;&gt;"",C2257&lt;&gt;OFFSET(C2257,1,0)),SUMIFS(B.2[Giá có thuế],B.2[Số ĐK],C2257),"")</f>
        <v/>
      </c>
      <c r="W2257" s="159"/>
      <c r="X2257" s="161" t="str">
        <f>IF(W2257="","",'Thông Tin Chung'!$L$3)</f>
        <v/>
      </c>
      <c r="Y2257" s="163" t="str">
        <f t="shared" ca="1" si="540"/>
        <v/>
      </c>
      <c r="Z2257" s="165"/>
      <c r="AA2257" s="155" t="str">
        <f ca="1">IF(C2257="","",IF(OR(D2257&lt;NgayBatDau,D2257&gt;NgayKetThuc),"Ngày tháng phải nằm trong kỳ báo cáo",IF(AND(G2257&lt;&gt;"",COUNTIF(D.2[Tên khách hàng],G2257)=0),"Tên KH chưa khai báo trong DSKH",IF(AND(H2257&lt;&gt;"",COUNTIF(D.1[Tên sản phẩm],H2257)=0),"SP này chưa khai báo trong DSSP",""))))</f>
        <v/>
      </c>
      <c r="AB2257" s="23" t="str">
        <f t="shared" ca="1" si="526"/>
        <v/>
      </c>
      <c r="AC2257" s="23" t="str">
        <f t="shared" ca="1" si="527"/>
        <v/>
      </c>
      <c r="AD2257" s="23" t="str">
        <f t="shared" ca="1" si="528"/>
        <v/>
      </c>
      <c r="AE2257" s="68" t="str">
        <f t="shared" ca="1" si="529"/>
        <v/>
      </c>
      <c r="AF2257" s="69" t="str">
        <f>IF(OR(H2257="",S2257=""),"",S2257-(SUM(L2257,M2257)*INDEX(D.1[Đơn giá],MATCH(H2257,D.1[Tên sản phẩm],0))))</f>
        <v/>
      </c>
      <c r="AG2257" s="90" t="str">
        <f t="shared" ca="1" si="530"/>
        <v/>
      </c>
      <c r="AH2257" s="90"/>
    </row>
    <row r="2258" spans="2:34" ht="27.75" customHeight="1" x14ac:dyDescent="0.2">
      <c r="B2258" s="154">
        <f t="shared" si="531"/>
        <v>2255</v>
      </c>
      <c r="C2258" s="155" t="str">
        <f t="shared" ca="1" si="532"/>
        <v/>
      </c>
      <c r="D2258" s="156" t="str">
        <f t="shared" ca="1" si="533"/>
        <v/>
      </c>
      <c r="E2258" s="157" t="str">
        <f t="shared" ca="1" si="534"/>
        <v/>
      </c>
      <c r="F2258" s="157"/>
      <c r="G2258" s="158" t="str">
        <f t="shared" ca="1" si="535"/>
        <v/>
      </c>
      <c r="H2258" s="159"/>
      <c r="I2258" s="160" t="str">
        <f>IF(H2258="","",INDEX(D.1[Quy cách],MATCH(H2258,D.1[Tên sản phẩm],0)))</f>
        <v/>
      </c>
      <c r="J2258" s="35" t="str">
        <f>IF(H2258="","",INDEX(D.1[ĐVT],MATCH(H2258,D.1[Tên sản phẩm],0)))</f>
        <v/>
      </c>
      <c r="K2258" s="163" t="str">
        <f>IF(H2258="","",INDEX(D.1[Đơn giá bán
(Tham khảo)],MATCH(H2258,D.1[Tên sản phẩm],0)))</f>
        <v/>
      </c>
      <c r="L2258" s="162"/>
      <c r="M2258" s="159"/>
      <c r="N2258" s="159"/>
      <c r="O2258" s="159"/>
      <c r="P2258" s="163" t="str">
        <f t="shared" si="536"/>
        <v/>
      </c>
      <c r="Q2258" s="164"/>
      <c r="R2258" s="162"/>
      <c r="S2258" s="163" t="str">
        <f t="shared" si="537"/>
        <v/>
      </c>
      <c r="T2258" s="164" t="str">
        <f t="shared" ca="1" si="538"/>
        <v/>
      </c>
      <c r="U2258" s="163" t="str">
        <f t="shared" si="539"/>
        <v/>
      </c>
      <c r="V2258" s="163" t="str">
        <f ca="1">IF(AND(C2258&lt;&gt;"",C2258&lt;&gt;OFFSET(C2258,1,0)),SUMIFS(B.2[Giá có thuế],B.2[Số ĐK],C2258),"")</f>
        <v/>
      </c>
      <c r="W2258" s="159"/>
      <c r="X2258" s="161" t="str">
        <f>IF(W2258="","",'Thông Tin Chung'!$L$3)</f>
        <v/>
      </c>
      <c r="Y2258" s="163" t="str">
        <f t="shared" ca="1" si="540"/>
        <v/>
      </c>
      <c r="Z2258" s="165"/>
      <c r="AA2258" s="155" t="str">
        <f ca="1">IF(C2258="","",IF(OR(D2258&lt;NgayBatDau,D2258&gt;NgayKetThuc),"Ngày tháng phải nằm trong kỳ báo cáo",IF(AND(G2258&lt;&gt;"",COUNTIF(D.2[Tên khách hàng],G2258)=0),"Tên KH chưa khai báo trong DSKH",IF(AND(H2258&lt;&gt;"",COUNTIF(D.1[Tên sản phẩm],H2258)=0),"SP này chưa khai báo trong DSSP",""))))</f>
        <v/>
      </c>
      <c r="AB2258" s="23" t="str">
        <f t="shared" ca="1" si="526"/>
        <v/>
      </c>
      <c r="AC2258" s="23" t="str">
        <f t="shared" ca="1" si="527"/>
        <v/>
      </c>
      <c r="AD2258" s="23" t="str">
        <f t="shared" ca="1" si="528"/>
        <v/>
      </c>
      <c r="AE2258" s="68" t="str">
        <f t="shared" ca="1" si="529"/>
        <v/>
      </c>
      <c r="AF2258" s="69" t="str">
        <f>IF(OR(H2258="",S2258=""),"",S2258-(SUM(L2258,M2258)*INDEX(D.1[Đơn giá],MATCH(H2258,D.1[Tên sản phẩm],0))))</f>
        <v/>
      </c>
      <c r="AG2258" s="90" t="str">
        <f t="shared" ca="1" si="530"/>
        <v/>
      </c>
      <c r="AH2258" s="90"/>
    </row>
    <row r="2259" spans="2:34" ht="27.75" customHeight="1" x14ac:dyDescent="0.2">
      <c r="B2259" s="154">
        <f t="shared" si="531"/>
        <v>2256</v>
      </c>
      <c r="C2259" s="155" t="str">
        <f t="shared" ca="1" si="532"/>
        <v/>
      </c>
      <c r="D2259" s="156" t="str">
        <f t="shared" ca="1" si="533"/>
        <v/>
      </c>
      <c r="E2259" s="157" t="str">
        <f t="shared" ca="1" si="534"/>
        <v/>
      </c>
      <c r="F2259" s="157"/>
      <c r="G2259" s="158" t="str">
        <f t="shared" ca="1" si="535"/>
        <v/>
      </c>
      <c r="H2259" s="159"/>
      <c r="I2259" s="160" t="str">
        <f>IF(H2259="","",INDEX(D.1[Quy cách],MATCH(H2259,D.1[Tên sản phẩm],0)))</f>
        <v/>
      </c>
      <c r="J2259" s="35" t="str">
        <f>IF(H2259="","",INDEX(D.1[ĐVT],MATCH(H2259,D.1[Tên sản phẩm],0)))</f>
        <v/>
      </c>
      <c r="K2259" s="163" t="str">
        <f>IF(H2259="","",INDEX(D.1[Đơn giá bán
(Tham khảo)],MATCH(H2259,D.1[Tên sản phẩm],0)))</f>
        <v/>
      </c>
      <c r="L2259" s="162"/>
      <c r="M2259" s="159"/>
      <c r="N2259" s="159"/>
      <c r="O2259" s="159"/>
      <c r="P2259" s="163" t="str">
        <f t="shared" si="536"/>
        <v/>
      </c>
      <c r="Q2259" s="164"/>
      <c r="R2259" s="162"/>
      <c r="S2259" s="163" t="str">
        <f t="shared" si="537"/>
        <v/>
      </c>
      <c r="T2259" s="164" t="str">
        <f t="shared" ca="1" si="538"/>
        <v/>
      </c>
      <c r="U2259" s="163" t="str">
        <f t="shared" si="539"/>
        <v/>
      </c>
      <c r="V2259" s="163" t="str">
        <f ca="1">IF(AND(C2259&lt;&gt;"",C2259&lt;&gt;OFFSET(C2259,1,0)),SUMIFS(B.2[Giá có thuế],B.2[Số ĐK],C2259),"")</f>
        <v/>
      </c>
      <c r="W2259" s="159"/>
      <c r="X2259" s="161" t="str">
        <f>IF(W2259="","",'Thông Tin Chung'!$L$3)</f>
        <v/>
      </c>
      <c r="Y2259" s="163" t="str">
        <f t="shared" ca="1" si="540"/>
        <v/>
      </c>
      <c r="Z2259" s="165"/>
      <c r="AA2259" s="155" t="str">
        <f ca="1">IF(C2259="","",IF(OR(D2259&lt;NgayBatDau,D2259&gt;NgayKetThuc),"Ngày tháng phải nằm trong kỳ báo cáo",IF(AND(G2259&lt;&gt;"",COUNTIF(D.2[Tên khách hàng],G2259)=0),"Tên KH chưa khai báo trong DSKH",IF(AND(H2259&lt;&gt;"",COUNTIF(D.1[Tên sản phẩm],H2259)=0),"SP này chưa khai báo trong DSSP",""))))</f>
        <v/>
      </c>
      <c r="AB2259" s="23" t="str">
        <f t="shared" ca="1" si="526"/>
        <v/>
      </c>
      <c r="AC2259" s="23" t="str">
        <f t="shared" ca="1" si="527"/>
        <v/>
      </c>
      <c r="AD2259" s="23" t="str">
        <f t="shared" ca="1" si="528"/>
        <v/>
      </c>
      <c r="AE2259" s="68" t="str">
        <f t="shared" ca="1" si="529"/>
        <v/>
      </c>
      <c r="AF2259" s="69" t="str">
        <f>IF(OR(H2259="",S2259=""),"",S2259-(SUM(L2259,M2259)*INDEX(D.1[Đơn giá],MATCH(H2259,D.1[Tên sản phẩm],0))))</f>
        <v/>
      </c>
      <c r="AG2259" s="90" t="str">
        <f t="shared" ca="1" si="530"/>
        <v/>
      </c>
      <c r="AH2259" s="90"/>
    </row>
    <row r="2260" spans="2:34" ht="27.75" customHeight="1" x14ac:dyDescent="0.2">
      <c r="B2260" s="154">
        <f t="shared" si="531"/>
        <v>2257</v>
      </c>
      <c r="C2260" s="155" t="str">
        <f t="shared" ca="1" si="532"/>
        <v/>
      </c>
      <c r="D2260" s="156" t="str">
        <f t="shared" ca="1" si="533"/>
        <v/>
      </c>
      <c r="E2260" s="157" t="str">
        <f t="shared" ca="1" si="534"/>
        <v/>
      </c>
      <c r="F2260" s="157"/>
      <c r="G2260" s="158" t="str">
        <f t="shared" ca="1" si="535"/>
        <v/>
      </c>
      <c r="H2260" s="159"/>
      <c r="I2260" s="160" t="str">
        <f>IF(H2260="","",INDEX(D.1[Quy cách],MATCH(H2260,D.1[Tên sản phẩm],0)))</f>
        <v/>
      </c>
      <c r="J2260" s="35" t="str">
        <f>IF(H2260="","",INDEX(D.1[ĐVT],MATCH(H2260,D.1[Tên sản phẩm],0)))</f>
        <v/>
      </c>
      <c r="K2260" s="163" t="str">
        <f>IF(H2260="","",INDEX(D.1[Đơn giá bán
(Tham khảo)],MATCH(H2260,D.1[Tên sản phẩm],0)))</f>
        <v/>
      </c>
      <c r="L2260" s="162"/>
      <c r="M2260" s="159"/>
      <c r="N2260" s="159"/>
      <c r="O2260" s="159"/>
      <c r="P2260" s="163" t="str">
        <f t="shared" si="536"/>
        <v/>
      </c>
      <c r="Q2260" s="164"/>
      <c r="R2260" s="162"/>
      <c r="S2260" s="163" t="str">
        <f t="shared" si="537"/>
        <v/>
      </c>
      <c r="T2260" s="164" t="str">
        <f t="shared" ca="1" si="538"/>
        <v/>
      </c>
      <c r="U2260" s="163" t="str">
        <f t="shared" si="539"/>
        <v/>
      </c>
      <c r="V2260" s="163" t="str">
        <f ca="1">IF(AND(C2260&lt;&gt;"",C2260&lt;&gt;OFFSET(C2260,1,0)),SUMIFS(B.2[Giá có thuế],B.2[Số ĐK],C2260),"")</f>
        <v/>
      </c>
      <c r="W2260" s="159"/>
      <c r="X2260" s="161" t="str">
        <f>IF(W2260="","",'Thông Tin Chung'!$L$3)</f>
        <v/>
      </c>
      <c r="Y2260" s="163" t="str">
        <f t="shared" ca="1" si="540"/>
        <v/>
      </c>
      <c r="Z2260" s="165"/>
      <c r="AA2260" s="155" t="str">
        <f ca="1">IF(C2260="","",IF(OR(D2260&lt;NgayBatDau,D2260&gt;NgayKetThuc),"Ngày tháng phải nằm trong kỳ báo cáo",IF(AND(G2260&lt;&gt;"",COUNTIF(D.2[Tên khách hàng],G2260)=0),"Tên KH chưa khai báo trong DSKH",IF(AND(H2260&lt;&gt;"",COUNTIF(D.1[Tên sản phẩm],H2260)=0),"SP này chưa khai báo trong DSSP",""))))</f>
        <v/>
      </c>
      <c r="AB2260" s="23" t="str">
        <f t="shared" ca="1" si="526"/>
        <v/>
      </c>
      <c r="AC2260" s="23" t="str">
        <f t="shared" ca="1" si="527"/>
        <v/>
      </c>
      <c r="AD2260" s="23" t="str">
        <f t="shared" ca="1" si="528"/>
        <v/>
      </c>
      <c r="AE2260" s="68" t="str">
        <f t="shared" ca="1" si="529"/>
        <v/>
      </c>
      <c r="AF2260" s="69" t="str">
        <f>IF(OR(H2260="",S2260=""),"",S2260-(SUM(L2260,M2260)*INDEX(D.1[Đơn giá],MATCH(H2260,D.1[Tên sản phẩm],0))))</f>
        <v/>
      </c>
      <c r="AG2260" s="90" t="str">
        <f t="shared" ca="1" si="530"/>
        <v/>
      </c>
      <c r="AH2260" s="90"/>
    </row>
    <row r="2261" spans="2:34" ht="27.75" customHeight="1" x14ac:dyDescent="0.2">
      <c r="B2261" s="154">
        <f t="shared" si="531"/>
        <v>2258</v>
      </c>
      <c r="C2261" s="155" t="str">
        <f t="shared" ca="1" si="532"/>
        <v/>
      </c>
      <c r="D2261" s="156" t="str">
        <f t="shared" ca="1" si="533"/>
        <v/>
      </c>
      <c r="E2261" s="157" t="str">
        <f t="shared" ca="1" si="534"/>
        <v/>
      </c>
      <c r="F2261" s="157"/>
      <c r="G2261" s="158" t="str">
        <f t="shared" ca="1" si="535"/>
        <v/>
      </c>
      <c r="H2261" s="159"/>
      <c r="I2261" s="160" t="str">
        <f>IF(H2261="","",INDEX(D.1[Quy cách],MATCH(H2261,D.1[Tên sản phẩm],0)))</f>
        <v/>
      </c>
      <c r="J2261" s="35" t="str">
        <f>IF(H2261="","",INDEX(D.1[ĐVT],MATCH(H2261,D.1[Tên sản phẩm],0)))</f>
        <v/>
      </c>
      <c r="K2261" s="163" t="str">
        <f>IF(H2261="","",INDEX(D.1[Đơn giá bán
(Tham khảo)],MATCH(H2261,D.1[Tên sản phẩm],0)))</f>
        <v/>
      </c>
      <c r="L2261" s="162"/>
      <c r="M2261" s="159"/>
      <c r="N2261" s="159"/>
      <c r="O2261" s="159"/>
      <c r="P2261" s="163" t="str">
        <f t="shared" si="536"/>
        <v/>
      </c>
      <c r="Q2261" s="164"/>
      <c r="R2261" s="162"/>
      <c r="S2261" s="163" t="str">
        <f t="shared" si="537"/>
        <v/>
      </c>
      <c r="T2261" s="164" t="str">
        <f t="shared" ca="1" si="538"/>
        <v/>
      </c>
      <c r="U2261" s="163" t="str">
        <f t="shared" si="539"/>
        <v/>
      </c>
      <c r="V2261" s="163" t="str">
        <f ca="1">IF(AND(C2261&lt;&gt;"",C2261&lt;&gt;OFFSET(C2261,1,0)),SUMIFS(B.2[Giá có thuế],B.2[Số ĐK],C2261),"")</f>
        <v/>
      </c>
      <c r="W2261" s="159"/>
      <c r="X2261" s="161" t="str">
        <f>IF(W2261="","",'Thông Tin Chung'!$L$3)</f>
        <v/>
      </c>
      <c r="Y2261" s="163" t="str">
        <f t="shared" ca="1" si="540"/>
        <v/>
      </c>
      <c r="Z2261" s="165"/>
      <c r="AA2261" s="155" t="str">
        <f ca="1">IF(C2261="","",IF(OR(D2261&lt;NgayBatDau,D2261&gt;NgayKetThuc),"Ngày tháng phải nằm trong kỳ báo cáo",IF(AND(G2261&lt;&gt;"",COUNTIF(D.2[Tên khách hàng],G2261)=0),"Tên KH chưa khai báo trong DSKH",IF(AND(H2261&lt;&gt;"",COUNTIF(D.1[Tên sản phẩm],H2261)=0),"SP này chưa khai báo trong DSSP",""))))</f>
        <v/>
      </c>
      <c r="AB2261" s="23" t="str">
        <f t="shared" ca="1" si="526"/>
        <v/>
      </c>
      <c r="AC2261" s="23" t="str">
        <f t="shared" ca="1" si="527"/>
        <v/>
      </c>
      <c r="AD2261" s="23" t="str">
        <f t="shared" ca="1" si="528"/>
        <v/>
      </c>
      <c r="AE2261" s="68" t="str">
        <f t="shared" ca="1" si="529"/>
        <v/>
      </c>
      <c r="AF2261" s="69" t="str">
        <f>IF(OR(H2261="",S2261=""),"",S2261-(SUM(L2261,M2261)*INDEX(D.1[Đơn giá],MATCH(H2261,D.1[Tên sản phẩm],0))))</f>
        <v/>
      </c>
      <c r="AG2261" s="90" t="str">
        <f t="shared" ca="1" si="530"/>
        <v/>
      </c>
      <c r="AH2261" s="90"/>
    </row>
    <row r="2262" spans="2:34" ht="27.75" customHeight="1" x14ac:dyDescent="0.2">
      <c r="B2262" s="154">
        <f t="shared" si="531"/>
        <v>2259</v>
      </c>
      <c r="C2262" s="155" t="str">
        <f t="shared" ca="1" si="532"/>
        <v/>
      </c>
      <c r="D2262" s="156" t="str">
        <f t="shared" ca="1" si="533"/>
        <v/>
      </c>
      <c r="E2262" s="157" t="str">
        <f t="shared" ca="1" si="534"/>
        <v/>
      </c>
      <c r="F2262" s="157"/>
      <c r="G2262" s="158" t="str">
        <f t="shared" ca="1" si="535"/>
        <v/>
      </c>
      <c r="H2262" s="159"/>
      <c r="I2262" s="160" t="str">
        <f>IF(H2262="","",INDEX(D.1[Quy cách],MATCH(H2262,D.1[Tên sản phẩm],0)))</f>
        <v/>
      </c>
      <c r="J2262" s="35" t="str">
        <f>IF(H2262="","",INDEX(D.1[ĐVT],MATCH(H2262,D.1[Tên sản phẩm],0)))</f>
        <v/>
      </c>
      <c r="K2262" s="163" t="str">
        <f>IF(H2262="","",INDEX(D.1[Đơn giá bán
(Tham khảo)],MATCH(H2262,D.1[Tên sản phẩm],0)))</f>
        <v/>
      </c>
      <c r="L2262" s="162"/>
      <c r="M2262" s="159"/>
      <c r="N2262" s="159"/>
      <c r="O2262" s="159"/>
      <c r="P2262" s="163" t="str">
        <f t="shared" si="536"/>
        <v/>
      </c>
      <c r="Q2262" s="164"/>
      <c r="R2262" s="162"/>
      <c r="S2262" s="163" t="str">
        <f t="shared" si="537"/>
        <v/>
      </c>
      <c r="T2262" s="164" t="str">
        <f t="shared" ca="1" si="538"/>
        <v/>
      </c>
      <c r="U2262" s="163" t="str">
        <f t="shared" si="539"/>
        <v/>
      </c>
      <c r="V2262" s="163" t="str">
        <f ca="1">IF(AND(C2262&lt;&gt;"",C2262&lt;&gt;OFFSET(C2262,1,0)),SUMIFS(B.2[Giá có thuế],B.2[Số ĐK],C2262),"")</f>
        <v/>
      </c>
      <c r="W2262" s="159"/>
      <c r="X2262" s="161" t="str">
        <f>IF(W2262="","",'Thông Tin Chung'!$L$3)</f>
        <v/>
      </c>
      <c r="Y2262" s="163" t="str">
        <f t="shared" ca="1" si="540"/>
        <v/>
      </c>
      <c r="Z2262" s="165"/>
      <c r="AA2262" s="155" t="str">
        <f ca="1">IF(C2262="","",IF(OR(D2262&lt;NgayBatDau,D2262&gt;NgayKetThuc),"Ngày tháng phải nằm trong kỳ báo cáo",IF(AND(G2262&lt;&gt;"",COUNTIF(D.2[Tên khách hàng],G2262)=0),"Tên KH chưa khai báo trong DSKH",IF(AND(H2262&lt;&gt;"",COUNTIF(D.1[Tên sản phẩm],H2262)=0),"SP này chưa khai báo trong DSSP",""))))</f>
        <v/>
      </c>
      <c r="AB2262" s="23" t="str">
        <f t="shared" ca="1" si="526"/>
        <v/>
      </c>
      <c r="AC2262" s="23" t="str">
        <f t="shared" ca="1" si="527"/>
        <v/>
      </c>
      <c r="AD2262" s="23" t="str">
        <f t="shared" ca="1" si="528"/>
        <v/>
      </c>
      <c r="AE2262" s="68" t="str">
        <f t="shared" ca="1" si="529"/>
        <v/>
      </c>
      <c r="AF2262" s="69" t="str">
        <f>IF(OR(H2262="",S2262=""),"",S2262-(SUM(L2262,M2262)*INDEX(D.1[Đơn giá],MATCH(H2262,D.1[Tên sản phẩm],0))))</f>
        <v/>
      </c>
      <c r="AG2262" s="90" t="str">
        <f t="shared" ca="1" si="530"/>
        <v/>
      </c>
      <c r="AH2262" s="90"/>
    </row>
    <row r="2263" spans="2:34" ht="27.75" customHeight="1" x14ac:dyDescent="0.2">
      <c r="B2263" s="154">
        <f t="shared" si="531"/>
        <v>2260</v>
      </c>
      <c r="C2263" s="155" t="str">
        <f t="shared" ca="1" si="532"/>
        <v/>
      </c>
      <c r="D2263" s="156" t="str">
        <f t="shared" ca="1" si="533"/>
        <v/>
      </c>
      <c r="E2263" s="157" t="str">
        <f t="shared" ca="1" si="534"/>
        <v/>
      </c>
      <c r="F2263" s="157"/>
      <c r="G2263" s="158" t="str">
        <f t="shared" ca="1" si="535"/>
        <v/>
      </c>
      <c r="H2263" s="159"/>
      <c r="I2263" s="160" t="str">
        <f>IF(H2263="","",INDEX(D.1[Quy cách],MATCH(H2263,D.1[Tên sản phẩm],0)))</f>
        <v/>
      </c>
      <c r="J2263" s="35" t="str">
        <f>IF(H2263="","",INDEX(D.1[ĐVT],MATCH(H2263,D.1[Tên sản phẩm],0)))</f>
        <v/>
      </c>
      <c r="K2263" s="163" t="str">
        <f>IF(H2263="","",INDEX(D.1[Đơn giá bán
(Tham khảo)],MATCH(H2263,D.1[Tên sản phẩm],0)))</f>
        <v/>
      </c>
      <c r="L2263" s="162"/>
      <c r="M2263" s="159"/>
      <c r="N2263" s="159"/>
      <c r="O2263" s="159"/>
      <c r="P2263" s="163" t="str">
        <f t="shared" si="536"/>
        <v/>
      </c>
      <c r="Q2263" s="164"/>
      <c r="R2263" s="162"/>
      <c r="S2263" s="163" t="str">
        <f t="shared" si="537"/>
        <v/>
      </c>
      <c r="T2263" s="164" t="str">
        <f t="shared" ca="1" si="538"/>
        <v/>
      </c>
      <c r="U2263" s="163" t="str">
        <f t="shared" si="539"/>
        <v/>
      </c>
      <c r="V2263" s="163" t="str">
        <f ca="1">IF(AND(C2263&lt;&gt;"",C2263&lt;&gt;OFFSET(C2263,1,0)),SUMIFS(B.2[Giá có thuế],B.2[Số ĐK],C2263),"")</f>
        <v/>
      </c>
      <c r="W2263" s="159"/>
      <c r="X2263" s="161" t="str">
        <f>IF(W2263="","",'Thông Tin Chung'!$L$3)</f>
        <v/>
      </c>
      <c r="Y2263" s="163" t="str">
        <f t="shared" ca="1" si="540"/>
        <v/>
      </c>
      <c r="Z2263" s="165"/>
      <c r="AA2263" s="155" t="str">
        <f ca="1">IF(C2263="","",IF(OR(D2263&lt;NgayBatDau,D2263&gt;NgayKetThuc),"Ngày tháng phải nằm trong kỳ báo cáo",IF(AND(G2263&lt;&gt;"",COUNTIF(D.2[Tên khách hàng],G2263)=0),"Tên KH chưa khai báo trong DSKH",IF(AND(H2263&lt;&gt;"",COUNTIF(D.1[Tên sản phẩm],H2263)=0),"SP này chưa khai báo trong DSSP",""))))</f>
        <v/>
      </c>
      <c r="AB2263" s="23" t="str">
        <f t="shared" ca="1" si="526"/>
        <v/>
      </c>
      <c r="AC2263" s="23" t="str">
        <f t="shared" ca="1" si="527"/>
        <v/>
      </c>
      <c r="AD2263" s="23" t="str">
        <f t="shared" ca="1" si="528"/>
        <v/>
      </c>
      <c r="AE2263" s="68" t="str">
        <f t="shared" ca="1" si="529"/>
        <v/>
      </c>
      <c r="AF2263" s="69" t="str">
        <f>IF(OR(H2263="",S2263=""),"",S2263-(SUM(L2263,M2263)*INDEX(D.1[Đơn giá],MATCH(H2263,D.1[Tên sản phẩm],0))))</f>
        <v/>
      </c>
      <c r="AG2263" s="90" t="str">
        <f t="shared" ca="1" si="530"/>
        <v/>
      </c>
      <c r="AH2263" s="90"/>
    </row>
    <row r="2264" spans="2:34" ht="27.75" customHeight="1" x14ac:dyDescent="0.2">
      <c r="B2264" s="154">
        <f t="shared" si="531"/>
        <v>2261</v>
      </c>
      <c r="C2264" s="155" t="str">
        <f t="shared" ca="1" si="532"/>
        <v/>
      </c>
      <c r="D2264" s="156" t="str">
        <f t="shared" ca="1" si="533"/>
        <v/>
      </c>
      <c r="E2264" s="157" t="str">
        <f t="shared" ca="1" si="534"/>
        <v/>
      </c>
      <c r="F2264" s="157"/>
      <c r="G2264" s="158" t="str">
        <f t="shared" ca="1" si="535"/>
        <v/>
      </c>
      <c r="H2264" s="159"/>
      <c r="I2264" s="160" t="str">
        <f>IF(H2264="","",INDEX(D.1[Quy cách],MATCH(H2264,D.1[Tên sản phẩm],0)))</f>
        <v/>
      </c>
      <c r="J2264" s="35" t="str">
        <f>IF(H2264="","",INDEX(D.1[ĐVT],MATCH(H2264,D.1[Tên sản phẩm],0)))</f>
        <v/>
      </c>
      <c r="K2264" s="163" t="str">
        <f>IF(H2264="","",INDEX(D.1[Đơn giá bán
(Tham khảo)],MATCH(H2264,D.1[Tên sản phẩm],0)))</f>
        <v/>
      </c>
      <c r="L2264" s="162"/>
      <c r="M2264" s="159"/>
      <c r="N2264" s="159"/>
      <c r="O2264" s="159"/>
      <c r="P2264" s="163" t="str">
        <f t="shared" si="536"/>
        <v/>
      </c>
      <c r="Q2264" s="164"/>
      <c r="R2264" s="162"/>
      <c r="S2264" s="163" t="str">
        <f t="shared" si="537"/>
        <v/>
      </c>
      <c r="T2264" s="164" t="str">
        <f t="shared" ca="1" si="538"/>
        <v/>
      </c>
      <c r="U2264" s="163" t="str">
        <f t="shared" si="539"/>
        <v/>
      </c>
      <c r="V2264" s="163" t="str">
        <f ca="1">IF(AND(C2264&lt;&gt;"",C2264&lt;&gt;OFFSET(C2264,1,0)),SUMIFS(B.2[Giá có thuế],B.2[Số ĐK],C2264),"")</f>
        <v/>
      </c>
      <c r="W2264" s="159"/>
      <c r="X2264" s="161" t="str">
        <f>IF(W2264="","",'Thông Tin Chung'!$L$3)</f>
        <v/>
      </c>
      <c r="Y2264" s="163" t="str">
        <f t="shared" ca="1" si="540"/>
        <v/>
      </c>
      <c r="Z2264" s="165"/>
      <c r="AA2264" s="155" t="str">
        <f ca="1">IF(C2264="","",IF(OR(D2264&lt;NgayBatDau,D2264&gt;NgayKetThuc),"Ngày tháng phải nằm trong kỳ báo cáo",IF(AND(G2264&lt;&gt;"",COUNTIF(D.2[Tên khách hàng],G2264)=0),"Tên KH chưa khai báo trong DSKH",IF(AND(H2264&lt;&gt;"",COUNTIF(D.1[Tên sản phẩm],H2264)=0),"SP này chưa khai báo trong DSSP",""))))</f>
        <v/>
      </c>
      <c r="AB2264" s="23" t="str">
        <f t="shared" ca="1" si="526"/>
        <v/>
      </c>
      <c r="AC2264" s="23" t="str">
        <f t="shared" ca="1" si="527"/>
        <v/>
      </c>
      <c r="AD2264" s="23" t="str">
        <f t="shared" ca="1" si="528"/>
        <v/>
      </c>
      <c r="AE2264" s="68" t="str">
        <f t="shared" ca="1" si="529"/>
        <v/>
      </c>
      <c r="AF2264" s="69" t="str">
        <f>IF(OR(H2264="",S2264=""),"",S2264-(SUM(L2264,M2264)*INDEX(D.1[Đơn giá],MATCH(H2264,D.1[Tên sản phẩm],0))))</f>
        <v/>
      </c>
      <c r="AG2264" s="90" t="str">
        <f t="shared" ca="1" si="530"/>
        <v/>
      </c>
      <c r="AH2264" s="90"/>
    </row>
    <row r="2265" spans="2:34" ht="27.75" customHeight="1" x14ac:dyDescent="0.2">
      <c r="B2265" s="154">
        <f t="shared" si="531"/>
        <v>2262</v>
      </c>
      <c r="C2265" s="155" t="str">
        <f t="shared" ca="1" si="532"/>
        <v/>
      </c>
      <c r="D2265" s="156" t="str">
        <f t="shared" ca="1" si="533"/>
        <v/>
      </c>
      <c r="E2265" s="157" t="str">
        <f t="shared" ca="1" si="534"/>
        <v/>
      </c>
      <c r="F2265" s="157"/>
      <c r="G2265" s="158" t="str">
        <f t="shared" ca="1" si="535"/>
        <v/>
      </c>
      <c r="H2265" s="159"/>
      <c r="I2265" s="160" t="str">
        <f>IF(H2265="","",INDEX(D.1[Quy cách],MATCH(H2265,D.1[Tên sản phẩm],0)))</f>
        <v/>
      </c>
      <c r="J2265" s="35" t="str">
        <f>IF(H2265="","",INDEX(D.1[ĐVT],MATCH(H2265,D.1[Tên sản phẩm],0)))</f>
        <v/>
      </c>
      <c r="K2265" s="163" t="str">
        <f>IF(H2265="","",INDEX(D.1[Đơn giá bán
(Tham khảo)],MATCH(H2265,D.1[Tên sản phẩm],0)))</f>
        <v/>
      </c>
      <c r="L2265" s="162"/>
      <c r="M2265" s="159"/>
      <c r="N2265" s="159"/>
      <c r="O2265" s="159"/>
      <c r="P2265" s="163" t="str">
        <f t="shared" si="536"/>
        <v/>
      </c>
      <c r="Q2265" s="164"/>
      <c r="R2265" s="162"/>
      <c r="S2265" s="163" t="str">
        <f t="shared" si="537"/>
        <v/>
      </c>
      <c r="T2265" s="164" t="str">
        <f t="shared" ca="1" si="538"/>
        <v/>
      </c>
      <c r="U2265" s="163" t="str">
        <f t="shared" si="539"/>
        <v/>
      </c>
      <c r="V2265" s="163" t="str">
        <f ca="1">IF(AND(C2265&lt;&gt;"",C2265&lt;&gt;OFFSET(C2265,1,0)),SUMIFS(B.2[Giá có thuế],B.2[Số ĐK],C2265),"")</f>
        <v/>
      </c>
      <c r="W2265" s="159"/>
      <c r="X2265" s="161" t="str">
        <f>IF(W2265="","",'Thông Tin Chung'!$L$3)</f>
        <v/>
      </c>
      <c r="Y2265" s="163" t="str">
        <f t="shared" ca="1" si="540"/>
        <v/>
      </c>
      <c r="Z2265" s="165"/>
      <c r="AA2265" s="155" t="str">
        <f ca="1">IF(C2265="","",IF(OR(D2265&lt;NgayBatDau,D2265&gt;NgayKetThuc),"Ngày tháng phải nằm trong kỳ báo cáo",IF(AND(G2265&lt;&gt;"",COUNTIF(D.2[Tên khách hàng],G2265)=0),"Tên KH chưa khai báo trong DSKH",IF(AND(H2265&lt;&gt;"",COUNTIF(D.1[Tên sản phẩm],H2265)=0),"SP này chưa khai báo trong DSSP",""))))</f>
        <v/>
      </c>
      <c r="AB2265" s="23" t="str">
        <f t="shared" ca="1" si="526"/>
        <v/>
      </c>
      <c r="AC2265" s="23" t="str">
        <f t="shared" ca="1" si="527"/>
        <v/>
      </c>
      <c r="AD2265" s="23" t="str">
        <f t="shared" ca="1" si="528"/>
        <v/>
      </c>
      <c r="AE2265" s="68" t="str">
        <f t="shared" ca="1" si="529"/>
        <v/>
      </c>
      <c r="AF2265" s="69" t="str">
        <f>IF(OR(H2265="",S2265=""),"",S2265-(SUM(L2265,M2265)*INDEX(D.1[Đơn giá],MATCH(H2265,D.1[Tên sản phẩm],0))))</f>
        <v/>
      </c>
      <c r="AG2265" s="90" t="str">
        <f t="shared" ca="1" si="530"/>
        <v/>
      </c>
      <c r="AH2265" s="90"/>
    </row>
    <row r="2266" spans="2:34" ht="27.75" customHeight="1" x14ac:dyDescent="0.2">
      <c r="B2266" s="154">
        <f t="shared" si="531"/>
        <v>2263</v>
      </c>
      <c r="C2266" s="155" t="str">
        <f t="shared" ca="1" si="532"/>
        <v/>
      </c>
      <c r="D2266" s="156" t="str">
        <f t="shared" ca="1" si="533"/>
        <v/>
      </c>
      <c r="E2266" s="157" t="str">
        <f t="shared" ca="1" si="534"/>
        <v/>
      </c>
      <c r="F2266" s="157"/>
      <c r="G2266" s="158" t="str">
        <f t="shared" ca="1" si="535"/>
        <v/>
      </c>
      <c r="H2266" s="159"/>
      <c r="I2266" s="160" t="str">
        <f>IF(H2266="","",INDEX(D.1[Quy cách],MATCH(H2266,D.1[Tên sản phẩm],0)))</f>
        <v/>
      </c>
      <c r="J2266" s="35" t="str">
        <f>IF(H2266="","",INDEX(D.1[ĐVT],MATCH(H2266,D.1[Tên sản phẩm],0)))</f>
        <v/>
      </c>
      <c r="K2266" s="163" t="str">
        <f>IF(H2266="","",INDEX(D.1[Đơn giá bán
(Tham khảo)],MATCH(H2266,D.1[Tên sản phẩm],0)))</f>
        <v/>
      </c>
      <c r="L2266" s="162"/>
      <c r="M2266" s="159"/>
      <c r="N2266" s="159"/>
      <c r="O2266" s="159"/>
      <c r="P2266" s="163" t="str">
        <f t="shared" si="536"/>
        <v/>
      </c>
      <c r="Q2266" s="164"/>
      <c r="R2266" s="162"/>
      <c r="S2266" s="163" t="str">
        <f t="shared" si="537"/>
        <v/>
      </c>
      <c r="T2266" s="164" t="str">
        <f t="shared" ca="1" si="538"/>
        <v/>
      </c>
      <c r="U2266" s="163" t="str">
        <f t="shared" si="539"/>
        <v/>
      </c>
      <c r="V2266" s="163" t="str">
        <f ca="1">IF(AND(C2266&lt;&gt;"",C2266&lt;&gt;OFFSET(C2266,1,0)),SUMIFS(B.2[Giá có thuế],B.2[Số ĐK],C2266),"")</f>
        <v/>
      </c>
      <c r="W2266" s="159"/>
      <c r="X2266" s="161" t="str">
        <f>IF(W2266="","",'Thông Tin Chung'!$L$3)</f>
        <v/>
      </c>
      <c r="Y2266" s="163" t="str">
        <f t="shared" ca="1" si="540"/>
        <v/>
      </c>
      <c r="Z2266" s="165"/>
      <c r="AA2266" s="155" t="str">
        <f ca="1">IF(C2266="","",IF(OR(D2266&lt;NgayBatDau,D2266&gt;NgayKetThuc),"Ngày tháng phải nằm trong kỳ báo cáo",IF(AND(G2266&lt;&gt;"",COUNTIF(D.2[Tên khách hàng],G2266)=0),"Tên KH chưa khai báo trong DSKH",IF(AND(H2266&lt;&gt;"",COUNTIF(D.1[Tên sản phẩm],H2266)=0),"SP này chưa khai báo trong DSSP",""))))</f>
        <v/>
      </c>
      <c r="AB2266" s="23" t="str">
        <f t="shared" ca="1" si="526"/>
        <v/>
      </c>
      <c r="AC2266" s="23" t="str">
        <f t="shared" ca="1" si="527"/>
        <v/>
      </c>
      <c r="AD2266" s="23" t="str">
        <f t="shared" ca="1" si="528"/>
        <v/>
      </c>
      <c r="AE2266" s="68" t="str">
        <f t="shared" ca="1" si="529"/>
        <v/>
      </c>
      <c r="AF2266" s="69" t="str">
        <f>IF(OR(H2266="",S2266=""),"",S2266-(SUM(L2266,M2266)*INDEX(D.1[Đơn giá],MATCH(H2266,D.1[Tên sản phẩm],0))))</f>
        <v/>
      </c>
      <c r="AG2266" s="90" t="str">
        <f t="shared" ca="1" si="530"/>
        <v/>
      </c>
      <c r="AH2266" s="90"/>
    </row>
    <row r="2267" spans="2:34" ht="27.75" customHeight="1" x14ac:dyDescent="0.2">
      <c r="B2267" s="154">
        <f t="shared" si="531"/>
        <v>2264</v>
      </c>
      <c r="C2267" s="155" t="str">
        <f t="shared" ca="1" si="532"/>
        <v/>
      </c>
      <c r="D2267" s="156" t="str">
        <f t="shared" ca="1" si="533"/>
        <v/>
      </c>
      <c r="E2267" s="157" t="str">
        <f t="shared" ca="1" si="534"/>
        <v/>
      </c>
      <c r="F2267" s="157"/>
      <c r="G2267" s="158" t="str">
        <f t="shared" ca="1" si="535"/>
        <v/>
      </c>
      <c r="H2267" s="159"/>
      <c r="I2267" s="160" t="str">
        <f>IF(H2267="","",INDEX(D.1[Quy cách],MATCH(H2267,D.1[Tên sản phẩm],0)))</f>
        <v/>
      </c>
      <c r="J2267" s="35" t="str">
        <f>IF(H2267="","",INDEX(D.1[ĐVT],MATCH(H2267,D.1[Tên sản phẩm],0)))</f>
        <v/>
      </c>
      <c r="K2267" s="163" t="str">
        <f>IF(H2267="","",INDEX(D.1[Đơn giá bán
(Tham khảo)],MATCH(H2267,D.1[Tên sản phẩm],0)))</f>
        <v/>
      </c>
      <c r="L2267" s="162"/>
      <c r="M2267" s="159"/>
      <c r="N2267" s="159"/>
      <c r="O2267" s="159"/>
      <c r="P2267" s="163" t="str">
        <f t="shared" si="536"/>
        <v/>
      </c>
      <c r="Q2267" s="164"/>
      <c r="R2267" s="162"/>
      <c r="S2267" s="163" t="str">
        <f t="shared" si="537"/>
        <v/>
      </c>
      <c r="T2267" s="164" t="str">
        <f t="shared" ca="1" si="538"/>
        <v/>
      </c>
      <c r="U2267" s="163" t="str">
        <f t="shared" si="539"/>
        <v/>
      </c>
      <c r="V2267" s="163" t="str">
        <f ca="1">IF(AND(C2267&lt;&gt;"",C2267&lt;&gt;OFFSET(C2267,1,0)),SUMIFS(B.2[Giá có thuế],B.2[Số ĐK],C2267),"")</f>
        <v/>
      </c>
      <c r="W2267" s="159"/>
      <c r="X2267" s="161" t="str">
        <f>IF(W2267="","",'Thông Tin Chung'!$L$3)</f>
        <v/>
      </c>
      <c r="Y2267" s="163" t="str">
        <f t="shared" ca="1" si="540"/>
        <v/>
      </c>
      <c r="Z2267" s="165"/>
      <c r="AA2267" s="155" t="str">
        <f ca="1">IF(C2267="","",IF(OR(D2267&lt;NgayBatDau,D2267&gt;NgayKetThuc),"Ngày tháng phải nằm trong kỳ báo cáo",IF(AND(G2267&lt;&gt;"",COUNTIF(D.2[Tên khách hàng],G2267)=0),"Tên KH chưa khai báo trong DSKH",IF(AND(H2267&lt;&gt;"",COUNTIF(D.1[Tên sản phẩm],H2267)=0),"SP này chưa khai báo trong DSSP",""))))</f>
        <v/>
      </c>
      <c r="AB2267" s="23" t="str">
        <f t="shared" ca="1" si="526"/>
        <v/>
      </c>
      <c r="AC2267" s="23" t="str">
        <f t="shared" ca="1" si="527"/>
        <v/>
      </c>
      <c r="AD2267" s="23" t="str">
        <f t="shared" ca="1" si="528"/>
        <v/>
      </c>
      <c r="AE2267" s="68" t="str">
        <f t="shared" ca="1" si="529"/>
        <v/>
      </c>
      <c r="AF2267" s="69" t="str">
        <f>IF(OR(H2267="",S2267=""),"",S2267-(SUM(L2267,M2267)*INDEX(D.1[Đơn giá],MATCH(H2267,D.1[Tên sản phẩm],0))))</f>
        <v/>
      </c>
      <c r="AG2267" s="90" t="str">
        <f t="shared" ca="1" si="530"/>
        <v/>
      </c>
      <c r="AH2267" s="90"/>
    </row>
    <row r="2268" spans="2:34" ht="27.75" customHeight="1" x14ac:dyDescent="0.2">
      <c r="B2268" s="154">
        <f t="shared" si="531"/>
        <v>2265</v>
      </c>
      <c r="C2268" s="155" t="str">
        <f t="shared" ca="1" si="532"/>
        <v/>
      </c>
      <c r="D2268" s="156" t="str">
        <f t="shared" ca="1" si="533"/>
        <v/>
      </c>
      <c r="E2268" s="157" t="str">
        <f t="shared" ca="1" si="534"/>
        <v/>
      </c>
      <c r="F2268" s="157"/>
      <c r="G2268" s="158" t="str">
        <f t="shared" ca="1" si="535"/>
        <v/>
      </c>
      <c r="H2268" s="159"/>
      <c r="I2268" s="160" t="str">
        <f>IF(H2268="","",INDEX(D.1[Quy cách],MATCH(H2268,D.1[Tên sản phẩm],0)))</f>
        <v/>
      </c>
      <c r="J2268" s="35" t="str">
        <f>IF(H2268="","",INDEX(D.1[ĐVT],MATCH(H2268,D.1[Tên sản phẩm],0)))</f>
        <v/>
      </c>
      <c r="K2268" s="163" t="str">
        <f>IF(H2268="","",INDEX(D.1[Đơn giá bán
(Tham khảo)],MATCH(H2268,D.1[Tên sản phẩm],0)))</f>
        <v/>
      </c>
      <c r="L2268" s="162"/>
      <c r="M2268" s="159"/>
      <c r="N2268" s="159"/>
      <c r="O2268" s="159"/>
      <c r="P2268" s="163" t="str">
        <f t="shared" si="536"/>
        <v/>
      </c>
      <c r="Q2268" s="164"/>
      <c r="R2268" s="162"/>
      <c r="S2268" s="163" t="str">
        <f t="shared" si="537"/>
        <v/>
      </c>
      <c r="T2268" s="164" t="str">
        <f t="shared" ca="1" si="538"/>
        <v/>
      </c>
      <c r="U2268" s="163" t="str">
        <f t="shared" si="539"/>
        <v/>
      </c>
      <c r="V2268" s="163" t="str">
        <f ca="1">IF(AND(C2268&lt;&gt;"",C2268&lt;&gt;OFFSET(C2268,1,0)),SUMIFS(B.2[Giá có thuế],B.2[Số ĐK],C2268),"")</f>
        <v/>
      </c>
      <c r="W2268" s="159"/>
      <c r="X2268" s="161" t="str">
        <f>IF(W2268="","",'Thông Tin Chung'!$L$3)</f>
        <v/>
      </c>
      <c r="Y2268" s="163" t="str">
        <f t="shared" ca="1" si="540"/>
        <v/>
      </c>
      <c r="Z2268" s="165"/>
      <c r="AA2268" s="155" t="str">
        <f ca="1">IF(C2268="","",IF(OR(D2268&lt;NgayBatDau,D2268&gt;NgayKetThuc),"Ngày tháng phải nằm trong kỳ báo cáo",IF(AND(G2268&lt;&gt;"",COUNTIF(D.2[Tên khách hàng],G2268)=0),"Tên KH chưa khai báo trong DSKH",IF(AND(H2268&lt;&gt;"",COUNTIF(D.1[Tên sản phẩm],H2268)=0),"SP này chưa khai báo trong DSSP",""))))</f>
        <v/>
      </c>
      <c r="AB2268" s="23" t="str">
        <f t="shared" ca="1" si="526"/>
        <v/>
      </c>
      <c r="AC2268" s="23" t="str">
        <f t="shared" ca="1" si="527"/>
        <v/>
      </c>
      <c r="AD2268" s="23" t="str">
        <f t="shared" ca="1" si="528"/>
        <v/>
      </c>
      <c r="AE2268" s="68" t="str">
        <f t="shared" ca="1" si="529"/>
        <v/>
      </c>
      <c r="AF2268" s="69" t="str">
        <f>IF(OR(H2268="",S2268=""),"",S2268-(SUM(L2268,M2268)*INDEX(D.1[Đơn giá],MATCH(H2268,D.1[Tên sản phẩm],0))))</f>
        <v/>
      </c>
      <c r="AG2268" s="90" t="str">
        <f t="shared" ca="1" si="530"/>
        <v/>
      </c>
      <c r="AH2268" s="90"/>
    </row>
    <row r="2269" spans="2:34" ht="27.75" customHeight="1" x14ac:dyDescent="0.2">
      <c r="B2269" s="154">
        <f t="shared" si="531"/>
        <v>2266</v>
      </c>
      <c r="C2269" s="155" t="str">
        <f t="shared" ca="1" si="532"/>
        <v/>
      </c>
      <c r="D2269" s="156" t="str">
        <f t="shared" ca="1" si="533"/>
        <v/>
      </c>
      <c r="E2269" s="157" t="str">
        <f t="shared" ca="1" si="534"/>
        <v/>
      </c>
      <c r="F2269" s="157"/>
      <c r="G2269" s="158" t="str">
        <f t="shared" ca="1" si="535"/>
        <v/>
      </c>
      <c r="H2269" s="159"/>
      <c r="I2269" s="160" t="str">
        <f>IF(H2269="","",INDEX(D.1[Quy cách],MATCH(H2269,D.1[Tên sản phẩm],0)))</f>
        <v/>
      </c>
      <c r="J2269" s="35" t="str">
        <f>IF(H2269="","",INDEX(D.1[ĐVT],MATCH(H2269,D.1[Tên sản phẩm],0)))</f>
        <v/>
      </c>
      <c r="K2269" s="163" t="str">
        <f>IF(H2269="","",INDEX(D.1[Đơn giá bán
(Tham khảo)],MATCH(H2269,D.1[Tên sản phẩm],0)))</f>
        <v/>
      </c>
      <c r="L2269" s="162"/>
      <c r="M2269" s="159"/>
      <c r="N2269" s="159"/>
      <c r="O2269" s="159"/>
      <c r="P2269" s="163" t="str">
        <f t="shared" si="536"/>
        <v/>
      </c>
      <c r="Q2269" s="164"/>
      <c r="R2269" s="162"/>
      <c r="S2269" s="163" t="str">
        <f t="shared" si="537"/>
        <v/>
      </c>
      <c r="T2269" s="164" t="str">
        <f t="shared" ca="1" si="538"/>
        <v/>
      </c>
      <c r="U2269" s="163" t="str">
        <f t="shared" si="539"/>
        <v/>
      </c>
      <c r="V2269" s="163" t="str">
        <f ca="1">IF(AND(C2269&lt;&gt;"",C2269&lt;&gt;OFFSET(C2269,1,0)),SUMIFS(B.2[Giá có thuế],B.2[Số ĐK],C2269),"")</f>
        <v/>
      </c>
      <c r="W2269" s="159"/>
      <c r="X2269" s="161" t="str">
        <f>IF(W2269="","",'Thông Tin Chung'!$L$3)</f>
        <v/>
      </c>
      <c r="Y2269" s="163" t="str">
        <f t="shared" ca="1" si="540"/>
        <v/>
      </c>
      <c r="Z2269" s="165"/>
      <c r="AA2269" s="155" t="str">
        <f ca="1">IF(C2269="","",IF(OR(D2269&lt;NgayBatDau,D2269&gt;NgayKetThuc),"Ngày tháng phải nằm trong kỳ báo cáo",IF(AND(G2269&lt;&gt;"",COUNTIF(D.2[Tên khách hàng],G2269)=0),"Tên KH chưa khai báo trong DSKH",IF(AND(H2269&lt;&gt;"",COUNTIF(D.1[Tên sản phẩm],H2269)=0),"SP này chưa khai báo trong DSSP",""))))</f>
        <v/>
      </c>
      <c r="AB2269" s="23" t="str">
        <f t="shared" ca="1" si="526"/>
        <v/>
      </c>
      <c r="AC2269" s="23" t="str">
        <f t="shared" ca="1" si="527"/>
        <v/>
      </c>
      <c r="AD2269" s="23" t="str">
        <f t="shared" ca="1" si="528"/>
        <v/>
      </c>
      <c r="AE2269" s="68" t="str">
        <f t="shared" ca="1" si="529"/>
        <v/>
      </c>
      <c r="AF2269" s="69" t="str">
        <f>IF(OR(H2269="",S2269=""),"",S2269-(SUM(L2269,M2269)*INDEX(D.1[Đơn giá],MATCH(H2269,D.1[Tên sản phẩm],0))))</f>
        <v/>
      </c>
      <c r="AG2269" s="90" t="str">
        <f t="shared" ca="1" si="530"/>
        <v/>
      </c>
      <c r="AH2269" s="90"/>
    </row>
    <row r="2270" spans="2:34" ht="27.75" customHeight="1" x14ac:dyDescent="0.2">
      <c r="B2270" s="154">
        <f t="shared" si="531"/>
        <v>2267</v>
      </c>
      <c r="C2270" s="155" t="str">
        <f t="shared" ca="1" si="532"/>
        <v/>
      </c>
      <c r="D2270" s="156" t="str">
        <f t="shared" ca="1" si="533"/>
        <v/>
      </c>
      <c r="E2270" s="157" t="str">
        <f t="shared" ca="1" si="534"/>
        <v/>
      </c>
      <c r="F2270" s="157"/>
      <c r="G2270" s="158" t="str">
        <f t="shared" ca="1" si="535"/>
        <v/>
      </c>
      <c r="H2270" s="159"/>
      <c r="I2270" s="160" t="str">
        <f>IF(H2270="","",INDEX(D.1[Quy cách],MATCH(H2270,D.1[Tên sản phẩm],0)))</f>
        <v/>
      </c>
      <c r="J2270" s="35" t="str">
        <f>IF(H2270="","",INDEX(D.1[ĐVT],MATCH(H2270,D.1[Tên sản phẩm],0)))</f>
        <v/>
      </c>
      <c r="K2270" s="163" t="str">
        <f>IF(H2270="","",INDEX(D.1[Đơn giá bán
(Tham khảo)],MATCH(H2270,D.1[Tên sản phẩm],0)))</f>
        <v/>
      </c>
      <c r="L2270" s="162"/>
      <c r="M2270" s="159"/>
      <c r="N2270" s="159"/>
      <c r="O2270" s="159"/>
      <c r="P2270" s="163" t="str">
        <f t="shared" si="536"/>
        <v/>
      </c>
      <c r="Q2270" s="164"/>
      <c r="R2270" s="162"/>
      <c r="S2270" s="163" t="str">
        <f t="shared" si="537"/>
        <v/>
      </c>
      <c r="T2270" s="164" t="str">
        <f t="shared" ca="1" si="538"/>
        <v/>
      </c>
      <c r="U2270" s="163" t="str">
        <f t="shared" si="539"/>
        <v/>
      </c>
      <c r="V2270" s="163" t="str">
        <f ca="1">IF(AND(C2270&lt;&gt;"",C2270&lt;&gt;OFFSET(C2270,1,0)),SUMIFS(B.2[Giá có thuế],B.2[Số ĐK],C2270),"")</f>
        <v/>
      </c>
      <c r="W2270" s="159"/>
      <c r="X2270" s="161" t="str">
        <f>IF(W2270="","",'Thông Tin Chung'!$L$3)</f>
        <v/>
      </c>
      <c r="Y2270" s="163" t="str">
        <f t="shared" ca="1" si="540"/>
        <v/>
      </c>
      <c r="Z2270" s="165"/>
      <c r="AA2270" s="155" t="str">
        <f ca="1">IF(C2270="","",IF(OR(D2270&lt;NgayBatDau,D2270&gt;NgayKetThuc),"Ngày tháng phải nằm trong kỳ báo cáo",IF(AND(G2270&lt;&gt;"",COUNTIF(D.2[Tên khách hàng],G2270)=0),"Tên KH chưa khai báo trong DSKH",IF(AND(H2270&lt;&gt;"",COUNTIF(D.1[Tên sản phẩm],H2270)=0),"SP này chưa khai báo trong DSSP",""))))</f>
        <v/>
      </c>
      <c r="AB2270" s="23" t="str">
        <f t="shared" ca="1" si="526"/>
        <v/>
      </c>
      <c r="AC2270" s="23" t="str">
        <f t="shared" ca="1" si="527"/>
        <v/>
      </c>
      <c r="AD2270" s="23" t="str">
        <f t="shared" ca="1" si="528"/>
        <v/>
      </c>
      <c r="AE2270" s="68" t="str">
        <f t="shared" ca="1" si="529"/>
        <v/>
      </c>
      <c r="AF2270" s="69" t="str">
        <f>IF(OR(H2270="",S2270=""),"",S2270-(SUM(L2270,M2270)*INDEX(D.1[Đơn giá],MATCH(H2270,D.1[Tên sản phẩm],0))))</f>
        <v/>
      </c>
      <c r="AG2270" s="90" t="str">
        <f t="shared" ca="1" si="530"/>
        <v/>
      </c>
      <c r="AH2270" s="90"/>
    </row>
    <row r="2271" spans="2:34" ht="27.75" customHeight="1" x14ac:dyDescent="0.2">
      <c r="B2271" s="154">
        <f t="shared" si="531"/>
        <v>2268</v>
      </c>
      <c r="C2271" s="155" t="str">
        <f t="shared" ca="1" si="532"/>
        <v/>
      </c>
      <c r="D2271" s="156" t="str">
        <f t="shared" ca="1" si="533"/>
        <v/>
      </c>
      <c r="E2271" s="157" t="str">
        <f t="shared" ca="1" si="534"/>
        <v/>
      </c>
      <c r="F2271" s="157"/>
      <c r="G2271" s="158" t="str">
        <f t="shared" ca="1" si="535"/>
        <v/>
      </c>
      <c r="H2271" s="159"/>
      <c r="I2271" s="160" t="str">
        <f>IF(H2271="","",INDEX(D.1[Quy cách],MATCH(H2271,D.1[Tên sản phẩm],0)))</f>
        <v/>
      </c>
      <c r="J2271" s="35" t="str">
        <f>IF(H2271="","",INDEX(D.1[ĐVT],MATCH(H2271,D.1[Tên sản phẩm],0)))</f>
        <v/>
      </c>
      <c r="K2271" s="163" t="str">
        <f>IF(H2271="","",INDEX(D.1[Đơn giá bán
(Tham khảo)],MATCH(H2271,D.1[Tên sản phẩm],0)))</f>
        <v/>
      </c>
      <c r="L2271" s="162"/>
      <c r="M2271" s="159"/>
      <c r="N2271" s="159"/>
      <c r="O2271" s="159"/>
      <c r="P2271" s="163" t="str">
        <f t="shared" si="536"/>
        <v/>
      </c>
      <c r="Q2271" s="164"/>
      <c r="R2271" s="162"/>
      <c r="S2271" s="163" t="str">
        <f t="shared" si="537"/>
        <v/>
      </c>
      <c r="T2271" s="164" t="str">
        <f t="shared" ca="1" si="538"/>
        <v/>
      </c>
      <c r="U2271" s="163" t="str">
        <f t="shared" si="539"/>
        <v/>
      </c>
      <c r="V2271" s="163" t="str">
        <f ca="1">IF(AND(C2271&lt;&gt;"",C2271&lt;&gt;OFFSET(C2271,1,0)),SUMIFS(B.2[Giá có thuế],B.2[Số ĐK],C2271),"")</f>
        <v/>
      </c>
      <c r="W2271" s="159"/>
      <c r="X2271" s="161" t="str">
        <f>IF(W2271="","",'Thông Tin Chung'!$L$3)</f>
        <v/>
      </c>
      <c r="Y2271" s="163" t="str">
        <f t="shared" ca="1" si="540"/>
        <v/>
      </c>
      <c r="Z2271" s="165"/>
      <c r="AA2271" s="155" t="str">
        <f ca="1">IF(C2271="","",IF(OR(D2271&lt;NgayBatDau,D2271&gt;NgayKetThuc),"Ngày tháng phải nằm trong kỳ báo cáo",IF(AND(G2271&lt;&gt;"",COUNTIF(D.2[Tên khách hàng],G2271)=0),"Tên KH chưa khai báo trong DSKH",IF(AND(H2271&lt;&gt;"",COUNTIF(D.1[Tên sản phẩm],H2271)=0),"SP này chưa khai báo trong DSSP",""))))</f>
        <v/>
      </c>
      <c r="AB2271" s="23" t="str">
        <f t="shared" ca="1" si="526"/>
        <v/>
      </c>
      <c r="AC2271" s="23" t="str">
        <f t="shared" ca="1" si="527"/>
        <v/>
      </c>
      <c r="AD2271" s="23" t="str">
        <f t="shared" ca="1" si="528"/>
        <v/>
      </c>
      <c r="AE2271" s="68" t="str">
        <f t="shared" ca="1" si="529"/>
        <v/>
      </c>
      <c r="AF2271" s="69" t="str">
        <f>IF(OR(H2271="",S2271=""),"",S2271-(SUM(L2271,M2271)*INDEX(D.1[Đơn giá],MATCH(H2271,D.1[Tên sản phẩm],0))))</f>
        <v/>
      </c>
      <c r="AG2271" s="90" t="str">
        <f t="shared" ca="1" si="530"/>
        <v/>
      </c>
      <c r="AH2271" s="90"/>
    </row>
    <row r="2272" spans="2:34" ht="27.75" customHeight="1" x14ac:dyDescent="0.2">
      <c r="B2272" s="154">
        <f t="shared" si="531"/>
        <v>2269</v>
      </c>
      <c r="C2272" s="155" t="str">
        <f t="shared" ca="1" si="532"/>
        <v/>
      </c>
      <c r="D2272" s="156" t="str">
        <f t="shared" ca="1" si="533"/>
        <v/>
      </c>
      <c r="E2272" s="157" t="str">
        <f t="shared" ca="1" si="534"/>
        <v/>
      </c>
      <c r="F2272" s="157"/>
      <c r="G2272" s="158" t="str">
        <f t="shared" ca="1" si="535"/>
        <v/>
      </c>
      <c r="H2272" s="159"/>
      <c r="I2272" s="160" t="str">
        <f>IF(H2272="","",INDEX(D.1[Quy cách],MATCH(H2272,D.1[Tên sản phẩm],0)))</f>
        <v/>
      </c>
      <c r="J2272" s="35" t="str">
        <f>IF(H2272="","",INDEX(D.1[ĐVT],MATCH(H2272,D.1[Tên sản phẩm],0)))</f>
        <v/>
      </c>
      <c r="K2272" s="163" t="str">
        <f>IF(H2272="","",INDEX(D.1[Đơn giá bán
(Tham khảo)],MATCH(H2272,D.1[Tên sản phẩm],0)))</f>
        <v/>
      </c>
      <c r="L2272" s="162"/>
      <c r="M2272" s="159"/>
      <c r="N2272" s="159"/>
      <c r="O2272" s="159"/>
      <c r="P2272" s="163" t="str">
        <f t="shared" si="536"/>
        <v/>
      </c>
      <c r="Q2272" s="164"/>
      <c r="R2272" s="162"/>
      <c r="S2272" s="163" t="str">
        <f t="shared" si="537"/>
        <v/>
      </c>
      <c r="T2272" s="164" t="str">
        <f t="shared" ca="1" si="538"/>
        <v/>
      </c>
      <c r="U2272" s="163" t="str">
        <f t="shared" si="539"/>
        <v/>
      </c>
      <c r="V2272" s="163" t="str">
        <f ca="1">IF(AND(C2272&lt;&gt;"",C2272&lt;&gt;OFFSET(C2272,1,0)),SUMIFS(B.2[Giá có thuế],B.2[Số ĐK],C2272),"")</f>
        <v/>
      </c>
      <c r="W2272" s="159"/>
      <c r="X2272" s="161" t="str">
        <f>IF(W2272="","",'Thông Tin Chung'!$L$3)</f>
        <v/>
      </c>
      <c r="Y2272" s="163" t="str">
        <f t="shared" ca="1" si="540"/>
        <v/>
      </c>
      <c r="Z2272" s="165"/>
      <c r="AA2272" s="155" t="str">
        <f ca="1">IF(C2272="","",IF(OR(D2272&lt;NgayBatDau,D2272&gt;NgayKetThuc),"Ngày tháng phải nằm trong kỳ báo cáo",IF(AND(G2272&lt;&gt;"",COUNTIF(D.2[Tên khách hàng],G2272)=0),"Tên KH chưa khai báo trong DSKH",IF(AND(H2272&lt;&gt;"",COUNTIF(D.1[Tên sản phẩm],H2272)=0),"SP này chưa khai báo trong DSSP",""))))</f>
        <v/>
      </c>
      <c r="AB2272" s="23" t="str">
        <f t="shared" ca="1" si="526"/>
        <v/>
      </c>
      <c r="AC2272" s="23" t="str">
        <f t="shared" ca="1" si="527"/>
        <v/>
      </c>
      <c r="AD2272" s="23" t="str">
        <f t="shared" ca="1" si="528"/>
        <v/>
      </c>
      <c r="AE2272" s="68" t="str">
        <f t="shared" ca="1" si="529"/>
        <v/>
      </c>
      <c r="AF2272" s="69" t="str">
        <f>IF(OR(H2272="",S2272=""),"",S2272-(SUM(L2272,M2272)*INDEX(D.1[Đơn giá],MATCH(H2272,D.1[Tên sản phẩm],0))))</f>
        <v/>
      </c>
      <c r="AG2272" s="90" t="str">
        <f t="shared" ca="1" si="530"/>
        <v/>
      </c>
      <c r="AH2272" s="90"/>
    </row>
    <row r="2273" spans="2:34" ht="27.75" customHeight="1" x14ac:dyDescent="0.2">
      <c r="B2273" s="154">
        <f t="shared" si="531"/>
        <v>2270</v>
      </c>
      <c r="C2273" s="155" t="str">
        <f t="shared" ca="1" si="532"/>
        <v/>
      </c>
      <c r="D2273" s="156" t="str">
        <f t="shared" ca="1" si="533"/>
        <v/>
      </c>
      <c r="E2273" s="157" t="str">
        <f t="shared" ca="1" si="534"/>
        <v/>
      </c>
      <c r="F2273" s="157"/>
      <c r="G2273" s="158" t="str">
        <f t="shared" ca="1" si="535"/>
        <v/>
      </c>
      <c r="H2273" s="159"/>
      <c r="I2273" s="160" t="str">
        <f>IF(H2273="","",INDEX(D.1[Quy cách],MATCH(H2273,D.1[Tên sản phẩm],0)))</f>
        <v/>
      </c>
      <c r="J2273" s="35" t="str">
        <f>IF(H2273="","",INDEX(D.1[ĐVT],MATCH(H2273,D.1[Tên sản phẩm],0)))</f>
        <v/>
      </c>
      <c r="K2273" s="163" t="str">
        <f>IF(H2273="","",INDEX(D.1[Đơn giá bán
(Tham khảo)],MATCH(H2273,D.1[Tên sản phẩm],0)))</f>
        <v/>
      </c>
      <c r="L2273" s="162"/>
      <c r="M2273" s="159"/>
      <c r="N2273" s="159"/>
      <c r="O2273" s="159"/>
      <c r="P2273" s="163" t="str">
        <f t="shared" si="536"/>
        <v/>
      </c>
      <c r="Q2273" s="164"/>
      <c r="R2273" s="162"/>
      <c r="S2273" s="163" t="str">
        <f t="shared" si="537"/>
        <v/>
      </c>
      <c r="T2273" s="164" t="str">
        <f t="shared" ca="1" si="538"/>
        <v/>
      </c>
      <c r="U2273" s="163" t="str">
        <f t="shared" si="539"/>
        <v/>
      </c>
      <c r="V2273" s="163" t="str">
        <f ca="1">IF(AND(C2273&lt;&gt;"",C2273&lt;&gt;OFFSET(C2273,1,0)),SUMIFS(B.2[Giá có thuế],B.2[Số ĐK],C2273),"")</f>
        <v/>
      </c>
      <c r="W2273" s="159"/>
      <c r="X2273" s="161" t="str">
        <f>IF(W2273="","",'Thông Tin Chung'!$L$3)</f>
        <v/>
      </c>
      <c r="Y2273" s="163" t="str">
        <f t="shared" ca="1" si="540"/>
        <v/>
      </c>
      <c r="Z2273" s="165"/>
      <c r="AA2273" s="155" t="str">
        <f ca="1">IF(C2273="","",IF(OR(D2273&lt;NgayBatDau,D2273&gt;NgayKetThuc),"Ngày tháng phải nằm trong kỳ báo cáo",IF(AND(G2273&lt;&gt;"",COUNTIF(D.2[Tên khách hàng],G2273)=0),"Tên KH chưa khai báo trong DSKH",IF(AND(H2273&lt;&gt;"",COUNTIF(D.1[Tên sản phẩm],H2273)=0),"SP này chưa khai báo trong DSSP",""))))</f>
        <v/>
      </c>
      <c r="AB2273" s="23" t="str">
        <f t="shared" ca="1" si="526"/>
        <v/>
      </c>
      <c r="AC2273" s="23" t="str">
        <f t="shared" ca="1" si="527"/>
        <v/>
      </c>
      <c r="AD2273" s="23" t="str">
        <f t="shared" ca="1" si="528"/>
        <v/>
      </c>
      <c r="AE2273" s="68" t="str">
        <f t="shared" ca="1" si="529"/>
        <v/>
      </c>
      <c r="AF2273" s="69" t="str">
        <f>IF(OR(H2273="",S2273=""),"",S2273-(SUM(L2273,M2273)*INDEX(D.1[Đơn giá],MATCH(H2273,D.1[Tên sản phẩm],0))))</f>
        <v/>
      </c>
      <c r="AG2273" s="90" t="str">
        <f t="shared" ca="1" si="530"/>
        <v/>
      </c>
      <c r="AH2273" s="90"/>
    </row>
    <row r="2274" spans="2:34" ht="27.75" customHeight="1" x14ac:dyDescent="0.2">
      <c r="B2274" s="154">
        <f t="shared" si="531"/>
        <v>2271</v>
      </c>
      <c r="C2274" s="155" t="str">
        <f t="shared" ca="1" si="532"/>
        <v/>
      </c>
      <c r="D2274" s="156" t="str">
        <f t="shared" ca="1" si="533"/>
        <v/>
      </c>
      <c r="E2274" s="157" t="str">
        <f t="shared" ca="1" si="534"/>
        <v/>
      </c>
      <c r="F2274" s="157"/>
      <c r="G2274" s="158" t="str">
        <f t="shared" ca="1" si="535"/>
        <v/>
      </c>
      <c r="H2274" s="159"/>
      <c r="I2274" s="160" t="str">
        <f>IF(H2274="","",INDEX(D.1[Quy cách],MATCH(H2274,D.1[Tên sản phẩm],0)))</f>
        <v/>
      </c>
      <c r="J2274" s="35" t="str">
        <f>IF(H2274="","",INDEX(D.1[ĐVT],MATCH(H2274,D.1[Tên sản phẩm],0)))</f>
        <v/>
      </c>
      <c r="K2274" s="163" t="str">
        <f>IF(H2274="","",INDEX(D.1[Đơn giá bán
(Tham khảo)],MATCH(H2274,D.1[Tên sản phẩm],0)))</f>
        <v/>
      </c>
      <c r="L2274" s="162"/>
      <c r="M2274" s="159"/>
      <c r="N2274" s="159"/>
      <c r="O2274" s="159"/>
      <c r="P2274" s="163" t="str">
        <f t="shared" si="536"/>
        <v/>
      </c>
      <c r="Q2274" s="164"/>
      <c r="R2274" s="162"/>
      <c r="S2274" s="163" t="str">
        <f t="shared" si="537"/>
        <v/>
      </c>
      <c r="T2274" s="164" t="str">
        <f t="shared" ca="1" si="538"/>
        <v/>
      </c>
      <c r="U2274" s="163" t="str">
        <f t="shared" si="539"/>
        <v/>
      </c>
      <c r="V2274" s="163" t="str">
        <f ca="1">IF(AND(C2274&lt;&gt;"",C2274&lt;&gt;OFFSET(C2274,1,0)),SUMIFS(B.2[Giá có thuế],B.2[Số ĐK],C2274),"")</f>
        <v/>
      </c>
      <c r="W2274" s="159"/>
      <c r="X2274" s="161" t="str">
        <f>IF(W2274="","",'Thông Tin Chung'!$L$3)</f>
        <v/>
      </c>
      <c r="Y2274" s="163" t="str">
        <f t="shared" ca="1" si="540"/>
        <v/>
      </c>
      <c r="Z2274" s="165"/>
      <c r="AA2274" s="155" t="str">
        <f ca="1">IF(C2274="","",IF(OR(D2274&lt;NgayBatDau,D2274&gt;NgayKetThuc),"Ngày tháng phải nằm trong kỳ báo cáo",IF(AND(G2274&lt;&gt;"",COUNTIF(D.2[Tên khách hàng],G2274)=0),"Tên KH chưa khai báo trong DSKH",IF(AND(H2274&lt;&gt;"",COUNTIF(D.1[Tên sản phẩm],H2274)=0),"SP này chưa khai báo trong DSSP",""))))</f>
        <v/>
      </c>
      <c r="AB2274" s="23" t="str">
        <f t="shared" ca="1" si="526"/>
        <v/>
      </c>
      <c r="AC2274" s="23" t="str">
        <f t="shared" ca="1" si="527"/>
        <v/>
      </c>
      <c r="AD2274" s="23" t="str">
        <f t="shared" ca="1" si="528"/>
        <v/>
      </c>
      <c r="AE2274" s="68" t="str">
        <f t="shared" ca="1" si="529"/>
        <v/>
      </c>
      <c r="AF2274" s="69" t="str">
        <f>IF(OR(H2274="",S2274=""),"",S2274-(SUM(L2274,M2274)*INDEX(D.1[Đơn giá],MATCH(H2274,D.1[Tên sản phẩm],0))))</f>
        <v/>
      </c>
      <c r="AG2274" s="90" t="str">
        <f t="shared" ca="1" si="530"/>
        <v/>
      </c>
      <c r="AH2274" s="90"/>
    </row>
    <row r="2275" spans="2:34" ht="27.75" customHeight="1" x14ac:dyDescent="0.2">
      <c r="B2275" s="154">
        <f t="shared" si="531"/>
        <v>2272</v>
      </c>
      <c r="C2275" s="155" t="str">
        <f t="shared" ca="1" si="532"/>
        <v/>
      </c>
      <c r="D2275" s="156" t="str">
        <f t="shared" ca="1" si="533"/>
        <v/>
      </c>
      <c r="E2275" s="157" t="str">
        <f t="shared" ca="1" si="534"/>
        <v/>
      </c>
      <c r="F2275" s="157"/>
      <c r="G2275" s="158" t="str">
        <f t="shared" ca="1" si="535"/>
        <v/>
      </c>
      <c r="H2275" s="159"/>
      <c r="I2275" s="160" t="str">
        <f>IF(H2275="","",INDEX(D.1[Quy cách],MATCH(H2275,D.1[Tên sản phẩm],0)))</f>
        <v/>
      </c>
      <c r="J2275" s="35" t="str">
        <f>IF(H2275="","",INDEX(D.1[ĐVT],MATCH(H2275,D.1[Tên sản phẩm],0)))</f>
        <v/>
      </c>
      <c r="K2275" s="163" t="str">
        <f>IF(H2275="","",INDEX(D.1[Đơn giá bán
(Tham khảo)],MATCH(H2275,D.1[Tên sản phẩm],0)))</f>
        <v/>
      </c>
      <c r="L2275" s="162"/>
      <c r="M2275" s="159"/>
      <c r="N2275" s="159"/>
      <c r="O2275" s="159"/>
      <c r="P2275" s="163" t="str">
        <f t="shared" si="536"/>
        <v/>
      </c>
      <c r="Q2275" s="164"/>
      <c r="R2275" s="162"/>
      <c r="S2275" s="163" t="str">
        <f t="shared" si="537"/>
        <v/>
      </c>
      <c r="T2275" s="164" t="str">
        <f t="shared" ca="1" si="538"/>
        <v/>
      </c>
      <c r="U2275" s="163" t="str">
        <f t="shared" si="539"/>
        <v/>
      </c>
      <c r="V2275" s="163" t="str">
        <f ca="1">IF(AND(C2275&lt;&gt;"",C2275&lt;&gt;OFFSET(C2275,1,0)),SUMIFS(B.2[Giá có thuế],B.2[Số ĐK],C2275),"")</f>
        <v/>
      </c>
      <c r="W2275" s="159"/>
      <c r="X2275" s="161" t="str">
        <f>IF(W2275="","",'Thông Tin Chung'!$L$3)</f>
        <v/>
      </c>
      <c r="Y2275" s="163" t="str">
        <f t="shared" ca="1" si="540"/>
        <v/>
      </c>
      <c r="Z2275" s="165"/>
      <c r="AA2275" s="155" t="str">
        <f ca="1">IF(C2275="","",IF(OR(D2275&lt;NgayBatDau,D2275&gt;NgayKetThuc),"Ngày tháng phải nằm trong kỳ báo cáo",IF(AND(G2275&lt;&gt;"",COUNTIF(D.2[Tên khách hàng],G2275)=0),"Tên KH chưa khai báo trong DSKH",IF(AND(H2275&lt;&gt;"",COUNTIF(D.1[Tên sản phẩm],H2275)=0),"SP này chưa khai báo trong DSSP",""))))</f>
        <v/>
      </c>
      <c r="AB2275" s="23" t="str">
        <f t="shared" ca="1" si="526"/>
        <v/>
      </c>
      <c r="AC2275" s="23" t="str">
        <f t="shared" ca="1" si="527"/>
        <v/>
      </c>
      <c r="AD2275" s="23" t="str">
        <f t="shared" ca="1" si="528"/>
        <v/>
      </c>
      <c r="AE2275" s="68" t="str">
        <f t="shared" ca="1" si="529"/>
        <v/>
      </c>
      <c r="AF2275" s="69" t="str">
        <f>IF(OR(H2275="",S2275=""),"",S2275-(SUM(L2275,M2275)*INDEX(D.1[Đơn giá],MATCH(H2275,D.1[Tên sản phẩm],0))))</f>
        <v/>
      </c>
      <c r="AG2275" s="90" t="str">
        <f t="shared" ca="1" si="530"/>
        <v/>
      </c>
      <c r="AH2275" s="90"/>
    </row>
    <row r="2276" spans="2:34" ht="27.75" customHeight="1" x14ac:dyDescent="0.2">
      <c r="B2276" s="154">
        <f t="shared" si="531"/>
        <v>2273</v>
      </c>
      <c r="C2276" s="155" t="str">
        <f t="shared" ca="1" si="532"/>
        <v/>
      </c>
      <c r="D2276" s="156" t="str">
        <f t="shared" ca="1" si="533"/>
        <v/>
      </c>
      <c r="E2276" s="157" t="str">
        <f t="shared" ca="1" si="534"/>
        <v/>
      </c>
      <c r="F2276" s="157"/>
      <c r="G2276" s="158" t="str">
        <f t="shared" ca="1" si="535"/>
        <v/>
      </c>
      <c r="H2276" s="159"/>
      <c r="I2276" s="160" t="str">
        <f>IF(H2276="","",INDEX(D.1[Quy cách],MATCH(H2276,D.1[Tên sản phẩm],0)))</f>
        <v/>
      </c>
      <c r="J2276" s="35" t="str">
        <f>IF(H2276="","",INDEX(D.1[ĐVT],MATCH(H2276,D.1[Tên sản phẩm],0)))</f>
        <v/>
      </c>
      <c r="K2276" s="163" t="str">
        <f>IF(H2276="","",INDEX(D.1[Đơn giá bán
(Tham khảo)],MATCH(H2276,D.1[Tên sản phẩm],0)))</f>
        <v/>
      </c>
      <c r="L2276" s="162"/>
      <c r="M2276" s="159"/>
      <c r="N2276" s="159"/>
      <c r="O2276" s="159"/>
      <c r="P2276" s="163" t="str">
        <f t="shared" si="536"/>
        <v/>
      </c>
      <c r="Q2276" s="164"/>
      <c r="R2276" s="162"/>
      <c r="S2276" s="163" t="str">
        <f t="shared" si="537"/>
        <v/>
      </c>
      <c r="T2276" s="164" t="str">
        <f t="shared" ca="1" si="538"/>
        <v/>
      </c>
      <c r="U2276" s="163" t="str">
        <f t="shared" si="539"/>
        <v/>
      </c>
      <c r="V2276" s="163" t="str">
        <f ca="1">IF(AND(C2276&lt;&gt;"",C2276&lt;&gt;OFFSET(C2276,1,0)),SUMIFS(B.2[Giá có thuế],B.2[Số ĐK],C2276),"")</f>
        <v/>
      </c>
      <c r="W2276" s="159"/>
      <c r="X2276" s="161" t="str">
        <f>IF(W2276="","",'Thông Tin Chung'!$L$3)</f>
        <v/>
      </c>
      <c r="Y2276" s="163" t="str">
        <f t="shared" ca="1" si="540"/>
        <v/>
      </c>
      <c r="Z2276" s="165"/>
      <c r="AA2276" s="155" t="str">
        <f ca="1">IF(C2276="","",IF(OR(D2276&lt;NgayBatDau,D2276&gt;NgayKetThuc),"Ngày tháng phải nằm trong kỳ báo cáo",IF(AND(G2276&lt;&gt;"",COUNTIF(D.2[Tên khách hàng],G2276)=0),"Tên KH chưa khai báo trong DSKH",IF(AND(H2276&lt;&gt;"",COUNTIF(D.1[Tên sản phẩm],H2276)=0),"SP này chưa khai báo trong DSSP",""))))</f>
        <v/>
      </c>
      <c r="AB2276" s="23" t="str">
        <f t="shared" ca="1" si="526"/>
        <v/>
      </c>
      <c r="AC2276" s="23" t="str">
        <f t="shared" ca="1" si="527"/>
        <v/>
      </c>
      <c r="AD2276" s="23" t="str">
        <f t="shared" ca="1" si="528"/>
        <v/>
      </c>
      <c r="AE2276" s="68" t="str">
        <f t="shared" ca="1" si="529"/>
        <v/>
      </c>
      <c r="AF2276" s="69" t="str">
        <f>IF(OR(H2276="",S2276=""),"",S2276-(SUM(L2276,M2276)*INDEX(D.1[Đơn giá],MATCH(H2276,D.1[Tên sản phẩm],0))))</f>
        <v/>
      </c>
      <c r="AG2276" s="90" t="str">
        <f t="shared" ca="1" si="530"/>
        <v/>
      </c>
      <c r="AH2276" s="90"/>
    </row>
    <row r="2277" spans="2:34" ht="27.75" customHeight="1" x14ac:dyDescent="0.2">
      <c r="B2277" s="154">
        <f t="shared" si="531"/>
        <v>2274</v>
      </c>
      <c r="C2277" s="155" t="str">
        <f t="shared" ca="1" si="532"/>
        <v/>
      </c>
      <c r="D2277" s="156" t="str">
        <f t="shared" ca="1" si="533"/>
        <v/>
      </c>
      <c r="E2277" s="157" t="str">
        <f t="shared" ca="1" si="534"/>
        <v/>
      </c>
      <c r="F2277" s="157"/>
      <c r="G2277" s="158" t="str">
        <f t="shared" ca="1" si="535"/>
        <v/>
      </c>
      <c r="H2277" s="159"/>
      <c r="I2277" s="160" t="str">
        <f>IF(H2277="","",INDEX(D.1[Quy cách],MATCH(H2277,D.1[Tên sản phẩm],0)))</f>
        <v/>
      </c>
      <c r="J2277" s="35" t="str">
        <f>IF(H2277="","",INDEX(D.1[ĐVT],MATCH(H2277,D.1[Tên sản phẩm],0)))</f>
        <v/>
      </c>
      <c r="K2277" s="163" t="str">
        <f>IF(H2277="","",INDEX(D.1[Đơn giá bán
(Tham khảo)],MATCH(H2277,D.1[Tên sản phẩm],0)))</f>
        <v/>
      </c>
      <c r="L2277" s="162"/>
      <c r="M2277" s="159"/>
      <c r="N2277" s="159"/>
      <c r="O2277" s="159"/>
      <c r="P2277" s="163" t="str">
        <f t="shared" si="536"/>
        <v/>
      </c>
      <c r="Q2277" s="164"/>
      <c r="R2277" s="162"/>
      <c r="S2277" s="163" t="str">
        <f t="shared" si="537"/>
        <v/>
      </c>
      <c r="T2277" s="164" t="str">
        <f t="shared" ca="1" si="538"/>
        <v/>
      </c>
      <c r="U2277" s="163" t="str">
        <f t="shared" si="539"/>
        <v/>
      </c>
      <c r="V2277" s="163" t="str">
        <f ca="1">IF(AND(C2277&lt;&gt;"",C2277&lt;&gt;OFFSET(C2277,1,0)),SUMIFS(B.2[Giá có thuế],B.2[Số ĐK],C2277),"")</f>
        <v/>
      </c>
      <c r="W2277" s="159"/>
      <c r="X2277" s="161" t="str">
        <f>IF(W2277="","",'Thông Tin Chung'!$L$3)</f>
        <v/>
      </c>
      <c r="Y2277" s="163" t="str">
        <f t="shared" ca="1" si="540"/>
        <v/>
      </c>
      <c r="Z2277" s="165"/>
      <c r="AA2277" s="155" t="str">
        <f ca="1">IF(C2277="","",IF(OR(D2277&lt;NgayBatDau,D2277&gt;NgayKetThuc),"Ngày tháng phải nằm trong kỳ báo cáo",IF(AND(G2277&lt;&gt;"",COUNTIF(D.2[Tên khách hàng],G2277)=0),"Tên KH chưa khai báo trong DSKH",IF(AND(H2277&lt;&gt;"",COUNTIF(D.1[Tên sản phẩm],H2277)=0),"SP này chưa khai báo trong DSSP",""))))</f>
        <v/>
      </c>
      <c r="AB2277" s="23" t="str">
        <f t="shared" ca="1" si="526"/>
        <v/>
      </c>
      <c r="AC2277" s="23" t="str">
        <f t="shared" ca="1" si="527"/>
        <v/>
      </c>
      <c r="AD2277" s="23" t="str">
        <f t="shared" ca="1" si="528"/>
        <v/>
      </c>
      <c r="AE2277" s="68" t="str">
        <f t="shared" ca="1" si="529"/>
        <v/>
      </c>
      <c r="AF2277" s="69" t="str">
        <f>IF(OR(H2277="",S2277=""),"",S2277-(SUM(L2277,M2277)*INDEX(D.1[Đơn giá],MATCH(H2277,D.1[Tên sản phẩm],0))))</f>
        <v/>
      </c>
      <c r="AG2277" s="90" t="str">
        <f t="shared" ca="1" si="530"/>
        <v/>
      </c>
      <c r="AH2277" s="90"/>
    </row>
    <row r="2278" spans="2:34" ht="27.75" customHeight="1" x14ac:dyDescent="0.2">
      <c r="B2278" s="154">
        <f t="shared" si="531"/>
        <v>2275</v>
      </c>
      <c r="C2278" s="155" t="str">
        <f t="shared" ca="1" si="532"/>
        <v/>
      </c>
      <c r="D2278" s="156" t="str">
        <f t="shared" ca="1" si="533"/>
        <v/>
      </c>
      <c r="E2278" s="157" t="str">
        <f t="shared" ca="1" si="534"/>
        <v/>
      </c>
      <c r="F2278" s="157"/>
      <c r="G2278" s="158" t="str">
        <f t="shared" ca="1" si="535"/>
        <v/>
      </c>
      <c r="H2278" s="159"/>
      <c r="I2278" s="160" t="str">
        <f>IF(H2278="","",INDEX(D.1[Quy cách],MATCH(H2278,D.1[Tên sản phẩm],0)))</f>
        <v/>
      </c>
      <c r="J2278" s="35" t="str">
        <f>IF(H2278="","",INDEX(D.1[ĐVT],MATCH(H2278,D.1[Tên sản phẩm],0)))</f>
        <v/>
      </c>
      <c r="K2278" s="163" t="str">
        <f>IF(H2278="","",INDEX(D.1[Đơn giá bán
(Tham khảo)],MATCH(H2278,D.1[Tên sản phẩm],0)))</f>
        <v/>
      </c>
      <c r="L2278" s="162"/>
      <c r="M2278" s="159"/>
      <c r="N2278" s="159"/>
      <c r="O2278" s="159"/>
      <c r="P2278" s="163" t="str">
        <f t="shared" si="536"/>
        <v/>
      </c>
      <c r="Q2278" s="164"/>
      <c r="R2278" s="162"/>
      <c r="S2278" s="163" t="str">
        <f t="shared" si="537"/>
        <v/>
      </c>
      <c r="T2278" s="164" t="str">
        <f t="shared" ca="1" si="538"/>
        <v/>
      </c>
      <c r="U2278" s="163" t="str">
        <f t="shared" si="539"/>
        <v/>
      </c>
      <c r="V2278" s="163" t="str">
        <f ca="1">IF(AND(C2278&lt;&gt;"",C2278&lt;&gt;OFFSET(C2278,1,0)),SUMIFS(B.2[Giá có thuế],B.2[Số ĐK],C2278),"")</f>
        <v/>
      </c>
      <c r="W2278" s="159"/>
      <c r="X2278" s="161" t="str">
        <f>IF(W2278="","",'Thông Tin Chung'!$L$3)</f>
        <v/>
      </c>
      <c r="Y2278" s="163" t="str">
        <f t="shared" ca="1" si="540"/>
        <v/>
      </c>
      <c r="Z2278" s="165"/>
      <c r="AA2278" s="155" t="str">
        <f ca="1">IF(C2278="","",IF(OR(D2278&lt;NgayBatDau,D2278&gt;NgayKetThuc),"Ngày tháng phải nằm trong kỳ báo cáo",IF(AND(G2278&lt;&gt;"",COUNTIF(D.2[Tên khách hàng],G2278)=0),"Tên KH chưa khai báo trong DSKH",IF(AND(H2278&lt;&gt;"",COUNTIF(D.1[Tên sản phẩm],H2278)=0),"SP này chưa khai báo trong DSSP",""))))</f>
        <v/>
      </c>
      <c r="AB2278" s="23" t="str">
        <f t="shared" ca="1" si="526"/>
        <v/>
      </c>
      <c r="AC2278" s="23" t="str">
        <f t="shared" ca="1" si="527"/>
        <v/>
      </c>
      <c r="AD2278" s="23" t="str">
        <f t="shared" ca="1" si="528"/>
        <v/>
      </c>
      <c r="AE2278" s="68" t="str">
        <f t="shared" ca="1" si="529"/>
        <v/>
      </c>
      <c r="AF2278" s="69" t="str">
        <f>IF(OR(H2278="",S2278=""),"",S2278-(SUM(L2278,M2278)*INDEX(D.1[Đơn giá],MATCH(H2278,D.1[Tên sản phẩm],0))))</f>
        <v/>
      </c>
      <c r="AG2278" s="90" t="str">
        <f t="shared" ca="1" si="530"/>
        <v/>
      </c>
      <c r="AH2278" s="90"/>
    </row>
    <row r="2279" spans="2:34" ht="27.75" customHeight="1" x14ac:dyDescent="0.2">
      <c r="B2279" s="154">
        <f t="shared" si="531"/>
        <v>2276</v>
      </c>
      <c r="C2279" s="155" t="str">
        <f t="shared" ca="1" si="532"/>
        <v/>
      </c>
      <c r="D2279" s="156" t="str">
        <f t="shared" ca="1" si="533"/>
        <v/>
      </c>
      <c r="E2279" s="157" t="str">
        <f t="shared" ca="1" si="534"/>
        <v/>
      </c>
      <c r="F2279" s="157"/>
      <c r="G2279" s="158" t="str">
        <f t="shared" ca="1" si="535"/>
        <v/>
      </c>
      <c r="H2279" s="159"/>
      <c r="I2279" s="160" t="str">
        <f>IF(H2279="","",INDEX(D.1[Quy cách],MATCH(H2279,D.1[Tên sản phẩm],0)))</f>
        <v/>
      </c>
      <c r="J2279" s="35" t="str">
        <f>IF(H2279="","",INDEX(D.1[ĐVT],MATCH(H2279,D.1[Tên sản phẩm],0)))</f>
        <v/>
      </c>
      <c r="K2279" s="163" t="str">
        <f>IF(H2279="","",INDEX(D.1[Đơn giá bán
(Tham khảo)],MATCH(H2279,D.1[Tên sản phẩm],0)))</f>
        <v/>
      </c>
      <c r="L2279" s="162"/>
      <c r="M2279" s="159"/>
      <c r="N2279" s="159"/>
      <c r="O2279" s="159"/>
      <c r="P2279" s="163" t="str">
        <f t="shared" si="536"/>
        <v/>
      </c>
      <c r="Q2279" s="164"/>
      <c r="R2279" s="162"/>
      <c r="S2279" s="163" t="str">
        <f t="shared" si="537"/>
        <v/>
      </c>
      <c r="T2279" s="164" t="str">
        <f t="shared" ca="1" si="538"/>
        <v/>
      </c>
      <c r="U2279" s="163" t="str">
        <f t="shared" si="539"/>
        <v/>
      </c>
      <c r="V2279" s="163" t="str">
        <f ca="1">IF(AND(C2279&lt;&gt;"",C2279&lt;&gt;OFFSET(C2279,1,0)),SUMIFS(B.2[Giá có thuế],B.2[Số ĐK],C2279),"")</f>
        <v/>
      </c>
      <c r="W2279" s="159"/>
      <c r="X2279" s="161" t="str">
        <f>IF(W2279="","",'Thông Tin Chung'!$L$3)</f>
        <v/>
      </c>
      <c r="Y2279" s="163" t="str">
        <f t="shared" ca="1" si="540"/>
        <v/>
      </c>
      <c r="Z2279" s="165"/>
      <c r="AA2279" s="155" t="str">
        <f ca="1">IF(C2279="","",IF(OR(D2279&lt;NgayBatDau,D2279&gt;NgayKetThuc),"Ngày tháng phải nằm trong kỳ báo cáo",IF(AND(G2279&lt;&gt;"",COUNTIF(D.2[Tên khách hàng],G2279)=0),"Tên KH chưa khai báo trong DSKH",IF(AND(H2279&lt;&gt;"",COUNTIF(D.1[Tên sản phẩm],H2279)=0),"SP này chưa khai báo trong DSSP",""))))</f>
        <v/>
      </c>
      <c r="AB2279" s="23" t="str">
        <f t="shared" ca="1" si="526"/>
        <v/>
      </c>
      <c r="AC2279" s="23" t="str">
        <f t="shared" ca="1" si="527"/>
        <v/>
      </c>
      <c r="AD2279" s="23" t="str">
        <f t="shared" ca="1" si="528"/>
        <v/>
      </c>
      <c r="AE2279" s="68" t="str">
        <f t="shared" ca="1" si="529"/>
        <v/>
      </c>
      <c r="AF2279" s="69" t="str">
        <f>IF(OR(H2279="",S2279=""),"",S2279-(SUM(L2279,M2279)*INDEX(D.1[Đơn giá],MATCH(H2279,D.1[Tên sản phẩm],0))))</f>
        <v/>
      </c>
      <c r="AG2279" s="90" t="str">
        <f t="shared" ca="1" si="530"/>
        <v/>
      </c>
      <c r="AH2279" s="90"/>
    </row>
    <row r="2280" spans="2:34" ht="27.75" customHeight="1" x14ac:dyDescent="0.2">
      <c r="B2280" s="154">
        <f t="shared" si="531"/>
        <v>2277</v>
      </c>
      <c r="C2280" s="155" t="str">
        <f t="shared" ca="1" si="532"/>
        <v/>
      </c>
      <c r="D2280" s="156" t="str">
        <f t="shared" ca="1" si="533"/>
        <v/>
      </c>
      <c r="E2280" s="157" t="str">
        <f t="shared" ca="1" si="534"/>
        <v/>
      </c>
      <c r="F2280" s="157"/>
      <c r="G2280" s="158" t="str">
        <f t="shared" ca="1" si="535"/>
        <v/>
      </c>
      <c r="H2280" s="159"/>
      <c r="I2280" s="160" t="str">
        <f>IF(H2280="","",INDEX(D.1[Quy cách],MATCH(H2280,D.1[Tên sản phẩm],0)))</f>
        <v/>
      </c>
      <c r="J2280" s="35" t="str">
        <f>IF(H2280="","",INDEX(D.1[ĐVT],MATCH(H2280,D.1[Tên sản phẩm],0)))</f>
        <v/>
      </c>
      <c r="K2280" s="163" t="str">
        <f>IF(H2280="","",INDEX(D.1[Đơn giá bán
(Tham khảo)],MATCH(H2280,D.1[Tên sản phẩm],0)))</f>
        <v/>
      </c>
      <c r="L2280" s="162"/>
      <c r="M2280" s="159"/>
      <c r="N2280" s="159"/>
      <c r="O2280" s="159"/>
      <c r="P2280" s="163" t="str">
        <f t="shared" si="536"/>
        <v/>
      </c>
      <c r="Q2280" s="164"/>
      <c r="R2280" s="162"/>
      <c r="S2280" s="163" t="str">
        <f t="shared" si="537"/>
        <v/>
      </c>
      <c r="T2280" s="164" t="str">
        <f t="shared" ca="1" si="538"/>
        <v/>
      </c>
      <c r="U2280" s="163" t="str">
        <f t="shared" si="539"/>
        <v/>
      </c>
      <c r="V2280" s="163" t="str">
        <f ca="1">IF(AND(C2280&lt;&gt;"",C2280&lt;&gt;OFFSET(C2280,1,0)),SUMIFS(B.2[Giá có thuế],B.2[Số ĐK],C2280),"")</f>
        <v/>
      </c>
      <c r="W2280" s="159"/>
      <c r="X2280" s="161" t="str">
        <f>IF(W2280="","",'Thông Tin Chung'!$L$3)</f>
        <v/>
      </c>
      <c r="Y2280" s="163" t="str">
        <f t="shared" ca="1" si="540"/>
        <v/>
      </c>
      <c r="Z2280" s="165"/>
      <c r="AA2280" s="155" t="str">
        <f ca="1">IF(C2280="","",IF(OR(D2280&lt;NgayBatDau,D2280&gt;NgayKetThuc),"Ngày tháng phải nằm trong kỳ báo cáo",IF(AND(G2280&lt;&gt;"",COUNTIF(D.2[Tên khách hàng],G2280)=0),"Tên KH chưa khai báo trong DSKH",IF(AND(H2280&lt;&gt;"",COUNTIF(D.1[Tên sản phẩm],H2280)=0),"SP này chưa khai báo trong DSSP",""))))</f>
        <v/>
      </c>
      <c r="AB2280" s="23" t="str">
        <f t="shared" ca="1" si="526"/>
        <v/>
      </c>
      <c r="AC2280" s="23" t="str">
        <f t="shared" ca="1" si="527"/>
        <v/>
      </c>
      <c r="AD2280" s="23" t="str">
        <f t="shared" ca="1" si="528"/>
        <v/>
      </c>
      <c r="AE2280" s="68" t="str">
        <f t="shared" ca="1" si="529"/>
        <v/>
      </c>
      <c r="AF2280" s="69" t="str">
        <f>IF(OR(H2280="",S2280=""),"",S2280-(SUM(L2280,M2280)*INDEX(D.1[Đơn giá],MATCH(H2280,D.1[Tên sản phẩm],0))))</f>
        <v/>
      </c>
      <c r="AG2280" s="90" t="str">
        <f t="shared" ca="1" si="530"/>
        <v/>
      </c>
      <c r="AH2280" s="90"/>
    </row>
    <row r="2281" spans="2:34" ht="27.75" customHeight="1" x14ac:dyDescent="0.2">
      <c r="B2281" s="154">
        <f t="shared" si="531"/>
        <v>2278</v>
      </c>
      <c r="C2281" s="155" t="str">
        <f t="shared" ca="1" si="532"/>
        <v/>
      </c>
      <c r="D2281" s="156" t="str">
        <f t="shared" ca="1" si="533"/>
        <v/>
      </c>
      <c r="E2281" s="157" t="str">
        <f t="shared" ca="1" si="534"/>
        <v/>
      </c>
      <c r="F2281" s="157"/>
      <c r="G2281" s="158" t="str">
        <f t="shared" ca="1" si="535"/>
        <v/>
      </c>
      <c r="H2281" s="159"/>
      <c r="I2281" s="160" t="str">
        <f>IF(H2281="","",INDEX(D.1[Quy cách],MATCH(H2281,D.1[Tên sản phẩm],0)))</f>
        <v/>
      </c>
      <c r="J2281" s="35" t="str">
        <f>IF(H2281="","",INDEX(D.1[ĐVT],MATCH(H2281,D.1[Tên sản phẩm],0)))</f>
        <v/>
      </c>
      <c r="K2281" s="163" t="str">
        <f>IF(H2281="","",INDEX(D.1[Đơn giá bán
(Tham khảo)],MATCH(H2281,D.1[Tên sản phẩm],0)))</f>
        <v/>
      </c>
      <c r="L2281" s="162"/>
      <c r="M2281" s="159"/>
      <c r="N2281" s="159"/>
      <c r="O2281" s="159"/>
      <c r="P2281" s="163" t="str">
        <f t="shared" si="536"/>
        <v/>
      </c>
      <c r="Q2281" s="164"/>
      <c r="R2281" s="162"/>
      <c r="S2281" s="163" t="str">
        <f t="shared" si="537"/>
        <v/>
      </c>
      <c r="T2281" s="164" t="str">
        <f t="shared" ca="1" si="538"/>
        <v/>
      </c>
      <c r="U2281" s="163" t="str">
        <f t="shared" si="539"/>
        <v/>
      </c>
      <c r="V2281" s="163" t="str">
        <f ca="1">IF(AND(C2281&lt;&gt;"",C2281&lt;&gt;OFFSET(C2281,1,0)),SUMIFS(B.2[Giá có thuế],B.2[Số ĐK],C2281),"")</f>
        <v/>
      </c>
      <c r="W2281" s="159"/>
      <c r="X2281" s="161" t="str">
        <f>IF(W2281="","",'Thông Tin Chung'!$L$3)</f>
        <v/>
      </c>
      <c r="Y2281" s="163" t="str">
        <f t="shared" ca="1" si="540"/>
        <v/>
      </c>
      <c r="Z2281" s="165"/>
      <c r="AA2281" s="155" t="str">
        <f ca="1">IF(C2281="","",IF(OR(D2281&lt;NgayBatDau,D2281&gt;NgayKetThuc),"Ngày tháng phải nằm trong kỳ báo cáo",IF(AND(G2281&lt;&gt;"",COUNTIF(D.2[Tên khách hàng],G2281)=0),"Tên KH chưa khai báo trong DSKH",IF(AND(H2281&lt;&gt;"",COUNTIF(D.1[Tên sản phẩm],H2281)=0),"SP này chưa khai báo trong DSSP",""))))</f>
        <v/>
      </c>
      <c r="AB2281" s="23" t="str">
        <f t="shared" ca="1" si="526"/>
        <v/>
      </c>
      <c r="AC2281" s="23" t="str">
        <f t="shared" ca="1" si="527"/>
        <v/>
      </c>
      <c r="AD2281" s="23" t="str">
        <f t="shared" ca="1" si="528"/>
        <v/>
      </c>
      <c r="AE2281" s="68" t="str">
        <f t="shared" ca="1" si="529"/>
        <v/>
      </c>
      <c r="AF2281" s="69" t="str">
        <f>IF(OR(H2281="",S2281=""),"",S2281-(SUM(L2281,M2281)*INDEX(D.1[Đơn giá],MATCH(H2281,D.1[Tên sản phẩm],0))))</f>
        <v/>
      </c>
      <c r="AG2281" s="90" t="str">
        <f t="shared" ca="1" si="530"/>
        <v/>
      </c>
      <c r="AH2281" s="90"/>
    </row>
    <row r="2282" spans="2:34" ht="27.75" customHeight="1" x14ac:dyDescent="0.2">
      <c r="B2282" s="154">
        <f t="shared" si="531"/>
        <v>2279</v>
      </c>
      <c r="C2282" s="155" t="str">
        <f t="shared" ca="1" si="532"/>
        <v/>
      </c>
      <c r="D2282" s="156" t="str">
        <f t="shared" ca="1" si="533"/>
        <v/>
      </c>
      <c r="E2282" s="157" t="str">
        <f t="shared" ca="1" si="534"/>
        <v/>
      </c>
      <c r="F2282" s="157"/>
      <c r="G2282" s="158" t="str">
        <f t="shared" ca="1" si="535"/>
        <v/>
      </c>
      <c r="H2282" s="159"/>
      <c r="I2282" s="160" t="str">
        <f>IF(H2282="","",INDEX(D.1[Quy cách],MATCH(H2282,D.1[Tên sản phẩm],0)))</f>
        <v/>
      </c>
      <c r="J2282" s="35" t="str">
        <f>IF(H2282="","",INDEX(D.1[ĐVT],MATCH(H2282,D.1[Tên sản phẩm],0)))</f>
        <v/>
      </c>
      <c r="K2282" s="163" t="str">
        <f>IF(H2282="","",INDEX(D.1[Đơn giá bán
(Tham khảo)],MATCH(H2282,D.1[Tên sản phẩm],0)))</f>
        <v/>
      </c>
      <c r="L2282" s="162"/>
      <c r="M2282" s="159"/>
      <c r="N2282" s="159"/>
      <c r="O2282" s="159"/>
      <c r="P2282" s="163" t="str">
        <f t="shared" si="536"/>
        <v/>
      </c>
      <c r="Q2282" s="164"/>
      <c r="R2282" s="162"/>
      <c r="S2282" s="163" t="str">
        <f t="shared" si="537"/>
        <v/>
      </c>
      <c r="T2282" s="164" t="str">
        <f t="shared" ca="1" si="538"/>
        <v/>
      </c>
      <c r="U2282" s="163" t="str">
        <f t="shared" si="539"/>
        <v/>
      </c>
      <c r="V2282" s="163" t="str">
        <f ca="1">IF(AND(C2282&lt;&gt;"",C2282&lt;&gt;OFFSET(C2282,1,0)),SUMIFS(B.2[Giá có thuế],B.2[Số ĐK],C2282),"")</f>
        <v/>
      </c>
      <c r="W2282" s="159"/>
      <c r="X2282" s="161" t="str">
        <f>IF(W2282="","",'Thông Tin Chung'!$L$3)</f>
        <v/>
      </c>
      <c r="Y2282" s="163" t="str">
        <f t="shared" ca="1" si="540"/>
        <v/>
      </c>
      <c r="Z2282" s="165"/>
      <c r="AA2282" s="155" t="str">
        <f ca="1">IF(C2282="","",IF(OR(D2282&lt;NgayBatDau,D2282&gt;NgayKetThuc),"Ngày tháng phải nằm trong kỳ báo cáo",IF(AND(G2282&lt;&gt;"",COUNTIF(D.2[Tên khách hàng],G2282)=0),"Tên KH chưa khai báo trong DSKH",IF(AND(H2282&lt;&gt;"",COUNTIF(D.1[Tên sản phẩm],H2282)=0),"SP này chưa khai báo trong DSSP",""))))</f>
        <v/>
      </c>
      <c r="AB2282" s="23" t="str">
        <f t="shared" ca="1" si="526"/>
        <v/>
      </c>
      <c r="AC2282" s="23" t="str">
        <f t="shared" ca="1" si="527"/>
        <v/>
      </c>
      <c r="AD2282" s="23" t="str">
        <f t="shared" ca="1" si="528"/>
        <v/>
      </c>
      <c r="AE2282" s="68" t="str">
        <f t="shared" ca="1" si="529"/>
        <v/>
      </c>
      <c r="AF2282" s="69" t="str">
        <f>IF(OR(H2282="",S2282=""),"",S2282-(SUM(L2282,M2282)*INDEX(D.1[Đơn giá],MATCH(H2282,D.1[Tên sản phẩm],0))))</f>
        <v/>
      </c>
      <c r="AG2282" s="90" t="str">
        <f t="shared" ca="1" si="530"/>
        <v/>
      </c>
      <c r="AH2282" s="90"/>
    </row>
    <row r="2283" spans="2:34" ht="27.75" customHeight="1" x14ac:dyDescent="0.2">
      <c r="B2283" s="154">
        <f t="shared" si="531"/>
        <v>2280</v>
      </c>
      <c r="C2283" s="155" t="str">
        <f t="shared" ca="1" si="532"/>
        <v/>
      </c>
      <c r="D2283" s="156" t="str">
        <f t="shared" ca="1" si="533"/>
        <v/>
      </c>
      <c r="E2283" s="157" t="str">
        <f t="shared" ca="1" si="534"/>
        <v/>
      </c>
      <c r="F2283" s="157"/>
      <c r="G2283" s="158" t="str">
        <f t="shared" ca="1" si="535"/>
        <v/>
      </c>
      <c r="H2283" s="159"/>
      <c r="I2283" s="160" t="str">
        <f>IF(H2283="","",INDEX(D.1[Quy cách],MATCH(H2283,D.1[Tên sản phẩm],0)))</f>
        <v/>
      </c>
      <c r="J2283" s="35" t="str">
        <f>IF(H2283="","",INDEX(D.1[ĐVT],MATCH(H2283,D.1[Tên sản phẩm],0)))</f>
        <v/>
      </c>
      <c r="K2283" s="163" t="str">
        <f>IF(H2283="","",INDEX(D.1[Đơn giá bán
(Tham khảo)],MATCH(H2283,D.1[Tên sản phẩm],0)))</f>
        <v/>
      </c>
      <c r="L2283" s="162"/>
      <c r="M2283" s="159"/>
      <c r="N2283" s="159"/>
      <c r="O2283" s="159"/>
      <c r="P2283" s="163" t="str">
        <f t="shared" si="536"/>
        <v/>
      </c>
      <c r="Q2283" s="164"/>
      <c r="R2283" s="162"/>
      <c r="S2283" s="163" t="str">
        <f t="shared" si="537"/>
        <v/>
      </c>
      <c r="T2283" s="164" t="str">
        <f t="shared" ca="1" si="538"/>
        <v/>
      </c>
      <c r="U2283" s="163" t="str">
        <f t="shared" si="539"/>
        <v/>
      </c>
      <c r="V2283" s="163" t="str">
        <f ca="1">IF(AND(C2283&lt;&gt;"",C2283&lt;&gt;OFFSET(C2283,1,0)),SUMIFS(B.2[Giá có thuế],B.2[Số ĐK],C2283),"")</f>
        <v/>
      </c>
      <c r="W2283" s="159"/>
      <c r="X2283" s="161" t="str">
        <f>IF(W2283="","",'Thông Tin Chung'!$L$3)</f>
        <v/>
      </c>
      <c r="Y2283" s="163" t="str">
        <f t="shared" ca="1" si="540"/>
        <v/>
      </c>
      <c r="Z2283" s="165"/>
      <c r="AA2283" s="155" t="str">
        <f ca="1">IF(C2283="","",IF(OR(D2283&lt;NgayBatDau,D2283&gt;NgayKetThuc),"Ngày tháng phải nằm trong kỳ báo cáo",IF(AND(G2283&lt;&gt;"",COUNTIF(D.2[Tên khách hàng],G2283)=0),"Tên KH chưa khai báo trong DSKH",IF(AND(H2283&lt;&gt;"",COUNTIF(D.1[Tên sản phẩm],H2283)=0),"SP này chưa khai báo trong DSSP",""))))</f>
        <v/>
      </c>
      <c r="AB2283" s="23" t="str">
        <f t="shared" ca="1" si="526"/>
        <v/>
      </c>
      <c r="AC2283" s="23" t="str">
        <f t="shared" ca="1" si="527"/>
        <v/>
      </c>
      <c r="AD2283" s="23" t="str">
        <f t="shared" ca="1" si="528"/>
        <v/>
      </c>
      <c r="AE2283" s="68" t="str">
        <f t="shared" ca="1" si="529"/>
        <v/>
      </c>
      <c r="AF2283" s="69" t="str">
        <f>IF(OR(H2283="",S2283=""),"",S2283-(SUM(L2283,M2283)*INDEX(D.1[Đơn giá],MATCH(H2283,D.1[Tên sản phẩm],0))))</f>
        <v/>
      </c>
      <c r="AG2283" s="90" t="str">
        <f t="shared" ca="1" si="530"/>
        <v/>
      </c>
      <c r="AH2283" s="90"/>
    </row>
    <row r="2284" spans="2:34" ht="27.75" customHeight="1" x14ac:dyDescent="0.2">
      <c r="B2284" s="154">
        <f t="shared" si="531"/>
        <v>2281</v>
      </c>
      <c r="C2284" s="155" t="str">
        <f t="shared" ca="1" si="532"/>
        <v/>
      </c>
      <c r="D2284" s="156" t="str">
        <f t="shared" ca="1" si="533"/>
        <v/>
      </c>
      <c r="E2284" s="157" t="str">
        <f t="shared" ca="1" si="534"/>
        <v/>
      </c>
      <c r="F2284" s="157"/>
      <c r="G2284" s="158" t="str">
        <f t="shared" ca="1" si="535"/>
        <v/>
      </c>
      <c r="H2284" s="159"/>
      <c r="I2284" s="160" t="str">
        <f>IF(H2284="","",INDEX(D.1[Quy cách],MATCH(H2284,D.1[Tên sản phẩm],0)))</f>
        <v/>
      </c>
      <c r="J2284" s="35" t="str">
        <f>IF(H2284="","",INDEX(D.1[ĐVT],MATCH(H2284,D.1[Tên sản phẩm],0)))</f>
        <v/>
      </c>
      <c r="K2284" s="163" t="str">
        <f>IF(H2284="","",INDEX(D.1[Đơn giá bán
(Tham khảo)],MATCH(H2284,D.1[Tên sản phẩm],0)))</f>
        <v/>
      </c>
      <c r="L2284" s="162"/>
      <c r="M2284" s="159"/>
      <c r="N2284" s="159"/>
      <c r="O2284" s="159"/>
      <c r="P2284" s="163" t="str">
        <f t="shared" si="536"/>
        <v/>
      </c>
      <c r="Q2284" s="164"/>
      <c r="R2284" s="162"/>
      <c r="S2284" s="163" t="str">
        <f t="shared" si="537"/>
        <v/>
      </c>
      <c r="T2284" s="164" t="str">
        <f t="shared" ca="1" si="538"/>
        <v/>
      </c>
      <c r="U2284" s="163" t="str">
        <f t="shared" si="539"/>
        <v/>
      </c>
      <c r="V2284" s="163" t="str">
        <f ca="1">IF(AND(C2284&lt;&gt;"",C2284&lt;&gt;OFFSET(C2284,1,0)),SUMIFS(B.2[Giá có thuế],B.2[Số ĐK],C2284),"")</f>
        <v/>
      </c>
      <c r="W2284" s="159"/>
      <c r="X2284" s="161" t="str">
        <f>IF(W2284="","",'Thông Tin Chung'!$L$3)</f>
        <v/>
      </c>
      <c r="Y2284" s="163" t="str">
        <f t="shared" ca="1" si="540"/>
        <v/>
      </c>
      <c r="Z2284" s="165"/>
      <c r="AA2284" s="155" t="str">
        <f ca="1">IF(C2284="","",IF(OR(D2284&lt;NgayBatDau,D2284&gt;NgayKetThuc),"Ngày tháng phải nằm trong kỳ báo cáo",IF(AND(G2284&lt;&gt;"",COUNTIF(D.2[Tên khách hàng],G2284)=0),"Tên KH chưa khai báo trong DSKH",IF(AND(H2284&lt;&gt;"",COUNTIF(D.1[Tên sản phẩm],H2284)=0),"SP này chưa khai báo trong DSSP",""))))</f>
        <v/>
      </c>
      <c r="AB2284" s="23" t="str">
        <f t="shared" ca="1" si="526"/>
        <v/>
      </c>
      <c r="AC2284" s="23" t="str">
        <f t="shared" ca="1" si="527"/>
        <v/>
      </c>
      <c r="AD2284" s="23" t="str">
        <f t="shared" ca="1" si="528"/>
        <v/>
      </c>
      <c r="AE2284" s="68" t="str">
        <f t="shared" ca="1" si="529"/>
        <v/>
      </c>
      <c r="AF2284" s="69" t="str">
        <f>IF(OR(H2284="",S2284=""),"",S2284-(SUM(L2284,M2284)*INDEX(D.1[Đơn giá],MATCH(H2284,D.1[Tên sản phẩm],0))))</f>
        <v/>
      </c>
      <c r="AG2284" s="90" t="str">
        <f t="shared" ca="1" si="530"/>
        <v/>
      </c>
      <c r="AH2284" s="90"/>
    </row>
    <row r="2285" spans="2:34" ht="27.75" customHeight="1" x14ac:dyDescent="0.2">
      <c r="B2285" s="154">
        <f t="shared" si="531"/>
        <v>2282</v>
      </c>
      <c r="C2285" s="155" t="str">
        <f t="shared" ca="1" si="532"/>
        <v/>
      </c>
      <c r="D2285" s="156" t="str">
        <f t="shared" ca="1" si="533"/>
        <v/>
      </c>
      <c r="E2285" s="157" t="str">
        <f t="shared" ca="1" si="534"/>
        <v/>
      </c>
      <c r="F2285" s="157"/>
      <c r="G2285" s="158" t="str">
        <f t="shared" ca="1" si="535"/>
        <v/>
      </c>
      <c r="H2285" s="159"/>
      <c r="I2285" s="160" t="str">
        <f>IF(H2285="","",INDEX(D.1[Quy cách],MATCH(H2285,D.1[Tên sản phẩm],0)))</f>
        <v/>
      </c>
      <c r="J2285" s="35" t="str">
        <f>IF(H2285="","",INDEX(D.1[ĐVT],MATCH(H2285,D.1[Tên sản phẩm],0)))</f>
        <v/>
      </c>
      <c r="K2285" s="163" t="str">
        <f>IF(H2285="","",INDEX(D.1[Đơn giá bán
(Tham khảo)],MATCH(H2285,D.1[Tên sản phẩm],0)))</f>
        <v/>
      </c>
      <c r="L2285" s="162"/>
      <c r="M2285" s="159"/>
      <c r="N2285" s="159"/>
      <c r="O2285" s="159"/>
      <c r="P2285" s="163" t="str">
        <f t="shared" si="536"/>
        <v/>
      </c>
      <c r="Q2285" s="164"/>
      <c r="R2285" s="162"/>
      <c r="S2285" s="163" t="str">
        <f t="shared" si="537"/>
        <v/>
      </c>
      <c r="T2285" s="164" t="str">
        <f t="shared" ca="1" si="538"/>
        <v/>
      </c>
      <c r="U2285" s="163" t="str">
        <f t="shared" si="539"/>
        <v/>
      </c>
      <c r="V2285" s="163" t="str">
        <f ca="1">IF(AND(C2285&lt;&gt;"",C2285&lt;&gt;OFFSET(C2285,1,0)),SUMIFS(B.2[Giá có thuế],B.2[Số ĐK],C2285),"")</f>
        <v/>
      </c>
      <c r="W2285" s="159"/>
      <c r="X2285" s="161" t="str">
        <f>IF(W2285="","",'Thông Tin Chung'!$L$3)</f>
        <v/>
      </c>
      <c r="Y2285" s="163" t="str">
        <f t="shared" ca="1" si="540"/>
        <v/>
      </c>
      <c r="Z2285" s="165"/>
      <c r="AA2285" s="155" t="str">
        <f ca="1">IF(C2285="","",IF(OR(D2285&lt;NgayBatDau,D2285&gt;NgayKetThuc),"Ngày tháng phải nằm trong kỳ báo cáo",IF(AND(G2285&lt;&gt;"",COUNTIF(D.2[Tên khách hàng],G2285)=0),"Tên KH chưa khai báo trong DSKH",IF(AND(H2285&lt;&gt;"",COUNTIF(D.1[Tên sản phẩm],H2285)=0),"SP này chưa khai báo trong DSSP",""))))</f>
        <v/>
      </c>
      <c r="AB2285" s="23" t="str">
        <f t="shared" ca="1" si="526"/>
        <v/>
      </c>
      <c r="AC2285" s="23" t="str">
        <f t="shared" ca="1" si="527"/>
        <v/>
      </c>
      <c r="AD2285" s="23" t="str">
        <f t="shared" ca="1" si="528"/>
        <v/>
      </c>
      <c r="AE2285" s="68" t="str">
        <f t="shared" ca="1" si="529"/>
        <v/>
      </c>
      <c r="AF2285" s="69" t="str">
        <f>IF(OR(H2285="",S2285=""),"",S2285-(SUM(L2285,M2285)*INDEX(D.1[Đơn giá],MATCH(H2285,D.1[Tên sản phẩm],0))))</f>
        <v/>
      </c>
      <c r="AG2285" s="90" t="str">
        <f t="shared" ca="1" si="530"/>
        <v/>
      </c>
      <c r="AH2285" s="90"/>
    </row>
    <row r="2286" spans="2:34" ht="27.75" customHeight="1" x14ac:dyDescent="0.2">
      <c r="B2286" s="154">
        <f t="shared" si="531"/>
        <v>2283</v>
      </c>
      <c r="C2286" s="155" t="str">
        <f t="shared" ca="1" si="532"/>
        <v/>
      </c>
      <c r="D2286" s="156" t="str">
        <f t="shared" ca="1" si="533"/>
        <v/>
      </c>
      <c r="E2286" s="157" t="str">
        <f t="shared" ca="1" si="534"/>
        <v/>
      </c>
      <c r="F2286" s="157"/>
      <c r="G2286" s="158" t="str">
        <f t="shared" ca="1" si="535"/>
        <v/>
      </c>
      <c r="H2286" s="159"/>
      <c r="I2286" s="160" t="str">
        <f>IF(H2286="","",INDEX(D.1[Quy cách],MATCH(H2286,D.1[Tên sản phẩm],0)))</f>
        <v/>
      </c>
      <c r="J2286" s="35" t="str">
        <f>IF(H2286="","",INDEX(D.1[ĐVT],MATCH(H2286,D.1[Tên sản phẩm],0)))</f>
        <v/>
      </c>
      <c r="K2286" s="163" t="str">
        <f>IF(H2286="","",INDEX(D.1[Đơn giá bán
(Tham khảo)],MATCH(H2286,D.1[Tên sản phẩm],0)))</f>
        <v/>
      </c>
      <c r="L2286" s="162"/>
      <c r="M2286" s="159"/>
      <c r="N2286" s="159"/>
      <c r="O2286" s="159"/>
      <c r="P2286" s="163" t="str">
        <f t="shared" si="536"/>
        <v/>
      </c>
      <c r="Q2286" s="164"/>
      <c r="R2286" s="162"/>
      <c r="S2286" s="163" t="str">
        <f t="shared" si="537"/>
        <v/>
      </c>
      <c r="T2286" s="164" t="str">
        <f t="shared" ca="1" si="538"/>
        <v/>
      </c>
      <c r="U2286" s="163" t="str">
        <f t="shared" si="539"/>
        <v/>
      </c>
      <c r="V2286" s="163" t="str">
        <f ca="1">IF(AND(C2286&lt;&gt;"",C2286&lt;&gt;OFFSET(C2286,1,0)),SUMIFS(B.2[Giá có thuế],B.2[Số ĐK],C2286),"")</f>
        <v/>
      </c>
      <c r="W2286" s="159"/>
      <c r="X2286" s="161" t="str">
        <f>IF(W2286="","",'Thông Tin Chung'!$L$3)</f>
        <v/>
      </c>
      <c r="Y2286" s="163" t="str">
        <f t="shared" ca="1" si="540"/>
        <v/>
      </c>
      <c r="Z2286" s="165"/>
      <c r="AA2286" s="155" t="str">
        <f ca="1">IF(C2286="","",IF(OR(D2286&lt;NgayBatDau,D2286&gt;NgayKetThuc),"Ngày tháng phải nằm trong kỳ báo cáo",IF(AND(G2286&lt;&gt;"",COUNTIF(D.2[Tên khách hàng],G2286)=0),"Tên KH chưa khai báo trong DSKH",IF(AND(H2286&lt;&gt;"",COUNTIF(D.1[Tên sản phẩm],H2286)=0),"SP này chưa khai báo trong DSSP",""))))</f>
        <v/>
      </c>
      <c r="AB2286" s="23" t="str">
        <f t="shared" ca="1" si="526"/>
        <v/>
      </c>
      <c r="AC2286" s="23" t="str">
        <f t="shared" ca="1" si="527"/>
        <v/>
      </c>
      <c r="AD2286" s="23" t="str">
        <f t="shared" ca="1" si="528"/>
        <v/>
      </c>
      <c r="AE2286" s="68" t="str">
        <f t="shared" ca="1" si="529"/>
        <v/>
      </c>
      <c r="AF2286" s="69" t="str">
        <f>IF(OR(H2286="",S2286=""),"",S2286-(SUM(L2286,M2286)*INDEX(D.1[Đơn giá],MATCH(H2286,D.1[Tên sản phẩm],0))))</f>
        <v/>
      </c>
      <c r="AG2286" s="90" t="str">
        <f t="shared" ca="1" si="530"/>
        <v/>
      </c>
      <c r="AH2286" s="90"/>
    </row>
    <row r="2287" spans="2:34" ht="27.75" customHeight="1" x14ac:dyDescent="0.2">
      <c r="B2287" s="154">
        <f t="shared" si="531"/>
        <v>2284</v>
      </c>
      <c r="C2287" s="155" t="str">
        <f t="shared" ca="1" si="532"/>
        <v/>
      </c>
      <c r="D2287" s="156" t="str">
        <f t="shared" ca="1" si="533"/>
        <v/>
      </c>
      <c r="E2287" s="157" t="str">
        <f t="shared" ca="1" si="534"/>
        <v/>
      </c>
      <c r="F2287" s="157"/>
      <c r="G2287" s="158" t="str">
        <f t="shared" ca="1" si="535"/>
        <v/>
      </c>
      <c r="H2287" s="159"/>
      <c r="I2287" s="160" t="str">
        <f>IF(H2287="","",INDEX(D.1[Quy cách],MATCH(H2287,D.1[Tên sản phẩm],0)))</f>
        <v/>
      </c>
      <c r="J2287" s="35" t="str">
        <f>IF(H2287="","",INDEX(D.1[ĐVT],MATCH(H2287,D.1[Tên sản phẩm],0)))</f>
        <v/>
      </c>
      <c r="K2287" s="163" t="str">
        <f>IF(H2287="","",INDEX(D.1[Đơn giá bán
(Tham khảo)],MATCH(H2287,D.1[Tên sản phẩm],0)))</f>
        <v/>
      </c>
      <c r="L2287" s="162"/>
      <c r="M2287" s="159"/>
      <c r="N2287" s="159"/>
      <c r="O2287" s="159"/>
      <c r="P2287" s="163" t="str">
        <f t="shared" si="536"/>
        <v/>
      </c>
      <c r="Q2287" s="164"/>
      <c r="R2287" s="162"/>
      <c r="S2287" s="163" t="str">
        <f t="shared" si="537"/>
        <v/>
      </c>
      <c r="T2287" s="164" t="str">
        <f t="shared" ca="1" si="538"/>
        <v/>
      </c>
      <c r="U2287" s="163" t="str">
        <f t="shared" si="539"/>
        <v/>
      </c>
      <c r="V2287" s="163" t="str">
        <f ca="1">IF(AND(C2287&lt;&gt;"",C2287&lt;&gt;OFFSET(C2287,1,0)),SUMIFS(B.2[Giá có thuế],B.2[Số ĐK],C2287),"")</f>
        <v/>
      </c>
      <c r="W2287" s="159"/>
      <c r="X2287" s="161" t="str">
        <f>IF(W2287="","",'Thông Tin Chung'!$L$3)</f>
        <v/>
      </c>
      <c r="Y2287" s="163" t="str">
        <f t="shared" ca="1" si="540"/>
        <v/>
      </c>
      <c r="Z2287" s="165"/>
      <c r="AA2287" s="155" t="str">
        <f ca="1">IF(C2287="","",IF(OR(D2287&lt;NgayBatDau,D2287&gt;NgayKetThuc),"Ngày tháng phải nằm trong kỳ báo cáo",IF(AND(G2287&lt;&gt;"",COUNTIF(D.2[Tên khách hàng],G2287)=0),"Tên KH chưa khai báo trong DSKH",IF(AND(H2287&lt;&gt;"",COUNTIF(D.1[Tên sản phẩm],H2287)=0),"SP này chưa khai báo trong DSSP",""))))</f>
        <v/>
      </c>
      <c r="AB2287" s="23" t="str">
        <f t="shared" ca="1" si="526"/>
        <v/>
      </c>
      <c r="AC2287" s="23" t="str">
        <f t="shared" ca="1" si="527"/>
        <v/>
      </c>
      <c r="AD2287" s="23" t="str">
        <f t="shared" ca="1" si="528"/>
        <v/>
      </c>
      <c r="AE2287" s="68" t="str">
        <f t="shared" ca="1" si="529"/>
        <v/>
      </c>
      <c r="AF2287" s="69" t="str">
        <f>IF(OR(H2287="",S2287=""),"",S2287-(SUM(L2287,M2287)*INDEX(D.1[Đơn giá],MATCH(H2287,D.1[Tên sản phẩm],0))))</f>
        <v/>
      </c>
      <c r="AG2287" s="90" t="str">
        <f t="shared" ca="1" si="530"/>
        <v/>
      </c>
      <c r="AH2287" s="90"/>
    </row>
    <row r="2288" spans="2:34" ht="27.75" customHeight="1" x14ac:dyDescent="0.2">
      <c r="B2288" s="154">
        <f t="shared" si="531"/>
        <v>2285</v>
      </c>
      <c r="C2288" s="155" t="str">
        <f t="shared" ca="1" si="532"/>
        <v/>
      </c>
      <c r="D2288" s="156" t="str">
        <f t="shared" ca="1" si="533"/>
        <v/>
      </c>
      <c r="E2288" s="157" t="str">
        <f t="shared" ca="1" si="534"/>
        <v/>
      </c>
      <c r="F2288" s="157"/>
      <c r="G2288" s="158" t="str">
        <f t="shared" ca="1" si="535"/>
        <v/>
      </c>
      <c r="H2288" s="159"/>
      <c r="I2288" s="160" t="str">
        <f>IF(H2288="","",INDEX(D.1[Quy cách],MATCH(H2288,D.1[Tên sản phẩm],0)))</f>
        <v/>
      </c>
      <c r="J2288" s="35" t="str">
        <f>IF(H2288="","",INDEX(D.1[ĐVT],MATCH(H2288,D.1[Tên sản phẩm],0)))</f>
        <v/>
      </c>
      <c r="K2288" s="163" t="str">
        <f>IF(H2288="","",INDEX(D.1[Đơn giá bán
(Tham khảo)],MATCH(H2288,D.1[Tên sản phẩm],0)))</f>
        <v/>
      </c>
      <c r="L2288" s="162"/>
      <c r="M2288" s="159"/>
      <c r="N2288" s="159"/>
      <c r="O2288" s="159"/>
      <c r="P2288" s="163" t="str">
        <f t="shared" si="536"/>
        <v/>
      </c>
      <c r="Q2288" s="164"/>
      <c r="R2288" s="162"/>
      <c r="S2288" s="163" t="str">
        <f t="shared" si="537"/>
        <v/>
      </c>
      <c r="T2288" s="164" t="str">
        <f t="shared" ca="1" si="538"/>
        <v/>
      </c>
      <c r="U2288" s="163" t="str">
        <f t="shared" si="539"/>
        <v/>
      </c>
      <c r="V2288" s="163" t="str">
        <f ca="1">IF(AND(C2288&lt;&gt;"",C2288&lt;&gt;OFFSET(C2288,1,0)),SUMIFS(B.2[Giá có thuế],B.2[Số ĐK],C2288),"")</f>
        <v/>
      </c>
      <c r="W2288" s="159"/>
      <c r="X2288" s="161" t="str">
        <f>IF(W2288="","",'Thông Tin Chung'!$L$3)</f>
        <v/>
      </c>
      <c r="Y2288" s="163" t="str">
        <f t="shared" ca="1" si="540"/>
        <v/>
      </c>
      <c r="Z2288" s="165"/>
      <c r="AA2288" s="155" t="str">
        <f ca="1">IF(C2288="","",IF(OR(D2288&lt;NgayBatDau,D2288&gt;NgayKetThuc),"Ngày tháng phải nằm trong kỳ báo cáo",IF(AND(G2288&lt;&gt;"",COUNTIF(D.2[Tên khách hàng],G2288)=0),"Tên KH chưa khai báo trong DSKH",IF(AND(H2288&lt;&gt;"",COUNTIF(D.1[Tên sản phẩm],H2288)=0),"SP này chưa khai báo trong DSSP",""))))</f>
        <v/>
      </c>
      <c r="AB2288" s="23" t="str">
        <f t="shared" ca="1" si="526"/>
        <v/>
      </c>
      <c r="AC2288" s="23" t="str">
        <f t="shared" ca="1" si="527"/>
        <v/>
      </c>
      <c r="AD2288" s="23" t="str">
        <f t="shared" ca="1" si="528"/>
        <v/>
      </c>
      <c r="AE2288" s="68" t="str">
        <f t="shared" ca="1" si="529"/>
        <v/>
      </c>
      <c r="AF2288" s="69" t="str">
        <f>IF(OR(H2288="",S2288=""),"",S2288-(SUM(L2288,M2288)*INDEX(D.1[Đơn giá],MATCH(H2288,D.1[Tên sản phẩm],0))))</f>
        <v/>
      </c>
      <c r="AG2288" s="90" t="str">
        <f t="shared" ca="1" si="530"/>
        <v/>
      </c>
      <c r="AH2288" s="90"/>
    </row>
    <row r="2289" spans="2:34" ht="27.75" customHeight="1" x14ac:dyDescent="0.2">
      <c r="B2289" s="154">
        <f t="shared" si="531"/>
        <v>2286</v>
      </c>
      <c r="C2289" s="155" t="str">
        <f t="shared" ca="1" si="532"/>
        <v/>
      </c>
      <c r="D2289" s="156" t="str">
        <f t="shared" ca="1" si="533"/>
        <v/>
      </c>
      <c r="E2289" s="157" t="str">
        <f t="shared" ca="1" si="534"/>
        <v/>
      </c>
      <c r="F2289" s="157"/>
      <c r="G2289" s="158" t="str">
        <f t="shared" ca="1" si="535"/>
        <v/>
      </c>
      <c r="H2289" s="159"/>
      <c r="I2289" s="160" t="str">
        <f>IF(H2289="","",INDEX(D.1[Quy cách],MATCH(H2289,D.1[Tên sản phẩm],0)))</f>
        <v/>
      </c>
      <c r="J2289" s="35" t="str">
        <f>IF(H2289="","",INDEX(D.1[ĐVT],MATCH(H2289,D.1[Tên sản phẩm],0)))</f>
        <v/>
      </c>
      <c r="K2289" s="163" t="str">
        <f>IF(H2289="","",INDEX(D.1[Đơn giá bán
(Tham khảo)],MATCH(H2289,D.1[Tên sản phẩm],0)))</f>
        <v/>
      </c>
      <c r="L2289" s="162"/>
      <c r="M2289" s="159"/>
      <c r="N2289" s="159"/>
      <c r="O2289" s="159"/>
      <c r="P2289" s="163" t="str">
        <f t="shared" si="536"/>
        <v/>
      </c>
      <c r="Q2289" s="164"/>
      <c r="R2289" s="162"/>
      <c r="S2289" s="163" t="str">
        <f t="shared" si="537"/>
        <v/>
      </c>
      <c r="T2289" s="164" t="str">
        <f t="shared" ca="1" si="538"/>
        <v/>
      </c>
      <c r="U2289" s="163" t="str">
        <f t="shared" si="539"/>
        <v/>
      </c>
      <c r="V2289" s="163" t="str">
        <f ca="1">IF(AND(C2289&lt;&gt;"",C2289&lt;&gt;OFFSET(C2289,1,0)),SUMIFS(B.2[Giá có thuế],B.2[Số ĐK],C2289),"")</f>
        <v/>
      </c>
      <c r="W2289" s="159"/>
      <c r="X2289" s="161" t="str">
        <f>IF(W2289="","",'Thông Tin Chung'!$L$3)</f>
        <v/>
      </c>
      <c r="Y2289" s="163" t="str">
        <f t="shared" ca="1" si="540"/>
        <v/>
      </c>
      <c r="Z2289" s="165"/>
      <c r="AA2289" s="155" t="str">
        <f ca="1">IF(C2289="","",IF(OR(D2289&lt;NgayBatDau,D2289&gt;NgayKetThuc),"Ngày tháng phải nằm trong kỳ báo cáo",IF(AND(G2289&lt;&gt;"",COUNTIF(D.2[Tên khách hàng],G2289)=0),"Tên KH chưa khai báo trong DSKH",IF(AND(H2289&lt;&gt;"",COUNTIF(D.1[Tên sản phẩm],H2289)=0),"SP này chưa khai báo trong DSSP",""))))</f>
        <v/>
      </c>
      <c r="AB2289" s="23" t="str">
        <f t="shared" ca="1" si="526"/>
        <v/>
      </c>
      <c r="AC2289" s="23" t="str">
        <f t="shared" ca="1" si="527"/>
        <v/>
      </c>
      <c r="AD2289" s="23" t="str">
        <f t="shared" ca="1" si="528"/>
        <v/>
      </c>
      <c r="AE2289" s="68" t="str">
        <f t="shared" ca="1" si="529"/>
        <v/>
      </c>
      <c r="AF2289" s="69" t="str">
        <f>IF(OR(H2289="",S2289=""),"",S2289-(SUM(L2289,M2289)*INDEX(D.1[Đơn giá],MATCH(H2289,D.1[Tên sản phẩm],0))))</f>
        <v/>
      </c>
      <c r="AG2289" s="90" t="str">
        <f t="shared" ca="1" si="530"/>
        <v/>
      </c>
      <c r="AH2289" s="90"/>
    </row>
    <row r="2290" spans="2:34" ht="27.75" customHeight="1" x14ac:dyDescent="0.2">
      <c r="B2290" s="154">
        <f t="shared" si="531"/>
        <v>2287</v>
      </c>
      <c r="C2290" s="155" t="str">
        <f t="shared" ca="1" si="532"/>
        <v/>
      </c>
      <c r="D2290" s="156" t="str">
        <f t="shared" ca="1" si="533"/>
        <v/>
      </c>
      <c r="E2290" s="157" t="str">
        <f t="shared" ca="1" si="534"/>
        <v/>
      </c>
      <c r="F2290" s="157"/>
      <c r="G2290" s="158" t="str">
        <f t="shared" ca="1" si="535"/>
        <v/>
      </c>
      <c r="H2290" s="159"/>
      <c r="I2290" s="160" t="str">
        <f>IF(H2290="","",INDEX(D.1[Quy cách],MATCH(H2290,D.1[Tên sản phẩm],0)))</f>
        <v/>
      </c>
      <c r="J2290" s="35" t="str">
        <f>IF(H2290="","",INDEX(D.1[ĐVT],MATCH(H2290,D.1[Tên sản phẩm],0)))</f>
        <v/>
      </c>
      <c r="K2290" s="163" t="str">
        <f>IF(H2290="","",INDEX(D.1[Đơn giá bán
(Tham khảo)],MATCH(H2290,D.1[Tên sản phẩm],0)))</f>
        <v/>
      </c>
      <c r="L2290" s="162"/>
      <c r="M2290" s="159"/>
      <c r="N2290" s="159"/>
      <c r="O2290" s="159"/>
      <c r="P2290" s="163" t="str">
        <f t="shared" si="536"/>
        <v/>
      </c>
      <c r="Q2290" s="164"/>
      <c r="R2290" s="162"/>
      <c r="S2290" s="163" t="str">
        <f t="shared" si="537"/>
        <v/>
      </c>
      <c r="T2290" s="164" t="str">
        <f t="shared" ca="1" si="538"/>
        <v/>
      </c>
      <c r="U2290" s="163" t="str">
        <f t="shared" si="539"/>
        <v/>
      </c>
      <c r="V2290" s="163" t="str">
        <f ca="1">IF(AND(C2290&lt;&gt;"",C2290&lt;&gt;OFFSET(C2290,1,0)),SUMIFS(B.2[Giá có thuế],B.2[Số ĐK],C2290),"")</f>
        <v/>
      </c>
      <c r="W2290" s="159"/>
      <c r="X2290" s="161" t="str">
        <f>IF(W2290="","",'Thông Tin Chung'!$L$3)</f>
        <v/>
      </c>
      <c r="Y2290" s="163" t="str">
        <f t="shared" ca="1" si="540"/>
        <v/>
      </c>
      <c r="Z2290" s="165"/>
      <c r="AA2290" s="155" t="str">
        <f ca="1">IF(C2290="","",IF(OR(D2290&lt;NgayBatDau,D2290&gt;NgayKetThuc),"Ngày tháng phải nằm trong kỳ báo cáo",IF(AND(G2290&lt;&gt;"",COUNTIF(D.2[Tên khách hàng],G2290)=0),"Tên KH chưa khai báo trong DSKH",IF(AND(H2290&lt;&gt;"",COUNTIF(D.1[Tên sản phẩm],H2290)=0),"SP này chưa khai báo trong DSSP",""))))</f>
        <v/>
      </c>
      <c r="AB2290" s="23" t="str">
        <f t="shared" ca="1" si="526"/>
        <v/>
      </c>
      <c r="AC2290" s="23" t="str">
        <f t="shared" ca="1" si="527"/>
        <v/>
      </c>
      <c r="AD2290" s="23" t="str">
        <f t="shared" ca="1" si="528"/>
        <v/>
      </c>
      <c r="AE2290" s="68" t="str">
        <f t="shared" ca="1" si="529"/>
        <v/>
      </c>
      <c r="AF2290" s="69" t="str">
        <f>IF(OR(H2290="",S2290=""),"",S2290-(SUM(L2290,M2290)*INDEX(D.1[Đơn giá],MATCH(H2290,D.1[Tên sản phẩm],0))))</f>
        <v/>
      </c>
      <c r="AG2290" s="90" t="str">
        <f t="shared" ca="1" si="530"/>
        <v/>
      </c>
      <c r="AH2290" s="90"/>
    </row>
    <row r="2291" spans="2:34" ht="27.75" customHeight="1" x14ac:dyDescent="0.2">
      <c r="B2291" s="154">
        <f t="shared" si="531"/>
        <v>2288</v>
      </c>
      <c r="C2291" s="155" t="str">
        <f t="shared" ca="1" si="532"/>
        <v/>
      </c>
      <c r="D2291" s="156" t="str">
        <f t="shared" ca="1" si="533"/>
        <v/>
      </c>
      <c r="E2291" s="157" t="str">
        <f t="shared" ca="1" si="534"/>
        <v/>
      </c>
      <c r="F2291" s="157"/>
      <c r="G2291" s="158" t="str">
        <f t="shared" ca="1" si="535"/>
        <v/>
      </c>
      <c r="H2291" s="159"/>
      <c r="I2291" s="160" t="str">
        <f>IF(H2291="","",INDEX(D.1[Quy cách],MATCH(H2291,D.1[Tên sản phẩm],0)))</f>
        <v/>
      </c>
      <c r="J2291" s="35" t="str">
        <f>IF(H2291="","",INDEX(D.1[ĐVT],MATCH(H2291,D.1[Tên sản phẩm],0)))</f>
        <v/>
      </c>
      <c r="K2291" s="163" t="str">
        <f>IF(H2291="","",INDEX(D.1[Đơn giá bán
(Tham khảo)],MATCH(H2291,D.1[Tên sản phẩm],0)))</f>
        <v/>
      </c>
      <c r="L2291" s="162"/>
      <c r="M2291" s="159"/>
      <c r="N2291" s="159"/>
      <c r="O2291" s="159"/>
      <c r="P2291" s="163" t="str">
        <f t="shared" si="536"/>
        <v/>
      </c>
      <c r="Q2291" s="164"/>
      <c r="R2291" s="162"/>
      <c r="S2291" s="163" t="str">
        <f t="shared" si="537"/>
        <v/>
      </c>
      <c r="T2291" s="164" t="str">
        <f t="shared" ca="1" si="538"/>
        <v/>
      </c>
      <c r="U2291" s="163" t="str">
        <f t="shared" si="539"/>
        <v/>
      </c>
      <c r="V2291" s="163" t="str">
        <f ca="1">IF(AND(C2291&lt;&gt;"",C2291&lt;&gt;OFFSET(C2291,1,0)),SUMIFS(B.2[Giá có thuế],B.2[Số ĐK],C2291),"")</f>
        <v/>
      </c>
      <c r="W2291" s="159"/>
      <c r="X2291" s="161" t="str">
        <f>IF(W2291="","",'Thông Tin Chung'!$L$3)</f>
        <v/>
      </c>
      <c r="Y2291" s="163" t="str">
        <f t="shared" ca="1" si="540"/>
        <v/>
      </c>
      <c r="Z2291" s="165"/>
      <c r="AA2291" s="155" t="str">
        <f ca="1">IF(C2291="","",IF(OR(D2291&lt;NgayBatDau,D2291&gt;NgayKetThuc),"Ngày tháng phải nằm trong kỳ báo cáo",IF(AND(G2291&lt;&gt;"",COUNTIF(D.2[Tên khách hàng],G2291)=0),"Tên KH chưa khai báo trong DSKH",IF(AND(H2291&lt;&gt;"",COUNTIF(D.1[Tên sản phẩm],H2291)=0),"SP này chưa khai báo trong DSSP",""))))</f>
        <v/>
      </c>
      <c r="AB2291" s="23" t="str">
        <f t="shared" ca="1" si="526"/>
        <v/>
      </c>
      <c r="AC2291" s="23" t="str">
        <f t="shared" ca="1" si="527"/>
        <v/>
      </c>
      <c r="AD2291" s="23" t="str">
        <f t="shared" ca="1" si="528"/>
        <v/>
      </c>
      <c r="AE2291" s="68" t="str">
        <f t="shared" ca="1" si="529"/>
        <v/>
      </c>
      <c r="AF2291" s="69" t="str">
        <f>IF(OR(H2291="",S2291=""),"",S2291-(SUM(L2291,M2291)*INDEX(D.1[Đơn giá],MATCH(H2291,D.1[Tên sản phẩm],0))))</f>
        <v/>
      </c>
      <c r="AG2291" s="90" t="str">
        <f t="shared" ca="1" si="530"/>
        <v/>
      </c>
      <c r="AH2291" s="90"/>
    </row>
    <row r="2292" spans="2:34" ht="27.75" customHeight="1" x14ac:dyDescent="0.2">
      <c r="B2292" s="154">
        <f t="shared" si="531"/>
        <v>2289</v>
      </c>
      <c r="C2292" s="155" t="str">
        <f t="shared" ca="1" si="532"/>
        <v/>
      </c>
      <c r="D2292" s="156" t="str">
        <f t="shared" ca="1" si="533"/>
        <v/>
      </c>
      <c r="E2292" s="157" t="str">
        <f t="shared" ca="1" si="534"/>
        <v/>
      </c>
      <c r="F2292" s="157"/>
      <c r="G2292" s="158" t="str">
        <f t="shared" ca="1" si="535"/>
        <v/>
      </c>
      <c r="H2292" s="159"/>
      <c r="I2292" s="160" t="str">
        <f>IF(H2292="","",INDEX(D.1[Quy cách],MATCH(H2292,D.1[Tên sản phẩm],0)))</f>
        <v/>
      </c>
      <c r="J2292" s="35" t="str">
        <f>IF(H2292="","",INDEX(D.1[ĐVT],MATCH(H2292,D.1[Tên sản phẩm],0)))</f>
        <v/>
      </c>
      <c r="K2292" s="163" t="str">
        <f>IF(H2292="","",INDEX(D.1[Đơn giá bán
(Tham khảo)],MATCH(H2292,D.1[Tên sản phẩm],0)))</f>
        <v/>
      </c>
      <c r="L2292" s="162"/>
      <c r="M2292" s="159"/>
      <c r="N2292" s="159"/>
      <c r="O2292" s="159"/>
      <c r="P2292" s="163" t="str">
        <f t="shared" si="536"/>
        <v/>
      </c>
      <c r="Q2292" s="164"/>
      <c r="R2292" s="162"/>
      <c r="S2292" s="163" t="str">
        <f t="shared" si="537"/>
        <v/>
      </c>
      <c r="T2292" s="164" t="str">
        <f t="shared" ca="1" si="538"/>
        <v/>
      </c>
      <c r="U2292" s="163" t="str">
        <f t="shared" si="539"/>
        <v/>
      </c>
      <c r="V2292" s="163" t="str">
        <f ca="1">IF(AND(C2292&lt;&gt;"",C2292&lt;&gt;OFFSET(C2292,1,0)),SUMIFS(B.2[Giá có thuế],B.2[Số ĐK],C2292),"")</f>
        <v/>
      </c>
      <c r="W2292" s="159"/>
      <c r="X2292" s="161" t="str">
        <f>IF(W2292="","",'Thông Tin Chung'!$L$3)</f>
        <v/>
      </c>
      <c r="Y2292" s="163" t="str">
        <f t="shared" ca="1" si="540"/>
        <v/>
      </c>
      <c r="Z2292" s="165"/>
      <c r="AA2292" s="155" t="str">
        <f ca="1">IF(C2292="","",IF(OR(D2292&lt;NgayBatDau,D2292&gt;NgayKetThuc),"Ngày tháng phải nằm trong kỳ báo cáo",IF(AND(G2292&lt;&gt;"",COUNTIF(D.2[Tên khách hàng],G2292)=0),"Tên KH chưa khai báo trong DSKH",IF(AND(H2292&lt;&gt;"",COUNTIF(D.1[Tên sản phẩm],H2292)=0),"SP này chưa khai báo trong DSSP",""))))</f>
        <v/>
      </c>
      <c r="AB2292" s="23" t="str">
        <f t="shared" ca="1" si="526"/>
        <v/>
      </c>
      <c r="AC2292" s="23" t="str">
        <f t="shared" ca="1" si="527"/>
        <v/>
      </c>
      <c r="AD2292" s="23" t="str">
        <f t="shared" ca="1" si="528"/>
        <v/>
      </c>
      <c r="AE2292" s="68" t="str">
        <f t="shared" ca="1" si="529"/>
        <v/>
      </c>
      <c r="AF2292" s="69" t="str">
        <f>IF(OR(H2292="",S2292=""),"",S2292-(SUM(L2292,M2292)*INDEX(D.1[Đơn giá],MATCH(H2292,D.1[Tên sản phẩm],0))))</f>
        <v/>
      </c>
      <c r="AG2292" s="90" t="str">
        <f t="shared" ca="1" si="530"/>
        <v/>
      </c>
      <c r="AH2292" s="90"/>
    </row>
    <row r="2293" spans="2:34" ht="27.75" customHeight="1" x14ac:dyDescent="0.2">
      <c r="B2293" s="154">
        <f t="shared" si="531"/>
        <v>2290</v>
      </c>
      <c r="C2293" s="155" t="str">
        <f t="shared" ca="1" si="532"/>
        <v/>
      </c>
      <c r="D2293" s="156" t="str">
        <f t="shared" ca="1" si="533"/>
        <v/>
      </c>
      <c r="E2293" s="157" t="str">
        <f t="shared" ca="1" si="534"/>
        <v/>
      </c>
      <c r="F2293" s="157"/>
      <c r="G2293" s="158" t="str">
        <f t="shared" ca="1" si="535"/>
        <v/>
      </c>
      <c r="H2293" s="159"/>
      <c r="I2293" s="160" t="str">
        <f>IF(H2293="","",INDEX(D.1[Quy cách],MATCH(H2293,D.1[Tên sản phẩm],0)))</f>
        <v/>
      </c>
      <c r="J2293" s="35" t="str">
        <f>IF(H2293="","",INDEX(D.1[ĐVT],MATCH(H2293,D.1[Tên sản phẩm],0)))</f>
        <v/>
      </c>
      <c r="K2293" s="163" t="str">
        <f>IF(H2293="","",INDEX(D.1[Đơn giá bán
(Tham khảo)],MATCH(H2293,D.1[Tên sản phẩm],0)))</f>
        <v/>
      </c>
      <c r="L2293" s="162"/>
      <c r="M2293" s="159"/>
      <c r="N2293" s="159"/>
      <c r="O2293" s="159"/>
      <c r="P2293" s="163" t="str">
        <f t="shared" si="536"/>
        <v/>
      </c>
      <c r="Q2293" s="164"/>
      <c r="R2293" s="162"/>
      <c r="S2293" s="163" t="str">
        <f t="shared" si="537"/>
        <v/>
      </c>
      <c r="T2293" s="164" t="str">
        <f t="shared" ca="1" si="538"/>
        <v/>
      </c>
      <c r="U2293" s="163" t="str">
        <f t="shared" si="539"/>
        <v/>
      </c>
      <c r="V2293" s="163" t="str">
        <f ca="1">IF(AND(C2293&lt;&gt;"",C2293&lt;&gt;OFFSET(C2293,1,0)),SUMIFS(B.2[Giá có thuế],B.2[Số ĐK],C2293),"")</f>
        <v/>
      </c>
      <c r="W2293" s="159"/>
      <c r="X2293" s="161" t="str">
        <f>IF(W2293="","",'Thông Tin Chung'!$L$3)</f>
        <v/>
      </c>
      <c r="Y2293" s="163" t="str">
        <f t="shared" ca="1" si="540"/>
        <v/>
      </c>
      <c r="Z2293" s="165"/>
      <c r="AA2293" s="155" t="str">
        <f ca="1">IF(C2293="","",IF(OR(D2293&lt;NgayBatDau,D2293&gt;NgayKetThuc),"Ngày tháng phải nằm trong kỳ báo cáo",IF(AND(G2293&lt;&gt;"",COUNTIF(D.2[Tên khách hàng],G2293)=0),"Tên KH chưa khai báo trong DSKH",IF(AND(H2293&lt;&gt;"",COUNTIF(D.1[Tên sản phẩm],H2293)=0),"SP này chưa khai báo trong DSSP",""))))</f>
        <v/>
      </c>
      <c r="AB2293" s="23" t="str">
        <f t="shared" ca="1" si="526"/>
        <v/>
      </c>
      <c r="AC2293" s="23" t="str">
        <f t="shared" ca="1" si="527"/>
        <v/>
      </c>
      <c r="AD2293" s="23" t="str">
        <f t="shared" ca="1" si="528"/>
        <v/>
      </c>
      <c r="AE2293" s="68" t="str">
        <f t="shared" ca="1" si="529"/>
        <v/>
      </c>
      <c r="AF2293" s="69" t="str">
        <f>IF(OR(H2293="",S2293=""),"",S2293-(SUM(L2293,M2293)*INDEX(D.1[Đơn giá],MATCH(H2293,D.1[Tên sản phẩm],0))))</f>
        <v/>
      </c>
      <c r="AG2293" s="90" t="str">
        <f t="shared" ca="1" si="530"/>
        <v/>
      </c>
      <c r="AH2293" s="90"/>
    </row>
    <row r="2294" spans="2:34" ht="27.75" customHeight="1" x14ac:dyDescent="0.2">
      <c r="B2294" s="154">
        <f t="shared" si="531"/>
        <v>2291</v>
      </c>
      <c r="C2294" s="155" t="str">
        <f t="shared" ca="1" si="532"/>
        <v/>
      </c>
      <c r="D2294" s="156" t="str">
        <f t="shared" ca="1" si="533"/>
        <v/>
      </c>
      <c r="E2294" s="157" t="str">
        <f t="shared" ca="1" si="534"/>
        <v/>
      </c>
      <c r="F2294" s="157"/>
      <c r="G2294" s="158" t="str">
        <f t="shared" ca="1" si="535"/>
        <v/>
      </c>
      <c r="H2294" s="159"/>
      <c r="I2294" s="160" t="str">
        <f>IF(H2294="","",INDEX(D.1[Quy cách],MATCH(H2294,D.1[Tên sản phẩm],0)))</f>
        <v/>
      </c>
      <c r="J2294" s="35" t="str">
        <f>IF(H2294="","",INDEX(D.1[ĐVT],MATCH(H2294,D.1[Tên sản phẩm],0)))</f>
        <v/>
      </c>
      <c r="K2294" s="163" t="str">
        <f>IF(H2294="","",INDEX(D.1[Đơn giá bán
(Tham khảo)],MATCH(H2294,D.1[Tên sản phẩm],0)))</f>
        <v/>
      </c>
      <c r="L2294" s="162"/>
      <c r="M2294" s="159"/>
      <c r="N2294" s="159"/>
      <c r="O2294" s="159"/>
      <c r="P2294" s="163" t="str">
        <f t="shared" si="536"/>
        <v/>
      </c>
      <c r="Q2294" s="164"/>
      <c r="R2294" s="162"/>
      <c r="S2294" s="163" t="str">
        <f t="shared" si="537"/>
        <v/>
      </c>
      <c r="T2294" s="164" t="str">
        <f t="shared" ca="1" si="538"/>
        <v/>
      </c>
      <c r="U2294" s="163" t="str">
        <f t="shared" si="539"/>
        <v/>
      </c>
      <c r="V2294" s="163" t="str">
        <f ca="1">IF(AND(C2294&lt;&gt;"",C2294&lt;&gt;OFFSET(C2294,1,0)),SUMIFS(B.2[Giá có thuế],B.2[Số ĐK],C2294),"")</f>
        <v/>
      </c>
      <c r="W2294" s="159"/>
      <c r="X2294" s="161" t="str">
        <f>IF(W2294="","",'Thông Tin Chung'!$L$3)</f>
        <v/>
      </c>
      <c r="Y2294" s="163" t="str">
        <f t="shared" ca="1" si="540"/>
        <v/>
      </c>
      <c r="Z2294" s="165"/>
      <c r="AA2294" s="155" t="str">
        <f ca="1">IF(C2294="","",IF(OR(D2294&lt;NgayBatDau,D2294&gt;NgayKetThuc),"Ngày tháng phải nằm trong kỳ báo cáo",IF(AND(G2294&lt;&gt;"",COUNTIF(D.2[Tên khách hàng],G2294)=0),"Tên KH chưa khai báo trong DSKH",IF(AND(H2294&lt;&gt;"",COUNTIF(D.1[Tên sản phẩm],H2294)=0),"SP này chưa khai báo trong DSSP",""))))</f>
        <v/>
      </c>
      <c r="AB2294" s="23" t="str">
        <f t="shared" ca="1" si="526"/>
        <v/>
      </c>
      <c r="AC2294" s="23" t="str">
        <f t="shared" ca="1" si="527"/>
        <v/>
      </c>
      <c r="AD2294" s="23" t="str">
        <f t="shared" ca="1" si="528"/>
        <v/>
      </c>
      <c r="AE2294" s="68" t="str">
        <f t="shared" ca="1" si="529"/>
        <v/>
      </c>
      <c r="AF2294" s="69" t="str">
        <f>IF(OR(H2294="",S2294=""),"",S2294-(SUM(L2294,M2294)*INDEX(D.1[Đơn giá],MATCH(H2294,D.1[Tên sản phẩm],0))))</f>
        <v/>
      </c>
      <c r="AG2294" s="90" t="str">
        <f t="shared" ca="1" si="530"/>
        <v/>
      </c>
      <c r="AH2294" s="90"/>
    </row>
    <row r="2295" spans="2:34" ht="27.75" customHeight="1" x14ac:dyDescent="0.2">
      <c r="B2295" s="154">
        <f t="shared" si="531"/>
        <v>2292</v>
      </c>
      <c r="C2295" s="155" t="str">
        <f t="shared" ca="1" si="532"/>
        <v/>
      </c>
      <c r="D2295" s="156" t="str">
        <f t="shared" ca="1" si="533"/>
        <v/>
      </c>
      <c r="E2295" s="157" t="str">
        <f t="shared" ca="1" si="534"/>
        <v/>
      </c>
      <c r="F2295" s="157"/>
      <c r="G2295" s="158" t="str">
        <f t="shared" ca="1" si="535"/>
        <v/>
      </c>
      <c r="H2295" s="159"/>
      <c r="I2295" s="160" t="str">
        <f>IF(H2295="","",INDEX(D.1[Quy cách],MATCH(H2295,D.1[Tên sản phẩm],0)))</f>
        <v/>
      </c>
      <c r="J2295" s="35" t="str">
        <f>IF(H2295="","",INDEX(D.1[ĐVT],MATCH(H2295,D.1[Tên sản phẩm],0)))</f>
        <v/>
      </c>
      <c r="K2295" s="163" t="str">
        <f>IF(H2295="","",INDEX(D.1[Đơn giá bán
(Tham khảo)],MATCH(H2295,D.1[Tên sản phẩm],0)))</f>
        <v/>
      </c>
      <c r="L2295" s="162"/>
      <c r="M2295" s="159"/>
      <c r="N2295" s="159"/>
      <c r="O2295" s="159"/>
      <c r="P2295" s="163" t="str">
        <f t="shared" si="536"/>
        <v/>
      </c>
      <c r="Q2295" s="164"/>
      <c r="R2295" s="162"/>
      <c r="S2295" s="163" t="str">
        <f t="shared" si="537"/>
        <v/>
      </c>
      <c r="T2295" s="164" t="str">
        <f t="shared" ca="1" si="538"/>
        <v/>
      </c>
      <c r="U2295" s="163" t="str">
        <f t="shared" si="539"/>
        <v/>
      </c>
      <c r="V2295" s="163" t="str">
        <f ca="1">IF(AND(C2295&lt;&gt;"",C2295&lt;&gt;OFFSET(C2295,1,0)),SUMIFS(B.2[Giá có thuế],B.2[Số ĐK],C2295),"")</f>
        <v/>
      </c>
      <c r="W2295" s="159"/>
      <c r="X2295" s="161" t="str">
        <f>IF(W2295="","",'Thông Tin Chung'!$L$3)</f>
        <v/>
      </c>
      <c r="Y2295" s="163" t="str">
        <f t="shared" ca="1" si="540"/>
        <v/>
      </c>
      <c r="Z2295" s="165"/>
      <c r="AA2295" s="155" t="str">
        <f ca="1">IF(C2295="","",IF(OR(D2295&lt;NgayBatDau,D2295&gt;NgayKetThuc),"Ngày tháng phải nằm trong kỳ báo cáo",IF(AND(G2295&lt;&gt;"",COUNTIF(D.2[Tên khách hàng],G2295)=0),"Tên KH chưa khai báo trong DSKH",IF(AND(H2295&lt;&gt;"",COUNTIF(D.1[Tên sản phẩm],H2295)=0),"SP này chưa khai báo trong DSSP",""))))</f>
        <v/>
      </c>
      <c r="AB2295" s="23" t="str">
        <f t="shared" ca="1" si="526"/>
        <v/>
      </c>
      <c r="AC2295" s="23" t="str">
        <f t="shared" ca="1" si="527"/>
        <v/>
      </c>
      <c r="AD2295" s="23" t="str">
        <f t="shared" ca="1" si="528"/>
        <v/>
      </c>
      <c r="AE2295" s="68" t="str">
        <f t="shared" ca="1" si="529"/>
        <v/>
      </c>
      <c r="AF2295" s="69" t="str">
        <f>IF(OR(H2295="",S2295=""),"",S2295-(SUM(L2295,M2295)*INDEX(D.1[Đơn giá],MATCH(H2295,D.1[Tên sản phẩm],0))))</f>
        <v/>
      </c>
      <c r="AG2295" s="90" t="str">
        <f t="shared" ca="1" si="530"/>
        <v/>
      </c>
      <c r="AH2295" s="90"/>
    </row>
    <row r="2296" spans="2:34" ht="27.75" customHeight="1" x14ac:dyDescent="0.2">
      <c r="B2296" s="154">
        <f t="shared" si="531"/>
        <v>2293</v>
      </c>
      <c r="C2296" s="155" t="str">
        <f t="shared" ca="1" si="532"/>
        <v/>
      </c>
      <c r="D2296" s="156" t="str">
        <f t="shared" ca="1" si="533"/>
        <v/>
      </c>
      <c r="E2296" s="157" t="str">
        <f t="shared" ca="1" si="534"/>
        <v/>
      </c>
      <c r="F2296" s="157"/>
      <c r="G2296" s="158" t="str">
        <f t="shared" ca="1" si="535"/>
        <v/>
      </c>
      <c r="H2296" s="159"/>
      <c r="I2296" s="160" t="str">
        <f>IF(H2296="","",INDEX(D.1[Quy cách],MATCH(H2296,D.1[Tên sản phẩm],0)))</f>
        <v/>
      </c>
      <c r="J2296" s="35" t="str">
        <f>IF(H2296="","",INDEX(D.1[ĐVT],MATCH(H2296,D.1[Tên sản phẩm],0)))</f>
        <v/>
      </c>
      <c r="K2296" s="163" t="str">
        <f>IF(H2296="","",INDEX(D.1[Đơn giá bán
(Tham khảo)],MATCH(H2296,D.1[Tên sản phẩm],0)))</f>
        <v/>
      </c>
      <c r="L2296" s="162"/>
      <c r="M2296" s="159"/>
      <c r="N2296" s="159"/>
      <c r="O2296" s="159"/>
      <c r="P2296" s="163" t="str">
        <f t="shared" si="536"/>
        <v/>
      </c>
      <c r="Q2296" s="164"/>
      <c r="R2296" s="162"/>
      <c r="S2296" s="163" t="str">
        <f t="shared" si="537"/>
        <v/>
      </c>
      <c r="T2296" s="164" t="str">
        <f t="shared" ca="1" si="538"/>
        <v/>
      </c>
      <c r="U2296" s="163" t="str">
        <f t="shared" si="539"/>
        <v/>
      </c>
      <c r="V2296" s="163" t="str">
        <f ca="1">IF(AND(C2296&lt;&gt;"",C2296&lt;&gt;OFFSET(C2296,1,0)),SUMIFS(B.2[Giá có thuế],B.2[Số ĐK],C2296),"")</f>
        <v/>
      </c>
      <c r="W2296" s="159"/>
      <c r="X2296" s="161" t="str">
        <f>IF(W2296="","",'Thông Tin Chung'!$L$3)</f>
        <v/>
      </c>
      <c r="Y2296" s="163" t="str">
        <f t="shared" ca="1" si="540"/>
        <v/>
      </c>
      <c r="Z2296" s="165"/>
      <c r="AA2296" s="155" t="str">
        <f ca="1">IF(C2296="","",IF(OR(D2296&lt;NgayBatDau,D2296&gt;NgayKetThuc),"Ngày tháng phải nằm trong kỳ báo cáo",IF(AND(G2296&lt;&gt;"",COUNTIF(D.2[Tên khách hàng],G2296)=0),"Tên KH chưa khai báo trong DSKH",IF(AND(H2296&lt;&gt;"",COUNTIF(D.1[Tên sản phẩm],H2296)=0),"SP này chưa khai báo trong DSSP",""))))</f>
        <v/>
      </c>
      <c r="AB2296" s="23" t="str">
        <f t="shared" ca="1" si="526"/>
        <v/>
      </c>
      <c r="AC2296" s="23" t="str">
        <f t="shared" ca="1" si="527"/>
        <v/>
      </c>
      <c r="AD2296" s="23" t="str">
        <f t="shared" ca="1" si="528"/>
        <v/>
      </c>
      <c r="AE2296" s="68" t="str">
        <f t="shared" ca="1" si="529"/>
        <v/>
      </c>
      <c r="AF2296" s="69" t="str">
        <f>IF(OR(H2296="",S2296=""),"",S2296-(SUM(L2296,M2296)*INDEX(D.1[Đơn giá],MATCH(H2296,D.1[Tên sản phẩm],0))))</f>
        <v/>
      </c>
      <c r="AG2296" s="90" t="str">
        <f t="shared" ca="1" si="530"/>
        <v/>
      </c>
      <c r="AH2296" s="90"/>
    </row>
    <row r="2297" spans="2:34" ht="27.75" customHeight="1" x14ac:dyDescent="0.2">
      <c r="B2297" s="154">
        <f t="shared" si="531"/>
        <v>2294</v>
      </c>
      <c r="C2297" s="155" t="str">
        <f t="shared" ca="1" si="532"/>
        <v/>
      </c>
      <c r="D2297" s="156" t="str">
        <f t="shared" ca="1" si="533"/>
        <v/>
      </c>
      <c r="E2297" s="157" t="str">
        <f t="shared" ca="1" si="534"/>
        <v/>
      </c>
      <c r="F2297" s="157"/>
      <c r="G2297" s="158" t="str">
        <f t="shared" ca="1" si="535"/>
        <v/>
      </c>
      <c r="H2297" s="159"/>
      <c r="I2297" s="160" t="str">
        <f>IF(H2297="","",INDEX(D.1[Quy cách],MATCH(H2297,D.1[Tên sản phẩm],0)))</f>
        <v/>
      </c>
      <c r="J2297" s="35" t="str">
        <f>IF(H2297="","",INDEX(D.1[ĐVT],MATCH(H2297,D.1[Tên sản phẩm],0)))</f>
        <v/>
      </c>
      <c r="K2297" s="163" t="str">
        <f>IF(H2297="","",INDEX(D.1[Đơn giá bán
(Tham khảo)],MATCH(H2297,D.1[Tên sản phẩm],0)))</f>
        <v/>
      </c>
      <c r="L2297" s="162"/>
      <c r="M2297" s="159"/>
      <c r="N2297" s="159"/>
      <c r="O2297" s="159"/>
      <c r="P2297" s="163" t="str">
        <f t="shared" si="536"/>
        <v/>
      </c>
      <c r="Q2297" s="164"/>
      <c r="R2297" s="162"/>
      <c r="S2297" s="163" t="str">
        <f t="shared" si="537"/>
        <v/>
      </c>
      <c r="T2297" s="164" t="str">
        <f t="shared" ca="1" si="538"/>
        <v/>
      </c>
      <c r="U2297" s="163" t="str">
        <f t="shared" si="539"/>
        <v/>
      </c>
      <c r="V2297" s="163" t="str">
        <f ca="1">IF(AND(C2297&lt;&gt;"",C2297&lt;&gt;OFFSET(C2297,1,0)),SUMIFS(B.2[Giá có thuế],B.2[Số ĐK],C2297),"")</f>
        <v/>
      </c>
      <c r="W2297" s="159"/>
      <c r="X2297" s="161" t="str">
        <f>IF(W2297="","",'Thông Tin Chung'!$L$3)</f>
        <v/>
      </c>
      <c r="Y2297" s="163" t="str">
        <f t="shared" ca="1" si="540"/>
        <v/>
      </c>
      <c r="Z2297" s="165"/>
      <c r="AA2297" s="155" t="str">
        <f ca="1">IF(C2297="","",IF(OR(D2297&lt;NgayBatDau,D2297&gt;NgayKetThuc),"Ngày tháng phải nằm trong kỳ báo cáo",IF(AND(G2297&lt;&gt;"",COUNTIF(D.2[Tên khách hàng],G2297)=0),"Tên KH chưa khai báo trong DSKH",IF(AND(H2297&lt;&gt;"",COUNTIF(D.1[Tên sản phẩm],H2297)=0),"SP này chưa khai báo trong DSSP",""))))</f>
        <v/>
      </c>
      <c r="AB2297" s="23" t="str">
        <f t="shared" ca="1" si="526"/>
        <v/>
      </c>
      <c r="AC2297" s="23" t="str">
        <f t="shared" ca="1" si="527"/>
        <v/>
      </c>
      <c r="AD2297" s="23" t="str">
        <f t="shared" ca="1" si="528"/>
        <v/>
      </c>
      <c r="AE2297" s="68" t="str">
        <f t="shared" ca="1" si="529"/>
        <v/>
      </c>
      <c r="AF2297" s="69" t="str">
        <f>IF(OR(H2297="",S2297=""),"",S2297-(SUM(L2297,M2297)*INDEX(D.1[Đơn giá],MATCH(H2297,D.1[Tên sản phẩm],0))))</f>
        <v/>
      </c>
      <c r="AG2297" s="90" t="str">
        <f t="shared" ca="1" si="530"/>
        <v/>
      </c>
      <c r="AH2297" s="90"/>
    </row>
    <row r="2298" spans="2:34" ht="27.75" customHeight="1" x14ac:dyDescent="0.2">
      <c r="B2298" s="154">
        <f t="shared" si="531"/>
        <v>2295</v>
      </c>
      <c r="C2298" s="155" t="str">
        <f t="shared" ca="1" si="532"/>
        <v/>
      </c>
      <c r="D2298" s="156" t="str">
        <f t="shared" ca="1" si="533"/>
        <v/>
      </c>
      <c r="E2298" s="157" t="str">
        <f t="shared" ca="1" si="534"/>
        <v/>
      </c>
      <c r="F2298" s="157"/>
      <c r="G2298" s="158" t="str">
        <f t="shared" ca="1" si="535"/>
        <v/>
      </c>
      <c r="H2298" s="159"/>
      <c r="I2298" s="160" t="str">
        <f>IF(H2298="","",INDEX(D.1[Quy cách],MATCH(H2298,D.1[Tên sản phẩm],0)))</f>
        <v/>
      </c>
      <c r="J2298" s="35" t="str">
        <f>IF(H2298="","",INDEX(D.1[ĐVT],MATCH(H2298,D.1[Tên sản phẩm],0)))</f>
        <v/>
      </c>
      <c r="K2298" s="163" t="str">
        <f>IF(H2298="","",INDEX(D.1[Đơn giá bán
(Tham khảo)],MATCH(H2298,D.1[Tên sản phẩm],0)))</f>
        <v/>
      </c>
      <c r="L2298" s="162"/>
      <c r="M2298" s="159"/>
      <c r="N2298" s="159"/>
      <c r="O2298" s="159"/>
      <c r="P2298" s="163" t="str">
        <f t="shared" si="536"/>
        <v/>
      </c>
      <c r="Q2298" s="164"/>
      <c r="R2298" s="162"/>
      <c r="S2298" s="163" t="str">
        <f t="shared" si="537"/>
        <v/>
      </c>
      <c r="T2298" s="164" t="str">
        <f t="shared" ca="1" si="538"/>
        <v/>
      </c>
      <c r="U2298" s="163" t="str">
        <f t="shared" si="539"/>
        <v/>
      </c>
      <c r="V2298" s="163" t="str">
        <f ca="1">IF(AND(C2298&lt;&gt;"",C2298&lt;&gt;OFFSET(C2298,1,0)),SUMIFS(B.2[Giá có thuế],B.2[Số ĐK],C2298),"")</f>
        <v/>
      </c>
      <c r="W2298" s="159"/>
      <c r="X2298" s="161" t="str">
        <f>IF(W2298="","",'Thông Tin Chung'!$L$3)</f>
        <v/>
      </c>
      <c r="Y2298" s="163" t="str">
        <f t="shared" ca="1" si="540"/>
        <v/>
      </c>
      <c r="Z2298" s="165"/>
      <c r="AA2298" s="155" t="str">
        <f ca="1">IF(C2298="","",IF(OR(D2298&lt;NgayBatDau,D2298&gt;NgayKetThuc),"Ngày tháng phải nằm trong kỳ báo cáo",IF(AND(G2298&lt;&gt;"",COUNTIF(D.2[Tên khách hàng],G2298)=0),"Tên KH chưa khai báo trong DSKH",IF(AND(H2298&lt;&gt;"",COUNTIF(D.1[Tên sản phẩm],H2298)=0),"SP này chưa khai báo trong DSSP",""))))</f>
        <v/>
      </c>
      <c r="AB2298" s="23" t="str">
        <f t="shared" ca="1" si="526"/>
        <v/>
      </c>
      <c r="AC2298" s="23" t="str">
        <f t="shared" ca="1" si="527"/>
        <v/>
      </c>
      <c r="AD2298" s="23" t="str">
        <f t="shared" ca="1" si="528"/>
        <v/>
      </c>
      <c r="AE2298" s="68" t="str">
        <f t="shared" ca="1" si="529"/>
        <v/>
      </c>
      <c r="AF2298" s="69" t="str">
        <f>IF(OR(H2298="",S2298=""),"",S2298-(SUM(L2298,M2298)*INDEX(D.1[Đơn giá],MATCH(H2298,D.1[Tên sản phẩm],0))))</f>
        <v/>
      </c>
      <c r="AG2298" s="90" t="str">
        <f t="shared" ca="1" si="530"/>
        <v/>
      </c>
      <c r="AH2298" s="90"/>
    </row>
    <row r="2299" spans="2:34" ht="27.75" customHeight="1" x14ac:dyDescent="0.2">
      <c r="B2299" s="154">
        <f t="shared" si="531"/>
        <v>2296</v>
      </c>
      <c r="C2299" s="155" t="str">
        <f t="shared" ca="1" si="532"/>
        <v/>
      </c>
      <c r="D2299" s="156" t="str">
        <f t="shared" ca="1" si="533"/>
        <v/>
      </c>
      <c r="E2299" s="157" t="str">
        <f t="shared" ca="1" si="534"/>
        <v/>
      </c>
      <c r="F2299" s="157"/>
      <c r="G2299" s="158" t="str">
        <f t="shared" ca="1" si="535"/>
        <v/>
      </c>
      <c r="H2299" s="159"/>
      <c r="I2299" s="160" t="str">
        <f>IF(H2299="","",INDEX(D.1[Quy cách],MATCH(H2299,D.1[Tên sản phẩm],0)))</f>
        <v/>
      </c>
      <c r="J2299" s="35" t="str">
        <f>IF(H2299="","",INDEX(D.1[ĐVT],MATCH(H2299,D.1[Tên sản phẩm],0)))</f>
        <v/>
      </c>
      <c r="K2299" s="163" t="str">
        <f>IF(H2299="","",INDEX(D.1[Đơn giá bán
(Tham khảo)],MATCH(H2299,D.1[Tên sản phẩm],0)))</f>
        <v/>
      </c>
      <c r="L2299" s="162"/>
      <c r="M2299" s="159"/>
      <c r="N2299" s="159"/>
      <c r="O2299" s="159"/>
      <c r="P2299" s="163" t="str">
        <f t="shared" si="536"/>
        <v/>
      </c>
      <c r="Q2299" s="164"/>
      <c r="R2299" s="162"/>
      <c r="S2299" s="163" t="str">
        <f t="shared" si="537"/>
        <v/>
      </c>
      <c r="T2299" s="164" t="str">
        <f t="shared" ca="1" si="538"/>
        <v/>
      </c>
      <c r="U2299" s="163" t="str">
        <f t="shared" si="539"/>
        <v/>
      </c>
      <c r="V2299" s="163" t="str">
        <f ca="1">IF(AND(C2299&lt;&gt;"",C2299&lt;&gt;OFFSET(C2299,1,0)),SUMIFS(B.2[Giá có thuế],B.2[Số ĐK],C2299),"")</f>
        <v/>
      </c>
      <c r="W2299" s="159"/>
      <c r="X2299" s="161" t="str">
        <f>IF(W2299="","",'Thông Tin Chung'!$L$3)</f>
        <v/>
      </c>
      <c r="Y2299" s="163" t="str">
        <f t="shared" ca="1" si="540"/>
        <v/>
      </c>
      <c r="Z2299" s="165"/>
      <c r="AA2299" s="155" t="str">
        <f ca="1">IF(C2299="","",IF(OR(D2299&lt;NgayBatDau,D2299&gt;NgayKetThuc),"Ngày tháng phải nằm trong kỳ báo cáo",IF(AND(G2299&lt;&gt;"",COUNTIF(D.2[Tên khách hàng],G2299)=0),"Tên KH chưa khai báo trong DSKH",IF(AND(H2299&lt;&gt;"",COUNTIF(D.1[Tên sản phẩm],H2299)=0),"SP này chưa khai báo trong DSSP",""))))</f>
        <v/>
      </c>
      <c r="AB2299" s="23" t="str">
        <f t="shared" ca="1" si="526"/>
        <v/>
      </c>
      <c r="AC2299" s="23" t="str">
        <f t="shared" ca="1" si="527"/>
        <v/>
      </c>
      <c r="AD2299" s="23" t="str">
        <f t="shared" ca="1" si="528"/>
        <v/>
      </c>
      <c r="AE2299" s="68" t="str">
        <f t="shared" ca="1" si="529"/>
        <v/>
      </c>
      <c r="AF2299" s="69" t="str">
        <f>IF(OR(H2299="",S2299=""),"",S2299-(SUM(L2299,M2299)*INDEX(D.1[Đơn giá],MATCH(H2299,D.1[Tên sản phẩm],0))))</f>
        <v/>
      </c>
      <c r="AG2299" s="90" t="str">
        <f t="shared" ca="1" si="530"/>
        <v/>
      </c>
      <c r="AH2299" s="90"/>
    </row>
    <row r="2300" spans="2:34" ht="27.75" customHeight="1" x14ac:dyDescent="0.2">
      <c r="B2300" s="154">
        <f t="shared" si="531"/>
        <v>2297</v>
      </c>
      <c r="C2300" s="155" t="str">
        <f t="shared" ca="1" si="532"/>
        <v/>
      </c>
      <c r="D2300" s="156" t="str">
        <f t="shared" ca="1" si="533"/>
        <v/>
      </c>
      <c r="E2300" s="157" t="str">
        <f t="shared" ca="1" si="534"/>
        <v/>
      </c>
      <c r="F2300" s="157"/>
      <c r="G2300" s="158" t="str">
        <f t="shared" ca="1" si="535"/>
        <v/>
      </c>
      <c r="H2300" s="159"/>
      <c r="I2300" s="160" t="str">
        <f>IF(H2300="","",INDEX(D.1[Quy cách],MATCH(H2300,D.1[Tên sản phẩm],0)))</f>
        <v/>
      </c>
      <c r="J2300" s="35" t="str">
        <f>IF(H2300="","",INDEX(D.1[ĐVT],MATCH(H2300,D.1[Tên sản phẩm],0)))</f>
        <v/>
      </c>
      <c r="K2300" s="163" t="str">
        <f>IF(H2300="","",INDEX(D.1[Đơn giá bán
(Tham khảo)],MATCH(H2300,D.1[Tên sản phẩm],0)))</f>
        <v/>
      </c>
      <c r="L2300" s="162"/>
      <c r="M2300" s="159"/>
      <c r="N2300" s="159"/>
      <c r="O2300" s="159"/>
      <c r="P2300" s="163" t="str">
        <f t="shared" si="536"/>
        <v/>
      </c>
      <c r="Q2300" s="164"/>
      <c r="R2300" s="162"/>
      <c r="S2300" s="163" t="str">
        <f t="shared" si="537"/>
        <v/>
      </c>
      <c r="T2300" s="164" t="str">
        <f t="shared" ca="1" si="538"/>
        <v/>
      </c>
      <c r="U2300" s="163" t="str">
        <f t="shared" si="539"/>
        <v/>
      </c>
      <c r="V2300" s="163" t="str">
        <f ca="1">IF(AND(C2300&lt;&gt;"",C2300&lt;&gt;OFFSET(C2300,1,0)),SUMIFS(B.2[Giá có thuế],B.2[Số ĐK],C2300),"")</f>
        <v/>
      </c>
      <c r="W2300" s="159"/>
      <c r="X2300" s="161" t="str">
        <f>IF(W2300="","",'Thông Tin Chung'!$L$3)</f>
        <v/>
      </c>
      <c r="Y2300" s="163" t="str">
        <f t="shared" ca="1" si="540"/>
        <v/>
      </c>
      <c r="Z2300" s="165"/>
      <c r="AA2300" s="155" t="str">
        <f ca="1">IF(C2300="","",IF(OR(D2300&lt;NgayBatDau,D2300&gt;NgayKetThuc),"Ngày tháng phải nằm trong kỳ báo cáo",IF(AND(G2300&lt;&gt;"",COUNTIF(D.2[Tên khách hàng],G2300)=0),"Tên KH chưa khai báo trong DSKH",IF(AND(H2300&lt;&gt;"",COUNTIF(D.1[Tên sản phẩm],H2300)=0),"SP này chưa khai báo trong DSSP",""))))</f>
        <v/>
      </c>
      <c r="AB2300" s="23" t="str">
        <f t="shared" ca="1" si="526"/>
        <v/>
      </c>
      <c r="AC2300" s="23" t="str">
        <f t="shared" ca="1" si="527"/>
        <v/>
      </c>
      <c r="AD2300" s="23" t="str">
        <f t="shared" ca="1" si="528"/>
        <v/>
      </c>
      <c r="AE2300" s="68" t="str">
        <f t="shared" ca="1" si="529"/>
        <v/>
      </c>
      <c r="AF2300" s="69" t="str">
        <f>IF(OR(H2300="",S2300=""),"",S2300-(SUM(L2300,M2300)*INDEX(D.1[Đơn giá],MATCH(H2300,D.1[Tên sản phẩm],0))))</f>
        <v/>
      </c>
      <c r="AG2300" s="90" t="str">
        <f t="shared" ca="1" si="530"/>
        <v/>
      </c>
      <c r="AH2300" s="90"/>
    </row>
    <row r="2301" spans="2:34" ht="27.75" customHeight="1" x14ac:dyDescent="0.2">
      <c r="B2301" s="154">
        <f t="shared" si="531"/>
        <v>2298</v>
      </c>
      <c r="C2301" s="155" t="str">
        <f t="shared" ca="1" si="532"/>
        <v/>
      </c>
      <c r="D2301" s="156" t="str">
        <f t="shared" ca="1" si="533"/>
        <v/>
      </c>
      <c r="E2301" s="157" t="str">
        <f t="shared" ca="1" si="534"/>
        <v/>
      </c>
      <c r="F2301" s="157"/>
      <c r="G2301" s="158" t="str">
        <f t="shared" ca="1" si="535"/>
        <v/>
      </c>
      <c r="H2301" s="159"/>
      <c r="I2301" s="160" t="str">
        <f>IF(H2301="","",INDEX(D.1[Quy cách],MATCH(H2301,D.1[Tên sản phẩm],0)))</f>
        <v/>
      </c>
      <c r="J2301" s="35" t="str">
        <f>IF(H2301="","",INDEX(D.1[ĐVT],MATCH(H2301,D.1[Tên sản phẩm],0)))</f>
        <v/>
      </c>
      <c r="K2301" s="163" t="str">
        <f>IF(H2301="","",INDEX(D.1[Đơn giá bán
(Tham khảo)],MATCH(H2301,D.1[Tên sản phẩm],0)))</f>
        <v/>
      </c>
      <c r="L2301" s="162"/>
      <c r="M2301" s="159"/>
      <c r="N2301" s="159"/>
      <c r="O2301" s="159"/>
      <c r="P2301" s="163" t="str">
        <f t="shared" si="536"/>
        <v/>
      </c>
      <c r="Q2301" s="164"/>
      <c r="R2301" s="162"/>
      <c r="S2301" s="163" t="str">
        <f t="shared" si="537"/>
        <v/>
      </c>
      <c r="T2301" s="164" t="str">
        <f t="shared" ca="1" si="538"/>
        <v/>
      </c>
      <c r="U2301" s="163" t="str">
        <f t="shared" si="539"/>
        <v/>
      </c>
      <c r="V2301" s="163" t="str">
        <f ca="1">IF(AND(C2301&lt;&gt;"",C2301&lt;&gt;OFFSET(C2301,1,0)),SUMIFS(B.2[Giá có thuế],B.2[Số ĐK],C2301),"")</f>
        <v/>
      </c>
      <c r="W2301" s="159"/>
      <c r="X2301" s="161" t="str">
        <f>IF(W2301="","",'Thông Tin Chung'!$L$3)</f>
        <v/>
      </c>
      <c r="Y2301" s="163" t="str">
        <f t="shared" ca="1" si="540"/>
        <v/>
      </c>
      <c r="Z2301" s="165"/>
      <c r="AA2301" s="155" t="str">
        <f ca="1">IF(C2301="","",IF(OR(D2301&lt;NgayBatDau,D2301&gt;NgayKetThuc),"Ngày tháng phải nằm trong kỳ báo cáo",IF(AND(G2301&lt;&gt;"",COUNTIF(D.2[Tên khách hàng],G2301)=0),"Tên KH chưa khai báo trong DSKH",IF(AND(H2301&lt;&gt;"",COUNTIF(D.1[Tên sản phẩm],H2301)=0),"SP này chưa khai báo trong DSSP",""))))</f>
        <v/>
      </c>
      <c r="AB2301" s="23" t="str">
        <f t="shared" ca="1" si="526"/>
        <v/>
      </c>
      <c r="AC2301" s="23" t="str">
        <f t="shared" ca="1" si="527"/>
        <v/>
      </c>
      <c r="AD2301" s="23" t="str">
        <f t="shared" ca="1" si="528"/>
        <v/>
      </c>
      <c r="AE2301" s="68" t="str">
        <f t="shared" ca="1" si="529"/>
        <v/>
      </c>
      <c r="AF2301" s="69" t="str">
        <f>IF(OR(H2301="",S2301=""),"",S2301-(SUM(L2301,M2301)*INDEX(D.1[Đơn giá],MATCH(H2301,D.1[Tên sản phẩm],0))))</f>
        <v/>
      </c>
      <c r="AG2301" s="90" t="str">
        <f t="shared" ca="1" si="530"/>
        <v/>
      </c>
      <c r="AH2301" s="90"/>
    </row>
    <row r="2302" spans="2:34" ht="27.75" customHeight="1" x14ac:dyDescent="0.2">
      <c r="B2302" s="154">
        <f t="shared" si="531"/>
        <v>2299</v>
      </c>
      <c r="C2302" s="155" t="str">
        <f t="shared" ca="1" si="532"/>
        <v/>
      </c>
      <c r="D2302" s="156" t="str">
        <f t="shared" ca="1" si="533"/>
        <v/>
      </c>
      <c r="E2302" s="157" t="str">
        <f t="shared" ca="1" si="534"/>
        <v/>
      </c>
      <c r="F2302" s="157"/>
      <c r="G2302" s="158" t="str">
        <f t="shared" ca="1" si="535"/>
        <v/>
      </c>
      <c r="H2302" s="159"/>
      <c r="I2302" s="160" t="str">
        <f>IF(H2302="","",INDEX(D.1[Quy cách],MATCH(H2302,D.1[Tên sản phẩm],0)))</f>
        <v/>
      </c>
      <c r="J2302" s="35" t="str">
        <f>IF(H2302="","",INDEX(D.1[ĐVT],MATCH(H2302,D.1[Tên sản phẩm],0)))</f>
        <v/>
      </c>
      <c r="K2302" s="163" t="str">
        <f>IF(H2302="","",INDEX(D.1[Đơn giá bán
(Tham khảo)],MATCH(H2302,D.1[Tên sản phẩm],0)))</f>
        <v/>
      </c>
      <c r="L2302" s="162"/>
      <c r="M2302" s="159"/>
      <c r="N2302" s="159"/>
      <c r="O2302" s="159"/>
      <c r="P2302" s="163" t="str">
        <f t="shared" si="536"/>
        <v/>
      </c>
      <c r="Q2302" s="164"/>
      <c r="R2302" s="162"/>
      <c r="S2302" s="163" t="str">
        <f t="shared" si="537"/>
        <v/>
      </c>
      <c r="T2302" s="164" t="str">
        <f t="shared" ca="1" si="538"/>
        <v/>
      </c>
      <c r="U2302" s="163" t="str">
        <f t="shared" si="539"/>
        <v/>
      </c>
      <c r="V2302" s="163" t="str">
        <f ca="1">IF(AND(C2302&lt;&gt;"",C2302&lt;&gt;OFFSET(C2302,1,0)),SUMIFS(B.2[Giá có thuế],B.2[Số ĐK],C2302),"")</f>
        <v/>
      </c>
      <c r="W2302" s="159"/>
      <c r="X2302" s="161" t="str">
        <f>IF(W2302="","",'Thông Tin Chung'!$L$3)</f>
        <v/>
      </c>
      <c r="Y2302" s="163" t="str">
        <f t="shared" ca="1" si="540"/>
        <v/>
      </c>
      <c r="Z2302" s="165"/>
      <c r="AA2302" s="155" t="str">
        <f ca="1">IF(C2302="","",IF(OR(D2302&lt;NgayBatDau,D2302&gt;NgayKetThuc),"Ngày tháng phải nằm trong kỳ báo cáo",IF(AND(G2302&lt;&gt;"",COUNTIF(D.2[Tên khách hàng],G2302)=0),"Tên KH chưa khai báo trong DSKH",IF(AND(H2302&lt;&gt;"",COUNTIF(D.1[Tên sản phẩm],H2302)=0),"SP này chưa khai báo trong DSSP",""))))</f>
        <v/>
      </c>
      <c r="AB2302" s="23" t="str">
        <f t="shared" ca="1" si="526"/>
        <v/>
      </c>
      <c r="AC2302" s="23" t="str">
        <f t="shared" ca="1" si="527"/>
        <v/>
      </c>
      <c r="AD2302" s="23" t="str">
        <f t="shared" ca="1" si="528"/>
        <v/>
      </c>
      <c r="AE2302" s="68" t="str">
        <f t="shared" ca="1" si="529"/>
        <v/>
      </c>
      <c r="AF2302" s="69" t="str">
        <f>IF(OR(H2302="",S2302=""),"",S2302-(SUM(L2302,M2302)*INDEX(D.1[Đơn giá],MATCH(H2302,D.1[Tên sản phẩm],0))))</f>
        <v/>
      </c>
      <c r="AG2302" s="90" t="str">
        <f t="shared" ca="1" si="530"/>
        <v/>
      </c>
      <c r="AH2302" s="90"/>
    </row>
    <row r="2303" spans="2:34" ht="27.75" customHeight="1" x14ac:dyDescent="0.2">
      <c r="B2303" s="154">
        <f t="shared" si="531"/>
        <v>2300</v>
      </c>
      <c r="C2303" s="155" t="str">
        <f t="shared" ca="1" si="532"/>
        <v/>
      </c>
      <c r="D2303" s="156" t="str">
        <f t="shared" ca="1" si="533"/>
        <v/>
      </c>
      <c r="E2303" s="157" t="str">
        <f t="shared" ca="1" si="534"/>
        <v/>
      </c>
      <c r="F2303" s="157"/>
      <c r="G2303" s="158" t="str">
        <f t="shared" ca="1" si="535"/>
        <v/>
      </c>
      <c r="H2303" s="159"/>
      <c r="I2303" s="160" t="str">
        <f>IF(H2303="","",INDEX(D.1[Quy cách],MATCH(H2303,D.1[Tên sản phẩm],0)))</f>
        <v/>
      </c>
      <c r="J2303" s="35" t="str">
        <f>IF(H2303="","",INDEX(D.1[ĐVT],MATCH(H2303,D.1[Tên sản phẩm],0)))</f>
        <v/>
      </c>
      <c r="K2303" s="163" t="str">
        <f>IF(H2303="","",INDEX(D.1[Đơn giá bán
(Tham khảo)],MATCH(H2303,D.1[Tên sản phẩm],0)))</f>
        <v/>
      </c>
      <c r="L2303" s="162"/>
      <c r="M2303" s="159"/>
      <c r="N2303" s="159"/>
      <c r="O2303" s="159"/>
      <c r="P2303" s="163" t="str">
        <f t="shared" si="536"/>
        <v/>
      </c>
      <c r="Q2303" s="164"/>
      <c r="R2303" s="162"/>
      <c r="S2303" s="163" t="str">
        <f t="shared" si="537"/>
        <v/>
      </c>
      <c r="T2303" s="164" t="str">
        <f t="shared" ca="1" si="538"/>
        <v/>
      </c>
      <c r="U2303" s="163" t="str">
        <f t="shared" si="539"/>
        <v/>
      </c>
      <c r="V2303" s="163" t="str">
        <f ca="1">IF(AND(C2303&lt;&gt;"",C2303&lt;&gt;OFFSET(C2303,1,0)),SUMIFS(B.2[Giá có thuế],B.2[Số ĐK],C2303),"")</f>
        <v/>
      </c>
      <c r="W2303" s="159"/>
      <c r="X2303" s="161" t="str">
        <f>IF(W2303="","",'Thông Tin Chung'!$L$3)</f>
        <v/>
      </c>
      <c r="Y2303" s="163" t="str">
        <f t="shared" ca="1" si="540"/>
        <v/>
      </c>
      <c r="Z2303" s="165"/>
      <c r="AA2303" s="155" t="str">
        <f ca="1">IF(C2303="","",IF(OR(D2303&lt;NgayBatDau,D2303&gt;NgayKetThuc),"Ngày tháng phải nằm trong kỳ báo cáo",IF(AND(G2303&lt;&gt;"",COUNTIF(D.2[Tên khách hàng],G2303)=0),"Tên KH chưa khai báo trong DSKH",IF(AND(H2303&lt;&gt;"",COUNTIF(D.1[Tên sản phẩm],H2303)=0),"SP này chưa khai báo trong DSSP",""))))</f>
        <v/>
      </c>
      <c r="AB2303" s="23" t="str">
        <f t="shared" ca="1" si="526"/>
        <v/>
      </c>
      <c r="AC2303" s="23" t="str">
        <f t="shared" ca="1" si="527"/>
        <v/>
      </c>
      <c r="AD2303" s="23" t="str">
        <f t="shared" ca="1" si="528"/>
        <v/>
      </c>
      <c r="AE2303" s="68" t="str">
        <f t="shared" ca="1" si="529"/>
        <v/>
      </c>
      <c r="AF2303" s="69" t="str">
        <f>IF(OR(H2303="",S2303=""),"",S2303-(SUM(L2303,M2303)*INDEX(D.1[Đơn giá],MATCH(H2303,D.1[Tên sản phẩm],0))))</f>
        <v/>
      </c>
      <c r="AG2303" s="90" t="str">
        <f t="shared" ca="1" si="530"/>
        <v/>
      </c>
      <c r="AH2303" s="90"/>
    </row>
    <row r="2304" spans="2:34" ht="27.75" customHeight="1" x14ac:dyDescent="0.2">
      <c r="B2304" s="154">
        <f t="shared" si="531"/>
        <v>2301</v>
      </c>
      <c r="C2304" s="155" t="str">
        <f t="shared" ca="1" si="532"/>
        <v/>
      </c>
      <c r="D2304" s="156" t="str">
        <f t="shared" ca="1" si="533"/>
        <v/>
      </c>
      <c r="E2304" s="157" t="str">
        <f t="shared" ca="1" si="534"/>
        <v/>
      </c>
      <c r="F2304" s="157"/>
      <c r="G2304" s="158" t="str">
        <f t="shared" ca="1" si="535"/>
        <v/>
      </c>
      <c r="H2304" s="159"/>
      <c r="I2304" s="160" t="str">
        <f>IF(H2304="","",INDEX(D.1[Quy cách],MATCH(H2304,D.1[Tên sản phẩm],0)))</f>
        <v/>
      </c>
      <c r="J2304" s="35" t="str">
        <f>IF(H2304="","",INDEX(D.1[ĐVT],MATCH(H2304,D.1[Tên sản phẩm],0)))</f>
        <v/>
      </c>
      <c r="K2304" s="163" t="str">
        <f>IF(H2304="","",INDEX(D.1[Đơn giá bán
(Tham khảo)],MATCH(H2304,D.1[Tên sản phẩm],0)))</f>
        <v/>
      </c>
      <c r="L2304" s="162"/>
      <c r="M2304" s="159"/>
      <c r="N2304" s="159"/>
      <c r="O2304" s="159"/>
      <c r="P2304" s="163" t="str">
        <f t="shared" si="536"/>
        <v/>
      </c>
      <c r="Q2304" s="164"/>
      <c r="R2304" s="162"/>
      <c r="S2304" s="163" t="str">
        <f t="shared" si="537"/>
        <v/>
      </c>
      <c r="T2304" s="164" t="str">
        <f t="shared" ca="1" si="538"/>
        <v/>
      </c>
      <c r="U2304" s="163" t="str">
        <f t="shared" si="539"/>
        <v/>
      </c>
      <c r="V2304" s="163" t="str">
        <f ca="1">IF(AND(C2304&lt;&gt;"",C2304&lt;&gt;OFFSET(C2304,1,0)),SUMIFS(B.2[Giá có thuế],B.2[Số ĐK],C2304),"")</f>
        <v/>
      </c>
      <c r="W2304" s="159"/>
      <c r="X2304" s="161" t="str">
        <f>IF(W2304="","",'Thông Tin Chung'!$L$3)</f>
        <v/>
      </c>
      <c r="Y2304" s="163" t="str">
        <f t="shared" ca="1" si="540"/>
        <v/>
      </c>
      <c r="Z2304" s="165"/>
      <c r="AA2304" s="155" t="str">
        <f ca="1">IF(C2304="","",IF(OR(D2304&lt;NgayBatDau,D2304&gt;NgayKetThuc),"Ngày tháng phải nằm trong kỳ báo cáo",IF(AND(G2304&lt;&gt;"",COUNTIF(D.2[Tên khách hàng],G2304)=0),"Tên KH chưa khai báo trong DSKH",IF(AND(H2304&lt;&gt;"",COUNTIF(D.1[Tên sản phẩm],H2304)=0),"SP này chưa khai báo trong DSSP",""))))</f>
        <v/>
      </c>
      <c r="AB2304" s="23" t="str">
        <f t="shared" ca="1" si="526"/>
        <v/>
      </c>
      <c r="AC2304" s="23" t="str">
        <f t="shared" ca="1" si="527"/>
        <v/>
      </c>
      <c r="AD2304" s="23" t="str">
        <f t="shared" ca="1" si="528"/>
        <v/>
      </c>
      <c r="AE2304" s="68" t="str">
        <f t="shared" ca="1" si="529"/>
        <v/>
      </c>
      <c r="AF2304" s="69" t="str">
        <f>IF(OR(H2304="",S2304=""),"",S2304-(SUM(L2304,M2304)*INDEX(D.1[Đơn giá],MATCH(H2304,D.1[Tên sản phẩm],0))))</f>
        <v/>
      </c>
      <c r="AG2304" s="90" t="str">
        <f t="shared" ca="1" si="530"/>
        <v/>
      </c>
      <c r="AH2304" s="90"/>
    </row>
    <row r="2305" spans="2:34" ht="27.75" customHeight="1" x14ac:dyDescent="0.2">
      <c r="B2305" s="154">
        <f t="shared" si="531"/>
        <v>2302</v>
      </c>
      <c r="C2305" s="155" t="str">
        <f t="shared" ca="1" si="532"/>
        <v/>
      </c>
      <c r="D2305" s="156" t="str">
        <f t="shared" ca="1" si="533"/>
        <v/>
      </c>
      <c r="E2305" s="157" t="str">
        <f t="shared" ca="1" si="534"/>
        <v/>
      </c>
      <c r="F2305" s="157"/>
      <c r="G2305" s="158" t="str">
        <f t="shared" ca="1" si="535"/>
        <v/>
      </c>
      <c r="H2305" s="159"/>
      <c r="I2305" s="160" t="str">
        <f>IF(H2305="","",INDEX(D.1[Quy cách],MATCH(H2305,D.1[Tên sản phẩm],0)))</f>
        <v/>
      </c>
      <c r="J2305" s="35" t="str">
        <f>IF(H2305="","",INDEX(D.1[ĐVT],MATCH(H2305,D.1[Tên sản phẩm],0)))</f>
        <v/>
      </c>
      <c r="K2305" s="163" t="str">
        <f>IF(H2305="","",INDEX(D.1[Đơn giá bán
(Tham khảo)],MATCH(H2305,D.1[Tên sản phẩm],0)))</f>
        <v/>
      </c>
      <c r="L2305" s="162"/>
      <c r="M2305" s="159"/>
      <c r="N2305" s="159"/>
      <c r="O2305" s="159"/>
      <c r="P2305" s="163" t="str">
        <f t="shared" si="536"/>
        <v/>
      </c>
      <c r="Q2305" s="164"/>
      <c r="R2305" s="162"/>
      <c r="S2305" s="163" t="str">
        <f t="shared" si="537"/>
        <v/>
      </c>
      <c r="T2305" s="164" t="str">
        <f t="shared" ca="1" si="538"/>
        <v/>
      </c>
      <c r="U2305" s="163" t="str">
        <f t="shared" si="539"/>
        <v/>
      </c>
      <c r="V2305" s="163" t="str">
        <f ca="1">IF(AND(C2305&lt;&gt;"",C2305&lt;&gt;OFFSET(C2305,1,0)),SUMIFS(B.2[Giá có thuế],B.2[Số ĐK],C2305),"")</f>
        <v/>
      </c>
      <c r="W2305" s="159"/>
      <c r="X2305" s="161" t="str">
        <f>IF(W2305="","",'Thông Tin Chung'!$L$3)</f>
        <v/>
      </c>
      <c r="Y2305" s="163" t="str">
        <f t="shared" ca="1" si="540"/>
        <v/>
      </c>
      <c r="Z2305" s="165"/>
      <c r="AA2305" s="155" t="str">
        <f ca="1">IF(C2305="","",IF(OR(D2305&lt;NgayBatDau,D2305&gt;NgayKetThuc),"Ngày tháng phải nằm trong kỳ báo cáo",IF(AND(G2305&lt;&gt;"",COUNTIF(D.2[Tên khách hàng],G2305)=0),"Tên KH chưa khai báo trong DSKH",IF(AND(H2305&lt;&gt;"",COUNTIF(D.1[Tên sản phẩm],H2305)=0),"SP này chưa khai báo trong DSSP",""))))</f>
        <v/>
      </c>
      <c r="AB2305" s="23" t="str">
        <f t="shared" ca="1" si="526"/>
        <v/>
      </c>
      <c r="AC2305" s="23" t="str">
        <f t="shared" ca="1" si="527"/>
        <v/>
      </c>
      <c r="AD2305" s="23" t="str">
        <f t="shared" ca="1" si="528"/>
        <v/>
      </c>
      <c r="AE2305" s="68" t="str">
        <f t="shared" ca="1" si="529"/>
        <v/>
      </c>
      <c r="AF2305" s="69" t="str">
        <f>IF(OR(H2305="",S2305=""),"",S2305-(SUM(L2305,M2305)*INDEX(D.1[Đơn giá],MATCH(H2305,D.1[Tên sản phẩm],0))))</f>
        <v/>
      </c>
      <c r="AG2305" s="90" t="str">
        <f t="shared" ca="1" si="530"/>
        <v/>
      </c>
      <c r="AH2305" s="90"/>
    </row>
    <row r="2306" spans="2:34" ht="27.75" customHeight="1" x14ac:dyDescent="0.2">
      <c r="B2306" s="154">
        <f t="shared" si="531"/>
        <v>2303</v>
      </c>
      <c r="C2306" s="155" t="str">
        <f t="shared" ca="1" si="532"/>
        <v/>
      </c>
      <c r="D2306" s="156" t="str">
        <f t="shared" ca="1" si="533"/>
        <v/>
      </c>
      <c r="E2306" s="157" t="str">
        <f t="shared" ca="1" si="534"/>
        <v/>
      </c>
      <c r="F2306" s="157"/>
      <c r="G2306" s="158" t="str">
        <f t="shared" ca="1" si="535"/>
        <v/>
      </c>
      <c r="H2306" s="159"/>
      <c r="I2306" s="160" t="str">
        <f>IF(H2306="","",INDEX(D.1[Quy cách],MATCH(H2306,D.1[Tên sản phẩm],0)))</f>
        <v/>
      </c>
      <c r="J2306" s="35" t="str">
        <f>IF(H2306="","",INDEX(D.1[ĐVT],MATCH(H2306,D.1[Tên sản phẩm],0)))</f>
        <v/>
      </c>
      <c r="K2306" s="163" t="str">
        <f>IF(H2306="","",INDEX(D.1[Đơn giá bán
(Tham khảo)],MATCH(H2306,D.1[Tên sản phẩm],0)))</f>
        <v/>
      </c>
      <c r="L2306" s="162"/>
      <c r="M2306" s="159"/>
      <c r="N2306" s="159"/>
      <c r="O2306" s="159"/>
      <c r="P2306" s="163" t="str">
        <f t="shared" si="536"/>
        <v/>
      </c>
      <c r="Q2306" s="164"/>
      <c r="R2306" s="162"/>
      <c r="S2306" s="163" t="str">
        <f t="shared" si="537"/>
        <v/>
      </c>
      <c r="T2306" s="164" t="str">
        <f t="shared" ca="1" si="538"/>
        <v/>
      </c>
      <c r="U2306" s="163" t="str">
        <f t="shared" si="539"/>
        <v/>
      </c>
      <c r="V2306" s="163" t="str">
        <f ca="1">IF(AND(C2306&lt;&gt;"",C2306&lt;&gt;OFFSET(C2306,1,0)),SUMIFS(B.2[Giá có thuế],B.2[Số ĐK],C2306),"")</f>
        <v/>
      </c>
      <c r="W2306" s="159"/>
      <c r="X2306" s="161" t="str">
        <f>IF(W2306="","",'Thông Tin Chung'!$L$3)</f>
        <v/>
      </c>
      <c r="Y2306" s="163" t="str">
        <f t="shared" ca="1" si="540"/>
        <v/>
      </c>
      <c r="Z2306" s="165"/>
      <c r="AA2306" s="155" t="str">
        <f ca="1">IF(C2306="","",IF(OR(D2306&lt;NgayBatDau,D2306&gt;NgayKetThuc),"Ngày tháng phải nằm trong kỳ báo cáo",IF(AND(G2306&lt;&gt;"",COUNTIF(D.2[Tên khách hàng],G2306)=0),"Tên KH chưa khai báo trong DSKH",IF(AND(H2306&lt;&gt;"",COUNTIF(D.1[Tên sản phẩm],H2306)=0),"SP này chưa khai báo trong DSSP",""))))</f>
        <v/>
      </c>
      <c r="AB2306" s="23" t="str">
        <f t="shared" ca="1" si="526"/>
        <v/>
      </c>
      <c r="AC2306" s="23" t="str">
        <f t="shared" ca="1" si="527"/>
        <v/>
      </c>
      <c r="AD2306" s="23" t="str">
        <f t="shared" ca="1" si="528"/>
        <v/>
      </c>
      <c r="AE2306" s="68" t="str">
        <f t="shared" ca="1" si="529"/>
        <v/>
      </c>
      <c r="AF2306" s="69" t="str">
        <f>IF(OR(H2306="",S2306=""),"",S2306-(SUM(L2306,M2306)*INDEX(D.1[Đơn giá],MATCH(H2306,D.1[Tên sản phẩm],0))))</f>
        <v/>
      </c>
      <c r="AG2306" s="90" t="str">
        <f t="shared" ca="1" si="530"/>
        <v/>
      </c>
      <c r="AH2306" s="90"/>
    </row>
    <row r="2307" spans="2:34" ht="27.75" customHeight="1" x14ac:dyDescent="0.2">
      <c r="B2307" s="154">
        <f t="shared" si="531"/>
        <v>2304</v>
      </c>
      <c r="C2307" s="155" t="str">
        <f t="shared" ca="1" si="532"/>
        <v/>
      </c>
      <c r="D2307" s="156" t="str">
        <f t="shared" ca="1" si="533"/>
        <v/>
      </c>
      <c r="E2307" s="157" t="str">
        <f t="shared" ca="1" si="534"/>
        <v/>
      </c>
      <c r="F2307" s="157"/>
      <c r="G2307" s="158" t="str">
        <f t="shared" ca="1" si="535"/>
        <v/>
      </c>
      <c r="H2307" s="159"/>
      <c r="I2307" s="160" t="str">
        <f>IF(H2307="","",INDEX(D.1[Quy cách],MATCH(H2307,D.1[Tên sản phẩm],0)))</f>
        <v/>
      </c>
      <c r="J2307" s="35" t="str">
        <f>IF(H2307="","",INDEX(D.1[ĐVT],MATCH(H2307,D.1[Tên sản phẩm],0)))</f>
        <v/>
      </c>
      <c r="K2307" s="163" t="str">
        <f>IF(H2307="","",INDEX(D.1[Đơn giá bán
(Tham khảo)],MATCH(H2307,D.1[Tên sản phẩm],0)))</f>
        <v/>
      </c>
      <c r="L2307" s="162"/>
      <c r="M2307" s="159"/>
      <c r="N2307" s="159"/>
      <c r="O2307" s="159"/>
      <c r="P2307" s="163" t="str">
        <f t="shared" si="536"/>
        <v/>
      </c>
      <c r="Q2307" s="164"/>
      <c r="R2307" s="162"/>
      <c r="S2307" s="163" t="str">
        <f t="shared" si="537"/>
        <v/>
      </c>
      <c r="T2307" s="164" t="str">
        <f t="shared" ca="1" si="538"/>
        <v/>
      </c>
      <c r="U2307" s="163" t="str">
        <f t="shared" si="539"/>
        <v/>
      </c>
      <c r="V2307" s="163" t="str">
        <f ca="1">IF(AND(C2307&lt;&gt;"",C2307&lt;&gt;OFFSET(C2307,1,0)),SUMIFS(B.2[Giá có thuế],B.2[Số ĐK],C2307),"")</f>
        <v/>
      </c>
      <c r="W2307" s="159"/>
      <c r="X2307" s="161" t="str">
        <f>IF(W2307="","",'Thông Tin Chung'!$L$3)</f>
        <v/>
      </c>
      <c r="Y2307" s="163" t="str">
        <f t="shared" ca="1" si="540"/>
        <v/>
      </c>
      <c r="Z2307" s="165"/>
      <c r="AA2307" s="155" t="str">
        <f ca="1">IF(C2307="","",IF(OR(D2307&lt;NgayBatDau,D2307&gt;NgayKetThuc),"Ngày tháng phải nằm trong kỳ báo cáo",IF(AND(G2307&lt;&gt;"",COUNTIF(D.2[Tên khách hàng],G2307)=0),"Tên KH chưa khai báo trong DSKH",IF(AND(H2307&lt;&gt;"",COUNTIF(D.1[Tên sản phẩm],H2307)=0),"SP này chưa khai báo trong DSSP",""))))</f>
        <v/>
      </c>
      <c r="AB2307" s="23" t="str">
        <f t="shared" ref="AB2307:AB2370" ca="1" si="541">IF(D2307="","",IF(D2307&lt;B3LocTuNgay,0,IF(D2307&lt;=B3LocDenNgay,1,"")))</f>
        <v/>
      </c>
      <c r="AC2307" s="23" t="str">
        <f t="shared" ref="AC2307:AC2370" ca="1" si="542">IF(D2307="","",IF(D2307&lt;B4LocTuNgay,0,IF(D2307&lt;=B4LocDenNgay,1,"")))</f>
        <v/>
      </c>
      <c r="AD2307" s="23" t="str">
        <f t="shared" ref="AD2307:AD2370" ca="1" si="543">IF(D2307="","",IF(D2307&lt;B5LocTuNgay,0,IF(D2307&lt;=B5LocDenNgay,1,"")))</f>
        <v/>
      </c>
      <c r="AE2307" s="68" t="str">
        <f t="shared" ref="AE2307:AE2370" ca="1" si="544">IF(D2307="","",MONTH(D2307))</f>
        <v/>
      </c>
      <c r="AF2307" s="69" t="str">
        <f>IF(OR(H2307="",S2307=""),"",S2307-(SUM(L2307,M2307)*INDEX(D.1[Đơn giá],MATCH(H2307,D.1[Tên sản phẩm],0))))</f>
        <v/>
      </c>
      <c r="AG2307" s="90" t="str">
        <f t="shared" ref="AG2307:AG2370" ca="1" si="545">IF(E2307="","",IF(E2307=SoChungTuInPXK,B2307,""))</f>
        <v/>
      </c>
      <c r="AH2307" s="90"/>
    </row>
    <row r="2308" spans="2:34" ht="27.75" customHeight="1" x14ac:dyDescent="0.2">
      <c r="B2308" s="154">
        <f t="shared" ref="B2308:B2371" si="546">ROW(A2308)-3</f>
        <v>2305</v>
      </c>
      <c r="C2308" s="155" t="str">
        <f t="shared" ref="C2308:C2371" ca="1" si="547">IF(AND(D2308="",E2308="",G2308=""),"",IF(AND(D2308=OFFSET(D2308,-1,0),E2308=OFFSET(E2308,-1,0),G2308=OFFSET(G2308,-1,0)),OFFSET(B2308,-1,1),B2308))</f>
        <v/>
      </c>
      <c r="D2308" s="156" t="str">
        <f t="shared" ref="D2308:D2371" ca="1" si="548">IF(AND($H2308&lt;&gt;"",B2308&lt;&gt;1),OFFSET(C2308,-1,1),"")</f>
        <v/>
      </c>
      <c r="E2308" s="157" t="str">
        <f t="shared" ref="E2308:E2371" ca="1" si="549">IF(AND($H2308&lt;&gt;"",B2308&lt;&gt;1),OFFSET(D2308,-1,1),"")</f>
        <v/>
      </c>
      <c r="F2308" s="157"/>
      <c r="G2308" s="158" t="str">
        <f t="shared" ref="G2308:G2371" ca="1" si="550">IF(AND($H2308&lt;&gt;"",B2308&lt;&gt;1),OFFSET(F2308,-1,1),"")</f>
        <v/>
      </c>
      <c r="H2308" s="159"/>
      <c r="I2308" s="160" t="str">
        <f>IF(H2308="","",INDEX(D.1[Quy cách],MATCH(H2308,D.1[Tên sản phẩm],0)))</f>
        <v/>
      </c>
      <c r="J2308" s="35" t="str">
        <f>IF(H2308="","",INDEX(D.1[ĐVT],MATCH(H2308,D.1[Tên sản phẩm],0)))</f>
        <v/>
      </c>
      <c r="K2308" s="163" t="str">
        <f>IF(H2308="","",INDEX(D.1[Đơn giá bán
(Tham khảo)],MATCH(H2308,D.1[Tên sản phẩm],0)))</f>
        <v/>
      </c>
      <c r="L2308" s="162"/>
      <c r="M2308" s="159"/>
      <c r="N2308" s="159"/>
      <c r="O2308" s="159"/>
      <c r="P2308" s="163" t="str">
        <f t="shared" ref="P2308:P2371" si="551">IF(AND(K2308&lt;&gt;"",L2308&lt;&gt;""),K2308*L2308,IF(AND(N2308&lt;&gt;"",O2308&lt;&gt;""),N2308*O2308,""))</f>
        <v/>
      </c>
      <c r="Q2308" s="164"/>
      <c r="R2308" s="162"/>
      <c r="S2308" s="163" t="str">
        <f t="shared" ref="S2308:S2371" si="552">IF(P2308="","",P2308-SUM(R2308))</f>
        <v/>
      </c>
      <c r="T2308" s="164" t="str">
        <f t="shared" ref="T2308:T2371" ca="1" si="553">IF(AND(S2308&lt;&gt;"",C2308=OFFSET(C2308,-1,0)),OFFSET(S2308,-1,1),"")</f>
        <v/>
      </c>
      <c r="U2308" s="163" t="str">
        <f t="shared" ref="U2308:U2371" si="554">IF(S2308="","",S2308*SUM(1,T2308))</f>
        <v/>
      </c>
      <c r="V2308" s="163" t="str">
        <f ca="1">IF(AND(C2308&lt;&gt;"",C2308&lt;&gt;OFFSET(C2308,1,0)),SUMIFS(B.2[Giá có thuế],B.2[Số ĐK],C2308),"")</f>
        <v/>
      </c>
      <c r="W2308" s="159"/>
      <c r="X2308" s="161" t="str">
        <f>IF(W2308="","",'Thông Tin Chung'!$L$3)</f>
        <v/>
      </c>
      <c r="Y2308" s="163" t="str">
        <f t="shared" ref="Y2308:Y2371" ca="1" si="555">IF(AND(V2308&lt;&gt;"",W2308&lt;&gt;"",V2308&lt;&gt;0),V2308-W2308,"")</f>
        <v/>
      </c>
      <c r="Z2308" s="165"/>
      <c r="AA2308" s="155" t="str">
        <f ca="1">IF(C2308="","",IF(OR(D2308&lt;NgayBatDau,D2308&gt;NgayKetThuc),"Ngày tháng phải nằm trong kỳ báo cáo",IF(AND(G2308&lt;&gt;"",COUNTIF(D.2[Tên khách hàng],G2308)=0),"Tên KH chưa khai báo trong DSKH",IF(AND(H2308&lt;&gt;"",COUNTIF(D.1[Tên sản phẩm],H2308)=0),"SP này chưa khai báo trong DSSP",""))))</f>
        <v/>
      </c>
      <c r="AB2308" s="23" t="str">
        <f t="shared" ca="1" si="541"/>
        <v/>
      </c>
      <c r="AC2308" s="23" t="str">
        <f t="shared" ca="1" si="542"/>
        <v/>
      </c>
      <c r="AD2308" s="23" t="str">
        <f t="shared" ca="1" si="543"/>
        <v/>
      </c>
      <c r="AE2308" s="68" t="str">
        <f t="shared" ca="1" si="544"/>
        <v/>
      </c>
      <c r="AF2308" s="69" t="str">
        <f>IF(OR(H2308="",S2308=""),"",S2308-(SUM(L2308,M2308)*INDEX(D.1[Đơn giá],MATCH(H2308,D.1[Tên sản phẩm],0))))</f>
        <v/>
      </c>
      <c r="AG2308" s="90" t="str">
        <f t="shared" ca="1" si="545"/>
        <v/>
      </c>
      <c r="AH2308" s="90"/>
    </row>
    <row r="2309" spans="2:34" ht="27.75" customHeight="1" x14ac:dyDescent="0.2">
      <c r="B2309" s="154">
        <f t="shared" si="546"/>
        <v>2306</v>
      </c>
      <c r="C2309" s="155" t="str">
        <f t="shared" ca="1" si="547"/>
        <v/>
      </c>
      <c r="D2309" s="156" t="str">
        <f t="shared" ca="1" si="548"/>
        <v/>
      </c>
      <c r="E2309" s="157" t="str">
        <f t="shared" ca="1" si="549"/>
        <v/>
      </c>
      <c r="F2309" s="157"/>
      <c r="G2309" s="158" t="str">
        <f t="shared" ca="1" si="550"/>
        <v/>
      </c>
      <c r="H2309" s="159"/>
      <c r="I2309" s="160" t="str">
        <f>IF(H2309="","",INDEX(D.1[Quy cách],MATCH(H2309,D.1[Tên sản phẩm],0)))</f>
        <v/>
      </c>
      <c r="J2309" s="35" t="str">
        <f>IF(H2309="","",INDEX(D.1[ĐVT],MATCH(H2309,D.1[Tên sản phẩm],0)))</f>
        <v/>
      </c>
      <c r="K2309" s="163" t="str">
        <f>IF(H2309="","",INDEX(D.1[Đơn giá bán
(Tham khảo)],MATCH(H2309,D.1[Tên sản phẩm],0)))</f>
        <v/>
      </c>
      <c r="L2309" s="162"/>
      <c r="M2309" s="159"/>
      <c r="N2309" s="159"/>
      <c r="O2309" s="159"/>
      <c r="P2309" s="163" t="str">
        <f t="shared" si="551"/>
        <v/>
      </c>
      <c r="Q2309" s="164"/>
      <c r="R2309" s="162"/>
      <c r="S2309" s="163" t="str">
        <f t="shared" si="552"/>
        <v/>
      </c>
      <c r="T2309" s="164" t="str">
        <f t="shared" ca="1" si="553"/>
        <v/>
      </c>
      <c r="U2309" s="163" t="str">
        <f t="shared" si="554"/>
        <v/>
      </c>
      <c r="V2309" s="163" t="str">
        <f ca="1">IF(AND(C2309&lt;&gt;"",C2309&lt;&gt;OFFSET(C2309,1,0)),SUMIFS(B.2[Giá có thuế],B.2[Số ĐK],C2309),"")</f>
        <v/>
      </c>
      <c r="W2309" s="159"/>
      <c r="X2309" s="161" t="str">
        <f>IF(W2309="","",'Thông Tin Chung'!$L$3)</f>
        <v/>
      </c>
      <c r="Y2309" s="163" t="str">
        <f t="shared" ca="1" si="555"/>
        <v/>
      </c>
      <c r="Z2309" s="165"/>
      <c r="AA2309" s="155" t="str">
        <f ca="1">IF(C2309="","",IF(OR(D2309&lt;NgayBatDau,D2309&gt;NgayKetThuc),"Ngày tháng phải nằm trong kỳ báo cáo",IF(AND(G2309&lt;&gt;"",COUNTIF(D.2[Tên khách hàng],G2309)=0),"Tên KH chưa khai báo trong DSKH",IF(AND(H2309&lt;&gt;"",COUNTIF(D.1[Tên sản phẩm],H2309)=0),"SP này chưa khai báo trong DSSP",""))))</f>
        <v/>
      </c>
      <c r="AB2309" s="23" t="str">
        <f t="shared" ca="1" si="541"/>
        <v/>
      </c>
      <c r="AC2309" s="23" t="str">
        <f t="shared" ca="1" si="542"/>
        <v/>
      </c>
      <c r="AD2309" s="23" t="str">
        <f t="shared" ca="1" si="543"/>
        <v/>
      </c>
      <c r="AE2309" s="68" t="str">
        <f t="shared" ca="1" si="544"/>
        <v/>
      </c>
      <c r="AF2309" s="69" t="str">
        <f>IF(OR(H2309="",S2309=""),"",S2309-(SUM(L2309,M2309)*INDEX(D.1[Đơn giá],MATCH(H2309,D.1[Tên sản phẩm],0))))</f>
        <v/>
      </c>
      <c r="AG2309" s="90" t="str">
        <f t="shared" ca="1" si="545"/>
        <v/>
      </c>
      <c r="AH2309" s="90"/>
    </row>
    <row r="2310" spans="2:34" ht="27.75" customHeight="1" x14ac:dyDescent="0.2">
      <c r="B2310" s="154">
        <f t="shared" si="546"/>
        <v>2307</v>
      </c>
      <c r="C2310" s="155" t="str">
        <f t="shared" ca="1" si="547"/>
        <v/>
      </c>
      <c r="D2310" s="156" t="str">
        <f t="shared" ca="1" si="548"/>
        <v/>
      </c>
      <c r="E2310" s="157" t="str">
        <f t="shared" ca="1" si="549"/>
        <v/>
      </c>
      <c r="F2310" s="157"/>
      <c r="G2310" s="158" t="str">
        <f t="shared" ca="1" si="550"/>
        <v/>
      </c>
      <c r="H2310" s="159"/>
      <c r="I2310" s="160" t="str">
        <f>IF(H2310="","",INDEX(D.1[Quy cách],MATCH(H2310,D.1[Tên sản phẩm],0)))</f>
        <v/>
      </c>
      <c r="J2310" s="35" t="str">
        <f>IF(H2310="","",INDEX(D.1[ĐVT],MATCH(H2310,D.1[Tên sản phẩm],0)))</f>
        <v/>
      </c>
      <c r="K2310" s="163" t="str">
        <f>IF(H2310="","",INDEX(D.1[Đơn giá bán
(Tham khảo)],MATCH(H2310,D.1[Tên sản phẩm],0)))</f>
        <v/>
      </c>
      <c r="L2310" s="162"/>
      <c r="M2310" s="159"/>
      <c r="N2310" s="159"/>
      <c r="O2310" s="159"/>
      <c r="P2310" s="163" t="str">
        <f t="shared" si="551"/>
        <v/>
      </c>
      <c r="Q2310" s="164"/>
      <c r="R2310" s="162"/>
      <c r="S2310" s="163" t="str">
        <f t="shared" si="552"/>
        <v/>
      </c>
      <c r="T2310" s="164" t="str">
        <f t="shared" ca="1" si="553"/>
        <v/>
      </c>
      <c r="U2310" s="163" t="str">
        <f t="shared" si="554"/>
        <v/>
      </c>
      <c r="V2310" s="163" t="str">
        <f ca="1">IF(AND(C2310&lt;&gt;"",C2310&lt;&gt;OFFSET(C2310,1,0)),SUMIFS(B.2[Giá có thuế],B.2[Số ĐK],C2310),"")</f>
        <v/>
      </c>
      <c r="W2310" s="159"/>
      <c r="X2310" s="161" t="str">
        <f>IF(W2310="","",'Thông Tin Chung'!$L$3)</f>
        <v/>
      </c>
      <c r="Y2310" s="163" t="str">
        <f t="shared" ca="1" si="555"/>
        <v/>
      </c>
      <c r="Z2310" s="165"/>
      <c r="AA2310" s="155" t="str">
        <f ca="1">IF(C2310="","",IF(OR(D2310&lt;NgayBatDau,D2310&gt;NgayKetThuc),"Ngày tháng phải nằm trong kỳ báo cáo",IF(AND(G2310&lt;&gt;"",COUNTIF(D.2[Tên khách hàng],G2310)=0),"Tên KH chưa khai báo trong DSKH",IF(AND(H2310&lt;&gt;"",COUNTIF(D.1[Tên sản phẩm],H2310)=0),"SP này chưa khai báo trong DSSP",""))))</f>
        <v/>
      </c>
      <c r="AB2310" s="23" t="str">
        <f t="shared" ca="1" si="541"/>
        <v/>
      </c>
      <c r="AC2310" s="23" t="str">
        <f t="shared" ca="1" si="542"/>
        <v/>
      </c>
      <c r="AD2310" s="23" t="str">
        <f t="shared" ca="1" si="543"/>
        <v/>
      </c>
      <c r="AE2310" s="68" t="str">
        <f t="shared" ca="1" si="544"/>
        <v/>
      </c>
      <c r="AF2310" s="69" t="str">
        <f>IF(OR(H2310="",S2310=""),"",S2310-(SUM(L2310,M2310)*INDEX(D.1[Đơn giá],MATCH(H2310,D.1[Tên sản phẩm],0))))</f>
        <v/>
      </c>
      <c r="AG2310" s="90" t="str">
        <f t="shared" ca="1" si="545"/>
        <v/>
      </c>
      <c r="AH2310" s="90"/>
    </row>
    <row r="2311" spans="2:34" ht="27.75" customHeight="1" x14ac:dyDescent="0.2">
      <c r="B2311" s="154">
        <f t="shared" si="546"/>
        <v>2308</v>
      </c>
      <c r="C2311" s="155" t="str">
        <f t="shared" ca="1" si="547"/>
        <v/>
      </c>
      <c r="D2311" s="156" t="str">
        <f t="shared" ca="1" si="548"/>
        <v/>
      </c>
      <c r="E2311" s="157" t="str">
        <f t="shared" ca="1" si="549"/>
        <v/>
      </c>
      <c r="F2311" s="157"/>
      <c r="G2311" s="158" t="str">
        <f t="shared" ca="1" si="550"/>
        <v/>
      </c>
      <c r="H2311" s="159"/>
      <c r="I2311" s="160" t="str">
        <f>IF(H2311="","",INDEX(D.1[Quy cách],MATCH(H2311,D.1[Tên sản phẩm],0)))</f>
        <v/>
      </c>
      <c r="J2311" s="35" t="str">
        <f>IF(H2311="","",INDEX(D.1[ĐVT],MATCH(H2311,D.1[Tên sản phẩm],0)))</f>
        <v/>
      </c>
      <c r="K2311" s="163" t="str">
        <f>IF(H2311="","",INDEX(D.1[Đơn giá bán
(Tham khảo)],MATCH(H2311,D.1[Tên sản phẩm],0)))</f>
        <v/>
      </c>
      <c r="L2311" s="162"/>
      <c r="M2311" s="159"/>
      <c r="N2311" s="159"/>
      <c r="O2311" s="159"/>
      <c r="P2311" s="163" t="str">
        <f t="shared" si="551"/>
        <v/>
      </c>
      <c r="Q2311" s="164"/>
      <c r="R2311" s="162"/>
      <c r="S2311" s="163" t="str">
        <f t="shared" si="552"/>
        <v/>
      </c>
      <c r="T2311" s="164" t="str">
        <f t="shared" ca="1" si="553"/>
        <v/>
      </c>
      <c r="U2311" s="163" t="str">
        <f t="shared" si="554"/>
        <v/>
      </c>
      <c r="V2311" s="163" t="str">
        <f ca="1">IF(AND(C2311&lt;&gt;"",C2311&lt;&gt;OFFSET(C2311,1,0)),SUMIFS(B.2[Giá có thuế],B.2[Số ĐK],C2311),"")</f>
        <v/>
      </c>
      <c r="W2311" s="159"/>
      <c r="X2311" s="161" t="str">
        <f>IF(W2311="","",'Thông Tin Chung'!$L$3)</f>
        <v/>
      </c>
      <c r="Y2311" s="163" t="str">
        <f t="shared" ca="1" si="555"/>
        <v/>
      </c>
      <c r="Z2311" s="165"/>
      <c r="AA2311" s="155" t="str">
        <f ca="1">IF(C2311="","",IF(OR(D2311&lt;NgayBatDau,D2311&gt;NgayKetThuc),"Ngày tháng phải nằm trong kỳ báo cáo",IF(AND(G2311&lt;&gt;"",COUNTIF(D.2[Tên khách hàng],G2311)=0),"Tên KH chưa khai báo trong DSKH",IF(AND(H2311&lt;&gt;"",COUNTIF(D.1[Tên sản phẩm],H2311)=0),"SP này chưa khai báo trong DSSP",""))))</f>
        <v/>
      </c>
      <c r="AB2311" s="23" t="str">
        <f t="shared" ca="1" si="541"/>
        <v/>
      </c>
      <c r="AC2311" s="23" t="str">
        <f t="shared" ca="1" si="542"/>
        <v/>
      </c>
      <c r="AD2311" s="23" t="str">
        <f t="shared" ca="1" si="543"/>
        <v/>
      </c>
      <c r="AE2311" s="68" t="str">
        <f t="shared" ca="1" si="544"/>
        <v/>
      </c>
      <c r="AF2311" s="69" t="str">
        <f>IF(OR(H2311="",S2311=""),"",S2311-(SUM(L2311,M2311)*INDEX(D.1[Đơn giá],MATCH(H2311,D.1[Tên sản phẩm],0))))</f>
        <v/>
      </c>
      <c r="AG2311" s="90" t="str">
        <f t="shared" ca="1" si="545"/>
        <v/>
      </c>
      <c r="AH2311" s="90"/>
    </row>
    <row r="2312" spans="2:34" ht="27.75" customHeight="1" x14ac:dyDescent="0.2">
      <c r="B2312" s="154">
        <f t="shared" si="546"/>
        <v>2309</v>
      </c>
      <c r="C2312" s="155" t="str">
        <f t="shared" ca="1" si="547"/>
        <v/>
      </c>
      <c r="D2312" s="156" t="str">
        <f t="shared" ca="1" si="548"/>
        <v/>
      </c>
      <c r="E2312" s="157" t="str">
        <f t="shared" ca="1" si="549"/>
        <v/>
      </c>
      <c r="F2312" s="157"/>
      <c r="G2312" s="158" t="str">
        <f t="shared" ca="1" si="550"/>
        <v/>
      </c>
      <c r="H2312" s="159"/>
      <c r="I2312" s="160" t="str">
        <f>IF(H2312="","",INDEX(D.1[Quy cách],MATCH(H2312,D.1[Tên sản phẩm],0)))</f>
        <v/>
      </c>
      <c r="J2312" s="35" t="str">
        <f>IF(H2312="","",INDEX(D.1[ĐVT],MATCH(H2312,D.1[Tên sản phẩm],0)))</f>
        <v/>
      </c>
      <c r="K2312" s="163" t="str">
        <f>IF(H2312="","",INDEX(D.1[Đơn giá bán
(Tham khảo)],MATCH(H2312,D.1[Tên sản phẩm],0)))</f>
        <v/>
      </c>
      <c r="L2312" s="162"/>
      <c r="M2312" s="159"/>
      <c r="N2312" s="159"/>
      <c r="O2312" s="159"/>
      <c r="P2312" s="163" t="str">
        <f t="shared" si="551"/>
        <v/>
      </c>
      <c r="Q2312" s="164"/>
      <c r="R2312" s="162"/>
      <c r="S2312" s="163" t="str">
        <f t="shared" si="552"/>
        <v/>
      </c>
      <c r="T2312" s="164" t="str">
        <f t="shared" ca="1" si="553"/>
        <v/>
      </c>
      <c r="U2312" s="163" t="str">
        <f t="shared" si="554"/>
        <v/>
      </c>
      <c r="V2312" s="163" t="str">
        <f ca="1">IF(AND(C2312&lt;&gt;"",C2312&lt;&gt;OFFSET(C2312,1,0)),SUMIFS(B.2[Giá có thuế],B.2[Số ĐK],C2312),"")</f>
        <v/>
      </c>
      <c r="W2312" s="159"/>
      <c r="X2312" s="161" t="str">
        <f>IF(W2312="","",'Thông Tin Chung'!$L$3)</f>
        <v/>
      </c>
      <c r="Y2312" s="163" t="str">
        <f t="shared" ca="1" si="555"/>
        <v/>
      </c>
      <c r="Z2312" s="165"/>
      <c r="AA2312" s="155" t="str">
        <f ca="1">IF(C2312="","",IF(OR(D2312&lt;NgayBatDau,D2312&gt;NgayKetThuc),"Ngày tháng phải nằm trong kỳ báo cáo",IF(AND(G2312&lt;&gt;"",COUNTIF(D.2[Tên khách hàng],G2312)=0),"Tên KH chưa khai báo trong DSKH",IF(AND(H2312&lt;&gt;"",COUNTIF(D.1[Tên sản phẩm],H2312)=0),"SP này chưa khai báo trong DSSP",""))))</f>
        <v/>
      </c>
      <c r="AB2312" s="23" t="str">
        <f t="shared" ca="1" si="541"/>
        <v/>
      </c>
      <c r="AC2312" s="23" t="str">
        <f t="shared" ca="1" si="542"/>
        <v/>
      </c>
      <c r="AD2312" s="23" t="str">
        <f t="shared" ca="1" si="543"/>
        <v/>
      </c>
      <c r="AE2312" s="68" t="str">
        <f t="shared" ca="1" si="544"/>
        <v/>
      </c>
      <c r="AF2312" s="69" t="str">
        <f>IF(OR(H2312="",S2312=""),"",S2312-(SUM(L2312,M2312)*INDEX(D.1[Đơn giá],MATCH(H2312,D.1[Tên sản phẩm],0))))</f>
        <v/>
      </c>
      <c r="AG2312" s="90" t="str">
        <f t="shared" ca="1" si="545"/>
        <v/>
      </c>
      <c r="AH2312" s="90"/>
    </row>
    <row r="2313" spans="2:34" ht="27.75" customHeight="1" x14ac:dyDescent="0.2">
      <c r="B2313" s="154">
        <f t="shared" si="546"/>
        <v>2310</v>
      </c>
      <c r="C2313" s="155" t="str">
        <f t="shared" ca="1" si="547"/>
        <v/>
      </c>
      <c r="D2313" s="156" t="str">
        <f t="shared" ca="1" si="548"/>
        <v/>
      </c>
      <c r="E2313" s="157" t="str">
        <f t="shared" ca="1" si="549"/>
        <v/>
      </c>
      <c r="F2313" s="157"/>
      <c r="G2313" s="158" t="str">
        <f t="shared" ca="1" si="550"/>
        <v/>
      </c>
      <c r="H2313" s="159"/>
      <c r="I2313" s="160" t="str">
        <f>IF(H2313="","",INDEX(D.1[Quy cách],MATCH(H2313,D.1[Tên sản phẩm],0)))</f>
        <v/>
      </c>
      <c r="J2313" s="35" t="str">
        <f>IF(H2313="","",INDEX(D.1[ĐVT],MATCH(H2313,D.1[Tên sản phẩm],0)))</f>
        <v/>
      </c>
      <c r="K2313" s="163" t="str">
        <f>IF(H2313="","",INDEX(D.1[Đơn giá bán
(Tham khảo)],MATCH(H2313,D.1[Tên sản phẩm],0)))</f>
        <v/>
      </c>
      <c r="L2313" s="162"/>
      <c r="M2313" s="159"/>
      <c r="N2313" s="159"/>
      <c r="O2313" s="159"/>
      <c r="P2313" s="163" t="str">
        <f t="shared" si="551"/>
        <v/>
      </c>
      <c r="Q2313" s="164"/>
      <c r="R2313" s="162"/>
      <c r="S2313" s="163" t="str">
        <f t="shared" si="552"/>
        <v/>
      </c>
      <c r="T2313" s="164" t="str">
        <f t="shared" ca="1" si="553"/>
        <v/>
      </c>
      <c r="U2313" s="163" t="str">
        <f t="shared" si="554"/>
        <v/>
      </c>
      <c r="V2313" s="163" t="str">
        <f ca="1">IF(AND(C2313&lt;&gt;"",C2313&lt;&gt;OFFSET(C2313,1,0)),SUMIFS(B.2[Giá có thuế],B.2[Số ĐK],C2313),"")</f>
        <v/>
      </c>
      <c r="W2313" s="159"/>
      <c r="X2313" s="161" t="str">
        <f>IF(W2313="","",'Thông Tin Chung'!$L$3)</f>
        <v/>
      </c>
      <c r="Y2313" s="163" t="str">
        <f t="shared" ca="1" si="555"/>
        <v/>
      </c>
      <c r="Z2313" s="165"/>
      <c r="AA2313" s="155" t="str">
        <f ca="1">IF(C2313="","",IF(OR(D2313&lt;NgayBatDau,D2313&gt;NgayKetThuc),"Ngày tháng phải nằm trong kỳ báo cáo",IF(AND(G2313&lt;&gt;"",COUNTIF(D.2[Tên khách hàng],G2313)=0),"Tên KH chưa khai báo trong DSKH",IF(AND(H2313&lt;&gt;"",COUNTIF(D.1[Tên sản phẩm],H2313)=0),"SP này chưa khai báo trong DSSP",""))))</f>
        <v/>
      </c>
      <c r="AB2313" s="23" t="str">
        <f t="shared" ca="1" si="541"/>
        <v/>
      </c>
      <c r="AC2313" s="23" t="str">
        <f t="shared" ca="1" si="542"/>
        <v/>
      </c>
      <c r="AD2313" s="23" t="str">
        <f t="shared" ca="1" si="543"/>
        <v/>
      </c>
      <c r="AE2313" s="68" t="str">
        <f t="shared" ca="1" si="544"/>
        <v/>
      </c>
      <c r="AF2313" s="69" t="str">
        <f>IF(OR(H2313="",S2313=""),"",S2313-(SUM(L2313,M2313)*INDEX(D.1[Đơn giá],MATCH(H2313,D.1[Tên sản phẩm],0))))</f>
        <v/>
      </c>
      <c r="AG2313" s="90" t="str">
        <f t="shared" ca="1" si="545"/>
        <v/>
      </c>
      <c r="AH2313" s="90"/>
    </row>
    <row r="2314" spans="2:34" ht="27.75" customHeight="1" x14ac:dyDescent="0.2">
      <c r="B2314" s="154">
        <f t="shared" si="546"/>
        <v>2311</v>
      </c>
      <c r="C2314" s="155" t="str">
        <f t="shared" ca="1" si="547"/>
        <v/>
      </c>
      <c r="D2314" s="156" t="str">
        <f t="shared" ca="1" si="548"/>
        <v/>
      </c>
      <c r="E2314" s="157" t="str">
        <f t="shared" ca="1" si="549"/>
        <v/>
      </c>
      <c r="F2314" s="157"/>
      <c r="G2314" s="158" t="str">
        <f t="shared" ca="1" si="550"/>
        <v/>
      </c>
      <c r="H2314" s="159"/>
      <c r="I2314" s="160" t="str">
        <f>IF(H2314="","",INDEX(D.1[Quy cách],MATCH(H2314,D.1[Tên sản phẩm],0)))</f>
        <v/>
      </c>
      <c r="J2314" s="35" t="str">
        <f>IF(H2314="","",INDEX(D.1[ĐVT],MATCH(H2314,D.1[Tên sản phẩm],0)))</f>
        <v/>
      </c>
      <c r="K2314" s="163" t="str">
        <f>IF(H2314="","",INDEX(D.1[Đơn giá bán
(Tham khảo)],MATCH(H2314,D.1[Tên sản phẩm],0)))</f>
        <v/>
      </c>
      <c r="L2314" s="162"/>
      <c r="M2314" s="159"/>
      <c r="N2314" s="159"/>
      <c r="O2314" s="159"/>
      <c r="P2314" s="163" t="str">
        <f t="shared" si="551"/>
        <v/>
      </c>
      <c r="Q2314" s="164"/>
      <c r="R2314" s="162"/>
      <c r="S2314" s="163" t="str">
        <f t="shared" si="552"/>
        <v/>
      </c>
      <c r="T2314" s="164" t="str">
        <f t="shared" ca="1" si="553"/>
        <v/>
      </c>
      <c r="U2314" s="163" t="str">
        <f t="shared" si="554"/>
        <v/>
      </c>
      <c r="V2314" s="163" t="str">
        <f ca="1">IF(AND(C2314&lt;&gt;"",C2314&lt;&gt;OFFSET(C2314,1,0)),SUMIFS(B.2[Giá có thuế],B.2[Số ĐK],C2314),"")</f>
        <v/>
      </c>
      <c r="W2314" s="159"/>
      <c r="X2314" s="161" t="str">
        <f>IF(W2314="","",'Thông Tin Chung'!$L$3)</f>
        <v/>
      </c>
      <c r="Y2314" s="163" t="str">
        <f t="shared" ca="1" si="555"/>
        <v/>
      </c>
      <c r="Z2314" s="165"/>
      <c r="AA2314" s="155" t="str">
        <f ca="1">IF(C2314="","",IF(OR(D2314&lt;NgayBatDau,D2314&gt;NgayKetThuc),"Ngày tháng phải nằm trong kỳ báo cáo",IF(AND(G2314&lt;&gt;"",COUNTIF(D.2[Tên khách hàng],G2314)=0),"Tên KH chưa khai báo trong DSKH",IF(AND(H2314&lt;&gt;"",COUNTIF(D.1[Tên sản phẩm],H2314)=0),"SP này chưa khai báo trong DSSP",""))))</f>
        <v/>
      </c>
      <c r="AB2314" s="23" t="str">
        <f t="shared" ca="1" si="541"/>
        <v/>
      </c>
      <c r="AC2314" s="23" t="str">
        <f t="shared" ca="1" si="542"/>
        <v/>
      </c>
      <c r="AD2314" s="23" t="str">
        <f t="shared" ca="1" si="543"/>
        <v/>
      </c>
      <c r="AE2314" s="68" t="str">
        <f t="shared" ca="1" si="544"/>
        <v/>
      </c>
      <c r="AF2314" s="69" t="str">
        <f>IF(OR(H2314="",S2314=""),"",S2314-(SUM(L2314,M2314)*INDEX(D.1[Đơn giá],MATCH(H2314,D.1[Tên sản phẩm],0))))</f>
        <v/>
      </c>
      <c r="AG2314" s="90" t="str">
        <f t="shared" ca="1" si="545"/>
        <v/>
      </c>
      <c r="AH2314" s="90"/>
    </row>
    <row r="2315" spans="2:34" ht="27.75" customHeight="1" x14ac:dyDescent="0.2">
      <c r="B2315" s="154">
        <f t="shared" si="546"/>
        <v>2312</v>
      </c>
      <c r="C2315" s="155" t="str">
        <f t="shared" ca="1" si="547"/>
        <v/>
      </c>
      <c r="D2315" s="156" t="str">
        <f t="shared" ca="1" si="548"/>
        <v/>
      </c>
      <c r="E2315" s="157" t="str">
        <f t="shared" ca="1" si="549"/>
        <v/>
      </c>
      <c r="F2315" s="157"/>
      <c r="G2315" s="158" t="str">
        <f t="shared" ca="1" si="550"/>
        <v/>
      </c>
      <c r="H2315" s="159"/>
      <c r="I2315" s="160" t="str">
        <f>IF(H2315="","",INDEX(D.1[Quy cách],MATCH(H2315,D.1[Tên sản phẩm],0)))</f>
        <v/>
      </c>
      <c r="J2315" s="35" t="str">
        <f>IF(H2315="","",INDEX(D.1[ĐVT],MATCH(H2315,D.1[Tên sản phẩm],0)))</f>
        <v/>
      </c>
      <c r="K2315" s="163" t="str">
        <f>IF(H2315="","",INDEX(D.1[Đơn giá bán
(Tham khảo)],MATCH(H2315,D.1[Tên sản phẩm],0)))</f>
        <v/>
      </c>
      <c r="L2315" s="162"/>
      <c r="M2315" s="159"/>
      <c r="N2315" s="159"/>
      <c r="O2315" s="159"/>
      <c r="P2315" s="163" t="str">
        <f t="shared" si="551"/>
        <v/>
      </c>
      <c r="Q2315" s="164"/>
      <c r="R2315" s="162"/>
      <c r="S2315" s="163" t="str">
        <f t="shared" si="552"/>
        <v/>
      </c>
      <c r="T2315" s="164" t="str">
        <f t="shared" ca="1" si="553"/>
        <v/>
      </c>
      <c r="U2315" s="163" t="str">
        <f t="shared" si="554"/>
        <v/>
      </c>
      <c r="V2315" s="163" t="str">
        <f ca="1">IF(AND(C2315&lt;&gt;"",C2315&lt;&gt;OFFSET(C2315,1,0)),SUMIFS(B.2[Giá có thuế],B.2[Số ĐK],C2315),"")</f>
        <v/>
      </c>
      <c r="W2315" s="159"/>
      <c r="X2315" s="161" t="str">
        <f>IF(W2315="","",'Thông Tin Chung'!$L$3)</f>
        <v/>
      </c>
      <c r="Y2315" s="163" t="str">
        <f t="shared" ca="1" si="555"/>
        <v/>
      </c>
      <c r="Z2315" s="165"/>
      <c r="AA2315" s="155" t="str">
        <f ca="1">IF(C2315="","",IF(OR(D2315&lt;NgayBatDau,D2315&gt;NgayKetThuc),"Ngày tháng phải nằm trong kỳ báo cáo",IF(AND(G2315&lt;&gt;"",COUNTIF(D.2[Tên khách hàng],G2315)=0),"Tên KH chưa khai báo trong DSKH",IF(AND(H2315&lt;&gt;"",COUNTIF(D.1[Tên sản phẩm],H2315)=0),"SP này chưa khai báo trong DSSP",""))))</f>
        <v/>
      </c>
      <c r="AB2315" s="23" t="str">
        <f t="shared" ca="1" si="541"/>
        <v/>
      </c>
      <c r="AC2315" s="23" t="str">
        <f t="shared" ca="1" si="542"/>
        <v/>
      </c>
      <c r="AD2315" s="23" t="str">
        <f t="shared" ca="1" si="543"/>
        <v/>
      </c>
      <c r="AE2315" s="68" t="str">
        <f t="shared" ca="1" si="544"/>
        <v/>
      </c>
      <c r="AF2315" s="69" t="str">
        <f>IF(OR(H2315="",S2315=""),"",S2315-(SUM(L2315,M2315)*INDEX(D.1[Đơn giá],MATCH(H2315,D.1[Tên sản phẩm],0))))</f>
        <v/>
      </c>
      <c r="AG2315" s="90" t="str">
        <f t="shared" ca="1" si="545"/>
        <v/>
      </c>
      <c r="AH2315" s="90"/>
    </row>
    <row r="2316" spans="2:34" ht="27.75" customHeight="1" x14ac:dyDescent="0.2">
      <c r="B2316" s="154">
        <f t="shared" si="546"/>
        <v>2313</v>
      </c>
      <c r="C2316" s="155" t="str">
        <f t="shared" ca="1" si="547"/>
        <v/>
      </c>
      <c r="D2316" s="156" t="str">
        <f t="shared" ca="1" si="548"/>
        <v/>
      </c>
      <c r="E2316" s="157" t="str">
        <f t="shared" ca="1" si="549"/>
        <v/>
      </c>
      <c r="F2316" s="157"/>
      <c r="G2316" s="158" t="str">
        <f t="shared" ca="1" si="550"/>
        <v/>
      </c>
      <c r="H2316" s="159"/>
      <c r="I2316" s="160" t="str">
        <f>IF(H2316="","",INDEX(D.1[Quy cách],MATCH(H2316,D.1[Tên sản phẩm],0)))</f>
        <v/>
      </c>
      <c r="J2316" s="35" t="str">
        <f>IF(H2316="","",INDEX(D.1[ĐVT],MATCH(H2316,D.1[Tên sản phẩm],0)))</f>
        <v/>
      </c>
      <c r="K2316" s="163" t="str">
        <f>IF(H2316="","",INDEX(D.1[Đơn giá bán
(Tham khảo)],MATCH(H2316,D.1[Tên sản phẩm],0)))</f>
        <v/>
      </c>
      <c r="L2316" s="162"/>
      <c r="M2316" s="159"/>
      <c r="N2316" s="159"/>
      <c r="O2316" s="159"/>
      <c r="P2316" s="163" t="str">
        <f t="shared" si="551"/>
        <v/>
      </c>
      <c r="Q2316" s="164"/>
      <c r="R2316" s="162"/>
      <c r="S2316" s="163" t="str">
        <f t="shared" si="552"/>
        <v/>
      </c>
      <c r="T2316" s="164" t="str">
        <f t="shared" ca="1" si="553"/>
        <v/>
      </c>
      <c r="U2316" s="163" t="str">
        <f t="shared" si="554"/>
        <v/>
      </c>
      <c r="V2316" s="163" t="str">
        <f ca="1">IF(AND(C2316&lt;&gt;"",C2316&lt;&gt;OFFSET(C2316,1,0)),SUMIFS(B.2[Giá có thuế],B.2[Số ĐK],C2316),"")</f>
        <v/>
      </c>
      <c r="W2316" s="159"/>
      <c r="X2316" s="161" t="str">
        <f>IF(W2316="","",'Thông Tin Chung'!$L$3)</f>
        <v/>
      </c>
      <c r="Y2316" s="163" t="str">
        <f t="shared" ca="1" si="555"/>
        <v/>
      </c>
      <c r="Z2316" s="165"/>
      <c r="AA2316" s="155" t="str">
        <f ca="1">IF(C2316="","",IF(OR(D2316&lt;NgayBatDau,D2316&gt;NgayKetThuc),"Ngày tháng phải nằm trong kỳ báo cáo",IF(AND(G2316&lt;&gt;"",COUNTIF(D.2[Tên khách hàng],G2316)=0),"Tên KH chưa khai báo trong DSKH",IF(AND(H2316&lt;&gt;"",COUNTIF(D.1[Tên sản phẩm],H2316)=0),"SP này chưa khai báo trong DSSP",""))))</f>
        <v/>
      </c>
      <c r="AB2316" s="23" t="str">
        <f t="shared" ca="1" si="541"/>
        <v/>
      </c>
      <c r="AC2316" s="23" t="str">
        <f t="shared" ca="1" si="542"/>
        <v/>
      </c>
      <c r="AD2316" s="23" t="str">
        <f t="shared" ca="1" si="543"/>
        <v/>
      </c>
      <c r="AE2316" s="68" t="str">
        <f t="shared" ca="1" si="544"/>
        <v/>
      </c>
      <c r="AF2316" s="69" t="str">
        <f>IF(OR(H2316="",S2316=""),"",S2316-(SUM(L2316,M2316)*INDEX(D.1[Đơn giá],MATCH(H2316,D.1[Tên sản phẩm],0))))</f>
        <v/>
      </c>
      <c r="AG2316" s="90" t="str">
        <f t="shared" ca="1" si="545"/>
        <v/>
      </c>
      <c r="AH2316" s="90"/>
    </row>
    <row r="2317" spans="2:34" ht="27.75" customHeight="1" x14ac:dyDescent="0.2">
      <c r="B2317" s="154">
        <f t="shared" si="546"/>
        <v>2314</v>
      </c>
      <c r="C2317" s="155" t="str">
        <f t="shared" ca="1" si="547"/>
        <v/>
      </c>
      <c r="D2317" s="156" t="str">
        <f t="shared" ca="1" si="548"/>
        <v/>
      </c>
      <c r="E2317" s="157" t="str">
        <f t="shared" ca="1" si="549"/>
        <v/>
      </c>
      <c r="F2317" s="157"/>
      <c r="G2317" s="158" t="str">
        <f t="shared" ca="1" si="550"/>
        <v/>
      </c>
      <c r="H2317" s="159"/>
      <c r="I2317" s="160" t="str">
        <f>IF(H2317="","",INDEX(D.1[Quy cách],MATCH(H2317,D.1[Tên sản phẩm],0)))</f>
        <v/>
      </c>
      <c r="J2317" s="35" t="str">
        <f>IF(H2317="","",INDEX(D.1[ĐVT],MATCH(H2317,D.1[Tên sản phẩm],0)))</f>
        <v/>
      </c>
      <c r="K2317" s="163" t="str">
        <f>IF(H2317="","",INDEX(D.1[Đơn giá bán
(Tham khảo)],MATCH(H2317,D.1[Tên sản phẩm],0)))</f>
        <v/>
      </c>
      <c r="L2317" s="162"/>
      <c r="M2317" s="159"/>
      <c r="N2317" s="159"/>
      <c r="O2317" s="159"/>
      <c r="P2317" s="163" t="str">
        <f t="shared" si="551"/>
        <v/>
      </c>
      <c r="Q2317" s="164"/>
      <c r="R2317" s="162"/>
      <c r="S2317" s="163" t="str">
        <f t="shared" si="552"/>
        <v/>
      </c>
      <c r="T2317" s="164" t="str">
        <f t="shared" ca="1" si="553"/>
        <v/>
      </c>
      <c r="U2317" s="163" t="str">
        <f t="shared" si="554"/>
        <v/>
      </c>
      <c r="V2317" s="163" t="str">
        <f ca="1">IF(AND(C2317&lt;&gt;"",C2317&lt;&gt;OFFSET(C2317,1,0)),SUMIFS(B.2[Giá có thuế],B.2[Số ĐK],C2317),"")</f>
        <v/>
      </c>
      <c r="W2317" s="159"/>
      <c r="X2317" s="161" t="str">
        <f>IF(W2317="","",'Thông Tin Chung'!$L$3)</f>
        <v/>
      </c>
      <c r="Y2317" s="163" t="str">
        <f t="shared" ca="1" si="555"/>
        <v/>
      </c>
      <c r="Z2317" s="165"/>
      <c r="AA2317" s="155" t="str">
        <f ca="1">IF(C2317="","",IF(OR(D2317&lt;NgayBatDau,D2317&gt;NgayKetThuc),"Ngày tháng phải nằm trong kỳ báo cáo",IF(AND(G2317&lt;&gt;"",COUNTIF(D.2[Tên khách hàng],G2317)=0),"Tên KH chưa khai báo trong DSKH",IF(AND(H2317&lt;&gt;"",COUNTIF(D.1[Tên sản phẩm],H2317)=0),"SP này chưa khai báo trong DSSP",""))))</f>
        <v/>
      </c>
      <c r="AB2317" s="23" t="str">
        <f t="shared" ca="1" si="541"/>
        <v/>
      </c>
      <c r="AC2317" s="23" t="str">
        <f t="shared" ca="1" si="542"/>
        <v/>
      </c>
      <c r="AD2317" s="23" t="str">
        <f t="shared" ca="1" si="543"/>
        <v/>
      </c>
      <c r="AE2317" s="68" t="str">
        <f t="shared" ca="1" si="544"/>
        <v/>
      </c>
      <c r="AF2317" s="69" t="str">
        <f>IF(OR(H2317="",S2317=""),"",S2317-(SUM(L2317,M2317)*INDEX(D.1[Đơn giá],MATCH(H2317,D.1[Tên sản phẩm],0))))</f>
        <v/>
      </c>
      <c r="AG2317" s="90" t="str">
        <f t="shared" ca="1" si="545"/>
        <v/>
      </c>
      <c r="AH2317" s="90"/>
    </row>
    <row r="2318" spans="2:34" ht="27.75" customHeight="1" x14ac:dyDescent="0.2">
      <c r="B2318" s="154">
        <f t="shared" si="546"/>
        <v>2315</v>
      </c>
      <c r="C2318" s="155" t="str">
        <f t="shared" ca="1" si="547"/>
        <v/>
      </c>
      <c r="D2318" s="156" t="str">
        <f t="shared" ca="1" si="548"/>
        <v/>
      </c>
      <c r="E2318" s="157" t="str">
        <f t="shared" ca="1" si="549"/>
        <v/>
      </c>
      <c r="F2318" s="157"/>
      <c r="G2318" s="158" t="str">
        <f t="shared" ca="1" si="550"/>
        <v/>
      </c>
      <c r="H2318" s="159"/>
      <c r="I2318" s="160" t="str">
        <f>IF(H2318="","",INDEX(D.1[Quy cách],MATCH(H2318,D.1[Tên sản phẩm],0)))</f>
        <v/>
      </c>
      <c r="J2318" s="35" t="str">
        <f>IF(H2318="","",INDEX(D.1[ĐVT],MATCH(H2318,D.1[Tên sản phẩm],0)))</f>
        <v/>
      </c>
      <c r="K2318" s="163" t="str">
        <f>IF(H2318="","",INDEX(D.1[Đơn giá bán
(Tham khảo)],MATCH(H2318,D.1[Tên sản phẩm],0)))</f>
        <v/>
      </c>
      <c r="L2318" s="162"/>
      <c r="M2318" s="159"/>
      <c r="N2318" s="159"/>
      <c r="O2318" s="159"/>
      <c r="P2318" s="163" t="str">
        <f t="shared" si="551"/>
        <v/>
      </c>
      <c r="Q2318" s="164"/>
      <c r="R2318" s="162"/>
      <c r="S2318" s="163" t="str">
        <f t="shared" si="552"/>
        <v/>
      </c>
      <c r="T2318" s="164" t="str">
        <f t="shared" ca="1" si="553"/>
        <v/>
      </c>
      <c r="U2318" s="163" t="str">
        <f t="shared" si="554"/>
        <v/>
      </c>
      <c r="V2318" s="163" t="str">
        <f ca="1">IF(AND(C2318&lt;&gt;"",C2318&lt;&gt;OFFSET(C2318,1,0)),SUMIFS(B.2[Giá có thuế],B.2[Số ĐK],C2318),"")</f>
        <v/>
      </c>
      <c r="W2318" s="159"/>
      <c r="X2318" s="161" t="str">
        <f>IF(W2318="","",'Thông Tin Chung'!$L$3)</f>
        <v/>
      </c>
      <c r="Y2318" s="163" t="str">
        <f t="shared" ca="1" si="555"/>
        <v/>
      </c>
      <c r="Z2318" s="165"/>
      <c r="AA2318" s="155" t="str">
        <f ca="1">IF(C2318="","",IF(OR(D2318&lt;NgayBatDau,D2318&gt;NgayKetThuc),"Ngày tháng phải nằm trong kỳ báo cáo",IF(AND(G2318&lt;&gt;"",COUNTIF(D.2[Tên khách hàng],G2318)=0),"Tên KH chưa khai báo trong DSKH",IF(AND(H2318&lt;&gt;"",COUNTIF(D.1[Tên sản phẩm],H2318)=0),"SP này chưa khai báo trong DSSP",""))))</f>
        <v/>
      </c>
      <c r="AB2318" s="23" t="str">
        <f t="shared" ca="1" si="541"/>
        <v/>
      </c>
      <c r="AC2318" s="23" t="str">
        <f t="shared" ca="1" si="542"/>
        <v/>
      </c>
      <c r="AD2318" s="23" t="str">
        <f t="shared" ca="1" si="543"/>
        <v/>
      </c>
      <c r="AE2318" s="68" t="str">
        <f t="shared" ca="1" si="544"/>
        <v/>
      </c>
      <c r="AF2318" s="69" t="str">
        <f>IF(OR(H2318="",S2318=""),"",S2318-(SUM(L2318,M2318)*INDEX(D.1[Đơn giá],MATCH(H2318,D.1[Tên sản phẩm],0))))</f>
        <v/>
      </c>
      <c r="AG2318" s="90" t="str">
        <f t="shared" ca="1" si="545"/>
        <v/>
      </c>
      <c r="AH2318" s="90"/>
    </row>
    <row r="2319" spans="2:34" ht="27.75" customHeight="1" x14ac:dyDescent="0.2">
      <c r="B2319" s="154">
        <f t="shared" si="546"/>
        <v>2316</v>
      </c>
      <c r="C2319" s="155" t="str">
        <f t="shared" ca="1" si="547"/>
        <v/>
      </c>
      <c r="D2319" s="156" t="str">
        <f t="shared" ca="1" si="548"/>
        <v/>
      </c>
      <c r="E2319" s="157" t="str">
        <f t="shared" ca="1" si="549"/>
        <v/>
      </c>
      <c r="F2319" s="157"/>
      <c r="G2319" s="158" t="str">
        <f t="shared" ca="1" si="550"/>
        <v/>
      </c>
      <c r="H2319" s="159"/>
      <c r="I2319" s="160" t="str">
        <f>IF(H2319="","",INDEX(D.1[Quy cách],MATCH(H2319,D.1[Tên sản phẩm],0)))</f>
        <v/>
      </c>
      <c r="J2319" s="35" t="str">
        <f>IF(H2319="","",INDEX(D.1[ĐVT],MATCH(H2319,D.1[Tên sản phẩm],0)))</f>
        <v/>
      </c>
      <c r="K2319" s="163" t="str">
        <f>IF(H2319="","",INDEX(D.1[Đơn giá bán
(Tham khảo)],MATCH(H2319,D.1[Tên sản phẩm],0)))</f>
        <v/>
      </c>
      <c r="L2319" s="162"/>
      <c r="M2319" s="159"/>
      <c r="N2319" s="159"/>
      <c r="O2319" s="159"/>
      <c r="P2319" s="163" t="str">
        <f t="shared" si="551"/>
        <v/>
      </c>
      <c r="Q2319" s="164"/>
      <c r="R2319" s="162"/>
      <c r="S2319" s="163" t="str">
        <f t="shared" si="552"/>
        <v/>
      </c>
      <c r="T2319" s="164" t="str">
        <f t="shared" ca="1" si="553"/>
        <v/>
      </c>
      <c r="U2319" s="163" t="str">
        <f t="shared" si="554"/>
        <v/>
      </c>
      <c r="V2319" s="163" t="str">
        <f ca="1">IF(AND(C2319&lt;&gt;"",C2319&lt;&gt;OFFSET(C2319,1,0)),SUMIFS(B.2[Giá có thuế],B.2[Số ĐK],C2319),"")</f>
        <v/>
      </c>
      <c r="W2319" s="159"/>
      <c r="X2319" s="161" t="str">
        <f>IF(W2319="","",'Thông Tin Chung'!$L$3)</f>
        <v/>
      </c>
      <c r="Y2319" s="163" t="str">
        <f t="shared" ca="1" si="555"/>
        <v/>
      </c>
      <c r="Z2319" s="165"/>
      <c r="AA2319" s="155" t="str">
        <f ca="1">IF(C2319="","",IF(OR(D2319&lt;NgayBatDau,D2319&gt;NgayKetThuc),"Ngày tháng phải nằm trong kỳ báo cáo",IF(AND(G2319&lt;&gt;"",COUNTIF(D.2[Tên khách hàng],G2319)=0),"Tên KH chưa khai báo trong DSKH",IF(AND(H2319&lt;&gt;"",COUNTIF(D.1[Tên sản phẩm],H2319)=0),"SP này chưa khai báo trong DSSP",""))))</f>
        <v/>
      </c>
      <c r="AB2319" s="23" t="str">
        <f t="shared" ca="1" si="541"/>
        <v/>
      </c>
      <c r="AC2319" s="23" t="str">
        <f t="shared" ca="1" si="542"/>
        <v/>
      </c>
      <c r="AD2319" s="23" t="str">
        <f t="shared" ca="1" si="543"/>
        <v/>
      </c>
      <c r="AE2319" s="68" t="str">
        <f t="shared" ca="1" si="544"/>
        <v/>
      </c>
      <c r="AF2319" s="69" t="str">
        <f>IF(OR(H2319="",S2319=""),"",S2319-(SUM(L2319,M2319)*INDEX(D.1[Đơn giá],MATCH(H2319,D.1[Tên sản phẩm],0))))</f>
        <v/>
      </c>
      <c r="AG2319" s="90" t="str">
        <f t="shared" ca="1" si="545"/>
        <v/>
      </c>
      <c r="AH2319" s="90"/>
    </row>
    <row r="2320" spans="2:34" ht="27.75" customHeight="1" x14ac:dyDescent="0.2">
      <c r="B2320" s="154">
        <f t="shared" si="546"/>
        <v>2317</v>
      </c>
      <c r="C2320" s="155" t="str">
        <f t="shared" ca="1" si="547"/>
        <v/>
      </c>
      <c r="D2320" s="156" t="str">
        <f t="shared" ca="1" si="548"/>
        <v/>
      </c>
      <c r="E2320" s="157" t="str">
        <f t="shared" ca="1" si="549"/>
        <v/>
      </c>
      <c r="F2320" s="157"/>
      <c r="G2320" s="158" t="str">
        <f t="shared" ca="1" si="550"/>
        <v/>
      </c>
      <c r="H2320" s="159"/>
      <c r="I2320" s="160" t="str">
        <f>IF(H2320="","",INDEX(D.1[Quy cách],MATCH(H2320,D.1[Tên sản phẩm],0)))</f>
        <v/>
      </c>
      <c r="J2320" s="35" t="str">
        <f>IF(H2320="","",INDEX(D.1[ĐVT],MATCH(H2320,D.1[Tên sản phẩm],0)))</f>
        <v/>
      </c>
      <c r="K2320" s="163" t="str">
        <f>IF(H2320="","",INDEX(D.1[Đơn giá bán
(Tham khảo)],MATCH(H2320,D.1[Tên sản phẩm],0)))</f>
        <v/>
      </c>
      <c r="L2320" s="162"/>
      <c r="M2320" s="159"/>
      <c r="N2320" s="159"/>
      <c r="O2320" s="159"/>
      <c r="P2320" s="163" t="str">
        <f t="shared" si="551"/>
        <v/>
      </c>
      <c r="Q2320" s="164"/>
      <c r="R2320" s="162"/>
      <c r="S2320" s="163" t="str">
        <f t="shared" si="552"/>
        <v/>
      </c>
      <c r="T2320" s="164" t="str">
        <f t="shared" ca="1" si="553"/>
        <v/>
      </c>
      <c r="U2320" s="163" t="str">
        <f t="shared" si="554"/>
        <v/>
      </c>
      <c r="V2320" s="163" t="str">
        <f ca="1">IF(AND(C2320&lt;&gt;"",C2320&lt;&gt;OFFSET(C2320,1,0)),SUMIFS(B.2[Giá có thuế],B.2[Số ĐK],C2320),"")</f>
        <v/>
      </c>
      <c r="W2320" s="159"/>
      <c r="X2320" s="161" t="str">
        <f>IF(W2320="","",'Thông Tin Chung'!$L$3)</f>
        <v/>
      </c>
      <c r="Y2320" s="163" t="str">
        <f t="shared" ca="1" si="555"/>
        <v/>
      </c>
      <c r="Z2320" s="165"/>
      <c r="AA2320" s="155" t="str">
        <f ca="1">IF(C2320="","",IF(OR(D2320&lt;NgayBatDau,D2320&gt;NgayKetThuc),"Ngày tháng phải nằm trong kỳ báo cáo",IF(AND(G2320&lt;&gt;"",COUNTIF(D.2[Tên khách hàng],G2320)=0),"Tên KH chưa khai báo trong DSKH",IF(AND(H2320&lt;&gt;"",COUNTIF(D.1[Tên sản phẩm],H2320)=0),"SP này chưa khai báo trong DSSP",""))))</f>
        <v/>
      </c>
      <c r="AB2320" s="23" t="str">
        <f t="shared" ca="1" si="541"/>
        <v/>
      </c>
      <c r="AC2320" s="23" t="str">
        <f t="shared" ca="1" si="542"/>
        <v/>
      </c>
      <c r="AD2320" s="23" t="str">
        <f t="shared" ca="1" si="543"/>
        <v/>
      </c>
      <c r="AE2320" s="68" t="str">
        <f t="shared" ca="1" si="544"/>
        <v/>
      </c>
      <c r="AF2320" s="69" t="str">
        <f>IF(OR(H2320="",S2320=""),"",S2320-(SUM(L2320,M2320)*INDEX(D.1[Đơn giá],MATCH(H2320,D.1[Tên sản phẩm],0))))</f>
        <v/>
      </c>
      <c r="AG2320" s="90" t="str">
        <f t="shared" ca="1" si="545"/>
        <v/>
      </c>
      <c r="AH2320" s="90"/>
    </row>
    <row r="2321" spans="2:34" ht="27.75" customHeight="1" x14ac:dyDescent="0.2">
      <c r="B2321" s="154">
        <f t="shared" si="546"/>
        <v>2318</v>
      </c>
      <c r="C2321" s="155" t="str">
        <f t="shared" ca="1" si="547"/>
        <v/>
      </c>
      <c r="D2321" s="156" t="str">
        <f t="shared" ca="1" si="548"/>
        <v/>
      </c>
      <c r="E2321" s="157" t="str">
        <f t="shared" ca="1" si="549"/>
        <v/>
      </c>
      <c r="F2321" s="157"/>
      <c r="G2321" s="158" t="str">
        <f t="shared" ca="1" si="550"/>
        <v/>
      </c>
      <c r="H2321" s="159"/>
      <c r="I2321" s="160" t="str">
        <f>IF(H2321="","",INDEX(D.1[Quy cách],MATCH(H2321,D.1[Tên sản phẩm],0)))</f>
        <v/>
      </c>
      <c r="J2321" s="35" t="str">
        <f>IF(H2321="","",INDEX(D.1[ĐVT],MATCH(H2321,D.1[Tên sản phẩm],0)))</f>
        <v/>
      </c>
      <c r="K2321" s="163" t="str">
        <f>IF(H2321="","",INDEX(D.1[Đơn giá bán
(Tham khảo)],MATCH(H2321,D.1[Tên sản phẩm],0)))</f>
        <v/>
      </c>
      <c r="L2321" s="162"/>
      <c r="M2321" s="159"/>
      <c r="N2321" s="159"/>
      <c r="O2321" s="159"/>
      <c r="P2321" s="163" t="str">
        <f t="shared" si="551"/>
        <v/>
      </c>
      <c r="Q2321" s="164"/>
      <c r="R2321" s="162"/>
      <c r="S2321" s="163" t="str">
        <f t="shared" si="552"/>
        <v/>
      </c>
      <c r="T2321" s="164" t="str">
        <f t="shared" ca="1" si="553"/>
        <v/>
      </c>
      <c r="U2321" s="163" t="str">
        <f t="shared" si="554"/>
        <v/>
      </c>
      <c r="V2321" s="163" t="str">
        <f ca="1">IF(AND(C2321&lt;&gt;"",C2321&lt;&gt;OFFSET(C2321,1,0)),SUMIFS(B.2[Giá có thuế],B.2[Số ĐK],C2321),"")</f>
        <v/>
      </c>
      <c r="W2321" s="159"/>
      <c r="X2321" s="161" t="str">
        <f>IF(W2321="","",'Thông Tin Chung'!$L$3)</f>
        <v/>
      </c>
      <c r="Y2321" s="163" t="str">
        <f t="shared" ca="1" si="555"/>
        <v/>
      </c>
      <c r="Z2321" s="165"/>
      <c r="AA2321" s="155" t="str">
        <f ca="1">IF(C2321="","",IF(OR(D2321&lt;NgayBatDau,D2321&gt;NgayKetThuc),"Ngày tháng phải nằm trong kỳ báo cáo",IF(AND(G2321&lt;&gt;"",COUNTIF(D.2[Tên khách hàng],G2321)=0),"Tên KH chưa khai báo trong DSKH",IF(AND(H2321&lt;&gt;"",COUNTIF(D.1[Tên sản phẩm],H2321)=0),"SP này chưa khai báo trong DSSP",""))))</f>
        <v/>
      </c>
      <c r="AB2321" s="23" t="str">
        <f t="shared" ca="1" si="541"/>
        <v/>
      </c>
      <c r="AC2321" s="23" t="str">
        <f t="shared" ca="1" si="542"/>
        <v/>
      </c>
      <c r="AD2321" s="23" t="str">
        <f t="shared" ca="1" si="543"/>
        <v/>
      </c>
      <c r="AE2321" s="68" t="str">
        <f t="shared" ca="1" si="544"/>
        <v/>
      </c>
      <c r="AF2321" s="69" t="str">
        <f>IF(OR(H2321="",S2321=""),"",S2321-(SUM(L2321,M2321)*INDEX(D.1[Đơn giá],MATCH(H2321,D.1[Tên sản phẩm],0))))</f>
        <v/>
      </c>
      <c r="AG2321" s="90" t="str">
        <f t="shared" ca="1" si="545"/>
        <v/>
      </c>
      <c r="AH2321" s="90"/>
    </row>
    <row r="2322" spans="2:34" ht="27.75" customHeight="1" x14ac:dyDescent="0.2">
      <c r="B2322" s="154">
        <f t="shared" si="546"/>
        <v>2319</v>
      </c>
      <c r="C2322" s="155" t="str">
        <f t="shared" ca="1" si="547"/>
        <v/>
      </c>
      <c r="D2322" s="156" t="str">
        <f t="shared" ca="1" si="548"/>
        <v/>
      </c>
      <c r="E2322" s="157" t="str">
        <f t="shared" ca="1" si="549"/>
        <v/>
      </c>
      <c r="F2322" s="157"/>
      <c r="G2322" s="158" t="str">
        <f t="shared" ca="1" si="550"/>
        <v/>
      </c>
      <c r="H2322" s="159"/>
      <c r="I2322" s="160" t="str">
        <f>IF(H2322="","",INDEX(D.1[Quy cách],MATCH(H2322,D.1[Tên sản phẩm],0)))</f>
        <v/>
      </c>
      <c r="J2322" s="35" t="str">
        <f>IF(H2322="","",INDEX(D.1[ĐVT],MATCH(H2322,D.1[Tên sản phẩm],0)))</f>
        <v/>
      </c>
      <c r="K2322" s="163" t="str">
        <f>IF(H2322="","",INDEX(D.1[Đơn giá bán
(Tham khảo)],MATCH(H2322,D.1[Tên sản phẩm],0)))</f>
        <v/>
      </c>
      <c r="L2322" s="162"/>
      <c r="M2322" s="159"/>
      <c r="N2322" s="159"/>
      <c r="O2322" s="159"/>
      <c r="P2322" s="163" t="str">
        <f t="shared" si="551"/>
        <v/>
      </c>
      <c r="Q2322" s="164"/>
      <c r="R2322" s="162"/>
      <c r="S2322" s="163" t="str">
        <f t="shared" si="552"/>
        <v/>
      </c>
      <c r="T2322" s="164" t="str">
        <f t="shared" ca="1" si="553"/>
        <v/>
      </c>
      <c r="U2322" s="163" t="str">
        <f t="shared" si="554"/>
        <v/>
      </c>
      <c r="V2322" s="163" t="str">
        <f ca="1">IF(AND(C2322&lt;&gt;"",C2322&lt;&gt;OFFSET(C2322,1,0)),SUMIFS(B.2[Giá có thuế],B.2[Số ĐK],C2322),"")</f>
        <v/>
      </c>
      <c r="W2322" s="159"/>
      <c r="X2322" s="161" t="str">
        <f>IF(W2322="","",'Thông Tin Chung'!$L$3)</f>
        <v/>
      </c>
      <c r="Y2322" s="163" t="str">
        <f t="shared" ca="1" si="555"/>
        <v/>
      </c>
      <c r="Z2322" s="165"/>
      <c r="AA2322" s="155" t="str">
        <f ca="1">IF(C2322="","",IF(OR(D2322&lt;NgayBatDau,D2322&gt;NgayKetThuc),"Ngày tháng phải nằm trong kỳ báo cáo",IF(AND(G2322&lt;&gt;"",COUNTIF(D.2[Tên khách hàng],G2322)=0),"Tên KH chưa khai báo trong DSKH",IF(AND(H2322&lt;&gt;"",COUNTIF(D.1[Tên sản phẩm],H2322)=0),"SP này chưa khai báo trong DSSP",""))))</f>
        <v/>
      </c>
      <c r="AB2322" s="23" t="str">
        <f t="shared" ca="1" si="541"/>
        <v/>
      </c>
      <c r="AC2322" s="23" t="str">
        <f t="shared" ca="1" si="542"/>
        <v/>
      </c>
      <c r="AD2322" s="23" t="str">
        <f t="shared" ca="1" si="543"/>
        <v/>
      </c>
      <c r="AE2322" s="68" t="str">
        <f t="shared" ca="1" si="544"/>
        <v/>
      </c>
      <c r="AF2322" s="69" t="str">
        <f>IF(OR(H2322="",S2322=""),"",S2322-(SUM(L2322,M2322)*INDEX(D.1[Đơn giá],MATCH(H2322,D.1[Tên sản phẩm],0))))</f>
        <v/>
      </c>
      <c r="AG2322" s="90" t="str">
        <f t="shared" ca="1" si="545"/>
        <v/>
      </c>
      <c r="AH2322" s="90"/>
    </row>
    <row r="2323" spans="2:34" ht="27.75" customHeight="1" x14ac:dyDescent="0.2">
      <c r="B2323" s="154">
        <f t="shared" si="546"/>
        <v>2320</v>
      </c>
      <c r="C2323" s="155" t="str">
        <f t="shared" ca="1" si="547"/>
        <v/>
      </c>
      <c r="D2323" s="156" t="str">
        <f t="shared" ca="1" si="548"/>
        <v/>
      </c>
      <c r="E2323" s="157" t="str">
        <f t="shared" ca="1" si="549"/>
        <v/>
      </c>
      <c r="F2323" s="157"/>
      <c r="G2323" s="158" t="str">
        <f t="shared" ca="1" si="550"/>
        <v/>
      </c>
      <c r="H2323" s="159"/>
      <c r="I2323" s="160" t="str">
        <f>IF(H2323="","",INDEX(D.1[Quy cách],MATCH(H2323,D.1[Tên sản phẩm],0)))</f>
        <v/>
      </c>
      <c r="J2323" s="35" t="str">
        <f>IF(H2323="","",INDEX(D.1[ĐVT],MATCH(H2323,D.1[Tên sản phẩm],0)))</f>
        <v/>
      </c>
      <c r="K2323" s="163" t="str">
        <f>IF(H2323="","",INDEX(D.1[Đơn giá bán
(Tham khảo)],MATCH(H2323,D.1[Tên sản phẩm],0)))</f>
        <v/>
      </c>
      <c r="L2323" s="162"/>
      <c r="M2323" s="159"/>
      <c r="N2323" s="159"/>
      <c r="O2323" s="159"/>
      <c r="P2323" s="163" t="str">
        <f t="shared" si="551"/>
        <v/>
      </c>
      <c r="Q2323" s="164"/>
      <c r="R2323" s="162"/>
      <c r="S2323" s="163" t="str">
        <f t="shared" si="552"/>
        <v/>
      </c>
      <c r="T2323" s="164" t="str">
        <f t="shared" ca="1" si="553"/>
        <v/>
      </c>
      <c r="U2323" s="163" t="str">
        <f t="shared" si="554"/>
        <v/>
      </c>
      <c r="V2323" s="163" t="str">
        <f ca="1">IF(AND(C2323&lt;&gt;"",C2323&lt;&gt;OFFSET(C2323,1,0)),SUMIFS(B.2[Giá có thuế],B.2[Số ĐK],C2323),"")</f>
        <v/>
      </c>
      <c r="W2323" s="159"/>
      <c r="X2323" s="161" t="str">
        <f>IF(W2323="","",'Thông Tin Chung'!$L$3)</f>
        <v/>
      </c>
      <c r="Y2323" s="163" t="str">
        <f t="shared" ca="1" si="555"/>
        <v/>
      </c>
      <c r="Z2323" s="165"/>
      <c r="AA2323" s="155" t="str">
        <f ca="1">IF(C2323="","",IF(OR(D2323&lt;NgayBatDau,D2323&gt;NgayKetThuc),"Ngày tháng phải nằm trong kỳ báo cáo",IF(AND(G2323&lt;&gt;"",COUNTIF(D.2[Tên khách hàng],G2323)=0),"Tên KH chưa khai báo trong DSKH",IF(AND(H2323&lt;&gt;"",COUNTIF(D.1[Tên sản phẩm],H2323)=0),"SP này chưa khai báo trong DSSP",""))))</f>
        <v/>
      </c>
      <c r="AB2323" s="23" t="str">
        <f t="shared" ca="1" si="541"/>
        <v/>
      </c>
      <c r="AC2323" s="23" t="str">
        <f t="shared" ca="1" si="542"/>
        <v/>
      </c>
      <c r="AD2323" s="23" t="str">
        <f t="shared" ca="1" si="543"/>
        <v/>
      </c>
      <c r="AE2323" s="68" t="str">
        <f t="shared" ca="1" si="544"/>
        <v/>
      </c>
      <c r="AF2323" s="69" t="str">
        <f>IF(OR(H2323="",S2323=""),"",S2323-(SUM(L2323,M2323)*INDEX(D.1[Đơn giá],MATCH(H2323,D.1[Tên sản phẩm],0))))</f>
        <v/>
      </c>
      <c r="AG2323" s="90" t="str">
        <f t="shared" ca="1" si="545"/>
        <v/>
      </c>
      <c r="AH2323" s="90"/>
    </row>
    <row r="2324" spans="2:34" ht="27.75" customHeight="1" x14ac:dyDescent="0.2">
      <c r="B2324" s="154">
        <f t="shared" si="546"/>
        <v>2321</v>
      </c>
      <c r="C2324" s="155" t="str">
        <f t="shared" ca="1" si="547"/>
        <v/>
      </c>
      <c r="D2324" s="156" t="str">
        <f t="shared" ca="1" si="548"/>
        <v/>
      </c>
      <c r="E2324" s="157" t="str">
        <f t="shared" ca="1" si="549"/>
        <v/>
      </c>
      <c r="F2324" s="157"/>
      <c r="G2324" s="158" t="str">
        <f t="shared" ca="1" si="550"/>
        <v/>
      </c>
      <c r="H2324" s="159"/>
      <c r="I2324" s="160" t="str">
        <f>IF(H2324="","",INDEX(D.1[Quy cách],MATCH(H2324,D.1[Tên sản phẩm],0)))</f>
        <v/>
      </c>
      <c r="J2324" s="35" t="str">
        <f>IF(H2324="","",INDEX(D.1[ĐVT],MATCH(H2324,D.1[Tên sản phẩm],0)))</f>
        <v/>
      </c>
      <c r="K2324" s="163" t="str">
        <f>IF(H2324="","",INDEX(D.1[Đơn giá bán
(Tham khảo)],MATCH(H2324,D.1[Tên sản phẩm],0)))</f>
        <v/>
      </c>
      <c r="L2324" s="162"/>
      <c r="M2324" s="159"/>
      <c r="N2324" s="159"/>
      <c r="O2324" s="159"/>
      <c r="P2324" s="163" t="str">
        <f t="shared" si="551"/>
        <v/>
      </c>
      <c r="Q2324" s="164"/>
      <c r="R2324" s="162"/>
      <c r="S2324" s="163" t="str">
        <f t="shared" si="552"/>
        <v/>
      </c>
      <c r="T2324" s="164" t="str">
        <f t="shared" ca="1" si="553"/>
        <v/>
      </c>
      <c r="U2324" s="163" t="str">
        <f t="shared" si="554"/>
        <v/>
      </c>
      <c r="V2324" s="163" t="str">
        <f ca="1">IF(AND(C2324&lt;&gt;"",C2324&lt;&gt;OFFSET(C2324,1,0)),SUMIFS(B.2[Giá có thuế],B.2[Số ĐK],C2324),"")</f>
        <v/>
      </c>
      <c r="W2324" s="159"/>
      <c r="X2324" s="161" t="str">
        <f>IF(W2324="","",'Thông Tin Chung'!$L$3)</f>
        <v/>
      </c>
      <c r="Y2324" s="163" t="str">
        <f t="shared" ca="1" si="555"/>
        <v/>
      </c>
      <c r="Z2324" s="165"/>
      <c r="AA2324" s="155" t="str">
        <f ca="1">IF(C2324="","",IF(OR(D2324&lt;NgayBatDau,D2324&gt;NgayKetThuc),"Ngày tháng phải nằm trong kỳ báo cáo",IF(AND(G2324&lt;&gt;"",COUNTIF(D.2[Tên khách hàng],G2324)=0),"Tên KH chưa khai báo trong DSKH",IF(AND(H2324&lt;&gt;"",COUNTIF(D.1[Tên sản phẩm],H2324)=0),"SP này chưa khai báo trong DSSP",""))))</f>
        <v/>
      </c>
      <c r="AB2324" s="23" t="str">
        <f t="shared" ca="1" si="541"/>
        <v/>
      </c>
      <c r="AC2324" s="23" t="str">
        <f t="shared" ca="1" si="542"/>
        <v/>
      </c>
      <c r="AD2324" s="23" t="str">
        <f t="shared" ca="1" si="543"/>
        <v/>
      </c>
      <c r="AE2324" s="68" t="str">
        <f t="shared" ca="1" si="544"/>
        <v/>
      </c>
      <c r="AF2324" s="69" t="str">
        <f>IF(OR(H2324="",S2324=""),"",S2324-(SUM(L2324,M2324)*INDEX(D.1[Đơn giá],MATCH(H2324,D.1[Tên sản phẩm],0))))</f>
        <v/>
      </c>
      <c r="AG2324" s="90" t="str">
        <f t="shared" ca="1" si="545"/>
        <v/>
      </c>
      <c r="AH2324" s="90"/>
    </row>
    <row r="2325" spans="2:34" ht="27.75" customHeight="1" x14ac:dyDescent="0.2">
      <c r="B2325" s="154">
        <f t="shared" si="546"/>
        <v>2322</v>
      </c>
      <c r="C2325" s="155" t="str">
        <f t="shared" ca="1" si="547"/>
        <v/>
      </c>
      <c r="D2325" s="156" t="str">
        <f t="shared" ca="1" si="548"/>
        <v/>
      </c>
      <c r="E2325" s="157" t="str">
        <f t="shared" ca="1" si="549"/>
        <v/>
      </c>
      <c r="F2325" s="157"/>
      <c r="G2325" s="158" t="str">
        <f t="shared" ca="1" si="550"/>
        <v/>
      </c>
      <c r="H2325" s="159"/>
      <c r="I2325" s="160" t="str">
        <f>IF(H2325="","",INDEX(D.1[Quy cách],MATCH(H2325,D.1[Tên sản phẩm],0)))</f>
        <v/>
      </c>
      <c r="J2325" s="35" t="str">
        <f>IF(H2325="","",INDEX(D.1[ĐVT],MATCH(H2325,D.1[Tên sản phẩm],0)))</f>
        <v/>
      </c>
      <c r="K2325" s="163" t="str">
        <f>IF(H2325="","",INDEX(D.1[Đơn giá bán
(Tham khảo)],MATCH(H2325,D.1[Tên sản phẩm],0)))</f>
        <v/>
      </c>
      <c r="L2325" s="162"/>
      <c r="M2325" s="159"/>
      <c r="N2325" s="159"/>
      <c r="O2325" s="159"/>
      <c r="P2325" s="163" t="str">
        <f t="shared" si="551"/>
        <v/>
      </c>
      <c r="Q2325" s="164"/>
      <c r="R2325" s="162"/>
      <c r="S2325" s="163" t="str">
        <f t="shared" si="552"/>
        <v/>
      </c>
      <c r="T2325" s="164" t="str">
        <f t="shared" ca="1" si="553"/>
        <v/>
      </c>
      <c r="U2325" s="163" t="str">
        <f t="shared" si="554"/>
        <v/>
      </c>
      <c r="V2325" s="163" t="str">
        <f ca="1">IF(AND(C2325&lt;&gt;"",C2325&lt;&gt;OFFSET(C2325,1,0)),SUMIFS(B.2[Giá có thuế],B.2[Số ĐK],C2325),"")</f>
        <v/>
      </c>
      <c r="W2325" s="159"/>
      <c r="X2325" s="161" t="str">
        <f>IF(W2325="","",'Thông Tin Chung'!$L$3)</f>
        <v/>
      </c>
      <c r="Y2325" s="163" t="str">
        <f t="shared" ca="1" si="555"/>
        <v/>
      </c>
      <c r="Z2325" s="165"/>
      <c r="AA2325" s="155" t="str">
        <f ca="1">IF(C2325="","",IF(OR(D2325&lt;NgayBatDau,D2325&gt;NgayKetThuc),"Ngày tháng phải nằm trong kỳ báo cáo",IF(AND(G2325&lt;&gt;"",COUNTIF(D.2[Tên khách hàng],G2325)=0),"Tên KH chưa khai báo trong DSKH",IF(AND(H2325&lt;&gt;"",COUNTIF(D.1[Tên sản phẩm],H2325)=0),"SP này chưa khai báo trong DSSP",""))))</f>
        <v/>
      </c>
      <c r="AB2325" s="23" t="str">
        <f t="shared" ca="1" si="541"/>
        <v/>
      </c>
      <c r="AC2325" s="23" t="str">
        <f t="shared" ca="1" si="542"/>
        <v/>
      </c>
      <c r="AD2325" s="23" t="str">
        <f t="shared" ca="1" si="543"/>
        <v/>
      </c>
      <c r="AE2325" s="68" t="str">
        <f t="shared" ca="1" si="544"/>
        <v/>
      </c>
      <c r="AF2325" s="69" t="str">
        <f>IF(OR(H2325="",S2325=""),"",S2325-(SUM(L2325,M2325)*INDEX(D.1[Đơn giá],MATCH(H2325,D.1[Tên sản phẩm],0))))</f>
        <v/>
      </c>
      <c r="AG2325" s="90" t="str">
        <f t="shared" ca="1" si="545"/>
        <v/>
      </c>
      <c r="AH2325" s="90"/>
    </row>
    <row r="2326" spans="2:34" ht="27.75" customHeight="1" x14ac:dyDescent="0.2">
      <c r="B2326" s="154">
        <f t="shared" si="546"/>
        <v>2323</v>
      </c>
      <c r="C2326" s="155" t="str">
        <f t="shared" ca="1" si="547"/>
        <v/>
      </c>
      <c r="D2326" s="156" t="str">
        <f t="shared" ca="1" si="548"/>
        <v/>
      </c>
      <c r="E2326" s="157" t="str">
        <f t="shared" ca="1" si="549"/>
        <v/>
      </c>
      <c r="F2326" s="157"/>
      <c r="G2326" s="158" t="str">
        <f t="shared" ca="1" si="550"/>
        <v/>
      </c>
      <c r="H2326" s="159"/>
      <c r="I2326" s="160" t="str">
        <f>IF(H2326="","",INDEX(D.1[Quy cách],MATCH(H2326,D.1[Tên sản phẩm],0)))</f>
        <v/>
      </c>
      <c r="J2326" s="35" t="str">
        <f>IF(H2326="","",INDEX(D.1[ĐVT],MATCH(H2326,D.1[Tên sản phẩm],0)))</f>
        <v/>
      </c>
      <c r="K2326" s="163" t="str">
        <f>IF(H2326="","",INDEX(D.1[Đơn giá bán
(Tham khảo)],MATCH(H2326,D.1[Tên sản phẩm],0)))</f>
        <v/>
      </c>
      <c r="L2326" s="162"/>
      <c r="M2326" s="159"/>
      <c r="N2326" s="159"/>
      <c r="O2326" s="159"/>
      <c r="P2326" s="163" t="str">
        <f t="shared" si="551"/>
        <v/>
      </c>
      <c r="Q2326" s="164"/>
      <c r="R2326" s="162"/>
      <c r="S2326" s="163" t="str">
        <f t="shared" si="552"/>
        <v/>
      </c>
      <c r="T2326" s="164" t="str">
        <f t="shared" ca="1" si="553"/>
        <v/>
      </c>
      <c r="U2326" s="163" t="str">
        <f t="shared" si="554"/>
        <v/>
      </c>
      <c r="V2326" s="163" t="str">
        <f ca="1">IF(AND(C2326&lt;&gt;"",C2326&lt;&gt;OFFSET(C2326,1,0)),SUMIFS(B.2[Giá có thuế],B.2[Số ĐK],C2326),"")</f>
        <v/>
      </c>
      <c r="W2326" s="159"/>
      <c r="X2326" s="161" t="str">
        <f>IF(W2326="","",'Thông Tin Chung'!$L$3)</f>
        <v/>
      </c>
      <c r="Y2326" s="163" t="str">
        <f t="shared" ca="1" si="555"/>
        <v/>
      </c>
      <c r="Z2326" s="165"/>
      <c r="AA2326" s="155" t="str">
        <f ca="1">IF(C2326="","",IF(OR(D2326&lt;NgayBatDau,D2326&gt;NgayKetThuc),"Ngày tháng phải nằm trong kỳ báo cáo",IF(AND(G2326&lt;&gt;"",COUNTIF(D.2[Tên khách hàng],G2326)=0),"Tên KH chưa khai báo trong DSKH",IF(AND(H2326&lt;&gt;"",COUNTIF(D.1[Tên sản phẩm],H2326)=0),"SP này chưa khai báo trong DSSP",""))))</f>
        <v/>
      </c>
      <c r="AB2326" s="23" t="str">
        <f t="shared" ca="1" si="541"/>
        <v/>
      </c>
      <c r="AC2326" s="23" t="str">
        <f t="shared" ca="1" si="542"/>
        <v/>
      </c>
      <c r="AD2326" s="23" t="str">
        <f t="shared" ca="1" si="543"/>
        <v/>
      </c>
      <c r="AE2326" s="68" t="str">
        <f t="shared" ca="1" si="544"/>
        <v/>
      </c>
      <c r="AF2326" s="69" t="str">
        <f>IF(OR(H2326="",S2326=""),"",S2326-(SUM(L2326,M2326)*INDEX(D.1[Đơn giá],MATCH(H2326,D.1[Tên sản phẩm],0))))</f>
        <v/>
      </c>
      <c r="AG2326" s="90" t="str">
        <f t="shared" ca="1" si="545"/>
        <v/>
      </c>
      <c r="AH2326" s="90"/>
    </row>
    <row r="2327" spans="2:34" ht="27.75" customHeight="1" x14ac:dyDescent="0.2">
      <c r="B2327" s="154">
        <f t="shared" si="546"/>
        <v>2324</v>
      </c>
      <c r="C2327" s="155" t="str">
        <f t="shared" ca="1" si="547"/>
        <v/>
      </c>
      <c r="D2327" s="156" t="str">
        <f t="shared" ca="1" si="548"/>
        <v/>
      </c>
      <c r="E2327" s="157" t="str">
        <f t="shared" ca="1" si="549"/>
        <v/>
      </c>
      <c r="F2327" s="157"/>
      <c r="G2327" s="158" t="str">
        <f t="shared" ca="1" si="550"/>
        <v/>
      </c>
      <c r="H2327" s="159"/>
      <c r="I2327" s="160" t="str">
        <f>IF(H2327="","",INDEX(D.1[Quy cách],MATCH(H2327,D.1[Tên sản phẩm],0)))</f>
        <v/>
      </c>
      <c r="J2327" s="35" t="str">
        <f>IF(H2327="","",INDEX(D.1[ĐVT],MATCH(H2327,D.1[Tên sản phẩm],0)))</f>
        <v/>
      </c>
      <c r="K2327" s="163" t="str">
        <f>IF(H2327="","",INDEX(D.1[Đơn giá bán
(Tham khảo)],MATCH(H2327,D.1[Tên sản phẩm],0)))</f>
        <v/>
      </c>
      <c r="L2327" s="162"/>
      <c r="M2327" s="159"/>
      <c r="N2327" s="159"/>
      <c r="O2327" s="159"/>
      <c r="P2327" s="163" t="str">
        <f t="shared" si="551"/>
        <v/>
      </c>
      <c r="Q2327" s="164"/>
      <c r="R2327" s="162"/>
      <c r="S2327" s="163" t="str">
        <f t="shared" si="552"/>
        <v/>
      </c>
      <c r="T2327" s="164" t="str">
        <f t="shared" ca="1" si="553"/>
        <v/>
      </c>
      <c r="U2327" s="163" t="str">
        <f t="shared" si="554"/>
        <v/>
      </c>
      <c r="V2327" s="163" t="str">
        <f ca="1">IF(AND(C2327&lt;&gt;"",C2327&lt;&gt;OFFSET(C2327,1,0)),SUMIFS(B.2[Giá có thuế],B.2[Số ĐK],C2327),"")</f>
        <v/>
      </c>
      <c r="W2327" s="159"/>
      <c r="X2327" s="161" t="str">
        <f>IF(W2327="","",'Thông Tin Chung'!$L$3)</f>
        <v/>
      </c>
      <c r="Y2327" s="163" t="str">
        <f t="shared" ca="1" si="555"/>
        <v/>
      </c>
      <c r="Z2327" s="165"/>
      <c r="AA2327" s="155" t="str">
        <f ca="1">IF(C2327="","",IF(OR(D2327&lt;NgayBatDau,D2327&gt;NgayKetThuc),"Ngày tháng phải nằm trong kỳ báo cáo",IF(AND(G2327&lt;&gt;"",COUNTIF(D.2[Tên khách hàng],G2327)=0),"Tên KH chưa khai báo trong DSKH",IF(AND(H2327&lt;&gt;"",COUNTIF(D.1[Tên sản phẩm],H2327)=0),"SP này chưa khai báo trong DSSP",""))))</f>
        <v/>
      </c>
      <c r="AB2327" s="23" t="str">
        <f t="shared" ca="1" si="541"/>
        <v/>
      </c>
      <c r="AC2327" s="23" t="str">
        <f t="shared" ca="1" si="542"/>
        <v/>
      </c>
      <c r="AD2327" s="23" t="str">
        <f t="shared" ca="1" si="543"/>
        <v/>
      </c>
      <c r="AE2327" s="68" t="str">
        <f t="shared" ca="1" si="544"/>
        <v/>
      </c>
      <c r="AF2327" s="69" t="str">
        <f>IF(OR(H2327="",S2327=""),"",S2327-(SUM(L2327,M2327)*INDEX(D.1[Đơn giá],MATCH(H2327,D.1[Tên sản phẩm],0))))</f>
        <v/>
      </c>
      <c r="AG2327" s="90" t="str">
        <f t="shared" ca="1" si="545"/>
        <v/>
      </c>
      <c r="AH2327" s="90"/>
    </row>
    <row r="2328" spans="2:34" ht="27.75" customHeight="1" x14ac:dyDescent="0.2">
      <c r="B2328" s="154">
        <f t="shared" si="546"/>
        <v>2325</v>
      </c>
      <c r="C2328" s="155" t="str">
        <f t="shared" ca="1" si="547"/>
        <v/>
      </c>
      <c r="D2328" s="156" t="str">
        <f t="shared" ca="1" si="548"/>
        <v/>
      </c>
      <c r="E2328" s="157" t="str">
        <f t="shared" ca="1" si="549"/>
        <v/>
      </c>
      <c r="F2328" s="157"/>
      <c r="G2328" s="158" t="str">
        <f t="shared" ca="1" si="550"/>
        <v/>
      </c>
      <c r="H2328" s="159"/>
      <c r="I2328" s="160" t="str">
        <f>IF(H2328="","",INDEX(D.1[Quy cách],MATCH(H2328,D.1[Tên sản phẩm],0)))</f>
        <v/>
      </c>
      <c r="J2328" s="35" t="str">
        <f>IF(H2328="","",INDEX(D.1[ĐVT],MATCH(H2328,D.1[Tên sản phẩm],0)))</f>
        <v/>
      </c>
      <c r="K2328" s="163" t="str">
        <f>IF(H2328="","",INDEX(D.1[Đơn giá bán
(Tham khảo)],MATCH(H2328,D.1[Tên sản phẩm],0)))</f>
        <v/>
      </c>
      <c r="L2328" s="162"/>
      <c r="M2328" s="159"/>
      <c r="N2328" s="159"/>
      <c r="O2328" s="159"/>
      <c r="P2328" s="163" t="str">
        <f t="shared" si="551"/>
        <v/>
      </c>
      <c r="Q2328" s="164"/>
      <c r="R2328" s="162"/>
      <c r="S2328" s="163" t="str">
        <f t="shared" si="552"/>
        <v/>
      </c>
      <c r="T2328" s="164" t="str">
        <f t="shared" ca="1" si="553"/>
        <v/>
      </c>
      <c r="U2328" s="163" t="str">
        <f t="shared" si="554"/>
        <v/>
      </c>
      <c r="V2328" s="163" t="str">
        <f ca="1">IF(AND(C2328&lt;&gt;"",C2328&lt;&gt;OFFSET(C2328,1,0)),SUMIFS(B.2[Giá có thuế],B.2[Số ĐK],C2328),"")</f>
        <v/>
      </c>
      <c r="W2328" s="159"/>
      <c r="X2328" s="161" t="str">
        <f>IF(W2328="","",'Thông Tin Chung'!$L$3)</f>
        <v/>
      </c>
      <c r="Y2328" s="163" t="str">
        <f t="shared" ca="1" si="555"/>
        <v/>
      </c>
      <c r="Z2328" s="165"/>
      <c r="AA2328" s="155" t="str">
        <f ca="1">IF(C2328="","",IF(OR(D2328&lt;NgayBatDau,D2328&gt;NgayKetThuc),"Ngày tháng phải nằm trong kỳ báo cáo",IF(AND(G2328&lt;&gt;"",COUNTIF(D.2[Tên khách hàng],G2328)=0),"Tên KH chưa khai báo trong DSKH",IF(AND(H2328&lt;&gt;"",COUNTIF(D.1[Tên sản phẩm],H2328)=0),"SP này chưa khai báo trong DSSP",""))))</f>
        <v/>
      </c>
      <c r="AB2328" s="23" t="str">
        <f t="shared" ca="1" si="541"/>
        <v/>
      </c>
      <c r="AC2328" s="23" t="str">
        <f t="shared" ca="1" si="542"/>
        <v/>
      </c>
      <c r="AD2328" s="23" t="str">
        <f t="shared" ca="1" si="543"/>
        <v/>
      </c>
      <c r="AE2328" s="68" t="str">
        <f t="shared" ca="1" si="544"/>
        <v/>
      </c>
      <c r="AF2328" s="69" t="str">
        <f>IF(OR(H2328="",S2328=""),"",S2328-(SUM(L2328,M2328)*INDEX(D.1[Đơn giá],MATCH(H2328,D.1[Tên sản phẩm],0))))</f>
        <v/>
      </c>
      <c r="AG2328" s="90" t="str">
        <f t="shared" ca="1" si="545"/>
        <v/>
      </c>
      <c r="AH2328" s="90"/>
    </row>
    <row r="2329" spans="2:34" ht="27.75" customHeight="1" x14ac:dyDescent="0.2">
      <c r="B2329" s="154">
        <f t="shared" si="546"/>
        <v>2326</v>
      </c>
      <c r="C2329" s="155" t="str">
        <f t="shared" ca="1" si="547"/>
        <v/>
      </c>
      <c r="D2329" s="156" t="str">
        <f t="shared" ca="1" si="548"/>
        <v/>
      </c>
      <c r="E2329" s="157" t="str">
        <f t="shared" ca="1" si="549"/>
        <v/>
      </c>
      <c r="F2329" s="157"/>
      <c r="G2329" s="158" t="str">
        <f t="shared" ca="1" si="550"/>
        <v/>
      </c>
      <c r="H2329" s="159"/>
      <c r="I2329" s="160" t="str">
        <f>IF(H2329="","",INDEX(D.1[Quy cách],MATCH(H2329,D.1[Tên sản phẩm],0)))</f>
        <v/>
      </c>
      <c r="J2329" s="35" t="str">
        <f>IF(H2329="","",INDEX(D.1[ĐVT],MATCH(H2329,D.1[Tên sản phẩm],0)))</f>
        <v/>
      </c>
      <c r="K2329" s="163" t="str">
        <f>IF(H2329="","",INDEX(D.1[Đơn giá bán
(Tham khảo)],MATCH(H2329,D.1[Tên sản phẩm],0)))</f>
        <v/>
      </c>
      <c r="L2329" s="162"/>
      <c r="M2329" s="159"/>
      <c r="N2329" s="159"/>
      <c r="O2329" s="159"/>
      <c r="P2329" s="163" t="str">
        <f t="shared" si="551"/>
        <v/>
      </c>
      <c r="Q2329" s="164"/>
      <c r="R2329" s="162"/>
      <c r="S2329" s="163" t="str">
        <f t="shared" si="552"/>
        <v/>
      </c>
      <c r="T2329" s="164" t="str">
        <f t="shared" ca="1" si="553"/>
        <v/>
      </c>
      <c r="U2329" s="163" t="str">
        <f t="shared" si="554"/>
        <v/>
      </c>
      <c r="V2329" s="163" t="str">
        <f ca="1">IF(AND(C2329&lt;&gt;"",C2329&lt;&gt;OFFSET(C2329,1,0)),SUMIFS(B.2[Giá có thuế],B.2[Số ĐK],C2329),"")</f>
        <v/>
      </c>
      <c r="W2329" s="159"/>
      <c r="X2329" s="161" t="str">
        <f>IF(W2329="","",'Thông Tin Chung'!$L$3)</f>
        <v/>
      </c>
      <c r="Y2329" s="163" t="str">
        <f t="shared" ca="1" si="555"/>
        <v/>
      </c>
      <c r="Z2329" s="165"/>
      <c r="AA2329" s="155" t="str">
        <f ca="1">IF(C2329="","",IF(OR(D2329&lt;NgayBatDau,D2329&gt;NgayKetThuc),"Ngày tháng phải nằm trong kỳ báo cáo",IF(AND(G2329&lt;&gt;"",COUNTIF(D.2[Tên khách hàng],G2329)=0),"Tên KH chưa khai báo trong DSKH",IF(AND(H2329&lt;&gt;"",COUNTIF(D.1[Tên sản phẩm],H2329)=0),"SP này chưa khai báo trong DSSP",""))))</f>
        <v/>
      </c>
      <c r="AB2329" s="23" t="str">
        <f t="shared" ca="1" si="541"/>
        <v/>
      </c>
      <c r="AC2329" s="23" t="str">
        <f t="shared" ca="1" si="542"/>
        <v/>
      </c>
      <c r="AD2329" s="23" t="str">
        <f t="shared" ca="1" si="543"/>
        <v/>
      </c>
      <c r="AE2329" s="68" t="str">
        <f t="shared" ca="1" si="544"/>
        <v/>
      </c>
      <c r="AF2329" s="69" t="str">
        <f>IF(OR(H2329="",S2329=""),"",S2329-(SUM(L2329,M2329)*INDEX(D.1[Đơn giá],MATCH(H2329,D.1[Tên sản phẩm],0))))</f>
        <v/>
      </c>
      <c r="AG2329" s="90" t="str">
        <f t="shared" ca="1" si="545"/>
        <v/>
      </c>
      <c r="AH2329" s="90"/>
    </row>
    <row r="2330" spans="2:34" ht="27.75" customHeight="1" x14ac:dyDescent="0.2">
      <c r="B2330" s="154">
        <f t="shared" si="546"/>
        <v>2327</v>
      </c>
      <c r="C2330" s="155" t="str">
        <f t="shared" ca="1" si="547"/>
        <v/>
      </c>
      <c r="D2330" s="156" t="str">
        <f t="shared" ca="1" si="548"/>
        <v/>
      </c>
      <c r="E2330" s="157" t="str">
        <f t="shared" ca="1" si="549"/>
        <v/>
      </c>
      <c r="F2330" s="157"/>
      <c r="G2330" s="158" t="str">
        <f t="shared" ca="1" si="550"/>
        <v/>
      </c>
      <c r="H2330" s="159"/>
      <c r="I2330" s="160" t="str">
        <f>IF(H2330="","",INDEX(D.1[Quy cách],MATCH(H2330,D.1[Tên sản phẩm],0)))</f>
        <v/>
      </c>
      <c r="J2330" s="35" t="str">
        <f>IF(H2330="","",INDEX(D.1[ĐVT],MATCH(H2330,D.1[Tên sản phẩm],0)))</f>
        <v/>
      </c>
      <c r="K2330" s="163" t="str">
        <f>IF(H2330="","",INDEX(D.1[Đơn giá bán
(Tham khảo)],MATCH(H2330,D.1[Tên sản phẩm],0)))</f>
        <v/>
      </c>
      <c r="L2330" s="162"/>
      <c r="M2330" s="159"/>
      <c r="N2330" s="159"/>
      <c r="O2330" s="159"/>
      <c r="P2330" s="163" t="str">
        <f t="shared" si="551"/>
        <v/>
      </c>
      <c r="Q2330" s="164"/>
      <c r="R2330" s="162"/>
      <c r="S2330" s="163" t="str">
        <f t="shared" si="552"/>
        <v/>
      </c>
      <c r="T2330" s="164" t="str">
        <f t="shared" ca="1" si="553"/>
        <v/>
      </c>
      <c r="U2330" s="163" t="str">
        <f t="shared" si="554"/>
        <v/>
      </c>
      <c r="V2330" s="163" t="str">
        <f ca="1">IF(AND(C2330&lt;&gt;"",C2330&lt;&gt;OFFSET(C2330,1,0)),SUMIFS(B.2[Giá có thuế],B.2[Số ĐK],C2330),"")</f>
        <v/>
      </c>
      <c r="W2330" s="159"/>
      <c r="X2330" s="161" t="str">
        <f>IF(W2330="","",'Thông Tin Chung'!$L$3)</f>
        <v/>
      </c>
      <c r="Y2330" s="163" t="str">
        <f t="shared" ca="1" si="555"/>
        <v/>
      </c>
      <c r="Z2330" s="165"/>
      <c r="AA2330" s="155" t="str">
        <f ca="1">IF(C2330="","",IF(OR(D2330&lt;NgayBatDau,D2330&gt;NgayKetThuc),"Ngày tháng phải nằm trong kỳ báo cáo",IF(AND(G2330&lt;&gt;"",COUNTIF(D.2[Tên khách hàng],G2330)=0),"Tên KH chưa khai báo trong DSKH",IF(AND(H2330&lt;&gt;"",COUNTIF(D.1[Tên sản phẩm],H2330)=0),"SP này chưa khai báo trong DSSP",""))))</f>
        <v/>
      </c>
      <c r="AB2330" s="23" t="str">
        <f t="shared" ca="1" si="541"/>
        <v/>
      </c>
      <c r="AC2330" s="23" t="str">
        <f t="shared" ca="1" si="542"/>
        <v/>
      </c>
      <c r="AD2330" s="23" t="str">
        <f t="shared" ca="1" si="543"/>
        <v/>
      </c>
      <c r="AE2330" s="68" t="str">
        <f t="shared" ca="1" si="544"/>
        <v/>
      </c>
      <c r="AF2330" s="69" t="str">
        <f>IF(OR(H2330="",S2330=""),"",S2330-(SUM(L2330,M2330)*INDEX(D.1[Đơn giá],MATCH(H2330,D.1[Tên sản phẩm],0))))</f>
        <v/>
      </c>
      <c r="AG2330" s="90" t="str">
        <f t="shared" ca="1" si="545"/>
        <v/>
      </c>
      <c r="AH2330" s="90"/>
    </row>
    <row r="2331" spans="2:34" ht="27.75" customHeight="1" x14ac:dyDescent="0.2">
      <c r="B2331" s="154">
        <f t="shared" si="546"/>
        <v>2328</v>
      </c>
      <c r="C2331" s="155" t="str">
        <f t="shared" ca="1" si="547"/>
        <v/>
      </c>
      <c r="D2331" s="156" t="str">
        <f t="shared" ca="1" si="548"/>
        <v/>
      </c>
      <c r="E2331" s="157" t="str">
        <f t="shared" ca="1" si="549"/>
        <v/>
      </c>
      <c r="F2331" s="157"/>
      <c r="G2331" s="158" t="str">
        <f t="shared" ca="1" si="550"/>
        <v/>
      </c>
      <c r="H2331" s="159"/>
      <c r="I2331" s="160" t="str">
        <f>IF(H2331="","",INDEX(D.1[Quy cách],MATCH(H2331,D.1[Tên sản phẩm],0)))</f>
        <v/>
      </c>
      <c r="J2331" s="35" t="str">
        <f>IF(H2331="","",INDEX(D.1[ĐVT],MATCH(H2331,D.1[Tên sản phẩm],0)))</f>
        <v/>
      </c>
      <c r="K2331" s="163" t="str">
        <f>IF(H2331="","",INDEX(D.1[Đơn giá bán
(Tham khảo)],MATCH(H2331,D.1[Tên sản phẩm],0)))</f>
        <v/>
      </c>
      <c r="L2331" s="162"/>
      <c r="M2331" s="159"/>
      <c r="N2331" s="159"/>
      <c r="O2331" s="159"/>
      <c r="P2331" s="163" t="str">
        <f t="shared" si="551"/>
        <v/>
      </c>
      <c r="Q2331" s="164"/>
      <c r="R2331" s="162"/>
      <c r="S2331" s="163" t="str">
        <f t="shared" si="552"/>
        <v/>
      </c>
      <c r="T2331" s="164" t="str">
        <f t="shared" ca="1" si="553"/>
        <v/>
      </c>
      <c r="U2331" s="163" t="str">
        <f t="shared" si="554"/>
        <v/>
      </c>
      <c r="V2331" s="163" t="str">
        <f ca="1">IF(AND(C2331&lt;&gt;"",C2331&lt;&gt;OFFSET(C2331,1,0)),SUMIFS(B.2[Giá có thuế],B.2[Số ĐK],C2331),"")</f>
        <v/>
      </c>
      <c r="W2331" s="159"/>
      <c r="X2331" s="161" t="str">
        <f>IF(W2331="","",'Thông Tin Chung'!$L$3)</f>
        <v/>
      </c>
      <c r="Y2331" s="163" t="str">
        <f t="shared" ca="1" si="555"/>
        <v/>
      </c>
      <c r="Z2331" s="165"/>
      <c r="AA2331" s="155" t="str">
        <f ca="1">IF(C2331="","",IF(OR(D2331&lt;NgayBatDau,D2331&gt;NgayKetThuc),"Ngày tháng phải nằm trong kỳ báo cáo",IF(AND(G2331&lt;&gt;"",COUNTIF(D.2[Tên khách hàng],G2331)=0),"Tên KH chưa khai báo trong DSKH",IF(AND(H2331&lt;&gt;"",COUNTIF(D.1[Tên sản phẩm],H2331)=0),"SP này chưa khai báo trong DSSP",""))))</f>
        <v/>
      </c>
      <c r="AB2331" s="23" t="str">
        <f t="shared" ca="1" si="541"/>
        <v/>
      </c>
      <c r="AC2331" s="23" t="str">
        <f t="shared" ca="1" si="542"/>
        <v/>
      </c>
      <c r="AD2331" s="23" t="str">
        <f t="shared" ca="1" si="543"/>
        <v/>
      </c>
      <c r="AE2331" s="68" t="str">
        <f t="shared" ca="1" si="544"/>
        <v/>
      </c>
      <c r="AF2331" s="69" t="str">
        <f>IF(OR(H2331="",S2331=""),"",S2331-(SUM(L2331,M2331)*INDEX(D.1[Đơn giá],MATCH(H2331,D.1[Tên sản phẩm],0))))</f>
        <v/>
      </c>
      <c r="AG2331" s="90" t="str">
        <f t="shared" ca="1" si="545"/>
        <v/>
      </c>
      <c r="AH2331" s="90"/>
    </row>
    <row r="2332" spans="2:34" ht="27.75" customHeight="1" x14ac:dyDescent="0.2">
      <c r="B2332" s="154">
        <f t="shared" si="546"/>
        <v>2329</v>
      </c>
      <c r="C2332" s="155" t="str">
        <f t="shared" ca="1" si="547"/>
        <v/>
      </c>
      <c r="D2332" s="156" t="str">
        <f t="shared" ca="1" si="548"/>
        <v/>
      </c>
      <c r="E2332" s="157" t="str">
        <f t="shared" ca="1" si="549"/>
        <v/>
      </c>
      <c r="F2332" s="157"/>
      <c r="G2332" s="158" t="str">
        <f t="shared" ca="1" si="550"/>
        <v/>
      </c>
      <c r="H2332" s="159"/>
      <c r="I2332" s="160" t="str">
        <f>IF(H2332="","",INDEX(D.1[Quy cách],MATCH(H2332,D.1[Tên sản phẩm],0)))</f>
        <v/>
      </c>
      <c r="J2332" s="35" t="str">
        <f>IF(H2332="","",INDEX(D.1[ĐVT],MATCH(H2332,D.1[Tên sản phẩm],0)))</f>
        <v/>
      </c>
      <c r="K2332" s="163" t="str">
        <f>IF(H2332="","",INDEX(D.1[Đơn giá bán
(Tham khảo)],MATCH(H2332,D.1[Tên sản phẩm],0)))</f>
        <v/>
      </c>
      <c r="L2332" s="162"/>
      <c r="M2332" s="159"/>
      <c r="N2332" s="159"/>
      <c r="O2332" s="159"/>
      <c r="P2332" s="163" t="str">
        <f t="shared" si="551"/>
        <v/>
      </c>
      <c r="Q2332" s="164"/>
      <c r="R2332" s="162"/>
      <c r="S2332" s="163" t="str">
        <f t="shared" si="552"/>
        <v/>
      </c>
      <c r="T2332" s="164" t="str">
        <f t="shared" ca="1" si="553"/>
        <v/>
      </c>
      <c r="U2332" s="163" t="str">
        <f t="shared" si="554"/>
        <v/>
      </c>
      <c r="V2332" s="163" t="str">
        <f ca="1">IF(AND(C2332&lt;&gt;"",C2332&lt;&gt;OFFSET(C2332,1,0)),SUMIFS(B.2[Giá có thuế],B.2[Số ĐK],C2332),"")</f>
        <v/>
      </c>
      <c r="W2332" s="159"/>
      <c r="X2332" s="161" t="str">
        <f>IF(W2332="","",'Thông Tin Chung'!$L$3)</f>
        <v/>
      </c>
      <c r="Y2332" s="163" t="str">
        <f t="shared" ca="1" si="555"/>
        <v/>
      </c>
      <c r="Z2332" s="165"/>
      <c r="AA2332" s="155" t="str">
        <f ca="1">IF(C2332="","",IF(OR(D2332&lt;NgayBatDau,D2332&gt;NgayKetThuc),"Ngày tháng phải nằm trong kỳ báo cáo",IF(AND(G2332&lt;&gt;"",COUNTIF(D.2[Tên khách hàng],G2332)=0),"Tên KH chưa khai báo trong DSKH",IF(AND(H2332&lt;&gt;"",COUNTIF(D.1[Tên sản phẩm],H2332)=0),"SP này chưa khai báo trong DSSP",""))))</f>
        <v/>
      </c>
      <c r="AB2332" s="23" t="str">
        <f t="shared" ca="1" si="541"/>
        <v/>
      </c>
      <c r="AC2332" s="23" t="str">
        <f t="shared" ca="1" si="542"/>
        <v/>
      </c>
      <c r="AD2332" s="23" t="str">
        <f t="shared" ca="1" si="543"/>
        <v/>
      </c>
      <c r="AE2332" s="68" t="str">
        <f t="shared" ca="1" si="544"/>
        <v/>
      </c>
      <c r="AF2332" s="69" t="str">
        <f>IF(OR(H2332="",S2332=""),"",S2332-(SUM(L2332,M2332)*INDEX(D.1[Đơn giá],MATCH(H2332,D.1[Tên sản phẩm],0))))</f>
        <v/>
      </c>
      <c r="AG2332" s="90" t="str">
        <f t="shared" ca="1" si="545"/>
        <v/>
      </c>
      <c r="AH2332" s="90"/>
    </row>
    <row r="2333" spans="2:34" ht="27.75" customHeight="1" x14ac:dyDescent="0.2">
      <c r="B2333" s="154">
        <f t="shared" si="546"/>
        <v>2330</v>
      </c>
      <c r="C2333" s="155" t="str">
        <f t="shared" ca="1" si="547"/>
        <v/>
      </c>
      <c r="D2333" s="156" t="str">
        <f t="shared" ca="1" si="548"/>
        <v/>
      </c>
      <c r="E2333" s="157" t="str">
        <f t="shared" ca="1" si="549"/>
        <v/>
      </c>
      <c r="F2333" s="157"/>
      <c r="G2333" s="158" t="str">
        <f t="shared" ca="1" si="550"/>
        <v/>
      </c>
      <c r="H2333" s="159"/>
      <c r="I2333" s="160" t="str">
        <f>IF(H2333="","",INDEX(D.1[Quy cách],MATCH(H2333,D.1[Tên sản phẩm],0)))</f>
        <v/>
      </c>
      <c r="J2333" s="35" t="str">
        <f>IF(H2333="","",INDEX(D.1[ĐVT],MATCH(H2333,D.1[Tên sản phẩm],0)))</f>
        <v/>
      </c>
      <c r="K2333" s="163" t="str">
        <f>IF(H2333="","",INDEX(D.1[Đơn giá bán
(Tham khảo)],MATCH(H2333,D.1[Tên sản phẩm],0)))</f>
        <v/>
      </c>
      <c r="L2333" s="162"/>
      <c r="M2333" s="159"/>
      <c r="N2333" s="159"/>
      <c r="O2333" s="159"/>
      <c r="P2333" s="163" t="str">
        <f t="shared" si="551"/>
        <v/>
      </c>
      <c r="Q2333" s="164"/>
      <c r="R2333" s="162"/>
      <c r="S2333" s="163" t="str">
        <f t="shared" si="552"/>
        <v/>
      </c>
      <c r="T2333" s="164" t="str">
        <f t="shared" ca="1" si="553"/>
        <v/>
      </c>
      <c r="U2333" s="163" t="str">
        <f t="shared" si="554"/>
        <v/>
      </c>
      <c r="V2333" s="163" t="str">
        <f ca="1">IF(AND(C2333&lt;&gt;"",C2333&lt;&gt;OFFSET(C2333,1,0)),SUMIFS(B.2[Giá có thuế],B.2[Số ĐK],C2333),"")</f>
        <v/>
      </c>
      <c r="W2333" s="159"/>
      <c r="X2333" s="161" t="str">
        <f>IF(W2333="","",'Thông Tin Chung'!$L$3)</f>
        <v/>
      </c>
      <c r="Y2333" s="163" t="str">
        <f t="shared" ca="1" si="555"/>
        <v/>
      </c>
      <c r="Z2333" s="165"/>
      <c r="AA2333" s="155" t="str">
        <f ca="1">IF(C2333="","",IF(OR(D2333&lt;NgayBatDau,D2333&gt;NgayKetThuc),"Ngày tháng phải nằm trong kỳ báo cáo",IF(AND(G2333&lt;&gt;"",COUNTIF(D.2[Tên khách hàng],G2333)=0),"Tên KH chưa khai báo trong DSKH",IF(AND(H2333&lt;&gt;"",COUNTIF(D.1[Tên sản phẩm],H2333)=0),"SP này chưa khai báo trong DSSP",""))))</f>
        <v/>
      </c>
      <c r="AB2333" s="23" t="str">
        <f t="shared" ca="1" si="541"/>
        <v/>
      </c>
      <c r="AC2333" s="23" t="str">
        <f t="shared" ca="1" si="542"/>
        <v/>
      </c>
      <c r="AD2333" s="23" t="str">
        <f t="shared" ca="1" si="543"/>
        <v/>
      </c>
      <c r="AE2333" s="68" t="str">
        <f t="shared" ca="1" si="544"/>
        <v/>
      </c>
      <c r="AF2333" s="69" t="str">
        <f>IF(OR(H2333="",S2333=""),"",S2333-(SUM(L2333,M2333)*INDEX(D.1[Đơn giá],MATCH(H2333,D.1[Tên sản phẩm],0))))</f>
        <v/>
      </c>
      <c r="AG2333" s="90" t="str">
        <f t="shared" ca="1" si="545"/>
        <v/>
      </c>
      <c r="AH2333" s="90"/>
    </row>
    <row r="2334" spans="2:34" ht="27.75" customHeight="1" x14ac:dyDescent="0.2">
      <c r="B2334" s="154">
        <f t="shared" si="546"/>
        <v>2331</v>
      </c>
      <c r="C2334" s="155" t="str">
        <f t="shared" ca="1" si="547"/>
        <v/>
      </c>
      <c r="D2334" s="156" t="str">
        <f t="shared" ca="1" si="548"/>
        <v/>
      </c>
      <c r="E2334" s="157" t="str">
        <f t="shared" ca="1" si="549"/>
        <v/>
      </c>
      <c r="F2334" s="157"/>
      <c r="G2334" s="158" t="str">
        <f t="shared" ca="1" si="550"/>
        <v/>
      </c>
      <c r="H2334" s="159"/>
      <c r="I2334" s="160" t="str">
        <f>IF(H2334="","",INDEX(D.1[Quy cách],MATCH(H2334,D.1[Tên sản phẩm],0)))</f>
        <v/>
      </c>
      <c r="J2334" s="35" t="str">
        <f>IF(H2334="","",INDEX(D.1[ĐVT],MATCH(H2334,D.1[Tên sản phẩm],0)))</f>
        <v/>
      </c>
      <c r="K2334" s="163" t="str">
        <f>IF(H2334="","",INDEX(D.1[Đơn giá bán
(Tham khảo)],MATCH(H2334,D.1[Tên sản phẩm],0)))</f>
        <v/>
      </c>
      <c r="L2334" s="162"/>
      <c r="M2334" s="159"/>
      <c r="N2334" s="159"/>
      <c r="O2334" s="159"/>
      <c r="P2334" s="163" t="str">
        <f t="shared" si="551"/>
        <v/>
      </c>
      <c r="Q2334" s="164"/>
      <c r="R2334" s="162"/>
      <c r="S2334" s="163" t="str">
        <f t="shared" si="552"/>
        <v/>
      </c>
      <c r="T2334" s="164" t="str">
        <f t="shared" ca="1" si="553"/>
        <v/>
      </c>
      <c r="U2334" s="163" t="str">
        <f t="shared" si="554"/>
        <v/>
      </c>
      <c r="V2334" s="163" t="str">
        <f ca="1">IF(AND(C2334&lt;&gt;"",C2334&lt;&gt;OFFSET(C2334,1,0)),SUMIFS(B.2[Giá có thuế],B.2[Số ĐK],C2334),"")</f>
        <v/>
      </c>
      <c r="W2334" s="159"/>
      <c r="X2334" s="161" t="str">
        <f>IF(W2334="","",'Thông Tin Chung'!$L$3)</f>
        <v/>
      </c>
      <c r="Y2334" s="163" t="str">
        <f t="shared" ca="1" si="555"/>
        <v/>
      </c>
      <c r="Z2334" s="165"/>
      <c r="AA2334" s="155" t="str">
        <f ca="1">IF(C2334="","",IF(OR(D2334&lt;NgayBatDau,D2334&gt;NgayKetThuc),"Ngày tháng phải nằm trong kỳ báo cáo",IF(AND(G2334&lt;&gt;"",COUNTIF(D.2[Tên khách hàng],G2334)=0),"Tên KH chưa khai báo trong DSKH",IF(AND(H2334&lt;&gt;"",COUNTIF(D.1[Tên sản phẩm],H2334)=0),"SP này chưa khai báo trong DSSP",""))))</f>
        <v/>
      </c>
      <c r="AB2334" s="23" t="str">
        <f t="shared" ca="1" si="541"/>
        <v/>
      </c>
      <c r="AC2334" s="23" t="str">
        <f t="shared" ca="1" si="542"/>
        <v/>
      </c>
      <c r="AD2334" s="23" t="str">
        <f t="shared" ca="1" si="543"/>
        <v/>
      </c>
      <c r="AE2334" s="68" t="str">
        <f t="shared" ca="1" si="544"/>
        <v/>
      </c>
      <c r="AF2334" s="69" t="str">
        <f>IF(OR(H2334="",S2334=""),"",S2334-(SUM(L2334,M2334)*INDEX(D.1[Đơn giá],MATCH(H2334,D.1[Tên sản phẩm],0))))</f>
        <v/>
      </c>
      <c r="AG2334" s="90" t="str">
        <f t="shared" ca="1" si="545"/>
        <v/>
      </c>
      <c r="AH2334" s="90"/>
    </row>
    <row r="2335" spans="2:34" ht="27.75" customHeight="1" x14ac:dyDescent="0.2">
      <c r="B2335" s="154">
        <f t="shared" si="546"/>
        <v>2332</v>
      </c>
      <c r="C2335" s="155" t="str">
        <f t="shared" ca="1" si="547"/>
        <v/>
      </c>
      <c r="D2335" s="156" t="str">
        <f t="shared" ca="1" si="548"/>
        <v/>
      </c>
      <c r="E2335" s="157" t="str">
        <f t="shared" ca="1" si="549"/>
        <v/>
      </c>
      <c r="F2335" s="157"/>
      <c r="G2335" s="158" t="str">
        <f t="shared" ca="1" si="550"/>
        <v/>
      </c>
      <c r="H2335" s="159"/>
      <c r="I2335" s="160" t="str">
        <f>IF(H2335="","",INDEX(D.1[Quy cách],MATCH(H2335,D.1[Tên sản phẩm],0)))</f>
        <v/>
      </c>
      <c r="J2335" s="35" t="str">
        <f>IF(H2335="","",INDEX(D.1[ĐVT],MATCH(H2335,D.1[Tên sản phẩm],0)))</f>
        <v/>
      </c>
      <c r="K2335" s="163" t="str">
        <f>IF(H2335="","",INDEX(D.1[Đơn giá bán
(Tham khảo)],MATCH(H2335,D.1[Tên sản phẩm],0)))</f>
        <v/>
      </c>
      <c r="L2335" s="162"/>
      <c r="M2335" s="159"/>
      <c r="N2335" s="159"/>
      <c r="O2335" s="159"/>
      <c r="P2335" s="163" t="str">
        <f t="shared" si="551"/>
        <v/>
      </c>
      <c r="Q2335" s="164"/>
      <c r="R2335" s="162"/>
      <c r="S2335" s="163" t="str">
        <f t="shared" si="552"/>
        <v/>
      </c>
      <c r="T2335" s="164" t="str">
        <f t="shared" ca="1" si="553"/>
        <v/>
      </c>
      <c r="U2335" s="163" t="str">
        <f t="shared" si="554"/>
        <v/>
      </c>
      <c r="V2335" s="163" t="str">
        <f ca="1">IF(AND(C2335&lt;&gt;"",C2335&lt;&gt;OFFSET(C2335,1,0)),SUMIFS(B.2[Giá có thuế],B.2[Số ĐK],C2335),"")</f>
        <v/>
      </c>
      <c r="W2335" s="159"/>
      <c r="X2335" s="161" t="str">
        <f>IF(W2335="","",'Thông Tin Chung'!$L$3)</f>
        <v/>
      </c>
      <c r="Y2335" s="163" t="str">
        <f t="shared" ca="1" si="555"/>
        <v/>
      </c>
      <c r="Z2335" s="165"/>
      <c r="AA2335" s="155" t="str">
        <f ca="1">IF(C2335="","",IF(OR(D2335&lt;NgayBatDau,D2335&gt;NgayKetThuc),"Ngày tháng phải nằm trong kỳ báo cáo",IF(AND(G2335&lt;&gt;"",COUNTIF(D.2[Tên khách hàng],G2335)=0),"Tên KH chưa khai báo trong DSKH",IF(AND(H2335&lt;&gt;"",COUNTIF(D.1[Tên sản phẩm],H2335)=0),"SP này chưa khai báo trong DSSP",""))))</f>
        <v/>
      </c>
      <c r="AB2335" s="23" t="str">
        <f t="shared" ca="1" si="541"/>
        <v/>
      </c>
      <c r="AC2335" s="23" t="str">
        <f t="shared" ca="1" si="542"/>
        <v/>
      </c>
      <c r="AD2335" s="23" t="str">
        <f t="shared" ca="1" si="543"/>
        <v/>
      </c>
      <c r="AE2335" s="68" t="str">
        <f t="shared" ca="1" si="544"/>
        <v/>
      </c>
      <c r="AF2335" s="69" t="str">
        <f>IF(OR(H2335="",S2335=""),"",S2335-(SUM(L2335,M2335)*INDEX(D.1[Đơn giá],MATCH(H2335,D.1[Tên sản phẩm],0))))</f>
        <v/>
      </c>
      <c r="AG2335" s="90" t="str">
        <f t="shared" ca="1" si="545"/>
        <v/>
      </c>
      <c r="AH2335" s="90"/>
    </row>
    <row r="2336" spans="2:34" ht="27.75" customHeight="1" x14ac:dyDescent="0.2">
      <c r="B2336" s="154">
        <f t="shared" si="546"/>
        <v>2333</v>
      </c>
      <c r="C2336" s="155" t="str">
        <f t="shared" ca="1" si="547"/>
        <v/>
      </c>
      <c r="D2336" s="156" t="str">
        <f t="shared" ca="1" si="548"/>
        <v/>
      </c>
      <c r="E2336" s="157" t="str">
        <f t="shared" ca="1" si="549"/>
        <v/>
      </c>
      <c r="F2336" s="157"/>
      <c r="G2336" s="158" t="str">
        <f t="shared" ca="1" si="550"/>
        <v/>
      </c>
      <c r="H2336" s="159"/>
      <c r="I2336" s="160" t="str">
        <f>IF(H2336="","",INDEX(D.1[Quy cách],MATCH(H2336,D.1[Tên sản phẩm],0)))</f>
        <v/>
      </c>
      <c r="J2336" s="35" t="str">
        <f>IF(H2336="","",INDEX(D.1[ĐVT],MATCH(H2336,D.1[Tên sản phẩm],0)))</f>
        <v/>
      </c>
      <c r="K2336" s="163" t="str">
        <f>IF(H2336="","",INDEX(D.1[Đơn giá bán
(Tham khảo)],MATCH(H2336,D.1[Tên sản phẩm],0)))</f>
        <v/>
      </c>
      <c r="L2336" s="162"/>
      <c r="M2336" s="159"/>
      <c r="N2336" s="159"/>
      <c r="O2336" s="159"/>
      <c r="P2336" s="163" t="str">
        <f t="shared" si="551"/>
        <v/>
      </c>
      <c r="Q2336" s="164"/>
      <c r="R2336" s="162"/>
      <c r="S2336" s="163" t="str">
        <f t="shared" si="552"/>
        <v/>
      </c>
      <c r="T2336" s="164" t="str">
        <f t="shared" ca="1" si="553"/>
        <v/>
      </c>
      <c r="U2336" s="163" t="str">
        <f t="shared" si="554"/>
        <v/>
      </c>
      <c r="V2336" s="163" t="str">
        <f ca="1">IF(AND(C2336&lt;&gt;"",C2336&lt;&gt;OFFSET(C2336,1,0)),SUMIFS(B.2[Giá có thuế],B.2[Số ĐK],C2336),"")</f>
        <v/>
      </c>
      <c r="W2336" s="159"/>
      <c r="X2336" s="161" t="str">
        <f>IF(W2336="","",'Thông Tin Chung'!$L$3)</f>
        <v/>
      </c>
      <c r="Y2336" s="163" t="str">
        <f t="shared" ca="1" si="555"/>
        <v/>
      </c>
      <c r="Z2336" s="165"/>
      <c r="AA2336" s="155" t="str">
        <f ca="1">IF(C2336="","",IF(OR(D2336&lt;NgayBatDau,D2336&gt;NgayKetThuc),"Ngày tháng phải nằm trong kỳ báo cáo",IF(AND(G2336&lt;&gt;"",COUNTIF(D.2[Tên khách hàng],G2336)=0),"Tên KH chưa khai báo trong DSKH",IF(AND(H2336&lt;&gt;"",COUNTIF(D.1[Tên sản phẩm],H2336)=0),"SP này chưa khai báo trong DSSP",""))))</f>
        <v/>
      </c>
      <c r="AB2336" s="23" t="str">
        <f t="shared" ca="1" si="541"/>
        <v/>
      </c>
      <c r="AC2336" s="23" t="str">
        <f t="shared" ca="1" si="542"/>
        <v/>
      </c>
      <c r="AD2336" s="23" t="str">
        <f t="shared" ca="1" si="543"/>
        <v/>
      </c>
      <c r="AE2336" s="68" t="str">
        <f t="shared" ca="1" si="544"/>
        <v/>
      </c>
      <c r="AF2336" s="69" t="str">
        <f>IF(OR(H2336="",S2336=""),"",S2336-(SUM(L2336,M2336)*INDEX(D.1[Đơn giá],MATCH(H2336,D.1[Tên sản phẩm],0))))</f>
        <v/>
      </c>
      <c r="AG2336" s="90" t="str">
        <f t="shared" ca="1" si="545"/>
        <v/>
      </c>
      <c r="AH2336" s="90"/>
    </row>
    <row r="2337" spans="2:34" ht="27.75" customHeight="1" x14ac:dyDescent="0.2">
      <c r="B2337" s="154">
        <f t="shared" si="546"/>
        <v>2334</v>
      </c>
      <c r="C2337" s="155" t="str">
        <f t="shared" ca="1" si="547"/>
        <v/>
      </c>
      <c r="D2337" s="156" t="str">
        <f t="shared" ca="1" si="548"/>
        <v/>
      </c>
      <c r="E2337" s="157" t="str">
        <f t="shared" ca="1" si="549"/>
        <v/>
      </c>
      <c r="F2337" s="157"/>
      <c r="G2337" s="158" t="str">
        <f t="shared" ca="1" si="550"/>
        <v/>
      </c>
      <c r="H2337" s="159"/>
      <c r="I2337" s="160" t="str">
        <f>IF(H2337="","",INDEX(D.1[Quy cách],MATCH(H2337,D.1[Tên sản phẩm],0)))</f>
        <v/>
      </c>
      <c r="J2337" s="35" t="str">
        <f>IF(H2337="","",INDEX(D.1[ĐVT],MATCH(H2337,D.1[Tên sản phẩm],0)))</f>
        <v/>
      </c>
      <c r="K2337" s="163" t="str">
        <f>IF(H2337="","",INDEX(D.1[Đơn giá bán
(Tham khảo)],MATCH(H2337,D.1[Tên sản phẩm],0)))</f>
        <v/>
      </c>
      <c r="L2337" s="162"/>
      <c r="M2337" s="159"/>
      <c r="N2337" s="159"/>
      <c r="O2337" s="159"/>
      <c r="P2337" s="163" t="str">
        <f t="shared" si="551"/>
        <v/>
      </c>
      <c r="Q2337" s="164"/>
      <c r="R2337" s="162"/>
      <c r="S2337" s="163" t="str">
        <f t="shared" si="552"/>
        <v/>
      </c>
      <c r="T2337" s="164" t="str">
        <f t="shared" ca="1" si="553"/>
        <v/>
      </c>
      <c r="U2337" s="163" t="str">
        <f t="shared" si="554"/>
        <v/>
      </c>
      <c r="V2337" s="163" t="str">
        <f ca="1">IF(AND(C2337&lt;&gt;"",C2337&lt;&gt;OFFSET(C2337,1,0)),SUMIFS(B.2[Giá có thuế],B.2[Số ĐK],C2337),"")</f>
        <v/>
      </c>
      <c r="W2337" s="159"/>
      <c r="X2337" s="161" t="str">
        <f>IF(W2337="","",'Thông Tin Chung'!$L$3)</f>
        <v/>
      </c>
      <c r="Y2337" s="163" t="str">
        <f t="shared" ca="1" si="555"/>
        <v/>
      </c>
      <c r="Z2337" s="165"/>
      <c r="AA2337" s="155" t="str">
        <f ca="1">IF(C2337="","",IF(OR(D2337&lt;NgayBatDau,D2337&gt;NgayKetThuc),"Ngày tháng phải nằm trong kỳ báo cáo",IF(AND(G2337&lt;&gt;"",COUNTIF(D.2[Tên khách hàng],G2337)=0),"Tên KH chưa khai báo trong DSKH",IF(AND(H2337&lt;&gt;"",COUNTIF(D.1[Tên sản phẩm],H2337)=0),"SP này chưa khai báo trong DSSP",""))))</f>
        <v/>
      </c>
      <c r="AB2337" s="23" t="str">
        <f t="shared" ca="1" si="541"/>
        <v/>
      </c>
      <c r="AC2337" s="23" t="str">
        <f t="shared" ca="1" si="542"/>
        <v/>
      </c>
      <c r="AD2337" s="23" t="str">
        <f t="shared" ca="1" si="543"/>
        <v/>
      </c>
      <c r="AE2337" s="68" t="str">
        <f t="shared" ca="1" si="544"/>
        <v/>
      </c>
      <c r="AF2337" s="69" t="str">
        <f>IF(OR(H2337="",S2337=""),"",S2337-(SUM(L2337,M2337)*INDEX(D.1[Đơn giá],MATCH(H2337,D.1[Tên sản phẩm],0))))</f>
        <v/>
      </c>
      <c r="AG2337" s="90" t="str">
        <f t="shared" ca="1" si="545"/>
        <v/>
      </c>
      <c r="AH2337" s="90"/>
    </row>
    <row r="2338" spans="2:34" ht="27.75" customHeight="1" x14ac:dyDescent="0.2">
      <c r="B2338" s="154">
        <f t="shared" si="546"/>
        <v>2335</v>
      </c>
      <c r="C2338" s="155" t="str">
        <f t="shared" ca="1" si="547"/>
        <v/>
      </c>
      <c r="D2338" s="156" t="str">
        <f t="shared" ca="1" si="548"/>
        <v/>
      </c>
      <c r="E2338" s="157" t="str">
        <f t="shared" ca="1" si="549"/>
        <v/>
      </c>
      <c r="F2338" s="157"/>
      <c r="G2338" s="158" t="str">
        <f t="shared" ca="1" si="550"/>
        <v/>
      </c>
      <c r="H2338" s="159"/>
      <c r="I2338" s="160" t="str">
        <f>IF(H2338="","",INDEX(D.1[Quy cách],MATCH(H2338,D.1[Tên sản phẩm],0)))</f>
        <v/>
      </c>
      <c r="J2338" s="35" t="str">
        <f>IF(H2338="","",INDEX(D.1[ĐVT],MATCH(H2338,D.1[Tên sản phẩm],0)))</f>
        <v/>
      </c>
      <c r="K2338" s="163" t="str">
        <f>IF(H2338="","",INDEX(D.1[Đơn giá bán
(Tham khảo)],MATCH(H2338,D.1[Tên sản phẩm],0)))</f>
        <v/>
      </c>
      <c r="L2338" s="162"/>
      <c r="M2338" s="159"/>
      <c r="N2338" s="159"/>
      <c r="O2338" s="159"/>
      <c r="P2338" s="163" t="str">
        <f t="shared" si="551"/>
        <v/>
      </c>
      <c r="Q2338" s="164"/>
      <c r="R2338" s="162"/>
      <c r="S2338" s="163" t="str">
        <f t="shared" si="552"/>
        <v/>
      </c>
      <c r="T2338" s="164" t="str">
        <f t="shared" ca="1" si="553"/>
        <v/>
      </c>
      <c r="U2338" s="163" t="str">
        <f t="shared" si="554"/>
        <v/>
      </c>
      <c r="V2338" s="163" t="str">
        <f ca="1">IF(AND(C2338&lt;&gt;"",C2338&lt;&gt;OFFSET(C2338,1,0)),SUMIFS(B.2[Giá có thuế],B.2[Số ĐK],C2338),"")</f>
        <v/>
      </c>
      <c r="W2338" s="159"/>
      <c r="X2338" s="161" t="str">
        <f>IF(W2338="","",'Thông Tin Chung'!$L$3)</f>
        <v/>
      </c>
      <c r="Y2338" s="163" t="str">
        <f t="shared" ca="1" si="555"/>
        <v/>
      </c>
      <c r="Z2338" s="165"/>
      <c r="AA2338" s="155" t="str">
        <f ca="1">IF(C2338="","",IF(OR(D2338&lt;NgayBatDau,D2338&gt;NgayKetThuc),"Ngày tháng phải nằm trong kỳ báo cáo",IF(AND(G2338&lt;&gt;"",COUNTIF(D.2[Tên khách hàng],G2338)=0),"Tên KH chưa khai báo trong DSKH",IF(AND(H2338&lt;&gt;"",COUNTIF(D.1[Tên sản phẩm],H2338)=0),"SP này chưa khai báo trong DSSP",""))))</f>
        <v/>
      </c>
      <c r="AB2338" s="23" t="str">
        <f t="shared" ca="1" si="541"/>
        <v/>
      </c>
      <c r="AC2338" s="23" t="str">
        <f t="shared" ca="1" si="542"/>
        <v/>
      </c>
      <c r="AD2338" s="23" t="str">
        <f t="shared" ca="1" si="543"/>
        <v/>
      </c>
      <c r="AE2338" s="68" t="str">
        <f t="shared" ca="1" si="544"/>
        <v/>
      </c>
      <c r="AF2338" s="69" t="str">
        <f>IF(OR(H2338="",S2338=""),"",S2338-(SUM(L2338,M2338)*INDEX(D.1[Đơn giá],MATCH(H2338,D.1[Tên sản phẩm],0))))</f>
        <v/>
      </c>
      <c r="AG2338" s="90" t="str">
        <f t="shared" ca="1" si="545"/>
        <v/>
      </c>
      <c r="AH2338" s="90"/>
    </row>
    <row r="2339" spans="2:34" ht="27.75" customHeight="1" x14ac:dyDescent="0.2">
      <c r="B2339" s="154">
        <f t="shared" si="546"/>
        <v>2336</v>
      </c>
      <c r="C2339" s="155" t="str">
        <f t="shared" ca="1" si="547"/>
        <v/>
      </c>
      <c r="D2339" s="156" t="str">
        <f t="shared" ca="1" si="548"/>
        <v/>
      </c>
      <c r="E2339" s="157" t="str">
        <f t="shared" ca="1" si="549"/>
        <v/>
      </c>
      <c r="F2339" s="157"/>
      <c r="G2339" s="158" t="str">
        <f t="shared" ca="1" si="550"/>
        <v/>
      </c>
      <c r="H2339" s="159"/>
      <c r="I2339" s="160" t="str">
        <f>IF(H2339="","",INDEX(D.1[Quy cách],MATCH(H2339,D.1[Tên sản phẩm],0)))</f>
        <v/>
      </c>
      <c r="J2339" s="35" t="str">
        <f>IF(H2339="","",INDEX(D.1[ĐVT],MATCH(H2339,D.1[Tên sản phẩm],0)))</f>
        <v/>
      </c>
      <c r="K2339" s="163" t="str">
        <f>IF(H2339="","",INDEX(D.1[Đơn giá bán
(Tham khảo)],MATCH(H2339,D.1[Tên sản phẩm],0)))</f>
        <v/>
      </c>
      <c r="L2339" s="162"/>
      <c r="M2339" s="159"/>
      <c r="N2339" s="159"/>
      <c r="O2339" s="159"/>
      <c r="P2339" s="163" t="str">
        <f t="shared" si="551"/>
        <v/>
      </c>
      <c r="Q2339" s="164"/>
      <c r="R2339" s="162"/>
      <c r="S2339" s="163" t="str">
        <f t="shared" si="552"/>
        <v/>
      </c>
      <c r="T2339" s="164" t="str">
        <f t="shared" ca="1" si="553"/>
        <v/>
      </c>
      <c r="U2339" s="163" t="str">
        <f t="shared" si="554"/>
        <v/>
      </c>
      <c r="V2339" s="163" t="str">
        <f ca="1">IF(AND(C2339&lt;&gt;"",C2339&lt;&gt;OFFSET(C2339,1,0)),SUMIFS(B.2[Giá có thuế],B.2[Số ĐK],C2339),"")</f>
        <v/>
      </c>
      <c r="W2339" s="159"/>
      <c r="X2339" s="161" t="str">
        <f>IF(W2339="","",'Thông Tin Chung'!$L$3)</f>
        <v/>
      </c>
      <c r="Y2339" s="163" t="str">
        <f t="shared" ca="1" si="555"/>
        <v/>
      </c>
      <c r="Z2339" s="165"/>
      <c r="AA2339" s="155" t="str">
        <f ca="1">IF(C2339="","",IF(OR(D2339&lt;NgayBatDau,D2339&gt;NgayKetThuc),"Ngày tháng phải nằm trong kỳ báo cáo",IF(AND(G2339&lt;&gt;"",COUNTIF(D.2[Tên khách hàng],G2339)=0),"Tên KH chưa khai báo trong DSKH",IF(AND(H2339&lt;&gt;"",COUNTIF(D.1[Tên sản phẩm],H2339)=0),"SP này chưa khai báo trong DSSP",""))))</f>
        <v/>
      </c>
      <c r="AB2339" s="23" t="str">
        <f t="shared" ca="1" si="541"/>
        <v/>
      </c>
      <c r="AC2339" s="23" t="str">
        <f t="shared" ca="1" si="542"/>
        <v/>
      </c>
      <c r="AD2339" s="23" t="str">
        <f t="shared" ca="1" si="543"/>
        <v/>
      </c>
      <c r="AE2339" s="68" t="str">
        <f t="shared" ca="1" si="544"/>
        <v/>
      </c>
      <c r="AF2339" s="69" t="str">
        <f>IF(OR(H2339="",S2339=""),"",S2339-(SUM(L2339,M2339)*INDEX(D.1[Đơn giá],MATCH(H2339,D.1[Tên sản phẩm],0))))</f>
        <v/>
      </c>
      <c r="AG2339" s="90" t="str">
        <f t="shared" ca="1" si="545"/>
        <v/>
      </c>
      <c r="AH2339" s="90"/>
    </row>
    <row r="2340" spans="2:34" ht="27.75" customHeight="1" x14ac:dyDescent="0.2">
      <c r="B2340" s="154">
        <f t="shared" si="546"/>
        <v>2337</v>
      </c>
      <c r="C2340" s="155" t="str">
        <f t="shared" ca="1" si="547"/>
        <v/>
      </c>
      <c r="D2340" s="156" t="str">
        <f t="shared" ca="1" si="548"/>
        <v/>
      </c>
      <c r="E2340" s="157" t="str">
        <f t="shared" ca="1" si="549"/>
        <v/>
      </c>
      <c r="F2340" s="157"/>
      <c r="G2340" s="158" t="str">
        <f t="shared" ca="1" si="550"/>
        <v/>
      </c>
      <c r="H2340" s="159"/>
      <c r="I2340" s="160" t="str">
        <f>IF(H2340="","",INDEX(D.1[Quy cách],MATCH(H2340,D.1[Tên sản phẩm],0)))</f>
        <v/>
      </c>
      <c r="J2340" s="35" t="str">
        <f>IF(H2340="","",INDEX(D.1[ĐVT],MATCH(H2340,D.1[Tên sản phẩm],0)))</f>
        <v/>
      </c>
      <c r="K2340" s="163" t="str">
        <f>IF(H2340="","",INDEX(D.1[Đơn giá bán
(Tham khảo)],MATCH(H2340,D.1[Tên sản phẩm],0)))</f>
        <v/>
      </c>
      <c r="L2340" s="162"/>
      <c r="M2340" s="159"/>
      <c r="N2340" s="159"/>
      <c r="O2340" s="159"/>
      <c r="P2340" s="163" t="str">
        <f t="shared" si="551"/>
        <v/>
      </c>
      <c r="Q2340" s="164"/>
      <c r="R2340" s="162"/>
      <c r="S2340" s="163" t="str">
        <f t="shared" si="552"/>
        <v/>
      </c>
      <c r="T2340" s="164" t="str">
        <f t="shared" ca="1" si="553"/>
        <v/>
      </c>
      <c r="U2340" s="163" t="str">
        <f t="shared" si="554"/>
        <v/>
      </c>
      <c r="V2340" s="163" t="str">
        <f ca="1">IF(AND(C2340&lt;&gt;"",C2340&lt;&gt;OFFSET(C2340,1,0)),SUMIFS(B.2[Giá có thuế],B.2[Số ĐK],C2340),"")</f>
        <v/>
      </c>
      <c r="W2340" s="159"/>
      <c r="X2340" s="161" t="str">
        <f>IF(W2340="","",'Thông Tin Chung'!$L$3)</f>
        <v/>
      </c>
      <c r="Y2340" s="163" t="str">
        <f t="shared" ca="1" si="555"/>
        <v/>
      </c>
      <c r="Z2340" s="165"/>
      <c r="AA2340" s="155" t="str">
        <f ca="1">IF(C2340="","",IF(OR(D2340&lt;NgayBatDau,D2340&gt;NgayKetThuc),"Ngày tháng phải nằm trong kỳ báo cáo",IF(AND(G2340&lt;&gt;"",COUNTIF(D.2[Tên khách hàng],G2340)=0),"Tên KH chưa khai báo trong DSKH",IF(AND(H2340&lt;&gt;"",COUNTIF(D.1[Tên sản phẩm],H2340)=0),"SP này chưa khai báo trong DSSP",""))))</f>
        <v/>
      </c>
      <c r="AB2340" s="23" t="str">
        <f t="shared" ca="1" si="541"/>
        <v/>
      </c>
      <c r="AC2340" s="23" t="str">
        <f t="shared" ca="1" si="542"/>
        <v/>
      </c>
      <c r="AD2340" s="23" t="str">
        <f t="shared" ca="1" si="543"/>
        <v/>
      </c>
      <c r="AE2340" s="68" t="str">
        <f t="shared" ca="1" si="544"/>
        <v/>
      </c>
      <c r="AF2340" s="69" t="str">
        <f>IF(OR(H2340="",S2340=""),"",S2340-(SUM(L2340,M2340)*INDEX(D.1[Đơn giá],MATCH(H2340,D.1[Tên sản phẩm],0))))</f>
        <v/>
      </c>
      <c r="AG2340" s="90" t="str">
        <f t="shared" ca="1" si="545"/>
        <v/>
      </c>
      <c r="AH2340" s="90"/>
    </row>
    <row r="2341" spans="2:34" ht="27.75" customHeight="1" x14ac:dyDescent="0.2">
      <c r="B2341" s="154">
        <f t="shared" si="546"/>
        <v>2338</v>
      </c>
      <c r="C2341" s="155" t="str">
        <f t="shared" ca="1" si="547"/>
        <v/>
      </c>
      <c r="D2341" s="156" t="str">
        <f t="shared" ca="1" si="548"/>
        <v/>
      </c>
      <c r="E2341" s="157" t="str">
        <f t="shared" ca="1" si="549"/>
        <v/>
      </c>
      <c r="F2341" s="157"/>
      <c r="G2341" s="158" t="str">
        <f t="shared" ca="1" si="550"/>
        <v/>
      </c>
      <c r="H2341" s="159"/>
      <c r="I2341" s="160" t="str">
        <f>IF(H2341="","",INDEX(D.1[Quy cách],MATCH(H2341,D.1[Tên sản phẩm],0)))</f>
        <v/>
      </c>
      <c r="J2341" s="35" t="str">
        <f>IF(H2341="","",INDEX(D.1[ĐVT],MATCH(H2341,D.1[Tên sản phẩm],0)))</f>
        <v/>
      </c>
      <c r="K2341" s="163" t="str">
        <f>IF(H2341="","",INDEX(D.1[Đơn giá bán
(Tham khảo)],MATCH(H2341,D.1[Tên sản phẩm],0)))</f>
        <v/>
      </c>
      <c r="L2341" s="162"/>
      <c r="M2341" s="159"/>
      <c r="N2341" s="159"/>
      <c r="O2341" s="159"/>
      <c r="P2341" s="163" t="str">
        <f t="shared" si="551"/>
        <v/>
      </c>
      <c r="Q2341" s="164"/>
      <c r="R2341" s="162"/>
      <c r="S2341" s="163" t="str">
        <f t="shared" si="552"/>
        <v/>
      </c>
      <c r="T2341" s="164" t="str">
        <f t="shared" ca="1" si="553"/>
        <v/>
      </c>
      <c r="U2341" s="163" t="str">
        <f t="shared" si="554"/>
        <v/>
      </c>
      <c r="V2341" s="163" t="str">
        <f ca="1">IF(AND(C2341&lt;&gt;"",C2341&lt;&gt;OFFSET(C2341,1,0)),SUMIFS(B.2[Giá có thuế],B.2[Số ĐK],C2341),"")</f>
        <v/>
      </c>
      <c r="W2341" s="159"/>
      <c r="X2341" s="161" t="str">
        <f>IF(W2341="","",'Thông Tin Chung'!$L$3)</f>
        <v/>
      </c>
      <c r="Y2341" s="163" t="str">
        <f t="shared" ca="1" si="555"/>
        <v/>
      </c>
      <c r="Z2341" s="165"/>
      <c r="AA2341" s="155" t="str">
        <f ca="1">IF(C2341="","",IF(OR(D2341&lt;NgayBatDau,D2341&gt;NgayKetThuc),"Ngày tháng phải nằm trong kỳ báo cáo",IF(AND(G2341&lt;&gt;"",COUNTIF(D.2[Tên khách hàng],G2341)=0),"Tên KH chưa khai báo trong DSKH",IF(AND(H2341&lt;&gt;"",COUNTIF(D.1[Tên sản phẩm],H2341)=0),"SP này chưa khai báo trong DSSP",""))))</f>
        <v/>
      </c>
      <c r="AB2341" s="23" t="str">
        <f t="shared" ca="1" si="541"/>
        <v/>
      </c>
      <c r="AC2341" s="23" t="str">
        <f t="shared" ca="1" si="542"/>
        <v/>
      </c>
      <c r="AD2341" s="23" t="str">
        <f t="shared" ca="1" si="543"/>
        <v/>
      </c>
      <c r="AE2341" s="68" t="str">
        <f t="shared" ca="1" si="544"/>
        <v/>
      </c>
      <c r="AF2341" s="69" t="str">
        <f>IF(OR(H2341="",S2341=""),"",S2341-(SUM(L2341,M2341)*INDEX(D.1[Đơn giá],MATCH(H2341,D.1[Tên sản phẩm],0))))</f>
        <v/>
      </c>
      <c r="AG2341" s="90" t="str">
        <f t="shared" ca="1" si="545"/>
        <v/>
      </c>
      <c r="AH2341" s="90"/>
    </row>
    <row r="2342" spans="2:34" ht="27.75" customHeight="1" x14ac:dyDescent="0.2">
      <c r="B2342" s="154">
        <f t="shared" si="546"/>
        <v>2339</v>
      </c>
      <c r="C2342" s="155" t="str">
        <f t="shared" ca="1" si="547"/>
        <v/>
      </c>
      <c r="D2342" s="156" t="str">
        <f t="shared" ca="1" si="548"/>
        <v/>
      </c>
      <c r="E2342" s="157" t="str">
        <f t="shared" ca="1" si="549"/>
        <v/>
      </c>
      <c r="F2342" s="157"/>
      <c r="G2342" s="158" t="str">
        <f t="shared" ca="1" si="550"/>
        <v/>
      </c>
      <c r="H2342" s="159"/>
      <c r="I2342" s="160" t="str">
        <f>IF(H2342="","",INDEX(D.1[Quy cách],MATCH(H2342,D.1[Tên sản phẩm],0)))</f>
        <v/>
      </c>
      <c r="J2342" s="35" t="str">
        <f>IF(H2342="","",INDEX(D.1[ĐVT],MATCH(H2342,D.1[Tên sản phẩm],0)))</f>
        <v/>
      </c>
      <c r="K2342" s="163" t="str">
        <f>IF(H2342="","",INDEX(D.1[Đơn giá bán
(Tham khảo)],MATCH(H2342,D.1[Tên sản phẩm],0)))</f>
        <v/>
      </c>
      <c r="L2342" s="162"/>
      <c r="M2342" s="159"/>
      <c r="N2342" s="159"/>
      <c r="O2342" s="159"/>
      <c r="P2342" s="163" t="str">
        <f t="shared" si="551"/>
        <v/>
      </c>
      <c r="Q2342" s="164"/>
      <c r="R2342" s="162"/>
      <c r="S2342" s="163" t="str">
        <f t="shared" si="552"/>
        <v/>
      </c>
      <c r="T2342" s="164" t="str">
        <f t="shared" ca="1" si="553"/>
        <v/>
      </c>
      <c r="U2342" s="163" t="str">
        <f t="shared" si="554"/>
        <v/>
      </c>
      <c r="V2342" s="163" t="str">
        <f ca="1">IF(AND(C2342&lt;&gt;"",C2342&lt;&gt;OFFSET(C2342,1,0)),SUMIFS(B.2[Giá có thuế],B.2[Số ĐK],C2342),"")</f>
        <v/>
      </c>
      <c r="W2342" s="159"/>
      <c r="X2342" s="161" t="str">
        <f>IF(W2342="","",'Thông Tin Chung'!$L$3)</f>
        <v/>
      </c>
      <c r="Y2342" s="163" t="str">
        <f t="shared" ca="1" si="555"/>
        <v/>
      </c>
      <c r="Z2342" s="165"/>
      <c r="AA2342" s="155" t="str">
        <f ca="1">IF(C2342="","",IF(OR(D2342&lt;NgayBatDau,D2342&gt;NgayKetThuc),"Ngày tháng phải nằm trong kỳ báo cáo",IF(AND(G2342&lt;&gt;"",COUNTIF(D.2[Tên khách hàng],G2342)=0),"Tên KH chưa khai báo trong DSKH",IF(AND(H2342&lt;&gt;"",COUNTIF(D.1[Tên sản phẩm],H2342)=0),"SP này chưa khai báo trong DSSP",""))))</f>
        <v/>
      </c>
      <c r="AB2342" s="23" t="str">
        <f t="shared" ca="1" si="541"/>
        <v/>
      </c>
      <c r="AC2342" s="23" t="str">
        <f t="shared" ca="1" si="542"/>
        <v/>
      </c>
      <c r="AD2342" s="23" t="str">
        <f t="shared" ca="1" si="543"/>
        <v/>
      </c>
      <c r="AE2342" s="68" t="str">
        <f t="shared" ca="1" si="544"/>
        <v/>
      </c>
      <c r="AF2342" s="69" t="str">
        <f>IF(OR(H2342="",S2342=""),"",S2342-(SUM(L2342,M2342)*INDEX(D.1[Đơn giá],MATCH(H2342,D.1[Tên sản phẩm],0))))</f>
        <v/>
      </c>
      <c r="AG2342" s="90" t="str">
        <f t="shared" ca="1" si="545"/>
        <v/>
      </c>
      <c r="AH2342" s="90"/>
    </row>
    <row r="2343" spans="2:34" ht="27.75" customHeight="1" x14ac:dyDescent="0.2">
      <c r="B2343" s="154">
        <f t="shared" si="546"/>
        <v>2340</v>
      </c>
      <c r="C2343" s="155" t="str">
        <f t="shared" ca="1" si="547"/>
        <v/>
      </c>
      <c r="D2343" s="156" t="str">
        <f t="shared" ca="1" si="548"/>
        <v/>
      </c>
      <c r="E2343" s="157" t="str">
        <f t="shared" ca="1" si="549"/>
        <v/>
      </c>
      <c r="F2343" s="157"/>
      <c r="G2343" s="158" t="str">
        <f t="shared" ca="1" si="550"/>
        <v/>
      </c>
      <c r="H2343" s="159"/>
      <c r="I2343" s="160" t="str">
        <f>IF(H2343="","",INDEX(D.1[Quy cách],MATCH(H2343,D.1[Tên sản phẩm],0)))</f>
        <v/>
      </c>
      <c r="J2343" s="35" t="str">
        <f>IF(H2343="","",INDEX(D.1[ĐVT],MATCH(H2343,D.1[Tên sản phẩm],0)))</f>
        <v/>
      </c>
      <c r="K2343" s="163" t="str">
        <f>IF(H2343="","",INDEX(D.1[Đơn giá bán
(Tham khảo)],MATCH(H2343,D.1[Tên sản phẩm],0)))</f>
        <v/>
      </c>
      <c r="L2343" s="162"/>
      <c r="M2343" s="159"/>
      <c r="N2343" s="159"/>
      <c r="O2343" s="159"/>
      <c r="P2343" s="163" t="str">
        <f t="shared" si="551"/>
        <v/>
      </c>
      <c r="Q2343" s="164"/>
      <c r="R2343" s="162"/>
      <c r="S2343" s="163" t="str">
        <f t="shared" si="552"/>
        <v/>
      </c>
      <c r="T2343" s="164" t="str">
        <f t="shared" ca="1" si="553"/>
        <v/>
      </c>
      <c r="U2343" s="163" t="str">
        <f t="shared" si="554"/>
        <v/>
      </c>
      <c r="V2343" s="163" t="str">
        <f ca="1">IF(AND(C2343&lt;&gt;"",C2343&lt;&gt;OFFSET(C2343,1,0)),SUMIFS(B.2[Giá có thuế],B.2[Số ĐK],C2343),"")</f>
        <v/>
      </c>
      <c r="W2343" s="159"/>
      <c r="X2343" s="161" t="str">
        <f>IF(W2343="","",'Thông Tin Chung'!$L$3)</f>
        <v/>
      </c>
      <c r="Y2343" s="163" t="str">
        <f t="shared" ca="1" si="555"/>
        <v/>
      </c>
      <c r="Z2343" s="165"/>
      <c r="AA2343" s="155" t="str">
        <f ca="1">IF(C2343="","",IF(OR(D2343&lt;NgayBatDau,D2343&gt;NgayKetThuc),"Ngày tháng phải nằm trong kỳ báo cáo",IF(AND(G2343&lt;&gt;"",COUNTIF(D.2[Tên khách hàng],G2343)=0),"Tên KH chưa khai báo trong DSKH",IF(AND(H2343&lt;&gt;"",COUNTIF(D.1[Tên sản phẩm],H2343)=0),"SP này chưa khai báo trong DSSP",""))))</f>
        <v/>
      </c>
      <c r="AB2343" s="23" t="str">
        <f t="shared" ca="1" si="541"/>
        <v/>
      </c>
      <c r="AC2343" s="23" t="str">
        <f t="shared" ca="1" si="542"/>
        <v/>
      </c>
      <c r="AD2343" s="23" t="str">
        <f t="shared" ca="1" si="543"/>
        <v/>
      </c>
      <c r="AE2343" s="68" t="str">
        <f t="shared" ca="1" si="544"/>
        <v/>
      </c>
      <c r="AF2343" s="69" t="str">
        <f>IF(OR(H2343="",S2343=""),"",S2343-(SUM(L2343,M2343)*INDEX(D.1[Đơn giá],MATCH(H2343,D.1[Tên sản phẩm],0))))</f>
        <v/>
      </c>
      <c r="AG2343" s="90" t="str">
        <f t="shared" ca="1" si="545"/>
        <v/>
      </c>
      <c r="AH2343" s="90"/>
    </row>
    <row r="2344" spans="2:34" ht="27.75" customHeight="1" x14ac:dyDescent="0.2">
      <c r="B2344" s="154">
        <f t="shared" si="546"/>
        <v>2341</v>
      </c>
      <c r="C2344" s="155" t="str">
        <f t="shared" ca="1" si="547"/>
        <v/>
      </c>
      <c r="D2344" s="156" t="str">
        <f t="shared" ca="1" si="548"/>
        <v/>
      </c>
      <c r="E2344" s="157" t="str">
        <f t="shared" ca="1" si="549"/>
        <v/>
      </c>
      <c r="F2344" s="157"/>
      <c r="G2344" s="158" t="str">
        <f t="shared" ca="1" si="550"/>
        <v/>
      </c>
      <c r="H2344" s="159"/>
      <c r="I2344" s="160" t="str">
        <f>IF(H2344="","",INDEX(D.1[Quy cách],MATCH(H2344,D.1[Tên sản phẩm],0)))</f>
        <v/>
      </c>
      <c r="J2344" s="35" t="str">
        <f>IF(H2344="","",INDEX(D.1[ĐVT],MATCH(H2344,D.1[Tên sản phẩm],0)))</f>
        <v/>
      </c>
      <c r="K2344" s="163" t="str">
        <f>IF(H2344="","",INDEX(D.1[Đơn giá bán
(Tham khảo)],MATCH(H2344,D.1[Tên sản phẩm],0)))</f>
        <v/>
      </c>
      <c r="L2344" s="162"/>
      <c r="M2344" s="159"/>
      <c r="N2344" s="159"/>
      <c r="O2344" s="159"/>
      <c r="P2344" s="163" t="str">
        <f t="shared" si="551"/>
        <v/>
      </c>
      <c r="Q2344" s="164"/>
      <c r="R2344" s="162"/>
      <c r="S2344" s="163" t="str">
        <f t="shared" si="552"/>
        <v/>
      </c>
      <c r="T2344" s="164" t="str">
        <f t="shared" ca="1" si="553"/>
        <v/>
      </c>
      <c r="U2344" s="163" t="str">
        <f t="shared" si="554"/>
        <v/>
      </c>
      <c r="V2344" s="163" t="str">
        <f ca="1">IF(AND(C2344&lt;&gt;"",C2344&lt;&gt;OFFSET(C2344,1,0)),SUMIFS(B.2[Giá có thuế],B.2[Số ĐK],C2344),"")</f>
        <v/>
      </c>
      <c r="W2344" s="159"/>
      <c r="X2344" s="161" t="str">
        <f>IF(W2344="","",'Thông Tin Chung'!$L$3)</f>
        <v/>
      </c>
      <c r="Y2344" s="163" t="str">
        <f t="shared" ca="1" si="555"/>
        <v/>
      </c>
      <c r="Z2344" s="165"/>
      <c r="AA2344" s="155" t="str">
        <f ca="1">IF(C2344="","",IF(OR(D2344&lt;NgayBatDau,D2344&gt;NgayKetThuc),"Ngày tháng phải nằm trong kỳ báo cáo",IF(AND(G2344&lt;&gt;"",COUNTIF(D.2[Tên khách hàng],G2344)=0),"Tên KH chưa khai báo trong DSKH",IF(AND(H2344&lt;&gt;"",COUNTIF(D.1[Tên sản phẩm],H2344)=0),"SP này chưa khai báo trong DSSP",""))))</f>
        <v/>
      </c>
      <c r="AB2344" s="23" t="str">
        <f t="shared" ca="1" si="541"/>
        <v/>
      </c>
      <c r="AC2344" s="23" t="str">
        <f t="shared" ca="1" si="542"/>
        <v/>
      </c>
      <c r="AD2344" s="23" t="str">
        <f t="shared" ca="1" si="543"/>
        <v/>
      </c>
      <c r="AE2344" s="68" t="str">
        <f t="shared" ca="1" si="544"/>
        <v/>
      </c>
      <c r="AF2344" s="69" t="str">
        <f>IF(OR(H2344="",S2344=""),"",S2344-(SUM(L2344,M2344)*INDEX(D.1[Đơn giá],MATCH(H2344,D.1[Tên sản phẩm],0))))</f>
        <v/>
      </c>
      <c r="AG2344" s="90" t="str">
        <f t="shared" ca="1" si="545"/>
        <v/>
      </c>
      <c r="AH2344" s="90"/>
    </row>
    <row r="2345" spans="2:34" ht="27.75" customHeight="1" x14ac:dyDescent="0.2">
      <c r="B2345" s="154">
        <f t="shared" si="546"/>
        <v>2342</v>
      </c>
      <c r="C2345" s="155" t="str">
        <f t="shared" ca="1" si="547"/>
        <v/>
      </c>
      <c r="D2345" s="156" t="str">
        <f t="shared" ca="1" si="548"/>
        <v/>
      </c>
      <c r="E2345" s="157" t="str">
        <f t="shared" ca="1" si="549"/>
        <v/>
      </c>
      <c r="F2345" s="157"/>
      <c r="G2345" s="158" t="str">
        <f t="shared" ca="1" si="550"/>
        <v/>
      </c>
      <c r="H2345" s="159"/>
      <c r="I2345" s="160" t="str">
        <f>IF(H2345="","",INDEX(D.1[Quy cách],MATCH(H2345,D.1[Tên sản phẩm],0)))</f>
        <v/>
      </c>
      <c r="J2345" s="35" t="str">
        <f>IF(H2345="","",INDEX(D.1[ĐVT],MATCH(H2345,D.1[Tên sản phẩm],0)))</f>
        <v/>
      </c>
      <c r="K2345" s="163" t="str">
        <f>IF(H2345="","",INDEX(D.1[Đơn giá bán
(Tham khảo)],MATCH(H2345,D.1[Tên sản phẩm],0)))</f>
        <v/>
      </c>
      <c r="L2345" s="162"/>
      <c r="M2345" s="159"/>
      <c r="N2345" s="159"/>
      <c r="O2345" s="159"/>
      <c r="P2345" s="163" t="str">
        <f t="shared" si="551"/>
        <v/>
      </c>
      <c r="Q2345" s="164"/>
      <c r="R2345" s="162"/>
      <c r="S2345" s="163" t="str">
        <f t="shared" si="552"/>
        <v/>
      </c>
      <c r="T2345" s="164" t="str">
        <f t="shared" ca="1" si="553"/>
        <v/>
      </c>
      <c r="U2345" s="163" t="str">
        <f t="shared" si="554"/>
        <v/>
      </c>
      <c r="V2345" s="163" t="str">
        <f ca="1">IF(AND(C2345&lt;&gt;"",C2345&lt;&gt;OFFSET(C2345,1,0)),SUMIFS(B.2[Giá có thuế],B.2[Số ĐK],C2345),"")</f>
        <v/>
      </c>
      <c r="W2345" s="159"/>
      <c r="X2345" s="161" t="str">
        <f>IF(W2345="","",'Thông Tin Chung'!$L$3)</f>
        <v/>
      </c>
      <c r="Y2345" s="163" t="str">
        <f t="shared" ca="1" si="555"/>
        <v/>
      </c>
      <c r="Z2345" s="165"/>
      <c r="AA2345" s="155" t="str">
        <f ca="1">IF(C2345="","",IF(OR(D2345&lt;NgayBatDau,D2345&gt;NgayKetThuc),"Ngày tháng phải nằm trong kỳ báo cáo",IF(AND(G2345&lt;&gt;"",COUNTIF(D.2[Tên khách hàng],G2345)=0),"Tên KH chưa khai báo trong DSKH",IF(AND(H2345&lt;&gt;"",COUNTIF(D.1[Tên sản phẩm],H2345)=0),"SP này chưa khai báo trong DSSP",""))))</f>
        <v/>
      </c>
      <c r="AB2345" s="23" t="str">
        <f t="shared" ca="1" si="541"/>
        <v/>
      </c>
      <c r="AC2345" s="23" t="str">
        <f t="shared" ca="1" si="542"/>
        <v/>
      </c>
      <c r="AD2345" s="23" t="str">
        <f t="shared" ca="1" si="543"/>
        <v/>
      </c>
      <c r="AE2345" s="68" t="str">
        <f t="shared" ca="1" si="544"/>
        <v/>
      </c>
      <c r="AF2345" s="69" t="str">
        <f>IF(OR(H2345="",S2345=""),"",S2345-(SUM(L2345,M2345)*INDEX(D.1[Đơn giá],MATCH(H2345,D.1[Tên sản phẩm],0))))</f>
        <v/>
      </c>
      <c r="AG2345" s="90" t="str">
        <f t="shared" ca="1" si="545"/>
        <v/>
      </c>
      <c r="AH2345" s="90"/>
    </row>
    <row r="2346" spans="2:34" ht="27.75" customHeight="1" x14ac:dyDescent="0.2">
      <c r="B2346" s="154">
        <f t="shared" si="546"/>
        <v>2343</v>
      </c>
      <c r="C2346" s="155" t="str">
        <f t="shared" ca="1" si="547"/>
        <v/>
      </c>
      <c r="D2346" s="156" t="str">
        <f t="shared" ca="1" si="548"/>
        <v/>
      </c>
      <c r="E2346" s="157" t="str">
        <f t="shared" ca="1" si="549"/>
        <v/>
      </c>
      <c r="F2346" s="157"/>
      <c r="G2346" s="158" t="str">
        <f t="shared" ca="1" si="550"/>
        <v/>
      </c>
      <c r="H2346" s="159"/>
      <c r="I2346" s="160" t="str">
        <f>IF(H2346="","",INDEX(D.1[Quy cách],MATCH(H2346,D.1[Tên sản phẩm],0)))</f>
        <v/>
      </c>
      <c r="J2346" s="35" t="str">
        <f>IF(H2346="","",INDEX(D.1[ĐVT],MATCH(H2346,D.1[Tên sản phẩm],0)))</f>
        <v/>
      </c>
      <c r="K2346" s="163" t="str">
        <f>IF(H2346="","",INDEX(D.1[Đơn giá bán
(Tham khảo)],MATCH(H2346,D.1[Tên sản phẩm],0)))</f>
        <v/>
      </c>
      <c r="L2346" s="162"/>
      <c r="M2346" s="159"/>
      <c r="N2346" s="159"/>
      <c r="O2346" s="159"/>
      <c r="P2346" s="163" t="str">
        <f t="shared" si="551"/>
        <v/>
      </c>
      <c r="Q2346" s="164"/>
      <c r="R2346" s="162"/>
      <c r="S2346" s="163" t="str">
        <f t="shared" si="552"/>
        <v/>
      </c>
      <c r="T2346" s="164" t="str">
        <f t="shared" ca="1" si="553"/>
        <v/>
      </c>
      <c r="U2346" s="163" t="str">
        <f t="shared" si="554"/>
        <v/>
      </c>
      <c r="V2346" s="163" t="str">
        <f ca="1">IF(AND(C2346&lt;&gt;"",C2346&lt;&gt;OFFSET(C2346,1,0)),SUMIFS(B.2[Giá có thuế],B.2[Số ĐK],C2346),"")</f>
        <v/>
      </c>
      <c r="W2346" s="159"/>
      <c r="X2346" s="161" t="str">
        <f>IF(W2346="","",'Thông Tin Chung'!$L$3)</f>
        <v/>
      </c>
      <c r="Y2346" s="163" t="str">
        <f t="shared" ca="1" si="555"/>
        <v/>
      </c>
      <c r="Z2346" s="165"/>
      <c r="AA2346" s="155" t="str">
        <f ca="1">IF(C2346="","",IF(OR(D2346&lt;NgayBatDau,D2346&gt;NgayKetThuc),"Ngày tháng phải nằm trong kỳ báo cáo",IF(AND(G2346&lt;&gt;"",COUNTIF(D.2[Tên khách hàng],G2346)=0),"Tên KH chưa khai báo trong DSKH",IF(AND(H2346&lt;&gt;"",COUNTIF(D.1[Tên sản phẩm],H2346)=0),"SP này chưa khai báo trong DSSP",""))))</f>
        <v/>
      </c>
      <c r="AB2346" s="23" t="str">
        <f t="shared" ca="1" si="541"/>
        <v/>
      </c>
      <c r="AC2346" s="23" t="str">
        <f t="shared" ca="1" si="542"/>
        <v/>
      </c>
      <c r="AD2346" s="23" t="str">
        <f t="shared" ca="1" si="543"/>
        <v/>
      </c>
      <c r="AE2346" s="68" t="str">
        <f t="shared" ca="1" si="544"/>
        <v/>
      </c>
      <c r="AF2346" s="69" t="str">
        <f>IF(OR(H2346="",S2346=""),"",S2346-(SUM(L2346,M2346)*INDEX(D.1[Đơn giá],MATCH(H2346,D.1[Tên sản phẩm],0))))</f>
        <v/>
      </c>
      <c r="AG2346" s="90" t="str">
        <f t="shared" ca="1" si="545"/>
        <v/>
      </c>
      <c r="AH2346" s="90"/>
    </row>
    <row r="2347" spans="2:34" ht="27.75" customHeight="1" x14ac:dyDescent="0.2">
      <c r="B2347" s="154">
        <f t="shared" si="546"/>
        <v>2344</v>
      </c>
      <c r="C2347" s="155" t="str">
        <f t="shared" ca="1" si="547"/>
        <v/>
      </c>
      <c r="D2347" s="156" t="str">
        <f t="shared" ca="1" si="548"/>
        <v/>
      </c>
      <c r="E2347" s="157" t="str">
        <f t="shared" ca="1" si="549"/>
        <v/>
      </c>
      <c r="F2347" s="157"/>
      <c r="G2347" s="158" t="str">
        <f t="shared" ca="1" si="550"/>
        <v/>
      </c>
      <c r="H2347" s="159"/>
      <c r="I2347" s="160" t="str">
        <f>IF(H2347="","",INDEX(D.1[Quy cách],MATCH(H2347,D.1[Tên sản phẩm],0)))</f>
        <v/>
      </c>
      <c r="J2347" s="35" t="str">
        <f>IF(H2347="","",INDEX(D.1[ĐVT],MATCH(H2347,D.1[Tên sản phẩm],0)))</f>
        <v/>
      </c>
      <c r="K2347" s="163" t="str">
        <f>IF(H2347="","",INDEX(D.1[Đơn giá bán
(Tham khảo)],MATCH(H2347,D.1[Tên sản phẩm],0)))</f>
        <v/>
      </c>
      <c r="L2347" s="162"/>
      <c r="M2347" s="159"/>
      <c r="N2347" s="159"/>
      <c r="O2347" s="159"/>
      <c r="P2347" s="163" t="str">
        <f t="shared" si="551"/>
        <v/>
      </c>
      <c r="Q2347" s="164"/>
      <c r="R2347" s="162"/>
      <c r="S2347" s="163" t="str">
        <f t="shared" si="552"/>
        <v/>
      </c>
      <c r="T2347" s="164" t="str">
        <f t="shared" ca="1" si="553"/>
        <v/>
      </c>
      <c r="U2347" s="163" t="str">
        <f t="shared" si="554"/>
        <v/>
      </c>
      <c r="V2347" s="163" t="str">
        <f ca="1">IF(AND(C2347&lt;&gt;"",C2347&lt;&gt;OFFSET(C2347,1,0)),SUMIFS(B.2[Giá có thuế],B.2[Số ĐK],C2347),"")</f>
        <v/>
      </c>
      <c r="W2347" s="159"/>
      <c r="X2347" s="161" t="str">
        <f>IF(W2347="","",'Thông Tin Chung'!$L$3)</f>
        <v/>
      </c>
      <c r="Y2347" s="163" t="str">
        <f t="shared" ca="1" si="555"/>
        <v/>
      </c>
      <c r="Z2347" s="165"/>
      <c r="AA2347" s="155" t="str">
        <f ca="1">IF(C2347="","",IF(OR(D2347&lt;NgayBatDau,D2347&gt;NgayKetThuc),"Ngày tháng phải nằm trong kỳ báo cáo",IF(AND(G2347&lt;&gt;"",COUNTIF(D.2[Tên khách hàng],G2347)=0),"Tên KH chưa khai báo trong DSKH",IF(AND(H2347&lt;&gt;"",COUNTIF(D.1[Tên sản phẩm],H2347)=0),"SP này chưa khai báo trong DSSP",""))))</f>
        <v/>
      </c>
      <c r="AB2347" s="23" t="str">
        <f t="shared" ca="1" si="541"/>
        <v/>
      </c>
      <c r="AC2347" s="23" t="str">
        <f t="shared" ca="1" si="542"/>
        <v/>
      </c>
      <c r="AD2347" s="23" t="str">
        <f t="shared" ca="1" si="543"/>
        <v/>
      </c>
      <c r="AE2347" s="68" t="str">
        <f t="shared" ca="1" si="544"/>
        <v/>
      </c>
      <c r="AF2347" s="69" t="str">
        <f>IF(OR(H2347="",S2347=""),"",S2347-(SUM(L2347,M2347)*INDEX(D.1[Đơn giá],MATCH(H2347,D.1[Tên sản phẩm],0))))</f>
        <v/>
      </c>
      <c r="AG2347" s="90" t="str">
        <f t="shared" ca="1" si="545"/>
        <v/>
      </c>
      <c r="AH2347" s="90"/>
    </row>
    <row r="2348" spans="2:34" ht="27.75" customHeight="1" x14ac:dyDescent="0.2">
      <c r="B2348" s="154">
        <f t="shared" si="546"/>
        <v>2345</v>
      </c>
      <c r="C2348" s="155" t="str">
        <f t="shared" ca="1" si="547"/>
        <v/>
      </c>
      <c r="D2348" s="156" t="str">
        <f t="shared" ca="1" si="548"/>
        <v/>
      </c>
      <c r="E2348" s="157" t="str">
        <f t="shared" ca="1" si="549"/>
        <v/>
      </c>
      <c r="F2348" s="157"/>
      <c r="G2348" s="158" t="str">
        <f t="shared" ca="1" si="550"/>
        <v/>
      </c>
      <c r="H2348" s="159"/>
      <c r="I2348" s="160" t="str">
        <f>IF(H2348="","",INDEX(D.1[Quy cách],MATCH(H2348,D.1[Tên sản phẩm],0)))</f>
        <v/>
      </c>
      <c r="J2348" s="35" t="str">
        <f>IF(H2348="","",INDEX(D.1[ĐVT],MATCH(H2348,D.1[Tên sản phẩm],0)))</f>
        <v/>
      </c>
      <c r="K2348" s="163" t="str">
        <f>IF(H2348="","",INDEX(D.1[Đơn giá bán
(Tham khảo)],MATCH(H2348,D.1[Tên sản phẩm],0)))</f>
        <v/>
      </c>
      <c r="L2348" s="162"/>
      <c r="M2348" s="159"/>
      <c r="N2348" s="159"/>
      <c r="O2348" s="159"/>
      <c r="P2348" s="163" t="str">
        <f t="shared" si="551"/>
        <v/>
      </c>
      <c r="Q2348" s="164"/>
      <c r="R2348" s="162"/>
      <c r="S2348" s="163" t="str">
        <f t="shared" si="552"/>
        <v/>
      </c>
      <c r="T2348" s="164" t="str">
        <f t="shared" ca="1" si="553"/>
        <v/>
      </c>
      <c r="U2348" s="163" t="str">
        <f t="shared" si="554"/>
        <v/>
      </c>
      <c r="V2348" s="163" t="str">
        <f ca="1">IF(AND(C2348&lt;&gt;"",C2348&lt;&gt;OFFSET(C2348,1,0)),SUMIFS(B.2[Giá có thuế],B.2[Số ĐK],C2348),"")</f>
        <v/>
      </c>
      <c r="W2348" s="159"/>
      <c r="X2348" s="161" t="str">
        <f>IF(W2348="","",'Thông Tin Chung'!$L$3)</f>
        <v/>
      </c>
      <c r="Y2348" s="163" t="str">
        <f t="shared" ca="1" si="555"/>
        <v/>
      </c>
      <c r="Z2348" s="165"/>
      <c r="AA2348" s="155" t="str">
        <f ca="1">IF(C2348="","",IF(OR(D2348&lt;NgayBatDau,D2348&gt;NgayKetThuc),"Ngày tháng phải nằm trong kỳ báo cáo",IF(AND(G2348&lt;&gt;"",COUNTIF(D.2[Tên khách hàng],G2348)=0),"Tên KH chưa khai báo trong DSKH",IF(AND(H2348&lt;&gt;"",COUNTIF(D.1[Tên sản phẩm],H2348)=0),"SP này chưa khai báo trong DSSP",""))))</f>
        <v/>
      </c>
      <c r="AB2348" s="23" t="str">
        <f t="shared" ca="1" si="541"/>
        <v/>
      </c>
      <c r="AC2348" s="23" t="str">
        <f t="shared" ca="1" si="542"/>
        <v/>
      </c>
      <c r="AD2348" s="23" t="str">
        <f t="shared" ca="1" si="543"/>
        <v/>
      </c>
      <c r="AE2348" s="68" t="str">
        <f t="shared" ca="1" si="544"/>
        <v/>
      </c>
      <c r="AF2348" s="69" t="str">
        <f>IF(OR(H2348="",S2348=""),"",S2348-(SUM(L2348,M2348)*INDEX(D.1[Đơn giá],MATCH(H2348,D.1[Tên sản phẩm],0))))</f>
        <v/>
      </c>
      <c r="AG2348" s="90" t="str">
        <f t="shared" ca="1" si="545"/>
        <v/>
      </c>
      <c r="AH2348" s="90"/>
    </row>
    <row r="2349" spans="2:34" ht="27.75" customHeight="1" x14ac:dyDescent="0.2">
      <c r="B2349" s="154">
        <f t="shared" si="546"/>
        <v>2346</v>
      </c>
      <c r="C2349" s="155" t="str">
        <f t="shared" ca="1" si="547"/>
        <v/>
      </c>
      <c r="D2349" s="156" t="str">
        <f t="shared" ca="1" si="548"/>
        <v/>
      </c>
      <c r="E2349" s="157" t="str">
        <f t="shared" ca="1" si="549"/>
        <v/>
      </c>
      <c r="F2349" s="157"/>
      <c r="G2349" s="158" t="str">
        <f t="shared" ca="1" si="550"/>
        <v/>
      </c>
      <c r="H2349" s="159"/>
      <c r="I2349" s="160" t="str">
        <f>IF(H2349="","",INDEX(D.1[Quy cách],MATCH(H2349,D.1[Tên sản phẩm],0)))</f>
        <v/>
      </c>
      <c r="J2349" s="35" t="str">
        <f>IF(H2349="","",INDEX(D.1[ĐVT],MATCH(H2349,D.1[Tên sản phẩm],0)))</f>
        <v/>
      </c>
      <c r="K2349" s="163" t="str">
        <f>IF(H2349="","",INDEX(D.1[Đơn giá bán
(Tham khảo)],MATCH(H2349,D.1[Tên sản phẩm],0)))</f>
        <v/>
      </c>
      <c r="L2349" s="162"/>
      <c r="M2349" s="159"/>
      <c r="N2349" s="159"/>
      <c r="O2349" s="159"/>
      <c r="P2349" s="163" t="str">
        <f t="shared" si="551"/>
        <v/>
      </c>
      <c r="Q2349" s="164"/>
      <c r="R2349" s="162"/>
      <c r="S2349" s="163" t="str">
        <f t="shared" si="552"/>
        <v/>
      </c>
      <c r="T2349" s="164" t="str">
        <f t="shared" ca="1" si="553"/>
        <v/>
      </c>
      <c r="U2349" s="163" t="str">
        <f t="shared" si="554"/>
        <v/>
      </c>
      <c r="V2349" s="163" t="str">
        <f ca="1">IF(AND(C2349&lt;&gt;"",C2349&lt;&gt;OFFSET(C2349,1,0)),SUMIFS(B.2[Giá có thuế],B.2[Số ĐK],C2349),"")</f>
        <v/>
      </c>
      <c r="W2349" s="159"/>
      <c r="X2349" s="161" t="str">
        <f>IF(W2349="","",'Thông Tin Chung'!$L$3)</f>
        <v/>
      </c>
      <c r="Y2349" s="163" t="str">
        <f t="shared" ca="1" si="555"/>
        <v/>
      </c>
      <c r="Z2349" s="165"/>
      <c r="AA2349" s="155" t="str">
        <f ca="1">IF(C2349="","",IF(OR(D2349&lt;NgayBatDau,D2349&gt;NgayKetThuc),"Ngày tháng phải nằm trong kỳ báo cáo",IF(AND(G2349&lt;&gt;"",COUNTIF(D.2[Tên khách hàng],G2349)=0),"Tên KH chưa khai báo trong DSKH",IF(AND(H2349&lt;&gt;"",COUNTIF(D.1[Tên sản phẩm],H2349)=0),"SP này chưa khai báo trong DSSP",""))))</f>
        <v/>
      </c>
      <c r="AB2349" s="23" t="str">
        <f t="shared" ca="1" si="541"/>
        <v/>
      </c>
      <c r="AC2349" s="23" t="str">
        <f t="shared" ca="1" si="542"/>
        <v/>
      </c>
      <c r="AD2349" s="23" t="str">
        <f t="shared" ca="1" si="543"/>
        <v/>
      </c>
      <c r="AE2349" s="68" t="str">
        <f t="shared" ca="1" si="544"/>
        <v/>
      </c>
      <c r="AF2349" s="69" t="str">
        <f>IF(OR(H2349="",S2349=""),"",S2349-(SUM(L2349,M2349)*INDEX(D.1[Đơn giá],MATCH(H2349,D.1[Tên sản phẩm],0))))</f>
        <v/>
      </c>
      <c r="AG2349" s="90" t="str">
        <f t="shared" ca="1" si="545"/>
        <v/>
      </c>
      <c r="AH2349" s="90"/>
    </row>
    <row r="2350" spans="2:34" ht="27.75" customHeight="1" x14ac:dyDescent="0.2">
      <c r="B2350" s="154">
        <f t="shared" si="546"/>
        <v>2347</v>
      </c>
      <c r="C2350" s="155" t="str">
        <f t="shared" ca="1" si="547"/>
        <v/>
      </c>
      <c r="D2350" s="156" t="str">
        <f t="shared" ca="1" si="548"/>
        <v/>
      </c>
      <c r="E2350" s="157" t="str">
        <f t="shared" ca="1" si="549"/>
        <v/>
      </c>
      <c r="F2350" s="157"/>
      <c r="G2350" s="158" t="str">
        <f t="shared" ca="1" si="550"/>
        <v/>
      </c>
      <c r="H2350" s="159"/>
      <c r="I2350" s="160" t="str">
        <f>IF(H2350="","",INDEX(D.1[Quy cách],MATCH(H2350,D.1[Tên sản phẩm],0)))</f>
        <v/>
      </c>
      <c r="J2350" s="35" t="str">
        <f>IF(H2350="","",INDEX(D.1[ĐVT],MATCH(H2350,D.1[Tên sản phẩm],0)))</f>
        <v/>
      </c>
      <c r="K2350" s="163" t="str">
        <f>IF(H2350="","",INDEX(D.1[Đơn giá bán
(Tham khảo)],MATCH(H2350,D.1[Tên sản phẩm],0)))</f>
        <v/>
      </c>
      <c r="L2350" s="162"/>
      <c r="M2350" s="159"/>
      <c r="N2350" s="159"/>
      <c r="O2350" s="159"/>
      <c r="P2350" s="163" t="str">
        <f t="shared" si="551"/>
        <v/>
      </c>
      <c r="Q2350" s="164"/>
      <c r="R2350" s="162"/>
      <c r="S2350" s="163" t="str">
        <f t="shared" si="552"/>
        <v/>
      </c>
      <c r="T2350" s="164" t="str">
        <f t="shared" ca="1" si="553"/>
        <v/>
      </c>
      <c r="U2350" s="163" t="str">
        <f t="shared" si="554"/>
        <v/>
      </c>
      <c r="V2350" s="163" t="str">
        <f ca="1">IF(AND(C2350&lt;&gt;"",C2350&lt;&gt;OFFSET(C2350,1,0)),SUMIFS(B.2[Giá có thuế],B.2[Số ĐK],C2350),"")</f>
        <v/>
      </c>
      <c r="W2350" s="159"/>
      <c r="X2350" s="161" t="str">
        <f>IF(W2350="","",'Thông Tin Chung'!$L$3)</f>
        <v/>
      </c>
      <c r="Y2350" s="163" t="str">
        <f t="shared" ca="1" si="555"/>
        <v/>
      </c>
      <c r="Z2350" s="165"/>
      <c r="AA2350" s="155" t="str">
        <f ca="1">IF(C2350="","",IF(OR(D2350&lt;NgayBatDau,D2350&gt;NgayKetThuc),"Ngày tháng phải nằm trong kỳ báo cáo",IF(AND(G2350&lt;&gt;"",COUNTIF(D.2[Tên khách hàng],G2350)=0),"Tên KH chưa khai báo trong DSKH",IF(AND(H2350&lt;&gt;"",COUNTIF(D.1[Tên sản phẩm],H2350)=0),"SP này chưa khai báo trong DSSP",""))))</f>
        <v/>
      </c>
      <c r="AB2350" s="23" t="str">
        <f t="shared" ca="1" si="541"/>
        <v/>
      </c>
      <c r="AC2350" s="23" t="str">
        <f t="shared" ca="1" si="542"/>
        <v/>
      </c>
      <c r="AD2350" s="23" t="str">
        <f t="shared" ca="1" si="543"/>
        <v/>
      </c>
      <c r="AE2350" s="68" t="str">
        <f t="shared" ca="1" si="544"/>
        <v/>
      </c>
      <c r="AF2350" s="69" t="str">
        <f>IF(OR(H2350="",S2350=""),"",S2350-(SUM(L2350,M2350)*INDEX(D.1[Đơn giá],MATCH(H2350,D.1[Tên sản phẩm],0))))</f>
        <v/>
      </c>
      <c r="AG2350" s="90" t="str">
        <f t="shared" ca="1" si="545"/>
        <v/>
      </c>
      <c r="AH2350" s="90"/>
    </row>
    <row r="2351" spans="2:34" ht="27.75" customHeight="1" x14ac:dyDescent="0.2">
      <c r="B2351" s="154">
        <f t="shared" si="546"/>
        <v>2348</v>
      </c>
      <c r="C2351" s="155" t="str">
        <f t="shared" ca="1" si="547"/>
        <v/>
      </c>
      <c r="D2351" s="156" t="str">
        <f t="shared" ca="1" si="548"/>
        <v/>
      </c>
      <c r="E2351" s="157" t="str">
        <f t="shared" ca="1" si="549"/>
        <v/>
      </c>
      <c r="F2351" s="157"/>
      <c r="G2351" s="158" t="str">
        <f t="shared" ca="1" si="550"/>
        <v/>
      </c>
      <c r="H2351" s="159"/>
      <c r="I2351" s="160" t="str">
        <f>IF(H2351="","",INDEX(D.1[Quy cách],MATCH(H2351,D.1[Tên sản phẩm],0)))</f>
        <v/>
      </c>
      <c r="J2351" s="35" t="str">
        <f>IF(H2351="","",INDEX(D.1[ĐVT],MATCH(H2351,D.1[Tên sản phẩm],0)))</f>
        <v/>
      </c>
      <c r="K2351" s="163" t="str">
        <f>IF(H2351="","",INDEX(D.1[Đơn giá bán
(Tham khảo)],MATCH(H2351,D.1[Tên sản phẩm],0)))</f>
        <v/>
      </c>
      <c r="L2351" s="162"/>
      <c r="M2351" s="159"/>
      <c r="N2351" s="159"/>
      <c r="O2351" s="159"/>
      <c r="P2351" s="163" t="str">
        <f t="shared" si="551"/>
        <v/>
      </c>
      <c r="Q2351" s="164"/>
      <c r="R2351" s="162"/>
      <c r="S2351" s="163" t="str">
        <f t="shared" si="552"/>
        <v/>
      </c>
      <c r="T2351" s="164" t="str">
        <f t="shared" ca="1" si="553"/>
        <v/>
      </c>
      <c r="U2351" s="163" t="str">
        <f t="shared" si="554"/>
        <v/>
      </c>
      <c r="V2351" s="163" t="str">
        <f ca="1">IF(AND(C2351&lt;&gt;"",C2351&lt;&gt;OFFSET(C2351,1,0)),SUMIFS(B.2[Giá có thuế],B.2[Số ĐK],C2351),"")</f>
        <v/>
      </c>
      <c r="W2351" s="159"/>
      <c r="X2351" s="161" t="str">
        <f>IF(W2351="","",'Thông Tin Chung'!$L$3)</f>
        <v/>
      </c>
      <c r="Y2351" s="163" t="str">
        <f t="shared" ca="1" si="555"/>
        <v/>
      </c>
      <c r="Z2351" s="165"/>
      <c r="AA2351" s="155" t="str">
        <f ca="1">IF(C2351="","",IF(OR(D2351&lt;NgayBatDau,D2351&gt;NgayKetThuc),"Ngày tháng phải nằm trong kỳ báo cáo",IF(AND(G2351&lt;&gt;"",COUNTIF(D.2[Tên khách hàng],G2351)=0),"Tên KH chưa khai báo trong DSKH",IF(AND(H2351&lt;&gt;"",COUNTIF(D.1[Tên sản phẩm],H2351)=0),"SP này chưa khai báo trong DSSP",""))))</f>
        <v/>
      </c>
      <c r="AB2351" s="23" t="str">
        <f t="shared" ca="1" si="541"/>
        <v/>
      </c>
      <c r="AC2351" s="23" t="str">
        <f t="shared" ca="1" si="542"/>
        <v/>
      </c>
      <c r="AD2351" s="23" t="str">
        <f t="shared" ca="1" si="543"/>
        <v/>
      </c>
      <c r="AE2351" s="68" t="str">
        <f t="shared" ca="1" si="544"/>
        <v/>
      </c>
      <c r="AF2351" s="69" t="str">
        <f>IF(OR(H2351="",S2351=""),"",S2351-(SUM(L2351,M2351)*INDEX(D.1[Đơn giá],MATCH(H2351,D.1[Tên sản phẩm],0))))</f>
        <v/>
      </c>
      <c r="AG2351" s="90" t="str">
        <f t="shared" ca="1" si="545"/>
        <v/>
      </c>
      <c r="AH2351" s="90"/>
    </row>
    <row r="2352" spans="2:34" ht="27.75" customHeight="1" x14ac:dyDescent="0.2">
      <c r="B2352" s="154">
        <f t="shared" si="546"/>
        <v>2349</v>
      </c>
      <c r="C2352" s="155" t="str">
        <f t="shared" ca="1" si="547"/>
        <v/>
      </c>
      <c r="D2352" s="156" t="str">
        <f t="shared" ca="1" si="548"/>
        <v/>
      </c>
      <c r="E2352" s="157" t="str">
        <f t="shared" ca="1" si="549"/>
        <v/>
      </c>
      <c r="F2352" s="157"/>
      <c r="G2352" s="158" t="str">
        <f t="shared" ca="1" si="550"/>
        <v/>
      </c>
      <c r="H2352" s="159"/>
      <c r="I2352" s="160" t="str">
        <f>IF(H2352="","",INDEX(D.1[Quy cách],MATCH(H2352,D.1[Tên sản phẩm],0)))</f>
        <v/>
      </c>
      <c r="J2352" s="35" t="str">
        <f>IF(H2352="","",INDEX(D.1[ĐVT],MATCH(H2352,D.1[Tên sản phẩm],0)))</f>
        <v/>
      </c>
      <c r="K2352" s="163" t="str">
        <f>IF(H2352="","",INDEX(D.1[Đơn giá bán
(Tham khảo)],MATCH(H2352,D.1[Tên sản phẩm],0)))</f>
        <v/>
      </c>
      <c r="L2352" s="162"/>
      <c r="M2352" s="159"/>
      <c r="N2352" s="159"/>
      <c r="O2352" s="159"/>
      <c r="P2352" s="163" t="str">
        <f t="shared" si="551"/>
        <v/>
      </c>
      <c r="Q2352" s="164"/>
      <c r="R2352" s="162"/>
      <c r="S2352" s="163" t="str">
        <f t="shared" si="552"/>
        <v/>
      </c>
      <c r="T2352" s="164" t="str">
        <f t="shared" ca="1" si="553"/>
        <v/>
      </c>
      <c r="U2352" s="163" t="str">
        <f t="shared" si="554"/>
        <v/>
      </c>
      <c r="V2352" s="163" t="str">
        <f ca="1">IF(AND(C2352&lt;&gt;"",C2352&lt;&gt;OFFSET(C2352,1,0)),SUMIFS(B.2[Giá có thuế],B.2[Số ĐK],C2352),"")</f>
        <v/>
      </c>
      <c r="W2352" s="159"/>
      <c r="X2352" s="161" t="str">
        <f>IF(W2352="","",'Thông Tin Chung'!$L$3)</f>
        <v/>
      </c>
      <c r="Y2352" s="163" t="str">
        <f t="shared" ca="1" si="555"/>
        <v/>
      </c>
      <c r="Z2352" s="165"/>
      <c r="AA2352" s="155" t="str">
        <f ca="1">IF(C2352="","",IF(OR(D2352&lt;NgayBatDau,D2352&gt;NgayKetThuc),"Ngày tháng phải nằm trong kỳ báo cáo",IF(AND(G2352&lt;&gt;"",COUNTIF(D.2[Tên khách hàng],G2352)=0),"Tên KH chưa khai báo trong DSKH",IF(AND(H2352&lt;&gt;"",COUNTIF(D.1[Tên sản phẩm],H2352)=0),"SP này chưa khai báo trong DSSP",""))))</f>
        <v/>
      </c>
      <c r="AB2352" s="23" t="str">
        <f t="shared" ca="1" si="541"/>
        <v/>
      </c>
      <c r="AC2352" s="23" t="str">
        <f t="shared" ca="1" si="542"/>
        <v/>
      </c>
      <c r="AD2352" s="23" t="str">
        <f t="shared" ca="1" si="543"/>
        <v/>
      </c>
      <c r="AE2352" s="68" t="str">
        <f t="shared" ca="1" si="544"/>
        <v/>
      </c>
      <c r="AF2352" s="69" t="str">
        <f>IF(OR(H2352="",S2352=""),"",S2352-(SUM(L2352,M2352)*INDEX(D.1[Đơn giá],MATCH(H2352,D.1[Tên sản phẩm],0))))</f>
        <v/>
      </c>
      <c r="AG2352" s="90" t="str">
        <f t="shared" ca="1" si="545"/>
        <v/>
      </c>
      <c r="AH2352" s="90"/>
    </row>
    <row r="2353" spans="2:34" ht="27.75" customHeight="1" x14ac:dyDescent="0.2">
      <c r="B2353" s="154">
        <f t="shared" si="546"/>
        <v>2350</v>
      </c>
      <c r="C2353" s="155" t="str">
        <f t="shared" ca="1" si="547"/>
        <v/>
      </c>
      <c r="D2353" s="156" t="str">
        <f t="shared" ca="1" si="548"/>
        <v/>
      </c>
      <c r="E2353" s="157" t="str">
        <f t="shared" ca="1" si="549"/>
        <v/>
      </c>
      <c r="F2353" s="157"/>
      <c r="G2353" s="158" t="str">
        <f t="shared" ca="1" si="550"/>
        <v/>
      </c>
      <c r="H2353" s="159"/>
      <c r="I2353" s="160" t="str">
        <f>IF(H2353="","",INDEX(D.1[Quy cách],MATCH(H2353,D.1[Tên sản phẩm],0)))</f>
        <v/>
      </c>
      <c r="J2353" s="35" t="str">
        <f>IF(H2353="","",INDEX(D.1[ĐVT],MATCH(H2353,D.1[Tên sản phẩm],0)))</f>
        <v/>
      </c>
      <c r="K2353" s="163" t="str">
        <f>IF(H2353="","",INDEX(D.1[Đơn giá bán
(Tham khảo)],MATCH(H2353,D.1[Tên sản phẩm],0)))</f>
        <v/>
      </c>
      <c r="L2353" s="162"/>
      <c r="M2353" s="159"/>
      <c r="N2353" s="159"/>
      <c r="O2353" s="159"/>
      <c r="P2353" s="163" t="str">
        <f t="shared" si="551"/>
        <v/>
      </c>
      <c r="Q2353" s="164"/>
      <c r="R2353" s="162"/>
      <c r="S2353" s="163" t="str">
        <f t="shared" si="552"/>
        <v/>
      </c>
      <c r="T2353" s="164" t="str">
        <f t="shared" ca="1" si="553"/>
        <v/>
      </c>
      <c r="U2353" s="163" t="str">
        <f t="shared" si="554"/>
        <v/>
      </c>
      <c r="V2353" s="163" t="str">
        <f ca="1">IF(AND(C2353&lt;&gt;"",C2353&lt;&gt;OFFSET(C2353,1,0)),SUMIFS(B.2[Giá có thuế],B.2[Số ĐK],C2353),"")</f>
        <v/>
      </c>
      <c r="W2353" s="159"/>
      <c r="X2353" s="161" t="str">
        <f>IF(W2353="","",'Thông Tin Chung'!$L$3)</f>
        <v/>
      </c>
      <c r="Y2353" s="163" t="str">
        <f t="shared" ca="1" si="555"/>
        <v/>
      </c>
      <c r="Z2353" s="165"/>
      <c r="AA2353" s="155" t="str">
        <f ca="1">IF(C2353="","",IF(OR(D2353&lt;NgayBatDau,D2353&gt;NgayKetThuc),"Ngày tháng phải nằm trong kỳ báo cáo",IF(AND(G2353&lt;&gt;"",COUNTIF(D.2[Tên khách hàng],G2353)=0),"Tên KH chưa khai báo trong DSKH",IF(AND(H2353&lt;&gt;"",COUNTIF(D.1[Tên sản phẩm],H2353)=0),"SP này chưa khai báo trong DSSP",""))))</f>
        <v/>
      </c>
      <c r="AB2353" s="23" t="str">
        <f t="shared" ca="1" si="541"/>
        <v/>
      </c>
      <c r="AC2353" s="23" t="str">
        <f t="shared" ca="1" si="542"/>
        <v/>
      </c>
      <c r="AD2353" s="23" t="str">
        <f t="shared" ca="1" si="543"/>
        <v/>
      </c>
      <c r="AE2353" s="68" t="str">
        <f t="shared" ca="1" si="544"/>
        <v/>
      </c>
      <c r="AF2353" s="69" t="str">
        <f>IF(OR(H2353="",S2353=""),"",S2353-(SUM(L2353,M2353)*INDEX(D.1[Đơn giá],MATCH(H2353,D.1[Tên sản phẩm],0))))</f>
        <v/>
      </c>
      <c r="AG2353" s="90" t="str">
        <f t="shared" ca="1" si="545"/>
        <v/>
      </c>
      <c r="AH2353" s="90"/>
    </row>
    <row r="2354" spans="2:34" ht="27.75" customHeight="1" x14ac:dyDescent="0.2">
      <c r="B2354" s="154">
        <f t="shared" si="546"/>
        <v>2351</v>
      </c>
      <c r="C2354" s="155" t="str">
        <f t="shared" ca="1" si="547"/>
        <v/>
      </c>
      <c r="D2354" s="156" t="str">
        <f t="shared" ca="1" si="548"/>
        <v/>
      </c>
      <c r="E2354" s="157" t="str">
        <f t="shared" ca="1" si="549"/>
        <v/>
      </c>
      <c r="F2354" s="157"/>
      <c r="G2354" s="158" t="str">
        <f t="shared" ca="1" si="550"/>
        <v/>
      </c>
      <c r="H2354" s="159"/>
      <c r="I2354" s="160" t="str">
        <f>IF(H2354="","",INDEX(D.1[Quy cách],MATCH(H2354,D.1[Tên sản phẩm],0)))</f>
        <v/>
      </c>
      <c r="J2354" s="35" t="str">
        <f>IF(H2354="","",INDEX(D.1[ĐVT],MATCH(H2354,D.1[Tên sản phẩm],0)))</f>
        <v/>
      </c>
      <c r="K2354" s="163" t="str">
        <f>IF(H2354="","",INDEX(D.1[Đơn giá bán
(Tham khảo)],MATCH(H2354,D.1[Tên sản phẩm],0)))</f>
        <v/>
      </c>
      <c r="L2354" s="162"/>
      <c r="M2354" s="159"/>
      <c r="N2354" s="159"/>
      <c r="O2354" s="159"/>
      <c r="P2354" s="163" t="str">
        <f t="shared" si="551"/>
        <v/>
      </c>
      <c r="Q2354" s="164"/>
      <c r="R2354" s="162"/>
      <c r="S2354" s="163" t="str">
        <f t="shared" si="552"/>
        <v/>
      </c>
      <c r="T2354" s="164" t="str">
        <f t="shared" ca="1" si="553"/>
        <v/>
      </c>
      <c r="U2354" s="163" t="str">
        <f t="shared" si="554"/>
        <v/>
      </c>
      <c r="V2354" s="163" t="str">
        <f ca="1">IF(AND(C2354&lt;&gt;"",C2354&lt;&gt;OFFSET(C2354,1,0)),SUMIFS(B.2[Giá có thuế],B.2[Số ĐK],C2354),"")</f>
        <v/>
      </c>
      <c r="W2354" s="159"/>
      <c r="X2354" s="161" t="str">
        <f>IF(W2354="","",'Thông Tin Chung'!$L$3)</f>
        <v/>
      </c>
      <c r="Y2354" s="163" t="str">
        <f t="shared" ca="1" si="555"/>
        <v/>
      </c>
      <c r="Z2354" s="165"/>
      <c r="AA2354" s="155" t="str">
        <f ca="1">IF(C2354="","",IF(OR(D2354&lt;NgayBatDau,D2354&gt;NgayKetThuc),"Ngày tháng phải nằm trong kỳ báo cáo",IF(AND(G2354&lt;&gt;"",COUNTIF(D.2[Tên khách hàng],G2354)=0),"Tên KH chưa khai báo trong DSKH",IF(AND(H2354&lt;&gt;"",COUNTIF(D.1[Tên sản phẩm],H2354)=0),"SP này chưa khai báo trong DSSP",""))))</f>
        <v/>
      </c>
      <c r="AB2354" s="23" t="str">
        <f t="shared" ca="1" si="541"/>
        <v/>
      </c>
      <c r="AC2354" s="23" t="str">
        <f t="shared" ca="1" si="542"/>
        <v/>
      </c>
      <c r="AD2354" s="23" t="str">
        <f t="shared" ca="1" si="543"/>
        <v/>
      </c>
      <c r="AE2354" s="68" t="str">
        <f t="shared" ca="1" si="544"/>
        <v/>
      </c>
      <c r="AF2354" s="69" t="str">
        <f>IF(OR(H2354="",S2354=""),"",S2354-(SUM(L2354,M2354)*INDEX(D.1[Đơn giá],MATCH(H2354,D.1[Tên sản phẩm],0))))</f>
        <v/>
      </c>
      <c r="AG2354" s="90" t="str">
        <f t="shared" ca="1" si="545"/>
        <v/>
      </c>
      <c r="AH2354" s="90"/>
    </row>
    <row r="2355" spans="2:34" ht="27.75" customHeight="1" x14ac:dyDescent="0.2">
      <c r="B2355" s="154">
        <f t="shared" si="546"/>
        <v>2352</v>
      </c>
      <c r="C2355" s="155" t="str">
        <f t="shared" ca="1" si="547"/>
        <v/>
      </c>
      <c r="D2355" s="156" t="str">
        <f t="shared" ca="1" si="548"/>
        <v/>
      </c>
      <c r="E2355" s="157" t="str">
        <f t="shared" ca="1" si="549"/>
        <v/>
      </c>
      <c r="F2355" s="157"/>
      <c r="G2355" s="158" t="str">
        <f t="shared" ca="1" si="550"/>
        <v/>
      </c>
      <c r="H2355" s="159"/>
      <c r="I2355" s="160" t="str">
        <f>IF(H2355="","",INDEX(D.1[Quy cách],MATCH(H2355,D.1[Tên sản phẩm],0)))</f>
        <v/>
      </c>
      <c r="J2355" s="35" t="str">
        <f>IF(H2355="","",INDEX(D.1[ĐVT],MATCH(H2355,D.1[Tên sản phẩm],0)))</f>
        <v/>
      </c>
      <c r="K2355" s="163" t="str">
        <f>IF(H2355="","",INDEX(D.1[Đơn giá bán
(Tham khảo)],MATCH(H2355,D.1[Tên sản phẩm],0)))</f>
        <v/>
      </c>
      <c r="L2355" s="162"/>
      <c r="M2355" s="159"/>
      <c r="N2355" s="159"/>
      <c r="O2355" s="159"/>
      <c r="P2355" s="163" t="str">
        <f t="shared" si="551"/>
        <v/>
      </c>
      <c r="Q2355" s="164"/>
      <c r="R2355" s="162"/>
      <c r="S2355" s="163" t="str">
        <f t="shared" si="552"/>
        <v/>
      </c>
      <c r="T2355" s="164" t="str">
        <f t="shared" ca="1" si="553"/>
        <v/>
      </c>
      <c r="U2355" s="163" t="str">
        <f t="shared" si="554"/>
        <v/>
      </c>
      <c r="V2355" s="163" t="str">
        <f ca="1">IF(AND(C2355&lt;&gt;"",C2355&lt;&gt;OFFSET(C2355,1,0)),SUMIFS(B.2[Giá có thuế],B.2[Số ĐK],C2355),"")</f>
        <v/>
      </c>
      <c r="W2355" s="159"/>
      <c r="X2355" s="161" t="str">
        <f>IF(W2355="","",'Thông Tin Chung'!$L$3)</f>
        <v/>
      </c>
      <c r="Y2355" s="163" t="str">
        <f t="shared" ca="1" si="555"/>
        <v/>
      </c>
      <c r="Z2355" s="165"/>
      <c r="AA2355" s="155" t="str">
        <f ca="1">IF(C2355="","",IF(OR(D2355&lt;NgayBatDau,D2355&gt;NgayKetThuc),"Ngày tháng phải nằm trong kỳ báo cáo",IF(AND(G2355&lt;&gt;"",COUNTIF(D.2[Tên khách hàng],G2355)=0),"Tên KH chưa khai báo trong DSKH",IF(AND(H2355&lt;&gt;"",COUNTIF(D.1[Tên sản phẩm],H2355)=0),"SP này chưa khai báo trong DSSP",""))))</f>
        <v/>
      </c>
      <c r="AB2355" s="23" t="str">
        <f t="shared" ca="1" si="541"/>
        <v/>
      </c>
      <c r="AC2355" s="23" t="str">
        <f t="shared" ca="1" si="542"/>
        <v/>
      </c>
      <c r="AD2355" s="23" t="str">
        <f t="shared" ca="1" si="543"/>
        <v/>
      </c>
      <c r="AE2355" s="68" t="str">
        <f t="shared" ca="1" si="544"/>
        <v/>
      </c>
      <c r="AF2355" s="69" t="str">
        <f>IF(OR(H2355="",S2355=""),"",S2355-(SUM(L2355,M2355)*INDEX(D.1[Đơn giá],MATCH(H2355,D.1[Tên sản phẩm],0))))</f>
        <v/>
      </c>
      <c r="AG2355" s="90" t="str">
        <f t="shared" ca="1" si="545"/>
        <v/>
      </c>
      <c r="AH2355" s="90"/>
    </row>
    <row r="2356" spans="2:34" ht="27.75" customHeight="1" x14ac:dyDescent="0.2">
      <c r="B2356" s="154">
        <f t="shared" si="546"/>
        <v>2353</v>
      </c>
      <c r="C2356" s="155" t="str">
        <f t="shared" ca="1" si="547"/>
        <v/>
      </c>
      <c r="D2356" s="156" t="str">
        <f t="shared" ca="1" si="548"/>
        <v/>
      </c>
      <c r="E2356" s="157" t="str">
        <f t="shared" ca="1" si="549"/>
        <v/>
      </c>
      <c r="F2356" s="157"/>
      <c r="G2356" s="158" t="str">
        <f t="shared" ca="1" si="550"/>
        <v/>
      </c>
      <c r="H2356" s="159"/>
      <c r="I2356" s="160" t="str">
        <f>IF(H2356="","",INDEX(D.1[Quy cách],MATCH(H2356,D.1[Tên sản phẩm],0)))</f>
        <v/>
      </c>
      <c r="J2356" s="35" t="str">
        <f>IF(H2356="","",INDEX(D.1[ĐVT],MATCH(H2356,D.1[Tên sản phẩm],0)))</f>
        <v/>
      </c>
      <c r="K2356" s="163" t="str">
        <f>IF(H2356="","",INDEX(D.1[Đơn giá bán
(Tham khảo)],MATCH(H2356,D.1[Tên sản phẩm],0)))</f>
        <v/>
      </c>
      <c r="L2356" s="162"/>
      <c r="M2356" s="159"/>
      <c r="N2356" s="159"/>
      <c r="O2356" s="159"/>
      <c r="P2356" s="163" t="str">
        <f t="shared" si="551"/>
        <v/>
      </c>
      <c r="Q2356" s="164"/>
      <c r="R2356" s="162"/>
      <c r="S2356" s="163" t="str">
        <f t="shared" si="552"/>
        <v/>
      </c>
      <c r="T2356" s="164" t="str">
        <f t="shared" ca="1" si="553"/>
        <v/>
      </c>
      <c r="U2356" s="163" t="str">
        <f t="shared" si="554"/>
        <v/>
      </c>
      <c r="V2356" s="163" t="str">
        <f ca="1">IF(AND(C2356&lt;&gt;"",C2356&lt;&gt;OFFSET(C2356,1,0)),SUMIFS(B.2[Giá có thuế],B.2[Số ĐK],C2356),"")</f>
        <v/>
      </c>
      <c r="W2356" s="159"/>
      <c r="X2356" s="161" t="str">
        <f>IF(W2356="","",'Thông Tin Chung'!$L$3)</f>
        <v/>
      </c>
      <c r="Y2356" s="163" t="str">
        <f t="shared" ca="1" si="555"/>
        <v/>
      </c>
      <c r="Z2356" s="165"/>
      <c r="AA2356" s="155" t="str">
        <f ca="1">IF(C2356="","",IF(OR(D2356&lt;NgayBatDau,D2356&gt;NgayKetThuc),"Ngày tháng phải nằm trong kỳ báo cáo",IF(AND(G2356&lt;&gt;"",COUNTIF(D.2[Tên khách hàng],G2356)=0),"Tên KH chưa khai báo trong DSKH",IF(AND(H2356&lt;&gt;"",COUNTIF(D.1[Tên sản phẩm],H2356)=0),"SP này chưa khai báo trong DSSP",""))))</f>
        <v/>
      </c>
      <c r="AB2356" s="23" t="str">
        <f t="shared" ca="1" si="541"/>
        <v/>
      </c>
      <c r="AC2356" s="23" t="str">
        <f t="shared" ca="1" si="542"/>
        <v/>
      </c>
      <c r="AD2356" s="23" t="str">
        <f t="shared" ca="1" si="543"/>
        <v/>
      </c>
      <c r="AE2356" s="68" t="str">
        <f t="shared" ca="1" si="544"/>
        <v/>
      </c>
      <c r="AF2356" s="69" t="str">
        <f>IF(OR(H2356="",S2356=""),"",S2356-(SUM(L2356,M2356)*INDEX(D.1[Đơn giá],MATCH(H2356,D.1[Tên sản phẩm],0))))</f>
        <v/>
      </c>
      <c r="AG2356" s="90" t="str">
        <f t="shared" ca="1" si="545"/>
        <v/>
      </c>
      <c r="AH2356" s="90"/>
    </row>
    <row r="2357" spans="2:34" ht="27.75" customHeight="1" x14ac:dyDescent="0.2">
      <c r="B2357" s="154">
        <f t="shared" si="546"/>
        <v>2354</v>
      </c>
      <c r="C2357" s="155" t="str">
        <f t="shared" ca="1" si="547"/>
        <v/>
      </c>
      <c r="D2357" s="156" t="str">
        <f t="shared" ca="1" si="548"/>
        <v/>
      </c>
      <c r="E2357" s="157" t="str">
        <f t="shared" ca="1" si="549"/>
        <v/>
      </c>
      <c r="F2357" s="157"/>
      <c r="G2357" s="158" t="str">
        <f t="shared" ca="1" si="550"/>
        <v/>
      </c>
      <c r="H2357" s="159"/>
      <c r="I2357" s="160" t="str">
        <f>IF(H2357="","",INDEX(D.1[Quy cách],MATCH(H2357,D.1[Tên sản phẩm],0)))</f>
        <v/>
      </c>
      <c r="J2357" s="35" t="str">
        <f>IF(H2357="","",INDEX(D.1[ĐVT],MATCH(H2357,D.1[Tên sản phẩm],0)))</f>
        <v/>
      </c>
      <c r="K2357" s="163" t="str">
        <f>IF(H2357="","",INDEX(D.1[Đơn giá bán
(Tham khảo)],MATCH(H2357,D.1[Tên sản phẩm],0)))</f>
        <v/>
      </c>
      <c r="L2357" s="162"/>
      <c r="M2357" s="159"/>
      <c r="N2357" s="159"/>
      <c r="O2357" s="159"/>
      <c r="P2357" s="163" t="str">
        <f t="shared" si="551"/>
        <v/>
      </c>
      <c r="Q2357" s="164"/>
      <c r="R2357" s="162"/>
      <c r="S2357" s="163" t="str">
        <f t="shared" si="552"/>
        <v/>
      </c>
      <c r="T2357" s="164" t="str">
        <f t="shared" ca="1" si="553"/>
        <v/>
      </c>
      <c r="U2357" s="163" t="str">
        <f t="shared" si="554"/>
        <v/>
      </c>
      <c r="V2357" s="163" t="str">
        <f ca="1">IF(AND(C2357&lt;&gt;"",C2357&lt;&gt;OFFSET(C2357,1,0)),SUMIFS(B.2[Giá có thuế],B.2[Số ĐK],C2357),"")</f>
        <v/>
      </c>
      <c r="W2357" s="159"/>
      <c r="X2357" s="161" t="str">
        <f>IF(W2357="","",'Thông Tin Chung'!$L$3)</f>
        <v/>
      </c>
      <c r="Y2357" s="163" t="str">
        <f t="shared" ca="1" si="555"/>
        <v/>
      </c>
      <c r="Z2357" s="165"/>
      <c r="AA2357" s="155" t="str">
        <f ca="1">IF(C2357="","",IF(OR(D2357&lt;NgayBatDau,D2357&gt;NgayKetThuc),"Ngày tháng phải nằm trong kỳ báo cáo",IF(AND(G2357&lt;&gt;"",COUNTIF(D.2[Tên khách hàng],G2357)=0),"Tên KH chưa khai báo trong DSKH",IF(AND(H2357&lt;&gt;"",COUNTIF(D.1[Tên sản phẩm],H2357)=0),"SP này chưa khai báo trong DSSP",""))))</f>
        <v/>
      </c>
      <c r="AB2357" s="23" t="str">
        <f t="shared" ca="1" si="541"/>
        <v/>
      </c>
      <c r="AC2357" s="23" t="str">
        <f t="shared" ca="1" si="542"/>
        <v/>
      </c>
      <c r="AD2357" s="23" t="str">
        <f t="shared" ca="1" si="543"/>
        <v/>
      </c>
      <c r="AE2357" s="68" t="str">
        <f t="shared" ca="1" si="544"/>
        <v/>
      </c>
      <c r="AF2357" s="69" t="str">
        <f>IF(OR(H2357="",S2357=""),"",S2357-(SUM(L2357,M2357)*INDEX(D.1[Đơn giá],MATCH(H2357,D.1[Tên sản phẩm],0))))</f>
        <v/>
      </c>
      <c r="AG2357" s="90" t="str">
        <f t="shared" ca="1" si="545"/>
        <v/>
      </c>
      <c r="AH2357" s="90"/>
    </row>
    <row r="2358" spans="2:34" ht="27.75" customHeight="1" x14ac:dyDescent="0.2">
      <c r="B2358" s="154">
        <f t="shared" si="546"/>
        <v>2355</v>
      </c>
      <c r="C2358" s="155" t="str">
        <f t="shared" ca="1" si="547"/>
        <v/>
      </c>
      <c r="D2358" s="156" t="str">
        <f t="shared" ca="1" si="548"/>
        <v/>
      </c>
      <c r="E2358" s="157" t="str">
        <f t="shared" ca="1" si="549"/>
        <v/>
      </c>
      <c r="F2358" s="157"/>
      <c r="G2358" s="158" t="str">
        <f t="shared" ca="1" si="550"/>
        <v/>
      </c>
      <c r="H2358" s="159"/>
      <c r="I2358" s="160" t="str">
        <f>IF(H2358="","",INDEX(D.1[Quy cách],MATCH(H2358,D.1[Tên sản phẩm],0)))</f>
        <v/>
      </c>
      <c r="J2358" s="35" t="str">
        <f>IF(H2358="","",INDEX(D.1[ĐVT],MATCH(H2358,D.1[Tên sản phẩm],0)))</f>
        <v/>
      </c>
      <c r="K2358" s="163" t="str">
        <f>IF(H2358="","",INDEX(D.1[Đơn giá bán
(Tham khảo)],MATCH(H2358,D.1[Tên sản phẩm],0)))</f>
        <v/>
      </c>
      <c r="L2358" s="162"/>
      <c r="M2358" s="159"/>
      <c r="N2358" s="159"/>
      <c r="O2358" s="159"/>
      <c r="P2358" s="163" t="str">
        <f t="shared" si="551"/>
        <v/>
      </c>
      <c r="Q2358" s="164"/>
      <c r="R2358" s="162"/>
      <c r="S2358" s="163" t="str">
        <f t="shared" si="552"/>
        <v/>
      </c>
      <c r="T2358" s="164" t="str">
        <f t="shared" ca="1" si="553"/>
        <v/>
      </c>
      <c r="U2358" s="163" t="str">
        <f t="shared" si="554"/>
        <v/>
      </c>
      <c r="V2358" s="163" t="str">
        <f ca="1">IF(AND(C2358&lt;&gt;"",C2358&lt;&gt;OFFSET(C2358,1,0)),SUMIFS(B.2[Giá có thuế],B.2[Số ĐK],C2358),"")</f>
        <v/>
      </c>
      <c r="W2358" s="159"/>
      <c r="X2358" s="161" t="str">
        <f>IF(W2358="","",'Thông Tin Chung'!$L$3)</f>
        <v/>
      </c>
      <c r="Y2358" s="163" t="str">
        <f t="shared" ca="1" si="555"/>
        <v/>
      </c>
      <c r="Z2358" s="165"/>
      <c r="AA2358" s="155" t="str">
        <f ca="1">IF(C2358="","",IF(OR(D2358&lt;NgayBatDau,D2358&gt;NgayKetThuc),"Ngày tháng phải nằm trong kỳ báo cáo",IF(AND(G2358&lt;&gt;"",COUNTIF(D.2[Tên khách hàng],G2358)=0),"Tên KH chưa khai báo trong DSKH",IF(AND(H2358&lt;&gt;"",COUNTIF(D.1[Tên sản phẩm],H2358)=0),"SP này chưa khai báo trong DSSP",""))))</f>
        <v/>
      </c>
      <c r="AB2358" s="23" t="str">
        <f t="shared" ca="1" si="541"/>
        <v/>
      </c>
      <c r="AC2358" s="23" t="str">
        <f t="shared" ca="1" si="542"/>
        <v/>
      </c>
      <c r="AD2358" s="23" t="str">
        <f t="shared" ca="1" si="543"/>
        <v/>
      </c>
      <c r="AE2358" s="68" t="str">
        <f t="shared" ca="1" si="544"/>
        <v/>
      </c>
      <c r="AF2358" s="69" t="str">
        <f>IF(OR(H2358="",S2358=""),"",S2358-(SUM(L2358,M2358)*INDEX(D.1[Đơn giá],MATCH(H2358,D.1[Tên sản phẩm],0))))</f>
        <v/>
      </c>
      <c r="AG2358" s="90" t="str">
        <f t="shared" ca="1" si="545"/>
        <v/>
      </c>
      <c r="AH2358" s="90"/>
    </row>
    <row r="2359" spans="2:34" ht="27.75" customHeight="1" x14ac:dyDescent="0.2">
      <c r="B2359" s="154">
        <f t="shared" si="546"/>
        <v>2356</v>
      </c>
      <c r="C2359" s="155" t="str">
        <f t="shared" ca="1" si="547"/>
        <v/>
      </c>
      <c r="D2359" s="156" t="str">
        <f t="shared" ca="1" si="548"/>
        <v/>
      </c>
      <c r="E2359" s="157" t="str">
        <f t="shared" ca="1" si="549"/>
        <v/>
      </c>
      <c r="F2359" s="157"/>
      <c r="G2359" s="158" t="str">
        <f t="shared" ca="1" si="550"/>
        <v/>
      </c>
      <c r="H2359" s="159"/>
      <c r="I2359" s="160" t="str">
        <f>IF(H2359="","",INDEX(D.1[Quy cách],MATCH(H2359,D.1[Tên sản phẩm],0)))</f>
        <v/>
      </c>
      <c r="J2359" s="35" t="str">
        <f>IF(H2359="","",INDEX(D.1[ĐVT],MATCH(H2359,D.1[Tên sản phẩm],0)))</f>
        <v/>
      </c>
      <c r="K2359" s="163" t="str">
        <f>IF(H2359="","",INDEX(D.1[Đơn giá bán
(Tham khảo)],MATCH(H2359,D.1[Tên sản phẩm],0)))</f>
        <v/>
      </c>
      <c r="L2359" s="162"/>
      <c r="M2359" s="159"/>
      <c r="N2359" s="159"/>
      <c r="O2359" s="159"/>
      <c r="P2359" s="163" t="str">
        <f t="shared" si="551"/>
        <v/>
      </c>
      <c r="Q2359" s="164"/>
      <c r="R2359" s="162"/>
      <c r="S2359" s="163" t="str">
        <f t="shared" si="552"/>
        <v/>
      </c>
      <c r="T2359" s="164" t="str">
        <f t="shared" ca="1" si="553"/>
        <v/>
      </c>
      <c r="U2359" s="163" t="str">
        <f t="shared" si="554"/>
        <v/>
      </c>
      <c r="V2359" s="163" t="str">
        <f ca="1">IF(AND(C2359&lt;&gt;"",C2359&lt;&gt;OFFSET(C2359,1,0)),SUMIFS(B.2[Giá có thuế],B.2[Số ĐK],C2359),"")</f>
        <v/>
      </c>
      <c r="W2359" s="159"/>
      <c r="X2359" s="161" t="str">
        <f>IF(W2359="","",'Thông Tin Chung'!$L$3)</f>
        <v/>
      </c>
      <c r="Y2359" s="163" t="str">
        <f t="shared" ca="1" si="555"/>
        <v/>
      </c>
      <c r="Z2359" s="165"/>
      <c r="AA2359" s="155" t="str">
        <f ca="1">IF(C2359="","",IF(OR(D2359&lt;NgayBatDau,D2359&gt;NgayKetThuc),"Ngày tháng phải nằm trong kỳ báo cáo",IF(AND(G2359&lt;&gt;"",COUNTIF(D.2[Tên khách hàng],G2359)=0),"Tên KH chưa khai báo trong DSKH",IF(AND(H2359&lt;&gt;"",COUNTIF(D.1[Tên sản phẩm],H2359)=0),"SP này chưa khai báo trong DSSP",""))))</f>
        <v/>
      </c>
      <c r="AB2359" s="23" t="str">
        <f t="shared" ca="1" si="541"/>
        <v/>
      </c>
      <c r="AC2359" s="23" t="str">
        <f t="shared" ca="1" si="542"/>
        <v/>
      </c>
      <c r="AD2359" s="23" t="str">
        <f t="shared" ca="1" si="543"/>
        <v/>
      </c>
      <c r="AE2359" s="68" t="str">
        <f t="shared" ca="1" si="544"/>
        <v/>
      </c>
      <c r="AF2359" s="69" t="str">
        <f>IF(OR(H2359="",S2359=""),"",S2359-(SUM(L2359,M2359)*INDEX(D.1[Đơn giá],MATCH(H2359,D.1[Tên sản phẩm],0))))</f>
        <v/>
      </c>
      <c r="AG2359" s="90" t="str">
        <f t="shared" ca="1" si="545"/>
        <v/>
      </c>
      <c r="AH2359" s="90"/>
    </row>
    <row r="2360" spans="2:34" ht="27.75" customHeight="1" x14ac:dyDescent="0.2">
      <c r="B2360" s="154">
        <f t="shared" si="546"/>
        <v>2357</v>
      </c>
      <c r="C2360" s="155" t="str">
        <f t="shared" ca="1" si="547"/>
        <v/>
      </c>
      <c r="D2360" s="156" t="str">
        <f t="shared" ca="1" si="548"/>
        <v/>
      </c>
      <c r="E2360" s="157" t="str">
        <f t="shared" ca="1" si="549"/>
        <v/>
      </c>
      <c r="F2360" s="157"/>
      <c r="G2360" s="158" t="str">
        <f t="shared" ca="1" si="550"/>
        <v/>
      </c>
      <c r="H2360" s="159"/>
      <c r="I2360" s="160" t="str">
        <f>IF(H2360="","",INDEX(D.1[Quy cách],MATCH(H2360,D.1[Tên sản phẩm],0)))</f>
        <v/>
      </c>
      <c r="J2360" s="35" t="str">
        <f>IF(H2360="","",INDEX(D.1[ĐVT],MATCH(H2360,D.1[Tên sản phẩm],0)))</f>
        <v/>
      </c>
      <c r="K2360" s="163" t="str">
        <f>IF(H2360="","",INDEX(D.1[Đơn giá bán
(Tham khảo)],MATCH(H2360,D.1[Tên sản phẩm],0)))</f>
        <v/>
      </c>
      <c r="L2360" s="162"/>
      <c r="M2360" s="159"/>
      <c r="N2360" s="159"/>
      <c r="O2360" s="159"/>
      <c r="P2360" s="163" t="str">
        <f t="shared" si="551"/>
        <v/>
      </c>
      <c r="Q2360" s="164"/>
      <c r="R2360" s="162"/>
      <c r="S2360" s="163" t="str">
        <f t="shared" si="552"/>
        <v/>
      </c>
      <c r="T2360" s="164" t="str">
        <f t="shared" ca="1" si="553"/>
        <v/>
      </c>
      <c r="U2360" s="163" t="str">
        <f t="shared" si="554"/>
        <v/>
      </c>
      <c r="V2360" s="163" t="str">
        <f ca="1">IF(AND(C2360&lt;&gt;"",C2360&lt;&gt;OFFSET(C2360,1,0)),SUMIFS(B.2[Giá có thuế],B.2[Số ĐK],C2360),"")</f>
        <v/>
      </c>
      <c r="W2360" s="159"/>
      <c r="X2360" s="161" t="str">
        <f>IF(W2360="","",'Thông Tin Chung'!$L$3)</f>
        <v/>
      </c>
      <c r="Y2360" s="163" t="str">
        <f t="shared" ca="1" si="555"/>
        <v/>
      </c>
      <c r="Z2360" s="165"/>
      <c r="AA2360" s="155" t="str">
        <f ca="1">IF(C2360="","",IF(OR(D2360&lt;NgayBatDau,D2360&gt;NgayKetThuc),"Ngày tháng phải nằm trong kỳ báo cáo",IF(AND(G2360&lt;&gt;"",COUNTIF(D.2[Tên khách hàng],G2360)=0),"Tên KH chưa khai báo trong DSKH",IF(AND(H2360&lt;&gt;"",COUNTIF(D.1[Tên sản phẩm],H2360)=0),"SP này chưa khai báo trong DSSP",""))))</f>
        <v/>
      </c>
      <c r="AB2360" s="23" t="str">
        <f t="shared" ca="1" si="541"/>
        <v/>
      </c>
      <c r="AC2360" s="23" t="str">
        <f t="shared" ca="1" si="542"/>
        <v/>
      </c>
      <c r="AD2360" s="23" t="str">
        <f t="shared" ca="1" si="543"/>
        <v/>
      </c>
      <c r="AE2360" s="68" t="str">
        <f t="shared" ca="1" si="544"/>
        <v/>
      </c>
      <c r="AF2360" s="69" t="str">
        <f>IF(OR(H2360="",S2360=""),"",S2360-(SUM(L2360,M2360)*INDEX(D.1[Đơn giá],MATCH(H2360,D.1[Tên sản phẩm],0))))</f>
        <v/>
      </c>
      <c r="AG2360" s="90" t="str">
        <f t="shared" ca="1" si="545"/>
        <v/>
      </c>
      <c r="AH2360" s="90"/>
    </row>
    <row r="2361" spans="2:34" ht="27.75" customHeight="1" x14ac:dyDescent="0.2">
      <c r="B2361" s="154">
        <f t="shared" si="546"/>
        <v>2358</v>
      </c>
      <c r="C2361" s="155" t="str">
        <f t="shared" ca="1" si="547"/>
        <v/>
      </c>
      <c r="D2361" s="156" t="str">
        <f t="shared" ca="1" si="548"/>
        <v/>
      </c>
      <c r="E2361" s="157" t="str">
        <f t="shared" ca="1" si="549"/>
        <v/>
      </c>
      <c r="F2361" s="157"/>
      <c r="G2361" s="158" t="str">
        <f t="shared" ca="1" si="550"/>
        <v/>
      </c>
      <c r="H2361" s="159"/>
      <c r="I2361" s="160" t="str">
        <f>IF(H2361="","",INDEX(D.1[Quy cách],MATCH(H2361,D.1[Tên sản phẩm],0)))</f>
        <v/>
      </c>
      <c r="J2361" s="35" t="str">
        <f>IF(H2361="","",INDEX(D.1[ĐVT],MATCH(H2361,D.1[Tên sản phẩm],0)))</f>
        <v/>
      </c>
      <c r="K2361" s="163" t="str">
        <f>IF(H2361="","",INDEX(D.1[Đơn giá bán
(Tham khảo)],MATCH(H2361,D.1[Tên sản phẩm],0)))</f>
        <v/>
      </c>
      <c r="L2361" s="162"/>
      <c r="M2361" s="159"/>
      <c r="N2361" s="159"/>
      <c r="O2361" s="159"/>
      <c r="P2361" s="163" t="str">
        <f t="shared" si="551"/>
        <v/>
      </c>
      <c r="Q2361" s="164"/>
      <c r="R2361" s="162"/>
      <c r="S2361" s="163" t="str">
        <f t="shared" si="552"/>
        <v/>
      </c>
      <c r="T2361" s="164" t="str">
        <f t="shared" ca="1" si="553"/>
        <v/>
      </c>
      <c r="U2361" s="163" t="str">
        <f t="shared" si="554"/>
        <v/>
      </c>
      <c r="V2361" s="163" t="str">
        <f ca="1">IF(AND(C2361&lt;&gt;"",C2361&lt;&gt;OFFSET(C2361,1,0)),SUMIFS(B.2[Giá có thuế],B.2[Số ĐK],C2361),"")</f>
        <v/>
      </c>
      <c r="W2361" s="159"/>
      <c r="X2361" s="161" t="str">
        <f>IF(W2361="","",'Thông Tin Chung'!$L$3)</f>
        <v/>
      </c>
      <c r="Y2361" s="163" t="str">
        <f t="shared" ca="1" si="555"/>
        <v/>
      </c>
      <c r="Z2361" s="165"/>
      <c r="AA2361" s="155" t="str">
        <f ca="1">IF(C2361="","",IF(OR(D2361&lt;NgayBatDau,D2361&gt;NgayKetThuc),"Ngày tháng phải nằm trong kỳ báo cáo",IF(AND(G2361&lt;&gt;"",COUNTIF(D.2[Tên khách hàng],G2361)=0),"Tên KH chưa khai báo trong DSKH",IF(AND(H2361&lt;&gt;"",COUNTIF(D.1[Tên sản phẩm],H2361)=0),"SP này chưa khai báo trong DSSP",""))))</f>
        <v/>
      </c>
      <c r="AB2361" s="23" t="str">
        <f t="shared" ca="1" si="541"/>
        <v/>
      </c>
      <c r="AC2361" s="23" t="str">
        <f t="shared" ca="1" si="542"/>
        <v/>
      </c>
      <c r="AD2361" s="23" t="str">
        <f t="shared" ca="1" si="543"/>
        <v/>
      </c>
      <c r="AE2361" s="68" t="str">
        <f t="shared" ca="1" si="544"/>
        <v/>
      </c>
      <c r="AF2361" s="69" t="str">
        <f>IF(OR(H2361="",S2361=""),"",S2361-(SUM(L2361,M2361)*INDEX(D.1[Đơn giá],MATCH(H2361,D.1[Tên sản phẩm],0))))</f>
        <v/>
      </c>
      <c r="AG2361" s="90" t="str">
        <f t="shared" ca="1" si="545"/>
        <v/>
      </c>
      <c r="AH2361" s="90"/>
    </row>
    <row r="2362" spans="2:34" ht="27.75" customHeight="1" x14ac:dyDescent="0.2">
      <c r="B2362" s="154">
        <f t="shared" si="546"/>
        <v>2359</v>
      </c>
      <c r="C2362" s="155" t="str">
        <f t="shared" ca="1" si="547"/>
        <v/>
      </c>
      <c r="D2362" s="156" t="str">
        <f t="shared" ca="1" si="548"/>
        <v/>
      </c>
      <c r="E2362" s="157" t="str">
        <f t="shared" ca="1" si="549"/>
        <v/>
      </c>
      <c r="F2362" s="157"/>
      <c r="G2362" s="158" t="str">
        <f t="shared" ca="1" si="550"/>
        <v/>
      </c>
      <c r="H2362" s="159"/>
      <c r="I2362" s="160" t="str">
        <f>IF(H2362="","",INDEX(D.1[Quy cách],MATCH(H2362,D.1[Tên sản phẩm],0)))</f>
        <v/>
      </c>
      <c r="J2362" s="35" t="str">
        <f>IF(H2362="","",INDEX(D.1[ĐVT],MATCH(H2362,D.1[Tên sản phẩm],0)))</f>
        <v/>
      </c>
      <c r="K2362" s="163" t="str">
        <f>IF(H2362="","",INDEX(D.1[Đơn giá bán
(Tham khảo)],MATCH(H2362,D.1[Tên sản phẩm],0)))</f>
        <v/>
      </c>
      <c r="L2362" s="162"/>
      <c r="M2362" s="159"/>
      <c r="N2362" s="159"/>
      <c r="O2362" s="159"/>
      <c r="P2362" s="163" t="str">
        <f t="shared" si="551"/>
        <v/>
      </c>
      <c r="Q2362" s="164"/>
      <c r="R2362" s="162"/>
      <c r="S2362" s="163" t="str">
        <f t="shared" si="552"/>
        <v/>
      </c>
      <c r="T2362" s="164" t="str">
        <f t="shared" ca="1" si="553"/>
        <v/>
      </c>
      <c r="U2362" s="163" t="str">
        <f t="shared" si="554"/>
        <v/>
      </c>
      <c r="V2362" s="163" t="str">
        <f ca="1">IF(AND(C2362&lt;&gt;"",C2362&lt;&gt;OFFSET(C2362,1,0)),SUMIFS(B.2[Giá có thuế],B.2[Số ĐK],C2362),"")</f>
        <v/>
      </c>
      <c r="W2362" s="159"/>
      <c r="X2362" s="161" t="str">
        <f>IF(W2362="","",'Thông Tin Chung'!$L$3)</f>
        <v/>
      </c>
      <c r="Y2362" s="163" t="str">
        <f t="shared" ca="1" si="555"/>
        <v/>
      </c>
      <c r="Z2362" s="165"/>
      <c r="AA2362" s="155" t="str">
        <f ca="1">IF(C2362="","",IF(OR(D2362&lt;NgayBatDau,D2362&gt;NgayKetThuc),"Ngày tháng phải nằm trong kỳ báo cáo",IF(AND(G2362&lt;&gt;"",COUNTIF(D.2[Tên khách hàng],G2362)=0),"Tên KH chưa khai báo trong DSKH",IF(AND(H2362&lt;&gt;"",COUNTIF(D.1[Tên sản phẩm],H2362)=0),"SP này chưa khai báo trong DSSP",""))))</f>
        <v/>
      </c>
      <c r="AB2362" s="23" t="str">
        <f t="shared" ca="1" si="541"/>
        <v/>
      </c>
      <c r="AC2362" s="23" t="str">
        <f t="shared" ca="1" si="542"/>
        <v/>
      </c>
      <c r="AD2362" s="23" t="str">
        <f t="shared" ca="1" si="543"/>
        <v/>
      </c>
      <c r="AE2362" s="68" t="str">
        <f t="shared" ca="1" si="544"/>
        <v/>
      </c>
      <c r="AF2362" s="69" t="str">
        <f>IF(OR(H2362="",S2362=""),"",S2362-(SUM(L2362,M2362)*INDEX(D.1[Đơn giá],MATCH(H2362,D.1[Tên sản phẩm],0))))</f>
        <v/>
      </c>
      <c r="AG2362" s="90" t="str">
        <f t="shared" ca="1" si="545"/>
        <v/>
      </c>
      <c r="AH2362" s="90"/>
    </row>
    <row r="2363" spans="2:34" ht="27.75" customHeight="1" x14ac:dyDescent="0.2">
      <c r="B2363" s="154">
        <f t="shared" si="546"/>
        <v>2360</v>
      </c>
      <c r="C2363" s="155" t="str">
        <f t="shared" ca="1" si="547"/>
        <v/>
      </c>
      <c r="D2363" s="156" t="str">
        <f t="shared" ca="1" si="548"/>
        <v/>
      </c>
      <c r="E2363" s="157" t="str">
        <f t="shared" ca="1" si="549"/>
        <v/>
      </c>
      <c r="F2363" s="157"/>
      <c r="G2363" s="158" t="str">
        <f t="shared" ca="1" si="550"/>
        <v/>
      </c>
      <c r="H2363" s="159"/>
      <c r="I2363" s="160" t="str">
        <f>IF(H2363="","",INDEX(D.1[Quy cách],MATCH(H2363,D.1[Tên sản phẩm],0)))</f>
        <v/>
      </c>
      <c r="J2363" s="35" t="str">
        <f>IF(H2363="","",INDEX(D.1[ĐVT],MATCH(H2363,D.1[Tên sản phẩm],0)))</f>
        <v/>
      </c>
      <c r="K2363" s="163" t="str">
        <f>IF(H2363="","",INDEX(D.1[Đơn giá bán
(Tham khảo)],MATCH(H2363,D.1[Tên sản phẩm],0)))</f>
        <v/>
      </c>
      <c r="L2363" s="162"/>
      <c r="M2363" s="159"/>
      <c r="N2363" s="159"/>
      <c r="O2363" s="159"/>
      <c r="P2363" s="163" t="str">
        <f t="shared" si="551"/>
        <v/>
      </c>
      <c r="Q2363" s="164"/>
      <c r="R2363" s="162"/>
      <c r="S2363" s="163" t="str">
        <f t="shared" si="552"/>
        <v/>
      </c>
      <c r="T2363" s="164" t="str">
        <f t="shared" ca="1" si="553"/>
        <v/>
      </c>
      <c r="U2363" s="163" t="str">
        <f t="shared" si="554"/>
        <v/>
      </c>
      <c r="V2363" s="163" t="str">
        <f ca="1">IF(AND(C2363&lt;&gt;"",C2363&lt;&gt;OFFSET(C2363,1,0)),SUMIFS(B.2[Giá có thuế],B.2[Số ĐK],C2363),"")</f>
        <v/>
      </c>
      <c r="W2363" s="159"/>
      <c r="X2363" s="161" t="str">
        <f>IF(W2363="","",'Thông Tin Chung'!$L$3)</f>
        <v/>
      </c>
      <c r="Y2363" s="163" t="str">
        <f t="shared" ca="1" si="555"/>
        <v/>
      </c>
      <c r="Z2363" s="165"/>
      <c r="AA2363" s="155" t="str">
        <f ca="1">IF(C2363="","",IF(OR(D2363&lt;NgayBatDau,D2363&gt;NgayKetThuc),"Ngày tháng phải nằm trong kỳ báo cáo",IF(AND(G2363&lt;&gt;"",COUNTIF(D.2[Tên khách hàng],G2363)=0),"Tên KH chưa khai báo trong DSKH",IF(AND(H2363&lt;&gt;"",COUNTIF(D.1[Tên sản phẩm],H2363)=0),"SP này chưa khai báo trong DSSP",""))))</f>
        <v/>
      </c>
      <c r="AB2363" s="23" t="str">
        <f t="shared" ca="1" si="541"/>
        <v/>
      </c>
      <c r="AC2363" s="23" t="str">
        <f t="shared" ca="1" si="542"/>
        <v/>
      </c>
      <c r="AD2363" s="23" t="str">
        <f t="shared" ca="1" si="543"/>
        <v/>
      </c>
      <c r="AE2363" s="68" t="str">
        <f t="shared" ca="1" si="544"/>
        <v/>
      </c>
      <c r="AF2363" s="69" t="str">
        <f>IF(OR(H2363="",S2363=""),"",S2363-(SUM(L2363,M2363)*INDEX(D.1[Đơn giá],MATCH(H2363,D.1[Tên sản phẩm],0))))</f>
        <v/>
      </c>
      <c r="AG2363" s="90" t="str">
        <f t="shared" ca="1" si="545"/>
        <v/>
      </c>
      <c r="AH2363" s="90"/>
    </row>
    <row r="2364" spans="2:34" ht="27.75" customHeight="1" x14ac:dyDescent="0.2">
      <c r="B2364" s="154">
        <f t="shared" si="546"/>
        <v>2361</v>
      </c>
      <c r="C2364" s="155" t="str">
        <f t="shared" ca="1" si="547"/>
        <v/>
      </c>
      <c r="D2364" s="156" t="str">
        <f t="shared" ca="1" si="548"/>
        <v/>
      </c>
      <c r="E2364" s="157" t="str">
        <f t="shared" ca="1" si="549"/>
        <v/>
      </c>
      <c r="F2364" s="157"/>
      <c r="G2364" s="158" t="str">
        <f t="shared" ca="1" si="550"/>
        <v/>
      </c>
      <c r="H2364" s="159"/>
      <c r="I2364" s="160" t="str">
        <f>IF(H2364="","",INDEX(D.1[Quy cách],MATCH(H2364,D.1[Tên sản phẩm],0)))</f>
        <v/>
      </c>
      <c r="J2364" s="35" t="str">
        <f>IF(H2364="","",INDEX(D.1[ĐVT],MATCH(H2364,D.1[Tên sản phẩm],0)))</f>
        <v/>
      </c>
      <c r="K2364" s="163" t="str">
        <f>IF(H2364="","",INDEX(D.1[Đơn giá bán
(Tham khảo)],MATCH(H2364,D.1[Tên sản phẩm],0)))</f>
        <v/>
      </c>
      <c r="L2364" s="162"/>
      <c r="M2364" s="159"/>
      <c r="N2364" s="159"/>
      <c r="O2364" s="159"/>
      <c r="P2364" s="163" t="str">
        <f t="shared" si="551"/>
        <v/>
      </c>
      <c r="Q2364" s="164"/>
      <c r="R2364" s="162"/>
      <c r="S2364" s="163" t="str">
        <f t="shared" si="552"/>
        <v/>
      </c>
      <c r="T2364" s="164" t="str">
        <f t="shared" ca="1" si="553"/>
        <v/>
      </c>
      <c r="U2364" s="163" t="str">
        <f t="shared" si="554"/>
        <v/>
      </c>
      <c r="V2364" s="163" t="str">
        <f ca="1">IF(AND(C2364&lt;&gt;"",C2364&lt;&gt;OFFSET(C2364,1,0)),SUMIFS(B.2[Giá có thuế],B.2[Số ĐK],C2364),"")</f>
        <v/>
      </c>
      <c r="W2364" s="159"/>
      <c r="X2364" s="161" t="str">
        <f>IF(W2364="","",'Thông Tin Chung'!$L$3)</f>
        <v/>
      </c>
      <c r="Y2364" s="163" t="str">
        <f t="shared" ca="1" si="555"/>
        <v/>
      </c>
      <c r="Z2364" s="165"/>
      <c r="AA2364" s="155" t="str">
        <f ca="1">IF(C2364="","",IF(OR(D2364&lt;NgayBatDau,D2364&gt;NgayKetThuc),"Ngày tháng phải nằm trong kỳ báo cáo",IF(AND(G2364&lt;&gt;"",COUNTIF(D.2[Tên khách hàng],G2364)=0),"Tên KH chưa khai báo trong DSKH",IF(AND(H2364&lt;&gt;"",COUNTIF(D.1[Tên sản phẩm],H2364)=0),"SP này chưa khai báo trong DSSP",""))))</f>
        <v/>
      </c>
      <c r="AB2364" s="23" t="str">
        <f t="shared" ca="1" si="541"/>
        <v/>
      </c>
      <c r="AC2364" s="23" t="str">
        <f t="shared" ca="1" si="542"/>
        <v/>
      </c>
      <c r="AD2364" s="23" t="str">
        <f t="shared" ca="1" si="543"/>
        <v/>
      </c>
      <c r="AE2364" s="68" t="str">
        <f t="shared" ca="1" si="544"/>
        <v/>
      </c>
      <c r="AF2364" s="69" t="str">
        <f>IF(OR(H2364="",S2364=""),"",S2364-(SUM(L2364,M2364)*INDEX(D.1[Đơn giá],MATCH(H2364,D.1[Tên sản phẩm],0))))</f>
        <v/>
      </c>
      <c r="AG2364" s="90" t="str">
        <f t="shared" ca="1" si="545"/>
        <v/>
      </c>
      <c r="AH2364" s="90"/>
    </row>
    <row r="2365" spans="2:34" ht="27.75" customHeight="1" x14ac:dyDescent="0.2">
      <c r="B2365" s="154">
        <f t="shared" si="546"/>
        <v>2362</v>
      </c>
      <c r="C2365" s="155" t="str">
        <f t="shared" ca="1" si="547"/>
        <v/>
      </c>
      <c r="D2365" s="156" t="str">
        <f t="shared" ca="1" si="548"/>
        <v/>
      </c>
      <c r="E2365" s="157" t="str">
        <f t="shared" ca="1" si="549"/>
        <v/>
      </c>
      <c r="F2365" s="157"/>
      <c r="G2365" s="158" t="str">
        <f t="shared" ca="1" si="550"/>
        <v/>
      </c>
      <c r="H2365" s="159"/>
      <c r="I2365" s="160" t="str">
        <f>IF(H2365="","",INDEX(D.1[Quy cách],MATCH(H2365,D.1[Tên sản phẩm],0)))</f>
        <v/>
      </c>
      <c r="J2365" s="35" t="str">
        <f>IF(H2365="","",INDEX(D.1[ĐVT],MATCH(H2365,D.1[Tên sản phẩm],0)))</f>
        <v/>
      </c>
      <c r="K2365" s="163" t="str">
        <f>IF(H2365="","",INDEX(D.1[Đơn giá bán
(Tham khảo)],MATCH(H2365,D.1[Tên sản phẩm],0)))</f>
        <v/>
      </c>
      <c r="L2365" s="162"/>
      <c r="M2365" s="159"/>
      <c r="N2365" s="159"/>
      <c r="O2365" s="159"/>
      <c r="P2365" s="163" t="str">
        <f t="shared" si="551"/>
        <v/>
      </c>
      <c r="Q2365" s="164"/>
      <c r="R2365" s="162"/>
      <c r="S2365" s="163" t="str">
        <f t="shared" si="552"/>
        <v/>
      </c>
      <c r="T2365" s="164" t="str">
        <f t="shared" ca="1" si="553"/>
        <v/>
      </c>
      <c r="U2365" s="163" t="str">
        <f t="shared" si="554"/>
        <v/>
      </c>
      <c r="V2365" s="163" t="str">
        <f ca="1">IF(AND(C2365&lt;&gt;"",C2365&lt;&gt;OFFSET(C2365,1,0)),SUMIFS(B.2[Giá có thuế],B.2[Số ĐK],C2365),"")</f>
        <v/>
      </c>
      <c r="W2365" s="159"/>
      <c r="X2365" s="161" t="str">
        <f>IF(W2365="","",'Thông Tin Chung'!$L$3)</f>
        <v/>
      </c>
      <c r="Y2365" s="163" t="str">
        <f t="shared" ca="1" si="555"/>
        <v/>
      </c>
      <c r="Z2365" s="165"/>
      <c r="AA2365" s="155" t="str">
        <f ca="1">IF(C2365="","",IF(OR(D2365&lt;NgayBatDau,D2365&gt;NgayKetThuc),"Ngày tháng phải nằm trong kỳ báo cáo",IF(AND(G2365&lt;&gt;"",COUNTIF(D.2[Tên khách hàng],G2365)=0),"Tên KH chưa khai báo trong DSKH",IF(AND(H2365&lt;&gt;"",COUNTIF(D.1[Tên sản phẩm],H2365)=0),"SP này chưa khai báo trong DSSP",""))))</f>
        <v/>
      </c>
      <c r="AB2365" s="23" t="str">
        <f t="shared" ca="1" si="541"/>
        <v/>
      </c>
      <c r="AC2365" s="23" t="str">
        <f t="shared" ca="1" si="542"/>
        <v/>
      </c>
      <c r="AD2365" s="23" t="str">
        <f t="shared" ca="1" si="543"/>
        <v/>
      </c>
      <c r="AE2365" s="68" t="str">
        <f t="shared" ca="1" si="544"/>
        <v/>
      </c>
      <c r="AF2365" s="69" t="str">
        <f>IF(OR(H2365="",S2365=""),"",S2365-(SUM(L2365,M2365)*INDEX(D.1[Đơn giá],MATCH(H2365,D.1[Tên sản phẩm],0))))</f>
        <v/>
      </c>
      <c r="AG2365" s="90" t="str">
        <f t="shared" ca="1" si="545"/>
        <v/>
      </c>
      <c r="AH2365" s="90"/>
    </row>
    <row r="2366" spans="2:34" ht="27.75" customHeight="1" x14ac:dyDescent="0.2">
      <c r="B2366" s="154">
        <f t="shared" si="546"/>
        <v>2363</v>
      </c>
      <c r="C2366" s="155" t="str">
        <f t="shared" ca="1" si="547"/>
        <v/>
      </c>
      <c r="D2366" s="156" t="str">
        <f t="shared" ca="1" si="548"/>
        <v/>
      </c>
      <c r="E2366" s="157" t="str">
        <f t="shared" ca="1" si="549"/>
        <v/>
      </c>
      <c r="F2366" s="157"/>
      <c r="G2366" s="158" t="str">
        <f t="shared" ca="1" si="550"/>
        <v/>
      </c>
      <c r="H2366" s="159"/>
      <c r="I2366" s="160" t="str">
        <f>IF(H2366="","",INDEX(D.1[Quy cách],MATCH(H2366,D.1[Tên sản phẩm],0)))</f>
        <v/>
      </c>
      <c r="J2366" s="35" t="str">
        <f>IF(H2366="","",INDEX(D.1[ĐVT],MATCH(H2366,D.1[Tên sản phẩm],0)))</f>
        <v/>
      </c>
      <c r="K2366" s="163" t="str">
        <f>IF(H2366="","",INDEX(D.1[Đơn giá bán
(Tham khảo)],MATCH(H2366,D.1[Tên sản phẩm],0)))</f>
        <v/>
      </c>
      <c r="L2366" s="162"/>
      <c r="M2366" s="159"/>
      <c r="N2366" s="159"/>
      <c r="O2366" s="159"/>
      <c r="P2366" s="163" t="str">
        <f t="shared" si="551"/>
        <v/>
      </c>
      <c r="Q2366" s="164"/>
      <c r="R2366" s="162"/>
      <c r="S2366" s="163" t="str">
        <f t="shared" si="552"/>
        <v/>
      </c>
      <c r="T2366" s="164" t="str">
        <f t="shared" ca="1" si="553"/>
        <v/>
      </c>
      <c r="U2366" s="163" t="str">
        <f t="shared" si="554"/>
        <v/>
      </c>
      <c r="V2366" s="163" t="str">
        <f ca="1">IF(AND(C2366&lt;&gt;"",C2366&lt;&gt;OFFSET(C2366,1,0)),SUMIFS(B.2[Giá có thuế],B.2[Số ĐK],C2366),"")</f>
        <v/>
      </c>
      <c r="W2366" s="159"/>
      <c r="X2366" s="161" t="str">
        <f>IF(W2366="","",'Thông Tin Chung'!$L$3)</f>
        <v/>
      </c>
      <c r="Y2366" s="163" t="str">
        <f t="shared" ca="1" si="555"/>
        <v/>
      </c>
      <c r="Z2366" s="165"/>
      <c r="AA2366" s="155" t="str">
        <f ca="1">IF(C2366="","",IF(OR(D2366&lt;NgayBatDau,D2366&gt;NgayKetThuc),"Ngày tháng phải nằm trong kỳ báo cáo",IF(AND(G2366&lt;&gt;"",COUNTIF(D.2[Tên khách hàng],G2366)=0),"Tên KH chưa khai báo trong DSKH",IF(AND(H2366&lt;&gt;"",COUNTIF(D.1[Tên sản phẩm],H2366)=0),"SP này chưa khai báo trong DSSP",""))))</f>
        <v/>
      </c>
      <c r="AB2366" s="23" t="str">
        <f t="shared" ca="1" si="541"/>
        <v/>
      </c>
      <c r="AC2366" s="23" t="str">
        <f t="shared" ca="1" si="542"/>
        <v/>
      </c>
      <c r="AD2366" s="23" t="str">
        <f t="shared" ca="1" si="543"/>
        <v/>
      </c>
      <c r="AE2366" s="68" t="str">
        <f t="shared" ca="1" si="544"/>
        <v/>
      </c>
      <c r="AF2366" s="69" t="str">
        <f>IF(OR(H2366="",S2366=""),"",S2366-(SUM(L2366,M2366)*INDEX(D.1[Đơn giá],MATCH(H2366,D.1[Tên sản phẩm],0))))</f>
        <v/>
      </c>
      <c r="AG2366" s="90" t="str">
        <f t="shared" ca="1" si="545"/>
        <v/>
      </c>
      <c r="AH2366" s="90"/>
    </row>
    <row r="2367" spans="2:34" ht="27.75" customHeight="1" x14ac:dyDescent="0.2">
      <c r="B2367" s="154">
        <f t="shared" si="546"/>
        <v>2364</v>
      </c>
      <c r="C2367" s="155" t="str">
        <f t="shared" ca="1" si="547"/>
        <v/>
      </c>
      <c r="D2367" s="156" t="str">
        <f t="shared" ca="1" si="548"/>
        <v/>
      </c>
      <c r="E2367" s="157" t="str">
        <f t="shared" ca="1" si="549"/>
        <v/>
      </c>
      <c r="F2367" s="157"/>
      <c r="G2367" s="158" t="str">
        <f t="shared" ca="1" si="550"/>
        <v/>
      </c>
      <c r="H2367" s="159"/>
      <c r="I2367" s="160" t="str">
        <f>IF(H2367="","",INDEX(D.1[Quy cách],MATCH(H2367,D.1[Tên sản phẩm],0)))</f>
        <v/>
      </c>
      <c r="J2367" s="35" t="str">
        <f>IF(H2367="","",INDEX(D.1[ĐVT],MATCH(H2367,D.1[Tên sản phẩm],0)))</f>
        <v/>
      </c>
      <c r="K2367" s="163" t="str">
        <f>IF(H2367="","",INDEX(D.1[Đơn giá bán
(Tham khảo)],MATCH(H2367,D.1[Tên sản phẩm],0)))</f>
        <v/>
      </c>
      <c r="L2367" s="162"/>
      <c r="M2367" s="159"/>
      <c r="N2367" s="159"/>
      <c r="O2367" s="159"/>
      <c r="P2367" s="163" t="str">
        <f t="shared" si="551"/>
        <v/>
      </c>
      <c r="Q2367" s="164"/>
      <c r="R2367" s="162"/>
      <c r="S2367" s="163" t="str">
        <f t="shared" si="552"/>
        <v/>
      </c>
      <c r="T2367" s="164" t="str">
        <f t="shared" ca="1" si="553"/>
        <v/>
      </c>
      <c r="U2367" s="163" t="str">
        <f t="shared" si="554"/>
        <v/>
      </c>
      <c r="V2367" s="163" t="str">
        <f ca="1">IF(AND(C2367&lt;&gt;"",C2367&lt;&gt;OFFSET(C2367,1,0)),SUMIFS(B.2[Giá có thuế],B.2[Số ĐK],C2367),"")</f>
        <v/>
      </c>
      <c r="W2367" s="159"/>
      <c r="X2367" s="161" t="str">
        <f>IF(W2367="","",'Thông Tin Chung'!$L$3)</f>
        <v/>
      </c>
      <c r="Y2367" s="163" t="str">
        <f t="shared" ca="1" si="555"/>
        <v/>
      </c>
      <c r="Z2367" s="165"/>
      <c r="AA2367" s="155" t="str">
        <f ca="1">IF(C2367="","",IF(OR(D2367&lt;NgayBatDau,D2367&gt;NgayKetThuc),"Ngày tháng phải nằm trong kỳ báo cáo",IF(AND(G2367&lt;&gt;"",COUNTIF(D.2[Tên khách hàng],G2367)=0),"Tên KH chưa khai báo trong DSKH",IF(AND(H2367&lt;&gt;"",COUNTIF(D.1[Tên sản phẩm],H2367)=0),"SP này chưa khai báo trong DSSP",""))))</f>
        <v/>
      </c>
      <c r="AB2367" s="23" t="str">
        <f t="shared" ca="1" si="541"/>
        <v/>
      </c>
      <c r="AC2367" s="23" t="str">
        <f t="shared" ca="1" si="542"/>
        <v/>
      </c>
      <c r="AD2367" s="23" t="str">
        <f t="shared" ca="1" si="543"/>
        <v/>
      </c>
      <c r="AE2367" s="68" t="str">
        <f t="shared" ca="1" si="544"/>
        <v/>
      </c>
      <c r="AF2367" s="69" t="str">
        <f>IF(OR(H2367="",S2367=""),"",S2367-(SUM(L2367,M2367)*INDEX(D.1[Đơn giá],MATCH(H2367,D.1[Tên sản phẩm],0))))</f>
        <v/>
      </c>
      <c r="AG2367" s="90" t="str">
        <f t="shared" ca="1" si="545"/>
        <v/>
      </c>
      <c r="AH2367" s="90"/>
    </row>
    <row r="2368" spans="2:34" ht="27.75" customHeight="1" x14ac:dyDescent="0.2">
      <c r="B2368" s="154">
        <f t="shared" si="546"/>
        <v>2365</v>
      </c>
      <c r="C2368" s="155" t="str">
        <f t="shared" ca="1" si="547"/>
        <v/>
      </c>
      <c r="D2368" s="156" t="str">
        <f t="shared" ca="1" si="548"/>
        <v/>
      </c>
      <c r="E2368" s="157" t="str">
        <f t="shared" ca="1" si="549"/>
        <v/>
      </c>
      <c r="F2368" s="157"/>
      <c r="G2368" s="158" t="str">
        <f t="shared" ca="1" si="550"/>
        <v/>
      </c>
      <c r="H2368" s="159"/>
      <c r="I2368" s="160" t="str">
        <f>IF(H2368="","",INDEX(D.1[Quy cách],MATCH(H2368,D.1[Tên sản phẩm],0)))</f>
        <v/>
      </c>
      <c r="J2368" s="35" t="str">
        <f>IF(H2368="","",INDEX(D.1[ĐVT],MATCH(H2368,D.1[Tên sản phẩm],0)))</f>
        <v/>
      </c>
      <c r="K2368" s="163" t="str">
        <f>IF(H2368="","",INDEX(D.1[Đơn giá bán
(Tham khảo)],MATCH(H2368,D.1[Tên sản phẩm],0)))</f>
        <v/>
      </c>
      <c r="L2368" s="162"/>
      <c r="M2368" s="159"/>
      <c r="N2368" s="159"/>
      <c r="O2368" s="159"/>
      <c r="P2368" s="163" t="str">
        <f t="shared" si="551"/>
        <v/>
      </c>
      <c r="Q2368" s="164"/>
      <c r="R2368" s="162"/>
      <c r="S2368" s="163" t="str">
        <f t="shared" si="552"/>
        <v/>
      </c>
      <c r="T2368" s="164" t="str">
        <f t="shared" ca="1" si="553"/>
        <v/>
      </c>
      <c r="U2368" s="163" t="str">
        <f t="shared" si="554"/>
        <v/>
      </c>
      <c r="V2368" s="163" t="str">
        <f ca="1">IF(AND(C2368&lt;&gt;"",C2368&lt;&gt;OFFSET(C2368,1,0)),SUMIFS(B.2[Giá có thuế],B.2[Số ĐK],C2368),"")</f>
        <v/>
      </c>
      <c r="W2368" s="159"/>
      <c r="X2368" s="161" t="str">
        <f>IF(W2368="","",'Thông Tin Chung'!$L$3)</f>
        <v/>
      </c>
      <c r="Y2368" s="163" t="str">
        <f t="shared" ca="1" si="555"/>
        <v/>
      </c>
      <c r="Z2368" s="165"/>
      <c r="AA2368" s="155" t="str">
        <f ca="1">IF(C2368="","",IF(OR(D2368&lt;NgayBatDau,D2368&gt;NgayKetThuc),"Ngày tháng phải nằm trong kỳ báo cáo",IF(AND(G2368&lt;&gt;"",COUNTIF(D.2[Tên khách hàng],G2368)=0),"Tên KH chưa khai báo trong DSKH",IF(AND(H2368&lt;&gt;"",COUNTIF(D.1[Tên sản phẩm],H2368)=0),"SP này chưa khai báo trong DSSP",""))))</f>
        <v/>
      </c>
      <c r="AB2368" s="23" t="str">
        <f t="shared" ca="1" si="541"/>
        <v/>
      </c>
      <c r="AC2368" s="23" t="str">
        <f t="shared" ca="1" si="542"/>
        <v/>
      </c>
      <c r="AD2368" s="23" t="str">
        <f t="shared" ca="1" si="543"/>
        <v/>
      </c>
      <c r="AE2368" s="68" t="str">
        <f t="shared" ca="1" si="544"/>
        <v/>
      </c>
      <c r="AF2368" s="69" t="str">
        <f>IF(OR(H2368="",S2368=""),"",S2368-(SUM(L2368,M2368)*INDEX(D.1[Đơn giá],MATCH(H2368,D.1[Tên sản phẩm],0))))</f>
        <v/>
      </c>
      <c r="AG2368" s="90" t="str">
        <f t="shared" ca="1" si="545"/>
        <v/>
      </c>
      <c r="AH2368" s="90"/>
    </row>
    <row r="2369" spans="2:34" ht="27.75" customHeight="1" x14ac:dyDescent="0.2">
      <c r="B2369" s="154">
        <f t="shared" si="546"/>
        <v>2366</v>
      </c>
      <c r="C2369" s="155" t="str">
        <f t="shared" ca="1" si="547"/>
        <v/>
      </c>
      <c r="D2369" s="156" t="str">
        <f t="shared" ca="1" si="548"/>
        <v/>
      </c>
      <c r="E2369" s="157" t="str">
        <f t="shared" ca="1" si="549"/>
        <v/>
      </c>
      <c r="F2369" s="157"/>
      <c r="G2369" s="158" t="str">
        <f t="shared" ca="1" si="550"/>
        <v/>
      </c>
      <c r="H2369" s="159"/>
      <c r="I2369" s="160" t="str">
        <f>IF(H2369="","",INDEX(D.1[Quy cách],MATCH(H2369,D.1[Tên sản phẩm],0)))</f>
        <v/>
      </c>
      <c r="J2369" s="35" t="str">
        <f>IF(H2369="","",INDEX(D.1[ĐVT],MATCH(H2369,D.1[Tên sản phẩm],0)))</f>
        <v/>
      </c>
      <c r="K2369" s="163" t="str">
        <f>IF(H2369="","",INDEX(D.1[Đơn giá bán
(Tham khảo)],MATCH(H2369,D.1[Tên sản phẩm],0)))</f>
        <v/>
      </c>
      <c r="L2369" s="162"/>
      <c r="M2369" s="159"/>
      <c r="N2369" s="159"/>
      <c r="O2369" s="159"/>
      <c r="P2369" s="163" t="str">
        <f t="shared" si="551"/>
        <v/>
      </c>
      <c r="Q2369" s="164"/>
      <c r="R2369" s="162"/>
      <c r="S2369" s="163" t="str">
        <f t="shared" si="552"/>
        <v/>
      </c>
      <c r="T2369" s="164" t="str">
        <f t="shared" ca="1" si="553"/>
        <v/>
      </c>
      <c r="U2369" s="163" t="str">
        <f t="shared" si="554"/>
        <v/>
      </c>
      <c r="V2369" s="163" t="str">
        <f ca="1">IF(AND(C2369&lt;&gt;"",C2369&lt;&gt;OFFSET(C2369,1,0)),SUMIFS(B.2[Giá có thuế],B.2[Số ĐK],C2369),"")</f>
        <v/>
      </c>
      <c r="W2369" s="159"/>
      <c r="X2369" s="161" t="str">
        <f>IF(W2369="","",'Thông Tin Chung'!$L$3)</f>
        <v/>
      </c>
      <c r="Y2369" s="163" t="str">
        <f t="shared" ca="1" si="555"/>
        <v/>
      </c>
      <c r="Z2369" s="165"/>
      <c r="AA2369" s="155" t="str">
        <f ca="1">IF(C2369="","",IF(OR(D2369&lt;NgayBatDau,D2369&gt;NgayKetThuc),"Ngày tháng phải nằm trong kỳ báo cáo",IF(AND(G2369&lt;&gt;"",COUNTIF(D.2[Tên khách hàng],G2369)=0),"Tên KH chưa khai báo trong DSKH",IF(AND(H2369&lt;&gt;"",COUNTIF(D.1[Tên sản phẩm],H2369)=0),"SP này chưa khai báo trong DSSP",""))))</f>
        <v/>
      </c>
      <c r="AB2369" s="23" t="str">
        <f t="shared" ca="1" si="541"/>
        <v/>
      </c>
      <c r="AC2369" s="23" t="str">
        <f t="shared" ca="1" si="542"/>
        <v/>
      </c>
      <c r="AD2369" s="23" t="str">
        <f t="shared" ca="1" si="543"/>
        <v/>
      </c>
      <c r="AE2369" s="68" t="str">
        <f t="shared" ca="1" si="544"/>
        <v/>
      </c>
      <c r="AF2369" s="69" t="str">
        <f>IF(OR(H2369="",S2369=""),"",S2369-(SUM(L2369,M2369)*INDEX(D.1[Đơn giá],MATCH(H2369,D.1[Tên sản phẩm],0))))</f>
        <v/>
      </c>
      <c r="AG2369" s="90" t="str">
        <f t="shared" ca="1" si="545"/>
        <v/>
      </c>
      <c r="AH2369" s="90"/>
    </row>
    <row r="2370" spans="2:34" ht="27.75" customHeight="1" x14ac:dyDescent="0.2">
      <c r="B2370" s="154">
        <f t="shared" si="546"/>
        <v>2367</v>
      </c>
      <c r="C2370" s="155" t="str">
        <f t="shared" ca="1" si="547"/>
        <v/>
      </c>
      <c r="D2370" s="156" t="str">
        <f t="shared" ca="1" si="548"/>
        <v/>
      </c>
      <c r="E2370" s="157" t="str">
        <f t="shared" ca="1" si="549"/>
        <v/>
      </c>
      <c r="F2370" s="157"/>
      <c r="G2370" s="158" t="str">
        <f t="shared" ca="1" si="550"/>
        <v/>
      </c>
      <c r="H2370" s="159"/>
      <c r="I2370" s="160" t="str">
        <f>IF(H2370="","",INDEX(D.1[Quy cách],MATCH(H2370,D.1[Tên sản phẩm],0)))</f>
        <v/>
      </c>
      <c r="J2370" s="35" t="str">
        <f>IF(H2370="","",INDEX(D.1[ĐVT],MATCH(H2370,D.1[Tên sản phẩm],0)))</f>
        <v/>
      </c>
      <c r="K2370" s="163" t="str">
        <f>IF(H2370="","",INDEX(D.1[Đơn giá bán
(Tham khảo)],MATCH(H2370,D.1[Tên sản phẩm],0)))</f>
        <v/>
      </c>
      <c r="L2370" s="162"/>
      <c r="M2370" s="159"/>
      <c r="N2370" s="159"/>
      <c r="O2370" s="159"/>
      <c r="P2370" s="163" t="str">
        <f t="shared" si="551"/>
        <v/>
      </c>
      <c r="Q2370" s="164"/>
      <c r="R2370" s="162"/>
      <c r="S2370" s="163" t="str">
        <f t="shared" si="552"/>
        <v/>
      </c>
      <c r="T2370" s="164" t="str">
        <f t="shared" ca="1" si="553"/>
        <v/>
      </c>
      <c r="U2370" s="163" t="str">
        <f t="shared" si="554"/>
        <v/>
      </c>
      <c r="V2370" s="163" t="str">
        <f ca="1">IF(AND(C2370&lt;&gt;"",C2370&lt;&gt;OFFSET(C2370,1,0)),SUMIFS(B.2[Giá có thuế],B.2[Số ĐK],C2370),"")</f>
        <v/>
      </c>
      <c r="W2370" s="159"/>
      <c r="X2370" s="161" t="str">
        <f>IF(W2370="","",'Thông Tin Chung'!$L$3)</f>
        <v/>
      </c>
      <c r="Y2370" s="163" t="str">
        <f t="shared" ca="1" si="555"/>
        <v/>
      </c>
      <c r="Z2370" s="165"/>
      <c r="AA2370" s="155" t="str">
        <f ca="1">IF(C2370="","",IF(OR(D2370&lt;NgayBatDau,D2370&gt;NgayKetThuc),"Ngày tháng phải nằm trong kỳ báo cáo",IF(AND(G2370&lt;&gt;"",COUNTIF(D.2[Tên khách hàng],G2370)=0),"Tên KH chưa khai báo trong DSKH",IF(AND(H2370&lt;&gt;"",COUNTIF(D.1[Tên sản phẩm],H2370)=0),"SP này chưa khai báo trong DSSP",""))))</f>
        <v/>
      </c>
      <c r="AB2370" s="23" t="str">
        <f t="shared" ca="1" si="541"/>
        <v/>
      </c>
      <c r="AC2370" s="23" t="str">
        <f t="shared" ca="1" si="542"/>
        <v/>
      </c>
      <c r="AD2370" s="23" t="str">
        <f t="shared" ca="1" si="543"/>
        <v/>
      </c>
      <c r="AE2370" s="68" t="str">
        <f t="shared" ca="1" si="544"/>
        <v/>
      </c>
      <c r="AF2370" s="69" t="str">
        <f>IF(OR(H2370="",S2370=""),"",S2370-(SUM(L2370,M2370)*INDEX(D.1[Đơn giá],MATCH(H2370,D.1[Tên sản phẩm],0))))</f>
        <v/>
      </c>
      <c r="AG2370" s="90" t="str">
        <f t="shared" ca="1" si="545"/>
        <v/>
      </c>
      <c r="AH2370" s="90"/>
    </row>
    <row r="2371" spans="2:34" ht="27.75" customHeight="1" x14ac:dyDescent="0.2">
      <c r="B2371" s="154">
        <f t="shared" si="546"/>
        <v>2368</v>
      </c>
      <c r="C2371" s="155" t="str">
        <f t="shared" ca="1" si="547"/>
        <v/>
      </c>
      <c r="D2371" s="156" t="str">
        <f t="shared" ca="1" si="548"/>
        <v/>
      </c>
      <c r="E2371" s="157" t="str">
        <f t="shared" ca="1" si="549"/>
        <v/>
      </c>
      <c r="F2371" s="157"/>
      <c r="G2371" s="158" t="str">
        <f t="shared" ca="1" si="550"/>
        <v/>
      </c>
      <c r="H2371" s="159"/>
      <c r="I2371" s="160" t="str">
        <f>IF(H2371="","",INDEX(D.1[Quy cách],MATCH(H2371,D.1[Tên sản phẩm],0)))</f>
        <v/>
      </c>
      <c r="J2371" s="35" t="str">
        <f>IF(H2371="","",INDEX(D.1[ĐVT],MATCH(H2371,D.1[Tên sản phẩm],0)))</f>
        <v/>
      </c>
      <c r="K2371" s="163" t="str">
        <f>IF(H2371="","",INDEX(D.1[Đơn giá bán
(Tham khảo)],MATCH(H2371,D.1[Tên sản phẩm],0)))</f>
        <v/>
      </c>
      <c r="L2371" s="162"/>
      <c r="M2371" s="159"/>
      <c r="N2371" s="159"/>
      <c r="O2371" s="159"/>
      <c r="P2371" s="163" t="str">
        <f t="shared" si="551"/>
        <v/>
      </c>
      <c r="Q2371" s="164"/>
      <c r="R2371" s="162"/>
      <c r="S2371" s="163" t="str">
        <f t="shared" si="552"/>
        <v/>
      </c>
      <c r="T2371" s="164" t="str">
        <f t="shared" ca="1" si="553"/>
        <v/>
      </c>
      <c r="U2371" s="163" t="str">
        <f t="shared" si="554"/>
        <v/>
      </c>
      <c r="V2371" s="163" t="str">
        <f ca="1">IF(AND(C2371&lt;&gt;"",C2371&lt;&gt;OFFSET(C2371,1,0)),SUMIFS(B.2[Giá có thuế],B.2[Số ĐK],C2371),"")</f>
        <v/>
      </c>
      <c r="W2371" s="159"/>
      <c r="X2371" s="161" t="str">
        <f>IF(W2371="","",'Thông Tin Chung'!$L$3)</f>
        <v/>
      </c>
      <c r="Y2371" s="163" t="str">
        <f t="shared" ca="1" si="555"/>
        <v/>
      </c>
      <c r="Z2371" s="165"/>
      <c r="AA2371" s="155" t="str">
        <f ca="1">IF(C2371="","",IF(OR(D2371&lt;NgayBatDau,D2371&gt;NgayKetThuc),"Ngày tháng phải nằm trong kỳ báo cáo",IF(AND(G2371&lt;&gt;"",COUNTIF(D.2[Tên khách hàng],G2371)=0),"Tên KH chưa khai báo trong DSKH",IF(AND(H2371&lt;&gt;"",COUNTIF(D.1[Tên sản phẩm],H2371)=0),"SP này chưa khai báo trong DSSP",""))))</f>
        <v/>
      </c>
      <c r="AB2371" s="23" t="str">
        <f t="shared" ref="AB2371:AB2434" ca="1" si="556">IF(D2371="","",IF(D2371&lt;B3LocTuNgay,0,IF(D2371&lt;=B3LocDenNgay,1,"")))</f>
        <v/>
      </c>
      <c r="AC2371" s="23" t="str">
        <f t="shared" ref="AC2371:AC2434" ca="1" si="557">IF(D2371="","",IF(D2371&lt;B4LocTuNgay,0,IF(D2371&lt;=B4LocDenNgay,1,"")))</f>
        <v/>
      </c>
      <c r="AD2371" s="23" t="str">
        <f t="shared" ref="AD2371:AD2434" ca="1" si="558">IF(D2371="","",IF(D2371&lt;B5LocTuNgay,0,IF(D2371&lt;=B5LocDenNgay,1,"")))</f>
        <v/>
      </c>
      <c r="AE2371" s="68" t="str">
        <f t="shared" ref="AE2371:AE2434" ca="1" si="559">IF(D2371="","",MONTH(D2371))</f>
        <v/>
      </c>
      <c r="AF2371" s="69" t="str">
        <f>IF(OR(H2371="",S2371=""),"",S2371-(SUM(L2371,M2371)*INDEX(D.1[Đơn giá],MATCH(H2371,D.1[Tên sản phẩm],0))))</f>
        <v/>
      </c>
      <c r="AG2371" s="90" t="str">
        <f t="shared" ref="AG2371:AG2434" ca="1" si="560">IF(E2371="","",IF(E2371=SoChungTuInPXK,B2371,""))</f>
        <v/>
      </c>
      <c r="AH2371" s="90"/>
    </row>
    <row r="2372" spans="2:34" ht="27.75" customHeight="1" x14ac:dyDescent="0.2">
      <c r="B2372" s="154">
        <f t="shared" ref="B2372:B2435" si="561">ROW(A2372)-3</f>
        <v>2369</v>
      </c>
      <c r="C2372" s="155" t="str">
        <f t="shared" ref="C2372:C2435" ca="1" si="562">IF(AND(D2372="",E2372="",G2372=""),"",IF(AND(D2372=OFFSET(D2372,-1,0),E2372=OFFSET(E2372,-1,0),G2372=OFFSET(G2372,-1,0)),OFFSET(B2372,-1,1),B2372))</f>
        <v/>
      </c>
      <c r="D2372" s="156" t="str">
        <f t="shared" ref="D2372:D2435" ca="1" si="563">IF(AND($H2372&lt;&gt;"",B2372&lt;&gt;1),OFFSET(C2372,-1,1),"")</f>
        <v/>
      </c>
      <c r="E2372" s="157" t="str">
        <f t="shared" ref="E2372:E2435" ca="1" si="564">IF(AND($H2372&lt;&gt;"",B2372&lt;&gt;1),OFFSET(D2372,-1,1),"")</f>
        <v/>
      </c>
      <c r="F2372" s="157"/>
      <c r="G2372" s="158" t="str">
        <f t="shared" ref="G2372:G2435" ca="1" si="565">IF(AND($H2372&lt;&gt;"",B2372&lt;&gt;1),OFFSET(F2372,-1,1),"")</f>
        <v/>
      </c>
      <c r="H2372" s="159"/>
      <c r="I2372" s="160" t="str">
        <f>IF(H2372="","",INDEX(D.1[Quy cách],MATCH(H2372,D.1[Tên sản phẩm],0)))</f>
        <v/>
      </c>
      <c r="J2372" s="35" t="str">
        <f>IF(H2372="","",INDEX(D.1[ĐVT],MATCH(H2372,D.1[Tên sản phẩm],0)))</f>
        <v/>
      </c>
      <c r="K2372" s="163" t="str">
        <f>IF(H2372="","",INDEX(D.1[Đơn giá bán
(Tham khảo)],MATCH(H2372,D.1[Tên sản phẩm],0)))</f>
        <v/>
      </c>
      <c r="L2372" s="162"/>
      <c r="M2372" s="159"/>
      <c r="N2372" s="159"/>
      <c r="O2372" s="159"/>
      <c r="P2372" s="163" t="str">
        <f t="shared" ref="P2372:P2435" si="566">IF(AND(K2372&lt;&gt;"",L2372&lt;&gt;""),K2372*L2372,IF(AND(N2372&lt;&gt;"",O2372&lt;&gt;""),N2372*O2372,""))</f>
        <v/>
      </c>
      <c r="Q2372" s="164"/>
      <c r="R2372" s="162"/>
      <c r="S2372" s="163" t="str">
        <f t="shared" ref="S2372:S2435" si="567">IF(P2372="","",P2372-SUM(R2372))</f>
        <v/>
      </c>
      <c r="T2372" s="164" t="str">
        <f t="shared" ref="T2372:T2435" ca="1" si="568">IF(AND(S2372&lt;&gt;"",C2372=OFFSET(C2372,-1,0)),OFFSET(S2372,-1,1),"")</f>
        <v/>
      </c>
      <c r="U2372" s="163" t="str">
        <f t="shared" ref="U2372:U2435" si="569">IF(S2372="","",S2372*SUM(1,T2372))</f>
        <v/>
      </c>
      <c r="V2372" s="163" t="str">
        <f ca="1">IF(AND(C2372&lt;&gt;"",C2372&lt;&gt;OFFSET(C2372,1,0)),SUMIFS(B.2[Giá có thuế],B.2[Số ĐK],C2372),"")</f>
        <v/>
      </c>
      <c r="W2372" s="159"/>
      <c r="X2372" s="161" t="str">
        <f>IF(W2372="","",'Thông Tin Chung'!$L$3)</f>
        <v/>
      </c>
      <c r="Y2372" s="163" t="str">
        <f t="shared" ref="Y2372:Y2435" ca="1" si="570">IF(AND(V2372&lt;&gt;"",W2372&lt;&gt;"",V2372&lt;&gt;0),V2372-W2372,"")</f>
        <v/>
      </c>
      <c r="Z2372" s="165"/>
      <c r="AA2372" s="155" t="str">
        <f ca="1">IF(C2372="","",IF(OR(D2372&lt;NgayBatDau,D2372&gt;NgayKetThuc),"Ngày tháng phải nằm trong kỳ báo cáo",IF(AND(G2372&lt;&gt;"",COUNTIF(D.2[Tên khách hàng],G2372)=0),"Tên KH chưa khai báo trong DSKH",IF(AND(H2372&lt;&gt;"",COUNTIF(D.1[Tên sản phẩm],H2372)=0),"SP này chưa khai báo trong DSSP",""))))</f>
        <v/>
      </c>
      <c r="AB2372" s="23" t="str">
        <f t="shared" ca="1" si="556"/>
        <v/>
      </c>
      <c r="AC2372" s="23" t="str">
        <f t="shared" ca="1" si="557"/>
        <v/>
      </c>
      <c r="AD2372" s="23" t="str">
        <f t="shared" ca="1" si="558"/>
        <v/>
      </c>
      <c r="AE2372" s="68" t="str">
        <f t="shared" ca="1" si="559"/>
        <v/>
      </c>
      <c r="AF2372" s="69" t="str">
        <f>IF(OR(H2372="",S2372=""),"",S2372-(SUM(L2372,M2372)*INDEX(D.1[Đơn giá],MATCH(H2372,D.1[Tên sản phẩm],0))))</f>
        <v/>
      </c>
      <c r="AG2372" s="90" t="str">
        <f t="shared" ca="1" si="560"/>
        <v/>
      </c>
      <c r="AH2372" s="90"/>
    </row>
    <row r="2373" spans="2:34" ht="27.75" customHeight="1" x14ac:dyDescent="0.2">
      <c r="B2373" s="154">
        <f t="shared" si="561"/>
        <v>2370</v>
      </c>
      <c r="C2373" s="155" t="str">
        <f t="shared" ca="1" si="562"/>
        <v/>
      </c>
      <c r="D2373" s="156" t="str">
        <f t="shared" ca="1" si="563"/>
        <v/>
      </c>
      <c r="E2373" s="157" t="str">
        <f t="shared" ca="1" si="564"/>
        <v/>
      </c>
      <c r="F2373" s="157"/>
      <c r="G2373" s="158" t="str">
        <f t="shared" ca="1" si="565"/>
        <v/>
      </c>
      <c r="H2373" s="159"/>
      <c r="I2373" s="160" t="str">
        <f>IF(H2373="","",INDEX(D.1[Quy cách],MATCH(H2373,D.1[Tên sản phẩm],0)))</f>
        <v/>
      </c>
      <c r="J2373" s="35" t="str">
        <f>IF(H2373="","",INDEX(D.1[ĐVT],MATCH(H2373,D.1[Tên sản phẩm],0)))</f>
        <v/>
      </c>
      <c r="K2373" s="163" t="str">
        <f>IF(H2373="","",INDEX(D.1[Đơn giá bán
(Tham khảo)],MATCH(H2373,D.1[Tên sản phẩm],0)))</f>
        <v/>
      </c>
      <c r="L2373" s="162"/>
      <c r="M2373" s="159"/>
      <c r="N2373" s="159"/>
      <c r="O2373" s="159"/>
      <c r="P2373" s="163" t="str">
        <f t="shared" si="566"/>
        <v/>
      </c>
      <c r="Q2373" s="164"/>
      <c r="R2373" s="162"/>
      <c r="S2373" s="163" t="str">
        <f t="shared" si="567"/>
        <v/>
      </c>
      <c r="T2373" s="164" t="str">
        <f t="shared" ca="1" si="568"/>
        <v/>
      </c>
      <c r="U2373" s="163" t="str">
        <f t="shared" si="569"/>
        <v/>
      </c>
      <c r="V2373" s="163" t="str">
        <f ca="1">IF(AND(C2373&lt;&gt;"",C2373&lt;&gt;OFFSET(C2373,1,0)),SUMIFS(B.2[Giá có thuế],B.2[Số ĐK],C2373),"")</f>
        <v/>
      </c>
      <c r="W2373" s="159"/>
      <c r="X2373" s="161" t="str">
        <f>IF(W2373="","",'Thông Tin Chung'!$L$3)</f>
        <v/>
      </c>
      <c r="Y2373" s="163" t="str">
        <f t="shared" ca="1" si="570"/>
        <v/>
      </c>
      <c r="Z2373" s="165"/>
      <c r="AA2373" s="155" t="str">
        <f ca="1">IF(C2373="","",IF(OR(D2373&lt;NgayBatDau,D2373&gt;NgayKetThuc),"Ngày tháng phải nằm trong kỳ báo cáo",IF(AND(G2373&lt;&gt;"",COUNTIF(D.2[Tên khách hàng],G2373)=0),"Tên KH chưa khai báo trong DSKH",IF(AND(H2373&lt;&gt;"",COUNTIF(D.1[Tên sản phẩm],H2373)=0),"SP này chưa khai báo trong DSSP",""))))</f>
        <v/>
      </c>
      <c r="AB2373" s="23" t="str">
        <f t="shared" ca="1" si="556"/>
        <v/>
      </c>
      <c r="AC2373" s="23" t="str">
        <f t="shared" ca="1" si="557"/>
        <v/>
      </c>
      <c r="AD2373" s="23" t="str">
        <f t="shared" ca="1" si="558"/>
        <v/>
      </c>
      <c r="AE2373" s="68" t="str">
        <f t="shared" ca="1" si="559"/>
        <v/>
      </c>
      <c r="AF2373" s="69" t="str">
        <f>IF(OR(H2373="",S2373=""),"",S2373-(SUM(L2373,M2373)*INDEX(D.1[Đơn giá],MATCH(H2373,D.1[Tên sản phẩm],0))))</f>
        <v/>
      </c>
      <c r="AG2373" s="90" t="str">
        <f t="shared" ca="1" si="560"/>
        <v/>
      </c>
      <c r="AH2373" s="90"/>
    </row>
    <row r="2374" spans="2:34" ht="27.75" customHeight="1" x14ac:dyDescent="0.2">
      <c r="B2374" s="154">
        <f t="shared" si="561"/>
        <v>2371</v>
      </c>
      <c r="C2374" s="155" t="str">
        <f t="shared" ca="1" si="562"/>
        <v/>
      </c>
      <c r="D2374" s="156" t="str">
        <f t="shared" ca="1" si="563"/>
        <v/>
      </c>
      <c r="E2374" s="157" t="str">
        <f t="shared" ca="1" si="564"/>
        <v/>
      </c>
      <c r="F2374" s="157"/>
      <c r="G2374" s="158" t="str">
        <f t="shared" ca="1" si="565"/>
        <v/>
      </c>
      <c r="H2374" s="159"/>
      <c r="I2374" s="160" t="str">
        <f>IF(H2374="","",INDEX(D.1[Quy cách],MATCH(H2374,D.1[Tên sản phẩm],0)))</f>
        <v/>
      </c>
      <c r="J2374" s="35" t="str">
        <f>IF(H2374="","",INDEX(D.1[ĐVT],MATCH(H2374,D.1[Tên sản phẩm],0)))</f>
        <v/>
      </c>
      <c r="K2374" s="163" t="str">
        <f>IF(H2374="","",INDEX(D.1[Đơn giá bán
(Tham khảo)],MATCH(H2374,D.1[Tên sản phẩm],0)))</f>
        <v/>
      </c>
      <c r="L2374" s="162"/>
      <c r="M2374" s="159"/>
      <c r="N2374" s="159"/>
      <c r="O2374" s="159"/>
      <c r="P2374" s="163" t="str">
        <f t="shared" si="566"/>
        <v/>
      </c>
      <c r="Q2374" s="164"/>
      <c r="R2374" s="162"/>
      <c r="S2374" s="163" t="str">
        <f t="shared" si="567"/>
        <v/>
      </c>
      <c r="T2374" s="164" t="str">
        <f t="shared" ca="1" si="568"/>
        <v/>
      </c>
      <c r="U2374" s="163" t="str">
        <f t="shared" si="569"/>
        <v/>
      </c>
      <c r="V2374" s="163" t="str">
        <f ca="1">IF(AND(C2374&lt;&gt;"",C2374&lt;&gt;OFFSET(C2374,1,0)),SUMIFS(B.2[Giá có thuế],B.2[Số ĐK],C2374),"")</f>
        <v/>
      </c>
      <c r="W2374" s="159"/>
      <c r="X2374" s="161" t="str">
        <f>IF(W2374="","",'Thông Tin Chung'!$L$3)</f>
        <v/>
      </c>
      <c r="Y2374" s="163" t="str">
        <f t="shared" ca="1" si="570"/>
        <v/>
      </c>
      <c r="Z2374" s="165"/>
      <c r="AA2374" s="155" t="str">
        <f ca="1">IF(C2374="","",IF(OR(D2374&lt;NgayBatDau,D2374&gt;NgayKetThuc),"Ngày tháng phải nằm trong kỳ báo cáo",IF(AND(G2374&lt;&gt;"",COUNTIF(D.2[Tên khách hàng],G2374)=0),"Tên KH chưa khai báo trong DSKH",IF(AND(H2374&lt;&gt;"",COUNTIF(D.1[Tên sản phẩm],H2374)=0),"SP này chưa khai báo trong DSSP",""))))</f>
        <v/>
      </c>
      <c r="AB2374" s="23" t="str">
        <f t="shared" ca="1" si="556"/>
        <v/>
      </c>
      <c r="AC2374" s="23" t="str">
        <f t="shared" ca="1" si="557"/>
        <v/>
      </c>
      <c r="AD2374" s="23" t="str">
        <f t="shared" ca="1" si="558"/>
        <v/>
      </c>
      <c r="AE2374" s="68" t="str">
        <f t="shared" ca="1" si="559"/>
        <v/>
      </c>
      <c r="AF2374" s="69" t="str">
        <f>IF(OR(H2374="",S2374=""),"",S2374-(SUM(L2374,M2374)*INDEX(D.1[Đơn giá],MATCH(H2374,D.1[Tên sản phẩm],0))))</f>
        <v/>
      </c>
      <c r="AG2374" s="90" t="str">
        <f t="shared" ca="1" si="560"/>
        <v/>
      </c>
      <c r="AH2374" s="90"/>
    </row>
    <row r="2375" spans="2:34" ht="27.75" customHeight="1" x14ac:dyDescent="0.2">
      <c r="B2375" s="154">
        <f t="shared" si="561"/>
        <v>2372</v>
      </c>
      <c r="C2375" s="155" t="str">
        <f t="shared" ca="1" si="562"/>
        <v/>
      </c>
      <c r="D2375" s="156" t="str">
        <f t="shared" ca="1" si="563"/>
        <v/>
      </c>
      <c r="E2375" s="157" t="str">
        <f t="shared" ca="1" si="564"/>
        <v/>
      </c>
      <c r="F2375" s="157"/>
      <c r="G2375" s="158" t="str">
        <f t="shared" ca="1" si="565"/>
        <v/>
      </c>
      <c r="H2375" s="159"/>
      <c r="I2375" s="160" t="str">
        <f>IF(H2375="","",INDEX(D.1[Quy cách],MATCH(H2375,D.1[Tên sản phẩm],0)))</f>
        <v/>
      </c>
      <c r="J2375" s="35" t="str">
        <f>IF(H2375="","",INDEX(D.1[ĐVT],MATCH(H2375,D.1[Tên sản phẩm],0)))</f>
        <v/>
      </c>
      <c r="K2375" s="163" t="str">
        <f>IF(H2375="","",INDEX(D.1[Đơn giá bán
(Tham khảo)],MATCH(H2375,D.1[Tên sản phẩm],0)))</f>
        <v/>
      </c>
      <c r="L2375" s="162"/>
      <c r="M2375" s="159"/>
      <c r="N2375" s="159"/>
      <c r="O2375" s="159"/>
      <c r="P2375" s="163" t="str">
        <f t="shared" si="566"/>
        <v/>
      </c>
      <c r="Q2375" s="164"/>
      <c r="R2375" s="162"/>
      <c r="S2375" s="163" t="str">
        <f t="shared" si="567"/>
        <v/>
      </c>
      <c r="T2375" s="164" t="str">
        <f t="shared" ca="1" si="568"/>
        <v/>
      </c>
      <c r="U2375" s="163" t="str">
        <f t="shared" si="569"/>
        <v/>
      </c>
      <c r="V2375" s="163" t="str">
        <f ca="1">IF(AND(C2375&lt;&gt;"",C2375&lt;&gt;OFFSET(C2375,1,0)),SUMIFS(B.2[Giá có thuế],B.2[Số ĐK],C2375),"")</f>
        <v/>
      </c>
      <c r="W2375" s="159"/>
      <c r="X2375" s="161" t="str">
        <f>IF(W2375="","",'Thông Tin Chung'!$L$3)</f>
        <v/>
      </c>
      <c r="Y2375" s="163" t="str">
        <f t="shared" ca="1" si="570"/>
        <v/>
      </c>
      <c r="Z2375" s="165"/>
      <c r="AA2375" s="155" t="str">
        <f ca="1">IF(C2375="","",IF(OR(D2375&lt;NgayBatDau,D2375&gt;NgayKetThuc),"Ngày tháng phải nằm trong kỳ báo cáo",IF(AND(G2375&lt;&gt;"",COUNTIF(D.2[Tên khách hàng],G2375)=0),"Tên KH chưa khai báo trong DSKH",IF(AND(H2375&lt;&gt;"",COUNTIF(D.1[Tên sản phẩm],H2375)=0),"SP này chưa khai báo trong DSSP",""))))</f>
        <v/>
      </c>
      <c r="AB2375" s="23" t="str">
        <f t="shared" ca="1" si="556"/>
        <v/>
      </c>
      <c r="AC2375" s="23" t="str">
        <f t="shared" ca="1" si="557"/>
        <v/>
      </c>
      <c r="AD2375" s="23" t="str">
        <f t="shared" ca="1" si="558"/>
        <v/>
      </c>
      <c r="AE2375" s="68" t="str">
        <f t="shared" ca="1" si="559"/>
        <v/>
      </c>
      <c r="AF2375" s="69" t="str">
        <f>IF(OR(H2375="",S2375=""),"",S2375-(SUM(L2375,M2375)*INDEX(D.1[Đơn giá],MATCH(H2375,D.1[Tên sản phẩm],0))))</f>
        <v/>
      </c>
      <c r="AG2375" s="90" t="str">
        <f t="shared" ca="1" si="560"/>
        <v/>
      </c>
      <c r="AH2375" s="90"/>
    </row>
    <row r="2376" spans="2:34" ht="27.75" customHeight="1" x14ac:dyDescent="0.2">
      <c r="B2376" s="154">
        <f t="shared" si="561"/>
        <v>2373</v>
      </c>
      <c r="C2376" s="155" t="str">
        <f t="shared" ca="1" si="562"/>
        <v/>
      </c>
      <c r="D2376" s="156" t="str">
        <f t="shared" ca="1" si="563"/>
        <v/>
      </c>
      <c r="E2376" s="157" t="str">
        <f t="shared" ca="1" si="564"/>
        <v/>
      </c>
      <c r="F2376" s="157"/>
      <c r="G2376" s="158" t="str">
        <f t="shared" ca="1" si="565"/>
        <v/>
      </c>
      <c r="H2376" s="159"/>
      <c r="I2376" s="160" t="str">
        <f>IF(H2376="","",INDEX(D.1[Quy cách],MATCH(H2376,D.1[Tên sản phẩm],0)))</f>
        <v/>
      </c>
      <c r="J2376" s="35" t="str">
        <f>IF(H2376="","",INDEX(D.1[ĐVT],MATCH(H2376,D.1[Tên sản phẩm],0)))</f>
        <v/>
      </c>
      <c r="K2376" s="163" t="str">
        <f>IF(H2376="","",INDEX(D.1[Đơn giá bán
(Tham khảo)],MATCH(H2376,D.1[Tên sản phẩm],0)))</f>
        <v/>
      </c>
      <c r="L2376" s="162"/>
      <c r="M2376" s="159"/>
      <c r="N2376" s="159"/>
      <c r="O2376" s="159"/>
      <c r="P2376" s="163" t="str">
        <f t="shared" si="566"/>
        <v/>
      </c>
      <c r="Q2376" s="164"/>
      <c r="R2376" s="162"/>
      <c r="S2376" s="163" t="str">
        <f t="shared" si="567"/>
        <v/>
      </c>
      <c r="T2376" s="164" t="str">
        <f t="shared" ca="1" si="568"/>
        <v/>
      </c>
      <c r="U2376" s="163" t="str">
        <f t="shared" si="569"/>
        <v/>
      </c>
      <c r="V2376" s="163" t="str">
        <f ca="1">IF(AND(C2376&lt;&gt;"",C2376&lt;&gt;OFFSET(C2376,1,0)),SUMIFS(B.2[Giá có thuế],B.2[Số ĐK],C2376),"")</f>
        <v/>
      </c>
      <c r="W2376" s="159"/>
      <c r="X2376" s="161" t="str">
        <f>IF(W2376="","",'Thông Tin Chung'!$L$3)</f>
        <v/>
      </c>
      <c r="Y2376" s="163" t="str">
        <f t="shared" ca="1" si="570"/>
        <v/>
      </c>
      <c r="Z2376" s="165"/>
      <c r="AA2376" s="155" t="str">
        <f ca="1">IF(C2376="","",IF(OR(D2376&lt;NgayBatDau,D2376&gt;NgayKetThuc),"Ngày tháng phải nằm trong kỳ báo cáo",IF(AND(G2376&lt;&gt;"",COUNTIF(D.2[Tên khách hàng],G2376)=0),"Tên KH chưa khai báo trong DSKH",IF(AND(H2376&lt;&gt;"",COUNTIF(D.1[Tên sản phẩm],H2376)=0),"SP này chưa khai báo trong DSSP",""))))</f>
        <v/>
      </c>
      <c r="AB2376" s="23" t="str">
        <f t="shared" ca="1" si="556"/>
        <v/>
      </c>
      <c r="AC2376" s="23" t="str">
        <f t="shared" ca="1" si="557"/>
        <v/>
      </c>
      <c r="AD2376" s="23" t="str">
        <f t="shared" ca="1" si="558"/>
        <v/>
      </c>
      <c r="AE2376" s="68" t="str">
        <f t="shared" ca="1" si="559"/>
        <v/>
      </c>
      <c r="AF2376" s="69" t="str">
        <f>IF(OR(H2376="",S2376=""),"",S2376-(SUM(L2376,M2376)*INDEX(D.1[Đơn giá],MATCH(H2376,D.1[Tên sản phẩm],0))))</f>
        <v/>
      </c>
      <c r="AG2376" s="90" t="str">
        <f t="shared" ca="1" si="560"/>
        <v/>
      </c>
      <c r="AH2376" s="90"/>
    </row>
    <row r="2377" spans="2:34" ht="27.75" customHeight="1" x14ac:dyDescent="0.2">
      <c r="B2377" s="154">
        <f t="shared" si="561"/>
        <v>2374</v>
      </c>
      <c r="C2377" s="155" t="str">
        <f t="shared" ca="1" si="562"/>
        <v/>
      </c>
      <c r="D2377" s="156" t="str">
        <f t="shared" ca="1" si="563"/>
        <v/>
      </c>
      <c r="E2377" s="157" t="str">
        <f t="shared" ca="1" si="564"/>
        <v/>
      </c>
      <c r="F2377" s="157"/>
      <c r="G2377" s="158" t="str">
        <f t="shared" ca="1" si="565"/>
        <v/>
      </c>
      <c r="H2377" s="159"/>
      <c r="I2377" s="160" t="str">
        <f>IF(H2377="","",INDEX(D.1[Quy cách],MATCH(H2377,D.1[Tên sản phẩm],0)))</f>
        <v/>
      </c>
      <c r="J2377" s="35" t="str">
        <f>IF(H2377="","",INDEX(D.1[ĐVT],MATCH(H2377,D.1[Tên sản phẩm],0)))</f>
        <v/>
      </c>
      <c r="K2377" s="163" t="str">
        <f>IF(H2377="","",INDEX(D.1[Đơn giá bán
(Tham khảo)],MATCH(H2377,D.1[Tên sản phẩm],0)))</f>
        <v/>
      </c>
      <c r="L2377" s="162"/>
      <c r="M2377" s="159"/>
      <c r="N2377" s="159"/>
      <c r="O2377" s="159"/>
      <c r="P2377" s="163" t="str">
        <f t="shared" si="566"/>
        <v/>
      </c>
      <c r="Q2377" s="164"/>
      <c r="R2377" s="162"/>
      <c r="S2377" s="163" t="str">
        <f t="shared" si="567"/>
        <v/>
      </c>
      <c r="T2377" s="164" t="str">
        <f t="shared" ca="1" si="568"/>
        <v/>
      </c>
      <c r="U2377" s="163" t="str">
        <f t="shared" si="569"/>
        <v/>
      </c>
      <c r="V2377" s="163" t="str">
        <f ca="1">IF(AND(C2377&lt;&gt;"",C2377&lt;&gt;OFFSET(C2377,1,0)),SUMIFS(B.2[Giá có thuế],B.2[Số ĐK],C2377),"")</f>
        <v/>
      </c>
      <c r="W2377" s="159"/>
      <c r="X2377" s="161" t="str">
        <f>IF(W2377="","",'Thông Tin Chung'!$L$3)</f>
        <v/>
      </c>
      <c r="Y2377" s="163" t="str">
        <f t="shared" ca="1" si="570"/>
        <v/>
      </c>
      <c r="Z2377" s="165"/>
      <c r="AA2377" s="155" t="str">
        <f ca="1">IF(C2377="","",IF(OR(D2377&lt;NgayBatDau,D2377&gt;NgayKetThuc),"Ngày tháng phải nằm trong kỳ báo cáo",IF(AND(G2377&lt;&gt;"",COUNTIF(D.2[Tên khách hàng],G2377)=0),"Tên KH chưa khai báo trong DSKH",IF(AND(H2377&lt;&gt;"",COUNTIF(D.1[Tên sản phẩm],H2377)=0),"SP này chưa khai báo trong DSSP",""))))</f>
        <v/>
      </c>
      <c r="AB2377" s="23" t="str">
        <f t="shared" ca="1" si="556"/>
        <v/>
      </c>
      <c r="AC2377" s="23" t="str">
        <f t="shared" ca="1" si="557"/>
        <v/>
      </c>
      <c r="AD2377" s="23" t="str">
        <f t="shared" ca="1" si="558"/>
        <v/>
      </c>
      <c r="AE2377" s="68" t="str">
        <f t="shared" ca="1" si="559"/>
        <v/>
      </c>
      <c r="AF2377" s="69" t="str">
        <f>IF(OR(H2377="",S2377=""),"",S2377-(SUM(L2377,M2377)*INDEX(D.1[Đơn giá],MATCH(H2377,D.1[Tên sản phẩm],0))))</f>
        <v/>
      </c>
      <c r="AG2377" s="90" t="str">
        <f t="shared" ca="1" si="560"/>
        <v/>
      </c>
      <c r="AH2377" s="90"/>
    </row>
    <row r="2378" spans="2:34" ht="27.75" customHeight="1" x14ac:dyDescent="0.2">
      <c r="B2378" s="154">
        <f t="shared" si="561"/>
        <v>2375</v>
      </c>
      <c r="C2378" s="155" t="str">
        <f t="shared" ca="1" si="562"/>
        <v/>
      </c>
      <c r="D2378" s="156" t="str">
        <f t="shared" ca="1" si="563"/>
        <v/>
      </c>
      <c r="E2378" s="157" t="str">
        <f t="shared" ca="1" si="564"/>
        <v/>
      </c>
      <c r="F2378" s="157"/>
      <c r="G2378" s="158" t="str">
        <f t="shared" ca="1" si="565"/>
        <v/>
      </c>
      <c r="H2378" s="159"/>
      <c r="I2378" s="160" t="str">
        <f>IF(H2378="","",INDEX(D.1[Quy cách],MATCH(H2378,D.1[Tên sản phẩm],0)))</f>
        <v/>
      </c>
      <c r="J2378" s="35" t="str">
        <f>IF(H2378="","",INDEX(D.1[ĐVT],MATCH(H2378,D.1[Tên sản phẩm],0)))</f>
        <v/>
      </c>
      <c r="K2378" s="163" t="str">
        <f>IF(H2378="","",INDEX(D.1[Đơn giá bán
(Tham khảo)],MATCH(H2378,D.1[Tên sản phẩm],0)))</f>
        <v/>
      </c>
      <c r="L2378" s="162"/>
      <c r="M2378" s="159"/>
      <c r="N2378" s="159"/>
      <c r="O2378" s="159"/>
      <c r="P2378" s="163" t="str">
        <f t="shared" si="566"/>
        <v/>
      </c>
      <c r="Q2378" s="164"/>
      <c r="R2378" s="162"/>
      <c r="S2378" s="163" t="str">
        <f t="shared" si="567"/>
        <v/>
      </c>
      <c r="T2378" s="164" t="str">
        <f t="shared" ca="1" si="568"/>
        <v/>
      </c>
      <c r="U2378" s="163" t="str">
        <f t="shared" si="569"/>
        <v/>
      </c>
      <c r="V2378" s="163" t="str">
        <f ca="1">IF(AND(C2378&lt;&gt;"",C2378&lt;&gt;OFFSET(C2378,1,0)),SUMIFS(B.2[Giá có thuế],B.2[Số ĐK],C2378),"")</f>
        <v/>
      </c>
      <c r="W2378" s="159"/>
      <c r="X2378" s="161" t="str">
        <f>IF(W2378="","",'Thông Tin Chung'!$L$3)</f>
        <v/>
      </c>
      <c r="Y2378" s="163" t="str">
        <f t="shared" ca="1" si="570"/>
        <v/>
      </c>
      <c r="Z2378" s="165"/>
      <c r="AA2378" s="155" t="str">
        <f ca="1">IF(C2378="","",IF(OR(D2378&lt;NgayBatDau,D2378&gt;NgayKetThuc),"Ngày tháng phải nằm trong kỳ báo cáo",IF(AND(G2378&lt;&gt;"",COUNTIF(D.2[Tên khách hàng],G2378)=0),"Tên KH chưa khai báo trong DSKH",IF(AND(H2378&lt;&gt;"",COUNTIF(D.1[Tên sản phẩm],H2378)=0),"SP này chưa khai báo trong DSSP",""))))</f>
        <v/>
      </c>
      <c r="AB2378" s="23" t="str">
        <f t="shared" ca="1" si="556"/>
        <v/>
      </c>
      <c r="AC2378" s="23" t="str">
        <f t="shared" ca="1" si="557"/>
        <v/>
      </c>
      <c r="AD2378" s="23" t="str">
        <f t="shared" ca="1" si="558"/>
        <v/>
      </c>
      <c r="AE2378" s="68" t="str">
        <f t="shared" ca="1" si="559"/>
        <v/>
      </c>
      <c r="AF2378" s="69" t="str">
        <f>IF(OR(H2378="",S2378=""),"",S2378-(SUM(L2378,M2378)*INDEX(D.1[Đơn giá],MATCH(H2378,D.1[Tên sản phẩm],0))))</f>
        <v/>
      </c>
      <c r="AG2378" s="90" t="str">
        <f t="shared" ca="1" si="560"/>
        <v/>
      </c>
      <c r="AH2378" s="90"/>
    </row>
    <row r="2379" spans="2:34" ht="27.75" customHeight="1" x14ac:dyDescent="0.2">
      <c r="B2379" s="154">
        <f t="shared" si="561"/>
        <v>2376</v>
      </c>
      <c r="C2379" s="155" t="str">
        <f t="shared" ca="1" si="562"/>
        <v/>
      </c>
      <c r="D2379" s="156" t="str">
        <f t="shared" ca="1" si="563"/>
        <v/>
      </c>
      <c r="E2379" s="157" t="str">
        <f t="shared" ca="1" si="564"/>
        <v/>
      </c>
      <c r="F2379" s="157"/>
      <c r="G2379" s="158" t="str">
        <f t="shared" ca="1" si="565"/>
        <v/>
      </c>
      <c r="H2379" s="159"/>
      <c r="I2379" s="160" t="str">
        <f>IF(H2379="","",INDEX(D.1[Quy cách],MATCH(H2379,D.1[Tên sản phẩm],0)))</f>
        <v/>
      </c>
      <c r="J2379" s="35" t="str">
        <f>IF(H2379="","",INDEX(D.1[ĐVT],MATCH(H2379,D.1[Tên sản phẩm],0)))</f>
        <v/>
      </c>
      <c r="K2379" s="163" t="str">
        <f>IF(H2379="","",INDEX(D.1[Đơn giá bán
(Tham khảo)],MATCH(H2379,D.1[Tên sản phẩm],0)))</f>
        <v/>
      </c>
      <c r="L2379" s="162"/>
      <c r="M2379" s="159"/>
      <c r="N2379" s="159"/>
      <c r="O2379" s="159"/>
      <c r="P2379" s="163" t="str">
        <f t="shared" si="566"/>
        <v/>
      </c>
      <c r="Q2379" s="164"/>
      <c r="R2379" s="162"/>
      <c r="S2379" s="163" t="str">
        <f t="shared" si="567"/>
        <v/>
      </c>
      <c r="T2379" s="164" t="str">
        <f t="shared" ca="1" si="568"/>
        <v/>
      </c>
      <c r="U2379" s="163" t="str">
        <f t="shared" si="569"/>
        <v/>
      </c>
      <c r="V2379" s="163" t="str">
        <f ca="1">IF(AND(C2379&lt;&gt;"",C2379&lt;&gt;OFFSET(C2379,1,0)),SUMIFS(B.2[Giá có thuế],B.2[Số ĐK],C2379),"")</f>
        <v/>
      </c>
      <c r="W2379" s="159"/>
      <c r="X2379" s="161" t="str">
        <f>IF(W2379="","",'Thông Tin Chung'!$L$3)</f>
        <v/>
      </c>
      <c r="Y2379" s="163" t="str">
        <f t="shared" ca="1" si="570"/>
        <v/>
      </c>
      <c r="Z2379" s="165"/>
      <c r="AA2379" s="155" t="str">
        <f ca="1">IF(C2379="","",IF(OR(D2379&lt;NgayBatDau,D2379&gt;NgayKetThuc),"Ngày tháng phải nằm trong kỳ báo cáo",IF(AND(G2379&lt;&gt;"",COUNTIF(D.2[Tên khách hàng],G2379)=0),"Tên KH chưa khai báo trong DSKH",IF(AND(H2379&lt;&gt;"",COUNTIF(D.1[Tên sản phẩm],H2379)=0),"SP này chưa khai báo trong DSSP",""))))</f>
        <v/>
      </c>
      <c r="AB2379" s="23" t="str">
        <f t="shared" ca="1" si="556"/>
        <v/>
      </c>
      <c r="AC2379" s="23" t="str">
        <f t="shared" ca="1" si="557"/>
        <v/>
      </c>
      <c r="AD2379" s="23" t="str">
        <f t="shared" ca="1" si="558"/>
        <v/>
      </c>
      <c r="AE2379" s="68" t="str">
        <f t="shared" ca="1" si="559"/>
        <v/>
      </c>
      <c r="AF2379" s="69" t="str">
        <f>IF(OR(H2379="",S2379=""),"",S2379-(SUM(L2379,M2379)*INDEX(D.1[Đơn giá],MATCH(H2379,D.1[Tên sản phẩm],0))))</f>
        <v/>
      </c>
      <c r="AG2379" s="90" t="str">
        <f t="shared" ca="1" si="560"/>
        <v/>
      </c>
      <c r="AH2379" s="90"/>
    </row>
    <row r="2380" spans="2:34" ht="27.75" customHeight="1" x14ac:dyDescent="0.2">
      <c r="B2380" s="154">
        <f t="shared" si="561"/>
        <v>2377</v>
      </c>
      <c r="C2380" s="155" t="str">
        <f t="shared" ca="1" si="562"/>
        <v/>
      </c>
      <c r="D2380" s="156" t="str">
        <f t="shared" ca="1" si="563"/>
        <v/>
      </c>
      <c r="E2380" s="157" t="str">
        <f t="shared" ca="1" si="564"/>
        <v/>
      </c>
      <c r="F2380" s="157"/>
      <c r="G2380" s="158" t="str">
        <f t="shared" ca="1" si="565"/>
        <v/>
      </c>
      <c r="H2380" s="159"/>
      <c r="I2380" s="160" t="str">
        <f>IF(H2380="","",INDEX(D.1[Quy cách],MATCH(H2380,D.1[Tên sản phẩm],0)))</f>
        <v/>
      </c>
      <c r="J2380" s="35" t="str">
        <f>IF(H2380="","",INDEX(D.1[ĐVT],MATCH(H2380,D.1[Tên sản phẩm],0)))</f>
        <v/>
      </c>
      <c r="K2380" s="163" t="str">
        <f>IF(H2380="","",INDEX(D.1[Đơn giá bán
(Tham khảo)],MATCH(H2380,D.1[Tên sản phẩm],0)))</f>
        <v/>
      </c>
      <c r="L2380" s="162"/>
      <c r="M2380" s="159"/>
      <c r="N2380" s="159"/>
      <c r="O2380" s="159"/>
      <c r="P2380" s="163" t="str">
        <f t="shared" si="566"/>
        <v/>
      </c>
      <c r="Q2380" s="164"/>
      <c r="R2380" s="162"/>
      <c r="S2380" s="163" t="str">
        <f t="shared" si="567"/>
        <v/>
      </c>
      <c r="T2380" s="164" t="str">
        <f t="shared" ca="1" si="568"/>
        <v/>
      </c>
      <c r="U2380" s="163" t="str">
        <f t="shared" si="569"/>
        <v/>
      </c>
      <c r="V2380" s="163" t="str">
        <f ca="1">IF(AND(C2380&lt;&gt;"",C2380&lt;&gt;OFFSET(C2380,1,0)),SUMIFS(B.2[Giá có thuế],B.2[Số ĐK],C2380),"")</f>
        <v/>
      </c>
      <c r="W2380" s="159"/>
      <c r="X2380" s="161" t="str">
        <f>IF(W2380="","",'Thông Tin Chung'!$L$3)</f>
        <v/>
      </c>
      <c r="Y2380" s="163" t="str">
        <f t="shared" ca="1" si="570"/>
        <v/>
      </c>
      <c r="Z2380" s="165"/>
      <c r="AA2380" s="155" t="str">
        <f ca="1">IF(C2380="","",IF(OR(D2380&lt;NgayBatDau,D2380&gt;NgayKetThuc),"Ngày tháng phải nằm trong kỳ báo cáo",IF(AND(G2380&lt;&gt;"",COUNTIF(D.2[Tên khách hàng],G2380)=0),"Tên KH chưa khai báo trong DSKH",IF(AND(H2380&lt;&gt;"",COUNTIF(D.1[Tên sản phẩm],H2380)=0),"SP này chưa khai báo trong DSSP",""))))</f>
        <v/>
      </c>
      <c r="AB2380" s="23" t="str">
        <f t="shared" ca="1" si="556"/>
        <v/>
      </c>
      <c r="AC2380" s="23" t="str">
        <f t="shared" ca="1" si="557"/>
        <v/>
      </c>
      <c r="AD2380" s="23" t="str">
        <f t="shared" ca="1" si="558"/>
        <v/>
      </c>
      <c r="AE2380" s="68" t="str">
        <f t="shared" ca="1" si="559"/>
        <v/>
      </c>
      <c r="AF2380" s="69" t="str">
        <f>IF(OR(H2380="",S2380=""),"",S2380-(SUM(L2380,M2380)*INDEX(D.1[Đơn giá],MATCH(H2380,D.1[Tên sản phẩm],0))))</f>
        <v/>
      </c>
      <c r="AG2380" s="90" t="str">
        <f t="shared" ca="1" si="560"/>
        <v/>
      </c>
      <c r="AH2380" s="90"/>
    </row>
    <row r="2381" spans="2:34" ht="27.75" customHeight="1" x14ac:dyDescent="0.2">
      <c r="B2381" s="154">
        <f t="shared" si="561"/>
        <v>2378</v>
      </c>
      <c r="C2381" s="155" t="str">
        <f t="shared" ca="1" si="562"/>
        <v/>
      </c>
      <c r="D2381" s="156" t="str">
        <f t="shared" ca="1" si="563"/>
        <v/>
      </c>
      <c r="E2381" s="157" t="str">
        <f t="shared" ca="1" si="564"/>
        <v/>
      </c>
      <c r="F2381" s="157"/>
      <c r="G2381" s="158" t="str">
        <f t="shared" ca="1" si="565"/>
        <v/>
      </c>
      <c r="H2381" s="159"/>
      <c r="I2381" s="160" t="str">
        <f>IF(H2381="","",INDEX(D.1[Quy cách],MATCH(H2381,D.1[Tên sản phẩm],0)))</f>
        <v/>
      </c>
      <c r="J2381" s="35" t="str">
        <f>IF(H2381="","",INDEX(D.1[ĐVT],MATCH(H2381,D.1[Tên sản phẩm],0)))</f>
        <v/>
      </c>
      <c r="K2381" s="163" t="str">
        <f>IF(H2381="","",INDEX(D.1[Đơn giá bán
(Tham khảo)],MATCH(H2381,D.1[Tên sản phẩm],0)))</f>
        <v/>
      </c>
      <c r="L2381" s="162"/>
      <c r="M2381" s="159"/>
      <c r="N2381" s="159"/>
      <c r="O2381" s="159"/>
      <c r="P2381" s="163" t="str">
        <f t="shared" si="566"/>
        <v/>
      </c>
      <c r="Q2381" s="164"/>
      <c r="R2381" s="162"/>
      <c r="S2381" s="163" t="str">
        <f t="shared" si="567"/>
        <v/>
      </c>
      <c r="T2381" s="164" t="str">
        <f t="shared" ca="1" si="568"/>
        <v/>
      </c>
      <c r="U2381" s="163" t="str">
        <f t="shared" si="569"/>
        <v/>
      </c>
      <c r="V2381" s="163" t="str">
        <f ca="1">IF(AND(C2381&lt;&gt;"",C2381&lt;&gt;OFFSET(C2381,1,0)),SUMIFS(B.2[Giá có thuế],B.2[Số ĐK],C2381),"")</f>
        <v/>
      </c>
      <c r="W2381" s="159"/>
      <c r="X2381" s="161" t="str">
        <f>IF(W2381="","",'Thông Tin Chung'!$L$3)</f>
        <v/>
      </c>
      <c r="Y2381" s="163" t="str">
        <f t="shared" ca="1" si="570"/>
        <v/>
      </c>
      <c r="Z2381" s="165"/>
      <c r="AA2381" s="155" t="str">
        <f ca="1">IF(C2381="","",IF(OR(D2381&lt;NgayBatDau,D2381&gt;NgayKetThuc),"Ngày tháng phải nằm trong kỳ báo cáo",IF(AND(G2381&lt;&gt;"",COUNTIF(D.2[Tên khách hàng],G2381)=0),"Tên KH chưa khai báo trong DSKH",IF(AND(H2381&lt;&gt;"",COUNTIF(D.1[Tên sản phẩm],H2381)=0),"SP này chưa khai báo trong DSSP",""))))</f>
        <v/>
      </c>
      <c r="AB2381" s="23" t="str">
        <f t="shared" ca="1" si="556"/>
        <v/>
      </c>
      <c r="AC2381" s="23" t="str">
        <f t="shared" ca="1" si="557"/>
        <v/>
      </c>
      <c r="AD2381" s="23" t="str">
        <f t="shared" ca="1" si="558"/>
        <v/>
      </c>
      <c r="AE2381" s="68" t="str">
        <f t="shared" ca="1" si="559"/>
        <v/>
      </c>
      <c r="AF2381" s="69" t="str">
        <f>IF(OR(H2381="",S2381=""),"",S2381-(SUM(L2381,M2381)*INDEX(D.1[Đơn giá],MATCH(H2381,D.1[Tên sản phẩm],0))))</f>
        <v/>
      </c>
      <c r="AG2381" s="90" t="str">
        <f t="shared" ca="1" si="560"/>
        <v/>
      </c>
      <c r="AH2381" s="90"/>
    </row>
    <row r="2382" spans="2:34" ht="27.75" customHeight="1" x14ac:dyDescent="0.2">
      <c r="B2382" s="154">
        <f t="shared" si="561"/>
        <v>2379</v>
      </c>
      <c r="C2382" s="155" t="str">
        <f t="shared" ca="1" si="562"/>
        <v/>
      </c>
      <c r="D2382" s="156" t="str">
        <f t="shared" ca="1" si="563"/>
        <v/>
      </c>
      <c r="E2382" s="157" t="str">
        <f t="shared" ca="1" si="564"/>
        <v/>
      </c>
      <c r="F2382" s="157"/>
      <c r="G2382" s="158" t="str">
        <f t="shared" ca="1" si="565"/>
        <v/>
      </c>
      <c r="H2382" s="159"/>
      <c r="I2382" s="160" t="str">
        <f>IF(H2382="","",INDEX(D.1[Quy cách],MATCH(H2382,D.1[Tên sản phẩm],0)))</f>
        <v/>
      </c>
      <c r="J2382" s="35" t="str">
        <f>IF(H2382="","",INDEX(D.1[ĐVT],MATCH(H2382,D.1[Tên sản phẩm],0)))</f>
        <v/>
      </c>
      <c r="K2382" s="163" t="str">
        <f>IF(H2382="","",INDEX(D.1[Đơn giá bán
(Tham khảo)],MATCH(H2382,D.1[Tên sản phẩm],0)))</f>
        <v/>
      </c>
      <c r="L2382" s="162"/>
      <c r="M2382" s="159"/>
      <c r="N2382" s="159"/>
      <c r="O2382" s="159"/>
      <c r="P2382" s="163" t="str">
        <f t="shared" si="566"/>
        <v/>
      </c>
      <c r="Q2382" s="164"/>
      <c r="R2382" s="162"/>
      <c r="S2382" s="163" t="str">
        <f t="shared" si="567"/>
        <v/>
      </c>
      <c r="T2382" s="164" t="str">
        <f t="shared" ca="1" si="568"/>
        <v/>
      </c>
      <c r="U2382" s="163" t="str">
        <f t="shared" si="569"/>
        <v/>
      </c>
      <c r="V2382" s="163" t="str">
        <f ca="1">IF(AND(C2382&lt;&gt;"",C2382&lt;&gt;OFFSET(C2382,1,0)),SUMIFS(B.2[Giá có thuế],B.2[Số ĐK],C2382),"")</f>
        <v/>
      </c>
      <c r="W2382" s="159"/>
      <c r="X2382" s="161" t="str">
        <f>IF(W2382="","",'Thông Tin Chung'!$L$3)</f>
        <v/>
      </c>
      <c r="Y2382" s="163" t="str">
        <f t="shared" ca="1" si="570"/>
        <v/>
      </c>
      <c r="Z2382" s="165"/>
      <c r="AA2382" s="155" t="str">
        <f ca="1">IF(C2382="","",IF(OR(D2382&lt;NgayBatDau,D2382&gt;NgayKetThuc),"Ngày tháng phải nằm trong kỳ báo cáo",IF(AND(G2382&lt;&gt;"",COUNTIF(D.2[Tên khách hàng],G2382)=0),"Tên KH chưa khai báo trong DSKH",IF(AND(H2382&lt;&gt;"",COUNTIF(D.1[Tên sản phẩm],H2382)=0),"SP này chưa khai báo trong DSSP",""))))</f>
        <v/>
      </c>
      <c r="AB2382" s="23" t="str">
        <f t="shared" ca="1" si="556"/>
        <v/>
      </c>
      <c r="AC2382" s="23" t="str">
        <f t="shared" ca="1" si="557"/>
        <v/>
      </c>
      <c r="AD2382" s="23" t="str">
        <f t="shared" ca="1" si="558"/>
        <v/>
      </c>
      <c r="AE2382" s="68" t="str">
        <f t="shared" ca="1" si="559"/>
        <v/>
      </c>
      <c r="AF2382" s="69" t="str">
        <f>IF(OR(H2382="",S2382=""),"",S2382-(SUM(L2382,M2382)*INDEX(D.1[Đơn giá],MATCH(H2382,D.1[Tên sản phẩm],0))))</f>
        <v/>
      </c>
      <c r="AG2382" s="90" t="str">
        <f t="shared" ca="1" si="560"/>
        <v/>
      </c>
      <c r="AH2382" s="90"/>
    </row>
    <row r="2383" spans="2:34" ht="27.75" customHeight="1" x14ac:dyDescent="0.2">
      <c r="B2383" s="154">
        <f t="shared" si="561"/>
        <v>2380</v>
      </c>
      <c r="C2383" s="155" t="str">
        <f t="shared" ca="1" si="562"/>
        <v/>
      </c>
      <c r="D2383" s="156" t="str">
        <f t="shared" ca="1" si="563"/>
        <v/>
      </c>
      <c r="E2383" s="157" t="str">
        <f t="shared" ca="1" si="564"/>
        <v/>
      </c>
      <c r="F2383" s="157"/>
      <c r="G2383" s="158" t="str">
        <f t="shared" ca="1" si="565"/>
        <v/>
      </c>
      <c r="H2383" s="159"/>
      <c r="I2383" s="160" t="str">
        <f>IF(H2383="","",INDEX(D.1[Quy cách],MATCH(H2383,D.1[Tên sản phẩm],0)))</f>
        <v/>
      </c>
      <c r="J2383" s="35" t="str">
        <f>IF(H2383="","",INDEX(D.1[ĐVT],MATCH(H2383,D.1[Tên sản phẩm],0)))</f>
        <v/>
      </c>
      <c r="K2383" s="163" t="str">
        <f>IF(H2383="","",INDEX(D.1[Đơn giá bán
(Tham khảo)],MATCH(H2383,D.1[Tên sản phẩm],0)))</f>
        <v/>
      </c>
      <c r="L2383" s="162"/>
      <c r="M2383" s="159"/>
      <c r="N2383" s="159"/>
      <c r="O2383" s="159"/>
      <c r="P2383" s="163" t="str">
        <f t="shared" si="566"/>
        <v/>
      </c>
      <c r="Q2383" s="164"/>
      <c r="R2383" s="162"/>
      <c r="S2383" s="163" t="str">
        <f t="shared" si="567"/>
        <v/>
      </c>
      <c r="T2383" s="164" t="str">
        <f t="shared" ca="1" si="568"/>
        <v/>
      </c>
      <c r="U2383" s="163" t="str">
        <f t="shared" si="569"/>
        <v/>
      </c>
      <c r="V2383" s="163" t="str">
        <f ca="1">IF(AND(C2383&lt;&gt;"",C2383&lt;&gt;OFFSET(C2383,1,0)),SUMIFS(B.2[Giá có thuế],B.2[Số ĐK],C2383),"")</f>
        <v/>
      </c>
      <c r="W2383" s="159"/>
      <c r="X2383" s="161" t="str">
        <f>IF(W2383="","",'Thông Tin Chung'!$L$3)</f>
        <v/>
      </c>
      <c r="Y2383" s="163" t="str">
        <f t="shared" ca="1" si="570"/>
        <v/>
      </c>
      <c r="Z2383" s="165"/>
      <c r="AA2383" s="155" t="str">
        <f ca="1">IF(C2383="","",IF(OR(D2383&lt;NgayBatDau,D2383&gt;NgayKetThuc),"Ngày tháng phải nằm trong kỳ báo cáo",IF(AND(G2383&lt;&gt;"",COUNTIF(D.2[Tên khách hàng],G2383)=0),"Tên KH chưa khai báo trong DSKH",IF(AND(H2383&lt;&gt;"",COUNTIF(D.1[Tên sản phẩm],H2383)=0),"SP này chưa khai báo trong DSSP",""))))</f>
        <v/>
      </c>
      <c r="AB2383" s="23" t="str">
        <f t="shared" ca="1" si="556"/>
        <v/>
      </c>
      <c r="AC2383" s="23" t="str">
        <f t="shared" ca="1" si="557"/>
        <v/>
      </c>
      <c r="AD2383" s="23" t="str">
        <f t="shared" ca="1" si="558"/>
        <v/>
      </c>
      <c r="AE2383" s="68" t="str">
        <f t="shared" ca="1" si="559"/>
        <v/>
      </c>
      <c r="AF2383" s="69" t="str">
        <f>IF(OR(H2383="",S2383=""),"",S2383-(SUM(L2383,M2383)*INDEX(D.1[Đơn giá],MATCH(H2383,D.1[Tên sản phẩm],0))))</f>
        <v/>
      </c>
      <c r="AG2383" s="90" t="str">
        <f t="shared" ca="1" si="560"/>
        <v/>
      </c>
      <c r="AH2383" s="90"/>
    </row>
    <row r="2384" spans="2:34" ht="27.75" customHeight="1" x14ac:dyDescent="0.2">
      <c r="B2384" s="154">
        <f t="shared" si="561"/>
        <v>2381</v>
      </c>
      <c r="C2384" s="155" t="str">
        <f t="shared" ca="1" si="562"/>
        <v/>
      </c>
      <c r="D2384" s="156" t="str">
        <f t="shared" ca="1" si="563"/>
        <v/>
      </c>
      <c r="E2384" s="157" t="str">
        <f t="shared" ca="1" si="564"/>
        <v/>
      </c>
      <c r="F2384" s="157"/>
      <c r="G2384" s="158" t="str">
        <f t="shared" ca="1" si="565"/>
        <v/>
      </c>
      <c r="H2384" s="159"/>
      <c r="I2384" s="160" t="str">
        <f>IF(H2384="","",INDEX(D.1[Quy cách],MATCH(H2384,D.1[Tên sản phẩm],0)))</f>
        <v/>
      </c>
      <c r="J2384" s="35" t="str">
        <f>IF(H2384="","",INDEX(D.1[ĐVT],MATCH(H2384,D.1[Tên sản phẩm],0)))</f>
        <v/>
      </c>
      <c r="K2384" s="163" t="str">
        <f>IF(H2384="","",INDEX(D.1[Đơn giá bán
(Tham khảo)],MATCH(H2384,D.1[Tên sản phẩm],0)))</f>
        <v/>
      </c>
      <c r="L2384" s="162"/>
      <c r="M2384" s="159"/>
      <c r="N2384" s="159"/>
      <c r="O2384" s="159"/>
      <c r="P2384" s="163" t="str">
        <f t="shared" si="566"/>
        <v/>
      </c>
      <c r="Q2384" s="164"/>
      <c r="R2384" s="162"/>
      <c r="S2384" s="163" t="str">
        <f t="shared" si="567"/>
        <v/>
      </c>
      <c r="T2384" s="164" t="str">
        <f t="shared" ca="1" si="568"/>
        <v/>
      </c>
      <c r="U2384" s="163" t="str">
        <f t="shared" si="569"/>
        <v/>
      </c>
      <c r="V2384" s="163" t="str">
        <f ca="1">IF(AND(C2384&lt;&gt;"",C2384&lt;&gt;OFFSET(C2384,1,0)),SUMIFS(B.2[Giá có thuế],B.2[Số ĐK],C2384),"")</f>
        <v/>
      </c>
      <c r="W2384" s="159"/>
      <c r="X2384" s="161" t="str">
        <f>IF(W2384="","",'Thông Tin Chung'!$L$3)</f>
        <v/>
      </c>
      <c r="Y2384" s="163" t="str">
        <f t="shared" ca="1" si="570"/>
        <v/>
      </c>
      <c r="Z2384" s="165"/>
      <c r="AA2384" s="155" t="str">
        <f ca="1">IF(C2384="","",IF(OR(D2384&lt;NgayBatDau,D2384&gt;NgayKetThuc),"Ngày tháng phải nằm trong kỳ báo cáo",IF(AND(G2384&lt;&gt;"",COUNTIF(D.2[Tên khách hàng],G2384)=0),"Tên KH chưa khai báo trong DSKH",IF(AND(H2384&lt;&gt;"",COUNTIF(D.1[Tên sản phẩm],H2384)=0),"SP này chưa khai báo trong DSSP",""))))</f>
        <v/>
      </c>
      <c r="AB2384" s="23" t="str">
        <f t="shared" ca="1" si="556"/>
        <v/>
      </c>
      <c r="AC2384" s="23" t="str">
        <f t="shared" ca="1" si="557"/>
        <v/>
      </c>
      <c r="AD2384" s="23" t="str">
        <f t="shared" ca="1" si="558"/>
        <v/>
      </c>
      <c r="AE2384" s="68" t="str">
        <f t="shared" ca="1" si="559"/>
        <v/>
      </c>
      <c r="AF2384" s="69" t="str">
        <f>IF(OR(H2384="",S2384=""),"",S2384-(SUM(L2384,M2384)*INDEX(D.1[Đơn giá],MATCH(H2384,D.1[Tên sản phẩm],0))))</f>
        <v/>
      </c>
      <c r="AG2384" s="90" t="str">
        <f t="shared" ca="1" si="560"/>
        <v/>
      </c>
      <c r="AH2384" s="90"/>
    </row>
    <row r="2385" spans="2:34" ht="27.75" customHeight="1" x14ac:dyDescent="0.2">
      <c r="B2385" s="154">
        <f t="shared" si="561"/>
        <v>2382</v>
      </c>
      <c r="C2385" s="155" t="str">
        <f t="shared" ca="1" si="562"/>
        <v/>
      </c>
      <c r="D2385" s="156" t="str">
        <f t="shared" ca="1" si="563"/>
        <v/>
      </c>
      <c r="E2385" s="157" t="str">
        <f t="shared" ca="1" si="564"/>
        <v/>
      </c>
      <c r="F2385" s="157"/>
      <c r="G2385" s="158" t="str">
        <f t="shared" ca="1" si="565"/>
        <v/>
      </c>
      <c r="H2385" s="159"/>
      <c r="I2385" s="160" t="str">
        <f>IF(H2385="","",INDEX(D.1[Quy cách],MATCH(H2385,D.1[Tên sản phẩm],0)))</f>
        <v/>
      </c>
      <c r="J2385" s="35" t="str">
        <f>IF(H2385="","",INDEX(D.1[ĐVT],MATCH(H2385,D.1[Tên sản phẩm],0)))</f>
        <v/>
      </c>
      <c r="K2385" s="163" t="str">
        <f>IF(H2385="","",INDEX(D.1[Đơn giá bán
(Tham khảo)],MATCH(H2385,D.1[Tên sản phẩm],0)))</f>
        <v/>
      </c>
      <c r="L2385" s="162"/>
      <c r="M2385" s="159"/>
      <c r="N2385" s="159"/>
      <c r="O2385" s="159"/>
      <c r="P2385" s="163" t="str">
        <f t="shared" si="566"/>
        <v/>
      </c>
      <c r="Q2385" s="164"/>
      <c r="R2385" s="162"/>
      <c r="S2385" s="163" t="str">
        <f t="shared" si="567"/>
        <v/>
      </c>
      <c r="T2385" s="164" t="str">
        <f t="shared" ca="1" si="568"/>
        <v/>
      </c>
      <c r="U2385" s="163" t="str">
        <f t="shared" si="569"/>
        <v/>
      </c>
      <c r="V2385" s="163" t="str">
        <f ca="1">IF(AND(C2385&lt;&gt;"",C2385&lt;&gt;OFFSET(C2385,1,0)),SUMIFS(B.2[Giá có thuế],B.2[Số ĐK],C2385),"")</f>
        <v/>
      </c>
      <c r="W2385" s="159"/>
      <c r="X2385" s="161" t="str">
        <f>IF(W2385="","",'Thông Tin Chung'!$L$3)</f>
        <v/>
      </c>
      <c r="Y2385" s="163" t="str">
        <f t="shared" ca="1" si="570"/>
        <v/>
      </c>
      <c r="Z2385" s="165"/>
      <c r="AA2385" s="155" t="str">
        <f ca="1">IF(C2385="","",IF(OR(D2385&lt;NgayBatDau,D2385&gt;NgayKetThuc),"Ngày tháng phải nằm trong kỳ báo cáo",IF(AND(G2385&lt;&gt;"",COUNTIF(D.2[Tên khách hàng],G2385)=0),"Tên KH chưa khai báo trong DSKH",IF(AND(H2385&lt;&gt;"",COUNTIF(D.1[Tên sản phẩm],H2385)=0),"SP này chưa khai báo trong DSSP",""))))</f>
        <v/>
      </c>
      <c r="AB2385" s="23" t="str">
        <f t="shared" ca="1" si="556"/>
        <v/>
      </c>
      <c r="AC2385" s="23" t="str">
        <f t="shared" ca="1" si="557"/>
        <v/>
      </c>
      <c r="AD2385" s="23" t="str">
        <f t="shared" ca="1" si="558"/>
        <v/>
      </c>
      <c r="AE2385" s="68" t="str">
        <f t="shared" ca="1" si="559"/>
        <v/>
      </c>
      <c r="AF2385" s="69" t="str">
        <f>IF(OR(H2385="",S2385=""),"",S2385-(SUM(L2385,M2385)*INDEX(D.1[Đơn giá],MATCH(H2385,D.1[Tên sản phẩm],0))))</f>
        <v/>
      </c>
      <c r="AG2385" s="90" t="str">
        <f t="shared" ca="1" si="560"/>
        <v/>
      </c>
      <c r="AH2385" s="90"/>
    </row>
    <row r="2386" spans="2:34" ht="27.75" customHeight="1" x14ac:dyDescent="0.2">
      <c r="B2386" s="154">
        <f t="shared" si="561"/>
        <v>2383</v>
      </c>
      <c r="C2386" s="155" t="str">
        <f t="shared" ca="1" si="562"/>
        <v/>
      </c>
      <c r="D2386" s="156" t="str">
        <f t="shared" ca="1" si="563"/>
        <v/>
      </c>
      <c r="E2386" s="157" t="str">
        <f t="shared" ca="1" si="564"/>
        <v/>
      </c>
      <c r="F2386" s="157"/>
      <c r="G2386" s="158" t="str">
        <f t="shared" ca="1" si="565"/>
        <v/>
      </c>
      <c r="H2386" s="159"/>
      <c r="I2386" s="160" t="str">
        <f>IF(H2386="","",INDEX(D.1[Quy cách],MATCH(H2386,D.1[Tên sản phẩm],0)))</f>
        <v/>
      </c>
      <c r="J2386" s="35" t="str">
        <f>IF(H2386="","",INDEX(D.1[ĐVT],MATCH(H2386,D.1[Tên sản phẩm],0)))</f>
        <v/>
      </c>
      <c r="K2386" s="163" t="str">
        <f>IF(H2386="","",INDEX(D.1[Đơn giá bán
(Tham khảo)],MATCH(H2386,D.1[Tên sản phẩm],0)))</f>
        <v/>
      </c>
      <c r="L2386" s="162"/>
      <c r="M2386" s="159"/>
      <c r="N2386" s="159"/>
      <c r="O2386" s="159"/>
      <c r="P2386" s="163" t="str">
        <f t="shared" si="566"/>
        <v/>
      </c>
      <c r="Q2386" s="164"/>
      <c r="R2386" s="162"/>
      <c r="S2386" s="163" t="str">
        <f t="shared" si="567"/>
        <v/>
      </c>
      <c r="T2386" s="164" t="str">
        <f t="shared" ca="1" si="568"/>
        <v/>
      </c>
      <c r="U2386" s="163" t="str">
        <f t="shared" si="569"/>
        <v/>
      </c>
      <c r="V2386" s="163" t="str">
        <f ca="1">IF(AND(C2386&lt;&gt;"",C2386&lt;&gt;OFFSET(C2386,1,0)),SUMIFS(B.2[Giá có thuế],B.2[Số ĐK],C2386),"")</f>
        <v/>
      </c>
      <c r="W2386" s="159"/>
      <c r="X2386" s="161" t="str">
        <f>IF(W2386="","",'Thông Tin Chung'!$L$3)</f>
        <v/>
      </c>
      <c r="Y2386" s="163" t="str">
        <f t="shared" ca="1" si="570"/>
        <v/>
      </c>
      <c r="Z2386" s="165"/>
      <c r="AA2386" s="155" t="str">
        <f ca="1">IF(C2386="","",IF(OR(D2386&lt;NgayBatDau,D2386&gt;NgayKetThuc),"Ngày tháng phải nằm trong kỳ báo cáo",IF(AND(G2386&lt;&gt;"",COUNTIF(D.2[Tên khách hàng],G2386)=0),"Tên KH chưa khai báo trong DSKH",IF(AND(H2386&lt;&gt;"",COUNTIF(D.1[Tên sản phẩm],H2386)=0),"SP này chưa khai báo trong DSSP",""))))</f>
        <v/>
      </c>
      <c r="AB2386" s="23" t="str">
        <f t="shared" ca="1" si="556"/>
        <v/>
      </c>
      <c r="AC2386" s="23" t="str">
        <f t="shared" ca="1" si="557"/>
        <v/>
      </c>
      <c r="AD2386" s="23" t="str">
        <f t="shared" ca="1" si="558"/>
        <v/>
      </c>
      <c r="AE2386" s="68" t="str">
        <f t="shared" ca="1" si="559"/>
        <v/>
      </c>
      <c r="AF2386" s="69" t="str">
        <f>IF(OR(H2386="",S2386=""),"",S2386-(SUM(L2386,M2386)*INDEX(D.1[Đơn giá],MATCH(H2386,D.1[Tên sản phẩm],0))))</f>
        <v/>
      </c>
      <c r="AG2386" s="90" t="str">
        <f t="shared" ca="1" si="560"/>
        <v/>
      </c>
      <c r="AH2386" s="90"/>
    </row>
    <row r="2387" spans="2:34" ht="27.75" customHeight="1" x14ac:dyDescent="0.2">
      <c r="B2387" s="154">
        <f t="shared" si="561"/>
        <v>2384</v>
      </c>
      <c r="C2387" s="155" t="str">
        <f t="shared" ca="1" si="562"/>
        <v/>
      </c>
      <c r="D2387" s="156" t="str">
        <f t="shared" ca="1" si="563"/>
        <v/>
      </c>
      <c r="E2387" s="157" t="str">
        <f t="shared" ca="1" si="564"/>
        <v/>
      </c>
      <c r="F2387" s="157"/>
      <c r="G2387" s="158" t="str">
        <f t="shared" ca="1" si="565"/>
        <v/>
      </c>
      <c r="H2387" s="159"/>
      <c r="I2387" s="160" t="str">
        <f>IF(H2387="","",INDEX(D.1[Quy cách],MATCH(H2387,D.1[Tên sản phẩm],0)))</f>
        <v/>
      </c>
      <c r="J2387" s="35" t="str">
        <f>IF(H2387="","",INDEX(D.1[ĐVT],MATCH(H2387,D.1[Tên sản phẩm],0)))</f>
        <v/>
      </c>
      <c r="K2387" s="163" t="str">
        <f>IF(H2387="","",INDEX(D.1[Đơn giá bán
(Tham khảo)],MATCH(H2387,D.1[Tên sản phẩm],0)))</f>
        <v/>
      </c>
      <c r="L2387" s="162"/>
      <c r="M2387" s="159"/>
      <c r="N2387" s="159"/>
      <c r="O2387" s="159"/>
      <c r="P2387" s="163" t="str">
        <f t="shared" si="566"/>
        <v/>
      </c>
      <c r="Q2387" s="164"/>
      <c r="R2387" s="162"/>
      <c r="S2387" s="163" t="str">
        <f t="shared" si="567"/>
        <v/>
      </c>
      <c r="T2387" s="164" t="str">
        <f t="shared" ca="1" si="568"/>
        <v/>
      </c>
      <c r="U2387" s="163" t="str">
        <f t="shared" si="569"/>
        <v/>
      </c>
      <c r="V2387" s="163" t="str">
        <f ca="1">IF(AND(C2387&lt;&gt;"",C2387&lt;&gt;OFFSET(C2387,1,0)),SUMIFS(B.2[Giá có thuế],B.2[Số ĐK],C2387),"")</f>
        <v/>
      </c>
      <c r="W2387" s="159"/>
      <c r="X2387" s="161" t="str">
        <f>IF(W2387="","",'Thông Tin Chung'!$L$3)</f>
        <v/>
      </c>
      <c r="Y2387" s="163" t="str">
        <f t="shared" ca="1" si="570"/>
        <v/>
      </c>
      <c r="Z2387" s="165"/>
      <c r="AA2387" s="155" t="str">
        <f ca="1">IF(C2387="","",IF(OR(D2387&lt;NgayBatDau,D2387&gt;NgayKetThuc),"Ngày tháng phải nằm trong kỳ báo cáo",IF(AND(G2387&lt;&gt;"",COUNTIF(D.2[Tên khách hàng],G2387)=0),"Tên KH chưa khai báo trong DSKH",IF(AND(H2387&lt;&gt;"",COUNTIF(D.1[Tên sản phẩm],H2387)=0),"SP này chưa khai báo trong DSSP",""))))</f>
        <v/>
      </c>
      <c r="AB2387" s="23" t="str">
        <f t="shared" ca="1" si="556"/>
        <v/>
      </c>
      <c r="AC2387" s="23" t="str">
        <f t="shared" ca="1" si="557"/>
        <v/>
      </c>
      <c r="AD2387" s="23" t="str">
        <f t="shared" ca="1" si="558"/>
        <v/>
      </c>
      <c r="AE2387" s="68" t="str">
        <f t="shared" ca="1" si="559"/>
        <v/>
      </c>
      <c r="AF2387" s="69" t="str">
        <f>IF(OR(H2387="",S2387=""),"",S2387-(SUM(L2387,M2387)*INDEX(D.1[Đơn giá],MATCH(H2387,D.1[Tên sản phẩm],0))))</f>
        <v/>
      </c>
      <c r="AG2387" s="90" t="str">
        <f t="shared" ca="1" si="560"/>
        <v/>
      </c>
      <c r="AH2387" s="90"/>
    </row>
    <row r="2388" spans="2:34" ht="27.75" customHeight="1" x14ac:dyDescent="0.2">
      <c r="B2388" s="154">
        <f t="shared" si="561"/>
        <v>2385</v>
      </c>
      <c r="C2388" s="155" t="str">
        <f t="shared" ca="1" si="562"/>
        <v/>
      </c>
      <c r="D2388" s="156" t="str">
        <f t="shared" ca="1" si="563"/>
        <v/>
      </c>
      <c r="E2388" s="157" t="str">
        <f t="shared" ca="1" si="564"/>
        <v/>
      </c>
      <c r="F2388" s="157"/>
      <c r="G2388" s="158" t="str">
        <f t="shared" ca="1" si="565"/>
        <v/>
      </c>
      <c r="H2388" s="159"/>
      <c r="I2388" s="160" t="str">
        <f>IF(H2388="","",INDEX(D.1[Quy cách],MATCH(H2388,D.1[Tên sản phẩm],0)))</f>
        <v/>
      </c>
      <c r="J2388" s="35" t="str">
        <f>IF(H2388="","",INDEX(D.1[ĐVT],MATCH(H2388,D.1[Tên sản phẩm],0)))</f>
        <v/>
      </c>
      <c r="K2388" s="163" t="str">
        <f>IF(H2388="","",INDEX(D.1[Đơn giá bán
(Tham khảo)],MATCH(H2388,D.1[Tên sản phẩm],0)))</f>
        <v/>
      </c>
      <c r="L2388" s="162"/>
      <c r="M2388" s="159"/>
      <c r="N2388" s="159"/>
      <c r="O2388" s="159"/>
      <c r="P2388" s="163" t="str">
        <f t="shared" si="566"/>
        <v/>
      </c>
      <c r="Q2388" s="164"/>
      <c r="R2388" s="162"/>
      <c r="S2388" s="163" t="str">
        <f t="shared" si="567"/>
        <v/>
      </c>
      <c r="T2388" s="164" t="str">
        <f t="shared" ca="1" si="568"/>
        <v/>
      </c>
      <c r="U2388" s="163" t="str">
        <f t="shared" si="569"/>
        <v/>
      </c>
      <c r="V2388" s="163" t="str">
        <f ca="1">IF(AND(C2388&lt;&gt;"",C2388&lt;&gt;OFFSET(C2388,1,0)),SUMIFS(B.2[Giá có thuế],B.2[Số ĐK],C2388),"")</f>
        <v/>
      </c>
      <c r="W2388" s="159"/>
      <c r="X2388" s="161" t="str">
        <f>IF(W2388="","",'Thông Tin Chung'!$L$3)</f>
        <v/>
      </c>
      <c r="Y2388" s="163" t="str">
        <f t="shared" ca="1" si="570"/>
        <v/>
      </c>
      <c r="Z2388" s="165"/>
      <c r="AA2388" s="155" t="str">
        <f ca="1">IF(C2388="","",IF(OR(D2388&lt;NgayBatDau,D2388&gt;NgayKetThuc),"Ngày tháng phải nằm trong kỳ báo cáo",IF(AND(G2388&lt;&gt;"",COUNTIF(D.2[Tên khách hàng],G2388)=0),"Tên KH chưa khai báo trong DSKH",IF(AND(H2388&lt;&gt;"",COUNTIF(D.1[Tên sản phẩm],H2388)=0),"SP này chưa khai báo trong DSSP",""))))</f>
        <v/>
      </c>
      <c r="AB2388" s="23" t="str">
        <f t="shared" ca="1" si="556"/>
        <v/>
      </c>
      <c r="AC2388" s="23" t="str">
        <f t="shared" ca="1" si="557"/>
        <v/>
      </c>
      <c r="AD2388" s="23" t="str">
        <f t="shared" ca="1" si="558"/>
        <v/>
      </c>
      <c r="AE2388" s="68" t="str">
        <f t="shared" ca="1" si="559"/>
        <v/>
      </c>
      <c r="AF2388" s="69" t="str">
        <f>IF(OR(H2388="",S2388=""),"",S2388-(SUM(L2388,M2388)*INDEX(D.1[Đơn giá],MATCH(H2388,D.1[Tên sản phẩm],0))))</f>
        <v/>
      </c>
      <c r="AG2388" s="90" t="str">
        <f t="shared" ca="1" si="560"/>
        <v/>
      </c>
      <c r="AH2388" s="90"/>
    </row>
    <row r="2389" spans="2:34" ht="27.75" customHeight="1" x14ac:dyDescent="0.2">
      <c r="B2389" s="154">
        <f t="shared" si="561"/>
        <v>2386</v>
      </c>
      <c r="C2389" s="155" t="str">
        <f t="shared" ca="1" si="562"/>
        <v/>
      </c>
      <c r="D2389" s="156" t="str">
        <f t="shared" ca="1" si="563"/>
        <v/>
      </c>
      <c r="E2389" s="157" t="str">
        <f t="shared" ca="1" si="564"/>
        <v/>
      </c>
      <c r="F2389" s="157"/>
      <c r="G2389" s="158" t="str">
        <f t="shared" ca="1" si="565"/>
        <v/>
      </c>
      <c r="H2389" s="159"/>
      <c r="I2389" s="160" t="str">
        <f>IF(H2389="","",INDEX(D.1[Quy cách],MATCH(H2389,D.1[Tên sản phẩm],0)))</f>
        <v/>
      </c>
      <c r="J2389" s="35" t="str">
        <f>IF(H2389="","",INDEX(D.1[ĐVT],MATCH(H2389,D.1[Tên sản phẩm],0)))</f>
        <v/>
      </c>
      <c r="K2389" s="163" t="str">
        <f>IF(H2389="","",INDEX(D.1[Đơn giá bán
(Tham khảo)],MATCH(H2389,D.1[Tên sản phẩm],0)))</f>
        <v/>
      </c>
      <c r="L2389" s="162"/>
      <c r="M2389" s="159"/>
      <c r="N2389" s="159"/>
      <c r="O2389" s="159"/>
      <c r="P2389" s="163" t="str">
        <f t="shared" si="566"/>
        <v/>
      </c>
      <c r="Q2389" s="164"/>
      <c r="R2389" s="162"/>
      <c r="S2389" s="163" t="str">
        <f t="shared" si="567"/>
        <v/>
      </c>
      <c r="T2389" s="164" t="str">
        <f t="shared" ca="1" si="568"/>
        <v/>
      </c>
      <c r="U2389" s="163" t="str">
        <f t="shared" si="569"/>
        <v/>
      </c>
      <c r="V2389" s="163" t="str">
        <f ca="1">IF(AND(C2389&lt;&gt;"",C2389&lt;&gt;OFFSET(C2389,1,0)),SUMIFS(B.2[Giá có thuế],B.2[Số ĐK],C2389),"")</f>
        <v/>
      </c>
      <c r="W2389" s="159"/>
      <c r="X2389" s="161" t="str">
        <f>IF(W2389="","",'Thông Tin Chung'!$L$3)</f>
        <v/>
      </c>
      <c r="Y2389" s="163" t="str">
        <f t="shared" ca="1" si="570"/>
        <v/>
      </c>
      <c r="Z2389" s="165"/>
      <c r="AA2389" s="155" t="str">
        <f ca="1">IF(C2389="","",IF(OR(D2389&lt;NgayBatDau,D2389&gt;NgayKetThuc),"Ngày tháng phải nằm trong kỳ báo cáo",IF(AND(G2389&lt;&gt;"",COUNTIF(D.2[Tên khách hàng],G2389)=0),"Tên KH chưa khai báo trong DSKH",IF(AND(H2389&lt;&gt;"",COUNTIF(D.1[Tên sản phẩm],H2389)=0),"SP này chưa khai báo trong DSSP",""))))</f>
        <v/>
      </c>
      <c r="AB2389" s="23" t="str">
        <f t="shared" ca="1" si="556"/>
        <v/>
      </c>
      <c r="AC2389" s="23" t="str">
        <f t="shared" ca="1" si="557"/>
        <v/>
      </c>
      <c r="AD2389" s="23" t="str">
        <f t="shared" ca="1" si="558"/>
        <v/>
      </c>
      <c r="AE2389" s="68" t="str">
        <f t="shared" ca="1" si="559"/>
        <v/>
      </c>
      <c r="AF2389" s="69" t="str">
        <f>IF(OR(H2389="",S2389=""),"",S2389-(SUM(L2389,M2389)*INDEX(D.1[Đơn giá],MATCH(H2389,D.1[Tên sản phẩm],0))))</f>
        <v/>
      </c>
      <c r="AG2389" s="90" t="str">
        <f t="shared" ca="1" si="560"/>
        <v/>
      </c>
      <c r="AH2389" s="90"/>
    </row>
    <row r="2390" spans="2:34" ht="27.75" customHeight="1" x14ac:dyDescent="0.2">
      <c r="B2390" s="154">
        <f t="shared" si="561"/>
        <v>2387</v>
      </c>
      <c r="C2390" s="155" t="str">
        <f t="shared" ca="1" si="562"/>
        <v/>
      </c>
      <c r="D2390" s="156" t="str">
        <f t="shared" ca="1" si="563"/>
        <v/>
      </c>
      <c r="E2390" s="157" t="str">
        <f t="shared" ca="1" si="564"/>
        <v/>
      </c>
      <c r="F2390" s="157"/>
      <c r="G2390" s="158" t="str">
        <f t="shared" ca="1" si="565"/>
        <v/>
      </c>
      <c r="H2390" s="159"/>
      <c r="I2390" s="160" t="str">
        <f>IF(H2390="","",INDEX(D.1[Quy cách],MATCH(H2390,D.1[Tên sản phẩm],0)))</f>
        <v/>
      </c>
      <c r="J2390" s="35" t="str">
        <f>IF(H2390="","",INDEX(D.1[ĐVT],MATCH(H2390,D.1[Tên sản phẩm],0)))</f>
        <v/>
      </c>
      <c r="K2390" s="163" t="str">
        <f>IF(H2390="","",INDEX(D.1[Đơn giá bán
(Tham khảo)],MATCH(H2390,D.1[Tên sản phẩm],0)))</f>
        <v/>
      </c>
      <c r="L2390" s="162"/>
      <c r="M2390" s="159"/>
      <c r="N2390" s="159"/>
      <c r="O2390" s="159"/>
      <c r="P2390" s="163" t="str">
        <f t="shared" si="566"/>
        <v/>
      </c>
      <c r="Q2390" s="164"/>
      <c r="R2390" s="162"/>
      <c r="S2390" s="163" t="str">
        <f t="shared" si="567"/>
        <v/>
      </c>
      <c r="T2390" s="164" t="str">
        <f t="shared" ca="1" si="568"/>
        <v/>
      </c>
      <c r="U2390" s="163" t="str">
        <f t="shared" si="569"/>
        <v/>
      </c>
      <c r="V2390" s="163" t="str">
        <f ca="1">IF(AND(C2390&lt;&gt;"",C2390&lt;&gt;OFFSET(C2390,1,0)),SUMIFS(B.2[Giá có thuế],B.2[Số ĐK],C2390),"")</f>
        <v/>
      </c>
      <c r="W2390" s="159"/>
      <c r="X2390" s="161" t="str">
        <f>IF(W2390="","",'Thông Tin Chung'!$L$3)</f>
        <v/>
      </c>
      <c r="Y2390" s="163" t="str">
        <f t="shared" ca="1" si="570"/>
        <v/>
      </c>
      <c r="Z2390" s="165"/>
      <c r="AA2390" s="155" t="str">
        <f ca="1">IF(C2390="","",IF(OR(D2390&lt;NgayBatDau,D2390&gt;NgayKetThuc),"Ngày tháng phải nằm trong kỳ báo cáo",IF(AND(G2390&lt;&gt;"",COUNTIF(D.2[Tên khách hàng],G2390)=0),"Tên KH chưa khai báo trong DSKH",IF(AND(H2390&lt;&gt;"",COUNTIF(D.1[Tên sản phẩm],H2390)=0),"SP này chưa khai báo trong DSSP",""))))</f>
        <v/>
      </c>
      <c r="AB2390" s="23" t="str">
        <f t="shared" ca="1" si="556"/>
        <v/>
      </c>
      <c r="AC2390" s="23" t="str">
        <f t="shared" ca="1" si="557"/>
        <v/>
      </c>
      <c r="AD2390" s="23" t="str">
        <f t="shared" ca="1" si="558"/>
        <v/>
      </c>
      <c r="AE2390" s="68" t="str">
        <f t="shared" ca="1" si="559"/>
        <v/>
      </c>
      <c r="AF2390" s="69" t="str">
        <f>IF(OR(H2390="",S2390=""),"",S2390-(SUM(L2390,M2390)*INDEX(D.1[Đơn giá],MATCH(H2390,D.1[Tên sản phẩm],0))))</f>
        <v/>
      </c>
      <c r="AG2390" s="90" t="str">
        <f t="shared" ca="1" si="560"/>
        <v/>
      </c>
      <c r="AH2390" s="90"/>
    </row>
    <row r="2391" spans="2:34" ht="27.75" customHeight="1" x14ac:dyDescent="0.2">
      <c r="B2391" s="154">
        <f t="shared" si="561"/>
        <v>2388</v>
      </c>
      <c r="C2391" s="155" t="str">
        <f t="shared" ca="1" si="562"/>
        <v/>
      </c>
      <c r="D2391" s="156" t="str">
        <f t="shared" ca="1" si="563"/>
        <v/>
      </c>
      <c r="E2391" s="157" t="str">
        <f t="shared" ca="1" si="564"/>
        <v/>
      </c>
      <c r="F2391" s="157"/>
      <c r="G2391" s="158" t="str">
        <f t="shared" ca="1" si="565"/>
        <v/>
      </c>
      <c r="H2391" s="159"/>
      <c r="I2391" s="160" t="str">
        <f>IF(H2391="","",INDEX(D.1[Quy cách],MATCH(H2391,D.1[Tên sản phẩm],0)))</f>
        <v/>
      </c>
      <c r="J2391" s="35" t="str">
        <f>IF(H2391="","",INDEX(D.1[ĐVT],MATCH(H2391,D.1[Tên sản phẩm],0)))</f>
        <v/>
      </c>
      <c r="K2391" s="163" t="str">
        <f>IF(H2391="","",INDEX(D.1[Đơn giá bán
(Tham khảo)],MATCH(H2391,D.1[Tên sản phẩm],0)))</f>
        <v/>
      </c>
      <c r="L2391" s="162"/>
      <c r="M2391" s="159"/>
      <c r="N2391" s="159"/>
      <c r="O2391" s="159"/>
      <c r="P2391" s="163" t="str">
        <f t="shared" si="566"/>
        <v/>
      </c>
      <c r="Q2391" s="164"/>
      <c r="R2391" s="162"/>
      <c r="S2391" s="163" t="str">
        <f t="shared" si="567"/>
        <v/>
      </c>
      <c r="T2391" s="164" t="str">
        <f t="shared" ca="1" si="568"/>
        <v/>
      </c>
      <c r="U2391" s="163" t="str">
        <f t="shared" si="569"/>
        <v/>
      </c>
      <c r="V2391" s="163" t="str">
        <f ca="1">IF(AND(C2391&lt;&gt;"",C2391&lt;&gt;OFFSET(C2391,1,0)),SUMIFS(B.2[Giá có thuế],B.2[Số ĐK],C2391),"")</f>
        <v/>
      </c>
      <c r="W2391" s="159"/>
      <c r="X2391" s="161" t="str">
        <f>IF(W2391="","",'Thông Tin Chung'!$L$3)</f>
        <v/>
      </c>
      <c r="Y2391" s="163" t="str">
        <f t="shared" ca="1" si="570"/>
        <v/>
      </c>
      <c r="Z2391" s="165"/>
      <c r="AA2391" s="155" t="str">
        <f ca="1">IF(C2391="","",IF(OR(D2391&lt;NgayBatDau,D2391&gt;NgayKetThuc),"Ngày tháng phải nằm trong kỳ báo cáo",IF(AND(G2391&lt;&gt;"",COUNTIF(D.2[Tên khách hàng],G2391)=0),"Tên KH chưa khai báo trong DSKH",IF(AND(H2391&lt;&gt;"",COUNTIF(D.1[Tên sản phẩm],H2391)=0),"SP này chưa khai báo trong DSSP",""))))</f>
        <v/>
      </c>
      <c r="AB2391" s="23" t="str">
        <f t="shared" ca="1" si="556"/>
        <v/>
      </c>
      <c r="AC2391" s="23" t="str">
        <f t="shared" ca="1" si="557"/>
        <v/>
      </c>
      <c r="AD2391" s="23" t="str">
        <f t="shared" ca="1" si="558"/>
        <v/>
      </c>
      <c r="AE2391" s="68" t="str">
        <f t="shared" ca="1" si="559"/>
        <v/>
      </c>
      <c r="AF2391" s="69" t="str">
        <f>IF(OR(H2391="",S2391=""),"",S2391-(SUM(L2391,M2391)*INDEX(D.1[Đơn giá],MATCH(H2391,D.1[Tên sản phẩm],0))))</f>
        <v/>
      </c>
      <c r="AG2391" s="90" t="str">
        <f t="shared" ca="1" si="560"/>
        <v/>
      </c>
      <c r="AH2391" s="90"/>
    </row>
    <row r="2392" spans="2:34" ht="27.75" customHeight="1" x14ac:dyDescent="0.2">
      <c r="B2392" s="154">
        <f t="shared" si="561"/>
        <v>2389</v>
      </c>
      <c r="C2392" s="155" t="str">
        <f t="shared" ca="1" si="562"/>
        <v/>
      </c>
      <c r="D2392" s="156" t="str">
        <f t="shared" ca="1" si="563"/>
        <v/>
      </c>
      <c r="E2392" s="157" t="str">
        <f t="shared" ca="1" si="564"/>
        <v/>
      </c>
      <c r="F2392" s="157"/>
      <c r="G2392" s="158" t="str">
        <f t="shared" ca="1" si="565"/>
        <v/>
      </c>
      <c r="H2392" s="159"/>
      <c r="I2392" s="160" t="str">
        <f>IF(H2392="","",INDEX(D.1[Quy cách],MATCH(H2392,D.1[Tên sản phẩm],0)))</f>
        <v/>
      </c>
      <c r="J2392" s="35" t="str">
        <f>IF(H2392="","",INDEX(D.1[ĐVT],MATCH(H2392,D.1[Tên sản phẩm],0)))</f>
        <v/>
      </c>
      <c r="K2392" s="163" t="str">
        <f>IF(H2392="","",INDEX(D.1[Đơn giá bán
(Tham khảo)],MATCH(H2392,D.1[Tên sản phẩm],0)))</f>
        <v/>
      </c>
      <c r="L2392" s="162"/>
      <c r="M2392" s="159"/>
      <c r="N2392" s="159"/>
      <c r="O2392" s="159"/>
      <c r="P2392" s="163" t="str">
        <f t="shared" si="566"/>
        <v/>
      </c>
      <c r="Q2392" s="164"/>
      <c r="R2392" s="162"/>
      <c r="S2392" s="163" t="str">
        <f t="shared" si="567"/>
        <v/>
      </c>
      <c r="T2392" s="164" t="str">
        <f t="shared" ca="1" si="568"/>
        <v/>
      </c>
      <c r="U2392" s="163" t="str">
        <f t="shared" si="569"/>
        <v/>
      </c>
      <c r="V2392" s="163" t="str">
        <f ca="1">IF(AND(C2392&lt;&gt;"",C2392&lt;&gt;OFFSET(C2392,1,0)),SUMIFS(B.2[Giá có thuế],B.2[Số ĐK],C2392),"")</f>
        <v/>
      </c>
      <c r="W2392" s="159"/>
      <c r="X2392" s="161" t="str">
        <f>IF(W2392="","",'Thông Tin Chung'!$L$3)</f>
        <v/>
      </c>
      <c r="Y2392" s="163" t="str">
        <f t="shared" ca="1" si="570"/>
        <v/>
      </c>
      <c r="Z2392" s="165"/>
      <c r="AA2392" s="155" t="str">
        <f ca="1">IF(C2392="","",IF(OR(D2392&lt;NgayBatDau,D2392&gt;NgayKetThuc),"Ngày tháng phải nằm trong kỳ báo cáo",IF(AND(G2392&lt;&gt;"",COUNTIF(D.2[Tên khách hàng],G2392)=0),"Tên KH chưa khai báo trong DSKH",IF(AND(H2392&lt;&gt;"",COUNTIF(D.1[Tên sản phẩm],H2392)=0),"SP này chưa khai báo trong DSSP",""))))</f>
        <v/>
      </c>
      <c r="AB2392" s="23" t="str">
        <f t="shared" ca="1" si="556"/>
        <v/>
      </c>
      <c r="AC2392" s="23" t="str">
        <f t="shared" ca="1" si="557"/>
        <v/>
      </c>
      <c r="AD2392" s="23" t="str">
        <f t="shared" ca="1" si="558"/>
        <v/>
      </c>
      <c r="AE2392" s="68" t="str">
        <f t="shared" ca="1" si="559"/>
        <v/>
      </c>
      <c r="AF2392" s="69" t="str">
        <f>IF(OR(H2392="",S2392=""),"",S2392-(SUM(L2392,M2392)*INDEX(D.1[Đơn giá],MATCH(H2392,D.1[Tên sản phẩm],0))))</f>
        <v/>
      </c>
      <c r="AG2392" s="90" t="str">
        <f t="shared" ca="1" si="560"/>
        <v/>
      </c>
      <c r="AH2392" s="90"/>
    </row>
    <row r="2393" spans="2:34" ht="27.75" customHeight="1" x14ac:dyDescent="0.2">
      <c r="B2393" s="154">
        <f t="shared" si="561"/>
        <v>2390</v>
      </c>
      <c r="C2393" s="155" t="str">
        <f t="shared" ca="1" si="562"/>
        <v/>
      </c>
      <c r="D2393" s="156" t="str">
        <f t="shared" ca="1" si="563"/>
        <v/>
      </c>
      <c r="E2393" s="157" t="str">
        <f t="shared" ca="1" si="564"/>
        <v/>
      </c>
      <c r="F2393" s="157"/>
      <c r="G2393" s="158" t="str">
        <f t="shared" ca="1" si="565"/>
        <v/>
      </c>
      <c r="H2393" s="159"/>
      <c r="I2393" s="160" t="str">
        <f>IF(H2393="","",INDEX(D.1[Quy cách],MATCH(H2393,D.1[Tên sản phẩm],0)))</f>
        <v/>
      </c>
      <c r="J2393" s="35" t="str">
        <f>IF(H2393="","",INDEX(D.1[ĐVT],MATCH(H2393,D.1[Tên sản phẩm],0)))</f>
        <v/>
      </c>
      <c r="K2393" s="163" t="str">
        <f>IF(H2393="","",INDEX(D.1[Đơn giá bán
(Tham khảo)],MATCH(H2393,D.1[Tên sản phẩm],0)))</f>
        <v/>
      </c>
      <c r="L2393" s="162"/>
      <c r="M2393" s="159"/>
      <c r="N2393" s="159"/>
      <c r="O2393" s="159"/>
      <c r="P2393" s="163" t="str">
        <f t="shared" si="566"/>
        <v/>
      </c>
      <c r="Q2393" s="164"/>
      <c r="R2393" s="162"/>
      <c r="S2393" s="163" t="str">
        <f t="shared" si="567"/>
        <v/>
      </c>
      <c r="T2393" s="164" t="str">
        <f t="shared" ca="1" si="568"/>
        <v/>
      </c>
      <c r="U2393" s="163" t="str">
        <f t="shared" si="569"/>
        <v/>
      </c>
      <c r="V2393" s="163" t="str">
        <f ca="1">IF(AND(C2393&lt;&gt;"",C2393&lt;&gt;OFFSET(C2393,1,0)),SUMIFS(B.2[Giá có thuế],B.2[Số ĐK],C2393),"")</f>
        <v/>
      </c>
      <c r="W2393" s="159"/>
      <c r="X2393" s="161" t="str">
        <f>IF(W2393="","",'Thông Tin Chung'!$L$3)</f>
        <v/>
      </c>
      <c r="Y2393" s="163" t="str">
        <f t="shared" ca="1" si="570"/>
        <v/>
      </c>
      <c r="Z2393" s="165"/>
      <c r="AA2393" s="155" t="str">
        <f ca="1">IF(C2393="","",IF(OR(D2393&lt;NgayBatDau,D2393&gt;NgayKetThuc),"Ngày tháng phải nằm trong kỳ báo cáo",IF(AND(G2393&lt;&gt;"",COUNTIF(D.2[Tên khách hàng],G2393)=0),"Tên KH chưa khai báo trong DSKH",IF(AND(H2393&lt;&gt;"",COUNTIF(D.1[Tên sản phẩm],H2393)=0),"SP này chưa khai báo trong DSSP",""))))</f>
        <v/>
      </c>
      <c r="AB2393" s="23" t="str">
        <f t="shared" ca="1" si="556"/>
        <v/>
      </c>
      <c r="AC2393" s="23" t="str">
        <f t="shared" ca="1" si="557"/>
        <v/>
      </c>
      <c r="AD2393" s="23" t="str">
        <f t="shared" ca="1" si="558"/>
        <v/>
      </c>
      <c r="AE2393" s="68" t="str">
        <f t="shared" ca="1" si="559"/>
        <v/>
      </c>
      <c r="AF2393" s="69" t="str">
        <f>IF(OR(H2393="",S2393=""),"",S2393-(SUM(L2393,M2393)*INDEX(D.1[Đơn giá],MATCH(H2393,D.1[Tên sản phẩm],0))))</f>
        <v/>
      </c>
      <c r="AG2393" s="90" t="str">
        <f t="shared" ca="1" si="560"/>
        <v/>
      </c>
      <c r="AH2393" s="90"/>
    </row>
    <row r="2394" spans="2:34" ht="27.75" customHeight="1" x14ac:dyDescent="0.2">
      <c r="B2394" s="154">
        <f t="shared" si="561"/>
        <v>2391</v>
      </c>
      <c r="C2394" s="155" t="str">
        <f t="shared" ca="1" si="562"/>
        <v/>
      </c>
      <c r="D2394" s="156" t="str">
        <f t="shared" ca="1" si="563"/>
        <v/>
      </c>
      <c r="E2394" s="157" t="str">
        <f t="shared" ca="1" si="564"/>
        <v/>
      </c>
      <c r="F2394" s="157"/>
      <c r="G2394" s="158" t="str">
        <f t="shared" ca="1" si="565"/>
        <v/>
      </c>
      <c r="H2394" s="159"/>
      <c r="I2394" s="160" t="str">
        <f>IF(H2394="","",INDEX(D.1[Quy cách],MATCH(H2394,D.1[Tên sản phẩm],0)))</f>
        <v/>
      </c>
      <c r="J2394" s="35" t="str">
        <f>IF(H2394="","",INDEX(D.1[ĐVT],MATCH(H2394,D.1[Tên sản phẩm],0)))</f>
        <v/>
      </c>
      <c r="K2394" s="163" t="str">
        <f>IF(H2394="","",INDEX(D.1[Đơn giá bán
(Tham khảo)],MATCH(H2394,D.1[Tên sản phẩm],0)))</f>
        <v/>
      </c>
      <c r="L2394" s="162"/>
      <c r="M2394" s="159"/>
      <c r="N2394" s="159"/>
      <c r="O2394" s="159"/>
      <c r="P2394" s="163" t="str">
        <f t="shared" si="566"/>
        <v/>
      </c>
      <c r="Q2394" s="164"/>
      <c r="R2394" s="162"/>
      <c r="S2394" s="163" t="str">
        <f t="shared" si="567"/>
        <v/>
      </c>
      <c r="T2394" s="164" t="str">
        <f t="shared" ca="1" si="568"/>
        <v/>
      </c>
      <c r="U2394" s="163" t="str">
        <f t="shared" si="569"/>
        <v/>
      </c>
      <c r="V2394" s="163" t="str">
        <f ca="1">IF(AND(C2394&lt;&gt;"",C2394&lt;&gt;OFFSET(C2394,1,0)),SUMIFS(B.2[Giá có thuế],B.2[Số ĐK],C2394),"")</f>
        <v/>
      </c>
      <c r="W2394" s="159"/>
      <c r="X2394" s="161" t="str">
        <f>IF(W2394="","",'Thông Tin Chung'!$L$3)</f>
        <v/>
      </c>
      <c r="Y2394" s="163" t="str">
        <f t="shared" ca="1" si="570"/>
        <v/>
      </c>
      <c r="Z2394" s="165"/>
      <c r="AA2394" s="155" t="str">
        <f ca="1">IF(C2394="","",IF(OR(D2394&lt;NgayBatDau,D2394&gt;NgayKetThuc),"Ngày tháng phải nằm trong kỳ báo cáo",IF(AND(G2394&lt;&gt;"",COUNTIF(D.2[Tên khách hàng],G2394)=0),"Tên KH chưa khai báo trong DSKH",IF(AND(H2394&lt;&gt;"",COUNTIF(D.1[Tên sản phẩm],H2394)=0),"SP này chưa khai báo trong DSSP",""))))</f>
        <v/>
      </c>
      <c r="AB2394" s="23" t="str">
        <f t="shared" ca="1" si="556"/>
        <v/>
      </c>
      <c r="AC2394" s="23" t="str">
        <f t="shared" ca="1" si="557"/>
        <v/>
      </c>
      <c r="AD2394" s="23" t="str">
        <f t="shared" ca="1" si="558"/>
        <v/>
      </c>
      <c r="AE2394" s="68" t="str">
        <f t="shared" ca="1" si="559"/>
        <v/>
      </c>
      <c r="AF2394" s="69" t="str">
        <f>IF(OR(H2394="",S2394=""),"",S2394-(SUM(L2394,M2394)*INDEX(D.1[Đơn giá],MATCH(H2394,D.1[Tên sản phẩm],0))))</f>
        <v/>
      </c>
      <c r="AG2394" s="90" t="str">
        <f t="shared" ca="1" si="560"/>
        <v/>
      </c>
      <c r="AH2394" s="90"/>
    </row>
    <row r="2395" spans="2:34" ht="27.75" customHeight="1" x14ac:dyDescent="0.2">
      <c r="B2395" s="154">
        <f t="shared" si="561"/>
        <v>2392</v>
      </c>
      <c r="C2395" s="155" t="str">
        <f t="shared" ca="1" si="562"/>
        <v/>
      </c>
      <c r="D2395" s="156" t="str">
        <f t="shared" ca="1" si="563"/>
        <v/>
      </c>
      <c r="E2395" s="157" t="str">
        <f t="shared" ca="1" si="564"/>
        <v/>
      </c>
      <c r="F2395" s="157"/>
      <c r="G2395" s="158" t="str">
        <f t="shared" ca="1" si="565"/>
        <v/>
      </c>
      <c r="H2395" s="159"/>
      <c r="I2395" s="160" t="str">
        <f>IF(H2395="","",INDEX(D.1[Quy cách],MATCH(H2395,D.1[Tên sản phẩm],0)))</f>
        <v/>
      </c>
      <c r="J2395" s="35" t="str">
        <f>IF(H2395="","",INDEX(D.1[ĐVT],MATCH(H2395,D.1[Tên sản phẩm],0)))</f>
        <v/>
      </c>
      <c r="K2395" s="163" t="str">
        <f>IF(H2395="","",INDEX(D.1[Đơn giá bán
(Tham khảo)],MATCH(H2395,D.1[Tên sản phẩm],0)))</f>
        <v/>
      </c>
      <c r="L2395" s="162"/>
      <c r="M2395" s="159"/>
      <c r="N2395" s="159"/>
      <c r="O2395" s="159"/>
      <c r="P2395" s="163" t="str">
        <f t="shared" si="566"/>
        <v/>
      </c>
      <c r="Q2395" s="164"/>
      <c r="R2395" s="162"/>
      <c r="S2395" s="163" t="str">
        <f t="shared" si="567"/>
        <v/>
      </c>
      <c r="T2395" s="164" t="str">
        <f t="shared" ca="1" si="568"/>
        <v/>
      </c>
      <c r="U2395" s="163" t="str">
        <f t="shared" si="569"/>
        <v/>
      </c>
      <c r="V2395" s="163" t="str">
        <f ca="1">IF(AND(C2395&lt;&gt;"",C2395&lt;&gt;OFFSET(C2395,1,0)),SUMIFS(B.2[Giá có thuế],B.2[Số ĐK],C2395),"")</f>
        <v/>
      </c>
      <c r="W2395" s="159"/>
      <c r="X2395" s="161" t="str">
        <f>IF(W2395="","",'Thông Tin Chung'!$L$3)</f>
        <v/>
      </c>
      <c r="Y2395" s="163" t="str">
        <f t="shared" ca="1" si="570"/>
        <v/>
      </c>
      <c r="Z2395" s="165"/>
      <c r="AA2395" s="155" t="str">
        <f ca="1">IF(C2395="","",IF(OR(D2395&lt;NgayBatDau,D2395&gt;NgayKetThuc),"Ngày tháng phải nằm trong kỳ báo cáo",IF(AND(G2395&lt;&gt;"",COUNTIF(D.2[Tên khách hàng],G2395)=0),"Tên KH chưa khai báo trong DSKH",IF(AND(H2395&lt;&gt;"",COUNTIF(D.1[Tên sản phẩm],H2395)=0),"SP này chưa khai báo trong DSSP",""))))</f>
        <v/>
      </c>
      <c r="AB2395" s="23" t="str">
        <f t="shared" ca="1" si="556"/>
        <v/>
      </c>
      <c r="AC2395" s="23" t="str">
        <f t="shared" ca="1" si="557"/>
        <v/>
      </c>
      <c r="AD2395" s="23" t="str">
        <f t="shared" ca="1" si="558"/>
        <v/>
      </c>
      <c r="AE2395" s="68" t="str">
        <f t="shared" ca="1" si="559"/>
        <v/>
      </c>
      <c r="AF2395" s="69" t="str">
        <f>IF(OR(H2395="",S2395=""),"",S2395-(SUM(L2395,M2395)*INDEX(D.1[Đơn giá],MATCH(H2395,D.1[Tên sản phẩm],0))))</f>
        <v/>
      </c>
      <c r="AG2395" s="90" t="str">
        <f t="shared" ca="1" si="560"/>
        <v/>
      </c>
      <c r="AH2395" s="90"/>
    </row>
    <row r="2396" spans="2:34" ht="27.75" customHeight="1" x14ac:dyDescent="0.2">
      <c r="B2396" s="154">
        <f t="shared" si="561"/>
        <v>2393</v>
      </c>
      <c r="C2396" s="155" t="str">
        <f t="shared" ca="1" si="562"/>
        <v/>
      </c>
      <c r="D2396" s="156" t="str">
        <f t="shared" ca="1" si="563"/>
        <v/>
      </c>
      <c r="E2396" s="157" t="str">
        <f t="shared" ca="1" si="564"/>
        <v/>
      </c>
      <c r="F2396" s="157"/>
      <c r="G2396" s="158" t="str">
        <f t="shared" ca="1" si="565"/>
        <v/>
      </c>
      <c r="H2396" s="159"/>
      <c r="I2396" s="160" t="str">
        <f>IF(H2396="","",INDEX(D.1[Quy cách],MATCH(H2396,D.1[Tên sản phẩm],0)))</f>
        <v/>
      </c>
      <c r="J2396" s="35" t="str">
        <f>IF(H2396="","",INDEX(D.1[ĐVT],MATCH(H2396,D.1[Tên sản phẩm],0)))</f>
        <v/>
      </c>
      <c r="K2396" s="163" t="str">
        <f>IF(H2396="","",INDEX(D.1[Đơn giá bán
(Tham khảo)],MATCH(H2396,D.1[Tên sản phẩm],0)))</f>
        <v/>
      </c>
      <c r="L2396" s="162"/>
      <c r="M2396" s="159"/>
      <c r="N2396" s="159"/>
      <c r="O2396" s="159"/>
      <c r="P2396" s="163" t="str">
        <f t="shared" si="566"/>
        <v/>
      </c>
      <c r="Q2396" s="164"/>
      <c r="R2396" s="162"/>
      <c r="S2396" s="163" t="str">
        <f t="shared" si="567"/>
        <v/>
      </c>
      <c r="T2396" s="164" t="str">
        <f t="shared" ca="1" si="568"/>
        <v/>
      </c>
      <c r="U2396" s="163" t="str">
        <f t="shared" si="569"/>
        <v/>
      </c>
      <c r="V2396" s="163" t="str">
        <f ca="1">IF(AND(C2396&lt;&gt;"",C2396&lt;&gt;OFFSET(C2396,1,0)),SUMIFS(B.2[Giá có thuế],B.2[Số ĐK],C2396),"")</f>
        <v/>
      </c>
      <c r="W2396" s="159"/>
      <c r="X2396" s="161" t="str">
        <f>IF(W2396="","",'Thông Tin Chung'!$L$3)</f>
        <v/>
      </c>
      <c r="Y2396" s="163" t="str">
        <f t="shared" ca="1" si="570"/>
        <v/>
      </c>
      <c r="Z2396" s="165"/>
      <c r="AA2396" s="155" t="str">
        <f ca="1">IF(C2396="","",IF(OR(D2396&lt;NgayBatDau,D2396&gt;NgayKetThuc),"Ngày tháng phải nằm trong kỳ báo cáo",IF(AND(G2396&lt;&gt;"",COUNTIF(D.2[Tên khách hàng],G2396)=0),"Tên KH chưa khai báo trong DSKH",IF(AND(H2396&lt;&gt;"",COUNTIF(D.1[Tên sản phẩm],H2396)=0),"SP này chưa khai báo trong DSSP",""))))</f>
        <v/>
      </c>
      <c r="AB2396" s="23" t="str">
        <f t="shared" ca="1" si="556"/>
        <v/>
      </c>
      <c r="AC2396" s="23" t="str">
        <f t="shared" ca="1" si="557"/>
        <v/>
      </c>
      <c r="AD2396" s="23" t="str">
        <f t="shared" ca="1" si="558"/>
        <v/>
      </c>
      <c r="AE2396" s="68" t="str">
        <f t="shared" ca="1" si="559"/>
        <v/>
      </c>
      <c r="AF2396" s="69" t="str">
        <f>IF(OR(H2396="",S2396=""),"",S2396-(SUM(L2396,M2396)*INDEX(D.1[Đơn giá],MATCH(H2396,D.1[Tên sản phẩm],0))))</f>
        <v/>
      </c>
      <c r="AG2396" s="90" t="str">
        <f t="shared" ca="1" si="560"/>
        <v/>
      </c>
      <c r="AH2396" s="90"/>
    </row>
    <row r="2397" spans="2:34" ht="27.75" customHeight="1" x14ac:dyDescent="0.2">
      <c r="B2397" s="154">
        <f t="shared" si="561"/>
        <v>2394</v>
      </c>
      <c r="C2397" s="155" t="str">
        <f t="shared" ca="1" si="562"/>
        <v/>
      </c>
      <c r="D2397" s="156" t="str">
        <f t="shared" ca="1" si="563"/>
        <v/>
      </c>
      <c r="E2397" s="157" t="str">
        <f t="shared" ca="1" si="564"/>
        <v/>
      </c>
      <c r="F2397" s="157"/>
      <c r="G2397" s="158" t="str">
        <f t="shared" ca="1" si="565"/>
        <v/>
      </c>
      <c r="H2397" s="159"/>
      <c r="I2397" s="160" t="str">
        <f>IF(H2397="","",INDEX(D.1[Quy cách],MATCH(H2397,D.1[Tên sản phẩm],0)))</f>
        <v/>
      </c>
      <c r="J2397" s="35" t="str">
        <f>IF(H2397="","",INDEX(D.1[ĐVT],MATCH(H2397,D.1[Tên sản phẩm],0)))</f>
        <v/>
      </c>
      <c r="K2397" s="163" t="str">
        <f>IF(H2397="","",INDEX(D.1[Đơn giá bán
(Tham khảo)],MATCH(H2397,D.1[Tên sản phẩm],0)))</f>
        <v/>
      </c>
      <c r="L2397" s="162"/>
      <c r="M2397" s="159"/>
      <c r="N2397" s="159"/>
      <c r="O2397" s="159"/>
      <c r="P2397" s="163" t="str">
        <f t="shared" si="566"/>
        <v/>
      </c>
      <c r="Q2397" s="164"/>
      <c r="R2397" s="162"/>
      <c r="S2397" s="163" t="str">
        <f t="shared" si="567"/>
        <v/>
      </c>
      <c r="T2397" s="164" t="str">
        <f t="shared" ca="1" si="568"/>
        <v/>
      </c>
      <c r="U2397" s="163" t="str">
        <f t="shared" si="569"/>
        <v/>
      </c>
      <c r="V2397" s="163" t="str">
        <f ca="1">IF(AND(C2397&lt;&gt;"",C2397&lt;&gt;OFFSET(C2397,1,0)),SUMIFS(B.2[Giá có thuế],B.2[Số ĐK],C2397),"")</f>
        <v/>
      </c>
      <c r="W2397" s="159"/>
      <c r="X2397" s="161" t="str">
        <f>IF(W2397="","",'Thông Tin Chung'!$L$3)</f>
        <v/>
      </c>
      <c r="Y2397" s="163" t="str">
        <f t="shared" ca="1" si="570"/>
        <v/>
      </c>
      <c r="Z2397" s="165"/>
      <c r="AA2397" s="155" t="str">
        <f ca="1">IF(C2397="","",IF(OR(D2397&lt;NgayBatDau,D2397&gt;NgayKetThuc),"Ngày tháng phải nằm trong kỳ báo cáo",IF(AND(G2397&lt;&gt;"",COUNTIF(D.2[Tên khách hàng],G2397)=0),"Tên KH chưa khai báo trong DSKH",IF(AND(H2397&lt;&gt;"",COUNTIF(D.1[Tên sản phẩm],H2397)=0),"SP này chưa khai báo trong DSSP",""))))</f>
        <v/>
      </c>
      <c r="AB2397" s="23" t="str">
        <f t="shared" ca="1" si="556"/>
        <v/>
      </c>
      <c r="AC2397" s="23" t="str">
        <f t="shared" ca="1" si="557"/>
        <v/>
      </c>
      <c r="AD2397" s="23" t="str">
        <f t="shared" ca="1" si="558"/>
        <v/>
      </c>
      <c r="AE2397" s="68" t="str">
        <f t="shared" ca="1" si="559"/>
        <v/>
      </c>
      <c r="AF2397" s="69" t="str">
        <f>IF(OR(H2397="",S2397=""),"",S2397-(SUM(L2397,M2397)*INDEX(D.1[Đơn giá],MATCH(H2397,D.1[Tên sản phẩm],0))))</f>
        <v/>
      </c>
      <c r="AG2397" s="90" t="str">
        <f t="shared" ca="1" si="560"/>
        <v/>
      </c>
      <c r="AH2397" s="90"/>
    </row>
    <row r="2398" spans="2:34" ht="27.75" customHeight="1" x14ac:dyDescent="0.2">
      <c r="B2398" s="154">
        <f t="shared" si="561"/>
        <v>2395</v>
      </c>
      <c r="C2398" s="155" t="str">
        <f t="shared" ca="1" si="562"/>
        <v/>
      </c>
      <c r="D2398" s="156" t="str">
        <f t="shared" ca="1" si="563"/>
        <v/>
      </c>
      <c r="E2398" s="157" t="str">
        <f t="shared" ca="1" si="564"/>
        <v/>
      </c>
      <c r="F2398" s="157"/>
      <c r="G2398" s="158" t="str">
        <f t="shared" ca="1" si="565"/>
        <v/>
      </c>
      <c r="H2398" s="159"/>
      <c r="I2398" s="160" t="str">
        <f>IF(H2398="","",INDEX(D.1[Quy cách],MATCH(H2398,D.1[Tên sản phẩm],0)))</f>
        <v/>
      </c>
      <c r="J2398" s="35" t="str">
        <f>IF(H2398="","",INDEX(D.1[ĐVT],MATCH(H2398,D.1[Tên sản phẩm],0)))</f>
        <v/>
      </c>
      <c r="K2398" s="163" t="str">
        <f>IF(H2398="","",INDEX(D.1[Đơn giá bán
(Tham khảo)],MATCH(H2398,D.1[Tên sản phẩm],0)))</f>
        <v/>
      </c>
      <c r="L2398" s="162"/>
      <c r="M2398" s="159"/>
      <c r="N2398" s="159"/>
      <c r="O2398" s="159"/>
      <c r="P2398" s="163" t="str">
        <f t="shared" si="566"/>
        <v/>
      </c>
      <c r="Q2398" s="164"/>
      <c r="R2398" s="162"/>
      <c r="S2398" s="163" t="str">
        <f t="shared" si="567"/>
        <v/>
      </c>
      <c r="T2398" s="164" t="str">
        <f t="shared" ca="1" si="568"/>
        <v/>
      </c>
      <c r="U2398" s="163" t="str">
        <f t="shared" si="569"/>
        <v/>
      </c>
      <c r="V2398" s="163" t="str">
        <f ca="1">IF(AND(C2398&lt;&gt;"",C2398&lt;&gt;OFFSET(C2398,1,0)),SUMIFS(B.2[Giá có thuế],B.2[Số ĐK],C2398),"")</f>
        <v/>
      </c>
      <c r="W2398" s="159"/>
      <c r="X2398" s="161" t="str">
        <f>IF(W2398="","",'Thông Tin Chung'!$L$3)</f>
        <v/>
      </c>
      <c r="Y2398" s="163" t="str">
        <f t="shared" ca="1" si="570"/>
        <v/>
      </c>
      <c r="Z2398" s="165"/>
      <c r="AA2398" s="155" t="str">
        <f ca="1">IF(C2398="","",IF(OR(D2398&lt;NgayBatDau,D2398&gt;NgayKetThuc),"Ngày tháng phải nằm trong kỳ báo cáo",IF(AND(G2398&lt;&gt;"",COUNTIF(D.2[Tên khách hàng],G2398)=0),"Tên KH chưa khai báo trong DSKH",IF(AND(H2398&lt;&gt;"",COUNTIF(D.1[Tên sản phẩm],H2398)=0),"SP này chưa khai báo trong DSSP",""))))</f>
        <v/>
      </c>
      <c r="AB2398" s="23" t="str">
        <f t="shared" ca="1" si="556"/>
        <v/>
      </c>
      <c r="AC2398" s="23" t="str">
        <f t="shared" ca="1" si="557"/>
        <v/>
      </c>
      <c r="AD2398" s="23" t="str">
        <f t="shared" ca="1" si="558"/>
        <v/>
      </c>
      <c r="AE2398" s="68" t="str">
        <f t="shared" ca="1" si="559"/>
        <v/>
      </c>
      <c r="AF2398" s="69" t="str">
        <f>IF(OR(H2398="",S2398=""),"",S2398-(SUM(L2398,M2398)*INDEX(D.1[Đơn giá],MATCH(H2398,D.1[Tên sản phẩm],0))))</f>
        <v/>
      </c>
      <c r="AG2398" s="90" t="str">
        <f t="shared" ca="1" si="560"/>
        <v/>
      </c>
      <c r="AH2398" s="90"/>
    </row>
    <row r="2399" spans="2:34" ht="27.75" customHeight="1" x14ac:dyDescent="0.2">
      <c r="B2399" s="154">
        <f t="shared" si="561"/>
        <v>2396</v>
      </c>
      <c r="C2399" s="155" t="str">
        <f t="shared" ca="1" si="562"/>
        <v/>
      </c>
      <c r="D2399" s="156" t="str">
        <f t="shared" ca="1" si="563"/>
        <v/>
      </c>
      <c r="E2399" s="157" t="str">
        <f t="shared" ca="1" si="564"/>
        <v/>
      </c>
      <c r="F2399" s="157"/>
      <c r="G2399" s="158" t="str">
        <f t="shared" ca="1" si="565"/>
        <v/>
      </c>
      <c r="H2399" s="159"/>
      <c r="I2399" s="160" t="str">
        <f>IF(H2399="","",INDEX(D.1[Quy cách],MATCH(H2399,D.1[Tên sản phẩm],0)))</f>
        <v/>
      </c>
      <c r="J2399" s="35" t="str">
        <f>IF(H2399="","",INDEX(D.1[ĐVT],MATCH(H2399,D.1[Tên sản phẩm],0)))</f>
        <v/>
      </c>
      <c r="K2399" s="163" t="str">
        <f>IF(H2399="","",INDEX(D.1[Đơn giá bán
(Tham khảo)],MATCH(H2399,D.1[Tên sản phẩm],0)))</f>
        <v/>
      </c>
      <c r="L2399" s="162"/>
      <c r="M2399" s="159"/>
      <c r="N2399" s="159"/>
      <c r="O2399" s="159"/>
      <c r="P2399" s="163" t="str">
        <f t="shared" si="566"/>
        <v/>
      </c>
      <c r="Q2399" s="164"/>
      <c r="R2399" s="162"/>
      <c r="S2399" s="163" t="str">
        <f t="shared" si="567"/>
        <v/>
      </c>
      <c r="T2399" s="164" t="str">
        <f t="shared" ca="1" si="568"/>
        <v/>
      </c>
      <c r="U2399" s="163" t="str">
        <f t="shared" si="569"/>
        <v/>
      </c>
      <c r="V2399" s="163" t="str">
        <f ca="1">IF(AND(C2399&lt;&gt;"",C2399&lt;&gt;OFFSET(C2399,1,0)),SUMIFS(B.2[Giá có thuế],B.2[Số ĐK],C2399),"")</f>
        <v/>
      </c>
      <c r="W2399" s="159"/>
      <c r="X2399" s="161" t="str">
        <f>IF(W2399="","",'Thông Tin Chung'!$L$3)</f>
        <v/>
      </c>
      <c r="Y2399" s="163" t="str">
        <f t="shared" ca="1" si="570"/>
        <v/>
      </c>
      <c r="Z2399" s="165"/>
      <c r="AA2399" s="155" t="str">
        <f ca="1">IF(C2399="","",IF(OR(D2399&lt;NgayBatDau,D2399&gt;NgayKetThuc),"Ngày tháng phải nằm trong kỳ báo cáo",IF(AND(G2399&lt;&gt;"",COUNTIF(D.2[Tên khách hàng],G2399)=0),"Tên KH chưa khai báo trong DSKH",IF(AND(H2399&lt;&gt;"",COUNTIF(D.1[Tên sản phẩm],H2399)=0),"SP này chưa khai báo trong DSSP",""))))</f>
        <v/>
      </c>
      <c r="AB2399" s="23" t="str">
        <f t="shared" ca="1" si="556"/>
        <v/>
      </c>
      <c r="AC2399" s="23" t="str">
        <f t="shared" ca="1" si="557"/>
        <v/>
      </c>
      <c r="AD2399" s="23" t="str">
        <f t="shared" ca="1" si="558"/>
        <v/>
      </c>
      <c r="AE2399" s="68" t="str">
        <f t="shared" ca="1" si="559"/>
        <v/>
      </c>
      <c r="AF2399" s="69" t="str">
        <f>IF(OR(H2399="",S2399=""),"",S2399-(SUM(L2399,M2399)*INDEX(D.1[Đơn giá],MATCH(H2399,D.1[Tên sản phẩm],0))))</f>
        <v/>
      </c>
      <c r="AG2399" s="90" t="str">
        <f t="shared" ca="1" si="560"/>
        <v/>
      </c>
      <c r="AH2399" s="90"/>
    </row>
    <row r="2400" spans="2:34" ht="27.75" customHeight="1" x14ac:dyDescent="0.2">
      <c r="B2400" s="154">
        <f t="shared" si="561"/>
        <v>2397</v>
      </c>
      <c r="C2400" s="155" t="str">
        <f t="shared" ca="1" si="562"/>
        <v/>
      </c>
      <c r="D2400" s="156" t="str">
        <f t="shared" ca="1" si="563"/>
        <v/>
      </c>
      <c r="E2400" s="157" t="str">
        <f t="shared" ca="1" si="564"/>
        <v/>
      </c>
      <c r="F2400" s="157"/>
      <c r="G2400" s="158" t="str">
        <f t="shared" ca="1" si="565"/>
        <v/>
      </c>
      <c r="H2400" s="159"/>
      <c r="I2400" s="160" t="str">
        <f>IF(H2400="","",INDEX(D.1[Quy cách],MATCH(H2400,D.1[Tên sản phẩm],0)))</f>
        <v/>
      </c>
      <c r="J2400" s="35" t="str">
        <f>IF(H2400="","",INDEX(D.1[ĐVT],MATCH(H2400,D.1[Tên sản phẩm],0)))</f>
        <v/>
      </c>
      <c r="K2400" s="163" t="str">
        <f>IF(H2400="","",INDEX(D.1[Đơn giá bán
(Tham khảo)],MATCH(H2400,D.1[Tên sản phẩm],0)))</f>
        <v/>
      </c>
      <c r="L2400" s="162"/>
      <c r="M2400" s="159"/>
      <c r="N2400" s="159"/>
      <c r="O2400" s="159"/>
      <c r="P2400" s="163" t="str">
        <f t="shared" si="566"/>
        <v/>
      </c>
      <c r="Q2400" s="164"/>
      <c r="R2400" s="162"/>
      <c r="S2400" s="163" t="str">
        <f t="shared" si="567"/>
        <v/>
      </c>
      <c r="T2400" s="164" t="str">
        <f t="shared" ca="1" si="568"/>
        <v/>
      </c>
      <c r="U2400" s="163" t="str">
        <f t="shared" si="569"/>
        <v/>
      </c>
      <c r="V2400" s="163" t="str">
        <f ca="1">IF(AND(C2400&lt;&gt;"",C2400&lt;&gt;OFFSET(C2400,1,0)),SUMIFS(B.2[Giá có thuế],B.2[Số ĐK],C2400),"")</f>
        <v/>
      </c>
      <c r="W2400" s="159"/>
      <c r="X2400" s="161" t="str">
        <f>IF(W2400="","",'Thông Tin Chung'!$L$3)</f>
        <v/>
      </c>
      <c r="Y2400" s="163" t="str">
        <f t="shared" ca="1" si="570"/>
        <v/>
      </c>
      <c r="Z2400" s="165"/>
      <c r="AA2400" s="155" t="str">
        <f ca="1">IF(C2400="","",IF(OR(D2400&lt;NgayBatDau,D2400&gt;NgayKetThuc),"Ngày tháng phải nằm trong kỳ báo cáo",IF(AND(G2400&lt;&gt;"",COUNTIF(D.2[Tên khách hàng],G2400)=0),"Tên KH chưa khai báo trong DSKH",IF(AND(H2400&lt;&gt;"",COUNTIF(D.1[Tên sản phẩm],H2400)=0),"SP này chưa khai báo trong DSSP",""))))</f>
        <v/>
      </c>
      <c r="AB2400" s="23" t="str">
        <f t="shared" ca="1" si="556"/>
        <v/>
      </c>
      <c r="AC2400" s="23" t="str">
        <f t="shared" ca="1" si="557"/>
        <v/>
      </c>
      <c r="AD2400" s="23" t="str">
        <f t="shared" ca="1" si="558"/>
        <v/>
      </c>
      <c r="AE2400" s="68" t="str">
        <f t="shared" ca="1" si="559"/>
        <v/>
      </c>
      <c r="AF2400" s="69" t="str">
        <f>IF(OR(H2400="",S2400=""),"",S2400-(SUM(L2400,M2400)*INDEX(D.1[Đơn giá],MATCH(H2400,D.1[Tên sản phẩm],0))))</f>
        <v/>
      </c>
      <c r="AG2400" s="90" t="str">
        <f t="shared" ca="1" si="560"/>
        <v/>
      </c>
      <c r="AH2400" s="90"/>
    </row>
    <row r="2401" spans="2:34" ht="27.75" customHeight="1" x14ac:dyDescent="0.2">
      <c r="B2401" s="154">
        <f t="shared" si="561"/>
        <v>2398</v>
      </c>
      <c r="C2401" s="155" t="str">
        <f t="shared" ca="1" si="562"/>
        <v/>
      </c>
      <c r="D2401" s="156" t="str">
        <f t="shared" ca="1" si="563"/>
        <v/>
      </c>
      <c r="E2401" s="157" t="str">
        <f t="shared" ca="1" si="564"/>
        <v/>
      </c>
      <c r="F2401" s="157"/>
      <c r="G2401" s="158" t="str">
        <f t="shared" ca="1" si="565"/>
        <v/>
      </c>
      <c r="H2401" s="159"/>
      <c r="I2401" s="160" t="str">
        <f>IF(H2401="","",INDEX(D.1[Quy cách],MATCH(H2401,D.1[Tên sản phẩm],0)))</f>
        <v/>
      </c>
      <c r="J2401" s="35" t="str">
        <f>IF(H2401="","",INDEX(D.1[ĐVT],MATCH(H2401,D.1[Tên sản phẩm],0)))</f>
        <v/>
      </c>
      <c r="K2401" s="163" t="str">
        <f>IF(H2401="","",INDEX(D.1[Đơn giá bán
(Tham khảo)],MATCH(H2401,D.1[Tên sản phẩm],0)))</f>
        <v/>
      </c>
      <c r="L2401" s="162"/>
      <c r="M2401" s="159"/>
      <c r="N2401" s="159"/>
      <c r="O2401" s="159"/>
      <c r="P2401" s="163" t="str">
        <f t="shared" si="566"/>
        <v/>
      </c>
      <c r="Q2401" s="164"/>
      <c r="R2401" s="162"/>
      <c r="S2401" s="163" t="str">
        <f t="shared" si="567"/>
        <v/>
      </c>
      <c r="T2401" s="164" t="str">
        <f t="shared" ca="1" si="568"/>
        <v/>
      </c>
      <c r="U2401" s="163" t="str">
        <f t="shared" si="569"/>
        <v/>
      </c>
      <c r="V2401" s="163" t="str">
        <f ca="1">IF(AND(C2401&lt;&gt;"",C2401&lt;&gt;OFFSET(C2401,1,0)),SUMIFS(B.2[Giá có thuế],B.2[Số ĐK],C2401),"")</f>
        <v/>
      </c>
      <c r="W2401" s="159"/>
      <c r="X2401" s="161" t="str">
        <f>IF(W2401="","",'Thông Tin Chung'!$L$3)</f>
        <v/>
      </c>
      <c r="Y2401" s="163" t="str">
        <f t="shared" ca="1" si="570"/>
        <v/>
      </c>
      <c r="Z2401" s="165"/>
      <c r="AA2401" s="155" t="str">
        <f ca="1">IF(C2401="","",IF(OR(D2401&lt;NgayBatDau,D2401&gt;NgayKetThuc),"Ngày tháng phải nằm trong kỳ báo cáo",IF(AND(G2401&lt;&gt;"",COUNTIF(D.2[Tên khách hàng],G2401)=0),"Tên KH chưa khai báo trong DSKH",IF(AND(H2401&lt;&gt;"",COUNTIF(D.1[Tên sản phẩm],H2401)=0),"SP này chưa khai báo trong DSSP",""))))</f>
        <v/>
      </c>
      <c r="AB2401" s="23" t="str">
        <f t="shared" ca="1" si="556"/>
        <v/>
      </c>
      <c r="AC2401" s="23" t="str">
        <f t="shared" ca="1" si="557"/>
        <v/>
      </c>
      <c r="AD2401" s="23" t="str">
        <f t="shared" ca="1" si="558"/>
        <v/>
      </c>
      <c r="AE2401" s="68" t="str">
        <f t="shared" ca="1" si="559"/>
        <v/>
      </c>
      <c r="AF2401" s="69" t="str">
        <f>IF(OR(H2401="",S2401=""),"",S2401-(SUM(L2401,M2401)*INDEX(D.1[Đơn giá],MATCH(H2401,D.1[Tên sản phẩm],0))))</f>
        <v/>
      </c>
      <c r="AG2401" s="90" t="str">
        <f t="shared" ca="1" si="560"/>
        <v/>
      </c>
      <c r="AH2401" s="90"/>
    </row>
    <row r="2402" spans="2:34" ht="27.75" customHeight="1" x14ac:dyDescent="0.2">
      <c r="B2402" s="154">
        <f t="shared" si="561"/>
        <v>2399</v>
      </c>
      <c r="C2402" s="155" t="str">
        <f t="shared" ca="1" si="562"/>
        <v/>
      </c>
      <c r="D2402" s="156" t="str">
        <f t="shared" ca="1" si="563"/>
        <v/>
      </c>
      <c r="E2402" s="157" t="str">
        <f t="shared" ca="1" si="564"/>
        <v/>
      </c>
      <c r="F2402" s="157"/>
      <c r="G2402" s="158" t="str">
        <f t="shared" ca="1" si="565"/>
        <v/>
      </c>
      <c r="H2402" s="159"/>
      <c r="I2402" s="160" t="str">
        <f>IF(H2402="","",INDEX(D.1[Quy cách],MATCH(H2402,D.1[Tên sản phẩm],0)))</f>
        <v/>
      </c>
      <c r="J2402" s="35" t="str">
        <f>IF(H2402="","",INDEX(D.1[ĐVT],MATCH(H2402,D.1[Tên sản phẩm],0)))</f>
        <v/>
      </c>
      <c r="K2402" s="163" t="str">
        <f>IF(H2402="","",INDEX(D.1[Đơn giá bán
(Tham khảo)],MATCH(H2402,D.1[Tên sản phẩm],0)))</f>
        <v/>
      </c>
      <c r="L2402" s="162"/>
      <c r="M2402" s="159"/>
      <c r="N2402" s="159"/>
      <c r="O2402" s="159"/>
      <c r="P2402" s="163" t="str">
        <f t="shared" si="566"/>
        <v/>
      </c>
      <c r="Q2402" s="164"/>
      <c r="R2402" s="162"/>
      <c r="S2402" s="163" t="str">
        <f t="shared" si="567"/>
        <v/>
      </c>
      <c r="T2402" s="164" t="str">
        <f t="shared" ca="1" si="568"/>
        <v/>
      </c>
      <c r="U2402" s="163" t="str">
        <f t="shared" si="569"/>
        <v/>
      </c>
      <c r="V2402" s="163" t="str">
        <f ca="1">IF(AND(C2402&lt;&gt;"",C2402&lt;&gt;OFFSET(C2402,1,0)),SUMIFS(B.2[Giá có thuế],B.2[Số ĐK],C2402),"")</f>
        <v/>
      </c>
      <c r="W2402" s="159"/>
      <c r="X2402" s="161" t="str">
        <f>IF(W2402="","",'Thông Tin Chung'!$L$3)</f>
        <v/>
      </c>
      <c r="Y2402" s="163" t="str">
        <f t="shared" ca="1" si="570"/>
        <v/>
      </c>
      <c r="Z2402" s="165"/>
      <c r="AA2402" s="155" t="str">
        <f ca="1">IF(C2402="","",IF(OR(D2402&lt;NgayBatDau,D2402&gt;NgayKetThuc),"Ngày tháng phải nằm trong kỳ báo cáo",IF(AND(G2402&lt;&gt;"",COUNTIF(D.2[Tên khách hàng],G2402)=0),"Tên KH chưa khai báo trong DSKH",IF(AND(H2402&lt;&gt;"",COUNTIF(D.1[Tên sản phẩm],H2402)=0),"SP này chưa khai báo trong DSSP",""))))</f>
        <v/>
      </c>
      <c r="AB2402" s="23" t="str">
        <f t="shared" ca="1" si="556"/>
        <v/>
      </c>
      <c r="AC2402" s="23" t="str">
        <f t="shared" ca="1" si="557"/>
        <v/>
      </c>
      <c r="AD2402" s="23" t="str">
        <f t="shared" ca="1" si="558"/>
        <v/>
      </c>
      <c r="AE2402" s="68" t="str">
        <f t="shared" ca="1" si="559"/>
        <v/>
      </c>
      <c r="AF2402" s="69" t="str">
        <f>IF(OR(H2402="",S2402=""),"",S2402-(SUM(L2402,M2402)*INDEX(D.1[Đơn giá],MATCH(H2402,D.1[Tên sản phẩm],0))))</f>
        <v/>
      </c>
      <c r="AG2402" s="90" t="str">
        <f t="shared" ca="1" si="560"/>
        <v/>
      </c>
      <c r="AH2402" s="90"/>
    </row>
    <row r="2403" spans="2:34" ht="27.75" customHeight="1" x14ac:dyDescent="0.2">
      <c r="B2403" s="154">
        <f t="shared" si="561"/>
        <v>2400</v>
      </c>
      <c r="C2403" s="155" t="str">
        <f t="shared" ca="1" si="562"/>
        <v/>
      </c>
      <c r="D2403" s="156" t="str">
        <f t="shared" ca="1" si="563"/>
        <v/>
      </c>
      <c r="E2403" s="157" t="str">
        <f t="shared" ca="1" si="564"/>
        <v/>
      </c>
      <c r="F2403" s="157"/>
      <c r="G2403" s="158" t="str">
        <f t="shared" ca="1" si="565"/>
        <v/>
      </c>
      <c r="H2403" s="159"/>
      <c r="I2403" s="160" t="str">
        <f>IF(H2403="","",INDEX(D.1[Quy cách],MATCH(H2403,D.1[Tên sản phẩm],0)))</f>
        <v/>
      </c>
      <c r="J2403" s="35" t="str">
        <f>IF(H2403="","",INDEX(D.1[ĐVT],MATCH(H2403,D.1[Tên sản phẩm],0)))</f>
        <v/>
      </c>
      <c r="K2403" s="163" t="str">
        <f>IF(H2403="","",INDEX(D.1[Đơn giá bán
(Tham khảo)],MATCH(H2403,D.1[Tên sản phẩm],0)))</f>
        <v/>
      </c>
      <c r="L2403" s="162"/>
      <c r="M2403" s="159"/>
      <c r="N2403" s="159"/>
      <c r="O2403" s="159"/>
      <c r="P2403" s="163" t="str">
        <f t="shared" si="566"/>
        <v/>
      </c>
      <c r="Q2403" s="164"/>
      <c r="R2403" s="162"/>
      <c r="S2403" s="163" t="str">
        <f t="shared" si="567"/>
        <v/>
      </c>
      <c r="T2403" s="164" t="str">
        <f t="shared" ca="1" si="568"/>
        <v/>
      </c>
      <c r="U2403" s="163" t="str">
        <f t="shared" si="569"/>
        <v/>
      </c>
      <c r="V2403" s="163" t="str">
        <f ca="1">IF(AND(C2403&lt;&gt;"",C2403&lt;&gt;OFFSET(C2403,1,0)),SUMIFS(B.2[Giá có thuế],B.2[Số ĐK],C2403),"")</f>
        <v/>
      </c>
      <c r="W2403" s="159"/>
      <c r="X2403" s="161" t="str">
        <f>IF(W2403="","",'Thông Tin Chung'!$L$3)</f>
        <v/>
      </c>
      <c r="Y2403" s="163" t="str">
        <f t="shared" ca="1" si="570"/>
        <v/>
      </c>
      <c r="Z2403" s="165"/>
      <c r="AA2403" s="155" t="str">
        <f ca="1">IF(C2403="","",IF(OR(D2403&lt;NgayBatDau,D2403&gt;NgayKetThuc),"Ngày tháng phải nằm trong kỳ báo cáo",IF(AND(G2403&lt;&gt;"",COUNTIF(D.2[Tên khách hàng],G2403)=0),"Tên KH chưa khai báo trong DSKH",IF(AND(H2403&lt;&gt;"",COUNTIF(D.1[Tên sản phẩm],H2403)=0),"SP này chưa khai báo trong DSSP",""))))</f>
        <v/>
      </c>
      <c r="AB2403" s="23" t="str">
        <f t="shared" ca="1" si="556"/>
        <v/>
      </c>
      <c r="AC2403" s="23" t="str">
        <f t="shared" ca="1" si="557"/>
        <v/>
      </c>
      <c r="AD2403" s="23" t="str">
        <f t="shared" ca="1" si="558"/>
        <v/>
      </c>
      <c r="AE2403" s="68" t="str">
        <f t="shared" ca="1" si="559"/>
        <v/>
      </c>
      <c r="AF2403" s="69" t="str">
        <f>IF(OR(H2403="",S2403=""),"",S2403-(SUM(L2403,M2403)*INDEX(D.1[Đơn giá],MATCH(H2403,D.1[Tên sản phẩm],0))))</f>
        <v/>
      </c>
      <c r="AG2403" s="90" t="str">
        <f t="shared" ca="1" si="560"/>
        <v/>
      </c>
      <c r="AH2403" s="90"/>
    </row>
    <row r="2404" spans="2:34" ht="27.75" customHeight="1" x14ac:dyDescent="0.2">
      <c r="B2404" s="154">
        <f t="shared" si="561"/>
        <v>2401</v>
      </c>
      <c r="C2404" s="155" t="str">
        <f t="shared" ca="1" si="562"/>
        <v/>
      </c>
      <c r="D2404" s="156" t="str">
        <f t="shared" ca="1" si="563"/>
        <v/>
      </c>
      <c r="E2404" s="157" t="str">
        <f t="shared" ca="1" si="564"/>
        <v/>
      </c>
      <c r="F2404" s="157"/>
      <c r="G2404" s="158" t="str">
        <f t="shared" ca="1" si="565"/>
        <v/>
      </c>
      <c r="H2404" s="159"/>
      <c r="I2404" s="160" t="str">
        <f>IF(H2404="","",INDEX(D.1[Quy cách],MATCH(H2404,D.1[Tên sản phẩm],0)))</f>
        <v/>
      </c>
      <c r="J2404" s="35" t="str">
        <f>IF(H2404="","",INDEX(D.1[ĐVT],MATCH(H2404,D.1[Tên sản phẩm],0)))</f>
        <v/>
      </c>
      <c r="K2404" s="163" t="str">
        <f>IF(H2404="","",INDEX(D.1[Đơn giá bán
(Tham khảo)],MATCH(H2404,D.1[Tên sản phẩm],0)))</f>
        <v/>
      </c>
      <c r="L2404" s="162"/>
      <c r="M2404" s="159"/>
      <c r="N2404" s="159"/>
      <c r="O2404" s="159"/>
      <c r="P2404" s="163" t="str">
        <f t="shared" si="566"/>
        <v/>
      </c>
      <c r="Q2404" s="164"/>
      <c r="R2404" s="162"/>
      <c r="S2404" s="163" t="str">
        <f t="shared" si="567"/>
        <v/>
      </c>
      <c r="T2404" s="164" t="str">
        <f t="shared" ca="1" si="568"/>
        <v/>
      </c>
      <c r="U2404" s="163" t="str">
        <f t="shared" si="569"/>
        <v/>
      </c>
      <c r="V2404" s="163" t="str">
        <f ca="1">IF(AND(C2404&lt;&gt;"",C2404&lt;&gt;OFFSET(C2404,1,0)),SUMIFS(B.2[Giá có thuế],B.2[Số ĐK],C2404),"")</f>
        <v/>
      </c>
      <c r="W2404" s="159"/>
      <c r="X2404" s="161" t="str">
        <f>IF(W2404="","",'Thông Tin Chung'!$L$3)</f>
        <v/>
      </c>
      <c r="Y2404" s="163" t="str">
        <f t="shared" ca="1" si="570"/>
        <v/>
      </c>
      <c r="Z2404" s="165"/>
      <c r="AA2404" s="155" t="str">
        <f ca="1">IF(C2404="","",IF(OR(D2404&lt;NgayBatDau,D2404&gt;NgayKetThuc),"Ngày tháng phải nằm trong kỳ báo cáo",IF(AND(G2404&lt;&gt;"",COUNTIF(D.2[Tên khách hàng],G2404)=0),"Tên KH chưa khai báo trong DSKH",IF(AND(H2404&lt;&gt;"",COUNTIF(D.1[Tên sản phẩm],H2404)=0),"SP này chưa khai báo trong DSSP",""))))</f>
        <v/>
      </c>
      <c r="AB2404" s="23" t="str">
        <f t="shared" ca="1" si="556"/>
        <v/>
      </c>
      <c r="AC2404" s="23" t="str">
        <f t="shared" ca="1" si="557"/>
        <v/>
      </c>
      <c r="AD2404" s="23" t="str">
        <f t="shared" ca="1" si="558"/>
        <v/>
      </c>
      <c r="AE2404" s="68" t="str">
        <f t="shared" ca="1" si="559"/>
        <v/>
      </c>
      <c r="AF2404" s="69" t="str">
        <f>IF(OR(H2404="",S2404=""),"",S2404-(SUM(L2404,M2404)*INDEX(D.1[Đơn giá],MATCH(H2404,D.1[Tên sản phẩm],0))))</f>
        <v/>
      </c>
      <c r="AG2404" s="90" t="str">
        <f t="shared" ca="1" si="560"/>
        <v/>
      </c>
      <c r="AH2404" s="90"/>
    </row>
    <row r="2405" spans="2:34" ht="27.75" customHeight="1" x14ac:dyDescent="0.2">
      <c r="B2405" s="154">
        <f t="shared" si="561"/>
        <v>2402</v>
      </c>
      <c r="C2405" s="155" t="str">
        <f t="shared" ca="1" si="562"/>
        <v/>
      </c>
      <c r="D2405" s="156" t="str">
        <f t="shared" ca="1" si="563"/>
        <v/>
      </c>
      <c r="E2405" s="157" t="str">
        <f t="shared" ca="1" si="564"/>
        <v/>
      </c>
      <c r="F2405" s="157"/>
      <c r="G2405" s="158" t="str">
        <f t="shared" ca="1" si="565"/>
        <v/>
      </c>
      <c r="H2405" s="159"/>
      <c r="I2405" s="160" t="str">
        <f>IF(H2405="","",INDEX(D.1[Quy cách],MATCH(H2405,D.1[Tên sản phẩm],0)))</f>
        <v/>
      </c>
      <c r="J2405" s="35" t="str">
        <f>IF(H2405="","",INDEX(D.1[ĐVT],MATCH(H2405,D.1[Tên sản phẩm],0)))</f>
        <v/>
      </c>
      <c r="K2405" s="163" t="str">
        <f>IF(H2405="","",INDEX(D.1[Đơn giá bán
(Tham khảo)],MATCH(H2405,D.1[Tên sản phẩm],0)))</f>
        <v/>
      </c>
      <c r="L2405" s="162"/>
      <c r="M2405" s="159"/>
      <c r="N2405" s="159"/>
      <c r="O2405" s="159"/>
      <c r="P2405" s="163" t="str">
        <f t="shared" si="566"/>
        <v/>
      </c>
      <c r="Q2405" s="164"/>
      <c r="R2405" s="162"/>
      <c r="S2405" s="163" t="str">
        <f t="shared" si="567"/>
        <v/>
      </c>
      <c r="T2405" s="164" t="str">
        <f t="shared" ca="1" si="568"/>
        <v/>
      </c>
      <c r="U2405" s="163" t="str">
        <f t="shared" si="569"/>
        <v/>
      </c>
      <c r="V2405" s="163" t="str">
        <f ca="1">IF(AND(C2405&lt;&gt;"",C2405&lt;&gt;OFFSET(C2405,1,0)),SUMIFS(B.2[Giá có thuế],B.2[Số ĐK],C2405),"")</f>
        <v/>
      </c>
      <c r="W2405" s="159"/>
      <c r="X2405" s="161" t="str">
        <f>IF(W2405="","",'Thông Tin Chung'!$L$3)</f>
        <v/>
      </c>
      <c r="Y2405" s="163" t="str">
        <f t="shared" ca="1" si="570"/>
        <v/>
      </c>
      <c r="Z2405" s="165"/>
      <c r="AA2405" s="155" t="str">
        <f ca="1">IF(C2405="","",IF(OR(D2405&lt;NgayBatDau,D2405&gt;NgayKetThuc),"Ngày tháng phải nằm trong kỳ báo cáo",IF(AND(G2405&lt;&gt;"",COUNTIF(D.2[Tên khách hàng],G2405)=0),"Tên KH chưa khai báo trong DSKH",IF(AND(H2405&lt;&gt;"",COUNTIF(D.1[Tên sản phẩm],H2405)=0),"SP này chưa khai báo trong DSSP",""))))</f>
        <v/>
      </c>
      <c r="AB2405" s="23" t="str">
        <f t="shared" ca="1" si="556"/>
        <v/>
      </c>
      <c r="AC2405" s="23" t="str">
        <f t="shared" ca="1" si="557"/>
        <v/>
      </c>
      <c r="AD2405" s="23" t="str">
        <f t="shared" ca="1" si="558"/>
        <v/>
      </c>
      <c r="AE2405" s="68" t="str">
        <f t="shared" ca="1" si="559"/>
        <v/>
      </c>
      <c r="AF2405" s="69" t="str">
        <f>IF(OR(H2405="",S2405=""),"",S2405-(SUM(L2405,M2405)*INDEX(D.1[Đơn giá],MATCH(H2405,D.1[Tên sản phẩm],0))))</f>
        <v/>
      </c>
      <c r="AG2405" s="90" t="str">
        <f t="shared" ca="1" si="560"/>
        <v/>
      </c>
      <c r="AH2405" s="90"/>
    </row>
    <row r="2406" spans="2:34" ht="27.75" customHeight="1" x14ac:dyDescent="0.2">
      <c r="B2406" s="154">
        <f t="shared" si="561"/>
        <v>2403</v>
      </c>
      <c r="C2406" s="155" t="str">
        <f t="shared" ca="1" si="562"/>
        <v/>
      </c>
      <c r="D2406" s="156" t="str">
        <f t="shared" ca="1" si="563"/>
        <v/>
      </c>
      <c r="E2406" s="157" t="str">
        <f t="shared" ca="1" si="564"/>
        <v/>
      </c>
      <c r="F2406" s="157"/>
      <c r="G2406" s="158" t="str">
        <f t="shared" ca="1" si="565"/>
        <v/>
      </c>
      <c r="H2406" s="159"/>
      <c r="I2406" s="160" t="str">
        <f>IF(H2406="","",INDEX(D.1[Quy cách],MATCH(H2406,D.1[Tên sản phẩm],0)))</f>
        <v/>
      </c>
      <c r="J2406" s="35" t="str">
        <f>IF(H2406="","",INDEX(D.1[ĐVT],MATCH(H2406,D.1[Tên sản phẩm],0)))</f>
        <v/>
      </c>
      <c r="K2406" s="163" t="str">
        <f>IF(H2406="","",INDEX(D.1[Đơn giá bán
(Tham khảo)],MATCH(H2406,D.1[Tên sản phẩm],0)))</f>
        <v/>
      </c>
      <c r="L2406" s="162"/>
      <c r="M2406" s="159"/>
      <c r="N2406" s="159"/>
      <c r="O2406" s="159"/>
      <c r="P2406" s="163" t="str">
        <f t="shared" si="566"/>
        <v/>
      </c>
      <c r="Q2406" s="164"/>
      <c r="R2406" s="162"/>
      <c r="S2406" s="163" t="str">
        <f t="shared" si="567"/>
        <v/>
      </c>
      <c r="T2406" s="164" t="str">
        <f t="shared" ca="1" si="568"/>
        <v/>
      </c>
      <c r="U2406" s="163" t="str">
        <f t="shared" si="569"/>
        <v/>
      </c>
      <c r="V2406" s="163" t="str">
        <f ca="1">IF(AND(C2406&lt;&gt;"",C2406&lt;&gt;OFFSET(C2406,1,0)),SUMIFS(B.2[Giá có thuế],B.2[Số ĐK],C2406),"")</f>
        <v/>
      </c>
      <c r="W2406" s="159"/>
      <c r="X2406" s="161" t="str">
        <f>IF(W2406="","",'Thông Tin Chung'!$L$3)</f>
        <v/>
      </c>
      <c r="Y2406" s="163" t="str">
        <f t="shared" ca="1" si="570"/>
        <v/>
      </c>
      <c r="Z2406" s="165"/>
      <c r="AA2406" s="155" t="str">
        <f ca="1">IF(C2406="","",IF(OR(D2406&lt;NgayBatDau,D2406&gt;NgayKetThuc),"Ngày tháng phải nằm trong kỳ báo cáo",IF(AND(G2406&lt;&gt;"",COUNTIF(D.2[Tên khách hàng],G2406)=0),"Tên KH chưa khai báo trong DSKH",IF(AND(H2406&lt;&gt;"",COUNTIF(D.1[Tên sản phẩm],H2406)=0),"SP này chưa khai báo trong DSSP",""))))</f>
        <v/>
      </c>
      <c r="AB2406" s="23" t="str">
        <f t="shared" ca="1" si="556"/>
        <v/>
      </c>
      <c r="AC2406" s="23" t="str">
        <f t="shared" ca="1" si="557"/>
        <v/>
      </c>
      <c r="AD2406" s="23" t="str">
        <f t="shared" ca="1" si="558"/>
        <v/>
      </c>
      <c r="AE2406" s="68" t="str">
        <f t="shared" ca="1" si="559"/>
        <v/>
      </c>
      <c r="AF2406" s="69" t="str">
        <f>IF(OR(H2406="",S2406=""),"",S2406-(SUM(L2406,M2406)*INDEX(D.1[Đơn giá],MATCH(H2406,D.1[Tên sản phẩm],0))))</f>
        <v/>
      </c>
      <c r="AG2406" s="90" t="str">
        <f t="shared" ca="1" si="560"/>
        <v/>
      </c>
      <c r="AH2406" s="90"/>
    </row>
    <row r="2407" spans="2:34" ht="27.75" customHeight="1" x14ac:dyDescent="0.2">
      <c r="B2407" s="154">
        <f t="shared" si="561"/>
        <v>2404</v>
      </c>
      <c r="C2407" s="155" t="str">
        <f t="shared" ca="1" si="562"/>
        <v/>
      </c>
      <c r="D2407" s="156" t="str">
        <f t="shared" ca="1" si="563"/>
        <v/>
      </c>
      <c r="E2407" s="157" t="str">
        <f t="shared" ca="1" si="564"/>
        <v/>
      </c>
      <c r="F2407" s="157"/>
      <c r="G2407" s="158" t="str">
        <f t="shared" ca="1" si="565"/>
        <v/>
      </c>
      <c r="H2407" s="159"/>
      <c r="I2407" s="160" t="str">
        <f>IF(H2407="","",INDEX(D.1[Quy cách],MATCH(H2407,D.1[Tên sản phẩm],0)))</f>
        <v/>
      </c>
      <c r="J2407" s="35" t="str">
        <f>IF(H2407="","",INDEX(D.1[ĐVT],MATCH(H2407,D.1[Tên sản phẩm],0)))</f>
        <v/>
      </c>
      <c r="K2407" s="163" t="str">
        <f>IF(H2407="","",INDEX(D.1[Đơn giá bán
(Tham khảo)],MATCH(H2407,D.1[Tên sản phẩm],0)))</f>
        <v/>
      </c>
      <c r="L2407" s="162"/>
      <c r="M2407" s="159"/>
      <c r="N2407" s="159"/>
      <c r="O2407" s="159"/>
      <c r="P2407" s="163" t="str">
        <f t="shared" si="566"/>
        <v/>
      </c>
      <c r="Q2407" s="164"/>
      <c r="R2407" s="162"/>
      <c r="S2407" s="163" t="str">
        <f t="shared" si="567"/>
        <v/>
      </c>
      <c r="T2407" s="164" t="str">
        <f t="shared" ca="1" si="568"/>
        <v/>
      </c>
      <c r="U2407" s="163" t="str">
        <f t="shared" si="569"/>
        <v/>
      </c>
      <c r="V2407" s="163" t="str">
        <f ca="1">IF(AND(C2407&lt;&gt;"",C2407&lt;&gt;OFFSET(C2407,1,0)),SUMIFS(B.2[Giá có thuế],B.2[Số ĐK],C2407),"")</f>
        <v/>
      </c>
      <c r="W2407" s="159"/>
      <c r="X2407" s="161" t="str">
        <f>IF(W2407="","",'Thông Tin Chung'!$L$3)</f>
        <v/>
      </c>
      <c r="Y2407" s="163" t="str">
        <f t="shared" ca="1" si="570"/>
        <v/>
      </c>
      <c r="Z2407" s="165"/>
      <c r="AA2407" s="155" t="str">
        <f ca="1">IF(C2407="","",IF(OR(D2407&lt;NgayBatDau,D2407&gt;NgayKetThuc),"Ngày tháng phải nằm trong kỳ báo cáo",IF(AND(G2407&lt;&gt;"",COUNTIF(D.2[Tên khách hàng],G2407)=0),"Tên KH chưa khai báo trong DSKH",IF(AND(H2407&lt;&gt;"",COUNTIF(D.1[Tên sản phẩm],H2407)=0),"SP này chưa khai báo trong DSSP",""))))</f>
        <v/>
      </c>
      <c r="AB2407" s="23" t="str">
        <f t="shared" ca="1" si="556"/>
        <v/>
      </c>
      <c r="AC2407" s="23" t="str">
        <f t="shared" ca="1" si="557"/>
        <v/>
      </c>
      <c r="AD2407" s="23" t="str">
        <f t="shared" ca="1" si="558"/>
        <v/>
      </c>
      <c r="AE2407" s="68" t="str">
        <f t="shared" ca="1" si="559"/>
        <v/>
      </c>
      <c r="AF2407" s="69" t="str">
        <f>IF(OR(H2407="",S2407=""),"",S2407-(SUM(L2407,M2407)*INDEX(D.1[Đơn giá],MATCH(H2407,D.1[Tên sản phẩm],0))))</f>
        <v/>
      </c>
      <c r="AG2407" s="90" t="str">
        <f t="shared" ca="1" si="560"/>
        <v/>
      </c>
      <c r="AH2407" s="90"/>
    </row>
    <row r="2408" spans="2:34" ht="27.75" customHeight="1" x14ac:dyDescent="0.2">
      <c r="B2408" s="154">
        <f t="shared" si="561"/>
        <v>2405</v>
      </c>
      <c r="C2408" s="155" t="str">
        <f t="shared" ca="1" si="562"/>
        <v/>
      </c>
      <c r="D2408" s="156" t="str">
        <f t="shared" ca="1" si="563"/>
        <v/>
      </c>
      <c r="E2408" s="157" t="str">
        <f t="shared" ca="1" si="564"/>
        <v/>
      </c>
      <c r="F2408" s="157"/>
      <c r="G2408" s="158" t="str">
        <f t="shared" ca="1" si="565"/>
        <v/>
      </c>
      <c r="H2408" s="159"/>
      <c r="I2408" s="160" t="str">
        <f>IF(H2408="","",INDEX(D.1[Quy cách],MATCH(H2408,D.1[Tên sản phẩm],0)))</f>
        <v/>
      </c>
      <c r="J2408" s="35" t="str">
        <f>IF(H2408="","",INDEX(D.1[ĐVT],MATCH(H2408,D.1[Tên sản phẩm],0)))</f>
        <v/>
      </c>
      <c r="K2408" s="163" t="str">
        <f>IF(H2408="","",INDEX(D.1[Đơn giá bán
(Tham khảo)],MATCH(H2408,D.1[Tên sản phẩm],0)))</f>
        <v/>
      </c>
      <c r="L2408" s="162"/>
      <c r="M2408" s="159"/>
      <c r="N2408" s="159"/>
      <c r="O2408" s="159"/>
      <c r="P2408" s="163" t="str">
        <f t="shared" si="566"/>
        <v/>
      </c>
      <c r="Q2408" s="164"/>
      <c r="R2408" s="162"/>
      <c r="S2408" s="163" t="str">
        <f t="shared" si="567"/>
        <v/>
      </c>
      <c r="T2408" s="164" t="str">
        <f t="shared" ca="1" si="568"/>
        <v/>
      </c>
      <c r="U2408" s="163" t="str">
        <f t="shared" si="569"/>
        <v/>
      </c>
      <c r="V2408" s="163" t="str">
        <f ca="1">IF(AND(C2408&lt;&gt;"",C2408&lt;&gt;OFFSET(C2408,1,0)),SUMIFS(B.2[Giá có thuế],B.2[Số ĐK],C2408),"")</f>
        <v/>
      </c>
      <c r="W2408" s="159"/>
      <c r="X2408" s="161" t="str">
        <f>IF(W2408="","",'Thông Tin Chung'!$L$3)</f>
        <v/>
      </c>
      <c r="Y2408" s="163" t="str">
        <f t="shared" ca="1" si="570"/>
        <v/>
      </c>
      <c r="Z2408" s="165"/>
      <c r="AA2408" s="155" t="str">
        <f ca="1">IF(C2408="","",IF(OR(D2408&lt;NgayBatDau,D2408&gt;NgayKetThuc),"Ngày tháng phải nằm trong kỳ báo cáo",IF(AND(G2408&lt;&gt;"",COUNTIF(D.2[Tên khách hàng],G2408)=0),"Tên KH chưa khai báo trong DSKH",IF(AND(H2408&lt;&gt;"",COUNTIF(D.1[Tên sản phẩm],H2408)=0),"SP này chưa khai báo trong DSSP",""))))</f>
        <v/>
      </c>
      <c r="AB2408" s="23" t="str">
        <f t="shared" ca="1" si="556"/>
        <v/>
      </c>
      <c r="AC2408" s="23" t="str">
        <f t="shared" ca="1" si="557"/>
        <v/>
      </c>
      <c r="AD2408" s="23" t="str">
        <f t="shared" ca="1" si="558"/>
        <v/>
      </c>
      <c r="AE2408" s="68" t="str">
        <f t="shared" ca="1" si="559"/>
        <v/>
      </c>
      <c r="AF2408" s="69" t="str">
        <f>IF(OR(H2408="",S2408=""),"",S2408-(SUM(L2408,M2408)*INDEX(D.1[Đơn giá],MATCH(H2408,D.1[Tên sản phẩm],0))))</f>
        <v/>
      </c>
      <c r="AG2408" s="90" t="str">
        <f t="shared" ca="1" si="560"/>
        <v/>
      </c>
      <c r="AH2408" s="90"/>
    </row>
    <row r="2409" spans="2:34" ht="27.75" customHeight="1" x14ac:dyDescent="0.2">
      <c r="B2409" s="154">
        <f t="shared" si="561"/>
        <v>2406</v>
      </c>
      <c r="C2409" s="155" t="str">
        <f t="shared" ca="1" si="562"/>
        <v/>
      </c>
      <c r="D2409" s="156" t="str">
        <f t="shared" ca="1" si="563"/>
        <v/>
      </c>
      <c r="E2409" s="157" t="str">
        <f t="shared" ca="1" si="564"/>
        <v/>
      </c>
      <c r="F2409" s="157"/>
      <c r="G2409" s="158" t="str">
        <f t="shared" ca="1" si="565"/>
        <v/>
      </c>
      <c r="H2409" s="159"/>
      <c r="I2409" s="160" t="str">
        <f>IF(H2409="","",INDEX(D.1[Quy cách],MATCH(H2409,D.1[Tên sản phẩm],0)))</f>
        <v/>
      </c>
      <c r="J2409" s="35" t="str">
        <f>IF(H2409="","",INDEX(D.1[ĐVT],MATCH(H2409,D.1[Tên sản phẩm],0)))</f>
        <v/>
      </c>
      <c r="K2409" s="163" t="str">
        <f>IF(H2409="","",INDEX(D.1[Đơn giá bán
(Tham khảo)],MATCH(H2409,D.1[Tên sản phẩm],0)))</f>
        <v/>
      </c>
      <c r="L2409" s="162"/>
      <c r="M2409" s="159"/>
      <c r="N2409" s="159"/>
      <c r="O2409" s="159"/>
      <c r="P2409" s="163" t="str">
        <f t="shared" si="566"/>
        <v/>
      </c>
      <c r="Q2409" s="164"/>
      <c r="R2409" s="162"/>
      <c r="S2409" s="163" t="str">
        <f t="shared" si="567"/>
        <v/>
      </c>
      <c r="T2409" s="164" t="str">
        <f t="shared" ca="1" si="568"/>
        <v/>
      </c>
      <c r="U2409" s="163" t="str">
        <f t="shared" si="569"/>
        <v/>
      </c>
      <c r="V2409" s="163" t="str">
        <f ca="1">IF(AND(C2409&lt;&gt;"",C2409&lt;&gt;OFFSET(C2409,1,0)),SUMIFS(B.2[Giá có thuế],B.2[Số ĐK],C2409),"")</f>
        <v/>
      </c>
      <c r="W2409" s="159"/>
      <c r="X2409" s="161" t="str">
        <f>IF(W2409="","",'Thông Tin Chung'!$L$3)</f>
        <v/>
      </c>
      <c r="Y2409" s="163" t="str">
        <f t="shared" ca="1" si="570"/>
        <v/>
      </c>
      <c r="Z2409" s="165"/>
      <c r="AA2409" s="155" t="str">
        <f ca="1">IF(C2409="","",IF(OR(D2409&lt;NgayBatDau,D2409&gt;NgayKetThuc),"Ngày tháng phải nằm trong kỳ báo cáo",IF(AND(G2409&lt;&gt;"",COUNTIF(D.2[Tên khách hàng],G2409)=0),"Tên KH chưa khai báo trong DSKH",IF(AND(H2409&lt;&gt;"",COUNTIF(D.1[Tên sản phẩm],H2409)=0),"SP này chưa khai báo trong DSSP",""))))</f>
        <v/>
      </c>
      <c r="AB2409" s="23" t="str">
        <f t="shared" ca="1" si="556"/>
        <v/>
      </c>
      <c r="AC2409" s="23" t="str">
        <f t="shared" ca="1" si="557"/>
        <v/>
      </c>
      <c r="AD2409" s="23" t="str">
        <f t="shared" ca="1" si="558"/>
        <v/>
      </c>
      <c r="AE2409" s="68" t="str">
        <f t="shared" ca="1" si="559"/>
        <v/>
      </c>
      <c r="AF2409" s="69" t="str">
        <f>IF(OR(H2409="",S2409=""),"",S2409-(SUM(L2409,M2409)*INDEX(D.1[Đơn giá],MATCH(H2409,D.1[Tên sản phẩm],0))))</f>
        <v/>
      </c>
      <c r="AG2409" s="90" t="str">
        <f t="shared" ca="1" si="560"/>
        <v/>
      </c>
      <c r="AH2409" s="90"/>
    </row>
    <row r="2410" spans="2:34" ht="27.75" customHeight="1" x14ac:dyDescent="0.2">
      <c r="B2410" s="154">
        <f t="shared" si="561"/>
        <v>2407</v>
      </c>
      <c r="C2410" s="155" t="str">
        <f t="shared" ca="1" si="562"/>
        <v/>
      </c>
      <c r="D2410" s="156" t="str">
        <f t="shared" ca="1" si="563"/>
        <v/>
      </c>
      <c r="E2410" s="157" t="str">
        <f t="shared" ca="1" si="564"/>
        <v/>
      </c>
      <c r="F2410" s="157"/>
      <c r="G2410" s="158" t="str">
        <f t="shared" ca="1" si="565"/>
        <v/>
      </c>
      <c r="H2410" s="159"/>
      <c r="I2410" s="160" t="str">
        <f>IF(H2410="","",INDEX(D.1[Quy cách],MATCH(H2410,D.1[Tên sản phẩm],0)))</f>
        <v/>
      </c>
      <c r="J2410" s="35" t="str">
        <f>IF(H2410="","",INDEX(D.1[ĐVT],MATCH(H2410,D.1[Tên sản phẩm],0)))</f>
        <v/>
      </c>
      <c r="K2410" s="163" t="str">
        <f>IF(H2410="","",INDEX(D.1[Đơn giá bán
(Tham khảo)],MATCH(H2410,D.1[Tên sản phẩm],0)))</f>
        <v/>
      </c>
      <c r="L2410" s="162"/>
      <c r="M2410" s="159"/>
      <c r="N2410" s="159"/>
      <c r="O2410" s="159"/>
      <c r="P2410" s="163" t="str">
        <f t="shared" si="566"/>
        <v/>
      </c>
      <c r="Q2410" s="164"/>
      <c r="R2410" s="162"/>
      <c r="S2410" s="163" t="str">
        <f t="shared" si="567"/>
        <v/>
      </c>
      <c r="T2410" s="164" t="str">
        <f t="shared" ca="1" si="568"/>
        <v/>
      </c>
      <c r="U2410" s="163" t="str">
        <f t="shared" si="569"/>
        <v/>
      </c>
      <c r="V2410" s="163" t="str">
        <f ca="1">IF(AND(C2410&lt;&gt;"",C2410&lt;&gt;OFFSET(C2410,1,0)),SUMIFS(B.2[Giá có thuế],B.2[Số ĐK],C2410),"")</f>
        <v/>
      </c>
      <c r="W2410" s="159"/>
      <c r="X2410" s="161" t="str">
        <f>IF(W2410="","",'Thông Tin Chung'!$L$3)</f>
        <v/>
      </c>
      <c r="Y2410" s="163" t="str">
        <f t="shared" ca="1" si="570"/>
        <v/>
      </c>
      <c r="Z2410" s="165"/>
      <c r="AA2410" s="155" t="str">
        <f ca="1">IF(C2410="","",IF(OR(D2410&lt;NgayBatDau,D2410&gt;NgayKetThuc),"Ngày tháng phải nằm trong kỳ báo cáo",IF(AND(G2410&lt;&gt;"",COUNTIF(D.2[Tên khách hàng],G2410)=0),"Tên KH chưa khai báo trong DSKH",IF(AND(H2410&lt;&gt;"",COUNTIF(D.1[Tên sản phẩm],H2410)=0),"SP này chưa khai báo trong DSSP",""))))</f>
        <v/>
      </c>
      <c r="AB2410" s="23" t="str">
        <f t="shared" ca="1" si="556"/>
        <v/>
      </c>
      <c r="AC2410" s="23" t="str">
        <f t="shared" ca="1" si="557"/>
        <v/>
      </c>
      <c r="AD2410" s="23" t="str">
        <f t="shared" ca="1" si="558"/>
        <v/>
      </c>
      <c r="AE2410" s="68" t="str">
        <f t="shared" ca="1" si="559"/>
        <v/>
      </c>
      <c r="AF2410" s="69" t="str">
        <f>IF(OR(H2410="",S2410=""),"",S2410-(SUM(L2410,M2410)*INDEX(D.1[Đơn giá],MATCH(H2410,D.1[Tên sản phẩm],0))))</f>
        <v/>
      </c>
      <c r="AG2410" s="90" t="str">
        <f t="shared" ca="1" si="560"/>
        <v/>
      </c>
      <c r="AH2410" s="90"/>
    </row>
    <row r="2411" spans="2:34" ht="27.75" customHeight="1" x14ac:dyDescent="0.2">
      <c r="B2411" s="154">
        <f t="shared" si="561"/>
        <v>2408</v>
      </c>
      <c r="C2411" s="155" t="str">
        <f t="shared" ca="1" si="562"/>
        <v/>
      </c>
      <c r="D2411" s="156" t="str">
        <f t="shared" ca="1" si="563"/>
        <v/>
      </c>
      <c r="E2411" s="157" t="str">
        <f t="shared" ca="1" si="564"/>
        <v/>
      </c>
      <c r="F2411" s="157"/>
      <c r="G2411" s="158" t="str">
        <f t="shared" ca="1" si="565"/>
        <v/>
      </c>
      <c r="H2411" s="159"/>
      <c r="I2411" s="160" t="str">
        <f>IF(H2411="","",INDEX(D.1[Quy cách],MATCH(H2411,D.1[Tên sản phẩm],0)))</f>
        <v/>
      </c>
      <c r="J2411" s="35" t="str">
        <f>IF(H2411="","",INDEX(D.1[ĐVT],MATCH(H2411,D.1[Tên sản phẩm],0)))</f>
        <v/>
      </c>
      <c r="K2411" s="163" t="str">
        <f>IF(H2411="","",INDEX(D.1[Đơn giá bán
(Tham khảo)],MATCH(H2411,D.1[Tên sản phẩm],0)))</f>
        <v/>
      </c>
      <c r="L2411" s="162"/>
      <c r="M2411" s="159"/>
      <c r="N2411" s="159"/>
      <c r="O2411" s="159"/>
      <c r="P2411" s="163" t="str">
        <f t="shared" si="566"/>
        <v/>
      </c>
      <c r="Q2411" s="164"/>
      <c r="R2411" s="162"/>
      <c r="S2411" s="163" t="str">
        <f t="shared" si="567"/>
        <v/>
      </c>
      <c r="T2411" s="164" t="str">
        <f t="shared" ca="1" si="568"/>
        <v/>
      </c>
      <c r="U2411" s="163" t="str">
        <f t="shared" si="569"/>
        <v/>
      </c>
      <c r="V2411" s="163" t="str">
        <f ca="1">IF(AND(C2411&lt;&gt;"",C2411&lt;&gt;OFFSET(C2411,1,0)),SUMIFS(B.2[Giá có thuế],B.2[Số ĐK],C2411),"")</f>
        <v/>
      </c>
      <c r="W2411" s="159"/>
      <c r="X2411" s="161" t="str">
        <f>IF(W2411="","",'Thông Tin Chung'!$L$3)</f>
        <v/>
      </c>
      <c r="Y2411" s="163" t="str">
        <f t="shared" ca="1" si="570"/>
        <v/>
      </c>
      <c r="Z2411" s="165"/>
      <c r="AA2411" s="155" t="str">
        <f ca="1">IF(C2411="","",IF(OR(D2411&lt;NgayBatDau,D2411&gt;NgayKetThuc),"Ngày tháng phải nằm trong kỳ báo cáo",IF(AND(G2411&lt;&gt;"",COUNTIF(D.2[Tên khách hàng],G2411)=0),"Tên KH chưa khai báo trong DSKH",IF(AND(H2411&lt;&gt;"",COUNTIF(D.1[Tên sản phẩm],H2411)=0),"SP này chưa khai báo trong DSSP",""))))</f>
        <v/>
      </c>
      <c r="AB2411" s="23" t="str">
        <f t="shared" ca="1" si="556"/>
        <v/>
      </c>
      <c r="AC2411" s="23" t="str">
        <f t="shared" ca="1" si="557"/>
        <v/>
      </c>
      <c r="AD2411" s="23" t="str">
        <f t="shared" ca="1" si="558"/>
        <v/>
      </c>
      <c r="AE2411" s="68" t="str">
        <f t="shared" ca="1" si="559"/>
        <v/>
      </c>
      <c r="AF2411" s="69" t="str">
        <f>IF(OR(H2411="",S2411=""),"",S2411-(SUM(L2411,M2411)*INDEX(D.1[Đơn giá],MATCH(H2411,D.1[Tên sản phẩm],0))))</f>
        <v/>
      </c>
      <c r="AG2411" s="90" t="str">
        <f t="shared" ca="1" si="560"/>
        <v/>
      </c>
      <c r="AH2411" s="90"/>
    </row>
    <row r="2412" spans="2:34" ht="27.75" customHeight="1" x14ac:dyDescent="0.2">
      <c r="B2412" s="154">
        <f t="shared" si="561"/>
        <v>2409</v>
      </c>
      <c r="C2412" s="155" t="str">
        <f t="shared" ca="1" si="562"/>
        <v/>
      </c>
      <c r="D2412" s="156" t="str">
        <f t="shared" ca="1" si="563"/>
        <v/>
      </c>
      <c r="E2412" s="157" t="str">
        <f t="shared" ca="1" si="564"/>
        <v/>
      </c>
      <c r="F2412" s="157"/>
      <c r="G2412" s="158" t="str">
        <f t="shared" ca="1" si="565"/>
        <v/>
      </c>
      <c r="H2412" s="159"/>
      <c r="I2412" s="160" t="str">
        <f>IF(H2412="","",INDEX(D.1[Quy cách],MATCH(H2412,D.1[Tên sản phẩm],0)))</f>
        <v/>
      </c>
      <c r="J2412" s="35" t="str">
        <f>IF(H2412="","",INDEX(D.1[ĐVT],MATCH(H2412,D.1[Tên sản phẩm],0)))</f>
        <v/>
      </c>
      <c r="K2412" s="163" t="str">
        <f>IF(H2412="","",INDEX(D.1[Đơn giá bán
(Tham khảo)],MATCH(H2412,D.1[Tên sản phẩm],0)))</f>
        <v/>
      </c>
      <c r="L2412" s="162"/>
      <c r="M2412" s="159"/>
      <c r="N2412" s="159"/>
      <c r="O2412" s="159"/>
      <c r="P2412" s="163" t="str">
        <f t="shared" si="566"/>
        <v/>
      </c>
      <c r="Q2412" s="164"/>
      <c r="R2412" s="162"/>
      <c r="S2412" s="163" t="str">
        <f t="shared" si="567"/>
        <v/>
      </c>
      <c r="T2412" s="164" t="str">
        <f t="shared" ca="1" si="568"/>
        <v/>
      </c>
      <c r="U2412" s="163" t="str">
        <f t="shared" si="569"/>
        <v/>
      </c>
      <c r="V2412" s="163" t="str">
        <f ca="1">IF(AND(C2412&lt;&gt;"",C2412&lt;&gt;OFFSET(C2412,1,0)),SUMIFS(B.2[Giá có thuế],B.2[Số ĐK],C2412),"")</f>
        <v/>
      </c>
      <c r="W2412" s="159"/>
      <c r="X2412" s="161" t="str">
        <f>IF(W2412="","",'Thông Tin Chung'!$L$3)</f>
        <v/>
      </c>
      <c r="Y2412" s="163" t="str">
        <f t="shared" ca="1" si="570"/>
        <v/>
      </c>
      <c r="Z2412" s="165"/>
      <c r="AA2412" s="155" t="str">
        <f ca="1">IF(C2412="","",IF(OR(D2412&lt;NgayBatDau,D2412&gt;NgayKetThuc),"Ngày tháng phải nằm trong kỳ báo cáo",IF(AND(G2412&lt;&gt;"",COUNTIF(D.2[Tên khách hàng],G2412)=0),"Tên KH chưa khai báo trong DSKH",IF(AND(H2412&lt;&gt;"",COUNTIF(D.1[Tên sản phẩm],H2412)=0),"SP này chưa khai báo trong DSSP",""))))</f>
        <v/>
      </c>
      <c r="AB2412" s="23" t="str">
        <f t="shared" ca="1" si="556"/>
        <v/>
      </c>
      <c r="AC2412" s="23" t="str">
        <f t="shared" ca="1" si="557"/>
        <v/>
      </c>
      <c r="AD2412" s="23" t="str">
        <f t="shared" ca="1" si="558"/>
        <v/>
      </c>
      <c r="AE2412" s="68" t="str">
        <f t="shared" ca="1" si="559"/>
        <v/>
      </c>
      <c r="AF2412" s="69" t="str">
        <f>IF(OR(H2412="",S2412=""),"",S2412-(SUM(L2412,M2412)*INDEX(D.1[Đơn giá],MATCH(H2412,D.1[Tên sản phẩm],0))))</f>
        <v/>
      </c>
      <c r="AG2412" s="90" t="str">
        <f t="shared" ca="1" si="560"/>
        <v/>
      </c>
      <c r="AH2412" s="90"/>
    </row>
    <row r="2413" spans="2:34" ht="27.75" customHeight="1" x14ac:dyDescent="0.2">
      <c r="B2413" s="154">
        <f t="shared" si="561"/>
        <v>2410</v>
      </c>
      <c r="C2413" s="155" t="str">
        <f t="shared" ca="1" si="562"/>
        <v/>
      </c>
      <c r="D2413" s="156" t="str">
        <f t="shared" ca="1" si="563"/>
        <v/>
      </c>
      <c r="E2413" s="157" t="str">
        <f t="shared" ca="1" si="564"/>
        <v/>
      </c>
      <c r="F2413" s="157"/>
      <c r="G2413" s="158" t="str">
        <f t="shared" ca="1" si="565"/>
        <v/>
      </c>
      <c r="H2413" s="159"/>
      <c r="I2413" s="160" t="str">
        <f>IF(H2413="","",INDEX(D.1[Quy cách],MATCH(H2413,D.1[Tên sản phẩm],0)))</f>
        <v/>
      </c>
      <c r="J2413" s="35" t="str">
        <f>IF(H2413="","",INDEX(D.1[ĐVT],MATCH(H2413,D.1[Tên sản phẩm],0)))</f>
        <v/>
      </c>
      <c r="K2413" s="163" t="str">
        <f>IF(H2413="","",INDEX(D.1[Đơn giá bán
(Tham khảo)],MATCH(H2413,D.1[Tên sản phẩm],0)))</f>
        <v/>
      </c>
      <c r="L2413" s="162"/>
      <c r="M2413" s="159"/>
      <c r="N2413" s="159"/>
      <c r="O2413" s="159"/>
      <c r="P2413" s="163" t="str">
        <f t="shared" si="566"/>
        <v/>
      </c>
      <c r="Q2413" s="164"/>
      <c r="R2413" s="162"/>
      <c r="S2413" s="163" t="str">
        <f t="shared" si="567"/>
        <v/>
      </c>
      <c r="T2413" s="164" t="str">
        <f t="shared" ca="1" si="568"/>
        <v/>
      </c>
      <c r="U2413" s="163" t="str">
        <f t="shared" si="569"/>
        <v/>
      </c>
      <c r="V2413" s="163" t="str">
        <f ca="1">IF(AND(C2413&lt;&gt;"",C2413&lt;&gt;OFFSET(C2413,1,0)),SUMIFS(B.2[Giá có thuế],B.2[Số ĐK],C2413),"")</f>
        <v/>
      </c>
      <c r="W2413" s="159"/>
      <c r="X2413" s="161" t="str">
        <f>IF(W2413="","",'Thông Tin Chung'!$L$3)</f>
        <v/>
      </c>
      <c r="Y2413" s="163" t="str">
        <f t="shared" ca="1" si="570"/>
        <v/>
      </c>
      <c r="Z2413" s="165"/>
      <c r="AA2413" s="155" t="str">
        <f ca="1">IF(C2413="","",IF(OR(D2413&lt;NgayBatDau,D2413&gt;NgayKetThuc),"Ngày tháng phải nằm trong kỳ báo cáo",IF(AND(G2413&lt;&gt;"",COUNTIF(D.2[Tên khách hàng],G2413)=0),"Tên KH chưa khai báo trong DSKH",IF(AND(H2413&lt;&gt;"",COUNTIF(D.1[Tên sản phẩm],H2413)=0),"SP này chưa khai báo trong DSSP",""))))</f>
        <v/>
      </c>
      <c r="AB2413" s="23" t="str">
        <f t="shared" ca="1" si="556"/>
        <v/>
      </c>
      <c r="AC2413" s="23" t="str">
        <f t="shared" ca="1" si="557"/>
        <v/>
      </c>
      <c r="AD2413" s="23" t="str">
        <f t="shared" ca="1" si="558"/>
        <v/>
      </c>
      <c r="AE2413" s="68" t="str">
        <f t="shared" ca="1" si="559"/>
        <v/>
      </c>
      <c r="AF2413" s="69" t="str">
        <f>IF(OR(H2413="",S2413=""),"",S2413-(SUM(L2413,M2413)*INDEX(D.1[Đơn giá],MATCH(H2413,D.1[Tên sản phẩm],0))))</f>
        <v/>
      </c>
      <c r="AG2413" s="90" t="str">
        <f t="shared" ca="1" si="560"/>
        <v/>
      </c>
      <c r="AH2413" s="90"/>
    </row>
    <row r="2414" spans="2:34" ht="27.75" customHeight="1" x14ac:dyDescent="0.2">
      <c r="B2414" s="154">
        <f t="shared" si="561"/>
        <v>2411</v>
      </c>
      <c r="C2414" s="155" t="str">
        <f t="shared" ca="1" si="562"/>
        <v/>
      </c>
      <c r="D2414" s="156" t="str">
        <f t="shared" ca="1" si="563"/>
        <v/>
      </c>
      <c r="E2414" s="157" t="str">
        <f t="shared" ca="1" si="564"/>
        <v/>
      </c>
      <c r="F2414" s="157"/>
      <c r="G2414" s="158" t="str">
        <f t="shared" ca="1" si="565"/>
        <v/>
      </c>
      <c r="H2414" s="159"/>
      <c r="I2414" s="160" t="str">
        <f>IF(H2414="","",INDEX(D.1[Quy cách],MATCH(H2414,D.1[Tên sản phẩm],0)))</f>
        <v/>
      </c>
      <c r="J2414" s="35" t="str">
        <f>IF(H2414="","",INDEX(D.1[ĐVT],MATCH(H2414,D.1[Tên sản phẩm],0)))</f>
        <v/>
      </c>
      <c r="K2414" s="163" t="str">
        <f>IF(H2414="","",INDEX(D.1[Đơn giá bán
(Tham khảo)],MATCH(H2414,D.1[Tên sản phẩm],0)))</f>
        <v/>
      </c>
      <c r="L2414" s="162"/>
      <c r="M2414" s="159"/>
      <c r="N2414" s="159"/>
      <c r="O2414" s="159"/>
      <c r="P2414" s="163" t="str">
        <f t="shared" si="566"/>
        <v/>
      </c>
      <c r="Q2414" s="164"/>
      <c r="R2414" s="162"/>
      <c r="S2414" s="163" t="str">
        <f t="shared" si="567"/>
        <v/>
      </c>
      <c r="T2414" s="164" t="str">
        <f t="shared" ca="1" si="568"/>
        <v/>
      </c>
      <c r="U2414" s="163" t="str">
        <f t="shared" si="569"/>
        <v/>
      </c>
      <c r="V2414" s="163" t="str">
        <f ca="1">IF(AND(C2414&lt;&gt;"",C2414&lt;&gt;OFFSET(C2414,1,0)),SUMIFS(B.2[Giá có thuế],B.2[Số ĐK],C2414),"")</f>
        <v/>
      </c>
      <c r="W2414" s="159"/>
      <c r="X2414" s="161" t="str">
        <f>IF(W2414="","",'Thông Tin Chung'!$L$3)</f>
        <v/>
      </c>
      <c r="Y2414" s="163" t="str">
        <f t="shared" ca="1" si="570"/>
        <v/>
      </c>
      <c r="Z2414" s="165"/>
      <c r="AA2414" s="155" t="str">
        <f ca="1">IF(C2414="","",IF(OR(D2414&lt;NgayBatDau,D2414&gt;NgayKetThuc),"Ngày tháng phải nằm trong kỳ báo cáo",IF(AND(G2414&lt;&gt;"",COUNTIF(D.2[Tên khách hàng],G2414)=0),"Tên KH chưa khai báo trong DSKH",IF(AND(H2414&lt;&gt;"",COUNTIF(D.1[Tên sản phẩm],H2414)=0),"SP này chưa khai báo trong DSSP",""))))</f>
        <v/>
      </c>
      <c r="AB2414" s="23" t="str">
        <f t="shared" ca="1" si="556"/>
        <v/>
      </c>
      <c r="AC2414" s="23" t="str">
        <f t="shared" ca="1" si="557"/>
        <v/>
      </c>
      <c r="AD2414" s="23" t="str">
        <f t="shared" ca="1" si="558"/>
        <v/>
      </c>
      <c r="AE2414" s="68" t="str">
        <f t="shared" ca="1" si="559"/>
        <v/>
      </c>
      <c r="AF2414" s="69" t="str">
        <f>IF(OR(H2414="",S2414=""),"",S2414-(SUM(L2414,M2414)*INDEX(D.1[Đơn giá],MATCH(H2414,D.1[Tên sản phẩm],0))))</f>
        <v/>
      </c>
      <c r="AG2414" s="90" t="str">
        <f t="shared" ca="1" si="560"/>
        <v/>
      </c>
      <c r="AH2414" s="90"/>
    </row>
    <row r="2415" spans="2:34" ht="27.75" customHeight="1" x14ac:dyDescent="0.2">
      <c r="B2415" s="154">
        <f t="shared" si="561"/>
        <v>2412</v>
      </c>
      <c r="C2415" s="155" t="str">
        <f t="shared" ca="1" si="562"/>
        <v/>
      </c>
      <c r="D2415" s="156" t="str">
        <f t="shared" ca="1" si="563"/>
        <v/>
      </c>
      <c r="E2415" s="157" t="str">
        <f t="shared" ca="1" si="564"/>
        <v/>
      </c>
      <c r="F2415" s="157"/>
      <c r="G2415" s="158" t="str">
        <f t="shared" ca="1" si="565"/>
        <v/>
      </c>
      <c r="H2415" s="159"/>
      <c r="I2415" s="160" t="str">
        <f>IF(H2415="","",INDEX(D.1[Quy cách],MATCH(H2415,D.1[Tên sản phẩm],0)))</f>
        <v/>
      </c>
      <c r="J2415" s="35" t="str">
        <f>IF(H2415="","",INDEX(D.1[ĐVT],MATCH(H2415,D.1[Tên sản phẩm],0)))</f>
        <v/>
      </c>
      <c r="K2415" s="163" t="str">
        <f>IF(H2415="","",INDEX(D.1[Đơn giá bán
(Tham khảo)],MATCH(H2415,D.1[Tên sản phẩm],0)))</f>
        <v/>
      </c>
      <c r="L2415" s="162"/>
      <c r="M2415" s="159"/>
      <c r="N2415" s="159"/>
      <c r="O2415" s="159"/>
      <c r="P2415" s="163" t="str">
        <f t="shared" si="566"/>
        <v/>
      </c>
      <c r="Q2415" s="164"/>
      <c r="R2415" s="162"/>
      <c r="S2415" s="163" t="str">
        <f t="shared" si="567"/>
        <v/>
      </c>
      <c r="T2415" s="164" t="str">
        <f t="shared" ca="1" si="568"/>
        <v/>
      </c>
      <c r="U2415" s="163" t="str">
        <f t="shared" si="569"/>
        <v/>
      </c>
      <c r="V2415" s="163" t="str">
        <f ca="1">IF(AND(C2415&lt;&gt;"",C2415&lt;&gt;OFFSET(C2415,1,0)),SUMIFS(B.2[Giá có thuế],B.2[Số ĐK],C2415),"")</f>
        <v/>
      </c>
      <c r="W2415" s="159"/>
      <c r="X2415" s="161" t="str">
        <f>IF(W2415="","",'Thông Tin Chung'!$L$3)</f>
        <v/>
      </c>
      <c r="Y2415" s="163" t="str">
        <f t="shared" ca="1" si="570"/>
        <v/>
      </c>
      <c r="Z2415" s="165"/>
      <c r="AA2415" s="155" t="str">
        <f ca="1">IF(C2415="","",IF(OR(D2415&lt;NgayBatDau,D2415&gt;NgayKetThuc),"Ngày tháng phải nằm trong kỳ báo cáo",IF(AND(G2415&lt;&gt;"",COUNTIF(D.2[Tên khách hàng],G2415)=0),"Tên KH chưa khai báo trong DSKH",IF(AND(H2415&lt;&gt;"",COUNTIF(D.1[Tên sản phẩm],H2415)=0),"SP này chưa khai báo trong DSSP",""))))</f>
        <v/>
      </c>
      <c r="AB2415" s="23" t="str">
        <f t="shared" ca="1" si="556"/>
        <v/>
      </c>
      <c r="AC2415" s="23" t="str">
        <f t="shared" ca="1" si="557"/>
        <v/>
      </c>
      <c r="AD2415" s="23" t="str">
        <f t="shared" ca="1" si="558"/>
        <v/>
      </c>
      <c r="AE2415" s="68" t="str">
        <f t="shared" ca="1" si="559"/>
        <v/>
      </c>
      <c r="AF2415" s="69" t="str">
        <f>IF(OR(H2415="",S2415=""),"",S2415-(SUM(L2415,M2415)*INDEX(D.1[Đơn giá],MATCH(H2415,D.1[Tên sản phẩm],0))))</f>
        <v/>
      </c>
      <c r="AG2415" s="90" t="str">
        <f t="shared" ca="1" si="560"/>
        <v/>
      </c>
      <c r="AH2415" s="90"/>
    </row>
    <row r="2416" spans="2:34" ht="27.75" customHeight="1" x14ac:dyDescent="0.2">
      <c r="B2416" s="154">
        <f t="shared" si="561"/>
        <v>2413</v>
      </c>
      <c r="C2416" s="155" t="str">
        <f t="shared" ca="1" si="562"/>
        <v/>
      </c>
      <c r="D2416" s="156" t="str">
        <f t="shared" ca="1" si="563"/>
        <v/>
      </c>
      <c r="E2416" s="157" t="str">
        <f t="shared" ca="1" si="564"/>
        <v/>
      </c>
      <c r="F2416" s="157"/>
      <c r="G2416" s="158" t="str">
        <f t="shared" ca="1" si="565"/>
        <v/>
      </c>
      <c r="H2416" s="159"/>
      <c r="I2416" s="160" t="str">
        <f>IF(H2416="","",INDEX(D.1[Quy cách],MATCH(H2416,D.1[Tên sản phẩm],0)))</f>
        <v/>
      </c>
      <c r="J2416" s="35" t="str">
        <f>IF(H2416="","",INDEX(D.1[ĐVT],MATCH(H2416,D.1[Tên sản phẩm],0)))</f>
        <v/>
      </c>
      <c r="K2416" s="163" t="str">
        <f>IF(H2416="","",INDEX(D.1[Đơn giá bán
(Tham khảo)],MATCH(H2416,D.1[Tên sản phẩm],0)))</f>
        <v/>
      </c>
      <c r="L2416" s="162"/>
      <c r="M2416" s="159"/>
      <c r="N2416" s="159"/>
      <c r="O2416" s="159"/>
      <c r="P2416" s="163" t="str">
        <f t="shared" si="566"/>
        <v/>
      </c>
      <c r="Q2416" s="164"/>
      <c r="R2416" s="162"/>
      <c r="S2416" s="163" t="str">
        <f t="shared" si="567"/>
        <v/>
      </c>
      <c r="T2416" s="164" t="str">
        <f t="shared" ca="1" si="568"/>
        <v/>
      </c>
      <c r="U2416" s="163" t="str">
        <f t="shared" si="569"/>
        <v/>
      </c>
      <c r="V2416" s="163" t="str">
        <f ca="1">IF(AND(C2416&lt;&gt;"",C2416&lt;&gt;OFFSET(C2416,1,0)),SUMIFS(B.2[Giá có thuế],B.2[Số ĐK],C2416),"")</f>
        <v/>
      </c>
      <c r="W2416" s="159"/>
      <c r="X2416" s="161" t="str">
        <f>IF(W2416="","",'Thông Tin Chung'!$L$3)</f>
        <v/>
      </c>
      <c r="Y2416" s="163" t="str">
        <f t="shared" ca="1" si="570"/>
        <v/>
      </c>
      <c r="Z2416" s="165"/>
      <c r="AA2416" s="155" t="str">
        <f ca="1">IF(C2416="","",IF(OR(D2416&lt;NgayBatDau,D2416&gt;NgayKetThuc),"Ngày tháng phải nằm trong kỳ báo cáo",IF(AND(G2416&lt;&gt;"",COUNTIF(D.2[Tên khách hàng],G2416)=0),"Tên KH chưa khai báo trong DSKH",IF(AND(H2416&lt;&gt;"",COUNTIF(D.1[Tên sản phẩm],H2416)=0),"SP này chưa khai báo trong DSSP",""))))</f>
        <v/>
      </c>
      <c r="AB2416" s="23" t="str">
        <f t="shared" ca="1" si="556"/>
        <v/>
      </c>
      <c r="AC2416" s="23" t="str">
        <f t="shared" ca="1" si="557"/>
        <v/>
      </c>
      <c r="AD2416" s="23" t="str">
        <f t="shared" ca="1" si="558"/>
        <v/>
      </c>
      <c r="AE2416" s="68" t="str">
        <f t="shared" ca="1" si="559"/>
        <v/>
      </c>
      <c r="AF2416" s="69" t="str">
        <f>IF(OR(H2416="",S2416=""),"",S2416-(SUM(L2416,M2416)*INDEX(D.1[Đơn giá],MATCH(H2416,D.1[Tên sản phẩm],0))))</f>
        <v/>
      </c>
      <c r="AG2416" s="90" t="str">
        <f t="shared" ca="1" si="560"/>
        <v/>
      </c>
      <c r="AH2416" s="90"/>
    </row>
    <row r="2417" spans="2:34" ht="27.75" customHeight="1" x14ac:dyDescent="0.2">
      <c r="B2417" s="154">
        <f t="shared" si="561"/>
        <v>2414</v>
      </c>
      <c r="C2417" s="155" t="str">
        <f t="shared" ca="1" si="562"/>
        <v/>
      </c>
      <c r="D2417" s="156" t="str">
        <f t="shared" ca="1" si="563"/>
        <v/>
      </c>
      <c r="E2417" s="157" t="str">
        <f t="shared" ca="1" si="564"/>
        <v/>
      </c>
      <c r="F2417" s="157"/>
      <c r="G2417" s="158" t="str">
        <f t="shared" ca="1" si="565"/>
        <v/>
      </c>
      <c r="H2417" s="159"/>
      <c r="I2417" s="160" t="str">
        <f>IF(H2417="","",INDEX(D.1[Quy cách],MATCH(H2417,D.1[Tên sản phẩm],0)))</f>
        <v/>
      </c>
      <c r="J2417" s="35" t="str">
        <f>IF(H2417="","",INDEX(D.1[ĐVT],MATCH(H2417,D.1[Tên sản phẩm],0)))</f>
        <v/>
      </c>
      <c r="K2417" s="163" t="str">
        <f>IF(H2417="","",INDEX(D.1[Đơn giá bán
(Tham khảo)],MATCH(H2417,D.1[Tên sản phẩm],0)))</f>
        <v/>
      </c>
      <c r="L2417" s="162"/>
      <c r="M2417" s="159"/>
      <c r="N2417" s="159"/>
      <c r="O2417" s="159"/>
      <c r="P2417" s="163" t="str">
        <f t="shared" si="566"/>
        <v/>
      </c>
      <c r="Q2417" s="164"/>
      <c r="R2417" s="162"/>
      <c r="S2417" s="163" t="str">
        <f t="shared" si="567"/>
        <v/>
      </c>
      <c r="T2417" s="164" t="str">
        <f t="shared" ca="1" si="568"/>
        <v/>
      </c>
      <c r="U2417" s="163" t="str">
        <f t="shared" si="569"/>
        <v/>
      </c>
      <c r="V2417" s="163" t="str">
        <f ca="1">IF(AND(C2417&lt;&gt;"",C2417&lt;&gt;OFFSET(C2417,1,0)),SUMIFS(B.2[Giá có thuế],B.2[Số ĐK],C2417),"")</f>
        <v/>
      </c>
      <c r="W2417" s="159"/>
      <c r="X2417" s="161" t="str">
        <f>IF(W2417="","",'Thông Tin Chung'!$L$3)</f>
        <v/>
      </c>
      <c r="Y2417" s="163" t="str">
        <f t="shared" ca="1" si="570"/>
        <v/>
      </c>
      <c r="Z2417" s="165"/>
      <c r="AA2417" s="155" t="str">
        <f ca="1">IF(C2417="","",IF(OR(D2417&lt;NgayBatDau,D2417&gt;NgayKetThuc),"Ngày tháng phải nằm trong kỳ báo cáo",IF(AND(G2417&lt;&gt;"",COUNTIF(D.2[Tên khách hàng],G2417)=0),"Tên KH chưa khai báo trong DSKH",IF(AND(H2417&lt;&gt;"",COUNTIF(D.1[Tên sản phẩm],H2417)=0),"SP này chưa khai báo trong DSSP",""))))</f>
        <v/>
      </c>
      <c r="AB2417" s="23" t="str">
        <f t="shared" ca="1" si="556"/>
        <v/>
      </c>
      <c r="AC2417" s="23" t="str">
        <f t="shared" ca="1" si="557"/>
        <v/>
      </c>
      <c r="AD2417" s="23" t="str">
        <f t="shared" ca="1" si="558"/>
        <v/>
      </c>
      <c r="AE2417" s="68" t="str">
        <f t="shared" ca="1" si="559"/>
        <v/>
      </c>
      <c r="AF2417" s="69" t="str">
        <f>IF(OR(H2417="",S2417=""),"",S2417-(SUM(L2417,M2417)*INDEX(D.1[Đơn giá],MATCH(H2417,D.1[Tên sản phẩm],0))))</f>
        <v/>
      </c>
      <c r="AG2417" s="90" t="str">
        <f t="shared" ca="1" si="560"/>
        <v/>
      </c>
      <c r="AH2417" s="90"/>
    </row>
    <row r="2418" spans="2:34" ht="27.75" customHeight="1" x14ac:dyDescent="0.2">
      <c r="B2418" s="154">
        <f t="shared" si="561"/>
        <v>2415</v>
      </c>
      <c r="C2418" s="155" t="str">
        <f t="shared" ca="1" si="562"/>
        <v/>
      </c>
      <c r="D2418" s="156" t="str">
        <f t="shared" ca="1" si="563"/>
        <v/>
      </c>
      <c r="E2418" s="157" t="str">
        <f t="shared" ca="1" si="564"/>
        <v/>
      </c>
      <c r="F2418" s="157"/>
      <c r="G2418" s="158" t="str">
        <f t="shared" ca="1" si="565"/>
        <v/>
      </c>
      <c r="H2418" s="159"/>
      <c r="I2418" s="160" t="str">
        <f>IF(H2418="","",INDEX(D.1[Quy cách],MATCH(H2418,D.1[Tên sản phẩm],0)))</f>
        <v/>
      </c>
      <c r="J2418" s="35" t="str">
        <f>IF(H2418="","",INDEX(D.1[ĐVT],MATCH(H2418,D.1[Tên sản phẩm],0)))</f>
        <v/>
      </c>
      <c r="K2418" s="163" t="str">
        <f>IF(H2418="","",INDEX(D.1[Đơn giá bán
(Tham khảo)],MATCH(H2418,D.1[Tên sản phẩm],0)))</f>
        <v/>
      </c>
      <c r="L2418" s="162"/>
      <c r="M2418" s="159"/>
      <c r="N2418" s="159"/>
      <c r="O2418" s="159"/>
      <c r="P2418" s="163" t="str">
        <f t="shared" si="566"/>
        <v/>
      </c>
      <c r="Q2418" s="164"/>
      <c r="R2418" s="162"/>
      <c r="S2418" s="163" t="str">
        <f t="shared" si="567"/>
        <v/>
      </c>
      <c r="T2418" s="164" t="str">
        <f t="shared" ca="1" si="568"/>
        <v/>
      </c>
      <c r="U2418" s="163" t="str">
        <f t="shared" si="569"/>
        <v/>
      </c>
      <c r="V2418" s="163" t="str">
        <f ca="1">IF(AND(C2418&lt;&gt;"",C2418&lt;&gt;OFFSET(C2418,1,0)),SUMIFS(B.2[Giá có thuế],B.2[Số ĐK],C2418),"")</f>
        <v/>
      </c>
      <c r="W2418" s="159"/>
      <c r="X2418" s="161" t="str">
        <f>IF(W2418="","",'Thông Tin Chung'!$L$3)</f>
        <v/>
      </c>
      <c r="Y2418" s="163" t="str">
        <f t="shared" ca="1" si="570"/>
        <v/>
      </c>
      <c r="Z2418" s="165"/>
      <c r="AA2418" s="155" t="str">
        <f ca="1">IF(C2418="","",IF(OR(D2418&lt;NgayBatDau,D2418&gt;NgayKetThuc),"Ngày tháng phải nằm trong kỳ báo cáo",IF(AND(G2418&lt;&gt;"",COUNTIF(D.2[Tên khách hàng],G2418)=0),"Tên KH chưa khai báo trong DSKH",IF(AND(H2418&lt;&gt;"",COUNTIF(D.1[Tên sản phẩm],H2418)=0),"SP này chưa khai báo trong DSSP",""))))</f>
        <v/>
      </c>
      <c r="AB2418" s="23" t="str">
        <f t="shared" ca="1" si="556"/>
        <v/>
      </c>
      <c r="AC2418" s="23" t="str">
        <f t="shared" ca="1" si="557"/>
        <v/>
      </c>
      <c r="AD2418" s="23" t="str">
        <f t="shared" ca="1" si="558"/>
        <v/>
      </c>
      <c r="AE2418" s="68" t="str">
        <f t="shared" ca="1" si="559"/>
        <v/>
      </c>
      <c r="AF2418" s="69" t="str">
        <f>IF(OR(H2418="",S2418=""),"",S2418-(SUM(L2418,M2418)*INDEX(D.1[Đơn giá],MATCH(H2418,D.1[Tên sản phẩm],0))))</f>
        <v/>
      </c>
      <c r="AG2418" s="90" t="str">
        <f t="shared" ca="1" si="560"/>
        <v/>
      </c>
      <c r="AH2418" s="90"/>
    </row>
    <row r="2419" spans="2:34" ht="27.75" customHeight="1" x14ac:dyDescent="0.2">
      <c r="B2419" s="154">
        <f t="shared" si="561"/>
        <v>2416</v>
      </c>
      <c r="C2419" s="155" t="str">
        <f t="shared" ca="1" si="562"/>
        <v/>
      </c>
      <c r="D2419" s="156" t="str">
        <f t="shared" ca="1" si="563"/>
        <v/>
      </c>
      <c r="E2419" s="157" t="str">
        <f t="shared" ca="1" si="564"/>
        <v/>
      </c>
      <c r="F2419" s="157"/>
      <c r="G2419" s="158" t="str">
        <f t="shared" ca="1" si="565"/>
        <v/>
      </c>
      <c r="H2419" s="159"/>
      <c r="I2419" s="160" t="str">
        <f>IF(H2419="","",INDEX(D.1[Quy cách],MATCH(H2419,D.1[Tên sản phẩm],0)))</f>
        <v/>
      </c>
      <c r="J2419" s="35" t="str">
        <f>IF(H2419="","",INDEX(D.1[ĐVT],MATCH(H2419,D.1[Tên sản phẩm],0)))</f>
        <v/>
      </c>
      <c r="K2419" s="163" t="str">
        <f>IF(H2419="","",INDEX(D.1[Đơn giá bán
(Tham khảo)],MATCH(H2419,D.1[Tên sản phẩm],0)))</f>
        <v/>
      </c>
      <c r="L2419" s="162"/>
      <c r="M2419" s="159"/>
      <c r="N2419" s="159"/>
      <c r="O2419" s="159"/>
      <c r="P2419" s="163" t="str">
        <f t="shared" si="566"/>
        <v/>
      </c>
      <c r="Q2419" s="164"/>
      <c r="R2419" s="162"/>
      <c r="S2419" s="163" t="str">
        <f t="shared" si="567"/>
        <v/>
      </c>
      <c r="T2419" s="164" t="str">
        <f t="shared" ca="1" si="568"/>
        <v/>
      </c>
      <c r="U2419" s="163" t="str">
        <f t="shared" si="569"/>
        <v/>
      </c>
      <c r="V2419" s="163" t="str">
        <f ca="1">IF(AND(C2419&lt;&gt;"",C2419&lt;&gt;OFFSET(C2419,1,0)),SUMIFS(B.2[Giá có thuế],B.2[Số ĐK],C2419),"")</f>
        <v/>
      </c>
      <c r="W2419" s="159"/>
      <c r="X2419" s="161" t="str">
        <f>IF(W2419="","",'Thông Tin Chung'!$L$3)</f>
        <v/>
      </c>
      <c r="Y2419" s="163" t="str">
        <f t="shared" ca="1" si="570"/>
        <v/>
      </c>
      <c r="Z2419" s="165"/>
      <c r="AA2419" s="155" t="str">
        <f ca="1">IF(C2419="","",IF(OR(D2419&lt;NgayBatDau,D2419&gt;NgayKetThuc),"Ngày tháng phải nằm trong kỳ báo cáo",IF(AND(G2419&lt;&gt;"",COUNTIF(D.2[Tên khách hàng],G2419)=0),"Tên KH chưa khai báo trong DSKH",IF(AND(H2419&lt;&gt;"",COUNTIF(D.1[Tên sản phẩm],H2419)=0),"SP này chưa khai báo trong DSSP",""))))</f>
        <v/>
      </c>
      <c r="AB2419" s="23" t="str">
        <f t="shared" ca="1" si="556"/>
        <v/>
      </c>
      <c r="AC2419" s="23" t="str">
        <f t="shared" ca="1" si="557"/>
        <v/>
      </c>
      <c r="AD2419" s="23" t="str">
        <f t="shared" ca="1" si="558"/>
        <v/>
      </c>
      <c r="AE2419" s="68" t="str">
        <f t="shared" ca="1" si="559"/>
        <v/>
      </c>
      <c r="AF2419" s="69" t="str">
        <f>IF(OR(H2419="",S2419=""),"",S2419-(SUM(L2419,M2419)*INDEX(D.1[Đơn giá],MATCH(H2419,D.1[Tên sản phẩm],0))))</f>
        <v/>
      </c>
      <c r="AG2419" s="90" t="str">
        <f t="shared" ca="1" si="560"/>
        <v/>
      </c>
      <c r="AH2419" s="90"/>
    </row>
    <row r="2420" spans="2:34" ht="27.75" customHeight="1" x14ac:dyDescent="0.2">
      <c r="B2420" s="154">
        <f t="shared" si="561"/>
        <v>2417</v>
      </c>
      <c r="C2420" s="155" t="str">
        <f t="shared" ca="1" si="562"/>
        <v/>
      </c>
      <c r="D2420" s="156" t="str">
        <f t="shared" ca="1" si="563"/>
        <v/>
      </c>
      <c r="E2420" s="157" t="str">
        <f t="shared" ca="1" si="564"/>
        <v/>
      </c>
      <c r="F2420" s="157"/>
      <c r="G2420" s="158" t="str">
        <f t="shared" ca="1" si="565"/>
        <v/>
      </c>
      <c r="H2420" s="159"/>
      <c r="I2420" s="160" t="str">
        <f>IF(H2420="","",INDEX(D.1[Quy cách],MATCH(H2420,D.1[Tên sản phẩm],0)))</f>
        <v/>
      </c>
      <c r="J2420" s="35" t="str">
        <f>IF(H2420="","",INDEX(D.1[ĐVT],MATCH(H2420,D.1[Tên sản phẩm],0)))</f>
        <v/>
      </c>
      <c r="K2420" s="163" t="str">
        <f>IF(H2420="","",INDEX(D.1[Đơn giá bán
(Tham khảo)],MATCH(H2420,D.1[Tên sản phẩm],0)))</f>
        <v/>
      </c>
      <c r="L2420" s="162"/>
      <c r="M2420" s="159"/>
      <c r="N2420" s="159"/>
      <c r="O2420" s="159"/>
      <c r="P2420" s="163" t="str">
        <f t="shared" si="566"/>
        <v/>
      </c>
      <c r="Q2420" s="164"/>
      <c r="R2420" s="162"/>
      <c r="S2420" s="163" t="str">
        <f t="shared" si="567"/>
        <v/>
      </c>
      <c r="T2420" s="164" t="str">
        <f t="shared" ca="1" si="568"/>
        <v/>
      </c>
      <c r="U2420" s="163" t="str">
        <f t="shared" si="569"/>
        <v/>
      </c>
      <c r="V2420" s="163" t="str">
        <f ca="1">IF(AND(C2420&lt;&gt;"",C2420&lt;&gt;OFFSET(C2420,1,0)),SUMIFS(B.2[Giá có thuế],B.2[Số ĐK],C2420),"")</f>
        <v/>
      </c>
      <c r="W2420" s="159"/>
      <c r="X2420" s="161" t="str">
        <f>IF(W2420="","",'Thông Tin Chung'!$L$3)</f>
        <v/>
      </c>
      <c r="Y2420" s="163" t="str">
        <f t="shared" ca="1" si="570"/>
        <v/>
      </c>
      <c r="Z2420" s="165"/>
      <c r="AA2420" s="155" t="str">
        <f ca="1">IF(C2420="","",IF(OR(D2420&lt;NgayBatDau,D2420&gt;NgayKetThuc),"Ngày tháng phải nằm trong kỳ báo cáo",IF(AND(G2420&lt;&gt;"",COUNTIF(D.2[Tên khách hàng],G2420)=0),"Tên KH chưa khai báo trong DSKH",IF(AND(H2420&lt;&gt;"",COUNTIF(D.1[Tên sản phẩm],H2420)=0),"SP này chưa khai báo trong DSSP",""))))</f>
        <v/>
      </c>
      <c r="AB2420" s="23" t="str">
        <f t="shared" ca="1" si="556"/>
        <v/>
      </c>
      <c r="AC2420" s="23" t="str">
        <f t="shared" ca="1" si="557"/>
        <v/>
      </c>
      <c r="AD2420" s="23" t="str">
        <f t="shared" ca="1" si="558"/>
        <v/>
      </c>
      <c r="AE2420" s="68" t="str">
        <f t="shared" ca="1" si="559"/>
        <v/>
      </c>
      <c r="AF2420" s="69" t="str">
        <f>IF(OR(H2420="",S2420=""),"",S2420-(SUM(L2420,M2420)*INDEX(D.1[Đơn giá],MATCH(H2420,D.1[Tên sản phẩm],0))))</f>
        <v/>
      </c>
      <c r="AG2420" s="90" t="str">
        <f t="shared" ca="1" si="560"/>
        <v/>
      </c>
      <c r="AH2420" s="90"/>
    </row>
    <row r="2421" spans="2:34" ht="27.75" customHeight="1" x14ac:dyDescent="0.2">
      <c r="B2421" s="154">
        <f t="shared" si="561"/>
        <v>2418</v>
      </c>
      <c r="C2421" s="155" t="str">
        <f t="shared" ca="1" si="562"/>
        <v/>
      </c>
      <c r="D2421" s="156" t="str">
        <f t="shared" ca="1" si="563"/>
        <v/>
      </c>
      <c r="E2421" s="157" t="str">
        <f t="shared" ca="1" si="564"/>
        <v/>
      </c>
      <c r="F2421" s="157"/>
      <c r="G2421" s="158" t="str">
        <f t="shared" ca="1" si="565"/>
        <v/>
      </c>
      <c r="H2421" s="159"/>
      <c r="I2421" s="160" t="str">
        <f>IF(H2421="","",INDEX(D.1[Quy cách],MATCH(H2421,D.1[Tên sản phẩm],0)))</f>
        <v/>
      </c>
      <c r="J2421" s="35" t="str">
        <f>IF(H2421="","",INDEX(D.1[ĐVT],MATCH(H2421,D.1[Tên sản phẩm],0)))</f>
        <v/>
      </c>
      <c r="K2421" s="163" t="str">
        <f>IF(H2421="","",INDEX(D.1[Đơn giá bán
(Tham khảo)],MATCH(H2421,D.1[Tên sản phẩm],0)))</f>
        <v/>
      </c>
      <c r="L2421" s="162"/>
      <c r="M2421" s="159"/>
      <c r="N2421" s="159"/>
      <c r="O2421" s="159"/>
      <c r="P2421" s="163" t="str">
        <f t="shared" si="566"/>
        <v/>
      </c>
      <c r="Q2421" s="164"/>
      <c r="R2421" s="162"/>
      <c r="S2421" s="163" t="str">
        <f t="shared" si="567"/>
        <v/>
      </c>
      <c r="T2421" s="164" t="str">
        <f t="shared" ca="1" si="568"/>
        <v/>
      </c>
      <c r="U2421" s="163" t="str">
        <f t="shared" si="569"/>
        <v/>
      </c>
      <c r="V2421" s="163" t="str">
        <f ca="1">IF(AND(C2421&lt;&gt;"",C2421&lt;&gt;OFFSET(C2421,1,0)),SUMIFS(B.2[Giá có thuế],B.2[Số ĐK],C2421),"")</f>
        <v/>
      </c>
      <c r="W2421" s="159"/>
      <c r="X2421" s="161" t="str">
        <f>IF(W2421="","",'Thông Tin Chung'!$L$3)</f>
        <v/>
      </c>
      <c r="Y2421" s="163" t="str">
        <f t="shared" ca="1" si="570"/>
        <v/>
      </c>
      <c r="Z2421" s="165"/>
      <c r="AA2421" s="155" t="str">
        <f ca="1">IF(C2421="","",IF(OR(D2421&lt;NgayBatDau,D2421&gt;NgayKetThuc),"Ngày tháng phải nằm trong kỳ báo cáo",IF(AND(G2421&lt;&gt;"",COUNTIF(D.2[Tên khách hàng],G2421)=0),"Tên KH chưa khai báo trong DSKH",IF(AND(H2421&lt;&gt;"",COUNTIF(D.1[Tên sản phẩm],H2421)=0),"SP này chưa khai báo trong DSSP",""))))</f>
        <v/>
      </c>
      <c r="AB2421" s="23" t="str">
        <f t="shared" ca="1" si="556"/>
        <v/>
      </c>
      <c r="AC2421" s="23" t="str">
        <f t="shared" ca="1" si="557"/>
        <v/>
      </c>
      <c r="AD2421" s="23" t="str">
        <f t="shared" ca="1" si="558"/>
        <v/>
      </c>
      <c r="AE2421" s="68" t="str">
        <f t="shared" ca="1" si="559"/>
        <v/>
      </c>
      <c r="AF2421" s="69" t="str">
        <f>IF(OR(H2421="",S2421=""),"",S2421-(SUM(L2421,M2421)*INDEX(D.1[Đơn giá],MATCH(H2421,D.1[Tên sản phẩm],0))))</f>
        <v/>
      </c>
      <c r="AG2421" s="90" t="str">
        <f t="shared" ca="1" si="560"/>
        <v/>
      </c>
      <c r="AH2421" s="90"/>
    </row>
    <row r="2422" spans="2:34" ht="27.75" customHeight="1" x14ac:dyDescent="0.2">
      <c r="B2422" s="154">
        <f t="shared" si="561"/>
        <v>2419</v>
      </c>
      <c r="C2422" s="155" t="str">
        <f t="shared" ca="1" si="562"/>
        <v/>
      </c>
      <c r="D2422" s="156" t="str">
        <f t="shared" ca="1" si="563"/>
        <v/>
      </c>
      <c r="E2422" s="157" t="str">
        <f t="shared" ca="1" si="564"/>
        <v/>
      </c>
      <c r="F2422" s="157"/>
      <c r="G2422" s="158" t="str">
        <f t="shared" ca="1" si="565"/>
        <v/>
      </c>
      <c r="H2422" s="159"/>
      <c r="I2422" s="160" t="str">
        <f>IF(H2422="","",INDEX(D.1[Quy cách],MATCH(H2422,D.1[Tên sản phẩm],0)))</f>
        <v/>
      </c>
      <c r="J2422" s="35" t="str">
        <f>IF(H2422="","",INDEX(D.1[ĐVT],MATCH(H2422,D.1[Tên sản phẩm],0)))</f>
        <v/>
      </c>
      <c r="K2422" s="163" t="str">
        <f>IF(H2422="","",INDEX(D.1[Đơn giá bán
(Tham khảo)],MATCH(H2422,D.1[Tên sản phẩm],0)))</f>
        <v/>
      </c>
      <c r="L2422" s="162"/>
      <c r="M2422" s="159"/>
      <c r="N2422" s="159"/>
      <c r="O2422" s="159"/>
      <c r="P2422" s="163" t="str">
        <f t="shared" si="566"/>
        <v/>
      </c>
      <c r="Q2422" s="164"/>
      <c r="R2422" s="162"/>
      <c r="S2422" s="163" t="str">
        <f t="shared" si="567"/>
        <v/>
      </c>
      <c r="T2422" s="164" t="str">
        <f t="shared" ca="1" si="568"/>
        <v/>
      </c>
      <c r="U2422" s="163" t="str">
        <f t="shared" si="569"/>
        <v/>
      </c>
      <c r="V2422" s="163" t="str">
        <f ca="1">IF(AND(C2422&lt;&gt;"",C2422&lt;&gt;OFFSET(C2422,1,0)),SUMIFS(B.2[Giá có thuế],B.2[Số ĐK],C2422),"")</f>
        <v/>
      </c>
      <c r="W2422" s="159"/>
      <c r="X2422" s="161" t="str">
        <f>IF(W2422="","",'Thông Tin Chung'!$L$3)</f>
        <v/>
      </c>
      <c r="Y2422" s="163" t="str">
        <f t="shared" ca="1" si="570"/>
        <v/>
      </c>
      <c r="Z2422" s="165"/>
      <c r="AA2422" s="155" t="str">
        <f ca="1">IF(C2422="","",IF(OR(D2422&lt;NgayBatDau,D2422&gt;NgayKetThuc),"Ngày tháng phải nằm trong kỳ báo cáo",IF(AND(G2422&lt;&gt;"",COUNTIF(D.2[Tên khách hàng],G2422)=0),"Tên KH chưa khai báo trong DSKH",IF(AND(H2422&lt;&gt;"",COUNTIF(D.1[Tên sản phẩm],H2422)=0),"SP này chưa khai báo trong DSSP",""))))</f>
        <v/>
      </c>
      <c r="AB2422" s="23" t="str">
        <f t="shared" ca="1" si="556"/>
        <v/>
      </c>
      <c r="AC2422" s="23" t="str">
        <f t="shared" ca="1" si="557"/>
        <v/>
      </c>
      <c r="AD2422" s="23" t="str">
        <f t="shared" ca="1" si="558"/>
        <v/>
      </c>
      <c r="AE2422" s="68" t="str">
        <f t="shared" ca="1" si="559"/>
        <v/>
      </c>
      <c r="AF2422" s="69" t="str">
        <f>IF(OR(H2422="",S2422=""),"",S2422-(SUM(L2422,M2422)*INDEX(D.1[Đơn giá],MATCH(H2422,D.1[Tên sản phẩm],0))))</f>
        <v/>
      </c>
      <c r="AG2422" s="90" t="str">
        <f t="shared" ca="1" si="560"/>
        <v/>
      </c>
      <c r="AH2422" s="90"/>
    </row>
    <row r="2423" spans="2:34" ht="27.75" customHeight="1" x14ac:dyDescent="0.2">
      <c r="B2423" s="154">
        <f t="shared" si="561"/>
        <v>2420</v>
      </c>
      <c r="C2423" s="155" t="str">
        <f t="shared" ca="1" si="562"/>
        <v/>
      </c>
      <c r="D2423" s="156" t="str">
        <f t="shared" ca="1" si="563"/>
        <v/>
      </c>
      <c r="E2423" s="157" t="str">
        <f t="shared" ca="1" si="564"/>
        <v/>
      </c>
      <c r="F2423" s="157"/>
      <c r="G2423" s="158" t="str">
        <f t="shared" ca="1" si="565"/>
        <v/>
      </c>
      <c r="H2423" s="159"/>
      <c r="I2423" s="160" t="str">
        <f>IF(H2423="","",INDEX(D.1[Quy cách],MATCH(H2423,D.1[Tên sản phẩm],0)))</f>
        <v/>
      </c>
      <c r="J2423" s="35" t="str">
        <f>IF(H2423="","",INDEX(D.1[ĐVT],MATCH(H2423,D.1[Tên sản phẩm],0)))</f>
        <v/>
      </c>
      <c r="K2423" s="163" t="str">
        <f>IF(H2423="","",INDEX(D.1[Đơn giá bán
(Tham khảo)],MATCH(H2423,D.1[Tên sản phẩm],0)))</f>
        <v/>
      </c>
      <c r="L2423" s="162"/>
      <c r="M2423" s="159"/>
      <c r="N2423" s="159"/>
      <c r="O2423" s="159"/>
      <c r="P2423" s="163" t="str">
        <f t="shared" si="566"/>
        <v/>
      </c>
      <c r="Q2423" s="164"/>
      <c r="R2423" s="162"/>
      <c r="S2423" s="163" t="str">
        <f t="shared" si="567"/>
        <v/>
      </c>
      <c r="T2423" s="164" t="str">
        <f t="shared" ca="1" si="568"/>
        <v/>
      </c>
      <c r="U2423" s="163" t="str">
        <f t="shared" si="569"/>
        <v/>
      </c>
      <c r="V2423" s="163" t="str">
        <f ca="1">IF(AND(C2423&lt;&gt;"",C2423&lt;&gt;OFFSET(C2423,1,0)),SUMIFS(B.2[Giá có thuế],B.2[Số ĐK],C2423),"")</f>
        <v/>
      </c>
      <c r="W2423" s="159"/>
      <c r="X2423" s="161" t="str">
        <f>IF(W2423="","",'Thông Tin Chung'!$L$3)</f>
        <v/>
      </c>
      <c r="Y2423" s="163" t="str">
        <f t="shared" ca="1" si="570"/>
        <v/>
      </c>
      <c r="Z2423" s="165"/>
      <c r="AA2423" s="155" t="str">
        <f ca="1">IF(C2423="","",IF(OR(D2423&lt;NgayBatDau,D2423&gt;NgayKetThuc),"Ngày tháng phải nằm trong kỳ báo cáo",IF(AND(G2423&lt;&gt;"",COUNTIF(D.2[Tên khách hàng],G2423)=0),"Tên KH chưa khai báo trong DSKH",IF(AND(H2423&lt;&gt;"",COUNTIF(D.1[Tên sản phẩm],H2423)=0),"SP này chưa khai báo trong DSSP",""))))</f>
        <v/>
      </c>
      <c r="AB2423" s="23" t="str">
        <f t="shared" ca="1" si="556"/>
        <v/>
      </c>
      <c r="AC2423" s="23" t="str">
        <f t="shared" ca="1" si="557"/>
        <v/>
      </c>
      <c r="AD2423" s="23" t="str">
        <f t="shared" ca="1" si="558"/>
        <v/>
      </c>
      <c r="AE2423" s="68" t="str">
        <f t="shared" ca="1" si="559"/>
        <v/>
      </c>
      <c r="AF2423" s="69" t="str">
        <f>IF(OR(H2423="",S2423=""),"",S2423-(SUM(L2423,M2423)*INDEX(D.1[Đơn giá],MATCH(H2423,D.1[Tên sản phẩm],0))))</f>
        <v/>
      </c>
      <c r="AG2423" s="90" t="str">
        <f t="shared" ca="1" si="560"/>
        <v/>
      </c>
      <c r="AH2423" s="90"/>
    </row>
    <row r="2424" spans="2:34" ht="27.75" customHeight="1" x14ac:dyDescent="0.2">
      <c r="B2424" s="154">
        <f t="shared" si="561"/>
        <v>2421</v>
      </c>
      <c r="C2424" s="155" t="str">
        <f t="shared" ca="1" si="562"/>
        <v/>
      </c>
      <c r="D2424" s="156" t="str">
        <f t="shared" ca="1" si="563"/>
        <v/>
      </c>
      <c r="E2424" s="157" t="str">
        <f t="shared" ca="1" si="564"/>
        <v/>
      </c>
      <c r="F2424" s="157"/>
      <c r="G2424" s="158" t="str">
        <f t="shared" ca="1" si="565"/>
        <v/>
      </c>
      <c r="H2424" s="159"/>
      <c r="I2424" s="160" t="str">
        <f>IF(H2424="","",INDEX(D.1[Quy cách],MATCH(H2424,D.1[Tên sản phẩm],0)))</f>
        <v/>
      </c>
      <c r="J2424" s="35" t="str">
        <f>IF(H2424="","",INDEX(D.1[ĐVT],MATCH(H2424,D.1[Tên sản phẩm],0)))</f>
        <v/>
      </c>
      <c r="K2424" s="163" t="str">
        <f>IF(H2424="","",INDEX(D.1[Đơn giá bán
(Tham khảo)],MATCH(H2424,D.1[Tên sản phẩm],0)))</f>
        <v/>
      </c>
      <c r="L2424" s="162"/>
      <c r="M2424" s="159"/>
      <c r="N2424" s="159"/>
      <c r="O2424" s="159"/>
      <c r="P2424" s="163" t="str">
        <f t="shared" si="566"/>
        <v/>
      </c>
      <c r="Q2424" s="164"/>
      <c r="R2424" s="162"/>
      <c r="S2424" s="163" t="str">
        <f t="shared" si="567"/>
        <v/>
      </c>
      <c r="T2424" s="164" t="str">
        <f t="shared" ca="1" si="568"/>
        <v/>
      </c>
      <c r="U2424" s="163" t="str">
        <f t="shared" si="569"/>
        <v/>
      </c>
      <c r="V2424" s="163" t="str">
        <f ca="1">IF(AND(C2424&lt;&gt;"",C2424&lt;&gt;OFFSET(C2424,1,0)),SUMIFS(B.2[Giá có thuế],B.2[Số ĐK],C2424),"")</f>
        <v/>
      </c>
      <c r="W2424" s="159"/>
      <c r="X2424" s="161" t="str">
        <f>IF(W2424="","",'Thông Tin Chung'!$L$3)</f>
        <v/>
      </c>
      <c r="Y2424" s="163" t="str">
        <f t="shared" ca="1" si="570"/>
        <v/>
      </c>
      <c r="Z2424" s="165"/>
      <c r="AA2424" s="155" t="str">
        <f ca="1">IF(C2424="","",IF(OR(D2424&lt;NgayBatDau,D2424&gt;NgayKetThuc),"Ngày tháng phải nằm trong kỳ báo cáo",IF(AND(G2424&lt;&gt;"",COUNTIF(D.2[Tên khách hàng],G2424)=0),"Tên KH chưa khai báo trong DSKH",IF(AND(H2424&lt;&gt;"",COUNTIF(D.1[Tên sản phẩm],H2424)=0),"SP này chưa khai báo trong DSSP",""))))</f>
        <v/>
      </c>
      <c r="AB2424" s="23" t="str">
        <f t="shared" ca="1" si="556"/>
        <v/>
      </c>
      <c r="AC2424" s="23" t="str">
        <f t="shared" ca="1" si="557"/>
        <v/>
      </c>
      <c r="AD2424" s="23" t="str">
        <f t="shared" ca="1" si="558"/>
        <v/>
      </c>
      <c r="AE2424" s="68" t="str">
        <f t="shared" ca="1" si="559"/>
        <v/>
      </c>
      <c r="AF2424" s="69" t="str">
        <f>IF(OR(H2424="",S2424=""),"",S2424-(SUM(L2424,M2424)*INDEX(D.1[Đơn giá],MATCH(H2424,D.1[Tên sản phẩm],0))))</f>
        <v/>
      </c>
      <c r="AG2424" s="90" t="str">
        <f t="shared" ca="1" si="560"/>
        <v/>
      </c>
      <c r="AH2424" s="90"/>
    </row>
    <row r="2425" spans="2:34" ht="27.75" customHeight="1" x14ac:dyDescent="0.2">
      <c r="B2425" s="154">
        <f t="shared" si="561"/>
        <v>2422</v>
      </c>
      <c r="C2425" s="155" t="str">
        <f t="shared" ca="1" si="562"/>
        <v/>
      </c>
      <c r="D2425" s="156" t="str">
        <f t="shared" ca="1" si="563"/>
        <v/>
      </c>
      <c r="E2425" s="157" t="str">
        <f t="shared" ca="1" si="564"/>
        <v/>
      </c>
      <c r="F2425" s="157"/>
      <c r="G2425" s="158" t="str">
        <f t="shared" ca="1" si="565"/>
        <v/>
      </c>
      <c r="H2425" s="159"/>
      <c r="I2425" s="160" t="str">
        <f>IF(H2425="","",INDEX(D.1[Quy cách],MATCH(H2425,D.1[Tên sản phẩm],0)))</f>
        <v/>
      </c>
      <c r="J2425" s="35" t="str">
        <f>IF(H2425="","",INDEX(D.1[ĐVT],MATCH(H2425,D.1[Tên sản phẩm],0)))</f>
        <v/>
      </c>
      <c r="K2425" s="163" t="str">
        <f>IF(H2425="","",INDEX(D.1[Đơn giá bán
(Tham khảo)],MATCH(H2425,D.1[Tên sản phẩm],0)))</f>
        <v/>
      </c>
      <c r="L2425" s="162"/>
      <c r="M2425" s="159"/>
      <c r="N2425" s="159"/>
      <c r="O2425" s="159"/>
      <c r="P2425" s="163" t="str">
        <f t="shared" si="566"/>
        <v/>
      </c>
      <c r="Q2425" s="164"/>
      <c r="R2425" s="162"/>
      <c r="S2425" s="163" t="str">
        <f t="shared" si="567"/>
        <v/>
      </c>
      <c r="T2425" s="164" t="str">
        <f t="shared" ca="1" si="568"/>
        <v/>
      </c>
      <c r="U2425" s="163" t="str">
        <f t="shared" si="569"/>
        <v/>
      </c>
      <c r="V2425" s="163" t="str">
        <f ca="1">IF(AND(C2425&lt;&gt;"",C2425&lt;&gt;OFFSET(C2425,1,0)),SUMIFS(B.2[Giá có thuế],B.2[Số ĐK],C2425),"")</f>
        <v/>
      </c>
      <c r="W2425" s="159"/>
      <c r="X2425" s="161" t="str">
        <f>IF(W2425="","",'Thông Tin Chung'!$L$3)</f>
        <v/>
      </c>
      <c r="Y2425" s="163" t="str">
        <f t="shared" ca="1" si="570"/>
        <v/>
      </c>
      <c r="Z2425" s="165"/>
      <c r="AA2425" s="155" t="str">
        <f ca="1">IF(C2425="","",IF(OR(D2425&lt;NgayBatDau,D2425&gt;NgayKetThuc),"Ngày tháng phải nằm trong kỳ báo cáo",IF(AND(G2425&lt;&gt;"",COUNTIF(D.2[Tên khách hàng],G2425)=0),"Tên KH chưa khai báo trong DSKH",IF(AND(H2425&lt;&gt;"",COUNTIF(D.1[Tên sản phẩm],H2425)=0),"SP này chưa khai báo trong DSSP",""))))</f>
        <v/>
      </c>
      <c r="AB2425" s="23" t="str">
        <f t="shared" ca="1" si="556"/>
        <v/>
      </c>
      <c r="AC2425" s="23" t="str">
        <f t="shared" ca="1" si="557"/>
        <v/>
      </c>
      <c r="AD2425" s="23" t="str">
        <f t="shared" ca="1" si="558"/>
        <v/>
      </c>
      <c r="AE2425" s="68" t="str">
        <f t="shared" ca="1" si="559"/>
        <v/>
      </c>
      <c r="AF2425" s="69" t="str">
        <f>IF(OR(H2425="",S2425=""),"",S2425-(SUM(L2425,M2425)*INDEX(D.1[Đơn giá],MATCH(H2425,D.1[Tên sản phẩm],0))))</f>
        <v/>
      </c>
      <c r="AG2425" s="90" t="str">
        <f t="shared" ca="1" si="560"/>
        <v/>
      </c>
      <c r="AH2425" s="90"/>
    </row>
    <row r="2426" spans="2:34" ht="27.75" customHeight="1" x14ac:dyDescent="0.2">
      <c r="B2426" s="154">
        <f t="shared" si="561"/>
        <v>2423</v>
      </c>
      <c r="C2426" s="155" t="str">
        <f t="shared" ca="1" si="562"/>
        <v/>
      </c>
      <c r="D2426" s="156" t="str">
        <f t="shared" ca="1" si="563"/>
        <v/>
      </c>
      <c r="E2426" s="157" t="str">
        <f t="shared" ca="1" si="564"/>
        <v/>
      </c>
      <c r="F2426" s="157"/>
      <c r="G2426" s="158" t="str">
        <f t="shared" ca="1" si="565"/>
        <v/>
      </c>
      <c r="H2426" s="159"/>
      <c r="I2426" s="160" t="str">
        <f>IF(H2426="","",INDEX(D.1[Quy cách],MATCH(H2426,D.1[Tên sản phẩm],0)))</f>
        <v/>
      </c>
      <c r="J2426" s="35" t="str">
        <f>IF(H2426="","",INDEX(D.1[ĐVT],MATCH(H2426,D.1[Tên sản phẩm],0)))</f>
        <v/>
      </c>
      <c r="K2426" s="163" t="str">
        <f>IF(H2426="","",INDEX(D.1[Đơn giá bán
(Tham khảo)],MATCH(H2426,D.1[Tên sản phẩm],0)))</f>
        <v/>
      </c>
      <c r="L2426" s="162"/>
      <c r="M2426" s="159"/>
      <c r="N2426" s="159"/>
      <c r="O2426" s="159"/>
      <c r="P2426" s="163" t="str">
        <f t="shared" si="566"/>
        <v/>
      </c>
      <c r="Q2426" s="164"/>
      <c r="R2426" s="162"/>
      <c r="S2426" s="163" t="str">
        <f t="shared" si="567"/>
        <v/>
      </c>
      <c r="T2426" s="164" t="str">
        <f t="shared" ca="1" si="568"/>
        <v/>
      </c>
      <c r="U2426" s="163" t="str">
        <f t="shared" si="569"/>
        <v/>
      </c>
      <c r="V2426" s="163" t="str">
        <f ca="1">IF(AND(C2426&lt;&gt;"",C2426&lt;&gt;OFFSET(C2426,1,0)),SUMIFS(B.2[Giá có thuế],B.2[Số ĐK],C2426),"")</f>
        <v/>
      </c>
      <c r="W2426" s="159"/>
      <c r="X2426" s="161" t="str">
        <f>IF(W2426="","",'Thông Tin Chung'!$L$3)</f>
        <v/>
      </c>
      <c r="Y2426" s="163" t="str">
        <f t="shared" ca="1" si="570"/>
        <v/>
      </c>
      <c r="Z2426" s="165"/>
      <c r="AA2426" s="155" t="str">
        <f ca="1">IF(C2426="","",IF(OR(D2426&lt;NgayBatDau,D2426&gt;NgayKetThuc),"Ngày tháng phải nằm trong kỳ báo cáo",IF(AND(G2426&lt;&gt;"",COUNTIF(D.2[Tên khách hàng],G2426)=0),"Tên KH chưa khai báo trong DSKH",IF(AND(H2426&lt;&gt;"",COUNTIF(D.1[Tên sản phẩm],H2426)=0),"SP này chưa khai báo trong DSSP",""))))</f>
        <v/>
      </c>
      <c r="AB2426" s="23" t="str">
        <f t="shared" ca="1" si="556"/>
        <v/>
      </c>
      <c r="AC2426" s="23" t="str">
        <f t="shared" ca="1" si="557"/>
        <v/>
      </c>
      <c r="AD2426" s="23" t="str">
        <f t="shared" ca="1" si="558"/>
        <v/>
      </c>
      <c r="AE2426" s="68" t="str">
        <f t="shared" ca="1" si="559"/>
        <v/>
      </c>
      <c r="AF2426" s="69" t="str">
        <f>IF(OR(H2426="",S2426=""),"",S2426-(SUM(L2426,M2426)*INDEX(D.1[Đơn giá],MATCH(H2426,D.1[Tên sản phẩm],0))))</f>
        <v/>
      </c>
      <c r="AG2426" s="90" t="str">
        <f t="shared" ca="1" si="560"/>
        <v/>
      </c>
      <c r="AH2426" s="90"/>
    </row>
    <row r="2427" spans="2:34" ht="27.75" customHeight="1" x14ac:dyDescent="0.2">
      <c r="B2427" s="154">
        <f t="shared" si="561"/>
        <v>2424</v>
      </c>
      <c r="C2427" s="155" t="str">
        <f t="shared" ca="1" si="562"/>
        <v/>
      </c>
      <c r="D2427" s="156" t="str">
        <f t="shared" ca="1" si="563"/>
        <v/>
      </c>
      <c r="E2427" s="157" t="str">
        <f t="shared" ca="1" si="564"/>
        <v/>
      </c>
      <c r="F2427" s="157"/>
      <c r="G2427" s="158" t="str">
        <f t="shared" ca="1" si="565"/>
        <v/>
      </c>
      <c r="H2427" s="159"/>
      <c r="I2427" s="160" t="str">
        <f>IF(H2427="","",INDEX(D.1[Quy cách],MATCH(H2427,D.1[Tên sản phẩm],0)))</f>
        <v/>
      </c>
      <c r="J2427" s="35" t="str">
        <f>IF(H2427="","",INDEX(D.1[ĐVT],MATCH(H2427,D.1[Tên sản phẩm],0)))</f>
        <v/>
      </c>
      <c r="K2427" s="163" t="str">
        <f>IF(H2427="","",INDEX(D.1[Đơn giá bán
(Tham khảo)],MATCH(H2427,D.1[Tên sản phẩm],0)))</f>
        <v/>
      </c>
      <c r="L2427" s="162"/>
      <c r="M2427" s="159"/>
      <c r="N2427" s="159"/>
      <c r="O2427" s="159"/>
      <c r="P2427" s="163" t="str">
        <f t="shared" si="566"/>
        <v/>
      </c>
      <c r="Q2427" s="164"/>
      <c r="R2427" s="162"/>
      <c r="S2427" s="163" t="str">
        <f t="shared" si="567"/>
        <v/>
      </c>
      <c r="T2427" s="164" t="str">
        <f t="shared" ca="1" si="568"/>
        <v/>
      </c>
      <c r="U2427" s="163" t="str">
        <f t="shared" si="569"/>
        <v/>
      </c>
      <c r="V2427" s="163" t="str">
        <f ca="1">IF(AND(C2427&lt;&gt;"",C2427&lt;&gt;OFFSET(C2427,1,0)),SUMIFS(B.2[Giá có thuế],B.2[Số ĐK],C2427),"")</f>
        <v/>
      </c>
      <c r="W2427" s="159"/>
      <c r="X2427" s="161" t="str">
        <f>IF(W2427="","",'Thông Tin Chung'!$L$3)</f>
        <v/>
      </c>
      <c r="Y2427" s="163" t="str">
        <f t="shared" ca="1" si="570"/>
        <v/>
      </c>
      <c r="Z2427" s="165"/>
      <c r="AA2427" s="155" t="str">
        <f ca="1">IF(C2427="","",IF(OR(D2427&lt;NgayBatDau,D2427&gt;NgayKetThuc),"Ngày tháng phải nằm trong kỳ báo cáo",IF(AND(G2427&lt;&gt;"",COUNTIF(D.2[Tên khách hàng],G2427)=0),"Tên KH chưa khai báo trong DSKH",IF(AND(H2427&lt;&gt;"",COUNTIF(D.1[Tên sản phẩm],H2427)=0),"SP này chưa khai báo trong DSSP",""))))</f>
        <v/>
      </c>
      <c r="AB2427" s="23" t="str">
        <f t="shared" ca="1" si="556"/>
        <v/>
      </c>
      <c r="AC2427" s="23" t="str">
        <f t="shared" ca="1" si="557"/>
        <v/>
      </c>
      <c r="AD2427" s="23" t="str">
        <f t="shared" ca="1" si="558"/>
        <v/>
      </c>
      <c r="AE2427" s="68" t="str">
        <f t="shared" ca="1" si="559"/>
        <v/>
      </c>
      <c r="AF2427" s="69" t="str">
        <f>IF(OR(H2427="",S2427=""),"",S2427-(SUM(L2427,M2427)*INDEX(D.1[Đơn giá],MATCH(H2427,D.1[Tên sản phẩm],0))))</f>
        <v/>
      </c>
      <c r="AG2427" s="90" t="str">
        <f t="shared" ca="1" si="560"/>
        <v/>
      </c>
      <c r="AH2427" s="90"/>
    </row>
    <row r="2428" spans="2:34" ht="27.75" customHeight="1" x14ac:dyDescent="0.2">
      <c r="B2428" s="154">
        <f t="shared" si="561"/>
        <v>2425</v>
      </c>
      <c r="C2428" s="155" t="str">
        <f t="shared" ca="1" si="562"/>
        <v/>
      </c>
      <c r="D2428" s="156" t="str">
        <f t="shared" ca="1" si="563"/>
        <v/>
      </c>
      <c r="E2428" s="157" t="str">
        <f t="shared" ca="1" si="564"/>
        <v/>
      </c>
      <c r="F2428" s="157"/>
      <c r="G2428" s="158" t="str">
        <f t="shared" ca="1" si="565"/>
        <v/>
      </c>
      <c r="H2428" s="159"/>
      <c r="I2428" s="160" t="str">
        <f>IF(H2428="","",INDEX(D.1[Quy cách],MATCH(H2428,D.1[Tên sản phẩm],0)))</f>
        <v/>
      </c>
      <c r="J2428" s="35" t="str">
        <f>IF(H2428="","",INDEX(D.1[ĐVT],MATCH(H2428,D.1[Tên sản phẩm],0)))</f>
        <v/>
      </c>
      <c r="K2428" s="163" t="str">
        <f>IF(H2428="","",INDEX(D.1[Đơn giá bán
(Tham khảo)],MATCH(H2428,D.1[Tên sản phẩm],0)))</f>
        <v/>
      </c>
      <c r="L2428" s="162"/>
      <c r="M2428" s="159"/>
      <c r="N2428" s="159"/>
      <c r="O2428" s="159"/>
      <c r="P2428" s="163" t="str">
        <f t="shared" si="566"/>
        <v/>
      </c>
      <c r="Q2428" s="164"/>
      <c r="R2428" s="162"/>
      <c r="S2428" s="163" t="str">
        <f t="shared" si="567"/>
        <v/>
      </c>
      <c r="T2428" s="164" t="str">
        <f t="shared" ca="1" si="568"/>
        <v/>
      </c>
      <c r="U2428" s="163" t="str">
        <f t="shared" si="569"/>
        <v/>
      </c>
      <c r="V2428" s="163" t="str">
        <f ca="1">IF(AND(C2428&lt;&gt;"",C2428&lt;&gt;OFFSET(C2428,1,0)),SUMIFS(B.2[Giá có thuế],B.2[Số ĐK],C2428),"")</f>
        <v/>
      </c>
      <c r="W2428" s="159"/>
      <c r="X2428" s="161" t="str">
        <f>IF(W2428="","",'Thông Tin Chung'!$L$3)</f>
        <v/>
      </c>
      <c r="Y2428" s="163" t="str">
        <f t="shared" ca="1" si="570"/>
        <v/>
      </c>
      <c r="Z2428" s="165"/>
      <c r="AA2428" s="155" t="str">
        <f ca="1">IF(C2428="","",IF(OR(D2428&lt;NgayBatDau,D2428&gt;NgayKetThuc),"Ngày tháng phải nằm trong kỳ báo cáo",IF(AND(G2428&lt;&gt;"",COUNTIF(D.2[Tên khách hàng],G2428)=0),"Tên KH chưa khai báo trong DSKH",IF(AND(H2428&lt;&gt;"",COUNTIF(D.1[Tên sản phẩm],H2428)=0),"SP này chưa khai báo trong DSSP",""))))</f>
        <v/>
      </c>
      <c r="AB2428" s="23" t="str">
        <f t="shared" ca="1" si="556"/>
        <v/>
      </c>
      <c r="AC2428" s="23" t="str">
        <f t="shared" ca="1" si="557"/>
        <v/>
      </c>
      <c r="AD2428" s="23" t="str">
        <f t="shared" ca="1" si="558"/>
        <v/>
      </c>
      <c r="AE2428" s="68" t="str">
        <f t="shared" ca="1" si="559"/>
        <v/>
      </c>
      <c r="AF2428" s="69" t="str">
        <f>IF(OR(H2428="",S2428=""),"",S2428-(SUM(L2428,M2428)*INDEX(D.1[Đơn giá],MATCH(H2428,D.1[Tên sản phẩm],0))))</f>
        <v/>
      </c>
      <c r="AG2428" s="90" t="str">
        <f t="shared" ca="1" si="560"/>
        <v/>
      </c>
      <c r="AH2428" s="90"/>
    </row>
    <row r="2429" spans="2:34" ht="27.75" customHeight="1" x14ac:dyDescent="0.2">
      <c r="B2429" s="154">
        <f t="shared" si="561"/>
        <v>2426</v>
      </c>
      <c r="C2429" s="155" t="str">
        <f t="shared" ca="1" si="562"/>
        <v/>
      </c>
      <c r="D2429" s="156" t="str">
        <f t="shared" ca="1" si="563"/>
        <v/>
      </c>
      <c r="E2429" s="157" t="str">
        <f t="shared" ca="1" si="564"/>
        <v/>
      </c>
      <c r="F2429" s="157"/>
      <c r="G2429" s="158" t="str">
        <f t="shared" ca="1" si="565"/>
        <v/>
      </c>
      <c r="H2429" s="159"/>
      <c r="I2429" s="160" t="str">
        <f>IF(H2429="","",INDEX(D.1[Quy cách],MATCH(H2429,D.1[Tên sản phẩm],0)))</f>
        <v/>
      </c>
      <c r="J2429" s="35" t="str">
        <f>IF(H2429="","",INDEX(D.1[ĐVT],MATCH(H2429,D.1[Tên sản phẩm],0)))</f>
        <v/>
      </c>
      <c r="K2429" s="163" t="str">
        <f>IF(H2429="","",INDEX(D.1[Đơn giá bán
(Tham khảo)],MATCH(H2429,D.1[Tên sản phẩm],0)))</f>
        <v/>
      </c>
      <c r="L2429" s="162"/>
      <c r="M2429" s="159"/>
      <c r="N2429" s="159"/>
      <c r="O2429" s="159"/>
      <c r="P2429" s="163" t="str">
        <f t="shared" si="566"/>
        <v/>
      </c>
      <c r="Q2429" s="164"/>
      <c r="R2429" s="162"/>
      <c r="S2429" s="163" t="str">
        <f t="shared" si="567"/>
        <v/>
      </c>
      <c r="T2429" s="164" t="str">
        <f t="shared" ca="1" si="568"/>
        <v/>
      </c>
      <c r="U2429" s="163" t="str">
        <f t="shared" si="569"/>
        <v/>
      </c>
      <c r="V2429" s="163" t="str">
        <f ca="1">IF(AND(C2429&lt;&gt;"",C2429&lt;&gt;OFFSET(C2429,1,0)),SUMIFS(B.2[Giá có thuế],B.2[Số ĐK],C2429),"")</f>
        <v/>
      </c>
      <c r="W2429" s="159"/>
      <c r="X2429" s="161" t="str">
        <f>IF(W2429="","",'Thông Tin Chung'!$L$3)</f>
        <v/>
      </c>
      <c r="Y2429" s="163" t="str">
        <f t="shared" ca="1" si="570"/>
        <v/>
      </c>
      <c r="Z2429" s="165"/>
      <c r="AA2429" s="155" t="str">
        <f ca="1">IF(C2429="","",IF(OR(D2429&lt;NgayBatDau,D2429&gt;NgayKetThuc),"Ngày tháng phải nằm trong kỳ báo cáo",IF(AND(G2429&lt;&gt;"",COUNTIF(D.2[Tên khách hàng],G2429)=0),"Tên KH chưa khai báo trong DSKH",IF(AND(H2429&lt;&gt;"",COUNTIF(D.1[Tên sản phẩm],H2429)=0),"SP này chưa khai báo trong DSSP",""))))</f>
        <v/>
      </c>
      <c r="AB2429" s="23" t="str">
        <f t="shared" ca="1" si="556"/>
        <v/>
      </c>
      <c r="AC2429" s="23" t="str">
        <f t="shared" ca="1" si="557"/>
        <v/>
      </c>
      <c r="AD2429" s="23" t="str">
        <f t="shared" ca="1" si="558"/>
        <v/>
      </c>
      <c r="AE2429" s="68" t="str">
        <f t="shared" ca="1" si="559"/>
        <v/>
      </c>
      <c r="AF2429" s="69" t="str">
        <f>IF(OR(H2429="",S2429=""),"",S2429-(SUM(L2429,M2429)*INDEX(D.1[Đơn giá],MATCH(H2429,D.1[Tên sản phẩm],0))))</f>
        <v/>
      </c>
      <c r="AG2429" s="90" t="str">
        <f t="shared" ca="1" si="560"/>
        <v/>
      </c>
      <c r="AH2429" s="90"/>
    </row>
    <row r="2430" spans="2:34" ht="27.75" customHeight="1" x14ac:dyDescent="0.2">
      <c r="B2430" s="154">
        <f t="shared" si="561"/>
        <v>2427</v>
      </c>
      <c r="C2430" s="155" t="str">
        <f t="shared" ca="1" si="562"/>
        <v/>
      </c>
      <c r="D2430" s="156" t="str">
        <f t="shared" ca="1" si="563"/>
        <v/>
      </c>
      <c r="E2430" s="157" t="str">
        <f t="shared" ca="1" si="564"/>
        <v/>
      </c>
      <c r="F2430" s="157"/>
      <c r="G2430" s="158" t="str">
        <f t="shared" ca="1" si="565"/>
        <v/>
      </c>
      <c r="H2430" s="159"/>
      <c r="I2430" s="160" t="str">
        <f>IF(H2430="","",INDEX(D.1[Quy cách],MATCH(H2430,D.1[Tên sản phẩm],0)))</f>
        <v/>
      </c>
      <c r="J2430" s="35" t="str">
        <f>IF(H2430="","",INDEX(D.1[ĐVT],MATCH(H2430,D.1[Tên sản phẩm],0)))</f>
        <v/>
      </c>
      <c r="K2430" s="163" t="str">
        <f>IF(H2430="","",INDEX(D.1[Đơn giá bán
(Tham khảo)],MATCH(H2430,D.1[Tên sản phẩm],0)))</f>
        <v/>
      </c>
      <c r="L2430" s="162"/>
      <c r="M2430" s="159"/>
      <c r="N2430" s="159"/>
      <c r="O2430" s="159"/>
      <c r="P2430" s="163" t="str">
        <f t="shared" si="566"/>
        <v/>
      </c>
      <c r="Q2430" s="164"/>
      <c r="R2430" s="162"/>
      <c r="S2430" s="163" t="str">
        <f t="shared" si="567"/>
        <v/>
      </c>
      <c r="T2430" s="164" t="str">
        <f t="shared" ca="1" si="568"/>
        <v/>
      </c>
      <c r="U2430" s="163" t="str">
        <f t="shared" si="569"/>
        <v/>
      </c>
      <c r="V2430" s="163" t="str">
        <f ca="1">IF(AND(C2430&lt;&gt;"",C2430&lt;&gt;OFFSET(C2430,1,0)),SUMIFS(B.2[Giá có thuế],B.2[Số ĐK],C2430),"")</f>
        <v/>
      </c>
      <c r="W2430" s="159"/>
      <c r="X2430" s="161" t="str">
        <f>IF(W2430="","",'Thông Tin Chung'!$L$3)</f>
        <v/>
      </c>
      <c r="Y2430" s="163" t="str">
        <f t="shared" ca="1" si="570"/>
        <v/>
      </c>
      <c r="Z2430" s="165"/>
      <c r="AA2430" s="155" t="str">
        <f ca="1">IF(C2430="","",IF(OR(D2430&lt;NgayBatDau,D2430&gt;NgayKetThuc),"Ngày tháng phải nằm trong kỳ báo cáo",IF(AND(G2430&lt;&gt;"",COUNTIF(D.2[Tên khách hàng],G2430)=0),"Tên KH chưa khai báo trong DSKH",IF(AND(H2430&lt;&gt;"",COUNTIF(D.1[Tên sản phẩm],H2430)=0),"SP này chưa khai báo trong DSSP",""))))</f>
        <v/>
      </c>
      <c r="AB2430" s="23" t="str">
        <f t="shared" ca="1" si="556"/>
        <v/>
      </c>
      <c r="AC2430" s="23" t="str">
        <f t="shared" ca="1" si="557"/>
        <v/>
      </c>
      <c r="AD2430" s="23" t="str">
        <f t="shared" ca="1" si="558"/>
        <v/>
      </c>
      <c r="AE2430" s="68" t="str">
        <f t="shared" ca="1" si="559"/>
        <v/>
      </c>
      <c r="AF2430" s="69" t="str">
        <f>IF(OR(H2430="",S2430=""),"",S2430-(SUM(L2430,M2430)*INDEX(D.1[Đơn giá],MATCH(H2430,D.1[Tên sản phẩm],0))))</f>
        <v/>
      </c>
      <c r="AG2430" s="90" t="str">
        <f t="shared" ca="1" si="560"/>
        <v/>
      </c>
      <c r="AH2430" s="90"/>
    </row>
    <row r="2431" spans="2:34" ht="27.75" customHeight="1" x14ac:dyDescent="0.2">
      <c r="B2431" s="154">
        <f t="shared" si="561"/>
        <v>2428</v>
      </c>
      <c r="C2431" s="155" t="str">
        <f t="shared" ca="1" si="562"/>
        <v/>
      </c>
      <c r="D2431" s="156" t="str">
        <f t="shared" ca="1" si="563"/>
        <v/>
      </c>
      <c r="E2431" s="157" t="str">
        <f t="shared" ca="1" si="564"/>
        <v/>
      </c>
      <c r="F2431" s="157"/>
      <c r="G2431" s="158" t="str">
        <f t="shared" ca="1" si="565"/>
        <v/>
      </c>
      <c r="H2431" s="159"/>
      <c r="I2431" s="160" t="str">
        <f>IF(H2431="","",INDEX(D.1[Quy cách],MATCH(H2431,D.1[Tên sản phẩm],0)))</f>
        <v/>
      </c>
      <c r="J2431" s="35" t="str">
        <f>IF(H2431="","",INDEX(D.1[ĐVT],MATCH(H2431,D.1[Tên sản phẩm],0)))</f>
        <v/>
      </c>
      <c r="K2431" s="163" t="str">
        <f>IF(H2431="","",INDEX(D.1[Đơn giá bán
(Tham khảo)],MATCH(H2431,D.1[Tên sản phẩm],0)))</f>
        <v/>
      </c>
      <c r="L2431" s="162"/>
      <c r="M2431" s="159"/>
      <c r="N2431" s="159"/>
      <c r="O2431" s="159"/>
      <c r="P2431" s="163" t="str">
        <f t="shared" si="566"/>
        <v/>
      </c>
      <c r="Q2431" s="164"/>
      <c r="R2431" s="162"/>
      <c r="S2431" s="163" t="str">
        <f t="shared" si="567"/>
        <v/>
      </c>
      <c r="T2431" s="164" t="str">
        <f t="shared" ca="1" si="568"/>
        <v/>
      </c>
      <c r="U2431" s="163" t="str">
        <f t="shared" si="569"/>
        <v/>
      </c>
      <c r="V2431" s="163" t="str">
        <f ca="1">IF(AND(C2431&lt;&gt;"",C2431&lt;&gt;OFFSET(C2431,1,0)),SUMIFS(B.2[Giá có thuế],B.2[Số ĐK],C2431),"")</f>
        <v/>
      </c>
      <c r="W2431" s="159"/>
      <c r="X2431" s="161" t="str">
        <f>IF(W2431="","",'Thông Tin Chung'!$L$3)</f>
        <v/>
      </c>
      <c r="Y2431" s="163" t="str">
        <f t="shared" ca="1" si="570"/>
        <v/>
      </c>
      <c r="Z2431" s="165"/>
      <c r="AA2431" s="155" t="str">
        <f ca="1">IF(C2431="","",IF(OR(D2431&lt;NgayBatDau,D2431&gt;NgayKetThuc),"Ngày tháng phải nằm trong kỳ báo cáo",IF(AND(G2431&lt;&gt;"",COUNTIF(D.2[Tên khách hàng],G2431)=0),"Tên KH chưa khai báo trong DSKH",IF(AND(H2431&lt;&gt;"",COUNTIF(D.1[Tên sản phẩm],H2431)=0),"SP này chưa khai báo trong DSSP",""))))</f>
        <v/>
      </c>
      <c r="AB2431" s="23" t="str">
        <f t="shared" ca="1" si="556"/>
        <v/>
      </c>
      <c r="AC2431" s="23" t="str">
        <f t="shared" ca="1" si="557"/>
        <v/>
      </c>
      <c r="AD2431" s="23" t="str">
        <f t="shared" ca="1" si="558"/>
        <v/>
      </c>
      <c r="AE2431" s="68" t="str">
        <f t="shared" ca="1" si="559"/>
        <v/>
      </c>
      <c r="AF2431" s="69" t="str">
        <f>IF(OR(H2431="",S2431=""),"",S2431-(SUM(L2431,M2431)*INDEX(D.1[Đơn giá],MATCH(H2431,D.1[Tên sản phẩm],0))))</f>
        <v/>
      </c>
      <c r="AG2431" s="90" t="str">
        <f t="shared" ca="1" si="560"/>
        <v/>
      </c>
      <c r="AH2431" s="90"/>
    </row>
    <row r="2432" spans="2:34" ht="27.75" customHeight="1" x14ac:dyDescent="0.2">
      <c r="B2432" s="154">
        <f t="shared" si="561"/>
        <v>2429</v>
      </c>
      <c r="C2432" s="155" t="str">
        <f t="shared" ca="1" si="562"/>
        <v/>
      </c>
      <c r="D2432" s="156" t="str">
        <f t="shared" ca="1" si="563"/>
        <v/>
      </c>
      <c r="E2432" s="157" t="str">
        <f t="shared" ca="1" si="564"/>
        <v/>
      </c>
      <c r="F2432" s="157"/>
      <c r="G2432" s="158" t="str">
        <f t="shared" ca="1" si="565"/>
        <v/>
      </c>
      <c r="H2432" s="159"/>
      <c r="I2432" s="160" t="str">
        <f>IF(H2432="","",INDEX(D.1[Quy cách],MATCH(H2432,D.1[Tên sản phẩm],0)))</f>
        <v/>
      </c>
      <c r="J2432" s="35" t="str">
        <f>IF(H2432="","",INDEX(D.1[ĐVT],MATCH(H2432,D.1[Tên sản phẩm],0)))</f>
        <v/>
      </c>
      <c r="K2432" s="163" t="str">
        <f>IF(H2432="","",INDEX(D.1[Đơn giá bán
(Tham khảo)],MATCH(H2432,D.1[Tên sản phẩm],0)))</f>
        <v/>
      </c>
      <c r="L2432" s="162"/>
      <c r="M2432" s="159"/>
      <c r="N2432" s="159"/>
      <c r="O2432" s="159"/>
      <c r="P2432" s="163" t="str">
        <f t="shared" si="566"/>
        <v/>
      </c>
      <c r="Q2432" s="164"/>
      <c r="R2432" s="162"/>
      <c r="S2432" s="163" t="str">
        <f t="shared" si="567"/>
        <v/>
      </c>
      <c r="T2432" s="164" t="str">
        <f t="shared" ca="1" si="568"/>
        <v/>
      </c>
      <c r="U2432" s="163" t="str">
        <f t="shared" si="569"/>
        <v/>
      </c>
      <c r="V2432" s="163" t="str">
        <f ca="1">IF(AND(C2432&lt;&gt;"",C2432&lt;&gt;OFFSET(C2432,1,0)),SUMIFS(B.2[Giá có thuế],B.2[Số ĐK],C2432),"")</f>
        <v/>
      </c>
      <c r="W2432" s="159"/>
      <c r="X2432" s="161" t="str">
        <f>IF(W2432="","",'Thông Tin Chung'!$L$3)</f>
        <v/>
      </c>
      <c r="Y2432" s="163" t="str">
        <f t="shared" ca="1" si="570"/>
        <v/>
      </c>
      <c r="Z2432" s="165"/>
      <c r="AA2432" s="155" t="str">
        <f ca="1">IF(C2432="","",IF(OR(D2432&lt;NgayBatDau,D2432&gt;NgayKetThuc),"Ngày tháng phải nằm trong kỳ báo cáo",IF(AND(G2432&lt;&gt;"",COUNTIF(D.2[Tên khách hàng],G2432)=0),"Tên KH chưa khai báo trong DSKH",IF(AND(H2432&lt;&gt;"",COUNTIF(D.1[Tên sản phẩm],H2432)=0),"SP này chưa khai báo trong DSSP",""))))</f>
        <v/>
      </c>
      <c r="AB2432" s="23" t="str">
        <f t="shared" ca="1" si="556"/>
        <v/>
      </c>
      <c r="AC2432" s="23" t="str">
        <f t="shared" ca="1" si="557"/>
        <v/>
      </c>
      <c r="AD2432" s="23" t="str">
        <f t="shared" ca="1" si="558"/>
        <v/>
      </c>
      <c r="AE2432" s="68" t="str">
        <f t="shared" ca="1" si="559"/>
        <v/>
      </c>
      <c r="AF2432" s="69" t="str">
        <f>IF(OR(H2432="",S2432=""),"",S2432-(SUM(L2432,M2432)*INDEX(D.1[Đơn giá],MATCH(H2432,D.1[Tên sản phẩm],0))))</f>
        <v/>
      </c>
      <c r="AG2432" s="90" t="str">
        <f t="shared" ca="1" si="560"/>
        <v/>
      </c>
      <c r="AH2432" s="90"/>
    </row>
    <row r="2433" spans="2:34" ht="27.75" customHeight="1" x14ac:dyDescent="0.2">
      <c r="B2433" s="154">
        <f t="shared" si="561"/>
        <v>2430</v>
      </c>
      <c r="C2433" s="155" t="str">
        <f t="shared" ca="1" si="562"/>
        <v/>
      </c>
      <c r="D2433" s="156" t="str">
        <f t="shared" ca="1" si="563"/>
        <v/>
      </c>
      <c r="E2433" s="157" t="str">
        <f t="shared" ca="1" si="564"/>
        <v/>
      </c>
      <c r="F2433" s="157"/>
      <c r="G2433" s="158" t="str">
        <f t="shared" ca="1" si="565"/>
        <v/>
      </c>
      <c r="H2433" s="159"/>
      <c r="I2433" s="160" t="str">
        <f>IF(H2433="","",INDEX(D.1[Quy cách],MATCH(H2433,D.1[Tên sản phẩm],0)))</f>
        <v/>
      </c>
      <c r="J2433" s="35" t="str">
        <f>IF(H2433="","",INDEX(D.1[ĐVT],MATCH(H2433,D.1[Tên sản phẩm],0)))</f>
        <v/>
      </c>
      <c r="K2433" s="163" t="str">
        <f>IF(H2433="","",INDEX(D.1[Đơn giá bán
(Tham khảo)],MATCH(H2433,D.1[Tên sản phẩm],0)))</f>
        <v/>
      </c>
      <c r="L2433" s="162"/>
      <c r="M2433" s="159"/>
      <c r="N2433" s="159"/>
      <c r="O2433" s="159"/>
      <c r="P2433" s="163" t="str">
        <f t="shared" si="566"/>
        <v/>
      </c>
      <c r="Q2433" s="164"/>
      <c r="R2433" s="162"/>
      <c r="S2433" s="163" t="str">
        <f t="shared" si="567"/>
        <v/>
      </c>
      <c r="T2433" s="164" t="str">
        <f t="shared" ca="1" si="568"/>
        <v/>
      </c>
      <c r="U2433" s="163" t="str">
        <f t="shared" si="569"/>
        <v/>
      </c>
      <c r="V2433" s="163" t="str">
        <f ca="1">IF(AND(C2433&lt;&gt;"",C2433&lt;&gt;OFFSET(C2433,1,0)),SUMIFS(B.2[Giá có thuế],B.2[Số ĐK],C2433),"")</f>
        <v/>
      </c>
      <c r="W2433" s="159"/>
      <c r="X2433" s="161" t="str">
        <f>IF(W2433="","",'Thông Tin Chung'!$L$3)</f>
        <v/>
      </c>
      <c r="Y2433" s="163" t="str">
        <f t="shared" ca="1" si="570"/>
        <v/>
      </c>
      <c r="Z2433" s="165"/>
      <c r="AA2433" s="155" t="str">
        <f ca="1">IF(C2433="","",IF(OR(D2433&lt;NgayBatDau,D2433&gt;NgayKetThuc),"Ngày tháng phải nằm trong kỳ báo cáo",IF(AND(G2433&lt;&gt;"",COUNTIF(D.2[Tên khách hàng],G2433)=0),"Tên KH chưa khai báo trong DSKH",IF(AND(H2433&lt;&gt;"",COUNTIF(D.1[Tên sản phẩm],H2433)=0),"SP này chưa khai báo trong DSSP",""))))</f>
        <v/>
      </c>
      <c r="AB2433" s="23" t="str">
        <f t="shared" ca="1" si="556"/>
        <v/>
      </c>
      <c r="AC2433" s="23" t="str">
        <f t="shared" ca="1" si="557"/>
        <v/>
      </c>
      <c r="AD2433" s="23" t="str">
        <f t="shared" ca="1" si="558"/>
        <v/>
      </c>
      <c r="AE2433" s="68" t="str">
        <f t="shared" ca="1" si="559"/>
        <v/>
      </c>
      <c r="AF2433" s="69" t="str">
        <f>IF(OR(H2433="",S2433=""),"",S2433-(SUM(L2433,M2433)*INDEX(D.1[Đơn giá],MATCH(H2433,D.1[Tên sản phẩm],0))))</f>
        <v/>
      </c>
      <c r="AG2433" s="90" t="str">
        <f t="shared" ca="1" si="560"/>
        <v/>
      </c>
      <c r="AH2433" s="90"/>
    </row>
    <row r="2434" spans="2:34" ht="27.75" customHeight="1" x14ac:dyDescent="0.2">
      <c r="B2434" s="154">
        <f t="shared" si="561"/>
        <v>2431</v>
      </c>
      <c r="C2434" s="155" t="str">
        <f t="shared" ca="1" si="562"/>
        <v/>
      </c>
      <c r="D2434" s="156" t="str">
        <f t="shared" ca="1" si="563"/>
        <v/>
      </c>
      <c r="E2434" s="157" t="str">
        <f t="shared" ca="1" si="564"/>
        <v/>
      </c>
      <c r="F2434" s="157"/>
      <c r="G2434" s="158" t="str">
        <f t="shared" ca="1" si="565"/>
        <v/>
      </c>
      <c r="H2434" s="159"/>
      <c r="I2434" s="160" t="str">
        <f>IF(H2434="","",INDEX(D.1[Quy cách],MATCH(H2434,D.1[Tên sản phẩm],0)))</f>
        <v/>
      </c>
      <c r="J2434" s="35" t="str">
        <f>IF(H2434="","",INDEX(D.1[ĐVT],MATCH(H2434,D.1[Tên sản phẩm],0)))</f>
        <v/>
      </c>
      <c r="K2434" s="163" t="str">
        <f>IF(H2434="","",INDEX(D.1[Đơn giá bán
(Tham khảo)],MATCH(H2434,D.1[Tên sản phẩm],0)))</f>
        <v/>
      </c>
      <c r="L2434" s="162"/>
      <c r="M2434" s="159"/>
      <c r="N2434" s="159"/>
      <c r="O2434" s="159"/>
      <c r="P2434" s="163" t="str">
        <f t="shared" si="566"/>
        <v/>
      </c>
      <c r="Q2434" s="164"/>
      <c r="R2434" s="162"/>
      <c r="S2434" s="163" t="str">
        <f t="shared" si="567"/>
        <v/>
      </c>
      <c r="T2434" s="164" t="str">
        <f t="shared" ca="1" si="568"/>
        <v/>
      </c>
      <c r="U2434" s="163" t="str">
        <f t="shared" si="569"/>
        <v/>
      </c>
      <c r="V2434" s="163" t="str">
        <f ca="1">IF(AND(C2434&lt;&gt;"",C2434&lt;&gt;OFFSET(C2434,1,0)),SUMIFS(B.2[Giá có thuế],B.2[Số ĐK],C2434),"")</f>
        <v/>
      </c>
      <c r="W2434" s="159"/>
      <c r="X2434" s="161" t="str">
        <f>IF(W2434="","",'Thông Tin Chung'!$L$3)</f>
        <v/>
      </c>
      <c r="Y2434" s="163" t="str">
        <f t="shared" ca="1" si="570"/>
        <v/>
      </c>
      <c r="Z2434" s="165"/>
      <c r="AA2434" s="155" t="str">
        <f ca="1">IF(C2434="","",IF(OR(D2434&lt;NgayBatDau,D2434&gt;NgayKetThuc),"Ngày tháng phải nằm trong kỳ báo cáo",IF(AND(G2434&lt;&gt;"",COUNTIF(D.2[Tên khách hàng],G2434)=0),"Tên KH chưa khai báo trong DSKH",IF(AND(H2434&lt;&gt;"",COUNTIF(D.1[Tên sản phẩm],H2434)=0),"SP này chưa khai báo trong DSSP",""))))</f>
        <v/>
      </c>
      <c r="AB2434" s="23" t="str">
        <f t="shared" ca="1" si="556"/>
        <v/>
      </c>
      <c r="AC2434" s="23" t="str">
        <f t="shared" ca="1" si="557"/>
        <v/>
      </c>
      <c r="AD2434" s="23" t="str">
        <f t="shared" ca="1" si="558"/>
        <v/>
      </c>
      <c r="AE2434" s="68" t="str">
        <f t="shared" ca="1" si="559"/>
        <v/>
      </c>
      <c r="AF2434" s="69" t="str">
        <f>IF(OR(H2434="",S2434=""),"",S2434-(SUM(L2434,M2434)*INDEX(D.1[Đơn giá],MATCH(H2434,D.1[Tên sản phẩm],0))))</f>
        <v/>
      </c>
      <c r="AG2434" s="90" t="str">
        <f t="shared" ca="1" si="560"/>
        <v/>
      </c>
      <c r="AH2434" s="90"/>
    </row>
    <row r="2435" spans="2:34" ht="27.75" customHeight="1" x14ac:dyDescent="0.2">
      <c r="B2435" s="154">
        <f t="shared" si="561"/>
        <v>2432</v>
      </c>
      <c r="C2435" s="155" t="str">
        <f t="shared" ca="1" si="562"/>
        <v/>
      </c>
      <c r="D2435" s="156" t="str">
        <f t="shared" ca="1" si="563"/>
        <v/>
      </c>
      <c r="E2435" s="157" t="str">
        <f t="shared" ca="1" si="564"/>
        <v/>
      </c>
      <c r="F2435" s="157"/>
      <c r="G2435" s="158" t="str">
        <f t="shared" ca="1" si="565"/>
        <v/>
      </c>
      <c r="H2435" s="159"/>
      <c r="I2435" s="160" t="str">
        <f>IF(H2435="","",INDEX(D.1[Quy cách],MATCH(H2435,D.1[Tên sản phẩm],0)))</f>
        <v/>
      </c>
      <c r="J2435" s="35" t="str">
        <f>IF(H2435="","",INDEX(D.1[ĐVT],MATCH(H2435,D.1[Tên sản phẩm],0)))</f>
        <v/>
      </c>
      <c r="K2435" s="163" t="str">
        <f>IF(H2435="","",INDEX(D.1[Đơn giá bán
(Tham khảo)],MATCH(H2435,D.1[Tên sản phẩm],0)))</f>
        <v/>
      </c>
      <c r="L2435" s="162"/>
      <c r="M2435" s="159"/>
      <c r="N2435" s="159"/>
      <c r="O2435" s="159"/>
      <c r="P2435" s="163" t="str">
        <f t="shared" si="566"/>
        <v/>
      </c>
      <c r="Q2435" s="164"/>
      <c r="R2435" s="162"/>
      <c r="S2435" s="163" t="str">
        <f t="shared" si="567"/>
        <v/>
      </c>
      <c r="T2435" s="164" t="str">
        <f t="shared" ca="1" si="568"/>
        <v/>
      </c>
      <c r="U2435" s="163" t="str">
        <f t="shared" si="569"/>
        <v/>
      </c>
      <c r="V2435" s="163" t="str">
        <f ca="1">IF(AND(C2435&lt;&gt;"",C2435&lt;&gt;OFFSET(C2435,1,0)),SUMIFS(B.2[Giá có thuế],B.2[Số ĐK],C2435),"")</f>
        <v/>
      </c>
      <c r="W2435" s="159"/>
      <c r="X2435" s="161" t="str">
        <f>IF(W2435="","",'Thông Tin Chung'!$L$3)</f>
        <v/>
      </c>
      <c r="Y2435" s="163" t="str">
        <f t="shared" ca="1" si="570"/>
        <v/>
      </c>
      <c r="Z2435" s="165"/>
      <c r="AA2435" s="155" t="str">
        <f ca="1">IF(C2435="","",IF(OR(D2435&lt;NgayBatDau,D2435&gt;NgayKetThuc),"Ngày tháng phải nằm trong kỳ báo cáo",IF(AND(G2435&lt;&gt;"",COUNTIF(D.2[Tên khách hàng],G2435)=0),"Tên KH chưa khai báo trong DSKH",IF(AND(H2435&lt;&gt;"",COUNTIF(D.1[Tên sản phẩm],H2435)=0),"SP này chưa khai báo trong DSSP",""))))</f>
        <v/>
      </c>
      <c r="AB2435" s="23" t="str">
        <f t="shared" ref="AB2435:AB2503" ca="1" si="571">IF(D2435="","",IF(D2435&lt;B3LocTuNgay,0,IF(D2435&lt;=B3LocDenNgay,1,"")))</f>
        <v/>
      </c>
      <c r="AC2435" s="23" t="str">
        <f t="shared" ref="AC2435:AC2503" ca="1" si="572">IF(D2435="","",IF(D2435&lt;B4LocTuNgay,0,IF(D2435&lt;=B4LocDenNgay,1,"")))</f>
        <v/>
      </c>
      <c r="AD2435" s="23" t="str">
        <f t="shared" ref="AD2435:AD2503" ca="1" si="573">IF(D2435="","",IF(D2435&lt;B5LocTuNgay,0,IF(D2435&lt;=B5LocDenNgay,1,"")))</f>
        <v/>
      </c>
      <c r="AE2435" s="68" t="str">
        <f t="shared" ref="AE2435:AE2500" ca="1" si="574">IF(D2435="","",MONTH(D2435))</f>
        <v/>
      </c>
      <c r="AF2435" s="69" t="str">
        <f>IF(OR(H2435="",S2435=""),"",S2435-(SUM(L2435,M2435)*INDEX(D.1[Đơn giá],MATCH(H2435,D.1[Tên sản phẩm],0))))</f>
        <v/>
      </c>
      <c r="AG2435" s="90" t="str">
        <f t="shared" ref="AG2435:AG2503" ca="1" si="575">IF(E2435="","",IF(E2435=SoChungTuInPXK,B2435,""))</f>
        <v/>
      </c>
      <c r="AH2435" s="90"/>
    </row>
    <row r="2436" spans="2:34" ht="27.75" customHeight="1" x14ac:dyDescent="0.2">
      <c r="B2436" s="154">
        <f t="shared" ref="B2436:B2499" si="576">ROW(A2436)-3</f>
        <v>2433</v>
      </c>
      <c r="C2436" s="155" t="str">
        <f t="shared" ref="C2436:C2499" ca="1" si="577">IF(AND(D2436="",E2436="",G2436=""),"",IF(AND(D2436=OFFSET(D2436,-1,0),E2436=OFFSET(E2436,-1,0),G2436=OFFSET(G2436,-1,0)),OFFSET(B2436,-1,1),B2436))</f>
        <v/>
      </c>
      <c r="D2436" s="156" t="str">
        <f t="shared" ref="D2436:D2499" ca="1" si="578">IF(AND($H2436&lt;&gt;"",B2436&lt;&gt;1),OFFSET(C2436,-1,1),"")</f>
        <v/>
      </c>
      <c r="E2436" s="157" t="str">
        <f t="shared" ref="E2436:E2499" ca="1" si="579">IF(AND($H2436&lt;&gt;"",B2436&lt;&gt;1),OFFSET(D2436,-1,1),"")</f>
        <v/>
      </c>
      <c r="F2436" s="157"/>
      <c r="G2436" s="158" t="str">
        <f t="shared" ref="G2436:G2499" ca="1" si="580">IF(AND($H2436&lt;&gt;"",B2436&lt;&gt;1),OFFSET(F2436,-1,1),"")</f>
        <v/>
      </c>
      <c r="H2436" s="159"/>
      <c r="I2436" s="160" t="str">
        <f>IF(H2436="","",INDEX(D.1[Quy cách],MATCH(H2436,D.1[Tên sản phẩm],0)))</f>
        <v/>
      </c>
      <c r="J2436" s="35" t="str">
        <f>IF(H2436="","",INDEX(D.1[ĐVT],MATCH(H2436,D.1[Tên sản phẩm],0)))</f>
        <v/>
      </c>
      <c r="K2436" s="163" t="str">
        <f>IF(H2436="","",INDEX(D.1[Đơn giá bán
(Tham khảo)],MATCH(H2436,D.1[Tên sản phẩm],0)))</f>
        <v/>
      </c>
      <c r="L2436" s="162"/>
      <c r="M2436" s="159"/>
      <c r="N2436" s="159"/>
      <c r="O2436" s="159"/>
      <c r="P2436" s="163" t="str">
        <f t="shared" ref="P2436:P2499" si="581">IF(AND(K2436&lt;&gt;"",L2436&lt;&gt;""),K2436*L2436,IF(AND(N2436&lt;&gt;"",O2436&lt;&gt;""),N2436*O2436,""))</f>
        <v/>
      </c>
      <c r="Q2436" s="164"/>
      <c r="R2436" s="162"/>
      <c r="S2436" s="163" t="str">
        <f t="shared" ref="S2436:S2499" si="582">IF(P2436="","",P2436-SUM(R2436))</f>
        <v/>
      </c>
      <c r="T2436" s="164" t="str">
        <f t="shared" ref="T2436:T2499" ca="1" si="583">IF(AND(S2436&lt;&gt;"",C2436=OFFSET(C2436,-1,0)),OFFSET(S2436,-1,1),"")</f>
        <v/>
      </c>
      <c r="U2436" s="163" t="str">
        <f t="shared" ref="U2436:U2499" si="584">IF(S2436="","",S2436*SUM(1,T2436))</f>
        <v/>
      </c>
      <c r="V2436" s="163" t="str">
        <f ca="1">IF(AND(C2436&lt;&gt;"",C2436&lt;&gt;OFFSET(C2436,1,0)),SUMIFS(B.2[Giá có thuế],B.2[Số ĐK],C2436),"")</f>
        <v/>
      </c>
      <c r="W2436" s="159"/>
      <c r="X2436" s="161" t="str">
        <f>IF(W2436="","",'Thông Tin Chung'!$L$3)</f>
        <v/>
      </c>
      <c r="Y2436" s="163" t="str">
        <f t="shared" ref="Y2436:Y2499" ca="1" si="585">IF(AND(V2436&lt;&gt;"",W2436&lt;&gt;"",V2436&lt;&gt;0),V2436-W2436,"")</f>
        <v/>
      </c>
      <c r="Z2436" s="165"/>
      <c r="AA2436" s="155" t="str">
        <f ca="1">IF(C2436="","",IF(OR(D2436&lt;NgayBatDau,D2436&gt;NgayKetThuc),"Ngày tháng phải nằm trong kỳ báo cáo",IF(AND(G2436&lt;&gt;"",COUNTIF(D.2[Tên khách hàng],G2436)=0),"Tên KH chưa khai báo trong DSKH",IF(AND(H2436&lt;&gt;"",COUNTIF(D.1[Tên sản phẩm],H2436)=0),"SP này chưa khai báo trong DSSP",""))))</f>
        <v/>
      </c>
      <c r="AB2436" s="23" t="str">
        <f t="shared" ca="1" si="571"/>
        <v/>
      </c>
      <c r="AC2436" s="23" t="str">
        <f t="shared" ca="1" si="572"/>
        <v/>
      </c>
      <c r="AD2436" s="23" t="str">
        <f t="shared" ca="1" si="573"/>
        <v/>
      </c>
      <c r="AE2436" s="68" t="str">
        <f t="shared" ca="1" si="574"/>
        <v/>
      </c>
      <c r="AF2436" s="69" t="str">
        <f>IF(OR(H2436="",S2436=""),"",S2436-(SUM(L2436,M2436)*INDEX(D.1[Đơn giá],MATCH(H2436,D.1[Tên sản phẩm],0))))</f>
        <v/>
      </c>
      <c r="AG2436" s="90" t="str">
        <f t="shared" ca="1" si="575"/>
        <v/>
      </c>
      <c r="AH2436" s="90"/>
    </row>
    <row r="2437" spans="2:34" ht="27.75" customHeight="1" x14ac:dyDescent="0.2">
      <c r="B2437" s="154">
        <f t="shared" si="576"/>
        <v>2434</v>
      </c>
      <c r="C2437" s="155" t="str">
        <f t="shared" ca="1" si="577"/>
        <v/>
      </c>
      <c r="D2437" s="156" t="str">
        <f t="shared" ca="1" si="578"/>
        <v/>
      </c>
      <c r="E2437" s="157" t="str">
        <f t="shared" ca="1" si="579"/>
        <v/>
      </c>
      <c r="F2437" s="157"/>
      <c r="G2437" s="158" t="str">
        <f t="shared" ca="1" si="580"/>
        <v/>
      </c>
      <c r="H2437" s="159"/>
      <c r="I2437" s="160" t="str">
        <f>IF(H2437="","",INDEX(D.1[Quy cách],MATCH(H2437,D.1[Tên sản phẩm],0)))</f>
        <v/>
      </c>
      <c r="J2437" s="35" t="str">
        <f>IF(H2437="","",INDEX(D.1[ĐVT],MATCH(H2437,D.1[Tên sản phẩm],0)))</f>
        <v/>
      </c>
      <c r="K2437" s="163" t="str">
        <f>IF(H2437="","",INDEX(D.1[Đơn giá bán
(Tham khảo)],MATCH(H2437,D.1[Tên sản phẩm],0)))</f>
        <v/>
      </c>
      <c r="L2437" s="162"/>
      <c r="M2437" s="159"/>
      <c r="N2437" s="159"/>
      <c r="O2437" s="159"/>
      <c r="P2437" s="163" t="str">
        <f t="shared" si="581"/>
        <v/>
      </c>
      <c r="Q2437" s="164"/>
      <c r="R2437" s="162"/>
      <c r="S2437" s="163" t="str">
        <f t="shared" si="582"/>
        <v/>
      </c>
      <c r="T2437" s="164" t="str">
        <f t="shared" ca="1" si="583"/>
        <v/>
      </c>
      <c r="U2437" s="163" t="str">
        <f t="shared" si="584"/>
        <v/>
      </c>
      <c r="V2437" s="163" t="str">
        <f ca="1">IF(AND(C2437&lt;&gt;"",C2437&lt;&gt;OFFSET(C2437,1,0)),SUMIFS(B.2[Giá có thuế],B.2[Số ĐK],C2437),"")</f>
        <v/>
      </c>
      <c r="W2437" s="159"/>
      <c r="X2437" s="161" t="str">
        <f>IF(W2437="","",'Thông Tin Chung'!$L$3)</f>
        <v/>
      </c>
      <c r="Y2437" s="163" t="str">
        <f t="shared" ca="1" si="585"/>
        <v/>
      </c>
      <c r="Z2437" s="165"/>
      <c r="AA2437" s="155" t="str">
        <f ca="1">IF(C2437="","",IF(OR(D2437&lt;NgayBatDau,D2437&gt;NgayKetThuc),"Ngày tháng phải nằm trong kỳ báo cáo",IF(AND(G2437&lt;&gt;"",COUNTIF(D.2[Tên khách hàng],G2437)=0),"Tên KH chưa khai báo trong DSKH",IF(AND(H2437&lt;&gt;"",COUNTIF(D.1[Tên sản phẩm],H2437)=0),"SP này chưa khai báo trong DSSP",""))))</f>
        <v/>
      </c>
      <c r="AB2437" s="23" t="str">
        <f t="shared" ca="1" si="571"/>
        <v/>
      </c>
      <c r="AC2437" s="23" t="str">
        <f t="shared" ca="1" si="572"/>
        <v/>
      </c>
      <c r="AD2437" s="23" t="str">
        <f t="shared" ca="1" si="573"/>
        <v/>
      </c>
      <c r="AE2437" s="68" t="str">
        <f t="shared" ca="1" si="574"/>
        <v/>
      </c>
      <c r="AF2437" s="69" t="str">
        <f>IF(OR(H2437="",S2437=""),"",S2437-(SUM(L2437,M2437)*INDEX(D.1[Đơn giá],MATCH(H2437,D.1[Tên sản phẩm],0))))</f>
        <v/>
      </c>
      <c r="AG2437" s="90" t="str">
        <f t="shared" ca="1" si="575"/>
        <v/>
      </c>
      <c r="AH2437" s="90"/>
    </row>
    <row r="2438" spans="2:34" ht="27.75" customHeight="1" x14ac:dyDescent="0.2">
      <c r="B2438" s="154">
        <f t="shared" si="576"/>
        <v>2435</v>
      </c>
      <c r="C2438" s="155" t="str">
        <f t="shared" ca="1" si="577"/>
        <v/>
      </c>
      <c r="D2438" s="156" t="str">
        <f t="shared" ca="1" si="578"/>
        <v/>
      </c>
      <c r="E2438" s="157" t="str">
        <f t="shared" ca="1" si="579"/>
        <v/>
      </c>
      <c r="F2438" s="157"/>
      <c r="G2438" s="158" t="str">
        <f t="shared" ca="1" si="580"/>
        <v/>
      </c>
      <c r="H2438" s="159"/>
      <c r="I2438" s="160" t="str">
        <f>IF(H2438="","",INDEX(D.1[Quy cách],MATCH(H2438,D.1[Tên sản phẩm],0)))</f>
        <v/>
      </c>
      <c r="J2438" s="35" t="str">
        <f>IF(H2438="","",INDEX(D.1[ĐVT],MATCH(H2438,D.1[Tên sản phẩm],0)))</f>
        <v/>
      </c>
      <c r="K2438" s="163" t="str">
        <f>IF(H2438="","",INDEX(D.1[Đơn giá bán
(Tham khảo)],MATCH(H2438,D.1[Tên sản phẩm],0)))</f>
        <v/>
      </c>
      <c r="L2438" s="162"/>
      <c r="M2438" s="159"/>
      <c r="N2438" s="159"/>
      <c r="O2438" s="159"/>
      <c r="P2438" s="163" t="str">
        <f t="shared" si="581"/>
        <v/>
      </c>
      <c r="Q2438" s="164"/>
      <c r="R2438" s="162"/>
      <c r="S2438" s="163" t="str">
        <f t="shared" si="582"/>
        <v/>
      </c>
      <c r="T2438" s="164" t="str">
        <f t="shared" ca="1" si="583"/>
        <v/>
      </c>
      <c r="U2438" s="163" t="str">
        <f t="shared" si="584"/>
        <v/>
      </c>
      <c r="V2438" s="163" t="str">
        <f ca="1">IF(AND(C2438&lt;&gt;"",C2438&lt;&gt;OFFSET(C2438,1,0)),SUMIFS(B.2[Giá có thuế],B.2[Số ĐK],C2438),"")</f>
        <v/>
      </c>
      <c r="W2438" s="159"/>
      <c r="X2438" s="161" t="str">
        <f>IF(W2438="","",'Thông Tin Chung'!$L$3)</f>
        <v/>
      </c>
      <c r="Y2438" s="163" t="str">
        <f t="shared" ca="1" si="585"/>
        <v/>
      </c>
      <c r="Z2438" s="165"/>
      <c r="AA2438" s="155" t="str">
        <f ca="1">IF(C2438="","",IF(OR(D2438&lt;NgayBatDau,D2438&gt;NgayKetThuc),"Ngày tháng phải nằm trong kỳ báo cáo",IF(AND(G2438&lt;&gt;"",COUNTIF(D.2[Tên khách hàng],G2438)=0),"Tên KH chưa khai báo trong DSKH",IF(AND(H2438&lt;&gt;"",COUNTIF(D.1[Tên sản phẩm],H2438)=0),"SP này chưa khai báo trong DSSP",""))))</f>
        <v/>
      </c>
      <c r="AB2438" s="23" t="str">
        <f t="shared" ca="1" si="571"/>
        <v/>
      </c>
      <c r="AC2438" s="23" t="str">
        <f t="shared" ca="1" si="572"/>
        <v/>
      </c>
      <c r="AD2438" s="23" t="str">
        <f t="shared" ca="1" si="573"/>
        <v/>
      </c>
      <c r="AE2438" s="68" t="str">
        <f t="shared" ca="1" si="574"/>
        <v/>
      </c>
      <c r="AF2438" s="69" t="str">
        <f>IF(OR(H2438="",S2438=""),"",S2438-(SUM(L2438,M2438)*INDEX(D.1[Đơn giá],MATCH(H2438,D.1[Tên sản phẩm],0))))</f>
        <v/>
      </c>
      <c r="AG2438" s="90" t="str">
        <f t="shared" ca="1" si="575"/>
        <v/>
      </c>
      <c r="AH2438" s="90"/>
    </row>
    <row r="2439" spans="2:34" ht="27.75" customHeight="1" x14ac:dyDescent="0.2">
      <c r="B2439" s="154">
        <f t="shared" si="576"/>
        <v>2436</v>
      </c>
      <c r="C2439" s="155" t="str">
        <f t="shared" ca="1" si="577"/>
        <v/>
      </c>
      <c r="D2439" s="156" t="str">
        <f t="shared" ca="1" si="578"/>
        <v/>
      </c>
      <c r="E2439" s="157" t="str">
        <f t="shared" ca="1" si="579"/>
        <v/>
      </c>
      <c r="F2439" s="157"/>
      <c r="G2439" s="158" t="str">
        <f t="shared" ca="1" si="580"/>
        <v/>
      </c>
      <c r="H2439" s="159"/>
      <c r="I2439" s="160" t="str">
        <f>IF(H2439="","",INDEX(D.1[Quy cách],MATCH(H2439,D.1[Tên sản phẩm],0)))</f>
        <v/>
      </c>
      <c r="J2439" s="35" t="str">
        <f>IF(H2439="","",INDEX(D.1[ĐVT],MATCH(H2439,D.1[Tên sản phẩm],0)))</f>
        <v/>
      </c>
      <c r="K2439" s="163" t="str">
        <f>IF(H2439="","",INDEX(D.1[Đơn giá bán
(Tham khảo)],MATCH(H2439,D.1[Tên sản phẩm],0)))</f>
        <v/>
      </c>
      <c r="L2439" s="162"/>
      <c r="M2439" s="159"/>
      <c r="N2439" s="159"/>
      <c r="O2439" s="159"/>
      <c r="P2439" s="163" t="str">
        <f t="shared" si="581"/>
        <v/>
      </c>
      <c r="Q2439" s="164"/>
      <c r="R2439" s="162"/>
      <c r="S2439" s="163" t="str">
        <f t="shared" si="582"/>
        <v/>
      </c>
      <c r="T2439" s="164" t="str">
        <f t="shared" ca="1" si="583"/>
        <v/>
      </c>
      <c r="U2439" s="163" t="str">
        <f t="shared" si="584"/>
        <v/>
      </c>
      <c r="V2439" s="163" t="str">
        <f ca="1">IF(AND(C2439&lt;&gt;"",C2439&lt;&gt;OFFSET(C2439,1,0)),SUMIFS(B.2[Giá có thuế],B.2[Số ĐK],C2439),"")</f>
        <v/>
      </c>
      <c r="W2439" s="159"/>
      <c r="X2439" s="161" t="str">
        <f>IF(W2439="","",'Thông Tin Chung'!$L$3)</f>
        <v/>
      </c>
      <c r="Y2439" s="163" t="str">
        <f t="shared" ca="1" si="585"/>
        <v/>
      </c>
      <c r="Z2439" s="165"/>
      <c r="AA2439" s="155" t="str">
        <f ca="1">IF(C2439="","",IF(OR(D2439&lt;NgayBatDau,D2439&gt;NgayKetThuc),"Ngày tháng phải nằm trong kỳ báo cáo",IF(AND(G2439&lt;&gt;"",COUNTIF(D.2[Tên khách hàng],G2439)=0),"Tên KH chưa khai báo trong DSKH",IF(AND(H2439&lt;&gt;"",COUNTIF(D.1[Tên sản phẩm],H2439)=0),"SP này chưa khai báo trong DSSP",""))))</f>
        <v/>
      </c>
      <c r="AB2439" s="23" t="str">
        <f t="shared" ca="1" si="571"/>
        <v/>
      </c>
      <c r="AC2439" s="23" t="str">
        <f t="shared" ca="1" si="572"/>
        <v/>
      </c>
      <c r="AD2439" s="23" t="str">
        <f t="shared" ca="1" si="573"/>
        <v/>
      </c>
      <c r="AE2439" s="68" t="str">
        <f t="shared" ca="1" si="574"/>
        <v/>
      </c>
      <c r="AF2439" s="69" t="str">
        <f>IF(OR(H2439="",S2439=""),"",S2439-(SUM(L2439,M2439)*INDEX(D.1[Đơn giá],MATCH(H2439,D.1[Tên sản phẩm],0))))</f>
        <v/>
      </c>
      <c r="AG2439" s="90" t="str">
        <f t="shared" ca="1" si="575"/>
        <v/>
      </c>
      <c r="AH2439" s="90"/>
    </row>
    <row r="2440" spans="2:34" ht="27.75" customHeight="1" x14ac:dyDescent="0.2">
      <c r="B2440" s="154">
        <f t="shared" si="576"/>
        <v>2437</v>
      </c>
      <c r="C2440" s="155" t="str">
        <f t="shared" ca="1" si="577"/>
        <v/>
      </c>
      <c r="D2440" s="156" t="str">
        <f t="shared" ca="1" si="578"/>
        <v/>
      </c>
      <c r="E2440" s="157" t="str">
        <f t="shared" ca="1" si="579"/>
        <v/>
      </c>
      <c r="F2440" s="157"/>
      <c r="G2440" s="158" t="str">
        <f t="shared" ca="1" si="580"/>
        <v/>
      </c>
      <c r="H2440" s="159"/>
      <c r="I2440" s="160" t="str">
        <f>IF(H2440="","",INDEX(D.1[Quy cách],MATCH(H2440,D.1[Tên sản phẩm],0)))</f>
        <v/>
      </c>
      <c r="J2440" s="35" t="str">
        <f>IF(H2440="","",INDEX(D.1[ĐVT],MATCH(H2440,D.1[Tên sản phẩm],0)))</f>
        <v/>
      </c>
      <c r="K2440" s="163" t="str">
        <f>IF(H2440="","",INDEX(D.1[Đơn giá bán
(Tham khảo)],MATCH(H2440,D.1[Tên sản phẩm],0)))</f>
        <v/>
      </c>
      <c r="L2440" s="162"/>
      <c r="M2440" s="159"/>
      <c r="N2440" s="159"/>
      <c r="O2440" s="159"/>
      <c r="P2440" s="163" t="str">
        <f t="shared" si="581"/>
        <v/>
      </c>
      <c r="Q2440" s="164"/>
      <c r="R2440" s="162"/>
      <c r="S2440" s="163" t="str">
        <f t="shared" si="582"/>
        <v/>
      </c>
      <c r="T2440" s="164" t="str">
        <f t="shared" ca="1" si="583"/>
        <v/>
      </c>
      <c r="U2440" s="163" t="str">
        <f t="shared" si="584"/>
        <v/>
      </c>
      <c r="V2440" s="163" t="str">
        <f ca="1">IF(AND(C2440&lt;&gt;"",C2440&lt;&gt;OFFSET(C2440,1,0)),SUMIFS(B.2[Giá có thuế],B.2[Số ĐK],C2440),"")</f>
        <v/>
      </c>
      <c r="W2440" s="159"/>
      <c r="X2440" s="161" t="str">
        <f>IF(W2440="","",'Thông Tin Chung'!$L$3)</f>
        <v/>
      </c>
      <c r="Y2440" s="163" t="str">
        <f t="shared" ca="1" si="585"/>
        <v/>
      </c>
      <c r="Z2440" s="165"/>
      <c r="AA2440" s="155" t="str">
        <f ca="1">IF(C2440="","",IF(OR(D2440&lt;NgayBatDau,D2440&gt;NgayKetThuc),"Ngày tháng phải nằm trong kỳ báo cáo",IF(AND(G2440&lt;&gt;"",COUNTIF(D.2[Tên khách hàng],G2440)=0),"Tên KH chưa khai báo trong DSKH",IF(AND(H2440&lt;&gt;"",COUNTIF(D.1[Tên sản phẩm],H2440)=0),"SP này chưa khai báo trong DSSP",""))))</f>
        <v/>
      </c>
      <c r="AB2440" s="23" t="str">
        <f t="shared" ca="1" si="571"/>
        <v/>
      </c>
      <c r="AC2440" s="23" t="str">
        <f t="shared" ca="1" si="572"/>
        <v/>
      </c>
      <c r="AD2440" s="23" t="str">
        <f t="shared" ca="1" si="573"/>
        <v/>
      </c>
      <c r="AE2440" s="68" t="str">
        <f t="shared" ca="1" si="574"/>
        <v/>
      </c>
      <c r="AF2440" s="69" t="str">
        <f>IF(OR(H2440="",S2440=""),"",S2440-(SUM(L2440,M2440)*INDEX(D.1[Đơn giá],MATCH(H2440,D.1[Tên sản phẩm],0))))</f>
        <v/>
      </c>
      <c r="AG2440" s="90" t="str">
        <f t="shared" ca="1" si="575"/>
        <v/>
      </c>
      <c r="AH2440" s="90"/>
    </row>
    <row r="2441" spans="2:34" ht="27.75" customHeight="1" x14ac:dyDescent="0.2">
      <c r="B2441" s="154">
        <f t="shared" si="576"/>
        <v>2438</v>
      </c>
      <c r="C2441" s="155" t="str">
        <f t="shared" ca="1" si="577"/>
        <v/>
      </c>
      <c r="D2441" s="156" t="str">
        <f t="shared" ca="1" si="578"/>
        <v/>
      </c>
      <c r="E2441" s="157" t="str">
        <f t="shared" ca="1" si="579"/>
        <v/>
      </c>
      <c r="F2441" s="157"/>
      <c r="G2441" s="158" t="str">
        <f t="shared" ca="1" si="580"/>
        <v/>
      </c>
      <c r="H2441" s="159"/>
      <c r="I2441" s="160" t="str">
        <f>IF(H2441="","",INDEX(D.1[Quy cách],MATCH(H2441,D.1[Tên sản phẩm],0)))</f>
        <v/>
      </c>
      <c r="J2441" s="35" t="str">
        <f>IF(H2441="","",INDEX(D.1[ĐVT],MATCH(H2441,D.1[Tên sản phẩm],0)))</f>
        <v/>
      </c>
      <c r="K2441" s="163" t="str">
        <f>IF(H2441="","",INDEX(D.1[Đơn giá bán
(Tham khảo)],MATCH(H2441,D.1[Tên sản phẩm],0)))</f>
        <v/>
      </c>
      <c r="L2441" s="162"/>
      <c r="M2441" s="159"/>
      <c r="N2441" s="159"/>
      <c r="O2441" s="159"/>
      <c r="P2441" s="163" t="str">
        <f t="shared" si="581"/>
        <v/>
      </c>
      <c r="Q2441" s="164"/>
      <c r="R2441" s="162"/>
      <c r="S2441" s="163" t="str">
        <f t="shared" si="582"/>
        <v/>
      </c>
      <c r="T2441" s="164" t="str">
        <f t="shared" ca="1" si="583"/>
        <v/>
      </c>
      <c r="U2441" s="163" t="str">
        <f t="shared" si="584"/>
        <v/>
      </c>
      <c r="V2441" s="163" t="str">
        <f ca="1">IF(AND(C2441&lt;&gt;"",C2441&lt;&gt;OFFSET(C2441,1,0)),SUMIFS(B.2[Giá có thuế],B.2[Số ĐK],C2441),"")</f>
        <v/>
      </c>
      <c r="W2441" s="159"/>
      <c r="X2441" s="161" t="str">
        <f>IF(W2441="","",'Thông Tin Chung'!$L$3)</f>
        <v/>
      </c>
      <c r="Y2441" s="163" t="str">
        <f t="shared" ca="1" si="585"/>
        <v/>
      </c>
      <c r="Z2441" s="165"/>
      <c r="AA2441" s="155" t="str">
        <f ca="1">IF(C2441="","",IF(OR(D2441&lt;NgayBatDau,D2441&gt;NgayKetThuc),"Ngày tháng phải nằm trong kỳ báo cáo",IF(AND(G2441&lt;&gt;"",COUNTIF(D.2[Tên khách hàng],G2441)=0),"Tên KH chưa khai báo trong DSKH",IF(AND(H2441&lt;&gt;"",COUNTIF(D.1[Tên sản phẩm],H2441)=0),"SP này chưa khai báo trong DSSP",""))))</f>
        <v/>
      </c>
      <c r="AB2441" s="23" t="str">
        <f t="shared" ca="1" si="571"/>
        <v/>
      </c>
      <c r="AC2441" s="23" t="str">
        <f t="shared" ca="1" si="572"/>
        <v/>
      </c>
      <c r="AD2441" s="23" t="str">
        <f t="shared" ca="1" si="573"/>
        <v/>
      </c>
      <c r="AE2441" s="68" t="str">
        <f t="shared" ca="1" si="574"/>
        <v/>
      </c>
      <c r="AF2441" s="69" t="str">
        <f>IF(OR(H2441="",S2441=""),"",S2441-(SUM(L2441,M2441)*INDEX(D.1[Đơn giá],MATCH(H2441,D.1[Tên sản phẩm],0))))</f>
        <v/>
      </c>
      <c r="AG2441" s="90" t="str">
        <f t="shared" ca="1" si="575"/>
        <v/>
      </c>
      <c r="AH2441" s="90"/>
    </row>
    <row r="2442" spans="2:34" ht="27.75" customHeight="1" x14ac:dyDescent="0.2">
      <c r="B2442" s="154">
        <f t="shared" si="576"/>
        <v>2439</v>
      </c>
      <c r="C2442" s="155" t="str">
        <f t="shared" ca="1" si="577"/>
        <v/>
      </c>
      <c r="D2442" s="156" t="str">
        <f t="shared" ca="1" si="578"/>
        <v/>
      </c>
      <c r="E2442" s="157" t="str">
        <f t="shared" ca="1" si="579"/>
        <v/>
      </c>
      <c r="F2442" s="157"/>
      <c r="G2442" s="158" t="str">
        <f t="shared" ca="1" si="580"/>
        <v/>
      </c>
      <c r="H2442" s="159"/>
      <c r="I2442" s="160" t="str">
        <f>IF(H2442="","",INDEX(D.1[Quy cách],MATCH(H2442,D.1[Tên sản phẩm],0)))</f>
        <v/>
      </c>
      <c r="J2442" s="35" t="str">
        <f>IF(H2442="","",INDEX(D.1[ĐVT],MATCH(H2442,D.1[Tên sản phẩm],0)))</f>
        <v/>
      </c>
      <c r="K2442" s="163" t="str">
        <f>IF(H2442="","",INDEX(D.1[Đơn giá bán
(Tham khảo)],MATCH(H2442,D.1[Tên sản phẩm],0)))</f>
        <v/>
      </c>
      <c r="L2442" s="162"/>
      <c r="M2442" s="159"/>
      <c r="N2442" s="159"/>
      <c r="O2442" s="159"/>
      <c r="P2442" s="163" t="str">
        <f t="shared" si="581"/>
        <v/>
      </c>
      <c r="Q2442" s="164"/>
      <c r="R2442" s="162"/>
      <c r="S2442" s="163" t="str">
        <f t="shared" si="582"/>
        <v/>
      </c>
      <c r="T2442" s="164" t="str">
        <f t="shared" ca="1" si="583"/>
        <v/>
      </c>
      <c r="U2442" s="163" t="str">
        <f t="shared" si="584"/>
        <v/>
      </c>
      <c r="V2442" s="163" t="str">
        <f ca="1">IF(AND(C2442&lt;&gt;"",C2442&lt;&gt;OFFSET(C2442,1,0)),SUMIFS(B.2[Giá có thuế],B.2[Số ĐK],C2442),"")</f>
        <v/>
      </c>
      <c r="W2442" s="159"/>
      <c r="X2442" s="161" t="str">
        <f>IF(W2442="","",'Thông Tin Chung'!$L$3)</f>
        <v/>
      </c>
      <c r="Y2442" s="163" t="str">
        <f t="shared" ca="1" si="585"/>
        <v/>
      </c>
      <c r="Z2442" s="165"/>
      <c r="AA2442" s="155" t="str">
        <f ca="1">IF(C2442="","",IF(OR(D2442&lt;NgayBatDau,D2442&gt;NgayKetThuc),"Ngày tháng phải nằm trong kỳ báo cáo",IF(AND(G2442&lt;&gt;"",COUNTIF(D.2[Tên khách hàng],G2442)=0),"Tên KH chưa khai báo trong DSKH",IF(AND(H2442&lt;&gt;"",COUNTIF(D.1[Tên sản phẩm],H2442)=0),"SP này chưa khai báo trong DSSP",""))))</f>
        <v/>
      </c>
      <c r="AB2442" s="23" t="str">
        <f t="shared" ca="1" si="571"/>
        <v/>
      </c>
      <c r="AC2442" s="23" t="str">
        <f t="shared" ca="1" si="572"/>
        <v/>
      </c>
      <c r="AD2442" s="23" t="str">
        <f t="shared" ca="1" si="573"/>
        <v/>
      </c>
      <c r="AE2442" s="68" t="str">
        <f t="shared" ca="1" si="574"/>
        <v/>
      </c>
      <c r="AF2442" s="69" t="str">
        <f>IF(OR(H2442="",S2442=""),"",S2442-(SUM(L2442,M2442)*INDEX(D.1[Đơn giá],MATCH(H2442,D.1[Tên sản phẩm],0))))</f>
        <v/>
      </c>
      <c r="AG2442" s="90" t="str">
        <f t="shared" ca="1" si="575"/>
        <v/>
      </c>
      <c r="AH2442" s="90"/>
    </row>
    <row r="2443" spans="2:34" ht="27.75" customHeight="1" x14ac:dyDescent="0.2">
      <c r="B2443" s="154">
        <f t="shared" si="576"/>
        <v>2440</v>
      </c>
      <c r="C2443" s="155" t="str">
        <f t="shared" ca="1" si="577"/>
        <v/>
      </c>
      <c r="D2443" s="156" t="str">
        <f t="shared" ca="1" si="578"/>
        <v/>
      </c>
      <c r="E2443" s="157" t="str">
        <f t="shared" ca="1" si="579"/>
        <v/>
      </c>
      <c r="F2443" s="157"/>
      <c r="G2443" s="158" t="str">
        <f t="shared" ca="1" si="580"/>
        <v/>
      </c>
      <c r="H2443" s="159"/>
      <c r="I2443" s="160" t="str">
        <f>IF(H2443="","",INDEX(D.1[Quy cách],MATCH(H2443,D.1[Tên sản phẩm],0)))</f>
        <v/>
      </c>
      <c r="J2443" s="35" t="str">
        <f>IF(H2443="","",INDEX(D.1[ĐVT],MATCH(H2443,D.1[Tên sản phẩm],0)))</f>
        <v/>
      </c>
      <c r="K2443" s="163" t="str">
        <f>IF(H2443="","",INDEX(D.1[Đơn giá bán
(Tham khảo)],MATCH(H2443,D.1[Tên sản phẩm],0)))</f>
        <v/>
      </c>
      <c r="L2443" s="162"/>
      <c r="M2443" s="159"/>
      <c r="N2443" s="159"/>
      <c r="O2443" s="159"/>
      <c r="P2443" s="163" t="str">
        <f t="shared" si="581"/>
        <v/>
      </c>
      <c r="Q2443" s="164"/>
      <c r="R2443" s="162"/>
      <c r="S2443" s="163" t="str">
        <f t="shared" si="582"/>
        <v/>
      </c>
      <c r="T2443" s="164" t="str">
        <f t="shared" ca="1" si="583"/>
        <v/>
      </c>
      <c r="U2443" s="163" t="str">
        <f t="shared" si="584"/>
        <v/>
      </c>
      <c r="V2443" s="163" t="str">
        <f ca="1">IF(AND(C2443&lt;&gt;"",C2443&lt;&gt;OFFSET(C2443,1,0)),SUMIFS(B.2[Giá có thuế],B.2[Số ĐK],C2443),"")</f>
        <v/>
      </c>
      <c r="W2443" s="159"/>
      <c r="X2443" s="161" t="str">
        <f>IF(W2443="","",'Thông Tin Chung'!$L$3)</f>
        <v/>
      </c>
      <c r="Y2443" s="163" t="str">
        <f t="shared" ca="1" si="585"/>
        <v/>
      </c>
      <c r="Z2443" s="165"/>
      <c r="AA2443" s="155" t="str">
        <f ca="1">IF(C2443="","",IF(OR(D2443&lt;NgayBatDau,D2443&gt;NgayKetThuc),"Ngày tháng phải nằm trong kỳ báo cáo",IF(AND(G2443&lt;&gt;"",COUNTIF(D.2[Tên khách hàng],G2443)=0),"Tên KH chưa khai báo trong DSKH",IF(AND(H2443&lt;&gt;"",COUNTIF(D.1[Tên sản phẩm],H2443)=0),"SP này chưa khai báo trong DSSP",""))))</f>
        <v/>
      </c>
      <c r="AB2443" s="23" t="str">
        <f t="shared" ca="1" si="571"/>
        <v/>
      </c>
      <c r="AC2443" s="23" t="str">
        <f t="shared" ca="1" si="572"/>
        <v/>
      </c>
      <c r="AD2443" s="23" t="str">
        <f t="shared" ca="1" si="573"/>
        <v/>
      </c>
      <c r="AE2443" s="68" t="str">
        <f t="shared" ca="1" si="574"/>
        <v/>
      </c>
      <c r="AF2443" s="69" t="str">
        <f>IF(OR(H2443="",S2443=""),"",S2443-(SUM(L2443,M2443)*INDEX(D.1[Đơn giá],MATCH(H2443,D.1[Tên sản phẩm],0))))</f>
        <v/>
      </c>
      <c r="AG2443" s="90" t="str">
        <f t="shared" ca="1" si="575"/>
        <v/>
      </c>
      <c r="AH2443" s="90"/>
    </row>
    <row r="2444" spans="2:34" ht="27.75" customHeight="1" x14ac:dyDescent="0.2">
      <c r="B2444" s="154">
        <f t="shared" si="576"/>
        <v>2441</v>
      </c>
      <c r="C2444" s="155" t="str">
        <f t="shared" ca="1" si="577"/>
        <v/>
      </c>
      <c r="D2444" s="156" t="str">
        <f t="shared" ca="1" si="578"/>
        <v/>
      </c>
      <c r="E2444" s="157" t="str">
        <f t="shared" ca="1" si="579"/>
        <v/>
      </c>
      <c r="F2444" s="157"/>
      <c r="G2444" s="158" t="str">
        <f t="shared" ca="1" si="580"/>
        <v/>
      </c>
      <c r="H2444" s="159"/>
      <c r="I2444" s="160" t="str">
        <f>IF(H2444="","",INDEX(D.1[Quy cách],MATCH(H2444,D.1[Tên sản phẩm],0)))</f>
        <v/>
      </c>
      <c r="J2444" s="35" t="str">
        <f>IF(H2444="","",INDEX(D.1[ĐVT],MATCH(H2444,D.1[Tên sản phẩm],0)))</f>
        <v/>
      </c>
      <c r="K2444" s="163" t="str">
        <f>IF(H2444="","",INDEX(D.1[Đơn giá bán
(Tham khảo)],MATCH(H2444,D.1[Tên sản phẩm],0)))</f>
        <v/>
      </c>
      <c r="L2444" s="162"/>
      <c r="M2444" s="159"/>
      <c r="N2444" s="159"/>
      <c r="O2444" s="159"/>
      <c r="P2444" s="163" t="str">
        <f t="shared" si="581"/>
        <v/>
      </c>
      <c r="Q2444" s="164"/>
      <c r="R2444" s="162"/>
      <c r="S2444" s="163" t="str">
        <f t="shared" si="582"/>
        <v/>
      </c>
      <c r="T2444" s="164" t="str">
        <f t="shared" ca="1" si="583"/>
        <v/>
      </c>
      <c r="U2444" s="163" t="str">
        <f t="shared" si="584"/>
        <v/>
      </c>
      <c r="V2444" s="163" t="str">
        <f ca="1">IF(AND(C2444&lt;&gt;"",C2444&lt;&gt;OFFSET(C2444,1,0)),SUMIFS(B.2[Giá có thuế],B.2[Số ĐK],C2444),"")</f>
        <v/>
      </c>
      <c r="W2444" s="159"/>
      <c r="X2444" s="161" t="str">
        <f>IF(W2444="","",'Thông Tin Chung'!$L$3)</f>
        <v/>
      </c>
      <c r="Y2444" s="163" t="str">
        <f t="shared" ca="1" si="585"/>
        <v/>
      </c>
      <c r="Z2444" s="165"/>
      <c r="AA2444" s="155" t="str">
        <f ca="1">IF(C2444="","",IF(OR(D2444&lt;NgayBatDau,D2444&gt;NgayKetThuc),"Ngày tháng phải nằm trong kỳ báo cáo",IF(AND(G2444&lt;&gt;"",COUNTIF(D.2[Tên khách hàng],G2444)=0),"Tên KH chưa khai báo trong DSKH",IF(AND(H2444&lt;&gt;"",COUNTIF(D.1[Tên sản phẩm],H2444)=0),"SP này chưa khai báo trong DSSP",""))))</f>
        <v/>
      </c>
      <c r="AB2444" s="23" t="str">
        <f t="shared" ca="1" si="571"/>
        <v/>
      </c>
      <c r="AC2444" s="23" t="str">
        <f t="shared" ca="1" si="572"/>
        <v/>
      </c>
      <c r="AD2444" s="23" t="str">
        <f t="shared" ca="1" si="573"/>
        <v/>
      </c>
      <c r="AE2444" s="68" t="str">
        <f t="shared" ca="1" si="574"/>
        <v/>
      </c>
      <c r="AF2444" s="69" t="str">
        <f>IF(OR(H2444="",S2444=""),"",S2444-(SUM(L2444,M2444)*INDEX(D.1[Đơn giá],MATCH(H2444,D.1[Tên sản phẩm],0))))</f>
        <v/>
      </c>
      <c r="AG2444" s="90" t="str">
        <f t="shared" ca="1" si="575"/>
        <v/>
      </c>
      <c r="AH2444" s="90"/>
    </row>
    <row r="2445" spans="2:34" ht="27.75" customHeight="1" x14ac:dyDescent="0.2">
      <c r="B2445" s="154">
        <f t="shared" si="576"/>
        <v>2442</v>
      </c>
      <c r="C2445" s="155" t="str">
        <f t="shared" ca="1" si="577"/>
        <v/>
      </c>
      <c r="D2445" s="156" t="str">
        <f t="shared" ca="1" si="578"/>
        <v/>
      </c>
      <c r="E2445" s="157" t="str">
        <f t="shared" ca="1" si="579"/>
        <v/>
      </c>
      <c r="F2445" s="157"/>
      <c r="G2445" s="158" t="str">
        <f t="shared" ca="1" si="580"/>
        <v/>
      </c>
      <c r="H2445" s="159"/>
      <c r="I2445" s="160" t="str">
        <f>IF(H2445="","",INDEX(D.1[Quy cách],MATCH(H2445,D.1[Tên sản phẩm],0)))</f>
        <v/>
      </c>
      <c r="J2445" s="35" t="str">
        <f>IF(H2445="","",INDEX(D.1[ĐVT],MATCH(H2445,D.1[Tên sản phẩm],0)))</f>
        <v/>
      </c>
      <c r="K2445" s="163" t="str">
        <f>IF(H2445="","",INDEX(D.1[Đơn giá bán
(Tham khảo)],MATCH(H2445,D.1[Tên sản phẩm],0)))</f>
        <v/>
      </c>
      <c r="L2445" s="162"/>
      <c r="M2445" s="159"/>
      <c r="N2445" s="159"/>
      <c r="O2445" s="159"/>
      <c r="P2445" s="163" t="str">
        <f t="shared" si="581"/>
        <v/>
      </c>
      <c r="Q2445" s="164"/>
      <c r="R2445" s="162"/>
      <c r="S2445" s="163" t="str">
        <f t="shared" si="582"/>
        <v/>
      </c>
      <c r="T2445" s="164" t="str">
        <f t="shared" ca="1" si="583"/>
        <v/>
      </c>
      <c r="U2445" s="163" t="str">
        <f t="shared" si="584"/>
        <v/>
      </c>
      <c r="V2445" s="163" t="str">
        <f ca="1">IF(AND(C2445&lt;&gt;"",C2445&lt;&gt;OFFSET(C2445,1,0)),SUMIFS(B.2[Giá có thuế],B.2[Số ĐK],C2445),"")</f>
        <v/>
      </c>
      <c r="W2445" s="159"/>
      <c r="X2445" s="161" t="str">
        <f>IF(W2445="","",'Thông Tin Chung'!$L$3)</f>
        <v/>
      </c>
      <c r="Y2445" s="163" t="str">
        <f t="shared" ca="1" si="585"/>
        <v/>
      </c>
      <c r="Z2445" s="165"/>
      <c r="AA2445" s="155" t="str">
        <f ca="1">IF(C2445="","",IF(OR(D2445&lt;NgayBatDau,D2445&gt;NgayKetThuc),"Ngày tháng phải nằm trong kỳ báo cáo",IF(AND(G2445&lt;&gt;"",COUNTIF(D.2[Tên khách hàng],G2445)=0),"Tên KH chưa khai báo trong DSKH",IF(AND(H2445&lt;&gt;"",COUNTIF(D.1[Tên sản phẩm],H2445)=0),"SP này chưa khai báo trong DSSP",""))))</f>
        <v/>
      </c>
      <c r="AB2445" s="23" t="str">
        <f t="shared" ca="1" si="571"/>
        <v/>
      </c>
      <c r="AC2445" s="23" t="str">
        <f t="shared" ca="1" si="572"/>
        <v/>
      </c>
      <c r="AD2445" s="23" t="str">
        <f t="shared" ca="1" si="573"/>
        <v/>
      </c>
      <c r="AE2445" s="68" t="str">
        <f t="shared" ca="1" si="574"/>
        <v/>
      </c>
      <c r="AF2445" s="69" t="str">
        <f>IF(OR(H2445="",S2445=""),"",S2445-(SUM(L2445,M2445)*INDEX(D.1[Đơn giá],MATCH(H2445,D.1[Tên sản phẩm],0))))</f>
        <v/>
      </c>
      <c r="AG2445" s="90" t="str">
        <f t="shared" ca="1" si="575"/>
        <v/>
      </c>
      <c r="AH2445" s="90"/>
    </row>
    <row r="2446" spans="2:34" ht="27.75" customHeight="1" x14ac:dyDescent="0.2">
      <c r="B2446" s="154">
        <f t="shared" si="576"/>
        <v>2443</v>
      </c>
      <c r="C2446" s="155" t="str">
        <f t="shared" ca="1" si="577"/>
        <v/>
      </c>
      <c r="D2446" s="156" t="str">
        <f t="shared" ca="1" si="578"/>
        <v/>
      </c>
      <c r="E2446" s="157" t="str">
        <f t="shared" ca="1" si="579"/>
        <v/>
      </c>
      <c r="F2446" s="157"/>
      <c r="G2446" s="158" t="str">
        <f t="shared" ca="1" si="580"/>
        <v/>
      </c>
      <c r="H2446" s="159"/>
      <c r="I2446" s="160" t="str">
        <f>IF(H2446="","",INDEX(D.1[Quy cách],MATCH(H2446,D.1[Tên sản phẩm],0)))</f>
        <v/>
      </c>
      <c r="J2446" s="35" t="str">
        <f>IF(H2446="","",INDEX(D.1[ĐVT],MATCH(H2446,D.1[Tên sản phẩm],0)))</f>
        <v/>
      </c>
      <c r="K2446" s="163" t="str">
        <f>IF(H2446="","",INDEX(D.1[Đơn giá bán
(Tham khảo)],MATCH(H2446,D.1[Tên sản phẩm],0)))</f>
        <v/>
      </c>
      <c r="L2446" s="162"/>
      <c r="M2446" s="159"/>
      <c r="N2446" s="159"/>
      <c r="O2446" s="159"/>
      <c r="P2446" s="163" t="str">
        <f t="shared" si="581"/>
        <v/>
      </c>
      <c r="Q2446" s="164"/>
      <c r="R2446" s="162"/>
      <c r="S2446" s="163" t="str">
        <f t="shared" si="582"/>
        <v/>
      </c>
      <c r="T2446" s="164" t="str">
        <f t="shared" ca="1" si="583"/>
        <v/>
      </c>
      <c r="U2446" s="163" t="str">
        <f t="shared" si="584"/>
        <v/>
      </c>
      <c r="V2446" s="163" t="str">
        <f ca="1">IF(AND(C2446&lt;&gt;"",C2446&lt;&gt;OFFSET(C2446,1,0)),SUMIFS(B.2[Giá có thuế],B.2[Số ĐK],C2446),"")</f>
        <v/>
      </c>
      <c r="W2446" s="159"/>
      <c r="X2446" s="161" t="str">
        <f>IF(W2446="","",'Thông Tin Chung'!$L$3)</f>
        <v/>
      </c>
      <c r="Y2446" s="163" t="str">
        <f t="shared" ca="1" si="585"/>
        <v/>
      </c>
      <c r="Z2446" s="165"/>
      <c r="AA2446" s="155" t="str">
        <f ca="1">IF(C2446="","",IF(OR(D2446&lt;NgayBatDau,D2446&gt;NgayKetThuc),"Ngày tháng phải nằm trong kỳ báo cáo",IF(AND(G2446&lt;&gt;"",COUNTIF(D.2[Tên khách hàng],G2446)=0),"Tên KH chưa khai báo trong DSKH",IF(AND(H2446&lt;&gt;"",COUNTIF(D.1[Tên sản phẩm],H2446)=0),"SP này chưa khai báo trong DSSP",""))))</f>
        <v/>
      </c>
      <c r="AB2446" s="23" t="str">
        <f t="shared" ca="1" si="571"/>
        <v/>
      </c>
      <c r="AC2446" s="23" t="str">
        <f t="shared" ca="1" si="572"/>
        <v/>
      </c>
      <c r="AD2446" s="23" t="str">
        <f t="shared" ca="1" si="573"/>
        <v/>
      </c>
      <c r="AE2446" s="68" t="str">
        <f t="shared" ca="1" si="574"/>
        <v/>
      </c>
      <c r="AF2446" s="69" t="str">
        <f>IF(OR(H2446="",S2446=""),"",S2446-(SUM(L2446,M2446)*INDEX(D.1[Đơn giá],MATCH(H2446,D.1[Tên sản phẩm],0))))</f>
        <v/>
      </c>
      <c r="AG2446" s="90" t="str">
        <f t="shared" ca="1" si="575"/>
        <v/>
      </c>
      <c r="AH2446" s="90"/>
    </row>
    <row r="2447" spans="2:34" ht="27.75" customHeight="1" x14ac:dyDescent="0.2">
      <c r="B2447" s="154">
        <f t="shared" si="576"/>
        <v>2444</v>
      </c>
      <c r="C2447" s="155" t="str">
        <f t="shared" ca="1" si="577"/>
        <v/>
      </c>
      <c r="D2447" s="156" t="str">
        <f t="shared" ca="1" si="578"/>
        <v/>
      </c>
      <c r="E2447" s="157" t="str">
        <f t="shared" ca="1" si="579"/>
        <v/>
      </c>
      <c r="F2447" s="157"/>
      <c r="G2447" s="158" t="str">
        <f t="shared" ca="1" si="580"/>
        <v/>
      </c>
      <c r="H2447" s="159"/>
      <c r="I2447" s="160" t="str">
        <f>IF(H2447="","",INDEX(D.1[Quy cách],MATCH(H2447,D.1[Tên sản phẩm],0)))</f>
        <v/>
      </c>
      <c r="J2447" s="35" t="str">
        <f>IF(H2447="","",INDEX(D.1[ĐVT],MATCH(H2447,D.1[Tên sản phẩm],0)))</f>
        <v/>
      </c>
      <c r="K2447" s="163" t="str">
        <f>IF(H2447="","",INDEX(D.1[Đơn giá bán
(Tham khảo)],MATCH(H2447,D.1[Tên sản phẩm],0)))</f>
        <v/>
      </c>
      <c r="L2447" s="162"/>
      <c r="M2447" s="159"/>
      <c r="N2447" s="159"/>
      <c r="O2447" s="159"/>
      <c r="P2447" s="163" t="str">
        <f t="shared" si="581"/>
        <v/>
      </c>
      <c r="Q2447" s="164"/>
      <c r="R2447" s="162"/>
      <c r="S2447" s="163" t="str">
        <f t="shared" si="582"/>
        <v/>
      </c>
      <c r="T2447" s="164" t="str">
        <f t="shared" ca="1" si="583"/>
        <v/>
      </c>
      <c r="U2447" s="163" t="str">
        <f t="shared" si="584"/>
        <v/>
      </c>
      <c r="V2447" s="163" t="str">
        <f ca="1">IF(AND(C2447&lt;&gt;"",C2447&lt;&gt;OFFSET(C2447,1,0)),SUMIFS(B.2[Giá có thuế],B.2[Số ĐK],C2447),"")</f>
        <v/>
      </c>
      <c r="W2447" s="159"/>
      <c r="X2447" s="161" t="str">
        <f>IF(W2447="","",'Thông Tin Chung'!$L$3)</f>
        <v/>
      </c>
      <c r="Y2447" s="163" t="str">
        <f t="shared" ca="1" si="585"/>
        <v/>
      </c>
      <c r="Z2447" s="165"/>
      <c r="AA2447" s="155" t="str">
        <f ca="1">IF(C2447="","",IF(OR(D2447&lt;NgayBatDau,D2447&gt;NgayKetThuc),"Ngày tháng phải nằm trong kỳ báo cáo",IF(AND(G2447&lt;&gt;"",COUNTIF(D.2[Tên khách hàng],G2447)=0),"Tên KH chưa khai báo trong DSKH",IF(AND(H2447&lt;&gt;"",COUNTIF(D.1[Tên sản phẩm],H2447)=0),"SP này chưa khai báo trong DSSP",""))))</f>
        <v/>
      </c>
      <c r="AB2447" s="23" t="str">
        <f t="shared" ca="1" si="571"/>
        <v/>
      </c>
      <c r="AC2447" s="23" t="str">
        <f t="shared" ca="1" si="572"/>
        <v/>
      </c>
      <c r="AD2447" s="23" t="str">
        <f t="shared" ca="1" si="573"/>
        <v/>
      </c>
      <c r="AE2447" s="68" t="str">
        <f t="shared" ca="1" si="574"/>
        <v/>
      </c>
      <c r="AF2447" s="69" t="str">
        <f>IF(OR(H2447="",S2447=""),"",S2447-(SUM(L2447,M2447)*INDEX(D.1[Đơn giá],MATCH(H2447,D.1[Tên sản phẩm],0))))</f>
        <v/>
      </c>
      <c r="AG2447" s="90" t="str">
        <f t="shared" ca="1" si="575"/>
        <v/>
      </c>
      <c r="AH2447" s="90"/>
    </row>
    <row r="2448" spans="2:34" ht="27.75" customHeight="1" x14ac:dyDescent="0.2">
      <c r="B2448" s="154">
        <f t="shared" si="576"/>
        <v>2445</v>
      </c>
      <c r="C2448" s="155" t="str">
        <f t="shared" ca="1" si="577"/>
        <v/>
      </c>
      <c r="D2448" s="156" t="str">
        <f t="shared" ca="1" si="578"/>
        <v/>
      </c>
      <c r="E2448" s="157" t="str">
        <f t="shared" ca="1" si="579"/>
        <v/>
      </c>
      <c r="F2448" s="157"/>
      <c r="G2448" s="158" t="str">
        <f t="shared" ca="1" si="580"/>
        <v/>
      </c>
      <c r="H2448" s="159"/>
      <c r="I2448" s="160" t="str">
        <f>IF(H2448="","",INDEX(D.1[Quy cách],MATCH(H2448,D.1[Tên sản phẩm],0)))</f>
        <v/>
      </c>
      <c r="J2448" s="35" t="str">
        <f>IF(H2448="","",INDEX(D.1[ĐVT],MATCH(H2448,D.1[Tên sản phẩm],0)))</f>
        <v/>
      </c>
      <c r="K2448" s="163" t="str">
        <f>IF(H2448="","",INDEX(D.1[Đơn giá bán
(Tham khảo)],MATCH(H2448,D.1[Tên sản phẩm],0)))</f>
        <v/>
      </c>
      <c r="L2448" s="162"/>
      <c r="M2448" s="159"/>
      <c r="N2448" s="159"/>
      <c r="O2448" s="159"/>
      <c r="P2448" s="163" t="str">
        <f t="shared" si="581"/>
        <v/>
      </c>
      <c r="Q2448" s="164"/>
      <c r="R2448" s="162"/>
      <c r="S2448" s="163" t="str">
        <f t="shared" si="582"/>
        <v/>
      </c>
      <c r="T2448" s="164" t="str">
        <f t="shared" ca="1" si="583"/>
        <v/>
      </c>
      <c r="U2448" s="163" t="str">
        <f t="shared" si="584"/>
        <v/>
      </c>
      <c r="V2448" s="163" t="str">
        <f ca="1">IF(AND(C2448&lt;&gt;"",C2448&lt;&gt;OFFSET(C2448,1,0)),SUMIFS(B.2[Giá có thuế],B.2[Số ĐK],C2448),"")</f>
        <v/>
      </c>
      <c r="W2448" s="159"/>
      <c r="X2448" s="161" t="str">
        <f>IF(W2448="","",'Thông Tin Chung'!$L$3)</f>
        <v/>
      </c>
      <c r="Y2448" s="163" t="str">
        <f t="shared" ca="1" si="585"/>
        <v/>
      </c>
      <c r="Z2448" s="165"/>
      <c r="AA2448" s="155" t="str">
        <f ca="1">IF(C2448="","",IF(OR(D2448&lt;NgayBatDau,D2448&gt;NgayKetThuc),"Ngày tháng phải nằm trong kỳ báo cáo",IF(AND(G2448&lt;&gt;"",COUNTIF(D.2[Tên khách hàng],G2448)=0),"Tên KH chưa khai báo trong DSKH",IF(AND(H2448&lt;&gt;"",COUNTIF(D.1[Tên sản phẩm],H2448)=0),"SP này chưa khai báo trong DSSP",""))))</f>
        <v/>
      </c>
      <c r="AB2448" s="23" t="str">
        <f t="shared" ca="1" si="571"/>
        <v/>
      </c>
      <c r="AC2448" s="23" t="str">
        <f t="shared" ca="1" si="572"/>
        <v/>
      </c>
      <c r="AD2448" s="23" t="str">
        <f t="shared" ca="1" si="573"/>
        <v/>
      </c>
      <c r="AE2448" s="68" t="str">
        <f t="shared" ca="1" si="574"/>
        <v/>
      </c>
      <c r="AF2448" s="69" t="str">
        <f>IF(OR(H2448="",S2448=""),"",S2448-(SUM(L2448,M2448)*INDEX(D.1[Đơn giá],MATCH(H2448,D.1[Tên sản phẩm],0))))</f>
        <v/>
      </c>
      <c r="AG2448" s="90" t="str">
        <f t="shared" ca="1" si="575"/>
        <v/>
      </c>
      <c r="AH2448" s="90"/>
    </row>
    <row r="2449" spans="2:34" ht="27.75" customHeight="1" x14ac:dyDescent="0.2">
      <c r="B2449" s="154">
        <f t="shared" si="576"/>
        <v>2446</v>
      </c>
      <c r="C2449" s="155" t="str">
        <f t="shared" ca="1" si="577"/>
        <v/>
      </c>
      <c r="D2449" s="156" t="str">
        <f t="shared" ca="1" si="578"/>
        <v/>
      </c>
      <c r="E2449" s="157" t="str">
        <f t="shared" ca="1" si="579"/>
        <v/>
      </c>
      <c r="F2449" s="157"/>
      <c r="G2449" s="158" t="str">
        <f t="shared" ca="1" si="580"/>
        <v/>
      </c>
      <c r="H2449" s="159"/>
      <c r="I2449" s="160" t="str">
        <f>IF(H2449="","",INDEX(D.1[Quy cách],MATCH(H2449,D.1[Tên sản phẩm],0)))</f>
        <v/>
      </c>
      <c r="J2449" s="35" t="str">
        <f>IF(H2449="","",INDEX(D.1[ĐVT],MATCH(H2449,D.1[Tên sản phẩm],0)))</f>
        <v/>
      </c>
      <c r="K2449" s="163" t="str">
        <f>IF(H2449="","",INDEX(D.1[Đơn giá bán
(Tham khảo)],MATCH(H2449,D.1[Tên sản phẩm],0)))</f>
        <v/>
      </c>
      <c r="L2449" s="162"/>
      <c r="M2449" s="159"/>
      <c r="N2449" s="159"/>
      <c r="O2449" s="159"/>
      <c r="P2449" s="163" t="str">
        <f t="shared" si="581"/>
        <v/>
      </c>
      <c r="Q2449" s="164"/>
      <c r="R2449" s="162"/>
      <c r="S2449" s="163" t="str">
        <f t="shared" si="582"/>
        <v/>
      </c>
      <c r="T2449" s="164" t="str">
        <f t="shared" ca="1" si="583"/>
        <v/>
      </c>
      <c r="U2449" s="163" t="str">
        <f t="shared" si="584"/>
        <v/>
      </c>
      <c r="V2449" s="163" t="str">
        <f ca="1">IF(AND(C2449&lt;&gt;"",C2449&lt;&gt;OFFSET(C2449,1,0)),SUMIFS(B.2[Giá có thuế],B.2[Số ĐK],C2449),"")</f>
        <v/>
      </c>
      <c r="W2449" s="159"/>
      <c r="X2449" s="161" t="str">
        <f>IF(W2449="","",'Thông Tin Chung'!$L$3)</f>
        <v/>
      </c>
      <c r="Y2449" s="163" t="str">
        <f t="shared" ca="1" si="585"/>
        <v/>
      </c>
      <c r="Z2449" s="165"/>
      <c r="AA2449" s="155" t="str">
        <f ca="1">IF(C2449="","",IF(OR(D2449&lt;NgayBatDau,D2449&gt;NgayKetThuc),"Ngày tháng phải nằm trong kỳ báo cáo",IF(AND(G2449&lt;&gt;"",COUNTIF(D.2[Tên khách hàng],G2449)=0),"Tên KH chưa khai báo trong DSKH",IF(AND(H2449&lt;&gt;"",COUNTIF(D.1[Tên sản phẩm],H2449)=0),"SP này chưa khai báo trong DSSP",""))))</f>
        <v/>
      </c>
      <c r="AB2449" s="23" t="str">
        <f t="shared" ca="1" si="571"/>
        <v/>
      </c>
      <c r="AC2449" s="23" t="str">
        <f t="shared" ca="1" si="572"/>
        <v/>
      </c>
      <c r="AD2449" s="23" t="str">
        <f t="shared" ca="1" si="573"/>
        <v/>
      </c>
      <c r="AE2449" s="68" t="str">
        <f t="shared" ca="1" si="574"/>
        <v/>
      </c>
      <c r="AF2449" s="69" t="str">
        <f>IF(OR(H2449="",S2449=""),"",S2449-(SUM(L2449,M2449)*INDEX(D.1[Đơn giá],MATCH(H2449,D.1[Tên sản phẩm],0))))</f>
        <v/>
      </c>
      <c r="AG2449" s="90" t="str">
        <f t="shared" ca="1" si="575"/>
        <v/>
      </c>
      <c r="AH2449" s="90"/>
    </row>
    <row r="2450" spans="2:34" ht="27.75" customHeight="1" x14ac:dyDescent="0.2">
      <c r="B2450" s="154">
        <f t="shared" si="576"/>
        <v>2447</v>
      </c>
      <c r="C2450" s="155" t="str">
        <f t="shared" ca="1" si="577"/>
        <v/>
      </c>
      <c r="D2450" s="156" t="str">
        <f t="shared" ca="1" si="578"/>
        <v/>
      </c>
      <c r="E2450" s="157" t="str">
        <f t="shared" ca="1" si="579"/>
        <v/>
      </c>
      <c r="F2450" s="157"/>
      <c r="G2450" s="158" t="str">
        <f t="shared" ca="1" si="580"/>
        <v/>
      </c>
      <c r="H2450" s="159"/>
      <c r="I2450" s="160" t="str">
        <f>IF(H2450="","",INDEX(D.1[Quy cách],MATCH(H2450,D.1[Tên sản phẩm],0)))</f>
        <v/>
      </c>
      <c r="J2450" s="35" t="str">
        <f>IF(H2450="","",INDEX(D.1[ĐVT],MATCH(H2450,D.1[Tên sản phẩm],0)))</f>
        <v/>
      </c>
      <c r="K2450" s="163" t="str">
        <f>IF(H2450="","",INDEX(D.1[Đơn giá bán
(Tham khảo)],MATCH(H2450,D.1[Tên sản phẩm],0)))</f>
        <v/>
      </c>
      <c r="L2450" s="162"/>
      <c r="M2450" s="159"/>
      <c r="N2450" s="159"/>
      <c r="O2450" s="159"/>
      <c r="P2450" s="163" t="str">
        <f t="shared" si="581"/>
        <v/>
      </c>
      <c r="Q2450" s="164"/>
      <c r="R2450" s="162"/>
      <c r="S2450" s="163" t="str">
        <f t="shared" si="582"/>
        <v/>
      </c>
      <c r="T2450" s="164" t="str">
        <f t="shared" ca="1" si="583"/>
        <v/>
      </c>
      <c r="U2450" s="163" t="str">
        <f t="shared" si="584"/>
        <v/>
      </c>
      <c r="V2450" s="163" t="str">
        <f ca="1">IF(AND(C2450&lt;&gt;"",C2450&lt;&gt;OFFSET(C2450,1,0)),SUMIFS(B.2[Giá có thuế],B.2[Số ĐK],C2450),"")</f>
        <v/>
      </c>
      <c r="W2450" s="159"/>
      <c r="X2450" s="161" t="str">
        <f>IF(W2450="","",'Thông Tin Chung'!$L$3)</f>
        <v/>
      </c>
      <c r="Y2450" s="163" t="str">
        <f t="shared" ca="1" si="585"/>
        <v/>
      </c>
      <c r="Z2450" s="165"/>
      <c r="AA2450" s="155" t="str">
        <f ca="1">IF(C2450="","",IF(OR(D2450&lt;NgayBatDau,D2450&gt;NgayKetThuc),"Ngày tháng phải nằm trong kỳ báo cáo",IF(AND(G2450&lt;&gt;"",COUNTIF(D.2[Tên khách hàng],G2450)=0),"Tên KH chưa khai báo trong DSKH",IF(AND(H2450&lt;&gt;"",COUNTIF(D.1[Tên sản phẩm],H2450)=0),"SP này chưa khai báo trong DSSP",""))))</f>
        <v/>
      </c>
      <c r="AB2450" s="23" t="str">
        <f t="shared" ca="1" si="571"/>
        <v/>
      </c>
      <c r="AC2450" s="23" t="str">
        <f t="shared" ca="1" si="572"/>
        <v/>
      </c>
      <c r="AD2450" s="23" t="str">
        <f t="shared" ca="1" si="573"/>
        <v/>
      </c>
      <c r="AE2450" s="68" t="str">
        <f t="shared" ca="1" si="574"/>
        <v/>
      </c>
      <c r="AF2450" s="69" t="str">
        <f>IF(OR(H2450="",S2450=""),"",S2450-(SUM(L2450,M2450)*INDEX(D.1[Đơn giá],MATCH(H2450,D.1[Tên sản phẩm],0))))</f>
        <v/>
      </c>
      <c r="AG2450" s="90" t="str">
        <f t="shared" ca="1" si="575"/>
        <v/>
      </c>
      <c r="AH2450" s="90"/>
    </row>
    <row r="2451" spans="2:34" ht="27.75" customHeight="1" x14ac:dyDescent="0.2">
      <c r="B2451" s="154">
        <f t="shared" si="576"/>
        <v>2448</v>
      </c>
      <c r="C2451" s="155" t="str">
        <f t="shared" ca="1" si="577"/>
        <v/>
      </c>
      <c r="D2451" s="156" t="str">
        <f t="shared" ca="1" si="578"/>
        <v/>
      </c>
      <c r="E2451" s="157" t="str">
        <f t="shared" ca="1" si="579"/>
        <v/>
      </c>
      <c r="F2451" s="157"/>
      <c r="G2451" s="158" t="str">
        <f t="shared" ca="1" si="580"/>
        <v/>
      </c>
      <c r="H2451" s="159"/>
      <c r="I2451" s="160" t="str">
        <f>IF(H2451="","",INDEX(D.1[Quy cách],MATCH(H2451,D.1[Tên sản phẩm],0)))</f>
        <v/>
      </c>
      <c r="J2451" s="35" t="str">
        <f>IF(H2451="","",INDEX(D.1[ĐVT],MATCH(H2451,D.1[Tên sản phẩm],0)))</f>
        <v/>
      </c>
      <c r="K2451" s="163" t="str">
        <f>IF(H2451="","",INDEX(D.1[Đơn giá bán
(Tham khảo)],MATCH(H2451,D.1[Tên sản phẩm],0)))</f>
        <v/>
      </c>
      <c r="L2451" s="162"/>
      <c r="M2451" s="159"/>
      <c r="N2451" s="159"/>
      <c r="O2451" s="159"/>
      <c r="P2451" s="163" t="str">
        <f t="shared" si="581"/>
        <v/>
      </c>
      <c r="Q2451" s="164"/>
      <c r="R2451" s="162"/>
      <c r="S2451" s="163" t="str">
        <f t="shared" si="582"/>
        <v/>
      </c>
      <c r="T2451" s="164" t="str">
        <f t="shared" ca="1" si="583"/>
        <v/>
      </c>
      <c r="U2451" s="163" t="str">
        <f t="shared" si="584"/>
        <v/>
      </c>
      <c r="V2451" s="163" t="str">
        <f ca="1">IF(AND(C2451&lt;&gt;"",C2451&lt;&gt;OFFSET(C2451,1,0)),SUMIFS(B.2[Giá có thuế],B.2[Số ĐK],C2451),"")</f>
        <v/>
      </c>
      <c r="W2451" s="159"/>
      <c r="X2451" s="161" t="str">
        <f>IF(W2451="","",'Thông Tin Chung'!$L$3)</f>
        <v/>
      </c>
      <c r="Y2451" s="163" t="str">
        <f t="shared" ca="1" si="585"/>
        <v/>
      </c>
      <c r="Z2451" s="165"/>
      <c r="AA2451" s="155" t="str">
        <f ca="1">IF(C2451="","",IF(OR(D2451&lt;NgayBatDau,D2451&gt;NgayKetThuc),"Ngày tháng phải nằm trong kỳ báo cáo",IF(AND(G2451&lt;&gt;"",COUNTIF(D.2[Tên khách hàng],G2451)=0),"Tên KH chưa khai báo trong DSKH",IF(AND(H2451&lt;&gt;"",COUNTIF(D.1[Tên sản phẩm],H2451)=0),"SP này chưa khai báo trong DSSP",""))))</f>
        <v/>
      </c>
      <c r="AB2451" s="23" t="str">
        <f t="shared" ca="1" si="571"/>
        <v/>
      </c>
      <c r="AC2451" s="23" t="str">
        <f t="shared" ca="1" si="572"/>
        <v/>
      </c>
      <c r="AD2451" s="23" t="str">
        <f t="shared" ca="1" si="573"/>
        <v/>
      </c>
      <c r="AE2451" s="68" t="str">
        <f t="shared" ca="1" si="574"/>
        <v/>
      </c>
      <c r="AF2451" s="69" t="str">
        <f>IF(OR(H2451="",S2451=""),"",S2451-(SUM(L2451,M2451)*INDEX(D.1[Đơn giá],MATCH(H2451,D.1[Tên sản phẩm],0))))</f>
        <v/>
      </c>
      <c r="AG2451" s="90" t="str">
        <f t="shared" ca="1" si="575"/>
        <v/>
      </c>
      <c r="AH2451" s="90"/>
    </row>
    <row r="2452" spans="2:34" ht="27.75" customHeight="1" x14ac:dyDescent="0.2">
      <c r="B2452" s="154">
        <f t="shared" si="576"/>
        <v>2449</v>
      </c>
      <c r="C2452" s="155" t="str">
        <f t="shared" ca="1" si="577"/>
        <v/>
      </c>
      <c r="D2452" s="156" t="str">
        <f t="shared" ca="1" si="578"/>
        <v/>
      </c>
      <c r="E2452" s="157" t="str">
        <f t="shared" ca="1" si="579"/>
        <v/>
      </c>
      <c r="F2452" s="157"/>
      <c r="G2452" s="158" t="str">
        <f t="shared" ca="1" si="580"/>
        <v/>
      </c>
      <c r="H2452" s="159"/>
      <c r="I2452" s="160" t="str">
        <f>IF(H2452="","",INDEX(D.1[Quy cách],MATCH(H2452,D.1[Tên sản phẩm],0)))</f>
        <v/>
      </c>
      <c r="J2452" s="35" t="str">
        <f>IF(H2452="","",INDEX(D.1[ĐVT],MATCH(H2452,D.1[Tên sản phẩm],0)))</f>
        <v/>
      </c>
      <c r="K2452" s="163" t="str">
        <f>IF(H2452="","",INDEX(D.1[Đơn giá bán
(Tham khảo)],MATCH(H2452,D.1[Tên sản phẩm],0)))</f>
        <v/>
      </c>
      <c r="L2452" s="162"/>
      <c r="M2452" s="159"/>
      <c r="N2452" s="159"/>
      <c r="O2452" s="159"/>
      <c r="P2452" s="163" t="str">
        <f t="shared" si="581"/>
        <v/>
      </c>
      <c r="Q2452" s="164"/>
      <c r="R2452" s="162"/>
      <c r="S2452" s="163" t="str">
        <f t="shared" si="582"/>
        <v/>
      </c>
      <c r="T2452" s="164" t="str">
        <f t="shared" ca="1" si="583"/>
        <v/>
      </c>
      <c r="U2452" s="163" t="str">
        <f t="shared" si="584"/>
        <v/>
      </c>
      <c r="V2452" s="163" t="str">
        <f ca="1">IF(AND(C2452&lt;&gt;"",C2452&lt;&gt;OFFSET(C2452,1,0)),SUMIFS(B.2[Giá có thuế],B.2[Số ĐK],C2452),"")</f>
        <v/>
      </c>
      <c r="W2452" s="159"/>
      <c r="X2452" s="161" t="str">
        <f>IF(W2452="","",'Thông Tin Chung'!$L$3)</f>
        <v/>
      </c>
      <c r="Y2452" s="163" t="str">
        <f t="shared" ca="1" si="585"/>
        <v/>
      </c>
      <c r="Z2452" s="165"/>
      <c r="AA2452" s="155" t="str">
        <f ca="1">IF(C2452="","",IF(OR(D2452&lt;NgayBatDau,D2452&gt;NgayKetThuc),"Ngày tháng phải nằm trong kỳ báo cáo",IF(AND(G2452&lt;&gt;"",COUNTIF(D.2[Tên khách hàng],G2452)=0),"Tên KH chưa khai báo trong DSKH",IF(AND(H2452&lt;&gt;"",COUNTIF(D.1[Tên sản phẩm],H2452)=0),"SP này chưa khai báo trong DSSP",""))))</f>
        <v/>
      </c>
      <c r="AB2452" s="23" t="str">
        <f t="shared" ca="1" si="571"/>
        <v/>
      </c>
      <c r="AC2452" s="23" t="str">
        <f t="shared" ca="1" si="572"/>
        <v/>
      </c>
      <c r="AD2452" s="23" t="str">
        <f t="shared" ca="1" si="573"/>
        <v/>
      </c>
      <c r="AE2452" s="68" t="str">
        <f t="shared" ca="1" si="574"/>
        <v/>
      </c>
      <c r="AF2452" s="69" t="str">
        <f>IF(OR(H2452="",S2452=""),"",S2452-(SUM(L2452,M2452)*INDEX(D.1[Đơn giá],MATCH(H2452,D.1[Tên sản phẩm],0))))</f>
        <v/>
      </c>
      <c r="AG2452" s="90" t="str">
        <f t="shared" ca="1" si="575"/>
        <v/>
      </c>
      <c r="AH2452" s="90"/>
    </row>
    <row r="2453" spans="2:34" ht="27.75" customHeight="1" x14ac:dyDescent="0.2">
      <c r="B2453" s="154">
        <f t="shared" si="576"/>
        <v>2450</v>
      </c>
      <c r="C2453" s="155" t="str">
        <f t="shared" ca="1" si="577"/>
        <v/>
      </c>
      <c r="D2453" s="156" t="str">
        <f t="shared" ca="1" si="578"/>
        <v/>
      </c>
      <c r="E2453" s="157" t="str">
        <f t="shared" ca="1" si="579"/>
        <v/>
      </c>
      <c r="F2453" s="157"/>
      <c r="G2453" s="158" t="str">
        <f t="shared" ca="1" si="580"/>
        <v/>
      </c>
      <c r="H2453" s="159"/>
      <c r="I2453" s="160" t="str">
        <f>IF(H2453="","",INDEX(D.1[Quy cách],MATCH(H2453,D.1[Tên sản phẩm],0)))</f>
        <v/>
      </c>
      <c r="J2453" s="35" t="str">
        <f>IF(H2453="","",INDEX(D.1[ĐVT],MATCH(H2453,D.1[Tên sản phẩm],0)))</f>
        <v/>
      </c>
      <c r="K2453" s="163" t="str">
        <f>IF(H2453="","",INDEX(D.1[Đơn giá bán
(Tham khảo)],MATCH(H2453,D.1[Tên sản phẩm],0)))</f>
        <v/>
      </c>
      <c r="L2453" s="162"/>
      <c r="M2453" s="159"/>
      <c r="N2453" s="159"/>
      <c r="O2453" s="159"/>
      <c r="P2453" s="163" t="str">
        <f t="shared" si="581"/>
        <v/>
      </c>
      <c r="Q2453" s="164"/>
      <c r="R2453" s="162"/>
      <c r="S2453" s="163" t="str">
        <f t="shared" si="582"/>
        <v/>
      </c>
      <c r="T2453" s="164" t="str">
        <f t="shared" ca="1" si="583"/>
        <v/>
      </c>
      <c r="U2453" s="163" t="str">
        <f t="shared" si="584"/>
        <v/>
      </c>
      <c r="V2453" s="163" t="str">
        <f ca="1">IF(AND(C2453&lt;&gt;"",C2453&lt;&gt;OFFSET(C2453,1,0)),SUMIFS(B.2[Giá có thuế],B.2[Số ĐK],C2453),"")</f>
        <v/>
      </c>
      <c r="W2453" s="159"/>
      <c r="X2453" s="161" t="str">
        <f>IF(W2453="","",'Thông Tin Chung'!$L$3)</f>
        <v/>
      </c>
      <c r="Y2453" s="163" t="str">
        <f t="shared" ca="1" si="585"/>
        <v/>
      </c>
      <c r="Z2453" s="165"/>
      <c r="AA2453" s="155" t="str">
        <f ca="1">IF(C2453="","",IF(OR(D2453&lt;NgayBatDau,D2453&gt;NgayKetThuc),"Ngày tháng phải nằm trong kỳ báo cáo",IF(AND(G2453&lt;&gt;"",COUNTIF(D.2[Tên khách hàng],G2453)=0),"Tên KH chưa khai báo trong DSKH",IF(AND(H2453&lt;&gt;"",COUNTIF(D.1[Tên sản phẩm],H2453)=0),"SP này chưa khai báo trong DSSP",""))))</f>
        <v/>
      </c>
      <c r="AB2453" s="23" t="str">
        <f t="shared" ca="1" si="571"/>
        <v/>
      </c>
      <c r="AC2453" s="23" t="str">
        <f t="shared" ca="1" si="572"/>
        <v/>
      </c>
      <c r="AD2453" s="23" t="str">
        <f t="shared" ca="1" si="573"/>
        <v/>
      </c>
      <c r="AE2453" s="68" t="str">
        <f t="shared" ca="1" si="574"/>
        <v/>
      </c>
      <c r="AF2453" s="69" t="str">
        <f>IF(OR(H2453="",S2453=""),"",S2453-(SUM(L2453,M2453)*INDEX(D.1[Đơn giá],MATCH(H2453,D.1[Tên sản phẩm],0))))</f>
        <v/>
      </c>
      <c r="AG2453" s="90" t="str">
        <f t="shared" ca="1" si="575"/>
        <v/>
      </c>
      <c r="AH2453" s="90"/>
    </row>
    <row r="2454" spans="2:34" ht="27.75" customHeight="1" x14ac:dyDescent="0.2">
      <c r="B2454" s="154">
        <f t="shared" si="576"/>
        <v>2451</v>
      </c>
      <c r="C2454" s="155" t="str">
        <f t="shared" ca="1" si="577"/>
        <v/>
      </c>
      <c r="D2454" s="156" t="str">
        <f t="shared" ca="1" si="578"/>
        <v/>
      </c>
      <c r="E2454" s="157" t="str">
        <f t="shared" ca="1" si="579"/>
        <v/>
      </c>
      <c r="F2454" s="157"/>
      <c r="G2454" s="158" t="str">
        <f t="shared" ca="1" si="580"/>
        <v/>
      </c>
      <c r="H2454" s="159"/>
      <c r="I2454" s="160" t="str">
        <f>IF(H2454="","",INDEX(D.1[Quy cách],MATCH(H2454,D.1[Tên sản phẩm],0)))</f>
        <v/>
      </c>
      <c r="J2454" s="35" t="str">
        <f>IF(H2454="","",INDEX(D.1[ĐVT],MATCH(H2454,D.1[Tên sản phẩm],0)))</f>
        <v/>
      </c>
      <c r="K2454" s="163" t="str">
        <f>IF(H2454="","",INDEX(D.1[Đơn giá bán
(Tham khảo)],MATCH(H2454,D.1[Tên sản phẩm],0)))</f>
        <v/>
      </c>
      <c r="L2454" s="162"/>
      <c r="M2454" s="159"/>
      <c r="N2454" s="159"/>
      <c r="O2454" s="159"/>
      <c r="P2454" s="163" t="str">
        <f t="shared" si="581"/>
        <v/>
      </c>
      <c r="Q2454" s="164"/>
      <c r="R2454" s="162"/>
      <c r="S2454" s="163" t="str">
        <f t="shared" si="582"/>
        <v/>
      </c>
      <c r="T2454" s="164" t="str">
        <f t="shared" ca="1" si="583"/>
        <v/>
      </c>
      <c r="U2454" s="163" t="str">
        <f t="shared" si="584"/>
        <v/>
      </c>
      <c r="V2454" s="163" t="str">
        <f ca="1">IF(AND(C2454&lt;&gt;"",C2454&lt;&gt;OFFSET(C2454,1,0)),SUMIFS(B.2[Giá có thuế],B.2[Số ĐK],C2454),"")</f>
        <v/>
      </c>
      <c r="W2454" s="159"/>
      <c r="X2454" s="161" t="str">
        <f>IF(W2454="","",'Thông Tin Chung'!$L$3)</f>
        <v/>
      </c>
      <c r="Y2454" s="163" t="str">
        <f t="shared" ca="1" si="585"/>
        <v/>
      </c>
      <c r="Z2454" s="165"/>
      <c r="AA2454" s="155" t="str">
        <f ca="1">IF(C2454="","",IF(OR(D2454&lt;NgayBatDau,D2454&gt;NgayKetThuc),"Ngày tháng phải nằm trong kỳ báo cáo",IF(AND(G2454&lt;&gt;"",COUNTIF(D.2[Tên khách hàng],G2454)=0),"Tên KH chưa khai báo trong DSKH",IF(AND(H2454&lt;&gt;"",COUNTIF(D.1[Tên sản phẩm],H2454)=0),"SP này chưa khai báo trong DSSP",""))))</f>
        <v/>
      </c>
      <c r="AB2454" s="23" t="str">
        <f t="shared" ca="1" si="571"/>
        <v/>
      </c>
      <c r="AC2454" s="23" t="str">
        <f t="shared" ca="1" si="572"/>
        <v/>
      </c>
      <c r="AD2454" s="23" t="str">
        <f t="shared" ca="1" si="573"/>
        <v/>
      </c>
      <c r="AE2454" s="68" t="str">
        <f t="shared" ca="1" si="574"/>
        <v/>
      </c>
      <c r="AF2454" s="69" t="str">
        <f>IF(OR(H2454="",S2454=""),"",S2454-(SUM(L2454,M2454)*INDEX(D.1[Đơn giá],MATCH(H2454,D.1[Tên sản phẩm],0))))</f>
        <v/>
      </c>
      <c r="AG2454" s="90" t="str">
        <f t="shared" ca="1" si="575"/>
        <v/>
      </c>
      <c r="AH2454" s="90"/>
    </row>
    <row r="2455" spans="2:34" ht="27.75" customHeight="1" x14ac:dyDescent="0.2">
      <c r="B2455" s="154">
        <f t="shared" si="576"/>
        <v>2452</v>
      </c>
      <c r="C2455" s="155" t="str">
        <f t="shared" ca="1" si="577"/>
        <v/>
      </c>
      <c r="D2455" s="156" t="str">
        <f t="shared" ca="1" si="578"/>
        <v/>
      </c>
      <c r="E2455" s="157" t="str">
        <f t="shared" ca="1" si="579"/>
        <v/>
      </c>
      <c r="F2455" s="157"/>
      <c r="G2455" s="158" t="str">
        <f t="shared" ca="1" si="580"/>
        <v/>
      </c>
      <c r="H2455" s="159"/>
      <c r="I2455" s="160" t="str">
        <f>IF(H2455="","",INDEX(D.1[Quy cách],MATCH(H2455,D.1[Tên sản phẩm],0)))</f>
        <v/>
      </c>
      <c r="J2455" s="35" t="str">
        <f>IF(H2455="","",INDEX(D.1[ĐVT],MATCH(H2455,D.1[Tên sản phẩm],0)))</f>
        <v/>
      </c>
      <c r="K2455" s="163" t="str">
        <f>IF(H2455="","",INDEX(D.1[Đơn giá bán
(Tham khảo)],MATCH(H2455,D.1[Tên sản phẩm],0)))</f>
        <v/>
      </c>
      <c r="L2455" s="162"/>
      <c r="M2455" s="159"/>
      <c r="N2455" s="159"/>
      <c r="O2455" s="159"/>
      <c r="P2455" s="163" t="str">
        <f t="shared" si="581"/>
        <v/>
      </c>
      <c r="Q2455" s="164"/>
      <c r="R2455" s="162"/>
      <c r="S2455" s="163" t="str">
        <f t="shared" si="582"/>
        <v/>
      </c>
      <c r="T2455" s="164" t="str">
        <f t="shared" ca="1" si="583"/>
        <v/>
      </c>
      <c r="U2455" s="163" t="str">
        <f t="shared" si="584"/>
        <v/>
      </c>
      <c r="V2455" s="163" t="str">
        <f ca="1">IF(AND(C2455&lt;&gt;"",C2455&lt;&gt;OFFSET(C2455,1,0)),SUMIFS(B.2[Giá có thuế],B.2[Số ĐK],C2455),"")</f>
        <v/>
      </c>
      <c r="W2455" s="159"/>
      <c r="X2455" s="161" t="str">
        <f>IF(W2455="","",'Thông Tin Chung'!$L$3)</f>
        <v/>
      </c>
      <c r="Y2455" s="163" t="str">
        <f t="shared" ca="1" si="585"/>
        <v/>
      </c>
      <c r="Z2455" s="165"/>
      <c r="AA2455" s="155" t="str">
        <f ca="1">IF(C2455="","",IF(OR(D2455&lt;NgayBatDau,D2455&gt;NgayKetThuc),"Ngày tháng phải nằm trong kỳ báo cáo",IF(AND(G2455&lt;&gt;"",COUNTIF(D.2[Tên khách hàng],G2455)=0),"Tên KH chưa khai báo trong DSKH",IF(AND(H2455&lt;&gt;"",COUNTIF(D.1[Tên sản phẩm],H2455)=0),"SP này chưa khai báo trong DSSP",""))))</f>
        <v/>
      </c>
      <c r="AB2455" s="23" t="str">
        <f t="shared" ca="1" si="571"/>
        <v/>
      </c>
      <c r="AC2455" s="23" t="str">
        <f t="shared" ca="1" si="572"/>
        <v/>
      </c>
      <c r="AD2455" s="23" t="str">
        <f t="shared" ca="1" si="573"/>
        <v/>
      </c>
      <c r="AE2455" s="68" t="str">
        <f t="shared" ca="1" si="574"/>
        <v/>
      </c>
      <c r="AF2455" s="69" t="str">
        <f>IF(OR(H2455="",S2455=""),"",S2455-(SUM(L2455,M2455)*INDEX(D.1[Đơn giá],MATCH(H2455,D.1[Tên sản phẩm],0))))</f>
        <v/>
      </c>
      <c r="AG2455" s="90" t="str">
        <f t="shared" ca="1" si="575"/>
        <v/>
      </c>
      <c r="AH2455" s="90"/>
    </row>
    <row r="2456" spans="2:34" ht="27.75" customHeight="1" x14ac:dyDescent="0.2">
      <c r="B2456" s="154">
        <f t="shared" si="576"/>
        <v>2453</v>
      </c>
      <c r="C2456" s="155" t="str">
        <f t="shared" ca="1" si="577"/>
        <v/>
      </c>
      <c r="D2456" s="156" t="str">
        <f t="shared" ca="1" si="578"/>
        <v/>
      </c>
      <c r="E2456" s="157" t="str">
        <f t="shared" ca="1" si="579"/>
        <v/>
      </c>
      <c r="F2456" s="157"/>
      <c r="G2456" s="158" t="str">
        <f t="shared" ca="1" si="580"/>
        <v/>
      </c>
      <c r="H2456" s="159"/>
      <c r="I2456" s="160" t="str">
        <f>IF(H2456="","",INDEX(D.1[Quy cách],MATCH(H2456,D.1[Tên sản phẩm],0)))</f>
        <v/>
      </c>
      <c r="J2456" s="35" t="str">
        <f>IF(H2456="","",INDEX(D.1[ĐVT],MATCH(H2456,D.1[Tên sản phẩm],0)))</f>
        <v/>
      </c>
      <c r="K2456" s="163" t="str">
        <f>IF(H2456="","",INDEX(D.1[Đơn giá bán
(Tham khảo)],MATCH(H2456,D.1[Tên sản phẩm],0)))</f>
        <v/>
      </c>
      <c r="L2456" s="162"/>
      <c r="M2456" s="159"/>
      <c r="N2456" s="159"/>
      <c r="O2456" s="159"/>
      <c r="P2456" s="163" t="str">
        <f t="shared" si="581"/>
        <v/>
      </c>
      <c r="Q2456" s="164"/>
      <c r="R2456" s="162"/>
      <c r="S2456" s="163" t="str">
        <f t="shared" si="582"/>
        <v/>
      </c>
      <c r="T2456" s="164" t="str">
        <f t="shared" ca="1" si="583"/>
        <v/>
      </c>
      <c r="U2456" s="163" t="str">
        <f t="shared" si="584"/>
        <v/>
      </c>
      <c r="V2456" s="163" t="str">
        <f ca="1">IF(AND(C2456&lt;&gt;"",C2456&lt;&gt;OFFSET(C2456,1,0)),SUMIFS(B.2[Giá có thuế],B.2[Số ĐK],C2456),"")</f>
        <v/>
      </c>
      <c r="W2456" s="159"/>
      <c r="X2456" s="161" t="str">
        <f>IF(W2456="","",'Thông Tin Chung'!$L$3)</f>
        <v/>
      </c>
      <c r="Y2456" s="163" t="str">
        <f t="shared" ca="1" si="585"/>
        <v/>
      </c>
      <c r="Z2456" s="165"/>
      <c r="AA2456" s="155" t="str">
        <f ca="1">IF(C2456="","",IF(OR(D2456&lt;NgayBatDau,D2456&gt;NgayKetThuc),"Ngày tháng phải nằm trong kỳ báo cáo",IF(AND(G2456&lt;&gt;"",COUNTIF(D.2[Tên khách hàng],G2456)=0),"Tên KH chưa khai báo trong DSKH",IF(AND(H2456&lt;&gt;"",COUNTIF(D.1[Tên sản phẩm],H2456)=0),"SP này chưa khai báo trong DSSP",""))))</f>
        <v/>
      </c>
      <c r="AB2456" s="23" t="str">
        <f t="shared" ca="1" si="571"/>
        <v/>
      </c>
      <c r="AC2456" s="23" t="str">
        <f t="shared" ca="1" si="572"/>
        <v/>
      </c>
      <c r="AD2456" s="23" t="str">
        <f t="shared" ca="1" si="573"/>
        <v/>
      </c>
      <c r="AE2456" s="68" t="str">
        <f t="shared" ca="1" si="574"/>
        <v/>
      </c>
      <c r="AF2456" s="69" t="str">
        <f>IF(OR(H2456="",S2456=""),"",S2456-(SUM(L2456,M2456)*INDEX(D.1[Đơn giá],MATCH(H2456,D.1[Tên sản phẩm],0))))</f>
        <v/>
      </c>
      <c r="AG2456" s="90" t="str">
        <f t="shared" ca="1" si="575"/>
        <v/>
      </c>
      <c r="AH2456" s="90"/>
    </row>
    <row r="2457" spans="2:34" ht="27.75" customHeight="1" x14ac:dyDescent="0.2">
      <c r="B2457" s="154">
        <f t="shared" si="576"/>
        <v>2454</v>
      </c>
      <c r="C2457" s="155" t="str">
        <f t="shared" ca="1" si="577"/>
        <v/>
      </c>
      <c r="D2457" s="156" t="str">
        <f t="shared" ca="1" si="578"/>
        <v/>
      </c>
      <c r="E2457" s="157" t="str">
        <f t="shared" ca="1" si="579"/>
        <v/>
      </c>
      <c r="F2457" s="157"/>
      <c r="G2457" s="158" t="str">
        <f t="shared" ca="1" si="580"/>
        <v/>
      </c>
      <c r="H2457" s="159"/>
      <c r="I2457" s="160" t="str">
        <f>IF(H2457="","",INDEX(D.1[Quy cách],MATCH(H2457,D.1[Tên sản phẩm],0)))</f>
        <v/>
      </c>
      <c r="J2457" s="35" t="str">
        <f>IF(H2457="","",INDEX(D.1[ĐVT],MATCH(H2457,D.1[Tên sản phẩm],0)))</f>
        <v/>
      </c>
      <c r="K2457" s="163" t="str">
        <f>IF(H2457="","",INDEX(D.1[Đơn giá bán
(Tham khảo)],MATCH(H2457,D.1[Tên sản phẩm],0)))</f>
        <v/>
      </c>
      <c r="L2457" s="162"/>
      <c r="M2457" s="159"/>
      <c r="N2457" s="159"/>
      <c r="O2457" s="159"/>
      <c r="P2457" s="163" t="str">
        <f t="shared" si="581"/>
        <v/>
      </c>
      <c r="Q2457" s="164"/>
      <c r="R2457" s="162"/>
      <c r="S2457" s="163" t="str">
        <f t="shared" si="582"/>
        <v/>
      </c>
      <c r="T2457" s="164" t="str">
        <f t="shared" ca="1" si="583"/>
        <v/>
      </c>
      <c r="U2457" s="163" t="str">
        <f t="shared" si="584"/>
        <v/>
      </c>
      <c r="V2457" s="163" t="str">
        <f ca="1">IF(AND(C2457&lt;&gt;"",C2457&lt;&gt;OFFSET(C2457,1,0)),SUMIFS(B.2[Giá có thuế],B.2[Số ĐK],C2457),"")</f>
        <v/>
      </c>
      <c r="W2457" s="159"/>
      <c r="X2457" s="161" t="str">
        <f>IF(W2457="","",'Thông Tin Chung'!$L$3)</f>
        <v/>
      </c>
      <c r="Y2457" s="163" t="str">
        <f t="shared" ca="1" si="585"/>
        <v/>
      </c>
      <c r="Z2457" s="165"/>
      <c r="AA2457" s="155" t="str">
        <f ca="1">IF(C2457="","",IF(OR(D2457&lt;NgayBatDau,D2457&gt;NgayKetThuc),"Ngày tháng phải nằm trong kỳ báo cáo",IF(AND(G2457&lt;&gt;"",COUNTIF(D.2[Tên khách hàng],G2457)=0),"Tên KH chưa khai báo trong DSKH",IF(AND(H2457&lt;&gt;"",COUNTIF(D.1[Tên sản phẩm],H2457)=0),"SP này chưa khai báo trong DSSP",""))))</f>
        <v/>
      </c>
      <c r="AB2457" s="23" t="str">
        <f t="shared" ca="1" si="571"/>
        <v/>
      </c>
      <c r="AC2457" s="23" t="str">
        <f t="shared" ca="1" si="572"/>
        <v/>
      </c>
      <c r="AD2457" s="23" t="str">
        <f t="shared" ca="1" si="573"/>
        <v/>
      </c>
      <c r="AE2457" s="68" t="str">
        <f t="shared" ca="1" si="574"/>
        <v/>
      </c>
      <c r="AF2457" s="69" t="str">
        <f>IF(OR(H2457="",S2457=""),"",S2457-(SUM(L2457,M2457)*INDEX(D.1[Đơn giá],MATCH(H2457,D.1[Tên sản phẩm],0))))</f>
        <v/>
      </c>
      <c r="AG2457" s="90" t="str">
        <f t="shared" ca="1" si="575"/>
        <v/>
      </c>
      <c r="AH2457" s="90"/>
    </row>
    <row r="2458" spans="2:34" ht="27.75" customHeight="1" x14ac:dyDescent="0.2">
      <c r="B2458" s="154">
        <f t="shared" si="576"/>
        <v>2455</v>
      </c>
      <c r="C2458" s="155" t="str">
        <f t="shared" ca="1" si="577"/>
        <v/>
      </c>
      <c r="D2458" s="156" t="str">
        <f t="shared" ca="1" si="578"/>
        <v/>
      </c>
      <c r="E2458" s="157" t="str">
        <f t="shared" ca="1" si="579"/>
        <v/>
      </c>
      <c r="F2458" s="157"/>
      <c r="G2458" s="158" t="str">
        <f t="shared" ca="1" si="580"/>
        <v/>
      </c>
      <c r="H2458" s="159"/>
      <c r="I2458" s="160" t="str">
        <f>IF(H2458="","",INDEX(D.1[Quy cách],MATCH(H2458,D.1[Tên sản phẩm],0)))</f>
        <v/>
      </c>
      <c r="J2458" s="35" t="str">
        <f>IF(H2458="","",INDEX(D.1[ĐVT],MATCH(H2458,D.1[Tên sản phẩm],0)))</f>
        <v/>
      </c>
      <c r="K2458" s="163" t="str">
        <f>IF(H2458="","",INDEX(D.1[Đơn giá bán
(Tham khảo)],MATCH(H2458,D.1[Tên sản phẩm],0)))</f>
        <v/>
      </c>
      <c r="L2458" s="162"/>
      <c r="M2458" s="159"/>
      <c r="N2458" s="159"/>
      <c r="O2458" s="159"/>
      <c r="P2458" s="163" t="str">
        <f t="shared" si="581"/>
        <v/>
      </c>
      <c r="Q2458" s="164"/>
      <c r="R2458" s="162"/>
      <c r="S2458" s="163" t="str">
        <f t="shared" si="582"/>
        <v/>
      </c>
      <c r="T2458" s="164" t="str">
        <f t="shared" ca="1" si="583"/>
        <v/>
      </c>
      <c r="U2458" s="163" t="str">
        <f t="shared" si="584"/>
        <v/>
      </c>
      <c r="V2458" s="163" t="str">
        <f ca="1">IF(AND(C2458&lt;&gt;"",C2458&lt;&gt;OFFSET(C2458,1,0)),SUMIFS(B.2[Giá có thuế],B.2[Số ĐK],C2458),"")</f>
        <v/>
      </c>
      <c r="W2458" s="159"/>
      <c r="X2458" s="161" t="str">
        <f>IF(W2458="","",'Thông Tin Chung'!$L$3)</f>
        <v/>
      </c>
      <c r="Y2458" s="163" t="str">
        <f t="shared" ca="1" si="585"/>
        <v/>
      </c>
      <c r="Z2458" s="165"/>
      <c r="AA2458" s="155" t="str">
        <f ca="1">IF(C2458="","",IF(OR(D2458&lt;NgayBatDau,D2458&gt;NgayKetThuc),"Ngày tháng phải nằm trong kỳ báo cáo",IF(AND(G2458&lt;&gt;"",COUNTIF(D.2[Tên khách hàng],G2458)=0),"Tên KH chưa khai báo trong DSKH",IF(AND(H2458&lt;&gt;"",COUNTIF(D.1[Tên sản phẩm],H2458)=0),"SP này chưa khai báo trong DSSP",""))))</f>
        <v/>
      </c>
      <c r="AB2458" s="23" t="str">
        <f t="shared" ca="1" si="571"/>
        <v/>
      </c>
      <c r="AC2458" s="23" t="str">
        <f t="shared" ca="1" si="572"/>
        <v/>
      </c>
      <c r="AD2458" s="23" t="str">
        <f t="shared" ca="1" si="573"/>
        <v/>
      </c>
      <c r="AE2458" s="68" t="str">
        <f t="shared" ca="1" si="574"/>
        <v/>
      </c>
      <c r="AF2458" s="69" t="str">
        <f>IF(OR(H2458="",S2458=""),"",S2458-(SUM(L2458,M2458)*INDEX(D.1[Đơn giá],MATCH(H2458,D.1[Tên sản phẩm],0))))</f>
        <v/>
      </c>
      <c r="AG2458" s="90" t="str">
        <f t="shared" ca="1" si="575"/>
        <v/>
      </c>
      <c r="AH2458" s="90"/>
    </row>
    <row r="2459" spans="2:34" ht="27.75" customHeight="1" x14ac:dyDescent="0.2">
      <c r="B2459" s="154">
        <f t="shared" si="576"/>
        <v>2456</v>
      </c>
      <c r="C2459" s="155" t="str">
        <f t="shared" ca="1" si="577"/>
        <v/>
      </c>
      <c r="D2459" s="156" t="str">
        <f t="shared" ca="1" si="578"/>
        <v/>
      </c>
      <c r="E2459" s="157" t="str">
        <f t="shared" ca="1" si="579"/>
        <v/>
      </c>
      <c r="F2459" s="157"/>
      <c r="G2459" s="158" t="str">
        <f t="shared" ca="1" si="580"/>
        <v/>
      </c>
      <c r="H2459" s="159"/>
      <c r="I2459" s="160" t="str">
        <f>IF(H2459="","",INDEX(D.1[Quy cách],MATCH(H2459,D.1[Tên sản phẩm],0)))</f>
        <v/>
      </c>
      <c r="J2459" s="35" t="str">
        <f>IF(H2459="","",INDEX(D.1[ĐVT],MATCH(H2459,D.1[Tên sản phẩm],0)))</f>
        <v/>
      </c>
      <c r="K2459" s="163" t="str">
        <f>IF(H2459="","",INDEX(D.1[Đơn giá bán
(Tham khảo)],MATCH(H2459,D.1[Tên sản phẩm],0)))</f>
        <v/>
      </c>
      <c r="L2459" s="162"/>
      <c r="M2459" s="159"/>
      <c r="N2459" s="159"/>
      <c r="O2459" s="159"/>
      <c r="P2459" s="163" t="str">
        <f t="shared" si="581"/>
        <v/>
      </c>
      <c r="Q2459" s="164"/>
      <c r="R2459" s="162"/>
      <c r="S2459" s="163" t="str">
        <f t="shared" si="582"/>
        <v/>
      </c>
      <c r="T2459" s="164" t="str">
        <f t="shared" ca="1" si="583"/>
        <v/>
      </c>
      <c r="U2459" s="163" t="str">
        <f t="shared" si="584"/>
        <v/>
      </c>
      <c r="V2459" s="163" t="str">
        <f ca="1">IF(AND(C2459&lt;&gt;"",C2459&lt;&gt;OFFSET(C2459,1,0)),SUMIFS(B.2[Giá có thuế],B.2[Số ĐK],C2459),"")</f>
        <v/>
      </c>
      <c r="W2459" s="159"/>
      <c r="X2459" s="161" t="str">
        <f>IF(W2459="","",'Thông Tin Chung'!$L$3)</f>
        <v/>
      </c>
      <c r="Y2459" s="163" t="str">
        <f t="shared" ca="1" si="585"/>
        <v/>
      </c>
      <c r="Z2459" s="165"/>
      <c r="AA2459" s="155" t="str">
        <f ca="1">IF(C2459="","",IF(OR(D2459&lt;NgayBatDau,D2459&gt;NgayKetThuc),"Ngày tháng phải nằm trong kỳ báo cáo",IF(AND(G2459&lt;&gt;"",COUNTIF(D.2[Tên khách hàng],G2459)=0),"Tên KH chưa khai báo trong DSKH",IF(AND(H2459&lt;&gt;"",COUNTIF(D.1[Tên sản phẩm],H2459)=0),"SP này chưa khai báo trong DSSP",""))))</f>
        <v/>
      </c>
      <c r="AB2459" s="23" t="str">
        <f t="shared" ca="1" si="571"/>
        <v/>
      </c>
      <c r="AC2459" s="23" t="str">
        <f t="shared" ca="1" si="572"/>
        <v/>
      </c>
      <c r="AD2459" s="23" t="str">
        <f t="shared" ca="1" si="573"/>
        <v/>
      </c>
      <c r="AE2459" s="68" t="str">
        <f t="shared" ca="1" si="574"/>
        <v/>
      </c>
      <c r="AF2459" s="69" t="str">
        <f>IF(OR(H2459="",S2459=""),"",S2459-(SUM(L2459,M2459)*INDEX(D.1[Đơn giá],MATCH(H2459,D.1[Tên sản phẩm],0))))</f>
        <v/>
      </c>
      <c r="AG2459" s="90" t="str">
        <f t="shared" ca="1" si="575"/>
        <v/>
      </c>
      <c r="AH2459" s="90"/>
    </row>
    <row r="2460" spans="2:34" ht="27.75" customHeight="1" x14ac:dyDescent="0.2">
      <c r="B2460" s="154">
        <f t="shared" si="576"/>
        <v>2457</v>
      </c>
      <c r="C2460" s="155" t="str">
        <f t="shared" ca="1" si="577"/>
        <v/>
      </c>
      <c r="D2460" s="156" t="str">
        <f t="shared" ca="1" si="578"/>
        <v/>
      </c>
      <c r="E2460" s="157" t="str">
        <f t="shared" ca="1" si="579"/>
        <v/>
      </c>
      <c r="F2460" s="157"/>
      <c r="G2460" s="158" t="str">
        <f t="shared" ca="1" si="580"/>
        <v/>
      </c>
      <c r="H2460" s="159"/>
      <c r="I2460" s="160" t="str">
        <f>IF(H2460="","",INDEX(D.1[Quy cách],MATCH(H2460,D.1[Tên sản phẩm],0)))</f>
        <v/>
      </c>
      <c r="J2460" s="35" t="str">
        <f>IF(H2460="","",INDEX(D.1[ĐVT],MATCH(H2460,D.1[Tên sản phẩm],0)))</f>
        <v/>
      </c>
      <c r="K2460" s="163" t="str">
        <f>IF(H2460="","",INDEX(D.1[Đơn giá bán
(Tham khảo)],MATCH(H2460,D.1[Tên sản phẩm],0)))</f>
        <v/>
      </c>
      <c r="L2460" s="162"/>
      <c r="M2460" s="159"/>
      <c r="N2460" s="159"/>
      <c r="O2460" s="159"/>
      <c r="P2460" s="163" t="str">
        <f t="shared" si="581"/>
        <v/>
      </c>
      <c r="Q2460" s="164"/>
      <c r="R2460" s="162"/>
      <c r="S2460" s="163" t="str">
        <f t="shared" si="582"/>
        <v/>
      </c>
      <c r="T2460" s="164" t="str">
        <f t="shared" ca="1" si="583"/>
        <v/>
      </c>
      <c r="U2460" s="163" t="str">
        <f t="shared" si="584"/>
        <v/>
      </c>
      <c r="V2460" s="163" t="str">
        <f ca="1">IF(AND(C2460&lt;&gt;"",C2460&lt;&gt;OFFSET(C2460,1,0)),SUMIFS(B.2[Giá có thuế],B.2[Số ĐK],C2460),"")</f>
        <v/>
      </c>
      <c r="W2460" s="159"/>
      <c r="X2460" s="161" t="str">
        <f>IF(W2460="","",'Thông Tin Chung'!$L$3)</f>
        <v/>
      </c>
      <c r="Y2460" s="163" t="str">
        <f t="shared" ca="1" si="585"/>
        <v/>
      </c>
      <c r="Z2460" s="165"/>
      <c r="AA2460" s="155" t="str">
        <f ca="1">IF(C2460="","",IF(OR(D2460&lt;NgayBatDau,D2460&gt;NgayKetThuc),"Ngày tháng phải nằm trong kỳ báo cáo",IF(AND(G2460&lt;&gt;"",COUNTIF(D.2[Tên khách hàng],G2460)=0),"Tên KH chưa khai báo trong DSKH",IF(AND(H2460&lt;&gt;"",COUNTIF(D.1[Tên sản phẩm],H2460)=0),"SP này chưa khai báo trong DSSP",""))))</f>
        <v/>
      </c>
      <c r="AB2460" s="23" t="str">
        <f t="shared" ca="1" si="571"/>
        <v/>
      </c>
      <c r="AC2460" s="23" t="str">
        <f t="shared" ca="1" si="572"/>
        <v/>
      </c>
      <c r="AD2460" s="23" t="str">
        <f t="shared" ca="1" si="573"/>
        <v/>
      </c>
      <c r="AE2460" s="68" t="str">
        <f t="shared" ca="1" si="574"/>
        <v/>
      </c>
      <c r="AF2460" s="69" t="str">
        <f>IF(OR(H2460="",S2460=""),"",S2460-(SUM(L2460,M2460)*INDEX(D.1[Đơn giá],MATCH(H2460,D.1[Tên sản phẩm],0))))</f>
        <v/>
      </c>
      <c r="AG2460" s="90" t="str">
        <f t="shared" ca="1" si="575"/>
        <v/>
      </c>
      <c r="AH2460" s="90"/>
    </row>
    <row r="2461" spans="2:34" ht="27.75" customHeight="1" x14ac:dyDescent="0.2">
      <c r="B2461" s="154">
        <f t="shared" si="576"/>
        <v>2458</v>
      </c>
      <c r="C2461" s="155" t="str">
        <f t="shared" ca="1" si="577"/>
        <v/>
      </c>
      <c r="D2461" s="156" t="str">
        <f t="shared" ca="1" si="578"/>
        <v/>
      </c>
      <c r="E2461" s="157" t="str">
        <f t="shared" ca="1" si="579"/>
        <v/>
      </c>
      <c r="F2461" s="157"/>
      <c r="G2461" s="158" t="str">
        <f t="shared" ca="1" si="580"/>
        <v/>
      </c>
      <c r="H2461" s="159"/>
      <c r="I2461" s="160" t="str">
        <f>IF(H2461="","",INDEX(D.1[Quy cách],MATCH(H2461,D.1[Tên sản phẩm],0)))</f>
        <v/>
      </c>
      <c r="J2461" s="35" t="str">
        <f>IF(H2461="","",INDEX(D.1[ĐVT],MATCH(H2461,D.1[Tên sản phẩm],0)))</f>
        <v/>
      </c>
      <c r="K2461" s="163" t="str">
        <f>IF(H2461="","",INDEX(D.1[Đơn giá bán
(Tham khảo)],MATCH(H2461,D.1[Tên sản phẩm],0)))</f>
        <v/>
      </c>
      <c r="L2461" s="162"/>
      <c r="M2461" s="159"/>
      <c r="N2461" s="159"/>
      <c r="O2461" s="159"/>
      <c r="P2461" s="163" t="str">
        <f t="shared" si="581"/>
        <v/>
      </c>
      <c r="Q2461" s="164"/>
      <c r="R2461" s="162"/>
      <c r="S2461" s="163" t="str">
        <f t="shared" si="582"/>
        <v/>
      </c>
      <c r="T2461" s="164" t="str">
        <f t="shared" ca="1" si="583"/>
        <v/>
      </c>
      <c r="U2461" s="163" t="str">
        <f t="shared" si="584"/>
        <v/>
      </c>
      <c r="V2461" s="163" t="str">
        <f ca="1">IF(AND(C2461&lt;&gt;"",C2461&lt;&gt;OFFSET(C2461,1,0)),SUMIFS(B.2[Giá có thuế],B.2[Số ĐK],C2461),"")</f>
        <v/>
      </c>
      <c r="W2461" s="159"/>
      <c r="X2461" s="161" t="str">
        <f>IF(W2461="","",'Thông Tin Chung'!$L$3)</f>
        <v/>
      </c>
      <c r="Y2461" s="163" t="str">
        <f t="shared" ca="1" si="585"/>
        <v/>
      </c>
      <c r="Z2461" s="165"/>
      <c r="AA2461" s="155" t="str">
        <f ca="1">IF(C2461="","",IF(OR(D2461&lt;NgayBatDau,D2461&gt;NgayKetThuc),"Ngày tháng phải nằm trong kỳ báo cáo",IF(AND(G2461&lt;&gt;"",COUNTIF(D.2[Tên khách hàng],G2461)=0),"Tên KH chưa khai báo trong DSKH",IF(AND(H2461&lt;&gt;"",COUNTIF(D.1[Tên sản phẩm],H2461)=0),"SP này chưa khai báo trong DSSP",""))))</f>
        <v/>
      </c>
      <c r="AB2461" s="23" t="str">
        <f t="shared" ca="1" si="571"/>
        <v/>
      </c>
      <c r="AC2461" s="23" t="str">
        <f t="shared" ca="1" si="572"/>
        <v/>
      </c>
      <c r="AD2461" s="23" t="str">
        <f t="shared" ca="1" si="573"/>
        <v/>
      </c>
      <c r="AE2461" s="68" t="str">
        <f t="shared" ca="1" si="574"/>
        <v/>
      </c>
      <c r="AF2461" s="69" t="str">
        <f>IF(OR(H2461="",S2461=""),"",S2461-(SUM(L2461,M2461)*INDEX(D.1[Đơn giá],MATCH(H2461,D.1[Tên sản phẩm],0))))</f>
        <v/>
      </c>
      <c r="AG2461" s="90" t="str">
        <f t="shared" ca="1" si="575"/>
        <v/>
      </c>
      <c r="AH2461" s="90"/>
    </row>
    <row r="2462" spans="2:34" ht="27.75" customHeight="1" x14ac:dyDescent="0.2">
      <c r="B2462" s="154">
        <f t="shared" si="576"/>
        <v>2459</v>
      </c>
      <c r="C2462" s="155" t="str">
        <f t="shared" ca="1" si="577"/>
        <v/>
      </c>
      <c r="D2462" s="156" t="str">
        <f t="shared" ca="1" si="578"/>
        <v/>
      </c>
      <c r="E2462" s="157" t="str">
        <f t="shared" ca="1" si="579"/>
        <v/>
      </c>
      <c r="F2462" s="157"/>
      <c r="G2462" s="158" t="str">
        <f t="shared" ca="1" si="580"/>
        <v/>
      </c>
      <c r="H2462" s="159"/>
      <c r="I2462" s="160" t="str">
        <f>IF(H2462="","",INDEX(D.1[Quy cách],MATCH(H2462,D.1[Tên sản phẩm],0)))</f>
        <v/>
      </c>
      <c r="J2462" s="35" t="str">
        <f>IF(H2462="","",INDEX(D.1[ĐVT],MATCH(H2462,D.1[Tên sản phẩm],0)))</f>
        <v/>
      </c>
      <c r="K2462" s="163" t="str">
        <f>IF(H2462="","",INDEX(D.1[Đơn giá bán
(Tham khảo)],MATCH(H2462,D.1[Tên sản phẩm],0)))</f>
        <v/>
      </c>
      <c r="L2462" s="162"/>
      <c r="M2462" s="159"/>
      <c r="N2462" s="159"/>
      <c r="O2462" s="159"/>
      <c r="P2462" s="163" t="str">
        <f t="shared" si="581"/>
        <v/>
      </c>
      <c r="Q2462" s="164"/>
      <c r="R2462" s="162"/>
      <c r="S2462" s="163" t="str">
        <f t="shared" si="582"/>
        <v/>
      </c>
      <c r="T2462" s="164" t="str">
        <f t="shared" ca="1" si="583"/>
        <v/>
      </c>
      <c r="U2462" s="163" t="str">
        <f t="shared" si="584"/>
        <v/>
      </c>
      <c r="V2462" s="163" t="str">
        <f ca="1">IF(AND(C2462&lt;&gt;"",C2462&lt;&gt;OFFSET(C2462,1,0)),SUMIFS(B.2[Giá có thuế],B.2[Số ĐK],C2462),"")</f>
        <v/>
      </c>
      <c r="W2462" s="159"/>
      <c r="X2462" s="161" t="str">
        <f>IF(W2462="","",'Thông Tin Chung'!$L$3)</f>
        <v/>
      </c>
      <c r="Y2462" s="163" t="str">
        <f t="shared" ca="1" si="585"/>
        <v/>
      </c>
      <c r="Z2462" s="165"/>
      <c r="AA2462" s="155" t="str">
        <f ca="1">IF(C2462="","",IF(OR(D2462&lt;NgayBatDau,D2462&gt;NgayKetThuc),"Ngày tháng phải nằm trong kỳ báo cáo",IF(AND(G2462&lt;&gt;"",COUNTIF(D.2[Tên khách hàng],G2462)=0),"Tên KH chưa khai báo trong DSKH",IF(AND(H2462&lt;&gt;"",COUNTIF(D.1[Tên sản phẩm],H2462)=0),"SP này chưa khai báo trong DSSP",""))))</f>
        <v/>
      </c>
      <c r="AB2462" s="23" t="str">
        <f t="shared" ca="1" si="571"/>
        <v/>
      </c>
      <c r="AC2462" s="23" t="str">
        <f t="shared" ca="1" si="572"/>
        <v/>
      </c>
      <c r="AD2462" s="23" t="str">
        <f t="shared" ca="1" si="573"/>
        <v/>
      </c>
      <c r="AE2462" s="68" t="str">
        <f t="shared" ca="1" si="574"/>
        <v/>
      </c>
      <c r="AF2462" s="69" t="str">
        <f>IF(OR(H2462="",S2462=""),"",S2462-(SUM(L2462,M2462)*INDEX(D.1[Đơn giá],MATCH(H2462,D.1[Tên sản phẩm],0))))</f>
        <v/>
      </c>
      <c r="AG2462" s="90" t="str">
        <f t="shared" ca="1" si="575"/>
        <v/>
      </c>
      <c r="AH2462" s="90"/>
    </row>
    <row r="2463" spans="2:34" ht="27.75" customHeight="1" x14ac:dyDescent="0.2">
      <c r="B2463" s="154">
        <f t="shared" si="576"/>
        <v>2460</v>
      </c>
      <c r="C2463" s="155" t="str">
        <f t="shared" ca="1" si="577"/>
        <v/>
      </c>
      <c r="D2463" s="156" t="str">
        <f t="shared" ca="1" si="578"/>
        <v/>
      </c>
      <c r="E2463" s="157" t="str">
        <f t="shared" ca="1" si="579"/>
        <v/>
      </c>
      <c r="F2463" s="157"/>
      <c r="G2463" s="158" t="str">
        <f t="shared" ca="1" si="580"/>
        <v/>
      </c>
      <c r="H2463" s="159"/>
      <c r="I2463" s="160" t="str">
        <f>IF(H2463="","",INDEX(D.1[Quy cách],MATCH(H2463,D.1[Tên sản phẩm],0)))</f>
        <v/>
      </c>
      <c r="J2463" s="35" t="str">
        <f>IF(H2463="","",INDEX(D.1[ĐVT],MATCH(H2463,D.1[Tên sản phẩm],0)))</f>
        <v/>
      </c>
      <c r="K2463" s="163" t="str">
        <f>IF(H2463="","",INDEX(D.1[Đơn giá bán
(Tham khảo)],MATCH(H2463,D.1[Tên sản phẩm],0)))</f>
        <v/>
      </c>
      <c r="L2463" s="162"/>
      <c r="M2463" s="159"/>
      <c r="N2463" s="159"/>
      <c r="O2463" s="159"/>
      <c r="P2463" s="163" t="str">
        <f t="shared" si="581"/>
        <v/>
      </c>
      <c r="Q2463" s="164"/>
      <c r="R2463" s="162"/>
      <c r="S2463" s="163" t="str">
        <f t="shared" si="582"/>
        <v/>
      </c>
      <c r="T2463" s="164" t="str">
        <f t="shared" ca="1" si="583"/>
        <v/>
      </c>
      <c r="U2463" s="163" t="str">
        <f t="shared" si="584"/>
        <v/>
      </c>
      <c r="V2463" s="163" t="str">
        <f ca="1">IF(AND(C2463&lt;&gt;"",C2463&lt;&gt;OFFSET(C2463,1,0)),SUMIFS(B.2[Giá có thuế],B.2[Số ĐK],C2463),"")</f>
        <v/>
      </c>
      <c r="W2463" s="159"/>
      <c r="X2463" s="161" t="str">
        <f>IF(W2463="","",'Thông Tin Chung'!$L$3)</f>
        <v/>
      </c>
      <c r="Y2463" s="163" t="str">
        <f t="shared" ca="1" si="585"/>
        <v/>
      </c>
      <c r="Z2463" s="165"/>
      <c r="AA2463" s="155" t="str">
        <f ca="1">IF(C2463="","",IF(OR(D2463&lt;NgayBatDau,D2463&gt;NgayKetThuc),"Ngày tháng phải nằm trong kỳ báo cáo",IF(AND(G2463&lt;&gt;"",COUNTIF(D.2[Tên khách hàng],G2463)=0),"Tên KH chưa khai báo trong DSKH",IF(AND(H2463&lt;&gt;"",COUNTIF(D.1[Tên sản phẩm],H2463)=0),"SP này chưa khai báo trong DSSP",""))))</f>
        <v/>
      </c>
      <c r="AB2463" s="23" t="str">
        <f t="shared" ca="1" si="571"/>
        <v/>
      </c>
      <c r="AC2463" s="23" t="str">
        <f t="shared" ca="1" si="572"/>
        <v/>
      </c>
      <c r="AD2463" s="23" t="str">
        <f t="shared" ca="1" si="573"/>
        <v/>
      </c>
      <c r="AE2463" s="68" t="str">
        <f t="shared" ca="1" si="574"/>
        <v/>
      </c>
      <c r="AF2463" s="69" t="str">
        <f>IF(OR(H2463="",S2463=""),"",S2463-(SUM(L2463,M2463)*INDEX(D.1[Đơn giá],MATCH(H2463,D.1[Tên sản phẩm],0))))</f>
        <v/>
      </c>
      <c r="AG2463" s="90" t="str">
        <f t="shared" ca="1" si="575"/>
        <v/>
      </c>
      <c r="AH2463" s="90"/>
    </row>
    <row r="2464" spans="2:34" ht="27.75" customHeight="1" x14ac:dyDescent="0.2">
      <c r="B2464" s="154">
        <f t="shared" si="576"/>
        <v>2461</v>
      </c>
      <c r="C2464" s="155" t="str">
        <f t="shared" ca="1" si="577"/>
        <v/>
      </c>
      <c r="D2464" s="156" t="str">
        <f t="shared" ca="1" si="578"/>
        <v/>
      </c>
      <c r="E2464" s="157" t="str">
        <f t="shared" ca="1" si="579"/>
        <v/>
      </c>
      <c r="F2464" s="157"/>
      <c r="G2464" s="158" t="str">
        <f t="shared" ca="1" si="580"/>
        <v/>
      </c>
      <c r="H2464" s="159"/>
      <c r="I2464" s="160" t="str">
        <f>IF(H2464="","",INDEX(D.1[Quy cách],MATCH(H2464,D.1[Tên sản phẩm],0)))</f>
        <v/>
      </c>
      <c r="J2464" s="35" t="str">
        <f>IF(H2464="","",INDEX(D.1[ĐVT],MATCH(H2464,D.1[Tên sản phẩm],0)))</f>
        <v/>
      </c>
      <c r="K2464" s="163" t="str">
        <f>IF(H2464="","",INDEX(D.1[Đơn giá bán
(Tham khảo)],MATCH(H2464,D.1[Tên sản phẩm],0)))</f>
        <v/>
      </c>
      <c r="L2464" s="162"/>
      <c r="M2464" s="159"/>
      <c r="N2464" s="159"/>
      <c r="O2464" s="159"/>
      <c r="P2464" s="163" t="str">
        <f t="shared" si="581"/>
        <v/>
      </c>
      <c r="Q2464" s="164"/>
      <c r="R2464" s="162"/>
      <c r="S2464" s="163" t="str">
        <f t="shared" si="582"/>
        <v/>
      </c>
      <c r="T2464" s="164" t="str">
        <f t="shared" ca="1" si="583"/>
        <v/>
      </c>
      <c r="U2464" s="163" t="str">
        <f t="shared" si="584"/>
        <v/>
      </c>
      <c r="V2464" s="163" t="str">
        <f ca="1">IF(AND(C2464&lt;&gt;"",C2464&lt;&gt;OFFSET(C2464,1,0)),SUMIFS(B.2[Giá có thuế],B.2[Số ĐK],C2464),"")</f>
        <v/>
      </c>
      <c r="W2464" s="159"/>
      <c r="X2464" s="161" t="str">
        <f>IF(W2464="","",'Thông Tin Chung'!$L$3)</f>
        <v/>
      </c>
      <c r="Y2464" s="163" t="str">
        <f t="shared" ca="1" si="585"/>
        <v/>
      </c>
      <c r="Z2464" s="165"/>
      <c r="AA2464" s="155" t="str">
        <f ca="1">IF(C2464="","",IF(OR(D2464&lt;NgayBatDau,D2464&gt;NgayKetThuc),"Ngày tháng phải nằm trong kỳ báo cáo",IF(AND(G2464&lt;&gt;"",COUNTIF(D.2[Tên khách hàng],G2464)=0),"Tên KH chưa khai báo trong DSKH",IF(AND(H2464&lt;&gt;"",COUNTIF(D.1[Tên sản phẩm],H2464)=0),"SP này chưa khai báo trong DSSP",""))))</f>
        <v/>
      </c>
      <c r="AB2464" s="23" t="str">
        <f t="shared" ca="1" si="571"/>
        <v/>
      </c>
      <c r="AC2464" s="23" t="str">
        <f t="shared" ca="1" si="572"/>
        <v/>
      </c>
      <c r="AD2464" s="23" t="str">
        <f t="shared" ca="1" si="573"/>
        <v/>
      </c>
      <c r="AE2464" s="68" t="str">
        <f t="shared" ca="1" si="574"/>
        <v/>
      </c>
      <c r="AF2464" s="69" t="str">
        <f>IF(OR(H2464="",S2464=""),"",S2464-(SUM(L2464,M2464)*INDEX(D.1[Đơn giá],MATCH(H2464,D.1[Tên sản phẩm],0))))</f>
        <v/>
      </c>
      <c r="AG2464" s="90" t="str">
        <f t="shared" ca="1" si="575"/>
        <v/>
      </c>
      <c r="AH2464" s="90"/>
    </row>
    <row r="2465" spans="2:34" ht="27.75" customHeight="1" x14ac:dyDescent="0.2">
      <c r="B2465" s="154">
        <f t="shared" si="576"/>
        <v>2462</v>
      </c>
      <c r="C2465" s="155" t="str">
        <f t="shared" ca="1" si="577"/>
        <v/>
      </c>
      <c r="D2465" s="156" t="str">
        <f t="shared" ca="1" si="578"/>
        <v/>
      </c>
      <c r="E2465" s="157" t="str">
        <f t="shared" ca="1" si="579"/>
        <v/>
      </c>
      <c r="F2465" s="157"/>
      <c r="G2465" s="158" t="str">
        <f t="shared" ca="1" si="580"/>
        <v/>
      </c>
      <c r="H2465" s="159"/>
      <c r="I2465" s="160" t="str">
        <f>IF(H2465="","",INDEX(D.1[Quy cách],MATCH(H2465,D.1[Tên sản phẩm],0)))</f>
        <v/>
      </c>
      <c r="J2465" s="35" t="str">
        <f>IF(H2465="","",INDEX(D.1[ĐVT],MATCH(H2465,D.1[Tên sản phẩm],0)))</f>
        <v/>
      </c>
      <c r="K2465" s="163" t="str">
        <f>IF(H2465="","",INDEX(D.1[Đơn giá bán
(Tham khảo)],MATCH(H2465,D.1[Tên sản phẩm],0)))</f>
        <v/>
      </c>
      <c r="L2465" s="162"/>
      <c r="M2465" s="159"/>
      <c r="N2465" s="159"/>
      <c r="O2465" s="159"/>
      <c r="P2465" s="163" t="str">
        <f t="shared" si="581"/>
        <v/>
      </c>
      <c r="Q2465" s="164"/>
      <c r="R2465" s="162"/>
      <c r="S2465" s="163" t="str">
        <f t="shared" si="582"/>
        <v/>
      </c>
      <c r="T2465" s="164" t="str">
        <f t="shared" ca="1" si="583"/>
        <v/>
      </c>
      <c r="U2465" s="163" t="str">
        <f t="shared" si="584"/>
        <v/>
      </c>
      <c r="V2465" s="163" t="str">
        <f ca="1">IF(AND(C2465&lt;&gt;"",C2465&lt;&gt;OFFSET(C2465,1,0)),SUMIFS(B.2[Giá có thuế],B.2[Số ĐK],C2465),"")</f>
        <v/>
      </c>
      <c r="W2465" s="159"/>
      <c r="X2465" s="161" t="str">
        <f>IF(W2465="","",'Thông Tin Chung'!$L$3)</f>
        <v/>
      </c>
      <c r="Y2465" s="163" t="str">
        <f t="shared" ca="1" si="585"/>
        <v/>
      </c>
      <c r="Z2465" s="165"/>
      <c r="AA2465" s="155" t="str">
        <f ca="1">IF(C2465="","",IF(OR(D2465&lt;NgayBatDau,D2465&gt;NgayKetThuc),"Ngày tháng phải nằm trong kỳ báo cáo",IF(AND(G2465&lt;&gt;"",COUNTIF(D.2[Tên khách hàng],G2465)=0),"Tên KH chưa khai báo trong DSKH",IF(AND(H2465&lt;&gt;"",COUNTIF(D.1[Tên sản phẩm],H2465)=0),"SP này chưa khai báo trong DSSP",""))))</f>
        <v/>
      </c>
      <c r="AB2465" s="23" t="str">
        <f t="shared" ca="1" si="571"/>
        <v/>
      </c>
      <c r="AC2465" s="23" t="str">
        <f t="shared" ca="1" si="572"/>
        <v/>
      </c>
      <c r="AD2465" s="23" t="str">
        <f t="shared" ca="1" si="573"/>
        <v/>
      </c>
      <c r="AE2465" s="68" t="str">
        <f t="shared" ca="1" si="574"/>
        <v/>
      </c>
      <c r="AF2465" s="69" t="str">
        <f>IF(OR(H2465="",S2465=""),"",S2465-(SUM(L2465,M2465)*INDEX(D.1[Đơn giá],MATCH(H2465,D.1[Tên sản phẩm],0))))</f>
        <v/>
      </c>
      <c r="AG2465" s="90" t="str">
        <f t="shared" ca="1" si="575"/>
        <v/>
      </c>
      <c r="AH2465" s="90"/>
    </row>
    <row r="2466" spans="2:34" ht="27.75" customHeight="1" x14ac:dyDescent="0.2">
      <c r="B2466" s="154">
        <f t="shared" si="576"/>
        <v>2463</v>
      </c>
      <c r="C2466" s="155" t="str">
        <f t="shared" ca="1" si="577"/>
        <v/>
      </c>
      <c r="D2466" s="156" t="str">
        <f t="shared" ca="1" si="578"/>
        <v/>
      </c>
      <c r="E2466" s="157" t="str">
        <f t="shared" ca="1" si="579"/>
        <v/>
      </c>
      <c r="F2466" s="157"/>
      <c r="G2466" s="158" t="str">
        <f t="shared" ca="1" si="580"/>
        <v/>
      </c>
      <c r="H2466" s="159"/>
      <c r="I2466" s="160" t="str">
        <f>IF(H2466="","",INDEX(D.1[Quy cách],MATCH(H2466,D.1[Tên sản phẩm],0)))</f>
        <v/>
      </c>
      <c r="J2466" s="35" t="str">
        <f>IF(H2466="","",INDEX(D.1[ĐVT],MATCH(H2466,D.1[Tên sản phẩm],0)))</f>
        <v/>
      </c>
      <c r="K2466" s="163" t="str">
        <f>IF(H2466="","",INDEX(D.1[Đơn giá bán
(Tham khảo)],MATCH(H2466,D.1[Tên sản phẩm],0)))</f>
        <v/>
      </c>
      <c r="L2466" s="162"/>
      <c r="M2466" s="159"/>
      <c r="N2466" s="159"/>
      <c r="O2466" s="159"/>
      <c r="P2466" s="163" t="str">
        <f t="shared" si="581"/>
        <v/>
      </c>
      <c r="Q2466" s="164"/>
      <c r="R2466" s="162"/>
      <c r="S2466" s="163" t="str">
        <f t="shared" si="582"/>
        <v/>
      </c>
      <c r="T2466" s="164" t="str">
        <f t="shared" ca="1" si="583"/>
        <v/>
      </c>
      <c r="U2466" s="163" t="str">
        <f t="shared" si="584"/>
        <v/>
      </c>
      <c r="V2466" s="163" t="str">
        <f ca="1">IF(AND(C2466&lt;&gt;"",C2466&lt;&gt;OFFSET(C2466,1,0)),SUMIFS(B.2[Giá có thuế],B.2[Số ĐK],C2466),"")</f>
        <v/>
      </c>
      <c r="W2466" s="159"/>
      <c r="X2466" s="161" t="str">
        <f>IF(W2466="","",'Thông Tin Chung'!$L$3)</f>
        <v/>
      </c>
      <c r="Y2466" s="163" t="str">
        <f t="shared" ca="1" si="585"/>
        <v/>
      </c>
      <c r="Z2466" s="165"/>
      <c r="AA2466" s="155" t="str">
        <f ca="1">IF(C2466="","",IF(OR(D2466&lt;NgayBatDau,D2466&gt;NgayKetThuc),"Ngày tháng phải nằm trong kỳ báo cáo",IF(AND(G2466&lt;&gt;"",COUNTIF(D.2[Tên khách hàng],G2466)=0),"Tên KH chưa khai báo trong DSKH",IF(AND(H2466&lt;&gt;"",COUNTIF(D.1[Tên sản phẩm],H2466)=0),"SP này chưa khai báo trong DSSP",""))))</f>
        <v/>
      </c>
      <c r="AB2466" s="23" t="str">
        <f t="shared" ca="1" si="571"/>
        <v/>
      </c>
      <c r="AC2466" s="23" t="str">
        <f t="shared" ca="1" si="572"/>
        <v/>
      </c>
      <c r="AD2466" s="23" t="str">
        <f t="shared" ca="1" si="573"/>
        <v/>
      </c>
      <c r="AE2466" s="68" t="str">
        <f t="shared" ca="1" si="574"/>
        <v/>
      </c>
      <c r="AF2466" s="69" t="str">
        <f>IF(OR(H2466="",S2466=""),"",S2466-(SUM(L2466,M2466)*INDEX(D.1[Đơn giá],MATCH(H2466,D.1[Tên sản phẩm],0))))</f>
        <v/>
      </c>
      <c r="AG2466" s="90" t="str">
        <f t="shared" ca="1" si="575"/>
        <v/>
      </c>
      <c r="AH2466" s="90"/>
    </row>
    <row r="2467" spans="2:34" ht="27.75" customHeight="1" x14ac:dyDescent="0.2">
      <c r="B2467" s="154">
        <f t="shared" si="576"/>
        <v>2464</v>
      </c>
      <c r="C2467" s="155" t="str">
        <f t="shared" ca="1" si="577"/>
        <v/>
      </c>
      <c r="D2467" s="156" t="str">
        <f t="shared" ca="1" si="578"/>
        <v/>
      </c>
      <c r="E2467" s="157" t="str">
        <f t="shared" ca="1" si="579"/>
        <v/>
      </c>
      <c r="F2467" s="157"/>
      <c r="G2467" s="158" t="str">
        <f t="shared" ca="1" si="580"/>
        <v/>
      </c>
      <c r="H2467" s="159"/>
      <c r="I2467" s="160" t="str">
        <f>IF(H2467="","",INDEX(D.1[Quy cách],MATCH(H2467,D.1[Tên sản phẩm],0)))</f>
        <v/>
      </c>
      <c r="J2467" s="35" t="str">
        <f>IF(H2467="","",INDEX(D.1[ĐVT],MATCH(H2467,D.1[Tên sản phẩm],0)))</f>
        <v/>
      </c>
      <c r="K2467" s="163" t="str">
        <f>IF(H2467="","",INDEX(D.1[Đơn giá bán
(Tham khảo)],MATCH(H2467,D.1[Tên sản phẩm],0)))</f>
        <v/>
      </c>
      <c r="L2467" s="162"/>
      <c r="M2467" s="159"/>
      <c r="N2467" s="159"/>
      <c r="O2467" s="159"/>
      <c r="P2467" s="163" t="str">
        <f t="shared" si="581"/>
        <v/>
      </c>
      <c r="Q2467" s="164"/>
      <c r="R2467" s="162"/>
      <c r="S2467" s="163" t="str">
        <f t="shared" si="582"/>
        <v/>
      </c>
      <c r="T2467" s="164" t="str">
        <f t="shared" ca="1" si="583"/>
        <v/>
      </c>
      <c r="U2467" s="163" t="str">
        <f t="shared" si="584"/>
        <v/>
      </c>
      <c r="V2467" s="163" t="str">
        <f ca="1">IF(AND(C2467&lt;&gt;"",C2467&lt;&gt;OFFSET(C2467,1,0)),SUMIFS(B.2[Giá có thuế],B.2[Số ĐK],C2467),"")</f>
        <v/>
      </c>
      <c r="W2467" s="159"/>
      <c r="X2467" s="161" t="str">
        <f>IF(W2467="","",'Thông Tin Chung'!$L$3)</f>
        <v/>
      </c>
      <c r="Y2467" s="163" t="str">
        <f t="shared" ca="1" si="585"/>
        <v/>
      </c>
      <c r="Z2467" s="165"/>
      <c r="AA2467" s="155" t="str">
        <f ca="1">IF(C2467="","",IF(OR(D2467&lt;NgayBatDau,D2467&gt;NgayKetThuc),"Ngày tháng phải nằm trong kỳ báo cáo",IF(AND(G2467&lt;&gt;"",COUNTIF(D.2[Tên khách hàng],G2467)=0),"Tên KH chưa khai báo trong DSKH",IF(AND(H2467&lt;&gt;"",COUNTIF(D.1[Tên sản phẩm],H2467)=0),"SP này chưa khai báo trong DSSP",""))))</f>
        <v/>
      </c>
      <c r="AB2467" s="23" t="str">
        <f t="shared" ca="1" si="571"/>
        <v/>
      </c>
      <c r="AC2467" s="23" t="str">
        <f t="shared" ca="1" si="572"/>
        <v/>
      </c>
      <c r="AD2467" s="23" t="str">
        <f t="shared" ca="1" si="573"/>
        <v/>
      </c>
      <c r="AE2467" s="68" t="str">
        <f t="shared" ca="1" si="574"/>
        <v/>
      </c>
      <c r="AF2467" s="69" t="str">
        <f>IF(OR(H2467="",S2467=""),"",S2467-(SUM(L2467,M2467)*INDEX(D.1[Đơn giá],MATCH(H2467,D.1[Tên sản phẩm],0))))</f>
        <v/>
      </c>
      <c r="AG2467" s="90" t="str">
        <f t="shared" ca="1" si="575"/>
        <v/>
      </c>
      <c r="AH2467" s="90"/>
    </row>
    <row r="2468" spans="2:34" ht="27.75" customHeight="1" x14ac:dyDescent="0.2">
      <c r="B2468" s="154">
        <f t="shared" si="576"/>
        <v>2465</v>
      </c>
      <c r="C2468" s="155" t="str">
        <f t="shared" ca="1" si="577"/>
        <v/>
      </c>
      <c r="D2468" s="156" t="str">
        <f t="shared" ca="1" si="578"/>
        <v/>
      </c>
      <c r="E2468" s="157" t="str">
        <f t="shared" ca="1" si="579"/>
        <v/>
      </c>
      <c r="F2468" s="157"/>
      <c r="G2468" s="158" t="str">
        <f t="shared" ca="1" si="580"/>
        <v/>
      </c>
      <c r="H2468" s="159"/>
      <c r="I2468" s="160" t="str">
        <f>IF(H2468="","",INDEX(D.1[Quy cách],MATCH(H2468,D.1[Tên sản phẩm],0)))</f>
        <v/>
      </c>
      <c r="J2468" s="35" t="str">
        <f>IF(H2468="","",INDEX(D.1[ĐVT],MATCH(H2468,D.1[Tên sản phẩm],0)))</f>
        <v/>
      </c>
      <c r="K2468" s="163" t="str">
        <f>IF(H2468="","",INDEX(D.1[Đơn giá bán
(Tham khảo)],MATCH(H2468,D.1[Tên sản phẩm],0)))</f>
        <v/>
      </c>
      <c r="L2468" s="162"/>
      <c r="M2468" s="159"/>
      <c r="N2468" s="159"/>
      <c r="O2468" s="159"/>
      <c r="P2468" s="163" t="str">
        <f t="shared" si="581"/>
        <v/>
      </c>
      <c r="Q2468" s="164"/>
      <c r="R2468" s="162"/>
      <c r="S2468" s="163" t="str">
        <f t="shared" si="582"/>
        <v/>
      </c>
      <c r="T2468" s="164" t="str">
        <f t="shared" ca="1" si="583"/>
        <v/>
      </c>
      <c r="U2468" s="163" t="str">
        <f t="shared" si="584"/>
        <v/>
      </c>
      <c r="V2468" s="163" t="str">
        <f ca="1">IF(AND(C2468&lt;&gt;"",C2468&lt;&gt;OFFSET(C2468,1,0)),SUMIFS(B.2[Giá có thuế],B.2[Số ĐK],C2468),"")</f>
        <v/>
      </c>
      <c r="W2468" s="159"/>
      <c r="X2468" s="161" t="str">
        <f>IF(W2468="","",'Thông Tin Chung'!$L$3)</f>
        <v/>
      </c>
      <c r="Y2468" s="163" t="str">
        <f t="shared" ca="1" si="585"/>
        <v/>
      </c>
      <c r="Z2468" s="165"/>
      <c r="AA2468" s="155" t="str">
        <f ca="1">IF(C2468="","",IF(OR(D2468&lt;NgayBatDau,D2468&gt;NgayKetThuc),"Ngày tháng phải nằm trong kỳ báo cáo",IF(AND(G2468&lt;&gt;"",COUNTIF(D.2[Tên khách hàng],G2468)=0),"Tên KH chưa khai báo trong DSKH",IF(AND(H2468&lt;&gt;"",COUNTIF(D.1[Tên sản phẩm],H2468)=0),"SP này chưa khai báo trong DSSP",""))))</f>
        <v/>
      </c>
      <c r="AB2468" s="23" t="str">
        <f t="shared" ca="1" si="571"/>
        <v/>
      </c>
      <c r="AC2468" s="23" t="str">
        <f t="shared" ca="1" si="572"/>
        <v/>
      </c>
      <c r="AD2468" s="23" t="str">
        <f t="shared" ca="1" si="573"/>
        <v/>
      </c>
      <c r="AE2468" s="68" t="str">
        <f t="shared" ca="1" si="574"/>
        <v/>
      </c>
      <c r="AF2468" s="69" t="str">
        <f>IF(OR(H2468="",S2468=""),"",S2468-(SUM(L2468,M2468)*INDEX(D.1[Đơn giá],MATCH(H2468,D.1[Tên sản phẩm],0))))</f>
        <v/>
      </c>
      <c r="AG2468" s="90" t="str">
        <f t="shared" ca="1" si="575"/>
        <v/>
      </c>
      <c r="AH2468" s="90"/>
    </row>
    <row r="2469" spans="2:34" ht="27.75" customHeight="1" x14ac:dyDescent="0.2">
      <c r="B2469" s="154">
        <f t="shared" si="576"/>
        <v>2466</v>
      </c>
      <c r="C2469" s="155" t="str">
        <f t="shared" ca="1" si="577"/>
        <v/>
      </c>
      <c r="D2469" s="156" t="str">
        <f t="shared" ca="1" si="578"/>
        <v/>
      </c>
      <c r="E2469" s="157" t="str">
        <f t="shared" ca="1" si="579"/>
        <v/>
      </c>
      <c r="F2469" s="157"/>
      <c r="G2469" s="158" t="str">
        <f t="shared" ca="1" si="580"/>
        <v/>
      </c>
      <c r="H2469" s="159"/>
      <c r="I2469" s="160" t="str">
        <f>IF(H2469="","",INDEX(D.1[Quy cách],MATCH(H2469,D.1[Tên sản phẩm],0)))</f>
        <v/>
      </c>
      <c r="J2469" s="35" t="str">
        <f>IF(H2469="","",INDEX(D.1[ĐVT],MATCH(H2469,D.1[Tên sản phẩm],0)))</f>
        <v/>
      </c>
      <c r="K2469" s="163" t="str">
        <f>IF(H2469="","",INDEX(D.1[Đơn giá bán
(Tham khảo)],MATCH(H2469,D.1[Tên sản phẩm],0)))</f>
        <v/>
      </c>
      <c r="L2469" s="162"/>
      <c r="M2469" s="159"/>
      <c r="N2469" s="159"/>
      <c r="O2469" s="159"/>
      <c r="P2469" s="163" t="str">
        <f t="shared" si="581"/>
        <v/>
      </c>
      <c r="Q2469" s="164"/>
      <c r="R2469" s="162"/>
      <c r="S2469" s="163" t="str">
        <f t="shared" si="582"/>
        <v/>
      </c>
      <c r="T2469" s="164" t="str">
        <f t="shared" ca="1" si="583"/>
        <v/>
      </c>
      <c r="U2469" s="163" t="str">
        <f t="shared" si="584"/>
        <v/>
      </c>
      <c r="V2469" s="163" t="str">
        <f ca="1">IF(AND(C2469&lt;&gt;"",C2469&lt;&gt;OFFSET(C2469,1,0)),SUMIFS(B.2[Giá có thuế],B.2[Số ĐK],C2469),"")</f>
        <v/>
      </c>
      <c r="W2469" s="159"/>
      <c r="X2469" s="161" t="str">
        <f>IF(W2469="","",'Thông Tin Chung'!$L$3)</f>
        <v/>
      </c>
      <c r="Y2469" s="163" t="str">
        <f t="shared" ca="1" si="585"/>
        <v/>
      </c>
      <c r="Z2469" s="165"/>
      <c r="AA2469" s="155" t="str">
        <f ca="1">IF(C2469="","",IF(OR(D2469&lt;NgayBatDau,D2469&gt;NgayKetThuc),"Ngày tháng phải nằm trong kỳ báo cáo",IF(AND(G2469&lt;&gt;"",COUNTIF(D.2[Tên khách hàng],G2469)=0),"Tên KH chưa khai báo trong DSKH",IF(AND(H2469&lt;&gt;"",COUNTIF(D.1[Tên sản phẩm],H2469)=0),"SP này chưa khai báo trong DSSP",""))))</f>
        <v/>
      </c>
      <c r="AB2469" s="23" t="str">
        <f t="shared" ca="1" si="571"/>
        <v/>
      </c>
      <c r="AC2469" s="23" t="str">
        <f t="shared" ca="1" si="572"/>
        <v/>
      </c>
      <c r="AD2469" s="23" t="str">
        <f t="shared" ca="1" si="573"/>
        <v/>
      </c>
      <c r="AE2469" s="68" t="str">
        <f t="shared" ca="1" si="574"/>
        <v/>
      </c>
      <c r="AF2469" s="69" t="str">
        <f>IF(OR(H2469="",S2469=""),"",S2469-(SUM(L2469,M2469)*INDEX(D.1[Đơn giá],MATCH(H2469,D.1[Tên sản phẩm],0))))</f>
        <v/>
      </c>
      <c r="AG2469" s="90" t="str">
        <f t="shared" ca="1" si="575"/>
        <v/>
      </c>
      <c r="AH2469" s="90"/>
    </row>
    <row r="2470" spans="2:34" ht="27.75" customHeight="1" x14ac:dyDescent="0.2">
      <c r="B2470" s="154">
        <f t="shared" si="576"/>
        <v>2467</v>
      </c>
      <c r="C2470" s="155" t="str">
        <f t="shared" ca="1" si="577"/>
        <v/>
      </c>
      <c r="D2470" s="156" t="str">
        <f t="shared" ca="1" si="578"/>
        <v/>
      </c>
      <c r="E2470" s="157" t="str">
        <f t="shared" ca="1" si="579"/>
        <v/>
      </c>
      <c r="F2470" s="157"/>
      <c r="G2470" s="158" t="str">
        <f t="shared" ca="1" si="580"/>
        <v/>
      </c>
      <c r="H2470" s="159"/>
      <c r="I2470" s="160" t="str">
        <f>IF(H2470="","",INDEX(D.1[Quy cách],MATCH(H2470,D.1[Tên sản phẩm],0)))</f>
        <v/>
      </c>
      <c r="J2470" s="35" t="str">
        <f>IF(H2470="","",INDEX(D.1[ĐVT],MATCH(H2470,D.1[Tên sản phẩm],0)))</f>
        <v/>
      </c>
      <c r="K2470" s="163" t="str">
        <f>IF(H2470="","",INDEX(D.1[Đơn giá bán
(Tham khảo)],MATCH(H2470,D.1[Tên sản phẩm],0)))</f>
        <v/>
      </c>
      <c r="L2470" s="162"/>
      <c r="M2470" s="159"/>
      <c r="N2470" s="159"/>
      <c r="O2470" s="159"/>
      <c r="P2470" s="163" t="str">
        <f t="shared" si="581"/>
        <v/>
      </c>
      <c r="Q2470" s="164"/>
      <c r="R2470" s="162"/>
      <c r="S2470" s="163" t="str">
        <f t="shared" si="582"/>
        <v/>
      </c>
      <c r="T2470" s="164" t="str">
        <f t="shared" ca="1" si="583"/>
        <v/>
      </c>
      <c r="U2470" s="163" t="str">
        <f t="shared" si="584"/>
        <v/>
      </c>
      <c r="V2470" s="163" t="str">
        <f ca="1">IF(AND(C2470&lt;&gt;"",C2470&lt;&gt;OFFSET(C2470,1,0)),SUMIFS(B.2[Giá có thuế],B.2[Số ĐK],C2470),"")</f>
        <v/>
      </c>
      <c r="W2470" s="159"/>
      <c r="X2470" s="161" t="str">
        <f>IF(W2470="","",'Thông Tin Chung'!$L$3)</f>
        <v/>
      </c>
      <c r="Y2470" s="163" t="str">
        <f t="shared" ca="1" si="585"/>
        <v/>
      </c>
      <c r="Z2470" s="165"/>
      <c r="AA2470" s="155" t="str">
        <f ca="1">IF(C2470="","",IF(OR(D2470&lt;NgayBatDau,D2470&gt;NgayKetThuc),"Ngày tháng phải nằm trong kỳ báo cáo",IF(AND(G2470&lt;&gt;"",COUNTIF(D.2[Tên khách hàng],G2470)=0),"Tên KH chưa khai báo trong DSKH",IF(AND(H2470&lt;&gt;"",COUNTIF(D.1[Tên sản phẩm],H2470)=0),"SP này chưa khai báo trong DSSP",""))))</f>
        <v/>
      </c>
      <c r="AB2470" s="23" t="str">
        <f t="shared" ca="1" si="571"/>
        <v/>
      </c>
      <c r="AC2470" s="23" t="str">
        <f t="shared" ca="1" si="572"/>
        <v/>
      </c>
      <c r="AD2470" s="23" t="str">
        <f t="shared" ca="1" si="573"/>
        <v/>
      </c>
      <c r="AE2470" s="68" t="str">
        <f t="shared" ca="1" si="574"/>
        <v/>
      </c>
      <c r="AF2470" s="69" t="str">
        <f>IF(OR(H2470="",S2470=""),"",S2470-(SUM(L2470,M2470)*INDEX(D.1[Đơn giá],MATCH(H2470,D.1[Tên sản phẩm],0))))</f>
        <v/>
      </c>
      <c r="AG2470" s="90" t="str">
        <f t="shared" ca="1" si="575"/>
        <v/>
      </c>
      <c r="AH2470" s="90"/>
    </row>
    <row r="2471" spans="2:34" ht="27.75" customHeight="1" x14ac:dyDescent="0.2">
      <c r="B2471" s="154">
        <f t="shared" si="576"/>
        <v>2468</v>
      </c>
      <c r="C2471" s="155" t="str">
        <f t="shared" ca="1" si="577"/>
        <v/>
      </c>
      <c r="D2471" s="156" t="str">
        <f t="shared" ca="1" si="578"/>
        <v/>
      </c>
      <c r="E2471" s="157" t="str">
        <f t="shared" ca="1" si="579"/>
        <v/>
      </c>
      <c r="F2471" s="157"/>
      <c r="G2471" s="158" t="str">
        <f t="shared" ca="1" si="580"/>
        <v/>
      </c>
      <c r="H2471" s="159"/>
      <c r="I2471" s="160" t="str">
        <f>IF(H2471="","",INDEX(D.1[Quy cách],MATCH(H2471,D.1[Tên sản phẩm],0)))</f>
        <v/>
      </c>
      <c r="J2471" s="35" t="str">
        <f>IF(H2471="","",INDEX(D.1[ĐVT],MATCH(H2471,D.1[Tên sản phẩm],0)))</f>
        <v/>
      </c>
      <c r="K2471" s="163" t="str">
        <f>IF(H2471="","",INDEX(D.1[Đơn giá bán
(Tham khảo)],MATCH(H2471,D.1[Tên sản phẩm],0)))</f>
        <v/>
      </c>
      <c r="L2471" s="162"/>
      <c r="M2471" s="159"/>
      <c r="N2471" s="159"/>
      <c r="O2471" s="159"/>
      <c r="P2471" s="163" t="str">
        <f t="shared" si="581"/>
        <v/>
      </c>
      <c r="Q2471" s="164"/>
      <c r="R2471" s="162"/>
      <c r="S2471" s="163" t="str">
        <f t="shared" si="582"/>
        <v/>
      </c>
      <c r="T2471" s="164" t="str">
        <f t="shared" ca="1" si="583"/>
        <v/>
      </c>
      <c r="U2471" s="163" t="str">
        <f t="shared" si="584"/>
        <v/>
      </c>
      <c r="V2471" s="163" t="str">
        <f ca="1">IF(AND(C2471&lt;&gt;"",C2471&lt;&gt;OFFSET(C2471,1,0)),SUMIFS(B.2[Giá có thuế],B.2[Số ĐK],C2471),"")</f>
        <v/>
      </c>
      <c r="W2471" s="159"/>
      <c r="X2471" s="161" t="str">
        <f>IF(W2471="","",'Thông Tin Chung'!$L$3)</f>
        <v/>
      </c>
      <c r="Y2471" s="163" t="str">
        <f t="shared" ca="1" si="585"/>
        <v/>
      </c>
      <c r="Z2471" s="165"/>
      <c r="AA2471" s="155" t="str">
        <f ca="1">IF(C2471="","",IF(OR(D2471&lt;NgayBatDau,D2471&gt;NgayKetThuc),"Ngày tháng phải nằm trong kỳ báo cáo",IF(AND(G2471&lt;&gt;"",COUNTIF(D.2[Tên khách hàng],G2471)=0),"Tên KH chưa khai báo trong DSKH",IF(AND(H2471&lt;&gt;"",COUNTIF(D.1[Tên sản phẩm],H2471)=0),"SP này chưa khai báo trong DSSP",""))))</f>
        <v/>
      </c>
      <c r="AB2471" s="23" t="str">
        <f t="shared" ca="1" si="571"/>
        <v/>
      </c>
      <c r="AC2471" s="23" t="str">
        <f t="shared" ca="1" si="572"/>
        <v/>
      </c>
      <c r="AD2471" s="23" t="str">
        <f t="shared" ca="1" si="573"/>
        <v/>
      </c>
      <c r="AE2471" s="68" t="str">
        <f t="shared" ca="1" si="574"/>
        <v/>
      </c>
      <c r="AF2471" s="69" t="str">
        <f>IF(OR(H2471="",S2471=""),"",S2471-(SUM(L2471,M2471)*INDEX(D.1[Đơn giá],MATCH(H2471,D.1[Tên sản phẩm],0))))</f>
        <v/>
      </c>
      <c r="AG2471" s="90" t="str">
        <f t="shared" ca="1" si="575"/>
        <v/>
      </c>
      <c r="AH2471" s="90"/>
    </row>
    <row r="2472" spans="2:34" ht="27.75" customHeight="1" x14ac:dyDescent="0.2">
      <c r="B2472" s="154">
        <f t="shared" si="576"/>
        <v>2469</v>
      </c>
      <c r="C2472" s="155" t="str">
        <f t="shared" ca="1" si="577"/>
        <v/>
      </c>
      <c r="D2472" s="156" t="str">
        <f t="shared" ca="1" si="578"/>
        <v/>
      </c>
      <c r="E2472" s="157" t="str">
        <f t="shared" ca="1" si="579"/>
        <v/>
      </c>
      <c r="F2472" s="157"/>
      <c r="G2472" s="158" t="str">
        <f t="shared" ca="1" si="580"/>
        <v/>
      </c>
      <c r="H2472" s="159"/>
      <c r="I2472" s="160" t="str">
        <f>IF(H2472="","",INDEX(D.1[Quy cách],MATCH(H2472,D.1[Tên sản phẩm],0)))</f>
        <v/>
      </c>
      <c r="J2472" s="35" t="str">
        <f>IF(H2472="","",INDEX(D.1[ĐVT],MATCH(H2472,D.1[Tên sản phẩm],0)))</f>
        <v/>
      </c>
      <c r="K2472" s="163" t="str">
        <f>IF(H2472="","",INDEX(D.1[Đơn giá bán
(Tham khảo)],MATCH(H2472,D.1[Tên sản phẩm],0)))</f>
        <v/>
      </c>
      <c r="L2472" s="162"/>
      <c r="M2472" s="159"/>
      <c r="N2472" s="159"/>
      <c r="O2472" s="159"/>
      <c r="P2472" s="163" t="str">
        <f t="shared" si="581"/>
        <v/>
      </c>
      <c r="Q2472" s="164"/>
      <c r="R2472" s="162"/>
      <c r="S2472" s="163" t="str">
        <f t="shared" si="582"/>
        <v/>
      </c>
      <c r="T2472" s="164" t="str">
        <f t="shared" ca="1" si="583"/>
        <v/>
      </c>
      <c r="U2472" s="163" t="str">
        <f t="shared" si="584"/>
        <v/>
      </c>
      <c r="V2472" s="163" t="str">
        <f ca="1">IF(AND(C2472&lt;&gt;"",C2472&lt;&gt;OFFSET(C2472,1,0)),SUMIFS(B.2[Giá có thuế],B.2[Số ĐK],C2472),"")</f>
        <v/>
      </c>
      <c r="W2472" s="159"/>
      <c r="X2472" s="161" t="str">
        <f>IF(W2472="","",'Thông Tin Chung'!$L$3)</f>
        <v/>
      </c>
      <c r="Y2472" s="163" t="str">
        <f t="shared" ca="1" si="585"/>
        <v/>
      </c>
      <c r="Z2472" s="165"/>
      <c r="AA2472" s="155" t="str">
        <f ca="1">IF(C2472="","",IF(OR(D2472&lt;NgayBatDau,D2472&gt;NgayKetThuc),"Ngày tháng phải nằm trong kỳ báo cáo",IF(AND(G2472&lt;&gt;"",COUNTIF(D.2[Tên khách hàng],G2472)=0),"Tên KH chưa khai báo trong DSKH",IF(AND(H2472&lt;&gt;"",COUNTIF(D.1[Tên sản phẩm],H2472)=0),"SP này chưa khai báo trong DSSP",""))))</f>
        <v/>
      </c>
      <c r="AB2472" s="23" t="str">
        <f t="shared" ca="1" si="571"/>
        <v/>
      </c>
      <c r="AC2472" s="23" t="str">
        <f t="shared" ca="1" si="572"/>
        <v/>
      </c>
      <c r="AD2472" s="23" t="str">
        <f t="shared" ca="1" si="573"/>
        <v/>
      </c>
      <c r="AE2472" s="68" t="str">
        <f t="shared" ca="1" si="574"/>
        <v/>
      </c>
      <c r="AF2472" s="69" t="str">
        <f>IF(OR(H2472="",S2472=""),"",S2472-(SUM(L2472,M2472)*INDEX(D.1[Đơn giá],MATCH(H2472,D.1[Tên sản phẩm],0))))</f>
        <v/>
      </c>
      <c r="AG2472" s="90" t="str">
        <f t="shared" ca="1" si="575"/>
        <v/>
      </c>
      <c r="AH2472" s="90"/>
    </row>
    <row r="2473" spans="2:34" ht="27.75" customHeight="1" x14ac:dyDescent="0.2">
      <c r="B2473" s="154">
        <f t="shared" si="576"/>
        <v>2470</v>
      </c>
      <c r="C2473" s="155" t="str">
        <f t="shared" ca="1" si="577"/>
        <v/>
      </c>
      <c r="D2473" s="156" t="str">
        <f t="shared" ca="1" si="578"/>
        <v/>
      </c>
      <c r="E2473" s="157" t="str">
        <f t="shared" ca="1" si="579"/>
        <v/>
      </c>
      <c r="F2473" s="157"/>
      <c r="G2473" s="158" t="str">
        <f t="shared" ca="1" si="580"/>
        <v/>
      </c>
      <c r="H2473" s="159"/>
      <c r="I2473" s="160" t="str">
        <f>IF(H2473="","",INDEX(D.1[Quy cách],MATCH(H2473,D.1[Tên sản phẩm],0)))</f>
        <v/>
      </c>
      <c r="J2473" s="35" t="str">
        <f>IF(H2473="","",INDEX(D.1[ĐVT],MATCH(H2473,D.1[Tên sản phẩm],0)))</f>
        <v/>
      </c>
      <c r="K2473" s="163" t="str">
        <f>IF(H2473="","",INDEX(D.1[Đơn giá bán
(Tham khảo)],MATCH(H2473,D.1[Tên sản phẩm],0)))</f>
        <v/>
      </c>
      <c r="L2473" s="162"/>
      <c r="M2473" s="159"/>
      <c r="N2473" s="159"/>
      <c r="O2473" s="159"/>
      <c r="P2473" s="163" t="str">
        <f t="shared" si="581"/>
        <v/>
      </c>
      <c r="Q2473" s="164"/>
      <c r="R2473" s="162"/>
      <c r="S2473" s="163" t="str">
        <f t="shared" si="582"/>
        <v/>
      </c>
      <c r="T2473" s="164" t="str">
        <f t="shared" ca="1" si="583"/>
        <v/>
      </c>
      <c r="U2473" s="163" t="str">
        <f t="shared" si="584"/>
        <v/>
      </c>
      <c r="V2473" s="163" t="str">
        <f ca="1">IF(AND(C2473&lt;&gt;"",C2473&lt;&gt;OFFSET(C2473,1,0)),SUMIFS(B.2[Giá có thuế],B.2[Số ĐK],C2473),"")</f>
        <v/>
      </c>
      <c r="W2473" s="159"/>
      <c r="X2473" s="161" t="str">
        <f>IF(W2473="","",'Thông Tin Chung'!$L$3)</f>
        <v/>
      </c>
      <c r="Y2473" s="163" t="str">
        <f t="shared" ca="1" si="585"/>
        <v/>
      </c>
      <c r="Z2473" s="165"/>
      <c r="AA2473" s="155" t="str">
        <f ca="1">IF(C2473="","",IF(OR(D2473&lt;NgayBatDau,D2473&gt;NgayKetThuc),"Ngày tháng phải nằm trong kỳ báo cáo",IF(AND(G2473&lt;&gt;"",COUNTIF(D.2[Tên khách hàng],G2473)=0),"Tên KH chưa khai báo trong DSKH",IF(AND(H2473&lt;&gt;"",COUNTIF(D.1[Tên sản phẩm],H2473)=0),"SP này chưa khai báo trong DSSP",""))))</f>
        <v/>
      </c>
      <c r="AB2473" s="23" t="str">
        <f t="shared" ca="1" si="571"/>
        <v/>
      </c>
      <c r="AC2473" s="23" t="str">
        <f t="shared" ca="1" si="572"/>
        <v/>
      </c>
      <c r="AD2473" s="23" t="str">
        <f t="shared" ca="1" si="573"/>
        <v/>
      </c>
      <c r="AE2473" s="68" t="str">
        <f t="shared" ca="1" si="574"/>
        <v/>
      </c>
      <c r="AF2473" s="69" t="str">
        <f>IF(OR(H2473="",S2473=""),"",S2473-(SUM(L2473,M2473)*INDEX(D.1[Đơn giá],MATCH(H2473,D.1[Tên sản phẩm],0))))</f>
        <v/>
      </c>
      <c r="AG2473" s="90" t="str">
        <f t="shared" ca="1" si="575"/>
        <v/>
      </c>
      <c r="AH2473" s="90"/>
    </row>
    <row r="2474" spans="2:34" ht="27.75" customHeight="1" x14ac:dyDescent="0.2">
      <c r="B2474" s="154">
        <f t="shared" si="576"/>
        <v>2471</v>
      </c>
      <c r="C2474" s="155" t="str">
        <f t="shared" ca="1" si="577"/>
        <v/>
      </c>
      <c r="D2474" s="156" t="str">
        <f t="shared" ca="1" si="578"/>
        <v/>
      </c>
      <c r="E2474" s="157" t="str">
        <f t="shared" ca="1" si="579"/>
        <v/>
      </c>
      <c r="F2474" s="157"/>
      <c r="G2474" s="158" t="str">
        <f t="shared" ca="1" si="580"/>
        <v/>
      </c>
      <c r="H2474" s="159"/>
      <c r="I2474" s="160" t="str">
        <f>IF(H2474="","",INDEX(D.1[Quy cách],MATCH(H2474,D.1[Tên sản phẩm],0)))</f>
        <v/>
      </c>
      <c r="J2474" s="35" t="str">
        <f>IF(H2474="","",INDEX(D.1[ĐVT],MATCH(H2474,D.1[Tên sản phẩm],0)))</f>
        <v/>
      </c>
      <c r="K2474" s="163" t="str">
        <f>IF(H2474="","",INDEX(D.1[Đơn giá bán
(Tham khảo)],MATCH(H2474,D.1[Tên sản phẩm],0)))</f>
        <v/>
      </c>
      <c r="L2474" s="162"/>
      <c r="M2474" s="159"/>
      <c r="N2474" s="159"/>
      <c r="O2474" s="159"/>
      <c r="P2474" s="163" t="str">
        <f t="shared" si="581"/>
        <v/>
      </c>
      <c r="Q2474" s="164"/>
      <c r="R2474" s="162"/>
      <c r="S2474" s="163" t="str">
        <f t="shared" si="582"/>
        <v/>
      </c>
      <c r="T2474" s="164" t="str">
        <f t="shared" ca="1" si="583"/>
        <v/>
      </c>
      <c r="U2474" s="163" t="str">
        <f t="shared" si="584"/>
        <v/>
      </c>
      <c r="V2474" s="163" t="str">
        <f ca="1">IF(AND(C2474&lt;&gt;"",C2474&lt;&gt;OFFSET(C2474,1,0)),SUMIFS(B.2[Giá có thuế],B.2[Số ĐK],C2474),"")</f>
        <v/>
      </c>
      <c r="W2474" s="159"/>
      <c r="X2474" s="161" t="str">
        <f>IF(W2474="","",'Thông Tin Chung'!$L$3)</f>
        <v/>
      </c>
      <c r="Y2474" s="163" t="str">
        <f t="shared" ca="1" si="585"/>
        <v/>
      </c>
      <c r="Z2474" s="165"/>
      <c r="AA2474" s="155" t="str">
        <f ca="1">IF(C2474="","",IF(OR(D2474&lt;NgayBatDau,D2474&gt;NgayKetThuc),"Ngày tháng phải nằm trong kỳ báo cáo",IF(AND(G2474&lt;&gt;"",COUNTIF(D.2[Tên khách hàng],G2474)=0),"Tên KH chưa khai báo trong DSKH",IF(AND(H2474&lt;&gt;"",COUNTIF(D.1[Tên sản phẩm],H2474)=0),"SP này chưa khai báo trong DSSP",""))))</f>
        <v/>
      </c>
      <c r="AB2474" s="23" t="str">
        <f t="shared" ca="1" si="571"/>
        <v/>
      </c>
      <c r="AC2474" s="23" t="str">
        <f t="shared" ca="1" si="572"/>
        <v/>
      </c>
      <c r="AD2474" s="23" t="str">
        <f t="shared" ca="1" si="573"/>
        <v/>
      </c>
      <c r="AE2474" s="68" t="str">
        <f t="shared" ca="1" si="574"/>
        <v/>
      </c>
      <c r="AF2474" s="69" t="str">
        <f>IF(OR(H2474="",S2474=""),"",S2474-(SUM(L2474,M2474)*INDEX(D.1[Đơn giá],MATCH(H2474,D.1[Tên sản phẩm],0))))</f>
        <v/>
      </c>
      <c r="AG2474" s="90" t="str">
        <f t="shared" ca="1" si="575"/>
        <v/>
      </c>
      <c r="AH2474" s="90"/>
    </row>
    <row r="2475" spans="2:34" ht="27.75" customHeight="1" x14ac:dyDescent="0.2">
      <c r="B2475" s="154">
        <f t="shared" si="576"/>
        <v>2472</v>
      </c>
      <c r="C2475" s="155" t="str">
        <f t="shared" ca="1" si="577"/>
        <v/>
      </c>
      <c r="D2475" s="156" t="str">
        <f t="shared" ca="1" si="578"/>
        <v/>
      </c>
      <c r="E2475" s="157" t="str">
        <f t="shared" ca="1" si="579"/>
        <v/>
      </c>
      <c r="F2475" s="157"/>
      <c r="G2475" s="158" t="str">
        <f t="shared" ca="1" si="580"/>
        <v/>
      </c>
      <c r="H2475" s="159"/>
      <c r="I2475" s="160" t="str">
        <f>IF(H2475="","",INDEX(D.1[Quy cách],MATCH(H2475,D.1[Tên sản phẩm],0)))</f>
        <v/>
      </c>
      <c r="J2475" s="35" t="str">
        <f>IF(H2475="","",INDEX(D.1[ĐVT],MATCH(H2475,D.1[Tên sản phẩm],0)))</f>
        <v/>
      </c>
      <c r="K2475" s="163" t="str">
        <f>IF(H2475="","",INDEX(D.1[Đơn giá bán
(Tham khảo)],MATCH(H2475,D.1[Tên sản phẩm],0)))</f>
        <v/>
      </c>
      <c r="L2475" s="162"/>
      <c r="M2475" s="159"/>
      <c r="N2475" s="159"/>
      <c r="O2475" s="159"/>
      <c r="P2475" s="163" t="str">
        <f t="shared" si="581"/>
        <v/>
      </c>
      <c r="Q2475" s="164"/>
      <c r="R2475" s="162"/>
      <c r="S2475" s="163" t="str">
        <f t="shared" si="582"/>
        <v/>
      </c>
      <c r="T2475" s="164" t="str">
        <f t="shared" ca="1" si="583"/>
        <v/>
      </c>
      <c r="U2475" s="163" t="str">
        <f t="shared" si="584"/>
        <v/>
      </c>
      <c r="V2475" s="163" t="str">
        <f ca="1">IF(AND(C2475&lt;&gt;"",C2475&lt;&gt;OFFSET(C2475,1,0)),SUMIFS(B.2[Giá có thuế],B.2[Số ĐK],C2475),"")</f>
        <v/>
      </c>
      <c r="W2475" s="159"/>
      <c r="X2475" s="161" t="str">
        <f>IF(W2475="","",'Thông Tin Chung'!$L$3)</f>
        <v/>
      </c>
      <c r="Y2475" s="163" t="str">
        <f t="shared" ca="1" si="585"/>
        <v/>
      </c>
      <c r="Z2475" s="165"/>
      <c r="AA2475" s="155" t="str">
        <f ca="1">IF(C2475="","",IF(OR(D2475&lt;NgayBatDau,D2475&gt;NgayKetThuc),"Ngày tháng phải nằm trong kỳ báo cáo",IF(AND(G2475&lt;&gt;"",COUNTIF(D.2[Tên khách hàng],G2475)=0),"Tên KH chưa khai báo trong DSKH",IF(AND(H2475&lt;&gt;"",COUNTIF(D.1[Tên sản phẩm],H2475)=0),"SP này chưa khai báo trong DSSP",""))))</f>
        <v/>
      </c>
      <c r="AB2475" s="23" t="str">
        <f t="shared" ca="1" si="571"/>
        <v/>
      </c>
      <c r="AC2475" s="23" t="str">
        <f t="shared" ca="1" si="572"/>
        <v/>
      </c>
      <c r="AD2475" s="23" t="str">
        <f t="shared" ca="1" si="573"/>
        <v/>
      </c>
      <c r="AE2475" s="68" t="str">
        <f t="shared" ca="1" si="574"/>
        <v/>
      </c>
      <c r="AF2475" s="69" t="str">
        <f>IF(OR(H2475="",S2475=""),"",S2475-(SUM(L2475,M2475)*INDEX(D.1[Đơn giá],MATCH(H2475,D.1[Tên sản phẩm],0))))</f>
        <v/>
      </c>
      <c r="AG2475" s="90" t="str">
        <f t="shared" ca="1" si="575"/>
        <v/>
      </c>
      <c r="AH2475" s="90"/>
    </row>
    <row r="2476" spans="2:34" ht="27.75" customHeight="1" x14ac:dyDescent="0.2">
      <c r="B2476" s="154">
        <f t="shared" si="576"/>
        <v>2473</v>
      </c>
      <c r="C2476" s="155" t="str">
        <f t="shared" ca="1" si="577"/>
        <v/>
      </c>
      <c r="D2476" s="156" t="str">
        <f t="shared" ca="1" si="578"/>
        <v/>
      </c>
      <c r="E2476" s="157" t="str">
        <f t="shared" ca="1" si="579"/>
        <v/>
      </c>
      <c r="F2476" s="157"/>
      <c r="G2476" s="158" t="str">
        <f t="shared" ca="1" si="580"/>
        <v/>
      </c>
      <c r="H2476" s="159"/>
      <c r="I2476" s="160" t="str">
        <f>IF(H2476="","",INDEX(D.1[Quy cách],MATCH(H2476,D.1[Tên sản phẩm],0)))</f>
        <v/>
      </c>
      <c r="J2476" s="35" t="str">
        <f>IF(H2476="","",INDEX(D.1[ĐVT],MATCH(H2476,D.1[Tên sản phẩm],0)))</f>
        <v/>
      </c>
      <c r="K2476" s="163" t="str">
        <f>IF(H2476="","",INDEX(D.1[Đơn giá bán
(Tham khảo)],MATCH(H2476,D.1[Tên sản phẩm],0)))</f>
        <v/>
      </c>
      <c r="L2476" s="162"/>
      <c r="M2476" s="159"/>
      <c r="N2476" s="159"/>
      <c r="O2476" s="159"/>
      <c r="P2476" s="163" t="str">
        <f t="shared" si="581"/>
        <v/>
      </c>
      <c r="Q2476" s="164"/>
      <c r="R2476" s="162"/>
      <c r="S2476" s="163" t="str">
        <f t="shared" si="582"/>
        <v/>
      </c>
      <c r="T2476" s="164" t="str">
        <f t="shared" ca="1" si="583"/>
        <v/>
      </c>
      <c r="U2476" s="163" t="str">
        <f t="shared" si="584"/>
        <v/>
      </c>
      <c r="V2476" s="163" t="str">
        <f ca="1">IF(AND(C2476&lt;&gt;"",C2476&lt;&gt;OFFSET(C2476,1,0)),SUMIFS(B.2[Giá có thuế],B.2[Số ĐK],C2476),"")</f>
        <v/>
      </c>
      <c r="W2476" s="159"/>
      <c r="X2476" s="161" t="str">
        <f>IF(W2476="","",'Thông Tin Chung'!$L$3)</f>
        <v/>
      </c>
      <c r="Y2476" s="163" t="str">
        <f t="shared" ca="1" si="585"/>
        <v/>
      </c>
      <c r="Z2476" s="165"/>
      <c r="AA2476" s="155" t="str">
        <f ca="1">IF(C2476="","",IF(OR(D2476&lt;NgayBatDau,D2476&gt;NgayKetThuc),"Ngày tháng phải nằm trong kỳ báo cáo",IF(AND(G2476&lt;&gt;"",COUNTIF(D.2[Tên khách hàng],G2476)=0),"Tên KH chưa khai báo trong DSKH",IF(AND(H2476&lt;&gt;"",COUNTIF(D.1[Tên sản phẩm],H2476)=0),"SP này chưa khai báo trong DSSP",""))))</f>
        <v/>
      </c>
      <c r="AB2476" s="23" t="str">
        <f t="shared" ca="1" si="571"/>
        <v/>
      </c>
      <c r="AC2476" s="23" t="str">
        <f t="shared" ca="1" si="572"/>
        <v/>
      </c>
      <c r="AD2476" s="23" t="str">
        <f t="shared" ca="1" si="573"/>
        <v/>
      </c>
      <c r="AE2476" s="68" t="str">
        <f t="shared" ca="1" si="574"/>
        <v/>
      </c>
      <c r="AF2476" s="69" t="str">
        <f>IF(OR(H2476="",S2476=""),"",S2476-(SUM(L2476,M2476)*INDEX(D.1[Đơn giá],MATCH(H2476,D.1[Tên sản phẩm],0))))</f>
        <v/>
      </c>
      <c r="AG2476" s="90" t="str">
        <f t="shared" ca="1" si="575"/>
        <v/>
      </c>
      <c r="AH2476" s="90"/>
    </row>
    <row r="2477" spans="2:34" ht="27.75" customHeight="1" x14ac:dyDescent="0.2">
      <c r="B2477" s="154">
        <f t="shared" si="576"/>
        <v>2474</v>
      </c>
      <c r="C2477" s="155" t="str">
        <f t="shared" ca="1" si="577"/>
        <v/>
      </c>
      <c r="D2477" s="156" t="str">
        <f t="shared" ca="1" si="578"/>
        <v/>
      </c>
      <c r="E2477" s="157" t="str">
        <f t="shared" ca="1" si="579"/>
        <v/>
      </c>
      <c r="F2477" s="157"/>
      <c r="G2477" s="158" t="str">
        <f t="shared" ca="1" si="580"/>
        <v/>
      </c>
      <c r="H2477" s="159"/>
      <c r="I2477" s="160" t="str">
        <f>IF(H2477="","",INDEX(D.1[Quy cách],MATCH(H2477,D.1[Tên sản phẩm],0)))</f>
        <v/>
      </c>
      <c r="J2477" s="35" t="str">
        <f>IF(H2477="","",INDEX(D.1[ĐVT],MATCH(H2477,D.1[Tên sản phẩm],0)))</f>
        <v/>
      </c>
      <c r="K2477" s="163" t="str">
        <f>IF(H2477="","",INDEX(D.1[Đơn giá bán
(Tham khảo)],MATCH(H2477,D.1[Tên sản phẩm],0)))</f>
        <v/>
      </c>
      <c r="L2477" s="162"/>
      <c r="M2477" s="159"/>
      <c r="N2477" s="159"/>
      <c r="O2477" s="159"/>
      <c r="P2477" s="163" t="str">
        <f t="shared" si="581"/>
        <v/>
      </c>
      <c r="Q2477" s="164"/>
      <c r="R2477" s="162"/>
      <c r="S2477" s="163" t="str">
        <f t="shared" si="582"/>
        <v/>
      </c>
      <c r="T2477" s="164" t="str">
        <f t="shared" ca="1" si="583"/>
        <v/>
      </c>
      <c r="U2477" s="163" t="str">
        <f t="shared" si="584"/>
        <v/>
      </c>
      <c r="V2477" s="163" t="str">
        <f ca="1">IF(AND(C2477&lt;&gt;"",C2477&lt;&gt;OFFSET(C2477,1,0)),SUMIFS(B.2[Giá có thuế],B.2[Số ĐK],C2477),"")</f>
        <v/>
      </c>
      <c r="W2477" s="159"/>
      <c r="X2477" s="161" t="str">
        <f>IF(W2477="","",'Thông Tin Chung'!$L$3)</f>
        <v/>
      </c>
      <c r="Y2477" s="163" t="str">
        <f t="shared" ca="1" si="585"/>
        <v/>
      </c>
      <c r="Z2477" s="165"/>
      <c r="AA2477" s="155" t="str">
        <f ca="1">IF(C2477="","",IF(OR(D2477&lt;NgayBatDau,D2477&gt;NgayKetThuc),"Ngày tháng phải nằm trong kỳ báo cáo",IF(AND(G2477&lt;&gt;"",COUNTIF(D.2[Tên khách hàng],G2477)=0),"Tên KH chưa khai báo trong DSKH",IF(AND(H2477&lt;&gt;"",COUNTIF(D.1[Tên sản phẩm],H2477)=0),"SP này chưa khai báo trong DSSP",""))))</f>
        <v/>
      </c>
      <c r="AB2477" s="23" t="str">
        <f t="shared" ca="1" si="571"/>
        <v/>
      </c>
      <c r="AC2477" s="23" t="str">
        <f t="shared" ca="1" si="572"/>
        <v/>
      </c>
      <c r="AD2477" s="23" t="str">
        <f t="shared" ca="1" si="573"/>
        <v/>
      </c>
      <c r="AE2477" s="68" t="str">
        <f t="shared" ca="1" si="574"/>
        <v/>
      </c>
      <c r="AF2477" s="69" t="str">
        <f>IF(OR(H2477="",S2477=""),"",S2477-(SUM(L2477,M2477)*INDEX(D.1[Đơn giá],MATCH(H2477,D.1[Tên sản phẩm],0))))</f>
        <v/>
      </c>
      <c r="AG2477" s="90" t="str">
        <f t="shared" ca="1" si="575"/>
        <v/>
      </c>
      <c r="AH2477" s="90"/>
    </row>
    <row r="2478" spans="2:34" ht="27.75" customHeight="1" x14ac:dyDescent="0.2">
      <c r="B2478" s="154">
        <f t="shared" si="576"/>
        <v>2475</v>
      </c>
      <c r="C2478" s="155" t="str">
        <f t="shared" ca="1" si="577"/>
        <v/>
      </c>
      <c r="D2478" s="156" t="str">
        <f t="shared" ca="1" si="578"/>
        <v/>
      </c>
      <c r="E2478" s="157" t="str">
        <f t="shared" ca="1" si="579"/>
        <v/>
      </c>
      <c r="F2478" s="157"/>
      <c r="G2478" s="158" t="str">
        <f t="shared" ca="1" si="580"/>
        <v/>
      </c>
      <c r="H2478" s="159"/>
      <c r="I2478" s="160" t="str">
        <f>IF(H2478="","",INDEX(D.1[Quy cách],MATCH(H2478,D.1[Tên sản phẩm],0)))</f>
        <v/>
      </c>
      <c r="J2478" s="35" t="str">
        <f>IF(H2478="","",INDEX(D.1[ĐVT],MATCH(H2478,D.1[Tên sản phẩm],0)))</f>
        <v/>
      </c>
      <c r="K2478" s="163" t="str">
        <f>IF(H2478="","",INDEX(D.1[Đơn giá bán
(Tham khảo)],MATCH(H2478,D.1[Tên sản phẩm],0)))</f>
        <v/>
      </c>
      <c r="L2478" s="162"/>
      <c r="M2478" s="159"/>
      <c r="N2478" s="159"/>
      <c r="O2478" s="159"/>
      <c r="P2478" s="163" t="str">
        <f t="shared" si="581"/>
        <v/>
      </c>
      <c r="Q2478" s="164"/>
      <c r="R2478" s="162"/>
      <c r="S2478" s="163" t="str">
        <f t="shared" si="582"/>
        <v/>
      </c>
      <c r="T2478" s="164" t="str">
        <f t="shared" ca="1" si="583"/>
        <v/>
      </c>
      <c r="U2478" s="163" t="str">
        <f t="shared" si="584"/>
        <v/>
      </c>
      <c r="V2478" s="163" t="str">
        <f ca="1">IF(AND(C2478&lt;&gt;"",C2478&lt;&gt;OFFSET(C2478,1,0)),SUMIFS(B.2[Giá có thuế],B.2[Số ĐK],C2478),"")</f>
        <v/>
      </c>
      <c r="W2478" s="159"/>
      <c r="X2478" s="161" t="str">
        <f>IF(W2478="","",'Thông Tin Chung'!$L$3)</f>
        <v/>
      </c>
      <c r="Y2478" s="163" t="str">
        <f t="shared" ca="1" si="585"/>
        <v/>
      </c>
      <c r="Z2478" s="165"/>
      <c r="AA2478" s="155" t="str">
        <f ca="1">IF(C2478="","",IF(OR(D2478&lt;NgayBatDau,D2478&gt;NgayKetThuc),"Ngày tháng phải nằm trong kỳ báo cáo",IF(AND(G2478&lt;&gt;"",COUNTIF(D.2[Tên khách hàng],G2478)=0),"Tên KH chưa khai báo trong DSKH",IF(AND(H2478&lt;&gt;"",COUNTIF(D.1[Tên sản phẩm],H2478)=0),"SP này chưa khai báo trong DSSP",""))))</f>
        <v/>
      </c>
      <c r="AB2478" s="23" t="str">
        <f t="shared" ca="1" si="571"/>
        <v/>
      </c>
      <c r="AC2478" s="23" t="str">
        <f t="shared" ca="1" si="572"/>
        <v/>
      </c>
      <c r="AD2478" s="23" t="str">
        <f t="shared" ca="1" si="573"/>
        <v/>
      </c>
      <c r="AE2478" s="68" t="str">
        <f t="shared" ca="1" si="574"/>
        <v/>
      </c>
      <c r="AF2478" s="69" t="str">
        <f>IF(OR(H2478="",S2478=""),"",S2478-(SUM(L2478,M2478)*INDEX(D.1[Đơn giá],MATCH(H2478,D.1[Tên sản phẩm],0))))</f>
        <v/>
      </c>
      <c r="AG2478" s="90" t="str">
        <f t="shared" ca="1" si="575"/>
        <v/>
      </c>
      <c r="AH2478" s="90"/>
    </row>
    <row r="2479" spans="2:34" ht="27.75" customHeight="1" x14ac:dyDescent="0.2">
      <c r="B2479" s="154">
        <f t="shared" si="576"/>
        <v>2476</v>
      </c>
      <c r="C2479" s="155" t="str">
        <f t="shared" ca="1" si="577"/>
        <v/>
      </c>
      <c r="D2479" s="156" t="str">
        <f t="shared" ca="1" si="578"/>
        <v/>
      </c>
      <c r="E2479" s="157" t="str">
        <f t="shared" ca="1" si="579"/>
        <v/>
      </c>
      <c r="F2479" s="157"/>
      <c r="G2479" s="158" t="str">
        <f t="shared" ca="1" si="580"/>
        <v/>
      </c>
      <c r="H2479" s="159"/>
      <c r="I2479" s="160" t="str">
        <f>IF(H2479="","",INDEX(D.1[Quy cách],MATCH(H2479,D.1[Tên sản phẩm],0)))</f>
        <v/>
      </c>
      <c r="J2479" s="35" t="str">
        <f>IF(H2479="","",INDEX(D.1[ĐVT],MATCH(H2479,D.1[Tên sản phẩm],0)))</f>
        <v/>
      </c>
      <c r="K2479" s="163" t="str">
        <f>IF(H2479="","",INDEX(D.1[Đơn giá bán
(Tham khảo)],MATCH(H2479,D.1[Tên sản phẩm],0)))</f>
        <v/>
      </c>
      <c r="L2479" s="162"/>
      <c r="M2479" s="159"/>
      <c r="N2479" s="159"/>
      <c r="O2479" s="159"/>
      <c r="P2479" s="163" t="str">
        <f t="shared" si="581"/>
        <v/>
      </c>
      <c r="Q2479" s="164"/>
      <c r="R2479" s="162"/>
      <c r="S2479" s="163" t="str">
        <f t="shared" si="582"/>
        <v/>
      </c>
      <c r="T2479" s="164" t="str">
        <f t="shared" ca="1" si="583"/>
        <v/>
      </c>
      <c r="U2479" s="163" t="str">
        <f t="shared" si="584"/>
        <v/>
      </c>
      <c r="V2479" s="163" t="str">
        <f ca="1">IF(AND(C2479&lt;&gt;"",C2479&lt;&gt;OFFSET(C2479,1,0)),SUMIFS(B.2[Giá có thuế],B.2[Số ĐK],C2479),"")</f>
        <v/>
      </c>
      <c r="W2479" s="159"/>
      <c r="X2479" s="161" t="str">
        <f>IF(W2479="","",'Thông Tin Chung'!$L$3)</f>
        <v/>
      </c>
      <c r="Y2479" s="163" t="str">
        <f t="shared" ca="1" si="585"/>
        <v/>
      </c>
      <c r="Z2479" s="165"/>
      <c r="AA2479" s="155" t="str">
        <f ca="1">IF(C2479="","",IF(OR(D2479&lt;NgayBatDau,D2479&gt;NgayKetThuc),"Ngày tháng phải nằm trong kỳ báo cáo",IF(AND(G2479&lt;&gt;"",COUNTIF(D.2[Tên khách hàng],G2479)=0),"Tên KH chưa khai báo trong DSKH",IF(AND(H2479&lt;&gt;"",COUNTIF(D.1[Tên sản phẩm],H2479)=0),"SP này chưa khai báo trong DSSP",""))))</f>
        <v/>
      </c>
      <c r="AB2479" s="23" t="str">
        <f t="shared" ca="1" si="571"/>
        <v/>
      </c>
      <c r="AC2479" s="23" t="str">
        <f t="shared" ca="1" si="572"/>
        <v/>
      </c>
      <c r="AD2479" s="23" t="str">
        <f t="shared" ca="1" si="573"/>
        <v/>
      </c>
      <c r="AE2479" s="68" t="str">
        <f t="shared" ca="1" si="574"/>
        <v/>
      </c>
      <c r="AF2479" s="69" t="str">
        <f>IF(OR(H2479="",S2479=""),"",S2479-(SUM(L2479,M2479)*INDEX(D.1[Đơn giá],MATCH(H2479,D.1[Tên sản phẩm],0))))</f>
        <v/>
      </c>
      <c r="AG2479" s="90" t="str">
        <f t="shared" ca="1" si="575"/>
        <v/>
      </c>
      <c r="AH2479" s="90"/>
    </row>
    <row r="2480" spans="2:34" ht="27.75" customHeight="1" x14ac:dyDescent="0.2">
      <c r="B2480" s="154">
        <f t="shared" si="576"/>
        <v>2477</v>
      </c>
      <c r="C2480" s="155" t="str">
        <f t="shared" ca="1" si="577"/>
        <v/>
      </c>
      <c r="D2480" s="156" t="str">
        <f t="shared" ca="1" si="578"/>
        <v/>
      </c>
      <c r="E2480" s="157" t="str">
        <f t="shared" ca="1" si="579"/>
        <v/>
      </c>
      <c r="F2480" s="157"/>
      <c r="G2480" s="158" t="str">
        <f t="shared" ca="1" si="580"/>
        <v/>
      </c>
      <c r="H2480" s="159"/>
      <c r="I2480" s="160" t="str">
        <f>IF(H2480="","",INDEX(D.1[Quy cách],MATCH(H2480,D.1[Tên sản phẩm],0)))</f>
        <v/>
      </c>
      <c r="J2480" s="35" t="str">
        <f>IF(H2480="","",INDEX(D.1[ĐVT],MATCH(H2480,D.1[Tên sản phẩm],0)))</f>
        <v/>
      </c>
      <c r="K2480" s="163" t="str">
        <f>IF(H2480="","",INDEX(D.1[Đơn giá bán
(Tham khảo)],MATCH(H2480,D.1[Tên sản phẩm],0)))</f>
        <v/>
      </c>
      <c r="L2480" s="162"/>
      <c r="M2480" s="159"/>
      <c r="N2480" s="159"/>
      <c r="O2480" s="159"/>
      <c r="P2480" s="163" t="str">
        <f t="shared" si="581"/>
        <v/>
      </c>
      <c r="Q2480" s="164"/>
      <c r="R2480" s="162"/>
      <c r="S2480" s="163" t="str">
        <f t="shared" si="582"/>
        <v/>
      </c>
      <c r="T2480" s="164" t="str">
        <f t="shared" ca="1" si="583"/>
        <v/>
      </c>
      <c r="U2480" s="163" t="str">
        <f t="shared" si="584"/>
        <v/>
      </c>
      <c r="V2480" s="163" t="str">
        <f ca="1">IF(AND(C2480&lt;&gt;"",C2480&lt;&gt;OFFSET(C2480,1,0)),SUMIFS(B.2[Giá có thuế],B.2[Số ĐK],C2480),"")</f>
        <v/>
      </c>
      <c r="W2480" s="159"/>
      <c r="X2480" s="161" t="str">
        <f>IF(W2480="","",'Thông Tin Chung'!$L$3)</f>
        <v/>
      </c>
      <c r="Y2480" s="163" t="str">
        <f t="shared" ca="1" si="585"/>
        <v/>
      </c>
      <c r="Z2480" s="165"/>
      <c r="AA2480" s="155" t="str">
        <f ca="1">IF(C2480="","",IF(OR(D2480&lt;NgayBatDau,D2480&gt;NgayKetThuc),"Ngày tháng phải nằm trong kỳ báo cáo",IF(AND(G2480&lt;&gt;"",COUNTIF(D.2[Tên khách hàng],G2480)=0),"Tên KH chưa khai báo trong DSKH",IF(AND(H2480&lt;&gt;"",COUNTIF(D.1[Tên sản phẩm],H2480)=0),"SP này chưa khai báo trong DSSP",""))))</f>
        <v/>
      </c>
      <c r="AB2480" s="23" t="str">
        <f t="shared" ca="1" si="571"/>
        <v/>
      </c>
      <c r="AC2480" s="23" t="str">
        <f t="shared" ca="1" si="572"/>
        <v/>
      </c>
      <c r="AD2480" s="23" t="str">
        <f t="shared" ca="1" si="573"/>
        <v/>
      </c>
      <c r="AE2480" s="68" t="str">
        <f t="shared" ca="1" si="574"/>
        <v/>
      </c>
      <c r="AF2480" s="69" t="str">
        <f>IF(OR(H2480="",S2480=""),"",S2480-(SUM(L2480,M2480)*INDEX(D.1[Đơn giá],MATCH(H2480,D.1[Tên sản phẩm],0))))</f>
        <v/>
      </c>
      <c r="AG2480" s="90" t="str">
        <f t="shared" ca="1" si="575"/>
        <v/>
      </c>
      <c r="AH2480" s="90"/>
    </row>
    <row r="2481" spans="2:34" ht="27.75" customHeight="1" x14ac:dyDescent="0.2">
      <c r="B2481" s="154">
        <f t="shared" si="576"/>
        <v>2478</v>
      </c>
      <c r="C2481" s="155" t="str">
        <f t="shared" ca="1" si="577"/>
        <v/>
      </c>
      <c r="D2481" s="156" t="str">
        <f t="shared" ca="1" si="578"/>
        <v/>
      </c>
      <c r="E2481" s="157" t="str">
        <f t="shared" ca="1" si="579"/>
        <v/>
      </c>
      <c r="F2481" s="157"/>
      <c r="G2481" s="158" t="str">
        <f t="shared" ca="1" si="580"/>
        <v/>
      </c>
      <c r="H2481" s="159"/>
      <c r="I2481" s="160" t="str">
        <f>IF(H2481="","",INDEX(D.1[Quy cách],MATCH(H2481,D.1[Tên sản phẩm],0)))</f>
        <v/>
      </c>
      <c r="J2481" s="35" t="str">
        <f>IF(H2481="","",INDEX(D.1[ĐVT],MATCH(H2481,D.1[Tên sản phẩm],0)))</f>
        <v/>
      </c>
      <c r="K2481" s="163" t="str">
        <f>IF(H2481="","",INDEX(D.1[Đơn giá bán
(Tham khảo)],MATCH(H2481,D.1[Tên sản phẩm],0)))</f>
        <v/>
      </c>
      <c r="L2481" s="162"/>
      <c r="M2481" s="159"/>
      <c r="N2481" s="159"/>
      <c r="O2481" s="159"/>
      <c r="P2481" s="163" t="str">
        <f t="shared" si="581"/>
        <v/>
      </c>
      <c r="Q2481" s="164"/>
      <c r="R2481" s="162"/>
      <c r="S2481" s="163" t="str">
        <f t="shared" si="582"/>
        <v/>
      </c>
      <c r="T2481" s="164" t="str">
        <f t="shared" ca="1" si="583"/>
        <v/>
      </c>
      <c r="U2481" s="163" t="str">
        <f t="shared" si="584"/>
        <v/>
      </c>
      <c r="V2481" s="163" t="str">
        <f ca="1">IF(AND(C2481&lt;&gt;"",C2481&lt;&gt;OFFSET(C2481,1,0)),SUMIFS(B.2[Giá có thuế],B.2[Số ĐK],C2481),"")</f>
        <v/>
      </c>
      <c r="W2481" s="159"/>
      <c r="X2481" s="161" t="str">
        <f>IF(W2481="","",'Thông Tin Chung'!$L$3)</f>
        <v/>
      </c>
      <c r="Y2481" s="163" t="str">
        <f t="shared" ca="1" si="585"/>
        <v/>
      </c>
      <c r="Z2481" s="165"/>
      <c r="AA2481" s="155" t="str">
        <f ca="1">IF(C2481="","",IF(OR(D2481&lt;NgayBatDau,D2481&gt;NgayKetThuc),"Ngày tháng phải nằm trong kỳ báo cáo",IF(AND(G2481&lt;&gt;"",COUNTIF(D.2[Tên khách hàng],G2481)=0),"Tên KH chưa khai báo trong DSKH",IF(AND(H2481&lt;&gt;"",COUNTIF(D.1[Tên sản phẩm],H2481)=0),"SP này chưa khai báo trong DSSP",""))))</f>
        <v/>
      </c>
      <c r="AB2481" s="23" t="str">
        <f t="shared" ca="1" si="571"/>
        <v/>
      </c>
      <c r="AC2481" s="23" t="str">
        <f t="shared" ca="1" si="572"/>
        <v/>
      </c>
      <c r="AD2481" s="23" t="str">
        <f t="shared" ca="1" si="573"/>
        <v/>
      </c>
      <c r="AE2481" s="68" t="str">
        <f t="shared" ca="1" si="574"/>
        <v/>
      </c>
      <c r="AF2481" s="69" t="str">
        <f>IF(OR(H2481="",S2481=""),"",S2481-(SUM(L2481,M2481)*INDEX(D.1[Đơn giá],MATCH(H2481,D.1[Tên sản phẩm],0))))</f>
        <v/>
      </c>
      <c r="AG2481" s="90" t="str">
        <f t="shared" ca="1" si="575"/>
        <v/>
      </c>
      <c r="AH2481" s="90"/>
    </row>
    <row r="2482" spans="2:34" ht="27.75" customHeight="1" x14ac:dyDescent="0.2">
      <c r="B2482" s="154">
        <f t="shared" si="576"/>
        <v>2479</v>
      </c>
      <c r="C2482" s="155" t="str">
        <f t="shared" ca="1" si="577"/>
        <v/>
      </c>
      <c r="D2482" s="156" t="str">
        <f t="shared" ca="1" si="578"/>
        <v/>
      </c>
      <c r="E2482" s="157" t="str">
        <f t="shared" ca="1" si="579"/>
        <v/>
      </c>
      <c r="F2482" s="157"/>
      <c r="G2482" s="158" t="str">
        <f t="shared" ca="1" si="580"/>
        <v/>
      </c>
      <c r="H2482" s="159"/>
      <c r="I2482" s="160" t="str">
        <f>IF(H2482="","",INDEX(D.1[Quy cách],MATCH(H2482,D.1[Tên sản phẩm],0)))</f>
        <v/>
      </c>
      <c r="J2482" s="35" t="str">
        <f>IF(H2482="","",INDEX(D.1[ĐVT],MATCH(H2482,D.1[Tên sản phẩm],0)))</f>
        <v/>
      </c>
      <c r="K2482" s="163" t="str">
        <f>IF(H2482="","",INDEX(D.1[Đơn giá bán
(Tham khảo)],MATCH(H2482,D.1[Tên sản phẩm],0)))</f>
        <v/>
      </c>
      <c r="L2482" s="162"/>
      <c r="M2482" s="159"/>
      <c r="N2482" s="159"/>
      <c r="O2482" s="159"/>
      <c r="P2482" s="163" t="str">
        <f t="shared" si="581"/>
        <v/>
      </c>
      <c r="Q2482" s="164"/>
      <c r="R2482" s="162"/>
      <c r="S2482" s="163" t="str">
        <f t="shared" si="582"/>
        <v/>
      </c>
      <c r="T2482" s="164" t="str">
        <f t="shared" ca="1" si="583"/>
        <v/>
      </c>
      <c r="U2482" s="163" t="str">
        <f t="shared" si="584"/>
        <v/>
      </c>
      <c r="V2482" s="163" t="str">
        <f ca="1">IF(AND(C2482&lt;&gt;"",C2482&lt;&gt;OFFSET(C2482,1,0)),SUMIFS(B.2[Giá có thuế],B.2[Số ĐK],C2482),"")</f>
        <v/>
      </c>
      <c r="W2482" s="159"/>
      <c r="X2482" s="161" t="str">
        <f>IF(W2482="","",'Thông Tin Chung'!$L$3)</f>
        <v/>
      </c>
      <c r="Y2482" s="163" t="str">
        <f t="shared" ca="1" si="585"/>
        <v/>
      </c>
      <c r="Z2482" s="165"/>
      <c r="AA2482" s="155" t="str">
        <f ca="1">IF(C2482="","",IF(OR(D2482&lt;NgayBatDau,D2482&gt;NgayKetThuc),"Ngày tháng phải nằm trong kỳ báo cáo",IF(AND(G2482&lt;&gt;"",COUNTIF(D.2[Tên khách hàng],G2482)=0),"Tên KH chưa khai báo trong DSKH",IF(AND(H2482&lt;&gt;"",COUNTIF(D.1[Tên sản phẩm],H2482)=0),"SP này chưa khai báo trong DSSP",""))))</f>
        <v/>
      </c>
      <c r="AB2482" s="23" t="str">
        <f t="shared" ca="1" si="571"/>
        <v/>
      </c>
      <c r="AC2482" s="23" t="str">
        <f t="shared" ca="1" si="572"/>
        <v/>
      </c>
      <c r="AD2482" s="23" t="str">
        <f t="shared" ca="1" si="573"/>
        <v/>
      </c>
      <c r="AE2482" s="68" t="str">
        <f t="shared" ca="1" si="574"/>
        <v/>
      </c>
      <c r="AF2482" s="69" t="str">
        <f>IF(OR(H2482="",S2482=""),"",S2482-(SUM(L2482,M2482)*INDEX(D.1[Đơn giá],MATCH(H2482,D.1[Tên sản phẩm],0))))</f>
        <v/>
      </c>
      <c r="AG2482" s="90" t="str">
        <f t="shared" ca="1" si="575"/>
        <v/>
      </c>
      <c r="AH2482" s="90"/>
    </row>
    <row r="2483" spans="2:34" ht="27.75" customHeight="1" x14ac:dyDescent="0.2">
      <c r="B2483" s="154">
        <f t="shared" si="576"/>
        <v>2480</v>
      </c>
      <c r="C2483" s="155" t="str">
        <f t="shared" ca="1" si="577"/>
        <v/>
      </c>
      <c r="D2483" s="156" t="str">
        <f t="shared" ca="1" si="578"/>
        <v/>
      </c>
      <c r="E2483" s="157" t="str">
        <f t="shared" ca="1" si="579"/>
        <v/>
      </c>
      <c r="F2483" s="157"/>
      <c r="G2483" s="158" t="str">
        <f t="shared" ca="1" si="580"/>
        <v/>
      </c>
      <c r="H2483" s="159"/>
      <c r="I2483" s="160" t="str">
        <f>IF(H2483="","",INDEX(D.1[Quy cách],MATCH(H2483,D.1[Tên sản phẩm],0)))</f>
        <v/>
      </c>
      <c r="J2483" s="35" t="str">
        <f>IF(H2483="","",INDEX(D.1[ĐVT],MATCH(H2483,D.1[Tên sản phẩm],0)))</f>
        <v/>
      </c>
      <c r="K2483" s="163" t="str">
        <f>IF(H2483="","",INDEX(D.1[Đơn giá bán
(Tham khảo)],MATCH(H2483,D.1[Tên sản phẩm],0)))</f>
        <v/>
      </c>
      <c r="L2483" s="162"/>
      <c r="M2483" s="159"/>
      <c r="N2483" s="159"/>
      <c r="O2483" s="159"/>
      <c r="P2483" s="163" t="str">
        <f t="shared" si="581"/>
        <v/>
      </c>
      <c r="Q2483" s="164"/>
      <c r="R2483" s="162"/>
      <c r="S2483" s="163" t="str">
        <f t="shared" si="582"/>
        <v/>
      </c>
      <c r="T2483" s="164" t="str">
        <f t="shared" ca="1" si="583"/>
        <v/>
      </c>
      <c r="U2483" s="163" t="str">
        <f t="shared" si="584"/>
        <v/>
      </c>
      <c r="V2483" s="163" t="str">
        <f ca="1">IF(AND(C2483&lt;&gt;"",C2483&lt;&gt;OFFSET(C2483,1,0)),SUMIFS(B.2[Giá có thuế],B.2[Số ĐK],C2483),"")</f>
        <v/>
      </c>
      <c r="W2483" s="159"/>
      <c r="X2483" s="161" t="str">
        <f>IF(W2483="","",'Thông Tin Chung'!$L$3)</f>
        <v/>
      </c>
      <c r="Y2483" s="163" t="str">
        <f t="shared" ca="1" si="585"/>
        <v/>
      </c>
      <c r="Z2483" s="165"/>
      <c r="AA2483" s="155" t="str">
        <f ca="1">IF(C2483="","",IF(OR(D2483&lt;NgayBatDau,D2483&gt;NgayKetThuc),"Ngày tháng phải nằm trong kỳ báo cáo",IF(AND(G2483&lt;&gt;"",COUNTIF(D.2[Tên khách hàng],G2483)=0),"Tên KH chưa khai báo trong DSKH",IF(AND(H2483&lt;&gt;"",COUNTIF(D.1[Tên sản phẩm],H2483)=0),"SP này chưa khai báo trong DSSP",""))))</f>
        <v/>
      </c>
      <c r="AB2483" s="23" t="str">
        <f t="shared" ca="1" si="571"/>
        <v/>
      </c>
      <c r="AC2483" s="23" t="str">
        <f t="shared" ca="1" si="572"/>
        <v/>
      </c>
      <c r="AD2483" s="23" t="str">
        <f t="shared" ca="1" si="573"/>
        <v/>
      </c>
      <c r="AE2483" s="68" t="str">
        <f t="shared" ca="1" si="574"/>
        <v/>
      </c>
      <c r="AF2483" s="69" t="str">
        <f>IF(OR(H2483="",S2483=""),"",S2483-(SUM(L2483,M2483)*INDEX(D.1[Đơn giá],MATCH(H2483,D.1[Tên sản phẩm],0))))</f>
        <v/>
      </c>
      <c r="AG2483" s="90" t="str">
        <f t="shared" ca="1" si="575"/>
        <v/>
      </c>
      <c r="AH2483" s="90"/>
    </row>
    <row r="2484" spans="2:34" ht="27.75" customHeight="1" x14ac:dyDescent="0.2">
      <c r="B2484" s="154">
        <f t="shared" si="576"/>
        <v>2481</v>
      </c>
      <c r="C2484" s="155" t="str">
        <f t="shared" ca="1" si="577"/>
        <v/>
      </c>
      <c r="D2484" s="156" t="str">
        <f t="shared" ca="1" si="578"/>
        <v/>
      </c>
      <c r="E2484" s="157" t="str">
        <f t="shared" ca="1" si="579"/>
        <v/>
      </c>
      <c r="F2484" s="157"/>
      <c r="G2484" s="158" t="str">
        <f t="shared" ca="1" si="580"/>
        <v/>
      </c>
      <c r="H2484" s="159"/>
      <c r="I2484" s="160" t="str">
        <f>IF(H2484="","",INDEX(D.1[Quy cách],MATCH(H2484,D.1[Tên sản phẩm],0)))</f>
        <v/>
      </c>
      <c r="J2484" s="35" t="str">
        <f>IF(H2484="","",INDEX(D.1[ĐVT],MATCH(H2484,D.1[Tên sản phẩm],0)))</f>
        <v/>
      </c>
      <c r="K2484" s="163" t="str">
        <f>IF(H2484="","",INDEX(D.1[Đơn giá bán
(Tham khảo)],MATCH(H2484,D.1[Tên sản phẩm],0)))</f>
        <v/>
      </c>
      <c r="L2484" s="162"/>
      <c r="M2484" s="159"/>
      <c r="N2484" s="159"/>
      <c r="O2484" s="159"/>
      <c r="P2484" s="163" t="str">
        <f t="shared" si="581"/>
        <v/>
      </c>
      <c r="Q2484" s="164"/>
      <c r="R2484" s="162"/>
      <c r="S2484" s="163" t="str">
        <f t="shared" si="582"/>
        <v/>
      </c>
      <c r="T2484" s="164" t="str">
        <f t="shared" ca="1" si="583"/>
        <v/>
      </c>
      <c r="U2484" s="163" t="str">
        <f t="shared" si="584"/>
        <v/>
      </c>
      <c r="V2484" s="163" t="str">
        <f ca="1">IF(AND(C2484&lt;&gt;"",C2484&lt;&gt;OFFSET(C2484,1,0)),SUMIFS(B.2[Giá có thuế],B.2[Số ĐK],C2484),"")</f>
        <v/>
      </c>
      <c r="W2484" s="159"/>
      <c r="X2484" s="161" t="str">
        <f>IF(W2484="","",'Thông Tin Chung'!$L$3)</f>
        <v/>
      </c>
      <c r="Y2484" s="163" t="str">
        <f t="shared" ca="1" si="585"/>
        <v/>
      </c>
      <c r="Z2484" s="165"/>
      <c r="AA2484" s="155" t="str">
        <f ca="1">IF(C2484="","",IF(OR(D2484&lt;NgayBatDau,D2484&gt;NgayKetThuc),"Ngày tháng phải nằm trong kỳ báo cáo",IF(AND(G2484&lt;&gt;"",COUNTIF(D.2[Tên khách hàng],G2484)=0),"Tên KH chưa khai báo trong DSKH",IF(AND(H2484&lt;&gt;"",COUNTIF(D.1[Tên sản phẩm],H2484)=0),"SP này chưa khai báo trong DSSP",""))))</f>
        <v/>
      </c>
      <c r="AB2484" s="23" t="str">
        <f t="shared" ca="1" si="571"/>
        <v/>
      </c>
      <c r="AC2484" s="23" t="str">
        <f t="shared" ca="1" si="572"/>
        <v/>
      </c>
      <c r="AD2484" s="23" t="str">
        <f t="shared" ca="1" si="573"/>
        <v/>
      </c>
      <c r="AE2484" s="68" t="str">
        <f t="shared" ca="1" si="574"/>
        <v/>
      </c>
      <c r="AF2484" s="69" t="str">
        <f>IF(OR(H2484="",S2484=""),"",S2484-(SUM(L2484,M2484)*INDEX(D.1[Đơn giá],MATCH(H2484,D.1[Tên sản phẩm],0))))</f>
        <v/>
      </c>
      <c r="AG2484" s="90" t="str">
        <f t="shared" ca="1" si="575"/>
        <v/>
      </c>
      <c r="AH2484" s="90"/>
    </row>
    <row r="2485" spans="2:34" ht="27.75" customHeight="1" x14ac:dyDescent="0.2">
      <c r="B2485" s="154">
        <f t="shared" si="576"/>
        <v>2482</v>
      </c>
      <c r="C2485" s="155" t="str">
        <f t="shared" ca="1" si="577"/>
        <v/>
      </c>
      <c r="D2485" s="156" t="str">
        <f t="shared" ca="1" si="578"/>
        <v/>
      </c>
      <c r="E2485" s="157" t="str">
        <f t="shared" ca="1" si="579"/>
        <v/>
      </c>
      <c r="F2485" s="157"/>
      <c r="G2485" s="158" t="str">
        <f t="shared" ca="1" si="580"/>
        <v/>
      </c>
      <c r="H2485" s="159"/>
      <c r="I2485" s="160" t="str">
        <f>IF(H2485="","",INDEX(D.1[Quy cách],MATCH(H2485,D.1[Tên sản phẩm],0)))</f>
        <v/>
      </c>
      <c r="J2485" s="35" t="str">
        <f>IF(H2485="","",INDEX(D.1[ĐVT],MATCH(H2485,D.1[Tên sản phẩm],0)))</f>
        <v/>
      </c>
      <c r="K2485" s="163" t="str">
        <f>IF(H2485="","",INDEX(D.1[Đơn giá bán
(Tham khảo)],MATCH(H2485,D.1[Tên sản phẩm],0)))</f>
        <v/>
      </c>
      <c r="L2485" s="162"/>
      <c r="M2485" s="159"/>
      <c r="N2485" s="159"/>
      <c r="O2485" s="159"/>
      <c r="P2485" s="163" t="str">
        <f t="shared" si="581"/>
        <v/>
      </c>
      <c r="Q2485" s="164"/>
      <c r="R2485" s="162"/>
      <c r="S2485" s="163" t="str">
        <f t="shared" si="582"/>
        <v/>
      </c>
      <c r="T2485" s="164" t="str">
        <f t="shared" ca="1" si="583"/>
        <v/>
      </c>
      <c r="U2485" s="163" t="str">
        <f t="shared" si="584"/>
        <v/>
      </c>
      <c r="V2485" s="163" t="str">
        <f ca="1">IF(AND(C2485&lt;&gt;"",C2485&lt;&gt;OFFSET(C2485,1,0)),SUMIFS(B.2[Giá có thuế],B.2[Số ĐK],C2485),"")</f>
        <v/>
      </c>
      <c r="W2485" s="159"/>
      <c r="X2485" s="161" t="str">
        <f>IF(W2485="","",'Thông Tin Chung'!$L$3)</f>
        <v/>
      </c>
      <c r="Y2485" s="163" t="str">
        <f t="shared" ca="1" si="585"/>
        <v/>
      </c>
      <c r="Z2485" s="165"/>
      <c r="AA2485" s="155" t="str">
        <f ca="1">IF(C2485="","",IF(OR(D2485&lt;NgayBatDau,D2485&gt;NgayKetThuc),"Ngày tháng phải nằm trong kỳ báo cáo",IF(AND(G2485&lt;&gt;"",COUNTIF(D.2[Tên khách hàng],G2485)=0),"Tên KH chưa khai báo trong DSKH",IF(AND(H2485&lt;&gt;"",COUNTIF(D.1[Tên sản phẩm],H2485)=0),"SP này chưa khai báo trong DSSP",""))))</f>
        <v/>
      </c>
      <c r="AB2485" s="23" t="str">
        <f t="shared" ca="1" si="571"/>
        <v/>
      </c>
      <c r="AC2485" s="23" t="str">
        <f t="shared" ca="1" si="572"/>
        <v/>
      </c>
      <c r="AD2485" s="23" t="str">
        <f t="shared" ca="1" si="573"/>
        <v/>
      </c>
      <c r="AE2485" s="68" t="str">
        <f t="shared" ca="1" si="574"/>
        <v/>
      </c>
      <c r="AF2485" s="69" t="str">
        <f>IF(OR(H2485="",S2485=""),"",S2485-(SUM(L2485,M2485)*INDEX(D.1[Đơn giá],MATCH(H2485,D.1[Tên sản phẩm],0))))</f>
        <v/>
      </c>
      <c r="AG2485" s="90" t="str">
        <f t="shared" ca="1" si="575"/>
        <v/>
      </c>
      <c r="AH2485" s="90"/>
    </row>
    <row r="2486" spans="2:34" ht="27.75" customHeight="1" x14ac:dyDescent="0.2">
      <c r="B2486" s="154">
        <f t="shared" si="576"/>
        <v>2483</v>
      </c>
      <c r="C2486" s="155" t="str">
        <f t="shared" ca="1" si="577"/>
        <v/>
      </c>
      <c r="D2486" s="156" t="str">
        <f t="shared" ca="1" si="578"/>
        <v/>
      </c>
      <c r="E2486" s="157" t="str">
        <f t="shared" ca="1" si="579"/>
        <v/>
      </c>
      <c r="F2486" s="157"/>
      <c r="G2486" s="158" t="str">
        <f t="shared" ca="1" si="580"/>
        <v/>
      </c>
      <c r="H2486" s="159"/>
      <c r="I2486" s="160" t="str">
        <f>IF(H2486="","",INDEX(D.1[Quy cách],MATCH(H2486,D.1[Tên sản phẩm],0)))</f>
        <v/>
      </c>
      <c r="J2486" s="35" t="str">
        <f>IF(H2486="","",INDEX(D.1[ĐVT],MATCH(H2486,D.1[Tên sản phẩm],0)))</f>
        <v/>
      </c>
      <c r="K2486" s="163" t="str">
        <f>IF(H2486="","",INDEX(D.1[Đơn giá bán
(Tham khảo)],MATCH(H2486,D.1[Tên sản phẩm],0)))</f>
        <v/>
      </c>
      <c r="L2486" s="162"/>
      <c r="M2486" s="159"/>
      <c r="N2486" s="159"/>
      <c r="O2486" s="159"/>
      <c r="P2486" s="163" t="str">
        <f t="shared" si="581"/>
        <v/>
      </c>
      <c r="Q2486" s="164"/>
      <c r="R2486" s="162"/>
      <c r="S2486" s="163" t="str">
        <f t="shared" si="582"/>
        <v/>
      </c>
      <c r="T2486" s="164" t="str">
        <f t="shared" ca="1" si="583"/>
        <v/>
      </c>
      <c r="U2486" s="163" t="str">
        <f t="shared" si="584"/>
        <v/>
      </c>
      <c r="V2486" s="163" t="str">
        <f ca="1">IF(AND(C2486&lt;&gt;"",C2486&lt;&gt;OFFSET(C2486,1,0)),SUMIFS(B.2[Giá có thuế],B.2[Số ĐK],C2486),"")</f>
        <v/>
      </c>
      <c r="W2486" s="159"/>
      <c r="X2486" s="161" t="str">
        <f>IF(W2486="","",'Thông Tin Chung'!$L$3)</f>
        <v/>
      </c>
      <c r="Y2486" s="163" t="str">
        <f t="shared" ca="1" si="585"/>
        <v/>
      </c>
      <c r="Z2486" s="165"/>
      <c r="AA2486" s="155" t="str">
        <f ca="1">IF(C2486="","",IF(OR(D2486&lt;NgayBatDau,D2486&gt;NgayKetThuc),"Ngày tháng phải nằm trong kỳ báo cáo",IF(AND(G2486&lt;&gt;"",COUNTIF(D.2[Tên khách hàng],G2486)=0),"Tên KH chưa khai báo trong DSKH",IF(AND(H2486&lt;&gt;"",COUNTIF(D.1[Tên sản phẩm],H2486)=0),"SP này chưa khai báo trong DSSP",""))))</f>
        <v/>
      </c>
      <c r="AB2486" s="23" t="str">
        <f t="shared" ca="1" si="571"/>
        <v/>
      </c>
      <c r="AC2486" s="23" t="str">
        <f t="shared" ca="1" si="572"/>
        <v/>
      </c>
      <c r="AD2486" s="23" t="str">
        <f t="shared" ca="1" si="573"/>
        <v/>
      </c>
      <c r="AE2486" s="68" t="str">
        <f t="shared" ca="1" si="574"/>
        <v/>
      </c>
      <c r="AF2486" s="69" t="str">
        <f>IF(OR(H2486="",S2486=""),"",S2486-(SUM(L2486,M2486)*INDEX(D.1[Đơn giá],MATCH(H2486,D.1[Tên sản phẩm],0))))</f>
        <v/>
      </c>
      <c r="AG2486" s="90" t="str">
        <f t="shared" ca="1" si="575"/>
        <v/>
      </c>
      <c r="AH2486" s="90"/>
    </row>
    <row r="2487" spans="2:34" ht="27.75" customHeight="1" x14ac:dyDescent="0.2">
      <c r="B2487" s="154">
        <f t="shared" si="576"/>
        <v>2484</v>
      </c>
      <c r="C2487" s="155" t="str">
        <f t="shared" ca="1" si="577"/>
        <v/>
      </c>
      <c r="D2487" s="156" t="str">
        <f t="shared" ca="1" si="578"/>
        <v/>
      </c>
      <c r="E2487" s="157" t="str">
        <f t="shared" ca="1" si="579"/>
        <v/>
      </c>
      <c r="F2487" s="157"/>
      <c r="G2487" s="158" t="str">
        <f t="shared" ca="1" si="580"/>
        <v/>
      </c>
      <c r="H2487" s="159"/>
      <c r="I2487" s="160" t="str">
        <f>IF(H2487="","",INDEX(D.1[Quy cách],MATCH(H2487,D.1[Tên sản phẩm],0)))</f>
        <v/>
      </c>
      <c r="J2487" s="35" t="str">
        <f>IF(H2487="","",INDEX(D.1[ĐVT],MATCH(H2487,D.1[Tên sản phẩm],0)))</f>
        <v/>
      </c>
      <c r="K2487" s="163" t="str">
        <f>IF(H2487="","",INDEX(D.1[Đơn giá bán
(Tham khảo)],MATCH(H2487,D.1[Tên sản phẩm],0)))</f>
        <v/>
      </c>
      <c r="L2487" s="162"/>
      <c r="M2487" s="159"/>
      <c r="N2487" s="159"/>
      <c r="O2487" s="159"/>
      <c r="P2487" s="163" t="str">
        <f t="shared" si="581"/>
        <v/>
      </c>
      <c r="Q2487" s="164"/>
      <c r="R2487" s="162"/>
      <c r="S2487" s="163" t="str">
        <f t="shared" si="582"/>
        <v/>
      </c>
      <c r="T2487" s="164" t="str">
        <f t="shared" ca="1" si="583"/>
        <v/>
      </c>
      <c r="U2487" s="163" t="str">
        <f t="shared" si="584"/>
        <v/>
      </c>
      <c r="V2487" s="163" t="str">
        <f ca="1">IF(AND(C2487&lt;&gt;"",C2487&lt;&gt;OFFSET(C2487,1,0)),SUMIFS(B.2[Giá có thuế],B.2[Số ĐK],C2487),"")</f>
        <v/>
      </c>
      <c r="W2487" s="159"/>
      <c r="X2487" s="161" t="str">
        <f>IF(W2487="","",'Thông Tin Chung'!$L$3)</f>
        <v/>
      </c>
      <c r="Y2487" s="163" t="str">
        <f t="shared" ca="1" si="585"/>
        <v/>
      </c>
      <c r="Z2487" s="165"/>
      <c r="AA2487" s="155" t="str">
        <f ca="1">IF(C2487="","",IF(OR(D2487&lt;NgayBatDau,D2487&gt;NgayKetThuc),"Ngày tháng phải nằm trong kỳ báo cáo",IF(AND(G2487&lt;&gt;"",COUNTIF(D.2[Tên khách hàng],G2487)=0),"Tên KH chưa khai báo trong DSKH",IF(AND(H2487&lt;&gt;"",COUNTIF(D.1[Tên sản phẩm],H2487)=0),"SP này chưa khai báo trong DSSP",""))))</f>
        <v/>
      </c>
      <c r="AB2487" s="23" t="str">
        <f t="shared" ca="1" si="571"/>
        <v/>
      </c>
      <c r="AC2487" s="23" t="str">
        <f t="shared" ca="1" si="572"/>
        <v/>
      </c>
      <c r="AD2487" s="23" t="str">
        <f t="shared" ca="1" si="573"/>
        <v/>
      </c>
      <c r="AE2487" s="68" t="str">
        <f t="shared" ca="1" si="574"/>
        <v/>
      </c>
      <c r="AF2487" s="69" t="str">
        <f>IF(OR(H2487="",S2487=""),"",S2487-(SUM(L2487,M2487)*INDEX(D.1[Đơn giá],MATCH(H2487,D.1[Tên sản phẩm],0))))</f>
        <v/>
      </c>
      <c r="AG2487" s="90" t="str">
        <f t="shared" ca="1" si="575"/>
        <v/>
      </c>
      <c r="AH2487" s="90"/>
    </row>
    <row r="2488" spans="2:34" ht="27.75" customHeight="1" x14ac:dyDescent="0.2">
      <c r="B2488" s="154">
        <f t="shared" si="576"/>
        <v>2485</v>
      </c>
      <c r="C2488" s="155" t="str">
        <f t="shared" ca="1" si="577"/>
        <v/>
      </c>
      <c r="D2488" s="156" t="str">
        <f t="shared" ca="1" si="578"/>
        <v/>
      </c>
      <c r="E2488" s="157" t="str">
        <f t="shared" ca="1" si="579"/>
        <v/>
      </c>
      <c r="F2488" s="157"/>
      <c r="G2488" s="158" t="str">
        <f t="shared" ca="1" si="580"/>
        <v/>
      </c>
      <c r="H2488" s="159"/>
      <c r="I2488" s="160" t="str">
        <f>IF(H2488="","",INDEX(D.1[Quy cách],MATCH(H2488,D.1[Tên sản phẩm],0)))</f>
        <v/>
      </c>
      <c r="J2488" s="35" t="str">
        <f>IF(H2488="","",INDEX(D.1[ĐVT],MATCH(H2488,D.1[Tên sản phẩm],0)))</f>
        <v/>
      </c>
      <c r="K2488" s="163" t="str">
        <f>IF(H2488="","",INDEX(D.1[Đơn giá bán
(Tham khảo)],MATCH(H2488,D.1[Tên sản phẩm],0)))</f>
        <v/>
      </c>
      <c r="L2488" s="162"/>
      <c r="M2488" s="159"/>
      <c r="N2488" s="159"/>
      <c r="O2488" s="159"/>
      <c r="P2488" s="163" t="str">
        <f t="shared" si="581"/>
        <v/>
      </c>
      <c r="Q2488" s="164"/>
      <c r="R2488" s="162"/>
      <c r="S2488" s="163" t="str">
        <f t="shared" si="582"/>
        <v/>
      </c>
      <c r="T2488" s="164" t="str">
        <f t="shared" ca="1" si="583"/>
        <v/>
      </c>
      <c r="U2488" s="163" t="str">
        <f t="shared" si="584"/>
        <v/>
      </c>
      <c r="V2488" s="163" t="str">
        <f ca="1">IF(AND(C2488&lt;&gt;"",C2488&lt;&gt;OFFSET(C2488,1,0)),SUMIFS(B.2[Giá có thuế],B.2[Số ĐK],C2488),"")</f>
        <v/>
      </c>
      <c r="W2488" s="159"/>
      <c r="X2488" s="161" t="str">
        <f>IF(W2488="","",'Thông Tin Chung'!$L$3)</f>
        <v/>
      </c>
      <c r="Y2488" s="163" t="str">
        <f t="shared" ca="1" si="585"/>
        <v/>
      </c>
      <c r="Z2488" s="165"/>
      <c r="AA2488" s="155" t="str">
        <f ca="1">IF(C2488="","",IF(OR(D2488&lt;NgayBatDau,D2488&gt;NgayKetThuc),"Ngày tháng phải nằm trong kỳ báo cáo",IF(AND(G2488&lt;&gt;"",COUNTIF(D.2[Tên khách hàng],G2488)=0),"Tên KH chưa khai báo trong DSKH",IF(AND(H2488&lt;&gt;"",COUNTIF(D.1[Tên sản phẩm],H2488)=0),"SP này chưa khai báo trong DSSP",""))))</f>
        <v/>
      </c>
      <c r="AB2488" s="23" t="str">
        <f t="shared" ca="1" si="571"/>
        <v/>
      </c>
      <c r="AC2488" s="23" t="str">
        <f t="shared" ca="1" si="572"/>
        <v/>
      </c>
      <c r="AD2488" s="23" t="str">
        <f t="shared" ca="1" si="573"/>
        <v/>
      </c>
      <c r="AE2488" s="68" t="str">
        <f t="shared" ca="1" si="574"/>
        <v/>
      </c>
      <c r="AF2488" s="69" t="str">
        <f>IF(OR(H2488="",S2488=""),"",S2488-(SUM(L2488,M2488)*INDEX(D.1[Đơn giá],MATCH(H2488,D.1[Tên sản phẩm],0))))</f>
        <v/>
      </c>
      <c r="AG2488" s="90" t="str">
        <f t="shared" ca="1" si="575"/>
        <v/>
      </c>
      <c r="AH2488" s="90"/>
    </row>
    <row r="2489" spans="2:34" ht="27.75" customHeight="1" x14ac:dyDescent="0.2">
      <c r="B2489" s="154">
        <f t="shared" si="576"/>
        <v>2486</v>
      </c>
      <c r="C2489" s="155" t="str">
        <f t="shared" ca="1" si="577"/>
        <v/>
      </c>
      <c r="D2489" s="156" t="str">
        <f t="shared" ca="1" si="578"/>
        <v/>
      </c>
      <c r="E2489" s="157" t="str">
        <f t="shared" ca="1" si="579"/>
        <v/>
      </c>
      <c r="F2489" s="157"/>
      <c r="G2489" s="158" t="str">
        <f t="shared" ca="1" si="580"/>
        <v/>
      </c>
      <c r="H2489" s="159"/>
      <c r="I2489" s="160" t="str">
        <f>IF(H2489="","",INDEX(D.1[Quy cách],MATCH(H2489,D.1[Tên sản phẩm],0)))</f>
        <v/>
      </c>
      <c r="J2489" s="35" t="str">
        <f>IF(H2489="","",INDEX(D.1[ĐVT],MATCH(H2489,D.1[Tên sản phẩm],0)))</f>
        <v/>
      </c>
      <c r="K2489" s="163" t="str">
        <f>IF(H2489="","",INDEX(D.1[Đơn giá bán
(Tham khảo)],MATCH(H2489,D.1[Tên sản phẩm],0)))</f>
        <v/>
      </c>
      <c r="L2489" s="162"/>
      <c r="M2489" s="159"/>
      <c r="N2489" s="159"/>
      <c r="O2489" s="159"/>
      <c r="P2489" s="163" t="str">
        <f t="shared" si="581"/>
        <v/>
      </c>
      <c r="Q2489" s="164"/>
      <c r="R2489" s="162"/>
      <c r="S2489" s="163" t="str">
        <f t="shared" si="582"/>
        <v/>
      </c>
      <c r="T2489" s="164" t="str">
        <f t="shared" ca="1" si="583"/>
        <v/>
      </c>
      <c r="U2489" s="163" t="str">
        <f t="shared" si="584"/>
        <v/>
      </c>
      <c r="V2489" s="163" t="str">
        <f ca="1">IF(AND(C2489&lt;&gt;"",C2489&lt;&gt;OFFSET(C2489,1,0)),SUMIFS(B.2[Giá có thuế],B.2[Số ĐK],C2489),"")</f>
        <v/>
      </c>
      <c r="W2489" s="159"/>
      <c r="X2489" s="161" t="str">
        <f>IF(W2489="","",'Thông Tin Chung'!$L$3)</f>
        <v/>
      </c>
      <c r="Y2489" s="163" t="str">
        <f t="shared" ca="1" si="585"/>
        <v/>
      </c>
      <c r="Z2489" s="165"/>
      <c r="AA2489" s="155" t="str">
        <f ca="1">IF(C2489="","",IF(OR(D2489&lt;NgayBatDau,D2489&gt;NgayKetThuc),"Ngày tháng phải nằm trong kỳ báo cáo",IF(AND(G2489&lt;&gt;"",COUNTIF(D.2[Tên khách hàng],G2489)=0),"Tên KH chưa khai báo trong DSKH",IF(AND(H2489&lt;&gt;"",COUNTIF(D.1[Tên sản phẩm],H2489)=0),"SP này chưa khai báo trong DSSP",""))))</f>
        <v/>
      </c>
      <c r="AB2489" s="23" t="str">
        <f t="shared" ca="1" si="571"/>
        <v/>
      </c>
      <c r="AC2489" s="23" t="str">
        <f t="shared" ca="1" si="572"/>
        <v/>
      </c>
      <c r="AD2489" s="23" t="str">
        <f t="shared" ca="1" si="573"/>
        <v/>
      </c>
      <c r="AE2489" s="68" t="str">
        <f t="shared" ca="1" si="574"/>
        <v/>
      </c>
      <c r="AF2489" s="69" t="str">
        <f>IF(OR(H2489="",S2489=""),"",S2489-(SUM(L2489,M2489)*INDEX(D.1[Đơn giá],MATCH(H2489,D.1[Tên sản phẩm],0))))</f>
        <v/>
      </c>
      <c r="AG2489" s="90" t="str">
        <f t="shared" ca="1" si="575"/>
        <v/>
      </c>
      <c r="AH2489" s="90"/>
    </row>
    <row r="2490" spans="2:34" ht="27.75" customHeight="1" x14ac:dyDescent="0.2">
      <c r="B2490" s="154">
        <f t="shared" si="576"/>
        <v>2487</v>
      </c>
      <c r="C2490" s="155" t="str">
        <f t="shared" ca="1" si="577"/>
        <v/>
      </c>
      <c r="D2490" s="156" t="str">
        <f t="shared" ca="1" si="578"/>
        <v/>
      </c>
      <c r="E2490" s="157" t="str">
        <f t="shared" ca="1" si="579"/>
        <v/>
      </c>
      <c r="F2490" s="157"/>
      <c r="G2490" s="158" t="str">
        <f t="shared" ca="1" si="580"/>
        <v/>
      </c>
      <c r="H2490" s="159"/>
      <c r="I2490" s="160" t="str">
        <f>IF(H2490="","",INDEX(D.1[Quy cách],MATCH(H2490,D.1[Tên sản phẩm],0)))</f>
        <v/>
      </c>
      <c r="J2490" s="35" t="str">
        <f>IF(H2490="","",INDEX(D.1[ĐVT],MATCH(H2490,D.1[Tên sản phẩm],0)))</f>
        <v/>
      </c>
      <c r="K2490" s="163" t="str">
        <f>IF(H2490="","",INDEX(D.1[Đơn giá bán
(Tham khảo)],MATCH(H2490,D.1[Tên sản phẩm],0)))</f>
        <v/>
      </c>
      <c r="L2490" s="162"/>
      <c r="M2490" s="159"/>
      <c r="N2490" s="159"/>
      <c r="O2490" s="159"/>
      <c r="P2490" s="163" t="str">
        <f t="shared" si="581"/>
        <v/>
      </c>
      <c r="Q2490" s="164"/>
      <c r="R2490" s="162"/>
      <c r="S2490" s="163" t="str">
        <f t="shared" si="582"/>
        <v/>
      </c>
      <c r="T2490" s="164" t="str">
        <f t="shared" ca="1" si="583"/>
        <v/>
      </c>
      <c r="U2490" s="163" t="str">
        <f t="shared" si="584"/>
        <v/>
      </c>
      <c r="V2490" s="163" t="str">
        <f ca="1">IF(AND(C2490&lt;&gt;"",C2490&lt;&gt;OFFSET(C2490,1,0)),SUMIFS(B.2[Giá có thuế],B.2[Số ĐK],C2490),"")</f>
        <v/>
      </c>
      <c r="W2490" s="159"/>
      <c r="X2490" s="161" t="str">
        <f>IF(W2490="","",'Thông Tin Chung'!$L$3)</f>
        <v/>
      </c>
      <c r="Y2490" s="163" t="str">
        <f t="shared" ca="1" si="585"/>
        <v/>
      </c>
      <c r="Z2490" s="165"/>
      <c r="AA2490" s="155" t="str">
        <f ca="1">IF(C2490="","",IF(OR(D2490&lt;NgayBatDau,D2490&gt;NgayKetThuc),"Ngày tháng phải nằm trong kỳ báo cáo",IF(AND(G2490&lt;&gt;"",COUNTIF(D.2[Tên khách hàng],G2490)=0),"Tên KH chưa khai báo trong DSKH",IF(AND(H2490&lt;&gt;"",COUNTIF(D.1[Tên sản phẩm],H2490)=0),"SP này chưa khai báo trong DSSP",""))))</f>
        <v/>
      </c>
      <c r="AB2490" s="23" t="str">
        <f t="shared" ca="1" si="571"/>
        <v/>
      </c>
      <c r="AC2490" s="23" t="str">
        <f t="shared" ca="1" si="572"/>
        <v/>
      </c>
      <c r="AD2490" s="23" t="str">
        <f t="shared" ca="1" si="573"/>
        <v/>
      </c>
      <c r="AE2490" s="68" t="str">
        <f t="shared" ca="1" si="574"/>
        <v/>
      </c>
      <c r="AF2490" s="69" t="str">
        <f>IF(OR(H2490="",S2490=""),"",S2490-(SUM(L2490,M2490)*INDEX(D.1[Đơn giá],MATCH(H2490,D.1[Tên sản phẩm],0))))</f>
        <v/>
      </c>
      <c r="AG2490" s="90" t="str">
        <f t="shared" ca="1" si="575"/>
        <v/>
      </c>
      <c r="AH2490" s="90"/>
    </row>
    <row r="2491" spans="2:34" ht="27.75" customHeight="1" x14ac:dyDescent="0.2">
      <c r="B2491" s="154">
        <f t="shared" si="576"/>
        <v>2488</v>
      </c>
      <c r="C2491" s="155" t="str">
        <f t="shared" ca="1" si="577"/>
        <v/>
      </c>
      <c r="D2491" s="156" t="str">
        <f t="shared" ca="1" si="578"/>
        <v/>
      </c>
      <c r="E2491" s="157" t="str">
        <f t="shared" ca="1" si="579"/>
        <v/>
      </c>
      <c r="F2491" s="157"/>
      <c r="G2491" s="158" t="str">
        <f t="shared" ca="1" si="580"/>
        <v/>
      </c>
      <c r="H2491" s="159"/>
      <c r="I2491" s="160" t="str">
        <f>IF(H2491="","",INDEX(D.1[Quy cách],MATCH(H2491,D.1[Tên sản phẩm],0)))</f>
        <v/>
      </c>
      <c r="J2491" s="35" t="str">
        <f>IF(H2491="","",INDEX(D.1[ĐVT],MATCH(H2491,D.1[Tên sản phẩm],0)))</f>
        <v/>
      </c>
      <c r="K2491" s="163" t="str">
        <f>IF(H2491="","",INDEX(D.1[Đơn giá bán
(Tham khảo)],MATCH(H2491,D.1[Tên sản phẩm],0)))</f>
        <v/>
      </c>
      <c r="L2491" s="162"/>
      <c r="M2491" s="159"/>
      <c r="N2491" s="159"/>
      <c r="O2491" s="159"/>
      <c r="P2491" s="163" t="str">
        <f t="shared" si="581"/>
        <v/>
      </c>
      <c r="Q2491" s="164"/>
      <c r="R2491" s="162"/>
      <c r="S2491" s="163" t="str">
        <f t="shared" si="582"/>
        <v/>
      </c>
      <c r="T2491" s="164" t="str">
        <f t="shared" ca="1" si="583"/>
        <v/>
      </c>
      <c r="U2491" s="163" t="str">
        <f t="shared" si="584"/>
        <v/>
      </c>
      <c r="V2491" s="163" t="str">
        <f ca="1">IF(AND(C2491&lt;&gt;"",C2491&lt;&gt;OFFSET(C2491,1,0)),SUMIFS(B.2[Giá có thuế],B.2[Số ĐK],C2491),"")</f>
        <v/>
      </c>
      <c r="W2491" s="159"/>
      <c r="X2491" s="161" t="str">
        <f>IF(W2491="","",'Thông Tin Chung'!$L$3)</f>
        <v/>
      </c>
      <c r="Y2491" s="163" t="str">
        <f t="shared" ca="1" si="585"/>
        <v/>
      </c>
      <c r="Z2491" s="165"/>
      <c r="AA2491" s="155" t="str">
        <f ca="1">IF(C2491="","",IF(OR(D2491&lt;NgayBatDau,D2491&gt;NgayKetThuc),"Ngày tháng phải nằm trong kỳ báo cáo",IF(AND(G2491&lt;&gt;"",COUNTIF(D.2[Tên khách hàng],G2491)=0),"Tên KH chưa khai báo trong DSKH",IF(AND(H2491&lt;&gt;"",COUNTIF(D.1[Tên sản phẩm],H2491)=0),"SP này chưa khai báo trong DSSP",""))))</f>
        <v/>
      </c>
      <c r="AB2491" s="23" t="str">
        <f t="shared" ca="1" si="571"/>
        <v/>
      </c>
      <c r="AC2491" s="23" t="str">
        <f t="shared" ca="1" si="572"/>
        <v/>
      </c>
      <c r="AD2491" s="23" t="str">
        <f t="shared" ca="1" si="573"/>
        <v/>
      </c>
      <c r="AE2491" s="68" t="str">
        <f t="shared" ca="1" si="574"/>
        <v/>
      </c>
      <c r="AF2491" s="69" t="str">
        <f>IF(OR(H2491="",S2491=""),"",S2491-(SUM(L2491,M2491)*INDEX(D.1[Đơn giá],MATCH(H2491,D.1[Tên sản phẩm],0))))</f>
        <v/>
      </c>
      <c r="AG2491" s="90" t="str">
        <f t="shared" ca="1" si="575"/>
        <v/>
      </c>
      <c r="AH2491" s="90"/>
    </row>
    <row r="2492" spans="2:34" ht="27.75" customHeight="1" x14ac:dyDescent="0.2">
      <c r="B2492" s="154">
        <f t="shared" si="576"/>
        <v>2489</v>
      </c>
      <c r="C2492" s="155" t="str">
        <f t="shared" ca="1" si="577"/>
        <v/>
      </c>
      <c r="D2492" s="156" t="str">
        <f t="shared" ca="1" si="578"/>
        <v/>
      </c>
      <c r="E2492" s="157" t="str">
        <f t="shared" ca="1" si="579"/>
        <v/>
      </c>
      <c r="F2492" s="157"/>
      <c r="G2492" s="158" t="str">
        <f t="shared" ca="1" si="580"/>
        <v/>
      </c>
      <c r="H2492" s="159"/>
      <c r="I2492" s="160" t="str">
        <f>IF(H2492="","",INDEX(D.1[Quy cách],MATCH(H2492,D.1[Tên sản phẩm],0)))</f>
        <v/>
      </c>
      <c r="J2492" s="35" t="str">
        <f>IF(H2492="","",INDEX(D.1[ĐVT],MATCH(H2492,D.1[Tên sản phẩm],0)))</f>
        <v/>
      </c>
      <c r="K2492" s="163" t="str">
        <f>IF(H2492="","",INDEX(D.1[Đơn giá bán
(Tham khảo)],MATCH(H2492,D.1[Tên sản phẩm],0)))</f>
        <v/>
      </c>
      <c r="L2492" s="162"/>
      <c r="M2492" s="159"/>
      <c r="N2492" s="159"/>
      <c r="O2492" s="159"/>
      <c r="P2492" s="163" t="str">
        <f t="shared" si="581"/>
        <v/>
      </c>
      <c r="Q2492" s="164"/>
      <c r="R2492" s="162"/>
      <c r="S2492" s="163" t="str">
        <f t="shared" si="582"/>
        <v/>
      </c>
      <c r="T2492" s="164" t="str">
        <f t="shared" ca="1" si="583"/>
        <v/>
      </c>
      <c r="U2492" s="163" t="str">
        <f t="shared" si="584"/>
        <v/>
      </c>
      <c r="V2492" s="163" t="str">
        <f ca="1">IF(AND(C2492&lt;&gt;"",C2492&lt;&gt;OFFSET(C2492,1,0)),SUMIFS(B.2[Giá có thuế],B.2[Số ĐK],C2492),"")</f>
        <v/>
      </c>
      <c r="W2492" s="159"/>
      <c r="X2492" s="161" t="str">
        <f>IF(W2492="","",'Thông Tin Chung'!$L$3)</f>
        <v/>
      </c>
      <c r="Y2492" s="163" t="str">
        <f t="shared" ca="1" si="585"/>
        <v/>
      </c>
      <c r="Z2492" s="165"/>
      <c r="AA2492" s="155" t="str">
        <f ca="1">IF(C2492="","",IF(OR(D2492&lt;NgayBatDau,D2492&gt;NgayKetThuc),"Ngày tháng phải nằm trong kỳ báo cáo",IF(AND(G2492&lt;&gt;"",COUNTIF(D.2[Tên khách hàng],G2492)=0),"Tên KH chưa khai báo trong DSKH",IF(AND(H2492&lt;&gt;"",COUNTIF(D.1[Tên sản phẩm],H2492)=0),"SP này chưa khai báo trong DSSP",""))))</f>
        <v/>
      </c>
      <c r="AB2492" s="23" t="str">
        <f t="shared" ca="1" si="571"/>
        <v/>
      </c>
      <c r="AC2492" s="23" t="str">
        <f t="shared" ca="1" si="572"/>
        <v/>
      </c>
      <c r="AD2492" s="23" t="str">
        <f t="shared" ca="1" si="573"/>
        <v/>
      </c>
      <c r="AE2492" s="68" t="str">
        <f t="shared" ca="1" si="574"/>
        <v/>
      </c>
      <c r="AF2492" s="69" t="str">
        <f>IF(OR(H2492="",S2492=""),"",S2492-(SUM(L2492,M2492)*INDEX(D.1[Đơn giá],MATCH(H2492,D.1[Tên sản phẩm],0))))</f>
        <v/>
      </c>
      <c r="AG2492" s="90" t="str">
        <f t="shared" ca="1" si="575"/>
        <v/>
      </c>
      <c r="AH2492" s="90"/>
    </row>
    <row r="2493" spans="2:34" ht="27.75" customHeight="1" x14ac:dyDescent="0.2">
      <c r="B2493" s="154">
        <f t="shared" si="576"/>
        <v>2490</v>
      </c>
      <c r="C2493" s="155" t="str">
        <f t="shared" ca="1" si="577"/>
        <v/>
      </c>
      <c r="D2493" s="156" t="str">
        <f t="shared" ca="1" si="578"/>
        <v/>
      </c>
      <c r="E2493" s="157" t="str">
        <f t="shared" ca="1" si="579"/>
        <v/>
      </c>
      <c r="F2493" s="157"/>
      <c r="G2493" s="158" t="str">
        <f t="shared" ca="1" si="580"/>
        <v/>
      </c>
      <c r="H2493" s="159"/>
      <c r="I2493" s="160" t="str">
        <f>IF(H2493="","",INDEX(D.1[Quy cách],MATCH(H2493,D.1[Tên sản phẩm],0)))</f>
        <v/>
      </c>
      <c r="J2493" s="35" t="str">
        <f>IF(H2493="","",INDEX(D.1[ĐVT],MATCH(H2493,D.1[Tên sản phẩm],0)))</f>
        <v/>
      </c>
      <c r="K2493" s="163" t="str">
        <f>IF(H2493="","",INDEX(D.1[Đơn giá bán
(Tham khảo)],MATCH(H2493,D.1[Tên sản phẩm],0)))</f>
        <v/>
      </c>
      <c r="L2493" s="162"/>
      <c r="M2493" s="159"/>
      <c r="N2493" s="159"/>
      <c r="O2493" s="159"/>
      <c r="P2493" s="163" t="str">
        <f t="shared" si="581"/>
        <v/>
      </c>
      <c r="Q2493" s="164"/>
      <c r="R2493" s="162"/>
      <c r="S2493" s="163" t="str">
        <f t="shared" si="582"/>
        <v/>
      </c>
      <c r="T2493" s="164" t="str">
        <f t="shared" ca="1" si="583"/>
        <v/>
      </c>
      <c r="U2493" s="163" t="str">
        <f t="shared" si="584"/>
        <v/>
      </c>
      <c r="V2493" s="163" t="str">
        <f ca="1">IF(AND(C2493&lt;&gt;"",C2493&lt;&gt;OFFSET(C2493,1,0)),SUMIFS(B.2[Giá có thuế],B.2[Số ĐK],C2493),"")</f>
        <v/>
      </c>
      <c r="W2493" s="159"/>
      <c r="X2493" s="161" t="str">
        <f>IF(W2493="","",'Thông Tin Chung'!$L$3)</f>
        <v/>
      </c>
      <c r="Y2493" s="163" t="str">
        <f t="shared" ca="1" si="585"/>
        <v/>
      </c>
      <c r="Z2493" s="165"/>
      <c r="AA2493" s="155" t="str">
        <f ca="1">IF(C2493="","",IF(OR(D2493&lt;NgayBatDau,D2493&gt;NgayKetThuc),"Ngày tháng phải nằm trong kỳ báo cáo",IF(AND(G2493&lt;&gt;"",COUNTIF(D.2[Tên khách hàng],G2493)=0),"Tên KH chưa khai báo trong DSKH",IF(AND(H2493&lt;&gt;"",COUNTIF(D.1[Tên sản phẩm],H2493)=0),"SP này chưa khai báo trong DSSP",""))))</f>
        <v/>
      </c>
      <c r="AB2493" s="23" t="str">
        <f t="shared" ca="1" si="571"/>
        <v/>
      </c>
      <c r="AC2493" s="23" t="str">
        <f t="shared" ca="1" si="572"/>
        <v/>
      </c>
      <c r="AD2493" s="23" t="str">
        <f t="shared" ca="1" si="573"/>
        <v/>
      </c>
      <c r="AE2493" s="68" t="str">
        <f t="shared" ca="1" si="574"/>
        <v/>
      </c>
      <c r="AF2493" s="69" t="str">
        <f>IF(OR(H2493="",S2493=""),"",S2493-(SUM(L2493,M2493)*INDEX(D.1[Đơn giá],MATCH(H2493,D.1[Tên sản phẩm],0))))</f>
        <v/>
      </c>
      <c r="AG2493" s="90" t="str">
        <f t="shared" ca="1" si="575"/>
        <v/>
      </c>
      <c r="AH2493" s="90"/>
    </row>
    <row r="2494" spans="2:34" ht="27.75" customHeight="1" x14ac:dyDescent="0.2">
      <c r="B2494" s="154">
        <f t="shared" si="576"/>
        <v>2491</v>
      </c>
      <c r="C2494" s="155" t="str">
        <f t="shared" ca="1" si="577"/>
        <v/>
      </c>
      <c r="D2494" s="156" t="str">
        <f t="shared" ca="1" si="578"/>
        <v/>
      </c>
      <c r="E2494" s="157" t="str">
        <f t="shared" ca="1" si="579"/>
        <v/>
      </c>
      <c r="F2494" s="157"/>
      <c r="G2494" s="158" t="str">
        <f t="shared" ca="1" si="580"/>
        <v/>
      </c>
      <c r="H2494" s="159"/>
      <c r="I2494" s="160" t="str">
        <f>IF(H2494="","",INDEX(D.1[Quy cách],MATCH(H2494,D.1[Tên sản phẩm],0)))</f>
        <v/>
      </c>
      <c r="J2494" s="35" t="str">
        <f>IF(H2494="","",INDEX(D.1[ĐVT],MATCH(H2494,D.1[Tên sản phẩm],0)))</f>
        <v/>
      </c>
      <c r="K2494" s="163" t="str">
        <f>IF(H2494="","",INDEX(D.1[Đơn giá bán
(Tham khảo)],MATCH(H2494,D.1[Tên sản phẩm],0)))</f>
        <v/>
      </c>
      <c r="L2494" s="162"/>
      <c r="M2494" s="159"/>
      <c r="N2494" s="159"/>
      <c r="O2494" s="159"/>
      <c r="P2494" s="163" t="str">
        <f t="shared" si="581"/>
        <v/>
      </c>
      <c r="Q2494" s="164"/>
      <c r="R2494" s="162"/>
      <c r="S2494" s="163" t="str">
        <f t="shared" si="582"/>
        <v/>
      </c>
      <c r="T2494" s="164" t="str">
        <f t="shared" ca="1" si="583"/>
        <v/>
      </c>
      <c r="U2494" s="163" t="str">
        <f t="shared" si="584"/>
        <v/>
      </c>
      <c r="V2494" s="163" t="str">
        <f ca="1">IF(AND(C2494&lt;&gt;"",C2494&lt;&gt;OFFSET(C2494,1,0)),SUMIFS(B.2[Giá có thuế],B.2[Số ĐK],C2494),"")</f>
        <v/>
      </c>
      <c r="W2494" s="159"/>
      <c r="X2494" s="161" t="str">
        <f>IF(W2494="","",'Thông Tin Chung'!$L$3)</f>
        <v/>
      </c>
      <c r="Y2494" s="163" t="str">
        <f t="shared" ca="1" si="585"/>
        <v/>
      </c>
      <c r="Z2494" s="165"/>
      <c r="AA2494" s="155" t="str">
        <f ca="1">IF(C2494="","",IF(OR(D2494&lt;NgayBatDau,D2494&gt;NgayKetThuc),"Ngày tháng phải nằm trong kỳ báo cáo",IF(AND(G2494&lt;&gt;"",COUNTIF(D.2[Tên khách hàng],G2494)=0),"Tên KH chưa khai báo trong DSKH",IF(AND(H2494&lt;&gt;"",COUNTIF(D.1[Tên sản phẩm],H2494)=0),"SP này chưa khai báo trong DSSP",""))))</f>
        <v/>
      </c>
      <c r="AB2494" s="23" t="str">
        <f t="shared" ca="1" si="571"/>
        <v/>
      </c>
      <c r="AC2494" s="23" t="str">
        <f t="shared" ca="1" si="572"/>
        <v/>
      </c>
      <c r="AD2494" s="23" t="str">
        <f t="shared" ca="1" si="573"/>
        <v/>
      </c>
      <c r="AE2494" s="68" t="str">
        <f t="shared" ca="1" si="574"/>
        <v/>
      </c>
      <c r="AF2494" s="69" t="str">
        <f>IF(OR(H2494="",S2494=""),"",S2494-(SUM(L2494,M2494)*INDEX(D.1[Đơn giá],MATCH(H2494,D.1[Tên sản phẩm],0))))</f>
        <v/>
      </c>
      <c r="AG2494" s="90" t="str">
        <f t="shared" ca="1" si="575"/>
        <v/>
      </c>
      <c r="AH2494" s="90"/>
    </row>
    <row r="2495" spans="2:34" ht="27.75" customHeight="1" x14ac:dyDescent="0.2">
      <c r="B2495" s="154">
        <f t="shared" si="576"/>
        <v>2492</v>
      </c>
      <c r="C2495" s="155" t="str">
        <f t="shared" ca="1" si="577"/>
        <v/>
      </c>
      <c r="D2495" s="156" t="str">
        <f t="shared" ca="1" si="578"/>
        <v/>
      </c>
      <c r="E2495" s="157" t="str">
        <f t="shared" ca="1" si="579"/>
        <v/>
      </c>
      <c r="F2495" s="157"/>
      <c r="G2495" s="158" t="str">
        <f t="shared" ca="1" si="580"/>
        <v/>
      </c>
      <c r="H2495" s="159"/>
      <c r="I2495" s="160" t="str">
        <f>IF(H2495="","",INDEX(D.1[Quy cách],MATCH(H2495,D.1[Tên sản phẩm],0)))</f>
        <v/>
      </c>
      <c r="J2495" s="35" t="str">
        <f>IF(H2495="","",INDEX(D.1[ĐVT],MATCH(H2495,D.1[Tên sản phẩm],0)))</f>
        <v/>
      </c>
      <c r="K2495" s="163" t="str">
        <f>IF(H2495="","",INDEX(D.1[Đơn giá bán
(Tham khảo)],MATCH(H2495,D.1[Tên sản phẩm],0)))</f>
        <v/>
      </c>
      <c r="L2495" s="162"/>
      <c r="M2495" s="159"/>
      <c r="N2495" s="159"/>
      <c r="O2495" s="159"/>
      <c r="P2495" s="163" t="str">
        <f t="shared" si="581"/>
        <v/>
      </c>
      <c r="Q2495" s="164"/>
      <c r="R2495" s="162"/>
      <c r="S2495" s="163" t="str">
        <f t="shared" si="582"/>
        <v/>
      </c>
      <c r="T2495" s="164" t="str">
        <f t="shared" ca="1" si="583"/>
        <v/>
      </c>
      <c r="U2495" s="163" t="str">
        <f t="shared" si="584"/>
        <v/>
      </c>
      <c r="V2495" s="163" t="str">
        <f ca="1">IF(AND(C2495&lt;&gt;"",C2495&lt;&gt;OFFSET(C2495,1,0)),SUMIFS(B.2[Giá có thuế],B.2[Số ĐK],C2495),"")</f>
        <v/>
      </c>
      <c r="W2495" s="159"/>
      <c r="X2495" s="161" t="str">
        <f>IF(W2495="","",'Thông Tin Chung'!$L$3)</f>
        <v/>
      </c>
      <c r="Y2495" s="163" t="str">
        <f t="shared" ca="1" si="585"/>
        <v/>
      </c>
      <c r="Z2495" s="165"/>
      <c r="AA2495" s="155" t="str">
        <f ca="1">IF(C2495="","",IF(OR(D2495&lt;NgayBatDau,D2495&gt;NgayKetThuc),"Ngày tháng phải nằm trong kỳ báo cáo",IF(AND(G2495&lt;&gt;"",COUNTIF(D.2[Tên khách hàng],G2495)=0),"Tên KH chưa khai báo trong DSKH",IF(AND(H2495&lt;&gt;"",COUNTIF(D.1[Tên sản phẩm],H2495)=0),"SP này chưa khai báo trong DSSP",""))))</f>
        <v/>
      </c>
      <c r="AB2495" s="23" t="str">
        <f t="shared" ca="1" si="571"/>
        <v/>
      </c>
      <c r="AC2495" s="23" t="str">
        <f t="shared" ca="1" si="572"/>
        <v/>
      </c>
      <c r="AD2495" s="23" t="str">
        <f t="shared" ca="1" si="573"/>
        <v/>
      </c>
      <c r="AE2495" s="68" t="str">
        <f t="shared" ca="1" si="574"/>
        <v/>
      </c>
      <c r="AF2495" s="69" t="str">
        <f>IF(OR(H2495="",S2495=""),"",S2495-(SUM(L2495,M2495)*INDEX(D.1[Đơn giá],MATCH(H2495,D.1[Tên sản phẩm],0))))</f>
        <v/>
      </c>
      <c r="AG2495" s="90" t="str">
        <f t="shared" ca="1" si="575"/>
        <v/>
      </c>
      <c r="AH2495" s="90"/>
    </row>
    <row r="2496" spans="2:34" ht="27.75" customHeight="1" x14ac:dyDescent="0.2">
      <c r="B2496" s="154">
        <f t="shared" si="576"/>
        <v>2493</v>
      </c>
      <c r="C2496" s="155" t="str">
        <f t="shared" ca="1" si="577"/>
        <v/>
      </c>
      <c r="D2496" s="156" t="str">
        <f t="shared" ca="1" si="578"/>
        <v/>
      </c>
      <c r="E2496" s="157" t="str">
        <f t="shared" ca="1" si="579"/>
        <v/>
      </c>
      <c r="F2496" s="157"/>
      <c r="G2496" s="158" t="str">
        <f t="shared" ca="1" si="580"/>
        <v/>
      </c>
      <c r="H2496" s="159"/>
      <c r="I2496" s="160" t="str">
        <f>IF(H2496="","",INDEX(D.1[Quy cách],MATCH(H2496,D.1[Tên sản phẩm],0)))</f>
        <v/>
      </c>
      <c r="J2496" s="35" t="str">
        <f>IF(H2496="","",INDEX(D.1[ĐVT],MATCH(H2496,D.1[Tên sản phẩm],0)))</f>
        <v/>
      </c>
      <c r="K2496" s="163" t="str">
        <f>IF(H2496="","",INDEX(D.1[Đơn giá bán
(Tham khảo)],MATCH(H2496,D.1[Tên sản phẩm],0)))</f>
        <v/>
      </c>
      <c r="L2496" s="162"/>
      <c r="M2496" s="159"/>
      <c r="N2496" s="159"/>
      <c r="O2496" s="159"/>
      <c r="P2496" s="163" t="str">
        <f t="shared" si="581"/>
        <v/>
      </c>
      <c r="Q2496" s="164"/>
      <c r="R2496" s="162"/>
      <c r="S2496" s="163" t="str">
        <f t="shared" si="582"/>
        <v/>
      </c>
      <c r="T2496" s="164" t="str">
        <f t="shared" ca="1" si="583"/>
        <v/>
      </c>
      <c r="U2496" s="163" t="str">
        <f t="shared" si="584"/>
        <v/>
      </c>
      <c r="V2496" s="163" t="str">
        <f ca="1">IF(AND(C2496&lt;&gt;"",C2496&lt;&gt;OFFSET(C2496,1,0)),SUMIFS(B.2[Giá có thuế],B.2[Số ĐK],C2496),"")</f>
        <v/>
      </c>
      <c r="W2496" s="159"/>
      <c r="X2496" s="161" t="str">
        <f>IF(W2496="","",'Thông Tin Chung'!$L$3)</f>
        <v/>
      </c>
      <c r="Y2496" s="163" t="str">
        <f t="shared" ca="1" si="585"/>
        <v/>
      </c>
      <c r="Z2496" s="165"/>
      <c r="AA2496" s="155" t="str">
        <f ca="1">IF(C2496="","",IF(OR(D2496&lt;NgayBatDau,D2496&gt;NgayKetThuc),"Ngày tháng phải nằm trong kỳ báo cáo",IF(AND(G2496&lt;&gt;"",COUNTIF(D.2[Tên khách hàng],G2496)=0),"Tên KH chưa khai báo trong DSKH",IF(AND(H2496&lt;&gt;"",COUNTIF(D.1[Tên sản phẩm],H2496)=0),"SP này chưa khai báo trong DSSP",""))))</f>
        <v/>
      </c>
      <c r="AB2496" s="23" t="str">
        <f t="shared" ca="1" si="571"/>
        <v/>
      </c>
      <c r="AC2496" s="23" t="str">
        <f t="shared" ca="1" si="572"/>
        <v/>
      </c>
      <c r="AD2496" s="23" t="str">
        <f t="shared" ca="1" si="573"/>
        <v/>
      </c>
      <c r="AE2496" s="68" t="str">
        <f t="shared" ca="1" si="574"/>
        <v/>
      </c>
      <c r="AF2496" s="69" t="str">
        <f>IF(OR(H2496="",S2496=""),"",S2496-(SUM(L2496,M2496)*INDEX(D.1[Đơn giá],MATCH(H2496,D.1[Tên sản phẩm],0))))</f>
        <v/>
      </c>
      <c r="AG2496" s="90" t="str">
        <f t="shared" ca="1" si="575"/>
        <v/>
      </c>
      <c r="AH2496" s="90"/>
    </row>
    <row r="2497" spans="2:34" ht="27.75" customHeight="1" x14ac:dyDescent="0.2">
      <c r="B2497" s="154">
        <f t="shared" si="576"/>
        <v>2494</v>
      </c>
      <c r="C2497" s="155" t="str">
        <f t="shared" ca="1" si="577"/>
        <v/>
      </c>
      <c r="D2497" s="156" t="str">
        <f t="shared" ca="1" si="578"/>
        <v/>
      </c>
      <c r="E2497" s="157" t="str">
        <f t="shared" ca="1" si="579"/>
        <v/>
      </c>
      <c r="F2497" s="157"/>
      <c r="G2497" s="158" t="str">
        <f t="shared" ca="1" si="580"/>
        <v/>
      </c>
      <c r="H2497" s="159"/>
      <c r="I2497" s="160" t="str">
        <f>IF(H2497="","",INDEX(D.1[Quy cách],MATCH(H2497,D.1[Tên sản phẩm],0)))</f>
        <v/>
      </c>
      <c r="J2497" s="35" t="str">
        <f>IF(H2497="","",INDEX(D.1[ĐVT],MATCH(H2497,D.1[Tên sản phẩm],0)))</f>
        <v/>
      </c>
      <c r="K2497" s="163" t="str">
        <f>IF(H2497="","",INDEX(D.1[Đơn giá bán
(Tham khảo)],MATCH(H2497,D.1[Tên sản phẩm],0)))</f>
        <v/>
      </c>
      <c r="L2497" s="162"/>
      <c r="M2497" s="159"/>
      <c r="N2497" s="159"/>
      <c r="O2497" s="159"/>
      <c r="P2497" s="163" t="str">
        <f t="shared" si="581"/>
        <v/>
      </c>
      <c r="Q2497" s="164"/>
      <c r="R2497" s="162"/>
      <c r="S2497" s="163" t="str">
        <f t="shared" si="582"/>
        <v/>
      </c>
      <c r="T2497" s="164" t="str">
        <f t="shared" ca="1" si="583"/>
        <v/>
      </c>
      <c r="U2497" s="163" t="str">
        <f t="shared" si="584"/>
        <v/>
      </c>
      <c r="V2497" s="163" t="str">
        <f ca="1">IF(AND(C2497&lt;&gt;"",C2497&lt;&gt;OFFSET(C2497,1,0)),SUMIFS(B.2[Giá có thuế],B.2[Số ĐK],C2497),"")</f>
        <v/>
      </c>
      <c r="W2497" s="159"/>
      <c r="X2497" s="161" t="str">
        <f>IF(W2497="","",'Thông Tin Chung'!$L$3)</f>
        <v/>
      </c>
      <c r="Y2497" s="163" t="str">
        <f t="shared" ca="1" si="585"/>
        <v/>
      </c>
      <c r="Z2497" s="165"/>
      <c r="AA2497" s="155" t="str">
        <f ca="1">IF(C2497="","",IF(OR(D2497&lt;NgayBatDau,D2497&gt;NgayKetThuc),"Ngày tháng phải nằm trong kỳ báo cáo",IF(AND(G2497&lt;&gt;"",COUNTIF(D.2[Tên khách hàng],G2497)=0),"Tên KH chưa khai báo trong DSKH",IF(AND(H2497&lt;&gt;"",COUNTIF(D.1[Tên sản phẩm],H2497)=0),"SP này chưa khai báo trong DSSP",""))))</f>
        <v/>
      </c>
      <c r="AB2497" s="23" t="str">
        <f t="shared" ca="1" si="571"/>
        <v/>
      </c>
      <c r="AC2497" s="23" t="str">
        <f t="shared" ca="1" si="572"/>
        <v/>
      </c>
      <c r="AD2497" s="23" t="str">
        <f t="shared" ca="1" si="573"/>
        <v/>
      </c>
      <c r="AE2497" s="68" t="str">
        <f t="shared" ca="1" si="574"/>
        <v/>
      </c>
      <c r="AF2497" s="69" t="str">
        <f>IF(OR(H2497="",S2497=""),"",S2497-(SUM(L2497,M2497)*INDEX(D.1[Đơn giá],MATCH(H2497,D.1[Tên sản phẩm],0))))</f>
        <v/>
      </c>
      <c r="AG2497" s="90" t="str">
        <f t="shared" ca="1" si="575"/>
        <v/>
      </c>
      <c r="AH2497" s="90"/>
    </row>
    <row r="2498" spans="2:34" ht="27.75" customHeight="1" x14ac:dyDescent="0.2">
      <c r="B2498" s="154">
        <f t="shared" si="576"/>
        <v>2495</v>
      </c>
      <c r="C2498" s="155" t="str">
        <f t="shared" ca="1" si="577"/>
        <v/>
      </c>
      <c r="D2498" s="156" t="str">
        <f t="shared" ca="1" si="578"/>
        <v/>
      </c>
      <c r="E2498" s="157" t="str">
        <f t="shared" ca="1" si="579"/>
        <v/>
      </c>
      <c r="F2498" s="157"/>
      <c r="G2498" s="158" t="str">
        <f t="shared" ca="1" si="580"/>
        <v/>
      </c>
      <c r="H2498" s="159"/>
      <c r="I2498" s="160" t="str">
        <f>IF(H2498="","",INDEX(D.1[Quy cách],MATCH(H2498,D.1[Tên sản phẩm],0)))</f>
        <v/>
      </c>
      <c r="J2498" s="35" t="str">
        <f>IF(H2498="","",INDEX(D.1[ĐVT],MATCH(H2498,D.1[Tên sản phẩm],0)))</f>
        <v/>
      </c>
      <c r="K2498" s="163" t="str">
        <f>IF(H2498="","",INDEX(D.1[Đơn giá bán
(Tham khảo)],MATCH(H2498,D.1[Tên sản phẩm],0)))</f>
        <v/>
      </c>
      <c r="L2498" s="162"/>
      <c r="M2498" s="159"/>
      <c r="N2498" s="159"/>
      <c r="O2498" s="159"/>
      <c r="P2498" s="163" t="str">
        <f t="shared" si="581"/>
        <v/>
      </c>
      <c r="Q2498" s="164"/>
      <c r="R2498" s="162"/>
      <c r="S2498" s="163" t="str">
        <f t="shared" si="582"/>
        <v/>
      </c>
      <c r="T2498" s="164" t="str">
        <f t="shared" ca="1" si="583"/>
        <v/>
      </c>
      <c r="U2498" s="163" t="str">
        <f t="shared" si="584"/>
        <v/>
      </c>
      <c r="V2498" s="163" t="str">
        <f ca="1">IF(AND(C2498&lt;&gt;"",C2498&lt;&gt;OFFSET(C2498,1,0)),SUMIFS(B.2[Giá có thuế],B.2[Số ĐK],C2498),"")</f>
        <v/>
      </c>
      <c r="W2498" s="159"/>
      <c r="X2498" s="161" t="str">
        <f>IF(W2498="","",'Thông Tin Chung'!$L$3)</f>
        <v/>
      </c>
      <c r="Y2498" s="163" t="str">
        <f t="shared" ca="1" si="585"/>
        <v/>
      </c>
      <c r="Z2498" s="165"/>
      <c r="AA2498" s="155" t="str">
        <f ca="1">IF(C2498="","",IF(OR(D2498&lt;NgayBatDau,D2498&gt;NgayKetThuc),"Ngày tháng phải nằm trong kỳ báo cáo",IF(AND(G2498&lt;&gt;"",COUNTIF(D.2[Tên khách hàng],G2498)=0),"Tên KH chưa khai báo trong DSKH",IF(AND(H2498&lt;&gt;"",COUNTIF(D.1[Tên sản phẩm],H2498)=0),"SP này chưa khai báo trong DSSP",""))))</f>
        <v/>
      </c>
      <c r="AB2498" s="23" t="str">
        <f t="shared" ca="1" si="571"/>
        <v/>
      </c>
      <c r="AC2498" s="23" t="str">
        <f t="shared" ca="1" si="572"/>
        <v/>
      </c>
      <c r="AD2498" s="23" t="str">
        <f t="shared" ca="1" si="573"/>
        <v/>
      </c>
      <c r="AE2498" s="68" t="str">
        <f t="shared" ca="1" si="574"/>
        <v/>
      </c>
      <c r="AF2498" s="69" t="str">
        <f>IF(OR(H2498="",S2498=""),"",S2498-(SUM(L2498,M2498)*INDEX(D.1[Đơn giá],MATCH(H2498,D.1[Tên sản phẩm],0))))</f>
        <v/>
      </c>
      <c r="AG2498" s="90" t="str">
        <f t="shared" ca="1" si="575"/>
        <v/>
      </c>
      <c r="AH2498" s="90"/>
    </row>
    <row r="2499" spans="2:34" ht="27.75" customHeight="1" x14ac:dyDescent="0.2">
      <c r="B2499" s="154">
        <f t="shared" si="576"/>
        <v>2496</v>
      </c>
      <c r="C2499" s="155" t="str">
        <f t="shared" ca="1" si="577"/>
        <v/>
      </c>
      <c r="D2499" s="156" t="str">
        <f t="shared" ca="1" si="578"/>
        <v/>
      </c>
      <c r="E2499" s="157" t="str">
        <f t="shared" ca="1" si="579"/>
        <v/>
      </c>
      <c r="F2499" s="157"/>
      <c r="G2499" s="158" t="str">
        <f t="shared" ca="1" si="580"/>
        <v/>
      </c>
      <c r="H2499" s="159"/>
      <c r="I2499" s="160" t="str">
        <f>IF(H2499="","",INDEX(D.1[Quy cách],MATCH(H2499,D.1[Tên sản phẩm],0)))</f>
        <v/>
      </c>
      <c r="J2499" s="35" t="str">
        <f>IF(H2499="","",INDEX(D.1[ĐVT],MATCH(H2499,D.1[Tên sản phẩm],0)))</f>
        <v/>
      </c>
      <c r="K2499" s="163" t="str">
        <f>IF(H2499="","",INDEX(D.1[Đơn giá bán
(Tham khảo)],MATCH(H2499,D.1[Tên sản phẩm],0)))</f>
        <v/>
      </c>
      <c r="L2499" s="162"/>
      <c r="M2499" s="159"/>
      <c r="N2499" s="159"/>
      <c r="O2499" s="159"/>
      <c r="P2499" s="163" t="str">
        <f t="shared" si="581"/>
        <v/>
      </c>
      <c r="Q2499" s="164"/>
      <c r="R2499" s="162"/>
      <c r="S2499" s="163" t="str">
        <f t="shared" si="582"/>
        <v/>
      </c>
      <c r="T2499" s="164" t="str">
        <f t="shared" ca="1" si="583"/>
        <v/>
      </c>
      <c r="U2499" s="163" t="str">
        <f t="shared" si="584"/>
        <v/>
      </c>
      <c r="V2499" s="163" t="str">
        <f ca="1">IF(AND(C2499&lt;&gt;"",C2499&lt;&gt;OFFSET(C2499,1,0)),SUMIFS(B.2[Giá có thuế],B.2[Số ĐK],C2499),"")</f>
        <v/>
      </c>
      <c r="W2499" s="159"/>
      <c r="X2499" s="161" t="str">
        <f>IF(W2499="","",'Thông Tin Chung'!$L$3)</f>
        <v/>
      </c>
      <c r="Y2499" s="163" t="str">
        <f t="shared" ca="1" si="585"/>
        <v/>
      </c>
      <c r="Z2499" s="165"/>
      <c r="AA2499" s="155" t="str">
        <f ca="1">IF(C2499="","",IF(OR(D2499&lt;NgayBatDau,D2499&gt;NgayKetThuc),"Ngày tháng phải nằm trong kỳ báo cáo",IF(AND(G2499&lt;&gt;"",COUNTIF(D.2[Tên khách hàng],G2499)=0),"Tên KH chưa khai báo trong DSKH",IF(AND(H2499&lt;&gt;"",COUNTIF(D.1[Tên sản phẩm],H2499)=0),"SP này chưa khai báo trong DSSP",""))))</f>
        <v/>
      </c>
      <c r="AB2499" s="23" t="str">
        <f t="shared" ca="1" si="571"/>
        <v/>
      </c>
      <c r="AC2499" s="23" t="str">
        <f t="shared" ca="1" si="572"/>
        <v/>
      </c>
      <c r="AD2499" s="23" t="str">
        <f t="shared" ca="1" si="573"/>
        <v/>
      </c>
      <c r="AE2499" s="68" t="str">
        <f t="shared" ca="1" si="574"/>
        <v/>
      </c>
      <c r="AF2499" s="69" t="str">
        <f>IF(OR(H2499="",S2499=""),"",S2499-(SUM(L2499,M2499)*INDEX(D.1[Đơn giá],MATCH(H2499,D.1[Tên sản phẩm],0))))</f>
        <v/>
      </c>
      <c r="AG2499" s="90" t="str">
        <f t="shared" ca="1" si="575"/>
        <v/>
      </c>
      <c r="AH2499" s="90"/>
    </row>
    <row r="2500" spans="2:34" ht="27.75" customHeight="1" x14ac:dyDescent="0.2">
      <c r="B2500" s="154">
        <f t="shared" ref="B2500:B2503" si="586">ROW(A2500)-3</f>
        <v>2497</v>
      </c>
      <c r="C2500" s="155" t="str">
        <f t="shared" ref="C2500:C2503" ca="1" si="587">IF(AND(D2500="",E2500="",G2500=""),"",IF(AND(D2500=OFFSET(D2500,-1,0),E2500=OFFSET(E2500,-1,0),G2500=OFFSET(G2500,-1,0)),OFFSET(B2500,-1,1),B2500))</f>
        <v/>
      </c>
      <c r="D2500" s="156" t="str">
        <f t="shared" ref="D2500:D2503" ca="1" si="588">IF(AND($H2500&lt;&gt;"",B2500&lt;&gt;1),OFFSET(C2500,-1,1),"")</f>
        <v/>
      </c>
      <c r="E2500" s="157" t="str">
        <f t="shared" ref="E2500:E2503" ca="1" si="589">IF(AND($H2500&lt;&gt;"",B2500&lt;&gt;1),OFFSET(D2500,-1,1),"")</f>
        <v/>
      </c>
      <c r="F2500" s="157"/>
      <c r="G2500" s="158" t="str">
        <f t="shared" ref="G2500:G2503" ca="1" si="590">IF(AND($H2500&lt;&gt;"",B2500&lt;&gt;1),OFFSET(F2500,-1,1),"")</f>
        <v/>
      </c>
      <c r="H2500" s="159"/>
      <c r="I2500" s="160" t="str">
        <f>IF(H2500="","",INDEX(D.1[Quy cách],MATCH(H2500,D.1[Tên sản phẩm],0)))</f>
        <v/>
      </c>
      <c r="J2500" s="35" t="str">
        <f>IF(H2500="","",INDEX(D.1[ĐVT],MATCH(H2500,D.1[Tên sản phẩm],0)))</f>
        <v/>
      </c>
      <c r="K2500" s="163" t="str">
        <f>IF(H2500="","",INDEX(D.1[Đơn giá bán
(Tham khảo)],MATCH(H2500,D.1[Tên sản phẩm],0)))</f>
        <v/>
      </c>
      <c r="L2500" s="162"/>
      <c r="M2500" s="159"/>
      <c r="N2500" s="159"/>
      <c r="O2500" s="159"/>
      <c r="P2500" s="163" t="str">
        <f t="shared" ref="P2500:P2503" si="591">IF(AND(K2500&lt;&gt;"",L2500&lt;&gt;""),K2500*L2500,IF(AND(N2500&lt;&gt;"",O2500&lt;&gt;""),N2500*O2500,""))</f>
        <v/>
      </c>
      <c r="Q2500" s="164"/>
      <c r="R2500" s="162"/>
      <c r="S2500" s="163" t="str">
        <f t="shared" ref="S2500:S2503" si="592">IF(P2500="","",P2500-SUM(R2500))</f>
        <v/>
      </c>
      <c r="T2500" s="164" t="str">
        <f t="shared" ref="T2500:T2503" ca="1" si="593">IF(AND(S2500&lt;&gt;"",C2500=OFFSET(C2500,-1,0)),OFFSET(S2500,-1,1),"")</f>
        <v/>
      </c>
      <c r="U2500" s="163" t="str">
        <f t="shared" ref="U2500:U2503" si="594">IF(S2500="","",S2500*SUM(1,T2500))</f>
        <v/>
      </c>
      <c r="V2500" s="163" t="str">
        <f ca="1">IF(AND(C2500&lt;&gt;"",C2500&lt;&gt;OFFSET(C2500,1,0)),SUMIFS(B.2[Giá có thuế],B.2[Số ĐK],C2500),"")</f>
        <v/>
      </c>
      <c r="W2500" s="159"/>
      <c r="X2500" s="161" t="str">
        <f>IF(W2500="","",'Thông Tin Chung'!$L$3)</f>
        <v/>
      </c>
      <c r="Y2500" s="163" t="str">
        <f t="shared" ref="Y2500:Y2503" ca="1" si="595">IF(AND(V2500&lt;&gt;"",W2500&lt;&gt;"",V2500&lt;&gt;0),V2500-W2500,"")</f>
        <v/>
      </c>
      <c r="Z2500" s="165"/>
      <c r="AA2500" s="155" t="str">
        <f ca="1">IF(C2500="","",IF(OR(D2500&lt;NgayBatDau,D2500&gt;NgayKetThuc),"Ngày tháng phải nằm trong kỳ báo cáo",IF(AND(G2500&lt;&gt;"",COUNTIF(D.2[Tên khách hàng],G2500)=0),"Tên KH chưa khai báo trong DSKH",IF(AND(H2500&lt;&gt;"",COUNTIF(D.1[Tên sản phẩm],H2500)=0),"SP này chưa khai báo trong DSSP",""))))</f>
        <v/>
      </c>
      <c r="AB2500" s="23" t="str">
        <f t="shared" ca="1" si="571"/>
        <v/>
      </c>
      <c r="AC2500" s="23" t="str">
        <f t="shared" ca="1" si="572"/>
        <v/>
      </c>
      <c r="AD2500" s="23" t="str">
        <f t="shared" ca="1" si="573"/>
        <v/>
      </c>
      <c r="AE2500" s="68" t="str">
        <f t="shared" ca="1" si="574"/>
        <v/>
      </c>
      <c r="AF2500" s="69" t="str">
        <f>IF(OR(H2500="",S2500=""),"",S2500-(SUM(L2500,M2500)*INDEX(D.1[Đơn giá],MATCH(H2500,D.1[Tên sản phẩm],0))))</f>
        <v/>
      </c>
      <c r="AG2500" s="90" t="str">
        <f t="shared" ca="1" si="575"/>
        <v/>
      </c>
      <c r="AH2500" s="90"/>
    </row>
    <row r="2501" spans="2:34" ht="27.75" customHeight="1" x14ac:dyDescent="0.2">
      <c r="B2501" s="154">
        <f t="shared" si="586"/>
        <v>2498</v>
      </c>
      <c r="C2501" s="155" t="str">
        <f t="shared" ca="1" si="587"/>
        <v/>
      </c>
      <c r="D2501" s="156" t="str">
        <f t="shared" ca="1" si="588"/>
        <v/>
      </c>
      <c r="E2501" s="157" t="str">
        <f t="shared" ca="1" si="589"/>
        <v/>
      </c>
      <c r="F2501" s="157"/>
      <c r="G2501" s="158" t="str">
        <f t="shared" ca="1" si="590"/>
        <v/>
      </c>
      <c r="H2501" s="159"/>
      <c r="I2501" s="160" t="str">
        <f>IF(H2501="","",INDEX(D.1[Quy cách],MATCH(H2501,D.1[Tên sản phẩm],0)))</f>
        <v/>
      </c>
      <c r="J2501" s="35" t="str">
        <f>IF(H2501="","",INDEX(D.1[ĐVT],MATCH(H2501,D.1[Tên sản phẩm],0)))</f>
        <v/>
      </c>
      <c r="K2501" s="163" t="str">
        <f>IF(H2501="","",INDEX(D.1[Đơn giá bán
(Tham khảo)],MATCH(H2501,D.1[Tên sản phẩm],0)))</f>
        <v/>
      </c>
      <c r="L2501" s="162"/>
      <c r="M2501" s="159"/>
      <c r="N2501" s="159"/>
      <c r="O2501" s="159"/>
      <c r="P2501" s="163" t="str">
        <f t="shared" si="591"/>
        <v/>
      </c>
      <c r="Q2501" s="164"/>
      <c r="R2501" s="162"/>
      <c r="S2501" s="163" t="str">
        <f t="shared" si="592"/>
        <v/>
      </c>
      <c r="T2501" s="164" t="str">
        <f t="shared" ca="1" si="593"/>
        <v/>
      </c>
      <c r="U2501" s="163" t="str">
        <f t="shared" si="594"/>
        <v/>
      </c>
      <c r="V2501" s="163" t="str">
        <f ca="1">IF(AND(C2501&lt;&gt;"",C2501&lt;&gt;OFFSET(C2501,1,0)),SUMIFS(B.2[Giá có thuế],B.2[Số ĐK],C2501),"")</f>
        <v/>
      </c>
      <c r="W2501" s="159"/>
      <c r="X2501" s="161" t="str">
        <f>IF(W2501="","",'Thông Tin Chung'!$L$3)</f>
        <v/>
      </c>
      <c r="Y2501" s="163" t="str">
        <f t="shared" ca="1" si="595"/>
        <v/>
      </c>
      <c r="Z2501" s="165"/>
      <c r="AA2501" s="155" t="str">
        <f ca="1">IF(C2501="","",IF(OR(D2501&lt;NgayBatDau,D2501&gt;NgayKetThuc),"Ngày tháng phải nằm trong kỳ báo cáo",IF(AND(G2501&lt;&gt;"",COUNTIF(D.2[Tên khách hàng],G2501)=0),"Tên KH chưa khai báo trong DSKH",IF(AND(H2501&lt;&gt;"",COUNTIF(D.1[Tên sản phẩm],H2501)=0),"SP này chưa khai báo trong DSSP",""))))</f>
        <v/>
      </c>
      <c r="AB2501" s="23" t="str">
        <f t="shared" ca="1" si="571"/>
        <v/>
      </c>
      <c r="AC2501" s="23" t="str">
        <f t="shared" ca="1" si="572"/>
        <v/>
      </c>
      <c r="AD2501" s="23" t="str">
        <f t="shared" ca="1" si="573"/>
        <v/>
      </c>
      <c r="AE2501" s="68" t="str">
        <f t="shared" ref="AE2501:AE2503" ca="1" si="596">IF(D2501="","",MONTH(D2501))</f>
        <v/>
      </c>
      <c r="AF2501" s="69" t="str">
        <f>IF(OR(H2501="",S2501=""),"",S2501-(SUM(L2501,M2501)*INDEX(D.1[Đơn giá],MATCH(H2501,D.1[Tên sản phẩm],0))))</f>
        <v/>
      </c>
      <c r="AG2501" s="90" t="str">
        <f t="shared" ca="1" si="575"/>
        <v/>
      </c>
      <c r="AH2501" s="90"/>
    </row>
    <row r="2502" spans="2:34" ht="27.75" customHeight="1" x14ac:dyDescent="0.2">
      <c r="B2502" s="154">
        <f t="shared" si="586"/>
        <v>2499</v>
      </c>
      <c r="C2502" s="155" t="str">
        <f t="shared" ca="1" si="587"/>
        <v/>
      </c>
      <c r="D2502" s="156" t="str">
        <f t="shared" ca="1" si="588"/>
        <v/>
      </c>
      <c r="E2502" s="157" t="str">
        <f t="shared" ca="1" si="589"/>
        <v/>
      </c>
      <c r="F2502" s="157"/>
      <c r="G2502" s="158" t="str">
        <f t="shared" ca="1" si="590"/>
        <v/>
      </c>
      <c r="H2502" s="159"/>
      <c r="I2502" s="160" t="str">
        <f>IF(H2502="","",INDEX(D.1[Quy cách],MATCH(H2502,D.1[Tên sản phẩm],0)))</f>
        <v/>
      </c>
      <c r="J2502" s="35" t="str">
        <f>IF(H2502="","",INDEX(D.1[ĐVT],MATCH(H2502,D.1[Tên sản phẩm],0)))</f>
        <v/>
      </c>
      <c r="K2502" s="163" t="str">
        <f>IF(H2502="","",INDEX(D.1[Đơn giá bán
(Tham khảo)],MATCH(H2502,D.1[Tên sản phẩm],0)))</f>
        <v/>
      </c>
      <c r="L2502" s="162"/>
      <c r="M2502" s="159"/>
      <c r="N2502" s="159"/>
      <c r="O2502" s="159"/>
      <c r="P2502" s="163" t="str">
        <f t="shared" si="591"/>
        <v/>
      </c>
      <c r="Q2502" s="164"/>
      <c r="R2502" s="162"/>
      <c r="S2502" s="163" t="str">
        <f t="shared" si="592"/>
        <v/>
      </c>
      <c r="T2502" s="164" t="str">
        <f t="shared" ca="1" si="593"/>
        <v/>
      </c>
      <c r="U2502" s="163" t="str">
        <f t="shared" si="594"/>
        <v/>
      </c>
      <c r="V2502" s="163" t="str">
        <f ca="1">IF(AND(C2502&lt;&gt;"",C2502&lt;&gt;OFFSET(C2502,1,0)),SUMIFS(B.2[Giá có thuế],B.2[Số ĐK],C2502),"")</f>
        <v/>
      </c>
      <c r="W2502" s="159"/>
      <c r="X2502" s="161" t="str">
        <f>IF(W2502="","",'Thông Tin Chung'!$L$3)</f>
        <v/>
      </c>
      <c r="Y2502" s="163" t="str">
        <f t="shared" ca="1" si="595"/>
        <v/>
      </c>
      <c r="Z2502" s="165"/>
      <c r="AA2502" s="155" t="str">
        <f ca="1">IF(C2502="","",IF(OR(D2502&lt;NgayBatDau,D2502&gt;NgayKetThuc),"Ngày tháng phải nằm trong kỳ báo cáo",IF(AND(G2502&lt;&gt;"",COUNTIF(D.2[Tên khách hàng],G2502)=0),"Tên KH chưa khai báo trong DSKH",IF(AND(H2502&lt;&gt;"",COUNTIF(D.1[Tên sản phẩm],H2502)=0),"SP này chưa khai báo trong DSSP",""))))</f>
        <v/>
      </c>
      <c r="AB2502" s="23" t="str">
        <f t="shared" ca="1" si="571"/>
        <v/>
      </c>
      <c r="AC2502" s="23" t="str">
        <f t="shared" ca="1" si="572"/>
        <v/>
      </c>
      <c r="AD2502" s="23" t="str">
        <f t="shared" ca="1" si="573"/>
        <v/>
      </c>
      <c r="AE2502" s="68" t="str">
        <f t="shared" ca="1" si="596"/>
        <v/>
      </c>
      <c r="AF2502" s="69" t="str">
        <f>IF(OR(H2502="",S2502=""),"",S2502-(SUM(L2502,M2502)*INDEX(D.1[Đơn giá],MATCH(H2502,D.1[Tên sản phẩm],0))))</f>
        <v/>
      </c>
      <c r="AG2502" s="90" t="str">
        <f t="shared" ca="1" si="575"/>
        <v/>
      </c>
      <c r="AH2502" s="90"/>
    </row>
    <row r="2503" spans="2:34" ht="27.75" customHeight="1" x14ac:dyDescent="0.2">
      <c r="B2503" s="154">
        <f t="shared" si="586"/>
        <v>2500</v>
      </c>
      <c r="C2503" s="155" t="str">
        <f t="shared" ca="1" si="587"/>
        <v/>
      </c>
      <c r="D2503" s="156" t="str">
        <f t="shared" ca="1" si="588"/>
        <v/>
      </c>
      <c r="E2503" s="157" t="str">
        <f t="shared" ca="1" si="589"/>
        <v/>
      </c>
      <c r="F2503" s="157"/>
      <c r="G2503" s="158" t="str">
        <f t="shared" ca="1" si="590"/>
        <v/>
      </c>
      <c r="H2503" s="159"/>
      <c r="I2503" s="160" t="str">
        <f>IF(H2503="","",INDEX(D.1[Quy cách],MATCH(H2503,D.1[Tên sản phẩm],0)))</f>
        <v/>
      </c>
      <c r="J2503" s="35" t="str">
        <f>IF(H2503="","",INDEX(D.1[ĐVT],MATCH(H2503,D.1[Tên sản phẩm],0)))</f>
        <v/>
      </c>
      <c r="K2503" s="163" t="str">
        <f>IF(H2503="","",INDEX(D.1[Đơn giá bán
(Tham khảo)],MATCH(H2503,D.1[Tên sản phẩm],0)))</f>
        <v/>
      </c>
      <c r="L2503" s="162"/>
      <c r="M2503" s="159"/>
      <c r="N2503" s="159"/>
      <c r="O2503" s="159"/>
      <c r="P2503" s="163" t="str">
        <f t="shared" si="591"/>
        <v/>
      </c>
      <c r="Q2503" s="164"/>
      <c r="R2503" s="162"/>
      <c r="S2503" s="163" t="str">
        <f t="shared" si="592"/>
        <v/>
      </c>
      <c r="T2503" s="164" t="str">
        <f t="shared" ca="1" si="593"/>
        <v/>
      </c>
      <c r="U2503" s="163" t="str">
        <f t="shared" si="594"/>
        <v/>
      </c>
      <c r="V2503" s="163" t="str">
        <f ca="1">IF(AND(C2503&lt;&gt;"",C2503&lt;&gt;OFFSET(C2503,1,0)),SUMIFS(B.2[Giá có thuế],B.2[Số ĐK],C2503),"")</f>
        <v/>
      </c>
      <c r="W2503" s="159"/>
      <c r="X2503" s="161" t="str">
        <f>IF(W2503="","",'Thông Tin Chung'!$L$3)</f>
        <v/>
      </c>
      <c r="Y2503" s="163" t="str">
        <f t="shared" ca="1" si="595"/>
        <v/>
      </c>
      <c r="Z2503" s="165"/>
      <c r="AA2503" s="155" t="str">
        <f ca="1">IF(C2503="","",IF(OR(D2503&lt;NgayBatDau,D2503&gt;NgayKetThuc),"Ngày tháng phải nằm trong kỳ báo cáo",IF(AND(G2503&lt;&gt;"",COUNTIF(D.2[Tên khách hàng],G2503)=0),"Tên KH chưa khai báo trong DSKH",IF(AND(H2503&lt;&gt;"",COUNTIF(D.1[Tên sản phẩm],H2503)=0),"SP này chưa khai báo trong DSSP",""))))</f>
        <v/>
      </c>
      <c r="AB2503" s="23" t="str">
        <f t="shared" ca="1" si="571"/>
        <v/>
      </c>
      <c r="AC2503" s="23" t="str">
        <f t="shared" ca="1" si="572"/>
        <v/>
      </c>
      <c r="AD2503" s="23" t="str">
        <f t="shared" ca="1" si="573"/>
        <v/>
      </c>
      <c r="AE2503" s="68" t="str">
        <f t="shared" ca="1" si="596"/>
        <v/>
      </c>
      <c r="AF2503" s="69" t="str">
        <f>IF(OR(H2503="",S2503=""),"",S2503-(SUM(L2503,M2503)*INDEX(D.1[Đơn giá],MATCH(H2503,D.1[Tên sản phẩm],0))))</f>
        <v/>
      </c>
      <c r="AG2503" s="90" t="str">
        <f t="shared" ca="1" si="575"/>
        <v/>
      </c>
      <c r="AH2503" s="90"/>
    </row>
    <row r="2504" spans="2:34" s="17" customFormat="1" ht="27.75" customHeight="1" x14ac:dyDescent="0.2">
      <c r="B2504" s="181" t="s">
        <v>9</v>
      </c>
      <c r="C2504" s="181" t="s">
        <v>9</v>
      </c>
      <c r="D2504" s="181" t="s">
        <v>9</v>
      </c>
      <c r="E2504" s="138" t="s">
        <v>10</v>
      </c>
      <c r="F2504" s="138"/>
      <c r="G2504" s="181" t="s">
        <v>9</v>
      </c>
      <c r="H2504" s="181" t="s">
        <v>9</v>
      </c>
      <c r="I2504" s="181" t="s">
        <v>9</v>
      </c>
      <c r="J2504" s="181" t="s">
        <v>9</v>
      </c>
      <c r="K2504" s="181" t="s">
        <v>9</v>
      </c>
      <c r="L2504" s="139">
        <f>SUBTOTAL(9,B.2[Số lượng (ĐVT Chuẩn)])</f>
        <v>0</v>
      </c>
      <c r="M2504" s="139">
        <f>SUBTOTAL(9,B.2[SL xuất tặng/KM])</f>
        <v>0</v>
      </c>
      <c r="N2504" s="139"/>
      <c r="O2504" s="139"/>
      <c r="P2504" s="139">
        <f>SUBTOTAL(9,B.2[Thành tiền])</f>
        <v>0</v>
      </c>
      <c r="Q2504" s="181" t="s">
        <v>9</v>
      </c>
      <c r="R2504" s="139">
        <f>SUBTOTAL(9,B.2[Tiền chiết khấu])</f>
        <v>0</v>
      </c>
      <c r="S2504" s="139">
        <f>SUBTOTAL(9,B.2[Doanh thu])</f>
        <v>0</v>
      </c>
      <c r="T2504" s="181" t="s">
        <v>9</v>
      </c>
      <c r="U2504" s="139">
        <f>SUBTOTAL(9,B.2[Giá có thuế])</f>
        <v>0</v>
      </c>
      <c r="V2504" s="139">
        <f ca="1">SUBTOTAL(9,B.2[Tổng cộng tiền thanh toán])</f>
        <v>0</v>
      </c>
      <c r="W2504" s="139">
        <f>SUBTOTAL(9,B.2[Số tiền đã thu])</f>
        <v>0</v>
      </c>
      <c r="X2504" s="181" t="s">
        <v>9</v>
      </c>
      <c r="Y2504" s="181" t="s">
        <v>9</v>
      </c>
      <c r="Z2504" s="181" t="s">
        <v>9</v>
      </c>
      <c r="AA2504" s="181" t="s">
        <v>9</v>
      </c>
      <c r="AB2504" s="181" t="s">
        <v>9</v>
      </c>
      <c r="AC2504" s="181" t="s">
        <v>9</v>
      </c>
      <c r="AD2504" s="181" t="s">
        <v>9</v>
      </c>
      <c r="AE2504" s="181" t="s">
        <v>9</v>
      </c>
      <c r="AF2504" s="183">
        <f>SUBTOTAL(9,B.2[Lợi nhuận gộp])</f>
        <v>0</v>
      </c>
      <c r="AG2504" s="182"/>
      <c r="AH2504" s="182"/>
    </row>
  </sheetData>
  <conditionalFormatting sqref="B3:AA2503">
    <cfRule type="expression" dxfId="240" priority="2">
      <formula>$AA3&lt;&gt;""</formula>
    </cfRule>
  </conditionalFormatting>
  <dataValidations count="3">
    <dataValidation type="list" allowBlank="1" showInputMessage="1" showErrorMessage="1" sqref="X3:X2503">
      <formula1>T.3TenTaiKhoan</formula1>
    </dataValidation>
    <dataValidation type="list" allowBlank="1" showInputMessage="1" showErrorMessage="1" sqref="G3:G2503">
      <formula1>D.2TenKhachHang</formula1>
    </dataValidation>
    <dataValidation type="list" allowBlank="1" showInputMessage="1" showErrorMessage="1" sqref="H3:H2503">
      <formula1>D.1TenSanPham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N1503"/>
  <sheetViews>
    <sheetView showGridLines="0" workbookViewId="0">
      <pane xSplit="1" ySplit="2" topLeftCell="C3" activePane="bottomRight" state="frozen"/>
      <selection activeCell="B3" sqref="B3"/>
      <selection pane="topRight" activeCell="B3" sqref="B3"/>
      <selection pane="bottomLeft" activeCell="B3" sqref="B3"/>
      <selection pane="bottomRight" activeCell="C2" sqref="C2"/>
    </sheetView>
  </sheetViews>
  <sheetFormatPr defaultColWidth="14.125" defaultRowHeight="27.75" customHeight="1" x14ac:dyDescent="0.2"/>
  <cols>
    <col min="1" max="1" width="1.625" style="1" customWidth="1"/>
    <col min="2" max="2" width="6.125" style="1" hidden="1" customWidth="1"/>
    <col min="3" max="3" width="9.625" style="1" customWidth="1"/>
    <col min="4" max="4" width="10.625" style="1" customWidth="1"/>
    <col min="5" max="5" width="25.625" style="1" customWidth="1"/>
    <col min="6" max="6" width="19.625" style="1" customWidth="1"/>
    <col min="7" max="8" width="14.125" style="1"/>
    <col min="9" max="9" width="9.125" style="1" hidden="1" customWidth="1"/>
    <col min="10" max="10" width="14.125" style="17"/>
    <col min="11" max="11" width="13.125" style="1" hidden="1" customWidth="1"/>
    <col min="12" max="12" width="15.625" style="1" customWidth="1"/>
    <col min="13" max="13" width="20.625" style="17" customWidth="1"/>
    <col min="14" max="14" width="14.125" style="1" hidden="1" customWidth="1"/>
    <col min="15" max="16384" width="14.125" style="1"/>
  </cols>
  <sheetData>
    <row r="1" spans="2:14" ht="52.5" customHeight="1" x14ac:dyDescent="0.2"/>
    <row r="2" spans="2:14" s="2" customFormat="1" ht="27.75" customHeight="1" x14ac:dyDescent="0.2">
      <c r="B2" s="3" t="s">
        <v>7</v>
      </c>
      <c r="C2" s="3" t="s">
        <v>93</v>
      </c>
      <c r="D2" s="3" t="s">
        <v>116</v>
      </c>
      <c r="E2" s="3" t="s">
        <v>120</v>
      </c>
      <c r="F2" s="3" t="s">
        <v>115</v>
      </c>
      <c r="G2" s="3" t="s">
        <v>117</v>
      </c>
      <c r="H2" s="3" t="s">
        <v>118</v>
      </c>
      <c r="I2" s="3" t="s">
        <v>112</v>
      </c>
      <c r="J2" s="33" t="s">
        <v>119</v>
      </c>
      <c r="K2" s="3" t="s">
        <v>89</v>
      </c>
      <c r="L2" s="3" t="s">
        <v>49</v>
      </c>
      <c r="M2" s="33" t="s">
        <v>50</v>
      </c>
      <c r="N2" s="3" t="s">
        <v>128</v>
      </c>
    </row>
    <row r="3" spans="2:14" s="2" customFormat="1" ht="27.75" customHeight="1" x14ac:dyDescent="0.2">
      <c r="B3" s="7">
        <f t="shared" ref="B3" si="0">ROW(A3)-2</f>
        <v>1</v>
      </c>
      <c r="C3" s="24"/>
      <c r="D3" s="16"/>
      <c r="F3" s="16"/>
      <c r="G3" s="13"/>
      <c r="H3" s="13"/>
      <c r="I3" s="13"/>
      <c r="J3" s="21" t="str">
        <f t="shared" ref="J3" si="1">IF(G3&lt;&gt;"",G3*SUM(1,I3),IF(H3&lt;&gt;"",H3*SUM(1,I3),""))</f>
        <v/>
      </c>
      <c r="K3" s="34" t="str">
        <f>IF(OR(G3&lt;&gt;"",H3&lt;&gt;""),'Thông Tin Chung'!$L$3,"")</f>
        <v/>
      </c>
      <c r="M3" s="7" t="str">
        <f>IF(AND(G3="",H3=""),"",IF(OR(C3&lt;NgayBatDau,C3&gt;NgayKetThuc),"Ngày tháng phải nằm trong kỳ kế toán",IF(AND(F3&lt;&gt;"",COUNTIF(T.2[Tên loại
Doanh thu / Chi phí],F3)=0),"Tên loại DT/CP chưa được khai báo vào DS Tên loại DTCP","")))</f>
        <v/>
      </c>
      <c r="N3" s="7" t="str">
        <f t="shared" ref="N3:N66" si="2">IF(C3="","",IF(AND(G3&lt;&gt;"",H3="",C3&lt;B3LocTuNgay),0,IF(AND(G3="",H3&lt;&gt;"",C3&lt;B3LocTuNgay),10,IF(AND(G3&lt;&gt;"",H3="",C3&lt;=B3LocDenNgay),1,IF(AND(G3="",H3&lt;&gt;"",C3&lt;=B3LocDenNgay),11,"")))))</f>
        <v/>
      </c>
    </row>
    <row r="4" spans="2:14" ht="27.75" customHeight="1" x14ac:dyDescent="0.2">
      <c r="B4" s="7">
        <f t="shared" ref="B4:B67" si="3">ROW(A4)-2</f>
        <v>2</v>
      </c>
      <c r="C4" s="24"/>
      <c r="D4" s="16"/>
      <c r="E4" s="2"/>
      <c r="F4" s="16"/>
      <c r="G4" s="13"/>
      <c r="H4" s="13"/>
      <c r="I4" s="13"/>
      <c r="J4" s="21" t="str">
        <f t="shared" ref="J4:J67" si="4">IF(G4&lt;&gt;"",G4*SUM(1,I4),IF(H4&lt;&gt;"",H4*SUM(1,I4),""))</f>
        <v/>
      </c>
      <c r="K4" s="34" t="str">
        <f>IF(OR(G4&lt;&gt;"",H4&lt;&gt;""),'Thông Tin Chung'!$L$3,"")</f>
        <v/>
      </c>
      <c r="L4" s="2"/>
      <c r="M4" s="7" t="str">
        <f>IF(AND(G4="",H4=""),"",IF(OR(C4&lt;NgayBatDau,C4&gt;NgayKetThuc),"Ngày tháng phải nằm trong kỳ kế toán",IF(AND(F4&lt;&gt;"",COUNTIF(T.2[Tên loại
Doanh thu / Chi phí],F4)=0),"Tên loại DT/CP chưa được khai báo vào DS Tên loại DTCP","")))</f>
        <v/>
      </c>
      <c r="N4" s="7" t="str">
        <f t="shared" si="2"/>
        <v/>
      </c>
    </row>
    <row r="5" spans="2:14" ht="27.75" customHeight="1" x14ac:dyDescent="0.2">
      <c r="B5" s="7">
        <f t="shared" si="3"/>
        <v>3</v>
      </c>
      <c r="C5" s="24"/>
      <c r="D5" s="16"/>
      <c r="E5" s="2"/>
      <c r="F5" s="16"/>
      <c r="G5" s="13"/>
      <c r="H5" s="13"/>
      <c r="I5" s="13"/>
      <c r="J5" s="21" t="str">
        <f t="shared" si="4"/>
        <v/>
      </c>
      <c r="K5" s="34" t="str">
        <f>IF(OR(G5&lt;&gt;"",H5&lt;&gt;""),'Thông Tin Chung'!$L$3,"")</f>
        <v/>
      </c>
      <c r="L5" s="2"/>
      <c r="M5" s="7" t="str">
        <f>IF(AND(G5="",H5=""),"",IF(OR(C5&lt;NgayBatDau,C5&gt;NgayKetThuc),"Ngày tháng phải nằm trong kỳ kế toán",IF(AND(F5&lt;&gt;"",COUNTIF(T.2[Tên loại
Doanh thu / Chi phí],F5)=0),"Tên loại DT/CP chưa được khai báo vào DS Tên loại DTCP","")))</f>
        <v/>
      </c>
      <c r="N5" s="7" t="str">
        <f t="shared" si="2"/>
        <v/>
      </c>
    </row>
    <row r="6" spans="2:14" ht="27.75" customHeight="1" x14ac:dyDescent="0.2">
      <c r="B6" s="7">
        <f t="shared" si="3"/>
        <v>4</v>
      </c>
      <c r="C6" s="24"/>
      <c r="D6" s="16"/>
      <c r="E6" s="2"/>
      <c r="F6" s="16"/>
      <c r="G6" s="13"/>
      <c r="H6" s="13"/>
      <c r="I6" s="13"/>
      <c r="J6" s="21" t="str">
        <f t="shared" si="4"/>
        <v/>
      </c>
      <c r="K6" s="34" t="str">
        <f>IF(OR(G6&lt;&gt;"",H6&lt;&gt;""),'Thông Tin Chung'!$L$3,"")</f>
        <v/>
      </c>
      <c r="L6" s="2"/>
      <c r="M6" s="7" t="str">
        <f>IF(AND(G6="",H6=""),"",IF(OR(C6&lt;NgayBatDau,C6&gt;NgayKetThuc),"Ngày tháng phải nằm trong kỳ kế toán",IF(AND(F6&lt;&gt;"",COUNTIF(T.2[Tên loại
Doanh thu / Chi phí],F6)=0),"Tên loại DT/CP chưa được khai báo vào DS Tên loại DTCP","")))</f>
        <v/>
      </c>
      <c r="N6" s="7" t="str">
        <f t="shared" si="2"/>
        <v/>
      </c>
    </row>
    <row r="7" spans="2:14" ht="27.75" customHeight="1" x14ac:dyDescent="0.2">
      <c r="B7" s="7">
        <f t="shared" si="3"/>
        <v>5</v>
      </c>
      <c r="C7" s="24"/>
      <c r="D7" s="16"/>
      <c r="E7" s="2"/>
      <c r="F7" s="16"/>
      <c r="G7" s="13"/>
      <c r="H7" s="13"/>
      <c r="I7" s="13"/>
      <c r="J7" s="21" t="str">
        <f t="shared" si="4"/>
        <v/>
      </c>
      <c r="K7" s="34" t="str">
        <f>IF(OR(G7&lt;&gt;"",H7&lt;&gt;""),'Thông Tin Chung'!$L$3,"")</f>
        <v/>
      </c>
      <c r="L7" s="2"/>
      <c r="M7" s="7" t="str">
        <f>IF(AND(G7="",H7=""),"",IF(OR(C7&lt;NgayBatDau,C7&gt;NgayKetThuc),"Ngày tháng phải nằm trong kỳ kế toán",IF(AND(F7&lt;&gt;"",COUNTIF(T.2[Tên loại
Doanh thu / Chi phí],F7)=0),"Tên loại DT/CP chưa được khai báo vào DS Tên loại DTCP","")))</f>
        <v/>
      </c>
      <c r="N7" s="7" t="str">
        <f t="shared" si="2"/>
        <v/>
      </c>
    </row>
    <row r="8" spans="2:14" ht="27.75" customHeight="1" x14ac:dyDescent="0.2">
      <c r="B8" s="7">
        <f t="shared" si="3"/>
        <v>6</v>
      </c>
      <c r="C8" s="24"/>
      <c r="D8" s="16"/>
      <c r="E8" s="2"/>
      <c r="F8" s="16"/>
      <c r="G8" s="13"/>
      <c r="H8" s="13"/>
      <c r="I8" s="13"/>
      <c r="J8" s="21" t="str">
        <f t="shared" si="4"/>
        <v/>
      </c>
      <c r="K8" s="34" t="str">
        <f>IF(OR(G8&lt;&gt;"",H8&lt;&gt;""),'Thông Tin Chung'!$L$3,"")</f>
        <v/>
      </c>
      <c r="L8" s="2"/>
      <c r="M8" s="7" t="str">
        <f>IF(AND(G8="",H8=""),"",IF(OR(C8&lt;NgayBatDau,C8&gt;NgayKetThuc),"Ngày tháng phải nằm trong kỳ kế toán",IF(AND(F8&lt;&gt;"",COUNTIF(T.2[Tên loại
Doanh thu / Chi phí],F8)=0),"Tên loại DT/CP chưa được khai báo vào DS Tên loại DTCP","")))</f>
        <v/>
      </c>
      <c r="N8" s="7" t="str">
        <f t="shared" si="2"/>
        <v/>
      </c>
    </row>
    <row r="9" spans="2:14" ht="27.75" customHeight="1" x14ac:dyDescent="0.2">
      <c r="B9" s="7">
        <f t="shared" si="3"/>
        <v>7</v>
      </c>
      <c r="C9" s="24"/>
      <c r="D9" s="16"/>
      <c r="E9" s="2"/>
      <c r="F9" s="16"/>
      <c r="G9" s="13"/>
      <c r="H9" s="13"/>
      <c r="I9" s="13"/>
      <c r="J9" s="21" t="str">
        <f t="shared" si="4"/>
        <v/>
      </c>
      <c r="K9" s="34" t="str">
        <f>IF(OR(G9&lt;&gt;"",H9&lt;&gt;""),'Thông Tin Chung'!$L$3,"")</f>
        <v/>
      </c>
      <c r="L9" s="2"/>
      <c r="M9" s="7" t="str">
        <f>IF(AND(G9="",H9=""),"",IF(OR(C9&lt;NgayBatDau,C9&gt;NgayKetThuc),"Ngày tháng phải nằm trong kỳ kế toán",IF(AND(F9&lt;&gt;"",COUNTIF(T.2[Tên loại
Doanh thu / Chi phí],F9)=0),"Tên loại DT/CP chưa được khai báo vào DS Tên loại DTCP","")))</f>
        <v/>
      </c>
      <c r="N9" s="7" t="str">
        <f t="shared" si="2"/>
        <v/>
      </c>
    </row>
    <row r="10" spans="2:14" ht="27.75" customHeight="1" x14ac:dyDescent="0.2">
      <c r="B10" s="7">
        <f t="shared" si="3"/>
        <v>8</v>
      </c>
      <c r="C10" s="24"/>
      <c r="D10" s="16"/>
      <c r="E10" s="2"/>
      <c r="F10" s="16"/>
      <c r="G10" s="13"/>
      <c r="H10" s="13"/>
      <c r="I10" s="13"/>
      <c r="J10" s="21" t="str">
        <f t="shared" si="4"/>
        <v/>
      </c>
      <c r="K10" s="34" t="str">
        <f>IF(OR(G10&lt;&gt;"",H10&lt;&gt;""),'Thông Tin Chung'!$L$3,"")</f>
        <v/>
      </c>
      <c r="L10" s="2"/>
      <c r="M10" s="7" t="str">
        <f>IF(AND(G10="",H10=""),"",IF(OR(C10&lt;NgayBatDau,C10&gt;NgayKetThuc),"Ngày tháng phải nằm trong kỳ kế toán",IF(AND(F10&lt;&gt;"",COUNTIF(T.2[Tên loại
Doanh thu / Chi phí],F10)=0),"Tên loại DT/CP chưa được khai báo vào DS Tên loại DTCP","")))</f>
        <v/>
      </c>
      <c r="N10" s="7" t="str">
        <f t="shared" si="2"/>
        <v/>
      </c>
    </row>
    <row r="11" spans="2:14" ht="27.75" customHeight="1" x14ac:dyDescent="0.2">
      <c r="B11" s="7">
        <f t="shared" si="3"/>
        <v>9</v>
      </c>
      <c r="C11" s="24"/>
      <c r="D11" s="16"/>
      <c r="E11" s="2"/>
      <c r="F11" s="16"/>
      <c r="G11" s="13"/>
      <c r="H11" s="13"/>
      <c r="I11" s="13"/>
      <c r="J11" s="21" t="str">
        <f t="shared" si="4"/>
        <v/>
      </c>
      <c r="K11" s="34" t="str">
        <f>IF(OR(G11&lt;&gt;"",H11&lt;&gt;""),'Thông Tin Chung'!$L$3,"")</f>
        <v/>
      </c>
      <c r="L11" s="2"/>
      <c r="M11" s="7" t="str">
        <f>IF(AND(G11="",H11=""),"",IF(OR(C11&lt;NgayBatDau,C11&gt;NgayKetThuc),"Ngày tháng phải nằm trong kỳ kế toán",IF(AND(F11&lt;&gt;"",COUNTIF(T.2[Tên loại
Doanh thu / Chi phí],F11)=0),"Tên loại DT/CP chưa được khai báo vào DS Tên loại DTCP","")))</f>
        <v/>
      </c>
      <c r="N11" s="7" t="str">
        <f t="shared" si="2"/>
        <v/>
      </c>
    </row>
    <row r="12" spans="2:14" ht="27.75" customHeight="1" x14ac:dyDescent="0.2">
      <c r="B12" s="7">
        <f t="shared" si="3"/>
        <v>10</v>
      </c>
      <c r="C12" s="24"/>
      <c r="D12" s="16"/>
      <c r="E12" s="2"/>
      <c r="F12" s="16"/>
      <c r="G12" s="13"/>
      <c r="H12" s="13"/>
      <c r="I12" s="13"/>
      <c r="J12" s="21" t="str">
        <f t="shared" si="4"/>
        <v/>
      </c>
      <c r="K12" s="34" t="str">
        <f>IF(OR(G12&lt;&gt;"",H12&lt;&gt;""),'Thông Tin Chung'!$L$3,"")</f>
        <v/>
      </c>
      <c r="L12" s="2"/>
      <c r="M12" s="7" t="str">
        <f>IF(AND(G12="",H12=""),"",IF(OR(C12&lt;NgayBatDau,C12&gt;NgayKetThuc),"Ngày tháng phải nằm trong kỳ kế toán",IF(AND(F12&lt;&gt;"",COUNTIF(T.2[Tên loại
Doanh thu / Chi phí],F12)=0),"Tên loại DT/CP chưa được khai báo vào DS Tên loại DTCP","")))</f>
        <v/>
      </c>
      <c r="N12" s="7" t="str">
        <f t="shared" si="2"/>
        <v/>
      </c>
    </row>
    <row r="13" spans="2:14" ht="27.75" customHeight="1" x14ac:dyDescent="0.2">
      <c r="B13" s="7">
        <f t="shared" si="3"/>
        <v>11</v>
      </c>
      <c r="C13" s="24"/>
      <c r="D13" s="16"/>
      <c r="E13" s="2"/>
      <c r="F13" s="16"/>
      <c r="G13" s="13"/>
      <c r="H13" s="13"/>
      <c r="I13" s="13"/>
      <c r="J13" s="21" t="str">
        <f t="shared" si="4"/>
        <v/>
      </c>
      <c r="K13" s="34" t="str">
        <f>IF(OR(G13&lt;&gt;"",H13&lt;&gt;""),'Thông Tin Chung'!$L$3,"")</f>
        <v/>
      </c>
      <c r="L13" s="2"/>
      <c r="M13" s="7" t="str">
        <f>IF(AND(G13="",H13=""),"",IF(OR(C13&lt;NgayBatDau,C13&gt;NgayKetThuc),"Ngày tháng phải nằm trong kỳ kế toán",IF(AND(F13&lt;&gt;"",COUNTIF(T.2[Tên loại
Doanh thu / Chi phí],F13)=0),"Tên loại DT/CP chưa được khai báo vào DS Tên loại DTCP","")))</f>
        <v/>
      </c>
      <c r="N13" s="7" t="str">
        <f t="shared" si="2"/>
        <v/>
      </c>
    </row>
    <row r="14" spans="2:14" ht="27.75" customHeight="1" x14ac:dyDescent="0.2">
      <c r="B14" s="7">
        <f t="shared" si="3"/>
        <v>12</v>
      </c>
      <c r="C14" s="24"/>
      <c r="D14" s="16"/>
      <c r="E14" s="2"/>
      <c r="F14" s="16"/>
      <c r="G14" s="13"/>
      <c r="H14" s="13"/>
      <c r="I14" s="13"/>
      <c r="J14" s="21" t="str">
        <f t="shared" si="4"/>
        <v/>
      </c>
      <c r="K14" s="34" t="str">
        <f>IF(OR(G14&lt;&gt;"",H14&lt;&gt;""),'Thông Tin Chung'!$L$3,"")</f>
        <v/>
      </c>
      <c r="L14" s="2"/>
      <c r="M14" s="7" t="str">
        <f>IF(AND(G14="",H14=""),"",IF(OR(C14&lt;NgayBatDau,C14&gt;NgayKetThuc),"Ngày tháng phải nằm trong kỳ kế toán",IF(AND(F14&lt;&gt;"",COUNTIF(T.2[Tên loại
Doanh thu / Chi phí],F14)=0),"Tên loại DT/CP chưa được khai báo vào DS Tên loại DTCP","")))</f>
        <v/>
      </c>
      <c r="N14" s="7" t="str">
        <f t="shared" si="2"/>
        <v/>
      </c>
    </row>
    <row r="15" spans="2:14" ht="27.75" customHeight="1" x14ac:dyDescent="0.2">
      <c r="B15" s="7">
        <f t="shared" si="3"/>
        <v>13</v>
      </c>
      <c r="C15" s="24"/>
      <c r="D15" s="16"/>
      <c r="E15" s="2"/>
      <c r="F15" s="16"/>
      <c r="G15" s="13"/>
      <c r="H15" s="13"/>
      <c r="I15" s="13"/>
      <c r="J15" s="21" t="str">
        <f t="shared" si="4"/>
        <v/>
      </c>
      <c r="K15" s="34" t="str">
        <f>IF(OR(G15&lt;&gt;"",H15&lt;&gt;""),'Thông Tin Chung'!$L$3,"")</f>
        <v/>
      </c>
      <c r="L15" s="2"/>
      <c r="M15" s="7" t="str">
        <f>IF(AND(G15="",H15=""),"",IF(OR(C15&lt;NgayBatDau,C15&gt;NgayKetThuc),"Ngày tháng phải nằm trong kỳ kế toán",IF(AND(F15&lt;&gt;"",COUNTIF(T.2[Tên loại
Doanh thu / Chi phí],F15)=0),"Tên loại DT/CP chưa được khai báo vào DS Tên loại DTCP","")))</f>
        <v/>
      </c>
      <c r="N15" s="7" t="str">
        <f t="shared" si="2"/>
        <v/>
      </c>
    </row>
    <row r="16" spans="2:14" ht="27.75" customHeight="1" x14ac:dyDescent="0.2">
      <c r="B16" s="7">
        <f t="shared" si="3"/>
        <v>14</v>
      </c>
      <c r="C16" s="24"/>
      <c r="D16" s="16"/>
      <c r="E16" s="2"/>
      <c r="F16" s="16"/>
      <c r="G16" s="13"/>
      <c r="H16" s="13"/>
      <c r="I16" s="13"/>
      <c r="J16" s="21" t="str">
        <f t="shared" si="4"/>
        <v/>
      </c>
      <c r="K16" s="34" t="str">
        <f>IF(OR(G16&lt;&gt;"",H16&lt;&gt;""),'Thông Tin Chung'!$L$3,"")</f>
        <v/>
      </c>
      <c r="L16" s="2"/>
      <c r="M16" s="7" t="str">
        <f>IF(AND(G16="",H16=""),"",IF(OR(C16&lt;NgayBatDau,C16&gt;NgayKetThuc),"Ngày tháng phải nằm trong kỳ kế toán",IF(AND(F16&lt;&gt;"",COUNTIF(T.2[Tên loại
Doanh thu / Chi phí],F16)=0),"Tên loại DT/CP chưa được khai báo vào DS Tên loại DTCP","")))</f>
        <v/>
      </c>
      <c r="N16" s="7" t="str">
        <f t="shared" si="2"/>
        <v/>
      </c>
    </row>
    <row r="17" spans="2:14" ht="27.75" customHeight="1" x14ac:dyDescent="0.2">
      <c r="B17" s="7">
        <f t="shared" si="3"/>
        <v>15</v>
      </c>
      <c r="C17" s="24"/>
      <c r="D17" s="16"/>
      <c r="E17" s="2"/>
      <c r="F17" s="16"/>
      <c r="G17" s="13"/>
      <c r="H17" s="13"/>
      <c r="I17" s="13"/>
      <c r="J17" s="21" t="str">
        <f t="shared" si="4"/>
        <v/>
      </c>
      <c r="K17" s="34" t="str">
        <f>IF(OR(G17&lt;&gt;"",H17&lt;&gt;""),'Thông Tin Chung'!$L$3,"")</f>
        <v/>
      </c>
      <c r="L17" s="2"/>
      <c r="M17" s="7" t="str">
        <f>IF(AND(G17="",H17=""),"",IF(OR(C17&lt;NgayBatDau,C17&gt;NgayKetThuc),"Ngày tháng phải nằm trong kỳ kế toán",IF(AND(F17&lt;&gt;"",COUNTIF(T.2[Tên loại
Doanh thu / Chi phí],F17)=0),"Tên loại DT/CP chưa được khai báo vào DS Tên loại DTCP","")))</f>
        <v/>
      </c>
      <c r="N17" s="7" t="str">
        <f t="shared" si="2"/>
        <v/>
      </c>
    </row>
    <row r="18" spans="2:14" ht="27.75" customHeight="1" x14ac:dyDescent="0.2">
      <c r="B18" s="7">
        <f t="shared" si="3"/>
        <v>16</v>
      </c>
      <c r="C18" s="24"/>
      <c r="D18" s="16"/>
      <c r="E18" s="2"/>
      <c r="F18" s="16"/>
      <c r="G18" s="13"/>
      <c r="H18" s="13"/>
      <c r="I18" s="13"/>
      <c r="J18" s="21" t="str">
        <f t="shared" si="4"/>
        <v/>
      </c>
      <c r="K18" s="34" t="str">
        <f>IF(OR(G18&lt;&gt;"",H18&lt;&gt;""),'Thông Tin Chung'!$L$3,"")</f>
        <v/>
      </c>
      <c r="L18" s="2"/>
      <c r="M18" s="7" t="str">
        <f>IF(AND(G18="",H18=""),"",IF(OR(C18&lt;NgayBatDau,C18&gt;NgayKetThuc),"Ngày tháng phải nằm trong kỳ kế toán",IF(AND(F18&lt;&gt;"",COUNTIF(T.2[Tên loại
Doanh thu / Chi phí],F18)=0),"Tên loại DT/CP chưa được khai báo vào DS Tên loại DTCP","")))</f>
        <v/>
      </c>
      <c r="N18" s="7" t="str">
        <f t="shared" si="2"/>
        <v/>
      </c>
    </row>
    <row r="19" spans="2:14" ht="27.75" customHeight="1" x14ac:dyDescent="0.2">
      <c r="B19" s="7">
        <f t="shared" si="3"/>
        <v>17</v>
      </c>
      <c r="C19" s="24"/>
      <c r="D19" s="16"/>
      <c r="E19" s="2"/>
      <c r="F19" s="16"/>
      <c r="G19" s="13"/>
      <c r="H19" s="13"/>
      <c r="I19" s="13"/>
      <c r="J19" s="21" t="str">
        <f t="shared" si="4"/>
        <v/>
      </c>
      <c r="K19" s="34" t="str">
        <f>IF(OR(G19&lt;&gt;"",H19&lt;&gt;""),'Thông Tin Chung'!$L$3,"")</f>
        <v/>
      </c>
      <c r="L19" s="2"/>
      <c r="M19" s="7" t="str">
        <f>IF(AND(G19="",H19=""),"",IF(OR(C19&lt;NgayBatDau,C19&gt;NgayKetThuc),"Ngày tháng phải nằm trong kỳ kế toán",IF(AND(F19&lt;&gt;"",COUNTIF(T.2[Tên loại
Doanh thu / Chi phí],F19)=0),"Tên loại DT/CP chưa được khai báo vào DS Tên loại DTCP","")))</f>
        <v/>
      </c>
      <c r="N19" s="7" t="str">
        <f t="shared" si="2"/>
        <v/>
      </c>
    </row>
    <row r="20" spans="2:14" ht="27.75" customHeight="1" x14ac:dyDescent="0.2">
      <c r="B20" s="7">
        <f t="shared" si="3"/>
        <v>18</v>
      </c>
      <c r="C20" s="24"/>
      <c r="D20" s="16"/>
      <c r="E20" s="2"/>
      <c r="F20" s="16"/>
      <c r="G20" s="13"/>
      <c r="H20" s="13"/>
      <c r="I20" s="13"/>
      <c r="J20" s="21" t="str">
        <f t="shared" si="4"/>
        <v/>
      </c>
      <c r="K20" s="34" t="str">
        <f>IF(OR(G20&lt;&gt;"",H20&lt;&gt;""),'Thông Tin Chung'!$L$3,"")</f>
        <v/>
      </c>
      <c r="L20" s="2"/>
      <c r="M20" s="7" t="str">
        <f>IF(AND(G20="",H20=""),"",IF(OR(C20&lt;NgayBatDau,C20&gt;NgayKetThuc),"Ngày tháng phải nằm trong kỳ kế toán",IF(AND(F20&lt;&gt;"",COUNTIF(T.2[Tên loại
Doanh thu / Chi phí],F20)=0),"Tên loại DT/CP chưa được khai báo vào DS Tên loại DTCP","")))</f>
        <v/>
      </c>
      <c r="N20" s="7" t="str">
        <f t="shared" si="2"/>
        <v/>
      </c>
    </row>
    <row r="21" spans="2:14" ht="27.75" customHeight="1" x14ac:dyDescent="0.2">
      <c r="B21" s="7">
        <f t="shared" si="3"/>
        <v>19</v>
      </c>
      <c r="C21" s="24"/>
      <c r="D21" s="16"/>
      <c r="E21" s="2"/>
      <c r="F21" s="16"/>
      <c r="G21" s="13"/>
      <c r="H21" s="13"/>
      <c r="I21" s="13"/>
      <c r="J21" s="21" t="str">
        <f t="shared" si="4"/>
        <v/>
      </c>
      <c r="K21" s="34" t="str">
        <f>IF(OR(G21&lt;&gt;"",H21&lt;&gt;""),'Thông Tin Chung'!$L$3,"")</f>
        <v/>
      </c>
      <c r="L21" s="2"/>
      <c r="M21" s="7" t="str">
        <f>IF(AND(G21="",H21=""),"",IF(OR(C21&lt;NgayBatDau,C21&gt;NgayKetThuc),"Ngày tháng phải nằm trong kỳ kế toán",IF(AND(F21&lt;&gt;"",COUNTIF(T.2[Tên loại
Doanh thu / Chi phí],F21)=0),"Tên loại DT/CP chưa được khai báo vào DS Tên loại DTCP","")))</f>
        <v/>
      </c>
      <c r="N21" s="7" t="str">
        <f t="shared" si="2"/>
        <v/>
      </c>
    </row>
    <row r="22" spans="2:14" ht="27.75" customHeight="1" x14ac:dyDescent="0.2">
      <c r="B22" s="7">
        <f t="shared" si="3"/>
        <v>20</v>
      </c>
      <c r="C22" s="24"/>
      <c r="D22" s="16"/>
      <c r="E22" s="2"/>
      <c r="F22" s="16"/>
      <c r="G22" s="13"/>
      <c r="H22" s="13"/>
      <c r="I22" s="13"/>
      <c r="J22" s="21" t="str">
        <f t="shared" si="4"/>
        <v/>
      </c>
      <c r="K22" s="34" t="str">
        <f>IF(OR(G22&lt;&gt;"",H22&lt;&gt;""),'Thông Tin Chung'!$L$3,"")</f>
        <v/>
      </c>
      <c r="L22" s="2"/>
      <c r="M22" s="7" t="str">
        <f>IF(AND(G22="",H22=""),"",IF(OR(C22&lt;NgayBatDau,C22&gt;NgayKetThuc),"Ngày tháng phải nằm trong kỳ kế toán",IF(AND(F22&lt;&gt;"",COUNTIF(T.2[Tên loại
Doanh thu / Chi phí],F22)=0),"Tên loại DT/CP chưa được khai báo vào DS Tên loại DTCP","")))</f>
        <v/>
      </c>
      <c r="N22" s="7" t="str">
        <f t="shared" si="2"/>
        <v/>
      </c>
    </row>
    <row r="23" spans="2:14" ht="27.75" customHeight="1" x14ac:dyDescent="0.2">
      <c r="B23" s="7">
        <f t="shared" si="3"/>
        <v>21</v>
      </c>
      <c r="C23" s="24"/>
      <c r="D23" s="16"/>
      <c r="E23" s="2"/>
      <c r="F23" s="16"/>
      <c r="G23" s="13"/>
      <c r="H23" s="13"/>
      <c r="I23" s="13"/>
      <c r="J23" s="21" t="str">
        <f t="shared" si="4"/>
        <v/>
      </c>
      <c r="K23" s="34" t="str">
        <f>IF(OR(G23&lt;&gt;"",H23&lt;&gt;""),'Thông Tin Chung'!$L$3,"")</f>
        <v/>
      </c>
      <c r="L23" s="2"/>
      <c r="M23" s="7" t="str">
        <f>IF(AND(G23="",H23=""),"",IF(OR(C23&lt;NgayBatDau,C23&gt;NgayKetThuc),"Ngày tháng phải nằm trong kỳ kế toán",IF(AND(F23&lt;&gt;"",COUNTIF(T.2[Tên loại
Doanh thu / Chi phí],F23)=0),"Tên loại DT/CP chưa được khai báo vào DS Tên loại DTCP","")))</f>
        <v/>
      </c>
      <c r="N23" s="7" t="str">
        <f t="shared" si="2"/>
        <v/>
      </c>
    </row>
    <row r="24" spans="2:14" ht="27.75" customHeight="1" x14ac:dyDescent="0.2">
      <c r="B24" s="7">
        <f t="shared" si="3"/>
        <v>22</v>
      </c>
      <c r="C24" s="24"/>
      <c r="D24" s="16"/>
      <c r="E24" s="2"/>
      <c r="F24" s="16"/>
      <c r="G24" s="13"/>
      <c r="H24" s="13"/>
      <c r="I24" s="13"/>
      <c r="J24" s="21" t="str">
        <f t="shared" si="4"/>
        <v/>
      </c>
      <c r="K24" s="34" t="str">
        <f>IF(OR(G24&lt;&gt;"",H24&lt;&gt;""),'Thông Tin Chung'!$L$3,"")</f>
        <v/>
      </c>
      <c r="L24" s="2"/>
      <c r="M24" s="7" t="str">
        <f>IF(AND(G24="",H24=""),"",IF(OR(C24&lt;NgayBatDau,C24&gt;NgayKetThuc),"Ngày tháng phải nằm trong kỳ kế toán",IF(AND(F24&lt;&gt;"",COUNTIF(T.2[Tên loại
Doanh thu / Chi phí],F24)=0),"Tên loại DT/CP chưa được khai báo vào DS Tên loại DTCP","")))</f>
        <v/>
      </c>
      <c r="N24" s="7" t="str">
        <f t="shared" si="2"/>
        <v/>
      </c>
    </row>
    <row r="25" spans="2:14" ht="27.75" customHeight="1" x14ac:dyDescent="0.2">
      <c r="B25" s="7">
        <f t="shared" si="3"/>
        <v>23</v>
      </c>
      <c r="C25" s="24"/>
      <c r="D25" s="16"/>
      <c r="E25" s="2"/>
      <c r="F25" s="16"/>
      <c r="G25" s="13"/>
      <c r="H25" s="13"/>
      <c r="I25" s="13"/>
      <c r="J25" s="21" t="str">
        <f t="shared" si="4"/>
        <v/>
      </c>
      <c r="K25" s="34" t="str">
        <f>IF(OR(G25&lt;&gt;"",H25&lt;&gt;""),'Thông Tin Chung'!$L$3,"")</f>
        <v/>
      </c>
      <c r="L25" s="2"/>
      <c r="M25" s="7" t="str">
        <f>IF(AND(G25="",H25=""),"",IF(OR(C25&lt;NgayBatDau,C25&gt;NgayKetThuc),"Ngày tháng phải nằm trong kỳ kế toán",IF(AND(F25&lt;&gt;"",COUNTIF(T.2[Tên loại
Doanh thu / Chi phí],F25)=0),"Tên loại DT/CP chưa được khai báo vào DS Tên loại DTCP","")))</f>
        <v/>
      </c>
      <c r="N25" s="7" t="str">
        <f t="shared" si="2"/>
        <v/>
      </c>
    </row>
    <row r="26" spans="2:14" ht="27.75" customHeight="1" x14ac:dyDescent="0.2">
      <c r="B26" s="7">
        <f t="shared" si="3"/>
        <v>24</v>
      </c>
      <c r="C26" s="24"/>
      <c r="D26" s="16"/>
      <c r="E26" s="2"/>
      <c r="F26" s="16"/>
      <c r="G26" s="13"/>
      <c r="H26" s="13"/>
      <c r="I26" s="13"/>
      <c r="J26" s="21" t="str">
        <f t="shared" si="4"/>
        <v/>
      </c>
      <c r="K26" s="34" t="str">
        <f>IF(OR(G26&lt;&gt;"",H26&lt;&gt;""),'Thông Tin Chung'!$L$3,"")</f>
        <v/>
      </c>
      <c r="L26" s="2"/>
      <c r="M26" s="7" t="str">
        <f>IF(AND(G26="",H26=""),"",IF(OR(C26&lt;NgayBatDau,C26&gt;NgayKetThuc),"Ngày tháng phải nằm trong kỳ kế toán",IF(AND(F26&lt;&gt;"",COUNTIF(T.2[Tên loại
Doanh thu / Chi phí],F26)=0),"Tên loại DT/CP chưa được khai báo vào DS Tên loại DTCP","")))</f>
        <v/>
      </c>
      <c r="N26" s="7" t="str">
        <f t="shared" si="2"/>
        <v/>
      </c>
    </row>
    <row r="27" spans="2:14" ht="27.75" customHeight="1" x14ac:dyDescent="0.2">
      <c r="B27" s="7">
        <f t="shared" si="3"/>
        <v>25</v>
      </c>
      <c r="C27" s="24"/>
      <c r="D27" s="16"/>
      <c r="E27" s="2"/>
      <c r="F27" s="16"/>
      <c r="G27" s="13"/>
      <c r="H27" s="13"/>
      <c r="I27" s="13"/>
      <c r="J27" s="21" t="str">
        <f t="shared" si="4"/>
        <v/>
      </c>
      <c r="K27" s="34" t="str">
        <f>IF(OR(G27&lt;&gt;"",H27&lt;&gt;""),'Thông Tin Chung'!$L$3,"")</f>
        <v/>
      </c>
      <c r="L27" s="2"/>
      <c r="M27" s="7" t="str">
        <f>IF(AND(G27="",H27=""),"",IF(OR(C27&lt;NgayBatDau,C27&gt;NgayKetThuc),"Ngày tháng phải nằm trong kỳ kế toán",IF(AND(F27&lt;&gt;"",COUNTIF(T.2[Tên loại
Doanh thu / Chi phí],F27)=0),"Tên loại DT/CP chưa được khai báo vào DS Tên loại DTCP","")))</f>
        <v/>
      </c>
      <c r="N27" s="7" t="str">
        <f t="shared" si="2"/>
        <v/>
      </c>
    </row>
    <row r="28" spans="2:14" ht="27.75" customHeight="1" x14ac:dyDescent="0.2">
      <c r="B28" s="7">
        <f t="shared" si="3"/>
        <v>26</v>
      </c>
      <c r="C28" s="24"/>
      <c r="D28" s="16"/>
      <c r="E28" s="2"/>
      <c r="F28" s="16"/>
      <c r="G28" s="13"/>
      <c r="H28" s="13"/>
      <c r="I28" s="13"/>
      <c r="J28" s="21" t="str">
        <f t="shared" si="4"/>
        <v/>
      </c>
      <c r="K28" s="34" t="str">
        <f>IF(OR(G28&lt;&gt;"",H28&lt;&gt;""),'Thông Tin Chung'!$L$3,"")</f>
        <v/>
      </c>
      <c r="L28" s="2"/>
      <c r="M28" s="7" t="str">
        <f>IF(AND(G28="",H28=""),"",IF(OR(C28&lt;NgayBatDau,C28&gt;NgayKetThuc),"Ngày tháng phải nằm trong kỳ kế toán",IF(AND(F28&lt;&gt;"",COUNTIF(T.2[Tên loại
Doanh thu / Chi phí],F28)=0),"Tên loại DT/CP chưa được khai báo vào DS Tên loại DTCP","")))</f>
        <v/>
      </c>
      <c r="N28" s="7" t="str">
        <f t="shared" si="2"/>
        <v/>
      </c>
    </row>
    <row r="29" spans="2:14" ht="27.75" customHeight="1" x14ac:dyDescent="0.2">
      <c r="B29" s="7">
        <f t="shared" si="3"/>
        <v>27</v>
      </c>
      <c r="C29" s="24"/>
      <c r="D29" s="16"/>
      <c r="E29" s="2"/>
      <c r="F29" s="16"/>
      <c r="G29" s="13"/>
      <c r="H29" s="13"/>
      <c r="I29" s="13"/>
      <c r="J29" s="21" t="str">
        <f t="shared" si="4"/>
        <v/>
      </c>
      <c r="K29" s="34" t="str">
        <f>IF(OR(G29&lt;&gt;"",H29&lt;&gt;""),'Thông Tin Chung'!$L$3,"")</f>
        <v/>
      </c>
      <c r="L29" s="2"/>
      <c r="M29" s="7" t="str">
        <f>IF(AND(G29="",H29=""),"",IF(OR(C29&lt;NgayBatDau,C29&gt;NgayKetThuc),"Ngày tháng phải nằm trong kỳ kế toán",IF(AND(F29&lt;&gt;"",COUNTIF(T.2[Tên loại
Doanh thu / Chi phí],F29)=0),"Tên loại DT/CP chưa được khai báo vào DS Tên loại DTCP","")))</f>
        <v/>
      </c>
      <c r="N29" s="7" t="str">
        <f t="shared" si="2"/>
        <v/>
      </c>
    </row>
    <row r="30" spans="2:14" ht="27.75" customHeight="1" x14ac:dyDescent="0.2">
      <c r="B30" s="7">
        <f t="shared" si="3"/>
        <v>28</v>
      </c>
      <c r="C30" s="24"/>
      <c r="D30" s="16"/>
      <c r="E30" s="2"/>
      <c r="F30" s="16"/>
      <c r="G30" s="13"/>
      <c r="H30" s="13"/>
      <c r="I30" s="13"/>
      <c r="J30" s="21" t="str">
        <f t="shared" si="4"/>
        <v/>
      </c>
      <c r="K30" s="34" t="str">
        <f>IF(OR(G30&lt;&gt;"",H30&lt;&gt;""),'Thông Tin Chung'!$L$3,"")</f>
        <v/>
      </c>
      <c r="L30" s="2"/>
      <c r="M30" s="7" t="str">
        <f>IF(AND(G30="",H30=""),"",IF(OR(C30&lt;NgayBatDau,C30&gt;NgayKetThuc),"Ngày tháng phải nằm trong kỳ kế toán",IF(AND(F30&lt;&gt;"",COUNTIF(T.2[Tên loại
Doanh thu / Chi phí],F30)=0),"Tên loại DT/CP chưa được khai báo vào DS Tên loại DTCP","")))</f>
        <v/>
      </c>
      <c r="N30" s="7" t="str">
        <f t="shared" si="2"/>
        <v/>
      </c>
    </row>
    <row r="31" spans="2:14" ht="27.75" customHeight="1" x14ac:dyDescent="0.2">
      <c r="B31" s="7">
        <f t="shared" si="3"/>
        <v>29</v>
      </c>
      <c r="C31" s="24"/>
      <c r="D31" s="16"/>
      <c r="E31" s="2"/>
      <c r="F31" s="16"/>
      <c r="G31" s="13"/>
      <c r="H31" s="13"/>
      <c r="I31" s="13"/>
      <c r="J31" s="21" t="str">
        <f t="shared" si="4"/>
        <v/>
      </c>
      <c r="K31" s="34" t="str">
        <f>IF(OR(G31&lt;&gt;"",H31&lt;&gt;""),'Thông Tin Chung'!$L$3,"")</f>
        <v/>
      </c>
      <c r="L31" s="2"/>
      <c r="M31" s="7" t="str">
        <f>IF(AND(G31="",H31=""),"",IF(OR(C31&lt;NgayBatDau,C31&gt;NgayKetThuc),"Ngày tháng phải nằm trong kỳ kế toán",IF(AND(F31&lt;&gt;"",COUNTIF(T.2[Tên loại
Doanh thu / Chi phí],F31)=0),"Tên loại DT/CP chưa được khai báo vào DS Tên loại DTCP","")))</f>
        <v/>
      </c>
      <c r="N31" s="7" t="str">
        <f t="shared" si="2"/>
        <v/>
      </c>
    </row>
    <row r="32" spans="2:14" ht="27.75" customHeight="1" x14ac:dyDescent="0.2">
      <c r="B32" s="7">
        <f t="shared" si="3"/>
        <v>30</v>
      </c>
      <c r="C32" s="24"/>
      <c r="D32" s="16"/>
      <c r="E32" s="2"/>
      <c r="F32" s="16"/>
      <c r="G32" s="13"/>
      <c r="H32" s="13"/>
      <c r="I32" s="13"/>
      <c r="J32" s="21" t="str">
        <f t="shared" si="4"/>
        <v/>
      </c>
      <c r="K32" s="34" t="str">
        <f>IF(OR(G32&lt;&gt;"",H32&lt;&gt;""),'Thông Tin Chung'!$L$3,"")</f>
        <v/>
      </c>
      <c r="L32" s="2"/>
      <c r="M32" s="7" t="str">
        <f>IF(AND(G32="",H32=""),"",IF(OR(C32&lt;NgayBatDau,C32&gt;NgayKetThuc),"Ngày tháng phải nằm trong kỳ kế toán",IF(AND(F32&lt;&gt;"",COUNTIF(T.2[Tên loại
Doanh thu / Chi phí],F32)=0),"Tên loại DT/CP chưa được khai báo vào DS Tên loại DTCP","")))</f>
        <v/>
      </c>
      <c r="N32" s="7" t="str">
        <f t="shared" si="2"/>
        <v/>
      </c>
    </row>
    <row r="33" spans="2:14" ht="27.75" customHeight="1" x14ac:dyDescent="0.2">
      <c r="B33" s="7">
        <f t="shared" si="3"/>
        <v>31</v>
      </c>
      <c r="C33" s="24"/>
      <c r="D33" s="16"/>
      <c r="E33" s="2"/>
      <c r="F33" s="16"/>
      <c r="G33" s="13"/>
      <c r="H33" s="13"/>
      <c r="I33" s="13"/>
      <c r="J33" s="21" t="str">
        <f t="shared" si="4"/>
        <v/>
      </c>
      <c r="K33" s="34" t="str">
        <f>IF(OR(G33&lt;&gt;"",H33&lt;&gt;""),'Thông Tin Chung'!$L$3,"")</f>
        <v/>
      </c>
      <c r="L33" s="2"/>
      <c r="M33" s="7" t="str">
        <f>IF(AND(G33="",H33=""),"",IF(OR(C33&lt;NgayBatDau,C33&gt;NgayKetThuc),"Ngày tháng phải nằm trong kỳ kế toán",IF(AND(F33&lt;&gt;"",COUNTIF(T.2[Tên loại
Doanh thu / Chi phí],F33)=0),"Tên loại DT/CP chưa được khai báo vào DS Tên loại DTCP","")))</f>
        <v/>
      </c>
      <c r="N33" s="7" t="str">
        <f t="shared" si="2"/>
        <v/>
      </c>
    </row>
    <row r="34" spans="2:14" ht="27.75" customHeight="1" x14ac:dyDescent="0.2">
      <c r="B34" s="7">
        <f t="shared" si="3"/>
        <v>32</v>
      </c>
      <c r="C34" s="24"/>
      <c r="D34" s="16"/>
      <c r="E34" s="2"/>
      <c r="F34" s="16"/>
      <c r="G34" s="13"/>
      <c r="H34" s="13"/>
      <c r="I34" s="13"/>
      <c r="J34" s="21" t="str">
        <f t="shared" si="4"/>
        <v/>
      </c>
      <c r="K34" s="34" t="str">
        <f>IF(OR(G34&lt;&gt;"",H34&lt;&gt;""),'Thông Tin Chung'!$L$3,"")</f>
        <v/>
      </c>
      <c r="L34" s="2"/>
      <c r="M34" s="7" t="str">
        <f>IF(AND(G34="",H34=""),"",IF(OR(C34&lt;NgayBatDau,C34&gt;NgayKetThuc),"Ngày tháng phải nằm trong kỳ kế toán",IF(AND(F34&lt;&gt;"",COUNTIF(T.2[Tên loại
Doanh thu / Chi phí],F34)=0),"Tên loại DT/CP chưa được khai báo vào DS Tên loại DTCP","")))</f>
        <v/>
      </c>
      <c r="N34" s="7" t="str">
        <f t="shared" si="2"/>
        <v/>
      </c>
    </row>
    <row r="35" spans="2:14" ht="27.75" customHeight="1" x14ac:dyDescent="0.2">
      <c r="B35" s="7">
        <f t="shared" si="3"/>
        <v>33</v>
      </c>
      <c r="C35" s="24"/>
      <c r="D35" s="16"/>
      <c r="E35" s="2"/>
      <c r="F35" s="16"/>
      <c r="G35" s="13"/>
      <c r="H35" s="13"/>
      <c r="I35" s="13"/>
      <c r="J35" s="21" t="str">
        <f t="shared" si="4"/>
        <v/>
      </c>
      <c r="K35" s="34" t="str">
        <f>IF(OR(G35&lt;&gt;"",H35&lt;&gt;""),'Thông Tin Chung'!$L$3,"")</f>
        <v/>
      </c>
      <c r="L35" s="2"/>
      <c r="M35" s="7" t="str">
        <f>IF(AND(G35="",H35=""),"",IF(OR(C35&lt;NgayBatDau,C35&gt;NgayKetThuc),"Ngày tháng phải nằm trong kỳ kế toán",IF(AND(F35&lt;&gt;"",COUNTIF(T.2[Tên loại
Doanh thu / Chi phí],F35)=0),"Tên loại DT/CP chưa được khai báo vào DS Tên loại DTCP","")))</f>
        <v/>
      </c>
      <c r="N35" s="7" t="str">
        <f t="shared" si="2"/>
        <v/>
      </c>
    </row>
    <row r="36" spans="2:14" ht="27.75" customHeight="1" x14ac:dyDescent="0.2">
      <c r="B36" s="7">
        <f t="shared" si="3"/>
        <v>34</v>
      </c>
      <c r="C36" s="24"/>
      <c r="D36" s="16"/>
      <c r="E36" s="2"/>
      <c r="F36" s="16"/>
      <c r="G36" s="13"/>
      <c r="H36" s="13"/>
      <c r="I36" s="13"/>
      <c r="J36" s="21" t="str">
        <f t="shared" si="4"/>
        <v/>
      </c>
      <c r="K36" s="34" t="str">
        <f>IF(OR(G36&lt;&gt;"",H36&lt;&gt;""),'Thông Tin Chung'!$L$3,"")</f>
        <v/>
      </c>
      <c r="L36" s="2"/>
      <c r="M36" s="7" t="str">
        <f>IF(AND(G36="",H36=""),"",IF(OR(C36&lt;NgayBatDau,C36&gt;NgayKetThuc),"Ngày tháng phải nằm trong kỳ kế toán",IF(AND(F36&lt;&gt;"",COUNTIF(T.2[Tên loại
Doanh thu / Chi phí],F36)=0),"Tên loại DT/CP chưa được khai báo vào DS Tên loại DTCP","")))</f>
        <v/>
      </c>
      <c r="N36" s="7" t="str">
        <f t="shared" si="2"/>
        <v/>
      </c>
    </row>
    <row r="37" spans="2:14" ht="27.75" customHeight="1" x14ac:dyDescent="0.2">
      <c r="B37" s="7">
        <f t="shared" si="3"/>
        <v>35</v>
      </c>
      <c r="C37" s="24"/>
      <c r="D37" s="16"/>
      <c r="E37" s="2"/>
      <c r="F37" s="16"/>
      <c r="G37" s="13"/>
      <c r="H37" s="13"/>
      <c r="I37" s="13"/>
      <c r="J37" s="21" t="str">
        <f t="shared" si="4"/>
        <v/>
      </c>
      <c r="K37" s="34" t="str">
        <f>IF(OR(G37&lt;&gt;"",H37&lt;&gt;""),'Thông Tin Chung'!$L$3,"")</f>
        <v/>
      </c>
      <c r="L37" s="2"/>
      <c r="M37" s="7" t="str">
        <f>IF(AND(G37="",H37=""),"",IF(OR(C37&lt;NgayBatDau,C37&gt;NgayKetThuc),"Ngày tháng phải nằm trong kỳ kế toán",IF(AND(F37&lt;&gt;"",COUNTIF(T.2[Tên loại
Doanh thu / Chi phí],F37)=0),"Tên loại DT/CP chưa được khai báo vào DS Tên loại DTCP","")))</f>
        <v/>
      </c>
      <c r="N37" s="7" t="str">
        <f t="shared" si="2"/>
        <v/>
      </c>
    </row>
    <row r="38" spans="2:14" ht="27.75" customHeight="1" x14ac:dyDescent="0.2">
      <c r="B38" s="7">
        <f t="shared" si="3"/>
        <v>36</v>
      </c>
      <c r="C38" s="24"/>
      <c r="D38" s="16"/>
      <c r="E38" s="2"/>
      <c r="F38" s="16"/>
      <c r="G38" s="13"/>
      <c r="H38" s="13"/>
      <c r="I38" s="13"/>
      <c r="J38" s="21" t="str">
        <f t="shared" si="4"/>
        <v/>
      </c>
      <c r="K38" s="34" t="str">
        <f>IF(OR(G38&lt;&gt;"",H38&lt;&gt;""),'Thông Tin Chung'!$L$3,"")</f>
        <v/>
      </c>
      <c r="L38" s="2"/>
      <c r="M38" s="7" t="str">
        <f>IF(AND(G38="",H38=""),"",IF(OR(C38&lt;NgayBatDau,C38&gt;NgayKetThuc),"Ngày tháng phải nằm trong kỳ kế toán",IF(AND(F38&lt;&gt;"",COUNTIF(T.2[Tên loại
Doanh thu / Chi phí],F38)=0),"Tên loại DT/CP chưa được khai báo vào DS Tên loại DTCP","")))</f>
        <v/>
      </c>
      <c r="N38" s="7" t="str">
        <f t="shared" si="2"/>
        <v/>
      </c>
    </row>
    <row r="39" spans="2:14" ht="27.75" customHeight="1" x14ac:dyDescent="0.2">
      <c r="B39" s="7">
        <f t="shared" si="3"/>
        <v>37</v>
      </c>
      <c r="C39" s="24"/>
      <c r="D39" s="16"/>
      <c r="E39" s="2"/>
      <c r="F39" s="16"/>
      <c r="G39" s="13"/>
      <c r="H39" s="13"/>
      <c r="I39" s="13"/>
      <c r="J39" s="21" t="str">
        <f t="shared" si="4"/>
        <v/>
      </c>
      <c r="K39" s="34" t="str">
        <f>IF(OR(G39&lt;&gt;"",H39&lt;&gt;""),'Thông Tin Chung'!$L$3,"")</f>
        <v/>
      </c>
      <c r="L39" s="2"/>
      <c r="M39" s="7" t="str">
        <f>IF(AND(G39="",H39=""),"",IF(OR(C39&lt;NgayBatDau,C39&gt;NgayKetThuc),"Ngày tháng phải nằm trong kỳ kế toán",IF(AND(F39&lt;&gt;"",COUNTIF(T.2[Tên loại
Doanh thu / Chi phí],F39)=0),"Tên loại DT/CP chưa được khai báo vào DS Tên loại DTCP","")))</f>
        <v/>
      </c>
      <c r="N39" s="7" t="str">
        <f t="shared" si="2"/>
        <v/>
      </c>
    </row>
    <row r="40" spans="2:14" ht="27.75" customHeight="1" x14ac:dyDescent="0.2">
      <c r="B40" s="7">
        <f t="shared" si="3"/>
        <v>38</v>
      </c>
      <c r="C40" s="24"/>
      <c r="D40" s="16"/>
      <c r="E40" s="2"/>
      <c r="F40" s="16"/>
      <c r="G40" s="13"/>
      <c r="H40" s="13"/>
      <c r="I40" s="13"/>
      <c r="J40" s="21" t="str">
        <f t="shared" si="4"/>
        <v/>
      </c>
      <c r="K40" s="34" t="str">
        <f>IF(OR(G40&lt;&gt;"",H40&lt;&gt;""),'Thông Tin Chung'!$L$3,"")</f>
        <v/>
      </c>
      <c r="L40" s="2"/>
      <c r="M40" s="7" t="str">
        <f>IF(AND(G40="",H40=""),"",IF(OR(C40&lt;NgayBatDau,C40&gt;NgayKetThuc),"Ngày tháng phải nằm trong kỳ kế toán",IF(AND(F40&lt;&gt;"",COUNTIF(T.2[Tên loại
Doanh thu / Chi phí],F40)=0),"Tên loại DT/CP chưa được khai báo vào DS Tên loại DTCP","")))</f>
        <v/>
      </c>
      <c r="N40" s="7" t="str">
        <f t="shared" si="2"/>
        <v/>
      </c>
    </row>
    <row r="41" spans="2:14" ht="27.75" customHeight="1" x14ac:dyDescent="0.2">
      <c r="B41" s="7">
        <f t="shared" si="3"/>
        <v>39</v>
      </c>
      <c r="C41" s="24"/>
      <c r="D41" s="16"/>
      <c r="E41" s="2"/>
      <c r="F41" s="16"/>
      <c r="G41" s="13"/>
      <c r="H41" s="13"/>
      <c r="I41" s="13"/>
      <c r="J41" s="21" t="str">
        <f t="shared" si="4"/>
        <v/>
      </c>
      <c r="K41" s="34" t="str">
        <f>IF(OR(G41&lt;&gt;"",H41&lt;&gt;""),'Thông Tin Chung'!$L$3,"")</f>
        <v/>
      </c>
      <c r="L41" s="2"/>
      <c r="M41" s="7" t="str">
        <f>IF(AND(G41="",H41=""),"",IF(OR(C41&lt;NgayBatDau,C41&gt;NgayKetThuc),"Ngày tháng phải nằm trong kỳ kế toán",IF(AND(F41&lt;&gt;"",COUNTIF(T.2[Tên loại
Doanh thu / Chi phí],F41)=0),"Tên loại DT/CP chưa được khai báo vào DS Tên loại DTCP","")))</f>
        <v/>
      </c>
      <c r="N41" s="7" t="str">
        <f t="shared" si="2"/>
        <v/>
      </c>
    </row>
    <row r="42" spans="2:14" ht="27.75" customHeight="1" x14ac:dyDescent="0.2">
      <c r="B42" s="7">
        <f t="shared" si="3"/>
        <v>40</v>
      </c>
      <c r="C42" s="24"/>
      <c r="D42" s="16"/>
      <c r="E42" s="2"/>
      <c r="F42" s="16"/>
      <c r="G42" s="13"/>
      <c r="H42" s="13"/>
      <c r="I42" s="13"/>
      <c r="J42" s="21" t="str">
        <f t="shared" si="4"/>
        <v/>
      </c>
      <c r="K42" s="34" t="str">
        <f>IF(OR(G42&lt;&gt;"",H42&lt;&gt;""),'Thông Tin Chung'!$L$3,"")</f>
        <v/>
      </c>
      <c r="L42" s="2"/>
      <c r="M42" s="7" t="str">
        <f>IF(AND(G42="",H42=""),"",IF(OR(C42&lt;NgayBatDau,C42&gt;NgayKetThuc),"Ngày tháng phải nằm trong kỳ kế toán",IF(AND(F42&lt;&gt;"",COUNTIF(T.2[Tên loại
Doanh thu / Chi phí],F42)=0),"Tên loại DT/CP chưa được khai báo vào DS Tên loại DTCP","")))</f>
        <v/>
      </c>
      <c r="N42" s="7" t="str">
        <f t="shared" si="2"/>
        <v/>
      </c>
    </row>
    <row r="43" spans="2:14" ht="27.75" customHeight="1" x14ac:dyDescent="0.2">
      <c r="B43" s="7">
        <f t="shared" si="3"/>
        <v>41</v>
      </c>
      <c r="C43" s="24"/>
      <c r="D43" s="16"/>
      <c r="E43" s="2"/>
      <c r="F43" s="16"/>
      <c r="G43" s="13"/>
      <c r="H43" s="13"/>
      <c r="I43" s="13"/>
      <c r="J43" s="21" t="str">
        <f t="shared" si="4"/>
        <v/>
      </c>
      <c r="K43" s="34" t="str">
        <f>IF(OR(G43&lt;&gt;"",H43&lt;&gt;""),'Thông Tin Chung'!$L$3,"")</f>
        <v/>
      </c>
      <c r="L43" s="2"/>
      <c r="M43" s="7" t="str">
        <f>IF(AND(G43="",H43=""),"",IF(OR(C43&lt;NgayBatDau,C43&gt;NgayKetThuc),"Ngày tháng phải nằm trong kỳ kế toán",IF(AND(F43&lt;&gt;"",COUNTIF(T.2[Tên loại
Doanh thu / Chi phí],F43)=0),"Tên loại DT/CP chưa được khai báo vào DS Tên loại DTCP","")))</f>
        <v/>
      </c>
      <c r="N43" s="7" t="str">
        <f t="shared" si="2"/>
        <v/>
      </c>
    </row>
    <row r="44" spans="2:14" ht="27.75" customHeight="1" x14ac:dyDescent="0.2">
      <c r="B44" s="7">
        <f t="shared" si="3"/>
        <v>42</v>
      </c>
      <c r="C44" s="24"/>
      <c r="D44" s="16"/>
      <c r="E44" s="2"/>
      <c r="F44" s="16"/>
      <c r="G44" s="13"/>
      <c r="H44" s="13"/>
      <c r="I44" s="13"/>
      <c r="J44" s="21" t="str">
        <f t="shared" si="4"/>
        <v/>
      </c>
      <c r="K44" s="34" t="str">
        <f>IF(OR(G44&lt;&gt;"",H44&lt;&gt;""),'Thông Tin Chung'!$L$3,"")</f>
        <v/>
      </c>
      <c r="L44" s="2"/>
      <c r="M44" s="7" t="str">
        <f>IF(AND(G44="",H44=""),"",IF(OR(C44&lt;NgayBatDau,C44&gt;NgayKetThuc),"Ngày tháng phải nằm trong kỳ kế toán",IF(AND(F44&lt;&gt;"",COUNTIF(T.2[Tên loại
Doanh thu / Chi phí],F44)=0),"Tên loại DT/CP chưa được khai báo vào DS Tên loại DTCP","")))</f>
        <v/>
      </c>
      <c r="N44" s="7" t="str">
        <f t="shared" si="2"/>
        <v/>
      </c>
    </row>
    <row r="45" spans="2:14" ht="27.75" customHeight="1" x14ac:dyDescent="0.2">
      <c r="B45" s="7">
        <f t="shared" si="3"/>
        <v>43</v>
      </c>
      <c r="C45" s="24"/>
      <c r="D45" s="16"/>
      <c r="E45" s="2"/>
      <c r="F45" s="16"/>
      <c r="G45" s="13"/>
      <c r="H45" s="13"/>
      <c r="I45" s="13"/>
      <c r="J45" s="21" t="str">
        <f t="shared" si="4"/>
        <v/>
      </c>
      <c r="K45" s="34" t="str">
        <f>IF(OR(G45&lt;&gt;"",H45&lt;&gt;""),'Thông Tin Chung'!$L$3,"")</f>
        <v/>
      </c>
      <c r="L45" s="2"/>
      <c r="M45" s="7" t="str">
        <f>IF(AND(G45="",H45=""),"",IF(OR(C45&lt;NgayBatDau,C45&gt;NgayKetThuc),"Ngày tháng phải nằm trong kỳ kế toán",IF(AND(F45&lt;&gt;"",COUNTIF(T.2[Tên loại
Doanh thu / Chi phí],F45)=0),"Tên loại DT/CP chưa được khai báo vào DS Tên loại DTCP","")))</f>
        <v/>
      </c>
      <c r="N45" s="7" t="str">
        <f t="shared" si="2"/>
        <v/>
      </c>
    </row>
    <row r="46" spans="2:14" ht="27.75" customHeight="1" x14ac:dyDescent="0.2">
      <c r="B46" s="7">
        <f t="shared" si="3"/>
        <v>44</v>
      </c>
      <c r="C46" s="24"/>
      <c r="D46" s="16"/>
      <c r="E46" s="2"/>
      <c r="F46" s="16"/>
      <c r="G46" s="13"/>
      <c r="H46" s="13"/>
      <c r="I46" s="13"/>
      <c r="J46" s="21" t="str">
        <f t="shared" si="4"/>
        <v/>
      </c>
      <c r="K46" s="34" t="str">
        <f>IF(OR(G46&lt;&gt;"",H46&lt;&gt;""),'Thông Tin Chung'!$L$3,"")</f>
        <v/>
      </c>
      <c r="L46" s="2"/>
      <c r="M46" s="7" t="str">
        <f>IF(AND(G46="",H46=""),"",IF(OR(C46&lt;NgayBatDau,C46&gt;NgayKetThuc),"Ngày tháng phải nằm trong kỳ kế toán",IF(AND(F46&lt;&gt;"",COUNTIF(T.2[Tên loại
Doanh thu / Chi phí],F46)=0),"Tên loại DT/CP chưa được khai báo vào DS Tên loại DTCP","")))</f>
        <v/>
      </c>
      <c r="N46" s="7" t="str">
        <f t="shared" si="2"/>
        <v/>
      </c>
    </row>
    <row r="47" spans="2:14" ht="27.75" customHeight="1" x14ac:dyDescent="0.2">
      <c r="B47" s="7">
        <f t="shared" si="3"/>
        <v>45</v>
      </c>
      <c r="C47" s="24"/>
      <c r="D47" s="16"/>
      <c r="E47" s="2"/>
      <c r="F47" s="16"/>
      <c r="G47" s="13"/>
      <c r="H47" s="13"/>
      <c r="I47" s="13"/>
      <c r="J47" s="21" t="str">
        <f t="shared" si="4"/>
        <v/>
      </c>
      <c r="K47" s="34" t="str">
        <f>IF(OR(G47&lt;&gt;"",H47&lt;&gt;""),'Thông Tin Chung'!$L$3,"")</f>
        <v/>
      </c>
      <c r="L47" s="2"/>
      <c r="M47" s="7" t="str">
        <f>IF(AND(G47="",H47=""),"",IF(OR(C47&lt;NgayBatDau,C47&gt;NgayKetThuc),"Ngày tháng phải nằm trong kỳ kế toán",IF(AND(F47&lt;&gt;"",COUNTIF(T.2[Tên loại
Doanh thu / Chi phí],F47)=0),"Tên loại DT/CP chưa được khai báo vào DS Tên loại DTCP","")))</f>
        <v/>
      </c>
      <c r="N47" s="7" t="str">
        <f t="shared" si="2"/>
        <v/>
      </c>
    </row>
    <row r="48" spans="2:14" ht="27.75" customHeight="1" x14ac:dyDescent="0.2">
      <c r="B48" s="7">
        <f t="shared" si="3"/>
        <v>46</v>
      </c>
      <c r="C48" s="24"/>
      <c r="D48" s="16"/>
      <c r="E48" s="2"/>
      <c r="F48" s="16"/>
      <c r="G48" s="13"/>
      <c r="H48" s="13"/>
      <c r="I48" s="13"/>
      <c r="J48" s="21" t="str">
        <f t="shared" si="4"/>
        <v/>
      </c>
      <c r="K48" s="34" t="str">
        <f>IF(OR(G48&lt;&gt;"",H48&lt;&gt;""),'Thông Tin Chung'!$L$3,"")</f>
        <v/>
      </c>
      <c r="L48" s="2"/>
      <c r="M48" s="7" t="str">
        <f>IF(AND(G48="",H48=""),"",IF(OR(C48&lt;NgayBatDau,C48&gt;NgayKetThuc),"Ngày tháng phải nằm trong kỳ kế toán",IF(AND(F48&lt;&gt;"",COUNTIF(T.2[Tên loại
Doanh thu / Chi phí],F48)=0),"Tên loại DT/CP chưa được khai báo vào DS Tên loại DTCP","")))</f>
        <v/>
      </c>
      <c r="N48" s="7" t="str">
        <f t="shared" si="2"/>
        <v/>
      </c>
    </row>
    <row r="49" spans="2:14" ht="27.75" customHeight="1" x14ac:dyDescent="0.2">
      <c r="B49" s="7">
        <f t="shared" si="3"/>
        <v>47</v>
      </c>
      <c r="C49" s="24"/>
      <c r="D49" s="16"/>
      <c r="E49" s="2"/>
      <c r="F49" s="16"/>
      <c r="G49" s="13"/>
      <c r="H49" s="13"/>
      <c r="I49" s="13"/>
      <c r="J49" s="21" t="str">
        <f t="shared" si="4"/>
        <v/>
      </c>
      <c r="K49" s="34" t="str">
        <f>IF(OR(G49&lt;&gt;"",H49&lt;&gt;""),'Thông Tin Chung'!$L$3,"")</f>
        <v/>
      </c>
      <c r="L49" s="2"/>
      <c r="M49" s="7" t="str">
        <f>IF(AND(G49="",H49=""),"",IF(OR(C49&lt;NgayBatDau,C49&gt;NgayKetThuc),"Ngày tháng phải nằm trong kỳ kế toán",IF(AND(F49&lt;&gt;"",COUNTIF(T.2[Tên loại
Doanh thu / Chi phí],F49)=0),"Tên loại DT/CP chưa được khai báo vào DS Tên loại DTCP","")))</f>
        <v/>
      </c>
      <c r="N49" s="7" t="str">
        <f t="shared" si="2"/>
        <v/>
      </c>
    </row>
    <row r="50" spans="2:14" ht="27.75" customHeight="1" x14ac:dyDescent="0.2">
      <c r="B50" s="7">
        <f t="shared" si="3"/>
        <v>48</v>
      </c>
      <c r="C50" s="24"/>
      <c r="D50" s="16"/>
      <c r="E50" s="2"/>
      <c r="F50" s="16"/>
      <c r="G50" s="13"/>
      <c r="H50" s="13"/>
      <c r="I50" s="13"/>
      <c r="J50" s="21" t="str">
        <f t="shared" si="4"/>
        <v/>
      </c>
      <c r="K50" s="34" t="str">
        <f>IF(OR(G50&lt;&gt;"",H50&lt;&gt;""),'Thông Tin Chung'!$L$3,"")</f>
        <v/>
      </c>
      <c r="L50" s="2"/>
      <c r="M50" s="7" t="str">
        <f>IF(AND(G50="",H50=""),"",IF(OR(C50&lt;NgayBatDau,C50&gt;NgayKetThuc),"Ngày tháng phải nằm trong kỳ kế toán",IF(AND(F50&lt;&gt;"",COUNTIF(T.2[Tên loại
Doanh thu / Chi phí],F50)=0),"Tên loại DT/CP chưa được khai báo vào DS Tên loại DTCP","")))</f>
        <v/>
      </c>
      <c r="N50" s="7" t="str">
        <f t="shared" si="2"/>
        <v/>
      </c>
    </row>
    <row r="51" spans="2:14" ht="27.75" customHeight="1" x14ac:dyDescent="0.2">
      <c r="B51" s="7">
        <f t="shared" si="3"/>
        <v>49</v>
      </c>
      <c r="C51" s="24"/>
      <c r="D51" s="16"/>
      <c r="E51" s="2"/>
      <c r="F51" s="16"/>
      <c r="G51" s="13"/>
      <c r="H51" s="13"/>
      <c r="I51" s="13"/>
      <c r="J51" s="21" t="str">
        <f t="shared" si="4"/>
        <v/>
      </c>
      <c r="K51" s="34" t="str">
        <f>IF(OR(G51&lt;&gt;"",H51&lt;&gt;""),'Thông Tin Chung'!$L$3,"")</f>
        <v/>
      </c>
      <c r="L51" s="2"/>
      <c r="M51" s="7" t="str">
        <f>IF(AND(G51="",H51=""),"",IF(OR(C51&lt;NgayBatDau,C51&gt;NgayKetThuc),"Ngày tháng phải nằm trong kỳ kế toán",IF(AND(F51&lt;&gt;"",COUNTIF(T.2[Tên loại
Doanh thu / Chi phí],F51)=0),"Tên loại DT/CP chưa được khai báo vào DS Tên loại DTCP","")))</f>
        <v/>
      </c>
      <c r="N51" s="7" t="str">
        <f t="shared" si="2"/>
        <v/>
      </c>
    </row>
    <row r="52" spans="2:14" ht="27.75" customHeight="1" x14ac:dyDescent="0.2">
      <c r="B52" s="7">
        <f t="shared" si="3"/>
        <v>50</v>
      </c>
      <c r="C52" s="24"/>
      <c r="D52" s="16"/>
      <c r="E52" s="2"/>
      <c r="F52" s="16"/>
      <c r="G52" s="13"/>
      <c r="H52" s="13"/>
      <c r="I52" s="13"/>
      <c r="J52" s="21" t="str">
        <f t="shared" si="4"/>
        <v/>
      </c>
      <c r="K52" s="34" t="str">
        <f>IF(OR(G52&lt;&gt;"",H52&lt;&gt;""),'Thông Tin Chung'!$L$3,"")</f>
        <v/>
      </c>
      <c r="L52" s="2"/>
      <c r="M52" s="7" t="str">
        <f>IF(AND(G52="",H52=""),"",IF(OR(C52&lt;NgayBatDau,C52&gt;NgayKetThuc),"Ngày tháng phải nằm trong kỳ kế toán",IF(AND(F52&lt;&gt;"",COUNTIF(T.2[Tên loại
Doanh thu / Chi phí],F52)=0),"Tên loại DT/CP chưa được khai báo vào DS Tên loại DTCP","")))</f>
        <v/>
      </c>
      <c r="N52" s="7" t="str">
        <f t="shared" si="2"/>
        <v/>
      </c>
    </row>
    <row r="53" spans="2:14" ht="27.75" customHeight="1" x14ac:dyDescent="0.2">
      <c r="B53" s="7">
        <f t="shared" si="3"/>
        <v>51</v>
      </c>
      <c r="C53" s="24"/>
      <c r="D53" s="16"/>
      <c r="E53" s="2"/>
      <c r="F53" s="16"/>
      <c r="G53" s="13"/>
      <c r="H53" s="13"/>
      <c r="I53" s="13"/>
      <c r="J53" s="21" t="str">
        <f t="shared" si="4"/>
        <v/>
      </c>
      <c r="K53" s="34" t="str">
        <f>IF(OR(G53&lt;&gt;"",H53&lt;&gt;""),'Thông Tin Chung'!$L$3,"")</f>
        <v/>
      </c>
      <c r="L53" s="2"/>
      <c r="M53" s="7" t="str">
        <f>IF(AND(G53="",H53=""),"",IF(OR(C53&lt;NgayBatDau,C53&gt;NgayKetThuc),"Ngày tháng phải nằm trong kỳ kế toán",IF(AND(F53&lt;&gt;"",COUNTIF(T.2[Tên loại
Doanh thu / Chi phí],F53)=0),"Tên loại DT/CP chưa được khai báo vào DS Tên loại DTCP","")))</f>
        <v/>
      </c>
      <c r="N53" s="7" t="str">
        <f t="shared" si="2"/>
        <v/>
      </c>
    </row>
    <row r="54" spans="2:14" ht="27.75" customHeight="1" x14ac:dyDescent="0.2">
      <c r="B54" s="7">
        <f t="shared" si="3"/>
        <v>52</v>
      </c>
      <c r="C54" s="24"/>
      <c r="D54" s="16"/>
      <c r="E54" s="2"/>
      <c r="F54" s="16"/>
      <c r="G54" s="13"/>
      <c r="H54" s="13"/>
      <c r="I54" s="13"/>
      <c r="J54" s="21" t="str">
        <f t="shared" si="4"/>
        <v/>
      </c>
      <c r="K54" s="34" t="str">
        <f>IF(OR(G54&lt;&gt;"",H54&lt;&gt;""),'Thông Tin Chung'!$L$3,"")</f>
        <v/>
      </c>
      <c r="L54" s="2"/>
      <c r="M54" s="7" t="str">
        <f>IF(AND(G54="",H54=""),"",IF(OR(C54&lt;NgayBatDau,C54&gt;NgayKetThuc),"Ngày tháng phải nằm trong kỳ kế toán",IF(AND(F54&lt;&gt;"",COUNTIF(T.2[Tên loại
Doanh thu / Chi phí],F54)=0),"Tên loại DT/CP chưa được khai báo vào DS Tên loại DTCP","")))</f>
        <v/>
      </c>
      <c r="N54" s="7" t="str">
        <f t="shared" si="2"/>
        <v/>
      </c>
    </row>
    <row r="55" spans="2:14" ht="27.75" customHeight="1" x14ac:dyDescent="0.2">
      <c r="B55" s="7">
        <f t="shared" si="3"/>
        <v>53</v>
      </c>
      <c r="C55" s="24"/>
      <c r="D55" s="16"/>
      <c r="E55" s="2"/>
      <c r="F55" s="16"/>
      <c r="G55" s="13"/>
      <c r="H55" s="13"/>
      <c r="I55" s="13"/>
      <c r="J55" s="21" t="str">
        <f t="shared" si="4"/>
        <v/>
      </c>
      <c r="K55" s="34" t="str">
        <f>IF(OR(G55&lt;&gt;"",H55&lt;&gt;""),'Thông Tin Chung'!$L$3,"")</f>
        <v/>
      </c>
      <c r="L55" s="2"/>
      <c r="M55" s="7" t="str">
        <f>IF(AND(G55="",H55=""),"",IF(OR(C55&lt;NgayBatDau,C55&gt;NgayKetThuc),"Ngày tháng phải nằm trong kỳ kế toán",IF(AND(F55&lt;&gt;"",COUNTIF(T.2[Tên loại
Doanh thu / Chi phí],F55)=0),"Tên loại DT/CP chưa được khai báo vào DS Tên loại DTCP","")))</f>
        <v/>
      </c>
      <c r="N55" s="7" t="str">
        <f t="shared" si="2"/>
        <v/>
      </c>
    </row>
    <row r="56" spans="2:14" ht="27.75" customHeight="1" x14ac:dyDescent="0.2">
      <c r="B56" s="7">
        <f t="shared" si="3"/>
        <v>54</v>
      </c>
      <c r="C56" s="24"/>
      <c r="D56" s="16"/>
      <c r="E56" s="2"/>
      <c r="F56" s="16"/>
      <c r="G56" s="13"/>
      <c r="H56" s="13"/>
      <c r="I56" s="13"/>
      <c r="J56" s="21" t="str">
        <f t="shared" si="4"/>
        <v/>
      </c>
      <c r="K56" s="34" t="str">
        <f>IF(OR(G56&lt;&gt;"",H56&lt;&gt;""),'Thông Tin Chung'!$L$3,"")</f>
        <v/>
      </c>
      <c r="L56" s="2"/>
      <c r="M56" s="7" t="str">
        <f>IF(AND(G56="",H56=""),"",IF(OR(C56&lt;NgayBatDau,C56&gt;NgayKetThuc),"Ngày tháng phải nằm trong kỳ kế toán",IF(AND(F56&lt;&gt;"",COUNTIF(T.2[Tên loại
Doanh thu / Chi phí],F56)=0),"Tên loại DT/CP chưa được khai báo vào DS Tên loại DTCP","")))</f>
        <v/>
      </c>
      <c r="N56" s="7" t="str">
        <f t="shared" si="2"/>
        <v/>
      </c>
    </row>
    <row r="57" spans="2:14" ht="27.75" customHeight="1" x14ac:dyDescent="0.2">
      <c r="B57" s="7">
        <f t="shared" si="3"/>
        <v>55</v>
      </c>
      <c r="C57" s="24"/>
      <c r="D57" s="16"/>
      <c r="E57" s="2"/>
      <c r="F57" s="16"/>
      <c r="G57" s="13"/>
      <c r="H57" s="13"/>
      <c r="I57" s="13"/>
      <c r="J57" s="21" t="str">
        <f t="shared" si="4"/>
        <v/>
      </c>
      <c r="K57" s="34" t="str">
        <f>IF(OR(G57&lt;&gt;"",H57&lt;&gt;""),'Thông Tin Chung'!$L$3,"")</f>
        <v/>
      </c>
      <c r="L57" s="2"/>
      <c r="M57" s="7" t="str">
        <f>IF(AND(G57="",H57=""),"",IF(OR(C57&lt;NgayBatDau,C57&gt;NgayKetThuc),"Ngày tháng phải nằm trong kỳ kế toán",IF(AND(F57&lt;&gt;"",COUNTIF(T.2[Tên loại
Doanh thu / Chi phí],F57)=0),"Tên loại DT/CP chưa được khai báo vào DS Tên loại DTCP","")))</f>
        <v/>
      </c>
      <c r="N57" s="7" t="str">
        <f t="shared" si="2"/>
        <v/>
      </c>
    </row>
    <row r="58" spans="2:14" ht="27.75" customHeight="1" x14ac:dyDescent="0.2">
      <c r="B58" s="7">
        <f t="shared" si="3"/>
        <v>56</v>
      </c>
      <c r="C58" s="24"/>
      <c r="D58" s="16"/>
      <c r="E58" s="2"/>
      <c r="F58" s="16"/>
      <c r="G58" s="13"/>
      <c r="H58" s="13"/>
      <c r="I58" s="13"/>
      <c r="J58" s="21" t="str">
        <f t="shared" si="4"/>
        <v/>
      </c>
      <c r="K58" s="34" t="str">
        <f>IF(OR(G58&lt;&gt;"",H58&lt;&gt;""),'Thông Tin Chung'!$L$3,"")</f>
        <v/>
      </c>
      <c r="L58" s="2"/>
      <c r="M58" s="7" t="str">
        <f>IF(AND(G58="",H58=""),"",IF(OR(C58&lt;NgayBatDau,C58&gt;NgayKetThuc),"Ngày tháng phải nằm trong kỳ kế toán",IF(AND(F58&lt;&gt;"",COUNTIF(T.2[Tên loại
Doanh thu / Chi phí],F58)=0),"Tên loại DT/CP chưa được khai báo vào DS Tên loại DTCP","")))</f>
        <v/>
      </c>
      <c r="N58" s="7" t="str">
        <f t="shared" si="2"/>
        <v/>
      </c>
    </row>
    <row r="59" spans="2:14" ht="27.75" customHeight="1" x14ac:dyDescent="0.2">
      <c r="B59" s="7">
        <f t="shared" si="3"/>
        <v>57</v>
      </c>
      <c r="C59" s="24"/>
      <c r="D59" s="16"/>
      <c r="E59" s="2"/>
      <c r="F59" s="16"/>
      <c r="G59" s="13"/>
      <c r="H59" s="13"/>
      <c r="I59" s="13"/>
      <c r="J59" s="21" t="str">
        <f t="shared" si="4"/>
        <v/>
      </c>
      <c r="K59" s="34" t="str">
        <f>IF(OR(G59&lt;&gt;"",H59&lt;&gt;""),'Thông Tin Chung'!$L$3,"")</f>
        <v/>
      </c>
      <c r="L59" s="2"/>
      <c r="M59" s="7" t="str">
        <f>IF(AND(G59="",H59=""),"",IF(OR(C59&lt;NgayBatDau,C59&gt;NgayKetThuc),"Ngày tháng phải nằm trong kỳ kế toán",IF(AND(F59&lt;&gt;"",COUNTIF(T.2[Tên loại
Doanh thu / Chi phí],F59)=0),"Tên loại DT/CP chưa được khai báo vào DS Tên loại DTCP","")))</f>
        <v/>
      </c>
      <c r="N59" s="7" t="str">
        <f t="shared" si="2"/>
        <v/>
      </c>
    </row>
    <row r="60" spans="2:14" ht="27.75" customHeight="1" x14ac:dyDescent="0.2">
      <c r="B60" s="7">
        <f t="shared" si="3"/>
        <v>58</v>
      </c>
      <c r="C60" s="24"/>
      <c r="D60" s="16"/>
      <c r="E60" s="2"/>
      <c r="F60" s="16"/>
      <c r="G60" s="13"/>
      <c r="H60" s="13"/>
      <c r="I60" s="13"/>
      <c r="J60" s="21" t="str">
        <f t="shared" si="4"/>
        <v/>
      </c>
      <c r="K60" s="34" t="str">
        <f>IF(OR(G60&lt;&gt;"",H60&lt;&gt;""),'Thông Tin Chung'!$L$3,"")</f>
        <v/>
      </c>
      <c r="L60" s="2"/>
      <c r="M60" s="7" t="str">
        <f>IF(AND(G60="",H60=""),"",IF(OR(C60&lt;NgayBatDau,C60&gt;NgayKetThuc),"Ngày tháng phải nằm trong kỳ kế toán",IF(AND(F60&lt;&gt;"",COUNTIF(T.2[Tên loại
Doanh thu / Chi phí],F60)=0),"Tên loại DT/CP chưa được khai báo vào DS Tên loại DTCP","")))</f>
        <v/>
      </c>
      <c r="N60" s="7" t="str">
        <f t="shared" si="2"/>
        <v/>
      </c>
    </row>
    <row r="61" spans="2:14" ht="27.75" customHeight="1" x14ac:dyDescent="0.2">
      <c r="B61" s="7">
        <f t="shared" si="3"/>
        <v>59</v>
      </c>
      <c r="C61" s="24"/>
      <c r="D61" s="16"/>
      <c r="E61" s="2"/>
      <c r="F61" s="16"/>
      <c r="G61" s="13"/>
      <c r="H61" s="13"/>
      <c r="I61" s="13"/>
      <c r="J61" s="21" t="str">
        <f t="shared" si="4"/>
        <v/>
      </c>
      <c r="K61" s="34" t="str">
        <f>IF(OR(G61&lt;&gt;"",H61&lt;&gt;""),'Thông Tin Chung'!$L$3,"")</f>
        <v/>
      </c>
      <c r="L61" s="2"/>
      <c r="M61" s="7" t="str">
        <f>IF(AND(G61="",H61=""),"",IF(OR(C61&lt;NgayBatDau,C61&gt;NgayKetThuc),"Ngày tháng phải nằm trong kỳ kế toán",IF(AND(F61&lt;&gt;"",COUNTIF(T.2[Tên loại
Doanh thu / Chi phí],F61)=0),"Tên loại DT/CP chưa được khai báo vào DS Tên loại DTCP","")))</f>
        <v/>
      </c>
      <c r="N61" s="7" t="str">
        <f t="shared" si="2"/>
        <v/>
      </c>
    </row>
    <row r="62" spans="2:14" ht="27.75" customHeight="1" x14ac:dyDescent="0.2">
      <c r="B62" s="7">
        <f t="shared" si="3"/>
        <v>60</v>
      </c>
      <c r="C62" s="24"/>
      <c r="D62" s="16"/>
      <c r="E62" s="2"/>
      <c r="F62" s="16"/>
      <c r="G62" s="13"/>
      <c r="H62" s="13"/>
      <c r="I62" s="13"/>
      <c r="J62" s="21" t="str">
        <f t="shared" si="4"/>
        <v/>
      </c>
      <c r="K62" s="34" t="str">
        <f>IF(OR(G62&lt;&gt;"",H62&lt;&gt;""),'Thông Tin Chung'!$L$3,"")</f>
        <v/>
      </c>
      <c r="L62" s="2"/>
      <c r="M62" s="7" t="str">
        <f>IF(AND(G62="",H62=""),"",IF(OR(C62&lt;NgayBatDau,C62&gt;NgayKetThuc),"Ngày tháng phải nằm trong kỳ kế toán",IF(AND(F62&lt;&gt;"",COUNTIF(T.2[Tên loại
Doanh thu / Chi phí],F62)=0),"Tên loại DT/CP chưa được khai báo vào DS Tên loại DTCP","")))</f>
        <v/>
      </c>
      <c r="N62" s="7" t="str">
        <f t="shared" si="2"/>
        <v/>
      </c>
    </row>
    <row r="63" spans="2:14" ht="27.75" customHeight="1" x14ac:dyDescent="0.2">
      <c r="B63" s="7">
        <f t="shared" si="3"/>
        <v>61</v>
      </c>
      <c r="C63" s="24"/>
      <c r="D63" s="16"/>
      <c r="E63" s="2"/>
      <c r="F63" s="16"/>
      <c r="G63" s="13"/>
      <c r="H63" s="13"/>
      <c r="I63" s="13"/>
      <c r="J63" s="21" t="str">
        <f t="shared" si="4"/>
        <v/>
      </c>
      <c r="K63" s="34" t="str">
        <f>IF(OR(G63&lt;&gt;"",H63&lt;&gt;""),'Thông Tin Chung'!$L$3,"")</f>
        <v/>
      </c>
      <c r="L63" s="2"/>
      <c r="M63" s="7" t="str">
        <f>IF(AND(G63="",H63=""),"",IF(OR(C63&lt;NgayBatDau,C63&gt;NgayKetThuc),"Ngày tháng phải nằm trong kỳ kế toán",IF(AND(F63&lt;&gt;"",COUNTIF(T.2[Tên loại
Doanh thu / Chi phí],F63)=0),"Tên loại DT/CP chưa được khai báo vào DS Tên loại DTCP","")))</f>
        <v/>
      </c>
      <c r="N63" s="7" t="str">
        <f t="shared" si="2"/>
        <v/>
      </c>
    </row>
    <row r="64" spans="2:14" ht="27.75" customHeight="1" x14ac:dyDescent="0.2">
      <c r="B64" s="7">
        <f t="shared" si="3"/>
        <v>62</v>
      </c>
      <c r="C64" s="24"/>
      <c r="D64" s="16"/>
      <c r="E64" s="2"/>
      <c r="F64" s="16"/>
      <c r="G64" s="13"/>
      <c r="H64" s="13"/>
      <c r="I64" s="13"/>
      <c r="J64" s="21" t="str">
        <f t="shared" si="4"/>
        <v/>
      </c>
      <c r="K64" s="34" t="str">
        <f>IF(OR(G64&lt;&gt;"",H64&lt;&gt;""),'Thông Tin Chung'!$L$3,"")</f>
        <v/>
      </c>
      <c r="L64" s="2"/>
      <c r="M64" s="7" t="str">
        <f>IF(AND(G64="",H64=""),"",IF(OR(C64&lt;NgayBatDau,C64&gt;NgayKetThuc),"Ngày tháng phải nằm trong kỳ kế toán",IF(AND(F64&lt;&gt;"",COUNTIF(T.2[Tên loại
Doanh thu / Chi phí],F64)=0),"Tên loại DT/CP chưa được khai báo vào DS Tên loại DTCP","")))</f>
        <v/>
      </c>
      <c r="N64" s="7" t="str">
        <f t="shared" si="2"/>
        <v/>
      </c>
    </row>
    <row r="65" spans="2:14" ht="27.75" customHeight="1" x14ac:dyDescent="0.2">
      <c r="B65" s="7">
        <f t="shared" si="3"/>
        <v>63</v>
      </c>
      <c r="C65" s="24"/>
      <c r="D65" s="16"/>
      <c r="E65" s="2"/>
      <c r="F65" s="16"/>
      <c r="G65" s="13"/>
      <c r="H65" s="13"/>
      <c r="I65" s="13"/>
      <c r="J65" s="21" t="str">
        <f t="shared" si="4"/>
        <v/>
      </c>
      <c r="K65" s="34" t="str">
        <f>IF(OR(G65&lt;&gt;"",H65&lt;&gt;""),'Thông Tin Chung'!$L$3,"")</f>
        <v/>
      </c>
      <c r="L65" s="2"/>
      <c r="M65" s="7" t="str">
        <f>IF(AND(G65="",H65=""),"",IF(OR(C65&lt;NgayBatDau,C65&gt;NgayKetThuc),"Ngày tháng phải nằm trong kỳ kế toán",IF(AND(F65&lt;&gt;"",COUNTIF(T.2[Tên loại
Doanh thu / Chi phí],F65)=0),"Tên loại DT/CP chưa được khai báo vào DS Tên loại DTCP","")))</f>
        <v/>
      </c>
      <c r="N65" s="7" t="str">
        <f t="shared" si="2"/>
        <v/>
      </c>
    </row>
    <row r="66" spans="2:14" ht="27.75" customHeight="1" x14ac:dyDescent="0.2">
      <c r="B66" s="7">
        <f t="shared" si="3"/>
        <v>64</v>
      </c>
      <c r="C66" s="24"/>
      <c r="D66" s="16"/>
      <c r="E66" s="2"/>
      <c r="F66" s="16"/>
      <c r="G66" s="13"/>
      <c r="H66" s="13"/>
      <c r="I66" s="13"/>
      <c r="J66" s="21" t="str">
        <f t="shared" si="4"/>
        <v/>
      </c>
      <c r="K66" s="34" t="str">
        <f>IF(OR(G66&lt;&gt;"",H66&lt;&gt;""),'Thông Tin Chung'!$L$3,"")</f>
        <v/>
      </c>
      <c r="L66" s="2"/>
      <c r="M66" s="7" t="str">
        <f>IF(AND(G66="",H66=""),"",IF(OR(C66&lt;NgayBatDau,C66&gt;NgayKetThuc),"Ngày tháng phải nằm trong kỳ kế toán",IF(AND(F66&lt;&gt;"",COUNTIF(T.2[Tên loại
Doanh thu / Chi phí],F66)=0),"Tên loại DT/CP chưa được khai báo vào DS Tên loại DTCP","")))</f>
        <v/>
      </c>
      <c r="N66" s="7" t="str">
        <f t="shared" si="2"/>
        <v/>
      </c>
    </row>
    <row r="67" spans="2:14" ht="27.75" customHeight="1" x14ac:dyDescent="0.2">
      <c r="B67" s="7">
        <f t="shared" si="3"/>
        <v>65</v>
      </c>
      <c r="C67" s="24"/>
      <c r="D67" s="16"/>
      <c r="E67" s="2"/>
      <c r="F67" s="16"/>
      <c r="G67" s="13"/>
      <c r="H67" s="13"/>
      <c r="I67" s="13"/>
      <c r="J67" s="21" t="str">
        <f t="shared" si="4"/>
        <v/>
      </c>
      <c r="K67" s="34" t="str">
        <f>IF(OR(G67&lt;&gt;"",H67&lt;&gt;""),'Thông Tin Chung'!$L$3,"")</f>
        <v/>
      </c>
      <c r="L67" s="2"/>
      <c r="M67" s="7" t="str">
        <f>IF(AND(G67="",H67=""),"",IF(OR(C67&lt;NgayBatDau,C67&gt;NgayKetThuc),"Ngày tháng phải nằm trong kỳ kế toán",IF(AND(F67&lt;&gt;"",COUNTIF(T.2[Tên loại
Doanh thu / Chi phí],F67)=0),"Tên loại DT/CP chưa được khai báo vào DS Tên loại DTCP","")))</f>
        <v/>
      </c>
      <c r="N67" s="7" t="str">
        <f t="shared" ref="N67:N130" si="5">IF(C67="","",IF(AND(G67&lt;&gt;"",H67="",C67&lt;B3LocTuNgay),0,IF(AND(G67="",H67&lt;&gt;"",C67&lt;B3LocTuNgay),10,IF(AND(G67&lt;&gt;"",H67="",C67&lt;=B3LocDenNgay),1,IF(AND(G67="",H67&lt;&gt;"",C67&lt;=B3LocDenNgay),11,"")))))</f>
        <v/>
      </c>
    </row>
    <row r="68" spans="2:14" ht="27.75" customHeight="1" x14ac:dyDescent="0.2">
      <c r="B68" s="7">
        <f t="shared" ref="B68:B131" si="6">ROW(A68)-2</f>
        <v>66</v>
      </c>
      <c r="C68" s="24"/>
      <c r="D68" s="16"/>
      <c r="E68" s="2"/>
      <c r="F68" s="16"/>
      <c r="G68" s="13"/>
      <c r="H68" s="13"/>
      <c r="I68" s="13"/>
      <c r="J68" s="21" t="str">
        <f t="shared" ref="J68:J131" si="7">IF(G68&lt;&gt;"",G68*SUM(1,I68),IF(H68&lt;&gt;"",H68*SUM(1,I68),""))</f>
        <v/>
      </c>
      <c r="K68" s="34" t="str">
        <f>IF(OR(G68&lt;&gt;"",H68&lt;&gt;""),'Thông Tin Chung'!$L$3,"")</f>
        <v/>
      </c>
      <c r="L68" s="2"/>
      <c r="M68" s="7" t="str">
        <f>IF(AND(G68="",H68=""),"",IF(OR(C68&lt;NgayBatDau,C68&gt;NgayKetThuc),"Ngày tháng phải nằm trong kỳ kế toán",IF(AND(F68&lt;&gt;"",COUNTIF(T.2[Tên loại
Doanh thu / Chi phí],F68)=0),"Tên loại DT/CP chưa được khai báo vào DS Tên loại DTCP","")))</f>
        <v/>
      </c>
      <c r="N68" s="7" t="str">
        <f t="shared" si="5"/>
        <v/>
      </c>
    </row>
    <row r="69" spans="2:14" ht="27.75" customHeight="1" x14ac:dyDescent="0.2">
      <c r="B69" s="7">
        <f t="shared" si="6"/>
        <v>67</v>
      </c>
      <c r="C69" s="24"/>
      <c r="D69" s="16"/>
      <c r="E69" s="2"/>
      <c r="F69" s="16"/>
      <c r="G69" s="13"/>
      <c r="H69" s="13"/>
      <c r="I69" s="13"/>
      <c r="J69" s="21" t="str">
        <f t="shared" si="7"/>
        <v/>
      </c>
      <c r="K69" s="34" t="str">
        <f>IF(OR(G69&lt;&gt;"",H69&lt;&gt;""),'Thông Tin Chung'!$L$3,"")</f>
        <v/>
      </c>
      <c r="L69" s="2"/>
      <c r="M69" s="7" t="str">
        <f>IF(AND(G69="",H69=""),"",IF(OR(C69&lt;NgayBatDau,C69&gt;NgayKetThuc),"Ngày tháng phải nằm trong kỳ kế toán",IF(AND(F69&lt;&gt;"",COUNTIF(T.2[Tên loại
Doanh thu / Chi phí],F69)=0),"Tên loại DT/CP chưa được khai báo vào DS Tên loại DTCP","")))</f>
        <v/>
      </c>
      <c r="N69" s="7" t="str">
        <f t="shared" si="5"/>
        <v/>
      </c>
    </row>
    <row r="70" spans="2:14" ht="27.75" customHeight="1" x14ac:dyDescent="0.2">
      <c r="B70" s="7">
        <f t="shared" si="6"/>
        <v>68</v>
      </c>
      <c r="C70" s="24"/>
      <c r="D70" s="16"/>
      <c r="E70" s="2"/>
      <c r="F70" s="16"/>
      <c r="G70" s="13"/>
      <c r="H70" s="13"/>
      <c r="I70" s="13"/>
      <c r="J70" s="21" t="str">
        <f t="shared" si="7"/>
        <v/>
      </c>
      <c r="K70" s="34" t="str">
        <f>IF(OR(G70&lt;&gt;"",H70&lt;&gt;""),'Thông Tin Chung'!$L$3,"")</f>
        <v/>
      </c>
      <c r="L70" s="2"/>
      <c r="M70" s="7" t="str">
        <f>IF(AND(G70="",H70=""),"",IF(OR(C70&lt;NgayBatDau,C70&gt;NgayKetThuc),"Ngày tháng phải nằm trong kỳ kế toán",IF(AND(F70&lt;&gt;"",COUNTIF(T.2[Tên loại
Doanh thu / Chi phí],F70)=0),"Tên loại DT/CP chưa được khai báo vào DS Tên loại DTCP","")))</f>
        <v/>
      </c>
      <c r="N70" s="7" t="str">
        <f t="shared" si="5"/>
        <v/>
      </c>
    </row>
    <row r="71" spans="2:14" ht="27.75" customHeight="1" x14ac:dyDescent="0.2">
      <c r="B71" s="7">
        <f t="shared" si="6"/>
        <v>69</v>
      </c>
      <c r="C71" s="24"/>
      <c r="D71" s="16"/>
      <c r="E71" s="2"/>
      <c r="F71" s="16"/>
      <c r="G71" s="13"/>
      <c r="H71" s="13"/>
      <c r="I71" s="13"/>
      <c r="J71" s="21" t="str">
        <f t="shared" si="7"/>
        <v/>
      </c>
      <c r="K71" s="34" t="str">
        <f>IF(OR(G71&lt;&gt;"",H71&lt;&gt;""),'Thông Tin Chung'!$L$3,"")</f>
        <v/>
      </c>
      <c r="L71" s="2"/>
      <c r="M71" s="7" t="str">
        <f>IF(AND(G71="",H71=""),"",IF(OR(C71&lt;NgayBatDau,C71&gt;NgayKetThuc),"Ngày tháng phải nằm trong kỳ kế toán",IF(AND(F71&lt;&gt;"",COUNTIF(T.2[Tên loại
Doanh thu / Chi phí],F71)=0),"Tên loại DT/CP chưa được khai báo vào DS Tên loại DTCP","")))</f>
        <v/>
      </c>
      <c r="N71" s="7" t="str">
        <f t="shared" si="5"/>
        <v/>
      </c>
    </row>
    <row r="72" spans="2:14" ht="27.75" customHeight="1" x14ac:dyDescent="0.2">
      <c r="B72" s="7">
        <f t="shared" si="6"/>
        <v>70</v>
      </c>
      <c r="C72" s="24"/>
      <c r="D72" s="16"/>
      <c r="E72" s="2"/>
      <c r="F72" s="16"/>
      <c r="G72" s="13"/>
      <c r="H72" s="13"/>
      <c r="I72" s="13"/>
      <c r="J72" s="21" t="str">
        <f t="shared" si="7"/>
        <v/>
      </c>
      <c r="K72" s="34" t="str">
        <f>IF(OR(G72&lt;&gt;"",H72&lt;&gt;""),'Thông Tin Chung'!$L$3,"")</f>
        <v/>
      </c>
      <c r="L72" s="2"/>
      <c r="M72" s="7" t="str">
        <f>IF(AND(G72="",H72=""),"",IF(OR(C72&lt;NgayBatDau,C72&gt;NgayKetThuc),"Ngày tháng phải nằm trong kỳ kế toán",IF(AND(F72&lt;&gt;"",COUNTIF(T.2[Tên loại
Doanh thu / Chi phí],F72)=0),"Tên loại DT/CP chưa được khai báo vào DS Tên loại DTCP","")))</f>
        <v/>
      </c>
      <c r="N72" s="7" t="str">
        <f t="shared" si="5"/>
        <v/>
      </c>
    </row>
    <row r="73" spans="2:14" ht="27.75" customHeight="1" x14ac:dyDescent="0.2">
      <c r="B73" s="7">
        <f t="shared" si="6"/>
        <v>71</v>
      </c>
      <c r="C73" s="24"/>
      <c r="D73" s="16"/>
      <c r="E73" s="2"/>
      <c r="F73" s="16"/>
      <c r="G73" s="13"/>
      <c r="H73" s="13"/>
      <c r="I73" s="13"/>
      <c r="J73" s="21" t="str">
        <f t="shared" si="7"/>
        <v/>
      </c>
      <c r="K73" s="34" t="str">
        <f>IF(OR(G73&lt;&gt;"",H73&lt;&gt;""),'Thông Tin Chung'!$L$3,"")</f>
        <v/>
      </c>
      <c r="L73" s="2"/>
      <c r="M73" s="7" t="str">
        <f>IF(AND(G73="",H73=""),"",IF(OR(C73&lt;NgayBatDau,C73&gt;NgayKetThuc),"Ngày tháng phải nằm trong kỳ kế toán",IF(AND(F73&lt;&gt;"",COUNTIF(T.2[Tên loại
Doanh thu / Chi phí],F73)=0),"Tên loại DT/CP chưa được khai báo vào DS Tên loại DTCP","")))</f>
        <v/>
      </c>
      <c r="N73" s="7" t="str">
        <f t="shared" si="5"/>
        <v/>
      </c>
    </row>
    <row r="74" spans="2:14" ht="27.75" customHeight="1" x14ac:dyDescent="0.2">
      <c r="B74" s="7">
        <f t="shared" si="6"/>
        <v>72</v>
      </c>
      <c r="C74" s="24"/>
      <c r="D74" s="16"/>
      <c r="E74" s="2"/>
      <c r="F74" s="16"/>
      <c r="G74" s="13"/>
      <c r="H74" s="13"/>
      <c r="I74" s="13"/>
      <c r="J74" s="21" t="str">
        <f t="shared" si="7"/>
        <v/>
      </c>
      <c r="K74" s="34" t="str">
        <f>IF(OR(G74&lt;&gt;"",H74&lt;&gt;""),'Thông Tin Chung'!$L$3,"")</f>
        <v/>
      </c>
      <c r="L74" s="2"/>
      <c r="M74" s="7" t="str">
        <f>IF(AND(G74="",H74=""),"",IF(OR(C74&lt;NgayBatDau,C74&gt;NgayKetThuc),"Ngày tháng phải nằm trong kỳ kế toán",IF(AND(F74&lt;&gt;"",COUNTIF(T.2[Tên loại
Doanh thu / Chi phí],F74)=0),"Tên loại DT/CP chưa được khai báo vào DS Tên loại DTCP","")))</f>
        <v/>
      </c>
      <c r="N74" s="7" t="str">
        <f t="shared" si="5"/>
        <v/>
      </c>
    </row>
    <row r="75" spans="2:14" ht="27.75" customHeight="1" x14ac:dyDescent="0.2">
      <c r="B75" s="7">
        <f t="shared" si="6"/>
        <v>73</v>
      </c>
      <c r="C75" s="24"/>
      <c r="D75" s="16"/>
      <c r="E75" s="2"/>
      <c r="F75" s="16"/>
      <c r="G75" s="13"/>
      <c r="H75" s="13"/>
      <c r="I75" s="13"/>
      <c r="J75" s="21" t="str">
        <f t="shared" si="7"/>
        <v/>
      </c>
      <c r="K75" s="34" t="str">
        <f>IF(OR(G75&lt;&gt;"",H75&lt;&gt;""),'Thông Tin Chung'!$L$3,"")</f>
        <v/>
      </c>
      <c r="L75" s="2"/>
      <c r="M75" s="7" t="str">
        <f>IF(AND(G75="",H75=""),"",IF(OR(C75&lt;NgayBatDau,C75&gt;NgayKetThuc),"Ngày tháng phải nằm trong kỳ kế toán",IF(AND(F75&lt;&gt;"",COUNTIF(T.2[Tên loại
Doanh thu / Chi phí],F75)=0),"Tên loại DT/CP chưa được khai báo vào DS Tên loại DTCP","")))</f>
        <v/>
      </c>
      <c r="N75" s="7" t="str">
        <f t="shared" si="5"/>
        <v/>
      </c>
    </row>
    <row r="76" spans="2:14" ht="27.75" customHeight="1" x14ac:dyDescent="0.2">
      <c r="B76" s="7">
        <f t="shared" si="6"/>
        <v>74</v>
      </c>
      <c r="C76" s="24"/>
      <c r="D76" s="16"/>
      <c r="E76" s="2"/>
      <c r="F76" s="16"/>
      <c r="G76" s="13"/>
      <c r="H76" s="13"/>
      <c r="I76" s="13"/>
      <c r="J76" s="21" t="str">
        <f t="shared" si="7"/>
        <v/>
      </c>
      <c r="K76" s="34" t="str">
        <f>IF(OR(G76&lt;&gt;"",H76&lt;&gt;""),'Thông Tin Chung'!$L$3,"")</f>
        <v/>
      </c>
      <c r="L76" s="2"/>
      <c r="M76" s="7" t="str">
        <f>IF(AND(G76="",H76=""),"",IF(OR(C76&lt;NgayBatDau,C76&gt;NgayKetThuc),"Ngày tháng phải nằm trong kỳ kế toán",IF(AND(F76&lt;&gt;"",COUNTIF(T.2[Tên loại
Doanh thu / Chi phí],F76)=0),"Tên loại DT/CP chưa được khai báo vào DS Tên loại DTCP","")))</f>
        <v/>
      </c>
      <c r="N76" s="7" t="str">
        <f t="shared" si="5"/>
        <v/>
      </c>
    </row>
    <row r="77" spans="2:14" ht="27.75" customHeight="1" x14ac:dyDescent="0.2">
      <c r="B77" s="7">
        <f t="shared" si="6"/>
        <v>75</v>
      </c>
      <c r="C77" s="24"/>
      <c r="D77" s="16"/>
      <c r="E77" s="2"/>
      <c r="F77" s="16"/>
      <c r="G77" s="13"/>
      <c r="H77" s="13"/>
      <c r="I77" s="13"/>
      <c r="J77" s="21" t="str">
        <f t="shared" si="7"/>
        <v/>
      </c>
      <c r="K77" s="34" t="str">
        <f>IF(OR(G77&lt;&gt;"",H77&lt;&gt;""),'Thông Tin Chung'!$L$3,"")</f>
        <v/>
      </c>
      <c r="L77" s="2"/>
      <c r="M77" s="7" t="str">
        <f>IF(AND(G77="",H77=""),"",IF(OR(C77&lt;NgayBatDau,C77&gt;NgayKetThuc),"Ngày tháng phải nằm trong kỳ kế toán",IF(AND(F77&lt;&gt;"",COUNTIF(T.2[Tên loại
Doanh thu / Chi phí],F77)=0),"Tên loại DT/CP chưa được khai báo vào DS Tên loại DTCP","")))</f>
        <v/>
      </c>
      <c r="N77" s="7" t="str">
        <f t="shared" si="5"/>
        <v/>
      </c>
    </row>
    <row r="78" spans="2:14" ht="27.75" customHeight="1" x14ac:dyDescent="0.2">
      <c r="B78" s="7">
        <f t="shared" si="6"/>
        <v>76</v>
      </c>
      <c r="C78" s="24"/>
      <c r="D78" s="16"/>
      <c r="E78" s="2"/>
      <c r="F78" s="16"/>
      <c r="G78" s="13"/>
      <c r="H78" s="13"/>
      <c r="I78" s="13"/>
      <c r="J78" s="21" t="str">
        <f t="shared" si="7"/>
        <v/>
      </c>
      <c r="K78" s="34" t="str">
        <f>IF(OR(G78&lt;&gt;"",H78&lt;&gt;""),'Thông Tin Chung'!$L$3,"")</f>
        <v/>
      </c>
      <c r="L78" s="2"/>
      <c r="M78" s="7" t="str">
        <f>IF(AND(G78="",H78=""),"",IF(OR(C78&lt;NgayBatDau,C78&gt;NgayKetThuc),"Ngày tháng phải nằm trong kỳ kế toán",IF(AND(F78&lt;&gt;"",COUNTIF(T.2[Tên loại
Doanh thu / Chi phí],F78)=0),"Tên loại DT/CP chưa được khai báo vào DS Tên loại DTCP","")))</f>
        <v/>
      </c>
      <c r="N78" s="7" t="str">
        <f t="shared" si="5"/>
        <v/>
      </c>
    </row>
    <row r="79" spans="2:14" ht="27.75" customHeight="1" x14ac:dyDescent="0.2">
      <c r="B79" s="7">
        <f t="shared" si="6"/>
        <v>77</v>
      </c>
      <c r="C79" s="24"/>
      <c r="D79" s="16"/>
      <c r="E79" s="2"/>
      <c r="F79" s="16"/>
      <c r="G79" s="13"/>
      <c r="H79" s="13"/>
      <c r="I79" s="13"/>
      <c r="J79" s="21" t="str">
        <f t="shared" si="7"/>
        <v/>
      </c>
      <c r="K79" s="34" t="str">
        <f>IF(OR(G79&lt;&gt;"",H79&lt;&gt;""),'Thông Tin Chung'!$L$3,"")</f>
        <v/>
      </c>
      <c r="L79" s="2"/>
      <c r="M79" s="7" t="str">
        <f>IF(AND(G79="",H79=""),"",IF(OR(C79&lt;NgayBatDau,C79&gt;NgayKetThuc),"Ngày tháng phải nằm trong kỳ kế toán",IF(AND(F79&lt;&gt;"",COUNTIF(T.2[Tên loại
Doanh thu / Chi phí],F79)=0),"Tên loại DT/CP chưa được khai báo vào DS Tên loại DTCP","")))</f>
        <v/>
      </c>
      <c r="N79" s="7" t="str">
        <f t="shared" si="5"/>
        <v/>
      </c>
    </row>
    <row r="80" spans="2:14" ht="27.75" customHeight="1" x14ac:dyDescent="0.2">
      <c r="B80" s="7">
        <f t="shared" si="6"/>
        <v>78</v>
      </c>
      <c r="C80" s="24"/>
      <c r="D80" s="16"/>
      <c r="E80" s="2"/>
      <c r="F80" s="16"/>
      <c r="G80" s="13"/>
      <c r="H80" s="13"/>
      <c r="I80" s="13"/>
      <c r="J80" s="21" t="str">
        <f t="shared" si="7"/>
        <v/>
      </c>
      <c r="K80" s="34" t="str">
        <f>IF(OR(G80&lt;&gt;"",H80&lt;&gt;""),'Thông Tin Chung'!$L$3,"")</f>
        <v/>
      </c>
      <c r="L80" s="2"/>
      <c r="M80" s="7" t="str">
        <f>IF(AND(G80="",H80=""),"",IF(OR(C80&lt;NgayBatDau,C80&gt;NgayKetThuc),"Ngày tháng phải nằm trong kỳ kế toán",IF(AND(F80&lt;&gt;"",COUNTIF(T.2[Tên loại
Doanh thu / Chi phí],F80)=0),"Tên loại DT/CP chưa được khai báo vào DS Tên loại DTCP","")))</f>
        <v/>
      </c>
      <c r="N80" s="7" t="str">
        <f t="shared" si="5"/>
        <v/>
      </c>
    </row>
    <row r="81" spans="2:14" ht="27.75" customHeight="1" x14ac:dyDescent="0.2">
      <c r="B81" s="7">
        <f t="shared" si="6"/>
        <v>79</v>
      </c>
      <c r="C81" s="24"/>
      <c r="D81" s="16"/>
      <c r="E81" s="2"/>
      <c r="F81" s="16"/>
      <c r="G81" s="13"/>
      <c r="H81" s="13"/>
      <c r="I81" s="13"/>
      <c r="J81" s="21" t="str">
        <f t="shared" si="7"/>
        <v/>
      </c>
      <c r="K81" s="34" t="str">
        <f>IF(OR(G81&lt;&gt;"",H81&lt;&gt;""),'Thông Tin Chung'!$L$3,"")</f>
        <v/>
      </c>
      <c r="L81" s="2"/>
      <c r="M81" s="7" t="str">
        <f>IF(AND(G81="",H81=""),"",IF(OR(C81&lt;NgayBatDau,C81&gt;NgayKetThuc),"Ngày tháng phải nằm trong kỳ kế toán",IF(AND(F81&lt;&gt;"",COUNTIF(T.2[Tên loại
Doanh thu / Chi phí],F81)=0),"Tên loại DT/CP chưa được khai báo vào DS Tên loại DTCP","")))</f>
        <v/>
      </c>
      <c r="N81" s="7" t="str">
        <f t="shared" si="5"/>
        <v/>
      </c>
    </row>
    <row r="82" spans="2:14" ht="27.75" customHeight="1" x14ac:dyDescent="0.2">
      <c r="B82" s="7">
        <f t="shared" si="6"/>
        <v>80</v>
      </c>
      <c r="C82" s="24"/>
      <c r="D82" s="16"/>
      <c r="E82" s="2"/>
      <c r="F82" s="16"/>
      <c r="G82" s="13"/>
      <c r="H82" s="13"/>
      <c r="I82" s="13"/>
      <c r="J82" s="21" t="str">
        <f t="shared" si="7"/>
        <v/>
      </c>
      <c r="K82" s="34" t="str">
        <f>IF(OR(G82&lt;&gt;"",H82&lt;&gt;""),'Thông Tin Chung'!$L$3,"")</f>
        <v/>
      </c>
      <c r="L82" s="2"/>
      <c r="M82" s="7" t="str">
        <f>IF(AND(G82="",H82=""),"",IF(OR(C82&lt;NgayBatDau,C82&gt;NgayKetThuc),"Ngày tháng phải nằm trong kỳ kế toán",IF(AND(F82&lt;&gt;"",COUNTIF(T.2[Tên loại
Doanh thu / Chi phí],F82)=0),"Tên loại DT/CP chưa được khai báo vào DS Tên loại DTCP","")))</f>
        <v/>
      </c>
      <c r="N82" s="7" t="str">
        <f t="shared" si="5"/>
        <v/>
      </c>
    </row>
    <row r="83" spans="2:14" ht="27.75" customHeight="1" x14ac:dyDescent="0.2">
      <c r="B83" s="7">
        <f t="shared" si="6"/>
        <v>81</v>
      </c>
      <c r="C83" s="24"/>
      <c r="D83" s="16"/>
      <c r="E83" s="2"/>
      <c r="F83" s="16"/>
      <c r="G83" s="13"/>
      <c r="H83" s="13"/>
      <c r="I83" s="13"/>
      <c r="J83" s="21" t="str">
        <f t="shared" si="7"/>
        <v/>
      </c>
      <c r="K83" s="34" t="str">
        <f>IF(OR(G83&lt;&gt;"",H83&lt;&gt;""),'Thông Tin Chung'!$L$3,"")</f>
        <v/>
      </c>
      <c r="L83" s="2"/>
      <c r="M83" s="7" t="str">
        <f>IF(AND(G83="",H83=""),"",IF(OR(C83&lt;NgayBatDau,C83&gt;NgayKetThuc),"Ngày tháng phải nằm trong kỳ kế toán",IF(AND(F83&lt;&gt;"",COUNTIF(T.2[Tên loại
Doanh thu / Chi phí],F83)=0),"Tên loại DT/CP chưa được khai báo vào DS Tên loại DTCP","")))</f>
        <v/>
      </c>
      <c r="N83" s="7" t="str">
        <f t="shared" si="5"/>
        <v/>
      </c>
    </row>
    <row r="84" spans="2:14" ht="27.75" customHeight="1" x14ac:dyDescent="0.2">
      <c r="B84" s="7">
        <f t="shared" si="6"/>
        <v>82</v>
      </c>
      <c r="C84" s="24"/>
      <c r="D84" s="16"/>
      <c r="E84" s="2"/>
      <c r="F84" s="16"/>
      <c r="G84" s="13"/>
      <c r="H84" s="13"/>
      <c r="I84" s="13"/>
      <c r="J84" s="21" t="str">
        <f t="shared" si="7"/>
        <v/>
      </c>
      <c r="K84" s="34" t="str">
        <f>IF(OR(G84&lt;&gt;"",H84&lt;&gt;""),'Thông Tin Chung'!$L$3,"")</f>
        <v/>
      </c>
      <c r="L84" s="2"/>
      <c r="M84" s="7" t="str">
        <f>IF(AND(G84="",H84=""),"",IF(OR(C84&lt;NgayBatDau,C84&gt;NgayKetThuc),"Ngày tháng phải nằm trong kỳ kế toán",IF(AND(F84&lt;&gt;"",COUNTIF(T.2[Tên loại
Doanh thu / Chi phí],F84)=0),"Tên loại DT/CP chưa được khai báo vào DS Tên loại DTCP","")))</f>
        <v/>
      </c>
      <c r="N84" s="7" t="str">
        <f t="shared" si="5"/>
        <v/>
      </c>
    </row>
    <row r="85" spans="2:14" ht="27.75" customHeight="1" x14ac:dyDescent="0.2">
      <c r="B85" s="7">
        <f t="shared" si="6"/>
        <v>83</v>
      </c>
      <c r="C85" s="24"/>
      <c r="D85" s="16"/>
      <c r="E85" s="2"/>
      <c r="F85" s="16"/>
      <c r="G85" s="13"/>
      <c r="H85" s="13"/>
      <c r="I85" s="13"/>
      <c r="J85" s="21" t="str">
        <f t="shared" si="7"/>
        <v/>
      </c>
      <c r="K85" s="34" t="str">
        <f>IF(OR(G85&lt;&gt;"",H85&lt;&gt;""),'Thông Tin Chung'!$L$3,"")</f>
        <v/>
      </c>
      <c r="L85" s="2"/>
      <c r="M85" s="7" t="str">
        <f>IF(AND(G85="",H85=""),"",IF(OR(C85&lt;NgayBatDau,C85&gt;NgayKetThuc),"Ngày tháng phải nằm trong kỳ kế toán",IF(AND(F85&lt;&gt;"",COUNTIF(T.2[Tên loại
Doanh thu / Chi phí],F85)=0),"Tên loại DT/CP chưa được khai báo vào DS Tên loại DTCP","")))</f>
        <v/>
      </c>
      <c r="N85" s="7" t="str">
        <f t="shared" si="5"/>
        <v/>
      </c>
    </row>
    <row r="86" spans="2:14" ht="27.75" customHeight="1" x14ac:dyDescent="0.2">
      <c r="B86" s="7">
        <f t="shared" si="6"/>
        <v>84</v>
      </c>
      <c r="C86" s="24"/>
      <c r="D86" s="16"/>
      <c r="E86" s="2"/>
      <c r="F86" s="16"/>
      <c r="G86" s="13"/>
      <c r="H86" s="13"/>
      <c r="I86" s="13"/>
      <c r="J86" s="21" t="str">
        <f t="shared" si="7"/>
        <v/>
      </c>
      <c r="K86" s="34" t="str">
        <f>IF(OR(G86&lt;&gt;"",H86&lt;&gt;""),'Thông Tin Chung'!$L$3,"")</f>
        <v/>
      </c>
      <c r="L86" s="2"/>
      <c r="M86" s="7" t="str">
        <f>IF(AND(G86="",H86=""),"",IF(OR(C86&lt;NgayBatDau,C86&gt;NgayKetThuc),"Ngày tháng phải nằm trong kỳ kế toán",IF(AND(F86&lt;&gt;"",COUNTIF(T.2[Tên loại
Doanh thu / Chi phí],F86)=0),"Tên loại DT/CP chưa được khai báo vào DS Tên loại DTCP","")))</f>
        <v/>
      </c>
      <c r="N86" s="7" t="str">
        <f t="shared" si="5"/>
        <v/>
      </c>
    </row>
    <row r="87" spans="2:14" ht="27.75" customHeight="1" x14ac:dyDescent="0.2">
      <c r="B87" s="7">
        <f t="shared" si="6"/>
        <v>85</v>
      </c>
      <c r="C87" s="24"/>
      <c r="D87" s="16"/>
      <c r="E87" s="2"/>
      <c r="F87" s="16"/>
      <c r="G87" s="13"/>
      <c r="H87" s="13"/>
      <c r="I87" s="13"/>
      <c r="J87" s="21" t="str">
        <f t="shared" si="7"/>
        <v/>
      </c>
      <c r="K87" s="34" t="str">
        <f>IF(OR(G87&lt;&gt;"",H87&lt;&gt;""),'Thông Tin Chung'!$L$3,"")</f>
        <v/>
      </c>
      <c r="L87" s="2"/>
      <c r="M87" s="7" t="str">
        <f>IF(AND(G87="",H87=""),"",IF(OR(C87&lt;NgayBatDau,C87&gt;NgayKetThuc),"Ngày tháng phải nằm trong kỳ kế toán",IF(AND(F87&lt;&gt;"",COUNTIF(T.2[Tên loại
Doanh thu / Chi phí],F87)=0),"Tên loại DT/CP chưa được khai báo vào DS Tên loại DTCP","")))</f>
        <v/>
      </c>
      <c r="N87" s="7" t="str">
        <f t="shared" si="5"/>
        <v/>
      </c>
    </row>
    <row r="88" spans="2:14" ht="27.75" customHeight="1" x14ac:dyDescent="0.2">
      <c r="B88" s="7">
        <f t="shared" si="6"/>
        <v>86</v>
      </c>
      <c r="C88" s="24"/>
      <c r="D88" s="16"/>
      <c r="E88" s="2"/>
      <c r="F88" s="16"/>
      <c r="G88" s="13"/>
      <c r="H88" s="13"/>
      <c r="I88" s="13"/>
      <c r="J88" s="21" t="str">
        <f t="shared" si="7"/>
        <v/>
      </c>
      <c r="K88" s="34" t="str">
        <f>IF(OR(G88&lt;&gt;"",H88&lt;&gt;""),'Thông Tin Chung'!$L$3,"")</f>
        <v/>
      </c>
      <c r="L88" s="2"/>
      <c r="M88" s="7" t="str">
        <f>IF(AND(G88="",H88=""),"",IF(OR(C88&lt;NgayBatDau,C88&gt;NgayKetThuc),"Ngày tháng phải nằm trong kỳ kế toán",IF(AND(F88&lt;&gt;"",COUNTIF(T.2[Tên loại
Doanh thu / Chi phí],F88)=0),"Tên loại DT/CP chưa được khai báo vào DS Tên loại DTCP","")))</f>
        <v/>
      </c>
      <c r="N88" s="7" t="str">
        <f t="shared" si="5"/>
        <v/>
      </c>
    </row>
    <row r="89" spans="2:14" ht="27.75" customHeight="1" x14ac:dyDescent="0.2">
      <c r="B89" s="7">
        <f t="shared" si="6"/>
        <v>87</v>
      </c>
      <c r="C89" s="24"/>
      <c r="D89" s="16"/>
      <c r="E89" s="2"/>
      <c r="F89" s="16"/>
      <c r="G89" s="13"/>
      <c r="H89" s="13"/>
      <c r="I89" s="13"/>
      <c r="J89" s="21" t="str">
        <f t="shared" si="7"/>
        <v/>
      </c>
      <c r="K89" s="34" t="str">
        <f>IF(OR(G89&lt;&gt;"",H89&lt;&gt;""),'Thông Tin Chung'!$L$3,"")</f>
        <v/>
      </c>
      <c r="L89" s="2"/>
      <c r="M89" s="7" t="str">
        <f>IF(AND(G89="",H89=""),"",IF(OR(C89&lt;NgayBatDau,C89&gt;NgayKetThuc),"Ngày tháng phải nằm trong kỳ kế toán",IF(AND(F89&lt;&gt;"",COUNTIF(T.2[Tên loại
Doanh thu / Chi phí],F89)=0),"Tên loại DT/CP chưa được khai báo vào DS Tên loại DTCP","")))</f>
        <v/>
      </c>
      <c r="N89" s="7" t="str">
        <f t="shared" si="5"/>
        <v/>
      </c>
    </row>
    <row r="90" spans="2:14" ht="27.75" customHeight="1" x14ac:dyDescent="0.2">
      <c r="B90" s="7">
        <f t="shared" si="6"/>
        <v>88</v>
      </c>
      <c r="C90" s="24"/>
      <c r="D90" s="16"/>
      <c r="E90" s="2"/>
      <c r="F90" s="16"/>
      <c r="G90" s="13"/>
      <c r="H90" s="13"/>
      <c r="I90" s="13"/>
      <c r="J90" s="21" t="str">
        <f t="shared" si="7"/>
        <v/>
      </c>
      <c r="K90" s="34" t="str">
        <f>IF(OR(G90&lt;&gt;"",H90&lt;&gt;""),'Thông Tin Chung'!$L$3,"")</f>
        <v/>
      </c>
      <c r="L90" s="2"/>
      <c r="M90" s="7" t="str">
        <f>IF(AND(G90="",H90=""),"",IF(OR(C90&lt;NgayBatDau,C90&gt;NgayKetThuc),"Ngày tháng phải nằm trong kỳ kế toán",IF(AND(F90&lt;&gt;"",COUNTIF(T.2[Tên loại
Doanh thu / Chi phí],F90)=0),"Tên loại DT/CP chưa được khai báo vào DS Tên loại DTCP","")))</f>
        <v/>
      </c>
      <c r="N90" s="7" t="str">
        <f t="shared" si="5"/>
        <v/>
      </c>
    </row>
    <row r="91" spans="2:14" ht="27.75" customHeight="1" x14ac:dyDescent="0.2">
      <c r="B91" s="7">
        <f t="shared" si="6"/>
        <v>89</v>
      </c>
      <c r="C91" s="24"/>
      <c r="D91" s="16"/>
      <c r="E91" s="2"/>
      <c r="F91" s="16"/>
      <c r="G91" s="13"/>
      <c r="H91" s="13"/>
      <c r="I91" s="13"/>
      <c r="J91" s="21" t="str">
        <f t="shared" si="7"/>
        <v/>
      </c>
      <c r="K91" s="34" t="str">
        <f>IF(OR(G91&lt;&gt;"",H91&lt;&gt;""),'Thông Tin Chung'!$L$3,"")</f>
        <v/>
      </c>
      <c r="L91" s="2"/>
      <c r="M91" s="7" t="str">
        <f>IF(AND(G91="",H91=""),"",IF(OR(C91&lt;NgayBatDau,C91&gt;NgayKetThuc),"Ngày tháng phải nằm trong kỳ kế toán",IF(AND(F91&lt;&gt;"",COUNTIF(T.2[Tên loại
Doanh thu / Chi phí],F91)=0),"Tên loại DT/CP chưa được khai báo vào DS Tên loại DTCP","")))</f>
        <v/>
      </c>
      <c r="N91" s="7" t="str">
        <f t="shared" si="5"/>
        <v/>
      </c>
    </row>
    <row r="92" spans="2:14" ht="27.75" customHeight="1" x14ac:dyDescent="0.2">
      <c r="B92" s="7">
        <f t="shared" si="6"/>
        <v>90</v>
      </c>
      <c r="C92" s="24"/>
      <c r="D92" s="16"/>
      <c r="E92" s="2"/>
      <c r="F92" s="16"/>
      <c r="G92" s="13"/>
      <c r="H92" s="13"/>
      <c r="I92" s="13"/>
      <c r="J92" s="21" t="str">
        <f t="shared" si="7"/>
        <v/>
      </c>
      <c r="K92" s="34" t="str">
        <f>IF(OR(G92&lt;&gt;"",H92&lt;&gt;""),'Thông Tin Chung'!$L$3,"")</f>
        <v/>
      </c>
      <c r="L92" s="2"/>
      <c r="M92" s="7" t="str">
        <f>IF(AND(G92="",H92=""),"",IF(OR(C92&lt;NgayBatDau,C92&gt;NgayKetThuc),"Ngày tháng phải nằm trong kỳ kế toán",IF(AND(F92&lt;&gt;"",COUNTIF(T.2[Tên loại
Doanh thu / Chi phí],F92)=0),"Tên loại DT/CP chưa được khai báo vào DS Tên loại DTCP","")))</f>
        <v/>
      </c>
      <c r="N92" s="7" t="str">
        <f t="shared" si="5"/>
        <v/>
      </c>
    </row>
    <row r="93" spans="2:14" ht="27.75" customHeight="1" x14ac:dyDescent="0.2">
      <c r="B93" s="7">
        <f t="shared" si="6"/>
        <v>91</v>
      </c>
      <c r="C93" s="24"/>
      <c r="D93" s="16"/>
      <c r="E93" s="2"/>
      <c r="F93" s="16"/>
      <c r="G93" s="13"/>
      <c r="H93" s="13"/>
      <c r="I93" s="13"/>
      <c r="J93" s="21" t="str">
        <f t="shared" si="7"/>
        <v/>
      </c>
      <c r="K93" s="34" t="str">
        <f>IF(OR(G93&lt;&gt;"",H93&lt;&gt;""),'Thông Tin Chung'!$L$3,"")</f>
        <v/>
      </c>
      <c r="L93" s="2"/>
      <c r="M93" s="7" t="str">
        <f>IF(AND(G93="",H93=""),"",IF(OR(C93&lt;NgayBatDau,C93&gt;NgayKetThuc),"Ngày tháng phải nằm trong kỳ kế toán",IF(AND(F93&lt;&gt;"",COUNTIF(T.2[Tên loại
Doanh thu / Chi phí],F93)=0),"Tên loại DT/CP chưa được khai báo vào DS Tên loại DTCP","")))</f>
        <v/>
      </c>
      <c r="N93" s="7" t="str">
        <f t="shared" si="5"/>
        <v/>
      </c>
    </row>
    <row r="94" spans="2:14" ht="27.75" customHeight="1" x14ac:dyDescent="0.2">
      <c r="B94" s="7">
        <f t="shared" si="6"/>
        <v>92</v>
      </c>
      <c r="C94" s="24"/>
      <c r="D94" s="16"/>
      <c r="E94" s="2"/>
      <c r="F94" s="16"/>
      <c r="G94" s="13"/>
      <c r="H94" s="13"/>
      <c r="I94" s="13"/>
      <c r="J94" s="21" t="str">
        <f t="shared" si="7"/>
        <v/>
      </c>
      <c r="K94" s="34" t="str">
        <f>IF(OR(G94&lt;&gt;"",H94&lt;&gt;""),'Thông Tin Chung'!$L$3,"")</f>
        <v/>
      </c>
      <c r="L94" s="2"/>
      <c r="M94" s="7" t="str">
        <f>IF(AND(G94="",H94=""),"",IF(OR(C94&lt;NgayBatDau,C94&gt;NgayKetThuc),"Ngày tháng phải nằm trong kỳ kế toán",IF(AND(F94&lt;&gt;"",COUNTIF(T.2[Tên loại
Doanh thu / Chi phí],F94)=0),"Tên loại DT/CP chưa được khai báo vào DS Tên loại DTCP","")))</f>
        <v/>
      </c>
      <c r="N94" s="7" t="str">
        <f t="shared" si="5"/>
        <v/>
      </c>
    </row>
    <row r="95" spans="2:14" ht="27.75" customHeight="1" x14ac:dyDescent="0.2">
      <c r="B95" s="7">
        <f t="shared" si="6"/>
        <v>93</v>
      </c>
      <c r="C95" s="24"/>
      <c r="D95" s="16"/>
      <c r="E95" s="2"/>
      <c r="F95" s="16"/>
      <c r="G95" s="13"/>
      <c r="H95" s="13"/>
      <c r="I95" s="13"/>
      <c r="J95" s="21" t="str">
        <f t="shared" si="7"/>
        <v/>
      </c>
      <c r="K95" s="34" t="str">
        <f>IF(OR(G95&lt;&gt;"",H95&lt;&gt;""),'Thông Tin Chung'!$L$3,"")</f>
        <v/>
      </c>
      <c r="L95" s="2"/>
      <c r="M95" s="7" t="str">
        <f>IF(AND(G95="",H95=""),"",IF(OR(C95&lt;NgayBatDau,C95&gt;NgayKetThuc),"Ngày tháng phải nằm trong kỳ kế toán",IF(AND(F95&lt;&gt;"",COUNTIF(T.2[Tên loại
Doanh thu / Chi phí],F95)=0),"Tên loại DT/CP chưa được khai báo vào DS Tên loại DTCP","")))</f>
        <v/>
      </c>
      <c r="N95" s="7" t="str">
        <f t="shared" si="5"/>
        <v/>
      </c>
    </row>
    <row r="96" spans="2:14" ht="27.75" customHeight="1" x14ac:dyDescent="0.2">
      <c r="B96" s="7">
        <f t="shared" si="6"/>
        <v>94</v>
      </c>
      <c r="C96" s="24"/>
      <c r="D96" s="16"/>
      <c r="E96" s="2"/>
      <c r="F96" s="16"/>
      <c r="G96" s="13"/>
      <c r="H96" s="13"/>
      <c r="I96" s="13"/>
      <c r="J96" s="21" t="str">
        <f t="shared" si="7"/>
        <v/>
      </c>
      <c r="K96" s="34" t="str">
        <f>IF(OR(G96&lt;&gt;"",H96&lt;&gt;""),'Thông Tin Chung'!$L$3,"")</f>
        <v/>
      </c>
      <c r="L96" s="2"/>
      <c r="M96" s="7" t="str">
        <f>IF(AND(G96="",H96=""),"",IF(OR(C96&lt;NgayBatDau,C96&gt;NgayKetThuc),"Ngày tháng phải nằm trong kỳ kế toán",IF(AND(F96&lt;&gt;"",COUNTIF(T.2[Tên loại
Doanh thu / Chi phí],F96)=0),"Tên loại DT/CP chưa được khai báo vào DS Tên loại DTCP","")))</f>
        <v/>
      </c>
      <c r="N96" s="7" t="str">
        <f t="shared" si="5"/>
        <v/>
      </c>
    </row>
    <row r="97" spans="2:14" ht="27.75" customHeight="1" x14ac:dyDescent="0.2">
      <c r="B97" s="7">
        <f t="shared" si="6"/>
        <v>95</v>
      </c>
      <c r="C97" s="24"/>
      <c r="D97" s="16"/>
      <c r="E97" s="2"/>
      <c r="F97" s="16"/>
      <c r="G97" s="13"/>
      <c r="H97" s="13"/>
      <c r="I97" s="13"/>
      <c r="J97" s="21" t="str">
        <f t="shared" si="7"/>
        <v/>
      </c>
      <c r="K97" s="34" t="str">
        <f>IF(OR(G97&lt;&gt;"",H97&lt;&gt;""),'Thông Tin Chung'!$L$3,"")</f>
        <v/>
      </c>
      <c r="L97" s="2"/>
      <c r="M97" s="7" t="str">
        <f>IF(AND(G97="",H97=""),"",IF(OR(C97&lt;NgayBatDau,C97&gt;NgayKetThuc),"Ngày tháng phải nằm trong kỳ kế toán",IF(AND(F97&lt;&gt;"",COUNTIF(T.2[Tên loại
Doanh thu / Chi phí],F97)=0),"Tên loại DT/CP chưa được khai báo vào DS Tên loại DTCP","")))</f>
        <v/>
      </c>
      <c r="N97" s="7" t="str">
        <f t="shared" si="5"/>
        <v/>
      </c>
    </row>
    <row r="98" spans="2:14" ht="27.75" customHeight="1" x14ac:dyDescent="0.2">
      <c r="B98" s="7">
        <f t="shared" si="6"/>
        <v>96</v>
      </c>
      <c r="C98" s="24"/>
      <c r="D98" s="16"/>
      <c r="E98" s="2"/>
      <c r="F98" s="16"/>
      <c r="G98" s="13"/>
      <c r="H98" s="13"/>
      <c r="I98" s="13"/>
      <c r="J98" s="21" t="str">
        <f t="shared" si="7"/>
        <v/>
      </c>
      <c r="K98" s="34" t="str">
        <f>IF(OR(G98&lt;&gt;"",H98&lt;&gt;""),'Thông Tin Chung'!$L$3,"")</f>
        <v/>
      </c>
      <c r="L98" s="2"/>
      <c r="M98" s="7" t="str">
        <f>IF(AND(G98="",H98=""),"",IF(OR(C98&lt;NgayBatDau,C98&gt;NgayKetThuc),"Ngày tháng phải nằm trong kỳ kế toán",IF(AND(F98&lt;&gt;"",COUNTIF(T.2[Tên loại
Doanh thu / Chi phí],F98)=0),"Tên loại DT/CP chưa được khai báo vào DS Tên loại DTCP","")))</f>
        <v/>
      </c>
      <c r="N98" s="7" t="str">
        <f t="shared" si="5"/>
        <v/>
      </c>
    </row>
    <row r="99" spans="2:14" ht="27.75" customHeight="1" x14ac:dyDescent="0.2">
      <c r="B99" s="7">
        <f t="shared" si="6"/>
        <v>97</v>
      </c>
      <c r="C99" s="24"/>
      <c r="D99" s="16"/>
      <c r="E99" s="2"/>
      <c r="F99" s="16"/>
      <c r="G99" s="13"/>
      <c r="H99" s="13"/>
      <c r="I99" s="13"/>
      <c r="J99" s="21" t="str">
        <f t="shared" si="7"/>
        <v/>
      </c>
      <c r="K99" s="34" t="str">
        <f>IF(OR(G99&lt;&gt;"",H99&lt;&gt;""),'Thông Tin Chung'!$L$3,"")</f>
        <v/>
      </c>
      <c r="L99" s="2"/>
      <c r="M99" s="7" t="str">
        <f>IF(AND(G99="",H99=""),"",IF(OR(C99&lt;NgayBatDau,C99&gt;NgayKetThuc),"Ngày tháng phải nằm trong kỳ kế toán",IF(AND(F99&lt;&gt;"",COUNTIF(T.2[Tên loại
Doanh thu / Chi phí],F99)=0),"Tên loại DT/CP chưa được khai báo vào DS Tên loại DTCP","")))</f>
        <v/>
      </c>
      <c r="N99" s="7" t="str">
        <f t="shared" si="5"/>
        <v/>
      </c>
    </row>
    <row r="100" spans="2:14" ht="27.75" customHeight="1" x14ac:dyDescent="0.2">
      <c r="B100" s="7">
        <f t="shared" si="6"/>
        <v>98</v>
      </c>
      <c r="C100" s="24"/>
      <c r="D100" s="16"/>
      <c r="E100" s="2"/>
      <c r="F100" s="16"/>
      <c r="G100" s="13"/>
      <c r="H100" s="13"/>
      <c r="I100" s="13"/>
      <c r="J100" s="21" t="str">
        <f t="shared" si="7"/>
        <v/>
      </c>
      <c r="K100" s="34" t="str">
        <f>IF(OR(G100&lt;&gt;"",H100&lt;&gt;""),'Thông Tin Chung'!$L$3,"")</f>
        <v/>
      </c>
      <c r="L100" s="2"/>
      <c r="M100" s="7" t="str">
        <f>IF(AND(G100="",H100=""),"",IF(OR(C100&lt;NgayBatDau,C100&gt;NgayKetThuc),"Ngày tháng phải nằm trong kỳ kế toán",IF(AND(F100&lt;&gt;"",COUNTIF(T.2[Tên loại
Doanh thu / Chi phí],F100)=0),"Tên loại DT/CP chưa được khai báo vào DS Tên loại DTCP","")))</f>
        <v/>
      </c>
      <c r="N100" s="7" t="str">
        <f t="shared" si="5"/>
        <v/>
      </c>
    </row>
    <row r="101" spans="2:14" ht="27.75" customHeight="1" x14ac:dyDescent="0.2">
      <c r="B101" s="7">
        <f t="shared" si="6"/>
        <v>99</v>
      </c>
      <c r="C101" s="24"/>
      <c r="D101" s="16"/>
      <c r="E101" s="2"/>
      <c r="F101" s="16"/>
      <c r="G101" s="13"/>
      <c r="H101" s="13"/>
      <c r="I101" s="13"/>
      <c r="J101" s="21" t="str">
        <f t="shared" si="7"/>
        <v/>
      </c>
      <c r="K101" s="34" t="str">
        <f>IF(OR(G101&lt;&gt;"",H101&lt;&gt;""),'Thông Tin Chung'!$L$3,"")</f>
        <v/>
      </c>
      <c r="L101" s="2"/>
      <c r="M101" s="7" t="str">
        <f>IF(AND(G101="",H101=""),"",IF(OR(C101&lt;NgayBatDau,C101&gt;NgayKetThuc),"Ngày tháng phải nằm trong kỳ kế toán",IF(AND(F101&lt;&gt;"",COUNTIF(T.2[Tên loại
Doanh thu / Chi phí],F101)=0),"Tên loại DT/CP chưa được khai báo vào DS Tên loại DTCP","")))</f>
        <v/>
      </c>
      <c r="N101" s="7" t="str">
        <f t="shared" si="5"/>
        <v/>
      </c>
    </row>
    <row r="102" spans="2:14" ht="27.75" customHeight="1" x14ac:dyDescent="0.2">
      <c r="B102" s="7">
        <f t="shared" si="6"/>
        <v>100</v>
      </c>
      <c r="C102" s="24"/>
      <c r="D102" s="16"/>
      <c r="E102" s="2"/>
      <c r="F102" s="16"/>
      <c r="G102" s="13"/>
      <c r="H102" s="13"/>
      <c r="I102" s="13"/>
      <c r="J102" s="21" t="str">
        <f t="shared" si="7"/>
        <v/>
      </c>
      <c r="K102" s="34" t="str">
        <f>IF(OR(G102&lt;&gt;"",H102&lt;&gt;""),'Thông Tin Chung'!$L$3,"")</f>
        <v/>
      </c>
      <c r="L102" s="2"/>
      <c r="M102" s="7" t="str">
        <f>IF(AND(G102="",H102=""),"",IF(OR(C102&lt;NgayBatDau,C102&gt;NgayKetThuc),"Ngày tháng phải nằm trong kỳ kế toán",IF(AND(F102&lt;&gt;"",COUNTIF(T.2[Tên loại
Doanh thu / Chi phí],F102)=0),"Tên loại DT/CP chưa được khai báo vào DS Tên loại DTCP","")))</f>
        <v/>
      </c>
      <c r="N102" s="7" t="str">
        <f t="shared" si="5"/>
        <v/>
      </c>
    </row>
    <row r="103" spans="2:14" ht="27.75" customHeight="1" x14ac:dyDescent="0.2">
      <c r="B103" s="7">
        <f t="shared" si="6"/>
        <v>101</v>
      </c>
      <c r="C103" s="24"/>
      <c r="D103" s="16"/>
      <c r="E103" s="2"/>
      <c r="F103" s="16"/>
      <c r="G103" s="13"/>
      <c r="H103" s="13"/>
      <c r="I103" s="13"/>
      <c r="J103" s="21" t="str">
        <f t="shared" si="7"/>
        <v/>
      </c>
      <c r="K103" s="34" t="str">
        <f>IF(OR(G103&lt;&gt;"",H103&lt;&gt;""),'Thông Tin Chung'!$L$3,"")</f>
        <v/>
      </c>
      <c r="L103" s="2"/>
      <c r="M103" s="7" t="str">
        <f>IF(AND(G103="",H103=""),"",IF(OR(C103&lt;NgayBatDau,C103&gt;NgayKetThuc),"Ngày tháng phải nằm trong kỳ kế toán",IF(AND(F103&lt;&gt;"",COUNTIF(T.2[Tên loại
Doanh thu / Chi phí],F103)=0),"Tên loại DT/CP chưa được khai báo vào DS Tên loại DTCP","")))</f>
        <v/>
      </c>
      <c r="N103" s="7" t="str">
        <f t="shared" si="5"/>
        <v/>
      </c>
    </row>
    <row r="104" spans="2:14" ht="27.75" customHeight="1" x14ac:dyDescent="0.2">
      <c r="B104" s="7">
        <f t="shared" si="6"/>
        <v>102</v>
      </c>
      <c r="C104" s="24"/>
      <c r="D104" s="16"/>
      <c r="E104" s="2"/>
      <c r="F104" s="16"/>
      <c r="G104" s="13"/>
      <c r="H104" s="13"/>
      <c r="I104" s="13"/>
      <c r="J104" s="21" t="str">
        <f t="shared" si="7"/>
        <v/>
      </c>
      <c r="K104" s="34" t="str">
        <f>IF(OR(G104&lt;&gt;"",H104&lt;&gt;""),'Thông Tin Chung'!$L$3,"")</f>
        <v/>
      </c>
      <c r="L104" s="2"/>
      <c r="M104" s="7" t="str">
        <f>IF(AND(G104="",H104=""),"",IF(OR(C104&lt;NgayBatDau,C104&gt;NgayKetThuc),"Ngày tháng phải nằm trong kỳ kế toán",IF(AND(F104&lt;&gt;"",COUNTIF(T.2[Tên loại
Doanh thu / Chi phí],F104)=0),"Tên loại DT/CP chưa được khai báo vào DS Tên loại DTCP","")))</f>
        <v/>
      </c>
      <c r="N104" s="7" t="str">
        <f t="shared" si="5"/>
        <v/>
      </c>
    </row>
    <row r="105" spans="2:14" ht="27.75" customHeight="1" x14ac:dyDescent="0.2">
      <c r="B105" s="7">
        <f t="shared" si="6"/>
        <v>103</v>
      </c>
      <c r="C105" s="24"/>
      <c r="D105" s="16"/>
      <c r="E105" s="2"/>
      <c r="F105" s="16"/>
      <c r="G105" s="13"/>
      <c r="H105" s="13"/>
      <c r="I105" s="13"/>
      <c r="J105" s="21" t="str">
        <f t="shared" si="7"/>
        <v/>
      </c>
      <c r="K105" s="34" t="str">
        <f>IF(OR(G105&lt;&gt;"",H105&lt;&gt;""),'Thông Tin Chung'!$L$3,"")</f>
        <v/>
      </c>
      <c r="L105" s="2"/>
      <c r="M105" s="7" t="str">
        <f>IF(AND(G105="",H105=""),"",IF(OR(C105&lt;NgayBatDau,C105&gt;NgayKetThuc),"Ngày tháng phải nằm trong kỳ kế toán",IF(AND(F105&lt;&gt;"",COUNTIF(T.2[Tên loại
Doanh thu / Chi phí],F105)=0),"Tên loại DT/CP chưa được khai báo vào DS Tên loại DTCP","")))</f>
        <v/>
      </c>
      <c r="N105" s="7" t="str">
        <f t="shared" si="5"/>
        <v/>
      </c>
    </row>
    <row r="106" spans="2:14" ht="27.75" customHeight="1" x14ac:dyDescent="0.2">
      <c r="B106" s="7">
        <f t="shared" si="6"/>
        <v>104</v>
      </c>
      <c r="C106" s="24"/>
      <c r="D106" s="16"/>
      <c r="E106" s="2"/>
      <c r="F106" s="16"/>
      <c r="G106" s="13"/>
      <c r="H106" s="13"/>
      <c r="I106" s="13"/>
      <c r="J106" s="21" t="str">
        <f t="shared" si="7"/>
        <v/>
      </c>
      <c r="K106" s="34" t="str">
        <f>IF(OR(G106&lt;&gt;"",H106&lt;&gt;""),'Thông Tin Chung'!$L$3,"")</f>
        <v/>
      </c>
      <c r="L106" s="2"/>
      <c r="M106" s="7" t="str">
        <f>IF(AND(G106="",H106=""),"",IF(OR(C106&lt;NgayBatDau,C106&gt;NgayKetThuc),"Ngày tháng phải nằm trong kỳ kế toán",IF(AND(F106&lt;&gt;"",COUNTIF(T.2[Tên loại
Doanh thu / Chi phí],F106)=0),"Tên loại DT/CP chưa được khai báo vào DS Tên loại DTCP","")))</f>
        <v/>
      </c>
      <c r="N106" s="7" t="str">
        <f t="shared" si="5"/>
        <v/>
      </c>
    </row>
    <row r="107" spans="2:14" ht="27.75" customHeight="1" x14ac:dyDescent="0.2">
      <c r="B107" s="7">
        <f t="shared" si="6"/>
        <v>105</v>
      </c>
      <c r="C107" s="24"/>
      <c r="D107" s="16"/>
      <c r="E107" s="2"/>
      <c r="F107" s="16"/>
      <c r="G107" s="13"/>
      <c r="H107" s="13"/>
      <c r="I107" s="13"/>
      <c r="J107" s="21" t="str">
        <f t="shared" si="7"/>
        <v/>
      </c>
      <c r="K107" s="34" t="str">
        <f>IF(OR(G107&lt;&gt;"",H107&lt;&gt;""),'Thông Tin Chung'!$L$3,"")</f>
        <v/>
      </c>
      <c r="L107" s="2"/>
      <c r="M107" s="7" t="str">
        <f>IF(AND(G107="",H107=""),"",IF(OR(C107&lt;NgayBatDau,C107&gt;NgayKetThuc),"Ngày tháng phải nằm trong kỳ kế toán",IF(AND(F107&lt;&gt;"",COUNTIF(T.2[Tên loại
Doanh thu / Chi phí],F107)=0),"Tên loại DT/CP chưa được khai báo vào DS Tên loại DTCP","")))</f>
        <v/>
      </c>
      <c r="N107" s="7" t="str">
        <f t="shared" si="5"/>
        <v/>
      </c>
    </row>
    <row r="108" spans="2:14" ht="27.75" customHeight="1" x14ac:dyDescent="0.2">
      <c r="B108" s="7">
        <f t="shared" si="6"/>
        <v>106</v>
      </c>
      <c r="C108" s="24"/>
      <c r="D108" s="16"/>
      <c r="E108" s="2"/>
      <c r="F108" s="16"/>
      <c r="G108" s="13"/>
      <c r="H108" s="13"/>
      <c r="I108" s="13"/>
      <c r="J108" s="21" t="str">
        <f t="shared" si="7"/>
        <v/>
      </c>
      <c r="K108" s="34" t="str">
        <f>IF(OR(G108&lt;&gt;"",H108&lt;&gt;""),'Thông Tin Chung'!$L$3,"")</f>
        <v/>
      </c>
      <c r="L108" s="2"/>
      <c r="M108" s="7" t="str">
        <f>IF(AND(G108="",H108=""),"",IF(OR(C108&lt;NgayBatDau,C108&gt;NgayKetThuc),"Ngày tháng phải nằm trong kỳ kế toán",IF(AND(F108&lt;&gt;"",COUNTIF(T.2[Tên loại
Doanh thu / Chi phí],F108)=0),"Tên loại DT/CP chưa được khai báo vào DS Tên loại DTCP","")))</f>
        <v/>
      </c>
      <c r="N108" s="7" t="str">
        <f t="shared" si="5"/>
        <v/>
      </c>
    </row>
    <row r="109" spans="2:14" ht="27.75" customHeight="1" x14ac:dyDescent="0.2">
      <c r="B109" s="7">
        <f t="shared" si="6"/>
        <v>107</v>
      </c>
      <c r="C109" s="24"/>
      <c r="D109" s="16"/>
      <c r="E109" s="2"/>
      <c r="F109" s="16"/>
      <c r="G109" s="13"/>
      <c r="H109" s="13"/>
      <c r="I109" s="13"/>
      <c r="J109" s="21" t="str">
        <f t="shared" si="7"/>
        <v/>
      </c>
      <c r="K109" s="34" t="str">
        <f>IF(OR(G109&lt;&gt;"",H109&lt;&gt;""),'Thông Tin Chung'!$L$3,"")</f>
        <v/>
      </c>
      <c r="L109" s="2"/>
      <c r="M109" s="7" t="str">
        <f>IF(AND(G109="",H109=""),"",IF(OR(C109&lt;NgayBatDau,C109&gt;NgayKetThuc),"Ngày tháng phải nằm trong kỳ kế toán",IF(AND(F109&lt;&gt;"",COUNTIF(T.2[Tên loại
Doanh thu / Chi phí],F109)=0),"Tên loại DT/CP chưa được khai báo vào DS Tên loại DTCP","")))</f>
        <v/>
      </c>
      <c r="N109" s="7" t="str">
        <f t="shared" si="5"/>
        <v/>
      </c>
    </row>
    <row r="110" spans="2:14" ht="27.75" customHeight="1" x14ac:dyDescent="0.2">
      <c r="B110" s="7">
        <f t="shared" si="6"/>
        <v>108</v>
      </c>
      <c r="C110" s="24"/>
      <c r="D110" s="16"/>
      <c r="E110" s="2"/>
      <c r="F110" s="16"/>
      <c r="G110" s="13"/>
      <c r="H110" s="13"/>
      <c r="I110" s="13"/>
      <c r="J110" s="21" t="str">
        <f t="shared" si="7"/>
        <v/>
      </c>
      <c r="K110" s="34" t="str">
        <f>IF(OR(G110&lt;&gt;"",H110&lt;&gt;""),'Thông Tin Chung'!$L$3,"")</f>
        <v/>
      </c>
      <c r="L110" s="2"/>
      <c r="M110" s="7" t="str">
        <f>IF(AND(G110="",H110=""),"",IF(OR(C110&lt;NgayBatDau,C110&gt;NgayKetThuc),"Ngày tháng phải nằm trong kỳ kế toán",IF(AND(F110&lt;&gt;"",COUNTIF(T.2[Tên loại
Doanh thu / Chi phí],F110)=0),"Tên loại DT/CP chưa được khai báo vào DS Tên loại DTCP","")))</f>
        <v/>
      </c>
      <c r="N110" s="7" t="str">
        <f t="shared" si="5"/>
        <v/>
      </c>
    </row>
    <row r="111" spans="2:14" ht="27.75" customHeight="1" x14ac:dyDescent="0.2">
      <c r="B111" s="7">
        <f t="shared" si="6"/>
        <v>109</v>
      </c>
      <c r="C111" s="24"/>
      <c r="D111" s="16"/>
      <c r="E111" s="2"/>
      <c r="F111" s="16"/>
      <c r="G111" s="13"/>
      <c r="H111" s="13"/>
      <c r="I111" s="13"/>
      <c r="J111" s="21" t="str">
        <f t="shared" si="7"/>
        <v/>
      </c>
      <c r="K111" s="34" t="str">
        <f>IF(OR(G111&lt;&gt;"",H111&lt;&gt;""),'Thông Tin Chung'!$L$3,"")</f>
        <v/>
      </c>
      <c r="L111" s="2"/>
      <c r="M111" s="7" t="str">
        <f>IF(AND(G111="",H111=""),"",IF(OR(C111&lt;NgayBatDau,C111&gt;NgayKetThuc),"Ngày tháng phải nằm trong kỳ kế toán",IF(AND(F111&lt;&gt;"",COUNTIF(T.2[Tên loại
Doanh thu / Chi phí],F111)=0),"Tên loại DT/CP chưa được khai báo vào DS Tên loại DTCP","")))</f>
        <v/>
      </c>
      <c r="N111" s="7" t="str">
        <f t="shared" si="5"/>
        <v/>
      </c>
    </row>
    <row r="112" spans="2:14" ht="27.75" customHeight="1" x14ac:dyDescent="0.2">
      <c r="B112" s="7">
        <f t="shared" si="6"/>
        <v>110</v>
      </c>
      <c r="C112" s="24"/>
      <c r="D112" s="16"/>
      <c r="E112" s="2"/>
      <c r="F112" s="16"/>
      <c r="G112" s="13"/>
      <c r="H112" s="13"/>
      <c r="I112" s="13"/>
      <c r="J112" s="21" t="str">
        <f t="shared" si="7"/>
        <v/>
      </c>
      <c r="K112" s="34" t="str">
        <f>IF(OR(G112&lt;&gt;"",H112&lt;&gt;""),'Thông Tin Chung'!$L$3,"")</f>
        <v/>
      </c>
      <c r="L112" s="2"/>
      <c r="M112" s="7" t="str">
        <f>IF(AND(G112="",H112=""),"",IF(OR(C112&lt;NgayBatDau,C112&gt;NgayKetThuc),"Ngày tháng phải nằm trong kỳ kế toán",IF(AND(F112&lt;&gt;"",COUNTIF(T.2[Tên loại
Doanh thu / Chi phí],F112)=0),"Tên loại DT/CP chưa được khai báo vào DS Tên loại DTCP","")))</f>
        <v/>
      </c>
      <c r="N112" s="7" t="str">
        <f t="shared" si="5"/>
        <v/>
      </c>
    </row>
    <row r="113" spans="2:14" ht="27.75" customHeight="1" x14ac:dyDescent="0.2">
      <c r="B113" s="7">
        <f t="shared" si="6"/>
        <v>111</v>
      </c>
      <c r="C113" s="24"/>
      <c r="D113" s="16"/>
      <c r="E113" s="2"/>
      <c r="F113" s="16"/>
      <c r="G113" s="13"/>
      <c r="H113" s="13"/>
      <c r="I113" s="13"/>
      <c r="J113" s="21" t="str">
        <f t="shared" si="7"/>
        <v/>
      </c>
      <c r="K113" s="34" t="str">
        <f>IF(OR(G113&lt;&gt;"",H113&lt;&gt;""),'Thông Tin Chung'!$L$3,"")</f>
        <v/>
      </c>
      <c r="L113" s="2"/>
      <c r="M113" s="7" t="str">
        <f>IF(AND(G113="",H113=""),"",IF(OR(C113&lt;NgayBatDau,C113&gt;NgayKetThuc),"Ngày tháng phải nằm trong kỳ kế toán",IF(AND(F113&lt;&gt;"",COUNTIF(T.2[Tên loại
Doanh thu / Chi phí],F113)=0),"Tên loại DT/CP chưa được khai báo vào DS Tên loại DTCP","")))</f>
        <v/>
      </c>
      <c r="N113" s="7" t="str">
        <f t="shared" si="5"/>
        <v/>
      </c>
    </row>
    <row r="114" spans="2:14" ht="27.75" customHeight="1" x14ac:dyDescent="0.2">
      <c r="B114" s="7">
        <f t="shared" si="6"/>
        <v>112</v>
      </c>
      <c r="C114" s="24"/>
      <c r="D114" s="16"/>
      <c r="E114" s="2"/>
      <c r="F114" s="16"/>
      <c r="G114" s="13"/>
      <c r="H114" s="13"/>
      <c r="I114" s="13"/>
      <c r="J114" s="21" t="str">
        <f t="shared" si="7"/>
        <v/>
      </c>
      <c r="K114" s="34" t="str">
        <f>IF(OR(G114&lt;&gt;"",H114&lt;&gt;""),'Thông Tin Chung'!$L$3,"")</f>
        <v/>
      </c>
      <c r="L114" s="2"/>
      <c r="M114" s="7" t="str">
        <f>IF(AND(G114="",H114=""),"",IF(OR(C114&lt;NgayBatDau,C114&gt;NgayKetThuc),"Ngày tháng phải nằm trong kỳ kế toán",IF(AND(F114&lt;&gt;"",COUNTIF(T.2[Tên loại
Doanh thu / Chi phí],F114)=0),"Tên loại DT/CP chưa được khai báo vào DS Tên loại DTCP","")))</f>
        <v/>
      </c>
      <c r="N114" s="7" t="str">
        <f t="shared" si="5"/>
        <v/>
      </c>
    </row>
    <row r="115" spans="2:14" ht="27.75" customHeight="1" x14ac:dyDescent="0.2">
      <c r="B115" s="7">
        <f t="shared" si="6"/>
        <v>113</v>
      </c>
      <c r="C115" s="24"/>
      <c r="D115" s="16"/>
      <c r="E115" s="2"/>
      <c r="F115" s="16"/>
      <c r="G115" s="13"/>
      <c r="H115" s="13"/>
      <c r="I115" s="13"/>
      <c r="J115" s="21" t="str">
        <f t="shared" si="7"/>
        <v/>
      </c>
      <c r="K115" s="34" t="str">
        <f>IF(OR(G115&lt;&gt;"",H115&lt;&gt;""),'Thông Tin Chung'!$L$3,"")</f>
        <v/>
      </c>
      <c r="L115" s="2"/>
      <c r="M115" s="7" t="str">
        <f>IF(AND(G115="",H115=""),"",IF(OR(C115&lt;NgayBatDau,C115&gt;NgayKetThuc),"Ngày tháng phải nằm trong kỳ kế toán",IF(AND(F115&lt;&gt;"",COUNTIF(T.2[Tên loại
Doanh thu / Chi phí],F115)=0),"Tên loại DT/CP chưa được khai báo vào DS Tên loại DTCP","")))</f>
        <v/>
      </c>
      <c r="N115" s="7" t="str">
        <f t="shared" si="5"/>
        <v/>
      </c>
    </row>
    <row r="116" spans="2:14" ht="27.75" customHeight="1" x14ac:dyDescent="0.2">
      <c r="B116" s="7">
        <f t="shared" si="6"/>
        <v>114</v>
      </c>
      <c r="C116" s="24"/>
      <c r="D116" s="16"/>
      <c r="E116" s="2"/>
      <c r="F116" s="16"/>
      <c r="G116" s="13"/>
      <c r="H116" s="13"/>
      <c r="I116" s="13"/>
      <c r="J116" s="21" t="str">
        <f t="shared" si="7"/>
        <v/>
      </c>
      <c r="K116" s="34" t="str">
        <f>IF(OR(G116&lt;&gt;"",H116&lt;&gt;""),'Thông Tin Chung'!$L$3,"")</f>
        <v/>
      </c>
      <c r="L116" s="2"/>
      <c r="M116" s="7" t="str">
        <f>IF(AND(G116="",H116=""),"",IF(OR(C116&lt;NgayBatDau,C116&gt;NgayKetThuc),"Ngày tháng phải nằm trong kỳ kế toán",IF(AND(F116&lt;&gt;"",COUNTIF(T.2[Tên loại
Doanh thu / Chi phí],F116)=0),"Tên loại DT/CP chưa được khai báo vào DS Tên loại DTCP","")))</f>
        <v/>
      </c>
      <c r="N116" s="7" t="str">
        <f t="shared" si="5"/>
        <v/>
      </c>
    </row>
    <row r="117" spans="2:14" ht="27.75" customHeight="1" x14ac:dyDescent="0.2">
      <c r="B117" s="7">
        <f t="shared" si="6"/>
        <v>115</v>
      </c>
      <c r="C117" s="24"/>
      <c r="D117" s="16"/>
      <c r="E117" s="2"/>
      <c r="F117" s="16"/>
      <c r="G117" s="13"/>
      <c r="H117" s="13"/>
      <c r="I117" s="13"/>
      <c r="J117" s="21" t="str">
        <f t="shared" si="7"/>
        <v/>
      </c>
      <c r="K117" s="34" t="str">
        <f>IF(OR(G117&lt;&gt;"",H117&lt;&gt;""),'Thông Tin Chung'!$L$3,"")</f>
        <v/>
      </c>
      <c r="L117" s="2"/>
      <c r="M117" s="7" t="str">
        <f>IF(AND(G117="",H117=""),"",IF(OR(C117&lt;NgayBatDau,C117&gt;NgayKetThuc),"Ngày tháng phải nằm trong kỳ kế toán",IF(AND(F117&lt;&gt;"",COUNTIF(T.2[Tên loại
Doanh thu / Chi phí],F117)=0),"Tên loại DT/CP chưa được khai báo vào DS Tên loại DTCP","")))</f>
        <v/>
      </c>
      <c r="N117" s="7" t="str">
        <f t="shared" si="5"/>
        <v/>
      </c>
    </row>
    <row r="118" spans="2:14" ht="27.75" customHeight="1" x14ac:dyDescent="0.2">
      <c r="B118" s="7">
        <f t="shared" si="6"/>
        <v>116</v>
      </c>
      <c r="C118" s="24"/>
      <c r="D118" s="16"/>
      <c r="E118" s="2"/>
      <c r="F118" s="16"/>
      <c r="G118" s="13"/>
      <c r="H118" s="13"/>
      <c r="I118" s="13"/>
      <c r="J118" s="21" t="str">
        <f t="shared" si="7"/>
        <v/>
      </c>
      <c r="K118" s="34" t="str">
        <f>IF(OR(G118&lt;&gt;"",H118&lt;&gt;""),'Thông Tin Chung'!$L$3,"")</f>
        <v/>
      </c>
      <c r="L118" s="2"/>
      <c r="M118" s="7" t="str">
        <f>IF(AND(G118="",H118=""),"",IF(OR(C118&lt;NgayBatDau,C118&gt;NgayKetThuc),"Ngày tháng phải nằm trong kỳ kế toán",IF(AND(F118&lt;&gt;"",COUNTIF(T.2[Tên loại
Doanh thu / Chi phí],F118)=0),"Tên loại DT/CP chưa được khai báo vào DS Tên loại DTCP","")))</f>
        <v/>
      </c>
      <c r="N118" s="7" t="str">
        <f t="shared" si="5"/>
        <v/>
      </c>
    </row>
    <row r="119" spans="2:14" ht="27.75" customHeight="1" x14ac:dyDescent="0.2">
      <c r="B119" s="7">
        <f t="shared" si="6"/>
        <v>117</v>
      </c>
      <c r="C119" s="24"/>
      <c r="D119" s="16"/>
      <c r="E119" s="2"/>
      <c r="F119" s="16"/>
      <c r="G119" s="13"/>
      <c r="H119" s="13"/>
      <c r="I119" s="13"/>
      <c r="J119" s="21" t="str">
        <f t="shared" si="7"/>
        <v/>
      </c>
      <c r="K119" s="34" t="str">
        <f>IF(OR(G119&lt;&gt;"",H119&lt;&gt;""),'Thông Tin Chung'!$L$3,"")</f>
        <v/>
      </c>
      <c r="L119" s="2"/>
      <c r="M119" s="7" t="str">
        <f>IF(AND(G119="",H119=""),"",IF(OR(C119&lt;NgayBatDau,C119&gt;NgayKetThuc),"Ngày tháng phải nằm trong kỳ kế toán",IF(AND(F119&lt;&gt;"",COUNTIF(T.2[Tên loại
Doanh thu / Chi phí],F119)=0),"Tên loại DT/CP chưa được khai báo vào DS Tên loại DTCP","")))</f>
        <v/>
      </c>
      <c r="N119" s="7" t="str">
        <f t="shared" si="5"/>
        <v/>
      </c>
    </row>
    <row r="120" spans="2:14" ht="27.75" customHeight="1" x14ac:dyDescent="0.2">
      <c r="B120" s="7">
        <f t="shared" si="6"/>
        <v>118</v>
      </c>
      <c r="C120" s="24"/>
      <c r="D120" s="16"/>
      <c r="E120" s="2"/>
      <c r="F120" s="16"/>
      <c r="G120" s="13"/>
      <c r="H120" s="13"/>
      <c r="I120" s="13"/>
      <c r="J120" s="21" t="str">
        <f t="shared" si="7"/>
        <v/>
      </c>
      <c r="K120" s="34" t="str">
        <f>IF(OR(G120&lt;&gt;"",H120&lt;&gt;""),'Thông Tin Chung'!$L$3,"")</f>
        <v/>
      </c>
      <c r="L120" s="2"/>
      <c r="M120" s="7" t="str">
        <f>IF(AND(G120="",H120=""),"",IF(OR(C120&lt;NgayBatDau,C120&gt;NgayKetThuc),"Ngày tháng phải nằm trong kỳ kế toán",IF(AND(F120&lt;&gt;"",COUNTIF(T.2[Tên loại
Doanh thu / Chi phí],F120)=0),"Tên loại DT/CP chưa được khai báo vào DS Tên loại DTCP","")))</f>
        <v/>
      </c>
      <c r="N120" s="7" t="str">
        <f t="shared" si="5"/>
        <v/>
      </c>
    </row>
    <row r="121" spans="2:14" ht="27.75" customHeight="1" x14ac:dyDescent="0.2">
      <c r="B121" s="7">
        <f t="shared" si="6"/>
        <v>119</v>
      </c>
      <c r="C121" s="24"/>
      <c r="D121" s="16"/>
      <c r="E121" s="2"/>
      <c r="F121" s="16"/>
      <c r="G121" s="13"/>
      <c r="H121" s="13"/>
      <c r="I121" s="13"/>
      <c r="J121" s="21" t="str">
        <f t="shared" si="7"/>
        <v/>
      </c>
      <c r="K121" s="34" t="str">
        <f>IF(OR(G121&lt;&gt;"",H121&lt;&gt;""),'Thông Tin Chung'!$L$3,"")</f>
        <v/>
      </c>
      <c r="L121" s="2"/>
      <c r="M121" s="7" t="str">
        <f>IF(AND(G121="",H121=""),"",IF(OR(C121&lt;NgayBatDau,C121&gt;NgayKetThuc),"Ngày tháng phải nằm trong kỳ kế toán",IF(AND(F121&lt;&gt;"",COUNTIF(T.2[Tên loại
Doanh thu / Chi phí],F121)=0),"Tên loại DT/CP chưa được khai báo vào DS Tên loại DTCP","")))</f>
        <v/>
      </c>
      <c r="N121" s="7" t="str">
        <f t="shared" si="5"/>
        <v/>
      </c>
    </row>
    <row r="122" spans="2:14" ht="27.75" customHeight="1" x14ac:dyDescent="0.2">
      <c r="B122" s="7">
        <f t="shared" si="6"/>
        <v>120</v>
      </c>
      <c r="C122" s="24"/>
      <c r="D122" s="16"/>
      <c r="E122" s="2"/>
      <c r="F122" s="16"/>
      <c r="G122" s="13"/>
      <c r="H122" s="13"/>
      <c r="I122" s="13"/>
      <c r="J122" s="21" t="str">
        <f t="shared" si="7"/>
        <v/>
      </c>
      <c r="K122" s="34" t="str">
        <f>IF(OR(G122&lt;&gt;"",H122&lt;&gt;""),'Thông Tin Chung'!$L$3,"")</f>
        <v/>
      </c>
      <c r="L122" s="2"/>
      <c r="M122" s="7" t="str">
        <f>IF(AND(G122="",H122=""),"",IF(OR(C122&lt;NgayBatDau,C122&gt;NgayKetThuc),"Ngày tháng phải nằm trong kỳ kế toán",IF(AND(F122&lt;&gt;"",COUNTIF(T.2[Tên loại
Doanh thu / Chi phí],F122)=0),"Tên loại DT/CP chưa được khai báo vào DS Tên loại DTCP","")))</f>
        <v/>
      </c>
      <c r="N122" s="7" t="str">
        <f t="shared" si="5"/>
        <v/>
      </c>
    </row>
    <row r="123" spans="2:14" ht="27.75" customHeight="1" x14ac:dyDescent="0.2">
      <c r="B123" s="7">
        <f t="shared" si="6"/>
        <v>121</v>
      </c>
      <c r="C123" s="24"/>
      <c r="D123" s="16"/>
      <c r="E123" s="2"/>
      <c r="F123" s="16"/>
      <c r="G123" s="13"/>
      <c r="H123" s="13"/>
      <c r="I123" s="13"/>
      <c r="J123" s="21" t="str">
        <f t="shared" si="7"/>
        <v/>
      </c>
      <c r="K123" s="34" t="str">
        <f>IF(OR(G123&lt;&gt;"",H123&lt;&gt;""),'Thông Tin Chung'!$L$3,"")</f>
        <v/>
      </c>
      <c r="L123" s="2"/>
      <c r="M123" s="7" t="str">
        <f>IF(AND(G123="",H123=""),"",IF(OR(C123&lt;NgayBatDau,C123&gt;NgayKetThuc),"Ngày tháng phải nằm trong kỳ kế toán",IF(AND(F123&lt;&gt;"",COUNTIF(T.2[Tên loại
Doanh thu / Chi phí],F123)=0),"Tên loại DT/CP chưa được khai báo vào DS Tên loại DTCP","")))</f>
        <v/>
      </c>
      <c r="N123" s="7" t="str">
        <f t="shared" si="5"/>
        <v/>
      </c>
    </row>
    <row r="124" spans="2:14" ht="27.75" customHeight="1" x14ac:dyDescent="0.2">
      <c r="B124" s="7">
        <f t="shared" si="6"/>
        <v>122</v>
      </c>
      <c r="C124" s="24"/>
      <c r="D124" s="16"/>
      <c r="E124" s="2"/>
      <c r="F124" s="16"/>
      <c r="G124" s="13"/>
      <c r="H124" s="13"/>
      <c r="I124" s="13"/>
      <c r="J124" s="21" t="str">
        <f t="shared" si="7"/>
        <v/>
      </c>
      <c r="K124" s="34" t="str">
        <f>IF(OR(G124&lt;&gt;"",H124&lt;&gt;""),'Thông Tin Chung'!$L$3,"")</f>
        <v/>
      </c>
      <c r="L124" s="2"/>
      <c r="M124" s="7" t="str">
        <f>IF(AND(G124="",H124=""),"",IF(OR(C124&lt;NgayBatDau,C124&gt;NgayKetThuc),"Ngày tháng phải nằm trong kỳ kế toán",IF(AND(F124&lt;&gt;"",COUNTIF(T.2[Tên loại
Doanh thu / Chi phí],F124)=0),"Tên loại DT/CP chưa được khai báo vào DS Tên loại DTCP","")))</f>
        <v/>
      </c>
      <c r="N124" s="7" t="str">
        <f t="shared" si="5"/>
        <v/>
      </c>
    </row>
    <row r="125" spans="2:14" ht="27.75" customHeight="1" x14ac:dyDescent="0.2">
      <c r="B125" s="7">
        <f t="shared" si="6"/>
        <v>123</v>
      </c>
      <c r="C125" s="24"/>
      <c r="D125" s="16"/>
      <c r="E125" s="2"/>
      <c r="F125" s="16"/>
      <c r="G125" s="13"/>
      <c r="H125" s="13"/>
      <c r="I125" s="13"/>
      <c r="J125" s="21" t="str">
        <f t="shared" si="7"/>
        <v/>
      </c>
      <c r="K125" s="34" t="str">
        <f>IF(OR(G125&lt;&gt;"",H125&lt;&gt;""),'Thông Tin Chung'!$L$3,"")</f>
        <v/>
      </c>
      <c r="L125" s="2"/>
      <c r="M125" s="7" t="str">
        <f>IF(AND(G125="",H125=""),"",IF(OR(C125&lt;NgayBatDau,C125&gt;NgayKetThuc),"Ngày tháng phải nằm trong kỳ kế toán",IF(AND(F125&lt;&gt;"",COUNTIF(T.2[Tên loại
Doanh thu / Chi phí],F125)=0),"Tên loại DT/CP chưa được khai báo vào DS Tên loại DTCP","")))</f>
        <v/>
      </c>
      <c r="N125" s="7" t="str">
        <f t="shared" si="5"/>
        <v/>
      </c>
    </row>
    <row r="126" spans="2:14" ht="27.75" customHeight="1" x14ac:dyDescent="0.2">
      <c r="B126" s="7">
        <f t="shared" si="6"/>
        <v>124</v>
      </c>
      <c r="C126" s="24"/>
      <c r="D126" s="16"/>
      <c r="E126" s="2"/>
      <c r="F126" s="16"/>
      <c r="G126" s="13"/>
      <c r="H126" s="13"/>
      <c r="I126" s="13"/>
      <c r="J126" s="21" t="str">
        <f t="shared" si="7"/>
        <v/>
      </c>
      <c r="K126" s="34" t="str">
        <f>IF(OR(G126&lt;&gt;"",H126&lt;&gt;""),'Thông Tin Chung'!$L$3,"")</f>
        <v/>
      </c>
      <c r="L126" s="2"/>
      <c r="M126" s="7" t="str">
        <f>IF(AND(G126="",H126=""),"",IF(OR(C126&lt;NgayBatDau,C126&gt;NgayKetThuc),"Ngày tháng phải nằm trong kỳ kế toán",IF(AND(F126&lt;&gt;"",COUNTIF(T.2[Tên loại
Doanh thu / Chi phí],F126)=0),"Tên loại DT/CP chưa được khai báo vào DS Tên loại DTCP","")))</f>
        <v/>
      </c>
      <c r="N126" s="7" t="str">
        <f t="shared" si="5"/>
        <v/>
      </c>
    </row>
    <row r="127" spans="2:14" ht="27.75" customHeight="1" x14ac:dyDescent="0.2">
      <c r="B127" s="7">
        <f t="shared" si="6"/>
        <v>125</v>
      </c>
      <c r="C127" s="24"/>
      <c r="D127" s="16"/>
      <c r="E127" s="2"/>
      <c r="F127" s="16"/>
      <c r="G127" s="13"/>
      <c r="H127" s="13"/>
      <c r="I127" s="13"/>
      <c r="J127" s="21" t="str">
        <f t="shared" si="7"/>
        <v/>
      </c>
      <c r="K127" s="34" t="str">
        <f>IF(OR(G127&lt;&gt;"",H127&lt;&gt;""),'Thông Tin Chung'!$L$3,"")</f>
        <v/>
      </c>
      <c r="L127" s="2"/>
      <c r="M127" s="7" t="str">
        <f>IF(AND(G127="",H127=""),"",IF(OR(C127&lt;NgayBatDau,C127&gt;NgayKetThuc),"Ngày tháng phải nằm trong kỳ kế toán",IF(AND(F127&lt;&gt;"",COUNTIF(T.2[Tên loại
Doanh thu / Chi phí],F127)=0),"Tên loại DT/CP chưa được khai báo vào DS Tên loại DTCP","")))</f>
        <v/>
      </c>
      <c r="N127" s="7" t="str">
        <f t="shared" si="5"/>
        <v/>
      </c>
    </row>
    <row r="128" spans="2:14" ht="27.75" customHeight="1" x14ac:dyDescent="0.2">
      <c r="B128" s="7">
        <f t="shared" si="6"/>
        <v>126</v>
      </c>
      <c r="C128" s="24"/>
      <c r="D128" s="16"/>
      <c r="E128" s="2"/>
      <c r="F128" s="16"/>
      <c r="G128" s="13"/>
      <c r="H128" s="13"/>
      <c r="I128" s="13"/>
      <c r="J128" s="21" t="str">
        <f t="shared" si="7"/>
        <v/>
      </c>
      <c r="K128" s="34" t="str">
        <f>IF(OR(G128&lt;&gt;"",H128&lt;&gt;""),'Thông Tin Chung'!$L$3,"")</f>
        <v/>
      </c>
      <c r="L128" s="2"/>
      <c r="M128" s="7" t="str">
        <f>IF(AND(G128="",H128=""),"",IF(OR(C128&lt;NgayBatDau,C128&gt;NgayKetThuc),"Ngày tháng phải nằm trong kỳ kế toán",IF(AND(F128&lt;&gt;"",COUNTIF(T.2[Tên loại
Doanh thu / Chi phí],F128)=0),"Tên loại DT/CP chưa được khai báo vào DS Tên loại DTCP","")))</f>
        <v/>
      </c>
      <c r="N128" s="7" t="str">
        <f t="shared" si="5"/>
        <v/>
      </c>
    </row>
    <row r="129" spans="2:14" ht="27.75" customHeight="1" x14ac:dyDescent="0.2">
      <c r="B129" s="7">
        <f t="shared" si="6"/>
        <v>127</v>
      </c>
      <c r="C129" s="24"/>
      <c r="D129" s="16"/>
      <c r="E129" s="2"/>
      <c r="F129" s="16"/>
      <c r="G129" s="13"/>
      <c r="H129" s="13"/>
      <c r="I129" s="13"/>
      <c r="J129" s="21" t="str">
        <f t="shared" si="7"/>
        <v/>
      </c>
      <c r="K129" s="34" t="str">
        <f>IF(OR(G129&lt;&gt;"",H129&lt;&gt;""),'Thông Tin Chung'!$L$3,"")</f>
        <v/>
      </c>
      <c r="L129" s="2"/>
      <c r="M129" s="7" t="str">
        <f>IF(AND(G129="",H129=""),"",IF(OR(C129&lt;NgayBatDau,C129&gt;NgayKetThuc),"Ngày tháng phải nằm trong kỳ kế toán",IF(AND(F129&lt;&gt;"",COUNTIF(T.2[Tên loại
Doanh thu / Chi phí],F129)=0),"Tên loại DT/CP chưa được khai báo vào DS Tên loại DTCP","")))</f>
        <v/>
      </c>
      <c r="N129" s="7" t="str">
        <f t="shared" si="5"/>
        <v/>
      </c>
    </row>
    <row r="130" spans="2:14" ht="27.75" customHeight="1" x14ac:dyDescent="0.2">
      <c r="B130" s="7">
        <f t="shared" si="6"/>
        <v>128</v>
      </c>
      <c r="C130" s="24"/>
      <c r="D130" s="16"/>
      <c r="E130" s="2"/>
      <c r="F130" s="16"/>
      <c r="G130" s="13"/>
      <c r="H130" s="13"/>
      <c r="I130" s="13"/>
      <c r="J130" s="21" t="str">
        <f t="shared" si="7"/>
        <v/>
      </c>
      <c r="K130" s="34" t="str">
        <f>IF(OR(G130&lt;&gt;"",H130&lt;&gt;""),'Thông Tin Chung'!$L$3,"")</f>
        <v/>
      </c>
      <c r="L130" s="2"/>
      <c r="M130" s="7" t="str">
        <f>IF(AND(G130="",H130=""),"",IF(OR(C130&lt;NgayBatDau,C130&gt;NgayKetThuc),"Ngày tháng phải nằm trong kỳ kế toán",IF(AND(F130&lt;&gt;"",COUNTIF(T.2[Tên loại
Doanh thu / Chi phí],F130)=0),"Tên loại DT/CP chưa được khai báo vào DS Tên loại DTCP","")))</f>
        <v/>
      </c>
      <c r="N130" s="7" t="str">
        <f t="shared" si="5"/>
        <v/>
      </c>
    </row>
    <row r="131" spans="2:14" ht="27.75" customHeight="1" x14ac:dyDescent="0.2">
      <c r="B131" s="7">
        <f t="shared" si="6"/>
        <v>129</v>
      </c>
      <c r="C131" s="24"/>
      <c r="D131" s="16"/>
      <c r="E131" s="2"/>
      <c r="F131" s="16"/>
      <c r="G131" s="13"/>
      <c r="H131" s="13"/>
      <c r="I131" s="13"/>
      <c r="J131" s="21" t="str">
        <f t="shared" si="7"/>
        <v/>
      </c>
      <c r="K131" s="34" t="str">
        <f>IF(OR(G131&lt;&gt;"",H131&lt;&gt;""),'Thông Tin Chung'!$L$3,"")</f>
        <v/>
      </c>
      <c r="L131" s="2"/>
      <c r="M131" s="7" t="str">
        <f>IF(AND(G131="",H131=""),"",IF(OR(C131&lt;NgayBatDau,C131&gt;NgayKetThuc),"Ngày tháng phải nằm trong kỳ kế toán",IF(AND(F131&lt;&gt;"",COUNTIF(T.2[Tên loại
Doanh thu / Chi phí],F131)=0),"Tên loại DT/CP chưa được khai báo vào DS Tên loại DTCP","")))</f>
        <v/>
      </c>
      <c r="N131" s="7" t="str">
        <f t="shared" ref="N131:N194" si="8">IF(C131="","",IF(AND(G131&lt;&gt;"",H131="",C131&lt;B3LocTuNgay),0,IF(AND(G131="",H131&lt;&gt;"",C131&lt;B3LocTuNgay),10,IF(AND(G131&lt;&gt;"",H131="",C131&lt;=B3LocDenNgay),1,IF(AND(G131="",H131&lt;&gt;"",C131&lt;=B3LocDenNgay),11,"")))))</f>
        <v/>
      </c>
    </row>
    <row r="132" spans="2:14" ht="27.75" customHeight="1" x14ac:dyDescent="0.2">
      <c r="B132" s="7">
        <f t="shared" ref="B132:B195" si="9">ROW(A132)-2</f>
        <v>130</v>
      </c>
      <c r="C132" s="24"/>
      <c r="D132" s="16"/>
      <c r="E132" s="2"/>
      <c r="F132" s="16"/>
      <c r="G132" s="13"/>
      <c r="H132" s="13"/>
      <c r="I132" s="13"/>
      <c r="J132" s="21" t="str">
        <f t="shared" ref="J132:J195" si="10">IF(G132&lt;&gt;"",G132*SUM(1,I132),IF(H132&lt;&gt;"",H132*SUM(1,I132),""))</f>
        <v/>
      </c>
      <c r="K132" s="34" t="str">
        <f>IF(OR(G132&lt;&gt;"",H132&lt;&gt;""),'Thông Tin Chung'!$L$3,"")</f>
        <v/>
      </c>
      <c r="L132" s="2"/>
      <c r="M132" s="7" t="str">
        <f>IF(AND(G132="",H132=""),"",IF(OR(C132&lt;NgayBatDau,C132&gt;NgayKetThuc),"Ngày tháng phải nằm trong kỳ kế toán",IF(AND(F132&lt;&gt;"",COUNTIF(T.2[Tên loại
Doanh thu / Chi phí],F132)=0),"Tên loại DT/CP chưa được khai báo vào DS Tên loại DTCP","")))</f>
        <v/>
      </c>
      <c r="N132" s="7" t="str">
        <f t="shared" si="8"/>
        <v/>
      </c>
    </row>
    <row r="133" spans="2:14" ht="27.75" customHeight="1" x14ac:dyDescent="0.2">
      <c r="B133" s="7">
        <f t="shared" si="9"/>
        <v>131</v>
      </c>
      <c r="C133" s="24"/>
      <c r="D133" s="16"/>
      <c r="E133" s="2"/>
      <c r="F133" s="16"/>
      <c r="G133" s="13"/>
      <c r="H133" s="13"/>
      <c r="I133" s="13"/>
      <c r="J133" s="21" t="str">
        <f t="shared" si="10"/>
        <v/>
      </c>
      <c r="K133" s="34" t="str">
        <f>IF(OR(G133&lt;&gt;"",H133&lt;&gt;""),'Thông Tin Chung'!$L$3,"")</f>
        <v/>
      </c>
      <c r="L133" s="2"/>
      <c r="M133" s="7" t="str">
        <f>IF(AND(G133="",H133=""),"",IF(OR(C133&lt;NgayBatDau,C133&gt;NgayKetThuc),"Ngày tháng phải nằm trong kỳ kế toán",IF(AND(F133&lt;&gt;"",COUNTIF(T.2[Tên loại
Doanh thu / Chi phí],F133)=0),"Tên loại DT/CP chưa được khai báo vào DS Tên loại DTCP","")))</f>
        <v/>
      </c>
      <c r="N133" s="7" t="str">
        <f t="shared" si="8"/>
        <v/>
      </c>
    </row>
    <row r="134" spans="2:14" ht="27.75" customHeight="1" x14ac:dyDescent="0.2">
      <c r="B134" s="7">
        <f t="shared" si="9"/>
        <v>132</v>
      </c>
      <c r="C134" s="24"/>
      <c r="D134" s="16"/>
      <c r="E134" s="2"/>
      <c r="F134" s="16"/>
      <c r="G134" s="13"/>
      <c r="H134" s="13"/>
      <c r="I134" s="13"/>
      <c r="J134" s="21" t="str">
        <f t="shared" si="10"/>
        <v/>
      </c>
      <c r="K134" s="34" t="str">
        <f>IF(OR(G134&lt;&gt;"",H134&lt;&gt;""),'Thông Tin Chung'!$L$3,"")</f>
        <v/>
      </c>
      <c r="L134" s="2"/>
      <c r="M134" s="7" t="str">
        <f>IF(AND(G134="",H134=""),"",IF(OR(C134&lt;NgayBatDau,C134&gt;NgayKetThuc),"Ngày tháng phải nằm trong kỳ kế toán",IF(AND(F134&lt;&gt;"",COUNTIF(T.2[Tên loại
Doanh thu / Chi phí],F134)=0),"Tên loại DT/CP chưa được khai báo vào DS Tên loại DTCP","")))</f>
        <v/>
      </c>
      <c r="N134" s="7" t="str">
        <f t="shared" si="8"/>
        <v/>
      </c>
    </row>
    <row r="135" spans="2:14" ht="27.75" customHeight="1" x14ac:dyDescent="0.2">
      <c r="B135" s="7">
        <f t="shared" si="9"/>
        <v>133</v>
      </c>
      <c r="C135" s="24"/>
      <c r="D135" s="16"/>
      <c r="E135" s="2"/>
      <c r="F135" s="16"/>
      <c r="G135" s="13"/>
      <c r="H135" s="13"/>
      <c r="I135" s="13"/>
      <c r="J135" s="21" t="str">
        <f t="shared" si="10"/>
        <v/>
      </c>
      <c r="K135" s="34" t="str">
        <f>IF(OR(G135&lt;&gt;"",H135&lt;&gt;""),'Thông Tin Chung'!$L$3,"")</f>
        <v/>
      </c>
      <c r="L135" s="2"/>
      <c r="M135" s="7" t="str">
        <f>IF(AND(G135="",H135=""),"",IF(OR(C135&lt;NgayBatDau,C135&gt;NgayKetThuc),"Ngày tháng phải nằm trong kỳ kế toán",IF(AND(F135&lt;&gt;"",COUNTIF(T.2[Tên loại
Doanh thu / Chi phí],F135)=0),"Tên loại DT/CP chưa được khai báo vào DS Tên loại DTCP","")))</f>
        <v/>
      </c>
      <c r="N135" s="7" t="str">
        <f t="shared" si="8"/>
        <v/>
      </c>
    </row>
    <row r="136" spans="2:14" ht="27.75" customHeight="1" x14ac:dyDescent="0.2">
      <c r="B136" s="7">
        <f t="shared" si="9"/>
        <v>134</v>
      </c>
      <c r="C136" s="24"/>
      <c r="D136" s="16"/>
      <c r="E136" s="2"/>
      <c r="F136" s="16"/>
      <c r="G136" s="13"/>
      <c r="H136" s="13"/>
      <c r="I136" s="13"/>
      <c r="J136" s="21" t="str">
        <f t="shared" si="10"/>
        <v/>
      </c>
      <c r="K136" s="34" t="str">
        <f>IF(OR(G136&lt;&gt;"",H136&lt;&gt;""),'Thông Tin Chung'!$L$3,"")</f>
        <v/>
      </c>
      <c r="L136" s="2"/>
      <c r="M136" s="7" t="str">
        <f>IF(AND(G136="",H136=""),"",IF(OR(C136&lt;NgayBatDau,C136&gt;NgayKetThuc),"Ngày tháng phải nằm trong kỳ kế toán",IF(AND(F136&lt;&gt;"",COUNTIF(T.2[Tên loại
Doanh thu / Chi phí],F136)=0),"Tên loại DT/CP chưa được khai báo vào DS Tên loại DTCP","")))</f>
        <v/>
      </c>
      <c r="N136" s="7" t="str">
        <f t="shared" si="8"/>
        <v/>
      </c>
    </row>
    <row r="137" spans="2:14" ht="27.75" customHeight="1" x14ac:dyDescent="0.2">
      <c r="B137" s="7">
        <f t="shared" si="9"/>
        <v>135</v>
      </c>
      <c r="C137" s="24"/>
      <c r="D137" s="16"/>
      <c r="E137" s="2"/>
      <c r="F137" s="16"/>
      <c r="G137" s="13"/>
      <c r="H137" s="13"/>
      <c r="I137" s="13"/>
      <c r="J137" s="21" t="str">
        <f t="shared" si="10"/>
        <v/>
      </c>
      <c r="K137" s="34" t="str">
        <f>IF(OR(G137&lt;&gt;"",H137&lt;&gt;""),'Thông Tin Chung'!$L$3,"")</f>
        <v/>
      </c>
      <c r="L137" s="2"/>
      <c r="M137" s="7" t="str">
        <f>IF(AND(G137="",H137=""),"",IF(OR(C137&lt;NgayBatDau,C137&gt;NgayKetThuc),"Ngày tháng phải nằm trong kỳ kế toán",IF(AND(F137&lt;&gt;"",COUNTIF(T.2[Tên loại
Doanh thu / Chi phí],F137)=0),"Tên loại DT/CP chưa được khai báo vào DS Tên loại DTCP","")))</f>
        <v/>
      </c>
      <c r="N137" s="7" t="str">
        <f t="shared" si="8"/>
        <v/>
      </c>
    </row>
    <row r="138" spans="2:14" ht="27.75" customHeight="1" x14ac:dyDescent="0.2">
      <c r="B138" s="7">
        <f t="shared" si="9"/>
        <v>136</v>
      </c>
      <c r="C138" s="24"/>
      <c r="D138" s="16"/>
      <c r="E138" s="2"/>
      <c r="F138" s="16"/>
      <c r="G138" s="13"/>
      <c r="H138" s="13"/>
      <c r="I138" s="13"/>
      <c r="J138" s="21" t="str">
        <f t="shared" si="10"/>
        <v/>
      </c>
      <c r="K138" s="34" t="str">
        <f>IF(OR(G138&lt;&gt;"",H138&lt;&gt;""),'Thông Tin Chung'!$L$3,"")</f>
        <v/>
      </c>
      <c r="L138" s="2"/>
      <c r="M138" s="7" t="str">
        <f>IF(AND(G138="",H138=""),"",IF(OR(C138&lt;NgayBatDau,C138&gt;NgayKetThuc),"Ngày tháng phải nằm trong kỳ kế toán",IF(AND(F138&lt;&gt;"",COUNTIF(T.2[Tên loại
Doanh thu / Chi phí],F138)=0),"Tên loại DT/CP chưa được khai báo vào DS Tên loại DTCP","")))</f>
        <v/>
      </c>
      <c r="N138" s="7" t="str">
        <f t="shared" si="8"/>
        <v/>
      </c>
    </row>
    <row r="139" spans="2:14" ht="27.75" customHeight="1" x14ac:dyDescent="0.2">
      <c r="B139" s="7">
        <f t="shared" si="9"/>
        <v>137</v>
      </c>
      <c r="C139" s="24"/>
      <c r="D139" s="16"/>
      <c r="E139" s="2"/>
      <c r="F139" s="16"/>
      <c r="G139" s="13"/>
      <c r="H139" s="13"/>
      <c r="I139" s="13"/>
      <c r="J139" s="21" t="str">
        <f t="shared" si="10"/>
        <v/>
      </c>
      <c r="K139" s="34" t="str">
        <f>IF(OR(G139&lt;&gt;"",H139&lt;&gt;""),'Thông Tin Chung'!$L$3,"")</f>
        <v/>
      </c>
      <c r="L139" s="2"/>
      <c r="M139" s="7" t="str">
        <f>IF(AND(G139="",H139=""),"",IF(OR(C139&lt;NgayBatDau,C139&gt;NgayKetThuc),"Ngày tháng phải nằm trong kỳ kế toán",IF(AND(F139&lt;&gt;"",COUNTIF(T.2[Tên loại
Doanh thu / Chi phí],F139)=0),"Tên loại DT/CP chưa được khai báo vào DS Tên loại DTCP","")))</f>
        <v/>
      </c>
      <c r="N139" s="7" t="str">
        <f t="shared" si="8"/>
        <v/>
      </c>
    </row>
    <row r="140" spans="2:14" ht="27.75" customHeight="1" x14ac:dyDescent="0.2">
      <c r="B140" s="7">
        <f t="shared" si="9"/>
        <v>138</v>
      </c>
      <c r="C140" s="24"/>
      <c r="D140" s="16"/>
      <c r="E140" s="2"/>
      <c r="F140" s="16"/>
      <c r="G140" s="13"/>
      <c r="H140" s="13"/>
      <c r="I140" s="13"/>
      <c r="J140" s="21" t="str">
        <f t="shared" si="10"/>
        <v/>
      </c>
      <c r="K140" s="34" t="str">
        <f>IF(OR(G140&lt;&gt;"",H140&lt;&gt;""),'Thông Tin Chung'!$L$3,"")</f>
        <v/>
      </c>
      <c r="L140" s="2"/>
      <c r="M140" s="7" t="str">
        <f>IF(AND(G140="",H140=""),"",IF(OR(C140&lt;NgayBatDau,C140&gt;NgayKetThuc),"Ngày tháng phải nằm trong kỳ kế toán",IF(AND(F140&lt;&gt;"",COUNTIF(T.2[Tên loại
Doanh thu / Chi phí],F140)=0),"Tên loại DT/CP chưa được khai báo vào DS Tên loại DTCP","")))</f>
        <v/>
      </c>
      <c r="N140" s="7" t="str">
        <f t="shared" si="8"/>
        <v/>
      </c>
    </row>
    <row r="141" spans="2:14" ht="27.75" customHeight="1" x14ac:dyDescent="0.2">
      <c r="B141" s="7">
        <f t="shared" si="9"/>
        <v>139</v>
      </c>
      <c r="C141" s="24"/>
      <c r="D141" s="16"/>
      <c r="E141" s="2"/>
      <c r="F141" s="16"/>
      <c r="G141" s="13"/>
      <c r="H141" s="13"/>
      <c r="I141" s="13"/>
      <c r="J141" s="21" t="str">
        <f t="shared" si="10"/>
        <v/>
      </c>
      <c r="K141" s="34" t="str">
        <f>IF(OR(G141&lt;&gt;"",H141&lt;&gt;""),'Thông Tin Chung'!$L$3,"")</f>
        <v/>
      </c>
      <c r="L141" s="2"/>
      <c r="M141" s="7" t="str">
        <f>IF(AND(G141="",H141=""),"",IF(OR(C141&lt;NgayBatDau,C141&gt;NgayKetThuc),"Ngày tháng phải nằm trong kỳ kế toán",IF(AND(F141&lt;&gt;"",COUNTIF(T.2[Tên loại
Doanh thu / Chi phí],F141)=0),"Tên loại DT/CP chưa được khai báo vào DS Tên loại DTCP","")))</f>
        <v/>
      </c>
      <c r="N141" s="7" t="str">
        <f t="shared" si="8"/>
        <v/>
      </c>
    </row>
    <row r="142" spans="2:14" ht="27.75" customHeight="1" x14ac:dyDescent="0.2">
      <c r="B142" s="7">
        <f t="shared" si="9"/>
        <v>140</v>
      </c>
      <c r="C142" s="24"/>
      <c r="D142" s="16"/>
      <c r="E142" s="2"/>
      <c r="F142" s="16"/>
      <c r="G142" s="13"/>
      <c r="H142" s="13"/>
      <c r="I142" s="13"/>
      <c r="J142" s="21" t="str">
        <f t="shared" si="10"/>
        <v/>
      </c>
      <c r="K142" s="34" t="str">
        <f>IF(OR(G142&lt;&gt;"",H142&lt;&gt;""),'Thông Tin Chung'!$L$3,"")</f>
        <v/>
      </c>
      <c r="L142" s="2"/>
      <c r="M142" s="7" t="str">
        <f>IF(AND(G142="",H142=""),"",IF(OR(C142&lt;NgayBatDau,C142&gt;NgayKetThuc),"Ngày tháng phải nằm trong kỳ kế toán",IF(AND(F142&lt;&gt;"",COUNTIF(T.2[Tên loại
Doanh thu / Chi phí],F142)=0),"Tên loại DT/CP chưa được khai báo vào DS Tên loại DTCP","")))</f>
        <v/>
      </c>
      <c r="N142" s="7" t="str">
        <f t="shared" si="8"/>
        <v/>
      </c>
    </row>
    <row r="143" spans="2:14" ht="27.75" customHeight="1" x14ac:dyDescent="0.2">
      <c r="B143" s="7">
        <f t="shared" si="9"/>
        <v>141</v>
      </c>
      <c r="C143" s="24"/>
      <c r="D143" s="16"/>
      <c r="E143" s="2"/>
      <c r="F143" s="16"/>
      <c r="G143" s="13"/>
      <c r="H143" s="13"/>
      <c r="I143" s="13"/>
      <c r="J143" s="21" t="str">
        <f t="shared" si="10"/>
        <v/>
      </c>
      <c r="K143" s="34" t="str">
        <f>IF(OR(G143&lt;&gt;"",H143&lt;&gt;""),'Thông Tin Chung'!$L$3,"")</f>
        <v/>
      </c>
      <c r="L143" s="2"/>
      <c r="M143" s="7" t="str">
        <f>IF(AND(G143="",H143=""),"",IF(OR(C143&lt;NgayBatDau,C143&gt;NgayKetThuc),"Ngày tháng phải nằm trong kỳ kế toán",IF(AND(F143&lt;&gt;"",COUNTIF(T.2[Tên loại
Doanh thu / Chi phí],F143)=0),"Tên loại DT/CP chưa được khai báo vào DS Tên loại DTCP","")))</f>
        <v/>
      </c>
      <c r="N143" s="7" t="str">
        <f t="shared" si="8"/>
        <v/>
      </c>
    </row>
    <row r="144" spans="2:14" ht="27.75" customHeight="1" x14ac:dyDescent="0.2">
      <c r="B144" s="7">
        <f t="shared" si="9"/>
        <v>142</v>
      </c>
      <c r="C144" s="24"/>
      <c r="D144" s="16"/>
      <c r="E144" s="2"/>
      <c r="F144" s="16"/>
      <c r="G144" s="13"/>
      <c r="H144" s="13"/>
      <c r="I144" s="13"/>
      <c r="J144" s="21" t="str">
        <f t="shared" si="10"/>
        <v/>
      </c>
      <c r="K144" s="34" t="str">
        <f>IF(OR(G144&lt;&gt;"",H144&lt;&gt;""),'Thông Tin Chung'!$L$3,"")</f>
        <v/>
      </c>
      <c r="L144" s="2"/>
      <c r="M144" s="7" t="str">
        <f>IF(AND(G144="",H144=""),"",IF(OR(C144&lt;NgayBatDau,C144&gt;NgayKetThuc),"Ngày tháng phải nằm trong kỳ kế toán",IF(AND(F144&lt;&gt;"",COUNTIF(T.2[Tên loại
Doanh thu / Chi phí],F144)=0),"Tên loại DT/CP chưa được khai báo vào DS Tên loại DTCP","")))</f>
        <v/>
      </c>
      <c r="N144" s="7" t="str">
        <f t="shared" si="8"/>
        <v/>
      </c>
    </row>
    <row r="145" spans="2:14" ht="27.75" customHeight="1" x14ac:dyDescent="0.2">
      <c r="B145" s="7">
        <f t="shared" si="9"/>
        <v>143</v>
      </c>
      <c r="C145" s="24"/>
      <c r="D145" s="16"/>
      <c r="E145" s="2"/>
      <c r="F145" s="16"/>
      <c r="G145" s="13"/>
      <c r="H145" s="13"/>
      <c r="I145" s="13"/>
      <c r="J145" s="21" t="str">
        <f t="shared" si="10"/>
        <v/>
      </c>
      <c r="K145" s="34" t="str">
        <f>IF(OR(G145&lt;&gt;"",H145&lt;&gt;""),'Thông Tin Chung'!$L$3,"")</f>
        <v/>
      </c>
      <c r="L145" s="2"/>
      <c r="M145" s="7" t="str">
        <f>IF(AND(G145="",H145=""),"",IF(OR(C145&lt;NgayBatDau,C145&gt;NgayKetThuc),"Ngày tháng phải nằm trong kỳ kế toán",IF(AND(F145&lt;&gt;"",COUNTIF(T.2[Tên loại
Doanh thu / Chi phí],F145)=0),"Tên loại DT/CP chưa được khai báo vào DS Tên loại DTCP","")))</f>
        <v/>
      </c>
      <c r="N145" s="7" t="str">
        <f t="shared" si="8"/>
        <v/>
      </c>
    </row>
    <row r="146" spans="2:14" ht="27.75" customHeight="1" x14ac:dyDescent="0.2">
      <c r="B146" s="7">
        <f t="shared" si="9"/>
        <v>144</v>
      </c>
      <c r="C146" s="24"/>
      <c r="D146" s="16"/>
      <c r="E146" s="2"/>
      <c r="F146" s="16"/>
      <c r="G146" s="13"/>
      <c r="H146" s="13"/>
      <c r="I146" s="13"/>
      <c r="J146" s="21" t="str">
        <f t="shared" si="10"/>
        <v/>
      </c>
      <c r="K146" s="34" t="str">
        <f>IF(OR(G146&lt;&gt;"",H146&lt;&gt;""),'Thông Tin Chung'!$L$3,"")</f>
        <v/>
      </c>
      <c r="L146" s="2"/>
      <c r="M146" s="7" t="str">
        <f>IF(AND(G146="",H146=""),"",IF(OR(C146&lt;NgayBatDau,C146&gt;NgayKetThuc),"Ngày tháng phải nằm trong kỳ kế toán",IF(AND(F146&lt;&gt;"",COUNTIF(T.2[Tên loại
Doanh thu / Chi phí],F146)=0),"Tên loại DT/CP chưa được khai báo vào DS Tên loại DTCP","")))</f>
        <v/>
      </c>
      <c r="N146" s="7" t="str">
        <f t="shared" si="8"/>
        <v/>
      </c>
    </row>
    <row r="147" spans="2:14" ht="27.75" customHeight="1" x14ac:dyDescent="0.2">
      <c r="B147" s="7">
        <f t="shared" si="9"/>
        <v>145</v>
      </c>
      <c r="C147" s="24"/>
      <c r="D147" s="16"/>
      <c r="E147" s="2"/>
      <c r="F147" s="16"/>
      <c r="G147" s="13"/>
      <c r="H147" s="13"/>
      <c r="I147" s="13"/>
      <c r="J147" s="21" t="str">
        <f t="shared" si="10"/>
        <v/>
      </c>
      <c r="K147" s="34" t="str">
        <f>IF(OR(G147&lt;&gt;"",H147&lt;&gt;""),'Thông Tin Chung'!$L$3,"")</f>
        <v/>
      </c>
      <c r="L147" s="2"/>
      <c r="M147" s="7" t="str">
        <f>IF(AND(G147="",H147=""),"",IF(OR(C147&lt;NgayBatDau,C147&gt;NgayKetThuc),"Ngày tháng phải nằm trong kỳ kế toán",IF(AND(F147&lt;&gt;"",COUNTIF(T.2[Tên loại
Doanh thu / Chi phí],F147)=0),"Tên loại DT/CP chưa được khai báo vào DS Tên loại DTCP","")))</f>
        <v/>
      </c>
      <c r="N147" s="7" t="str">
        <f t="shared" si="8"/>
        <v/>
      </c>
    </row>
    <row r="148" spans="2:14" ht="27.75" customHeight="1" x14ac:dyDescent="0.2">
      <c r="B148" s="7">
        <f t="shared" si="9"/>
        <v>146</v>
      </c>
      <c r="C148" s="24"/>
      <c r="D148" s="16"/>
      <c r="E148" s="2"/>
      <c r="F148" s="16"/>
      <c r="G148" s="13"/>
      <c r="H148" s="13"/>
      <c r="I148" s="13"/>
      <c r="J148" s="21" t="str">
        <f t="shared" si="10"/>
        <v/>
      </c>
      <c r="K148" s="34" t="str">
        <f>IF(OR(G148&lt;&gt;"",H148&lt;&gt;""),'Thông Tin Chung'!$L$3,"")</f>
        <v/>
      </c>
      <c r="L148" s="2"/>
      <c r="M148" s="7" t="str">
        <f>IF(AND(G148="",H148=""),"",IF(OR(C148&lt;NgayBatDau,C148&gt;NgayKetThuc),"Ngày tháng phải nằm trong kỳ kế toán",IF(AND(F148&lt;&gt;"",COUNTIF(T.2[Tên loại
Doanh thu / Chi phí],F148)=0),"Tên loại DT/CP chưa được khai báo vào DS Tên loại DTCP","")))</f>
        <v/>
      </c>
      <c r="N148" s="7" t="str">
        <f t="shared" si="8"/>
        <v/>
      </c>
    </row>
    <row r="149" spans="2:14" ht="27.75" customHeight="1" x14ac:dyDescent="0.2">
      <c r="B149" s="7">
        <f t="shared" si="9"/>
        <v>147</v>
      </c>
      <c r="C149" s="24"/>
      <c r="D149" s="16"/>
      <c r="E149" s="2"/>
      <c r="F149" s="16"/>
      <c r="G149" s="13"/>
      <c r="H149" s="13"/>
      <c r="I149" s="13"/>
      <c r="J149" s="21" t="str">
        <f t="shared" si="10"/>
        <v/>
      </c>
      <c r="K149" s="34" t="str">
        <f>IF(OR(G149&lt;&gt;"",H149&lt;&gt;""),'Thông Tin Chung'!$L$3,"")</f>
        <v/>
      </c>
      <c r="L149" s="2"/>
      <c r="M149" s="7" t="str">
        <f>IF(AND(G149="",H149=""),"",IF(OR(C149&lt;NgayBatDau,C149&gt;NgayKetThuc),"Ngày tháng phải nằm trong kỳ kế toán",IF(AND(F149&lt;&gt;"",COUNTIF(T.2[Tên loại
Doanh thu / Chi phí],F149)=0),"Tên loại DT/CP chưa được khai báo vào DS Tên loại DTCP","")))</f>
        <v/>
      </c>
      <c r="N149" s="7" t="str">
        <f t="shared" si="8"/>
        <v/>
      </c>
    </row>
    <row r="150" spans="2:14" ht="27.75" customHeight="1" x14ac:dyDescent="0.2">
      <c r="B150" s="7">
        <f t="shared" si="9"/>
        <v>148</v>
      </c>
      <c r="C150" s="24"/>
      <c r="D150" s="16"/>
      <c r="E150" s="2"/>
      <c r="F150" s="16"/>
      <c r="G150" s="13"/>
      <c r="H150" s="13"/>
      <c r="I150" s="13"/>
      <c r="J150" s="21" t="str">
        <f t="shared" si="10"/>
        <v/>
      </c>
      <c r="K150" s="34" t="str">
        <f>IF(OR(G150&lt;&gt;"",H150&lt;&gt;""),'Thông Tin Chung'!$L$3,"")</f>
        <v/>
      </c>
      <c r="L150" s="2"/>
      <c r="M150" s="7" t="str">
        <f>IF(AND(G150="",H150=""),"",IF(OR(C150&lt;NgayBatDau,C150&gt;NgayKetThuc),"Ngày tháng phải nằm trong kỳ kế toán",IF(AND(F150&lt;&gt;"",COUNTIF(T.2[Tên loại
Doanh thu / Chi phí],F150)=0),"Tên loại DT/CP chưa được khai báo vào DS Tên loại DTCP","")))</f>
        <v/>
      </c>
      <c r="N150" s="7" t="str">
        <f t="shared" si="8"/>
        <v/>
      </c>
    </row>
    <row r="151" spans="2:14" ht="27.75" customHeight="1" x14ac:dyDescent="0.2">
      <c r="B151" s="7">
        <f t="shared" si="9"/>
        <v>149</v>
      </c>
      <c r="C151" s="24"/>
      <c r="D151" s="16"/>
      <c r="E151" s="2"/>
      <c r="F151" s="16"/>
      <c r="G151" s="13"/>
      <c r="H151" s="13"/>
      <c r="I151" s="13"/>
      <c r="J151" s="21" t="str">
        <f t="shared" si="10"/>
        <v/>
      </c>
      <c r="K151" s="34" t="str">
        <f>IF(OR(G151&lt;&gt;"",H151&lt;&gt;""),'Thông Tin Chung'!$L$3,"")</f>
        <v/>
      </c>
      <c r="L151" s="2"/>
      <c r="M151" s="7" t="str">
        <f>IF(AND(G151="",H151=""),"",IF(OR(C151&lt;NgayBatDau,C151&gt;NgayKetThuc),"Ngày tháng phải nằm trong kỳ kế toán",IF(AND(F151&lt;&gt;"",COUNTIF(T.2[Tên loại
Doanh thu / Chi phí],F151)=0),"Tên loại DT/CP chưa được khai báo vào DS Tên loại DTCP","")))</f>
        <v/>
      </c>
      <c r="N151" s="7" t="str">
        <f t="shared" si="8"/>
        <v/>
      </c>
    </row>
    <row r="152" spans="2:14" ht="27.75" customHeight="1" x14ac:dyDescent="0.2">
      <c r="B152" s="7">
        <f t="shared" si="9"/>
        <v>150</v>
      </c>
      <c r="C152" s="24"/>
      <c r="D152" s="16"/>
      <c r="E152" s="2"/>
      <c r="F152" s="16"/>
      <c r="G152" s="13"/>
      <c r="H152" s="13"/>
      <c r="I152" s="13"/>
      <c r="J152" s="21" t="str">
        <f t="shared" si="10"/>
        <v/>
      </c>
      <c r="K152" s="34" t="str">
        <f>IF(OR(G152&lt;&gt;"",H152&lt;&gt;""),'Thông Tin Chung'!$L$3,"")</f>
        <v/>
      </c>
      <c r="L152" s="2"/>
      <c r="M152" s="7" t="str">
        <f>IF(AND(G152="",H152=""),"",IF(OR(C152&lt;NgayBatDau,C152&gt;NgayKetThuc),"Ngày tháng phải nằm trong kỳ kế toán",IF(AND(F152&lt;&gt;"",COUNTIF(T.2[Tên loại
Doanh thu / Chi phí],F152)=0),"Tên loại DT/CP chưa được khai báo vào DS Tên loại DTCP","")))</f>
        <v/>
      </c>
      <c r="N152" s="7" t="str">
        <f t="shared" si="8"/>
        <v/>
      </c>
    </row>
    <row r="153" spans="2:14" ht="27.75" customHeight="1" x14ac:dyDescent="0.2">
      <c r="B153" s="7">
        <f t="shared" si="9"/>
        <v>151</v>
      </c>
      <c r="C153" s="24"/>
      <c r="D153" s="16"/>
      <c r="E153" s="2"/>
      <c r="F153" s="16"/>
      <c r="G153" s="13"/>
      <c r="H153" s="13"/>
      <c r="I153" s="13"/>
      <c r="J153" s="21" t="str">
        <f t="shared" si="10"/>
        <v/>
      </c>
      <c r="K153" s="34" t="str">
        <f>IF(OR(G153&lt;&gt;"",H153&lt;&gt;""),'Thông Tin Chung'!$L$3,"")</f>
        <v/>
      </c>
      <c r="L153" s="2"/>
      <c r="M153" s="7" t="str">
        <f>IF(AND(G153="",H153=""),"",IF(OR(C153&lt;NgayBatDau,C153&gt;NgayKetThuc),"Ngày tháng phải nằm trong kỳ kế toán",IF(AND(F153&lt;&gt;"",COUNTIF(T.2[Tên loại
Doanh thu / Chi phí],F153)=0),"Tên loại DT/CP chưa được khai báo vào DS Tên loại DTCP","")))</f>
        <v/>
      </c>
      <c r="N153" s="7" t="str">
        <f t="shared" si="8"/>
        <v/>
      </c>
    </row>
    <row r="154" spans="2:14" ht="27.75" customHeight="1" x14ac:dyDescent="0.2">
      <c r="B154" s="7">
        <f t="shared" si="9"/>
        <v>152</v>
      </c>
      <c r="C154" s="24"/>
      <c r="D154" s="16"/>
      <c r="E154" s="2"/>
      <c r="F154" s="16"/>
      <c r="G154" s="13"/>
      <c r="H154" s="13"/>
      <c r="I154" s="13"/>
      <c r="J154" s="21" t="str">
        <f t="shared" si="10"/>
        <v/>
      </c>
      <c r="K154" s="34" t="str">
        <f>IF(OR(G154&lt;&gt;"",H154&lt;&gt;""),'Thông Tin Chung'!$L$3,"")</f>
        <v/>
      </c>
      <c r="L154" s="2"/>
      <c r="M154" s="7" t="str">
        <f>IF(AND(G154="",H154=""),"",IF(OR(C154&lt;NgayBatDau,C154&gt;NgayKetThuc),"Ngày tháng phải nằm trong kỳ kế toán",IF(AND(F154&lt;&gt;"",COUNTIF(T.2[Tên loại
Doanh thu / Chi phí],F154)=0),"Tên loại DT/CP chưa được khai báo vào DS Tên loại DTCP","")))</f>
        <v/>
      </c>
      <c r="N154" s="7" t="str">
        <f t="shared" si="8"/>
        <v/>
      </c>
    </row>
    <row r="155" spans="2:14" ht="27.75" customHeight="1" x14ac:dyDescent="0.2">
      <c r="B155" s="7">
        <f t="shared" si="9"/>
        <v>153</v>
      </c>
      <c r="C155" s="24"/>
      <c r="D155" s="16"/>
      <c r="E155" s="2"/>
      <c r="F155" s="16"/>
      <c r="G155" s="13"/>
      <c r="H155" s="13"/>
      <c r="I155" s="13"/>
      <c r="J155" s="21" t="str">
        <f t="shared" si="10"/>
        <v/>
      </c>
      <c r="K155" s="34" t="str">
        <f>IF(OR(G155&lt;&gt;"",H155&lt;&gt;""),'Thông Tin Chung'!$L$3,"")</f>
        <v/>
      </c>
      <c r="L155" s="2"/>
      <c r="M155" s="7" t="str">
        <f>IF(AND(G155="",H155=""),"",IF(OR(C155&lt;NgayBatDau,C155&gt;NgayKetThuc),"Ngày tháng phải nằm trong kỳ kế toán",IF(AND(F155&lt;&gt;"",COUNTIF(T.2[Tên loại
Doanh thu / Chi phí],F155)=0),"Tên loại DT/CP chưa được khai báo vào DS Tên loại DTCP","")))</f>
        <v/>
      </c>
      <c r="N155" s="7" t="str">
        <f t="shared" si="8"/>
        <v/>
      </c>
    </row>
    <row r="156" spans="2:14" ht="27.75" customHeight="1" x14ac:dyDescent="0.2">
      <c r="B156" s="7">
        <f t="shared" si="9"/>
        <v>154</v>
      </c>
      <c r="C156" s="24"/>
      <c r="D156" s="16"/>
      <c r="E156" s="2"/>
      <c r="F156" s="16"/>
      <c r="G156" s="13"/>
      <c r="H156" s="13"/>
      <c r="I156" s="13"/>
      <c r="J156" s="21" t="str">
        <f t="shared" si="10"/>
        <v/>
      </c>
      <c r="K156" s="34" t="str">
        <f>IF(OR(G156&lt;&gt;"",H156&lt;&gt;""),'Thông Tin Chung'!$L$3,"")</f>
        <v/>
      </c>
      <c r="L156" s="2"/>
      <c r="M156" s="7" t="str">
        <f>IF(AND(G156="",H156=""),"",IF(OR(C156&lt;NgayBatDau,C156&gt;NgayKetThuc),"Ngày tháng phải nằm trong kỳ kế toán",IF(AND(F156&lt;&gt;"",COUNTIF(T.2[Tên loại
Doanh thu / Chi phí],F156)=0),"Tên loại DT/CP chưa được khai báo vào DS Tên loại DTCP","")))</f>
        <v/>
      </c>
      <c r="N156" s="7" t="str">
        <f t="shared" si="8"/>
        <v/>
      </c>
    </row>
    <row r="157" spans="2:14" ht="27.75" customHeight="1" x14ac:dyDescent="0.2">
      <c r="B157" s="7">
        <f t="shared" si="9"/>
        <v>155</v>
      </c>
      <c r="C157" s="24"/>
      <c r="D157" s="16"/>
      <c r="E157" s="2"/>
      <c r="F157" s="16"/>
      <c r="G157" s="13"/>
      <c r="H157" s="13"/>
      <c r="I157" s="13"/>
      <c r="J157" s="21" t="str">
        <f t="shared" si="10"/>
        <v/>
      </c>
      <c r="K157" s="34" t="str">
        <f>IF(OR(G157&lt;&gt;"",H157&lt;&gt;""),'Thông Tin Chung'!$L$3,"")</f>
        <v/>
      </c>
      <c r="L157" s="2"/>
      <c r="M157" s="7" t="str">
        <f>IF(AND(G157="",H157=""),"",IF(OR(C157&lt;NgayBatDau,C157&gt;NgayKetThuc),"Ngày tháng phải nằm trong kỳ kế toán",IF(AND(F157&lt;&gt;"",COUNTIF(T.2[Tên loại
Doanh thu / Chi phí],F157)=0),"Tên loại DT/CP chưa được khai báo vào DS Tên loại DTCP","")))</f>
        <v/>
      </c>
      <c r="N157" s="7" t="str">
        <f t="shared" si="8"/>
        <v/>
      </c>
    </row>
    <row r="158" spans="2:14" ht="27.75" customHeight="1" x14ac:dyDescent="0.2">
      <c r="B158" s="7">
        <f t="shared" si="9"/>
        <v>156</v>
      </c>
      <c r="C158" s="24"/>
      <c r="D158" s="16"/>
      <c r="E158" s="2"/>
      <c r="F158" s="16"/>
      <c r="G158" s="13"/>
      <c r="H158" s="13"/>
      <c r="I158" s="13"/>
      <c r="J158" s="21" t="str">
        <f t="shared" si="10"/>
        <v/>
      </c>
      <c r="K158" s="34" t="str">
        <f>IF(OR(G158&lt;&gt;"",H158&lt;&gt;""),'Thông Tin Chung'!$L$3,"")</f>
        <v/>
      </c>
      <c r="L158" s="2"/>
      <c r="M158" s="7" t="str">
        <f>IF(AND(G158="",H158=""),"",IF(OR(C158&lt;NgayBatDau,C158&gt;NgayKetThuc),"Ngày tháng phải nằm trong kỳ kế toán",IF(AND(F158&lt;&gt;"",COUNTIF(T.2[Tên loại
Doanh thu / Chi phí],F158)=0),"Tên loại DT/CP chưa được khai báo vào DS Tên loại DTCP","")))</f>
        <v/>
      </c>
      <c r="N158" s="7" t="str">
        <f t="shared" si="8"/>
        <v/>
      </c>
    </row>
    <row r="159" spans="2:14" ht="27.75" customHeight="1" x14ac:dyDescent="0.2">
      <c r="B159" s="7">
        <f t="shared" si="9"/>
        <v>157</v>
      </c>
      <c r="C159" s="24"/>
      <c r="D159" s="16"/>
      <c r="E159" s="2"/>
      <c r="F159" s="16"/>
      <c r="G159" s="13"/>
      <c r="H159" s="13"/>
      <c r="I159" s="13"/>
      <c r="J159" s="21" t="str">
        <f t="shared" si="10"/>
        <v/>
      </c>
      <c r="K159" s="34" t="str">
        <f>IF(OR(G159&lt;&gt;"",H159&lt;&gt;""),'Thông Tin Chung'!$L$3,"")</f>
        <v/>
      </c>
      <c r="L159" s="2"/>
      <c r="M159" s="7" t="str">
        <f>IF(AND(G159="",H159=""),"",IF(OR(C159&lt;NgayBatDau,C159&gt;NgayKetThuc),"Ngày tháng phải nằm trong kỳ kế toán",IF(AND(F159&lt;&gt;"",COUNTIF(T.2[Tên loại
Doanh thu / Chi phí],F159)=0),"Tên loại DT/CP chưa được khai báo vào DS Tên loại DTCP","")))</f>
        <v/>
      </c>
      <c r="N159" s="7" t="str">
        <f t="shared" si="8"/>
        <v/>
      </c>
    </row>
    <row r="160" spans="2:14" ht="27.75" customHeight="1" x14ac:dyDescent="0.2">
      <c r="B160" s="7">
        <f t="shared" si="9"/>
        <v>158</v>
      </c>
      <c r="C160" s="24"/>
      <c r="D160" s="16"/>
      <c r="E160" s="2"/>
      <c r="F160" s="16"/>
      <c r="G160" s="13"/>
      <c r="H160" s="13"/>
      <c r="I160" s="13"/>
      <c r="J160" s="21" t="str">
        <f t="shared" si="10"/>
        <v/>
      </c>
      <c r="K160" s="34" t="str">
        <f>IF(OR(G160&lt;&gt;"",H160&lt;&gt;""),'Thông Tin Chung'!$L$3,"")</f>
        <v/>
      </c>
      <c r="L160" s="2"/>
      <c r="M160" s="7" t="str">
        <f>IF(AND(G160="",H160=""),"",IF(OR(C160&lt;NgayBatDau,C160&gt;NgayKetThuc),"Ngày tháng phải nằm trong kỳ kế toán",IF(AND(F160&lt;&gt;"",COUNTIF(T.2[Tên loại
Doanh thu / Chi phí],F160)=0),"Tên loại DT/CP chưa được khai báo vào DS Tên loại DTCP","")))</f>
        <v/>
      </c>
      <c r="N160" s="7" t="str">
        <f t="shared" si="8"/>
        <v/>
      </c>
    </row>
    <row r="161" spans="2:14" ht="27.75" customHeight="1" x14ac:dyDescent="0.2">
      <c r="B161" s="7">
        <f t="shared" si="9"/>
        <v>159</v>
      </c>
      <c r="C161" s="24"/>
      <c r="D161" s="16"/>
      <c r="E161" s="2"/>
      <c r="F161" s="16"/>
      <c r="G161" s="13"/>
      <c r="H161" s="13"/>
      <c r="I161" s="13"/>
      <c r="J161" s="21" t="str">
        <f t="shared" si="10"/>
        <v/>
      </c>
      <c r="K161" s="34" t="str">
        <f>IF(OR(G161&lt;&gt;"",H161&lt;&gt;""),'Thông Tin Chung'!$L$3,"")</f>
        <v/>
      </c>
      <c r="L161" s="2"/>
      <c r="M161" s="7" t="str">
        <f>IF(AND(G161="",H161=""),"",IF(OR(C161&lt;NgayBatDau,C161&gt;NgayKetThuc),"Ngày tháng phải nằm trong kỳ kế toán",IF(AND(F161&lt;&gt;"",COUNTIF(T.2[Tên loại
Doanh thu / Chi phí],F161)=0),"Tên loại DT/CP chưa được khai báo vào DS Tên loại DTCP","")))</f>
        <v/>
      </c>
      <c r="N161" s="7" t="str">
        <f t="shared" si="8"/>
        <v/>
      </c>
    </row>
    <row r="162" spans="2:14" ht="27.75" customHeight="1" x14ac:dyDescent="0.2">
      <c r="B162" s="7">
        <f t="shared" si="9"/>
        <v>160</v>
      </c>
      <c r="C162" s="24"/>
      <c r="D162" s="16"/>
      <c r="E162" s="2"/>
      <c r="F162" s="16"/>
      <c r="G162" s="13"/>
      <c r="H162" s="13"/>
      <c r="I162" s="13"/>
      <c r="J162" s="21" t="str">
        <f t="shared" si="10"/>
        <v/>
      </c>
      <c r="K162" s="34" t="str">
        <f>IF(OR(G162&lt;&gt;"",H162&lt;&gt;""),'Thông Tin Chung'!$L$3,"")</f>
        <v/>
      </c>
      <c r="L162" s="2"/>
      <c r="M162" s="7" t="str">
        <f>IF(AND(G162="",H162=""),"",IF(OR(C162&lt;NgayBatDau,C162&gt;NgayKetThuc),"Ngày tháng phải nằm trong kỳ kế toán",IF(AND(F162&lt;&gt;"",COUNTIF(T.2[Tên loại
Doanh thu / Chi phí],F162)=0),"Tên loại DT/CP chưa được khai báo vào DS Tên loại DTCP","")))</f>
        <v/>
      </c>
      <c r="N162" s="7" t="str">
        <f t="shared" si="8"/>
        <v/>
      </c>
    </row>
    <row r="163" spans="2:14" ht="27.75" customHeight="1" x14ac:dyDescent="0.2">
      <c r="B163" s="7">
        <f t="shared" si="9"/>
        <v>161</v>
      </c>
      <c r="C163" s="24"/>
      <c r="D163" s="16"/>
      <c r="E163" s="2"/>
      <c r="F163" s="16"/>
      <c r="G163" s="13"/>
      <c r="H163" s="13"/>
      <c r="I163" s="13"/>
      <c r="J163" s="21" t="str">
        <f t="shared" si="10"/>
        <v/>
      </c>
      <c r="K163" s="34" t="str">
        <f>IF(OR(G163&lt;&gt;"",H163&lt;&gt;""),'Thông Tin Chung'!$L$3,"")</f>
        <v/>
      </c>
      <c r="L163" s="2"/>
      <c r="M163" s="7" t="str">
        <f>IF(AND(G163="",H163=""),"",IF(OR(C163&lt;NgayBatDau,C163&gt;NgayKetThuc),"Ngày tháng phải nằm trong kỳ kế toán",IF(AND(F163&lt;&gt;"",COUNTIF(T.2[Tên loại
Doanh thu / Chi phí],F163)=0),"Tên loại DT/CP chưa được khai báo vào DS Tên loại DTCP","")))</f>
        <v/>
      </c>
      <c r="N163" s="7" t="str">
        <f t="shared" si="8"/>
        <v/>
      </c>
    </row>
    <row r="164" spans="2:14" ht="27.75" customHeight="1" x14ac:dyDescent="0.2">
      <c r="B164" s="7">
        <f t="shared" si="9"/>
        <v>162</v>
      </c>
      <c r="C164" s="24"/>
      <c r="D164" s="16"/>
      <c r="E164" s="2"/>
      <c r="F164" s="16"/>
      <c r="G164" s="13"/>
      <c r="H164" s="13"/>
      <c r="I164" s="13"/>
      <c r="J164" s="21" t="str">
        <f t="shared" si="10"/>
        <v/>
      </c>
      <c r="K164" s="34" t="str">
        <f>IF(OR(G164&lt;&gt;"",H164&lt;&gt;""),'Thông Tin Chung'!$L$3,"")</f>
        <v/>
      </c>
      <c r="L164" s="2"/>
      <c r="M164" s="7" t="str">
        <f>IF(AND(G164="",H164=""),"",IF(OR(C164&lt;NgayBatDau,C164&gt;NgayKetThuc),"Ngày tháng phải nằm trong kỳ kế toán",IF(AND(F164&lt;&gt;"",COUNTIF(T.2[Tên loại
Doanh thu / Chi phí],F164)=0),"Tên loại DT/CP chưa được khai báo vào DS Tên loại DTCP","")))</f>
        <v/>
      </c>
      <c r="N164" s="7" t="str">
        <f t="shared" si="8"/>
        <v/>
      </c>
    </row>
    <row r="165" spans="2:14" ht="27.75" customHeight="1" x14ac:dyDescent="0.2">
      <c r="B165" s="7">
        <f t="shared" si="9"/>
        <v>163</v>
      </c>
      <c r="C165" s="24"/>
      <c r="D165" s="16"/>
      <c r="E165" s="2"/>
      <c r="F165" s="16"/>
      <c r="G165" s="13"/>
      <c r="H165" s="13"/>
      <c r="I165" s="13"/>
      <c r="J165" s="21" t="str">
        <f t="shared" si="10"/>
        <v/>
      </c>
      <c r="K165" s="34" t="str">
        <f>IF(OR(G165&lt;&gt;"",H165&lt;&gt;""),'Thông Tin Chung'!$L$3,"")</f>
        <v/>
      </c>
      <c r="L165" s="2"/>
      <c r="M165" s="7" t="str">
        <f>IF(AND(G165="",H165=""),"",IF(OR(C165&lt;NgayBatDau,C165&gt;NgayKetThuc),"Ngày tháng phải nằm trong kỳ kế toán",IF(AND(F165&lt;&gt;"",COUNTIF(T.2[Tên loại
Doanh thu / Chi phí],F165)=0),"Tên loại DT/CP chưa được khai báo vào DS Tên loại DTCP","")))</f>
        <v/>
      </c>
      <c r="N165" s="7" t="str">
        <f t="shared" si="8"/>
        <v/>
      </c>
    </row>
    <row r="166" spans="2:14" ht="27.75" customHeight="1" x14ac:dyDescent="0.2">
      <c r="B166" s="7">
        <f t="shared" si="9"/>
        <v>164</v>
      </c>
      <c r="C166" s="24"/>
      <c r="D166" s="16"/>
      <c r="E166" s="2"/>
      <c r="F166" s="16"/>
      <c r="G166" s="13"/>
      <c r="H166" s="13"/>
      <c r="I166" s="13"/>
      <c r="J166" s="21" t="str">
        <f t="shared" si="10"/>
        <v/>
      </c>
      <c r="K166" s="34" t="str">
        <f>IF(OR(G166&lt;&gt;"",H166&lt;&gt;""),'Thông Tin Chung'!$L$3,"")</f>
        <v/>
      </c>
      <c r="L166" s="2"/>
      <c r="M166" s="7" t="str">
        <f>IF(AND(G166="",H166=""),"",IF(OR(C166&lt;NgayBatDau,C166&gt;NgayKetThuc),"Ngày tháng phải nằm trong kỳ kế toán",IF(AND(F166&lt;&gt;"",COUNTIF(T.2[Tên loại
Doanh thu / Chi phí],F166)=0),"Tên loại DT/CP chưa được khai báo vào DS Tên loại DTCP","")))</f>
        <v/>
      </c>
      <c r="N166" s="7" t="str">
        <f t="shared" si="8"/>
        <v/>
      </c>
    </row>
    <row r="167" spans="2:14" ht="27.75" customHeight="1" x14ac:dyDescent="0.2">
      <c r="B167" s="7">
        <f t="shared" si="9"/>
        <v>165</v>
      </c>
      <c r="C167" s="24"/>
      <c r="D167" s="16"/>
      <c r="E167" s="2"/>
      <c r="F167" s="16"/>
      <c r="G167" s="13"/>
      <c r="H167" s="13"/>
      <c r="I167" s="13"/>
      <c r="J167" s="21" t="str">
        <f t="shared" si="10"/>
        <v/>
      </c>
      <c r="K167" s="34" t="str">
        <f>IF(OR(G167&lt;&gt;"",H167&lt;&gt;""),'Thông Tin Chung'!$L$3,"")</f>
        <v/>
      </c>
      <c r="L167" s="2"/>
      <c r="M167" s="7" t="str">
        <f>IF(AND(G167="",H167=""),"",IF(OR(C167&lt;NgayBatDau,C167&gt;NgayKetThuc),"Ngày tháng phải nằm trong kỳ kế toán",IF(AND(F167&lt;&gt;"",COUNTIF(T.2[Tên loại
Doanh thu / Chi phí],F167)=0),"Tên loại DT/CP chưa được khai báo vào DS Tên loại DTCP","")))</f>
        <v/>
      </c>
      <c r="N167" s="7" t="str">
        <f t="shared" si="8"/>
        <v/>
      </c>
    </row>
    <row r="168" spans="2:14" ht="27.75" customHeight="1" x14ac:dyDescent="0.2">
      <c r="B168" s="7">
        <f t="shared" si="9"/>
        <v>166</v>
      </c>
      <c r="C168" s="24"/>
      <c r="D168" s="16"/>
      <c r="E168" s="2"/>
      <c r="F168" s="16"/>
      <c r="G168" s="13"/>
      <c r="H168" s="13"/>
      <c r="I168" s="13"/>
      <c r="J168" s="21" t="str">
        <f t="shared" si="10"/>
        <v/>
      </c>
      <c r="K168" s="34" t="str">
        <f>IF(OR(G168&lt;&gt;"",H168&lt;&gt;""),'Thông Tin Chung'!$L$3,"")</f>
        <v/>
      </c>
      <c r="L168" s="2"/>
      <c r="M168" s="7" t="str">
        <f>IF(AND(G168="",H168=""),"",IF(OR(C168&lt;NgayBatDau,C168&gt;NgayKetThuc),"Ngày tháng phải nằm trong kỳ kế toán",IF(AND(F168&lt;&gt;"",COUNTIF(T.2[Tên loại
Doanh thu / Chi phí],F168)=0),"Tên loại DT/CP chưa được khai báo vào DS Tên loại DTCP","")))</f>
        <v/>
      </c>
      <c r="N168" s="7" t="str">
        <f t="shared" si="8"/>
        <v/>
      </c>
    </row>
    <row r="169" spans="2:14" ht="27.75" customHeight="1" x14ac:dyDescent="0.2">
      <c r="B169" s="7">
        <f t="shared" si="9"/>
        <v>167</v>
      </c>
      <c r="C169" s="24"/>
      <c r="D169" s="16"/>
      <c r="E169" s="2"/>
      <c r="F169" s="16"/>
      <c r="G169" s="13"/>
      <c r="H169" s="13"/>
      <c r="I169" s="13"/>
      <c r="J169" s="21" t="str">
        <f t="shared" si="10"/>
        <v/>
      </c>
      <c r="K169" s="34" t="str">
        <f>IF(OR(G169&lt;&gt;"",H169&lt;&gt;""),'Thông Tin Chung'!$L$3,"")</f>
        <v/>
      </c>
      <c r="L169" s="2"/>
      <c r="M169" s="7" t="str">
        <f>IF(AND(G169="",H169=""),"",IF(OR(C169&lt;NgayBatDau,C169&gt;NgayKetThuc),"Ngày tháng phải nằm trong kỳ kế toán",IF(AND(F169&lt;&gt;"",COUNTIF(T.2[Tên loại
Doanh thu / Chi phí],F169)=0),"Tên loại DT/CP chưa được khai báo vào DS Tên loại DTCP","")))</f>
        <v/>
      </c>
      <c r="N169" s="7" t="str">
        <f t="shared" si="8"/>
        <v/>
      </c>
    </row>
    <row r="170" spans="2:14" ht="27.75" customHeight="1" x14ac:dyDescent="0.2">
      <c r="B170" s="7">
        <f t="shared" si="9"/>
        <v>168</v>
      </c>
      <c r="C170" s="24"/>
      <c r="D170" s="16"/>
      <c r="E170" s="2"/>
      <c r="F170" s="16"/>
      <c r="G170" s="13"/>
      <c r="H170" s="13"/>
      <c r="I170" s="13"/>
      <c r="J170" s="21" t="str">
        <f t="shared" si="10"/>
        <v/>
      </c>
      <c r="K170" s="34" t="str">
        <f>IF(OR(G170&lt;&gt;"",H170&lt;&gt;""),'Thông Tin Chung'!$L$3,"")</f>
        <v/>
      </c>
      <c r="L170" s="2"/>
      <c r="M170" s="7" t="str">
        <f>IF(AND(G170="",H170=""),"",IF(OR(C170&lt;NgayBatDau,C170&gt;NgayKetThuc),"Ngày tháng phải nằm trong kỳ kế toán",IF(AND(F170&lt;&gt;"",COUNTIF(T.2[Tên loại
Doanh thu / Chi phí],F170)=0),"Tên loại DT/CP chưa được khai báo vào DS Tên loại DTCP","")))</f>
        <v/>
      </c>
      <c r="N170" s="7" t="str">
        <f t="shared" si="8"/>
        <v/>
      </c>
    </row>
    <row r="171" spans="2:14" ht="27.75" customHeight="1" x14ac:dyDescent="0.2">
      <c r="B171" s="7">
        <f t="shared" si="9"/>
        <v>169</v>
      </c>
      <c r="C171" s="24"/>
      <c r="D171" s="16"/>
      <c r="E171" s="2"/>
      <c r="F171" s="16"/>
      <c r="G171" s="13"/>
      <c r="H171" s="13"/>
      <c r="I171" s="13"/>
      <c r="J171" s="21" t="str">
        <f t="shared" si="10"/>
        <v/>
      </c>
      <c r="K171" s="34" t="str">
        <f>IF(OR(G171&lt;&gt;"",H171&lt;&gt;""),'Thông Tin Chung'!$L$3,"")</f>
        <v/>
      </c>
      <c r="L171" s="2"/>
      <c r="M171" s="7" t="str">
        <f>IF(AND(G171="",H171=""),"",IF(OR(C171&lt;NgayBatDau,C171&gt;NgayKetThuc),"Ngày tháng phải nằm trong kỳ kế toán",IF(AND(F171&lt;&gt;"",COUNTIF(T.2[Tên loại
Doanh thu / Chi phí],F171)=0),"Tên loại DT/CP chưa được khai báo vào DS Tên loại DTCP","")))</f>
        <v/>
      </c>
      <c r="N171" s="7" t="str">
        <f t="shared" si="8"/>
        <v/>
      </c>
    </row>
    <row r="172" spans="2:14" ht="27.75" customHeight="1" x14ac:dyDescent="0.2">
      <c r="B172" s="7">
        <f t="shared" si="9"/>
        <v>170</v>
      </c>
      <c r="C172" s="24"/>
      <c r="D172" s="16"/>
      <c r="E172" s="2"/>
      <c r="F172" s="16"/>
      <c r="G172" s="13"/>
      <c r="H172" s="13"/>
      <c r="I172" s="13"/>
      <c r="J172" s="21" t="str">
        <f t="shared" si="10"/>
        <v/>
      </c>
      <c r="K172" s="34" t="str">
        <f>IF(OR(G172&lt;&gt;"",H172&lt;&gt;""),'Thông Tin Chung'!$L$3,"")</f>
        <v/>
      </c>
      <c r="L172" s="2"/>
      <c r="M172" s="7" t="str">
        <f>IF(AND(G172="",H172=""),"",IF(OR(C172&lt;NgayBatDau,C172&gt;NgayKetThuc),"Ngày tháng phải nằm trong kỳ kế toán",IF(AND(F172&lt;&gt;"",COUNTIF(T.2[Tên loại
Doanh thu / Chi phí],F172)=0),"Tên loại DT/CP chưa được khai báo vào DS Tên loại DTCP","")))</f>
        <v/>
      </c>
      <c r="N172" s="7" t="str">
        <f t="shared" si="8"/>
        <v/>
      </c>
    </row>
    <row r="173" spans="2:14" ht="27.75" customHeight="1" x14ac:dyDescent="0.2">
      <c r="B173" s="7">
        <f t="shared" si="9"/>
        <v>171</v>
      </c>
      <c r="C173" s="24"/>
      <c r="D173" s="16"/>
      <c r="E173" s="2"/>
      <c r="F173" s="16"/>
      <c r="G173" s="13"/>
      <c r="H173" s="13"/>
      <c r="I173" s="13"/>
      <c r="J173" s="21" t="str">
        <f t="shared" si="10"/>
        <v/>
      </c>
      <c r="K173" s="34" t="str">
        <f>IF(OR(G173&lt;&gt;"",H173&lt;&gt;""),'Thông Tin Chung'!$L$3,"")</f>
        <v/>
      </c>
      <c r="L173" s="2"/>
      <c r="M173" s="7" t="str">
        <f>IF(AND(G173="",H173=""),"",IF(OR(C173&lt;NgayBatDau,C173&gt;NgayKetThuc),"Ngày tháng phải nằm trong kỳ kế toán",IF(AND(F173&lt;&gt;"",COUNTIF(T.2[Tên loại
Doanh thu / Chi phí],F173)=0),"Tên loại DT/CP chưa được khai báo vào DS Tên loại DTCP","")))</f>
        <v/>
      </c>
      <c r="N173" s="7" t="str">
        <f t="shared" si="8"/>
        <v/>
      </c>
    </row>
    <row r="174" spans="2:14" ht="27.75" customHeight="1" x14ac:dyDescent="0.2">
      <c r="B174" s="7">
        <f t="shared" si="9"/>
        <v>172</v>
      </c>
      <c r="C174" s="24"/>
      <c r="D174" s="16"/>
      <c r="E174" s="2"/>
      <c r="F174" s="16"/>
      <c r="G174" s="13"/>
      <c r="H174" s="13"/>
      <c r="I174" s="13"/>
      <c r="J174" s="21" t="str">
        <f t="shared" si="10"/>
        <v/>
      </c>
      <c r="K174" s="34" t="str">
        <f>IF(OR(G174&lt;&gt;"",H174&lt;&gt;""),'Thông Tin Chung'!$L$3,"")</f>
        <v/>
      </c>
      <c r="L174" s="2"/>
      <c r="M174" s="7" t="str">
        <f>IF(AND(G174="",H174=""),"",IF(OR(C174&lt;NgayBatDau,C174&gt;NgayKetThuc),"Ngày tháng phải nằm trong kỳ kế toán",IF(AND(F174&lt;&gt;"",COUNTIF(T.2[Tên loại
Doanh thu / Chi phí],F174)=0),"Tên loại DT/CP chưa được khai báo vào DS Tên loại DTCP","")))</f>
        <v/>
      </c>
      <c r="N174" s="7" t="str">
        <f t="shared" si="8"/>
        <v/>
      </c>
    </row>
    <row r="175" spans="2:14" ht="27.75" customHeight="1" x14ac:dyDescent="0.2">
      <c r="B175" s="7">
        <f t="shared" si="9"/>
        <v>173</v>
      </c>
      <c r="C175" s="24"/>
      <c r="D175" s="16"/>
      <c r="E175" s="2"/>
      <c r="F175" s="16"/>
      <c r="G175" s="13"/>
      <c r="H175" s="13"/>
      <c r="I175" s="13"/>
      <c r="J175" s="21" t="str">
        <f t="shared" si="10"/>
        <v/>
      </c>
      <c r="K175" s="34" t="str">
        <f>IF(OR(G175&lt;&gt;"",H175&lt;&gt;""),'Thông Tin Chung'!$L$3,"")</f>
        <v/>
      </c>
      <c r="L175" s="2"/>
      <c r="M175" s="7" t="str">
        <f>IF(AND(G175="",H175=""),"",IF(OR(C175&lt;NgayBatDau,C175&gt;NgayKetThuc),"Ngày tháng phải nằm trong kỳ kế toán",IF(AND(F175&lt;&gt;"",COUNTIF(T.2[Tên loại
Doanh thu / Chi phí],F175)=0),"Tên loại DT/CP chưa được khai báo vào DS Tên loại DTCP","")))</f>
        <v/>
      </c>
      <c r="N175" s="7" t="str">
        <f t="shared" si="8"/>
        <v/>
      </c>
    </row>
    <row r="176" spans="2:14" ht="27.75" customHeight="1" x14ac:dyDescent="0.2">
      <c r="B176" s="7">
        <f t="shared" si="9"/>
        <v>174</v>
      </c>
      <c r="C176" s="24"/>
      <c r="D176" s="16"/>
      <c r="E176" s="2"/>
      <c r="F176" s="16"/>
      <c r="G176" s="13"/>
      <c r="H176" s="13"/>
      <c r="I176" s="13"/>
      <c r="J176" s="21" t="str">
        <f t="shared" si="10"/>
        <v/>
      </c>
      <c r="K176" s="34" t="str">
        <f>IF(OR(G176&lt;&gt;"",H176&lt;&gt;""),'Thông Tin Chung'!$L$3,"")</f>
        <v/>
      </c>
      <c r="L176" s="2"/>
      <c r="M176" s="7" t="str">
        <f>IF(AND(G176="",H176=""),"",IF(OR(C176&lt;NgayBatDau,C176&gt;NgayKetThuc),"Ngày tháng phải nằm trong kỳ kế toán",IF(AND(F176&lt;&gt;"",COUNTIF(T.2[Tên loại
Doanh thu / Chi phí],F176)=0),"Tên loại DT/CP chưa được khai báo vào DS Tên loại DTCP","")))</f>
        <v/>
      </c>
      <c r="N176" s="7" t="str">
        <f t="shared" si="8"/>
        <v/>
      </c>
    </row>
    <row r="177" spans="2:14" ht="27.75" customHeight="1" x14ac:dyDescent="0.2">
      <c r="B177" s="7">
        <f t="shared" si="9"/>
        <v>175</v>
      </c>
      <c r="C177" s="24"/>
      <c r="D177" s="16"/>
      <c r="E177" s="2"/>
      <c r="F177" s="16"/>
      <c r="G177" s="13"/>
      <c r="H177" s="13"/>
      <c r="I177" s="13"/>
      <c r="J177" s="21" t="str">
        <f t="shared" si="10"/>
        <v/>
      </c>
      <c r="K177" s="34" t="str">
        <f>IF(OR(G177&lt;&gt;"",H177&lt;&gt;""),'Thông Tin Chung'!$L$3,"")</f>
        <v/>
      </c>
      <c r="L177" s="2"/>
      <c r="M177" s="7" t="str">
        <f>IF(AND(G177="",H177=""),"",IF(OR(C177&lt;NgayBatDau,C177&gt;NgayKetThuc),"Ngày tháng phải nằm trong kỳ kế toán",IF(AND(F177&lt;&gt;"",COUNTIF(T.2[Tên loại
Doanh thu / Chi phí],F177)=0),"Tên loại DT/CP chưa được khai báo vào DS Tên loại DTCP","")))</f>
        <v/>
      </c>
      <c r="N177" s="7" t="str">
        <f t="shared" si="8"/>
        <v/>
      </c>
    </row>
    <row r="178" spans="2:14" ht="27.75" customHeight="1" x14ac:dyDescent="0.2">
      <c r="B178" s="7">
        <f t="shared" si="9"/>
        <v>176</v>
      </c>
      <c r="C178" s="24"/>
      <c r="D178" s="16"/>
      <c r="E178" s="2"/>
      <c r="F178" s="16"/>
      <c r="G178" s="13"/>
      <c r="H178" s="13"/>
      <c r="I178" s="13"/>
      <c r="J178" s="21" t="str">
        <f t="shared" si="10"/>
        <v/>
      </c>
      <c r="K178" s="34" t="str">
        <f>IF(OR(G178&lt;&gt;"",H178&lt;&gt;""),'Thông Tin Chung'!$L$3,"")</f>
        <v/>
      </c>
      <c r="L178" s="2"/>
      <c r="M178" s="7" t="str">
        <f>IF(AND(G178="",H178=""),"",IF(OR(C178&lt;NgayBatDau,C178&gt;NgayKetThuc),"Ngày tháng phải nằm trong kỳ kế toán",IF(AND(F178&lt;&gt;"",COUNTIF(T.2[Tên loại
Doanh thu / Chi phí],F178)=0),"Tên loại DT/CP chưa được khai báo vào DS Tên loại DTCP","")))</f>
        <v/>
      </c>
      <c r="N178" s="7" t="str">
        <f t="shared" si="8"/>
        <v/>
      </c>
    </row>
    <row r="179" spans="2:14" ht="27.75" customHeight="1" x14ac:dyDescent="0.2">
      <c r="B179" s="7">
        <f t="shared" si="9"/>
        <v>177</v>
      </c>
      <c r="C179" s="24"/>
      <c r="D179" s="16"/>
      <c r="E179" s="2"/>
      <c r="F179" s="16"/>
      <c r="G179" s="13"/>
      <c r="H179" s="13"/>
      <c r="I179" s="13"/>
      <c r="J179" s="21" t="str">
        <f t="shared" si="10"/>
        <v/>
      </c>
      <c r="K179" s="34" t="str">
        <f>IF(OR(G179&lt;&gt;"",H179&lt;&gt;""),'Thông Tin Chung'!$L$3,"")</f>
        <v/>
      </c>
      <c r="L179" s="2"/>
      <c r="M179" s="7" t="str">
        <f>IF(AND(G179="",H179=""),"",IF(OR(C179&lt;NgayBatDau,C179&gt;NgayKetThuc),"Ngày tháng phải nằm trong kỳ kế toán",IF(AND(F179&lt;&gt;"",COUNTIF(T.2[Tên loại
Doanh thu / Chi phí],F179)=0),"Tên loại DT/CP chưa được khai báo vào DS Tên loại DTCP","")))</f>
        <v/>
      </c>
      <c r="N179" s="7" t="str">
        <f t="shared" si="8"/>
        <v/>
      </c>
    </row>
    <row r="180" spans="2:14" ht="27.75" customHeight="1" x14ac:dyDescent="0.2">
      <c r="B180" s="7">
        <f t="shared" si="9"/>
        <v>178</v>
      </c>
      <c r="C180" s="24"/>
      <c r="D180" s="16"/>
      <c r="E180" s="2"/>
      <c r="F180" s="16"/>
      <c r="G180" s="13"/>
      <c r="H180" s="13"/>
      <c r="I180" s="13"/>
      <c r="J180" s="21" t="str">
        <f t="shared" si="10"/>
        <v/>
      </c>
      <c r="K180" s="34" t="str">
        <f>IF(OR(G180&lt;&gt;"",H180&lt;&gt;""),'Thông Tin Chung'!$L$3,"")</f>
        <v/>
      </c>
      <c r="L180" s="2"/>
      <c r="M180" s="7" t="str">
        <f>IF(AND(G180="",H180=""),"",IF(OR(C180&lt;NgayBatDau,C180&gt;NgayKetThuc),"Ngày tháng phải nằm trong kỳ kế toán",IF(AND(F180&lt;&gt;"",COUNTIF(T.2[Tên loại
Doanh thu / Chi phí],F180)=0),"Tên loại DT/CP chưa được khai báo vào DS Tên loại DTCP","")))</f>
        <v/>
      </c>
      <c r="N180" s="7" t="str">
        <f t="shared" si="8"/>
        <v/>
      </c>
    </row>
    <row r="181" spans="2:14" ht="27.75" customHeight="1" x14ac:dyDescent="0.2">
      <c r="B181" s="7">
        <f t="shared" si="9"/>
        <v>179</v>
      </c>
      <c r="C181" s="24"/>
      <c r="D181" s="16"/>
      <c r="E181" s="2"/>
      <c r="F181" s="16"/>
      <c r="G181" s="13"/>
      <c r="H181" s="13"/>
      <c r="I181" s="13"/>
      <c r="J181" s="21" t="str">
        <f t="shared" si="10"/>
        <v/>
      </c>
      <c r="K181" s="34" t="str">
        <f>IF(OR(G181&lt;&gt;"",H181&lt;&gt;""),'Thông Tin Chung'!$L$3,"")</f>
        <v/>
      </c>
      <c r="L181" s="2"/>
      <c r="M181" s="7" t="str">
        <f>IF(AND(G181="",H181=""),"",IF(OR(C181&lt;NgayBatDau,C181&gt;NgayKetThuc),"Ngày tháng phải nằm trong kỳ kế toán",IF(AND(F181&lt;&gt;"",COUNTIF(T.2[Tên loại
Doanh thu / Chi phí],F181)=0),"Tên loại DT/CP chưa được khai báo vào DS Tên loại DTCP","")))</f>
        <v/>
      </c>
      <c r="N181" s="7" t="str">
        <f t="shared" si="8"/>
        <v/>
      </c>
    </row>
    <row r="182" spans="2:14" ht="27.75" customHeight="1" x14ac:dyDescent="0.2">
      <c r="B182" s="7">
        <f t="shared" si="9"/>
        <v>180</v>
      </c>
      <c r="C182" s="24"/>
      <c r="D182" s="16"/>
      <c r="E182" s="2"/>
      <c r="F182" s="16"/>
      <c r="G182" s="13"/>
      <c r="H182" s="13"/>
      <c r="I182" s="13"/>
      <c r="J182" s="21" t="str">
        <f t="shared" si="10"/>
        <v/>
      </c>
      <c r="K182" s="34" t="str">
        <f>IF(OR(G182&lt;&gt;"",H182&lt;&gt;""),'Thông Tin Chung'!$L$3,"")</f>
        <v/>
      </c>
      <c r="L182" s="2"/>
      <c r="M182" s="7" t="str">
        <f>IF(AND(G182="",H182=""),"",IF(OR(C182&lt;NgayBatDau,C182&gt;NgayKetThuc),"Ngày tháng phải nằm trong kỳ kế toán",IF(AND(F182&lt;&gt;"",COUNTIF(T.2[Tên loại
Doanh thu / Chi phí],F182)=0),"Tên loại DT/CP chưa được khai báo vào DS Tên loại DTCP","")))</f>
        <v/>
      </c>
      <c r="N182" s="7" t="str">
        <f t="shared" si="8"/>
        <v/>
      </c>
    </row>
    <row r="183" spans="2:14" ht="27.75" customHeight="1" x14ac:dyDescent="0.2">
      <c r="B183" s="7">
        <f t="shared" si="9"/>
        <v>181</v>
      </c>
      <c r="C183" s="24"/>
      <c r="D183" s="16"/>
      <c r="E183" s="2"/>
      <c r="F183" s="16"/>
      <c r="G183" s="13"/>
      <c r="H183" s="13"/>
      <c r="I183" s="13"/>
      <c r="J183" s="21" t="str">
        <f t="shared" si="10"/>
        <v/>
      </c>
      <c r="K183" s="34" t="str">
        <f>IF(OR(G183&lt;&gt;"",H183&lt;&gt;""),'Thông Tin Chung'!$L$3,"")</f>
        <v/>
      </c>
      <c r="L183" s="2"/>
      <c r="M183" s="7" t="str">
        <f>IF(AND(G183="",H183=""),"",IF(OR(C183&lt;NgayBatDau,C183&gt;NgayKetThuc),"Ngày tháng phải nằm trong kỳ kế toán",IF(AND(F183&lt;&gt;"",COUNTIF(T.2[Tên loại
Doanh thu / Chi phí],F183)=0),"Tên loại DT/CP chưa được khai báo vào DS Tên loại DTCP","")))</f>
        <v/>
      </c>
      <c r="N183" s="7" t="str">
        <f t="shared" si="8"/>
        <v/>
      </c>
    </row>
    <row r="184" spans="2:14" ht="27.75" customHeight="1" x14ac:dyDescent="0.2">
      <c r="B184" s="7">
        <f t="shared" si="9"/>
        <v>182</v>
      </c>
      <c r="C184" s="24"/>
      <c r="D184" s="16"/>
      <c r="E184" s="2"/>
      <c r="F184" s="16"/>
      <c r="G184" s="13"/>
      <c r="H184" s="13"/>
      <c r="I184" s="13"/>
      <c r="J184" s="21" t="str">
        <f t="shared" si="10"/>
        <v/>
      </c>
      <c r="K184" s="34" t="str">
        <f>IF(OR(G184&lt;&gt;"",H184&lt;&gt;""),'Thông Tin Chung'!$L$3,"")</f>
        <v/>
      </c>
      <c r="L184" s="2"/>
      <c r="M184" s="7" t="str">
        <f>IF(AND(G184="",H184=""),"",IF(OR(C184&lt;NgayBatDau,C184&gt;NgayKetThuc),"Ngày tháng phải nằm trong kỳ kế toán",IF(AND(F184&lt;&gt;"",COUNTIF(T.2[Tên loại
Doanh thu / Chi phí],F184)=0),"Tên loại DT/CP chưa được khai báo vào DS Tên loại DTCP","")))</f>
        <v/>
      </c>
      <c r="N184" s="7" t="str">
        <f t="shared" si="8"/>
        <v/>
      </c>
    </row>
    <row r="185" spans="2:14" ht="27.75" customHeight="1" x14ac:dyDescent="0.2">
      <c r="B185" s="7">
        <f t="shared" si="9"/>
        <v>183</v>
      </c>
      <c r="C185" s="24"/>
      <c r="D185" s="16"/>
      <c r="E185" s="2"/>
      <c r="F185" s="16"/>
      <c r="G185" s="13"/>
      <c r="H185" s="13"/>
      <c r="I185" s="13"/>
      <c r="J185" s="21" t="str">
        <f t="shared" si="10"/>
        <v/>
      </c>
      <c r="K185" s="34" t="str">
        <f>IF(OR(G185&lt;&gt;"",H185&lt;&gt;""),'Thông Tin Chung'!$L$3,"")</f>
        <v/>
      </c>
      <c r="L185" s="2"/>
      <c r="M185" s="7" t="str">
        <f>IF(AND(G185="",H185=""),"",IF(OR(C185&lt;NgayBatDau,C185&gt;NgayKetThuc),"Ngày tháng phải nằm trong kỳ kế toán",IF(AND(F185&lt;&gt;"",COUNTIF(T.2[Tên loại
Doanh thu / Chi phí],F185)=0),"Tên loại DT/CP chưa được khai báo vào DS Tên loại DTCP","")))</f>
        <v/>
      </c>
      <c r="N185" s="7" t="str">
        <f t="shared" si="8"/>
        <v/>
      </c>
    </row>
    <row r="186" spans="2:14" ht="27.75" customHeight="1" x14ac:dyDescent="0.2">
      <c r="B186" s="7">
        <f t="shared" si="9"/>
        <v>184</v>
      </c>
      <c r="C186" s="24"/>
      <c r="D186" s="16"/>
      <c r="E186" s="2"/>
      <c r="F186" s="16"/>
      <c r="G186" s="13"/>
      <c r="H186" s="13"/>
      <c r="I186" s="13"/>
      <c r="J186" s="21" t="str">
        <f t="shared" si="10"/>
        <v/>
      </c>
      <c r="K186" s="34" t="str">
        <f>IF(OR(G186&lt;&gt;"",H186&lt;&gt;""),'Thông Tin Chung'!$L$3,"")</f>
        <v/>
      </c>
      <c r="L186" s="2"/>
      <c r="M186" s="7" t="str">
        <f>IF(AND(G186="",H186=""),"",IF(OR(C186&lt;NgayBatDau,C186&gt;NgayKetThuc),"Ngày tháng phải nằm trong kỳ kế toán",IF(AND(F186&lt;&gt;"",COUNTIF(T.2[Tên loại
Doanh thu / Chi phí],F186)=0),"Tên loại DT/CP chưa được khai báo vào DS Tên loại DTCP","")))</f>
        <v/>
      </c>
      <c r="N186" s="7" t="str">
        <f t="shared" si="8"/>
        <v/>
      </c>
    </row>
    <row r="187" spans="2:14" ht="27.75" customHeight="1" x14ac:dyDescent="0.2">
      <c r="B187" s="7">
        <f t="shared" si="9"/>
        <v>185</v>
      </c>
      <c r="C187" s="24"/>
      <c r="D187" s="16"/>
      <c r="E187" s="2"/>
      <c r="F187" s="16"/>
      <c r="G187" s="13"/>
      <c r="H187" s="13"/>
      <c r="I187" s="13"/>
      <c r="J187" s="21" t="str">
        <f t="shared" si="10"/>
        <v/>
      </c>
      <c r="K187" s="34" t="str">
        <f>IF(OR(G187&lt;&gt;"",H187&lt;&gt;""),'Thông Tin Chung'!$L$3,"")</f>
        <v/>
      </c>
      <c r="L187" s="2"/>
      <c r="M187" s="7" t="str">
        <f>IF(AND(G187="",H187=""),"",IF(OR(C187&lt;NgayBatDau,C187&gt;NgayKetThuc),"Ngày tháng phải nằm trong kỳ kế toán",IF(AND(F187&lt;&gt;"",COUNTIF(T.2[Tên loại
Doanh thu / Chi phí],F187)=0),"Tên loại DT/CP chưa được khai báo vào DS Tên loại DTCP","")))</f>
        <v/>
      </c>
      <c r="N187" s="7" t="str">
        <f t="shared" si="8"/>
        <v/>
      </c>
    </row>
    <row r="188" spans="2:14" ht="27.75" customHeight="1" x14ac:dyDescent="0.2">
      <c r="B188" s="7">
        <f t="shared" si="9"/>
        <v>186</v>
      </c>
      <c r="C188" s="24"/>
      <c r="D188" s="16"/>
      <c r="E188" s="2"/>
      <c r="F188" s="16"/>
      <c r="G188" s="13"/>
      <c r="H188" s="13"/>
      <c r="I188" s="13"/>
      <c r="J188" s="21" t="str">
        <f t="shared" si="10"/>
        <v/>
      </c>
      <c r="K188" s="34" t="str">
        <f>IF(OR(G188&lt;&gt;"",H188&lt;&gt;""),'Thông Tin Chung'!$L$3,"")</f>
        <v/>
      </c>
      <c r="L188" s="2"/>
      <c r="M188" s="7" t="str">
        <f>IF(AND(G188="",H188=""),"",IF(OR(C188&lt;NgayBatDau,C188&gt;NgayKetThuc),"Ngày tháng phải nằm trong kỳ kế toán",IF(AND(F188&lt;&gt;"",COUNTIF(T.2[Tên loại
Doanh thu / Chi phí],F188)=0),"Tên loại DT/CP chưa được khai báo vào DS Tên loại DTCP","")))</f>
        <v/>
      </c>
      <c r="N188" s="7" t="str">
        <f t="shared" si="8"/>
        <v/>
      </c>
    </row>
    <row r="189" spans="2:14" ht="27.75" customHeight="1" x14ac:dyDescent="0.2">
      <c r="B189" s="7">
        <f t="shared" si="9"/>
        <v>187</v>
      </c>
      <c r="C189" s="24"/>
      <c r="D189" s="16"/>
      <c r="E189" s="2"/>
      <c r="F189" s="16"/>
      <c r="G189" s="13"/>
      <c r="H189" s="13"/>
      <c r="I189" s="13"/>
      <c r="J189" s="21" t="str">
        <f t="shared" si="10"/>
        <v/>
      </c>
      <c r="K189" s="34" t="str">
        <f>IF(OR(G189&lt;&gt;"",H189&lt;&gt;""),'Thông Tin Chung'!$L$3,"")</f>
        <v/>
      </c>
      <c r="L189" s="2"/>
      <c r="M189" s="7" t="str">
        <f>IF(AND(G189="",H189=""),"",IF(OR(C189&lt;NgayBatDau,C189&gt;NgayKetThuc),"Ngày tháng phải nằm trong kỳ kế toán",IF(AND(F189&lt;&gt;"",COUNTIF(T.2[Tên loại
Doanh thu / Chi phí],F189)=0),"Tên loại DT/CP chưa được khai báo vào DS Tên loại DTCP","")))</f>
        <v/>
      </c>
      <c r="N189" s="7" t="str">
        <f t="shared" si="8"/>
        <v/>
      </c>
    </row>
    <row r="190" spans="2:14" ht="27.75" customHeight="1" x14ac:dyDescent="0.2">
      <c r="B190" s="7">
        <f t="shared" si="9"/>
        <v>188</v>
      </c>
      <c r="C190" s="24"/>
      <c r="D190" s="16"/>
      <c r="E190" s="2"/>
      <c r="F190" s="16"/>
      <c r="G190" s="13"/>
      <c r="H190" s="13"/>
      <c r="I190" s="13"/>
      <c r="J190" s="21" t="str">
        <f t="shared" si="10"/>
        <v/>
      </c>
      <c r="K190" s="34" t="str">
        <f>IF(OR(G190&lt;&gt;"",H190&lt;&gt;""),'Thông Tin Chung'!$L$3,"")</f>
        <v/>
      </c>
      <c r="L190" s="2"/>
      <c r="M190" s="7" t="str">
        <f>IF(AND(G190="",H190=""),"",IF(OR(C190&lt;NgayBatDau,C190&gt;NgayKetThuc),"Ngày tháng phải nằm trong kỳ kế toán",IF(AND(F190&lt;&gt;"",COUNTIF(T.2[Tên loại
Doanh thu / Chi phí],F190)=0),"Tên loại DT/CP chưa được khai báo vào DS Tên loại DTCP","")))</f>
        <v/>
      </c>
      <c r="N190" s="7" t="str">
        <f t="shared" si="8"/>
        <v/>
      </c>
    </row>
    <row r="191" spans="2:14" ht="27.75" customHeight="1" x14ac:dyDescent="0.2">
      <c r="B191" s="7">
        <f t="shared" si="9"/>
        <v>189</v>
      </c>
      <c r="C191" s="24"/>
      <c r="D191" s="16"/>
      <c r="E191" s="2"/>
      <c r="F191" s="16"/>
      <c r="G191" s="13"/>
      <c r="H191" s="13"/>
      <c r="I191" s="13"/>
      <c r="J191" s="21" t="str">
        <f t="shared" si="10"/>
        <v/>
      </c>
      <c r="K191" s="34" t="str">
        <f>IF(OR(G191&lt;&gt;"",H191&lt;&gt;""),'Thông Tin Chung'!$L$3,"")</f>
        <v/>
      </c>
      <c r="L191" s="2"/>
      <c r="M191" s="7" t="str">
        <f>IF(AND(G191="",H191=""),"",IF(OR(C191&lt;NgayBatDau,C191&gt;NgayKetThuc),"Ngày tháng phải nằm trong kỳ kế toán",IF(AND(F191&lt;&gt;"",COUNTIF(T.2[Tên loại
Doanh thu / Chi phí],F191)=0),"Tên loại DT/CP chưa được khai báo vào DS Tên loại DTCP","")))</f>
        <v/>
      </c>
      <c r="N191" s="7" t="str">
        <f t="shared" si="8"/>
        <v/>
      </c>
    </row>
    <row r="192" spans="2:14" ht="27.75" customHeight="1" x14ac:dyDescent="0.2">
      <c r="B192" s="7">
        <f t="shared" si="9"/>
        <v>190</v>
      </c>
      <c r="C192" s="24"/>
      <c r="D192" s="16"/>
      <c r="E192" s="2"/>
      <c r="F192" s="16"/>
      <c r="G192" s="13"/>
      <c r="H192" s="13"/>
      <c r="I192" s="13"/>
      <c r="J192" s="21" t="str">
        <f t="shared" si="10"/>
        <v/>
      </c>
      <c r="K192" s="34" t="str">
        <f>IF(OR(G192&lt;&gt;"",H192&lt;&gt;""),'Thông Tin Chung'!$L$3,"")</f>
        <v/>
      </c>
      <c r="L192" s="2"/>
      <c r="M192" s="7" t="str">
        <f>IF(AND(G192="",H192=""),"",IF(OR(C192&lt;NgayBatDau,C192&gt;NgayKetThuc),"Ngày tháng phải nằm trong kỳ kế toán",IF(AND(F192&lt;&gt;"",COUNTIF(T.2[Tên loại
Doanh thu / Chi phí],F192)=0),"Tên loại DT/CP chưa được khai báo vào DS Tên loại DTCP","")))</f>
        <v/>
      </c>
      <c r="N192" s="7" t="str">
        <f t="shared" si="8"/>
        <v/>
      </c>
    </row>
    <row r="193" spans="2:14" ht="27.75" customHeight="1" x14ac:dyDescent="0.2">
      <c r="B193" s="7">
        <f t="shared" si="9"/>
        <v>191</v>
      </c>
      <c r="C193" s="24"/>
      <c r="D193" s="16"/>
      <c r="E193" s="2"/>
      <c r="F193" s="16"/>
      <c r="G193" s="13"/>
      <c r="H193" s="13"/>
      <c r="I193" s="13"/>
      <c r="J193" s="21" t="str">
        <f t="shared" si="10"/>
        <v/>
      </c>
      <c r="K193" s="34" t="str">
        <f>IF(OR(G193&lt;&gt;"",H193&lt;&gt;""),'Thông Tin Chung'!$L$3,"")</f>
        <v/>
      </c>
      <c r="L193" s="2"/>
      <c r="M193" s="7" t="str">
        <f>IF(AND(G193="",H193=""),"",IF(OR(C193&lt;NgayBatDau,C193&gt;NgayKetThuc),"Ngày tháng phải nằm trong kỳ kế toán",IF(AND(F193&lt;&gt;"",COUNTIF(T.2[Tên loại
Doanh thu / Chi phí],F193)=0),"Tên loại DT/CP chưa được khai báo vào DS Tên loại DTCP","")))</f>
        <v/>
      </c>
      <c r="N193" s="7" t="str">
        <f t="shared" si="8"/>
        <v/>
      </c>
    </row>
    <row r="194" spans="2:14" ht="27.75" customHeight="1" x14ac:dyDescent="0.2">
      <c r="B194" s="7">
        <f t="shared" si="9"/>
        <v>192</v>
      </c>
      <c r="C194" s="24"/>
      <c r="D194" s="16"/>
      <c r="E194" s="2"/>
      <c r="F194" s="16"/>
      <c r="G194" s="13"/>
      <c r="H194" s="13"/>
      <c r="I194" s="13"/>
      <c r="J194" s="21" t="str">
        <f t="shared" si="10"/>
        <v/>
      </c>
      <c r="K194" s="34" t="str">
        <f>IF(OR(G194&lt;&gt;"",H194&lt;&gt;""),'Thông Tin Chung'!$L$3,"")</f>
        <v/>
      </c>
      <c r="L194" s="2"/>
      <c r="M194" s="7" t="str">
        <f>IF(AND(G194="",H194=""),"",IF(OR(C194&lt;NgayBatDau,C194&gt;NgayKetThuc),"Ngày tháng phải nằm trong kỳ kế toán",IF(AND(F194&lt;&gt;"",COUNTIF(T.2[Tên loại
Doanh thu / Chi phí],F194)=0),"Tên loại DT/CP chưa được khai báo vào DS Tên loại DTCP","")))</f>
        <v/>
      </c>
      <c r="N194" s="7" t="str">
        <f t="shared" si="8"/>
        <v/>
      </c>
    </row>
    <row r="195" spans="2:14" ht="27.75" customHeight="1" x14ac:dyDescent="0.2">
      <c r="B195" s="7">
        <f t="shared" si="9"/>
        <v>193</v>
      </c>
      <c r="C195" s="24"/>
      <c r="D195" s="16"/>
      <c r="E195" s="2"/>
      <c r="F195" s="16"/>
      <c r="G195" s="13"/>
      <c r="H195" s="13"/>
      <c r="I195" s="13"/>
      <c r="J195" s="21" t="str">
        <f t="shared" si="10"/>
        <v/>
      </c>
      <c r="K195" s="34" t="str">
        <f>IF(OR(G195&lt;&gt;"",H195&lt;&gt;""),'Thông Tin Chung'!$L$3,"")</f>
        <v/>
      </c>
      <c r="L195" s="2"/>
      <c r="M195" s="7" t="str">
        <f>IF(AND(G195="",H195=""),"",IF(OR(C195&lt;NgayBatDau,C195&gt;NgayKetThuc),"Ngày tháng phải nằm trong kỳ kế toán",IF(AND(F195&lt;&gt;"",COUNTIF(T.2[Tên loại
Doanh thu / Chi phí],F195)=0),"Tên loại DT/CP chưa được khai báo vào DS Tên loại DTCP","")))</f>
        <v/>
      </c>
      <c r="N195" s="7" t="str">
        <f t="shared" ref="N195:N258" si="11">IF(C195="","",IF(AND(G195&lt;&gt;"",H195="",C195&lt;B3LocTuNgay),0,IF(AND(G195="",H195&lt;&gt;"",C195&lt;B3LocTuNgay),10,IF(AND(G195&lt;&gt;"",H195="",C195&lt;=B3LocDenNgay),1,IF(AND(G195="",H195&lt;&gt;"",C195&lt;=B3LocDenNgay),11,"")))))</f>
        <v/>
      </c>
    </row>
    <row r="196" spans="2:14" ht="27.75" customHeight="1" x14ac:dyDescent="0.2">
      <c r="B196" s="7">
        <f t="shared" ref="B196:B259" si="12">ROW(A196)-2</f>
        <v>194</v>
      </c>
      <c r="C196" s="24"/>
      <c r="D196" s="16"/>
      <c r="E196" s="2"/>
      <c r="F196" s="16"/>
      <c r="G196" s="13"/>
      <c r="H196" s="13"/>
      <c r="I196" s="13"/>
      <c r="J196" s="21" t="str">
        <f t="shared" ref="J196:J259" si="13">IF(G196&lt;&gt;"",G196*SUM(1,I196),IF(H196&lt;&gt;"",H196*SUM(1,I196),""))</f>
        <v/>
      </c>
      <c r="K196" s="34" t="str">
        <f>IF(OR(G196&lt;&gt;"",H196&lt;&gt;""),'Thông Tin Chung'!$L$3,"")</f>
        <v/>
      </c>
      <c r="L196" s="2"/>
      <c r="M196" s="7" t="str">
        <f>IF(AND(G196="",H196=""),"",IF(OR(C196&lt;NgayBatDau,C196&gt;NgayKetThuc),"Ngày tháng phải nằm trong kỳ kế toán",IF(AND(F196&lt;&gt;"",COUNTIF(T.2[Tên loại
Doanh thu / Chi phí],F196)=0),"Tên loại DT/CP chưa được khai báo vào DS Tên loại DTCP","")))</f>
        <v/>
      </c>
      <c r="N196" s="7" t="str">
        <f t="shared" si="11"/>
        <v/>
      </c>
    </row>
    <row r="197" spans="2:14" ht="27.75" customHeight="1" x14ac:dyDescent="0.2">
      <c r="B197" s="7">
        <f t="shared" si="12"/>
        <v>195</v>
      </c>
      <c r="C197" s="24"/>
      <c r="D197" s="16"/>
      <c r="E197" s="2"/>
      <c r="F197" s="16"/>
      <c r="G197" s="13"/>
      <c r="H197" s="13"/>
      <c r="I197" s="13"/>
      <c r="J197" s="21" t="str">
        <f t="shared" si="13"/>
        <v/>
      </c>
      <c r="K197" s="34" t="str">
        <f>IF(OR(G197&lt;&gt;"",H197&lt;&gt;""),'Thông Tin Chung'!$L$3,"")</f>
        <v/>
      </c>
      <c r="L197" s="2"/>
      <c r="M197" s="7" t="str">
        <f>IF(AND(G197="",H197=""),"",IF(OR(C197&lt;NgayBatDau,C197&gt;NgayKetThuc),"Ngày tháng phải nằm trong kỳ kế toán",IF(AND(F197&lt;&gt;"",COUNTIF(T.2[Tên loại
Doanh thu / Chi phí],F197)=0),"Tên loại DT/CP chưa được khai báo vào DS Tên loại DTCP","")))</f>
        <v/>
      </c>
      <c r="N197" s="7" t="str">
        <f t="shared" si="11"/>
        <v/>
      </c>
    </row>
    <row r="198" spans="2:14" ht="27.75" customHeight="1" x14ac:dyDescent="0.2">
      <c r="B198" s="7">
        <f t="shared" si="12"/>
        <v>196</v>
      </c>
      <c r="C198" s="24"/>
      <c r="D198" s="16"/>
      <c r="E198" s="2"/>
      <c r="F198" s="16"/>
      <c r="G198" s="13"/>
      <c r="H198" s="13"/>
      <c r="I198" s="13"/>
      <c r="J198" s="21" t="str">
        <f t="shared" si="13"/>
        <v/>
      </c>
      <c r="K198" s="34" t="str">
        <f>IF(OR(G198&lt;&gt;"",H198&lt;&gt;""),'Thông Tin Chung'!$L$3,"")</f>
        <v/>
      </c>
      <c r="L198" s="2"/>
      <c r="M198" s="7" t="str">
        <f>IF(AND(G198="",H198=""),"",IF(OR(C198&lt;NgayBatDau,C198&gt;NgayKetThuc),"Ngày tháng phải nằm trong kỳ kế toán",IF(AND(F198&lt;&gt;"",COUNTIF(T.2[Tên loại
Doanh thu / Chi phí],F198)=0),"Tên loại DT/CP chưa được khai báo vào DS Tên loại DTCP","")))</f>
        <v/>
      </c>
      <c r="N198" s="7" t="str">
        <f t="shared" si="11"/>
        <v/>
      </c>
    </row>
    <row r="199" spans="2:14" ht="27.75" customHeight="1" x14ac:dyDescent="0.2">
      <c r="B199" s="7">
        <f t="shared" si="12"/>
        <v>197</v>
      </c>
      <c r="C199" s="24"/>
      <c r="D199" s="16"/>
      <c r="E199" s="2"/>
      <c r="F199" s="16"/>
      <c r="G199" s="13"/>
      <c r="H199" s="13"/>
      <c r="I199" s="13"/>
      <c r="J199" s="21" t="str">
        <f t="shared" si="13"/>
        <v/>
      </c>
      <c r="K199" s="34" t="str">
        <f>IF(OR(G199&lt;&gt;"",H199&lt;&gt;""),'Thông Tin Chung'!$L$3,"")</f>
        <v/>
      </c>
      <c r="L199" s="2"/>
      <c r="M199" s="7" t="str">
        <f>IF(AND(G199="",H199=""),"",IF(OR(C199&lt;NgayBatDau,C199&gt;NgayKetThuc),"Ngày tháng phải nằm trong kỳ kế toán",IF(AND(F199&lt;&gt;"",COUNTIF(T.2[Tên loại
Doanh thu / Chi phí],F199)=0),"Tên loại DT/CP chưa được khai báo vào DS Tên loại DTCP","")))</f>
        <v/>
      </c>
      <c r="N199" s="7" t="str">
        <f t="shared" si="11"/>
        <v/>
      </c>
    </row>
    <row r="200" spans="2:14" ht="27.75" customHeight="1" x14ac:dyDescent="0.2">
      <c r="B200" s="7">
        <f t="shared" si="12"/>
        <v>198</v>
      </c>
      <c r="C200" s="24"/>
      <c r="D200" s="16"/>
      <c r="E200" s="2"/>
      <c r="F200" s="16"/>
      <c r="G200" s="13"/>
      <c r="H200" s="13"/>
      <c r="I200" s="13"/>
      <c r="J200" s="21" t="str">
        <f t="shared" si="13"/>
        <v/>
      </c>
      <c r="K200" s="34" t="str">
        <f>IF(OR(G200&lt;&gt;"",H200&lt;&gt;""),'Thông Tin Chung'!$L$3,"")</f>
        <v/>
      </c>
      <c r="L200" s="2"/>
      <c r="M200" s="7" t="str">
        <f>IF(AND(G200="",H200=""),"",IF(OR(C200&lt;NgayBatDau,C200&gt;NgayKetThuc),"Ngày tháng phải nằm trong kỳ kế toán",IF(AND(F200&lt;&gt;"",COUNTIF(T.2[Tên loại
Doanh thu / Chi phí],F200)=0),"Tên loại DT/CP chưa được khai báo vào DS Tên loại DTCP","")))</f>
        <v/>
      </c>
      <c r="N200" s="7" t="str">
        <f t="shared" si="11"/>
        <v/>
      </c>
    </row>
    <row r="201" spans="2:14" ht="27.75" customHeight="1" x14ac:dyDescent="0.2">
      <c r="B201" s="7">
        <f t="shared" si="12"/>
        <v>199</v>
      </c>
      <c r="C201" s="24"/>
      <c r="D201" s="16"/>
      <c r="E201" s="2"/>
      <c r="F201" s="16"/>
      <c r="G201" s="13"/>
      <c r="H201" s="13"/>
      <c r="I201" s="13"/>
      <c r="J201" s="21" t="str">
        <f t="shared" si="13"/>
        <v/>
      </c>
      <c r="K201" s="34" t="str">
        <f>IF(OR(G201&lt;&gt;"",H201&lt;&gt;""),'Thông Tin Chung'!$L$3,"")</f>
        <v/>
      </c>
      <c r="L201" s="2"/>
      <c r="M201" s="7" t="str">
        <f>IF(AND(G201="",H201=""),"",IF(OR(C201&lt;NgayBatDau,C201&gt;NgayKetThuc),"Ngày tháng phải nằm trong kỳ kế toán",IF(AND(F201&lt;&gt;"",COUNTIF(T.2[Tên loại
Doanh thu / Chi phí],F201)=0),"Tên loại DT/CP chưa được khai báo vào DS Tên loại DTCP","")))</f>
        <v/>
      </c>
      <c r="N201" s="7" t="str">
        <f t="shared" si="11"/>
        <v/>
      </c>
    </row>
    <row r="202" spans="2:14" ht="27.75" customHeight="1" x14ac:dyDescent="0.2">
      <c r="B202" s="7">
        <f t="shared" si="12"/>
        <v>200</v>
      </c>
      <c r="C202" s="24"/>
      <c r="D202" s="16"/>
      <c r="E202" s="2"/>
      <c r="F202" s="16"/>
      <c r="G202" s="13"/>
      <c r="H202" s="13"/>
      <c r="I202" s="13"/>
      <c r="J202" s="21" t="str">
        <f t="shared" si="13"/>
        <v/>
      </c>
      <c r="K202" s="34" t="str">
        <f>IF(OR(G202&lt;&gt;"",H202&lt;&gt;""),'Thông Tin Chung'!$L$3,"")</f>
        <v/>
      </c>
      <c r="L202" s="2"/>
      <c r="M202" s="7" t="str">
        <f>IF(AND(G202="",H202=""),"",IF(OR(C202&lt;NgayBatDau,C202&gt;NgayKetThuc),"Ngày tháng phải nằm trong kỳ kế toán",IF(AND(F202&lt;&gt;"",COUNTIF(T.2[Tên loại
Doanh thu / Chi phí],F202)=0),"Tên loại DT/CP chưa được khai báo vào DS Tên loại DTCP","")))</f>
        <v/>
      </c>
      <c r="N202" s="7" t="str">
        <f t="shared" si="11"/>
        <v/>
      </c>
    </row>
    <row r="203" spans="2:14" ht="27.75" customHeight="1" x14ac:dyDescent="0.2">
      <c r="B203" s="7">
        <f t="shared" si="12"/>
        <v>201</v>
      </c>
      <c r="C203" s="24"/>
      <c r="D203" s="16"/>
      <c r="E203" s="2"/>
      <c r="F203" s="16"/>
      <c r="G203" s="13"/>
      <c r="H203" s="13"/>
      <c r="I203" s="13"/>
      <c r="J203" s="21" t="str">
        <f t="shared" si="13"/>
        <v/>
      </c>
      <c r="K203" s="34" t="str">
        <f>IF(OR(G203&lt;&gt;"",H203&lt;&gt;""),'Thông Tin Chung'!$L$3,"")</f>
        <v/>
      </c>
      <c r="L203" s="2"/>
      <c r="M203" s="7" t="str">
        <f>IF(AND(G203="",H203=""),"",IF(OR(C203&lt;NgayBatDau,C203&gt;NgayKetThuc),"Ngày tháng phải nằm trong kỳ kế toán",IF(AND(F203&lt;&gt;"",COUNTIF(T.2[Tên loại
Doanh thu / Chi phí],F203)=0),"Tên loại DT/CP chưa được khai báo vào DS Tên loại DTCP","")))</f>
        <v/>
      </c>
      <c r="N203" s="7" t="str">
        <f t="shared" si="11"/>
        <v/>
      </c>
    </row>
    <row r="204" spans="2:14" ht="27.75" customHeight="1" x14ac:dyDescent="0.2">
      <c r="B204" s="7">
        <f t="shared" si="12"/>
        <v>202</v>
      </c>
      <c r="C204" s="24"/>
      <c r="D204" s="16"/>
      <c r="E204" s="2"/>
      <c r="F204" s="16"/>
      <c r="G204" s="13"/>
      <c r="H204" s="13"/>
      <c r="I204" s="13"/>
      <c r="J204" s="21" t="str">
        <f t="shared" si="13"/>
        <v/>
      </c>
      <c r="K204" s="34" t="str">
        <f>IF(OR(G204&lt;&gt;"",H204&lt;&gt;""),'Thông Tin Chung'!$L$3,"")</f>
        <v/>
      </c>
      <c r="L204" s="2"/>
      <c r="M204" s="7" t="str">
        <f>IF(AND(G204="",H204=""),"",IF(OR(C204&lt;NgayBatDau,C204&gt;NgayKetThuc),"Ngày tháng phải nằm trong kỳ kế toán",IF(AND(F204&lt;&gt;"",COUNTIF(T.2[Tên loại
Doanh thu / Chi phí],F204)=0),"Tên loại DT/CP chưa được khai báo vào DS Tên loại DTCP","")))</f>
        <v/>
      </c>
      <c r="N204" s="7" t="str">
        <f t="shared" si="11"/>
        <v/>
      </c>
    </row>
    <row r="205" spans="2:14" ht="27.75" customHeight="1" x14ac:dyDescent="0.2">
      <c r="B205" s="7">
        <f t="shared" si="12"/>
        <v>203</v>
      </c>
      <c r="C205" s="24"/>
      <c r="D205" s="16"/>
      <c r="E205" s="2"/>
      <c r="F205" s="16"/>
      <c r="G205" s="13"/>
      <c r="H205" s="13"/>
      <c r="I205" s="13"/>
      <c r="J205" s="21" t="str">
        <f t="shared" si="13"/>
        <v/>
      </c>
      <c r="K205" s="34" t="str">
        <f>IF(OR(G205&lt;&gt;"",H205&lt;&gt;""),'Thông Tin Chung'!$L$3,"")</f>
        <v/>
      </c>
      <c r="L205" s="2"/>
      <c r="M205" s="7" t="str">
        <f>IF(AND(G205="",H205=""),"",IF(OR(C205&lt;NgayBatDau,C205&gt;NgayKetThuc),"Ngày tháng phải nằm trong kỳ kế toán",IF(AND(F205&lt;&gt;"",COUNTIF(T.2[Tên loại
Doanh thu / Chi phí],F205)=0),"Tên loại DT/CP chưa được khai báo vào DS Tên loại DTCP","")))</f>
        <v/>
      </c>
      <c r="N205" s="7" t="str">
        <f t="shared" si="11"/>
        <v/>
      </c>
    </row>
    <row r="206" spans="2:14" ht="27.75" customHeight="1" x14ac:dyDescent="0.2">
      <c r="B206" s="7">
        <f t="shared" si="12"/>
        <v>204</v>
      </c>
      <c r="C206" s="24"/>
      <c r="D206" s="16"/>
      <c r="E206" s="2"/>
      <c r="F206" s="16"/>
      <c r="G206" s="13"/>
      <c r="H206" s="13"/>
      <c r="I206" s="13"/>
      <c r="J206" s="21" t="str">
        <f t="shared" si="13"/>
        <v/>
      </c>
      <c r="K206" s="34" t="str">
        <f>IF(OR(G206&lt;&gt;"",H206&lt;&gt;""),'Thông Tin Chung'!$L$3,"")</f>
        <v/>
      </c>
      <c r="L206" s="2"/>
      <c r="M206" s="7" t="str">
        <f>IF(AND(G206="",H206=""),"",IF(OR(C206&lt;NgayBatDau,C206&gt;NgayKetThuc),"Ngày tháng phải nằm trong kỳ kế toán",IF(AND(F206&lt;&gt;"",COUNTIF(T.2[Tên loại
Doanh thu / Chi phí],F206)=0),"Tên loại DT/CP chưa được khai báo vào DS Tên loại DTCP","")))</f>
        <v/>
      </c>
      <c r="N206" s="7" t="str">
        <f t="shared" si="11"/>
        <v/>
      </c>
    </row>
    <row r="207" spans="2:14" ht="27.75" customHeight="1" x14ac:dyDescent="0.2">
      <c r="B207" s="7">
        <f t="shared" si="12"/>
        <v>205</v>
      </c>
      <c r="C207" s="24"/>
      <c r="D207" s="16"/>
      <c r="E207" s="2"/>
      <c r="F207" s="16"/>
      <c r="G207" s="13"/>
      <c r="H207" s="13"/>
      <c r="I207" s="13"/>
      <c r="J207" s="21" t="str">
        <f t="shared" si="13"/>
        <v/>
      </c>
      <c r="K207" s="34" t="str">
        <f>IF(OR(G207&lt;&gt;"",H207&lt;&gt;""),'Thông Tin Chung'!$L$3,"")</f>
        <v/>
      </c>
      <c r="L207" s="2"/>
      <c r="M207" s="7" t="str">
        <f>IF(AND(G207="",H207=""),"",IF(OR(C207&lt;NgayBatDau,C207&gt;NgayKetThuc),"Ngày tháng phải nằm trong kỳ kế toán",IF(AND(F207&lt;&gt;"",COUNTIF(T.2[Tên loại
Doanh thu / Chi phí],F207)=0),"Tên loại DT/CP chưa được khai báo vào DS Tên loại DTCP","")))</f>
        <v/>
      </c>
      <c r="N207" s="7" t="str">
        <f t="shared" si="11"/>
        <v/>
      </c>
    </row>
    <row r="208" spans="2:14" ht="27.75" customHeight="1" x14ac:dyDescent="0.2">
      <c r="B208" s="7">
        <f t="shared" si="12"/>
        <v>206</v>
      </c>
      <c r="C208" s="24"/>
      <c r="D208" s="16"/>
      <c r="E208" s="2"/>
      <c r="F208" s="16"/>
      <c r="G208" s="13"/>
      <c r="H208" s="13"/>
      <c r="I208" s="13"/>
      <c r="J208" s="21" t="str">
        <f t="shared" si="13"/>
        <v/>
      </c>
      <c r="K208" s="34" t="str">
        <f>IF(OR(G208&lt;&gt;"",H208&lt;&gt;""),'Thông Tin Chung'!$L$3,"")</f>
        <v/>
      </c>
      <c r="L208" s="2"/>
      <c r="M208" s="7" t="str">
        <f>IF(AND(G208="",H208=""),"",IF(OR(C208&lt;NgayBatDau,C208&gt;NgayKetThuc),"Ngày tháng phải nằm trong kỳ kế toán",IF(AND(F208&lt;&gt;"",COUNTIF(T.2[Tên loại
Doanh thu / Chi phí],F208)=0),"Tên loại DT/CP chưa được khai báo vào DS Tên loại DTCP","")))</f>
        <v/>
      </c>
      <c r="N208" s="7" t="str">
        <f t="shared" si="11"/>
        <v/>
      </c>
    </row>
    <row r="209" spans="2:14" ht="27.75" customHeight="1" x14ac:dyDescent="0.2">
      <c r="B209" s="7">
        <f t="shared" si="12"/>
        <v>207</v>
      </c>
      <c r="C209" s="24"/>
      <c r="D209" s="16"/>
      <c r="E209" s="2"/>
      <c r="F209" s="16"/>
      <c r="G209" s="13"/>
      <c r="H209" s="13"/>
      <c r="I209" s="13"/>
      <c r="J209" s="21" t="str">
        <f t="shared" si="13"/>
        <v/>
      </c>
      <c r="K209" s="34" t="str">
        <f>IF(OR(G209&lt;&gt;"",H209&lt;&gt;""),'Thông Tin Chung'!$L$3,"")</f>
        <v/>
      </c>
      <c r="L209" s="2"/>
      <c r="M209" s="7" t="str">
        <f>IF(AND(G209="",H209=""),"",IF(OR(C209&lt;NgayBatDau,C209&gt;NgayKetThuc),"Ngày tháng phải nằm trong kỳ kế toán",IF(AND(F209&lt;&gt;"",COUNTIF(T.2[Tên loại
Doanh thu / Chi phí],F209)=0),"Tên loại DT/CP chưa được khai báo vào DS Tên loại DTCP","")))</f>
        <v/>
      </c>
      <c r="N209" s="7" t="str">
        <f t="shared" si="11"/>
        <v/>
      </c>
    </row>
    <row r="210" spans="2:14" ht="27.75" customHeight="1" x14ac:dyDescent="0.2">
      <c r="B210" s="7">
        <f t="shared" si="12"/>
        <v>208</v>
      </c>
      <c r="C210" s="24"/>
      <c r="D210" s="16"/>
      <c r="E210" s="2"/>
      <c r="F210" s="16"/>
      <c r="G210" s="13"/>
      <c r="H210" s="13"/>
      <c r="I210" s="13"/>
      <c r="J210" s="21" t="str">
        <f t="shared" si="13"/>
        <v/>
      </c>
      <c r="K210" s="34" t="str">
        <f>IF(OR(G210&lt;&gt;"",H210&lt;&gt;""),'Thông Tin Chung'!$L$3,"")</f>
        <v/>
      </c>
      <c r="L210" s="2"/>
      <c r="M210" s="7" t="str">
        <f>IF(AND(G210="",H210=""),"",IF(OR(C210&lt;NgayBatDau,C210&gt;NgayKetThuc),"Ngày tháng phải nằm trong kỳ kế toán",IF(AND(F210&lt;&gt;"",COUNTIF(T.2[Tên loại
Doanh thu / Chi phí],F210)=0),"Tên loại DT/CP chưa được khai báo vào DS Tên loại DTCP","")))</f>
        <v/>
      </c>
      <c r="N210" s="7" t="str">
        <f t="shared" si="11"/>
        <v/>
      </c>
    </row>
    <row r="211" spans="2:14" ht="27.75" customHeight="1" x14ac:dyDescent="0.2">
      <c r="B211" s="7">
        <f t="shared" si="12"/>
        <v>209</v>
      </c>
      <c r="C211" s="24"/>
      <c r="D211" s="16"/>
      <c r="E211" s="2"/>
      <c r="F211" s="16"/>
      <c r="G211" s="13"/>
      <c r="H211" s="13"/>
      <c r="I211" s="13"/>
      <c r="J211" s="21" t="str">
        <f t="shared" si="13"/>
        <v/>
      </c>
      <c r="K211" s="34" t="str">
        <f>IF(OR(G211&lt;&gt;"",H211&lt;&gt;""),'Thông Tin Chung'!$L$3,"")</f>
        <v/>
      </c>
      <c r="L211" s="2"/>
      <c r="M211" s="7" t="str">
        <f>IF(AND(G211="",H211=""),"",IF(OR(C211&lt;NgayBatDau,C211&gt;NgayKetThuc),"Ngày tháng phải nằm trong kỳ kế toán",IF(AND(F211&lt;&gt;"",COUNTIF(T.2[Tên loại
Doanh thu / Chi phí],F211)=0),"Tên loại DT/CP chưa được khai báo vào DS Tên loại DTCP","")))</f>
        <v/>
      </c>
      <c r="N211" s="7" t="str">
        <f t="shared" si="11"/>
        <v/>
      </c>
    </row>
    <row r="212" spans="2:14" ht="27.75" customHeight="1" x14ac:dyDescent="0.2">
      <c r="B212" s="7">
        <f t="shared" si="12"/>
        <v>210</v>
      </c>
      <c r="C212" s="24"/>
      <c r="D212" s="16"/>
      <c r="E212" s="2"/>
      <c r="F212" s="16"/>
      <c r="G212" s="13"/>
      <c r="H212" s="13"/>
      <c r="I212" s="13"/>
      <c r="J212" s="21" t="str">
        <f t="shared" si="13"/>
        <v/>
      </c>
      <c r="K212" s="34" t="str">
        <f>IF(OR(G212&lt;&gt;"",H212&lt;&gt;""),'Thông Tin Chung'!$L$3,"")</f>
        <v/>
      </c>
      <c r="L212" s="2"/>
      <c r="M212" s="7" t="str">
        <f>IF(AND(G212="",H212=""),"",IF(OR(C212&lt;NgayBatDau,C212&gt;NgayKetThuc),"Ngày tháng phải nằm trong kỳ kế toán",IF(AND(F212&lt;&gt;"",COUNTIF(T.2[Tên loại
Doanh thu / Chi phí],F212)=0),"Tên loại DT/CP chưa được khai báo vào DS Tên loại DTCP","")))</f>
        <v/>
      </c>
      <c r="N212" s="7" t="str">
        <f t="shared" si="11"/>
        <v/>
      </c>
    </row>
    <row r="213" spans="2:14" ht="27.75" customHeight="1" x14ac:dyDescent="0.2">
      <c r="B213" s="7">
        <f t="shared" si="12"/>
        <v>211</v>
      </c>
      <c r="C213" s="24"/>
      <c r="D213" s="16"/>
      <c r="E213" s="2"/>
      <c r="F213" s="16"/>
      <c r="G213" s="13"/>
      <c r="H213" s="13"/>
      <c r="I213" s="13"/>
      <c r="J213" s="21" t="str">
        <f t="shared" si="13"/>
        <v/>
      </c>
      <c r="K213" s="34" t="str">
        <f>IF(OR(G213&lt;&gt;"",H213&lt;&gt;""),'Thông Tin Chung'!$L$3,"")</f>
        <v/>
      </c>
      <c r="L213" s="2"/>
      <c r="M213" s="7" t="str">
        <f>IF(AND(G213="",H213=""),"",IF(OR(C213&lt;NgayBatDau,C213&gt;NgayKetThuc),"Ngày tháng phải nằm trong kỳ kế toán",IF(AND(F213&lt;&gt;"",COUNTIF(T.2[Tên loại
Doanh thu / Chi phí],F213)=0),"Tên loại DT/CP chưa được khai báo vào DS Tên loại DTCP","")))</f>
        <v/>
      </c>
      <c r="N213" s="7" t="str">
        <f t="shared" si="11"/>
        <v/>
      </c>
    </row>
    <row r="214" spans="2:14" ht="27.75" customHeight="1" x14ac:dyDescent="0.2">
      <c r="B214" s="7">
        <f t="shared" si="12"/>
        <v>212</v>
      </c>
      <c r="C214" s="24"/>
      <c r="D214" s="16"/>
      <c r="E214" s="2"/>
      <c r="F214" s="16"/>
      <c r="G214" s="13"/>
      <c r="H214" s="13"/>
      <c r="I214" s="13"/>
      <c r="J214" s="21" t="str">
        <f t="shared" si="13"/>
        <v/>
      </c>
      <c r="K214" s="34" t="str">
        <f>IF(OR(G214&lt;&gt;"",H214&lt;&gt;""),'Thông Tin Chung'!$L$3,"")</f>
        <v/>
      </c>
      <c r="L214" s="2"/>
      <c r="M214" s="7" t="str">
        <f>IF(AND(G214="",H214=""),"",IF(OR(C214&lt;NgayBatDau,C214&gt;NgayKetThuc),"Ngày tháng phải nằm trong kỳ kế toán",IF(AND(F214&lt;&gt;"",COUNTIF(T.2[Tên loại
Doanh thu / Chi phí],F214)=0),"Tên loại DT/CP chưa được khai báo vào DS Tên loại DTCP","")))</f>
        <v/>
      </c>
      <c r="N214" s="7" t="str">
        <f t="shared" si="11"/>
        <v/>
      </c>
    </row>
    <row r="215" spans="2:14" ht="27.75" customHeight="1" x14ac:dyDescent="0.2">
      <c r="B215" s="7">
        <f t="shared" si="12"/>
        <v>213</v>
      </c>
      <c r="C215" s="24"/>
      <c r="D215" s="16"/>
      <c r="E215" s="2"/>
      <c r="F215" s="16"/>
      <c r="G215" s="13"/>
      <c r="H215" s="13"/>
      <c r="I215" s="13"/>
      <c r="J215" s="21" t="str">
        <f t="shared" si="13"/>
        <v/>
      </c>
      <c r="K215" s="34" t="str">
        <f>IF(OR(G215&lt;&gt;"",H215&lt;&gt;""),'Thông Tin Chung'!$L$3,"")</f>
        <v/>
      </c>
      <c r="L215" s="2"/>
      <c r="M215" s="7" t="str">
        <f>IF(AND(G215="",H215=""),"",IF(OR(C215&lt;NgayBatDau,C215&gt;NgayKetThuc),"Ngày tháng phải nằm trong kỳ kế toán",IF(AND(F215&lt;&gt;"",COUNTIF(T.2[Tên loại
Doanh thu / Chi phí],F215)=0),"Tên loại DT/CP chưa được khai báo vào DS Tên loại DTCP","")))</f>
        <v/>
      </c>
      <c r="N215" s="7" t="str">
        <f t="shared" si="11"/>
        <v/>
      </c>
    </row>
    <row r="216" spans="2:14" ht="27.75" customHeight="1" x14ac:dyDescent="0.2">
      <c r="B216" s="7">
        <f t="shared" si="12"/>
        <v>214</v>
      </c>
      <c r="C216" s="24"/>
      <c r="D216" s="16"/>
      <c r="E216" s="2"/>
      <c r="F216" s="16"/>
      <c r="G216" s="13"/>
      <c r="H216" s="13"/>
      <c r="I216" s="13"/>
      <c r="J216" s="21" t="str">
        <f t="shared" si="13"/>
        <v/>
      </c>
      <c r="K216" s="34" t="str">
        <f>IF(OR(G216&lt;&gt;"",H216&lt;&gt;""),'Thông Tin Chung'!$L$3,"")</f>
        <v/>
      </c>
      <c r="L216" s="2"/>
      <c r="M216" s="7" t="str">
        <f>IF(AND(G216="",H216=""),"",IF(OR(C216&lt;NgayBatDau,C216&gt;NgayKetThuc),"Ngày tháng phải nằm trong kỳ kế toán",IF(AND(F216&lt;&gt;"",COUNTIF(T.2[Tên loại
Doanh thu / Chi phí],F216)=0),"Tên loại DT/CP chưa được khai báo vào DS Tên loại DTCP","")))</f>
        <v/>
      </c>
      <c r="N216" s="7" t="str">
        <f t="shared" si="11"/>
        <v/>
      </c>
    </row>
    <row r="217" spans="2:14" ht="27.75" customHeight="1" x14ac:dyDescent="0.2">
      <c r="B217" s="7">
        <f t="shared" si="12"/>
        <v>215</v>
      </c>
      <c r="C217" s="24"/>
      <c r="D217" s="16"/>
      <c r="E217" s="2"/>
      <c r="F217" s="16"/>
      <c r="G217" s="13"/>
      <c r="H217" s="13"/>
      <c r="I217" s="13"/>
      <c r="J217" s="21" t="str">
        <f t="shared" si="13"/>
        <v/>
      </c>
      <c r="K217" s="34" t="str">
        <f>IF(OR(G217&lt;&gt;"",H217&lt;&gt;""),'Thông Tin Chung'!$L$3,"")</f>
        <v/>
      </c>
      <c r="L217" s="2"/>
      <c r="M217" s="7" t="str">
        <f>IF(AND(G217="",H217=""),"",IF(OR(C217&lt;NgayBatDau,C217&gt;NgayKetThuc),"Ngày tháng phải nằm trong kỳ kế toán",IF(AND(F217&lt;&gt;"",COUNTIF(T.2[Tên loại
Doanh thu / Chi phí],F217)=0),"Tên loại DT/CP chưa được khai báo vào DS Tên loại DTCP","")))</f>
        <v/>
      </c>
      <c r="N217" s="7" t="str">
        <f t="shared" si="11"/>
        <v/>
      </c>
    </row>
    <row r="218" spans="2:14" ht="27.75" customHeight="1" x14ac:dyDescent="0.2">
      <c r="B218" s="7">
        <f t="shared" si="12"/>
        <v>216</v>
      </c>
      <c r="C218" s="24"/>
      <c r="D218" s="16"/>
      <c r="E218" s="2"/>
      <c r="F218" s="16"/>
      <c r="G218" s="13"/>
      <c r="H218" s="13"/>
      <c r="I218" s="13"/>
      <c r="J218" s="21" t="str">
        <f t="shared" si="13"/>
        <v/>
      </c>
      <c r="K218" s="34" t="str">
        <f>IF(OR(G218&lt;&gt;"",H218&lt;&gt;""),'Thông Tin Chung'!$L$3,"")</f>
        <v/>
      </c>
      <c r="L218" s="2"/>
      <c r="M218" s="7" t="str">
        <f>IF(AND(G218="",H218=""),"",IF(OR(C218&lt;NgayBatDau,C218&gt;NgayKetThuc),"Ngày tháng phải nằm trong kỳ kế toán",IF(AND(F218&lt;&gt;"",COUNTIF(T.2[Tên loại
Doanh thu / Chi phí],F218)=0),"Tên loại DT/CP chưa được khai báo vào DS Tên loại DTCP","")))</f>
        <v/>
      </c>
      <c r="N218" s="7" t="str">
        <f t="shared" si="11"/>
        <v/>
      </c>
    </row>
    <row r="219" spans="2:14" ht="27.75" customHeight="1" x14ac:dyDescent="0.2">
      <c r="B219" s="7">
        <f t="shared" si="12"/>
        <v>217</v>
      </c>
      <c r="C219" s="24"/>
      <c r="D219" s="16"/>
      <c r="E219" s="2"/>
      <c r="F219" s="16"/>
      <c r="G219" s="13"/>
      <c r="H219" s="13"/>
      <c r="I219" s="13"/>
      <c r="J219" s="21" t="str">
        <f t="shared" si="13"/>
        <v/>
      </c>
      <c r="K219" s="34" t="str">
        <f>IF(OR(G219&lt;&gt;"",H219&lt;&gt;""),'Thông Tin Chung'!$L$3,"")</f>
        <v/>
      </c>
      <c r="L219" s="2"/>
      <c r="M219" s="7" t="str">
        <f>IF(AND(G219="",H219=""),"",IF(OR(C219&lt;NgayBatDau,C219&gt;NgayKetThuc),"Ngày tháng phải nằm trong kỳ kế toán",IF(AND(F219&lt;&gt;"",COUNTIF(T.2[Tên loại
Doanh thu / Chi phí],F219)=0),"Tên loại DT/CP chưa được khai báo vào DS Tên loại DTCP","")))</f>
        <v/>
      </c>
      <c r="N219" s="7" t="str">
        <f t="shared" si="11"/>
        <v/>
      </c>
    </row>
    <row r="220" spans="2:14" ht="27.75" customHeight="1" x14ac:dyDescent="0.2">
      <c r="B220" s="7">
        <f t="shared" si="12"/>
        <v>218</v>
      </c>
      <c r="C220" s="24"/>
      <c r="D220" s="16"/>
      <c r="E220" s="2"/>
      <c r="F220" s="16"/>
      <c r="G220" s="13"/>
      <c r="H220" s="13"/>
      <c r="I220" s="13"/>
      <c r="J220" s="21" t="str">
        <f t="shared" si="13"/>
        <v/>
      </c>
      <c r="K220" s="34" t="str">
        <f>IF(OR(G220&lt;&gt;"",H220&lt;&gt;""),'Thông Tin Chung'!$L$3,"")</f>
        <v/>
      </c>
      <c r="L220" s="2"/>
      <c r="M220" s="7" t="str">
        <f>IF(AND(G220="",H220=""),"",IF(OR(C220&lt;NgayBatDau,C220&gt;NgayKetThuc),"Ngày tháng phải nằm trong kỳ kế toán",IF(AND(F220&lt;&gt;"",COUNTIF(T.2[Tên loại
Doanh thu / Chi phí],F220)=0),"Tên loại DT/CP chưa được khai báo vào DS Tên loại DTCP","")))</f>
        <v/>
      </c>
      <c r="N220" s="7" t="str">
        <f t="shared" si="11"/>
        <v/>
      </c>
    </row>
    <row r="221" spans="2:14" ht="27.75" customHeight="1" x14ac:dyDescent="0.2">
      <c r="B221" s="7">
        <f t="shared" si="12"/>
        <v>219</v>
      </c>
      <c r="C221" s="24"/>
      <c r="D221" s="16"/>
      <c r="E221" s="2"/>
      <c r="F221" s="16"/>
      <c r="G221" s="13"/>
      <c r="H221" s="13"/>
      <c r="I221" s="13"/>
      <c r="J221" s="21" t="str">
        <f t="shared" si="13"/>
        <v/>
      </c>
      <c r="K221" s="34" t="str">
        <f>IF(OR(G221&lt;&gt;"",H221&lt;&gt;""),'Thông Tin Chung'!$L$3,"")</f>
        <v/>
      </c>
      <c r="L221" s="2"/>
      <c r="M221" s="7" t="str">
        <f>IF(AND(G221="",H221=""),"",IF(OR(C221&lt;NgayBatDau,C221&gt;NgayKetThuc),"Ngày tháng phải nằm trong kỳ kế toán",IF(AND(F221&lt;&gt;"",COUNTIF(T.2[Tên loại
Doanh thu / Chi phí],F221)=0),"Tên loại DT/CP chưa được khai báo vào DS Tên loại DTCP","")))</f>
        <v/>
      </c>
      <c r="N221" s="7" t="str">
        <f t="shared" si="11"/>
        <v/>
      </c>
    </row>
    <row r="222" spans="2:14" ht="27.75" customHeight="1" x14ac:dyDescent="0.2">
      <c r="B222" s="7">
        <f t="shared" si="12"/>
        <v>220</v>
      </c>
      <c r="C222" s="24"/>
      <c r="D222" s="16"/>
      <c r="E222" s="2"/>
      <c r="F222" s="16"/>
      <c r="G222" s="13"/>
      <c r="H222" s="13"/>
      <c r="I222" s="13"/>
      <c r="J222" s="21" t="str">
        <f t="shared" si="13"/>
        <v/>
      </c>
      <c r="K222" s="34" t="str">
        <f>IF(OR(G222&lt;&gt;"",H222&lt;&gt;""),'Thông Tin Chung'!$L$3,"")</f>
        <v/>
      </c>
      <c r="L222" s="2"/>
      <c r="M222" s="7" t="str">
        <f>IF(AND(G222="",H222=""),"",IF(OR(C222&lt;NgayBatDau,C222&gt;NgayKetThuc),"Ngày tháng phải nằm trong kỳ kế toán",IF(AND(F222&lt;&gt;"",COUNTIF(T.2[Tên loại
Doanh thu / Chi phí],F222)=0),"Tên loại DT/CP chưa được khai báo vào DS Tên loại DTCP","")))</f>
        <v/>
      </c>
      <c r="N222" s="7" t="str">
        <f t="shared" si="11"/>
        <v/>
      </c>
    </row>
    <row r="223" spans="2:14" ht="27.75" customHeight="1" x14ac:dyDescent="0.2">
      <c r="B223" s="7">
        <f t="shared" si="12"/>
        <v>221</v>
      </c>
      <c r="C223" s="24"/>
      <c r="D223" s="16"/>
      <c r="E223" s="2"/>
      <c r="F223" s="16"/>
      <c r="G223" s="13"/>
      <c r="H223" s="13"/>
      <c r="I223" s="13"/>
      <c r="J223" s="21" t="str">
        <f t="shared" si="13"/>
        <v/>
      </c>
      <c r="K223" s="34" t="str">
        <f>IF(OR(G223&lt;&gt;"",H223&lt;&gt;""),'Thông Tin Chung'!$L$3,"")</f>
        <v/>
      </c>
      <c r="L223" s="2"/>
      <c r="M223" s="7" t="str">
        <f>IF(AND(G223="",H223=""),"",IF(OR(C223&lt;NgayBatDau,C223&gt;NgayKetThuc),"Ngày tháng phải nằm trong kỳ kế toán",IF(AND(F223&lt;&gt;"",COUNTIF(T.2[Tên loại
Doanh thu / Chi phí],F223)=0),"Tên loại DT/CP chưa được khai báo vào DS Tên loại DTCP","")))</f>
        <v/>
      </c>
      <c r="N223" s="7" t="str">
        <f t="shared" si="11"/>
        <v/>
      </c>
    </row>
    <row r="224" spans="2:14" ht="27.75" customHeight="1" x14ac:dyDescent="0.2">
      <c r="B224" s="7">
        <f t="shared" si="12"/>
        <v>222</v>
      </c>
      <c r="C224" s="24"/>
      <c r="D224" s="16"/>
      <c r="E224" s="2"/>
      <c r="F224" s="16"/>
      <c r="G224" s="13"/>
      <c r="H224" s="13"/>
      <c r="I224" s="13"/>
      <c r="J224" s="21" t="str">
        <f t="shared" si="13"/>
        <v/>
      </c>
      <c r="K224" s="34" t="str">
        <f>IF(OR(G224&lt;&gt;"",H224&lt;&gt;""),'Thông Tin Chung'!$L$3,"")</f>
        <v/>
      </c>
      <c r="L224" s="2"/>
      <c r="M224" s="7" t="str">
        <f>IF(AND(G224="",H224=""),"",IF(OR(C224&lt;NgayBatDau,C224&gt;NgayKetThuc),"Ngày tháng phải nằm trong kỳ kế toán",IF(AND(F224&lt;&gt;"",COUNTIF(T.2[Tên loại
Doanh thu / Chi phí],F224)=0),"Tên loại DT/CP chưa được khai báo vào DS Tên loại DTCP","")))</f>
        <v/>
      </c>
      <c r="N224" s="7" t="str">
        <f t="shared" si="11"/>
        <v/>
      </c>
    </row>
    <row r="225" spans="2:14" ht="27.75" customHeight="1" x14ac:dyDescent="0.2">
      <c r="B225" s="7">
        <f t="shared" si="12"/>
        <v>223</v>
      </c>
      <c r="C225" s="24"/>
      <c r="D225" s="16"/>
      <c r="E225" s="2"/>
      <c r="F225" s="16"/>
      <c r="G225" s="13"/>
      <c r="H225" s="13"/>
      <c r="I225" s="13"/>
      <c r="J225" s="21" t="str">
        <f t="shared" si="13"/>
        <v/>
      </c>
      <c r="K225" s="34" t="str">
        <f>IF(OR(G225&lt;&gt;"",H225&lt;&gt;""),'Thông Tin Chung'!$L$3,"")</f>
        <v/>
      </c>
      <c r="L225" s="2"/>
      <c r="M225" s="7" t="str">
        <f>IF(AND(G225="",H225=""),"",IF(OR(C225&lt;NgayBatDau,C225&gt;NgayKetThuc),"Ngày tháng phải nằm trong kỳ kế toán",IF(AND(F225&lt;&gt;"",COUNTIF(T.2[Tên loại
Doanh thu / Chi phí],F225)=0),"Tên loại DT/CP chưa được khai báo vào DS Tên loại DTCP","")))</f>
        <v/>
      </c>
      <c r="N225" s="7" t="str">
        <f t="shared" si="11"/>
        <v/>
      </c>
    </row>
    <row r="226" spans="2:14" ht="27.75" customHeight="1" x14ac:dyDescent="0.2">
      <c r="B226" s="7">
        <f t="shared" si="12"/>
        <v>224</v>
      </c>
      <c r="C226" s="24"/>
      <c r="D226" s="16"/>
      <c r="E226" s="2"/>
      <c r="F226" s="16"/>
      <c r="G226" s="13"/>
      <c r="H226" s="13"/>
      <c r="I226" s="13"/>
      <c r="J226" s="21" t="str">
        <f t="shared" si="13"/>
        <v/>
      </c>
      <c r="K226" s="34" t="str">
        <f>IF(OR(G226&lt;&gt;"",H226&lt;&gt;""),'Thông Tin Chung'!$L$3,"")</f>
        <v/>
      </c>
      <c r="L226" s="2"/>
      <c r="M226" s="7" t="str">
        <f>IF(AND(G226="",H226=""),"",IF(OR(C226&lt;NgayBatDau,C226&gt;NgayKetThuc),"Ngày tháng phải nằm trong kỳ kế toán",IF(AND(F226&lt;&gt;"",COUNTIF(T.2[Tên loại
Doanh thu / Chi phí],F226)=0),"Tên loại DT/CP chưa được khai báo vào DS Tên loại DTCP","")))</f>
        <v/>
      </c>
      <c r="N226" s="7" t="str">
        <f t="shared" si="11"/>
        <v/>
      </c>
    </row>
    <row r="227" spans="2:14" ht="27.75" customHeight="1" x14ac:dyDescent="0.2">
      <c r="B227" s="7">
        <f t="shared" si="12"/>
        <v>225</v>
      </c>
      <c r="C227" s="24"/>
      <c r="D227" s="16"/>
      <c r="E227" s="2"/>
      <c r="F227" s="16"/>
      <c r="G227" s="13"/>
      <c r="H227" s="13"/>
      <c r="I227" s="13"/>
      <c r="J227" s="21" t="str">
        <f t="shared" si="13"/>
        <v/>
      </c>
      <c r="K227" s="34" t="str">
        <f>IF(OR(G227&lt;&gt;"",H227&lt;&gt;""),'Thông Tin Chung'!$L$3,"")</f>
        <v/>
      </c>
      <c r="L227" s="2"/>
      <c r="M227" s="7" t="str">
        <f>IF(AND(G227="",H227=""),"",IF(OR(C227&lt;NgayBatDau,C227&gt;NgayKetThuc),"Ngày tháng phải nằm trong kỳ kế toán",IF(AND(F227&lt;&gt;"",COUNTIF(T.2[Tên loại
Doanh thu / Chi phí],F227)=0),"Tên loại DT/CP chưa được khai báo vào DS Tên loại DTCP","")))</f>
        <v/>
      </c>
      <c r="N227" s="7" t="str">
        <f t="shared" si="11"/>
        <v/>
      </c>
    </row>
    <row r="228" spans="2:14" ht="27.75" customHeight="1" x14ac:dyDescent="0.2">
      <c r="B228" s="7">
        <f t="shared" si="12"/>
        <v>226</v>
      </c>
      <c r="C228" s="24"/>
      <c r="D228" s="16"/>
      <c r="E228" s="2"/>
      <c r="F228" s="16"/>
      <c r="G228" s="13"/>
      <c r="H228" s="13"/>
      <c r="I228" s="13"/>
      <c r="J228" s="21" t="str">
        <f t="shared" si="13"/>
        <v/>
      </c>
      <c r="K228" s="34" t="str">
        <f>IF(OR(G228&lt;&gt;"",H228&lt;&gt;""),'Thông Tin Chung'!$L$3,"")</f>
        <v/>
      </c>
      <c r="L228" s="2"/>
      <c r="M228" s="7" t="str">
        <f>IF(AND(G228="",H228=""),"",IF(OR(C228&lt;NgayBatDau,C228&gt;NgayKetThuc),"Ngày tháng phải nằm trong kỳ kế toán",IF(AND(F228&lt;&gt;"",COUNTIF(T.2[Tên loại
Doanh thu / Chi phí],F228)=0),"Tên loại DT/CP chưa được khai báo vào DS Tên loại DTCP","")))</f>
        <v/>
      </c>
      <c r="N228" s="7" t="str">
        <f t="shared" si="11"/>
        <v/>
      </c>
    </row>
    <row r="229" spans="2:14" ht="27.75" customHeight="1" x14ac:dyDescent="0.2">
      <c r="B229" s="7">
        <f t="shared" si="12"/>
        <v>227</v>
      </c>
      <c r="C229" s="24"/>
      <c r="D229" s="16"/>
      <c r="E229" s="2"/>
      <c r="F229" s="16"/>
      <c r="G229" s="13"/>
      <c r="H229" s="13"/>
      <c r="I229" s="13"/>
      <c r="J229" s="21" t="str">
        <f t="shared" si="13"/>
        <v/>
      </c>
      <c r="K229" s="34" t="str">
        <f>IF(OR(G229&lt;&gt;"",H229&lt;&gt;""),'Thông Tin Chung'!$L$3,"")</f>
        <v/>
      </c>
      <c r="L229" s="2"/>
      <c r="M229" s="7" t="str">
        <f>IF(AND(G229="",H229=""),"",IF(OR(C229&lt;NgayBatDau,C229&gt;NgayKetThuc),"Ngày tháng phải nằm trong kỳ kế toán",IF(AND(F229&lt;&gt;"",COUNTIF(T.2[Tên loại
Doanh thu / Chi phí],F229)=0),"Tên loại DT/CP chưa được khai báo vào DS Tên loại DTCP","")))</f>
        <v/>
      </c>
      <c r="N229" s="7" t="str">
        <f t="shared" si="11"/>
        <v/>
      </c>
    </row>
    <row r="230" spans="2:14" ht="27.75" customHeight="1" x14ac:dyDescent="0.2">
      <c r="B230" s="7">
        <f t="shared" si="12"/>
        <v>228</v>
      </c>
      <c r="C230" s="24"/>
      <c r="D230" s="16"/>
      <c r="E230" s="2"/>
      <c r="F230" s="16"/>
      <c r="G230" s="13"/>
      <c r="H230" s="13"/>
      <c r="I230" s="13"/>
      <c r="J230" s="21" t="str">
        <f t="shared" si="13"/>
        <v/>
      </c>
      <c r="K230" s="34" t="str">
        <f>IF(OR(G230&lt;&gt;"",H230&lt;&gt;""),'Thông Tin Chung'!$L$3,"")</f>
        <v/>
      </c>
      <c r="L230" s="2"/>
      <c r="M230" s="7" t="str">
        <f>IF(AND(G230="",H230=""),"",IF(OR(C230&lt;NgayBatDau,C230&gt;NgayKetThuc),"Ngày tháng phải nằm trong kỳ kế toán",IF(AND(F230&lt;&gt;"",COUNTIF(T.2[Tên loại
Doanh thu / Chi phí],F230)=0),"Tên loại DT/CP chưa được khai báo vào DS Tên loại DTCP","")))</f>
        <v/>
      </c>
      <c r="N230" s="7" t="str">
        <f t="shared" si="11"/>
        <v/>
      </c>
    </row>
    <row r="231" spans="2:14" ht="27.75" customHeight="1" x14ac:dyDescent="0.2">
      <c r="B231" s="7">
        <f t="shared" si="12"/>
        <v>229</v>
      </c>
      <c r="C231" s="24"/>
      <c r="D231" s="16"/>
      <c r="E231" s="2"/>
      <c r="F231" s="16"/>
      <c r="G231" s="13"/>
      <c r="H231" s="13"/>
      <c r="I231" s="13"/>
      <c r="J231" s="21" t="str">
        <f t="shared" si="13"/>
        <v/>
      </c>
      <c r="K231" s="34" t="str">
        <f>IF(OR(G231&lt;&gt;"",H231&lt;&gt;""),'Thông Tin Chung'!$L$3,"")</f>
        <v/>
      </c>
      <c r="L231" s="2"/>
      <c r="M231" s="7" t="str">
        <f>IF(AND(G231="",H231=""),"",IF(OR(C231&lt;NgayBatDau,C231&gt;NgayKetThuc),"Ngày tháng phải nằm trong kỳ kế toán",IF(AND(F231&lt;&gt;"",COUNTIF(T.2[Tên loại
Doanh thu / Chi phí],F231)=0),"Tên loại DT/CP chưa được khai báo vào DS Tên loại DTCP","")))</f>
        <v/>
      </c>
      <c r="N231" s="7" t="str">
        <f t="shared" si="11"/>
        <v/>
      </c>
    </row>
    <row r="232" spans="2:14" ht="27.75" customHeight="1" x14ac:dyDescent="0.2">
      <c r="B232" s="7">
        <f t="shared" si="12"/>
        <v>230</v>
      </c>
      <c r="C232" s="24"/>
      <c r="D232" s="16"/>
      <c r="E232" s="2"/>
      <c r="F232" s="16"/>
      <c r="G232" s="13"/>
      <c r="H232" s="13"/>
      <c r="I232" s="13"/>
      <c r="J232" s="21" t="str">
        <f t="shared" si="13"/>
        <v/>
      </c>
      <c r="K232" s="34" t="str">
        <f>IF(OR(G232&lt;&gt;"",H232&lt;&gt;""),'Thông Tin Chung'!$L$3,"")</f>
        <v/>
      </c>
      <c r="L232" s="2"/>
      <c r="M232" s="7" t="str">
        <f>IF(AND(G232="",H232=""),"",IF(OR(C232&lt;NgayBatDau,C232&gt;NgayKetThuc),"Ngày tháng phải nằm trong kỳ kế toán",IF(AND(F232&lt;&gt;"",COUNTIF(T.2[Tên loại
Doanh thu / Chi phí],F232)=0),"Tên loại DT/CP chưa được khai báo vào DS Tên loại DTCP","")))</f>
        <v/>
      </c>
      <c r="N232" s="7" t="str">
        <f t="shared" si="11"/>
        <v/>
      </c>
    </row>
    <row r="233" spans="2:14" ht="27.75" customHeight="1" x14ac:dyDescent="0.2">
      <c r="B233" s="7">
        <f t="shared" si="12"/>
        <v>231</v>
      </c>
      <c r="C233" s="24"/>
      <c r="D233" s="16"/>
      <c r="E233" s="2"/>
      <c r="F233" s="16"/>
      <c r="G233" s="13"/>
      <c r="H233" s="13"/>
      <c r="I233" s="13"/>
      <c r="J233" s="21" t="str">
        <f t="shared" si="13"/>
        <v/>
      </c>
      <c r="K233" s="34" t="str">
        <f>IF(OR(G233&lt;&gt;"",H233&lt;&gt;""),'Thông Tin Chung'!$L$3,"")</f>
        <v/>
      </c>
      <c r="L233" s="2"/>
      <c r="M233" s="7" t="str">
        <f>IF(AND(G233="",H233=""),"",IF(OR(C233&lt;NgayBatDau,C233&gt;NgayKetThuc),"Ngày tháng phải nằm trong kỳ kế toán",IF(AND(F233&lt;&gt;"",COUNTIF(T.2[Tên loại
Doanh thu / Chi phí],F233)=0),"Tên loại DT/CP chưa được khai báo vào DS Tên loại DTCP","")))</f>
        <v/>
      </c>
      <c r="N233" s="7" t="str">
        <f t="shared" si="11"/>
        <v/>
      </c>
    </row>
    <row r="234" spans="2:14" ht="27.75" customHeight="1" x14ac:dyDescent="0.2">
      <c r="B234" s="7">
        <f t="shared" si="12"/>
        <v>232</v>
      </c>
      <c r="C234" s="24"/>
      <c r="D234" s="16"/>
      <c r="E234" s="2"/>
      <c r="F234" s="16"/>
      <c r="G234" s="13"/>
      <c r="H234" s="13"/>
      <c r="I234" s="13"/>
      <c r="J234" s="21" t="str">
        <f t="shared" si="13"/>
        <v/>
      </c>
      <c r="K234" s="34" t="str">
        <f>IF(OR(G234&lt;&gt;"",H234&lt;&gt;""),'Thông Tin Chung'!$L$3,"")</f>
        <v/>
      </c>
      <c r="L234" s="2"/>
      <c r="M234" s="7" t="str">
        <f>IF(AND(G234="",H234=""),"",IF(OR(C234&lt;NgayBatDau,C234&gt;NgayKetThuc),"Ngày tháng phải nằm trong kỳ kế toán",IF(AND(F234&lt;&gt;"",COUNTIF(T.2[Tên loại
Doanh thu / Chi phí],F234)=0),"Tên loại DT/CP chưa được khai báo vào DS Tên loại DTCP","")))</f>
        <v/>
      </c>
      <c r="N234" s="7" t="str">
        <f t="shared" si="11"/>
        <v/>
      </c>
    </row>
    <row r="235" spans="2:14" ht="27.75" customHeight="1" x14ac:dyDescent="0.2">
      <c r="B235" s="7">
        <f t="shared" si="12"/>
        <v>233</v>
      </c>
      <c r="C235" s="24"/>
      <c r="D235" s="16"/>
      <c r="E235" s="2"/>
      <c r="F235" s="16"/>
      <c r="G235" s="13"/>
      <c r="H235" s="13"/>
      <c r="I235" s="13"/>
      <c r="J235" s="21" t="str">
        <f t="shared" si="13"/>
        <v/>
      </c>
      <c r="K235" s="34" t="str">
        <f>IF(OR(G235&lt;&gt;"",H235&lt;&gt;""),'Thông Tin Chung'!$L$3,"")</f>
        <v/>
      </c>
      <c r="L235" s="2"/>
      <c r="M235" s="7" t="str">
        <f>IF(AND(G235="",H235=""),"",IF(OR(C235&lt;NgayBatDau,C235&gt;NgayKetThuc),"Ngày tháng phải nằm trong kỳ kế toán",IF(AND(F235&lt;&gt;"",COUNTIF(T.2[Tên loại
Doanh thu / Chi phí],F235)=0),"Tên loại DT/CP chưa được khai báo vào DS Tên loại DTCP","")))</f>
        <v/>
      </c>
      <c r="N235" s="7" t="str">
        <f t="shared" si="11"/>
        <v/>
      </c>
    </row>
    <row r="236" spans="2:14" ht="27.75" customHeight="1" x14ac:dyDescent="0.2">
      <c r="B236" s="7">
        <f t="shared" si="12"/>
        <v>234</v>
      </c>
      <c r="C236" s="24"/>
      <c r="D236" s="16"/>
      <c r="E236" s="2"/>
      <c r="F236" s="16"/>
      <c r="G236" s="13"/>
      <c r="H236" s="13"/>
      <c r="I236" s="13"/>
      <c r="J236" s="21" t="str">
        <f t="shared" si="13"/>
        <v/>
      </c>
      <c r="K236" s="34" t="str">
        <f>IF(OR(G236&lt;&gt;"",H236&lt;&gt;""),'Thông Tin Chung'!$L$3,"")</f>
        <v/>
      </c>
      <c r="L236" s="2"/>
      <c r="M236" s="7" t="str">
        <f>IF(AND(G236="",H236=""),"",IF(OR(C236&lt;NgayBatDau,C236&gt;NgayKetThuc),"Ngày tháng phải nằm trong kỳ kế toán",IF(AND(F236&lt;&gt;"",COUNTIF(T.2[Tên loại
Doanh thu / Chi phí],F236)=0),"Tên loại DT/CP chưa được khai báo vào DS Tên loại DTCP","")))</f>
        <v/>
      </c>
      <c r="N236" s="7" t="str">
        <f t="shared" si="11"/>
        <v/>
      </c>
    </row>
    <row r="237" spans="2:14" ht="27.75" customHeight="1" x14ac:dyDescent="0.2">
      <c r="B237" s="7">
        <f t="shared" si="12"/>
        <v>235</v>
      </c>
      <c r="C237" s="24"/>
      <c r="D237" s="16"/>
      <c r="E237" s="2"/>
      <c r="F237" s="16"/>
      <c r="G237" s="13"/>
      <c r="H237" s="13"/>
      <c r="I237" s="13"/>
      <c r="J237" s="21" t="str">
        <f t="shared" si="13"/>
        <v/>
      </c>
      <c r="K237" s="34" t="str">
        <f>IF(OR(G237&lt;&gt;"",H237&lt;&gt;""),'Thông Tin Chung'!$L$3,"")</f>
        <v/>
      </c>
      <c r="L237" s="2"/>
      <c r="M237" s="7" t="str">
        <f>IF(AND(G237="",H237=""),"",IF(OR(C237&lt;NgayBatDau,C237&gt;NgayKetThuc),"Ngày tháng phải nằm trong kỳ kế toán",IF(AND(F237&lt;&gt;"",COUNTIF(T.2[Tên loại
Doanh thu / Chi phí],F237)=0),"Tên loại DT/CP chưa được khai báo vào DS Tên loại DTCP","")))</f>
        <v/>
      </c>
      <c r="N237" s="7" t="str">
        <f t="shared" si="11"/>
        <v/>
      </c>
    </row>
    <row r="238" spans="2:14" ht="27.75" customHeight="1" x14ac:dyDescent="0.2">
      <c r="B238" s="7">
        <f t="shared" si="12"/>
        <v>236</v>
      </c>
      <c r="C238" s="24"/>
      <c r="D238" s="16"/>
      <c r="E238" s="2"/>
      <c r="F238" s="16"/>
      <c r="G238" s="13"/>
      <c r="H238" s="13"/>
      <c r="I238" s="13"/>
      <c r="J238" s="21" t="str">
        <f t="shared" si="13"/>
        <v/>
      </c>
      <c r="K238" s="34" t="str">
        <f>IF(OR(G238&lt;&gt;"",H238&lt;&gt;""),'Thông Tin Chung'!$L$3,"")</f>
        <v/>
      </c>
      <c r="L238" s="2"/>
      <c r="M238" s="7" t="str">
        <f>IF(AND(G238="",H238=""),"",IF(OR(C238&lt;NgayBatDau,C238&gt;NgayKetThuc),"Ngày tháng phải nằm trong kỳ kế toán",IF(AND(F238&lt;&gt;"",COUNTIF(T.2[Tên loại
Doanh thu / Chi phí],F238)=0),"Tên loại DT/CP chưa được khai báo vào DS Tên loại DTCP","")))</f>
        <v/>
      </c>
      <c r="N238" s="7" t="str">
        <f t="shared" si="11"/>
        <v/>
      </c>
    </row>
    <row r="239" spans="2:14" ht="27.75" customHeight="1" x14ac:dyDescent="0.2">
      <c r="B239" s="7">
        <f t="shared" si="12"/>
        <v>237</v>
      </c>
      <c r="C239" s="24"/>
      <c r="D239" s="16"/>
      <c r="E239" s="2"/>
      <c r="F239" s="16"/>
      <c r="G239" s="13"/>
      <c r="H239" s="13"/>
      <c r="I239" s="13"/>
      <c r="J239" s="21" t="str">
        <f t="shared" si="13"/>
        <v/>
      </c>
      <c r="K239" s="34" t="str">
        <f>IF(OR(G239&lt;&gt;"",H239&lt;&gt;""),'Thông Tin Chung'!$L$3,"")</f>
        <v/>
      </c>
      <c r="L239" s="2"/>
      <c r="M239" s="7" t="str">
        <f>IF(AND(G239="",H239=""),"",IF(OR(C239&lt;NgayBatDau,C239&gt;NgayKetThuc),"Ngày tháng phải nằm trong kỳ kế toán",IF(AND(F239&lt;&gt;"",COUNTIF(T.2[Tên loại
Doanh thu / Chi phí],F239)=0),"Tên loại DT/CP chưa được khai báo vào DS Tên loại DTCP","")))</f>
        <v/>
      </c>
      <c r="N239" s="7" t="str">
        <f t="shared" si="11"/>
        <v/>
      </c>
    </row>
    <row r="240" spans="2:14" ht="27.75" customHeight="1" x14ac:dyDescent="0.2">
      <c r="B240" s="7">
        <f t="shared" si="12"/>
        <v>238</v>
      </c>
      <c r="C240" s="24"/>
      <c r="D240" s="16"/>
      <c r="E240" s="2"/>
      <c r="F240" s="16"/>
      <c r="G240" s="13"/>
      <c r="H240" s="13"/>
      <c r="I240" s="13"/>
      <c r="J240" s="21" t="str">
        <f t="shared" si="13"/>
        <v/>
      </c>
      <c r="K240" s="34" t="str">
        <f>IF(OR(G240&lt;&gt;"",H240&lt;&gt;""),'Thông Tin Chung'!$L$3,"")</f>
        <v/>
      </c>
      <c r="L240" s="2"/>
      <c r="M240" s="7" t="str">
        <f>IF(AND(G240="",H240=""),"",IF(OR(C240&lt;NgayBatDau,C240&gt;NgayKetThuc),"Ngày tháng phải nằm trong kỳ kế toán",IF(AND(F240&lt;&gt;"",COUNTIF(T.2[Tên loại
Doanh thu / Chi phí],F240)=0),"Tên loại DT/CP chưa được khai báo vào DS Tên loại DTCP","")))</f>
        <v/>
      </c>
      <c r="N240" s="7" t="str">
        <f t="shared" si="11"/>
        <v/>
      </c>
    </row>
    <row r="241" spans="2:14" ht="27.75" customHeight="1" x14ac:dyDescent="0.2">
      <c r="B241" s="7">
        <f t="shared" si="12"/>
        <v>239</v>
      </c>
      <c r="C241" s="24"/>
      <c r="D241" s="16"/>
      <c r="E241" s="2"/>
      <c r="F241" s="16"/>
      <c r="G241" s="13"/>
      <c r="H241" s="13"/>
      <c r="I241" s="13"/>
      <c r="J241" s="21" t="str">
        <f t="shared" si="13"/>
        <v/>
      </c>
      <c r="K241" s="34" t="str">
        <f>IF(OR(G241&lt;&gt;"",H241&lt;&gt;""),'Thông Tin Chung'!$L$3,"")</f>
        <v/>
      </c>
      <c r="L241" s="2"/>
      <c r="M241" s="7" t="str">
        <f>IF(AND(G241="",H241=""),"",IF(OR(C241&lt;NgayBatDau,C241&gt;NgayKetThuc),"Ngày tháng phải nằm trong kỳ kế toán",IF(AND(F241&lt;&gt;"",COUNTIF(T.2[Tên loại
Doanh thu / Chi phí],F241)=0),"Tên loại DT/CP chưa được khai báo vào DS Tên loại DTCP","")))</f>
        <v/>
      </c>
      <c r="N241" s="7" t="str">
        <f t="shared" si="11"/>
        <v/>
      </c>
    </row>
    <row r="242" spans="2:14" ht="27.75" customHeight="1" x14ac:dyDescent="0.2">
      <c r="B242" s="7">
        <f t="shared" si="12"/>
        <v>240</v>
      </c>
      <c r="C242" s="24"/>
      <c r="D242" s="16"/>
      <c r="E242" s="2"/>
      <c r="F242" s="16"/>
      <c r="G242" s="13"/>
      <c r="H242" s="13"/>
      <c r="I242" s="13"/>
      <c r="J242" s="21" t="str">
        <f t="shared" si="13"/>
        <v/>
      </c>
      <c r="K242" s="34" t="str">
        <f>IF(OR(G242&lt;&gt;"",H242&lt;&gt;""),'Thông Tin Chung'!$L$3,"")</f>
        <v/>
      </c>
      <c r="L242" s="2"/>
      <c r="M242" s="7" t="str">
        <f>IF(AND(G242="",H242=""),"",IF(OR(C242&lt;NgayBatDau,C242&gt;NgayKetThuc),"Ngày tháng phải nằm trong kỳ kế toán",IF(AND(F242&lt;&gt;"",COUNTIF(T.2[Tên loại
Doanh thu / Chi phí],F242)=0),"Tên loại DT/CP chưa được khai báo vào DS Tên loại DTCP","")))</f>
        <v/>
      </c>
      <c r="N242" s="7" t="str">
        <f t="shared" si="11"/>
        <v/>
      </c>
    </row>
    <row r="243" spans="2:14" ht="27.75" customHeight="1" x14ac:dyDescent="0.2">
      <c r="B243" s="7">
        <f t="shared" si="12"/>
        <v>241</v>
      </c>
      <c r="C243" s="24"/>
      <c r="D243" s="16"/>
      <c r="E243" s="2"/>
      <c r="F243" s="16"/>
      <c r="G243" s="13"/>
      <c r="H243" s="13"/>
      <c r="I243" s="13"/>
      <c r="J243" s="21" t="str">
        <f t="shared" si="13"/>
        <v/>
      </c>
      <c r="K243" s="34" t="str">
        <f>IF(OR(G243&lt;&gt;"",H243&lt;&gt;""),'Thông Tin Chung'!$L$3,"")</f>
        <v/>
      </c>
      <c r="L243" s="2"/>
      <c r="M243" s="7" t="str">
        <f>IF(AND(G243="",H243=""),"",IF(OR(C243&lt;NgayBatDau,C243&gt;NgayKetThuc),"Ngày tháng phải nằm trong kỳ kế toán",IF(AND(F243&lt;&gt;"",COUNTIF(T.2[Tên loại
Doanh thu / Chi phí],F243)=0),"Tên loại DT/CP chưa được khai báo vào DS Tên loại DTCP","")))</f>
        <v/>
      </c>
      <c r="N243" s="7" t="str">
        <f t="shared" si="11"/>
        <v/>
      </c>
    </row>
    <row r="244" spans="2:14" ht="27.75" customHeight="1" x14ac:dyDescent="0.2">
      <c r="B244" s="7">
        <f t="shared" si="12"/>
        <v>242</v>
      </c>
      <c r="C244" s="24"/>
      <c r="D244" s="16"/>
      <c r="E244" s="2"/>
      <c r="F244" s="16"/>
      <c r="G244" s="13"/>
      <c r="H244" s="13"/>
      <c r="I244" s="13"/>
      <c r="J244" s="21" t="str">
        <f t="shared" si="13"/>
        <v/>
      </c>
      <c r="K244" s="34" t="str">
        <f>IF(OR(G244&lt;&gt;"",H244&lt;&gt;""),'Thông Tin Chung'!$L$3,"")</f>
        <v/>
      </c>
      <c r="L244" s="2"/>
      <c r="M244" s="7" t="str">
        <f>IF(AND(G244="",H244=""),"",IF(OR(C244&lt;NgayBatDau,C244&gt;NgayKetThuc),"Ngày tháng phải nằm trong kỳ kế toán",IF(AND(F244&lt;&gt;"",COUNTIF(T.2[Tên loại
Doanh thu / Chi phí],F244)=0),"Tên loại DT/CP chưa được khai báo vào DS Tên loại DTCP","")))</f>
        <v/>
      </c>
      <c r="N244" s="7" t="str">
        <f t="shared" si="11"/>
        <v/>
      </c>
    </row>
    <row r="245" spans="2:14" ht="27.75" customHeight="1" x14ac:dyDescent="0.2">
      <c r="B245" s="7">
        <f t="shared" si="12"/>
        <v>243</v>
      </c>
      <c r="C245" s="24"/>
      <c r="D245" s="16"/>
      <c r="E245" s="2"/>
      <c r="F245" s="16"/>
      <c r="G245" s="13"/>
      <c r="H245" s="13"/>
      <c r="I245" s="13"/>
      <c r="J245" s="21" t="str">
        <f t="shared" si="13"/>
        <v/>
      </c>
      <c r="K245" s="34" t="str">
        <f>IF(OR(G245&lt;&gt;"",H245&lt;&gt;""),'Thông Tin Chung'!$L$3,"")</f>
        <v/>
      </c>
      <c r="L245" s="2"/>
      <c r="M245" s="7" t="str">
        <f>IF(AND(G245="",H245=""),"",IF(OR(C245&lt;NgayBatDau,C245&gt;NgayKetThuc),"Ngày tháng phải nằm trong kỳ kế toán",IF(AND(F245&lt;&gt;"",COUNTIF(T.2[Tên loại
Doanh thu / Chi phí],F245)=0),"Tên loại DT/CP chưa được khai báo vào DS Tên loại DTCP","")))</f>
        <v/>
      </c>
      <c r="N245" s="7" t="str">
        <f t="shared" si="11"/>
        <v/>
      </c>
    </row>
    <row r="246" spans="2:14" ht="27.75" customHeight="1" x14ac:dyDescent="0.2">
      <c r="B246" s="7">
        <f t="shared" si="12"/>
        <v>244</v>
      </c>
      <c r="C246" s="24"/>
      <c r="D246" s="16"/>
      <c r="E246" s="2"/>
      <c r="F246" s="16"/>
      <c r="G246" s="13"/>
      <c r="H246" s="13"/>
      <c r="I246" s="13"/>
      <c r="J246" s="21" t="str">
        <f t="shared" si="13"/>
        <v/>
      </c>
      <c r="K246" s="34" t="str">
        <f>IF(OR(G246&lt;&gt;"",H246&lt;&gt;""),'Thông Tin Chung'!$L$3,"")</f>
        <v/>
      </c>
      <c r="L246" s="2"/>
      <c r="M246" s="7" t="str">
        <f>IF(AND(G246="",H246=""),"",IF(OR(C246&lt;NgayBatDau,C246&gt;NgayKetThuc),"Ngày tháng phải nằm trong kỳ kế toán",IF(AND(F246&lt;&gt;"",COUNTIF(T.2[Tên loại
Doanh thu / Chi phí],F246)=0),"Tên loại DT/CP chưa được khai báo vào DS Tên loại DTCP","")))</f>
        <v/>
      </c>
      <c r="N246" s="7" t="str">
        <f t="shared" si="11"/>
        <v/>
      </c>
    </row>
    <row r="247" spans="2:14" ht="27.75" customHeight="1" x14ac:dyDescent="0.2">
      <c r="B247" s="7">
        <f t="shared" si="12"/>
        <v>245</v>
      </c>
      <c r="C247" s="24"/>
      <c r="D247" s="16"/>
      <c r="E247" s="2"/>
      <c r="F247" s="16"/>
      <c r="G247" s="13"/>
      <c r="H247" s="13"/>
      <c r="I247" s="13"/>
      <c r="J247" s="21" t="str">
        <f t="shared" si="13"/>
        <v/>
      </c>
      <c r="K247" s="34" t="str">
        <f>IF(OR(G247&lt;&gt;"",H247&lt;&gt;""),'Thông Tin Chung'!$L$3,"")</f>
        <v/>
      </c>
      <c r="L247" s="2"/>
      <c r="M247" s="7" t="str">
        <f>IF(AND(G247="",H247=""),"",IF(OR(C247&lt;NgayBatDau,C247&gt;NgayKetThuc),"Ngày tháng phải nằm trong kỳ kế toán",IF(AND(F247&lt;&gt;"",COUNTIF(T.2[Tên loại
Doanh thu / Chi phí],F247)=0),"Tên loại DT/CP chưa được khai báo vào DS Tên loại DTCP","")))</f>
        <v/>
      </c>
      <c r="N247" s="7" t="str">
        <f t="shared" si="11"/>
        <v/>
      </c>
    </row>
    <row r="248" spans="2:14" ht="27.75" customHeight="1" x14ac:dyDescent="0.2">
      <c r="B248" s="7">
        <f t="shared" si="12"/>
        <v>246</v>
      </c>
      <c r="C248" s="24"/>
      <c r="D248" s="16"/>
      <c r="E248" s="2"/>
      <c r="F248" s="16"/>
      <c r="G248" s="13"/>
      <c r="H248" s="13"/>
      <c r="I248" s="13"/>
      <c r="J248" s="21" t="str">
        <f t="shared" si="13"/>
        <v/>
      </c>
      <c r="K248" s="34" t="str">
        <f>IF(OR(G248&lt;&gt;"",H248&lt;&gt;""),'Thông Tin Chung'!$L$3,"")</f>
        <v/>
      </c>
      <c r="L248" s="2"/>
      <c r="M248" s="7" t="str">
        <f>IF(AND(G248="",H248=""),"",IF(OR(C248&lt;NgayBatDau,C248&gt;NgayKetThuc),"Ngày tháng phải nằm trong kỳ kế toán",IF(AND(F248&lt;&gt;"",COUNTIF(T.2[Tên loại
Doanh thu / Chi phí],F248)=0),"Tên loại DT/CP chưa được khai báo vào DS Tên loại DTCP","")))</f>
        <v/>
      </c>
      <c r="N248" s="7" t="str">
        <f t="shared" si="11"/>
        <v/>
      </c>
    </row>
    <row r="249" spans="2:14" ht="27.75" customHeight="1" x14ac:dyDescent="0.2">
      <c r="B249" s="7">
        <f t="shared" si="12"/>
        <v>247</v>
      </c>
      <c r="C249" s="24"/>
      <c r="D249" s="16"/>
      <c r="E249" s="2"/>
      <c r="F249" s="16"/>
      <c r="G249" s="13"/>
      <c r="H249" s="13"/>
      <c r="I249" s="13"/>
      <c r="J249" s="21" t="str">
        <f t="shared" si="13"/>
        <v/>
      </c>
      <c r="K249" s="34" t="str">
        <f>IF(OR(G249&lt;&gt;"",H249&lt;&gt;""),'Thông Tin Chung'!$L$3,"")</f>
        <v/>
      </c>
      <c r="L249" s="2"/>
      <c r="M249" s="7" t="str">
        <f>IF(AND(G249="",H249=""),"",IF(OR(C249&lt;NgayBatDau,C249&gt;NgayKetThuc),"Ngày tháng phải nằm trong kỳ kế toán",IF(AND(F249&lt;&gt;"",COUNTIF(T.2[Tên loại
Doanh thu / Chi phí],F249)=0),"Tên loại DT/CP chưa được khai báo vào DS Tên loại DTCP","")))</f>
        <v/>
      </c>
      <c r="N249" s="7" t="str">
        <f t="shared" si="11"/>
        <v/>
      </c>
    </row>
    <row r="250" spans="2:14" ht="27.75" customHeight="1" x14ac:dyDescent="0.2">
      <c r="B250" s="7">
        <f t="shared" si="12"/>
        <v>248</v>
      </c>
      <c r="C250" s="24"/>
      <c r="D250" s="16"/>
      <c r="E250" s="2"/>
      <c r="F250" s="16"/>
      <c r="G250" s="13"/>
      <c r="H250" s="13"/>
      <c r="I250" s="13"/>
      <c r="J250" s="21" t="str">
        <f t="shared" si="13"/>
        <v/>
      </c>
      <c r="K250" s="34" t="str">
        <f>IF(OR(G250&lt;&gt;"",H250&lt;&gt;""),'Thông Tin Chung'!$L$3,"")</f>
        <v/>
      </c>
      <c r="L250" s="2"/>
      <c r="M250" s="7" t="str">
        <f>IF(AND(G250="",H250=""),"",IF(OR(C250&lt;NgayBatDau,C250&gt;NgayKetThuc),"Ngày tháng phải nằm trong kỳ kế toán",IF(AND(F250&lt;&gt;"",COUNTIF(T.2[Tên loại
Doanh thu / Chi phí],F250)=0),"Tên loại DT/CP chưa được khai báo vào DS Tên loại DTCP","")))</f>
        <v/>
      </c>
      <c r="N250" s="7" t="str">
        <f t="shared" si="11"/>
        <v/>
      </c>
    </row>
    <row r="251" spans="2:14" ht="27.75" customHeight="1" x14ac:dyDescent="0.2">
      <c r="B251" s="7">
        <f t="shared" si="12"/>
        <v>249</v>
      </c>
      <c r="C251" s="24"/>
      <c r="D251" s="16"/>
      <c r="E251" s="2"/>
      <c r="F251" s="16"/>
      <c r="G251" s="13"/>
      <c r="H251" s="13"/>
      <c r="I251" s="13"/>
      <c r="J251" s="21" t="str">
        <f t="shared" si="13"/>
        <v/>
      </c>
      <c r="K251" s="34" t="str">
        <f>IF(OR(G251&lt;&gt;"",H251&lt;&gt;""),'Thông Tin Chung'!$L$3,"")</f>
        <v/>
      </c>
      <c r="L251" s="2"/>
      <c r="M251" s="7" t="str">
        <f>IF(AND(G251="",H251=""),"",IF(OR(C251&lt;NgayBatDau,C251&gt;NgayKetThuc),"Ngày tháng phải nằm trong kỳ kế toán",IF(AND(F251&lt;&gt;"",COUNTIF(T.2[Tên loại
Doanh thu / Chi phí],F251)=0),"Tên loại DT/CP chưa được khai báo vào DS Tên loại DTCP","")))</f>
        <v/>
      </c>
      <c r="N251" s="7" t="str">
        <f t="shared" si="11"/>
        <v/>
      </c>
    </row>
    <row r="252" spans="2:14" ht="27.75" customHeight="1" x14ac:dyDescent="0.2">
      <c r="B252" s="7">
        <f t="shared" si="12"/>
        <v>250</v>
      </c>
      <c r="C252" s="24"/>
      <c r="D252" s="16"/>
      <c r="E252" s="2"/>
      <c r="F252" s="16"/>
      <c r="G252" s="13"/>
      <c r="H252" s="13"/>
      <c r="I252" s="13"/>
      <c r="J252" s="21" t="str">
        <f t="shared" si="13"/>
        <v/>
      </c>
      <c r="K252" s="34" t="str">
        <f>IF(OR(G252&lt;&gt;"",H252&lt;&gt;""),'Thông Tin Chung'!$L$3,"")</f>
        <v/>
      </c>
      <c r="L252" s="2"/>
      <c r="M252" s="7" t="str">
        <f>IF(AND(G252="",H252=""),"",IF(OR(C252&lt;NgayBatDau,C252&gt;NgayKetThuc),"Ngày tháng phải nằm trong kỳ kế toán",IF(AND(F252&lt;&gt;"",COUNTIF(T.2[Tên loại
Doanh thu / Chi phí],F252)=0),"Tên loại DT/CP chưa được khai báo vào DS Tên loại DTCP","")))</f>
        <v/>
      </c>
      <c r="N252" s="7" t="str">
        <f t="shared" si="11"/>
        <v/>
      </c>
    </row>
    <row r="253" spans="2:14" ht="27.75" customHeight="1" x14ac:dyDescent="0.2">
      <c r="B253" s="7">
        <f t="shared" si="12"/>
        <v>251</v>
      </c>
      <c r="C253" s="24"/>
      <c r="D253" s="16"/>
      <c r="E253" s="2"/>
      <c r="F253" s="16"/>
      <c r="G253" s="13"/>
      <c r="H253" s="13"/>
      <c r="I253" s="13"/>
      <c r="J253" s="21" t="str">
        <f t="shared" si="13"/>
        <v/>
      </c>
      <c r="K253" s="34" t="str">
        <f>IF(OR(G253&lt;&gt;"",H253&lt;&gt;""),'Thông Tin Chung'!$L$3,"")</f>
        <v/>
      </c>
      <c r="L253" s="2"/>
      <c r="M253" s="7" t="str">
        <f>IF(AND(G253="",H253=""),"",IF(OR(C253&lt;NgayBatDau,C253&gt;NgayKetThuc),"Ngày tháng phải nằm trong kỳ kế toán",IF(AND(F253&lt;&gt;"",COUNTIF(T.2[Tên loại
Doanh thu / Chi phí],F253)=0),"Tên loại DT/CP chưa được khai báo vào DS Tên loại DTCP","")))</f>
        <v/>
      </c>
      <c r="N253" s="7" t="str">
        <f t="shared" si="11"/>
        <v/>
      </c>
    </row>
    <row r="254" spans="2:14" ht="27.75" customHeight="1" x14ac:dyDescent="0.2">
      <c r="B254" s="7">
        <f t="shared" si="12"/>
        <v>252</v>
      </c>
      <c r="C254" s="24"/>
      <c r="D254" s="16"/>
      <c r="E254" s="2"/>
      <c r="F254" s="16"/>
      <c r="G254" s="13"/>
      <c r="H254" s="13"/>
      <c r="I254" s="13"/>
      <c r="J254" s="21" t="str">
        <f t="shared" si="13"/>
        <v/>
      </c>
      <c r="K254" s="34" t="str">
        <f>IF(OR(G254&lt;&gt;"",H254&lt;&gt;""),'Thông Tin Chung'!$L$3,"")</f>
        <v/>
      </c>
      <c r="L254" s="2"/>
      <c r="M254" s="7" t="str">
        <f>IF(AND(G254="",H254=""),"",IF(OR(C254&lt;NgayBatDau,C254&gt;NgayKetThuc),"Ngày tháng phải nằm trong kỳ kế toán",IF(AND(F254&lt;&gt;"",COUNTIF(T.2[Tên loại
Doanh thu / Chi phí],F254)=0),"Tên loại DT/CP chưa được khai báo vào DS Tên loại DTCP","")))</f>
        <v/>
      </c>
      <c r="N254" s="7" t="str">
        <f t="shared" si="11"/>
        <v/>
      </c>
    </row>
    <row r="255" spans="2:14" ht="27.75" customHeight="1" x14ac:dyDescent="0.2">
      <c r="B255" s="7">
        <f t="shared" si="12"/>
        <v>253</v>
      </c>
      <c r="C255" s="24"/>
      <c r="D255" s="16"/>
      <c r="E255" s="2"/>
      <c r="F255" s="16"/>
      <c r="G255" s="13"/>
      <c r="H255" s="13"/>
      <c r="I255" s="13"/>
      <c r="J255" s="21" t="str">
        <f t="shared" si="13"/>
        <v/>
      </c>
      <c r="K255" s="34" t="str">
        <f>IF(OR(G255&lt;&gt;"",H255&lt;&gt;""),'Thông Tin Chung'!$L$3,"")</f>
        <v/>
      </c>
      <c r="L255" s="2"/>
      <c r="M255" s="7" t="str">
        <f>IF(AND(G255="",H255=""),"",IF(OR(C255&lt;NgayBatDau,C255&gt;NgayKetThuc),"Ngày tháng phải nằm trong kỳ kế toán",IF(AND(F255&lt;&gt;"",COUNTIF(T.2[Tên loại
Doanh thu / Chi phí],F255)=0),"Tên loại DT/CP chưa được khai báo vào DS Tên loại DTCP","")))</f>
        <v/>
      </c>
      <c r="N255" s="7" t="str">
        <f t="shared" si="11"/>
        <v/>
      </c>
    </row>
    <row r="256" spans="2:14" ht="27.75" customHeight="1" x14ac:dyDescent="0.2">
      <c r="B256" s="7">
        <f t="shared" si="12"/>
        <v>254</v>
      </c>
      <c r="C256" s="24"/>
      <c r="D256" s="16"/>
      <c r="E256" s="2"/>
      <c r="F256" s="16"/>
      <c r="G256" s="13"/>
      <c r="H256" s="13"/>
      <c r="I256" s="13"/>
      <c r="J256" s="21" t="str">
        <f t="shared" si="13"/>
        <v/>
      </c>
      <c r="K256" s="34" t="str">
        <f>IF(OR(G256&lt;&gt;"",H256&lt;&gt;""),'Thông Tin Chung'!$L$3,"")</f>
        <v/>
      </c>
      <c r="L256" s="2"/>
      <c r="M256" s="7" t="str">
        <f>IF(AND(G256="",H256=""),"",IF(OR(C256&lt;NgayBatDau,C256&gt;NgayKetThuc),"Ngày tháng phải nằm trong kỳ kế toán",IF(AND(F256&lt;&gt;"",COUNTIF(T.2[Tên loại
Doanh thu / Chi phí],F256)=0),"Tên loại DT/CP chưa được khai báo vào DS Tên loại DTCP","")))</f>
        <v/>
      </c>
      <c r="N256" s="7" t="str">
        <f t="shared" si="11"/>
        <v/>
      </c>
    </row>
    <row r="257" spans="2:14" ht="27.75" customHeight="1" x14ac:dyDescent="0.2">
      <c r="B257" s="7">
        <f t="shared" si="12"/>
        <v>255</v>
      </c>
      <c r="C257" s="24"/>
      <c r="D257" s="16"/>
      <c r="E257" s="2"/>
      <c r="F257" s="16"/>
      <c r="G257" s="13"/>
      <c r="H257" s="13"/>
      <c r="I257" s="13"/>
      <c r="J257" s="21" t="str">
        <f t="shared" si="13"/>
        <v/>
      </c>
      <c r="K257" s="34" t="str">
        <f>IF(OR(G257&lt;&gt;"",H257&lt;&gt;""),'Thông Tin Chung'!$L$3,"")</f>
        <v/>
      </c>
      <c r="L257" s="2"/>
      <c r="M257" s="7" t="str">
        <f>IF(AND(G257="",H257=""),"",IF(OR(C257&lt;NgayBatDau,C257&gt;NgayKetThuc),"Ngày tháng phải nằm trong kỳ kế toán",IF(AND(F257&lt;&gt;"",COUNTIF(T.2[Tên loại
Doanh thu / Chi phí],F257)=0),"Tên loại DT/CP chưa được khai báo vào DS Tên loại DTCP","")))</f>
        <v/>
      </c>
      <c r="N257" s="7" t="str">
        <f t="shared" si="11"/>
        <v/>
      </c>
    </row>
    <row r="258" spans="2:14" ht="27.75" customHeight="1" x14ac:dyDescent="0.2">
      <c r="B258" s="7">
        <f t="shared" si="12"/>
        <v>256</v>
      </c>
      <c r="C258" s="24"/>
      <c r="D258" s="16"/>
      <c r="E258" s="2"/>
      <c r="F258" s="16"/>
      <c r="G258" s="13"/>
      <c r="H258" s="13"/>
      <c r="I258" s="13"/>
      <c r="J258" s="21" t="str">
        <f t="shared" si="13"/>
        <v/>
      </c>
      <c r="K258" s="34" t="str">
        <f>IF(OR(G258&lt;&gt;"",H258&lt;&gt;""),'Thông Tin Chung'!$L$3,"")</f>
        <v/>
      </c>
      <c r="L258" s="2"/>
      <c r="M258" s="7" t="str">
        <f>IF(AND(G258="",H258=""),"",IF(OR(C258&lt;NgayBatDau,C258&gt;NgayKetThuc),"Ngày tháng phải nằm trong kỳ kế toán",IF(AND(F258&lt;&gt;"",COUNTIF(T.2[Tên loại
Doanh thu / Chi phí],F258)=0),"Tên loại DT/CP chưa được khai báo vào DS Tên loại DTCP","")))</f>
        <v/>
      </c>
      <c r="N258" s="7" t="str">
        <f t="shared" si="11"/>
        <v/>
      </c>
    </row>
    <row r="259" spans="2:14" ht="27.75" customHeight="1" x14ac:dyDescent="0.2">
      <c r="B259" s="7">
        <f t="shared" si="12"/>
        <v>257</v>
      </c>
      <c r="C259" s="24"/>
      <c r="D259" s="16"/>
      <c r="E259" s="2"/>
      <c r="F259" s="16"/>
      <c r="G259" s="13"/>
      <c r="H259" s="13"/>
      <c r="I259" s="13"/>
      <c r="J259" s="21" t="str">
        <f t="shared" si="13"/>
        <v/>
      </c>
      <c r="K259" s="34" t="str">
        <f>IF(OR(G259&lt;&gt;"",H259&lt;&gt;""),'Thông Tin Chung'!$L$3,"")</f>
        <v/>
      </c>
      <c r="L259" s="2"/>
      <c r="M259" s="7" t="str">
        <f>IF(AND(G259="",H259=""),"",IF(OR(C259&lt;NgayBatDau,C259&gt;NgayKetThuc),"Ngày tháng phải nằm trong kỳ kế toán",IF(AND(F259&lt;&gt;"",COUNTIF(T.2[Tên loại
Doanh thu / Chi phí],F259)=0),"Tên loại DT/CP chưa được khai báo vào DS Tên loại DTCP","")))</f>
        <v/>
      </c>
      <c r="N259" s="7" t="str">
        <f t="shared" ref="N259:N322" si="14">IF(C259="","",IF(AND(G259&lt;&gt;"",H259="",C259&lt;B3LocTuNgay),0,IF(AND(G259="",H259&lt;&gt;"",C259&lt;B3LocTuNgay),10,IF(AND(G259&lt;&gt;"",H259="",C259&lt;=B3LocDenNgay),1,IF(AND(G259="",H259&lt;&gt;"",C259&lt;=B3LocDenNgay),11,"")))))</f>
        <v/>
      </c>
    </row>
    <row r="260" spans="2:14" ht="27.75" customHeight="1" x14ac:dyDescent="0.2">
      <c r="B260" s="7">
        <f t="shared" ref="B260:B323" si="15">ROW(A260)-2</f>
        <v>258</v>
      </c>
      <c r="C260" s="24"/>
      <c r="D260" s="16"/>
      <c r="E260" s="2"/>
      <c r="F260" s="16"/>
      <c r="G260" s="13"/>
      <c r="H260" s="13"/>
      <c r="I260" s="13"/>
      <c r="J260" s="21" t="str">
        <f t="shared" ref="J260:J323" si="16">IF(G260&lt;&gt;"",G260*SUM(1,I260),IF(H260&lt;&gt;"",H260*SUM(1,I260),""))</f>
        <v/>
      </c>
      <c r="K260" s="34" t="str">
        <f>IF(OR(G260&lt;&gt;"",H260&lt;&gt;""),'Thông Tin Chung'!$L$3,"")</f>
        <v/>
      </c>
      <c r="L260" s="2"/>
      <c r="M260" s="7" t="str">
        <f>IF(AND(G260="",H260=""),"",IF(OR(C260&lt;NgayBatDau,C260&gt;NgayKetThuc),"Ngày tháng phải nằm trong kỳ kế toán",IF(AND(F260&lt;&gt;"",COUNTIF(T.2[Tên loại
Doanh thu / Chi phí],F260)=0),"Tên loại DT/CP chưa được khai báo vào DS Tên loại DTCP","")))</f>
        <v/>
      </c>
      <c r="N260" s="7" t="str">
        <f t="shared" si="14"/>
        <v/>
      </c>
    </row>
    <row r="261" spans="2:14" ht="27.75" customHeight="1" x14ac:dyDescent="0.2">
      <c r="B261" s="7">
        <f t="shared" si="15"/>
        <v>259</v>
      </c>
      <c r="C261" s="24"/>
      <c r="D261" s="16"/>
      <c r="E261" s="2"/>
      <c r="F261" s="16"/>
      <c r="G261" s="13"/>
      <c r="H261" s="13"/>
      <c r="I261" s="13"/>
      <c r="J261" s="21" t="str">
        <f t="shared" si="16"/>
        <v/>
      </c>
      <c r="K261" s="34" t="str">
        <f>IF(OR(G261&lt;&gt;"",H261&lt;&gt;""),'Thông Tin Chung'!$L$3,"")</f>
        <v/>
      </c>
      <c r="L261" s="2"/>
      <c r="M261" s="7" t="str">
        <f>IF(AND(G261="",H261=""),"",IF(OR(C261&lt;NgayBatDau,C261&gt;NgayKetThuc),"Ngày tháng phải nằm trong kỳ kế toán",IF(AND(F261&lt;&gt;"",COUNTIF(T.2[Tên loại
Doanh thu / Chi phí],F261)=0),"Tên loại DT/CP chưa được khai báo vào DS Tên loại DTCP","")))</f>
        <v/>
      </c>
      <c r="N261" s="7" t="str">
        <f t="shared" si="14"/>
        <v/>
      </c>
    </row>
    <row r="262" spans="2:14" ht="27.75" customHeight="1" x14ac:dyDescent="0.2">
      <c r="B262" s="7">
        <f t="shared" si="15"/>
        <v>260</v>
      </c>
      <c r="C262" s="24"/>
      <c r="D262" s="16"/>
      <c r="E262" s="2"/>
      <c r="F262" s="16"/>
      <c r="G262" s="13"/>
      <c r="H262" s="13"/>
      <c r="I262" s="13"/>
      <c r="J262" s="21" t="str">
        <f t="shared" si="16"/>
        <v/>
      </c>
      <c r="K262" s="34" t="str">
        <f>IF(OR(G262&lt;&gt;"",H262&lt;&gt;""),'Thông Tin Chung'!$L$3,"")</f>
        <v/>
      </c>
      <c r="L262" s="2"/>
      <c r="M262" s="7" t="str">
        <f>IF(AND(G262="",H262=""),"",IF(OR(C262&lt;NgayBatDau,C262&gt;NgayKetThuc),"Ngày tháng phải nằm trong kỳ kế toán",IF(AND(F262&lt;&gt;"",COUNTIF(T.2[Tên loại
Doanh thu / Chi phí],F262)=0),"Tên loại DT/CP chưa được khai báo vào DS Tên loại DTCP","")))</f>
        <v/>
      </c>
      <c r="N262" s="7" t="str">
        <f t="shared" si="14"/>
        <v/>
      </c>
    </row>
    <row r="263" spans="2:14" ht="27.75" customHeight="1" x14ac:dyDescent="0.2">
      <c r="B263" s="7">
        <f t="shared" si="15"/>
        <v>261</v>
      </c>
      <c r="C263" s="24"/>
      <c r="D263" s="16"/>
      <c r="E263" s="2"/>
      <c r="F263" s="16"/>
      <c r="G263" s="13"/>
      <c r="H263" s="13"/>
      <c r="I263" s="13"/>
      <c r="J263" s="21" t="str">
        <f t="shared" si="16"/>
        <v/>
      </c>
      <c r="K263" s="34" t="str">
        <f>IF(OR(G263&lt;&gt;"",H263&lt;&gt;""),'Thông Tin Chung'!$L$3,"")</f>
        <v/>
      </c>
      <c r="L263" s="2"/>
      <c r="M263" s="7" t="str">
        <f>IF(AND(G263="",H263=""),"",IF(OR(C263&lt;NgayBatDau,C263&gt;NgayKetThuc),"Ngày tháng phải nằm trong kỳ kế toán",IF(AND(F263&lt;&gt;"",COUNTIF(T.2[Tên loại
Doanh thu / Chi phí],F263)=0),"Tên loại DT/CP chưa được khai báo vào DS Tên loại DTCP","")))</f>
        <v/>
      </c>
      <c r="N263" s="7" t="str">
        <f t="shared" si="14"/>
        <v/>
      </c>
    </row>
    <row r="264" spans="2:14" ht="27.75" customHeight="1" x14ac:dyDescent="0.2">
      <c r="B264" s="7">
        <f t="shared" si="15"/>
        <v>262</v>
      </c>
      <c r="C264" s="24"/>
      <c r="D264" s="16"/>
      <c r="E264" s="2"/>
      <c r="F264" s="16"/>
      <c r="G264" s="13"/>
      <c r="H264" s="13"/>
      <c r="I264" s="13"/>
      <c r="J264" s="21" t="str">
        <f t="shared" si="16"/>
        <v/>
      </c>
      <c r="K264" s="34" t="str">
        <f>IF(OR(G264&lt;&gt;"",H264&lt;&gt;""),'Thông Tin Chung'!$L$3,"")</f>
        <v/>
      </c>
      <c r="L264" s="2"/>
      <c r="M264" s="7" t="str">
        <f>IF(AND(G264="",H264=""),"",IF(OR(C264&lt;NgayBatDau,C264&gt;NgayKetThuc),"Ngày tháng phải nằm trong kỳ kế toán",IF(AND(F264&lt;&gt;"",COUNTIF(T.2[Tên loại
Doanh thu / Chi phí],F264)=0),"Tên loại DT/CP chưa được khai báo vào DS Tên loại DTCP","")))</f>
        <v/>
      </c>
      <c r="N264" s="7" t="str">
        <f t="shared" si="14"/>
        <v/>
      </c>
    </row>
    <row r="265" spans="2:14" ht="27.75" customHeight="1" x14ac:dyDescent="0.2">
      <c r="B265" s="7">
        <f t="shared" si="15"/>
        <v>263</v>
      </c>
      <c r="C265" s="24"/>
      <c r="D265" s="16"/>
      <c r="E265" s="2"/>
      <c r="F265" s="16"/>
      <c r="G265" s="13"/>
      <c r="H265" s="13"/>
      <c r="I265" s="13"/>
      <c r="J265" s="21" t="str">
        <f t="shared" si="16"/>
        <v/>
      </c>
      <c r="K265" s="34" t="str">
        <f>IF(OR(G265&lt;&gt;"",H265&lt;&gt;""),'Thông Tin Chung'!$L$3,"")</f>
        <v/>
      </c>
      <c r="L265" s="2"/>
      <c r="M265" s="7" t="str">
        <f>IF(AND(G265="",H265=""),"",IF(OR(C265&lt;NgayBatDau,C265&gt;NgayKetThuc),"Ngày tháng phải nằm trong kỳ kế toán",IF(AND(F265&lt;&gt;"",COUNTIF(T.2[Tên loại
Doanh thu / Chi phí],F265)=0),"Tên loại DT/CP chưa được khai báo vào DS Tên loại DTCP","")))</f>
        <v/>
      </c>
      <c r="N265" s="7" t="str">
        <f t="shared" si="14"/>
        <v/>
      </c>
    </row>
    <row r="266" spans="2:14" ht="27.75" customHeight="1" x14ac:dyDescent="0.2">
      <c r="B266" s="7">
        <f t="shared" si="15"/>
        <v>264</v>
      </c>
      <c r="C266" s="24"/>
      <c r="D266" s="16"/>
      <c r="E266" s="2"/>
      <c r="F266" s="16"/>
      <c r="G266" s="13"/>
      <c r="H266" s="13"/>
      <c r="I266" s="13"/>
      <c r="J266" s="21" t="str">
        <f t="shared" si="16"/>
        <v/>
      </c>
      <c r="K266" s="34" t="str">
        <f>IF(OR(G266&lt;&gt;"",H266&lt;&gt;""),'Thông Tin Chung'!$L$3,"")</f>
        <v/>
      </c>
      <c r="L266" s="2"/>
      <c r="M266" s="7" t="str">
        <f>IF(AND(G266="",H266=""),"",IF(OR(C266&lt;NgayBatDau,C266&gt;NgayKetThuc),"Ngày tháng phải nằm trong kỳ kế toán",IF(AND(F266&lt;&gt;"",COUNTIF(T.2[Tên loại
Doanh thu / Chi phí],F266)=0),"Tên loại DT/CP chưa được khai báo vào DS Tên loại DTCP","")))</f>
        <v/>
      </c>
      <c r="N266" s="7" t="str">
        <f t="shared" si="14"/>
        <v/>
      </c>
    </row>
    <row r="267" spans="2:14" ht="27.75" customHeight="1" x14ac:dyDescent="0.2">
      <c r="B267" s="7">
        <f t="shared" si="15"/>
        <v>265</v>
      </c>
      <c r="C267" s="24"/>
      <c r="D267" s="16"/>
      <c r="E267" s="2"/>
      <c r="F267" s="16"/>
      <c r="G267" s="13"/>
      <c r="H267" s="13"/>
      <c r="I267" s="13"/>
      <c r="J267" s="21" t="str">
        <f t="shared" si="16"/>
        <v/>
      </c>
      <c r="K267" s="34" t="str">
        <f>IF(OR(G267&lt;&gt;"",H267&lt;&gt;""),'Thông Tin Chung'!$L$3,"")</f>
        <v/>
      </c>
      <c r="L267" s="2"/>
      <c r="M267" s="7" t="str">
        <f>IF(AND(G267="",H267=""),"",IF(OR(C267&lt;NgayBatDau,C267&gt;NgayKetThuc),"Ngày tháng phải nằm trong kỳ kế toán",IF(AND(F267&lt;&gt;"",COUNTIF(T.2[Tên loại
Doanh thu / Chi phí],F267)=0),"Tên loại DT/CP chưa được khai báo vào DS Tên loại DTCP","")))</f>
        <v/>
      </c>
      <c r="N267" s="7" t="str">
        <f t="shared" si="14"/>
        <v/>
      </c>
    </row>
    <row r="268" spans="2:14" ht="27.75" customHeight="1" x14ac:dyDescent="0.2">
      <c r="B268" s="7">
        <f t="shared" si="15"/>
        <v>266</v>
      </c>
      <c r="C268" s="24"/>
      <c r="D268" s="16"/>
      <c r="E268" s="2"/>
      <c r="F268" s="16"/>
      <c r="G268" s="13"/>
      <c r="H268" s="13"/>
      <c r="I268" s="13"/>
      <c r="J268" s="21" t="str">
        <f t="shared" si="16"/>
        <v/>
      </c>
      <c r="K268" s="34" t="str">
        <f>IF(OR(G268&lt;&gt;"",H268&lt;&gt;""),'Thông Tin Chung'!$L$3,"")</f>
        <v/>
      </c>
      <c r="L268" s="2"/>
      <c r="M268" s="7" t="str">
        <f>IF(AND(G268="",H268=""),"",IF(OR(C268&lt;NgayBatDau,C268&gt;NgayKetThuc),"Ngày tháng phải nằm trong kỳ kế toán",IF(AND(F268&lt;&gt;"",COUNTIF(T.2[Tên loại
Doanh thu / Chi phí],F268)=0),"Tên loại DT/CP chưa được khai báo vào DS Tên loại DTCP","")))</f>
        <v/>
      </c>
      <c r="N268" s="7" t="str">
        <f t="shared" si="14"/>
        <v/>
      </c>
    </row>
    <row r="269" spans="2:14" ht="27.75" customHeight="1" x14ac:dyDescent="0.2">
      <c r="B269" s="7">
        <f t="shared" si="15"/>
        <v>267</v>
      </c>
      <c r="C269" s="24"/>
      <c r="D269" s="16"/>
      <c r="E269" s="2"/>
      <c r="F269" s="16"/>
      <c r="G269" s="13"/>
      <c r="H269" s="13"/>
      <c r="I269" s="13"/>
      <c r="J269" s="21" t="str">
        <f t="shared" si="16"/>
        <v/>
      </c>
      <c r="K269" s="34" t="str">
        <f>IF(OR(G269&lt;&gt;"",H269&lt;&gt;""),'Thông Tin Chung'!$L$3,"")</f>
        <v/>
      </c>
      <c r="L269" s="2"/>
      <c r="M269" s="7" t="str">
        <f>IF(AND(G269="",H269=""),"",IF(OR(C269&lt;NgayBatDau,C269&gt;NgayKetThuc),"Ngày tháng phải nằm trong kỳ kế toán",IF(AND(F269&lt;&gt;"",COUNTIF(T.2[Tên loại
Doanh thu / Chi phí],F269)=0),"Tên loại DT/CP chưa được khai báo vào DS Tên loại DTCP","")))</f>
        <v/>
      </c>
      <c r="N269" s="7" t="str">
        <f t="shared" si="14"/>
        <v/>
      </c>
    </row>
    <row r="270" spans="2:14" ht="27.75" customHeight="1" x14ac:dyDescent="0.2">
      <c r="B270" s="7">
        <f t="shared" si="15"/>
        <v>268</v>
      </c>
      <c r="C270" s="24"/>
      <c r="D270" s="16"/>
      <c r="E270" s="2"/>
      <c r="F270" s="16"/>
      <c r="G270" s="13"/>
      <c r="H270" s="13"/>
      <c r="I270" s="13"/>
      <c r="J270" s="21" t="str">
        <f t="shared" si="16"/>
        <v/>
      </c>
      <c r="K270" s="34" t="str">
        <f>IF(OR(G270&lt;&gt;"",H270&lt;&gt;""),'Thông Tin Chung'!$L$3,"")</f>
        <v/>
      </c>
      <c r="L270" s="2"/>
      <c r="M270" s="7" t="str">
        <f>IF(AND(G270="",H270=""),"",IF(OR(C270&lt;NgayBatDau,C270&gt;NgayKetThuc),"Ngày tháng phải nằm trong kỳ kế toán",IF(AND(F270&lt;&gt;"",COUNTIF(T.2[Tên loại
Doanh thu / Chi phí],F270)=0),"Tên loại DT/CP chưa được khai báo vào DS Tên loại DTCP","")))</f>
        <v/>
      </c>
      <c r="N270" s="7" t="str">
        <f t="shared" si="14"/>
        <v/>
      </c>
    </row>
    <row r="271" spans="2:14" ht="27.75" customHeight="1" x14ac:dyDescent="0.2">
      <c r="B271" s="7">
        <f t="shared" si="15"/>
        <v>269</v>
      </c>
      <c r="C271" s="24"/>
      <c r="D271" s="16"/>
      <c r="E271" s="2"/>
      <c r="F271" s="16"/>
      <c r="G271" s="13"/>
      <c r="H271" s="13"/>
      <c r="I271" s="13"/>
      <c r="J271" s="21" t="str">
        <f t="shared" si="16"/>
        <v/>
      </c>
      <c r="K271" s="34" t="str">
        <f>IF(OR(G271&lt;&gt;"",H271&lt;&gt;""),'Thông Tin Chung'!$L$3,"")</f>
        <v/>
      </c>
      <c r="L271" s="2"/>
      <c r="M271" s="7" t="str">
        <f>IF(AND(G271="",H271=""),"",IF(OR(C271&lt;NgayBatDau,C271&gt;NgayKetThuc),"Ngày tháng phải nằm trong kỳ kế toán",IF(AND(F271&lt;&gt;"",COUNTIF(T.2[Tên loại
Doanh thu / Chi phí],F271)=0),"Tên loại DT/CP chưa được khai báo vào DS Tên loại DTCP","")))</f>
        <v/>
      </c>
      <c r="N271" s="7" t="str">
        <f t="shared" si="14"/>
        <v/>
      </c>
    </row>
    <row r="272" spans="2:14" ht="27.75" customHeight="1" x14ac:dyDescent="0.2">
      <c r="B272" s="7">
        <f t="shared" si="15"/>
        <v>270</v>
      </c>
      <c r="C272" s="24"/>
      <c r="D272" s="16"/>
      <c r="E272" s="2"/>
      <c r="F272" s="16"/>
      <c r="G272" s="13"/>
      <c r="H272" s="13"/>
      <c r="I272" s="13"/>
      <c r="J272" s="21" t="str">
        <f t="shared" si="16"/>
        <v/>
      </c>
      <c r="K272" s="34" t="str">
        <f>IF(OR(G272&lt;&gt;"",H272&lt;&gt;""),'Thông Tin Chung'!$L$3,"")</f>
        <v/>
      </c>
      <c r="L272" s="2"/>
      <c r="M272" s="7" t="str">
        <f>IF(AND(G272="",H272=""),"",IF(OR(C272&lt;NgayBatDau,C272&gt;NgayKetThuc),"Ngày tháng phải nằm trong kỳ kế toán",IF(AND(F272&lt;&gt;"",COUNTIF(T.2[Tên loại
Doanh thu / Chi phí],F272)=0),"Tên loại DT/CP chưa được khai báo vào DS Tên loại DTCP","")))</f>
        <v/>
      </c>
      <c r="N272" s="7" t="str">
        <f t="shared" si="14"/>
        <v/>
      </c>
    </row>
    <row r="273" spans="2:14" ht="27.75" customHeight="1" x14ac:dyDescent="0.2">
      <c r="B273" s="7">
        <f t="shared" si="15"/>
        <v>271</v>
      </c>
      <c r="C273" s="24"/>
      <c r="D273" s="16"/>
      <c r="E273" s="2"/>
      <c r="F273" s="16"/>
      <c r="G273" s="13"/>
      <c r="H273" s="13"/>
      <c r="I273" s="13"/>
      <c r="J273" s="21" t="str">
        <f t="shared" si="16"/>
        <v/>
      </c>
      <c r="K273" s="34" t="str">
        <f>IF(OR(G273&lt;&gt;"",H273&lt;&gt;""),'Thông Tin Chung'!$L$3,"")</f>
        <v/>
      </c>
      <c r="L273" s="2"/>
      <c r="M273" s="7" t="str">
        <f>IF(AND(G273="",H273=""),"",IF(OR(C273&lt;NgayBatDau,C273&gt;NgayKetThuc),"Ngày tháng phải nằm trong kỳ kế toán",IF(AND(F273&lt;&gt;"",COUNTIF(T.2[Tên loại
Doanh thu / Chi phí],F273)=0),"Tên loại DT/CP chưa được khai báo vào DS Tên loại DTCP","")))</f>
        <v/>
      </c>
      <c r="N273" s="7" t="str">
        <f t="shared" si="14"/>
        <v/>
      </c>
    </row>
    <row r="274" spans="2:14" ht="27.75" customHeight="1" x14ac:dyDescent="0.2">
      <c r="B274" s="7">
        <f t="shared" si="15"/>
        <v>272</v>
      </c>
      <c r="C274" s="24"/>
      <c r="D274" s="16"/>
      <c r="E274" s="2"/>
      <c r="F274" s="16"/>
      <c r="G274" s="13"/>
      <c r="H274" s="13"/>
      <c r="I274" s="13"/>
      <c r="J274" s="21" t="str">
        <f t="shared" si="16"/>
        <v/>
      </c>
      <c r="K274" s="34" t="str">
        <f>IF(OR(G274&lt;&gt;"",H274&lt;&gt;""),'Thông Tin Chung'!$L$3,"")</f>
        <v/>
      </c>
      <c r="L274" s="2"/>
      <c r="M274" s="7" t="str">
        <f>IF(AND(G274="",H274=""),"",IF(OR(C274&lt;NgayBatDau,C274&gt;NgayKetThuc),"Ngày tháng phải nằm trong kỳ kế toán",IF(AND(F274&lt;&gt;"",COUNTIF(T.2[Tên loại
Doanh thu / Chi phí],F274)=0),"Tên loại DT/CP chưa được khai báo vào DS Tên loại DTCP","")))</f>
        <v/>
      </c>
      <c r="N274" s="7" t="str">
        <f t="shared" si="14"/>
        <v/>
      </c>
    </row>
    <row r="275" spans="2:14" ht="27.75" customHeight="1" x14ac:dyDescent="0.2">
      <c r="B275" s="7">
        <f t="shared" si="15"/>
        <v>273</v>
      </c>
      <c r="C275" s="24"/>
      <c r="D275" s="16"/>
      <c r="E275" s="2"/>
      <c r="F275" s="16"/>
      <c r="G275" s="13"/>
      <c r="H275" s="13"/>
      <c r="I275" s="13"/>
      <c r="J275" s="21" t="str">
        <f t="shared" si="16"/>
        <v/>
      </c>
      <c r="K275" s="34" t="str">
        <f>IF(OR(G275&lt;&gt;"",H275&lt;&gt;""),'Thông Tin Chung'!$L$3,"")</f>
        <v/>
      </c>
      <c r="L275" s="2"/>
      <c r="M275" s="7" t="str">
        <f>IF(AND(G275="",H275=""),"",IF(OR(C275&lt;NgayBatDau,C275&gt;NgayKetThuc),"Ngày tháng phải nằm trong kỳ kế toán",IF(AND(F275&lt;&gt;"",COUNTIF(T.2[Tên loại
Doanh thu / Chi phí],F275)=0),"Tên loại DT/CP chưa được khai báo vào DS Tên loại DTCP","")))</f>
        <v/>
      </c>
      <c r="N275" s="7" t="str">
        <f t="shared" si="14"/>
        <v/>
      </c>
    </row>
    <row r="276" spans="2:14" ht="27.75" customHeight="1" x14ac:dyDescent="0.2">
      <c r="B276" s="7">
        <f t="shared" si="15"/>
        <v>274</v>
      </c>
      <c r="C276" s="24"/>
      <c r="D276" s="16"/>
      <c r="E276" s="2"/>
      <c r="F276" s="16"/>
      <c r="G276" s="13"/>
      <c r="H276" s="13"/>
      <c r="I276" s="13"/>
      <c r="J276" s="21" t="str">
        <f t="shared" si="16"/>
        <v/>
      </c>
      <c r="K276" s="34" t="str">
        <f>IF(OR(G276&lt;&gt;"",H276&lt;&gt;""),'Thông Tin Chung'!$L$3,"")</f>
        <v/>
      </c>
      <c r="L276" s="2"/>
      <c r="M276" s="7" t="str">
        <f>IF(AND(G276="",H276=""),"",IF(OR(C276&lt;NgayBatDau,C276&gt;NgayKetThuc),"Ngày tháng phải nằm trong kỳ kế toán",IF(AND(F276&lt;&gt;"",COUNTIF(T.2[Tên loại
Doanh thu / Chi phí],F276)=0),"Tên loại DT/CP chưa được khai báo vào DS Tên loại DTCP","")))</f>
        <v/>
      </c>
      <c r="N276" s="7" t="str">
        <f t="shared" si="14"/>
        <v/>
      </c>
    </row>
    <row r="277" spans="2:14" ht="27.75" customHeight="1" x14ac:dyDescent="0.2">
      <c r="B277" s="7">
        <f t="shared" si="15"/>
        <v>275</v>
      </c>
      <c r="C277" s="24"/>
      <c r="D277" s="16"/>
      <c r="E277" s="2"/>
      <c r="F277" s="16"/>
      <c r="G277" s="13"/>
      <c r="H277" s="13"/>
      <c r="I277" s="13"/>
      <c r="J277" s="21" t="str">
        <f t="shared" si="16"/>
        <v/>
      </c>
      <c r="K277" s="34" t="str">
        <f>IF(OR(G277&lt;&gt;"",H277&lt;&gt;""),'Thông Tin Chung'!$L$3,"")</f>
        <v/>
      </c>
      <c r="L277" s="2"/>
      <c r="M277" s="7" t="str">
        <f>IF(AND(G277="",H277=""),"",IF(OR(C277&lt;NgayBatDau,C277&gt;NgayKetThuc),"Ngày tháng phải nằm trong kỳ kế toán",IF(AND(F277&lt;&gt;"",COUNTIF(T.2[Tên loại
Doanh thu / Chi phí],F277)=0),"Tên loại DT/CP chưa được khai báo vào DS Tên loại DTCP","")))</f>
        <v/>
      </c>
      <c r="N277" s="7" t="str">
        <f t="shared" si="14"/>
        <v/>
      </c>
    </row>
    <row r="278" spans="2:14" ht="27.75" customHeight="1" x14ac:dyDescent="0.2">
      <c r="B278" s="7">
        <f t="shared" si="15"/>
        <v>276</v>
      </c>
      <c r="C278" s="24"/>
      <c r="D278" s="16"/>
      <c r="E278" s="2"/>
      <c r="F278" s="16"/>
      <c r="G278" s="13"/>
      <c r="H278" s="13"/>
      <c r="I278" s="13"/>
      <c r="J278" s="21" t="str">
        <f t="shared" si="16"/>
        <v/>
      </c>
      <c r="K278" s="34" t="str">
        <f>IF(OR(G278&lt;&gt;"",H278&lt;&gt;""),'Thông Tin Chung'!$L$3,"")</f>
        <v/>
      </c>
      <c r="L278" s="2"/>
      <c r="M278" s="7" t="str">
        <f>IF(AND(G278="",H278=""),"",IF(OR(C278&lt;NgayBatDau,C278&gt;NgayKetThuc),"Ngày tháng phải nằm trong kỳ kế toán",IF(AND(F278&lt;&gt;"",COUNTIF(T.2[Tên loại
Doanh thu / Chi phí],F278)=0),"Tên loại DT/CP chưa được khai báo vào DS Tên loại DTCP","")))</f>
        <v/>
      </c>
      <c r="N278" s="7" t="str">
        <f t="shared" si="14"/>
        <v/>
      </c>
    </row>
    <row r="279" spans="2:14" ht="27.75" customHeight="1" x14ac:dyDescent="0.2">
      <c r="B279" s="7">
        <f t="shared" si="15"/>
        <v>277</v>
      </c>
      <c r="C279" s="24"/>
      <c r="D279" s="16"/>
      <c r="E279" s="2"/>
      <c r="F279" s="16"/>
      <c r="G279" s="13"/>
      <c r="H279" s="13"/>
      <c r="I279" s="13"/>
      <c r="J279" s="21" t="str">
        <f t="shared" si="16"/>
        <v/>
      </c>
      <c r="K279" s="34" t="str">
        <f>IF(OR(G279&lt;&gt;"",H279&lt;&gt;""),'Thông Tin Chung'!$L$3,"")</f>
        <v/>
      </c>
      <c r="L279" s="2"/>
      <c r="M279" s="7" t="str">
        <f>IF(AND(G279="",H279=""),"",IF(OR(C279&lt;NgayBatDau,C279&gt;NgayKetThuc),"Ngày tháng phải nằm trong kỳ kế toán",IF(AND(F279&lt;&gt;"",COUNTIF(T.2[Tên loại
Doanh thu / Chi phí],F279)=0),"Tên loại DT/CP chưa được khai báo vào DS Tên loại DTCP","")))</f>
        <v/>
      </c>
      <c r="N279" s="7" t="str">
        <f t="shared" si="14"/>
        <v/>
      </c>
    </row>
    <row r="280" spans="2:14" ht="27.75" customHeight="1" x14ac:dyDescent="0.2">
      <c r="B280" s="7">
        <f t="shared" si="15"/>
        <v>278</v>
      </c>
      <c r="C280" s="24"/>
      <c r="D280" s="16"/>
      <c r="E280" s="2"/>
      <c r="F280" s="16"/>
      <c r="G280" s="13"/>
      <c r="H280" s="13"/>
      <c r="I280" s="13"/>
      <c r="J280" s="21" t="str">
        <f t="shared" si="16"/>
        <v/>
      </c>
      <c r="K280" s="34" t="str">
        <f>IF(OR(G280&lt;&gt;"",H280&lt;&gt;""),'Thông Tin Chung'!$L$3,"")</f>
        <v/>
      </c>
      <c r="L280" s="2"/>
      <c r="M280" s="7" t="str">
        <f>IF(AND(G280="",H280=""),"",IF(OR(C280&lt;NgayBatDau,C280&gt;NgayKetThuc),"Ngày tháng phải nằm trong kỳ kế toán",IF(AND(F280&lt;&gt;"",COUNTIF(T.2[Tên loại
Doanh thu / Chi phí],F280)=0),"Tên loại DT/CP chưa được khai báo vào DS Tên loại DTCP","")))</f>
        <v/>
      </c>
      <c r="N280" s="7" t="str">
        <f t="shared" si="14"/>
        <v/>
      </c>
    </row>
    <row r="281" spans="2:14" ht="27.75" customHeight="1" x14ac:dyDescent="0.2">
      <c r="B281" s="7">
        <f t="shared" si="15"/>
        <v>279</v>
      </c>
      <c r="C281" s="24"/>
      <c r="D281" s="16"/>
      <c r="E281" s="2"/>
      <c r="F281" s="16"/>
      <c r="G281" s="13"/>
      <c r="H281" s="13"/>
      <c r="I281" s="13"/>
      <c r="J281" s="21" t="str">
        <f t="shared" si="16"/>
        <v/>
      </c>
      <c r="K281" s="34" t="str">
        <f>IF(OR(G281&lt;&gt;"",H281&lt;&gt;""),'Thông Tin Chung'!$L$3,"")</f>
        <v/>
      </c>
      <c r="L281" s="2"/>
      <c r="M281" s="7" t="str">
        <f>IF(AND(G281="",H281=""),"",IF(OR(C281&lt;NgayBatDau,C281&gt;NgayKetThuc),"Ngày tháng phải nằm trong kỳ kế toán",IF(AND(F281&lt;&gt;"",COUNTIF(T.2[Tên loại
Doanh thu / Chi phí],F281)=0),"Tên loại DT/CP chưa được khai báo vào DS Tên loại DTCP","")))</f>
        <v/>
      </c>
      <c r="N281" s="7" t="str">
        <f t="shared" si="14"/>
        <v/>
      </c>
    </row>
    <row r="282" spans="2:14" ht="27.75" customHeight="1" x14ac:dyDescent="0.2">
      <c r="B282" s="7">
        <f t="shared" si="15"/>
        <v>280</v>
      </c>
      <c r="C282" s="24"/>
      <c r="D282" s="16"/>
      <c r="E282" s="2"/>
      <c r="F282" s="16"/>
      <c r="G282" s="13"/>
      <c r="H282" s="13"/>
      <c r="I282" s="13"/>
      <c r="J282" s="21" t="str">
        <f t="shared" si="16"/>
        <v/>
      </c>
      <c r="K282" s="34" t="str">
        <f>IF(OR(G282&lt;&gt;"",H282&lt;&gt;""),'Thông Tin Chung'!$L$3,"")</f>
        <v/>
      </c>
      <c r="L282" s="2"/>
      <c r="M282" s="7" t="str">
        <f>IF(AND(G282="",H282=""),"",IF(OR(C282&lt;NgayBatDau,C282&gt;NgayKetThuc),"Ngày tháng phải nằm trong kỳ kế toán",IF(AND(F282&lt;&gt;"",COUNTIF(T.2[Tên loại
Doanh thu / Chi phí],F282)=0),"Tên loại DT/CP chưa được khai báo vào DS Tên loại DTCP","")))</f>
        <v/>
      </c>
      <c r="N282" s="7" t="str">
        <f t="shared" si="14"/>
        <v/>
      </c>
    </row>
    <row r="283" spans="2:14" ht="27.75" customHeight="1" x14ac:dyDescent="0.2">
      <c r="B283" s="7">
        <f t="shared" si="15"/>
        <v>281</v>
      </c>
      <c r="C283" s="24"/>
      <c r="D283" s="16"/>
      <c r="E283" s="2"/>
      <c r="F283" s="16"/>
      <c r="G283" s="13"/>
      <c r="H283" s="13"/>
      <c r="I283" s="13"/>
      <c r="J283" s="21" t="str">
        <f t="shared" si="16"/>
        <v/>
      </c>
      <c r="K283" s="34" t="str">
        <f>IF(OR(G283&lt;&gt;"",H283&lt;&gt;""),'Thông Tin Chung'!$L$3,"")</f>
        <v/>
      </c>
      <c r="L283" s="2"/>
      <c r="M283" s="7" t="str">
        <f>IF(AND(G283="",H283=""),"",IF(OR(C283&lt;NgayBatDau,C283&gt;NgayKetThuc),"Ngày tháng phải nằm trong kỳ kế toán",IF(AND(F283&lt;&gt;"",COUNTIF(T.2[Tên loại
Doanh thu / Chi phí],F283)=0),"Tên loại DT/CP chưa được khai báo vào DS Tên loại DTCP","")))</f>
        <v/>
      </c>
      <c r="N283" s="7" t="str">
        <f t="shared" si="14"/>
        <v/>
      </c>
    </row>
    <row r="284" spans="2:14" ht="27.75" customHeight="1" x14ac:dyDescent="0.2">
      <c r="B284" s="7">
        <f t="shared" si="15"/>
        <v>282</v>
      </c>
      <c r="C284" s="24"/>
      <c r="D284" s="16"/>
      <c r="E284" s="2"/>
      <c r="F284" s="16"/>
      <c r="G284" s="13"/>
      <c r="H284" s="13"/>
      <c r="I284" s="13"/>
      <c r="J284" s="21" t="str">
        <f t="shared" si="16"/>
        <v/>
      </c>
      <c r="K284" s="34" t="str">
        <f>IF(OR(G284&lt;&gt;"",H284&lt;&gt;""),'Thông Tin Chung'!$L$3,"")</f>
        <v/>
      </c>
      <c r="L284" s="2"/>
      <c r="M284" s="7" t="str">
        <f>IF(AND(G284="",H284=""),"",IF(OR(C284&lt;NgayBatDau,C284&gt;NgayKetThuc),"Ngày tháng phải nằm trong kỳ kế toán",IF(AND(F284&lt;&gt;"",COUNTIF(T.2[Tên loại
Doanh thu / Chi phí],F284)=0),"Tên loại DT/CP chưa được khai báo vào DS Tên loại DTCP","")))</f>
        <v/>
      </c>
      <c r="N284" s="7" t="str">
        <f t="shared" si="14"/>
        <v/>
      </c>
    </row>
    <row r="285" spans="2:14" ht="27.75" customHeight="1" x14ac:dyDescent="0.2">
      <c r="B285" s="7">
        <f t="shared" si="15"/>
        <v>283</v>
      </c>
      <c r="C285" s="24"/>
      <c r="D285" s="16"/>
      <c r="E285" s="2"/>
      <c r="F285" s="16"/>
      <c r="G285" s="13"/>
      <c r="H285" s="13"/>
      <c r="I285" s="13"/>
      <c r="J285" s="21" t="str">
        <f t="shared" si="16"/>
        <v/>
      </c>
      <c r="K285" s="34" t="str">
        <f>IF(OR(G285&lt;&gt;"",H285&lt;&gt;""),'Thông Tin Chung'!$L$3,"")</f>
        <v/>
      </c>
      <c r="L285" s="2"/>
      <c r="M285" s="7" t="str">
        <f>IF(AND(G285="",H285=""),"",IF(OR(C285&lt;NgayBatDau,C285&gt;NgayKetThuc),"Ngày tháng phải nằm trong kỳ kế toán",IF(AND(F285&lt;&gt;"",COUNTIF(T.2[Tên loại
Doanh thu / Chi phí],F285)=0),"Tên loại DT/CP chưa được khai báo vào DS Tên loại DTCP","")))</f>
        <v/>
      </c>
      <c r="N285" s="7" t="str">
        <f t="shared" si="14"/>
        <v/>
      </c>
    </row>
    <row r="286" spans="2:14" ht="27.75" customHeight="1" x14ac:dyDescent="0.2">
      <c r="B286" s="7">
        <f t="shared" si="15"/>
        <v>284</v>
      </c>
      <c r="C286" s="24"/>
      <c r="D286" s="16"/>
      <c r="E286" s="2"/>
      <c r="F286" s="16"/>
      <c r="G286" s="13"/>
      <c r="H286" s="13"/>
      <c r="I286" s="13"/>
      <c r="J286" s="21" t="str">
        <f t="shared" si="16"/>
        <v/>
      </c>
      <c r="K286" s="34" t="str">
        <f>IF(OR(G286&lt;&gt;"",H286&lt;&gt;""),'Thông Tin Chung'!$L$3,"")</f>
        <v/>
      </c>
      <c r="L286" s="2"/>
      <c r="M286" s="7" t="str">
        <f>IF(AND(G286="",H286=""),"",IF(OR(C286&lt;NgayBatDau,C286&gt;NgayKetThuc),"Ngày tháng phải nằm trong kỳ kế toán",IF(AND(F286&lt;&gt;"",COUNTIF(T.2[Tên loại
Doanh thu / Chi phí],F286)=0),"Tên loại DT/CP chưa được khai báo vào DS Tên loại DTCP","")))</f>
        <v/>
      </c>
      <c r="N286" s="7" t="str">
        <f t="shared" si="14"/>
        <v/>
      </c>
    </row>
    <row r="287" spans="2:14" ht="27.75" customHeight="1" x14ac:dyDescent="0.2">
      <c r="B287" s="7">
        <f t="shared" si="15"/>
        <v>285</v>
      </c>
      <c r="C287" s="24"/>
      <c r="D287" s="16"/>
      <c r="E287" s="2"/>
      <c r="F287" s="16"/>
      <c r="G287" s="13"/>
      <c r="H287" s="13"/>
      <c r="I287" s="13"/>
      <c r="J287" s="21" t="str">
        <f t="shared" si="16"/>
        <v/>
      </c>
      <c r="K287" s="34" t="str">
        <f>IF(OR(G287&lt;&gt;"",H287&lt;&gt;""),'Thông Tin Chung'!$L$3,"")</f>
        <v/>
      </c>
      <c r="L287" s="2"/>
      <c r="M287" s="7" t="str">
        <f>IF(AND(G287="",H287=""),"",IF(OR(C287&lt;NgayBatDau,C287&gt;NgayKetThuc),"Ngày tháng phải nằm trong kỳ kế toán",IF(AND(F287&lt;&gt;"",COUNTIF(T.2[Tên loại
Doanh thu / Chi phí],F287)=0),"Tên loại DT/CP chưa được khai báo vào DS Tên loại DTCP","")))</f>
        <v/>
      </c>
      <c r="N287" s="7" t="str">
        <f t="shared" si="14"/>
        <v/>
      </c>
    </row>
    <row r="288" spans="2:14" ht="27.75" customHeight="1" x14ac:dyDescent="0.2">
      <c r="B288" s="7">
        <f t="shared" si="15"/>
        <v>286</v>
      </c>
      <c r="C288" s="24"/>
      <c r="D288" s="16"/>
      <c r="E288" s="2"/>
      <c r="F288" s="16"/>
      <c r="G288" s="13"/>
      <c r="H288" s="13"/>
      <c r="I288" s="13"/>
      <c r="J288" s="21" t="str">
        <f t="shared" si="16"/>
        <v/>
      </c>
      <c r="K288" s="34" t="str">
        <f>IF(OR(G288&lt;&gt;"",H288&lt;&gt;""),'Thông Tin Chung'!$L$3,"")</f>
        <v/>
      </c>
      <c r="L288" s="2"/>
      <c r="M288" s="7" t="str">
        <f>IF(AND(G288="",H288=""),"",IF(OR(C288&lt;NgayBatDau,C288&gt;NgayKetThuc),"Ngày tháng phải nằm trong kỳ kế toán",IF(AND(F288&lt;&gt;"",COUNTIF(T.2[Tên loại
Doanh thu / Chi phí],F288)=0),"Tên loại DT/CP chưa được khai báo vào DS Tên loại DTCP","")))</f>
        <v/>
      </c>
      <c r="N288" s="7" t="str">
        <f t="shared" si="14"/>
        <v/>
      </c>
    </row>
    <row r="289" spans="2:14" ht="27.75" customHeight="1" x14ac:dyDescent="0.2">
      <c r="B289" s="7">
        <f t="shared" si="15"/>
        <v>287</v>
      </c>
      <c r="C289" s="24"/>
      <c r="D289" s="16"/>
      <c r="E289" s="2"/>
      <c r="F289" s="16"/>
      <c r="G289" s="13"/>
      <c r="H289" s="13"/>
      <c r="I289" s="13"/>
      <c r="J289" s="21" t="str">
        <f t="shared" si="16"/>
        <v/>
      </c>
      <c r="K289" s="34" t="str">
        <f>IF(OR(G289&lt;&gt;"",H289&lt;&gt;""),'Thông Tin Chung'!$L$3,"")</f>
        <v/>
      </c>
      <c r="L289" s="2"/>
      <c r="M289" s="7" t="str">
        <f>IF(AND(G289="",H289=""),"",IF(OR(C289&lt;NgayBatDau,C289&gt;NgayKetThuc),"Ngày tháng phải nằm trong kỳ kế toán",IF(AND(F289&lt;&gt;"",COUNTIF(T.2[Tên loại
Doanh thu / Chi phí],F289)=0),"Tên loại DT/CP chưa được khai báo vào DS Tên loại DTCP","")))</f>
        <v/>
      </c>
      <c r="N289" s="7" t="str">
        <f t="shared" si="14"/>
        <v/>
      </c>
    </row>
    <row r="290" spans="2:14" ht="27.75" customHeight="1" x14ac:dyDescent="0.2">
      <c r="B290" s="7">
        <f t="shared" si="15"/>
        <v>288</v>
      </c>
      <c r="C290" s="24"/>
      <c r="D290" s="16"/>
      <c r="E290" s="2"/>
      <c r="F290" s="16"/>
      <c r="G290" s="13"/>
      <c r="H290" s="13"/>
      <c r="I290" s="13"/>
      <c r="J290" s="21" t="str">
        <f t="shared" si="16"/>
        <v/>
      </c>
      <c r="K290" s="34" t="str">
        <f>IF(OR(G290&lt;&gt;"",H290&lt;&gt;""),'Thông Tin Chung'!$L$3,"")</f>
        <v/>
      </c>
      <c r="L290" s="2"/>
      <c r="M290" s="7" t="str">
        <f>IF(AND(G290="",H290=""),"",IF(OR(C290&lt;NgayBatDau,C290&gt;NgayKetThuc),"Ngày tháng phải nằm trong kỳ kế toán",IF(AND(F290&lt;&gt;"",COUNTIF(T.2[Tên loại
Doanh thu / Chi phí],F290)=0),"Tên loại DT/CP chưa được khai báo vào DS Tên loại DTCP","")))</f>
        <v/>
      </c>
      <c r="N290" s="7" t="str">
        <f t="shared" si="14"/>
        <v/>
      </c>
    </row>
    <row r="291" spans="2:14" ht="27.75" customHeight="1" x14ac:dyDescent="0.2">
      <c r="B291" s="7">
        <f t="shared" si="15"/>
        <v>289</v>
      </c>
      <c r="C291" s="24"/>
      <c r="D291" s="16"/>
      <c r="E291" s="2"/>
      <c r="F291" s="16"/>
      <c r="G291" s="13"/>
      <c r="H291" s="13"/>
      <c r="I291" s="13"/>
      <c r="J291" s="21" t="str">
        <f t="shared" si="16"/>
        <v/>
      </c>
      <c r="K291" s="34" t="str">
        <f>IF(OR(G291&lt;&gt;"",H291&lt;&gt;""),'Thông Tin Chung'!$L$3,"")</f>
        <v/>
      </c>
      <c r="L291" s="2"/>
      <c r="M291" s="7" t="str">
        <f>IF(AND(G291="",H291=""),"",IF(OR(C291&lt;NgayBatDau,C291&gt;NgayKetThuc),"Ngày tháng phải nằm trong kỳ kế toán",IF(AND(F291&lt;&gt;"",COUNTIF(T.2[Tên loại
Doanh thu / Chi phí],F291)=0),"Tên loại DT/CP chưa được khai báo vào DS Tên loại DTCP","")))</f>
        <v/>
      </c>
      <c r="N291" s="7" t="str">
        <f t="shared" si="14"/>
        <v/>
      </c>
    </row>
    <row r="292" spans="2:14" ht="27.75" customHeight="1" x14ac:dyDescent="0.2">
      <c r="B292" s="7">
        <f t="shared" si="15"/>
        <v>290</v>
      </c>
      <c r="C292" s="24"/>
      <c r="D292" s="16"/>
      <c r="E292" s="2"/>
      <c r="F292" s="16"/>
      <c r="G292" s="13"/>
      <c r="H292" s="13"/>
      <c r="I292" s="13"/>
      <c r="J292" s="21" t="str">
        <f t="shared" si="16"/>
        <v/>
      </c>
      <c r="K292" s="34" t="str">
        <f>IF(OR(G292&lt;&gt;"",H292&lt;&gt;""),'Thông Tin Chung'!$L$3,"")</f>
        <v/>
      </c>
      <c r="L292" s="2"/>
      <c r="M292" s="7" t="str">
        <f>IF(AND(G292="",H292=""),"",IF(OR(C292&lt;NgayBatDau,C292&gt;NgayKetThuc),"Ngày tháng phải nằm trong kỳ kế toán",IF(AND(F292&lt;&gt;"",COUNTIF(T.2[Tên loại
Doanh thu / Chi phí],F292)=0),"Tên loại DT/CP chưa được khai báo vào DS Tên loại DTCP","")))</f>
        <v/>
      </c>
      <c r="N292" s="7" t="str">
        <f t="shared" si="14"/>
        <v/>
      </c>
    </row>
    <row r="293" spans="2:14" ht="27.75" customHeight="1" x14ac:dyDescent="0.2">
      <c r="B293" s="7">
        <f t="shared" si="15"/>
        <v>291</v>
      </c>
      <c r="C293" s="24"/>
      <c r="D293" s="16"/>
      <c r="E293" s="2"/>
      <c r="F293" s="16"/>
      <c r="G293" s="13"/>
      <c r="H293" s="13"/>
      <c r="I293" s="13"/>
      <c r="J293" s="21" t="str">
        <f t="shared" si="16"/>
        <v/>
      </c>
      <c r="K293" s="34" t="str">
        <f>IF(OR(G293&lt;&gt;"",H293&lt;&gt;""),'Thông Tin Chung'!$L$3,"")</f>
        <v/>
      </c>
      <c r="L293" s="2"/>
      <c r="M293" s="7" t="str">
        <f>IF(AND(G293="",H293=""),"",IF(OR(C293&lt;NgayBatDau,C293&gt;NgayKetThuc),"Ngày tháng phải nằm trong kỳ kế toán",IF(AND(F293&lt;&gt;"",COUNTIF(T.2[Tên loại
Doanh thu / Chi phí],F293)=0),"Tên loại DT/CP chưa được khai báo vào DS Tên loại DTCP","")))</f>
        <v/>
      </c>
      <c r="N293" s="7" t="str">
        <f t="shared" si="14"/>
        <v/>
      </c>
    </row>
    <row r="294" spans="2:14" ht="27.75" customHeight="1" x14ac:dyDescent="0.2">
      <c r="B294" s="7">
        <f t="shared" si="15"/>
        <v>292</v>
      </c>
      <c r="C294" s="24"/>
      <c r="D294" s="16"/>
      <c r="E294" s="2"/>
      <c r="F294" s="16"/>
      <c r="G294" s="13"/>
      <c r="H294" s="13"/>
      <c r="I294" s="13"/>
      <c r="J294" s="21" t="str">
        <f t="shared" si="16"/>
        <v/>
      </c>
      <c r="K294" s="34" t="str">
        <f>IF(OR(G294&lt;&gt;"",H294&lt;&gt;""),'Thông Tin Chung'!$L$3,"")</f>
        <v/>
      </c>
      <c r="L294" s="2"/>
      <c r="M294" s="7" t="str">
        <f>IF(AND(G294="",H294=""),"",IF(OR(C294&lt;NgayBatDau,C294&gt;NgayKetThuc),"Ngày tháng phải nằm trong kỳ kế toán",IF(AND(F294&lt;&gt;"",COUNTIF(T.2[Tên loại
Doanh thu / Chi phí],F294)=0),"Tên loại DT/CP chưa được khai báo vào DS Tên loại DTCP","")))</f>
        <v/>
      </c>
      <c r="N294" s="7" t="str">
        <f t="shared" si="14"/>
        <v/>
      </c>
    </row>
    <row r="295" spans="2:14" ht="27.75" customHeight="1" x14ac:dyDescent="0.2">
      <c r="B295" s="7">
        <f t="shared" si="15"/>
        <v>293</v>
      </c>
      <c r="C295" s="24"/>
      <c r="D295" s="16"/>
      <c r="E295" s="2"/>
      <c r="F295" s="16"/>
      <c r="G295" s="13"/>
      <c r="H295" s="13"/>
      <c r="I295" s="13"/>
      <c r="J295" s="21" t="str">
        <f t="shared" si="16"/>
        <v/>
      </c>
      <c r="K295" s="34" t="str">
        <f>IF(OR(G295&lt;&gt;"",H295&lt;&gt;""),'Thông Tin Chung'!$L$3,"")</f>
        <v/>
      </c>
      <c r="L295" s="2"/>
      <c r="M295" s="7" t="str">
        <f>IF(AND(G295="",H295=""),"",IF(OR(C295&lt;NgayBatDau,C295&gt;NgayKetThuc),"Ngày tháng phải nằm trong kỳ kế toán",IF(AND(F295&lt;&gt;"",COUNTIF(T.2[Tên loại
Doanh thu / Chi phí],F295)=0),"Tên loại DT/CP chưa được khai báo vào DS Tên loại DTCP","")))</f>
        <v/>
      </c>
      <c r="N295" s="7" t="str">
        <f t="shared" si="14"/>
        <v/>
      </c>
    </row>
    <row r="296" spans="2:14" ht="27.75" customHeight="1" x14ac:dyDescent="0.2">
      <c r="B296" s="7">
        <f t="shared" si="15"/>
        <v>294</v>
      </c>
      <c r="C296" s="24"/>
      <c r="D296" s="16"/>
      <c r="E296" s="2"/>
      <c r="F296" s="16"/>
      <c r="G296" s="13"/>
      <c r="H296" s="13"/>
      <c r="I296" s="13"/>
      <c r="J296" s="21" t="str">
        <f t="shared" si="16"/>
        <v/>
      </c>
      <c r="K296" s="34" t="str">
        <f>IF(OR(G296&lt;&gt;"",H296&lt;&gt;""),'Thông Tin Chung'!$L$3,"")</f>
        <v/>
      </c>
      <c r="L296" s="2"/>
      <c r="M296" s="7" t="str">
        <f>IF(AND(G296="",H296=""),"",IF(OR(C296&lt;NgayBatDau,C296&gt;NgayKetThuc),"Ngày tháng phải nằm trong kỳ kế toán",IF(AND(F296&lt;&gt;"",COUNTIF(T.2[Tên loại
Doanh thu / Chi phí],F296)=0),"Tên loại DT/CP chưa được khai báo vào DS Tên loại DTCP","")))</f>
        <v/>
      </c>
      <c r="N296" s="7" t="str">
        <f t="shared" si="14"/>
        <v/>
      </c>
    </row>
    <row r="297" spans="2:14" ht="27.75" customHeight="1" x14ac:dyDescent="0.2">
      <c r="B297" s="7">
        <f t="shared" si="15"/>
        <v>295</v>
      </c>
      <c r="C297" s="24"/>
      <c r="D297" s="16"/>
      <c r="E297" s="2"/>
      <c r="F297" s="16"/>
      <c r="G297" s="13"/>
      <c r="H297" s="13"/>
      <c r="I297" s="13"/>
      <c r="J297" s="21" t="str">
        <f t="shared" si="16"/>
        <v/>
      </c>
      <c r="K297" s="34" t="str">
        <f>IF(OR(G297&lt;&gt;"",H297&lt;&gt;""),'Thông Tin Chung'!$L$3,"")</f>
        <v/>
      </c>
      <c r="L297" s="2"/>
      <c r="M297" s="7" t="str">
        <f>IF(AND(G297="",H297=""),"",IF(OR(C297&lt;NgayBatDau,C297&gt;NgayKetThuc),"Ngày tháng phải nằm trong kỳ kế toán",IF(AND(F297&lt;&gt;"",COUNTIF(T.2[Tên loại
Doanh thu / Chi phí],F297)=0),"Tên loại DT/CP chưa được khai báo vào DS Tên loại DTCP","")))</f>
        <v/>
      </c>
      <c r="N297" s="7" t="str">
        <f t="shared" si="14"/>
        <v/>
      </c>
    </row>
    <row r="298" spans="2:14" ht="27.75" customHeight="1" x14ac:dyDescent="0.2">
      <c r="B298" s="7">
        <f t="shared" si="15"/>
        <v>296</v>
      </c>
      <c r="C298" s="24"/>
      <c r="D298" s="16"/>
      <c r="E298" s="2"/>
      <c r="F298" s="16"/>
      <c r="G298" s="13"/>
      <c r="H298" s="13"/>
      <c r="I298" s="13"/>
      <c r="J298" s="21" t="str">
        <f t="shared" si="16"/>
        <v/>
      </c>
      <c r="K298" s="34" t="str">
        <f>IF(OR(G298&lt;&gt;"",H298&lt;&gt;""),'Thông Tin Chung'!$L$3,"")</f>
        <v/>
      </c>
      <c r="L298" s="2"/>
      <c r="M298" s="7" t="str">
        <f>IF(AND(G298="",H298=""),"",IF(OR(C298&lt;NgayBatDau,C298&gt;NgayKetThuc),"Ngày tháng phải nằm trong kỳ kế toán",IF(AND(F298&lt;&gt;"",COUNTIF(T.2[Tên loại
Doanh thu / Chi phí],F298)=0),"Tên loại DT/CP chưa được khai báo vào DS Tên loại DTCP","")))</f>
        <v/>
      </c>
      <c r="N298" s="7" t="str">
        <f t="shared" si="14"/>
        <v/>
      </c>
    </row>
    <row r="299" spans="2:14" ht="27.75" customHeight="1" x14ac:dyDescent="0.2">
      <c r="B299" s="7">
        <f t="shared" si="15"/>
        <v>297</v>
      </c>
      <c r="C299" s="24"/>
      <c r="D299" s="16"/>
      <c r="E299" s="2"/>
      <c r="F299" s="16"/>
      <c r="G299" s="13"/>
      <c r="H299" s="13"/>
      <c r="I299" s="13"/>
      <c r="J299" s="21" t="str">
        <f t="shared" si="16"/>
        <v/>
      </c>
      <c r="K299" s="34" t="str">
        <f>IF(OR(G299&lt;&gt;"",H299&lt;&gt;""),'Thông Tin Chung'!$L$3,"")</f>
        <v/>
      </c>
      <c r="L299" s="2"/>
      <c r="M299" s="7" t="str">
        <f>IF(AND(G299="",H299=""),"",IF(OR(C299&lt;NgayBatDau,C299&gt;NgayKetThuc),"Ngày tháng phải nằm trong kỳ kế toán",IF(AND(F299&lt;&gt;"",COUNTIF(T.2[Tên loại
Doanh thu / Chi phí],F299)=0),"Tên loại DT/CP chưa được khai báo vào DS Tên loại DTCP","")))</f>
        <v/>
      </c>
      <c r="N299" s="7" t="str">
        <f t="shared" si="14"/>
        <v/>
      </c>
    </row>
    <row r="300" spans="2:14" ht="27.75" customHeight="1" x14ac:dyDescent="0.2">
      <c r="B300" s="7">
        <f t="shared" si="15"/>
        <v>298</v>
      </c>
      <c r="C300" s="24"/>
      <c r="D300" s="16"/>
      <c r="E300" s="2"/>
      <c r="F300" s="16"/>
      <c r="G300" s="13"/>
      <c r="H300" s="13"/>
      <c r="I300" s="13"/>
      <c r="J300" s="21" t="str">
        <f t="shared" si="16"/>
        <v/>
      </c>
      <c r="K300" s="34" t="str">
        <f>IF(OR(G300&lt;&gt;"",H300&lt;&gt;""),'Thông Tin Chung'!$L$3,"")</f>
        <v/>
      </c>
      <c r="L300" s="2"/>
      <c r="M300" s="7" t="str">
        <f>IF(AND(G300="",H300=""),"",IF(OR(C300&lt;NgayBatDau,C300&gt;NgayKetThuc),"Ngày tháng phải nằm trong kỳ kế toán",IF(AND(F300&lt;&gt;"",COUNTIF(T.2[Tên loại
Doanh thu / Chi phí],F300)=0),"Tên loại DT/CP chưa được khai báo vào DS Tên loại DTCP","")))</f>
        <v/>
      </c>
      <c r="N300" s="7" t="str">
        <f t="shared" si="14"/>
        <v/>
      </c>
    </row>
    <row r="301" spans="2:14" ht="27.75" customHeight="1" x14ac:dyDescent="0.2">
      <c r="B301" s="7">
        <f t="shared" si="15"/>
        <v>299</v>
      </c>
      <c r="C301" s="24"/>
      <c r="D301" s="16"/>
      <c r="E301" s="2"/>
      <c r="F301" s="16"/>
      <c r="G301" s="13"/>
      <c r="H301" s="13"/>
      <c r="I301" s="13"/>
      <c r="J301" s="21" t="str">
        <f t="shared" si="16"/>
        <v/>
      </c>
      <c r="K301" s="34" t="str">
        <f>IF(OR(G301&lt;&gt;"",H301&lt;&gt;""),'Thông Tin Chung'!$L$3,"")</f>
        <v/>
      </c>
      <c r="L301" s="2"/>
      <c r="M301" s="7" t="str">
        <f>IF(AND(G301="",H301=""),"",IF(OR(C301&lt;NgayBatDau,C301&gt;NgayKetThuc),"Ngày tháng phải nằm trong kỳ kế toán",IF(AND(F301&lt;&gt;"",COUNTIF(T.2[Tên loại
Doanh thu / Chi phí],F301)=0),"Tên loại DT/CP chưa được khai báo vào DS Tên loại DTCP","")))</f>
        <v/>
      </c>
      <c r="N301" s="7" t="str">
        <f t="shared" si="14"/>
        <v/>
      </c>
    </row>
    <row r="302" spans="2:14" ht="27.75" customHeight="1" x14ac:dyDescent="0.2">
      <c r="B302" s="7">
        <f t="shared" si="15"/>
        <v>300</v>
      </c>
      <c r="C302" s="24"/>
      <c r="D302" s="16"/>
      <c r="E302" s="2"/>
      <c r="F302" s="16"/>
      <c r="G302" s="13"/>
      <c r="H302" s="13"/>
      <c r="I302" s="13"/>
      <c r="J302" s="21" t="str">
        <f t="shared" si="16"/>
        <v/>
      </c>
      <c r="K302" s="34" t="str">
        <f>IF(OR(G302&lt;&gt;"",H302&lt;&gt;""),'Thông Tin Chung'!$L$3,"")</f>
        <v/>
      </c>
      <c r="L302" s="2"/>
      <c r="M302" s="7" t="str">
        <f>IF(AND(G302="",H302=""),"",IF(OR(C302&lt;NgayBatDau,C302&gt;NgayKetThuc),"Ngày tháng phải nằm trong kỳ kế toán",IF(AND(F302&lt;&gt;"",COUNTIF(T.2[Tên loại
Doanh thu / Chi phí],F302)=0),"Tên loại DT/CP chưa được khai báo vào DS Tên loại DTCP","")))</f>
        <v/>
      </c>
      <c r="N302" s="7" t="str">
        <f t="shared" si="14"/>
        <v/>
      </c>
    </row>
    <row r="303" spans="2:14" ht="27.75" customHeight="1" x14ac:dyDescent="0.2">
      <c r="B303" s="7">
        <f t="shared" si="15"/>
        <v>301</v>
      </c>
      <c r="C303" s="24"/>
      <c r="D303" s="16"/>
      <c r="E303" s="2"/>
      <c r="F303" s="16"/>
      <c r="G303" s="13"/>
      <c r="H303" s="13"/>
      <c r="I303" s="13"/>
      <c r="J303" s="21" t="str">
        <f t="shared" si="16"/>
        <v/>
      </c>
      <c r="K303" s="34" t="str">
        <f>IF(OR(G303&lt;&gt;"",H303&lt;&gt;""),'Thông Tin Chung'!$L$3,"")</f>
        <v/>
      </c>
      <c r="L303" s="2"/>
      <c r="M303" s="7" t="str">
        <f>IF(AND(G303="",H303=""),"",IF(OR(C303&lt;NgayBatDau,C303&gt;NgayKetThuc),"Ngày tháng phải nằm trong kỳ kế toán",IF(AND(F303&lt;&gt;"",COUNTIF(T.2[Tên loại
Doanh thu / Chi phí],F303)=0),"Tên loại DT/CP chưa được khai báo vào DS Tên loại DTCP","")))</f>
        <v/>
      </c>
      <c r="N303" s="7" t="str">
        <f t="shared" si="14"/>
        <v/>
      </c>
    </row>
    <row r="304" spans="2:14" ht="27.75" customHeight="1" x14ac:dyDescent="0.2">
      <c r="B304" s="7">
        <f t="shared" si="15"/>
        <v>302</v>
      </c>
      <c r="C304" s="24"/>
      <c r="D304" s="16"/>
      <c r="E304" s="2"/>
      <c r="F304" s="16"/>
      <c r="G304" s="13"/>
      <c r="H304" s="13"/>
      <c r="I304" s="13"/>
      <c r="J304" s="21" t="str">
        <f t="shared" si="16"/>
        <v/>
      </c>
      <c r="K304" s="34" t="str">
        <f>IF(OR(G304&lt;&gt;"",H304&lt;&gt;""),'Thông Tin Chung'!$L$3,"")</f>
        <v/>
      </c>
      <c r="L304" s="2"/>
      <c r="M304" s="7" t="str">
        <f>IF(AND(G304="",H304=""),"",IF(OR(C304&lt;NgayBatDau,C304&gt;NgayKetThuc),"Ngày tháng phải nằm trong kỳ kế toán",IF(AND(F304&lt;&gt;"",COUNTIF(T.2[Tên loại
Doanh thu / Chi phí],F304)=0),"Tên loại DT/CP chưa được khai báo vào DS Tên loại DTCP","")))</f>
        <v/>
      </c>
      <c r="N304" s="7" t="str">
        <f t="shared" si="14"/>
        <v/>
      </c>
    </row>
    <row r="305" spans="2:14" ht="27.75" customHeight="1" x14ac:dyDescent="0.2">
      <c r="B305" s="7">
        <f t="shared" si="15"/>
        <v>303</v>
      </c>
      <c r="C305" s="24"/>
      <c r="D305" s="16"/>
      <c r="E305" s="2"/>
      <c r="F305" s="16"/>
      <c r="G305" s="13"/>
      <c r="H305" s="13"/>
      <c r="I305" s="13"/>
      <c r="J305" s="21" t="str">
        <f t="shared" si="16"/>
        <v/>
      </c>
      <c r="K305" s="34" t="str">
        <f>IF(OR(G305&lt;&gt;"",H305&lt;&gt;""),'Thông Tin Chung'!$L$3,"")</f>
        <v/>
      </c>
      <c r="L305" s="2"/>
      <c r="M305" s="7" t="str">
        <f>IF(AND(G305="",H305=""),"",IF(OR(C305&lt;NgayBatDau,C305&gt;NgayKetThuc),"Ngày tháng phải nằm trong kỳ kế toán",IF(AND(F305&lt;&gt;"",COUNTIF(T.2[Tên loại
Doanh thu / Chi phí],F305)=0),"Tên loại DT/CP chưa được khai báo vào DS Tên loại DTCP","")))</f>
        <v/>
      </c>
      <c r="N305" s="7" t="str">
        <f t="shared" si="14"/>
        <v/>
      </c>
    </row>
    <row r="306" spans="2:14" ht="27.75" customHeight="1" x14ac:dyDescent="0.2">
      <c r="B306" s="7">
        <f t="shared" si="15"/>
        <v>304</v>
      </c>
      <c r="C306" s="24"/>
      <c r="D306" s="16"/>
      <c r="E306" s="2"/>
      <c r="F306" s="16"/>
      <c r="G306" s="13"/>
      <c r="H306" s="13"/>
      <c r="I306" s="13"/>
      <c r="J306" s="21" t="str">
        <f t="shared" si="16"/>
        <v/>
      </c>
      <c r="K306" s="34" t="str">
        <f>IF(OR(G306&lt;&gt;"",H306&lt;&gt;""),'Thông Tin Chung'!$L$3,"")</f>
        <v/>
      </c>
      <c r="L306" s="2"/>
      <c r="M306" s="7" t="str">
        <f>IF(AND(G306="",H306=""),"",IF(OR(C306&lt;NgayBatDau,C306&gt;NgayKetThuc),"Ngày tháng phải nằm trong kỳ kế toán",IF(AND(F306&lt;&gt;"",COUNTIF(T.2[Tên loại
Doanh thu / Chi phí],F306)=0),"Tên loại DT/CP chưa được khai báo vào DS Tên loại DTCP","")))</f>
        <v/>
      </c>
      <c r="N306" s="7" t="str">
        <f t="shared" si="14"/>
        <v/>
      </c>
    </row>
    <row r="307" spans="2:14" ht="27.75" customHeight="1" x14ac:dyDescent="0.2">
      <c r="B307" s="7">
        <f t="shared" si="15"/>
        <v>305</v>
      </c>
      <c r="C307" s="24"/>
      <c r="D307" s="16"/>
      <c r="E307" s="2"/>
      <c r="F307" s="16"/>
      <c r="G307" s="13"/>
      <c r="H307" s="13"/>
      <c r="I307" s="13"/>
      <c r="J307" s="21" t="str">
        <f t="shared" si="16"/>
        <v/>
      </c>
      <c r="K307" s="34" t="str">
        <f>IF(OR(G307&lt;&gt;"",H307&lt;&gt;""),'Thông Tin Chung'!$L$3,"")</f>
        <v/>
      </c>
      <c r="L307" s="2"/>
      <c r="M307" s="7" t="str">
        <f>IF(AND(G307="",H307=""),"",IF(OR(C307&lt;NgayBatDau,C307&gt;NgayKetThuc),"Ngày tháng phải nằm trong kỳ kế toán",IF(AND(F307&lt;&gt;"",COUNTIF(T.2[Tên loại
Doanh thu / Chi phí],F307)=0),"Tên loại DT/CP chưa được khai báo vào DS Tên loại DTCP","")))</f>
        <v/>
      </c>
      <c r="N307" s="7" t="str">
        <f t="shared" si="14"/>
        <v/>
      </c>
    </row>
    <row r="308" spans="2:14" ht="27.75" customHeight="1" x14ac:dyDescent="0.2">
      <c r="B308" s="7">
        <f t="shared" si="15"/>
        <v>306</v>
      </c>
      <c r="C308" s="24"/>
      <c r="D308" s="16"/>
      <c r="E308" s="2"/>
      <c r="F308" s="16"/>
      <c r="G308" s="13"/>
      <c r="H308" s="13"/>
      <c r="I308" s="13"/>
      <c r="J308" s="21" t="str">
        <f t="shared" si="16"/>
        <v/>
      </c>
      <c r="K308" s="34" t="str">
        <f>IF(OR(G308&lt;&gt;"",H308&lt;&gt;""),'Thông Tin Chung'!$L$3,"")</f>
        <v/>
      </c>
      <c r="L308" s="2"/>
      <c r="M308" s="7" t="str">
        <f>IF(AND(G308="",H308=""),"",IF(OR(C308&lt;NgayBatDau,C308&gt;NgayKetThuc),"Ngày tháng phải nằm trong kỳ kế toán",IF(AND(F308&lt;&gt;"",COUNTIF(T.2[Tên loại
Doanh thu / Chi phí],F308)=0),"Tên loại DT/CP chưa được khai báo vào DS Tên loại DTCP","")))</f>
        <v/>
      </c>
      <c r="N308" s="7" t="str">
        <f t="shared" si="14"/>
        <v/>
      </c>
    </row>
    <row r="309" spans="2:14" ht="27.75" customHeight="1" x14ac:dyDescent="0.2">
      <c r="B309" s="7">
        <f t="shared" si="15"/>
        <v>307</v>
      </c>
      <c r="C309" s="24"/>
      <c r="D309" s="16"/>
      <c r="E309" s="2"/>
      <c r="F309" s="16"/>
      <c r="G309" s="13"/>
      <c r="H309" s="13"/>
      <c r="I309" s="13"/>
      <c r="J309" s="21" t="str">
        <f t="shared" si="16"/>
        <v/>
      </c>
      <c r="K309" s="34" t="str">
        <f>IF(OR(G309&lt;&gt;"",H309&lt;&gt;""),'Thông Tin Chung'!$L$3,"")</f>
        <v/>
      </c>
      <c r="L309" s="2"/>
      <c r="M309" s="7" t="str">
        <f>IF(AND(G309="",H309=""),"",IF(OR(C309&lt;NgayBatDau,C309&gt;NgayKetThuc),"Ngày tháng phải nằm trong kỳ kế toán",IF(AND(F309&lt;&gt;"",COUNTIF(T.2[Tên loại
Doanh thu / Chi phí],F309)=0),"Tên loại DT/CP chưa được khai báo vào DS Tên loại DTCP","")))</f>
        <v/>
      </c>
      <c r="N309" s="7" t="str">
        <f t="shared" si="14"/>
        <v/>
      </c>
    </row>
    <row r="310" spans="2:14" ht="27.75" customHeight="1" x14ac:dyDescent="0.2">
      <c r="B310" s="7">
        <f t="shared" si="15"/>
        <v>308</v>
      </c>
      <c r="C310" s="24"/>
      <c r="D310" s="16"/>
      <c r="E310" s="2"/>
      <c r="F310" s="16"/>
      <c r="G310" s="13"/>
      <c r="H310" s="13"/>
      <c r="I310" s="13"/>
      <c r="J310" s="21" t="str">
        <f t="shared" si="16"/>
        <v/>
      </c>
      <c r="K310" s="34" t="str">
        <f>IF(OR(G310&lt;&gt;"",H310&lt;&gt;""),'Thông Tin Chung'!$L$3,"")</f>
        <v/>
      </c>
      <c r="L310" s="2"/>
      <c r="M310" s="7" t="str">
        <f>IF(AND(G310="",H310=""),"",IF(OR(C310&lt;NgayBatDau,C310&gt;NgayKetThuc),"Ngày tháng phải nằm trong kỳ kế toán",IF(AND(F310&lt;&gt;"",COUNTIF(T.2[Tên loại
Doanh thu / Chi phí],F310)=0),"Tên loại DT/CP chưa được khai báo vào DS Tên loại DTCP","")))</f>
        <v/>
      </c>
      <c r="N310" s="7" t="str">
        <f t="shared" si="14"/>
        <v/>
      </c>
    </row>
    <row r="311" spans="2:14" ht="27.75" customHeight="1" x14ac:dyDescent="0.2">
      <c r="B311" s="7">
        <f t="shared" si="15"/>
        <v>309</v>
      </c>
      <c r="C311" s="24"/>
      <c r="D311" s="16"/>
      <c r="E311" s="2"/>
      <c r="F311" s="16"/>
      <c r="G311" s="13"/>
      <c r="H311" s="13"/>
      <c r="I311" s="13"/>
      <c r="J311" s="21" t="str">
        <f t="shared" si="16"/>
        <v/>
      </c>
      <c r="K311" s="34" t="str">
        <f>IF(OR(G311&lt;&gt;"",H311&lt;&gt;""),'Thông Tin Chung'!$L$3,"")</f>
        <v/>
      </c>
      <c r="L311" s="2"/>
      <c r="M311" s="7" t="str">
        <f>IF(AND(G311="",H311=""),"",IF(OR(C311&lt;NgayBatDau,C311&gt;NgayKetThuc),"Ngày tháng phải nằm trong kỳ kế toán",IF(AND(F311&lt;&gt;"",COUNTIF(T.2[Tên loại
Doanh thu / Chi phí],F311)=0),"Tên loại DT/CP chưa được khai báo vào DS Tên loại DTCP","")))</f>
        <v/>
      </c>
      <c r="N311" s="7" t="str">
        <f t="shared" si="14"/>
        <v/>
      </c>
    </row>
    <row r="312" spans="2:14" ht="27.75" customHeight="1" x14ac:dyDescent="0.2">
      <c r="B312" s="7">
        <f t="shared" si="15"/>
        <v>310</v>
      </c>
      <c r="C312" s="24"/>
      <c r="D312" s="16"/>
      <c r="E312" s="2"/>
      <c r="F312" s="16"/>
      <c r="G312" s="13"/>
      <c r="H312" s="13"/>
      <c r="I312" s="13"/>
      <c r="J312" s="21" t="str">
        <f t="shared" si="16"/>
        <v/>
      </c>
      <c r="K312" s="34" t="str">
        <f>IF(OR(G312&lt;&gt;"",H312&lt;&gt;""),'Thông Tin Chung'!$L$3,"")</f>
        <v/>
      </c>
      <c r="L312" s="2"/>
      <c r="M312" s="7" t="str">
        <f>IF(AND(G312="",H312=""),"",IF(OR(C312&lt;NgayBatDau,C312&gt;NgayKetThuc),"Ngày tháng phải nằm trong kỳ kế toán",IF(AND(F312&lt;&gt;"",COUNTIF(T.2[Tên loại
Doanh thu / Chi phí],F312)=0),"Tên loại DT/CP chưa được khai báo vào DS Tên loại DTCP","")))</f>
        <v/>
      </c>
      <c r="N312" s="7" t="str">
        <f t="shared" si="14"/>
        <v/>
      </c>
    </row>
    <row r="313" spans="2:14" ht="27.75" customHeight="1" x14ac:dyDescent="0.2">
      <c r="B313" s="7">
        <f t="shared" si="15"/>
        <v>311</v>
      </c>
      <c r="C313" s="24"/>
      <c r="D313" s="16"/>
      <c r="E313" s="2"/>
      <c r="F313" s="16"/>
      <c r="G313" s="13"/>
      <c r="H313" s="13"/>
      <c r="I313" s="13"/>
      <c r="J313" s="21" t="str">
        <f t="shared" si="16"/>
        <v/>
      </c>
      <c r="K313" s="34" t="str">
        <f>IF(OR(G313&lt;&gt;"",H313&lt;&gt;""),'Thông Tin Chung'!$L$3,"")</f>
        <v/>
      </c>
      <c r="L313" s="2"/>
      <c r="M313" s="7" t="str">
        <f>IF(AND(G313="",H313=""),"",IF(OR(C313&lt;NgayBatDau,C313&gt;NgayKetThuc),"Ngày tháng phải nằm trong kỳ kế toán",IF(AND(F313&lt;&gt;"",COUNTIF(T.2[Tên loại
Doanh thu / Chi phí],F313)=0),"Tên loại DT/CP chưa được khai báo vào DS Tên loại DTCP","")))</f>
        <v/>
      </c>
      <c r="N313" s="7" t="str">
        <f t="shared" si="14"/>
        <v/>
      </c>
    </row>
    <row r="314" spans="2:14" ht="27.75" customHeight="1" x14ac:dyDescent="0.2">
      <c r="B314" s="7">
        <f t="shared" si="15"/>
        <v>312</v>
      </c>
      <c r="C314" s="24"/>
      <c r="D314" s="16"/>
      <c r="E314" s="2"/>
      <c r="F314" s="16"/>
      <c r="G314" s="13"/>
      <c r="H314" s="13"/>
      <c r="I314" s="13"/>
      <c r="J314" s="21" t="str">
        <f t="shared" si="16"/>
        <v/>
      </c>
      <c r="K314" s="34" t="str">
        <f>IF(OR(G314&lt;&gt;"",H314&lt;&gt;""),'Thông Tin Chung'!$L$3,"")</f>
        <v/>
      </c>
      <c r="L314" s="2"/>
      <c r="M314" s="7" t="str">
        <f>IF(AND(G314="",H314=""),"",IF(OR(C314&lt;NgayBatDau,C314&gt;NgayKetThuc),"Ngày tháng phải nằm trong kỳ kế toán",IF(AND(F314&lt;&gt;"",COUNTIF(T.2[Tên loại
Doanh thu / Chi phí],F314)=0),"Tên loại DT/CP chưa được khai báo vào DS Tên loại DTCP","")))</f>
        <v/>
      </c>
      <c r="N314" s="7" t="str">
        <f t="shared" si="14"/>
        <v/>
      </c>
    </row>
    <row r="315" spans="2:14" ht="27.75" customHeight="1" x14ac:dyDescent="0.2">
      <c r="B315" s="7">
        <f t="shared" si="15"/>
        <v>313</v>
      </c>
      <c r="C315" s="24"/>
      <c r="D315" s="16"/>
      <c r="E315" s="2"/>
      <c r="F315" s="16"/>
      <c r="G315" s="13"/>
      <c r="H315" s="13"/>
      <c r="I315" s="13"/>
      <c r="J315" s="21" t="str">
        <f t="shared" si="16"/>
        <v/>
      </c>
      <c r="K315" s="34" t="str">
        <f>IF(OR(G315&lt;&gt;"",H315&lt;&gt;""),'Thông Tin Chung'!$L$3,"")</f>
        <v/>
      </c>
      <c r="L315" s="2"/>
      <c r="M315" s="7" t="str">
        <f>IF(AND(G315="",H315=""),"",IF(OR(C315&lt;NgayBatDau,C315&gt;NgayKetThuc),"Ngày tháng phải nằm trong kỳ kế toán",IF(AND(F315&lt;&gt;"",COUNTIF(T.2[Tên loại
Doanh thu / Chi phí],F315)=0),"Tên loại DT/CP chưa được khai báo vào DS Tên loại DTCP","")))</f>
        <v/>
      </c>
      <c r="N315" s="7" t="str">
        <f t="shared" si="14"/>
        <v/>
      </c>
    </row>
    <row r="316" spans="2:14" ht="27.75" customHeight="1" x14ac:dyDescent="0.2">
      <c r="B316" s="7">
        <f t="shared" si="15"/>
        <v>314</v>
      </c>
      <c r="C316" s="24"/>
      <c r="D316" s="16"/>
      <c r="E316" s="2"/>
      <c r="F316" s="16"/>
      <c r="G316" s="13"/>
      <c r="H316" s="13"/>
      <c r="I316" s="13"/>
      <c r="J316" s="21" t="str">
        <f t="shared" si="16"/>
        <v/>
      </c>
      <c r="K316" s="34" t="str">
        <f>IF(OR(G316&lt;&gt;"",H316&lt;&gt;""),'Thông Tin Chung'!$L$3,"")</f>
        <v/>
      </c>
      <c r="L316" s="2"/>
      <c r="M316" s="7" t="str">
        <f>IF(AND(G316="",H316=""),"",IF(OR(C316&lt;NgayBatDau,C316&gt;NgayKetThuc),"Ngày tháng phải nằm trong kỳ kế toán",IF(AND(F316&lt;&gt;"",COUNTIF(T.2[Tên loại
Doanh thu / Chi phí],F316)=0),"Tên loại DT/CP chưa được khai báo vào DS Tên loại DTCP","")))</f>
        <v/>
      </c>
      <c r="N316" s="7" t="str">
        <f t="shared" si="14"/>
        <v/>
      </c>
    </row>
    <row r="317" spans="2:14" ht="27.75" customHeight="1" x14ac:dyDescent="0.2">
      <c r="B317" s="7">
        <f t="shared" si="15"/>
        <v>315</v>
      </c>
      <c r="C317" s="24"/>
      <c r="D317" s="16"/>
      <c r="E317" s="2"/>
      <c r="F317" s="16"/>
      <c r="G317" s="13"/>
      <c r="H317" s="13"/>
      <c r="I317" s="13"/>
      <c r="J317" s="21" t="str">
        <f t="shared" si="16"/>
        <v/>
      </c>
      <c r="K317" s="34" t="str">
        <f>IF(OR(G317&lt;&gt;"",H317&lt;&gt;""),'Thông Tin Chung'!$L$3,"")</f>
        <v/>
      </c>
      <c r="L317" s="2"/>
      <c r="M317" s="7" t="str">
        <f>IF(AND(G317="",H317=""),"",IF(OR(C317&lt;NgayBatDau,C317&gt;NgayKetThuc),"Ngày tháng phải nằm trong kỳ kế toán",IF(AND(F317&lt;&gt;"",COUNTIF(T.2[Tên loại
Doanh thu / Chi phí],F317)=0),"Tên loại DT/CP chưa được khai báo vào DS Tên loại DTCP","")))</f>
        <v/>
      </c>
      <c r="N317" s="7" t="str">
        <f t="shared" si="14"/>
        <v/>
      </c>
    </row>
    <row r="318" spans="2:14" ht="27.75" customHeight="1" x14ac:dyDescent="0.2">
      <c r="B318" s="7">
        <f t="shared" si="15"/>
        <v>316</v>
      </c>
      <c r="C318" s="24"/>
      <c r="D318" s="16"/>
      <c r="E318" s="2"/>
      <c r="F318" s="16"/>
      <c r="G318" s="13"/>
      <c r="H318" s="13"/>
      <c r="I318" s="13"/>
      <c r="J318" s="21" t="str">
        <f t="shared" si="16"/>
        <v/>
      </c>
      <c r="K318" s="34" t="str">
        <f>IF(OR(G318&lt;&gt;"",H318&lt;&gt;""),'Thông Tin Chung'!$L$3,"")</f>
        <v/>
      </c>
      <c r="L318" s="2"/>
      <c r="M318" s="7" t="str">
        <f>IF(AND(G318="",H318=""),"",IF(OR(C318&lt;NgayBatDau,C318&gt;NgayKetThuc),"Ngày tháng phải nằm trong kỳ kế toán",IF(AND(F318&lt;&gt;"",COUNTIF(T.2[Tên loại
Doanh thu / Chi phí],F318)=0),"Tên loại DT/CP chưa được khai báo vào DS Tên loại DTCP","")))</f>
        <v/>
      </c>
      <c r="N318" s="7" t="str">
        <f t="shared" si="14"/>
        <v/>
      </c>
    </row>
    <row r="319" spans="2:14" ht="27.75" customHeight="1" x14ac:dyDescent="0.2">
      <c r="B319" s="7">
        <f t="shared" si="15"/>
        <v>317</v>
      </c>
      <c r="C319" s="24"/>
      <c r="D319" s="16"/>
      <c r="E319" s="2"/>
      <c r="F319" s="16"/>
      <c r="G319" s="13"/>
      <c r="H319" s="13"/>
      <c r="I319" s="13"/>
      <c r="J319" s="21" t="str">
        <f t="shared" si="16"/>
        <v/>
      </c>
      <c r="K319" s="34" t="str">
        <f>IF(OR(G319&lt;&gt;"",H319&lt;&gt;""),'Thông Tin Chung'!$L$3,"")</f>
        <v/>
      </c>
      <c r="L319" s="2"/>
      <c r="M319" s="7" t="str">
        <f>IF(AND(G319="",H319=""),"",IF(OR(C319&lt;NgayBatDau,C319&gt;NgayKetThuc),"Ngày tháng phải nằm trong kỳ kế toán",IF(AND(F319&lt;&gt;"",COUNTIF(T.2[Tên loại
Doanh thu / Chi phí],F319)=0),"Tên loại DT/CP chưa được khai báo vào DS Tên loại DTCP","")))</f>
        <v/>
      </c>
      <c r="N319" s="7" t="str">
        <f t="shared" si="14"/>
        <v/>
      </c>
    </row>
    <row r="320" spans="2:14" ht="27.75" customHeight="1" x14ac:dyDescent="0.2">
      <c r="B320" s="7">
        <f t="shared" si="15"/>
        <v>318</v>
      </c>
      <c r="C320" s="24"/>
      <c r="D320" s="16"/>
      <c r="E320" s="2"/>
      <c r="F320" s="16"/>
      <c r="G320" s="13"/>
      <c r="H320" s="13"/>
      <c r="I320" s="13"/>
      <c r="J320" s="21" t="str">
        <f t="shared" si="16"/>
        <v/>
      </c>
      <c r="K320" s="34" t="str">
        <f>IF(OR(G320&lt;&gt;"",H320&lt;&gt;""),'Thông Tin Chung'!$L$3,"")</f>
        <v/>
      </c>
      <c r="L320" s="2"/>
      <c r="M320" s="7" t="str">
        <f>IF(AND(G320="",H320=""),"",IF(OR(C320&lt;NgayBatDau,C320&gt;NgayKetThuc),"Ngày tháng phải nằm trong kỳ kế toán",IF(AND(F320&lt;&gt;"",COUNTIF(T.2[Tên loại
Doanh thu / Chi phí],F320)=0),"Tên loại DT/CP chưa được khai báo vào DS Tên loại DTCP","")))</f>
        <v/>
      </c>
      <c r="N320" s="7" t="str">
        <f t="shared" si="14"/>
        <v/>
      </c>
    </row>
    <row r="321" spans="2:14" ht="27.75" customHeight="1" x14ac:dyDescent="0.2">
      <c r="B321" s="7">
        <f t="shared" si="15"/>
        <v>319</v>
      </c>
      <c r="C321" s="24"/>
      <c r="D321" s="16"/>
      <c r="E321" s="2"/>
      <c r="F321" s="16"/>
      <c r="G321" s="13"/>
      <c r="H321" s="13"/>
      <c r="I321" s="13"/>
      <c r="J321" s="21" t="str">
        <f t="shared" si="16"/>
        <v/>
      </c>
      <c r="K321" s="34" t="str">
        <f>IF(OR(G321&lt;&gt;"",H321&lt;&gt;""),'Thông Tin Chung'!$L$3,"")</f>
        <v/>
      </c>
      <c r="L321" s="2"/>
      <c r="M321" s="7" t="str">
        <f>IF(AND(G321="",H321=""),"",IF(OR(C321&lt;NgayBatDau,C321&gt;NgayKetThuc),"Ngày tháng phải nằm trong kỳ kế toán",IF(AND(F321&lt;&gt;"",COUNTIF(T.2[Tên loại
Doanh thu / Chi phí],F321)=0),"Tên loại DT/CP chưa được khai báo vào DS Tên loại DTCP","")))</f>
        <v/>
      </c>
      <c r="N321" s="7" t="str">
        <f t="shared" si="14"/>
        <v/>
      </c>
    </row>
    <row r="322" spans="2:14" ht="27.75" customHeight="1" x14ac:dyDescent="0.2">
      <c r="B322" s="7">
        <f t="shared" si="15"/>
        <v>320</v>
      </c>
      <c r="C322" s="24"/>
      <c r="D322" s="16"/>
      <c r="E322" s="2"/>
      <c r="F322" s="16"/>
      <c r="G322" s="13"/>
      <c r="H322" s="13"/>
      <c r="I322" s="13"/>
      <c r="J322" s="21" t="str">
        <f t="shared" si="16"/>
        <v/>
      </c>
      <c r="K322" s="34" t="str">
        <f>IF(OR(G322&lt;&gt;"",H322&lt;&gt;""),'Thông Tin Chung'!$L$3,"")</f>
        <v/>
      </c>
      <c r="L322" s="2"/>
      <c r="M322" s="7" t="str">
        <f>IF(AND(G322="",H322=""),"",IF(OR(C322&lt;NgayBatDau,C322&gt;NgayKetThuc),"Ngày tháng phải nằm trong kỳ kế toán",IF(AND(F322&lt;&gt;"",COUNTIF(T.2[Tên loại
Doanh thu / Chi phí],F322)=0),"Tên loại DT/CP chưa được khai báo vào DS Tên loại DTCP","")))</f>
        <v/>
      </c>
      <c r="N322" s="7" t="str">
        <f t="shared" si="14"/>
        <v/>
      </c>
    </row>
    <row r="323" spans="2:14" ht="27.75" customHeight="1" x14ac:dyDescent="0.2">
      <c r="B323" s="7">
        <f t="shared" si="15"/>
        <v>321</v>
      </c>
      <c r="C323" s="24"/>
      <c r="D323" s="16"/>
      <c r="E323" s="2"/>
      <c r="F323" s="16"/>
      <c r="G323" s="13"/>
      <c r="H323" s="13"/>
      <c r="I323" s="13"/>
      <c r="J323" s="21" t="str">
        <f t="shared" si="16"/>
        <v/>
      </c>
      <c r="K323" s="34" t="str">
        <f>IF(OR(G323&lt;&gt;"",H323&lt;&gt;""),'Thông Tin Chung'!$L$3,"")</f>
        <v/>
      </c>
      <c r="L323" s="2"/>
      <c r="M323" s="7" t="str">
        <f>IF(AND(G323="",H323=""),"",IF(OR(C323&lt;NgayBatDau,C323&gt;NgayKetThuc),"Ngày tháng phải nằm trong kỳ kế toán",IF(AND(F323&lt;&gt;"",COUNTIF(T.2[Tên loại
Doanh thu / Chi phí],F323)=0),"Tên loại DT/CP chưa được khai báo vào DS Tên loại DTCP","")))</f>
        <v/>
      </c>
      <c r="N323" s="7" t="str">
        <f t="shared" ref="N323:N386" si="17">IF(C323="","",IF(AND(G323&lt;&gt;"",H323="",C323&lt;B3LocTuNgay),0,IF(AND(G323="",H323&lt;&gt;"",C323&lt;B3LocTuNgay),10,IF(AND(G323&lt;&gt;"",H323="",C323&lt;=B3LocDenNgay),1,IF(AND(G323="",H323&lt;&gt;"",C323&lt;=B3LocDenNgay),11,"")))))</f>
        <v/>
      </c>
    </row>
    <row r="324" spans="2:14" ht="27.75" customHeight="1" x14ac:dyDescent="0.2">
      <c r="B324" s="7">
        <f t="shared" ref="B324:B387" si="18">ROW(A324)-2</f>
        <v>322</v>
      </c>
      <c r="C324" s="24"/>
      <c r="D324" s="16"/>
      <c r="E324" s="2"/>
      <c r="F324" s="16"/>
      <c r="G324" s="13"/>
      <c r="H324" s="13"/>
      <c r="I324" s="13"/>
      <c r="J324" s="21" t="str">
        <f t="shared" ref="J324:J387" si="19">IF(G324&lt;&gt;"",G324*SUM(1,I324),IF(H324&lt;&gt;"",H324*SUM(1,I324),""))</f>
        <v/>
      </c>
      <c r="K324" s="34" t="str">
        <f>IF(OR(G324&lt;&gt;"",H324&lt;&gt;""),'Thông Tin Chung'!$L$3,"")</f>
        <v/>
      </c>
      <c r="L324" s="2"/>
      <c r="M324" s="7" t="str">
        <f>IF(AND(G324="",H324=""),"",IF(OR(C324&lt;NgayBatDau,C324&gt;NgayKetThuc),"Ngày tháng phải nằm trong kỳ kế toán",IF(AND(F324&lt;&gt;"",COUNTIF(T.2[Tên loại
Doanh thu / Chi phí],F324)=0),"Tên loại DT/CP chưa được khai báo vào DS Tên loại DTCP","")))</f>
        <v/>
      </c>
      <c r="N324" s="7" t="str">
        <f t="shared" si="17"/>
        <v/>
      </c>
    </row>
    <row r="325" spans="2:14" ht="27.75" customHeight="1" x14ac:dyDescent="0.2">
      <c r="B325" s="7">
        <f t="shared" si="18"/>
        <v>323</v>
      </c>
      <c r="C325" s="24"/>
      <c r="D325" s="16"/>
      <c r="E325" s="2"/>
      <c r="F325" s="16"/>
      <c r="G325" s="13"/>
      <c r="H325" s="13"/>
      <c r="I325" s="13"/>
      <c r="J325" s="21" t="str">
        <f t="shared" si="19"/>
        <v/>
      </c>
      <c r="K325" s="34" t="str">
        <f>IF(OR(G325&lt;&gt;"",H325&lt;&gt;""),'Thông Tin Chung'!$L$3,"")</f>
        <v/>
      </c>
      <c r="L325" s="2"/>
      <c r="M325" s="7" t="str">
        <f>IF(AND(G325="",H325=""),"",IF(OR(C325&lt;NgayBatDau,C325&gt;NgayKetThuc),"Ngày tháng phải nằm trong kỳ kế toán",IF(AND(F325&lt;&gt;"",COUNTIF(T.2[Tên loại
Doanh thu / Chi phí],F325)=0),"Tên loại DT/CP chưa được khai báo vào DS Tên loại DTCP","")))</f>
        <v/>
      </c>
      <c r="N325" s="7" t="str">
        <f t="shared" si="17"/>
        <v/>
      </c>
    </row>
    <row r="326" spans="2:14" ht="27.75" customHeight="1" x14ac:dyDescent="0.2">
      <c r="B326" s="7">
        <f t="shared" si="18"/>
        <v>324</v>
      </c>
      <c r="C326" s="24"/>
      <c r="D326" s="16"/>
      <c r="E326" s="2"/>
      <c r="F326" s="16"/>
      <c r="G326" s="13"/>
      <c r="H326" s="13"/>
      <c r="I326" s="13"/>
      <c r="J326" s="21" t="str">
        <f t="shared" si="19"/>
        <v/>
      </c>
      <c r="K326" s="34" t="str">
        <f>IF(OR(G326&lt;&gt;"",H326&lt;&gt;""),'Thông Tin Chung'!$L$3,"")</f>
        <v/>
      </c>
      <c r="L326" s="2"/>
      <c r="M326" s="7" t="str">
        <f>IF(AND(G326="",H326=""),"",IF(OR(C326&lt;NgayBatDau,C326&gt;NgayKetThuc),"Ngày tháng phải nằm trong kỳ kế toán",IF(AND(F326&lt;&gt;"",COUNTIF(T.2[Tên loại
Doanh thu / Chi phí],F326)=0),"Tên loại DT/CP chưa được khai báo vào DS Tên loại DTCP","")))</f>
        <v/>
      </c>
      <c r="N326" s="7" t="str">
        <f t="shared" si="17"/>
        <v/>
      </c>
    </row>
    <row r="327" spans="2:14" ht="27.75" customHeight="1" x14ac:dyDescent="0.2">
      <c r="B327" s="7">
        <f t="shared" si="18"/>
        <v>325</v>
      </c>
      <c r="C327" s="24"/>
      <c r="D327" s="16"/>
      <c r="E327" s="2"/>
      <c r="F327" s="16"/>
      <c r="G327" s="13"/>
      <c r="H327" s="13"/>
      <c r="I327" s="13"/>
      <c r="J327" s="21" t="str">
        <f t="shared" si="19"/>
        <v/>
      </c>
      <c r="K327" s="34" t="str">
        <f>IF(OR(G327&lt;&gt;"",H327&lt;&gt;""),'Thông Tin Chung'!$L$3,"")</f>
        <v/>
      </c>
      <c r="L327" s="2"/>
      <c r="M327" s="7" t="str">
        <f>IF(AND(G327="",H327=""),"",IF(OR(C327&lt;NgayBatDau,C327&gt;NgayKetThuc),"Ngày tháng phải nằm trong kỳ kế toán",IF(AND(F327&lt;&gt;"",COUNTIF(T.2[Tên loại
Doanh thu / Chi phí],F327)=0),"Tên loại DT/CP chưa được khai báo vào DS Tên loại DTCP","")))</f>
        <v/>
      </c>
      <c r="N327" s="7" t="str">
        <f t="shared" si="17"/>
        <v/>
      </c>
    </row>
    <row r="328" spans="2:14" ht="27.75" customHeight="1" x14ac:dyDescent="0.2">
      <c r="B328" s="7">
        <f t="shared" si="18"/>
        <v>326</v>
      </c>
      <c r="C328" s="24"/>
      <c r="D328" s="16"/>
      <c r="E328" s="2"/>
      <c r="F328" s="16"/>
      <c r="G328" s="13"/>
      <c r="H328" s="13"/>
      <c r="I328" s="13"/>
      <c r="J328" s="21" t="str">
        <f t="shared" si="19"/>
        <v/>
      </c>
      <c r="K328" s="34" t="str">
        <f>IF(OR(G328&lt;&gt;"",H328&lt;&gt;""),'Thông Tin Chung'!$L$3,"")</f>
        <v/>
      </c>
      <c r="L328" s="2"/>
      <c r="M328" s="7" t="str">
        <f>IF(AND(G328="",H328=""),"",IF(OR(C328&lt;NgayBatDau,C328&gt;NgayKetThuc),"Ngày tháng phải nằm trong kỳ kế toán",IF(AND(F328&lt;&gt;"",COUNTIF(T.2[Tên loại
Doanh thu / Chi phí],F328)=0),"Tên loại DT/CP chưa được khai báo vào DS Tên loại DTCP","")))</f>
        <v/>
      </c>
      <c r="N328" s="7" t="str">
        <f t="shared" si="17"/>
        <v/>
      </c>
    </row>
    <row r="329" spans="2:14" ht="27.75" customHeight="1" x14ac:dyDescent="0.2">
      <c r="B329" s="7">
        <f t="shared" si="18"/>
        <v>327</v>
      </c>
      <c r="C329" s="24"/>
      <c r="D329" s="16"/>
      <c r="E329" s="2"/>
      <c r="F329" s="16"/>
      <c r="G329" s="13"/>
      <c r="H329" s="13"/>
      <c r="I329" s="13"/>
      <c r="J329" s="21" t="str">
        <f t="shared" si="19"/>
        <v/>
      </c>
      <c r="K329" s="34" t="str">
        <f>IF(OR(G329&lt;&gt;"",H329&lt;&gt;""),'Thông Tin Chung'!$L$3,"")</f>
        <v/>
      </c>
      <c r="L329" s="2"/>
      <c r="M329" s="7" t="str">
        <f>IF(AND(G329="",H329=""),"",IF(OR(C329&lt;NgayBatDau,C329&gt;NgayKetThuc),"Ngày tháng phải nằm trong kỳ kế toán",IF(AND(F329&lt;&gt;"",COUNTIF(T.2[Tên loại
Doanh thu / Chi phí],F329)=0),"Tên loại DT/CP chưa được khai báo vào DS Tên loại DTCP","")))</f>
        <v/>
      </c>
      <c r="N329" s="7" t="str">
        <f t="shared" si="17"/>
        <v/>
      </c>
    </row>
    <row r="330" spans="2:14" ht="27.75" customHeight="1" x14ac:dyDescent="0.2">
      <c r="B330" s="7">
        <f t="shared" si="18"/>
        <v>328</v>
      </c>
      <c r="C330" s="24"/>
      <c r="D330" s="16"/>
      <c r="E330" s="2"/>
      <c r="F330" s="16"/>
      <c r="G330" s="13"/>
      <c r="H330" s="13"/>
      <c r="I330" s="13"/>
      <c r="J330" s="21" t="str">
        <f t="shared" si="19"/>
        <v/>
      </c>
      <c r="K330" s="34" t="str">
        <f>IF(OR(G330&lt;&gt;"",H330&lt;&gt;""),'Thông Tin Chung'!$L$3,"")</f>
        <v/>
      </c>
      <c r="L330" s="2"/>
      <c r="M330" s="7" t="str">
        <f>IF(AND(G330="",H330=""),"",IF(OR(C330&lt;NgayBatDau,C330&gt;NgayKetThuc),"Ngày tháng phải nằm trong kỳ kế toán",IF(AND(F330&lt;&gt;"",COUNTIF(T.2[Tên loại
Doanh thu / Chi phí],F330)=0),"Tên loại DT/CP chưa được khai báo vào DS Tên loại DTCP","")))</f>
        <v/>
      </c>
      <c r="N330" s="7" t="str">
        <f t="shared" si="17"/>
        <v/>
      </c>
    </row>
    <row r="331" spans="2:14" ht="27.75" customHeight="1" x14ac:dyDescent="0.2">
      <c r="B331" s="7">
        <f t="shared" si="18"/>
        <v>329</v>
      </c>
      <c r="C331" s="24"/>
      <c r="D331" s="16"/>
      <c r="E331" s="2"/>
      <c r="F331" s="16"/>
      <c r="G331" s="13"/>
      <c r="H331" s="13"/>
      <c r="I331" s="13"/>
      <c r="J331" s="21" t="str">
        <f t="shared" si="19"/>
        <v/>
      </c>
      <c r="K331" s="34" t="str">
        <f>IF(OR(G331&lt;&gt;"",H331&lt;&gt;""),'Thông Tin Chung'!$L$3,"")</f>
        <v/>
      </c>
      <c r="L331" s="2"/>
      <c r="M331" s="7" t="str">
        <f>IF(AND(G331="",H331=""),"",IF(OR(C331&lt;NgayBatDau,C331&gt;NgayKetThuc),"Ngày tháng phải nằm trong kỳ kế toán",IF(AND(F331&lt;&gt;"",COUNTIF(T.2[Tên loại
Doanh thu / Chi phí],F331)=0),"Tên loại DT/CP chưa được khai báo vào DS Tên loại DTCP","")))</f>
        <v/>
      </c>
      <c r="N331" s="7" t="str">
        <f t="shared" si="17"/>
        <v/>
      </c>
    </row>
    <row r="332" spans="2:14" ht="27.75" customHeight="1" x14ac:dyDescent="0.2">
      <c r="B332" s="7">
        <f t="shared" si="18"/>
        <v>330</v>
      </c>
      <c r="C332" s="24"/>
      <c r="D332" s="16"/>
      <c r="E332" s="2"/>
      <c r="F332" s="16"/>
      <c r="G332" s="13"/>
      <c r="H332" s="13"/>
      <c r="I332" s="13"/>
      <c r="J332" s="21" t="str">
        <f t="shared" si="19"/>
        <v/>
      </c>
      <c r="K332" s="34" t="str">
        <f>IF(OR(G332&lt;&gt;"",H332&lt;&gt;""),'Thông Tin Chung'!$L$3,"")</f>
        <v/>
      </c>
      <c r="L332" s="2"/>
      <c r="M332" s="7" t="str">
        <f>IF(AND(G332="",H332=""),"",IF(OR(C332&lt;NgayBatDau,C332&gt;NgayKetThuc),"Ngày tháng phải nằm trong kỳ kế toán",IF(AND(F332&lt;&gt;"",COUNTIF(T.2[Tên loại
Doanh thu / Chi phí],F332)=0),"Tên loại DT/CP chưa được khai báo vào DS Tên loại DTCP","")))</f>
        <v/>
      </c>
      <c r="N332" s="7" t="str">
        <f t="shared" si="17"/>
        <v/>
      </c>
    </row>
    <row r="333" spans="2:14" ht="27.75" customHeight="1" x14ac:dyDescent="0.2">
      <c r="B333" s="7">
        <f t="shared" si="18"/>
        <v>331</v>
      </c>
      <c r="C333" s="24"/>
      <c r="D333" s="16"/>
      <c r="E333" s="2"/>
      <c r="F333" s="16"/>
      <c r="G333" s="13"/>
      <c r="H333" s="13"/>
      <c r="I333" s="13"/>
      <c r="J333" s="21" t="str">
        <f t="shared" si="19"/>
        <v/>
      </c>
      <c r="K333" s="34" t="str">
        <f>IF(OR(G333&lt;&gt;"",H333&lt;&gt;""),'Thông Tin Chung'!$L$3,"")</f>
        <v/>
      </c>
      <c r="L333" s="2"/>
      <c r="M333" s="7" t="str">
        <f>IF(AND(G333="",H333=""),"",IF(OR(C333&lt;NgayBatDau,C333&gt;NgayKetThuc),"Ngày tháng phải nằm trong kỳ kế toán",IF(AND(F333&lt;&gt;"",COUNTIF(T.2[Tên loại
Doanh thu / Chi phí],F333)=0),"Tên loại DT/CP chưa được khai báo vào DS Tên loại DTCP","")))</f>
        <v/>
      </c>
      <c r="N333" s="7" t="str">
        <f t="shared" si="17"/>
        <v/>
      </c>
    </row>
    <row r="334" spans="2:14" ht="27.75" customHeight="1" x14ac:dyDescent="0.2">
      <c r="B334" s="7">
        <f t="shared" si="18"/>
        <v>332</v>
      </c>
      <c r="C334" s="24"/>
      <c r="D334" s="16"/>
      <c r="E334" s="2"/>
      <c r="F334" s="16"/>
      <c r="G334" s="13"/>
      <c r="H334" s="13"/>
      <c r="I334" s="13"/>
      <c r="J334" s="21" t="str">
        <f t="shared" si="19"/>
        <v/>
      </c>
      <c r="K334" s="34" t="str">
        <f>IF(OR(G334&lt;&gt;"",H334&lt;&gt;""),'Thông Tin Chung'!$L$3,"")</f>
        <v/>
      </c>
      <c r="L334" s="2"/>
      <c r="M334" s="7" t="str">
        <f>IF(AND(G334="",H334=""),"",IF(OR(C334&lt;NgayBatDau,C334&gt;NgayKetThuc),"Ngày tháng phải nằm trong kỳ kế toán",IF(AND(F334&lt;&gt;"",COUNTIF(T.2[Tên loại
Doanh thu / Chi phí],F334)=0),"Tên loại DT/CP chưa được khai báo vào DS Tên loại DTCP","")))</f>
        <v/>
      </c>
      <c r="N334" s="7" t="str">
        <f t="shared" si="17"/>
        <v/>
      </c>
    </row>
    <row r="335" spans="2:14" ht="27.75" customHeight="1" x14ac:dyDescent="0.2">
      <c r="B335" s="7">
        <f t="shared" si="18"/>
        <v>333</v>
      </c>
      <c r="C335" s="24"/>
      <c r="D335" s="16"/>
      <c r="E335" s="2"/>
      <c r="F335" s="16"/>
      <c r="G335" s="13"/>
      <c r="H335" s="13"/>
      <c r="I335" s="13"/>
      <c r="J335" s="21" t="str">
        <f t="shared" si="19"/>
        <v/>
      </c>
      <c r="K335" s="34" t="str">
        <f>IF(OR(G335&lt;&gt;"",H335&lt;&gt;""),'Thông Tin Chung'!$L$3,"")</f>
        <v/>
      </c>
      <c r="L335" s="2"/>
      <c r="M335" s="7" t="str">
        <f>IF(AND(G335="",H335=""),"",IF(OR(C335&lt;NgayBatDau,C335&gt;NgayKetThuc),"Ngày tháng phải nằm trong kỳ kế toán",IF(AND(F335&lt;&gt;"",COUNTIF(T.2[Tên loại
Doanh thu / Chi phí],F335)=0),"Tên loại DT/CP chưa được khai báo vào DS Tên loại DTCP","")))</f>
        <v/>
      </c>
      <c r="N335" s="7" t="str">
        <f t="shared" si="17"/>
        <v/>
      </c>
    </row>
    <row r="336" spans="2:14" ht="27.75" customHeight="1" x14ac:dyDescent="0.2">
      <c r="B336" s="7">
        <f t="shared" si="18"/>
        <v>334</v>
      </c>
      <c r="C336" s="24"/>
      <c r="D336" s="16"/>
      <c r="E336" s="2"/>
      <c r="F336" s="16"/>
      <c r="G336" s="13"/>
      <c r="H336" s="13"/>
      <c r="I336" s="13"/>
      <c r="J336" s="21" t="str">
        <f t="shared" si="19"/>
        <v/>
      </c>
      <c r="K336" s="34" t="str">
        <f>IF(OR(G336&lt;&gt;"",H336&lt;&gt;""),'Thông Tin Chung'!$L$3,"")</f>
        <v/>
      </c>
      <c r="L336" s="2"/>
      <c r="M336" s="7" t="str">
        <f>IF(AND(G336="",H336=""),"",IF(OR(C336&lt;NgayBatDau,C336&gt;NgayKetThuc),"Ngày tháng phải nằm trong kỳ kế toán",IF(AND(F336&lt;&gt;"",COUNTIF(T.2[Tên loại
Doanh thu / Chi phí],F336)=0),"Tên loại DT/CP chưa được khai báo vào DS Tên loại DTCP","")))</f>
        <v/>
      </c>
      <c r="N336" s="7" t="str">
        <f t="shared" si="17"/>
        <v/>
      </c>
    </row>
    <row r="337" spans="2:14" ht="27.75" customHeight="1" x14ac:dyDescent="0.2">
      <c r="B337" s="7">
        <f t="shared" si="18"/>
        <v>335</v>
      </c>
      <c r="C337" s="24"/>
      <c r="D337" s="16"/>
      <c r="E337" s="2"/>
      <c r="F337" s="16"/>
      <c r="G337" s="13"/>
      <c r="H337" s="13"/>
      <c r="I337" s="13"/>
      <c r="J337" s="21" t="str">
        <f t="shared" si="19"/>
        <v/>
      </c>
      <c r="K337" s="34" t="str">
        <f>IF(OR(G337&lt;&gt;"",H337&lt;&gt;""),'Thông Tin Chung'!$L$3,"")</f>
        <v/>
      </c>
      <c r="L337" s="2"/>
      <c r="M337" s="7" t="str">
        <f>IF(AND(G337="",H337=""),"",IF(OR(C337&lt;NgayBatDau,C337&gt;NgayKetThuc),"Ngày tháng phải nằm trong kỳ kế toán",IF(AND(F337&lt;&gt;"",COUNTIF(T.2[Tên loại
Doanh thu / Chi phí],F337)=0),"Tên loại DT/CP chưa được khai báo vào DS Tên loại DTCP","")))</f>
        <v/>
      </c>
      <c r="N337" s="7" t="str">
        <f t="shared" si="17"/>
        <v/>
      </c>
    </row>
    <row r="338" spans="2:14" ht="27.75" customHeight="1" x14ac:dyDescent="0.2">
      <c r="B338" s="7">
        <f t="shared" si="18"/>
        <v>336</v>
      </c>
      <c r="C338" s="24"/>
      <c r="D338" s="16"/>
      <c r="E338" s="2"/>
      <c r="F338" s="16"/>
      <c r="G338" s="13"/>
      <c r="H338" s="13"/>
      <c r="I338" s="13"/>
      <c r="J338" s="21" t="str">
        <f t="shared" si="19"/>
        <v/>
      </c>
      <c r="K338" s="34" t="str">
        <f>IF(OR(G338&lt;&gt;"",H338&lt;&gt;""),'Thông Tin Chung'!$L$3,"")</f>
        <v/>
      </c>
      <c r="L338" s="2"/>
      <c r="M338" s="7" t="str">
        <f>IF(AND(G338="",H338=""),"",IF(OR(C338&lt;NgayBatDau,C338&gt;NgayKetThuc),"Ngày tháng phải nằm trong kỳ kế toán",IF(AND(F338&lt;&gt;"",COUNTIF(T.2[Tên loại
Doanh thu / Chi phí],F338)=0),"Tên loại DT/CP chưa được khai báo vào DS Tên loại DTCP","")))</f>
        <v/>
      </c>
      <c r="N338" s="7" t="str">
        <f t="shared" si="17"/>
        <v/>
      </c>
    </row>
    <row r="339" spans="2:14" ht="27.75" customHeight="1" x14ac:dyDescent="0.2">
      <c r="B339" s="7">
        <f t="shared" si="18"/>
        <v>337</v>
      </c>
      <c r="C339" s="24"/>
      <c r="D339" s="16"/>
      <c r="E339" s="2"/>
      <c r="F339" s="16"/>
      <c r="G339" s="13"/>
      <c r="H339" s="13"/>
      <c r="I339" s="13"/>
      <c r="J339" s="21" t="str">
        <f t="shared" si="19"/>
        <v/>
      </c>
      <c r="K339" s="34" t="str">
        <f>IF(OR(G339&lt;&gt;"",H339&lt;&gt;""),'Thông Tin Chung'!$L$3,"")</f>
        <v/>
      </c>
      <c r="L339" s="2"/>
      <c r="M339" s="7" t="str">
        <f>IF(AND(G339="",H339=""),"",IF(OR(C339&lt;NgayBatDau,C339&gt;NgayKetThuc),"Ngày tháng phải nằm trong kỳ kế toán",IF(AND(F339&lt;&gt;"",COUNTIF(T.2[Tên loại
Doanh thu / Chi phí],F339)=0),"Tên loại DT/CP chưa được khai báo vào DS Tên loại DTCP","")))</f>
        <v/>
      </c>
      <c r="N339" s="7" t="str">
        <f t="shared" si="17"/>
        <v/>
      </c>
    </row>
    <row r="340" spans="2:14" ht="27.75" customHeight="1" x14ac:dyDescent="0.2">
      <c r="B340" s="7">
        <f t="shared" si="18"/>
        <v>338</v>
      </c>
      <c r="C340" s="24"/>
      <c r="D340" s="16"/>
      <c r="E340" s="2"/>
      <c r="F340" s="16"/>
      <c r="G340" s="13"/>
      <c r="H340" s="13"/>
      <c r="I340" s="13"/>
      <c r="J340" s="21" t="str">
        <f t="shared" si="19"/>
        <v/>
      </c>
      <c r="K340" s="34" t="str">
        <f>IF(OR(G340&lt;&gt;"",H340&lt;&gt;""),'Thông Tin Chung'!$L$3,"")</f>
        <v/>
      </c>
      <c r="L340" s="2"/>
      <c r="M340" s="7" t="str">
        <f>IF(AND(G340="",H340=""),"",IF(OR(C340&lt;NgayBatDau,C340&gt;NgayKetThuc),"Ngày tháng phải nằm trong kỳ kế toán",IF(AND(F340&lt;&gt;"",COUNTIF(T.2[Tên loại
Doanh thu / Chi phí],F340)=0),"Tên loại DT/CP chưa được khai báo vào DS Tên loại DTCP","")))</f>
        <v/>
      </c>
      <c r="N340" s="7" t="str">
        <f t="shared" si="17"/>
        <v/>
      </c>
    </row>
    <row r="341" spans="2:14" ht="27.75" customHeight="1" x14ac:dyDescent="0.2">
      <c r="B341" s="7">
        <f t="shared" si="18"/>
        <v>339</v>
      </c>
      <c r="C341" s="24"/>
      <c r="D341" s="16"/>
      <c r="E341" s="2"/>
      <c r="F341" s="16"/>
      <c r="G341" s="13"/>
      <c r="H341" s="13"/>
      <c r="I341" s="13"/>
      <c r="J341" s="21" t="str">
        <f t="shared" si="19"/>
        <v/>
      </c>
      <c r="K341" s="34" t="str">
        <f>IF(OR(G341&lt;&gt;"",H341&lt;&gt;""),'Thông Tin Chung'!$L$3,"")</f>
        <v/>
      </c>
      <c r="L341" s="2"/>
      <c r="M341" s="7" t="str">
        <f>IF(AND(G341="",H341=""),"",IF(OR(C341&lt;NgayBatDau,C341&gt;NgayKetThuc),"Ngày tháng phải nằm trong kỳ kế toán",IF(AND(F341&lt;&gt;"",COUNTIF(T.2[Tên loại
Doanh thu / Chi phí],F341)=0),"Tên loại DT/CP chưa được khai báo vào DS Tên loại DTCP","")))</f>
        <v/>
      </c>
      <c r="N341" s="7" t="str">
        <f t="shared" si="17"/>
        <v/>
      </c>
    </row>
    <row r="342" spans="2:14" ht="27.75" customHeight="1" x14ac:dyDescent="0.2">
      <c r="B342" s="7">
        <f t="shared" si="18"/>
        <v>340</v>
      </c>
      <c r="C342" s="24"/>
      <c r="D342" s="16"/>
      <c r="E342" s="2"/>
      <c r="F342" s="16"/>
      <c r="G342" s="13"/>
      <c r="H342" s="13"/>
      <c r="I342" s="13"/>
      <c r="J342" s="21" t="str">
        <f t="shared" si="19"/>
        <v/>
      </c>
      <c r="K342" s="34" t="str">
        <f>IF(OR(G342&lt;&gt;"",H342&lt;&gt;""),'Thông Tin Chung'!$L$3,"")</f>
        <v/>
      </c>
      <c r="L342" s="2"/>
      <c r="M342" s="7" t="str">
        <f>IF(AND(G342="",H342=""),"",IF(OR(C342&lt;NgayBatDau,C342&gt;NgayKetThuc),"Ngày tháng phải nằm trong kỳ kế toán",IF(AND(F342&lt;&gt;"",COUNTIF(T.2[Tên loại
Doanh thu / Chi phí],F342)=0),"Tên loại DT/CP chưa được khai báo vào DS Tên loại DTCP","")))</f>
        <v/>
      </c>
      <c r="N342" s="7" t="str">
        <f t="shared" si="17"/>
        <v/>
      </c>
    </row>
    <row r="343" spans="2:14" ht="27.75" customHeight="1" x14ac:dyDescent="0.2">
      <c r="B343" s="7">
        <f t="shared" si="18"/>
        <v>341</v>
      </c>
      <c r="C343" s="24"/>
      <c r="D343" s="16"/>
      <c r="E343" s="2"/>
      <c r="F343" s="16"/>
      <c r="G343" s="13"/>
      <c r="H343" s="13"/>
      <c r="I343" s="13"/>
      <c r="J343" s="21" t="str">
        <f t="shared" si="19"/>
        <v/>
      </c>
      <c r="K343" s="34" t="str">
        <f>IF(OR(G343&lt;&gt;"",H343&lt;&gt;""),'Thông Tin Chung'!$L$3,"")</f>
        <v/>
      </c>
      <c r="L343" s="2"/>
      <c r="M343" s="7" t="str">
        <f>IF(AND(G343="",H343=""),"",IF(OR(C343&lt;NgayBatDau,C343&gt;NgayKetThuc),"Ngày tháng phải nằm trong kỳ kế toán",IF(AND(F343&lt;&gt;"",COUNTIF(T.2[Tên loại
Doanh thu / Chi phí],F343)=0),"Tên loại DT/CP chưa được khai báo vào DS Tên loại DTCP","")))</f>
        <v/>
      </c>
      <c r="N343" s="7" t="str">
        <f t="shared" si="17"/>
        <v/>
      </c>
    </row>
    <row r="344" spans="2:14" ht="27.75" customHeight="1" x14ac:dyDescent="0.2">
      <c r="B344" s="7">
        <f t="shared" si="18"/>
        <v>342</v>
      </c>
      <c r="C344" s="24"/>
      <c r="D344" s="16"/>
      <c r="E344" s="2"/>
      <c r="F344" s="16"/>
      <c r="G344" s="13"/>
      <c r="H344" s="13"/>
      <c r="I344" s="13"/>
      <c r="J344" s="21" t="str">
        <f t="shared" si="19"/>
        <v/>
      </c>
      <c r="K344" s="34" t="str">
        <f>IF(OR(G344&lt;&gt;"",H344&lt;&gt;""),'Thông Tin Chung'!$L$3,"")</f>
        <v/>
      </c>
      <c r="L344" s="2"/>
      <c r="M344" s="7" t="str">
        <f>IF(AND(G344="",H344=""),"",IF(OR(C344&lt;NgayBatDau,C344&gt;NgayKetThuc),"Ngày tháng phải nằm trong kỳ kế toán",IF(AND(F344&lt;&gt;"",COUNTIF(T.2[Tên loại
Doanh thu / Chi phí],F344)=0),"Tên loại DT/CP chưa được khai báo vào DS Tên loại DTCP","")))</f>
        <v/>
      </c>
      <c r="N344" s="7" t="str">
        <f t="shared" si="17"/>
        <v/>
      </c>
    </row>
    <row r="345" spans="2:14" ht="27.75" customHeight="1" x14ac:dyDescent="0.2">
      <c r="B345" s="7">
        <f t="shared" si="18"/>
        <v>343</v>
      </c>
      <c r="C345" s="24"/>
      <c r="D345" s="16"/>
      <c r="E345" s="2"/>
      <c r="F345" s="16"/>
      <c r="G345" s="13"/>
      <c r="H345" s="13"/>
      <c r="I345" s="13"/>
      <c r="J345" s="21" t="str">
        <f t="shared" si="19"/>
        <v/>
      </c>
      <c r="K345" s="34" t="str">
        <f>IF(OR(G345&lt;&gt;"",H345&lt;&gt;""),'Thông Tin Chung'!$L$3,"")</f>
        <v/>
      </c>
      <c r="L345" s="2"/>
      <c r="M345" s="7" t="str">
        <f>IF(AND(G345="",H345=""),"",IF(OR(C345&lt;NgayBatDau,C345&gt;NgayKetThuc),"Ngày tháng phải nằm trong kỳ kế toán",IF(AND(F345&lt;&gt;"",COUNTIF(T.2[Tên loại
Doanh thu / Chi phí],F345)=0),"Tên loại DT/CP chưa được khai báo vào DS Tên loại DTCP","")))</f>
        <v/>
      </c>
      <c r="N345" s="7" t="str">
        <f t="shared" si="17"/>
        <v/>
      </c>
    </row>
    <row r="346" spans="2:14" ht="27.75" customHeight="1" x14ac:dyDescent="0.2">
      <c r="B346" s="7">
        <f t="shared" si="18"/>
        <v>344</v>
      </c>
      <c r="C346" s="24"/>
      <c r="D346" s="16"/>
      <c r="E346" s="2"/>
      <c r="F346" s="16"/>
      <c r="G346" s="13"/>
      <c r="H346" s="13"/>
      <c r="I346" s="13"/>
      <c r="J346" s="21" t="str">
        <f t="shared" si="19"/>
        <v/>
      </c>
      <c r="K346" s="34" t="str">
        <f>IF(OR(G346&lt;&gt;"",H346&lt;&gt;""),'Thông Tin Chung'!$L$3,"")</f>
        <v/>
      </c>
      <c r="L346" s="2"/>
      <c r="M346" s="7" t="str">
        <f>IF(AND(G346="",H346=""),"",IF(OR(C346&lt;NgayBatDau,C346&gt;NgayKetThuc),"Ngày tháng phải nằm trong kỳ kế toán",IF(AND(F346&lt;&gt;"",COUNTIF(T.2[Tên loại
Doanh thu / Chi phí],F346)=0),"Tên loại DT/CP chưa được khai báo vào DS Tên loại DTCP","")))</f>
        <v/>
      </c>
      <c r="N346" s="7" t="str">
        <f t="shared" si="17"/>
        <v/>
      </c>
    </row>
    <row r="347" spans="2:14" ht="27.75" customHeight="1" x14ac:dyDescent="0.2">
      <c r="B347" s="7">
        <f t="shared" si="18"/>
        <v>345</v>
      </c>
      <c r="C347" s="24"/>
      <c r="D347" s="16"/>
      <c r="E347" s="2"/>
      <c r="F347" s="16"/>
      <c r="G347" s="13"/>
      <c r="H347" s="13"/>
      <c r="I347" s="13"/>
      <c r="J347" s="21" t="str">
        <f t="shared" si="19"/>
        <v/>
      </c>
      <c r="K347" s="34" t="str">
        <f>IF(OR(G347&lt;&gt;"",H347&lt;&gt;""),'Thông Tin Chung'!$L$3,"")</f>
        <v/>
      </c>
      <c r="L347" s="2"/>
      <c r="M347" s="7" t="str">
        <f>IF(AND(G347="",H347=""),"",IF(OR(C347&lt;NgayBatDau,C347&gt;NgayKetThuc),"Ngày tháng phải nằm trong kỳ kế toán",IF(AND(F347&lt;&gt;"",COUNTIF(T.2[Tên loại
Doanh thu / Chi phí],F347)=0),"Tên loại DT/CP chưa được khai báo vào DS Tên loại DTCP","")))</f>
        <v/>
      </c>
      <c r="N347" s="7" t="str">
        <f t="shared" si="17"/>
        <v/>
      </c>
    </row>
    <row r="348" spans="2:14" ht="27.75" customHeight="1" x14ac:dyDescent="0.2">
      <c r="B348" s="7">
        <f t="shared" si="18"/>
        <v>346</v>
      </c>
      <c r="C348" s="24"/>
      <c r="D348" s="16"/>
      <c r="E348" s="2"/>
      <c r="F348" s="16"/>
      <c r="G348" s="13"/>
      <c r="H348" s="13"/>
      <c r="I348" s="13"/>
      <c r="J348" s="21" t="str">
        <f t="shared" si="19"/>
        <v/>
      </c>
      <c r="K348" s="34" t="str">
        <f>IF(OR(G348&lt;&gt;"",H348&lt;&gt;""),'Thông Tin Chung'!$L$3,"")</f>
        <v/>
      </c>
      <c r="L348" s="2"/>
      <c r="M348" s="7" t="str">
        <f>IF(AND(G348="",H348=""),"",IF(OR(C348&lt;NgayBatDau,C348&gt;NgayKetThuc),"Ngày tháng phải nằm trong kỳ kế toán",IF(AND(F348&lt;&gt;"",COUNTIF(T.2[Tên loại
Doanh thu / Chi phí],F348)=0),"Tên loại DT/CP chưa được khai báo vào DS Tên loại DTCP","")))</f>
        <v/>
      </c>
      <c r="N348" s="7" t="str">
        <f t="shared" si="17"/>
        <v/>
      </c>
    </row>
    <row r="349" spans="2:14" ht="27.75" customHeight="1" x14ac:dyDescent="0.2">
      <c r="B349" s="7">
        <f t="shared" si="18"/>
        <v>347</v>
      </c>
      <c r="C349" s="24"/>
      <c r="D349" s="16"/>
      <c r="E349" s="2"/>
      <c r="F349" s="16"/>
      <c r="G349" s="13"/>
      <c r="H349" s="13"/>
      <c r="I349" s="13"/>
      <c r="J349" s="21" t="str">
        <f t="shared" si="19"/>
        <v/>
      </c>
      <c r="K349" s="34" t="str">
        <f>IF(OR(G349&lt;&gt;"",H349&lt;&gt;""),'Thông Tin Chung'!$L$3,"")</f>
        <v/>
      </c>
      <c r="L349" s="2"/>
      <c r="M349" s="7" t="str">
        <f>IF(AND(G349="",H349=""),"",IF(OR(C349&lt;NgayBatDau,C349&gt;NgayKetThuc),"Ngày tháng phải nằm trong kỳ kế toán",IF(AND(F349&lt;&gt;"",COUNTIF(T.2[Tên loại
Doanh thu / Chi phí],F349)=0),"Tên loại DT/CP chưa được khai báo vào DS Tên loại DTCP","")))</f>
        <v/>
      </c>
      <c r="N349" s="7" t="str">
        <f t="shared" si="17"/>
        <v/>
      </c>
    </row>
    <row r="350" spans="2:14" ht="27.75" customHeight="1" x14ac:dyDescent="0.2">
      <c r="B350" s="7">
        <f t="shared" si="18"/>
        <v>348</v>
      </c>
      <c r="C350" s="24"/>
      <c r="D350" s="16"/>
      <c r="E350" s="2"/>
      <c r="F350" s="16"/>
      <c r="G350" s="13"/>
      <c r="H350" s="13"/>
      <c r="I350" s="13"/>
      <c r="J350" s="21" t="str">
        <f t="shared" si="19"/>
        <v/>
      </c>
      <c r="K350" s="34" t="str">
        <f>IF(OR(G350&lt;&gt;"",H350&lt;&gt;""),'Thông Tin Chung'!$L$3,"")</f>
        <v/>
      </c>
      <c r="L350" s="2"/>
      <c r="M350" s="7" t="str">
        <f>IF(AND(G350="",H350=""),"",IF(OR(C350&lt;NgayBatDau,C350&gt;NgayKetThuc),"Ngày tháng phải nằm trong kỳ kế toán",IF(AND(F350&lt;&gt;"",COUNTIF(T.2[Tên loại
Doanh thu / Chi phí],F350)=0),"Tên loại DT/CP chưa được khai báo vào DS Tên loại DTCP","")))</f>
        <v/>
      </c>
      <c r="N350" s="7" t="str">
        <f t="shared" si="17"/>
        <v/>
      </c>
    </row>
    <row r="351" spans="2:14" ht="27.75" customHeight="1" x14ac:dyDescent="0.2">
      <c r="B351" s="7">
        <f t="shared" si="18"/>
        <v>349</v>
      </c>
      <c r="C351" s="24"/>
      <c r="D351" s="16"/>
      <c r="E351" s="2"/>
      <c r="F351" s="16"/>
      <c r="G351" s="13"/>
      <c r="H351" s="13"/>
      <c r="I351" s="13"/>
      <c r="J351" s="21" t="str">
        <f t="shared" si="19"/>
        <v/>
      </c>
      <c r="K351" s="34" t="str">
        <f>IF(OR(G351&lt;&gt;"",H351&lt;&gt;""),'Thông Tin Chung'!$L$3,"")</f>
        <v/>
      </c>
      <c r="L351" s="2"/>
      <c r="M351" s="7" t="str">
        <f>IF(AND(G351="",H351=""),"",IF(OR(C351&lt;NgayBatDau,C351&gt;NgayKetThuc),"Ngày tháng phải nằm trong kỳ kế toán",IF(AND(F351&lt;&gt;"",COUNTIF(T.2[Tên loại
Doanh thu / Chi phí],F351)=0),"Tên loại DT/CP chưa được khai báo vào DS Tên loại DTCP","")))</f>
        <v/>
      </c>
      <c r="N351" s="7" t="str">
        <f t="shared" si="17"/>
        <v/>
      </c>
    </row>
    <row r="352" spans="2:14" ht="27.75" customHeight="1" x14ac:dyDescent="0.2">
      <c r="B352" s="7">
        <f t="shared" si="18"/>
        <v>350</v>
      </c>
      <c r="C352" s="24"/>
      <c r="D352" s="16"/>
      <c r="E352" s="2"/>
      <c r="F352" s="16"/>
      <c r="G352" s="13"/>
      <c r="H352" s="13"/>
      <c r="I352" s="13"/>
      <c r="J352" s="21" t="str">
        <f t="shared" si="19"/>
        <v/>
      </c>
      <c r="K352" s="34" t="str">
        <f>IF(OR(G352&lt;&gt;"",H352&lt;&gt;""),'Thông Tin Chung'!$L$3,"")</f>
        <v/>
      </c>
      <c r="L352" s="2"/>
      <c r="M352" s="7" t="str">
        <f>IF(AND(G352="",H352=""),"",IF(OR(C352&lt;NgayBatDau,C352&gt;NgayKetThuc),"Ngày tháng phải nằm trong kỳ kế toán",IF(AND(F352&lt;&gt;"",COUNTIF(T.2[Tên loại
Doanh thu / Chi phí],F352)=0),"Tên loại DT/CP chưa được khai báo vào DS Tên loại DTCP","")))</f>
        <v/>
      </c>
      <c r="N352" s="7" t="str">
        <f t="shared" si="17"/>
        <v/>
      </c>
    </row>
    <row r="353" spans="2:14" ht="27.75" customHeight="1" x14ac:dyDescent="0.2">
      <c r="B353" s="7">
        <f t="shared" si="18"/>
        <v>351</v>
      </c>
      <c r="C353" s="24"/>
      <c r="D353" s="16"/>
      <c r="E353" s="2"/>
      <c r="F353" s="16"/>
      <c r="G353" s="13"/>
      <c r="H353" s="13"/>
      <c r="I353" s="13"/>
      <c r="J353" s="21" t="str">
        <f t="shared" si="19"/>
        <v/>
      </c>
      <c r="K353" s="34" t="str">
        <f>IF(OR(G353&lt;&gt;"",H353&lt;&gt;""),'Thông Tin Chung'!$L$3,"")</f>
        <v/>
      </c>
      <c r="L353" s="2"/>
      <c r="M353" s="7" t="str">
        <f>IF(AND(G353="",H353=""),"",IF(OR(C353&lt;NgayBatDau,C353&gt;NgayKetThuc),"Ngày tháng phải nằm trong kỳ kế toán",IF(AND(F353&lt;&gt;"",COUNTIF(T.2[Tên loại
Doanh thu / Chi phí],F353)=0),"Tên loại DT/CP chưa được khai báo vào DS Tên loại DTCP","")))</f>
        <v/>
      </c>
      <c r="N353" s="7" t="str">
        <f t="shared" si="17"/>
        <v/>
      </c>
    </row>
    <row r="354" spans="2:14" ht="27.75" customHeight="1" x14ac:dyDescent="0.2">
      <c r="B354" s="7">
        <f t="shared" si="18"/>
        <v>352</v>
      </c>
      <c r="C354" s="24"/>
      <c r="D354" s="16"/>
      <c r="E354" s="2"/>
      <c r="F354" s="16"/>
      <c r="G354" s="13"/>
      <c r="H354" s="13"/>
      <c r="I354" s="13"/>
      <c r="J354" s="21" t="str">
        <f t="shared" si="19"/>
        <v/>
      </c>
      <c r="K354" s="34" t="str">
        <f>IF(OR(G354&lt;&gt;"",H354&lt;&gt;""),'Thông Tin Chung'!$L$3,"")</f>
        <v/>
      </c>
      <c r="L354" s="2"/>
      <c r="M354" s="7" t="str">
        <f>IF(AND(G354="",H354=""),"",IF(OR(C354&lt;NgayBatDau,C354&gt;NgayKetThuc),"Ngày tháng phải nằm trong kỳ kế toán",IF(AND(F354&lt;&gt;"",COUNTIF(T.2[Tên loại
Doanh thu / Chi phí],F354)=0),"Tên loại DT/CP chưa được khai báo vào DS Tên loại DTCP","")))</f>
        <v/>
      </c>
      <c r="N354" s="7" t="str">
        <f t="shared" si="17"/>
        <v/>
      </c>
    </row>
    <row r="355" spans="2:14" ht="27.75" customHeight="1" x14ac:dyDescent="0.2">
      <c r="B355" s="7">
        <f t="shared" si="18"/>
        <v>353</v>
      </c>
      <c r="C355" s="24"/>
      <c r="D355" s="16"/>
      <c r="E355" s="2"/>
      <c r="F355" s="16"/>
      <c r="G355" s="13"/>
      <c r="H355" s="13"/>
      <c r="I355" s="13"/>
      <c r="J355" s="21" t="str">
        <f t="shared" si="19"/>
        <v/>
      </c>
      <c r="K355" s="34" t="str">
        <f>IF(OR(G355&lt;&gt;"",H355&lt;&gt;""),'Thông Tin Chung'!$L$3,"")</f>
        <v/>
      </c>
      <c r="L355" s="2"/>
      <c r="M355" s="7" t="str">
        <f>IF(AND(G355="",H355=""),"",IF(OR(C355&lt;NgayBatDau,C355&gt;NgayKetThuc),"Ngày tháng phải nằm trong kỳ kế toán",IF(AND(F355&lt;&gt;"",COUNTIF(T.2[Tên loại
Doanh thu / Chi phí],F355)=0),"Tên loại DT/CP chưa được khai báo vào DS Tên loại DTCP","")))</f>
        <v/>
      </c>
      <c r="N355" s="7" t="str">
        <f t="shared" si="17"/>
        <v/>
      </c>
    </row>
    <row r="356" spans="2:14" ht="27.75" customHeight="1" x14ac:dyDescent="0.2">
      <c r="B356" s="7">
        <f t="shared" si="18"/>
        <v>354</v>
      </c>
      <c r="C356" s="24"/>
      <c r="D356" s="16"/>
      <c r="E356" s="2"/>
      <c r="F356" s="16"/>
      <c r="G356" s="13"/>
      <c r="H356" s="13"/>
      <c r="I356" s="13"/>
      <c r="J356" s="21" t="str">
        <f t="shared" si="19"/>
        <v/>
      </c>
      <c r="K356" s="34" t="str">
        <f>IF(OR(G356&lt;&gt;"",H356&lt;&gt;""),'Thông Tin Chung'!$L$3,"")</f>
        <v/>
      </c>
      <c r="L356" s="2"/>
      <c r="M356" s="7" t="str">
        <f>IF(AND(G356="",H356=""),"",IF(OR(C356&lt;NgayBatDau,C356&gt;NgayKetThuc),"Ngày tháng phải nằm trong kỳ kế toán",IF(AND(F356&lt;&gt;"",COUNTIF(T.2[Tên loại
Doanh thu / Chi phí],F356)=0),"Tên loại DT/CP chưa được khai báo vào DS Tên loại DTCP","")))</f>
        <v/>
      </c>
      <c r="N356" s="7" t="str">
        <f t="shared" si="17"/>
        <v/>
      </c>
    </row>
    <row r="357" spans="2:14" ht="27.75" customHeight="1" x14ac:dyDescent="0.2">
      <c r="B357" s="7">
        <f t="shared" si="18"/>
        <v>355</v>
      </c>
      <c r="C357" s="24"/>
      <c r="D357" s="16"/>
      <c r="E357" s="2"/>
      <c r="F357" s="16"/>
      <c r="G357" s="13"/>
      <c r="H357" s="13"/>
      <c r="I357" s="13"/>
      <c r="J357" s="21" t="str">
        <f t="shared" si="19"/>
        <v/>
      </c>
      <c r="K357" s="34" t="str">
        <f>IF(OR(G357&lt;&gt;"",H357&lt;&gt;""),'Thông Tin Chung'!$L$3,"")</f>
        <v/>
      </c>
      <c r="L357" s="2"/>
      <c r="M357" s="7" t="str">
        <f>IF(AND(G357="",H357=""),"",IF(OR(C357&lt;NgayBatDau,C357&gt;NgayKetThuc),"Ngày tháng phải nằm trong kỳ kế toán",IF(AND(F357&lt;&gt;"",COUNTIF(T.2[Tên loại
Doanh thu / Chi phí],F357)=0),"Tên loại DT/CP chưa được khai báo vào DS Tên loại DTCP","")))</f>
        <v/>
      </c>
      <c r="N357" s="7" t="str">
        <f t="shared" si="17"/>
        <v/>
      </c>
    </row>
    <row r="358" spans="2:14" ht="27.75" customHeight="1" x14ac:dyDescent="0.2">
      <c r="B358" s="7">
        <f t="shared" si="18"/>
        <v>356</v>
      </c>
      <c r="C358" s="24"/>
      <c r="D358" s="16"/>
      <c r="E358" s="2"/>
      <c r="F358" s="16"/>
      <c r="G358" s="13"/>
      <c r="H358" s="13"/>
      <c r="I358" s="13"/>
      <c r="J358" s="21" t="str">
        <f t="shared" si="19"/>
        <v/>
      </c>
      <c r="K358" s="34" t="str">
        <f>IF(OR(G358&lt;&gt;"",H358&lt;&gt;""),'Thông Tin Chung'!$L$3,"")</f>
        <v/>
      </c>
      <c r="L358" s="2"/>
      <c r="M358" s="7" t="str">
        <f>IF(AND(G358="",H358=""),"",IF(OR(C358&lt;NgayBatDau,C358&gt;NgayKetThuc),"Ngày tháng phải nằm trong kỳ kế toán",IF(AND(F358&lt;&gt;"",COUNTIF(T.2[Tên loại
Doanh thu / Chi phí],F358)=0),"Tên loại DT/CP chưa được khai báo vào DS Tên loại DTCP","")))</f>
        <v/>
      </c>
      <c r="N358" s="7" t="str">
        <f t="shared" si="17"/>
        <v/>
      </c>
    </row>
    <row r="359" spans="2:14" ht="27.75" customHeight="1" x14ac:dyDescent="0.2">
      <c r="B359" s="7">
        <f t="shared" si="18"/>
        <v>357</v>
      </c>
      <c r="C359" s="24"/>
      <c r="D359" s="16"/>
      <c r="E359" s="2"/>
      <c r="F359" s="16"/>
      <c r="G359" s="13"/>
      <c r="H359" s="13"/>
      <c r="I359" s="13"/>
      <c r="J359" s="21" t="str">
        <f t="shared" si="19"/>
        <v/>
      </c>
      <c r="K359" s="34" t="str">
        <f>IF(OR(G359&lt;&gt;"",H359&lt;&gt;""),'Thông Tin Chung'!$L$3,"")</f>
        <v/>
      </c>
      <c r="L359" s="2"/>
      <c r="M359" s="7" t="str">
        <f>IF(AND(G359="",H359=""),"",IF(OR(C359&lt;NgayBatDau,C359&gt;NgayKetThuc),"Ngày tháng phải nằm trong kỳ kế toán",IF(AND(F359&lt;&gt;"",COUNTIF(T.2[Tên loại
Doanh thu / Chi phí],F359)=0),"Tên loại DT/CP chưa được khai báo vào DS Tên loại DTCP","")))</f>
        <v/>
      </c>
      <c r="N359" s="7" t="str">
        <f t="shared" si="17"/>
        <v/>
      </c>
    </row>
    <row r="360" spans="2:14" ht="27.75" customHeight="1" x14ac:dyDescent="0.2">
      <c r="B360" s="7">
        <f t="shared" si="18"/>
        <v>358</v>
      </c>
      <c r="C360" s="24"/>
      <c r="D360" s="16"/>
      <c r="E360" s="2"/>
      <c r="F360" s="16"/>
      <c r="G360" s="13"/>
      <c r="H360" s="13"/>
      <c r="I360" s="13"/>
      <c r="J360" s="21" t="str">
        <f t="shared" si="19"/>
        <v/>
      </c>
      <c r="K360" s="34" t="str">
        <f>IF(OR(G360&lt;&gt;"",H360&lt;&gt;""),'Thông Tin Chung'!$L$3,"")</f>
        <v/>
      </c>
      <c r="L360" s="2"/>
      <c r="M360" s="7" t="str">
        <f>IF(AND(G360="",H360=""),"",IF(OR(C360&lt;NgayBatDau,C360&gt;NgayKetThuc),"Ngày tháng phải nằm trong kỳ kế toán",IF(AND(F360&lt;&gt;"",COUNTIF(T.2[Tên loại
Doanh thu / Chi phí],F360)=0),"Tên loại DT/CP chưa được khai báo vào DS Tên loại DTCP","")))</f>
        <v/>
      </c>
      <c r="N360" s="7" t="str">
        <f t="shared" si="17"/>
        <v/>
      </c>
    </row>
    <row r="361" spans="2:14" ht="27.75" customHeight="1" x14ac:dyDescent="0.2">
      <c r="B361" s="7">
        <f t="shared" si="18"/>
        <v>359</v>
      </c>
      <c r="C361" s="24"/>
      <c r="D361" s="16"/>
      <c r="E361" s="2"/>
      <c r="F361" s="16"/>
      <c r="G361" s="13"/>
      <c r="H361" s="13"/>
      <c r="I361" s="13"/>
      <c r="J361" s="21" t="str">
        <f t="shared" si="19"/>
        <v/>
      </c>
      <c r="K361" s="34" t="str">
        <f>IF(OR(G361&lt;&gt;"",H361&lt;&gt;""),'Thông Tin Chung'!$L$3,"")</f>
        <v/>
      </c>
      <c r="L361" s="2"/>
      <c r="M361" s="7" t="str">
        <f>IF(AND(G361="",H361=""),"",IF(OR(C361&lt;NgayBatDau,C361&gt;NgayKetThuc),"Ngày tháng phải nằm trong kỳ kế toán",IF(AND(F361&lt;&gt;"",COUNTIF(T.2[Tên loại
Doanh thu / Chi phí],F361)=0),"Tên loại DT/CP chưa được khai báo vào DS Tên loại DTCP","")))</f>
        <v/>
      </c>
      <c r="N361" s="7" t="str">
        <f t="shared" si="17"/>
        <v/>
      </c>
    </row>
    <row r="362" spans="2:14" ht="27.75" customHeight="1" x14ac:dyDescent="0.2">
      <c r="B362" s="7">
        <f t="shared" si="18"/>
        <v>360</v>
      </c>
      <c r="C362" s="24"/>
      <c r="D362" s="16"/>
      <c r="E362" s="2"/>
      <c r="F362" s="16"/>
      <c r="G362" s="13"/>
      <c r="H362" s="13"/>
      <c r="I362" s="13"/>
      <c r="J362" s="21" t="str">
        <f t="shared" si="19"/>
        <v/>
      </c>
      <c r="K362" s="34" t="str">
        <f>IF(OR(G362&lt;&gt;"",H362&lt;&gt;""),'Thông Tin Chung'!$L$3,"")</f>
        <v/>
      </c>
      <c r="L362" s="2"/>
      <c r="M362" s="7" t="str">
        <f>IF(AND(G362="",H362=""),"",IF(OR(C362&lt;NgayBatDau,C362&gt;NgayKetThuc),"Ngày tháng phải nằm trong kỳ kế toán",IF(AND(F362&lt;&gt;"",COUNTIF(T.2[Tên loại
Doanh thu / Chi phí],F362)=0),"Tên loại DT/CP chưa được khai báo vào DS Tên loại DTCP","")))</f>
        <v/>
      </c>
      <c r="N362" s="7" t="str">
        <f t="shared" si="17"/>
        <v/>
      </c>
    </row>
    <row r="363" spans="2:14" ht="27.75" customHeight="1" x14ac:dyDescent="0.2">
      <c r="B363" s="7">
        <f t="shared" si="18"/>
        <v>361</v>
      </c>
      <c r="C363" s="24"/>
      <c r="D363" s="16"/>
      <c r="E363" s="2"/>
      <c r="F363" s="16"/>
      <c r="G363" s="13"/>
      <c r="H363" s="13"/>
      <c r="I363" s="13"/>
      <c r="J363" s="21" t="str">
        <f t="shared" si="19"/>
        <v/>
      </c>
      <c r="K363" s="34" t="str">
        <f>IF(OR(G363&lt;&gt;"",H363&lt;&gt;""),'Thông Tin Chung'!$L$3,"")</f>
        <v/>
      </c>
      <c r="L363" s="2"/>
      <c r="M363" s="7" t="str">
        <f>IF(AND(G363="",H363=""),"",IF(OR(C363&lt;NgayBatDau,C363&gt;NgayKetThuc),"Ngày tháng phải nằm trong kỳ kế toán",IF(AND(F363&lt;&gt;"",COUNTIF(T.2[Tên loại
Doanh thu / Chi phí],F363)=0),"Tên loại DT/CP chưa được khai báo vào DS Tên loại DTCP","")))</f>
        <v/>
      </c>
      <c r="N363" s="7" t="str">
        <f t="shared" si="17"/>
        <v/>
      </c>
    </row>
    <row r="364" spans="2:14" ht="27.75" customHeight="1" x14ac:dyDescent="0.2">
      <c r="B364" s="7">
        <f t="shared" si="18"/>
        <v>362</v>
      </c>
      <c r="C364" s="24"/>
      <c r="D364" s="16"/>
      <c r="E364" s="2"/>
      <c r="F364" s="16"/>
      <c r="G364" s="13"/>
      <c r="H364" s="13"/>
      <c r="I364" s="13"/>
      <c r="J364" s="21" t="str">
        <f t="shared" si="19"/>
        <v/>
      </c>
      <c r="K364" s="34" t="str">
        <f>IF(OR(G364&lt;&gt;"",H364&lt;&gt;""),'Thông Tin Chung'!$L$3,"")</f>
        <v/>
      </c>
      <c r="L364" s="2"/>
      <c r="M364" s="7" t="str">
        <f>IF(AND(G364="",H364=""),"",IF(OR(C364&lt;NgayBatDau,C364&gt;NgayKetThuc),"Ngày tháng phải nằm trong kỳ kế toán",IF(AND(F364&lt;&gt;"",COUNTIF(T.2[Tên loại
Doanh thu / Chi phí],F364)=0),"Tên loại DT/CP chưa được khai báo vào DS Tên loại DTCP","")))</f>
        <v/>
      </c>
      <c r="N364" s="7" t="str">
        <f t="shared" si="17"/>
        <v/>
      </c>
    </row>
    <row r="365" spans="2:14" ht="27.75" customHeight="1" x14ac:dyDescent="0.2">
      <c r="B365" s="7">
        <f t="shared" si="18"/>
        <v>363</v>
      </c>
      <c r="C365" s="24"/>
      <c r="D365" s="16"/>
      <c r="E365" s="2"/>
      <c r="F365" s="16"/>
      <c r="G365" s="13"/>
      <c r="H365" s="13"/>
      <c r="I365" s="13"/>
      <c r="J365" s="21" t="str">
        <f t="shared" si="19"/>
        <v/>
      </c>
      <c r="K365" s="34" t="str">
        <f>IF(OR(G365&lt;&gt;"",H365&lt;&gt;""),'Thông Tin Chung'!$L$3,"")</f>
        <v/>
      </c>
      <c r="L365" s="2"/>
      <c r="M365" s="7" t="str">
        <f>IF(AND(G365="",H365=""),"",IF(OR(C365&lt;NgayBatDau,C365&gt;NgayKetThuc),"Ngày tháng phải nằm trong kỳ kế toán",IF(AND(F365&lt;&gt;"",COUNTIF(T.2[Tên loại
Doanh thu / Chi phí],F365)=0),"Tên loại DT/CP chưa được khai báo vào DS Tên loại DTCP","")))</f>
        <v/>
      </c>
      <c r="N365" s="7" t="str">
        <f t="shared" si="17"/>
        <v/>
      </c>
    </row>
    <row r="366" spans="2:14" ht="27.75" customHeight="1" x14ac:dyDescent="0.2">
      <c r="B366" s="7">
        <f t="shared" si="18"/>
        <v>364</v>
      </c>
      <c r="C366" s="24"/>
      <c r="D366" s="16"/>
      <c r="E366" s="2"/>
      <c r="F366" s="16"/>
      <c r="G366" s="13"/>
      <c r="H366" s="13"/>
      <c r="I366" s="13"/>
      <c r="J366" s="21" t="str">
        <f t="shared" si="19"/>
        <v/>
      </c>
      <c r="K366" s="34" t="str">
        <f>IF(OR(G366&lt;&gt;"",H366&lt;&gt;""),'Thông Tin Chung'!$L$3,"")</f>
        <v/>
      </c>
      <c r="L366" s="2"/>
      <c r="M366" s="7" t="str">
        <f>IF(AND(G366="",H366=""),"",IF(OR(C366&lt;NgayBatDau,C366&gt;NgayKetThuc),"Ngày tháng phải nằm trong kỳ kế toán",IF(AND(F366&lt;&gt;"",COUNTIF(T.2[Tên loại
Doanh thu / Chi phí],F366)=0),"Tên loại DT/CP chưa được khai báo vào DS Tên loại DTCP","")))</f>
        <v/>
      </c>
      <c r="N366" s="7" t="str">
        <f t="shared" si="17"/>
        <v/>
      </c>
    </row>
    <row r="367" spans="2:14" ht="27.75" customHeight="1" x14ac:dyDescent="0.2">
      <c r="B367" s="7">
        <f t="shared" si="18"/>
        <v>365</v>
      </c>
      <c r="C367" s="24"/>
      <c r="D367" s="16"/>
      <c r="E367" s="2"/>
      <c r="F367" s="16"/>
      <c r="G367" s="13"/>
      <c r="H367" s="13"/>
      <c r="I367" s="13"/>
      <c r="J367" s="21" t="str">
        <f t="shared" si="19"/>
        <v/>
      </c>
      <c r="K367" s="34" t="str">
        <f>IF(OR(G367&lt;&gt;"",H367&lt;&gt;""),'Thông Tin Chung'!$L$3,"")</f>
        <v/>
      </c>
      <c r="L367" s="2"/>
      <c r="M367" s="7" t="str">
        <f>IF(AND(G367="",H367=""),"",IF(OR(C367&lt;NgayBatDau,C367&gt;NgayKetThuc),"Ngày tháng phải nằm trong kỳ kế toán",IF(AND(F367&lt;&gt;"",COUNTIF(T.2[Tên loại
Doanh thu / Chi phí],F367)=0),"Tên loại DT/CP chưa được khai báo vào DS Tên loại DTCP","")))</f>
        <v/>
      </c>
      <c r="N367" s="7" t="str">
        <f t="shared" si="17"/>
        <v/>
      </c>
    </row>
    <row r="368" spans="2:14" ht="27.75" customHeight="1" x14ac:dyDescent="0.2">
      <c r="B368" s="7">
        <f t="shared" si="18"/>
        <v>366</v>
      </c>
      <c r="C368" s="24"/>
      <c r="D368" s="16"/>
      <c r="E368" s="2"/>
      <c r="F368" s="16"/>
      <c r="G368" s="13"/>
      <c r="H368" s="13"/>
      <c r="I368" s="13"/>
      <c r="J368" s="21" t="str">
        <f t="shared" si="19"/>
        <v/>
      </c>
      <c r="K368" s="34" t="str">
        <f>IF(OR(G368&lt;&gt;"",H368&lt;&gt;""),'Thông Tin Chung'!$L$3,"")</f>
        <v/>
      </c>
      <c r="L368" s="2"/>
      <c r="M368" s="7" t="str">
        <f>IF(AND(G368="",H368=""),"",IF(OR(C368&lt;NgayBatDau,C368&gt;NgayKetThuc),"Ngày tháng phải nằm trong kỳ kế toán",IF(AND(F368&lt;&gt;"",COUNTIF(T.2[Tên loại
Doanh thu / Chi phí],F368)=0),"Tên loại DT/CP chưa được khai báo vào DS Tên loại DTCP","")))</f>
        <v/>
      </c>
      <c r="N368" s="7" t="str">
        <f t="shared" si="17"/>
        <v/>
      </c>
    </row>
    <row r="369" spans="2:14" ht="27.75" customHeight="1" x14ac:dyDescent="0.2">
      <c r="B369" s="7">
        <f t="shared" si="18"/>
        <v>367</v>
      </c>
      <c r="C369" s="24"/>
      <c r="D369" s="16"/>
      <c r="E369" s="2"/>
      <c r="F369" s="16"/>
      <c r="G369" s="13"/>
      <c r="H369" s="13"/>
      <c r="I369" s="13"/>
      <c r="J369" s="21" t="str">
        <f t="shared" si="19"/>
        <v/>
      </c>
      <c r="K369" s="34" t="str">
        <f>IF(OR(G369&lt;&gt;"",H369&lt;&gt;""),'Thông Tin Chung'!$L$3,"")</f>
        <v/>
      </c>
      <c r="L369" s="2"/>
      <c r="M369" s="7" t="str">
        <f>IF(AND(G369="",H369=""),"",IF(OR(C369&lt;NgayBatDau,C369&gt;NgayKetThuc),"Ngày tháng phải nằm trong kỳ kế toán",IF(AND(F369&lt;&gt;"",COUNTIF(T.2[Tên loại
Doanh thu / Chi phí],F369)=0),"Tên loại DT/CP chưa được khai báo vào DS Tên loại DTCP","")))</f>
        <v/>
      </c>
      <c r="N369" s="7" t="str">
        <f t="shared" si="17"/>
        <v/>
      </c>
    </row>
    <row r="370" spans="2:14" ht="27.75" customHeight="1" x14ac:dyDescent="0.2">
      <c r="B370" s="7">
        <f t="shared" si="18"/>
        <v>368</v>
      </c>
      <c r="C370" s="24"/>
      <c r="D370" s="16"/>
      <c r="E370" s="2"/>
      <c r="F370" s="16"/>
      <c r="G370" s="13"/>
      <c r="H370" s="13"/>
      <c r="I370" s="13"/>
      <c r="J370" s="21" t="str">
        <f t="shared" si="19"/>
        <v/>
      </c>
      <c r="K370" s="34" t="str">
        <f>IF(OR(G370&lt;&gt;"",H370&lt;&gt;""),'Thông Tin Chung'!$L$3,"")</f>
        <v/>
      </c>
      <c r="L370" s="2"/>
      <c r="M370" s="7" t="str">
        <f>IF(AND(G370="",H370=""),"",IF(OR(C370&lt;NgayBatDau,C370&gt;NgayKetThuc),"Ngày tháng phải nằm trong kỳ kế toán",IF(AND(F370&lt;&gt;"",COUNTIF(T.2[Tên loại
Doanh thu / Chi phí],F370)=0),"Tên loại DT/CP chưa được khai báo vào DS Tên loại DTCP","")))</f>
        <v/>
      </c>
      <c r="N370" s="7" t="str">
        <f t="shared" si="17"/>
        <v/>
      </c>
    </row>
    <row r="371" spans="2:14" ht="27.75" customHeight="1" x14ac:dyDescent="0.2">
      <c r="B371" s="7">
        <f t="shared" si="18"/>
        <v>369</v>
      </c>
      <c r="C371" s="24"/>
      <c r="D371" s="16"/>
      <c r="E371" s="2"/>
      <c r="F371" s="16"/>
      <c r="G371" s="13"/>
      <c r="H371" s="13"/>
      <c r="I371" s="13"/>
      <c r="J371" s="21" t="str">
        <f t="shared" si="19"/>
        <v/>
      </c>
      <c r="K371" s="34" t="str">
        <f>IF(OR(G371&lt;&gt;"",H371&lt;&gt;""),'Thông Tin Chung'!$L$3,"")</f>
        <v/>
      </c>
      <c r="L371" s="2"/>
      <c r="M371" s="7" t="str">
        <f>IF(AND(G371="",H371=""),"",IF(OR(C371&lt;NgayBatDau,C371&gt;NgayKetThuc),"Ngày tháng phải nằm trong kỳ kế toán",IF(AND(F371&lt;&gt;"",COUNTIF(T.2[Tên loại
Doanh thu / Chi phí],F371)=0),"Tên loại DT/CP chưa được khai báo vào DS Tên loại DTCP","")))</f>
        <v/>
      </c>
      <c r="N371" s="7" t="str">
        <f t="shared" si="17"/>
        <v/>
      </c>
    </row>
    <row r="372" spans="2:14" ht="27.75" customHeight="1" x14ac:dyDescent="0.2">
      <c r="B372" s="7">
        <f t="shared" si="18"/>
        <v>370</v>
      </c>
      <c r="C372" s="24"/>
      <c r="D372" s="16"/>
      <c r="E372" s="2"/>
      <c r="F372" s="16"/>
      <c r="G372" s="13"/>
      <c r="H372" s="13"/>
      <c r="I372" s="13"/>
      <c r="J372" s="21" t="str">
        <f t="shared" si="19"/>
        <v/>
      </c>
      <c r="K372" s="34" t="str">
        <f>IF(OR(G372&lt;&gt;"",H372&lt;&gt;""),'Thông Tin Chung'!$L$3,"")</f>
        <v/>
      </c>
      <c r="L372" s="2"/>
      <c r="M372" s="7" t="str">
        <f>IF(AND(G372="",H372=""),"",IF(OR(C372&lt;NgayBatDau,C372&gt;NgayKetThuc),"Ngày tháng phải nằm trong kỳ kế toán",IF(AND(F372&lt;&gt;"",COUNTIF(T.2[Tên loại
Doanh thu / Chi phí],F372)=0),"Tên loại DT/CP chưa được khai báo vào DS Tên loại DTCP","")))</f>
        <v/>
      </c>
      <c r="N372" s="7" t="str">
        <f t="shared" si="17"/>
        <v/>
      </c>
    </row>
    <row r="373" spans="2:14" ht="27.75" customHeight="1" x14ac:dyDescent="0.2">
      <c r="B373" s="7">
        <f t="shared" si="18"/>
        <v>371</v>
      </c>
      <c r="C373" s="24"/>
      <c r="D373" s="16"/>
      <c r="E373" s="2"/>
      <c r="F373" s="16"/>
      <c r="G373" s="13"/>
      <c r="H373" s="13"/>
      <c r="I373" s="13"/>
      <c r="J373" s="21" t="str">
        <f t="shared" si="19"/>
        <v/>
      </c>
      <c r="K373" s="34" t="str">
        <f>IF(OR(G373&lt;&gt;"",H373&lt;&gt;""),'Thông Tin Chung'!$L$3,"")</f>
        <v/>
      </c>
      <c r="L373" s="2"/>
      <c r="M373" s="7" t="str">
        <f>IF(AND(G373="",H373=""),"",IF(OR(C373&lt;NgayBatDau,C373&gt;NgayKetThuc),"Ngày tháng phải nằm trong kỳ kế toán",IF(AND(F373&lt;&gt;"",COUNTIF(T.2[Tên loại
Doanh thu / Chi phí],F373)=0),"Tên loại DT/CP chưa được khai báo vào DS Tên loại DTCP","")))</f>
        <v/>
      </c>
      <c r="N373" s="7" t="str">
        <f t="shared" si="17"/>
        <v/>
      </c>
    </row>
    <row r="374" spans="2:14" ht="27.75" customHeight="1" x14ac:dyDescent="0.2">
      <c r="B374" s="7">
        <f t="shared" si="18"/>
        <v>372</v>
      </c>
      <c r="C374" s="24"/>
      <c r="D374" s="16"/>
      <c r="E374" s="2"/>
      <c r="F374" s="16"/>
      <c r="G374" s="13"/>
      <c r="H374" s="13"/>
      <c r="I374" s="13"/>
      <c r="J374" s="21" t="str">
        <f t="shared" si="19"/>
        <v/>
      </c>
      <c r="K374" s="34" t="str">
        <f>IF(OR(G374&lt;&gt;"",H374&lt;&gt;""),'Thông Tin Chung'!$L$3,"")</f>
        <v/>
      </c>
      <c r="L374" s="2"/>
      <c r="M374" s="7" t="str">
        <f>IF(AND(G374="",H374=""),"",IF(OR(C374&lt;NgayBatDau,C374&gt;NgayKetThuc),"Ngày tháng phải nằm trong kỳ kế toán",IF(AND(F374&lt;&gt;"",COUNTIF(T.2[Tên loại
Doanh thu / Chi phí],F374)=0),"Tên loại DT/CP chưa được khai báo vào DS Tên loại DTCP","")))</f>
        <v/>
      </c>
      <c r="N374" s="7" t="str">
        <f t="shared" si="17"/>
        <v/>
      </c>
    </row>
    <row r="375" spans="2:14" ht="27.75" customHeight="1" x14ac:dyDescent="0.2">
      <c r="B375" s="7">
        <f t="shared" si="18"/>
        <v>373</v>
      </c>
      <c r="C375" s="24"/>
      <c r="D375" s="16"/>
      <c r="E375" s="2"/>
      <c r="F375" s="16"/>
      <c r="G375" s="13"/>
      <c r="H375" s="13"/>
      <c r="I375" s="13"/>
      <c r="J375" s="21" t="str">
        <f t="shared" si="19"/>
        <v/>
      </c>
      <c r="K375" s="34" t="str">
        <f>IF(OR(G375&lt;&gt;"",H375&lt;&gt;""),'Thông Tin Chung'!$L$3,"")</f>
        <v/>
      </c>
      <c r="L375" s="2"/>
      <c r="M375" s="7" t="str">
        <f>IF(AND(G375="",H375=""),"",IF(OR(C375&lt;NgayBatDau,C375&gt;NgayKetThuc),"Ngày tháng phải nằm trong kỳ kế toán",IF(AND(F375&lt;&gt;"",COUNTIF(T.2[Tên loại
Doanh thu / Chi phí],F375)=0),"Tên loại DT/CP chưa được khai báo vào DS Tên loại DTCP","")))</f>
        <v/>
      </c>
      <c r="N375" s="7" t="str">
        <f t="shared" si="17"/>
        <v/>
      </c>
    </row>
    <row r="376" spans="2:14" ht="27.75" customHeight="1" x14ac:dyDescent="0.2">
      <c r="B376" s="7">
        <f t="shared" si="18"/>
        <v>374</v>
      </c>
      <c r="C376" s="24"/>
      <c r="D376" s="16"/>
      <c r="E376" s="2"/>
      <c r="F376" s="16"/>
      <c r="G376" s="13"/>
      <c r="H376" s="13"/>
      <c r="I376" s="13"/>
      <c r="J376" s="21" t="str">
        <f t="shared" si="19"/>
        <v/>
      </c>
      <c r="K376" s="34" t="str">
        <f>IF(OR(G376&lt;&gt;"",H376&lt;&gt;""),'Thông Tin Chung'!$L$3,"")</f>
        <v/>
      </c>
      <c r="L376" s="2"/>
      <c r="M376" s="7" t="str">
        <f>IF(AND(G376="",H376=""),"",IF(OR(C376&lt;NgayBatDau,C376&gt;NgayKetThuc),"Ngày tháng phải nằm trong kỳ kế toán",IF(AND(F376&lt;&gt;"",COUNTIF(T.2[Tên loại
Doanh thu / Chi phí],F376)=0),"Tên loại DT/CP chưa được khai báo vào DS Tên loại DTCP","")))</f>
        <v/>
      </c>
      <c r="N376" s="7" t="str">
        <f t="shared" si="17"/>
        <v/>
      </c>
    </row>
    <row r="377" spans="2:14" ht="27.75" customHeight="1" x14ac:dyDescent="0.2">
      <c r="B377" s="7">
        <f t="shared" si="18"/>
        <v>375</v>
      </c>
      <c r="C377" s="24"/>
      <c r="D377" s="16"/>
      <c r="E377" s="2"/>
      <c r="F377" s="16"/>
      <c r="G377" s="13"/>
      <c r="H377" s="13"/>
      <c r="I377" s="13"/>
      <c r="J377" s="21" t="str">
        <f t="shared" si="19"/>
        <v/>
      </c>
      <c r="K377" s="34" t="str">
        <f>IF(OR(G377&lt;&gt;"",H377&lt;&gt;""),'Thông Tin Chung'!$L$3,"")</f>
        <v/>
      </c>
      <c r="L377" s="2"/>
      <c r="M377" s="7" t="str">
        <f>IF(AND(G377="",H377=""),"",IF(OR(C377&lt;NgayBatDau,C377&gt;NgayKetThuc),"Ngày tháng phải nằm trong kỳ kế toán",IF(AND(F377&lt;&gt;"",COUNTIF(T.2[Tên loại
Doanh thu / Chi phí],F377)=0),"Tên loại DT/CP chưa được khai báo vào DS Tên loại DTCP","")))</f>
        <v/>
      </c>
      <c r="N377" s="7" t="str">
        <f t="shared" si="17"/>
        <v/>
      </c>
    </row>
    <row r="378" spans="2:14" ht="27.75" customHeight="1" x14ac:dyDescent="0.2">
      <c r="B378" s="7">
        <f t="shared" si="18"/>
        <v>376</v>
      </c>
      <c r="C378" s="24"/>
      <c r="D378" s="16"/>
      <c r="E378" s="2"/>
      <c r="F378" s="16"/>
      <c r="G378" s="13"/>
      <c r="H378" s="13"/>
      <c r="I378" s="13"/>
      <c r="J378" s="21" t="str">
        <f t="shared" si="19"/>
        <v/>
      </c>
      <c r="K378" s="34" t="str">
        <f>IF(OR(G378&lt;&gt;"",H378&lt;&gt;""),'Thông Tin Chung'!$L$3,"")</f>
        <v/>
      </c>
      <c r="L378" s="2"/>
      <c r="M378" s="7" t="str">
        <f>IF(AND(G378="",H378=""),"",IF(OR(C378&lt;NgayBatDau,C378&gt;NgayKetThuc),"Ngày tháng phải nằm trong kỳ kế toán",IF(AND(F378&lt;&gt;"",COUNTIF(T.2[Tên loại
Doanh thu / Chi phí],F378)=0),"Tên loại DT/CP chưa được khai báo vào DS Tên loại DTCP","")))</f>
        <v/>
      </c>
      <c r="N378" s="7" t="str">
        <f t="shared" si="17"/>
        <v/>
      </c>
    </row>
    <row r="379" spans="2:14" ht="27.75" customHeight="1" x14ac:dyDescent="0.2">
      <c r="B379" s="7">
        <f t="shared" si="18"/>
        <v>377</v>
      </c>
      <c r="C379" s="24"/>
      <c r="D379" s="16"/>
      <c r="E379" s="2"/>
      <c r="F379" s="16"/>
      <c r="G379" s="13"/>
      <c r="H379" s="13"/>
      <c r="I379" s="13"/>
      <c r="J379" s="21" t="str">
        <f t="shared" si="19"/>
        <v/>
      </c>
      <c r="K379" s="34" t="str">
        <f>IF(OR(G379&lt;&gt;"",H379&lt;&gt;""),'Thông Tin Chung'!$L$3,"")</f>
        <v/>
      </c>
      <c r="L379" s="2"/>
      <c r="M379" s="7" t="str">
        <f>IF(AND(G379="",H379=""),"",IF(OR(C379&lt;NgayBatDau,C379&gt;NgayKetThuc),"Ngày tháng phải nằm trong kỳ kế toán",IF(AND(F379&lt;&gt;"",COUNTIF(T.2[Tên loại
Doanh thu / Chi phí],F379)=0),"Tên loại DT/CP chưa được khai báo vào DS Tên loại DTCP","")))</f>
        <v/>
      </c>
      <c r="N379" s="7" t="str">
        <f t="shared" si="17"/>
        <v/>
      </c>
    </row>
    <row r="380" spans="2:14" ht="27.75" customHeight="1" x14ac:dyDescent="0.2">
      <c r="B380" s="7">
        <f t="shared" si="18"/>
        <v>378</v>
      </c>
      <c r="C380" s="24"/>
      <c r="D380" s="16"/>
      <c r="E380" s="2"/>
      <c r="F380" s="16"/>
      <c r="G380" s="13"/>
      <c r="H380" s="13"/>
      <c r="I380" s="13"/>
      <c r="J380" s="21" t="str">
        <f t="shared" si="19"/>
        <v/>
      </c>
      <c r="K380" s="34" t="str">
        <f>IF(OR(G380&lt;&gt;"",H380&lt;&gt;""),'Thông Tin Chung'!$L$3,"")</f>
        <v/>
      </c>
      <c r="L380" s="2"/>
      <c r="M380" s="7" t="str">
        <f>IF(AND(G380="",H380=""),"",IF(OR(C380&lt;NgayBatDau,C380&gt;NgayKetThuc),"Ngày tháng phải nằm trong kỳ kế toán",IF(AND(F380&lt;&gt;"",COUNTIF(T.2[Tên loại
Doanh thu / Chi phí],F380)=0),"Tên loại DT/CP chưa được khai báo vào DS Tên loại DTCP","")))</f>
        <v/>
      </c>
      <c r="N380" s="7" t="str">
        <f t="shared" si="17"/>
        <v/>
      </c>
    </row>
    <row r="381" spans="2:14" ht="27.75" customHeight="1" x14ac:dyDescent="0.2">
      <c r="B381" s="7">
        <f t="shared" si="18"/>
        <v>379</v>
      </c>
      <c r="C381" s="24"/>
      <c r="D381" s="16"/>
      <c r="E381" s="2"/>
      <c r="F381" s="16"/>
      <c r="G381" s="13"/>
      <c r="H381" s="13"/>
      <c r="I381" s="13"/>
      <c r="J381" s="21" t="str">
        <f t="shared" si="19"/>
        <v/>
      </c>
      <c r="K381" s="34" t="str">
        <f>IF(OR(G381&lt;&gt;"",H381&lt;&gt;""),'Thông Tin Chung'!$L$3,"")</f>
        <v/>
      </c>
      <c r="L381" s="2"/>
      <c r="M381" s="7" t="str">
        <f>IF(AND(G381="",H381=""),"",IF(OR(C381&lt;NgayBatDau,C381&gt;NgayKetThuc),"Ngày tháng phải nằm trong kỳ kế toán",IF(AND(F381&lt;&gt;"",COUNTIF(T.2[Tên loại
Doanh thu / Chi phí],F381)=0),"Tên loại DT/CP chưa được khai báo vào DS Tên loại DTCP","")))</f>
        <v/>
      </c>
      <c r="N381" s="7" t="str">
        <f t="shared" si="17"/>
        <v/>
      </c>
    </row>
    <row r="382" spans="2:14" ht="27.75" customHeight="1" x14ac:dyDescent="0.2">
      <c r="B382" s="7">
        <f t="shared" si="18"/>
        <v>380</v>
      </c>
      <c r="C382" s="24"/>
      <c r="D382" s="16"/>
      <c r="E382" s="2"/>
      <c r="F382" s="16"/>
      <c r="G382" s="13"/>
      <c r="H382" s="13"/>
      <c r="I382" s="13"/>
      <c r="J382" s="21" t="str">
        <f t="shared" si="19"/>
        <v/>
      </c>
      <c r="K382" s="34" t="str">
        <f>IF(OR(G382&lt;&gt;"",H382&lt;&gt;""),'Thông Tin Chung'!$L$3,"")</f>
        <v/>
      </c>
      <c r="L382" s="2"/>
      <c r="M382" s="7" t="str">
        <f>IF(AND(G382="",H382=""),"",IF(OR(C382&lt;NgayBatDau,C382&gt;NgayKetThuc),"Ngày tháng phải nằm trong kỳ kế toán",IF(AND(F382&lt;&gt;"",COUNTIF(T.2[Tên loại
Doanh thu / Chi phí],F382)=0),"Tên loại DT/CP chưa được khai báo vào DS Tên loại DTCP","")))</f>
        <v/>
      </c>
      <c r="N382" s="7" t="str">
        <f t="shared" si="17"/>
        <v/>
      </c>
    </row>
    <row r="383" spans="2:14" ht="27.75" customHeight="1" x14ac:dyDescent="0.2">
      <c r="B383" s="7">
        <f t="shared" si="18"/>
        <v>381</v>
      </c>
      <c r="C383" s="24"/>
      <c r="D383" s="16"/>
      <c r="E383" s="2"/>
      <c r="F383" s="16"/>
      <c r="G383" s="13"/>
      <c r="H383" s="13"/>
      <c r="I383" s="13"/>
      <c r="J383" s="21" t="str">
        <f t="shared" si="19"/>
        <v/>
      </c>
      <c r="K383" s="34" t="str">
        <f>IF(OR(G383&lt;&gt;"",H383&lt;&gt;""),'Thông Tin Chung'!$L$3,"")</f>
        <v/>
      </c>
      <c r="L383" s="2"/>
      <c r="M383" s="7" t="str">
        <f>IF(AND(G383="",H383=""),"",IF(OR(C383&lt;NgayBatDau,C383&gt;NgayKetThuc),"Ngày tháng phải nằm trong kỳ kế toán",IF(AND(F383&lt;&gt;"",COUNTIF(T.2[Tên loại
Doanh thu / Chi phí],F383)=0),"Tên loại DT/CP chưa được khai báo vào DS Tên loại DTCP","")))</f>
        <v/>
      </c>
      <c r="N383" s="7" t="str">
        <f t="shared" si="17"/>
        <v/>
      </c>
    </row>
    <row r="384" spans="2:14" ht="27.75" customHeight="1" x14ac:dyDescent="0.2">
      <c r="B384" s="7">
        <f t="shared" si="18"/>
        <v>382</v>
      </c>
      <c r="C384" s="24"/>
      <c r="D384" s="16"/>
      <c r="E384" s="2"/>
      <c r="F384" s="16"/>
      <c r="G384" s="13"/>
      <c r="H384" s="13"/>
      <c r="I384" s="13"/>
      <c r="J384" s="21" t="str">
        <f t="shared" si="19"/>
        <v/>
      </c>
      <c r="K384" s="34" t="str">
        <f>IF(OR(G384&lt;&gt;"",H384&lt;&gt;""),'Thông Tin Chung'!$L$3,"")</f>
        <v/>
      </c>
      <c r="L384" s="2"/>
      <c r="M384" s="7" t="str">
        <f>IF(AND(G384="",H384=""),"",IF(OR(C384&lt;NgayBatDau,C384&gt;NgayKetThuc),"Ngày tháng phải nằm trong kỳ kế toán",IF(AND(F384&lt;&gt;"",COUNTIF(T.2[Tên loại
Doanh thu / Chi phí],F384)=0),"Tên loại DT/CP chưa được khai báo vào DS Tên loại DTCP","")))</f>
        <v/>
      </c>
      <c r="N384" s="7" t="str">
        <f t="shared" si="17"/>
        <v/>
      </c>
    </row>
    <row r="385" spans="2:14" ht="27.75" customHeight="1" x14ac:dyDescent="0.2">
      <c r="B385" s="7">
        <f t="shared" si="18"/>
        <v>383</v>
      </c>
      <c r="C385" s="24"/>
      <c r="D385" s="16"/>
      <c r="E385" s="2"/>
      <c r="F385" s="16"/>
      <c r="G385" s="13"/>
      <c r="H385" s="13"/>
      <c r="I385" s="13"/>
      <c r="J385" s="21" t="str">
        <f t="shared" si="19"/>
        <v/>
      </c>
      <c r="K385" s="34" t="str">
        <f>IF(OR(G385&lt;&gt;"",H385&lt;&gt;""),'Thông Tin Chung'!$L$3,"")</f>
        <v/>
      </c>
      <c r="L385" s="2"/>
      <c r="M385" s="7" t="str">
        <f>IF(AND(G385="",H385=""),"",IF(OR(C385&lt;NgayBatDau,C385&gt;NgayKetThuc),"Ngày tháng phải nằm trong kỳ kế toán",IF(AND(F385&lt;&gt;"",COUNTIF(T.2[Tên loại
Doanh thu / Chi phí],F385)=0),"Tên loại DT/CP chưa được khai báo vào DS Tên loại DTCP","")))</f>
        <v/>
      </c>
      <c r="N385" s="7" t="str">
        <f t="shared" si="17"/>
        <v/>
      </c>
    </row>
    <row r="386" spans="2:14" ht="27.75" customHeight="1" x14ac:dyDescent="0.2">
      <c r="B386" s="7">
        <f t="shared" si="18"/>
        <v>384</v>
      </c>
      <c r="C386" s="24"/>
      <c r="D386" s="16"/>
      <c r="E386" s="2"/>
      <c r="F386" s="16"/>
      <c r="G386" s="13"/>
      <c r="H386" s="13"/>
      <c r="I386" s="13"/>
      <c r="J386" s="21" t="str">
        <f t="shared" si="19"/>
        <v/>
      </c>
      <c r="K386" s="34" t="str">
        <f>IF(OR(G386&lt;&gt;"",H386&lt;&gt;""),'Thông Tin Chung'!$L$3,"")</f>
        <v/>
      </c>
      <c r="L386" s="2"/>
      <c r="M386" s="7" t="str">
        <f>IF(AND(G386="",H386=""),"",IF(OR(C386&lt;NgayBatDau,C386&gt;NgayKetThuc),"Ngày tháng phải nằm trong kỳ kế toán",IF(AND(F386&lt;&gt;"",COUNTIF(T.2[Tên loại
Doanh thu / Chi phí],F386)=0),"Tên loại DT/CP chưa được khai báo vào DS Tên loại DTCP","")))</f>
        <v/>
      </c>
      <c r="N386" s="7" t="str">
        <f t="shared" si="17"/>
        <v/>
      </c>
    </row>
    <row r="387" spans="2:14" ht="27.75" customHeight="1" x14ac:dyDescent="0.2">
      <c r="B387" s="7">
        <f t="shared" si="18"/>
        <v>385</v>
      </c>
      <c r="C387" s="24"/>
      <c r="D387" s="16"/>
      <c r="E387" s="2"/>
      <c r="F387" s="16"/>
      <c r="G387" s="13"/>
      <c r="H387" s="13"/>
      <c r="I387" s="13"/>
      <c r="J387" s="21" t="str">
        <f t="shared" si="19"/>
        <v/>
      </c>
      <c r="K387" s="34" t="str">
        <f>IF(OR(G387&lt;&gt;"",H387&lt;&gt;""),'Thông Tin Chung'!$L$3,"")</f>
        <v/>
      </c>
      <c r="L387" s="2"/>
      <c r="M387" s="7" t="str">
        <f>IF(AND(G387="",H387=""),"",IF(OR(C387&lt;NgayBatDau,C387&gt;NgayKetThuc),"Ngày tháng phải nằm trong kỳ kế toán",IF(AND(F387&lt;&gt;"",COUNTIF(T.2[Tên loại
Doanh thu / Chi phí],F387)=0),"Tên loại DT/CP chưa được khai báo vào DS Tên loại DTCP","")))</f>
        <v/>
      </c>
      <c r="N387" s="7" t="str">
        <f t="shared" ref="N387:N450" si="20">IF(C387="","",IF(AND(G387&lt;&gt;"",H387="",C387&lt;B3LocTuNgay),0,IF(AND(G387="",H387&lt;&gt;"",C387&lt;B3LocTuNgay),10,IF(AND(G387&lt;&gt;"",H387="",C387&lt;=B3LocDenNgay),1,IF(AND(G387="",H387&lt;&gt;"",C387&lt;=B3LocDenNgay),11,"")))))</f>
        <v/>
      </c>
    </row>
    <row r="388" spans="2:14" ht="27.75" customHeight="1" x14ac:dyDescent="0.2">
      <c r="B388" s="7">
        <f t="shared" ref="B388:B451" si="21">ROW(A388)-2</f>
        <v>386</v>
      </c>
      <c r="C388" s="24"/>
      <c r="D388" s="16"/>
      <c r="E388" s="2"/>
      <c r="F388" s="16"/>
      <c r="G388" s="13"/>
      <c r="H388" s="13"/>
      <c r="I388" s="13"/>
      <c r="J388" s="21" t="str">
        <f t="shared" ref="J388:J451" si="22">IF(G388&lt;&gt;"",G388*SUM(1,I388),IF(H388&lt;&gt;"",H388*SUM(1,I388),""))</f>
        <v/>
      </c>
      <c r="K388" s="34" t="str">
        <f>IF(OR(G388&lt;&gt;"",H388&lt;&gt;""),'Thông Tin Chung'!$L$3,"")</f>
        <v/>
      </c>
      <c r="L388" s="2"/>
      <c r="M388" s="7" t="str">
        <f>IF(AND(G388="",H388=""),"",IF(OR(C388&lt;NgayBatDau,C388&gt;NgayKetThuc),"Ngày tháng phải nằm trong kỳ kế toán",IF(AND(F388&lt;&gt;"",COUNTIF(T.2[Tên loại
Doanh thu / Chi phí],F388)=0),"Tên loại DT/CP chưa được khai báo vào DS Tên loại DTCP","")))</f>
        <v/>
      </c>
      <c r="N388" s="7" t="str">
        <f t="shared" si="20"/>
        <v/>
      </c>
    </row>
    <row r="389" spans="2:14" ht="27.75" customHeight="1" x14ac:dyDescent="0.2">
      <c r="B389" s="7">
        <f t="shared" si="21"/>
        <v>387</v>
      </c>
      <c r="C389" s="24"/>
      <c r="D389" s="16"/>
      <c r="E389" s="2"/>
      <c r="F389" s="16"/>
      <c r="G389" s="13"/>
      <c r="H389" s="13"/>
      <c r="I389" s="13"/>
      <c r="J389" s="21" t="str">
        <f t="shared" si="22"/>
        <v/>
      </c>
      <c r="K389" s="34" t="str">
        <f>IF(OR(G389&lt;&gt;"",H389&lt;&gt;""),'Thông Tin Chung'!$L$3,"")</f>
        <v/>
      </c>
      <c r="L389" s="2"/>
      <c r="M389" s="7" t="str">
        <f>IF(AND(G389="",H389=""),"",IF(OR(C389&lt;NgayBatDau,C389&gt;NgayKetThuc),"Ngày tháng phải nằm trong kỳ kế toán",IF(AND(F389&lt;&gt;"",COUNTIF(T.2[Tên loại
Doanh thu / Chi phí],F389)=0),"Tên loại DT/CP chưa được khai báo vào DS Tên loại DTCP","")))</f>
        <v/>
      </c>
      <c r="N389" s="7" t="str">
        <f t="shared" si="20"/>
        <v/>
      </c>
    </row>
    <row r="390" spans="2:14" ht="27.75" customHeight="1" x14ac:dyDescent="0.2">
      <c r="B390" s="7">
        <f t="shared" si="21"/>
        <v>388</v>
      </c>
      <c r="C390" s="24"/>
      <c r="D390" s="16"/>
      <c r="E390" s="2"/>
      <c r="F390" s="16"/>
      <c r="G390" s="13"/>
      <c r="H390" s="13"/>
      <c r="I390" s="13"/>
      <c r="J390" s="21" t="str">
        <f t="shared" si="22"/>
        <v/>
      </c>
      <c r="K390" s="34" t="str">
        <f>IF(OR(G390&lt;&gt;"",H390&lt;&gt;""),'Thông Tin Chung'!$L$3,"")</f>
        <v/>
      </c>
      <c r="L390" s="2"/>
      <c r="M390" s="7" t="str">
        <f>IF(AND(G390="",H390=""),"",IF(OR(C390&lt;NgayBatDau,C390&gt;NgayKetThuc),"Ngày tháng phải nằm trong kỳ kế toán",IF(AND(F390&lt;&gt;"",COUNTIF(T.2[Tên loại
Doanh thu / Chi phí],F390)=0),"Tên loại DT/CP chưa được khai báo vào DS Tên loại DTCP","")))</f>
        <v/>
      </c>
      <c r="N390" s="7" t="str">
        <f t="shared" si="20"/>
        <v/>
      </c>
    </row>
    <row r="391" spans="2:14" ht="27.75" customHeight="1" x14ac:dyDescent="0.2">
      <c r="B391" s="7">
        <f t="shared" si="21"/>
        <v>389</v>
      </c>
      <c r="C391" s="24"/>
      <c r="D391" s="16"/>
      <c r="E391" s="2"/>
      <c r="F391" s="16"/>
      <c r="G391" s="13"/>
      <c r="H391" s="13"/>
      <c r="I391" s="13"/>
      <c r="J391" s="21" t="str">
        <f t="shared" si="22"/>
        <v/>
      </c>
      <c r="K391" s="34" t="str">
        <f>IF(OR(G391&lt;&gt;"",H391&lt;&gt;""),'Thông Tin Chung'!$L$3,"")</f>
        <v/>
      </c>
      <c r="L391" s="2"/>
      <c r="M391" s="7" t="str">
        <f>IF(AND(G391="",H391=""),"",IF(OR(C391&lt;NgayBatDau,C391&gt;NgayKetThuc),"Ngày tháng phải nằm trong kỳ kế toán",IF(AND(F391&lt;&gt;"",COUNTIF(T.2[Tên loại
Doanh thu / Chi phí],F391)=0),"Tên loại DT/CP chưa được khai báo vào DS Tên loại DTCP","")))</f>
        <v/>
      </c>
      <c r="N391" s="7" t="str">
        <f t="shared" si="20"/>
        <v/>
      </c>
    </row>
    <row r="392" spans="2:14" ht="27.75" customHeight="1" x14ac:dyDescent="0.2">
      <c r="B392" s="7">
        <f t="shared" si="21"/>
        <v>390</v>
      </c>
      <c r="C392" s="24"/>
      <c r="D392" s="16"/>
      <c r="E392" s="2"/>
      <c r="F392" s="16"/>
      <c r="G392" s="13"/>
      <c r="H392" s="13"/>
      <c r="I392" s="13"/>
      <c r="J392" s="21" t="str">
        <f t="shared" si="22"/>
        <v/>
      </c>
      <c r="K392" s="34" t="str">
        <f>IF(OR(G392&lt;&gt;"",H392&lt;&gt;""),'Thông Tin Chung'!$L$3,"")</f>
        <v/>
      </c>
      <c r="L392" s="2"/>
      <c r="M392" s="7" t="str">
        <f>IF(AND(G392="",H392=""),"",IF(OR(C392&lt;NgayBatDau,C392&gt;NgayKetThuc),"Ngày tháng phải nằm trong kỳ kế toán",IF(AND(F392&lt;&gt;"",COUNTIF(T.2[Tên loại
Doanh thu / Chi phí],F392)=0),"Tên loại DT/CP chưa được khai báo vào DS Tên loại DTCP","")))</f>
        <v/>
      </c>
      <c r="N392" s="7" t="str">
        <f t="shared" si="20"/>
        <v/>
      </c>
    </row>
    <row r="393" spans="2:14" ht="27.75" customHeight="1" x14ac:dyDescent="0.2">
      <c r="B393" s="7">
        <f t="shared" si="21"/>
        <v>391</v>
      </c>
      <c r="C393" s="24"/>
      <c r="D393" s="16"/>
      <c r="E393" s="2"/>
      <c r="F393" s="16"/>
      <c r="G393" s="13"/>
      <c r="H393" s="13"/>
      <c r="I393" s="13"/>
      <c r="J393" s="21" t="str">
        <f t="shared" si="22"/>
        <v/>
      </c>
      <c r="K393" s="34" t="str">
        <f>IF(OR(G393&lt;&gt;"",H393&lt;&gt;""),'Thông Tin Chung'!$L$3,"")</f>
        <v/>
      </c>
      <c r="L393" s="2"/>
      <c r="M393" s="7" t="str">
        <f>IF(AND(G393="",H393=""),"",IF(OR(C393&lt;NgayBatDau,C393&gt;NgayKetThuc),"Ngày tháng phải nằm trong kỳ kế toán",IF(AND(F393&lt;&gt;"",COUNTIF(T.2[Tên loại
Doanh thu / Chi phí],F393)=0),"Tên loại DT/CP chưa được khai báo vào DS Tên loại DTCP","")))</f>
        <v/>
      </c>
      <c r="N393" s="7" t="str">
        <f t="shared" si="20"/>
        <v/>
      </c>
    </row>
    <row r="394" spans="2:14" ht="27.75" customHeight="1" x14ac:dyDescent="0.2">
      <c r="B394" s="7">
        <f t="shared" si="21"/>
        <v>392</v>
      </c>
      <c r="C394" s="24"/>
      <c r="D394" s="16"/>
      <c r="E394" s="2"/>
      <c r="F394" s="16"/>
      <c r="G394" s="13"/>
      <c r="H394" s="13"/>
      <c r="I394" s="13"/>
      <c r="J394" s="21" t="str">
        <f t="shared" si="22"/>
        <v/>
      </c>
      <c r="K394" s="34" t="str">
        <f>IF(OR(G394&lt;&gt;"",H394&lt;&gt;""),'Thông Tin Chung'!$L$3,"")</f>
        <v/>
      </c>
      <c r="L394" s="2"/>
      <c r="M394" s="7" t="str">
        <f>IF(AND(G394="",H394=""),"",IF(OR(C394&lt;NgayBatDau,C394&gt;NgayKetThuc),"Ngày tháng phải nằm trong kỳ kế toán",IF(AND(F394&lt;&gt;"",COUNTIF(T.2[Tên loại
Doanh thu / Chi phí],F394)=0),"Tên loại DT/CP chưa được khai báo vào DS Tên loại DTCP","")))</f>
        <v/>
      </c>
      <c r="N394" s="7" t="str">
        <f t="shared" si="20"/>
        <v/>
      </c>
    </row>
    <row r="395" spans="2:14" ht="27.75" customHeight="1" x14ac:dyDescent="0.2">
      <c r="B395" s="7">
        <f t="shared" si="21"/>
        <v>393</v>
      </c>
      <c r="C395" s="24"/>
      <c r="D395" s="16"/>
      <c r="E395" s="2"/>
      <c r="F395" s="16"/>
      <c r="G395" s="13"/>
      <c r="H395" s="13"/>
      <c r="I395" s="13"/>
      <c r="J395" s="21" t="str">
        <f t="shared" si="22"/>
        <v/>
      </c>
      <c r="K395" s="34" t="str">
        <f>IF(OR(G395&lt;&gt;"",H395&lt;&gt;""),'Thông Tin Chung'!$L$3,"")</f>
        <v/>
      </c>
      <c r="L395" s="2"/>
      <c r="M395" s="7" t="str">
        <f>IF(AND(G395="",H395=""),"",IF(OR(C395&lt;NgayBatDau,C395&gt;NgayKetThuc),"Ngày tháng phải nằm trong kỳ kế toán",IF(AND(F395&lt;&gt;"",COUNTIF(T.2[Tên loại
Doanh thu / Chi phí],F395)=0),"Tên loại DT/CP chưa được khai báo vào DS Tên loại DTCP","")))</f>
        <v/>
      </c>
      <c r="N395" s="7" t="str">
        <f t="shared" si="20"/>
        <v/>
      </c>
    </row>
    <row r="396" spans="2:14" ht="27.75" customHeight="1" x14ac:dyDescent="0.2">
      <c r="B396" s="7">
        <f t="shared" si="21"/>
        <v>394</v>
      </c>
      <c r="C396" s="24"/>
      <c r="D396" s="16"/>
      <c r="E396" s="2"/>
      <c r="F396" s="16"/>
      <c r="G396" s="13"/>
      <c r="H396" s="13"/>
      <c r="I396" s="13"/>
      <c r="J396" s="21" t="str">
        <f t="shared" si="22"/>
        <v/>
      </c>
      <c r="K396" s="34" t="str">
        <f>IF(OR(G396&lt;&gt;"",H396&lt;&gt;""),'Thông Tin Chung'!$L$3,"")</f>
        <v/>
      </c>
      <c r="L396" s="2"/>
      <c r="M396" s="7" t="str">
        <f>IF(AND(G396="",H396=""),"",IF(OR(C396&lt;NgayBatDau,C396&gt;NgayKetThuc),"Ngày tháng phải nằm trong kỳ kế toán",IF(AND(F396&lt;&gt;"",COUNTIF(T.2[Tên loại
Doanh thu / Chi phí],F396)=0),"Tên loại DT/CP chưa được khai báo vào DS Tên loại DTCP","")))</f>
        <v/>
      </c>
      <c r="N396" s="7" t="str">
        <f t="shared" si="20"/>
        <v/>
      </c>
    </row>
    <row r="397" spans="2:14" ht="27.75" customHeight="1" x14ac:dyDescent="0.2">
      <c r="B397" s="7">
        <f t="shared" si="21"/>
        <v>395</v>
      </c>
      <c r="C397" s="24"/>
      <c r="D397" s="16"/>
      <c r="E397" s="2"/>
      <c r="F397" s="16"/>
      <c r="G397" s="13"/>
      <c r="H397" s="13"/>
      <c r="I397" s="13"/>
      <c r="J397" s="21" t="str">
        <f t="shared" si="22"/>
        <v/>
      </c>
      <c r="K397" s="34" t="str">
        <f>IF(OR(G397&lt;&gt;"",H397&lt;&gt;""),'Thông Tin Chung'!$L$3,"")</f>
        <v/>
      </c>
      <c r="L397" s="2"/>
      <c r="M397" s="7" t="str">
        <f>IF(AND(G397="",H397=""),"",IF(OR(C397&lt;NgayBatDau,C397&gt;NgayKetThuc),"Ngày tháng phải nằm trong kỳ kế toán",IF(AND(F397&lt;&gt;"",COUNTIF(T.2[Tên loại
Doanh thu / Chi phí],F397)=0),"Tên loại DT/CP chưa được khai báo vào DS Tên loại DTCP","")))</f>
        <v/>
      </c>
      <c r="N397" s="7" t="str">
        <f t="shared" si="20"/>
        <v/>
      </c>
    </row>
    <row r="398" spans="2:14" ht="27.75" customHeight="1" x14ac:dyDescent="0.2">
      <c r="B398" s="7">
        <f t="shared" si="21"/>
        <v>396</v>
      </c>
      <c r="C398" s="24"/>
      <c r="D398" s="16"/>
      <c r="E398" s="2"/>
      <c r="F398" s="16"/>
      <c r="G398" s="13"/>
      <c r="H398" s="13"/>
      <c r="I398" s="13"/>
      <c r="J398" s="21" t="str">
        <f t="shared" si="22"/>
        <v/>
      </c>
      <c r="K398" s="34" t="str">
        <f>IF(OR(G398&lt;&gt;"",H398&lt;&gt;""),'Thông Tin Chung'!$L$3,"")</f>
        <v/>
      </c>
      <c r="L398" s="2"/>
      <c r="M398" s="7" t="str">
        <f>IF(AND(G398="",H398=""),"",IF(OR(C398&lt;NgayBatDau,C398&gt;NgayKetThuc),"Ngày tháng phải nằm trong kỳ kế toán",IF(AND(F398&lt;&gt;"",COUNTIF(T.2[Tên loại
Doanh thu / Chi phí],F398)=0),"Tên loại DT/CP chưa được khai báo vào DS Tên loại DTCP","")))</f>
        <v/>
      </c>
      <c r="N398" s="7" t="str">
        <f t="shared" si="20"/>
        <v/>
      </c>
    </row>
    <row r="399" spans="2:14" ht="27.75" customHeight="1" x14ac:dyDescent="0.2">
      <c r="B399" s="7">
        <f t="shared" si="21"/>
        <v>397</v>
      </c>
      <c r="C399" s="24"/>
      <c r="D399" s="16"/>
      <c r="E399" s="2"/>
      <c r="F399" s="16"/>
      <c r="G399" s="13"/>
      <c r="H399" s="13"/>
      <c r="I399" s="13"/>
      <c r="J399" s="21" t="str">
        <f t="shared" si="22"/>
        <v/>
      </c>
      <c r="K399" s="34" t="str">
        <f>IF(OR(G399&lt;&gt;"",H399&lt;&gt;""),'Thông Tin Chung'!$L$3,"")</f>
        <v/>
      </c>
      <c r="L399" s="2"/>
      <c r="M399" s="7" t="str">
        <f>IF(AND(G399="",H399=""),"",IF(OR(C399&lt;NgayBatDau,C399&gt;NgayKetThuc),"Ngày tháng phải nằm trong kỳ kế toán",IF(AND(F399&lt;&gt;"",COUNTIF(T.2[Tên loại
Doanh thu / Chi phí],F399)=0),"Tên loại DT/CP chưa được khai báo vào DS Tên loại DTCP","")))</f>
        <v/>
      </c>
      <c r="N399" s="7" t="str">
        <f t="shared" si="20"/>
        <v/>
      </c>
    </row>
    <row r="400" spans="2:14" ht="27.75" customHeight="1" x14ac:dyDescent="0.2">
      <c r="B400" s="7">
        <f t="shared" si="21"/>
        <v>398</v>
      </c>
      <c r="C400" s="24"/>
      <c r="D400" s="16"/>
      <c r="E400" s="2"/>
      <c r="F400" s="16"/>
      <c r="G400" s="13"/>
      <c r="H400" s="13"/>
      <c r="I400" s="13"/>
      <c r="J400" s="21" t="str">
        <f t="shared" si="22"/>
        <v/>
      </c>
      <c r="K400" s="34" t="str">
        <f>IF(OR(G400&lt;&gt;"",H400&lt;&gt;""),'Thông Tin Chung'!$L$3,"")</f>
        <v/>
      </c>
      <c r="L400" s="2"/>
      <c r="M400" s="7" t="str">
        <f>IF(AND(G400="",H400=""),"",IF(OR(C400&lt;NgayBatDau,C400&gt;NgayKetThuc),"Ngày tháng phải nằm trong kỳ kế toán",IF(AND(F400&lt;&gt;"",COUNTIF(T.2[Tên loại
Doanh thu / Chi phí],F400)=0),"Tên loại DT/CP chưa được khai báo vào DS Tên loại DTCP","")))</f>
        <v/>
      </c>
      <c r="N400" s="7" t="str">
        <f t="shared" si="20"/>
        <v/>
      </c>
    </row>
    <row r="401" spans="2:14" ht="27.75" customHeight="1" x14ac:dyDescent="0.2">
      <c r="B401" s="7">
        <f t="shared" si="21"/>
        <v>399</v>
      </c>
      <c r="C401" s="24"/>
      <c r="D401" s="16"/>
      <c r="E401" s="2"/>
      <c r="F401" s="16"/>
      <c r="G401" s="13"/>
      <c r="H401" s="13"/>
      <c r="I401" s="13"/>
      <c r="J401" s="21" t="str">
        <f t="shared" si="22"/>
        <v/>
      </c>
      <c r="K401" s="34" t="str">
        <f>IF(OR(G401&lt;&gt;"",H401&lt;&gt;""),'Thông Tin Chung'!$L$3,"")</f>
        <v/>
      </c>
      <c r="L401" s="2"/>
      <c r="M401" s="7" t="str">
        <f>IF(AND(G401="",H401=""),"",IF(OR(C401&lt;NgayBatDau,C401&gt;NgayKetThuc),"Ngày tháng phải nằm trong kỳ kế toán",IF(AND(F401&lt;&gt;"",COUNTIF(T.2[Tên loại
Doanh thu / Chi phí],F401)=0),"Tên loại DT/CP chưa được khai báo vào DS Tên loại DTCP","")))</f>
        <v/>
      </c>
      <c r="N401" s="7" t="str">
        <f t="shared" si="20"/>
        <v/>
      </c>
    </row>
    <row r="402" spans="2:14" ht="27.75" customHeight="1" x14ac:dyDescent="0.2">
      <c r="B402" s="7">
        <f t="shared" si="21"/>
        <v>400</v>
      </c>
      <c r="C402" s="24"/>
      <c r="D402" s="16"/>
      <c r="E402" s="2"/>
      <c r="F402" s="16"/>
      <c r="G402" s="13"/>
      <c r="H402" s="13"/>
      <c r="I402" s="13"/>
      <c r="J402" s="21" t="str">
        <f t="shared" si="22"/>
        <v/>
      </c>
      <c r="K402" s="34" t="str">
        <f>IF(OR(G402&lt;&gt;"",H402&lt;&gt;""),'Thông Tin Chung'!$L$3,"")</f>
        <v/>
      </c>
      <c r="L402" s="2"/>
      <c r="M402" s="7" t="str">
        <f>IF(AND(G402="",H402=""),"",IF(OR(C402&lt;NgayBatDau,C402&gt;NgayKetThuc),"Ngày tháng phải nằm trong kỳ kế toán",IF(AND(F402&lt;&gt;"",COUNTIF(T.2[Tên loại
Doanh thu / Chi phí],F402)=0),"Tên loại DT/CP chưa được khai báo vào DS Tên loại DTCP","")))</f>
        <v/>
      </c>
      <c r="N402" s="7" t="str">
        <f t="shared" si="20"/>
        <v/>
      </c>
    </row>
    <row r="403" spans="2:14" ht="27.75" customHeight="1" x14ac:dyDescent="0.2">
      <c r="B403" s="7">
        <f t="shared" si="21"/>
        <v>401</v>
      </c>
      <c r="C403" s="24"/>
      <c r="D403" s="16"/>
      <c r="E403" s="2"/>
      <c r="F403" s="16"/>
      <c r="G403" s="13"/>
      <c r="H403" s="13"/>
      <c r="I403" s="13"/>
      <c r="J403" s="21" t="str">
        <f t="shared" si="22"/>
        <v/>
      </c>
      <c r="K403" s="34" t="str">
        <f>IF(OR(G403&lt;&gt;"",H403&lt;&gt;""),'Thông Tin Chung'!$L$3,"")</f>
        <v/>
      </c>
      <c r="L403" s="2"/>
      <c r="M403" s="7" t="str">
        <f>IF(AND(G403="",H403=""),"",IF(OR(C403&lt;NgayBatDau,C403&gt;NgayKetThuc),"Ngày tháng phải nằm trong kỳ kế toán",IF(AND(F403&lt;&gt;"",COUNTIF(T.2[Tên loại
Doanh thu / Chi phí],F403)=0),"Tên loại DT/CP chưa được khai báo vào DS Tên loại DTCP","")))</f>
        <v/>
      </c>
      <c r="N403" s="7" t="str">
        <f t="shared" si="20"/>
        <v/>
      </c>
    </row>
    <row r="404" spans="2:14" ht="27.75" customHeight="1" x14ac:dyDescent="0.2">
      <c r="B404" s="7">
        <f t="shared" si="21"/>
        <v>402</v>
      </c>
      <c r="C404" s="24"/>
      <c r="D404" s="16"/>
      <c r="E404" s="2"/>
      <c r="F404" s="16"/>
      <c r="G404" s="13"/>
      <c r="H404" s="13"/>
      <c r="I404" s="13"/>
      <c r="J404" s="21" t="str">
        <f t="shared" si="22"/>
        <v/>
      </c>
      <c r="K404" s="34" t="str">
        <f>IF(OR(G404&lt;&gt;"",H404&lt;&gt;""),'Thông Tin Chung'!$L$3,"")</f>
        <v/>
      </c>
      <c r="L404" s="2"/>
      <c r="M404" s="7" t="str">
        <f>IF(AND(G404="",H404=""),"",IF(OR(C404&lt;NgayBatDau,C404&gt;NgayKetThuc),"Ngày tháng phải nằm trong kỳ kế toán",IF(AND(F404&lt;&gt;"",COUNTIF(T.2[Tên loại
Doanh thu / Chi phí],F404)=0),"Tên loại DT/CP chưa được khai báo vào DS Tên loại DTCP","")))</f>
        <v/>
      </c>
      <c r="N404" s="7" t="str">
        <f t="shared" si="20"/>
        <v/>
      </c>
    </row>
    <row r="405" spans="2:14" ht="27.75" customHeight="1" x14ac:dyDescent="0.2">
      <c r="B405" s="7">
        <f t="shared" si="21"/>
        <v>403</v>
      </c>
      <c r="C405" s="24"/>
      <c r="D405" s="16"/>
      <c r="E405" s="2"/>
      <c r="F405" s="16"/>
      <c r="G405" s="13"/>
      <c r="H405" s="13"/>
      <c r="I405" s="13"/>
      <c r="J405" s="21" t="str">
        <f t="shared" si="22"/>
        <v/>
      </c>
      <c r="K405" s="34" t="str">
        <f>IF(OR(G405&lt;&gt;"",H405&lt;&gt;""),'Thông Tin Chung'!$L$3,"")</f>
        <v/>
      </c>
      <c r="L405" s="2"/>
      <c r="M405" s="7" t="str">
        <f>IF(AND(G405="",H405=""),"",IF(OR(C405&lt;NgayBatDau,C405&gt;NgayKetThuc),"Ngày tháng phải nằm trong kỳ kế toán",IF(AND(F405&lt;&gt;"",COUNTIF(T.2[Tên loại
Doanh thu / Chi phí],F405)=0),"Tên loại DT/CP chưa được khai báo vào DS Tên loại DTCP","")))</f>
        <v/>
      </c>
      <c r="N405" s="7" t="str">
        <f t="shared" si="20"/>
        <v/>
      </c>
    </row>
    <row r="406" spans="2:14" ht="27.75" customHeight="1" x14ac:dyDescent="0.2">
      <c r="B406" s="7">
        <f t="shared" si="21"/>
        <v>404</v>
      </c>
      <c r="C406" s="24"/>
      <c r="D406" s="16"/>
      <c r="E406" s="2"/>
      <c r="F406" s="16"/>
      <c r="G406" s="13"/>
      <c r="H406" s="13"/>
      <c r="I406" s="13"/>
      <c r="J406" s="21" t="str">
        <f t="shared" si="22"/>
        <v/>
      </c>
      <c r="K406" s="34" t="str">
        <f>IF(OR(G406&lt;&gt;"",H406&lt;&gt;""),'Thông Tin Chung'!$L$3,"")</f>
        <v/>
      </c>
      <c r="L406" s="2"/>
      <c r="M406" s="7" t="str">
        <f>IF(AND(G406="",H406=""),"",IF(OR(C406&lt;NgayBatDau,C406&gt;NgayKetThuc),"Ngày tháng phải nằm trong kỳ kế toán",IF(AND(F406&lt;&gt;"",COUNTIF(T.2[Tên loại
Doanh thu / Chi phí],F406)=0),"Tên loại DT/CP chưa được khai báo vào DS Tên loại DTCP","")))</f>
        <v/>
      </c>
      <c r="N406" s="7" t="str">
        <f t="shared" si="20"/>
        <v/>
      </c>
    </row>
    <row r="407" spans="2:14" ht="27.75" customHeight="1" x14ac:dyDescent="0.2">
      <c r="B407" s="7">
        <f t="shared" si="21"/>
        <v>405</v>
      </c>
      <c r="C407" s="24"/>
      <c r="D407" s="16"/>
      <c r="E407" s="2"/>
      <c r="F407" s="16"/>
      <c r="G407" s="13"/>
      <c r="H407" s="13"/>
      <c r="I407" s="13"/>
      <c r="J407" s="21" t="str">
        <f t="shared" si="22"/>
        <v/>
      </c>
      <c r="K407" s="34" t="str">
        <f>IF(OR(G407&lt;&gt;"",H407&lt;&gt;""),'Thông Tin Chung'!$L$3,"")</f>
        <v/>
      </c>
      <c r="L407" s="2"/>
      <c r="M407" s="7" t="str">
        <f>IF(AND(G407="",H407=""),"",IF(OR(C407&lt;NgayBatDau,C407&gt;NgayKetThuc),"Ngày tháng phải nằm trong kỳ kế toán",IF(AND(F407&lt;&gt;"",COUNTIF(T.2[Tên loại
Doanh thu / Chi phí],F407)=0),"Tên loại DT/CP chưa được khai báo vào DS Tên loại DTCP","")))</f>
        <v/>
      </c>
      <c r="N407" s="7" t="str">
        <f t="shared" si="20"/>
        <v/>
      </c>
    </row>
    <row r="408" spans="2:14" ht="27.75" customHeight="1" x14ac:dyDescent="0.2">
      <c r="B408" s="7">
        <f t="shared" si="21"/>
        <v>406</v>
      </c>
      <c r="C408" s="24"/>
      <c r="D408" s="16"/>
      <c r="E408" s="2"/>
      <c r="F408" s="16"/>
      <c r="G408" s="13"/>
      <c r="H408" s="13"/>
      <c r="I408" s="13"/>
      <c r="J408" s="21" t="str">
        <f t="shared" si="22"/>
        <v/>
      </c>
      <c r="K408" s="34" t="str">
        <f>IF(OR(G408&lt;&gt;"",H408&lt;&gt;""),'Thông Tin Chung'!$L$3,"")</f>
        <v/>
      </c>
      <c r="L408" s="2"/>
      <c r="M408" s="7" t="str">
        <f>IF(AND(G408="",H408=""),"",IF(OR(C408&lt;NgayBatDau,C408&gt;NgayKetThuc),"Ngày tháng phải nằm trong kỳ kế toán",IF(AND(F408&lt;&gt;"",COUNTIF(T.2[Tên loại
Doanh thu / Chi phí],F408)=0),"Tên loại DT/CP chưa được khai báo vào DS Tên loại DTCP","")))</f>
        <v/>
      </c>
      <c r="N408" s="7" t="str">
        <f t="shared" si="20"/>
        <v/>
      </c>
    </row>
    <row r="409" spans="2:14" ht="27.75" customHeight="1" x14ac:dyDescent="0.2">
      <c r="B409" s="7">
        <f t="shared" si="21"/>
        <v>407</v>
      </c>
      <c r="C409" s="24"/>
      <c r="D409" s="16"/>
      <c r="E409" s="2"/>
      <c r="F409" s="16"/>
      <c r="G409" s="13"/>
      <c r="H409" s="13"/>
      <c r="I409" s="13"/>
      <c r="J409" s="21" t="str">
        <f t="shared" si="22"/>
        <v/>
      </c>
      <c r="K409" s="34" t="str">
        <f>IF(OR(G409&lt;&gt;"",H409&lt;&gt;""),'Thông Tin Chung'!$L$3,"")</f>
        <v/>
      </c>
      <c r="L409" s="2"/>
      <c r="M409" s="7" t="str">
        <f>IF(AND(G409="",H409=""),"",IF(OR(C409&lt;NgayBatDau,C409&gt;NgayKetThuc),"Ngày tháng phải nằm trong kỳ kế toán",IF(AND(F409&lt;&gt;"",COUNTIF(T.2[Tên loại
Doanh thu / Chi phí],F409)=0),"Tên loại DT/CP chưa được khai báo vào DS Tên loại DTCP","")))</f>
        <v/>
      </c>
      <c r="N409" s="7" t="str">
        <f t="shared" si="20"/>
        <v/>
      </c>
    </row>
    <row r="410" spans="2:14" ht="27.75" customHeight="1" x14ac:dyDescent="0.2">
      <c r="B410" s="7">
        <f t="shared" si="21"/>
        <v>408</v>
      </c>
      <c r="C410" s="24"/>
      <c r="D410" s="16"/>
      <c r="E410" s="2"/>
      <c r="F410" s="16"/>
      <c r="G410" s="13"/>
      <c r="H410" s="13"/>
      <c r="I410" s="13"/>
      <c r="J410" s="21" t="str">
        <f t="shared" si="22"/>
        <v/>
      </c>
      <c r="K410" s="34" t="str">
        <f>IF(OR(G410&lt;&gt;"",H410&lt;&gt;""),'Thông Tin Chung'!$L$3,"")</f>
        <v/>
      </c>
      <c r="L410" s="2"/>
      <c r="M410" s="7" t="str">
        <f>IF(AND(G410="",H410=""),"",IF(OR(C410&lt;NgayBatDau,C410&gt;NgayKetThuc),"Ngày tháng phải nằm trong kỳ kế toán",IF(AND(F410&lt;&gt;"",COUNTIF(T.2[Tên loại
Doanh thu / Chi phí],F410)=0),"Tên loại DT/CP chưa được khai báo vào DS Tên loại DTCP","")))</f>
        <v/>
      </c>
      <c r="N410" s="7" t="str">
        <f t="shared" si="20"/>
        <v/>
      </c>
    </row>
    <row r="411" spans="2:14" ht="27.75" customHeight="1" x14ac:dyDescent="0.2">
      <c r="B411" s="7">
        <f t="shared" si="21"/>
        <v>409</v>
      </c>
      <c r="C411" s="24"/>
      <c r="D411" s="16"/>
      <c r="E411" s="2"/>
      <c r="F411" s="16"/>
      <c r="G411" s="13"/>
      <c r="H411" s="13"/>
      <c r="I411" s="13"/>
      <c r="J411" s="21" t="str">
        <f t="shared" si="22"/>
        <v/>
      </c>
      <c r="K411" s="34" t="str">
        <f>IF(OR(G411&lt;&gt;"",H411&lt;&gt;""),'Thông Tin Chung'!$L$3,"")</f>
        <v/>
      </c>
      <c r="L411" s="2"/>
      <c r="M411" s="7" t="str">
        <f>IF(AND(G411="",H411=""),"",IF(OR(C411&lt;NgayBatDau,C411&gt;NgayKetThuc),"Ngày tháng phải nằm trong kỳ kế toán",IF(AND(F411&lt;&gt;"",COUNTIF(T.2[Tên loại
Doanh thu / Chi phí],F411)=0),"Tên loại DT/CP chưa được khai báo vào DS Tên loại DTCP","")))</f>
        <v/>
      </c>
      <c r="N411" s="7" t="str">
        <f t="shared" si="20"/>
        <v/>
      </c>
    </row>
    <row r="412" spans="2:14" ht="27.75" customHeight="1" x14ac:dyDescent="0.2">
      <c r="B412" s="7">
        <f t="shared" si="21"/>
        <v>410</v>
      </c>
      <c r="C412" s="24"/>
      <c r="D412" s="16"/>
      <c r="E412" s="2"/>
      <c r="F412" s="16"/>
      <c r="G412" s="13"/>
      <c r="H412" s="13"/>
      <c r="I412" s="13"/>
      <c r="J412" s="21" t="str">
        <f t="shared" si="22"/>
        <v/>
      </c>
      <c r="K412" s="34" t="str">
        <f>IF(OR(G412&lt;&gt;"",H412&lt;&gt;""),'Thông Tin Chung'!$L$3,"")</f>
        <v/>
      </c>
      <c r="L412" s="2"/>
      <c r="M412" s="7" t="str">
        <f>IF(AND(G412="",H412=""),"",IF(OR(C412&lt;NgayBatDau,C412&gt;NgayKetThuc),"Ngày tháng phải nằm trong kỳ kế toán",IF(AND(F412&lt;&gt;"",COUNTIF(T.2[Tên loại
Doanh thu / Chi phí],F412)=0),"Tên loại DT/CP chưa được khai báo vào DS Tên loại DTCP","")))</f>
        <v/>
      </c>
      <c r="N412" s="7" t="str">
        <f t="shared" si="20"/>
        <v/>
      </c>
    </row>
    <row r="413" spans="2:14" ht="27.75" customHeight="1" x14ac:dyDescent="0.2">
      <c r="B413" s="7">
        <f t="shared" si="21"/>
        <v>411</v>
      </c>
      <c r="C413" s="24"/>
      <c r="D413" s="16"/>
      <c r="E413" s="2"/>
      <c r="F413" s="16"/>
      <c r="G413" s="13"/>
      <c r="H413" s="13"/>
      <c r="I413" s="13"/>
      <c r="J413" s="21" t="str">
        <f t="shared" si="22"/>
        <v/>
      </c>
      <c r="K413" s="34" t="str">
        <f>IF(OR(G413&lt;&gt;"",H413&lt;&gt;""),'Thông Tin Chung'!$L$3,"")</f>
        <v/>
      </c>
      <c r="L413" s="2"/>
      <c r="M413" s="7" t="str">
        <f>IF(AND(G413="",H413=""),"",IF(OR(C413&lt;NgayBatDau,C413&gt;NgayKetThuc),"Ngày tháng phải nằm trong kỳ kế toán",IF(AND(F413&lt;&gt;"",COUNTIF(T.2[Tên loại
Doanh thu / Chi phí],F413)=0),"Tên loại DT/CP chưa được khai báo vào DS Tên loại DTCP","")))</f>
        <v/>
      </c>
      <c r="N413" s="7" t="str">
        <f t="shared" si="20"/>
        <v/>
      </c>
    </row>
    <row r="414" spans="2:14" ht="27.75" customHeight="1" x14ac:dyDescent="0.2">
      <c r="B414" s="7">
        <f t="shared" si="21"/>
        <v>412</v>
      </c>
      <c r="C414" s="24"/>
      <c r="D414" s="16"/>
      <c r="E414" s="2"/>
      <c r="F414" s="16"/>
      <c r="G414" s="13"/>
      <c r="H414" s="13"/>
      <c r="I414" s="13"/>
      <c r="J414" s="21" t="str">
        <f t="shared" si="22"/>
        <v/>
      </c>
      <c r="K414" s="34" t="str">
        <f>IF(OR(G414&lt;&gt;"",H414&lt;&gt;""),'Thông Tin Chung'!$L$3,"")</f>
        <v/>
      </c>
      <c r="L414" s="2"/>
      <c r="M414" s="7" t="str">
        <f>IF(AND(G414="",H414=""),"",IF(OR(C414&lt;NgayBatDau,C414&gt;NgayKetThuc),"Ngày tháng phải nằm trong kỳ kế toán",IF(AND(F414&lt;&gt;"",COUNTIF(T.2[Tên loại
Doanh thu / Chi phí],F414)=0),"Tên loại DT/CP chưa được khai báo vào DS Tên loại DTCP","")))</f>
        <v/>
      </c>
      <c r="N414" s="7" t="str">
        <f t="shared" si="20"/>
        <v/>
      </c>
    </row>
    <row r="415" spans="2:14" ht="27.75" customHeight="1" x14ac:dyDescent="0.2">
      <c r="B415" s="7">
        <f t="shared" si="21"/>
        <v>413</v>
      </c>
      <c r="C415" s="24"/>
      <c r="D415" s="16"/>
      <c r="E415" s="2"/>
      <c r="F415" s="16"/>
      <c r="G415" s="13"/>
      <c r="H415" s="13"/>
      <c r="I415" s="13"/>
      <c r="J415" s="21" t="str">
        <f t="shared" si="22"/>
        <v/>
      </c>
      <c r="K415" s="34" t="str">
        <f>IF(OR(G415&lt;&gt;"",H415&lt;&gt;""),'Thông Tin Chung'!$L$3,"")</f>
        <v/>
      </c>
      <c r="L415" s="2"/>
      <c r="M415" s="7" t="str">
        <f>IF(AND(G415="",H415=""),"",IF(OR(C415&lt;NgayBatDau,C415&gt;NgayKetThuc),"Ngày tháng phải nằm trong kỳ kế toán",IF(AND(F415&lt;&gt;"",COUNTIF(T.2[Tên loại
Doanh thu / Chi phí],F415)=0),"Tên loại DT/CP chưa được khai báo vào DS Tên loại DTCP","")))</f>
        <v/>
      </c>
      <c r="N415" s="7" t="str">
        <f t="shared" si="20"/>
        <v/>
      </c>
    </row>
    <row r="416" spans="2:14" ht="27.75" customHeight="1" x14ac:dyDescent="0.2">
      <c r="B416" s="7">
        <f t="shared" si="21"/>
        <v>414</v>
      </c>
      <c r="C416" s="24"/>
      <c r="D416" s="16"/>
      <c r="E416" s="2"/>
      <c r="F416" s="16"/>
      <c r="G416" s="13"/>
      <c r="H416" s="13"/>
      <c r="I416" s="13"/>
      <c r="J416" s="21" t="str">
        <f t="shared" si="22"/>
        <v/>
      </c>
      <c r="K416" s="34" t="str">
        <f>IF(OR(G416&lt;&gt;"",H416&lt;&gt;""),'Thông Tin Chung'!$L$3,"")</f>
        <v/>
      </c>
      <c r="L416" s="2"/>
      <c r="M416" s="7" t="str">
        <f>IF(AND(G416="",H416=""),"",IF(OR(C416&lt;NgayBatDau,C416&gt;NgayKetThuc),"Ngày tháng phải nằm trong kỳ kế toán",IF(AND(F416&lt;&gt;"",COUNTIF(T.2[Tên loại
Doanh thu / Chi phí],F416)=0),"Tên loại DT/CP chưa được khai báo vào DS Tên loại DTCP","")))</f>
        <v/>
      </c>
      <c r="N416" s="7" t="str">
        <f t="shared" si="20"/>
        <v/>
      </c>
    </row>
    <row r="417" spans="2:14" ht="27.75" customHeight="1" x14ac:dyDescent="0.2">
      <c r="B417" s="7">
        <f t="shared" si="21"/>
        <v>415</v>
      </c>
      <c r="C417" s="24"/>
      <c r="D417" s="16"/>
      <c r="E417" s="2"/>
      <c r="F417" s="16"/>
      <c r="G417" s="13"/>
      <c r="H417" s="13"/>
      <c r="I417" s="13"/>
      <c r="J417" s="21" t="str">
        <f t="shared" si="22"/>
        <v/>
      </c>
      <c r="K417" s="34" t="str">
        <f>IF(OR(G417&lt;&gt;"",H417&lt;&gt;""),'Thông Tin Chung'!$L$3,"")</f>
        <v/>
      </c>
      <c r="L417" s="2"/>
      <c r="M417" s="7" t="str">
        <f>IF(AND(G417="",H417=""),"",IF(OR(C417&lt;NgayBatDau,C417&gt;NgayKetThuc),"Ngày tháng phải nằm trong kỳ kế toán",IF(AND(F417&lt;&gt;"",COUNTIF(T.2[Tên loại
Doanh thu / Chi phí],F417)=0),"Tên loại DT/CP chưa được khai báo vào DS Tên loại DTCP","")))</f>
        <v/>
      </c>
      <c r="N417" s="7" t="str">
        <f t="shared" si="20"/>
        <v/>
      </c>
    </row>
    <row r="418" spans="2:14" ht="27.75" customHeight="1" x14ac:dyDescent="0.2">
      <c r="B418" s="7">
        <f t="shared" si="21"/>
        <v>416</v>
      </c>
      <c r="C418" s="24"/>
      <c r="D418" s="16"/>
      <c r="E418" s="2"/>
      <c r="F418" s="16"/>
      <c r="G418" s="13"/>
      <c r="H418" s="13"/>
      <c r="I418" s="13"/>
      <c r="J418" s="21" t="str">
        <f t="shared" si="22"/>
        <v/>
      </c>
      <c r="K418" s="34" t="str">
        <f>IF(OR(G418&lt;&gt;"",H418&lt;&gt;""),'Thông Tin Chung'!$L$3,"")</f>
        <v/>
      </c>
      <c r="L418" s="2"/>
      <c r="M418" s="7" t="str">
        <f>IF(AND(G418="",H418=""),"",IF(OR(C418&lt;NgayBatDau,C418&gt;NgayKetThuc),"Ngày tháng phải nằm trong kỳ kế toán",IF(AND(F418&lt;&gt;"",COUNTIF(T.2[Tên loại
Doanh thu / Chi phí],F418)=0),"Tên loại DT/CP chưa được khai báo vào DS Tên loại DTCP","")))</f>
        <v/>
      </c>
      <c r="N418" s="7" t="str">
        <f t="shared" si="20"/>
        <v/>
      </c>
    </row>
    <row r="419" spans="2:14" ht="27.75" customHeight="1" x14ac:dyDescent="0.2">
      <c r="B419" s="7">
        <f t="shared" si="21"/>
        <v>417</v>
      </c>
      <c r="C419" s="24"/>
      <c r="D419" s="16"/>
      <c r="E419" s="2"/>
      <c r="F419" s="16"/>
      <c r="G419" s="13"/>
      <c r="H419" s="13"/>
      <c r="I419" s="13"/>
      <c r="J419" s="21" t="str">
        <f t="shared" si="22"/>
        <v/>
      </c>
      <c r="K419" s="34" t="str">
        <f>IF(OR(G419&lt;&gt;"",H419&lt;&gt;""),'Thông Tin Chung'!$L$3,"")</f>
        <v/>
      </c>
      <c r="L419" s="2"/>
      <c r="M419" s="7" t="str">
        <f>IF(AND(G419="",H419=""),"",IF(OR(C419&lt;NgayBatDau,C419&gt;NgayKetThuc),"Ngày tháng phải nằm trong kỳ kế toán",IF(AND(F419&lt;&gt;"",COUNTIF(T.2[Tên loại
Doanh thu / Chi phí],F419)=0),"Tên loại DT/CP chưa được khai báo vào DS Tên loại DTCP","")))</f>
        <v/>
      </c>
      <c r="N419" s="7" t="str">
        <f t="shared" si="20"/>
        <v/>
      </c>
    </row>
    <row r="420" spans="2:14" ht="27.75" customHeight="1" x14ac:dyDescent="0.2">
      <c r="B420" s="7">
        <f t="shared" si="21"/>
        <v>418</v>
      </c>
      <c r="C420" s="24"/>
      <c r="D420" s="16"/>
      <c r="E420" s="2"/>
      <c r="F420" s="16"/>
      <c r="G420" s="13"/>
      <c r="H420" s="13"/>
      <c r="I420" s="13"/>
      <c r="J420" s="21" t="str">
        <f t="shared" si="22"/>
        <v/>
      </c>
      <c r="K420" s="34" t="str">
        <f>IF(OR(G420&lt;&gt;"",H420&lt;&gt;""),'Thông Tin Chung'!$L$3,"")</f>
        <v/>
      </c>
      <c r="L420" s="2"/>
      <c r="M420" s="7" t="str">
        <f>IF(AND(G420="",H420=""),"",IF(OR(C420&lt;NgayBatDau,C420&gt;NgayKetThuc),"Ngày tháng phải nằm trong kỳ kế toán",IF(AND(F420&lt;&gt;"",COUNTIF(T.2[Tên loại
Doanh thu / Chi phí],F420)=0),"Tên loại DT/CP chưa được khai báo vào DS Tên loại DTCP","")))</f>
        <v/>
      </c>
      <c r="N420" s="7" t="str">
        <f t="shared" si="20"/>
        <v/>
      </c>
    </row>
    <row r="421" spans="2:14" ht="27.75" customHeight="1" x14ac:dyDescent="0.2">
      <c r="B421" s="7">
        <f t="shared" si="21"/>
        <v>419</v>
      </c>
      <c r="C421" s="24"/>
      <c r="D421" s="16"/>
      <c r="E421" s="2"/>
      <c r="F421" s="16"/>
      <c r="G421" s="13"/>
      <c r="H421" s="13"/>
      <c r="I421" s="13"/>
      <c r="J421" s="21" t="str">
        <f t="shared" si="22"/>
        <v/>
      </c>
      <c r="K421" s="34" t="str">
        <f>IF(OR(G421&lt;&gt;"",H421&lt;&gt;""),'Thông Tin Chung'!$L$3,"")</f>
        <v/>
      </c>
      <c r="L421" s="2"/>
      <c r="M421" s="7" t="str">
        <f>IF(AND(G421="",H421=""),"",IF(OR(C421&lt;NgayBatDau,C421&gt;NgayKetThuc),"Ngày tháng phải nằm trong kỳ kế toán",IF(AND(F421&lt;&gt;"",COUNTIF(T.2[Tên loại
Doanh thu / Chi phí],F421)=0),"Tên loại DT/CP chưa được khai báo vào DS Tên loại DTCP","")))</f>
        <v/>
      </c>
      <c r="N421" s="7" t="str">
        <f t="shared" si="20"/>
        <v/>
      </c>
    </row>
    <row r="422" spans="2:14" ht="27.75" customHeight="1" x14ac:dyDescent="0.2">
      <c r="B422" s="7">
        <f t="shared" si="21"/>
        <v>420</v>
      </c>
      <c r="C422" s="24"/>
      <c r="D422" s="16"/>
      <c r="E422" s="2"/>
      <c r="F422" s="16"/>
      <c r="G422" s="13"/>
      <c r="H422" s="13"/>
      <c r="I422" s="13"/>
      <c r="J422" s="21" t="str">
        <f t="shared" si="22"/>
        <v/>
      </c>
      <c r="K422" s="34" t="str">
        <f>IF(OR(G422&lt;&gt;"",H422&lt;&gt;""),'Thông Tin Chung'!$L$3,"")</f>
        <v/>
      </c>
      <c r="L422" s="2"/>
      <c r="M422" s="7" t="str">
        <f>IF(AND(G422="",H422=""),"",IF(OR(C422&lt;NgayBatDau,C422&gt;NgayKetThuc),"Ngày tháng phải nằm trong kỳ kế toán",IF(AND(F422&lt;&gt;"",COUNTIF(T.2[Tên loại
Doanh thu / Chi phí],F422)=0),"Tên loại DT/CP chưa được khai báo vào DS Tên loại DTCP","")))</f>
        <v/>
      </c>
      <c r="N422" s="7" t="str">
        <f t="shared" si="20"/>
        <v/>
      </c>
    </row>
    <row r="423" spans="2:14" ht="27.75" customHeight="1" x14ac:dyDescent="0.2">
      <c r="B423" s="7">
        <f t="shared" si="21"/>
        <v>421</v>
      </c>
      <c r="C423" s="24"/>
      <c r="D423" s="16"/>
      <c r="E423" s="2"/>
      <c r="F423" s="16"/>
      <c r="G423" s="13"/>
      <c r="H423" s="13"/>
      <c r="I423" s="13"/>
      <c r="J423" s="21" t="str">
        <f t="shared" si="22"/>
        <v/>
      </c>
      <c r="K423" s="34" t="str">
        <f>IF(OR(G423&lt;&gt;"",H423&lt;&gt;""),'Thông Tin Chung'!$L$3,"")</f>
        <v/>
      </c>
      <c r="L423" s="2"/>
      <c r="M423" s="7" t="str">
        <f>IF(AND(G423="",H423=""),"",IF(OR(C423&lt;NgayBatDau,C423&gt;NgayKetThuc),"Ngày tháng phải nằm trong kỳ kế toán",IF(AND(F423&lt;&gt;"",COUNTIF(T.2[Tên loại
Doanh thu / Chi phí],F423)=0),"Tên loại DT/CP chưa được khai báo vào DS Tên loại DTCP","")))</f>
        <v/>
      </c>
      <c r="N423" s="7" t="str">
        <f t="shared" si="20"/>
        <v/>
      </c>
    </row>
    <row r="424" spans="2:14" ht="27.75" customHeight="1" x14ac:dyDescent="0.2">
      <c r="B424" s="7">
        <f t="shared" si="21"/>
        <v>422</v>
      </c>
      <c r="C424" s="24"/>
      <c r="D424" s="16"/>
      <c r="E424" s="2"/>
      <c r="F424" s="16"/>
      <c r="G424" s="13"/>
      <c r="H424" s="13"/>
      <c r="I424" s="13"/>
      <c r="J424" s="21" t="str">
        <f t="shared" si="22"/>
        <v/>
      </c>
      <c r="K424" s="34" t="str">
        <f>IF(OR(G424&lt;&gt;"",H424&lt;&gt;""),'Thông Tin Chung'!$L$3,"")</f>
        <v/>
      </c>
      <c r="L424" s="2"/>
      <c r="M424" s="7" t="str">
        <f>IF(AND(G424="",H424=""),"",IF(OR(C424&lt;NgayBatDau,C424&gt;NgayKetThuc),"Ngày tháng phải nằm trong kỳ kế toán",IF(AND(F424&lt;&gt;"",COUNTIF(T.2[Tên loại
Doanh thu / Chi phí],F424)=0),"Tên loại DT/CP chưa được khai báo vào DS Tên loại DTCP","")))</f>
        <v/>
      </c>
      <c r="N424" s="7" t="str">
        <f t="shared" si="20"/>
        <v/>
      </c>
    </row>
    <row r="425" spans="2:14" ht="27.75" customHeight="1" x14ac:dyDescent="0.2">
      <c r="B425" s="7">
        <f t="shared" si="21"/>
        <v>423</v>
      </c>
      <c r="C425" s="24"/>
      <c r="D425" s="16"/>
      <c r="E425" s="2"/>
      <c r="F425" s="16"/>
      <c r="G425" s="13"/>
      <c r="H425" s="13"/>
      <c r="I425" s="13"/>
      <c r="J425" s="21" t="str">
        <f t="shared" si="22"/>
        <v/>
      </c>
      <c r="K425" s="34" t="str">
        <f>IF(OR(G425&lt;&gt;"",H425&lt;&gt;""),'Thông Tin Chung'!$L$3,"")</f>
        <v/>
      </c>
      <c r="L425" s="2"/>
      <c r="M425" s="7" t="str">
        <f>IF(AND(G425="",H425=""),"",IF(OR(C425&lt;NgayBatDau,C425&gt;NgayKetThuc),"Ngày tháng phải nằm trong kỳ kế toán",IF(AND(F425&lt;&gt;"",COUNTIF(T.2[Tên loại
Doanh thu / Chi phí],F425)=0),"Tên loại DT/CP chưa được khai báo vào DS Tên loại DTCP","")))</f>
        <v/>
      </c>
      <c r="N425" s="7" t="str">
        <f t="shared" si="20"/>
        <v/>
      </c>
    </row>
    <row r="426" spans="2:14" ht="27.75" customHeight="1" x14ac:dyDescent="0.2">
      <c r="B426" s="7">
        <f t="shared" si="21"/>
        <v>424</v>
      </c>
      <c r="C426" s="24"/>
      <c r="D426" s="16"/>
      <c r="E426" s="2"/>
      <c r="F426" s="16"/>
      <c r="G426" s="13"/>
      <c r="H426" s="13"/>
      <c r="I426" s="13"/>
      <c r="J426" s="21" t="str">
        <f t="shared" si="22"/>
        <v/>
      </c>
      <c r="K426" s="34" t="str">
        <f>IF(OR(G426&lt;&gt;"",H426&lt;&gt;""),'Thông Tin Chung'!$L$3,"")</f>
        <v/>
      </c>
      <c r="L426" s="2"/>
      <c r="M426" s="7" t="str">
        <f>IF(AND(G426="",H426=""),"",IF(OR(C426&lt;NgayBatDau,C426&gt;NgayKetThuc),"Ngày tháng phải nằm trong kỳ kế toán",IF(AND(F426&lt;&gt;"",COUNTIF(T.2[Tên loại
Doanh thu / Chi phí],F426)=0),"Tên loại DT/CP chưa được khai báo vào DS Tên loại DTCP","")))</f>
        <v/>
      </c>
      <c r="N426" s="7" t="str">
        <f t="shared" si="20"/>
        <v/>
      </c>
    </row>
    <row r="427" spans="2:14" ht="27.75" customHeight="1" x14ac:dyDescent="0.2">
      <c r="B427" s="7">
        <f t="shared" si="21"/>
        <v>425</v>
      </c>
      <c r="C427" s="24"/>
      <c r="D427" s="16"/>
      <c r="E427" s="2"/>
      <c r="F427" s="16"/>
      <c r="G427" s="13"/>
      <c r="H427" s="13"/>
      <c r="I427" s="13"/>
      <c r="J427" s="21" t="str">
        <f t="shared" si="22"/>
        <v/>
      </c>
      <c r="K427" s="34" t="str">
        <f>IF(OR(G427&lt;&gt;"",H427&lt;&gt;""),'Thông Tin Chung'!$L$3,"")</f>
        <v/>
      </c>
      <c r="L427" s="2"/>
      <c r="M427" s="7" t="str">
        <f>IF(AND(G427="",H427=""),"",IF(OR(C427&lt;NgayBatDau,C427&gt;NgayKetThuc),"Ngày tháng phải nằm trong kỳ kế toán",IF(AND(F427&lt;&gt;"",COUNTIF(T.2[Tên loại
Doanh thu / Chi phí],F427)=0),"Tên loại DT/CP chưa được khai báo vào DS Tên loại DTCP","")))</f>
        <v/>
      </c>
      <c r="N427" s="7" t="str">
        <f t="shared" si="20"/>
        <v/>
      </c>
    </row>
    <row r="428" spans="2:14" ht="27.75" customHeight="1" x14ac:dyDescent="0.2">
      <c r="B428" s="7">
        <f t="shared" si="21"/>
        <v>426</v>
      </c>
      <c r="C428" s="24"/>
      <c r="D428" s="16"/>
      <c r="E428" s="2"/>
      <c r="F428" s="16"/>
      <c r="G428" s="13"/>
      <c r="H428" s="13"/>
      <c r="I428" s="13"/>
      <c r="J428" s="21" t="str">
        <f t="shared" si="22"/>
        <v/>
      </c>
      <c r="K428" s="34" t="str">
        <f>IF(OR(G428&lt;&gt;"",H428&lt;&gt;""),'Thông Tin Chung'!$L$3,"")</f>
        <v/>
      </c>
      <c r="L428" s="2"/>
      <c r="M428" s="7" t="str">
        <f>IF(AND(G428="",H428=""),"",IF(OR(C428&lt;NgayBatDau,C428&gt;NgayKetThuc),"Ngày tháng phải nằm trong kỳ kế toán",IF(AND(F428&lt;&gt;"",COUNTIF(T.2[Tên loại
Doanh thu / Chi phí],F428)=0),"Tên loại DT/CP chưa được khai báo vào DS Tên loại DTCP","")))</f>
        <v/>
      </c>
      <c r="N428" s="7" t="str">
        <f t="shared" si="20"/>
        <v/>
      </c>
    </row>
    <row r="429" spans="2:14" ht="27.75" customHeight="1" x14ac:dyDescent="0.2">
      <c r="B429" s="7">
        <f t="shared" si="21"/>
        <v>427</v>
      </c>
      <c r="C429" s="24"/>
      <c r="D429" s="16"/>
      <c r="E429" s="2"/>
      <c r="F429" s="16"/>
      <c r="G429" s="13"/>
      <c r="H429" s="13"/>
      <c r="I429" s="13"/>
      <c r="J429" s="21" t="str">
        <f t="shared" si="22"/>
        <v/>
      </c>
      <c r="K429" s="34" t="str">
        <f>IF(OR(G429&lt;&gt;"",H429&lt;&gt;""),'Thông Tin Chung'!$L$3,"")</f>
        <v/>
      </c>
      <c r="L429" s="2"/>
      <c r="M429" s="7" t="str">
        <f>IF(AND(G429="",H429=""),"",IF(OR(C429&lt;NgayBatDau,C429&gt;NgayKetThuc),"Ngày tháng phải nằm trong kỳ kế toán",IF(AND(F429&lt;&gt;"",COUNTIF(T.2[Tên loại
Doanh thu / Chi phí],F429)=0),"Tên loại DT/CP chưa được khai báo vào DS Tên loại DTCP","")))</f>
        <v/>
      </c>
      <c r="N429" s="7" t="str">
        <f t="shared" si="20"/>
        <v/>
      </c>
    </row>
    <row r="430" spans="2:14" ht="27.75" customHeight="1" x14ac:dyDescent="0.2">
      <c r="B430" s="7">
        <f t="shared" si="21"/>
        <v>428</v>
      </c>
      <c r="C430" s="24"/>
      <c r="D430" s="16"/>
      <c r="E430" s="2"/>
      <c r="F430" s="16"/>
      <c r="G430" s="13"/>
      <c r="H430" s="13"/>
      <c r="I430" s="13"/>
      <c r="J430" s="21" t="str">
        <f t="shared" si="22"/>
        <v/>
      </c>
      <c r="K430" s="34" t="str">
        <f>IF(OR(G430&lt;&gt;"",H430&lt;&gt;""),'Thông Tin Chung'!$L$3,"")</f>
        <v/>
      </c>
      <c r="L430" s="2"/>
      <c r="M430" s="7" t="str">
        <f>IF(AND(G430="",H430=""),"",IF(OR(C430&lt;NgayBatDau,C430&gt;NgayKetThuc),"Ngày tháng phải nằm trong kỳ kế toán",IF(AND(F430&lt;&gt;"",COUNTIF(T.2[Tên loại
Doanh thu / Chi phí],F430)=0),"Tên loại DT/CP chưa được khai báo vào DS Tên loại DTCP","")))</f>
        <v/>
      </c>
      <c r="N430" s="7" t="str">
        <f t="shared" si="20"/>
        <v/>
      </c>
    </row>
    <row r="431" spans="2:14" ht="27.75" customHeight="1" x14ac:dyDescent="0.2">
      <c r="B431" s="7">
        <f t="shared" si="21"/>
        <v>429</v>
      </c>
      <c r="C431" s="24"/>
      <c r="D431" s="16"/>
      <c r="E431" s="2"/>
      <c r="F431" s="16"/>
      <c r="G431" s="13"/>
      <c r="H431" s="13"/>
      <c r="I431" s="13"/>
      <c r="J431" s="21" t="str">
        <f t="shared" si="22"/>
        <v/>
      </c>
      <c r="K431" s="34" t="str">
        <f>IF(OR(G431&lt;&gt;"",H431&lt;&gt;""),'Thông Tin Chung'!$L$3,"")</f>
        <v/>
      </c>
      <c r="L431" s="2"/>
      <c r="M431" s="7" t="str">
        <f>IF(AND(G431="",H431=""),"",IF(OR(C431&lt;NgayBatDau,C431&gt;NgayKetThuc),"Ngày tháng phải nằm trong kỳ kế toán",IF(AND(F431&lt;&gt;"",COUNTIF(T.2[Tên loại
Doanh thu / Chi phí],F431)=0),"Tên loại DT/CP chưa được khai báo vào DS Tên loại DTCP","")))</f>
        <v/>
      </c>
      <c r="N431" s="7" t="str">
        <f t="shared" si="20"/>
        <v/>
      </c>
    </row>
    <row r="432" spans="2:14" ht="27.75" customHeight="1" x14ac:dyDescent="0.2">
      <c r="B432" s="7">
        <f t="shared" si="21"/>
        <v>430</v>
      </c>
      <c r="C432" s="24"/>
      <c r="D432" s="16"/>
      <c r="E432" s="2"/>
      <c r="F432" s="16"/>
      <c r="G432" s="13"/>
      <c r="H432" s="13"/>
      <c r="I432" s="13"/>
      <c r="J432" s="21" t="str">
        <f t="shared" si="22"/>
        <v/>
      </c>
      <c r="K432" s="34" t="str">
        <f>IF(OR(G432&lt;&gt;"",H432&lt;&gt;""),'Thông Tin Chung'!$L$3,"")</f>
        <v/>
      </c>
      <c r="L432" s="2"/>
      <c r="M432" s="7" t="str">
        <f>IF(AND(G432="",H432=""),"",IF(OR(C432&lt;NgayBatDau,C432&gt;NgayKetThuc),"Ngày tháng phải nằm trong kỳ kế toán",IF(AND(F432&lt;&gt;"",COUNTIF(T.2[Tên loại
Doanh thu / Chi phí],F432)=0),"Tên loại DT/CP chưa được khai báo vào DS Tên loại DTCP","")))</f>
        <v/>
      </c>
      <c r="N432" s="7" t="str">
        <f t="shared" si="20"/>
        <v/>
      </c>
    </row>
    <row r="433" spans="2:14" ht="27.75" customHeight="1" x14ac:dyDescent="0.2">
      <c r="B433" s="7">
        <f t="shared" si="21"/>
        <v>431</v>
      </c>
      <c r="C433" s="24"/>
      <c r="D433" s="16"/>
      <c r="E433" s="2"/>
      <c r="F433" s="16"/>
      <c r="G433" s="13"/>
      <c r="H433" s="13"/>
      <c r="I433" s="13"/>
      <c r="J433" s="21" t="str">
        <f t="shared" si="22"/>
        <v/>
      </c>
      <c r="K433" s="34" t="str">
        <f>IF(OR(G433&lt;&gt;"",H433&lt;&gt;""),'Thông Tin Chung'!$L$3,"")</f>
        <v/>
      </c>
      <c r="L433" s="2"/>
      <c r="M433" s="7" t="str">
        <f>IF(AND(G433="",H433=""),"",IF(OR(C433&lt;NgayBatDau,C433&gt;NgayKetThuc),"Ngày tháng phải nằm trong kỳ kế toán",IF(AND(F433&lt;&gt;"",COUNTIF(T.2[Tên loại
Doanh thu / Chi phí],F433)=0),"Tên loại DT/CP chưa được khai báo vào DS Tên loại DTCP","")))</f>
        <v/>
      </c>
      <c r="N433" s="7" t="str">
        <f t="shared" si="20"/>
        <v/>
      </c>
    </row>
    <row r="434" spans="2:14" ht="27.75" customHeight="1" x14ac:dyDescent="0.2">
      <c r="B434" s="7">
        <f t="shared" si="21"/>
        <v>432</v>
      </c>
      <c r="C434" s="24"/>
      <c r="D434" s="16"/>
      <c r="E434" s="2"/>
      <c r="F434" s="16"/>
      <c r="G434" s="13"/>
      <c r="H434" s="13"/>
      <c r="I434" s="13"/>
      <c r="J434" s="21" t="str">
        <f t="shared" si="22"/>
        <v/>
      </c>
      <c r="K434" s="34" t="str">
        <f>IF(OR(G434&lt;&gt;"",H434&lt;&gt;""),'Thông Tin Chung'!$L$3,"")</f>
        <v/>
      </c>
      <c r="L434" s="2"/>
      <c r="M434" s="7" t="str">
        <f>IF(AND(G434="",H434=""),"",IF(OR(C434&lt;NgayBatDau,C434&gt;NgayKetThuc),"Ngày tháng phải nằm trong kỳ kế toán",IF(AND(F434&lt;&gt;"",COUNTIF(T.2[Tên loại
Doanh thu / Chi phí],F434)=0),"Tên loại DT/CP chưa được khai báo vào DS Tên loại DTCP","")))</f>
        <v/>
      </c>
      <c r="N434" s="7" t="str">
        <f t="shared" si="20"/>
        <v/>
      </c>
    </row>
    <row r="435" spans="2:14" ht="27.75" customHeight="1" x14ac:dyDescent="0.2">
      <c r="B435" s="7">
        <f t="shared" si="21"/>
        <v>433</v>
      </c>
      <c r="C435" s="24"/>
      <c r="D435" s="16"/>
      <c r="E435" s="2"/>
      <c r="F435" s="16"/>
      <c r="G435" s="13"/>
      <c r="H435" s="13"/>
      <c r="I435" s="13"/>
      <c r="J435" s="21" t="str">
        <f t="shared" si="22"/>
        <v/>
      </c>
      <c r="K435" s="34" t="str">
        <f>IF(OR(G435&lt;&gt;"",H435&lt;&gt;""),'Thông Tin Chung'!$L$3,"")</f>
        <v/>
      </c>
      <c r="L435" s="2"/>
      <c r="M435" s="7" t="str">
        <f>IF(AND(G435="",H435=""),"",IF(OR(C435&lt;NgayBatDau,C435&gt;NgayKetThuc),"Ngày tháng phải nằm trong kỳ kế toán",IF(AND(F435&lt;&gt;"",COUNTIF(T.2[Tên loại
Doanh thu / Chi phí],F435)=0),"Tên loại DT/CP chưa được khai báo vào DS Tên loại DTCP","")))</f>
        <v/>
      </c>
      <c r="N435" s="7" t="str">
        <f t="shared" si="20"/>
        <v/>
      </c>
    </row>
    <row r="436" spans="2:14" ht="27.75" customHeight="1" x14ac:dyDescent="0.2">
      <c r="B436" s="7">
        <f t="shared" si="21"/>
        <v>434</v>
      </c>
      <c r="C436" s="24"/>
      <c r="D436" s="16"/>
      <c r="E436" s="2"/>
      <c r="F436" s="16"/>
      <c r="G436" s="13"/>
      <c r="H436" s="13"/>
      <c r="I436" s="13"/>
      <c r="J436" s="21" t="str">
        <f t="shared" si="22"/>
        <v/>
      </c>
      <c r="K436" s="34" t="str">
        <f>IF(OR(G436&lt;&gt;"",H436&lt;&gt;""),'Thông Tin Chung'!$L$3,"")</f>
        <v/>
      </c>
      <c r="L436" s="2"/>
      <c r="M436" s="7" t="str">
        <f>IF(AND(G436="",H436=""),"",IF(OR(C436&lt;NgayBatDau,C436&gt;NgayKetThuc),"Ngày tháng phải nằm trong kỳ kế toán",IF(AND(F436&lt;&gt;"",COUNTIF(T.2[Tên loại
Doanh thu / Chi phí],F436)=0),"Tên loại DT/CP chưa được khai báo vào DS Tên loại DTCP","")))</f>
        <v/>
      </c>
      <c r="N436" s="7" t="str">
        <f t="shared" si="20"/>
        <v/>
      </c>
    </row>
    <row r="437" spans="2:14" ht="27.75" customHeight="1" x14ac:dyDescent="0.2">
      <c r="B437" s="7">
        <f t="shared" si="21"/>
        <v>435</v>
      </c>
      <c r="C437" s="24"/>
      <c r="D437" s="16"/>
      <c r="E437" s="2"/>
      <c r="F437" s="16"/>
      <c r="G437" s="13"/>
      <c r="H437" s="13"/>
      <c r="I437" s="13"/>
      <c r="J437" s="21" t="str">
        <f t="shared" si="22"/>
        <v/>
      </c>
      <c r="K437" s="34" t="str">
        <f>IF(OR(G437&lt;&gt;"",H437&lt;&gt;""),'Thông Tin Chung'!$L$3,"")</f>
        <v/>
      </c>
      <c r="L437" s="2"/>
      <c r="M437" s="7" t="str">
        <f>IF(AND(G437="",H437=""),"",IF(OR(C437&lt;NgayBatDau,C437&gt;NgayKetThuc),"Ngày tháng phải nằm trong kỳ kế toán",IF(AND(F437&lt;&gt;"",COUNTIF(T.2[Tên loại
Doanh thu / Chi phí],F437)=0),"Tên loại DT/CP chưa được khai báo vào DS Tên loại DTCP","")))</f>
        <v/>
      </c>
      <c r="N437" s="7" t="str">
        <f t="shared" si="20"/>
        <v/>
      </c>
    </row>
    <row r="438" spans="2:14" ht="27.75" customHeight="1" x14ac:dyDescent="0.2">
      <c r="B438" s="7">
        <f t="shared" si="21"/>
        <v>436</v>
      </c>
      <c r="C438" s="24"/>
      <c r="D438" s="16"/>
      <c r="E438" s="2"/>
      <c r="F438" s="16"/>
      <c r="G438" s="13"/>
      <c r="H438" s="13"/>
      <c r="I438" s="13"/>
      <c r="J438" s="21" t="str">
        <f t="shared" si="22"/>
        <v/>
      </c>
      <c r="K438" s="34" t="str">
        <f>IF(OR(G438&lt;&gt;"",H438&lt;&gt;""),'Thông Tin Chung'!$L$3,"")</f>
        <v/>
      </c>
      <c r="L438" s="2"/>
      <c r="M438" s="7" t="str">
        <f>IF(AND(G438="",H438=""),"",IF(OR(C438&lt;NgayBatDau,C438&gt;NgayKetThuc),"Ngày tháng phải nằm trong kỳ kế toán",IF(AND(F438&lt;&gt;"",COUNTIF(T.2[Tên loại
Doanh thu / Chi phí],F438)=0),"Tên loại DT/CP chưa được khai báo vào DS Tên loại DTCP","")))</f>
        <v/>
      </c>
      <c r="N438" s="7" t="str">
        <f t="shared" si="20"/>
        <v/>
      </c>
    </row>
    <row r="439" spans="2:14" ht="27.75" customHeight="1" x14ac:dyDescent="0.2">
      <c r="B439" s="7">
        <f t="shared" si="21"/>
        <v>437</v>
      </c>
      <c r="C439" s="24"/>
      <c r="D439" s="16"/>
      <c r="E439" s="2"/>
      <c r="F439" s="16"/>
      <c r="G439" s="13"/>
      <c r="H439" s="13"/>
      <c r="I439" s="13"/>
      <c r="J439" s="21" t="str">
        <f t="shared" si="22"/>
        <v/>
      </c>
      <c r="K439" s="34" t="str">
        <f>IF(OR(G439&lt;&gt;"",H439&lt;&gt;""),'Thông Tin Chung'!$L$3,"")</f>
        <v/>
      </c>
      <c r="L439" s="2"/>
      <c r="M439" s="7" t="str">
        <f>IF(AND(G439="",H439=""),"",IF(OR(C439&lt;NgayBatDau,C439&gt;NgayKetThuc),"Ngày tháng phải nằm trong kỳ kế toán",IF(AND(F439&lt;&gt;"",COUNTIF(T.2[Tên loại
Doanh thu / Chi phí],F439)=0),"Tên loại DT/CP chưa được khai báo vào DS Tên loại DTCP","")))</f>
        <v/>
      </c>
      <c r="N439" s="7" t="str">
        <f t="shared" si="20"/>
        <v/>
      </c>
    </row>
    <row r="440" spans="2:14" ht="27.75" customHeight="1" x14ac:dyDescent="0.2">
      <c r="B440" s="7">
        <f t="shared" si="21"/>
        <v>438</v>
      </c>
      <c r="C440" s="24"/>
      <c r="D440" s="16"/>
      <c r="E440" s="2"/>
      <c r="F440" s="16"/>
      <c r="G440" s="13"/>
      <c r="H440" s="13"/>
      <c r="I440" s="13"/>
      <c r="J440" s="21" t="str">
        <f t="shared" si="22"/>
        <v/>
      </c>
      <c r="K440" s="34" t="str">
        <f>IF(OR(G440&lt;&gt;"",H440&lt;&gt;""),'Thông Tin Chung'!$L$3,"")</f>
        <v/>
      </c>
      <c r="L440" s="2"/>
      <c r="M440" s="7" t="str">
        <f>IF(AND(G440="",H440=""),"",IF(OR(C440&lt;NgayBatDau,C440&gt;NgayKetThuc),"Ngày tháng phải nằm trong kỳ kế toán",IF(AND(F440&lt;&gt;"",COUNTIF(T.2[Tên loại
Doanh thu / Chi phí],F440)=0),"Tên loại DT/CP chưa được khai báo vào DS Tên loại DTCP","")))</f>
        <v/>
      </c>
      <c r="N440" s="7" t="str">
        <f t="shared" si="20"/>
        <v/>
      </c>
    </row>
    <row r="441" spans="2:14" ht="27.75" customHeight="1" x14ac:dyDescent="0.2">
      <c r="B441" s="7">
        <f t="shared" si="21"/>
        <v>439</v>
      </c>
      <c r="C441" s="24"/>
      <c r="D441" s="16"/>
      <c r="E441" s="2"/>
      <c r="F441" s="16"/>
      <c r="G441" s="13"/>
      <c r="H441" s="13"/>
      <c r="I441" s="13"/>
      <c r="J441" s="21" t="str">
        <f t="shared" si="22"/>
        <v/>
      </c>
      <c r="K441" s="34" t="str">
        <f>IF(OR(G441&lt;&gt;"",H441&lt;&gt;""),'Thông Tin Chung'!$L$3,"")</f>
        <v/>
      </c>
      <c r="L441" s="2"/>
      <c r="M441" s="7" t="str">
        <f>IF(AND(G441="",H441=""),"",IF(OR(C441&lt;NgayBatDau,C441&gt;NgayKetThuc),"Ngày tháng phải nằm trong kỳ kế toán",IF(AND(F441&lt;&gt;"",COUNTIF(T.2[Tên loại
Doanh thu / Chi phí],F441)=0),"Tên loại DT/CP chưa được khai báo vào DS Tên loại DTCP","")))</f>
        <v/>
      </c>
      <c r="N441" s="7" t="str">
        <f t="shared" si="20"/>
        <v/>
      </c>
    </row>
    <row r="442" spans="2:14" ht="27.75" customHeight="1" x14ac:dyDescent="0.2">
      <c r="B442" s="7">
        <f t="shared" si="21"/>
        <v>440</v>
      </c>
      <c r="C442" s="24"/>
      <c r="D442" s="16"/>
      <c r="E442" s="2"/>
      <c r="F442" s="16"/>
      <c r="G442" s="13"/>
      <c r="H442" s="13"/>
      <c r="I442" s="13"/>
      <c r="J442" s="21" t="str">
        <f t="shared" si="22"/>
        <v/>
      </c>
      <c r="K442" s="34" t="str">
        <f>IF(OR(G442&lt;&gt;"",H442&lt;&gt;""),'Thông Tin Chung'!$L$3,"")</f>
        <v/>
      </c>
      <c r="L442" s="2"/>
      <c r="M442" s="7" t="str">
        <f>IF(AND(G442="",H442=""),"",IF(OR(C442&lt;NgayBatDau,C442&gt;NgayKetThuc),"Ngày tháng phải nằm trong kỳ kế toán",IF(AND(F442&lt;&gt;"",COUNTIF(T.2[Tên loại
Doanh thu / Chi phí],F442)=0),"Tên loại DT/CP chưa được khai báo vào DS Tên loại DTCP","")))</f>
        <v/>
      </c>
      <c r="N442" s="7" t="str">
        <f t="shared" si="20"/>
        <v/>
      </c>
    </row>
    <row r="443" spans="2:14" ht="27.75" customHeight="1" x14ac:dyDescent="0.2">
      <c r="B443" s="7">
        <f t="shared" si="21"/>
        <v>441</v>
      </c>
      <c r="C443" s="24"/>
      <c r="D443" s="16"/>
      <c r="E443" s="2"/>
      <c r="F443" s="16"/>
      <c r="G443" s="13"/>
      <c r="H443" s="13"/>
      <c r="I443" s="13"/>
      <c r="J443" s="21" t="str">
        <f t="shared" si="22"/>
        <v/>
      </c>
      <c r="K443" s="34" t="str">
        <f>IF(OR(G443&lt;&gt;"",H443&lt;&gt;""),'Thông Tin Chung'!$L$3,"")</f>
        <v/>
      </c>
      <c r="L443" s="2"/>
      <c r="M443" s="7" t="str">
        <f>IF(AND(G443="",H443=""),"",IF(OR(C443&lt;NgayBatDau,C443&gt;NgayKetThuc),"Ngày tháng phải nằm trong kỳ kế toán",IF(AND(F443&lt;&gt;"",COUNTIF(T.2[Tên loại
Doanh thu / Chi phí],F443)=0),"Tên loại DT/CP chưa được khai báo vào DS Tên loại DTCP","")))</f>
        <v/>
      </c>
      <c r="N443" s="7" t="str">
        <f t="shared" si="20"/>
        <v/>
      </c>
    </row>
    <row r="444" spans="2:14" ht="27.75" customHeight="1" x14ac:dyDescent="0.2">
      <c r="B444" s="7">
        <f t="shared" si="21"/>
        <v>442</v>
      </c>
      <c r="C444" s="24"/>
      <c r="D444" s="16"/>
      <c r="E444" s="2"/>
      <c r="F444" s="16"/>
      <c r="G444" s="13"/>
      <c r="H444" s="13"/>
      <c r="I444" s="13"/>
      <c r="J444" s="21" t="str">
        <f t="shared" si="22"/>
        <v/>
      </c>
      <c r="K444" s="34" t="str">
        <f>IF(OR(G444&lt;&gt;"",H444&lt;&gt;""),'Thông Tin Chung'!$L$3,"")</f>
        <v/>
      </c>
      <c r="L444" s="2"/>
      <c r="M444" s="7" t="str">
        <f>IF(AND(G444="",H444=""),"",IF(OR(C444&lt;NgayBatDau,C444&gt;NgayKetThuc),"Ngày tháng phải nằm trong kỳ kế toán",IF(AND(F444&lt;&gt;"",COUNTIF(T.2[Tên loại
Doanh thu / Chi phí],F444)=0),"Tên loại DT/CP chưa được khai báo vào DS Tên loại DTCP","")))</f>
        <v/>
      </c>
      <c r="N444" s="7" t="str">
        <f t="shared" si="20"/>
        <v/>
      </c>
    </row>
    <row r="445" spans="2:14" ht="27.75" customHeight="1" x14ac:dyDescent="0.2">
      <c r="B445" s="7">
        <f t="shared" si="21"/>
        <v>443</v>
      </c>
      <c r="C445" s="24"/>
      <c r="D445" s="16"/>
      <c r="E445" s="2"/>
      <c r="F445" s="16"/>
      <c r="G445" s="13"/>
      <c r="H445" s="13"/>
      <c r="I445" s="13"/>
      <c r="J445" s="21" t="str">
        <f t="shared" si="22"/>
        <v/>
      </c>
      <c r="K445" s="34" t="str">
        <f>IF(OR(G445&lt;&gt;"",H445&lt;&gt;""),'Thông Tin Chung'!$L$3,"")</f>
        <v/>
      </c>
      <c r="L445" s="2"/>
      <c r="M445" s="7" t="str">
        <f>IF(AND(G445="",H445=""),"",IF(OR(C445&lt;NgayBatDau,C445&gt;NgayKetThuc),"Ngày tháng phải nằm trong kỳ kế toán",IF(AND(F445&lt;&gt;"",COUNTIF(T.2[Tên loại
Doanh thu / Chi phí],F445)=0),"Tên loại DT/CP chưa được khai báo vào DS Tên loại DTCP","")))</f>
        <v/>
      </c>
      <c r="N445" s="7" t="str">
        <f t="shared" si="20"/>
        <v/>
      </c>
    </row>
    <row r="446" spans="2:14" ht="27.75" customHeight="1" x14ac:dyDescent="0.2">
      <c r="B446" s="7">
        <f t="shared" si="21"/>
        <v>444</v>
      </c>
      <c r="C446" s="24"/>
      <c r="D446" s="16"/>
      <c r="E446" s="2"/>
      <c r="F446" s="16"/>
      <c r="G446" s="13"/>
      <c r="H446" s="13"/>
      <c r="I446" s="13"/>
      <c r="J446" s="21" t="str">
        <f t="shared" si="22"/>
        <v/>
      </c>
      <c r="K446" s="34" t="str">
        <f>IF(OR(G446&lt;&gt;"",H446&lt;&gt;""),'Thông Tin Chung'!$L$3,"")</f>
        <v/>
      </c>
      <c r="L446" s="2"/>
      <c r="M446" s="7" t="str">
        <f>IF(AND(G446="",H446=""),"",IF(OR(C446&lt;NgayBatDau,C446&gt;NgayKetThuc),"Ngày tháng phải nằm trong kỳ kế toán",IF(AND(F446&lt;&gt;"",COUNTIF(T.2[Tên loại
Doanh thu / Chi phí],F446)=0),"Tên loại DT/CP chưa được khai báo vào DS Tên loại DTCP","")))</f>
        <v/>
      </c>
      <c r="N446" s="7" t="str">
        <f t="shared" si="20"/>
        <v/>
      </c>
    </row>
    <row r="447" spans="2:14" ht="27.75" customHeight="1" x14ac:dyDescent="0.2">
      <c r="B447" s="7">
        <f t="shared" si="21"/>
        <v>445</v>
      </c>
      <c r="C447" s="24"/>
      <c r="D447" s="16"/>
      <c r="E447" s="2"/>
      <c r="F447" s="16"/>
      <c r="G447" s="13"/>
      <c r="H447" s="13"/>
      <c r="I447" s="13"/>
      <c r="J447" s="21" t="str">
        <f t="shared" si="22"/>
        <v/>
      </c>
      <c r="K447" s="34" t="str">
        <f>IF(OR(G447&lt;&gt;"",H447&lt;&gt;""),'Thông Tin Chung'!$L$3,"")</f>
        <v/>
      </c>
      <c r="L447" s="2"/>
      <c r="M447" s="7" t="str">
        <f>IF(AND(G447="",H447=""),"",IF(OR(C447&lt;NgayBatDau,C447&gt;NgayKetThuc),"Ngày tháng phải nằm trong kỳ kế toán",IF(AND(F447&lt;&gt;"",COUNTIF(T.2[Tên loại
Doanh thu / Chi phí],F447)=0),"Tên loại DT/CP chưa được khai báo vào DS Tên loại DTCP","")))</f>
        <v/>
      </c>
      <c r="N447" s="7" t="str">
        <f t="shared" si="20"/>
        <v/>
      </c>
    </row>
    <row r="448" spans="2:14" ht="27.75" customHeight="1" x14ac:dyDescent="0.2">
      <c r="B448" s="7">
        <f t="shared" si="21"/>
        <v>446</v>
      </c>
      <c r="C448" s="24"/>
      <c r="D448" s="16"/>
      <c r="E448" s="2"/>
      <c r="F448" s="16"/>
      <c r="G448" s="13"/>
      <c r="H448" s="13"/>
      <c r="I448" s="13"/>
      <c r="J448" s="21" t="str">
        <f t="shared" si="22"/>
        <v/>
      </c>
      <c r="K448" s="34" t="str">
        <f>IF(OR(G448&lt;&gt;"",H448&lt;&gt;""),'Thông Tin Chung'!$L$3,"")</f>
        <v/>
      </c>
      <c r="L448" s="2"/>
      <c r="M448" s="7" t="str">
        <f>IF(AND(G448="",H448=""),"",IF(OR(C448&lt;NgayBatDau,C448&gt;NgayKetThuc),"Ngày tháng phải nằm trong kỳ kế toán",IF(AND(F448&lt;&gt;"",COUNTIF(T.2[Tên loại
Doanh thu / Chi phí],F448)=0),"Tên loại DT/CP chưa được khai báo vào DS Tên loại DTCP","")))</f>
        <v/>
      </c>
      <c r="N448" s="7" t="str">
        <f t="shared" si="20"/>
        <v/>
      </c>
    </row>
    <row r="449" spans="2:14" ht="27.75" customHeight="1" x14ac:dyDescent="0.2">
      <c r="B449" s="7">
        <f t="shared" si="21"/>
        <v>447</v>
      </c>
      <c r="C449" s="24"/>
      <c r="D449" s="16"/>
      <c r="E449" s="2"/>
      <c r="F449" s="16"/>
      <c r="G449" s="13"/>
      <c r="H449" s="13"/>
      <c r="I449" s="13"/>
      <c r="J449" s="21" t="str">
        <f t="shared" si="22"/>
        <v/>
      </c>
      <c r="K449" s="34" t="str">
        <f>IF(OR(G449&lt;&gt;"",H449&lt;&gt;""),'Thông Tin Chung'!$L$3,"")</f>
        <v/>
      </c>
      <c r="L449" s="2"/>
      <c r="M449" s="7" t="str">
        <f>IF(AND(G449="",H449=""),"",IF(OR(C449&lt;NgayBatDau,C449&gt;NgayKetThuc),"Ngày tháng phải nằm trong kỳ kế toán",IF(AND(F449&lt;&gt;"",COUNTIF(T.2[Tên loại
Doanh thu / Chi phí],F449)=0),"Tên loại DT/CP chưa được khai báo vào DS Tên loại DTCP","")))</f>
        <v/>
      </c>
      <c r="N449" s="7" t="str">
        <f t="shared" si="20"/>
        <v/>
      </c>
    </row>
    <row r="450" spans="2:14" ht="27.75" customHeight="1" x14ac:dyDescent="0.2">
      <c r="B450" s="7">
        <f t="shared" si="21"/>
        <v>448</v>
      </c>
      <c r="C450" s="24"/>
      <c r="D450" s="16"/>
      <c r="E450" s="2"/>
      <c r="F450" s="16"/>
      <c r="G450" s="13"/>
      <c r="H450" s="13"/>
      <c r="I450" s="13"/>
      <c r="J450" s="21" t="str">
        <f t="shared" si="22"/>
        <v/>
      </c>
      <c r="K450" s="34" t="str">
        <f>IF(OR(G450&lt;&gt;"",H450&lt;&gt;""),'Thông Tin Chung'!$L$3,"")</f>
        <v/>
      </c>
      <c r="L450" s="2"/>
      <c r="M450" s="7" t="str">
        <f>IF(AND(G450="",H450=""),"",IF(OR(C450&lt;NgayBatDau,C450&gt;NgayKetThuc),"Ngày tháng phải nằm trong kỳ kế toán",IF(AND(F450&lt;&gt;"",COUNTIF(T.2[Tên loại
Doanh thu / Chi phí],F450)=0),"Tên loại DT/CP chưa được khai báo vào DS Tên loại DTCP","")))</f>
        <v/>
      </c>
      <c r="N450" s="7" t="str">
        <f t="shared" si="20"/>
        <v/>
      </c>
    </row>
    <row r="451" spans="2:14" ht="27.75" customHeight="1" x14ac:dyDescent="0.2">
      <c r="B451" s="7">
        <f t="shared" si="21"/>
        <v>449</v>
      </c>
      <c r="C451" s="24"/>
      <c r="D451" s="16"/>
      <c r="E451" s="2"/>
      <c r="F451" s="16"/>
      <c r="G451" s="13"/>
      <c r="H451" s="13"/>
      <c r="I451" s="13"/>
      <c r="J451" s="21" t="str">
        <f t="shared" si="22"/>
        <v/>
      </c>
      <c r="K451" s="34" t="str">
        <f>IF(OR(G451&lt;&gt;"",H451&lt;&gt;""),'Thông Tin Chung'!$L$3,"")</f>
        <v/>
      </c>
      <c r="L451" s="2"/>
      <c r="M451" s="7" t="str">
        <f>IF(AND(G451="",H451=""),"",IF(OR(C451&lt;NgayBatDau,C451&gt;NgayKetThuc),"Ngày tháng phải nằm trong kỳ kế toán",IF(AND(F451&lt;&gt;"",COUNTIF(T.2[Tên loại
Doanh thu / Chi phí],F451)=0),"Tên loại DT/CP chưa được khai báo vào DS Tên loại DTCP","")))</f>
        <v/>
      </c>
      <c r="N451" s="7" t="str">
        <f t="shared" ref="N451:N514" si="23">IF(C451="","",IF(AND(G451&lt;&gt;"",H451="",C451&lt;B3LocTuNgay),0,IF(AND(G451="",H451&lt;&gt;"",C451&lt;B3LocTuNgay),10,IF(AND(G451&lt;&gt;"",H451="",C451&lt;=B3LocDenNgay),1,IF(AND(G451="",H451&lt;&gt;"",C451&lt;=B3LocDenNgay),11,"")))))</f>
        <v/>
      </c>
    </row>
    <row r="452" spans="2:14" ht="27.75" customHeight="1" x14ac:dyDescent="0.2">
      <c r="B452" s="7">
        <f t="shared" ref="B452:B515" si="24">ROW(A452)-2</f>
        <v>450</v>
      </c>
      <c r="C452" s="24"/>
      <c r="D452" s="16"/>
      <c r="E452" s="2"/>
      <c r="F452" s="16"/>
      <c r="G452" s="13"/>
      <c r="H452" s="13"/>
      <c r="I452" s="13"/>
      <c r="J452" s="21" t="str">
        <f t="shared" ref="J452:J515" si="25">IF(G452&lt;&gt;"",G452*SUM(1,I452),IF(H452&lt;&gt;"",H452*SUM(1,I452),""))</f>
        <v/>
      </c>
      <c r="K452" s="34" t="str">
        <f>IF(OR(G452&lt;&gt;"",H452&lt;&gt;""),'Thông Tin Chung'!$L$3,"")</f>
        <v/>
      </c>
      <c r="L452" s="2"/>
      <c r="M452" s="7" t="str">
        <f>IF(AND(G452="",H452=""),"",IF(OR(C452&lt;NgayBatDau,C452&gt;NgayKetThuc),"Ngày tháng phải nằm trong kỳ kế toán",IF(AND(F452&lt;&gt;"",COUNTIF(T.2[Tên loại
Doanh thu / Chi phí],F452)=0),"Tên loại DT/CP chưa được khai báo vào DS Tên loại DTCP","")))</f>
        <v/>
      </c>
      <c r="N452" s="7" t="str">
        <f t="shared" si="23"/>
        <v/>
      </c>
    </row>
    <row r="453" spans="2:14" ht="27.75" customHeight="1" x14ac:dyDescent="0.2">
      <c r="B453" s="7">
        <f t="shared" si="24"/>
        <v>451</v>
      </c>
      <c r="C453" s="24"/>
      <c r="D453" s="16"/>
      <c r="E453" s="2"/>
      <c r="F453" s="16"/>
      <c r="G453" s="13"/>
      <c r="H453" s="13"/>
      <c r="I453" s="13"/>
      <c r="J453" s="21" t="str">
        <f t="shared" si="25"/>
        <v/>
      </c>
      <c r="K453" s="34" t="str">
        <f>IF(OR(G453&lt;&gt;"",H453&lt;&gt;""),'Thông Tin Chung'!$L$3,"")</f>
        <v/>
      </c>
      <c r="L453" s="2"/>
      <c r="M453" s="7" t="str">
        <f>IF(AND(G453="",H453=""),"",IF(OR(C453&lt;NgayBatDau,C453&gt;NgayKetThuc),"Ngày tháng phải nằm trong kỳ kế toán",IF(AND(F453&lt;&gt;"",COUNTIF(T.2[Tên loại
Doanh thu / Chi phí],F453)=0),"Tên loại DT/CP chưa được khai báo vào DS Tên loại DTCP","")))</f>
        <v/>
      </c>
      <c r="N453" s="7" t="str">
        <f t="shared" si="23"/>
        <v/>
      </c>
    </row>
    <row r="454" spans="2:14" ht="27.75" customHeight="1" x14ac:dyDescent="0.2">
      <c r="B454" s="7">
        <f t="shared" si="24"/>
        <v>452</v>
      </c>
      <c r="C454" s="24"/>
      <c r="D454" s="16"/>
      <c r="E454" s="2"/>
      <c r="F454" s="16"/>
      <c r="G454" s="13"/>
      <c r="H454" s="13"/>
      <c r="I454" s="13"/>
      <c r="J454" s="21" t="str">
        <f t="shared" si="25"/>
        <v/>
      </c>
      <c r="K454" s="34" t="str">
        <f>IF(OR(G454&lt;&gt;"",H454&lt;&gt;""),'Thông Tin Chung'!$L$3,"")</f>
        <v/>
      </c>
      <c r="L454" s="2"/>
      <c r="M454" s="7" t="str">
        <f>IF(AND(G454="",H454=""),"",IF(OR(C454&lt;NgayBatDau,C454&gt;NgayKetThuc),"Ngày tháng phải nằm trong kỳ kế toán",IF(AND(F454&lt;&gt;"",COUNTIF(T.2[Tên loại
Doanh thu / Chi phí],F454)=0),"Tên loại DT/CP chưa được khai báo vào DS Tên loại DTCP","")))</f>
        <v/>
      </c>
      <c r="N454" s="7" t="str">
        <f t="shared" si="23"/>
        <v/>
      </c>
    </row>
    <row r="455" spans="2:14" ht="27.75" customHeight="1" x14ac:dyDescent="0.2">
      <c r="B455" s="7">
        <f t="shared" si="24"/>
        <v>453</v>
      </c>
      <c r="C455" s="24"/>
      <c r="D455" s="16"/>
      <c r="E455" s="2"/>
      <c r="F455" s="16"/>
      <c r="G455" s="13"/>
      <c r="H455" s="13"/>
      <c r="I455" s="13"/>
      <c r="J455" s="21" t="str">
        <f t="shared" si="25"/>
        <v/>
      </c>
      <c r="K455" s="34" t="str">
        <f>IF(OR(G455&lt;&gt;"",H455&lt;&gt;""),'Thông Tin Chung'!$L$3,"")</f>
        <v/>
      </c>
      <c r="L455" s="2"/>
      <c r="M455" s="7" t="str">
        <f>IF(AND(G455="",H455=""),"",IF(OR(C455&lt;NgayBatDau,C455&gt;NgayKetThuc),"Ngày tháng phải nằm trong kỳ kế toán",IF(AND(F455&lt;&gt;"",COUNTIF(T.2[Tên loại
Doanh thu / Chi phí],F455)=0),"Tên loại DT/CP chưa được khai báo vào DS Tên loại DTCP","")))</f>
        <v/>
      </c>
      <c r="N455" s="7" t="str">
        <f t="shared" si="23"/>
        <v/>
      </c>
    </row>
    <row r="456" spans="2:14" ht="27.75" customHeight="1" x14ac:dyDescent="0.2">
      <c r="B456" s="7">
        <f t="shared" si="24"/>
        <v>454</v>
      </c>
      <c r="C456" s="24"/>
      <c r="D456" s="16"/>
      <c r="E456" s="2"/>
      <c r="F456" s="16"/>
      <c r="G456" s="13"/>
      <c r="H456" s="13"/>
      <c r="I456" s="13"/>
      <c r="J456" s="21" t="str">
        <f t="shared" si="25"/>
        <v/>
      </c>
      <c r="K456" s="34" t="str">
        <f>IF(OR(G456&lt;&gt;"",H456&lt;&gt;""),'Thông Tin Chung'!$L$3,"")</f>
        <v/>
      </c>
      <c r="L456" s="2"/>
      <c r="M456" s="7" t="str">
        <f>IF(AND(G456="",H456=""),"",IF(OR(C456&lt;NgayBatDau,C456&gt;NgayKetThuc),"Ngày tháng phải nằm trong kỳ kế toán",IF(AND(F456&lt;&gt;"",COUNTIF(T.2[Tên loại
Doanh thu / Chi phí],F456)=0),"Tên loại DT/CP chưa được khai báo vào DS Tên loại DTCP","")))</f>
        <v/>
      </c>
      <c r="N456" s="7" t="str">
        <f t="shared" si="23"/>
        <v/>
      </c>
    </row>
    <row r="457" spans="2:14" ht="27.75" customHeight="1" x14ac:dyDescent="0.2">
      <c r="B457" s="7">
        <f t="shared" si="24"/>
        <v>455</v>
      </c>
      <c r="C457" s="24"/>
      <c r="D457" s="16"/>
      <c r="E457" s="2"/>
      <c r="F457" s="16"/>
      <c r="G457" s="13"/>
      <c r="H457" s="13"/>
      <c r="I457" s="13"/>
      <c r="J457" s="21" t="str">
        <f t="shared" si="25"/>
        <v/>
      </c>
      <c r="K457" s="34" t="str">
        <f>IF(OR(G457&lt;&gt;"",H457&lt;&gt;""),'Thông Tin Chung'!$L$3,"")</f>
        <v/>
      </c>
      <c r="L457" s="2"/>
      <c r="M457" s="7" t="str">
        <f>IF(AND(G457="",H457=""),"",IF(OR(C457&lt;NgayBatDau,C457&gt;NgayKetThuc),"Ngày tháng phải nằm trong kỳ kế toán",IF(AND(F457&lt;&gt;"",COUNTIF(T.2[Tên loại
Doanh thu / Chi phí],F457)=0),"Tên loại DT/CP chưa được khai báo vào DS Tên loại DTCP","")))</f>
        <v/>
      </c>
      <c r="N457" s="7" t="str">
        <f t="shared" si="23"/>
        <v/>
      </c>
    </row>
    <row r="458" spans="2:14" ht="27.75" customHeight="1" x14ac:dyDescent="0.2">
      <c r="B458" s="7">
        <f t="shared" si="24"/>
        <v>456</v>
      </c>
      <c r="C458" s="24"/>
      <c r="D458" s="16"/>
      <c r="E458" s="2"/>
      <c r="F458" s="16"/>
      <c r="G458" s="13"/>
      <c r="H458" s="13"/>
      <c r="I458" s="13"/>
      <c r="J458" s="21" t="str">
        <f t="shared" si="25"/>
        <v/>
      </c>
      <c r="K458" s="34" t="str">
        <f>IF(OR(G458&lt;&gt;"",H458&lt;&gt;""),'Thông Tin Chung'!$L$3,"")</f>
        <v/>
      </c>
      <c r="L458" s="2"/>
      <c r="M458" s="7" t="str">
        <f>IF(AND(G458="",H458=""),"",IF(OR(C458&lt;NgayBatDau,C458&gt;NgayKetThuc),"Ngày tháng phải nằm trong kỳ kế toán",IF(AND(F458&lt;&gt;"",COUNTIF(T.2[Tên loại
Doanh thu / Chi phí],F458)=0),"Tên loại DT/CP chưa được khai báo vào DS Tên loại DTCP","")))</f>
        <v/>
      </c>
      <c r="N458" s="7" t="str">
        <f t="shared" si="23"/>
        <v/>
      </c>
    </row>
    <row r="459" spans="2:14" ht="27.75" customHeight="1" x14ac:dyDescent="0.2">
      <c r="B459" s="7">
        <f t="shared" si="24"/>
        <v>457</v>
      </c>
      <c r="C459" s="24"/>
      <c r="D459" s="16"/>
      <c r="E459" s="2"/>
      <c r="F459" s="16"/>
      <c r="G459" s="13"/>
      <c r="H459" s="13"/>
      <c r="I459" s="13"/>
      <c r="J459" s="21" t="str">
        <f t="shared" si="25"/>
        <v/>
      </c>
      <c r="K459" s="34" t="str">
        <f>IF(OR(G459&lt;&gt;"",H459&lt;&gt;""),'Thông Tin Chung'!$L$3,"")</f>
        <v/>
      </c>
      <c r="L459" s="2"/>
      <c r="M459" s="7" t="str">
        <f>IF(AND(G459="",H459=""),"",IF(OR(C459&lt;NgayBatDau,C459&gt;NgayKetThuc),"Ngày tháng phải nằm trong kỳ kế toán",IF(AND(F459&lt;&gt;"",COUNTIF(T.2[Tên loại
Doanh thu / Chi phí],F459)=0),"Tên loại DT/CP chưa được khai báo vào DS Tên loại DTCP","")))</f>
        <v/>
      </c>
      <c r="N459" s="7" t="str">
        <f t="shared" si="23"/>
        <v/>
      </c>
    </row>
    <row r="460" spans="2:14" ht="27.75" customHeight="1" x14ac:dyDescent="0.2">
      <c r="B460" s="7">
        <f t="shared" si="24"/>
        <v>458</v>
      </c>
      <c r="C460" s="24"/>
      <c r="D460" s="16"/>
      <c r="E460" s="2"/>
      <c r="F460" s="16"/>
      <c r="G460" s="13"/>
      <c r="H460" s="13"/>
      <c r="I460" s="13"/>
      <c r="J460" s="21" t="str">
        <f t="shared" si="25"/>
        <v/>
      </c>
      <c r="K460" s="34" t="str">
        <f>IF(OR(G460&lt;&gt;"",H460&lt;&gt;""),'Thông Tin Chung'!$L$3,"")</f>
        <v/>
      </c>
      <c r="L460" s="2"/>
      <c r="M460" s="7" t="str">
        <f>IF(AND(G460="",H460=""),"",IF(OR(C460&lt;NgayBatDau,C460&gt;NgayKetThuc),"Ngày tháng phải nằm trong kỳ kế toán",IF(AND(F460&lt;&gt;"",COUNTIF(T.2[Tên loại
Doanh thu / Chi phí],F460)=0),"Tên loại DT/CP chưa được khai báo vào DS Tên loại DTCP","")))</f>
        <v/>
      </c>
      <c r="N460" s="7" t="str">
        <f t="shared" si="23"/>
        <v/>
      </c>
    </row>
    <row r="461" spans="2:14" ht="27.75" customHeight="1" x14ac:dyDescent="0.2">
      <c r="B461" s="7">
        <f t="shared" si="24"/>
        <v>459</v>
      </c>
      <c r="C461" s="24"/>
      <c r="D461" s="16"/>
      <c r="E461" s="2"/>
      <c r="F461" s="16"/>
      <c r="G461" s="13"/>
      <c r="H461" s="13"/>
      <c r="I461" s="13"/>
      <c r="J461" s="21" t="str">
        <f t="shared" si="25"/>
        <v/>
      </c>
      <c r="K461" s="34" t="str">
        <f>IF(OR(G461&lt;&gt;"",H461&lt;&gt;""),'Thông Tin Chung'!$L$3,"")</f>
        <v/>
      </c>
      <c r="L461" s="2"/>
      <c r="M461" s="7" t="str">
        <f>IF(AND(G461="",H461=""),"",IF(OR(C461&lt;NgayBatDau,C461&gt;NgayKetThuc),"Ngày tháng phải nằm trong kỳ kế toán",IF(AND(F461&lt;&gt;"",COUNTIF(T.2[Tên loại
Doanh thu / Chi phí],F461)=0),"Tên loại DT/CP chưa được khai báo vào DS Tên loại DTCP","")))</f>
        <v/>
      </c>
      <c r="N461" s="7" t="str">
        <f t="shared" si="23"/>
        <v/>
      </c>
    </row>
    <row r="462" spans="2:14" ht="27.75" customHeight="1" x14ac:dyDescent="0.2">
      <c r="B462" s="7">
        <f t="shared" si="24"/>
        <v>460</v>
      </c>
      <c r="C462" s="24"/>
      <c r="D462" s="16"/>
      <c r="E462" s="2"/>
      <c r="F462" s="16"/>
      <c r="G462" s="13"/>
      <c r="H462" s="13"/>
      <c r="I462" s="13"/>
      <c r="J462" s="21" t="str">
        <f t="shared" si="25"/>
        <v/>
      </c>
      <c r="K462" s="34" t="str">
        <f>IF(OR(G462&lt;&gt;"",H462&lt;&gt;""),'Thông Tin Chung'!$L$3,"")</f>
        <v/>
      </c>
      <c r="L462" s="2"/>
      <c r="M462" s="7" t="str">
        <f>IF(AND(G462="",H462=""),"",IF(OR(C462&lt;NgayBatDau,C462&gt;NgayKetThuc),"Ngày tháng phải nằm trong kỳ kế toán",IF(AND(F462&lt;&gt;"",COUNTIF(T.2[Tên loại
Doanh thu / Chi phí],F462)=0),"Tên loại DT/CP chưa được khai báo vào DS Tên loại DTCP","")))</f>
        <v/>
      </c>
      <c r="N462" s="7" t="str">
        <f t="shared" si="23"/>
        <v/>
      </c>
    </row>
    <row r="463" spans="2:14" ht="27.75" customHeight="1" x14ac:dyDescent="0.2">
      <c r="B463" s="7">
        <f t="shared" si="24"/>
        <v>461</v>
      </c>
      <c r="C463" s="24"/>
      <c r="D463" s="16"/>
      <c r="E463" s="2"/>
      <c r="F463" s="16"/>
      <c r="G463" s="13"/>
      <c r="H463" s="13"/>
      <c r="I463" s="13"/>
      <c r="J463" s="21" t="str">
        <f t="shared" si="25"/>
        <v/>
      </c>
      <c r="K463" s="34" t="str">
        <f>IF(OR(G463&lt;&gt;"",H463&lt;&gt;""),'Thông Tin Chung'!$L$3,"")</f>
        <v/>
      </c>
      <c r="L463" s="2"/>
      <c r="M463" s="7" t="str">
        <f>IF(AND(G463="",H463=""),"",IF(OR(C463&lt;NgayBatDau,C463&gt;NgayKetThuc),"Ngày tháng phải nằm trong kỳ kế toán",IF(AND(F463&lt;&gt;"",COUNTIF(T.2[Tên loại
Doanh thu / Chi phí],F463)=0),"Tên loại DT/CP chưa được khai báo vào DS Tên loại DTCP","")))</f>
        <v/>
      </c>
      <c r="N463" s="7" t="str">
        <f t="shared" si="23"/>
        <v/>
      </c>
    </row>
    <row r="464" spans="2:14" ht="27.75" customHeight="1" x14ac:dyDescent="0.2">
      <c r="B464" s="7">
        <f t="shared" si="24"/>
        <v>462</v>
      </c>
      <c r="C464" s="24"/>
      <c r="D464" s="16"/>
      <c r="E464" s="2"/>
      <c r="F464" s="16"/>
      <c r="G464" s="13"/>
      <c r="H464" s="13"/>
      <c r="I464" s="13"/>
      <c r="J464" s="21" t="str">
        <f t="shared" si="25"/>
        <v/>
      </c>
      <c r="K464" s="34" t="str">
        <f>IF(OR(G464&lt;&gt;"",H464&lt;&gt;""),'Thông Tin Chung'!$L$3,"")</f>
        <v/>
      </c>
      <c r="L464" s="2"/>
      <c r="M464" s="7" t="str">
        <f>IF(AND(G464="",H464=""),"",IF(OR(C464&lt;NgayBatDau,C464&gt;NgayKetThuc),"Ngày tháng phải nằm trong kỳ kế toán",IF(AND(F464&lt;&gt;"",COUNTIF(T.2[Tên loại
Doanh thu / Chi phí],F464)=0),"Tên loại DT/CP chưa được khai báo vào DS Tên loại DTCP","")))</f>
        <v/>
      </c>
      <c r="N464" s="7" t="str">
        <f t="shared" si="23"/>
        <v/>
      </c>
    </row>
    <row r="465" spans="2:14" ht="27.75" customHeight="1" x14ac:dyDescent="0.2">
      <c r="B465" s="7">
        <f t="shared" si="24"/>
        <v>463</v>
      </c>
      <c r="C465" s="24"/>
      <c r="D465" s="16"/>
      <c r="E465" s="2"/>
      <c r="F465" s="16"/>
      <c r="G465" s="13"/>
      <c r="H465" s="13"/>
      <c r="I465" s="13"/>
      <c r="J465" s="21" t="str">
        <f t="shared" si="25"/>
        <v/>
      </c>
      <c r="K465" s="34" t="str">
        <f>IF(OR(G465&lt;&gt;"",H465&lt;&gt;""),'Thông Tin Chung'!$L$3,"")</f>
        <v/>
      </c>
      <c r="L465" s="2"/>
      <c r="M465" s="7" t="str">
        <f>IF(AND(G465="",H465=""),"",IF(OR(C465&lt;NgayBatDau,C465&gt;NgayKetThuc),"Ngày tháng phải nằm trong kỳ kế toán",IF(AND(F465&lt;&gt;"",COUNTIF(T.2[Tên loại
Doanh thu / Chi phí],F465)=0),"Tên loại DT/CP chưa được khai báo vào DS Tên loại DTCP","")))</f>
        <v/>
      </c>
      <c r="N465" s="7" t="str">
        <f t="shared" si="23"/>
        <v/>
      </c>
    </row>
    <row r="466" spans="2:14" ht="27.75" customHeight="1" x14ac:dyDescent="0.2">
      <c r="B466" s="7">
        <f t="shared" si="24"/>
        <v>464</v>
      </c>
      <c r="C466" s="24"/>
      <c r="D466" s="16"/>
      <c r="E466" s="2"/>
      <c r="F466" s="16"/>
      <c r="G466" s="13"/>
      <c r="H466" s="13"/>
      <c r="I466" s="13"/>
      <c r="J466" s="21" t="str">
        <f t="shared" si="25"/>
        <v/>
      </c>
      <c r="K466" s="34" t="str">
        <f>IF(OR(G466&lt;&gt;"",H466&lt;&gt;""),'Thông Tin Chung'!$L$3,"")</f>
        <v/>
      </c>
      <c r="L466" s="2"/>
      <c r="M466" s="7" t="str">
        <f>IF(AND(G466="",H466=""),"",IF(OR(C466&lt;NgayBatDau,C466&gt;NgayKetThuc),"Ngày tháng phải nằm trong kỳ kế toán",IF(AND(F466&lt;&gt;"",COUNTIF(T.2[Tên loại
Doanh thu / Chi phí],F466)=0),"Tên loại DT/CP chưa được khai báo vào DS Tên loại DTCP","")))</f>
        <v/>
      </c>
      <c r="N466" s="7" t="str">
        <f t="shared" si="23"/>
        <v/>
      </c>
    </row>
    <row r="467" spans="2:14" ht="27.75" customHeight="1" x14ac:dyDescent="0.2">
      <c r="B467" s="7">
        <f t="shared" si="24"/>
        <v>465</v>
      </c>
      <c r="C467" s="24"/>
      <c r="D467" s="16"/>
      <c r="E467" s="2"/>
      <c r="F467" s="16"/>
      <c r="G467" s="13"/>
      <c r="H467" s="13"/>
      <c r="I467" s="13"/>
      <c r="J467" s="21" t="str">
        <f t="shared" si="25"/>
        <v/>
      </c>
      <c r="K467" s="34" t="str">
        <f>IF(OR(G467&lt;&gt;"",H467&lt;&gt;""),'Thông Tin Chung'!$L$3,"")</f>
        <v/>
      </c>
      <c r="L467" s="2"/>
      <c r="M467" s="7" t="str">
        <f>IF(AND(G467="",H467=""),"",IF(OR(C467&lt;NgayBatDau,C467&gt;NgayKetThuc),"Ngày tháng phải nằm trong kỳ kế toán",IF(AND(F467&lt;&gt;"",COUNTIF(T.2[Tên loại
Doanh thu / Chi phí],F467)=0),"Tên loại DT/CP chưa được khai báo vào DS Tên loại DTCP","")))</f>
        <v/>
      </c>
      <c r="N467" s="7" t="str">
        <f t="shared" si="23"/>
        <v/>
      </c>
    </row>
    <row r="468" spans="2:14" ht="27.75" customHeight="1" x14ac:dyDescent="0.2">
      <c r="B468" s="7">
        <f t="shared" si="24"/>
        <v>466</v>
      </c>
      <c r="C468" s="24"/>
      <c r="D468" s="16"/>
      <c r="E468" s="2"/>
      <c r="F468" s="16"/>
      <c r="G468" s="13"/>
      <c r="H468" s="13"/>
      <c r="I468" s="13"/>
      <c r="J468" s="21" t="str">
        <f t="shared" si="25"/>
        <v/>
      </c>
      <c r="K468" s="34" t="str">
        <f>IF(OR(G468&lt;&gt;"",H468&lt;&gt;""),'Thông Tin Chung'!$L$3,"")</f>
        <v/>
      </c>
      <c r="L468" s="2"/>
      <c r="M468" s="7" t="str">
        <f>IF(AND(G468="",H468=""),"",IF(OR(C468&lt;NgayBatDau,C468&gt;NgayKetThuc),"Ngày tháng phải nằm trong kỳ kế toán",IF(AND(F468&lt;&gt;"",COUNTIF(T.2[Tên loại
Doanh thu / Chi phí],F468)=0),"Tên loại DT/CP chưa được khai báo vào DS Tên loại DTCP","")))</f>
        <v/>
      </c>
      <c r="N468" s="7" t="str">
        <f t="shared" si="23"/>
        <v/>
      </c>
    </row>
    <row r="469" spans="2:14" ht="27.75" customHeight="1" x14ac:dyDescent="0.2">
      <c r="B469" s="7">
        <f t="shared" si="24"/>
        <v>467</v>
      </c>
      <c r="C469" s="24"/>
      <c r="D469" s="16"/>
      <c r="E469" s="2"/>
      <c r="F469" s="16"/>
      <c r="G469" s="13"/>
      <c r="H469" s="13"/>
      <c r="I469" s="13"/>
      <c r="J469" s="21" t="str">
        <f t="shared" si="25"/>
        <v/>
      </c>
      <c r="K469" s="34" t="str">
        <f>IF(OR(G469&lt;&gt;"",H469&lt;&gt;""),'Thông Tin Chung'!$L$3,"")</f>
        <v/>
      </c>
      <c r="L469" s="2"/>
      <c r="M469" s="7" t="str">
        <f>IF(AND(G469="",H469=""),"",IF(OR(C469&lt;NgayBatDau,C469&gt;NgayKetThuc),"Ngày tháng phải nằm trong kỳ kế toán",IF(AND(F469&lt;&gt;"",COUNTIF(T.2[Tên loại
Doanh thu / Chi phí],F469)=0),"Tên loại DT/CP chưa được khai báo vào DS Tên loại DTCP","")))</f>
        <v/>
      </c>
      <c r="N469" s="7" t="str">
        <f t="shared" si="23"/>
        <v/>
      </c>
    </row>
    <row r="470" spans="2:14" ht="27.75" customHeight="1" x14ac:dyDescent="0.2">
      <c r="B470" s="7">
        <f t="shared" si="24"/>
        <v>468</v>
      </c>
      <c r="C470" s="24"/>
      <c r="D470" s="16"/>
      <c r="E470" s="2"/>
      <c r="F470" s="16"/>
      <c r="G470" s="13"/>
      <c r="H470" s="13"/>
      <c r="I470" s="13"/>
      <c r="J470" s="21" t="str">
        <f t="shared" si="25"/>
        <v/>
      </c>
      <c r="K470" s="34" t="str">
        <f>IF(OR(G470&lt;&gt;"",H470&lt;&gt;""),'Thông Tin Chung'!$L$3,"")</f>
        <v/>
      </c>
      <c r="L470" s="2"/>
      <c r="M470" s="7" t="str">
        <f>IF(AND(G470="",H470=""),"",IF(OR(C470&lt;NgayBatDau,C470&gt;NgayKetThuc),"Ngày tháng phải nằm trong kỳ kế toán",IF(AND(F470&lt;&gt;"",COUNTIF(T.2[Tên loại
Doanh thu / Chi phí],F470)=0),"Tên loại DT/CP chưa được khai báo vào DS Tên loại DTCP","")))</f>
        <v/>
      </c>
      <c r="N470" s="7" t="str">
        <f t="shared" si="23"/>
        <v/>
      </c>
    </row>
    <row r="471" spans="2:14" ht="27.75" customHeight="1" x14ac:dyDescent="0.2">
      <c r="B471" s="7">
        <f t="shared" si="24"/>
        <v>469</v>
      </c>
      <c r="C471" s="24"/>
      <c r="D471" s="16"/>
      <c r="E471" s="2"/>
      <c r="F471" s="16"/>
      <c r="G471" s="13"/>
      <c r="H471" s="13"/>
      <c r="I471" s="13"/>
      <c r="J471" s="21" t="str">
        <f t="shared" si="25"/>
        <v/>
      </c>
      <c r="K471" s="34" t="str">
        <f>IF(OR(G471&lt;&gt;"",H471&lt;&gt;""),'Thông Tin Chung'!$L$3,"")</f>
        <v/>
      </c>
      <c r="L471" s="2"/>
      <c r="M471" s="7" t="str">
        <f>IF(AND(G471="",H471=""),"",IF(OR(C471&lt;NgayBatDau,C471&gt;NgayKetThuc),"Ngày tháng phải nằm trong kỳ kế toán",IF(AND(F471&lt;&gt;"",COUNTIF(T.2[Tên loại
Doanh thu / Chi phí],F471)=0),"Tên loại DT/CP chưa được khai báo vào DS Tên loại DTCP","")))</f>
        <v/>
      </c>
      <c r="N471" s="7" t="str">
        <f t="shared" si="23"/>
        <v/>
      </c>
    </row>
    <row r="472" spans="2:14" ht="27.75" customHeight="1" x14ac:dyDescent="0.2">
      <c r="B472" s="7">
        <f t="shared" si="24"/>
        <v>470</v>
      </c>
      <c r="C472" s="24"/>
      <c r="D472" s="16"/>
      <c r="E472" s="2"/>
      <c r="F472" s="16"/>
      <c r="G472" s="13"/>
      <c r="H472" s="13"/>
      <c r="I472" s="13"/>
      <c r="J472" s="21" t="str">
        <f t="shared" si="25"/>
        <v/>
      </c>
      <c r="K472" s="34" t="str">
        <f>IF(OR(G472&lt;&gt;"",H472&lt;&gt;""),'Thông Tin Chung'!$L$3,"")</f>
        <v/>
      </c>
      <c r="L472" s="2"/>
      <c r="M472" s="7" t="str">
        <f>IF(AND(G472="",H472=""),"",IF(OR(C472&lt;NgayBatDau,C472&gt;NgayKetThuc),"Ngày tháng phải nằm trong kỳ kế toán",IF(AND(F472&lt;&gt;"",COUNTIF(T.2[Tên loại
Doanh thu / Chi phí],F472)=0),"Tên loại DT/CP chưa được khai báo vào DS Tên loại DTCP","")))</f>
        <v/>
      </c>
      <c r="N472" s="7" t="str">
        <f t="shared" si="23"/>
        <v/>
      </c>
    </row>
    <row r="473" spans="2:14" ht="27.75" customHeight="1" x14ac:dyDescent="0.2">
      <c r="B473" s="7">
        <f t="shared" si="24"/>
        <v>471</v>
      </c>
      <c r="C473" s="24"/>
      <c r="D473" s="16"/>
      <c r="E473" s="2"/>
      <c r="F473" s="16"/>
      <c r="G473" s="13"/>
      <c r="H473" s="13"/>
      <c r="I473" s="13"/>
      <c r="J473" s="21" t="str">
        <f t="shared" si="25"/>
        <v/>
      </c>
      <c r="K473" s="34" t="str">
        <f>IF(OR(G473&lt;&gt;"",H473&lt;&gt;""),'Thông Tin Chung'!$L$3,"")</f>
        <v/>
      </c>
      <c r="L473" s="2"/>
      <c r="M473" s="7" t="str">
        <f>IF(AND(G473="",H473=""),"",IF(OR(C473&lt;NgayBatDau,C473&gt;NgayKetThuc),"Ngày tháng phải nằm trong kỳ kế toán",IF(AND(F473&lt;&gt;"",COUNTIF(T.2[Tên loại
Doanh thu / Chi phí],F473)=0),"Tên loại DT/CP chưa được khai báo vào DS Tên loại DTCP","")))</f>
        <v/>
      </c>
      <c r="N473" s="7" t="str">
        <f t="shared" si="23"/>
        <v/>
      </c>
    </row>
    <row r="474" spans="2:14" ht="27.75" customHeight="1" x14ac:dyDescent="0.2">
      <c r="B474" s="7">
        <f t="shared" si="24"/>
        <v>472</v>
      </c>
      <c r="C474" s="24"/>
      <c r="D474" s="16"/>
      <c r="E474" s="2"/>
      <c r="F474" s="16"/>
      <c r="G474" s="13"/>
      <c r="H474" s="13"/>
      <c r="I474" s="13"/>
      <c r="J474" s="21" t="str">
        <f t="shared" si="25"/>
        <v/>
      </c>
      <c r="K474" s="34" t="str">
        <f>IF(OR(G474&lt;&gt;"",H474&lt;&gt;""),'Thông Tin Chung'!$L$3,"")</f>
        <v/>
      </c>
      <c r="L474" s="2"/>
      <c r="M474" s="7" t="str">
        <f>IF(AND(G474="",H474=""),"",IF(OR(C474&lt;NgayBatDau,C474&gt;NgayKetThuc),"Ngày tháng phải nằm trong kỳ kế toán",IF(AND(F474&lt;&gt;"",COUNTIF(T.2[Tên loại
Doanh thu / Chi phí],F474)=0),"Tên loại DT/CP chưa được khai báo vào DS Tên loại DTCP","")))</f>
        <v/>
      </c>
      <c r="N474" s="7" t="str">
        <f t="shared" si="23"/>
        <v/>
      </c>
    </row>
    <row r="475" spans="2:14" ht="27.75" customHeight="1" x14ac:dyDescent="0.2">
      <c r="B475" s="7">
        <f t="shared" si="24"/>
        <v>473</v>
      </c>
      <c r="C475" s="24"/>
      <c r="D475" s="16"/>
      <c r="E475" s="2"/>
      <c r="F475" s="16"/>
      <c r="G475" s="13"/>
      <c r="H475" s="13"/>
      <c r="I475" s="13"/>
      <c r="J475" s="21" t="str">
        <f t="shared" si="25"/>
        <v/>
      </c>
      <c r="K475" s="34" t="str">
        <f>IF(OR(G475&lt;&gt;"",H475&lt;&gt;""),'Thông Tin Chung'!$L$3,"")</f>
        <v/>
      </c>
      <c r="L475" s="2"/>
      <c r="M475" s="7" t="str">
        <f>IF(AND(G475="",H475=""),"",IF(OR(C475&lt;NgayBatDau,C475&gt;NgayKetThuc),"Ngày tháng phải nằm trong kỳ kế toán",IF(AND(F475&lt;&gt;"",COUNTIF(T.2[Tên loại
Doanh thu / Chi phí],F475)=0),"Tên loại DT/CP chưa được khai báo vào DS Tên loại DTCP","")))</f>
        <v/>
      </c>
      <c r="N475" s="7" t="str">
        <f t="shared" si="23"/>
        <v/>
      </c>
    </row>
    <row r="476" spans="2:14" ht="27.75" customHeight="1" x14ac:dyDescent="0.2">
      <c r="B476" s="7">
        <f t="shared" si="24"/>
        <v>474</v>
      </c>
      <c r="C476" s="24"/>
      <c r="D476" s="16"/>
      <c r="E476" s="2"/>
      <c r="F476" s="16"/>
      <c r="G476" s="13"/>
      <c r="H476" s="13"/>
      <c r="I476" s="13"/>
      <c r="J476" s="21" t="str">
        <f t="shared" si="25"/>
        <v/>
      </c>
      <c r="K476" s="34" t="str">
        <f>IF(OR(G476&lt;&gt;"",H476&lt;&gt;""),'Thông Tin Chung'!$L$3,"")</f>
        <v/>
      </c>
      <c r="L476" s="2"/>
      <c r="M476" s="7" t="str">
        <f>IF(AND(G476="",H476=""),"",IF(OR(C476&lt;NgayBatDau,C476&gt;NgayKetThuc),"Ngày tháng phải nằm trong kỳ kế toán",IF(AND(F476&lt;&gt;"",COUNTIF(T.2[Tên loại
Doanh thu / Chi phí],F476)=0),"Tên loại DT/CP chưa được khai báo vào DS Tên loại DTCP","")))</f>
        <v/>
      </c>
      <c r="N476" s="7" t="str">
        <f t="shared" si="23"/>
        <v/>
      </c>
    </row>
    <row r="477" spans="2:14" ht="27.75" customHeight="1" x14ac:dyDescent="0.2">
      <c r="B477" s="7">
        <f t="shared" si="24"/>
        <v>475</v>
      </c>
      <c r="C477" s="24"/>
      <c r="D477" s="16"/>
      <c r="E477" s="2"/>
      <c r="F477" s="16"/>
      <c r="G477" s="13"/>
      <c r="H477" s="13"/>
      <c r="I477" s="13"/>
      <c r="J477" s="21" t="str">
        <f t="shared" si="25"/>
        <v/>
      </c>
      <c r="K477" s="34" t="str">
        <f>IF(OR(G477&lt;&gt;"",H477&lt;&gt;""),'Thông Tin Chung'!$L$3,"")</f>
        <v/>
      </c>
      <c r="L477" s="2"/>
      <c r="M477" s="7" t="str">
        <f>IF(AND(G477="",H477=""),"",IF(OR(C477&lt;NgayBatDau,C477&gt;NgayKetThuc),"Ngày tháng phải nằm trong kỳ kế toán",IF(AND(F477&lt;&gt;"",COUNTIF(T.2[Tên loại
Doanh thu / Chi phí],F477)=0),"Tên loại DT/CP chưa được khai báo vào DS Tên loại DTCP","")))</f>
        <v/>
      </c>
      <c r="N477" s="7" t="str">
        <f t="shared" si="23"/>
        <v/>
      </c>
    </row>
    <row r="478" spans="2:14" ht="27.75" customHeight="1" x14ac:dyDescent="0.2">
      <c r="B478" s="7">
        <f t="shared" si="24"/>
        <v>476</v>
      </c>
      <c r="C478" s="24"/>
      <c r="D478" s="16"/>
      <c r="E478" s="2"/>
      <c r="F478" s="16"/>
      <c r="G478" s="13"/>
      <c r="H478" s="13"/>
      <c r="I478" s="13"/>
      <c r="J478" s="21" t="str">
        <f t="shared" si="25"/>
        <v/>
      </c>
      <c r="K478" s="34" t="str">
        <f>IF(OR(G478&lt;&gt;"",H478&lt;&gt;""),'Thông Tin Chung'!$L$3,"")</f>
        <v/>
      </c>
      <c r="L478" s="2"/>
      <c r="M478" s="7" t="str">
        <f>IF(AND(G478="",H478=""),"",IF(OR(C478&lt;NgayBatDau,C478&gt;NgayKetThuc),"Ngày tháng phải nằm trong kỳ kế toán",IF(AND(F478&lt;&gt;"",COUNTIF(T.2[Tên loại
Doanh thu / Chi phí],F478)=0),"Tên loại DT/CP chưa được khai báo vào DS Tên loại DTCP","")))</f>
        <v/>
      </c>
      <c r="N478" s="7" t="str">
        <f t="shared" si="23"/>
        <v/>
      </c>
    </row>
    <row r="479" spans="2:14" ht="27.75" customHeight="1" x14ac:dyDescent="0.2">
      <c r="B479" s="7">
        <f t="shared" si="24"/>
        <v>477</v>
      </c>
      <c r="C479" s="24"/>
      <c r="D479" s="16"/>
      <c r="E479" s="2"/>
      <c r="F479" s="16"/>
      <c r="G479" s="13"/>
      <c r="H479" s="13"/>
      <c r="I479" s="13"/>
      <c r="J479" s="21" t="str">
        <f t="shared" si="25"/>
        <v/>
      </c>
      <c r="K479" s="34" t="str">
        <f>IF(OR(G479&lt;&gt;"",H479&lt;&gt;""),'Thông Tin Chung'!$L$3,"")</f>
        <v/>
      </c>
      <c r="L479" s="2"/>
      <c r="M479" s="7" t="str">
        <f>IF(AND(G479="",H479=""),"",IF(OR(C479&lt;NgayBatDau,C479&gt;NgayKetThuc),"Ngày tháng phải nằm trong kỳ kế toán",IF(AND(F479&lt;&gt;"",COUNTIF(T.2[Tên loại
Doanh thu / Chi phí],F479)=0),"Tên loại DT/CP chưa được khai báo vào DS Tên loại DTCP","")))</f>
        <v/>
      </c>
      <c r="N479" s="7" t="str">
        <f t="shared" si="23"/>
        <v/>
      </c>
    </row>
    <row r="480" spans="2:14" ht="27.75" customHeight="1" x14ac:dyDescent="0.2">
      <c r="B480" s="7">
        <f t="shared" si="24"/>
        <v>478</v>
      </c>
      <c r="C480" s="24"/>
      <c r="D480" s="16"/>
      <c r="E480" s="2"/>
      <c r="F480" s="16"/>
      <c r="G480" s="13"/>
      <c r="H480" s="13"/>
      <c r="I480" s="13"/>
      <c r="J480" s="21" t="str">
        <f t="shared" si="25"/>
        <v/>
      </c>
      <c r="K480" s="34" t="str">
        <f>IF(OR(G480&lt;&gt;"",H480&lt;&gt;""),'Thông Tin Chung'!$L$3,"")</f>
        <v/>
      </c>
      <c r="L480" s="2"/>
      <c r="M480" s="7" t="str">
        <f>IF(AND(G480="",H480=""),"",IF(OR(C480&lt;NgayBatDau,C480&gt;NgayKetThuc),"Ngày tháng phải nằm trong kỳ kế toán",IF(AND(F480&lt;&gt;"",COUNTIF(T.2[Tên loại
Doanh thu / Chi phí],F480)=0),"Tên loại DT/CP chưa được khai báo vào DS Tên loại DTCP","")))</f>
        <v/>
      </c>
      <c r="N480" s="7" t="str">
        <f t="shared" si="23"/>
        <v/>
      </c>
    </row>
    <row r="481" spans="2:14" ht="27.75" customHeight="1" x14ac:dyDescent="0.2">
      <c r="B481" s="7">
        <f t="shared" si="24"/>
        <v>479</v>
      </c>
      <c r="C481" s="24"/>
      <c r="D481" s="16"/>
      <c r="E481" s="2"/>
      <c r="F481" s="16"/>
      <c r="G481" s="13"/>
      <c r="H481" s="13"/>
      <c r="I481" s="13"/>
      <c r="J481" s="21" t="str">
        <f t="shared" si="25"/>
        <v/>
      </c>
      <c r="K481" s="34" t="str">
        <f>IF(OR(G481&lt;&gt;"",H481&lt;&gt;""),'Thông Tin Chung'!$L$3,"")</f>
        <v/>
      </c>
      <c r="L481" s="2"/>
      <c r="M481" s="7" t="str">
        <f>IF(AND(G481="",H481=""),"",IF(OR(C481&lt;NgayBatDau,C481&gt;NgayKetThuc),"Ngày tháng phải nằm trong kỳ kế toán",IF(AND(F481&lt;&gt;"",COUNTIF(T.2[Tên loại
Doanh thu / Chi phí],F481)=0),"Tên loại DT/CP chưa được khai báo vào DS Tên loại DTCP","")))</f>
        <v/>
      </c>
      <c r="N481" s="7" t="str">
        <f t="shared" si="23"/>
        <v/>
      </c>
    </row>
    <row r="482" spans="2:14" ht="27.75" customHeight="1" x14ac:dyDescent="0.2">
      <c r="B482" s="7">
        <f t="shared" si="24"/>
        <v>480</v>
      </c>
      <c r="C482" s="24"/>
      <c r="D482" s="16"/>
      <c r="E482" s="2"/>
      <c r="F482" s="16"/>
      <c r="G482" s="13"/>
      <c r="H482" s="13"/>
      <c r="I482" s="13"/>
      <c r="J482" s="21" t="str">
        <f t="shared" si="25"/>
        <v/>
      </c>
      <c r="K482" s="34" t="str">
        <f>IF(OR(G482&lt;&gt;"",H482&lt;&gt;""),'Thông Tin Chung'!$L$3,"")</f>
        <v/>
      </c>
      <c r="L482" s="2"/>
      <c r="M482" s="7" t="str">
        <f>IF(AND(G482="",H482=""),"",IF(OR(C482&lt;NgayBatDau,C482&gt;NgayKetThuc),"Ngày tháng phải nằm trong kỳ kế toán",IF(AND(F482&lt;&gt;"",COUNTIF(T.2[Tên loại
Doanh thu / Chi phí],F482)=0),"Tên loại DT/CP chưa được khai báo vào DS Tên loại DTCP","")))</f>
        <v/>
      </c>
      <c r="N482" s="7" t="str">
        <f t="shared" si="23"/>
        <v/>
      </c>
    </row>
    <row r="483" spans="2:14" ht="27.75" customHeight="1" x14ac:dyDescent="0.2">
      <c r="B483" s="7">
        <f t="shared" si="24"/>
        <v>481</v>
      </c>
      <c r="C483" s="24"/>
      <c r="D483" s="16"/>
      <c r="E483" s="2"/>
      <c r="F483" s="16"/>
      <c r="G483" s="13"/>
      <c r="H483" s="13"/>
      <c r="I483" s="13"/>
      <c r="J483" s="21" t="str">
        <f t="shared" si="25"/>
        <v/>
      </c>
      <c r="K483" s="34" t="str">
        <f>IF(OR(G483&lt;&gt;"",H483&lt;&gt;""),'Thông Tin Chung'!$L$3,"")</f>
        <v/>
      </c>
      <c r="L483" s="2"/>
      <c r="M483" s="7" t="str">
        <f>IF(AND(G483="",H483=""),"",IF(OR(C483&lt;NgayBatDau,C483&gt;NgayKetThuc),"Ngày tháng phải nằm trong kỳ kế toán",IF(AND(F483&lt;&gt;"",COUNTIF(T.2[Tên loại
Doanh thu / Chi phí],F483)=0),"Tên loại DT/CP chưa được khai báo vào DS Tên loại DTCP","")))</f>
        <v/>
      </c>
      <c r="N483" s="7" t="str">
        <f t="shared" si="23"/>
        <v/>
      </c>
    </row>
    <row r="484" spans="2:14" ht="27.75" customHeight="1" x14ac:dyDescent="0.2">
      <c r="B484" s="7">
        <f t="shared" si="24"/>
        <v>482</v>
      </c>
      <c r="C484" s="24"/>
      <c r="D484" s="16"/>
      <c r="E484" s="2"/>
      <c r="F484" s="16"/>
      <c r="G484" s="13"/>
      <c r="H484" s="13"/>
      <c r="I484" s="13"/>
      <c r="J484" s="21" t="str">
        <f t="shared" si="25"/>
        <v/>
      </c>
      <c r="K484" s="34" t="str">
        <f>IF(OR(G484&lt;&gt;"",H484&lt;&gt;""),'Thông Tin Chung'!$L$3,"")</f>
        <v/>
      </c>
      <c r="L484" s="2"/>
      <c r="M484" s="7" t="str">
        <f>IF(AND(G484="",H484=""),"",IF(OR(C484&lt;NgayBatDau,C484&gt;NgayKetThuc),"Ngày tháng phải nằm trong kỳ kế toán",IF(AND(F484&lt;&gt;"",COUNTIF(T.2[Tên loại
Doanh thu / Chi phí],F484)=0),"Tên loại DT/CP chưa được khai báo vào DS Tên loại DTCP","")))</f>
        <v/>
      </c>
      <c r="N484" s="7" t="str">
        <f t="shared" si="23"/>
        <v/>
      </c>
    </row>
    <row r="485" spans="2:14" ht="27.75" customHeight="1" x14ac:dyDescent="0.2">
      <c r="B485" s="7">
        <f t="shared" si="24"/>
        <v>483</v>
      </c>
      <c r="C485" s="24"/>
      <c r="D485" s="16"/>
      <c r="E485" s="2"/>
      <c r="F485" s="16"/>
      <c r="G485" s="13"/>
      <c r="H485" s="13"/>
      <c r="I485" s="13"/>
      <c r="J485" s="21" t="str">
        <f t="shared" si="25"/>
        <v/>
      </c>
      <c r="K485" s="34" t="str">
        <f>IF(OR(G485&lt;&gt;"",H485&lt;&gt;""),'Thông Tin Chung'!$L$3,"")</f>
        <v/>
      </c>
      <c r="L485" s="2"/>
      <c r="M485" s="7" t="str">
        <f>IF(AND(G485="",H485=""),"",IF(OR(C485&lt;NgayBatDau,C485&gt;NgayKetThuc),"Ngày tháng phải nằm trong kỳ kế toán",IF(AND(F485&lt;&gt;"",COUNTIF(T.2[Tên loại
Doanh thu / Chi phí],F485)=0),"Tên loại DT/CP chưa được khai báo vào DS Tên loại DTCP","")))</f>
        <v/>
      </c>
      <c r="N485" s="7" t="str">
        <f t="shared" si="23"/>
        <v/>
      </c>
    </row>
    <row r="486" spans="2:14" ht="27.75" customHeight="1" x14ac:dyDescent="0.2">
      <c r="B486" s="7">
        <f t="shared" si="24"/>
        <v>484</v>
      </c>
      <c r="C486" s="24"/>
      <c r="D486" s="16"/>
      <c r="E486" s="2"/>
      <c r="F486" s="16"/>
      <c r="G486" s="13"/>
      <c r="H486" s="13"/>
      <c r="I486" s="13"/>
      <c r="J486" s="21" t="str">
        <f t="shared" si="25"/>
        <v/>
      </c>
      <c r="K486" s="34" t="str">
        <f>IF(OR(G486&lt;&gt;"",H486&lt;&gt;""),'Thông Tin Chung'!$L$3,"")</f>
        <v/>
      </c>
      <c r="L486" s="2"/>
      <c r="M486" s="7" t="str">
        <f>IF(AND(G486="",H486=""),"",IF(OR(C486&lt;NgayBatDau,C486&gt;NgayKetThuc),"Ngày tháng phải nằm trong kỳ kế toán",IF(AND(F486&lt;&gt;"",COUNTIF(T.2[Tên loại
Doanh thu / Chi phí],F486)=0),"Tên loại DT/CP chưa được khai báo vào DS Tên loại DTCP","")))</f>
        <v/>
      </c>
      <c r="N486" s="7" t="str">
        <f t="shared" si="23"/>
        <v/>
      </c>
    </row>
    <row r="487" spans="2:14" ht="27.75" customHeight="1" x14ac:dyDescent="0.2">
      <c r="B487" s="7">
        <f t="shared" si="24"/>
        <v>485</v>
      </c>
      <c r="C487" s="24"/>
      <c r="D487" s="16"/>
      <c r="E487" s="2"/>
      <c r="F487" s="16"/>
      <c r="G487" s="13"/>
      <c r="H487" s="13"/>
      <c r="I487" s="13"/>
      <c r="J487" s="21" t="str">
        <f t="shared" si="25"/>
        <v/>
      </c>
      <c r="K487" s="34" t="str">
        <f>IF(OR(G487&lt;&gt;"",H487&lt;&gt;""),'Thông Tin Chung'!$L$3,"")</f>
        <v/>
      </c>
      <c r="L487" s="2"/>
      <c r="M487" s="7" t="str">
        <f>IF(AND(G487="",H487=""),"",IF(OR(C487&lt;NgayBatDau,C487&gt;NgayKetThuc),"Ngày tháng phải nằm trong kỳ kế toán",IF(AND(F487&lt;&gt;"",COUNTIF(T.2[Tên loại
Doanh thu / Chi phí],F487)=0),"Tên loại DT/CP chưa được khai báo vào DS Tên loại DTCP","")))</f>
        <v/>
      </c>
      <c r="N487" s="7" t="str">
        <f t="shared" si="23"/>
        <v/>
      </c>
    </row>
    <row r="488" spans="2:14" ht="27.75" customHeight="1" x14ac:dyDescent="0.2">
      <c r="B488" s="7">
        <f t="shared" si="24"/>
        <v>486</v>
      </c>
      <c r="C488" s="24"/>
      <c r="D488" s="16"/>
      <c r="E488" s="2"/>
      <c r="F488" s="16"/>
      <c r="G488" s="13"/>
      <c r="H488" s="13"/>
      <c r="I488" s="13"/>
      <c r="J488" s="21" t="str">
        <f t="shared" si="25"/>
        <v/>
      </c>
      <c r="K488" s="34" t="str">
        <f>IF(OR(G488&lt;&gt;"",H488&lt;&gt;""),'Thông Tin Chung'!$L$3,"")</f>
        <v/>
      </c>
      <c r="L488" s="2"/>
      <c r="M488" s="7" t="str">
        <f>IF(AND(G488="",H488=""),"",IF(OR(C488&lt;NgayBatDau,C488&gt;NgayKetThuc),"Ngày tháng phải nằm trong kỳ kế toán",IF(AND(F488&lt;&gt;"",COUNTIF(T.2[Tên loại
Doanh thu / Chi phí],F488)=0),"Tên loại DT/CP chưa được khai báo vào DS Tên loại DTCP","")))</f>
        <v/>
      </c>
      <c r="N488" s="7" t="str">
        <f t="shared" si="23"/>
        <v/>
      </c>
    </row>
    <row r="489" spans="2:14" ht="27.75" customHeight="1" x14ac:dyDescent="0.2">
      <c r="B489" s="7">
        <f t="shared" si="24"/>
        <v>487</v>
      </c>
      <c r="C489" s="24"/>
      <c r="D489" s="16"/>
      <c r="E489" s="2"/>
      <c r="F489" s="16"/>
      <c r="G489" s="13"/>
      <c r="H489" s="13"/>
      <c r="I489" s="13"/>
      <c r="J489" s="21" t="str">
        <f t="shared" si="25"/>
        <v/>
      </c>
      <c r="K489" s="34" t="str">
        <f>IF(OR(G489&lt;&gt;"",H489&lt;&gt;""),'Thông Tin Chung'!$L$3,"")</f>
        <v/>
      </c>
      <c r="L489" s="2"/>
      <c r="M489" s="7" t="str">
        <f>IF(AND(G489="",H489=""),"",IF(OR(C489&lt;NgayBatDau,C489&gt;NgayKetThuc),"Ngày tháng phải nằm trong kỳ kế toán",IF(AND(F489&lt;&gt;"",COUNTIF(T.2[Tên loại
Doanh thu / Chi phí],F489)=0),"Tên loại DT/CP chưa được khai báo vào DS Tên loại DTCP","")))</f>
        <v/>
      </c>
      <c r="N489" s="7" t="str">
        <f t="shared" si="23"/>
        <v/>
      </c>
    </row>
    <row r="490" spans="2:14" ht="27.75" customHeight="1" x14ac:dyDescent="0.2">
      <c r="B490" s="7">
        <f t="shared" si="24"/>
        <v>488</v>
      </c>
      <c r="C490" s="24"/>
      <c r="D490" s="16"/>
      <c r="E490" s="2"/>
      <c r="F490" s="16"/>
      <c r="G490" s="13"/>
      <c r="H490" s="13"/>
      <c r="I490" s="13"/>
      <c r="J490" s="21" t="str">
        <f t="shared" si="25"/>
        <v/>
      </c>
      <c r="K490" s="34" t="str">
        <f>IF(OR(G490&lt;&gt;"",H490&lt;&gt;""),'Thông Tin Chung'!$L$3,"")</f>
        <v/>
      </c>
      <c r="L490" s="2"/>
      <c r="M490" s="7" t="str">
        <f>IF(AND(G490="",H490=""),"",IF(OR(C490&lt;NgayBatDau,C490&gt;NgayKetThuc),"Ngày tháng phải nằm trong kỳ kế toán",IF(AND(F490&lt;&gt;"",COUNTIF(T.2[Tên loại
Doanh thu / Chi phí],F490)=0),"Tên loại DT/CP chưa được khai báo vào DS Tên loại DTCP","")))</f>
        <v/>
      </c>
      <c r="N490" s="7" t="str">
        <f t="shared" si="23"/>
        <v/>
      </c>
    </row>
    <row r="491" spans="2:14" ht="27.75" customHeight="1" x14ac:dyDescent="0.2">
      <c r="B491" s="7">
        <f t="shared" si="24"/>
        <v>489</v>
      </c>
      <c r="C491" s="24"/>
      <c r="D491" s="16"/>
      <c r="E491" s="2"/>
      <c r="F491" s="16"/>
      <c r="G491" s="13"/>
      <c r="H491" s="13"/>
      <c r="I491" s="13"/>
      <c r="J491" s="21" t="str">
        <f t="shared" si="25"/>
        <v/>
      </c>
      <c r="K491" s="34" t="str">
        <f>IF(OR(G491&lt;&gt;"",H491&lt;&gt;""),'Thông Tin Chung'!$L$3,"")</f>
        <v/>
      </c>
      <c r="L491" s="2"/>
      <c r="M491" s="7" t="str">
        <f>IF(AND(G491="",H491=""),"",IF(OR(C491&lt;NgayBatDau,C491&gt;NgayKetThuc),"Ngày tháng phải nằm trong kỳ kế toán",IF(AND(F491&lt;&gt;"",COUNTIF(T.2[Tên loại
Doanh thu / Chi phí],F491)=0),"Tên loại DT/CP chưa được khai báo vào DS Tên loại DTCP","")))</f>
        <v/>
      </c>
      <c r="N491" s="7" t="str">
        <f t="shared" si="23"/>
        <v/>
      </c>
    </row>
    <row r="492" spans="2:14" ht="27.75" customHeight="1" x14ac:dyDescent="0.2">
      <c r="B492" s="7">
        <f t="shared" si="24"/>
        <v>490</v>
      </c>
      <c r="C492" s="24"/>
      <c r="D492" s="16"/>
      <c r="E492" s="2"/>
      <c r="F492" s="16"/>
      <c r="G492" s="13"/>
      <c r="H492" s="13"/>
      <c r="I492" s="13"/>
      <c r="J492" s="21" t="str">
        <f t="shared" si="25"/>
        <v/>
      </c>
      <c r="K492" s="34" t="str">
        <f>IF(OR(G492&lt;&gt;"",H492&lt;&gt;""),'Thông Tin Chung'!$L$3,"")</f>
        <v/>
      </c>
      <c r="L492" s="2"/>
      <c r="M492" s="7" t="str">
        <f>IF(AND(G492="",H492=""),"",IF(OR(C492&lt;NgayBatDau,C492&gt;NgayKetThuc),"Ngày tháng phải nằm trong kỳ kế toán",IF(AND(F492&lt;&gt;"",COUNTIF(T.2[Tên loại
Doanh thu / Chi phí],F492)=0),"Tên loại DT/CP chưa được khai báo vào DS Tên loại DTCP","")))</f>
        <v/>
      </c>
      <c r="N492" s="7" t="str">
        <f t="shared" si="23"/>
        <v/>
      </c>
    </row>
    <row r="493" spans="2:14" ht="27.75" customHeight="1" x14ac:dyDescent="0.2">
      <c r="B493" s="7">
        <f t="shared" si="24"/>
        <v>491</v>
      </c>
      <c r="C493" s="24"/>
      <c r="D493" s="16"/>
      <c r="E493" s="2"/>
      <c r="F493" s="16"/>
      <c r="G493" s="13"/>
      <c r="H493" s="13"/>
      <c r="I493" s="13"/>
      <c r="J493" s="21" t="str">
        <f t="shared" si="25"/>
        <v/>
      </c>
      <c r="K493" s="34" t="str">
        <f>IF(OR(G493&lt;&gt;"",H493&lt;&gt;""),'Thông Tin Chung'!$L$3,"")</f>
        <v/>
      </c>
      <c r="L493" s="2"/>
      <c r="M493" s="7" t="str">
        <f>IF(AND(G493="",H493=""),"",IF(OR(C493&lt;NgayBatDau,C493&gt;NgayKetThuc),"Ngày tháng phải nằm trong kỳ kế toán",IF(AND(F493&lt;&gt;"",COUNTIF(T.2[Tên loại
Doanh thu / Chi phí],F493)=0),"Tên loại DT/CP chưa được khai báo vào DS Tên loại DTCP","")))</f>
        <v/>
      </c>
      <c r="N493" s="7" t="str">
        <f t="shared" si="23"/>
        <v/>
      </c>
    </row>
    <row r="494" spans="2:14" ht="27.75" customHeight="1" x14ac:dyDescent="0.2">
      <c r="B494" s="7">
        <f t="shared" si="24"/>
        <v>492</v>
      </c>
      <c r="C494" s="24"/>
      <c r="D494" s="16"/>
      <c r="E494" s="2"/>
      <c r="F494" s="16"/>
      <c r="G494" s="13"/>
      <c r="H494" s="13"/>
      <c r="I494" s="13"/>
      <c r="J494" s="21" t="str">
        <f t="shared" si="25"/>
        <v/>
      </c>
      <c r="K494" s="34" t="str">
        <f>IF(OR(G494&lt;&gt;"",H494&lt;&gt;""),'Thông Tin Chung'!$L$3,"")</f>
        <v/>
      </c>
      <c r="L494" s="2"/>
      <c r="M494" s="7" t="str">
        <f>IF(AND(G494="",H494=""),"",IF(OR(C494&lt;NgayBatDau,C494&gt;NgayKetThuc),"Ngày tháng phải nằm trong kỳ kế toán",IF(AND(F494&lt;&gt;"",COUNTIF(T.2[Tên loại
Doanh thu / Chi phí],F494)=0),"Tên loại DT/CP chưa được khai báo vào DS Tên loại DTCP","")))</f>
        <v/>
      </c>
      <c r="N494" s="7" t="str">
        <f t="shared" si="23"/>
        <v/>
      </c>
    </row>
    <row r="495" spans="2:14" ht="27.75" customHeight="1" x14ac:dyDescent="0.2">
      <c r="B495" s="7">
        <f t="shared" si="24"/>
        <v>493</v>
      </c>
      <c r="C495" s="24"/>
      <c r="D495" s="16"/>
      <c r="E495" s="2"/>
      <c r="F495" s="16"/>
      <c r="G495" s="13"/>
      <c r="H495" s="13"/>
      <c r="I495" s="13"/>
      <c r="J495" s="21" t="str">
        <f t="shared" si="25"/>
        <v/>
      </c>
      <c r="K495" s="34" t="str">
        <f>IF(OR(G495&lt;&gt;"",H495&lt;&gt;""),'Thông Tin Chung'!$L$3,"")</f>
        <v/>
      </c>
      <c r="L495" s="2"/>
      <c r="M495" s="7" t="str">
        <f>IF(AND(G495="",H495=""),"",IF(OR(C495&lt;NgayBatDau,C495&gt;NgayKetThuc),"Ngày tháng phải nằm trong kỳ kế toán",IF(AND(F495&lt;&gt;"",COUNTIF(T.2[Tên loại
Doanh thu / Chi phí],F495)=0),"Tên loại DT/CP chưa được khai báo vào DS Tên loại DTCP","")))</f>
        <v/>
      </c>
      <c r="N495" s="7" t="str">
        <f t="shared" si="23"/>
        <v/>
      </c>
    </row>
    <row r="496" spans="2:14" ht="27.75" customHeight="1" x14ac:dyDescent="0.2">
      <c r="B496" s="7">
        <f t="shared" si="24"/>
        <v>494</v>
      </c>
      <c r="C496" s="24"/>
      <c r="D496" s="16"/>
      <c r="E496" s="2"/>
      <c r="F496" s="16"/>
      <c r="G496" s="13"/>
      <c r="H496" s="13"/>
      <c r="I496" s="13"/>
      <c r="J496" s="21" t="str">
        <f t="shared" si="25"/>
        <v/>
      </c>
      <c r="K496" s="34" t="str">
        <f>IF(OR(G496&lt;&gt;"",H496&lt;&gt;""),'Thông Tin Chung'!$L$3,"")</f>
        <v/>
      </c>
      <c r="L496" s="2"/>
      <c r="M496" s="7" t="str">
        <f>IF(AND(G496="",H496=""),"",IF(OR(C496&lt;NgayBatDau,C496&gt;NgayKetThuc),"Ngày tháng phải nằm trong kỳ kế toán",IF(AND(F496&lt;&gt;"",COUNTIF(T.2[Tên loại
Doanh thu / Chi phí],F496)=0),"Tên loại DT/CP chưa được khai báo vào DS Tên loại DTCP","")))</f>
        <v/>
      </c>
      <c r="N496" s="7" t="str">
        <f t="shared" si="23"/>
        <v/>
      </c>
    </row>
    <row r="497" spans="2:14" ht="27.75" customHeight="1" x14ac:dyDescent="0.2">
      <c r="B497" s="7">
        <f t="shared" si="24"/>
        <v>495</v>
      </c>
      <c r="C497" s="24"/>
      <c r="D497" s="16"/>
      <c r="E497" s="2"/>
      <c r="F497" s="16"/>
      <c r="G497" s="13"/>
      <c r="H497" s="13"/>
      <c r="I497" s="13"/>
      <c r="J497" s="21" t="str">
        <f t="shared" si="25"/>
        <v/>
      </c>
      <c r="K497" s="34" t="str">
        <f>IF(OR(G497&lt;&gt;"",H497&lt;&gt;""),'Thông Tin Chung'!$L$3,"")</f>
        <v/>
      </c>
      <c r="L497" s="2"/>
      <c r="M497" s="7" t="str">
        <f>IF(AND(G497="",H497=""),"",IF(OR(C497&lt;NgayBatDau,C497&gt;NgayKetThuc),"Ngày tháng phải nằm trong kỳ kế toán",IF(AND(F497&lt;&gt;"",COUNTIF(T.2[Tên loại
Doanh thu / Chi phí],F497)=0),"Tên loại DT/CP chưa được khai báo vào DS Tên loại DTCP","")))</f>
        <v/>
      </c>
      <c r="N497" s="7" t="str">
        <f t="shared" si="23"/>
        <v/>
      </c>
    </row>
    <row r="498" spans="2:14" ht="27.75" customHeight="1" x14ac:dyDescent="0.2">
      <c r="B498" s="7">
        <f t="shared" si="24"/>
        <v>496</v>
      </c>
      <c r="C498" s="24"/>
      <c r="D498" s="16"/>
      <c r="E498" s="2"/>
      <c r="F498" s="16"/>
      <c r="G498" s="13"/>
      <c r="H498" s="13"/>
      <c r="I498" s="13"/>
      <c r="J498" s="21" t="str">
        <f t="shared" si="25"/>
        <v/>
      </c>
      <c r="K498" s="34" t="str">
        <f>IF(OR(G498&lt;&gt;"",H498&lt;&gt;""),'Thông Tin Chung'!$L$3,"")</f>
        <v/>
      </c>
      <c r="L498" s="2"/>
      <c r="M498" s="7" t="str">
        <f>IF(AND(G498="",H498=""),"",IF(OR(C498&lt;NgayBatDau,C498&gt;NgayKetThuc),"Ngày tháng phải nằm trong kỳ kế toán",IF(AND(F498&lt;&gt;"",COUNTIF(T.2[Tên loại
Doanh thu / Chi phí],F498)=0),"Tên loại DT/CP chưa được khai báo vào DS Tên loại DTCP","")))</f>
        <v/>
      </c>
      <c r="N498" s="7" t="str">
        <f t="shared" si="23"/>
        <v/>
      </c>
    </row>
    <row r="499" spans="2:14" ht="27.75" customHeight="1" x14ac:dyDescent="0.2">
      <c r="B499" s="7">
        <f t="shared" si="24"/>
        <v>497</v>
      </c>
      <c r="C499" s="24"/>
      <c r="D499" s="16"/>
      <c r="E499" s="2"/>
      <c r="F499" s="16"/>
      <c r="G499" s="13"/>
      <c r="H499" s="13"/>
      <c r="I499" s="13"/>
      <c r="J499" s="21" t="str">
        <f t="shared" si="25"/>
        <v/>
      </c>
      <c r="K499" s="34" t="str">
        <f>IF(OR(G499&lt;&gt;"",H499&lt;&gt;""),'Thông Tin Chung'!$L$3,"")</f>
        <v/>
      </c>
      <c r="L499" s="2"/>
      <c r="M499" s="7" t="str">
        <f>IF(AND(G499="",H499=""),"",IF(OR(C499&lt;NgayBatDau,C499&gt;NgayKetThuc),"Ngày tháng phải nằm trong kỳ kế toán",IF(AND(F499&lt;&gt;"",COUNTIF(T.2[Tên loại
Doanh thu / Chi phí],F499)=0),"Tên loại DT/CP chưa được khai báo vào DS Tên loại DTCP","")))</f>
        <v/>
      </c>
      <c r="N499" s="7" t="str">
        <f t="shared" si="23"/>
        <v/>
      </c>
    </row>
    <row r="500" spans="2:14" ht="27.75" customHeight="1" x14ac:dyDescent="0.2">
      <c r="B500" s="7">
        <f t="shared" si="24"/>
        <v>498</v>
      </c>
      <c r="C500" s="24"/>
      <c r="D500" s="16"/>
      <c r="E500" s="2"/>
      <c r="F500" s="16"/>
      <c r="G500" s="13"/>
      <c r="H500" s="13"/>
      <c r="I500" s="13"/>
      <c r="J500" s="21" t="str">
        <f t="shared" si="25"/>
        <v/>
      </c>
      <c r="K500" s="34" t="str">
        <f>IF(OR(G500&lt;&gt;"",H500&lt;&gt;""),'Thông Tin Chung'!$L$3,"")</f>
        <v/>
      </c>
      <c r="L500" s="2"/>
      <c r="M500" s="7" t="str">
        <f>IF(AND(G500="",H500=""),"",IF(OR(C500&lt;NgayBatDau,C500&gt;NgayKetThuc),"Ngày tháng phải nằm trong kỳ kế toán",IF(AND(F500&lt;&gt;"",COUNTIF(T.2[Tên loại
Doanh thu / Chi phí],F500)=0),"Tên loại DT/CP chưa được khai báo vào DS Tên loại DTCP","")))</f>
        <v/>
      </c>
      <c r="N500" s="7" t="str">
        <f t="shared" si="23"/>
        <v/>
      </c>
    </row>
    <row r="501" spans="2:14" ht="27.75" customHeight="1" x14ac:dyDescent="0.2">
      <c r="B501" s="7">
        <f t="shared" si="24"/>
        <v>499</v>
      </c>
      <c r="C501" s="24"/>
      <c r="D501" s="16"/>
      <c r="E501" s="2"/>
      <c r="F501" s="16"/>
      <c r="G501" s="13"/>
      <c r="H501" s="13"/>
      <c r="I501" s="13"/>
      <c r="J501" s="21" t="str">
        <f t="shared" si="25"/>
        <v/>
      </c>
      <c r="K501" s="34" t="str">
        <f>IF(OR(G501&lt;&gt;"",H501&lt;&gt;""),'Thông Tin Chung'!$L$3,"")</f>
        <v/>
      </c>
      <c r="L501" s="2"/>
      <c r="M501" s="7" t="str">
        <f>IF(AND(G501="",H501=""),"",IF(OR(C501&lt;NgayBatDau,C501&gt;NgayKetThuc),"Ngày tháng phải nằm trong kỳ kế toán",IF(AND(F501&lt;&gt;"",COUNTIF(T.2[Tên loại
Doanh thu / Chi phí],F501)=0),"Tên loại DT/CP chưa được khai báo vào DS Tên loại DTCP","")))</f>
        <v/>
      </c>
      <c r="N501" s="7" t="str">
        <f t="shared" si="23"/>
        <v/>
      </c>
    </row>
    <row r="502" spans="2:14" ht="27.75" customHeight="1" x14ac:dyDescent="0.2">
      <c r="B502" s="7">
        <f t="shared" si="24"/>
        <v>500</v>
      </c>
      <c r="C502" s="24"/>
      <c r="D502" s="16"/>
      <c r="E502" s="2"/>
      <c r="F502" s="16"/>
      <c r="G502" s="13"/>
      <c r="H502" s="13"/>
      <c r="I502" s="13"/>
      <c r="J502" s="21" t="str">
        <f t="shared" si="25"/>
        <v/>
      </c>
      <c r="K502" s="34" t="str">
        <f>IF(OR(G502&lt;&gt;"",H502&lt;&gt;""),'Thông Tin Chung'!$L$3,"")</f>
        <v/>
      </c>
      <c r="L502" s="2"/>
      <c r="M502" s="7" t="str">
        <f>IF(AND(G502="",H502=""),"",IF(OR(C502&lt;NgayBatDau,C502&gt;NgayKetThuc),"Ngày tháng phải nằm trong kỳ kế toán",IF(AND(F502&lt;&gt;"",COUNTIF(T.2[Tên loại
Doanh thu / Chi phí],F502)=0),"Tên loại DT/CP chưa được khai báo vào DS Tên loại DTCP","")))</f>
        <v/>
      </c>
      <c r="N502" s="7" t="str">
        <f t="shared" si="23"/>
        <v/>
      </c>
    </row>
    <row r="503" spans="2:14" ht="27.75" customHeight="1" x14ac:dyDescent="0.2">
      <c r="B503" s="7">
        <f t="shared" si="24"/>
        <v>501</v>
      </c>
      <c r="C503" s="24"/>
      <c r="D503" s="16"/>
      <c r="E503" s="2"/>
      <c r="F503" s="16"/>
      <c r="G503" s="13"/>
      <c r="H503" s="13"/>
      <c r="I503" s="13"/>
      <c r="J503" s="21" t="str">
        <f t="shared" si="25"/>
        <v/>
      </c>
      <c r="K503" s="34" t="str">
        <f>IF(OR(G503&lt;&gt;"",H503&lt;&gt;""),'Thông Tin Chung'!$L$3,"")</f>
        <v/>
      </c>
      <c r="L503" s="2"/>
      <c r="M503" s="7" t="str">
        <f>IF(AND(G503="",H503=""),"",IF(OR(C503&lt;NgayBatDau,C503&gt;NgayKetThuc),"Ngày tháng phải nằm trong kỳ kế toán",IF(AND(F503&lt;&gt;"",COUNTIF(T.2[Tên loại
Doanh thu / Chi phí],F503)=0),"Tên loại DT/CP chưa được khai báo vào DS Tên loại DTCP","")))</f>
        <v/>
      </c>
      <c r="N503" s="7" t="str">
        <f t="shared" si="23"/>
        <v/>
      </c>
    </row>
    <row r="504" spans="2:14" ht="27.75" customHeight="1" x14ac:dyDescent="0.2">
      <c r="B504" s="7">
        <f t="shared" si="24"/>
        <v>502</v>
      </c>
      <c r="C504" s="24"/>
      <c r="D504" s="16"/>
      <c r="E504" s="2"/>
      <c r="F504" s="16"/>
      <c r="G504" s="13"/>
      <c r="H504" s="13"/>
      <c r="I504" s="13"/>
      <c r="J504" s="21" t="str">
        <f t="shared" si="25"/>
        <v/>
      </c>
      <c r="K504" s="34" t="str">
        <f>IF(OR(G504&lt;&gt;"",H504&lt;&gt;""),'Thông Tin Chung'!$L$3,"")</f>
        <v/>
      </c>
      <c r="L504" s="2"/>
      <c r="M504" s="7" t="str">
        <f>IF(AND(G504="",H504=""),"",IF(OR(C504&lt;NgayBatDau,C504&gt;NgayKetThuc),"Ngày tháng phải nằm trong kỳ kế toán",IF(AND(F504&lt;&gt;"",COUNTIF(T.2[Tên loại
Doanh thu / Chi phí],F504)=0),"Tên loại DT/CP chưa được khai báo vào DS Tên loại DTCP","")))</f>
        <v/>
      </c>
      <c r="N504" s="7" t="str">
        <f t="shared" si="23"/>
        <v/>
      </c>
    </row>
    <row r="505" spans="2:14" ht="27.75" customHeight="1" x14ac:dyDescent="0.2">
      <c r="B505" s="7">
        <f t="shared" si="24"/>
        <v>503</v>
      </c>
      <c r="C505" s="24"/>
      <c r="D505" s="16"/>
      <c r="E505" s="2"/>
      <c r="F505" s="16"/>
      <c r="G505" s="13"/>
      <c r="H505" s="13"/>
      <c r="I505" s="13"/>
      <c r="J505" s="21" t="str">
        <f t="shared" si="25"/>
        <v/>
      </c>
      <c r="K505" s="34" t="str">
        <f>IF(OR(G505&lt;&gt;"",H505&lt;&gt;""),'Thông Tin Chung'!$L$3,"")</f>
        <v/>
      </c>
      <c r="L505" s="2"/>
      <c r="M505" s="7" t="str">
        <f>IF(AND(G505="",H505=""),"",IF(OR(C505&lt;NgayBatDau,C505&gt;NgayKetThuc),"Ngày tháng phải nằm trong kỳ kế toán",IF(AND(F505&lt;&gt;"",COUNTIF(T.2[Tên loại
Doanh thu / Chi phí],F505)=0),"Tên loại DT/CP chưa được khai báo vào DS Tên loại DTCP","")))</f>
        <v/>
      </c>
      <c r="N505" s="7" t="str">
        <f t="shared" si="23"/>
        <v/>
      </c>
    </row>
    <row r="506" spans="2:14" ht="27.75" customHeight="1" x14ac:dyDescent="0.2">
      <c r="B506" s="7">
        <f t="shared" si="24"/>
        <v>504</v>
      </c>
      <c r="C506" s="24"/>
      <c r="D506" s="16"/>
      <c r="E506" s="2"/>
      <c r="F506" s="16"/>
      <c r="G506" s="13"/>
      <c r="H506" s="13"/>
      <c r="I506" s="13"/>
      <c r="J506" s="21" t="str">
        <f t="shared" si="25"/>
        <v/>
      </c>
      <c r="K506" s="34" t="str">
        <f>IF(OR(G506&lt;&gt;"",H506&lt;&gt;""),'Thông Tin Chung'!$L$3,"")</f>
        <v/>
      </c>
      <c r="L506" s="2"/>
      <c r="M506" s="7" t="str">
        <f>IF(AND(G506="",H506=""),"",IF(OR(C506&lt;NgayBatDau,C506&gt;NgayKetThuc),"Ngày tháng phải nằm trong kỳ kế toán",IF(AND(F506&lt;&gt;"",COUNTIF(T.2[Tên loại
Doanh thu / Chi phí],F506)=0),"Tên loại DT/CP chưa được khai báo vào DS Tên loại DTCP","")))</f>
        <v/>
      </c>
      <c r="N506" s="7" t="str">
        <f t="shared" si="23"/>
        <v/>
      </c>
    </row>
    <row r="507" spans="2:14" ht="27.75" customHeight="1" x14ac:dyDescent="0.2">
      <c r="B507" s="7">
        <f t="shared" si="24"/>
        <v>505</v>
      </c>
      <c r="C507" s="24"/>
      <c r="D507" s="16"/>
      <c r="E507" s="2"/>
      <c r="F507" s="16"/>
      <c r="G507" s="13"/>
      <c r="H507" s="13"/>
      <c r="I507" s="13"/>
      <c r="J507" s="21" t="str">
        <f t="shared" si="25"/>
        <v/>
      </c>
      <c r="K507" s="34" t="str">
        <f>IF(OR(G507&lt;&gt;"",H507&lt;&gt;""),'Thông Tin Chung'!$L$3,"")</f>
        <v/>
      </c>
      <c r="L507" s="2"/>
      <c r="M507" s="7" t="str">
        <f>IF(AND(G507="",H507=""),"",IF(OR(C507&lt;NgayBatDau,C507&gt;NgayKetThuc),"Ngày tháng phải nằm trong kỳ kế toán",IF(AND(F507&lt;&gt;"",COUNTIF(T.2[Tên loại
Doanh thu / Chi phí],F507)=0),"Tên loại DT/CP chưa được khai báo vào DS Tên loại DTCP","")))</f>
        <v/>
      </c>
      <c r="N507" s="7" t="str">
        <f t="shared" si="23"/>
        <v/>
      </c>
    </row>
    <row r="508" spans="2:14" ht="27.75" customHeight="1" x14ac:dyDescent="0.2">
      <c r="B508" s="7">
        <f t="shared" si="24"/>
        <v>506</v>
      </c>
      <c r="C508" s="24"/>
      <c r="D508" s="16"/>
      <c r="E508" s="2"/>
      <c r="F508" s="16"/>
      <c r="G508" s="13"/>
      <c r="H508" s="13"/>
      <c r="I508" s="13"/>
      <c r="J508" s="21" t="str">
        <f t="shared" si="25"/>
        <v/>
      </c>
      <c r="K508" s="34" t="str">
        <f>IF(OR(G508&lt;&gt;"",H508&lt;&gt;""),'Thông Tin Chung'!$L$3,"")</f>
        <v/>
      </c>
      <c r="L508" s="2"/>
      <c r="M508" s="7" t="str">
        <f>IF(AND(G508="",H508=""),"",IF(OR(C508&lt;NgayBatDau,C508&gt;NgayKetThuc),"Ngày tháng phải nằm trong kỳ kế toán",IF(AND(F508&lt;&gt;"",COUNTIF(T.2[Tên loại
Doanh thu / Chi phí],F508)=0),"Tên loại DT/CP chưa được khai báo vào DS Tên loại DTCP","")))</f>
        <v/>
      </c>
      <c r="N508" s="7" t="str">
        <f t="shared" si="23"/>
        <v/>
      </c>
    </row>
    <row r="509" spans="2:14" ht="27.75" customHeight="1" x14ac:dyDescent="0.2">
      <c r="B509" s="7">
        <f t="shared" si="24"/>
        <v>507</v>
      </c>
      <c r="C509" s="24"/>
      <c r="D509" s="16"/>
      <c r="E509" s="2"/>
      <c r="F509" s="16"/>
      <c r="G509" s="13"/>
      <c r="H509" s="13"/>
      <c r="I509" s="13"/>
      <c r="J509" s="21" t="str">
        <f t="shared" si="25"/>
        <v/>
      </c>
      <c r="K509" s="34" t="str">
        <f>IF(OR(G509&lt;&gt;"",H509&lt;&gt;""),'Thông Tin Chung'!$L$3,"")</f>
        <v/>
      </c>
      <c r="L509" s="2"/>
      <c r="M509" s="7" t="str">
        <f>IF(AND(G509="",H509=""),"",IF(OR(C509&lt;NgayBatDau,C509&gt;NgayKetThuc),"Ngày tháng phải nằm trong kỳ kế toán",IF(AND(F509&lt;&gt;"",COUNTIF(T.2[Tên loại
Doanh thu / Chi phí],F509)=0),"Tên loại DT/CP chưa được khai báo vào DS Tên loại DTCP","")))</f>
        <v/>
      </c>
      <c r="N509" s="7" t="str">
        <f t="shared" si="23"/>
        <v/>
      </c>
    </row>
    <row r="510" spans="2:14" ht="27.75" customHeight="1" x14ac:dyDescent="0.2">
      <c r="B510" s="7">
        <f t="shared" si="24"/>
        <v>508</v>
      </c>
      <c r="C510" s="24"/>
      <c r="D510" s="16"/>
      <c r="E510" s="2"/>
      <c r="F510" s="16"/>
      <c r="G510" s="13"/>
      <c r="H510" s="13"/>
      <c r="I510" s="13"/>
      <c r="J510" s="21" t="str">
        <f t="shared" si="25"/>
        <v/>
      </c>
      <c r="K510" s="34" t="str">
        <f>IF(OR(G510&lt;&gt;"",H510&lt;&gt;""),'Thông Tin Chung'!$L$3,"")</f>
        <v/>
      </c>
      <c r="L510" s="2"/>
      <c r="M510" s="7" t="str">
        <f>IF(AND(G510="",H510=""),"",IF(OR(C510&lt;NgayBatDau,C510&gt;NgayKetThuc),"Ngày tháng phải nằm trong kỳ kế toán",IF(AND(F510&lt;&gt;"",COUNTIF(T.2[Tên loại
Doanh thu / Chi phí],F510)=0),"Tên loại DT/CP chưa được khai báo vào DS Tên loại DTCP","")))</f>
        <v/>
      </c>
      <c r="N510" s="7" t="str">
        <f t="shared" si="23"/>
        <v/>
      </c>
    </row>
    <row r="511" spans="2:14" ht="27.75" customHeight="1" x14ac:dyDescent="0.2">
      <c r="B511" s="7">
        <f t="shared" si="24"/>
        <v>509</v>
      </c>
      <c r="C511" s="24"/>
      <c r="D511" s="16"/>
      <c r="E511" s="2"/>
      <c r="F511" s="16"/>
      <c r="G511" s="13"/>
      <c r="H511" s="13"/>
      <c r="I511" s="13"/>
      <c r="J511" s="21" t="str">
        <f t="shared" si="25"/>
        <v/>
      </c>
      <c r="K511" s="34" t="str">
        <f>IF(OR(G511&lt;&gt;"",H511&lt;&gt;""),'Thông Tin Chung'!$L$3,"")</f>
        <v/>
      </c>
      <c r="L511" s="2"/>
      <c r="M511" s="7" t="str">
        <f>IF(AND(G511="",H511=""),"",IF(OR(C511&lt;NgayBatDau,C511&gt;NgayKetThuc),"Ngày tháng phải nằm trong kỳ kế toán",IF(AND(F511&lt;&gt;"",COUNTIF(T.2[Tên loại
Doanh thu / Chi phí],F511)=0),"Tên loại DT/CP chưa được khai báo vào DS Tên loại DTCP","")))</f>
        <v/>
      </c>
      <c r="N511" s="7" t="str">
        <f t="shared" si="23"/>
        <v/>
      </c>
    </row>
    <row r="512" spans="2:14" ht="27.75" customHeight="1" x14ac:dyDescent="0.2">
      <c r="B512" s="7">
        <f t="shared" si="24"/>
        <v>510</v>
      </c>
      <c r="C512" s="24"/>
      <c r="D512" s="16"/>
      <c r="E512" s="2"/>
      <c r="F512" s="16"/>
      <c r="G512" s="13"/>
      <c r="H512" s="13"/>
      <c r="I512" s="13"/>
      <c r="J512" s="21" t="str">
        <f t="shared" si="25"/>
        <v/>
      </c>
      <c r="K512" s="34" t="str">
        <f>IF(OR(G512&lt;&gt;"",H512&lt;&gt;""),'Thông Tin Chung'!$L$3,"")</f>
        <v/>
      </c>
      <c r="L512" s="2"/>
      <c r="M512" s="7" t="str">
        <f>IF(AND(G512="",H512=""),"",IF(OR(C512&lt;NgayBatDau,C512&gt;NgayKetThuc),"Ngày tháng phải nằm trong kỳ kế toán",IF(AND(F512&lt;&gt;"",COUNTIF(T.2[Tên loại
Doanh thu / Chi phí],F512)=0),"Tên loại DT/CP chưa được khai báo vào DS Tên loại DTCP","")))</f>
        <v/>
      </c>
      <c r="N512" s="7" t="str">
        <f t="shared" si="23"/>
        <v/>
      </c>
    </row>
    <row r="513" spans="2:14" ht="27.75" customHeight="1" x14ac:dyDescent="0.2">
      <c r="B513" s="7">
        <f t="shared" si="24"/>
        <v>511</v>
      </c>
      <c r="C513" s="24"/>
      <c r="D513" s="16"/>
      <c r="E513" s="2"/>
      <c r="F513" s="16"/>
      <c r="G513" s="13"/>
      <c r="H513" s="13"/>
      <c r="I513" s="13"/>
      <c r="J513" s="21" t="str">
        <f t="shared" si="25"/>
        <v/>
      </c>
      <c r="K513" s="34" t="str">
        <f>IF(OR(G513&lt;&gt;"",H513&lt;&gt;""),'Thông Tin Chung'!$L$3,"")</f>
        <v/>
      </c>
      <c r="L513" s="2"/>
      <c r="M513" s="7" t="str">
        <f>IF(AND(G513="",H513=""),"",IF(OR(C513&lt;NgayBatDau,C513&gt;NgayKetThuc),"Ngày tháng phải nằm trong kỳ kế toán",IF(AND(F513&lt;&gt;"",COUNTIF(T.2[Tên loại
Doanh thu / Chi phí],F513)=0),"Tên loại DT/CP chưa được khai báo vào DS Tên loại DTCP","")))</f>
        <v/>
      </c>
      <c r="N513" s="7" t="str">
        <f t="shared" si="23"/>
        <v/>
      </c>
    </row>
    <row r="514" spans="2:14" ht="27.75" customHeight="1" x14ac:dyDescent="0.2">
      <c r="B514" s="7">
        <f t="shared" si="24"/>
        <v>512</v>
      </c>
      <c r="C514" s="24"/>
      <c r="D514" s="16"/>
      <c r="E514" s="2"/>
      <c r="F514" s="16"/>
      <c r="G514" s="13"/>
      <c r="H514" s="13"/>
      <c r="I514" s="13"/>
      <c r="J514" s="21" t="str">
        <f t="shared" si="25"/>
        <v/>
      </c>
      <c r="K514" s="34" t="str">
        <f>IF(OR(G514&lt;&gt;"",H514&lt;&gt;""),'Thông Tin Chung'!$L$3,"")</f>
        <v/>
      </c>
      <c r="L514" s="2"/>
      <c r="M514" s="7" t="str">
        <f>IF(AND(G514="",H514=""),"",IF(OR(C514&lt;NgayBatDau,C514&gt;NgayKetThuc),"Ngày tháng phải nằm trong kỳ kế toán",IF(AND(F514&lt;&gt;"",COUNTIF(T.2[Tên loại
Doanh thu / Chi phí],F514)=0),"Tên loại DT/CP chưa được khai báo vào DS Tên loại DTCP","")))</f>
        <v/>
      </c>
      <c r="N514" s="7" t="str">
        <f t="shared" si="23"/>
        <v/>
      </c>
    </row>
    <row r="515" spans="2:14" ht="27.75" customHeight="1" x14ac:dyDescent="0.2">
      <c r="B515" s="7">
        <f t="shared" si="24"/>
        <v>513</v>
      </c>
      <c r="C515" s="24"/>
      <c r="D515" s="16"/>
      <c r="E515" s="2"/>
      <c r="F515" s="16"/>
      <c r="G515" s="13"/>
      <c r="H515" s="13"/>
      <c r="I515" s="13"/>
      <c r="J515" s="21" t="str">
        <f t="shared" si="25"/>
        <v/>
      </c>
      <c r="K515" s="34" t="str">
        <f>IF(OR(G515&lt;&gt;"",H515&lt;&gt;""),'Thông Tin Chung'!$L$3,"")</f>
        <v/>
      </c>
      <c r="L515" s="2"/>
      <c r="M515" s="7" t="str">
        <f>IF(AND(G515="",H515=""),"",IF(OR(C515&lt;NgayBatDau,C515&gt;NgayKetThuc),"Ngày tháng phải nằm trong kỳ kế toán",IF(AND(F515&lt;&gt;"",COUNTIF(T.2[Tên loại
Doanh thu / Chi phí],F515)=0),"Tên loại DT/CP chưa được khai báo vào DS Tên loại DTCP","")))</f>
        <v/>
      </c>
      <c r="N515" s="7" t="str">
        <f t="shared" ref="N515:N578" si="26">IF(C515="","",IF(AND(G515&lt;&gt;"",H515="",C515&lt;B3LocTuNgay),0,IF(AND(G515="",H515&lt;&gt;"",C515&lt;B3LocTuNgay),10,IF(AND(G515&lt;&gt;"",H515="",C515&lt;=B3LocDenNgay),1,IF(AND(G515="",H515&lt;&gt;"",C515&lt;=B3LocDenNgay),11,"")))))</f>
        <v/>
      </c>
    </row>
    <row r="516" spans="2:14" ht="27.75" customHeight="1" x14ac:dyDescent="0.2">
      <c r="B516" s="7">
        <f t="shared" ref="B516:B579" si="27">ROW(A516)-2</f>
        <v>514</v>
      </c>
      <c r="C516" s="24"/>
      <c r="D516" s="16"/>
      <c r="E516" s="2"/>
      <c r="F516" s="16"/>
      <c r="G516" s="13"/>
      <c r="H516" s="13"/>
      <c r="I516" s="13"/>
      <c r="J516" s="21" t="str">
        <f t="shared" ref="J516:J579" si="28">IF(G516&lt;&gt;"",G516*SUM(1,I516),IF(H516&lt;&gt;"",H516*SUM(1,I516),""))</f>
        <v/>
      </c>
      <c r="K516" s="34" t="str">
        <f>IF(OR(G516&lt;&gt;"",H516&lt;&gt;""),'Thông Tin Chung'!$L$3,"")</f>
        <v/>
      </c>
      <c r="L516" s="2"/>
      <c r="M516" s="7" t="str">
        <f>IF(AND(G516="",H516=""),"",IF(OR(C516&lt;NgayBatDau,C516&gt;NgayKetThuc),"Ngày tháng phải nằm trong kỳ kế toán",IF(AND(F516&lt;&gt;"",COUNTIF(T.2[Tên loại
Doanh thu / Chi phí],F516)=0),"Tên loại DT/CP chưa được khai báo vào DS Tên loại DTCP","")))</f>
        <v/>
      </c>
      <c r="N516" s="7" t="str">
        <f t="shared" si="26"/>
        <v/>
      </c>
    </row>
    <row r="517" spans="2:14" ht="27.75" customHeight="1" x14ac:dyDescent="0.2">
      <c r="B517" s="7">
        <f t="shared" si="27"/>
        <v>515</v>
      </c>
      <c r="C517" s="24"/>
      <c r="D517" s="16"/>
      <c r="E517" s="2"/>
      <c r="F517" s="16"/>
      <c r="G517" s="13"/>
      <c r="H517" s="13"/>
      <c r="I517" s="13"/>
      <c r="J517" s="21" t="str">
        <f t="shared" si="28"/>
        <v/>
      </c>
      <c r="K517" s="34" t="str">
        <f>IF(OR(G517&lt;&gt;"",H517&lt;&gt;""),'Thông Tin Chung'!$L$3,"")</f>
        <v/>
      </c>
      <c r="L517" s="2"/>
      <c r="M517" s="7" t="str">
        <f>IF(AND(G517="",H517=""),"",IF(OR(C517&lt;NgayBatDau,C517&gt;NgayKetThuc),"Ngày tháng phải nằm trong kỳ kế toán",IF(AND(F517&lt;&gt;"",COUNTIF(T.2[Tên loại
Doanh thu / Chi phí],F517)=0),"Tên loại DT/CP chưa được khai báo vào DS Tên loại DTCP","")))</f>
        <v/>
      </c>
      <c r="N517" s="7" t="str">
        <f t="shared" si="26"/>
        <v/>
      </c>
    </row>
    <row r="518" spans="2:14" ht="27.75" customHeight="1" x14ac:dyDescent="0.2">
      <c r="B518" s="7">
        <f t="shared" si="27"/>
        <v>516</v>
      </c>
      <c r="C518" s="24"/>
      <c r="D518" s="16"/>
      <c r="E518" s="2"/>
      <c r="F518" s="16"/>
      <c r="G518" s="13"/>
      <c r="H518" s="13"/>
      <c r="I518" s="13"/>
      <c r="J518" s="21" t="str">
        <f t="shared" si="28"/>
        <v/>
      </c>
      <c r="K518" s="34" t="str">
        <f>IF(OR(G518&lt;&gt;"",H518&lt;&gt;""),'Thông Tin Chung'!$L$3,"")</f>
        <v/>
      </c>
      <c r="L518" s="2"/>
      <c r="M518" s="7" t="str">
        <f>IF(AND(G518="",H518=""),"",IF(OR(C518&lt;NgayBatDau,C518&gt;NgayKetThuc),"Ngày tháng phải nằm trong kỳ kế toán",IF(AND(F518&lt;&gt;"",COUNTIF(T.2[Tên loại
Doanh thu / Chi phí],F518)=0),"Tên loại DT/CP chưa được khai báo vào DS Tên loại DTCP","")))</f>
        <v/>
      </c>
      <c r="N518" s="7" t="str">
        <f t="shared" si="26"/>
        <v/>
      </c>
    </row>
    <row r="519" spans="2:14" ht="27.75" customHeight="1" x14ac:dyDescent="0.2">
      <c r="B519" s="7">
        <f t="shared" si="27"/>
        <v>517</v>
      </c>
      <c r="C519" s="24"/>
      <c r="D519" s="16"/>
      <c r="E519" s="2"/>
      <c r="F519" s="16"/>
      <c r="G519" s="13"/>
      <c r="H519" s="13"/>
      <c r="I519" s="13"/>
      <c r="J519" s="21" t="str">
        <f t="shared" si="28"/>
        <v/>
      </c>
      <c r="K519" s="34" t="str">
        <f>IF(OR(G519&lt;&gt;"",H519&lt;&gt;""),'Thông Tin Chung'!$L$3,"")</f>
        <v/>
      </c>
      <c r="L519" s="2"/>
      <c r="M519" s="7" t="str">
        <f>IF(AND(G519="",H519=""),"",IF(OR(C519&lt;NgayBatDau,C519&gt;NgayKetThuc),"Ngày tháng phải nằm trong kỳ kế toán",IF(AND(F519&lt;&gt;"",COUNTIF(T.2[Tên loại
Doanh thu / Chi phí],F519)=0),"Tên loại DT/CP chưa được khai báo vào DS Tên loại DTCP","")))</f>
        <v/>
      </c>
      <c r="N519" s="7" t="str">
        <f t="shared" si="26"/>
        <v/>
      </c>
    </row>
    <row r="520" spans="2:14" ht="27.75" customHeight="1" x14ac:dyDescent="0.2">
      <c r="B520" s="7">
        <f t="shared" si="27"/>
        <v>518</v>
      </c>
      <c r="C520" s="24"/>
      <c r="D520" s="16"/>
      <c r="E520" s="2"/>
      <c r="F520" s="16"/>
      <c r="G520" s="13"/>
      <c r="H520" s="13"/>
      <c r="I520" s="13"/>
      <c r="J520" s="21" t="str">
        <f t="shared" si="28"/>
        <v/>
      </c>
      <c r="K520" s="34" t="str">
        <f>IF(OR(G520&lt;&gt;"",H520&lt;&gt;""),'Thông Tin Chung'!$L$3,"")</f>
        <v/>
      </c>
      <c r="L520" s="2"/>
      <c r="M520" s="7" t="str">
        <f>IF(AND(G520="",H520=""),"",IF(OR(C520&lt;NgayBatDau,C520&gt;NgayKetThuc),"Ngày tháng phải nằm trong kỳ kế toán",IF(AND(F520&lt;&gt;"",COUNTIF(T.2[Tên loại
Doanh thu / Chi phí],F520)=0),"Tên loại DT/CP chưa được khai báo vào DS Tên loại DTCP","")))</f>
        <v/>
      </c>
      <c r="N520" s="7" t="str">
        <f t="shared" si="26"/>
        <v/>
      </c>
    </row>
    <row r="521" spans="2:14" ht="27.75" customHeight="1" x14ac:dyDescent="0.2">
      <c r="B521" s="7">
        <f t="shared" si="27"/>
        <v>519</v>
      </c>
      <c r="C521" s="24"/>
      <c r="D521" s="16"/>
      <c r="E521" s="2"/>
      <c r="F521" s="16"/>
      <c r="G521" s="13"/>
      <c r="H521" s="13"/>
      <c r="I521" s="13"/>
      <c r="J521" s="21" t="str">
        <f t="shared" si="28"/>
        <v/>
      </c>
      <c r="K521" s="34" t="str">
        <f>IF(OR(G521&lt;&gt;"",H521&lt;&gt;""),'Thông Tin Chung'!$L$3,"")</f>
        <v/>
      </c>
      <c r="L521" s="2"/>
      <c r="M521" s="7" t="str">
        <f>IF(AND(G521="",H521=""),"",IF(OR(C521&lt;NgayBatDau,C521&gt;NgayKetThuc),"Ngày tháng phải nằm trong kỳ kế toán",IF(AND(F521&lt;&gt;"",COUNTIF(T.2[Tên loại
Doanh thu / Chi phí],F521)=0),"Tên loại DT/CP chưa được khai báo vào DS Tên loại DTCP","")))</f>
        <v/>
      </c>
      <c r="N521" s="7" t="str">
        <f t="shared" si="26"/>
        <v/>
      </c>
    </row>
    <row r="522" spans="2:14" ht="27.75" customHeight="1" x14ac:dyDescent="0.2">
      <c r="B522" s="7">
        <f t="shared" si="27"/>
        <v>520</v>
      </c>
      <c r="C522" s="24"/>
      <c r="D522" s="16"/>
      <c r="E522" s="2"/>
      <c r="F522" s="16"/>
      <c r="G522" s="13"/>
      <c r="H522" s="13"/>
      <c r="I522" s="13"/>
      <c r="J522" s="21" t="str">
        <f t="shared" si="28"/>
        <v/>
      </c>
      <c r="K522" s="34" t="str">
        <f>IF(OR(G522&lt;&gt;"",H522&lt;&gt;""),'Thông Tin Chung'!$L$3,"")</f>
        <v/>
      </c>
      <c r="L522" s="2"/>
      <c r="M522" s="7" t="str">
        <f>IF(AND(G522="",H522=""),"",IF(OR(C522&lt;NgayBatDau,C522&gt;NgayKetThuc),"Ngày tháng phải nằm trong kỳ kế toán",IF(AND(F522&lt;&gt;"",COUNTIF(T.2[Tên loại
Doanh thu / Chi phí],F522)=0),"Tên loại DT/CP chưa được khai báo vào DS Tên loại DTCP","")))</f>
        <v/>
      </c>
      <c r="N522" s="7" t="str">
        <f t="shared" si="26"/>
        <v/>
      </c>
    </row>
    <row r="523" spans="2:14" ht="27.75" customHeight="1" x14ac:dyDescent="0.2">
      <c r="B523" s="7">
        <f t="shared" si="27"/>
        <v>521</v>
      </c>
      <c r="C523" s="24"/>
      <c r="D523" s="16"/>
      <c r="E523" s="2"/>
      <c r="F523" s="16"/>
      <c r="G523" s="13"/>
      <c r="H523" s="13"/>
      <c r="I523" s="13"/>
      <c r="J523" s="21" t="str">
        <f t="shared" si="28"/>
        <v/>
      </c>
      <c r="K523" s="34" t="str">
        <f>IF(OR(G523&lt;&gt;"",H523&lt;&gt;""),'Thông Tin Chung'!$L$3,"")</f>
        <v/>
      </c>
      <c r="L523" s="2"/>
      <c r="M523" s="7" t="str">
        <f>IF(AND(G523="",H523=""),"",IF(OR(C523&lt;NgayBatDau,C523&gt;NgayKetThuc),"Ngày tháng phải nằm trong kỳ kế toán",IF(AND(F523&lt;&gt;"",COUNTIF(T.2[Tên loại
Doanh thu / Chi phí],F523)=0),"Tên loại DT/CP chưa được khai báo vào DS Tên loại DTCP","")))</f>
        <v/>
      </c>
      <c r="N523" s="7" t="str">
        <f t="shared" si="26"/>
        <v/>
      </c>
    </row>
    <row r="524" spans="2:14" ht="27.75" customHeight="1" x14ac:dyDescent="0.2">
      <c r="B524" s="7">
        <f t="shared" si="27"/>
        <v>522</v>
      </c>
      <c r="C524" s="24"/>
      <c r="D524" s="16"/>
      <c r="E524" s="2"/>
      <c r="F524" s="16"/>
      <c r="G524" s="13"/>
      <c r="H524" s="13"/>
      <c r="I524" s="13"/>
      <c r="J524" s="21" t="str">
        <f t="shared" si="28"/>
        <v/>
      </c>
      <c r="K524" s="34" t="str">
        <f>IF(OR(G524&lt;&gt;"",H524&lt;&gt;""),'Thông Tin Chung'!$L$3,"")</f>
        <v/>
      </c>
      <c r="L524" s="2"/>
      <c r="M524" s="7" t="str">
        <f>IF(AND(G524="",H524=""),"",IF(OR(C524&lt;NgayBatDau,C524&gt;NgayKetThuc),"Ngày tháng phải nằm trong kỳ kế toán",IF(AND(F524&lt;&gt;"",COUNTIF(T.2[Tên loại
Doanh thu / Chi phí],F524)=0),"Tên loại DT/CP chưa được khai báo vào DS Tên loại DTCP","")))</f>
        <v/>
      </c>
      <c r="N524" s="7" t="str">
        <f t="shared" si="26"/>
        <v/>
      </c>
    </row>
    <row r="525" spans="2:14" ht="27.75" customHeight="1" x14ac:dyDescent="0.2">
      <c r="B525" s="7">
        <f t="shared" si="27"/>
        <v>523</v>
      </c>
      <c r="C525" s="24"/>
      <c r="D525" s="16"/>
      <c r="E525" s="2"/>
      <c r="F525" s="16"/>
      <c r="G525" s="13"/>
      <c r="H525" s="13"/>
      <c r="I525" s="13"/>
      <c r="J525" s="21" t="str">
        <f t="shared" si="28"/>
        <v/>
      </c>
      <c r="K525" s="34" t="str">
        <f>IF(OR(G525&lt;&gt;"",H525&lt;&gt;""),'Thông Tin Chung'!$L$3,"")</f>
        <v/>
      </c>
      <c r="L525" s="2"/>
      <c r="M525" s="7" t="str">
        <f>IF(AND(G525="",H525=""),"",IF(OR(C525&lt;NgayBatDau,C525&gt;NgayKetThuc),"Ngày tháng phải nằm trong kỳ kế toán",IF(AND(F525&lt;&gt;"",COUNTIF(T.2[Tên loại
Doanh thu / Chi phí],F525)=0),"Tên loại DT/CP chưa được khai báo vào DS Tên loại DTCP","")))</f>
        <v/>
      </c>
      <c r="N525" s="7" t="str">
        <f t="shared" si="26"/>
        <v/>
      </c>
    </row>
    <row r="526" spans="2:14" ht="27.75" customHeight="1" x14ac:dyDescent="0.2">
      <c r="B526" s="7">
        <f t="shared" si="27"/>
        <v>524</v>
      </c>
      <c r="C526" s="24"/>
      <c r="D526" s="16"/>
      <c r="E526" s="2"/>
      <c r="F526" s="16"/>
      <c r="G526" s="13"/>
      <c r="H526" s="13"/>
      <c r="I526" s="13"/>
      <c r="J526" s="21" t="str">
        <f t="shared" si="28"/>
        <v/>
      </c>
      <c r="K526" s="34" t="str">
        <f>IF(OR(G526&lt;&gt;"",H526&lt;&gt;""),'Thông Tin Chung'!$L$3,"")</f>
        <v/>
      </c>
      <c r="L526" s="2"/>
      <c r="M526" s="7" t="str">
        <f>IF(AND(G526="",H526=""),"",IF(OR(C526&lt;NgayBatDau,C526&gt;NgayKetThuc),"Ngày tháng phải nằm trong kỳ kế toán",IF(AND(F526&lt;&gt;"",COUNTIF(T.2[Tên loại
Doanh thu / Chi phí],F526)=0),"Tên loại DT/CP chưa được khai báo vào DS Tên loại DTCP","")))</f>
        <v/>
      </c>
      <c r="N526" s="7" t="str">
        <f t="shared" si="26"/>
        <v/>
      </c>
    </row>
    <row r="527" spans="2:14" ht="27.75" customHeight="1" x14ac:dyDescent="0.2">
      <c r="B527" s="7">
        <f t="shared" si="27"/>
        <v>525</v>
      </c>
      <c r="C527" s="24"/>
      <c r="D527" s="16"/>
      <c r="E527" s="2"/>
      <c r="F527" s="16"/>
      <c r="G527" s="13"/>
      <c r="H527" s="13"/>
      <c r="I527" s="13"/>
      <c r="J527" s="21" t="str">
        <f t="shared" si="28"/>
        <v/>
      </c>
      <c r="K527" s="34" t="str">
        <f>IF(OR(G527&lt;&gt;"",H527&lt;&gt;""),'Thông Tin Chung'!$L$3,"")</f>
        <v/>
      </c>
      <c r="L527" s="2"/>
      <c r="M527" s="7" t="str">
        <f>IF(AND(G527="",H527=""),"",IF(OR(C527&lt;NgayBatDau,C527&gt;NgayKetThuc),"Ngày tháng phải nằm trong kỳ kế toán",IF(AND(F527&lt;&gt;"",COUNTIF(T.2[Tên loại
Doanh thu / Chi phí],F527)=0),"Tên loại DT/CP chưa được khai báo vào DS Tên loại DTCP","")))</f>
        <v/>
      </c>
      <c r="N527" s="7" t="str">
        <f t="shared" si="26"/>
        <v/>
      </c>
    </row>
    <row r="528" spans="2:14" ht="27.75" customHeight="1" x14ac:dyDescent="0.2">
      <c r="B528" s="7">
        <f t="shared" si="27"/>
        <v>526</v>
      </c>
      <c r="C528" s="24"/>
      <c r="D528" s="16"/>
      <c r="E528" s="2"/>
      <c r="F528" s="16"/>
      <c r="G528" s="13"/>
      <c r="H528" s="13"/>
      <c r="I528" s="13"/>
      <c r="J528" s="21" t="str">
        <f t="shared" si="28"/>
        <v/>
      </c>
      <c r="K528" s="34" t="str">
        <f>IF(OR(G528&lt;&gt;"",H528&lt;&gt;""),'Thông Tin Chung'!$L$3,"")</f>
        <v/>
      </c>
      <c r="L528" s="2"/>
      <c r="M528" s="7" t="str">
        <f>IF(AND(G528="",H528=""),"",IF(OR(C528&lt;NgayBatDau,C528&gt;NgayKetThuc),"Ngày tháng phải nằm trong kỳ kế toán",IF(AND(F528&lt;&gt;"",COUNTIF(T.2[Tên loại
Doanh thu / Chi phí],F528)=0),"Tên loại DT/CP chưa được khai báo vào DS Tên loại DTCP","")))</f>
        <v/>
      </c>
      <c r="N528" s="7" t="str">
        <f t="shared" si="26"/>
        <v/>
      </c>
    </row>
    <row r="529" spans="2:14" ht="27.75" customHeight="1" x14ac:dyDescent="0.2">
      <c r="B529" s="7">
        <f t="shared" si="27"/>
        <v>527</v>
      </c>
      <c r="C529" s="24"/>
      <c r="D529" s="16"/>
      <c r="E529" s="2"/>
      <c r="F529" s="16"/>
      <c r="G529" s="13"/>
      <c r="H529" s="13"/>
      <c r="I529" s="13"/>
      <c r="J529" s="21" t="str">
        <f t="shared" si="28"/>
        <v/>
      </c>
      <c r="K529" s="34" t="str">
        <f>IF(OR(G529&lt;&gt;"",H529&lt;&gt;""),'Thông Tin Chung'!$L$3,"")</f>
        <v/>
      </c>
      <c r="L529" s="2"/>
      <c r="M529" s="7" t="str">
        <f>IF(AND(G529="",H529=""),"",IF(OR(C529&lt;NgayBatDau,C529&gt;NgayKetThuc),"Ngày tháng phải nằm trong kỳ kế toán",IF(AND(F529&lt;&gt;"",COUNTIF(T.2[Tên loại
Doanh thu / Chi phí],F529)=0),"Tên loại DT/CP chưa được khai báo vào DS Tên loại DTCP","")))</f>
        <v/>
      </c>
      <c r="N529" s="7" t="str">
        <f t="shared" si="26"/>
        <v/>
      </c>
    </row>
    <row r="530" spans="2:14" ht="27.75" customHeight="1" x14ac:dyDescent="0.2">
      <c r="B530" s="7">
        <f t="shared" si="27"/>
        <v>528</v>
      </c>
      <c r="C530" s="24"/>
      <c r="D530" s="16"/>
      <c r="E530" s="2"/>
      <c r="F530" s="16"/>
      <c r="G530" s="13"/>
      <c r="H530" s="13"/>
      <c r="I530" s="13"/>
      <c r="J530" s="21" t="str">
        <f t="shared" si="28"/>
        <v/>
      </c>
      <c r="K530" s="34" t="str">
        <f>IF(OR(G530&lt;&gt;"",H530&lt;&gt;""),'Thông Tin Chung'!$L$3,"")</f>
        <v/>
      </c>
      <c r="L530" s="2"/>
      <c r="M530" s="7" t="str">
        <f>IF(AND(G530="",H530=""),"",IF(OR(C530&lt;NgayBatDau,C530&gt;NgayKetThuc),"Ngày tháng phải nằm trong kỳ kế toán",IF(AND(F530&lt;&gt;"",COUNTIF(T.2[Tên loại
Doanh thu / Chi phí],F530)=0),"Tên loại DT/CP chưa được khai báo vào DS Tên loại DTCP","")))</f>
        <v/>
      </c>
      <c r="N530" s="7" t="str">
        <f t="shared" si="26"/>
        <v/>
      </c>
    </row>
    <row r="531" spans="2:14" ht="27.75" customHeight="1" x14ac:dyDescent="0.2">
      <c r="B531" s="7">
        <f t="shared" si="27"/>
        <v>529</v>
      </c>
      <c r="C531" s="24"/>
      <c r="D531" s="16"/>
      <c r="E531" s="2"/>
      <c r="F531" s="16"/>
      <c r="G531" s="13"/>
      <c r="H531" s="13"/>
      <c r="I531" s="13"/>
      <c r="J531" s="21" t="str">
        <f t="shared" si="28"/>
        <v/>
      </c>
      <c r="K531" s="34" t="str">
        <f>IF(OR(G531&lt;&gt;"",H531&lt;&gt;""),'Thông Tin Chung'!$L$3,"")</f>
        <v/>
      </c>
      <c r="L531" s="2"/>
      <c r="M531" s="7" t="str">
        <f>IF(AND(G531="",H531=""),"",IF(OR(C531&lt;NgayBatDau,C531&gt;NgayKetThuc),"Ngày tháng phải nằm trong kỳ kế toán",IF(AND(F531&lt;&gt;"",COUNTIF(T.2[Tên loại
Doanh thu / Chi phí],F531)=0),"Tên loại DT/CP chưa được khai báo vào DS Tên loại DTCP","")))</f>
        <v/>
      </c>
      <c r="N531" s="7" t="str">
        <f t="shared" si="26"/>
        <v/>
      </c>
    </row>
    <row r="532" spans="2:14" ht="27.75" customHeight="1" x14ac:dyDescent="0.2">
      <c r="B532" s="7">
        <f t="shared" si="27"/>
        <v>530</v>
      </c>
      <c r="C532" s="24"/>
      <c r="D532" s="16"/>
      <c r="E532" s="2"/>
      <c r="F532" s="16"/>
      <c r="G532" s="13"/>
      <c r="H532" s="13"/>
      <c r="I532" s="13"/>
      <c r="J532" s="21" t="str">
        <f t="shared" si="28"/>
        <v/>
      </c>
      <c r="K532" s="34" t="str">
        <f>IF(OR(G532&lt;&gt;"",H532&lt;&gt;""),'Thông Tin Chung'!$L$3,"")</f>
        <v/>
      </c>
      <c r="L532" s="2"/>
      <c r="M532" s="7" t="str">
        <f>IF(AND(G532="",H532=""),"",IF(OR(C532&lt;NgayBatDau,C532&gt;NgayKetThuc),"Ngày tháng phải nằm trong kỳ kế toán",IF(AND(F532&lt;&gt;"",COUNTIF(T.2[Tên loại
Doanh thu / Chi phí],F532)=0),"Tên loại DT/CP chưa được khai báo vào DS Tên loại DTCP","")))</f>
        <v/>
      </c>
      <c r="N532" s="7" t="str">
        <f t="shared" si="26"/>
        <v/>
      </c>
    </row>
    <row r="533" spans="2:14" ht="27.75" customHeight="1" x14ac:dyDescent="0.2">
      <c r="B533" s="7">
        <f t="shared" si="27"/>
        <v>531</v>
      </c>
      <c r="C533" s="24"/>
      <c r="D533" s="16"/>
      <c r="E533" s="2"/>
      <c r="F533" s="16"/>
      <c r="G533" s="13"/>
      <c r="H533" s="13"/>
      <c r="I533" s="13"/>
      <c r="J533" s="21" t="str">
        <f t="shared" si="28"/>
        <v/>
      </c>
      <c r="K533" s="34" t="str">
        <f>IF(OR(G533&lt;&gt;"",H533&lt;&gt;""),'Thông Tin Chung'!$L$3,"")</f>
        <v/>
      </c>
      <c r="L533" s="2"/>
      <c r="M533" s="7" t="str">
        <f>IF(AND(G533="",H533=""),"",IF(OR(C533&lt;NgayBatDau,C533&gt;NgayKetThuc),"Ngày tháng phải nằm trong kỳ kế toán",IF(AND(F533&lt;&gt;"",COUNTIF(T.2[Tên loại
Doanh thu / Chi phí],F533)=0),"Tên loại DT/CP chưa được khai báo vào DS Tên loại DTCP","")))</f>
        <v/>
      </c>
      <c r="N533" s="7" t="str">
        <f t="shared" si="26"/>
        <v/>
      </c>
    </row>
    <row r="534" spans="2:14" ht="27.75" customHeight="1" x14ac:dyDescent="0.2">
      <c r="B534" s="7">
        <f t="shared" si="27"/>
        <v>532</v>
      </c>
      <c r="C534" s="24"/>
      <c r="D534" s="16"/>
      <c r="E534" s="2"/>
      <c r="F534" s="16"/>
      <c r="G534" s="13"/>
      <c r="H534" s="13"/>
      <c r="I534" s="13"/>
      <c r="J534" s="21" t="str">
        <f t="shared" si="28"/>
        <v/>
      </c>
      <c r="K534" s="34" t="str">
        <f>IF(OR(G534&lt;&gt;"",H534&lt;&gt;""),'Thông Tin Chung'!$L$3,"")</f>
        <v/>
      </c>
      <c r="L534" s="2"/>
      <c r="M534" s="7" t="str">
        <f>IF(AND(G534="",H534=""),"",IF(OR(C534&lt;NgayBatDau,C534&gt;NgayKetThuc),"Ngày tháng phải nằm trong kỳ kế toán",IF(AND(F534&lt;&gt;"",COUNTIF(T.2[Tên loại
Doanh thu / Chi phí],F534)=0),"Tên loại DT/CP chưa được khai báo vào DS Tên loại DTCP","")))</f>
        <v/>
      </c>
      <c r="N534" s="7" t="str">
        <f t="shared" si="26"/>
        <v/>
      </c>
    </row>
    <row r="535" spans="2:14" ht="27.75" customHeight="1" x14ac:dyDescent="0.2">
      <c r="B535" s="7">
        <f t="shared" si="27"/>
        <v>533</v>
      </c>
      <c r="C535" s="24"/>
      <c r="D535" s="16"/>
      <c r="E535" s="2"/>
      <c r="F535" s="16"/>
      <c r="G535" s="13"/>
      <c r="H535" s="13"/>
      <c r="I535" s="13"/>
      <c r="J535" s="21" t="str">
        <f t="shared" si="28"/>
        <v/>
      </c>
      <c r="K535" s="34" t="str">
        <f>IF(OR(G535&lt;&gt;"",H535&lt;&gt;""),'Thông Tin Chung'!$L$3,"")</f>
        <v/>
      </c>
      <c r="L535" s="2"/>
      <c r="M535" s="7" t="str">
        <f>IF(AND(G535="",H535=""),"",IF(OR(C535&lt;NgayBatDau,C535&gt;NgayKetThuc),"Ngày tháng phải nằm trong kỳ kế toán",IF(AND(F535&lt;&gt;"",COUNTIF(T.2[Tên loại
Doanh thu / Chi phí],F535)=0),"Tên loại DT/CP chưa được khai báo vào DS Tên loại DTCP","")))</f>
        <v/>
      </c>
      <c r="N535" s="7" t="str">
        <f t="shared" si="26"/>
        <v/>
      </c>
    </row>
    <row r="536" spans="2:14" ht="27.75" customHeight="1" x14ac:dyDescent="0.2">
      <c r="B536" s="7">
        <f t="shared" si="27"/>
        <v>534</v>
      </c>
      <c r="C536" s="24"/>
      <c r="D536" s="16"/>
      <c r="E536" s="2"/>
      <c r="F536" s="16"/>
      <c r="G536" s="13"/>
      <c r="H536" s="13"/>
      <c r="I536" s="13"/>
      <c r="J536" s="21" t="str">
        <f t="shared" si="28"/>
        <v/>
      </c>
      <c r="K536" s="34" t="str">
        <f>IF(OR(G536&lt;&gt;"",H536&lt;&gt;""),'Thông Tin Chung'!$L$3,"")</f>
        <v/>
      </c>
      <c r="L536" s="2"/>
      <c r="M536" s="7" t="str">
        <f>IF(AND(G536="",H536=""),"",IF(OR(C536&lt;NgayBatDau,C536&gt;NgayKetThuc),"Ngày tháng phải nằm trong kỳ kế toán",IF(AND(F536&lt;&gt;"",COUNTIF(T.2[Tên loại
Doanh thu / Chi phí],F536)=0),"Tên loại DT/CP chưa được khai báo vào DS Tên loại DTCP","")))</f>
        <v/>
      </c>
      <c r="N536" s="7" t="str">
        <f t="shared" si="26"/>
        <v/>
      </c>
    </row>
    <row r="537" spans="2:14" ht="27.75" customHeight="1" x14ac:dyDescent="0.2">
      <c r="B537" s="7">
        <f t="shared" si="27"/>
        <v>535</v>
      </c>
      <c r="C537" s="24"/>
      <c r="D537" s="16"/>
      <c r="E537" s="2"/>
      <c r="F537" s="16"/>
      <c r="G537" s="13"/>
      <c r="H537" s="13"/>
      <c r="I537" s="13"/>
      <c r="J537" s="21" t="str">
        <f t="shared" si="28"/>
        <v/>
      </c>
      <c r="K537" s="34" t="str">
        <f>IF(OR(G537&lt;&gt;"",H537&lt;&gt;""),'Thông Tin Chung'!$L$3,"")</f>
        <v/>
      </c>
      <c r="L537" s="2"/>
      <c r="M537" s="7" t="str">
        <f>IF(AND(G537="",H537=""),"",IF(OR(C537&lt;NgayBatDau,C537&gt;NgayKetThuc),"Ngày tháng phải nằm trong kỳ kế toán",IF(AND(F537&lt;&gt;"",COUNTIF(T.2[Tên loại
Doanh thu / Chi phí],F537)=0),"Tên loại DT/CP chưa được khai báo vào DS Tên loại DTCP","")))</f>
        <v/>
      </c>
      <c r="N537" s="7" t="str">
        <f t="shared" si="26"/>
        <v/>
      </c>
    </row>
    <row r="538" spans="2:14" ht="27.75" customHeight="1" x14ac:dyDescent="0.2">
      <c r="B538" s="7">
        <f t="shared" si="27"/>
        <v>536</v>
      </c>
      <c r="C538" s="24"/>
      <c r="D538" s="16"/>
      <c r="E538" s="2"/>
      <c r="F538" s="16"/>
      <c r="G538" s="13"/>
      <c r="H538" s="13"/>
      <c r="I538" s="13"/>
      <c r="J538" s="21" t="str">
        <f t="shared" si="28"/>
        <v/>
      </c>
      <c r="K538" s="34" t="str">
        <f>IF(OR(G538&lt;&gt;"",H538&lt;&gt;""),'Thông Tin Chung'!$L$3,"")</f>
        <v/>
      </c>
      <c r="L538" s="2"/>
      <c r="M538" s="7" t="str">
        <f>IF(AND(G538="",H538=""),"",IF(OR(C538&lt;NgayBatDau,C538&gt;NgayKetThuc),"Ngày tháng phải nằm trong kỳ kế toán",IF(AND(F538&lt;&gt;"",COUNTIF(T.2[Tên loại
Doanh thu / Chi phí],F538)=0),"Tên loại DT/CP chưa được khai báo vào DS Tên loại DTCP","")))</f>
        <v/>
      </c>
      <c r="N538" s="7" t="str">
        <f t="shared" si="26"/>
        <v/>
      </c>
    </row>
    <row r="539" spans="2:14" ht="27.75" customHeight="1" x14ac:dyDescent="0.2">
      <c r="B539" s="7">
        <f t="shared" si="27"/>
        <v>537</v>
      </c>
      <c r="C539" s="24"/>
      <c r="D539" s="16"/>
      <c r="E539" s="2"/>
      <c r="F539" s="16"/>
      <c r="G539" s="13"/>
      <c r="H539" s="13"/>
      <c r="I539" s="13"/>
      <c r="J539" s="21" t="str">
        <f t="shared" si="28"/>
        <v/>
      </c>
      <c r="K539" s="34" t="str">
        <f>IF(OR(G539&lt;&gt;"",H539&lt;&gt;""),'Thông Tin Chung'!$L$3,"")</f>
        <v/>
      </c>
      <c r="L539" s="2"/>
      <c r="M539" s="7" t="str">
        <f>IF(AND(G539="",H539=""),"",IF(OR(C539&lt;NgayBatDau,C539&gt;NgayKetThuc),"Ngày tháng phải nằm trong kỳ kế toán",IF(AND(F539&lt;&gt;"",COUNTIF(T.2[Tên loại
Doanh thu / Chi phí],F539)=0),"Tên loại DT/CP chưa được khai báo vào DS Tên loại DTCP","")))</f>
        <v/>
      </c>
      <c r="N539" s="7" t="str">
        <f t="shared" si="26"/>
        <v/>
      </c>
    </row>
    <row r="540" spans="2:14" ht="27.75" customHeight="1" x14ac:dyDescent="0.2">
      <c r="B540" s="7">
        <f t="shared" si="27"/>
        <v>538</v>
      </c>
      <c r="C540" s="24"/>
      <c r="D540" s="16"/>
      <c r="E540" s="2"/>
      <c r="F540" s="16"/>
      <c r="G540" s="13"/>
      <c r="H540" s="13"/>
      <c r="I540" s="13"/>
      <c r="J540" s="21" t="str">
        <f t="shared" si="28"/>
        <v/>
      </c>
      <c r="K540" s="34" t="str">
        <f>IF(OR(G540&lt;&gt;"",H540&lt;&gt;""),'Thông Tin Chung'!$L$3,"")</f>
        <v/>
      </c>
      <c r="L540" s="2"/>
      <c r="M540" s="7" t="str">
        <f>IF(AND(G540="",H540=""),"",IF(OR(C540&lt;NgayBatDau,C540&gt;NgayKetThuc),"Ngày tháng phải nằm trong kỳ kế toán",IF(AND(F540&lt;&gt;"",COUNTIF(T.2[Tên loại
Doanh thu / Chi phí],F540)=0),"Tên loại DT/CP chưa được khai báo vào DS Tên loại DTCP","")))</f>
        <v/>
      </c>
      <c r="N540" s="7" t="str">
        <f t="shared" si="26"/>
        <v/>
      </c>
    </row>
    <row r="541" spans="2:14" ht="27.75" customHeight="1" x14ac:dyDescent="0.2">
      <c r="B541" s="7">
        <f t="shared" si="27"/>
        <v>539</v>
      </c>
      <c r="C541" s="24"/>
      <c r="D541" s="16"/>
      <c r="E541" s="2"/>
      <c r="F541" s="16"/>
      <c r="G541" s="13"/>
      <c r="H541" s="13"/>
      <c r="I541" s="13"/>
      <c r="J541" s="21" t="str">
        <f t="shared" si="28"/>
        <v/>
      </c>
      <c r="K541" s="34" t="str">
        <f>IF(OR(G541&lt;&gt;"",H541&lt;&gt;""),'Thông Tin Chung'!$L$3,"")</f>
        <v/>
      </c>
      <c r="L541" s="2"/>
      <c r="M541" s="7" t="str">
        <f>IF(AND(G541="",H541=""),"",IF(OR(C541&lt;NgayBatDau,C541&gt;NgayKetThuc),"Ngày tháng phải nằm trong kỳ kế toán",IF(AND(F541&lt;&gt;"",COUNTIF(T.2[Tên loại
Doanh thu / Chi phí],F541)=0),"Tên loại DT/CP chưa được khai báo vào DS Tên loại DTCP","")))</f>
        <v/>
      </c>
      <c r="N541" s="7" t="str">
        <f t="shared" si="26"/>
        <v/>
      </c>
    </row>
    <row r="542" spans="2:14" ht="27.75" customHeight="1" x14ac:dyDescent="0.2">
      <c r="B542" s="7">
        <f t="shared" si="27"/>
        <v>540</v>
      </c>
      <c r="C542" s="24"/>
      <c r="D542" s="16"/>
      <c r="E542" s="2"/>
      <c r="F542" s="16"/>
      <c r="G542" s="13"/>
      <c r="H542" s="13"/>
      <c r="I542" s="13"/>
      <c r="J542" s="21" t="str">
        <f t="shared" si="28"/>
        <v/>
      </c>
      <c r="K542" s="34" t="str">
        <f>IF(OR(G542&lt;&gt;"",H542&lt;&gt;""),'Thông Tin Chung'!$L$3,"")</f>
        <v/>
      </c>
      <c r="L542" s="2"/>
      <c r="M542" s="7" t="str">
        <f>IF(AND(G542="",H542=""),"",IF(OR(C542&lt;NgayBatDau,C542&gt;NgayKetThuc),"Ngày tháng phải nằm trong kỳ kế toán",IF(AND(F542&lt;&gt;"",COUNTIF(T.2[Tên loại
Doanh thu / Chi phí],F542)=0),"Tên loại DT/CP chưa được khai báo vào DS Tên loại DTCP","")))</f>
        <v/>
      </c>
      <c r="N542" s="7" t="str">
        <f t="shared" si="26"/>
        <v/>
      </c>
    </row>
    <row r="543" spans="2:14" ht="27.75" customHeight="1" x14ac:dyDescent="0.2">
      <c r="B543" s="7">
        <f t="shared" si="27"/>
        <v>541</v>
      </c>
      <c r="C543" s="24"/>
      <c r="D543" s="16"/>
      <c r="E543" s="2"/>
      <c r="F543" s="16"/>
      <c r="G543" s="13"/>
      <c r="H543" s="13"/>
      <c r="I543" s="13"/>
      <c r="J543" s="21" t="str">
        <f t="shared" si="28"/>
        <v/>
      </c>
      <c r="K543" s="34" t="str">
        <f>IF(OR(G543&lt;&gt;"",H543&lt;&gt;""),'Thông Tin Chung'!$L$3,"")</f>
        <v/>
      </c>
      <c r="L543" s="2"/>
      <c r="M543" s="7" t="str">
        <f>IF(AND(G543="",H543=""),"",IF(OR(C543&lt;NgayBatDau,C543&gt;NgayKetThuc),"Ngày tháng phải nằm trong kỳ kế toán",IF(AND(F543&lt;&gt;"",COUNTIF(T.2[Tên loại
Doanh thu / Chi phí],F543)=0),"Tên loại DT/CP chưa được khai báo vào DS Tên loại DTCP","")))</f>
        <v/>
      </c>
      <c r="N543" s="7" t="str">
        <f t="shared" si="26"/>
        <v/>
      </c>
    </row>
    <row r="544" spans="2:14" ht="27.75" customHeight="1" x14ac:dyDescent="0.2">
      <c r="B544" s="7">
        <f t="shared" si="27"/>
        <v>542</v>
      </c>
      <c r="C544" s="24"/>
      <c r="D544" s="16"/>
      <c r="E544" s="2"/>
      <c r="F544" s="16"/>
      <c r="G544" s="13"/>
      <c r="H544" s="13"/>
      <c r="I544" s="13"/>
      <c r="J544" s="21" t="str">
        <f t="shared" si="28"/>
        <v/>
      </c>
      <c r="K544" s="34" t="str">
        <f>IF(OR(G544&lt;&gt;"",H544&lt;&gt;""),'Thông Tin Chung'!$L$3,"")</f>
        <v/>
      </c>
      <c r="L544" s="2"/>
      <c r="M544" s="7" t="str">
        <f>IF(AND(G544="",H544=""),"",IF(OR(C544&lt;NgayBatDau,C544&gt;NgayKetThuc),"Ngày tháng phải nằm trong kỳ kế toán",IF(AND(F544&lt;&gt;"",COUNTIF(T.2[Tên loại
Doanh thu / Chi phí],F544)=0),"Tên loại DT/CP chưa được khai báo vào DS Tên loại DTCP","")))</f>
        <v/>
      </c>
      <c r="N544" s="7" t="str">
        <f t="shared" si="26"/>
        <v/>
      </c>
    </row>
    <row r="545" spans="2:14" ht="27.75" customHeight="1" x14ac:dyDescent="0.2">
      <c r="B545" s="7">
        <f t="shared" si="27"/>
        <v>543</v>
      </c>
      <c r="C545" s="24"/>
      <c r="D545" s="16"/>
      <c r="E545" s="2"/>
      <c r="F545" s="16"/>
      <c r="G545" s="13"/>
      <c r="H545" s="13"/>
      <c r="I545" s="13"/>
      <c r="J545" s="21" t="str">
        <f t="shared" si="28"/>
        <v/>
      </c>
      <c r="K545" s="34" t="str">
        <f>IF(OR(G545&lt;&gt;"",H545&lt;&gt;""),'Thông Tin Chung'!$L$3,"")</f>
        <v/>
      </c>
      <c r="L545" s="2"/>
      <c r="M545" s="7" t="str">
        <f>IF(AND(G545="",H545=""),"",IF(OR(C545&lt;NgayBatDau,C545&gt;NgayKetThuc),"Ngày tháng phải nằm trong kỳ kế toán",IF(AND(F545&lt;&gt;"",COUNTIF(T.2[Tên loại
Doanh thu / Chi phí],F545)=0),"Tên loại DT/CP chưa được khai báo vào DS Tên loại DTCP","")))</f>
        <v/>
      </c>
      <c r="N545" s="7" t="str">
        <f t="shared" si="26"/>
        <v/>
      </c>
    </row>
    <row r="546" spans="2:14" ht="27.75" customHeight="1" x14ac:dyDescent="0.2">
      <c r="B546" s="7">
        <f t="shared" si="27"/>
        <v>544</v>
      </c>
      <c r="C546" s="24"/>
      <c r="D546" s="16"/>
      <c r="E546" s="2"/>
      <c r="F546" s="16"/>
      <c r="G546" s="13"/>
      <c r="H546" s="13"/>
      <c r="I546" s="13"/>
      <c r="J546" s="21" t="str">
        <f t="shared" si="28"/>
        <v/>
      </c>
      <c r="K546" s="34" t="str">
        <f>IF(OR(G546&lt;&gt;"",H546&lt;&gt;""),'Thông Tin Chung'!$L$3,"")</f>
        <v/>
      </c>
      <c r="L546" s="2"/>
      <c r="M546" s="7" t="str">
        <f>IF(AND(G546="",H546=""),"",IF(OR(C546&lt;NgayBatDau,C546&gt;NgayKetThuc),"Ngày tháng phải nằm trong kỳ kế toán",IF(AND(F546&lt;&gt;"",COUNTIF(T.2[Tên loại
Doanh thu / Chi phí],F546)=0),"Tên loại DT/CP chưa được khai báo vào DS Tên loại DTCP","")))</f>
        <v/>
      </c>
      <c r="N546" s="7" t="str">
        <f t="shared" si="26"/>
        <v/>
      </c>
    </row>
    <row r="547" spans="2:14" ht="27.75" customHeight="1" x14ac:dyDescent="0.2">
      <c r="B547" s="7">
        <f t="shared" si="27"/>
        <v>545</v>
      </c>
      <c r="C547" s="24"/>
      <c r="D547" s="16"/>
      <c r="E547" s="2"/>
      <c r="F547" s="16"/>
      <c r="G547" s="13"/>
      <c r="H547" s="13"/>
      <c r="I547" s="13"/>
      <c r="J547" s="21" t="str">
        <f t="shared" si="28"/>
        <v/>
      </c>
      <c r="K547" s="34" t="str">
        <f>IF(OR(G547&lt;&gt;"",H547&lt;&gt;""),'Thông Tin Chung'!$L$3,"")</f>
        <v/>
      </c>
      <c r="L547" s="2"/>
      <c r="M547" s="7" t="str">
        <f>IF(AND(G547="",H547=""),"",IF(OR(C547&lt;NgayBatDau,C547&gt;NgayKetThuc),"Ngày tháng phải nằm trong kỳ kế toán",IF(AND(F547&lt;&gt;"",COUNTIF(T.2[Tên loại
Doanh thu / Chi phí],F547)=0),"Tên loại DT/CP chưa được khai báo vào DS Tên loại DTCP","")))</f>
        <v/>
      </c>
      <c r="N547" s="7" t="str">
        <f t="shared" si="26"/>
        <v/>
      </c>
    </row>
    <row r="548" spans="2:14" ht="27.75" customHeight="1" x14ac:dyDescent="0.2">
      <c r="B548" s="7">
        <f t="shared" si="27"/>
        <v>546</v>
      </c>
      <c r="C548" s="24"/>
      <c r="D548" s="16"/>
      <c r="E548" s="2"/>
      <c r="F548" s="16"/>
      <c r="G548" s="13"/>
      <c r="H548" s="13"/>
      <c r="I548" s="13"/>
      <c r="J548" s="21" t="str">
        <f t="shared" si="28"/>
        <v/>
      </c>
      <c r="K548" s="34" t="str">
        <f>IF(OR(G548&lt;&gt;"",H548&lt;&gt;""),'Thông Tin Chung'!$L$3,"")</f>
        <v/>
      </c>
      <c r="L548" s="2"/>
      <c r="M548" s="7" t="str">
        <f>IF(AND(G548="",H548=""),"",IF(OR(C548&lt;NgayBatDau,C548&gt;NgayKetThuc),"Ngày tháng phải nằm trong kỳ kế toán",IF(AND(F548&lt;&gt;"",COUNTIF(T.2[Tên loại
Doanh thu / Chi phí],F548)=0),"Tên loại DT/CP chưa được khai báo vào DS Tên loại DTCP","")))</f>
        <v/>
      </c>
      <c r="N548" s="7" t="str">
        <f t="shared" si="26"/>
        <v/>
      </c>
    </row>
    <row r="549" spans="2:14" ht="27.75" customHeight="1" x14ac:dyDescent="0.2">
      <c r="B549" s="7">
        <f t="shared" si="27"/>
        <v>547</v>
      </c>
      <c r="C549" s="24"/>
      <c r="D549" s="16"/>
      <c r="E549" s="2"/>
      <c r="F549" s="16"/>
      <c r="G549" s="13"/>
      <c r="H549" s="13"/>
      <c r="I549" s="13"/>
      <c r="J549" s="21" t="str">
        <f t="shared" si="28"/>
        <v/>
      </c>
      <c r="K549" s="34" t="str">
        <f>IF(OR(G549&lt;&gt;"",H549&lt;&gt;""),'Thông Tin Chung'!$L$3,"")</f>
        <v/>
      </c>
      <c r="L549" s="2"/>
      <c r="M549" s="7" t="str">
        <f>IF(AND(G549="",H549=""),"",IF(OR(C549&lt;NgayBatDau,C549&gt;NgayKetThuc),"Ngày tháng phải nằm trong kỳ kế toán",IF(AND(F549&lt;&gt;"",COUNTIF(T.2[Tên loại
Doanh thu / Chi phí],F549)=0),"Tên loại DT/CP chưa được khai báo vào DS Tên loại DTCP","")))</f>
        <v/>
      </c>
      <c r="N549" s="7" t="str">
        <f t="shared" si="26"/>
        <v/>
      </c>
    </row>
    <row r="550" spans="2:14" ht="27.75" customHeight="1" x14ac:dyDescent="0.2">
      <c r="B550" s="7">
        <f t="shared" si="27"/>
        <v>548</v>
      </c>
      <c r="C550" s="24"/>
      <c r="D550" s="16"/>
      <c r="E550" s="2"/>
      <c r="F550" s="16"/>
      <c r="G550" s="13"/>
      <c r="H550" s="13"/>
      <c r="I550" s="13"/>
      <c r="J550" s="21" t="str">
        <f t="shared" si="28"/>
        <v/>
      </c>
      <c r="K550" s="34" t="str">
        <f>IF(OR(G550&lt;&gt;"",H550&lt;&gt;""),'Thông Tin Chung'!$L$3,"")</f>
        <v/>
      </c>
      <c r="L550" s="2"/>
      <c r="M550" s="7" t="str">
        <f>IF(AND(G550="",H550=""),"",IF(OR(C550&lt;NgayBatDau,C550&gt;NgayKetThuc),"Ngày tháng phải nằm trong kỳ kế toán",IF(AND(F550&lt;&gt;"",COUNTIF(T.2[Tên loại
Doanh thu / Chi phí],F550)=0),"Tên loại DT/CP chưa được khai báo vào DS Tên loại DTCP","")))</f>
        <v/>
      </c>
      <c r="N550" s="7" t="str">
        <f t="shared" si="26"/>
        <v/>
      </c>
    </row>
    <row r="551" spans="2:14" ht="27.75" customHeight="1" x14ac:dyDescent="0.2">
      <c r="B551" s="7">
        <f t="shared" si="27"/>
        <v>549</v>
      </c>
      <c r="C551" s="24"/>
      <c r="D551" s="16"/>
      <c r="E551" s="2"/>
      <c r="F551" s="16"/>
      <c r="G551" s="13"/>
      <c r="H551" s="13"/>
      <c r="I551" s="13"/>
      <c r="J551" s="21" t="str">
        <f t="shared" si="28"/>
        <v/>
      </c>
      <c r="K551" s="34" t="str">
        <f>IF(OR(G551&lt;&gt;"",H551&lt;&gt;""),'Thông Tin Chung'!$L$3,"")</f>
        <v/>
      </c>
      <c r="L551" s="2"/>
      <c r="M551" s="7" t="str">
        <f>IF(AND(G551="",H551=""),"",IF(OR(C551&lt;NgayBatDau,C551&gt;NgayKetThuc),"Ngày tháng phải nằm trong kỳ kế toán",IF(AND(F551&lt;&gt;"",COUNTIF(T.2[Tên loại
Doanh thu / Chi phí],F551)=0),"Tên loại DT/CP chưa được khai báo vào DS Tên loại DTCP","")))</f>
        <v/>
      </c>
      <c r="N551" s="7" t="str">
        <f t="shared" si="26"/>
        <v/>
      </c>
    </row>
    <row r="552" spans="2:14" ht="27.75" customHeight="1" x14ac:dyDescent="0.2">
      <c r="B552" s="7">
        <f t="shared" si="27"/>
        <v>550</v>
      </c>
      <c r="C552" s="24"/>
      <c r="D552" s="16"/>
      <c r="E552" s="2"/>
      <c r="F552" s="16"/>
      <c r="G552" s="13"/>
      <c r="H552" s="13"/>
      <c r="I552" s="13"/>
      <c r="J552" s="21" t="str">
        <f t="shared" si="28"/>
        <v/>
      </c>
      <c r="K552" s="34" t="str">
        <f>IF(OR(G552&lt;&gt;"",H552&lt;&gt;""),'Thông Tin Chung'!$L$3,"")</f>
        <v/>
      </c>
      <c r="L552" s="2"/>
      <c r="M552" s="7" t="str">
        <f>IF(AND(G552="",H552=""),"",IF(OR(C552&lt;NgayBatDau,C552&gt;NgayKetThuc),"Ngày tháng phải nằm trong kỳ kế toán",IF(AND(F552&lt;&gt;"",COUNTIF(T.2[Tên loại
Doanh thu / Chi phí],F552)=0),"Tên loại DT/CP chưa được khai báo vào DS Tên loại DTCP","")))</f>
        <v/>
      </c>
      <c r="N552" s="7" t="str">
        <f t="shared" si="26"/>
        <v/>
      </c>
    </row>
    <row r="553" spans="2:14" ht="27.75" customHeight="1" x14ac:dyDescent="0.2">
      <c r="B553" s="7">
        <f t="shared" si="27"/>
        <v>551</v>
      </c>
      <c r="C553" s="24"/>
      <c r="D553" s="16"/>
      <c r="E553" s="2"/>
      <c r="F553" s="16"/>
      <c r="G553" s="13"/>
      <c r="H553" s="13"/>
      <c r="I553" s="13"/>
      <c r="J553" s="21" t="str">
        <f t="shared" si="28"/>
        <v/>
      </c>
      <c r="K553" s="34" t="str">
        <f>IF(OR(G553&lt;&gt;"",H553&lt;&gt;""),'Thông Tin Chung'!$L$3,"")</f>
        <v/>
      </c>
      <c r="L553" s="2"/>
      <c r="M553" s="7" t="str">
        <f>IF(AND(G553="",H553=""),"",IF(OR(C553&lt;NgayBatDau,C553&gt;NgayKetThuc),"Ngày tháng phải nằm trong kỳ kế toán",IF(AND(F553&lt;&gt;"",COUNTIF(T.2[Tên loại
Doanh thu / Chi phí],F553)=0),"Tên loại DT/CP chưa được khai báo vào DS Tên loại DTCP","")))</f>
        <v/>
      </c>
      <c r="N553" s="7" t="str">
        <f t="shared" si="26"/>
        <v/>
      </c>
    </row>
    <row r="554" spans="2:14" ht="27.75" customHeight="1" x14ac:dyDescent="0.2">
      <c r="B554" s="7">
        <f t="shared" si="27"/>
        <v>552</v>
      </c>
      <c r="C554" s="24"/>
      <c r="D554" s="16"/>
      <c r="E554" s="2"/>
      <c r="F554" s="16"/>
      <c r="G554" s="13"/>
      <c r="H554" s="13"/>
      <c r="I554" s="13"/>
      <c r="J554" s="21" t="str">
        <f t="shared" si="28"/>
        <v/>
      </c>
      <c r="K554" s="34" t="str">
        <f>IF(OR(G554&lt;&gt;"",H554&lt;&gt;""),'Thông Tin Chung'!$L$3,"")</f>
        <v/>
      </c>
      <c r="L554" s="2"/>
      <c r="M554" s="7" t="str">
        <f>IF(AND(G554="",H554=""),"",IF(OR(C554&lt;NgayBatDau,C554&gt;NgayKetThuc),"Ngày tháng phải nằm trong kỳ kế toán",IF(AND(F554&lt;&gt;"",COUNTIF(T.2[Tên loại
Doanh thu / Chi phí],F554)=0),"Tên loại DT/CP chưa được khai báo vào DS Tên loại DTCP","")))</f>
        <v/>
      </c>
      <c r="N554" s="7" t="str">
        <f t="shared" si="26"/>
        <v/>
      </c>
    </row>
    <row r="555" spans="2:14" ht="27.75" customHeight="1" x14ac:dyDescent="0.2">
      <c r="B555" s="7">
        <f t="shared" si="27"/>
        <v>553</v>
      </c>
      <c r="C555" s="24"/>
      <c r="D555" s="16"/>
      <c r="E555" s="2"/>
      <c r="F555" s="16"/>
      <c r="G555" s="13"/>
      <c r="H555" s="13"/>
      <c r="I555" s="13"/>
      <c r="J555" s="21" t="str">
        <f t="shared" si="28"/>
        <v/>
      </c>
      <c r="K555" s="34" t="str">
        <f>IF(OR(G555&lt;&gt;"",H555&lt;&gt;""),'Thông Tin Chung'!$L$3,"")</f>
        <v/>
      </c>
      <c r="L555" s="2"/>
      <c r="M555" s="7" t="str">
        <f>IF(AND(G555="",H555=""),"",IF(OR(C555&lt;NgayBatDau,C555&gt;NgayKetThuc),"Ngày tháng phải nằm trong kỳ kế toán",IF(AND(F555&lt;&gt;"",COUNTIF(T.2[Tên loại
Doanh thu / Chi phí],F555)=0),"Tên loại DT/CP chưa được khai báo vào DS Tên loại DTCP","")))</f>
        <v/>
      </c>
      <c r="N555" s="7" t="str">
        <f t="shared" si="26"/>
        <v/>
      </c>
    </row>
    <row r="556" spans="2:14" ht="27.75" customHeight="1" x14ac:dyDescent="0.2">
      <c r="B556" s="7">
        <f t="shared" si="27"/>
        <v>554</v>
      </c>
      <c r="C556" s="24"/>
      <c r="D556" s="16"/>
      <c r="E556" s="2"/>
      <c r="F556" s="16"/>
      <c r="G556" s="13"/>
      <c r="H556" s="13"/>
      <c r="I556" s="13"/>
      <c r="J556" s="21" t="str">
        <f t="shared" si="28"/>
        <v/>
      </c>
      <c r="K556" s="34" t="str">
        <f>IF(OR(G556&lt;&gt;"",H556&lt;&gt;""),'Thông Tin Chung'!$L$3,"")</f>
        <v/>
      </c>
      <c r="L556" s="2"/>
      <c r="M556" s="7" t="str">
        <f>IF(AND(G556="",H556=""),"",IF(OR(C556&lt;NgayBatDau,C556&gt;NgayKetThuc),"Ngày tháng phải nằm trong kỳ kế toán",IF(AND(F556&lt;&gt;"",COUNTIF(T.2[Tên loại
Doanh thu / Chi phí],F556)=0),"Tên loại DT/CP chưa được khai báo vào DS Tên loại DTCP","")))</f>
        <v/>
      </c>
      <c r="N556" s="7" t="str">
        <f t="shared" si="26"/>
        <v/>
      </c>
    </row>
    <row r="557" spans="2:14" ht="27.75" customHeight="1" x14ac:dyDescent="0.2">
      <c r="B557" s="7">
        <f t="shared" si="27"/>
        <v>555</v>
      </c>
      <c r="C557" s="24"/>
      <c r="D557" s="16"/>
      <c r="E557" s="2"/>
      <c r="F557" s="16"/>
      <c r="G557" s="13"/>
      <c r="H557" s="13"/>
      <c r="I557" s="13"/>
      <c r="J557" s="21" t="str">
        <f t="shared" si="28"/>
        <v/>
      </c>
      <c r="K557" s="34" t="str">
        <f>IF(OR(G557&lt;&gt;"",H557&lt;&gt;""),'Thông Tin Chung'!$L$3,"")</f>
        <v/>
      </c>
      <c r="L557" s="2"/>
      <c r="M557" s="7" t="str">
        <f>IF(AND(G557="",H557=""),"",IF(OR(C557&lt;NgayBatDau,C557&gt;NgayKetThuc),"Ngày tháng phải nằm trong kỳ kế toán",IF(AND(F557&lt;&gt;"",COUNTIF(T.2[Tên loại
Doanh thu / Chi phí],F557)=0),"Tên loại DT/CP chưa được khai báo vào DS Tên loại DTCP","")))</f>
        <v/>
      </c>
      <c r="N557" s="7" t="str">
        <f t="shared" si="26"/>
        <v/>
      </c>
    </row>
    <row r="558" spans="2:14" ht="27.75" customHeight="1" x14ac:dyDescent="0.2">
      <c r="B558" s="7">
        <f t="shared" si="27"/>
        <v>556</v>
      </c>
      <c r="C558" s="24"/>
      <c r="D558" s="16"/>
      <c r="E558" s="2"/>
      <c r="F558" s="16"/>
      <c r="G558" s="13"/>
      <c r="H558" s="13"/>
      <c r="I558" s="13"/>
      <c r="J558" s="21" t="str">
        <f t="shared" si="28"/>
        <v/>
      </c>
      <c r="K558" s="34" t="str">
        <f>IF(OR(G558&lt;&gt;"",H558&lt;&gt;""),'Thông Tin Chung'!$L$3,"")</f>
        <v/>
      </c>
      <c r="L558" s="2"/>
      <c r="M558" s="7" t="str">
        <f>IF(AND(G558="",H558=""),"",IF(OR(C558&lt;NgayBatDau,C558&gt;NgayKetThuc),"Ngày tháng phải nằm trong kỳ kế toán",IF(AND(F558&lt;&gt;"",COUNTIF(T.2[Tên loại
Doanh thu / Chi phí],F558)=0),"Tên loại DT/CP chưa được khai báo vào DS Tên loại DTCP","")))</f>
        <v/>
      </c>
      <c r="N558" s="7" t="str">
        <f t="shared" si="26"/>
        <v/>
      </c>
    </row>
    <row r="559" spans="2:14" ht="27.75" customHeight="1" x14ac:dyDescent="0.2">
      <c r="B559" s="7">
        <f t="shared" si="27"/>
        <v>557</v>
      </c>
      <c r="C559" s="24"/>
      <c r="D559" s="16"/>
      <c r="E559" s="2"/>
      <c r="F559" s="16"/>
      <c r="G559" s="13"/>
      <c r="H559" s="13"/>
      <c r="I559" s="13"/>
      <c r="J559" s="21" t="str">
        <f t="shared" si="28"/>
        <v/>
      </c>
      <c r="K559" s="34" t="str">
        <f>IF(OR(G559&lt;&gt;"",H559&lt;&gt;""),'Thông Tin Chung'!$L$3,"")</f>
        <v/>
      </c>
      <c r="L559" s="2"/>
      <c r="M559" s="7" t="str">
        <f>IF(AND(G559="",H559=""),"",IF(OR(C559&lt;NgayBatDau,C559&gt;NgayKetThuc),"Ngày tháng phải nằm trong kỳ kế toán",IF(AND(F559&lt;&gt;"",COUNTIF(T.2[Tên loại
Doanh thu / Chi phí],F559)=0),"Tên loại DT/CP chưa được khai báo vào DS Tên loại DTCP","")))</f>
        <v/>
      </c>
      <c r="N559" s="7" t="str">
        <f t="shared" si="26"/>
        <v/>
      </c>
    </row>
    <row r="560" spans="2:14" ht="27.75" customHeight="1" x14ac:dyDescent="0.2">
      <c r="B560" s="7">
        <f t="shared" si="27"/>
        <v>558</v>
      </c>
      <c r="C560" s="24"/>
      <c r="D560" s="16"/>
      <c r="E560" s="2"/>
      <c r="F560" s="16"/>
      <c r="G560" s="13"/>
      <c r="H560" s="13"/>
      <c r="I560" s="13"/>
      <c r="J560" s="21" t="str">
        <f t="shared" si="28"/>
        <v/>
      </c>
      <c r="K560" s="34" t="str">
        <f>IF(OR(G560&lt;&gt;"",H560&lt;&gt;""),'Thông Tin Chung'!$L$3,"")</f>
        <v/>
      </c>
      <c r="L560" s="2"/>
      <c r="M560" s="7" t="str">
        <f>IF(AND(G560="",H560=""),"",IF(OR(C560&lt;NgayBatDau,C560&gt;NgayKetThuc),"Ngày tháng phải nằm trong kỳ kế toán",IF(AND(F560&lt;&gt;"",COUNTIF(T.2[Tên loại
Doanh thu / Chi phí],F560)=0),"Tên loại DT/CP chưa được khai báo vào DS Tên loại DTCP","")))</f>
        <v/>
      </c>
      <c r="N560" s="7" t="str">
        <f t="shared" si="26"/>
        <v/>
      </c>
    </row>
    <row r="561" spans="2:14" ht="27.75" customHeight="1" x14ac:dyDescent="0.2">
      <c r="B561" s="7">
        <f t="shared" si="27"/>
        <v>559</v>
      </c>
      <c r="C561" s="24"/>
      <c r="D561" s="16"/>
      <c r="E561" s="2"/>
      <c r="F561" s="16"/>
      <c r="G561" s="13"/>
      <c r="H561" s="13"/>
      <c r="I561" s="13"/>
      <c r="J561" s="21" t="str">
        <f t="shared" si="28"/>
        <v/>
      </c>
      <c r="K561" s="34" t="str">
        <f>IF(OR(G561&lt;&gt;"",H561&lt;&gt;""),'Thông Tin Chung'!$L$3,"")</f>
        <v/>
      </c>
      <c r="L561" s="2"/>
      <c r="M561" s="7" t="str">
        <f>IF(AND(G561="",H561=""),"",IF(OR(C561&lt;NgayBatDau,C561&gt;NgayKetThuc),"Ngày tháng phải nằm trong kỳ kế toán",IF(AND(F561&lt;&gt;"",COUNTIF(T.2[Tên loại
Doanh thu / Chi phí],F561)=0),"Tên loại DT/CP chưa được khai báo vào DS Tên loại DTCP","")))</f>
        <v/>
      </c>
      <c r="N561" s="7" t="str">
        <f t="shared" si="26"/>
        <v/>
      </c>
    </row>
    <row r="562" spans="2:14" ht="27.75" customHeight="1" x14ac:dyDescent="0.2">
      <c r="B562" s="7">
        <f t="shared" si="27"/>
        <v>560</v>
      </c>
      <c r="C562" s="24"/>
      <c r="D562" s="16"/>
      <c r="E562" s="2"/>
      <c r="F562" s="16"/>
      <c r="G562" s="13"/>
      <c r="H562" s="13"/>
      <c r="I562" s="13"/>
      <c r="J562" s="21" t="str">
        <f t="shared" si="28"/>
        <v/>
      </c>
      <c r="K562" s="34" t="str">
        <f>IF(OR(G562&lt;&gt;"",H562&lt;&gt;""),'Thông Tin Chung'!$L$3,"")</f>
        <v/>
      </c>
      <c r="L562" s="2"/>
      <c r="M562" s="7" t="str">
        <f>IF(AND(G562="",H562=""),"",IF(OR(C562&lt;NgayBatDau,C562&gt;NgayKetThuc),"Ngày tháng phải nằm trong kỳ kế toán",IF(AND(F562&lt;&gt;"",COUNTIF(T.2[Tên loại
Doanh thu / Chi phí],F562)=0),"Tên loại DT/CP chưa được khai báo vào DS Tên loại DTCP","")))</f>
        <v/>
      </c>
      <c r="N562" s="7" t="str">
        <f t="shared" si="26"/>
        <v/>
      </c>
    </row>
    <row r="563" spans="2:14" ht="27.75" customHeight="1" x14ac:dyDescent="0.2">
      <c r="B563" s="7">
        <f t="shared" si="27"/>
        <v>561</v>
      </c>
      <c r="C563" s="24"/>
      <c r="D563" s="16"/>
      <c r="E563" s="2"/>
      <c r="F563" s="16"/>
      <c r="G563" s="13"/>
      <c r="H563" s="13"/>
      <c r="I563" s="13"/>
      <c r="J563" s="21" t="str">
        <f t="shared" si="28"/>
        <v/>
      </c>
      <c r="K563" s="34" t="str">
        <f>IF(OR(G563&lt;&gt;"",H563&lt;&gt;""),'Thông Tin Chung'!$L$3,"")</f>
        <v/>
      </c>
      <c r="L563" s="2"/>
      <c r="M563" s="7" t="str">
        <f>IF(AND(G563="",H563=""),"",IF(OR(C563&lt;NgayBatDau,C563&gt;NgayKetThuc),"Ngày tháng phải nằm trong kỳ kế toán",IF(AND(F563&lt;&gt;"",COUNTIF(T.2[Tên loại
Doanh thu / Chi phí],F563)=0),"Tên loại DT/CP chưa được khai báo vào DS Tên loại DTCP","")))</f>
        <v/>
      </c>
      <c r="N563" s="7" t="str">
        <f t="shared" si="26"/>
        <v/>
      </c>
    </row>
    <row r="564" spans="2:14" ht="27.75" customHeight="1" x14ac:dyDescent="0.2">
      <c r="B564" s="7">
        <f t="shared" si="27"/>
        <v>562</v>
      </c>
      <c r="C564" s="24"/>
      <c r="D564" s="16"/>
      <c r="E564" s="2"/>
      <c r="F564" s="16"/>
      <c r="G564" s="13"/>
      <c r="H564" s="13"/>
      <c r="I564" s="13"/>
      <c r="J564" s="21" t="str">
        <f t="shared" si="28"/>
        <v/>
      </c>
      <c r="K564" s="34" t="str">
        <f>IF(OR(G564&lt;&gt;"",H564&lt;&gt;""),'Thông Tin Chung'!$L$3,"")</f>
        <v/>
      </c>
      <c r="L564" s="2"/>
      <c r="M564" s="7" t="str">
        <f>IF(AND(G564="",H564=""),"",IF(OR(C564&lt;NgayBatDau,C564&gt;NgayKetThuc),"Ngày tháng phải nằm trong kỳ kế toán",IF(AND(F564&lt;&gt;"",COUNTIF(T.2[Tên loại
Doanh thu / Chi phí],F564)=0),"Tên loại DT/CP chưa được khai báo vào DS Tên loại DTCP","")))</f>
        <v/>
      </c>
      <c r="N564" s="7" t="str">
        <f t="shared" si="26"/>
        <v/>
      </c>
    </row>
    <row r="565" spans="2:14" ht="27.75" customHeight="1" x14ac:dyDescent="0.2">
      <c r="B565" s="7">
        <f t="shared" si="27"/>
        <v>563</v>
      </c>
      <c r="C565" s="24"/>
      <c r="D565" s="16"/>
      <c r="E565" s="2"/>
      <c r="F565" s="16"/>
      <c r="G565" s="13"/>
      <c r="H565" s="13"/>
      <c r="I565" s="13"/>
      <c r="J565" s="21" t="str">
        <f t="shared" si="28"/>
        <v/>
      </c>
      <c r="K565" s="34" t="str">
        <f>IF(OR(G565&lt;&gt;"",H565&lt;&gt;""),'Thông Tin Chung'!$L$3,"")</f>
        <v/>
      </c>
      <c r="L565" s="2"/>
      <c r="M565" s="7" t="str">
        <f>IF(AND(G565="",H565=""),"",IF(OR(C565&lt;NgayBatDau,C565&gt;NgayKetThuc),"Ngày tháng phải nằm trong kỳ kế toán",IF(AND(F565&lt;&gt;"",COUNTIF(T.2[Tên loại
Doanh thu / Chi phí],F565)=0),"Tên loại DT/CP chưa được khai báo vào DS Tên loại DTCP","")))</f>
        <v/>
      </c>
      <c r="N565" s="7" t="str">
        <f t="shared" si="26"/>
        <v/>
      </c>
    </row>
    <row r="566" spans="2:14" ht="27.75" customHeight="1" x14ac:dyDescent="0.2">
      <c r="B566" s="7">
        <f t="shared" si="27"/>
        <v>564</v>
      </c>
      <c r="C566" s="24"/>
      <c r="D566" s="16"/>
      <c r="E566" s="2"/>
      <c r="F566" s="16"/>
      <c r="G566" s="13"/>
      <c r="H566" s="13"/>
      <c r="I566" s="13"/>
      <c r="J566" s="21" t="str">
        <f t="shared" si="28"/>
        <v/>
      </c>
      <c r="K566" s="34" t="str">
        <f>IF(OR(G566&lt;&gt;"",H566&lt;&gt;""),'Thông Tin Chung'!$L$3,"")</f>
        <v/>
      </c>
      <c r="L566" s="2"/>
      <c r="M566" s="7" t="str">
        <f>IF(AND(G566="",H566=""),"",IF(OR(C566&lt;NgayBatDau,C566&gt;NgayKetThuc),"Ngày tháng phải nằm trong kỳ kế toán",IF(AND(F566&lt;&gt;"",COUNTIF(T.2[Tên loại
Doanh thu / Chi phí],F566)=0),"Tên loại DT/CP chưa được khai báo vào DS Tên loại DTCP","")))</f>
        <v/>
      </c>
      <c r="N566" s="7" t="str">
        <f t="shared" si="26"/>
        <v/>
      </c>
    </row>
    <row r="567" spans="2:14" ht="27.75" customHeight="1" x14ac:dyDescent="0.2">
      <c r="B567" s="7">
        <f t="shared" si="27"/>
        <v>565</v>
      </c>
      <c r="C567" s="24"/>
      <c r="D567" s="16"/>
      <c r="E567" s="2"/>
      <c r="F567" s="16"/>
      <c r="G567" s="13"/>
      <c r="H567" s="13"/>
      <c r="I567" s="13"/>
      <c r="J567" s="21" t="str">
        <f t="shared" si="28"/>
        <v/>
      </c>
      <c r="K567" s="34" t="str">
        <f>IF(OR(G567&lt;&gt;"",H567&lt;&gt;""),'Thông Tin Chung'!$L$3,"")</f>
        <v/>
      </c>
      <c r="L567" s="2"/>
      <c r="M567" s="7" t="str">
        <f>IF(AND(G567="",H567=""),"",IF(OR(C567&lt;NgayBatDau,C567&gt;NgayKetThuc),"Ngày tháng phải nằm trong kỳ kế toán",IF(AND(F567&lt;&gt;"",COUNTIF(T.2[Tên loại
Doanh thu / Chi phí],F567)=0),"Tên loại DT/CP chưa được khai báo vào DS Tên loại DTCP","")))</f>
        <v/>
      </c>
      <c r="N567" s="7" t="str">
        <f t="shared" si="26"/>
        <v/>
      </c>
    </row>
    <row r="568" spans="2:14" ht="27.75" customHeight="1" x14ac:dyDescent="0.2">
      <c r="B568" s="7">
        <f t="shared" si="27"/>
        <v>566</v>
      </c>
      <c r="C568" s="24"/>
      <c r="D568" s="16"/>
      <c r="E568" s="2"/>
      <c r="F568" s="16"/>
      <c r="G568" s="13"/>
      <c r="H568" s="13"/>
      <c r="I568" s="13"/>
      <c r="J568" s="21" t="str">
        <f t="shared" si="28"/>
        <v/>
      </c>
      <c r="K568" s="34" t="str">
        <f>IF(OR(G568&lt;&gt;"",H568&lt;&gt;""),'Thông Tin Chung'!$L$3,"")</f>
        <v/>
      </c>
      <c r="L568" s="2"/>
      <c r="M568" s="7" t="str">
        <f>IF(AND(G568="",H568=""),"",IF(OR(C568&lt;NgayBatDau,C568&gt;NgayKetThuc),"Ngày tháng phải nằm trong kỳ kế toán",IF(AND(F568&lt;&gt;"",COUNTIF(T.2[Tên loại
Doanh thu / Chi phí],F568)=0),"Tên loại DT/CP chưa được khai báo vào DS Tên loại DTCP","")))</f>
        <v/>
      </c>
      <c r="N568" s="7" t="str">
        <f t="shared" si="26"/>
        <v/>
      </c>
    </row>
    <row r="569" spans="2:14" ht="27.75" customHeight="1" x14ac:dyDescent="0.2">
      <c r="B569" s="7">
        <f t="shared" si="27"/>
        <v>567</v>
      </c>
      <c r="C569" s="24"/>
      <c r="D569" s="16"/>
      <c r="E569" s="2"/>
      <c r="F569" s="16"/>
      <c r="G569" s="13"/>
      <c r="H569" s="13"/>
      <c r="I569" s="13"/>
      <c r="J569" s="21" t="str">
        <f t="shared" si="28"/>
        <v/>
      </c>
      <c r="K569" s="34" t="str">
        <f>IF(OR(G569&lt;&gt;"",H569&lt;&gt;""),'Thông Tin Chung'!$L$3,"")</f>
        <v/>
      </c>
      <c r="L569" s="2"/>
      <c r="M569" s="7" t="str">
        <f>IF(AND(G569="",H569=""),"",IF(OR(C569&lt;NgayBatDau,C569&gt;NgayKetThuc),"Ngày tháng phải nằm trong kỳ kế toán",IF(AND(F569&lt;&gt;"",COUNTIF(T.2[Tên loại
Doanh thu / Chi phí],F569)=0),"Tên loại DT/CP chưa được khai báo vào DS Tên loại DTCP","")))</f>
        <v/>
      </c>
      <c r="N569" s="7" t="str">
        <f t="shared" si="26"/>
        <v/>
      </c>
    </row>
    <row r="570" spans="2:14" ht="27.75" customHeight="1" x14ac:dyDescent="0.2">
      <c r="B570" s="7">
        <f t="shared" si="27"/>
        <v>568</v>
      </c>
      <c r="C570" s="24"/>
      <c r="D570" s="16"/>
      <c r="E570" s="2"/>
      <c r="F570" s="16"/>
      <c r="G570" s="13"/>
      <c r="H570" s="13"/>
      <c r="I570" s="13"/>
      <c r="J570" s="21" t="str">
        <f t="shared" si="28"/>
        <v/>
      </c>
      <c r="K570" s="34" t="str">
        <f>IF(OR(G570&lt;&gt;"",H570&lt;&gt;""),'Thông Tin Chung'!$L$3,"")</f>
        <v/>
      </c>
      <c r="L570" s="2"/>
      <c r="M570" s="7" t="str">
        <f>IF(AND(G570="",H570=""),"",IF(OR(C570&lt;NgayBatDau,C570&gt;NgayKetThuc),"Ngày tháng phải nằm trong kỳ kế toán",IF(AND(F570&lt;&gt;"",COUNTIF(T.2[Tên loại
Doanh thu / Chi phí],F570)=0),"Tên loại DT/CP chưa được khai báo vào DS Tên loại DTCP","")))</f>
        <v/>
      </c>
      <c r="N570" s="7" t="str">
        <f t="shared" si="26"/>
        <v/>
      </c>
    </row>
    <row r="571" spans="2:14" ht="27.75" customHeight="1" x14ac:dyDescent="0.2">
      <c r="B571" s="7">
        <f t="shared" si="27"/>
        <v>569</v>
      </c>
      <c r="C571" s="24"/>
      <c r="D571" s="16"/>
      <c r="E571" s="2"/>
      <c r="F571" s="16"/>
      <c r="G571" s="13"/>
      <c r="H571" s="13"/>
      <c r="I571" s="13"/>
      <c r="J571" s="21" t="str">
        <f t="shared" si="28"/>
        <v/>
      </c>
      <c r="K571" s="34" t="str">
        <f>IF(OR(G571&lt;&gt;"",H571&lt;&gt;""),'Thông Tin Chung'!$L$3,"")</f>
        <v/>
      </c>
      <c r="L571" s="2"/>
      <c r="M571" s="7" t="str">
        <f>IF(AND(G571="",H571=""),"",IF(OR(C571&lt;NgayBatDau,C571&gt;NgayKetThuc),"Ngày tháng phải nằm trong kỳ kế toán",IF(AND(F571&lt;&gt;"",COUNTIF(T.2[Tên loại
Doanh thu / Chi phí],F571)=0),"Tên loại DT/CP chưa được khai báo vào DS Tên loại DTCP","")))</f>
        <v/>
      </c>
      <c r="N571" s="7" t="str">
        <f t="shared" si="26"/>
        <v/>
      </c>
    </row>
    <row r="572" spans="2:14" ht="27.75" customHeight="1" x14ac:dyDescent="0.2">
      <c r="B572" s="7">
        <f t="shared" si="27"/>
        <v>570</v>
      </c>
      <c r="C572" s="24"/>
      <c r="D572" s="16"/>
      <c r="E572" s="2"/>
      <c r="F572" s="16"/>
      <c r="G572" s="13"/>
      <c r="H572" s="13"/>
      <c r="I572" s="13"/>
      <c r="J572" s="21" t="str">
        <f t="shared" si="28"/>
        <v/>
      </c>
      <c r="K572" s="34" t="str">
        <f>IF(OR(G572&lt;&gt;"",H572&lt;&gt;""),'Thông Tin Chung'!$L$3,"")</f>
        <v/>
      </c>
      <c r="L572" s="2"/>
      <c r="M572" s="7" t="str">
        <f>IF(AND(G572="",H572=""),"",IF(OR(C572&lt;NgayBatDau,C572&gt;NgayKetThuc),"Ngày tháng phải nằm trong kỳ kế toán",IF(AND(F572&lt;&gt;"",COUNTIF(T.2[Tên loại
Doanh thu / Chi phí],F572)=0),"Tên loại DT/CP chưa được khai báo vào DS Tên loại DTCP","")))</f>
        <v/>
      </c>
      <c r="N572" s="7" t="str">
        <f t="shared" si="26"/>
        <v/>
      </c>
    </row>
    <row r="573" spans="2:14" ht="27.75" customHeight="1" x14ac:dyDescent="0.2">
      <c r="B573" s="7">
        <f t="shared" si="27"/>
        <v>571</v>
      </c>
      <c r="C573" s="24"/>
      <c r="D573" s="16"/>
      <c r="E573" s="2"/>
      <c r="F573" s="16"/>
      <c r="G573" s="13"/>
      <c r="H573" s="13"/>
      <c r="I573" s="13"/>
      <c r="J573" s="21" t="str">
        <f t="shared" si="28"/>
        <v/>
      </c>
      <c r="K573" s="34" t="str">
        <f>IF(OR(G573&lt;&gt;"",H573&lt;&gt;""),'Thông Tin Chung'!$L$3,"")</f>
        <v/>
      </c>
      <c r="L573" s="2"/>
      <c r="M573" s="7" t="str">
        <f>IF(AND(G573="",H573=""),"",IF(OR(C573&lt;NgayBatDau,C573&gt;NgayKetThuc),"Ngày tháng phải nằm trong kỳ kế toán",IF(AND(F573&lt;&gt;"",COUNTIF(T.2[Tên loại
Doanh thu / Chi phí],F573)=0),"Tên loại DT/CP chưa được khai báo vào DS Tên loại DTCP","")))</f>
        <v/>
      </c>
      <c r="N573" s="7" t="str">
        <f t="shared" si="26"/>
        <v/>
      </c>
    </row>
    <row r="574" spans="2:14" ht="27.75" customHeight="1" x14ac:dyDescent="0.2">
      <c r="B574" s="7">
        <f t="shared" si="27"/>
        <v>572</v>
      </c>
      <c r="C574" s="24"/>
      <c r="D574" s="16"/>
      <c r="E574" s="2"/>
      <c r="F574" s="16"/>
      <c r="G574" s="13"/>
      <c r="H574" s="13"/>
      <c r="I574" s="13"/>
      <c r="J574" s="21" t="str">
        <f t="shared" si="28"/>
        <v/>
      </c>
      <c r="K574" s="34" t="str">
        <f>IF(OR(G574&lt;&gt;"",H574&lt;&gt;""),'Thông Tin Chung'!$L$3,"")</f>
        <v/>
      </c>
      <c r="L574" s="2"/>
      <c r="M574" s="7" t="str">
        <f>IF(AND(G574="",H574=""),"",IF(OR(C574&lt;NgayBatDau,C574&gt;NgayKetThuc),"Ngày tháng phải nằm trong kỳ kế toán",IF(AND(F574&lt;&gt;"",COUNTIF(T.2[Tên loại
Doanh thu / Chi phí],F574)=0),"Tên loại DT/CP chưa được khai báo vào DS Tên loại DTCP","")))</f>
        <v/>
      </c>
      <c r="N574" s="7" t="str">
        <f t="shared" si="26"/>
        <v/>
      </c>
    </row>
    <row r="575" spans="2:14" ht="27.75" customHeight="1" x14ac:dyDescent="0.2">
      <c r="B575" s="7">
        <f t="shared" si="27"/>
        <v>573</v>
      </c>
      <c r="C575" s="24"/>
      <c r="D575" s="16"/>
      <c r="E575" s="2"/>
      <c r="F575" s="16"/>
      <c r="G575" s="13"/>
      <c r="H575" s="13"/>
      <c r="I575" s="13"/>
      <c r="J575" s="21" t="str">
        <f t="shared" si="28"/>
        <v/>
      </c>
      <c r="K575" s="34" t="str">
        <f>IF(OR(G575&lt;&gt;"",H575&lt;&gt;""),'Thông Tin Chung'!$L$3,"")</f>
        <v/>
      </c>
      <c r="L575" s="2"/>
      <c r="M575" s="7" t="str">
        <f>IF(AND(G575="",H575=""),"",IF(OR(C575&lt;NgayBatDau,C575&gt;NgayKetThuc),"Ngày tháng phải nằm trong kỳ kế toán",IF(AND(F575&lt;&gt;"",COUNTIF(T.2[Tên loại
Doanh thu / Chi phí],F575)=0),"Tên loại DT/CP chưa được khai báo vào DS Tên loại DTCP","")))</f>
        <v/>
      </c>
      <c r="N575" s="7" t="str">
        <f t="shared" si="26"/>
        <v/>
      </c>
    </row>
    <row r="576" spans="2:14" ht="27.75" customHeight="1" x14ac:dyDescent="0.2">
      <c r="B576" s="7">
        <f t="shared" si="27"/>
        <v>574</v>
      </c>
      <c r="C576" s="24"/>
      <c r="D576" s="16"/>
      <c r="E576" s="2"/>
      <c r="F576" s="16"/>
      <c r="G576" s="13"/>
      <c r="H576" s="13"/>
      <c r="I576" s="13"/>
      <c r="J576" s="21" t="str">
        <f t="shared" si="28"/>
        <v/>
      </c>
      <c r="K576" s="34" t="str">
        <f>IF(OR(G576&lt;&gt;"",H576&lt;&gt;""),'Thông Tin Chung'!$L$3,"")</f>
        <v/>
      </c>
      <c r="L576" s="2"/>
      <c r="M576" s="7" t="str">
        <f>IF(AND(G576="",H576=""),"",IF(OR(C576&lt;NgayBatDau,C576&gt;NgayKetThuc),"Ngày tháng phải nằm trong kỳ kế toán",IF(AND(F576&lt;&gt;"",COUNTIF(T.2[Tên loại
Doanh thu / Chi phí],F576)=0),"Tên loại DT/CP chưa được khai báo vào DS Tên loại DTCP","")))</f>
        <v/>
      </c>
      <c r="N576" s="7" t="str">
        <f t="shared" si="26"/>
        <v/>
      </c>
    </row>
    <row r="577" spans="2:14" ht="27.75" customHeight="1" x14ac:dyDescent="0.2">
      <c r="B577" s="7">
        <f t="shared" si="27"/>
        <v>575</v>
      </c>
      <c r="C577" s="24"/>
      <c r="D577" s="16"/>
      <c r="E577" s="2"/>
      <c r="F577" s="16"/>
      <c r="G577" s="13"/>
      <c r="H577" s="13"/>
      <c r="I577" s="13"/>
      <c r="J577" s="21" t="str">
        <f t="shared" si="28"/>
        <v/>
      </c>
      <c r="K577" s="34" t="str">
        <f>IF(OR(G577&lt;&gt;"",H577&lt;&gt;""),'Thông Tin Chung'!$L$3,"")</f>
        <v/>
      </c>
      <c r="L577" s="2"/>
      <c r="M577" s="7" t="str">
        <f>IF(AND(G577="",H577=""),"",IF(OR(C577&lt;NgayBatDau,C577&gt;NgayKetThuc),"Ngày tháng phải nằm trong kỳ kế toán",IF(AND(F577&lt;&gt;"",COUNTIF(T.2[Tên loại
Doanh thu / Chi phí],F577)=0),"Tên loại DT/CP chưa được khai báo vào DS Tên loại DTCP","")))</f>
        <v/>
      </c>
      <c r="N577" s="7" t="str">
        <f t="shared" si="26"/>
        <v/>
      </c>
    </row>
    <row r="578" spans="2:14" ht="27.75" customHeight="1" x14ac:dyDescent="0.2">
      <c r="B578" s="7">
        <f t="shared" si="27"/>
        <v>576</v>
      </c>
      <c r="C578" s="24"/>
      <c r="D578" s="16"/>
      <c r="E578" s="2"/>
      <c r="F578" s="16"/>
      <c r="G578" s="13"/>
      <c r="H578" s="13"/>
      <c r="I578" s="13"/>
      <c r="J578" s="21" t="str">
        <f t="shared" si="28"/>
        <v/>
      </c>
      <c r="K578" s="34" t="str">
        <f>IF(OR(G578&lt;&gt;"",H578&lt;&gt;""),'Thông Tin Chung'!$L$3,"")</f>
        <v/>
      </c>
      <c r="L578" s="2"/>
      <c r="M578" s="7" t="str">
        <f>IF(AND(G578="",H578=""),"",IF(OR(C578&lt;NgayBatDau,C578&gt;NgayKetThuc),"Ngày tháng phải nằm trong kỳ kế toán",IF(AND(F578&lt;&gt;"",COUNTIF(T.2[Tên loại
Doanh thu / Chi phí],F578)=0),"Tên loại DT/CP chưa được khai báo vào DS Tên loại DTCP","")))</f>
        <v/>
      </c>
      <c r="N578" s="7" t="str">
        <f t="shared" si="26"/>
        <v/>
      </c>
    </row>
    <row r="579" spans="2:14" ht="27.75" customHeight="1" x14ac:dyDescent="0.2">
      <c r="B579" s="7">
        <f t="shared" si="27"/>
        <v>577</v>
      </c>
      <c r="C579" s="24"/>
      <c r="D579" s="16"/>
      <c r="E579" s="2"/>
      <c r="F579" s="16"/>
      <c r="G579" s="13"/>
      <c r="H579" s="13"/>
      <c r="I579" s="13"/>
      <c r="J579" s="21" t="str">
        <f t="shared" si="28"/>
        <v/>
      </c>
      <c r="K579" s="34" t="str">
        <f>IF(OR(G579&lt;&gt;"",H579&lt;&gt;""),'Thông Tin Chung'!$L$3,"")</f>
        <v/>
      </c>
      <c r="L579" s="2"/>
      <c r="M579" s="7" t="str">
        <f>IF(AND(G579="",H579=""),"",IF(OR(C579&lt;NgayBatDau,C579&gt;NgayKetThuc),"Ngày tháng phải nằm trong kỳ kế toán",IF(AND(F579&lt;&gt;"",COUNTIF(T.2[Tên loại
Doanh thu / Chi phí],F579)=0),"Tên loại DT/CP chưa được khai báo vào DS Tên loại DTCP","")))</f>
        <v/>
      </c>
      <c r="N579" s="7" t="str">
        <f t="shared" ref="N579:N642" si="29">IF(C579="","",IF(AND(G579&lt;&gt;"",H579="",C579&lt;B3LocTuNgay),0,IF(AND(G579="",H579&lt;&gt;"",C579&lt;B3LocTuNgay),10,IF(AND(G579&lt;&gt;"",H579="",C579&lt;=B3LocDenNgay),1,IF(AND(G579="",H579&lt;&gt;"",C579&lt;=B3LocDenNgay),11,"")))))</f>
        <v/>
      </c>
    </row>
    <row r="580" spans="2:14" ht="27.75" customHeight="1" x14ac:dyDescent="0.2">
      <c r="B580" s="7">
        <f t="shared" ref="B580:B643" si="30">ROW(A580)-2</f>
        <v>578</v>
      </c>
      <c r="C580" s="24"/>
      <c r="D580" s="16"/>
      <c r="E580" s="2"/>
      <c r="F580" s="16"/>
      <c r="G580" s="13"/>
      <c r="H580" s="13"/>
      <c r="I580" s="13"/>
      <c r="J580" s="21" t="str">
        <f t="shared" ref="J580:J643" si="31">IF(G580&lt;&gt;"",G580*SUM(1,I580),IF(H580&lt;&gt;"",H580*SUM(1,I580),""))</f>
        <v/>
      </c>
      <c r="K580" s="34" t="str">
        <f>IF(OR(G580&lt;&gt;"",H580&lt;&gt;""),'Thông Tin Chung'!$L$3,"")</f>
        <v/>
      </c>
      <c r="L580" s="2"/>
      <c r="M580" s="7" t="str">
        <f>IF(AND(G580="",H580=""),"",IF(OR(C580&lt;NgayBatDau,C580&gt;NgayKetThuc),"Ngày tháng phải nằm trong kỳ kế toán",IF(AND(F580&lt;&gt;"",COUNTIF(T.2[Tên loại
Doanh thu / Chi phí],F580)=0),"Tên loại DT/CP chưa được khai báo vào DS Tên loại DTCP","")))</f>
        <v/>
      </c>
      <c r="N580" s="7" t="str">
        <f t="shared" si="29"/>
        <v/>
      </c>
    </row>
    <row r="581" spans="2:14" ht="27.75" customHeight="1" x14ac:dyDescent="0.2">
      <c r="B581" s="7">
        <f t="shared" si="30"/>
        <v>579</v>
      </c>
      <c r="C581" s="24"/>
      <c r="D581" s="16"/>
      <c r="E581" s="2"/>
      <c r="F581" s="16"/>
      <c r="G581" s="13"/>
      <c r="H581" s="13"/>
      <c r="I581" s="13"/>
      <c r="J581" s="21" t="str">
        <f t="shared" si="31"/>
        <v/>
      </c>
      <c r="K581" s="34" t="str">
        <f>IF(OR(G581&lt;&gt;"",H581&lt;&gt;""),'Thông Tin Chung'!$L$3,"")</f>
        <v/>
      </c>
      <c r="L581" s="2"/>
      <c r="M581" s="7" t="str">
        <f>IF(AND(G581="",H581=""),"",IF(OR(C581&lt;NgayBatDau,C581&gt;NgayKetThuc),"Ngày tháng phải nằm trong kỳ kế toán",IF(AND(F581&lt;&gt;"",COUNTIF(T.2[Tên loại
Doanh thu / Chi phí],F581)=0),"Tên loại DT/CP chưa được khai báo vào DS Tên loại DTCP","")))</f>
        <v/>
      </c>
      <c r="N581" s="7" t="str">
        <f t="shared" si="29"/>
        <v/>
      </c>
    </row>
    <row r="582" spans="2:14" ht="27.75" customHeight="1" x14ac:dyDescent="0.2">
      <c r="B582" s="7">
        <f t="shared" si="30"/>
        <v>580</v>
      </c>
      <c r="C582" s="24"/>
      <c r="D582" s="16"/>
      <c r="E582" s="2"/>
      <c r="F582" s="16"/>
      <c r="G582" s="13"/>
      <c r="H582" s="13"/>
      <c r="I582" s="13"/>
      <c r="J582" s="21" t="str">
        <f t="shared" si="31"/>
        <v/>
      </c>
      <c r="K582" s="34" t="str">
        <f>IF(OR(G582&lt;&gt;"",H582&lt;&gt;""),'Thông Tin Chung'!$L$3,"")</f>
        <v/>
      </c>
      <c r="L582" s="2"/>
      <c r="M582" s="7" t="str">
        <f>IF(AND(G582="",H582=""),"",IF(OR(C582&lt;NgayBatDau,C582&gt;NgayKetThuc),"Ngày tháng phải nằm trong kỳ kế toán",IF(AND(F582&lt;&gt;"",COUNTIF(T.2[Tên loại
Doanh thu / Chi phí],F582)=0),"Tên loại DT/CP chưa được khai báo vào DS Tên loại DTCP","")))</f>
        <v/>
      </c>
      <c r="N582" s="7" t="str">
        <f t="shared" si="29"/>
        <v/>
      </c>
    </row>
    <row r="583" spans="2:14" ht="27.75" customHeight="1" x14ac:dyDescent="0.2">
      <c r="B583" s="7">
        <f t="shared" si="30"/>
        <v>581</v>
      </c>
      <c r="C583" s="24"/>
      <c r="D583" s="16"/>
      <c r="E583" s="2"/>
      <c r="F583" s="16"/>
      <c r="G583" s="13"/>
      <c r="H583" s="13"/>
      <c r="I583" s="13"/>
      <c r="J583" s="21" t="str">
        <f t="shared" si="31"/>
        <v/>
      </c>
      <c r="K583" s="34" t="str">
        <f>IF(OR(G583&lt;&gt;"",H583&lt;&gt;""),'Thông Tin Chung'!$L$3,"")</f>
        <v/>
      </c>
      <c r="L583" s="2"/>
      <c r="M583" s="7" t="str">
        <f>IF(AND(G583="",H583=""),"",IF(OR(C583&lt;NgayBatDau,C583&gt;NgayKetThuc),"Ngày tháng phải nằm trong kỳ kế toán",IF(AND(F583&lt;&gt;"",COUNTIF(T.2[Tên loại
Doanh thu / Chi phí],F583)=0),"Tên loại DT/CP chưa được khai báo vào DS Tên loại DTCP","")))</f>
        <v/>
      </c>
      <c r="N583" s="7" t="str">
        <f t="shared" si="29"/>
        <v/>
      </c>
    </row>
    <row r="584" spans="2:14" ht="27.75" customHeight="1" x14ac:dyDescent="0.2">
      <c r="B584" s="7">
        <f t="shared" si="30"/>
        <v>582</v>
      </c>
      <c r="C584" s="24"/>
      <c r="D584" s="16"/>
      <c r="E584" s="2"/>
      <c r="F584" s="16"/>
      <c r="G584" s="13"/>
      <c r="H584" s="13"/>
      <c r="I584" s="13"/>
      <c r="J584" s="21" t="str">
        <f t="shared" si="31"/>
        <v/>
      </c>
      <c r="K584" s="34" t="str">
        <f>IF(OR(G584&lt;&gt;"",H584&lt;&gt;""),'Thông Tin Chung'!$L$3,"")</f>
        <v/>
      </c>
      <c r="L584" s="2"/>
      <c r="M584" s="7" t="str">
        <f>IF(AND(G584="",H584=""),"",IF(OR(C584&lt;NgayBatDau,C584&gt;NgayKetThuc),"Ngày tháng phải nằm trong kỳ kế toán",IF(AND(F584&lt;&gt;"",COUNTIF(T.2[Tên loại
Doanh thu / Chi phí],F584)=0),"Tên loại DT/CP chưa được khai báo vào DS Tên loại DTCP","")))</f>
        <v/>
      </c>
      <c r="N584" s="7" t="str">
        <f t="shared" si="29"/>
        <v/>
      </c>
    </row>
    <row r="585" spans="2:14" ht="27.75" customHeight="1" x14ac:dyDescent="0.2">
      <c r="B585" s="7">
        <f t="shared" si="30"/>
        <v>583</v>
      </c>
      <c r="C585" s="24"/>
      <c r="D585" s="16"/>
      <c r="E585" s="2"/>
      <c r="F585" s="16"/>
      <c r="G585" s="13"/>
      <c r="H585" s="13"/>
      <c r="I585" s="13"/>
      <c r="J585" s="21" t="str">
        <f t="shared" si="31"/>
        <v/>
      </c>
      <c r="K585" s="34" t="str">
        <f>IF(OR(G585&lt;&gt;"",H585&lt;&gt;""),'Thông Tin Chung'!$L$3,"")</f>
        <v/>
      </c>
      <c r="L585" s="2"/>
      <c r="M585" s="7" t="str">
        <f>IF(AND(G585="",H585=""),"",IF(OR(C585&lt;NgayBatDau,C585&gt;NgayKetThuc),"Ngày tháng phải nằm trong kỳ kế toán",IF(AND(F585&lt;&gt;"",COUNTIF(T.2[Tên loại
Doanh thu / Chi phí],F585)=0),"Tên loại DT/CP chưa được khai báo vào DS Tên loại DTCP","")))</f>
        <v/>
      </c>
      <c r="N585" s="7" t="str">
        <f t="shared" si="29"/>
        <v/>
      </c>
    </row>
    <row r="586" spans="2:14" ht="27.75" customHeight="1" x14ac:dyDescent="0.2">
      <c r="B586" s="7">
        <f t="shared" si="30"/>
        <v>584</v>
      </c>
      <c r="C586" s="24"/>
      <c r="D586" s="16"/>
      <c r="E586" s="2"/>
      <c r="F586" s="16"/>
      <c r="G586" s="13"/>
      <c r="H586" s="13"/>
      <c r="I586" s="13"/>
      <c r="J586" s="21" t="str">
        <f t="shared" si="31"/>
        <v/>
      </c>
      <c r="K586" s="34" t="str">
        <f>IF(OR(G586&lt;&gt;"",H586&lt;&gt;""),'Thông Tin Chung'!$L$3,"")</f>
        <v/>
      </c>
      <c r="L586" s="2"/>
      <c r="M586" s="7" t="str">
        <f>IF(AND(G586="",H586=""),"",IF(OR(C586&lt;NgayBatDau,C586&gt;NgayKetThuc),"Ngày tháng phải nằm trong kỳ kế toán",IF(AND(F586&lt;&gt;"",COUNTIF(T.2[Tên loại
Doanh thu / Chi phí],F586)=0),"Tên loại DT/CP chưa được khai báo vào DS Tên loại DTCP","")))</f>
        <v/>
      </c>
      <c r="N586" s="7" t="str">
        <f t="shared" si="29"/>
        <v/>
      </c>
    </row>
    <row r="587" spans="2:14" ht="27.75" customHeight="1" x14ac:dyDescent="0.2">
      <c r="B587" s="7">
        <f t="shared" si="30"/>
        <v>585</v>
      </c>
      <c r="C587" s="24"/>
      <c r="D587" s="16"/>
      <c r="E587" s="2"/>
      <c r="F587" s="16"/>
      <c r="G587" s="13"/>
      <c r="H587" s="13"/>
      <c r="I587" s="13"/>
      <c r="J587" s="21" t="str">
        <f t="shared" si="31"/>
        <v/>
      </c>
      <c r="K587" s="34" t="str">
        <f>IF(OR(G587&lt;&gt;"",H587&lt;&gt;""),'Thông Tin Chung'!$L$3,"")</f>
        <v/>
      </c>
      <c r="L587" s="2"/>
      <c r="M587" s="7" t="str">
        <f>IF(AND(G587="",H587=""),"",IF(OR(C587&lt;NgayBatDau,C587&gt;NgayKetThuc),"Ngày tháng phải nằm trong kỳ kế toán",IF(AND(F587&lt;&gt;"",COUNTIF(T.2[Tên loại
Doanh thu / Chi phí],F587)=0),"Tên loại DT/CP chưa được khai báo vào DS Tên loại DTCP","")))</f>
        <v/>
      </c>
      <c r="N587" s="7" t="str">
        <f t="shared" si="29"/>
        <v/>
      </c>
    </row>
    <row r="588" spans="2:14" ht="27.75" customHeight="1" x14ac:dyDescent="0.2">
      <c r="B588" s="7">
        <f t="shared" si="30"/>
        <v>586</v>
      </c>
      <c r="C588" s="24"/>
      <c r="D588" s="16"/>
      <c r="E588" s="2"/>
      <c r="F588" s="16"/>
      <c r="G588" s="13"/>
      <c r="H588" s="13"/>
      <c r="I588" s="13"/>
      <c r="J588" s="21" t="str">
        <f t="shared" si="31"/>
        <v/>
      </c>
      <c r="K588" s="34" t="str">
        <f>IF(OR(G588&lt;&gt;"",H588&lt;&gt;""),'Thông Tin Chung'!$L$3,"")</f>
        <v/>
      </c>
      <c r="L588" s="2"/>
      <c r="M588" s="7" t="str">
        <f>IF(AND(G588="",H588=""),"",IF(OR(C588&lt;NgayBatDau,C588&gt;NgayKetThuc),"Ngày tháng phải nằm trong kỳ kế toán",IF(AND(F588&lt;&gt;"",COUNTIF(T.2[Tên loại
Doanh thu / Chi phí],F588)=0),"Tên loại DT/CP chưa được khai báo vào DS Tên loại DTCP","")))</f>
        <v/>
      </c>
      <c r="N588" s="7" t="str">
        <f t="shared" si="29"/>
        <v/>
      </c>
    </row>
    <row r="589" spans="2:14" ht="27.75" customHeight="1" x14ac:dyDescent="0.2">
      <c r="B589" s="7">
        <f t="shared" si="30"/>
        <v>587</v>
      </c>
      <c r="C589" s="24"/>
      <c r="D589" s="16"/>
      <c r="E589" s="2"/>
      <c r="F589" s="16"/>
      <c r="G589" s="13"/>
      <c r="H589" s="13"/>
      <c r="I589" s="13"/>
      <c r="J589" s="21" t="str">
        <f t="shared" si="31"/>
        <v/>
      </c>
      <c r="K589" s="34" t="str">
        <f>IF(OR(G589&lt;&gt;"",H589&lt;&gt;""),'Thông Tin Chung'!$L$3,"")</f>
        <v/>
      </c>
      <c r="L589" s="2"/>
      <c r="M589" s="7" t="str">
        <f>IF(AND(G589="",H589=""),"",IF(OR(C589&lt;NgayBatDau,C589&gt;NgayKetThuc),"Ngày tháng phải nằm trong kỳ kế toán",IF(AND(F589&lt;&gt;"",COUNTIF(T.2[Tên loại
Doanh thu / Chi phí],F589)=0),"Tên loại DT/CP chưa được khai báo vào DS Tên loại DTCP","")))</f>
        <v/>
      </c>
      <c r="N589" s="7" t="str">
        <f t="shared" si="29"/>
        <v/>
      </c>
    </row>
    <row r="590" spans="2:14" ht="27.75" customHeight="1" x14ac:dyDescent="0.2">
      <c r="B590" s="7">
        <f t="shared" si="30"/>
        <v>588</v>
      </c>
      <c r="C590" s="24"/>
      <c r="D590" s="16"/>
      <c r="E590" s="2"/>
      <c r="F590" s="16"/>
      <c r="G590" s="13"/>
      <c r="H590" s="13"/>
      <c r="I590" s="13"/>
      <c r="J590" s="21" t="str">
        <f t="shared" si="31"/>
        <v/>
      </c>
      <c r="K590" s="34" t="str">
        <f>IF(OR(G590&lt;&gt;"",H590&lt;&gt;""),'Thông Tin Chung'!$L$3,"")</f>
        <v/>
      </c>
      <c r="L590" s="2"/>
      <c r="M590" s="7" t="str">
        <f>IF(AND(G590="",H590=""),"",IF(OR(C590&lt;NgayBatDau,C590&gt;NgayKetThuc),"Ngày tháng phải nằm trong kỳ kế toán",IF(AND(F590&lt;&gt;"",COUNTIF(T.2[Tên loại
Doanh thu / Chi phí],F590)=0),"Tên loại DT/CP chưa được khai báo vào DS Tên loại DTCP","")))</f>
        <v/>
      </c>
      <c r="N590" s="7" t="str">
        <f t="shared" si="29"/>
        <v/>
      </c>
    </row>
    <row r="591" spans="2:14" ht="27.75" customHeight="1" x14ac:dyDescent="0.2">
      <c r="B591" s="7">
        <f t="shared" si="30"/>
        <v>589</v>
      </c>
      <c r="C591" s="24"/>
      <c r="D591" s="16"/>
      <c r="E591" s="2"/>
      <c r="F591" s="16"/>
      <c r="G591" s="13"/>
      <c r="H591" s="13"/>
      <c r="I591" s="13"/>
      <c r="J591" s="21" t="str">
        <f t="shared" si="31"/>
        <v/>
      </c>
      <c r="K591" s="34" t="str">
        <f>IF(OR(G591&lt;&gt;"",H591&lt;&gt;""),'Thông Tin Chung'!$L$3,"")</f>
        <v/>
      </c>
      <c r="L591" s="2"/>
      <c r="M591" s="7" t="str">
        <f>IF(AND(G591="",H591=""),"",IF(OR(C591&lt;NgayBatDau,C591&gt;NgayKetThuc),"Ngày tháng phải nằm trong kỳ kế toán",IF(AND(F591&lt;&gt;"",COUNTIF(T.2[Tên loại
Doanh thu / Chi phí],F591)=0),"Tên loại DT/CP chưa được khai báo vào DS Tên loại DTCP","")))</f>
        <v/>
      </c>
      <c r="N591" s="7" t="str">
        <f t="shared" si="29"/>
        <v/>
      </c>
    </row>
    <row r="592" spans="2:14" ht="27.75" customHeight="1" x14ac:dyDescent="0.2">
      <c r="B592" s="7">
        <f t="shared" si="30"/>
        <v>590</v>
      </c>
      <c r="C592" s="24"/>
      <c r="D592" s="16"/>
      <c r="E592" s="2"/>
      <c r="F592" s="16"/>
      <c r="G592" s="13"/>
      <c r="H592" s="13"/>
      <c r="I592" s="13"/>
      <c r="J592" s="21" t="str">
        <f t="shared" si="31"/>
        <v/>
      </c>
      <c r="K592" s="34" t="str">
        <f>IF(OR(G592&lt;&gt;"",H592&lt;&gt;""),'Thông Tin Chung'!$L$3,"")</f>
        <v/>
      </c>
      <c r="L592" s="2"/>
      <c r="M592" s="7" t="str">
        <f>IF(AND(G592="",H592=""),"",IF(OR(C592&lt;NgayBatDau,C592&gt;NgayKetThuc),"Ngày tháng phải nằm trong kỳ kế toán",IF(AND(F592&lt;&gt;"",COUNTIF(T.2[Tên loại
Doanh thu / Chi phí],F592)=0),"Tên loại DT/CP chưa được khai báo vào DS Tên loại DTCP","")))</f>
        <v/>
      </c>
      <c r="N592" s="7" t="str">
        <f t="shared" si="29"/>
        <v/>
      </c>
    </row>
    <row r="593" spans="2:14" ht="27.75" customHeight="1" x14ac:dyDescent="0.2">
      <c r="B593" s="7">
        <f t="shared" si="30"/>
        <v>591</v>
      </c>
      <c r="C593" s="24"/>
      <c r="D593" s="16"/>
      <c r="E593" s="2"/>
      <c r="F593" s="16"/>
      <c r="G593" s="13"/>
      <c r="H593" s="13"/>
      <c r="I593" s="13"/>
      <c r="J593" s="21" t="str">
        <f t="shared" si="31"/>
        <v/>
      </c>
      <c r="K593" s="34" t="str">
        <f>IF(OR(G593&lt;&gt;"",H593&lt;&gt;""),'Thông Tin Chung'!$L$3,"")</f>
        <v/>
      </c>
      <c r="L593" s="2"/>
      <c r="M593" s="7" t="str">
        <f>IF(AND(G593="",H593=""),"",IF(OR(C593&lt;NgayBatDau,C593&gt;NgayKetThuc),"Ngày tháng phải nằm trong kỳ kế toán",IF(AND(F593&lt;&gt;"",COUNTIF(T.2[Tên loại
Doanh thu / Chi phí],F593)=0),"Tên loại DT/CP chưa được khai báo vào DS Tên loại DTCP","")))</f>
        <v/>
      </c>
      <c r="N593" s="7" t="str">
        <f t="shared" si="29"/>
        <v/>
      </c>
    </row>
    <row r="594" spans="2:14" ht="27.75" customHeight="1" x14ac:dyDescent="0.2">
      <c r="B594" s="7">
        <f t="shared" si="30"/>
        <v>592</v>
      </c>
      <c r="C594" s="24"/>
      <c r="D594" s="16"/>
      <c r="E594" s="2"/>
      <c r="F594" s="16"/>
      <c r="G594" s="13"/>
      <c r="H594" s="13"/>
      <c r="I594" s="13"/>
      <c r="J594" s="21" t="str">
        <f t="shared" si="31"/>
        <v/>
      </c>
      <c r="K594" s="34" t="str">
        <f>IF(OR(G594&lt;&gt;"",H594&lt;&gt;""),'Thông Tin Chung'!$L$3,"")</f>
        <v/>
      </c>
      <c r="L594" s="2"/>
      <c r="M594" s="7" t="str">
        <f>IF(AND(G594="",H594=""),"",IF(OR(C594&lt;NgayBatDau,C594&gt;NgayKetThuc),"Ngày tháng phải nằm trong kỳ kế toán",IF(AND(F594&lt;&gt;"",COUNTIF(T.2[Tên loại
Doanh thu / Chi phí],F594)=0),"Tên loại DT/CP chưa được khai báo vào DS Tên loại DTCP","")))</f>
        <v/>
      </c>
      <c r="N594" s="7" t="str">
        <f t="shared" si="29"/>
        <v/>
      </c>
    </row>
    <row r="595" spans="2:14" ht="27.75" customHeight="1" x14ac:dyDescent="0.2">
      <c r="B595" s="7">
        <f t="shared" si="30"/>
        <v>593</v>
      </c>
      <c r="C595" s="24"/>
      <c r="D595" s="16"/>
      <c r="E595" s="2"/>
      <c r="F595" s="16"/>
      <c r="G595" s="13"/>
      <c r="H595" s="13"/>
      <c r="I595" s="13"/>
      <c r="J595" s="21" t="str">
        <f t="shared" si="31"/>
        <v/>
      </c>
      <c r="K595" s="34" t="str">
        <f>IF(OR(G595&lt;&gt;"",H595&lt;&gt;""),'Thông Tin Chung'!$L$3,"")</f>
        <v/>
      </c>
      <c r="L595" s="2"/>
      <c r="M595" s="7" t="str">
        <f>IF(AND(G595="",H595=""),"",IF(OR(C595&lt;NgayBatDau,C595&gt;NgayKetThuc),"Ngày tháng phải nằm trong kỳ kế toán",IF(AND(F595&lt;&gt;"",COUNTIF(T.2[Tên loại
Doanh thu / Chi phí],F595)=0),"Tên loại DT/CP chưa được khai báo vào DS Tên loại DTCP","")))</f>
        <v/>
      </c>
      <c r="N595" s="7" t="str">
        <f t="shared" si="29"/>
        <v/>
      </c>
    </row>
    <row r="596" spans="2:14" ht="27.75" customHeight="1" x14ac:dyDescent="0.2">
      <c r="B596" s="7">
        <f t="shared" si="30"/>
        <v>594</v>
      </c>
      <c r="C596" s="24"/>
      <c r="D596" s="16"/>
      <c r="E596" s="2"/>
      <c r="F596" s="16"/>
      <c r="G596" s="13"/>
      <c r="H596" s="13"/>
      <c r="I596" s="13"/>
      <c r="J596" s="21" t="str">
        <f t="shared" si="31"/>
        <v/>
      </c>
      <c r="K596" s="34" t="str">
        <f>IF(OR(G596&lt;&gt;"",H596&lt;&gt;""),'Thông Tin Chung'!$L$3,"")</f>
        <v/>
      </c>
      <c r="L596" s="2"/>
      <c r="M596" s="7" t="str">
        <f>IF(AND(G596="",H596=""),"",IF(OR(C596&lt;NgayBatDau,C596&gt;NgayKetThuc),"Ngày tháng phải nằm trong kỳ kế toán",IF(AND(F596&lt;&gt;"",COUNTIF(T.2[Tên loại
Doanh thu / Chi phí],F596)=0),"Tên loại DT/CP chưa được khai báo vào DS Tên loại DTCP","")))</f>
        <v/>
      </c>
      <c r="N596" s="7" t="str">
        <f t="shared" si="29"/>
        <v/>
      </c>
    </row>
    <row r="597" spans="2:14" ht="27.75" customHeight="1" x14ac:dyDescent="0.2">
      <c r="B597" s="7">
        <f t="shared" si="30"/>
        <v>595</v>
      </c>
      <c r="C597" s="24"/>
      <c r="D597" s="16"/>
      <c r="E597" s="2"/>
      <c r="F597" s="16"/>
      <c r="G597" s="13"/>
      <c r="H597" s="13"/>
      <c r="I597" s="13"/>
      <c r="J597" s="21" t="str">
        <f t="shared" si="31"/>
        <v/>
      </c>
      <c r="K597" s="34" t="str">
        <f>IF(OR(G597&lt;&gt;"",H597&lt;&gt;""),'Thông Tin Chung'!$L$3,"")</f>
        <v/>
      </c>
      <c r="L597" s="2"/>
      <c r="M597" s="7" t="str">
        <f>IF(AND(G597="",H597=""),"",IF(OR(C597&lt;NgayBatDau,C597&gt;NgayKetThuc),"Ngày tháng phải nằm trong kỳ kế toán",IF(AND(F597&lt;&gt;"",COUNTIF(T.2[Tên loại
Doanh thu / Chi phí],F597)=0),"Tên loại DT/CP chưa được khai báo vào DS Tên loại DTCP","")))</f>
        <v/>
      </c>
      <c r="N597" s="7" t="str">
        <f t="shared" si="29"/>
        <v/>
      </c>
    </row>
    <row r="598" spans="2:14" ht="27.75" customHeight="1" x14ac:dyDescent="0.2">
      <c r="B598" s="7">
        <f t="shared" si="30"/>
        <v>596</v>
      </c>
      <c r="C598" s="24"/>
      <c r="D598" s="16"/>
      <c r="E598" s="2"/>
      <c r="F598" s="16"/>
      <c r="G598" s="13"/>
      <c r="H598" s="13"/>
      <c r="I598" s="13"/>
      <c r="J598" s="21" t="str">
        <f t="shared" si="31"/>
        <v/>
      </c>
      <c r="K598" s="34" t="str">
        <f>IF(OR(G598&lt;&gt;"",H598&lt;&gt;""),'Thông Tin Chung'!$L$3,"")</f>
        <v/>
      </c>
      <c r="L598" s="2"/>
      <c r="M598" s="7" t="str">
        <f>IF(AND(G598="",H598=""),"",IF(OR(C598&lt;NgayBatDau,C598&gt;NgayKetThuc),"Ngày tháng phải nằm trong kỳ kế toán",IF(AND(F598&lt;&gt;"",COUNTIF(T.2[Tên loại
Doanh thu / Chi phí],F598)=0),"Tên loại DT/CP chưa được khai báo vào DS Tên loại DTCP","")))</f>
        <v/>
      </c>
      <c r="N598" s="7" t="str">
        <f t="shared" si="29"/>
        <v/>
      </c>
    </row>
    <row r="599" spans="2:14" ht="27.75" customHeight="1" x14ac:dyDescent="0.2">
      <c r="B599" s="7">
        <f t="shared" si="30"/>
        <v>597</v>
      </c>
      <c r="C599" s="24"/>
      <c r="D599" s="16"/>
      <c r="E599" s="2"/>
      <c r="F599" s="16"/>
      <c r="G599" s="13"/>
      <c r="H599" s="13"/>
      <c r="I599" s="13"/>
      <c r="J599" s="21" t="str">
        <f t="shared" si="31"/>
        <v/>
      </c>
      <c r="K599" s="34" t="str">
        <f>IF(OR(G599&lt;&gt;"",H599&lt;&gt;""),'Thông Tin Chung'!$L$3,"")</f>
        <v/>
      </c>
      <c r="L599" s="2"/>
      <c r="M599" s="7" t="str">
        <f>IF(AND(G599="",H599=""),"",IF(OR(C599&lt;NgayBatDau,C599&gt;NgayKetThuc),"Ngày tháng phải nằm trong kỳ kế toán",IF(AND(F599&lt;&gt;"",COUNTIF(T.2[Tên loại
Doanh thu / Chi phí],F599)=0),"Tên loại DT/CP chưa được khai báo vào DS Tên loại DTCP","")))</f>
        <v/>
      </c>
      <c r="N599" s="7" t="str">
        <f t="shared" si="29"/>
        <v/>
      </c>
    </row>
    <row r="600" spans="2:14" ht="27.75" customHeight="1" x14ac:dyDescent="0.2">
      <c r="B600" s="7">
        <f t="shared" si="30"/>
        <v>598</v>
      </c>
      <c r="C600" s="24"/>
      <c r="D600" s="16"/>
      <c r="E600" s="2"/>
      <c r="F600" s="16"/>
      <c r="G600" s="13"/>
      <c r="H600" s="13"/>
      <c r="I600" s="13"/>
      <c r="J600" s="21" t="str">
        <f t="shared" si="31"/>
        <v/>
      </c>
      <c r="K600" s="34" t="str">
        <f>IF(OR(G600&lt;&gt;"",H600&lt;&gt;""),'Thông Tin Chung'!$L$3,"")</f>
        <v/>
      </c>
      <c r="L600" s="2"/>
      <c r="M600" s="7" t="str">
        <f>IF(AND(G600="",H600=""),"",IF(OR(C600&lt;NgayBatDau,C600&gt;NgayKetThuc),"Ngày tháng phải nằm trong kỳ kế toán",IF(AND(F600&lt;&gt;"",COUNTIF(T.2[Tên loại
Doanh thu / Chi phí],F600)=0),"Tên loại DT/CP chưa được khai báo vào DS Tên loại DTCP","")))</f>
        <v/>
      </c>
      <c r="N600" s="7" t="str">
        <f t="shared" si="29"/>
        <v/>
      </c>
    </row>
    <row r="601" spans="2:14" ht="27.75" customHeight="1" x14ac:dyDescent="0.2">
      <c r="B601" s="7">
        <f t="shared" si="30"/>
        <v>599</v>
      </c>
      <c r="C601" s="24"/>
      <c r="D601" s="16"/>
      <c r="E601" s="2"/>
      <c r="F601" s="16"/>
      <c r="G601" s="13"/>
      <c r="H601" s="13"/>
      <c r="I601" s="13"/>
      <c r="J601" s="21" t="str">
        <f t="shared" si="31"/>
        <v/>
      </c>
      <c r="K601" s="34" t="str">
        <f>IF(OR(G601&lt;&gt;"",H601&lt;&gt;""),'Thông Tin Chung'!$L$3,"")</f>
        <v/>
      </c>
      <c r="L601" s="2"/>
      <c r="M601" s="7" t="str">
        <f>IF(AND(G601="",H601=""),"",IF(OR(C601&lt;NgayBatDau,C601&gt;NgayKetThuc),"Ngày tháng phải nằm trong kỳ kế toán",IF(AND(F601&lt;&gt;"",COUNTIF(T.2[Tên loại
Doanh thu / Chi phí],F601)=0),"Tên loại DT/CP chưa được khai báo vào DS Tên loại DTCP","")))</f>
        <v/>
      </c>
      <c r="N601" s="7" t="str">
        <f t="shared" si="29"/>
        <v/>
      </c>
    </row>
    <row r="602" spans="2:14" ht="27.75" customHeight="1" x14ac:dyDescent="0.2">
      <c r="B602" s="7">
        <f t="shared" si="30"/>
        <v>600</v>
      </c>
      <c r="C602" s="24"/>
      <c r="D602" s="16"/>
      <c r="E602" s="2"/>
      <c r="F602" s="16"/>
      <c r="G602" s="13"/>
      <c r="H602" s="13"/>
      <c r="I602" s="13"/>
      <c r="J602" s="21" t="str">
        <f t="shared" si="31"/>
        <v/>
      </c>
      <c r="K602" s="34" t="str">
        <f>IF(OR(G602&lt;&gt;"",H602&lt;&gt;""),'Thông Tin Chung'!$L$3,"")</f>
        <v/>
      </c>
      <c r="L602" s="2"/>
      <c r="M602" s="7" t="str">
        <f>IF(AND(G602="",H602=""),"",IF(OR(C602&lt;NgayBatDau,C602&gt;NgayKetThuc),"Ngày tháng phải nằm trong kỳ kế toán",IF(AND(F602&lt;&gt;"",COUNTIF(T.2[Tên loại
Doanh thu / Chi phí],F602)=0),"Tên loại DT/CP chưa được khai báo vào DS Tên loại DTCP","")))</f>
        <v/>
      </c>
      <c r="N602" s="7" t="str">
        <f t="shared" si="29"/>
        <v/>
      </c>
    </row>
    <row r="603" spans="2:14" ht="27.75" customHeight="1" x14ac:dyDescent="0.2">
      <c r="B603" s="7">
        <f t="shared" si="30"/>
        <v>601</v>
      </c>
      <c r="C603" s="24"/>
      <c r="D603" s="16"/>
      <c r="E603" s="2"/>
      <c r="F603" s="16"/>
      <c r="G603" s="13"/>
      <c r="H603" s="13"/>
      <c r="I603" s="13"/>
      <c r="J603" s="21" t="str">
        <f t="shared" si="31"/>
        <v/>
      </c>
      <c r="K603" s="34" t="str">
        <f>IF(OR(G603&lt;&gt;"",H603&lt;&gt;""),'Thông Tin Chung'!$L$3,"")</f>
        <v/>
      </c>
      <c r="L603" s="2"/>
      <c r="M603" s="7" t="str">
        <f>IF(AND(G603="",H603=""),"",IF(OR(C603&lt;NgayBatDau,C603&gt;NgayKetThuc),"Ngày tháng phải nằm trong kỳ kế toán",IF(AND(F603&lt;&gt;"",COUNTIF(T.2[Tên loại
Doanh thu / Chi phí],F603)=0),"Tên loại DT/CP chưa được khai báo vào DS Tên loại DTCP","")))</f>
        <v/>
      </c>
      <c r="N603" s="7" t="str">
        <f t="shared" si="29"/>
        <v/>
      </c>
    </row>
    <row r="604" spans="2:14" ht="27.75" customHeight="1" x14ac:dyDescent="0.2">
      <c r="B604" s="7">
        <f t="shared" si="30"/>
        <v>602</v>
      </c>
      <c r="C604" s="24"/>
      <c r="D604" s="16"/>
      <c r="E604" s="2"/>
      <c r="F604" s="16"/>
      <c r="G604" s="13"/>
      <c r="H604" s="13"/>
      <c r="I604" s="13"/>
      <c r="J604" s="21" t="str">
        <f t="shared" si="31"/>
        <v/>
      </c>
      <c r="K604" s="34" t="str">
        <f>IF(OR(G604&lt;&gt;"",H604&lt;&gt;""),'Thông Tin Chung'!$L$3,"")</f>
        <v/>
      </c>
      <c r="L604" s="2"/>
      <c r="M604" s="7" t="str">
        <f>IF(AND(G604="",H604=""),"",IF(OR(C604&lt;NgayBatDau,C604&gt;NgayKetThuc),"Ngày tháng phải nằm trong kỳ kế toán",IF(AND(F604&lt;&gt;"",COUNTIF(T.2[Tên loại
Doanh thu / Chi phí],F604)=0),"Tên loại DT/CP chưa được khai báo vào DS Tên loại DTCP","")))</f>
        <v/>
      </c>
      <c r="N604" s="7" t="str">
        <f t="shared" si="29"/>
        <v/>
      </c>
    </row>
    <row r="605" spans="2:14" ht="27.75" customHeight="1" x14ac:dyDescent="0.2">
      <c r="B605" s="7">
        <f t="shared" si="30"/>
        <v>603</v>
      </c>
      <c r="C605" s="24"/>
      <c r="D605" s="16"/>
      <c r="E605" s="2"/>
      <c r="F605" s="16"/>
      <c r="G605" s="13"/>
      <c r="H605" s="13"/>
      <c r="I605" s="13"/>
      <c r="J605" s="21" t="str">
        <f t="shared" si="31"/>
        <v/>
      </c>
      <c r="K605" s="34" t="str">
        <f>IF(OR(G605&lt;&gt;"",H605&lt;&gt;""),'Thông Tin Chung'!$L$3,"")</f>
        <v/>
      </c>
      <c r="L605" s="2"/>
      <c r="M605" s="7" t="str">
        <f>IF(AND(G605="",H605=""),"",IF(OR(C605&lt;NgayBatDau,C605&gt;NgayKetThuc),"Ngày tháng phải nằm trong kỳ kế toán",IF(AND(F605&lt;&gt;"",COUNTIF(T.2[Tên loại
Doanh thu / Chi phí],F605)=0),"Tên loại DT/CP chưa được khai báo vào DS Tên loại DTCP","")))</f>
        <v/>
      </c>
      <c r="N605" s="7" t="str">
        <f t="shared" si="29"/>
        <v/>
      </c>
    </row>
    <row r="606" spans="2:14" ht="27.75" customHeight="1" x14ac:dyDescent="0.2">
      <c r="B606" s="7">
        <f t="shared" si="30"/>
        <v>604</v>
      </c>
      <c r="C606" s="24"/>
      <c r="D606" s="16"/>
      <c r="E606" s="2"/>
      <c r="F606" s="16"/>
      <c r="G606" s="13"/>
      <c r="H606" s="13"/>
      <c r="I606" s="13"/>
      <c r="J606" s="21" t="str">
        <f t="shared" si="31"/>
        <v/>
      </c>
      <c r="K606" s="34" t="str">
        <f>IF(OR(G606&lt;&gt;"",H606&lt;&gt;""),'Thông Tin Chung'!$L$3,"")</f>
        <v/>
      </c>
      <c r="L606" s="2"/>
      <c r="M606" s="7" t="str">
        <f>IF(AND(G606="",H606=""),"",IF(OR(C606&lt;NgayBatDau,C606&gt;NgayKetThuc),"Ngày tháng phải nằm trong kỳ kế toán",IF(AND(F606&lt;&gt;"",COUNTIF(T.2[Tên loại
Doanh thu / Chi phí],F606)=0),"Tên loại DT/CP chưa được khai báo vào DS Tên loại DTCP","")))</f>
        <v/>
      </c>
      <c r="N606" s="7" t="str">
        <f t="shared" si="29"/>
        <v/>
      </c>
    </row>
    <row r="607" spans="2:14" ht="27.75" customHeight="1" x14ac:dyDescent="0.2">
      <c r="B607" s="7">
        <f t="shared" si="30"/>
        <v>605</v>
      </c>
      <c r="C607" s="24"/>
      <c r="D607" s="16"/>
      <c r="E607" s="2"/>
      <c r="F607" s="16"/>
      <c r="G607" s="13"/>
      <c r="H607" s="13"/>
      <c r="I607" s="13"/>
      <c r="J607" s="21" t="str">
        <f t="shared" si="31"/>
        <v/>
      </c>
      <c r="K607" s="34" t="str">
        <f>IF(OR(G607&lt;&gt;"",H607&lt;&gt;""),'Thông Tin Chung'!$L$3,"")</f>
        <v/>
      </c>
      <c r="L607" s="2"/>
      <c r="M607" s="7" t="str">
        <f>IF(AND(G607="",H607=""),"",IF(OR(C607&lt;NgayBatDau,C607&gt;NgayKetThuc),"Ngày tháng phải nằm trong kỳ kế toán",IF(AND(F607&lt;&gt;"",COUNTIF(T.2[Tên loại
Doanh thu / Chi phí],F607)=0),"Tên loại DT/CP chưa được khai báo vào DS Tên loại DTCP","")))</f>
        <v/>
      </c>
      <c r="N607" s="7" t="str">
        <f t="shared" si="29"/>
        <v/>
      </c>
    </row>
    <row r="608" spans="2:14" ht="27.75" customHeight="1" x14ac:dyDescent="0.2">
      <c r="B608" s="7">
        <f t="shared" si="30"/>
        <v>606</v>
      </c>
      <c r="C608" s="24"/>
      <c r="D608" s="16"/>
      <c r="E608" s="2"/>
      <c r="F608" s="16"/>
      <c r="G608" s="13"/>
      <c r="H608" s="13"/>
      <c r="I608" s="13"/>
      <c r="J608" s="21" t="str">
        <f t="shared" si="31"/>
        <v/>
      </c>
      <c r="K608" s="34" t="str">
        <f>IF(OR(G608&lt;&gt;"",H608&lt;&gt;""),'Thông Tin Chung'!$L$3,"")</f>
        <v/>
      </c>
      <c r="L608" s="2"/>
      <c r="M608" s="7" t="str">
        <f>IF(AND(G608="",H608=""),"",IF(OR(C608&lt;NgayBatDau,C608&gt;NgayKetThuc),"Ngày tháng phải nằm trong kỳ kế toán",IF(AND(F608&lt;&gt;"",COUNTIF(T.2[Tên loại
Doanh thu / Chi phí],F608)=0),"Tên loại DT/CP chưa được khai báo vào DS Tên loại DTCP","")))</f>
        <v/>
      </c>
      <c r="N608" s="7" t="str">
        <f t="shared" si="29"/>
        <v/>
      </c>
    </row>
    <row r="609" spans="2:14" ht="27.75" customHeight="1" x14ac:dyDescent="0.2">
      <c r="B609" s="7">
        <f t="shared" si="30"/>
        <v>607</v>
      </c>
      <c r="C609" s="24"/>
      <c r="D609" s="16"/>
      <c r="E609" s="2"/>
      <c r="F609" s="16"/>
      <c r="G609" s="13"/>
      <c r="H609" s="13"/>
      <c r="I609" s="13"/>
      <c r="J609" s="21" t="str">
        <f t="shared" si="31"/>
        <v/>
      </c>
      <c r="K609" s="34" t="str">
        <f>IF(OR(G609&lt;&gt;"",H609&lt;&gt;""),'Thông Tin Chung'!$L$3,"")</f>
        <v/>
      </c>
      <c r="L609" s="2"/>
      <c r="M609" s="7" t="str">
        <f>IF(AND(G609="",H609=""),"",IF(OR(C609&lt;NgayBatDau,C609&gt;NgayKetThuc),"Ngày tháng phải nằm trong kỳ kế toán",IF(AND(F609&lt;&gt;"",COUNTIF(T.2[Tên loại
Doanh thu / Chi phí],F609)=0),"Tên loại DT/CP chưa được khai báo vào DS Tên loại DTCP","")))</f>
        <v/>
      </c>
      <c r="N609" s="7" t="str">
        <f t="shared" si="29"/>
        <v/>
      </c>
    </row>
    <row r="610" spans="2:14" ht="27.75" customHeight="1" x14ac:dyDescent="0.2">
      <c r="B610" s="7">
        <f t="shared" si="30"/>
        <v>608</v>
      </c>
      <c r="C610" s="24"/>
      <c r="D610" s="16"/>
      <c r="E610" s="2"/>
      <c r="F610" s="16"/>
      <c r="G610" s="13"/>
      <c r="H610" s="13"/>
      <c r="I610" s="13"/>
      <c r="J610" s="21" t="str">
        <f t="shared" si="31"/>
        <v/>
      </c>
      <c r="K610" s="34" t="str">
        <f>IF(OR(G610&lt;&gt;"",H610&lt;&gt;""),'Thông Tin Chung'!$L$3,"")</f>
        <v/>
      </c>
      <c r="L610" s="2"/>
      <c r="M610" s="7" t="str">
        <f>IF(AND(G610="",H610=""),"",IF(OR(C610&lt;NgayBatDau,C610&gt;NgayKetThuc),"Ngày tháng phải nằm trong kỳ kế toán",IF(AND(F610&lt;&gt;"",COUNTIF(T.2[Tên loại
Doanh thu / Chi phí],F610)=0),"Tên loại DT/CP chưa được khai báo vào DS Tên loại DTCP","")))</f>
        <v/>
      </c>
      <c r="N610" s="7" t="str">
        <f t="shared" si="29"/>
        <v/>
      </c>
    </row>
    <row r="611" spans="2:14" ht="27.75" customHeight="1" x14ac:dyDescent="0.2">
      <c r="B611" s="7">
        <f t="shared" si="30"/>
        <v>609</v>
      </c>
      <c r="C611" s="24"/>
      <c r="D611" s="16"/>
      <c r="E611" s="2"/>
      <c r="F611" s="16"/>
      <c r="G611" s="13"/>
      <c r="H611" s="13"/>
      <c r="I611" s="13"/>
      <c r="J611" s="21" t="str">
        <f t="shared" si="31"/>
        <v/>
      </c>
      <c r="K611" s="34" t="str">
        <f>IF(OR(G611&lt;&gt;"",H611&lt;&gt;""),'Thông Tin Chung'!$L$3,"")</f>
        <v/>
      </c>
      <c r="L611" s="2"/>
      <c r="M611" s="7" t="str">
        <f>IF(AND(G611="",H611=""),"",IF(OR(C611&lt;NgayBatDau,C611&gt;NgayKetThuc),"Ngày tháng phải nằm trong kỳ kế toán",IF(AND(F611&lt;&gt;"",COUNTIF(T.2[Tên loại
Doanh thu / Chi phí],F611)=0),"Tên loại DT/CP chưa được khai báo vào DS Tên loại DTCP","")))</f>
        <v/>
      </c>
      <c r="N611" s="7" t="str">
        <f t="shared" si="29"/>
        <v/>
      </c>
    </row>
    <row r="612" spans="2:14" ht="27.75" customHeight="1" x14ac:dyDescent="0.2">
      <c r="B612" s="7">
        <f t="shared" si="30"/>
        <v>610</v>
      </c>
      <c r="C612" s="24"/>
      <c r="D612" s="16"/>
      <c r="E612" s="2"/>
      <c r="F612" s="16"/>
      <c r="G612" s="13"/>
      <c r="H612" s="13"/>
      <c r="I612" s="13"/>
      <c r="J612" s="21" t="str">
        <f t="shared" si="31"/>
        <v/>
      </c>
      <c r="K612" s="34" t="str">
        <f>IF(OR(G612&lt;&gt;"",H612&lt;&gt;""),'Thông Tin Chung'!$L$3,"")</f>
        <v/>
      </c>
      <c r="L612" s="2"/>
      <c r="M612" s="7" t="str">
        <f>IF(AND(G612="",H612=""),"",IF(OR(C612&lt;NgayBatDau,C612&gt;NgayKetThuc),"Ngày tháng phải nằm trong kỳ kế toán",IF(AND(F612&lt;&gt;"",COUNTIF(T.2[Tên loại
Doanh thu / Chi phí],F612)=0),"Tên loại DT/CP chưa được khai báo vào DS Tên loại DTCP","")))</f>
        <v/>
      </c>
      <c r="N612" s="7" t="str">
        <f t="shared" si="29"/>
        <v/>
      </c>
    </row>
    <row r="613" spans="2:14" ht="27.75" customHeight="1" x14ac:dyDescent="0.2">
      <c r="B613" s="7">
        <f t="shared" si="30"/>
        <v>611</v>
      </c>
      <c r="C613" s="24"/>
      <c r="D613" s="16"/>
      <c r="E613" s="2"/>
      <c r="F613" s="16"/>
      <c r="G613" s="13"/>
      <c r="H613" s="13"/>
      <c r="I613" s="13"/>
      <c r="J613" s="21" t="str">
        <f t="shared" si="31"/>
        <v/>
      </c>
      <c r="K613" s="34" t="str">
        <f>IF(OR(G613&lt;&gt;"",H613&lt;&gt;""),'Thông Tin Chung'!$L$3,"")</f>
        <v/>
      </c>
      <c r="L613" s="2"/>
      <c r="M613" s="7" t="str">
        <f>IF(AND(G613="",H613=""),"",IF(OR(C613&lt;NgayBatDau,C613&gt;NgayKetThuc),"Ngày tháng phải nằm trong kỳ kế toán",IF(AND(F613&lt;&gt;"",COUNTIF(T.2[Tên loại
Doanh thu / Chi phí],F613)=0),"Tên loại DT/CP chưa được khai báo vào DS Tên loại DTCP","")))</f>
        <v/>
      </c>
      <c r="N613" s="7" t="str">
        <f t="shared" si="29"/>
        <v/>
      </c>
    </row>
    <row r="614" spans="2:14" ht="27.75" customHeight="1" x14ac:dyDescent="0.2">
      <c r="B614" s="7">
        <f t="shared" si="30"/>
        <v>612</v>
      </c>
      <c r="C614" s="24"/>
      <c r="D614" s="16"/>
      <c r="E614" s="2"/>
      <c r="F614" s="16"/>
      <c r="G614" s="13"/>
      <c r="H614" s="13"/>
      <c r="I614" s="13"/>
      <c r="J614" s="21" t="str">
        <f t="shared" si="31"/>
        <v/>
      </c>
      <c r="K614" s="34" t="str">
        <f>IF(OR(G614&lt;&gt;"",H614&lt;&gt;""),'Thông Tin Chung'!$L$3,"")</f>
        <v/>
      </c>
      <c r="L614" s="2"/>
      <c r="M614" s="7" t="str">
        <f>IF(AND(G614="",H614=""),"",IF(OR(C614&lt;NgayBatDau,C614&gt;NgayKetThuc),"Ngày tháng phải nằm trong kỳ kế toán",IF(AND(F614&lt;&gt;"",COUNTIF(T.2[Tên loại
Doanh thu / Chi phí],F614)=0),"Tên loại DT/CP chưa được khai báo vào DS Tên loại DTCP","")))</f>
        <v/>
      </c>
      <c r="N614" s="7" t="str">
        <f t="shared" si="29"/>
        <v/>
      </c>
    </row>
    <row r="615" spans="2:14" ht="27.75" customHeight="1" x14ac:dyDescent="0.2">
      <c r="B615" s="7">
        <f t="shared" si="30"/>
        <v>613</v>
      </c>
      <c r="C615" s="24"/>
      <c r="D615" s="16"/>
      <c r="E615" s="2"/>
      <c r="F615" s="16"/>
      <c r="G615" s="13"/>
      <c r="H615" s="13"/>
      <c r="I615" s="13"/>
      <c r="J615" s="21" t="str">
        <f t="shared" si="31"/>
        <v/>
      </c>
      <c r="K615" s="34" t="str">
        <f>IF(OR(G615&lt;&gt;"",H615&lt;&gt;""),'Thông Tin Chung'!$L$3,"")</f>
        <v/>
      </c>
      <c r="L615" s="2"/>
      <c r="M615" s="7" t="str">
        <f>IF(AND(G615="",H615=""),"",IF(OR(C615&lt;NgayBatDau,C615&gt;NgayKetThuc),"Ngày tháng phải nằm trong kỳ kế toán",IF(AND(F615&lt;&gt;"",COUNTIF(T.2[Tên loại
Doanh thu / Chi phí],F615)=0),"Tên loại DT/CP chưa được khai báo vào DS Tên loại DTCP","")))</f>
        <v/>
      </c>
      <c r="N615" s="7" t="str">
        <f t="shared" si="29"/>
        <v/>
      </c>
    </row>
    <row r="616" spans="2:14" ht="27.75" customHeight="1" x14ac:dyDescent="0.2">
      <c r="B616" s="7">
        <f t="shared" si="30"/>
        <v>614</v>
      </c>
      <c r="C616" s="24"/>
      <c r="D616" s="16"/>
      <c r="E616" s="2"/>
      <c r="F616" s="16"/>
      <c r="G616" s="13"/>
      <c r="H616" s="13"/>
      <c r="I616" s="13"/>
      <c r="J616" s="21" t="str">
        <f t="shared" si="31"/>
        <v/>
      </c>
      <c r="K616" s="34" t="str">
        <f>IF(OR(G616&lt;&gt;"",H616&lt;&gt;""),'Thông Tin Chung'!$L$3,"")</f>
        <v/>
      </c>
      <c r="L616" s="2"/>
      <c r="M616" s="7" t="str">
        <f>IF(AND(G616="",H616=""),"",IF(OR(C616&lt;NgayBatDau,C616&gt;NgayKetThuc),"Ngày tháng phải nằm trong kỳ kế toán",IF(AND(F616&lt;&gt;"",COUNTIF(T.2[Tên loại
Doanh thu / Chi phí],F616)=0),"Tên loại DT/CP chưa được khai báo vào DS Tên loại DTCP","")))</f>
        <v/>
      </c>
      <c r="N616" s="7" t="str">
        <f t="shared" si="29"/>
        <v/>
      </c>
    </row>
    <row r="617" spans="2:14" ht="27.75" customHeight="1" x14ac:dyDescent="0.2">
      <c r="B617" s="7">
        <f t="shared" si="30"/>
        <v>615</v>
      </c>
      <c r="C617" s="24"/>
      <c r="D617" s="16"/>
      <c r="E617" s="2"/>
      <c r="F617" s="16"/>
      <c r="G617" s="13"/>
      <c r="H617" s="13"/>
      <c r="I617" s="13"/>
      <c r="J617" s="21" t="str">
        <f t="shared" si="31"/>
        <v/>
      </c>
      <c r="K617" s="34" t="str">
        <f>IF(OR(G617&lt;&gt;"",H617&lt;&gt;""),'Thông Tin Chung'!$L$3,"")</f>
        <v/>
      </c>
      <c r="L617" s="2"/>
      <c r="M617" s="7" t="str">
        <f>IF(AND(G617="",H617=""),"",IF(OR(C617&lt;NgayBatDau,C617&gt;NgayKetThuc),"Ngày tháng phải nằm trong kỳ kế toán",IF(AND(F617&lt;&gt;"",COUNTIF(T.2[Tên loại
Doanh thu / Chi phí],F617)=0),"Tên loại DT/CP chưa được khai báo vào DS Tên loại DTCP","")))</f>
        <v/>
      </c>
      <c r="N617" s="7" t="str">
        <f t="shared" si="29"/>
        <v/>
      </c>
    </row>
    <row r="618" spans="2:14" ht="27.75" customHeight="1" x14ac:dyDescent="0.2">
      <c r="B618" s="7">
        <f t="shared" si="30"/>
        <v>616</v>
      </c>
      <c r="C618" s="24"/>
      <c r="D618" s="16"/>
      <c r="E618" s="2"/>
      <c r="F618" s="16"/>
      <c r="G618" s="13"/>
      <c r="H618" s="13"/>
      <c r="I618" s="13"/>
      <c r="J618" s="21" t="str">
        <f t="shared" si="31"/>
        <v/>
      </c>
      <c r="K618" s="34" t="str">
        <f>IF(OR(G618&lt;&gt;"",H618&lt;&gt;""),'Thông Tin Chung'!$L$3,"")</f>
        <v/>
      </c>
      <c r="L618" s="2"/>
      <c r="M618" s="7" t="str">
        <f>IF(AND(G618="",H618=""),"",IF(OR(C618&lt;NgayBatDau,C618&gt;NgayKetThuc),"Ngày tháng phải nằm trong kỳ kế toán",IF(AND(F618&lt;&gt;"",COUNTIF(T.2[Tên loại
Doanh thu / Chi phí],F618)=0),"Tên loại DT/CP chưa được khai báo vào DS Tên loại DTCP","")))</f>
        <v/>
      </c>
      <c r="N618" s="7" t="str">
        <f t="shared" si="29"/>
        <v/>
      </c>
    </row>
    <row r="619" spans="2:14" ht="27.75" customHeight="1" x14ac:dyDescent="0.2">
      <c r="B619" s="7">
        <f t="shared" si="30"/>
        <v>617</v>
      </c>
      <c r="C619" s="24"/>
      <c r="D619" s="16"/>
      <c r="E619" s="2"/>
      <c r="F619" s="16"/>
      <c r="G619" s="13"/>
      <c r="H619" s="13"/>
      <c r="I619" s="13"/>
      <c r="J619" s="21" t="str">
        <f t="shared" si="31"/>
        <v/>
      </c>
      <c r="K619" s="34" t="str">
        <f>IF(OR(G619&lt;&gt;"",H619&lt;&gt;""),'Thông Tin Chung'!$L$3,"")</f>
        <v/>
      </c>
      <c r="L619" s="2"/>
      <c r="M619" s="7" t="str">
        <f>IF(AND(G619="",H619=""),"",IF(OR(C619&lt;NgayBatDau,C619&gt;NgayKetThuc),"Ngày tháng phải nằm trong kỳ kế toán",IF(AND(F619&lt;&gt;"",COUNTIF(T.2[Tên loại
Doanh thu / Chi phí],F619)=0),"Tên loại DT/CP chưa được khai báo vào DS Tên loại DTCP","")))</f>
        <v/>
      </c>
      <c r="N619" s="7" t="str">
        <f t="shared" si="29"/>
        <v/>
      </c>
    </row>
    <row r="620" spans="2:14" ht="27.75" customHeight="1" x14ac:dyDescent="0.2">
      <c r="B620" s="7">
        <f t="shared" si="30"/>
        <v>618</v>
      </c>
      <c r="C620" s="24"/>
      <c r="D620" s="16"/>
      <c r="E620" s="2"/>
      <c r="F620" s="16"/>
      <c r="G620" s="13"/>
      <c r="H620" s="13"/>
      <c r="I620" s="13"/>
      <c r="J620" s="21" t="str">
        <f t="shared" si="31"/>
        <v/>
      </c>
      <c r="K620" s="34" t="str">
        <f>IF(OR(G620&lt;&gt;"",H620&lt;&gt;""),'Thông Tin Chung'!$L$3,"")</f>
        <v/>
      </c>
      <c r="L620" s="2"/>
      <c r="M620" s="7" t="str">
        <f>IF(AND(G620="",H620=""),"",IF(OR(C620&lt;NgayBatDau,C620&gt;NgayKetThuc),"Ngày tháng phải nằm trong kỳ kế toán",IF(AND(F620&lt;&gt;"",COUNTIF(T.2[Tên loại
Doanh thu / Chi phí],F620)=0),"Tên loại DT/CP chưa được khai báo vào DS Tên loại DTCP","")))</f>
        <v/>
      </c>
      <c r="N620" s="7" t="str">
        <f t="shared" si="29"/>
        <v/>
      </c>
    </row>
    <row r="621" spans="2:14" ht="27.75" customHeight="1" x14ac:dyDescent="0.2">
      <c r="B621" s="7">
        <f t="shared" si="30"/>
        <v>619</v>
      </c>
      <c r="C621" s="24"/>
      <c r="D621" s="16"/>
      <c r="E621" s="2"/>
      <c r="F621" s="16"/>
      <c r="G621" s="13"/>
      <c r="H621" s="13"/>
      <c r="I621" s="13"/>
      <c r="J621" s="21" t="str">
        <f t="shared" si="31"/>
        <v/>
      </c>
      <c r="K621" s="34" t="str">
        <f>IF(OR(G621&lt;&gt;"",H621&lt;&gt;""),'Thông Tin Chung'!$L$3,"")</f>
        <v/>
      </c>
      <c r="L621" s="2"/>
      <c r="M621" s="7" t="str">
        <f>IF(AND(G621="",H621=""),"",IF(OR(C621&lt;NgayBatDau,C621&gt;NgayKetThuc),"Ngày tháng phải nằm trong kỳ kế toán",IF(AND(F621&lt;&gt;"",COUNTIF(T.2[Tên loại
Doanh thu / Chi phí],F621)=0),"Tên loại DT/CP chưa được khai báo vào DS Tên loại DTCP","")))</f>
        <v/>
      </c>
      <c r="N621" s="7" t="str">
        <f t="shared" si="29"/>
        <v/>
      </c>
    </row>
    <row r="622" spans="2:14" ht="27.75" customHeight="1" x14ac:dyDescent="0.2">
      <c r="B622" s="7">
        <f t="shared" si="30"/>
        <v>620</v>
      </c>
      <c r="C622" s="24"/>
      <c r="D622" s="16"/>
      <c r="E622" s="2"/>
      <c r="F622" s="16"/>
      <c r="G622" s="13"/>
      <c r="H622" s="13"/>
      <c r="I622" s="13"/>
      <c r="J622" s="21" t="str">
        <f t="shared" si="31"/>
        <v/>
      </c>
      <c r="K622" s="34" t="str">
        <f>IF(OR(G622&lt;&gt;"",H622&lt;&gt;""),'Thông Tin Chung'!$L$3,"")</f>
        <v/>
      </c>
      <c r="L622" s="2"/>
      <c r="M622" s="7" t="str">
        <f>IF(AND(G622="",H622=""),"",IF(OR(C622&lt;NgayBatDau,C622&gt;NgayKetThuc),"Ngày tháng phải nằm trong kỳ kế toán",IF(AND(F622&lt;&gt;"",COUNTIF(T.2[Tên loại
Doanh thu / Chi phí],F622)=0),"Tên loại DT/CP chưa được khai báo vào DS Tên loại DTCP","")))</f>
        <v/>
      </c>
      <c r="N622" s="7" t="str">
        <f t="shared" si="29"/>
        <v/>
      </c>
    </row>
    <row r="623" spans="2:14" ht="27.75" customHeight="1" x14ac:dyDescent="0.2">
      <c r="B623" s="7">
        <f t="shared" si="30"/>
        <v>621</v>
      </c>
      <c r="C623" s="24"/>
      <c r="D623" s="16"/>
      <c r="E623" s="2"/>
      <c r="F623" s="16"/>
      <c r="G623" s="13"/>
      <c r="H623" s="13"/>
      <c r="I623" s="13"/>
      <c r="J623" s="21" t="str">
        <f t="shared" si="31"/>
        <v/>
      </c>
      <c r="K623" s="34" t="str">
        <f>IF(OR(G623&lt;&gt;"",H623&lt;&gt;""),'Thông Tin Chung'!$L$3,"")</f>
        <v/>
      </c>
      <c r="L623" s="2"/>
      <c r="M623" s="7" t="str">
        <f>IF(AND(G623="",H623=""),"",IF(OR(C623&lt;NgayBatDau,C623&gt;NgayKetThuc),"Ngày tháng phải nằm trong kỳ kế toán",IF(AND(F623&lt;&gt;"",COUNTIF(T.2[Tên loại
Doanh thu / Chi phí],F623)=0),"Tên loại DT/CP chưa được khai báo vào DS Tên loại DTCP","")))</f>
        <v/>
      </c>
      <c r="N623" s="7" t="str">
        <f t="shared" si="29"/>
        <v/>
      </c>
    </row>
    <row r="624" spans="2:14" ht="27.75" customHeight="1" x14ac:dyDescent="0.2">
      <c r="B624" s="7">
        <f t="shared" si="30"/>
        <v>622</v>
      </c>
      <c r="C624" s="24"/>
      <c r="D624" s="16"/>
      <c r="E624" s="2"/>
      <c r="F624" s="16"/>
      <c r="G624" s="13"/>
      <c r="H624" s="13"/>
      <c r="I624" s="13"/>
      <c r="J624" s="21" t="str">
        <f t="shared" si="31"/>
        <v/>
      </c>
      <c r="K624" s="34" t="str">
        <f>IF(OR(G624&lt;&gt;"",H624&lt;&gt;""),'Thông Tin Chung'!$L$3,"")</f>
        <v/>
      </c>
      <c r="L624" s="2"/>
      <c r="M624" s="7" t="str">
        <f>IF(AND(G624="",H624=""),"",IF(OR(C624&lt;NgayBatDau,C624&gt;NgayKetThuc),"Ngày tháng phải nằm trong kỳ kế toán",IF(AND(F624&lt;&gt;"",COUNTIF(T.2[Tên loại
Doanh thu / Chi phí],F624)=0),"Tên loại DT/CP chưa được khai báo vào DS Tên loại DTCP","")))</f>
        <v/>
      </c>
      <c r="N624" s="7" t="str">
        <f t="shared" si="29"/>
        <v/>
      </c>
    </row>
    <row r="625" spans="2:14" ht="27.75" customHeight="1" x14ac:dyDescent="0.2">
      <c r="B625" s="7">
        <f t="shared" si="30"/>
        <v>623</v>
      </c>
      <c r="C625" s="24"/>
      <c r="D625" s="16"/>
      <c r="E625" s="2"/>
      <c r="F625" s="16"/>
      <c r="G625" s="13"/>
      <c r="H625" s="13"/>
      <c r="I625" s="13"/>
      <c r="J625" s="21" t="str">
        <f t="shared" si="31"/>
        <v/>
      </c>
      <c r="K625" s="34" t="str">
        <f>IF(OR(G625&lt;&gt;"",H625&lt;&gt;""),'Thông Tin Chung'!$L$3,"")</f>
        <v/>
      </c>
      <c r="L625" s="2"/>
      <c r="M625" s="7" t="str">
        <f>IF(AND(G625="",H625=""),"",IF(OR(C625&lt;NgayBatDau,C625&gt;NgayKetThuc),"Ngày tháng phải nằm trong kỳ kế toán",IF(AND(F625&lt;&gt;"",COUNTIF(T.2[Tên loại
Doanh thu / Chi phí],F625)=0),"Tên loại DT/CP chưa được khai báo vào DS Tên loại DTCP","")))</f>
        <v/>
      </c>
      <c r="N625" s="7" t="str">
        <f t="shared" si="29"/>
        <v/>
      </c>
    </row>
    <row r="626" spans="2:14" ht="27.75" customHeight="1" x14ac:dyDescent="0.2">
      <c r="B626" s="7">
        <f t="shared" si="30"/>
        <v>624</v>
      </c>
      <c r="C626" s="24"/>
      <c r="D626" s="16"/>
      <c r="E626" s="2"/>
      <c r="F626" s="16"/>
      <c r="G626" s="13"/>
      <c r="H626" s="13"/>
      <c r="I626" s="13"/>
      <c r="J626" s="21" t="str">
        <f t="shared" si="31"/>
        <v/>
      </c>
      <c r="K626" s="34" t="str">
        <f>IF(OR(G626&lt;&gt;"",H626&lt;&gt;""),'Thông Tin Chung'!$L$3,"")</f>
        <v/>
      </c>
      <c r="L626" s="2"/>
      <c r="M626" s="7" t="str">
        <f>IF(AND(G626="",H626=""),"",IF(OR(C626&lt;NgayBatDau,C626&gt;NgayKetThuc),"Ngày tháng phải nằm trong kỳ kế toán",IF(AND(F626&lt;&gt;"",COUNTIF(T.2[Tên loại
Doanh thu / Chi phí],F626)=0),"Tên loại DT/CP chưa được khai báo vào DS Tên loại DTCP","")))</f>
        <v/>
      </c>
      <c r="N626" s="7" t="str">
        <f t="shared" si="29"/>
        <v/>
      </c>
    </row>
    <row r="627" spans="2:14" ht="27.75" customHeight="1" x14ac:dyDescent="0.2">
      <c r="B627" s="7">
        <f t="shared" si="30"/>
        <v>625</v>
      </c>
      <c r="C627" s="24"/>
      <c r="D627" s="16"/>
      <c r="E627" s="2"/>
      <c r="F627" s="16"/>
      <c r="G627" s="13"/>
      <c r="H627" s="13"/>
      <c r="I627" s="13"/>
      <c r="J627" s="21" t="str">
        <f t="shared" si="31"/>
        <v/>
      </c>
      <c r="K627" s="34" t="str">
        <f>IF(OR(G627&lt;&gt;"",H627&lt;&gt;""),'Thông Tin Chung'!$L$3,"")</f>
        <v/>
      </c>
      <c r="L627" s="2"/>
      <c r="M627" s="7" t="str">
        <f>IF(AND(G627="",H627=""),"",IF(OR(C627&lt;NgayBatDau,C627&gt;NgayKetThuc),"Ngày tháng phải nằm trong kỳ kế toán",IF(AND(F627&lt;&gt;"",COUNTIF(T.2[Tên loại
Doanh thu / Chi phí],F627)=0),"Tên loại DT/CP chưa được khai báo vào DS Tên loại DTCP","")))</f>
        <v/>
      </c>
      <c r="N627" s="7" t="str">
        <f t="shared" si="29"/>
        <v/>
      </c>
    </row>
    <row r="628" spans="2:14" ht="27.75" customHeight="1" x14ac:dyDescent="0.2">
      <c r="B628" s="7">
        <f t="shared" si="30"/>
        <v>626</v>
      </c>
      <c r="C628" s="24"/>
      <c r="D628" s="16"/>
      <c r="E628" s="2"/>
      <c r="F628" s="16"/>
      <c r="G628" s="13"/>
      <c r="H628" s="13"/>
      <c r="I628" s="13"/>
      <c r="J628" s="21" t="str">
        <f t="shared" si="31"/>
        <v/>
      </c>
      <c r="K628" s="34" t="str">
        <f>IF(OR(G628&lt;&gt;"",H628&lt;&gt;""),'Thông Tin Chung'!$L$3,"")</f>
        <v/>
      </c>
      <c r="L628" s="2"/>
      <c r="M628" s="7" t="str">
        <f>IF(AND(G628="",H628=""),"",IF(OR(C628&lt;NgayBatDau,C628&gt;NgayKetThuc),"Ngày tháng phải nằm trong kỳ kế toán",IF(AND(F628&lt;&gt;"",COUNTIF(T.2[Tên loại
Doanh thu / Chi phí],F628)=0),"Tên loại DT/CP chưa được khai báo vào DS Tên loại DTCP","")))</f>
        <v/>
      </c>
      <c r="N628" s="7" t="str">
        <f t="shared" si="29"/>
        <v/>
      </c>
    </row>
    <row r="629" spans="2:14" ht="27.75" customHeight="1" x14ac:dyDescent="0.2">
      <c r="B629" s="7">
        <f t="shared" si="30"/>
        <v>627</v>
      </c>
      <c r="C629" s="24"/>
      <c r="D629" s="16"/>
      <c r="E629" s="2"/>
      <c r="F629" s="16"/>
      <c r="G629" s="13"/>
      <c r="H629" s="13"/>
      <c r="I629" s="13"/>
      <c r="J629" s="21" t="str">
        <f t="shared" si="31"/>
        <v/>
      </c>
      <c r="K629" s="34" t="str">
        <f>IF(OR(G629&lt;&gt;"",H629&lt;&gt;""),'Thông Tin Chung'!$L$3,"")</f>
        <v/>
      </c>
      <c r="L629" s="2"/>
      <c r="M629" s="7" t="str">
        <f>IF(AND(G629="",H629=""),"",IF(OR(C629&lt;NgayBatDau,C629&gt;NgayKetThuc),"Ngày tháng phải nằm trong kỳ kế toán",IF(AND(F629&lt;&gt;"",COUNTIF(T.2[Tên loại
Doanh thu / Chi phí],F629)=0),"Tên loại DT/CP chưa được khai báo vào DS Tên loại DTCP","")))</f>
        <v/>
      </c>
      <c r="N629" s="7" t="str">
        <f t="shared" si="29"/>
        <v/>
      </c>
    </row>
    <row r="630" spans="2:14" ht="27.75" customHeight="1" x14ac:dyDescent="0.2">
      <c r="B630" s="7">
        <f t="shared" si="30"/>
        <v>628</v>
      </c>
      <c r="C630" s="24"/>
      <c r="D630" s="16"/>
      <c r="E630" s="2"/>
      <c r="F630" s="16"/>
      <c r="G630" s="13"/>
      <c r="H630" s="13"/>
      <c r="I630" s="13"/>
      <c r="J630" s="21" t="str">
        <f t="shared" si="31"/>
        <v/>
      </c>
      <c r="K630" s="34" t="str">
        <f>IF(OR(G630&lt;&gt;"",H630&lt;&gt;""),'Thông Tin Chung'!$L$3,"")</f>
        <v/>
      </c>
      <c r="L630" s="2"/>
      <c r="M630" s="7" t="str">
        <f>IF(AND(G630="",H630=""),"",IF(OR(C630&lt;NgayBatDau,C630&gt;NgayKetThuc),"Ngày tháng phải nằm trong kỳ kế toán",IF(AND(F630&lt;&gt;"",COUNTIF(T.2[Tên loại
Doanh thu / Chi phí],F630)=0),"Tên loại DT/CP chưa được khai báo vào DS Tên loại DTCP","")))</f>
        <v/>
      </c>
      <c r="N630" s="7" t="str">
        <f t="shared" si="29"/>
        <v/>
      </c>
    </row>
    <row r="631" spans="2:14" ht="27.75" customHeight="1" x14ac:dyDescent="0.2">
      <c r="B631" s="7">
        <f t="shared" si="30"/>
        <v>629</v>
      </c>
      <c r="C631" s="24"/>
      <c r="D631" s="16"/>
      <c r="E631" s="2"/>
      <c r="F631" s="16"/>
      <c r="G631" s="13"/>
      <c r="H631" s="13"/>
      <c r="I631" s="13"/>
      <c r="J631" s="21" t="str">
        <f t="shared" si="31"/>
        <v/>
      </c>
      <c r="K631" s="34" t="str">
        <f>IF(OR(G631&lt;&gt;"",H631&lt;&gt;""),'Thông Tin Chung'!$L$3,"")</f>
        <v/>
      </c>
      <c r="L631" s="2"/>
      <c r="M631" s="7" t="str">
        <f>IF(AND(G631="",H631=""),"",IF(OR(C631&lt;NgayBatDau,C631&gt;NgayKetThuc),"Ngày tháng phải nằm trong kỳ kế toán",IF(AND(F631&lt;&gt;"",COUNTIF(T.2[Tên loại
Doanh thu / Chi phí],F631)=0),"Tên loại DT/CP chưa được khai báo vào DS Tên loại DTCP","")))</f>
        <v/>
      </c>
      <c r="N631" s="7" t="str">
        <f t="shared" si="29"/>
        <v/>
      </c>
    </row>
    <row r="632" spans="2:14" ht="27.75" customHeight="1" x14ac:dyDescent="0.2">
      <c r="B632" s="7">
        <f t="shared" si="30"/>
        <v>630</v>
      </c>
      <c r="C632" s="24"/>
      <c r="D632" s="16"/>
      <c r="E632" s="2"/>
      <c r="F632" s="16"/>
      <c r="G632" s="13"/>
      <c r="H632" s="13"/>
      <c r="I632" s="13"/>
      <c r="J632" s="21" t="str">
        <f t="shared" si="31"/>
        <v/>
      </c>
      <c r="K632" s="34" t="str">
        <f>IF(OR(G632&lt;&gt;"",H632&lt;&gt;""),'Thông Tin Chung'!$L$3,"")</f>
        <v/>
      </c>
      <c r="L632" s="2"/>
      <c r="M632" s="7" t="str">
        <f>IF(AND(G632="",H632=""),"",IF(OR(C632&lt;NgayBatDau,C632&gt;NgayKetThuc),"Ngày tháng phải nằm trong kỳ kế toán",IF(AND(F632&lt;&gt;"",COUNTIF(T.2[Tên loại
Doanh thu / Chi phí],F632)=0),"Tên loại DT/CP chưa được khai báo vào DS Tên loại DTCP","")))</f>
        <v/>
      </c>
      <c r="N632" s="7" t="str">
        <f t="shared" si="29"/>
        <v/>
      </c>
    </row>
    <row r="633" spans="2:14" ht="27.75" customHeight="1" x14ac:dyDescent="0.2">
      <c r="B633" s="7">
        <f t="shared" si="30"/>
        <v>631</v>
      </c>
      <c r="C633" s="24"/>
      <c r="D633" s="16"/>
      <c r="E633" s="2"/>
      <c r="F633" s="16"/>
      <c r="G633" s="13"/>
      <c r="H633" s="13"/>
      <c r="I633" s="13"/>
      <c r="J633" s="21" t="str">
        <f t="shared" si="31"/>
        <v/>
      </c>
      <c r="K633" s="34" t="str">
        <f>IF(OR(G633&lt;&gt;"",H633&lt;&gt;""),'Thông Tin Chung'!$L$3,"")</f>
        <v/>
      </c>
      <c r="L633" s="2"/>
      <c r="M633" s="7" t="str">
        <f>IF(AND(G633="",H633=""),"",IF(OR(C633&lt;NgayBatDau,C633&gt;NgayKetThuc),"Ngày tháng phải nằm trong kỳ kế toán",IF(AND(F633&lt;&gt;"",COUNTIF(T.2[Tên loại
Doanh thu / Chi phí],F633)=0),"Tên loại DT/CP chưa được khai báo vào DS Tên loại DTCP","")))</f>
        <v/>
      </c>
      <c r="N633" s="7" t="str">
        <f t="shared" si="29"/>
        <v/>
      </c>
    </row>
    <row r="634" spans="2:14" ht="27.75" customHeight="1" x14ac:dyDescent="0.2">
      <c r="B634" s="7">
        <f t="shared" si="30"/>
        <v>632</v>
      </c>
      <c r="C634" s="24"/>
      <c r="D634" s="16"/>
      <c r="E634" s="2"/>
      <c r="F634" s="16"/>
      <c r="G634" s="13"/>
      <c r="H634" s="13"/>
      <c r="I634" s="13"/>
      <c r="J634" s="21" t="str">
        <f t="shared" si="31"/>
        <v/>
      </c>
      <c r="K634" s="34" t="str">
        <f>IF(OR(G634&lt;&gt;"",H634&lt;&gt;""),'Thông Tin Chung'!$L$3,"")</f>
        <v/>
      </c>
      <c r="L634" s="2"/>
      <c r="M634" s="7" t="str">
        <f>IF(AND(G634="",H634=""),"",IF(OR(C634&lt;NgayBatDau,C634&gt;NgayKetThuc),"Ngày tháng phải nằm trong kỳ kế toán",IF(AND(F634&lt;&gt;"",COUNTIF(T.2[Tên loại
Doanh thu / Chi phí],F634)=0),"Tên loại DT/CP chưa được khai báo vào DS Tên loại DTCP","")))</f>
        <v/>
      </c>
      <c r="N634" s="7" t="str">
        <f t="shared" si="29"/>
        <v/>
      </c>
    </row>
    <row r="635" spans="2:14" ht="27.75" customHeight="1" x14ac:dyDescent="0.2">
      <c r="B635" s="7">
        <f t="shared" si="30"/>
        <v>633</v>
      </c>
      <c r="C635" s="24"/>
      <c r="D635" s="16"/>
      <c r="E635" s="2"/>
      <c r="F635" s="16"/>
      <c r="G635" s="13"/>
      <c r="H635" s="13"/>
      <c r="I635" s="13"/>
      <c r="J635" s="21" t="str">
        <f t="shared" si="31"/>
        <v/>
      </c>
      <c r="K635" s="34" t="str">
        <f>IF(OR(G635&lt;&gt;"",H635&lt;&gt;""),'Thông Tin Chung'!$L$3,"")</f>
        <v/>
      </c>
      <c r="L635" s="2"/>
      <c r="M635" s="7" t="str">
        <f>IF(AND(G635="",H635=""),"",IF(OR(C635&lt;NgayBatDau,C635&gt;NgayKetThuc),"Ngày tháng phải nằm trong kỳ kế toán",IF(AND(F635&lt;&gt;"",COUNTIF(T.2[Tên loại
Doanh thu / Chi phí],F635)=0),"Tên loại DT/CP chưa được khai báo vào DS Tên loại DTCP","")))</f>
        <v/>
      </c>
      <c r="N635" s="7" t="str">
        <f t="shared" si="29"/>
        <v/>
      </c>
    </row>
    <row r="636" spans="2:14" ht="27.75" customHeight="1" x14ac:dyDescent="0.2">
      <c r="B636" s="7">
        <f t="shared" si="30"/>
        <v>634</v>
      </c>
      <c r="C636" s="24"/>
      <c r="D636" s="16"/>
      <c r="E636" s="2"/>
      <c r="F636" s="16"/>
      <c r="G636" s="13"/>
      <c r="H636" s="13"/>
      <c r="I636" s="13"/>
      <c r="J636" s="21" t="str">
        <f t="shared" si="31"/>
        <v/>
      </c>
      <c r="K636" s="34" t="str">
        <f>IF(OR(G636&lt;&gt;"",H636&lt;&gt;""),'Thông Tin Chung'!$L$3,"")</f>
        <v/>
      </c>
      <c r="L636" s="2"/>
      <c r="M636" s="7" t="str">
        <f>IF(AND(G636="",H636=""),"",IF(OR(C636&lt;NgayBatDau,C636&gt;NgayKetThuc),"Ngày tháng phải nằm trong kỳ kế toán",IF(AND(F636&lt;&gt;"",COUNTIF(T.2[Tên loại
Doanh thu / Chi phí],F636)=0),"Tên loại DT/CP chưa được khai báo vào DS Tên loại DTCP","")))</f>
        <v/>
      </c>
      <c r="N636" s="7" t="str">
        <f t="shared" si="29"/>
        <v/>
      </c>
    </row>
    <row r="637" spans="2:14" ht="27.75" customHeight="1" x14ac:dyDescent="0.2">
      <c r="B637" s="7">
        <f t="shared" si="30"/>
        <v>635</v>
      </c>
      <c r="C637" s="24"/>
      <c r="D637" s="16"/>
      <c r="E637" s="2"/>
      <c r="F637" s="16"/>
      <c r="G637" s="13"/>
      <c r="H637" s="13"/>
      <c r="I637" s="13"/>
      <c r="J637" s="21" t="str">
        <f t="shared" si="31"/>
        <v/>
      </c>
      <c r="K637" s="34" t="str">
        <f>IF(OR(G637&lt;&gt;"",H637&lt;&gt;""),'Thông Tin Chung'!$L$3,"")</f>
        <v/>
      </c>
      <c r="L637" s="2"/>
      <c r="M637" s="7" t="str">
        <f>IF(AND(G637="",H637=""),"",IF(OR(C637&lt;NgayBatDau,C637&gt;NgayKetThuc),"Ngày tháng phải nằm trong kỳ kế toán",IF(AND(F637&lt;&gt;"",COUNTIF(T.2[Tên loại
Doanh thu / Chi phí],F637)=0),"Tên loại DT/CP chưa được khai báo vào DS Tên loại DTCP","")))</f>
        <v/>
      </c>
      <c r="N637" s="7" t="str">
        <f t="shared" si="29"/>
        <v/>
      </c>
    </row>
    <row r="638" spans="2:14" ht="27.75" customHeight="1" x14ac:dyDescent="0.2">
      <c r="B638" s="7">
        <f t="shared" si="30"/>
        <v>636</v>
      </c>
      <c r="C638" s="24"/>
      <c r="D638" s="16"/>
      <c r="E638" s="2"/>
      <c r="F638" s="16"/>
      <c r="G638" s="13"/>
      <c r="H638" s="13"/>
      <c r="I638" s="13"/>
      <c r="J638" s="21" t="str">
        <f t="shared" si="31"/>
        <v/>
      </c>
      <c r="K638" s="34" t="str">
        <f>IF(OR(G638&lt;&gt;"",H638&lt;&gt;""),'Thông Tin Chung'!$L$3,"")</f>
        <v/>
      </c>
      <c r="L638" s="2"/>
      <c r="M638" s="7" t="str">
        <f>IF(AND(G638="",H638=""),"",IF(OR(C638&lt;NgayBatDau,C638&gt;NgayKetThuc),"Ngày tháng phải nằm trong kỳ kế toán",IF(AND(F638&lt;&gt;"",COUNTIF(T.2[Tên loại
Doanh thu / Chi phí],F638)=0),"Tên loại DT/CP chưa được khai báo vào DS Tên loại DTCP","")))</f>
        <v/>
      </c>
      <c r="N638" s="7" t="str">
        <f t="shared" si="29"/>
        <v/>
      </c>
    </row>
    <row r="639" spans="2:14" ht="27.75" customHeight="1" x14ac:dyDescent="0.2">
      <c r="B639" s="7">
        <f t="shared" si="30"/>
        <v>637</v>
      </c>
      <c r="C639" s="24"/>
      <c r="D639" s="16"/>
      <c r="E639" s="2"/>
      <c r="F639" s="16"/>
      <c r="G639" s="13"/>
      <c r="H639" s="13"/>
      <c r="I639" s="13"/>
      <c r="J639" s="21" t="str">
        <f t="shared" si="31"/>
        <v/>
      </c>
      <c r="K639" s="34" t="str">
        <f>IF(OR(G639&lt;&gt;"",H639&lt;&gt;""),'Thông Tin Chung'!$L$3,"")</f>
        <v/>
      </c>
      <c r="L639" s="2"/>
      <c r="M639" s="7" t="str">
        <f>IF(AND(G639="",H639=""),"",IF(OR(C639&lt;NgayBatDau,C639&gt;NgayKetThuc),"Ngày tháng phải nằm trong kỳ kế toán",IF(AND(F639&lt;&gt;"",COUNTIF(T.2[Tên loại
Doanh thu / Chi phí],F639)=0),"Tên loại DT/CP chưa được khai báo vào DS Tên loại DTCP","")))</f>
        <v/>
      </c>
      <c r="N639" s="7" t="str">
        <f t="shared" si="29"/>
        <v/>
      </c>
    </row>
    <row r="640" spans="2:14" ht="27.75" customHeight="1" x14ac:dyDescent="0.2">
      <c r="B640" s="7">
        <f t="shared" si="30"/>
        <v>638</v>
      </c>
      <c r="C640" s="24"/>
      <c r="D640" s="16"/>
      <c r="E640" s="2"/>
      <c r="F640" s="16"/>
      <c r="G640" s="13"/>
      <c r="H640" s="13"/>
      <c r="I640" s="13"/>
      <c r="J640" s="21" t="str">
        <f t="shared" si="31"/>
        <v/>
      </c>
      <c r="K640" s="34" t="str">
        <f>IF(OR(G640&lt;&gt;"",H640&lt;&gt;""),'Thông Tin Chung'!$L$3,"")</f>
        <v/>
      </c>
      <c r="L640" s="2"/>
      <c r="M640" s="7" t="str">
        <f>IF(AND(G640="",H640=""),"",IF(OR(C640&lt;NgayBatDau,C640&gt;NgayKetThuc),"Ngày tháng phải nằm trong kỳ kế toán",IF(AND(F640&lt;&gt;"",COUNTIF(T.2[Tên loại
Doanh thu / Chi phí],F640)=0),"Tên loại DT/CP chưa được khai báo vào DS Tên loại DTCP","")))</f>
        <v/>
      </c>
      <c r="N640" s="7" t="str">
        <f t="shared" si="29"/>
        <v/>
      </c>
    </row>
    <row r="641" spans="2:14" ht="27.75" customHeight="1" x14ac:dyDescent="0.2">
      <c r="B641" s="7">
        <f t="shared" si="30"/>
        <v>639</v>
      </c>
      <c r="C641" s="24"/>
      <c r="D641" s="16"/>
      <c r="E641" s="2"/>
      <c r="F641" s="16"/>
      <c r="G641" s="13"/>
      <c r="H641" s="13"/>
      <c r="I641" s="13"/>
      <c r="J641" s="21" t="str">
        <f t="shared" si="31"/>
        <v/>
      </c>
      <c r="K641" s="34" t="str">
        <f>IF(OR(G641&lt;&gt;"",H641&lt;&gt;""),'Thông Tin Chung'!$L$3,"")</f>
        <v/>
      </c>
      <c r="L641" s="2"/>
      <c r="M641" s="7" t="str">
        <f>IF(AND(G641="",H641=""),"",IF(OR(C641&lt;NgayBatDau,C641&gt;NgayKetThuc),"Ngày tháng phải nằm trong kỳ kế toán",IF(AND(F641&lt;&gt;"",COUNTIF(T.2[Tên loại
Doanh thu / Chi phí],F641)=0),"Tên loại DT/CP chưa được khai báo vào DS Tên loại DTCP","")))</f>
        <v/>
      </c>
      <c r="N641" s="7" t="str">
        <f t="shared" si="29"/>
        <v/>
      </c>
    </row>
    <row r="642" spans="2:14" ht="27.75" customHeight="1" x14ac:dyDescent="0.2">
      <c r="B642" s="7">
        <f t="shared" si="30"/>
        <v>640</v>
      </c>
      <c r="C642" s="24"/>
      <c r="D642" s="16"/>
      <c r="E642" s="2"/>
      <c r="F642" s="16"/>
      <c r="G642" s="13"/>
      <c r="H642" s="13"/>
      <c r="I642" s="13"/>
      <c r="J642" s="21" t="str">
        <f t="shared" si="31"/>
        <v/>
      </c>
      <c r="K642" s="34" t="str">
        <f>IF(OR(G642&lt;&gt;"",H642&lt;&gt;""),'Thông Tin Chung'!$L$3,"")</f>
        <v/>
      </c>
      <c r="L642" s="2"/>
      <c r="M642" s="7" t="str">
        <f>IF(AND(G642="",H642=""),"",IF(OR(C642&lt;NgayBatDau,C642&gt;NgayKetThuc),"Ngày tháng phải nằm trong kỳ kế toán",IF(AND(F642&lt;&gt;"",COUNTIF(T.2[Tên loại
Doanh thu / Chi phí],F642)=0),"Tên loại DT/CP chưa được khai báo vào DS Tên loại DTCP","")))</f>
        <v/>
      </c>
      <c r="N642" s="7" t="str">
        <f t="shared" si="29"/>
        <v/>
      </c>
    </row>
    <row r="643" spans="2:14" ht="27.75" customHeight="1" x14ac:dyDescent="0.2">
      <c r="B643" s="7">
        <f t="shared" si="30"/>
        <v>641</v>
      </c>
      <c r="C643" s="24"/>
      <c r="D643" s="16"/>
      <c r="E643" s="2"/>
      <c r="F643" s="16"/>
      <c r="G643" s="13"/>
      <c r="H643" s="13"/>
      <c r="I643" s="13"/>
      <c r="J643" s="21" t="str">
        <f t="shared" si="31"/>
        <v/>
      </c>
      <c r="K643" s="34" t="str">
        <f>IF(OR(G643&lt;&gt;"",H643&lt;&gt;""),'Thông Tin Chung'!$L$3,"")</f>
        <v/>
      </c>
      <c r="L643" s="2"/>
      <c r="M643" s="7" t="str">
        <f>IF(AND(G643="",H643=""),"",IF(OR(C643&lt;NgayBatDau,C643&gt;NgayKetThuc),"Ngày tháng phải nằm trong kỳ kế toán",IF(AND(F643&lt;&gt;"",COUNTIF(T.2[Tên loại
Doanh thu / Chi phí],F643)=0),"Tên loại DT/CP chưa được khai báo vào DS Tên loại DTCP","")))</f>
        <v/>
      </c>
      <c r="N643" s="7" t="str">
        <f t="shared" ref="N643:N706" si="32">IF(C643="","",IF(AND(G643&lt;&gt;"",H643="",C643&lt;B3LocTuNgay),0,IF(AND(G643="",H643&lt;&gt;"",C643&lt;B3LocTuNgay),10,IF(AND(G643&lt;&gt;"",H643="",C643&lt;=B3LocDenNgay),1,IF(AND(G643="",H643&lt;&gt;"",C643&lt;=B3LocDenNgay),11,"")))))</f>
        <v/>
      </c>
    </row>
    <row r="644" spans="2:14" ht="27.75" customHeight="1" x14ac:dyDescent="0.2">
      <c r="B644" s="7">
        <f t="shared" ref="B644:B707" si="33">ROW(A644)-2</f>
        <v>642</v>
      </c>
      <c r="C644" s="24"/>
      <c r="D644" s="16"/>
      <c r="E644" s="2"/>
      <c r="F644" s="16"/>
      <c r="G644" s="13"/>
      <c r="H644" s="13"/>
      <c r="I644" s="13"/>
      <c r="J644" s="21" t="str">
        <f t="shared" ref="J644:J707" si="34">IF(G644&lt;&gt;"",G644*SUM(1,I644),IF(H644&lt;&gt;"",H644*SUM(1,I644),""))</f>
        <v/>
      </c>
      <c r="K644" s="34" t="str">
        <f>IF(OR(G644&lt;&gt;"",H644&lt;&gt;""),'Thông Tin Chung'!$L$3,"")</f>
        <v/>
      </c>
      <c r="L644" s="2"/>
      <c r="M644" s="7" t="str">
        <f>IF(AND(G644="",H644=""),"",IF(OR(C644&lt;NgayBatDau,C644&gt;NgayKetThuc),"Ngày tháng phải nằm trong kỳ kế toán",IF(AND(F644&lt;&gt;"",COUNTIF(T.2[Tên loại
Doanh thu / Chi phí],F644)=0),"Tên loại DT/CP chưa được khai báo vào DS Tên loại DTCP","")))</f>
        <v/>
      </c>
      <c r="N644" s="7" t="str">
        <f t="shared" si="32"/>
        <v/>
      </c>
    </row>
    <row r="645" spans="2:14" ht="27.75" customHeight="1" x14ac:dyDescent="0.2">
      <c r="B645" s="7">
        <f t="shared" si="33"/>
        <v>643</v>
      </c>
      <c r="C645" s="24"/>
      <c r="D645" s="16"/>
      <c r="E645" s="2"/>
      <c r="F645" s="16"/>
      <c r="G645" s="13"/>
      <c r="H645" s="13"/>
      <c r="I645" s="13"/>
      <c r="J645" s="21" t="str">
        <f t="shared" si="34"/>
        <v/>
      </c>
      <c r="K645" s="34" t="str">
        <f>IF(OR(G645&lt;&gt;"",H645&lt;&gt;""),'Thông Tin Chung'!$L$3,"")</f>
        <v/>
      </c>
      <c r="L645" s="2"/>
      <c r="M645" s="7" t="str">
        <f>IF(AND(G645="",H645=""),"",IF(OR(C645&lt;NgayBatDau,C645&gt;NgayKetThuc),"Ngày tháng phải nằm trong kỳ kế toán",IF(AND(F645&lt;&gt;"",COUNTIF(T.2[Tên loại
Doanh thu / Chi phí],F645)=0),"Tên loại DT/CP chưa được khai báo vào DS Tên loại DTCP","")))</f>
        <v/>
      </c>
      <c r="N645" s="7" t="str">
        <f t="shared" si="32"/>
        <v/>
      </c>
    </row>
    <row r="646" spans="2:14" ht="27.75" customHeight="1" x14ac:dyDescent="0.2">
      <c r="B646" s="7">
        <f t="shared" si="33"/>
        <v>644</v>
      </c>
      <c r="C646" s="24"/>
      <c r="D646" s="16"/>
      <c r="E646" s="2"/>
      <c r="F646" s="16"/>
      <c r="G646" s="13"/>
      <c r="H646" s="13"/>
      <c r="I646" s="13"/>
      <c r="J646" s="21" t="str">
        <f t="shared" si="34"/>
        <v/>
      </c>
      <c r="K646" s="34" t="str">
        <f>IF(OR(G646&lt;&gt;"",H646&lt;&gt;""),'Thông Tin Chung'!$L$3,"")</f>
        <v/>
      </c>
      <c r="L646" s="2"/>
      <c r="M646" s="7" t="str">
        <f>IF(AND(G646="",H646=""),"",IF(OR(C646&lt;NgayBatDau,C646&gt;NgayKetThuc),"Ngày tháng phải nằm trong kỳ kế toán",IF(AND(F646&lt;&gt;"",COUNTIF(T.2[Tên loại
Doanh thu / Chi phí],F646)=0),"Tên loại DT/CP chưa được khai báo vào DS Tên loại DTCP","")))</f>
        <v/>
      </c>
      <c r="N646" s="7" t="str">
        <f t="shared" si="32"/>
        <v/>
      </c>
    </row>
    <row r="647" spans="2:14" ht="27.75" customHeight="1" x14ac:dyDescent="0.2">
      <c r="B647" s="7">
        <f t="shared" si="33"/>
        <v>645</v>
      </c>
      <c r="C647" s="24"/>
      <c r="D647" s="16"/>
      <c r="E647" s="2"/>
      <c r="F647" s="16"/>
      <c r="G647" s="13"/>
      <c r="H647" s="13"/>
      <c r="I647" s="13"/>
      <c r="J647" s="21" t="str">
        <f t="shared" si="34"/>
        <v/>
      </c>
      <c r="K647" s="34" t="str">
        <f>IF(OR(G647&lt;&gt;"",H647&lt;&gt;""),'Thông Tin Chung'!$L$3,"")</f>
        <v/>
      </c>
      <c r="L647" s="2"/>
      <c r="M647" s="7" t="str">
        <f>IF(AND(G647="",H647=""),"",IF(OR(C647&lt;NgayBatDau,C647&gt;NgayKetThuc),"Ngày tháng phải nằm trong kỳ kế toán",IF(AND(F647&lt;&gt;"",COUNTIF(T.2[Tên loại
Doanh thu / Chi phí],F647)=0),"Tên loại DT/CP chưa được khai báo vào DS Tên loại DTCP","")))</f>
        <v/>
      </c>
      <c r="N647" s="7" t="str">
        <f t="shared" si="32"/>
        <v/>
      </c>
    </row>
    <row r="648" spans="2:14" ht="27.75" customHeight="1" x14ac:dyDescent="0.2">
      <c r="B648" s="7">
        <f t="shared" si="33"/>
        <v>646</v>
      </c>
      <c r="C648" s="24"/>
      <c r="D648" s="16"/>
      <c r="E648" s="2"/>
      <c r="F648" s="16"/>
      <c r="G648" s="13"/>
      <c r="H648" s="13"/>
      <c r="I648" s="13"/>
      <c r="J648" s="21" t="str">
        <f t="shared" si="34"/>
        <v/>
      </c>
      <c r="K648" s="34" t="str">
        <f>IF(OR(G648&lt;&gt;"",H648&lt;&gt;""),'Thông Tin Chung'!$L$3,"")</f>
        <v/>
      </c>
      <c r="L648" s="2"/>
      <c r="M648" s="7" t="str">
        <f>IF(AND(G648="",H648=""),"",IF(OR(C648&lt;NgayBatDau,C648&gt;NgayKetThuc),"Ngày tháng phải nằm trong kỳ kế toán",IF(AND(F648&lt;&gt;"",COUNTIF(T.2[Tên loại
Doanh thu / Chi phí],F648)=0),"Tên loại DT/CP chưa được khai báo vào DS Tên loại DTCP","")))</f>
        <v/>
      </c>
      <c r="N648" s="7" t="str">
        <f t="shared" si="32"/>
        <v/>
      </c>
    </row>
    <row r="649" spans="2:14" ht="27.75" customHeight="1" x14ac:dyDescent="0.2">
      <c r="B649" s="7">
        <f t="shared" si="33"/>
        <v>647</v>
      </c>
      <c r="C649" s="24"/>
      <c r="D649" s="16"/>
      <c r="E649" s="2"/>
      <c r="F649" s="16"/>
      <c r="G649" s="13"/>
      <c r="H649" s="13"/>
      <c r="I649" s="13"/>
      <c r="J649" s="21" t="str">
        <f t="shared" si="34"/>
        <v/>
      </c>
      <c r="K649" s="34" t="str">
        <f>IF(OR(G649&lt;&gt;"",H649&lt;&gt;""),'Thông Tin Chung'!$L$3,"")</f>
        <v/>
      </c>
      <c r="L649" s="2"/>
      <c r="M649" s="7" t="str">
        <f>IF(AND(G649="",H649=""),"",IF(OR(C649&lt;NgayBatDau,C649&gt;NgayKetThuc),"Ngày tháng phải nằm trong kỳ kế toán",IF(AND(F649&lt;&gt;"",COUNTIF(T.2[Tên loại
Doanh thu / Chi phí],F649)=0),"Tên loại DT/CP chưa được khai báo vào DS Tên loại DTCP","")))</f>
        <v/>
      </c>
      <c r="N649" s="7" t="str">
        <f t="shared" si="32"/>
        <v/>
      </c>
    </row>
    <row r="650" spans="2:14" ht="27.75" customHeight="1" x14ac:dyDescent="0.2">
      <c r="B650" s="7">
        <f t="shared" si="33"/>
        <v>648</v>
      </c>
      <c r="C650" s="24"/>
      <c r="D650" s="16"/>
      <c r="E650" s="2"/>
      <c r="F650" s="16"/>
      <c r="G650" s="13"/>
      <c r="H650" s="13"/>
      <c r="I650" s="13"/>
      <c r="J650" s="21" t="str">
        <f t="shared" si="34"/>
        <v/>
      </c>
      <c r="K650" s="34" t="str">
        <f>IF(OR(G650&lt;&gt;"",H650&lt;&gt;""),'Thông Tin Chung'!$L$3,"")</f>
        <v/>
      </c>
      <c r="L650" s="2"/>
      <c r="M650" s="7" t="str">
        <f>IF(AND(G650="",H650=""),"",IF(OR(C650&lt;NgayBatDau,C650&gt;NgayKetThuc),"Ngày tháng phải nằm trong kỳ kế toán",IF(AND(F650&lt;&gt;"",COUNTIF(T.2[Tên loại
Doanh thu / Chi phí],F650)=0),"Tên loại DT/CP chưa được khai báo vào DS Tên loại DTCP","")))</f>
        <v/>
      </c>
      <c r="N650" s="7" t="str">
        <f t="shared" si="32"/>
        <v/>
      </c>
    </row>
    <row r="651" spans="2:14" ht="27.75" customHeight="1" x14ac:dyDescent="0.2">
      <c r="B651" s="7">
        <f t="shared" si="33"/>
        <v>649</v>
      </c>
      <c r="C651" s="24"/>
      <c r="D651" s="16"/>
      <c r="E651" s="2"/>
      <c r="F651" s="16"/>
      <c r="G651" s="13"/>
      <c r="H651" s="13"/>
      <c r="I651" s="13"/>
      <c r="J651" s="21" t="str">
        <f t="shared" si="34"/>
        <v/>
      </c>
      <c r="K651" s="34" t="str">
        <f>IF(OR(G651&lt;&gt;"",H651&lt;&gt;""),'Thông Tin Chung'!$L$3,"")</f>
        <v/>
      </c>
      <c r="L651" s="2"/>
      <c r="M651" s="7" t="str">
        <f>IF(AND(G651="",H651=""),"",IF(OR(C651&lt;NgayBatDau,C651&gt;NgayKetThuc),"Ngày tháng phải nằm trong kỳ kế toán",IF(AND(F651&lt;&gt;"",COUNTIF(T.2[Tên loại
Doanh thu / Chi phí],F651)=0),"Tên loại DT/CP chưa được khai báo vào DS Tên loại DTCP","")))</f>
        <v/>
      </c>
      <c r="N651" s="7" t="str">
        <f t="shared" si="32"/>
        <v/>
      </c>
    </row>
    <row r="652" spans="2:14" ht="27.75" customHeight="1" x14ac:dyDescent="0.2">
      <c r="B652" s="7">
        <f t="shared" si="33"/>
        <v>650</v>
      </c>
      <c r="C652" s="24"/>
      <c r="D652" s="16"/>
      <c r="E652" s="2"/>
      <c r="F652" s="16"/>
      <c r="G652" s="13"/>
      <c r="H652" s="13"/>
      <c r="I652" s="13"/>
      <c r="J652" s="21" t="str">
        <f t="shared" si="34"/>
        <v/>
      </c>
      <c r="K652" s="34" t="str">
        <f>IF(OR(G652&lt;&gt;"",H652&lt;&gt;""),'Thông Tin Chung'!$L$3,"")</f>
        <v/>
      </c>
      <c r="L652" s="2"/>
      <c r="M652" s="7" t="str">
        <f>IF(AND(G652="",H652=""),"",IF(OR(C652&lt;NgayBatDau,C652&gt;NgayKetThuc),"Ngày tháng phải nằm trong kỳ kế toán",IF(AND(F652&lt;&gt;"",COUNTIF(T.2[Tên loại
Doanh thu / Chi phí],F652)=0),"Tên loại DT/CP chưa được khai báo vào DS Tên loại DTCP","")))</f>
        <v/>
      </c>
      <c r="N652" s="7" t="str">
        <f t="shared" si="32"/>
        <v/>
      </c>
    </row>
    <row r="653" spans="2:14" ht="27.75" customHeight="1" x14ac:dyDescent="0.2">
      <c r="B653" s="7">
        <f t="shared" si="33"/>
        <v>651</v>
      </c>
      <c r="C653" s="24"/>
      <c r="D653" s="16"/>
      <c r="E653" s="2"/>
      <c r="F653" s="16"/>
      <c r="G653" s="13"/>
      <c r="H653" s="13"/>
      <c r="I653" s="13"/>
      <c r="J653" s="21" t="str">
        <f t="shared" si="34"/>
        <v/>
      </c>
      <c r="K653" s="34" t="str">
        <f>IF(OR(G653&lt;&gt;"",H653&lt;&gt;""),'Thông Tin Chung'!$L$3,"")</f>
        <v/>
      </c>
      <c r="L653" s="2"/>
      <c r="M653" s="7" t="str">
        <f>IF(AND(G653="",H653=""),"",IF(OR(C653&lt;NgayBatDau,C653&gt;NgayKetThuc),"Ngày tháng phải nằm trong kỳ kế toán",IF(AND(F653&lt;&gt;"",COUNTIF(T.2[Tên loại
Doanh thu / Chi phí],F653)=0),"Tên loại DT/CP chưa được khai báo vào DS Tên loại DTCP","")))</f>
        <v/>
      </c>
      <c r="N653" s="7" t="str">
        <f t="shared" si="32"/>
        <v/>
      </c>
    </row>
    <row r="654" spans="2:14" ht="27.75" customHeight="1" x14ac:dyDescent="0.2">
      <c r="B654" s="7">
        <f t="shared" si="33"/>
        <v>652</v>
      </c>
      <c r="C654" s="24"/>
      <c r="D654" s="16"/>
      <c r="E654" s="2"/>
      <c r="F654" s="16"/>
      <c r="G654" s="13"/>
      <c r="H654" s="13"/>
      <c r="I654" s="13"/>
      <c r="J654" s="21" t="str">
        <f t="shared" si="34"/>
        <v/>
      </c>
      <c r="K654" s="34" t="str">
        <f>IF(OR(G654&lt;&gt;"",H654&lt;&gt;""),'Thông Tin Chung'!$L$3,"")</f>
        <v/>
      </c>
      <c r="L654" s="2"/>
      <c r="M654" s="7" t="str">
        <f>IF(AND(G654="",H654=""),"",IF(OR(C654&lt;NgayBatDau,C654&gt;NgayKetThuc),"Ngày tháng phải nằm trong kỳ kế toán",IF(AND(F654&lt;&gt;"",COUNTIF(T.2[Tên loại
Doanh thu / Chi phí],F654)=0),"Tên loại DT/CP chưa được khai báo vào DS Tên loại DTCP","")))</f>
        <v/>
      </c>
      <c r="N654" s="7" t="str">
        <f t="shared" si="32"/>
        <v/>
      </c>
    </row>
    <row r="655" spans="2:14" ht="27.75" customHeight="1" x14ac:dyDescent="0.2">
      <c r="B655" s="7">
        <f t="shared" si="33"/>
        <v>653</v>
      </c>
      <c r="C655" s="24"/>
      <c r="D655" s="16"/>
      <c r="E655" s="2"/>
      <c r="F655" s="16"/>
      <c r="G655" s="13"/>
      <c r="H655" s="13"/>
      <c r="I655" s="13"/>
      <c r="J655" s="21" t="str">
        <f t="shared" si="34"/>
        <v/>
      </c>
      <c r="K655" s="34" t="str">
        <f>IF(OR(G655&lt;&gt;"",H655&lt;&gt;""),'Thông Tin Chung'!$L$3,"")</f>
        <v/>
      </c>
      <c r="L655" s="2"/>
      <c r="M655" s="7" t="str">
        <f>IF(AND(G655="",H655=""),"",IF(OR(C655&lt;NgayBatDau,C655&gt;NgayKetThuc),"Ngày tháng phải nằm trong kỳ kế toán",IF(AND(F655&lt;&gt;"",COUNTIF(T.2[Tên loại
Doanh thu / Chi phí],F655)=0),"Tên loại DT/CP chưa được khai báo vào DS Tên loại DTCP","")))</f>
        <v/>
      </c>
      <c r="N655" s="7" t="str">
        <f t="shared" si="32"/>
        <v/>
      </c>
    </row>
    <row r="656" spans="2:14" ht="27.75" customHeight="1" x14ac:dyDescent="0.2">
      <c r="B656" s="7">
        <f t="shared" si="33"/>
        <v>654</v>
      </c>
      <c r="C656" s="24"/>
      <c r="D656" s="16"/>
      <c r="E656" s="2"/>
      <c r="F656" s="16"/>
      <c r="G656" s="13"/>
      <c r="H656" s="13"/>
      <c r="I656" s="13"/>
      <c r="J656" s="21" t="str">
        <f t="shared" si="34"/>
        <v/>
      </c>
      <c r="K656" s="34" t="str">
        <f>IF(OR(G656&lt;&gt;"",H656&lt;&gt;""),'Thông Tin Chung'!$L$3,"")</f>
        <v/>
      </c>
      <c r="L656" s="2"/>
      <c r="M656" s="7" t="str">
        <f>IF(AND(G656="",H656=""),"",IF(OR(C656&lt;NgayBatDau,C656&gt;NgayKetThuc),"Ngày tháng phải nằm trong kỳ kế toán",IF(AND(F656&lt;&gt;"",COUNTIF(T.2[Tên loại
Doanh thu / Chi phí],F656)=0),"Tên loại DT/CP chưa được khai báo vào DS Tên loại DTCP","")))</f>
        <v/>
      </c>
      <c r="N656" s="7" t="str">
        <f t="shared" si="32"/>
        <v/>
      </c>
    </row>
    <row r="657" spans="2:14" ht="27.75" customHeight="1" x14ac:dyDescent="0.2">
      <c r="B657" s="7">
        <f t="shared" si="33"/>
        <v>655</v>
      </c>
      <c r="C657" s="24"/>
      <c r="D657" s="16"/>
      <c r="E657" s="2"/>
      <c r="F657" s="16"/>
      <c r="G657" s="13"/>
      <c r="H657" s="13"/>
      <c r="I657" s="13"/>
      <c r="J657" s="21" t="str">
        <f t="shared" si="34"/>
        <v/>
      </c>
      <c r="K657" s="34" t="str">
        <f>IF(OR(G657&lt;&gt;"",H657&lt;&gt;""),'Thông Tin Chung'!$L$3,"")</f>
        <v/>
      </c>
      <c r="L657" s="2"/>
      <c r="M657" s="7" t="str">
        <f>IF(AND(G657="",H657=""),"",IF(OR(C657&lt;NgayBatDau,C657&gt;NgayKetThuc),"Ngày tháng phải nằm trong kỳ kế toán",IF(AND(F657&lt;&gt;"",COUNTIF(T.2[Tên loại
Doanh thu / Chi phí],F657)=0),"Tên loại DT/CP chưa được khai báo vào DS Tên loại DTCP","")))</f>
        <v/>
      </c>
      <c r="N657" s="7" t="str">
        <f t="shared" si="32"/>
        <v/>
      </c>
    </row>
    <row r="658" spans="2:14" ht="27.75" customHeight="1" x14ac:dyDescent="0.2">
      <c r="B658" s="7">
        <f t="shared" si="33"/>
        <v>656</v>
      </c>
      <c r="C658" s="24"/>
      <c r="D658" s="16"/>
      <c r="E658" s="2"/>
      <c r="F658" s="16"/>
      <c r="G658" s="13"/>
      <c r="H658" s="13"/>
      <c r="I658" s="13"/>
      <c r="J658" s="21" t="str">
        <f t="shared" si="34"/>
        <v/>
      </c>
      <c r="K658" s="34" t="str">
        <f>IF(OR(G658&lt;&gt;"",H658&lt;&gt;""),'Thông Tin Chung'!$L$3,"")</f>
        <v/>
      </c>
      <c r="L658" s="2"/>
      <c r="M658" s="7" t="str">
        <f>IF(AND(G658="",H658=""),"",IF(OR(C658&lt;NgayBatDau,C658&gt;NgayKetThuc),"Ngày tháng phải nằm trong kỳ kế toán",IF(AND(F658&lt;&gt;"",COUNTIF(T.2[Tên loại
Doanh thu / Chi phí],F658)=0),"Tên loại DT/CP chưa được khai báo vào DS Tên loại DTCP","")))</f>
        <v/>
      </c>
      <c r="N658" s="7" t="str">
        <f t="shared" si="32"/>
        <v/>
      </c>
    </row>
    <row r="659" spans="2:14" ht="27.75" customHeight="1" x14ac:dyDescent="0.2">
      <c r="B659" s="7">
        <f t="shared" si="33"/>
        <v>657</v>
      </c>
      <c r="C659" s="24"/>
      <c r="D659" s="16"/>
      <c r="E659" s="2"/>
      <c r="F659" s="16"/>
      <c r="G659" s="13"/>
      <c r="H659" s="13"/>
      <c r="I659" s="13"/>
      <c r="J659" s="21" t="str">
        <f t="shared" si="34"/>
        <v/>
      </c>
      <c r="K659" s="34" t="str">
        <f>IF(OR(G659&lt;&gt;"",H659&lt;&gt;""),'Thông Tin Chung'!$L$3,"")</f>
        <v/>
      </c>
      <c r="L659" s="2"/>
      <c r="M659" s="7" t="str">
        <f>IF(AND(G659="",H659=""),"",IF(OR(C659&lt;NgayBatDau,C659&gt;NgayKetThuc),"Ngày tháng phải nằm trong kỳ kế toán",IF(AND(F659&lt;&gt;"",COUNTIF(T.2[Tên loại
Doanh thu / Chi phí],F659)=0),"Tên loại DT/CP chưa được khai báo vào DS Tên loại DTCP","")))</f>
        <v/>
      </c>
      <c r="N659" s="7" t="str">
        <f t="shared" si="32"/>
        <v/>
      </c>
    </row>
    <row r="660" spans="2:14" ht="27.75" customHeight="1" x14ac:dyDescent="0.2">
      <c r="B660" s="7">
        <f t="shared" si="33"/>
        <v>658</v>
      </c>
      <c r="C660" s="24"/>
      <c r="D660" s="16"/>
      <c r="E660" s="2"/>
      <c r="F660" s="16"/>
      <c r="G660" s="13"/>
      <c r="H660" s="13"/>
      <c r="I660" s="13"/>
      <c r="J660" s="21" t="str">
        <f t="shared" si="34"/>
        <v/>
      </c>
      <c r="K660" s="34" t="str">
        <f>IF(OR(G660&lt;&gt;"",H660&lt;&gt;""),'Thông Tin Chung'!$L$3,"")</f>
        <v/>
      </c>
      <c r="L660" s="2"/>
      <c r="M660" s="7" t="str">
        <f>IF(AND(G660="",H660=""),"",IF(OR(C660&lt;NgayBatDau,C660&gt;NgayKetThuc),"Ngày tháng phải nằm trong kỳ kế toán",IF(AND(F660&lt;&gt;"",COUNTIF(T.2[Tên loại
Doanh thu / Chi phí],F660)=0),"Tên loại DT/CP chưa được khai báo vào DS Tên loại DTCP","")))</f>
        <v/>
      </c>
      <c r="N660" s="7" t="str">
        <f t="shared" si="32"/>
        <v/>
      </c>
    </row>
    <row r="661" spans="2:14" ht="27.75" customHeight="1" x14ac:dyDescent="0.2">
      <c r="B661" s="7">
        <f t="shared" si="33"/>
        <v>659</v>
      </c>
      <c r="C661" s="24"/>
      <c r="D661" s="16"/>
      <c r="E661" s="2"/>
      <c r="F661" s="16"/>
      <c r="G661" s="13"/>
      <c r="H661" s="13"/>
      <c r="I661" s="13"/>
      <c r="J661" s="21" t="str">
        <f t="shared" si="34"/>
        <v/>
      </c>
      <c r="K661" s="34" t="str">
        <f>IF(OR(G661&lt;&gt;"",H661&lt;&gt;""),'Thông Tin Chung'!$L$3,"")</f>
        <v/>
      </c>
      <c r="L661" s="2"/>
      <c r="M661" s="7" t="str">
        <f>IF(AND(G661="",H661=""),"",IF(OR(C661&lt;NgayBatDau,C661&gt;NgayKetThuc),"Ngày tháng phải nằm trong kỳ kế toán",IF(AND(F661&lt;&gt;"",COUNTIF(T.2[Tên loại
Doanh thu / Chi phí],F661)=0),"Tên loại DT/CP chưa được khai báo vào DS Tên loại DTCP","")))</f>
        <v/>
      </c>
      <c r="N661" s="7" t="str">
        <f t="shared" si="32"/>
        <v/>
      </c>
    </row>
    <row r="662" spans="2:14" ht="27.75" customHeight="1" x14ac:dyDescent="0.2">
      <c r="B662" s="7">
        <f t="shared" si="33"/>
        <v>660</v>
      </c>
      <c r="C662" s="24"/>
      <c r="D662" s="16"/>
      <c r="E662" s="2"/>
      <c r="F662" s="16"/>
      <c r="G662" s="13"/>
      <c r="H662" s="13"/>
      <c r="I662" s="13"/>
      <c r="J662" s="21" t="str">
        <f t="shared" si="34"/>
        <v/>
      </c>
      <c r="K662" s="34" t="str">
        <f>IF(OR(G662&lt;&gt;"",H662&lt;&gt;""),'Thông Tin Chung'!$L$3,"")</f>
        <v/>
      </c>
      <c r="L662" s="2"/>
      <c r="M662" s="7" t="str">
        <f>IF(AND(G662="",H662=""),"",IF(OR(C662&lt;NgayBatDau,C662&gt;NgayKetThuc),"Ngày tháng phải nằm trong kỳ kế toán",IF(AND(F662&lt;&gt;"",COUNTIF(T.2[Tên loại
Doanh thu / Chi phí],F662)=0),"Tên loại DT/CP chưa được khai báo vào DS Tên loại DTCP","")))</f>
        <v/>
      </c>
      <c r="N662" s="7" t="str">
        <f t="shared" si="32"/>
        <v/>
      </c>
    </row>
    <row r="663" spans="2:14" ht="27.75" customHeight="1" x14ac:dyDescent="0.2">
      <c r="B663" s="7">
        <f t="shared" si="33"/>
        <v>661</v>
      </c>
      <c r="C663" s="24"/>
      <c r="D663" s="16"/>
      <c r="E663" s="2"/>
      <c r="F663" s="16"/>
      <c r="G663" s="13"/>
      <c r="H663" s="13"/>
      <c r="I663" s="13"/>
      <c r="J663" s="21" t="str">
        <f t="shared" si="34"/>
        <v/>
      </c>
      <c r="K663" s="34" t="str">
        <f>IF(OR(G663&lt;&gt;"",H663&lt;&gt;""),'Thông Tin Chung'!$L$3,"")</f>
        <v/>
      </c>
      <c r="L663" s="2"/>
      <c r="M663" s="7" t="str">
        <f>IF(AND(G663="",H663=""),"",IF(OR(C663&lt;NgayBatDau,C663&gt;NgayKetThuc),"Ngày tháng phải nằm trong kỳ kế toán",IF(AND(F663&lt;&gt;"",COUNTIF(T.2[Tên loại
Doanh thu / Chi phí],F663)=0),"Tên loại DT/CP chưa được khai báo vào DS Tên loại DTCP","")))</f>
        <v/>
      </c>
      <c r="N663" s="7" t="str">
        <f t="shared" si="32"/>
        <v/>
      </c>
    </row>
    <row r="664" spans="2:14" ht="27.75" customHeight="1" x14ac:dyDescent="0.2">
      <c r="B664" s="7">
        <f t="shared" si="33"/>
        <v>662</v>
      </c>
      <c r="C664" s="24"/>
      <c r="D664" s="16"/>
      <c r="E664" s="2"/>
      <c r="F664" s="16"/>
      <c r="G664" s="13"/>
      <c r="H664" s="13"/>
      <c r="I664" s="13"/>
      <c r="J664" s="21" t="str">
        <f t="shared" si="34"/>
        <v/>
      </c>
      <c r="K664" s="34" t="str">
        <f>IF(OR(G664&lt;&gt;"",H664&lt;&gt;""),'Thông Tin Chung'!$L$3,"")</f>
        <v/>
      </c>
      <c r="L664" s="2"/>
      <c r="M664" s="7" t="str">
        <f>IF(AND(G664="",H664=""),"",IF(OR(C664&lt;NgayBatDau,C664&gt;NgayKetThuc),"Ngày tháng phải nằm trong kỳ kế toán",IF(AND(F664&lt;&gt;"",COUNTIF(T.2[Tên loại
Doanh thu / Chi phí],F664)=0),"Tên loại DT/CP chưa được khai báo vào DS Tên loại DTCP","")))</f>
        <v/>
      </c>
      <c r="N664" s="7" t="str">
        <f t="shared" si="32"/>
        <v/>
      </c>
    </row>
    <row r="665" spans="2:14" ht="27.75" customHeight="1" x14ac:dyDescent="0.2">
      <c r="B665" s="7">
        <f t="shared" si="33"/>
        <v>663</v>
      </c>
      <c r="C665" s="24"/>
      <c r="D665" s="16"/>
      <c r="E665" s="2"/>
      <c r="F665" s="16"/>
      <c r="G665" s="13"/>
      <c r="H665" s="13"/>
      <c r="I665" s="13"/>
      <c r="J665" s="21" t="str">
        <f t="shared" si="34"/>
        <v/>
      </c>
      <c r="K665" s="34" t="str">
        <f>IF(OR(G665&lt;&gt;"",H665&lt;&gt;""),'Thông Tin Chung'!$L$3,"")</f>
        <v/>
      </c>
      <c r="L665" s="2"/>
      <c r="M665" s="7" t="str">
        <f>IF(AND(G665="",H665=""),"",IF(OR(C665&lt;NgayBatDau,C665&gt;NgayKetThuc),"Ngày tháng phải nằm trong kỳ kế toán",IF(AND(F665&lt;&gt;"",COUNTIF(T.2[Tên loại
Doanh thu / Chi phí],F665)=0),"Tên loại DT/CP chưa được khai báo vào DS Tên loại DTCP","")))</f>
        <v/>
      </c>
      <c r="N665" s="7" t="str">
        <f t="shared" si="32"/>
        <v/>
      </c>
    </row>
    <row r="666" spans="2:14" ht="27.75" customHeight="1" x14ac:dyDescent="0.2">
      <c r="B666" s="7">
        <f t="shared" si="33"/>
        <v>664</v>
      </c>
      <c r="C666" s="24"/>
      <c r="D666" s="16"/>
      <c r="E666" s="2"/>
      <c r="F666" s="16"/>
      <c r="G666" s="13"/>
      <c r="H666" s="13"/>
      <c r="I666" s="13"/>
      <c r="J666" s="21" t="str">
        <f t="shared" si="34"/>
        <v/>
      </c>
      <c r="K666" s="34" t="str">
        <f>IF(OR(G666&lt;&gt;"",H666&lt;&gt;""),'Thông Tin Chung'!$L$3,"")</f>
        <v/>
      </c>
      <c r="L666" s="2"/>
      <c r="M666" s="7" t="str">
        <f>IF(AND(G666="",H666=""),"",IF(OR(C666&lt;NgayBatDau,C666&gt;NgayKetThuc),"Ngày tháng phải nằm trong kỳ kế toán",IF(AND(F666&lt;&gt;"",COUNTIF(T.2[Tên loại
Doanh thu / Chi phí],F666)=0),"Tên loại DT/CP chưa được khai báo vào DS Tên loại DTCP","")))</f>
        <v/>
      </c>
      <c r="N666" s="7" t="str">
        <f t="shared" si="32"/>
        <v/>
      </c>
    </row>
    <row r="667" spans="2:14" ht="27.75" customHeight="1" x14ac:dyDescent="0.2">
      <c r="B667" s="7">
        <f t="shared" si="33"/>
        <v>665</v>
      </c>
      <c r="C667" s="24"/>
      <c r="D667" s="16"/>
      <c r="E667" s="2"/>
      <c r="F667" s="16"/>
      <c r="G667" s="13"/>
      <c r="H667" s="13"/>
      <c r="I667" s="13"/>
      <c r="J667" s="21" t="str">
        <f t="shared" si="34"/>
        <v/>
      </c>
      <c r="K667" s="34" t="str">
        <f>IF(OR(G667&lt;&gt;"",H667&lt;&gt;""),'Thông Tin Chung'!$L$3,"")</f>
        <v/>
      </c>
      <c r="L667" s="2"/>
      <c r="M667" s="7" t="str">
        <f>IF(AND(G667="",H667=""),"",IF(OR(C667&lt;NgayBatDau,C667&gt;NgayKetThuc),"Ngày tháng phải nằm trong kỳ kế toán",IF(AND(F667&lt;&gt;"",COUNTIF(T.2[Tên loại
Doanh thu / Chi phí],F667)=0),"Tên loại DT/CP chưa được khai báo vào DS Tên loại DTCP","")))</f>
        <v/>
      </c>
      <c r="N667" s="7" t="str">
        <f t="shared" si="32"/>
        <v/>
      </c>
    </row>
    <row r="668" spans="2:14" ht="27.75" customHeight="1" x14ac:dyDescent="0.2">
      <c r="B668" s="7">
        <f t="shared" si="33"/>
        <v>666</v>
      </c>
      <c r="C668" s="24"/>
      <c r="D668" s="16"/>
      <c r="E668" s="2"/>
      <c r="F668" s="16"/>
      <c r="G668" s="13"/>
      <c r="H668" s="13"/>
      <c r="I668" s="13"/>
      <c r="J668" s="21" t="str">
        <f t="shared" si="34"/>
        <v/>
      </c>
      <c r="K668" s="34" t="str">
        <f>IF(OR(G668&lt;&gt;"",H668&lt;&gt;""),'Thông Tin Chung'!$L$3,"")</f>
        <v/>
      </c>
      <c r="L668" s="2"/>
      <c r="M668" s="7" t="str">
        <f>IF(AND(G668="",H668=""),"",IF(OR(C668&lt;NgayBatDau,C668&gt;NgayKetThuc),"Ngày tháng phải nằm trong kỳ kế toán",IF(AND(F668&lt;&gt;"",COUNTIF(T.2[Tên loại
Doanh thu / Chi phí],F668)=0),"Tên loại DT/CP chưa được khai báo vào DS Tên loại DTCP","")))</f>
        <v/>
      </c>
      <c r="N668" s="7" t="str">
        <f t="shared" si="32"/>
        <v/>
      </c>
    </row>
    <row r="669" spans="2:14" ht="27.75" customHeight="1" x14ac:dyDescent="0.2">
      <c r="B669" s="7">
        <f t="shared" si="33"/>
        <v>667</v>
      </c>
      <c r="C669" s="24"/>
      <c r="D669" s="16"/>
      <c r="E669" s="2"/>
      <c r="F669" s="16"/>
      <c r="G669" s="13"/>
      <c r="H669" s="13"/>
      <c r="I669" s="13"/>
      <c r="J669" s="21" t="str">
        <f t="shared" si="34"/>
        <v/>
      </c>
      <c r="K669" s="34" t="str">
        <f>IF(OR(G669&lt;&gt;"",H669&lt;&gt;""),'Thông Tin Chung'!$L$3,"")</f>
        <v/>
      </c>
      <c r="L669" s="2"/>
      <c r="M669" s="7" t="str">
        <f>IF(AND(G669="",H669=""),"",IF(OR(C669&lt;NgayBatDau,C669&gt;NgayKetThuc),"Ngày tháng phải nằm trong kỳ kế toán",IF(AND(F669&lt;&gt;"",COUNTIF(T.2[Tên loại
Doanh thu / Chi phí],F669)=0),"Tên loại DT/CP chưa được khai báo vào DS Tên loại DTCP","")))</f>
        <v/>
      </c>
      <c r="N669" s="7" t="str">
        <f t="shared" si="32"/>
        <v/>
      </c>
    </row>
    <row r="670" spans="2:14" ht="27.75" customHeight="1" x14ac:dyDescent="0.2">
      <c r="B670" s="7">
        <f t="shared" si="33"/>
        <v>668</v>
      </c>
      <c r="C670" s="24"/>
      <c r="D670" s="16"/>
      <c r="E670" s="2"/>
      <c r="F670" s="16"/>
      <c r="G670" s="13"/>
      <c r="H670" s="13"/>
      <c r="I670" s="13"/>
      <c r="J670" s="21" t="str">
        <f t="shared" si="34"/>
        <v/>
      </c>
      <c r="K670" s="34" t="str">
        <f>IF(OR(G670&lt;&gt;"",H670&lt;&gt;""),'Thông Tin Chung'!$L$3,"")</f>
        <v/>
      </c>
      <c r="L670" s="2"/>
      <c r="M670" s="7" t="str">
        <f>IF(AND(G670="",H670=""),"",IF(OR(C670&lt;NgayBatDau,C670&gt;NgayKetThuc),"Ngày tháng phải nằm trong kỳ kế toán",IF(AND(F670&lt;&gt;"",COUNTIF(T.2[Tên loại
Doanh thu / Chi phí],F670)=0),"Tên loại DT/CP chưa được khai báo vào DS Tên loại DTCP","")))</f>
        <v/>
      </c>
      <c r="N670" s="7" t="str">
        <f t="shared" si="32"/>
        <v/>
      </c>
    </row>
    <row r="671" spans="2:14" ht="27.75" customHeight="1" x14ac:dyDescent="0.2">
      <c r="B671" s="7">
        <f t="shared" si="33"/>
        <v>669</v>
      </c>
      <c r="C671" s="24"/>
      <c r="D671" s="16"/>
      <c r="E671" s="2"/>
      <c r="F671" s="16"/>
      <c r="G671" s="13"/>
      <c r="H671" s="13"/>
      <c r="I671" s="13"/>
      <c r="J671" s="21" t="str">
        <f t="shared" si="34"/>
        <v/>
      </c>
      <c r="K671" s="34" t="str">
        <f>IF(OR(G671&lt;&gt;"",H671&lt;&gt;""),'Thông Tin Chung'!$L$3,"")</f>
        <v/>
      </c>
      <c r="L671" s="2"/>
      <c r="M671" s="7" t="str">
        <f>IF(AND(G671="",H671=""),"",IF(OR(C671&lt;NgayBatDau,C671&gt;NgayKetThuc),"Ngày tháng phải nằm trong kỳ kế toán",IF(AND(F671&lt;&gt;"",COUNTIF(T.2[Tên loại
Doanh thu / Chi phí],F671)=0),"Tên loại DT/CP chưa được khai báo vào DS Tên loại DTCP","")))</f>
        <v/>
      </c>
      <c r="N671" s="7" t="str">
        <f t="shared" si="32"/>
        <v/>
      </c>
    </row>
    <row r="672" spans="2:14" ht="27.75" customHeight="1" x14ac:dyDescent="0.2">
      <c r="B672" s="7">
        <f t="shared" si="33"/>
        <v>670</v>
      </c>
      <c r="C672" s="24"/>
      <c r="D672" s="16"/>
      <c r="E672" s="2"/>
      <c r="F672" s="16"/>
      <c r="G672" s="13"/>
      <c r="H672" s="13"/>
      <c r="I672" s="13"/>
      <c r="J672" s="21" t="str">
        <f t="shared" si="34"/>
        <v/>
      </c>
      <c r="K672" s="34" t="str">
        <f>IF(OR(G672&lt;&gt;"",H672&lt;&gt;""),'Thông Tin Chung'!$L$3,"")</f>
        <v/>
      </c>
      <c r="L672" s="2"/>
      <c r="M672" s="7" t="str">
        <f>IF(AND(G672="",H672=""),"",IF(OR(C672&lt;NgayBatDau,C672&gt;NgayKetThuc),"Ngày tháng phải nằm trong kỳ kế toán",IF(AND(F672&lt;&gt;"",COUNTIF(T.2[Tên loại
Doanh thu / Chi phí],F672)=0),"Tên loại DT/CP chưa được khai báo vào DS Tên loại DTCP","")))</f>
        <v/>
      </c>
      <c r="N672" s="7" t="str">
        <f t="shared" si="32"/>
        <v/>
      </c>
    </row>
    <row r="673" spans="2:14" ht="27.75" customHeight="1" x14ac:dyDescent="0.2">
      <c r="B673" s="7">
        <f t="shared" si="33"/>
        <v>671</v>
      </c>
      <c r="C673" s="24"/>
      <c r="D673" s="16"/>
      <c r="E673" s="2"/>
      <c r="F673" s="16"/>
      <c r="G673" s="13"/>
      <c r="H673" s="13"/>
      <c r="I673" s="13"/>
      <c r="J673" s="21" t="str">
        <f t="shared" si="34"/>
        <v/>
      </c>
      <c r="K673" s="34" t="str">
        <f>IF(OR(G673&lt;&gt;"",H673&lt;&gt;""),'Thông Tin Chung'!$L$3,"")</f>
        <v/>
      </c>
      <c r="L673" s="2"/>
      <c r="M673" s="7" t="str">
        <f>IF(AND(G673="",H673=""),"",IF(OR(C673&lt;NgayBatDau,C673&gt;NgayKetThuc),"Ngày tháng phải nằm trong kỳ kế toán",IF(AND(F673&lt;&gt;"",COUNTIF(T.2[Tên loại
Doanh thu / Chi phí],F673)=0),"Tên loại DT/CP chưa được khai báo vào DS Tên loại DTCP","")))</f>
        <v/>
      </c>
      <c r="N673" s="7" t="str">
        <f t="shared" si="32"/>
        <v/>
      </c>
    </row>
    <row r="674" spans="2:14" ht="27.75" customHeight="1" x14ac:dyDescent="0.2">
      <c r="B674" s="7">
        <f t="shared" si="33"/>
        <v>672</v>
      </c>
      <c r="C674" s="24"/>
      <c r="D674" s="16"/>
      <c r="E674" s="2"/>
      <c r="F674" s="16"/>
      <c r="G674" s="13"/>
      <c r="H674" s="13"/>
      <c r="I674" s="13"/>
      <c r="J674" s="21" t="str">
        <f t="shared" si="34"/>
        <v/>
      </c>
      <c r="K674" s="34" t="str">
        <f>IF(OR(G674&lt;&gt;"",H674&lt;&gt;""),'Thông Tin Chung'!$L$3,"")</f>
        <v/>
      </c>
      <c r="L674" s="2"/>
      <c r="M674" s="7" t="str">
        <f>IF(AND(G674="",H674=""),"",IF(OR(C674&lt;NgayBatDau,C674&gt;NgayKetThuc),"Ngày tháng phải nằm trong kỳ kế toán",IF(AND(F674&lt;&gt;"",COUNTIF(T.2[Tên loại
Doanh thu / Chi phí],F674)=0),"Tên loại DT/CP chưa được khai báo vào DS Tên loại DTCP","")))</f>
        <v/>
      </c>
      <c r="N674" s="7" t="str">
        <f t="shared" si="32"/>
        <v/>
      </c>
    </row>
    <row r="675" spans="2:14" ht="27.75" customHeight="1" x14ac:dyDescent="0.2">
      <c r="B675" s="7">
        <f t="shared" si="33"/>
        <v>673</v>
      </c>
      <c r="C675" s="24"/>
      <c r="D675" s="16"/>
      <c r="E675" s="2"/>
      <c r="F675" s="16"/>
      <c r="G675" s="13"/>
      <c r="H675" s="13"/>
      <c r="I675" s="13"/>
      <c r="J675" s="21" t="str">
        <f t="shared" si="34"/>
        <v/>
      </c>
      <c r="K675" s="34" t="str">
        <f>IF(OR(G675&lt;&gt;"",H675&lt;&gt;""),'Thông Tin Chung'!$L$3,"")</f>
        <v/>
      </c>
      <c r="L675" s="2"/>
      <c r="M675" s="7" t="str">
        <f>IF(AND(G675="",H675=""),"",IF(OR(C675&lt;NgayBatDau,C675&gt;NgayKetThuc),"Ngày tháng phải nằm trong kỳ kế toán",IF(AND(F675&lt;&gt;"",COUNTIF(T.2[Tên loại
Doanh thu / Chi phí],F675)=0),"Tên loại DT/CP chưa được khai báo vào DS Tên loại DTCP","")))</f>
        <v/>
      </c>
      <c r="N675" s="7" t="str">
        <f t="shared" si="32"/>
        <v/>
      </c>
    </row>
    <row r="676" spans="2:14" ht="27.75" customHeight="1" x14ac:dyDescent="0.2">
      <c r="B676" s="7">
        <f t="shared" si="33"/>
        <v>674</v>
      </c>
      <c r="C676" s="24"/>
      <c r="D676" s="16"/>
      <c r="E676" s="2"/>
      <c r="F676" s="16"/>
      <c r="G676" s="13"/>
      <c r="H676" s="13"/>
      <c r="I676" s="13"/>
      <c r="J676" s="21" t="str">
        <f t="shared" si="34"/>
        <v/>
      </c>
      <c r="K676" s="34" t="str">
        <f>IF(OR(G676&lt;&gt;"",H676&lt;&gt;""),'Thông Tin Chung'!$L$3,"")</f>
        <v/>
      </c>
      <c r="L676" s="2"/>
      <c r="M676" s="7" t="str">
        <f>IF(AND(G676="",H676=""),"",IF(OR(C676&lt;NgayBatDau,C676&gt;NgayKetThuc),"Ngày tháng phải nằm trong kỳ kế toán",IF(AND(F676&lt;&gt;"",COUNTIF(T.2[Tên loại
Doanh thu / Chi phí],F676)=0),"Tên loại DT/CP chưa được khai báo vào DS Tên loại DTCP","")))</f>
        <v/>
      </c>
      <c r="N676" s="7" t="str">
        <f t="shared" si="32"/>
        <v/>
      </c>
    </row>
    <row r="677" spans="2:14" ht="27.75" customHeight="1" x14ac:dyDescent="0.2">
      <c r="B677" s="7">
        <f t="shared" si="33"/>
        <v>675</v>
      </c>
      <c r="C677" s="24"/>
      <c r="D677" s="16"/>
      <c r="E677" s="2"/>
      <c r="F677" s="16"/>
      <c r="G677" s="13"/>
      <c r="H677" s="13"/>
      <c r="I677" s="13"/>
      <c r="J677" s="21" t="str">
        <f t="shared" si="34"/>
        <v/>
      </c>
      <c r="K677" s="34" t="str">
        <f>IF(OR(G677&lt;&gt;"",H677&lt;&gt;""),'Thông Tin Chung'!$L$3,"")</f>
        <v/>
      </c>
      <c r="L677" s="2"/>
      <c r="M677" s="7" t="str">
        <f>IF(AND(G677="",H677=""),"",IF(OR(C677&lt;NgayBatDau,C677&gt;NgayKetThuc),"Ngày tháng phải nằm trong kỳ kế toán",IF(AND(F677&lt;&gt;"",COUNTIF(T.2[Tên loại
Doanh thu / Chi phí],F677)=0),"Tên loại DT/CP chưa được khai báo vào DS Tên loại DTCP","")))</f>
        <v/>
      </c>
      <c r="N677" s="7" t="str">
        <f t="shared" si="32"/>
        <v/>
      </c>
    </row>
    <row r="678" spans="2:14" ht="27.75" customHeight="1" x14ac:dyDescent="0.2">
      <c r="B678" s="7">
        <f t="shared" si="33"/>
        <v>676</v>
      </c>
      <c r="C678" s="24"/>
      <c r="D678" s="16"/>
      <c r="E678" s="2"/>
      <c r="F678" s="16"/>
      <c r="G678" s="13"/>
      <c r="H678" s="13"/>
      <c r="I678" s="13"/>
      <c r="J678" s="21" t="str">
        <f t="shared" si="34"/>
        <v/>
      </c>
      <c r="K678" s="34" t="str">
        <f>IF(OR(G678&lt;&gt;"",H678&lt;&gt;""),'Thông Tin Chung'!$L$3,"")</f>
        <v/>
      </c>
      <c r="L678" s="2"/>
      <c r="M678" s="7" t="str">
        <f>IF(AND(G678="",H678=""),"",IF(OR(C678&lt;NgayBatDau,C678&gt;NgayKetThuc),"Ngày tháng phải nằm trong kỳ kế toán",IF(AND(F678&lt;&gt;"",COUNTIF(T.2[Tên loại
Doanh thu / Chi phí],F678)=0),"Tên loại DT/CP chưa được khai báo vào DS Tên loại DTCP","")))</f>
        <v/>
      </c>
      <c r="N678" s="7" t="str">
        <f t="shared" si="32"/>
        <v/>
      </c>
    </row>
    <row r="679" spans="2:14" ht="27.75" customHeight="1" x14ac:dyDescent="0.2">
      <c r="B679" s="7">
        <f t="shared" si="33"/>
        <v>677</v>
      </c>
      <c r="C679" s="24"/>
      <c r="D679" s="16"/>
      <c r="E679" s="2"/>
      <c r="F679" s="16"/>
      <c r="G679" s="13"/>
      <c r="H679" s="13"/>
      <c r="I679" s="13"/>
      <c r="J679" s="21" t="str">
        <f t="shared" si="34"/>
        <v/>
      </c>
      <c r="K679" s="34" t="str">
        <f>IF(OR(G679&lt;&gt;"",H679&lt;&gt;""),'Thông Tin Chung'!$L$3,"")</f>
        <v/>
      </c>
      <c r="L679" s="2"/>
      <c r="M679" s="7" t="str">
        <f>IF(AND(G679="",H679=""),"",IF(OR(C679&lt;NgayBatDau,C679&gt;NgayKetThuc),"Ngày tháng phải nằm trong kỳ kế toán",IF(AND(F679&lt;&gt;"",COUNTIF(T.2[Tên loại
Doanh thu / Chi phí],F679)=0),"Tên loại DT/CP chưa được khai báo vào DS Tên loại DTCP","")))</f>
        <v/>
      </c>
      <c r="N679" s="7" t="str">
        <f t="shared" si="32"/>
        <v/>
      </c>
    </row>
    <row r="680" spans="2:14" ht="27.75" customHeight="1" x14ac:dyDescent="0.2">
      <c r="B680" s="7">
        <f t="shared" si="33"/>
        <v>678</v>
      </c>
      <c r="C680" s="24"/>
      <c r="D680" s="16"/>
      <c r="E680" s="2"/>
      <c r="F680" s="16"/>
      <c r="G680" s="13"/>
      <c r="H680" s="13"/>
      <c r="I680" s="13"/>
      <c r="J680" s="21" t="str">
        <f t="shared" si="34"/>
        <v/>
      </c>
      <c r="K680" s="34" t="str">
        <f>IF(OR(G680&lt;&gt;"",H680&lt;&gt;""),'Thông Tin Chung'!$L$3,"")</f>
        <v/>
      </c>
      <c r="L680" s="2"/>
      <c r="M680" s="7" t="str">
        <f>IF(AND(G680="",H680=""),"",IF(OR(C680&lt;NgayBatDau,C680&gt;NgayKetThuc),"Ngày tháng phải nằm trong kỳ kế toán",IF(AND(F680&lt;&gt;"",COUNTIF(T.2[Tên loại
Doanh thu / Chi phí],F680)=0),"Tên loại DT/CP chưa được khai báo vào DS Tên loại DTCP","")))</f>
        <v/>
      </c>
      <c r="N680" s="7" t="str">
        <f t="shared" si="32"/>
        <v/>
      </c>
    </row>
    <row r="681" spans="2:14" ht="27.75" customHeight="1" x14ac:dyDescent="0.2">
      <c r="B681" s="7">
        <f t="shared" si="33"/>
        <v>679</v>
      </c>
      <c r="C681" s="24"/>
      <c r="D681" s="16"/>
      <c r="E681" s="2"/>
      <c r="F681" s="16"/>
      <c r="G681" s="13"/>
      <c r="H681" s="13"/>
      <c r="I681" s="13"/>
      <c r="J681" s="21" t="str">
        <f t="shared" si="34"/>
        <v/>
      </c>
      <c r="K681" s="34" t="str">
        <f>IF(OR(G681&lt;&gt;"",H681&lt;&gt;""),'Thông Tin Chung'!$L$3,"")</f>
        <v/>
      </c>
      <c r="L681" s="2"/>
      <c r="M681" s="7" t="str">
        <f>IF(AND(G681="",H681=""),"",IF(OR(C681&lt;NgayBatDau,C681&gt;NgayKetThuc),"Ngày tháng phải nằm trong kỳ kế toán",IF(AND(F681&lt;&gt;"",COUNTIF(T.2[Tên loại
Doanh thu / Chi phí],F681)=0),"Tên loại DT/CP chưa được khai báo vào DS Tên loại DTCP","")))</f>
        <v/>
      </c>
      <c r="N681" s="7" t="str">
        <f t="shared" si="32"/>
        <v/>
      </c>
    </row>
    <row r="682" spans="2:14" ht="27.75" customHeight="1" x14ac:dyDescent="0.2">
      <c r="B682" s="7">
        <f t="shared" si="33"/>
        <v>680</v>
      </c>
      <c r="C682" s="24"/>
      <c r="D682" s="16"/>
      <c r="E682" s="2"/>
      <c r="F682" s="16"/>
      <c r="G682" s="13"/>
      <c r="H682" s="13"/>
      <c r="I682" s="13"/>
      <c r="J682" s="21" t="str">
        <f t="shared" si="34"/>
        <v/>
      </c>
      <c r="K682" s="34" t="str">
        <f>IF(OR(G682&lt;&gt;"",H682&lt;&gt;""),'Thông Tin Chung'!$L$3,"")</f>
        <v/>
      </c>
      <c r="L682" s="2"/>
      <c r="M682" s="7" t="str">
        <f>IF(AND(G682="",H682=""),"",IF(OR(C682&lt;NgayBatDau,C682&gt;NgayKetThuc),"Ngày tháng phải nằm trong kỳ kế toán",IF(AND(F682&lt;&gt;"",COUNTIF(T.2[Tên loại
Doanh thu / Chi phí],F682)=0),"Tên loại DT/CP chưa được khai báo vào DS Tên loại DTCP","")))</f>
        <v/>
      </c>
      <c r="N682" s="7" t="str">
        <f t="shared" si="32"/>
        <v/>
      </c>
    </row>
    <row r="683" spans="2:14" ht="27.75" customHeight="1" x14ac:dyDescent="0.2">
      <c r="B683" s="7">
        <f t="shared" si="33"/>
        <v>681</v>
      </c>
      <c r="C683" s="24"/>
      <c r="D683" s="16"/>
      <c r="E683" s="2"/>
      <c r="F683" s="16"/>
      <c r="G683" s="13"/>
      <c r="H683" s="13"/>
      <c r="I683" s="13"/>
      <c r="J683" s="21" t="str">
        <f t="shared" si="34"/>
        <v/>
      </c>
      <c r="K683" s="34" t="str">
        <f>IF(OR(G683&lt;&gt;"",H683&lt;&gt;""),'Thông Tin Chung'!$L$3,"")</f>
        <v/>
      </c>
      <c r="L683" s="2"/>
      <c r="M683" s="7" t="str">
        <f>IF(AND(G683="",H683=""),"",IF(OR(C683&lt;NgayBatDau,C683&gt;NgayKetThuc),"Ngày tháng phải nằm trong kỳ kế toán",IF(AND(F683&lt;&gt;"",COUNTIF(T.2[Tên loại
Doanh thu / Chi phí],F683)=0),"Tên loại DT/CP chưa được khai báo vào DS Tên loại DTCP","")))</f>
        <v/>
      </c>
      <c r="N683" s="7" t="str">
        <f t="shared" si="32"/>
        <v/>
      </c>
    </row>
    <row r="684" spans="2:14" ht="27.75" customHeight="1" x14ac:dyDescent="0.2">
      <c r="B684" s="7">
        <f t="shared" si="33"/>
        <v>682</v>
      </c>
      <c r="C684" s="24"/>
      <c r="D684" s="16"/>
      <c r="E684" s="2"/>
      <c r="F684" s="16"/>
      <c r="G684" s="13"/>
      <c r="H684" s="13"/>
      <c r="I684" s="13"/>
      <c r="J684" s="21" t="str">
        <f t="shared" si="34"/>
        <v/>
      </c>
      <c r="K684" s="34" t="str">
        <f>IF(OR(G684&lt;&gt;"",H684&lt;&gt;""),'Thông Tin Chung'!$L$3,"")</f>
        <v/>
      </c>
      <c r="L684" s="2"/>
      <c r="M684" s="7" t="str">
        <f>IF(AND(G684="",H684=""),"",IF(OR(C684&lt;NgayBatDau,C684&gt;NgayKetThuc),"Ngày tháng phải nằm trong kỳ kế toán",IF(AND(F684&lt;&gt;"",COUNTIF(T.2[Tên loại
Doanh thu / Chi phí],F684)=0),"Tên loại DT/CP chưa được khai báo vào DS Tên loại DTCP","")))</f>
        <v/>
      </c>
      <c r="N684" s="7" t="str">
        <f t="shared" si="32"/>
        <v/>
      </c>
    </row>
    <row r="685" spans="2:14" ht="27.75" customHeight="1" x14ac:dyDescent="0.2">
      <c r="B685" s="7">
        <f t="shared" si="33"/>
        <v>683</v>
      </c>
      <c r="C685" s="24"/>
      <c r="D685" s="16"/>
      <c r="E685" s="2"/>
      <c r="F685" s="16"/>
      <c r="G685" s="13"/>
      <c r="H685" s="13"/>
      <c r="I685" s="13"/>
      <c r="J685" s="21" t="str">
        <f t="shared" si="34"/>
        <v/>
      </c>
      <c r="K685" s="34" t="str">
        <f>IF(OR(G685&lt;&gt;"",H685&lt;&gt;""),'Thông Tin Chung'!$L$3,"")</f>
        <v/>
      </c>
      <c r="L685" s="2"/>
      <c r="M685" s="7" t="str">
        <f>IF(AND(G685="",H685=""),"",IF(OR(C685&lt;NgayBatDau,C685&gt;NgayKetThuc),"Ngày tháng phải nằm trong kỳ kế toán",IF(AND(F685&lt;&gt;"",COUNTIF(T.2[Tên loại
Doanh thu / Chi phí],F685)=0),"Tên loại DT/CP chưa được khai báo vào DS Tên loại DTCP","")))</f>
        <v/>
      </c>
      <c r="N685" s="7" t="str">
        <f t="shared" si="32"/>
        <v/>
      </c>
    </row>
    <row r="686" spans="2:14" ht="27.75" customHeight="1" x14ac:dyDescent="0.2">
      <c r="B686" s="7">
        <f t="shared" si="33"/>
        <v>684</v>
      </c>
      <c r="C686" s="24"/>
      <c r="D686" s="16"/>
      <c r="E686" s="2"/>
      <c r="F686" s="16"/>
      <c r="G686" s="13"/>
      <c r="H686" s="13"/>
      <c r="I686" s="13"/>
      <c r="J686" s="21" t="str">
        <f t="shared" si="34"/>
        <v/>
      </c>
      <c r="K686" s="34" t="str">
        <f>IF(OR(G686&lt;&gt;"",H686&lt;&gt;""),'Thông Tin Chung'!$L$3,"")</f>
        <v/>
      </c>
      <c r="L686" s="2"/>
      <c r="M686" s="7" t="str">
        <f>IF(AND(G686="",H686=""),"",IF(OR(C686&lt;NgayBatDau,C686&gt;NgayKetThuc),"Ngày tháng phải nằm trong kỳ kế toán",IF(AND(F686&lt;&gt;"",COUNTIF(T.2[Tên loại
Doanh thu / Chi phí],F686)=0),"Tên loại DT/CP chưa được khai báo vào DS Tên loại DTCP","")))</f>
        <v/>
      </c>
      <c r="N686" s="7" t="str">
        <f t="shared" si="32"/>
        <v/>
      </c>
    </row>
    <row r="687" spans="2:14" ht="27.75" customHeight="1" x14ac:dyDescent="0.2">
      <c r="B687" s="7">
        <f t="shared" si="33"/>
        <v>685</v>
      </c>
      <c r="C687" s="24"/>
      <c r="D687" s="16"/>
      <c r="E687" s="2"/>
      <c r="F687" s="16"/>
      <c r="G687" s="13"/>
      <c r="H687" s="13"/>
      <c r="I687" s="13"/>
      <c r="J687" s="21" t="str">
        <f t="shared" si="34"/>
        <v/>
      </c>
      <c r="K687" s="34" t="str">
        <f>IF(OR(G687&lt;&gt;"",H687&lt;&gt;""),'Thông Tin Chung'!$L$3,"")</f>
        <v/>
      </c>
      <c r="L687" s="2"/>
      <c r="M687" s="7" t="str">
        <f>IF(AND(G687="",H687=""),"",IF(OR(C687&lt;NgayBatDau,C687&gt;NgayKetThuc),"Ngày tháng phải nằm trong kỳ kế toán",IF(AND(F687&lt;&gt;"",COUNTIF(T.2[Tên loại
Doanh thu / Chi phí],F687)=0),"Tên loại DT/CP chưa được khai báo vào DS Tên loại DTCP","")))</f>
        <v/>
      </c>
      <c r="N687" s="7" t="str">
        <f t="shared" si="32"/>
        <v/>
      </c>
    </row>
    <row r="688" spans="2:14" ht="27.75" customHeight="1" x14ac:dyDescent="0.2">
      <c r="B688" s="7">
        <f t="shared" si="33"/>
        <v>686</v>
      </c>
      <c r="C688" s="24"/>
      <c r="D688" s="16"/>
      <c r="E688" s="2"/>
      <c r="F688" s="16"/>
      <c r="G688" s="13"/>
      <c r="H688" s="13"/>
      <c r="I688" s="13"/>
      <c r="J688" s="21" t="str">
        <f t="shared" si="34"/>
        <v/>
      </c>
      <c r="K688" s="34" t="str">
        <f>IF(OR(G688&lt;&gt;"",H688&lt;&gt;""),'Thông Tin Chung'!$L$3,"")</f>
        <v/>
      </c>
      <c r="L688" s="2"/>
      <c r="M688" s="7" t="str">
        <f>IF(AND(G688="",H688=""),"",IF(OR(C688&lt;NgayBatDau,C688&gt;NgayKetThuc),"Ngày tháng phải nằm trong kỳ kế toán",IF(AND(F688&lt;&gt;"",COUNTIF(T.2[Tên loại
Doanh thu / Chi phí],F688)=0),"Tên loại DT/CP chưa được khai báo vào DS Tên loại DTCP","")))</f>
        <v/>
      </c>
      <c r="N688" s="7" t="str">
        <f t="shared" si="32"/>
        <v/>
      </c>
    </row>
    <row r="689" spans="2:14" ht="27.75" customHeight="1" x14ac:dyDescent="0.2">
      <c r="B689" s="7">
        <f t="shared" si="33"/>
        <v>687</v>
      </c>
      <c r="C689" s="24"/>
      <c r="D689" s="16"/>
      <c r="E689" s="2"/>
      <c r="F689" s="16"/>
      <c r="G689" s="13"/>
      <c r="H689" s="13"/>
      <c r="I689" s="13"/>
      <c r="J689" s="21" t="str">
        <f t="shared" si="34"/>
        <v/>
      </c>
      <c r="K689" s="34" t="str">
        <f>IF(OR(G689&lt;&gt;"",H689&lt;&gt;""),'Thông Tin Chung'!$L$3,"")</f>
        <v/>
      </c>
      <c r="L689" s="2"/>
      <c r="M689" s="7" t="str">
        <f>IF(AND(G689="",H689=""),"",IF(OR(C689&lt;NgayBatDau,C689&gt;NgayKetThuc),"Ngày tháng phải nằm trong kỳ kế toán",IF(AND(F689&lt;&gt;"",COUNTIF(T.2[Tên loại
Doanh thu / Chi phí],F689)=0),"Tên loại DT/CP chưa được khai báo vào DS Tên loại DTCP","")))</f>
        <v/>
      </c>
      <c r="N689" s="7" t="str">
        <f t="shared" si="32"/>
        <v/>
      </c>
    </row>
    <row r="690" spans="2:14" ht="27.75" customHeight="1" x14ac:dyDescent="0.2">
      <c r="B690" s="7">
        <f t="shared" si="33"/>
        <v>688</v>
      </c>
      <c r="C690" s="24"/>
      <c r="D690" s="16"/>
      <c r="E690" s="2"/>
      <c r="F690" s="16"/>
      <c r="G690" s="13"/>
      <c r="H690" s="13"/>
      <c r="I690" s="13"/>
      <c r="J690" s="21" t="str">
        <f t="shared" si="34"/>
        <v/>
      </c>
      <c r="K690" s="34" t="str">
        <f>IF(OR(G690&lt;&gt;"",H690&lt;&gt;""),'Thông Tin Chung'!$L$3,"")</f>
        <v/>
      </c>
      <c r="L690" s="2"/>
      <c r="M690" s="7" t="str">
        <f>IF(AND(G690="",H690=""),"",IF(OR(C690&lt;NgayBatDau,C690&gt;NgayKetThuc),"Ngày tháng phải nằm trong kỳ kế toán",IF(AND(F690&lt;&gt;"",COUNTIF(T.2[Tên loại
Doanh thu / Chi phí],F690)=0),"Tên loại DT/CP chưa được khai báo vào DS Tên loại DTCP","")))</f>
        <v/>
      </c>
      <c r="N690" s="7" t="str">
        <f t="shared" si="32"/>
        <v/>
      </c>
    </row>
    <row r="691" spans="2:14" ht="27.75" customHeight="1" x14ac:dyDescent="0.2">
      <c r="B691" s="7">
        <f t="shared" si="33"/>
        <v>689</v>
      </c>
      <c r="C691" s="24"/>
      <c r="D691" s="16"/>
      <c r="E691" s="2"/>
      <c r="F691" s="16"/>
      <c r="G691" s="13"/>
      <c r="H691" s="13"/>
      <c r="I691" s="13"/>
      <c r="J691" s="21" t="str">
        <f t="shared" si="34"/>
        <v/>
      </c>
      <c r="K691" s="34" t="str">
        <f>IF(OR(G691&lt;&gt;"",H691&lt;&gt;""),'Thông Tin Chung'!$L$3,"")</f>
        <v/>
      </c>
      <c r="L691" s="2"/>
      <c r="M691" s="7" t="str">
        <f>IF(AND(G691="",H691=""),"",IF(OR(C691&lt;NgayBatDau,C691&gt;NgayKetThuc),"Ngày tháng phải nằm trong kỳ kế toán",IF(AND(F691&lt;&gt;"",COUNTIF(T.2[Tên loại
Doanh thu / Chi phí],F691)=0),"Tên loại DT/CP chưa được khai báo vào DS Tên loại DTCP","")))</f>
        <v/>
      </c>
      <c r="N691" s="7" t="str">
        <f t="shared" si="32"/>
        <v/>
      </c>
    </row>
    <row r="692" spans="2:14" ht="27.75" customHeight="1" x14ac:dyDescent="0.2">
      <c r="B692" s="7">
        <f t="shared" si="33"/>
        <v>690</v>
      </c>
      <c r="C692" s="24"/>
      <c r="D692" s="16"/>
      <c r="E692" s="2"/>
      <c r="F692" s="16"/>
      <c r="G692" s="13"/>
      <c r="H692" s="13"/>
      <c r="I692" s="13"/>
      <c r="J692" s="21" t="str">
        <f t="shared" si="34"/>
        <v/>
      </c>
      <c r="K692" s="34" t="str">
        <f>IF(OR(G692&lt;&gt;"",H692&lt;&gt;""),'Thông Tin Chung'!$L$3,"")</f>
        <v/>
      </c>
      <c r="L692" s="2"/>
      <c r="M692" s="7" t="str">
        <f>IF(AND(G692="",H692=""),"",IF(OR(C692&lt;NgayBatDau,C692&gt;NgayKetThuc),"Ngày tháng phải nằm trong kỳ kế toán",IF(AND(F692&lt;&gt;"",COUNTIF(T.2[Tên loại
Doanh thu / Chi phí],F692)=0),"Tên loại DT/CP chưa được khai báo vào DS Tên loại DTCP","")))</f>
        <v/>
      </c>
      <c r="N692" s="7" t="str">
        <f t="shared" si="32"/>
        <v/>
      </c>
    </row>
    <row r="693" spans="2:14" ht="27.75" customHeight="1" x14ac:dyDescent="0.2">
      <c r="B693" s="7">
        <f t="shared" si="33"/>
        <v>691</v>
      </c>
      <c r="C693" s="24"/>
      <c r="D693" s="16"/>
      <c r="E693" s="2"/>
      <c r="F693" s="16"/>
      <c r="G693" s="13"/>
      <c r="H693" s="13"/>
      <c r="I693" s="13"/>
      <c r="J693" s="21" t="str">
        <f t="shared" si="34"/>
        <v/>
      </c>
      <c r="K693" s="34" t="str">
        <f>IF(OR(G693&lt;&gt;"",H693&lt;&gt;""),'Thông Tin Chung'!$L$3,"")</f>
        <v/>
      </c>
      <c r="L693" s="2"/>
      <c r="M693" s="7" t="str">
        <f>IF(AND(G693="",H693=""),"",IF(OR(C693&lt;NgayBatDau,C693&gt;NgayKetThuc),"Ngày tháng phải nằm trong kỳ kế toán",IF(AND(F693&lt;&gt;"",COUNTIF(T.2[Tên loại
Doanh thu / Chi phí],F693)=0),"Tên loại DT/CP chưa được khai báo vào DS Tên loại DTCP","")))</f>
        <v/>
      </c>
      <c r="N693" s="7" t="str">
        <f t="shared" si="32"/>
        <v/>
      </c>
    </row>
    <row r="694" spans="2:14" ht="27.75" customHeight="1" x14ac:dyDescent="0.2">
      <c r="B694" s="7">
        <f t="shared" si="33"/>
        <v>692</v>
      </c>
      <c r="C694" s="24"/>
      <c r="D694" s="16"/>
      <c r="E694" s="2"/>
      <c r="F694" s="16"/>
      <c r="G694" s="13"/>
      <c r="H694" s="13"/>
      <c r="I694" s="13"/>
      <c r="J694" s="21" t="str">
        <f t="shared" si="34"/>
        <v/>
      </c>
      <c r="K694" s="34" t="str">
        <f>IF(OR(G694&lt;&gt;"",H694&lt;&gt;""),'Thông Tin Chung'!$L$3,"")</f>
        <v/>
      </c>
      <c r="L694" s="2"/>
      <c r="M694" s="7" t="str">
        <f>IF(AND(G694="",H694=""),"",IF(OR(C694&lt;NgayBatDau,C694&gt;NgayKetThuc),"Ngày tháng phải nằm trong kỳ kế toán",IF(AND(F694&lt;&gt;"",COUNTIF(T.2[Tên loại
Doanh thu / Chi phí],F694)=0),"Tên loại DT/CP chưa được khai báo vào DS Tên loại DTCP","")))</f>
        <v/>
      </c>
      <c r="N694" s="7" t="str">
        <f t="shared" si="32"/>
        <v/>
      </c>
    </row>
    <row r="695" spans="2:14" ht="27.75" customHeight="1" x14ac:dyDescent="0.2">
      <c r="B695" s="7">
        <f t="shared" si="33"/>
        <v>693</v>
      </c>
      <c r="C695" s="24"/>
      <c r="D695" s="16"/>
      <c r="E695" s="2"/>
      <c r="F695" s="16"/>
      <c r="G695" s="13"/>
      <c r="H695" s="13"/>
      <c r="I695" s="13"/>
      <c r="J695" s="21" t="str">
        <f t="shared" si="34"/>
        <v/>
      </c>
      <c r="K695" s="34" t="str">
        <f>IF(OR(G695&lt;&gt;"",H695&lt;&gt;""),'Thông Tin Chung'!$L$3,"")</f>
        <v/>
      </c>
      <c r="L695" s="2"/>
      <c r="M695" s="7" t="str">
        <f>IF(AND(G695="",H695=""),"",IF(OR(C695&lt;NgayBatDau,C695&gt;NgayKetThuc),"Ngày tháng phải nằm trong kỳ kế toán",IF(AND(F695&lt;&gt;"",COUNTIF(T.2[Tên loại
Doanh thu / Chi phí],F695)=0),"Tên loại DT/CP chưa được khai báo vào DS Tên loại DTCP","")))</f>
        <v/>
      </c>
      <c r="N695" s="7" t="str">
        <f t="shared" si="32"/>
        <v/>
      </c>
    </row>
    <row r="696" spans="2:14" ht="27.75" customHeight="1" x14ac:dyDescent="0.2">
      <c r="B696" s="7">
        <f t="shared" si="33"/>
        <v>694</v>
      </c>
      <c r="C696" s="24"/>
      <c r="D696" s="16"/>
      <c r="E696" s="2"/>
      <c r="F696" s="16"/>
      <c r="G696" s="13"/>
      <c r="H696" s="13"/>
      <c r="I696" s="13"/>
      <c r="J696" s="21" t="str">
        <f t="shared" si="34"/>
        <v/>
      </c>
      <c r="K696" s="34" t="str">
        <f>IF(OR(G696&lt;&gt;"",H696&lt;&gt;""),'Thông Tin Chung'!$L$3,"")</f>
        <v/>
      </c>
      <c r="L696" s="2"/>
      <c r="M696" s="7" t="str">
        <f>IF(AND(G696="",H696=""),"",IF(OR(C696&lt;NgayBatDau,C696&gt;NgayKetThuc),"Ngày tháng phải nằm trong kỳ kế toán",IF(AND(F696&lt;&gt;"",COUNTIF(T.2[Tên loại
Doanh thu / Chi phí],F696)=0),"Tên loại DT/CP chưa được khai báo vào DS Tên loại DTCP","")))</f>
        <v/>
      </c>
      <c r="N696" s="7" t="str">
        <f t="shared" si="32"/>
        <v/>
      </c>
    </row>
    <row r="697" spans="2:14" ht="27.75" customHeight="1" x14ac:dyDescent="0.2">
      <c r="B697" s="7">
        <f t="shared" si="33"/>
        <v>695</v>
      </c>
      <c r="C697" s="24"/>
      <c r="D697" s="16"/>
      <c r="E697" s="2"/>
      <c r="F697" s="16"/>
      <c r="G697" s="13"/>
      <c r="H697" s="13"/>
      <c r="I697" s="13"/>
      <c r="J697" s="21" t="str">
        <f t="shared" si="34"/>
        <v/>
      </c>
      <c r="K697" s="34" t="str">
        <f>IF(OR(G697&lt;&gt;"",H697&lt;&gt;""),'Thông Tin Chung'!$L$3,"")</f>
        <v/>
      </c>
      <c r="L697" s="2"/>
      <c r="M697" s="7" t="str">
        <f>IF(AND(G697="",H697=""),"",IF(OR(C697&lt;NgayBatDau,C697&gt;NgayKetThuc),"Ngày tháng phải nằm trong kỳ kế toán",IF(AND(F697&lt;&gt;"",COUNTIF(T.2[Tên loại
Doanh thu / Chi phí],F697)=0),"Tên loại DT/CP chưa được khai báo vào DS Tên loại DTCP","")))</f>
        <v/>
      </c>
      <c r="N697" s="7" t="str">
        <f t="shared" si="32"/>
        <v/>
      </c>
    </row>
    <row r="698" spans="2:14" ht="27.75" customHeight="1" x14ac:dyDescent="0.2">
      <c r="B698" s="7">
        <f t="shared" si="33"/>
        <v>696</v>
      </c>
      <c r="C698" s="24"/>
      <c r="D698" s="16"/>
      <c r="E698" s="2"/>
      <c r="F698" s="16"/>
      <c r="G698" s="13"/>
      <c r="H698" s="13"/>
      <c r="I698" s="13"/>
      <c r="J698" s="21" t="str">
        <f t="shared" si="34"/>
        <v/>
      </c>
      <c r="K698" s="34" t="str">
        <f>IF(OR(G698&lt;&gt;"",H698&lt;&gt;""),'Thông Tin Chung'!$L$3,"")</f>
        <v/>
      </c>
      <c r="L698" s="2"/>
      <c r="M698" s="7" t="str">
        <f>IF(AND(G698="",H698=""),"",IF(OR(C698&lt;NgayBatDau,C698&gt;NgayKetThuc),"Ngày tháng phải nằm trong kỳ kế toán",IF(AND(F698&lt;&gt;"",COUNTIF(T.2[Tên loại
Doanh thu / Chi phí],F698)=0),"Tên loại DT/CP chưa được khai báo vào DS Tên loại DTCP","")))</f>
        <v/>
      </c>
      <c r="N698" s="7" t="str">
        <f t="shared" si="32"/>
        <v/>
      </c>
    </row>
    <row r="699" spans="2:14" ht="27.75" customHeight="1" x14ac:dyDescent="0.2">
      <c r="B699" s="7">
        <f t="shared" si="33"/>
        <v>697</v>
      </c>
      <c r="C699" s="24"/>
      <c r="D699" s="16"/>
      <c r="E699" s="2"/>
      <c r="F699" s="16"/>
      <c r="G699" s="13"/>
      <c r="H699" s="13"/>
      <c r="I699" s="13"/>
      <c r="J699" s="21" t="str">
        <f t="shared" si="34"/>
        <v/>
      </c>
      <c r="K699" s="34" t="str">
        <f>IF(OR(G699&lt;&gt;"",H699&lt;&gt;""),'Thông Tin Chung'!$L$3,"")</f>
        <v/>
      </c>
      <c r="L699" s="2"/>
      <c r="M699" s="7" t="str">
        <f>IF(AND(G699="",H699=""),"",IF(OR(C699&lt;NgayBatDau,C699&gt;NgayKetThuc),"Ngày tháng phải nằm trong kỳ kế toán",IF(AND(F699&lt;&gt;"",COUNTIF(T.2[Tên loại
Doanh thu / Chi phí],F699)=0),"Tên loại DT/CP chưa được khai báo vào DS Tên loại DTCP","")))</f>
        <v/>
      </c>
      <c r="N699" s="7" t="str">
        <f t="shared" si="32"/>
        <v/>
      </c>
    </row>
    <row r="700" spans="2:14" ht="27.75" customHeight="1" x14ac:dyDescent="0.2">
      <c r="B700" s="7">
        <f t="shared" si="33"/>
        <v>698</v>
      </c>
      <c r="C700" s="24"/>
      <c r="D700" s="16"/>
      <c r="E700" s="2"/>
      <c r="F700" s="16"/>
      <c r="G700" s="13"/>
      <c r="H700" s="13"/>
      <c r="I700" s="13"/>
      <c r="J700" s="21" t="str">
        <f t="shared" si="34"/>
        <v/>
      </c>
      <c r="K700" s="34" t="str">
        <f>IF(OR(G700&lt;&gt;"",H700&lt;&gt;""),'Thông Tin Chung'!$L$3,"")</f>
        <v/>
      </c>
      <c r="L700" s="2"/>
      <c r="M700" s="7" t="str">
        <f>IF(AND(G700="",H700=""),"",IF(OR(C700&lt;NgayBatDau,C700&gt;NgayKetThuc),"Ngày tháng phải nằm trong kỳ kế toán",IF(AND(F700&lt;&gt;"",COUNTIF(T.2[Tên loại
Doanh thu / Chi phí],F700)=0),"Tên loại DT/CP chưa được khai báo vào DS Tên loại DTCP","")))</f>
        <v/>
      </c>
      <c r="N700" s="7" t="str">
        <f t="shared" si="32"/>
        <v/>
      </c>
    </row>
    <row r="701" spans="2:14" ht="27.75" customHeight="1" x14ac:dyDescent="0.2">
      <c r="B701" s="7">
        <f t="shared" si="33"/>
        <v>699</v>
      </c>
      <c r="C701" s="24"/>
      <c r="D701" s="16"/>
      <c r="E701" s="2"/>
      <c r="F701" s="16"/>
      <c r="G701" s="13"/>
      <c r="H701" s="13"/>
      <c r="I701" s="13"/>
      <c r="J701" s="21" t="str">
        <f t="shared" si="34"/>
        <v/>
      </c>
      <c r="K701" s="34" t="str">
        <f>IF(OR(G701&lt;&gt;"",H701&lt;&gt;""),'Thông Tin Chung'!$L$3,"")</f>
        <v/>
      </c>
      <c r="L701" s="2"/>
      <c r="M701" s="7" t="str">
        <f>IF(AND(G701="",H701=""),"",IF(OR(C701&lt;NgayBatDau,C701&gt;NgayKetThuc),"Ngày tháng phải nằm trong kỳ kế toán",IF(AND(F701&lt;&gt;"",COUNTIF(T.2[Tên loại
Doanh thu / Chi phí],F701)=0),"Tên loại DT/CP chưa được khai báo vào DS Tên loại DTCP","")))</f>
        <v/>
      </c>
      <c r="N701" s="7" t="str">
        <f t="shared" si="32"/>
        <v/>
      </c>
    </row>
    <row r="702" spans="2:14" ht="27.75" customHeight="1" x14ac:dyDescent="0.2">
      <c r="B702" s="7">
        <f t="shared" si="33"/>
        <v>700</v>
      </c>
      <c r="C702" s="24"/>
      <c r="D702" s="16"/>
      <c r="E702" s="2"/>
      <c r="F702" s="16"/>
      <c r="G702" s="13"/>
      <c r="H702" s="13"/>
      <c r="I702" s="13"/>
      <c r="J702" s="21" t="str">
        <f t="shared" si="34"/>
        <v/>
      </c>
      <c r="K702" s="34" t="str">
        <f>IF(OR(G702&lt;&gt;"",H702&lt;&gt;""),'Thông Tin Chung'!$L$3,"")</f>
        <v/>
      </c>
      <c r="L702" s="2"/>
      <c r="M702" s="7" t="str">
        <f>IF(AND(G702="",H702=""),"",IF(OR(C702&lt;NgayBatDau,C702&gt;NgayKetThuc),"Ngày tháng phải nằm trong kỳ kế toán",IF(AND(F702&lt;&gt;"",COUNTIF(T.2[Tên loại
Doanh thu / Chi phí],F702)=0),"Tên loại DT/CP chưa được khai báo vào DS Tên loại DTCP","")))</f>
        <v/>
      </c>
      <c r="N702" s="7" t="str">
        <f t="shared" si="32"/>
        <v/>
      </c>
    </row>
    <row r="703" spans="2:14" ht="27.75" customHeight="1" x14ac:dyDescent="0.2">
      <c r="B703" s="7">
        <f t="shared" si="33"/>
        <v>701</v>
      </c>
      <c r="C703" s="24"/>
      <c r="D703" s="16"/>
      <c r="E703" s="2"/>
      <c r="F703" s="16"/>
      <c r="G703" s="13"/>
      <c r="H703" s="13"/>
      <c r="I703" s="13"/>
      <c r="J703" s="21" t="str">
        <f t="shared" si="34"/>
        <v/>
      </c>
      <c r="K703" s="34" t="str">
        <f>IF(OR(G703&lt;&gt;"",H703&lt;&gt;""),'Thông Tin Chung'!$L$3,"")</f>
        <v/>
      </c>
      <c r="L703" s="2"/>
      <c r="M703" s="7" t="str">
        <f>IF(AND(G703="",H703=""),"",IF(OR(C703&lt;NgayBatDau,C703&gt;NgayKetThuc),"Ngày tháng phải nằm trong kỳ kế toán",IF(AND(F703&lt;&gt;"",COUNTIF(T.2[Tên loại
Doanh thu / Chi phí],F703)=0),"Tên loại DT/CP chưa được khai báo vào DS Tên loại DTCP","")))</f>
        <v/>
      </c>
      <c r="N703" s="7" t="str">
        <f t="shared" si="32"/>
        <v/>
      </c>
    </row>
    <row r="704" spans="2:14" ht="27.75" customHeight="1" x14ac:dyDescent="0.2">
      <c r="B704" s="7">
        <f t="shared" si="33"/>
        <v>702</v>
      </c>
      <c r="C704" s="24"/>
      <c r="D704" s="16"/>
      <c r="E704" s="2"/>
      <c r="F704" s="16"/>
      <c r="G704" s="13"/>
      <c r="H704" s="13"/>
      <c r="I704" s="13"/>
      <c r="J704" s="21" t="str">
        <f t="shared" si="34"/>
        <v/>
      </c>
      <c r="K704" s="34" t="str">
        <f>IF(OR(G704&lt;&gt;"",H704&lt;&gt;""),'Thông Tin Chung'!$L$3,"")</f>
        <v/>
      </c>
      <c r="L704" s="2"/>
      <c r="M704" s="7" t="str">
        <f>IF(AND(G704="",H704=""),"",IF(OR(C704&lt;NgayBatDau,C704&gt;NgayKetThuc),"Ngày tháng phải nằm trong kỳ kế toán",IF(AND(F704&lt;&gt;"",COUNTIF(T.2[Tên loại
Doanh thu / Chi phí],F704)=0),"Tên loại DT/CP chưa được khai báo vào DS Tên loại DTCP","")))</f>
        <v/>
      </c>
      <c r="N704" s="7" t="str">
        <f t="shared" si="32"/>
        <v/>
      </c>
    </row>
    <row r="705" spans="2:14" ht="27.75" customHeight="1" x14ac:dyDescent="0.2">
      <c r="B705" s="7">
        <f t="shared" si="33"/>
        <v>703</v>
      </c>
      <c r="C705" s="24"/>
      <c r="D705" s="16"/>
      <c r="E705" s="2"/>
      <c r="F705" s="16"/>
      <c r="G705" s="13"/>
      <c r="H705" s="13"/>
      <c r="I705" s="13"/>
      <c r="J705" s="21" t="str">
        <f t="shared" si="34"/>
        <v/>
      </c>
      <c r="K705" s="34" t="str">
        <f>IF(OR(G705&lt;&gt;"",H705&lt;&gt;""),'Thông Tin Chung'!$L$3,"")</f>
        <v/>
      </c>
      <c r="L705" s="2"/>
      <c r="M705" s="7" t="str">
        <f>IF(AND(G705="",H705=""),"",IF(OR(C705&lt;NgayBatDau,C705&gt;NgayKetThuc),"Ngày tháng phải nằm trong kỳ kế toán",IF(AND(F705&lt;&gt;"",COUNTIF(T.2[Tên loại
Doanh thu / Chi phí],F705)=0),"Tên loại DT/CP chưa được khai báo vào DS Tên loại DTCP","")))</f>
        <v/>
      </c>
      <c r="N705" s="7" t="str">
        <f t="shared" si="32"/>
        <v/>
      </c>
    </row>
    <row r="706" spans="2:14" ht="27.75" customHeight="1" x14ac:dyDescent="0.2">
      <c r="B706" s="7">
        <f t="shared" si="33"/>
        <v>704</v>
      </c>
      <c r="C706" s="24"/>
      <c r="D706" s="16"/>
      <c r="E706" s="2"/>
      <c r="F706" s="16"/>
      <c r="G706" s="13"/>
      <c r="H706" s="13"/>
      <c r="I706" s="13"/>
      <c r="J706" s="21" t="str">
        <f t="shared" si="34"/>
        <v/>
      </c>
      <c r="K706" s="34" t="str">
        <f>IF(OR(G706&lt;&gt;"",H706&lt;&gt;""),'Thông Tin Chung'!$L$3,"")</f>
        <v/>
      </c>
      <c r="L706" s="2"/>
      <c r="M706" s="7" t="str">
        <f>IF(AND(G706="",H706=""),"",IF(OR(C706&lt;NgayBatDau,C706&gt;NgayKetThuc),"Ngày tháng phải nằm trong kỳ kế toán",IF(AND(F706&lt;&gt;"",COUNTIF(T.2[Tên loại
Doanh thu / Chi phí],F706)=0),"Tên loại DT/CP chưa được khai báo vào DS Tên loại DTCP","")))</f>
        <v/>
      </c>
      <c r="N706" s="7" t="str">
        <f t="shared" si="32"/>
        <v/>
      </c>
    </row>
    <row r="707" spans="2:14" ht="27.75" customHeight="1" x14ac:dyDescent="0.2">
      <c r="B707" s="7">
        <f t="shared" si="33"/>
        <v>705</v>
      </c>
      <c r="C707" s="24"/>
      <c r="D707" s="16"/>
      <c r="E707" s="2"/>
      <c r="F707" s="16"/>
      <c r="G707" s="13"/>
      <c r="H707" s="13"/>
      <c r="I707" s="13"/>
      <c r="J707" s="21" t="str">
        <f t="shared" si="34"/>
        <v/>
      </c>
      <c r="K707" s="34" t="str">
        <f>IF(OR(G707&lt;&gt;"",H707&lt;&gt;""),'Thông Tin Chung'!$L$3,"")</f>
        <v/>
      </c>
      <c r="L707" s="2"/>
      <c r="M707" s="7" t="str">
        <f>IF(AND(G707="",H707=""),"",IF(OR(C707&lt;NgayBatDau,C707&gt;NgayKetThuc),"Ngày tháng phải nằm trong kỳ kế toán",IF(AND(F707&lt;&gt;"",COUNTIF(T.2[Tên loại
Doanh thu / Chi phí],F707)=0),"Tên loại DT/CP chưa được khai báo vào DS Tên loại DTCP","")))</f>
        <v/>
      </c>
      <c r="N707" s="7" t="str">
        <f t="shared" ref="N707:N770" si="35">IF(C707="","",IF(AND(G707&lt;&gt;"",H707="",C707&lt;B3LocTuNgay),0,IF(AND(G707="",H707&lt;&gt;"",C707&lt;B3LocTuNgay),10,IF(AND(G707&lt;&gt;"",H707="",C707&lt;=B3LocDenNgay),1,IF(AND(G707="",H707&lt;&gt;"",C707&lt;=B3LocDenNgay),11,"")))))</f>
        <v/>
      </c>
    </row>
    <row r="708" spans="2:14" ht="27.75" customHeight="1" x14ac:dyDescent="0.2">
      <c r="B708" s="7">
        <f t="shared" ref="B708:B771" si="36">ROW(A708)-2</f>
        <v>706</v>
      </c>
      <c r="C708" s="24"/>
      <c r="D708" s="16"/>
      <c r="E708" s="2"/>
      <c r="F708" s="16"/>
      <c r="G708" s="13"/>
      <c r="H708" s="13"/>
      <c r="I708" s="13"/>
      <c r="J708" s="21" t="str">
        <f t="shared" ref="J708:J771" si="37">IF(G708&lt;&gt;"",G708*SUM(1,I708),IF(H708&lt;&gt;"",H708*SUM(1,I708),""))</f>
        <v/>
      </c>
      <c r="K708" s="34" t="str">
        <f>IF(OR(G708&lt;&gt;"",H708&lt;&gt;""),'Thông Tin Chung'!$L$3,"")</f>
        <v/>
      </c>
      <c r="L708" s="2"/>
      <c r="M708" s="7" t="str">
        <f>IF(AND(G708="",H708=""),"",IF(OR(C708&lt;NgayBatDau,C708&gt;NgayKetThuc),"Ngày tháng phải nằm trong kỳ kế toán",IF(AND(F708&lt;&gt;"",COUNTIF(T.2[Tên loại
Doanh thu / Chi phí],F708)=0),"Tên loại DT/CP chưa được khai báo vào DS Tên loại DTCP","")))</f>
        <v/>
      </c>
      <c r="N708" s="7" t="str">
        <f t="shared" si="35"/>
        <v/>
      </c>
    </row>
    <row r="709" spans="2:14" ht="27.75" customHeight="1" x14ac:dyDescent="0.2">
      <c r="B709" s="7">
        <f t="shared" si="36"/>
        <v>707</v>
      </c>
      <c r="C709" s="24"/>
      <c r="D709" s="16"/>
      <c r="E709" s="2"/>
      <c r="F709" s="16"/>
      <c r="G709" s="13"/>
      <c r="H709" s="13"/>
      <c r="I709" s="13"/>
      <c r="J709" s="21" t="str">
        <f t="shared" si="37"/>
        <v/>
      </c>
      <c r="K709" s="34" t="str">
        <f>IF(OR(G709&lt;&gt;"",H709&lt;&gt;""),'Thông Tin Chung'!$L$3,"")</f>
        <v/>
      </c>
      <c r="L709" s="2"/>
      <c r="M709" s="7" t="str">
        <f>IF(AND(G709="",H709=""),"",IF(OR(C709&lt;NgayBatDau,C709&gt;NgayKetThuc),"Ngày tháng phải nằm trong kỳ kế toán",IF(AND(F709&lt;&gt;"",COUNTIF(T.2[Tên loại
Doanh thu / Chi phí],F709)=0),"Tên loại DT/CP chưa được khai báo vào DS Tên loại DTCP","")))</f>
        <v/>
      </c>
      <c r="N709" s="7" t="str">
        <f t="shared" si="35"/>
        <v/>
      </c>
    </row>
    <row r="710" spans="2:14" ht="27.75" customHeight="1" x14ac:dyDescent="0.2">
      <c r="B710" s="7">
        <f t="shared" si="36"/>
        <v>708</v>
      </c>
      <c r="C710" s="24"/>
      <c r="D710" s="16"/>
      <c r="E710" s="2"/>
      <c r="F710" s="16"/>
      <c r="G710" s="13"/>
      <c r="H710" s="13"/>
      <c r="I710" s="13"/>
      <c r="J710" s="21" t="str">
        <f t="shared" si="37"/>
        <v/>
      </c>
      <c r="K710" s="34" t="str">
        <f>IF(OR(G710&lt;&gt;"",H710&lt;&gt;""),'Thông Tin Chung'!$L$3,"")</f>
        <v/>
      </c>
      <c r="L710" s="2"/>
      <c r="M710" s="7" t="str">
        <f>IF(AND(G710="",H710=""),"",IF(OR(C710&lt;NgayBatDau,C710&gt;NgayKetThuc),"Ngày tháng phải nằm trong kỳ kế toán",IF(AND(F710&lt;&gt;"",COUNTIF(T.2[Tên loại
Doanh thu / Chi phí],F710)=0),"Tên loại DT/CP chưa được khai báo vào DS Tên loại DTCP","")))</f>
        <v/>
      </c>
      <c r="N710" s="7" t="str">
        <f t="shared" si="35"/>
        <v/>
      </c>
    </row>
    <row r="711" spans="2:14" ht="27.75" customHeight="1" x14ac:dyDescent="0.2">
      <c r="B711" s="7">
        <f t="shared" si="36"/>
        <v>709</v>
      </c>
      <c r="C711" s="24"/>
      <c r="D711" s="16"/>
      <c r="E711" s="2"/>
      <c r="F711" s="16"/>
      <c r="G711" s="13"/>
      <c r="H711" s="13"/>
      <c r="I711" s="13"/>
      <c r="J711" s="21" t="str">
        <f t="shared" si="37"/>
        <v/>
      </c>
      <c r="K711" s="34" t="str">
        <f>IF(OR(G711&lt;&gt;"",H711&lt;&gt;""),'Thông Tin Chung'!$L$3,"")</f>
        <v/>
      </c>
      <c r="L711" s="2"/>
      <c r="M711" s="7" t="str">
        <f>IF(AND(G711="",H711=""),"",IF(OR(C711&lt;NgayBatDau,C711&gt;NgayKetThuc),"Ngày tháng phải nằm trong kỳ kế toán",IF(AND(F711&lt;&gt;"",COUNTIF(T.2[Tên loại
Doanh thu / Chi phí],F711)=0),"Tên loại DT/CP chưa được khai báo vào DS Tên loại DTCP","")))</f>
        <v/>
      </c>
      <c r="N711" s="7" t="str">
        <f t="shared" si="35"/>
        <v/>
      </c>
    </row>
    <row r="712" spans="2:14" ht="27.75" customHeight="1" x14ac:dyDescent="0.2">
      <c r="B712" s="7">
        <f t="shared" si="36"/>
        <v>710</v>
      </c>
      <c r="C712" s="24"/>
      <c r="D712" s="16"/>
      <c r="E712" s="2"/>
      <c r="F712" s="16"/>
      <c r="G712" s="13"/>
      <c r="H712" s="13"/>
      <c r="I712" s="13"/>
      <c r="J712" s="21" t="str">
        <f t="shared" si="37"/>
        <v/>
      </c>
      <c r="K712" s="34" t="str">
        <f>IF(OR(G712&lt;&gt;"",H712&lt;&gt;""),'Thông Tin Chung'!$L$3,"")</f>
        <v/>
      </c>
      <c r="L712" s="2"/>
      <c r="M712" s="7" t="str">
        <f>IF(AND(G712="",H712=""),"",IF(OR(C712&lt;NgayBatDau,C712&gt;NgayKetThuc),"Ngày tháng phải nằm trong kỳ kế toán",IF(AND(F712&lt;&gt;"",COUNTIF(T.2[Tên loại
Doanh thu / Chi phí],F712)=0),"Tên loại DT/CP chưa được khai báo vào DS Tên loại DTCP","")))</f>
        <v/>
      </c>
      <c r="N712" s="7" t="str">
        <f t="shared" si="35"/>
        <v/>
      </c>
    </row>
    <row r="713" spans="2:14" ht="27.75" customHeight="1" x14ac:dyDescent="0.2">
      <c r="B713" s="7">
        <f t="shared" si="36"/>
        <v>711</v>
      </c>
      <c r="C713" s="24"/>
      <c r="D713" s="16"/>
      <c r="E713" s="2"/>
      <c r="F713" s="16"/>
      <c r="G713" s="13"/>
      <c r="H713" s="13"/>
      <c r="I713" s="13"/>
      <c r="J713" s="21" t="str">
        <f t="shared" si="37"/>
        <v/>
      </c>
      <c r="K713" s="34" t="str">
        <f>IF(OR(G713&lt;&gt;"",H713&lt;&gt;""),'Thông Tin Chung'!$L$3,"")</f>
        <v/>
      </c>
      <c r="L713" s="2"/>
      <c r="M713" s="7" t="str">
        <f>IF(AND(G713="",H713=""),"",IF(OR(C713&lt;NgayBatDau,C713&gt;NgayKetThuc),"Ngày tháng phải nằm trong kỳ kế toán",IF(AND(F713&lt;&gt;"",COUNTIF(T.2[Tên loại
Doanh thu / Chi phí],F713)=0),"Tên loại DT/CP chưa được khai báo vào DS Tên loại DTCP","")))</f>
        <v/>
      </c>
      <c r="N713" s="7" t="str">
        <f t="shared" si="35"/>
        <v/>
      </c>
    </row>
    <row r="714" spans="2:14" ht="27.75" customHeight="1" x14ac:dyDescent="0.2">
      <c r="B714" s="7">
        <f t="shared" si="36"/>
        <v>712</v>
      </c>
      <c r="C714" s="24"/>
      <c r="D714" s="16"/>
      <c r="E714" s="2"/>
      <c r="F714" s="16"/>
      <c r="G714" s="13"/>
      <c r="H714" s="13"/>
      <c r="I714" s="13"/>
      <c r="J714" s="21" t="str">
        <f t="shared" si="37"/>
        <v/>
      </c>
      <c r="K714" s="34" t="str">
        <f>IF(OR(G714&lt;&gt;"",H714&lt;&gt;""),'Thông Tin Chung'!$L$3,"")</f>
        <v/>
      </c>
      <c r="L714" s="2"/>
      <c r="M714" s="7" t="str">
        <f>IF(AND(G714="",H714=""),"",IF(OR(C714&lt;NgayBatDau,C714&gt;NgayKetThuc),"Ngày tháng phải nằm trong kỳ kế toán",IF(AND(F714&lt;&gt;"",COUNTIF(T.2[Tên loại
Doanh thu / Chi phí],F714)=0),"Tên loại DT/CP chưa được khai báo vào DS Tên loại DTCP","")))</f>
        <v/>
      </c>
      <c r="N714" s="7" t="str">
        <f t="shared" si="35"/>
        <v/>
      </c>
    </row>
    <row r="715" spans="2:14" ht="27.75" customHeight="1" x14ac:dyDescent="0.2">
      <c r="B715" s="7">
        <f t="shared" si="36"/>
        <v>713</v>
      </c>
      <c r="C715" s="24"/>
      <c r="D715" s="16"/>
      <c r="E715" s="2"/>
      <c r="F715" s="16"/>
      <c r="G715" s="13"/>
      <c r="H715" s="13"/>
      <c r="I715" s="13"/>
      <c r="J715" s="21" t="str">
        <f t="shared" si="37"/>
        <v/>
      </c>
      <c r="K715" s="34" t="str">
        <f>IF(OR(G715&lt;&gt;"",H715&lt;&gt;""),'Thông Tin Chung'!$L$3,"")</f>
        <v/>
      </c>
      <c r="L715" s="2"/>
      <c r="M715" s="7" t="str">
        <f>IF(AND(G715="",H715=""),"",IF(OR(C715&lt;NgayBatDau,C715&gt;NgayKetThuc),"Ngày tháng phải nằm trong kỳ kế toán",IF(AND(F715&lt;&gt;"",COUNTIF(T.2[Tên loại
Doanh thu / Chi phí],F715)=0),"Tên loại DT/CP chưa được khai báo vào DS Tên loại DTCP","")))</f>
        <v/>
      </c>
      <c r="N715" s="7" t="str">
        <f t="shared" si="35"/>
        <v/>
      </c>
    </row>
    <row r="716" spans="2:14" ht="27.75" customHeight="1" x14ac:dyDescent="0.2">
      <c r="B716" s="7">
        <f t="shared" si="36"/>
        <v>714</v>
      </c>
      <c r="C716" s="24"/>
      <c r="D716" s="16"/>
      <c r="E716" s="2"/>
      <c r="F716" s="16"/>
      <c r="G716" s="13"/>
      <c r="H716" s="13"/>
      <c r="I716" s="13"/>
      <c r="J716" s="21" t="str">
        <f t="shared" si="37"/>
        <v/>
      </c>
      <c r="K716" s="34" t="str">
        <f>IF(OR(G716&lt;&gt;"",H716&lt;&gt;""),'Thông Tin Chung'!$L$3,"")</f>
        <v/>
      </c>
      <c r="L716" s="2"/>
      <c r="M716" s="7" t="str">
        <f>IF(AND(G716="",H716=""),"",IF(OR(C716&lt;NgayBatDau,C716&gt;NgayKetThuc),"Ngày tháng phải nằm trong kỳ kế toán",IF(AND(F716&lt;&gt;"",COUNTIF(T.2[Tên loại
Doanh thu / Chi phí],F716)=0),"Tên loại DT/CP chưa được khai báo vào DS Tên loại DTCP","")))</f>
        <v/>
      </c>
      <c r="N716" s="7" t="str">
        <f t="shared" si="35"/>
        <v/>
      </c>
    </row>
    <row r="717" spans="2:14" ht="27.75" customHeight="1" x14ac:dyDescent="0.2">
      <c r="B717" s="7">
        <f t="shared" si="36"/>
        <v>715</v>
      </c>
      <c r="C717" s="24"/>
      <c r="D717" s="16"/>
      <c r="E717" s="2"/>
      <c r="F717" s="16"/>
      <c r="G717" s="13"/>
      <c r="H717" s="13"/>
      <c r="I717" s="13"/>
      <c r="J717" s="21" t="str">
        <f t="shared" si="37"/>
        <v/>
      </c>
      <c r="K717" s="34" t="str">
        <f>IF(OR(G717&lt;&gt;"",H717&lt;&gt;""),'Thông Tin Chung'!$L$3,"")</f>
        <v/>
      </c>
      <c r="L717" s="2"/>
      <c r="M717" s="7" t="str">
        <f>IF(AND(G717="",H717=""),"",IF(OR(C717&lt;NgayBatDau,C717&gt;NgayKetThuc),"Ngày tháng phải nằm trong kỳ kế toán",IF(AND(F717&lt;&gt;"",COUNTIF(T.2[Tên loại
Doanh thu / Chi phí],F717)=0),"Tên loại DT/CP chưa được khai báo vào DS Tên loại DTCP","")))</f>
        <v/>
      </c>
      <c r="N717" s="7" t="str">
        <f t="shared" si="35"/>
        <v/>
      </c>
    </row>
    <row r="718" spans="2:14" ht="27.75" customHeight="1" x14ac:dyDescent="0.2">
      <c r="B718" s="7">
        <f t="shared" si="36"/>
        <v>716</v>
      </c>
      <c r="C718" s="24"/>
      <c r="D718" s="16"/>
      <c r="E718" s="2"/>
      <c r="F718" s="16"/>
      <c r="G718" s="13"/>
      <c r="H718" s="13"/>
      <c r="I718" s="13"/>
      <c r="J718" s="21" t="str">
        <f t="shared" si="37"/>
        <v/>
      </c>
      <c r="K718" s="34" t="str">
        <f>IF(OR(G718&lt;&gt;"",H718&lt;&gt;""),'Thông Tin Chung'!$L$3,"")</f>
        <v/>
      </c>
      <c r="L718" s="2"/>
      <c r="M718" s="7" t="str">
        <f>IF(AND(G718="",H718=""),"",IF(OR(C718&lt;NgayBatDau,C718&gt;NgayKetThuc),"Ngày tháng phải nằm trong kỳ kế toán",IF(AND(F718&lt;&gt;"",COUNTIF(T.2[Tên loại
Doanh thu / Chi phí],F718)=0),"Tên loại DT/CP chưa được khai báo vào DS Tên loại DTCP","")))</f>
        <v/>
      </c>
      <c r="N718" s="7" t="str">
        <f t="shared" si="35"/>
        <v/>
      </c>
    </row>
    <row r="719" spans="2:14" ht="27.75" customHeight="1" x14ac:dyDescent="0.2">
      <c r="B719" s="7">
        <f t="shared" si="36"/>
        <v>717</v>
      </c>
      <c r="C719" s="24"/>
      <c r="D719" s="16"/>
      <c r="E719" s="2"/>
      <c r="F719" s="16"/>
      <c r="G719" s="13"/>
      <c r="H719" s="13"/>
      <c r="I719" s="13"/>
      <c r="J719" s="21" t="str">
        <f t="shared" si="37"/>
        <v/>
      </c>
      <c r="K719" s="34" t="str">
        <f>IF(OR(G719&lt;&gt;"",H719&lt;&gt;""),'Thông Tin Chung'!$L$3,"")</f>
        <v/>
      </c>
      <c r="L719" s="2"/>
      <c r="M719" s="7" t="str">
        <f>IF(AND(G719="",H719=""),"",IF(OR(C719&lt;NgayBatDau,C719&gt;NgayKetThuc),"Ngày tháng phải nằm trong kỳ kế toán",IF(AND(F719&lt;&gt;"",COUNTIF(T.2[Tên loại
Doanh thu / Chi phí],F719)=0),"Tên loại DT/CP chưa được khai báo vào DS Tên loại DTCP","")))</f>
        <v/>
      </c>
      <c r="N719" s="7" t="str">
        <f t="shared" si="35"/>
        <v/>
      </c>
    </row>
    <row r="720" spans="2:14" ht="27.75" customHeight="1" x14ac:dyDescent="0.2">
      <c r="B720" s="7">
        <f t="shared" si="36"/>
        <v>718</v>
      </c>
      <c r="C720" s="24"/>
      <c r="D720" s="16"/>
      <c r="E720" s="2"/>
      <c r="F720" s="16"/>
      <c r="G720" s="13"/>
      <c r="H720" s="13"/>
      <c r="I720" s="13"/>
      <c r="J720" s="21" t="str">
        <f t="shared" si="37"/>
        <v/>
      </c>
      <c r="K720" s="34" t="str">
        <f>IF(OR(G720&lt;&gt;"",H720&lt;&gt;""),'Thông Tin Chung'!$L$3,"")</f>
        <v/>
      </c>
      <c r="L720" s="2"/>
      <c r="M720" s="7" t="str">
        <f>IF(AND(G720="",H720=""),"",IF(OR(C720&lt;NgayBatDau,C720&gt;NgayKetThuc),"Ngày tháng phải nằm trong kỳ kế toán",IF(AND(F720&lt;&gt;"",COUNTIF(T.2[Tên loại
Doanh thu / Chi phí],F720)=0),"Tên loại DT/CP chưa được khai báo vào DS Tên loại DTCP","")))</f>
        <v/>
      </c>
      <c r="N720" s="7" t="str">
        <f t="shared" si="35"/>
        <v/>
      </c>
    </row>
    <row r="721" spans="2:14" ht="27.75" customHeight="1" x14ac:dyDescent="0.2">
      <c r="B721" s="7">
        <f t="shared" si="36"/>
        <v>719</v>
      </c>
      <c r="C721" s="24"/>
      <c r="D721" s="16"/>
      <c r="E721" s="2"/>
      <c r="F721" s="16"/>
      <c r="G721" s="13"/>
      <c r="H721" s="13"/>
      <c r="I721" s="13"/>
      <c r="J721" s="21" t="str">
        <f t="shared" si="37"/>
        <v/>
      </c>
      <c r="K721" s="34" t="str">
        <f>IF(OR(G721&lt;&gt;"",H721&lt;&gt;""),'Thông Tin Chung'!$L$3,"")</f>
        <v/>
      </c>
      <c r="L721" s="2"/>
      <c r="M721" s="7" t="str">
        <f>IF(AND(G721="",H721=""),"",IF(OR(C721&lt;NgayBatDau,C721&gt;NgayKetThuc),"Ngày tháng phải nằm trong kỳ kế toán",IF(AND(F721&lt;&gt;"",COUNTIF(T.2[Tên loại
Doanh thu / Chi phí],F721)=0),"Tên loại DT/CP chưa được khai báo vào DS Tên loại DTCP","")))</f>
        <v/>
      </c>
      <c r="N721" s="7" t="str">
        <f t="shared" si="35"/>
        <v/>
      </c>
    </row>
    <row r="722" spans="2:14" ht="27.75" customHeight="1" x14ac:dyDescent="0.2">
      <c r="B722" s="7">
        <f t="shared" si="36"/>
        <v>720</v>
      </c>
      <c r="C722" s="24"/>
      <c r="D722" s="16"/>
      <c r="E722" s="2"/>
      <c r="F722" s="16"/>
      <c r="G722" s="13"/>
      <c r="H722" s="13"/>
      <c r="I722" s="13"/>
      <c r="J722" s="21" t="str">
        <f t="shared" si="37"/>
        <v/>
      </c>
      <c r="K722" s="34" t="str">
        <f>IF(OR(G722&lt;&gt;"",H722&lt;&gt;""),'Thông Tin Chung'!$L$3,"")</f>
        <v/>
      </c>
      <c r="L722" s="2"/>
      <c r="M722" s="7" t="str">
        <f>IF(AND(G722="",H722=""),"",IF(OR(C722&lt;NgayBatDau,C722&gt;NgayKetThuc),"Ngày tháng phải nằm trong kỳ kế toán",IF(AND(F722&lt;&gt;"",COUNTIF(T.2[Tên loại
Doanh thu / Chi phí],F722)=0),"Tên loại DT/CP chưa được khai báo vào DS Tên loại DTCP","")))</f>
        <v/>
      </c>
      <c r="N722" s="7" t="str">
        <f t="shared" si="35"/>
        <v/>
      </c>
    </row>
    <row r="723" spans="2:14" ht="27.75" customHeight="1" x14ac:dyDescent="0.2">
      <c r="B723" s="7">
        <f t="shared" si="36"/>
        <v>721</v>
      </c>
      <c r="C723" s="24"/>
      <c r="D723" s="16"/>
      <c r="E723" s="2"/>
      <c r="F723" s="16"/>
      <c r="G723" s="13"/>
      <c r="H723" s="13"/>
      <c r="I723" s="13"/>
      <c r="J723" s="21" t="str">
        <f t="shared" si="37"/>
        <v/>
      </c>
      <c r="K723" s="34" t="str">
        <f>IF(OR(G723&lt;&gt;"",H723&lt;&gt;""),'Thông Tin Chung'!$L$3,"")</f>
        <v/>
      </c>
      <c r="L723" s="2"/>
      <c r="M723" s="7" t="str">
        <f>IF(AND(G723="",H723=""),"",IF(OR(C723&lt;NgayBatDau,C723&gt;NgayKetThuc),"Ngày tháng phải nằm trong kỳ kế toán",IF(AND(F723&lt;&gt;"",COUNTIF(T.2[Tên loại
Doanh thu / Chi phí],F723)=0),"Tên loại DT/CP chưa được khai báo vào DS Tên loại DTCP","")))</f>
        <v/>
      </c>
      <c r="N723" s="7" t="str">
        <f t="shared" si="35"/>
        <v/>
      </c>
    </row>
    <row r="724" spans="2:14" ht="27.75" customHeight="1" x14ac:dyDescent="0.2">
      <c r="B724" s="7">
        <f t="shared" si="36"/>
        <v>722</v>
      </c>
      <c r="C724" s="24"/>
      <c r="D724" s="16"/>
      <c r="E724" s="2"/>
      <c r="F724" s="16"/>
      <c r="G724" s="13"/>
      <c r="H724" s="13"/>
      <c r="I724" s="13"/>
      <c r="J724" s="21" t="str">
        <f t="shared" si="37"/>
        <v/>
      </c>
      <c r="K724" s="34" t="str">
        <f>IF(OR(G724&lt;&gt;"",H724&lt;&gt;""),'Thông Tin Chung'!$L$3,"")</f>
        <v/>
      </c>
      <c r="L724" s="2"/>
      <c r="M724" s="7" t="str">
        <f>IF(AND(G724="",H724=""),"",IF(OR(C724&lt;NgayBatDau,C724&gt;NgayKetThuc),"Ngày tháng phải nằm trong kỳ kế toán",IF(AND(F724&lt;&gt;"",COUNTIF(T.2[Tên loại
Doanh thu / Chi phí],F724)=0),"Tên loại DT/CP chưa được khai báo vào DS Tên loại DTCP","")))</f>
        <v/>
      </c>
      <c r="N724" s="7" t="str">
        <f t="shared" si="35"/>
        <v/>
      </c>
    </row>
    <row r="725" spans="2:14" ht="27.75" customHeight="1" x14ac:dyDescent="0.2">
      <c r="B725" s="7">
        <f t="shared" si="36"/>
        <v>723</v>
      </c>
      <c r="C725" s="24"/>
      <c r="D725" s="16"/>
      <c r="E725" s="2"/>
      <c r="F725" s="16"/>
      <c r="G725" s="13"/>
      <c r="H725" s="13"/>
      <c r="I725" s="13"/>
      <c r="J725" s="21" t="str">
        <f t="shared" si="37"/>
        <v/>
      </c>
      <c r="K725" s="34" t="str">
        <f>IF(OR(G725&lt;&gt;"",H725&lt;&gt;""),'Thông Tin Chung'!$L$3,"")</f>
        <v/>
      </c>
      <c r="L725" s="2"/>
      <c r="M725" s="7" t="str">
        <f>IF(AND(G725="",H725=""),"",IF(OR(C725&lt;NgayBatDau,C725&gt;NgayKetThuc),"Ngày tháng phải nằm trong kỳ kế toán",IF(AND(F725&lt;&gt;"",COUNTIF(T.2[Tên loại
Doanh thu / Chi phí],F725)=0),"Tên loại DT/CP chưa được khai báo vào DS Tên loại DTCP","")))</f>
        <v/>
      </c>
      <c r="N725" s="7" t="str">
        <f t="shared" si="35"/>
        <v/>
      </c>
    </row>
    <row r="726" spans="2:14" ht="27.75" customHeight="1" x14ac:dyDescent="0.2">
      <c r="B726" s="7">
        <f t="shared" si="36"/>
        <v>724</v>
      </c>
      <c r="C726" s="24"/>
      <c r="D726" s="16"/>
      <c r="E726" s="2"/>
      <c r="F726" s="16"/>
      <c r="G726" s="13"/>
      <c r="H726" s="13"/>
      <c r="I726" s="13"/>
      <c r="J726" s="21" t="str">
        <f t="shared" si="37"/>
        <v/>
      </c>
      <c r="K726" s="34" t="str">
        <f>IF(OR(G726&lt;&gt;"",H726&lt;&gt;""),'Thông Tin Chung'!$L$3,"")</f>
        <v/>
      </c>
      <c r="L726" s="2"/>
      <c r="M726" s="7" t="str">
        <f>IF(AND(G726="",H726=""),"",IF(OR(C726&lt;NgayBatDau,C726&gt;NgayKetThuc),"Ngày tháng phải nằm trong kỳ kế toán",IF(AND(F726&lt;&gt;"",COUNTIF(T.2[Tên loại
Doanh thu / Chi phí],F726)=0),"Tên loại DT/CP chưa được khai báo vào DS Tên loại DTCP","")))</f>
        <v/>
      </c>
      <c r="N726" s="7" t="str">
        <f t="shared" si="35"/>
        <v/>
      </c>
    </row>
    <row r="727" spans="2:14" ht="27.75" customHeight="1" x14ac:dyDescent="0.2">
      <c r="B727" s="7">
        <f t="shared" si="36"/>
        <v>725</v>
      </c>
      <c r="C727" s="24"/>
      <c r="D727" s="16"/>
      <c r="E727" s="2"/>
      <c r="F727" s="16"/>
      <c r="G727" s="13"/>
      <c r="H727" s="13"/>
      <c r="I727" s="13"/>
      <c r="J727" s="21" t="str">
        <f t="shared" si="37"/>
        <v/>
      </c>
      <c r="K727" s="34" t="str">
        <f>IF(OR(G727&lt;&gt;"",H727&lt;&gt;""),'Thông Tin Chung'!$L$3,"")</f>
        <v/>
      </c>
      <c r="L727" s="2"/>
      <c r="M727" s="7" t="str">
        <f>IF(AND(G727="",H727=""),"",IF(OR(C727&lt;NgayBatDau,C727&gt;NgayKetThuc),"Ngày tháng phải nằm trong kỳ kế toán",IF(AND(F727&lt;&gt;"",COUNTIF(T.2[Tên loại
Doanh thu / Chi phí],F727)=0),"Tên loại DT/CP chưa được khai báo vào DS Tên loại DTCP","")))</f>
        <v/>
      </c>
      <c r="N727" s="7" t="str">
        <f t="shared" si="35"/>
        <v/>
      </c>
    </row>
    <row r="728" spans="2:14" ht="27.75" customHeight="1" x14ac:dyDescent="0.2">
      <c r="B728" s="7">
        <f t="shared" si="36"/>
        <v>726</v>
      </c>
      <c r="C728" s="24"/>
      <c r="D728" s="16"/>
      <c r="E728" s="2"/>
      <c r="F728" s="16"/>
      <c r="G728" s="13"/>
      <c r="H728" s="13"/>
      <c r="I728" s="13"/>
      <c r="J728" s="21" t="str">
        <f t="shared" si="37"/>
        <v/>
      </c>
      <c r="K728" s="34" t="str">
        <f>IF(OR(G728&lt;&gt;"",H728&lt;&gt;""),'Thông Tin Chung'!$L$3,"")</f>
        <v/>
      </c>
      <c r="L728" s="2"/>
      <c r="M728" s="7" t="str">
        <f>IF(AND(G728="",H728=""),"",IF(OR(C728&lt;NgayBatDau,C728&gt;NgayKetThuc),"Ngày tháng phải nằm trong kỳ kế toán",IF(AND(F728&lt;&gt;"",COUNTIF(T.2[Tên loại
Doanh thu / Chi phí],F728)=0),"Tên loại DT/CP chưa được khai báo vào DS Tên loại DTCP","")))</f>
        <v/>
      </c>
      <c r="N728" s="7" t="str">
        <f t="shared" si="35"/>
        <v/>
      </c>
    </row>
    <row r="729" spans="2:14" ht="27.75" customHeight="1" x14ac:dyDescent="0.2">
      <c r="B729" s="7">
        <f t="shared" si="36"/>
        <v>727</v>
      </c>
      <c r="C729" s="24"/>
      <c r="D729" s="16"/>
      <c r="E729" s="2"/>
      <c r="F729" s="16"/>
      <c r="G729" s="13"/>
      <c r="H729" s="13"/>
      <c r="I729" s="13"/>
      <c r="J729" s="21" t="str">
        <f t="shared" si="37"/>
        <v/>
      </c>
      <c r="K729" s="34" t="str">
        <f>IF(OR(G729&lt;&gt;"",H729&lt;&gt;""),'Thông Tin Chung'!$L$3,"")</f>
        <v/>
      </c>
      <c r="L729" s="2"/>
      <c r="M729" s="7" t="str">
        <f>IF(AND(G729="",H729=""),"",IF(OR(C729&lt;NgayBatDau,C729&gt;NgayKetThuc),"Ngày tháng phải nằm trong kỳ kế toán",IF(AND(F729&lt;&gt;"",COUNTIF(T.2[Tên loại
Doanh thu / Chi phí],F729)=0),"Tên loại DT/CP chưa được khai báo vào DS Tên loại DTCP","")))</f>
        <v/>
      </c>
      <c r="N729" s="7" t="str">
        <f t="shared" si="35"/>
        <v/>
      </c>
    </row>
    <row r="730" spans="2:14" ht="27.75" customHeight="1" x14ac:dyDescent="0.2">
      <c r="B730" s="7">
        <f t="shared" si="36"/>
        <v>728</v>
      </c>
      <c r="C730" s="24"/>
      <c r="D730" s="16"/>
      <c r="E730" s="2"/>
      <c r="F730" s="16"/>
      <c r="G730" s="13"/>
      <c r="H730" s="13"/>
      <c r="I730" s="13"/>
      <c r="J730" s="21" t="str">
        <f t="shared" si="37"/>
        <v/>
      </c>
      <c r="K730" s="34" t="str">
        <f>IF(OR(G730&lt;&gt;"",H730&lt;&gt;""),'Thông Tin Chung'!$L$3,"")</f>
        <v/>
      </c>
      <c r="L730" s="2"/>
      <c r="M730" s="7" t="str">
        <f>IF(AND(G730="",H730=""),"",IF(OR(C730&lt;NgayBatDau,C730&gt;NgayKetThuc),"Ngày tháng phải nằm trong kỳ kế toán",IF(AND(F730&lt;&gt;"",COUNTIF(T.2[Tên loại
Doanh thu / Chi phí],F730)=0),"Tên loại DT/CP chưa được khai báo vào DS Tên loại DTCP","")))</f>
        <v/>
      </c>
      <c r="N730" s="7" t="str">
        <f t="shared" si="35"/>
        <v/>
      </c>
    </row>
    <row r="731" spans="2:14" ht="27.75" customHeight="1" x14ac:dyDescent="0.2">
      <c r="B731" s="7">
        <f t="shared" si="36"/>
        <v>729</v>
      </c>
      <c r="C731" s="24"/>
      <c r="D731" s="16"/>
      <c r="E731" s="2"/>
      <c r="F731" s="16"/>
      <c r="G731" s="13"/>
      <c r="H731" s="13"/>
      <c r="I731" s="13"/>
      <c r="J731" s="21" t="str">
        <f t="shared" si="37"/>
        <v/>
      </c>
      <c r="K731" s="34" t="str">
        <f>IF(OR(G731&lt;&gt;"",H731&lt;&gt;""),'Thông Tin Chung'!$L$3,"")</f>
        <v/>
      </c>
      <c r="L731" s="2"/>
      <c r="M731" s="7" t="str">
        <f>IF(AND(G731="",H731=""),"",IF(OR(C731&lt;NgayBatDau,C731&gt;NgayKetThuc),"Ngày tháng phải nằm trong kỳ kế toán",IF(AND(F731&lt;&gt;"",COUNTIF(T.2[Tên loại
Doanh thu / Chi phí],F731)=0),"Tên loại DT/CP chưa được khai báo vào DS Tên loại DTCP","")))</f>
        <v/>
      </c>
      <c r="N731" s="7" t="str">
        <f t="shared" si="35"/>
        <v/>
      </c>
    </row>
    <row r="732" spans="2:14" ht="27.75" customHeight="1" x14ac:dyDescent="0.2">
      <c r="B732" s="7">
        <f t="shared" si="36"/>
        <v>730</v>
      </c>
      <c r="C732" s="24"/>
      <c r="D732" s="16"/>
      <c r="E732" s="2"/>
      <c r="F732" s="16"/>
      <c r="G732" s="13"/>
      <c r="H732" s="13"/>
      <c r="I732" s="13"/>
      <c r="J732" s="21" t="str">
        <f t="shared" si="37"/>
        <v/>
      </c>
      <c r="K732" s="34" t="str">
        <f>IF(OR(G732&lt;&gt;"",H732&lt;&gt;""),'Thông Tin Chung'!$L$3,"")</f>
        <v/>
      </c>
      <c r="L732" s="2"/>
      <c r="M732" s="7" t="str">
        <f>IF(AND(G732="",H732=""),"",IF(OR(C732&lt;NgayBatDau,C732&gt;NgayKetThuc),"Ngày tháng phải nằm trong kỳ kế toán",IF(AND(F732&lt;&gt;"",COUNTIF(T.2[Tên loại
Doanh thu / Chi phí],F732)=0),"Tên loại DT/CP chưa được khai báo vào DS Tên loại DTCP","")))</f>
        <v/>
      </c>
      <c r="N732" s="7" t="str">
        <f t="shared" si="35"/>
        <v/>
      </c>
    </row>
    <row r="733" spans="2:14" ht="27.75" customHeight="1" x14ac:dyDescent="0.2">
      <c r="B733" s="7">
        <f t="shared" si="36"/>
        <v>731</v>
      </c>
      <c r="C733" s="24"/>
      <c r="D733" s="16"/>
      <c r="E733" s="2"/>
      <c r="F733" s="16"/>
      <c r="G733" s="13"/>
      <c r="H733" s="13"/>
      <c r="I733" s="13"/>
      <c r="J733" s="21" t="str">
        <f t="shared" si="37"/>
        <v/>
      </c>
      <c r="K733" s="34" t="str">
        <f>IF(OR(G733&lt;&gt;"",H733&lt;&gt;""),'Thông Tin Chung'!$L$3,"")</f>
        <v/>
      </c>
      <c r="L733" s="2"/>
      <c r="M733" s="7" t="str">
        <f>IF(AND(G733="",H733=""),"",IF(OR(C733&lt;NgayBatDau,C733&gt;NgayKetThuc),"Ngày tháng phải nằm trong kỳ kế toán",IF(AND(F733&lt;&gt;"",COUNTIF(T.2[Tên loại
Doanh thu / Chi phí],F733)=0),"Tên loại DT/CP chưa được khai báo vào DS Tên loại DTCP","")))</f>
        <v/>
      </c>
      <c r="N733" s="7" t="str">
        <f t="shared" si="35"/>
        <v/>
      </c>
    </row>
    <row r="734" spans="2:14" ht="27.75" customHeight="1" x14ac:dyDescent="0.2">
      <c r="B734" s="7">
        <f t="shared" si="36"/>
        <v>732</v>
      </c>
      <c r="C734" s="24"/>
      <c r="D734" s="16"/>
      <c r="E734" s="2"/>
      <c r="F734" s="16"/>
      <c r="G734" s="13"/>
      <c r="H734" s="13"/>
      <c r="I734" s="13"/>
      <c r="J734" s="21" t="str">
        <f t="shared" si="37"/>
        <v/>
      </c>
      <c r="K734" s="34" t="str">
        <f>IF(OR(G734&lt;&gt;"",H734&lt;&gt;""),'Thông Tin Chung'!$L$3,"")</f>
        <v/>
      </c>
      <c r="L734" s="2"/>
      <c r="M734" s="7" t="str">
        <f>IF(AND(G734="",H734=""),"",IF(OR(C734&lt;NgayBatDau,C734&gt;NgayKetThuc),"Ngày tháng phải nằm trong kỳ kế toán",IF(AND(F734&lt;&gt;"",COUNTIF(T.2[Tên loại
Doanh thu / Chi phí],F734)=0),"Tên loại DT/CP chưa được khai báo vào DS Tên loại DTCP","")))</f>
        <v/>
      </c>
      <c r="N734" s="7" t="str">
        <f t="shared" si="35"/>
        <v/>
      </c>
    </row>
    <row r="735" spans="2:14" ht="27.75" customHeight="1" x14ac:dyDescent="0.2">
      <c r="B735" s="7">
        <f t="shared" si="36"/>
        <v>733</v>
      </c>
      <c r="C735" s="24"/>
      <c r="D735" s="16"/>
      <c r="E735" s="2"/>
      <c r="F735" s="16"/>
      <c r="G735" s="13"/>
      <c r="H735" s="13"/>
      <c r="I735" s="13"/>
      <c r="J735" s="21" t="str">
        <f t="shared" si="37"/>
        <v/>
      </c>
      <c r="K735" s="34" t="str">
        <f>IF(OR(G735&lt;&gt;"",H735&lt;&gt;""),'Thông Tin Chung'!$L$3,"")</f>
        <v/>
      </c>
      <c r="L735" s="2"/>
      <c r="M735" s="7" t="str">
        <f>IF(AND(G735="",H735=""),"",IF(OR(C735&lt;NgayBatDau,C735&gt;NgayKetThuc),"Ngày tháng phải nằm trong kỳ kế toán",IF(AND(F735&lt;&gt;"",COUNTIF(T.2[Tên loại
Doanh thu / Chi phí],F735)=0),"Tên loại DT/CP chưa được khai báo vào DS Tên loại DTCP","")))</f>
        <v/>
      </c>
      <c r="N735" s="7" t="str">
        <f t="shared" si="35"/>
        <v/>
      </c>
    </row>
    <row r="736" spans="2:14" ht="27.75" customHeight="1" x14ac:dyDescent="0.2">
      <c r="B736" s="7">
        <f t="shared" si="36"/>
        <v>734</v>
      </c>
      <c r="C736" s="24"/>
      <c r="D736" s="16"/>
      <c r="E736" s="2"/>
      <c r="F736" s="16"/>
      <c r="G736" s="13"/>
      <c r="H736" s="13"/>
      <c r="I736" s="13"/>
      <c r="J736" s="21" t="str">
        <f t="shared" si="37"/>
        <v/>
      </c>
      <c r="K736" s="34" t="str">
        <f>IF(OR(G736&lt;&gt;"",H736&lt;&gt;""),'Thông Tin Chung'!$L$3,"")</f>
        <v/>
      </c>
      <c r="L736" s="2"/>
      <c r="M736" s="7" t="str">
        <f>IF(AND(G736="",H736=""),"",IF(OR(C736&lt;NgayBatDau,C736&gt;NgayKetThuc),"Ngày tháng phải nằm trong kỳ kế toán",IF(AND(F736&lt;&gt;"",COUNTIF(T.2[Tên loại
Doanh thu / Chi phí],F736)=0),"Tên loại DT/CP chưa được khai báo vào DS Tên loại DTCP","")))</f>
        <v/>
      </c>
      <c r="N736" s="7" t="str">
        <f t="shared" si="35"/>
        <v/>
      </c>
    </row>
    <row r="737" spans="2:14" ht="27.75" customHeight="1" x14ac:dyDescent="0.2">
      <c r="B737" s="7">
        <f t="shared" si="36"/>
        <v>735</v>
      </c>
      <c r="C737" s="24"/>
      <c r="D737" s="16"/>
      <c r="E737" s="2"/>
      <c r="F737" s="16"/>
      <c r="G737" s="13"/>
      <c r="H737" s="13"/>
      <c r="I737" s="13"/>
      <c r="J737" s="21" t="str">
        <f t="shared" si="37"/>
        <v/>
      </c>
      <c r="K737" s="34" t="str">
        <f>IF(OR(G737&lt;&gt;"",H737&lt;&gt;""),'Thông Tin Chung'!$L$3,"")</f>
        <v/>
      </c>
      <c r="L737" s="2"/>
      <c r="M737" s="7" t="str">
        <f>IF(AND(G737="",H737=""),"",IF(OR(C737&lt;NgayBatDau,C737&gt;NgayKetThuc),"Ngày tháng phải nằm trong kỳ kế toán",IF(AND(F737&lt;&gt;"",COUNTIF(T.2[Tên loại
Doanh thu / Chi phí],F737)=0),"Tên loại DT/CP chưa được khai báo vào DS Tên loại DTCP","")))</f>
        <v/>
      </c>
      <c r="N737" s="7" t="str">
        <f t="shared" si="35"/>
        <v/>
      </c>
    </row>
    <row r="738" spans="2:14" ht="27.75" customHeight="1" x14ac:dyDescent="0.2">
      <c r="B738" s="7">
        <f t="shared" si="36"/>
        <v>736</v>
      </c>
      <c r="C738" s="24"/>
      <c r="D738" s="16"/>
      <c r="E738" s="2"/>
      <c r="F738" s="16"/>
      <c r="G738" s="13"/>
      <c r="H738" s="13"/>
      <c r="I738" s="13"/>
      <c r="J738" s="21" t="str">
        <f t="shared" si="37"/>
        <v/>
      </c>
      <c r="K738" s="34" t="str">
        <f>IF(OR(G738&lt;&gt;"",H738&lt;&gt;""),'Thông Tin Chung'!$L$3,"")</f>
        <v/>
      </c>
      <c r="L738" s="2"/>
      <c r="M738" s="7" t="str">
        <f>IF(AND(G738="",H738=""),"",IF(OR(C738&lt;NgayBatDau,C738&gt;NgayKetThuc),"Ngày tháng phải nằm trong kỳ kế toán",IF(AND(F738&lt;&gt;"",COUNTIF(T.2[Tên loại
Doanh thu / Chi phí],F738)=0),"Tên loại DT/CP chưa được khai báo vào DS Tên loại DTCP","")))</f>
        <v/>
      </c>
      <c r="N738" s="7" t="str">
        <f t="shared" si="35"/>
        <v/>
      </c>
    </row>
    <row r="739" spans="2:14" ht="27.75" customHeight="1" x14ac:dyDescent="0.2">
      <c r="B739" s="7">
        <f t="shared" si="36"/>
        <v>737</v>
      </c>
      <c r="C739" s="24"/>
      <c r="D739" s="16"/>
      <c r="E739" s="2"/>
      <c r="F739" s="16"/>
      <c r="G739" s="13"/>
      <c r="H739" s="13"/>
      <c r="I739" s="13"/>
      <c r="J739" s="21" t="str">
        <f t="shared" si="37"/>
        <v/>
      </c>
      <c r="K739" s="34" t="str">
        <f>IF(OR(G739&lt;&gt;"",H739&lt;&gt;""),'Thông Tin Chung'!$L$3,"")</f>
        <v/>
      </c>
      <c r="L739" s="2"/>
      <c r="M739" s="7" t="str">
        <f>IF(AND(G739="",H739=""),"",IF(OR(C739&lt;NgayBatDau,C739&gt;NgayKetThuc),"Ngày tháng phải nằm trong kỳ kế toán",IF(AND(F739&lt;&gt;"",COUNTIF(T.2[Tên loại
Doanh thu / Chi phí],F739)=0),"Tên loại DT/CP chưa được khai báo vào DS Tên loại DTCP","")))</f>
        <v/>
      </c>
      <c r="N739" s="7" t="str">
        <f t="shared" si="35"/>
        <v/>
      </c>
    </row>
    <row r="740" spans="2:14" ht="27.75" customHeight="1" x14ac:dyDescent="0.2">
      <c r="B740" s="7">
        <f t="shared" si="36"/>
        <v>738</v>
      </c>
      <c r="C740" s="24"/>
      <c r="D740" s="16"/>
      <c r="E740" s="2"/>
      <c r="F740" s="16"/>
      <c r="G740" s="13"/>
      <c r="H740" s="13"/>
      <c r="I740" s="13"/>
      <c r="J740" s="21" t="str">
        <f t="shared" si="37"/>
        <v/>
      </c>
      <c r="K740" s="34" t="str">
        <f>IF(OR(G740&lt;&gt;"",H740&lt;&gt;""),'Thông Tin Chung'!$L$3,"")</f>
        <v/>
      </c>
      <c r="L740" s="2"/>
      <c r="M740" s="7" t="str">
        <f>IF(AND(G740="",H740=""),"",IF(OR(C740&lt;NgayBatDau,C740&gt;NgayKetThuc),"Ngày tháng phải nằm trong kỳ kế toán",IF(AND(F740&lt;&gt;"",COUNTIF(T.2[Tên loại
Doanh thu / Chi phí],F740)=0),"Tên loại DT/CP chưa được khai báo vào DS Tên loại DTCP","")))</f>
        <v/>
      </c>
      <c r="N740" s="7" t="str">
        <f t="shared" si="35"/>
        <v/>
      </c>
    </row>
    <row r="741" spans="2:14" ht="27.75" customHeight="1" x14ac:dyDescent="0.2">
      <c r="B741" s="7">
        <f t="shared" si="36"/>
        <v>739</v>
      </c>
      <c r="C741" s="24"/>
      <c r="D741" s="16"/>
      <c r="E741" s="2"/>
      <c r="F741" s="16"/>
      <c r="G741" s="13"/>
      <c r="H741" s="13"/>
      <c r="I741" s="13"/>
      <c r="J741" s="21" t="str">
        <f t="shared" si="37"/>
        <v/>
      </c>
      <c r="K741" s="34" t="str">
        <f>IF(OR(G741&lt;&gt;"",H741&lt;&gt;""),'Thông Tin Chung'!$L$3,"")</f>
        <v/>
      </c>
      <c r="L741" s="2"/>
      <c r="M741" s="7" t="str">
        <f>IF(AND(G741="",H741=""),"",IF(OR(C741&lt;NgayBatDau,C741&gt;NgayKetThuc),"Ngày tháng phải nằm trong kỳ kế toán",IF(AND(F741&lt;&gt;"",COUNTIF(T.2[Tên loại
Doanh thu / Chi phí],F741)=0),"Tên loại DT/CP chưa được khai báo vào DS Tên loại DTCP","")))</f>
        <v/>
      </c>
      <c r="N741" s="7" t="str">
        <f t="shared" si="35"/>
        <v/>
      </c>
    </row>
    <row r="742" spans="2:14" ht="27.75" customHeight="1" x14ac:dyDescent="0.2">
      <c r="B742" s="7">
        <f t="shared" si="36"/>
        <v>740</v>
      </c>
      <c r="C742" s="24"/>
      <c r="D742" s="16"/>
      <c r="E742" s="2"/>
      <c r="F742" s="16"/>
      <c r="G742" s="13"/>
      <c r="H742" s="13"/>
      <c r="I742" s="13"/>
      <c r="J742" s="21" t="str">
        <f t="shared" si="37"/>
        <v/>
      </c>
      <c r="K742" s="34" t="str">
        <f>IF(OR(G742&lt;&gt;"",H742&lt;&gt;""),'Thông Tin Chung'!$L$3,"")</f>
        <v/>
      </c>
      <c r="L742" s="2"/>
      <c r="M742" s="7" t="str">
        <f>IF(AND(G742="",H742=""),"",IF(OR(C742&lt;NgayBatDau,C742&gt;NgayKetThuc),"Ngày tháng phải nằm trong kỳ kế toán",IF(AND(F742&lt;&gt;"",COUNTIF(T.2[Tên loại
Doanh thu / Chi phí],F742)=0),"Tên loại DT/CP chưa được khai báo vào DS Tên loại DTCP","")))</f>
        <v/>
      </c>
      <c r="N742" s="7" t="str">
        <f t="shared" si="35"/>
        <v/>
      </c>
    </row>
    <row r="743" spans="2:14" ht="27.75" customHeight="1" x14ac:dyDescent="0.2">
      <c r="B743" s="7">
        <f t="shared" si="36"/>
        <v>741</v>
      </c>
      <c r="C743" s="24"/>
      <c r="D743" s="16"/>
      <c r="E743" s="2"/>
      <c r="F743" s="16"/>
      <c r="G743" s="13"/>
      <c r="H743" s="13"/>
      <c r="I743" s="13"/>
      <c r="J743" s="21" t="str">
        <f t="shared" si="37"/>
        <v/>
      </c>
      <c r="K743" s="34" t="str">
        <f>IF(OR(G743&lt;&gt;"",H743&lt;&gt;""),'Thông Tin Chung'!$L$3,"")</f>
        <v/>
      </c>
      <c r="L743" s="2"/>
      <c r="M743" s="7" t="str">
        <f>IF(AND(G743="",H743=""),"",IF(OR(C743&lt;NgayBatDau,C743&gt;NgayKetThuc),"Ngày tháng phải nằm trong kỳ kế toán",IF(AND(F743&lt;&gt;"",COUNTIF(T.2[Tên loại
Doanh thu / Chi phí],F743)=0),"Tên loại DT/CP chưa được khai báo vào DS Tên loại DTCP","")))</f>
        <v/>
      </c>
      <c r="N743" s="7" t="str">
        <f t="shared" si="35"/>
        <v/>
      </c>
    </row>
    <row r="744" spans="2:14" ht="27.75" customHeight="1" x14ac:dyDescent="0.2">
      <c r="B744" s="7">
        <f t="shared" si="36"/>
        <v>742</v>
      </c>
      <c r="C744" s="24"/>
      <c r="D744" s="16"/>
      <c r="E744" s="2"/>
      <c r="F744" s="16"/>
      <c r="G744" s="13"/>
      <c r="H744" s="13"/>
      <c r="I744" s="13"/>
      <c r="J744" s="21" t="str">
        <f t="shared" si="37"/>
        <v/>
      </c>
      <c r="K744" s="34" t="str">
        <f>IF(OR(G744&lt;&gt;"",H744&lt;&gt;""),'Thông Tin Chung'!$L$3,"")</f>
        <v/>
      </c>
      <c r="L744" s="2"/>
      <c r="M744" s="7" t="str">
        <f>IF(AND(G744="",H744=""),"",IF(OR(C744&lt;NgayBatDau,C744&gt;NgayKetThuc),"Ngày tháng phải nằm trong kỳ kế toán",IF(AND(F744&lt;&gt;"",COUNTIF(T.2[Tên loại
Doanh thu / Chi phí],F744)=0),"Tên loại DT/CP chưa được khai báo vào DS Tên loại DTCP","")))</f>
        <v/>
      </c>
      <c r="N744" s="7" t="str">
        <f t="shared" si="35"/>
        <v/>
      </c>
    </row>
    <row r="745" spans="2:14" ht="27.75" customHeight="1" x14ac:dyDescent="0.2">
      <c r="B745" s="7">
        <f t="shared" si="36"/>
        <v>743</v>
      </c>
      <c r="C745" s="24"/>
      <c r="D745" s="16"/>
      <c r="E745" s="2"/>
      <c r="F745" s="16"/>
      <c r="G745" s="13"/>
      <c r="H745" s="13"/>
      <c r="I745" s="13"/>
      <c r="J745" s="21" t="str">
        <f t="shared" si="37"/>
        <v/>
      </c>
      <c r="K745" s="34" t="str">
        <f>IF(OR(G745&lt;&gt;"",H745&lt;&gt;""),'Thông Tin Chung'!$L$3,"")</f>
        <v/>
      </c>
      <c r="L745" s="2"/>
      <c r="M745" s="7" t="str">
        <f>IF(AND(G745="",H745=""),"",IF(OR(C745&lt;NgayBatDau,C745&gt;NgayKetThuc),"Ngày tháng phải nằm trong kỳ kế toán",IF(AND(F745&lt;&gt;"",COUNTIF(T.2[Tên loại
Doanh thu / Chi phí],F745)=0),"Tên loại DT/CP chưa được khai báo vào DS Tên loại DTCP","")))</f>
        <v/>
      </c>
      <c r="N745" s="7" t="str">
        <f t="shared" si="35"/>
        <v/>
      </c>
    </row>
    <row r="746" spans="2:14" ht="27.75" customHeight="1" x14ac:dyDescent="0.2">
      <c r="B746" s="7">
        <f t="shared" si="36"/>
        <v>744</v>
      </c>
      <c r="C746" s="24"/>
      <c r="D746" s="16"/>
      <c r="E746" s="2"/>
      <c r="F746" s="16"/>
      <c r="G746" s="13"/>
      <c r="H746" s="13"/>
      <c r="I746" s="13"/>
      <c r="J746" s="21" t="str">
        <f t="shared" si="37"/>
        <v/>
      </c>
      <c r="K746" s="34" t="str">
        <f>IF(OR(G746&lt;&gt;"",H746&lt;&gt;""),'Thông Tin Chung'!$L$3,"")</f>
        <v/>
      </c>
      <c r="L746" s="2"/>
      <c r="M746" s="7" t="str">
        <f>IF(AND(G746="",H746=""),"",IF(OR(C746&lt;NgayBatDau,C746&gt;NgayKetThuc),"Ngày tháng phải nằm trong kỳ kế toán",IF(AND(F746&lt;&gt;"",COUNTIF(T.2[Tên loại
Doanh thu / Chi phí],F746)=0),"Tên loại DT/CP chưa được khai báo vào DS Tên loại DTCP","")))</f>
        <v/>
      </c>
      <c r="N746" s="7" t="str">
        <f t="shared" si="35"/>
        <v/>
      </c>
    </row>
    <row r="747" spans="2:14" ht="27.75" customHeight="1" x14ac:dyDescent="0.2">
      <c r="B747" s="7">
        <f t="shared" si="36"/>
        <v>745</v>
      </c>
      <c r="C747" s="24"/>
      <c r="D747" s="16"/>
      <c r="E747" s="2"/>
      <c r="F747" s="16"/>
      <c r="G747" s="13"/>
      <c r="H747" s="13"/>
      <c r="I747" s="13"/>
      <c r="J747" s="21" t="str">
        <f t="shared" si="37"/>
        <v/>
      </c>
      <c r="K747" s="34" t="str">
        <f>IF(OR(G747&lt;&gt;"",H747&lt;&gt;""),'Thông Tin Chung'!$L$3,"")</f>
        <v/>
      </c>
      <c r="L747" s="2"/>
      <c r="M747" s="7" t="str">
        <f>IF(AND(G747="",H747=""),"",IF(OR(C747&lt;NgayBatDau,C747&gt;NgayKetThuc),"Ngày tháng phải nằm trong kỳ kế toán",IF(AND(F747&lt;&gt;"",COUNTIF(T.2[Tên loại
Doanh thu / Chi phí],F747)=0),"Tên loại DT/CP chưa được khai báo vào DS Tên loại DTCP","")))</f>
        <v/>
      </c>
      <c r="N747" s="7" t="str">
        <f t="shared" si="35"/>
        <v/>
      </c>
    </row>
    <row r="748" spans="2:14" ht="27.75" customHeight="1" x14ac:dyDescent="0.2">
      <c r="B748" s="7">
        <f t="shared" si="36"/>
        <v>746</v>
      </c>
      <c r="C748" s="24"/>
      <c r="D748" s="16"/>
      <c r="E748" s="2"/>
      <c r="F748" s="16"/>
      <c r="G748" s="13"/>
      <c r="H748" s="13"/>
      <c r="I748" s="13"/>
      <c r="J748" s="21" t="str">
        <f t="shared" si="37"/>
        <v/>
      </c>
      <c r="K748" s="34" t="str">
        <f>IF(OR(G748&lt;&gt;"",H748&lt;&gt;""),'Thông Tin Chung'!$L$3,"")</f>
        <v/>
      </c>
      <c r="L748" s="2"/>
      <c r="M748" s="7" t="str">
        <f>IF(AND(G748="",H748=""),"",IF(OR(C748&lt;NgayBatDau,C748&gt;NgayKetThuc),"Ngày tháng phải nằm trong kỳ kế toán",IF(AND(F748&lt;&gt;"",COUNTIF(T.2[Tên loại
Doanh thu / Chi phí],F748)=0),"Tên loại DT/CP chưa được khai báo vào DS Tên loại DTCP","")))</f>
        <v/>
      </c>
      <c r="N748" s="7" t="str">
        <f t="shared" si="35"/>
        <v/>
      </c>
    </row>
    <row r="749" spans="2:14" ht="27.75" customHeight="1" x14ac:dyDescent="0.2">
      <c r="B749" s="7">
        <f t="shared" si="36"/>
        <v>747</v>
      </c>
      <c r="C749" s="24"/>
      <c r="D749" s="16"/>
      <c r="E749" s="2"/>
      <c r="F749" s="16"/>
      <c r="G749" s="13"/>
      <c r="H749" s="13"/>
      <c r="I749" s="13"/>
      <c r="J749" s="21" t="str">
        <f t="shared" si="37"/>
        <v/>
      </c>
      <c r="K749" s="34" t="str">
        <f>IF(OR(G749&lt;&gt;"",H749&lt;&gt;""),'Thông Tin Chung'!$L$3,"")</f>
        <v/>
      </c>
      <c r="L749" s="2"/>
      <c r="M749" s="7" t="str">
        <f>IF(AND(G749="",H749=""),"",IF(OR(C749&lt;NgayBatDau,C749&gt;NgayKetThuc),"Ngày tháng phải nằm trong kỳ kế toán",IF(AND(F749&lt;&gt;"",COUNTIF(T.2[Tên loại
Doanh thu / Chi phí],F749)=0),"Tên loại DT/CP chưa được khai báo vào DS Tên loại DTCP","")))</f>
        <v/>
      </c>
      <c r="N749" s="7" t="str">
        <f t="shared" si="35"/>
        <v/>
      </c>
    </row>
    <row r="750" spans="2:14" ht="27.75" customHeight="1" x14ac:dyDescent="0.2">
      <c r="B750" s="7">
        <f t="shared" si="36"/>
        <v>748</v>
      </c>
      <c r="C750" s="24"/>
      <c r="D750" s="16"/>
      <c r="E750" s="2"/>
      <c r="F750" s="16"/>
      <c r="G750" s="13"/>
      <c r="H750" s="13"/>
      <c r="I750" s="13"/>
      <c r="J750" s="21" t="str">
        <f t="shared" si="37"/>
        <v/>
      </c>
      <c r="K750" s="34" t="str">
        <f>IF(OR(G750&lt;&gt;"",H750&lt;&gt;""),'Thông Tin Chung'!$L$3,"")</f>
        <v/>
      </c>
      <c r="L750" s="2"/>
      <c r="M750" s="7" t="str">
        <f>IF(AND(G750="",H750=""),"",IF(OR(C750&lt;NgayBatDau,C750&gt;NgayKetThuc),"Ngày tháng phải nằm trong kỳ kế toán",IF(AND(F750&lt;&gt;"",COUNTIF(T.2[Tên loại
Doanh thu / Chi phí],F750)=0),"Tên loại DT/CP chưa được khai báo vào DS Tên loại DTCP","")))</f>
        <v/>
      </c>
      <c r="N750" s="7" t="str">
        <f t="shared" si="35"/>
        <v/>
      </c>
    </row>
    <row r="751" spans="2:14" ht="27.75" customHeight="1" x14ac:dyDescent="0.2">
      <c r="B751" s="7">
        <f t="shared" si="36"/>
        <v>749</v>
      </c>
      <c r="C751" s="24"/>
      <c r="D751" s="16"/>
      <c r="E751" s="2"/>
      <c r="F751" s="16"/>
      <c r="G751" s="13"/>
      <c r="H751" s="13"/>
      <c r="I751" s="13"/>
      <c r="J751" s="21" t="str">
        <f t="shared" si="37"/>
        <v/>
      </c>
      <c r="K751" s="34" t="str">
        <f>IF(OR(G751&lt;&gt;"",H751&lt;&gt;""),'Thông Tin Chung'!$L$3,"")</f>
        <v/>
      </c>
      <c r="L751" s="2"/>
      <c r="M751" s="7" t="str">
        <f>IF(AND(G751="",H751=""),"",IF(OR(C751&lt;NgayBatDau,C751&gt;NgayKetThuc),"Ngày tháng phải nằm trong kỳ kế toán",IF(AND(F751&lt;&gt;"",COUNTIF(T.2[Tên loại
Doanh thu / Chi phí],F751)=0),"Tên loại DT/CP chưa được khai báo vào DS Tên loại DTCP","")))</f>
        <v/>
      </c>
      <c r="N751" s="7" t="str">
        <f t="shared" si="35"/>
        <v/>
      </c>
    </row>
    <row r="752" spans="2:14" ht="27.75" customHeight="1" x14ac:dyDescent="0.2">
      <c r="B752" s="7">
        <f t="shared" si="36"/>
        <v>750</v>
      </c>
      <c r="C752" s="24"/>
      <c r="D752" s="16"/>
      <c r="E752" s="2"/>
      <c r="F752" s="16"/>
      <c r="G752" s="13"/>
      <c r="H752" s="13"/>
      <c r="I752" s="13"/>
      <c r="J752" s="21" t="str">
        <f t="shared" si="37"/>
        <v/>
      </c>
      <c r="K752" s="34" t="str">
        <f>IF(OR(G752&lt;&gt;"",H752&lt;&gt;""),'Thông Tin Chung'!$L$3,"")</f>
        <v/>
      </c>
      <c r="L752" s="2"/>
      <c r="M752" s="7" t="str">
        <f>IF(AND(G752="",H752=""),"",IF(OR(C752&lt;NgayBatDau,C752&gt;NgayKetThuc),"Ngày tháng phải nằm trong kỳ kế toán",IF(AND(F752&lt;&gt;"",COUNTIF(T.2[Tên loại
Doanh thu / Chi phí],F752)=0),"Tên loại DT/CP chưa được khai báo vào DS Tên loại DTCP","")))</f>
        <v/>
      </c>
      <c r="N752" s="7" t="str">
        <f t="shared" si="35"/>
        <v/>
      </c>
    </row>
    <row r="753" spans="2:14" ht="27.75" customHeight="1" x14ac:dyDescent="0.2">
      <c r="B753" s="7">
        <f t="shared" si="36"/>
        <v>751</v>
      </c>
      <c r="C753" s="24"/>
      <c r="D753" s="16"/>
      <c r="E753" s="2"/>
      <c r="F753" s="16"/>
      <c r="G753" s="13"/>
      <c r="H753" s="13"/>
      <c r="I753" s="13"/>
      <c r="J753" s="21" t="str">
        <f t="shared" si="37"/>
        <v/>
      </c>
      <c r="K753" s="34" t="str">
        <f>IF(OR(G753&lt;&gt;"",H753&lt;&gt;""),'Thông Tin Chung'!$L$3,"")</f>
        <v/>
      </c>
      <c r="L753" s="2"/>
      <c r="M753" s="7" t="str">
        <f>IF(AND(G753="",H753=""),"",IF(OR(C753&lt;NgayBatDau,C753&gt;NgayKetThuc),"Ngày tháng phải nằm trong kỳ kế toán",IF(AND(F753&lt;&gt;"",COUNTIF(T.2[Tên loại
Doanh thu / Chi phí],F753)=0),"Tên loại DT/CP chưa được khai báo vào DS Tên loại DTCP","")))</f>
        <v/>
      </c>
      <c r="N753" s="7" t="str">
        <f t="shared" si="35"/>
        <v/>
      </c>
    </row>
    <row r="754" spans="2:14" ht="27.75" customHeight="1" x14ac:dyDescent="0.2">
      <c r="B754" s="7">
        <f t="shared" si="36"/>
        <v>752</v>
      </c>
      <c r="C754" s="24"/>
      <c r="D754" s="16"/>
      <c r="E754" s="2"/>
      <c r="F754" s="16"/>
      <c r="G754" s="13"/>
      <c r="H754" s="13"/>
      <c r="I754" s="13"/>
      <c r="J754" s="21" t="str">
        <f t="shared" si="37"/>
        <v/>
      </c>
      <c r="K754" s="34" t="str">
        <f>IF(OR(G754&lt;&gt;"",H754&lt;&gt;""),'Thông Tin Chung'!$L$3,"")</f>
        <v/>
      </c>
      <c r="L754" s="2"/>
      <c r="M754" s="7" t="str">
        <f>IF(AND(G754="",H754=""),"",IF(OR(C754&lt;NgayBatDau,C754&gt;NgayKetThuc),"Ngày tháng phải nằm trong kỳ kế toán",IF(AND(F754&lt;&gt;"",COUNTIF(T.2[Tên loại
Doanh thu / Chi phí],F754)=0),"Tên loại DT/CP chưa được khai báo vào DS Tên loại DTCP","")))</f>
        <v/>
      </c>
      <c r="N754" s="7" t="str">
        <f t="shared" si="35"/>
        <v/>
      </c>
    </row>
    <row r="755" spans="2:14" ht="27.75" customHeight="1" x14ac:dyDescent="0.2">
      <c r="B755" s="7">
        <f t="shared" si="36"/>
        <v>753</v>
      </c>
      <c r="C755" s="24"/>
      <c r="D755" s="16"/>
      <c r="E755" s="2"/>
      <c r="F755" s="16"/>
      <c r="G755" s="13"/>
      <c r="H755" s="13"/>
      <c r="I755" s="13"/>
      <c r="J755" s="21" t="str">
        <f t="shared" si="37"/>
        <v/>
      </c>
      <c r="K755" s="34" t="str">
        <f>IF(OR(G755&lt;&gt;"",H755&lt;&gt;""),'Thông Tin Chung'!$L$3,"")</f>
        <v/>
      </c>
      <c r="L755" s="2"/>
      <c r="M755" s="7" t="str">
        <f>IF(AND(G755="",H755=""),"",IF(OR(C755&lt;NgayBatDau,C755&gt;NgayKetThuc),"Ngày tháng phải nằm trong kỳ kế toán",IF(AND(F755&lt;&gt;"",COUNTIF(T.2[Tên loại
Doanh thu / Chi phí],F755)=0),"Tên loại DT/CP chưa được khai báo vào DS Tên loại DTCP","")))</f>
        <v/>
      </c>
      <c r="N755" s="7" t="str">
        <f t="shared" si="35"/>
        <v/>
      </c>
    </row>
    <row r="756" spans="2:14" ht="27.75" customHeight="1" x14ac:dyDescent="0.2">
      <c r="B756" s="7">
        <f t="shared" si="36"/>
        <v>754</v>
      </c>
      <c r="C756" s="24"/>
      <c r="D756" s="16"/>
      <c r="E756" s="2"/>
      <c r="F756" s="16"/>
      <c r="G756" s="13"/>
      <c r="H756" s="13"/>
      <c r="I756" s="13"/>
      <c r="J756" s="21" t="str">
        <f t="shared" si="37"/>
        <v/>
      </c>
      <c r="K756" s="34" t="str">
        <f>IF(OR(G756&lt;&gt;"",H756&lt;&gt;""),'Thông Tin Chung'!$L$3,"")</f>
        <v/>
      </c>
      <c r="L756" s="2"/>
      <c r="M756" s="7" t="str">
        <f>IF(AND(G756="",H756=""),"",IF(OR(C756&lt;NgayBatDau,C756&gt;NgayKetThuc),"Ngày tháng phải nằm trong kỳ kế toán",IF(AND(F756&lt;&gt;"",COUNTIF(T.2[Tên loại
Doanh thu / Chi phí],F756)=0),"Tên loại DT/CP chưa được khai báo vào DS Tên loại DTCP","")))</f>
        <v/>
      </c>
      <c r="N756" s="7" t="str">
        <f t="shared" si="35"/>
        <v/>
      </c>
    </row>
    <row r="757" spans="2:14" ht="27.75" customHeight="1" x14ac:dyDescent="0.2">
      <c r="B757" s="7">
        <f t="shared" si="36"/>
        <v>755</v>
      </c>
      <c r="C757" s="24"/>
      <c r="D757" s="16"/>
      <c r="E757" s="2"/>
      <c r="F757" s="16"/>
      <c r="G757" s="13"/>
      <c r="H757" s="13"/>
      <c r="I757" s="13"/>
      <c r="J757" s="21" t="str">
        <f t="shared" si="37"/>
        <v/>
      </c>
      <c r="K757" s="34" t="str">
        <f>IF(OR(G757&lt;&gt;"",H757&lt;&gt;""),'Thông Tin Chung'!$L$3,"")</f>
        <v/>
      </c>
      <c r="L757" s="2"/>
      <c r="M757" s="7" t="str">
        <f>IF(AND(G757="",H757=""),"",IF(OR(C757&lt;NgayBatDau,C757&gt;NgayKetThuc),"Ngày tháng phải nằm trong kỳ kế toán",IF(AND(F757&lt;&gt;"",COUNTIF(T.2[Tên loại
Doanh thu / Chi phí],F757)=0),"Tên loại DT/CP chưa được khai báo vào DS Tên loại DTCP","")))</f>
        <v/>
      </c>
      <c r="N757" s="7" t="str">
        <f t="shared" si="35"/>
        <v/>
      </c>
    </row>
    <row r="758" spans="2:14" ht="27.75" customHeight="1" x14ac:dyDescent="0.2">
      <c r="B758" s="7">
        <f t="shared" si="36"/>
        <v>756</v>
      </c>
      <c r="C758" s="24"/>
      <c r="D758" s="16"/>
      <c r="E758" s="2"/>
      <c r="F758" s="16"/>
      <c r="G758" s="13"/>
      <c r="H758" s="13"/>
      <c r="I758" s="13"/>
      <c r="J758" s="21" t="str">
        <f t="shared" si="37"/>
        <v/>
      </c>
      <c r="K758" s="34" t="str">
        <f>IF(OR(G758&lt;&gt;"",H758&lt;&gt;""),'Thông Tin Chung'!$L$3,"")</f>
        <v/>
      </c>
      <c r="L758" s="2"/>
      <c r="M758" s="7" t="str">
        <f>IF(AND(G758="",H758=""),"",IF(OR(C758&lt;NgayBatDau,C758&gt;NgayKetThuc),"Ngày tháng phải nằm trong kỳ kế toán",IF(AND(F758&lt;&gt;"",COUNTIF(T.2[Tên loại
Doanh thu / Chi phí],F758)=0),"Tên loại DT/CP chưa được khai báo vào DS Tên loại DTCP","")))</f>
        <v/>
      </c>
      <c r="N758" s="7" t="str">
        <f t="shared" si="35"/>
        <v/>
      </c>
    </row>
    <row r="759" spans="2:14" ht="27.75" customHeight="1" x14ac:dyDescent="0.2">
      <c r="B759" s="7">
        <f t="shared" si="36"/>
        <v>757</v>
      </c>
      <c r="C759" s="24"/>
      <c r="D759" s="16"/>
      <c r="E759" s="2"/>
      <c r="F759" s="16"/>
      <c r="G759" s="13"/>
      <c r="H759" s="13"/>
      <c r="I759" s="13"/>
      <c r="J759" s="21" t="str">
        <f t="shared" si="37"/>
        <v/>
      </c>
      <c r="K759" s="34" t="str">
        <f>IF(OR(G759&lt;&gt;"",H759&lt;&gt;""),'Thông Tin Chung'!$L$3,"")</f>
        <v/>
      </c>
      <c r="L759" s="2"/>
      <c r="M759" s="7" t="str">
        <f>IF(AND(G759="",H759=""),"",IF(OR(C759&lt;NgayBatDau,C759&gt;NgayKetThuc),"Ngày tháng phải nằm trong kỳ kế toán",IF(AND(F759&lt;&gt;"",COUNTIF(T.2[Tên loại
Doanh thu / Chi phí],F759)=0),"Tên loại DT/CP chưa được khai báo vào DS Tên loại DTCP","")))</f>
        <v/>
      </c>
      <c r="N759" s="7" t="str">
        <f t="shared" si="35"/>
        <v/>
      </c>
    </row>
    <row r="760" spans="2:14" ht="27.75" customHeight="1" x14ac:dyDescent="0.2">
      <c r="B760" s="7">
        <f t="shared" si="36"/>
        <v>758</v>
      </c>
      <c r="C760" s="24"/>
      <c r="D760" s="16"/>
      <c r="E760" s="2"/>
      <c r="F760" s="16"/>
      <c r="G760" s="13"/>
      <c r="H760" s="13"/>
      <c r="I760" s="13"/>
      <c r="J760" s="21" t="str">
        <f t="shared" si="37"/>
        <v/>
      </c>
      <c r="K760" s="34" t="str">
        <f>IF(OR(G760&lt;&gt;"",H760&lt;&gt;""),'Thông Tin Chung'!$L$3,"")</f>
        <v/>
      </c>
      <c r="L760" s="2"/>
      <c r="M760" s="7" t="str">
        <f>IF(AND(G760="",H760=""),"",IF(OR(C760&lt;NgayBatDau,C760&gt;NgayKetThuc),"Ngày tháng phải nằm trong kỳ kế toán",IF(AND(F760&lt;&gt;"",COUNTIF(T.2[Tên loại
Doanh thu / Chi phí],F760)=0),"Tên loại DT/CP chưa được khai báo vào DS Tên loại DTCP","")))</f>
        <v/>
      </c>
      <c r="N760" s="7" t="str">
        <f t="shared" si="35"/>
        <v/>
      </c>
    </row>
    <row r="761" spans="2:14" ht="27.75" customHeight="1" x14ac:dyDescent="0.2">
      <c r="B761" s="7">
        <f t="shared" si="36"/>
        <v>759</v>
      </c>
      <c r="C761" s="24"/>
      <c r="D761" s="16"/>
      <c r="E761" s="2"/>
      <c r="F761" s="16"/>
      <c r="G761" s="13"/>
      <c r="H761" s="13"/>
      <c r="I761" s="13"/>
      <c r="J761" s="21" t="str">
        <f t="shared" si="37"/>
        <v/>
      </c>
      <c r="K761" s="34" t="str">
        <f>IF(OR(G761&lt;&gt;"",H761&lt;&gt;""),'Thông Tin Chung'!$L$3,"")</f>
        <v/>
      </c>
      <c r="L761" s="2"/>
      <c r="M761" s="7" t="str">
        <f>IF(AND(G761="",H761=""),"",IF(OR(C761&lt;NgayBatDau,C761&gt;NgayKetThuc),"Ngày tháng phải nằm trong kỳ kế toán",IF(AND(F761&lt;&gt;"",COUNTIF(T.2[Tên loại
Doanh thu / Chi phí],F761)=0),"Tên loại DT/CP chưa được khai báo vào DS Tên loại DTCP","")))</f>
        <v/>
      </c>
      <c r="N761" s="7" t="str">
        <f t="shared" si="35"/>
        <v/>
      </c>
    </row>
    <row r="762" spans="2:14" ht="27.75" customHeight="1" x14ac:dyDescent="0.2">
      <c r="B762" s="7">
        <f t="shared" si="36"/>
        <v>760</v>
      </c>
      <c r="C762" s="24"/>
      <c r="D762" s="16"/>
      <c r="E762" s="2"/>
      <c r="F762" s="16"/>
      <c r="G762" s="13"/>
      <c r="H762" s="13"/>
      <c r="I762" s="13"/>
      <c r="J762" s="21" t="str">
        <f t="shared" si="37"/>
        <v/>
      </c>
      <c r="K762" s="34" t="str">
        <f>IF(OR(G762&lt;&gt;"",H762&lt;&gt;""),'Thông Tin Chung'!$L$3,"")</f>
        <v/>
      </c>
      <c r="L762" s="2"/>
      <c r="M762" s="7" t="str">
        <f>IF(AND(G762="",H762=""),"",IF(OR(C762&lt;NgayBatDau,C762&gt;NgayKetThuc),"Ngày tháng phải nằm trong kỳ kế toán",IF(AND(F762&lt;&gt;"",COUNTIF(T.2[Tên loại
Doanh thu / Chi phí],F762)=0),"Tên loại DT/CP chưa được khai báo vào DS Tên loại DTCP","")))</f>
        <v/>
      </c>
      <c r="N762" s="7" t="str">
        <f t="shared" si="35"/>
        <v/>
      </c>
    </row>
    <row r="763" spans="2:14" ht="27.75" customHeight="1" x14ac:dyDescent="0.2">
      <c r="B763" s="7">
        <f t="shared" si="36"/>
        <v>761</v>
      </c>
      <c r="C763" s="24"/>
      <c r="D763" s="16"/>
      <c r="E763" s="2"/>
      <c r="F763" s="16"/>
      <c r="G763" s="13"/>
      <c r="H763" s="13"/>
      <c r="I763" s="13"/>
      <c r="J763" s="21" t="str">
        <f t="shared" si="37"/>
        <v/>
      </c>
      <c r="K763" s="34" t="str">
        <f>IF(OR(G763&lt;&gt;"",H763&lt;&gt;""),'Thông Tin Chung'!$L$3,"")</f>
        <v/>
      </c>
      <c r="L763" s="2"/>
      <c r="M763" s="7" t="str">
        <f>IF(AND(G763="",H763=""),"",IF(OR(C763&lt;NgayBatDau,C763&gt;NgayKetThuc),"Ngày tháng phải nằm trong kỳ kế toán",IF(AND(F763&lt;&gt;"",COUNTIF(T.2[Tên loại
Doanh thu / Chi phí],F763)=0),"Tên loại DT/CP chưa được khai báo vào DS Tên loại DTCP","")))</f>
        <v/>
      </c>
      <c r="N763" s="7" t="str">
        <f t="shared" si="35"/>
        <v/>
      </c>
    </row>
    <row r="764" spans="2:14" ht="27.75" customHeight="1" x14ac:dyDescent="0.2">
      <c r="B764" s="7">
        <f t="shared" si="36"/>
        <v>762</v>
      </c>
      <c r="C764" s="24"/>
      <c r="D764" s="16"/>
      <c r="E764" s="2"/>
      <c r="F764" s="16"/>
      <c r="G764" s="13"/>
      <c r="H764" s="13"/>
      <c r="I764" s="13"/>
      <c r="J764" s="21" t="str">
        <f t="shared" si="37"/>
        <v/>
      </c>
      <c r="K764" s="34" t="str">
        <f>IF(OR(G764&lt;&gt;"",H764&lt;&gt;""),'Thông Tin Chung'!$L$3,"")</f>
        <v/>
      </c>
      <c r="L764" s="2"/>
      <c r="M764" s="7" t="str">
        <f>IF(AND(G764="",H764=""),"",IF(OR(C764&lt;NgayBatDau,C764&gt;NgayKetThuc),"Ngày tháng phải nằm trong kỳ kế toán",IF(AND(F764&lt;&gt;"",COUNTIF(T.2[Tên loại
Doanh thu / Chi phí],F764)=0),"Tên loại DT/CP chưa được khai báo vào DS Tên loại DTCP","")))</f>
        <v/>
      </c>
      <c r="N764" s="7" t="str">
        <f t="shared" si="35"/>
        <v/>
      </c>
    </row>
    <row r="765" spans="2:14" ht="27.75" customHeight="1" x14ac:dyDescent="0.2">
      <c r="B765" s="7">
        <f t="shared" si="36"/>
        <v>763</v>
      </c>
      <c r="C765" s="24"/>
      <c r="D765" s="16"/>
      <c r="E765" s="2"/>
      <c r="F765" s="16"/>
      <c r="G765" s="13"/>
      <c r="H765" s="13"/>
      <c r="I765" s="13"/>
      <c r="J765" s="21" t="str">
        <f t="shared" si="37"/>
        <v/>
      </c>
      <c r="K765" s="34" t="str">
        <f>IF(OR(G765&lt;&gt;"",H765&lt;&gt;""),'Thông Tin Chung'!$L$3,"")</f>
        <v/>
      </c>
      <c r="L765" s="2"/>
      <c r="M765" s="7" t="str">
        <f>IF(AND(G765="",H765=""),"",IF(OR(C765&lt;NgayBatDau,C765&gt;NgayKetThuc),"Ngày tháng phải nằm trong kỳ kế toán",IF(AND(F765&lt;&gt;"",COUNTIF(T.2[Tên loại
Doanh thu / Chi phí],F765)=0),"Tên loại DT/CP chưa được khai báo vào DS Tên loại DTCP","")))</f>
        <v/>
      </c>
      <c r="N765" s="7" t="str">
        <f t="shared" si="35"/>
        <v/>
      </c>
    </row>
    <row r="766" spans="2:14" ht="27.75" customHeight="1" x14ac:dyDescent="0.2">
      <c r="B766" s="7">
        <f t="shared" si="36"/>
        <v>764</v>
      </c>
      <c r="C766" s="24"/>
      <c r="D766" s="16"/>
      <c r="E766" s="2"/>
      <c r="F766" s="16"/>
      <c r="G766" s="13"/>
      <c r="H766" s="13"/>
      <c r="I766" s="13"/>
      <c r="J766" s="21" t="str">
        <f t="shared" si="37"/>
        <v/>
      </c>
      <c r="K766" s="34" t="str">
        <f>IF(OR(G766&lt;&gt;"",H766&lt;&gt;""),'Thông Tin Chung'!$L$3,"")</f>
        <v/>
      </c>
      <c r="L766" s="2"/>
      <c r="M766" s="7" t="str">
        <f>IF(AND(G766="",H766=""),"",IF(OR(C766&lt;NgayBatDau,C766&gt;NgayKetThuc),"Ngày tháng phải nằm trong kỳ kế toán",IF(AND(F766&lt;&gt;"",COUNTIF(T.2[Tên loại
Doanh thu / Chi phí],F766)=0),"Tên loại DT/CP chưa được khai báo vào DS Tên loại DTCP","")))</f>
        <v/>
      </c>
      <c r="N766" s="7" t="str">
        <f t="shared" si="35"/>
        <v/>
      </c>
    </row>
    <row r="767" spans="2:14" ht="27.75" customHeight="1" x14ac:dyDescent="0.2">
      <c r="B767" s="7">
        <f t="shared" si="36"/>
        <v>765</v>
      </c>
      <c r="C767" s="24"/>
      <c r="D767" s="16"/>
      <c r="E767" s="2"/>
      <c r="F767" s="16"/>
      <c r="G767" s="13"/>
      <c r="H767" s="13"/>
      <c r="I767" s="13"/>
      <c r="J767" s="21" t="str">
        <f t="shared" si="37"/>
        <v/>
      </c>
      <c r="K767" s="34" t="str">
        <f>IF(OR(G767&lt;&gt;"",H767&lt;&gt;""),'Thông Tin Chung'!$L$3,"")</f>
        <v/>
      </c>
      <c r="L767" s="2"/>
      <c r="M767" s="7" t="str">
        <f>IF(AND(G767="",H767=""),"",IF(OR(C767&lt;NgayBatDau,C767&gt;NgayKetThuc),"Ngày tháng phải nằm trong kỳ kế toán",IF(AND(F767&lt;&gt;"",COUNTIF(T.2[Tên loại
Doanh thu / Chi phí],F767)=0),"Tên loại DT/CP chưa được khai báo vào DS Tên loại DTCP","")))</f>
        <v/>
      </c>
      <c r="N767" s="7" t="str">
        <f t="shared" si="35"/>
        <v/>
      </c>
    </row>
    <row r="768" spans="2:14" ht="27.75" customHeight="1" x14ac:dyDescent="0.2">
      <c r="B768" s="7">
        <f t="shared" si="36"/>
        <v>766</v>
      </c>
      <c r="C768" s="24"/>
      <c r="D768" s="16"/>
      <c r="E768" s="2"/>
      <c r="F768" s="16"/>
      <c r="G768" s="13"/>
      <c r="H768" s="13"/>
      <c r="I768" s="13"/>
      <c r="J768" s="21" t="str">
        <f t="shared" si="37"/>
        <v/>
      </c>
      <c r="K768" s="34" t="str">
        <f>IF(OR(G768&lt;&gt;"",H768&lt;&gt;""),'Thông Tin Chung'!$L$3,"")</f>
        <v/>
      </c>
      <c r="L768" s="2"/>
      <c r="M768" s="7" t="str">
        <f>IF(AND(G768="",H768=""),"",IF(OR(C768&lt;NgayBatDau,C768&gt;NgayKetThuc),"Ngày tháng phải nằm trong kỳ kế toán",IF(AND(F768&lt;&gt;"",COUNTIF(T.2[Tên loại
Doanh thu / Chi phí],F768)=0),"Tên loại DT/CP chưa được khai báo vào DS Tên loại DTCP","")))</f>
        <v/>
      </c>
      <c r="N768" s="7" t="str">
        <f t="shared" si="35"/>
        <v/>
      </c>
    </row>
    <row r="769" spans="2:14" ht="27.75" customHeight="1" x14ac:dyDescent="0.2">
      <c r="B769" s="7">
        <f t="shared" si="36"/>
        <v>767</v>
      </c>
      <c r="C769" s="24"/>
      <c r="D769" s="16"/>
      <c r="E769" s="2"/>
      <c r="F769" s="16"/>
      <c r="G769" s="13"/>
      <c r="H769" s="13"/>
      <c r="I769" s="13"/>
      <c r="J769" s="21" t="str">
        <f t="shared" si="37"/>
        <v/>
      </c>
      <c r="K769" s="34" t="str">
        <f>IF(OR(G769&lt;&gt;"",H769&lt;&gt;""),'Thông Tin Chung'!$L$3,"")</f>
        <v/>
      </c>
      <c r="L769" s="2"/>
      <c r="M769" s="7" t="str">
        <f>IF(AND(G769="",H769=""),"",IF(OR(C769&lt;NgayBatDau,C769&gt;NgayKetThuc),"Ngày tháng phải nằm trong kỳ kế toán",IF(AND(F769&lt;&gt;"",COUNTIF(T.2[Tên loại
Doanh thu / Chi phí],F769)=0),"Tên loại DT/CP chưa được khai báo vào DS Tên loại DTCP","")))</f>
        <v/>
      </c>
      <c r="N769" s="7" t="str">
        <f t="shared" si="35"/>
        <v/>
      </c>
    </row>
    <row r="770" spans="2:14" ht="27.75" customHeight="1" x14ac:dyDescent="0.2">
      <c r="B770" s="7">
        <f t="shared" si="36"/>
        <v>768</v>
      </c>
      <c r="C770" s="24"/>
      <c r="D770" s="16"/>
      <c r="E770" s="2"/>
      <c r="F770" s="16"/>
      <c r="G770" s="13"/>
      <c r="H770" s="13"/>
      <c r="I770" s="13"/>
      <c r="J770" s="21" t="str">
        <f t="shared" si="37"/>
        <v/>
      </c>
      <c r="K770" s="34" t="str">
        <f>IF(OR(G770&lt;&gt;"",H770&lt;&gt;""),'Thông Tin Chung'!$L$3,"")</f>
        <v/>
      </c>
      <c r="L770" s="2"/>
      <c r="M770" s="7" t="str">
        <f>IF(AND(G770="",H770=""),"",IF(OR(C770&lt;NgayBatDau,C770&gt;NgayKetThuc),"Ngày tháng phải nằm trong kỳ kế toán",IF(AND(F770&lt;&gt;"",COUNTIF(T.2[Tên loại
Doanh thu / Chi phí],F770)=0),"Tên loại DT/CP chưa được khai báo vào DS Tên loại DTCP","")))</f>
        <v/>
      </c>
      <c r="N770" s="7" t="str">
        <f t="shared" si="35"/>
        <v/>
      </c>
    </row>
    <row r="771" spans="2:14" ht="27.75" customHeight="1" x14ac:dyDescent="0.2">
      <c r="B771" s="7">
        <f t="shared" si="36"/>
        <v>769</v>
      </c>
      <c r="C771" s="24"/>
      <c r="D771" s="16"/>
      <c r="E771" s="2"/>
      <c r="F771" s="16"/>
      <c r="G771" s="13"/>
      <c r="H771" s="13"/>
      <c r="I771" s="13"/>
      <c r="J771" s="21" t="str">
        <f t="shared" si="37"/>
        <v/>
      </c>
      <c r="K771" s="34" t="str">
        <f>IF(OR(G771&lt;&gt;"",H771&lt;&gt;""),'Thông Tin Chung'!$L$3,"")</f>
        <v/>
      </c>
      <c r="L771" s="2"/>
      <c r="M771" s="7" t="str">
        <f>IF(AND(G771="",H771=""),"",IF(OR(C771&lt;NgayBatDau,C771&gt;NgayKetThuc),"Ngày tháng phải nằm trong kỳ kế toán",IF(AND(F771&lt;&gt;"",COUNTIF(T.2[Tên loại
Doanh thu / Chi phí],F771)=0),"Tên loại DT/CP chưa được khai báo vào DS Tên loại DTCP","")))</f>
        <v/>
      </c>
      <c r="N771" s="7" t="str">
        <f t="shared" ref="N771:N834" si="38">IF(C771="","",IF(AND(G771&lt;&gt;"",H771="",C771&lt;B3LocTuNgay),0,IF(AND(G771="",H771&lt;&gt;"",C771&lt;B3LocTuNgay),10,IF(AND(G771&lt;&gt;"",H771="",C771&lt;=B3LocDenNgay),1,IF(AND(G771="",H771&lt;&gt;"",C771&lt;=B3LocDenNgay),11,"")))))</f>
        <v/>
      </c>
    </row>
    <row r="772" spans="2:14" ht="27.75" customHeight="1" x14ac:dyDescent="0.2">
      <c r="B772" s="7">
        <f t="shared" ref="B772:B835" si="39">ROW(A772)-2</f>
        <v>770</v>
      </c>
      <c r="C772" s="24"/>
      <c r="D772" s="16"/>
      <c r="E772" s="2"/>
      <c r="F772" s="16"/>
      <c r="G772" s="13"/>
      <c r="H772" s="13"/>
      <c r="I772" s="13"/>
      <c r="J772" s="21" t="str">
        <f t="shared" ref="J772:J835" si="40">IF(G772&lt;&gt;"",G772*SUM(1,I772),IF(H772&lt;&gt;"",H772*SUM(1,I772),""))</f>
        <v/>
      </c>
      <c r="K772" s="34" t="str">
        <f>IF(OR(G772&lt;&gt;"",H772&lt;&gt;""),'Thông Tin Chung'!$L$3,"")</f>
        <v/>
      </c>
      <c r="L772" s="2"/>
      <c r="M772" s="7" t="str">
        <f>IF(AND(G772="",H772=""),"",IF(OR(C772&lt;NgayBatDau,C772&gt;NgayKetThuc),"Ngày tháng phải nằm trong kỳ kế toán",IF(AND(F772&lt;&gt;"",COUNTIF(T.2[Tên loại
Doanh thu / Chi phí],F772)=0),"Tên loại DT/CP chưa được khai báo vào DS Tên loại DTCP","")))</f>
        <v/>
      </c>
      <c r="N772" s="7" t="str">
        <f t="shared" si="38"/>
        <v/>
      </c>
    </row>
    <row r="773" spans="2:14" ht="27.75" customHeight="1" x14ac:dyDescent="0.2">
      <c r="B773" s="7">
        <f t="shared" si="39"/>
        <v>771</v>
      </c>
      <c r="C773" s="24"/>
      <c r="D773" s="16"/>
      <c r="E773" s="2"/>
      <c r="F773" s="16"/>
      <c r="G773" s="13"/>
      <c r="H773" s="13"/>
      <c r="I773" s="13"/>
      <c r="J773" s="21" t="str">
        <f t="shared" si="40"/>
        <v/>
      </c>
      <c r="K773" s="34" t="str">
        <f>IF(OR(G773&lt;&gt;"",H773&lt;&gt;""),'Thông Tin Chung'!$L$3,"")</f>
        <v/>
      </c>
      <c r="L773" s="2"/>
      <c r="M773" s="7" t="str">
        <f>IF(AND(G773="",H773=""),"",IF(OR(C773&lt;NgayBatDau,C773&gt;NgayKetThuc),"Ngày tháng phải nằm trong kỳ kế toán",IF(AND(F773&lt;&gt;"",COUNTIF(T.2[Tên loại
Doanh thu / Chi phí],F773)=0),"Tên loại DT/CP chưa được khai báo vào DS Tên loại DTCP","")))</f>
        <v/>
      </c>
      <c r="N773" s="7" t="str">
        <f t="shared" si="38"/>
        <v/>
      </c>
    </row>
    <row r="774" spans="2:14" ht="27.75" customHeight="1" x14ac:dyDescent="0.2">
      <c r="B774" s="7">
        <f t="shared" si="39"/>
        <v>772</v>
      </c>
      <c r="C774" s="24"/>
      <c r="D774" s="16"/>
      <c r="E774" s="2"/>
      <c r="F774" s="16"/>
      <c r="G774" s="13"/>
      <c r="H774" s="13"/>
      <c r="I774" s="13"/>
      <c r="J774" s="21" t="str">
        <f t="shared" si="40"/>
        <v/>
      </c>
      <c r="K774" s="34" t="str">
        <f>IF(OR(G774&lt;&gt;"",H774&lt;&gt;""),'Thông Tin Chung'!$L$3,"")</f>
        <v/>
      </c>
      <c r="L774" s="2"/>
      <c r="M774" s="7" t="str">
        <f>IF(AND(G774="",H774=""),"",IF(OR(C774&lt;NgayBatDau,C774&gt;NgayKetThuc),"Ngày tháng phải nằm trong kỳ kế toán",IF(AND(F774&lt;&gt;"",COUNTIF(T.2[Tên loại
Doanh thu / Chi phí],F774)=0),"Tên loại DT/CP chưa được khai báo vào DS Tên loại DTCP","")))</f>
        <v/>
      </c>
      <c r="N774" s="7" t="str">
        <f t="shared" si="38"/>
        <v/>
      </c>
    </row>
    <row r="775" spans="2:14" ht="27.75" customHeight="1" x14ac:dyDescent="0.2">
      <c r="B775" s="7">
        <f t="shared" si="39"/>
        <v>773</v>
      </c>
      <c r="C775" s="24"/>
      <c r="D775" s="16"/>
      <c r="E775" s="2"/>
      <c r="F775" s="16"/>
      <c r="G775" s="13"/>
      <c r="H775" s="13"/>
      <c r="I775" s="13"/>
      <c r="J775" s="21" t="str">
        <f t="shared" si="40"/>
        <v/>
      </c>
      <c r="K775" s="34" t="str">
        <f>IF(OR(G775&lt;&gt;"",H775&lt;&gt;""),'Thông Tin Chung'!$L$3,"")</f>
        <v/>
      </c>
      <c r="L775" s="2"/>
      <c r="M775" s="7" t="str">
        <f>IF(AND(G775="",H775=""),"",IF(OR(C775&lt;NgayBatDau,C775&gt;NgayKetThuc),"Ngày tháng phải nằm trong kỳ kế toán",IF(AND(F775&lt;&gt;"",COUNTIF(T.2[Tên loại
Doanh thu / Chi phí],F775)=0),"Tên loại DT/CP chưa được khai báo vào DS Tên loại DTCP","")))</f>
        <v/>
      </c>
      <c r="N775" s="7" t="str">
        <f t="shared" si="38"/>
        <v/>
      </c>
    </row>
    <row r="776" spans="2:14" ht="27.75" customHeight="1" x14ac:dyDescent="0.2">
      <c r="B776" s="7">
        <f t="shared" si="39"/>
        <v>774</v>
      </c>
      <c r="C776" s="24"/>
      <c r="D776" s="16"/>
      <c r="E776" s="2"/>
      <c r="F776" s="16"/>
      <c r="G776" s="13"/>
      <c r="H776" s="13"/>
      <c r="I776" s="13"/>
      <c r="J776" s="21" t="str">
        <f t="shared" si="40"/>
        <v/>
      </c>
      <c r="K776" s="34" t="str">
        <f>IF(OR(G776&lt;&gt;"",H776&lt;&gt;""),'Thông Tin Chung'!$L$3,"")</f>
        <v/>
      </c>
      <c r="L776" s="2"/>
      <c r="M776" s="7" t="str">
        <f>IF(AND(G776="",H776=""),"",IF(OR(C776&lt;NgayBatDau,C776&gt;NgayKetThuc),"Ngày tháng phải nằm trong kỳ kế toán",IF(AND(F776&lt;&gt;"",COUNTIF(T.2[Tên loại
Doanh thu / Chi phí],F776)=0),"Tên loại DT/CP chưa được khai báo vào DS Tên loại DTCP","")))</f>
        <v/>
      </c>
      <c r="N776" s="7" t="str">
        <f t="shared" si="38"/>
        <v/>
      </c>
    </row>
    <row r="777" spans="2:14" ht="27.75" customHeight="1" x14ac:dyDescent="0.2">
      <c r="B777" s="7">
        <f t="shared" si="39"/>
        <v>775</v>
      </c>
      <c r="C777" s="24"/>
      <c r="D777" s="16"/>
      <c r="E777" s="2"/>
      <c r="F777" s="16"/>
      <c r="G777" s="13"/>
      <c r="H777" s="13"/>
      <c r="I777" s="13"/>
      <c r="J777" s="21" t="str">
        <f t="shared" si="40"/>
        <v/>
      </c>
      <c r="K777" s="34" t="str">
        <f>IF(OR(G777&lt;&gt;"",H777&lt;&gt;""),'Thông Tin Chung'!$L$3,"")</f>
        <v/>
      </c>
      <c r="L777" s="2"/>
      <c r="M777" s="7" t="str">
        <f>IF(AND(G777="",H777=""),"",IF(OR(C777&lt;NgayBatDau,C777&gt;NgayKetThuc),"Ngày tháng phải nằm trong kỳ kế toán",IF(AND(F777&lt;&gt;"",COUNTIF(T.2[Tên loại
Doanh thu / Chi phí],F777)=0),"Tên loại DT/CP chưa được khai báo vào DS Tên loại DTCP","")))</f>
        <v/>
      </c>
      <c r="N777" s="7" t="str">
        <f t="shared" si="38"/>
        <v/>
      </c>
    </row>
    <row r="778" spans="2:14" ht="27.75" customHeight="1" x14ac:dyDescent="0.2">
      <c r="B778" s="7">
        <f t="shared" si="39"/>
        <v>776</v>
      </c>
      <c r="C778" s="24"/>
      <c r="D778" s="16"/>
      <c r="E778" s="2"/>
      <c r="F778" s="16"/>
      <c r="G778" s="13"/>
      <c r="H778" s="13"/>
      <c r="I778" s="13"/>
      <c r="J778" s="21" t="str">
        <f t="shared" si="40"/>
        <v/>
      </c>
      <c r="K778" s="34" t="str">
        <f>IF(OR(G778&lt;&gt;"",H778&lt;&gt;""),'Thông Tin Chung'!$L$3,"")</f>
        <v/>
      </c>
      <c r="L778" s="2"/>
      <c r="M778" s="7" t="str">
        <f>IF(AND(G778="",H778=""),"",IF(OR(C778&lt;NgayBatDau,C778&gt;NgayKetThuc),"Ngày tháng phải nằm trong kỳ kế toán",IF(AND(F778&lt;&gt;"",COUNTIF(T.2[Tên loại
Doanh thu / Chi phí],F778)=0),"Tên loại DT/CP chưa được khai báo vào DS Tên loại DTCP","")))</f>
        <v/>
      </c>
      <c r="N778" s="7" t="str">
        <f t="shared" si="38"/>
        <v/>
      </c>
    </row>
    <row r="779" spans="2:14" ht="27.75" customHeight="1" x14ac:dyDescent="0.2">
      <c r="B779" s="7">
        <f t="shared" si="39"/>
        <v>777</v>
      </c>
      <c r="C779" s="24"/>
      <c r="D779" s="16"/>
      <c r="E779" s="2"/>
      <c r="F779" s="16"/>
      <c r="G779" s="13"/>
      <c r="H779" s="13"/>
      <c r="I779" s="13"/>
      <c r="J779" s="21" t="str">
        <f t="shared" si="40"/>
        <v/>
      </c>
      <c r="K779" s="34" t="str">
        <f>IF(OR(G779&lt;&gt;"",H779&lt;&gt;""),'Thông Tin Chung'!$L$3,"")</f>
        <v/>
      </c>
      <c r="L779" s="2"/>
      <c r="M779" s="7" t="str">
        <f>IF(AND(G779="",H779=""),"",IF(OR(C779&lt;NgayBatDau,C779&gt;NgayKetThuc),"Ngày tháng phải nằm trong kỳ kế toán",IF(AND(F779&lt;&gt;"",COUNTIF(T.2[Tên loại
Doanh thu / Chi phí],F779)=0),"Tên loại DT/CP chưa được khai báo vào DS Tên loại DTCP","")))</f>
        <v/>
      </c>
      <c r="N779" s="7" t="str">
        <f t="shared" si="38"/>
        <v/>
      </c>
    </row>
    <row r="780" spans="2:14" ht="27.75" customHeight="1" x14ac:dyDescent="0.2">
      <c r="B780" s="7">
        <f t="shared" si="39"/>
        <v>778</v>
      </c>
      <c r="C780" s="24"/>
      <c r="D780" s="16"/>
      <c r="E780" s="2"/>
      <c r="F780" s="16"/>
      <c r="G780" s="13"/>
      <c r="H780" s="13"/>
      <c r="I780" s="13"/>
      <c r="J780" s="21" t="str">
        <f t="shared" si="40"/>
        <v/>
      </c>
      <c r="K780" s="34" t="str">
        <f>IF(OR(G780&lt;&gt;"",H780&lt;&gt;""),'Thông Tin Chung'!$L$3,"")</f>
        <v/>
      </c>
      <c r="L780" s="2"/>
      <c r="M780" s="7" t="str">
        <f>IF(AND(G780="",H780=""),"",IF(OR(C780&lt;NgayBatDau,C780&gt;NgayKetThuc),"Ngày tháng phải nằm trong kỳ kế toán",IF(AND(F780&lt;&gt;"",COUNTIF(T.2[Tên loại
Doanh thu / Chi phí],F780)=0),"Tên loại DT/CP chưa được khai báo vào DS Tên loại DTCP","")))</f>
        <v/>
      </c>
      <c r="N780" s="7" t="str">
        <f t="shared" si="38"/>
        <v/>
      </c>
    </row>
    <row r="781" spans="2:14" ht="27.75" customHeight="1" x14ac:dyDescent="0.2">
      <c r="B781" s="7">
        <f t="shared" si="39"/>
        <v>779</v>
      </c>
      <c r="C781" s="24"/>
      <c r="D781" s="16"/>
      <c r="E781" s="2"/>
      <c r="F781" s="16"/>
      <c r="G781" s="13"/>
      <c r="H781" s="13"/>
      <c r="I781" s="13"/>
      <c r="J781" s="21" t="str">
        <f t="shared" si="40"/>
        <v/>
      </c>
      <c r="K781" s="34" t="str">
        <f>IF(OR(G781&lt;&gt;"",H781&lt;&gt;""),'Thông Tin Chung'!$L$3,"")</f>
        <v/>
      </c>
      <c r="L781" s="2"/>
      <c r="M781" s="7" t="str">
        <f>IF(AND(G781="",H781=""),"",IF(OR(C781&lt;NgayBatDau,C781&gt;NgayKetThuc),"Ngày tháng phải nằm trong kỳ kế toán",IF(AND(F781&lt;&gt;"",COUNTIF(T.2[Tên loại
Doanh thu / Chi phí],F781)=0),"Tên loại DT/CP chưa được khai báo vào DS Tên loại DTCP","")))</f>
        <v/>
      </c>
      <c r="N781" s="7" t="str">
        <f t="shared" si="38"/>
        <v/>
      </c>
    </row>
    <row r="782" spans="2:14" ht="27.75" customHeight="1" x14ac:dyDescent="0.2">
      <c r="B782" s="7">
        <f t="shared" si="39"/>
        <v>780</v>
      </c>
      <c r="C782" s="24"/>
      <c r="D782" s="16"/>
      <c r="E782" s="2"/>
      <c r="F782" s="16"/>
      <c r="G782" s="13"/>
      <c r="H782" s="13"/>
      <c r="I782" s="13"/>
      <c r="J782" s="21" t="str">
        <f t="shared" si="40"/>
        <v/>
      </c>
      <c r="K782" s="34" t="str">
        <f>IF(OR(G782&lt;&gt;"",H782&lt;&gt;""),'Thông Tin Chung'!$L$3,"")</f>
        <v/>
      </c>
      <c r="L782" s="2"/>
      <c r="M782" s="7" t="str">
        <f>IF(AND(G782="",H782=""),"",IF(OR(C782&lt;NgayBatDau,C782&gt;NgayKetThuc),"Ngày tháng phải nằm trong kỳ kế toán",IF(AND(F782&lt;&gt;"",COUNTIF(T.2[Tên loại
Doanh thu / Chi phí],F782)=0),"Tên loại DT/CP chưa được khai báo vào DS Tên loại DTCP","")))</f>
        <v/>
      </c>
      <c r="N782" s="7" t="str">
        <f t="shared" si="38"/>
        <v/>
      </c>
    </row>
    <row r="783" spans="2:14" ht="27.75" customHeight="1" x14ac:dyDescent="0.2">
      <c r="B783" s="7">
        <f t="shared" si="39"/>
        <v>781</v>
      </c>
      <c r="C783" s="24"/>
      <c r="D783" s="16"/>
      <c r="E783" s="2"/>
      <c r="F783" s="16"/>
      <c r="G783" s="13"/>
      <c r="H783" s="13"/>
      <c r="I783" s="13"/>
      <c r="J783" s="21" t="str">
        <f t="shared" si="40"/>
        <v/>
      </c>
      <c r="K783" s="34" t="str">
        <f>IF(OR(G783&lt;&gt;"",H783&lt;&gt;""),'Thông Tin Chung'!$L$3,"")</f>
        <v/>
      </c>
      <c r="L783" s="2"/>
      <c r="M783" s="7" t="str">
        <f>IF(AND(G783="",H783=""),"",IF(OR(C783&lt;NgayBatDau,C783&gt;NgayKetThuc),"Ngày tháng phải nằm trong kỳ kế toán",IF(AND(F783&lt;&gt;"",COUNTIF(T.2[Tên loại
Doanh thu / Chi phí],F783)=0),"Tên loại DT/CP chưa được khai báo vào DS Tên loại DTCP","")))</f>
        <v/>
      </c>
      <c r="N783" s="7" t="str">
        <f t="shared" si="38"/>
        <v/>
      </c>
    </row>
    <row r="784" spans="2:14" ht="27.75" customHeight="1" x14ac:dyDescent="0.2">
      <c r="B784" s="7">
        <f t="shared" si="39"/>
        <v>782</v>
      </c>
      <c r="C784" s="24"/>
      <c r="D784" s="16"/>
      <c r="E784" s="2"/>
      <c r="F784" s="16"/>
      <c r="G784" s="13"/>
      <c r="H784" s="13"/>
      <c r="I784" s="13"/>
      <c r="J784" s="21" t="str">
        <f t="shared" si="40"/>
        <v/>
      </c>
      <c r="K784" s="34" t="str">
        <f>IF(OR(G784&lt;&gt;"",H784&lt;&gt;""),'Thông Tin Chung'!$L$3,"")</f>
        <v/>
      </c>
      <c r="L784" s="2"/>
      <c r="M784" s="7" t="str">
        <f>IF(AND(G784="",H784=""),"",IF(OR(C784&lt;NgayBatDau,C784&gt;NgayKetThuc),"Ngày tháng phải nằm trong kỳ kế toán",IF(AND(F784&lt;&gt;"",COUNTIF(T.2[Tên loại
Doanh thu / Chi phí],F784)=0),"Tên loại DT/CP chưa được khai báo vào DS Tên loại DTCP","")))</f>
        <v/>
      </c>
      <c r="N784" s="7" t="str">
        <f t="shared" si="38"/>
        <v/>
      </c>
    </row>
    <row r="785" spans="2:14" ht="27.75" customHeight="1" x14ac:dyDescent="0.2">
      <c r="B785" s="7">
        <f t="shared" si="39"/>
        <v>783</v>
      </c>
      <c r="C785" s="24"/>
      <c r="D785" s="16"/>
      <c r="E785" s="2"/>
      <c r="F785" s="16"/>
      <c r="G785" s="13"/>
      <c r="H785" s="13"/>
      <c r="I785" s="13"/>
      <c r="J785" s="21" t="str">
        <f t="shared" si="40"/>
        <v/>
      </c>
      <c r="K785" s="34" t="str">
        <f>IF(OR(G785&lt;&gt;"",H785&lt;&gt;""),'Thông Tin Chung'!$L$3,"")</f>
        <v/>
      </c>
      <c r="L785" s="2"/>
      <c r="M785" s="7" t="str">
        <f>IF(AND(G785="",H785=""),"",IF(OR(C785&lt;NgayBatDau,C785&gt;NgayKetThuc),"Ngày tháng phải nằm trong kỳ kế toán",IF(AND(F785&lt;&gt;"",COUNTIF(T.2[Tên loại
Doanh thu / Chi phí],F785)=0),"Tên loại DT/CP chưa được khai báo vào DS Tên loại DTCP","")))</f>
        <v/>
      </c>
      <c r="N785" s="7" t="str">
        <f t="shared" si="38"/>
        <v/>
      </c>
    </row>
    <row r="786" spans="2:14" ht="27.75" customHeight="1" x14ac:dyDescent="0.2">
      <c r="B786" s="7">
        <f t="shared" si="39"/>
        <v>784</v>
      </c>
      <c r="C786" s="24"/>
      <c r="D786" s="16"/>
      <c r="E786" s="2"/>
      <c r="F786" s="16"/>
      <c r="G786" s="13"/>
      <c r="H786" s="13"/>
      <c r="I786" s="13"/>
      <c r="J786" s="21" t="str">
        <f t="shared" si="40"/>
        <v/>
      </c>
      <c r="K786" s="34" t="str">
        <f>IF(OR(G786&lt;&gt;"",H786&lt;&gt;""),'Thông Tin Chung'!$L$3,"")</f>
        <v/>
      </c>
      <c r="L786" s="2"/>
      <c r="M786" s="7" t="str">
        <f>IF(AND(G786="",H786=""),"",IF(OR(C786&lt;NgayBatDau,C786&gt;NgayKetThuc),"Ngày tháng phải nằm trong kỳ kế toán",IF(AND(F786&lt;&gt;"",COUNTIF(T.2[Tên loại
Doanh thu / Chi phí],F786)=0),"Tên loại DT/CP chưa được khai báo vào DS Tên loại DTCP","")))</f>
        <v/>
      </c>
      <c r="N786" s="7" t="str">
        <f t="shared" si="38"/>
        <v/>
      </c>
    </row>
    <row r="787" spans="2:14" ht="27.75" customHeight="1" x14ac:dyDescent="0.2">
      <c r="B787" s="7">
        <f t="shared" si="39"/>
        <v>785</v>
      </c>
      <c r="C787" s="24"/>
      <c r="D787" s="16"/>
      <c r="E787" s="2"/>
      <c r="F787" s="16"/>
      <c r="G787" s="13"/>
      <c r="H787" s="13"/>
      <c r="I787" s="13"/>
      <c r="J787" s="21" t="str">
        <f t="shared" si="40"/>
        <v/>
      </c>
      <c r="K787" s="34" t="str">
        <f>IF(OR(G787&lt;&gt;"",H787&lt;&gt;""),'Thông Tin Chung'!$L$3,"")</f>
        <v/>
      </c>
      <c r="L787" s="2"/>
      <c r="M787" s="7" t="str">
        <f>IF(AND(G787="",H787=""),"",IF(OR(C787&lt;NgayBatDau,C787&gt;NgayKetThuc),"Ngày tháng phải nằm trong kỳ kế toán",IF(AND(F787&lt;&gt;"",COUNTIF(T.2[Tên loại
Doanh thu / Chi phí],F787)=0),"Tên loại DT/CP chưa được khai báo vào DS Tên loại DTCP","")))</f>
        <v/>
      </c>
      <c r="N787" s="7" t="str">
        <f t="shared" si="38"/>
        <v/>
      </c>
    </row>
    <row r="788" spans="2:14" ht="27.75" customHeight="1" x14ac:dyDescent="0.2">
      <c r="B788" s="7">
        <f t="shared" si="39"/>
        <v>786</v>
      </c>
      <c r="C788" s="24"/>
      <c r="D788" s="16"/>
      <c r="E788" s="2"/>
      <c r="F788" s="16"/>
      <c r="G788" s="13"/>
      <c r="H788" s="13"/>
      <c r="I788" s="13"/>
      <c r="J788" s="21" t="str">
        <f t="shared" si="40"/>
        <v/>
      </c>
      <c r="K788" s="34" t="str">
        <f>IF(OR(G788&lt;&gt;"",H788&lt;&gt;""),'Thông Tin Chung'!$L$3,"")</f>
        <v/>
      </c>
      <c r="L788" s="2"/>
      <c r="M788" s="7" t="str">
        <f>IF(AND(G788="",H788=""),"",IF(OR(C788&lt;NgayBatDau,C788&gt;NgayKetThuc),"Ngày tháng phải nằm trong kỳ kế toán",IF(AND(F788&lt;&gt;"",COUNTIF(T.2[Tên loại
Doanh thu / Chi phí],F788)=0),"Tên loại DT/CP chưa được khai báo vào DS Tên loại DTCP","")))</f>
        <v/>
      </c>
      <c r="N788" s="7" t="str">
        <f t="shared" si="38"/>
        <v/>
      </c>
    </row>
    <row r="789" spans="2:14" ht="27.75" customHeight="1" x14ac:dyDescent="0.2">
      <c r="B789" s="7">
        <f t="shared" si="39"/>
        <v>787</v>
      </c>
      <c r="C789" s="24"/>
      <c r="D789" s="16"/>
      <c r="E789" s="2"/>
      <c r="F789" s="16"/>
      <c r="G789" s="13"/>
      <c r="H789" s="13"/>
      <c r="I789" s="13"/>
      <c r="J789" s="21" t="str">
        <f t="shared" si="40"/>
        <v/>
      </c>
      <c r="K789" s="34" t="str">
        <f>IF(OR(G789&lt;&gt;"",H789&lt;&gt;""),'Thông Tin Chung'!$L$3,"")</f>
        <v/>
      </c>
      <c r="L789" s="2"/>
      <c r="M789" s="7" t="str">
        <f>IF(AND(G789="",H789=""),"",IF(OR(C789&lt;NgayBatDau,C789&gt;NgayKetThuc),"Ngày tháng phải nằm trong kỳ kế toán",IF(AND(F789&lt;&gt;"",COUNTIF(T.2[Tên loại
Doanh thu / Chi phí],F789)=0),"Tên loại DT/CP chưa được khai báo vào DS Tên loại DTCP","")))</f>
        <v/>
      </c>
      <c r="N789" s="7" t="str">
        <f t="shared" si="38"/>
        <v/>
      </c>
    </row>
    <row r="790" spans="2:14" ht="27.75" customHeight="1" x14ac:dyDescent="0.2">
      <c r="B790" s="7">
        <f t="shared" si="39"/>
        <v>788</v>
      </c>
      <c r="C790" s="24"/>
      <c r="D790" s="16"/>
      <c r="E790" s="2"/>
      <c r="F790" s="16"/>
      <c r="G790" s="13"/>
      <c r="H790" s="13"/>
      <c r="I790" s="13"/>
      <c r="J790" s="21" t="str">
        <f t="shared" si="40"/>
        <v/>
      </c>
      <c r="K790" s="34" t="str">
        <f>IF(OR(G790&lt;&gt;"",H790&lt;&gt;""),'Thông Tin Chung'!$L$3,"")</f>
        <v/>
      </c>
      <c r="L790" s="2"/>
      <c r="M790" s="7" t="str">
        <f>IF(AND(G790="",H790=""),"",IF(OR(C790&lt;NgayBatDau,C790&gt;NgayKetThuc),"Ngày tháng phải nằm trong kỳ kế toán",IF(AND(F790&lt;&gt;"",COUNTIF(T.2[Tên loại
Doanh thu / Chi phí],F790)=0),"Tên loại DT/CP chưa được khai báo vào DS Tên loại DTCP","")))</f>
        <v/>
      </c>
      <c r="N790" s="7" t="str">
        <f t="shared" si="38"/>
        <v/>
      </c>
    </row>
    <row r="791" spans="2:14" ht="27.75" customHeight="1" x14ac:dyDescent="0.2">
      <c r="B791" s="7">
        <f t="shared" si="39"/>
        <v>789</v>
      </c>
      <c r="C791" s="24"/>
      <c r="D791" s="16"/>
      <c r="E791" s="2"/>
      <c r="F791" s="16"/>
      <c r="G791" s="13"/>
      <c r="H791" s="13"/>
      <c r="I791" s="13"/>
      <c r="J791" s="21" t="str">
        <f t="shared" si="40"/>
        <v/>
      </c>
      <c r="K791" s="34" t="str">
        <f>IF(OR(G791&lt;&gt;"",H791&lt;&gt;""),'Thông Tin Chung'!$L$3,"")</f>
        <v/>
      </c>
      <c r="L791" s="2"/>
      <c r="M791" s="7" t="str">
        <f>IF(AND(G791="",H791=""),"",IF(OR(C791&lt;NgayBatDau,C791&gt;NgayKetThuc),"Ngày tháng phải nằm trong kỳ kế toán",IF(AND(F791&lt;&gt;"",COUNTIF(T.2[Tên loại
Doanh thu / Chi phí],F791)=0),"Tên loại DT/CP chưa được khai báo vào DS Tên loại DTCP","")))</f>
        <v/>
      </c>
      <c r="N791" s="7" t="str">
        <f t="shared" si="38"/>
        <v/>
      </c>
    </row>
    <row r="792" spans="2:14" ht="27.75" customHeight="1" x14ac:dyDescent="0.2">
      <c r="B792" s="7">
        <f t="shared" si="39"/>
        <v>790</v>
      </c>
      <c r="C792" s="24"/>
      <c r="D792" s="16"/>
      <c r="E792" s="2"/>
      <c r="F792" s="16"/>
      <c r="G792" s="13"/>
      <c r="H792" s="13"/>
      <c r="I792" s="13"/>
      <c r="J792" s="21" t="str">
        <f t="shared" si="40"/>
        <v/>
      </c>
      <c r="K792" s="34" t="str">
        <f>IF(OR(G792&lt;&gt;"",H792&lt;&gt;""),'Thông Tin Chung'!$L$3,"")</f>
        <v/>
      </c>
      <c r="L792" s="2"/>
      <c r="M792" s="7" t="str">
        <f>IF(AND(G792="",H792=""),"",IF(OR(C792&lt;NgayBatDau,C792&gt;NgayKetThuc),"Ngày tháng phải nằm trong kỳ kế toán",IF(AND(F792&lt;&gt;"",COUNTIF(T.2[Tên loại
Doanh thu / Chi phí],F792)=0),"Tên loại DT/CP chưa được khai báo vào DS Tên loại DTCP","")))</f>
        <v/>
      </c>
      <c r="N792" s="7" t="str">
        <f t="shared" si="38"/>
        <v/>
      </c>
    </row>
    <row r="793" spans="2:14" ht="27.75" customHeight="1" x14ac:dyDescent="0.2">
      <c r="B793" s="7">
        <f t="shared" si="39"/>
        <v>791</v>
      </c>
      <c r="C793" s="24"/>
      <c r="D793" s="16"/>
      <c r="E793" s="2"/>
      <c r="F793" s="16"/>
      <c r="G793" s="13"/>
      <c r="H793" s="13"/>
      <c r="I793" s="13"/>
      <c r="J793" s="21" t="str">
        <f t="shared" si="40"/>
        <v/>
      </c>
      <c r="K793" s="34" t="str">
        <f>IF(OR(G793&lt;&gt;"",H793&lt;&gt;""),'Thông Tin Chung'!$L$3,"")</f>
        <v/>
      </c>
      <c r="L793" s="2"/>
      <c r="M793" s="7" t="str">
        <f>IF(AND(G793="",H793=""),"",IF(OR(C793&lt;NgayBatDau,C793&gt;NgayKetThuc),"Ngày tháng phải nằm trong kỳ kế toán",IF(AND(F793&lt;&gt;"",COUNTIF(T.2[Tên loại
Doanh thu / Chi phí],F793)=0),"Tên loại DT/CP chưa được khai báo vào DS Tên loại DTCP","")))</f>
        <v/>
      </c>
      <c r="N793" s="7" t="str">
        <f t="shared" si="38"/>
        <v/>
      </c>
    </row>
    <row r="794" spans="2:14" ht="27.75" customHeight="1" x14ac:dyDescent="0.2">
      <c r="B794" s="7">
        <f t="shared" si="39"/>
        <v>792</v>
      </c>
      <c r="C794" s="24"/>
      <c r="D794" s="16"/>
      <c r="E794" s="2"/>
      <c r="F794" s="16"/>
      <c r="G794" s="13"/>
      <c r="H794" s="13"/>
      <c r="I794" s="13"/>
      <c r="J794" s="21" t="str">
        <f t="shared" si="40"/>
        <v/>
      </c>
      <c r="K794" s="34" t="str">
        <f>IF(OR(G794&lt;&gt;"",H794&lt;&gt;""),'Thông Tin Chung'!$L$3,"")</f>
        <v/>
      </c>
      <c r="L794" s="2"/>
      <c r="M794" s="7" t="str">
        <f>IF(AND(G794="",H794=""),"",IF(OR(C794&lt;NgayBatDau,C794&gt;NgayKetThuc),"Ngày tháng phải nằm trong kỳ kế toán",IF(AND(F794&lt;&gt;"",COUNTIF(T.2[Tên loại
Doanh thu / Chi phí],F794)=0),"Tên loại DT/CP chưa được khai báo vào DS Tên loại DTCP","")))</f>
        <v/>
      </c>
      <c r="N794" s="7" t="str">
        <f t="shared" si="38"/>
        <v/>
      </c>
    </row>
    <row r="795" spans="2:14" ht="27.75" customHeight="1" x14ac:dyDescent="0.2">
      <c r="B795" s="7">
        <f t="shared" si="39"/>
        <v>793</v>
      </c>
      <c r="C795" s="24"/>
      <c r="D795" s="16"/>
      <c r="E795" s="2"/>
      <c r="F795" s="16"/>
      <c r="G795" s="13"/>
      <c r="H795" s="13"/>
      <c r="I795" s="13"/>
      <c r="J795" s="21" t="str">
        <f t="shared" si="40"/>
        <v/>
      </c>
      <c r="K795" s="34" t="str">
        <f>IF(OR(G795&lt;&gt;"",H795&lt;&gt;""),'Thông Tin Chung'!$L$3,"")</f>
        <v/>
      </c>
      <c r="L795" s="2"/>
      <c r="M795" s="7" t="str">
        <f>IF(AND(G795="",H795=""),"",IF(OR(C795&lt;NgayBatDau,C795&gt;NgayKetThuc),"Ngày tháng phải nằm trong kỳ kế toán",IF(AND(F795&lt;&gt;"",COUNTIF(T.2[Tên loại
Doanh thu / Chi phí],F795)=0),"Tên loại DT/CP chưa được khai báo vào DS Tên loại DTCP","")))</f>
        <v/>
      </c>
      <c r="N795" s="7" t="str">
        <f t="shared" si="38"/>
        <v/>
      </c>
    </row>
    <row r="796" spans="2:14" ht="27.75" customHeight="1" x14ac:dyDescent="0.2">
      <c r="B796" s="7">
        <f t="shared" si="39"/>
        <v>794</v>
      </c>
      <c r="C796" s="24"/>
      <c r="D796" s="16"/>
      <c r="E796" s="2"/>
      <c r="F796" s="16"/>
      <c r="G796" s="13"/>
      <c r="H796" s="13"/>
      <c r="I796" s="13"/>
      <c r="J796" s="21" t="str">
        <f t="shared" si="40"/>
        <v/>
      </c>
      <c r="K796" s="34" t="str">
        <f>IF(OR(G796&lt;&gt;"",H796&lt;&gt;""),'Thông Tin Chung'!$L$3,"")</f>
        <v/>
      </c>
      <c r="L796" s="2"/>
      <c r="M796" s="7" t="str">
        <f>IF(AND(G796="",H796=""),"",IF(OR(C796&lt;NgayBatDau,C796&gt;NgayKetThuc),"Ngày tháng phải nằm trong kỳ kế toán",IF(AND(F796&lt;&gt;"",COUNTIF(T.2[Tên loại
Doanh thu / Chi phí],F796)=0),"Tên loại DT/CP chưa được khai báo vào DS Tên loại DTCP","")))</f>
        <v/>
      </c>
      <c r="N796" s="7" t="str">
        <f t="shared" si="38"/>
        <v/>
      </c>
    </row>
    <row r="797" spans="2:14" ht="27.75" customHeight="1" x14ac:dyDescent="0.2">
      <c r="B797" s="7">
        <f t="shared" si="39"/>
        <v>795</v>
      </c>
      <c r="C797" s="24"/>
      <c r="D797" s="16"/>
      <c r="E797" s="2"/>
      <c r="F797" s="16"/>
      <c r="G797" s="13"/>
      <c r="H797" s="13"/>
      <c r="I797" s="13"/>
      <c r="J797" s="21" t="str">
        <f t="shared" si="40"/>
        <v/>
      </c>
      <c r="K797" s="34" t="str">
        <f>IF(OR(G797&lt;&gt;"",H797&lt;&gt;""),'Thông Tin Chung'!$L$3,"")</f>
        <v/>
      </c>
      <c r="L797" s="2"/>
      <c r="M797" s="7" t="str">
        <f>IF(AND(G797="",H797=""),"",IF(OR(C797&lt;NgayBatDau,C797&gt;NgayKetThuc),"Ngày tháng phải nằm trong kỳ kế toán",IF(AND(F797&lt;&gt;"",COUNTIF(T.2[Tên loại
Doanh thu / Chi phí],F797)=0),"Tên loại DT/CP chưa được khai báo vào DS Tên loại DTCP","")))</f>
        <v/>
      </c>
      <c r="N797" s="7" t="str">
        <f t="shared" si="38"/>
        <v/>
      </c>
    </row>
    <row r="798" spans="2:14" ht="27.75" customHeight="1" x14ac:dyDescent="0.2">
      <c r="B798" s="7">
        <f t="shared" si="39"/>
        <v>796</v>
      </c>
      <c r="C798" s="24"/>
      <c r="D798" s="16"/>
      <c r="E798" s="2"/>
      <c r="F798" s="16"/>
      <c r="G798" s="13"/>
      <c r="H798" s="13"/>
      <c r="I798" s="13"/>
      <c r="J798" s="21" t="str">
        <f t="shared" si="40"/>
        <v/>
      </c>
      <c r="K798" s="34" t="str">
        <f>IF(OR(G798&lt;&gt;"",H798&lt;&gt;""),'Thông Tin Chung'!$L$3,"")</f>
        <v/>
      </c>
      <c r="L798" s="2"/>
      <c r="M798" s="7" t="str">
        <f>IF(AND(G798="",H798=""),"",IF(OR(C798&lt;NgayBatDau,C798&gt;NgayKetThuc),"Ngày tháng phải nằm trong kỳ kế toán",IF(AND(F798&lt;&gt;"",COUNTIF(T.2[Tên loại
Doanh thu / Chi phí],F798)=0),"Tên loại DT/CP chưa được khai báo vào DS Tên loại DTCP","")))</f>
        <v/>
      </c>
      <c r="N798" s="7" t="str">
        <f t="shared" si="38"/>
        <v/>
      </c>
    </row>
    <row r="799" spans="2:14" ht="27.75" customHeight="1" x14ac:dyDescent="0.2">
      <c r="B799" s="7">
        <f t="shared" si="39"/>
        <v>797</v>
      </c>
      <c r="C799" s="24"/>
      <c r="D799" s="16"/>
      <c r="E799" s="2"/>
      <c r="F799" s="16"/>
      <c r="G799" s="13"/>
      <c r="H799" s="13"/>
      <c r="I799" s="13"/>
      <c r="J799" s="21" t="str">
        <f t="shared" si="40"/>
        <v/>
      </c>
      <c r="K799" s="34" t="str">
        <f>IF(OR(G799&lt;&gt;"",H799&lt;&gt;""),'Thông Tin Chung'!$L$3,"")</f>
        <v/>
      </c>
      <c r="L799" s="2"/>
      <c r="M799" s="7" t="str">
        <f>IF(AND(G799="",H799=""),"",IF(OR(C799&lt;NgayBatDau,C799&gt;NgayKetThuc),"Ngày tháng phải nằm trong kỳ kế toán",IF(AND(F799&lt;&gt;"",COUNTIF(T.2[Tên loại
Doanh thu / Chi phí],F799)=0),"Tên loại DT/CP chưa được khai báo vào DS Tên loại DTCP","")))</f>
        <v/>
      </c>
      <c r="N799" s="7" t="str">
        <f t="shared" si="38"/>
        <v/>
      </c>
    </row>
    <row r="800" spans="2:14" ht="27.75" customHeight="1" x14ac:dyDescent="0.2">
      <c r="B800" s="7">
        <f t="shared" si="39"/>
        <v>798</v>
      </c>
      <c r="C800" s="24"/>
      <c r="D800" s="16"/>
      <c r="E800" s="2"/>
      <c r="F800" s="16"/>
      <c r="G800" s="13"/>
      <c r="H800" s="13"/>
      <c r="I800" s="13"/>
      <c r="J800" s="21" t="str">
        <f t="shared" si="40"/>
        <v/>
      </c>
      <c r="K800" s="34" t="str">
        <f>IF(OR(G800&lt;&gt;"",H800&lt;&gt;""),'Thông Tin Chung'!$L$3,"")</f>
        <v/>
      </c>
      <c r="L800" s="2"/>
      <c r="M800" s="7" t="str">
        <f>IF(AND(G800="",H800=""),"",IF(OR(C800&lt;NgayBatDau,C800&gt;NgayKetThuc),"Ngày tháng phải nằm trong kỳ kế toán",IF(AND(F800&lt;&gt;"",COUNTIF(T.2[Tên loại
Doanh thu / Chi phí],F800)=0),"Tên loại DT/CP chưa được khai báo vào DS Tên loại DTCP","")))</f>
        <v/>
      </c>
      <c r="N800" s="7" t="str">
        <f t="shared" si="38"/>
        <v/>
      </c>
    </row>
    <row r="801" spans="2:14" ht="27.75" customHeight="1" x14ac:dyDescent="0.2">
      <c r="B801" s="7">
        <f t="shared" si="39"/>
        <v>799</v>
      </c>
      <c r="C801" s="24"/>
      <c r="D801" s="16"/>
      <c r="E801" s="2"/>
      <c r="F801" s="16"/>
      <c r="G801" s="13"/>
      <c r="H801" s="13"/>
      <c r="I801" s="13"/>
      <c r="J801" s="21" t="str">
        <f t="shared" si="40"/>
        <v/>
      </c>
      <c r="K801" s="34" t="str">
        <f>IF(OR(G801&lt;&gt;"",H801&lt;&gt;""),'Thông Tin Chung'!$L$3,"")</f>
        <v/>
      </c>
      <c r="L801" s="2"/>
      <c r="M801" s="7" t="str">
        <f>IF(AND(G801="",H801=""),"",IF(OR(C801&lt;NgayBatDau,C801&gt;NgayKetThuc),"Ngày tháng phải nằm trong kỳ kế toán",IF(AND(F801&lt;&gt;"",COUNTIF(T.2[Tên loại
Doanh thu / Chi phí],F801)=0),"Tên loại DT/CP chưa được khai báo vào DS Tên loại DTCP","")))</f>
        <v/>
      </c>
      <c r="N801" s="7" t="str">
        <f t="shared" si="38"/>
        <v/>
      </c>
    </row>
    <row r="802" spans="2:14" ht="27.75" customHeight="1" x14ac:dyDescent="0.2">
      <c r="B802" s="7">
        <f t="shared" si="39"/>
        <v>800</v>
      </c>
      <c r="C802" s="24"/>
      <c r="D802" s="16"/>
      <c r="E802" s="2"/>
      <c r="F802" s="16"/>
      <c r="G802" s="13"/>
      <c r="H802" s="13"/>
      <c r="I802" s="13"/>
      <c r="J802" s="21" t="str">
        <f t="shared" si="40"/>
        <v/>
      </c>
      <c r="K802" s="34" t="str">
        <f>IF(OR(G802&lt;&gt;"",H802&lt;&gt;""),'Thông Tin Chung'!$L$3,"")</f>
        <v/>
      </c>
      <c r="L802" s="2"/>
      <c r="M802" s="7" t="str">
        <f>IF(AND(G802="",H802=""),"",IF(OR(C802&lt;NgayBatDau,C802&gt;NgayKetThuc),"Ngày tháng phải nằm trong kỳ kế toán",IF(AND(F802&lt;&gt;"",COUNTIF(T.2[Tên loại
Doanh thu / Chi phí],F802)=0),"Tên loại DT/CP chưa được khai báo vào DS Tên loại DTCP","")))</f>
        <v/>
      </c>
      <c r="N802" s="7" t="str">
        <f t="shared" si="38"/>
        <v/>
      </c>
    </row>
    <row r="803" spans="2:14" ht="27.75" customHeight="1" x14ac:dyDescent="0.2">
      <c r="B803" s="7">
        <f t="shared" si="39"/>
        <v>801</v>
      </c>
      <c r="C803" s="24"/>
      <c r="D803" s="16"/>
      <c r="E803" s="2"/>
      <c r="F803" s="16"/>
      <c r="G803" s="13"/>
      <c r="H803" s="13"/>
      <c r="I803" s="13"/>
      <c r="J803" s="21" t="str">
        <f t="shared" si="40"/>
        <v/>
      </c>
      <c r="K803" s="34" t="str">
        <f>IF(OR(G803&lt;&gt;"",H803&lt;&gt;""),'Thông Tin Chung'!$L$3,"")</f>
        <v/>
      </c>
      <c r="L803" s="2"/>
      <c r="M803" s="7" t="str">
        <f>IF(AND(G803="",H803=""),"",IF(OR(C803&lt;NgayBatDau,C803&gt;NgayKetThuc),"Ngày tháng phải nằm trong kỳ kế toán",IF(AND(F803&lt;&gt;"",COUNTIF(T.2[Tên loại
Doanh thu / Chi phí],F803)=0),"Tên loại DT/CP chưa được khai báo vào DS Tên loại DTCP","")))</f>
        <v/>
      </c>
      <c r="N803" s="7" t="str">
        <f t="shared" si="38"/>
        <v/>
      </c>
    </row>
    <row r="804" spans="2:14" ht="27.75" customHeight="1" x14ac:dyDescent="0.2">
      <c r="B804" s="7">
        <f t="shared" si="39"/>
        <v>802</v>
      </c>
      <c r="C804" s="24"/>
      <c r="D804" s="16"/>
      <c r="E804" s="2"/>
      <c r="F804" s="16"/>
      <c r="G804" s="13"/>
      <c r="H804" s="13"/>
      <c r="I804" s="13"/>
      <c r="J804" s="21" t="str">
        <f t="shared" si="40"/>
        <v/>
      </c>
      <c r="K804" s="34" t="str">
        <f>IF(OR(G804&lt;&gt;"",H804&lt;&gt;""),'Thông Tin Chung'!$L$3,"")</f>
        <v/>
      </c>
      <c r="L804" s="2"/>
      <c r="M804" s="7" t="str">
        <f>IF(AND(G804="",H804=""),"",IF(OR(C804&lt;NgayBatDau,C804&gt;NgayKetThuc),"Ngày tháng phải nằm trong kỳ kế toán",IF(AND(F804&lt;&gt;"",COUNTIF(T.2[Tên loại
Doanh thu / Chi phí],F804)=0),"Tên loại DT/CP chưa được khai báo vào DS Tên loại DTCP","")))</f>
        <v/>
      </c>
      <c r="N804" s="7" t="str">
        <f t="shared" si="38"/>
        <v/>
      </c>
    </row>
    <row r="805" spans="2:14" ht="27.75" customHeight="1" x14ac:dyDescent="0.2">
      <c r="B805" s="7">
        <f t="shared" si="39"/>
        <v>803</v>
      </c>
      <c r="C805" s="24"/>
      <c r="D805" s="16"/>
      <c r="E805" s="2"/>
      <c r="F805" s="16"/>
      <c r="G805" s="13"/>
      <c r="H805" s="13"/>
      <c r="I805" s="13"/>
      <c r="J805" s="21" t="str">
        <f t="shared" si="40"/>
        <v/>
      </c>
      <c r="K805" s="34" t="str">
        <f>IF(OR(G805&lt;&gt;"",H805&lt;&gt;""),'Thông Tin Chung'!$L$3,"")</f>
        <v/>
      </c>
      <c r="L805" s="2"/>
      <c r="M805" s="7" t="str">
        <f>IF(AND(G805="",H805=""),"",IF(OR(C805&lt;NgayBatDau,C805&gt;NgayKetThuc),"Ngày tháng phải nằm trong kỳ kế toán",IF(AND(F805&lt;&gt;"",COUNTIF(T.2[Tên loại
Doanh thu / Chi phí],F805)=0),"Tên loại DT/CP chưa được khai báo vào DS Tên loại DTCP","")))</f>
        <v/>
      </c>
      <c r="N805" s="7" t="str">
        <f t="shared" si="38"/>
        <v/>
      </c>
    </row>
    <row r="806" spans="2:14" ht="27.75" customHeight="1" x14ac:dyDescent="0.2">
      <c r="B806" s="7">
        <f t="shared" si="39"/>
        <v>804</v>
      </c>
      <c r="C806" s="24"/>
      <c r="D806" s="16"/>
      <c r="E806" s="2"/>
      <c r="F806" s="16"/>
      <c r="G806" s="13"/>
      <c r="H806" s="13"/>
      <c r="I806" s="13"/>
      <c r="J806" s="21" t="str">
        <f t="shared" si="40"/>
        <v/>
      </c>
      <c r="K806" s="34" t="str">
        <f>IF(OR(G806&lt;&gt;"",H806&lt;&gt;""),'Thông Tin Chung'!$L$3,"")</f>
        <v/>
      </c>
      <c r="L806" s="2"/>
      <c r="M806" s="7" t="str">
        <f>IF(AND(G806="",H806=""),"",IF(OR(C806&lt;NgayBatDau,C806&gt;NgayKetThuc),"Ngày tháng phải nằm trong kỳ kế toán",IF(AND(F806&lt;&gt;"",COUNTIF(T.2[Tên loại
Doanh thu / Chi phí],F806)=0),"Tên loại DT/CP chưa được khai báo vào DS Tên loại DTCP","")))</f>
        <v/>
      </c>
      <c r="N806" s="7" t="str">
        <f t="shared" si="38"/>
        <v/>
      </c>
    </row>
    <row r="807" spans="2:14" ht="27.75" customHeight="1" x14ac:dyDescent="0.2">
      <c r="B807" s="7">
        <f t="shared" si="39"/>
        <v>805</v>
      </c>
      <c r="C807" s="24"/>
      <c r="D807" s="16"/>
      <c r="E807" s="2"/>
      <c r="F807" s="16"/>
      <c r="G807" s="13"/>
      <c r="H807" s="13"/>
      <c r="I807" s="13"/>
      <c r="J807" s="21" t="str">
        <f t="shared" si="40"/>
        <v/>
      </c>
      <c r="K807" s="34" t="str">
        <f>IF(OR(G807&lt;&gt;"",H807&lt;&gt;""),'Thông Tin Chung'!$L$3,"")</f>
        <v/>
      </c>
      <c r="L807" s="2"/>
      <c r="M807" s="7" t="str">
        <f>IF(AND(G807="",H807=""),"",IF(OR(C807&lt;NgayBatDau,C807&gt;NgayKetThuc),"Ngày tháng phải nằm trong kỳ kế toán",IF(AND(F807&lt;&gt;"",COUNTIF(T.2[Tên loại
Doanh thu / Chi phí],F807)=0),"Tên loại DT/CP chưa được khai báo vào DS Tên loại DTCP","")))</f>
        <v/>
      </c>
      <c r="N807" s="7" t="str">
        <f t="shared" si="38"/>
        <v/>
      </c>
    </row>
    <row r="808" spans="2:14" ht="27.75" customHeight="1" x14ac:dyDescent="0.2">
      <c r="B808" s="7">
        <f t="shared" si="39"/>
        <v>806</v>
      </c>
      <c r="C808" s="24"/>
      <c r="D808" s="16"/>
      <c r="E808" s="2"/>
      <c r="F808" s="16"/>
      <c r="G808" s="13"/>
      <c r="H808" s="13"/>
      <c r="I808" s="13"/>
      <c r="J808" s="21" t="str">
        <f t="shared" si="40"/>
        <v/>
      </c>
      <c r="K808" s="34" t="str">
        <f>IF(OR(G808&lt;&gt;"",H808&lt;&gt;""),'Thông Tin Chung'!$L$3,"")</f>
        <v/>
      </c>
      <c r="L808" s="2"/>
      <c r="M808" s="7" t="str">
        <f>IF(AND(G808="",H808=""),"",IF(OR(C808&lt;NgayBatDau,C808&gt;NgayKetThuc),"Ngày tháng phải nằm trong kỳ kế toán",IF(AND(F808&lt;&gt;"",COUNTIF(T.2[Tên loại
Doanh thu / Chi phí],F808)=0),"Tên loại DT/CP chưa được khai báo vào DS Tên loại DTCP","")))</f>
        <v/>
      </c>
      <c r="N808" s="7" t="str">
        <f t="shared" si="38"/>
        <v/>
      </c>
    </row>
    <row r="809" spans="2:14" ht="27.75" customHeight="1" x14ac:dyDescent="0.2">
      <c r="B809" s="7">
        <f t="shared" si="39"/>
        <v>807</v>
      </c>
      <c r="C809" s="24"/>
      <c r="D809" s="16"/>
      <c r="E809" s="2"/>
      <c r="F809" s="16"/>
      <c r="G809" s="13"/>
      <c r="H809" s="13"/>
      <c r="I809" s="13"/>
      <c r="J809" s="21" t="str">
        <f t="shared" si="40"/>
        <v/>
      </c>
      <c r="K809" s="34" t="str">
        <f>IF(OR(G809&lt;&gt;"",H809&lt;&gt;""),'Thông Tin Chung'!$L$3,"")</f>
        <v/>
      </c>
      <c r="L809" s="2"/>
      <c r="M809" s="7" t="str">
        <f>IF(AND(G809="",H809=""),"",IF(OR(C809&lt;NgayBatDau,C809&gt;NgayKetThuc),"Ngày tháng phải nằm trong kỳ kế toán",IF(AND(F809&lt;&gt;"",COUNTIF(T.2[Tên loại
Doanh thu / Chi phí],F809)=0),"Tên loại DT/CP chưa được khai báo vào DS Tên loại DTCP","")))</f>
        <v/>
      </c>
      <c r="N809" s="7" t="str">
        <f t="shared" si="38"/>
        <v/>
      </c>
    </row>
    <row r="810" spans="2:14" ht="27.75" customHeight="1" x14ac:dyDescent="0.2">
      <c r="B810" s="7">
        <f t="shared" si="39"/>
        <v>808</v>
      </c>
      <c r="C810" s="24"/>
      <c r="D810" s="16"/>
      <c r="E810" s="2"/>
      <c r="F810" s="16"/>
      <c r="G810" s="13"/>
      <c r="H810" s="13"/>
      <c r="I810" s="13"/>
      <c r="J810" s="21" t="str">
        <f t="shared" si="40"/>
        <v/>
      </c>
      <c r="K810" s="34" t="str">
        <f>IF(OR(G810&lt;&gt;"",H810&lt;&gt;""),'Thông Tin Chung'!$L$3,"")</f>
        <v/>
      </c>
      <c r="L810" s="2"/>
      <c r="M810" s="7" t="str">
        <f>IF(AND(G810="",H810=""),"",IF(OR(C810&lt;NgayBatDau,C810&gt;NgayKetThuc),"Ngày tháng phải nằm trong kỳ kế toán",IF(AND(F810&lt;&gt;"",COUNTIF(T.2[Tên loại
Doanh thu / Chi phí],F810)=0),"Tên loại DT/CP chưa được khai báo vào DS Tên loại DTCP","")))</f>
        <v/>
      </c>
      <c r="N810" s="7" t="str">
        <f t="shared" si="38"/>
        <v/>
      </c>
    </row>
    <row r="811" spans="2:14" ht="27.75" customHeight="1" x14ac:dyDescent="0.2">
      <c r="B811" s="7">
        <f t="shared" si="39"/>
        <v>809</v>
      </c>
      <c r="C811" s="24"/>
      <c r="D811" s="16"/>
      <c r="E811" s="2"/>
      <c r="F811" s="16"/>
      <c r="G811" s="13"/>
      <c r="H811" s="13"/>
      <c r="I811" s="13"/>
      <c r="J811" s="21" t="str">
        <f t="shared" si="40"/>
        <v/>
      </c>
      <c r="K811" s="34" t="str">
        <f>IF(OR(G811&lt;&gt;"",H811&lt;&gt;""),'Thông Tin Chung'!$L$3,"")</f>
        <v/>
      </c>
      <c r="L811" s="2"/>
      <c r="M811" s="7" t="str">
        <f>IF(AND(G811="",H811=""),"",IF(OR(C811&lt;NgayBatDau,C811&gt;NgayKetThuc),"Ngày tháng phải nằm trong kỳ kế toán",IF(AND(F811&lt;&gt;"",COUNTIF(T.2[Tên loại
Doanh thu / Chi phí],F811)=0),"Tên loại DT/CP chưa được khai báo vào DS Tên loại DTCP","")))</f>
        <v/>
      </c>
      <c r="N811" s="7" t="str">
        <f t="shared" si="38"/>
        <v/>
      </c>
    </row>
    <row r="812" spans="2:14" ht="27.75" customHeight="1" x14ac:dyDescent="0.2">
      <c r="B812" s="7">
        <f t="shared" si="39"/>
        <v>810</v>
      </c>
      <c r="C812" s="24"/>
      <c r="D812" s="16"/>
      <c r="E812" s="2"/>
      <c r="F812" s="16"/>
      <c r="G812" s="13"/>
      <c r="H812" s="13"/>
      <c r="I812" s="13"/>
      <c r="J812" s="21" t="str">
        <f t="shared" si="40"/>
        <v/>
      </c>
      <c r="K812" s="34" t="str">
        <f>IF(OR(G812&lt;&gt;"",H812&lt;&gt;""),'Thông Tin Chung'!$L$3,"")</f>
        <v/>
      </c>
      <c r="L812" s="2"/>
      <c r="M812" s="7" t="str">
        <f>IF(AND(G812="",H812=""),"",IF(OR(C812&lt;NgayBatDau,C812&gt;NgayKetThuc),"Ngày tháng phải nằm trong kỳ kế toán",IF(AND(F812&lt;&gt;"",COUNTIF(T.2[Tên loại
Doanh thu / Chi phí],F812)=0),"Tên loại DT/CP chưa được khai báo vào DS Tên loại DTCP","")))</f>
        <v/>
      </c>
      <c r="N812" s="7" t="str">
        <f t="shared" si="38"/>
        <v/>
      </c>
    </row>
    <row r="813" spans="2:14" ht="27.75" customHeight="1" x14ac:dyDescent="0.2">
      <c r="B813" s="7">
        <f t="shared" si="39"/>
        <v>811</v>
      </c>
      <c r="C813" s="24"/>
      <c r="D813" s="16"/>
      <c r="E813" s="2"/>
      <c r="F813" s="16"/>
      <c r="G813" s="13"/>
      <c r="H813" s="13"/>
      <c r="I813" s="13"/>
      <c r="J813" s="21" t="str">
        <f t="shared" si="40"/>
        <v/>
      </c>
      <c r="K813" s="34" t="str">
        <f>IF(OR(G813&lt;&gt;"",H813&lt;&gt;""),'Thông Tin Chung'!$L$3,"")</f>
        <v/>
      </c>
      <c r="L813" s="2"/>
      <c r="M813" s="7" t="str">
        <f>IF(AND(G813="",H813=""),"",IF(OR(C813&lt;NgayBatDau,C813&gt;NgayKetThuc),"Ngày tháng phải nằm trong kỳ kế toán",IF(AND(F813&lt;&gt;"",COUNTIF(T.2[Tên loại
Doanh thu / Chi phí],F813)=0),"Tên loại DT/CP chưa được khai báo vào DS Tên loại DTCP","")))</f>
        <v/>
      </c>
      <c r="N813" s="7" t="str">
        <f t="shared" si="38"/>
        <v/>
      </c>
    </row>
    <row r="814" spans="2:14" ht="27.75" customHeight="1" x14ac:dyDescent="0.2">
      <c r="B814" s="7">
        <f t="shared" si="39"/>
        <v>812</v>
      </c>
      <c r="C814" s="24"/>
      <c r="D814" s="16"/>
      <c r="E814" s="2"/>
      <c r="F814" s="16"/>
      <c r="G814" s="13"/>
      <c r="H814" s="13"/>
      <c r="I814" s="13"/>
      <c r="J814" s="21" t="str">
        <f t="shared" si="40"/>
        <v/>
      </c>
      <c r="K814" s="34" t="str">
        <f>IF(OR(G814&lt;&gt;"",H814&lt;&gt;""),'Thông Tin Chung'!$L$3,"")</f>
        <v/>
      </c>
      <c r="L814" s="2"/>
      <c r="M814" s="7" t="str">
        <f>IF(AND(G814="",H814=""),"",IF(OR(C814&lt;NgayBatDau,C814&gt;NgayKetThuc),"Ngày tháng phải nằm trong kỳ kế toán",IF(AND(F814&lt;&gt;"",COUNTIF(T.2[Tên loại
Doanh thu / Chi phí],F814)=0),"Tên loại DT/CP chưa được khai báo vào DS Tên loại DTCP","")))</f>
        <v/>
      </c>
      <c r="N814" s="7" t="str">
        <f t="shared" si="38"/>
        <v/>
      </c>
    </row>
    <row r="815" spans="2:14" ht="27.75" customHeight="1" x14ac:dyDescent="0.2">
      <c r="B815" s="7">
        <f t="shared" si="39"/>
        <v>813</v>
      </c>
      <c r="C815" s="24"/>
      <c r="D815" s="16"/>
      <c r="E815" s="2"/>
      <c r="F815" s="16"/>
      <c r="G815" s="13"/>
      <c r="H815" s="13"/>
      <c r="I815" s="13"/>
      <c r="J815" s="21" t="str">
        <f t="shared" si="40"/>
        <v/>
      </c>
      <c r="K815" s="34" t="str">
        <f>IF(OR(G815&lt;&gt;"",H815&lt;&gt;""),'Thông Tin Chung'!$L$3,"")</f>
        <v/>
      </c>
      <c r="L815" s="2"/>
      <c r="M815" s="7" t="str">
        <f>IF(AND(G815="",H815=""),"",IF(OR(C815&lt;NgayBatDau,C815&gt;NgayKetThuc),"Ngày tháng phải nằm trong kỳ kế toán",IF(AND(F815&lt;&gt;"",COUNTIF(T.2[Tên loại
Doanh thu / Chi phí],F815)=0),"Tên loại DT/CP chưa được khai báo vào DS Tên loại DTCP","")))</f>
        <v/>
      </c>
      <c r="N815" s="7" t="str">
        <f t="shared" si="38"/>
        <v/>
      </c>
    </row>
    <row r="816" spans="2:14" ht="27.75" customHeight="1" x14ac:dyDescent="0.2">
      <c r="B816" s="7">
        <f t="shared" si="39"/>
        <v>814</v>
      </c>
      <c r="C816" s="24"/>
      <c r="D816" s="16"/>
      <c r="E816" s="2"/>
      <c r="F816" s="16"/>
      <c r="G816" s="13"/>
      <c r="H816" s="13"/>
      <c r="I816" s="13"/>
      <c r="J816" s="21" t="str">
        <f t="shared" si="40"/>
        <v/>
      </c>
      <c r="K816" s="34" t="str">
        <f>IF(OR(G816&lt;&gt;"",H816&lt;&gt;""),'Thông Tin Chung'!$L$3,"")</f>
        <v/>
      </c>
      <c r="L816" s="2"/>
      <c r="M816" s="7" t="str">
        <f>IF(AND(G816="",H816=""),"",IF(OR(C816&lt;NgayBatDau,C816&gt;NgayKetThuc),"Ngày tháng phải nằm trong kỳ kế toán",IF(AND(F816&lt;&gt;"",COUNTIF(T.2[Tên loại
Doanh thu / Chi phí],F816)=0),"Tên loại DT/CP chưa được khai báo vào DS Tên loại DTCP","")))</f>
        <v/>
      </c>
      <c r="N816" s="7" t="str">
        <f t="shared" si="38"/>
        <v/>
      </c>
    </row>
    <row r="817" spans="2:14" ht="27.75" customHeight="1" x14ac:dyDescent="0.2">
      <c r="B817" s="7">
        <f t="shared" si="39"/>
        <v>815</v>
      </c>
      <c r="C817" s="24"/>
      <c r="D817" s="16"/>
      <c r="E817" s="2"/>
      <c r="F817" s="16"/>
      <c r="G817" s="13"/>
      <c r="H817" s="13"/>
      <c r="I817" s="13"/>
      <c r="J817" s="21" t="str">
        <f t="shared" si="40"/>
        <v/>
      </c>
      <c r="K817" s="34" t="str">
        <f>IF(OR(G817&lt;&gt;"",H817&lt;&gt;""),'Thông Tin Chung'!$L$3,"")</f>
        <v/>
      </c>
      <c r="L817" s="2"/>
      <c r="M817" s="7" t="str">
        <f>IF(AND(G817="",H817=""),"",IF(OR(C817&lt;NgayBatDau,C817&gt;NgayKetThuc),"Ngày tháng phải nằm trong kỳ kế toán",IF(AND(F817&lt;&gt;"",COUNTIF(T.2[Tên loại
Doanh thu / Chi phí],F817)=0),"Tên loại DT/CP chưa được khai báo vào DS Tên loại DTCP","")))</f>
        <v/>
      </c>
      <c r="N817" s="7" t="str">
        <f t="shared" si="38"/>
        <v/>
      </c>
    </row>
    <row r="818" spans="2:14" ht="27.75" customHeight="1" x14ac:dyDescent="0.2">
      <c r="B818" s="7">
        <f t="shared" si="39"/>
        <v>816</v>
      </c>
      <c r="C818" s="24"/>
      <c r="D818" s="16"/>
      <c r="E818" s="2"/>
      <c r="F818" s="16"/>
      <c r="G818" s="13"/>
      <c r="H818" s="13"/>
      <c r="I818" s="13"/>
      <c r="J818" s="21" t="str">
        <f t="shared" si="40"/>
        <v/>
      </c>
      <c r="K818" s="34" t="str">
        <f>IF(OR(G818&lt;&gt;"",H818&lt;&gt;""),'Thông Tin Chung'!$L$3,"")</f>
        <v/>
      </c>
      <c r="L818" s="2"/>
      <c r="M818" s="7" t="str">
        <f>IF(AND(G818="",H818=""),"",IF(OR(C818&lt;NgayBatDau,C818&gt;NgayKetThuc),"Ngày tháng phải nằm trong kỳ kế toán",IF(AND(F818&lt;&gt;"",COUNTIF(T.2[Tên loại
Doanh thu / Chi phí],F818)=0),"Tên loại DT/CP chưa được khai báo vào DS Tên loại DTCP","")))</f>
        <v/>
      </c>
      <c r="N818" s="7" t="str">
        <f t="shared" si="38"/>
        <v/>
      </c>
    </row>
    <row r="819" spans="2:14" ht="27.75" customHeight="1" x14ac:dyDescent="0.2">
      <c r="B819" s="7">
        <f t="shared" si="39"/>
        <v>817</v>
      </c>
      <c r="C819" s="24"/>
      <c r="D819" s="16"/>
      <c r="E819" s="2"/>
      <c r="F819" s="16"/>
      <c r="G819" s="13"/>
      <c r="H819" s="13"/>
      <c r="I819" s="13"/>
      <c r="J819" s="21" t="str">
        <f t="shared" si="40"/>
        <v/>
      </c>
      <c r="K819" s="34" t="str">
        <f>IF(OR(G819&lt;&gt;"",H819&lt;&gt;""),'Thông Tin Chung'!$L$3,"")</f>
        <v/>
      </c>
      <c r="L819" s="2"/>
      <c r="M819" s="7" t="str">
        <f>IF(AND(G819="",H819=""),"",IF(OR(C819&lt;NgayBatDau,C819&gt;NgayKetThuc),"Ngày tháng phải nằm trong kỳ kế toán",IF(AND(F819&lt;&gt;"",COUNTIF(T.2[Tên loại
Doanh thu / Chi phí],F819)=0),"Tên loại DT/CP chưa được khai báo vào DS Tên loại DTCP","")))</f>
        <v/>
      </c>
      <c r="N819" s="7" t="str">
        <f t="shared" si="38"/>
        <v/>
      </c>
    </row>
    <row r="820" spans="2:14" ht="27.75" customHeight="1" x14ac:dyDescent="0.2">
      <c r="B820" s="7">
        <f t="shared" si="39"/>
        <v>818</v>
      </c>
      <c r="C820" s="24"/>
      <c r="D820" s="16"/>
      <c r="E820" s="2"/>
      <c r="F820" s="16"/>
      <c r="G820" s="13"/>
      <c r="H820" s="13"/>
      <c r="I820" s="13"/>
      <c r="J820" s="21" t="str">
        <f t="shared" si="40"/>
        <v/>
      </c>
      <c r="K820" s="34" t="str">
        <f>IF(OR(G820&lt;&gt;"",H820&lt;&gt;""),'Thông Tin Chung'!$L$3,"")</f>
        <v/>
      </c>
      <c r="L820" s="2"/>
      <c r="M820" s="7" t="str">
        <f>IF(AND(G820="",H820=""),"",IF(OR(C820&lt;NgayBatDau,C820&gt;NgayKetThuc),"Ngày tháng phải nằm trong kỳ kế toán",IF(AND(F820&lt;&gt;"",COUNTIF(T.2[Tên loại
Doanh thu / Chi phí],F820)=0),"Tên loại DT/CP chưa được khai báo vào DS Tên loại DTCP","")))</f>
        <v/>
      </c>
      <c r="N820" s="7" t="str">
        <f t="shared" si="38"/>
        <v/>
      </c>
    </row>
    <row r="821" spans="2:14" ht="27.75" customHeight="1" x14ac:dyDescent="0.2">
      <c r="B821" s="7">
        <f t="shared" si="39"/>
        <v>819</v>
      </c>
      <c r="C821" s="24"/>
      <c r="D821" s="16"/>
      <c r="E821" s="2"/>
      <c r="F821" s="16"/>
      <c r="G821" s="13"/>
      <c r="H821" s="13"/>
      <c r="I821" s="13"/>
      <c r="J821" s="21" t="str">
        <f t="shared" si="40"/>
        <v/>
      </c>
      <c r="K821" s="34" t="str">
        <f>IF(OR(G821&lt;&gt;"",H821&lt;&gt;""),'Thông Tin Chung'!$L$3,"")</f>
        <v/>
      </c>
      <c r="L821" s="2"/>
      <c r="M821" s="7" t="str">
        <f>IF(AND(G821="",H821=""),"",IF(OR(C821&lt;NgayBatDau,C821&gt;NgayKetThuc),"Ngày tháng phải nằm trong kỳ kế toán",IF(AND(F821&lt;&gt;"",COUNTIF(T.2[Tên loại
Doanh thu / Chi phí],F821)=0),"Tên loại DT/CP chưa được khai báo vào DS Tên loại DTCP","")))</f>
        <v/>
      </c>
      <c r="N821" s="7" t="str">
        <f t="shared" si="38"/>
        <v/>
      </c>
    </row>
    <row r="822" spans="2:14" ht="27.75" customHeight="1" x14ac:dyDescent="0.2">
      <c r="B822" s="7">
        <f t="shared" si="39"/>
        <v>820</v>
      </c>
      <c r="C822" s="24"/>
      <c r="D822" s="16"/>
      <c r="E822" s="2"/>
      <c r="F822" s="16"/>
      <c r="G822" s="13"/>
      <c r="H822" s="13"/>
      <c r="I822" s="13"/>
      <c r="J822" s="21" t="str">
        <f t="shared" si="40"/>
        <v/>
      </c>
      <c r="K822" s="34" t="str">
        <f>IF(OR(G822&lt;&gt;"",H822&lt;&gt;""),'Thông Tin Chung'!$L$3,"")</f>
        <v/>
      </c>
      <c r="L822" s="2"/>
      <c r="M822" s="7" t="str">
        <f>IF(AND(G822="",H822=""),"",IF(OR(C822&lt;NgayBatDau,C822&gt;NgayKetThuc),"Ngày tháng phải nằm trong kỳ kế toán",IF(AND(F822&lt;&gt;"",COUNTIF(T.2[Tên loại
Doanh thu / Chi phí],F822)=0),"Tên loại DT/CP chưa được khai báo vào DS Tên loại DTCP","")))</f>
        <v/>
      </c>
      <c r="N822" s="7" t="str">
        <f t="shared" si="38"/>
        <v/>
      </c>
    </row>
    <row r="823" spans="2:14" ht="27.75" customHeight="1" x14ac:dyDescent="0.2">
      <c r="B823" s="7">
        <f t="shared" si="39"/>
        <v>821</v>
      </c>
      <c r="C823" s="24"/>
      <c r="D823" s="16"/>
      <c r="E823" s="2"/>
      <c r="F823" s="16"/>
      <c r="G823" s="13"/>
      <c r="H823" s="13"/>
      <c r="I823" s="13"/>
      <c r="J823" s="21" t="str">
        <f t="shared" si="40"/>
        <v/>
      </c>
      <c r="K823" s="34" t="str">
        <f>IF(OR(G823&lt;&gt;"",H823&lt;&gt;""),'Thông Tin Chung'!$L$3,"")</f>
        <v/>
      </c>
      <c r="L823" s="2"/>
      <c r="M823" s="7" t="str">
        <f>IF(AND(G823="",H823=""),"",IF(OR(C823&lt;NgayBatDau,C823&gt;NgayKetThuc),"Ngày tháng phải nằm trong kỳ kế toán",IF(AND(F823&lt;&gt;"",COUNTIF(T.2[Tên loại
Doanh thu / Chi phí],F823)=0),"Tên loại DT/CP chưa được khai báo vào DS Tên loại DTCP","")))</f>
        <v/>
      </c>
      <c r="N823" s="7" t="str">
        <f t="shared" si="38"/>
        <v/>
      </c>
    </row>
    <row r="824" spans="2:14" ht="27.75" customHeight="1" x14ac:dyDescent="0.2">
      <c r="B824" s="7">
        <f t="shared" si="39"/>
        <v>822</v>
      </c>
      <c r="C824" s="24"/>
      <c r="D824" s="16"/>
      <c r="E824" s="2"/>
      <c r="F824" s="16"/>
      <c r="G824" s="13"/>
      <c r="H824" s="13"/>
      <c r="I824" s="13"/>
      <c r="J824" s="21" t="str">
        <f t="shared" si="40"/>
        <v/>
      </c>
      <c r="K824" s="34" t="str">
        <f>IF(OR(G824&lt;&gt;"",H824&lt;&gt;""),'Thông Tin Chung'!$L$3,"")</f>
        <v/>
      </c>
      <c r="L824" s="2"/>
      <c r="M824" s="7" t="str">
        <f>IF(AND(G824="",H824=""),"",IF(OR(C824&lt;NgayBatDau,C824&gt;NgayKetThuc),"Ngày tháng phải nằm trong kỳ kế toán",IF(AND(F824&lt;&gt;"",COUNTIF(T.2[Tên loại
Doanh thu / Chi phí],F824)=0),"Tên loại DT/CP chưa được khai báo vào DS Tên loại DTCP","")))</f>
        <v/>
      </c>
      <c r="N824" s="7" t="str">
        <f t="shared" si="38"/>
        <v/>
      </c>
    </row>
    <row r="825" spans="2:14" ht="27.75" customHeight="1" x14ac:dyDescent="0.2">
      <c r="B825" s="7">
        <f t="shared" si="39"/>
        <v>823</v>
      </c>
      <c r="C825" s="24"/>
      <c r="D825" s="16"/>
      <c r="E825" s="2"/>
      <c r="F825" s="16"/>
      <c r="G825" s="13"/>
      <c r="H825" s="13"/>
      <c r="I825" s="13"/>
      <c r="J825" s="21" t="str">
        <f t="shared" si="40"/>
        <v/>
      </c>
      <c r="K825" s="34" t="str">
        <f>IF(OR(G825&lt;&gt;"",H825&lt;&gt;""),'Thông Tin Chung'!$L$3,"")</f>
        <v/>
      </c>
      <c r="L825" s="2"/>
      <c r="M825" s="7" t="str">
        <f>IF(AND(G825="",H825=""),"",IF(OR(C825&lt;NgayBatDau,C825&gt;NgayKetThuc),"Ngày tháng phải nằm trong kỳ kế toán",IF(AND(F825&lt;&gt;"",COUNTIF(T.2[Tên loại
Doanh thu / Chi phí],F825)=0),"Tên loại DT/CP chưa được khai báo vào DS Tên loại DTCP","")))</f>
        <v/>
      </c>
      <c r="N825" s="7" t="str">
        <f t="shared" si="38"/>
        <v/>
      </c>
    </row>
    <row r="826" spans="2:14" ht="27.75" customHeight="1" x14ac:dyDescent="0.2">
      <c r="B826" s="7">
        <f t="shared" si="39"/>
        <v>824</v>
      </c>
      <c r="C826" s="24"/>
      <c r="D826" s="16"/>
      <c r="E826" s="2"/>
      <c r="F826" s="16"/>
      <c r="G826" s="13"/>
      <c r="H826" s="13"/>
      <c r="I826" s="13"/>
      <c r="J826" s="21" t="str">
        <f t="shared" si="40"/>
        <v/>
      </c>
      <c r="K826" s="34" t="str">
        <f>IF(OR(G826&lt;&gt;"",H826&lt;&gt;""),'Thông Tin Chung'!$L$3,"")</f>
        <v/>
      </c>
      <c r="L826" s="2"/>
      <c r="M826" s="7" t="str">
        <f>IF(AND(G826="",H826=""),"",IF(OR(C826&lt;NgayBatDau,C826&gt;NgayKetThuc),"Ngày tháng phải nằm trong kỳ kế toán",IF(AND(F826&lt;&gt;"",COUNTIF(T.2[Tên loại
Doanh thu / Chi phí],F826)=0),"Tên loại DT/CP chưa được khai báo vào DS Tên loại DTCP","")))</f>
        <v/>
      </c>
      <c r="N826" s="7" t="str">
        <f t="shared" si="38"/>
        <v/>
      </c>
    </row>
    <row r="827" spans="2:14" ht="27.75" customHeight="1" x14ac:dyDescent="0.2">
      <c r="B827" s="7">
        <f t="shared" si="39"/>
        <v>825</v>
      </c>
      <c r="C827" s="24"/>
      <c r="D827" s="16"/>
      <c r="E827" s="2"/>
      <c r="F827" s="16"/>
      <c r="G827" s="13"/>
      <c r="H827" s="13"/>
      <c r="I827" s="13"/>
      <c r="J827" s="21" t="str">
        <f t="shared" si="40"/>
        <v/>
      </c>
      <c r="K827" s="34" t="str">
        <f>IF(OR(G827&lt;&gt;"",H827&lt;&gt;""),'Thông Tin Chung'!$L$3,"")</f>
        <v/>
      </c>
      <c r="L827" s="2"/>
      <c r="M827" s="7" t="str">
        <f>IF(AND(G827="",H827=""),"",IF(OR(C827&lt;NgayBatDau,C827&gt;NgayKetThuc),"Ngày tháng phải nằm trong kỳ kế toán",IF(AND(F827&lt;&gt;"",COUNTIF(T.2[Tên loại
Doanh thu / Chi phí],F827)=0),"Tên loại DT/CP chưa được khai báo vào DS Tên loại DTCP","")))</f>
        <v/>
      </c>
      <c r="N827" s="7" t="str">
        <f t="shared" si="38"/>
        <v/>
      </c>
    </row>
    <row r="828" spans="2:14" ht="27.75" customHeight="1" x14ac:dyDescent="0.2">
      <c r="B828" s="7">
        <f t="shared" si="39"/>
        <v>826</v>
      </c>
      <c r="C828" s="24"/>
      <c r="D828" s="16"/>
      <c r="E828" s="2"/>
      <c r="F828" s="16"/>
      <c r="G828" s="13"/>
      <c r="H828" s="13"/>
      <c r="I828" s="13"/>
      <c r="J828" s="21" t="str">
        <f t="shared" si="40"/>
        <v/>
      </c>
      <c r="K828" s="34" t="str">
        <f>IF(OR(G828&lt;&gt;"",H828&lt;&gt;""),'Thông Tin Chung'!$L$3,"")</f>
        <v/>
      </c>
      <c r="L828" s="2"/>
      <c r="M828" s="7" t="str">
        <f>IF(AND(G828="",H828=""),"",IF(OR(C828&lt;NgayBatDau,C828&gt;NgayKetThuc),"Ngày tháng phải nằm trong kỳ kế toán",IF(AND(F828&lt;&gt;"",COUNTIF(T.2[Tên loại
Doanh thu / Chi phí],F828)=0),"Tên loại DT/CP chưa được khai báo vào DS Tên loại DTCP","")))</f>
        <v/>
      </c>
      <c r="N828" s="7" t="str">
        <f t="shared" si="38"/>
        <v/>
      </c>
    </row>
    <row r="829" spans="2:14" ht="27.75" customHeight="1" x14ac:dyDescent="0.2">
      <c r="B829" s="7">
        <f t="shared" si="39"/>
        <v>827</v>
      </c>
      <c r="C829" s="24"/>
      <c r="D829" s="16"/>
      <c r="E829" s="2"/>
      <c r="F829" s="16"/>
      <c r="G829" s="13"/>
      <c r="H829" s="13"/>
      <c r="I829" s="13"/>
      <c r="J829" s="21" t="str">
        <f t="shared" si="40"/>
        <v/>
      </c>
      <c r="K829" s="34" t="str">
        <f>IF(OR(G829&lt;&gt;"",H829&lt;&gt;""),'Thông Tin Chung'!$L$3,"")</f>
        <v/>
      </c>
      <c r="L829" s="2"/>
      <c r="M829" s="7" t="str">
        <f>IF(AND(G829="",H829=""),"",IF(OR(C829&lt;NgayBatDau,C829&gt;NgayKetThuc),"Ngày tháng phải nằm trong kỳ kế toán",IF(AND(F829&lt;&gt;"",COUNTIF(T.2[Tên loại
Doanh thu / Chi phí],F829)=0),"Tên loại DT/CP chưa được khai báo vào DS Tên loại DTCP","")))</f>
        <v/>
      </c>
      <c r="N829" s="7" t="str">
        <f t="shared" si="38"/>
        <v/>
      </c>
    </row>
    <row r="830" spans="2:14" ht="27.75" customHeight="1" x14ac:dyDescent="0.2">
      <c r="B830" s="7">
        <f t="shared" si="39"/>
        <v>828</v>
      </c>
      <c r="C830" s="24"/>
      <c r="D830" s="16"/>
      <c r="E830" s="2"/>
      <c r="F830" s="16"/>
      <c r="G830" s="13"/>
      <c r="H830" s="13"/>
      <c r="I830" s="13"/>
      <c r="J830" s="21" t="str">
        <f t="shared" si="40"/>
        <v/>
      </c>
      <c r="K830" s="34" t="str">
        <f>IF(OR(G830&lt;&gt;"",H830&lt;&gt;""),'Thông Tin Chung'!$L$3,"")</f>
        <v/>
      </c>
      <c r="L830" s="2"/>
      <c r="M830" s="7" t="str">
        <f>IF(AND(G830="",H830=""),"",IF(OR(C830&lt;NgayBatDau,C830&gt;NgayKetThuc),"Ngày tháng phải nằm trong kỳ kế toán",IF(AND(F830&lt;&gt;"",COUNTIF(T.2[Tên loại
Doanh thu / Chi phí],F830)=0),"Tên loại DT/CP chưa được khai báo vào DS Tên loại DTCP","")))</f>
        <v/>
      </c>
      <c r="N830" s="7" t="str">
        <f t="shared" si="38"/>
        <v/>
      </c>
    </row>
    <row r="831" spans="2:14" ht="27.75" customHeight="1" x14ac:dyDescent="0.2">
      <c r="B831" s="7">
        <f t="shared" si="39"/>
        <v>829</v>
      </c>
      <c r="C831" s="24"/>
      <c r="D831" s="16"/>
      <c r="E831" s="2"/>
      <c r="F831" s="16"/>
      <c r="G831" s="13"/>
      <c r="H831" s="13"/>
      <c r="I831" s="13"/>
      <c r="J831" s="21" t="str">
        <f t="shared" si="40"/>
        <v/>
      </c>
      <c r="K831" s="34" t="str">
        <f>IF(OR(G831&lt;&gt;"",H831&lt;&gt;""),'Thông Tin Chung'!$L$3,"")</f>
        <v/>
      </c>
      <c r="L831" s="2"/>
      <c r="M831" s="7" t="str">
        <f>IF(AND(G831="",H831=""),"",IF(OR(C831&lt;NgayBatDau,C831&gt;NgayKetThuc),"Ngày tháng phải nằm trong kỳ kế toán",IF(AND(F831&lt;&gt;"",COUNTIF(T.2[Tên loại
Doanh thu / Chi phí],F831)=0),"Tên loại DT/CP chưa được khai báo vào DS Tên loại DTCP","")))</f>
        <v/>
      </c>
      <c r="N831" s="7" t="str">
        <f t="shared" si="38"/>
        <v/>
      </c>
    </row>
    <row r="832" spans="2:14" ht="27.75" customHeight="1" x14ac:dyDescent="0.2">
      <c r="B832" s="7">
        <f t="shared" si="39"/>
        <v>830</v>
      </c>
      <c r="C832" s="24"/>
      <c r="D832" s="16"/>
      <c r="E832" s="2"/>
      <c r="F832" s="16"/>
      <c r="G832" s="13"/>
      <c r="H832" s="13"/>
      <c r="I832" s="13"/>
      <c r="J832" s="21" t="str">
        <f t="shared" si="40"/>
        <v/>
      </c>
      <c r="K832" s="34" t="str">
        <f>IF(OR(G832&lt;&gt;"",H832&lt;&gt;""),'Thông Tin Chung'!$L$3,"")</f>
        <v/>
      </c>
      <c r="L832" s="2"/>
      <c r="M832" s="7" t="str">
        <f>IF(AND(G832="",H832=""),"",IF(OR(C832&lt;NgayBatDau,C832&gt;NgayKetThuc),"Ngày tháng phải nằm trong kỳ kế toán",IF(AND(F832&lt;&gt;"",COUNTIF(T.2[Tên loại
Doanh thu / Chi phí],F832)=0),"Tên loại DT/CP chưa được khai báo vào DS Tên loại DTCP","")))</f>
        <v/>
      </c>
      <c r="N832" s="7" t="str">
        <f t="shared" si="38"/>
        <v/>
      </c>
    </row>
    <row r="833" spans="2:14" ht="27.75" customHeight="1" x14ac:dyDescent="0.2">
      <c r="B833" s="7">
        <f t="shared" si="39"/>
        <v>831</v>
      </c>
      <c r="C833" s="24"/>
      <c r="D833" s="16"/>
      <c r="E833" s="2"/>
      <c r="F833" s="16"/>
      <c r="G833" s="13"/>
      <c r="H833" s="13"/>
      <c r="I833" s="13"/>
      <c r="J833" s="21" t="str">
        <f t="shared" si="40"/>
        <v/>
      </c>
      <c r="K833" s="34" t="str">
        <f>IF(OR(G833&lt;&gt;"",H833&lt;&gt;""),'Thông Tin Chung'!$L$3,"")</f>
        <v/>
      </c>
      <c r="L833" s="2"/>
      <c r="M833" s="7" t="str">
        <f>IF(AND(G833="",H833=""),"",IF(OR(C833&lt;NgayBatDau,C833&gt;NgayKetThuc),"Ngày tháng phải nằm trong kỳ kế toán",IF(AND(F833&lt;&gt;"",COUNTIF(T.2[Tên loại
Doanh thu / Chi phí],F833)=0),"Tên loại DT/CP chưa được khai báo vào DS Tên loại DTCP","")))</f>
        <v/>
      </c>
      <c r="N833" s="7" t="str">
        <f t="shared" si="38"/>
        <v/>
      </c>
    </row>
    <row r="834" spans="2:14" ht="27.75" customHeight="1" x14ac:dyDescent="0.2">
      <c r="B834" s="7">
        <f t="shared" si="39"/>
        <v>832</v>
      </c>
      <c r="C834" s="24"/>
      <c r="D834" s="16"/>
      <c r="E834" s="2"/>
      <c r="F834" s="16"/>
      <c r="G834" s="13"/>
      <c r="H834" s="13"/>
      <c r="I834" s="13"/>
      <c r="J834" s="21" t="str">
        <f t="shared" si="40"/>
        <v/>
      </c>
      <c r="K834" s="34" t="str">
        <f>IF(OR(G834&lt;&gt;"",H834&lt;&gt;""),'Thông Tin Chung'!$L$3,"")</f>
        <v/>
      </c>
      <c r="L834" s="2"/>
      <c r="M834" s="7" t="str">
        <f>IF(AND(G834="",H834=""),"",IF(OR(C834&lt;NgayBatDau,C834&gt;NgayKetThuc),"Ngày tháng phải nằm trong kỳ kế toán",IF(AND(F834&lt;&gt;"",COUNTIF(T.2[Tên loại
Doanh thu / Chi phí],F834)=0),"Tên loại DT/CP chưa được khai báo vào DS Tên loại DTCP","")))</f>
        <v/>
      </c>
      <c r="N834" s="7" t="str">
        <f t="shared" si="38"/>
        <v/>
      </c>
    </row>
    <row r="835" spans="2:14" ht="27.75" customHeight="1" x14ac:dyDescent="0.2">
      <c r="B835" s="7">
        <f t="shared" si="39"/>
        <v>833</v>
      </c>
      <c r="C835" s="24"/>
      <c r="D835" s="16"/>
      <c r="E835" s="2"/>
      <c r="F835" s="16"/>
      <c r="G835" s="13"/>
      <c r="H835" s="13"/>
      <c r="I835" s="13"/>
      <c r="J835" s="21" t="str">
        <f t="shared" si="40"/>
        <v/>
      </c>
      <c r="K835" s="34" t="str">
        <f>IF(OR(G835&lt;&gt;"",H835&lt;&gt;""),'Thông Tin Chung'!$L$3,"")</f>
        <v/>
      </c>
      <c r="L835" s="2"/>
      <c r="M835" s="7" t="str">
        <f>IF(AND(G835="",H835=""),"",IF(OR(C835&lt;NgayBatDau,C835&gt;NgayKetThuc),"Ngày tháng phải nằm trong kỳ kế toán",IF(AND(F835&lt;&gt;"",COUNTIF(T.2[Tên loại
Doanh thu / Chi phí],F835)=0),"Tên loại DT/CP chưa được khai báo vào DS Tên loại DTCP","")))</f>
        <v/>
      </c>
      <c r="N835" s="7" t="str">
        <f t="shared" ref="N835:N898" si="41">IF(C835="","",IF(AND(G835&lt;&gt;"",H835="",C835&lt;B3LocTuNgay),0,IF(AND(G835="",H835&lt;&gt;"",C835&lt;B3LocTuNgay),10,IF(AND(G835&lt;&gt;"",H835="",C835&lt;=B3LocDenNgay),1,IF(AND(G835="",H835&lt;&gt;"",C835&lt;=B3LocDenNgay),11,"")))))</f>
        <v/>
      </c>
    </row>
    <row r="836" spans="2:14" ht="27.75" customHeight="1" x14ac:dyDescent="0.2">
      <c r="B836" s="7">
        <f t="shared" ref="B836:B899" si="42">ROW(A836)-2</f>
        <v>834</v>
      </c>
      <c r="C836" s="24"/>
      <c r="D836" s="16"/>
      <c r="E836" s="2"/>
      <c r="F836" s="16"/>
      <c r="G836" s="13"/>
      <c r="H836" s="13"/>
      <c r="I836" s="13"/>
      <c r="J836" s="21" t="str">
        <f t="shared" ref="J836:J899" si="43">IF(G836&lt;&gt;"",G836*SUM(1,I836),IF(H836&lt;&gt;"",H836*SUM(1,I836),""))</f>
        <v/>
      </c>
      <c r="K836" s="34" t="str">
        <f>IF(OR(G836&lt;&gt;"",H836&lt;&gt;""),'Thông Tin Chung'!$L$3,"")</f>
        <v/>
      </c>
      <c r="L836" s="2"/>
      <c r="M836" s="7" t="str">
        <f>IF(AND(G836="",H836=""),"",IF(OR(C836&lt;NgayBatDau,C836&gt;NgayKetThuc),"Ngày tháng phải nằm trong kỳ kế toán",IF(AND(F836&lt;&gt;"",COUNTIF(T.2[Tên loại
Doanh thu / Chi phí],F836)=0),"Tên loại DT/CP chưa được khai báo vào DS Tên loại DTCP","")))</f>
        <v/>
      </c>
      <c r="N836" s="7" t="str">
        <f t="shared" si="41"/>
        <v/>
      </c>
    </row>
    <row r="837" spans="2:14" ht="27.75" customHeight="1" x14ac:dyDescent="0.2">
      <c r="B837" s="7">
        <f t="shared" si="42"/>
        <v>835</v>
      </c>
      <c r="C837" s="24"/>
      <c r="D837" s="16"/>
      <c r="E837" s="2"/>
      <c r="F837" s="16"/>
      <c r="G837" s="13"/>
      <c r="H837" s="13"/>
      <c r="I837" s="13"/>
      <c r="J837" s="21" t="str">
        <f t="shared" si="43"/>
        <v/>
      </c>
      <c r="K837" s="34" t="str">
        <f>IF(OR(G837&lt;&gt;"",H837&lt;&gt;""),'Thông Tin Chung'!$L$3,"")</f>
        <v/>
      </c>
      <c r="L837" s="2"/>
      <c r="M837" s="7" t="str">
        <f>IF(AND(G837="",H837=""),"",IF(OR(C837&lt;NgayBatDau,C837&gt;NgayKetThuc),"Ngày tháng phải nằm trong kỳ kế toán",IF(AND(F837&lt;&gt;"",COUNTIF(T.2[Tên loại
Doanh thu / Chi phí],F837)=0),"Tên loại DT/CP chưa được khai báo vào DS Tên loại DTCP","")))</f>
        <v/>
      </c>
      <c r="N837" s="7" t="str">
        <f t="shared" si="41"/>
        <v/>
      </c>
    </row>
    <row r="838" spans="2:14" ht="27.75" customHeight="1" x14ac:dyDescent="0.2">
      <c r="B838" s="7">
        <f t="shared" si="42"/>
        <v>836</v>
      </c>
      <c r="C838" s="24"/>
      <c r="D838" s="16"/>
      <c r="E838" s="2"/>
      <c r="F838" s="16"/>
      <c r="G838" s="13"/>
      <c r="H838" s="13"/>
      <c r="I838" s="13"/>
      <c r="J838" s="21" t="str">
        <f t="shared" si="43"/>
        <v/>
      </c>
      <c r="K838" s="34" t="str">
        <f>IF(OR(G838&lt;&gt;"",H838&lt;&gt;""),'Thông Tin Chung'!$L$3,"")</f>
        <v/>
      </c>
      <c r="L838" s="2"/>
      <c r="M838" s="7" t="str">
        <f>IF(AND(G838="",H838=""),"",IF(OR(C838&lt;NgayBatDau,C838&gt;NgayKetThuc),"Ngày tháng phải nằm trong kỳ kế toán",IF(AND(F838&lt;&gt;"",COUNTIF(T.2[Tên loại
Doanh thu / Chi phí],F838)=0),"Tên loại DT/CP chưa được khai báo vào DS Tên loại DTCP","")))</f>
        <v/>
      </c>
      <c r="N838" s="7" t="str">
        <f t="shared" si="41"/>
        <v/>
      </c>
    </row>
    <row r="839" spans="2:14" ht="27.75" customHeight="1" x14ac:dyDescent="0.2">
      <c r="B839" s="7">
        <f t="shared" si="42"/>
        <v>837</v>
      </c>
      <c r="C839" s="24"/>
      <c r="D839" s="16"/>
      <c r="E839" s="2"/>
      <c r="F839" s="16"/>
      <c r="G839" s="13"/>
      <c r="H839" s="13"/>
      <c r="I839" s="13"/>
      <c r="J839" s="21" t="str">
        <f t="shared" si="43"/>
        <v/>
      </c>
      <c r="K839" s="34" t="str">
        <f>IF(OR(G839&lt;&gt;"",H839&lt;&gt;""),'Thông Tin Chung'!$L$3,"")</f>
        <v/>
      </c>
      <c r="L839" s="2"/>
      <c r="M839" s="7" t="str">
        <f>IF(AND(G839="",H839=""),"",IF(OR(C839&lt;NgayBatDau,C839&gt;NgayKetThuc),"Ngày tháng phải nằm trong kỳ kế toán",IF(AND(F839&lt;&gt;"",COUNTIF(T.2[Tên loại
Doanh thu / Chi phí],F839)=0),"Tên loại DT/CP chưa được khai báo vào DS Tên loại DTCP","")))</f>
        <v/>
      </c>
      <c r="N839" s="7" t="str">
        <f t="shared" si="41"/>
        <v/>
      </c>
    </row>
    <row r="840" spans="2:14" ht="27.75" customHeight="1" x14ac:dyDescent="0.2">
      <c r="B840" s="7">
        <f t="shared" si="42"/>
        <v>838</v>
      </c>
      <c r="C840" s="24"/>
      <c r="D840" s="16"/>
      <c r="E840" s="2"/>
      <c r="F840" s="16"/>
      <c r="G840" s="13"/>
      <c r="H840" s="13"/>
      <c r="I840" s="13"/>
      <c r="J840" s="21" t="str">
        <f t="shared" si="43"/>
        <v/>
      </c>
      <c r="K840" s="34" t="str">
        <f>IF(OR(G840&lt;&gt;"",H840&lt;&gt;""),'Thông Tin Chung'!$L$3,"")</f>
        <v/>
      </c>
      <c r="L840" s="2"/>
      <c r="M840" s="7" t="str">
        <f>IF(AND(G840="",H840=""),"",IF(OR(C840&lt;NgayBatDau,C840&gt;NgayKetThuc),"Ngày tháng phải nằm trong kỳ kế toán",IF(AND(F840&lt;&gt;"",COUNTIF(T.2[Tên loại
Doanh thu / Chi phí],F840)=0),"Tên loại DT/CP chưa được khai báo vào DS Tên loại DTCP","")))</f>
        <v/>
      </c>
      <c r="N840" s="7" t="str">
        <f t="shared" si="41"/>
        <v/>
      </c>
    </row>
    <row r="841" spans="2:14" ht="27.75" customHeight="1" x14ac:dyDescent="0.2">
      <c r="B841" s="7">
        <f t="shared" si="42"/>
        <v>839</v>
      </c>
      <c r="C841" s="24"/>
      <c r="D841" s="16"/>
      <c r="E841" s="2"/>
      <c r="F841" s="16"/>
      <c r="G841" s="13"/>
      <c r="H841" s="13"/>
      <c r="I841" s="13"/>
      <c r="J841" s="21" t="str">
        <f t="shared" si="43"/>
        <v/>
      </c>
      <c r="K841" s="34" t="str">
        <f>IF(OR(G841&lt;&gt;"",H841&lt;&gt;""),'Thông Tin Chung'!$L$3,"")</f>
        <v/>
      </c>
      <c r="L841" s="2"/>
      <c r="M841" s="7" t="str">
        <f>IF(AND(G841="",H841=""),"",IF(OR(C841&lt;NgayBatDau,C841&gt;NgayKetThuc),"Ngày tháng phải nằm trong kỳ kế toán",IF(AND(F841&lt;&gt;"",COUNTIF(T.2[Tên loại
Doanh thu / Chi phí],F841)=0),"Tên loại DT/CP chưa được khai báo vào DS Tên loại DTCP","")))</f>
        <v/>
      </c>
      <c r="N841" s="7" t="str">
        <f t="shared" si="41"/>
        <v/>
      </c>
    </row>
    <row r="842" spans="2:14" ht="27.75" customHeight="1" x14ac:dyDescent="0.2">
      <c r="B842" s="7">
        <f t="shared" si="42"/>
        <v>840</v>
      </c>
      <c r="C842" s="24"/>
      <c r="D842" s="16"/>
      <c r="E842" s="2"/>
      <c r="F842" s="16"/>
      <c r="G842" s="13"/>
      <c r="H842" s="13"/>
      <c r="I842" s="13"/>
      <c r="J842" s="21" t="str">
        <f t="shared" si="43"/>
        <v/>
      </c>
      <c r="K842" s="34" t="str">
        <f>IF(OR(G842&lt;&gt;"",H842&lt;&gt;""),'Thông Tin Chung'!$L$3,"")</f>
        <v/>
      </c>
      <c r="L842" s="2"/>
      <c r="M842" s="7" t="str">
        <f>IF(AND(G842="",H842=""),"",IF(OR(C842&lt;NgayBatDau,C842&gt;NgayKetThuc),"Ngày tháng phải nằm trong kỳ kế toán",IF(AND(F842&lt;&gt;"",COUNTIF(T.2[Tên loại
Doanh thu / Chi phí],F842)=0),"Tên loại DT/CP chưa được khai báo vào DS Tên loại DTCP","")))</f>
        <v/>
      </c>
      <c r="N842" s="7" t="str">
        <f t="shared" si="41"/>
        <v/>
      </c>
    </row>
    <row r="843" spans="2:14" ht="27.75" customHeight="1" x14ac:dyDescent="0.2">
      <c r="B843" s="7">
        <f t="shared" si="42"/>
        <v>841</v>
      </c>
      <c r="C843" s="24"/>
      <c r="D843" s="16"/>
      <c r="E843" s="2"/>
      <c r="F843" s="16"/>
      <c r="G843" s="13"/>
      <c r="H843" s="13"/>
      <c r="I843" s="13"/>
      <c r="J843" s="21" t="str">
        <f t="shared" si="43"/>
        <v/>
      </c>
      <c r="K843" s="34" t="str">
        <f>IF(OR(G843&lt;&gt;"",H843&lt;&gt;""),'Thông Tin Chung'!$L$3,"")</f>
        <v/>
      </c>
      <c r="L843" s="2"/>
      <c r="M843" s="7" t="str">
        <f>IF(AND(G843="",H843=""),"",IF(OR(C843&lt;NgayBatDau,C843&gt;NgayKetThuc),"Ngày tháng phải nằm trong kỳ kế toán",IF(AND(F843&lt;&gt;"",COUNTIF(T.2[Tên loại
Doanh thu / Chi phí],F843)=0),"Tên loại DT/CP chưa được khai báo vào DS Tên loại DTCP","")))</f>
        <v/>
      </c>
      <c r="N843" s="7" t="str">
        <f t="shared" si="41"/>
        <v/>
      </c>
    </row>
    <row r="844" spans="2:14" ht="27.75" customHeight="1" x14ac:dyDescent="0.2">
      <c r="B844" s="7">
        <f t="shared" si="42"/>
        <v>842</v>
      </c>
      <c r="C844" s="24"/>
      <c r="D844" s="16"/>
      <c r="E844" s="2"/>
      <c r="F844" s="16"/>
      <c r="G844" s="13"/>
      <c r="H844" s="13"/>
      <c r="I844" s="13"/>
      <c r="J844" s="21" t="str">
        <f t="shared" si="43"/>
        <v/>
      </c>
      <c r="K844" s="34" t="str">
        <f>IF(OR(G844&lt;&gt;"",H844&lt;&gt;""),'Thông Tin Chung'!$L$3,"")</f>
        <v/>
      </c>
      <c r="L844" s="2"/>
      <c r="M844" s="7" t="str">
        <f>IF(AND(G844="",H844=""),"",IF(OR(C844&lt;NgayBatDau,C844&gt;NgayKetThuc),"Ngày tháng phải nằm trong kỳ kế toán",IF(AND(F844&lt;&gt;"",COUNTIF(T.2[Tên loại
Doanh thu / Chi phí],F844)=0),"Tên loại DT/CP chưa được khai báo vào DS Tên loại DTCP","")))</f>
        <v/>
      </c>
      <c r="N844" s="7" t="str">
        <f t="shared" si="41"/>
        <v/>
      </c>
    </row>
    <row r="845" spans="2:14" ht="27.75" customHeight="1" x14ac:dyDescent="0.2">
      <c r="B845" s="7">
        <f t="shared" si="42"/>
        <v>843</v>
      </c>
      <c r="C845" s="24"/>
      <c r="D845" s="16"/>
      <c r="E845" s="2"/>
      <c r="F845" s="16"/>
      <c r="G845" s="13"/>
      <c r="H845" s="13"/>
      <c r="I845" s="13"/>
      <c r="J845" s="21" t="str">
        <f t="shared" si="43"/>
        <v/>
      </c>
      <c r="K845" s="34" t="str">
        <f>IF(OR(G845&lt;&gt;"",H845&lt;&gt;""),'Thông Tin Chung'!$L$3,"")</f>
        <v/>
      </c>
      <c r="L845" s="2"/>
      <c r="M845" s="7" t="str">
        <f>IF(AND(G845="",H845=""),"",IF(OR(C845&lt;NgayBatDau,C845&gt;NgayKetThuc),"Ngày tháng phải nằm trong kỳ kế toán",IF(AND(F845&lt;&gt;"",COUNTIF(T.2[Tên loại
Doanh thu / Chi phí],F845)=0),"Tên loại DT/CP chưa được khai báo vào DS Tên loại DTCP","")))</f>
        <v/>
      </c>
      <c r="N845" s="7" t="str">
        <f t="shared" si="41"/>
        <v/>
      </c>
    </row>
    <row r="846" spans="2:14" ht="27.75" customHeight="1" x14ac:dyDescent="0.2">
      <c r="B846" s="7">
        <f t="shared" si="42"/>
        <v>844</v>
      </c>
      <c r="C846" s="24"/>
      <c r="D846" s="16"/>
      <c r="E846" s="2"/>
      <c r="F846" s="16"/>
      <c r="G846" s="13"/>
      <c r="H846" s="13"/>
      <c r="I846" s="13"/>
      <c r="J846" s="21" t="str">
        <f t="shared" si="43"/>
        <v/>
      </c>
      <c r="K846" s="34" t="str">
        <f>IF(OR(G846&lt;&gt;"",H846&lt;&gt;""),'Thông Tin Chung'!$L$3,"")</f>
        <v/>
      </c>
      <c r="L846" s="2"/>
      <c r="M846" s="7" t="str">
        <f>IF(AND(G846="",H846=""),"",IF(OR(C846&lt;NgayBatDau,C846&gt;NgayKetThuc),"Ngày tháng phải nằm trong kỳ kế toán",IF(AND(F846&lt;&gt;"",COUNTIF(T.2[Tên loại
Doanh thu / Chi phí],F846)=0),"Tên loại DT/CP chưa được khai báo vào DS Tên loại DTCP","")))</f>
        <v/>
      </c>
      <c r="N846" s="7" t="str">
        <f t="shared" si="41"/>
        <v/>
      </c>
    </row>
    <row r="847" spans="2:14" ht="27.75" customHeight="1" x14ac:dyDescent="0.2">
      <c r="B847" s="7">
        <f t="shared" si="42"/>
        <v>845</v>
      </c>
      <c r="C847" s="24"/>
      <c r="D847" s="16"/>
      <c r="E847" s="2"/>
      <c r="F847" s="16"/>
      <c r="G847" s="13"/>
      <c r="H847" s="13"/>
      <c r="I847" s="13"/>
      <c r="J847" s="21" t="str">
        <f t="shared" si="43"/>
        <v/>
      </c>
      <c r="K847" s="34" t="str">
        <f>IF(OR(G847&lt;&gt;"",H847&lt;&gt;""),'Thông Tin Chung'!$L$3,"")</f>
        <v/>
      </c>
      <c r="L847" s="2"/>
      <c r="M847" s="7" t="str">
        <f>IF(AND(G847="",H847=""),"",IF(OR(C847&lt;NgayBatDau,C847&gt;NgayKetThuc),"Ngày tháng phải nằm trong kỳ kế toán",IF(AND(F847&lt;&gt;"",COUNTIF(T.2[Tên loại
Doanh thu / Chi phí],F847)=0),"Tên loại DT/CP chưa được khai báo vào DS Tên loại DTCP","")))</f>
        <v/>
      </c>
      <c r="N847" s="7" t="str">
        <f t="shared" si="41"/>
        <v/>
      </c>
    </row>
    <row r="848" spans="2:14" ht="27.75" customHeight="1" x14ac:dyDescent="0.2">
      <c r="B848" s="7">
        <f t="shared" si="42"/>
        <v>846</v>
      </c>
      <c r="C848" s="24"/>
      <c r="D848" s="16"/>
      <c r="E848" s="2"/>
      <c r="F848" s="16"/>
      <c r="G848" s="13"/>
      <c r="H848" s="13"/>
      <c r="I848" s="13"/>
      <c r="J848" s="21" t="str">
        <f t="shared" si="43"/>
        <v/>
      </c>
      <c r="K848" s="34" t="str">
        <f>IF(OR(G848&lt;&gt;"",H848&lt;&gt;""),'Thông Tin Chung'!$L$3,"")</f>
        <v/>
      </c>
      <c r="L848" s="2"/>
      <c r="M848" s="7" t="str">
        <f>IF(AND(G848="",H848=""),"",IF(OR(C848&lt;NgayBatDau,C848&gt;NgayKetThuc),"Ngày tháng phải nằm trong kỳ kế toán",IF(AND(F848&lt;&gt;"",COUNTIF(T.2[Tên loại
Doanh thu / Chi phí],F848)=0),"Tên loại DT/CP chưa được khai báo vào DS Tên loại DTCP","")))</f>
        <v/>
      </c>
      <c r="N848" s="7" t="str">
        <f t="shared" si="41"/>
        <v/>
      </c>
    </row>
    <row r="849" spans="2:14" ht="27.75" customHeight="1" x14ac:dyDescent="0.2">
      <c r="B849" s="7">
        <f t="shared" si="42"/>
        <v>847</v>
      </c>
      <c r="C849" s="24"/>
      <c r="D849" s="16"/>
      <c r="E849" s="2"/>
      <c r="F849" s="16"/>
      <c r="G849" s="13"/>
      <c r="H849" s="13"/>
      <c r="I849" s="13"/>
      <c r="J849" s="21" t="str">
        <f t="shared" si="43"/>
        <v/>
      </c>
      <c r="K849" s="34" t="str">
        <f>IF(OR(G849&lt;&gt;"",H849&lt;&gt;""),'Thông Tin Chung'!$L$3,"")</f>
        <v/>
      </c>
      <c r="L849" s="2"/>
      <c r="M849" s="7" t="str">
        <f>IF(AND(G849="",H849=""),"",IF(OR(C849&lt;NgayBatDau,C849&gt;NgayKetThuc),"Ngày tháng phải nằm trong kỳ kế toán",IF(AND(F849&lt;&gt;"",COUNTIF(T.2[Tên loại
Doanh thu / Chi phí],F849)=0),"Tên loại DT/CP chưa được khai báo vào DS Tên loại DTCP","")))</f>
        <v/>
      </c>
      <c r="N849" s="7" t="str">
        <f t="shared" si="41"/>
        <v/>
      </c>
    </row>
    <row r="850" spans="2:14" ht="27.75" customHeight="1" x14ac:dyDescent="0.2">
      <c r="B850" s="7">
        <f t="shared" si="42"/>
        <v>848</v>
      </c>
      <c r="C850" s="24"/>
      <c r="D850" s="16"/>
      <c r="E850" s="2"/>
      <c r="F850" s="16"/>
      <c r="G850" s="13"/>
      <c r="H850" s="13"/>
      <c r="I850" s="13"/>
      <c r="J850" s="21" t="str">
        <f t="shared" si="43"/>
        <v/>
      </c>
      <c r="K850" s="34" t="str">
        <f>IF(OR(G850&lt;&gt;"",H850&lt;&gt;""),'Thông Tin Chung'!$L$3,"")</f>
        <v/>
      </c>
      <c r="L850" s="2"/>
      <c r="M850" s="7" t="str">
        <f>IF(AND(G850="",H850=""),"",IF(OR(C850&lt;NgayBatDau,C850&gt;NgayKetThuc),"Ngày tháng phải nằm trong kỳ kế toán",IF(AND(F850&lt;&gt;"",COUNTIF(T.2[Tên loại
Doanh thu / Chi phí],F850)=0),"Tên loại DT/CP chưa được khai báo vào DS Tên loại DTCP","")))</f>
        <v/>
      </c>
      <c r="N850" s="7" t="str">
        <f t="shared" si="41"/>
        <v/>
      </c>
    </row>
    <row r="851" spans="2:14" ht="27.75" customHeight="1" x14ac:dyDescent="0.2">
      <c r="B851" s="7">
        <f t="shared" si="42"/>
        <v>849</v>
      </c>
      <c r="C851" s="24"/>
      <c r="D851" s="16"/>
      <c r="E851" s="2"/>
      <c r="F851" s="16"/>
      <c r="G851" s="13"/>
      <c r="H851" s="13"/>
      <c r="I851" s="13"/>
      <c r="J851" s="21" t="str">
        <f t="shared" si="43"/>
        <v/>
      </c>
      <c r="K851" s="34" t="str">
        <f>IF(OR(G851&lt;&gt;"",H851&lt;&gt;""),'Thông Tin Chung'!$L$3,"")</f>
        <v/>
      </c>
      <c r="L851" s="2"/>
      <c r="M851" s="7" t="str">
        <f>IF(AND(G851="",H851=""),"",IF(OR(C851&lt;NgayBatDau,C851&gt;NgayKetThuc),"Ngày tháng phải nằm trong kỳ kế toán",IF(AND(F851&lt;&gt;"",COUNTIF(T.2[Tên loại
Doanh thu / Chi phí],F851)=0),"Tên loại DT/CP chưa được khai báo vào DS Tên loại DTCP","")))</f>
        <v/>
      </c>
      <c r="N851" s="7" t="str">
        <f t="shared" si="41"/>
        <v/>
      </c>
    </row>
    <row r="852" spans="2:14" ht="27.75" customHeight="1" x14ac:dyDescent="0.2">
      <c r="B852" s="7">
        <f t="shared" si="42"/>
        <v>850</v>
      </c>
      <c r="C852" s="24"/>
      <c r="D852" s="16"/>
      <c r="E852" s="2"/>
      <c r="F852" s="16"/>
      <c r="G852" s="13"/>
      <c r="H852" s="13"/>
      <c r="I852" s="13"/>
      <c r="J852" s="21" t="str">
        <f t="shared" si="43"/>
        <v/>
      </c>
      <c r="K852" s="34" t="str">
        <f>IF(OR(G852&lt;&gt;"",H852&lt;&gt;""),'Thông Tin Chung'!$L$3,"")</f>
        <v/>
      </c>
      <c r="L852" s="2"/>
      <c r="M852" s="7" t="str">
        <f>IF(AND(G852="",H852=""),"",IF(OR(C852&lt;NgayBatDau,C852&gt;NgayKetThuc),"Ngày tháng phải nằm trong kỳ kế toán",IF(AND(F852&lt;&gt;"",COUNTIF(T.2[Tên loại
Doanh thu / Chi phí],F852)=0),"Tên loại DT/CP chưa được khai báo vào DS Tên loại DTCP","")))</f>
        <v/>
      </c>
      <c r="N852" s="7" t="str">
        <f t="shared" si="41"/>
        <v/>
      </c>
    </row>
    <row r="853" spans="2:14" ht="27.75" customHeight="1" x14ac:dyDescent="0.2">
      <c r="B853" s="7">
        <f t="shared" si="42"/>
        <v>851</v>
      </c>
      <c r="C853" s="24"/>
      <c r="D853" s="16"/>
      <c r="E853" s="2"/>
      <c r="F853" s="16"/>
      <c r="G853" s="13"/>
      <c r="H853" s="13"/>
      <c r="I853" s="13"/>
      <c r="J853" s="21" t="str">
        <f t="shared" si="43"/>
        <v/>
      </c>
      <c r="K853" s="34" t="str">
        <f>IF(OR(G853&lt;&gt;"",H853&lt;&gt;""),'Thông Tin Chung'!$L$3,"")</f>
        <v/>
      </c>
      <c r="L853" s="2"/>
      <c r="M853" s="7" t="str">
        <f>IF(AND(G853="",H853=""),"",IF(OR(C853&lt;NgayBatDau,C853&gt;NgayKetThuc),"Ngày tháng phải nằm trong kỳ kế toán",IF(AND(F853&lt;&gt;"",COUNTIF(T.2[Tên loại
Doanh thu / Chi phí],F853)=0),"Tên loại DT/CP chưa được khai báo vào DS Tên loại DTCP","")))</f>
        <v/>
      </c>
      <c r="N853" s="7" t="str">
        <f t="shared" si="41"/>
        <v/>
      </c>
    </row>
    <row r="854" spans="2:14" ht="27.75" customHeight="1" x14ac:dyDescent="0.2">
      <c r="B854" s="7">
        <f t="shared" si="42"/>
        <v>852</v>
      </c>
      <c r="C854" s="24"/>
      <c r="D854" s="16"/>
      <c r="E854" s="2"/>
      <c r="F854" s="16"/>
      <c r="G854" s="13"/>
      <c r="H854" s="13"/>
      <c r="I854" s="13"/>
      <c r="J854" s="21" t="str">
        <f t="shared" si="43"/>
        <v/>
      </c>
      <c r="K854" s="34" t="str">
        <f>IF(OR(G854&lt;&gt;"",H854&lt;&gt;""),'Thông Tin Chung'!$L$3,"")</f>
        <v/>
      </c>
      <c r="L854" s="2"/>
      <c r="M854" s="7" t="str">
        <f>IF(AND(G854="",H854=""),"",IF(OR(C854&lt;NgayBatDau,C854&gt;NgayKetThuc),"Ngày tháng phải nằm trong kỳ kế toán",IF(AND(F854&lt;&gt;"",COUNTIF(T.2[Tên loại
Doanh thu / Chi phí],F854)=0),"Tên loại DT/CP chưa được khai báo vào DS Tên loại DTCP","")))</f>
        <v/>
      </c>
      <c r="N854" s="7" t="str">
        <f t="shared" si="41"/>
        <v/>
      </c>
    </row>
    <row r="855" spans="2:14" ht="27.75" customHeight="1" x14ac:dyDescent="0.2">
      <c r="B855" s="7">
        <f t="shared" si="42"/>
        <v>853</v>
      </c>
      <c r="C855" s="24"/>
      <c r="D855" s="16"/>
      <c r="E855" s="2"/>
      <c r="F855" s="16"/>
      <c r="G855" s="13"/>
      <c r="H855" s="13"/>
      <c r="I855" s="13"/>
      <c r="J855" s="21" t="str">
        <f t="shared" si="43"/>
        <v/>
      </c>
      <c r="K855" s="34" t="str">
        <f>IF(OR(G855&lt;&gt;"",H855&lt;&gt;""),'Thông Tin Chung'!$L$3,"")</f>
        <v/>
      </c>
      <c r="L855" s="2"/>
      <c r="M855" s="7" t="str">
        <f>IF(AND(G855="",H855=""),"",IF(OR(C855&lt;NgayBatDau,C855&gt;NgayKetThuc),"Ngày tháng phải nằm trong kỳ kế toán",IF(AND(F855&lt;&gt;"",COUNTIF(T.2[Tên loại
Doanh thu / Chi phí],F855)=0),"Tên loại DT/CP chưa được khai báo vào DS Tên loại DTCP","")))</f>
        <v/>
      </c>
      <c r="N855" s="7" t="str">
        <f t="shared" si="41"/>
        <v/>
      </c>
    </row>
    <row r="856" spans="2:14" ht="27.75" customHeight="1" x14ac:dyDescent="0.2">
      <c r="B856" s="7">
        <f t="shared" si="42"/>
        <v>854</v>
      </c>
      <c r="C856" s="24"/>
      <c r="D856" s="16"/>
      <c r="E856" s="2"/>
      <c r="F856" s="16"/>
      <c r="G856" s="13"/>
      <c r="H856" s="13"/>
      <c r="I856" s="13"/>
      <c r="J856" s="21" t="str">
        <f t="shared" si="43"/>
        <v/>
      </c>
      <c r="K856" s="34" t="str">
        <f>IF(OR(G856&lt;&gt;"",H856&lt;&gt;""),'Thông Tin Chung'!$L$3,"")</f>
        <v/>
      </c>
      <c r="L856" s="2"/>
      <c r="M856" s="7" t="str">
        <f>IF(AND(G856="",H856=""),"",IF(OR(C856&lt;NgayBatDau,C856&gt;NgayKetThuc),"Ngày tháng phải nằm trong kỳ kế toán",IF(AND(F856&lt;&gt;"",COUNTIF(T.2[Tên loại
Doanh thu / Chi phí],F856)=0),"Tên loại DT/CP chưa được khai báo vào DS Tên loại DTCP","")))</f>
        <v/>
      </c>
      <c r="N856" s="7" t="str">
        <f t="shared" si="41"/>
        <v/>
      </c>
    </row>
    <row r="857" spans="2:14" ht="27.75" customHeight="1" x14ac:dyDescent="0.2">
      <c r="B857" s="7">
        <f t="shared" si="42"/>
        <v>855</v>
      </c>
      <c r="C857" s="24"/>
      <c r="D857" s="16"/>
      <c r="E857" s="2"/>
      <c r="F857" s="16"/>
      <c r="G857" s="13"/>
      <c r="H857" s="13"/>
      <c r="I857" s="13"/>
      <c r="J857" s="21" t="str">
        <f t="shared" si="43"/>
        <v/>
      </c>
      <c r="K857" s="34" t="str">
        <f>IF(OR(G857&lt;&gt;"",H857&lt;&gt;""),'Thông Tin Chung'!$L$3,"")</f>
        <v/>
      </c>
      <c r="L857" s="2"/>
      <c r="M857" s="7" t="str">
        <f>IF(AND(G857="",H857=""),"",IF(OR(C857&lt;NgayBatDau,C857&gt;NgayKetThuc),"Ngày tháng phải nằm trong kỳ kế toán",IF(AND(F857&lt;&gt;"",COUNTIF(T.2[Tên loại
Doanh thu / Chi phí],F857)=0),"Tên loại DT/CP chưa được khai báo vào DS Tên loại DTCP","")))</f>
        <v/>
      </c>
      <c r="N857" s="7" t="str">
        <f t="shared" si="41"/>
        <v/>
      </c>
    </row>
    <row r="858" spans="2:14" ht="27.75" customHeight="1" x14ac:dyDescent="0.2">
      <c r="B858" s="7">
        <f t="shared" si="42"/>
        <v>856</v>
      </c>
      <c r="C858" s="24"/>
      <c r="D858" s="16"/>
      <c r="E858" s="2"/>
      <c r="F858" s="16"/>
      <c r="G858" s="13"/>
      <c r="H858" s="13"/>
      <c r="I858" s="13"/>
      <c r="J858" s="21" t="str">
        <f t="shared" si="43"/>
        <v/>
      </c>
      <c r="K858" s="34" t="str">
        <f>IF(OR(G858&lt;&gt;"",H858&lt;&gt;""),'Thông Tin Chung'!$L$3,"")</f>
        <v/>
      </c>
      <c r="L858" s="2"/>
      <c r="M858" s="7" t="str">
        <f>IF(AND(G858="",H858=""),"",IF(OR(C858&lt;NgayBatDau,C858&gt;NgayKetThuc),"Ngày tháng phải nằm trong kỳ kế toán",IF(AND(F858&lt;&gt;"",COUNTIF(T.2[Tên loại
Doanh thu / Chi phí],F858)=0),"Tên loại DT/CP chưa được khai báo vào DS Tên loại DTCP","")))</f>
        <v/>
      </c>
      <c r="N858" s="7" t="str">
        <f t="shared" si="41"/>
        <v/>
      </c>
    </row>
    <row r="859" spans="2:14" ht="27.75" customHeight="1" x14ac:dyDescent="0.2">
      <c r="B859" s="7">
        <f t="shared" si="42"/>
        <v>857</v>
      </c>
      <c r="C859" s="24"/>
      <c r="D859" s="16"/>
      <c r="E859" s="2"/>
      <c r="F859" s="16"/>
      <c r="G859" s="13"/>
      <c r="H859" s="13"/>
      <c r="I859" s="13"/>
      <c r="J859" s="21" t="str">
        <f t="shared" si="43"/>
        <v/>
      </c>
      <c r="K859" s="34" t="str">
        <f>IF(OR(G859&lt;&gt;"",H859&lt;&gt;""),'Thông Tin Chung'!$L$3,"")</f>
        <v/>
      </c>
      <c r="L859" s="2"/>
      <c r="M859" s="7" t="str">
        <f>IF(AND(G859="",H859=""),"",IF(OR(C859&lt;NgayBatDau,C859&gt;NgayKetThuc),"Ngày tháng phải nằm trong kỳ kế toán",IF(AND(F859&lt;&gt;"",COUNTIF(T.2[Tên loại
Doanh thu / Chi phí],F859)=0),"Tên loại DT/CP chưa được khai báo vào DS Tên loại DTCP","")))</f>
        <v/>
      </c>
      <c r="N859" s="7" t="str">
        <f t="shared" si="41"/>
        <v/>
      </c>
    </row>
    <row r="860" spans="2:14" ht="27.75" customHeight="1" x14ac:dyDescent="0.2">
      <c r="B860" s="7">
        <f t="shared" si="42"/>
        <v>858</v>
      </c>
      <c r="C860" s="24"/>
      <c r="D860" s="16"/>
      <c r="E860" s="2"/>
      <c r="F860" s="16"/>
      <c r="G860" s="13"/>
      <c r="H860" s="13"/>
      <c r="I860" s="13"/>
      <c r="J860" s="21" t="str">
        <f t="shared" si="43"/>
        <v/>
      </c>
      <c r="K860" s="34" t="str">
        <f>IF(OR(G860&lt;&gt;"",H860&lt;&gt;""),'Thông Tin Chung'!$L$3,"")</f>
        <v/>
      </c>
      <c r="L860" s="2"/>
      <c r="M860" s="7" t="str">
        <f>IF(AND(G860="",H860=""),"",IF(OR(C860&lt;NgayBatDau,C860&gt;NgayKetThuc),"Ngày tháng phải nằm trong kỳ kế toán",IF(AND(F860&lt;&gt;"",COUNTIF(T.2[Tên loại
Doanh thu / Chi phí],F860)=0),"Tên loại DT/CP chưa được khai báo vào DS Tên loại DTCP","")))</f>
        <v/>
      </c>
      <c r="N860" s="7" t="str">
        <f t="shared" si="41"/>
        <v/>
      </c>
    </row>
    <row r="861" spans="2:14" ht="27.75" customHeight="1" x14ac:dyDescent="0.2">
      <c r="B861" s="7">
        <f t="shared" si="42"/>
        <v>859</v>
      </c>
      <c r="C861" s="24"/>
      <c r="D861" s="16"/>
      <c r="E861" s="2"/>
      <c r="F861" s="16"/>
      <c r="G861" s="13"/>
      <c r="H861" s="13"/>
      <c r="I861" s="13"/>
      <c r="J861" s="21" t="str">
        <f t="shared" si="43"/>
        <v/>
      </c>
      <c r="K861" s="34" t="str">
        <f>IF(OR(G861&lt;&gt;"",H861&lt;&gt;""),'Thông Tin Chung'!$L$3,"")</f>
        <v/>
      </c>
      <c r="L861" s="2"/>
      <c r="M861" s="7" t="str">
        <f>IF(AND(G861="",H861=""),"",IF(OR(C861&lt;NgayBatDau,C861&gt;NgayKetThuc),"Ngày tháng phải nằm trong kỳ kế toán",IF(AND(F861&lt;&gt;"",COUNTIF(T.2[Tên loại
Doanh thu / Chi phí],F861)=0),"Tên loại DT/CP chưa được khai báo vào DS Tên loại DTCP","")))</f>
        <v/>
      </c>
      <c r="N861" s="7" t="str">
        <f t="shared" si="41"/>
        <v/>
      </c>
    </row>
    <row r="862" spans="2:14" ht="27.75" customHeight="1" x14ac:dyDescent="0.2">
      <c r="B862" s="7">
        <f t="shared" si="42"/>
        <v>860</v>
      </c>
      <c r="C862" s="24"/>
      <c r="D862" s="16"/>
      <c r="E862" s="2"/>
      <c r="F862" s="16"/>
      <c r="G862" s="13"/>
      <c r="H862" s="13"/>
      <c r="I862" s="13"/>
      <c r="J862" s="21" t="str">
        <f t="shared" si="43"/>
        <v/>
      </c>
      <c r="K862" s="34" t="str">
        <f>IF(OR(G862&lt;&gt;"",H862&lt;&gt;""),'Thông Tin Chung'!$L$3,"")</f>
        <v/>
      </c>
      <c r="L862" s="2"/>
      <c r="M862" s="7" t="str">
        <f>IF(AND(G862="",H862=""),"",IF(OR(C862&lt;NgayBatDau,C862&gt;NgayKetThuc),"Ngày tháng phải nằm trong kỳ kế toán",IF(AND(F862&lt;&gt;"",COUNTIF(T.2[Tên loại
Doanh thu / Chi phí],F862)=0),"Tên loại DT/CP chưa được khai báo vào DS Tên loại DTCP","")))</f>
        <v/>
      </c>
      <c r="N862" s="7" t="str">
        <f t="shared" si="41"/>
        <v/>
      </c>
    </row>
    <row r="863" spans="2:14" ht="27.75" customHeight="1" x14ac:dyDescent="0.2">
      <c r="B863" s="7">
        <f t="shared" si="42"/>
        <v>861</v>
      </c>
      <c r="C863" s="24"/>
      <c r="D863" s="16"/>
      <c r="E863" s="2"/>
      <c r="F863" s="16"/>
      <c r="G863" s="13"/>
      <c r="H863" s="13"/>
      <c r="I863" s="13"/>
      <c r="J863" s="21" t="str">
        <f t="shared" si="43"/>
        <v/>
      </c>
      <c r="K863" s="34" t="str">
        <f>IF(OR(G863&lt;&gt;"",H863&lt;&gt;""),'Thông Tin Chung'!$L$3,"")</f>
        <v/>
      </c>
      <c r="L863" s="2"/>
      <c r="M863" s="7" t="str">
        <f>IF(AND(G863="",H863=""),"",IF(OR(C863&lt;NgayBatDau,C863&gt;NgayKetThuc),"Ngày tháng phải nằm trong kỳ kế toán",IF(AND(F863&lt;&gt;"",COUNTIF(T.2[Tên loại
Doanh thu / Chi phí],F863)=0),"Tên loại DT/CP chưa được khai báo vào DS Tên loại DTCP","")))</f>
        <v/>
      </c>
      <c r="N863" s="7" t="str">
        <f t="shared" si="41"/>
        <v/>
      </c>
    </row>
    <row r="864" spans="2:14" ht="27.75" customHeight="1" x14ac:dyDescent="0.2">
      <c r="B864" s="7">
        <f t="shared" si="42"/>
        <v>862</v>
      </c>
      <c r="C864" s="24"/>
      <c r="D864" s="16"/>
      <c r="E864" s="2"/>
      <c r="F864" s="16"/>
      <c r="G864" s="13"/>
      <c r="H864" s="13"/>
      <c r="I864" s="13"/>
      <c r="J864" s="21" t="str">
        <f t="shared" si="43"/>
        <v/>
      </c>
      <c r="K864" s="34" t="str">
        <f>IF(OR(G864&lt;&gt;"",H864&lt;&gt;""),'Thông Tin Chung'!$L$3,"")</f>
        <v/>
      </c>
      <c r="L864" s="2"/>
      <c r="M864" s="7" t="str">
        <f>IF(AND(G864="",H864=""),"",IF(OR(C864&lt;NgayBatDau,C864&gt;NgayKetThuc),"Ngày tháng phải nằm trong kỳ kế toán",IF(AND(F864&lt;&gt;"",COUNTIF(T.2[Tên loại
Doanh thu / Chi phí],F864)=0),"Tên loại DT/CP chưa được khai báo vào DS Tên loại DTCP","")))</f>
        <v/>
      </c>
      <c r="N864" s="7" t="str">
        <f t="shared" si="41"/>
        <v/>
      </c>
    </row>
    <row r="865" spans="2:14" ht="27.75" customHeight="1" x14ac:dyDescent="0.2">
      <c r="B865" s="7">
        <f t="shared" si="42"/>
        <v>863</v>
      </c>
      <c r="C865" s="24"/>
      <c r="D865" s="16"/>
      <c r="E865" s="2"/>
      <c r="F865" s="16"/>
      <c r="G865" s="13"/>
      <c r="H865" s="13"/>
      <c r="I865" s="13"/>
      <c r="J865" s="21" t="str">
        <f t="shared" si="43"/>
        <v/>
      </c>
      <c r="K865" s="34" t="str">
        <f>IF(OR(G865&lt;&gt;"",H865&lt;&gt;""),'Thông Tin Chung'!$L$3,"")</f>
        <v/>
      </c>
      <c r="L865" s="2"/>
      <c r="M865" s="7" t="str">
        <f>IF(AND(G865="",H865=""),"",IF(OR(C865&lt;NgayBatDau,C865&gt;NgayKetThuc),"Ngày tháng phải nằm trong kỳ kế toán",IF(AND(F865&lt;&gt;"",COUNTIF(T.2[Tên loại
Doanh thu / Chi phí],F865)=0),"Tên loại DT/CP chưa được khai báo vào DS Tên loại DTCP","")))</f>
        <v/>
      </c>
      <c r="N865" s="7" t="str">
        <f t="shared" si="41"/>
        <v/>
      </c>
    </row>
    <row r="866" spans="2:14" ht="27.75" customHeight="1" x14ac:dyDescent="0.2">
      <c r="B866" s="7">
        <f t="shared" si="42"/>
        <v>864</v>
      </c>
      <c r="C866" s="24"/>
      <c r="D866" s="16"/>
      <c r="E866" s="2"/>
      <c r="F866" s="16"/>
      <c r="G866" s="13"/>
      <c r="H866" s="13"/>
      <c r="I866" s="13"/>
      <c r="J866" s="21" t="str">
        <f t="shared" si="43"/>
        <v/>
      </c>
      <c r="K866" s="34" t="str">
        <f>IF(OR(G866&lt;&gt;"",H866&lt;&gt;""),'Thông Tin Chung'!$L$3,"")</f>
        <v/>
      </c>
      <c r="L866" s="2"/>
      <c r="M866" s="7" t="str">
        <f>IF(AND(G866="",H866=""),"",IF(OR(C866&lt;NgayBatDau,C866&gt;NgayKetThuc),"Ngày tháng phải nằm trong kỳ kế toán",IF(AND(F866&lt;&gt;"",COUNTIF(T.2[Tên loại
Doanh thu / Chi phí],F866)=0),"Tên loại DT/CP chưa được khai báo vào DS Tên loại DTCP","")))</f>
        <v/>
      </c>
      <c r="N866" s="7" t="str">
        <f t="shared" si="41"/>
        <v/>
      </c>
    </row>
    <row r="867" spans="2:14" ht="27.75" customHeight="1" x14ac:dyDescent="0.2">
      <c r="B867" s="7">
        <f t="shared" si="42"/>
        <v>865</v>
      </c>
      <c r="C867" s="24"/>
      <c r="D867" s="16"/>
      <c r="E867" s="2"/>
      <c r="F867" s="16"/>
      <c r="G867" s="13"/>
      <c r="H867" s="13"/>
      <c r="I867" s="13"/>
      <c r="J867" s="21" t="str">
        <f t="shared" si="43"/>
        <v/>
      </c>
      <c r="K867" s="34" t="str">
        <f>IF(OR(G867&lt;&gt;"",H867&lt;&gt;""),'Thông Tin Chung'!$L$3,"")</f>
        <v/>
      </c>
      <c r="L867" s="2"/>
      <c r="M867" s="7" t="str">
        <f>IF(AND(G867="",H867=""),"",IF(OR(C867&lt;NgayBatDau,C867&gt;NgayKetThuc),"Ngày tháng phải nằm trong kỳ kế toán",IF(AND(F867&lt;&gt;"",COUNTIF(T.2[Tên loại
Doanh thu / Chi phí],F867)=0),"Tên loại DT/CP chưa được khai báo vào DS Tên loại DTCP","")))</f>
        <v/>
      </c>
      <c r="N867" s="7" t="str">
        <f t="shared" si="41"/>
        <v/>
      </c>
    </row>
    <row r="868" spans="2:14" ht="27.75" customHeight="1" x14ac:dyDescent="0.2">
      <c r="B868" s="7">
        <f t="shared" si="42"/>
        <v>866</v>
      </c>
      <c r="C868" s="24"/>
      <c r="D868" s="16"/>
      <c r="E868" s="2"/>
      <c r="F868" s="16"/>
      <c r="G868" s="13"/>
      <c r="H868" s="13"/>
      <c r="I868" s="13"/>
      <c r="J868" s="21" t="str">
        <f t="shared" si="43"/>
        <v/>
      </c>
      <c r="K868" s="34" t="str">
        <f>IF(OR(G868&lt;&gt;"",H868&lt;&gt;""),'Thông Tin Chung'!$L$3,"")</f>
        <v/>
      </c>
      <c r="L868" s="2"/>
      <c r="M868" s="7" t="str">
        <f>IF(AND(G868="",H868=""),"",IF(OR(C868&lt;NgayBatDau,C868&gt;NgayKetThuc),"Ngày tháng phải nằm trong kỳ kế toán",IF(AND(F868&lt;&gt;"",COUNTIF(T.2[Tên loại
Doanh thu / Chi phí],F868)=0),"Tên loại DT/CP chưa được khai báo vào DS Tên loại DTCP","")))</f>
        <v/>
      </c>
      <c r="N868" s="7" t="str">
        <f t="shared" si="41"/>
        <v/>
      </c>
    </row>
    <row r="869" spans="2:14" ht="27.75" customHeight="1" x14ac:dyDescent="0.2">
      <c r="B869" s="7">
        <f t="shared" si="42"/>
        <v>867</v>
      </c>
      <c r="C869" s="24"/>
      <c r="D869" s="16"/>
      <c r="E869" s="2"/>
      <c r="F869" s="16"/>
      <c r="G869" s="13"/>
      <c r="H869" s="13"/>
      <c r="I869" s="13"/>
      <c r="J869" s="21" t="str">
        <f t="shared" si="43"/>
        <v/>
      </c>
      <c r="K869" s="34" t="str">
        <f>IF(OR(G869&lt;&gt;"",H869&lt;&gt;""),'Thông Tin Chung'!$L$3,"")</f>
        <v/>
      </c>
      <c r="L869" s="2"/>
      <c r="M869" s="7" t="str">
        <f>IF(AND(G869="",H869=""),"",IF(OR(C869&lt;NgayBatDau,C869&gt;NgayKetThuc),"Ngày tháng phải nằm trong kỳ kế toán",IF(AND(F869&lt;&gt;"",COUNTIF(T.2[Tên loại
Doanh thu / Chi phí],F869)=0),"Tên loại DT/CP chưa được khai báo vào DS Tên loại DTCP","")))</f>
        <v/>
      </c>
      <c r="N869" s="7" t="str">
        <f t="shared" si="41"/>
        <v/>
      </c>
    </row>
    <row r="870" spans="2:14" ht="27.75" customHeight="1" x14ac:dyDescent="0.2">
      <c r="B870" s="7">
        <f t="shared" si="42"/>
        <v>868</v>
      </c>
      <c r="C870" s="24"/>
      <c r="D870" s="16"/>
      <c r="E870" s="2"/>
      <c r="F870" s="16"/>
      <c r="G870" s="13"/>
      <c r="H870" s="13"/>
      <c r="I870" s="13"/>
      <c r="J870" s="21" t="str">
        <f t="shared" si="43"/>
        <v/>
      </c>
      <c r="K870" s="34" t="str">
        <f>IF(OR(G870&lt;&gt;"",H870&lt;&gt;""),'Thông Tin Chung'!$L$3,"")</f>
        <v/>
      </c>
      <c r="L870" s="2"/>
      <c r="M870" s="7" t="str">
        <f>IF(AND(G870="",H870=""),"",IF(OR(C870&lt;NgayBatDau,C870&gt;NgayKetThuc),"Ngày tháng phải nằm trong kỳ kế toán",IF(AND(F870&lt;&gt;"",COUNTIF(T.2[Tên loại
Doanh thu / Chi phí],F870)=0),"Tên loại DT/CP chưa được khai báo vào DS Tên loại DTCP","")))</f>
        <v/>
      </c>
      <c r="N870" s="7" t="str">
        <f t="shared" si="41"/>
        <v/>
      </c>
    </row>
    <row r="871" spans="2:14" ht="27.75" customHeight="1" x14ac:dyDescent="0.2">
      <c r="B871" s="7">
        <f t="shared" si="42"/>
        <v>869</v>
      </c>
      <c r="C871" s="24"/>
      <c r="D871" s="16"/>
      <c r="E871" s="2"/>
      <c r="F871" s="16"/>
      <c r="G871" s="13"/>
      <c r="H871" s="13"/>
      <c r="I871" s="13"/>
      <c r="J871" s="21" t="str">
        <f t="shared" si="43"/>
        <v/>
      </c>
      <c r="K871" s="34" t="str">
        <f>IF(OR(G871&lt;&gt;"",H871&lt;&gt;""),'Thông Tin Chung'!$L$3,"")</f>
        <v/>
      </c>
      <c r="L871" s="2"/>
      <c r="M871" s="7" t="str">
        <f>IF(AND(G871="",H871=""),"",IF(OR(C871&lt;NgayBatDau,C871&gt;NgayKetThuc),"Ngày tháng phải nằm trong kỳ kế toán",IF(AND(F871&lt;&gt;"",COUNTIF(T.2[Tên loại
Doanh thu / Chi phí],F871)=0),"Tên loại DT/CP chưa được khai báo vào DS Tên loại DTCP","")))</f>
        <v/>
      </c>
      <c r="N871" s="7" t="str">
        <f t="shared" si="41"/>
        <v/>
      </c>
    </row>
    <row r="872" spans="2:14" ht="27.75" customHeight="1" x14ac:dyDescent="0.2">
      <c r="B872" s="7">
        <f t="shared" si="42"/>
        <v>870</v>
      </c>
      <c r="C872" s="24"/>
      <c r="D872" s="16"/>
      <c r="E872" s="2"/>
      <c r="F872" s="16"/>
      <c r="G872" s="13"/>
      <c r="H872" s="13"/>
      <c r="I872" s="13"/>
      <c r="J872" s="21" t="str">
        <f t="shared" si="43"/>
        <v/>
      </c>
      <c r="K872" s="34" t="str">
        <f>IF(OR(G872&lt;&gt;"",H872&lt;&gt;""),'Thông Tin Chung'!$L$3,"")</f>
        <v/>
      </c>
      <c r="L872" s="2"/>
      <c r="M872" s="7" t="str">
        <f>IF(AND(G872="",H872=""),"",IF(OR(C872&lt;NgayBatDau,C872&gt;NgayKetThuc),"Ngày tháng phải nằm trong kỳ kế toán",IF(AND(F872&lt;&gt;"",COUNTIF(T.2[Tên loại
Doanh thu / Chi phí],F872)=0),"Tên loại DT/CP chưa được khai báo vào DS Tên loại DTCP","")))</f>
        <v/>
      </c>
      <c r="N872" s="7" t="str">
        <f t="shared" si="41"/>
        <v/>
      </c>
    </row>
    <row r="873" spans="2:14" ht="27.75" customHeight="1" x14ac:dyDescent="0.2">
      <c r="B873" s="7">
        <f t="shared" si="42"/>
        <v>871</v>
      </c>
      <c r="C873" s="24"/>
      <c r="D873" s="16"/>
      <c r="E873" s="2"/>
      <c r="F873" s="16"/>
      <c r="G873" s="13"/>
      <c r="H873" s="13"/>
      <c r="I873" s="13"/>
      <c r="J873" s="21" t="str">
        <f t="shared" si="43"/>
        <v/>
      </c>
      <c r="K873" s="34" t="str">
        <f>IF(OR(G873&lt;&gt;"",H873&lt;&gt;""),'Thông Tin Chung'!$L$3,"")</f>
        <v/>
      </c>
      <c r="L873" s="2"/>
      <c r="M873" s="7" t="str">
        <f>IF(AND(G873="",H873=""),"",IF(OR(C873&lt;NgayBatDau,C873&gt;NgayKetThuc),"Ngày tháng phải nằm trong kỳ kế toán",IF(AND(F873&lt;&gt;"",COUNTIF(T.2[Tên loại
Doanh thu / Chi phí],F873)=0),"Tên loại DT/CP chưa được khai báo vào DS Tên loại DTCP","")))</f>
        <v/>
      </c>
      <c r="N873" s="7" t="str">
        <f t="shared" si="41"/>
        <v/>
      </c>
    </row>
    <row r="874" spans="2:14" ht="27.75" customHeight="1" x14ac:dyDescent="0.2">
      <c r="B874" s="7">
        <f t="shared" si="42"/>
        <v>872</v>
      </c>
      <c r="C874" s="24"/>
      <c r="D874" s="16"/>
      <c r="E874" s="2"/>
      <c r="F874" s="16"/>
      <c r="G874" s="13"/>
      <c r="H874" s="13"/>
      <c r="I874" s="13"/>
      <c r="J874" s="21" t="str">
        <f t="shared" si="43"/>
        <v/>
      </c>
      <c r="K874" s="34" t="str">
        <f>IF(OR(G874&lt;&gt;"",H874&lt;&gt;""),'Thông Tin Chung'!$L$3,"")</f>
        <v/>
      </c>
      <c r="L874" s="2"/>
      <c r="M874" s="7" t="str">
        <f>IF(AND(G874="",H874=""),"",IF(OR(C874&lt;NgayBatDau,C874&gt;NgayKetThuc),"Ngày tháng phải nằm trong kỳ kế toán",IF(AND(F874&lt;&gt;"",COUNTIF(T.2[Tên loại
Doanh thu / Chi phí],F874)=0),"Tên loại DT/CP chưa được khai báo vào DS Tên loại DTCP","")))</f>
        <v/>
      </c>
      <c r="N874" s="7" t="str">
        <f t="shared" si="41"/>
        <v/>
      </c>
    </row>
    <row r="875" spans="2:14" ht="27.75" customHeight="1" x14ac:dyDescent="0.2">
      <c r="B875" s="7">
        <f t="shared" si="42"/>
        <v>873</v>
      </c>
      <c r="C875" s="24"/>
      <c r="D875" s="16"/>
      <c r="E875" s="2"/>
      <c r="F875" s="16"/>
      <c r="G875" s="13"/>
      <c r="H875" s="13"/>
      <c r="I875" s="13"/>
      <c r="J875" s="21" t="str">
        <f t="shared" si="43"/>
        <v/>
      </c>
      <c r="K875" s="34" t="str">
        <f>IF(OR(G875&lt;&gt;"",H875&lt;&gt;""),'Thông Tin Chung'!$L$3,"")</f>
        <v/>
      </c>
      <c r="L875" s="2"/>
      <c r="M875" s="7" t="str">
        <f>IF(AND(G875="",H875=""),"",IF(OR(C875&lt;NgayBatDau,C875&gt;NgayKetThuc),"Ngày tháng phải nằm trong kỳ kế toán",IF(AND(F875&lt;&gt;"",COUNTIF(T.2[Tên loại
Doanh thu / Chi phí],F875)=0),"Tên loại DT/CP chưa được khai báo vào DS Tên loại DTCP","")))</f>
        <v/>
      </c>
      <c r="N875" s="7" t="str">
        <f t="shared" si="41"/>
        <v/>
      </c>
    </row>
    <row r="876" spans="2:14" ht="27.75" customHeight="1" x14ac:dyDescent="0.2">
      <c r="B876" s="7">
        <f t="shared" si="42"/>
        <v>874</v>
      </c>
      <c r="C876" s="24"/>
      <c r="D876" s="16"/>
      <c r="E876" s="2"/>
      <c r="F876" s="16"/>
      <c r="G876" s="13"/>
      <c r="H876" s="13"/>
      <c r="I876" s="13"/>
      <c r="J876" s="21" t="str">
        <f t="shared" si="43"/>
        <v/>
      </c>
      <c r="K876" s="34" t="str">
        <f>IF(OR(G876&lt;&gt;"",H876&lt;&gt;""),'Thông Tin Chung'!$L$3,"")</f>
        <v/>
      </c>
      <c r="L876" s="2"/>
      <c r="M876" s="7" t="str">
        <f>IF(AND(G876="",H876=""),"",IF(OR(C876&lt;NgayBatDau,C876&gt;NgayKetThuc),"Ngày tháng phải nằm trong kỳ kế toán",IF(AND(F876&lt;&gt;"",COUNTIF(T.2[Tên loại
Doanh thu / Chi phí],F876)=0),"Tên loại DT/CP chưa được khai báo vào DS Tên loại DTCP","")))</f>
        <v/>
      </c>
      <c r="N876" s="7" t="str">
        <f t="shared" si="41"/>
        <v/>
      </c>
    </row>
    <row r="877" spans="2:14" ht="27.75" customHeight="1" x14ac:dyDescent="0.2">
      <c r="B877" s="7">
        <f t="shared" si="42"/>
        <v>875</v>
      </c>
      <c r="C877" s="24"/>
      <c r="D877" s="16"/>
      <c r="E877" s="2"/>
      <c r="F877" s="16"/>
      <c r="G877" s="13"/>
      <c r="H877" s="13"/>
      <c r="I877" s="13"/>
      <c r="J877" s="21" t="str">
        <f t="shared" si="43"/>
        <v/>
      </c>
      <c r="K877" s="34" t="str">
        <f>IF(OR(G877&lt;&gt;"",H877&lt;&gt;""),'Thông Tin Chung'!$L$3,"")</f>
        <v/>
      </c>
      <c r="L877" s="2"/>
      <c r="M877" s="7" t="str">
        <f>IF(AND(G877="",H877=""),"",IF(OR(C877&lt;NgayBatDau,C877&gt;NgayKetThuc),"Ngày tháng phải nằm trong kỳ kế toán",IF(AND(F877&lt;&gt;"",COUNTIF(T.2[Tên loại
Doanh thu / Chi phí],F877)=0),"Tên loại DT/CP chưa được khai báo vào DS Tên loại DTCP","")))</f>
        <v/>
      </c>
      <c r="N877" s="7" t="str">
        <f t="shared" si="41"/>
        <v/>
      </c>
    </row>
    <row r="878" spans="2:14" ht="27.75" customHeight="1" x14ac:dyDescent="0.2">
      <c r="B878" s="7">
        <f t="shared" si="42"/>
        <v>876</v>
      </c>
      <c r="C878" s="24"/>
      <c r="D878" s="16"/>
      <c r="E878" s="2"/>
      <c r="F878" s="16"/>
      <c r="G878" s="13"/>
      <c r="H878" s="13"/>
      <c r="I878" s="13"/>
      <c r="J878" s="21" t="str">
        <f t="shared" si="43"/>
        <v/>
      </c>
      <c r="K878" s="34" t="str">
        <f>IF(OR(G878&lt;&gt;"",H878&lt;&gt;""),'Thông Tin Chung'!$L$3,"")</f>
        <v/>
      </c>
      <c r="L878" s="2"/>
      <c r="M878" s="7" t="str">
        <f>IF(AND(G878="",H878=""),"",IF(OR(C878&lt;NgayBatDau,C878&gt;NgayKetThuc),"Ngày tháng phải nằm trong kỳ kế toán",IF(AND(F878&lt;&gt;"",COUNTIF(T.2[Tên loại
Doanh thu / Chi phí],F878)=0),"Tên loại DT/CP chưa được khai báo vào DS Tên loại DTCP","")))</f>
        <v/>
      </c>
      <c r="N878" s="7" t="str">
        <f t="shared" si="41"/>
        <v/>
      </c>
    </row>
    <row r="879" spans="2:14" ht="27.75" customHeight="1" x14ac:dyDescent="0.2">
      <c r="B879" s="7">
        <f t="shared" si="42"/>
        <v>877</v>
      </c>
      <c r="C879" s="24"/>
      <c r="D879" s="16"/>
      <c r="E879" s="2"/>
      <c r="F879" s="16"/>
      <c r="G879" s="13"/>
      <c r="H879" s="13"/>
      <c r="I879" s="13"/>
      <c r="J879" s="21" t="str">
        <f t="shared" si="43"/>
        <v/>
      </c>
      <c r="K879" s="34" t="str">
        <f>IF(OR(G879&lt;&gt;"",H879&lt;&gt;""),'Thông Tin Chung'!$L$3,"")</f>
        <v/>
      </c>
      <c r="L879" s="2"/>
      <c r="M879" s="7" t="str">
        <f>IF(AND(G879="",H879=""),"",IF(OR(C879&lt;NgayBatDau,C879&gt;NgayKetThuc),"Ngày tháng phải nằm trong kỳ kế toán",IF(AND(F879&lt;&gt;"",COUNTIF(T.2[Tên loại
Doanh thu / Chi phí],F879)=0),"Tên loại DT/CP chưa được khai báo vào DS Tên loại DTCP","")))</f>
        <v/>
      </c>
      <c r="N879" s="7" t="str">
        <f t="shared" si="41"/>
        <v/>
      </c>
    </row>
    <row r="880" spans="2:14" ht="27.75" customHeight="1" x14ac:dyDescent="0.2">
      <c r="B880" s="7">
        <f t="shared" si="42"/>
        <v>878</v>
      </c>
      <c r="C880" s="24"/>
      <c r="D880" s="16"/>
      <c r="E880" s="2"/>
      <c r="F880" s="16"/>
      <c r="G880" s="13"/>
      <c r="H880" s="13"/>
      <c r="I880" s="13"/>
      <c r="J880" s="21" t="str">
        <f t="shared" si="43"/>
        <v/>
      </c>
      <c r="K880" s="34" t="str">
        <f>IF(OR(G880&lt;&gt;"",H880&lt;&gt;""),'Thông Tin Chung'!$L$3,"")</f>
        <v/>
      </c>
      <c r="L880" s="2"/>
      <c r="M880" s="7" t="str">
        <f>IF(AND(G880="",H880=""),"",IF(OR(C880&lt;NgayBatDau,C880&gt;NgayKetThuc),"Ngày tháng phải nằm trong kỳ kế toán",IF(AND(F880&lt;&gt;"",COUNTIF(T.2[Tên loại
Doanh thu / Chi phí],F880)=0),"Tên loại DT/CP chưa được khai báo vào DS Tên loại DTCP","")))</f>
        <v/>
      </c>
      <c r="N880" s="7" t="str">
        <f t="shared" si="41"/>
        <v/>
      </c>
    </row>
    <row r="881" spans="2:14" ht="27.75" customHeight="1" x14ac:dyDescent="0.2">
      <c r="B881" s="7">
        <f t="shared" si="42"/>
        <v>879</v>
      </c>
      <c r="C881" s="24"/>
      <c r="D881" s="16"/>
      <c r="E881" s="2"/>
      <c r="F881" s="16"/>
      <c r="G881" s="13"/>
      <c r="H881" s="13"/>
      <c r="I881" s="13"/>
      <c r="J881" s="21" t="str">
        <f t="shared" si="43"/>
        <v/>
      </c>
      <c r="K881" s="34" t="str">
        <f>IF(OR(G881&lt;&gt;"",H881&lt;&gt;""),'Thông Tin Chung'!$L$3,"")</f>
        <v/>
      </c>
      <c r="L881" s="2"/>
      <c r="M881" s="7" t="str">
        <f>IF(AND(G881="",H881=""),"",IF(OR(C881&lt;NgayBatDau,C881&gt;NgayKetThuc),"Ngày tháng phải nằm trong kỳ kế toán",IF(AND(F881&lt;&gt;"",COUNTIF(T.2[Tên loại
Doanh thu / Chi phí],F881)=0),"Tên loại DT/CP chưa được khai báo vào DS Tên loại DTCP","")))</f>
        <v/>
      </c>
      <c r="N881" s="7" t="str">
        <f t="shared" si="41"/>
        <v/>
      </c>
    </row>
    <row r="882" spans="2:14" ht="27.75" customHeight="1" x14ac:dyDescent="0.2">
      <c r="B882" s="7">
        <f t="shared" si="42"/>
        <v>880</v>
      </c>
      <c r="C882" s="24"/>
      <c r="D882" s="16"/>
      <c r="E882" s="2"/>
      <c r="F882" s="16"/>
      <c r="G882" s="13"/>
      <c r="H882" s="13"/>
      <c r="I882" s="13"/>
      <c r="J882" s="21" t="str">
        <f t="shared" si="43"/>
        <v/>
      </c>
      <c r="K882" s="34" t="str">
        <f>IF(OR(G882&lt;&gt;"",H882&lt;&gt;""),'Thông Tin Chung'!$L$3,"")</f>
        <v/>
      </c>
      <c r="L882" s="2"/>
      <c r="M882" s="7" t="str">
        <f>IF(AND(G882="",H882=""),"",IF(OR(C882&lt;NgayBatDau,C882&gt;NgayKetThuc),"Ngày tháng phải nằm trong kỳ kế toán",IF(AND(F882&lt;&gt;"",COUNTIF(T.2[Tên loại
Doanh thu / Chi phí],F882)=0),"Tên loại DT/CP chưa được khai báo vào DS Tên loại DTCP","")))</f>
        <v/>
      </c>
      <c r="N882" s="7" t="str">
        <f t="shared" si="41"/>
        <v/>
      </c>
    </row>
    <row r="883" spans="2:14" ht="27.75" customHeight="1" x14ac:dyDescent="0.2">
      <c r="B883" s="7">
        <f t="shared" si="42"/>
        <v>881</v>
      </c>
      <c r="C883" s="24"/>
      <c r="D883" s="16"/>
      <c r="E883" s="2"/>
      <c r="F883" s="16"/>
      <c r="G883" s="13"/>
      <c r="H883" s="13"/>
      <c r="I883" s="13"/>
      <c r="J883" s="21" t="str">
        <f t="shared" si="43"/>
        <v/>
      </c>
      <c r="K883" s="34" t="str">
        <f>IF(OR(G883&lt;&gt;"",H883&lt;&gt;""),'Thông Tin Chung'!$L$3,"")</f>
        <v/>
      </c>
      <c r="L883" s="2"/>
      <c r="M883" s="7" t="str">
        <f>IF(AND(G883="",H883=""),"",IF(OR(C883&lt;NgayBatDau,C883&gt;NgayKetThuc),"Ngày tháng phải nằm trong kỳ kế toán",IF(AND(F883&lt;&gt;"",COUNTIF(T.2[Tên loại
Doanh thu / Chi phí],F883)=0),"Tên loại DT/CP chưa được khai báo vào DS Tên loại DTCP","")))</f>
        <v/>
      </c>
      <c r="N883" s="7" t="str">
        <f t="shared" si="41"/>
        <v/>
      </c>
    </row>
    <row r="884" spans="2:14" ht="27.75" customHeight="1" x14ac:dyDescent="0.2">
      <c r="B884" s="7">
        <f t="shared" si="42"/>
        <v>882</v>
      </c>
      <c r="C884" s="24"/>
      <c r="D884" s="16"/>
      <c r="E884" s="2"/>
      <c r="F884" s="16"/>
      <c r="G884" s="13"/>
      <c r="H884" s="13"/>
      <c r="I884" s="13"/>
      <c r="J884" s="21" t="str">
        <f t="shared" si="43"/>
        <v/>
      </c>
      <c r="K884" s="34" t="str">
        <f>IF(OR(G884&lt;&gt;"",H884&lt;&gt;""),'Thông Tin Chung'!$L$3,"")</f>
        <v/>
      </c>
      <c r="L884" s="2"/>
      <c r="M884" s="7" t="str">
        <f>IF(AND(G884="",H884=""),"",IF(OR(C884&lt;NgayBatDau,C884&gt;NgayKetThuc),"Ngày tháng phải nằm trong kỳ kế toán",IF(AND(F884&lt;&gt;"",COUNTIF(T.2[Tên loại
Doanh thu / Chi phí],F884)=0),"Tên loại DT/CP chưa được khai báo vào DS Tên loại DTCP","")))</f>
        <v/>
      </c>
      <c r="N884" s="7" t="str">
        <f t="shared" si="41"/>
        <v/>
      </c>
    </row>
    <row r="885" spans="2:14" ht="27.75" customHeight="1" x14ac:dyDescent="0.2">
      <c r="B885" s="7">
        <f t="shared" si="42"/>
        <v>883</v>
      </c>
      <c r="C885" s="24"/>
      <c r="D885" s="16"/>
      <c r="E885" s="2"/>
      <c r="F885" s="16"/>
      <c r="G885" s="13"/>
      <c r="H885" s="13"/>
      <c r="I885" s="13"/>
      <c r="J885" s="21" t="str">
        <f t="shared" si="43"/>
        <v/>
      </c>
      <c r="K885" s="34" t="str">
        <f>IF(OR(G885&lt;&gt;"",H885&lt;&gt;""),'Thông Tin Chung'!$L$3,"")</f>
        <v/>
      </c>
      <c r="L885" s="2"/>
      <c r="M885" s="7" t="str">
        <f>IF(AND(G885="",H885=""),"",IF(OR(C885&lt;NgayBatDau,C885&gt;NgayKetThuc),"Ngày tháng phải nằm trong kỳ kế toán",IF(AND(F885&lt;&gt;"",COUNTIF(T.2[Tên loại
Doanh thu / Chi phí],F885)=0),"Tên loại DT/CP chưa được khai báo vào DS Tên loại DTCP","")))</f>
        <v/>
      </c>
      <c r="N885" s="7" t="str">
        <f t="shared" si="41"/>
        <v/>
      </c>
    </row>
    <row r="886" spans="2:14" ht="27.75" customHeight="1" x14ac:dyDescent="0.2">
      <c r="B886" s="7">
        <f t="shared" si="42"/>
        <v>884</v>
      </c>
      <c r="C886" s="24"/>
      <c r="D886" s="16"/>
      <c r="E886" s="2"/>
      <c r="F886" s="16"/>
      <c r="G886" s="13"/>
      <c r="H886" s="13"/>
      <c r="I886" s="13"/>
      <c r="J886" s="21" t="str">
        <f t="shared" si="43"/>
        <v/>
      </c>
      <c r="K886" s="34" t="str">
        <f>IF(OR(G886&lt;&gt;"",H886&lt;&gt;""),'Thông Tin Chung'!$L$3,"")</f>
        <v/>
      </c>
      <c r="L886" s="2"/>
      <c r="M886" s="7" t="str">
        <f>IF(AND(G886="",H886=""),"",IF(OR(C886&lt;NgayBatDau,C886&gt;NgayKetThuc),"Ngày tháng phải nằm trong kỳ kế toán",IF(AND(F886&lt;&gt;"",COUNTIF(T.2[Tên loại
Doanh thu / Chi phí],F886)=0),"Tên loại DT/CP chưa được khai báo vào DS Tên loại DTCP","")))</f>
        <v/>
      </c>
      <c r="N886" s="7" t="str">
        <f t="shared" si="41"/>
        <v/>
      </c>
    </row>
    <row r="887" spans="2:14" ht="27.75" customHeight="1" x14ac:dyDescent="0.2">
      <c r="B887" s="7">
        <f t="shared" si="42"/>
        <v>885</v>
      </c>
      <c r="C887" s="24"/>
      <c r="D887" s="16"/>
      <c r="E887" s="2"/>
      <c r="F887" s="16"/>
      <c r="G887" s="13"/>
      <c r="H887" s="13"/>
      <c r="I887" s="13"/>
      <c r="J887" s="21" t="str">
        <f t="shared" si="43"/>
        <v/>
      </c>
      <c r="K887" s="34" t="str">
        <f>IF(OR(G887&lt;&gt;"",H887&lt;&gt;""),'Thông Tin Chung'!$L$3,"")</f>
        <v/>
      </c>
      <c r="L887" s="2"/>
      <c r="M887" s="7" t="str">
        <f>IF(AND(G887="",H887=""),"",IF(OR(C887&lt;NgayBatDau,C887&gt;NgayKetThuc),"Ngày tháng phải nằm trong kỳ kế toán",IF(AND(F887&lt;&gt;"",COUNTIF(T.2[Tên loại
Doanh thu / Chi phí],F887)=0),"Tên loại DT/CP chưa được khai báo vào DS Tên loại DTCP","")))</f>
        <v/>
      </c>
      <c r="N887" s="7" t="str">
        <f t="shared" si="41"/>
        <v/>
      </c>
    </row>
    <row r="888" spans="2:14" ht="27.75" customHeight="1" x14ac:dyDescent="0.2">
      <c r="B888" s="7">
        <f t="shared" si="42"/>
        <v>886</v>
      </c>
      <c r="C888" s="24"/>
      <c r="D888" s="16"/>
      <c r="E888" s="2"/>
      <c r="F888" s="16"/>
      <c r="G888" s="13"/>
      <c r="H888" s="13"/>
      <c r="I888" s="13"/>
      <c r="J888" s="21" t="str">
        <f t="shared" si="43"/>
        <v/>
      </c>
      <c r="K888" s="34" t="str">
        <f>IF(OR(G888&lt;&gt;"",H888&lt;&gt;""),'Thông Tin Chung'!$L$3,"")</f>
        <v/>
      </c>
      <c r="L888" s="2"/>
      <c r="M888" s="7" t="str">
        <f>IF(AND(G888="",H888=""),"",IF(OR(C888&lt;NgayBatDau,C888&gt;NgayKetThuc),"Ngày tháng phải nằm trong kỳ kế toán",IF(AND(F888&lt;&gt;"",COUNTIF(T.2[Tên loại
Doanh thu / Chi phí],F888)=0),"Tên loại DT/CP chưa được khai báo vào DS Tên loại DTCP","")))</f>
        <v/>
      </c>
      <c r="N888" s="7" t="str">
        <f t="shared" si="41"/>
        <v/>
      </c>
    </row>
    <row r="889" spans="2:14" ht="27.75" customHeight="1" x14ac:dyDescent="0.2">
      <c r="B889" s="7">
        <f t="shared" si="42"/>
        <v>887</v>
      </c>
      <c r="C889" s="24"/>
      <c r="D889" s="16"/>
      <c r="E889" s="2"/>
      <c r="F889" s="16"/>
      <c r="G889" s="13"/>
      <c r="H889" s="13"/>
      <c r="I889" s="13"/>
      <c r="J889" s="21" t="str">
        <f t="shared" si="43"/>
        <v/>
      </c>
      <c r="K889" s="34" t="str">
        <f>IF(OR(G889&lt;&gt;"",H889&lt;&gt;""),'Thông Tin Chung'!$L$3,"")</f>
        <v/>
      </c>
      <c r="L889" s="2"/>
      <c r="M889" s="7" t="str">
        <f>IF(AND(G889="",H889=""),"",IF(OR(C889&lt;NgayBatDau,C889&gt;NgayKetThuc),"Ngày tháng phải nằm trong kỳ kế toán",IF(AND(F889&lt;&gt;"",COUNTIF(T.2[Tên loại
Doanh thu / Chi phí],F889)=0),"Tên loại DT/CP chưa được khai báo vào DS Tên loại DTCP","")))</f>
        <v/>
      </c>
      <c r="N889" s="7" t="str">
        <f t="shared" si="41"/>
        <v/>
      </c>
    </row>
    <row r="890" spans="2:14" ht="27.75" customHeight="1" x14ac:dyDescent="0.2">
      <c r="B890" s="7">
        <f t="shared" si="42"/>
        <v>888</v>
      </c>
      <c r="C890" s="24"/>
      <c r="D890" s="16"/>
      <c r="E890" s="2"/>
      <c r="F890" s="16"/>
      <c r="G890" s="13"/>
      <c r="H890" s="13"/>
      <c r="I890" s="13"/>
      <c r="J890" s="21" t="str">
        <f t="shared" si="43"/>
        <v/>
      </c>
      <c r="K890" s="34" t="str">
        <f>IF(OR(G890&lt;&gt;"",H890&lt;&gt;""),'Thông Tin Chung'!$L$3,"")</f>
        <v/>
      </c>
      <c r="L890" s="2"/>
      <c r="M890" s="7" t="str">
        <f>IF(AND(G890="",H890=""),"",IF(OR(C890&lt;NgayBatDau,C890&gt;NgayKetThuc),"Ngày tháng phải nằm trong kỳ kế toán",IF(AND(F890&lt;&gt;"",COUNTIF(T.2[Tên loại
Doanh thu / Chi phí],F890)=0),"Tên loại DT/CP chưa được khai báo vào DS Tên loại DTCP","")))</f>
        <v/>
      </c>
      <c r="N890" s="7" t="str">
        <f t="shared" si="41"/>
        <v/>
      </c>
    </row>
    <row r="891" spans="2:14" ht="27.75" customHeight="1" x14ac:dyDescent="0.2">
      <c r="B891" s="7">
        <f t="shared" si="42"/>
        <v>889</v>
      </c>
      <c r="C891" s="24"/>
      <c r="D891" s="16"/>
      <c r="E891" s="2"/>
      <c r="F891" s="16"/>
      <c r="G891" s="13"/>
      <c r="H891" s="13"/>
      <c r="I891" s="13"/>
      <c r="J891" s="21" t="str">
        <f t="shared" si="43"/>
        <v/>
      </c>
      <c r="K891" s="34" t="str">
        <f>IF(OR(G891&lt;&gt;"",H891&lt;&gt;""),'Thông Tin Chung'!$L$3,"")</f>
        <v/>
      </c>
      <c r="L891" s="2"/>
      <c r="M891" s="7" t="str">
        <f>IF(AND(G891="",H891=""),"",IF(OR(C891&lt;NgayBatDau,C891&gt;NgayKetThuc),"Ngày tháng phải nằm trong kỳ kế toán",IF(AND(F891&lt;&gt;"",COUNTIF(T.2[Tên loại
Doanh thu / Chi phí],F891)=0),"Tên loại DT/CP chưa được khai báo vào DS Tên loại DTCP","")))</f>
        <v/>
      </c>
      <c r="N891" s="7" t="str">
        <f t="shared" si="41"/>
        <v/>
      </c>
    </row>
    <row r="892" spans="2:14" ht="27.75" customHeight="1" x14ac:dyDescent="0.2">
      <c r="B892" s="7">
        <f t="shared" si="42"/>
        <v>890</v>
      </c>
      <c r="C892" s="24"/>
      <c r="D892" s="16"/>
      <c r="E892" s="2"/>
      <c r="F892" s="16"/>
      <c r="G892" s="13"/>
      <c r="H892" s="13"/>
      <c r="I892" s="13"/>
      <c r="J892" s="21" t="str">
        <f t="shared" si="43"/>
        <v/>
      </c>
      <c r="K892" s="34" t="str">
        <f>IF(OR(G892&lt;&gt;"",H892&lt;&gt;""),'Thông Tin Chung'!$L$3,"")</f>
        <v/>
      </c>
      <c r="L892" s="2"/>
      <c r="M892" s="7" t="str">
        <f>IF(AND(G892="",H892=""),"",IF(OR(C892&lt;NgayBatDau,C892&gt;NgayKetThuc),"Ngày tháng phải nằm trong kỳ kế toán",IF(AND(F892&lt;&gt;"",COUNTIF(T.2[Tên loại
Doanh thu / Chi phí],F892)=0),"Tên loại DT/CP chưa được khai báo vào DS Tên loại DTCP","")))</f>
        <v/>
      </c>
      <c r="N892" s="7" t="str">
        <f t="shared" si="41"/>
        <v/>
      </c>
    </row>
    <row r="893" spans="2:14" ht="27.75" customHeight="1" x14ac:dyDescent="0.2">
      <c r="B893" s="7">
        <f t="shared" si="42"/>
        <v>891</v>
      </c>
      <c r="C893" s="24"/>
      <c r="D893" s="16"/>
      <c r="E893" s="2"/>
      <c r="F893" s="16"/>
      <c r="G893" s="13"/>
      <c r="H893" s="13"/>
      <c r="I893" s="13"/>
      <c r="J893" s="21" t="str">
        <f t="shared" si="43"/>
        <v/>
      </c>
      <c r="K893" s="34" t="str">
        <f>IF(OR(G893&lt;&gt;"",H893&lt;&gt;""),'Thông Tin Chung'!$L$3,"")</f>
        <v/>
      </c>
      <c r="L893" s="2"/>
      <c r="M893" s="7" t="str">
        <f>IF(AND(G893="",H893=""),"",IF(OR(C893&lt;NgayBatDau,C893&gt;NgayKetThuc),"Ngày tháng phải nằm trong kỳ kế toán",IF(AND(F893&lt;&gt;"",COUNTIF(T.2[Tên loại
Doanh thu / Chi phí],F893)=0),"Tên loại DT/CP chưa được khai báo vào DS Tên loại DTCP","")))</f>
        <v/>
      </c>
      <c r="N893" s="7" t="str">
        <f t="shared" si="41"/>
        <v/>
      </c>
    </row>
    <row r="894" spans="2:14" ht="27.75" customHeight="1" x14ac:dyDescent="0.2">
      <c r="B894" s="7">
        <f t="shared" si="42"/>
        <v>892</v>
      </c>
      <c r="C894" s="24"/>
      <c r="D894" s="16"/>
      <c r="E894" s="2"/>
      <c r="F894" s="16"/>
      <c r="G894" s="13"/>
      <c r="H894" s="13"/>
      <c r="I894" s="13"/>
      <c r="J894" s="21" t="str">
        <f t="shared" si="43"/>
        <v/>
      </c>
      <c r="K894" s="34" t="str">
        <f>IF(OR(G894&lt;&gt;"",H894&lt;&gt;""),'Thông Tin Chung'!$L$3,"")</f>
        <v/>
      </c>
      <c r="L894" s="2"/>
      <c r="M894" s="7" t="str">
        <f>IF(AND(G894="",H894=""),"",IF(OR(C894&lt;NgayBatDau,C894&gt;NgayKetThuc),"Ngày tháng phải nằm trong kỳ kế toán",IF(AND(F894&lt;&gt;"",COUNTIF(T.2[Tên loại
Doanh thu / Chi phí],F894)=0),"Tên loại DT/CP chưa được khai báo vào DS Tên loại DTCP","")))</f>
        <v/>
      </c>
      <c r="N894" s="7" t="str">
        <f t="shared" si="41"/>
        <v/>
      </c>
    </row>
    <row r="895" spans="2:14" ht="27.75" customHeight="1" x14ac:dyDescent="0.2">
      <c r="B895" s="7">
        <f t="shared" si="42"/>
        <v>893</v>
      </c>
      <c r="C895" s="24"/>
      <c r="D895" s="16"/>
      <c r="E895" s="2"/>
      <c r="F895" s="16"/>
      <c r="G895" s="13"/>
      <c r="H895" s="13"/>
      <c r="I895" s="13"/>
      <c r="J895" s="21" t="str">
        <f t="shared" si="43"/>
        <v/>
      </c>
      <c r="K895" s="34" t="str">
        <f>IF(OR(G895&lt;&gt;"",H895&lt;&gt;""),'Thông Tin Chung'!$L$3,"")</f>
        <v/>
      </c>
      <c r="L895" s="2"/>
      <c r="M895" s="7" t="str">
        <f>IF(AND(G895="",H895=""),"",IF(OR(C895&lt;NgayBatDau,C895&gt;NgayKetThuc),"Ngày tháng phải nằm trong kỳ kế toán",IF(AND(F895&lt;&gt;"",COUNTIF(T.2[Tên loại
Doanh thu / Chi phí],F895)=0),"Tên loại DT/CP chưa được khai báo vào DS Tên loại DTCP","")))</f>
        <v/>
      </c>
      <c r="N895" s="7" t="str">
        <f t="shared" si="41"/>
        <v/>
      </c>
    </row>
    <row r="896" spans="2:14" ht="27.75" customHeight="1" x14ac:dyDescent="0.2">
      <c r="B896" s="7">
        <f t="shared" si="42"/>
        <v>894</v>
      </c>
      <c r="C896" s="24"/>
      <c r="D896" s="16"/>
      <c r="E896" s="2"/>
      <c r="F896" s="16"/>
      <c r="G896" s="13"/>
      <c r="H896" s="13"/>
      <c r="I896" s="13"/>
      <c r="J896" s="21" t="str">
        <f t="shared" si="43"/>
        <v/>
      </c>
      <c r="K896" s="34" t="str">
        <f>IF(OR(G896&lt;&gt;"",H896&lt;&gt;""),'Thông Tin Chung'!$L$3,"")</f>
        <v/>
      </c>
      <c r="L896" s="2"/>
      <c r="M896" s="7" t="str">
        <f>IF(AND(G896="",H896=""),"",IF(OR(C896&lt;NgayBatDau,C896&gt;NgayKetThuc),"Ngày tháng phải nằm trong kỳ kế toán",IF(AND(F896&lt;&gt;"",COUNTIF(T.2[Tên loại
Doanh thu / Chi phí],F896)=0),"Tên loại DT/CP chưa được khai báo vào DS Tên loại DTCP","")))</f>
        <v/>
      </c>
      <c r="N896" s="7" t="str">
        <f t="shared" si="41"/>
        <v/>
      </c>
    </row>
    <row r="897" spans="2:14" ht="27.75" customHeight="1" x14ac:dyDescent="0.2">
      <c r="B897" s="7">
        <f t="shared" si="42"/>
        <v>895</v>
      </c>
      <c r="C897" s="24"/>
      <c r="D897" s="16"/>
      <c r="E897" s="2"/>
      <c r="F897" s="16"/>
      <c r="G897" s="13"/>
      <c r="H897" s="13"/>
      <c r="I897" s="13"/>
      <c r="J897" s="21" t="str">
        <f t="shared" si="43"/>
        <v/>
      </c>
      <c r="K897" s="34" t="str">
        <f>IF(OR(G897&lt;&gt;"",H897&lt;&gt;""),'Thông Tin Chung'!$L$3,"")</f>
        <v/>
      </c>
      <c r="L897" s="2"/>
      <c r="M897" s="7" t="str">
        <f>IF(AND(G897="",H897=""),"",IF(OR(C897&lt;NgayBatDau,C897&gt;NgayKetThuc),"Ngày tháng phải nằm trong kỳ kế toán",IF(AND(F897&lt;&gt;"",COUNTIF(T.2[Tên loại
Doanh thu / Chi phí],F897)=0),"Tên loại DT/CP chưa được khai báo vào DS Tên loại DTCP","")))</f>
        <v/>
      </c>
      <c r="N897" s="7" t="str">
        <f t="shared" si="41"/>
        <v/>
      </c>
    </row>
    <row r="898" spans="2:14" ht="27.75" customHeight="1" x14ac:dyDescent="0.2">
      <c r="B898" s="7">
        <f t="shared" si="42"/>
        <v>896</v>
      </c>
      <c r="C898" s="24"/>
      <c r="D898" s="16"/>
      <c r="E898" s="2"/>
      <c r="F898" s="16"/>
      <c r="G898" s="13"/>
      <c r="H898" s="13"/>
      <c r="I898" s="13"/>
      <c r="J898" s="21" t="str">
        <f t="shared" si="43"/>
        <v/>
      </c>
      <c r="K898" s="34" t="str">
        <f>IF(OR(G898&lt;&gt;"",H898&lt;&gt;""),'Thông Tin Chung'!$L$3,"")</f>
        <v/>
      </c>
      <c r="L898" s="2"/>
      <c r="M898" s="7" t="str">
        <f>IF(AND(G898="",H898=""),"",IF(OR(C898&lt;NgayBatDau,C898&gt;NgayKetThuc),"Ngày tháng phải nằm trong kỳ kế toán",IF(AND(F898&lt;&gt;"",COUNTIF(T.2[Tên loại
Doanh thu / Chi phí],F898)=0),"Tên loại DT/CP chưa được khai báo vào DS Tên loại DTCP","")))</f>
        <v/>
      </c>
      <c r="N898" s="7" t="str">
        <f t="shared" si="41"/>
        <v/>
      </c>
    </row>
    <row r="899" spans="2:14" ht="27.75" customHeight="1" x14ac:dyDescent="0.2">
      <c r="B899" s="7">
        <f t="shared" si="42"/>
        <v>897</v>
      </c>
      <c r="C899" s="24"/>
      <c r="D899" s="16"/>
      <c r="E899" s="2"/>
      <c r="F899" s="16"/>
      <c r="G899" s="13"/>
      <c r="H899" s="13"/>
      <c r="I899" s="13"/>
      <c r="J899" s="21" t="str">
        <f t="shared" si="43"/>
        <v/>
      </c>
      <c r="K899" s="34" t="str">
        <f>IF(OR(G899&lt;&gt;"",H899&lt;&gt;""),'Thông Tin Chung'!$L$3,"")</f>
        <v/>
      </c>
      <c r="L899" s="2"/>
      <c r="M899" s="7" t="str">
        <f>IF(AND(G899="",H899=""),"",IF(OR(C899&lt;NgayBatDau,C899&gt;NgayKetThuc),"Ngày tháng phải nằm trong kỳ kế toán",IF(AND(F899&lt;&gt;"",COUNTIF(T.2[Tên loại
Doanh thu / Chi phí],F899)=0),"Tên loại DT/CP chưa được khai báo vào DS Tên loại DTCP","")))</f>
        <v/>
      </c>
      <c r="N899" s="7" t="str">
        <f t="shared" ref="N899:N962" si="44">IF(C899="","",IF(AND(G899&lt;&gt;"",H899="",C899&lt;B3LocTuNgay),0,IF(AND(G899="",H899&lt;&gt;"",C899&lt;B3LocTuNgay),10,IF(AND(G899&lt;&gt;"",H899="",C899&lt;=B3LocDenNgay),1,IF(AND(G899="",H899&lt;&gt;"",C899&lt;=B3LocDenNgay),11,"")))))</f>
        <v/>
      </c>
    </row>
    <row r="900" spans="2:14" ht="27.75" customHeight="1" x14ac:dyDescent="0.2">
      <c r="B900" s="7">
        <f t="shared" ref="B900:B963" si="45">ROW(A900)-2</f>
        <v>898</v>
      </c>
      <c r="C900" s="24"/>
      <c r="D900" s="16"/>
      <c r="E900" s="2"/>
      <c r="F900" s="16"/>
      <c r="G900" s="13"/>
      <c r="H900" s="13"/>
      <c r="I900" s="13"/>
      <c r="J900" s="21" t="str">
        <f t="shared" ref="J900:J963" si="46">IF(G900&lt;&gt;"",G900*SUM(1,I900),IF(H900&lt;&gt;"",H900*SUM(1,I900),""))</f>
        <v/>
      </c>
      <c r="K900" s="34" t="str">
        <f>IF(OR(G900&lt;&gt;"",H900&lt;&gt;""),'Thông Tin Chung'!$L$3,"")</f>
        <v/>
      </c>
      <c r="L900" s="2"/>
      <c r="M900" s="7" t="str">
        <f>IF(AND(G900="",H900=""),"",IF(OR(C900&lt;NgayBatDau,C900&gt;NgayKetThuc),"Ngày tháng phải nằm trong kỳ kế toán",IF(AND(F900&lt;&gt;"",COUNTIF(T.2[Tên loại
Doanh thu / Chi phí],F900)=0),"Tên loại DT/CP chưa được khai báo vào DS Tên loại DTCP","")))</f>
        <v/>
      </c>
      <c r="N900" s="7" t="str">
        <f t="shared" si="44"/>
        <v/>
      </c>
    </row>
    <row r="901" spans="2:14" ht="27.75" customHeight="1" x14ac:dyDescent="0.2">
      <c r="B901" s="7">
        <f t="shared" si="45"/>
        <v>899</v>
      </c>
      <c r="C901" s="24"/>
      <c r="D901" s="16"/>
      <c r="E901" s="2"/>
      <c r="F901" s="16"/>
      <c r="G901" s="13"/>
      <c r="H901" s="13"/>
      <c r="I901" s="13"/>
      <c r="J901" s="21" t="str">
        <f t="shared" si="46"/>
        <v/>
      </c>
      <c r="K901" s="34" t="str">
        <f>IF(OR(G901&lt;&gt;"",H901&lt;&gt;""),'Thông Tin Chung'!$L$3,"")</f>
        <v/>
      </c>
      <c r="L901" s="2"/>
      <c r="M901" s="7" t="str">
        <f>IF(AND(G901="",H901=""),"",IF(OR(C901&lt;NgayBatDau,C901&gt;NgayKetThuc),"Ngày tháng phải nằm trong kỳ kế toán",IF(AND(F901&lt;&gt;"",COUNTIF(T.2[Tên loại
Doanh thu / Chi phí],F901)=0),"Tên loại DT/CP chưa được khai báo vào DS Tên loại DTCP","")))</f>
        <v/>
      </c>
      <c r="N901" s="7" t="str">
        <f t="shared" si="44"/>
        <v/>
      </c>
    </row>
    <row r="902" spans="2:14" ht="27.75" customHeight="1" x14ac:dyDescent="0.2">
      <c r="B902" s="7">
        <f t="shared" si="45"/>
        <v>900</v>
      </c>
      <c r="C902" s="24"/>
      <c r="D902" s="16"/>
      <c r="E902" s="2"/>
      <c r="F902" s="16"/>
      <c r="G902" s="13"/>
      <c r="H902" s="13"/>
      <c r="I902" s="13"/>
      <c r="J902" s="21" t="str">
        <f t="shared" si="46"/>
        <v/>
      </c>
      <c r="K902" s="34" t="str">
        <f>IF(OR(G902&lt;&gt;"",H902&lt;&gt;""),'Thông Tin Chung'!$L$3,"")</f>
        <v/>
      </c>
      <c r="L902" s="2"/>
      <c r="M902" s="7" t="str">
        <f>IF(AND(G902="",H902=""),"",IF(OR(C902&lt;NgayBatDau,C902&gt;NgayKetThuc),"Ngày tháng phải nằm trong kỳ kế toán",IF(AND(F902&lt;&gt;"",COUNTIF(T.2[Tên loại
Doanh thu / Chi phí],F902)=0),"Tên loại DT/CP chưa được khai báo vào DS Tên loại DTCP","")))</f>
        <v/>
      </c>
      <c r="N902" s="7" t="str">
        <f t="shared" si="44"/>
        <v/>
      </c>
    </row>
    <row r="903" spans="2:14" ht="27.75" customHeight="1" x14ac:dyDescent="0.2">
      <c r="B903" s="7">
        <f t="shared" si="45"/>
        <v>901</v>
      </c>
      <c r="C903" s="24"/>
      <c r="D903" s="16"/>
      <c r="E903" s="2"/>
      <c r="F903" s="16"/>
      <c r="G903" s="13"/>
      <c r="H903" s="13"/>
      <c r="I903" s="13"/>
      <c r="J903" s="21" t="str">
        <f t="shared" si="46"/>
        <v/>
      </c>
      <c r="K903" s="34" t="str">
        <f>IF(OR(G903&lt;&gt;"",H903&lt;&gt;""),'Thông Tin Chung'!$L$3,"")</f>
        <v/>
      </c>
      <c r="L903" s="2"/>
      <c r="M903" s="7" t="str">
        <f>IF(AND(G903="",H903=""),"",IF(OR(C903&lt;NgayBatDau,C903&gt;NgayKetThuc),"Ngày tháng phải nằm trong kỳ kế toán",IF(AND(F903&lt;&gt;"",COUNTIF(T.2[Tên loại
Doanh thu / Chi phí],F903)=0),"Tên loại DT/CP chưa được khai báo vào DS Tên loại DTCP","")))</f>
        <v/>
      </c>
      <c r="N903" s="7" t="str">
        <f t="shared" si="44"/>
        <v/>
      </c>
    </row>
    <row r="904" spans="2:14" ht="27.75" customHeight="1" x14ac:dyDescent="0.2">
      <c r="B904" s="7">
        <f t="shared" si="45"/>
        <v>902</v>
      </c>
      <c r="C904" s="24"/>
      <c r="D904" s="16"/>
      <c r="E904" s="2"/>
      <c r="F904" s="16"/>
      <c r="G904" s="13"/>
      <c r="H904" s="13"/>
      <c r="I904" s="13"/>
      <c r="J904" s="21" t="str">
        <f t="shared" si="46"/>
        <v/>
      </c>
      <c r="K904" s="34" t="str">
        <f>IF(OR(G904&lt;&gt;"",H904&lt;&gt;""),'Thông Tin Chung'!$L$3,"")</f>
        <v/>
      </c>
      <c r="L904" s="2"/>
      <c r="M904" s="7" t="str">
        <f>IF(AND(G904="",H904=""),"",IF(OR(C904&lt;NgayBatDau,C904&gt;NgayKetThuc),"Ngày tháng phải nằm trong kỳ kế toán",IF(AND(F904&lt;&gt;"",COUNTIF(T.2[Tên loại
Doanh thu / Chi phí],F904)=0),"Tên loại DT/CP chưa được khai báo vào DS Tên loại DTCP","")))</f>
        <v/>
      </c>
      <c r="N904" s="7" t="str">
        <f t="shared" si="44"/>
        <v/>
      </c>
    </row>
    <row r="905" spans="2:14" ht="27.75" customHeight="1" x14ac:dyDescent="0.2">
      <c r="B905" s="7">
        <f t="shared" si="45"/>
        <v>903</v>
      </c>
      <c r="C905" s="24"/>
      <c r="D905" s="16"/>
      <c r="E905" s="2"/>
      <c r="F905" s="16"/>
      <c r="G905" s="13"/>
      <c r="H905" s="13"/>
      <c r="I905" s="13"/>
      <c r="J905" s="21" t="str">
        <f t="shared" si="46"/>
        <v/>
      </c>
      <c r="K905" s="34" t="str">
        <f>IF(OR(G905&lt;&gt;"",H905&lt;&gt;""),'Thông Tin Chung'!$L$3,"")</f>
        <v/>
      </c>
      <c r="L905" s="2"/>
      <c r="M905" s="7" t="str">
        <f>IF(AND(G905="",H905=""),"",IF(OR(C905&lt;NgayBatDau,C905&gt;NgayKetThuc),"Ngày tháng phải nằm trong kỳ kế toán",IF(AND(F905&lt;&gt;"",COUNTIF(T.2[Tên loại
Doanh thu / Chi phí],F905)=0),"Tên loại DT/CP chưa được khai báo vào DS Tên loại DTCP","")))</f>
        <v/>
      </c>
      <c r="N905" s="7" t="str">
        <f t="shared" si="44"/>
        <v/>
      </c>
    </row>
    <row r="906" spans="2:14" ht="27.75" customHeight="1" x14ac:dyDescent="0.2">
      <c r="B906" s="7">
        <f t="shared" si="45"/>
        <v>904</v>
      </c>
      <c r="C906" s="24"/>
      <c r="D906" s="16"/>
      <c r="E906" s="2"/>
      <c r="F906" s="16"/>
      <c r="G906" s="13"/>
      <c r="H906" s="13"/>
      <c r="I906" s="13"/>
      <c r="J906" s="21" t="str">
        <f t="shared" si="46"/>
        <v/>
      </c>
      <c r="K906" s="34" t="str">
        <f>IF(OR(G906&lt;&gt;"",H906&lt;&gt;""),'Thông Tin Chung'!$L$3,"")</f>
        <v/>
      </c>
      <c r="L906" s="2"/>
      <c r="M906" s="7" t="str">
        <f>IF(AND(G906="",H906=""),"",IF(OR(C906&lt;NgayBatDau,C906&gt;NgayKetThuc),"Ngày tháng phải nằm trong kỳ kế toán",IF(AND(F906&lt;&gt;"",COUNTIF(T.2[Tên loại
Doanh thu / Chi phí],F906)=0),"Tên loại DT/CP chưa được khai báo vào DS Tên loại DTCP","")))</f>
        <v/>
      </c>
      <c r="N906" s="7" t="str">
        <f t="shared" si="44"/>
        <v/>
      </c>
    </row>
    <row r="907" spans="2:14" ht="27.75" customHeight="1" x14ac:dyDescent="0.2">
      <c r="B907" s="7">
        <f t="shared" si="45"/>
        <v>905</v>
      </c>
      <c r="C907" s="24"/>
      <c r="D907" s="16"/>
      <c r="E907" s="2"/>
      <c r="F907" s="16"/>
      <c r="G907" s="13"/>
      <c r="H907" s="13"/>
      <c r="I907" s="13"/>
      <c r="J907" s="21" t="str">
        <f t="shared" si="46"/>
        <v/>
      </c>
      <c r="K907" s="34" t="str">
        <f>IF(OR(G907&lt;&gt;"",H907&lt;&gt;""),'Thông Tin Chung'!$L$3,"")</f>
        <v/>
      </c>
      <c r="L907" s="2"/>
      <c r="M907" s="7" t="str">
        <f>IF(AND(G907="",H907=""),"",IF(OR(C907&lt;NgayBatDau,C907&gt;NgayKetThuc),"Ngày tháng phải nằm trong kỳ kế toán",IF(AND(F907&lt;&gt;"",COUNTIF(T.2[Tên loại
Doanh thu / Chi phí],F907)=0),"Tên loại DT/CP chưa được khai báo vào DS Tên loại DTCP","")))</f>
        <v/>
      </c>
      <c r="N907" s="7" t="str">
        <f t="shared" si="44"/>
        <v/>
      </c>
    </row>
    <row r="908" spans="2:14" ht="27.75" customHeight="1" x14ac:dyDescent="0.2">
      <c r="B908" s="7">
        <f t="shared" si="45"/>
        <v>906</v>
      </c>
      <c r="C908" s="24"/>
      <c r="D908" s="16"/>
      <c r="E908" s="2"/>
      <c r="F908" s="16"/>
      <c r="G908" s="13"/>
      <c r="H908" s="13"/>
      <c r="I908" s="13"/>
      <c r="J908" s="21" t="str">
        <f t="shared" si="46"/>
        <v/>
      </c>
      <c r="K908" s="34" t="str">
        <f>IF(OR(G908&lt;&gt;"",H908&lt;&gt;""),'Thông Tin Chung'!$L$3,"")</f>
        <v/>
      </c>
      <c r="L908" s="2"/>
      <c r="M908" s="7" t="str">
        <f>IF(AND(G908="",H908=""),"",IF(OR(C908&lt;NgayBatDau,C908&gt;NgayKetThuc),"Ngày tháng phải nằm trong kỳ kế toán",IF(AND(F908&lt;&gt;"",COUNTIF(T.2[Tên loại
Doanh thu / Chi phí],F908)=0),"Tên loại DT/CP chưa được khai báo vào DS Tên loại DTCP","")))</f>
        <v/>
      </c>
      <c r="N908" s="7" t="str">
        <f t="shared" si="44"/>
        <v/>
      </c>
    </row>
    <row r="909" spans="2:14" ht="27.75" customHeight="1" x14ac:dyDescent="0.2">
      <c r="B909" s="7">
        <f t="shared" si="45"/>
        <v>907</v>
      </c>
      <c r="C909" s="24"/>
      <c r="D909" s="16"/>
      <c r="E909" s="2"/>
      <c r="F909" s="16"/>
      <c r="G909" s="13"/>
      <c r="H909" s="13"/>
      <c r="I909" s="13"/>
      <c r="J909" s="21" t="str">
        <f t="shared" si="46"/>
        <v/>
      </c>
      <c r="K909" s="34" t="str">
        <f>IF(OR(G909&lt;&gt;"",H909&lt;&gt;""),'Thông Tin Chung'!$L$3,"")</f>
        <v/>
      </c>
      <c r="L909" s="2"/>
      <c r="M909" s="7" t="str">
        <f>IF(AND(G909="",H909=""),"",IF(OR(C909&lt;NgayBatDau,C909&gt;NgayKetThuc),"Ngày tháng phải nằm trong kỳ kế toán",IF(AND(F909&lt;&gt;"",COUNTIF(T.2[Tên loại
Doanh thu / Chi phí],F909)=0),"Tên loại DT/CP chưa được khai báo vào DS Tên loại DTCP","")))</f>
        <v/>
      </c>
      <c r="N909" s="7" t="str">
        <f t="shared" si="44"/>
        <v/>
      </c>
    </row>
    <row r="910" spans="2:14" ht="27.75" customHeight="1" x14ac:dyDescent="0.2">
      <c r="B910" s="7">
        <f t="shared" si="45"/>
        <v>908</v>
      </c>
      <c r="C910" s="24"/>
      <c r="D910" s="16"/>
      <c r="E910" s="2"/>
      <c r="F910" s="16"/>
      <c r="G910" s="13"/>
      <c r="H910" s="13"/>
      <c r="I910" s="13"/>
      <c r="J910" s="21" t="str">
        <f t="shared" si="46"/>
        <v/>
      </c>
      <c r="K910" s="34" t="str">
        <f>IF(OR(G910&lt;&gt;"",H910&lt;&gt;""),'Thông Tin Chung'!$L$3,"")</f>
        <v/>
      </c>
      <c r="L910" s="2"/>
      <c r="M910" s="7" t="str">
        <f>IF(AND(G910="",H910=""),"",IF(OR(C910&lt;NgayBatDau,C910&gt;NgayKetThuc),"Ngày tháng phải nằm trong kỳ kế toán",IF(AND(F910&lt;&gt;"",COUNTIF(T.2[Tên loại
Doanh thu / Chi phí],F910)=0),"Tên loại DT/CP chưa được khai báo vào DS Tên loại DTCP","")))</f>
        <v/>
      </c>
      <c r="N910" s="7" t="str">
        <f t="shared" si="44"/>
        <v/>
      </c>
    </row>
    <row r="911" spans="2:14" ht="27.75" customHeight="1" x14ac:dyDescent="0.2">
      <c r="B911" s="7">
        <f t="shared" si="45"/>
        <v>909</v>
      </c>
      <c r="C911" s="24"/>
      <c r="D911" s="16"/>
      <c r="E911" s="2"/>
      <c r="F911" s="16"/>
      <c r="G911" s="13"/>
      <c r="H911" s="13"/>
      <c r="I911" s="13"/>
      <c r="J911" s="21" t="str">
        <f t="shared" si="46"/>
        <v/>
      </c>
      <c r="K911" s="34" t="str">
        <f>IF(OR(G911&lt;&gt;"",H911&lt;&gt;""),'Thông Tin Chung'!$L$3,"")</f>
        <v/>
      </c>
      <c r="L911" s="2"/>
      <c r="M911" s="7" t="str">
        <f>IF(AND(G911="",H911=""),"",IF(OR(C911&lt;NgayBatDau,C911&gt;NgayKetThuc),"Ngày tháng phải nằm trong kỳ kế toán",IF(AND(F911&lt;&gt;"",COUNTIF(T.2[Tên loại
Doanh thu / Chi phí],F911)=0),"Tên loại DT/CP chưa được khai báo vào DS Tên loại DTCP","")))</f>
        <v/>
      </c>
      <c r="N911" s="7" t="str">
        <f t="shared" si="44"/>
        <v/>
      </c>
    </row>
    <row r="912" spans="2:14" ht="27.75" customHeight="1" x14ac:dyDescent="0.2">
      <c r="B912" s="7">
        <f t="shared" si="45"/>
        <v>910</v>
      </c>
      <c r="C912" s="24"/>
      <c r="D912" s="16"/>
      <c r="E912" s="2"/>
      <c r="F912" s="16"/>
      <c r="G912" s="13"/>
      <c r="H912" s="13"/>
      <c r="I912" s="13"/>
      <c r="J912" s="21" t="str">
        <f t="shared" si="46"/>
        <v/>
      </c>
      <c r="K912" s="34" t="str">
        <f>IF(OR(G912&lt;&gt;"",H912&lt;&gt;""),'Thông Tin Chung'!$L$3,"")</f>
        <v/>
      </c>
      <c r="L912" s="2"/>
      <c r="M912" s="7" t="str">
        <f>IF(AND(G912="",H912=""),"",IF(OR(C912&lt;NgayBatDau,C912&gt;NgayKetThuc),"Ngày tháng phải nằm trong kỳ kế toán",IF(AND(F912&lt;&gt;"",COUNTIF(T.2[Tên loại
Doanh thu / Chi phí],F912)=0),"Tên loại DT/CP chưa được khai báo vào DS Tên loại DTCP","")))</f>
        <v/>
      </c>
      <c r="N912" s="7" t="str">
        <f t="shared" si="44"/>
        <v/>
      </c>
    </row>
    <row r="913" spans="2:14" ht="27.75" customHeight="1" x14ac:dyDescent="0.2">
      <c r="B913" s="7">
        <f t="shared" si="45"/>
        <v>911</v>
      </c>
      <c r="C913" s="24"/>
      <c r="D913" s="16"/>
      <c r="E913" s="2"/>
      <c r="F913" s="16"/>
      <c r="G913" s="13"/>
      <c r="H913" s="13"/>
      <c r="I913" s="13"/>
      <c r="J913" s="21" t="str">
        <f t="shared" si="46"/>
        <v/>
      </c>
      <c r="K913" s="34" t="str">
        <f>IF(OR(G913&lt;&gt;"",H913&lt;&gt;""),'Thông Tin Chung'!$L$3,"")</f>
        <v/>
      </c>
      <c r="L913" s="2"/>
      <c r="M913" s="7" t="str">
        <f>IF(AND(G913="",H913=""),"",IF(OR(C913&lt;NgayBatDau,C913&gt;NgayKetThuc),"Ngày tháng phải nằm trong kỳ kế toán",IF(AND(F913&lt;&gt;"",COUNTIF(T.2[Tên loại
Doanh thu / Chi phí],F913)=0),"Tên loại DT/CP chưa được khai báo vào DS Tên loại DTCP","")))</f>
        <v/>
      </c>
      <c r="N913" s="7" t="str">
        <f t="shared" si="44"/>
        <v/>
      </c>
    </row>
    <row r="914" spans="2:14" ht="27.75" customHeight="1" x14ac:dyDescent="0.2">
      <c r="B914" s="7">
        <f t="shared" si="45"/>
        <v>912</v>
      </c>
      <c r="C914" s="24"/>
      <c r="D914" s="16"/>
      <c r="E914" s="2"/>
      <c r="F914" s="16"/>
      <c r="G914" s="13"/>
      <c r="H914" s="13"/>
      <c r="I914" s="13"/>
      <c r="J914" s="21" t="str">
        <f t="shared" si="46"/>
        <v/>
      </c>
      <c r="K914" s="34" t="str">
        <f>IF(OR(G914&lt;&gt;"",H914&lt;&gt;""),'Thông Tin Chung'!$L$3,"")</f>
        <v/>
      </c>
      <c r="L914" s="2"/>
      <c r="M914" s="7" t="str">
        <f>IF(AND(G914="",H914=""),"",IF(OR(C914&lt;NgayBatDau,C914&gt;NgayKetThuc),"Ngày tháng phải nằm trong kỳ kế toán",IF(AND(F914&lt;&gt;"",COUNTIF(T.2[Tên loại
Doanh thu / Chi phí],F914)=0),"Tên loại DT/CP chưa được khai báo vào DS Tên loại DTCP","")))</f>
        <v/>
      </c>
      <c r="N914" s="7" t="str">
        <f t="shared" si="44"/>
        <v/>
      </c>
    </row>
    <row r="915" spans="2:14" ht="27.75" customHeight="1" x14ac:dyDescent="0.2">
      <c r="B915" s="7">
        <f t="shared" si="45"/>
        <v>913</v>
      </c>
      <c r="C915" s="24"/>
      <c r="D915" s="16"/>
      <c r="E915" s="2"/>
      <c r="F915" s="16"/>
      <c r="G915" s="13"/>
      <c r="H915" s="13"/>
      <c r="I915" s="13"/>
      <c r="J915" s="21" t="str">
        <f t="shared" si="46"/>
        <v/>
      </c>
      <c r="K915" s="34" t="str">
        <f>IF(OR(G915&lt;&gt;"",H915&lt;&gt;""),'Thông Tin Chung'!$L$3,"")</f>
        <v/>
      </c>
      <c r="L915" s="2"/>
      <c r="M915" s="7" t="str">
        <f>IF(AND(G915="",H915=""),"",IF(OR(C915&lt;NgayBatDau,C915&gt;NgayKetThuc),"Ngày tháng phải nằm trong kỳ kế toán",IF(AND(F915&lt;&gt;"",COUNTIF(T.2[Tên loại
Doanh thu / Chi phí],F915)=0),"Tên loại DT/CP chưa được khai báo vào DS Tên loại DTCP","")))</f>
        <v/>
      </c>
      <c r="N915" s="7" t="str">
        <f t="shared" si="44"/>
        <v/>
      </c>
    </row>
    <row r="916" spans="2:14" ht="27.75" customHeight="1" x14ac:dyDescent="0.2">
      <c r="B916" s="7">
        <f t="shared" si="45"/>
        <v>914</v>
      </c>
      <c r="C916" s="24"/>
      <c r="D916" s="16"/>
      <c r="E916" s="2"/>
      <c r="F916" s="16"/>
      <c r="G916" s="13"/>
      <c r="H916" s="13"/>
      <c r="I916" s="13"/>
      <c r="J916" s="21" t="str">
        <f t="shared" si="46"/>
        <v/>
      </c>
      <c r="K916" s="34" t="str">
        <f>IF(OR(G916&lt;&gt;"",H916&lt;&gt;""),'Thông Tin Chung'!$L$3,"")</f>
        <v/>
      </c>
      <c r="L916" s="2"/>
      <c r="M916" s="7" t="str">
        <f>IF(AND(G916="",H916=""),"",IF(OR(C916&lt;NgayBatDau,C916&gt;NgayKetThuc),"Ngày tháng phải nằm trong kỳ kế toán",IF(AND(F916&lt;&gt;"",COUNTIF(T.2[Tên loại
Doanh thu / Chi phí],F916)=0),"Tên loại DT/CP chưa được khai báo vào DS Tên loại DTCP","")))</f>
        <v/>
      </c>
      <c r="N916" s="7" t="str">
        <f t="shared" si="44"/>
        <v/>
      </c>
    </row>
    <row r="917" spans="2:14" ht="27.75" customHeight="1" x14ac:dyDescent="0.2">
      <c r="B917" s="7">
        <f t="shared" si="45"/>
        <v>915</v>
      </c>
      <c r="C917" s="24"/>
      <c r="D917" s="16"/>
      <c r="E917" s="2"/>
      <c r="F917" s="16"/>
      <c r="G917" s="13"/>
      <c r="H917" s="13"/>
      <c r="I917" s="13"/>
      <c r="J917" s="21" t="str">
        <f t="shared" si="46"/>
        <v/>
      </c>
      <c r="K917" s="34" t="str">
        <f>IF(OR(G917&lt;&gt;"",H917&lt;&gt;""),'Thông Tin Chung'!$L$3,"")</f>
        <v/>
      </c>
      <c r="L917" s="2"/>
      <c r="M917" s="7" t="str">
        <f>IF(AND(G917="",H917=""),"",IF(OR(C917&lt;NgayBatDau,C917&gt;NgayKetThuc),"Ngày tháng phải nằm trong kỳ kế toán",IF(AND(F917&lt;&gt;"",COUNTIF(T.2[Tên loại
Doanh thu / Chi phí],F917)=0),"Tên loại DT/CP chưa được khai báo vào DS Tên loại DTCP","")))</f>
        <v/>
      </c>
      <c r="N917" s="7" t="str">
        <f t="shared" si="44"/>
        <v/>
      </c>
    </row>
    <row r="918" spans="2:14" ht="27.75" customHeight="1" x14ac:dyDescent="0.2">
      <c r="B918" s="7">
        <f t="shared" si="45"/>
        <v>916</v>
      </c>
      <c r="C918" s="24"/>
      <c r="D918" s="16"/>
      <c r="E918" s="2"/>
      <c r="F918" s="16"/>
      <c r="G918" s="13"/>
      <c r="H918" s="13"/>
      <c r="I918" s="13"/>
      <c r="J918" s="21" t="str">
        <f t="shared" si="46"/>
        <v/>
      </c>
      <c r="K918" s="34" t="str">
        <f>IF(OR(G918&lt;&gt;"",H918&lt;&gt;""),'Thông Tin Chung'!$L$3,"")</f>
        <v/>
      </c>
      <c r="L918" s="2"/>
      <c r="M918" s="7" t="str">
        <f>IF(AND(G918="",H918=""),"",IF(OR(C918&lt;NgayBatDau,C918&gt;NgayKetThuc),"Ngày tháng phải nằm trong kỳ kế toán",IF(AND(F918&lt;&gt;"",COUNTIF(T.2[Tên loại
Doanh thu / Chi phí],F918)=0),"Tên loại DT/CP chưa được khai báo vào DS Tên loại DTCP","")))</f>
        <v/>
      </c>
      <c r="N918" s="7" t="str">
        <f t="shared" si="44"/>
        <v/>
      </c>
    </row>
    <row r="919" spans="2:14" ht="27.75" customHeight="1" x14ac:dyDescent="0.2">
      <c r="B919" s="7">
        <f t="shared" si="45"/>
        <v>917</v>
      </c>
      <c r="C919" s="24"/>
      <c r="D919" s="16"/>
      <c r="E919" s="2"/>
      <c r="F919" s="16"/>
      <c r="G919" s="13"/>
      <c r="H919" s="13"/>
      <c r="I919" s="13"/>
      <c r="J919" s="21" t="str">
        <f t="shared" si="46"/>
        <v/>
      </c>
      <c r="K919" s="34" t="str">
        <f>IF(OR(G919&lt;&gt;"",H919&lt;&gt;""),'Thông Tin Chung'!$L$3,"")</f>
        <v/>
      </c>
      <c r="L919" s="2"/>
      <c r="M919" s="7" t="str">
        <f>IF(AND(G919="",H919=""),"",IF(OR(C919&lt;NgayBatDau,C919&gt;NgayKetThuc),"Ngày tháng phải nằm trong kỳ kế toán",IF(AND(F919&lt;&gt;"",COUNTIF(T.2[Tên loại
Doanh thu / Chi phí],F919)=0),"Tên loại DT/CP chưa được khai báo vào DS Tên loại DTCP","")))</f>
        <v/>
      </c>
      <c r="N919" s="7" t="str">
        <f t="shared" si="44"/>
        <v/>
      </c>
    </row>
    <row r="920" spans="2:14" ht="27.75" customHeight="1" x14ac:dyDescent="0.2">
      <c r="B920" s="7">
        <f t="shared" si="45"/>
        <v>918</v>
      </c>
      <c r="C920" s="24"/>
      <c r="D920" s="16"/>
      <c r="E920" s="2"/>
      <c r="F920" s="16"/>
      <c r="G920" s="13"/>
      <c r="H920" s="13"/>
      <c r="I920" s="13"/>
      <c r="J920" s="21" t="str">
        <f t="shared" si="46"/>
        <v/>
      </c>
      <c r="K920" s="34" t="str">
        <f>IF(OR(G920&lt;&gt;"",H920&lt;&gt;""),'Thông Tin Chung'!$L$3,"")</f>
        <v/>
      </c>
      <c r="L920" s="2"/>
      <c r="M920" s="7" t="str">
        <f>IF(AND(G920="",H920=""),"",IF(OR(C920&lt;NgayBatDau,C920&gt;NgayKetThuc),"Ngày tháng phải nằm trong kỳ kế toán",IF(AND(F920&lt;&gt;"",COUNTIF(T.2[Tên loại
Doanh thu / Chi phí],F920)=0),"Tên loại DT/CP chưa được khai báo vào DS Tên loại DTCP","")))</f>
        <v/>
      </c>
      <c r="N920" s="7" t="str">
        <f t="shared" si="44"/>
        <v/>
      </c>
    </row>
    <row r="921" spans="2:14" ht="27.75" customHeight="1" x14ac:dyDescent="0.2">
      <c r="B921" s="7">
        <f t="shared" si="45"/>
        <v>919</v>
      </c>
      <c r="C921" s="24"/>
      <c r="D921" s="16"/>
      <c r="E921" s="2"/>
      <c r="F921" s="16"/>
      <c r="G921" s="13"/>
      <c r="H921" s="13"/>
      <c r="I921" s="13"/>
      <c r="J921" s="21" t="str">
        <f t="shared" si="46"/>
        <v/>
      </c>
      <c r="K921" s="34" t="str">
        <f>IF(OR(G921&lt;&gt;"",H921&lt;&gt;""),'Thông Tin Chung'!$L$3,"")</f>
        <v/>
      </c>
      <c r="L921" s="2"/>
      <c r="M921" s="7" t="str">
        <f>IF(AND(G921="",H921=""),"",IF(OR(C921&lt;NgayBatDau,C921&gt;NgayKetThuc),"Ngày tháng phải nằm trong kỳ kế toán",IF(AND(F921&lt;&gt;"",COUNTIF(T.2[Tên loại
Doanh thu / Chi phí],F921)=0),"Tên loại DT/CP chưa được khai báo vào DS Tên loại DTCP","")))</f>
        <v/>
      </c>
      <c r="N921" s="7" t="str">
        <f t="shared" si="44"/>
        <v/>
      </c>
    </row>
    <row r="922" spans="2:14" ht="27.75" customHeight="1" x14ac:dyDescent="0.2">
      <c r="B922" s="7">
        <f t="shared" si="45"/>
        <v>920</v>
      </c>
      <c r="C922" s="24"/>
      <c r="D922" s="16"/>
      <c r="E922" s="2"/>
      <c r="F922" s="16"/>
      <c r="G922" s="13"/>
      <c r="H922" s="13"/>
      <c r="I922" s="13"/>
      <c r="J922" s="21" t="str">
        <f t="shared" si="46"/>
        <v/>
      </c>
      <c r="K922" s="34" t="str">
        <f>IF(OR(G922&lt;&gt;"",H922&lt;&gt;""),'Thông Tin Chung'!$L$3,"")</f>
        <v/>
      </c>
      <c r="L922" s="2"/>
      <c r="M922" s="7" t="str">
        <f>IF(AND(G922="",H922=""),"",IF(OR(C922&lt;NgayBatDau,C922&gt;NgayKetThuc),"Ngày tháng phải nằm trong kỳ kế toán",IF(AND(F922&lt;&gt;"",COUNTIF(T.2[Tên loại
Doanh thu / Chi phí],F922)=0),"Tên loại DT/CP chưa được khai báo vào DS Tên loại DTCP","")))</f>
        <v/>
      </c>
      <c r="N922" s="7" t="str">
        <f t="shared" si="44"/>
        <v/>
      </c>
    </row>
    <row r="923" spans="2:14" ht="27.75" customHeight="1" x14ac:dyDescent="0.2">
      <c r="B923" s="7">
        <f t="shared" si="45"/>
        <v>921</v>
      </c>
      <c r="C923" s="24"/>
      <c r="D923" s="16"/>
      <c r="E923" s="2"/>
      <c r="F923" s="16"/>
      <c r="G923" s="13"/>
      <c r="H923" s="13"/>
      <c r="I923" s="13"/>
      <c r="J923" s="21" t="str">
        <f t="shared" si="46"/>
        <v/>
      </c>
      <c r="K923" s="34" t="str">
        <f>IF(OR(G923&lt;&gt;"",H923&lt;&gt;""),'Thông Tin Chung'!$L$3,"")</f>
        <v/>
      </c>
      <c r="L923" s="2"/>
      <c r="M923" s="7" t="str">
        <f>IF(AND(G923="",H923=""),"",IF(OR(C923&lt;NgayBatDau,C923&gt;NgayKetThuc),"Ngày tháng phải nằm trong kỳ kế toán",IF(AND(F923&lt;&gt;"",COUNTIF(T.2[Tên loại
Doanh thu / Chi phí],F923)=0),"Tên loại DT/CP chưa được khai báo vào DS Tên loại DTCP","")))</f>
        <v/>
      </c>
      <c r="N923" s="7" t="str">
        <f t="shared" si="44"/>
        <v/>
      </c>
    </row>
    <row r="924" spans="2:14" ht="27.75" customHeight="1" x14ac:dyDescent="0.2">
      <c r="B924" s="7">
        <f t="shared" si="45"/>
        <v>922</v>
      </c>
      <c r="C924" s="24"/>
      <c r="D924" s="16"/>
      <c r="E924" s="2"/>
      <c r="F924" s="16"/>
      <c r="G924" s="13"/>
      <c r="H924" s="13"/>
      <c r="I924" s="13"/>
      <c r="J924" s="21" t="str">
        <f t="shared" si="46"/>
        <v/>
      </c>
      <c r="K924" s="34" t="str">
        <f>IF(OR(G924&lt;&gt;"",H924&lt;&gt;""),'Thông Tin Chung'!$L$3,"")</f>
        <v/>
      </c>
      <c r="L924" s="2"/>
      <c r="M924" s="7" t="str">
        <f>IF(AND(G924="",H924=""),"",IF(OR(C924&lt;NgayBatDau,C924&gt;NgayKetThuc),"Ngày tháng phải nằm trong kỳ kế toán",IF(AND(F924&lt;&gt;"",COUNTIF(T.2[Tên loại
Doanh thu / Chi phí],F924)=0),"Tên loại DT/CP chưa được khai báo vào DS Tên loại DTCP","")))</f>
        <v/>
      </c>
      <c r="N924" s="7" t="str">
        <f t="shared" si="44"/>
        <v/>
      </c>
    </row>
    <row r="925" spans="2:14" ht="27.75" customHeight="1" x14ac:dyDescent="0.2">
      <c r="B925" s="7">
        <f t="shared" si="45"/>
        <v>923</v>
      </c>
      <c r="C925" s="24"/>
      <c r="D925" s="16"/>
      <c r="E925" s="2"/>
      <c r="F925" s="16"/>
      <c r="G925" s="13"/>
      <c r="H925" s="13"/>
      <c r="I925" s="13"/>
      <c r="J925" s="21" t="str">
        <f t="shared" si="46"/>
        <v/>
      </c>
      <c r="K925" s="34" t="str">
        <f>IF(OR(G925&lt;&gt;"",H925&lt;&gt;""),'Thông Tin Chung'!$L$3,"")</f>
        <v/>
      </c>
      <c r="L925" s="2"/>
      <c r="M925" s="7" t="str">
        <f>IF(AND(G925="",H925=""),"",IF(OR(C925&lt;NgayBatDau,C925&gt;NgayKetThuc),"Ngày tháng phải nằm trong kỳ kế toán",IF(AND(F925&lt;&gt;"",COUNTIF(T.2[Tên loại
Doanh thu / Chi phí],F925)=0),"Tên loại DT/CP chưa được khai báo vào DS Tên loại DTCP","")))</f>
        <v/>
      </c>
      <c r="N925" s="7" t="str">
        <f t="shared" si="44"/>
        <v/>
      </c>
    </row>
    <row r="926" spans="2:14" ht="27.75" customHeight="1" x14ac:dyDescent="0.2">
      <c r="B926" s="7">
        <f t="shared" si="45"/>
        <v>924</v>
      </c>
      <c r="C926" s="24"/>
      <c r="D926" s="16"/>
      <c r="E926" s="2"/>
      <c r="F926" s="16"/>
      <c r="G926" s="13"/>
      <c r="H926" s="13"/>
      <c r="I926" s="13"/>
      <c r="J926" s="21" t="str">
        <f t="shared" si="46"/>
        <v/>
      </c>
      <c r="K926" s="34" t="str">
        <f>IF(OR(G926&lt;&gt;"",H926&lt;&gt;""),'Thông Tin Chung'!$L$3,"")</f>
        <v/>
      </c>
      <c r="L926" s="2"/>
      <c r="M926" s="7" t="str">
        <f>IF(AND(G926="",H926=""),"",IF(OR(C926&lt;NgayBatDau,C926&gt;NgayKetThuc),"Ngày tháng phải nằm trong kỳ kế toán",IF(AND(F926&lt;&gt;"",COUNTIF(T.2[Tên loại
Doanh thu / Chi phí],F926)=0),"Tên loại DT/CP chưa được khai báo vào DS Tên loại DTCP","")))</f>
        <v/>
      </c>
      <c r="N926" s="7" t="str">
        <f t="shared" si="44"/>
        <v/>
      </c>
    </row>
    <row r="927" spans="2:14" ht="27.75" customHeight="1" x14ac:dyDescent="0.2">
      <c r="B927" s="7">
        <f t="shared" si="45"/>
        <v>925</v>
      </c>
      <c r="C927" s="24"/>
      <c r="D927" s="16"/>
      <c r="E927" s="2"/>
      <c r="F927" s="16"/>
      <c r="G927" s="13"/>
      <c r="H927" s="13"/>
      <c r="I927" s="13"/>
      <c r="J927" s="21" t="str">
        <f t="shared" si="46"/>
        <v/>
      </c>
      <c r="K927" s="34" t="str">
        <f>IF(OR(G927&lt;&gt;"",H927&lt;&gt;""),'Thông Tin Chung'!$L$3,"")</f>
        <v/>
      </c>
      <c r="L927" s="2"/>
      <c r="M927" s="7" t="str">
        <f>IF(AND(G927="",H927=""),"",IF(OR(C927&lt;NgayBatDau,C927&gt;NgayKetThuc),"Ngày tháng phải nằm trong kỳ kế toán",IF(AND(F927&lt;&gt;"",COUNTIF(T.2[Tên loại
Doanh thu / Chi phí],F927)=0),"Tên loại DT/CP chưa được khai báo vào DS Tên loại DTCP","")))</f>
        <v/>
      </c>
      <c r="N927" s="7" t="str">
        <f t="shared" si="44"/>
        <v/>
      </c>
    </row>
    <row r="928" spans="2:14" ht="27.75" customHeight="1" x14ac:dyDescent="0.2">
      <c r="B928" s="7">
        <f t="shared" si="45"/>
        <v>926</v>
      </c>
      <c r="C928" s="24"/>
      <c r="D928" s="16"/>
      <c r="E928" s="2"/>
      <c r="F928" s="16"/>
      <c r="G928" s="13"/>
      <c r="H928" s="13"/>
      <c r="I928" s="13"/>
      <c r="J928" s="21" t="str">
        <f t="shared" si="46"/>
        <v/>
      </c>
      <c r="K928" s="34" t="str">
        <f>IF(OR(G928&lt;&gt;"",H928&lt;&gt;""),'Thông Tin Chung'!$L$3,"")</f>
        <v/>
      </c>
      <c r="L928" s="2"/>
      <c r="M928" s="7" t="str">
        <f>IF(AND(G928="",H928=""),"",IF(OR(C928&lt;NgayBatDau,C928&gt;NgayKetThuc),"Ngày tháng phải nằm trong kỳ kế toán",IF(AND(F928&lt;&gt;"",COUNTIF(T.2[Tên loại
Doanh thu / Chi phí],F928)=0),"Tên loại DT/CP chưa được khai báo vào DS Tên loại DTCP","")))</f>
        <v/>
      </c>
      <c r="N928" s="7" t="str">
        <f t="shared" si="44"/>
        <v/>
      </c>
    </row>
    <row r="929" spans="2:14" ht="27.75" customHeight="1" x14ac:dyDescent="0.2">
      <c r="B929" s="7">
        <f t="shared" si="45"/>
        <v>927</v>
      </c>
      <c r="C929" s="24"/>
      <c r="D929" s="16"/>
      <c r="E929" s="2"/>
      <c r="F929" s="16"/>
      <c r="G929" s="13"/>
      <c r="H929" s="13"/>
      <c r="I929" s="13"/>
      <c r="J929" s="21" t="str">
        <f t="shared" si="46"/>
        <v/>
      </c>
      <c r="K929" s="34" t="str">
        <f>IF(OR(G929&lt;&gt;"",H929&lt;&gt;""),'Thông Tin Chung'!$L$3,"")</f>
        <v/>
      </c>
      <c r="L929" s="2"/>
      <c r="M929" s="7" t="str">
        <f>IF(AND(G929="",H929=""),"",IF(OR(C929&lt;NgayBatDau,C929&gt;NgayKetThuc),"Ngày tháng phải nằm trong kỳ kế toán",IF(AND(F929&lt;&gt;"",COUNTIF(T.2[Tên loại
Doanh thu / Chi phí],F929)=0),"Tên loại DT/CP chưa được khai báo vào DS Tên loại DTCP","")))</f>
        <v/>
      </c>
      <c r="N929" s="7" t="str">
        <f t="shared" si="44"/>
        <v/>
      </c>
    </row>
    <row r="930" spans="2:14" ht="27.75" customHeight="1" x14ac:dyDescent="0.2">
      <c r="B930" s="7">
        <f t="shared" si="45"/>
        <v>928</v>
      </c>
      <c r="C930" s="24"/>
      <c r="D930" s="16"/>
      <c r="E930" s="2"/>
      <c r="F930" s="16"/>
      <c r="G930" s="13"/>
      <c r="H930" s="13"/>
      <c r="I930" s="13"/>
      <c r="J930" s="21" t="str">
        <f t="shared" si="46"/>
        <v/>
      </c>
      <c r="K930" s="34" t="str">
        <f>IF(OR(G930&lt;&gt;"",H930&lt;&gt;""),'Thông Tin Chung'!$L$3,"")</f>
        <v/>
      </c>
      <c r="L930" s="2"/>
      <c r="M930" s="7" t="str">
        <f>IF(AND(G930="",H930=""),"",IF(OR(C930&lt;NgayBatDau,C930&gt;NgayKetThuc),"Ngày tháng phải nằm trong kỳ kế toán",IF(AND(F930&lt;&gt;"",COUNTIF(T.2[Tên loại
Doanh thu / Chi phí],F930)=0),"Tên loại DT/CP chưa được khai báo vào DS Tên loại DTCP","")))</f>
        <v/>
      </c>
      <c r="N930" s="7" t="str">
        <f t="shared" si="44"/>
        <v/>
      </c>
    </row>
    <row r="931" spans="2:14" ht="27.75" customHeight="1" x14ac:dyDescent="0.2">
      <c r="B931" s="7">
        <f t="shared" si="45"/>
        <v>929</v>
      </c>
      <c r="C931" s="24"/>
      <c r="D931" s="16"/>
      <c r="E931" s="2"/>
      <c r="F931" s="16"/>
      <c r="G931" s="13"/>
      <c r="H931" s="13"/>
      <c r="I931" s="13"/>
      <c r="J931" s="21" t="str">
        <f t="shared" si="46"/>
        <v/>
      </c>
      <c r="K931" s="34" t="str">
        <f>IF(OR(G931&lt;&gt;"",H931&lt;&gt;""),'Thông Tin Chung'!$L$3,"")</f>
        <v/>
      </c>
      <c r="L931" s="2"/>
      <c r="M931" s="7" t="str">
        <f>IF(AND(G931="",H931=""),"",IF(OR(C931&lt;NgayBatDau,C931&gt;NgayKetThuc),"Ngày tháng phải nằm trong kỳ kế toán",IF(AND(F931&lt;&gt;"",COUNTIF(T.2[Tên loại
Doanh thu / Chi phí],F931)=0),"Tên loại DT/CP chưa được khai báo vào DS Tên loại DTCP","")))</f>
        <v/>
      </c>
      <c r="N931" s="7" t="str">
        <f t="shared" si="44"/>
        <v/>
      </c>
    </row>
    <row r="932" spans="2:14" ht="27.75" customHeight="1" x14ac:dyDescent="0.2">
      <c r="B932" s="7">
        <f t="shared" si="45"/>
        <v>930</v>
      </c>
      <c r="C932" s="24"/>
      <c r="D932" s="16"/>
      <c r="E932" s="2"/>
      <c r="F932" s="16"/>
      <c r="G932" s="13"/>
      <c r="H932" s="13"/>
      <c r="I932" s="13"/>
      <c r="J932" s="21" t="str">
        <f t="shared" si="46"/>
        <v/>
      </c>
      <c r="K932" s="34" t="str">
        <f>IF(OR(G932&lt;&gt;"",H932&lt;&gt;""),'Thông Tin Chung'!$L$3,"")</f>
        <v/>
      </c>
      <c r="L932" s="2"/>
      <c r="M932" s="7" t="str">
        <f>IF(AND(G932="",H932=""),"",IF(OR(C932&lt;NgayBatDau,C932&gt;NgayKetThuc),"Ngày tháng phải nằm trong kỳ kế toán",IF(AND(F932&lt;&gt;"",COUNTIF(T.2[Tên loại
Doanh thu / Chi phí],F932)=0),"Tên loại DT/CP chưa được khai báo vào DS Tên loại DTCP","")))</f>
        <v/>
      </c>
      <c r="N932" s="7" t="str">
        <f t="shared" si="44"/>
        <v/>
      </c>
    </row>
    <row r="933" spans="2:14" ht="27.75" customHeight="1" x14ac:dyDescent="0.2">
      <c r="B933" s="7">
        <f t="shared" si="45"/>
        <v>931</v>
      </c>
      <c r="C933" s="24"/>
      <c r="D933" s="16"/>
      <c r="E933" s="2"/>
      <c r="F933" s="16"/>
      <c r="G933" s="13"/>
      <c r="H933" s="13"/>
      <c r="I933" s="13"/>
      <c r="J933" s="21" t="str">
        <f t="shared" si="46"/>
        <v/>
      </c>
      <c r="K933" s="34" t="str">
        <f>IF(OR(G933&lt;&gt;"",H933&lt;&gt;""),'Thông Tin Chung'!$L$3,"")</f>
        <v/>
      </c>
      <c r="L933" s="2"/>
      <c r="M933" s="7" t="str">
        <f>IF(AND(G933="",H933=""),"",IF(OR(C933&lt;NgayBatDau,C933&gt;NgayKetThuc),"Ngày tháng phải nằm trong kỳ kế toán",IF(AND(F933&lt;&gt;"",COUNTIF(T.2[Tên loại
Doanh thu / Chi phí],F933)=0),"Tên loại DT/CP chưa được khai báo vào DS Tên loại DTCP","")))</f>
        <v/>
      </c>
      <c r="N933" s="7" t="str">
        <f t="shared" si="44"/>
        <v/>
      </c>
    </row>
    <row r="934" spans="2:14" ht="27.75" customHeight="1" x14ac:dyDescent="0.2">
      <c r="B934" s="7">
        <f t="shared" si="45"/>
        <v>932</v>
      </c>
      <c r="C934" s="24"/>
      <c r="D934" s="16"/>
      <c r="E934" s="2"/>
      <c r="F934" s="16"/>
      <c r="G934" s="13"/>
      <c r="H934" s="13"/>
      <c r="I934" s="13"/>
      <c r="J934" s="21" t="str">
        <f t="shared" si="46"/>
        <v/>
      </c>
      <c r="K934" s="34" t="str">
        <f>IF(OR(G934&lt;&gt;"",H934&lt;&gt;""),'Thông Tin Chung'!$L$3,"")</f>
        <v/>
      </c>
      <c r="L934" s="2"/>
      <c r="M934" s="7" t="str">
        <f>IF(AND(G934="",H934=""),"",IF(OR(C934&lt;NgayBatDau,C934&gt;NgayKetThuc),"Ngày tháng phải nằm trong kỳ kế toán",IF(AND(F934&lt;&gt;"",COUNTIF(T.2[Tên loại
Doanh thu / Chi phí],F934)=0),"Tên loại DT/CP chưa được khai báo vào DS Tên loại DTCP","")))</f>
        <v/>
      </c>
      <c r="N934" s="7" t="str">
        <f t="shared" si="44"/>
        <v/>
      </c>
    </row>
    <row r="935" spans="2:14" ht="27.75" customHeight="1" x14ac:dyDescent="0.2">
      <c r="B935" s="7">
        <f t="shared" si="45"/>
        <v>933</v>
      </c>
      <c r="C935" s="24"/>
      <c r="D935" s="16"/>
      <c r="E935" s="2"/>
      <c r="F935" s="16"/>
      <c r="G935" s="13"/>
      <c r="H935" s="13"/>
      <c r="I935" s="13"/>
      <c r="J935" s="21" t="str">
        <f t="shared" si="46"/>
        <v/>
      </c>
      <c r="K935" s="34" t="str">
        <f>IF(OR(G935&lt;&gt;"",H935&lt;&gt;""),'Thông Tin Chung'!$L$3,"")</f>
        <v/>
      </c>
      <c r="L935" s="2"/>
      <c r="M935" s="7" t="str">
        <f>IF(AND(G935="",H935=""),"",IF(OR(C935&lt;NgayBatDau,C935&gt;NgayKetThuc),"Ngày tháng phải nằm trong kỳ kế toán",IF(AND(F935&lt;&gt;"",COUNTIF(T.2[Tên loại
Doanh thu / Chi phí],F935)=0),"Tên loại DT/CP chưa được khai báo vào DS Tên loại DTCP","")))</f>
        <v/>
      </c>
      <c r="N935" s="7" t="str">
        <f t="shared" si="44"/>
        <v/>
      </c>
    </row>
    <row r="936" spans="2:14" ht="27.75" customHeight="1" x14ac:dyDescent="0.2">
      <c r="B936" s="7">
        <f t="shared" si="45"/>
        <v>934</v>
      </c>
      <c r="C936" s="24"/>
      <c r="D936" s="16"/>
      <c r="E936" s="2"/>
      <c r="F936" s="16"/>
      <c r="G936" s="13"/>
      <c r="H936" s="13"/>
      <c r="I936" s="13"/>
      <c r="J936" s="21" t="str">
        <f t="shared" si="46"/>
        <v/>
      </c>
      <c r="K936" s="34" t="str">
        <f>IF(OR(G936&lt;&gt;"",H936&lt;&gt;""),'Thông Tin Chung'!$L$3,"")</f>
        <v/>
      </c>
      <c r="L936" s="2"/>
      <c r="M936" s="7" t="str">
        <f>IF(AND(G936="",H936=""),"",IF(OR(C936&lt;NgayBatDau,C936&gt;NgayKetThuc),"Ngày tháng phải nằm trong kỳ kế toán",IF(AND(F936&lt;&gt;"",COUNTIF(T.2[Tên loại
Doanh thu / Chi phí],F936)=0),"Tên loại DT/CP chưa được khai báo vào DS Tên loại DTCP","")))</f>
        <v/>
      </c>
      <c r="N936" s="7" t="str">
        <f t="shared" si="44"/>
        <v/>
      </c>
    </row>
    <row r="937" spans="2:14" ht="27.75" customHeight="1" x14ac:dyDescent="0.2">
      <c r="B937" s="7">
        <f t="shared" si="45"/>
        <v>935</v>
      </c>
      <c r="C937" s="24"/>
      <c r="D937" s="16"/>
      <c r="E937" s="2"/>
      <c r="F937" s="16"/>
      <c r="G937" s="13"/>
      <c r="H937" s="13"/>
      <c r="I937" s="13"/>
      <c r="J937" s="21" t="str">
        <f t="shared" si="46"/>
        <v/>
      </c>
      <c r="K937" s="34" t="str">
        <f>IF(OR(G937&lt;&gt;"",H937&lt;&gt;""),'Thông Tin Chung'!$L$3,"")</f>
        <v/>
      </c>
      <c r="L937" s="2"/>
      <c r="M937" s="7" t="str">
        <f>IF(AND(G937="",H937=""),"",IF(OR(C937&lt;NgayBatDau,C937&gt;NgayKetThuc),"Ngày tháng phải nằm trong kỳ kế toán",IF(AND(F937&lt;&gt;"",COUNTIF(T.2[Tên loại
Doanh thu / Chi phí],F937)=0),"Tên loại DT/CP chưa được khai báo vào DS Tên loại DTCP","")))</f>
        <v/>
      </c>
      <c r="N937" s="7" t="str">
        <f t="shared" si="44"/>
        <v/>
      </c>
    </row>
    <row r="938" spans="2:14" ht="27.75" customHeight="1" x14ac:dyDescent="0.2">
      <c r="B938" s="7">
        <f t="shared" si="45"/>
        <v>936</v>
      </c>
      <c r="C938" s="24"/>
      <c r="D938" s="16"/>
      <c r="E938" s="2"/>
      <c r="F938" s="16"/>
      <c r="G938" s="13"/>
      <c r="H938" s="13"/>
      <c r="I938" s="13"/>
      <c r="J938" s="21" t="str">
        <f t="shared" si="46"/>
        <v/>
      </c>
      <c r="K938" s="34" t="str">
        <f>IF(OR(G938&lt;&gt;"",H938&lt;&gt;""),'Thông Tin Chung'!$L$3,"")</f>
        <v/>
      </c>
      <c r="L938" s="2"/>
      <c r="M938" s="7" t="str">
        <f>IF(AND(G938="",H938=""),"",IF(OR(C938&lt;NgayBatDau,C938&gt;NgayKetThuc),"Ngày tháng phải nằm trong kỳ kế toán",IF(AND(F938&lt;&gt;"",COUNTIF(T.2[Tên loại
Doanh thu / Chi phí],F938)=0),"Tên loại DT/CP chưa được khai báo vào DS Tên loại DTCP","")))</f>
        <v/>
      </c>
      <c r="N938" s="7" t="str">
        <f t="shared" si="44"/>
        <v/>
      </c>
    </row>
    <row r="939" spans="2:14" ht="27.75" customHeight="1" x14ac:dyDescent="0.2">
      <c r="B939" s="7">
        <f t="shared" si="45"/>
        <v>937</v>
      </c>
      <c r="C939" s="24"/>
      <c r="D939" s="16"/>
      <c r="E939" s="2"/>
      <c r="F939" s="16"/>
      <c r="G939" s="13"/>
      <c r="H939" s="13"/>
      <c r="I939" s="13"/>
      <c r="J939" s="21" t="str">
        <f t="shared" si="46"/>
        <v/>
      </c>
      <c r="K939" s="34" t="str">
        <f>IF(OR(G939&lt;&gt;"",H939&lt;&gt;""),'Thông Tin Chung'!$L$3,"")</f>
        <v/>
      </c>
      <c r="L939" s="2"/>
      <c r="M939" s="7" t="str">
        <f>IF(AND(G939="",H939=""),"",IF(OR(C939&lt;NgayBatDau,C939&gt;NgayKetThuc),"Ngày tháng phải nằm trong kỳ kế toán",IF(AND(F939&lt;&gt;"",COUNTIF(T.2[Tên loại
Doanh thu / Chi phí],F939)=0),"Tên loại DT/CP chưa được khai báo vào DS Tên loại DTCP","")))</f>
        <v/>
      </c>
      <c r="N939" s="7" t="str">
        <f t="shared" si="44"/>
        <v/>
      </c>
    </row>
    <row r="940" spans="2:14" ht="27.75" customHeight="1" x14ac:dyDescent="0.2">
      <c r="B940" s="7">
        <f t="shared" si="45"/>
        <v>938</v>
      </c>
      <c r="C940" s="24"/>
      <c r="D940" s="16"/>
      <c r="E940" s="2"/>
      <c r="F940" s="16"/>
      <c r="G940" s="13"/>
      <c r="H940" s="13"/>
      <c r="I940" s="13"/>
      <c r="J940" s="21" t="str">
        <f t="shared" si="46"/>
        <v/>
      </c>
      <c r="K940" s="34" t="str">
        <f>IF(OR(G940&lt;&gt;"",H940&lt;&gt;""),'Thông Tin Chung'!$L$3,"")</f>
        <v/>
      </c>
      <c r="L940" s="2"/>
      <c r="M940" s="7" t="str">
        <f>IF(AND(G940="",H940=""),"",IF(OR(C940&lt;NgayBatDau,C940&gt;NgayKetThuc),"Ngày tháng phải nằm trong kỳ kế toán",IF(AND(F940&lt;&gt;"",COUNTIF(T.2[Tên loại
Doanh thu / Chi phí],F940)=0),"Tên loại DT/CP chưa được khai báo vào DS Tên loại DTCP","")))</f>
        <v/>
      </c>
      <c r="N940" s="7" t="str">
        <f t="shared" si="44"/>
        <v/>
      </c>
    </row>
    <row r="941" spans="2:14" ht="27.75" customHeight="1" x14ac:dyDescent="0.2">
      <c r="B941" s="7">
        <f t="shared" si="45"/>
        <v>939</v>
      </c>
      <c r="C941" s="24"/>
      <c r="D941" s="16"/>
      <c r="E941" s="2"/>
      <c r="F941" s="16"/>
      <c r="G941" s="13"/>
      <c r="H941" s="13"/>
      <c r="I941" s="13"/>
      <c r="J941" s="21" t="str">
        <f t="shared" si="46"/>
        <v/>
      </c>
      <c r="K941" s="34" t="str">
        <f>IF(OR(G941&lt;&gt;"",H941&lt;&gt;""),'Thông Tin Chung'!$L$3,"")</f>
        <v/>
      </c>
      <c r="L941" s="2"/>
      <c r="M941" s="7" t="str">
        <f>IF(AND(G941="",H941=""),"",IF(OR(C941&lt;NgayBatDau,C941&gt;NgayKetThuc),"Ngày tháng phải nằm trong kỳ kế toán",IF(AND(F941&lt;&gt;"",COUNTIF(T.2[Tên loại
Doanh thu / Chi phí],F941)=0),"Tên loại DT/CP chưa được khai báo vào DS Tên loại DTCP","")))</f>
        <v/>
      </c>
      <c r="N941" s="7" t="str">
        <f t="shared" si="44"/>
        <v/>
      </c>
    </row>
    <row r="942" spans="2:14" ht="27.75" customHeight="1" x14ac:dyDescent="0.2">
      <c r="B942" s="7">
        <f t="shared" si="45"/>
        <v>940</v>
      </c>
      <c r="C942" s="24"/>
      <c r="D942" s="16"/>
      <c r="E942" s="2"/>
      <c r="F942" s="16"/>
      <c r="G942" s="13"/>
      <c r="H942" s="13"/>
      <c r="I942" s="13"/>
      <c r="J942" s="21" t="str">
        <f t="shared" si="46"/>
        <v/>
      </c>
      <c r="K942" s="34" t="str">
        <f>IF(OR(G942&lt;&gt;"",H942&lt;&gt;""),'Thông Tin Chung'!$L$3,"")</f>
        <v/>
      </c>
      <c r="L942" s="2"/>
      <c r="M942" s="7" t="str">
        <f>IF(AND(G942="",H942=""),"",IF(OR(C942&lt;NgayBatDau,C942&gt;NgayKetThuc),"Ngày tháng phải nằm trong kỳ kế toán",IF(AND(F942&lt;&gt;"",COUNTIF(T.2[Tên loại
Doanh thu / Chi phí],F942)=0),"Tên loại DT/CP chưa được khai báo vào DS Tên loại DTCP","")))</f>
        <v/>
      </c>
      <c r="N942" s="7" t="str">
        <f t="shared" si="44"/>
        <v/>
      </c>
    </row>
    <row r="943" spans="2:14" ht="27.75" customHeight="1" x14ac:dyDescent="0.2">
      <c r="B943" s="7">
        <f t="shared" si="45"/>
        <v>941</v>
      </c>
      <c r="C943" s="24"/>
      <c r="D943" s="16"/>
      <c r="E943" s="2"/>
      <c r="F943" s="16"/>
      <c r="G943" s="13"/>
      <c r="H943" s="13"/>
      <c r="I943" s="13"/>
      <c r="J943" s="21" t="str">
        <f t="shared" si="46"/>
        <v/>
      </c>
      <c r="K943" s="34" t="str">
        <f>IF(OR(G943&lt;&gt;"",H943&lt;&gt;""),'Thông Tin Chung'!$L$3,"")</f>
        <v/>
      </c>
      <c r="L943" s="2"/>
      <c r="M943" s="7" t="str">
        <f>IF(AND(G943="",H943=""),"",IF(OR(C943&lt;NgayBatDau,C943&gt;NgayKetThuc),"Ngày tháng phải nằm trong kỳ kế toán",IF(AND(F943&lt;&gt;"",COUNTIF(T.2[Tên loại
Doanh thu / Chi phí],F943)=0),"Tên loại DT/CP chưa được khai báo vào DS Tên loại DTCP","")))</f>
        <v/>
      </c>
      <c r="N943" s="7" t="str">
        <f t="shared" si="44"/>
        <v/>
      </c>
    </row>
    <row r="944" spans="2:14" ht="27.75" customHeight="1" x14ac:dyDescent="0.2">
      <c r="B944" s="7">
        <f t="shared" si="45"/>
        <v>942</v>
      </c>
      <c r="C944" s="24"/>
      <c r="D944" s="16"/>
      <c r="E944" s="2"/>
      <c r="F944" s="16"/>
      <c r="G944" s="13"/>
      <c r="H944" s="13"/>
      <c r="I944" s="13"/>
      <c r="J944" s="21" t="str">
        <f t="shared" si="46"/>
        <v/>
      </c>
      <c r="K944" s="34" t="str">
        <f>IF(OR(G944&lt;&gt;"",H944&lt;&gt;""),'Thông Tin Chung'!$L$3,"")</f>
        <v/>
      </c>
      <c r="L944" s="2"/>
      <c r="M944" s="7" t="str">
        <f>IF(AND(G944="",H944=""),"",IF(OR(C944&lt;NgayBatDau,C944&gt;NgayKetThuc),"Ngày tháng phải nằm trong kỳ kế toán",IF(AND(F944&lt;&gt;"",COUNTIF(T.2[Tên loại
Doanh thu / Chi phí],F944)=0),"Tên loại DT/CP chưa được khai báo vào DS Tên loại DTCP","")))</f>
        <v/>
      </c>
      <c r="N944" s="7" t="str">
        <f t="shared" si="44"/>
        <v/>
      </c>
    </row>
    <row r="945" spans="2:14" ht="27.75" customHeight="1" x14ac:dyDescent="0.2">
      <c r="B945" s="7">
        <f t="shared" si="45"/>
        <v>943</v>
      </c>
      <c r="C945" s="24"/>
      <c r="D945" s="16"/>
      <c r="E945" s="2"/>
      <c r="F945" s="16"/>
      <c r="G945" s="13"/>
      <c r="H945" s="13"/>
      <c r="I945" s="13"/>
      <c r="J945" s="21" t="str">
        <f t="shared" si="46"/>
        <v/>
      </c>
      <c r="K945" s="34" t="str">
        <f>IF(OR(G945&lt;&gt;"",H945&lt;&gt;""),'Thông Tin Chung'!$L$3,"")</f>
        <v/>
      </c>
      <c r="L945" s="2"/>
      <c r="M945" s="7" t="str">
        <f>IF(AND(G945="",H945=""),"",IF(OR(C945&lt;NgayBatDau,C945&gt;NgayKetThuc),"Ngày tháng phải nằm trong kỳ kế toán",IF(AND(F945&lt;&gt;"",COUNTIF(T.2[Tên loại
Doanh thu / Chi phí],F945)=0),"Tên loại DT/CP chưa được khai báo vào DS Tên loại DTCP","")))</f>
        <v/>
      </c>
      <c r="N945" s="7" t="str">
        <f t="shared" si="44"/>
        <v/>
      </c>
    </row>
    <row r="946" spans="2:14" ht="27.75" customHeight="1" x14ac:dyDescent="0.2">
      <c r="B946" s="7">
        <f t="shared" si="45"/>
        <v>944</v>
      </c>
      <c r="C946" s="24"/>
      <c r="D946" s="16"/>
      <c r="E946" s="2"/>
      <c r="F946" s="16"/>
      <c r="G946" s="13"/>
      <c r="H946" s="13"/>
      <c r="I946" s="13"/>
      <c r="J946" s="21" t="str">
        <f t="shared" si="46"/>
        <v/>
      </c>
      <c r="K946" s="34" t="str">
        <f>IF(OR(G946&lt;&gt;"",H946&lt;&gt;""),'Thông Tin Chung'!$L$3,"")</f>
        <v/>
      </c>
      <c r="L946" s="2"/>
      <c r="M946" s="7" t="str">
        <f>IF(AND(G946="",H946=""),"",IF(OR(C946&lt;NgayBatDau,C946&gt;NgayKetThuc),"Ngày tháng phải nằm trong kỳ kế toán",IF(AND(F946&lt;&gt;"",COUNTIF(T.2[Tên loại
Doanh thu / Chi phí],F946)=0),"Tên loại DT/CP chưa được khai báo vào DS Tên loại DTCP","")))</f>
        <v/>
      </c>
      <c r="N946" s="7" t="str">
        <f t="shared" si="44"/>
        <v/>
      </c>
    </row>
    <row r="947" spans="2:14" ht="27.75" customHeight="1" x14ac:dyDescent="0.2">
      <c r="B947" s="7">
        <f t="shared" si="45"/>
        <v>945</v>
      </c>
      <c r="C947" s="24"/>
      <c r="D947" s="16"/>
      <c r="E947" s="2"/>
      <c r="F947" s="16"/>
      <c r="G947" s="13"/>
      <c r="H947" s="13"/>
      <c r="I947" s="13"/>
      <c r="J947" s="21" t="str">
        <f t="shared" si="46"/>
        <v/>
      </c>
      <c r="K947" s="34" t="str">
        <f>IF(OR(G947&lt;&gt;"",H947&lt;&gt;""),'Thông Tin Chung'!$L$3,"")</f>
        <v/>
      </c>
      <c r="L947" s="2"/>
      <c r="M947" s="7" t="str">
        <f>IF(AND(G947="",H947=""),"",IF(OR(C947&lt;NgayBatDau,C947&gt;NgayKetThuc),"Ngày tháng phải nằm trong kỳ kế toán",IF(AND(F947&lt;&gt;"",COUNTIF(T.2[Tên loại
Doanh thu / Chi phí],F947)=0),"Tên loại DT/CP chưa được khai báo vào DS Tên loại DTCP","")))</f>
        <v/>
      </c>
      <c r="N947" s="7" t="str">
        <f t="shared" si="44"/>
        <v/>
      </c>
    </row>
    <row r="948" spans="2:14" ht="27.75" customHeight="1" x14ac:dyDescent="0.2">
      <c r="B948" s="7">
        <f t="shared" si="45"/>
        <v>946</v>
      </c>
      <c r="C948" s="24"/>
      <c r="D948" s="16"/>
      <c r="E948" s="2"/>
      <c r="F948" s="16"/>
      <c r="G948" s="13"/>
      <c r="H948" s="13"/>
      <c r="I948" s="13"/>
      <c r="J948" s="21" t="str">
        <f t="shared" si="46"/>
        <v/>
      </c>
      <c r="K948" s="34" t="str">
        <f>IF(OR(G948&lt;&gt;"",H948&lt;&gt;""),'Thông Tin Chung'!$L$3,"")</f>
        <v/>
      </c>
      <c r="L948" s="2"/>
      <c r="M948" s="7" t="str">
        <f>IF(AND(G948="",H948=""),"",IF(OR(C948&lt;NgayBatDau,C948&gt;NgayKetThuc),"Ngày tháng phải nằm trong kỳ kế toán",IF(AND(F948&lt;&gt;"",COUNTIF(T.2[Tên loại
Doanh thu / Chi phí],F948)=0),"Tên loại DT/CP chưa được khai báo vào DS Tên loại DTCP","")))</f>
        <v/>
      </c>
      <c r="N948" s="7" t="str">
        <f t="shared" si="44"/>
        <v/>
      </c>
    </row>
    <row r="949" spans="2:14" ht="27.75" customHeight="1" x14ac:dyDescent="0.2">
      <c r="B949" s="7">
        <f t="shared" si="45"/>
        <v>947</v>
      </c>
      <c r="C949" s="24"/>
      <c r="D949" s="16"/>
      <c r="E949" s="2"/>
      <c r="F949" s="16"/>
      <c r="G949" s="13"/>
      <c r="H949" s="13"/>
      <c r="I949" s="13"/>
      <c r="J949" s="21" t="str">
        <f t="shared" si="46"/>
        <v/>
      </c>
      <c r="K949" s="34" t="str">
        <f>IF(OR(G949&lt;&gt;"",H949&lt;&gt;""),'Thông Tin Chung'!$L$3,"")</f>
        <v/>
      </c>
      <c r="L949" s="2"/>
      <c r="M949" s="7" t="str">
        <f>IF(AND(G949="",H949=""),"",IF(OR(C949&lt;NgayBatDau,C949&gt;NgayKetThuc),"Ngày tháng phải nằm trong kỳ kế toán",IF(AND(F949&lt;&gt;"",COUNTIF(T.2[Tên loại
Doanh thu / Chi phí],F949)=0),"Tên loại DT/CP chưa được khai báo vào DS Tên loại DTCP","")))</f>
        <v/>
      </c>
      <c r="N949" s="7" t="str">
        <f t="shared" si="44"/>
        <v/>
      </c>
    </row>
    <row r="950" spans="2:14" ht="27.75" customHeight="1" x14ac:dyDescent="0.2">
      <c r="B950" s="7">
        <f t="shared" si="45"/>
        <v>948</v>
      </c>
      <c r="C950" s="24"/>
      <c r="D950" s="16"/>
      <c r="E950" s="2"/>
      <c r="F950" s="16"/>
      <c r="G950" s="13"/>
      <c r="H950" s="13"/>
      <c r="I950" s="13"/>
      <c r="J950" s="21" t="str">
        <f t="shared" si="46"/>
        <v/>
      </c>
      <c r="K950" s="34" t="str">
        <f>IF(OR(G950&lt;&gt;"",H950&lt;&gt;""),'Thông Tin Chung'!$L$3,"")</f>
        <v/>
      </c>
      <c r="L950" s="2"/>
      <c r="M950" s="7" t="str">
        <f>IF(AND(G950="",H950=""),"",IF(OR(C950&lt;NgayBatDau,C950&gt;NgayKetThuc),"Ngày tháng phải nằm trong kỳ kế toán",IF(AND(F950&lt;&gt;"",COUNTIF(T.2[Tên loại
Doanh thu / Chi phí],F950)=0),"Tên loại DT/CP chưa được khai báo vào DS Tên loại DTCP","")))</f>
        <v/>
      </c>
      <c r="N950" s="7" t="str">
        <f t="shared" si="44"/>
        <v/>
      </c>
    </row>
    <row r="951" spans="2:14" ht="27.75" customHeight="1" x14ac:dyDescent="0.2">
      <c r="B951" s="7">
        <f t="shared" si="45"/>
        <v>949</v>
      </c>
      <c r="C951" s="24"/>
      <c r="D951" s="16"/>
      <c r="E951" s="2"/>
      <c r="F951" s="16"/>
      <c r="G951" s="13"/>
      <c r="H951" s="13"/>
      <c r="I951" s="13"/>
      <c r="J951" s="21" t="str">
        <f t="shared" si="46"/>
        <v/>
      </c>
      <c r="K951" s="34" t="str">
        <f>IF(OR(G951&lt;&gt;"",H951&lt;&gt;""),'Thông Tin Chung'!$L$3,"")</f>
        <v/>
      </c>
      <c r="L951" s="2"/>
      <c r="M951" s="7" t="str">
        <f>IF(AND(G951="",H951=""),"",IF(OR(C951&lt;NgayBatDau,C951&gt;NgayKetThuc),"Ngày tháng phải nằm trong kỳ kế toán",IF(AND(F951&lt;&gt;"",COUNTIF(T.2[Tên loại
Doanh thu / Chi phí],F951)=0),"Tên loại DT/CP chưa được khai báo vào DS Tên loại DTCP","")))</f>
        <v/>
      </c>
      <c r="N951" s="7" t="str">
        <f t="shared" si="44"/>
        <v/>
      </c>
    </row>
    <row r="952" spans="2:14" ht="27.75" customHeight="1" x14ac:dyDescent="0.2">
      <c r="B952" s="7">
        <f t="shared" si="45"/>
        <v>950</v>
      </c>
      <c r="C952" s="24"/>
      <c r="D952" s="16"/>
      <c r="E952" s="2"/>
      <c r="F952" s="16"/>
      <c r="G952" s="13"/>
      <c r="H952" s="13"/>
      <c r="I952" s="13"/>
      <c r="J952" s="21" t="str">
        <f t="shared" si="46"/>
        <v/>
      </c>
      <c r="K952" s="34" t="str">
        <f>IF(OR(G952&lt;&gt;"",H952&lt;&gt;""),'Thông Tin Chung'!$L$3,"")</f>
        <v/>
      </c>
      <c r="L952" s="2"/>
      <c r="M952" s="7" t="str">
        <f>IF(AND(G952="",H952=""),"",IF(OR(C952&lt;NgayBatDau,C952&gt;NgayKetThuc),"Ngày tháng phải nằm trong kỳ kế toán",IF(AND(F952&lt;&gt;"",COUNTIF(T.2[Tên loại
Doanh thu / Chi phí],F952)=0),"Tên loại DT/CP chưa được khai báo vào DS Tên loại DTCP","")))</f>
        <v/>
      </c>
      <c r="N952" s="7" t="str">
        <f t="shared" si="44"/>
        <v/>
      </c>
    </row>
    <row r="953" spans="2:14" ht="27.75" customHeight="1" x14ac:dyDescent="0.2">
      <c r="B953" s="7">
        <f t="shared" si="45"/>
        <v>951</v>
      </c>
      <c r="C953" s="24"/>
      <c r="D953" s="16"/>
      <c r="E953" s="2"/>
      <c r="F953" s="16"/>
      <c r="G953" s="13"/>
      <c r="H953" s="13"/>
      <c r="I953" s="13"/>
      <c r="J953" s="21" t="str">
        <f t="shared" si="46"/>
        <v/>
      </c>
      <c r="K953" s="34" t="str">
        <f>IF(OR(G953&lt;&gt;"",H953&lt;&gt;""),'Thông Tin Chung'!$L$3,"")</f>
        <v/>
      </c>
      <c r="L953" s="2"/>
      <c r="M953" s="7" t="str">
        <f>IF(AND(G953="",H953=""),"",IF(OR(C953&lt;NgayBatDau,C953&gt;NgayKetThuc),"Ngày tháng phải nằm trong kỳ kế toán",IF(AND(F953&lt;&gt;"",COUNTIF(T.2[Tên loại
Doanh thu / Chi phí],F953)=0),"Tên loại DT/CP chưa được khai báo vào DS Tên loại DTCP","")))</f>
        <v/>
      </c>
      <c r="N953" s="7" t="str">
        <f t="shared" si="44"/>
        <v/>
      </c>
    </row>
    <row r="954" spans="2:14" ht="27.75" customHeight="1" x14ac:dyDescent="0.2">
      <c r="B954" s="7">
        <f t="shared" si="45"/>
        <v>952</v>
      </c>
      <c r="C954" s="24"/>
      <c r="D954" s="16"/>
      <c r="E954" s="2"/>
      <c r="F954" s="16"/>
      <c r="G954" s="13"/>
      <c r="H954" s="13"/>
      <c r="I954" s="13"/>
      <c r="J954" s="21" t="str">
        <f t="shared" si="46"/>
        <v/>
      </c>
      <c r="K954" s="34" t="str">
        <f>IF(OR(G954&lt;&gt;"",H954&lt;&gt;""),'Thông Tin Chung'!$L$3,"")</f>
        <v/>
      </c>
      <c r="L954" s="2"/>
      <c r="M954" s="7" t="str">
        <f>IF(AND(G954="",H954=""),"",IF(OR(C954&lt;NgayBatDau,C954&gt;NgayKetThuc),"Ngày tháng phải nằm trong kỳ kế toán",IF(AND(F954&lt;&gt;"",COUNTIF(T.2[Tên loại
Doanh thu / Chi phí],F954)=0),"Tên loại DT/CP chưa được khai báo vào DS Tên loại DTCP","")))</f>
        <v/>
      </c>
      <c r="N954" s="7" t="str">
        <f t="shared" si="44"/>
        <v/>
      </c>
    </row>
    <row r="955" spans="2:14" ht="27.75" customHeight="1" x14ac:dyDescent="0.2">
      <c r="B955" s="7">
        <f t="shared" si="45"/>
        <v>953</v>
      </c>
      <c r="C955" s="24"/>
      <c r="D955" s="16"/>
      <c r="E955" s="2"/>
      <c r="F955" s="16"/>
      <c r="G955" s="13"/>
      <c r="H955" s="13"/>
      <c r="I955" s="13"/>
      <c r="J955" s="21" t="str">
        <f t="shared" si="46"/>
        <v/>
      </c>
      <c r="K955" s="34" t="str">
        <f>IF(OR(G955&lt;&gt;"",H955&lt;&gt;""),'Thông Tin Chung'!$L$3,"")</f>
        <v/>
      </c>
      <c r="L955" s="2"/>
      <c r="M955" s="7" t="str">
        <f>IF(AND(G955="",H955=""),"",IF(OR(C955&lt;NgayBatDau,C955&gt;NgayKetThuc),"Ngày tháng phải nằm trong kỳ kế toán",IF(AND(F955&lt;&gt;"",COUNTIF(T.2[Tên loại
Doanh thu / Chi phí],F955)=0),"Tên loại DT/CP chưa được khai báo vào DS Tên loại DTCP","")))</f>
        <v/>
      </c>
      <c r="N955" s="7" t="str">
        <f t="shared" si="44"/>
        <v/>
      </c>
    </row>
    <row r="956" spans="2:14" ht="27.75" customHeight="1" x14ac:dyDescent="0.2">
      <c r="B956" s="7">
        <f t="shared" si="45"/>
        <v>954</v>
      </c>
      <c r="C956" s="24"/>
      <c r="D956" s="16"/>
      <c r="E956" s="2"/>
      <c r="F956" s="16"/>
      <c r="G956" s="13"/>
      <c r="H956" s="13"/>
      <c r="I956" s="13"/>
      <c r="J956" s="21" t="str">
        <f t="shared" si="46"/>
        <v/>
      </c>
      <c r="K956" s="34" t="str">
        <f>IF(OR(G956&lt;&gt;"",H956&lt;&gt;""),'Thông Tin Chung'!$L$3,"")</f>
        <v/>
      </c>
      <c r="L956" s="2"/>
      <c r="M956" s="7" t="str">
        <f>IF(AND(G956="",H956=""),"",IF(OR(C956&lt;NgayBatDau,C956&gt;NgayKetThuc),"Ngày tháng phải nằm trong kỳ kế toán",IF(AND(F956&lt;&gt;"",COUNTIF(T.2[Tên loại
Doanh thu / Chi phí],F956)=0),"Tên loại DT/CP chưa được khai báo vào DS Tên loại DTCP","")))</f>
        <v/>
      </c>
      <c r="N956" s="7" t="str">
        <f t="shared" si="44"/>
        <v/>
      </c>
    </row>
    <row r="957" spans="2:14" ht="27.75" customHeight="1" x14ac:dyDescent="0.2">
      <c r="B957" s="7">
        <f t="shared" si="45"/>
        <v>955</v>
      </c>
      <c r="C957" s="24"/>
      <c r="D957" s="16"/>
      <c r="E957" s="2"/>
      <c r="F957" s="16"/>
      <c r="G957" s="13"/>
      <c r="H957" s="13"/>
      <c r="I957" s="13"/>
      <c r="J957" s="21" t="str">
        <f t="shared" si="46"/>
        <v/>
      </c>
      <c r="K957" s="34" t="str">
        <f>IF(OR(G957&lt;&gt;"",H957&lt;&gt;""),'Thông Tin Chung'!$L$3,"")</f>
        <v/>
      </c>
      <c r="L957" s="2"/>
      <c r="M957" s="7" t="str">
        <f>IF(AND(G957="",H957=""),"",IF(OR(C957&lt;NgayBatDau,C957&gt;NgayKetThuc),"Ngày tháng phải nằm trong kỳ kế toán",IF(AND(F957&lt;&gt;"",COUNTIF(T.2[Tên loại
Doanh thu / Chi phí],F957)=0),"Tên loại DT/CP chưa được khai báo vào DS Tên loại DTCP","")))</f>
        <v/>
      </c>
      <c r="N957" s="7" t="str">
        <f t="shared" si="44"/>
        <v/>
      </c>
    </row>
    <row r="958" spans="2:14" ht="27.75" customHeight="1" x14ac:dyDescent="0.2">
      <c r="B958" s="7">
        <f t="shared" si="45"/>
        <v>956</v>
      </c>
      <c r="C958" s="24"/>
      <c r="D958" s="16"/>
      <c r="E958" s="2"/>
      <c r="F958" s="16"/>
      <c r="G958" s="13"/>
      <c r="H958" s="13"/>
      <c r="I958" s="13"/>
      <c r="J958" s="21" t="str">
        <f t="shared" si="46"/>
        <v/>
      </c>
      <c r="K958" s="34" t="str">
        <f>IF(OR(G958&lt;&gt;"",H958&lt;&gt;""),'Thông Tin Chung'!$L$3,"")</f>
        <v/>
      </c>
      <c r="L958" s="2"/>
      <c r="M958" s="7" t="str">
        <f>IF(AND(G958="",H958=""),"",IF(OR(C958&lt;NgayBatDau,C958&gt;NgayKetThuc),"Ngày tháng phải nằm trong kỳ kế toán",IF(AND(F958&lt;&gt;"",COUNTIF(T.2[Tên loại
Doanh thu / Chi phí],F958)=0),"Tên loại DT/CP chưa được khai báo vào DS Tên loại DTCP","")))</f>
        <v/>
      </c>
      <c r="N958" s="7" t="str">
        <f t="shared" si="44"/>
        <v/>
      </c>
    </row>
    <row r="959" spans="2:14" ht="27.75" customHeight="1" x14ac:dyDescent="0.2">
      <c r="B959" s="7">
        <f t="shared" si="45"/>
        <v>957</v>
      </c>
      <c r="C959" s="24"/>
      <c r="D959" s="16"/>
      <c r="E959" s="2"/>
      <c r="F959" s="16"/>
      <c r="G959" s="13"/>
      <c r="H959" s="13"/>
      <c r="I959" s="13"/>
      <c r="J959" s="21" t="str">
        <f t="shared" si="46"/>
        <v/>
      </c>
      <c r="K959" s="34" t="str">
        <f>IF(OR(G959&lt;&gt;"",H959&lt;&gt;""),'Thông Tin Chung'!$L$3,"")</f>
        <v/>
      </c>
      <c r="L959" s="2"/>
      <c r="M959" s="7" t="str">
        <f>IF(AND(G959="",H959=""),"",IF(OR(C959&lt;NgayBatDau,C959&gt;NgayKetThuc),"Ngày tháng phải nằm trong kỳ kế toán",IF(AND(F959&lt;&gt;"",COUNTIF(T.2[Tên loại
Doanh thu / Chi phí],F959)=0),"Tên loại DT/CP chưa được khai báo vào DS Tên loại DTCP","")))</f>
        <v/>
      </c>
      <c r="N959" s="7" t="str">
        <f t="shared" si="44"/>
        <v/>
      </c>
    </row>
    <row r="960" spans="2:14" ht="27.75" customHeight="1" x14ac:dyDescent="0.2">
      <c r="B960" s="7">
        <f t="shared" si="45"/>
        <v>958</v>
      </c>
      <c r="C960" s="24"/>
      <c r="D960" s="16"/>
      <c r="E960" s="2"/>
      <c r="F960" s="16"/>
      <c r="G960" s="13"/>
      <c r="H960" s="13"/>
      <c r="I960" s="13"/>
      <c r="J960" s="21" t="str">
        <f t="shared" si="46"/>
        <v/>
      </c>
      <c r="K960" s="34" t="str">
        <f>IF(OR(G960&lt;&gt;"",H960&lt;&gt;""),'Thông Tin Chung'!$L$3,"")</f>
        <v/>
      </c>
      <c r="L960" s="2"/>
      <c r="M960" s="7" t="str">
        <f>IF(AND(G960="",H960=""),"",IF(OR(C960&lt;NgayBatDau,C960&gt;NgayKetThuc),"Ngày tháng phải nằm trong kỳ kế toán",IF(AND(F960&lt;&gt;"",COUNTIF(T.2[Tên loại
Doanh thu / Chi phí],F960)=0),"Tên loại DT/CP chưa được khai báo vào DS Tên loại DTCP","")))</f>
        <v/>
      </c>
      <c r="N960" s="7" t="str">
        <f t="shared" si="44"/>
        <v/>
      </c>
    </row>
    <row r="961" spans="2:14" ht="27.75" customHeight="1" x14ac:dyDescent="0.2">
      <c r="B961" s="7">
        <f t="shared" si="45"/>
        <v>959</v>
      </c>
      <c r="C961" s="24"/>
      <c r="D961" s="16"/>
      <c r="E961" s="2"/>
      <c r="F961" s="16"/>
      <c r="G961" s="13"/>
      <c r="H961" s="13"/>
      <c r="I961" s="13"/>
      <c r="J961" s="21" t="str">
        <f t="shared" si="46"/>
        <v/>
      </c>
      <c r="K961" s="34" t="str">
        <f>IF(OR(G961&lt;&gt;"",H961&lt;&gt;""),'Thông Tin Chung'!$L$3,"")</f>
        <v/>
      </c>
      <c r="L961" s="2"/>
      <c r="M961" s="7" t="str">
        <f>IF(AND(G961="",H961=""),"",IF(OR(C961&lt;NgayBatDau,C961&gt;NgayKetThuc),"Ngày tháng phải nằm trong kỳ kế toán",IF(AND(F961&lt;&gt;"",COUNTIF(T.2[Tên loại
Doanh thu / Chi phí],F961)=0),"Tên loại DT/CP chưa được khai báo vào DS Tên loại DTCP","")))</f>
        <v/>
      </c>
      <c r="N961" s="7" t="str">
        <f t="shared" si="44"/>
        <v/>
      </c>
    </row>
    <row r="962" spans="2:14" ht="27.75" customHeight="1" x14ac:dyDescent="0.2">
      <c r="B962" s="7">
        <f t="shared" si="45"/>
        <v>960</v>
      </c>
      <c r="C962" s="24"/>
      <c r="D962" s="16"/>
      <c r="E962" s="2"/>
      <c r="F962" s="16"/>
      <c r="G962" s="13"/>
      <c r="H962" s="13"/>
      <c r="I962" s="13"/>
      <c r="J962" s="21" t="str">
        <f t="shared" si="46"/>
        <v/>
      </c>
      <c r="K962" s="34" t="str">
        <f>IF(OR(G962&lt;&gt;"",H962&lt;&gt;""),'Thông Tin Chung'!$L$3,"")</f>
        <v/>
      </c>
      <c r="L962" s="2"/>
      <c r="M962" s="7" t="str">
        <f>IF(AND(G962="",H962=""),"",IF(OR(C962&lt;NgayBatDau,C962&gt;NgayKetThuc),"Ngày tháng phải nằm trong kỳ kế toán",IF(AND(F962&lt;&gt;"",COUNTIF(T.2[Tên loại
Doanh thu / Chi phí],F962)=0),"Tên loại DT/CP chưa được khai báo vào DS Tên loại DTCP","")))</f>
        <v/>
      </c>
      <c r="N962" s="7" t="str">
        <f t="shared" si="44"/>
        <v/>
      </c>
    </row>
    <row r="963" spans="2:14" ht="27.75" customHeight="1" x14ac:dyDescent="0.2">
      <c r="B963" s="7">
        <f t="shared" si="45"/>
        <v>961</v>
      </c>
      <c r="C963" s="24"/>
      <c r="D963" s="16"/>
      <c r="E963" s="2"/>
      <c r="F963" s="16"/>
      <c r="G963" s="13"/>
      <c r="H963" s="13"/>
      <c r="I963" s="13"/>
      <c r="J963" s="21" t="str">
        <f t="shared" si="46"/>
        <v/>
      </c>
      <c r="K963" s="34" t="str">
        <f>IF(OR(G963&lt;&gt;"",H963&lt;&gt;""),'Thông Tin Chung'!$L$3,"")</f>
        <v/>
      </c>
      <c r="L963" s="2"/>
      <c r="M963" s="7" t="str">
        <f>IF(AND(G963="",H963=""),"",IF(OR(C963&lt;NgayBatDau,C963&gt;NgayKetThuc),"Ngày tháng phải nằm trong kỳ kế toán",IF(AND(F963&lt;&gt;"",COUNTIF(T.2[Tên loại
Doanh thu / Chi phí],F963)=0),"Tên loại DT/CP chưa được khai báo vào DS Tên loại DTCP","")))</f>
        <v/>
      </c>
      <c r="N963" s="7" t="str">
        <f t="shared" ref="N963:N1026" si="47">IF(C963="","",IF(AND(G963&lt;&gt;"",H963="",C963&lt;B3LocTuNgay),0,IF(AND(G963="",H963&lt;&gt;"",C963&lt;B3LocTuNgay),10,IF(AND(G963&lt;&gt;"",H963="",C963&lt;=B3LocDenNgay),1,IF(AND(G963="",H963&lt;&gt;"",C963&lt;=B3LocDenNgay),11,"")))))</f>
        <v/>
      </c>
    </row>
    <row r="964" spans="2:14" ht="27.75" customHeight="1" x14ac:dyDescent="0.2">
      <c r="B964" s="7">
        <f t="shared" ref="B964:B1027" si="48">ROW(A964)-2</f>
        <v>962</v>
      </c>
      <c r="C964" s="24"/>
      <c r="D964" s="16"/>
      <c r="E964" s="2"/>
      <c r="F964" s="16"/>
      <c r="G964" s="13"/>
      <c r="H964" s="13"/>
      <c r="I964" s="13"/>
      <c r="J964" s="21" t="str">
        <f t="shared" ref="J964:J1027" si="49">IF(G964&lt;&gt;"",G964*SUM(1,I964),IF(H964&lt;&gt;"",H964*SUM(1,I964),""))</f>
        <v/>
      </c>
      <c r="K964" s="34" t="str">
        <f>IF(OR(G964&lt;&gt;"",H964&lt;&gt;""),'Thông Tin Chung'!$L$3,"")</f>
        <v/>
      </c>
      <c r="L964" s="2"/>
      <c r="M964" s="7" t="str">
        <f>IF(AND(G964="",H964=""),"",IF(OR(C964&lt;NgayBatDau,C964&gt;NgayKetThuc),"Ngày tháng phải nằm trong kỳ kế toán",IF(AND(F964&lt;&gt;"",COUNTIF(T.2[Tên loại
Doanh thu / Chi phí],F964)=0),"Tên loại DT/CP chưa được khai báo vào DS Tên loại DTCP","")))</f>
        <v/>
      </c>
      <c r="N964" s="7" t="str">
        <f t="shared" si="47"/>
        <v/>
      </c>
    </row>
    <row r="965" spans="2:14" ht="27.75" customHeight="1" x14ac:dyDescent="0.2">
      <c r="B965" s="7">
        <f t="shared" si="48"/>
        <v>963</v>
      </c>
      <c r="C965" s="24"/>
      <c r="D965" s="16"/>
      <c r="E965" s="2"/>
      <c r="F965" s="16"/>
      <c r="G965" s="13"/>
      <c r="H965" s="13"/>
      <c r="I965" s="13"/>
      <c r="J965" s="21" t="str">
        <f t="shared" si="49"/>
        <v/>
      </c>
      <c r="K965" s="34" t="str">
        <f>IF(OR(G965&lt;&gt;"",H965&lt;&gt;""),'Thông Tin Chung'!$L$3,"")</f>
        <v/>
      </c>
      <c r="L965" s="2"/>
      <c r="M965" s="7" t="str">
        <f>IF(AND(G965="",H965=""),"",IF(OR(C965&lt;NgayBatDau,C965&gt;NgayKetThuc),"Ngày tháng phải nằm trong kỳ kế toán",IF(AND(F965&lt;&gt;"",COUNTIF(T.2[Tên loại
Doanh thu / Chi phí],F965)=0),"Tên loại DT/CP chưa được khai báo vào DS Tên loại DTCP","")))</f>
        <v/>
      </c>
      <c r="N965" s="7" t="str">
        <f t="shared" si="47"/>
        <v/>
      </c>
    </row>
    <row r="966" spans="2:14" ht="27.75" customHeight="1" x14ac:dyDescent="0.2">
      <c r="B966" s="7">
        <f t="shared" si="48"/>
        <v>964</v>
      </c>
      <c r="C966" s="24"/>
      <c r="D966" s="16"/>
      <c r="E966" s="2"/>
      <c r="F966" s="16"/>
      <c r="G966" s="13"/>
      <c r="H966" s="13"/>
      <c r="I966" s="13"/>
      <c r="J966" s="21" t="str">
        <f t="shared" si="49"/>
        <v/>
      </c>
      <c r="K966" s="34" t="str">
        <f>IF(OR(G966&lt;&gt;"",H966&lt;&gt;""),'Thông Tin Chung'!$L$3,"")</f>
        <v/>
      </c>
      <c r="L966" s="2"/>
      <c r="M966" s="7" t="str">
        <f>IF(AND(G966="",H966=""),"",IF(OR(C966&lt;NgayBatDau,C966&gt;NgayKetThuc),"Ngày tháng phải nằm trong kỳ kế toán",IF(AND(F966&lt;&gt;"",COUNTIF(T.2[Tên loại
Doanh thu / Chi phí],F966)=0),"Tên loại DT/CP chưa được khai báo vào DS Tên loại DTCP","")))</f>
        <v/>
      </c>
      <c r="N966" s="7" t="str">
        <f t="shared" si="47"/>
        <v/>
      </c>
    </row>
    <row r="967" spans="2:14" ht="27.75" customHeight="1" x14ac:dyDescent="0.2">
      <c r="B967" s="7">
        <f t="shared" si="48"/>
        <v>965</v>
      </c>
      <c r="C967" s="24"/>
      <c r="D967" s="16"/>
      <c r="E967" s="2"/>
      <c r="F967" s="16"/>
      <c r="G967" s="13"/>
      <c r="H967" s="13"/>
      <c r="I967" s="13"/>
      <c r="J967" s="21" t="str">
        <f t="shared" si="49"/>
        <v/>
      </c>
      <c r="K967" s="34" t="str">
        <f>IF(OR(G967&lt;&gt;"",H967&lt;&gt;""),'Thông Tin Chung'!$L$3,"")</f>
        <v/>
      </c>
      <c r="L967" s="2"/>
      <c r="M967" s="7" t="str">
        <f>IF(AND(G967="",H967=""),"",IF(OR(C967&lt;NgayBatDau,C967&gt;NgayKetThuc),"Ngày tháng phải nằm trong kỳ kế toán",IF(AND(F967&lt;&gt;"",COUNTIF(T.2[Tên loại
Doanh thu / Chi phí],F967)=0),"Tên loại DT/CP chưa được khai báo vào DS Tên loại DTCP","")))</f>
        <v/>
      </c>
      <c r="N967" s="7" t="str">
        <f t="shared" si="47"/>
        <v/>
      </c>
    </row>
    <row r="968" spans="2:14" ht="27.75" customHeight="1" x14ac:dyDescent="0.2">
      <c r="B968" s="7">
        <f t="shared" si="48"/>
        <v>966</v>
      </c>
      <c r="C968" s="24"/>
      <c r="D968" s="16"/>
      <c r="E968" s="2"/>
      <c r="F968" s="16"/>
      <c r="G968" s="13"/>
      <c r="H968" s="13"/>
      <c r="I968" s="13"/>
      <c r="J968" s="21" t="str">
        <f t="shared" si="49"/>
        <v/>
      </c>
      <c r="K968" s="34" t="str">
        <f>IF(OR(G968&lt;&gt;"",H968&lt;&gt;""),'Thông Tin Chung'!$L$3,"")</f>
        <v/>
      </c>
      <c r="L968" s="2"/>
      <c r="M968" s="7" t="str">
        <f>IF(AND(G968="",H968=""),"",IF(OR(C968&lt;NgayBatDau,C968&gt;NgayKetThuc),"Ngày tháng phải nằm trong kỳ kế toán",IF(AND(F968&lt;&gt;"",COUNTIF(T.2[Tên loại
Doanh thu / Chi phí],F968)=0),"Tên loại DT/CP chưa được khai báo vào DS Tên loại DTCP","")))</f>
        <v/>
      </c>
      <c r="N968" s="7" t="str">
        <f t="shared" si="47"/>
        <v/>
      </c>
    </row>
    <row r="969" spans="2:14" ht="27.75" customHeight="1" x14ac:dyDescent="0.2">
      <c r="B969" s="7">
        <f t="shared" si="48"/>
        <v>967</v>
      </c>
      <c r="C969" s="24"/>
      <c r="D969" s="16"/>
      <c r="E969" s="2"/>
      <c r="F969" s="16"/>
      <c r="G969" s="13"/>
      <c r="H969" s="13"/>
      <c r="I969" s="13"/>
      <c r="J969" s="21" t="str">
        <f t="shared" si="49"/>
        <v/>
      </c>
      <c r="K969" s="34" t="str">
        <f>IF(OR(G969&lt;&gt;"",H969&lt;&gt;""),'Thông Tin Chung'!$L$3,"")</f>
        <v/>
      </c>
      <c r="L969" s="2"/>
      <c r="M969" s="7" t="str">
        <f>IF(AND(G969="",H969=""),"",IF(OR(C969&lt;NgayBatDau,C969&gt;NgayKetThuc),"Ngày tháng phải nằm trong kỳ kế toán",IF(AND(F969&lt;&gt;"",COUNTIF(T.2[Tên loại
Doanh thu / Chi phí],F969)=0),"Tên loại DT/CP chưa được khai báo vào DS Tên loại DTCP","")))</f>
        <v/>
      </c>
      <c r="N969" s="7" t="str">
        <f t="shared" si="47"/>
        <v/>
      </c>
    </row>
    <row r="970" spans="2:14" ht="27.75" customHeight="1" x14ac:dyDescent="0.2">
      <c r="B970" s="7">
        <f t="shared" si="48"/>
        <v>968</v>
      </c>
      <c r="C970" s="24"/>
      <c r="D970" s="16"/>
      <c r="E970" s="2"/>
      <c r="F970" s="16"/>
      <c r="G970" s="13"/>
      <c r="H970" s="13"/>
      <c r="I970" s="13"/>
      <c r="J970" s="21" t="str">
        <f t="shared" si="49"/>
        <v/>
      </c>
      <c r="K970" s="34" t="str">
        <f>IF(OR(G970&lt;&gt;"",H970&lt;&gt;""),'Thông Tin Chung'!$L$3,"")</f>
        <v/>
      </c>
      <c r="L970" s="2"/>
      <c r="M970" s="7" t="str">
        <f>IF(AND(G970="",H970=""),"",IF(OR(C970&lt;NgayBatDau,C970&gt;NgayKetThuc),"Ngày tháng phải nằm trong kỳ kế toán",IF(AND(F970&lt;&gt;"",COUNTIF(T.2[Tên loại
Doanh thu / Chi phí],F970)=0),"Tên loại DT/CP chưa được khai báo vào DS Tên loại DTCP","")))</f>
        <v/>
      </c>
      <c r="N970" s="7" t="str">
        <f t="shared" si="47"/>
        <v/>
      </c>
    </row>
    <row r="971" spans="2:14" ht="27.75" customHeight="1" x14ac:dyDescent="0.2">
      <c r="B971" s="7">
        <f t="shared" si="48"/>
        <v>969</v>
      </c>
      <c r="C971" s="24"/>
      <c r="D971" s="16"/>
      <c r="E971" s="2"/>
      <c r="F971" s="16"/>
      <c r="G971" s="13"/>
      <c r="H971" s="13"/>
      <c r="I971" s="13"/>
      <c r="J971" s="21" t="str">
        <f t="shared" si="49"/>
        <v/>
      </c>
      <c r="K971" s="34" t="str">
        <f>IF(OR(G971&lt;&gt;"",H971&lt;&gt;""),'Thông Tin Chung'!$L$3,"")</f>
        <v/>
      </c>
      <c r="L971" s="2"/>
      <c r="M971" s="7" t="str">
        <f>IF(AND(G971="",H971=""),"",IF(OR(C971&lt;NgayBatDau,C971&gt;NgayKetThuc),"Ngày tháng phải nằm trong kỳ kế toán",IF(AND(F971&lt;&gt;"",COUNTIF(T.2[Tên loại
Doanh thu / Chi phí],F971)=0),"Tên loại DT/CP chưa được khai báo vào DS Tên loại DTCP","")))</f>
        <v/>
      </c>
      <c r="N971" s="7" t="str">
        <f t="shared" si="47"/>
        <v/>
      </c>
    </row>
    <row r="972" spans="2:14" ht="27.75" customHeight="1" x14ac:dyDescent="0.2">
      <c r="B972" s="7">
        <f t="shared" si="48"/>
        <v>970</v>
      </c>
      <c r="C972" s="24"/>
      <c r="D972" s="16"/>
      <c r="E972" s="2"/>
      <c r="F972" s="16"/>
      <c r="G972" s="13"/>
      <c r="H972" s="13"/>
      <c r="I972" s="13"/>
      <c r="J972" s="21" t="str">
        <f t="shared" si="49"/>
        <v/>
      </c>
      <c r="K972" s="34" t="str">
        <f>IF(OR(G972&lt;&gt;"",H972&lt;&gt;""),'Thông Tin Chung'!$L$3,"")</f>
        <v/>
      </c>
      <c r="L972" s="2"/>
      <c r="M972" s="7" t="str">
        <f>IF(AND(G972="",H972=""),"",IF(OR(C972&lt;NgayBatDau,C972&gt;NgayKetThuc),"Ngày tháng phải nằm trong kỳ kế toán",IF(AND(F972&lt;&gt;"",COUNTIF(T.2[Tên loại
Doanh thu / Chi phí],F972)=0),"Tên loại DT/CP chưa được khai báo vào DS Tên loại DTCP","")))</f>
        <v/>
      </c>
      <c r="N972" s="7" t="str">
        <f t="shared" si="47"/>
        <v/>
      </c>
    </row>
    <row r="973" spans="2:14" ht="27.75" customHeight="1" x14ac:dyDescent="0.2">
      <c r="B973" s="7">
        <f t="shared" si="48"/>
        <v>971</v>
      </c>
      <c r="C973" s="24"/>
      <c r="D973" s="16"/>
      <c r="E973" s="2"/>
      <c r="F973" s="16"/>
      <c r="G973" s="13"/>
      <c r="H973" s="13"/>
      <c r="I973" s="13"/>
      <c r="J973" s="21" t="str">
        <f t="shared" si="49"/>
        <v/>
      </c>
      <c r="K973" s="34" t="str">
        <f>IF(OR(G973&lt;&gt;"",H973&lt;&gt;""),'Thông Tin Chung'!$L$3,"")</f>
        <v/>
      </c>
      <c r="L973" s="2"/>
      <c r="M973" s="7" t="str">
        <f>IF(AND(G973="",H973=""),"",IF(OR(C973&lt;NgayBatDau,C973&gt;NgayKetThuc),"Ngày tháng phải nằm trong kỳ kế toán",IF(AND(F973&lt;&gt;"",COUNTIF(T.2[Tên loại
Doanh thu / Chi phí],F973)=0),"Tên loại DT/CP chưa được khai báo vào DS Tên loại DTCP","")))</f>
        <v/>
      </c>
      <c r="N973" s="7" t="str">
        <f t="shared" si="47"/>
        <v/>
      </c>
    </row>
    <row r="974" spans="2:14" ht="27.75" customHeight="1" x14ac:dyDescent="0.2">
      <c r="B974" s="7">
        <f t="shared" si="48"/>
        <v>972</v>
      </c>
      <c r="C974" s="24"/>
      <c r="D974" s="16"/>
      <c r="E974" s="2"/>
      <c r="F974" s="16"/>
      <c r="G974" s="13"/>
      <c r="H974" s="13"/>
      <c r="I974" s="13"/>
      <c r="J974" s="21" t="str">
        <f t="shared" si="49"/>
        <v/>
      </c>
      <c r="K974" s="34" t="str">
        <f>IF(OR(G974&lt;&gt;"",H974&lt;&gt;""),'Thông Tin Chung'!$L$3,"")</f>
        <v/>
      </c>
      <c r="L974" s="2"/>
      <c r="M974" s="7" t="str">
        <f>IF(AND(G974="",H974=""),"",IF(OR(C974&lt;NgayBatDau,C974&gt;NgayKetThuc),"Ngày tháng phải nằm trong kỳ kế toán",IF(AND(F974&lt;&gt;"",COUNTIF(T.2[Tên loại
Doanh thu / Chi phí],F974)=0),"Tên loại DT/CP chưa được khai báo vào DS Tên loại DTCP","")))</f>
        <v/>
      </c>
      <c r="N974" s="7" t="str">
        <f t="shared" si="47"/>
        <v/>
      </c>
    </row>
    <row r="975" spans="2:14" ht="27.75" customHeight="1" x14ac:dyDescent="0.2">
      <c r="B975" s="7">
        <f t="shared" si="48"/>
        <v>973</v>
      </c>
      <c r="C975" s="24"/>
      <c r="D975" s="16"/>
      <c r="E975" s="2"/>
      <c r="F975" s="16"/>
      <c r="G975" s="13"/>
      <c r="H975" s="13"/>
      <c r="I975" s="13"/>
      <c r="J975" s="21" t="str">
        <f t="shared" si="49"/>
        <v/>
      </c>
      <c r="K975" s="34" t="str">
        <f>IF(OR(G975&lt;&gt;"",H975&lt;&gt;""),'Thông Tin Chung'!$L$3,"")</f>
        <v/>
      </c>
      <c r="L975" s="2"/>
      <c r="M975" s="7" t="str">
        <f>IF(AND(G975="",H975=""),"",IF(OR(C975&lt;NgayBatDau,C975&gt;NgayKetThuc),"Ngày tháng phải nằm trong kỳ kế toán",IF(AND(F975&lt;&gt;"",COUNTIF(T.2[Tên loại
Doanh thu / Chi phí],F975)=0),"Tên loại DT/CP chưa được khai báo vào DS Tên loại DTCP","")))</f>
        <v/>
      </c>
      <c r="N975" s="7" t="str">
        <f t="shared" si="47"/>
        <v/>
      </c>
    </row>
    <row r="976" spans="2:14" ht="27.75" customHeight="1" x14ac:dyDescent="0.2">
      <c r="B976" s="7">
        <f t="shared" si="48"/>
        <v>974</v>
      </c>
      <c r="C976" s="24"/>
      <c r="D976" s="16"/>
      <c r="E976" s="2"/>
      <c r="F976" s="16"/>
      <c r="G976" s="13"/>
      <c r="H976" s="13"/>
      <c r="I976" s="13"/>
      <c r="J976" s="21" t="str">
        <f t="shared" si="49"/>
        <v/>
      </c>
      <c r="K976" s="34" t="str">
        <f>IF(OR(G976&lt;&gt;"",H976&lt;&gt;""),'Thông Tin Chung'!$L$3,"")</f>
        <v/>
      </c>
      <c r="L976" s="2"/>
      <c r="M976" s="7" t="str">
        <f>IF(AND(G976="",H976=""),"",IF(OR(C976&lt;NgayBatDau,C976&gt;NgayKetThuc),"Ngày tháng phải nằm trong kỳ kế toán",IF(AND(F976&lt;&gt;"",COUNTIF(T.2[Tên loại
Doanh thu / Chi phí],F976)=0),"Tên loại DT/CP chưa được khai báo vào DS Tên loại DTCP","")))</f>
        <v/>
      </c>
      <c r="N976" s="7" t="str">
        <f t="shared" si="47"/>
        <v/>
      </c>
    </row>
    <row r="977" spans="2:14" ht="27.75" customHeight="1" x14ac:dyDescent="0.2">
      <c r="B977" s="7">
        <f t="shared" si="48"/>
        <v>975</v>
      </c>
      <c r="C977" s="24"/>
      <c r="D977" s="16"/>
      <c r="E977" s="2"/>
      <c r="F977" s="16"/>
      <c r="G977" s="13"/>
      <c r="H977" s="13"/>
      <c r="I977" s="13"/>
      <c r="J977" s="21" t="str">
        <f t="shared" si="49"/>
        <v/>
      </c>
      <c r="K977" s="34" t="str">
        <f>IF(OR(G977&lt;&gt;"",H977&lt;&gt;""),'Thông Tin Chung'!$L$3,"")</f>
        <v/>
      </c>
      <c r="L977" s="2"/>
      <c r="M977" s="7" t="str">
        <f>IF(AND(G977="",H977=""),"",IF(OR(C977&lt;NgayBatDau,C977&gt;NgayKetThuc),"Ngày tháng phải nằm trong kỳ kế toán",IF(AND(F977&lt;&gt;"",COUNTIF(T.2[Tên loại
Doanh thu / Chi phí],F977)=0),"Tên loại DT/CP chưa được khai báo vào DS Tên loại DTCP","")))</f>
        <v/>
      </c>
      <c r="N977" s="7" t="str">
        <f t="shared" si="47"/>
        <v/>
      </c>
    </row>
    <row r="978" spans="2:14" ht="27.75" customHeight="1" x14ac:dyDescent="0.2">
      <c r="B978" s="7">
        <f t="shared" si="48"/>
        <v>976</v>
      </c>
      <c r="C978" s="24"/>
      <c r="D978" s="16"/>
      <c r="E978" s="2"/>
      <c r="F978" s="16"/>
      <c r="G978" s="13"/>
      <c r="H978" s="13"/>
      <c r="I978" s="13"/>
      <c r="J978" s="21" t="str">
        <f t="shared" si="49"/>
        <v/>
      </c>
      <c r="K978" s="34" t="str">
        <f>IF(OR(G978&lt;&gt;"",H978&lt;&gt;""),'Thông Tin Chung'!$L$3,"")</f>
        <v/>
      </c>
      <c r="L978" s="2"/>
      <c r="M978" s="7" t="str">
        <f>IF(AND(G978="",H978=""),"",IF(OR(C978&lt;NgayBatDau,C978&gt;NgayKetThuc),"Ngày tháng phải nằm trong kỳ kế toán",IF(AND(F978&lt;&gt;"",COUNTIF(T.2[Tên loại
Doanh thu / Chi phí],F978)=0),"Tên loại DT/CP chưa được khai báo vào DS Tên loại DTCP","")))</f>
        <v/>
      </c>
      <c r="N978" s="7" t="str">
        <f t="shared" si="47"/>
        <v/>
      </c>
    </row>
    <row r="979" spans="2:14" ht="27.75" customHeight="1" x14ac:dyDescent="0.2">
      <c r="B979" s="7">
        <f t="shared" si="48"/>
        <v>977</v>
      </c>
      <c r="C979" s="24"/>
      <c r="D979" s="16"/>
      <c r="E979" s="2"/>
      <c r="F979" s="16"/>
      <c r="G979" s="13"/>
      <c r="H979" s="13"/>
      <c r="I979" s="13"/>
      <c r="J979" s="21" t="str">
        <f t="shared" si="49"/>
        <v/>
      </c>
      <c r="K979" s="34" t="str">
        <f>IF(OR(G979&lt;&gt;"",H979&lt;&gt;""),'Thông Tin Chung'!$L$3,"")</f>
        <v/>
      </c>
      <c r="L979" s="2"/>
      <c r="M979" s="7" t="str">
        <f>IF(AND(G979="",H979=""),"",IF(OR(C979&lt;NgayBatDau,C979&gt;NgayKetThuc),"Ngày tháng phải nằm trong kỳ kế toán",IF(AND(F979&lt;&gt;"",COUNTIF(T.2[Tên loại
Doanh thu / Chi phí],F979)=0),"Tên loại DT/CP chưa được khai báo vào DS Tên loại DTCP","")))</f>
        <v/>
      </c>
      <c r="N979" s="7" t="str">
        <f t="shared" si="47"/>
        <v/>
      </c>
    </row>
    <row r="980" spans="2:14" ht="27.75" customHeight="1" x14ac:dyDescent="0.2">
      <c r="B980" s="7">
        <f t="shared" si="48"/>
        <v>978</v>
      </c>
      <c r="C980" s="24"/>
      <c r="D980" s="16"/>
      <c r="E980" s="2"/>
      <c r="F980" s="16"/>
      <c r="G980" s="13"/>
      <c r="H980" s="13"/>
      <c r="I980" s="13"/>
      <c r="J980" s="21" t="str">
        <f t="shared" si="49"/>
        <v/>
      </c>
      <c r="K980" s="34" t="str">
        <f>IF(OR(G980&lt;&gt;"",H980&lt;&gt;""),'Thông Tin Chung'!$L$3,"")</f>
        <v/>
      </c>
      <c r="L980" s="2"/>
      <c r="M980" s="7" t="str">
        <f>IF(AND(G980="",H980=""),"",IF(OR(C980&lt;NgayBatDau,C980&gt;NgayKetThuc),"Ngày tháng phải nằm trong kỳ kế toán",IF(AND(F980&lt;&gt;"",COUNTIF(T.2[Tên loại
Doanh thu / Chi phí],F980)=0),"Tên loại DT/CP chưa được khai báo vào DS Tên loại DTCP","")))</f>
        <v/>
      </c>
      <c r="N980" s="7" t="str">
        <f t="shared" si="47"/>
        <v/>
      </c>
    </row>
    <row r="981" spans="2:14" ht="27.75" customHeight="1" x14ac:dyDescent="0.2">
      <c r="B981" s="7">
        <f t="shared" si="48"/>
        <v>979</v>
      </c>
      <c r="C981" s="24"/>
      <c r="D981" s="16"/>
      <c r="E981" s="2"/>
      <c r="F981" s="16"/>
      <c r="G981" s="13"/>
      <c r="H981" s="13"/>
      <c r="I981" s="13"/>
      <c r="J981" s="21" t="str">
        <f t="shared" si="49"/>
        <v/>
      </c>
      <c r="K981" s="34" t="str">
        <f>IF(OR(G981&lt;&gt;"",H981&lt;&gt;""),'Thông Tin Chung'!$L$3,"")</f>
        <v/>
      </c>
      <c r="L981" s="2"/>
      <c r="M981" s="7" t="str">
        <f>IF(AND(G981="",H981=""),"",IF(OR(C981&lt;NgayBatDau,C981&gt;NgayKetThuc),"Ngày tháng phải nằm trong kỳ kế toán",IF(AND(F981&lt;&gt;"",COUNTIF(T.2[Tên loại
Doanh thu / Chi phí],F981)=0),"Tên loại DT/CP chưa được khai báo vào DS Tên loại DTCP","")))</f>
        <v/>
      </c>
      <c r="N981" s="7" t="str">
        <f t="shared" si="47"/>
        <v/>
      </c>
    </row>
    <row r="982" spans="2:14" ht="27.75" customHeight="1" x14ac:dyDescent="0.2">
      <c r="B982" s="7">
        <f t="shared" si="48"/>
        <v>980</v>
      </c>
      <c r="C982" s="24"/>
      <c r="D982" s="16"/>
      <c r="E982" s="2"/>
      <c r="F982" s="16"/>
      <c r="G982" s="13"/>
      <c r="H982" s="13"/>
      <c r="I982" s="13"/>
      <c r="J982" s="21" t="str">
        <f t="shared" si="49"/>
        <v/>
      </c>
      <c r="K982" s="34" t="str">
        <f>IF(OR(G982&lt;&gt;"",H982&lt;&gt;""),'Thông Tin Chung'!$L$3,"")</f>
        <v/>
      </c>
      <c r="L982" s="2"/>
      <c r="M982" s="7" t="str">
        <f>IF(AND(G982="",H982=""),"",IF(OR(C982&lt;NgayBatDau,C982&gt;NgayKetThuc),"Ngày tháng phải nằm trong kỳ kế toán",IF(AND(F982&lt;&gt;"",COUNTIF(T.2[Tên loại
Doanh thu / Chi phí],F982)=0),"Tên loại DT/CP chưa được khai báo vào DS Tên loại DTCP","")))</f>
        <v/>
      </c>
      <c r="N982" s="7" t="str">
        <f t="shared" si="47"/>
        <v/>
      </c>
    </row>
    <row r="983" spans="2:14" ht="27.75" customHeight="1" x14ac:dyDescent="0.2">
      <c r="B983" s="7">
        <f t="shared" si="48"/>
        <v>981</v>
      </c>
      <c r="C983" s="24"/>
      <c r="D983" s="16"/>
      <c r="E983" s="2"/>
      <c r="F983" s="16"/>
      <c r="G983" s="13"/>
      <c r="H983" s="13"/>
      <c r="I983" s="13"/>
      <c r="J983" s="21" t="str">
        <f t="shared" si="49"/>
        <v/>
      </c>
      <c r="K983" s="34" t="str">
        <f>IF(OR(G983&lt;&gt;"",H983&lt;&gt;""),'Thông Tin Chung'!$L$3,"")</f>
        <v/>
      </c>
      <c r="L983" s="2"/>
      <c r="M983" s="7" t="str">
        <f>IF(AND(G983="",H983=""),"",IF(OR(C983&lt;NgayBatDau,C983&gt;NgayKetThuc),"Ngày tháng phải nằm trong kỳ kế toán",IF(AND(F983&lt;&gt;"",COUNTIF(T.2[Tên loại
Doanh thu / Chi phí],F983)=0),"Tên loại DT/CP chưa được khai báo vào DS Tên loại DTCP","")))</f>
        <v/>
      </c>
      <c r="N983" s="7" t="str">
        <f t="shared" si="47"/>
        <v/>
      </c>
    </row>
    <row r="984" spans="2:14" ht="27.75" customHeight="1" x14ac:dyDescent="0.2">
      <c r="B984" s="7">
        <f t="shared" si="48"/>
        <v>982</v>
      </c>
      <c r="C984" s="24"/>
      <c r="D984" s="16"/>
      <c r="E984" s="2"/>
      <c r="F984" s="16"/>
      <c r="G984" s="13"/>
      <c r="H984" s="13"/>
      <c r="I984" s="13"/>
      <c r="J984" s="21" t="str">
        <f t="shared" si="49"/>
        <v/>
      </c>
      <c r="K984" s="34" t="str">
        <f>IF(OR(G984&lt;&gt;"",H984&lt;&gt;""),'Thông Tin Chung'!$L$3,"")</f>
        <v/>
      </c>
      <c r="L984" s="2"/>
      <c r="M984" s="7" t="str">
        <f>IF(AND(G984="",H984=""),"",IF(OR(C984&lt;NgayBatDau,C984&gt;NgayKetThuc),"Ngày tháng phải nằm trong kỳ kế toán",IF(AND(F984&lt;&gt;"",COUNTIF(T.2[Tên loại
Doanh thu / Chi phí],F984)=0),"Tên loại DT/CP chưa được khai báo vào DS Tên loại DTCP","")))</f>
        <v/>
      </c>
      <c r="N984" s="7" t="str">
        <f t="shared" si="47"/>
        <v/>
      </c>
    </row>
    <row r="985" spans="2:14" ht="27.75" customHeight="1" x14ac:dyDescent="0.2">
      <c r="B985" s="7">
        <f t="shared" si="48"/>
        <v>983</v>
      </c>
      <c r="C985" s="24"/>
      <c r="D985" s="16"/>
      <c r="E985" s="2"/>
      <c r="F985" s="16"/>
      <c r="G985" s="13"/>
      <c r="H985" s="13"/>
      <c r="I985" s="13"/>
      <c r="J985" s="21" t="str">
        <f t="shared" si="49"/>
        <v/>
      </c>
      <c r="K985" s="34" t="str">
        <f>IF(OR(G985&lt;&gt;"",H985&lt;&gt;""),'Thông Tin Chung'!$L$3,"")</f>
        <v/>
      </c>
      <c r="L985" s="2"/>
      <c r="M985" s="7" t="str">
        <f>IF(AND(G985="",H985=""),"",IF(OR(C985&lt;NgayBatDau,C985&gt;NgayKetThuc),"Ngày tháng phải nằm trong kỳ kế toán",IF(AND(F985&lt;&gt;"",COUNTIF(T.2[Tên loại
Doanh thu / Chi phí],F985)=0),"Tên loại DT/CP chưa được khai báo vào DS Tên loại DTCP","")))</f>
        <v/>
      </c>
      <c r="N985" s="7" t="str">
        <f t="shared" si="47"/>
        <v/>
      </c>
    </row>
    <row r="986" spans="2:14" ht="27.75" customHeight="1" x14ac:dyDescent="0.2">
      <c r="B986" s="7">
        <f t="shared" si="48"/>
        <v>984</v>
      </c>
      <c r="C986" s="24"/>
      <c r="D986" s="16"/>
      <c r="E986" s="2"/>
      <c r="F986" s="16"/>
      <c r="G986" s="13"/>
      <c r="H986" s="13"/>
      <c r="I986" s="13"/>
      <c r="J986" s="21" t="str">
        <f t="shared" si="49"/>
        <v/>
      </c>
      <c r="K986" s="34" t="str">
        <f>IF(OR(G986&lt;&gt;"",H986&lt;&gt;""),'Thông Tin Chung'!$L$3,"")</f>
        <v/>
      </c>
      <c r="L986" s="2"/>
      <c r="M986" s="7" t="str">
        <f>IF(AND(G986="",H986=""),"",IF(OR(C986&lt;NgayBatDau,C986&gt;NgayKetThuc),"Ngày tháng phải nằm trong kỳ kế toán",IF(AND(F986&lt;&gt;"",COUNTIF(T.2[Tên loại
Doanh thu / Chi phí],F986)=0),"Tên loại DT/CP chưa được khai báo vào DS Tên loại DTCP","")))</f>
        <v/>
      </c>
      <c r="N986" s="7" t="str">
        <f t="shared" si="47"/>
        <v/>
      </c>
    </row>
    <row r="987" spans="2:14" ht="27.75" customHeight="1" x14ac:dyDescent="0.2">
      <c r="B987" s="7">
        <f t="shared" si="48"/>
        <v>985</v>
      </c>
      <c r="C987" s="24"/>
      <c r="D987" s="16"/>
      <c r="E987" s="2"/>
      <c r="F987" s="16"/>
      <c r="G987" s="13"/>
      <c r="H987" s="13"/>
      <c r="I987" s="13"/>
      <c r="J987" s="21" t="str">
        <f t="shared" si="49"/>
        <v/>
      </c>
      <c r="K987" s="34" t="str">
        <f>IF(OR(G987&lt;&gt;"",H987&lt;&gt;""),'Thông Tin Chung'!$L$3,"")</f>
        <v/>
      </c>
      <c r="L987" s="2"/>
      <c r="M987" s="7" t="str">
        <f>IF(AND(G987="",H987=""),"",IF(OR(C987&lt;NgayBatDau,C987&gt;NgayKetThuc),"Ngày tháng phải nằm trong kỳ kế toán",IF(AND(F987&lt;&gt;"",COUNTIF(T.2[Tên loại
Doanh thu / Chi phí],F987)=0),"Tên loại DT/CP chưa được khai báo vào DS Tên loại DTCP","")))</f>
        <v/>
      </c>
      <c r="N987" s="7" t="str">
        <f t="shared" si="47"/>
        <v/>
      </c>
    </row>
    <row r="988" spans="2:14" ht="27.75" customHeight="1" x14ac:dyDescent="0.2">
      <c r="B988" s="7">
        <f t="shared" si="48"/>
        <v>986</v>
      </c>
      <c r="C988" s="24"/>
      <c r="D988" s="16"/>
      <c r="E988" s="2"/>
      <c r="F988" s="16"/>
      <c r="G988" s="13"/>
      <c r="H988" s="13"/>
      <c r="I988" s="13"/>
      <c r="J988" s="21" t="str">
        <f t="shared" si="49"/>
        <v/>
      </c>
      <c r="K988" s="34" t="str">
        <f>IF(OR(G988&lt;&gt;"",H988&lt;&gt;""),'Thông Tin Chung'!$L$3,"")</f>
        <v/>
      </c>
      <c r="L988" s="2"/>
      <c r="M988" s="7" t="str">
        <f>IF(AND(G988="",H988=""),"",IF(OR(C988&lt;NgayBatDau,C988&gt;NgayKetThuc),"Ngày tháng phải nằm trong kỳ kế toán",IF(AND(F988&lt;&gt;"",COUNTIF(T.2[Tên loại
Doanh thu / Chi phí],F988)=0),"Tên loại DT/CP chưa được khai báo vào DS Tên loại DTCP","")))</f>
        <v/>
      </c>
      <c r="N988" s="7" t="str">
        <f t="shared" si="47"/>
        <v/>
      </c>
    </row>
    <row r="989" spans="2:14" ht="27.75" customHeight="1" x14ac:dyDescent="0.2">
      <c r="B989" s="7">
        <f t="shared" si="48"/>
        <v>987</v>
      </c>
      <c r="C989" s="24"/>
      <c r="D989" s="16"/>
      <c r="E989" s="2"/>
      <c r="F989" s="16"/>
      <c r="G989" s="13"/>
      <c r="H989" s="13"/>
      <c r="I989" s="13"/>
      <c r="J989" s="21" t="str">
        <f t="shared" si="49"/>
        <v/>
      </c>
      <c r="K989" s="34" t="str">
        <f>IF(OR(G989&lt;&gt;"",H989&lt;&gt;""),'Thông Tin Chung'!$L$3,"")</f>
        <v/>
      </c>
      <c r="L989" s="2"/>
      <c r="M989" s="7" t="str">
        <f>IF(AND(G989="",H989=""),"",IF(OR(C989&lt;NgayBatDau,C989&gt;NgayKetThuc),"Ngày tháng phải nằm trong kỳ kế toán",IF(AND(F989&lt;&gt;"",COUNTIF(T.2[Tên loại
Doanh thu / Chi phí],F989)=0),"Tên loại DT/CP chưa được khai báo vào DS Tên loại DTCP","")))</f>
        <v/>
      </c>
      <c r="N989" s="7" t="str">
        <f t="shared" si="47"/>
        <v/>
      </c>
    </row>
    <row r="990" spans="2:14" ht="27.75" customHeight="1" x14ac:dyDescent="0.2">
      <c r="B990" s="7">
        <f t="shared" si="48"/>
        <v>988</v>
      </c>
      <c r="C990" s="24"/>
      <c r="D990" s="16"/>
      <c r="E990" s="2"/>
      <c r="F990" s="16"/>
      <c r="G990" s="13"/>
      <c r="H990" s="13"/>
      <c r="I990" s="13"/>
      <c r="J990" s="21" t="str">
        <f t="shared" si="49"/>
        <v/>
      </c>
      <c r="K990" s="34" t="str">
        <f>IF(OR(G990&lt;&gt;"",H990&lt;&gt;""),'Thông Tin Chung'!$L$3,"")</f>
        <v/>
      </c>
      <c r="L990" s="2"/>
      <c r="M990" s="7" t="str">
        <f>IF(AND(G990="",H990=""),"",IF(OR(C990&lt;NgayBatDau,C990&gt;NgayKetThuc),"Ngày tháng phải nằm trong kỳ kế toán",IF(AND(F990&lt;&gt;"",COUNTIF(T.2[Tên loại
Doanh thu / Chi phí],F990)=0),"Tên loại DT/CP chưa được khai báo vào DS Tên loại DTCP","")))</f>
        <v/>
      </c>
      <c r="N990" s="7" t="str">
        <f t="shared" si="47"/>
        <v/>
      </c>
    </row>
    <row r="991" spans="2:14" ht="27.75" customHeight="1" x14ac:dyDescent="0.2">
      <c r="B991" s="7">
        <f t="shared" si="48"/>
        <v>989</v>
      </c>
      <c r="C991" s="24"/>
      <c r="D991" s="16"/>
      <c r="E991" s="2"/>
      <c r="F991" s="16"/>
      <c r="G991" s="13"/>
      <c r="H991" s="13"/>
      <c r="I991" s="13"/>
      <c r="J991" s="21" t="str">
        <f t="shared" si="49"/>
        <v/>
      </c>
      <c r="K991" s="34" t="str">
        <f>IF(OR(G991&lt;&gt;"",H991&lt;&gt;""),'Thông Tin Chung'!$L$3,"")</f>
        <v/>
      </c>
      <c r="L991" s="2"/>
      <c r="M991" s="7" t="str">
        <f>IF(AND(G991="",H991=""),"",IF(OR(C991&lt;NgayBatDau,C991&gt;NgayKetThuc),"Ngày tháng phải nằm trong kỳ kế toán",IF(AND(F991&lt;&gt;"",COUNTIF(T.2[Tên loại
Doanh thu / Chi phí],F991)=0),"Tên loại DT/CP chưa được khai báo vào DS Tên loại DTCP","")))</f>
        <v/>
      </c>
      <c r="N991" s="7" t="str">
        <f t="shared" si="47"/>
        <v/>
      </c>
    </row>
    <row r="992" spans="2:14" ht="27.75" customHeight="1" x14ac:dyDescent="0.2">
      <c r="B992" s="7">
        <f t="shared" si="48"/>
        <v>990</v>
      </c>
      <c r="C992" s="24"/>
      <c r="D992" s="16"/>
      <c r="E992" s="2"/>
      <c r="F992" s="16"/>
      <c r="G992" s="13"/>
      <c r="H992" s="13"/>
      <c r="I992" s="13"/>
      <c r="J992" s="21" t="str">
        <f t="shared" si="49"/>
        <v/>
      </c>
      <c r="K992" s="34" t="str">
        <f>IF(OR(G992&lt;&gt;"",H992&lt;&gt;""),'Thông Tin Chung'!$L$3,"")</f>
        <v/>
      </c>
      <c r="L992" s="2"/>
      <c r="M992" s="7" t="str">
        <f>IF(AND(G992="",H992=""),"",IF(OR(C992&lt;NgayBatDau,C992&gt;NgayKetThuc),"Ngày tháng phải nằm trong kỳ kế toán",IF(AND(F992&lt;&gt;"",COUNTIF(T.2[Tên loại
Doanh thu / Chi phí],F992)=0),"Tên loại DT/CP chưa được khai báo vào DS Tên loại DTCP","")))</f>
        <v/>
      </c>
      <c r="N992" s="7" t="str">
        <f t="shared" si="47"/>
        <v/>
      </c>
    </row>
    <row r="993" spans="2:14" ht="27.75" customHeight="1" x14ac:dyDescent="0.2">
      <c r="B993" s="7">
        <f t="shared" si="48"/>
        <v>991</v>
      </c>
      <c r="C993" s="24"/>
      <c r="D993" s="16"/>
      <c r="E993" s="2"/>
      <c r="F993" s="16"/>
      <c r="G993" s="13"/>
      <c r="H993" s="13"/>
      <c r="I993" s="13"/>
      <c r="J993" s="21" t="str">
        <f t="shared" si="49"/>
        <v/>
      </c>
      <c r="K993" s="34" t="str">
        <f>IF(OR(G993&lt;&gt;"",H993&lt;&gt;""),'Thông Tin Chung'!$L$3,"")</f>
        <v/>
      </c>
      <c r="L993" s="2"/>
      <c r="M993" s="7" t="str">
        <f>IF(AND(G993="",H993=""),"",IF(OR(C993&lt;NgayBatDau,C993&gt;NgayKetThuc),"Ngày tháng phải nằm trong kỳ kế toán",IF(AND(F993&lt;&gt;"",COUNTIF(T.2[Tên loại
Doanh thu / Chi phí],F993)=0),"Tên loại DT/CP chưa được khai báo vào DS Tên loại DTCP","")))</f>
        <v/>
      </c>
      <c r="N993" s="7" t="str">
        <f t="shared" si="47"/>
        <v/>
      </c>
    </row>
    <row r="994" spans="2:14" ht="27.75" customHeight="1" x14ac:dyDescent="0.2">
      <c r="B994" s="7">
        <f t="shared" si="48"/>
        <v>992</v>
      </c>
      <c r="C994" s="24"/>
      <c r="D994" s="16"/>
      <c r="E994" s="2"/>
      <c r="F994" s="16"/>
      <c r="G994" s="13"/>
      <c r="H994" s="13"/>
      <c r="I994" s="13"/>
      <c r="J994" s="21" t="str">
        <f t="shared" si="49"/>
        <v/>
      </c>
      <c r="K994" s="34" t="str">
        <f>IF(OR(G994&lt;&gt;"",H994&lt;&gt;""),'Thông Tin Chung'!$L$3,"")</f>
        <v/>
      </c>
      <c r="L994" s="2"/>
      <c r="M994" s="7" t="str">
        <f>IF(AND(G994="",H994=""),"",IF(OR(C994&lt;NgayBatDau,C994&gt;NgayKetThuc),"Ngày tháng phải nằm trong kỳ kế toán",IF(AND(F994&lt;&gt;"",COUNTIF(T.2[Tên loại
Doanh thu / Chi phí],F994)=0),"Tên loại DT/CP chưa được khai báo vào DS Tên loại DTCP","")))</f>
        <v/>
      </c>
      <c r="N994" s="7" t="str">
        <f t="shared" si="47"/>
        <v/>
      </c>
    </row>
    <row r="995" spans="2:14" ht="27.75" customHeight="1" x14ac:dyDescent="0.2">
      <c r="B995" s="7">
        <f t="shared" si="48"/>
        <v>993</v>
      </c>
      <c r="C995" s="24"/>
      <c r="D995" s="16"/>
      <c r="E995" s="2"/>
      <c r="F995" s="16"/>
      <c r="G995" s="13"/>
      <c r="H995" s="13"/>
      <c r="I995" s="13"/>
      <c r="J995" s="21" t="str">
        <f t="shared" si="49"/>
        <v/>
      </c>
      <c r="K995" s="34" t="str">
        <f>IF(OR(G995&lt;&gt;"",H995&lt;&gt;""),'Thông Tin Chung'!$L$3,"")</f>
        <v/>
      </c>
      <c r="L995" s="2"/>
      <c r="M995" s="7" t="str">
        <f>IF(AND(G995="",H995=""),"",IF(OR(C995&lt;NgayBatDau,C995&gt;NgayKetThuc),"Ngày tháng phải nằm trong kỳ kế toán",IF(AND(F995&lt;&gt;"",COUNTIF(T.2[Tên loại
Doanh thu / Chi phí],F995)=0),"Tên loại DT/CP chưa được khai báo vào DS Tên loại DTCP","")))</f>
        <v/>
      </c>
      <c r="N995" s="7" t="str">
        <f t="shared" si="47"/>
        <v/>
      </c>
    </row>
    <row r="996" spans="2:14" ht="27.75" customHeight="1" x14ac:dyDescent="0.2">
      <c r="B996" s="7">
        <f t="shared" si="48"/>
        <v>994</v>
      </c>
      <c r="C996" s="24"/>
      <c r="D996" s="16"/>
      <c r="E996" s="2"/>
      <c r="F996" s="16"/>
      <c r="G996" s="13"/>
      <c r="H996" s="13"/>
      <c r="I996" s="13"/>
      <c r="J996" s="21" t="str">
        <f t="shared" si="49"/>
        <v/>
      </c>
      <c r="K996" s="34" t="str">
        <f>IF(OR(G996&lt;&gt;"",H996&lt;&gt;""),'Thông Tin Chung'!$L$3,"")</f>
        <v/>
      </c>
      <c r="L996" s="2"/>
      <c r="M996" s="7" t="str">
        <f>IF(AND(G996="",H996=""),"",IF(OR(C996&lt;NgayBatDau,C996&gt;NgayKetThuc),"Ngày tháng phải nằm trong kỳ kế toán",IF(AND(F996&lt;&gt;"",COUNTIF(T.2[Tên loại
Doanh thu / Chi phí],F996)=0),"Tên loại DT/CP chưa được khai báo vào DS Tên loại DTCP","")))</f>
        <v/>
      </c>
      <c r="N996" s="7" t="str">
        <f t="shared" si="47"/>
        <v/>
      </c>
    </row>
    <row r="997" spans="2:14" ht="27.75" customHeight="1" x14ac:dyDescent="0.2">
      <c r="B997" s="7">
        <f t="shared" si="48"/>
        <v>995</v>
      </c>
      <c r="C997" s="24"/>
      <c r="D997" s="16"/>
      <c r="E997" s="2"/>
      <c r="F997" s="16"/>
      <c r="G997" s="13"/>
      <c r="H997" s="13"/>
      <c r="I997" s="13"/>
      <c r="J997" s="21" t="str">
        <f t="shared" si="49"/>
        <v/>
      </c>
      <c r="K997" s="34" t="str">
        <f>IF(OR(G997&lt;&gt;"",H997&lt;&gt;""),'Thông Tin Chung'!$L$3,"")</f>
        <v/>
      </c>
      <c r="L997" s="2"/>
      <c r="M997" s="7" t="str">
        <f>IF(AND(G997="",H997=""),"",IF(OR(C997&lt;NgayBatDau,C997&gt;NgayKetThuc),"Ngày tháng phải nằm trong kỳ kế toán",IF(AND(F997&lt;&gt;"",COUNTIF(T.2[Tên loại
Doanh thu / Chi phí],F997)=0),"Tên loại DT/CP chưa được khai báo vào DS Tên loại DTCP","")))</f>
        <v/>
      </c>
      <c r="N997" s="7" t="str">
        <f t="shared" si="47"/>
        <v/>
      </c>
    </row>
    <row r="998" spans="2:14" ht="27.75" customHeight="1" x14ac:dyDescent="0.2">
      <c r="B998" s="7">
        <f t="shared" si="48"/>
        <v>996</v>
      </c>
      <c r="C998" s="24"/>
      <c r="D998" s="16"/>
      <c r="E998" s="2"/>
      <c r="F998" s="16"/>
      <c r="G998" s="13"/>
      <c r="H998" s="13"/>
      <c r="I998" s="13"/>
      <c r="J998" s="21" t="str">
        <f t="shared" si="49"/>
        <v/>
      </c>
      <c r="K998" s="34" t="str">
        <f>IF(OR(G998&lt;&gt;"",H998&lt;&gt;""),'Thông Tin Chung'!$L$3,"")</f>
        <v/>
      </c>
      <c r="L998" s="2"/>
      <c r="M998" s="7" t="str">
        <f>IF(AND(G998="",H998=""),"",IF(OR(C998&lt;NgayBatDau,C998&gt;NgayKetThuc),"Ngày tháng phải nằm trong kỳ kế toán",IF(AND(F998&lt;&gt;"",COUNTIF(T.2[Tên loại
Doanh thu / Chi phí],F998)=0),"Tên loại DT/CP chưa được khai báo vào DS Tên loại DTCP","")))</f>
        <v/>
      </c>
      <c r="N998" s="7" t="str">
        <f t="shared" si="47"/>
        <v/>
      </c>
    </row>
    <row r="999" spans="2:14" ht="27.75" customHeight="1" x14ac:dyDescent="0.2">
      <c r="B999" s="7">
        <f t="shared" si="48"/>
        <v>997</v>
      </c>
      <c r="C999" s="24"/>
      <c r="D999" s="16"/>
      <c r="E999" s="2"/>
      <c r="F999" s="16"/>
      <c r="G999" s="13"/>
      <c r="H999" s="13"/>
      <c r="I999" s="13"/>
      <c r="J999" s="21" t="str">
        <f t="shared" si="49"/>
        <v/>
      </c>
      <c r="K999" s="34" t="str">
        <f>IF(OR(G999&lt;&gt;"",H999&lt;&gt;""),'Thông Tin Chung'!$L$3,"")</f>
        <v/>
      </c>
      <c r="L999" s="2"/>
      <c r="M999" s="7" t="str">
        <f>IF(AND(G999="",H999=""),"",IF(OR(C999&lt;NgayBatDau,C999&gt;NgayKetThuc),"Ngày tháng phải nằm trong kỳ kế toán",IF(AND(F999&lt;&gt;"",COUNTIF(T.2[Tên loại
Doanh thu / Chi phí],F999)=0),"Tên loại DT/CP chưa được khai báo vào DS Tên loại DTCP","")))</f>
        <v/>
      </c>
      <c r="N999" s="7" t="str">
        <f t="shared" si="47"/>
        <v/>
      </c>
    </row>
    <row r="1000" spans="2:14" ht="27.75" customHeight="1" x14ac:dyDescent="0.2">
      <c r="B1000" s="7">
        <f t="shared" si="48"/>
        <v>998</v>
      </c>
      <c r="C1000" s="24"/>
      <c r="D1000" s="16"/>
      <c r="E1000" s="2"/>
      <c r="F1000" s="16"/>
      <c r="G1000" s="13"/>
      <c r="H1000" s="13"/>
      <c r="I1000" s="13"/>
      <c r="J1000" s="21" t="str">
        <f t="shared" si="49"/>
        <v/>
      </c>
      <c r="K1000" s="34" t="str">
        <f>IF(OR(G1000&lt;&gt;"",H1000&lt;&gt;""),'Thông Tin Chung'!$L$3,"")</f>
        <v/>
      </c>
      <c r="L1000" s="2"/>
      <c r="M1000" s="7" t="str">
        <f>IF(AND(G1000="",H1000=""),"",IF(OR(C1000&lt;NgayBatDau,C1000&gt;NgayKetThuc),"Ngày tháng phải nằm trong kỳ kế toán",IF(AND(F1000&lt;&gt;"",COUNTIF(T.2[Tên loại
Doanh thu / Chi phí],F1000)=0),"Tên loại DT/CP chưa được khai báo vào DS Tên loại DTCP","")))</f>
        <v/>
      </c>
      <c r="N1000" s="7" t="str">
        <f t="shared" si="47"/>
        <v/>
      </c>
    </row>
    <row r="1001" spans="2:14" ht="27.75" customHeight="1" x14ac:dyDescent="0.2">
      <c r="B1001" s="7">
        <f t="shared" si="48"/>
        <v>999</v>
      </c>
      <c r="C1001" s="24"/>
      <c r="D1001" s="16"/>
      <c r="E1001" s="2"/>
      <c r="F1001" s="16"/>
      <c r="G1001" s="13"/>
      <c r="H1001" s="13"/>
      <c r="I1001" s="13"/>
      <c r="J1001" s="21" t="str">
        <f t="shared" si="49"/>
        <v/>
      </c>
      <c r="K1001" s="34" t="str">
        <f>IF(OR(G1001&lt;&gt;"",H1001&lt;&gt;""),'Thông Tin Chung'!$L$3,"")</f>
        <v/>
      </c>
      <c r="L1001" s="2"/>
      <c r="M1001" s="7" t="str">
        <f>IF(AND(G1001="",H1001=""),"",IF(OR(C1001&lt;NgayBatDau,C1001&gt;NgayKetThuc),"Ngày tháng phải nằm trong kỳ kế toán",IF(AND(F1001&lt;&gt;"",COUNTIF(T.2[Tên loại
Doanh thu / Chi phí],F1001)=0),"Tên loại DT/CP chưa được khai báo vào DS Tên loại DTCP","")))</f>
        <v/>
      </c>
      <c r="N1001" s="7" t="str">
        <f t="shared" si="47"/>
        <v/>
      </c>
    </row>
    <row r="1002" spans="2:14" ht="27.75" customHeight="1" x14ac:dyDescent="0.2">
      <c r="B1002" s="7">
        <f t="shared" si="48"/>
        <v>1000</v>
      </c>
      <c r="C1002" s="24"/>
      <c r="D1002" s="16"/>
      <c r="E1002" s="2"/>
      <c r="F1002" s="16"/>
      <c r="G1002" s="13"/>
      <c r="H1002" s="13"/>
      <c r="I1002" s="13"/>
      <c r="J1002" s="21" t="str">
        <f t="shared" si="49"/>
        <v/>
      </c>
      <c r="K1002" s="34" t="str">
        <f>IF(OR(G1002&lt;&gt;"",H1002&lt;&gt;""),'Thông Tin Chung'!$L$3,"")</f>
        <v/>
      </c>
      <c r="L1002" s="2"/>
      <c r="M1002" s="7" t="str">
        <f>IF(AND(G1002="",H1002=""),"",IF(OR(C1002&lt;NgayBatDau,C1002&gt;NgayKetThuc),"Ngày tháng phải nằm trong kỳ kế toán",IF(AND(F1002&lt;&gt;"",COUNTIF(T.2[Tên loại
Doanh thu / Chi phí],F1002)=0),"Tên loại DT/CP chưa được khai báo vào DS Tên loại DTCP","")))</f>
        <v/>
      </c>
      <c r="N1002" s="7" t="str">
        <f t="shared" si="47"/>
        <v/>
      </c>
    </row>
    <row r="1003" spans="2:14" ht="27.75" customHeight="1" x14ac:dyDescent="0.2">
      <c r="B1003" s="7">
        <f t="shared" si="48"/>
        <v>1001</v>
      </c>
      <c r="C1003" s="24"/>
      <c r="D1003" s="16"/>
      <c r="E1003" s="2"/>
      <c r="F1003" s="16"/>
      <c r="G1003" s="13"/>
      <c r="H1003" s="13"/>
      <c r="I1003" s="13"/>
      <c r="J1003" s="21" t="str">
        <f t="shared" si="49"/>
        <v/>
      </c>
      <c r="K1003" s="34" t="str">
        <f>IF(OR(G1003&lt;&gt;"",H1003&lt;&gt;""),'Thông Tin Chung'!$L$3,"")</f>
        <v/>
      </c>
      <c r="L1003" s="2"/>
      <c r="M1003" s="7" t="str">
        <f>IF(AND(G1003="",H1003=""),"",IF(OR(C1003&lt;NgayBatDau,C1003&gt;NgayKetThuc),"Ngày tháng phải nằm trong kỳ kế toán",IF(AND(F1003&lt;&gt;"",COUNTIF(T.2[Tên loại
Doanh thu / Chi phí],F1003)=0),"Tên loại DT/CP chưa được khai báo vào DS Tên loại DTCP","")))</f>
        <v/>
      </c>
      <c r="N1003" s="7" t="str">
        <f t="shared" si="47"/>
        <v/>
      </c>
    </row>
    <row r="1004" spans="2:14" ht="27.75" customHeight="1" x14ac:dyDescent="0.2">
      <c r="B1004" s="7">
        <f t="shared" si="48"/>
        <v>1002</v>
      </c>
      <c r="C1004" s="24"/>
      <c r="D1004" s="16"/>
      <c r="E1004" s="2"/>
      <c r="F1004" s="16"/>
      <c r="G1004" s="13"/>
      <c r="H1004" s="13"/>
      <c r="I1004" s="13"/>
      <c r="J1004" s="21" t="str">
        <f t="shared" si="49"/>
        <v/>
      </c>
      <c r="K1004" s="34" t="str">
        <f>IF(OR(G1004&lt;&gt;"",H1004&lt;&gt;""),'Thông Tin Chung'!$L$3,"")</f>
        <v/>
      </c>
      <c r="L1004" s="2"/>
      <c r="M1004" s="7" t="str">
        <f>IF(AND(G1004="",H1004=""),"",IF(OR(C1004&lt;NgayBatDau,C1004&gt;NgayKetThuc),"Ngày tháng phải nằm trong kỳ kế toán",IF(AND(F1004&lt;&gt;"",COUNTIF(T.2[Tên loại
Doanh thu / Chi phí],F1004)=0),"Tên loại DT/CP chưa được khai báo vào DS Tên loại DTCP","")))</f>
        <v/>
      </c>
      <c r="N1004" s="7" t="str">
        <f t="shared" si="47"/>
        <v/>
      </c>
    </row>
    <row r="1005" spans="2:14" ht="27.75" customHeight="1" x14ac:dyDescent="0.2">
      <c r="B1005" s="7">
        <f t="shared" si="48"/>
        <v>1003</v>
      </c>
      <c r="C1005" s="24"/>
      <c r="D1005" s="16"/>
      <c r="E1005" s="2"/>
      <c r="F1005" s="16"/>
      <c r="G1005" s="13"/>
      <c r="H1005" s="13"/>
      <c r="I1005" s="13"/>
      <c r="J1005" s="21" t="str">
        <f t="shared" si="49"/>
        <v/>
      </c>
      <c r="K1005" s="34" t="str">
        <f>IF(OR(G1005&lt;&gt;"",H1005&lt;&gt;""),'Thông Tin Chung'!$L$3,"")</f>
        <v/>
      </c>
      <c r="L1005" s="2"/>
      <c r="M1005" s="7" t="str">
        <f>IF(AND(G1005="",H1005=""),"",IF(OR(C1005&lt;NgayBatDau,C1005&gt;NgayKetThuc),"Ngày tháng phải nằm trong kỳ kế toán",IF(AND(F1005&lt;&gt;"",COUNTIF(T.2[Tên loại
Doanh thu / Chi phí],F1005)=0),"Tên loại DT/CP chưa được khai báo vào DS Tên loại DTCP","")))</f>
        <v/>
      </c>
      <c r="N1005" s="7" t="str">
        <f t="shared" si="47"/>
        <v/>
      </c>
    </row>
    <row r="1006" spans="2:14" ht="27.75" customHeight="1" x14ac:dyDescent="0.2">
      <c r="B1006" s="7">
        <f t="shared" si="48"/>
        <v>1004</v>
      </c>
      <c r="C1006" s="24"/>
      <c r="D1006" s="16"/>
      <c r="E1006" s="2"/>
      <c r="F1006" s="16"/>
      <c r="G1006" s="13"/>
      <c r="H1006" s="13"/>
      <c r="I1006" s="13"/>
      <c r="J1006" s="21" t="str">
        <f t="shared" si="49"/>
        <v/>
      </c>
      <c r="K1006" s="34" t="str">
        <f>IF(OR(G1006&lt;&gt;"",H1006&lt;&gt;""),'Thông Tin Chung'!$L$3,"")</f>
        <v/>
      </c>
      <c r="L1006" s="2"/>
      <c r="M1006" s="7" t="str">
        <f>IF(AND(G1006="",H1006=""),"",IF(OR(C1006&lt;NgayBatDau,C1006&gt;NgayKetThuc),"Ngày tháng phải nằm trong kỳ kế toán",IF(AND(F1006&lt;&gt;"",COUNTIF(T.2[Tên loại
Doanh thu / Chi phí],F1006)=0),"Tên loại DT/CP chưa được khai báo vào DS Tên loại DTCP","")))</f>
        <v/>
      </c>
      <c r="N1006" s="7" t="str">
        <f t="shared" si="47"/>
        <v/>
      </c>
    </row>
    <row r="1007" spans="2:14" ht="27.75" customHeight="1" x14ac:dyDescent="0.2">
      <c r="B1007" s="7">
        <f t="shared" si="48"/>
        <v>1005</v>
      </c>
      <c r="C1007" s="24"/>
      <c r="D1007" s="16"/>
      <c r="E1007" s="2"/>
      <c r="F1007" s="16"/>
      <c r="G1007" s="13"/>
      <c r="H1007" s="13"/>
      <c r="I1007" s="13"/>
      <c r="J1007" s="21" t="str">
        <f t="shared" si="49"/>
        <v/>
      </c>
      <c r="K1007" s="34" t="str">
        <f>IF(OR(G1007&lt;&gt;"",H1007&lt;&gt;""),'Thông Tin Chung'!$L$3,"")</f>
        <v/>
      </c>
      <c r="L1007" s="2"/>
      <c r="M1007" s="7" t="str">
        <f>IF(AND(G1007="",H1007=""),"",IF(OR(C1007&lt;NgayBatDau,C1007&gt;NgayKetThuc),"Ngày tháng phải nằm trong kỳ kế toán",IF(AND(F1007&lt;&gt;"",COUNTIF(T.2[Tên loại
Doanh thu / Chi phí],F1007)=0),"Tên loại DT/CP chưa được khai báo vào DS Tên loại DTCP","")))</f>
        <v/>
      </c>
      <c r="N1007" s="7" t="str">
        <f t="shared" si="47"/>
        <v/>
      </c>
    </row>
    <row r="1008" spans="2:14" ht="27.75" customHeight="1" x14ac:dyDescent="0.2">
      <c r="B1008" s="7">
        <f t="shared" si="48"/>
        <v>1006</v>
      </c>
      <c r="C1008" s="24"/>
      <c r="D1008" s="16"/>
      <c r="E1008" s="2"/>
      <c r="F1008" s="16"/>
      <c r="G1008" s="13"/>
      <c r="H1008" s="13"/>
      <c r="I1008" s="13"/>
      <c r="J1008" s="21" t="str">
        <f t="shared" si="49"/>
        <v/>
      </c>
      <c r="K1008" s="34" t="str">
        <f>IF(OR(G1008&lt;&gt;"",H1008&lt;&gt;""),'Thông Tin Chung'!$L$3,"")</f>
        <v/>
      </c>
      <c r="L1008" s="2"/>
      <c r="M1008" s="7" t="str">
        <f>IF(AND(G1008="",H1008=""),"",IF(OR(C1008&lt;NgayBatDau,C1008&gt;NgayKetThuc),"Ngày tháng phải nằm trong kỳ kế toán",IF(AND(F1008&lt;&gt;"",COUNTIF(T.2[Tên loại
Doanh thu / Chi phí],F1008)=0),"Tên loại DT/CP chưa được khai báo vào DS Tên loại DTCP","")))</f>
        <v/>
      </c>
      <c r="N1008" s="7" t="str">
        <f t="shared" si="47"/>
        <v/>
      </c>
    </row>
    <row r="1009" spans="2:14" ht="27.75" customHeight="1" x14ac:dyDescent="0.2">
      <c r="B1009" s="7">
        <f t="shared" si="48"/>
        <v>1007</v>
      </c>
      <c r="C1009" s="24"/>
      <c r="D1009" s="16"/>
      <c r="E1009" s="2"/>
      <c r="F1009" s="16"/>
      <c r="G1009" s="13"/>
      <c r="H1009" s="13"/>
      <c r="I1009" s="13"/>
      <c r="J1009" s="21" t="str">
        <f t="shared" si="49"/>
        <v/>
      </c>
      <c r="K1009" s="34" t="str">
        <f>IF(OR(G1009&lt;&gt;"",H1009&lt;&gt;""),'Thông Tin Chung'!$L$3,"")</f>
        <v/>
      </c>
      <c r="L1009" s="2"/>
      <c r="M1009" s="7" t="str">
        <f>IF(AND(G1009="",H1009=""),"",IF(OR(C1009&lt;NgayBatDau,C1009&gt;NgayKetThuc),"Ngày tháng phải nằm trong kỳ kế toán",IF(AND(F1009&lt;&gt;"",COUNTIF(T.2[Tên loại
Doanh thu / Chi phí],F1009)=0),"Tên loại DT/CP chưa được khai báo vào DS Tên loại DTCP","")))</f>
        <v/>
      </c>
      <c r="N1009" s="7" t="str">
        <f t="shared" si="47"/>
        <v/>
      </c>
    </row>
    <row r="1010" spans="2:14" ht="27.75" customHeight="1" x14ac:dyDescent="0.2">
      <c r="B1010" s="7">
        <f t="shared" si="48"/>
        <v>1008</v>
      </c>
      <c r="C1010" s="24"/>
      <c r="D1010" s="16"/>
      <c r="E1010" s="2"/>
      <c r="F1010" s="16"/>
      <c r="G1010" s="13"/>
      <c r="H1010" s="13"/>
      <c r="I1010" s="13"/>
      <c r="J1010" s="21" t="str">
        <f t="shared" si="49"/>
        <v/>
      </c>
      <c r="K1010" s="34" t="str">
        <f>IF(OR(G1010&lt;&gt;"",H1010&lt;&gt;""),'Thông Tin Chung'!$L$3,"")</f>
        <v/>
      </c>
      <c r="L1010" s="2"/>
      <c r="M1010" s="7" t="str">
        <f>IF(AND(G1010="",H1010=""),"",IF(OR(C1010&lt;NgayBatDau,C1010&gt;NgayKetThuc),"Ngày tháng phải nằm trong kỳ kế toán",IF(AND(F1010&lt;&gt;"",COUNTIF(T.2[Tên loại
Doanh thu / Chi phí],F1010)=0),"Tên loại DT/CP chưa được khai báo vào DS Tên loại DTCP","")))</f>
        <v/>
      </c>
      <c r="N1010" s="7" t="str">
        <f t="shared" si="47"/>
        <v/>
      </c>
    </row>
    <row r="1011" spans="2:14" ht="27.75" customHeight="1" x14ac:dyDescent="0.2">
      <c r="B1011" s="7">
        <f t="shared" si="48"/>
        <v>1009</v>
      </c>
      <c r="C1011" s="24"/>
      <c r="D1011" s="16"/>
      <c r="E1011" s="2"/>
      <c r="F1011" s="16"/>
      <c r="G1011" s="13"/>
      <c r="H1011" s="13"/>
      <c r="I1011" s="13"/>
      <c r="J1011" s="21" t="str">
        <f t="shared" si="49"/>
        <v/>
      </c>
      <c r="K1011" s="34" t="str">
        <f>IF(OR(G1011&lt;&gt;"",H1011&lt;&gt;""),'Thông Tin Chung'!$L$3,"")</f>
        <v/>
      </c>
      <c r="L1011" s="2"/>
      <c r="M1011" s="7" t="str">
        <f>IF(AND(G1011="",H1011=""),"",IF(OR(C1011&lt;NgayBatDau,C1011&gt;NgayKetThuc),"Ngày tháng phải nằm trong kỳ kế toán",IF(AND(F1011&lt;&gt;"",COUNTIF(T.2[Tên loại
Doanh thu / Chi phí],F1011)=0),"Tên loại DT/CP chưa được khai báo vào DS Tên loại DTCP","")))</f>
        <v/>
      </c>
      <c r="N1011" s="7" t="str">
        <f t="shared" si="47"/>
        <v/>
      </c>
    </row>
    <row r="1012" spans="2:14" ht="27.75" customHeight="1" x14ac:dyDescent="0.2">
      <c r="B1012" s="7">
        <f t="shared" si="48"/>
        <v>1010</v>
      </c>
      <c r="C1012" s="24"/>
      <c r="D1012" s="16"/>
      <c r="E1012" s="2"/>
      <c r="F1012" s="16"/>
      <c r="G1012" s="13"/>
      <c r="H1012" s="13"/>
      <c r="I1012" s="13"/>
      <c r="J1012" s="21" t="str">
        <f t="shared" si="49"/>
        <v/>
      </c>
      <c r="K1012" s="34" t="str">
        <f>IF(OR(G1012&lt;&gt;"",H1012&lt;&gt;""),'Thông Tin Chung'!$L$3,"")</f>
        <v/>
      </c>
      <c r="L1012" s="2"/>
      <c r="M1012" s="7" t="str">
        <f>IF(AND(G1012="",H1012=""),"",IF(OR(C1012&lt;NgayBatDau,C1012&gt;NgayKetThuc),"Ngày tháng phải nằm trong kỳ kế toán",IF(AND(F1012&lt;&gt;"",COUNTIF(T.2[Tên loại
Doanh thu / Chi phí],F1012)=0),"Tên loại DT/CP chưa được khai báo vào DS Tên loại DTCP","")))</f>
        <v/>
      </c>
      <c r="N1012" s="7" t="str">
        <f t="shared" si="47"/>
        <v/>
      </c>
    </row>
    <row r="1013" spans="2:14" ht="27.75" customHeight="1" x14ac:dyDescent="0.2">
      <c r="B1013" s="7">
        <f t="shared" si="48"/>
        <v>1011</v>
      </c>
      <c r="C1013" s="24"/>
      <c r="D1013" s="16"/>
      <c r="E1013" s="2"/>
      <c r="F1013" s="16"/>
      <c r="G1013" s="13"/>
      <c r="H1013" s="13"/>
      <c r="I1013" s="13"/>
      <c r="J1013" s="21" t="str">
        <f t="shared" si="49"/>
        <v/>
      </c>
      <c r="K1013" s="34" t="str">
        <f>IF(OR(G1013&lt;&gt;"",H1013&lt;&gt;""),'Thông Tin Chung'!$L$3,"")</f>
        <v/>
      </c>
      <c r="L1013" s="2"/>
      <c r="M1013" s="7" t="str">
        <f>IF(AND(G1013="",H1013=""),"",IF(OR(C1013&lt;NgayBatDau,C1013&gt;NgayKetThuc),"Ngày tháng phải nằm trong kỳ kế toán",IF(AND(F1013&lt;&gt;"",COUNTIF(T.2[Tên loại
Doanh thu / Chi phí],F1013)=0),"Tên loại DT/CP chưa được khai báo vào DS Tên loại DTCP","")))</f>
        <v/>
      </c>
      <c r="N1013" s="7" t="str">
        <f t="shared" si="47"/>
        <v/>
      </c>
    </row>
    <row r="1014" spans="2:14" ht="27.75" customHeight="1" x14ac:dyDescent="0.2">
      <c r="B1014" s="7">
        <f t="shared" si="48"/>
        <v>1012</v>
      </c>
      <c r="C1014" s="24"/>
      <c r="D1014" s="16"/>
      <c r="E1014" s="2"/>
      <c r="F1014" s="16"/>
      <c r="G1014" s="13"/>
      <c r="H1014" s="13"/>
      <c r="I1014" s="13"/>
      <c r="J1014" s="21" t="str">
        <f t="shared" si="49"/>
        <v/>
      </c>
      <c r="K1014" s="34" t="str">
        <f>IF(OR(G1014&lt;&gt;"",H1014&lt;&gt;""),'Thông Tin Chung'!$L$3,"")</f>
        <v/>
      </c>
      <c r="L1014" s="2"/>
      <c r="M1014" s="7" t="str">
        <f>IF(AND(G1014="",H1014=""),"",IF(OR(C1014&lt;NgayBatDau,C1014&gt;NgayKetThuc),"Ngày tháng phải nằm trong kỳ kế toán",IF(AND(F1014&lt;&gt;"",COUNTIF(T.2[Tên loại
Doanh thu / Chi phí],F1014)=0),"Tên loại DT/CP chưa được khai báo vào DS Tên loại DTCP","")))</f>
        <v/>
      </c>
      <c r="N1014" s="7" t="str">
        <f t="shared" si="47"/>
        <v/>
      </c>
    </row>
    <row r="1015" spans="2:14" ht="27.75" customHeight="1" x14ac:dyDescent="0.2">
      <c r="B1015" s="7">
        <f t="shared" si="48"/>
        <v>1013</v>
      </c>
      <c r="C1015" s="24"/>
      <c r="D1015" s="16"/>
      <c r="E1015" s="2"/>
      <c r="F1015" s="16"/>
      <c r="G1015" s="13"/>
      <c r="H1015" s="13"/>
      <c r="I1015" s="13"/>
      <c r="J1015" s="21" t="str">
        <f t="shared" si="49"/>
        <v/>
      </c>
      <c r="K1015" s="34" t="str">
        <f>IF(OR(G1015&lt;&gt;"",H1015&lt;&gt;""),'Thông Tin Chung'!$L$3,"")</f>
        <v/>
      </c>
      <c r="L1015" s="2"/>
      <c r="M1015" s="7" t="str">
        <f>IF(AND(G1015="",H1015=""),"",IF(OR(C1015&lt;NgayBatDau,C1015&gt;NgayKetThuc),"Ngày tháng phải nằm trong kỳ kế toán",IF(AND(F1015&lt;&gt;"",COUNTIF(T.2[Tên loại
Doanh thu / Chi phí],F1015)=0),"Tên loại DT/CP chưa được khai báo vào DS Tên loại DTCP","")))</f>
        <v/>
      </c>
      <c r="N1015" s="7" t="str">
        <f t="shared" si="47"/>
        <v/>
      </c>
    </row>
    <row r="1016" spans="2:14" ht="27.75" customHeight="1" x14ac:dyDescent="0.2">
      <c r="B1016" s="7">
        <f t="shared" si="48"/>
        <v>1014</v>
      </c>
      <c r="C1016" s="24"/>
      <c r="D1016" s="16"/>
      <c r="E1016" s="2"/>
      <c r="F1016" s="16"/>
      <c r="G1016" s="13"/>
      <c r="H1016" s="13"/>
      <c r="I1016" s="13"/>
      <c r="J1016" s="21" t="str">
        <f t="shared" si="49"/>
        <v/>
      </c>
      <c r="K1016" s="34" t="str">
        <f>IF(OR(G1016&lt;&gt;"",H1016&lt;&gt;""),'Thông Tin Chung'!$L$3,"")</f>
        <v/>
      </c>
      <c r="L1016" s="2"/>
      <c r="M1016" s="7" t="str">
        <f>IF(AND(G1016="",H1016=""),"",IF(OR(C1016&lt;NgayBatDau,C1016&gt;NgayKetThuc),"Ngày tháng phải nằm trong kỳ kế toán",IF(AND(F1016&lt;&gt;"",COUNTIF(T.2[Tên loại
Doanh thu / Chi phí],F1016)=0),"Tên loại DT/CP chưa được khai báo vào DS Tên loại DTCP","")))</f>
        <v/>
      </c>
      <c r="N1016" s="7" t="str">
        <f t="shared" si="47"/>
        <v/>
      </c>
    </row>
    <row r="1017" spans="2:14" ht="27.75" customHeight="1" x14ac:dyDescent="0.2">
      <c r="B1017" s="7">
        <f t="shared" si="48"/>
        <v>1015</v>
      </c>
      <c r="C1017" s="24"/>
      <c r="D1017" s="16"/>
      <c r="E1017" s="2"/>
      <c r="F1017" s="16"/>
      <c r="G1017" s="13"/>
      <c r="H1017" s="13"/>
      <c r="I1017" s="13"/>
      <c r="J1017" s="21" t="str">
        <f t="shared" si="49"/>
        <v/>
      </c>
      <c r="K1017" s="34" t="str">
        <f>IF(OR(G1017&lt;&gt;"",H1017&lt;&gt;""),'Thông Tin Chung'!$L$3,"")</f>
        <v/>
      </c>
      <c r="L1017" s="2"/>
      <c r="M1017" s="7" t="str">
        <f>IF(AND(G1017="",H1017=""),"",IF(OR(C1017&lt;NgayBatDau,C1017&gt;NgayKetThuc),"Ngày tháng phải nằm trong kỳ kế toán",IF(AND(F1017&lt;&gt;"",COUNTIF(T.2[Tên loại
Doanh thu / Chi phí],F1017)=0),"Tên loại DT/CP chưa được khai báo vào DS Tên loại DTCP","")))</f>
        <v/>
      </c>
      <c r="N1017" s="7" t="str">
        <f t="shared" si="47"/>
        <v/>
      </c>
    </row>
    <row r="1018" spans="2:14" ht="27.75" customHeight="1" x14ac:dyDescent="0.2">
      <c r="B1018" s="7">
        <f t="shared" si="48"/>
        <v>1016</v>
      </c>
      <c r="C1018" s="24"/>
      <c r="D1018" s="16"/>
      <c r="E1018" s="2"/>
      <c r="F1018" s="16"/>
      <c r="G1018" s="13"/>
      <c r="H1018" s="13"/>
      <c r="I1018" s="13"/>
      <c r="J1018" s="21" t="str">
        <f t="shared" si="49"/>
        <v/>
      </c>
      <c r="K1018" s="34" t="str">
        <f>IF(OR(G1018&lt;&gt;"",H1018&lt;&gt;""),'Thông Tin Chung'!$L$3,"")</f>
        <v/>
      </c>
      <c r="L1018" s="2"/>
      <c r="M1018" s="7" t="str">
        <f>IF(AND(G1018="",H1018=""),"",IF(OR(C1018&lt;NgayBatDau,C1018&gt;NgayKetThuc),"Ngày tháng phải nằm trong kỳ kế toán",IF(AND(F1018&lt;&gt;"",COUNTIF(T.2[Tên loại
Doanh thu / Chi phí],F1018)=0),"Tên loại DT/CP chưa được khai báo vào DS Tên loại DTCP","")))</f>
        <v/>
      </c>
      <c r="N1018" s="7" t="str">
        <f t="shared" si="47"/>
        <v/>
      </c>
    </row>
    <row r="1019" spans="2:14" ht="27.75" customHeight="1" x14ac:dyDescent="0.2">
      <c r="B1019" s="7">
        <f t="shared" si="48"/>
        <v>1017</v>
      </c>
      <c r="C1019" s="24"/>
      <c r="D1019" s="16"/>
      <c r="E1019" s="2"/>
      <c r="F1019" s="16"/>
      <c r="G1019" s="13"/>
      <c r="H1019" s="13"/>
      <c r="I1019" s="13"/>
      <c r="J1019" s="21" t="str">
        <f t="shared" si="49"/>
        <v/>
      </c>
      <c r="K1019" s="34" t="str">
        <f>IF(OR(G1019&lt;&gt;"",H1019&lt;&gt;""),'Thông Tin Chung'!$L$3,"")</f>
        <v/>
      </c>
      <c r="L1019" s="2"/>
      <c r="M1019" s="7" t="str">
        <f>IF(AND(G1019="",H1019=""),"",IF(OR(C1019&lt;NgayBatDau,C1019&gt;NgayKetThuc),"Ngày tháng phải nằm trong kỳ kế toán",IF(AND(F1019&lt;&gt;"",COUNTIF(T.2[Tên loại
Doanh thu / Chi phí],F1019)=0),"Tên loại DT/CP chưa được khai báo vào DS Tên loại DTCP","")))</f>
        <v/>
      </c>
      <c r="N1019" s="7" t="str">
        <f t="shared" si="47"/>
        <v/>
      </c>
    </row>
    <row r="1020" spans="2:14" ht="27.75" customHeight="1" x14ac:dyDescent="0.2">
      <c r="B1020" s="7">
        <f t="shared" si="48"/>
        <v>1018</v>
      </c>
      <c r="C1020" s="24"/>
      <c r="D1020" s="16"/>
      <c r="E1020" s="2"/>
      <c r="F1020" s="16"/>
      <c r="G1020" s="13"/>
      <c r="H1020" s="13"/>
      <c r="I1020" s="13"/>
      <c r="J1020" s="21" t="str">
        <f t="shared" si="49"/>
        <v/>
      </c>
      <c r="K1020" s="34" t="str">
        <f>IF(OR(G1020&lt;&gt;"",H1020&lt;&gt;""),'Thông Tin Chung'!$L$3,"")</f>
        <v/>
      </c>
      <c r="L1020" s="2"/>
      <c r="M1020" s="7" t="str">
        <f>IF(AND(G1020="",H1020=""),"",IF(OR(C1020&lt;NgayBatDau,C1020&gt;NgayKetThuc),"Ngày tháng phải nằm trong kỳ kế toán",IF(AND(F1020&lt;&gt;"",COUNTIF(T.2[Tên loại
Doanh thu / Chi phí],F1020)=0),"Tên loại DT/CP chưa được khai báo vào DS Tên loại DTCP","")))</f>
        <v/>
      </c>
      <c r="N1020" s="7" t="str">
        <f t="shared" si="47"/>
        <v/>
      </c>
    </row>
    <row r="1021" spans="2:14" ht="27.75" customHeight="1" x14ac:dyDescent="0.2">
      <c r="B1021" s="7">
        <f t="shared" si="48"/>
        <v>1019</v>
      </c>
      <c r="C1021" s="24"/>
      <c r="D1021" s="16"/>
      <c r="E1021" s="2"/>
      <c r="F1021" s="16"/>
      <c r="G1021" s="13"/>
      <c r="H1021" s="13"/>
      <c r="I1021" s="13"/>
      <c r="J1021" s="21" t="str">
        <f t="shared" si="49"/>
        <v/>
      </c>
      <c r="K1021" s="34" t="str">
        <f>IF(OR(G1021&lt;&gt;"",H1021&lt;&gt;""),'Thông Tin Chung'!$L$3,"")</f>
        <v/>
      </c>
      <c r="L1021" s="2"/>
      <c r="M1021" s="7" t="str">
        <f>IF(AND(G1021="",H1021=""),"",IF(OR(C1021&lt;NgayBatDau,C1021&gt;NgayKetThuc),"Ngày tháng phải nằm trong kỳ kế toán",IF(AND(F1021&lt;&gt;"",COUNTIF(T.2[Tên loại
Doanh thu / Chi phí],F1021)=0),"Tên loại DT/CP chưa được khai báo vào DS Tên loại DTCP","")))</f>
        <v/>
      </c>
      <c r="N1021" s="7" t="str">
        <f t="shared" si="47"/>
        <v/>
      </c>
    </row>
    <row r="1022" spans="2:14" ht="27.75" customHeight="1" x14ac:dyDescent="0.2">
      <c r="B1022" s="7">
        <f t="shared" si="48"/>
        <v>1020</v>
      </c>
      <c r="C1022" s="24"/>
      <c r="D1022" s="16"/>
      <c r="E1022" s="2"/>
      <c r="F1022" s="16"/>
      <c r="G1022" s="13"/>
      <c r="H1022" s="13"/>
      <c r="I1022" s="13"/>
      <c r="J1022" s="21" t="str">
        <f t="shared" si="49"/>
        <v/>
      </c>
      <c r="K1022" s="34" t="str">
        <f>IF(OR(G1022&lt;&gt;"",H1022&lt;&gt;""),'Thông Tin Chung'!$L$3,"")</f>
        <v/>
      </c>
      <c r="L1022" s="2"/>
      <c r="M1022" s="7" t="str">
        <f>IF(AND(G1022="",H1022=""),"",IF(OR(C1022&lt;NgayBatDau,C1022&gt;NgayKetThuc),"Ngày tháng phải nằm trong kỳ kế toán",IF(AND(F1022&lt;&gt;"",COUNTIF(T.2[Tên loại
Doanh thu / Chi phí],F1022)=0),"Tên loại DT/CP chưa được khai báo vào DS Tên loại DTCP","")))</f>
        <v/>
      </c>
      <c r="N1022" s="7" t="str">
        <f t="shared" si="47"/>
        <v/>
      </c>
    </row>
    <row r="1023" spans="2:14" ht="27.75" customHeight="1" x14ac:dyDescent="0.2">
      <c r="B1023" s="7">
        <f t="shared" si="48"/>
        <v>1021</v>
      </c>
      <c r="C1023" s="24"/>
      <c r="D1023" s="16"/>
      <c r="E1023" s="2"/>
      <c r="F1023" s="16"/>
      <c r="G1023" s="13"/>
      <c r="H1023" s="13"/>
      <c r="I1023" s="13"/>
      <c r="J1023" s="21" t="str">
        <f t="shared" si="49"/>
        <v/>
      </c>
      <c r="K1023" s="34" t="str">
        <f>IF(OR(G1023&lt;&gt;"",H1023&lt;&gt;""),'Thông Tin Chung'!$L$3,"")</f>
        <v/>
      </c>
      <c r="L1023" s="2"/>
      <c r="M1023" s="7" t="str">
        <f>IF(AND(G1023="",H1023=""),"",IF(OR(C1023&lt;NgayBatDau,C1023&gt;NgayKetThuc),"Ngày tháng phải nằm trong kỳ kế toán",IF(AND(F1023&lt;&gt;"",COUNTIF(T.2[Tên loại
Doanh thu / Chi phí],F1023)=0),"Tên loại DT/CP chưa được khai báo vào DS Tên loại DTCP","")))</f>
        <v/>
      </c>
      <c r="N1023" s="7" t="str">
        <f t="shared" si="47"/>
        <v/>
      </c>
    </row>
    <row r="1024" spans="2:14" ht="27.75" customHeight="1" x14ac:dyDescent="0.2">
      <c r="B1024" s="7">
        <f t="shared" si="48"/>
        <v>1022</v>
      </c>
      <c r="C1024" s="24"/>
      <c r="D1024" s="16"/>
      <c r="E1024" s="2"/>
      <c r="F1024" s="16"/>
      <c r="G1024" s="13"/>
      <c r="H1024" s="13"/>
      <c r="I1024" s="13"/>
      <c r="J1024" s="21" t="str">
        <f t="shared" si="49"/>
        <v/>
      </c>
      <c r="K1024" s="34" t="str">
        <f>IF(OR(G1024&lt;&gt;"",H1024&lt;&gt;""),'Thông Tin Chung'!$L$3,"")</f>
        <v/>
      </c>
      <c r="L1024" s="2"/>
      <c r="M1024" s="7" t="str">
        <f>IF(AND(G1024="",H1024=""),"",IF(OR(C1024&lt;NgayBatDau,C1024&gt;NgayKetThuc),"Ngày tháng phải nằm trong kỳ kế toán",IF(AND(F1024&lt;&gt;"",COUNTIF(T.2[Tên loại
Doanh thu / Chi phí],F1024)=0),"Tên loại DT/CP chưa được khai báo vào DS Tên loại DTCP","")))</f>
        <v/>
      </c>
      <c r="N1024" s="7" t="str">
        <f t="shared" si="47"/>
        <v/>
      </c>
    </row>
    <row r="1025" spans="2:14" ht="27.75" customHeight="1" x14ac:dyDescent="0.2">
      <c r="B1025" s="7">
        <f t="shared" si="48"/>
        <v>1023</v>
      </c>
      <c r="C1025" s="24"/>
      <c r="D1025" s="16"/>
      <c r="E1025" s="2"/>
      <c r="F1025" s="16"/>
      <c r="G1025" s="13"/>
      <c r="H1025" s="13"/>
      <c r="I1025" s="13"/>
      <c r="J1025" s="21" t="str">
        <f t="shared" si="49"/>
        <v/>
      </c>
      <c r="K1025" s="34" t="str">
        <f>IF(OR(G1025&lt;&gt;"",H1025&lt;&gt;""),'Thông Tin Chung'!$L$3,"")</f>
        <v/>
      </c>
      <c r="L1025" s="2"/>
      <c r="M1025" s="7" t="str">
        <f>IF(AND(G1025="",H1025=""),"",IF(OR(C1025&lt;NgayBatDau,C1025&gt;NgayKetThuc),"Ngày tháng phải nằm trong kỳ kế toán",IF(AND(F1025&lt;&gt;"",COUNTIF(T.2[Tên loại
Doanh thu / Chi phí],F1025)=0),"Tên loại DT/CP chưa được khai báo vào DS Tên loại DTCP","")))</f>
        <v/>
      </c>
      <c r="N1025" s="7" t="str">
        <f t="shared" si="47"/>
        <v/>
      </c>
    </row>
    <row r="1026" spans="2:14" ht="27.75" customHeight="1" x14ac:dyDescent="0.2">
      <c r="B1026" s="7">
        <f t="shared" si="48"/>
        <v>1024</v>
      </c>
      <c r="C1026" s="24"/>
      <c r="D1026" s="16"/>
      <c r="E1026" s="2"/>
      <c r="F1026" s="16"/>
      <c r="G1026" s="13"/>
      <c r="H1026" s="13"/>
      <c r="I1026" s="13"/>
      <c r="J1026" s="21" t="str">
        <f t="shared" si="49"/>
        <v/>
      </c>
      <c r="K1026" s="34" t="str">
        <f>IF(OR(G1026&lt;&gt;"",H1026&lt;&gt;""),'Thông Tin Chung'!$L$3,"")</f>
        <v/>
      </c>
      <c r="L1026" s="2"/>
      <c r="M1026" s="7" t="str">
        <f>IF(AND(G1026="",H1026=""),"",IF(OR(C1026&lt;NgayBatDau,C1026&gt;NgayKetThuc),"Ngày tháng phải nằm trong kỳ kế toán",IF(AND(F1026&lt;&gt;"",COUNTIF(T.2[Tên loại
Doanh thu / Chi phí],F1026)=0),"Tên loại DT/CP chưa được khai báo vào DS Tên loại DTCP","")))</f>
        <v/>
      </c>
      <c r="N1026" s="7" t="str">
        <f t="shared" si="47"/>
        <v/>
      </c>
    </row>
    <row r="1027" spans="2:14" ht="27.75" customHeight="1" x14ac:dyDescent="0.2">
      <c r="B1027" s="7">
        <f t="shared" si="48"/>
        <v>1025</v>
      </c>
      <c r="C1027" s="24"/>
      <c r="D1027" s="16"/>
      <c r="E1027" s="2"/>
      <c r="F1027" s="16"/>
      <c r="G1027" s="13"/>
      <c r="H1027" s="13"/>
      <c r="I1027" s="13"/>
      <c r="J1027" s="21" t="str">
        <f t="shared" si="49"/>
        <v/>
      </c>
      <c r="K1027" s="34" t="str">
        <f>IF(OR(G1027&lt;&gt;"",H1027&lt;&gt;""),'Thông Tin Chung'!$L$3,"")</f>
        <v/>
      </c>
      <c r="L1027" s="2"/>
      <c r="M1027" s="7" t="str">
        <f>IF(AND(G1027="",H1027=""),"",IF(OR(C1027&lt;NgayBatDau,C1027&gt;NgayKetThuc),"Ngày tháng phải nằm trong kỳ kế toán",IF(AND(F1027&lt;&gt;"",COUNTIF(T.2[Tên loại
Doanh thu / Chi phí],F1027)=0),"Tên loại DT/CP chưa được khai báo vào DS Tên loại DTCP","")))</f>
        <v/>
      </c>
      <c r="N1027" s="7" t="str">
        <f t="shared" ref="N1027:N1090" si="50">IF(C1027="","",IF(AND(G1027&lt;&gt;"",H1027="",C1027&lt;B3LocTuNgay),0,IF(AND(G1027="",H1027&lt;&gt;"",C1027&lt;B3LocTuNgay),10,IF(AND(G1027&lt;&gt;"",H1027="",C1027&lt;=B3LocDenNgay),1,IF(AND(G1027="",H1027&lt;&gt;"",C1027&lt;=B3LocDenNgay),11,"")))))</f>
        <v/>
      </c>
    </row>
    <row r="1028" spans="2:14" ht="27.75" customHeight="1" x14ac:dyDescent="0.2">
      <c r="B1028" s="7">
        <f t="shared" ref="B1028:B1091" si="51">ROW(A1028)-2</f>
        <v>1026</v>
      </c>
      <c r="C1028" s="24"/>
      <c r="D1028" s="16"/>
      <c r="E1028" s="2"/>
      <c r="F1028" s="16"/>
      <c r="G1028" s="13"/>
      <c r="H1028" s="13"/>
      <c r="I1028" s="13"/>
      <c r="J1028" s="21" t="str">
        <f t="shared" ref="J1028:J1091" si="52">IF(G1028&lt;&gt;"",G1028*SUM(1,I1028),IF(H1028&lt;&gt;"",H1028*SUM(1,I1028),""))</f>
        <v/>
      </c>
      <c r="K1028" s="34" t="str">
        <f>IF(OR(G1028&lt;&gt;"",H1028&lt;&gt;""),'Thông Tin Chung'!$L$3,"")</f>
        <v/>
      </c>
      <c r="L1028" s="2"/>
      <c r="M1028" s="7" t="str">
        <f>IF(AND(G1028="",H1028=""),"",IF(OR(C1028&lt;NgayBatDau,C1028&gt;NgayKetThuc),"Ngày tháng phải nằm trong kỳ kế toán",IF(AND(F1028&lt;&gt;"",COUNTIF(T.2[Tên loại
Doanh thu / Chi phí],F1028)=0),"Tên loại DT/CP chưa được khai báo vào DS Tên loại DTCP","")))</f>
        <v/>
      </c>
      <c r="N1028" s="7" t="str">
        <f t="shared" si="50"/>
        <v/>
      </c>
    </row>
    <row r="1029" spans="2:14" ht="27.75" customHeight="1" x14ac:dyDescent="0.2">
      <c r="B1029" s="7">
        <f t="shared" si="51"/>
        <v>1027</v>
      </c>
      <c r="C1029" s="24"/>
      <c r="D1029" s="16"/>
      <c r="E1029" s="2"/>
      <c r="F1029" s="16"/>
      <c r="G1029" s="13"/>
      <c r="H1029" s="13"/>
      <c r="I1029" s="13"/>
      <c r="J1029" s="21" t="str">
        <f t="shared" si="52"/>
        <v/>
      </c>
      <c r="K1029" s="34" t="str">
        <f>IF(OR(G1029&lt;&gt;"",H1029&lt;&gt;""),'Thông Tin Chung'!$L$3,"")</f>
        <v/>
      </c>
      <c r="L1029" s="2"/>
      <c r="M1029" s="7" t="str">
        <f>IF(AND(G1029="",H1029=""),"",IF(OR(C1029&lt;NgayBatDau,C1029&gt;NgayKetThuc),"Ngày tháng phải nằm trong kỳ kế toán",IF(AND(F1029&lt;&gt;"",COUNTIF(T.2[Tên loại
Doanh thu / Chi phí],F1029)=0),"Tên loại DT/CP chưa được khai báo vào DS Tên loại DTCP","")))</f>
        <v/>
      </c>
      <c r="N1029" s="7" t="str">
        <f t="shared" si="50"/>
        <v/>
      </c>
    </row>
    <row r="1030" spans="2:14" ht="27.75" customHeight="1" x14ac:dyDescent="0.2">
      <c r="B1030" s="7">
        <f t="shared" si="51"/>
        <v>1028</v>
      </c>
      <c r="C1030" s="24"/>
      <c r="D1030" s="16"/>
      <c r="E1030" s="2"/>
      <c r="F1030" s="16"/>
      <c r="G1030" s="13"/>
      <c r="H1030" s="13"/>
      <c r="I1030" s="13"/>
      <c r="J1030" s="21" t="str">
        <f t="shared" si="52"/>
        <v/>
      </c>
      <c r="K1030" s="34" t="str">
        <f>IF(OR(G1030&lt;&gt;"",H1030&lt;&gt;""),'Thông Tin Chung'!$L$3,"")</f>
        <v/>
      </c>
      <c r="L1030" s="2"/>
      <c r="M1030" s="7" t="str">
        <f>IF(AND(G1030="",H1030=""),"",IF(OR(C1030&lt;NgayBatDau,C1030&gt;NgayKetThuc),"Ngày tháng phải nằm trong kỳ kế toán",IF(AND(F1030&lt;&gt;"",COUNTIF(T.2[Tên loại
Doanh thu / Chi phí],F1030)=0),"Tên loại DT/CP chưa được khai báo vào DS Tên loại DTCP","")))</f>
        <v/>
      </c>
      <c r="N1030" s="7" t="str">
        <f t="shared" si="50"/>
        <v/>
      </c>
    </row>
    <row r="1031" spans="2:14" ht="27.75" customHeight="1" x14ac:dyDescent="0.2">
      <c r="B1031" s="7">
        <f t="shared" si="51"/>
        <v>1029</v>
      </c>
      <c r="C1031" s="24"/>
      <c r="D1031" s="16"/>
      <c r="E1031" s="2"/>
      <c r="F1031" s="16"/>
      <c r="G1031" s="13"/>
      <c r="H1031" s="13"/>
      <c r="I1031" s="13"/>
      <c r="J1031" s="21" t="str">
        <f t="shared" si="52"/>
        <v/>
      </c>
      <c r="K1031" s="34" t="str">
        <f>IF(OR(G1031&lt;&gt;"",H1031&lt;&gt;""),'Thông Tin Chung'!$L$3,"")</f>
        <v/>
      </c>
      <c r="L1031" s="2"/>
      <c r="M1031" s="7" t="str">
        <f>IF(AND(G1031="",H1031=""),"",IF(OR(C1031&lt;NgayBatDau,C1031&gt;NgayKetThuc),"Ngày tháng phải nằm trong kỳ kế toán",IF(AND(F1031&lt;&gt;"",COUNTIF(T.2[Tên loại
Doanh thu / Chi phí],F1031)=0),"Tên loại DT/CP chưa được khai báo vào DS Tên loại DTCP","")))</f>
        <v/>
      </c>
      <c r="N1031" s="7" t="str">
        <f t="shared" si="50"/>
        <v/>
      </c>
    </row>
    <row r="1032" spans="2:14" ht="27.75" customHeight="1" x14ac:dyDescent="0.2">
      <c r="B1032" s="7">
        <f t="shared" si="51"/>
        <v>1030</v>
      </c>
      <c r="C1032" s="24"/>
      <c r="D1032" s="16"/>
      <c r="E1032" s="2"/>
      <c r="F1032" s="16"/>
      <c r="G1032" s="13"/>
      <c r="H1032" s="13"/>
      <c r="I1032" s="13"/>
      <c r="J1032" s="21" t="str">
        <f t="shared" si="52"/>
        <v/>
      </c>
      <c r="K1032" s="34" t="str">
        <f>IF(OR(G1032&lt;&gt;"",H1032&lt;&gt;""),'Thông Tin Chung'!$L$3,"")</f>
        <v/>
      </c>
      <c r="L1032" s="2"/>
      <c r="M1032" s="7" t="str">
        <f>IF(AND(G1032="",H1032=""),"",IF(OR(C1032&lt;NgayBatDau,C1032&gt;NgayKetThuc),"Ngày tháng phải nằm trong kỳ kế toán",IF(AND(F1032&lt;&gt;"",COUNTIF(T.2[Tên loại
Doanh thu / Chi phí],F1032)=0),"Tên loại DT/CP chưa được khai báo vào DS Tên loại DTCP","")))</f>
        <v/>
      </c>
      <c r="N1032" s="7" t="str">
        <f t="shared" si="50"/>
        <v/>
      </c>
    </row>
    <row r="1033" spans="2:14" ht="27.75" customHeight="1" x14ac:dyDescent="0.2">
      <c r="B1033" s="7">
        <f t="shared" si="51"/>
        <v>1031</v>
      </c>
      <c r="C1033" s="24"/>
      <c r="D1033" s="16"/>
      <c r="E1033" s="2"/>
      <c r="F1033" s="16"/>
      <c r="G1033" s="13"/>
      <c r="H1033" s="13"/>
      <c r="I1033" s="13"/>
      <c r="J1033" s="21" t="str">
        <f t="shared" si="52"/>
        <v/>
      </c>
      <c r="K1033" s="34" t="str">
        <f>IF(OR(G1033&lt;&gt;"",H1033&lt;&gt;""),'Thông Tin Chung'!$L$3,"")</f>
        <v/>
      </c>
      <c r="L1033" s="2"/>
      <c r="M1033" s="7" t="str">
        <f>IF(AND(G1033="",H1033=""),"",IF(OR(C1033&lt;NgayBatDau,C1033&gt;NgayKetThuc),"Ngày tháng phải nằm trong kỳ kế toán",IF(AND(F1033&lt;&gt;"",COUNTIF(T.2[Tên loại
Doanh thu / Chi phí],F1033)=0),"Tên loại DT/CP chưa được khai báo vào DS Tên loại DTCP","")))</f>
        <v/>
      </c>
      <c r="N1033" s="7" t="str">
        <f t="shared" si="50"/>
        <v/>
      </c>
    </row>
    <row r="1034" spans="2:14" ht="27.75" customHeight="1" x14ac:dyDescent="0.2">
      <c r="B1034" s="7">
        <f t="shared" si="51"/>
        <v>1032</v>
      </c>
      <c r="C1034" s="24"/>
      <c r="D1034" s="16"/>
      <c r="E1034" s="2"/>
      <c r="F1034" s="16"/>
      <c r="G1034" s="13"/>
      <c r="H1034" s="13"/>
      <c r="I1034" s="13"/>
      <c r="J1034" s="21" t="str">
        <f t="shared" si="52"/>
        <v/>
      </c>
      <c r="K1034" s="34" t="str">
        <f>IF(OR(G1034&lt;&gt;"",H1034&lt;&gt;""),'Thông Tin Chung'!$L$3,"")</f>
        <v/>
      </c>
      <c r="L1034" s="2"/>
      <c r="M1034" s="7" t="str">
        <f>IF(AND(G1034="",H1034=""),"",IF(OR(C1034&lt;NgayBatDau,C1034&gt;NgayKetThuc),"Ngày tháng phải nằm trong kỳ kế toán",IF(AND(F1034&lt;&gt;"",COUNTIF(T.2[Tên loại
Doanh thu / Chi phí],F1034)=0),"Tên loại DT/CP chưa được khai báo vào DS Tên loại DTCP","")))</f>
        <v/>
      </c>
      <c r="N1034" s="7" t="str">
        <f t="shared" si="50"/>
        <v/>
      </c>
    </row>
    <row r="1035" spans="2:14" ht="27.75" customHeight="1" x14ac:dyDescent="0.2">
      <c r="B1035" s="7">
        <f t="shared" si="51"/>
        <v>1033</v>
      </c>
      <c r="C1035" s="24"/>
      <c r="D1035" s="16"/>
      <c r="E1035" s="2"/>
      <c r="F1035" s="16"/>
      <c r="G1035" s="13"/>
      <c r="H1035" s="13"/>
      <c r="I1035" s="13"/>
      <c r="J1035" s="21" t="str">
        <f t="shared" si="52"/>
        <v/>
      </c>
      <c r="K1035" s="34" t="str">
        <f>IF(OR(G1035&lt;&gt;"",H1035&lt;&gt;""),'Thông Tin Chung'!$L$3,"")</f>
        <v/>
      </c>
      <c r="L1035" s="2"/>
      <c r="M1035" s="7" t="str">
        <f>IF(AND(G1035="",H1035=""),"",IF(OR(C1035&lt;NgayBatDau,C1035&gt;NgayKetThuc),"Ngày tháng phải nằm trong kỳ kế toán",IF(AND(F1035&lt;&gt;"",COUNTIF(T.2[Tên loại
Doanh thu / Chi phí],F1035)=0),"Tên loại DT/CP chưa được khai báo vào DS Tên loại DTCP","")))</f>
        <v/>
      </c>
      <c r="N1035" s="7" t="str">
        <f t="shared" si="50"/>
        <v/>
      </c>
    </row>
    <row r="1036" spans="2:14" ht="27.75" customHeight="1" x14ac:dyDescent="0.2">
      <c r="B1036" s="7">
        <f t="shared" si="51"/>
        <v>1034</v>
      </c>
      <c r="C1036" s="24"/>
      <c r="D1036" s="16"/>
      <c r="E1036" s="2"/>
      <c r="F1036" s="16"/>
      <c r="G1036" s="13"/>
      <c r="H1036" s="13"/>
      <c r="I1036" s="13"/>
      <c r="J1036" s="21" t="str">
        <f t="shared" si="52"/>
        <v/>
      </c>
      <c r="K1036" s="34" t="str">
        <f>IF(OR(G1036&lt;&gt;"",H1036&lt;&gt;""),'Thông Tin Chung'!$L$3,"")</f>
        <v/>
      </c>
      <c r="L1036" s="2"/>
      <c r="M1036" s="7" t="str">
        <f>IF(AND(G1036="",H1036=""),"",IF(OR(C1036&lt;NgayBatDau,C1036&gt;NgayKetThuc),"Ngày tháng phải nằm trong kỳ kế toán",IF(AND(F1036&lt;&gt;"",COUNTIF(T.2[Tên loại
Doanh thu / Chi phí],F1036)=0),"Tên loại DT/CP chưa được khai báo vào DS Tên loại DTCP","")))</f>
        <v/>
      </c>
      <c r="N1036" s="7" t="str">
        <f t="shared" si="50"/>
        <v/>
      </c>
    </row>
    <row r="1037" spans="2:14" ht="27.75" customHeight="1" x14ac:dyDescent="0.2">
      <c r="B1037" s="7">
        <f t="shared" si="51"/>
        <v>1035</v>
      </c>
      <c r="C1037" s="24"/>
      <c r="D1037" s="16"/>
      <c r="E1037" s="2"/>
      <c r="F1037" s="16"/>
      <c r="G1037" s="13"/>
      <c r="H1037" s="13"/>
      <c r="I1037" s="13"/>
      <c r="J1037" s="21" t="str">
        <f t="shared" si="52"/>
        <v/>
      </c>
      <c r="K1037" s="34" t="str">
        <f>IF(OR(G1037&lt;&gt;"",H1037&lt;&gt;""),'Thông Tin Chung'!$L$3,"")</f>
        <v/>
      </c>
      <c r="L1037" s="2"/>
      <c r="M1037" s="7" t="str">
        <f>IF(AND(G1037="",H1037=""),"",IF(OR(C1037&lt;NgayBatDau,C1037&gt;NgayKetThuc),"Ngày tháng phải nằm trong kỳ kế toán",IF(AND(F1037&lt;&gt;"",COUNTIF(T.2[Tên loại
Doanh thu / Chi phí],F1037)=0),"Tên loại DT/CP chưa được khai báo vào DS Tên loại DTCP","")))</f>
        <v/>
      </c>
      <c r="N1037" s="7" t="str">
        <f t="shared" si="50"/>
        <v/>
      </c>
    </row>
    <row r="1038" spans="2:14" ht="27.75" customHeight="1" x14ac:dyDescent="0.2">
      <c r="B1038" s="7">
        <f t="shared" si="51"/>
        <v>1036</v>
      </c>
      <c r="C1038" s="24"/>
      <c r="D1038" s="16"/>
      <c r="E1038" s="2"/>
      <c r="F1038" s="16"/>
      <c r="G1038" s="13"/>
      <c r="H1038" s="13"/>
      <c r="I1038" s="13"/>
      <c r="J1038" s="21" t="str">
        <f t="shared" si="52"/>
        <v/>
      </c>
      <c r="K1038" s="34" t="str">
        <f>IF(OR(G1038&lt;&gt;"",H1038&lt;&gt;""),'Thông Tin Chung'!$L$3,"")</f>
        <v/>
      </c>
      <c r="L1038" s="2"/>
      <c r="M1038" s="7" t="str">
        <f>IF(AND(G1038="",H1038=""),"",IF(OR(C1038&lt;NgayBatDau,C1038&gt;NgayKetThuc),"Ngày tháng phải nằm trong kỳ kế toán",IF(AND(F1038&lt;&gt;"",COUNTIF(T.2[Tên loại
Doanh thu / Chi phí],F1038)=0),"Tên loại DT/CP chưa được khai báo vào DS Tên loại DTCP","")))</f>
        <v/>
      </c>
      <c r="N1038" s="7" t="str">
        <f t="shared" si="50"/>
        <v/>
      </c>
    </row>
    <row r="1039" spans="2:14" ht="27.75" customHeight="1" x14ac:dyDescent="0.2">
      <c r="B1039" s="7">
        <f t="shared" si="51"/>
        <v>1037</v>
      </c>
      <c r="C1039" s="24"/>
      <c r="D1039" s="16"/>
      <c r="E1039" s="2"/>
      <c r="F1039" s="16"/>
      <c r="G1039" s="13"/>
      <c r="H1039" s="13"/>
      <c r="I1039" s="13"/>
      <c r="J1039" s="21" t="str">
        <f t="shared" si="52"/>
        <v/>
      </c>
      <c r="K1039" s="34" t="str">
        <f>IF(OR(G1039&lt;&gt;"",H1039&lt;&gt;""),'Thông Tin Chung'!$L$3,"")</f>
        <v/>
      </c>
      <c r="L1039" s="2"/>
      <c r="M1039" s="7" t="str">
        <f>IF(AND(G1039="",H1039=""),"",IF(OR(C1039&lt;NgayBatDau,C1039&gt;NgayKetThuc),"Ngày tháng phải nằm trong kỳ kế toán",IF(AND(F1039&lt;&gt;"",COUNTIF(T.2[Tên loại
Doanh thu / Chi phí],F1039)=0),"Tên loại DT/CP chưa được khai báo vào DS Tên loại DTCP","")))</f>
        <v/>
      </c>
      <c r="N1039" s="7" t="str">
        <f t="shared" si="50"/>
        <v/>
      </c>
    </row>
    <row r="1040" spans="2:14" ht="27.75" customHeight="1" x14ac:dyDescent="0.2">
      <c r="B1040" s="7">
        <f t="shared" si="51"/>
        <v>1038</v>
      </c>
      <c r="C1040" s="24"/>
      <c r="D1040" s="16"/>
      <c r="E1040" s="2"/>
      <c r="F1040" s="16"/>
      <c r="G1040" s="13"/>
      <c r="H1040" s="13"/>
      <c r="I1040" s="13"/>
      <c r="J1040" s="21" t="str">
        <f t="shared" si="52"/>
        <v/>
      </c>
      <c r="K1040" s="34" t="str">
        <f>IF(OR(G1040&lt;&gt;"",H1040&lt;&gt;""),'Thông Tin Chung'!$L$3,"")</f>
        <v/>
      </c>
      <c r="L1040" s="2"/>
      <c r="M1040" s="7" t="str">
        <f>IF(AND(G1040="",H1040=""),"",IF(OR(C1040&lt;NgayBatDau,C1040&gt;NgayKetThuc),"Ngày tháng phải nằm trong kỳ kế toán",IF(AND(F1040&lt;&gt;"",COUNTIF(T.2[Tên loại
Doanh thu / Chi phí],F1040)=0),"Tên loại DT/CP chưa được khai báo vào DS Tên loại DTCP","")))</f>
        <v/>
      </c>
      <c r="N1040" s="7" t="str">
        <f t="shared" si="50"/>
        <v/>
      </c>
    </row>
    <row r="1041" spans="2:14" ht="27.75" customHeight="1" x14ac:dyDescent="0.2">
      <c r="B1041" s="7">
        <f t="shared" si="51"/>
        <v>1039</v>
      </c>
      <c r="C1041" s="24"/>
      <c r="D1041" s="16"/>
      <c r="E1041" s="2"/>
      <c r="F1041" s="16"/>
      <c r="G1041" s="13"/>
      <c r="H1041" s="13"/>
      <c r="I1041" s="13"/>
      <c r="J1041" s="21" t="str">
        <f t="shared" si="52"/>
        <v/>
      </c>
      <c r="K1041" s="34" t="str">
        <f>IF(OR(G1041&lt;&gt;"",H1041&lt;&gt;""),'Thông Tin Chung'!$L$3,"")</f>
        <v/>
      </c>
      <c r="L1041" s="2"/>
      <c r="M1041" s="7" t="str">
        <f>IF(AND(G1041="",H1041=""),"",IF(OR(C1041&lt;NgayBatDau,C1041&gt;NgayKetThuc),"Ngày tháng phải nằm trong kỳ kế toán",IF(AND(F1041&lt;&gt;"",COUNTIF(T.2[Tên loại
Doanh thu / Chi phí],F1041)=0),"Tên loại DT/CP chưa được khai báo vào DS Tên loại DTCP","")))</f>
        <v/>
      </c>
      <c r="N1041" s="7" t="str">
        <f t="shared" si="50"/>
        <v/>
      </c>
    </row>
    <row r="1042" spans="2:14" ht="27.75" customHeight="1" x14ac:dyDescent="0.2">
      <c r="B1042" s="7">
        <f t="shared" si="51"/>
        <v>1040</v>
      </c>
      <c r="C1042" s="24"/>
      <c r="D1042" s="16"/>
      <c r="E1042" s="2"/>
      <c r="F1042" s="16"/>
      <c r="G1042" s="13"/>
      <c r="H1042" s="13"/>
      <c r="I1042" s="13"/>
      <c r="J1042" s="21" t="str">
        <f t="shared" si="52"/>
        <v/>
      </c>
      <c r="K1042" s="34" t="str">
        <f>IF(OR(G1042&lt;&gt;"",H1042&lt;&gt;""),'Thông Tin Chung'!$L$3,"")</f>
        <v/>
      </c>
      <c r="L1042" s="2"/>
      <c r="M1042" s="7" t="str">
        <f>IF(AND(G1042="",H1042=""),"",IF(OR(C1042&lt;NgayBatDau,C1042&gt;NgayKetThuc),"Ngày tháng phải nằm trong kỳ kế toán",IF(AND(F1042&lt;&gt;"",COUNTIF(T.2[Tên loại
Doanh thu / Chi phí],F1042)=0),"Tên loại DT/CP chưa được khai báo vào DS Tên loại DTCP","")))</f>
        <v/>
      </c>
      <c r="N1042" s="7" t="str">
        <f t="shared" si="50"/>
        <v/>
      </c>
    </row>
    <row r="1043" spans="2:14" ht="27.75" customHeight="1" x14ac:dyDescent="0.2">
      <c r="B1043" s="7">
        <f t="shared" si="51"/>
        <v>1041</v>
      </c>
      <c r="C1043" s="24"/>
      <c r="D1043" s="16"/>
      <c r="E1043" s="2"/>
      <c r="F1043" s="16"/>
      <c r="G1043" s="13"/>
      <c r="H1043" s="13"/>
      <c r="I1043" s="13"/>
      <c r="J1043" s="21" t="str">
        <f t="shared" si="52"/>
        <v/>
      </c>
      <c r="K1043" s="34" t="str">
        <f>IF(OR(G1043&lt;&gt;"",H1043&lt;&gt;""),'Thông Tin Chung'!$L$3,"")</f>
        <v/>
      </c>
      <c r="L1043" s="2"/>
      <c r="M1043" s="7" t="str">
        <f>IF(AND(G1043="",H1043=""),"",IF(OR(C1043&lt;NgayBatDau,C1043&gt;NgayKetThuc),"Ngày tháng phải nằm trong kỳ kế toán",IF(AND(F1043&lt;&gt;"",COUNTIF(T.2[Tên loại
Doanh thu / Chi phí],F1043)=0),"Tên loại DT/CP chưa được khai báo vào DS Tên loại DTCP","")))</f>
        <v/>
      </c>
      <c r="N1043" s="7" t="str">
        <f t="shared" si="50"/>
        <v/>
      </c>
    </row>
    <row r="1044" spans="2:14" ht="27.75" customHeight="1" x14ac:dyDescent="0.2">
      <c r="B1044" s="7">
        <f t="shared" si="51"/>
        <v>1042</v>
      </c>
      <c r="C1044" s="24"/>
      <c r="D1044" s="16"/>
      <c r="E1044" s="2"/>
      <c r="F1044" s="16"/>
      <c r="G1044" s="13"/>
      <c r="H1044" s="13"/>
      <c r="I1044" s="13"/>
      <c r="J1044" s="21" t="str">
        <f t="shared" si="52"/>
        <v/>
      </c>
      <c r="K1044" s="34" t="str">
        <f>IF(OR(G1044&lt;&gt;"",H1044&lt;&gt;""),'Thông Tin Chung'!$L$3,"")</f>
        <v/>
      </c>
      <c r="L1044" s="2"/>
      <c r="M1044" s="7" t="str">
        <f>IF(AND(G1044="",H1044=""),"",IF(OR(C1044&lt;NgayBatDau,C1044&gt;NgayKetThuc),"Ngày tháng phải nằm trong kỳ kế toán",IF(AND(F1044&lt;&gt;"",COUNTIF(T.2[Tên loại
Doanh thu / Chi phí],F1044)=0),"Tên loại DT/CP chưa được khai báo vào DS Tên loại DTCP","")))</f>
        <v/>
      </c>
      <c r="N1044" s="7" t="str">
        <f t="shared" si="50"/>
        <v/>
      </c>
    </row>
    <row r="1045" spans="2:14" ht="27.75" customHeight="1" x14ac:dyDescent="0.2">
      <c r="B1045" s="7">
        <f t="shared" si="51"/>
        <v>1043</v>
      </c>
      <c r="C1045" s="24"/>
      <c r="D1045" s="16"/>
      <c r="E1045" s="2"/>
      <c r="F1045" s="16"/>
      <c r="G1045" s="13"/>
      <c r="H1045" s="13"/>
      <c r="I1045" s="13"/>
      <c r="J1045" s="21" t="str">
        <f t="shared" si="52"/>
        <v/>
      </c>
      <c r="K1045" s="34" t="str">
        <f>IF(OR(G1045&lt;&gt;"",H1045&lt;&gt;""),'Thông Tin Chung'!$L$3,"")</f>
        <v/>
      </c>
      <c r="L1045" s="2"/>
      <c r="M1045" s="7" t="str">
        <f>IF(AND(G1045="",H1045=""),"",IF(OR(C1045&lt;NgayBatDau,C1045&gt;NgayKetThuc),"Ngày tháng phải nằm trong kỳ kế toán",IF(AND(F1045&lt;&gt;"",COUNTIF(T.2[Tên loại
Doanh thu / Chi phí],F1045)=0),"Tên loại DT/CP chưa được khai báo vào DS Tên loại DTCP","")))</f>
        <v/>
      </c>
      <c r="N1045" s="7" t="str">
        <f t="shared" si="50"/>
        <v/>
      </c>
    </row>
    <row r="1046" spans="2:14" ht="27.75" customHeight="1" x14ac:dyDescent="0.2">
      <c r="B1046" s="7">
        <f t="shared" si="51"/>
        <v>1044</v>
      </c>
      <c r="C1046" s="24"/>
      <c r="D1046" s="16"/>
      <c r="E1046" s="2"/>
      <c r="F1046" s="16"/>
      <c r="G1046" s="13"/>
      <c r="H1046" s="13"/>
      <c r="I1046" s="13"/>
      <c r="J1046" s="21" t="str">
        <f t="shared" si="52"/>
        <v/>
      </c>
      <c r="K1046" s="34" t="str">
        <f>IF(OR(G1046&lt;&gt;"",H1046&lt;&gt;""),'Thông Tin Chung'!$L$3,"")</f>
        <v/>
      </c>
      <c r="L1046" s="2"/>
      <c r="M1046" s="7" t="str">
        <f>IF(AND(G1046="",H1046=""),"",IF(OR(C1046&lt;NgayBatDau,C1046&gt;NgayKetThuc),"Ngày tháng phải nằm trong kỳ kế toán",IF(AND(F1046&lt;&gt;"",COUNTIF(T.2[Tên loại
Doanh thu / Chi phí],F1046)=0),"Tên loại DT/CP chưa được khai báo vào DS Tên loại DTCP","")))</f>
        <v/>
      </c>
      <c r="N1046" s="7" t="str">
        <f t="shared" si="50"/>
        <v/>
      </c>
    </row>
    <row r="1047" spans="2:14" ht="27.75" customHeight="1" x14ac:dyDescent="0.2">
      <c r="B1047" s="7">
        <f t="shared" si="51"/>
        <v>1045</v>
      </c>
      <c r="C1047" s="24"/>
      <c r="D1047" s="16"/>
      <c r="E1047" s="2"/>
      <c r="F1047" s="16"/>
      <c r="G1047" s="13"/>
      <c r="H1047" s="13"/>
      <c r="I1047" s="13"/>
      <c r="J1047" s="21" t="str">
        <f t="shared" si="52"/>
        <v/>
      </c>
      <c r="K1047" s="34" t="str">
        <f>IF(OR(G1047&lt;&gt;"",H1047&lt;&gt;""),'Thông Tin Chung'!$L$3,"")</f>
        <v/>
      </c>
      <c r="L1047" s="2"/>
      <c r="M1047" s="7" t="str">
        <f>IF(AND(G1047="",H1047=""),"",IF(OR(C1047&lt;NgayBatDau,C1047&gt;NgayKetThuc),"Ngày tháng phải nằm trong kỳ kế toán",IF(AND(F1047&lt;&gt;"",COUNTIF(T.2[Tên loại
Doanh thu / Chi phí],F1047)=0),"Tên loại DT/CP chưa được khai báo vào DS Tên loại DTCP","")))</f>
        <v/>
      </c>
      <c r="N1047" s="7" t="str">
        <f t="shared" si="50"/>
        <v/>
      </c>
    </row>
    <row r="1048" spans="2:14" ht="27.75" customHeight="1" x14ac:dyDescent="0.2">
      <c r="B1048" s="7">
        <f t="shared" si="51"/>
        <v>1046</v>
      </c>
      <c r="C1048" s="24"/>
      <c r="D1048" s="16"/>
      <c r="E1048" s="2"/>
      <c r="F1048" s="16"/>
      <c r="G1048" s="13"/>
      <c r="H1048" s="13"/>
      <c r="I1048" s="13"/>
      <c r="J1048" s="21" t="str">
        <f t="shared" si="52"/>
        <v/>
      </c>
      <c r="K1048" s="34" t="str">
        <f>IF(OR(G1048&lt;&gt;"",H1048&lt;&gt;""),'Thông Tin Chung'!$L$3,"")</f>
        <v/>
      </c>
      <c r="L1048" s="2"/>
      <c r="M1048" s="7" t="str">
        <f>IF(AND(G1048="",H1048=""),"",IF(OR(C1048&lt;NgayBatDau,C1048&gt;NgayKetThuc),"Ngày tháng phải nằm trong kỳ kế toán",IF(AND(F1048&lt;&gt;"",COUNTIF(T.2[Tên loại
Doanh thu / Chi phí],F1048)=0),"Tên loại DT/CP chưa được khai báo vào DS Tên loại DTCP","")))</f>
        <v/>
      </c>
      <c r="N1048" s="7" t="str">
        <f t="shared" si="50"/>
        <v/>
      </c>
    </row>
    <row r="1049" spans="2:14" ht="27.75" customHeight="1" x14ac:dyDescent="0.2">
      <c r="B1049" s="7">
        <f t="shared" si="51"/>
        <v>1047</v>
      </c>
      <c r="C1049" s="24"/>
      <c r="D1049" s="16"/>
      <c r="E1049" s="2"/>
      <c r="F1049" s="16"/>
      <c r="G1049" s="13"/>
      <c r="H1049" s="13"/>
      <c r="I1049" s="13"/>
      <c r="J1049" s="21" t="str">
        <f t="shared" si="52"/>
        <v/>
      </c>
      <c r="K1049" s="34" t="str">
        <f>IF(OR(G1049&lt;&gt;"",H1049&lt;&gt;""),'Thông Tin Chung'!$L$3,"")</f>
        <v/>
      </c>
      <c r="L1049" s="2"/>
      <c r="M1049" s="7" t="str">
        <f>IF(AND(G1049="",H1049=""),"",IF(OR(C1049&lt;NgayBatDau,C1049&gt;NgayKetThuc),"Ngày tháng phải nằm trong kỳ kế toán",IF(AND(F1049&lt;&gt;"",COUNTIF(T.2[Tên loại
Doanh thu / Chi phí],F1049)=0),"Tên loại DT/CP chưa được khai báo vào DS Tên loại DTCP","")))</f>
        <v/>
      </c>
      <c r="N1049" s="7" t="str">
        <f t="shared" si="50"/>
        <v/>
      </c>
    </row>
    <row r="1050" spans="2:14" ht="27.75" customHeight="1" x14ac:dyDescent="0.2">
      <c r="B1050" s="7">
        <f t="shared" si="51"/>
        <v>1048</v>
      </c>
      <c r="C1050" s="24"/>
      <c r="D1050" s="16"/>
      <c r="E1050" s="2"/>
      <c r="F1050" s="16"/>
      <c r="G1050" s="13"/>
      <c r="H1050" s="13"/>
      <c r="I1050" s="13"/>
      <c r="J1050" s="21" t="str">
        <f t="shared" si="52"/>
        <v/>
      </c>
      <c r="K1050" s="34" t="str">
        <f>IF(OR(G1050&lt;&gt;"",H1050&lt;&gt;""),'Thông Tin Chung'!$L$3,"")</f>
        <v/>
      </c>
      <c r="L1050" s="2"/>
      <c r="M1050" s="7" t="str">
        <f>IF(AND(G1050="",H1050=""),"",IF(OR(C1050&lt;NgayBatDau,C1050&gt;NgayKetThuc),"Ngày tháng phải nằm trong kỳ kế toán",IF(AND(F1050&lt;&gt;"",COUNTIF(T.2[Tên loại
Doanh thu / Chi phí],F1050)=0),"Tên loại DT/CP chưa được khai báo vào DS Tên loại DTCP","")))</f>
        <v/>
      </c>
      <c r="N1050" s="7" t="str">
        <f t="shared" si="50"/>
        <v/>
      </c>
    </row>
    <row r="1051" spans="2:14" ht="27.75" customHeight="1" x14ac:dyDescent="0.2">
      <c r="B1051" s="7">
        <f t="shared" si="51"/>
        <v>1049</v>
      </c>
      <c r="C1051" s="24"/>
      <c r="D1051" s="16"/>
      <c r="E1051" s="2"/>
      <c r="F1051" s="16"/>
      <c r="G1051" s="13"/>
      <c r="H1051" s="13"/>
      <c r="I1051" s="13"/>
      <c r="J1051" s="21" t="str">
        <f t="shared" si="52"/>
        <v/>
      </c>
      <c r="K1051" s="34" t="str">
        <f>IF(OR(G1051&lt;&gt;"",H1051&lt;&gt;""),'Thông Tin Chung'!$L$3,"")</f>
        <v/>
      </c>
      <c r="L1051" s="2"/>
      <c r="M1051" s="7" t="str">
        <f>IF(AND(G1051="",H1051=""),"",IF(OR(C1051&lt;NgayBatDau,C1051&gt;NgayKetThuc),"Ngày tháng phải nằm trong kỳ kế toán",IF(AND(F1051&lt;&gt;"",COUNTIF(T.2[Tên loại
Doanh thu / Chi phí],F1051)=0),"Tên loại DT/CP chưa được khai báo vào DS Tên loại DTCP","")))</f>
        <v/>
      </c>
      <c r="N1051" s="7" t="str">
        <f t="shared" si="50"/>
        <v/>
      </c>
    </row>
    <row r="1052" spans="2:14" ht="27.75" customHeight="1" x14ac:dyDescent="0.2">
      <c r="B1052" s="7">
        <f t="shared" si="51"/>
        <v>1050</v>
      </c>
      <c r="C1052" s="24"/>
      <c r="D1052" s="16"/>
      <c r="E1052" s="2"/>
      <c r="F1052" s="16"/>
      <c r="G1052" s="13"/>
      <c r="H1052" s="13"/>
      <c r="I1052" s="13"/>
      <c r="J1052" s="21" t="str">
        <f t="shared" si="52"/>
        <v/>
      </c>
      <c r="K1052" s="34" t="str">
        <f>IF(OR(G1052&lt;&gt;"",H1052&lt;&gt;""),'Thông Tin Chung'!$L$3,"")</f>
        <v/>
      </c>
      <c r="L1052" s="2"/>
      <c r="M1052" s="7" t="str">
        <f>IF(AND(G1052="",H1052=""),"",IF(OR(C1052&lt;NgayBatDau,C1052&gt;NgayKetThuc),"Ngày tháng phải nằm trong kỳ kế toán",IF(AND(F1052&lt;&gt;"",COUNTIF(T.2[Tên loại
Doanh thu / Chi phí],F1052)=0),"Tên loại DT/CP chưa được khai báo vào DS Tên loại DTCP","")))</f>
        <v/>
      </c>
      <c r="N1052" s="7" t="str">
        <f t="shared" si="50"/>
        <v/>
      </c>
    </row>
    <row r="1053" spans="2:14" ht="27.75" customHeight="1" x14ac:dyDescent="0.2">
      <c r="B1053" s="7">
        <f t="shared" si="51"/>
        <v>1051</v>
      </c>
      <c r="C1053" s="24"/>
      <c r="D1053" s="16"/>
      <c r="E1053" s="2"/>
      <c r="F1053" s="16"/>
      <c r="G1053" s="13"/>
      <c r="H1053" s="13"/>
      <c r="I1053" s="13"/>
      <c r="J1053" s="21" t="str">
        <f t="shared" si="52"/>
        <v/>
      </c>
      <c r="K1053" s="34" t="str">
        <f>IF(OR(G1053&lt;&gt;"",H1053&lt;&gt;""),'Thông Tin Chung'!$L$3,"")</f>
        <v/>
      </c>
      <c r="L1053" s="2"/>
      <c r="M1053" s="7" t="str">
        <f>IF(AND(G1053="",H1053=""),"",IF(OR(C1053&lt;NgayBatDau,C1053&gt;NgayKetThuc),"Ngày tháng phải nằm trong kỳ kế toán",IF(AND(F1053&lt;&gt;"",COUNTIF(T.2[Tên loại
Doanh thu / Chi phí],F1053)=0),"Tên loại DT/CP chưa được khai báo vào DS Tên loại DTCP","")))</f>
        <v/>
      </c>
      <c r="N1053" s="7" t="str">
        <f t="shared" si="50"/>
        <v/>
      </c>
    </row>
    <row r="1054" spans="2:14" ht="27.75" customHeight="1" x14ac:dyDescent="0.2">
      <c r="B1054" s="7">
        <f t="shared" si="51"/>
        <v>1052</v>
      </c>
      <c r="C1054" s="24"/>
      <c r="D1054" s="16"/>
      <c r="E1054" s="2"/>
      <c r="F1054" s="16"/>
      <c r="G1054" s="13"/>
      <c r="H1054" s="13"/>
      <c r="I1054" s="13"/>
      <c r="J1054" s="21" t="str">
        <f t="shared" si="52"/>
        <v/>
      </c>
      <c r="K1054" s="34" t="str">
        <f>IF(OR(G1054&lt;&gt;"",H1054&lt;&gt;""),'Thông Tin Chung'!$L$3,"")</f>
        <v/>
      </c>
      <c r="L1054" s="2"/>
      <c r="M1054" s="7" t="str">
        <f>IF(AND(G1054="",H1054=""),"",IF(OR(C1054&lt;NgayBatDau,C1054&gt;NgayKetThuc),"Ngày tháng phải nằm trong kỳ kế toán",IF(AND(F1054&lt;&gt;"",COUNTIF(T.2[Tên loại
Doanh thu / Chi phí],F1054)=0),"Tên loại DT/CP chưa được khai báo vào DS Tên loại DTCP","")))</f>
        <v/>
      </c>
      <c r="N1054" s="7" t="str">
        <f t="shared" si="50"/>
        <v/>
      </c>
    </row>
    <row r="1055" spans="2:14" ht="27.75" customHeight="1" x14ac:dyDescent="0.2">
      <c r="B1055" s="7">
        <f t="shared" si="51"/>
        <v>1053</v>
      </c>
      <c r="C1055" s="24"/>
      <c r="D1055" s="16"/>
      <c r="E1055" s="2"/>
      <c r="F1055" s="16"/>
      <c r="G1055" s="13"/>
      <c r="H1055" s="13"/>
      <c r="I1055" s="13"/>
      <c r="J1055" s="21" t="str">
        <f t="shared" si="52"/>
        <v/>
      </c>
      <c r="K1055" s="34" t="str">
        <f>IF(OR(G1055&lt;&gt;"",H1055&lt;&gt;""),'Thông Tin Chung'!$L$3,"")</f>
        <v/>
      </c>
      <c r="L1055" s="2"/>
      <c r="M1055" s="7" t="str">
        <f>IF(AND(G1055="",H1055=""),"",IF(OR(C1055&lt;NgayBatDau,C1055&gt;NgayKetThuc),"Ngày tháng phải nằm trong kỳ kế toán",IF(AND(F1055&lt;&gt;"",COUNTIF(T.2[Tên loại
Doanh thu / Chi phí],F1055)=0),"Tên loại DT/CP chưa được khai báo vào DS Tên loại DTCP","")))</f>
        <v/>
      </c>
      <c r="N1055" s="7" t="str">
        <f t="shared" si="50"/>
        <v/>
      </c>
    </row>
    <row r="1056" spans="2:14" ht="27.75" customHeight="1" x14ac:dyDescent="0.2">
      <c r="B1056" s="7">
        <f t="shared" si="51"/>
        <v>1054</v>
      </c>
      <c r="C1056" s="24"/>
      <c r="D1056" s="16"/>
      <c r="E1056" s="2"/>
      <c r="F1056" s="16"/>
      <c r="G1056" s="13"/>
      <c r="H1056" s="13"/>
      <c r="I1056" s="13"/>
      <c r="J1056" s="21" t="str">
        <f t="shared" si="52"/>
        <v/>
      </c>
      <c r="K1056" s="34" t="str">
        <f>IF(OR(G1056&lt;&gt;"",H1056&lt;&gt;""),'Thông Tin Chung'!$L$3,"")</f>
        <v/>
      </c>
      <c r="L1056" s="2"/>
      <c r="M1056" s="7" t="str">
        <f>IF(AND(G1056="",H1056=""),"",IF(OR(C1056&lt;NgayBatDau,C1056&gt;NgayKetThuc),"Ngày tháng phải nằm trong kỳ kế toán",IF(AND(F1056&lt;&gt;"",COUNTIF(T.2[Tên loại
Doanh thu / Chi phí],F1056)=0),"Tên loại DT/CP chưa được khai báo vào DS Tên loại DTCP","")))</f>
        <v/>
      </c>
      <c r="N1056" s="7" t="str">
        <f t="shared" si="50"/>
        <v/>
      </c>
    </row>
    <row r="1057" spans="2:14" ht="27.75" customHeight="1" x14ac:dyDescent="0.2">
      <c r="B1057" s="7">
        <f t="shared" si="51"/>
        <v>1055</v>
      </c>
      <c r="C1057" s="24"/>
      <c r="D1057" s="16"/>
      <c r="E1057" s="2"/>
      <c r="F1057" s="16"/>
      <c r="G1057" s="13"/>
      <c r="H1057" s="13"/>
      <c r="I1057" s="13"/>
      <c r="J1057" s="21" t="str">
        <f t="shared" si="52"/>
        <v/>
      </c>
      <c r="K1057" s="34" t="str">
        <f>IF(OR(G1057&lt;&gt;"",H1057&lt;&gt;""),'Thông Tin Chung'!$L$3,"")</f>
        <v/>
      </c>
      <c r="L1057" s="2"/>
      <c r="M1057" s="7" t="str">
        <f>IF(AND(G1057="",H1057=""),"",IF(OR(C1057&lt;NgayBatDau,C1057&gt;NgayKetThuc),"Ngày tháng phải nằm trong kỳ kế toán",IF(AND(F1057&lt;&gt;"",COUNTIF(T.2[Tên loại
Doanh thu / Chi phí],F1057)=0),"Tên loại DT/CP chưa được khai báo vào DS Tên loại DTCP","")))</f>
        <v/>
      </c>
      <c r="N1057" s="7" t="str">
        <f t="shared" si="50"/>
        <v/>
      </c>
    </row>
    <row r="1058" spans="2:14" ht="27.75" customHeight="1" x14ac:dyDescent="0.2">
      <c r="B1058" s="7">
        <f t="shared" si="51"/>
        <v>1056</v>
      </c>
      <c r="C1058" s="24"/>
      <c r="D1058" s="16"/>
      <c r="E1058" s="2"/>
      <c r="F1058" s="16"/>
      <c r="G1058" s="13"/>
      <c r="H1058" s="13"/>
      <c r="I1058" s="13"/>
      <c r="J1058" s="21" t="str">
        <f t="shared" si="52"/>
        <v/>
      </c>
      <c r="K1058" s="34" t="str">
        <f>IF(OR(G1058&lt;&gt;"",H1058&lt;&gt;""),'Thông Tin Chung'!$L$3,"")</f>
        <v/>
      </c>
      <c r="L1058" s="2"/>
      <c r="M1058" s="7" t="str">
        <f>IF(AND(G1058="",H1058=""),"",IF(OR(C1058&lt;NgayBatDau,C1058&gt;NgayKetThuc),"Ngày tháng phải nằm trong kỳ kế toán",IF(AND(F1058&lt;&gt;"",COUNTIF(T.2[Tên loại
Doanh thu / Chi phí],F1058)=0),"Tên loại DT/CP chưa được khai báo vào DS Tên loại DTCP","")))</f>
        <v/>
      </c>
      <c r="N1058" s="7" t="str">
        <f t="shared" si="50"/>
        <v/>
      </c>
    </row>
    <row r="1059" spans="2:14" ht="27.75" customHeight="1" x14ac:dyDescent="0.2">
      <c r="B1059" s="7">
        <f t="shared" si="51"/>
        <v>1057</v>
      </c>
      <c r="C1059" s="24"/>
      <c r="D1059" s="16"/>
      <c r="E1059" s="2"/>
      <c r="F1059" s="16"/>
      <c r="G1059" s="13"/>
      <c r="H1059" s="13"/>
      <c r="I1059" s="13"/>
      <c r="J1059" s="21" t="str">
        <f t="shared" si="52"/>
        <v/>
      </c>
      <c r="K1059" s="34" t="str">
        <f>IF(OR(G1059&lt;&gt;"",H1059&lt;&gt;""),'Thông Tin Chung'!$L$3,"")</f>
        <v/>
      </c>
      <c r="L1059" s="2"/>
      <c r="M1059" s="7" t="str">
        <f>IF(AND(G1059="",H1059=""),"",IF(OR(C1059&lt;NgayBatDau,C1059&gt;NgayKetThuc),"Ngày tháng phải nằm trong kỳ kế toán",IF(AND(F1059&lt;&gt;"",COUNTIF(T.2[Tên loại
Doanh thu / Chi phí],F1059)=0),"Tên loại DT/CP chưa được khai báo vào DS Tên loại DTCP","")))</f>
        <v/>
      </c>
      <c r="N1059" s="7" t="str">
        <f t="shared" si="50"/>
        <v/>
      </c>
    </row>
    <row r="1060" spans="2:14" ht="27.75" customHeight="1" x14ac:dyDescent="0.2">
      <c r="B1060" s="7">
        <f t="shared" si="51"/>
        <v>1058</v>
      </c>
      <c r="C1060" s="24"/>
      <c r="D1060" s="16"/>
      <c r="E1060" s="2"/>
      <c r="F1060" s="16"/>
      <c r="G1060" s="13"/>
      <c r="H1060" s="13"/>
      <c r="I1060" s="13"/>
      <c r="J1060" s="21" t="str">
        <f t="shared" si="52"/>
        <v/>
      </c>
      <c r="K1060" s="34" t="str">
        <f>IF(OR(G1060&lt;&gt;"",H1060&lt;&gt;""),'Thông Tin Chung'!$L$3,"")</f>
        <v/>
      </c>
      <c r="L1060" s="2"/>
      <c r="M1060" s="7" t="str">
        <f>IF(AND(G1060="",H1060=""),"",IF(OR(C1060&lt;NgayBatDau,C1060&gt;NgayKetThuc),"Ngày tháng phải nằm trong kỳ kế toán",IF(AND(F1060&lt;&gt;"",COUNTIF(T.2[Tên loại
Doanh thu / Chi phí],F1060)=0),"Tên loại DT/CP chưa được khai báo vào DS Tên loại DTCP","")))</f>
        <v/>
      </c>
      <c r="N1060" s="7" t="str">
        <f t="shared" si="50"/>
        <v/>
      </c>
    </row>
    <row r="1061" spans="2:14" ht="27.75" customHeight="1" x14ac:dyDescent="0.2">
      <c r="B1061" s="7">
        <f t="shared" si="51"/>
        <v>1059</v>
      </c>
      <c r="C1061" s="24"/>
      <c r="D1061" s="16"/>
      <c r="E1061" s="2"/>
      <c r="F1061" s="16"/>
      <c r="G1061" s="13"/>
      <c r="H1061" s="13"/>
      <c r="I1061" s="13"/>
      <c r="J1061" s="21" t="str">
        <f t="shared" si="52"/>
        <v/>
      </c>
      <c r="K1061" s="34" t="str">
        <f>IF(OR(G1061&lt;&gt;"",H1061&lt;&gt;""),'Thông Tin Chung'!$L$3,"")</f>
        <v/>
      </c>
      <c r="L1061" s="2"/>
      <c r="M1061" s="7" t="str">
        <f>IF(AND(G1061="",H1061=""),"",IF(OR(C1061&lt;NgayBatDau,C1061&gt;NgayKetThuc),"Ngày tháng phải nằm trong kỳ kế toán",IF(AND(F1061&lt;&gt;"",COUNTIF(T.2[Tên loại
Doanh thu / Chi phí],F1061)=0),"Tên loại DT/CP chưa được khai báo vào DS Tên loại DTCP","")))</f>
        <v/>
      </c>
      <c r="N1061" s="7" t="str">
        <f t="shared" si="50"/>
        <v/>
      </c>
    </row>
    <row r="1062" spans="2:14" ht="27.75" customHeight="1" x14ac:dyDescent="0.2">
      <c r="B1062" s="7">
        <f t="shared" si="51"/>
        <v>1060</v>
      </c>
      <c r="C1062" s="24"/>
      <c r="D1062" s="16"/>
      <c r="E1062" s="2"/>
      <c r="F1062" s="16"/>
      <c r="G1062" s="13"/>
      <c r="H1062" s="13"/>
      <c r="I1062" s="13"/>
      <c r="J1062" s="21" t="str">
        <f t="shared" si="52"/>
        <v/>
      </c>
      <c r="K1062" s="34" t="str">
        <f>IF(OR(G1062&lt;&gt;"",H1062&lt;&gt;""),'Thông Tin Chung'!$L$3,"")</f>
        <v/>
      </c>
      <c r="L1062" s="2"/>
      <c r="M1062" s="7" t="str">
        <f>IF(AND(G1062="",H1062=""),"",IF(OR(C1062&lt;NgayBatDau,C1062&gt;NgayKetThuc),"Ngày tháng phải nằm trong kỳ kế toán",IF(AND(F1062&lt;&gt;"",COUNTIF(T.2[Tên loại
Doanh thu / Chi phí],F1062)=0),"Tên loại DT/CP chưa được khai báo vào DS Tên loại DTCP","")))</f>
        <v/>
      </c>
      <c r="N1062" s="7" t="str">
        <f t="shared" si="50"/>
        <v/>
      </c>
    </row>
    <row r="1063" spans="2:14" ht="27.75" customHeight="1" x14ac:dyDescent="0.2">
      <c r="B1063" s="7">
        <f t="shared" si="51"/>
        <v>1061</v>
      </c>
      <c r="C1063" s="24"/>
      <c r="D1063" s="16"/>
      <c r="E1063" s="2"/>
      <c r="F1063" s="16"/>
      <c r="G1063" s="13"/>
      <c r="H1063" s="13"/>
      <c r="I1063" s="13"/>
      <c r="J1063" s="21" t="str">
        <f t="shared" si="52"/>
        <v/>
      </c>
      <c r="K1063" s="34" t="str">
        <f>IF(OR(G1063&lt;&gt;"",H1063&lt;&gt;""),'Thông Tin Chung'!$L$3,"")</f>
        <v/>
      </c>
      <c r="L1063" s="2"/>
      <c r="M1063" s="7" t="str">
        <f>IF(AND(G1063="",H1063=""),"",IF(OR(C1063&lt;NgayBatDau,C1063&gt;NgayKetThuc),"Ngày tháng phải nằm trong kỳ kế toán",IF(AND(F1063&lt;&gt;"",COUNTIF(T.2[Tên loại
Doanh thu / Chi phí],F1063)=0),"Tên loại DT/CP chưa được khai báo vào DS Tên loại DTCP","")))</f>
        <v/>
      </c>
      <c r="N1063" s="7" t="str">
        <f t="shared" si="50"/>
        <v/>
      </c>
    </row>
    <row r="1064" spans="2:14" ht="27.75" customHeight="1" x14ac:dyDescent="0.2">
      <c r="B1064" s="7">
        <f t="shared" si="51"/>
        <v>1062</v>
      </c>
      <c r="C1064" s="24"/>
      <c r="D1064" s="16"/>
      <c r="E1064" s="2"/>
      <c r="F1064" s="16"/>
      <c r="G1064" s="13"/>
      <c r="H1064" s="13"/>
      <c r="I1064" s="13"/>
      <c r="J1064" s="21" t="str">
        <f t="shared" si="52"/>
        <v/>
      </c>
      <c r="K1064" s="34" t="str">
        <f>IF(OR(G1064&lt;&gt;"",H1064&lt;&gt;""),'Thông Tin Chung'!$L$3,"")</f>
        <v/>
      </c>
      <c r="L1064" s="2"/>
      <c r="M1064" s="7" t="str">
        <f>IF(AND(G1064="",H1064=""),"",IF(OR(C1064&lt;NgayBatDau,C1064&gt;NgayKetThuc),"Ngày tháng phải nằm trong kỳ kế toán",IF(AND(F1064&lt;&gt;"",COUNTIF(T.2[Tên loại
Doanh thu / Chi phí],F1064)=0),"Tên loại DT/CP chưa được khai báo vào DS Tên loại DTCP","")))</f>
        <v/>
      </c>
      <c r="N1064" s="7" t="str">
        <f t="shared" si="50"/>
        <v/>
      </c>
    </row>
    <row r="1065" spans="2:14" ht="27.75" customHeight="1" x14ac:dyDescent="0.2">
      <c r="B1065" s="7">
        <f t="shared" si="51"/>
        <v>1063</v>
      </c>
      <c r="C1065" s="24"/>
      <c r="D1065" s="16"/>
      <c r="E1065" s="2"/>
      <c r="F1065" s="16"/>
      <c r="G1065" s="13"/>
      <c r="H1065" s="13"/>
      <c r="I1065" s="13"/>
      <c r="J1065" s="21" t="str">
        <f t="shared" si="52"/>
        <v/>
      </c>
      <c r="K1065" s="34" t="str">
        <f>IF(OR(G1065&lt;&gt;"",H1065&lt;&gt;""),'Thông Tin Chung'!$L$3,"")</f>
        <v/>
      </c>
      <c r="L1065" s="2"/>
      <c r="M1065" s="7" t="str">
        <f>IF(AND(G1065="",H1065=""),"",IF(OR(C1065&lt;NgayBatDau,C1065&gt;NgayKetThuc),"Ngày tháng phải nằm trong kỳ kế toán",IF(AND(F1065&lt;&gt;"",COUNTIF(T.2[Tên loại
Doanh thu / Chi phí],F1065)=0),"Tên loại DT/CP chưa được khai báo vào DS Tên loại DTCP","")))</f>
        <v/>
      </c>
      <c r="N1065" s="7" t="str">
        <f t="shared" si="50"/>
        <v/>
      </c>
    </row>
    <row r="1066" spans="2:14" ht="27.75" customHeight="1" x14ac:dyDescent="0.2">
      <c r="B1066" s="7">
        <f t="shared" si="51"/>
        <v>1064</v>
      </c>
      <c r="C1066" s="24"/>
      <c r="D1066" s="16"/>
      <c r="E1066" s="2"/>
      <c r="F1066" s="16"/>
      <c r="G1066" s="13"/>
      <c r="H1066" s="13"/>
      <c r="I1066" s="13"/>
      <c r="J1066" s="21" t="str">
        <f t="shared" si="52"/>
        <v/>
      </c>
      <c r="K1066" s="34" t="str">
        <f>IF(OR(G1066&lt;&gt;"",H1066&lt;&gt;""),'Thông Tin Chung'!$L$3,"")</f>
        <v/>
      </c>
      <c r="L1066" s="2"/>
      <c r="M1066" s="7" t="str">
        <f>IF(AND(G1066="",H1066=""),"",IF(OR(C1066&lt;NgayBatDau,C1066&gt;NgayKetThuc),"Ngày tháng phải nằm trong kỳ kế toán",IF(AND(F1066&lt;&gt;"",COUNTIF(T.2[Tên loại
Doanh thu / Chi phí],F1066)=0),"Tên loại DT/CP chưa được khai báo vào DS Tên loại DTCP","")))</f>
        <v/>
      </c>
      <c r="N1066" s="7" t="str">
        <f t="shared" si="50"/>
        <v/>
      </c>
    </row>
    <row r="1067" spans="2:14" ht="27.75" customHeight="1" x14ac:dyDescent="0.2">
      <c r="B1067" s="7">
        <f t="shared" si="51"/>
        <v>1065</v>
      </c>
      <c r="C1067" s="24"/>
      <c r="D1067" s="16"/>
      <c r="E1067" s="2"/>
      <c r="F1067" s="16"/>
      <c r="G1067" s="13"/>
      <c r="H1067" s="13"/>
      <c r="I1067" s="13"/>
      <c r="J1067" s="21" t="str">
        <f t="shared" si="52"/>
        <v/>
      </c>
      <c r="K1067" s="34" t="str">
        <f>IF(OR(G1067&lt;&gt;"",H1067&lt;&gt;""),'Thông Tin Chung'!$L$3,"")</f>
        <v/>
      </c>
      <c r="L1067" s="2"/>
      <c r="M1067" s="7" t="str">
        <f>IF(AND(G1067="",H1067=""),"",IF(OR(C1067&lt;NgayBatDau,C1067&gt;NgayKetThuc),"Ngày tháng phải nằm trong kỳ kế toán",IF(AND(F1067&lt;&gt;"",COUNTIF(T.2[Tên loại
Doanh thu / Chi phí],F1067)=0),"Tên loại DT/CP chưa được khai báo vào DS Tên loại DTCP","")))</f>
        <v/>
      </c>
      <c r="N1067" s="7" t="str">
        <f t="shared" si="50"/>
        <v/>
      </c>
    </row>
    <row r="1068" spans="2:14" ht="27.75" customHeight="1" x14ac:dyDescent="0.2">
      <c r="B1068" s="7">
        <f t="shared" si="51"/>
        <v>1066</v>
      </c>
      <c r="C1068" s="24"/>
      <c r="D1068" s="16"/>
      <c r="E1068" s="2"/>
      <c r="F1068" s="16"/>
      <c r="G1068" s="13"/>
      <c r="H1068" s="13"/>
      <c r="I1068" s="13"/>
      <c r="J1068" s="21" t="str">
        <f t="shared" si="52"/>
        <v/>
      </c>
      <c r="K1068" s="34" t="str">
        <f>IF(OR(G1068&lt;&gt;"",H1068&lt;&gt;""),'Thông Tin Chung'!$L$3,"")</f>
        <v/>
      </c>
      <c r="L1068" s="2"/>
      <c r="M1068" s="7" t="str">
        <f>IF(AND(G1068="",H1068=""),"",IF(OR(C1068&lt;NgayBatDau,C1068&gt;NgayKetThuc),"Ngày tháng phải nằm trong kỳ kế toán",IF(AND(F1068&lt;&gt;"",COUNTIF(T.2[Tên loại
Doanh thu / Chi phí],F1068)=0),"Tên loại DT/CP chưa được khai báo vào DS Tên loại DTCP","")))</f>
        <v/>
      </c>
      <c r="N1068" s="7" t="str">
        <f t="shared" si="50"/>
        <v/>
      </c>
    </row>
    <row r="1069" spans="2:14" ht="27.75" customHeight="1" x14ac:dyDescent="0.2">
      <c r="B1069" s="7">
        <f t="shared" si="51"/>
        <v>1067</v>
      </c>
      <c r="C1069" s="24"/>
      <c r="D1069" s="16"/>
      <c r="E1069" s="2"/>
      <c r="F1069" s="16"/>
      <c r="G1069" s="13"/>
      <c r="H1069" s="13"/>
      <c r="I1069" s="13"/>
      <c r="J1069" s="21" t="str">
        <f t="shared" si="52"/>
        <v/>
      </c>
      <c r="K1069" s="34" t="str">
        <f>IF(OR(G1069&lt;&gt;"",H1069&lt;&gt;""),'Thông Tin Chung'!$L$3,"")</f>
        <v/>
      </c>
      <c r="L1069" s="2"/>
      <c r="M1069" s="7" t="str">
        <f>IF(AND(G1069="",H1069=""),"",IF(OR(C1069&lt;NgayBatDau,C1069&gt;NgayKetThuc),"Ngày tháng phải nằm trong kỳ kế toán",IF(AND(F1069&lt;&gt;"",COUNTIF(T.2[Tên loại
Doanh thu / Chi phí],F1069)=0),"Tên loại DT/CP chưa được khai báo vào DS Tên loại DTCP","")))</f>
        <v/>
      </c>
      <c r="N1069" s="7" t="str">
        <f t="shared" si="50"/>
        <v/>
      </c>
    </row>
    <row r="1070" spans="2:14" ht="27.75" customHeight="1" x14ac:dyDescent="0.2">
      <c r="B1070" s="7">
        <f t="shared" si="51"/>
        <v>1068</v>
      </c>
      <c r="C1070" s="24"/>
      <c r="D1070" s="16"/>
      <c r="E1070" s="2"/>
      <c r="F1070" s="16"/>
      <c r="G1070" s="13"/>
      <c r="H1070" s="13"/>
      <c r="I1070" s="13"/>
      <c r="J1070" s="21" t="str">
        <f t="shared" si="52"/>
        <v/>
      </c>
      <c r="K1070" s="34" t="str">
        <f>IF(OR(G1070&lt;&gt;"",H1070&lt;&gt;""),'Thông Tin Chung'!$L$3,"")</f>
        <v/>
      </c>
      <c r="L1070" s="2"/>
      <c r="M1070" s="7" t="str">
        <f>IF(AND(G1070="",H1070=""),"",IF(OR(C1070&lt;NgayBatDau,C1070&gt;NgayKetThuc),"Ngày tháng phải nằm trong kỳ kế toán",IF(AND(F1070&lt;&gt;"",COUNTIF(T.2[Tên loại
Doanh thu / Chi phí],F1070)=0),"Tên loại DT/CP chưa được khai báo vào DS Tên loại DTCP","")))</f>
        <v/>
      </c>
      <c r="N1070" s="7" t="str">
        <f t="shared" si="50"/>
        <v/>
      </c>
    </row>
    <row r="1071" spans="2:14" ht="27.75" customHeight="1" x14ac:dyDescent="0.2">
      <c r="B1071" s="7">
        <f t="shared" si="51"/>
        <v>1069</v>
      </c>
      <c r="C1071" s="24"/>
      <c r="D1071" s="16"/>
      <c r="E1071" s="2"/>
      <c r="F1071" s="16"/>
      <c r="G1071" s="13"/>
      <c r="H1071" s="13"/>
      <c r="I1071" s="13"/>
      <c r="J1071" s="21" t="str">
        <f t="shared" si="52"/>
        <v/>
      </c>
      <c r="K1071" s="34" t="str">
        <f>IF(OR(G1071&lt;&gt;"",H1071&lt;&gt;""),'Thông Tin Chung'!$L$3,"")</f>
        <v/>
      </c>
      <c r="L1071" s="2"/>
      <c r="M1071" s="7" t="str">
        <f>IF(AND(G1071="",H1071=""),"",IF(OR(C1071&lt;NgayBatDau,C1071&gt;NgayKetThuc),"Ngày tháng phải nằm trong kỳ kế toán",IF(AND(F1071&lt;&gt;"",COUNTIF(T.2[Tên loại
Doanh thu / Chi phí],F1071)=0),"Tên loại DT/CP chưa được khai báo vào DS Tên loại DTCP","")))</f>
        <v/>
      </c>
      <c r="N1071" s="7" t="str">
        <f t="shared" si="50"/>
        <v/>
      </c>
    </row>
    <row r="1072" spans="2:14" ht="27.75" customHeight="1" x14ac:dyDescent="0.2">
      <c r="B1072" s="7">
        <f t="shared" si="51"/>
        <v>1070</v>
      </c>
      <c r="C1072" s="24"/>
      <c r="D1072" s="16"/>
      <c r="E1072" s="2"/>
      <c r="F1072" s="16"/>
      <c r="G1072" s="13"/>
      <c r="H1072" s="13"/>
      <c r="I1072" s="13"/>
      <c r="J1072" s="21" t="str">
        <f t="shared" si="52"/>
        <v/>
      </c>
      <c r="K1072" s="34" t="str">
        <f>IF(OR(G1072&lt;&gt;"",H1072&lt;&gt;""),'Thông Tin Chung'!$L$3,"")</f>
        <v/>
      </c>
      <c r="L1072" s="2"/>
      <c r="M1072" s="7" t="str">
        <f>IF(AND(G1072="",H1072=""),"",IF(OR(C1072&lt;NgayBatDau,C1072&gt;NgayKetThuc),"Ngày tháng phải nằm trong kỳ kế toán",IF(AND(F1072&lt;&gt;"",COUNTIF(T.2[Tên loại
Doanh thu / Chi phí],F1072)=0),"Tên loại DT/CP chưa được khai báo vào DS Tên loại DTCP","")))</f>
        <v/>
      </c>
      <c r="N1072" s="7" t="str">
        <f t="shared" si="50"/>
        <v/>
      </c>
    </row>
    <row r="1073" spans="2:14" ht="27.75" customHeight="1" x14ac:dyDescent="0.2">
      <c r="B1073" s="7">
        <f t="shared" si="51"/>
        <v>1071</v>
      </c>
      <c r="C1073" s="24"/>
      <c r="D1073" s="16"/>
      <c r="E1073" s="2"/>
      <c r="F1073" s="16"/>
      <c r="G1073" s="13"/>
      <c r="H1073" s="13"/>
      <c r="I1073" s="13"/>
      <c r="J1073" s="21" t="str">
        <f t="shared" si="52"/>
        <v/>
      </c>
      <c r="K1073" s="34" t="str">
        <f>IF(OR(G1073&lt;&gt;"",H1073&lt;&gt;""),'Thông Tin Chung'!$L$3,"")</f>
        <v/>
      </c>
      <c r="L1073" s="2"/>
      <c r="M1073" s="7" t="str">
        <f>IF(AND(G1073="",H1073=""),"",IF(OR(C1073&lt;NgayBatDau,C1073&gt;NgayKetThuc),"Ngày tháng phải nằm trong kỳ kế toán",IF(AND(F1073&lt;&gt;"",COUNTIF(T.2[Tên loại
Doanh thu / Chi phí],F1073)=0),"Tên loại DT/CP chưa được khai báo vào DS Tên loại DTCP","")))</f>
        <v/>
      </c>
      <c r="N1073" s="7" t="str">
        <f t="shared" si="50"/>
        <v/>
      </c>
    </row>
    <row r="1074" spans="2:14" ht="27.75" customHeight="1" x14ac:dyDescent="0.2">
      <c r="B1074" s="7">
        <f t="shared" si="51"/>
        <v>1072</v>
      </c>
      <c r="C1074" s="24"/>
      <c r="D1074" s="16"/>
      <c r="E1074" s="2"/>
      <c r="F1074" s="16"/>
      <c r="G1074" s="13"/>
      <c r="H1074" s="13"/>
      <c r="I1074" s="13"/>
      <c r="J1074" s="21" t="str">
        <f t="shared" si="52"/>
        <v/>
      </c>
      <c r="K1074" s="34" t="str">
        <f>IF(OR(G1074&lt;&gt;"",H1074&lt;&gt;""),'Thông Tin Chung'!$L$3,"")</f>
        <v/>
      </c>
      <c r="L1074" s="2"/>
      <c r="M1074" s="7" t="str">
        <f>IF(AND(G1074="",H1074=""),"",IF(OR(C1074&lt;NgayBatDau,C1074&gt;NgayKetThuc),"Ngày tháng phải nằm trong kỳ kế toán",IF(AND(F1074&lt;&gt;"",COUNTIF(T.2[Tên loại
Doanh thu / Chi phí],F1074)=0),"Tên loại DT/CP chưa được khai báo vào DS Tên loại DTCP","")))</f>
        <v/>
      </c>
      <c r="N1074" s="7" t="str">
        <f t="shared" si="50"/>
        <v/>
      </c>
    </row>
    <row r="1075" spans="2:14" ht="27.75" customHeight="1" x14ac:dyDescent="0.2">
      <c r="B1075" s="7">
        <f t="shared" si="51"/>
        <v>1073</v>
      </c>
      <c r="C1075" s="24"/>
      <c r="D1075" s="16"/>
      <c r="E1075" s="2"/>
      <c r="F1075" s="16"/>
      <c r="G1075" s="13"/>
      <c r="H1075" s="13"/>
      <c r="I1075" s="13"/>
      <c r="J1075" s="21" t="str">
        <f t="shared" si="52"/>
        <v/>
      </c>
      <c r="K1075" s="34" t="str">
        <f>IF(OR(G1075&lt;&gt;"",H1075&lt;&gt;""),'Thông Tin Chung'!$L$3,"")</f>
        <v/>
      </c>
      <c r="L1075" s="2"/>
      <c r="M1075" s="7" t="str">
        <f>IF(AND(G1075="",H1075=""),"",IF(OR(C1075&lt;NgayBatDau,C1075&gt;NgayKetThuc),"Ngày tháng phải nằm trong kỳ kế toán",IF(AND(F1075&lt;&gt;"",COUNTIF(T.2[Tên loại
Doanh thu / Chi phí],F1075)=0),"Tên loại DT/CP chưa được khai báo vào DS Tên loại DTCP","")))</f>
        <v/>
      </c>
      <c r="N1075" s="7" t="str">
        <f t="shared" si="50"/>
        <v/>
      </c>
    </row>
    <row r="1076" spans="2:14" ht="27.75" customHeight="1" x14ac:dyDescent="0.2">
      <c r="B1076" s="7">
        <f t="shared" si="51"/>
        <v>1074</v>
      </c>
      <c r="C1076" s="24"/>
      <c r="D1076" s="16"/>
      <c r="E1076" s="2"/>
      <c r="F1076" s="16"/>
      <c r="G1076" s="13"/>
      <c r="H1076" s="13"/>
      <c r="I1076" s="13"/>
      <c r="J1076" s="21" t="str">
        <f t="shared" si="52"/>
        <v/>
      </c>
      <c r="K1076" s="34" t="str">
        <f>IF(OR(G1076&lt;&gt;"",H1076&lt;&gt;""),'Thông Tin Chung'!$L$3,"")</f>
        <v/>
      </c>
      <c r="L1076" s="2"/>
      <c r="M1076" s="7" t="str">
        <f>IF(AND(G1076="",H1076=""),"",IF(OR(C1076&lt;NgayBatDau,C1076&gt;NgayKetThuc),"Ngày tháng phải nằm trong kỳ kế toán",IF(AND(F1076&lt;&gt;"",COUNTIF(T.2[Tên loại
Doanh thu / Chi phí],F1076)=0),"Tên loại DT/CP chưa được khai báo vào DS Tên loại DTCP","")))</f>
        <v/>
      </c>
      <c r="N1076" s="7" t="str">
        <f t="shared" si="50"/>
        <v/>
      </c>
    </row>
    <row r="1077" spans="2:14" ht="27.75" customHeight="1" x14ac:dyDescent="0.2">
      <c r="B1077" s="7">
        <f t="shared" si="51"/>
        <v>1075</v>
      </c>
      <c r="C1077" s="24"/>
      <c r="D1077" s="16"/>
      <c r="E1077" s="2"/>
      <c r="F1077" s="16"/>
      <c r="G1077" s="13"/>
      <c r="H1077" s="13"/>
      <c r="I1077" s="13"/>
      <c r="J1077" s="21" t="str">
        <f t="shared" si="52"/>
        <v/>
      </c>
      <c r="K1077" s="34" t="str">
        <f>IF(OR(G1077&lt;&gt;"",H1077&lt;&gt;""),'Thông Tin Chung'!$L$3,"")</f>
        <v/>
      </c>
      <c r="L1077" s="2"/>
      <c r="M1077" s="7" t="str">
        <f>IF(AND(G1077="",H1077=""),"",IF(OR(C1077&lt;NgayBatDau,C1077&gt;NgayKetThuc),"Ngày tháng phải nằm trong kỳ kế toán",IF(AND(F1077&lt;&gt;"",COUNTIF(T.2[Tên loại
Doanh thu / Chi phí],F1077)=0),"Tên loại DT/CP chưa được khai báo vào DS Tên loại DTCP","")))</f>
        <v/>
      </c>
      <c r="N1077" s="7" t="str">
        <f t="shared" si="50"/>
        <v/>
      </c>
    </row>
    <row r="1078" spans="2:14" ht="27.75" customHeight="1" x14ac:dyDescent="0.2">
      <c r="B1078" s="7">
        <f t="shared" si="51"/>
        <v>1076</v>
      </c>
      <c r="C1078" s="24"/>
      <c r="D1078" s="16"/>
      <c r="E1078" s="2"/>
      <c r="F1078" s="16"/>
      <c r="G1078" s="13"/>
      <c r="H1078" s="13"/>
      <c r="I1078" s="13"/>
      <c r="J1078" s="21" t="str">
        <f t="shared" si="52"/>
        <v/>
      </c>
      <c r="K1078" s="34" t="str">
        <f>IF(OR(G1078&lt;&gt;"",H1078&lt;&gt;""),'Thông Tin Chung'!$L$3,"")</f>
        <v/>
      </c>
      <c r="L1078" s="2"/>
      <c r="M1078" s="7" t="str">
        <f>IF(AND(G1078="",H1078=""),"",IF(OR(C1078&lt;NgayBatDau,C1078&gt;NgayKetThuc),"Ngày tháng phải nằm trong kỳ kế toán",IF(AND(F1078&lt;&gt;"",COUNTIF(T.2[Tên loại
Doanh thu / Chi phí],F1078)=0),"Tên loại DT/CP chưa được khai báo vào DS Tên loại DTCP","")))</f>
        <v/>
      </c>
      <c r="N1078" s="7" t="str">
        <f t="shared" si="50"/>
        <v/>
      </c>
    </row>
    <row r="1079" spans="2:14" ht="27.75" customHeight="1" x14ac:dyDescent="0.2">
      <c r="B1079" s="7">
        <f t="shared" si="51"/>
        <v>1077</v>
      </c>
      <c r="C1079" s="24"/>
      <c r="D1079" s="16"/>
      <c r="E1079" s="2"/>
      <c r="F1079" s="16"/>
      <c r="G1079" s="13"/>
      <c r="H1079" s="13"/>
      <c r="I1079" s="13"/>
      <c r="J1079" s="21" t="str">
        <f t="shared" si="52"/>
        <v/>
      </c>
      <c r="K1079" s="34" t="str">
        <f>IF(OR(G1079&lt;&gt;"",H1079&lt;&gt;""),'Thông Tin Chung'!$L$3,"")</f>
        <v/>
      </c>
      <c r="L1079" s="2"/>
      <c r="M1079" s="7" t="str">
        <f>IF(AND(G1079="",H1079=""),"",IF(OR(C1079&lt;NgayBatDau,C1079&gt;NgayKetThuc),"Ngày tháng phải nằm trong kỳ kế toán",IF(AND(F1079&lt;&gt;"",COUNTIF(T.2[Tên loại
Doanh thu / Chi phí],F1079)=0),"Tên loại DT/CP chưa được khai báo vào DS Tên loại DTCP","")))</f>
        <v/>
      </c>
      <c r="N1079" s="7" t="str">
        <f t="shared" si="50"/>
        <v/>
      </c>
    </row>
    <row r="1080" spans="2:14" ht="27.75" customHeight="1" x14ac:dyDescent="0.2">
      <c r="B1080" s="7">
        <f t="shared" si="51"/>
        <v>1078</v>
      </c>
      <c r="C1080" s="24"/>
      <c r="D1080" s="16"/>
      <c r="E1080" s="2"/>
      <c r="F1080" s="16"/>
      <c r="G1080" s="13"/>
      <c r="H1080" s="13"/>
      <c r="I1080" s="13"/>
      <c r="J1080" s="21" t="str">
        <f t="shared" si="52"/>
        <v/>
      </c>
      <c r="K1080" s="34" t="str">
        <f>IF(OR(G1080&lt;&gt;"",H1080&lt;&gt;""),'Thông Tin Chung'!$L$3,"")</f>
        <v/>
      </c>
      <c r="L1080" s="2"/>
      <c r="M1080" s="7" t="str">
        <f>IF(AND(G1080="",H1080=""),"",IF(OR(C1080&lt;NgayBatDau,C1080&gt;NgayKetThuc),"Ngày tháng phải nằm trong kỳ kế toán",IF(AND(F1080&lt;&gt;"",COUNTIF(T.2[Tên loại
Doanh thu / Chi phí],F1080)=0),"Tên loại DT/CP chưa được khai báo vào DS Tên loại DTCP","")))</f>
        <v/>
      </c>
      <c r="N1080" s="7" t="str">
        <f t="shared" si="50"/>
        <v/>
      </c>
    </row>
    <row r="1081" spans="2:14" ht="27.75" customHeight="1" x14ac:dyDescent="0.2">
      <c r="B1081" s="7">
        <f t="shared" si="51"/>
        <v>1079</v>
      </c>
      <c r="C1081" s="24"/>
      <c r="D1081" s="16"/>
      <c r="E1081" s="2"/>
      <c r="F1081" s="16"/>
      <c r="G1081" s="13"/>
      <c r="H1081" s="13"/>
      <c r="I1081" s="13"/>
      <c r="J1081" s="21" t="str">
        <f t="shared" si="52"/>
        <v/>
      </c>
      <c r="K1081" s="34" t="str">
        <f>IF(OR(G1081&lt;&gt;"",H1081&lt;&gt;""),'Thông Tin Chung'!$L$3,"")</f>
        <v/>
      </c>
      <c r="L1081" s="2"/>
      <c r="M1081" s="7" t="str">
        <f>IF(AND(G1081="",H1081=""),"",IF(OR(C1081&lt;NgayBatDau,C1081&gt;NgayKetThuc),"Ngày tháng phải nằm trong kỳ kế toán",IF(AND(F1081&lt;&gt;"",COUNTIF(T.2[Tên loại
Doanh thu / Chi phí],F1081)=0),"Tên loại DT/CP chưa được khai báo vào DS Tên loại DTCP","")))</f>
        <v/>
      </c>
      <c r="N1081" s="7" t="str">
        <f t="shared" si="50"/>
        <v/>
      </c>
    </row>
    <row r="1082" spans="2:14" ht="27.75" customHeight="1" x14ac:dyDescent="0.2">
      <c r="B1082" s="7">
        <f t="shared" si="51"/>
        <v>1080</v>
      </c>
      <c r="C1082" s="24"/>
      <c r="D1082" s="16"/>
      <c r="E1082" s="2"/>
      <c r="F1082" s="16"/>
      <c r="G1082" s="13"/>
      <c r="H1082" s="13"/>
      <c r="I1082" s="13"/>
      <c r="J1082" s="21" t="str">
        <f t="shared" si="52"/>
        <v/>
      </c>
      <c r="K1082" s="34" t="str">
        <f>IF(OR(G1082&lt;&gt;"",H1082&lt;&gt;""),'Thông Tin Chung'!$L$3,"")</f>
        <v/>
      </c>
      <c r="L1082" s="2"/>
      <c r="M1082" s="7" t="str">
        <f>IF(AND(G1082="",H1082=""),"",IF(OR(C1082&lt;NgayBatDau,C1082&gt;NgayKetThuc),"Ngày tháng phải nằm trong kỳ kế toán",IF(AND(F1082&lt;&gt;"",COUNTIF(T.2[Tên loại
Doanh thu / Chi phí],F1082)=0),"Tên loại DT/CP chưa được khai báo vào DS Tên loại DTCP","")))</f>
        <v/>
      </c>
      <c r="N1082" s="7" t="str">
        <f t="shared" si="50"/>
        <v/>
      </c>
    </row>
    <row r="1083" spans="2:14" ht="27.75" customHeight="1" x14ac:dyDescent="0.2">
      <c r="B1083" s="7">
        <f t="shared" si="51"/>
        <v>1081</v>
      </c>
      <c r="C1083" s="24"/>
      <c r="D1083" s="16"/>
      <c r="E1083" s="2"/>
      <c r="F1083" s="16"/>
      <c r="G1083" s="13"/>
      <c r="H1083" s="13"/>
      <c r="I1083" s="13"/>
      <c r="J1083" s="21" t="str">
        <f t="shared" si="52"/>
        <v/>
      </c>
      <c r="K1083" s="34" t="str">
        <f>IF(OR(G1083&lt;&gt;"",H1083&lt;&gt;""),'Thông Tin Chung'!$L$3,"")</f>
        <v/>
      </c>
      <c r="L1083" s="2"/>
      <c r="M1083" s="7" t="str">
        <f>IF(AND(G1083="",H1083=""),"",IF(OR(C1083&lt;NgayBatDau,C1083&gt;NgayKetThuc),"Ngày tháng phải nằm trong kỳ kế toán",IF(AND(F1083&lt;&gt;"",COUNTIF(T.2[Tên loại
Doanh thu / Chi phí],F1083)=0),"Tên loại DT/CP chưa được khai báo vào DS Tên loại DTCP","")))</f>
        <v/>
      </c>
      <c r="N1083" s="7" t="str">
        <f t="shared" si="50"/>
        <v/>
      </c>
    </row>
    <row r="1084" spans="2:14" ht="27.75" customHeight="1" x14ac:dyDescent="0.2">
      <c r="B1084" s="7">
        <f t="shared" si="51"/>
        <v>1082</v>
      </c>
      <c r="C1084" s="24"/>
      <c r="D1084" s="16"/>
      <c r="E1084" s="2"/>
      <c r="F1084" s="16"/>
      <c r="G1084" s="13"/>
      <c r="H1084" s="13"/>
      <c r="I1084" s="13"/>
      <c r="J1084" s="21" t="str">
        <f t="shared" si="52"/>
        <v/>
      </c>
      <c r="K1084" s="34" t="str">
        <f>IF(OR(G1084&lt;&gt;"",H1084&lt;&gt;""),'Thông Tin Chung'!$L$3,"")</f>
        <v/>
      </c>
      <c r="L1084" s="2"/>
      <c r="M1084" s="7" t="str">
        <f>IF(AND(G1084="",H1084=""),"",IF(OR(C1084&lt;NgayBatDau,C1084&gt;NgayKetThuc),"Ngày tháng phải nằm trong kỳ kế toán",IF(AND(F1084&lt;&gt;"",COUNTIF(T.2[Tên loại
Doanh thu / Chi phí],F1084)=0),"Tên loại DT/CP chưa được khai báo vào DS Tên loại DTCP","")))</f>
        <v/>
      </c>
      <c r="N1084" s="7" t="str">
        <f t="shared" si="50"/>
        <v/>
      </c>
    </row>
    <row r="1085" spans="2:14" ht="27.75" customHeight="1" x14ac:dyDescent="0.2">
      <c r="B1085" s="7">
        <f t="shared" si="51"/>
        <v>1083</v>
      </c>
      <c r="C1085" s="24"/>
      <c r="D1085" s="16"/>
      <c r="E1085" s="2"/>
      <c r="F1085" s="16"/>
      <c r="G1085" s="13"/>
      <c r="H1085" s="13"/>
      <c r="I1085" s="13"/>
      <c r="J1085" s="21" t="str">
        <f t="shared" si="52"/>
        <v/>
      </c>
      <c r="K1085" s="34" t="str">
        <f>IF(OR(G1085&lt;&gt;"",H1085&lt;&gt;""),'Thông Tin Chung'!$L$3,"")</f>
        <v/>
      </c>
      <c r="L1085" s="2"/>
      <c r="M1085" s="7" t="str">
        <f>IF(AND(G1085="",H1085=""),"",IF(OR(C1085&lt;NgayBatDau,C1085&gt;NgayKetThuc),"Ngày tháng phải nằm trong kỳ kế toán",IF(AND(F1085&lt;&gt;"",COUNTIF(T.2[Tên loại
Doanh thu / Chi phí],F1085)=0),"Tên loại DT/CP chưa được khai báo vào DS Tên loại DTCP","")))</f>
        <v/>
      </c>
      <c r="N1085" s="7" t="str">
        <f t="shared" si="50"/>
        <v/>
      </c>
    </row>
    <row r="1086" spans="2:14" ht="27.75" customHeight="1" x14ac:dyDescent="0.2">
      <c r="B1086" s="7">
        <f t="shared" si="51"/>
        <v>1084</v>
      </c>
      <c r="C1086" s="24"/>
      <c r="D1086" s="16"/>
      <c r="E1086" s="2"/>
      <c r="F1086" s="16"/>
      <c r="G1086" s="13"/>
      <c r="H1086" s="13"/>
      <c r="I1086" s="13"/>
      <c r="J1086" s="21" t="str">
        <f t="shared" si="52"/>
        <v/>
      </c>
      <c r="K1086" s="34" t="str">
        <f>IF(OR(G1086&lt;&gt;"",H1086&lt;&gt;""),'Thông Tin Chung'!$L$3,"")</f>
        <v/>
      </c>
      <c r="L1086" s="2"/>
      <c r="M1086" s="7" t="str">
        <f>IF(AND(G1086="",H1086=""),"",IF(OR(C1086&lt;NgayBatDau,C1086&gt;NgayKetThuc),"Ngày tháng phải nằm trong kỳ kế toán",IF(AND(F1086&lt;&gt;"",COUNTIF(T.2[Tên loại
Doanh thu / Chi phí],F1086)=0),"Tên loại DT/CP chưa được khai báo vào DS Tên loại DTCP","")))</f>
        <v/>
      </c>
      <c r="N1086" s="7" t="str">
        <f t="shared" si="50"/>
        <v/>
      </c>
    </row>
    <row r="1087" spans="2:14" ht="27.75" customHeight="1" x14ac:dyDescent="0.2">
      <c r="B1087" s="7">
        <f t="shared" si="51"/>
        <v>1085</v>
      </c>
      <c r="C1087" s="24"/>
      <c r="D1087" s="16"/>
      <c r="E1087" s="2"/>
      <c r="F1087" s="16"/>
      <c r="G1087" s="13"/>
      <c r="H1087" s="13"/>
      <c r="I1087" s="13"/>
      <c r="J1087" s="21" t="str">
        <f t="shared" si="52"/>
        <v/>
      </c>
      <c r="K1087" s="34" t="str">
        <f>IF(OR(G1087&lt;&gt;"",H1087&lt;&gt;""),'Thông Tin Chung'!$L$3,"")</f>
        <v/>
      </c>
      <c r="L1087" s="2"/>
      <c r="M1087" s="7" t="str">
        <f>IF(AND(G1087="",H1087=""),"",IF(OR(C1087&lt;NgayBatDau,C1087&gt;NgayKetThuc),"Ngày tháng phải nằm trong kỳ kế toán",IF(AND(F1087&lt;&gt;"",COUNTIF(T.2[Tên loại
Doanh thu / Chi phí],F1087)=0),"Tên loại DT/CP chưa được khai báo vào DS Tên loại DTCP","")))</f>
        <v/>
      </c>
      <c r="N1087" s="7" t="str">
        <f t="shared" si="50"/>
        <v/>
      </c>
    </row>
    <row r="1088" spans="2:14" ht="27.75" customHeight="1" x14ac:dyDescent="0.2">
      <c r="B1088" s="7">
        <f t="shared" si="51"/>
        <v>1086</v>
      </c>
      <c r="C1088" s="24"/>
      <c r="D1088" s="16"/>
      <c r="E1088" s="2"/>
      <c r="F1088" s="16"/>
      <c r="G1088" s="13"/>
      <c r="H1088" s="13"/>
      <c r="I1088" s="13"/>
      <c r="J1088" s="21" t="str">
        <f t="shared" si="52"/>
        <v/>
      </c>
      <c r="K1088" s="34" t="str">
        <f>IF(OR(G1088&lt;&gt;"",H1088&lt;&gt;""),'Thông Tin Chung'!$L$3,"")</f>
        <v/>
      </c>
      <c r="L1088" s="2"/>
      <c r="M1088" s="7" t="str">
        <f>IF(AND(G1088="",H1088=""),"",IF(OR(C1088&lt;NgayBatDau,C1088&gt;NgayKetThuc),"Ngày tháng phải nằm trong kỳ kế toán",IF(AND(F1088&lt;&gt;"",COUNTIF(T.2[Tên loại
Doanh thu / Chi phí],F1088)=0),"Tên loại DT/CP chưa được khai báo vào DS Tên loại DTCP","")))</f>
        <v/>
      </c>
      <c r="N1088" s="7" t="str">
        <f t="shared" si="50"/>
        <v/>
      </c>
    </row>
    <row r="1089" spans="2:14" ht="27.75" customHeight="1" x14ac:dyDescent="0.2">
      <c r="B1089" s="7">
        <f t="shared" si="51"/>
        <v>1087</v>
      </c>
      <c r="C1089" s="24"/>
      <c r="D1089" s="16"/>
      <c r="E1089" s="2"/>
      <c r="F1089" s="16"/>
      <c r="G1089" s="13"/>
      <c r="H1089" s="13"/>
      <c r="I1089" s="13"/>
      <c r="J1089" s="21" t="str">
        <f t="shared" si="52"/>
        <v/>
      </c>
      <c r="K1089" s="34" t="str">
        <f>IF(OR(G1089&lt;&gt;"",H1089&lt;&gt;""),'Thông Tin Chung'!$L$3,"")</f>
        <v/>
      </c>
      <c r="L1089" s="2"/>
      <c r="M1089" s="7" t="str">
        <f>IF(AND(G1089="",H1089=""),"",IF(OR(C1089&lt;NgayBatDau,C1089&gt;NgayKetThuc),"Ngày tháng phải nằm trong kỳ kế toán",IF(AND(F1089&lt;&gt;"",COUNTIF(T.2[Tên loại
Doanh thu / Chi phí],F1089)=0),"Tên loại DT/CP chưa được khai báo vào DS Tên loại DTCP","")))</f>
        <v/>
      </c>
      <c r="N1089" s="7" t="str">
        <f t="shared" si="50"/>
        <v/>
      </c>
    </row>
    <row r="1090" spans="2:14" ht="27.75" customHeight="1" x14ac:dyDescent="0.2">
      <c r="B1090" s="7">
        <f t="shared" si="51"/>
        <v>1088</v>
      </c>
      <c r="C1090" s="24"/>
      <c r="D1090" s="16"/>
      <c r="E1090" s="2"/>
      <c r="F1090" s="16"/>
      <c r="G1090" s="13"/>
      <c r="H1090" s="13"/>
      <c r="I1090" s="13"/>
      <c r="J1090" s="21" t="str">
        <f t="shared" si="52"/>
        <v/>
      </c>
      <c r="K1090" s="34" t="str">
        <f>IF(OR(G1090&lt;&gt;"",H1090&lt;&gt;""),'Thông Tin Chung'!$L$3,"")</f>
        <v/>
      </c>
      <c r="L1090" s="2"/>
      <c r="M1090" s="7" t="str">
        <f>IF(AND(G1090="",H1090=""),"",IF(OR(C1090&lt;NgayBatDau,C1090&gt;NgayKetThuc),"Ngày tháng phải nằm trong kỳ kế toán",IF(AND(F1090&lt;&gt;"",COUNTIF(T.2[Tên loại
Doanh thu / Chi phí],F1090)=0),"Tên loại DT/CP chưa được khai báo vào DS Tên loại DTCP","")))</f>
        <v/>
      </c>
      <c r="N1090" s="7" t="str">
        <f t="shared" si="50"/>
        <v/>
      </c>
    </row>
    <row r="1091" spans="2:14" ht="27.75" customHeight="1" x14ac:dyDescent="0.2">
      <c r="B1091" s="7">
        <f t="shared" si="51"/>
        <v>1089</v>
      </c>
      <c r="C1091" s="24"/>
      <c r="D1091" s="16"/>
      <c r="E1091" s="2"/>
      <c r="F1091" s="16"/>
      <c r="G1091" s="13"/>
      <c r="H1091" s="13"/>
      <c r="I1091" s="13"/>
      <c r="J1091" s="21" t="str">
        <f t="shared" si="52"/>
        <v/>
      </c>
      <c r="K1091" s="34" t="str">
        <f>IF(OR(G1091&lt;&gt;"",H1091&lt;&gt;""),'Thông Tin Chung'!$L$3,"")</f>
        <v/>
      </c>
      <c r="L1091" s="2"/>
      <c r="M1091" s="7" t="str">
        <f>IF(AND(G1091="",H1091=""),"",IF(OR(C1091&lt;NgayBatDau,C1091&gt;NgayKetThuc),"Ngày tháng phải nằm trong kỳ kế toán",IF(AND(F1091&lt;&gt;"",COUNTIF(T.2[Tên loại
Doanh thu / Chi phí],F1091)=0),"Tên loại DT/CP chưa được khai báo vào DS Tên loại DTCP","")))</f>
        <v/>
      </c>
      <c r="N1091" s="7" t="str">
        <f t="shared" ref="N1091:N1154" si="53">IF(C1091="","",IF(AND(G1091&lt;&gt;"",H1091="",C1091&lt;B3LocTuNgay),0,IF(AND(G1091="",H1091&lt;&gt;"",C1091&lt;B3LocTuNgay),10,IF(AND(G1091&lt;&gt;"",H1091="",C1091&lt;=B3LocDenNgay),1,IF(AND(G1091="",H1091&lt;&gt;"",C1091&lt;=B3LocDenNgay),11,"")))))</f>
        <v/>
      </c>
    </row>
    <row r="1092" spans="2:14" ht="27.75" customHeight="1" x14ac:dyDescent="0.2">
      <c r="B1092" s="7">
        <f t="shared" ref="B1092:B1155" si="54">ROW(A1092)-2</f>
        <v>1090</v>
      </c>
      <c r="C1092" s="24"/>
      <c r="D1092" s="16"/>
      <c r="E1092" s="2"/>
      <c r="F1092" s="16"/>
      <c r="G1092" s="13"/>
      <c r="H1092" s="13"/>
      <c r="I1092" s="13"/>
      <c r="J1092" s="21" t="str">
        <f t="shared" ref="J1092:J1155" si="55">IF(G1092&lt;&gt;"",G1092*SUM(1,I1092),IF(H1092&lt;&gt;"",H1092*SUM(1,I1092),""))</f>
        <v/>
      </c>
      <c r="K1092" s="34" t="str">
        <f>IF(OR(G1092&lt;&gt;"",H1092&lt;&gt;""),'Thông Tin Chung'!$L$3,"")</f>
        <v/>
      </c>
      <c r="L1092" s="2"/>
      <c r="M1092" s="7" t="str">
        <f>IF(AND(G1092="",H1092=""),"",IF(OR(C1092&lt;NgayBatDau,C1092&gt;NgayKetThuc),"Ngày tháng phải nằm trong kỳ kế toán",IF(AND(F1092&lt;&gt;"",COUNTIF(T.2[Tên loại
Doanh thu / Chi phí],F1092)=0),"Tên loại DT/CP chưa được khai báo vào DS Tên loại DTCP","")))</f>
        <v/>
      </c>
      <c r="N1092" s="7" t="str">
        <f t="shared" si="53"/>
        <v/>
      </c>
    </row>
    <row r="1093" spans="2:14" ht="27.75" customHeight="1" x14ac:dyDescent="0.2">
      <c r="B1093" s="7">
        <f t="shared" si="54"/>
        <v>1091</v>
      </c>
      <c r="C1093" s="24"/>
      <c r="D1093" s="16"/>
      <c r="E1093" s="2"/>
      <c r="F1093" s="16"/>
      <c r="G1093" s="13"/>
      <c r="H1093" s="13"/>
      <c r="I1093" s="13"/>
      <c r="J1093" s="21" t="str">
        <f t="shared" si="55"/>
        <v/>
      </c>
      <c r="K1093" s="34" t="str">
        <f>IF(OR(G1093&lt;&gt;"",H1093&lt;&gt;""),'Thông Tin Chung'!$L$3,"")</f>
        <v/>
      </c>
      <c r="L1093" s="2"/>
      <c r="M1093" s="7" t="str">
        <f>IF(AND(G1093="",H1093=""),"",IF(OR(C1093&lt;NgayBatDau,C1093&gt;NgayKetThuc),"Ngày tháng phải nằm trong kỳ kế toán",IF(AND(F1093&lt;&gt;"",COUNTIF(T.2[Tên loại
Doanh thu / Chi phí],F1093)=0),"Tên loại DT/CP chưa được khai báo vào DS Tên loại DTCP","")))</f>
        <v/>
      </c>
      <c r="N1093" s="7" t="str">
        <f t="shared" si="53"/>
        <v/>
      </c>
    </row>
    <row r="1094" spans="2:14" ht="27.75" customHeight="1" x14ac:dyDescent="0.2">
      <c r="B1094" s="7">
        <f t="shared" si="54"/>
        <v>1092</v>
      </c>
      <c r="C1094" s="24"/>
      <c r="D1094" s="16"/>
      <c r="E1094" s="2"/>
      <c r="F1094" s="16"/>
      <c r="G1094" s="13"/>
      <c r="H1094" s="13"/>
      <c r="I1094" s="13"/>
      <c r="J1094" s="21" t="str">
        <f t="shared" si="55"/>
        <v/>
      </c>
      <c r="K1094" s="34" t="str">
        <f>IF(OR(G1094&lt;&gt;"",H1094&lt;&gt;""),'Thông Tin Chung'!$L$3,"")</f>
        <v/>
      </c>
      <c r="L1094" s="2"/>
      <c r="M1094" s="7" t="str">
        <f>IF(AND(G1094="",H1094=""),"",IF(OR(C1094&lt;NgayBatDau,C1094&gt;NgayKetThuc),"Ngày tháng phải nằm trong kỳ kế toán",IF(AND(F1094&lt;&gt;"",COUNTIF(T.2[Tên loại
Doanh thu / Chi phí],F1094)=0),"Tên loại DT/CP chưa được khai báo vào DS Tên loại DTCP","")))</f>
        <v/>
      </c>
      <c r="N1094" s="7" t="str">
        <f t="shared" si="53"/>
        <v/>
      </c>
    </row>
    <row r="1095" spans="2:14" ht="27.75" customHeight="1" x14ac:dyDescent="0.2">
      <c r="B1095" s="7">
        <f t="shared" si="54"/>
        <v>1093</v>
      </c>
      <c r="C1095" s="24"/>
      <c r="D1095" s="16"/>
      <c r="E1095" s="2"/>
      <c r="F1095" s="16"/>
      <c r="G1095" s="13"/>
      <c r="H1095" s="13"/>
      <c r="I1095" s="13"/>
      <c r="J1095" s="21" t="str">
        <f t="shared" si="55"/>
        <v/>
      </c>
      <c r="K1095" s="34" t="str">
        <f>IF(OR(G1095&lt;&gt;"",H1095&lt;&gt;""),'Thông Tin Chung'!$L$3,"")</f>
        <v/>
      </c>
      <c r="L1095" s="2"/>
      <c r="M1095" s="7" t="str">
        <f>IF(AND(G1095="",H1095=""),"",IF(OR(C1095&lt;NgayBatDau,C1095&gt;NgayKetThuc),"Ngày tháng phải nằm trong kỳ kế toán",IF(AND(F1095&lt;&gt;"",COUNTIF(T.2[Tên loại
Doanh thu / Chi phí],F1095)=0),"Tên loại DT/CP chưa được khai báo vào DS Tên loại DTCP","")))</f>
        <v/>
      </c>
      <c r="N1095" s="7" t="str">
        <f t="shared" si="53"/>
        <v/>
      </c>
    </row>
    <row r="1096" spans="2:14" ht="27.75" customHeight="1" x14ac:dyDescent="0.2">
      <c r="B1096" s="7">
        <f t="shared" si="54"/>
        <v>1094</v>
      </c>
      <c r="C1096" s="24"/>
      <c r="D1096" s="16"/>
      <c r="E1096" s="2"/>
      <c r="F1096" s="16"/>
      <c r="G1096" s="13"/>
      <c r="H1096" s="13"/>
      <c r="I1096" s="13"/>
      <c r="J1096" s="21" t="str">
        <f t="shared" si="55"/>
        <v/>
      </c>
      <c r="K1096" s="34" t="str">
        <f>IF(OR(G1096&lt;&gt;"",H1096&lt;&gt;""),'Thông Tin Chung'!$L$3,"")</f>
        <v/>
      </c>
      <c r="L1096" s="2"/>
      <c r="M1096" s="7" t="str">
        <f>IF(AND(G1096="",H1096=""),"",IF(OR(C1096&lt;NgayBatDau,C1096&gt;NgayKetThuc),"Ngày tháng phải nằm trong kỳ kế toán",IF(AND(F1096&lt;&gt;"",COUNTIF(T.2[Tên loại
Doanh thu / Chi phí],F1096)=0),"Tên loại DT/CP chưa được khai báo vào DS Tên loại DTCP","")))</f>
        <v/>
      </c>
      <c r="N1096" s="7" t="str">
        <f t="shared" si="53"/>
        <v/>
      </c>
    </row>
    <row r="1097" spans="2:14" ht="27.75" customHeight="1" x14ac:dyDescent="0.2">
      <c r="B1097" s="7">
        <f t="shared" si="54"/>
        <v>1095</v>
      </c>
      <c r="C1097" s="24"/>
      <c r="D1097" s="16"/>
      <c r="E1097" s="2"/>
      <c r="F1097" s="16"/>
      <c r="G1097" s="13"/>
      <c r="H1097" s="13"/>
      <c r="I1097" s="13"/>
      <c r="J1097" s="21" t="str">
        <f t="shared" si="55"/>
        <v/>
      </c>
      <c r="K1097" s="34" t="str">
        <f>IF(OR(G1097&lt;&gt;"",H1097&lt;&gt;""),'Thông Tin Chung'!$L$3,"")</f>
        <v/>
      </c>
      <c r="L1097" s="2"/>
      <c r="M1097" s="7" t="str">
        <f>IF(AND(G1097="",H1097=""),"",IF(OR(C1097&lt;NgayBatDau,C1097&gt;NgayKetThuc),"Ngày tháng phải nằm trong kỳ kế toán",IF(AND(F1097&lt;&gt;"",COUNTIF(T.2[Tên loại
Doanh thu / Chi phí],F1097)=0),"Tên loại DT/CP chưa được khai báo vào DS Tên loại DTCP","")))</f>
        <v/>
      </c>
      <c r="N1097" s="7" t="str">
        <f t="shared" si="53"/>
        <v/>
      </c>
    </row>
    <row r="1098" spans="2:14" ht="27.75" customHeight="1" x14ac:dyDescent="0.2">
      <c r="B1098" s="7">
        <f t="shared" si="54"/>
        <v>1096</v>
      </c>
      <c r="C1098" s="24"/>
      <c r="D1098" s="16"/>
      <c r="E1098" s="2"/>
      <c r="F1098" s="16"/>
      <c r="G1098" s="13"/>
      <c r="H1098" s="13"/>
      <c r="I1098" s="13"/>
      <c r="J1098" s="21" t="str">
        <f t="shared" si="55"/>
        <v/>
      </c>
      <c r="K1098" s="34" t="str">
        <f>IF(OR(G1098&lt;&gt;"",H1098&lt;&gt;""),'Thông Tin Chung'!$L$3,"")</f>
        <v/>
      </c>
      <c r="L1098" s="2"/>
      <c r="M1098" s="7" t="str">
        <f>IF(AND(G1098="",H1098=""),"",IF(OR(C1098&lt;NgayBatDau,C1098&gt;NgayKetThuc),"Ngày tháng phải nằm trong kỳ kế toán",IF(AND(F1098&lt;&gt;"",COUNTIF(T.2[Tên loại
Doanh thu / Chi phí],F1098)=0),"Tên loại DT/CP chưa được khai báo vào DS Tên loại DTCP","")))</f>
        <v/>
      </c>
      <c r="N1098" s="7" t="str">
        <f t="shared" si="53"/>
        <v/>
      </c>
    </row>
    <row r="1099" spans="2:14" ht="27.75" customHeight="1" x14ac:dyDescent="0.2">
      <c r="B1099" s="7">
        <f t="shared" si="54"/>
        <v>1097</v>
      </c>
      <c r="C1099" s="24"/>
      <c r="D1099" s="16"/>
      <c r="E1099" s="2"/>
      <c r="F1099" s="16"/>
      <c r="G1099" s="13"/>
      <c r="H1099" s="13"/>
      <c r="I1099" s="13"/>
      <c r="J1099" s="21" t="str">
        <f t="shared" si="55"/>
        <v/>
      </c>
      <c r="K1099" s="34" t="str">
        <f>IF(OR(G1099&lt;&gt;"",H1099&lt;&gt;""),'Thông Tin Chung'!$L$3,"")</f>
        <v/>
      </c>
      <c r="L1099" s="2"/>
      <c r="M1099" s="7" t="str">
        <f>IF(AND(G1099="",H1099=""),"",IF(OR(C1099&lt;NgayBatDau,C1099&gt;NgayKetThuc),"Ngày tháng phải nằm trong kỳ kế toán",IF(AND(F1099&lt;&gt;"",COUNTIF(T.2[Tên loại
Doanh thu / Chi phí],F1099)=0),"Tên loại DT/CP chưa được khai báo vào DS Tên loại DTCP","")))</f>
        <v/>
      </c>
      <c r="N1099" s="7" t="str">
        <f t="shared" si="53"/>
        <v/>
      </c>
    </row>
    <row r="1100" spans="2:14" ht="27.75" customHeight="1" x14ac:dyDescent="0.2">
      <c r="B1100" s="7">
        <f t="shared" si="54"/>
        <v>1098</v>
      </c>
      <c r="C1100" s="24"/>
      <c r="D1100" s="16"/>
      <c r="E1100" s="2"/>
      <c r="F1100" s="16"/>
      <c r="G1100" s="13"/>
      <c r="H1100" s="13"/>
      <c r="I1100" s="13"/>
      <c r="J1100" s="21" t="str">
        <f t="shared" si="55"/>
        <v/>
      </c>
      <c r="K1100" s="34" t="str">
        <f>IF(OR(G1100&lt;&gt;"",H1100&lt;&gt;""),'Thông Tin Chung'!$L$3,"")</f>
        <v/>
      </c>
      <c r="L1100" s="2"/>
      <c r="M1100" s="7" t="str">
        <f>IF(AND(G1100="",H1100=""),"",IF(OR(C1100&lt;NgayBatDau,C1100&gt;NgayKetThuc),"Ngày tháng phải nằm trong kỳ kế toán",IF(AND(F1100&lt;&gt;"",COUNTIF(T.2[Tên loại
Doanh thu / Chi phí],F1100)=0),"Tên loại DT/CP chưa được khai báo vào DS Tên loại DTCP","")))</f>
        <v/>
      </c>
      <c r="N1100" s="7" t="str">
        <f t="shared" si="53"/>
        <v/>
      </c>
    </row>
    <row r="1101" spans="2:14" ht="27.75" customHeight="1" x14ac:dyDescent="0.2">
      <c r="B1101" s="7">
        <f t="shared" si="54"/>
        <v>1099</v>
      </c>
      <c r="C1101" s="24"/>
      <c r="D1101" s="16"/>
      <c r="E1101" s="2"/>
      <c r="F1101" s="16"/>
      <c r="G1101" s="13"/>
      <c r="H1101" s="13"/>
      <c r="I1101" s="13"/>
      <c r="J1101" s="21" t="str">
        <f t="shared" si="55"/>
        <v/>
      </c>
      <c r="K1101" s="34" t="str">
        <f>IF(OR(G1101&lt;&gt;"",H1101&lt;&gt;""),'Thông Tin Chung'!$L$3,"")</f>
        <v/>
      </c>
      <c r="L1101" s="2"/>
      <c r="M1101" s="7" t="str">
        <f>IF(AND(G1101="",H1101=""),"",IF(OR(C1101&lt;NgayBatDau,C1101&gt;NgayKetThuc),"Ngày tháng phải nằm trong kỳ kế toán",IF(AND(F1101&lt;&gt;"",COUNTIF(T.2[Tên loại
Doanh thu / Chi phí],F1101)=0),"Tên loại DT/CP chưa được khai báo vào DS Tên loại DTCP","")))</f>
        <v/>
      </c>
      <c r="N1101" s="7" t="str">
        <f t="shared" si="53"/>
        <v/>
      </c>
    </row>
    <row r="1102" spans="2:14" ht="27.75" customHeight="1" x14ac:dyDescent="0.2">
      <c r="B1102" s="7">
        <f t="shared" si="54"/>
        <v>1100</v>
      </c>
      <c r="C1102" s="24"/>
      <c r="D1102" s="16"/>
      <c r="E1102" s="2"/>
      <c r="F1102" s="16"/>
      <c r="G1102" s="13"/>
      <c r="H1102" s="13"/>
      <c r="I1102" s="13"/>
      <c r="J1102" s="21" t="str">
        <f t="shared" si="55"/>
        <v/>
      </c>
      <c r="K1102" s="34" t="str">
        <f>IF(OR(G1102&lt;&gt;"",H1102&lt;&gt;""),'Thông Tin Chung'!$L$3,"")</f>
        <v/>
      </c>
      <c r="L1102" s="2"/>
      <c r="M1102" s="7" t="str">
        <f>IF(AND(G1102="",H1102=""),"",IF(OR(C1102&lt;NgayBatDau,C1102&gt;NgayKetThuc),"Ngày tháng phải nằm trong kỳ kế toán",IF(AND(F1102&lt;&gt;"",COUNTIF(T.2[Tên loại
Doanh thu / Chi phí],F1102)=0),"Tên loại DT/CP chưa được khai báo vào DS Tên loại DTCP","")))</f>
        <v/>
      </c>
      <c r="N1102" s="7" t="str">
        <f t="shared" si="53"/>
        <v/>
      </c>
    </row>
    <row r="1103" spans="2:14" ht="27.75" customHeight="1" x14ac:dyDescent="0.2">
      <c r="B1103" s="7">
        <f t="shared" si="54"/>
        <v>1101</v>
      </c>
      <c r="C1103" s="24"/>
      <c r="D1103" s="16"/>
      <c r="E1103" s="2"/>
      <c r="F1103" s="16"/>
      <c r="G1103" s="13"/>
      <c r="H1103" s="13"/>
      <c r="I1103" s="13"/>
      <c r="J1103" s="21" t="str">
        <f t="shared" si="55"/>
        <v/>
      </c>
      <c r="K1103" s="34" t="str">
        <f>IF(OR(G1103&lt;&gt;"",H1103&lt;&gt;""),'Thông Tin Chung'!$L$3,"")</f>
        <v/>
      </c>
      <c r="L1103" s="2"/>
      <c r="M1103" s="7" t="str">
        <f>IF(AND(G1103="",H1103=""),"",IF(OR(C1103&lt;NgayBatDau,C1103&gt;NgayKetThuc),"Ngày tháng phải nằm trong kỳ kế toán",IF(AND(F1103&lt;&gt;"",COUNTIF(T.2[Tên loại
Doanh thu / Chi phí],F1103)=0),"Tên loại DT/CP chưa được khai báo vào DS Tên loại DTCP","")))</f>
        <v/>
      </c>
      <c r="N1103" s="7" t="str">
        <f t="shared" si="53"/>
        <v/>
      </c>
    </row>
    <row r="1104" spans="2:14" ht="27.75" customHeight="1" x14ac:dyDescent="0.2">
      <c r="B1104" s="7">
        <f t="shared" si="54"/>
        <v>1102</v>
      </c>
      <c r="C1104" s="24"/>
      <c r="D1104" s="16"/>
      <c r="E1104" s="2"/>
      <c r="F1104" s="16"/>
      <c r="G1104" s="13"/>
      <c r="H1104" s="13"/>
      <c r="I1104" s="13"/>
      <c r="J1104" s="21" t="str">
        <f t="shared" si="55"/>
        <v/>
      </c>
      <c r="K1104" s="34" t="str">
        <f>IF(OR(G1104&lt;&gt;"",H1104&lt;&gt;""),'Thông Tin Chung'!$L$3,"")</f>
        <v/>
      </c>
      <c r="L1104" s="2"/>
      <c r="M1104" s="7" t="str">
        <f>IF(AND(G1104="",H1104=""),"",IF(OR(C1104&lt;NgayBatDau,C1104&gt;NgayKetThuc),"Ngày tháng phải nằm trong kỳ kế toán",IF(AND(F1104&lt;&gt;"",COUNTIF(T.2[Tên loại
Doanh thu / Chi phí],F1104)=0),"Tên loại DT/CP chưa được khai báo vào DS Tên loại DTCP","")))</f>
        <v/>
      </c>
      <c r="N1104" s="7" t="str">
        <f t="shared" si="53"/>
        <v/>
      </c>
    </row>
    <row r="1105" spans="2:14" ht="27.75" customHeight="1" x14ac:dyDescent="0.2">
      <c r="B1105" s="7">
        <f t="shared" si="54"/>
        <v>1103</v>
      </c>
      <c r="C1105" s="24"/>
      <c r="D1105" s="16"/>
      <c r="E1105" s="2"/>
      <c r="F1105" s="16"/>
      <c r="G1105" s="13"/>
      <c r="H1105" s="13"/>
      <c r="I1105" s="13"/>
      <c r="J1105" s="21" t="str">
        <f t="shared" si="55"/>
        <v/>
      </c>
      <c r="K1105" s="34" t="str">
        <f>IF(OR(G1105&lt;&gt;"",H1105&lt;&gt;""),'Thông Tin Chung'!$L$3,"")</f>
        <v/>
      </c>
      <c r="L1105" s="2"/>
      <c r="M1105" s="7" t="str">
        <f>IF(AND(G1105="",H1105=""),"",IF(OR(C1105&lt;NgayBatDau,C1105&gt;NgayKetThuc),"Ngày tháng phải nằm trong kỳ kế toán",IF(AND(F1105&lt;&gt;"",COUNTIF(T.2[Tên loại
Doanh thu / Chi phí],F1105)=0),"Tên loại DT/CP chưa được khai báo vào DS Tên loại DTCP","")))</f>
        <v/>
      </c>
      <c r="N1105" s="7" t="str">
        <f t="shared" si="53"/>
        <v/>
      </c>
    </row>
    <row r="1106" spans="2:14" ht="27.75" customHeight="1" x14ac:dyDescent="0.2">
      <c r="B1106" s="7">
        <f t="shared" si="54"/>
        <v>1104</v>
      </c>
      <c r="C1106" s="24"/>
      <c r="D1106" s="16"/>
      <c r="E1106" s="2"/>
      <c r="F1106" s="16"/>
      <c r="G1106" s="13"/>
      <c r="H1106" s="13"/>
      <c r="I1106" s="13"/>
      <c r="J1106" s="21" t="str">
        <f t="shared" si="55"/>
        <v/>
      </c>
      <c r="K1106" s="34" t="str">
        <f>IF(OR(G1106&lt;&gt;"",H1106&lt;&gt;""),'Thông Tin Chung'!$L$3,"")</f>
        <v/>
      </c>
      <c r="L1106" s="2"/>
      <c r="M1106" s="7" t="str">
        <f>IF(AND(G1106="",H1106=""),"",IF(OR(C1106&lt;NgayBatDau,C1106&gt;NgayKetThuc),"Ngày tháng phải nằm trong kỳ kế toán",IF(AND(F1106&lt;&gt;"",COUNTIF(T.2[Tên loại
Doanh thu / Chi phí],F1106)=0),"Tên loại DT/CP chưa được khai báo vào DS Tên loại DTCP","")))</f>
        <v/>
      </c>
      <c r="N1106" s="7" t="str">
        <f t="shared" si="53"/>
        <v/>
      </c>
    </row>
    <row r="1107" spans="2:14" ht="27.75" customHeight="1" x14ac:dyDescent="0.2">
      <c r="B1107" s="7">
        <f t="shared" si="54"/>
        <v>1105</v>
      </c>
      <c r="C1107" s="24"/>
      <c r="D1107" s="16"/>
      <c r="E1107" s="2"/>
      <c r="F1107" s="16"/>
      <c r="G1107" s="13"/>
      <c r="H1107" s="13"/>
      <c r="I1107" s="13"/>
      <c r="J1107" s="21" t="str">
        <f t="shared" si="55"/>
        <v/>
      </c>
      <c r="K1107" s="34" t="str">
        <f>IF(OR(G1107&lt;&gt;"",H1107&lt;&gt;""),'Thông Tin Chung'!$L$3,"")</f>
        <v/>
      </c>
      <c r="L1107" s="2"/>
      <c r="M1107" s="7" t="str">
        <f>IF(AND(G1107="",H1107=""),"",IF(OR(C1107&lt;NgayBatDau,C1107&gt;NgayKetThuc),"Ngày tháng phải nằm trong kỳ kế toán",IF(AND(F1107&lt;&gt;"",COUNTIF(T.2[Tên loại
Doanh thu / Chi phí],F1107)=0),"Tên loại DT/CP chưa được khai báo vào DS Tên loại DTCP","")))</f>
        <v/>
      </c>
      <c r="N1107" s="7" t="str">
        <f t="shared" si="53"/>
        <v/>
      </c>
    </row>
    <row r="1108" spans="2:14" ht="27.75" customHeight="1" x14ac:dyDescent="0.2">
      <c r="B1108" s="7">
        <f t="shared" si="54"/>
        <v>1106</v>
      </c>
      <c r="C1108" s="24"/>
      <c r="D1108" s="16"/>
      <c r="E1108" s="2"/>
      <c r="F1108" s="16"/>
      <c r="G1108" s="13"/>
      <c r="H1108" s="13"/>
      <c r="I1108" s="13"/>
      <c r="J1108" s="21" t="str">
        <f t="shared" si="55"/>
        <v/>
      </c>
      <c r="K1108" s="34" t="str">
        <f>IF(OR(G1108&lt;&gt;"",H1108&lt;&gt;""),'Thông Tin Chung'!$L$3,"")</f>
        <v/>
      </c>
      <c r="L1108" s="2"/>
      <c r="M1108" s="7" t="str">
        <f>IF(AND(G1108="",H1108=""),"",IF(OR(C1108&lt;NgayBatDau,C1108&gt;NgayKetThuc),"Ngày tháng phải nằm trong kỳ kế toán",IF(AND(F1108&lt;&gt;"",COUNTIF(T.2[Tên loại
Doanh thu / Chi phí],F1108)=0),"Tên loại DT/CP chưa được khai báo vào DS Tên loại DTCP","")))</f>
        <v/>
      </c>
      <c r="N1108" s="7" t="str">
        <f t="shared" si="53"/>
        <v/>
      </c>
    </row>
    <row r="1109" spans="2:14" ht="27.75" customHeight="1" x14ac:dyDescent="0.2">
      <c r="B1109" s="7">
        <f t="shared" si="54"/>
        <v>1107</v>
      </c>
      <c r="C1109" s="24"/>
      <c r="D1109" s="16"/>
      <c r="E1109" s="2"/>
      <c r="F1109" s="16"/>
      <c r="G1109" s="13"/>
      <c r="H1109" s="13"/>
      <c r="I1109" s="13"/>
      <c r="J1109" s="21" t="str">
        <f t="shared" si="55"/>
        <v/>
      </c>
      <c r="K1109" s="34" t="str">
        <f>IF(OR(G1109&lt;&gt;"",H1109&lt;&gt;""),'Thông Tin Chung'!$L$3,"")</f>
        <v/>
      </c>
      <c r="L1109" s="2"/>
      <c r="M1109" s="7" t="str">
        <f>IF(AND(G1109="",H1109=""),"",IF(OR(C1109&lt;NgayBatDau,C1109&gt;NgayKetThuc),"Ngày tháng phải nằm trong kỳ kế toán",IF(AND(F1109&lt;&gt;"",COUNTIF(T.2[Tên loại
Doanh thu / Chi phí],F1109)=0),"Tên loại DT/CP chưa được khai báo vào DS Tên loại DTCP","")))</f>
        <v/>
      </c>
      <c r="N1109" s="7" t="str">
        <f t="shared" si="53"/>
        <v/>
      </c>
    </row>
    <row r="1110" spans="2:14" ht="27.75" customHeight="1" x14ac:dyDescent="0.2">
      <c r="B1110" s="7">
        <f t="shared" si="54"/>
        <v>1108</v>
      </c>
      <c r="C1110" s="24"/>
      <c r="D1110" s="16"/>
      <c r="E1110" s="2"/>
      <c r="F1110" s="16"/>
      <c r="G1110" s="13"/>
      <c r="H1110" s="13"/>
      <c r="I1110" s="13"/>
      <c r="J1110" s="21" t="str">
        <f t="shared" si="55"/>
        <v/>
      </c>
      <c r="K1110" s="34" t="str">
        <f>IF(OR(G1110&lt;&gt;"",H1110&lt;&gt;""),'Thông Tin Chung'!$L$3,"")</f>
        <v/>
      </c>
      <c r="L1110" s="2"/>
      <c r="M1110" s="7" t="str">
        <f>IF(AND(G1110="",H1110=""),"",IF(OR(C1110&lt;NgayBatDau,C1110&gt;NgayKetThuc),"Ngày tháng phải nằm trong kỳ kế toán",IF(AND(F1110&lt;&gt;"",COUNTIF(T.2[Tên loại
Doanh thu / Chi phí],F1110)=0),"Tên loại DT/CP chưa được khai báo vào DS Tên loại DTCP","")))</f>
        <v/>
      </c>
      <c r="N1110" s="7" t="str">
        <f t="shared" si="53"/>
        <v/>
      </c>
    </row>
    <row r="1111" spans="2:14" ht="27.75" customHeight="1" x14ac:dyDescent="0.2">
      <c r="B1111" s="7">
        <f t="shared" si="54"/>
        <v>1109</v>
      </c>
      <c r="C1111" s="24"/>
      <c r="D1111" s="16"/>
      <c r="E1111" s="2"/>
      <c r="F1111" s="16"/>
      <c r="G1111" s="13"/>
      <c r="H1111" s="13"/>
      <c r="I1111" s="13"/>
      <c r="J1111" s="21" t="str">
        <f t="shared" si="55"/>
        <v/>
      </c>
      <c r="K1111" s="34" t="str">
        <f>IF(OR(G1111&lt;&gt;"",H1111&lt;&gt;""),'Thông Tin Chung'!$L$3,"")</f>
        <v/>
      </c>
      <c r="L1111" s="2"/>
      <c r="M1111" s="7" t="str">
        <f>IF(AND(G1111="",H1111=""),"",IF(OR(C1111&lt;NgayBatDau,C1111&gt;NgayKetThuc),"Ngày tháng phải nằm trong kỳ kế toán",IF(AND(F1111&lt;&gt;"",COUNTIF(T.2[Tên loại
Doanh thu / Chi phí],F1111)=0),"Tên loại DT/CP chưa được khai báo vào DS Tên loại DTCP","")))</f>
        <v/>
      </c>
      <c r="N1111" s="7" t="str">
        <f t="shared" si="53"/>
        <v/>
      </c>
    </row>
    <row r="1112" spans="2:14" ht="27.75" customHeight="1" x14ac:dyDescent="0.2">
      <c r="B1112" s="7">
        <f t="shared" si="54"/>
        <v>1110</v>
      </c>
      <c r="C1112" s="24"/>
      <c r="D1112" s="16"/>
      <c r="E1112" s="2"/>
      <c r="F1112" s="16"/>
      <c r="G1112" s="13"/>
      <c r="H1112" s="13"/>
      <c r="I1112" s="13"/>
      <c r="J1112" s="21" t="str">
        <f t="shared" si="55"/>
        <v/>
      </c>
      <c r="K1112" s="34" t="str">
        <f>IF(OR(G1112&lt;&gt;"",H1112&lt;&gt;""),'Thông Tin Chung'!$L$3,"")</f>
        <v/>
      </c>
      <c r="L1112" s="2"/>
      <c r="M1112" s="7" t="str">
        <f>IF(AND(G1112="",H1112=""),"",IF(OR(C1112&lt;NgayBatDau,C1112&gt;NgayKetThuc),"Ngày tháng phải nằm trong kỳ kế toán",IF(AND(F1112&lt;&gt;"",COUNTIF(T.2[Tên loại
Doanh thu / Chi phí],F1112)=0),"Tên loại DT/CP chưa được khai báo vào DS Tên loại DTCP","")))</f>
        <v/>
      </c>
      <c r="N1112" s="7" t="str">
        <f t="shared" si="53"/>
        <v/>
      </c>
    </row>
    <row r="1113" spans="2:14" ht="27.75" customHeight="1" x14ac:dyDescent="0.2">
      <c r="B1113" s="7">
        <f t="shared" si="54"/>
        <v>1111</v>
      </c>
      <c r="C1113" s="24"/>
      <c r="D1113" s="16"/>
      <c r="E1113" s="2"/>
      <c r="F1113" s="16"/>
      <c r="G1113" s="13"/>
      <c r="H1113" s="13"/>
      <c r="I1113" s="13"/>
      <c r="J1113" s="21" t="str">
        <f t="shared" si="55"/>
        <v/>
      </c>
      <c r="K1113" s="34" t="str">
        <f>IF(OR(G1113&lt;&gt;"",H1113&lt;&gt;""),'Thông Tin Chung'!$L$3,"")</f>
        <v/>
      </c>
      <c r="L1113" s="2"/>
      <c r="M1113" s="7" t="str">
        <f>IF(AND(G1113="",H1113=""),"",IF(OR(C1113&lt;NgayBatDau,C1113&gt;NgayKetThuc),"Ngày tháng phải nằm trong kỳ kế toán",IF(AND(F1113&lt;&gt;"",COUNTIF(T.2[Tên loại
Doanh thu / Chi phí],F1113)=0),"Tên loại DT/CP chưa được khai báo vào DS Tên loại DTCP","")))</f>
        <v/>
      </c>
      <c r="N1113" s="7" t="str">
        <f t="shared" si="53"/>
        <v/>
      </c>
    </row>
    <row r="1114" spans="2:14" ht="27.75" customHeight="1" x14ac:dyDescent="0.2">
      <c r="B1114" s="7">
        <f t="shared" si="54"/>
        <v>1112</v>
      </c>
      <c r="C1114" s="24"/>
      <c r="D1114" s="16"/>
      <c r="E1114" s="2"/>
      <c r="F1114" s="16"/>
      <c r="G1114" s="13"/>
      <c r="H1114" s="13"/>
      <c r="I1114" s="13"/>
      <c r="J1114" s="21" t="str">
        <f t="shared" si="55"/>
        <v/>
      </c>
      <c r="K1114" s="34" t="str">
        <f>IF(OR(G1114&lt;&gt;"",H1114&lt;&gt;""),'Thông Tin Chung'!$L$3,"")</f>
        <v/>
      </c>
      <c r="L1114" s="2"/>
      <c r="M1114" s="7" t="str">
        <f>IF(AND(G1114="",H1114=""),"",IF(OR(C1114&lt;NgayBatDau,C1114&gt;NgayKetThuc),"Ngày tháng phải nằm trong kỳ kế toán",IF(AND(F1114&lt;&gt;"",COUNTIF(T.2[Tên loại
Doanh thu / Chi phí],F1114)=0),"Tên loại DT/CP chưa được khai báo vào DS Tên loại DTCP","")))</f>
        <v/>
      </c>
      <c r="N1114" s="7" t="str">
        <f t="shared" si="53"/>
        <v/>
      </c>
    </row>
    <row r="1115" spans="2:14" ht="27.75" customHeight="1" x14ac:dyDescent="0.2">
      <c r="B1115" s="7">
        <f t="shared" si="54"/>
        <v>1113</v>
      </c>
      <c r="C1115" s="24"/>
      <c r="D1115" s="16"/>
      <c r="E1115" s="2"/>
      <c r="F1115" s="16"/>
      <c r="G1115" s="13"/>
      <c r="H1115" s="13"/>
      <c r="I1115" s="13"/>
      <c r="J1115" s="21" t="str">
        <f t="shared" si="55"/>
        <v/>
      </c>
      <c r="K1115" s="34" t="str">
        <f>IF(OR(G1115&lt;&gt;"",H1115&lt;&gt;""),'Thông Tin Chung'!$L$3,"")</f>
        <v/>
      </c>
      <c r="L1115" s="2"/>
      <c r="M1115" s="7" t="str">
        <f>IF(AND(G1115="",H1115=""),"",IF(OR(C1115&lt;NgayBatDau,C1115&gt;NgayKetThuc),"Ngày tháng phải nằm trong kỳ kế toán",IF(AND(F1115&lt;&gt;"",COUNTIF(T.2[Tên loại
Doanh thu / Chi phí],F1115)=0),"Tên loại DT/CP chưa được khai báo vào DS Tên loại DTCP","")))</f>
        <v/>
      </c>
      <c r="N1115" s="7" t="str">
        <f t="shared" si="53"/>
        <v/>
      </c>
    </row>
    <row r="1116" spans="2:14" ht="27.75" customHeight="1" x14ac:dyDescent="0.2">
      <c r="B1116" s="7">
        <f t="shared" si="54"/>
        <v>1114</v>
      </c>
      <c r="C1116" s="24"/>
      <c r="D1116" s="16"/>
      <c r="E1116" s="2"/>
      <c r="F1116" s="16"/>
      <c r="G1116" s="13"/>
      <c r="H1116" s="13"/>
      <c r="I1116" s="13"/>
      <c r="J1116" s="21" t="str">
        <f t="shared" si="55"/>
        <v/>
      </c>
      <c r="K1116" s="34" t="str">
        <f>IF(OR(G1116&lt;&gt;"",H1116&lt;&gt;""),'Thông Tin Chung'!$L$3,"")</f>
        <v/>
      </c>
      <c r="L1116" s="2"/>
      <c r="M1116" s="7" t="str">
        <f>IF(AND(G1116="",H1116=""),"",IF(OR(C1116&lt;NgayBatDau,C1116&gt;NgayKetThuc),"Ngày tháng phải nằm trong kỳ kế toán",IF(AND(F1116&lt;&gt;"",COUNTIF(T.2[Tên loại
Doanh thu / Chi phí],F1116)=0),"Tên loại DT/CP chưa được khai báo vào DS Tên loại DTCP","")))</f>
        <v/>
      </c>
      <c r="N1116" s="7" t="str">
        <f t="shared" si="53"/>
        <v/>
      </c>
    </row>
    <row r="1117" spans="2:14" ht="27.75" customHeight="1" x14ac:dyDescent="0.2">
      <c r="B1117" s="7">
        <f t="shared" si="54"/>
        <v>1115</v>
      </c>
      <c r="C1117" s="24"/>
      <c r="D1117" s="16"/>
      <c r="E1117" s="2"/>
      <c r="F1117" s="16"/>
      <c r="G1117" s="13"/>
      <c r="H1117" s="13"/>
      <c r="I1117" s="13"/>
      <c r="J1117" s="21" t="str">
        <f t="shared" si="55"/>
        <v/>
      </c>
      <c r="K1117" s="34" t="str">
        <f>IF(OR(G1117&lt;&gt;"",H1117&lt;&gt;""),'Thông Tin Chung'!$L$3,"")</f>
        <v/>
      </c>
      <c r="L1117" s="2"/>
      <c r="M1117" s="7" t="str">
        <f>IF(AND(G1117="",H1117=""),"",IF(OR(C1117&lt;NgayBatDau,C1117&gt;NgayKetThuc),"Ngày tháng phải nằm trong kỳ kế toán",IF(AND(F1117&lt;&gt;"",COUNTIF(T.2[Tên loại
Doanh thu / Chi phí],F1117)=0),"Tên loại DT/CP chưa được khai báo vào DS Tên loại DTCP","")))</f>
        <v/>
      </c>
      <c r="N1117" s="7" t="str">
        <f t="shared" si="53"/>
        <v/>
      </c>
    </row>
    <row r="1118" spans="2:14" ht="27.75" customHeight="1" x14ac:dyDescent="0.2">
      <c r="B1118" s="7">
        <f t="shared" si="54"/>
        <v>1116</v>
      </c>
      <c r="C1118" s="24"/>
      <c r="D1118" s="16"/>
      <c r="E1118" s="2"/>
      <c r="F1118" s="16"/>
      <c r="G1118" s="13"/>
      <c r="H1118" s="13"/>
      <c r="I1118" s="13"/>
      <c r="J1118" s="21" t="str">
        <f t="shared" si="55"/>
        <v/>
      </c>
      <c r="K1118" s="34" t="str">
        <f>IF(OR(G1118&lt;&gt;"",H1118&lt;&gt;""),'Thông Tin Chung'!$L$3,"")</f>
        <v/>
      </c>
      <c r="L1118" s="2"/>
      <c r="M1118" s="7" t="str">
        <f>IF(AND(G1118="",H1118=""),"",IF(OR(C1118&lt;NgayBatDau,C1118&gt;NgayKetThuc),"Ngày tháng phải nằm trong kỳ kế toán",IF(AND(F1118&lt;&gt;"",COUNTIF(T.2[Tên loại
Doanh thu / Chi phí],F1118)=0),"Tên loại DT/CP chưa được khai báo vào DS Tên loại DTCP","")))</f>
        <v/>
      </c>
      <c r="N1118" s="7" t="str">
        <f t="shared" si="53"/>
        <v/>
      </c>
    </row>
    <row r="1119" spans="2:14" ht="27.75" customHeight="1" x14ac:dyDescent="0.2">
      <c r="B1119" s="7">
        <f t="shared" si="54"/>
        <v>1117</v>
      </c>
      <c r="C1119" s="24"/>
      <c r="D1119" s="16"/>
      <c r="E1119" s="2"/>
      <c r="F1119" s="16"/>
      <c r="G1119" s="13"/>
      <c r="H1119" s="13"/>
      <c r="I1119" s="13"/>
      <c r="J1119" s="21" t="str">
        <f t="shared" si="55"/>
        <v/>
      </c>
      <c r="K1119" s="34" t="str">
        <f>IF(OR(G1119&lt;&gt;"",H1119&lt;&gt;""),'Thông Tin Chung'!$L$3,"")</f>
        <v/>
      </c>
      <c r="L1119" s="2"/>
      <c r="M1119" s="7" t="str">
        <f>IF(AND(G1119="",H1119=""),"",IF(OR(C1119&lt;NgayBatDau,C1119&gt;NgayKetThuc),"Ngày tháng phải nằm trong kỳ kế toán",IF(AND(F1119&lt;&gt;"",COUNTIF(T.2[Tên loại
Doanh thu / Chi phí],F1119)=0),"Tên loại DT/CP chưa được khai báo vào DS Tên loại DTCP","")))</f>
        <v/>
      </c>
      <c r="N1119" s="7" t="str">
        <f t="shared" si="53"/>
        <v/>
      </c>
    </row>
    <row r="1120" spans="2:14" ht="27.75" customHeight="1" x14ac:dyDescent="0.2">
      <c r="B1120" s="7">
        <f t="shared" si="54"/>
        <v>1118</v>
      </c>
      <c r="C1120" s="24"/>
      <c r="D1120" s="16"/>
      <c r="E1120" s="2"/>
      <c r="F1120" s="16"/>
      <c r="G1120" s="13"/>
      <c r="H1120" s="13"/>
      <c r="I1120" s="13"/>
      <c r="J1120" s="21" t="str">
        <f t="shared" si="55"/>
        <v/>
      </c>
      <c r="K1120" s="34" t="str">
        <f>IF(OR(G1120&lt;&gt;"",H1120&lt;&gt;""),'Thông Tin Chung'!$L$3,"")</f>
        <v/>
      </c>
      <c r="L1120" s="2"/>
      <c r="M1120" s="7" t="str">
        <f>IF(AND(G1120="",H1120=""),"",IF(OR(C1120&lt;NgayBatDau,C1120&gt;NgayKetThuc),"Ngày tháng phải nằm trong kỳ kế toán",IF(AND(F1120&lt;&gt;"",COUNTIF(T.2[Tên loại
Doanh thu / Chi phí],F1120)=0),"Tên loại DT/CP chưa được khai báo vào DS Tên loại DTCP","")))</f>
        <v/>
      </c>
      <c r="N1120" s="7" t="str">
        <f t="shared" si="53"/>
        <v/>
      </c>
    </row>
    <row r="1121" spans="2:14" ht="27.75" customHeight="1" x14ac:dyDescent="0.2">
      <c r="B1121" s="7">
        <f t="shared" si="54"/>
        <v>1119</v>
      </c>
      <c r="C1121" s="24"/>
      <c r="D1121" s="16"/>
      <c r="E1121" s="2"/>
      <c r="F1121" s="16"/>
      <c r="G1121" s="13"/>
      <c r="H1121" s="13"/>
      <c r="I1121" s="13"/>
      <c r="J1121" s="21" t="str">
        <f t="shared" si="55"/>
        <v/>
      </c>
      <c r="K1121" s="34" t="str">
        <f>IF(OR(G1121&lt;&gt;"",H1121&lt;&gt;""),'Thông Tin Chung'!$L$3,"")</f>
        <v/>
      </c>
      <c r="L1121" s="2"/>
      <c r="M1121" s="7" t="str">
        <f>IF(AND(G1121="",H1121=""),"",IF(OR(C1121&lt;NgayBatDau,C1121&gt;NgayKetThuc),"Ngày tháng phải nằm trong kỳ kế toán",IF(AND(F1121&lt;&gt;"",COUNTIF(T.2[Tên loại
Doanh thu / Chi phí],F1121)=0),"Tên loại DT/CP chưa được khai báo vào DS Tên loại DTCP","")))</f>
        <v/>
      </c>
      <c r="N1121" s="7" t="str">
        <f t="shared" si="53"/>
        <v/>
      </c>
    </row>
    <row r="1122" spans="2:14" ht="27.75" customHeight="1" x14ac:dyDescent="0.2">
      <c r="B1122" s="7">
        <f t="shared" si="54"/>
        <v>1120</v>
      </c>
      <c r="C1122" s="24"/>
      <c r="D1122" s="16"/>
      <c r="E1122" s="2"/>
      <c r="F1122" s="16"/>
      <c r="G1122" s="13"/>
      <c r="H1122" s="13"/>
      <c r="I1122" s="13"/>
      <c r="J1122" s="21" t="str">
        <f t="shared" si="55"/>
        <v/>
      </c>
      <c r="K1122" s="34" t="str">
        <f>IF(OR(G1122&lt;&gt;"",H1122&lt;&gt;""),'Thông Tin Chung'!$L$3,"")</f>
        <v/>
      </c>
      <c r="L1122" s="2"/>
      <c r="M1122" s="7" t="str">
        <f>IF(AND(G1122="",H1122=""),"",IF(OR(C1122&lt;NgayBatDau,C1122&gt;NgayKetThuc),"Ngày tháng phải nằm trong kỳ kế toán",IF(AND(F1122&lt;&gt;"",COUNTIF(T.2[Tên loại
Doanh thu / Chi phí],F1122)=0),"Tên loại DT/CP chưa được khai báo vào DS Tên loại DTCP","")))</f>
        <v/>
      </c>
      <c r="N1122" s="7" t="str">
        <f t="shared" si="53"/>
        <v/>
      </c>
    </row>
    <row r="1123" spans="2:14" ht="27.75" customHeight="1" x14ac:dyDescent="0.2">
      <c r="B1123" s="7">
        <f t="shared" si="54"/>
        <v>1121</v>
      </c>
      <c r="C1123" s="24"/>
      <c r="D1123" s="16"/>
      <c r="E1123" s="2"/>
      <c r="F1123" s="16"/>
      <c r="G1123" s="13"/>
      <c r="H1123" s="13"/>
      <c r="I1123" s="13"/>
      <c r="J1123" s="21" t="str">
        <f t="shared" si="55"/>
        <v/>
      </c>
      <c r="K1123" s="34" t="str">
        <f>IF(OR(G1123&lt;&gt;"",H1123&lt;&gt;""),'Thông Tin Chung'!$L$3,"")</f>
        <v/>
      </c>
      <c r="L1123" s="2"/>
      <c r="M1123" s="7" t="str">
        <f>IF(AND(G1123="",H1123=""),"",IF(OR(C1123&lt;NgayBatDau,C1123&gt;NgayKetThuc),"Ngày tháng phải nằm trong kỳ kế toán",IF(AND(F1123&lt;&gt;"",COUNTIF(T.2[Tên loại
Doanh thu / Chi phí],F1123)=0),"Tên loại DT/CP chưa được khai báo vào DS Tên loại DTCP","")))</f>
        <v/>
      </c>
      <c r="N1123" s="7" t="str">
        <f t="shared" si="53"/>
        <v/>
      </c>
    </row>
    <row r="1124" spans="2:14" ht="27.75" customHeight="1" x14ac:dyDescent="0.2">
      <c r="B1124" s="7">
        <f t="shared" si="54"/>
        <v>1122</v>
      </c>
      <c r="C1124" s="24"/>
      <c r="D1124" s="16"/>
      <c r="E1124" s="2"/>
      <c r="F1124" s="16"/>
      <c r="G1124" s="13"/>
      <c r="H1124" s="13"/>
      <c r="I1124" s="13"/>
      <c r="J1124" s="21" t="str">
        <f t="shared" si="55"/>
        <v/>
      </c>
      <c r="K1124" s="34" t="str">
        <f>IF(OR(G1124&lt;&gt;"",H1124&lt;&gt;""),'Thông Tin Chung'!$L$3,"")</f>
        <v/>
      </c>
      <c r="L1124" s="2"/>
      <c r="M1124" s="7" t="str">
        <f>IF(AND(G1124="",H1124=""),"",IF(OR(C1124&lt;NgayBatDau,C1124&gt;NgayKetThuc),"Ngày tháng phải nằm trong kỳ kế toán",IF(AND(F1124&lt;&gt;"",COUNTIF(T.2[Tên loại
Doanh thu / Chi phí],F1124)=0),"Tên loại DT/CP chưa được khai báo vào DS Tên loại DTCP","")))</f>
        <v/>
      </c>
      <c r="N1124" s="7" t="str">
        <f t="shared" si="53"/>
        <v/>
      </c>
    </row>
    <row r="1125" spans="2:14" ht="27.75" customHeight="1" x14ac:dyDescent="0.2">
      <c r="B1125" s="7">
        <f t="shared" si="54"/>
        <v>1123</v>
      </c>
      <c r="C1125" s="24"/>
      <c r="D1125" s="16"/>
      <c r="E1125" s="2"/>
      <c r="F1125" s="16"/>
      <c r="G1125" s="13"/>
      <c r="H1125" s="13"/>
      <c r="I1125" s="13"/>
      <c r="J1125" s="21" t="str">
        <f t="shared" si="55"/>
        <v/>
      </c>
      <c r="K1125" s="34" t="str">
        <f>IF(OR(G1125&lt;&gt;"",H1125&lt;&gt;""),'Thông Tin Chung'!$L$3,"")</f>
        <v/>
      </c>
      <c r="L1125" s="2"/>
      <c r="M1125" s="7" t="str">
        <f>IF(AND(G1125="",H1125=""),"",IF(OR(C1125&lt;NgayBatDau,C1125&gt;NgayKetThuc),"Ngày tháng phải nằm trong kỳ kế toán",IF(AND(F1125&lt;&gt;"",COUNTIF(T.2[Tên loại
Doanh thu / Chi phí],F1125)=0),"Tên loại DT/CP chưa được khai báo vào DS Tên loại DTCP","")))</f>
        <v/>
      </c>
      <c r="N1125" s="7" t="str">
        <f t="shared" si="53"/>
        <v/>
      </c>
    </row>
    <row r="1126" spans="2:14" ht="27.75" customHeight="1" x14ac:dyDescent="0.2">
      <c r="B1126" s="7">
        <f t="shared" si="54"/>
        <v>1124</v>
      </c>
      <c r="C1126" s="24"/>
      <c r="D1126" s="16"/>
      <c r="E1126" s="2"/>
      <c r="F1126" s="16"/>
      <c r="G1126" s="13"/>
      <c r="H1126" s="13"/>
      <c r="I1126" s="13"/>
      <c r="J1126" s="21" t="str">
        <f t="shared" si="55"/>
        <v/>
      </c>
      <c r="K1126" s="34" t="str">
        <f>IF(OR(G1126&lt;&gt;"",H1126&lt;&gt;""),'Thông Tin Chung'!$L$3,"")</f>
        <v/>
      </c>
      <c r="L1126" s="2"/>
      <c r="M1126" s="7" t="str">
        <f>IF(AND(G1126="",H1126=""),"",IF(OR(C1126&lt;NgayBatDau,C1126&gt;NgayKetThuc),"Ngày tháng phải nằm trong kỳ kế toán",IF(AND(F1126&lt;&gt;"",COUNTIF(T.2[Tên loại
Doanh thu / Chi phí],F1126)=0),"Tên loại DT/CP chưa được khai báo vào DS Tên loại DTCP","")))</f>
        <v/>
      </c>
      <c r="N1126" s="7" t="str">
        <f t="shared" si="53"/>
        <v/>
      </c>
    </row>
    <row r="1127" spans="2:14" ht="27.75" customHeight="1" x14ac:dyDescent="0.2">
      <c r="B1127" s="7">
        <f t="shared" si="54"/>
        <v>1125</v>
      </c>
      <c r="C1127" s="24"/>
      <c r="D1127" s="16"/>
      <c r="E1127" s="2"/>
      <c r="F1127" s="16"/>
      <c r="G1127" s="13"/>
      <c r="H1127" s="13"/>
      <c r="I1127" s="13"/>
      <c r="J1127" s="21" t="str">
        <f t="shared" si="55"/>
        <v/>
      </c>
      <c r="K1127" s="34" t="str">
        <f>IF(OR(G1127&lt;&gt;"",H1127&lt;&gt;""),'Thông Tin Chung'!$L$3,"")</f>
        <v/>
      </c>
      <c r="L1127" s="2"/>
      <c r="M1127" s="7" t="str">
        <f>IF(AND(G1127="",H1127=""),"",IF(OR(C1127&lt;NgayBatDau,C1127&gt;NgayKetThuc),"Ngày tháng phải nằm trong kỳ kế toán",IF(AND(F1127&lt;&gt;"",COUNTIF(T.2[Tên loại
Doanh thu / Chi phí],F1127)=0),"Tên loại DT/CP chưa được khai báo vào DS Tên loại DTCP","")))</f>
        <v/>
      </c>
      <c r="N1127" s="7" t="str">
        <f t="shared" si="53"/>
        <v/>
      </c>
    </row>
    <row r="1128" spans="2:14" ht="27.75" customHeight="1" x14ac:dyDescent="0.2">
      <c r="B1128" s="7">
        <f t="shared" si="54"/>
        <v>1126</v>
      </c>
      <c r="C1128" s="24"/>
      <c r="D1128" s="16"/>
      <c r="E1128" s="2"/>
      <c r="F1128" s="16"/>
      <c r="G1128" s="13"/>
      <c r="H1128" s="13"/>
      <c r="I1128" s="13"/>
      <c r="J1128" s="21" t="str">
        <f t="shared" si="55"/>
        <v/>
      </c>
      <c r="K1128" s="34" t="str">
        <f>IF(OR(G1128&lt;&gt;"",H1128&lt;&gt;""),'Thông Tin Chung'!$L$3,"")</f>
        <v/>
      </c>
      <c r="L1128" s="2"/>
      <c r="M1128" s="7" t="str">
        <f>IF(AND(G1128="",H1128=""),"",IF(OR(C1128&lt;NgayBatDau,C1128&gt;NgayKetThuc),"Ngày tháng phải nằm trong kỳ kế toán",IF(AND(F1128&lt;&gt;"",COUNTIF(T.2[Tên loại
Doanh thu / Chi phí],F1128)=0),"Tên loại DT/CP chưa được khai báo vào DS Tên loại DTCP","")))</f>
        <v/>
      </c>
      <c r="N1128" s="7" t="str">
        <f t="shared" si="53"/>
        <v/>
      </c>
    </row>
    <row r="1129" spans="2:14" ht="27.75" customHeight="1" x14ac:dyDescent="0.2">
      <c r="B1129" s="7">
        <f t="shared" si="54"/>
        <v>1127</v>
      </c>
      <c r="C1129" s="24"/>
      <c r="D1129" s="16"/>
      <c r="E1129" s="2"/>
      <c r="F1129" s="16"/>
      <c r="G1129" s="13"/>
      <c r="H1129" s="13"/>
      <c r="I1129" s="13"/>
      <c r="J1129" s="21" t="str">
        <f t="shared" si="55"/>
        <v/>
      </c>
      <c r="K1129" s="34" t="str">
        <f>IF(OR(G1129&lt;&gt;"",H1129&lt;&gt;""),'Thông Tin Chung'!$L$3,"")</f>
        <v/>
      </c>
      <c r="L1129" s="2"/>
      <c r="M1129" s="7" t="str">
        <f>IF(AND(G1129="",H1129=""),"",IF(OR(C1129&lt;NgayBatDau,C1129&gt;NgayKetThuc),"Ngày tháng phải nằm trong kỳ kế toán",IF(AND(F1129&lt;&gt;"",COUNTIF(T.2[Tên loại
Doanh thu / Chi phí],F1129)=0),"Tên loại DT/CP chưa được khai báo vào DS Tên loại DTCP","")))</f>
        <v/>
      </c>
      <c r="N1129" s="7" t="str">
        <f t="shared" si="53"/>
        <v/>
      </c>
    </row>
    <row r="1130" spans="2:14" ht="27.75" customHeight="1" x14ac:dyDescent="0.2">
      <c r="B1130" s="7">
        <f t="shared" si="54"/>
        <v>1128</v>
      </c>
      <c r="C1130" s="24"/>
      <c r="D1130" s="16"/>
      <c r="E1130" s="2"/>
      <c r="F1130" s="16"/>
      <c r="G1130" s="13"/>
      <c r="H1130" s="13"/>
      <c r="I1130" s="13"/>
      <c r="J1130" s="21" t="str">
        <f t="shared" si="55"/>
        <v/>
      </c>
      <c r="K1130" s="34" t="str">
        <f>IF(OR(G1130&lt;&gt;"",H1130&lt;&gt;""),'Thông Tin Chung'!$L$3,"")</f>
        <v/>
      </c>
      <c r="L1130" s="2"/>
      <c r="M1130" s="7" t="str">
        <f>IF(AND(G1130="",H1130=""),"",IF(OR(C1130&lt;NgayBatDau,C1130&gt;NgayKetThuc),"Ngày tháng phải nằm trong kỳ kế toán",IF(AND(F1130&lt;&gt;"",COUNTIF(T.2[Tên loại
Doanh thu / Chi phí],F1130)=0),"Tên loại DT/CP chưa được khai báo vào DS Tên loại DTCP","")))</f>
        <v/>
      </c>
      <c r="N1130" s="7" t="str">
        <f t="shared" si="53"/>
        <v/>
      </c>
    </row>
    <row r="1131" spans="2:14" ht="27.75" customHeight="1" x14ac:dyDescent="0.2">
      <c r="B1131" s="7">
        <f t="shared" si="54"/>
        <v>1129</v>
      </c>
      <c r="C1131" s="24"/>
      <c r="D1131" s="16"/>
      <c r="E1131" s="2"/>
      <c r="F1131" s="16"/>
      <c r="G1131" s="13"/>
      <c r="H1131" s="13"/>
      <c r="I1131" s="13"/>
      <c r="J1131" s="21" t="str">
        <f t="shared" si="55"/>
        <v/>
      </c>
      <c r="K1131" s="34" t="str">
        <f>IF(OR(G1131&lt;&gt;"",H1131&lt;&gt;""),'Thông Tin Chung'!$L$3,"")</f>
        <v/>
      </c>
      <c r="L1131" s="2"/>
      <c r="M1131" s="7" t="str">
        <f>IF(AND(G1131="",H1131=""),"",IF(OR(C1131&lt;NgayBatDau,C1131&gt;NgayKetThuc),"Ngày tháng phải nằm trong kỳ kế toán",IF(AND(F1131&lt;&gt;"",COUNTIF(T.2[Tên loại
Doanh thu / Chi phí],F1131)=0),"Tên loại DT/CP chưa được khai báo vào DS Tên loại DTCP","")))</f>
        <v/>
      </c>
      <c r="N1131" s="7" t="str">
        <f t="shared" si="53"/>
        <v/>
      </c>
    </row>
    <row r="1132" spans="2:14" ht="27.75" customHeight="1" x14ac:dyDescent="0.2">
      <c r="B1132" s="7">
        <f t="shared" si="54"/>
        <v>1130</v>
      </c>
      <c r="C1132" s="24"/>
      <c r="D1132" s="16"/>
      <c r="E1132" s="2"/>
      <c r="F1132" s="16"/>
      <c r="G1132" s="13"/>
      <c r="H1132" s="13"/>
      <c r="I1132" s="13"/>
      <c r="J1132" s="21" t="str">
        <f t="shared" si="55"/>
        <v/>
      </c>
      <c r="K1132" s="34" t="str">
        <f>IF(OR(G1132&lt;&gt;"",H1132&lt;&gt;""),'Thông Tin Chung'!$L$3,"")</f>
        <v/>
      </c>
      <c r="L1132" s="2"/>
      <c r="M1132" s="7" t="str">
        <f>IF(AND(G1132="",H1132=""),"",IF(OR(C1132&lt;NgayBatDau,C1132&gt;NgayKetThuc),"Ngày tháng phải nằm trong kỳ kế toán",IF(AND(F1132&lt;&gt;"",COUNTIF(T.2[Tên loại
Doanh thu / Chi phí],F1132)=0),"Tên loại DT/CP chưa được khai báo vào DS Tên loại DTCP","")))</f>
        <v/>
      </c>
      <c r="N1132" s="7" t="str">
        <f t="shared" si="53"/>
        <v/>
      </c>
    </row>
    <row r="1133" spans="2:14" ht="27.75" customHeight="1" x14ac:dyDescent="0.2">
      <c r="B1133" s="7">
        <f t="shared" si="54"/>
        <v>1131</v>
      </c>
      <c r="C1133" s="24"/>
      <c r="D1133" s="16"/>
      <c r="E1133" s="2"/>
      <c r="F1133" s="16"/>
      <c r="G1133" s="13"/>
      <c r="H1133" s="13"/>
      <c r="I1133" s="13"/>
      <c r="J1133" s="21" t="str">
        <f t="shared" si="55"/>
        <v/>
      </c>
      <c r="K1133" s="34" t="str">
        <f>IF(OR(G1133&lt;&gt;"",H1133&lt;&gt;""),'Thông Tin Chung'!$L$3,"")</f>
        <v/>
      </c>
      <c r="L1133" s="2"/>
      <c r="M1133" s="7" t="str">
        <f>IF(AND(G1133="",H1133=""),"",IF(OR(C1133&lt;NgayBatDau,C1133&gt;NgayKetThuc),"Ngày tháng phải nằm trong kỳ kế toán",IF(AND(F1133&lt;&gt;"",COUNTIF(T.2[Tên loại
Doanh thu / Chi phí],F1133)=0),"Tên loại DT/CP chưa được khai báo vào DS Tên loại DTCP","")))</f>
        <v/>
      </c>
      <c r="N1133" s="7" t="str">
        <f t="shared" si="53"/>
        <v/>
      </c>
    </row>
    <row r="1134" spans="2:14" ht="27.75" customHeight="1" x14ac:dyDescent="0.2">
      <c r="B1134" s="7">
        <f t="shared" si="54"/>
        <v>1132</v>
      </c>
      <c r="C1134" s="24"/>
      <c r="D1134" s="16"/>
      <c r="E1134" s="2"/>
      <c r="F1134" s="16"/>
      <c r="G1134" s="13"/>
      <c r="H1134" s="13"/>
      <c r="I1134" s="13"/>
      <c r="J1134" s="21" t="str">
        <f t="shared" si="55"/>
        <v/>
      </c>
      <c r="K1134" s="34" t="str">
        <f>IF(OR(G1134&lt;&gt;"",H1134&lt;&gt;""),'Thông Tin Chung'!$L$3,"")</f>
        <v/>
      </c>
      <c r="L1134" s="2"/>
      <c r="M1134" s="7" t="str">
        <f>IF(AND(G1134="",H1134=""),"",IF(OR(C1134&lt;NgayBatDau,C1134&gt;NgayKetThuc),"Ngày tháng phải nằm trong kỳ kế toán",IF(AND(F1134&lt;&gt;"",COUNTIF(T.2[Tên loại
Doanh thu / Chi phí],F1134)=0),"Tên loại DT/CP chưa được khai báo vào DS Tên loại DTCP","")))</f>
        <v/>
      </c>
      <c r="N1134" s="7" t="str">
        <f t="shared" si="53"/>
        <v/>
      </c>
    </row>
    <row r="1135" spans="2:14" ht="27.75" customHeight="1" x14ac:dyDescent="0.2">
      <c r="B1135" s="7">
        <f t="shared" si="54"/>
        <v>1133</v>
      </c>
      <c r="C1135" s="24"/>
      <c r="D1135" s="16"/>
      <c r="E1135" s="2"/>
      <c r="F1135" s="16"/>
      <c r="G1135" s="13"/>
      <c r="H1135" s="13"/>
      <c r="I1135" s="13"/>
      <c r="J1135" s="21" t="str">
        <f t="shared" si="55"/>
        <v/>
      </c>
      <c r="K1135" s="34" t="str">
        <f>IF(OR(G1135&lt;&gt;"",H1135&lt;&gt;""),'Thông Tin Chung'!$L$3,"")</f>
        <v/>
      </c>
      <c r="L1135" s="2"/>
      <c r="M1135" s="7" t="str">
        <f>IF(AND(G1135="",H1135=""),"",IF(OR(C1135&lt;NgayBatDau,C1135&gt;NgayKetThuc),"Ngày tháng phải nằm trong kỳ kế toán",IF(AND(F1135&lt;&gt;"",COUNTIF(T.2[Tên loại
Doanh thu / Chi phí],F1135)=0),"Tên loại DT/CP chưa được khai báo vào DS Tên loại DTCP","")))</f>
        <v/>
      </c>
      <c r="N1135" s="7" t="str">
        <f t="shared" si="53"/>
        <v/>
      </c>
    </row>
    <row r="1136" spans="2:14" ht="27.75" customHeight="1" x14ac:dyDescent="0.2">
      <c r="B1136" s="7">
        <f t="shared" si="54"/>
        <v>1134</v>
      </c>
      <c r="C1136" s="24"/>
      <c r="D1136" s="16"/>
      <c r="E1136" s="2"/>
      <c r="F1136" s="16"/>
      <c r="G1136" s="13"/>
      <c r="H1136" s="13"/>
      <c r="I1136" s="13"/>
      <c r="J1136" s="21" t="str">
        <f t="shared" si="55"/>
        <v/>
      </c>
      <c r="K1136" s="34" t="str">
        <f>IF(OR(G1136&lt;&gt;"",H1136&lt;&gt;""),'Thông Tin Chung'!$L$3,"")</f>
        <v/>
      </c>
      <c r="L1136" s="2"/>
      <c r="M1136" s="7" t="str">
        <f>IF(AND(G1136="",H1136=""),"",IF(OR(C1136&lt;NgayBatDau,C1136&gt;NgayKetThuc),"Ngày tháng phải nằm trong kỳ kế toán",IF(AND(F1136&lt;&gt;"",COUNTIF(T.2[Tên loại
Doanh thu / Chi phí],F1136)=0),"Tên loại DT/CP chưa được khai báo vào DS Tên loại DTCP","")))</f>
        <v/>
      </c>
      <c r="N1136" s="7" t="str">
        <f t="shared" si="53"/>
        <v/>
      </c>
    </row>
    <row r="1137" spans="2:14" ht="27.75" customHeight="1" x14ac:dyDescent="0.2">
      <c r="B1137" s="7">
        <f t="shared" si="54"/>
        <v>1135</v>
      </c>
      <c r="C1137" s="24"/>
      <c r="D1137" s="16"/>
      <c r="E1137" s="2"/>
      <c r="F1137" s="16"/>
      <c r="G1137" s="13"/>
      <c r="H1137" s="13"/>
      <c r="I1137" s="13"/>
      <c r="J1137" s="21" t="str">
        <f t="shared" si="55"/>
        <v/>
      </c>
      <c r="K1137" s="34" t="str">
        <f>IF(OR(G1137&lt;&gt;"",H1137&lt;&gt;""),'Thông Tin Chung'!$L$3,"")</f>
        <v/>
      </c>
      <c r="L1137" s="2"/>
      <c r="M1137" s="7" t="str">
        <f>IF(AND(G1137="",H1137=""),"",IF(OR(C1137&lt;NgayBatDau,C1137&gt;NgayKetThuc),"Ngày tháng phải nằm trong kỳ kế toán",IF(AND(F1137&lt;&gt;"",COUNTIF(T.2[Tên loại
Doanh thu / Chi phí],F1137)=0),"Tên loại DT/CP chưa được khai báo vào DS Tên loại DTCP","")))</f>
        <v/>
      </c>
      <c r="N1137" s="7" t="str">
        <f t="shared" si="53"/>
        <v/>
      </c>
    </row>
    <row r="1138" spans="2:14" ht="27.75" customHeight="1" x14ac:dyDescent="0.2">
      <c r="B1138" s="7">
        <f t="shared" si="54"/>
        <v>1136</v>
      </c>
      <c r="C1138" s="24"/>
      <c r="D1138" s="16"/>
      <c r="E1138" s="2"/>
      <c r="F1138" s="16"/>
      <c r="G1138" s="13"/>
      <c r="H1138" s="13"/>
      <c r="I1138" s="13"/>
      <c r="J1138" s="21" t="str">
        <f t="shared" si="55"/>
        <v/>
      </c>
      <c r="K1138" s="34" t="str">
        <f>IF(OR(G1138&lt;&gt;"",H1138&lt;&gt;""),'Thông Tin Chung'!$L$3,"")</f>
        <v/>
      </c>
      <c r="L1138" s="2"/>
      <c r="M1138" s="7" t="str">
        <f>IF(AND(G1138="",H1138=""),"",IF(OR(C1138&lt;NgayBatDau,C1138&gt;NgayKetThuc),"Ngày tháng phải nằm trong kỳ kế toán",IF(AND(F1138&lt;&gt;"",COUNTIF(T.2[Tên loại
Doanh thu / Chi phí],F1138)=0),"Tên loại DT/CP chưa được khai báo vào DS Tên loại DTCP","")))</f>
        <v/>
      </c>
      <c r="N1138" s="7" t="str">
        <f t="shared" si="53"/>
        <v/>
      </c>
    </row>
    <row r="1139" spans="2:14" ht="27.75" customHeight="1" x14ac:dyDescent="0.2">
      <c r="B1139" s="7">
        <f t="shared" si="54"/>
        <v>1137</v>
      </c>
      <c r="C1139" s="24"/>
      <c r="D1139" s="16"/>
      <c r="E1139" s="2"/>
      <c r="F1139" s="16"/>
      <c r="G1139" s="13"/>
      <c r="H1139" s="13"/>
      <c r="I1139" s="13"/>
      <c r="J1139" s="21" t="str">
        <f t="shared" si="55"/>
        <v/>
      </c>
      <c r="K1139" s="34" t="str">
        <f>IF(OR(G1139&lt;&gt;"",H1139&lt;&gt;""),'Thông Tin Chung'!$L$3,"")</f>
        <v/>
      </c>
      <c r="L1139" s="2"/>
      <c r="M1139" s="7" t="str">
        <f>IF(AND(G1139="",H1139=""),"",IF(OR(C1139&lt;NgayBatDau,C1139&gt;NgayKetThuc),"Ngày tháng phải nằm trong kỳ kế toán",IF(AND(F1139&lt;&gt;"",COUNTIF(T.2[Tên loại
Doanh thu / Chi phí],F1139)=0),"Tên loại DT/CP chưa được khai báo vào DS Tên loại DTCP","")))</f>
        <v/>
      </c>
      <c r="N1139" s="7" t="str">
        <f t="shared" si="53"/>
        <v/>
      </c>
    </row>
    <row r="1140" spans="2:14" ht="27.75" customHeight="1" x14ac:dyDescent="0.2">
      <c r="B1140" s="7">
        <f t="shared" si="54"/>
        <v>1138</v>
      </c>
      <c r="C1140" s="24"/>
      <c r="D1140" s="16"/>
      <c r="E1140" s="2"/>
      <c r="F1140" s="16"/>
      <c r="G1140" s="13"/>
      <c r="H1140" s="13"/>
      <c r="I1140" s="13"/>
      <c r="J1140" s="21" t="str">
        <f t="shared" si="55"/>
        <v/>
      </c>
      <c r="K1140" s="34" t="str">
        <f>IF(OR(G1140&lt;&gt;"",H1140&lt;&gt;""),'Thông Tin Chung'!$L$3,"")</f>
        <v/>
      </c>
      <c r="L1140" s="2"/>
      <c r="M1140" s="7" t="str">
        <f>IF(AND(G1140="",H1140=""),"",IF(OR(C1140&lt;NgayBatDau,C1140&gt;NgayKetThuc),"Ngày tháng phải nằm trong kỳ kế toán",IF(AND(F1140&lt;&gt;"",COUNTIF(T.2[Tên loại
Doanh thu / Chi phí],F1140)=0),"Tên loại DT/CP chưa được khai báo vào DS Tên loại DTCP","")))</f>
        <v/>
      </c>
      <c r="N1140" s="7" t="str">
        <f t="shared" si="53"/>
        <v/>
      </c>
    </row>
    <row r="1141" spans="2:14" ht="27.75" customHeight="1" x14ac:dyDescent="0.2">
      <c r="B1141" s="7">
        <f t="shared" si="54"/>
        <v>1139</v>
      </c>
      <c r="C1141" s="24"/>
      <c r="D1141" s="16"/>
      <c r="E1141" s="2"/>
      <c r="F1141" s="16"/>
      <c r="G1141" s="13"/>
      <c r="H1141" s="13"/>
      <c r="I1141" s="13"/>
      <c r="J1141" s="21" t="str">
        <f t="shared" si="55"/>
        <v/>
      </c>
      <c r="K1141" s="34" t="str">
        <f>IF(OR(G1141&lt;&gt;"",H1141&lt;&gt;""),'Thông Tin Chung'!$L$3,"")</f>
        <v/>
      </c>
      <c r="L1141" s="2"/>
      <c r="M1141" s="7" t="str">
        <f>IF(AND(G1141="",H1141=""),"",IF(OR(C1141&lt;NgayBatDau,C1141&gt;NgayKetThuc),"Ngày tháng phải nằm trong kỳ kế toán",IF(AND(F1141&lt;&gt;"",COUNTIF(T.2[Tên loại
Doanh thu / Chi phí],F1141)=0),"Tên loại DT/CP chưa được khai báo vào DS Tên loại DTCP","")))</f>
        <v/>
      </c>
      <c r="N1141" s="7" t="str">
        <f t="shared" si="53"/>
        <v/>
      </c>
    </row>
    <row r="1142" spans="2:14" ht="27.75" customHeight="1" x14ac:dyDescent="0.2">
      <c r="B1142" s="7">
        <f t="shared" si="54"/>
        <v>1140</v>
      </c>
      <c r="C1142" s="24"/>
      <c r="D1142" s="16"/>
      <c r="E1142" s="2"/>
      <c r="F1142" s="16"/>
      <c r="G1142" s="13"/>
      <c r="H1142" s="13"/>
      <c r="I1142" s="13"/>
      <c r="J1142" s="21" t="str">
        <f t="shared" si="55"/>
        <v/>
      </c>
      <c r="K1142" s="34" t="str">
        <f>IF(OR(G1142&lt;&gt;"",H1142&lt;&gt;""),'Thông Tin Chung'!$L$3,"")</f>
        <v/>
      </c>
      <c r="L1142" s="2"/>
      <c r="M1142" s="7" t="str">
        <f>IF(AND(G1142="",H1142=""),"",IF(OR(C1142&lt;NgayBatDau,C1142&gt;NgayKetThuc),"Ngày tháng phải nằm trong kỳ kế toán",IF(AND(F1142&lt;&gt;"",COUNTIF(T.2[Tên loại
Doanh thu / Chi phí],F1142)=0),"Tên loại DT/CP chưa được khai báo vào DS Tên loại DTCP","")))</f>
        <v/>
      </c>
      <c r="N1142" s="7" t="str">
        <f t="shared" si="53"/>
        <v/>
      </c>
    </row>
    <row r="1143" spans="2:14" ht="27.75" customHeight="1" x14ac:dyDescent="0.2">
      <c r="B1143" s="7">
        <f t="shared" si="54"/>
        <v>1141</v>
      </c>
      <c r="C1143" s="24"/>
      <c r="D1143" s="16"/>
      <c r="E1143" s="2"/>
      <c r="F1143" s="16"/>
      <c r="G1143" s="13"/>
      <c r="H1143" s="13"/>
      <c r="I1143" s="13"/>
      <c r="J1143" s="21" t="str">
        <f t="shared" si="55"/>
        <v/>
      </c>
      <c r="K1143" s="34" t="str">
        <f>IF(OR(G1143&lt;&gt;"",H1143&lt;&gt;""),'Thông Tin Chung'!$L$3,"")</f>
        <v/>
      </c>
      <c r="L1143" s="2"/>
      <c r="M1143" s="7" t="str">
        <f>IF(AND(G1143="",H1143=""),"",IF(OR(C1143&lt;NgayBatDau,C1143&gt;NgayKetThuc),"Ngày tháng phải nằm trong kỳ kế toán",IF(AND(F1143&lt;&gt;"",COUNTIF(T.2[Tên loại
Doanh thu / Chi phí],F1143)=0),"Tên loại DT/CP chưa được khai báo vào DS Tên loại DTCP","")))</f>
        <v/>
      </c>
      <c r="N1143" s="7" t="str">
        <f t="shared" si="53"/>
        <v/>
      </c>
    </row>
    <row r="1144" spans="2:14" ht="27.75" customHeight="1" x14ac:dyDescent="0.2">
      <c r="B1144" s="7">
        <f t="shared" si="54"/>
        <v>1142</v>
      </c>
      <c r="C1144" s="24"/>
      <c r="D1144" s="16"/>
      <c r="E1144" s="2"/>
      <c r="F1144" s="16"/>
      <c r="G1144" s="13"/>
      <c r="H1144" s="13"/>
      <c r="I1144" s="13"/>
      <c r="J1144" s="21" t="str">
        <f t="shared" si="55"/>
        <v/>
      </c>
      <c r="K1144" s="34" t="str">
        <f>IF(OR(G1144&lt;&gt;"",H1144&lt;&gt;""),'Thông Tin Chung'!$L$3,"")</f>
        <v/>
      </c>
      <c r="L1144" s="2"/>
      <c r="M1144" s="7" t="str">
        <f>IF(AND(G1144="",H1144=""),"",IF(OR(C1144&lt;NgayBatDau,C1144&gt;NgayKetThuc),"Ngày tháng phải nằm trong kỳ kế toán",IF(AND(F1144&lt;&gt;"",COUNTIF(T.2[Tên loại
Doanh thu / Chi phí],F1144)=0),"Tên loại DT/CP chưa được khai báo vào DS Tên loại DTCP","")))</f>
        <v/>
      </c>
      <c r="N1144" s="7" t="str">
        <f t="shared" si="53"/>
        <v/>
      </c>
    </row>
    <row r="1145" spans="2:14" ht="27.75" customHeight="1" x14ac:dyDescent="0.2">
      <c r="B1145" s="7">
        <f t="shared" si="54"/>
        <v>1143</v>
      </c>
      <c r="C1145" s="24"/>
      <c r="D1145" s="16"/>
      <c r="E1145" s="2"/>
      <c r="F1145" s="16"/>
      <c r="G1145" s="13"/>
      <c r="H1145" s="13"/>
      <c r="I1145" s="13"/>
      <c r="J1145" s="21" t="str">
        <f t="shared" si="55"/>
        <v/>
      </c>
      <c r="K1145" s="34" t="str">
        <f>IF(OR(G1145&lt;&gt;"",H1145&lt;&gt;""),'Thông Tin Chung'!$L$3,"")</f>
        <v/>
      </c>
      <c r="L1145" s="2"/>
      <c r="M1145" s="7" t="str">
        <f>IF(AND(G1145="",H1145=""),"",IF(OR(C1145&lt;NgayBatDau,C1145&gt;NgayKetThuc),"Ngày tháng phải nằm trong kỳ kế toán",IF(AND(F1145&lt;&gt;"",COUNTIF(T.2[Tên loại
Doanh thu / Chi phí],F1145)=0),"Tên loại DT/CP chưa được khai báo vào DS Tên loại DTCP","")))</f>
        <v/>
      </c>
      <c r="N1145" s="7" t="str">
        <f t="shared" si="53"/>
        <v/>
      </c>
    </row>
    <row r="1146" spans="2:14" ht="27.75" customHeight="1" x14ac:dyDescent="0.2">
      <c r="B1146" s="7">
        <f t="shared" si="54"/>
        <v>1144</v>
      </c>
      <c r="C1146" s="24"/>
      <c r="D1146" s="16"/>
      <c r="E1146" s="2"/>
      <c r="F1146" s="16"/>
      <c r="G1146" s="13"/>
      <c r="H1146" s="13"/>
      <c r="I1146" s="13"/>
      <c r="J1146" s="21" t="str">
        <f t="shared" si="55"/>
        <v/>
      </c>
      <c r="K1146" s="34" t="str">
        <f>IF(OR(G1146&lt;&gt;"",H1146&lt;&gt;""),'Thông Tin Chung'!$L$3,"")</f>
        <v/>
      </c>
      <c r="L1146" s="2"/>
      <c r="M1146" s="7" t="str">
        <f>IF(AND(G1146="",H1146=""),"",IF(OR(C1146&lt;NgayBatDau,C1146&gt;NgayKetThuc),"Ngày tháng phải nằm trong kỳ kế toán",IF(AND(F1146&lt;&gt;"",COUNTIF(T.2[Tên loại
Doanh thu / Chi phí],F1146)=0),"Tên loại DT/CP chưa được khai báo vào DS Tên loại DTCP","")))</f>
        <v/>
      </c>
      <c r="N1146" s="7" t="str">
        <f t="shared" si="53"/>
        <v/>
      </c>
    </row>
    <row r="1147" spans="2:14" ht="27.75" customHeight="1" x14ac:dyDescent="0.2">
      <c r="B1147" s="7">
        <f t="shared" si="54"/>
        <v>1145</v>
      </c>
      <c r="C1147" s="24"/>
      <c r="D1147" s="16"/>
      <c r="E1147" s="2"/>
      <c r="F1147" s="16"/>
      <c r="G1147" s="13"/>
      <c r="H1147" s="13"/>
      <c r="I1147" s="13"/>
      <c r="J1147" s="21" t="str">
        <f t="shared" si="55"/>
        <v/>
      </c>
      <c r="K1147" s="34" t="str">
        <f>IF(OR(G1147&lt;&gt;"",H1147&lt;&gt;""),'Thông Tin Chung'!$L$3,"")</f>
        <v/>
      </c>
      <c r="L1147" s="2"/>
      <c r="M1147" s="7" t="str">
        <f>IF(AND(G1147="",H1147=""),"",IF(OR(C1147&lt;NgayBatDau,C1147&gt;NgayKetThuc),"Ngày tháng phải nằm trong kỳ kế toán",IF(AND(F1147&lt;&gt;"",COUNTIF(T.2[Tên loại
Doanh thu / Chi phí],F1147)=0),"Tên loại DT/CP chưa được khai báo vào DS Tên loại DTCP","")))</f>
        <v/>
      </c>
      <c r="N1147" s="7" t="str">
        <f t="shared" si="53"/>
        <v/>
      </c>
    </row>
    <row r="1148" spans="2:14" ht="27.75" customHeight="1" x14ac:dyDescent="0.2">
      <c r="B1148" s="7">
        <f t="shared" si="54"/>
        <v>1146</v>
      </c>
      <c r="C1148" s="24"/>
      <c r="D1148" s="16"/>
      <c r="E1148" s="2"/>
      <c r="F1148" s="16"/>
      <c r="G1148" s="13"/>
      <c r="H1148" s="13"/>
      <c r="I1148" s="13"/>
      <c r="J1148" s="21" t="str">
        <f t="shared" si="55"/>
        <v/>
      </c>
      <c r="K1148" s="34" t="str">
        <f>IF(OR(G1148&lt;&gt;"",H1148&lt;&gt;""),'Thông Tin Chung'!$L$3,"")</f>
        <v/>
      </c>
      <c r="L1148" s="2"/>
      <c r="M1148" s="7" t="str">
        <f>IF(AND(G1148="",H1148=""),"",IF(OR(C1148&lt;NgayBatDau,C1148&gt;NgayKetThuc),"Ngày tháng phải nằm trong kỳ kế toán",IF(AND(F1148&lt;&gt;"",COUNTIF(T.2[Tên loại
Doanh thu / Chi phí],F1148)=0),"Tên loại DT/CP chưa được khai báo vào DS Tên loại DTCP","")))</f>
        <v/>
      </c>
      <c r="N1148" s="7" t="str">
        <f t="shared" si="53"/>
        <v/>
      </c>
    </row>
    <row r="1149" spans="2:14" ht="27.75" customHeight="1" x14ac:dyDescent="0.2">
      <c r="B1149" s="7">
        <f t="shared" si="54"/>
        <v>1147</v>
      </c>
      <c r="C1149" s="24"/>
      <c r="D1149" s="16"/>
      <c r="E1149" s="2"/>
      <c r="F1149" s="16"/>
      <c r="G1149" s="13"/>
      <c r="H1149" s="13"/>
      <c r="I1149" s="13"/>
      <c r="J1149" s="21" t="str">
        <f t="shared" si="55"/>
        <v/>
      </c>
      <c r="K1149" s="34" t="str">
        <f>IF(OR(G1149&lt;&gt;"",H1149&lt;&gt;""),'Thông Tin Chung'!$L$3,"")</f>
        <v/>
      </c>
      <c r="L1149" s="2"/>
      <c r="M1149" s="7" t="str">
        <f>IF(AND(G1149="",H1149=""),"",IF(OR(C1149&lt;NgayBatDau,C1149&gt;NgayKetThuc),"Ngày tháng phải nằm trong kỳ kế toán",IF(AND(F1149&lt;&gt;"",COUNTIF(T.2[Tên loại
Doanh thu / Chi phí],F1149)=0),"Tên loại DT/CP chưa được khai báo vào DS Tên loại DTCP","")))</f>
        <v/>
      </c>
      <c r="N1149" s="7" t="str">
        <f t="shared" si="53"/>
        <v/>
      </c>
    </row>
    <row r="1150" spans="2:14" ht="27.75" customHeight="1" x14ac:dyDescent="0.2">
      <c r="B1150" s="7">
        <f t="shared" si="54"/>
        <v>1148</v>
      </c>
      <c r="C1150" s="24"/>
      <c r="D1150" s="16"/>
      <c r="E1150" s="2"/>
      <c r="F1150" s="16"/>
      <c r="G1150" s="13"/>
      <c r="H1150" s="13"/>
      <c r="I1150" s="13"/>
      <c r="J1150" s="21" t="str">
        <f t="shared" si="55"/>
        <v/>
      </c>
      <c r="K1150" s="34" t="str">
        <f>IF(OR(G1150&lt;&gt;"",H1150&lt;&gt;""),'Thông Tin Chung'!$L$3,"")</f>
        <v/>
      </c>
      <c r="L1150" s="2"/>
      <c r="M1150" s="7" t="str">
        <f>IF(AND(G1150="",H1150=""),"",IF(OR(C1150&lt;NgayBatDau,C1150&gt;NgayKetThuc),"Ngày tháng phải nằm trong kỳ kế toán",IF(AND(F1150&lt;&gt;"",COUNTIF(T.2[Tên loại
Doanh thu / Chi phí],F1150)=0),"Tên loại DT/CP chưa được khai báo vào DS Tên loại DTCP","")))</f>
        <v/>
      </c>
      <c r="N1150" s="7" t="str">
        <f t="shared" si="53"/>
        <v/>
      </c>
    </row>
    <row r="1151" spans="2:14" ht="27.75" customHeight="1" x14ac:dyDescent="0.2">
      <c r="B1151" s="7">
        <f t="shared" si="54"/>
        <v>1149</v>
      </c>
      <c r="C1151" s="24"/>
      <c r="D1151" s="16"/>
      <c r="E1151" s="2"/>
      <c r="F1151" s="16"/>
      <c r="G1151" s="13"/>
      <c r="H1151" s="13"/>
      <c r="I1151" s="13"/>
      <c r="J1151" s="21" t="str">
        <f t="shared" si="55"/>
        <v/>
      </c>
      <c r="K1151" s="34" t="str">
        <f>IF(OR(G1151&lt;&gt;"",H1151&lt;&gt;""),'Thông Tin Chung'!$L$3,"")</f>
        <v/>
      </c>
      <c r="L1151" s="2"/>
      <c r="M1151" s="7" t="str">
        <f>IF(AND(G1151="",H1151=""),"",IF(OR(C1151&lt;NgayBatDau,C1151&gt;NgayKetThuc),"Ngày tháng phải nằm trong kỳ kế toán",IF(AND(F1151&lt;&gt;"",COUNTIF(T.2[Tên loại
Doanh thu / Chi phí],F1151)=0),"Tên loại DT/CP chưa được khai báo vào DS Tên loại DTCP","")))</f>
        <v/>
      </c>
      <c r="N1151" s="7" t="str">
        <f t="shared" si="53"/>
        <v/>
      </c>
    </row>
    <row r="1152" spans="2:14" ht="27.75" customHeight="1" x14ac:dyDescent="0.2">
      <c r="B1152" s="7">
        <f t="shared" si="54"/>
        <v>1150</v>
      </c>
      <c r="C1152" s="24"/>
      <c r="D1152" s="16"/>
      <c r="E1152" s="2"/>
      <c r="F1152" s="16"/>
      <c r="G1152" s="13"/>
      <c r="H1152" s="13"/>
      <c r="I1152" s="13"/>
      <c r="J1152" s="21" t="str">
        <f t="shared" si="55"/>
        <v/>
      </c>
      <c r="K1152" s="34" t="str">
        <f>IF(OR(G1152&lt;&gt;"",H1152&lt;&gt;""),'Thông Tin Chung'!$L$3,"")</f>
        <v/>
      </c>
      <c r="L1152" s="2"/>
      <c r="M1152" s="7" t="str">
        <f>IF(AND(G1152="",H1152=""),"",IF(OR(C1152&lt;NgayBatDau,C1152&gt;NgayKetThuc),"Ngày tháng phải nằm trong kỳ kế toán",IF(AND(F1152&lt;&gt;"",COUNTIF(T.2[Tên loại
Doanh thu / Chi phí],F1152)=0),"Tên loại DT/CP chưa được khai báo vào DS Tên loại DTCP","")))</f>
        <v/>
      </c>
      <c r="N1152" s="7" t="str">
        <f t="shared" si="53"/>
        <v/>
      </c>
    </row>
    <row r="1153" spans="2:14" ht="27.75" customHeight="1" x14ac:dyDescent="0.2">
      <c r="B1153" s="7">
        <f t="shared" si="54"/>
        <v>1151</v>
      </c>
      <c r="C1153" s="24"/>
      <c r="D1153" s="16"/>
      <c r="E1153" s="2"/>
      <c r="F1153" s="16"/>
      <c r="G1153" s="13"/>
      <c r="H1153" s="13"/>
      <c r="I1153" s="13"/>
      <c r="J1153" s="21" t="str">
        <f t="shared" si="55"/>
        <v/>
      </c>
      <c r="K1153" s="34" t="str">
        <f>IF(OR(G1153&lt;&gt;"",H1153&lt;&gt;""),'Thông Tin Chung'!$L$3,"")</f>
        <v/>
      </c>
      <c r="L1153" s="2"/>
      <c r="M1153" s="7" t="str">
        <f>IF(AND(G1153="",H1153=""),"",IF(OR(C1153&lt;NgayBatDau,C1153&gt;NgayKetThuc),"Ngày tháng phải nằm trong kỳ kế toán",IF(AND(F1153&lt;&gt;"",COUNTIF(T.2[Tên loại
Doanh thu / Chi phí],F1153)=0),"Tên loại DT/CP chưa được khai báo vào DS Tên loại DTCP","")))</f>
        <v/>
      </c>
      <c r="N1153" s="7" t="str">
        <f t="shared" si="53"/>
        <v/>
      </c>
    </row>
    <row r="1154" spans="2:14" ht="27.75" customHeight="1" x14ac:dyDescent="0.2">
      <c r="B1154" s="7">
        <f t="shared" si="54"/>
        <v>1152</v>
      </c>
      <c r="C1154" s="24"/>
      <c r="D1154" s="16"/>
      <c r="E1154" s="2"/>
      <c r="F1154" s="16"/>
      <c r="G1154" s="13"/>
      <c r="H1154" s="13"/>
      <c r="I1154" s="13"/>
      <c r="J1154" s="21" t="str">
        <f t="shared" si="55"/>
        <v/>
      </c>
      <c r="K1154" s="34" t="str">
        <f>IF(OR(G1154&lt;&gt;"",H1154&lt;&gt;""),'Thông Tin Chung'!$L$3,"")</f>
        <v/>
      </c>
      <c r="L1154" s="2"/>
      <c r="M1154" s="7" t="str">
        <f>IF(AND(G1154="",H1154=""),"",IF(OR(C1154&lt;NgayBatDau,C1154&gt;NgayKetThuc),"Ngày tháng phải nằm trong kỳ kế toán",IF(AND(F1154&lt;&gt;"",COUNTIF(T.2[Tên loại
Doanh thu / Chi phí],F1154)=0),"Tên loại DT/CP chưa được khai báo vào DS Tên loại DTCP","")))</f>
        <v/>
      </c>
      <c r="N1154" s="7" t="str">
        <f t="shared" si="53"/>
        <v/>
      </c>
    </row>
    <row r="1155" spans="2:14" ht="27.75" customHeight="1" x14ac:dyDescent="0.2">
      <c r="B1155" s="7">
        <f t="shared" si="54"/>
        <v>1153</v>
      </c>
      <c r="C1155" s="24"/>
      <c r="D1155" s="16"/>
      <c r="E1155" s="2"/>
      <c r="F1155" s="16"/>
      <c r="G1155" s="13"/>
      <c r="H1155" s="13"/>
      <c r="I1155" s="13"/>
      <c r="J1155" s="21" t="str">
        <f t="shared" si="55"/>
        <v/>
      </c>
      <c r="K1155" s="34" t="str">
        <f>IF(OR(G1155&lt;&gt;"",H1155&lt;&gt;""),'Thông Tin Chung'!$L$3,"")</f>
        <v/>
      </c>
      <c r="L1155" s="2"/>
      <c r="M1155" s="7" t="str">
        <f>IF(AND(G1155="",H1155=""),"",IF(OR(C1155&lt;NgayBatDau,C1155&gt;NgayKetThuc),"Ngày tháng phải nằm trong kỳ kế toán",IF(AND(F1155&lt;&gt;"",COUNTIF(T.2[Tên loại
Doanh thu / Chi phí],F1155)=0),"Tên loại DT/CP chưa được khai báo vào DS Tên loại DTCP","")))</f>
        <v/>
      </c>
      <c r="N1155" s="7" t="str">
        <f t="shared" ref="N1155:N1218" si="56">IF(C1155="","",IF(AND(G1155&lt;&gt;"",H1155="",C1155&lt;B3LocTuNgay),0,IF(AND(G1155="",H1155&lt;&gt;"",C1155&lt;B3LocTuNgay),10,IF(AND(G1155&lt;&gt;"",H1155="",C1155&lt;=B3LocDenNgay),1,IF(AND(G1155="",H1155&lt;&gt;"",C1155&lt;=B3LocDenNgay),11,"")))))</f>
        <v/>
      </c>
    </row>
    <row r="1156" spans="2:14" ht="27.75" customHeight="1" x14ac:dyDescent="0.2">
      <c r="B1156" s="7">
        <f t="shared" ref="B1156:B1219" si="57">ROW(A1156)-2</f>
        <v>1154</v>
      </c>
      <c r="C1156" s="24"/>
      <c r="D1156" s="16"/>
      <c r="E1156" s="2"/>
      <c r="F1156" s="16"/>
      <c r="G1156" s="13"/>
      <c r="H1156" s="13"/>
      <c r="I1156" s="13"/>
      <c r="J1156" s="21" t="str">
        <f t="shared" ref="J1156:J1219" si="58">IF(G1156&lt;&gt;"",G1156*SUM(1,I1156),IF(H1156&lt;&gt;"",H1156*SUM(1,I1156),""))</f>
        <v/>
      </c>
      <c r="K1156" s="34" t="str">
        <f>IF(OR(G1156&lt;&gt;"",H1156&lt;&gt;""),'Thông Tin Chung'!$L$3,"")</f>
        <v/>
      </c>
      <c r="L1156" s="2"/>
      <c r="M1156" s="7" t="str">
        <f>IF(AND(G1156="",H1156=""),"",IF(OR(C1156&lt;NgayBatDau,C1156&gt;NgayKetThuc),"Ngày tháng phải nằm trong kỳ kế toán",IF(AND(F1156&lt;&gt;"",COUNTIF(T.2[Tên loại
Doanh thu / Chi phí],F1156)=0),"Tên loại DT/CP chưa được khai báo vào DS Tên loại DTCP","")))</f>
        <v/>
      </c>
      <c r="N1156" s="7" t="str">
        <f t="shared" si="56"/>
        <v/>
      </c>
    </row>
    <row r="1157" spans="2:14" ht="27.75" customHeight="1" x14ac:dyDescent="0.2">
      <c r="B1157" s="7">
        <f t="shared" si="57"/>
        <v>1155</v>
      </c>
      <c r="C1157" s="24"/>
      <c r="D1157" s="16"/>
      <c r="E1157" s="2"/>
      <c r="F1157" s="16"/>
      <c r="G1157" s="13"/>
      <c r="H1157" s="13"/>
      <c r="I1157" s="13"/>
      <c r="J1157" s="21" t="str">
        <f t="shared" si="58"/>
        <v/>
      </c>
      <c r="K1157" s="34" t="str">
        <f>IF(OR(G1157&lt;&gt;"",H1157&lt;&gt;""),'Thông Tin Chung'!$L$3,"")</f>
        <v/>
      </c>
      <c r="L1157" s="2"/>
      <c r="M1157" s="7" t="str">
        <f>IF(AND(G1157="",H1157=""),"",IF(OR(C1157&lt;NgayBatDau,C1157&gt;NgayKetThuc),"Ngày tháng phải nằm trong kỳ kế toán",IF(AND(F1157&lt;&gt;"",COUNTIF(T.2[Tên loại
Doanh thu / Chi phí],F1157)=0),"Tên loại DT/CP chưa được khai báo vào DS Tên loại DTCP","")))</f>
        <v/>
      </c>
      <c r="N1157" s="7" t="str">
        <f t="shared" si="56"/>
        <v/>
      </c>
    </row>
    <row r="1158" spans="2:14" ht="27.75" customHeight="1" x14ac:dyDescent="0.2">
      <c r="B1158" s="7">
        <f t="shared" si="57"/>
        <v>1156</v>
      </c>
      <c r="C1158" s="24"/>
      <c r="D1158" s="16"/>
      <c r="E1158" s="2"/>
      <c r="F1158" s="16"/>
      <c r="G1158" s="13"/>
      <c r="H1158" s="13"/>
      <c r="I1158" s="13"/>
      <c r="J1158" s="21" t="str">
        <f t="shared" si="58"/>
        <v/>
      </c>
      <c r="K1158" s="34" t="str">
        <f>IF(OR(G1158&lt;&gt;"",H1158&lt;&gt;""),'Thông Tin Chung'!$L$3,"")</f>
        <v/>
      </c>
      <c r="L1158" s="2"/>
      <c r="M1158" s="7" t="str">
        <f>IF(AND(G1158="",H1158=""),"",IF(OR(C1158&lt;NgayBatDau,C1158&gt;NgayKetThuc),"Ngày tháng phải nằm trong kỳ kế toán",IF(AND(F1158&lt;&gt;"",COUNTIF(T.2[Tên loại
Doanh thu / Chi phí],F1158)=0),"Tên loại DT/CP chưa được khai báo vào DS Tên loại DTCP","")))</f>
        <v/>
      </c>
      <c r="N1158" s="7" t="str">
        <f t="shared" si="56"/>
        <v/>
      </c>
    </row>
    <row r="1159" spans="2:14" ht="27.75" customHeight="1" x14ac:dyDescent="0.2">
      <c r="B1159" s="7">
        <f t="shared" si="57"/>
        <v>1157</v>
      </c>
      <c r="C1159" s="24"/>
      <c r="D1159" s="16"/>
      <c r="E1159" s="2"/>
      <c r="F1159" s="16"/>
      <c r="G1159" s="13"/>
      <c r="H1159" s="13"/>
      <c r="I1159" s="13"/>
      <c r="J1159" s="21" t="str">
        <f t="shared" si="58"/>
        <v/>
      </c>
      <c r="K1159" s="34" t="str">
        <f>IF(OR(G1159&lt;&gt;"",H1159&lt;&gt;""),'Thông Tin Chung'!$L$3,"")</f>
        <v/>
      </c>
      <c r="L1159" s="2"/>
      <c r="M1159" s="7" t="str">
        <f>IF(AND(G1159="",H1159=""),"",IF(OR(C1159&lt;NgayBatDau,C1159&gt;NgayKetThuc),"Ngày tháng phải nằm trong kỳ kế toán",IF(AND(F1159&lt;&gt;"",COUNTIF(T.2[Tên loại
Doanh thu / Chi phí],F1159)=0),"Tên loại DT/CP chưa được khai báo vào DS Tên loại DTCP","")))</f>
        <v/>
      </c>
      <c r="N1159" s="7" t="str">
        <f t="shared" si="56"/>
        <v/>
      </c>
    </row>
    <row r="1160" spans="2:14" ht="27.75" customHeight="1" x14ac:dyDescent="0.2">
      <c r="B1160" s="7">
        <f t="shared" si="57"/>
        <v>1158</v>
      </c>
      <c r="C1160" s="24"/>
      <c r="D1160" s="16"/>
      <c r="E1160" s="2"/>
      <c r="F1160" s="16"/>
      <c r="G1160" s="13"/>
      <c r="H1160" s="13"/>
      <c r="I1160" s="13"/>
      <c r="J1160" s="21" t="str">
        <f t="shared" si="58"/>
        <v/>
      </c>
      <c r="K1160" s="34" t="str">
        <f>IF(OR(G1160&lt;&gt;"",H1160&lt;&gt;""),'Thông Tin Chung'!$L$3,"")</f>
        <v/>
      </c>
      <c r="L1160" s="2"/>
      <c r="M1160" s="7" t="str">
        <f>IF(AND(G1160="",H1160=""),"",IF(OR(C1160&lt;NgayBatDau,C1160&gt;NgayKetThuc),"Ngày tháng phải nằm trong kỳ kế toán",IF(AND(F1160&lt;&gt;"",COUNTIF(T.2[Tên loại
Doanh thu / Chi phí],F1160)=0),"Tên loại DT/CP chưa được khai báo vào DS Tên loại DTCP","")))</f>
        <v/>
      </c>
      <c r="N1160" s="7" t="str">
        <f t="shared" si="56"/>
        <v/>
      </c>
    </row>
    <row r="1161" spans="2:14" ht="27.75" customHeight="1" x14ac:dyDescent="0.2">
      <c r="B1161" s="7">
        <f t="shared" si="57"/>
        <v>1159</v>
      </c>
      <c r="C1161" s="24"/>
      <c r="D1161" s="16"/>
      <c r="E1161" s="2"/>
      <c r="F1161" s="16"/>
      <c r="G1161" s="13"/>
      <c r="H1161" s="13"/>
      <c r="I1161" s="13"/>
      <c r="J1161" s="21" t="str">
        <f t="shared" si="58"/>
        <v/>
      </c>
      <c r="K1161" s="34" t="str">
        <f>IF(OR(G1161&lt;&gt;"",H1161&lt;&gt;""),'Thông Tin Chung'!$L$3,"")</f>
        <v/>
      </c>
      <c r="L1161" s="2"/>
      <c r="M1161" s="7" t="str">
        <f>IF(AND(G1161="",H1161=""),"",IF(OR(C1161&lt;NgayBatDau,C1161&gt;NgayKetThuc),"Ngày tháng phải nằm trong kỳ kế toán",IF(AND(F1161&lt;&gt;"",COUNTIF(T.2[Tên loại
Doanh thu / Chi phí],F1161)=0),"Tên loại DT/CP chưa được khai báo vào DS Tên loại DTCP","")))</f>
        <v/>
      </c>
      <c r="N1161" s="7" t="str">
        <f t="shared" si="56"/>
        <v/>
      </c>
    </row>
    <row r="1162" spans="2:14" ht="27.75" customHeight="1" x14ac:dyDescent="0.2">
      <c r="B1162" s="7">
        <f t="shared" si="57"/>
        <v>1160</v>
      </c>
      <c r="C1162" s="24"/>
      <c r="D1162" s="16"/>
      <c r="E1162" s="2"/>
      <c r="F1162" s="16"/>
      <c r="G1162" s="13"/>
      <c r="H1162" s="13"/>
      <c r="I1162" s="13"/>
      <c r="J1162" s="21" t="str">
        <f t="shared" si="58"/>
        <v/>
      </c>
      <c r="K1162" s="34" t="str">
        <f>IF(OR(G1162&lt;&gt;"",H1162&lt;&gt;""),'Thông Tin Chung'!$L$3,"")</f>
        <v/>
      </c>
      <c r="L1162" s="2"/>
      <c r="M1162" s="7" t="str">
        <f>IF(AND(G1162="",H1162=""),"",IF(OR(C1162&lt;NgayBatDau,C1162&gt;NgayKetThuc),"Ngày tháng phải nằm trong kỳ kế toán",IF(AND(F1162&lt;&gt;"",COUNTIF(T.2[Tên loại
Doanh thu / Chi phí],F1162)=0),"Tên loại DT/CP chưa được khai báo vào DS Tên loại DTCP","")))</f>
        <v/>
      </c>
      <c r="N1162" s="7" t="str">
        <f t="shared" si="56"/>
        <v/>
      </c>
    </row>
    <row r="1163" spans="2:14" ht="27.75" customHeight="1" x14ac:dyDescent="0.2">
      <c r="B1163" s="7">
        <f t="shared" si="57"/>
        <v>1161</v>
      </c>
      <c r="C1163" s="24"/>
      <c r="D1163" s="16"/>
      <c r="E1163" s="2"/>
      <c r="F1163" s="16"/>
      <c r="G1163" s="13"/>
      <c r="H1163" s="13"/>
      <c r="I1163" s="13"/>
      <c r="J1163" s="21" t="str">
        <f t="shared" si="58"/>
        <v/>
      </c>
      <c r="K1163" s="34" t="str">
        <f>IF(OR(G1163&lt;&gt;"",H1163&lt;&gt;""),'Thông Tin Chung'!$L$3,"")</f>
        <v/>
      </c>
      <c r="L1163" s="2"/>
      <c r="M1163" s="7" t="str">
        <f>IF(AND(G1163="",H1163=""),"",IF(OR(C1163&lt;NgayBatDau,C1163&gt;NgayKetThuc),"Ngày tháng phải nằm trong kỳ kế toán",IF(AND(F1163&lt;&gt;"",COUNTIF(T.2[Tên loại
Doanh thu / Chi phí],F1163)=0),"Tên loại DT/CP chưa được khai báo vào DS Tên loại DTCP","")))</f>
        <v/>
      </c>
      <c r="N1163" s="7" t="str">
        <f t="shared" si="56"/>
        <v/>
      </c>
    </row>
    <row r="1164" spans="2:14" ht="27.75" customHeight="1" x14ac:dyDescent="0.2">
      <c r="B1164" s="7">
        <f t="shared" si="57"/>
        <v>1162</v>
      </c>
      <c r="C1164" s="24"/>
      <c r="D1164" s="16"/>
      <c r="E1164" s="2"/>
      <c r="F1164" s="16"/>
      <c r="G1164" s="13"/>
      <c r="H1164" s="13"/>
      <c r="I1164" s="13"/>
      <c r="J1164" s="21" t="str">
        <f t="shared" si="58"/>
        <v/>
      </c>
      <c r="K1164" s="34" t="str">
        <f>IF(OR(G1164&lt;&gt;"",H1164&lt;&gt;""),'Thông Tin Chung'!$L$3,"")</f>
        <v/>
      </c>
      <c r="L1164" s="2"/>
      <c r="M1164" s="7" t="str">
        <f>IF(AND(G1164="",H1164=""),"",IF(OR(C1164&lt;NgayBatDau,C1164&gt;NgayKetThuc),"Ngày tháng phải nằm trong kỳ kế toán",IF(AND(F1164&lt;&gt;"",COUNTIF(T.2[Tên loại
Doanh thu / Chi phí],F1164)=0),"Tên loại DT/CP chưa được khai báo vào DS Tên loại DTCP","")))</f>
        <v/>
      </c>
      <c r="N1164" s="7" t="str">
        <f t="shared" si="56"/>
        <v/>
      </c>
    </row>
    <row r="1165" spans="2:14" ht="27.75" customHeight="1" x14ac:dyDescent="0.2">
      <c r="B1165" s="7">
        <f t="shared" si="57"/>
        <v>1163</v>
      </c>
      <c r="C1165" s="24"/>
      <c r="D1165" s="16"/>
      <c r="E1165" s="2"/>
      <c r="F1165" s="16"/>
      <c r="G1165" s="13"/>
      <c r="H1165" s="13"/>
      <c r="I1165" s="13"/>
      <c r="J1165" s="21" t="str">
        <f t="shared" si="58"/>
        <v/>
      </c>
      <c r="K1165" s="34" t="str">
        <f>IF(OR(G1165&lt;&gt;"",H1165&lt;&gt;""),'Thông Tin Chung'!$L$3,"")</f>
        <v/>
      </c>
      <c r="L1165" s="2"/>
      <c r="M1165" s="7" t="str">
        <f>IF(AND(G1165="",H1165=""),"",IF(OR(C1165&lt;NgayBatDau,C1165&gt;NgayKetThuc),"Ngày tháng phải nằm trong kỳ kế toán",IF(AND(F1165&lt;&gt;"",COUNTIF(T.2[Tên loại
Doanh thu / Chi phí],F1165)=0),"Tên loại DT/CP chưa được khai báo vào DS Tên loại DTCP","")))</f>
        <v/>
      </c>
      <c r="N1165" s="7" t="str">
        <f t="shared" si="56"/>
        <v/>
      </c>
    </row>
    <row r="1166" spans="2:14" ht="27.75" customHeight="1" x14ac:dyDescent="0.2">
      <c r="B1166" s="7">
        <f t="shared" si="57"/>
        <v>1164</v>
      </c>
      <c r="C1166" s="24"/>
      <c r="D1166" s="16"/>
      <c r="E1166" s="2"/>
      <c r="F1166" s="16"/>
      <c r="G1166" s="13"/>
      <c r="H1166" s="13"/>
      <c r="I1166" s="13"/>
      <c r="J1166" s="21" t="str">
        <f t="shared" si="58"/>
        <v/>
      </c>
      <c r="K1166" s="34" t="str">
        <f>IF(OR(G1166&lt;&gt;"",H1166&lt;&gt;""),'Thông Tin Chung'!$L$3,"")</f>
        <v/>
      </c>
      <c r="L1166" s="2"/>
      <c r="M1166" s="7" t="str">
        <f>IF(AND(G1166="",H1166=""),"",IF(OR(C1166&lt;NgayBatDau,C1166&gt;NgayKetThuc),"Ngày tháng phải nằm trong kỳ kế toán",IF(AND(F1166&lt;&gt;"",COUNTIF(T.2[Tên loại
Doanh thu / Chi phí],F1166)=0),"Tên loại DT/CP chưa được khai báo vào DS Tên loại DTCP","")))</f>
        <v/>
      </c>
      <c r="N1166" s="7" t="str">
        <f t="shared" si="56"/>
        <v/>
      </c>
    </row>
    <row r="1167" spans="2:14" ht="27.75" customHeight="1" x14ac:dyDescent="0.2">
      <c r="B1167" s="7">
        <f t="shared" si="57"/>
        <v>1165</v>
      </c>
      <c r="C1167" s="24"/>
      <c r="D1167" s="16"/>
      <c r="E1167" s="2"/>
      <c r="F1167" s="16"/>
      <c r="G1167" s="13"/>
      <c r="H1167" s="13"/>
      <c r="I1167" s="13"/>
      <c r="J1167" s="21" t="str">
        <f t="shared" si="58"/>
        <v/>
      </c>
      <c r="K1167" s="34" t="str">
        <f>IF(OR(G1167&lt;&gt;"",H1167&lt;&gt;""),'Thông Tin Chung'!$L$3,"")</f>
        <v/>
      </c>
      <c r="L1167" s="2"/>
      <c r="M1167" s="7" t="str">
        <f>IF(AND(G1167="",H1167=""),"",IF(OR(C1167&lt;NgayBatDau,C1167&gt;NgayKetThuc),"Ngày tháng phải nằm trong kỳ kế toán",IF(AND(F1167&lt;&gt;"",COUNTIF(T.2[Tên loại
Doanh thu / Chi phí],F1167)=0),"Tên loại DT/CP chưa được khai báo vào DS Tên loại DTCP","")))</f>
        <v/>
      </c>
      <c r="N1167" s="7" t="str">
        <f t="shared" si="56"/>
        <v/>
      </c>
    </row>
    <row r="1168" spans="2:14" ht="27.75" customHeight="1" x14ac:dyDescent="0.2">
      <c r="B1168" s="7">
        <f t="shared" si="57"/>
        <v>1166</v>
      </c>
      <c r="C1168" s="24"/>
      <c r="D1168" s="16"/>
      <c r="E1168" s="2"/>
      <c r="F1168" s="16"/>
      <c r="G1168" s="13"/>
      <c r="H1168" s="13"/>
      <c r="I1168" s="13"/>
      <c r="J1168" s="21" t="str">
        <f t="shared" si="58"/>
        <v/>
      </c>
      <c r="K1168" s="34" t="str">
        <f>IF(OR(G1168&lt;&gt;"",H1168&lt;&gt;""),'Thông Tin Chung'!$L$3,"")</f>
        <v/>
      </c>
      <c r="L1168" s="2"/>
      <c r="M1168" s="7" t="str">
        <f>IF(AND(G1168="",H1168=""),"",IF(OR(C1168&lt;NgayBatDau,C1168&gt;NgayKetThuc),"Ngày tháng phải nằm trong kỳ kế toán",IF(AND(F1168&lt;&gt;"",COUNTIF(T.2[Tên loại
Doanh thu / Chi phí],F1168)=0),"Tên loại DT/CP chưa được khai báo vào DS Tên loại DTCP","")))</f>
        <v/>
      </c>
      <c r="N1168" s="7" t="str">
        <f t="shared" si="56"/>
        <v/>
      </c>
    </row>
    <row r="1169" spans="2:14" ht="27.75" customHeight="1" x14ac:dyDescent="0.2">
      <c r="B1169" s="7">
        <f t="shared" si="57"/>
        <v>1167</v>
      </c>
      <c r="C1169" s="24"/>
      <c r="D1169" s="16"/>
      <c r="E1169" s="2"/>
      <c r="F1169" s="16"/>
      <c r="G1169" s="13"/>
      <c r="H1169" s="13"/>
      <c r="I1169" s="13"/>
      <c r="J1169" s="21" t="str">
        <f t="shared" si="58"/>
        <v/>
      </c>
      <c r="K1169" s="34" t="str">
        <f>IF(OR(G1169&lt;&gt;"",H1169&lt;&gt;""),'Thông Tin Chung'!$L$3,"")</f>
        <v/>
      </c>
      <c r="L1169" s="2"/>
      <c r="M1169" s="7" t="str">
        <f>IF(AND(G1169="",H1169=""),"",IF(OR(C1169&lt;NgayBatDau,C1169&gt;NgayKetThuc),"Ngày tháng phải nằm trong kỳ kế toán",IF(AND(F1169&lt;&gt;"",COUNTIF(T.2[Tên loại
Doanh thu / Chi phí],F1169)=0),"Tên loại DT/CP chưa được khai báo vào DS Tên loại DTCP","")))</f>
        <v/>
      </c>
      <c r="N1169" s="7" t="str">
        <f t="shared" si="56"/>
        <v/>
      </c>
    </row>
    <row r="1170" spans="2:14" ht="27.75" customHeight="1" x14ac:dyDescent="0.2">
      <c r="B1170" s="7">
        <f t="shared" si="57"/>
        <v>1168</v>
      </c>
      <c r="C1170" s="24"/>
      <c r="D1170" s="16"/>
      <c r="E1170" s="2"/>
      <c r="F1170" s="16"/>
      <c r="G1170" s="13"/>
      <c r="H1170" s="13"/>
      <c r="I1170" s="13"/>
      <c r="J1170" s="21" t="str">
        <f t="shared" si="58"/>
        <v/>
      </c>
      <c r="K1170" s="34" t="str">
        <f>IF(OR(G1170&lt;&gt;"",H1170&lt;&gt;""),'Thông Tin Chung'!$L$3,"")</f>
        <v/>
      </c>
      <c r="L1170" s="2"/>
      <c r="M1170" s="7" t="str">
        <f>IF(AND(G1170="",H1170=""),"",IF(OR(C1170&lt;NgayBatDau,C1170&gt;NgayKetThuc),"Ngày tháng phải nằm trong kỳ kế toán",IF(AND(F1170&lt;&gt;"",COUNTIF(T.2[Tên loại
Doanh thu / Chi phí],F1170)=0),"Tên loại DT/CP chưa được khai báo vào DS Tên loại DTCP","")))</f>
        <v/>
      </c>
      <c r="N1170" s="7" t="str">
        <f t="shared" si="56"/>
        <v/>
      </c>
    </row>
    <row r="1171" spans="2:14" ht="27.75" customHeight="1" x14ac:dyDescent="0.2">
      <c r="B1171" s="7">
        <f t="shared" si="57"/>
        <v>1169</v>
      </c>
      <c r="C1171" s="24"/>
      <c r="D1171" s="16"/>
      <c r="E1171" s="2"/>
      <c r="F1171" s="16"/>
      <c r="G1171" s="13"/>
      <c r="H1171" s="13"/>
      <c r="I1171" s="13"/>
      <c r="J1171" s="21" t="str">
        <f t="shared" si="58"/>
        <v/>
      </c>
      <c r="K1171" s="34" t="str">
        <f>IF(OR(G1171&lt;&gt;"",H1171&lt;&gt;""),'Thông Tin Chung'!$L$3,"")</f>
        <v/>
      </c>
      <c r="L1171" s="2"/>
      <c r="M1171" s="7" t="str">
        <f>IF(AND(G1171="",H1171=""),"",IF(OR(C1171&lt;NgayBatDau,C1171&gt;NgayKetThuc),"Ngày tháng phải nằm trong kỳ kế toán",IF(AND(F1171&lt;&gt;"",COUNTIF(T.2[Tên loại
Doanh thu / Chi phí],F1171)=0),"Tên loại DT/CP chưa được khai báo vào DS Tên loại DTCP","")))</f>
        <v/>
      </c>
      <c r="N1171" s="7" t="str">
        <f t="shared" si="56"/>
        <v/>
      </c>
    </row>
    <row r="1172" spans="2:14" ht="27.75" customHeight="1" x14ac:dyDescent="0.2">
      <c r="B1172" s="7">
        <f t="shared" si="57"/>
        <v>1170</v>
      </c>
      <c r="C1172" s="24"/>
      <c r="D1172" s="16"/>
      <c r="E1172" s="2"/>
      <c r="F1172" s="16"/>
      <c r="G1172" s="13"/>
      <c r="H1172" s="13"/>
      <c r="I1172" s="13"/>
      <c r="J1172" s="21" t="str">
        <f t="shared" si="58"/>
        <v/>
      </c>
      <c r="K1172" s="34" t="str">
        <f>IF(OR(G1172&lt;&gt;"",H1172&lt;&gt;""),'Thông Tin Chung'!$L$3,"")</f>
        <v/>
      </c>
      <c r="L1172" s="2"/>
      <c r="M1172" s="7" t="str">
        <f>IF(AND(G1172="",H1172=""),"",IF(OR(C1172&lt;NgayBatDau,C1172&gt;NgayKetThuc),"Ngày tháng phải nằm trong kỳ kế toán",IF(AND(F1172&lt;&gt;"",COUNTIF(T.2[Tên loại
Doanh thu / Chi phí],F1172)=0),"Tên loại DT/CP chưa được khai báo vào DS Tên loại DTCP","")))</f>
        <v/>
      </c>
      <c r="N1172" s="7" t="str">
        <f t="shared" si="56"/>
        <v/>
      </c>
    </row>
    <row r="1173" spans="2:14" ht="27.75" customHeight="1" x14ac:dyDescent="0.2">
      <c r="B1173" s="7">
        <f t="shared" si="57"/>
        <v>1171</v>
      </c>
      <c r="C1173" s="24"/>
      <c r="D1173" s="16"/>
      <c r="E1173" s="2"/>
      <c r="F1173" s="16"/>
      <c r="G1173" s="13"/>
      <c r="H1173" s="13"/>
      <c r="I1173" s="13"/>
      <c r="J1173" s="21" t="str">
        <f t="shared" si="58"/>
        <v/>
      </c>
      <c r="K1173" s="34" t="str">
        <f>IF(OR(G1173&lt;&gt;"",H1173&lt;&gt;""),'Thông Tin Chung'!$L$3,"")</f>
        <v/>
      </c>
      <c r="L1173" s="2"/>
      <c r="M1173" s="7" t="str">
        <f>IF(AND(G1173="",H1173=""),"",IF(OR(C1173&lt;NgayBatDau,C1173&gt;NgayKetThuc),"Ngày tháng phải nằm trong kỳ kế toán",IF(AND(F1173&lt;&gt;"",COUNTIF(T.2[Tên loại
Doanh thu / Chi phí],F1173)=0),"Tên loại DT/CP chưa được khai báo vào DS Tên loại DTCP","")))</f>
        <v/>
      </c>
      <c r="N1173" s="7" t="str">
        <f t="shared" si="56"/>
        <v/>
      </c>
    </row>
    <row r="1174" spans="2:14" ht="27.75" customHeight="1" x14ac:dyDescent="0.2">
      <c r="B1174" s="7">
        <f t="shared" si="57"/>
        <v>1172</v>
      </c>
      <c r="C1174" s="24"/>
      <c r="D1174" s="16"/>
      <c r="E1174" s="2"/>
      <c r="F1174" s="16"/>
      <c r="G1174" s="13"/>
      <c r="H1174" s="13"/>
      <c r="I1174" s="13"/>
      <c r="J1174" s="21" t="str">
        <f t="shared" si="58"/>
        <v/>
      </c>
      <c r="K1174" s="34" t="str">
        <f>IF(OR(G1174&lt;&gt;"",H1174&lt;&gt;""),'Thông Tin Chung'!$L$3,"")</f>
        <v/>
      </c>
      <c r="L1174" s="2"/>
      <c r="M1174" s="7" t="str">
        <f>IF(AND(G1174="",H1174=""),"",IF(OR(C1174&lt;NgayBatDau,C1174&gt;NgayKetThuc),"Ngày tháng phải nằm trong kỳ kế toán",IF(AND(F1174&lt;&gt;"",COUNTIF(T.2[Tên loại
Doanh thu / Chi phí],F1174)=0),"Tên loại DT/CP chưa được khai báo vào DS Tên loại DTCP","")))</f>
        <v/>
      </c>
      <c r="N1174" s="7" t="str">
        <f t="shared" si="56"/>
        <v/>
      </c>
    </row>
    <row r="1175" spans="2:14" ht="27.75" customHeight="1" x14ac:dyDescent="0.2">
      <c r="B1175" s="7">
        <f t="shared" si="57"/>
        <v>1173</v>
      </c>
      <c r="C1175" s="24"/>
      <c r="D1175" s="16"/>
      <c r="E1175" s="2"/>
      <c r="F1175" s="16"/>
      <c r="G1175" s="13"/>
      <c r="H1175" s="13"/>
      <c r="I1175" s="13"/>
      <c r="J1175" s="21" t="str">
        <f t="shared" si="58"/>
        <v/>
      </c>
      <c r="K1175" s="34" t="str">
        <f>IF(OR(G1175&lt;&gt;"",H1175&lt;&gt;""),'Thông Tin Chung'!$L$3,"")</f>
        <v/>
      </c>
      <c r="L1175" s="2"/>
      <c r="M1175" s="7" t="str">
        <f>IF(AND(G1175="",H1175=""),"",IF(OR(C1175&lt;NgayBatDau,C1175&gt;NgayKetThuc),"Ngày tháng phải nằm trong kỳ kế toán",IF(AND(F1175&lt;&gt;"",COUNTIF(T.2[Tên loại
Doanh thu / Chi phí],F1175)=0),"Tên loại DT/CP chưa được khai báo vào DS Tên loại DTCP","")))</f>
        <v/>
      </c>
      <c r="N1175" s="7" t="str">
        <f t="shared" si="56"/>
        <v/>
      </c>
    </row>
    <row r="1176" spans="2:14" ht="27.75" customHeight="1" x14ac:dyDescent="0.2">
      <c r="B1176" s="7">
        <f t="shared" si="57"/>
        <v>1174</v>
      </c>
      <c r="C1176" s="24"/>
      <c r="D1176" s="16"/>
      <c r="E1176" s="2"/>
      <c r="F1176" s="16"/>
      <c r="G1176" s="13"/>
      <c r="H1176" s="13"/>
      <c r="I1176" s="13"/>
      <c r="J1176" s="21" t="str">
        <f t="shared" si="58"/>
        <v/>
      </c>
      <c r="K1176" s="34" t="str">
        <f>IF(OR(G1176&lt;&gt;"",H1176&lt;&gt;""),'Thông Tin Chung'!$L$3,"")</f>
        <v/>
      </c>
      <c r="L1176" s="2"/>
      <c r="M1176" s="7" t="str">
        <f>IF(AND(G1176="",H1176=""),"",IF(OR(C1176&lt;NgayBatDau,C1176&gt;NgayKetThuc),"Ngày tháng phải nằm trong kỳ kế toán",IF(AND(F1176&lt;&gt;"",COUNTIF(T.2[Tên loại
Doanh thu / Chi phí],F1176)=0),"Tên loại DT/CP chưa được khai báo vào DS Tên loại DTCP","")))</f>
        <v/>
      </c>
      <c r="N1176" s="7" t="str">
        <f t="shared" si="56"/>
        <v/>
      </c>
    </row>
    <row r="1177" spans="2:14" ht="27.75" customHeight="1" x14ac:dyDescent="0.2">
      <c r="B1177" s="7">
        <f t="shared" si="57"/>
        <v>1175</v>
      </c>
      <c r="C1177" s="24"/>
      <c r="D1177" s="16"/>
      <c r="E1177" s="2"/>
      <c r="F1177" s="16"/>
      <c r="G1177" s="13"/>
      <c r="H1177" s="13"/>
      <c r="I1177" s="13"/>
      <c r="J1177" s="21" t="str">
        <f t="shared" si="58"/>
        <v/>
      </c>
      <c r="K1177" s="34" t="str">
        <f>IF(OR(G1177&lt;&gt;"",H1177&lt;&gt;""),'Thông Tin Chung'!$L$3,"")</f>
        <v/>
      </c>
      <c r="L1177" s="2"/>
      <c r="M1177" s="7" t="str">
        <f>IF(AND(G1177="",H1177=""),"",IF(OR(C1177&lt;NgayBatDau,C1177&gt;NgayKetThuc),"Ngày tháng phải nằm trong kỳ kế toán",IF(AND(F1177&lt;&gt;"",COUNTIF(T.2[Tên loại
Doanh thu / Chi phí],F1177)=0),"Tên loại DT/CP chưa được khai báo vào DS Tên loại DTCP","")))</f>
        <v/>
      </c>
      <c r="N1177" s="7" t="str">
        <f t="shared" si="56"/>
        <v/>
      </c>
    </row>
    <row r="1178" spans="2:14" ht="27.75" customHeight="1" x14ac:dyDescent="0.2">
      <c r="B1178" s="7">
        <f t="shared" si="57"/>
        <v>1176</v>
      </c>
      <c r="C1178" s="24"/>
      <c r="D1178" s="16"/>
      <c r="E1178" s="2"/>
      <c r="F1178" s="16"/>
      <c r="G1178" s="13"/>
      <c r="H1178" s="13"/>
      <c r="I1178" s="13"/>
      <c r="J1178" s="21" t="str">
        <f t="shared" si="58"/>
        <v/>
      </c>
      <c r="K1178" s="34" t="str">
        <f>IF(OR(G1178&lt;&gt;"",H1178&lt;&gt;""),'Thông Tin Chung'!$L$3,"")</f>
        <v/>
      </c>
      <c r="L1178" s="2"/>
      <c r="M1178" s="7" t="str">
        <f>IF(AND(G1178="",H1178=""),"",IF(OR(C1178&lt;NgayBatDau,C1178&gt;NgayKetThuc),"Ngày tháng phải nằm trong kỳ kế toán",IF(AND(F1178&lt;&gt;"",COUNTIF(T.2[Tên loại
Doanh thu / Chi phí],F1178)=0),"Tên loại DT/CP chưa được khai báo vào DS Tên loại DTCP","")))</f>
        <v/>
      </c>
      <c r="N1178" s="7" t="str">
        <f t="shared" si="56"/>
        <v/>
      </c>
    </row>
    <row r="1179" spans="2:14" ht="27.75" customHeight="1" x14ac:dyDescent="0.2">
      <c r="B1179" s="7">
        <f t="shared" si="57"/>
        <v>1177</v>
      </c>
      <c r="C1179" s="24"/>
      <c r="D1179" s="16"/>
      <c r="E1179" s="2"/>
      <c r="F1179" s="16"/>
      <c r="G1179" s="13"/>
      <c r="H1179" s="13"/>
      <c r="I1179" s="13"/>
      <c r="J1179" s="21" t="str">
        <f t="shared" si="58"/>
        <v/>
      </c>
      <c r="K1179" s="34" t="str">
        <f>IF(OR(G1179&lt;&gt;"",H1179&lt;&gt;""),'Thông Tin Chung'!$L$3,"")</f>
        <v/>
      </c>
      <c r="L1179" s="2"/>
      <c r="M1179" s="7" t="str">
        <f>IF(AND(G1179="",H1179=""),"",IF(OR(C1179&lt;NgayBatDau,C1179&gt;NgayKetThuc),"Ngày tháng phải nằm trong kỳ kế toán",IF(AND(F1179&lt;&gt;"",COUNTIF(T.2[Tên loại
Doanh thu / Chi phí],F1179)=0),"Tên loại DT/CP chưa được khai báo vào DS Tên loại DTCP","")))</f>
        <v/>
      </c>
      <c r="N1179" s="7" t="str">
        <f t="shared" si="56"/>
        <v/>
      </c>
    </row>
    <row r="1180" spans="2:14" ht="27.75" customHeight="1" x14ac:dyDescent="0.2">
      <c r="B1180" s="7">
        <f t="shared" si="57"/>
        <v>1178</v>
      </c>
      <c r="C1180" s="24"/>
      <c r="D1180" s="16"/>
      <c r="E1180" s="2"/>
      <c r="F1180" s="16"/>
      <c r="G1180" s="13"/>
      <c r="H1180" s="13"/>
      <c r="I1180" s="13"/>
      <c r="J1180" s="21" t="str">
        <f t="shared" si="58"/>
        <v/>
      </c>
      <c r="K1180" s="34" t="str">
        <f>IF(OR(G1180&lt;&gt;"",H1180&lt;&gt;""),'Thông Tin Chung'!$L$3,"")</f>
        <v/>
      </c>
      <c r="L1180" s="2"/>
      <c r="M1180" s="7" t="str">
        <f>IF(AND(G1180="",H1180=""),"",IF(OR(C1180&lt;NgayBatDau,C1180&gt;NgayKetThuc),"Ngày tháng phải nằm trong kỳ kế toán",IF(AND(F1180&lt;&gt;"",COUNTIF(T.2[Tên loại
Doanh thu / Chi phí],F1180)=0),"Tên loại DT/CP chưa được khai báo vào DS Tên loại DTCP","")))</f>
        <v/>
      </c>
      <c r="N1180" s="7" t="str">
        <f t="shared" si="56"/>
        <v/>
      </c>
    </row>
    <row r="1181" spans="2:14" ht="27.75" customHeight="1" x14ac:dyDescent="0.2">
      <c r="B1181" s="7">
        <f t="shared" si="57"/>
        <v>1179</v>
      </c>
      <c r="C1181" s="24"/>
      <c r="D1181" s="16"/>
      <c r="E1181" s="2"/>
      <c r="F1181" s="16"/>
      <c r="G1181" s="13"/>
      <c r="H1181" s="13"/>
      <c r="I1181" s="13"/>
      <c r="J1181" s="21" t="str">
        <f t="shared" si="58"/>
        <v/>
      </c>
      <c r="K1181" s="34" t="str">
        <f>IF(OR(G1181&lt;&gt;"",H1181&lt;&gt;""),'Thông Tin Chung'!$L$3,"")</f>
        <v/>
      </c>
      <c r="L1181" s="2"/>
      <c r="M1181" s="7" t="str">
        <f>IF(AND(G1181="",H1181=""),"",IF(OR(C1181&lt;NgayBatDau,C1181&gt;NgayKetThuc),"Ngày tháng phải nằm trong kỳ kế toán",IF(AND(F1181&lt;&gt;"",COUNTIF(T.2[Tên loại
Doanh thu / Chi phí],F1181)=0),"Tên loại DT/CP chưa được khai báo vào DS Tên loại DTCP","")))</f>
        <v/>
      </c>
      <c r="N1181" s="7" t="str">
        <f t="shared" si="56"/>
        <v/>
      </c>
    </row>
    <row r="1182" spans="2:14" ht="27.75" customHeight="1" x14ac:dyDescent="0.2">
      <c r="B1182" s="7">
        <f t="shared" si="57"/>
        <v>1180</v>
      </c>
      <c r="C1182" s="24"/>
      <c r="D1182" s="16"/>
      <c r="E1182" s="2"/>
      <c r="F1182" s="16"/>
      <c r="G1182" s="13"/>
      <c r="H1182" s="13"/>
      <c r="I1182" s="13"/>
      <c r="J1182" s="21" t="str">
        <f t="shared" si="58"/>
        <v/>
      </c>
      <c r="K1182" s="34" t="str">
        <f>IF(OR(G1182&lt;&gt;"",H1182&lt;&gt;""),'Thông Tin Chung'!$L$3,"")</f>
        <v/>
      </c>
      <c r="L1182" s="2"/>
      <c r="M1182" s="7" t="str">
        <f>IF(AND(G1182="",H1182=""),"",IF(OR(C1182&lt;NgayBatDau,C1182&gt;NgayKetThuc),"Ngày tháng phải nằm trong kỳ kế toán",IF(AND(F1182&lt;&gt;"",COUNTIF(T.2[Tên loại
Doanh thu / Chi phí],F1182)=0),"Tên loại DT/CP chưa được khai báo vào DS Tên loại DTCP","")))</f>
        <v/>
      </c>
      <c r="N1182" s="7" t="str">
        <f t="shared" si="56"/>
        <v/>
      </c>
    </row>
    <row r="1183" spans="2:14" ht="27.75" customHeight="1" x14ac:dyDescent="0.2">
      <c r="B1183" s="7">
        <f t="shared" si="57"/>
        <v>1181</v>
      </c>
      <c r="C1183" s="24"/>
      <c r="D1183" s="16"/>
      <c r="E1183" s="2"/>
      <c r="F1183" s="16"/>
      <c r="G1183" s="13"/>
      <c r="H1183" s="13"/>
      <c r="I1183" s="13"/>
      <c r="J1183" s="21" t="str">
        <f t="shared" si="58"/>
        <v/>
      </c>
      <c r="K1183" s="34" t="str">
        <f>IF(OR(G1183&lt;&gt;"",H1183&lt;&gt;""),'Thông Tin Chung'!$L$3,"")</f>
        <v/>
      </c>
      <c r="L1183" s="2"/>
      <c r="M1183" s="7" t="str">
        <f>IF(AND(G1183="",H1183=""),"",IF(OR(C1183&lt;NgayBatDau,C1183&gt;NgayKetThuc),"Ngày tháng phải nằm trong kỳ kế toán",IF(AND(F1183&lt;&gt;"",COUNTIF(T.2[Tên loại
Doanh thu / Chi phí],F1183)=0),"Tên loại DT/CP chưa được khai báo vào DS Tên loại DTCP","")))</f>
        <v/>
      </c>
      <c r="N1183" s="7" t="str">
        <f t="shared" si="56"/>
        <v/>
      </c>
    </row>
    <row r="1184" spans="2:14" ht="27.75" customHeight="1" x14ac:dyDescent="0.2">
      <c r="B1184" s="7">
        <f t="shared" si="57"/>
        <v>1182</v>
      </c>
      <c r="C1184" s="24"/>
      <c r="D1184" s="16"/>
      <c r="E1184" s="2"/>
      <c r="F1184" s="16"/>
      <c r="G1184" s="13"/>
      <c r="H1184" s="13"/>
      <c r="I1184" s="13"/>
      <c r="J1184" s="21" t="str">
        <f t="shared" si="58"/>
        <v/>
      </c>
      <c r="K1184" s="34" t="str">
        <f>IF(OR(G1184&lt;&gt;"",H1184&lt;&gt;""),'Thông Tin Chung'!$L$3,"")</f>
        <v/>
      </c>
      <c r="L1184" s="2"/>
      <c r="M1184" s="7" t="str">
        <f>IF(AND(G1184="",H1184=""),"",IF(OR(C1184&lt;NgayBatDau,C1184&gt;NgayKetThuc),"Ngày tháng phải nằm trong kỳ kế toán",IF(AND(F1184&lt;&gt;"",COUNTIF(T.2[Tên loại
Doanh thu / Chi phí],F1184)=0),"Tên loại DT/CP chưa được khai báo vào DS Tên loại DTCP","")))</f>
        <v/>
      </c>
      <c r="N1184" s="7" t="str">
        <f t="shared" si="56"/>
        <v/>
      </c>
    </row>
    <row r="1185" spans="2:14" ht="27.75" customHeight="1" x14ac:dyDescent="0.2">
      <c r="B1185" s="7">
        <f t="shared" si="57"/>
        <v>1183</v>
      </c>
      <c r="C1185" s="24"/>
      <c r="D1185" s="16"/>
      <c r="E1185" s="2"/>
      <c r="F1185" s="16"/>
      <c r="G1185" s="13"/>
      <c r="H1185" s="13"/>
      <c r="I1185" s="13"/>
      <c r="J1185" s="21" t="str">
        <f t="shared" si="58"/>
        <v/>
      </c>
      <c r="K1185" s="34" t="str">
        <f>IF(OR(G1185&lt;&gt;"",H1185&lt;&gt;""),'Thông Tin Chung'!$L$3,"")</f>
        <v/>
      </c>
      <c r="L1185" s="2"/>
      <c r="M1185" s="7" t="str">
        <f>IF(AND(G1185="",H1185=""),"",IF(OR(C1185&lt;NgayBatDau,C1185&gt;NgayKetThuc),"Ngày tháng phải nằm trong kỳ kế toán",IF(AND(F1185&lt;&gt;"",COUNTIF(T.2[Tên loại
Doanh thu / Chi phí],F1185)=0),"Tên loại DT/CP chưa được khai báo vào DS Tên loại DTCP","")))</f>
        <v/>
      </c>
      <c r="N1185" s="7" t="str">
        <f t="shared" si="56"/>
        <v/>
      </c>
    </row>
    <row r="1186" spans="2:14" ht="27.75" customHeight="1" x14ac:dyDescent="0.2">
      <c r="B1186" s="7">
        <f t="shared" si="57"/>
        <v>1184</v>
      </c>
      <c r="C1186" s="24"/>
      <c r="D1186" s="16"/>
      <c r="E1186" s="2"/>
      <c r="F1186" s="16"/>
      <c r="G1186" s="13"/>
      <c r="H1186" s="13"/>
      <c r="I1186" s="13"/>
      <c r="J1186" s="21" t="str">
        <f t="shared" si="58"/>
        <v/>
      </c>
      <c r="K1186" s="34" t="str">
        <f>IF(OR(G1186&lt;&gt;"",H1186&lt;&gt;""),'Thông Tin Chung'!$L$3,"")</f>
        <v/>
      </c>
      <c r="L1186" s="2"/>
      <c r="M1186" s="7" t="str">
        <f>IF(AND(G1186="",H1186=""),"",IF(OR(C1186&lt;NgayBatDau,C1186&gt;NgayKetThuc),"Ngày tháng phải nằm trong kỳ kế toán",IF(AND(F1186&lt;&gt;"",COUNTIF(T.2[Tên loại
Doanh thu / Chi phí],F1186)=0),"Tên loại DT/CP chưa được khai báo vào DS Tên loại DTCP","")))</f>
        <v/>
      </c>
      <c r="N1186" s="7" t="str">
        <f t="shared" si="56"/>
        <v/>
      </c>
    </row>
    <row r="1187" spans="2:14" ht="27.75" customHeight="1" x14ac:dyDescent="0.2">
      <c r="B1187" s="7">
        <f t="shared" si="57"/>
        <v>1185</v>
      </c>
      <c r="C1187" s="24"/>
      <c r="D1187" s="16"/>
      <c r="E1187" s="2"/>
      <c r="F1187" s="16"/>
      <c r="G1187" s="13"/>
      <c r="H1187" s="13"/>
      <c r="I1187" s="13"/>
      <c r="J1187" s="21" t="str">
        <f t="shared" si="58"/>
        <v/>
      </c>
      <c r="K1187" s="34" t="str">
        <f>IF(OR(G1187&lt;&gt;"",H1187&lt;&gt;""),'Thông Tin Chung'!$L$3,"")</f>
        <v/>
      </c>
      <c r="L1187" s="2"/>
      <c r="M1187" s="7" t="str">
        <f>IF(AND(G1187="",H1187=""),"",IF(OR(C1187&lt;NgayBatDau,C1187&gt;NgayKetThuc),"Ngày tháng phải nằm trong kỳ kế toán",IF(AND(F1187&lt;&gt;"",COUNTIF(T.2[Tên loại
Doanh thu / Chi phí],F1187)=0),"Tên loại DT/CP chưa được khai báo vào DS Tên loại DTCP","")))</f>
        <v/>
      </c>
      <c r="N1187" s="7" t="str">
        <f t="shared" si="56"/>
        <v/>
      </c>
    </row>
    <row r="1188" spans="2:14" ht="27.75" customHeight="1" x14ac:dyDescent="0.2">
      <c r="B1188" s="7">
        <f t="shared" si="57"/>
        <v>1186</v>
      </c>
      <c r="C1188" s="24"/>
      <c r="D1188" s="16"/>
      <c r="E1188" s="2"/>
      <c r="F1188" s="16"/>
      <c r="G1188" s="13"/>
      <c r="H1188" s="13"/>
      <c r="I1188" s="13"/>
      <c r="J1188" s="21" t="str">
        <f t="shared" si="58"/>
        <v/>
      </c>
      <c r="K1188" s="34" t="str">
        <f>IF(OR(G1188&lt;&gt;"",H1188&lt;&gt;""),'Thông Tin Chung'!$L$3,"")</f>
        <v/>
      </c>
      <c r="L1188" s="2"/>
      <c r="M1188" s="7" t="str">
        <f>IF(AND(G1188="",H1188=""),"",IF(OR(C1188&lt;NgayBatDau,C1188&gt;NgayKetThuc),"Ngày tháng phải nằm trong kỳ kế toán",IF(AND(F1188&lt;&gt;"",COUNTIF(T.2[Tên loại
Doanh thu / Chi phí],F1188)=0),"Tên loại DT/CP chưa được khai báo vào DS Tên loại DTCP","")))</f>
        <v/>
      </c>
      <c r="N1188" s="7" t="str">
        <f t="shared" si="56"/>
        <v/>
      </c>
    </row>
    <row r="1189" spans="2:14" ht="27.75" customHeight="1" x14ac:dyDescent="0.2">
      <c r="B1189" s="7">
        <f t="shared" si="57"/>
        <v>1187</v>
      </c>
      <c r="C1189" s="24"/>
      <c r="D1189" s="16"/>
      <c r="E1189" s="2"/>
      <c r="F1189" s="16"/>
      <c r="G1189" s="13"/>
      <c r="H1189" s="13"/>
      <c r="I1189" s="13"/>
      <c r="J1189" s="21" t="str">
        <f t="shared" si="58"/>
        <v/>
      </c>
      <c r="K1189" s="34" t="str">
        <f>IF(OR(G1189&lt;&gt;"",H1189&lt;&gt;""),'Thông Tin Chung'!$L$3,"")</f>
        <v/>
      </c>
      <c r="L1189" s="2"/>
      <c r="M1189" s="7" t="str">
        <f>IF(AND(G1189="",H1189=""),"",IF(OR(C1189&lt;NgayBatDau,C1189&gt;NgayKetThuc),"Ngày tháng phải nằm trong kỳ kế toán",IF(AND(F1189&lt;&gt;"",COUNTIF(T.2[Tên loại
Doanh thu / Chi phí],F1189)=0),"Tên loại DT/CP chưa được khai báo vào DS Tên loại DTCP","")))</f>
        <v/>
      </c>
      <c r="N1189" s="7" t="str">
        <f t="shared" si="56"/>
        <v/>
      </c>
    </row>
    <row r="1190" spans="2:14" ht="27.75" customHeight="1" x14ac:dyDescent="0.2">
      <c r="B1190" s="7">
        <f t="shared" si="57"/>
        <v>1188</v>
      </c>
      <c r="C1190" s="24"/>
      <c r="D1190" s="16"/>
      <c r="E1190" s="2"/>
      <c r="F1190" s="16"/>
      <c r="G1190" s="13"/>
      <c r="H1190" s="13"/>
      <c r="I1190" s="13"/>
      <c r="J1190" s="21" t="str">
        <f t="shared" si="58"/>
        <v/>
      </c>
      <c r="K1190" s="34" t="str">
        <f>IF(OR(G1190&lt;&gt;"",H1190&lt;&gt;""),'Thông Tin Chung'!$L$3,"")</f>
        <v/>
      </c>
      <c r="L1190" s="2"/>
      <c r="M1190" s="7" t="str">
        <f>IF(AND(G1190="",H1190=""),"",IF(OR(C1190&lt;NgayBatDau,C1190&gt;NgayKetThuc),"Ngày tháng phải nằm trong kỳ kế toán",IF(AND(F1190&lt;&gt;"",COUNTIF(T.2[Tên loại
Doanh thu / Chi phí],F1190)=0),"Tên loại DT/CP chưa được khai báo vào DS Tên loại DTCP","")))</f>
        <v/>
      </c>
      <c r="N1190" s="7" t="str">
        <f t="shared" si="56"/>
        <v/>
      </c>
    </row>
    <row r="1191" spans="2:14" ht="27.75" customHeight="1" x14ac:dyDescent="0.2">
      <c r="B1191" s="7">
        <f t="shared" si="57"/>
        <v>1189</v>
      </c>
      <c r="C1191" s="24"/>
      <c r="D1191" s="16"/>
      <c r="E1191" s="2"/>
      <c r="F1191" s="16"/>
      <c r="G1191" s="13"/>
      <c r="H1191" s="13"/>
      <c r="I1191" s="13"/>
      <c r="J1191" s="21" t="str">
        <f t="shared" si="58"/>
        <v/>
      </c>
      <c r="K1191" s="34" t="str">
        <f>IF(OR(G1191&lt;&gt;"",H1191&lt;&gt;""),'Thông Tin Chung'!$L$3,"")</f>
        <v/>
      </c>
      <c r="L1191" s="2"/>
      <c r="M1191" s="7" t="str">
        <f>IF(AND(G1191="",H1191=""),"",IF(OR(C1191&lt;NgayBatDau,C1191&gt;NgayKetThuc),"Ngày tháng phải nằm trong kỳ kế toán",IF(AND(F1191&lt;&gt;"",COUNTIF(T.2[Tên loại
Doanh thu / Chi phí],F1191)=0),"Tên loại DT/CP chưa được khai báo vào DS Tên loại DTCP","")))</f>
        <v/>
      </c>
      <c r="N1191" s="7" t="str">
        <f t="shared" si="56"/>
        <v/>
      </c>
    </row>
    <row r="1192" spans="2:14" ht="27.75" customHeight="1" x14ac:dyDescent="0.2">
      <c r="B1192" s="7">
        <f t="shared" si="57"/>
        <v>1190</v>
      </c>
      <c r="C1192" s="24"/>
      <c r="D1192" s="16"/>
      <c r="E1192" s="2"/>
      <c r="F1192" s="16"/>
      <c r="G1192" s="13"/>
      <c r="H1192" s="13"/>
      <c r="I1192" s="13"/>
      <c r="J1192" s="21" t="str">
        <f t="shared" si="58"/>
        <v/>
      </c>
      <c r="K1192" s="34" t="str">
        <f>IF(OR(G1192&lt;&gt;"",H1192&lt;&gt;""),'Thông Tin Chung'!$L$3,"")</f>
        <v/>
      </c>
      <c r="L1192" s="2"/>
      <c r="M1192" s="7" t="str">
        <f>IF(AND(G1192="",H1192=""),"",IF(OR(C1192&lt;NgayBatDau,C1192&gt;NgayKetThuc),"Ngày tháng phải nằm trong kỳ kế toán",IF(AND(F1192&lt;&gt;"",COUNTIF(T.2[Tên loại
Doanh thu / Chi phí],F1192)=0),"Tên loại DT/CP chưa được khai báo vào DS Tên loại DTCP","")))</f>
        <v/>
      </c>
      <c r="N1192" s="7" t="str">
        <f t="shared" si="56"/>
        <v/>
      </c>
    </row>
    <row r="1193" spans="2:14" ht="27.75" customHeight="1" x14ac:dyDescent="0.2">
      <c r="B1193" s="7">
        <f t="shared" si="57"/>
        <v>1191</v>
      </c>
      <c r="C1193" s="24"/>
      <c r="D1193" s="16"/>
      <c r="E1193" s="2"/>
      <c r="F1193" s="16"/>
      <c r="G1193" s="13"/>
      <c r="H1193" s="13"/>
      <c r="I1193" s="13"/>
      <c r="J1193" s="21" t="str">
        <f t="shared" si="58"/>
        <v/>
      </c>
      <c r="K1193" s="34" t="str">
        <f>IF(OR(G1193&lt;&gt;"",H1193&lt;&gt;""),'Thông Tin Chung'!$L$3,"")</f>
        <v/>
      </c>
      <c r="L1193" s="2"/>
      <c r="M1193" s="7" t="str">
        <f>IF(AND(G1193="",H1193=""),"",IF(OR(C1193&lt;NgayBatDau,C1193&gt;NgayKetThuc),"Ngày tháng phải nằm trong kỳ kế toán",IF(AND(F1193&lt;&gt;"",COUNTIF(T.2[Tên loại
Doanh thu / Chi phí],F1193)=0),"Tên loại DT/CP chưa được khai báo vào DS Tên loại DTCP","")))</f>
        <v/>
      </c>
      <c r="N1193" s="7" t="str">
        <f t="shared" si="56"/>
        <v/>
      </c>
    </row>
    <row r="1194" spans="2:14" ht="27.75" customHeight="1" x14ac:dyDescent="0.2">
      <c r="B1194" s="7">
        <f t="shared" si="57"/>
        <v>1192</v>
      </c>
      <c r="C1194" s="24"/>
      <c r="D1194" s="16"/>
      <c r="E1194" s="2"/>
      <c r="F1194" s="16"/>
      <c r="G1194" s="13"/>
      <c r="H1194" s="13"/>
      <c r="I1194" s="13"/>
      <c r="J1194" s="21" t="str">
        <f t="shared" si="58"/>
        <v/>
      </c>
      <c r="K1194" s="34" t="str">
        <f>IF(OR(G1194&lt;&gt;"",H1194&lt;&gt;""),'Thông Tin Chung'!$L$3,"")</f>
        <v/>
      </c>
      <c r="L1194" s="2"/>
      <c r="M1194" s="7" t="str">
        <f>IF(AND(G1194="",H1194=""),"",IF(OR(C1194&lt;NgayBatDau,C1194&gt;NgayKetThuc),"Ngày tháng phải nằm trong kỳ kế toán",IF(AND(F1194&lt;&gt;"",COUNTIF(T.2[Tên loại
Doanh thu / Chi phí],F1194)=0),"Tên loại DT/CP chưa được khai báo vào DS Tên loại DTCP","")))</f>
        <v/>
      </c>
      <c r="N1194" s="7" t="str">
        <f t="shared" si="56"/>
        <v/>
      </c>
    </row>
    <row r="1195" spans="2:14" ht="27.75" customHeight="1" x14ac:dyDescent="0.2">
      <c r="B1195" s="7">
        <f t="shared" si="57"/>
        <v>1193</v>
      </c>
      <c r="C1195" s="24"/>
      <c r="D1195" s="16"/>
      <c r="E1195" s="2"/>
      <c r="F1195" s="16"/>
      <c r="G1195" s="13"/>
      <c r="H1195" s="13"/>
      <c r="I1195" s="13"/>
      <c r="J1195" s="21" t="str">
        <f t="shared" si="58"/>
        <v/>
      </c>
      <c r="K1195" s="34" t="str">
        <f>IF(OR(G1195&lt;&gt;"",H1195&lt;&gt;""),'Thông Tin Chung'!$L$3,"")</f>
        <v/>
      </c>
      <c r="L1195" s="2"/>
      <c r="M1195" s="7" t="str">
        <f>IF(AND(G1195="",H1195=""),"",IF(OR(C1195&lt;NgayBatDau,C1195&gt;NgayKetThuc),"Ngày tháng phải nằm trong kỳ kế toán",IF(AND(F1195&lt;&gt;"",COUNTIF(T.2[Tên loại
Doanh thu / Chi phí],F1195)=0),"Tên loại DT/CP chưa được khai báo vào DS Tên loại DTCP","")))</f>
        <v/>
      </c>
      <c r="N1195" s="7" t="str">
        <f t="shared" si="56"/>
        <v/>
      </c>
    </row>
    <row r="1196" spans="2:14" ht="27.75" customHeight="1" x14ac:dyDescent="0.2">
      <c r="B1196" s="7">
        <f t="shared" si="57"/>
        <v>1194</v>
      </c>
      <c r="C1196" s="24"/>
      <c r="D1196" s="16"/>
      <c r="E1196" s="2"/>
      <c r="F1196" s="16"/>
      <c r="G1196" s="13"/>
      <c r="H1196" s="13"/>
      <c r="I1196" s="13"/>
      <c r="J1196" s="21" t="str">
        <f t="shared" si="58"/>
        <v/>
      </c>
      <c r="K1196" s="34" t="str">
        <f>IF(OR(G1196&lt;&gt;"",H1196&lt;&gt;""),'Thông Tin Chung'!$L$3,"")</f>
        <v/>
      </c>
      <c r="L1196" s="2"/>
      <c r="M1196" s="7" t="str">
        <f>IF(AND(G1196="",H1196=""),"",IF(OR(C1196&lt;NgayBatDau,C1196&gt;NgayKetThuc),"Ngày tháng phải nằm trong kỳ kế toán",IF(AND(F1196&lt;&gt;"",COUNTIF(T.2[Tên loại
Doanh thu / Chi phí],F1196)=0),"Tên loại DT/CP chưa được khai báo vào DS Tên loại DTCP","")))</f>
        <v/>
      </c>
      <c r="N1196" s="7" t="str">
        <f t="shared" si="56"/>
        <v/>
      </c>
    </row>
    <row r="1197" spans="2:14" ht="27.75" customHeight="1" x14ac:dyDescent="0.2">
      <c r="B1197" s="7">
        <f t="shared" si="57"/>
        <v>1195</v>
      </c>
      <c r="C1197" s="24"/>
      <c r="D1197" s="16"/>
      <c r="E1197" s="2"/>
      <c r="F1197" s="16"/>
      <c r="G1197" s="13"/>
      <c r="H1197" s="13"/>
      <c r="I1197" s="13"/>
      <c r="J1197" s="21" t="str">
        <f t="shared" si="58"/>
        <v/>
      </c>
      <c r="K1197" s="34" t="str">
        <f>IF(OR(G1197&lt;&gt;"",H1197&lt;&gt;""),'Thông Tin Chung'!$L$3,"")</f>
        <v/>
      </c>
      <c r="L1197" s="2"/>
      <c r="M1197" s="7" t="str">
        <f>IF(AND(G1197="",H1197=""),"",IF(OR(C1197&lt;NgayBatDau,C1197&gt;NgayKetThuc),"Ngày tháng phải nằm trong kỳ kế toán",IF(AND(F1197&lt;&gt;"",COUNTIF(T.2[Tên loại
Doanh thu / Chi phí],F1197)=0),"Tên loại DT/CP chưa được khai báo vào DS Tên loại DTCP","")))</f>
        <v/>
      </c>
      <c r="N1197" s="7" t="str">
        <f t="shared" si="56"/>
        <v/>
      </c>
    </row>
    <row r="1198" spans="2:14" ht="27.75" customHeight="1" x14ac:dyDescent="0.2">
      <c r="B1198" s="7">
        <f t="shared" si="57"/>
        <v>1196</v>
      </c>
      <c r="C1198" s="24"/>
      <c r="D1198" s="16"/>
      <c r="E1198" s="2"/>
      <c r="F1198" s="16"/>
      <c r="G1198" s="13"/>
      <c r="H1198" s="13"/>
      <c r="I1198" s="13"/>
      <c r="J1198" s="21" t="str">
        <f t="shared" si="58"/>
        <v/>
      </c>
      <c r="K1198" s="34" t="str">
        <f>IF(OR(G1198&lt;&gt;"",H1198&lt;&gt;""),'Thông Tin Chung'!$L$3,"")</f>
        <v/>
      </c>
      <c r="L1198" s="2"/>
      <c r="M1198" s="7" t="str">
        <f>IF(AND(G1198="",H1198=""),"",IF(OR(C1198&lt;NgayBatDau,C1198&gt;NgayKetThuc),"Ngày tháng phải nằm trong kỳ kế toán",IF(AND(F1198&lt;&gt;"",COUNTIF(T.2[Tên loại
Doanh thu / Chi phí],F1198)=0),"Tên loại DT/CP chưa được khai báo vào DS Tên loại DTCP","")))</f>
        <v/>
      </c>
      <c r="N1198" s="7" t="str">
        <f t="shared" si="56"/>
        <v/>
      </c>
    </row>
    <row r="1199" spans="2:14" ht="27.75" customHeight="1" x14ac:dyDescent="0.2">
      <c r="B1199" s="7">
        <f t="shared" si="57"/>
        <v>1197</v>
      </c>
      <c r="C1199" s="24"/>
      <c r="D1199" s="16"/>
      <c r="E1199" s="2"/>
      <c r="F1199" s="16"/>
      <c r="G1199" s="13"/>
      <c r="H1199" s="13"/>
      <c r="I1199" s="13"/>
      <c r="J1199" s="21" t="str">
        <f t="shared" si="58"/>
        <v/>
      </c>
      <c r="K1199" s="34" t="str">
        <f>IF(OR(G1199&lt;&gt;"",H1199&lt;&gt;""),'Thông Tin Chung'!$L$3,"")</f>
        <v/>
      </c>
      <c r="L1199" s="2"/>
      <c r="M1199" s="7" t="str">
        <f>IF(AND(G1199="",H1199=""),"",IF(OR(C1199&lt;NgayBatDau,C1199&gt;NgayKetThuc),"Ngày tháng phải nằm trong kỳ kế toán",IF(AND(F1199&lt;&gt;"",COUNTIF(T.2[Tên loại
Doanh thu / Chi phí],F1199)=0),"Tên loại DT/CP chưa được khai báo vào DS Tên loại DTCP","")))</f>
        <v/>
      </c>
      <c r="N1199" s="7" t="str">
        <f t="shared" si="56"/>
        <v/>
      </c>
    </row>
    <row r="1200" spans="2:14" ht="27.75" customHeight="1" x14ac:dyDescent="0.2">
      <c r="B1200" s="7">
        <f t="shared" si="57"/>
        <v>1198</v>
      </c>
      <c r="C1200" s="24"/>
      <c r="D1200" s="16"/>
      <c r="E1200" s="2"/>
      <c r="F1200" s="16"/>
      <c r="G1200" s="13"/>
      <c r="H1200" s="13"/>
      <c r="I1200" s="13"/>
      <c r="J1200" s="21" t="str">
        <f t="shared" si="58"/>
        <v/>
      </c>
      <c r="K1200" s="34" t="str">
        <f>IF(OR(G1200&lt;&gt;"",H1200&lt;&gt;""),'Thông Tin Chung'!$L$3,"")</f>
        <v/>
      </c>
      <c r="L1200" s="2"/>
      <c r="M1200" s="7" t="str">
        <f>IF(AND(G1200="",H1200=""),"",IF(OR(C1200&lt;NgayBatDau,C1200&gt;NgayKetThuc),"Ngày tháng phải nằm trong kỳ kế toán",IF(AND(F1200&lt;&gt;"",COUNTIF(T.2[Tên loại
Doanh thu / Chi phí],F1200)=0),"Tên loại DT/CP chưa được khai báo vào DS Tên loại DTCP","")))</f>
        <v/>
      </c>
      <c r="N1200" s="7" t="str">
        <f t="shared" si="56"/>
        <v/>
      </c>
    </row>
    <row r="1201" spans="2:14" ht="27.75" customHeight="1" x14ac:dyDescent="0.2">
      <c r="B1201" s="7">
        <f t="shared" si="57"/>
        <v>1199</v>
      </c>
      <c r="C1201" s="24"/>
      <c r="D1201" s="16"/>
      <c r="E1201" s="2"/>
      <c r="F1201" s="16"/>
      <c r="G1201" s="13"/>
      <c r="H1201" s="13"/>
      <c r="I1201" s="13"/>
      <c r="J1201" s="21" t="str">
        <f t="shared" si="58"/>
        <v/>
      </c>
      <c r="K1201" s="34" t="str">
        <f>IF(OR(G1201&lt;&gt;"",H1201&lt;&gt;""),'Thông Tin Chung'!$L$3,"")</f>
        <v/>
      </c>
      <c r="L1201" s="2"/>
      <c r="M1201" s="7" t="str">
        <f>IF(AND(G1201="",H1201=""),"",IF(OR(C1201&lt;NgayBatDau,C1201&gt;NgayKetThuc),"Ngày tháng phải nằm trong kỳ kế toán",IF(AND(F1201&lt;&gt;"",COUNTIF(T.2[Tên loại
Doanh thu / Chi phí],F1201)=0),"Tên loại DT/CP chưa được khai báo vào DS Tên loại DTCP","")))</f>
        <v/>
      </c>
      <c r="N1201" s="7" t="str">
        <f t="shared" si="56"/>
        <v/>
      </c>
    </row>
    <row r="1202" spans="2:14" ht="27.75" customHeight="1" x14ac:dyDescent="0.2">
      <c r="B1202" s="7">
        <f t="shared" si="57"/>
        <v>1200</v>
      </c>
      <c r="C1202" s="24"/>
      <c r="D1202" s="16"/>
      <c r="E1202" s="2"/>
      <c r="F1202" s="16"/>
      <c r="G1202" s="13"/>
      <c r="H1202" s="13"/>
      <c r="I1202" s="13"/>
      <c r="J1202" s="21" t="str">
        <f t="shared" si="58"/>
        <v/>
      </c>
      <c r="K1202" s="34" t="str">
        <f>IF(OR(G1202&lt;&gt;"",H1202&lt;&gt;""),'Thông Tin Chung'!$L$3,"")</f>
        <v/>
      </c>
      <c r="L1202" s="2"/>
      <c r="M1202" s="7" t="str">
        <f>IF(AND(G1202="",H1202=""),"",IF(OR(C1202&lt;NgayBatDau,C1202&gt;NgayKetThuc),"Ngày tháng phải nằm trong kỳ kế toán",IF(AND(F1202&lt;&gt;"",COUNTIF(T.2[Tên loại
Doanh thu / Chi phí],F1202)=0),"Tên loại DT/CP chưa được khai báo vào DS Tên loại DTCP","")))</f>
        <v/>
      </c>
      <c r="N1202" s="7" t="str">
        <f t="shared" si="56"/>
        <v/>
      </c>
    </row>
    <row r="1203" spans="2:14" ht="27.75" customHeight="1" x14ac:dyDescent="0.2">
      <c r="B1203" s="7">
        <f t="shared" si="57"/>
        <v>1201</v>
      </c>
      <c r="C1203" s="24"/>
      <c r="D1203" s="16"/>
      <c r="E1203" s="2"/>
      <c r="F1203" s="16"/>
      <c r="G1203" s="13"/>
      <c r="H1203" s="13"/>
      <c r="I1203" s="13"/>
      <c r="J1203" s="21" t="str">
        <f t="shared" si="58"/>
        <v/>
      </c>
      <c r="K1203" s="34" t="str">
        <f>IF(OR(G1203&lt;&gt;"",H1203&lt;&gt;""),'Thông Tin Chung'!$L$3,"")</f>
        <v/>
      </c>
      <c r="L1203" s="2"/>
      <c r="M1203" s="7" t="str">
        <f>IF(AND(G1203="",H1203=""),"",IF(OR(C1203&lt;NgayBatDau,C1203&gt;NgayKetThuc),"Ngày tháng phải nằm trong kỳ kế toán",IF(AND(F1203&lt;&gt;"",COUNTIF(T.2[Tên loại
Doanh thu / Chi phí],F1203)=0),"Tên loại DT/CP chưa được khai báo vào DS Tên loại DTCP","")))</f>
        <v/>
      </c>
      <c r="N1203" s="7" t="str">
        <f t="shared" si="56"/>
        <v/>
      </c>
    </row>
    <row r="1204" spans="2:14" ht="27.75" customHeight="1" x14ac:dyDescent="0.2">
      <c r="B1204" s="7">
        <f t="shared" si="57"/>
        <v>1202</v>
      </c>
      <c r="C1204" s="24"/>
      <c r="D1204" s="16"/>
      <c r="E1204" s="2"/>
      <c r="F1204" s="16"/>
      <c r="G1204" s="13"/>
      <c r="H1204" s="13"/>
      <c r="I1204" s="13"/>
      <c r="J1204" s="21" t="str">
        <f t="shared" si="58"/>
        <v/>
      </c>
      <c r="K1204" s="34" t="str">
        <f>IF(OR(G1204&lt;&gt;"",H1204&lt;&gt;""),'Thông Tin Chung'!$L$3,"")</f>
        <v/>
      </c>
      <c r="L1204" s="2"/>
      <c r="M1204" s="7" t="str">
        <f>IF(AND(G1204="",H1204=""),"",IF(OR(C1204&lt;NgayBatDau,C1204&gt;NgayKetThuc),"Ngày tháng phải nằm trong kỳ kế toán",IF(AND(F1204&lt;&gt;"",COUNTIF(T.2[Tên loại
Doanh thu / Chi phí],F1204)=0),"Tên loại DT/CP chưa được khai báo vào DS Tên loại DTCP","")))</f>
        <v/>
      </c>
      <c r="N1204" s="7" t="str">
        <f t="shared" si="56"/>
        <v/>
      </c>
    </row>
    <row r="1205" spans="2:14" ht="27.75" customHeight="1" x14ac:dyDescent="0.2">
      <c r="B1205" s="7">
        <f t="shared" si="57"/>
        <v>1203</v>
      </c>
      <c r="C1205" s="24"/>
      <c r="D1205" s="16"/>
      <c r="E1205" s="2"/>
      <c r="F1205" s="16"/>
      <c r="G1205" s="13"/>
      <c r="H1205" s="13"/>
      <c r="I1205" s="13"/>
      <c r="J1205" s="21" t="str">
        <f t="shared" si="58"/>
        <v/>
      </c>
      <c r="K1205" s="34" t="str">
        <f>IF(OR(G1205&lt;&gt;"",H1205&lt;&gt;""),'Thông Tin Chung'!$L$3,"")</f>
        <v/>
      </c>
      <c r="L1205" s="2"/>
      <c r="M1205" s="7" t="str">
        <f>IF(AND(G1205="",H1205=""),"",IF(OR(C1205&lt;NgayBatDau,C1205&gt;NgayKetThuc),"Ngày tháng phải nằm trong kỳ kế toán",IF(AND(F1205&lt;&gt;"",COUNTIF(T.2[Tên loại
Doanh thu / Chi phí],F1205)=0),"Tên loại DT/CP chưa được khai báo vào DS Tên loại DTCP","")))</f>
        <v/>
      </c>
      <c r="N1205" s="7" t="str">
        <f t="shared" si="56"/>
        <v/>
      </c>
    </row>
    <row r="1206" spans="2:14" ht="27.75" customHeight="1" x14ac:dyDescent="0.2">
      <c r="B1206" s="7">
        <f t="shared" si="57"/>
        <v>1204</v>
      </c>
      <c r="C1206" s="24"/>
      <c r="D1206" s="16"/>
      <c r="E1206" s="2"/>
      <c r="F1206" s="16"/>
      <c r="G1206" s="13"/>
      <c r="H1206" s="13"/>
      <c r="I1206" s="13"/>
      <c r="J1206" s="21" t="str">
        <f t="shared" si="58"/>
        <v/>
      </c>
      <c r="K1206" s="34" t="str">
        <f>IF(OR(G1206&lt;&gt;"",H1206&lt;&gt;""),'Thông Tin Chung'!$L$3,"")</f>
        <v/>
      </c>
      <c r="L1206" s="2"/>
      <c r="M1206" s="7" t="str">
        <f>IF(AND(G1206="",H1206=""),"",IF(OR(C1206&lt;NgayBatDau,C1206&gt;NgayKetThuc),"Ngày tháng phải nằm trong kỳ kế toán",IF(AND(F1206&lt;&gt;"",COUNTIF(T.2[Tên loại
Doanh thu / Chi phí],F1206)=0),"Tên loại DT/CP chưa được khai báo vào DS Tên loại DTCP","")))</f>
        <v/>
      </c>
      <c r="N1206" s="7" t="str">
        <f t="shared" si="56"/>
        <v/>
      </c>
    </row>
    <row r="1207" spans="2:14" ht="27.75" customHeight="1" x14ac:dyDescent="0.2">
      <c r="B1207" s="7">
        <f t="shared" si="57"/>
        <v>1205</v>
      </c>
      <c r="C1207" s="24"/>
      <c r="D1207" s="16"/>
      <c r="E1207" s="2"/>
      <c r="F1207" s="16"/>
      <c r="G1207" s="13"/>
      <c r="H1207" s="13"/>
      <c r="I1207" s="13"/>
      <c r="J1207" s="21" t="str">
        <f t="shared" si="58"/>
        <v/>
      </c>
      <c r="K1207" s="34" t="str">
        <f>IF(OR(G1207&lt;&gt;"",H1207&lt;&gt;""),'Thông Tin Chung'!$L$3,"")</f>
        <v/>
      </c>
      <c r="L1207" s="2"/>
      <c r="M1207" s="7" t="str">
        <f>IF(AND(G1207="",H1207=""),"",IF(OR(C1207&lt;NgayBatDau,C1207&gt;NgayKetThuc),"Ngày tháng phải nằm trong kỳ kế toán",IF(AND(F1207&lt;&gt;"",COUNTIF(T.2[Tên loại
Doanh thu / Chi phí],F1207)=0),"Tên loại DT/CP chưa được khai báo vào DS Tên loại DTCP","")))</f>
        <v/>
      </c>
      <c r="N1207" s="7" t="str">
        <f t="shared" si="56"/>
        <v/>
      </c>
    </row>
    <row r="1208" spans="2:14" ht="27.75" customHeight="1" x14ac:dyDescent="0.2">
      <c r="B1208" s="7">
        <f t="shared" si="57"/>
        <v>1206</v>
      </c>
      <c r="C1208" s="24"/>
      <c r="D1208" s="16"/>
      <c r="E1208" s="2"/>
      <c r="F1208" s="16"/>
      <c r="G1208" s="13"/>
      <c r="H1208" s="13"/>
      <c r="I1208" s="13"/>
      <c r="J1208" s="21" t="str">
        <f t="shared" si="58"/>
        <v/>
      </c>
      <c r="K1208" s="34" t="str">
        <f>IF(OR(G1208&lt;&gt;"",H1208&lt;&gt;""),'Thông Tin Chung'!$L$3,"")</f>
        <v/>
      </c>
      <c r="L1208" s="2"/>
      <c r="M1208" s="7" t="str">
        <f>IF(AND(G1208="",H1208=""),"",IF(OR(C1208&lt;NgayBatDau,C1208&gt;NgayKetThuc),"Ngày tháng phải nằm trong kỳ kế toán",IF(AND(F1208&lt;&gt;"",COUNTIF(T.2[Tên loại
Doanh thu / Chi phí],F1208)=0),"Tên loại DT/CP chưa được khai báo vào DS Tên loại DTCP","")))</f>
        <v/>
      </c>
      <c r="N1208" s="7" t="str">
        <f t="shared" si="56"/>
        <v/>
      </c>
    </row>
    <row r="1209" spans="2:14" ht="27.75" customHeight="1" x14ac:dyDescent="0.2">
      <c r="B1209" s="7">
        <f t="shared" si="57"/>
        <v>1207</v>
      </c>
      <c r="C1209" s="24"/>
      <c r="D1209" s="16"/>
      <c r="E1209" s="2"/>
      <c r="F1209" s="16"/>
      <c r="G1209" s="13"/>
      <c r="H1209" s="13"/>
      <c r="I1209" s="13"/>
      <c r="J1209" s="21" t="str">
        <f t="shared" si="58"/>
        <v/>
      </c>
      <c r="K1209" s="34" t="str">
        <f>IF(OR(G1209&lt;&gt;"",H1209&lt;&gt;""),'Thông Tin Chung'!$L$3,"")</f>
        <v/>
      </c>
      <c r="L1209" s="2"/>
      <c r="M1209" s="7" t="str">
        <f>IF(AND(G1209="",H1209=""),"",IF(OR(C1209&lt;NgayBatDau,C1209&gt;NgayKetThuc),"Ngày tháng phải nằm trong kỳ kế toán",IF(AND(F1209&lt;&gt;"",COUNTIF(T.2[Tên loại
Doanh thu / Chi phí],F1209)=0),"Tên loại DT/CP chưa được khai báo vào DS Tên loại DTCP","")))</f>
        <v/>
      </c>
      <c r="N1209" s="7" t="str">
        <f t="shared" si="56"/>
        <v/>
      </c>
    </row>
    <row r="1210" spans="2:14" ht="27.75" customHeight="1" x14ac:dyDescent="0.2">
      <c r="B1210" s="7">
        <f t="shared" si="57"/>
        <v>1208</v>
      </c>
      <c r="C1210" s="24"/>
      <c r="D1210" s="16"/>
      <c r="E1210" s="2"/>
      <c r="F1210" s="16"/>
      <c r="G1210" s="13"/>
      <c r="H1210" s="13"/>
      <c r="I1210" s="13"/>
      <c r="J1210" s="21" t="str">
        <f t="shared" si="58"/>
        <v/>
      </c>
      <c r="K1210" s="34" t="str">
        <f>IF(OR(G1210&lt;&gt;"",H1210&lt;&gt;""),'Thông Tin Chung'!$L$3,"")</f>
        <v/>
      </c>
      <c r="L1210" s="2"/>
      <c r="M1210" s="7" t="str">
        <f>IF(AND(G1210="",H1210=""),"",IF(OR(C1210&lt;NgayBatDau,C1210&gt;NgayKetThuc),"Ngày tháng phải nằm trong kỳ kế toán",IF(AND(F1210&lt;&gt;"",COUNTIF(T.2[Tên loại
Doanh thu / Chi phí],F1210)=0),"Tên loại DT/CP chưa được khai báo vào DS Tên loại DTCP","")))</f>
        <v/>
      </c>
      <c r="N1210" s="7" t="str">
        <f t="shared" si="56"/>
        <v/>
      </c>
    </row>
    <row r="1211" spans="2:14" ht="27.75" customHeight="1" x14ac:dyDescent="0.2">
      <c r="B1211" s="7">
        <f t="shared" si="57"/>
        <v>1209</v>
      </c>
      <c r="C1211" s="24"/>
      <c r="D1211" s="16"/>
      <c r="E1211" s="2"/>
      <c r="F1211" s="16"/>
      <c r="G1211" s="13"/>
      <c r="H1211" s="13"/>
      <c r="I1211" s="13"/>
      <c r="J1211" s="21" t="str">
        <f t="shared" si="58"/>
        <v/>
      </c>
      <c r="K1211" s="34" t="str">
        <f>IF(OR(G1211&lt;&gt;"",H1211&lt;&gt;""),'Thông Tin Chung'!$L$3,"")</f>
        <v/>
      </c>
      <c r="L1211" s="2"/>
      <c r="M1211" s="7" t="str">
        <f>IF(AND(G1211="",H1211=""),"",IF(OR(C1211&lt;NgayBatDau,C1211&gt;NgayKetThuc),"Ngày tháng phải nằm trong kỳ kế toán",IF(AND(F1211&lt;&gt;"",COUNTIF(T.2[Tên loại
Doanh thu / Chi phí],F1211)=0),"Tên loại DT/CP chưa được khai báo vào DS Tên loại DTCP","")))</f>
        <v/>
      </c>
      <c r="N1211" s="7" t="str">
        <f t="shared" si="56"/>
        <v/>
      </c>
    </row>
    <row r="1212" spans="2:14" ht="27.75" customHeight="1" x14ac:dyDescent="0.2">
      <c r="B1212" s="7">
        <f t="shared" si="57"/>
        <v>1210</v>
      </c>
      <c r="C1212" s="24"/>
      <c r="D1212" s="16"/>
      <c r="E1212" s="2"/>
      <c r="F1212" s="16"/>
      <c r="G1212" s="13"/>
      <c r="H1212" s="13"/>
      <c r="I1212" s="13"/>
      <c r="J1212" s="21" t="str">
        <f t="shared" si="58"/>
        <v/>
      </c>
      <c r="K1212" s="34" t="str">
        <f>IF(OR(G1212&lt;&gt;"",H1212&lt;&gt;""),'Thông Tin Chung'!$L$3,"")</f>
        <v/>
      </c>
      <c r="L1212" s="2"/>
      <c r="M1212" s="7" t="str">
        <f>IF(AND(G1212="",H1212=""),"",IF(OR(C1212&lt;NgayBatDau,C1212&gt;NgayKetThuc),"Ngày tháng phải nằm trong kỳ kế toán",IF(AND(F1212&lt;&gt;"",COUNTIF(T.2[Tên loại
Doanh thu / Chi phí],F1212)=0),"Tên loại DT/CP chưa được khai báo vào DS Tên loại DTCP","")))</f>
        <v/>
      </c>
      <c r="N1212" s="7" t="str">
        <f t="shared" si="56"/>
        <v/>
      </c>
    </row>
    <row r="1213" spans="2:14" ht="27.75" customHeight="1" x14ac:dyDescent="0.2">
      <c r="B1213" s="7">
        <f t="shared" si="57"/>
        <v>1211</v>
      </c>
      <c r="C1213" s="24"/>
      <c r="D1213" s="16"/>
      <c r="E1213" s="2"/>
      <c r="F1213" s="16"/>
      <c r="G1213" s="13"/>
      <c r="H1213" s="13"/>
      <c r="I1213" s="13"/>
      <c r="J1213" s="21" t="str">
        <f t="shared" si="58"/>
        <v/>
      </c>
      <c r="K1213" s="34" t="str">
        <f>IF(OR(G1213&lt;&gt;"",H1213&lt;&gt;""),'Thông Tin Chung'!$L$3,"")</f>
        <v/>
      </c>
      <c r="L1213" s="2"/>
      <c r="M1213" s="7" t="str">
        <f>IF(AND(G1213="",H1213=""),"",IF(OR(C1213&lt;NgayBatDau,C1213&gt;NgayKetThuc),"Ngày tháng phải nằm trong kỳ kế toán",IF(AND(F1213&lt;&gt;"",COUNTIF(T.2[Tên loại
Doanh thu / Chi phí],F1213)=0),"Tên loại DT/CP chưa được khai báo vào DS Tên loại DTCP","")))</f>
        <v/>
      </c>
      <c r="N1213" s="7" t="str">
        <f t="shared" si="56"/>
        <v/>
      </c>
    </row>
    <row r="1214" spans="2:14" ht="27.75" customHeight="1" x14ac:dyDescent="0.2">
      <c r="B1214" s="7">
        <f t="shared" si="57"/>
        <v>1212</v>
      </c>
      <c r="C1214" s="24"/>
      <c r="D1214" s="16"/>
      <c r="E1214" s="2"/>
      <c r="F1214" s="16"/>
      <c r="G1214" s="13"/>
      <c r="H1214" s="13"/>
      <c r="I1214" s="13"/>
      <c r="J1214" s="21" t="str">
        <f t="shared" si="58"/>
        <v/>
      </c>
      <c r="K1214" s="34" t="str">
        <f>IF(OR(G1214&lt;&gt;"",H1214&lt;&gt;""),'Thông Tin Chung'!$L$3,"")</f>
        <v/>
      </c>
      <c r="L1214" s="2"/>
      <c r="M1214" s="7" t="str">
        <f>IF(AND(G1214="",H1214=""),"",IF(OR(C1214&lt;NgayBatDau,C1214&gt;NgayKetThuc),"Ngày tháng phải nằm trong kỳ kế toán",IF(AND(F1214&lt;&gt;"",COUNTIF(T.2[Tên loại
Doanh thu / Chi phí],F1214)=0),"Tên loại DT/CP chưa được khai báo vào DS Tên loại DTCP","")))</f>
        <v/>
      </c>
      <c r="N1214" s="7" t="str">
        <f t="shared" si="56"/>
        <v/>
      </c>
    </row>
    <row r="1215" spans="2:14" ht="27.75" customHeight="1" x14ac:dyDescent="0.2">
      <c r="B1215" s="7">
        <f t="shared" si="57"/>
        <v>1213</v>
      </c>
      <c r="C1215" s="24"/>
      <c r="D1215" s="16"/>
      <c r="E1215" s="2"/>
      <c r="F1215" s="16"/>
      <c r="G1215" s="13"/>
      <c r="H1215" s="13"/>
      <c r="I1215" s="13"/>
      <c r="J1215" s="21" t="str">
        <f t="shared" si="58"/>
        <v/>
      </c>
      <c r="K1215" s="34" t="str">
        <f>IF(OR(G1215&lt;&gt;"",H1215&lt;&gt;""),'Thông Tin Chung'!$L$3,"")</f>
        <v/>
      </c>
      <c r="L1215" s="2"/>
      <c r="M1215" s="7" t="str">
        <f>IF(AND(G1215="",H1215=""),"",IF(OR(C1215&lt;NgayBatDau,C1215&gt;NgayKetThuc),"Ngày tháng phải nằm trong kỳ kế toán",IF(AND(F1215&lt;&gt;"",COUNTIF(T.2[Tên loại
Doanh thu / Chi phí],F1215)=0),"Tên loại DT/CP chưa được khai báo vào DS Tên loại DTCP","")))</f>
        <v/>
      </c>
      <c r="N1215" s="7" t="str">
        <f t="shared" si="56"/>
        <v/>
      </c>
    </row>
    <row r="1216" spans="2:14" ht="27.75" customHeight="1" x14ac:dyDescent="0.2">
      <c r="B1216" s="7">
        <f t="shared" si="57"/>
        <v>1214</v>
      </c>
      <c r="C1216" s="24"/>
      <c r="D1216" s="16"/>
      <c r="E1216" s="2"/>
      <c r="F1216" s="16"/>
      <c r="G1216" s="13"/>
      <c r="H1216" s="13"/>
      <c r="I1216" s="13"/>
      <c r="J1216" s="21" t="str">
        <f t="shared" si="58"/>
        <v/>
      </c>
      <c r="K1216" s="34" t="str">
        <f>IF(OR(G1216&lt;&gt;"",H1216&lt;&gt;""),'Thông Tin Chung'!$L$3,"")</f>
        <v/>
      </c>
      <c r="L1216" s="2"/>
      <c r="M1216" s="7" t="str">
        <f>IF(AND(G1216="",H1216=""),"",IF(OR(C1216&lt;NgayBatDau,C1216&gt;NgayKetThuc),"Ngày tháng phải nằm trong kỳ kế toán",IF(AND(F1216&lt;&gt;"",COUNTIF(T.2[Tên loại
Doanh thu / Chi phí],F1216)=0),"Tên loại DT/CP chưa được khai báo vào DS Tên loại DTCP","")))</f>
        <v/>
      </c>
      <c r="N1216" s="7" t="str">
        <f t="shared" si="56"/>
        <v/>
      </c>
    </row>
    <row r="1217" spans="2:14" ht="27.75" customHeight="1" x14ac:dyDescent="0.2">
      <c r="B1217" s="7">
        <f t="shared" si="57"/>
        <v>1215</v>
      </c>
      <c r="C1217" s="24"/>
      <c r="D1217" s="16"/>
      <c r="E1217" s="2"/>
      <c r="F1217" s="16"/>
      <c r="G1217" s="13"/>
      <c r="H1217" s="13"/>
      <c r="I1217" s="13"/>
      <c r="J1217" s="21" t="str">
        <f t="shared" si="58"/>
        <v/>
      </c>
      <c r="K1217" s="34" t="str">
        <f>IF(OR(G1217&lt;&gt;"",H1217&lt;&gt;""),'Thông Tin Chung'!$L$3,"")</f>
        <v/>
      </c>
      <c r="L1217" s="2"/>
      <c r="M1217" s="7" t="str">
        <f>IF(AND(G1217="",H1217=""),"",IF(OR(C1217&lt;NgayBatDau,C1217&gt;NgayKetThuc),"Ngày tháng phải nằm trong kỳ kế toán",IF(AND(F1217&lt;&gt;"",COUNTIF(T.2[Tên loại
Doanh thu / Chi phí],F1217)=0),"Tên loại DT/CP chưa được khai báo vào DS Tên loại DTCP","")))</f>
        <v/>
      </c>
      <c r="N1217" s="7" t="str">
        <f t="shared" si="56"/>
        <v/>
      </c>
    </row>
    <row r="1218" spans="2:14" ht="27.75" customHeight="1" x14ac:dyDescent="0.2">
      <c r="B1218" s="7">
        <f t="shared" si="57"/>
        <v>1216</v>
      </c>
      <c r="C1218" s="24"/>
      <c r="D1218" s="16"/>
      <c r="E1218" s="2"/>
      <c r="F1218" s="16"/>
      <c r="G1218" s="13"/>
      <c r="H1218" s="13"/>
      <c r="I1218" s="13"/>
      <c r="J1218" s="21" t="str">
        <f t="shared" si="58"/>
        <v/>
      </c>
      <c r="K1218" s="34" t="str">
        <f>IF(OR(G1218&lt;&gt;"",H1218&lt;&gt;""),'Thông Tin Chung'!$L$3,"")</f>
        <v/>
      </c>
      <c r="L1218" s="2"/>
      <c r="M1218" s="7" t="str">
        <f>IF(AND(G1218="",H1218=""),"",IF(OR(C1218&lt;NgayBatDau,C1218&gt;NgayKetThuc),"Ngày tháng phải nằm trong kỳ kế toán",IF(AND(F1218&lt;&gt;"",COUNTIF(T.2[Tên loại
Doanh thu / Chi phí],F1218)=0),"Tên loại DT/CP chưa được khai báo vào DS Tên loại DTCP","")))</f>
        <v/>
      </c>
      <c r="N1218" s="7" t="str">
        <f t="shared" si="56"/>
        <v/>
      </c>
    </row>
    <row r="1219" spans="2:14" ht="27.75" customHeight="1" x14ac:dyDescent="0.2">
      <c r="B1219" s="7">
        <f t="shared" si="57"/>
        <v>1217</v>
      </c>
      <c r="C1219" s="24"/>
      <c r="D1219" s="16"/>
      <c r="E1219" s="2"/>
      <c r="F1219" s="16"/>
      <c r="G1219" s="13"/>
      <c r="H1219" s="13"/>
      <c r="I1219" s="13"/>
      <c r="J1219" s="21" t="str">
        <f t="shared" si="58"/>
        <v/>
      </c>
      <c r="K1219" s="34" t="str">
        <f>IF(OR(G1219&lt;&gt;"",H1219&lt;&gt;""),'Thông Tin Chung'!$L$3,"")</f>
        <v/>
      </c>
      <c r="L1219" s="2"/>
      <c r="M1219" s="7" t="str">
        <f>IF(AND(G1219="",H1219=""),"",IF(OR(C1219&lt;NgayBatDau,C1219&gt;NgayKetThuc),"Ngày tháng phải nằm trong kỳ kế toán",IF(AND(F1219&lt;&gt;"",COUNTIF(T.2[Tên loại
Doanh thu / Chi phí],F1219)=0),"Tên loại DT/CP chưa được khai báo vào DS Tên loại DTCP","")))</f>
        <v/>
      </c>
      <c r="N1219" s="7" t="str">
        <f t="shared" ref="N1219:N1282" si="59">IF(C1219="","",IF(AND(G1219&lt;&gt;"",H1219="",C1219&lt;B3LocTuNgay),0,IF(AND(G1219="",H1219&lt;&gt;"",C1219&lt;B3LocTuNgay),10,IF(AND(G1219&lt;&gt;"",H1219="",C1219&lt;=B3LocDenNgay),1,IF(AND(G1219="",H1219&lt;&gt;"",C1219&lt;=B3LocDenNgay),11,"")))))</f>
        <v/>
      </c>
    </row>
    <row r="1220" spans="2:14" ht="27.75" customHeight="1" x14ac:dyDescent="0.2">
      <c r="B1220" s="7">
        <f t="shared" ref="B1220:B1283" si="60">ROW(A1220)-2</f>
        <v>1218</v>
      </c>
      <c r="C1220" s="24"/>
      <c r="D1220" s="16"/>
      <c r="E1220" s="2"/>
      <c r="F1220" s="16"/>
      <c r="G1220" s="13"/>
      <c r="H1220" s="13"/>
      <c r="I1220" s="13"/>
      <c r="J1220" s="21" t="str">
        <f t="shared" ref="J1220:J1283" si="61">IF(G1220&lt;&gt;"",G1220*SUM(1,I1220),IF(H1220&lt;&gt;"",H1220*SUM(1,I1220),""))</f>
        <v/>
      </c>
      <c r="K1220" s="34" t="str">
        <f>IF(OR(G1220&lt;&gt;"",H1220&lt;&gt;""),'Thông Tin Chung'!$L$3,"")</f>
        <v/>
      </c>
      <c r="L1220" s="2"/>
      <c r="M1220" s="7" t="str">
        <f>IF(AND(G1220="",H1220=""),"",IF(OR(C1220&lt;NgayBatDau,C1220&gt;NgayKetThuc),"Ngày tháng phải nằm trong kỳ kế toán",IF(AND(F1220&lt;&gt;"",COUNTIF(T.2[Tên loại
Doanh thu / Chi phí],F1220)=0),"Tên loại DT/CP chưa được khai báo vào DS Tên loại DTCP","")))</f>
        <v/>
      </c>
      <c r="N1220" s="7" t="str">
        <f t="shared" si="59"/>
        <v/>
      </c>
    </row>
    <row r="1221" spans="2:14" ht="27.75" customHeight="1" x14ac:dyDescent="0.2">
      <c r="B1221" s="7">
        <f t="shared" si="60"/>
        <v>1219</v>
      </c>
      <c r="C1221" s="24"/>
      <c r="D1221" s="16"/>
      <c r="E1221" s="2"/>
      <c r="F1221" s="16"/>
      <c r="G1221" s="13"/>
      <c r="H1221" s="13"/>
      <c r="I1221" s="13"/>
      <c r="J1221" s="21" t="str">
        <f t="shared" si="61"/>
        <v/>
      </c>
      <c r="K1221" s="34" t="str">
        <f>IF(OR(G1221&lt;&gt;"",H1221&lt;&gt;""),'Thông Tin Chung'!$L$3,"")</f>
        <v/>
      </c>
      <c r="L1221" s="2"/>
      <c r="M1221" s="7" t="str">
        <f>IF(AND(G1221="",H1221=""),"",IF(OR(C1221&lt;NgayBatDau,C1221&gt;NgayKetThuc),"Ngày tháng phải nằm trong kỳ kế toán",IF(AND(F1221&lt;&gt;"",COUNTIF(T.2[Tên loại
Doanh thu / Chi phí],F1221)=0),"Tên loại DT/CP chưa được khai báo vào DS Tên loại DTCP","")))</f>
        <v/>
      </c>
      <c r="N1221" s="7" t="str">
        <f t="shared" si="59"/>
        <v/>
      </c>
    </row>
    <row r="1222" spans="2:14" ht="27.75" customHeight="1" x14ac:dyDescent="0.2">
      <c r="B1222" s="7">
        <f t="shared" si="60"/>
        <v>1220</v>
      </c>
      <c r="C1222" s="24"/>
      <c r="D1222" s="16"/>
      <c r="E1222" s="2"/>
      <c r="F1222" s="16"/>
      <c r="G1222" s="13"/>
      <c r="H1222" s="13"/>
      <c r="I1222" s="13"/>
      <c r="J1222" s="21" t="str">
        <f t="shared" si="61"/>
        <v/>
      </c>
      <c r="K1222" s="34" t="str">
        <f>IF(OR(G1222&lt;&gt;"",H1222&lt;&gt;""),'Thông Tin Chung'!$L$3,"")</f>
        <v/>
      </c>
      <c r="L1222" s="2"/>
      <c r="M1222" s="7" t="str">
        <f>IF(AND(G1222="",H1222=""),"",IF(OR(C1222&lt;NgayBatDau,C1222&gt;NgayKetThuc),"Ngày tháng phải nằm trong kỳ kế toán",IF(AND(F1222&lt;&gt;"",COUNTIF(T.2[Tên loại
Doanh thu / Chi phí],F1222)=0),"Tên loại DT/CP chưa được khai báo vào DS Tên loại DTCP","")))</f>
        <v/>
      </c>
      <c r="N1222" s="7" t="str">
        <f t="shared" si="59"/>
        <v/>
      </c>
    </row>
    <row r="1223" spans="2:14" ht="27.75" customHeight="1" x14ac:dyDescent="0.2">
      <c r="B1223" s="7">
        <f t="shared" si="60"/>
        <v>1221</v>
      </c>
      <c r="C1223" s="24"/>
      <c r="D1223" s="16"/>
      <c r="E1223" s="2"/>
      <c r="F1223" s="16"/>
      <c r="G1223" s="13"/>
      <c r="H1223" s="13"/>
      <c r="I1223" s="13"/>
      <c r="J1223" s="21" t="str">
        <f t="shared" si="61"/>
        <v/>
      </c>
      <c r="K1223" s="34" t="str">
        <f>IF(OR(G1223&lt;&gt;"",H1223&lt;&gt;""),'Thông Tin Chung'!$L$3,"")</f>
        <v/>
      </c>
      <c r="L1223" s="2"/>
      <c r="M1223" s="7" t="str">
        <f>IF(AND(G1223="",H1223=""),"",IF(OR(C1223&lt;NgayBatDau,C1223&gt;NgayKetThuc),"Ngày tháng phải nằm trong kỳ kế toán",IF(AND(F1223&lt;&gt;"",COUNTIF(T.2[Tên loại
Doanh thu / Chi phí],F1223)=0),"Tên loại DT/CP chưa được khai báo vào DS Tên loại DTCP","")))</f>
        <v/>
      </c>
      <c r="N1223" s="7" t="str">
        <f t="shared" si="59"/>
        <v/>
      </c>
    </row>
    <row r="1224" spans="2:14" ht="27.75" customHeight="1" x14ac:dyDescent="0.2">
      <c r="B1224" s="7">
        <f t="shared" si="60"/>
        <v>1222</v>
      </c>
      <c r="C1224" s="24"/>
      <c r="D1224" s="16"/>
      <c r="E1224" s="2"/>
      <c r="F1224" s="16"/>
      <c r="G1224" s="13"/>
      <c r="H1224" s="13"/>
      <c r="I1224" s="13"/>
      <c r="J1224" s="21" t="str">
        <f t="shared" si="61"/>
        <v/>
      </c>
      <c r="K1224" s="34" t="str">
        <f>IF(OR(G1224&lt;&gt;"",H1224&lt;&gt;""),'Thông Tin Chung'!$L$3,"")</f>
        <v/>
      </c>
      <c r="L1224" s="2"/>
      <c r="M1224" s="7" t="str">
        <f>IF(AND(G1224="",H1224=""),"",IF(OR(C1224&lt;NgayBatDau,C1224&gt;NgayKetThuc),"Ngày tháng phải nằm trong kỳ kế toán",IF(AND(F1224&lt;&gt;"",COUNTIF(T.2[Tên loại
Doanh thu / Chi phí],F1224)=0),"Tên loại DT/CP chưa được khai báo vào DS Tên loại DTCP","")))</f>
        <v/>
      </c>
      <c r="N1224" s="7" t="str">
        <f t="shared" si="59"/>
        <v/>
      </c>
    </row>
    <row r="1225" spans="2:14" ht="27.75" customHeight="1" x14ac:dyDescent="0.2">
      <c r="B1225" s="7">
        <f t="shared" si="60"/>
        <v>1223</v>
      </c>
      <c r="C1225" s="24"/>
      <c r="D1225" s="16"/>
      <c r="E1225" s="2"/>
      <c r="F1225" s="16"/>
      <c r="G1225" s="13"/>
      <c r="H1225" s="13"/>
      <c r="I1225" s="13"/>
      <c r="J1225" s="21" t="str">
        <f t="shared" si="61"/>
        <v/>
      </c>
      <c r="K1225" s="34" t="str">
        <f>IF(OR(G1225&lt;&gt;"",H1225&lt;&gt;""),'Thông Tin Chung'!$L$3,"")</f>
        <v/>
      </c>
      <c r="L1225" s="2"/>
      <c r="M1225" s="7" t="str">
        <f>IF(AND(G1225="",H1225=""),"",IF(OR(C1225&lt;NgayBatDau,C1225&gt;NgayKetThuc),"Ngày tháng phải nằm trong kỳ kế toán",IF(AND(F1225&lt;&gt;"",COUNTIF(T.2[Tên loại
Doanh thu / Chi phí],F1225)=0),"Tên loại DT/CP chưa được khai báo vào DS Tên loại DTCP","")))</f>
        <v/>
      </c>
      <c r="N1225" s="7" t="str">
        <f t="shared" si="59"/>
        <v/>
      </c>
    </row>
    <row r="1226" spans="2:14" ht="27.75" customHeight="1" x14ac:dyDescent="0.2">
      <c r="B1226" s="7">
        <f t="shared" si="60"/>
        <v>1224</v>
      </c>
      <c r="C1226" s="24"/>
      <c r="D1226" s="16"/>
      <c r="E1226" s="2"/>
      <c r="F1226" s="16"/>
      <c r="G1226" s="13"/>
      <c r="H1226" s="13"/>
      <c r="I1226" s="13"/>
      <c r="J1226" s="21" t="str">
        <f t="shared" si="61"/>
        <v/>
      </c>
      <c r="K1226" s="34" t="str">
        <f>IF(OR(G1226&lt;&gt;"",H1226&lt;&gt;""),'Thông Tin Chung'!$L$3,"")</f>
        <v/>
      </c>
      <c r="L1226" s="2"/>
      <c r="M1226" s="7" t="str">
        <f>IF(AND(G1226="",H1226=""),"",IF(OR(C1226&lt;NgayBatDau,C1226&gt;NgayKetThuc),"Ngày tháng phải nằm trong kỳ kế toán",IF(AND(F1226&lt;&gt;"",COUNTIF(T.2[Tên loại
Doanh thu / Chi phí],F1226)=0),"Tên loại DT/CP chưa được khai báo vào DS Tên loại DTCP","")))</f>
        <v/>
      </c>
      <c r="N1226" s="7" t="str">
        <f t="shared" si="59"/>
        <v/>
      </c>
    </row>
    <row r="1227" spans="2:14" ht="27.75" customHeight="1" x14ac:dyDescent="0.2">
      <c r="B1227" s="7">
        <f t="shared" si="60"/>
        <v>1225</v>
      </c>
      <c r="C1227" s="24"/>
      <c r="D1227" s="16"/>
      <c r="E1227" s="2"/>
      <c r="F1227" s="16"/>
      <c r="G1227" s="13"/>
      <c r="H1227" s="13"/>
      <c r="I1227" s="13"/>
      <c r="J1227" s="21" t="str">
        <f t="shared" si="61"/>
        <v/>
      </c>
      <c r="K1227" s="34" t="str">
        <f>IF(OR(G1227&lt;&gt;"",H1227&lt;&gt;""),'Thông Tin Chung'!$L$3,"")</f>
        <v/>
      </c>
      <c r="L1227" s="2"/>
      <c r="M1227" s="7" t="str">
        <f>IF(AND(G1227="",H1227=""),"",IF(OR(C1227&lt;NgayBatDau,C1227&gt;NgayKetThuc),"Ngày tháng phải nằm trong kỳ kế toán",IF(AND(F1227&lt;&gt;"",COUNTIF(T.2[Tên loại
Doanh thu / Chi phí],F1227)=0),"Tên loại DT/CP chưa được khai báo vào DS Tên loại DTCP","")))</f>
        <v/>
      </c>
      <c r="N1227" s="7" t="str">
        <f t="shared" si="59"/>
        <v/>
      </c>
    </row>
    <row r="1228" spans="2:14" ht="27.75" customHeight="1" x14ac:dyDescent="0.2">
      <c r="B1228" s="7">
        <f t="shared" si="60"/>
        <v>1226</v>
      </c>
      <c r="C1228" s="24"/>
      <c r="D1228" s="16"/>
      <c r="E1228" s="2"/>
      <c r="F1228" s="16"/>
      <c r="G1228" s="13"/>
      <c r="H1228" s="13"/>
      <c r="I1228" s="13"/>
      <c r="J1228" s="21" t="str">
        <f t="shared" si="61"/>
        <v/>
      </c>
      <c r="K1228" s="34" t="str">
        <f>IF(OR(G1228&lt;&gt;"",H1228&lt;&gt;""),'Thông Tin Chung'!$L$3,"")</f>
        <v/>
      </c>
      <c r="L1228" s="2"/>
      <c r="M1228" s="7" t="str">
        <f>IF(AND(G1228="",H1228=""),"",IF(OR(C1228&lt;NgayBatDau,C1228&gt;NgayKetThuc),"Ngày tháng phải nằm trong kỳ kế toán",IF(AND(F1228&lt;&gt;"",COUNTIF(T.2[Tên loại
Doanh thu / Chi phí],F1228)=0),"Tên loại DT/CP chưa được khai báo vào DS Tên loại DTCP","")))</f>
        <v/>
      </c>
      <c r="N1228" s="7" t="str">
        <f t="shared" si="59"/>
        <v/>
      </c>
    </row>
    <row r="1229" spans="2:14" ht="27.75" customHeight="1" x14ac:dyDescent="0.2">
      <c r="B1229" s="7">
        <f t="shared" si="60"/>
        <v>1227</v>
      </c>
      <c r="C1229" s="24"/>
      <c r="D1229" s="16"/>
      <c r="E1229" s="2"/>
      <c r="F1229" s="16"/>
      <c r="G1229" s="13"/>
      <c r="H1229" s="13"/>
      <c r="I1229" s="13"/>
      <c r="J1229" s="21" t="str">
        <f t="shared" si="61"/>
        <v/>
      </c>
      <c r="K1229" s="34" t="str">
        <f>IF(OR(G1229&lt;&gt;"",H1229&lt;&gt;""),'Thông Tin Chung'!$L$3,"")</f>
        <v/>
      </c>
      <c r="L1229" s="2"/>
      <c r="M1229" s="7" t="str">
        <f>IF(AND(G1229="",H1229=""),"",IF(OR(C1229&lt;NgayBatDau,C1229&gt;NgayKetThuc),"Ngày tháng phải nằm trong kỳ kế toán",IF(AND(F1229&lt;&gt;"",COUNTIF(T.2[Tên loại
Doanh thu / Chi phí],F1229)=0),"Tên loại DT/CP chưa được khai báo vào DS Tên loại DTCP","")))</f>
        <v/>
      </c>
      <c r="N1229" s="7" t="str">
        <f t="shared" si="59"/>
        <v/>
      </c>
    </row>
    <row r="1230" spans="2:14" ht="27.75" customHeight="1" x14ac:dyDescent="0.2">
      <c r="B1230" s="7">
        <f t="shared" si="60"/>
        <v>1228</v>
      </c>
      <c r="C1230" s="24"/>
      <c r="D1230" s="16"/>
      <c r="E1230" s="2"/>
      <c r="F1230" s="16"/>
      <c r="G1230" s="13"/>
      <c r="H1230" s="13"/>
      <c r="I1230" s="13"/>
      <c r="J1230" s="21" t="str">
        <f t="shared" si="61"/>
        <v/>
      </c>
      <c r="K1230" s="34" t="str">
        <f>IF(OR(G1230&lt;&gt;"",H1230&lt;&gt;""),'Thông Tin Chung'!$L$3,"")</f>
        <v/>
      </c>
      <c r="L1230" s="2"/>
      <c r="M1230" s="7" t="str">
        <f>IF(AND(G1230="",H1230=""),"",IF(OR(C1230&lt;NgayBatDau,C1230&gt;NgayKetThuc),"Ngày tháng phải nằm trong kỳ kế toán",IF(AND(F1230&lt;&gt;"",COUNTIF(T.2[Tên loại
Doanh thu / Chi phí],F1230)=0),"Tên loại DT/CP chưa được khai báo vào DS Tên loại DTCP","")))</f>
        <v/>
      </c>
      <c r="N1230" s="7" t="str">
        <f t="shared" si="59"/>
        <v/>
      </c>
    </row>
    <row r="1231" spans="2:14" ht="27.75" customHeight="1" x14ac:dyDescent="0.2">
      <c r="B1231" s="7">
        <f t="shared" si="60"/>
        <v>1229</v>
      </c>
      <c r="C1231" s="24"/>
      <c r="D1231" s="16"/>
      <c r="E1231" s="2"/>
      <c r="F1231" s="16"/>
      <c r="G1231" s="13"/>
      <c r="H1231" s="13"/>
      <c r="I1231" s="13"/>
      <c r="J1231" s="21" t="str">
        <f t="shared" si="61"/>
        <v/>
      </c>
      <c r="K1231" s="34" t="str">
        <f>IF(OR(G1231&lt;&gt;"",H1231&lt;&gt;""),'Thông Tin Chung'!$L$3,"")</f>
        <v/>
      </c>
      <c r="L1231" s="2"/>
      <c r="M1231" s="7" t="str">
        <f>IF(AND(G1231="",H1231=""),"",IF(OR(C1231&lt;NgayBatDau,C1231&gt;NgayKetThuc),"Ngày tháng phải nằm trong kỳ kế toán",IF(AND(F1231&lt;&gt;"",COUNTIF(T.2[Tên loại
Doanh thu / Chi phí],F1231)=0),"Tên loại DT/CP chưa được khai báo vào DS Tên loại DTCP","")))</f>
        <v/>
      </c>
      <c r="N1231" s="7" t="str">
        <f t="shared" si="59"/>
        <v/>
      </c>
    </row>
    <row r="1232" spans="2:14" ht="27.75" customHeight="1" x14ac:dyDescent="0.2">
      <c r="B1232" s="7">
        <f t="shared" si="60"/>
        <v>1230</v>
      </c>
      <c r="C1232" s="24"/>
      <c r="D1232" s="16"/>
      <c r="E1232" s="2"/>
      <c r="F1232" s="16"/>
      <c r="G1232" s="13"/>
      <c r="H1232" s="13"/>
      <c r="I1232" s="13"/>
      <c r="J1232" s="21" t="str">
        <f t="shared" si="61"/>
        <v/>
      </c>
      <c r="K1232" s="34" t="str">
        <f>IF(OR(G1232&lt;&gt;"",H1232&lt;&gt;""),'Thông Tin Chung'!$L$3,"")</f>
        <v/>
      </c>
      <c r="L1232" s="2"/>
      <c r="M1232" s="7" t="str">
        <f>IF(AND(G1232="",H1232=""),"",IF(OR(C1232&lt;NgayBatDau,C1232&gt;NgayKetThuc),"Ngày tháng phải nằm trong kỳ kế toán",IF(AND(F1232&lt;&gt;"",COUNTIF(T.2[Tên loại
Doanh thu / Chi phí],F1232)=0),"Tên loại DT/CP chưa được khai báo vào DS Tên loại DTCP","")))</f>
        <v/>
      </c>
      <c r="N1232" s="7" t="str">
        <f t="shared" si="59"/>
        <v/>
      </c>
    </row>
    <row r="1233" spans="2:14" ht="27.75" customHeight="1" x14ac:dyDescent="0.2">
      <c r="B1233" s="7">
        <f t="shared" si="60"/>
        <v>1231</v>
      </c>
      <c r="C1233" s="24"/>
      <c r="D1233" s="16"/>
      <c r="E1233" s="2"/>
      <c r="F1233" s="16"/>
      <c r="G1233" s="13"/>
      <c r="H1233" s="13"/>
      <c r="I1233" s="13"/>
      <c r="J1233" s="21" t="str">
        <f t="shared" si="61"/>
        <v/>
      </c>
      <c r="K1233" s="34" t="str">
        <f>IF(OR(G1233&lt;&gt;"",H1233&lt;&gt;""),'Thông Tin Chung'!$L$3,"")</f>
        <v/>
      </c>
      <c r="L1233" s="2"/>
      <c r="M1233" s="7" t="str">
        <f>IF(AND(G1233="",H1233=""),"",IF(OR(C1233&lt;NgayBatDau,C1233&gt;NgayKetThuc),"Ngày tháng phải nằm trong kỳ kế toán",IF(AND(F1233&lt;&gt;"",COUNTIF(T.2[Tên loại
Doanh thu / Chi phí],F1233)=0),"Tên loại DT/CP chưa được khai báo vào DS Tên loại DTCP","")))</f>
        <v/>
      </c>
      <c r="N1233" s="7" t="str">
        <f t="shared" si="59"/>
        <v/>
      </c>
    </row>
    <row r="1234" spans="2:14" ht="27.75" customHeight="1" x14ac:dyDescent="0.2">
      <c r="B1234" s="7">
        <f t="shared" si="60"/>
        <v>1232</v>
      </c>
      <c r="C1234" s="24"/>
      <c r="D1234" s="16"/>
      <c r="E1234" s="2"/>
      <c r="F1234" s="16"/>
      <c r="G1234" s="13"/>
      <c r="H1234" s="13"/>
      <c r="I1234" s="13"/>
      <c r="J1234" s="21" t="str">
        <f t="shared" si="61"/>
        <v/>
      </c>
      <c r="K1234" s="34" t="str">
        <f>IF(OR(G1234&lt;&gt;"",H1234&lt;&gt;""),'Thông Tin Chung'!$L$3,"")</f>
        <v/>
      </c>
      <c r="L1234" s="2"/>
      <c r="M1234" s="7" t="str">
        <f>IF(AND(G1234="",H1234=""),"",IF(OR(C1234&lt;NgayBatDau,C1234&gt;NgayKetThuc),"Ngày tháng phải nằm trong kỳ kế toán",IF(AND(F1234&lt;&gt;"",COUNTIF(T.2[Tên loại
Doanh thu / Chi phí],F1234)=0),"Tên loại DT/CP chưa được khai báo vào DS Tên loại DTCP","")))</f>
        <v/>
      </c>
      <c r="N1234" s="7" t="str">
        <f t="shared" si="59"/>
        <v/>
      </c>
    </row>
    <row r="1235" spans="2:14" ht="27.75" customHeight="1" x14ac:dyDescent="0.2">
      <c r="B1235" s="7">
        <f t="shared" si="60"/>
        <v>1233</v>
      </c>
      <c r="C1235" s="24"/>
      <c r="D1235" s="16"/>
      <c r="E1235" s="2"/>
      <c r="F1235" s="16"/>
      <c r="G1235" s="13"/>
      <c r="H1235" s="13"/>
      <c r="I1235" s="13"/>
      <c r="J1235" s="21" t="str">
        <f t="shared" si="61"/>
        <v/>
      </c>
      <c r="K1235" s="34" t="str">
        <f>IF(OR(G1235&lt;&gt;"",H1235&lt;&gt;""),'Thông Tin Chung'!$L$3,"")</f>
        <v/>
      </c>
      <c r="L1235" s="2"/>
      <c r="M1235" s="7" t="str">
        <f>IF(AND(G1235="",H1235=""),"",IF(OR(C1235&lt;NgayBatDau,C1235&gt;NgayKetThuc),"Ngày tháng phải nằm trong kỳ kế toán",IF(AND(F1235&lt;&gt;"",COUNTIF(T.2[Tên loại
Doanh thu / Chi phí],F1235)=0),"Tên loại DT/CP chưa được khai báo vào DS Tên loại DTCP","")))</f>
        <v/>
      </c>
      <c r="N1235" s="7" t="str">
        <f t="shared" si="59"/>
        <v/>
      </c>
    </row>
    <row r="1236" spans="2:14" ht="27.75" customHeight="1" x14ac:dyDescent="0.2">
      <c r="B1236" s="7">
        <f t="shared" si="60"/>
        <v>1234</v>
      </c>
      <c r="C1236" s="24"/>
      <c r="D1236" s="16"/>
      <c r="E1236" s="2"/>
      <c r="F1236" s="16"/>
      <c r="G1236" s="13"/>
      <c r="H1236" s="13"/>
      <c r="I1236" s="13"/>
      <c r="J1236" s="21" t="str">
        <f t="shared" si="61"/>
        <v/>
      </c>
      <c r="K1236" s="34" t="str">
        <f>IF(OR(G1236&lt;&gt;"",H1236&lt;&gt;""),'Thông Tin Chung'!$L$3,"")</f>
        <v/>
      </c>
      <c r="L1236" s="2"/>
      <c r="M1236" s="7" t="str">
        <f>IF(AND(G1236="",H1236=""),"",IF(OR(C1236&lt;NgayBatDau,C1236&gt;NgayKetThuc),"Ngày tháng phải nằm trong kỳ kế toán",IF(AND(F1236&lt;&gt;"",COUNTIF(T.2[Tên loại
Doanh thu / Chi phí],F1236)=0),"Tên loại DT/CP chưa được khai báo vào DS Tên loại DTCP","")))</f>
        <v/>
      </c>
      <c r="N1236" s="7" t="str">
        <f t="shared" si="59"/>
        <v/>
      </c>
    </row>
    <row r="1237" spans="2:14" ht="27.75" customHeight="1" x14ac:dyDescent="0.2">
      <c r="B1237" s="7">
        <f t="shared" si="60"/>
        <v>1235</v>
      </c>
      <c r="C1237" s="24"/>
      <c r="D1237" s="16"/>
      <c r="E1237" s="2"/>
      <c r="F1237" s="16"/>
      <c r="G1237" s="13"/>
      <c r="H1237" s="13"/>
      <c r="I1237" s="13"/>
      <c r="J1237" s="21" t="str">
        <f t="shared" si="61"/>
        <v/>
      </c>
      <c r="K1237" s="34" t="str">
        <f>IF(OR(G1237&lt;&gt;"",H1237&lt;&gt;""),'Thông Tin Chung'!$L$3,"")</f>
        <v/>
      </c>
      <c r="L1237" s="2"/>
      <c r="M1237" s="7" t="str">
        <f>IF(AND(G1237="",H1237=""),"",IF(OR(C1237&lt;NgayBatDau,C1237&gt;NgayKetThuc),"Ngày tháng phải nằm trong kỳ kế toán",IF(AND(F1237&lt;&gt;"",COUNTIF(T.2[Tên loại
Doanh thu / Chi phí],F1237)=0),"Tên loại DT/CP chưa được khai báo vào DS Tên loại DTCP","")))</f>
        <v/>
      </c>
      <c r="N1237" s="7" t="str">
        <f t="shared" si="59"/>
        <v/>
      </c>
    </row>
    <row r="1238" spans="2:14" ht="27.75" customHeight="1" x14ac:dyDescent="0.2">
      <c r="B1238" s="7">
        <f t="shared" si="60"/>
        <v>1236</v>
      </c>
      <c r="C1238" s="24"/>
      <c r="D1238" s="16"/>
      <c r="E1238" s="2"/>
      <c r="F1238" s="16"/>
      <c r="G1238" s="13"/>
      <c r="H1238" s="13"/>
      <c r="I1238" s="13"/>
      <c r="J1238" s="21" t="str">
        <f t="shared" si="61"/>
        <v/>
      </c>
      <c r="K1238" s="34" t="str">
        <f>IF(OR(G1238&lt;&gt;"",H1238&lt;&gt;""),'Thông Tin Chung'!$L$3,"")</f>
        <v/>
      </c>
      <c r="L1238" s="2"/>
      <c r="M1238" s="7" t="str">
        <f>IF(AND(G1238="",H1238=""),"",IF(OR(C1238&lt;NgayBatDau,C1238&gt;NgayKetThuc),"Ngày tháng phải nằm trong kỳ kế toán",IF(AND(F1238&lt;&gt;"",COUNTIF(T.2[Tên loại
Doanh thu / Chi phí],F1238)=0),"Tên loại DT/CP chưa được khai báo vào DS Tên loại DTCP","")))</f>
        <v/>
      </c>
      <c r="N1238" s="7" t="str">
        <f t="shared" si="59"/>
        <v/>
      </c>
    </row>
    <row r="1239" spans="2:14" ht="27.75" customHeight="1" x14ac:dyDescent="0.2">
      <c r="B1239" s="7">
        <f t="shared" si="60"/>
        <v>1237</v>
      </c>
      <c r="C1239" s="24"/>
      <c r="D1239" s="16"/>
      <c r="E1239" s="2"/>
      <c r="F1239" s="16"/>
      <c r="G1239" s="13"/>
      <c r="H1239" s="13"/>
      <c r="I1239" s="13"/>
      <c r="J1239" s="21" t="str">
        <f t="shared" si="61"/>
        <v/>
      </c>
      <c r="K1239" s="34" t="str">
        <f>IF(OR(G1239&lt;&gt;"",H1239&lt;&gt;""),'Thông Tin Chung'!$L$3,"")</f>
        <v/>
      </c>
      <c r="L1239" s="2"/>
      <c r="M1239" s="7" t="str">
        <f>IF(AND(G1239="",H1239=""),"",IF(OR(C1239&lt;NgayBatDau,C1239&gt;NgayKetThuc),"Ngày tháng phải nằm trong kỳ kế toán",IF(AND(F1239&lt;&gt;"",COUNTIF(T.2[Tên loại
Doanh thu / Chi phí],F1239)=0),"Tên loại DT/CP chưa được khai báo vào DS Tên loại DTCP","")))</f>
        <v/>
      </c>
      <c r="N1239" s="7" t="str">
        <f t="shared" si="59"/>
        <v/>
      </c>
    </row>
    <row r="1240" spans="2:14" ht="27.75" customHeight="1" x14ac:dyDescent="0.2">
      <c r="B1240" s="7">
        <f t="shared" si="60"/>
        <v>1238</v>
      </c>
      <c r="C1240" s="24"/>
      <c r="D1240" s="16"/>
      <c r="E1240" s="2"/>
      <c r="F1240" s="16"/>
      <c r="G1240" s="13"/>
      <c r="H1240" s="13"/>
      <c r="I1240" s="13"/>
      <c r="J1240" s="21" t="str">
        <f t="shared" si="61"/>
        <v/>
      </c>
      <c r="K1240" s="34" t="str">
        <f>IF(OR(G1240&lt;&gt;"",H1240&lt;&gt;""),'Thông Tin Chung'!$L$3,"")</f>
        <v/>
      </c>
      <c r="L1240" s="2"/>
      <c r="M1240" s="7" t="str">
        <f>IF(AND(G1240="",H1240=""),"",IF(OR(C1240&lt;NgayBatDau,C1240&gt;NgayKetThuc),"Ngày tháng phải nằm trong kỳ kế toán",IF(AND(F1240&lt;&gt;"",COUNTIF(T.2[Tên loại
Doanh thu / Chi phí],F1240)=0),"Tên loại DT/CP chưa được khai báo vào DS Tên loại DTCP","")))</f>
        <v/>
      </c>
      <c r="N1240" s="7" t="str">
        <f t="shared" si="59"/>
        <v/>
      </c>
    </row>
    <row r="1241" spans="2:14" ht="27.75" customHeight="1" x14ac:dyDescent="0.2">
      <c r="B1241" s="7">
        <f t="shared" si="60"/>
        <v>1239</v>
      </c>
      <c r="C1241" s="24"/>
      <c r="D1241" s="16"/>
      <c r="E1241" s="2"/>
      <c r="F1241" s="16"/>
      <c r="G1241" s="13"/>
      <c r="H1241" s="13"/>
      <c r="I1241" s="13"/>
      <c r="J1241" s="21" t="str">
        <f t="shared" si="61"/>
        <v/>
      </c>
      <c r="K1241" s="34" t="str">
        <f>IF(OR(G1241&lt;&gt;"",H1241&lt;&gt;""),'Thông Tin Chung'!$L$3,"")</f>
        <v/>
      </c>
      <c r="L1241" s="2"/>
      <c r="M1241" s="7" t="str">
        <f>IF(AND(G1241="",H1241=""),"",IF(OR(C1241&lt;NgayBatDau,C1241&gt;NgayKetThuc),"Ngày tháng phải nằm trong kỳ kế toán",IF(AND(F1241&lt;&gt;"",COUNTIF(T.2[Tên loại
Doanh thu / Chi phí],F1241)=0),"Tên loại DT/CP chưa được khai báo vào DS Tên loại DTCP","")))</f>
        <v/>
      </c>
      <c r="N1241" s="7" t="str">
        <f t="shared" si="59"/>
        <v/>
      </c>
    </row>
    <row r="1242" spans="2:14" ht="27.75" customHeight="1" x14ac:dyDescent="0.2">
      <c r="B1242" s="7">
        <f t="shared" si="60"/>
        <v>1240</v>
      </c>
      <c r="C1242" s="24"/>
      <c r="D1242" s="16"/>
      <c r="E1242" s="2"/>
      <c r="F1242" s="16"/>
      <c r="G1242" s="13"/>
      <c r="H1242" s="13"/>
      <c r="I1242" s="13"/>
      <c r="J1242" s="21" t="str">
        <f t="shared" si="61"/>
        <v/>
      </c>
      <c r="K1242" s="34" t="str">
        <f>IF(OR(G1242&lt;&gt;"",H1242&lt;&gt;""),'Thông Tin Chung'!$L$3,"")</f>
        <v/>
      </c>
      <c r="L1242" s="2"/>
      <c r="M1242" s="7" t="str">
        <f>IF(AND(G1242="",H1242=""),"",IF(OR(C1242&lt;NgayBatDau,C1242&gt;NgayKetThuc),"Ngày tháng phải nằm trong kỳ kế toán",IF(AND(F1242&lt;&gt;"",COUNTIF(T.2[Tên loại
Doanh thu / Chi phí],F1242)=0),"Tên loại DT/CP chưa được khai báo vào DS Tên loại DTCP","")))</f>
        <v/>
      </c>
      <c r="N1242" s="7" t="str">
        <f t="shared" si="59"/>
        <v/>
      </c>
    </row>
    <row r="1243" spans="2:14" ht="27.75" customHeight="1" x14ac:dyDescent="0.2">
      <c r="B1243" s="7">
        <f t="shared" si="60"/>
        <v>1241</v>
      </c>
      <c r="C1243" s="24"/>
      <c r="D1243" s="16"/>
      <c r="E1243" s="2"/>
      <c r="F1243" s="16"/>
      <c r="G1243" s="13"/>
      <c r="H1243" s="13"/>
      <c r="I1243" s="13"/>
      <c r="J1243" s="21" t="str">
        <f t="shared" si="61"/>
        <v/>
      </c>
      <c r="K1243" s="34" t="str">
        <f>IF(OR(G1243&lt;&gt;"",H1243&lt;&gt;""),'Thông Tin Chung'!$L$3,"")</f>
        <v/>
      </c>
      <c r="L1243" s="2"/>
      <c r="M1243" s="7" t="str">
        <f>IF(AND(G1243="",H1243=""),"",IF(OR(C1243&lt;NgayBatDau,C1243&gt;NgayKetThuc),"Ngày tháng phải nằm trong kỳ kế toán",IF(AND(F1243&lt;&gt;"",COUNTIF(T.2[Tên loại
Doanh thu / Chi phí],F1243)=0),"Tên loại DT/CP chưa được khai báo vào DS Tên loại DTCP","")))</f>
        <v/>
      </c>
      <c r="N1243" s="7" t="str">
        <f t="shared" si="59"/>
        <v/>
      </c>
    </row>
    <row r="1244" spans="2:14" ht="27.75" customHeight="1" x14ac:dyDescent="0.2">
      <c r="B1244" s="7">
        <f t="shared" si="60"/>
        <v>1242</v>
      </c>
      <c r="C1244" s="24"/>
      <c r="D1244" s="16"/>
      <c r="E1244" s="2"/>
      <c r="F1244" s="16"/>
      <c r="G1244" s="13"/>
      <c r="H1244" s="13"/>
      <c r="I1244" s="13"/>
      <c r="J1244" s="21" t="str">
        <f t="shared" si="61"/>
        <v/>
      </c>
      <c r="K1244" s="34" t="str">
        <f>IF(OR(G1244&lt;&gt;"",H1244&lt;&gt;""),'Thông Tin Chung'!$L$3,"")</f>
        <v/>
      </c>
      <c r="L1244" s="2"/>
      <c r="M1244" s="7" t="str">
        <f>IF(AND(G1244="",H1244=""),"",IF(OR(C1244&lt;NgayBatDau,C1244&gt;NgayKetThuc),"Ngày tháng phải nằm trong kỳ kế toán",IF(AND(F1244&lt;&gt;"",COUNTIF(T.2[Tên loại
Doanh thu / Chi phí],F1244)=0),"Tên loại DT/CP chưa được khai báo vào DS Tên loại DTCP","")))</f>
        <v/>
      </c>
      <c r="N1244" s="7" t="str">
        <f t="shared" si="59"/>
        <v/>
      </c>
    </row>
    <row r="1245" spans="2:14" ht="27.75" customHeight="1" x14ac:dyDescent="0.2">
      <c r="B1245" s="7">
        <f t="shared" si="60"/>
        <v>1243</v>
      </c>
      <c r="C1245" s="24"/>
      <c r="D1245" s="16"/>
      <c r="E1245" s="2"/>
      <c r="F1245" s="16"/>
      <c r="G1245" s="13"/>
      <c r="H1245" s="13"/>
      <c r="I1245" s="13"/>
      <c r="J1245" s="21" t="str">
        <f t="shared" si="61"/>
        <v/>
      </c>
      <c r="K1245" s="34" t="str">
        <f>IF(OR(G1245&lt;&gt;"",H1245&lt;&gt;""),'Thông Tin Chung'!$L$3,"")</f>
        <v/>
      </c>
      <c r="L1245" s="2"/>
      <c r="M1245" s="7" t="str">
        <f>IF(AND(G1245="",H1245=""),"",IF(OR(C1245&lt;NgayBatDau,C1245&gt;NgayKetThuc),"Ngày tháng phải nằm trong kỳ kế toán",IF(AND(F1245&lt;&gt;"",COUNTIF(T.2[Tên loại
Doanh thu / Chi phí],F1245)=0),"Tên loại DT/CP chưa được khai báo vào DS Tên loại DTCP","")))</f>
        <v/>
      </c>
      <c r="N1245" s="7" t="str">
        <f t="shared" si="59"/>
        <v/>
      </c>
    </row>
    <row r="1246" spans="2:14" ht="27.75" customHeight="1" x14ac:dyDescent="0.2">
      <c r="B1246" s="7">
        <f t="shared" si="60"/>
        <v>1244</v>
      </c>
      <c r="C1246" s="24"/>
      <c r="D1246" s="16"/>
      <c r="E1246" s="2"/>
      <c r="F1246" s="16"/>
      <c r="G1246" s="13"/>
      <c r="H1246" s="13"/>
      <c r="I1246" s="13"/>
      <c r="J1246" s="21" t="str">
        <f t="shared" si="61"/>
        <v/>
      </c>
      <c r="K1246" s="34" t="str">
        <f>IF(OR(G1246&lt;&gt;"",H1246&lt;&gt;""),'Thông Tin Chung'!$L$3,"")</f>
        <v/>
      </c>
      <c r="L1246" s="2"/>
      <c r="M1246" s="7" t="str">
        <f>IF(AND(G1246="",H1246=""),"",IF(OR(C1246&lt;NgayBatDau,C1246&gt;NgayKetThuc),"Ngày tháng phải nằm trong kỳ kế toán",IF(AND(F1246&lt;&gt;"",COUNTIF(T.2[Tên loại
Doanh thu / Chi phí],F1246)=0),"Tên loại DT/CP chưa được khai báo vào DS Tên loại DTCP","")))</f>
        <v/>
      </c>
      <c r="N1246" s="7" t="str">
        <f t="shared" si="59"/>
        <v/>
      </c>
    </row>
    <row r="1247" spans="2:14" ht="27.75" customHeight="1" x14ac:dyDescent="0.2">
      <c r="B1247" s="7">
        <f t="shared" si="60"/>
        <v>1245</v>
      </c>
      <c r="C1247" s="24"/>
      <c r="D1247" s="16"/>
      <c r="E1247" s="2"/>
      <c r="F1247" s="16"/>
      <c r="G1247" s="13"/>
      <c r="H1247" s="13"/>
      <c r="I1247" s="13"/>
      <c r="J1247" s="21" t="str">
        <f t="shared" si="61"/>
        <v/>
      </c>
      <c r="K1247" s="34" t="str">
        <f>IF(OR(G1247&lt;&gt;"",H1247&lt;&gt;""),'Thông Tin Chung'!$L$3,"")</f>
        <v/>
      </c>
      <c r="L1247" s="2"/>
      <c r="M1247" s="7" t="str">
        <f>IF(AND(G1247="",H1247=""),"",IF(OR(C1247&lt;NgayBatDau,C1247&gt;NgayKetThuc),"Ngày tháng phải nằm trong kỳ kế toán",IF(AND(F1247&lt;&gt;"",COUNTIF(T.2[Tên loại
Doanh thu / Chi phí],F1247)=0),"Tên loại DT/CP chưa được khai báo vào DS Tên loại DTCP","")))</f>
        <v/>
      </c>
      <c r="N1247" s="7" t="str">
        <f t="shared" si="59"/>
        <v/>
      </c>
    </row>
    <row r="1248" spans="2:14" ht="27.75" customHeight="1" x14ac:dyDescent="0.2">
      <c r="B1248" s="7">
        <f t="shared" si="60"/>
        <v>1246</v>
      </c>
      <c r="C1248" s="24"/>
      <c r="D1248" s="16"/>
      <c r="E1248" s="2"/>
      <c r="F1248" s="16"/>
      <c r="G1248" s="13"/>
      <c r="H1248" s="13"/>
      <c r="I1248" s="13"/>
      <c r="J1248" s="21" t="str">
        <f t="shared" si="61"/>
        <v/>
      </c>
      <c r="K1248" s="34" t="str">
        <f>IF(OR(G1248&lt;&gt;"",H1248&lt;&gt;""),'Thông Tin Chung'!$L$3,"")</f>
        <v/>
      </c>
      <c r="L1248" s="2"/>
      <c r="M1248" s="7" t="str">
        <f>IF(AND(G1248="",H1248=""),"",IF(OR(C1248&lt;NgayBatDau,C1248&gt;NgayKetThuc),"Ngày tháng phải nằm trong kỳ kế toán",IF(AND(F1248&lt;&gt;"",COUNTIF(T.2[Tên loại
Doanh thu / Chi phí],F1248)=0),"Tên loại DT/CP chưa được khai báo vào DS Tên loại DTCP","")))</f>
        <v/>
      </c>
      <c r="N1248" s="7" t="str">
        <f t="shared" si="59"/>
        <v/>
      </c>
    </row>
    <row r="1249" spans="2:14" ht="27.75" customHeight="1" x14ac:dyDescent="0.2">
      <c r="B1249" s="7">
        <f t="shared" si="60"/>
        <v>1247</v>
      </c>
      <c r="C1249" s="24"/>
      <c r="D1249" s="16"/>
      <c r="E1249" s="2"/>
      <c r="F1249" s="16"/>
      <c r="G1249" s="13"/>
      <c r="H1249" s="13"/>
      <c r="I1249" s="13"/>
      <c r="J1249" s="21" t="str">
        <f t="shared" si="61"/>
        <v/>
      </c>
      <c r="K1249" s="34" t="str">
        <f>IF(OR(G1249&lt;&gt;"",H1249&lt;&gt;""),'Thông Tin Chung'!$L$3,"")</f>
        <v/>
      </c>
      <c r="L1249" s="2"/>
      <c r="M1249" s="7" t="str">
        <f>IF(AND(G1249="",H1249=""),"",IF(OR(C1249&lt;NgayBatDau,C1249&gt;NgayKetThuc),"Ngày tháng phải nằm trong kỳ kế toán",IF(AND(F1249&lt;&gt;"",COUNTIF(T.2[Tên loại
Doanh thu / Chi phí],F1249)=0),"Tên loại DT/CP chưa được khai báo vào DS Tên loại DTCP","")))</f>
        <v/>
      </c>
      <c r="N1249" s="7" t="str">
        <f t="shared" si="59"/>
        <v/>
      </c>
    </row>
    <row r="1250" spans="2:14" ht="27.75" customHeight="1" x14ac:dyDescent="0.2">
      <c r="B1250" s="7">
        <f t="shared" si="60"/>
        <v>1248</v>
      </c>
      <c r="C1250" s="24"/>
      <c r="D1250" s="16"/>
      <c r="E1250" s="2"/>
      <c r="F1250" s="16"/>
      <c r="G1250" s="13"/>
      <c r="H1250" s="13"/>
      <c r="I1250" s="13"/>
      <c r="J1250" s="21" t="str">
        <f t="shared" si="61"/>
        <v/>
      </c>
      <c r="K1250" s="34" t="str">
        <f>IF(OR(G1250&lt;&gt;"",H1250&lt;&gt;""),'Thông Tin Chung'!$L$3,"")</f>
        <v/>
      </c>
      <c r="L1250" s="2"/>
      <c r="M1250" s="7" t="str">
        <f>IF(AND(G1250="",H1250=""),"",IF(OR(C1250&lt;NgayBatDau,C1250&gt;NgayKetThuc),"Ngày tháng phải nằm trong kỳ kế toán",IF(AND(F1250&lt;&gt;"",COUNTIF(T.2[Tên loại
Doanh thu / Chi phí],F1250)=0),"Tên loại DT/CP chưa được khai báo vào DS Tên loại DTCP","")))</f>
        <v/>
      </c>
      <c r="N1250" s="7" t="str">
        <f t="shared" si="59"/>
        <v/>
      </c>
    </row>
    <row r="1251" spans="2:14" ht="27.75" customHeight="1" x14ac:dyDescent="0.2">
      <c r="B1251" s="7">
        <f t="shared" si="60"/>
        <v>1249</v>
      </c>
      <c r="C1251" s="24"/>
      <c r="D1251" s="16"/>
      <c r="E1251" s="2"/>
      <c r="F1251" s="16"/>
      <c r="G1251" s="13"/>
      <c r="H1251" s="13"/>
      <c r="I1251" s="13"/>
      <c r="J1251" s="21" t="str">
        <f t="shared" si="61"/>
        <v/>
      </c>
      <c r="K1251" s="34" t="str">
        <f>IF(OR(G1251&lt;&gt;"",H1251&lt;&gt;""),'Thông Tin Chung'!$L$3,"")</f>
        <v/>
      </c>
      <c r="L1251" s="2"/>
      <c r="M1251" s="7" t="str">
        <f>IF(AND(G1251="",H1251=""),"",IF(OR(C1251&lt;NgayBatDau,C1251&gt;NgayKetThuc),"Ngày tháng phải nằm trong kỳ kế toán",IF(AND(F1251&lt;&gt;"",COUNTIF(T.2[Tên loại
Doanh thu / Chi phí],F1251)=0),"Tên loại DT/CP chưa được khai báo vào DS Tên loại DTCP","")))</f>
        <v/>
      </c>
      <c r="N1251" s="7" t="str">
        <f t="shared" si="59"/>
        <v/>
      </c>
    </row>
    <row r="1252" spans="2:14" ht="27.75" customHeight="1" x14ac:dyDescent="0.2">
      <c r="B1252" s="7">
        <f t="shared" si="60"/>
        <v>1250</v>
      </c>
      <c r="C1252" s="24"/>
      <c r="D1252" s="16"/>
      <c r="E1252" s="2"/>
      <c r="F1252" s="16"/>
      <c r="G1252" s="13"/>
      <c r="H1252" s="13"/>
      <c r="I1252" s="13"/>
      <c r="J1252" s="21" t="str">
        <f t="shared" si="61"/>
        <v/>
      </c>
      <c r="K1252" s="34" t="str">
        <f>IF(OR(G1252&lt;&gt;"",H1252&lt;&gt;""),'Thông Tin Chung'!$L$3,"")</f>
        <v/>
      </c>
      <c r="L1252" s="2"/>
      <c r="M1252" s="7" t="str">
        <f>IF(AND(G1252="",H1252=""),"",IF(OR(C1252&lt;NgayBatDau,C1252&gt;NgayKetThuc),"Ngày tháng phải nằm trong kỳ kế toán",IF(AND(F1252&lt;&gt;"",COUNTIF(T.2[Tên loại
Doanh thu / Chi phí],F1252)=0),"Tên loại DT/CP chưa được khai báo vào DS Tên loại DTCP","")))</f>
        <v/>
      </c>
      <c r="N1252" s="7" t="str">
        <f t="shared" si="59"/>
        <v/>
      </c>
    </row>
    <row r="1253" spans="2:14" ht="27.75" customHeight="1" x14ac:dyDescent="0.2">
      <c r="B1253" s="7">
        <f t="shared" si="60"/>
        <v>1251</v>
      </c>
      <c r="C1253" s="24"/>
      <c r="D1253" s="16"/>
      <c r="E1253" s="2"/>
      <c r="F1253" s="16"/>
      <c r="G1253" s="13"/>
      <c r="H1253" s="13"/>
      <c r="I1253" s="13"/>
      <c r="J1253" s="21" t="str">
        <f t="shared" si="61"/>
        <v/>
      </c>
      <c r="K1253" s="34" t="str">
        <f>IF(OR(G1253&lt;&gt;"",H1253&lt;&gt;""),'Thông Tin Chung'!$L$3,"")</f>
        <v/>
      </c>
      <c r="L1253" s="2"/>
      <c r="M1253" s="7" t="str">
        <f>IF(AND(G1253="",H1253=""),"",IF(OR(C1253&lt;NgayBatDau,C1253&gt;NgayKetThuc),"Ngày tháng phải nằm trong kỳ kế toán",IF(AND(F1253&lt;&gt;"",COUNTIF(T.2[Tên loại
Doanh thu / Chi phí],F1253)=0),"Tên loại DT/CP chưa được khai báo vào DS Tên loại DTCP","")))</f>
        <v/>
      </c>
      <c r="N1253" s="7" t="str">
        <f t="shared" si="59"/>
        <v/>
      </c>
    </row>
    <row r="1254" spans="2:14" ht="27.75" customHeight="1" x14ac:dyDescent="0.2">
      <c r="B1254" s="7">
        <f t="shared" si="60"/>
        <v>1252</v>
      </c>
      <c r="C1254" s="24"/>
      <c r="D1254" s="16"/>
      <c r="E1254" s="2"/>
      <c r="F1254" s="16"/>
      <c r="G1254" s="13"/>
      <c r="H1254" s="13"/>
      <c r="I1254" s="13"/>
      <c r="J1254" s="21" t="str">
        <f t="shared" si="61"/>
        <v/>
      </c>
      <c r="K1254" s="34" t="str">
        <f>IF(OR(G1254&lt;&gt;"",H1254&lt;&gt;""),'Thông Tin Chung'!$L$3,"")</f>
        <v/>
      </c>
      <c r="L1254" s="2"/>
      <c r="M1254" s="7" t="str">
        <f>IF(AND(G1254="",H1254=""),"",IF(OR(C1254&lt;NgayBatDau,C1254&gt;NgayKetThuc),"Ngày tháng phải nằm trong kỳ kế toán",IF(AND(F1254&lt;&gt;"",COUNTIF(T.2[Tên loại
Doanh thu / Chi phí],F1254)=0),"Tên loại DT/CP chưa được khai báo vào DS Tên loại DTCP","")))</f>
        <v/>
      </c>
      <c r="N1254" s="7" t="str">
        <f t="shared" si="59"/>
        <v/>
      </c>
    </row>
    <row r="1255" spans="2:14" ht="27.75" customHeight="1" x14ac:dyDescent="0.2">
      <c r="B1255" s="7">
        <f t="shared" si="60"/>
        <v>1253</v>
      </c>
      <c r="C1255" s="24"/>
      <c r="D1255" s="16"/>
      <c r="E1255" s="2"/>
      <c r="F1255" s="16"/>
      <c r="G1255" s="13"/>
      <c r="H1255" s="13"/>
      <c r="I1255" s="13"/>
      <c r="J1255" s="21" t="str">
        <f t="shared" si="61"/>
        <v/>
      </c>
      <c r="K1255" s="34" t="str">
        <f>IF(OR(G1255&lt;&gt;"",H1255&lt;&gt;""),'Thông Tin Chung'!$L$3,"")</f>
        <v/>
      </c>
      <c r="L1255" s="2"/>
      <c r="M1255" s="7" t="str">
        <f>IF(AND(G1255="",H1255=""),"",IF(OR(C1255&lt;NgayBatDau,C1255&gt;NgayKetThuc),"Ngày tháng phải nằm trong kỳ kế toán",IF(AND(F1255&lt;&gt;"",COUNTIF(T.2[Tên loại
Doanh thu / Chi phí],F1255)=0),"Tên loại DT/CP chưa được khai báo vào DS Tên loại DTCP","")))</f>
        <v/>
      </c>
      <c r="N1255" s="7" t="str">
        <f t="shared" si="59"/>
        <v/>
      </c>
    </row>
    <row r="1256" spans="2:14" ht="27.75" customHeight="1" x14ac:dyDescent="0.2">
      <c r="B1256" s="7">
        <f t="shared" si="60"/>
        <v>1254</v>
      </c>
      <c r="C1256" s="24"/>
      <c r="D1256" s="16"/>
      <c r="E1256" s="2"/>
      <c r="F1256" s="16"/>
      <c r="G1256" s="13"/>
      <c r="H1256" s="13"/>
      <c r="I1256" s="13"/>
      <c r="J1256" s="21" t="str">
        <f t="shared" si="61"/>
        <v/>
      </c>
      <c r="K1256" s="34" t="str">
        <f>IF(OR(G1256&lt;&gt;"",H1256&lt;&gt;""),'Thông Tin Chung'!$L$3,"")</f>
        <v/>
      </c>
      <c r="L1256" s="2"/>
      <c r="M1256" s="7" t="str">
        <f>IF(AND(G1256="",H1256=""),"",IF(OR(C1256&lt;NgayBatDau,C1256&gt;NgayKetThuc),"Ngày tháng phải nằm trong kỳ kế toán",IF(AND(F1256&lt;&gt;"",COUNTIF(T.2[Tên loại
Doanh thu / Chi phí],F1256)=0),"Tên loại DT/CP chưa được khai báo vào DS Tên loại DTCP","")))</f>
        <v/>
      </c>
      <c r="N1256" s="7" t="str">
        <f t="shared" si="59"/>
        <v/>
      </c>
    </row>
    <row r="1257" spans="2:14" ht="27.75" customHeight="1" x14ac:dyDescent="0.2">
      <c r="B1257" s="7">
        <f t="shared" si="60"/>
        <v>1255</v>
      </c>
      <c r="C1257" s="24"/>
      <c r="D1257" s="16"/>
      <c r="E1257" s="2"/>
      <c r="F1257" s="16"/>
      <c r="G1257" s="13"/>
      <c r="H1257" s="13"/>
      <c r="I1257" s="13"/>
      <c r="J1257" s="21" t="str">
        <f t="shared" si="61"/>
        <v/>
      </c>
      <c r="K1257" s="34" t="str">
        <f>IF(OR(G1257&lt;&gt;"",H1257&lt;&gt;""),'Thông Tin Chung'!$L$3,"")</f>
        <v/>
      </c>
      <c r="L1257" s="2"/>
      <c r="M1257" s="7" t="str">
        <f>IF(AND(G1257="",H1257=""),"",IF(OR(C1257&lt;NgayBatDau,C1257&gt;NgayKetThuc),"Ngày tháng phải nằm trong kỳ kế toán",IF(AND(F1257&lt;&gt;"",COUNTIF(T.2[Tên loại
Doanh thu / Chi phí],F1257)=0),"Tên loại DT/CP chưa được khai báo vào DS Tên loại DTCP","")))</f>
        <v/>
      </c>
      <c r="N1257" s="7" t="str">
        <f t="shared" si="59"/>
        <v/>
      </c>
    </row>
    <row r="1258" spans="2:14" ht="27.75" customHeight="1" x14ac:dyDescent="0.2">
      <c r="B1258" s="7">
        <f t="shared" si="60"/>
        <v>1256</v>
      </c>
      <c r="C1258" s="24"/>
      <c r="D1258" s="16"/>
      <c r="E1258" s="2"/>
      <c r="F1258" s="16"/>
      <c r="G1258" s="13"/>
      <c r="H1258" s="13"/>
      <c r="I1258" s="13"/>
      <c r="J1258" s="21" t="str">
        <f t="shared" si="61"/>
        <v/>
      </c>
      <c r="K1258" s="34" t="str">
        <f>IF(OR(G1258&lt;&gt;"",H1258&lt;&gt;""),'Thông Tin Chung'!$L$3,"")</f>
        <v/>
      </c>
      <c r="L1258" s="2"/>
      <c r="M1258" s="7" t="str">
        <f>IF(AND(G1258="",H1258=""),"",IF(OR(C1258&lt;NgayBatDau,C1258&gt;NgayKetThuc),"Ngày tháng phải nằm trong kỳ kế toán",IF(AND(F1258&lt;&gt;"",COUNTIF(T.2[Tên loại
Doanh thu / Chi phí],F1258)=0),"Tên loại DT/CP chưa được khai báo vào DS Tên loại DTCP","")))</f>
        <v/>
      </c>
      <c r="N1258" s="7" t="str">
        <f t="shared" si="59"/>
        <v/>
      </c>
    </row>
    <row r="1259" spans="2:14" ht="27.75" customHeight="1" x14ac:dyDescent="0.2">
      <c r="B1259" s="7">
        <f t="shared" si="60"/>
        <v>1257</v>
      </c>
      <c r="C1259" s="24"/>
      <c r="D1259" s="16"/>
      <c r="E1259" s="2"/>
      <c r="F1259" s="16"/>
      <c r="G1259" s="13"/>
      <c r="H1259" s="13"/>
      <c r="I1259" s="13"/>
      <c r="J1259" s="21" t="str">
        <f t="shared" si="61"/>
        <v/>
      </c>
      <c r="K1259" s="34" t="str">
        <f>IF(OR(G1259&lt;&gt;"",H1259&lt;&gt;""),'Thông Tin Chung'!$L$3,"")</f>
        <v/>
      </c>
      <c r="L1259" s="2"/>
      <c r="M1259" s="7" t="str">
        <f>IF(AND(G1259="",H1259=""),"",IF(OR(C1259&lt;NgayBatDau,C1259&gt;NgayKetThuc),"Ngày tháng phải nằm trong kỳ kế toán",IF(AND(F1259&lt;&gt;"",COUNTIF(T.2[Tên loại
Doanh thu / Chi phí],F1259)=0),"Tên loại DT/CP chưa được khai báo vào DS Tên loại DTCP","")))</f>
        <v/>
      </c>
      <c r="N1259" s="7" t="str">
        <f t="shared" si="59"/>
        <v/>
      </c>
    </row>
    <row r="1260" spans="2:14" ht="27.75" customHeight="1" x14ac:dyDescent="0.2">
      <c r="B1260" s="7">
        <f t="shared" si="60"/>
        <v>1258</v>
      </c>
      <c r="C1260" s="24"/>
      <c r="D1260" s="16"/>
      <c r="E1260" s="2"/>
      <c r="F1260" s="16"/>
      <c r="G1260" s="13"/>
      <c r="H1260" s="13"/>
      <c r="I1260" s="13"/>
      <c r="J1260" s="21" t="str">
        <f t="shared" si="61"/>
        <v/>
      </c>
      <c r="K1260" s="34" t="str">
        <f>IF(OR(G1260&lt;&gt;"",H1260&lt;&gt;""),'Thông Tin Chung'!$L$3,"")</f>
        <v/>
      </c>
      <c r="L1260" s="2"/>
      <c r="M1260" s="7" t="str">
        <f>IF(AND(G1260="",H1260=""),"",IF(OR(C1260&lt;NgayBatDau,C1260&gt;NgayKetThuc),"Ngày tháng phải nằm trong kỳ kế toán",IF(AND(F1260&lt;&gt;"",COUNTIF(T.2[Tên loại
Doanh thu / Chi phí],F1260)=0),"Tên loại DT/CP chưa được khai báo vào DS Tên loại DTCP","")))</f>
        <v/>
      </c>
      <c r="N1260" s="7" t="str">
        <f t="shared" si="59"/>
        <v/>
      </c>
    </row>
    <row r="1261" spans="2:14" ht="27.75" customHeight="1" x14ac:dyDescent="0.2">
      <c r="B1261" s="7">
        <f t="shared" si="60"/>
        <v>1259</v>
      </c>
      <c r="C1261" s="24"/>
      <c r="D1261" s="16"/>
      <c r="E1261" s="2"/>
      <c r="F1261" s="16"/>
      <c r="G1261" s="13"/>
      <c r="H1261" s="13"/>
      <c r="I1261" s="13"/>
      <c r="J1261" s="21" t="str">
        <f t="shared" si="61"/>
        <v/>
      </c>
      <c r="K1261" s="34" t="str">
        <f>IF(OR(G1261&lt;&gt;"",H1261&lt;&gt;""),'Thông Tin Chung'!$L$3,"")</f>
        <v/>
      </c>
      <c r="L1261" s="2"/>
      <c r="M1261" s="7" t="str">
        <f>IF(AND(G1261="",H1261=""),"",IF(OR(C1261&lt;NgayBatDau,C1261&gt;NgayKetThuc),"Ngày tháng phải nằm trong kỳ kế toán",IF(AND(F1261&lt;&gt;"",COUNTIF(T.2[Tên loại
Doanh thu / Chi phí],F1261)=0),"Tên loại DT/CP chưa được khai báo vào DS Tên loại DTCP","")))</f>
        <v/>
      </c>
      <c r="N1261" s="7" t="str">
        <f t="shared" si="59"/>
        <v/>
      </c>
    </row>
    <row r="1262" spans="2:14" ht="27.75" customHeight="1" x14ac:dyDescent="0.2">
      <c r="B1262" s="7">
        <f t="shared" si="60"/>
        <v>1260</v>
      </c>
      <c r="C1262" s="24"/>
      <c r="D1262" s="16"/>
      <c r="E1262" s="2"/>
      <c r="F1262" s="16"/>
      <c r="G1262" s="13"/>
      <c r="H1262" s="13"/>
      <c r="I1262" s="13"/>
      <c r="J1262" s="21" t="str">
        <f t="shared" si="61"/>
        <v/>
      </c>
      <c r="K1262" s="34" t="str">
        <f>IF(OR(G1262&lt;&gt;"",H1262&lt;&gt;""),'Thông Tin Chung'!$L$3,"")</f>
        <v/>
      </c>
      <c r="L1262" s="2"/>
      <c r="M1262" s="7" t="str">
        <f>IF(AND(G1262="",H1262=""),"",IF(OR(C1262&lt;NgayBatDau,C1262&gt;NgayKetThuc),"Ngày tháng phải nằm trong kỳ kế toán",IF(AND(F1262&lt;&gt;"",COUNTIF(T.2[Tên loại
Doanh thu / Chi phí],F1262)=0),"Tên loại DT/CP chưa được khai báo vào DS Tên loại DTCP","")))</f>
        <v/>
      </c>
      <c r="N1262" s="7" t="str">
        <f t="shared" si="59"/>
        <v/>
      </c>
    </row>
    <row r="1263" spans="2:14" ht="27.75" customHeight="1" x14ac:dyDescent="0.2">
      <c r="B1263" s="7">
        <f t="shared" si="60"/>
        <v>1261</v>
      </c>
      <c r="C1263" s="24"/>
      <c r="D1263" s="16"/>
      <c r="E1263" s="2"/>
      <c r="F1263" s="16"/>
      <c r="G1263" s="13"/>
      <c r="H1263" s="13"/>
      <c r="I1263" s="13"/>
      <c r="J1263" s="21" t="str">
        <f t="shared" si="61"/>
        <v/>
      </c>
      <c r="K1263" s="34" t="str">
        <f>IF(OR(G1263&lt;&gt;"",H1263&lt;&gt;""),'Thông Tin Chung'!$L$3,"")</f>
        <v/>
      </c>
      <c r="L1263" s="2"/>
      <c r="M1263" s="7" t="str">
        <f>IF(AND(G1263="",H1263=""),"",IF(OR(C1263&lt;NgayBatDau,C1263&gt;NgayKetThuc),"Ngày tháng phải nằm trong kỳ kế toán",IF(AND(F1263&lt;&gt;"",COUNTIF(T.2[Tên loại
Doanh thu / Chi phí],F1263)=0),"Tên loại DT/CP chưa được khai báo vào DS Tên loại DTCP","")))</f>
        <v/>
      </c>
      <c r="N1263" s="7" t="str">
        <f t="shared" si="59"/>
        <v/>
      </c>
    </row>
    <row r="1264" spans="2:14" ht="27.75" customHeight="1" x14ac:dyDescent="0.2">
      <c r="B1264" s="7">
        <f t="shared" si="60"/>
        <v>1262</v>
      </c>
      <c r="C1264" s="24"/>
      <c r="D1264" s="16"/>
      <c r="E1264" s="2"/>
      <c r="F1264" s="16"/>
      <c r="G1264" s="13"/>
      <c r="H1264" s="13"/>
      <c r="I1264" s="13"/>
      <c r="J1264" s="21" t="str">
        <f t="shared" si="61"/>
        <v/>
      </c>
      <c r="K1264" s="34" t="str">
        <f>IF(OR(G1264&lt;&gt;"",H1264&lt;&gt;""),'Thông Tin Chung'!$L$3,"")</f>
        <v/>
      </c>
      <c r="L1264" s="2"/>
      <c r="M1264" s="7" t="str">
        <f>IF(AND(G1264="",H1264=""),"",IF(OR(C1264&lt;NgayBatDau,C1264&gt;NgayKetThuc),"Ngày tháng phải nằm trong kỳ kế toán",IF(AND(F1264&lt;&gt;"",COUNTIF(T.2[Tên loại
Doanh thu / Chi phí],F1264)=0),"Tên loại DT/CP chưa được khai báo vào DS Tên loại DTCP","")))</f>
        <v/>
      </c>
      <c r="N1264" s="7" t="str">
        <f t="shared" si="59"/>
        <v/>
      </c>
    </row>
    <row r="1265" spans="2:14" ht="27.75" customHeight="1" x14ac:dyDescent="0.2">
      <c r="B1265" s="7">
        <f t="shared" si="60"/>
        <v>1263</v>
      </c>
      <c r="C1265" s="24"/>
      <c r="D1265" s="16"/>
      <c r="E1265" s="2"/>
      <c r="F1265" s="16"/>
      <c r="G1265" s="13"/>
      <c r="H1265" s="13"/>
      <c r="I1265" s="13"/>
      <c r="J1265" s="21" t="str">
        <f t="shared" si="61"/>
        <v/>
      </c>
      <c r="K1265" s="34" t="str">
        <f>IF(OR(G1265&lt;&gt;"",H1265&lt;&gt;""),'Thông Tin Chung'!$L$3,"")</f>
        <v/>
      </c>
      <c r="L1265" s="2"/>
      <c r="M1265" s="7" t="str">
        <f>IF(AND(G1265="",H1265=""),"",IF(OR(C1265&lt;NgayBatDau,C1265&gt;NgayKetThuc),"Ngày tháng phải nằm trong kỳ kế toán",IF(AND(F1265&lt;&gt;"",COUNTIF(T.2[Tên loại
Doanh thu / Chi phí],F1265)=0),"Tên loại DT/CP chưa được khai báo vào DS Tên loại DTCP","")))</f>
        <v/>
      </c>
      <c r="N1265" s="7" t="str">
        <f t="shared" si="59"/>
        <v/>
      </c>
    </row>
    <row r="1266" spans="2:14" ht="27.75" customHeight="1" x14ac:dyDescent="0.2">
      <c r="B1266" s="7">
        <f t="shared" si="60"/>
        <v>1264</v>
      </c>
      <c r="C1266" s="24"/>
      <c r="D1266" s="16"/>
      <c r="E1266" s="2"/>
      <c r="F1266" s="16"/>
      <c r="G1266" s="13"/>
      <c r="H1266" s="13"/>
      <c r="I1266" s="13"/>
      <c r="J1266" s="21" t="str">
        <f t="shared" si="61"/>
        <v/>
      </c>
      <c r="K1266" s="34" t="str">
        <f>IF(OR(G1266&lt;&gt;"",H1266&lt;&gt;""),'Thông Tin Chung'!$L$3,"")</f>
        <v/>
      </c>
      <c r="L1266" s="2"/>
      <c r="M1266" s="7" t="str">
        <f>IF(AND(G1266="",H1266=""),"",IF(OR(C1266&lt;NgayBatDau,C1266&gt;NgayKetThuc),"Ngày tháng phải nằm trong kỳ kế toán",IF(AND(F1266&lt;&gt;"",COUNTIF(T.2[Tên loại
Doanh thu / Chi phí],F1266)=0),"Tên loại DT/CP chưa được khai báo vào DS Tên loại DTCP","")))</f>
        <v/>
      </c>
      <c r="N1266" s="7" t="str">
        <f t="shared" si="59"/>
        <v/>
      </c>
    </row>
    <row r="1267" spans="2:14" ht="27.75" customHeight="1" x14ac:dyDescent="0.2">
      <c r="B1267" s="7">
        <f t="shared" si="60"/>
        <v>1265</v>
      </c>
      <c r="C1267" s="24"/>
      <c r="D1267" s="16"/>
      <c r="E1267" s="2"/>
      <c r="F1267" s="16"/>
      <c r="G1267" s="13"/>
      <c r="H1267" s="13"/>
      <c r="I1267" s="13"/>
      <c r="J1267" s="21" t="str">
        <f t="shared" si="61"/>
        <v/>
      </c>
      <c r="K1267" s="34" t="str">
        <f>IF(OR(G1267&lt;&gt;"",H1267&lt;&gt;""),'Thông Tin Chung'!$L$3,"")</f>
        <v/>
      </c>
      <c r="L1267" s="2"/>
      <c r="M1267" s="7" t="str">
        <f>IF(AND(G1267="",H1267=""),"",IF(OR(C1267&lt;NgayBatDau,C1267&gt;NgayKetThuc),"Ngày tháng phải nằm trong kỳ kế toán",IF(AND(F1267&lt;&gt;"",COUNTIF(T.2[Tên loại
Doanh thu / Chi phí],F1267)=0),"Tên loại DT/CP chưa được khai báo vào DS Tên loại DTCP","")))</f>
        <v/>
      </c>
      <c r="N1267" s="7" t="str">
        <f t="shared" si="59"/>
        <v/>
      </c>
    </row>
    <row r="1268" spans="2:14" ht="27.75" customHeight="1" x14ac:dyDescent="0.2">
      <c r="B1268" s="7">
        <f t="shared" si="60"/>
        <v>1266</v>
      </c>
      <c r="C1268" s="24"/>
      <c r="D1268" s="16"/>
      <c r="E1268" s="2"/>
      <c r="F1268" s="16"/>
      <c r="G1268" s="13"/>
      <c r="H1268" s="13"/>
      <c r="I1268" s="13"/>
      <c r="J1268" s="21" t="str">
        <f t="shared" si="61"/>
        <v/>
      </c>
      <c r="K1268" s="34" t="str">
        <f>IF(OR(G1268&lt;&gt;"",H1268&lt;&gt;""),'Thông Tin Chung'!$L$3,"")</f>
        <v/>
      </c>
      <c r="L1268" s="2"/>
      <c r="M1268" s="7" t="str">
        <f>IF(AND(G1268="",H1268=""),"",IF(OR(C1268&lt;NgayBatDau,C1268&gt;NgayKetThuc),"Ngày tháng phải nằm trong kỳ kế toán",IF(AND(F1268&lt;&gt;"",COUNTIF(T.2[Tên loại
Doanh thu / Chi phí],F1268)=0),"Tên loại DT/CP chưa được khai báo vào DS Tên loại DTCP","")))</f>
        <v/>
      </c>
      <c r="N1268" s="7" t="str">
        <f t="shared" si="59"/>
        <v/>
      </c>
    </row>
    <row r="1269" spans="2:14" ht="27.75" customHeight="1" x14ac:dyDescent="0.2">
      <c r="B1269" s="7">
        <f t="shared" si="60"/>
        <v>1267</v>
      </c>
      <c r="C1269" s="24"/>
      <c r="D1269" s="16"/>
      <c r="E1269" s="2"/>
      <c r="F1269" s="16"/>
      <c r="G1269" s="13"/>
      <c r="H1269" s="13"/>
      <c r="I1269" s="13"/>
      <c r="J1269" s="21" t="str">
        <f t="shared" si="61"/>
        <v/>
      </c>
      <c r="K1269" s="34" t="str">
        <f>IF(OR(G1269&lt;&gt;"",H1269&lt;&gt;""),'Thông Tin Chung'!$L$3,"")</f>
        <v/>
      </c>
      <c r="L1269" s="2"/>
      <c r="M1269" s="7" t="str">
        <f>IF(AND(G1269="",H1269=""),"",IF(OR(C1269&lt;NgayBatDau,C1269&gt;NgayKetThuc),"Ngày tháng phải nằm trong kỳ kế toán",IF(AND(F1269&lt;&gt;"",COUNTIF(T.2[Tên loại
Doanh thu / Chi phí],F1269)=0),"Tên loại DT/CP chưa được khai báo vào DS Tên loại DTCP","")))</f>
        <v/>
      </c>
      <c r="N1269" s="7" t="str">
        <f t="shared" si="59"/>
        <v/>
      </c>
    </row>
    <row r="1270" spans="2:14" ht="27.75" customHeight="1" x14ac:dyDescent="0.2">
      <c r="B1270" s="7">
        <f t="shared" si="60"/>
        <v>1268</v>
      </c>
      <c r="C1270" s="24"/>
      <c r="D1270" s="16"/>
      <c r="E1270" s="2"/>
      <c r="F1270" s="16"/>
      <c r="G1270" s="13"/>
      <c r="H1270" s="13"/>
      <c r="I1270" s="13"/>
      <c r="J1270" s="21" t="str">
        <f t="shared" si="61"/>
        <v/>
      </c>
      <c r="K1270" s="34" t="str">
        <f>IF(OR(G1270&lt;&gt;"",H1270&lt;&gt;""),'Thông Tin Chung'!$L$3,"")</f>
        <v/>
      </c>
      <c r="L1270" s="2"/>
      <c r="M1270" s="7" t="str">
        <f>IF(AND(G1270="",H1270=""),"",IF(OR(C1270&lt;NgayBatDau,C1270&gt;NgayKetThuc),"Ngày tháng phải nằm trong kỳ kế toán",IF(AND(F1270&lt;&gt;"",COUNTIF(T.2[Tên loại
Doanh thu / Chi phí],F1270)=0),"Tên loại DT/CP chưa được khai báo vào DS Tên loại DTCP","")))</f>
        <v/>
      </c>
      <c r="N1270" s="7" t="str">
        <f t="shared" si="59"/>
        <v/>
      </c>
    </row>
    <row r="1271" spans="2:14" ht="27.75" customHeight="1" x14ac:dyDescent="0.2">
      <c r="B1271" s="7">
        <f t="shared" si="60"/>
        <v>1269</v>
      </c>
      <c r="C1271" s="24"/>
      <c r="D1271" s="16"/>
      <c r="E1271" s="2"/>
      <c r="F1271" s="16"/>
      <c r="G1271" s="13"/>
      <c r="H1271" s="13"/>
      <c r="I1271" s="13"/>
      <c r="J1271" s="21" t="str">
        <f t="shared" si="61"/>
        <v/>
      </c>
      <c r="K1271" s="34" t="str">
        <f>IF(OR(G1271&lt;&gt;"",H1271&lt;&gt;""),'Thông Tin Chung'!$L$3,"")</f>
        <v/>
      </c>
      <c r="L1271" s="2"/>
      <c r="M1271" s="7" t="str">
        <f>IF(AND(G1271="",H1271=""),"",IF(OR(C1271&lt;NgayBatDau,C1271&gt;NgayKetThuc),"Ngày tháng phải nằm trong kỳ kế toán",IF(AND(F1271&lt;&gt;"",COUNTIF(T.2[Tên loại
Doanh thu / Chi phí],F1271)=0),"Tên loại DT/CP chưa được khai báo vào DS Tên loại DTCP","")))</f>
        <v/>
      </c>
      <c r="N1271" s="7" t="str">
        <f t="shared" si="59"/>
        <v/>
      </c>
    </row>
    <row r="1272" spans="2:14" ht="27.75" customHeight="1" x14ac:dyDescent="0.2">
      <c r="B1272" s="7">
        <f t="shared" si="60"/>
        <v>1270</v>
      </c>
      <c r="C1272" s="24"/>
      <c r="D1272" s="16"/>
      <c r="E1272" s="2"/>
      <c r="F1272" s="16"/>
      <c r="G1272" s="13"/>
      <c r="H1272" s="13"/>
      <c r="I1272" s="13"/>
      <c r="J1272" s="21" t="str">
        <f t="shared" si="61"/>
        <v/>
      </c>
      <c r="K1272" s="34" t="str">
        <f>IF(OR(G1272&lt;&gt;"",H1272&lt;&gt;""),'Thông Tin Chung'!$L$3,"")</f>
        <v/>
      </c>
      <c r="L1272" s="2"/>
      <c r="M1272" s="7" t="str">
        <f>IF(AND(G1272="",H1272=""),"",IF(OR(C1272&lt;NgayBatDau,C1272&gt;NgayKetThuc),"Ngày tháng phải nằm trong kỳ kế toán",IF(AND(F1272&lt;&gt;"",COUNTIF(T.2[Tên loại
Doanh thu / Chi phí],F1272)=0),"Tên loại DT/CP chưa được khai báo vào DS Tên loại DTCP","")))</f>
        <v/>
      </c>
      <c r="N1272" s="7" t="str">
        <f t="shared" si="59"/>
        <v/>
      </c>
    </row>
    <row r="1273" spans="2:14" ht="27.75" customHeight="1" x14ac:dyDescent="0.2">
      <c r="B1273" s="7">
        <f t="shared" si="60"/>
        <v>1271</v>
      </c>
      <c r="C1273" s="24"/>
      <c r="D1273" s="16"/>
      <c r="E1273" s="2"/>
      <c r="F1273" s="16"/>
      <c r="G1273" s="13"/>
      <c r="H1273" s="13"/>
      <c r="I1273" s="13"/>
      <c r="J1273" s="21" t="str">
        <f t="shared" si="61"/>
        <v/>
      </c>
      <c r="K1273" s="34" t="str">
        <f>IF(OR(G1273&lt;&gt;"",H1273&lt;&gt;""),'Thông Tin Chung'!$L$3,"")</f>
        <v/>
      </c>
      <c r="L1273" s="2"/>
      <c r="M1273" s="7" t="str">
        <f>IF(AND(G1273="",H1273=""),"",IF(OR(C1273&lt;NgayBatDau,C1273&gt;NgayKetThuc),"Ngày tháng phải nằm trong kỳ kế toán",IF(AND(F1273&lt;&gt;"",COUNTIF(T.2[Tên loại
Doanh thu / Chi phí],F1273)=0),"Tên loại DT/CP chưa được khai báo vào DS Tên loại DTCP","")))</f>
        <v/>
      </c>
      <c r="N1273" s="7" t="str">
        <f t="shared" si="59"/>
        <v/>
      </c>
    </row>
    <row r="1274" spans="2:14" ht="27.75" customHeight="1" x14ac:dyDescent="0.2">
      <c r="B1274" s="7">
        <f t="shared" si="60"/>
        <v>1272</v>
      </c>
      <c r="C1274" s="24"/>
      <c r="D1274" s="16"/>
      <c r="E1274" s="2"/>
      <c r="F1274" s="16"/>
      <c r="G1274" s="13"/>
      <c r="H1274" s="13"/>
      <c r="I1274" s="13"/>
      <c r="J1274" s="21" t="str">
        <f t="shared" si="61"/>
        <v/>
      </c>
      <c r="K1274" s="34" t="str">
        <f>IF(OR(G1274&lt;&gt;"",H1274&lt;&gt;""),'Thông Tin Chung'!$L$3,"")</f>
        <v/>
      </c>
      <c r="L1274" s="2"/>
      <c r="M1274" s="7" t="str">
        <f>IF(AND(G1274="",H1274=""),"",IF(OR(C1274&lt;NgayBatDau,C1274&gt;NgayKetThuc),"Ngày tháng phải nằm trong kỳ kế toán",IF(AND(F1274&lt;&gt;"",COUNTIF(T.2[Tên loại
Doanh thu / Chi phí],F1274)=0),"Tên loại DT/CP chưa được khai báo vào DS Tên loại DTCP","")))</f>
        <v/>
      </c>
      <c r="N1274" s="7" t="str">
        <f t="shared" si="59"/>
        <v/>
      </c>
    </row>
    <row r="1275" spans="2:14" ht="27.75" customHeight="1" x14ac:dyDescent="0.2">
      <c r="B1275" s="7">
        <f t="shared" si="60"/>
        <v>1273</v>
      </c>
      <c r="C1275" s="24"/>
      <c r="D1275" s="16"/>
      <c r="E1275" s="2"/>
      <c r="F1275" s="16"/>
      <c r="G1275" s="13"/>
      <c r="H1275" s="13"/>
      <c r="I1275" s="13"/>
      <c r="J1275" s="21" t="str">
        <f t="shared" si="61"/>
        <v/>
      </c>
      <c r="K1275" s="34" t="str">
        <f>IF(OR(G1275&lt;&gt;"",H1275&lt;&gt;""),'Thông Tin Chung'!$L$3,"")</f>
        <v/>
      </c>
      <c r="L1275" s="2"/>
      <c r="M1275" s="7" t="str">
        <f>IF(AND(G1275="",H1275=""),"",IF(OR(C1275&lt;NgayBatDau,C1275&gt;NgayKetThuc),"Ngày tháng phải nằm trong kỳ kế toán",IF(AND(F1275&lt;&gt;"",COUNTIF(T.2[Tên loại
Doanh thu / Chi phí],F1275)=0),"Tên loại DT/CP chưa được khai báo vào DS Tên loại DTCP","")))</f>
        <v/>
      </c>
      <c r="N1275" s="7" t="str">
        <f t="shared" si="59"/>
        <v/>
      </c>
    </row>
    <row r="1276" spans="2:14" ht="27.75" customHeight="1" x14ac:dyDescent="0.2">
      <c r="B1276" s="7">
        <f t="shared" si="60"/>
        <v>1274</v>
      </c>
      <c r="C1276" s="24"/>
      <c r="D1276" s="16"/>
      <c r="E1276" s="2"/>
      <c r="F1276" s="16"/>
      <c r="G1276" s="13"/>
      <c r="H1276" s="13"/>
      <c r="I1276" s="13"/>
      <c r="J1276" s="21" t="str">
        <f t="shared" si="61"/>
        <v/>
      </c>
      <c r="K1276" s="34" t="str">
        <f>IF(OR(G1276&lt;&gt;"",H1276&lt;&gt;""),'Thông Tin Chung'!$L$3,"")</f>
        <v/>
      </c>
      <c r="L1276" s="2"/>
      <c r="M1276" s="7" t="str">
        <f>IF(AND(G1276="",H1276=""),"",IF(OR(C1276&lt;NgayBatDau,C1276&gt;NgayKetThuc),"Ngày tháng phải nằm trong kỳ kế toán",IF(AND(F1276&lt;&gt;"",COUNTIF(T.2[Tên loại
Doanh thu / Chi phí],F1276)=0),"Tên loại DT/CP chưa được khai báo vào DS Tên loại DTCP","")))</f>
        <v/>
      </c>
      <c r="N1276" s="7" t="str">
        <f t="shared" si="59"/>
        <v/>
      </c>
    </row>
    <row r="1277" spans="2:14" ht="27.75" customHeight="1" x14ac:dyDescent="0.2">
      <c r="B1277" s="7">
        <f t="shared" si="60"/>
        <v>1275</v>
      </c>
      <c r="C1277" s="24"/>
      <c r="D1277" s="16"/>
      <c r="E1277" s="2"/>
      <c r="F1277" s="16"/>
      <c r="G1277" s="13"/>
      <c r="H1277" s="13"/>
      <c r="I1277" s="13"/>
      <c r="J1277" s="21" t="str">
        <f t="shared" si="61"/>
        <v/>
      </c>
      <c r="K1277" s="34" t="str">
        <f>IF(OR(G1277&lt;&gt;"",H1277&lt;&gt;""),'Thông Tin Chung'!$L$3,"")</f>
        <v/>
      </c>
      <c r="L1277" s="2"/>
      <c r="M1277" s="7" t="str">
        <f>IF(AND(G1277="",H1277=""),"",IF(OR(C1277&lt;NgayBatDau,C1277&gt;NgayKetThuc),"Ngày tháng phải nằm trong kỳ kế toán",IF(AND(F1277&lt;&gt;"",COUNTIF(T.2[Tên loại
Doanh thu / Chi phí],F1277)=0),"Tên loại DT/CP chưa được khai báo vào DS Tên loại DTCP","")))</f>
        <v/>
      </c>
      <c r="N1277" s="7" t="str">
        <f t="shared" si="59"/>
        <v/>
      </c>
    </row>
    <row r="1278" spans="2:14" ht="27.75" customHeight="1" x14ac:dyDescent="0.2">
      <c r="B1278" s="7">
        <f t="shared" si="60"/>
        <v>1276</v>
      </c>
      <c r="C1278" s="24"/>
      <c r="D1278" s="16"/>
      <c r="E1278" s="2"/>
      <c r="F1278" s="16"/>
      <c r="G1278" s="13"/>
      <c r="H1278" s="13"/>
      <c r="I1278" s="13"/>
      <c r="J1278" s="21" t="str">
        <f t="shared" si="61"/>
        <v/>
      </c>
      <c r="K1278" s="34" t="str">
        <f>IF(OR(G1278&lt;&gt;"",H1278&lt;&gt;""),'Thông Tin Chung'!$L$3,"")</f>
        <v/>
      </c>
      <c r="L1278" s="2"/>
      <c r="M1278" s="7" t="str">
        <f>IF(AND(G1278="",H1278=""),"",IF(OR(C1278&lt;NgayBatDau,C1278&gt;NgayKetThuc),"Ngày tháng phải nằm trong kỳ kế toán",IF(AND(F1278&lt;&gt;"",COUNTIF(T.2[Tên loại
Doanh thu / Chi phí],F1278)=0),"Tên loại DT/CP chưa được khai báo vào DS Tên loại DTCP","")))</f>
        <v/>
      </c>
      <c r="N1278" s="7" t="str">
        <f t="shared" si="59"/>
        <v/>
      </c>
    </row>
    <row r="1279" spans="2:14" ht="27.75" customHeight="1" x14ac:dyDescent="0.2">
      <c r="B1279" s="7">
        <f t="shared" si="60"/>
        <v>1277</v>
      </c>
      <c r="C1279" s="24"/>
      <c r="D1279" s="16"/>
      <c r="E1279" s="2"/>
      <c r="F1279" s="16"/>
      <c r="G1279" s="13"/>
      <c r="H1279" s="13"/>
      <c r="I1279" s="13"/>
      <c r="J1279" s="21" t="str">
        <f t="shared" si="61"/>
        <v/>
      </c>
      <c r="K1279" s="34" t="str">
        <f>IF(OR(G1279&lt;&gt;"",H1279&lt;&gt;""),'Thông Tin Chung'!$L$3,"")</f>
        <v/>
      </c>
      <c r="L1279" s="2"/>
      <c r="M1279" s="7" t="str">
        <f>IF(AND(G1279="",H1279=""),"",IF(OR(C1279&lt;NgayBatDau,C1279&gt;NgayKetThuc),"Ngày tháng phải nằm trong kỳ kế toán",IF(AND(F1279&lt;&gt;"",COUNTIF(T.2[Tên loại
Doanh thu / Chi phí],F1279)=0),"Tên loại DT/CP chưa được khai báo vào DS Tên loại DTCP","")))</f>
        <v/>
      </c>
      <c r="N1279" s="7" t="str">
        <f t="shared" si="59"/>
        <v/>
      </c>
    </row>
    <row r="1280" spans="2:14" ht="27.75" customHeight="1" x14ac:dyDescent="0.2">
      <c r="B1280" s="7">
        <f t="shared" si="60"/>
        <v>1278</v>
      </c>
      <c r="C1280" s="24"/>
      <c r="D1280" s="16"/>
      <c r="E1280" s="2"/>
      <c r="F1280" s="16"/>
      <c r="G1280" s="13"/>
      <c r="H1280" s="13"/>
      <c r="I1280" s="13"/>
      <c r="J1280" s="21" t="str">
        <f t="shared" si="61"/>
        <v/>
      </c>
      <c r="K1280" s="34" t="str">
        <f>IF(OR(G1280&lt;&gt;"",H1280&lt;&gt;""),'Thông Tin Chung'!$L$3,"")</f>
        <v/>
      </c>
      <c r="L1280" s="2"/>
      <c r="M1280" s="7" t="str">
        <f>IF(AND(G1280="",H1280=""),"",IF(OR(C1280&lt;NgayBatDau,C1280&gt;NgayKetThuc),"Ngày tháng phải nằm trong kỳ kế toán",IF(AND(F1280&lt;&gt;"",COUNTIF(T.2[Tên loại
Doanh thu / Chi phí],F1280)=0),"Tên loại DT/CP chưa được khai báo vào DS Tên loại DTCP","")))</f>
        <v/>
      </c>
      <c r="N1280" s="7" t="str">
        <f t="shared" si="59"/>
        <v/>
      </c>
    </row>
    <row r="1281" spans="2:14" ht="27.75" customHeight="1" x14ac:dyDescent="0.2">
      <c r="B1281" s="7">
        <f t="shared" si="60"/>
        <v>1279</v>
      </c>
      <c r="C1281" s="24"/>
      <c r="D1281" s="16"/>
      <c r="E1281" s="2"/>
      <c r="F1281" s="16"/>
      <c r="G1281" s="13"/>
      <c r="H1281" s="13"/>
      <c r="I1281" s="13"/>
      <c r="J1281" s="21" t="str">
        <f t="shared" si="61"/>
        <v/>
      </c>
      <c r="K1281" s="34" t="str">
        <f>IF(OR(G1281&lt;&gt;"",H1281&lt;&gt;""),'Thông Tin Chung'!$L$3,"")</f>
        <v/>
      </c>
      <c r="L1281" s="2"/>
      <c r="M1281" s="7" t="str">
        <f>IF(AND(G1281="",H1281=""),"",IF(OR(C1281&lt;NgayBatDau,C1281&gt;NgayKetThuc),"Ngày tháng phải nằm trong kỳ kế toán",IF(AND(F1281&lt;&gt;"",COUNTIF(T.2[Tên loại
Doanh thu / Chi phí],F1281)=0),"Tên loại DT/CP chưa được khai báo vào DS Tên loại DTCP","")))</f>
        <v/>
      </c>
      <c r="N1281" s="7" t="str">
        <f t="shared" si="59"/>
        <v/>
      </c>
    </row>
    <row r="1282" spans="2:14" ht="27.75" customHeight="1" x14ac:dyDescent="0.2">
      <c r="B1282" s="7">
        <f t="shared" si="60"/>
        <v>1280</v>
      </c>
      <c r="C1282" s="24"/>
      <c r="D1282" s="16"/>
      <c r="E1282" s="2"/>
      <c r="F1282" s="16"/>
      <c r="G1282" s="13"/>
      <c r="H1282" s="13"/>
      <c r="I1282" s="13"/>
      <c r="J1282" s="21" t="str">
        <f t="shared" si="61"/>
        <v/>
      </c>
      <c r="K1282" s="34" t="str">
        <f>IF(OR(G1282&lt;&gt;"",H1282&lt;&gt;""),'Thông Tin Chung'!$L$3,"")</f>
        <v/>
      </c>
      <c r="L1282" s="2"/>
      <c r="M1282" s="7" t="str">
        <f>IF(AND(G1282="",H1282=""),"",IF(OR(C1282&lt;NgayBatDau,C1282&gt;NgayKetThuc),"Ngày tháng phải nằm trong kỳ kế toán",IF(AND(F1282&lt;&gt;"",COUNTIF(T.2[Tên loại
Doanh thu / Chi phí],F1282)=0),"Tên loại DT/CP chưa được khai báo vào DS Tên loại DTCP","")))</f>
        <v/>
      </c>
      <c r="N1282" s="7" t="str">
        <f t="shared" si="59"/>
        <v/>
      </c>
    </row>
    <row r="1283" spans="2:14" ht="27.75" customHeight="1" x14ac:dyDescent="0.2">
      <c r="B1283" s="7">
        <f t="shared" si="60"/>
        <v>1281</v>
      </c>
      <c r="C1283" s="24"/>
      <c r="D1283" s="16"/>
      <c r="E1283" s="2"/>
      <c r="F1283" s="16"/>
      <c r="G1283" s="13"/>
      <c r="H1283" s="13"/>
      <c r="I1283" s="13"/>
      <c r="J1283" s="21" t="str">
        <f t="shared" si="61"/>
        <v/>
      </c>
      <c r="K1283" s="34" t="str">
        <f>IF(OR(G1283&lt;&gt;"",H1283&lt;&gt;""),'Thông Tin Chung'!$L$3,"")</f>
        <v/>
      </c>
      <c r="L1283" s="2"/>
      <c r="M1283" s="7" t="str">
        <f>IF(AND(G1283="",H1283=""),"",IF(OR(C1283&lt;NgayBatDau,C1283&gt;NgayKetThuc),"Ngày tháng phải nằm trong kỳ kế toán",IF(AND(F1283&lt;&gt;"",COUNTIF(T.2[Tên loại
Doanh thu / Chi phí],F1283)=0),"Tên loại DT/CP chưa được khai báo vào DS Tên loại DTCP","")))</f>
        <v/>
      </c>
      <c r="N1283" s="7" t="str">
        <f t="shared" ref="N1283:N1346" si="62">IF(C1283="","",IF(AND(G1283&lt;&gt;"",H1283="",C1283&lt;B3LocTuNgay),0,IF(AND(G1283="",H1283&lt;&gt;"",C1283&lt;B3LocTuNgay),10,IF(AND(G1283&lt;&gt;"",H1283="",C1283&lt;=B3LocDenNgay),1,IF(AND(G1283="",H1283&lt;&gt;"",C1283&lt;=B3LocDenNgay),11,"")))))</f>
        <v/>
      </c>
    </row>
    <row r="1284" spans="2:14" ht="27.75" customHeight="1" x14ac:dyDescent="0.2">
      <c r="B1284" s="7">
        <f t="shared" ref="B1284:B1347" si="63">ROW(A1284)-2</f>
        <v>1282</v>
      </c>
      <c r="C1284" s="24"/>
      <c r="D1284" s="16"/>
      <c r="E1284" s="2"/>
      <c r="F1284" s="16"/>
      <c r="G1284" s="13"/>
      <c r="H1284" s="13"/>
      <c r="I1284" s="13"/>
      <c r="J1284" s="21" t="str">
        <f t="shared" ref="J1284:J1347" si="64">IF(G1284&lt;&gt;"",G1284*SUM(1,I1284),IF(H1284&lt;&gt;"",H1284*SUM(1,I1284),""))</f>
        <v/>
      </c>
      <c r="K1284" s="34" t="str">
        <f>IF(OR(G1284&lt;&gt;"",H1284&lt;&gt;""),'Thông Tin Chung'!$L$3,"")</f>
        <v/>
      </c>
      <c r="L1284" s="2"/>
      <c r="M1284" s="7" t="str">
        <f>IF(AND(G1284="",H1284=""),"",IF(OR(C1284&lt;NgayBatDau,C1284&gt;NgayKetThuc),"Ngày tháng phải nằm trong kỳ kế toán",IF(AND(F1284&lt;&gt;"",COUNTIF(T.2[Tên loại
Doanh thu / Chi phí],F1284)=0),"Tên loại DT/CP chưa được khai báo vào DS Tên loại DTCP","")))</f>
        <v/>
      </c>
      <c r="N1284" s="7" t="str">
        <f t="shared" si="62"/>
        <v/>
      </c>
    </row>
    <row r="1285" spans="2:14" ht="27.75" customHeight="1" x14ac:dyDescent="0.2">
      <c r="B1285" s="7">
        <f t="shared" si="63"/>
        <v>1283</v>
      </c>
      <c r="C1285" s="24"/>
      <c r="D1285" s="16"/>
      <c r="E1285" s="2"/>
      <c r="F1285" s="16"/>
      <c r="G1285" s="13"/>
      <c r="H1285" s="13"/>
      <c r="I1285" s="13"/>
      <c r="J1285" s="21" t="str">
        <f t="shared" si="64"/>
        <v/>
      </c>
      <c r="K1285" s="34" t="str">
        <f>IF(OR(G1285&lt;&gt;"",H1285&lt;&gt;""),'Thông Tin Chung'!$L$3,"")</f>
        <v/>
      </c>
      <c r="L1285" s="2"/>
      <c r="M1285" s="7" t="str">
        <f>IF(AND(G1285="",H1285=""),"",IF(OR(C1285&lt;NgayBatDau,C1285&gt;NgayKetThuc),"Ngày tháng phải nằm trong kỳ kế toán",IF(AND(F1285&lt;&gt;"",COUNTIF(T.2[Tên loại
Doanh thu / Chi phí],F1285)=0),"Tên loại DT/CP chưa được khai báo vào DS Tên loại DTCP","")))</f>
        <v/>
      </c>
      <c r="N1285" s="7" t="str">
        <f t="shared" si="62"/>
        <v/>
      </c>
    </row>
    <row r="1286" spans="2:14" ht="27.75" customHeight="1" x14ac:dyDescent="0.2">
      <c r="B1286" s="7">
        <f t="shared" si="63"/>
        <v>1284</v>
      </c>
      <c r="C1286" s="24"/>
      <c r="D1286" s="16"/>
      <c r="E1286" s="2"/>
      <c r="F1286" s="16"/>
      <c r="G1286" s="13"/>
      <c r="H1286" s="13"/>
      <c r="I1286" s="13"/>
      <c r="J1286" s="21" t="str">
        <f t="shared" si="64"/>
        <v/>
      </c>
      <c r="K1286" s="34" t="str">
        <f>IF(OR(G1286&lt;&gt;"",H1286&lt;&gt;""),'Thông Tin Chung'!$L$3,"")</f>
        <v/>
      </c>
      <c r="L1286" s="2"/>
      <c r="M1286" s="7" t="str">
        <f>IF(AND(G1286="",H1286=""),"",IF(OR(C1286&lt;NgayBatDau,C1286&gt;NgayKetThuc),"Ngày tháng phải nằm trong kỳ kế toán",IF(AND(F1286&lt;&gt;"",COUNTIF(T.2[Tên loại
Doanh thu / Chi phí],F1286)=0),"Tên loại DT/CP chưa được khai báo vào DS Tên loại DTCP","")))</f>
        <v/>
      </c>
      <c r="N1286" s="7" t="str">
        <f t="shared" si="62"/>
        <v/>
      </c>
    </row>
    <row r="1287" spans="2:14" ht="27.75" customHeight="1" x14ac:dyDescent="0.2">
      <c r="B1287" s="7">
        <f t="shared" si="63"/>
        <v>1285</v>
      </c>
      <c r="C1287" s="24"/>
      <c r="D1287" s="16"/>
      <c r="E1287" s="2"/>
      <c r="F1287" s="16"/>
      <c r="G1287" s="13"/>
      <c r="H1287" s="13"/>
      <c r="I1287" s="13"/>
      <c r="J1287" s="21" t="str">
        <f t="shared" si="64"/>
        <v/>
      </c>
      <c r="K1287" s="34" t="str">
        <f>IF(OR(G1287&lt;&gt;"",H1287&lt;&gt;""),'Thông Tin Chung'!$L$3,"")</f>
        <v/>
      </c>
      <c r="L1287" s="2"/>
      <c r="M1287" s="7" t="str">
        <f>IF(AND(G1287="",H1287=""),"",IF(OR(C1287&lt;NgayBatDau,C1287&gt;NgayKetThuc),"Ngày tháng phải nằm trong kỳ kế toán",IF(AND(F1287&lt;&gt;"",COUNTIF(T.2[Tên loại
Doanh thu / Chi phí],F1287)=0),"Tên loại DT/CP chưa được khai báo vào DS Tên loại DTCP","")))</f>
        <v/>
      </c>
      <c r="N1287" s="7" t="str">
        <f t="shared" si="62"/>
        <v/>
      </c>
    </row>
    <row r="1288" spans="2:14" ht="27.75" customHeight="1" x14ac:dyDescent="0.2">
      <c r="B1288" s="7">
        <f t="shared" si="63"/>
        <v>1286</v>
      </c>
      <c r="C1288" s="24"/>
      <c r="D1288" s="16"/>
      <c r="E1288" s="2"/>
      <c r="F1288" s="16"/>
      <c r="G1288" s="13"/>
      <c r="H1288" s="13"/>
      <c r="I1288" s="13"/>
      <c r="J1288" s="21" t="str">
        <f t="shared" si="64"/>
        <v/>
      </c>
      <c r="K1288" s="34" t="str">
        <f>IF(OR(G1288&lt;&gt;"",H1288&lt;&gt;""),'Thông Tin Chung'!$L$3,"")</f>
        <v/>
      </c>
      <c r="L1288" s="2"/>
      <c r="M1288" s="7" t="str">
        <f>IF(AND(G1288="",H1288=""),"",IF(OR(C1288&lt;NgayBatDau,C1288&gt;NgayKetThuc),"Ngày tháng phải nằm trong kỳ kế toán",IF(AND(F1288&lt;&gt;"",COUNTIF(T.2[Tên loại
Doanh thu / Chi phí],F1288)=0),"Tên loại DT/CP chưa được khai báo vào DS Tên loại DTCP","")))</f>
        <v/>
      </c>
      <c r="N1288" s="7" t="str">
        <f t="shared" si="62"/>
        <v/>
      </c>
    </row>
    <row r="1289" spans="2:14" ht="27.75" customHeight="1" x14ac:dyDescent="0.2">
      <c r="B1289" s="7">
        <f t="shared" si="63"/>
        <v>1287</v>
      </c>
      <c r="C1289" s="24"/>
      <c r="D1289" s="16"/>
      <c r="E1289" s="2"/>
      <c r="F1289" s="16"/>
      <c r="G1289" s="13"/>
      <c r="H1289" s="13"/>
      <c r="I1289" s="13"/>
      <c r="J1289" s="21" t="str">
        <f t="shared" si="64"/>
        <v/>
      </c>
      <c r="K1289" s="34" t="str">
        <f>IF(OR(G1289&lt;&gt;"",H1289&lt;&gt;""),'Thông Tin Chung'!$L$3,"")</f>
        <v/>
      </c>
      <c r="L1289" s="2"/>
      <c r="M1289" s="7" t="str">
        <f>IF(AND(G1289="",H1289=""),"",IF(OR(C1289&lt;NgayBatDau,C1289&gt;NgayKetThuc),"Ngày tháng phải nằm trong kỳ kế toán",IF(AND(F1289&lt;&gt;"",COUNTIF(T.2[Tên loại
Doanh thu / Chi phí],F1289)=0),"Tên loại DT/CP chưa được khai báo vào DS Tên loại DTCP","")))</f>
        <v/>
      </c>
      <c r="N1289" s="7" t="str">
        <f t="shared" si="62"/>
        <v/>
      </c>
    </row>
    <row r="1290" spans="2:14" ht="27.75" customHeight="1" x14ac:dyDescent="0.2">
      <c r="B1290" s="7">
        <f t="shared" si="63"/>
        <v>1288</v>
      </c>
      <c r="C1290" s="24"/>
      <c r="D1290" s="16"/>
      <c r="E1290" s="2"/>
      <c r="F1290" s="16"/>
      <c r="G1290" s="13"/>
      <c r="H1290" s="13"/>
      <c r="I1290" s="13"/>
      <c r="J1290" s="21" t="str">
        <f t="shared" si="64"/>
        <v/>
      </c>
      <c r="K1290" s="34" t="str">
        <f>IF(OR(G1290&lt;&gt;"",H1290&lt;&gt;""),'Thông Tin Chung'!$L$3,"")</f>
        <v/>
      </c>
      <c r="L1290" s="2"/>
      <c r="M1290" s="7" t="str">
        <f>IF(AND(G1290="",H1290=""),"",IF(OR(C1290&lt;NgayBatDau,C1290&gt;NgayKetThuc),"Ngày tháng phải nằm trong kỳ kế toán",IF(AND(F1290&lt;&gt;"",COUNTIF(T.2[Tên loại
Doanh thu / Chi phí],F1290)=0),"Tên loại DT/CP chưa được khai báo vào DS Tên loại DTCP","")))</f>
        <v/>
      </c>
      <c r="N1290" s="7" t="str">
        <f t="shared" si="62"/>
        <v/>
      </c>
    </row>
    <row r="1291" spans="2:14" ht="27.75" customHeight="1" x14ac:dyDescent="0.2">
      <c r="B1291" s="7">
        <f t="shared" si="63"/>
        <v>1289</v>
      </c>
      <c r="C1291" s="24"/>
      <c r="D1291" s="16"/>
      <c r="E1291" s="2"/>
      <c r="F1291" s="16"/>
      <c r="G1291" s="13"/>
      <c r="H1291" s="13"/>
      <c r="I1291" s="13"/>
      <c r="J1291" s="21" t="str">
        <f t="shared" si="64"/>
        <v/>
      </c>
      <c r="K1291" s="34" t="str">
        <f>IF(OR(G1291&lt;&gt;"",H1291&lt;&gt;""),'Thông Tin Chung'!$L$3,"")</f>
        <v/>
      </c>
      <c r="L1291" s="2"/>
      <c r="M1291" s="7" t="str">
        <f>IF(AND(G1291="",H1291=""),"",IF(OR(C1291&lt;NgayBatDau,C1291&gt;NgayKetThuc),"Ngày tháng phải nằm trong kỳ kế toán",IF(AND(F1291&lt;&gt;"",COUNTIF(T.2[Tên loại
Doanh thu / Chi phí],F1291)=0),"Tên loại DT/CP chưa được khai báo vào DS Tên loại DTCP","")))</f>
        <v/>
      </c>
      <c r="N1291" s="7" t="str">
        <f t="shared" si="62"/>
        <v/>
      </c>
    </row>
    <row r="1292" spans="2:14" ht="27.75" customHeight="1" x14ac:dyDescent="0.2">
      <c r="B1292" s="7">
        <f t="shared" si="63"/>
        <v>1290</v>
      </c>
      <c r="C1292" s="24"/>
      <c r="D1292" s="16"/>
      <c r="E1292" s="2"/>
      <c r="F1292" s="16"/>
      <c r="G1292" s="13"/>
      <c r="H1292" s="13"/>
      <c r="I1292" s="13"/>
      <c r="J1292" s="21" t="str">
        <f t="shared" si="64"/>
        <v/>
      </c>
      <c r="K1292" s="34" t="str">
        <f>IF(OR(G1292&lt;&gt;"",H1292&lt;&gt;""),'Thông Tin Chung'!$L$3,"")</f>
        <v/>
      </c>
      <c r="L1292" s="2"/>
      <c r="M1292" s="7" t="str">
        <f>IF(AND(G1292="",H1292=""),"",IF(OR(C1292&lt;NgayBatDau,C1292&gt;NgayKetThuc),"Ngày tháng phải nằm trong kỳ kế toán",IF(AND(F1292&lt;&gt;"",COUNTIF(T.2[Tên loại
Doanh thu / Chi phí],F1292)=0),"Tên loại DT/CP chưa được khai báo vào DS Tên loại DTCP","")))</f>
        <v/>
      </c>
      <c r="N1292" s="7" t="str">
        <f t="shared" si="62"/>
        <v/>
      </c>
    </row>
    <row r="1293" spans="2:14" ht="27.75" customHeight="1" x14ac:dyDescent="0.2">
      <c r="B1293" s="7">
        <f t="shared" si="63"/>
        <v>1291</v>
      </c>
      <c r="C1293" s="24"/>
      <c r="D1293" s="16"/>
      <c r="E1293" s="2"/>
      <c r="F1293" s="16"/>
      <c r="G1293" s="13"/>
      <c r="H1293" s="13"/>
      <c r="I1293" s="13"/>
      <c r="J1293" s="21" t="str">
        <f t="shared" si="64"/>
        <v/>
      </c>
      <c r="K1293" s="34" t="str">
        <f>IF(OR(G1293&lt;&gt;"",H1293&lt;&gt;""),'Thông Tin Chung'!$L$3,"")</f>
        <v/>
      </c>
      <c r="L1293" s="2"/>
      <c r="M1293" s="7" t="str">
        <f>IF(AND(G1293="",H1293=""),"",IF(OR(C1293&lt;NgayBatDau,C1293&gt;NgayKetThuc),"Ngày tháng phải nằm trong kỳ kế toán",IF(AND(F1293&lt;&gt;"",COUNTIF(T.2[Tên loại
Doanh thu / Chi phí],F1293)=0),"Tên loại DT/CP chưa được khai báo vào DS Tên loại DTCP","")))</f>
        <v/>
      </c>
      <c r="N1293" s="7" t="str">
        <f t="shared" si="62"/>
        <v/>
      </c>
    </row>
    <row r="1294" spans="2:14" ht="27.75" customHeight="1" x14ac:dyDescent="0.2">
      <c r="B1294" s="7">
        <f t="shared" si="63"/>
        <v>1292</v>
      </c>
      <c r="C1294" s="24"/>
      <c r="D1294" s="16"/>
      <c r="E1294" s="2"/>
      <c r="F1294" s="16"/>
      <c r="G1294" s="13"/>
      <c r="H1294" s="13"/>
      <c r="I1294" s="13"/>
      <c r="J1294" s="21" t="str">
        <f t="shared" si="64"/>
        <v/>
      </c>
      <c r="K1294" s="34" t="str">
        <f>IF(OR(G1294&lt;&gt;"",H1294&lt;&gt;""),'Thông Tin Chung'!$L$3,"")</f>
        <v/>
      </c>
      <c r="L1294" s="2"/>
      <c r="M1294" s="7" t="str">
        <f>IF(AND(G1294="",H1294=""),"",IF(OR(C1294&lt;NgayBatDau,C1294&gt;NgayKetThuc),"Ngày tháng phải nằm trong kỳ kế toán",IF(AND(F1294&lt;&gt;"",COUNTIF(T.2[Tên loại
Doanh thu / Chi phí],F1294)=0),"Tên loại DT/CP chưa được khai báo vào DS Tên loại DTCP","")))</f>
        <v/>
      </c>
      <c r="N1294" s="7" t="str">
        <f t="shared" si="62"/>
        <v/>
      </c>
    </row>
    <row r="1295" spans="2:14" ht="27.75" customHeight="1" x14ac:dyDescent="0.2">
      <c r="B1295" s="7">
        <f t="shared" si="63"/>
        <v>1293</v>
      </c>
      <c r="C1295" s="24"/>
      <c r="D1295" s="16"/>
      <c r="E1295" s="2"/>
      <c r="F1295" s="16"/>
      <c r="G1295" s="13"/>
      <c r="H1295" s="13"/>
      <c r="I1295" s="13"/>
      <c r="J1295" s="21" t="str">
        <f t="shared" si="64"/>
        <v/>
      </c>
      <c r="K1295" s="34" t="str">
        <f>IF(OR(G1295&lt;&gt;"",H1295&lt;&gt;""),'Thông Tin Chung'!$L$3,"")</f>
        <v/>
      </c>
      <c r="L1295" s="2"/>
      <c r="M1295" s="7" t="str">
        <f>IF(AND(G1295="",H1295=""),"",IF(OR(C1295&lt;NgayBatDau,C1295&gt;NgayKetThuc),"Ngày tháng phải nằm trong kỳ kế toán",IF(AND(F1295&lt;&gt;"",COUNTIF(T.2[Tên loại
Doanh thu / Chi phí],F1295)=0),"Tên loại DT/CP chưa được khai báo vào DS Tên loại DTCP","")))</f>
        <v/>
      </c>
      <c r="N1295" s="7" t="str">
        <f t="shared" si="62"/>
        <v/>
      </c>
    </row>
    <row r="1296" spans="2:14" ht="27.75" customHeight="1" x14ac:dyDescent="0.2">
      <c r="B1296" s="7">
        <f t="shared" si="63"/>
        <v>1294</v>
      </c>
      <c r="C1296" s="24"/>
      <c r="D1296" s="16"/>
      <c r="E1296" s="2"/>
      <c r="F1296" s="16"/>
      <c r="G1296" s="13"/>
      <c r="H1296" s="13"/>
      <c r="I1296" s="13"/>
      <c r="J1296" s="21" t="str">
        <f t="shared" si="64"/>
        <v/>
      </c>
      <c r="K1296" s="34" t="str">
        <f>IF(OR(G1296&lt;&gt;"",H1296&lt;&gt;""),'Thông Tin Chung'!$L$3,"")</f>
        <v/>
      </c>
      <c r="L1296" s="2"/>
      <c r="M1296" s="7" t="str">
        <f>IF(AND(G1296="",H1296=""),"",IF(OR(C1296&lt;NgayBatDau,C1296&gt;NgayKetThuc),"Ngày tháng phải nằm trong kỳ kế toán",IF(AND(F1296&lt;&gt;"",COUNTIF(T.2[Tên loại
Doanh thu / Chi phí],F1296)=0),"Tên loại DT/CP chưa được khai báo vào DS Tên loại DTCP","")))</f>
        <v/>
      </c>
      <c r="N1296" s="7" t="str">
        <f t="shared" si="62"/>
        <v/>
      </c>
    </row>
    <row r="1297" spans="2:14" ht="27.75" customHeight="1" x14ac:dyDescent="0.2">
      <c r="B1297" s="7">
        <f t="shared" si="63"/>
        <v>1295</v>
      </c>
      <c r="C1297" s="24"/>
      <c r="D1297" s="16"/>
      <c r="E1297" s="2"/>
      <c r="F1297" s="16"/>
      <c r="G1297" s="13"/>
      <c r="H1297" s="13"/>
      <c r="I1297" s="13"/>
      <c r="J1297" s="21" t="str">
        <f t="shared" si="64"/>
        <v/>
      </c>
      <c r="K1297" s="34" t="str">
        <f>IF(OR(G1297&lt;&gt;"",H1297&lt;&gt;""),'Thông Tin Chung'!$L$3,"")</f>
        <v/>
      </c>
      <c r="L1297" s="2"/>
      <c r="M1297" s="7" t="str">
        <f>IF(AND(G1297="",H1297=""),"",IF(OR(C1297&lt;NgayBatDau,C1297&gt;NgayKetThuc),"Ngày tháng phải nằm trong kỳ kế toán",IF(AND(F1297&lt;&gt;"",COUNTIF(T.2[Tên loại
Doanh thu / Chi phí],F1297)=0),"Tên loại DT/CP chưa được khai báo vào DS Tên loại DTCP","")))</f>
        <v/>
      </c>
      <c r="N1297" s="7" t="str">
        <f t="shared" si="62"/>
        <v/>
      </c>
    </row>
    <row r="1298" spans="2:14" ht="27.75" customHeight="1" x14ac:dyDescent="0.2">
      <c r="B1298" s="7">
        <f t="shared" si="63"/>
        <v>1296</v>
      </c>
      <c r="C1298" s="24"/>
      <c r="D1298" s="16"/>
      <c r="E1298" s="2"/>
      <c r="F1298" s="16"/>
      <c r="G1298" s="13"/>
      <c r="H1298" s="13"/>
      <c r="I1298" s="13"/>
      <c r="J1298" s="21" t="str">
        <f t="shared" si="64"/>
        <v/>
      </c>
      <c r="K1298" s="34" t="str">
        <f>IF(OR(G1298&lt;&gt;"",H1298&lt;&gt;""),'Thông Tin Chung'!$L$3,"")</f>
        <v/>
      </c>
      <c r="L1298" s="2"/>
      <c r="M1298" s="7" t="str">
        <f>IF(AND(G1298="",H1298=""),"",IF(OR(C1298&lt;NgayBatDau,C1298&gt;NgayKetThuc),"Ngày tháng phải nằm trong kỳ kế toán",IF(AND(F1298&lt;&gt;"",COUNTIF(T.2[Tên loại
Doanh thu / Chi phí],F1298)=0),"Tên loại DT/CP chưa được khai báo vào DS Tên loại DTCP","")))</f>
        <v/>
      </c>
      <c r="N1298" s="7" t="str">
        <f t="shared" si="62"/>
        <v/>
      </c>
    </row>
    <row r="1299" spans="2:14" ht="27.75" customHeight="1" x14ac:dyDescent="0.2">
      <c r="B1299" s="7">
        <f t="shared" si="63"/>
        <v>1297</v>
      </c>
      <c r="C1299" s="24"/>
      <c r="D1299" s="16"/>
      <c r="E1299" s="2"/>
      <c r="F1299" s="16"/>
      <c r="G1299" s="13"/>
      <c r="H1299" s="13"/>
      <c r="I1299" s="13"/>
      <c r="J1299" s="21" t="str">
        <f t="shared" si="64"/>
        <v/>
      </c>
      <c r="K1299" s="34" t="str">
        <f>IF(OR(G1299&lt;&gt;"",H1299&lt;&gt;""),'Thông Tin Chung'!$L$3,"")</f>
        <v/>
      </c>
      <c r="L1299" s="2"/>
      <c r="M1299" s="7" t="str">
        <f>IF(AND(G1299="",H1299=""),"",IF(OR(C1299&lt;NgayBatDau,C1299&gt;NgayKetThuc),"Ngày tháng phải nằm trong kỳ kế toán",IF(AND(F1299&lt;&gt;"",COUNTIF(T.2[Tên loại
Doanh thu / Chi phí],F1299)=0),"Tên loại DT/CP chưa được khai báo vào DS Tên loại DTCP","")))</f>
        <v/>
      </c>
      <c r="N1299" s="7" t="str">
        <f t="shared" si="62"/>
        <v/>
      </c>
    </row>
    <row r="1300" spans="2:14" ht="27.75" customHeight="1" x14ac:dyDescent="0.2">
      <c r="B1300" s="7">
        <f t="shared" si="63"/>
        <v>1298</v>
      </c>
      <c r="C1300" s="24"/>
      <c r="D1300" s="16"/>
      <c r="E1300" s="2"/>
      <c r="F1300" s="16"/>
      <c r="G1300" s="13"/>
      <c r="H1300" s="13"/>
      <c r="I1300" s="13"/>
      <c r="J1300" s="21" t="str">
        <f t="shared" si="64"/>
        <v/>
      </c>
      <c r="K1300" s="34" t="str">
        <f>IF(OR(G1300&lt;&gt;"",H1300&lt;&gt;""),'Thông Tin Chung'!$L$3,"")</f>
        <v/>
      </c>
      <c r="L1300" s="2"/>
      <c r="M1300" s="7" t="str">
        <f>IF(AND(G1300="",H1300=""),"",IF(OR(C1300&lt;NgayBatDau,C1300&gt;NgayKetThuc),"Ngày tháng phải nằm trong kỳ kế toán",IF(AND(F1300&lt;&gt;"",COUNTIF(T.2[Tên loại
Doanh thu / Chi phí],F1300)=0),"Tên loại DT/CP chưa được khai báo vào DS Tên loại DTCP","")))</f>
        <v/>
      </c>
      <c r="N1300" s="7" t="str">
        <f t="shared" si="62"/>
        <v/>
      </c>
    </row>
    <row r="1301" spans="2:14" ht="27.75" customHeight="1" x14ac:dyDescent="0.2">
      <c r="B1301" s="7">
        <f t="shared" si="63"/>
        <v>1299</v>
      </c>
      <c r="C1301" s="24"/>
      <c r="D1301" s="16"/>
      <c r="E1301" s="2"/>
      <c r="F1301" s="16"/>
      <c r="G1301" s="13"/>
      <c r="H1301" s="13"/>
      <c r="I1301" s="13"/>
      <c r="J1301" s="21" t="str">
        <f t="shared" si="64"/>
        <v/>
      </c>
      <c r="K1301" s="34" t="str">
        <f>IF(OR(G1301&lt;&gt;"",H1301&lt;&gt;""),'Thông Tin Chung'!$L$3,"")</f>
        <v/>
      </c>
      <c r="L1301" s="2"/>
      <c r="M1301" s="7" t="str">
        <f>IF(AND(G1301="",H1301=""),"",IF(OR(C1301&lt;NgayBatDau,C1301&gt;NgayKetThuc),"Ngày tháng phải nằm trong kỳ kế toán",IF(AND(F1301&lt;&gt;"",COUNTIF(T.2[Tên loại
Doanh thu / Chi phí],F1301)=0),"Tên loại DT/CP chưa được khai báo vào DS Tên loại DTCP","")))</f>
        <v/>
      </c>
      <c r="N1301" s="7" t="str">
        <f t="shared" si="62"/>
        <v/>
      </c>
    </row>
    <row r="1302" spans="2:14" ht="27.75" customHeight="1" x14ac:dyDescent="0.2">
      <c r="B1302" s="7">
        <f t="shared" si="63"/>
        <v>1300</v>
      </c>
      <c r="C1302" s="24"/>
      <c r="D1302" s="16"/>
      <c r="E1302" s="2"/>
      <c r="F1302" s="16"/>
      <c r="G1302" s="13"/>
      <c r="H1302" s="13"/>
      <c r="I1302" s="13"/>
      <c r="J1302" s="21" t="str">
        <f t="shared" si="64"/>
        <v/>
      </c>
      <c r="K1302" s="34" t="str">
        <f>IF(OR(G1302&lt;&gt;"",H1302&lt;&gt;""),'Thông Tin Chung'!$L$3,"")</f>
        <v/>
      </c>
      <c r="L1302" s="2"/>
      <c r="M1302" s="7" t="str">
        <f>IF(AND(G1302="",H1302=""),"",IF(OR(C1302&lt;NgayBatDau,C1302&gt;NgayKetThuc),"Ngày tháng phải nằm trong kỳ kế toán",IF(AND(F1302&lt;&gt;"",COUNTIF(T.2[Tên loại
Doanh thu / Chi phí],F1302)=0),"Tên loại DT/CP chưa được khai báo vào DS Tên loại DTCP","")))</f>
        <v/>
      </c>
      <c r="N1302" s="7" t="str">
        <f t="shared" si="62"/>
        <v/>
      </c>
    </row>
    <row r="1303" spans="2:14" ht="27.75" customHeight="1" x14ac:dyDescent="0.2">
      <c r="B1303" s="7">
        <f t="shared" si="63"/>
        <v>1301</v>
      </c>
      <c r="C1303" s="24"/>
      <c r="D1303" s="16"/>
      <c r="E1303" s="2"/>
      <c r="F1303" s="16"/>
      <c r="G1303" s="13"/>
      <c r="H1303" s="13"/>
      <c r="I1303" s="13"/>
      <c r="J1303" s="21" t="str">
        <f t="shared" si="64"/>
        <v/>
      </c>
      <c r="K1303" s="34" t="str">
        <f>IF(OR(G1303&lt;&gt;"",H1303&lt;&gt;""),'Thông Tin Chung'!$L$3,"")</f>
        <v/>
      </c>
      <c r="L1303" s="2"/>
      <c r="M1303" s="7" t="str">
        <f>IF(AND(G1303="",H1303=""),"",IF(OR(C1303&lt;NgayBatDau,C1303&gt;NgayKetThuc),"Ngày tháng phải nằm trong kỳ kế toán",IF(AND(F1303&lt;&gt;"",COUNTIF(T.2[Tên loại
Doanh thu / Chi phí],F1303)=0),"Tên loại DT/CP chưa được khai báo vào DS Tên loại DTCP","")))</f>
        <v/>
      </c>
      <c r="N1303" s="7" t="str">
        <f t="shared" si="62"/>
        <v/>
      </c>
    </row>
    <row r="1304" spans="2:14" ht="27.75" customHeight="1" x14ac:dyDescent="0.2">
      <c r="B1304" s="7">
        <f t="shared" si="63"/>
        <v>1302</v>
      </c>
      <c r="C1304" s="24"/>
      <c r="D1304" s="16"/>
      <c r="E1304" s="2"/>
      <c r="F1304" s="16"/>
      <c r="G1304" s="13"/>
      <c r="H1304" s="13"/>
      <c r="I1304" s="13"/>
      <c r="J1304" s="21" t="str">
        <f t="shared" si="64"/>
        <v/>
      </c>
      <c r="K1304" s="34" t="str">
        <f>IF(OR(G1304&lt;&gt;"",H1304&lt;&gt;""),'Thông Tin Chung'!$L$3,"")</f>
        <v/>
      </c>
      <c r="L1304" s="2"/>
      <c r="M1304" s="7" t="str">
        <f>IF(AND(G1304="",H1304=""),"",IF(OR(C1304&lt;NgayBatDau,C1304&gt;NgayKetThuc),"Ngày tháng phải nằm trong kỳ kế toán",IF(AND(F1304&lt;&gt;"",COUNTIF(T.2[Tên loại
Doanh thu / Chi phí],F1304)=0),"Tên loại DT/CP chưa được khai báo vào DS Tên loại DTCP","")))</f>
        <v/>
      </c>
      <c r="N1304" s="7" t="str">
        <f t="shared" si="62"/>
        <v/>
      </c>
    </row>
    <row r="1305" spans="2:14" ht="27.75" customHeight="1" x14ac:dyDescent="0.2">
      <c r="B1305" s="7">
        <f t="shared" si="63"/>
        <v>1303</v>
      </c>
      <c r="C1305" s="24"/>
      <c r="D1305" s="16"/>
      <c r="E1305" s="2"/>
      <c r="F1305" s="16"/>
      <c r="G1305" s="13"/>
      <c r="H1305" s="13"/>
      <c r="I1305" s="13"/>
      <c r="J1305" s="21" t="str">
        <f t="shared" si="64"/>
        <v/>
      </c>
      <c r="K1305" s="34" t="str">
        <f>IF(OR(G1305&lt;&gt;"",H1305&lt;&gt;""),'Thông Tin Chung'!$L$3,"")</f>
        <v/>
      </c>
      <c r="L1305" s="2"/>
      <c r="M1305" s="7" t="str">
        <f>IF(AND(G1305="",H1305=""),"",IF(OR(C1305&lt;NgayBatDau,C1305&gt;NgayKetThuc),"Ngày tháng phải nằm trong kỳ kế toán",IF(AND(F1305&lt;&gt;"",COUNTIF(T.2[Tên loại
Doanh thu / Chi phí],F1305)=0),"Tên loại DT/CP chưa được khai báo vào DS Tên loại DTCP","")))</f>
        <v/>
      </c>
      <c r="N1305" s="7" t="str">
        <f t="shared" si="62"/>
        <v/>
      </c>
    </row>
    <row r="1306" spans="2:14" ht="27.75" customHeight="1" x14ac:dyDescent="0.2">
      <c r="B1306" s="7">
        <f t="shared" si="63"/>
        <v>1304</v>
      </c>
      <c r="C1306" s="24"/>
      <c r="D1306" s="16"/>
      <c r="E1306" s="2"/>
      <c r="F1306" s="16"/>
      <c r="G1306" s="13"/>
      <c r="H1306" s="13"/>
      <c r="I1306" s="13"/>
      <c r="J1306" s="21" t="str">
        <f t="shared" si="64"/>
        <v/>
      </c>
      <c r="K1306" s="34" t="str">
        <f>IF(OR(G1306&lt;&gt;"",H1306&lt;&gt;""),'Thông Tin Chung'!$L$3,"")</f>
        <v/>
      </c>
      <c r="L1306" s="2"/>
      <c r="M1306" s="7" t="str">
        <f>IF(AND(G1306="",H1306=""),"",IF(OR(C1306&lt;NgayBatDau,C1306&gt;NgayKetThuc),"Ngày tháng phải nằm trong kỳ kế toán",IF(AND(F1306&lt;&gt;"",COUNTIF(T.2[Tên loại
Doanh thu / Chi phí],F1306)=0),"Tên loại DT/CP chưa được khai báo vào DS Tên loại DTCP","")))</f>
        <v/>
      </c>
      <c r="N1306" s="7" t="str">
        <f t="shared" si="62"/>
        <v/>
      </c>
    </row>
    <row r="1307" spans="2:14" ht="27.75" customHeight="1" x14ac:dyDescent="0.2">
      <c r="B1307" s="7">
        <f t="shared" si="63"/>
        <v>1305</v>
      </c>
      <c r="C1307" s="24"/>
      <c r="D1307" s="16"/>
      <c r="E1307" s="2"/>
      <c r="F1307" s="16"/>
      <c r="G1307" s="13"/>
      <c r="H1307" s="13"/>
      <c r="I1307" s="13"/>
      <c r="J1307" s="21" t="str">
        <f t="shared" si="64"/>
        <v/>
      </c>
      <c r="K1307" s="34" t="str">
        <f>IF(OR(G1307&lt;&gt;"",H1307&lt;&gt;""),'Thông Tin Chung'!$L$3,"")</f>
        <v/>
      </c>
      <c r="L1307" s="2"/>
      <c r="M1307" s="7" t="str">
        <f>IF(AND(G1307="",H1307=""),"",IF(OR(C1307&lt;NgayBatDau,C1307&gt;NgayKetThuc),"Ngày tháng phải nằm trong kỳ kế toán",IF(AND(F1307&lt;&gt;"",COUNTIF(T.2[Tên loại
Doanh thu / Chi phí],F1307)=0),"Tên loại DT/CP chưa được khai báo vào DS Tên loại DTCP","")))</f>
        <v/>
      </c>
      <c r="N1307" s="7" t="str">
        <f t="shared" si="62"/>
        <v/>
      </c>
    </row>
    <row r="1308" spans="2:14" ht="27.75" customHeight="1" x14ac:dyDescent="0.2">
      <c r="B1308" s="7">
        <f t="shared" si="63"/>
        <v>1306</v>
      </c>
      <c r="C1308" s="24"/>
      <c r="D1308" s="16"/>
      <c r="E1308" s="2"/>
      <c r="F1308" s="16"/>
      <c r="G1308" s="13"/>
      <c r="H1308" s="13"/>
      <c r="I1308" s="13"/>
      <c r="J1308" s="21" t="str">
        <f t="shared" si="64"/>
        <v/>
      </c>
      <c r="K1308" s="34" t="str">
        <f>IF(OR(G1308&lt;&gt;"",H1308&lt;&gt;""),'Thông Tin Chung'!$L$3,"")</f>
        <v/>
      </c>
      <c r="L1308" s="2"/>
      <c r="M1308" s="7" t="str">
        <f>IF(AND(G1308="",H1308=""),"",IF(OR(C1308&lt;NgayBatDau,C1308&gt;NgayKetThuc),"Ngày tháng phải nằm trong kỳ kế toán",IF(AND(F1308&lt;&gt;"",COUNTIF(T.2[Tên loại
Doanh thu / Chi phí],F1308)=0),"Tên loại DT/CP chưa được khai báo vào DS Tên loại DTCP","")))</f>
        <v/>
      </c>
      <c r="N1308" s="7" t="str">
        <f t="shared" si="62"/>
        <v/>
      </c>
    </row>
    <row r="1309" spans="2:14" ht="27.75" customHeight="1" x14ac:dyDescent="0.2">
      <c r="B1309" s="7">
        <f t="shared" si="63"/>
        <v>1307</v>
      </c>
      <c r="C1309" s="24"/>
      <c r="D1309" s="16"/>
      <c r="E1309" s="2"/>
      <c r="F1309" s="16"/>
      <c r="G1309" s="13"/>
      <c r="H1309" s="13"/>
      <c r="I1309" s="13"/>
      <c r="J1309" s="21" t="str">
        <f t="shared" si="64"/>
        <v/>
      </c>
      <c r="K1309" s="34" t="str">
        <f>IF(OR(G1309&lt;&gt;"",H1309&lt;&gt;""),'Thông Tin Chung'!$L$3,"")</f>
        <v/>
      </c>
      <c r="L1309" s="2"/>
      <c r="M1309" s="7" t="str">
        <f>IF(AND(G1309="",H1309=""),"",IF(OR(C1309&lt;NgayBatDau,C1309&gt;NgayKetThuc),"Ngày tháng phải nằm trong kỳ kế toán",IF(AND(F1309&lt;&gt;"",COUNTIF(T.2[Tên loại
Doanh thu / Chi phí],F1309)=0),"Tên loại DT/CP chưa được khai báo vào DS Tên loại DTCP","")))</f>
        <v/>
      </c>
      <c r="N1309" s="7" t="str">
        <f t="shared" si="62"/>
        <v/>
      </c>
    </row>
    <row r="1310" spans="2:14" ht="27.75" customHeight="1" x14ac:dyDescent="0.2">
      <c r="B1310" s="7">
        <f t="shared" si="63"/>
        <v>1308</v>
      </c>
      <c r="C1310" s="24"/>
      <c r="D1310" s="16"/>
      <c r="E1310" s="2"/>
      <c r="F1310" s="16"/>
      <c r="G1310" s="13"/>
      <c r="H1310" s="13"/>
      <c r="I1310" s="13"/>
      <c r="J1310" s="21" t="str">
        <f t="shared" si="64"/>
        <v/>
      </c>
      <c r="K1310" s="34" t="str">
        <f>IF(OR(G1310&lt;&gt;"",H1310&lt;&gt;""),'Thông Tin Chung'!$L$3,"")</f>
        <v/>
      </c>
      <c r="L1310" s="2"/>
      <c r="M1310" s="7" t="str">
        <f>IF(AND(G1310="",H1310=""),"",IF(OR(C1310&lt;NgayBatDau,C1310&gt;NgayKetThuc),"Ngày tháng phải nằm trong kỳ kế toán",IF(AND(F1310&lt;&gt;"",COUNTIF(T.2[Tên loại
Doanh thu / Chi phí],F1310)=0),"Tên loại DT/CP chưa được khai báo vào DS Tên loại DTCP","")))</f>
        <v/>
      </c>
      <c r="N1310" s="7" t="str">
        <f t="shared" si="62"/>
        <v/>
      </c>
    </row>
    <row r="1311" spans="2:14" ht="27.75" customHeight="1" x14ac:dyDescent="0.2">
      <c r="B1311" s="7">
        <f t="shared" si="63"/>
        <v>1309</v>
      </c>
      <c r="C1311" s="24"/>
      <c r="D1311" s="16"/>
      <c r="E1311" s="2"/>
      <c r="F1311" s="16"/>
      <c r="G1311" s="13"/>
      <c r="H1311" s="13"/>
      <c r="I1311" s="13"/>
      <c r="J1311" s="21" t="str">
        <f t="shared" si="64"/>
        <v/>
      </c>
      <c r="K1311" s="34" t="str">
        <f>IF(OR(G1311&lt;&gt;"",H1311&lt;&gt;""),'Thông Tin Chung'!$L$3,"")</f>
        <v/>
      </c>
      <c r="L1311" s="2"/>
      <c r="M1311" s="7" t="str">
        <f>IF(AND(G1311="",H1311=""),"",IF(OR(C1311&lt;NgayBatDau,C1311&gt;NgayKetThuc),"Ngày tháng phải nằm trong kỳ kế toán",IF(AND(F1311&lt;&gt;"",COUNTIF(T.2[Tên loại
Doanh thu / Chi phí],F1311)=0),"Tên loại DT/CP chưa được khai báo vào DS Tên loại DTCP","")))</f>
        <v/>
      </c>
      <c r="N1311" s="7" t="str">
        <f t="shared" si="62"/>
        <v/>
      </c>
    </row>
    <row r="1312" spans="2:14" ht="27.75" customHeight="1" x14ac:dyDescent="0.2">
      <c r="B1312" s="7">
        <f t="shared" si="63"/>
        <v>1310</v>
      </c>
      <c r="C1312" s="24"/>
      <c r="D1312" s="16"/>
      <c r="E1312" s="2"/>
      <c r="F1312" s="16"/>
      <c r="G1312" s="13"/>
      <c r="H1312" s="13"/>
      <c r="I1312" s="13"/>
      <c r="J1312" s="21" t="str">
        <f t="shared" si="64"/>
        <v/>
      </c>
      <c r="K1312" s="34" t="str">
        <f>IF(OR(G1312&lt;&gt;"",H1312&lt;&gt;""),'Thông Tin Chung'!$L$3,"")</f>
        <v/>
      </c>
      <c r="L1312" s="2"/>
      <c r="M1312" s="7" t="str">
        <f>IF(AND(G1312="",H1312=""),"",IF(OR(C1312&lt;NgayBatDau,C1312&gt;NgayKetThuc),"Ngày tháng phải nằm trong kỳ kế toán",IF(AND(F1312&lt;&gt;"",COUNTIF(T.2[Tên loại
Doanh thu / Chi phí],F1312)=0),"Tên loại DT/CP chưa được khai báo vào DS Tên loại DTCP","")))</f>
        <v/>
      </c>
      <c r="N1312" s="7" t="str">
        <f t="shared" si="62"/>
        <v/>
      </c>
    </row>
    <row r="1313" spans="2:14" ht="27.75" customHeight="1" x14ac:dyDescent="0.2">
      <c r="B1313" s="7">
        <f t="shared" si="63"/>
        <v>1311</v>
      </c>
      <c r="C1313" s="24"/>
      <c r="D1313" s="16"/>
      <c r="E1313" s="2"/>
      <c r="F1313" s="16"/>
      <c r="G1313" s="13"/>
      <c r="H1313" s="13"/>
      <c r="I1313" s="13"/>
      <c r="J1313" s="21" t="str">
        <f t="shared" si="64"/>
        <v/>
      </c>
      <c r="K1313" s="34" t="str">
        <f>IF(OR(G1313&lt;&gt;"",H1313&lt;&gt;""),'Thông Tin Chung'!$L$3,"")</f>
        <v/>
      </c>
      <c r="L1313" s="2"/>
      <c r="M1313" s="7" t="str">
        <f>IF(AND(G1313="",H1313=""),"",IF(OR(C1313&lt;NgayBatDau,C1313&gt;NgayKetThuc),"Ngày tháng phải nằm trong kỳ kế toán",IF(AND(F1313&lt;&gt;"",COUNTIF(T.2[Tên loại
Doanh thu / Chi phí],F1313)=0),"Tên loại DT/CP chưa được khai báo vào DS Tên loại DTCP","")))</f>
        <v/>
      </c>
      <c r="N1313" s="7" t="str">
        <f t="shared" si="62"/>
        <v/>
      </c>
    </row>
    <row r="1314" spans="2:14" ht="27.75" customHeight="1" x14ac:dyDescent="0.2">
      <c r="B1314" s="7">
        <f t="shared" si="63"/>
        <v>1312</v>
      </c>
      <c r="C1314" s="24"/>
      <c r="D1314" s="16"/>
      <c r="E1314" s="2"/>
      <c r="F1314" s="16"/>
      <c r="G1314" s="13"/>
      <c r="H1314" s="13"/>
      <c r="I1314" s="13"/>
      <c r="J1314" s="21" t="str">
        <f t="shared" si="64"/>
        <v/>
      </c>
      <c r="K1314" s="34" t="str">
        <f>IF(OR(G1314&lt;&gt;"",H1314&lt;&gt;""),'Thông Tin Chung'!$L$3,"")</f>
        <v/>
      </c>
      <c r="L1314" s="2"/>
      <c r="M1314" s="7" t="str">
        <f>IF(AND(G1314="",H1314=""),"",IF(OR(C1314&lt;NgayBatDau,C1314&gt;NgayKetThuc),"Ngày tháng phải nằm trong kỳ kế toán",IF(AND(F1314&lt;&gt;"",COUNTIF(T.2[Tên loại
Doanh thu / Chi phí],F1314)=0),"Tên loại DT/CP chưa được khai báo vào DS Tên loại DTCP","")))</f>
        <v/>
      </c>
      <c r="N1314" s="7" t="str">
        <f t="shared" si="62"/>
        <v/>
      </c>
    </row>
    <row r="1315" spans="2:14" ht="27.75" customHeight="1" x14ac:dyDescent="0.2">
      <c r="B1315" s="7">
        <f t="shared" si="63"/>
        <v>1313</v>
      </c>
      <c r="C1315" s="24"/>
      <c r="D1315" s="16"/>
      <c r="E1315" s="2"/>
      <c r="F1315" s="16"/>
      <c r="G1315" s="13"/>
      <c r="H1315" s="13"/>
      <c r="I1315" s="13"/>
      <c r="J1315" s="21" t="str">
        <f t="shared" si="64"/>
        <v/>
      </c>
      <c r="K1315" s="34" t="str">
        <f>IF(OR(G1315&lt;&gt;"",H1315&lt;&gt;""),'Thông Tin Chung'!$L$3,"")</f>
        <v/>
      </c>
      <c r="L1315" s="2"/>
      <c r="M1315" s="7" t="str">
        <f>IF(AND(G1315="",H1315=""),"",IF(OR(C1315&lt;NgayBatDau,C1315&gt;NgayKetThuc),"Ngày tháng phải nằm trong kỳ kế toán",IF(AND(F1315&lt;&gt;"",COUNTIF(T.2[Tên loại
Doanh thu / Chi phí],F1315)=0),"Tên loại DT/CP chưa được khai báo vào DS Tên loại DTCP","")))</f>
        <v/>
      </c>
      <c r="N1315" s="7" t="str">
        <f t="shared" si="62"/>
        <v/>
      </c>
    </row>
    <row r="1316" spans="2:14" ht="27.75" customHeight="1" x14ac:dyDescent="0.2">
      <c r="B1316" s="7">
        <f t="shared" si="63"/>
        <v>1314</v>
      </c>
      <c r="C1316" s="24"/>
      <c r="D1316" s="16"/>
      <c r="E1316" s="2"/>
      <c r="F1316" s="16"/>
      <c r="G1316" s="13"/>
      <c r="H1316" s="13"/>
      <c r="I1316" s="13"/>
      <c r="J1316" s="21" t="str">
        <f t="shared" si="64"/>
        <v/>
      </c>
      <c r="K1316" s="34" t="str">
        <f>IF(OR(G1316&lt;&gt;"",H1316&lt;&gt;""),'Thông Tin Chung'!$L$3,"")</f>
        <v/>
      </c>
      <c r="L1316" s="2"/>
      <c r="M1316" s="7" t="str">
        <f>IF(AND(G1316="",H1316=""),"",IF(OR(C1316&lt;NgayBatDau,C1316&gt;NgayKetThuc),"Ngày tháng phải nằm trong kỳ kế toán",IF(AND(F1316&lt;&gt;"",COUNTIF(T.2[Tên loại
Doanh thu / Chi phí],F1316)=0),"Tên loại DT/CP chưa được khai báo vào DS Tên loại DTCP","")))</f>
        <v/>
      </c>
      <c r="N1316" s="7" t="str">
        <f t="shared" si="62"/>
        <v/>
      </c>
    </row>
    <row r="1317" spans="2:14" ht="27.75" customHeight="1" x14ac:dyDescent="0.2">
      <c r="B1317" s="7">
        <f t="shared" si="63"/>
        <v>1315</v>
      </c>
      <c r="C1317" s="24"/>
      <c r="D1317" s="16"/>
      <c r="E1317" s="2"/>
      <c r="F1317" s="16"/>
      <c r="G1317" s="13"/>
      <c r="H1317" s="13"/>
      <c r="I1317" s="13"/>
      <c r="J1317" s="21" t="str">
        <f t="shared" si="64"/>
        <v/>
      </c>
      <c r="K1317" s="34" t="str">
        <f>IF(OR(G1317&lt;&gt;"",H1317&lt;&gt;""),'Thông Tin Chung'!$L$3,"")</f>
        <v/>
      </c>
      <c r="L1317" s="2"/>
      <c r="M1317" s="7" t="str">
        <f>IF(AND(G1317="",H1317=""),"",IF(OR(C1317&lt;NgayBatDau,C1317&gt;NgayKetThuc),"Ngày tháng phải nằm trong kỳ kế toán",IF(AND(F1317&lt;&gt;"",COUNTIF(T.2[Tên loại
Doanh thu / Chi phí],F1317)=0),"Tên loại DT/CP chưa được khai báo vào DS Tên loại DTCP","")))</f>
        <v/>
      </c>
      <c r="N1317" s="7" t="str">
        <f t="shared" si="62"/>
        <v/>
      </c>
    </row>
    <row r="1318" spans="2:14" ht="27.75" customHeight="1" x14ac:dyDescent="0.2">
      <c r="B1318" s="7">
        <f t="shared" si="63"/>
        <v>1316</v>
      </c>
      <c r="C1318" s="24"/>
      <c r="D1318" s="16"/>
      <c r="E1318" s="2"/>
      <c r="F1318" s="16"/>
      <c r="G1318" s="13"/>
      <c r="H1318" s="13"/>
      <c r="I1318" s="13"/>
      <c r="J1318" s="21" t="str">
        <f t="shared" si="64"/>
        <v/>
      </c>
      <c r="K1318" s="34" t="str">
        <f>IF(OR(G1318&lt;&gt;"",H1318&lt;&gt;""),'Thông Tin Chung'!$L$3,"")</f>
        <v/>
      </c>
      <c r="L1318" s="2"/>
      <c r="M1318" s="7" t="str">
        <f>IF(AND(G1318="",H1318=""),"",IF(OR(C1318&lt;NgayBatDau,C1318&gt;NgayKetThuc),"Ngày tháng phải nằm trong kỳ kế toán",IF(AND(F1318&lt;&gt;"",COUNTIF(T.2[Tên loại
Doanh thu / Chi phí],F1318)=0),"Tên loại DT/CP chưa được khai báo vào DS Tên loại DTCP","")))</f>
        <v/>
      </c>
      <c r="N1318" s="7" t="str">
        <f t="shared" si="62"/>
        <v/>
      </c>
    </row>
    <row r="1319" spans="2:14" ht="27.75" customHeight="1" x14ac:dyDescent="0.2">
      <c r="B1319" s="7">
        <f t="shared" si="63"/>
        <v>1317</v>
      </c>
      <c r="C1319" s="24"/>
      <c r="D1319" s="16"/>
      <c r="E1319" s="2"/>
      <c r="F1319" s="16"/>
      <c r="G1319" s="13"/>
      <c r="H1319" s="13"/>
      <c r="I1319" s="13"/>
      <c r="J1319" s="21" t="str">
        <f t="shared" si="64"/>
        <v/>
      </c>
      <c r="K1319" s="34" t="str">
        <f>IF(OR(G1319&lt;&gt;"",H1319&lt;&gt;""),'Thông Tin Chung'!$L$3,"")</f>
        <v/>
      </c>
      <c r="L1319" s="2"/>
      <c r="M1319" s="7" t="str">
        <f>IF(AND(G1319="",H1319=""),"",IF(OR(C1319&lt;NgayBatDau,C1319&gt;NgayKetThuc),"Ngày tháng phải nằm trong kỳ kế toán",IF(AND(F1319&lt;&gt;"",COUNTIF(T.2[Tên loại
Doanh thu / Chi phí],F1319)=0),"Tên loại DT/CP chưa được khai báo vào DS Tên loại DTCP","")))</f>
        <v/>
      </c>
      <c r="N1319" s="7" t="str">
        <f t="shared" si="62"/>
        <v/>
      </c>
    </row>
    <row r="1320" spans="2:14" ht="27.75" customHeight="1" x14ac:dyDescent="0.2">
      <c r="B1320" s="7">
        <f t="shared" si="63"/>
        <v>1318</v>
      </c>
      <c r="C1320" s="24"/>
      <c r="D1320" s="16"/>
      <c r="E1320" s="2"/>
      <c r="F1320" s="16"/>
      <c r="G1320" s="13"/>
      <c r="H1320" s="13"/>
      <c r="I1320" s="13"/>
      <c r="J1320" s="21" t="str">
        <f t="shared" si="64"/>
        <v/>
      </c>
      <c r="K1320" s="34" t="str">
        <f>IF(OR(G1320&lt;&gt;"",H1320&lt;&gt;""),'Thông Tin Chung'!$L$3,"")</f>
        <v/>
      </c>
      <c r="L1320" s="2"/>
      <c r="M1320" s="7" t="str">
        <f>IF(AND(G1320="",H1320=""),"",IF(OR(C1320&lt;NgayBatDau,C1320&gt;NgayKetThuc),"Ngày tháng phải nằm trong kỳ kế toán",IF(AND(F1320&lt;&gt;"",COUNTIF(T.2[Tên loại
Doanh thu / Chi phí],F1320)=0),"Tên loại DT/CP chưa được khai báo vào DS Tên loại DTCP","")))</f>
        <v/>
      </c>
      <c r="N1320" s="7" t="str">
        <f t="shared" si="62"/>
        <v/>
      </c>
    </row>
    <row r="1321" spans="2:14" ht="27.75" customHeight="1" x14ac:dyDescent="0.2">
      <c r="B1321" s="7">
        <f t="shared" si="63"/>
        <v>1319</v>
      </c>
      <c r="C1321" s="24"/>
      <c r="D1321" s="16"/>
      <c r="E1321" s="2"/>
      <c r="F1321" s="16"/>
      <c r="G1321" s="13"/>
      <c r="H1321" s="13"/>
      <c r="I1321" s="13"/>
      <c r="J1321" s="21" t="str">
        <f t="shared" si="64"/>
        <v/>
      </c>
      <c r="K1321" s="34" t="str">
        <f>IF(OR(G1321&lt;&gt;"",H1321&lt;&gt;""),'Thông Tin Chung'!$L$3,"")</f>
        <v/>
      </c>
      <c r="L1321" s="2"/>
      <c r="M1321" s="7" t="str">
        <f>IF(AND(G1321="",H1321=""),"",IF(OR(C1321&lt;NgayBatDau,C1321&gt;NgayKetThuc),"Ngày tháng phải nằm trong kỳ kế toán",IF(AND(F1321&lt;&gt;"",COUNTIF(T.2[Tên loại
Doanh thu / Chi phí],F1321)=0),"Tên loại DT/CP chưa được khai báo vào DS Tên loại DTCP","")))</f>
        <v/>
      </c>
      <c r="N1321" s="7" t="str">
        <f t="shared" si="62"/>
        <v/>
      </c>
    </row>
    <row r="1322" spans="2:14" ht="27.75" customHeight="1" x14ac:dyDescent="0.2">
      <c r="B1322" s="7">
        <f t="shared" si="63"/>
        <v>1320</v>
      </c>
      <c r="C1322" s="24"/>
      <c r="D1322" s="16"/>
      <c r="E1322" s="2"/>
      <c r="F1322" s="16"/>
      <c r="G1322" s="13"/>
      <c r="H1322" s="13"/>
      <c r="I1322" s="13"/>
      <c r="J1322" s="21" t="str">
        <f t="shared" si="64"/>
        <v/>
      </c>
      <c r="K1322" s="34" t="str">
        <f>IF(OR(G1322&lt;&gt;"",H1322&lt;&gt;""),'Thông Tin Chung'!$L$3,"")</f>
        <v/>
      </c>
      <c r="L1322" s="2"/>
      <c r="M1322" s="7" t="str">
        <f>IF(AND(G1322="",H1322=""),"",IF(OR(C1322&lt;NgayBatDau,C1322&gt;NgayKetThuc),"Ngày tháng phải nằm trong kỳ kế toán",IF(AND(F1322&lt;&gt;"",COUNTIF(T.2[Tên loại
Doanh thu / Chi phí],F1322)=0),"Tên loại DT/CP chưa được khai báo vào DS Tên loại DTCP","")))</f>
        <v/>
      </c>
      <c r="N1322" s="7" t="str">
        <f t="shared" si="62"/>
        <v/>
      </c>
    </row>
    <row r="1323" spans="2:14" ht="27.75" customHeight="1" x14ac:dyDescent="0.2">
      <c r="B1323" s="7">
        <f t="shared" si="63"/>
        <v>1321</v>
      </c>
      <c r="C1323" s="24"/>
      <c r="D1323" s="16"/>
      <c r="E1323" s="2"/>
      <c r="F1323" s="16"/>
      <c r="G1323" s="13"/>
      <c r="H1323" s="13"/>
      <c r="I1323" s="13"/>
      <c r="J1323" s="21" t="str">
        <f t="shared" si="64"/>
        <v/>
      </c>
      <c r="K1323" s="34" t="str">
        <f>IF(OR(G1323&lt;&gt;"",H1323&lt;&gt;""),'Thông Tin Chung'!$L$3,"")</f>
        <v/>
      </c>
      <c r="L1323" s="2"/>
      <c r="M1323" s="7" t="str">
        <f>IF(AND(G1323="",H1323=""),"",IF(OR(C1323&lt;NgayBatDau,C1323&gt;NgayKetThuc),"Ngày tháng phải nằm trong kỳ kế toán",IF(AND(F1323&lt;&gt;"",COUNTIF(T.2[Tên loại
Doanh thu / Chi phí],F1323)=0),"Tên loại DT/CP chưa được khai báo vào DS Tên loại DTCP","")))</f>
        <v/>
      </c>
      <c r="N1323" s="7" t="str">
        <f t="shared" si="62"/>
        <v/>
      </c>
    </row>
    <row r="1324" spans="2:14" ht="27.75" customHeight="1" x14ac:dyDescent="0.2">
      <c r="B1324" s="7">
        <f t="shared" si="63"/>
        <v>1322</v>
      </c>
      <c r="C1324" s="24"/>
      <c r="D1324" s="16"/>
      <c r="E1324" s="2"/>
      <c r="F1324" s="16"/>
      <c r="G1324" s="13"/>
      <c r="H1324" s="13"/>
      <c r="I1324" s="13"/>
      <c r="J1324" s="21" t="str">
        <f t="shared" si="64"/>
        <v/>
      </c>
      <c r="K1324" s="34" t="str">
        <f>IF(OR(G1324&lt;&gt;"",H1324&lt;&gt;""),'Thông Tin Chung'!$L$3,"")</f>
        <v/>
      </c>
      <c r="L1324" s="2"/>
      <c r="M1324" s="7" t="str">
        <f>IF(AND(G1324="",H1324=""),"",IF(OR(C1324&lt;NgayBatDau,C1324&gt;NgayKetThuc),"Ngày tháng phải nằm trong kỳ kế toán",IF(AND(F1324&lt;&gt;"",COUNTIF(T.2[Tên loại
Doanh thu / Chi phí],F1324)=0),"Tên loại DT/CP chưa được khai báo vào DS Tên loại DTCP","")))</f>
        <v/>
      </c>
      <c r="N1324" s="7" t="str">
        <f t="shared" si="62"/>
        <v/>
      </c>
    </row>
    <row r="1325" spans="2:14" ht="27.75" customHeight="1" x14ac:dyDescent="0.2">
      <c r="B1325" s="7">
        <f t="shared" si="63"/>
        <v>1323</v>
      </c>
      <c r="C1325" s="24"/>
      <c r="D1325" s="16"/>
      <c r="E1325" s="2"/>
      <c r="F1325" s="16"/>
      <c r="G1325" s="13"/>
      <c r="H1325" s="13"/>
      <c r="I1325" s="13"/>
      <c r="J1325" s="21" t="str">
        <f t="shared" si="64"/>
        <v/>
      </c>
      <c r="K1325" s="34" t="str">
        <f>IF(OR(G1325&lt;&gt;"",H1325&lt;&gt;""),'Thông Tin Chung'!$L$3,"")</f>
        <v/>
      </c>
      <c r="L1325" s="2"/>
      <c r="M1325" s="7" t="str">
        <f>IF(AND(G1325="",H1325=""),"",IF(OR(C1325&lt;NgayBatDau,C1325&gt;NgayKetThuc),"Ngày tháng phải nằm trong kỳ kế toán",IF(AND(F1325&lt;&gt;"",COUNTIF(T.2[Tên loại
Doanh thu / Chi phí],F1325)=0),"Tên loại DT/CP chưa được khai báo vào DS Tên loại DTCP","")))</f>
        <v/>
      </c>
      <c r="N1325" s="7" t="str">
        <f t="shared" si="62"/>
        <v/>
      </c>
    </row>
    <row r="1326" spans="2:14" ht="27.75" customHeight="1" x14ac:dyDescent="0.2">
      <c r="B1326" s="7">
        <f t="shared" si="63"/>
        <v>1324</v>
      </c>
      <c r="C1326" s="24"/>
      <c r="D1326" s="16"/>
      <c r="E1326" s="2"/>
      <c r="F1326" s="16"/>
      <c r="G1326" s="13"/>
      <c r="H1326" s="13"/>
      <c r="I1326" s="13"/>
      <c r="J1326" s="21" t="str">
        <f t="shared" si="64"/>
        <v/>
      </c>
      <c r="K1326" s="34" t="str">
        <f>IF(OR(G1326&lt;&gt;"",H1326&lt;&gt;""),'Thông Tin Chung'!$L$3,"")</f>
        <v/>
      </c>
      <c r="L1326" s="2"/>
      <c r="M1326" s="7" t="str">
        <f>IF(AND(G1326="",H1326=""),"",IF(OR(C1326&lt;NgayBatDau,C1326&gt;NgayKetThuc),"Ngày tháng phải nằm trong kỳ kế toán",IF(AND(F1326&lt;&gt;"",COUNTIF(T.2[Tên loại
Doanh thu / Chi phí],F1326)=0),"Tên loại DT/CP chưa được khai báo vào DS Tên loại DTCP","")))</f>
        <v/>
      </c>
      <c r="N1326" s="7" t="str">
        <f t="shared" si="62"/>
        <v/>
      </c>
    </row>
    <row r="1327" spans="2:14" ht="27.75" customHeight="1" x14ac:dyDescent="0.2">
      <c r="B1327" s="7">
        <f t="shared" si="63"/>
        <v>1325</v>
      </c>
      <c r="C1327" s="24"/>
      <c r="D1327" s="16"/>
      <c r="E1327" s="2"/>
      <c r="F1327" s="16"/>
      <c r="G1327" s="13"/>
      <c r="H1327" s="13"/>
      <c r="I1327" s="13"/>
      <c r="J1327" s="21" t="str">
        <f t="shared" si="64"/>
        <v/>
      </c>
      <c r="K1327" s="34" t="str">
        <f>IF(OR(G1327&lt;&gt;"",H1327&lt;&gt;""),'Thông Tin Chung'!$L$3,"")</f>
        <v/>
      </c>
      <c r="L1327" s="2"/>
      <c r="M1327" s="7" t="str">
        <f>IF(AND(G1327="",H1327=""),"",IF(OR(C1327&lt;NgayBatDau,C1327&gt;NgayKetThuc),"Ngày tháng phải nằm trong kỳ kế toán",IF(AND(F1327&lt;&gt;"",COUNTIF(T.2[Tên loại
Doanh thu / Chi phí],F1327)=0),"Tên loại DT/CP chưa được khai báo vào DS Tên loại DTCP","")))</f>
        <v/>
      </c>
      <c r="N1327" s="7" t="str">
        <f t="shared" si="62"/>
        <v/>
      </c>
    </row>
    <row r="1328" spans="2:14" ht="27.75" customHeight="1" x14ac:dyDescent="0.2">
      <c r="B1328" s="7">
        <f t="shared" si="63"/>
        <v>1326</v>
      </c>
      <c r="C1328" s="24"/>
      <c r="D1328" s="16"/>
      <c r="E1328" s="2"/>
      <c r="F1328" s="16"/>
      <c r="G1328" s="13"/>
      <c r="H1328" s="13"/>
      <c r="I1328" s="13"/>
      <c r="J1328" s="21" t="str">
        <f t="shared" si="64"/>
        <v/>
      </c>
      <c r="K1328" s="34" t="str">
        <f>IF(OR(G1328&lt;&gt;"",H1328&lt;&gt;""),'Thông Tin Chung'!$L$3,"")</f>
        <v/>
      </c>
      <c r="L1328" s="2"/>
      <c r="M1328" s="7" t="str">
        <f>IF(AND(G1328="",H1328=""),"",IF(OR(C1328&lt;NgayBatDau,C1328&gt;NgayKetThuc),"Ngày tháng phải nằm trong kỳ kế toán",IF(AND(F1328&lt;&gt;"",COUNTIF(T.2[Tên loại
Doanh thu / Chi phí],F1328)=0),"Tên loại DT/CP chưa được khai báo vào DS Tên loại DTCP","")))</f>
        <v/>
      </c>
      <c r="N1328" s="7" t="str">
        <f t="shared" si="62"/>
        <v/>
      </c>
    </row>
    <row r="1329" spans="2:14" ht="27.75" customHeight="1" x14ac:dyDescent="0.2">
      <c r="B1329" s="7">
        <f t="shared" si="63"/>
        <v>1327</v>
      </c>
      <c r="C1329" s="24"/>
      <c r="D1329" s="16"/>
      <c r="E1329" s="2"/>
      <c r="F1329" s="16"/>
      <c r="G1329" s="13"/>
      <c r="H1329" s="13"/>
      <c r="I1329" s="13"/>
      <c r="J1329" s="21" t="str">
        <f t="shared" si="64"/>
        <v/>
      </c>
      <c r="K1329" s="34" t="str">
        <f>IF(OR(G1329&lt;&gt;"",H1329&lt;&gt;""),'Thông Tin Chung'!$L$3,"")</f>
        <v/>
      </c>
      <c r="L1329" s="2"/>
      <c r="M1329" s="7" t="str">
        <f>IF(AND(G1329="",H1329=""),"",IF(OR(C1329&lt;NgayBatDau,C1329&gt;NgayKetThuc),"Ngày tháng phải nằm trong kỳ kế toán",IF(AND(F1329&lt;&gt;"",COUNTIF(T.2[Tên loại
Doanh thu / Chi phí],F1329)=0),"Tên loại DT/CP chưa được khai báo vào DS Tên loại DTCP","")))</f>
        <v/>
      </c>
      <c r="N1329" s="7" t="str">
        <f t="shared" si="62"/>
        <v/>
      </c>
    </row>
    <row r="1330" spans="2:14" ht="27.75" customHeight="1" x14ac:dyDescent="0.2">
      <c r="B1330" s="7">
        <f t="shared" si="63"/>
        <v>1328</v>
      </c>
      <c r="C1330" s="24"/>
      <c r="D1330" s="16"/>
      <c r="E1330" s="2"/>
      <c r="F1330" s="16"/>
      <c r="G1330" s="13"/>
      <c r="H1330" s="13"/>
      <c r="I1330" s="13"/>
      <c r="J1330" s="21" t="str">
        <f t="shared" si="64"/>
        <v/>
      </c>
      <c r="K1330" s="34" t="str">
        <f>IF(OR(G1330&lt;&gt;"",H1330&lt;&gt;""),'Thông Tin Chung'!$L$3,"")</f>
        <v/>
      </c>
      <c r="L1330" s="2"/>
      <c r="M1330" s="7" t="str">
        <f>IF(AND(G1330="",H1330=""),"",IF(OR(C1330&lt;NgayBatDau,C1330&gt;NgayKetThuc),"Ngày tháng phải nằm trong kỳ kế toán",IF(AND(F1330&lt;&gt;"",COUNTIF(T.2[Tên loại
Doanh thu / Chi phí],F1330)=0),"Tên loại DT/CP chưa được khai báo vào DS Tên loại DTCP","")))</f>
        <v/>
      </c>
      <c r="N1330" s="7" t="str">
        <f t="shared" si="62"/>
        <v/>
      </c>
    </row>
    <row r="1331" spans="2:14" ht="27.75" customHeight="1" x14ac:dyDescent="0.2">
      <c r="B1331" s="7">
        <f t="shared" si="63"/>
        <v>1329</v>
      </c>
      <c r="C1331" s="24"/>
      <c r="D1331" s="16"/>
      <c r="E1331" s="2"/>
      <c r="F1331" s="16"/>
      <c r="G1331" s="13"/>
      <c r="H1331" s="13"/>
      <c r="I1331" s="13"/>
      <c r="J1331" s="21" t="str">
        <f t="shared" si="64"/>
        <v/>
      </c>
      <c r="K1331" s="34" t="str">
        <f>IF(OR(G1331&lt;&gt;"",H1331&lt;&gt;""),'Thông Tin Chung'!$L$3,"")</f>
        <v/>
      </c>
      <c r="L1331" s="2"/>
      <c r="M1331" s="7" t="str">
        <f>IF(AND(G1331="",H1331=""),"",IF(OR(C1331&lt;NgayBatDau,C1331&gt;NgayKetThuc),"Ngày tháng phải nằm trong kỳ kế toán",IF(AND(F1331&lt;&gt;"",COUNTIF(T.2[Tên loại
Doanh thu / Chi phí],F1331)=0),"Tên loại DT/CP chưa được khai báo vào DS Tên loại DTCP","")))</f>
        <v/>
      </c>
      <c r="N1331" s="7" t="str">
        <f t="shared" si="62"/>
        <v/>
      </c>
    </row>
    <row r="1332" spans="2:14" ht="27.75" customHeight="1" x14ac:dyDescent="0.2">
      <c r="B1332" s="7">
        <f t="shared" si="63"/>
        <v>1330</v>
      </c>
      <c r="C1332" s="24"/>
      <c r="D1332" s="16"/>
      <c r="E1332" s="2"/>
      <c r="F1332" s="16"/>
      <c r="G1332" s="13"/>
      <c r="H1332" s="13"/>
      <c r="I1332" s="13"/>
      <c r="J1332" s="21" t="str">
        <f t="shared" si="64"/>
        <v/>
      </c>
      <c r="K1332" s="34" t="str">
        <f>IF(OR(G1332&lt;&gt;"",H1332&lt;&gt;""),'Thông Tin Chung'!$L$3,"")</f>
        <v/>
      </c>
      <c r="L1332" s="2"/>
      <c r="M1332" s="7" t="str">
        <f>IF(AND(G1332="",H1332=""),"",IF(OR(C1332&lt;NgayBatDau,C1332&gt;NgayKetThuc),"Ngày tháng phải nằm trong kỳ kế toán",IF(AND(F1332&lt;&gt;"",COUNTIF(T.2[Tên loại
Doanh thu / Chi phí],F1332)=0),"Tên loại DT/CP chưa được khai báo vào DS Tên loại DTCP","")))</f>
        <v/>
      </c>
      <c r="N1332" s="7" t="str">
        <f t="shared" si="62"/>
        <v/>
      </c>
    </row>
    <row r="1333" spans="2:14" ht="27.75" customHeight="1" x14ac:dyDescent="0.2">
      <c r="B1333" s="7">
        <f t="shared" si="63"/>
        <v>1331</v>
      </c>
      <c r="C1333" s="24"/>
      <c r="D1333" s="16"/>
      <c r="E1333" s="2"/>
      <c r="F1333" s="16"/>
      <c r="G1333" s="13"/>
      <c r="H1333" s="13"/>
      <c r="I1333" s="13"/>
      <c r="J1333" s="21" t="str">
        <f t="shared" si="64"/>
        <v/>
      </c>
      <c r="K1333" s="34" t="str">
        <f>IF(OR(G1333&lt;&gt;"",H1333&lt;&gt;""),'Thông Tin Chung'!$L$3,"")</f>
        <v/>
      </c>
      <c r="L1333" s="2"/>
      <c r="M1333" s="7" t="str">
        <f>IF(AND(G1333="",H1333=""),"",IF(OR(C1333&lt;NgayBatDau,C1333&gt;NgayKetThuc),"Ngày tháng phải nằm trong kỳ kế toán",IF(AND(F1333&lt;&gt;"",COUNTIF(T.2[Tên loại
Doanh thu / Chi phí],F1333)=0),"Tên loại DT/CP chưa được khai báo vào DS Tên loại DTCP","")))</f>
        <v/>
      </c>
      <c r="N1333" s="7" t="str">
        <f t="shared" si="62"/>
        <v/>
      </c>
    </row>
    <row r="1334" spans="2:14" ht="27.75" customHeight="1" x14ac:dyDescent="0.2">
      <c r="B1334" s="7">
        <f t="shared" si="63"/>
        <v>1332</v>
      </c>
      <c r="C1334" s="24"/>
      <c r="D1334" s="16"/>
      <c r="E1334" s="2"/>
      <c r="F1334" s="16"/>
      <c r="G1334" s="13"/>
      <c r="H1334" s="13"/>
      <c r="I1334" s="13"/>
      <c r="J1334" s="21" t="str">
        <f t="shared" si="64"/>
        <v/>
      </c>
      <c r="K1334" s="34" t="str">
        <f>IF(OR(G1334&lt;&gt;"",H1334&lt;&gt;""),'Thông Tin Chung'!$L$3,"")</f>
        <v/>
      </c>
      <c r="L1334" s="2"/>
      <c r="M1334" s="7" t="str">
        <f>IF(AND(G1334="",H1334=""),"",IF(OR(C1334&lt;NgayBatDau,C1334&gt;NgayKetThuc),"Ngày tháng phải nằm trong kỳ kế toán",IF(AND(F1334&lt;&gt;"",COUNTIF(T.2[Tên loại
Doanh thu / Chi phí],F1334)=0),"Tên loại DT/CP chưa được khai báo vào DS Tên loại DTCP","")))</f>
        <v/>
      </c>
      <c r="N1334" s="7" t="str">
        <f t="shared" si="62"/>
        <v/>
      </c>
    </row>
    <row r="1335" spans="2:14" ht="27.75" customHeight="1" x14ac:dyDescent="0.2">
      <c r="B1335" s="7">
        <f t="shared" si="63"/>
        <v>1333</v>
      </c>
      <c r="C1335" s="24"/>
      <c r="D1335" s="16"/>
      <c r="E1335" s="2"/>
      <c r="F1335" s="16"/>
      <c r="G1335" s="13"/>
      <c r="H1335" s="13"/>
      <c r="I1335" s="13"/>
      <c r="J1335" s="21" t="str">
        <f t="shared" si="64"/>
        <v/>
      </c>
      <c r="K1335" s="34" t="str">
        <f>IF(OR(G1335&lt;&gt;"",H1335&lt;&gt;""),'Thông Tin Chung'!$L$3,"")</f>
        <v/>
      </c>
      <c r="L1335" s="2"/>
      <c r="M1335" s="7" t="str">
        <f>IF(AND(G1335="",H1335=""),"",IF(OR(C1335&lt;NgayBatDau,C1335&gt;NgayKetThuc),"Ngày tháng phải nằm trong kỳ kế toán",IF(AND(F1335&lt;&gt;"",COUNTIF(T.2[Tên loại
Doanh thu / Chi phí],F1335)=0),"Tên loại DT/CP chưa được khai báo vào DS Tên loại DTCP","")))</f>
        <v/>
      </c>
      <c r="N1335" s="7" t="str">
        <f t="shared" si="62"/>
        <v/>
      </c>
    </row>
    <row r="1336" spans="2:14" ht="27.75" customHeight="1" x14ac:dyDescent="0.2">
      <c r="B1336" s="7">
        <f t="shared" si="63"/>
        <v>1334</v>
      </c>
      <c r="C1336" s="24"/>
      <c r="D1336" s="16"/>
      <c r="E1336" s="2"/>
      <c r="F1336" s="16"/>
      <c r="G1336" s="13"/>
      <c r="H1336" s="13"/>
      <c r="I1336" s="13"/>
      <c r="J1336" s="21" t="str">
        <f t="shared" si="64"/>
        <v/>
      </c>
      <c r="K1336" s="34" t="str">
        <f>IF(OR(G1336&lt;&gt;"",H1336&lt;&gt;""),'Thông Tin Chung'!$L$3,"")</f>
        <v/>
      </c>
      <c r="L1336" s="2"/>
      <c r="M1336" s="7" t="str">
        <f>IF(AND(G1336="",H1336=""),"",IF(OR(C1336&lt;NgayBatDau,C1336&gt;NgayKetThuc),"Ngày tháng phải nằm trong kỳ kế toán",IF(AND(F1336&lt;&gt;"",COUNTIF(T.2[Tên loại
Doanh thu / Chi phí],F1336)=0),"Tên loại DT/CP chưa được khai báo vào DS Tên loại DTCP","")))</f>
        <v/>
      </c>
      <c r="N1336" s="7" t="str">
        <f t="shared" si="62"/>
        <v/>
      </c>
    </row>
    <row r="1337" spans="2:14" ht="27.75" customHeight="1" x14ac:dyDescent="0.2">
      <c r="B1337" s="7">
        <f t="shared" si="63"/>
        <v>1335</v>
      </c>
      <c r="C1337" s="24"/>
      <c r="D1337" s="16"/>
      <c r="E1337" s="2"/>
      <c r="F1337" s="16"/>
      <c r="G1337" s="13"/>
      <c r="H1337" s="13"/>
      <c r="I1337" s="13"/>
      <c r="J1337" s="21" t="str">
        <f t="shared" si="64"/>
        <v/>
      </c>
      <c r="K1337" s="34" t="str">
        <f>IF(OR(G1337&lt;&gt;"",H1337&lt;&gt;""),'Thông Tin Chung'!$L$3,"")</f>
        <v/>
      </c>
      <c r="L1337" s="2"/>
      <c r="M1337" s="7" t="str">
        <f>IF(AND(G1337="",H1337=""),"",IF(OR(C1337&lt;NgayBatDau,C1337&gt;NgayKetThuc),"Ngày tháng phải nằm trong kỳ kế toán",IF(AND(F1337&lt;&gt;"",COUNTIF(T.2[Tên loại
Doanh thu / Chi phí],F1337)=0),"Tên loại DT/CP chưa được khai báo vào DS Tên loại DTCP","")))</f>
        <v/>
      </c>
      <c r="N1337" s="7" t="str">
        <f t="shared" si="62"/>
        <v/>
      </c>
    </row>
    <row r="1338" spans="2:14" ht="27.75" customHeight="1" x14ac:dyDescent="0.2">
      <c r="B1338" s="7">
        <f t="shared" si="63"/>
        <v>1336</v>
      </c>
      <c r="C1338" s="24"/>
      <c r="D1338" s="16"/>
      <c r="E1338" s="2"/>
      <c r="F1338" s="16"/>
      <c r="G1338" s="13"/>
      <c r="H1338" s="13"/>
      <c r="I1338" s="13"/>
      <c r="J1338" s="21" t="str">
        <f t="shared" si="64"/>
        <v/>
      </c>
      <c r="K1338" s="34" t="str">
        <f>IF(OR(G1338&lt;&gt;"",H1338&lt;&gt;""),'Thông Tin Chung'!$L$3,"")</f>
        <v/>
      </c>
      <c r="L1338" s="2"/>
      <c r="M1338" s="7" t="str">
        <f>IF(AND(G1338="",H1338=""),"",IF(OR(C1338&lt;NgayBatDau,C1338&gt;NgayKetThuc),"Ngày tháng phải nằm trong kỳ kế toán",IF(AND(F1338&lt;&gt;"",COUNTIF(T.2[Tên loại
Doanh thu / Chi phí],F1338)=0),"Tên loại DT/CP chưa được khai báo vào DS Tên loại DTCP","")))</f>
        <v/>
      </c>
      <c r="N1338" s="7" t="str">
        <f t="shared" si="62"/>
        <v/>
      </c>
    </row>
    <row r="1339" spans="2:14" ht="27.75" customHeight="1" x14ac:dyDescent="0.2">
      <c r="B1339" s="7">
        <f t="shared" si="63"/>
        <v>1337</v>
      </c>
      <c r="C1339" s="24"/>
      <c r="D1339" s="16"/>
      <c r="E1339" s="2"/>
      <c r="F1339" s="16"/>
      <c r="G1339" s="13"/>
      <c r="H1339" s="13"/>
      <c r="I1339" s="13"/>
      <c r="J1339" s="21" t="str">
        <f t="shared" si="64"/>
        <v/>
      </c>
      <c r="K1339" s="34" t="str">
        <f>IF(OR(G1339&lt;&gt;"",H1339&lt;&gt;""),'Thông Tin Chung'!$L$3,"")</f>
        <v/>
      </c>
      <c r="L1339" s="2"/>
      <c r="M1339" s="7" t="str">
        <f>IF(AND(G1339="",H1339=""),"",IF(OR(C1339&lt;NgayBatDau,C1339&gt;NgayKetThuc),"Ngày tháng phải nằm trong kỳ kế toán",IF(AND(F1339&lt;&gt;"",COUNTIF(T.2[Tên loại
Doanh thu / Chi phí],F1339)=0),"Tên loại DT/CP chưa được khai báo vào DS Tên loại DTCP","")))</f>
        <v/>
      </c>
      <c r="N1339" s="7" t="str">
        <f t="shared" si="62"/>
        <v/>
      </c>
    </row>
    <row r="1340" spans="2:14" ht="27.75" customHeight="1" x14ac:dyDescent="0.2">
      <c r="B1340" s="7">
        <f t="shared" si="63"/>
        <v>1338</v>
      </c>
      <c r="C1340" s="24"/>
      <c r="D1340" s="16"/>
      <c r="E1340" s="2"/>
      <c r="F1340" s="16"/>
      <c r="G1340" s="13"/>
      <c r="H1340" s="13"/>
      <c r="I1340" s="13"/>
      <c r="J1340" s="21" t="str">
        <f t="shared" si="64"/>
        <v/>
      </c>
      <c r="K1340" s="34" t="str">
        <f>IF(OR(G1340&lt;&gt;"",H1340&lt;&gt;""),'Thông Tin Chung'!$L$3,"")</f>
        <v/>
      </c>
      <c r="L1340" s="2"/>
      <c r="M1340" s="7" t="str">
        <f>IF(AND(G1340="",H1340=""),"",IF(OR(C1340&lt;NgayBatDau,C1340&gt;NgayKetThuc),"Ngày tháng phải nằm trong kỳ kế toán",IF(AND(F1340&lt;&gt;"",COUNTIF(T.2[Tên loại
Doanh thu / Chi phí],F1340)=0),"Tên loại DT/CP chưa được khai báo vào DS Tên loại DTCP","")))</f>
        <v/>
      </c>
      <c r="N1340" s="7" t="str">
        <f t="shared" si="62"/>
        <v/>
      </c>
    </row>
    <row r="1341" spans="2:14" ht="27.75" customHeight="1" x14ac:dyDescent="0.2">
      <c r="B1341" s="7">
        <f t="shared" si="63"/>
        <v>1339</v>
      </c>
      <c r="C1341" s="24"/>
      <c r="D1341" s="16"/>
      <c r="E1341" s="2"/>
      <c r="F1341" s="16"/>
      <c r="G1341" s="13"/>
      <c r="H1341" s="13"/>
      <c r="I1341" s="13"/>
      <c r="J1341" s="21" t="str">
        <f t="shared" si="64"/>
        <v/>
      </c>
      <c r="K1341" s="34" t="str">
        <f>IF(OR(G1341&lt;&gt;"",H1341&lt;&gt;""),'Thông Tin Chung'!$L$3,"")</f>
        <v/>
      </c>
      <c r="L1341" s="2"/>
      <c r="M1341" s="7" t="str">
        <f>IF(AND(G1341="",H1341=""),"",IF(OR(C1341&lt;NgayBatDau,C1341&gt;NgayKetThuc),"Ngày tháng phải nằm trong kỳ kế toán",IF(AND(F1341&lt;&gt;"",COUNTIF(T.2[Tên loại
Doanh thu / Chi phí],F1341)=0),"Tên loại DT/CP chưa được khai báo vào DS Tên loại DTCP","")))</f>
        <v/>
      </c>
      <c r="N1341" s="7" t="str">
        <f t="shared" si="62"/>
        <v/>
      </c>
    </row>
    <row r="1342" spans="2:14" ht="27.75" customHeight="1" x14ac:dyDescent="0.2">
      <c r="B1342" s="7">
        <f t="shared" si="63"/>
        <v>1340</v>
      </c>
      <c r="C1342" s="24"/>
      <c r="D1342" s="16"/>
      <c r="E1342" s="2"/>
      <c r="F1342" s="16"/>
      <c r="G1342" s="13"/>
      <c r="H1342" s="13"/>
      <c r="I1342" s="13"/>
      <c r="J1342" s="21" t="str">
        <f t="shared" si="64"/>
        <v/>
      </c>
      <c r="K1342" s="34" t="str">
        <f>IF(OR(G1342&lt;&gt;"",H1342&lt;&gt;""),'Thông Tin Chung'!$L$3,"")</f>
        <v/>
      </c>
      <c r="L1342" s="2"/>
      <c r="M1342" s="7" t="str">
        <f>IF(AND(G1342="",H1342=""),"",IF(OR(C1342&lt;NgayBatDau,C1342&gt;NgayKetThuc),"Ngày tháng phải nằm trong kỳ kế toán",IF(AND(F1342&lt;&gt;"",COUNTIF(T.2[Tên loại
Doanh thu / Chi phí],F1342)=0),"Tên loại DT/CP chưa được khai báo vào DS Tên loại DTCP","")))</f>
        <v/>
      </c>
      <c r="N1342" s="7" t="str">
        <f t="shared" si="62"/>
        <v/>
      </c>
    </row>
    <row r="1343" spans="2:14" ht="27.75" customHeight="1" x14ac:dyDescent="0.2">
      <c r="B1343" s="7">
        <f t="shared" si="63"/>
        <v>1341</v>
      </c>
      <c r="C1343" s="24"/>
      <c r="D1343" s="16"/>
      <c r="E1343" s="2"/>
      <c r="F1343" s="16"/>
      <c r="G1343" s="13"/>
      <c r="H1343" s="13"/>
      <c r="I1343" s="13"/>
      <c r="J1343" s="21" t="str">
        <f t="shared" si="64"/>
        <v/>
      </c>
      <c r="K1343" s="34" t="str">
        <f>IF(OR(G1343&lt;&gt;"",H1343&lt;&gt;""),'Thông Tin Chung'!$L$3,"")</f>
        <v/>
      </c>
      <c r="L1343" s="2"/>
      <c r="M1343" s="7" t="str">
        <f>IF(AND(G1343="",H1343=""),"",IF(OR(C1343&lt;NgayBatDau,C1343&gt;NgayKetThuc),"Ngày tháng phải nằm trong kỳ kế toán",IF(AND(F1343&lt;&gt;"",COUNTIF(T.2[Tên loại
Doanh thu / Chi phí],F1343)=0),"Tên loại DT/CP chưa được khai báo vào DS Tên loại DTCP","")))</f>
        <v/>
      </c>
      <c r="N1343" s="7" t="str">
        <f t="shared" si="62"/>
        <v/>
      </c>
    </row>
    <row r="1344" spans="2:14" ht="27.75" customHeight="1" x14ac:dyDescent="0.2">
      <c r="B1344" s="7">
        <f t="shared" si="63"/>
        <v>1342</v>
      </c>
      <c r="C1344" s="24"/>
      <c r="D1344" s="16"/>
      <c r="E1344" s="2"/>
      <c r="F1344" s="16"/>
      <c r="G1344" s="13"/>
      <c r="H1344" s="13"/>
      <c r="I1344" s="13"/>
      <c r="J1344" s="21" t="str">
        <f t="shared" si="64"/>
        <v/>
      </c>
      <c r="K1344" s="34" t="str">
        <f>IF(OR(G1344&lt;&gt;"",H1344&lt;&gt;""),'Thông Tin Chung'!$L$3,"")</f>
        <v/>
      </c>
      <c r="L1344" s="2"/>
      <c r="M1344" s="7" t="str">
        <f>IF(AND(G1344="",H1344=""),"",IF(OR(C1344&lt;NgayBatDau,C1344&gt;NgayKetThuc),"Ngày tháng phải nằm trong kỳ kế toán",IF(AND(F1344&lt;&gt;"",COUNTIF(T.2[Tên loại
Doanh thu / Chi phí],F1344)=0),"Tên loại DT/CP chưa được khai báo vào DS Tên loại DTCP","")))</f>
        <v/>
      </c>
      <c r="N1344" s="7" t="str">
        <f t="shared" si="62"/>
        <v/>
      </c>
    </row>
    <row r="1345" spans="2:14" ht="27.75" customHeight="1" x14ac:dyDescent="0.2">
      <c r="B1345" s="7">
        <f t="shared" si="63"/>
        <v>1343</v>
      </c>
      <c r="C1345" s="24"/>
      <c r="D1345" s="16"/>
      <c r="E1345" s="2"/>
      <c r="F1345" s="16"/>
      <c r="G1345" s="13"/>
      <c r="H1345" s="13"/>
      <c r="I1345" s="13"/>
      <c r="J1345" s="21" t="str">
        <f t="shared" si="64"/>
        <v/>
      </c>
      <c r="K1345" s="34" t="str">
        <f>IF(OR(G1345&lt;&gt;"",H1345&lt;&gt;""),'Thông Tin Chung'!$L$3,"")</f>
        <v/>
      </c>
      <c r="L1345" s="2"/>
      <c r="M1345" s="7" t="str">
        <f>IF(AND(G1345="",H1345=""),"",IF(OR(C1345&lt;NgayBatDau,C1345&gt;NgayKetThuc),"Ngày tháng phải nằm trong kỳ kế toán",IF(AND(F1345&lt;&gt;"",COUNTIF(T.2[Tên loại
Doanh thu / Chi phí],F1345)=0),"Tên loại DT/CP chưa được khai báo vào DS Tên loại DTCP","")))</f>
        <v/>
      </c>
      <c r="N1345" s="7" t="str">
        <f t="shared" si="62"/>
        <v/>
      </c>
    </row>
    <row r="1346" spans="2:14" ht="27.75" customHeight="1" x14ac:dyDescent="0.2">
      <c r="B1346" s="7">
        <f t="shared" si="63"/>
        <v>1344</v>
      </c>
      <c r="C1346" s="24"/>
      <c r="D1346" s="16"/>
      <c r="E1346" s="2"/>
      <c r="F1346" s="16"/>
      <c r="G1346" s="13"/>
      <c r="H1346" s="13"/>
      <c r="I1346" s="13"/>
      <c r="J1346" s="21" t="str">
        <f t="shared" si="64"/>
        <v/>
      </c>
      <c r="K1346" s="34" t="str">
        <f>IF(OR(G1346&lt;&gt;"",H1346&lt;&gt;""),'Thông Tin Chung'!$L$3,"")</f>
        <v/>
      </c>
      <c r="L1346" s="2"/>
      <c r="M1346" s="7" t="str">
        <f>IF(AND(G1346="",H1346=""),"",IF(OR(C1346&lt;NgayBatDau,C1346&gt;NgayKetThuc),"Ngày tháng phải nằm trong kỳ kế toán",IF(AND(F1346&lt;&gt;"",COUNTIF(T.2[Tên loại
Doanh thu / Chi phí],F1346)=0),"Tên loại DT/CP chưa được khai báo vào DS Tên loại DTCP","")))</f>
        <v/>
      </c>
      <c r="N1346" s="7" t="str">
        <f t="shared" si="62"/>
        <v/>
      </c>
    </row>
    <row r="1347" spans="2:14" ht="27.75" customHeight="1" x14ac:dyDescent="0.2">
      <c r="B1347" s="7">
        <f t="shared" si="63"/>
        <v>1345</v>
      </c>
      <c r="C1347" s="24"/>
      <c r="D1347" s="16"/>
      <c r="E1347" s="2"/>
      <c r="F1347" s="16"/>
      <c r="G1347" s="13"/>
      <c r="H1347" s="13"/>
      <c r="I1347" s="13"/>
      <c r="J1347" s="21" t="str">
        <f t="shared" si="64"/>
        <v/>
      </c>
      <c r="K1347" s="34" t="str">
        <f>IF(OR(G1347&lt;&gt;"",H1347&lt;&gt;""),'Thông Tin Chung'!$L$3,"")</f>
        <v/>
      </c>
      <c r="L1347" s="2"/>
      <c r="M1347" s="7" t="str">
        <f>IF(AND(G1347="",H1347=""),"",IF(OR(C1347&lt;NgayBatDau,C1347&gt;NgayKetThuc),"Ngày tháng phải nằm trong kỳ kế toán",IF(AND(F1347&lt;&gt;"",COUNTIF(T.2[Tên loại
Doanh thu / Chi phí],F1347)=0),"Tên loại DT/CP chưa được khai báo vào DS Tên loại DTCP","")))</f>
        <v/>
      </c>
      <c r="N1347" s="7" t="str">
        <f t="shared" ref="N1347:N1410" si="65">IF(C1347="","",IF(AND(G1347&lt;&gt;"",H1347="",C1347&lt;B3LocTuNgay),0,IF(AND(G1347="",H1347&lt;&gt;"",C1347&lt;B3LocTuNgay),10,IF(AND(G1347&lt;&gt;"",H1347="",C1347&lt;=B3LocDenNgay),1,IF(AND(G1347="",H1347&lt;&gt;"",C1347&lt;=B3LocDenNgay),11,"")))))</f>
        <v/>
      </c>
    </row>
    <row r="1348" spans="2:14" ht="27.75" customHeight="1" x14ac:dyDescent="0.2">
      <c r="B1348" s="7">
        <f t="shared" ref="B1348:B1411" si="66">ROW(A1348)-2</f>
        <v>1346</v>
      </c>
      <c r="C1348" s="24"/>
      <c r="D1348" s="16"/>
      <c r="E1348" s="2"/>
      <c r="F1348" s="16"/>
      <c r="G1348" s="13"/>
      <c r="H1348" s="13"/>
      <c r="I1348" s="13"/>
      <c r="J1348" s="21" t="str">
        <f t="shared" ref="J1348:J1411" si="67">IF(G1348&lt;&gt;"",G1348*SUM(1,I1348),IF(H1348&lt;&gt;"",H1348*SUM(1,I1348),""))</f>
        <v/>
      </c>
      <c r="K1348" s="34" t="str">
        <f>IF(OR(G1348&lt;&gt;"",H1348&lt;&gt;""),'Thông Tin Chung'!$L$3,"")</f>
        <v/>
      </c>
      <c r="L1348" s="2"/>
      <c r="M1348" s="7" t="str">
        <f>IF(AND(G1348="",H1348=""),"",IF(OR(C1348&lt;NgayBatDau,C1348&gt;NgayKetThuc),"Ngày tháng phải nằm trong kỳ kế toán",IF(AND(F1348&lt;&gt;"",COUNTIF(T.2[Tên loại
Doanh thu / Chi phí],F1348)=0),"Tên loại DT/CP chưa được khai báo vào DS Tên loại DTCP","")))</f>
        <v/>
      </c>
      <c r="N1348" s="7" t="str">
        <f t="shared" si="65"/>
        <v/>
      </c>
    </row>
    <row r="1349" spans="2:14" ht="27.75" customHeight="1" x14ac:dyDescent="0.2">
      <c r="B1349" s="7">
        <f t="shared" si="66"/>
        <v>1347</v>
      </c>
      <c r="C1349" s="24"/>
      <c r="D1349" s="16"/>
      <c r="E1349" s="2"/>
      <c r="F1349" s="16"/>
      <c r="G1349" s="13"/>
      <c r="H1349" s="13"/>
      <c r="I1349" s="13"/>
      <c r="J1349" s="21" t="str">
        <f t="shared" si="67"/>
        <v/>
      </c>
      <c r="K1349" s="34" t="str">
        <f>IF(OR(G1349&lt;&gt;"",H1349&lt;&gt;""),'Thông Tin Chung'!$L$3,"")</f>
        <v/>
      </c>
      <c r="L1349" s="2"/>
      <c r="M1349" s="7" t="str">
        <f>IF(AND(G1349="",H1349=""),"",IF(OR(C1349&lt;NgayBatDau,C1349&gt;NgayKetThuc),"Ngày tháng phải nằm trong kỳ kế toán",IF(AND(F1349&lt;&gt;"",COUNTIF(T.2[Tên loại
Doanh thu / Chi phí],F1349)=0),"Tên loại DT/CP chưa được khai báo vào DS Tên loại DTCP","")))</f>
        <v/>
      </c>
      <c r="N1349" s="7" t="str">
        <f t="shared" si="65"/>
        <v/>
      </c>
    </row>
    <row r="1350" spans="2:14" ht="27.75" customHeight="1" x14ac:dyDescent="0.2">
      <c r="B1350" s="7">
        <f t="shared" si="66"/>
        <v>1348</v>
      </c>
      <c r="C1350" s="24"/>
      <c r="D1350" s="16"/>
      <c r="E1350" s="2"/>
      <c r="F1350" s="16"/>
      <c r="G1350" s="13"/>
      <c r="H1350" s="13"/>
      <c r="I1350" s="13"/>
      <c r="J1350" s="21" t="str">
        <f t="shared" si="67"/>
        <v/>
      </c>
      <c r="K1350" s="34" t="str">
        <f>IF(OR(G1350&lt;&gt;"",H1350&lt;&gt;""),'Thông Tin Chung'!$L$3,"")</f>
        <v/>
      </c>
      <c r="L1350" s="2"/>
      <c r="M1350" s="7" t="str">
        <f>IF(AND(G1350="",H1350=""),"",IF(OR(C1350&lt;NgayBatDau,C1350&gt;NgayKetThuc),"Ngày tháng phải nằm trong kỳ kế toán",IF(AND(F1350&lt;&gt;"",COUNTIF(T.2[Tên loại
Doanh thu / Chi phí],F1350)=0),"Tên loại DT/CP chưa được khai báo vào DS Tên loại DTCP","")))</f>
        <v/>
      </c>
      <c r="N1350" s="7" t="str">
        <f t="shared" si="65"/>
        <v/>
      </c>
    </row>
    <row r="1351" spans="2:14" ht="27.75" customHeight="1" x14ac:dyDescent="0.2">
      <c r="B1351" s="7">
        <f t="shared" si="66"/>
        <v>1349</v>
      </c>
      <c r="C1351" s="24"/>
      <c r="D1351" s="16"/>
      <c r="E1351" s="2"/>
      <c r="F1351" s="16"/>
      <c r="G1351" s="13"/>
      <c r="H1351" s="13"/>
      <c r="I1351" s="13"/>
      <c r="J1351" s="21" t="str">
        <f t="shared" si="67"/>
        <v/>
      </c>
      <c r="K1351" s="34" t="str">
        <f>IF(OR(G1351&lt;&gt;"",H1351&lt;&gt;""),'Thông Tin Chung'!$L$3,"")</f>
        <v/>
      </c>
      <c r="L1351" s="2"/>
      <c r="M1351" s="7" t="str">
        <f>IF(AND(G1351="",H1351=""),"",IF(OR(C1351&lt;NgayBatDau,C1351&gt;NgayKetThuc),"Ngày tháng phải nằm trong kỳ kế toán",IF(AND(F1351&lt;&gt;"",COUNTIF(T.2[Tên loại
Doanh thu / Chi phí],F1351)=0),"Tên loại DT/CP chưa được khai báo vào DS Tên loại DTCP","")))</f>
        <v/>
      </c>
      <c r="N1351" s="7" t="str">
        <f t="shared" si="65"/>
        <v/>
      </c>
    </row>
    <row r="1352" spans="2:14" ht="27.75" customHeight="1" x14ac:dyDescent="0.2">
      <c r="B1352" s="7">
        <f t="shared" si="66"/>
        <v>1350</v>
      </c>
      <c r="C1352" s="24"/>
      <c r="D1352" s="16"/>
      <c r="E1352" s="2"/>
      <c r="F1352" s="16"/>
      <c r="G1352" s="13"/>
      <c r="H1352" s="13"/>
      <c r="I1352" s="13"/>
      <c r="J1352" s="21" t="str">
        <f t="shared" si="67"/>
        <v/>
      </c>
      <c r="K1352" s="34" t="str">
        <f>IF(OR(G1352&lt;&gt;"",H1352&lt;&gt;""),'Thông Tin Chung'!$L$3,"")</f>
        <v/>
      </c>
      <c r="L1352" s="2"/>
      <c r="M1352" s="7" t="str">
        <f>IF(AND(G1352="",H1352=""),"",IF(OR(C1352&lt;NgayBatDau,C1352&gt;NgayKetThuc),"Ngày tháng phải nằm trong kỳ kế toán",IF(AND(F1352&lt;&gt;"",COUNTIF(T.2[Tên loại
Doanh thu / Chi phí],F1352)=0),"Tên loại DT/CP chưa được khai báo vào DS Tên loại DTCP","")))</f>
        <v/>
      </c>
      <c r="N1352" s="7" t="str">
        <f t="shared" si="65"/>
        <v/>
      </c>
    </row>
    <row r="1353" spans="2:14" ht="27.75" customHeight="1" x14ac:dyDescent="0.2">
      <c r="B1353" s="7">
        <f t="shared" si="66"/>
        <v>1351</v>
      </c>
      <c r="C1353" s="24"/>
      <c r="D1353" s="16"/>
      <c r="E1353" s="2"/>
      <c r="F1353" s="16"/>
      <c r="G1353" s="13"/>
      <c r="H1353" s="13"/>
      <c r="I1353" s="13"/>
      <c r="J1353" s="21" t="str">
        <f t="shared" si="67"/>
        <v/>
      </c>
      <c r="K1353" s="34" t="str">
        <f>IF(OR(G1353&lt;&gt;"",H1353&lt;&gt;""),'Thông Tin Chung'!$L$3,"")</f>
        <v/>
      </c>
      <c r="L1353" s="2"/>
      <c r="M1353" s="7" t="str">
        <f>IF(AND(G1353="",H1353=""),"",IF(OR(C1353&lt;NgayBatDau,C1353&gt;NgayKetThuc),"Ngày tháng phải nằm trong kỳ kế toán",IF(AND(F1353&lt;&gt;"",COUNTIF(T.2[Tên loại
Doanh thu / Chi phí],F1353)=0),"Tên loại DT/CP chưa được khai báo vào DS Tên loại DTCP","")))</f>
        <v/>
      </c>
      <c r="N1353" s="7" t="str">
        <f t="shared" si="65"/>
        <v/>
      </c>
    </row>
    <row r="1354" spans="2:14" ht="27.75" customHeight="1" x14ac:dyDescent="0.2">
      <c r="B1354" s="7">
        <f t="shared" si="66"/>
        <v>1352</v>
      </c>
      <c r="C1354" s="24"/>
      <c r="D1354" s="16"/>
      <c r="E1354" s="2"/>
      <c r="F1354" s="16"/>
      <c r="G1354" s="13"/>
      <c r="H1354" s="13"/>
      <c r="I1354" s="13"/>
      <c r="J1354" s="21" t="str">
        <f t="shared" si="67"/>
        <v/>
      </c>
      <c r="K1354" s="34" t="str">
        <f>IF(OR(G1354&lt;&gt;"",H1354&lt;&gt;""),'Thông Tin Chung'!$L$3,"")</f>
        <v/>
      </c>
      <c r="L1354" s="2"/>
      <c r="M1354" s="7" t="str">
        <f>IF(AND(G1354="",H1354=""),"",IF(OR(C1354&lt;NgayBatDau,C1354&gt;NgayKetThuc),"Ngày tháng phải nằm trong kỳ kế toán",IF(AND(F1354&lt;&gt;"",COUNTIF(T.2[Tên loại
Doanh thu / Chi phí],F1354)=0),"Tên loại DT/CP chưa được khai báo vào DS Tên loại DTCP","")))</f>
        <v/>
      </c>
      <c r="N1354" s="7" t="str">
        <f t="shared" si="65"/>
        <v/>
      </c>
    </row>
    <row r="1355" spans="2:14" ht="27.75" customHeight="1" x14ac:dyDescent="0.2">
      <c r="B1355" s="7">
        <f t="shared" si="66"/>
        <v>1353</v>
      </c>
      <c r="C1355" s="24"/>
      <c r="D1355" s="16"/>
      <c r="E1355" s="2"/>
      <c r="F1355" s="16"/>
      <c r="G1355" s="13"/>
      <c r="H1355" s="13"/>
      <c r="I1355" s="13"/>
      <c r="J1355" s="21" t="str">
        <f t="shared" si="67"/>
        <v/>
      </c>
      <c r="K1355" s="34" t="str">
        <f>IF(OR(G1355&lt;&gt;"",H1355&lt;&gt;""),'Thông Tin Chung'!$L$3,"")</f>
        <v/>
      </c>
      <c r="L1355" s="2"/>
      <c r="M1355" s="7" t="str">
        <f>IF(AND(G1355="",H1355=""),"",IF(OR(C1355&lt;NgayBatDau,C1355&gt;NgayKetThuc),"Ngày tháng phải nằm trong kỳ kế toán",IF(AND(F1355&lt;&gt;"",COUNTIF(T.2[Tên loại
Doanh thu / Chi phí],F1355)=0),"Tên loại DT/CP chưa được khai báo vào DS Tên loại DTCP","")))</f>
        <v/>
      </c>
      <c r="N1355" s="7" t="str">
        <f t="shared" si="65"/>
        <v/>
      </c>
    </row>
    <row r="1356" spans="2:14" ht="27.75" customHeight="1" x14ac:dyDescent="0.2">
      <c r="B1356" s="7">
        <f t="shared" si="66"/>
        <v>1354</v>
      </c>
      <c r="C1356" s="24"/>
      <c r="D1356" s="16"/>
      <c r="E1356" s="2"/>
      <c r="F1356" s="16"/>
      <c r="G1356" s="13"/>
      <c r="H1356" s="13"/>
      <c r="I1356" s="13"/>
      <c r="J1356" s="21" t="str">
        <f t="shared" si="67"/>
        <v/>
      </c>
      <c r="K1356" s="34" t="str">
        <f>IF(OR(G1356&lt;&gt;"",H1356&lt;&gt;""),'Thông Tin Chung'!$L$3,"")</f>
        <v/>
      </c>
      <c r="L1356" s="2"/>
      <c r="M1356" s="7" t="str">
        <f>IF(AND(G1356="",H1356=""),"",IF(OR(C1356&lt;NgayBatDau,C1356&gt;NgayKetThuc),"Ngày tháng phải nằm trong kỳ kế toán",IF(AND(F1356&lt;&gt;"",COUNTIF(T.2[Tên loại
Doanh thu / Chi phí],F1356)=0),"Tên loại DT/CP chưa được khai báo vào DS Tên loại DTCP","")))</f>
        <v/>
      </c>
      <c r="N1356" s="7" t="str">
        <f t="shared" si="65"/>
        <v/>
      </c>
    </row>
    <row r="1357" spans="2:14" ht="27.75" customHeight="1" x14ac:dyDescent="0.2">
      <c r="B1357" s="7">
        <f t="shared" si="66"/>
        <v>1355</v>
      </c>
      <c r="C1357" s="24"/>
      <c r="D1357" s="16"/>
      <c r="E1357" s="2"/>
      <c r="F1357" s="16"/>
      <c r="G1357" s="13"/>
      <c r="H1357" s="13"/>
      <c r="I1357" s="13"/>
      <c r="J1357" s="21" t="str">
        <f t="shared" si="67"/>
        <v/>
      </c>
      <c r="K1357" s="34" t="str">
        <f>IF(OR(G1357&lt;&gt;"",H1357&lt;&gt;""),'Thông Tin Chung'!$L$3,"")</f>
        <v/>
      </c>
      <c r="L1357" s="2"/>
      <c r="M1357" s="7" t="str">
        <f>IF(AND(G1357="",H1357=""),"",IF(OR(C1357&lt;NgayBatDau,C1357&gt;NgayKetThuc),"Ngày tháng phải nằm trong kỳ kế toán",IF(AND(F1357&lt;&gt;"",COUNTIF(T.2[Tên loại
Doanh thu / Chi phí],F1357)=0),"Tên loại DT/CP chưa được khai báo vào DS Tên loại DTCP","")))</f>
        <v/>
      </c>
      <c r="N1357" s="7" t="str">
        <f t="shared" si="65"/>
        <v/>
      </c>
    </row>
    <row r="1358" spans="2:14" ht="27.75" customHeight="1" x14ac:dyDescent="0.2">
      <c r="B1358" s="7">
        <f t="shared" si="66"/>
        <v>1356</v>
      </c>
      <c r="C1358" s="24"/>
      <c r="D1358" s="16"/>
      <c r="E1358" s="2"/>
      <c r="F1358" s="16"/>
      <c r="G1358" s="13"/>
      <c r="H1358" s="13"/>
      <c r="I1358" s="13"/>
      <c r="J1358" s="21" t="str">
        <f t="shared" si="67"/>
        <v/>
      </c>
      <c r="K1358" s="34" t="str">
        <f>IF(OR(G1358&lt;&gt;"",H1358&lt;&gt;""),'Thông Tin Chung'!$L$3,"")</f>
        <v/>
      </c>
      <c r="L1358" s="2"/>
      <c r="M1358" s="7" t="str">
        <f>IF(AND(G1358="",H1358=""),"",IF(OR(C1358&lt;NgayBatDau,C1358&gt;NgayKetThuc),"Ngày tháng phải nằm trong kỳ kế toán",IF(AND(F1358&lt;&gt;"",COUNTIF(T.2[Tên loại
Doanh thu / Chi phí],F1358)=0),"Tên loại DT/CP chưa được khai báo vào DS Tên loại DTCP","")))</f>
        <v/>
      </c>
      <c r="N1358" s="7" t="str">
        <f t="shared" si="65"/>
        <v/>
      </c>
    </row>
    <row r="1359" spans="2:14" ht="27.75" customHeight="1" x14ac:dyDescent="0.2">
      <c r="B1359" s="7">
        <f t="shared" si="66"/>
        <v>1357</v>
      </c>
      <c r="C1359" s="24"/>
      <c r="D1359" s="16"/>
      <c r="E1359" s="2"/>
      <c r="F1359" s="16"/>
      <c r="G1359" s="13"/>
      <c r="H1359" s="13"/>
      <c r="I1359" s="13"/>
      <c r="J1359" s="21" t="str">
        <f t="shared" si="67"/>
        <v/>
      </c>
      <c r="K1359" s="34" t="str">
        <f>IF(OR(G1359&lt;&gt;"",H1359&lt;&gt;""),'Thông Tin Chung'!$L$3,"")</f>
        <v/>
      </c>
      <c r="L1359" s="2"/>
      <c r="M1359" s="7" t="str">
        <f>IF(AND(G1359="",H1359=""),"",IF(OR(C1359&lt;NgayBatDau,C1359&gt;NgayKetThuc),"Ngày tháng phải nằm trong kỳ kế toán",IF(AND(F1359&lt;&gt;"",COUNTIF(T.2[Tên loại
Doanh thu / Chi phí],F1359)=0),"Tên loại DT/CP chưa được khai báo vào DS Tên loại DTCP","")))</f>
        <v/>
      </c>
      <c r="N1359" s="7" t="str">
        <f t="shared" si="65"/>
        <v/>
      </c>
    </row>
    <row r="1360" spans="2:14" ht="27.75" customHeight="1" x14ac:dyDescent="0.2">
      <c r="B1360" s="7">
        <f t="shared" si="66"/>
        <v>1358</v>
      </c>
      <c r="C1360" s="24"/>
      <c r="D1360" s="16"/>
      <c r="E1360" s="2"/>
      <c r="F1360" s="16"/>
      <c r="G1360" s="13"/>
      <c r="H1360" s="13"/>
      <c r="I1360" s="13"/>
      <c r="J1360" s="21" t="str">
        <f t="shared" si="67"/>
        <v/>
      </c>
      <c r="K1360" s="34" t="str">
        <f>IF(OR(G1360&lt;&gt;"",H1360&lt;&gt;""),'Thông Tin Chung'!$L$3,"")</f>
        <v/>
      </c>
      <c r="L1360" s="2"/>
      <c r="M1360" s="7" t="str">
        <f>IF(AND(G1360="",H1360=""),"",IF(OR(C1360&lt;NgayBatDau,C1360&gt;NgayKetThuc),"Ngày tháng phải nằm trong kỳ kế toán",IF(AND(F1360&lt;&gt;"",COUNTIF(T.2[Tên loại
Doanh thu / Chi phí],F1360)=0),"Tên loại DT/CP chưa được khai báo vào DS Tên loại DTCP","")))</f>
        <v/>
      </c>
      <c r="N1360" s="7" t="str">
        <f t="shared" si="65"/>
        <v/>
      </c>
    </row>
    <row r="1361" spans="2:14" ht="27.75" customHeight="1" x14ac:dyDescent="0.2">
      <c r="B1361" s="7">
        <f t="shared" si="66"/>
        <v>1359</v>
      </c>
      <c r="C1361" s="24"/>
      <c r="D1361" s="16"/>
      <c r="E1361" s="2"/>
      <c r="F1361" s="16"/>
      <c r="G1361" s="13"/>
      <c r="H1361" s="13"/>
      <c r="I1361" s="13"/>
      <c r="J1361" s="21" t="str">
        <f t="shared" si="67"/>
        <v/>
      </c>
      <c r="K1361" s="34" t="str">
        <f>IF(OR(G1361&lt;&gt;"",H1361&lt;&gt;""),'Thông Tin Chung'!$L$3,"")</f>
        <v/>
      </c>
      <c r="L1361" s="2"/>
      <c r="M1361" s="7" t="str">
        <f>IF(AND(G1361="",H1361=""),"",IF(OR(C1361&lt;NgayBatDau,C1361&gt;NgayKetThuc),"Ngày tháng phải nằm trong kỳ kế toán",IF(AND(F1361&lt;&gt;"",COUNTIF(T.2[Tên loại
Doanh thu / Chi phí],F1361)=0),"Tên loại DT/CP chưa được khai báo vào DS Tên loại DTCP","")))</f>
        <v/>
      </c>
      <c r="N1361" s="7" t="str">
        <f t="shared" si="65"/>
        <v/>
      </c>
    </row>
    <row r="1362" spans="2:14" ht="27.75" customHeight="1" x14ac:dyDescent="0.2">
      <c r="B1362" s="7">
        <f t="shared" si="66"/>
        <v>1360</v>
      </c>
      <c r="C1362" s="24"/>
      <c r="D1362" s="16"/>
      <c r="E1362" s="2"/>
      <c r="F1362" s="16"/>
      <c r="G1362" s="13"/>
      <c r="H1362" s="13"/>
      <c r="I1362" s="13"/>
      <c r="J1362" s="21" t="str">
        <f t="shared" si="67"/>
        <v/>
      </c>
      <c r="K1362" s="34" t="str">
        <f>IF(OR(G1362&lt;&gt;"",H1362&lt;&gt;""),'Thông Tin Chung'!$L$3,"")</f>
        <v/>
      </c>
      <c r="L1362" s="2"/>
      <c r="M1362" s="7" t="str">
        <f>IF(AND(G1362="",H1362=""),"",IF(OR(C1362&lt;NgayBatDau,C1362&gt;NgayKetThuc),"Ngày tháng phải nằm trong kỳ kế toán",IF(AND(F1362&lt;&gt;"",COUNTIF(T.2[Tên loại
Doanh thu / Chi phí],F1362)=0),"Tên loại DT/CP chưa được khai báo vào DS Tên loại DTCP","")))</f>
        <v/>
      </c>
      <c r="N1362" s="7" t="str">
        <f t="shared" si="65"/>
        <v/>
      </c>
    </row>
    <row r="1363" spans="2:14" ht="27.75" customHeight="1" x14ac:dyDescent="0.2">
      <c r="B1363" s="7">
        <f t="shared" si="66"/>
        <v>1361</v>
      </c>
      <c r="C1363" s="24"/>
      <c r="D1363" s="16"/>
      <c r="E1363" s="2"/>
      <c r="F1363" s="16"/>
      <c r="G1363" s="13"/>
      <c r="H1363" s="13"/>
      <c r="I1363" s="13"/>
      <c r="J1363" s="21" t="str">
        <f t="shared" si="67"/>
        <v/>
      </c>
      <c r="K1363" s="34" t="str">
        <f>IF(OR(G1363&lt;&gt;"",H1363&lt;&gt;""),'Thông Tin Chung'!$L$3,"")</f>
        <v/>
      </c>
      <c r="L1363" s="2"/>
      <c r="M1363" s="7" t="str">
        <f>IF(AND(G1363="",H1363=""),"",IF(OR(C1363&lt;NgayBatDau,C1363&gt;NgayKetThuc),"Ngày tháng phải nằm trong kỳ kế toán",IF(AND(F1363&lt;&gt;"",COUNTIF(T.2[Tên loại
Doanh thu / Chi phí],F1363)=0),"Tên loại DT/CP chưa được khai báo vào DS Tên loại DTCP","")))</f>
        <v/>
      </c>
      <c r="N1363" s="7" t="str">
        <f t="shared" si="65"/>
        <v/>
      </c>
    </row>
    <row r="1364" spans="2:14" ht="27.75" customHeight="1" x14ac:dyDescent="0.2">
      <c r="B1364" s="7">
        <f t="shared" si="66"/>
        <v>1362</v>
      </c>
      <c r="C1364" s="24"/>
      <c r="D1364" s="16"/>
      <c r="E1364" s="2"/>
      <c r="F1364" s="16"/>
      <c r="G1364" s="13"/>
      <c r="H1364" s="13"/>
      <c r="I1364" s="13"/>
      <c r="J1364" s="21" t="str">
        <f t="shared" si="67"/>
        <v/>
      </c>
      <c r="K1364" s="34" t="str">
        <f>IF(OR(G1364&lt;&gt;"",H1364&lt;&gt;""),'Thông Tin Chung'!$L$3,"")</f>
        <v/>
      </c>
      <c r="L1364" s="2"/>
      <c r="M1364" s="7" t="str">
        <f>IF(AND(G1364="",H1364=""),"",IF(OR(C1364&lt;NgayBatDau,C1364&gt;NgayKetThuc),"Ngày tháng phải nằm trong kỳ kế toán",IF(AND(F1364&lt;&gt;"",COUNTIF(T.2[Tên loại
Doanh thu / Chi phí],F1364)=0),"Tên loại DT/CP chưa được khai báo vào DS Tên loại DTCP","")))</f>
        <v/>
      </c>
      <c r="N1364" s="7" t="str">
        <f t="shared" si="65"/>
        <v/>
      </c>
    </row>
    <row r="1365" spans="2:14" ht="27.75" customHeight="1" x14ac:dyDescent="0.2">
      <c r="B1365" s="7">
        <f t="shared" si="66"/>
        <v>1363</v>
      </c>
      <c r="C1365" s="24"/>
      <c r="D1365" s="16"/>
      <c r="E1365" s="2"/>
      <c r="F1365" s="16"/>
      <c r="G1365" s="13"/>
      <c r="H1365" s="13"/>
      <c r="I1365" s="13"/>
      <c r="J1365" s="21" t="str">
        <f t="shared" si="67"/>
        <v/>
      </c>
      <c r="K1365" s="34" t="str">
        <f>IF(OR(G1365&lt;&gt;"",H1365&lt;&gt;""),'Thông Tin Chung'!$L$3,"")</f>
        <v/>
      </c>
      <c r="L1365" s="2"/>
      <c r="M1365" s="7" t="str">
        <f>IF(AND(G1365="",H1365=""),"",IF(OR(C1365&lt;NgayBatDau,C1365&gt;NgayKetThuc),"Ngày tháng phải nằm trong kỳ kế toán",IF(AND(F1365&lt;&gt;"",COUNTIF(T.2[Tên loại
Doanh thu / Chi phí],F1365)=0),"Tên loại DT/CP chưa được khai báo vào DS Tên loại DTCP","")))</f>
        <v/>
      </c>
      <c r="N1365" s="7" t="str">
        <f t="shared" si="65"/>
        <v/>
      </c>
    </row>
    <row r="1366" spans="2:14" ht="27.75" customHeight="1" x14ac:dyDescent="0.2">
      <c r="B1366" s="7">
        <f t="shared" si="66"/>
        <v>1364</v>
      </c>
      <c r="C1366" s="24"/>
      <c r="D1366" s="16"/>
      <c r="E1366" s="2"/>
      <c r="F1366" s="16"/>
      <c r="G1366" s="13"/>
      <c r="H1366" s="13"/>
      <c r="I1366" s="13"/>
      <c r="J1366" s="21" t="str">
        <f t="shared" si="67"/>
        <v/>
      </c>
      <c r="K1366" s="34" t="str">
        <f>IF(OR(G1366&lt;&gt;"",H1366&lt;&gt;""),'Thông Tin Chung'!$L$3,"")</f>
        <v/>
      </c>
      <c r="L1366" s="2"/>
      <c r="M1366" s="7" t="str">
        <f>IF(AND(G1366="",H1366=""),"",IF(OR(C1366&lt;NgayBatDau,C1366&gt;NgayKetThuc),"Ngày tháng phải nằm trong kỳ kế toán",IF(AND(F1366&lt;&gt;"",COUNTIF(T.2[Tên loại
Doanh thu / Chi phí],F1366)=0),"Tên loại DT/CP chưa được khai báo vào DS Tên loại DTCP","")))</f>
        <v/>
      </c>
      <c r="N1366" s="7" t="str">
        <f t="shared" si="65"/>
        <v/>
      </c>
    </row>
    <row r="1367" spans="2:14" ht="27.75" customHeight="1" x14ac:dyDescent="0.2">
      <c r="B1367" s="7">
        <f t="shared" si="66"/>
        <v>1365</v>
      </c>
      <c r="C1367" s="24"/>
      <c r="D1367" s="16"/>
      <c r="E1367" s="2"/>
      <c r="F1367" s="16"/>
      <c r="G1367" s="13"/>
      <c r="H1367" s="13"/>
      <c r="I1367" s="13"/>
      <c r="J1367" s="21" t="str">
        <f t="shared" si="67"/>
        <v/>
      </c>
      <c r="K1367" s="34" t="str">
        <f>IF(OR(G1367&lt;&gt;"",H1367&lt;&gt;""),'Thông Tin Chung'!$L$3,"")</f>
        <v/>
      </c>
      <c r="L1367" s="2"/>
      <c r="M1367" s="7" t="str">
        <f>IF(AND(G1367="",H1367=""),"",IF(OR(C1367&lt;NgayBatDau,C1367&gt;NgayKetThuc),"Ngày tháng phải nằm trong kỳ kế toán",IF(AND(F1367&lt;&gt;"",COUNTIF(T.2[Tên loại
Doanh thu / Chi phí],F1367)=0),"Tên loại DT/CP chưa được khai báo vào DS Tên loại DTCP","")))</f>
        <v/>
      </c>
      <c r="N1367" s="7" t="str">
        <f t="shared" si="65"/>
        <v/>
      </c>
    </row>
    <row r="1368" spans="2:14" ht="27.75" customHeight="1" x14ac:dyDescent="0.2">
      <c r="B1368" s="7">
        <f t="shared" si="66"/>
        <v>1366</v>
      </c>
      <c r="C1368" s="24"/>
      <c r="D1368" s="16"/>
      <c r="E1368" s="2"/>
      <c r="F1368" s="16"/>
      <c r="G1368" s="13"/>
      <c r="H1368" s="13"/>
      <c r="I1368" s="13"/>
      <c r="J1368" s="21" t="str">
        <f t="shared" si="67"/>
        <v/>
      </c>
      <c r="K1368" s="34" t="str">
        <f>IF(OR(G1368&lt;&gt;"",H1368&lt;&gt;""),'Thông Tin Chung'!$L$3,"")</f>
        <v/>
      </c>
      <c r="L1368" s="2"/>
      <c r="M1368" s="7" t="str">
        <f>IF(AND(G1368="",H1368=""),"",IF(OR(C1368&lt;NgayBatDau,C1368&gt;NgayKetThuc),"Ngày tháng phải nằm trong kỳ kế toán",IF(AND(F1368&lt;&gt;"",COUNTIF(T.2[Tên loại
Doanh thu / Chi phí],F1368)=0),"Tên loại DT/CP chưa được khai báo vào DS Tên loại DTCP","")))</f>
        <v/>
      </c>
      <c r="N1368" s="7" t="str">
        <f t="shared" si="65"/>
        <v/>
      </c>
    </row>
    <row r="1369" spans="2:14" ht="27.75" customHeight="1" x14ac:dyDescent="0.2">
      <c r="B1369" s="7">
        <f t="shared" si="66"/>
        <v>1367</v>
      </c>
      <c r="C1369" s="24"/>
      <c r="D1369" s="16"/>
      <c r="E1369" s="2"/>
      <c r="F1369" s="16"/>
      <c r="G1369" s="13"/>
      <c r="H1369" s="13"/>
      <c r="I1369" s="13"/>
      <c r="J1369" s="21" t="str">
        <f t="shared" si="67"/>
        <v/>
      </c>
      <c r="K1369" s="34" t="str">
        <f>IF(OR(G1369&lt;&gt;"",H1369&lt;&gt;""),'Thông Tin Chung'!$L$3,"")</f>
        <v/>
      </c>
      <c r="L1369" s="2"/>
      <c r="M1369" s="7" t="str">
        <f>IF(AND(G1369="",H1369=""),"",IF(OR(C1369&lt;NgayBatDau,C1369&gt;NgayKetThuc),"Ngày tháng phải nằm trong kỳ kế toán",IF(AND(F1369&lt;&gt;"",COUNTIF(T.2[Tên loại
Doanh thu / Chi phí],F1369)=0),"Tên loại DT/CP chưa được khai báo vào DS Tên loại DTCP","")))</f>
        <v/>
      </c>
      <c r="N1369" s="7" t="str">
        <f t="shared" si="65"/>
        <v/>
      </c>
    </row>
    <row r="1370" spans="2:14" ht="27.75" customHeight="1" x14ac:dyDescent="0.2">
      <c r="B1370" s="7">
        <f t="shared" si="66"/>
        <v>1368</v>
      </c>
      <c r="C1370" s="24"/>
      <c r="D1370" s="16"/>
      <c r="E1370" s="2"/>
      <c r="F1370" s="16"/>
      <c r="G1370" s="13"/>
      <c r="H1370" s="13"/>
      <c r="I1370" s="13"/>
      <c r="J1370" s="21" t="str">
        <f t="shared" si="67"/>
        <v/>
      </c>
      <c r="K1370" s="34" t="str">
        <f>IF(OR(G1370&lt;&gt;"",H1370&lt;&gt;""),'Thông Tin Chung'!$L$3,"")</f>
        <v/>
      </c>
      <c r="L1370" s="2"/>
      <c r="M1370" s="7" t="str">
        <f>IF(AND(G1370="",H1370=""),"",IF(OR(C1370&lt;NgayBatDau,C1370&gt;NgayKetThuc),"Ngày tháng phải nằm trong kỳ kế toán",IF(AND(F1370&lt;&gt;"",COUNTIF(T.2[Tên loại
Doanh thu / Chi phí],F1370)=0),"Tên loại DT/CP chưa được khai báo vào DS Tên loại DTCP","")))</f>
        <v/>
      </c>
      <c r="N1370" s="7" t="str">
        <f t="shared" si="65"/>
        <v/>
      </c>
    </row>
    <row r="1371" spans="2:14" ht="27.75" customHeight="1" x14ac:dyDescent="0.2">
      <c r="B1371" s="7">
        <f t="shared" si="66"/>
        <v>1369</v>
      </c>
      <c r="C1371" s="24"/>
      <c r="D1371" s="16"/>
      <c r="E1371" s="2"/>
      <c r="F1371" s="16"/>
      <c r="G1371" s="13"/>
      <c r="H1371" s="13"/>
      <c r="I1371" s="13"/>
      <c r="J1371" s="21" t="str">
        <f t="shared" si="67"/>
        <v/>
      </c>
      <c r="K1371" s="34" t="str">
        <f>IF(OR(G1371&lt;&gt;"",H1371&lt;&gt;""),'Thông Tin Chung'!$L$3,"")</f>
        <v/>
      </c>
      <c r="L1371" s="2"/>
      <c r="M1371" s="7" t="str">
        <f>IF(AND(G1371="",H1371=""),"",IF(OR(C1371&lt;NgayBatDau,C1371&gt;NgayKetThuc),"Ngày tháng phải nằm trong kỳ kế toán",IF(AND(F1371&lt;&gt;"",COUNTIF(T.2[Tên loại
Doanh thu / Chi phí],F1371)=0),"Tên loại DT/CP chưa được khai báo vào DS Tên loại DTCP","")))</f>
        <v/>
      </c>
      <c r="N1371" s="7" t="str">
        <f t="shared" si="65"/>
        <v/>
      </c>
    </row>
    <row r="1372" spans="2:14" ht="27.75" customHeight="1" x14ac:dyDescent="0.2">
      <c r="B1372" s="7">
        <f t="shared" si="66"/>
        <v>1370</v>
      </c>
      <c r="C1372" s="24"/>
      <c r="D1372" s="16"/>
      <c r="E1372" s="2"/>
      <c r="F1372" s="16"/>
      <c r="G1372" s="13"/>
      <c r="H1372" s="13"/>
      <c r="I1372" s="13"/>
      <c r="J1372" s="21" t="str">
        <f t="shared" si="67"/>
        <v/>
      </c>
      <c r="K1372" s="34" t="str">
        <f>IF(OR(G1372&lt;&gt;"",H1372&lt;&gt;""),'Thông Tin Chung'!$L$3,"")</f>
        <v/>
      </c>
      <c r="L1372" s="2"/>
      <c r="M1372" s="7" t="str">
        <f>IF(AND(G1372="",H1372=""),"",IF(OR(C1372&lt;NgayBatDau,C1372&gt;NgayKetThuc),"Ngày tháng phải nằm trong kỳ kế toán",IF(AND(F1372&lt;&gt;"",COUNTIF(T.2[Tên loại
Doanh thu / Chi phí],F1372)=0),"Tên loại DT/CP chưa được khai báo vào DS Tên loại DTCP","")))</f>
        <v/>
      </c>
      <c r="N1372" s="7" t="str">
        <f t="shared" si="65"/>
        <v/>
      </c>
    </row>
    <row r="1373" spans="2:14" ht="27.75" customHeight="1" x14ac:dyDescent="0.2">
      <c r="B1373" s="7">
        <f t="shared" si="66"/>
        <v>1371</v>
      </c>
      <c r="C1373" s="24"/>
      <c r="D1373" s="16"/>
      <c r="E1373" s="2"/>
      <c r="F1373" s="16"/>
      <c r="G1373" s="13"/>
      <c r="H1373" s="13"/>
      <c r="I1373" s="13"/>
      <c r="J1373" s="21" t="str">
        <f t="shared" si="67"/>
        <v/>
      </c>
      <c r="K1373" s="34" t="str">
        <f>IF(OR(G1373&lt;&gt;"",H1373&lt;&gt;""),'Thông Tin Chung'!$L$3,"")</f>
        <v/>
      </c>
      <c r="L1373" s="2"/>
      <c r="M1373" s="7" t="str">
        <f>IF(AND(G1373="",H1373=""),"",IF(OR(C1373&lt;NgayBatDau,C1373&gt;NgayKetThuc),"Ngày tháng phải nằm trong kỳ kế toán",IF(AND(F1373&lt;&gt;"",COUNTIF(T.2[Tên loại
Doanh thu / Chi phí],F1373)=0),"Tên loại DT/CP chưa được khai báo vào DS Tên loại DTCP","")))</f>
        <v/>
      </c>
      <c r="N1373" s="7" t="str">
        <f t="shared" si="65"/>
        <v/>
      </c>
    </row>
    <row r="1374" spans="2:14" ht="27.75" customHeight="1" x14ac:dyDescent="0.2">
      <c r="B1374" s="7">
        <f t="shared" si="66"/>
        <v>1372</v>
      </c>
      <c r="C1374" s="24"/>
      <c r="D1374" s="16"/>
      <c r="E1374" s="2"/>
      <c r="F1374" s="16"/>
      <c r="G1374" s="13"/>
      <c r="H1374" s="13"/>
      <c r="I1374" s="13"/>
      <c r="J1374" s="21" t="str">
        <f t="shared" si="67"/>
        <v/>
      </c>
      <c r="K1374" s="34" t="str">
        <f>IF(OR(G1374&lt;&gt;"",H1374&lt;&gt;""),'Thông Tin Chung'!$L$3,"")</f>
        <v/>
      </c>
      <c r="L1374" s="2"/>
      <c r="M1374" s="7" t="str">
        <f>IF(AND(G1374="",H1374=""),"",IF(OR(C1374&lt;NgayBatDau,C1374&gt;NgayKetThuc),"Ngày tháng phải nằm trong kỳ kế toán",IF(AND(F1374&lt;&gt;"",COUNTIF(T.2[Tên loại
Doanh thu / Chi phí],F1374)=0),"Tên loại DT/CP chưa được khai báo vào DS Tên loại DTCP","")))</f>
        <v/>
      </c>
      <c r="N1374" s="7" t="str">
        <f t="shared" si="65"/>
        <v/>
      </c>
    </row>
    <row r="1375" spans="2:14" ht="27.75" customHeight="1" x14ac:dyDescent="0.2">
      <c r="B1375" s="7">
        <f t="shared" si="66"/>
        <v>1373</v>
      </c>
      <c r="C1375" s="24"/>
      <c r="D1375" s="16"/>
      <c r="E1375" s="2"/>
      <c r="F1375" s="16"/>
      <c r="G1375" s="13"/>
      <c r="H1375" s="13"/>
      <c r="I1375" s="13"/>
      <c r="J1375" s="21" t="str">
        <f t="shared" si="67"/>
        <v/>
      </c>
      <c r="K1375" s="34" t="str">
        <f>IF(OR(G1375&lt;&gt;"",H1375&lt;&gt;""),'Thông Tin Chung'!$L$3,"")</f>
        <v/>
      </c>
      <c r="L1375" s="2"/>
      <c r="M1375" s="7" t="str">
        <f>IF(AND(G1375="",H1375=""),"",IF(OR(C1375&lt;NgayBatDau,C1375&gt;NgayKetThuc),"Ngày tháng phải nằm trong kỳ kế toán",IF(AND(F1375&lt;&gt;"",COUNTIF(T.2[Tên loại
Doanh thu / Chi phí],F1375)=0),"Tên loại DT/CP chưa được khai báo vào DS Tên loại DTCP","")))</f>
        <v/>
      </c>
      <c r="N1375" s="7" t="str">
        <f t="shared" si="65"/>
        <v/>
      </c>
    </row>
    <row r="1376" spans="2:14" ht="27.75" customHeight="1" x14ac:dyDescent="0.2">
      <c r="B1376" s="7">
        <f t="shared" si="66"/>
        <v>1374</v>
      </c>
      <c r="C1376" s="24"/>
      <c r="D1376" s="16"/>
      <c r="E1376" s="2"/>
      <c r="F1376" s="16"/>
      <c r="G1376" s="13"/>
      <c r="H1376" s="13"/>
      <c r="I1376" s="13"/>
      <c r="J1376" s="21" t="str">
        <f t="shared" si="67"/>
        <v/>
      </c>
      <c r="K1376" s="34" t="str">
        <f>IF(OR(G1376&lt;&gt;"",H1376&lt;&gt;""),'Thông Tin Chung'!$L$3,"")</f>
        <v/>
      </c>
      <c r="L1376" s="2"/>
      <c r="M1376" s="7" t="str">
        <f>IF(AND(G1376="",H1376=""),"",IF(OR(C1376&lt;NgayBatDau,C1376&gt;NgayKetThuc),"Ngày tháng phải nằm trong kỳ kế toán",IF(AND(F1376&lt;&gt;"",COUNTIF(T.2[Tên loại
Doanh thu / Chi phí],F1376)=0),"Tên loại DT/CP chưa được khai báo vào DS Tên loại DTCP","")))</f>
        <v/>
      </c>
      <c r="N1376" s="7" t="str">
        <f t="shared" si="65"/>
        <v/>
      </c>
    </row>
    <row r="1377" spans="2:14" ht="27.75" customHeight="1" x14ac:dyDescent="0.2">
      <c r="B1377" s="7">
        <f t="shared" si="66"/>
        <v>1375</v>
      </c>
      <c r="C1377" s="24"/>
      <c r="D1377" s="16"/>
      <c r="E1377" s="2"/>
      <c r="F1377" s="16"/>
      <c r="G1377" s="13"/>
      <c r="H1377" s="13"/>
      <c r="I1377" s="13"/>
      <c r="J1377" s="21" t="str">
        <f t="shared" si="67"/>
        <v/>
      </c>
      <c r="K1377" s="34" t="str">
        <f>IF(OR(G1377&lt;&gt;"",H1377&lt;&gt;""),'Thông Tin Chung'!$L$3,"")</f>
        <v/>
      </c>
      <c r="L1377" s="2"/>
      <c r="M1377" s="7" t="str">
        <f>IF(AND(G1377="",H1377=""),"",IF(OR(C1377&lt;NgayBatDau,C1377&gt;NgayKetThuc),"Ngày tháng phải nằm trong kỳ kế toán",IF(AND(F1377&lt;&gt;"",COUNTIF(T.2[Tên loại
Doanh thu / Chi phí],F1377)=0),"Tên loại DT/CP chưa được khai báo vào DS Tên loại DTCP","")))</f>
        <v/>
      </c>
      <c r="N1377" s="7" t="str">
        <f t="shared" si="65"/>
        <v/>
      </c>
    </row>
    <row r="1378" spans="2:14" ht="27.75" customHeight="1" x14ac:dyDescent="0.2">
      <c r="B1378" s="7">
        <f t="shared" si="66"/>
        <v>1376</v>
      </c>
      <c r="C1378" s="24"/>
      <c r="D1378" s="16"/>
      <c r="E1378" s="2"/>
      <c r="F1378" s="16"/>
      <c r="G1378" s="13"/>
      <c r="H1378" s="13"/>
      <c r="I1378" s="13"/>
      <c r="J1378" s="21" t="str">
        <f t="shared" si="67"/>
        <v/>
      </c>
      <c r="K1378" s="34" t="str">
        <f>IF(OR(G1378&lt;&gt;"",H1378&lt;&gt;""),'Thông Tin Chung'!$L$3,"")</f>
        <v/>
      </c>
      <c r="L1378" s="2"/>
      <c r="M1378" s="7" t="str">
        <f>IF(AND(G1378="",H1378=""),"",IF(OR(C1378&lt;NgayBatDau,C1378&gt;NgayKetThuc),"Ngày tháng phải nằm trong kỳ kế toán",IF(AND(F1378&lt;&gt;"",COUNTIF(T.2[Tên loại
Doanh thu / Chi phí],F1378)=0),"Tên loại DT/CP chưa được khai báo vào DS Tên loại DTCP","")))</f>
        <v/>
      </c>
      <c r="N1378" s="7" t="str">
        <f t="shared" si="65"/>
        <v/>
      </c>
    </row>
    <row r="1379" spans="2:14" ht="27.75" customHeight="1" x14ac:dyDescent="0.2">
      <c r="B1379" s="7">
        <f t="shared" si="66"/>
        <v>1377</v>
      </c>
      <c r="C1379" s="24"/>
      <c r="D1379" s="16"/>
      <c r="E1379" s="2"/>
      <c r="F1379" s="16"/>
      <c r="G1379" s="13"/>
      <c r="H1379" s="13"/>
      <c r="I1379" s="13"/>
      <c r="J1379" s="21" t="str">
        <f t="shared" si="67"/>
        <v/>
      </c>
      <c r="K1379" s="34" t="str">
        <f>IF(OR(G1379&lt;&gt;"",H1379&lt;&gt;""),'Thông Tin Chung'!$L$3,"")</f>
        <v/>
      </c>
      <c r="L1379" s="2"/>
      <c r="M1379" s="7" t="str">
        <f>IF(AND(G1379="",H1379=""),"",IF(OR(C1379&lt;NgayBatDau,C1379&gt;NgayKetThuc),"Ngày tháng phải nằm trong kỳ kế toán",IF(AND(F1379&lt;&gt;"",COUNTIF(T.2[Tên loại
Doanh thu / Chi phí],F1379)=0),"Tên loại DT/CP chưa được khai báo vào DS Tên loại DTCP","")))</f>
        <v/>
      </c>
      <c r="N1379" s="7" t="str">
        <f t="shared" si="65"/>
        <v/>
      </c>
    </row>
    <row r="1380" spans="2:14" ht="27.75" customHeight="1" x14ac:dyDescent="0.2">
      <c r="B1380" s="7">
        <f t="shared" si="66"/>
        <v>1378</v>
      </c>
      <c r="C1380" s="24"/>
      <c r="D1380" s="16"/>
      <c r="E1380" s="2"/>
      <c r="F1380" s="16"/>
      <c r="G1380" s="13"/>
      <c r="H1380" s="13"/>
      <c r="I1380" s="13"/>
      <c r="J1380" s="21" t="str">
        <f t="shared" si="67"/>
        <v/>
      </c>
      <c r="K1380" s="34" t="str">
        <f>IF(OR(G1380&lt;&gt;"",H1380&lt;&gt;""),'Thông Tin Chung'!$L$3,"")</f>
        <v/>
      </c>
      <c r="L1380" s="2"/>
      <c r="M1380" s="7" t="str">
        <f>IF(AND(G1380="",H1380=""),"",IF(OR(C1380&lt;NgayBatDau,C1380&gt;NgayKetThuc),"Ngày tháng phải nằm trong kỳ kế toán",IF(AND(F1380&lt;&gt;"",COUNTIF(T.2[Tên loại
Doanh thu / Chi phí],F1380)=0),"Tên loại DT/CP chưa được khai báo vào DS Tên loại DTCP","")))</f>
        <v/>
      </c>
      <c r="N1380" s="7" t="str">
        <f t="shared" si="65"/>
        <v/>
      </c>
    </row>
    <row r="1381" spans="2:14" ht="27.75" customHeight="1" x14ac:dyDescent="0.2">
      <c r="B1381" s="7">
        <f t="shared" si="66"/>
        <v>1379</v>
      </c>
      <c r="C1381" s="24"/>
      <c r="D1381" s="16"/>
      <c r="E1381" s="2"/>
      <c r="F1381" s="16"/>
      <c r="G1381" s="13"/>
      <c r="H1381" s="13"/>
      <c r="I1381" s="13"/>
      <c r="J1381" s="21" t="str">
        <f t="shared" si="67"/>
        <v/>
      </c>
      <c r="K1381" s="34" t="str">
        <f>IF(OR(G1381&lt;&gt;"",H1381&lt;&gt;""),'Thông Tin Chung'!$L$3,"")</f>
        <v/>
      </c>
      <c r="L1381" s="2"/>
      <c r="M1381" s="7" t="str">
        <f>IF(AND(G1381="",H1381=""),"",IF(OR(C1381&lt;NgayBatDau,C1381&gt;NgayKetThuc),"Ngày tháng phải nằm trong kỳ kế toán",IF(AND(F1381&lt;&gt;"",COUNTIF(T.2[Tên loại
Doanh thu / Chi phí],F1381)=0),"Tên loại DT/CP chưa được khai báo vào DS Tên loại DTCP","")))</f>
        <v/>
      </c>
      <c r="N1381" s="7" t="str">
        <f t="shared" si="65"/>
        <v/>
      </c>
    </row>
    <row r="1382" spans="2:14" ht="27.75" customHeight="1" x14ac:dyDescent="0.2">
      <c r="B1382" s="7">
        <f t="shared" si="66"/>
        <v>1380</v>
      </c>
      <c r="C1382" s="24"/>
      <c r="D1382" s="16"/>
      <c r="E1382" s="2"/>
      <c r="F1382" s="16"/>
      <c r="G1382" s="13"/>
      <c r="H1382" s="13"/>
      <c r="I1382" s="13"/>
      <c r="J1382" s="21" t="str">
        <f t="shared" si="67"/>
        <v/>
      </c>
      <c r="K1382" s="34" t="str">
        <f>IF(OR(G1382&lt;&gt;"",H1382&lt;&gt;""),'Thông Tin Chung'!$L$3,"")</f>
        <v/>
      </c>
      <c r="L1382" s="2"/>
      <c r="M1382" s="7" t="str">
        <f>IF(AND(G1382="",H1382=""),"",IF(OR(C1382&lt;NgayBatDau,C1382&gt;NgayKetThuc),"Ngày tháng phải nằm trong kỳ kế toán",IF(AND(F1382&lt;&gt;"",COUNTIF(T.2[Tên loại
Doanh thu / Chi phí],F1382)=0),"Tên loại DT/CP chưa được khai báo vào DS Tên loại DTCP","")))</f>
        <v/>
      </c>
      <c r="N1382" s="7" t="str">
        <f t="shared" si="65"/>
        <v/>
      </c>
    </row>
    <row r="1383" spans="2:14" ht="27.75" customHeight="1" x14ac:dyDescent="0.2">
      <c r="B1383" s="7">
        <f t="shared" si="66"/>
        <v>1381</v>
      </c>
      <c r="C1383" s="24"/>
      <c r="D1383" s="16"/>
      <c r="E1383" s="2"/>
      <c r="F1383" s="16"/>
      <c r="G1383" s="13"/>
      <c r="H1383" s="13"/>
      <c r="I1383" s="13"/>
      <c r="J1383" s="21" t="str">
        <f t="shared" si="67"/>
        <v/>
      </c>
      <c r="K1383" s="34" t="str">
        <f>IF(OR(G1383&lt;&gt;"",H1383&lt;&gt;""),'Thông Tin Chung'!$L$3,"")</f>
        <v/>
      </c>
      <c r="L1383" s="2"/>
      <c r="M1383" s="7" t="str">
        <f>IF(AND(G1383="",H1383=""),"",IF(OR(C1383&lt;NgayBatDau,C1383&gt;NgayKetThuc),"Ngày tháng phải nằm trong kỳ kế toán",IF(AND(F1383&lt;&gt;"",COUNTIF(T.2[Tên loại
Doanh thu / Chi phí],F1383)=0),"Tên loại DT/CP chưa được khai báo vào DS Tên loại DTCP","")))</f>
        <v/>
      </c>
      <c r="N1383" s="7" t="str">
        <f t="shared" si="65"/>
        <v/>
      </c>
    </row>
    <row r="1384" spans="2:14" ht="27.75" customHeight="1" x14ac:dyDescent="0.2">
      <c r="B1384" s="7">
        <f t="shared" si="66"/>
        <v>1382</v>
      </c>
      <c r="C1384" s="24"/>
      <c r="D1384" s="16"/>
      <c r="E1384" s="2"/>
      <c r="F1384" s="16"/>
      <c r="G1384" s="13"/>
      <c r="H1384" s="13"/>
      <c r="I1384" s="13"/>
      <c r="J1384" s="21" t="str">
        <f t="shared" si="67"/>
        <v/>
      </c>
      <c r="K1384" s="34" t="str">
        <f>IF(OR(G1384&lt;&gt;"",H1384&lt;&gt;""),'Thông Tin Chung'!$L$3,"")</f>
        <v/>
      </c>
      <c r="L1384" s="2"/>
      <c r="M1384" s="7" t="str">
        <f>IF(AND(G1384="",H1384=""),"",IF(OR(C1384&lt;NgayBatDau,C1384&gt;NgayKetThuc),"Ngày tháng phải nằm trong kỳ kế toán",IF(AND(F1384&lt;&gt;"",COUNTIF(T.2[Tên loại
Doanh thu / Chi phí],F1384)=0),"Tên loại DT/CP chưa được khai báo vào DS Tên loại DTCP","")))</f>
        <v/>
      </c>
      <c r="N1384" s="7" t="str">
        <f t="shared" si="65"/>
        <v/>
      </c>
    </row>
    <row r="1385" spans="2:14" ht="27.75" customHeight="1" x14ac:dyDescent="0.2">
      <c r="B1385" s="7">
        <f t="shared" si="66"/>
        <v>1383</v>
      </c>
      <c r="C1385" s="24"/>
      <c r="D1385" s="16"/>
      <c r="E1385" s="2"/>
      <c r="F1385" s="16"/>
      <c r="G1385" s="13"/>
      <c r="H1385" s="13"/>
      <c r="I1385" s="13"/>
      <c r="J1385" s="21" t="str">
        <f t="shared" si="67"/>
        <v/>
      </c>
      <c r="K1385" s="34" t="str">
        <f>IF(OR(G1385&lt;&gt;"",H1385&lt;&gt;""),'Thông Tin Chung'!$L$3,"")</f>
        <v/>
      </c>
      <c r="L1385" s="2"/>
      <c r="M1385" s="7" t="str">
        <f>IF(AND(G1385="",H1385=""),"",IF(OR(C1385&lt;NgayBatDau,C1385&gt;NgayKetThuc),"Ngày tháng phải nằm trong kỳ kế toán",IF(AND(F1385&lt;&gt;"",COUNTIF(T.2[Tên loại
Doanh thu / Chi phí],F1385)=0),"Tên loại DT/CP chưa được khai báo vào DS Tên loại DTCP","")))</f>
        <v/>
      </c>
      <c r="N1385" s="7" t="str">
        <f t="shared" si="65"/>
        <v/>
      </c>
    </row>
    <row r="1386" spans="2:14" ht="27.75" customHeight="1" x14ac:dyDescent="0.2">
      <c r="B1386" s="7">
        <f t="shared" si="66"/>
        <v>1384</v>
      </c>
      <c r="C1386" s="24"/>
      <c r="D1386" s="16"/>
      <c r="E1386" s="2"/>
      <c r="F1386" s="16"/>
      <c r="G1386" s="13"/>
      <c r="H1386" s="13"/>
      <c r="I1386" s="13"/>
      <c r="J1386" s="21" t="str">
        <f t="shared" si="67"/>
        <v/>
      </c>
      <c r="K1386" s="34" t="str">
        <f>IF(OR(G1386&lt;&gt;"",H1386&lt;&gt;""),'Thông Tin Chung'!$L$3,"")</f>
        <v/>
      </c>
      <c r="L1386" s="2"/>
      <c r="M1386" s="7" t="str">
        <f>IF(AND(G1386="",H1386=""),"",IF(OR(C1386&lt;NgayBatDau,C1386&gt;NgayKetThuc),"Ngày tháng phải nằm trong kỳ kế toán",IF(AND(F1386&lt;&gt;"",COUNTIF(T.2[Tên loại
Doanh thu / Chi phí],F1386)=0),"Tên loại DT/CP chưa được khai báo vào DS Tên loại DTCP","")))</f>
        <v/>
      </c>
      <c r="N1386" s="7" t="str">
        <f t="shared" si="65"/>
        <v/>
      </c>
    </row>
    <row r="1387" spans="2:14" ht="27.75" customHeight="1" x14ac:dyDescent="0.2">
      <c r="B1387" s="7">
        <f t="shared" si="66"/>
        <v>1385</v>
      </c>
      <c r="C1387" s="24"/>
      <c r="D1387" s="16"/>
      <c r="E1387" s="2"/>
      <c r="F1387" s="16"/>
      <c r="G1387" s="13"/>
      <c r="H1387" s="13"/>
      <c r="I1387" s="13"/>
      <c r="J1387" s="21" t="str">
        <f t="shared" si="67"/>
        <v/>
      </c>
      <c r="K1387" s="34" t="str">
        <f>IF(OR(G1387&lt;&gt;"",H1387&lt;&gt;""),'Thông Tin Chung'!$L$3,"")</f>
        <v/>
      </c>
      <c r="L1387" s="2"/>
      <c r="M1387" s="7" t="str">
        <f>IF(AND(G1387="",H1387=""),"",IF(OR(C1387&lt;NgayBatDau,C1387&gt;NgayKetThuc),"Ngày tháng phải nằm trong kỳ kế toán",IF(AND(F1387&lt;&gt;"",COUNTIF(T.2[Tên loại
Doanh thu / Chi phí],F1387)=0),"Tên loại DT/CP chưa được khai báo vào DS Tên loại DTCP","")))</f>
        <v/>
      </c>
      <c r="N1387" s="7" t="str">
        <f t="shared" si="65"/>
        <v/>
      </c>
    </row>
    <row r="1388" spans="2:14" ht="27.75" customHeight="1" x14ac:dyDescent="0.2">
      <c r="B1388" s="7">
        <f t="shared" si="66"/>
        <v>1386</v>
      </c>
      <c r="C1388" s="24"/>
      <c r="D1388" s="16"/>
      <c r="E1388" s="2"/>
      <c r="F1388" s="16"/>
      <c r="G1388" s="13"/>
      <c r="H1388" s="13"/>
      <c r="I1388" s="13"/>
      <c r="J1388" s="21" t="str">
        <f t="shared" si="67"/>
        <v/>
      </c>
      <c r="K1388" s="34" t="str">
        <f>IF(OR(G1388&lt;&gt;"",H1388&lt;&gt;""),'Thông Tin Chung'!$L$3,"")</f>
        <v/>
      </c>
      <c r="L1388" s="2"/>
      <c r="M1388" s="7" t="str">
        <f>IF(AND(G1388="",H1388=""),"",IF(OR(C1388&lt;NgayBatDau,C1388&gt;NgayKetThuc),"Ngày tháng phải nằm trong kỳ kế toán",IF(AND(F1388&lt;&gt;"",COUNTIF(T.2[Tên loại
Doanh thu / Chi phí],F1388)=0),"Tên loại DT/CP chưa được khai báo vào DS Tên loại DTCP","")))</f>
        <v/>
      </c>
      <c r="N1388" s="7" t="str">
        <f t="shared" si="65"/>
        <v/>
      </c>
    </row>
    <row r="1389" spans="2:14" ht="27.75" customHeight="1" x14ac:dyDescent="0.2">
      <c r="B1389" s="7">
        <f t="shared" si="66"/>
        <v>1387</v>
      </c>
      <c r="C1389" s="24"/>
      <c r="D1389" s="16"/>
      <c r="E1389" s="2"/>
      <c r="F1389" s="16"/>
      <c r="G1389" s="13"/>
      <c r="H1389" s="13"/>
      <c r="I1389" s="13"/>
      <c r="J1389" s="21" t="str">
        <f t="shared" si="67"/>
        <v/>
      </c>
      <c r="K1389" s="34" t="str">
        <f>IF(OR(G1389&lt;&gt;"",H1389&lt;&gt;""),'Thông Tin Chung'!$L$3,"")</f>
        <v/>
      </c>
      <c r="L1389" s="2"/>
      <c r="M1389" s="7" t="str">
        <f>IF(AND(G1389="",H1389=""),"",IF(OR(C1389&lt;NgayBatDau,C1389&gt;NgayKetThuc),"Ngày tháng phải nằm trong kỳ kế toán",IF(AND(F1389&lt;&gt;"",COUNTIF(T.2[Tên loại
Doanh thu / Chi phí],F1389)=0),"Tên loại DT/CP chưa được khai báo vào DS Tên loại DTCP","")))</f>
        <v/>
      </c>
      <c r="N1389" s="7" t="str">
        <f t="shared" si="65"/>
        <v/>
      </c>
    </row>
    <row r="1390" spans="2:14" ht="27.75" customHeight="1" x14ac:dyDescent="0.2">
      <c r="B1390" s="7">
        <f t="shared" si="66"/>
        <v>1388</v>
      </c>
      <c r="C1390" s="24"/>
      <c r="D1390" s="16"/>
      <c r="E1390" s="2"/>
      <c r="F1390" s="16"/>
      <c r="G1390" s="13"/>
      <c r="H1390" s="13"/>
      <c r="I1390" s="13"/>
      <c r="J1390" s="21" t="str">
        <f t="shared" si="67"/>
        <v/>
      </c>
      <c r="K1390" s="34" t="str">
        <f>IF(OR(G1390&lt;&gt;"",H1390&lt;&gt;""),'Thông Tin Chung'!$L$3,"")</f>
        <v/>
      </c>
      <c r="L1390" s="2"/>
      <c r="M1390" s="7" t="str">
        <f>IF(AND(G1390="",H1390=""),"",IF(OR(C1390&lt;NgayBatDau,C1390&gt;NgayKetThuc),"Ngày tháng phải nằm trong kỳ kế toán",IF(AND(F1390&lt;&gt;"",COUNTIF(T.2[Tên loại
Doanh thu / Chi phí],F1390)=0),"Tên loại DT/CP chưa được khai báo vào DS Tên loại DTCP","")))</f>
        <v/>
      </c>
      <c r="N1390" s="7" t="str">
        <f t="shared" si="65"/>
        <v/>
      </c>
    </row>
    <row r="1391" spans="2:14" ht="27.75" customHeight="1" x14ac:dyDescent="0.2">
      <c r="B1391" s="7">
        <f t="shared" si="66"/>
        <v>1389</v>
      </c>
      <c r="C1391" s="24"/>
      <c r="D1391" s="16"/>
      <c r="E1391" s="2"/>
      <c r="F1391" s="16"/>
      <c r="G1391" s="13"/>
      <c r="H1391" s="13"/>
      <c r="I1391" s="13"/>
      <c r="J1391" s="21" t="str">
        <f t="shared" si="67"/>
        <v/>
      </c>
      <c r="K1391" s="34" t="str">
        <f>IF(OR(G1391&lt;&gt;"",H1391&lt;&gt;""),'Thông Tin Chung'!$L$3,"")</f>
        <v/>
      </c>
      <c r="L1391" s="2"/>
      <c r="M1391" s="7" t="str">
        <f>IF(AND(G1391="",H1391=""),"",IF(OR(C1391&lt;NgayBatDau,C1391&gt;NgayKetThuc),"Ngày tháng phải nằm trong kỳ kế toán",IF(AND(F1391&lt;&gt;"",COUNTIF(T.2[Tên loại
Doanh thu / Chi phí],F1391)=0),"Tên loại DT/CP chưa được khai báo vào DS Tên loại DTCP","")))</f>
        <v/>
      </c>
      <c r="N1391" s="7" t="str">
        <f t="shared" si="65"/>
        <v/>
      </c>
    </row>
    <row r="1392" spans="2:14" ht="27.75" customHeight="1" x14ac:dyDescent="0.2">
      <c r="B1392" s="7">
        <f t="shared" si="66"/>
        <v>1390</v>
      </c>
      <c r="C1392" s="24"/>
      <c r="D1392" s="16"/>
      <c r="E1392" s="2"/>
      <c r="F1392" s="16"/>
      <c r="G1392" s="13"/>
      <c r="H1392" s="13"/>
      <c r="I1392" s="13"/>
      <c r="J1392" s="21" t="str">
        <f t="shared" si="67"/>
        <v/>
      </c>
      <c r="K1392" s="34" t="str">
        <f>IF(OR(G1392&lt;&gt;"",H1392&lt;&gt;""),'Thông Tin Chung'!$L$3,"")</f>
        <v/>
      </c>
      <c r="L1392" s="2"/>
      <c r="M1392" s="7" t="str">
        <f>IF(AND(G1392="",H1392=""),"",IF(OR(C1392&lt;NgayBatDau,C1392&gt;NgayKetThuc),"Ngày tháng phải nằm trong kỳ kế toán",IF(AND(F1392&lt;&gt;"",COUNTIF(T.2[Tên loại
Doanh thu / Chi phí],F1392)=0),"Tên loại DT/CP chưa được khai báo vào DS Tên loại DTCP","")))</f>
        <v/>
      </c>
      <c r="N1392" s="7" t="str">
        <f t="shared" si="65"/>
        <v/>
      </c>
    </row>
    <row r="1393" spans="2:14" ht="27.75" customHeight="1" x14ac:dyDescent="0.2">
      <c r="B1393" s="7">
        <f t="shared" si="66"/>
        <v>1391</v>
      </c>
      <c r="C1393" s="24"/>
      <c r="D1393" s="16"/>
      <c r="E1393" s="2"/>
      <c r="F1393" s="16"/>
      <c r="G1393" s="13"/>
      <c r="H1393" s="13"/>
      <c r="I1393" s="13"/>
      <c r="J1393" s="21" t="str">
        <f t="shared" si="67"/>
        <v/>
      </c>
      <c r="K1393" s="34" t="str">
        <f>IF(OR(G1393&lt;&gt;"",H1393&lt;&gt;""),'Thông Tin Chung'!$L$3,"")</f>
        <v/>
      </c>
      <c r="L1393" s="2"/>
      <c r="M1393" s="7" t="str">
        <f>IF(AND(G1393="",H1393=""),"",IF(OR(C1393&lt;NgayBatDau,C1393&gt;NgayKetThuc),"Ngày tháng phải nằm trong kỳ kế toán",IF(AND(F1393&lt;&gt;"",COUNTIF(T.2[Tên loại
Doanh thu / Chi phí],F1393)=0),"Tên loại DT/CP chưa được khai báo vào DS Tên loại DTCP","")))</f>
        <v/>
      </c>
      <c r="N1393" s="7" t="str">
        <f t="shared" si="65"/>
        <v/>
      </c>
    </row>
    <row r="1394" spans="2:14" ht="27.75" customHeight="1" x14ac:dyDescent="0.2">
      <c r="B1394" s="7">
        <f t="shared" si="66"/>
        <v>1392</v>
      </c>
      <c r="C1394" s="24"/>
      <c r="D1394" s="16"/>
      <c r="E1394" s="2"/>
      <c r="F1394" s="16"/>
      <c r="G1394" s="13"/>
      <c r="H1394" s="13"/>
      <c r="I1394" s="13"/>
      <c r="J1394" s="21" t="str">
        <f t="shared" si="67"/>
        <v/>
      </c>
      <c r="K1394" s="34" t="str">
        <f>IF(OR(G1394&lt;&gt;"",H1394&lt;&gt;""),'Thông Tin Chung'!$L$3,"")</f>
        <v/>
      </c>
      <c r="L1394" s="2"/>
      <c r="M1394" s="7" t="str">
        <f>IF(AND(G1394="",H1394=""),"",IF(OR(C1394&lt;NgayBatDau,C1394&gt;NgayKetThuc),"Ngày tháng phải nằm trong kỳ kế toán",IF(AND(F1394&lt;&gt;"",COUNTIF(T.2[Tên loại
Doanh thu / Chi phí],F1394)=0),"Tên loại DT/CP chưa được khai báo vào DS Tên loại DTCP","")))</f>
        <v/>
      </c>
      <c r="N1394" s="7" t="str">
        <f t="shared" si="65"/>
        <v/>
      </c>
    </row>
    <row r="1395" spans="2:14" ht="27.75" customHeight="1" x14ac:dyDescent="0.2">
      <c r="B1395" s="7">
        <f t="shared" si="66"/>
        <v>1393</v>
      </c>
      <c r="C1395" s="24"/>
      <c r="D1395" s="16"/>
      <c r="E1395" s="2"/>
      <c r="F1395" s="16"/>
      <c r="G1395" s="13"/>
      <c r="H1395" s="13"/>
      <c r="I1395" s="13"/>
      <c r="J1395" s="21" t="str">
        <f t="shared" si="67"/>
        <v/>
      </c>
      <c r="K1395" s="34" t="str">
        <f>IF(OR(G1395&lt;&gt;"",H1395&lt;&gt;""),'Thông Tin Chung'!$L$3,"")</f>
        <v/>
      </c>
      <c r="L1395" s="2"/>
      <c r="M1395" s="7" t="str">
        <f>IF(AND(G1395="",H1395=""),"",IF(OR(C1395&lt;NgayBatDau,C1395&gt;NgayKetThuc),"Ngày tháng phải nằm trong kỳ kế toán",IF(AND(F1395&lt;&gt;"",COUNTIF(T.2[Tên loại
Doanh thu / Chi phí],F1395)=0),"Tên loại DT/CP chưa được khai báo vào DS Tên loại DTCP","")))</f>
        <v/>
      </c>
      <c r="N1395" s="7" t="str">
        <f t="shared" si="65"/>
        <v/>
      </c>
    </row>
    <row r="1396" spans="2:14" ht="27.75" customHeight="1" x14ac:dyDescent="0.2">
      <c r="B1396" s="7">
        <f t="shared" si="66"/>
        <v>1394</v>
      </c>
      <c r="C1396" s="24"/>
      <c r="D1396" s="16"/>
      <c r="E1396" s="2"/>
      <c r="F1396" s="16"/>
      <c r="G1396" s="13"/>
      <c r="H1396" s="13"/>
      <c r="I1396" s="13"/>
      <c r="J1396" s="21" t="str">
        <f t="shared" si="67"/>
        <v/>
      </c>
      <c r="K1396" s="34" t="str">
        <f>IF(OR(G1396&lt;&gt;"",H1396&lt;&gt;""),'Thông Tin Chung'!$L$3,"")</f>
        <v/>
      </c>
      <c r="L1396" s="2"/>
      <c r="M1396" s="7" t="str">
        <f>IF(AND(G1396="",H1396=""),"",IF(OR(C1396&lt;NgayBatDau,C1396&gt;NgayKetThuc),"Ngày tháng phải nằm trong kỳ kế toán",IF(AND(F1396&lt;&gt;"",COUNTIF(T.2[Tên loại
Doanh thu / Chi phí],F1396)=0),"Tên loại DT/CP chưa được khai báo vào DS Tên loại DTCP","")))</f>
        <v/>
      </c>
      <c r="N1396" s="7" t="str">
        <f t="shared" si="65"/>
        <v/>
      </c>
    </row>
    <row r="1397" spans="2:14" ht="27.75" customHeight="1" x14ac:dyDescent="0.2">
      <c r="B1397" s="7">
        <f t="shared" si="66"/>
        <v>1395</v>
      </c>
      <c r="C1397" s="24"/>
      <c r="D1397" s="16"/>
      <c r="E1397" s="2"/>
      <c r="F1397" s="16"/>
      <c r="G1397" s="13"/>
      <c r="H1397" s="13"/>
      <c r="I1397" s="13"/>
      <c r="J1397" s="21" t="str">
        <f t="shared" si="67"/>
        <v/>
      </c>
      <c r="K1397" s="34" t="str">
        <f>IF(OR(G1397&lt;&gt;"",H1397&lt;&gt;""),'Thông Tin Chung'!$L$3,"")</f>
        <v/>
      </c>
      <c r="L1397" s="2"/>
      <c r="M1397" s="7" t="str">
        <f>IF(AND(G1397="",H1397=""),"",IF(OR(C1397&lt;NgayBatDau,C1397&gt;NgayKetThuc),"Ngày tháng phải nằm trong kỳ kế toán",IF(AND(F1397&lt;&gt;"",COUNTIF(T.2[Tên loại
Doanh thu / Chi phí],F1397)=0),"Tên loại DT/CP chưa được khai báo vào DS Tên loại DTCP","")))</f>
        <v/>
      </c>
      <c r="N1397" s="7" t="str">
        <f t="shared" si="65"/>
        <v/>
      </c>
    </row>
    <row r="1398" spans="2:14" ht="27.75" customHeight="1" x14ac:dyDescent="0.2">
      <c r="B1398" s="7">
        <f t="shared" si="66"/>
        <v>1396</v>
      </c>
      <c r="C1398" s="24"/>
      <c r="D1398" s="16"/>
      <c r="E1398" s="2"/>
      <c r="F1398" s="16"/>
      <c r="G1398" s="13"/>
      <c r="H1398" s="13"/>
      <c r="I1398" s="13"/>
      <c r="J1398" s="21" t="str">
        <f t="shared" si="67"/>
        <v/>
      </c>
      <c r="K1398" s="34" t="str">
        <f>IF(OR(G1398&lt;&gt;"",H1398&lt;&gt;""),'Thông Tin Chung'!$L$3,"")</f>
        <v/>
      </c>
      <c r="L1398" s="2"/>
      <c r="M1398" s="7" t="str">
        <f>IF(AND(G1398="",H1398=""),"",IF(OR(C1398&lt;NgayBatDau,C1398&gt;NgayKetThuc),"Ngày tháng phải nằm trong kỳ kế toán",IF(AND(F1398&lt;&gt;"",COUNTIF(T.2[Tên loại
Doanh thu / Chi phí],F1398)=0),"Tên loại DT/CP chưa được khai báo vào DS Tên loại DTCP","")))</f>
        <v/>
      </c>
      <c r="N1398" s="7" t="str">
        <f t="shared" si="65"/>
        <v/>
      </c>
    </row>
    <row r="1399" spans="2:14" ht="27.75" customHeight="1" x14ac:dyDescent="0.2">
      <c r="B1399" s="7">
        <f t="shared" si="66"/>
        <v>1397</v>
      </c>
      <c r="C1399" s="24"/>
      <c r="D1399" s="16"/>
      <c r="E1399" s="2"/>
      <c r="F1399" s="16"/>
      <c r="G1399" s="13"/>
      <c r="H1399" s="13"/>
      <c r="I1399" s="13"/>
      <c r="J1399" s="21" t="str">
        <f t="shared" si="67"/>
        <v/>
      </c>
      <c r="K1399" s="34" t="str">
        <f>IF(OR(G1399&lt;&gt;"",H1399&lt;&gt;""),'Thông Tin Chung'!$L$3,"")</f>
        <v/>
      </c>
      <c r="L1399" s="2"/>
      <c r="M1399" s="7" t="str">
        <f>IF(AND(G1399="",H1399=""),"",IF(OR(C1399&lt;NgayBatDau,C1399&gt;NgayKetThuc),"Ngày tháng phải nằm trong kỳ kế toán",IF(AND(F1399&lt;&gt;"",COUNTIF(T.2[Tên loại
Doanh thu / Chi phí],F1399)=0),"Tên loại DT/CP chưa được khai báo vào DS Tên loại DTCP","")))</f>
        <v/>
      </c>
      <c r="N1399" s="7" t="str">
        <f t="shared" si="65"/>
        <v/>
      </c>
    </row>
    <row r="1400" spans="2:14" ht="27.75" customHeight="1" x14ac:dyDescent="0.2">
      <c r="B1400" s="7">
        <f t="shared" si="66"/>
        <v>1398</v>
      </c>
      <c r="C1400" s="24"/>
      <c r="D1400" s="16"/>
      <c r="E1400" s="2"/>
      <c r="F1400" s="16"/>
      <c r="G1400" s="13"/>
      <c r="H1400" s="13"/>
      <c r="I1400" s="13"/>
      <c r="J1400" s="21" t="str">
        <f t="shared" si="67"/>
        <v/>
      </c>
      <c r="K1400" s="34" t="str">
        <f>IF(OR(G1400&lt;&gt;"",H1400&lt;&gt;""),'Thông Tin Chung'!$L$3,"")</f>
        <v/>
      </c>
      <c r="L1400" s="2"/>
      <c r="M1400" s="7" t="str">
        <f>IF(AND(G1400="",H1400=""),"",IF(OR(C1400&lt;NgayBatDau,C1400&gt;NgayKetThuc),"Ngày tháng phải nằm trong kỳ kế toán",IF(AND(F1400&lt;&gt;"",COUNTIF(T.2[Tên loại
Doanh thu / Chi phí],F1400)=0),"Tên loại DT/CP chưa được khai báo vào DS Tên loại DTCP","")))</f>
        <v/>
      </c>
      <c r="N1400" s="7" t="str">
        <f t="shared" si="65"/>
        <v/>
      </c>
    </row>
    <row r="1401" spans="2:14" ht="27.75" customHeight="1" x14ac:dyDescent="0.2">
      <c r="B1401" s="7">
        <f t="shared" si="66"/>
        <v>1399</v>
      </c>
      <c r="C1401" s="24"/>
      <c r="D1401" s="16"/>
      <c r="E1401" s="2"/>
      <c r="F1401" s="16"/>
      <c r="G1401" s="13"/>
      <c r="H1401" s="13"/>
      <c r="I1401" s="13"/>
      <c r="J1401" s="21" t="str">
        <f t="shared" si="67"/>
        <v/>
      </c>
      <c r="K1401" s="34" t="str">
        <f>IF(OR(G1401&lt;&gt;"",H1401&lt;&gt;""),'Thông Tin Chung'!$L$3,"")</f>
        <v/>
      </c>
      <c r="L1401" s="2"/>
      <c r="M1401" s="7" t="str">
        <f>IF(AND(G1401="",H1401=""),"",IF(OR(C1401&lt;NgayBatDau,C1401&gt;NgayKetThuc),"Ngày tháng phải nằm trong kỳ kế toán",IF(AND(F1401&lt;&gt;"",COUNTIF(T.2[Tên loại
Doanh thu / Chi phí],F1401)=0),"Tên loại DT/CP chưa được khai báo vào DS Tên loại DTCP","")))</f>
        <v/>
      </c>
      <c r="N1401" s="7" t="str">
        <f t="shared" si="65"/>
        <v/>
      </c>
    </row>
    <row r="1402" spans="2:14" ht="27.75" customHeight="1" x14ac:dyDescent="0.2">
      <c r="B1402" s="7">
        <f t="shared" si="66"/>
        <v>1400</v>
      </c>
      <c r="C1402" s="24"/>
      <c r="D1402" s="16"/>
      <c r="E1402" s="2"/>
      <c r="F1402" s="16"/>
      <c r="G1402" s="13"/>
      <c r="H1402" s="13"/>
      <c r="I1402" s="13"/>
      <c r="J1402" s="21" t="str">
        <f t="shared" si="67"/>
        <v/>
      </c>
      <c r="K1402" s="34" t="str">
        <f>IF(OR(G1402&lt;&gt;"",H1402&lt;&gt;""),'Thông Tin Chung'!$L$3,"")</f>
        <v/>
      </c>
      <c r="L1402" s="2"/>
      <c r="M1402" s="7" t="str">
        <f>IF(AND(G1402="",H1402=""),"",IF(OR(C1402&lt;NgayBatDau,C1402&gt;NgayKetThuc),"Ngày tháng phải nằm trong kỳ kế toán",IF(AND(F1402&lt;&gt;"",COUNTIF(T.2[Tên loại
Doanh thu / Chi phí],F1402)=0),"Tên loại DT/CP chưa được khai báo vào DS Tên loại DTCP","")))</f>
        <v/>
      </c>
      <c r="N1402" s="7" t="str">
        <f t="shared" si="65"/>
        <v/>
      </c>
    </row>
    <row r="1403" spans="2:14" ht="27.75" customHeight="1" x14ac:dyDescent="0.2">
      <c r="B1403" s="7">
        <f t="shared" si="66"/>
        <v>1401</v>
      </c>
      <c r="C1403" s="24"/>
      <c r="D1403" s="16"/>
      <c r="E1403" s="2"/>
      <c r="F1403" s="16"/>
      <c r="G1403" s="13"/>
      <c r="H1403" s="13"/>
      <c r="I1403" s="13"/>
      <c r="J1403" s="21" t="str">
        <f t="shared" si="67"/>
        <v/>
      </c>
      <c r="K1403" s="34" t="str">
        <f>IF(OR(G1403&lt;&gt;"",H1403&lt;&gt;""),'Thông Tin Chung'!$L$3,"")</f>
        <v/>
      </c>
      <c r="L1403" s="2"/>
      <c r="M1403" s="7" t="str">
        <f>IF(AND(G1403="",H1403=""),"",IF(OR(C1403&lt;NgayBatDau,C1403&gt;NgayKetThuc),"Ngày tháng phải nằm trong kỳ kế toán",IF(AND(F1403&lt;&gt;"",COUNTIF(T.2[Tên loại
Doanh thu / Chi phí],F1403)=0),"Tên loại DT/CP chưa được khai báo vào DS Tên loại DTCP","")))</f>
        <v/>
      </c>
      <c r="N1403" s="7" t="str">
        <f t="shared" si="65"/>
        <v/>
      </c>
    </row>
    <row r="1404" spans="2:14" ht="27.75" customHeight="1" x14ac:dyDescent="0.2">
      <c r="B1404" s="7">
        <f t="shared" si="66"/>
        <v>1402</v>
      </c>
      <c r="C1404" s="24"/>
      <c r="D1404" s="16"/>
      <c r="E1404" s="2"/>
      <c r="F1404" s="16"/>
      <c r="G1404" s="13"/>
      <c r="H1404" s="13"/>
      <c r="I1404" s="13"/>
      <c r="J1404" s="21" t="str">
        <f t="shared" si="67"/>
        <v/>
      </c>
      <c r="K1404" s="34" t="str">
        <f>IF(OR(G1404&lt;&gt;"",H1404&lt;&gt;""),'Thông Tin Chung'!$L$3,"")</f>
        <v/>
      </c>
      <c r="L1404" s="2"/>
      <c r="M1404" s="7" t="str">
        <f>IF(AND(G1404="",H1404=""),"",IF(OR(C1404&lt;NgayBatDau,C1404&gt;NgayKetThuc),"Ngày tháng phải nằm trong kỳ kế toán",IF(AND(F1404&lt;&gt;"",COUNTIF(T.2[Tên loại
Doanh thu / Chi phí],F1404)=0),"Tên loại DT/CP chưa được khai báo vào DS Tên loại DTCP","")))</f>
        <v/>
      </c>
      <c r="N1404" s="7" t="str">
        <f t="shared" si="65"/>
        <v/>
      </c>
    </row>
    <row r="1405" spans="2:14" ht="27.75" customHeight="1" x14ac:dyDescent="0.2">
      <c r="B1405" s="7">
        <f t="shared" si="66"/>
        <v>1403</v>
      </c>
      <c r="C1405" s="24"/>
      <c r="D1405" s="16"/>
      <c r="E1405" s="2"/>
      <c r="F1405" s="16"/>
      <c r="G1405" s="13"/>
      <c r="H1405" s="13"/>
      <c r="I1405" s="13"/>
      <c r="J1405" s="21" t="str">
        <f t="shared" si="67"/>
        <v/>
      </c>
      <c r="K1405" s="34" t="str">
        <f>IF(OR(G1405&lt;&gt;"",H1405&lt;&gt;""),'Thông Tin Chung'!$L$3,"")</f>
        <v/>
      </c>
      <c r="L1405" s="2"/>
      <c r="M1405" s="7" t="str">
        <f>IF(AND(G1405="",H1405=""),"",IF(OR(C1405&lt;NgayBatDau,C1405&gt;NgayKetThuc),"Ngày tháng phải nằm trong kỳ kế toán",IF(AND(F1405&lt;&gt;"",COUNTIF(T.2[Tên loại
Doanh thu / Chi phí],F1405)=0),"Tên loại DT/CP chưa được khai báo vào DS Tên loại DTCP","")))</f>
        <v/>
      </c>
      <c r="N1405" s="7" t="str">
        <f t="shared" si="65"/>
        <v/>
      </c>
    </row>
    <row r="1406" spans="2:14" ht="27.75" customHeight="1" x14ac:dyDescent="0.2">
      <c r="B1406" s="7">
        <f t="shared" si="66"/>
        <v>1404</v>
      </c>
      <c r="C1406" s="24"/>
      <c r="D1406" s="16"/>
      <c r="E1406" s="2"/>
      <c r="F1406" s="16"/>
      <c r="G1406" s="13"/>
      <c r="H1406" s="13"/>
      <c r="I1406" s="13"/>
      <c r="J1406" s="21" t="str">
        <f t="shared" si="67"/>
        <v/>
      </c>
      <c r="K1406" s="34" t="str">
        <f>IF(OR(G1406&lt;&gt;"",H1406&lt;&gt;""),'Thông Tin Chung'!$L$3,"")</f>
        <v/>
      </c>
      <c r="L1406" s="2"/>
      <c r="M1406" s="7" t="str">
        <f>IF(AND(G1406="",H1406=""),"",IF(OR(C1406&lt;NgayBatDau,C1406&gt;NgayKetThuc),"Ngày tháng phải nằm trong kỳ kế toán",IF(AND(F1406&lt;&gt;"",COUNTIF(T.2[Tên loại
Doanh thu / Chi phí],F1406)=0),"Tên loại DT/CP chưa được khai báo vào DS Tên loại DTCP","")))</f>
        <v/>
      </c>
      <c r="N1406" s="7" t="str">
        <f t="shared" si="65"/>
        <v/>
      </c>
    </row>
    <row r="1407" spans="2:14" ht="27.75" customHeight="1" x14ac:dyDescent="0.2">
      <c r="B1407" s="7">
        <f t="shared" si="66"/>
        <v>1405</v>
      </c>
      <c r="C1407" s="24"/>
      <c r="D1407" s="16"/>
      <c r="E1407" s="2"/>
      <c r="F1407" s="16"/>
      <c r="G1407" s="13"/>
      <c r="H1407" s="13"/>
      <c r="I1407" s="13"/>
      <c r="J1407" s="21" t="str">
        <f t="shared" si="67"/>
        <v/>
      </c>
      <c r="K1407" s="34" t="str">
        <f>IF(OR(G1407&lt;&gt;"",H1407&lt;&gt;""),'Thông Tin Chung'!$L$3,"")</f>
        <v/>
      </c>
      <c r="L1407" s="2"/>
      <c r="M1407" s="7" t="str">
        <f>IF(AND(G1407="",H1407=""),"",IF(OR(C1407&lt;NgayBatDau,C1407&gt;NgayKetThuc),"Ngày tháng phải nằm trong kỳ kế toán",IF(AND(F1407&lt;&gt;"",COUNTIF(T.2[Tên loại
Doanh thu / Chi phí],F1407)=0),"Tên loại DT/CP chưa được khai báo vào DS Tên loại DTCP","")))</f>
        <v/>
      </c>
      <c r="N1407" s="7" t="str">
        <f t="shared" si="65"/>
        <v/>
      </c>
    </row>
    <row r="1408" spans="2:14" ht="27.75" customHeight="1" x14ac:dyDescent="0.2">
      <c r="B1408" s="7">
        <f t="shared" si="66"/>
        <v>1406</v>
      </c>
      <c r="C1408" s="24"/>
      <c r="D1408" s="16"/>
      <c r="E1408" s="2"/>
      <c r="F1408" s="16"/>
      <c r="G1408" s="13"/>
      <c r="H1408" s="13"/>
      <c r="I1408" s="13"/>
      <c r="J1408" s="21" t="str">
        <f t="shared" si="67"/>
        <v/>
      </c>
      <c r="K1408" s="34" t="str">
        <f>IF(OR(G1408&lt;&gt;"",H1408&lt;&gt;""),'Thông Tin Chung'!$L$3,"")</f>
        <v/>
      </c>
      <c r="L1408" s="2"/>
      <c r="M1408" s="7" t="str">
        <f>IF(AND(G1408="",H1408=""),"",IF(OR(C1408&lt;NgayBatDau,C1408&gt;NgayKetThuc),"Ngày tháng phải nằm trong kỳ kế toán",IF(AND(F1408&lt;&gt;"",COUNTIF(T.2[Tên loại
Doanh thu / Chi phí],F1408)=0),"Tên loại DT/CP chưa được khai báo vào DS Tên loại DTCP","")))</f>
        <v/>
      </c>
      <c r="N1408" s="7" t="str">
        <f t="shared" si="65"/>
        <v/>
      </c>
    </row>
    <row r="1409" spans="2:14" ht="27.75" customHeight="1" x14ac:dyDescent="0.2">
      <c r="B1409" s="7">
        <f t="shared" si="66"/>
        <v>1407</v>
      </c>
      <c r="C1409" s="24"/>
      <c r="D1409" s="16"/>
      <c r="E1409" s="2"/>
      <c r="F1409" s="16"/>
      <c r="G1409" s="13"/>
      <c r="H1409" s="13"/>
      <c r="I1409" s="13"/>
      <c r="J1409" s="21" t="str">
        <f t="shared" si="67"/>
        <v/>
      </c>
      <c r="K1409" s="34" t="str">
        <f>IF(OR(G1409&lt;&gt;"",H1409&lt;&gt;""),'Thông Tin Chung'!$L$3,"")</f>
        <v/>
      </c>
      <c r="L1409" s="2"/>
      <c r="M1409" s="7" t="str">
        <f>IF(AND(G1409="",H1409=""),"",IF(OR(C1409&lt;NgayBatDau,C1409&gt;NgayKetThuc),"Ngày tháng phải nằm trong kỳ kế toán",IF(AND(F1409&lt;&gt;"",COUNTIF(T.2[Tên loại
Doanh thu / Chi phí],F1409)=0),"Tên loại DT/CP chưa được khai báo vào DS Tên loại DTCP","")))</f>
        <v/>
      </c>
      <c r="N1409" s="7" t="str">
        <f t="shared" si="65"/>
        <v/>
      </c>
    </row>
    <row r="1410" spans="2:14" ht="27.75" customHeight="1" x14ac:dyDescent="0.2">
      <c r="B1410" s="7">
        <f t="shared" si="66"/>
        <v>1408</v>
      </c>
      <c r="C1410" s="24"/>
      <c r="D1410" s="16"/>
      <c r="E1410" s="2"/>
      <c r="F1410" s="16"/>
      <c r="G1410" s="13"/>
      <c r="H1410" s="13"/>
      <c r="I1410" s="13"/>
      <c r="J1410" s="21" t="str">
        <f t="shared" si="67"/>
        <v/>
      </c>
      <c r="K1410" s="34" t="str">
        <f>IF(OR(G1410&lt;&gt;"",H1410&lt;&gt;""),'Thông Tin Chung'!$L$3,"")</f>
        <v/>
      </c>
      <c r="L1410" s="2"/>
      <c r="M1410" s="7" t="str">
        <f>IF(AND(G1410="",H1410=""),"",IF(OR(C1410&lt;NgayBatDau,C1410&gt;NgayKetThuc),"Ngày tháng phải nằm trong kỳ kế toán",IF(AND(F1410&lt;&gt;"",COUNTIF(T.2[Tên loại
Doanh thu / Chi phí],F1410)=0),"Tên loại DT/CP chưa được khai báo vào DS Tên loại DTCP","")))</f>
        <v/>
      </c>
      <c r="N1410" s="7" t="str">
        <f t="shared" si="65"/>
        <v/>
      </c>
    </row>
    <row r="1411" spans="2:14" ht="27.75" customHeight="1" x14ac:dyDescent="0.2">
      <c r="B1411" s="7">
        <f t="shared" si="66"/>
        <v>1409</v>
      </c>
      <c r="C1411" s="24"/>
      <c r="D1411" s="16"/>
      <c r="E1411" s="2"/>
      <c r="F1411" s="16"/>
      <c r="G1411" s="13"/>
      <c r="H1411" s="13"/>
      <c r="I1411" s="13"/>
      <c r="J1411" s="21" t="str">
        <f t="shared" si="67"/>
        <v/>
      </c>
      <c r="K1411" s="34" t="str">
        <f>IF(OR(G1411&lt;&gt;"",H1411&lt;&gt;""),'Thông Tin Chung'!$L$3,"")</f>
        <v/>
      </c>
      <c r="L1411" s="2"/>
      <c r="M1411" s="7" t="str">
        <f>IF(AND(G1411="",H1411=""),"",IF(OR(C1411&lt;NgayBatDau,C1411&gt;NgayKetThuc),"Ngày tháng phải nằm trong kỳ kế toán",IF(AND(F1411&lt;&gt;"",COUNTIF(T.2[Tên loại
Doanh thu / Chi phí],F1411)=0),"Tên loại DT/CP chưa được khai báo vào DS Tên loại DTCP","")))</f>
        <v/>
      </c>
      <c r="N1411" s="7" t="str">
        <f t="shared" ref="N1411:N1474" si="68">IF(C1411="","",IF(AND(G1411&lt;&gt;"",H1411="",C1411&lt;B3LocTuNgay),0,IF(AND(G1411="",H1411&lt;&gt;"",C1411&lt;B3LocTuNgay),10,IF(AND(G1411&lt;&gt;"",H1411="",C1411&lt;=B3LocDenNgay),1,IF(AND(G1411="",H1411&lt;&gt;"",C1411&lt;=B3LocDenNgay),11,"")))))</f>
        <v/>
      </c>
    </row>
    <row r="1412" spans="2:14" ht="27.75" customHeight="1" x14ac:dyDescent="0.2">
      <c r="B1412" s="7">
        <f t="shared" ref="B1412:B1475" si="69">ROW(A1412)-2</f>
        <v>1410</v>
      </c>
      <c r="C1412" s="24"/>
      <c r="D1412" s="16"/>
      <c r="E1412" s="2"/>
      <c r="F1412" s="16"/>
      <c r="G1412" s="13"/>
      <c r="H1412" s="13"/>
      <c r="I1412" s="13"/>
      <c r="J1412" s="21" t="str">
        <f t="shared" ref="J1412:J1475" si="70">IF(G1412&lt;&gt;"",G1412*SUM(1,I1412),IF(H1412&lt;&gt;"",H1412*SUM(1,I1412),""))</f>
        <v/>
      </c>
      <c r="K1412" s="34" t="str">
        <f>IF(OR(G1412&lt;&gt;"",H1412&lt;&gt;""),'Thông Tin Chung'!$L$3,"")</f>
        <v/>
      </c>
      <c r="L1412" s="2"/>
      <c r="M1412" s="7" t="str">
        <f>IF(AND(G1412="",H1412=""),"",IF(OR(C1412&lt;NgayBatDau,C1412&gt;NgayKetThuc),"Ngày tháng phải nằm trong kỳ kế toán",IF(AND(F1412&lt;&gt;"",COUNTIF(T.2[Tên loại
Doanh thu / Chi phí],F1412)=0),"Tên loại DT/CP chưa được khai báo vào DS Tên loại DTCP","")))</f>
        <v/>
      </c>
      <c r="N1412" s="7" t="str">
        <f t="shared" si="68"/>
        <v/>
      </c>
    </row>
    <row r="1413" spans="2:14" ht="27.75" customHeight="1" x14ac:dyDescent="0.2">
      <c r="B1413" s="7">
        <f t="shared" si="69"/>
        <v>1411</v>
      </c>
      <c r="C1413" s="24"/>
      <c r="D1413" s="16"/>
      <c r="E1413" s="2"/>
      <c r="F1413" s="16"/>
      <c r="G1413" s="13"/>
      <c r="H1413" s="13"/>
      <c r="I1413" s="13"/>
      <c r="J1413" s="21" t="str">
        <f t="shared" si="70"/>
        <v/>
      </c>
      <c r="K1413" s="34" t="str">
        <f>IF(OR(G1413&lt;&gt;"",H1413&lt;&gt;""),'Thông Tin Chung'!$L$3,"")</f>
        <v/>
      </c>
      <c r="L1413" s="2"/>
      <c r="M1413" s="7" t="str">
        <f>IF(AND(G1413="",H1413=""),"",IF(OR(C1413&lt;NgayBatDau,C1413&gt;NgayKetThuc),"Ngày tháng phải nằm trong kỳ kế toán",IF(AND(F1413&lt;&gt;"",COUNTIF(T.2[Tên loại
Doanh thu / Chi phí],F1413)=0),"Tên loại DT/CP chưa được khai báo vào DS Tên loại DTCP","")))</f>
        <v/>
      </c>
      <c r="N1413" s="7" t="str">
        <f t="shared" si="68"/>
        <v/>
      </c>
    </row>
    <row r="1414" spans="2:14" ht="27.75" customHeight="1" x14ac:dyDescent="0.2">
      <c r="B1414" s="7">
        <f t="shared" si="69"/>
        <v>1412</v>
      </c>
      <c r="C1414" s="24"/>
      <c r="D1414" s="16"/>
      <c r="E1414" s="2"/>
      <c r="F1414" s="16"/>
      <c r="G1414" s="13"/>
      <c r="H1414" s="13"/>
      <c r="I1414" s="13"/>
      <c r="J1414" s="21" t="str">
        <f t="shared" si="70"/>
        <v/>
      </c>
      <c r="K1414" s="34" t="str">
        <f>IF(OR(G1414&lt;&gt;"",H1414&lt;&gt;""),'Thông Tin Chung'!$L$3,"")</f>
        <v/>
      </c>
      <c r="L1414" s="2"/>
      <c r="M1414" s="7" t="str">
        <f>IF(AND(G1414="",H1414=""),"",IF(OR(C1414&lt;NgayBatDau,C1414&gt;NgayKetThuc),"Ngày tháng phải nằm trong kỳ kế toán",IF(AND(F1414&lt;&gt;"",COUNTIF(T.2[Tên loại
Doanh thu / Chi phí],F1414)=0),"Tên loại DT/CP chưa được khai báo vào DS Tên loại DTCP","")))</f>
        <v/>
      </c>
      <c r="N1414" s="7" t="str">
        <f t="shared" si="68"/>
        <v/>
      </c>
    </row>
    <row r="1415" spans="2:14" ht="27.75" customHeight="1" x14ac:dyDescent="0.2">
      <c r="B1415" s="7">
        <f t="shared" si="69"/>
        <v>1413</v>
      </c>
      <c r="C1415" s="24"/>
      <c r="D1415" s="16"/>
      <c r="E1415" s="2"/>
      <c r="F1415" s="16"/>
      <c r="G1415" s="13"/>
      <c r="H1415" s="13"/>
      <c r="I1415" s="13"/>
      <c r="J1415" s="21" t="str">
        <f t="shared" si="70"/>
        <v/>
      </c>
      <c r="K1415" s="34" t="str">
        <f>IF(OR(G1415&lt;&gt;"",H1415&lt;&gt;""),'Thông Tin Chung'!$L$3,"")</f>
        <v/>
      </c>
      <c r="L1415" s="2"/>
      <c r="M1415" s="7" t="str">
        <f>IF(AND(G1415="",H1415=""),"",IF(OR(C1415&lt;NgayBatDau,C1415&gt;NgayKetThuc),"Ngày tháng phải nằm trong kỳ kế toán",IF(AND(F1415&lt;&gt;"",COUNTIF(T.2[Tên loại
Doanh thu / Chi phí],F1415)=0),"Tên loại DT/CP chưa được khai báo vào DS Tên loại DTCP","")))</f>
        <v/>
      </c>
      <c r="N1415" s="7" t="str">
        <f t="shared" si="68"/>
        <v/>
      </c>
    </row>
    <row r="1416" spans="2:14" ht="27.75" customHeight="1" x14ac:dyDescent="0.2">
      <c r="B1416" s="7">
        <f t="shared" si="69"/>
        <v>1414</v>
      </c>
      <c r="C1416" s="24"/>
      <c r="D1416" s="16"/>
      <c r="E1416" s="2"/>
      <c r="F1416" s="16"/>
      <c r="G1416" s="13"/>
      <c r="H1416" s="13"/>
      <c r="I1416" s="13"/>
      <c r="J1416" s="21" t="str">
        <f t="shared" si="70"/>
        <v/>
      </c>
      <c r="K1416" s="34" t="str">
        <f>IF(OR(G1416&lt;&gt;"",H1416&lt;&gt;""),'Thông Tin Chung'!$L$3,"")</f>
        <v/>
      </c>
      <c r="L1416" s="2"/>
      <c r="M1416" s="7" t="str">
        <f>IF(AND(G1416="",H1416=""),"",IF(OR(C1416&lt;NgayBatDau,C1416&gt;NgayKetThuc),"Ngày tháng phải nằm trong kỳ kế toán",IF(AND(F1416&lt;&gt;"",COUNTIF(T.2[Tên loại
Doanh thu / Chi phí],F1416)=0),"Tên loại DT/CP chưa được khai báo vào DS Tên loại DTCP","")))</f>
        <v/>
      </c>
      <c r="N1416" s="7" t="str">
        <f t="shared" si="68"/>
        <v/>
      </c>
    </row>
    <row r="1417" spans="2:14" ht="27.75" customHeight="1" x14ac:dyDescent="0.2">
      <c r="B1417" s="7">
        <f t="shared" si="69"/>
        <v>1415</v>
      </c>
      <c r="C1417" s="24"/>
      <c r="D1417" s="16"/>
      <c r="E1417" s="2"/>
      <c r="F1417" s="16"/>
      <c r="G1417" s="13"/>
      <c r="H1417" s="13"/>
      <c r="I1417" s="13"/>
      <c r="J1417" s="21" t="str">
        <f t="shared" si="70"/>
        <v/>
      </c>
      <c r="K1417" s="34" t="str">
        <f>IF(OR(G1417&lt;&gt;"",H1417&lt;&gt;""),'Thông Tin Chung'!$L$3,"")</f>
        <v/>
      </c>
      <c r="L1417" s="2"/>
      <c r="M1417" s="7" t="str">
        <f>IF(AND(G1417="",H1417=""),"",IF(OR(C1417&lt;NgayBatDau,C1417&gt;NgayKetThuc),"Ngày tháng phải nằm trong kỳ kế toán",IF(AND(F1417&lt;&gt;"",COUNTIF(T.2[Tên loại
Doanh thu / Chi phí],F1417)=0),"Tên loại DT/CP chưa được khai báo vào DS Tên loại DTCP","")))</f>
        <v/>
      </c>
      <c r="N1417" s="7" t="str">
        <f t="shared" si="68"/>
        <v/>
      </c>
    </row>
    <row r="1418" spans="2:14" ht="27.75" customHeight="1" x14ac:dyDescent="0.2">
      <c r="B1418" s="7">
        <f t="shared" si="69"/>
        <v>1416</v>
      </c>
      <c r="C1418" s="24"/>
      <c r="D1418" s="16"/>
      <c r="E1418" s="2"/>
      <c r="F1418" s="16"/>
      <c r="G1418" s="13"/>
      <c r="H1418" s="13"/>
      <c r="I1418" s="13"/>
      <c r="J1418" s="21" t="str">
        <f t="shared" si="70"/>
        <v/>
      </c>
      <c r="K1418" s="34" t="str">
        <f>IF(OR(G1418&lt;&gt;"",H1418&lt;&gt;""),'Thông Tin Chung'!$L$3,"")</f>
        <v/>
      </c>
      <c r="L1418" s="2"/>
      <c r="M1418" s="7" t="str">
        <f>IF(AND(G1418="",H1418=""),"",IF(OR(C1418&lt;NgayBatDau,C1418&gt;NgayKetThuc),"Ngày tháng phải nằm trong kỳ kế toán",IF(AND(F1418&lt;&gt;"",COUNTIF(T.2[Tên loại
Doanh thu / Chi phí],F1418)=0),"Tên loại DT/CP chưa được khai báo vào DS Tên loại DTCP","")))</f>
        <v/>
      </c>
      <c r="N1418" s="7" t="str">
        <f t="shared" si="68"/>
        <v/>
      </c>
    </row>
    <row r="1419" spans="2:14" ht="27.75" customHeight="1" x14ac:dyDescent="0.2">
      <c r="B1419" s="7">
        <f t="shared" si="69"/>
        <v>1417</v>
      </c>
      <c r="C1419" s="24"/>
      <c r="D1419" s="16"/>
      <c r="E1419" s="2"/>
      <c r="F1419" s="16"/>
      <c r="G1419" s="13"/>
      <c r="H1419" s="13"/>
      <c r="I1419" s="13"/>
      <c r="J1419" s="21" t="str">
        <f t="shared" si="70"/>
        <v/>
      </c>
      <c r="K1419" s="34" t="str">
        <f>IF(OR(G1419&lt;&gt;"",H1419&lt;&gt;""),'Thông Tin Chung'!$L$3,"")</f>
        <v/>
      </c>
      <c r="L1419" s="2"/>
      <c r="M1419" s="7" t="str">
        <f>IF(AND(G1419="",H1419=""),"",IF(OR(C1419&lt;NgayBatDau,C1419&gt;NgayKetThuc),"Ngày tháng phải nằm trong kỳ kế toán",IF(AND(F1419&lt;&gt;"",COUNTIF(T.2[Tên loại
Doanh thu / Chi phí],F1419)=0),"Tên loại DT/CP chưa được khai báo vào DS Tên loại DTCP","")))</f>
        <v/>
      </c>
      <c r="N1419" s="7" t="str">
        <f t="shared" si="68"/>
        <v/>
      </c>
    </row>
    <row r="1420" spans="2:14" ht="27.75" customHeight="1" x14ac:dyDescent="0.2">
      <c r="B1420" s="7">
        <f t="shared" si="69"/>
        <v>1418</v>
      </c>
      <c r="C1420" s="24"/>
      <c r="D1420" s="16"/>
      <c r="E1420" s="2"/>
      <c r="F1420" s="16"/>
      <c r="G1420" s="13"/>
      <c r="H1420" s="13"/>
      <c r="I1420" s="13"/>
      <c r="J1420" s="21" t="str">
        <f t="shared" si="70"/>
        <v/>
      </c>
      <c r="K1420" s="34" t="str">
        <f>IF(OR(G1420&lt;&gt;"",H1420&lt;&gt;""),'Thông Tin Chung'!$L$3,"")</f>
        <v/>
      </c>
      <c r="L1420" s="2"/>
      <c r="M1420" s="7" t="str">
        <f>IF(AND(G1420="",H1420=""),"",IF(OR(C1420&lt;NgayBatDau,C1420&gt;NgayKetThuc),"Ngày tháng phải nằm trong kỳ kế toán",IF(AND(F1420&lt;&gt;"",COUNTIF(T.2[Tên loại
Doanh thu / Chi phí],F1420)=0),"Tên loại DT/CP chưa được khai báo vào DS Tên loại DTCP","")))</f>
        <v/>
      </c>
      <c r="N1420" s="7" t="str">
        <f t="shared" si="68"/>
        <v/>
      </c>
    </row>
    <row r="1421" spans="2:14" ht="27.75" customHeight="1" x14ac:dyDescent="0.2">
      <c r="B1421" s="7">
        <f t="shared" si="69"/>
        <v>1419</v>
      </c>
      <c r="C1421" s="24"/>
      <c r="D1421" s="16"/>
      <c r="E1421" s="2"/>
      <c r="F1421" s="16"/>
      <c r="G1421" s="13"/>
      <c r="H1421" s="13"/>
      <c r="I1421" s="13"/>
      <c r="J1421" s="21" t="str">
        <f t="shared" si="70"/>
        <v/>
      </c>
      <c r="K1421" s="34" t="str">
        <f>IF(OR(G1421&lt;&gt;"",H1421&lt;&gt;""),'Thông Tin Chung'!$L$3,"")</f>
        <v/>
      </c>
      <c r="L1421" s="2"/>
      <c r="M1421" s="7" t="str">
        <f>IF(AND(G1421="",H1421=""),"",IF(OR(C1421&lt;NgayBatDau,C1421&gt;NgayKetThuc),"Ngày tháng phải nằm trong kỳ kế toán",IF(AND(F1421&lt;&gt;"",COUNTIF(T.2[Tên loại
Doanh thu / Chi phí],F1421)=0),"Tên loại DT/CP chưa được khai báo vào DS Tên loại DTCP","")))</f>
        <v/>
      </c>
      <c r="N1421" s="7" t="str">
        <f t="shared" si="68"/>
        <v/>
      </c>
    </row>
    <row r="1422" spans="2:14" ht="27.75" customHeight="1" x14ac:dyDescent="0.2">
      <c r="B1422" s="7">
        <f t="shared" si="69"/>
        <v>1420</v>
      </c>
      <c r="C1422" s="24"/>
      <c r="D1422" s="16"/>
      <c r="E1422" s="2"/>
      <c r="F1422" s="16"/>
      <c r="G1422" s="13"/>
      <c r="H1422" s="13"/>
      <c r="I1422" s="13"/>
      <c r="J1422" s="21" t="str">
        <f t="shared" si="70"/>
        <v/>
      </c>
      <c r="K1422" s="34" t="str">
        <f>IF(OR(G1422&lt;&gt;"",H1422&lt;&gt;""),'Thông Tin Chung'!$L$3,"")</f>
        <v/>
      </c>
      <c r="L1422" s="2"/>
      <c r="M1422" s="7" t="str">
        <f>IF(AND(G1422="",H1422=""),"",IF(OR(C1422&lt;NgayBatDau,C1422&gt;NgayKetThuc),"Ngày tháng phải nằm trong kỳ kế toán",IF(AND(F1422&lt;&gt;"",COUNTIF(T.2[Tên loại
Doanh thu / Chi phí],F1422)=0),"Tên loại DT/CP chưa được khai báo vào DS Tên loại DTCP","")))</f>
        <v/>
      </c>
      <c r="N1422" s="7" t="str">
        <f t="shared" si="68"/>
        <v/>
      </c>
    </row>
    <row r="1423" spans="2:14" ht="27.75" customHeight="1" x14ac:dyDescent="0.2">
      <c r="B1423" s="7">
        <f t="shared" si="69"/>
        <v>1421</v>
      </c>
      <c r="C1423" s="24"/>
      <c r="D1423" s="16"/>
      <c r="E1423" s="2"/>
      <c r="F1423" s="16"/>
      <c r="G1423" s="13"/>
      <c r="H1423" s="13"/>
      <c r="I1423" s="13"/>
      <c r="J1423" s="21" t="str">
        <f t="shared" si="70"/>
        <v/>
      </c>
      <c r="K1423" s="34" t="str">
        <f>IF(OR(G1423&lt;&gt;"",H1423&lt;&gt;""),'Thông Tin Chung'!$L$3,"")</f>
        <v/>
      </c>
      <c r="L1423" s="2"/>
      <c r="M1423" s="7" t="str">
        <f>IF(AND(G1423="",H1423=""),"",IF(OR(C1423&lt;NgayBatDau,C1423&gt;NgayKetThuc),"Ngày tháng phải nằm trong kỳ kế toán",IF(AND(F1423&lt;&gt;"",COUNTIF(T.2[Tên loại
Doanh thu / Chi phí],F1423)=0),"Tên loại DT/CP chưa được khai báo vào DS Tên loại DTCP","")))</f>
        <v/>
      </c>
      <c r="N1423" s="7" t="str">
        <f t="shared" si="68"/>
        <v/>
      </c>
    </row>
    <row r="1424" spans="2:14" ht="27.75" customHeight="1" x14ac:dyDescent="0.2">
      <c r="B1424" s="7">
        <f t="shared" si="69"/>
        <v>1422</v>
      </c>
      <c r="C1424" s="24"/>
      <c r="D1424" s="16"/>
      <c r="E1424" s="2"/>
      <c r="F1424" s="16"/>
      <c r="G1424" s="13"/>
      <c r="H1424" s="13"/>
      <c r="I1424" s="13"/>
      <c r="J1424" s="21" t="str">
        <f t="shared" si="70"/>
        <v/>
      </c>
      <c r="K1424" s="34" t="str">
        <f>IF(OR(G1424&lt;&gt;"",H1424&lt;&gt;""),'Thông Tin Chung'!$L$3,"")</f>
        <v/>
      </c>
      <c r="L1424" s="2"/>
      <c r="M1424" s="7" t="str">
        <f>IF(AND(G1424="",H1424=""),"",IF(OR(C1424&lt;NgayBatDau,C1424&gt;NgayKetThuc),"Ngày tháng phải nằm trong kỳ kế toán",IF(AND(F1424&lt;&gt;"",COUNTIF(T.2[Tên loại
Doanh thu / Chi phí],F1424)=0),"Tên loại DT/CP chưa được khai báo vào DS Tên loại DTCP","")))</f>
        <v/>
      </c>
      <c r="N1424" s="7" t="str">
        <f t="shared" si="68"/>
        <v/>
      </c>
    </row>
    <row r="1425" spans="2:14" ht="27.75" customHeight="1" x14ac:dyDescent="0.2">
      <c r="B1425" s="7">
        <f t="shared" si="69"/>
        <v>1423</v>
      </c>
      <c r="C1425" s="24"/>
      <c r="D1425" s="16"/>
      <c r="E1425" s="2"/>
      <c r="F1425" s="16"/>
      <c r="G1425" s="13"/>
      <c r="H1425" s="13"/>
      <c r="I1425" s="13"/>
      <c r="J1425" s="21" t="str">
        <f t="shared" si="70"/>
        <v/>
      </c>
      <c r="K1425" s="34" t="str">
        <f>IF(OR(G1425&lt;&gt;"",H1425&lt;&gt;""),'Thông Tin Chung'!$L$3,"")</f>
        <v/>
      </c>
      <c r="L1425" s="2"/>
      <c r="M1425" s="7" t="str">
        <f>IF(AND(G1425="",H1425=""),"",IF(OR(C1425&lt;NgayBatDau,C1425&gt;NgayKetThuc),"Ngày tháng phải nằm trong kỳ kế toán",IF(AND(F1425&lt;&gt;"",COUNTIF(T.2[Tên loại
Doanh thu / Chi phí],F1425)=0),"Tên loại DT/CP chưa được khai báo vào DS Tên loại DTCP","")))</f>
        <v/>
      </c>
      <c r="N1425" s="7" t="str">
        <f t="shared" si="68"/>
        <v/>
      </c>
    </row>
    <row r="1426" spans="2:14" ht="27.75" customHeight="1" x14ac:dyDescent="0.2">
      <c r="B1426" s="7">
        <f t="shared" si="69"/>
        <v>1424</v>
      </c>
      <c r="C1426" s="24"/>
      <c r="D1426" s="16"/>
      <c r="E1426" s="2"/>
      <c r="F1426" s="16"/>
      <c r="G1426" s="13"/>
      <c r="H1426" s="13"/>
      <c r="I1426" s="13"/>
      <c r="J1426" s="21" t="str">
        <f t="shared" si="70"/>
        <v/>
      </c>
      <c r="K1426" s="34" t="str">
        <f>IF(OR(G1426&lt;&gt;"",H1426&lt;&gt;""),'Thông Tin Chung'!$L$3,"")</f>
        <v/>
      </c>
      <c r="L1426" s="2"/>
      <c r="M1426" s="7" t="str">
        <f>IF(AND(G1426="",H1426=""),"",IF(OR(C1426&lt;NgayBatDau,C1426&gt;NgayKetThuc),"Ngày tháng phải nằm trong kỳ kế toán",IF(AND(F1426&lt;&gt;"",COUNTIF(T.2[Tên loại
Doanh thu / Chi phí],F1426)=0),"Tên loại DT/CP chưa được khai báo vào DS Tên loại DTCP","")))</f>
        <v/>
      </c>
      <c r="N1426" s="7" t="str">
        <f t="shared" si="68"/>
        <v/>
      </c>
    </row>
    <row r="1427" spans="2:14" ht="27.75" customHeight="1" x14ac:dyDescent="0.2">
      <c r="B1427" s="7">
        <f t="shared" si="69"/>
        <v>1425</v>
      </c>
      <c r="C1427" s="24"/>
      <c r="D1427" s="16"/>
      <c r="E1427" s="2"/>
      <c r="F1427" s="16"/>
      <c r="G1427" s="13"/>
      <c r="H1427" s="13"/>
      <c r="I1427" s="13"/>
      <c r="J1427" s="21" t="str">
        <f t="shared" si="70"/>
        <v/>
      </c>
      <c r="K1427" s="34" t="str">
        <f>IF(OR(G1427&lt;&gt;"",H1427&lt;&gt;""),'Thông Tin Chung'!$L$3,"")</f>
        <v/>
      </c>
      <c r="L1427" s="2"/>
      <c r="M1427" s="7" t="str">
        <f>IF(AND(G1427="",H1427=""),"",IF(OR(C1427&lt;NgayBatDau,C1427&gt;NgayKetThuc),"Ngày tháng phải nằm trong kỳ kế toán",IF(AND(F1427&lt;&gt;"",COUNTIF(T.2[Tên loại
Doanh thu / Chi phí],F1427)=0),"Tên loại DT/CP chưa được khai báo vào DS Tên loại DTCP","")))</f>
        <v/>
      </c>
      <c r="N1427" s="7" t="str">
        <f t="shared" si="68"/>
        <v/>
      </c>
    </row>
    <row r="1428" spans="2:14" ht="27.75" customHeight="1" x14ac:dyDescent="0.2">
      <c r="B1428" s="7">
        <f t="shared" si="69"/>
        <v>1426</v>
      </c>
      <c r="C1428" s="24"/>
      <c r="D1428" s="16"/>
      <c r="E1428" s="2"/>
      <c r="F1428" s="16"/>
      <c r="G1428" s="13"/>
      <c r="H1428" s="13"/>
      <c r="I1428" s="13"/>
      <c r="J1428" s="21" t="str">
        <f t="shared" si="70"/>
        <v/>
      </c>
      <c r="K1428" s="34" t="str">
        <f>IF(OR(G1428&lt;&gt;"",H1428&lt;&gt;""),'Thông Tin Chung'!$L$3,"")</f>
        <v/>
      </c>
      <c r="L1428" s="2"/>
      <c r="M1428" s="7" t="str">
        <f>IF(AND(G1428="",H1428=""),"",IF(OR(C1428&lt;NgayBatDau,C1428&gt;NgayKetThuc),"Ngày tháng phải nằm trong kỳ kế toán",IF(AND(F1428&lt;&gt;"",COUNTIF(T.2[Tên loại
Doanh thu / Chi phí],F1428)=0),"Tên loại DT/CP chưa được khai báo vào DS Tên loại DTCP","")))</f>
        <v/>
      </c>
      <c r="N1428" s="7" t="str">
        <f t="shared" si="68"/>
        <v/>
      </c>
    </row>
    <row r="1429" spans="2:14" ht="27.75" customHeight="1" x14ac:dyDescent="0.2">
      <c r="B1429" s="7">
        <f t="shared" si="69"/>
        <v>1427</v>
      </c>
      <c r="C1429" s="24"/>
      <c r="D1429" s="16"/>
      <c r="E1429" s="2"/>
      <c r="F1429" s="16"/>
      <c r="G1429" s="13"/>
      <c r="H1429" s="13"/>
      <c r="I1429" s="13"/>
      <c r="J1429" s="21" t="str">
        <f t="shared" si="70"/>
        <v/>
      </c>
      <c r="K1429" s="34" t="str">
        <f>IF(OR(G1429&lt;&gt;"",H1429&lt;&gt;""),'Thông Tin Chung'!$L$3,"")</f>
        <v/>
      </c>
      <c r="L1429" s="2"/>
      <c r="M1429" s="7" t="str">
        <f>IF(AND(G1429="",H1429=""),"",IF(OR(C1429&lt;NgayBatDau,C1429&gt;NgayKetThuc),"Ngày tháng phải nằm trong kỳ kế toán",IF(AND(F1429&lt;&gt;"",COUNTIF(T.2[Tên loại
Doanh thu / Chi phí],F1429)=0),"Tên loại DT/CP chưa được khai báo vào DS Tên loại DTCP","")))</f>
        <v/>
      </c>
      <c r="N1429" s="7" t="str">
        <f t="shared" si="68"/>
        <v/>
      </c>
    </row>
    <row r="1430" spans="2:14" ht="27.75" customHeight="1" x14ac:dyDescent="0.2">
      <c r="B1430" s="7">
        <f t="shared" si="69"/>
        <v>1428</v>
      </c>
      <c r="C1430" s="24"/>
      <c r="D1430" s="16"/>
      <c r="E1430" s="2"/>
      <c r="F1430" s="16"/>
      <c r="G1430" s="13"/>
      <c r="H1430" s="13"/>
      <c r="I1430" s="13"/>
      <c r="J1430" s="21" t="str">
        <f t="shared" si="70"/>
        <v/>
      </c>
      <c r="K1430" s="34" t="str">
        <f>IF(OR(G1430&lt;&gt;"",H1430&lt;&gt;""),'Thông Tin Chung'!$L$3,"")</f>
        <v/>
      </c>
      <c r="L1430" s="2"/>
      <c r="M1430" s="7" t="str">
        <f>IF(AND(G1430="",H1430=""),"",IF(OR(C1430&lt;NgayBatDau,C1430&gt;NgayKetThuc),"Ngày tháng phải nằm trong kỳ kế toán",IF(AND(F1430&lt;&gt;"",COUNTIF(T.2[Tên loại
Doanh thu / Chi phí],F1430)=0),"Tên loại DT/CP chưa được khai báo vào DS Tên loại DTCP","")))</f>
        <v/>
      </c>
      <c r="N1430" s="7" t="str">
        <f t="shared" si="68"/>
        <v/>
      </c>
    </row>
    <row r="1431" spans="2:14" ht="27.75" customHeight="1" x14ac:dyDescent="0.2">
      <c r="B1431" s="7">
        <f t="shared" si="69"/>
        <v>1429</v>
      </c>
      <c r="C1431" s="24"/>
      <c r="D1431" s="16"/>
      <c r="E1431" s="2"/>
      <c r="F1431" s="16"/>
      <c r="G1431" s="13"/>
      <c r="H1431" s="13"/>
      <c r="I1431" s="13"/>
      <c r="J1431" s="21" t="str">
        <f t="shared" si="70"/>
        <v/>
      </c>
      <c r="K1431" s="34" t="str">
        <f>IF(OR(G1431&lt;&gt;"",H1431&lt;&gt;""),'Thông Tin Chung'!$L$3,"")</f>
        <v/>
      </c>
      <c r="L1431" s="2"/>
      <c r="M1431" s="7" t="str">
        <f>IF(AND(G1431="",H1431=""),"",IF(OR(C1431&lt;NgayBatDau,C1431&gt;NgayKetThuc),"Ngày tháng phải nằm trong kỳ kế toán",IF(AND(F1431&lt;&gt;"",COUNTIF(T.2[Tên loại
Doanh thu / Chi phí],F1431)=0),"Tên loại DT/CP chưa được khai báo vào DS Tên loại DTCP","")))</f>
        <v/>
      </c>
      <c r="N1431" s="7" t="str">
        <f t="shared" si="68"/>
        <v/>
      </c>
    </row>
    <row r="1432" spans="2:14" ht="27.75" customHeight="1" x14ac:dyDescent="0.2">
      <c r="B1432" s="7">
        <f t="shared" si="69"/>
        <v>1430</v>
      </c>
      <c r="C1432" s="24"/>
      <c r="D1432" s="16"/>
      <c r="E1432" s="2"/>
      <c r="F1432" s="16"/>
      <c r="G1432" s="13"/>
      <c r="H1432" s="13"/>
      <c r="I1432" s="13"/>
      <c r="J1432" s="21" t="str">
        <f t="shared" si="70"/>
        <v/>
      </c>
      <c r="K1432" s="34" t="str">
        <f>IF(OR(G1432&lt;&gt;"",H1432&lt;&gt;""),'Thông Tin Chung'!$L$3,"")</f>
        <v/>
      </c>
      <c r="L1432" s="2"/>
      <c r="M1432" s="7" t="str">
        <f>IF(AND(G1432="",H1432=""),"",IF(OR(C1432&lt;NgayBatDau,C1432&gt;NgayKetThuc),"Ngày tháng phải nằm trong kỳ kế toán",IF(AND(F1432&lt;&gt;"",COUNTIF(T.2[Tên loại
Doanh thu / Chi phí],F1432)=0),"Tên loại DT/CP chưa được khai báo vào DS Tên loại DTCP","")))</f>
        <v/>
      </c>
      <c r="N1432" s="7" t="str">
        <f t="shared" si="68"/>
        <v/>
      </c>
    </row>
    <row r="1433" spans="2:14" ht="27.75" customHeight="1" x14ac:dyDescent="0.2">
      <c r="B1433" s="7">
        <f t="shared" si="69"/>
        <v>1431</v>
      </c>
      <c r="C1433" s="24"/>
      <c r="D1433" s="16"/>
      <c r="E1433" s="2"/>
      <c r="F1433" s="16"/>
      <c r="G1433" s="13"/>
      <c r="H1433" s="13"/>
      <c r="I1433" s="13"/>
      <c r="J1433" s="21" t="str">
        <f t="shared" si="70"/>
        <v/>
      </c>
      <c r="K1433" s="34" t="str">
        <f>IF(OR(G1433&lt;&gt;"",H1433&lt;&gt;""),'Thông Tin Chung'!$L$3,"")</f>
        <v/>
      </c>
      <c r="L1433" s="2"/>
      <c r="M1433" s="7" t="str">
        <f>IF(AND(G1433="",H1433=""),"",IF(OR(C1433&lt;NgayBatDau,C1433&gt;NgayKetThuc),"Ngày tháng phải nằm trong kỳ kế toán",IF(AND(F1433&lt;&gt;"",COUNTIF(T.2[Tên loại
Doanh thu / Chi phí],F1433)=0),"Tên loại DT/CP chưa được khai báo vào DS Tên loại DTCP","")))</f>
        <v/>
      </c>
      <c r="N1433" s="7" t="str">
        <f t="shared" si="68"/>
        <v/>
      </c>
    </row>
    <row r="1434" spans="2:14" ht="27.75" customHeight="1" x14ac:dyDescent="0.2">
      <c r="B1434" s="7">
        <f t="shared" si="69"/>
        <v>1432</v>
      </c>
      <c r="C1434" s="24"/>
      <c r="D1434" s="16"/>
      <c r="E1434" s="2"/>
      <c r="F1434" s="16"/>
      <c r="G1434" s="13"/>
      <c r="H1434" s="13"/>
      <c r="I1434" s="13"/>
      <c r="J1434" s="21" t="str">
        <f t="shared" si="70"/>
        <v/>
      </c>
      <c r="K1434" s="34" t="str">
        <f>IF(OR(G1434&lt;&gt;"",H1434&lt;&gt;""),'Thông Tin Chung'!$L$3,"")</f>
        <v/>
      </c>
      <c r="L1434" s="2"/>
      <c r="M1434" s="7" t="str">
        <f>IF(AND(G1434="",H1434=""),"",IF(OR(C1434&lt;NgayBatDau,C1434&gt;NgayKetThuc),"Ngày tháng phải nằm trong kỳ kế toán",IF(AND(F1434&lt;&gt;"",COUNTIF(T.2[Tên loại
Doanh thu / Chi phí],F1434)=0),"Tên loại DT/CP chưa được khai báo vào DS Tên loại DTCP","")))</f>
        <v/>
      </c>
      <c r="N1434" s="7" t="str">
        <f t="shared" si="68"/>
        <v/>
      </c>
    </row>
    <row r="1435" spans="2:14" ht="27.75" customHeight="1" x14ac:dyDescent="0.2">
      <c r="B1435" s="7">
        <f t="shared" si="69"/>
        <v>1433</v>
      </c>
      <c r="C1435" s="24"/>
      <c r="D1435" s="16"/>
      <c r="E1435" s="2"/>
      <c r="F1435" s="16"/>
      <c r="G1435" s="13"/>
      <c r="H1435" s="13"/>
      <c r="I1435" s="13"/>
      <c r="J1435" s="21" t="str">
        <f t="shared" si="70"/>
        <v/>
      </c>
      <c r="K1435" s="34" t="str">
        <f>IF(OR(G1435&lt;&gt;"",H1435&lt;&gt;""),'Thông Tin Chung'!$L$3,"")</f>
        <v/>
      </c>
      <c r="L1435" s="2"/>
      <c r="M1435" s="7" t="str">
        <f>IF(AND(G1435="",H1435=""),"",IF(OR(C1435&lt;NgayBatDau,C1435&gt;NgayKetThuc),"Ngày tháng phải nằm trong kỳ kế toán",IF(AND(F1435&lt;&gt;"",COUNTIF(T.2[Tên loại
Doanh thu / Chi phí],F1435)=0),"Tên loại DT/CP chưa được khai báo vào DS Tên loại DTCP","")))</f>
        <v/>
      </c>
      <c r="N1435" s="7" t="str">
        <f t="shared" si="68"/>
        <v/>
      </c>
    </row>
    <row r="1436" spans="2:14" ht="27.75" customHeight="1" x14ac:dyDescent="0.2">
      <c r="B1436" s="7">
        <f t="shared" si="69"/>
        <v>1434</v>
      </c>
      <c r="C1436" s="24"/>
      <c r="D1436" s="16"/>
      <c r="E1436" s="2"/>
      <c r="F1436" s="16"/>
      <c r="G1436" s="13"/>
      <c r="H1436" s="13"/>
      <c r="I1436" s="13"/>
      <c r="J1436" s="21" t="str">
        <f t="shared" si="70"/>
        <v/>
      </c>
      <c r="K1436" s="34" t="str">
        <f>IF(OR(G1436&lt;&gt;"",H1436&lt;&gt;""),'Thông Tin Chung'!$L$3,"")</f>
        <v/>
      </c>
      <c r="L1436" s="2"/>
      <c r="M1436" s="7" t="str">
        <f>IF(AND(G1436="",H1436=""),"",IF(OR(C1436&lt;NgayBatDau,C1436&gt;NgayKetThuc),"Ngày tháng phải nằm trong kỳ kế toán",IF(AND(F1436&lt;&gt;"",COUNTIF(T.2[Tên loại
Doanh thu / Chi phí],F1436)=0),"Tên loại DT/CP chưa được khai báo vào DS Tên loại DTCP","")))</f>
        <v/>
      </c>
      <c r="N1436" s="7" t="str">
        <f t="shared" si="68"/>
        <v/>
      </c>
    </row>
    <row r="1437" spans="2:14" ht="27.75" customHeight="1" x14ac:dyDescent="0.2">
      <c r="B1437" s="7">
        <f t="shared" si="69"/>
        <v>1435</v>
      </c>
      <c r="C1437" s="24"/>
      <c r="D1437" s="16"/>
      <c r="E1437" s="2"/>
      <c r="F1437" s="16"/>
      <c r="G1437" s="13"/>
      <c r="H1437" s="13"/>
      <c r="I1437" s="13"/>
      <c r="J1437" s="21" t="str">
        <f t="shared" si="70"/>
        <v/>
      </c>
      <c r="K1437" s="34" t="str">
        <f>IF(OR(G1437&lt;&gt;"",H1437&lt;&gt;""),'Thông Tin Chung'!$L$3,"")</f>
        <v/>
      </c>
      <c r="L1437" s="2"/>
      <c r="M1437" s="7" t="str">
        <f>IF(AND(G1437="",H1437=""),"",IF(OR(C1437&lt;NgayBatDau,C1437&gt;NgayKetThuc),"Ngày tháng phải nằm trong kỳ kế toán",IF(AND(F1437&lt;&gt;"",COUNTIF(T.2[Tên loại
Doanh thu / Chi phí],F1437)=0),"Tên loại DT/CP chưa được khai báo vào DS Tên loại DTCP","")))</f>
        <v/>
      </c>
      <c r="N1437" s="7" t="str">
        <f t="shared" si="68"/>
        <v/>
      </c>
    </row>
    <row r="1438" spans="2:14" ht="27.75" customHeight="1" x14ac:dyDescent="0.2">
      <c r="B1438" s="7">
        <f t="shared" si="69"/>
        <v>1436</v>
      </c>
      <c r="C1438" s="24"/>
      <c r="D1438" s="16"/>
      <c r="E1438" s="2"/>
      <c r="F1438" s="16"/>
      <c r="G1438" s="13"/>
      <c r="H1438" s="13"/>
      <c r="I1438" s="13"/>
      <c r="J1438" s="21" t="str">
        <f t="shared" si="70"/>
        <v/>
      </c>
      <c r="K1438" s="34" t="str">
        <f>IF(OR(G1438&lt;&gt;"",H1438&lt;&gt;""),'Thông Tin Chung'!$L$3,"")</f>
        <v/>
      </c>
      <c r="L1438" s="2"/>
      <c r="M1438" s="7" t="str">
        <f>IF(AND(G1438="",H1438=""),"",IF(OR(C1438&lt;NgayBatDau,C1438&gt;NgayKetThuc),"Ngày tháng phải nằm trong kỳ kế toán",IF(AND(F1438&lt;&gt;"",COUNTIF(T.2[Tên loại
Doanh thu / Chi phí],F1438)=0),"Tên loại DT/CP chưa được khai báo vào DS Tên loại DTCP","")))</f>
        <v/>
      </c>
      <c r="N1438" s="7" t="str">
        <f t="shared" si="68"/>
        <v/>
      </c>
    </row>
    <row r="1439" spans="2:14" ht="27.75" customHeight="1" x14ac:dyDescent="0.2">
      <c r="B1439" s="7">
        <f t="shared" si="69"/>
        <v>1437</v>
      </c>
      <c r="C1439" s="24"/>
      <c r="D1439" s="16"/>
      <c r="E1439" s="2"/>
      <c r="F1439" s="16"/>
      <c r="G1439" s="13"/>
      <c r="H1439" s="13"/>
      <c r="I1439" s="13"/>
      <c r="J1439" s="21" t="str">
        <f t="shared" si="70"/>
        <v/>
      </c>
      <c r="K1439" s="34" t="str">
        <f>IF(OR(G1439&lt;&gt;"",H1439&lt;&gt;""),'Thông Tin Chung'!$L$3,"")</f>
        <v/>
      </c>
      <c r="L1439" s="2"/>
      <c r="M1439" s="7" t="str">
        <f>IF(AND(G1439="",H1439=""),"",IF(OR(C1439&lt;NgayBatDau,C1439&gt;NgayKetThuc),"Ngày tháng phải nằm trong kỳ kế toán",IF(AND(F1439&lt;&gt;"",COUNTIF(T.2[Tên loại
Doanh thu / Chi phí],F1439)=0),"Tên loại DT/CP chưa được khai báo vào DS Tên loại DTCP","")))</f>
        <v/>
      </c>
      <c r="N1439" s="7" t="str">
        <f t="shared" si="68"/>
        <v/>
      </c>
    </row>
    <row r="1440" spans="2:14" ht="27.75" customHeight="1" x14ac:dyDescent="0.2">
      <c r="B1440" s="7">
        <f t="shared" si="69"/>
        <v>1438</v>
      </c>
      <c r="C1440" s="24"/>
      <c r="D1440" s="16"/>
      <c r="E1440" s="2"/>
      <c r="F1440" s="16"/>
      <c r="G1440" s="13"/>
      <c r="H1440" s="13"/>
      <c r="I1440" s="13"/>
      <c r="J1440" s="21" t="str">
        <f t="shared" si="70"/>
        <v/>
      </c>
      <c r="K1440" s="34" t="str">
        <f>IF(OR(G1440&lt;&gt;"",H1440&lt;&gt;""),'Thông Tin Chung'!$L$3,"")</f>
        <v/>
      </c>
      <c r="L1440" s="2"/>
      <c r="M1440" s="7" t="str">
        <f>IF(AND(G1440="",H1440=""),"",IF(OR(C1440&lt;NgayBatDau,C1440&gt;NgayKetThuc),"Ngày tháng phải nằm trong kỳ kế toán",IF(AND(F1440&lt;&gt;"",COUNTIF(T.2[Tên loại
Doanh thu / Chi phí],F1440)=0),"Tên loại DT/CP chưa được khai báo vào DS Tên loại DTCP","")))</f>
        <v/>
      </c>
      <c r="N1440" s="7" t="str">
        <f t="shared" si="68"/>
        <v/>
      </c>
    </row>
    <row r="1441" spans="2:14" ht="27.75" customHeight="1" x14ac:dyDescent="0.2">
      <c r="B1441" s="7">
        <f t="shared" si="69"/>
        <v>1439</v>
      </c>
      <c r="C1441" s="24"/>
      <c r="D1441" s="16"/>
      <c r="E1441" s="2"/>
      <c r="F1441" s="16"/>
      <c r="G1441" s="13"/>
      <c r="H1441" s="13"/>
      <c r="I1441" s="13"/>
      <c r="J1441" s="21" t="str">
        <f t="shared" si="70"/>
        <v/>
      </c>
      <c r="K1441" s="34" t="str">
        <f>IF(OR(G1441&lt;&gt;"",H1441&lt;&gt;""),'Thông Tin Chung'!$L$3,"")</f>
        <v/>
      </c>
      <c r="L1441" s="2"/>
      <c r="M1441" s="7" t="str">
        <f>IF(AND(G1441="",H1441=""),"",IF(OR(C1441&lt;NgayBatDau,C1441&gt;NgayKetThuc),"Ngày tháng phải nằm trong kỳ kế toán",IF(AND(F1441&lt;&gt;"",COUNTIF(T.2[Tên loại
Doanh thu / Chi phí],F1441)=0),"Tên loại DT/CP chưa được khai báo vào DS Tên loại DTCP","")))</f>
        <v/>
      </c>
      <c r="N1441" s="7" t="str">
        <f t="shared" si="68"/>
        <v/>
      </c>
    </row>
    <row r="1442" spans="2:14" ht="27.75" customHeight="1" x14ac:dyDescent="0.2">
      <c r="B1442" s="7">
        <f t="shared" si="69"/>
        <v>1440</v>
      </c>
      <c r="C1442" s="24"/>
      <c r="D1442" s="16"/>
      <c r="E1442" s="2"/>
      <c r="F1442" s="16"/>
      <c r="G1442" s="13"/>
      <c r="H1442" s="13"/>
      <c r="I1442" s="13"/>
      <c r="J1442" s="21" t="str">
        <f t="shared" si="70"/>
        <v/>
      </c>
      <c r="K1442" s="34" t="str">
        <f>IF(OR(G1442&lt;&gt;"",H1442&lt;&gt;""),'Thông Tin Chung'!$L$3,"")</f>
        <v/>
      </c>
      <c r="L1442" s="2"/>
      <c r="M1442" s="7" t="str">
        <f>IF(AND(G1442="",H1442=""),"",IF(OR(C1442&lt;NgayBatDau,C1442&gt;NgayKetThuc),"Ngày tháng phải nằm trong kỳ kế toán",IF(AND(F1442&lt;&gt;"",COUNTIF(T.2[Tên loại
Doanh thu / Chi phí],F1442)=0),"Tên loại DT/CP chưa được khai báo vào DS Tên loại DTCP","")))</f>
        <v/>
      </c>
      <c r="N1442" s="7" t="str">
        <f t="shared" si="68"/>
        <v/>
      </c>
    </row>
    <row r="1443" spans="2:14" ht="27.75" customHeight="1" x14ac:dyDescent="0.2">
      <c r="B1443" s="7">
        <f t="shared" si="69"/>
        <v>1441</v>
      </c>
      <c r="C1443" s="24"/>
      <c r="D1443" s="16"/>
      <c r="E1443" s="2"/>
      <c r="F1443" s="16"/>
      <c r="G1443" s="13"/>
      <c r="H1443" s="13"/>
      <c r="I1443" s="13"/>
      <c r="J1443" s="21" t="str">
        <f t="shared" si="70"/>
        <v/>
      </c>
      <c r="K1443" s="34" t="str">
        <f>IF(OR(G1443&lt;&gt;"",H1443&lt;&gt;""),'Thông Tin Chung'!$L$3,"")</f>
        <v/>
      </c>
      <c r="L1443" s="2"/>
      <c r="M1443" s="7" t="str">
        <f>IF(AND(G1443="",H1443=""),"",IF(OR(C1443&lt;NgayBatDau,C1443&gt;NgayKetThuc),"Ngày tháng phải nằm trong kỳ kế toán",IF(AND(F1443&lt;&gt;"",COUNTIF(T.2[Tên loại
Doanh thu / Chi phí],F1443)=0),"Tên loại DT/CP chưa được khai báo vào DS Tên loại DTCP","")))</f>
        <v/>
      </c>
      <c r="N1443" s="7" t="str">
        <f t="shared" si="68"/>
        <v/>
      </c>
    </row>
    <row r="1444" spans="2:14" ht="27.75" customHeight="1" x14ac:dyDescent="0.2">
      <c r="B1444" s="7">
        <f t="shared" si="69"/>
        <v>1442</v>
      </c>
      <c r="C1444" s="24"/>
      <c r="D1444" s="16"/>
      <c r="E1444" s="2"/>
      <c r="F1444" s="16"/>
      <c r="G1444" s="13"/>
      <c r="H1444" s="13"/>
      <c r="I1444" s="13"/>
      <c r="J1444" s="21" t="str">
        <f t="shared" si="70"/>
        <v/>
      </c>
      <c r="K1444" s="34" t="str">
        <f>IF(OR(G1444&lt;&gt;"",H1444&lt;&gt;""),'Thông Tin Chung'!$L$3,"")</f>
        <v/>
      </c>
      <c r="L1444" s="2"/>
      <c r="M1444" s="7" t="str">
        <f>IF(AND(G1444="",H1444=""),"",IF(OR(C1444&lt;NgayBatDau,C1444&gt;NgayKetThuc),"Ngày tháng phải nằm trong kỳ kế toán",IF(AND(F1444&lt;&gt;"",COUNTIF(T.2[Tên loại
Doanh thu / Chi phí],F1444)=0),"Tên loại DT/CP chưa được khai báo vào DS Tên loại DTCP","")))</f>
        <v/>
      </c>
      <c r="N1444" s="7" t="str">
        <f t="shared" si="68"/>
        <v/>
      </c>
    </row>
    <row r="1445" spans="2:14" ht="27.75" customHeight="1" x14ac:dyDescent="0.2">
      <c r="B1445" s="7">
        <f t="shared" si="69"/>
        <v>1443</v>
      </c>
      <c r="C1445" s="24"/>
      <c r="D1445" s="16"/>
      <c r="E1445" s="2"/>
      <c r="F1445" s="16"/>
      <c r="G1445" s="13"/>
      <c r="H1445" s="13"/>
      <c r="I1445" s="13"/>
      <c r="J1445" s="21" t="str">
        <f t="shared" si="70"/>
        <v/>
      </c>
      <c r="K1445" s="34" t="str">
        <f>IF(OR(G1445&lt;&gt;"",H1445&lt;&gt;""),'Thông Tin Chung'!$L$3,"")</f>
        <v/>
      </c>
      <c r="L1445" s="2"/>
      <c r="M1445" s="7" t="str">
        <f>IF(AND(G1445="",H1445=""),"",IF(OR(C1445&lt;NgayBatDau,C1445&gt;NgayKetThuc),"Ngày tháng phải nằm trong kỳ kế toán",IF(AND(F1445&lt;&gt;"",COUNTIF(T.2[Tên loại
Doanh thu / Chi phí],F1445)=0),"Tên loại DT/CP chưa được khai báo vào DS Tên loại DTCP","")))</f>
        <v/>
      </c>
      <c r="N1445" s="7" t="str">
        <f t="shared" si="68"/>
        <v/>
      </c>
    </row>
    <row r="1446" spans="2:14" ht="27.75" customHeight="1" x14ac:dyDescent="0.2">
      <c r="B1446" s="7">
        <f t="shared" si="69"/>
        <v>1444</v>
      </c>
      <c r="C1446" s="24"/>
      <c r="D1446" s="16"/>
      <c r="E1446" s="2"/>
      <c r="F1446" s="16"/>
      <c r="G1446" s="13"/>
      <c r="H1446" s="13"/>
      <c r="I1446" s="13"/>
      <c r="J1446" s="21" t="str">
        <f t="shared" si="70"/>
        <v/>
      </c>
      <c r="K1446" s="34" t="str">
        <f>IF(OR(G1446&lt;&gt;"",H1446&lt;&gt;""),'Thông Tin Chung'!$L$3,"")</f>
        <v/>
      </c>
      <c r="L1446" s="2"/>
      <c r="M1446" s="7" t="str">
        <f>IF(AND(G1446="",H1446=""),"",IF(OR(C1446&lt;NgayBatDau,C1446&gt;NgayKetThuc),"Ngày tháng phải nằm trong kỳ kế toán",IF(AND(F1446&lt;&gt;"",COUNTIF(T.2[Tên loại
Doanh thu / Chi phí],F1446)=0),"Tên loại DT/CP chưa được khai báo vào DS Tên loại DTCP","")))</f>
        <v/>
      </c>
      <c r="N1446" s="7" t="str">
        <f t="shared" si="68"/>
        <v/>
      </c>
    </row>
    <row r="1447" spans="2:14" ht="27.75" customHeight="1" x14ac:dyDescent="0.2">
      <c r="B1447" s="7">
        <f t="shared" si="69"/>
        <v>1445</v>
      </c>
      <c r="C1447" s="24"/>
      <c r="D1447" s="16"/>
      <c r="E1447" s="2"/>
      <c r="F1447" s="16"/>
      <c r="G1447" s="13"/>
      <c r="H1447" s="13"/>
      <c r="I1447" s="13"/>
      <c r="J1447" s="21" t="str">
        <f t="shared" si="70"/>
        <v/>
      </c>
      <c r="K1447" s="34" t="str">
        <f>IF(OR(G1447&lt;&gt;"",H1447&lt;&gt;""),'Thông Tin Chung'!$L$3,"")</f>
        <v/>
      </c>
      <c r="L1447" s="2"/>
      <c r="M1447" s="7" t="str">
        <f>IF(AND(G1447="",H1447=""),"",IF(OR(C1447&lt;NgayBatDau,C1447&gt;NgayKetThuc),"Ngày tháng phải nằm trong kỳ kế toán",IF(AND(F1447&lt;&gt;"",COUNTIF(T.2[Tên loại
Doanh thu / Chi phí],F1447)=0),"Tên loại DT/CP chưa được khai báo vào DS Tên loại DTCP","")))</f>
        <v/>
      </c>
      <c r="N1447" s="7" t="str">
        <f t="shared" si="68"/>
        <v/>
      </c>
    </row>
    <row r="1448" spans="2:14" ht="27.75" customHeight="1" x14ac:dyDescent="0.2">
      <c r="B1448" s="7">
        <f t="shared" si="69"/>
        <v>1446</v>
      </c>
      <c r="C1448" s="24"/>
      <c r="D1448" s="16"/>
      <c r="E1448" s="2"/>
      <c r="F1448" s="16"/>
      <c r="G1448" s="13"/>
      <c r="H1448" s="13"/>
      <c r="I1448" s="13"/>
      <c r="J1448" s="21" t="str">
        <f t="shared" si="70"/>
        <v/>
      </c>
      <c r="K1448" s="34" t="str">
        <f>IF(OR(G1448&lt;&gt;"",H1448&lt;&gt;""),'Thông Tin Chung'!$L$3,"")</f>
        <v/>
      </c>
      <c r="L1448" s="2"/>
      <c r="M1448" s="7" t="str">
        <f>IF(AND(G1448="",H1448=""),"",IF(OR(C1448&lt;NgayBatDau,C1448&gt;NgayKetThuc),"Ngày tháng phải nằm trong kỳ kế toán",IF(AND(F1448&lt;&gt;"",COUNTIF(T.2[Tên loại
Doanh thu / Chi phí],F1448)=0),"Tên loại DT/CP chưa được khai báo vào DS Tên loại DTCP","")))</f>
        <v/>
      </c>
      <c r="N1448" s="7" t="str">
        <f t="shared" si="68"/>
        <v/>
      </c>
    </row>
    <row r="1449" spans="2:14" ht="27.75" customHeight="1" x14ac:dyDescent="0.2">
      <c r="B1449" s="7">
        <f t="shared" si="69"/>
        <v>1447</v>
      </c>
      <c r="C1449" s="24"/>
      <c r="D1449" s="16"/>
      <c r="E1449" s="2"/>
      <c r="F1449" s="16"/>
      <c r="G1449" s="13"/>
      <c r="H1449" s="13"/>
      <c r="I1449" s="13"/>
      <c r="J1449" s="21" t="str">
        <f t="shared" si="70"/>
        <v/>
      </c>
      <c r="K1449" s="34" t="str">
        <f>IF(OR(G1449&lt;&gt;"",H1449&lt;&gt;""),'Thông Tin Chung'!$L$3,"")</f>
        <v/>
      </c>
      <c r="L1449" s="2"/>
      <c r="M1449" s="7" t="str">
        <f>IF(AND(G1449="",H1449=""),"",IF(OR(C1449&lt;NgayBatDau,C1449&gt;NgayKetThuc),"Ngày tháng phải nằm trong kỳ kế toán",IF(AND(F1449&lt;&gt;"",COUNTIF(T.2[Tên loại
Doanh thu / Chi phí],F1449)=0),"Tên loại DT/CP chưa được khai báo vào DS Tên loại DTCP","")))</f>
        <v/>
      </c>
      <c r="N1449" s="7" t="str">
        <f t="shared" si="68"/>
        <v/>
      </c>
    </row>
    <row r="1450" spans="2:14" ht="27.75" customHeight="1" x14ac:dyDescent="0.2">
      <c r="B1450" s="7">
        <f t="shared" si="69"/>
        <v>1448</v>
      </c>
      <c r="C1450" s="24"/>
      <c r="D1450" s="16"/>
      <c r="E1450" s="2"/>
      <c r="F1450" s="16"/>
      <c r="G1450" s="13"/>
      <c r="H1450" s="13"/>
      <c r="I1450" s="13"/>
      <c r="J1450" s="21" t="str">
        <f t="shared" si="70"/>
        <v/>
      </c>
      <c r="K1450" s="34" t="str">
        <f>IF(OR(G1450&lt;&gt;"",H1450&lt;&gt;""),'Thông Tin Chung'!$L$3,"")</f>
        <v/>
      </c>
      <c r="L1450" s="2"/>
      <c r="M1450" s="7" t="str">
        <f>IF(AND(G1450="",H1450=""),"",IF(OR(C1450&lt;NgayBatDau,C1450&gt;NgayKetThuc),"Ngày tháng phải nằm trong kỳ kế toán",IF(AND(F1450&lt;&gt;"",COUNTIF(T.2[Tên loại
Doanh thu / Chi phí],F1450)=0),"Tên loại DT/CP chưa được khai báo vào DS Tên loại DTCP","")))</f>
        <v/>
      </c>
      <c r="N1450" s="7" t="str">
        <f t="shared" si="68"/>
        <v/>
      </c>
    </row>
    <row r="1451" spans="2:14" ht="27.75" customHeight="1" x14ac:dyDescent="0.2">
      <c r="B1451" s="7">
        <f t="shared" si="69"/>
        <v>1449</v>
      </c>
      <c r="C1451" s="24"/>
      <c r="D1451" s="16"/>
      <c r="E1451" s="2"/>
      <c r="F1451" s="16"/>
      <c r="G1451" s="13"/>
      <c r="H1451" s="13"/>
      <c r="I1451" s="13"/>
      <c r="J1451" s="21" t="str">
        <f t="shared" si="70"/>
        <v/>
      </c>
      <c r="K1451" s="34" t="str">
        <f>IF(OR(G1451&lt;&gt;"",H1451&lt;&gt;""),'Thông Tin Chung'!$L$3,"")</f>
        <v/>
      </c>
      <c r="L1451" s="2"/>
      <c r="M1451" s="7" t="str">
        <f>IF(AND(G1451="",H1451=""),"",IF(OR(C1451&lt;NgayBatDau,C1451&gt;NgayKetThuc),"Ngày tháng phải nằm trong kỳ kế toán",IF(AND(F1451&lt;&gt;"",COUNTIF(T.2[Tên loại
Doanh thu / Chi phí],F1451)=0),"Tên loại DT/CP chưa được khai báo vào DS Tên loại DTCP","")))</f>
        <v/>
      </c>
      <c r="N1451" s="7" t="str">
        <f t="shared" si="68"/>
        <v/>
      </c>
    </row>
    <row r="1452" spans="2:14" ht="27.75" customHeight="1" x14ac:dyDescent="0.2">
      <c r="B1452" s="7">
        <f t="shared" si="69"/>
        <v>1450</v>
      </c>
      <c r="C1452" s="24"/>
      <c r="D1452" s="16"/>
      <c r="E1452" s="2"/>
      <c r="F1452" s="16"/>
      <c r="G1452" s="13"/>
      <c r="H1452" s="13"/>
      <c r="I1452" s="13"/>
      <c r="J1452" s="21" t="str">
        <f t="shared" si="70"/>
        <v/>
      </c>
      <c r="K1452" s="34" t="str">
        <f>IF(OR(G1452&lt;&gt;"",H1452&lt;&gt;""),'Thông Tin Chung'!$L$3,"")</f>
        <v/>
      </c>
      <c r="L1452" s="2"/>
      <c r="M1452" s="7" t="str">
        <f>IF(AND(G1452="",H1452=""),"",IF(OR(C1452&lt;NgayBatDau,C1452&gt;NgayKetThuc),"Ngày tháng phải nằm trong kỳ kế toán",IF(AND(F1452&lt;&gt;"",COUNTIF(T.2[Tên loại
Doanh thu / Chi phí],F1452)=0),"Tên loại DT/CP chưa được khai báo vào DS Tên loại DTCP","")))</f>
        <v/>
      </c>
      <c r="N1452" s="7" t="str">
        <f t="shared" si="68"/>
        <v/>
      </c>
    </row>
    <row r="1453" spans="2:14" ht="27.75" customHeight="1" x14ac:dyDescent="0.2">
      <c r="B1453" s="7">
        <f t="shared" si="69"/>
        <v>1451</v>
      </c>
      <c r="C1453" s="24"/>
      <c r="D1453" s="16"/>
      <c r="E1453" s="2"/>
      <c r="F1453" s="16"/>
      <c r="G1453" s="13"/>
      <c r="H1453" s="13"/>
      <c r="I1453" s="13"/>
      <c r="J1453" s="21" t="str">
        <f t="shared" si="70"/>
        <v/>
      </c>
      <c r="K1453" s="34" t="str">
        <f>IF(OR(G1453&lt;&gt;"",H1453&lt;&gt;""),'Thông Tin Chung'!$L$3,"")</f>
        <v/>
      </c>
      <c r="L1453" s="2"/>
      <c r="M1453" s="7" t="str">
        <f>IF(AND(G1453="",H1453=""),"",IF(OR(C1453&lt;NgayBatDau,C1453&gt;NgayKetThuc),"Ngày tháng phải nằm trong kỳ kế toán",IF(AND(F1453&lt;&gt;"",COUNTIF(T.2[Tên loại
Doanh thu / Chi phí],F1453)=0),"Tên loại DT/CP chưa được khai báo vào DS Tên loại DTCP","")))</f>
        <v/>
      </c>
      <c r="N1453" s="7" t="str">
        <f t="shared" si="68"/>
        <v/>
      </c>
    </row>
    <row r="1454" spans="2:14" ht="27.75" customHeight="1" x14ac:dyDescent="0.2">
      <c r="B1454" s="7">
        <f t="shared" si="69"/>
        <v>1452</v>
      </c>
      <c r="C1454" s="24"/>
      <c r="D1454" s="16"/>
      <c r="E1454" s="2"/>
      <c r="F1454" s="16"/>
      <c r="G1454" s="13"/>
      <c r="H1454" s="13"/>
      <c r="I1454" s="13"/>
      <c r="J1454" s="21" t="str">
        <f t="shared" si="70"/>
        <v/>
      </c>
      <c r="K1454" s="34" t="str">
        <f>IF(OR(G1454&lt;&gt;"",H1454&lt;&gt;""),'Thông Tin Chung'!$L$3,"")</f>
        <v/>
      </c>
      <c r="L1454" s="2"/>
      <c r="M1454" s="7" t="str">
        <f>IF(AND(G1454="",H1454=""),"",IF(OR(C1454&lt;NgayBatDau,C1454&gt;NgayKetThuc),"Ngày tháng phải nằm trong kỳ kế toán",IF(AND(F1454&lt;&gt;"",COUNTIF(T.2[Tên loại
Doanh thu / Chi phí],F1454)=0),"Tên loại DT/CP chưa được khai báo vào DS Tên loại DTCP","")))</f>
        <v/>
      </c>
      <c r="N1454" s="7" t="str">
        <f t="shared" si="68"/>
        <v/>
      </c>
    </row>
    <row r="1455" spans="2:14" ht="27.75" customHeight="1" x14ac:dyDescent="0.2">
      <c r="B1455" s="7">
        <f t="shared" si="69"/>
        <v>1453</v>
      </c>
      <c r="C1455" s="24"/>
      <c r="D1455" s="16"/>
      <c r="E1455" s="2"/>
      <c r="F1455" s="16"/>
      <c r="G1455" s="13"/>
      <c r="H1455" s="13"/>
      <c r="I1455" s="13"/>
      <c r="J1455" s="21" t="str">
        <f t="shared" si="70"/>
        <v/>
      </c>
      <c r="K1455" s="34" t="str">
        <f>IF(OR(G1455&lt;&gt;"",H1455&lt;&gt;""),'Thông Tin Chung'!$L$3,"")</f>
        <v/>
      </c>
      <c r="L1455" s="2"/>
      <c r="M1455" s="7" t="str">
        <f>IF(AND(G1455="",H1455=""),"",IF(OR(C1455&lt;NgayBatDau,C1455&gt;NgayKetThuc),"Ngày tháng phải nằm trong kỳ kế toán",IF(AND(F1455&lt;&gt;"",COUNTIF(T.2[Tên loại
Doanh thu / Chi phí],F1455)=0),"Tên loại DT/CP chưa được khai báo vào DS Tên loại DTCP","")))</f>
        <v/>
      </c>
      <c r="N1455" s="7" t="str">
        <f t="shared" si="68"/>
        <v/>
      </c>
    </row>
    <row r="1456" spans="2:14" ht="27.75" customHeight="1" x14ac:dyDescent="0.2">
      <c r="B1456" s="7">
        <f t="shared" si="69"/>
        <v>1454</v>
      </c>
      <c r="C1456" s="24"/>
      <c r="D1456" s="16"/>
      <c r="E1456" s="2"/>
      <c r="F1456" s="16"/>
      <c r="G1456" s="13"/>
      <c r="H1456" s="13"/>
      <c r="I1456" s="13"/>
      <c r="J1456" s="21" t="str">
        <f t="shared" si="70"/>
        <v/>
      </c>
      <c r="K1456" s="34" t="str">
        <f>IF(OR(G1456&lt;&gt;"",H1456&lt;&gt;""),'Thông Tin Chung'!$L$3,"")</f>
        <v/>
      </c>
      <c r="L1456" s="2"/>
      <c r="M1456" s="7" t="str">
        <f>IF(AND(G1456="",H1456=""),"",IF(OR(C1456&lt;NgayBatDau,C1456&gt;NgayKetThuc),"Ngày tháng phải nằm trong kỳ kế toán",IF(AND(F1456&lt;&gt;"",COUNTIF(T.2[Tên loại
Doanh thu / Chi phí],F1456)=0),"Tên loại DT/CP chưa được khai báo vào DS Tên loại DTCP","")))</f>
        <v/>
      </c>
      <c r="N1456" s="7" t="str">
        <f t="shared" si="68"/>
        <v/>
      </c>
    </row>
    <row r="1457" spans="2:14" ht="27.75" customHeight="1" x14ac:dyDescent="0.2">
      <c r="B1457" s="7">
        <f t="shared" si="69"/>
        <v>1455</v>
      </c>
      <c r="C1457" s="24"/>
      <c r="D1457" s="16"/>
      <c r="E1457" s="2"/>
      <c r="F1457" s="16"/>
      <c r="G1457" s="13"/>
      <c r="H1457" s="13"/>
      <c r="I1457" s="13"/>
      <c r="J1457" s="21" t="str">
        <f t="shared" si="70"/>
        <v/>
      </c>
      <c r="K1457" s="34" t="str">
        <f>IF(OR(G1457&lt;&gt;"",H1457&lt;&gt;""),'Thông Tin Chung'!$L$3,"")</f>
        <v/>
      </c>
      <c r="L1457" s="2"/>
      <c r="M1457" s="7" t="str">
        <f>IF(AND(G1457="",H1457=""),"",IF(OR(C1457&lt;NgayBatDau,C1457&gt;NgayKetThuc),"Ngày tháng phải nằm trong kỳ kế toán",IF(AND(F1457&lt;&gt;"",COUNTIF(T.2[Tên loại
Doanh thu / Chi phí],F1457)=0),"Tên loại DT/CP chưa được khai báo vào DS Tên loại DTCP","")))</f>
        <v/>
      </c>
      <c r="N1457" s="7" t="str">
        <f t="shared" si="68"/>
        <v/>
      </c>
    </row>
    <row r="1458" spans="2:14" ht="27.75" customHeight="1" x14ac:dyDescent="0.2">
      <c r="B1458" s="7">
        <f t="shared" si="69"/>
        <v>1456</v>
      </c>
      <c r="C1458" s="24"/>
      <c r="D1458" s="16"/>
      <c r="E1458" s="2"/>
      <c r="F1458" s="16"/>
      <c r="G1458" s="13"/>
      <c r="H1458" s="13"/>
      <c r="I1458" s="13"/>
      <c r="J1458" s="21" t="str">
        <f t="shared" si="70"/>
        <v/>
      </c>
      <c r="K1458" s="34" t="str">
        <f>IF(OR(G1458&lt;&gt;"",H1458&lt;&gt;""),'Thông Tin Chung'!$L$3,"")</f>
        <v/>
      </c>
      <c r="L1458" s="2"/>
      <c r="M1458" s="7" t="str">
        <f>IF(AND(G1458="",H1458=""),"",IF(OR(C1458&lt;NgayBatDau,C1458&gt;NgayKetThuc),"Ngày tháng phải nằm trong kỳ kế toán",IF(AND(F1458&lt;&gt;"",COUNTIF(T.2[Tên loại
Doanh thu / Chi phí],F1458)=0),"Tên loại DT/CP chưa được khai báo vào DS Tên loại DTCP","")))</f>
        <v/>
      </c>
      <c r="N1458" s="7" t="str">
        <f t="shared" si="68"/>
        <v/>
      </c>
    </row>
    <row r="1459" spans="2:14" ht="27.75" customHeight="1" x14ac:dyDescent="0.2">
      <c r="B1459" s="7">
        <f t="shared" si="69"/>
        <v>1457</v>
      </c>
      <c r="C1459" s="24"/>
      <c r="D1459" s="16"/>
      <c r="E1459" s="2"/>
      <c r="F1459" s="16"/>
      <c r="G1459" s="13"/>
      <c r="H1459" s="13"/>
      <c r="I1459" s="13"/>
      <c r="J1459" s="21" t="str">
        <f t="shared" si="70"/>
        <v/>
      </c>
      <c r="K1459" s="34" t="str">
        <f>IF(OR(G1459&lt;&gt;"",H1459&lt;&gt;""),'Thông Tin Chung'!$L$3,"")</f>
        <v/>
      </c>
      <c r="L1459" s="2"/>
      <c r="M1459" s="7" t="str">
        <f>IF(AND(G1459="",H1459=""),"",IF(OR(C1459&lt;NgayBatDau,C1459&gt;NgayKetThuc),"Ngày tháng phải nằm trong kỳ kế toán",IF(AND(F1459&lt;&gt;"",COUNTIF(T.2[Tên loại
Doanh thu / Chi phí],F1459)=0),"Tên loại DT/CP chưa được khai báo vào DS Tên loại DTCP","")))</f>
        <v/>
      </c>
      <c r="N1459" s="7" t="str">
        <f t="shared" si="68"/>
        <v/>
      </c>
    </row>
    <row r="1460" spans="2:14" ht="27.75" customHeight="1" x14ac:dyDescent="0.2">
      <c r="B1460" s="7">
        <f t="shared" si="69"/>
        <v>1458</v>
      </c>
      <c r="C1460" s="24"/>
      <c r="D1460" s="16"/>
      <c r="E1460" s="2"/>
      <c r="F1460" s="16"/>
      <c r="G1460" s="13"/>
      <c r="H1460" s="13"/>
      <c r="I1460" s="13"/>
      <c r="J1460" s="21" t="str">
        <f t="shared" si="70"/>
        <v/>
      </c>
      <c r="K1460" s="34" t="str">
        <f>IF(OR(G1460&lt;&gt;"",H1460&lt;&gt;""),'Thông Tin Chung'!$L$3,"")</f>
        <v/>
      </c>
      <c r="L1460" s="2"/>
      <c r="M1460" s="7" t="str">
        <f>IF(AND(G1460="",H1460=""),"",IF(OR(C1460&lt;NgayBatDau,C1460&gt;NgayKetThuc),"Ngày tháng phải nằm trong kỳ kế toán",IF(AND(F1460&lt;&gt;"",COUNTIF(T.2[Tên loại
Doanh thu / Chi phí],F1460)=0),"Tên loại DT/CP chưa được khai báo vào DS Tên loại DTCP","")))</f>
        <v/>
      </c>
      <c r="N1460" s="7" t="str">
        <f t="shared" si="68"/>
        <v/>
      </c>
    </row>
    <row r="1461" spans="2:14" ht="27.75" customHeight="1" x14ac:dyDescent="0.2">
      <c r="B1461" s="7">
        <f t="shared" si="69"/>
        <v>1459</v>
      </c>
      <c r="C1461" s="24"/>
      <c r="D1461" s="16"/>
      <c r="E1461" s="2"/>
      <c r="F1461" s="16"/>
      <c r="G1461" s="13"/>
      <c r="H1461" s="13"/>
      <c r="I1461" s="13"/>
      <c r="J1461" s="21" t="str">
        <f t="shared" si="70"/>
        <v/>
      </c>
      <c r="K1461" s="34" t="str">
        <f>IF(OR(G1461&lt;&gt;"",H1461&lt;&gt;""),'Thông Tin Chung'!$L$3,"")</f>
        <v/>
      </c>
      <c r="L1461" s="2"/>
      <c r="M1461" s="7" t="str">
        <f>IF(AND(G1461="",H1461=""),"",IF(OR(C1461&lt;NgayBatDau,C1461&gt;NgayKetThuc),"Ngày tháng phải nằm trong kỳ kế toán",IF(AND(F1461&lt;&gt;"",COUNTIF(T.2[Tên loại
Doanh thu / Chi phí],F1461)=0),"Tên loại DT/CP chưa được khai báo vào DS Tên loại DTCP","")))</f>
        <v/>
      </c>
      <c r="N1461" s="7" t="str">
        <f t="shared" si="68"/>
        <v/>
      </c>
    </row>
    <row r="1462" spans="2:14" ht="27.75" customHeight="1" x14ac:dyDescent="0.2">
      <c r="B1462" s="7">
        <f t="shared" si="69"/>
        <v>1460</v>
      </c>
      <c r="C1462" s="24"/>
      <c r="D1462" s="16"/>
      <c r="E1462" s="2"/>
      <c r="F1462" s="16"/>
      <c r="G1462" s="13"/>
      <c r="H1462" s="13"/>
      <c r="I1462" s="13"/>
      <c r="J1462" s="21" t="str">
        <f t="shared" si="70"/>
        <v/>
      </c>
      <c r="K1462" s="34" t="str">
        <f>IF(OR(G1462&lt;&gt;"",H1462&lt;&gt;""),'Thông Tin Chung'!$L$3,"")</f>
        <v/>
      </c>
      <c r="L1462" s="2"/>
      <c r="M1462" s="7" t="str">
        <f>IF(AND(G1462="",H1462=""),"",IF(OR(C1462&lt;NgayBatDau,C1462&gt;NgayKetThuc),"Ngày tháng phải nằm trong kỳ kế toán",IF(AND(F1462&lt;&gt;"",COUNTIF(T.2[Tên loại
Doanh thu / Chi phí],F1462)=0),"Tên loại DT/CP chưa được khai báo vào DS Tên loại DTCP","")))</f>
        <v/>
      </c>
      <c r="N1462" s="7" t="str">
        <f t="shared" si="68"/>
        <v/>
      </c>
    </row>
    <row r="1463" spans="2:14" ht="27.75" customHeight="1" x14ac:dyDescent="0.2">
      <c r="B1463" s="7">
        <f t="shared" si="69"/>
        <v>1461</v>
      </c>
      <c r="C1463" s="24"/>
      <c r="D1463" s="16"/>
      <c r="E1463" s="2"/>
      <c r="F1463" s="16"/>
      <c r="G1463" s="13"/>
      <c r="H1463" s="13"/>
      <c r="I1463" s="13"/>
      <c r="J1463" s="21" t="str">
        <f t="shared" si="70"/>
        <v/>
      </c>
      <c r="K1463" s="34" t="str">
        <f>IF(OR(G1463&lt;&gt;"",H1463&lt;&gt;""),'Thông Tin Chung'!$L$3,"")</f>
        <v/>
      </c>
      <c r="L1463" s="2"/>
      <c r="M1463" s="7" t="str">
        <f>IF(AND(G1463="",H1463=""),"",IF(OR(C1463&lt;NgayBatDau,C1463&gt;NgayKetThuc),"Ngày tháng phải nằm trong kỳ kế toán",IF(AND(F1463&lt;&gt;"",COUNTIF(T.2[Tên loại
Doanh thu / Chi phí],F1463)=0),"Tên loại DT/CP chưa được khai báo vào DS Tên loại DTCP","")))</f>
        <v/>
      </c>
      <c r="N1463" s="7" t="str">
        <f t="shared" si="68"/>
        <v/>
      </c>
    </row>
    <row r="1464" spans="2:14" ht="27.75" customHeight="1" x14ac:dyDescent="0.2">
      <c r="B1464" s="7">
        <f t="shared" si="69"/>
        <v>1462</v>
      </c>
      <c r="C1464" s="24"/>
      <c r="D1464" s="16"/>
      <c r="E1464" s="2"/>
      <c r="F1464" s="16"/>
      <c r="G1464" s="13"/>
      <c r="H1464" s="13"/>
      <c r="I1464" s="13"/>
      <c r="J1464" s="21" t="str">
        <f t="shared" si="70"/>
        <v/>
      </c>
      <c r="K1464" s="34" t="str">
        <f>IF(OR(G1464&lt;&gt;"",H1464&lt;&gt;""),'Thông Tin Chung'!$L$3,"")</f>
        <v/>
      </c>
      <c r="L1464" s="2"/>
      <c r="M1464" s="7" t="str">
        <f>IF(AND(G1464="",H1464=""),"",IF(OR(C1464&lt;NgayBatDau,C1464&gt;NgayKetThuc),"Ngày tháng phải nằm trong kỳ kế toán",IF(AND(F1464&lt;&gt;"",COUNTIF(T.2[Tên loại
Doanh thu / Chi phí],F1464)=0),"Tên loại DT/CP chưa được khai báo vào DS Tên loại DTCP","")))</f>
        <v/>
      </c>
      <c r="N1464" s="7" t="str">
        <f t="shared" si="68"/>
        <v/>
      </c>
    </row>
    <row r="1465" spans="2:14" ht="27.75" customHeight="1" x14ac:dyDescent="0.2">
      <c r="B1465" s="7">
        <f t="shared" si="69"/>
        <v>1463</v>
      </c>
      <c r="C1465" s="24"/>
      <c r="D1465" s="16"/>
      <c r="E1465" s="2"/>
      <c r="F1465" s="16"/>
      <c r="G1465" s="13"/>
      <c r="H1465" s="13"/>
      <c r="I1465" s="13"/>
      <c r="J1465" s="21" t="str">
        <f t="shared" si="70"/>
        <v/>
      </c>
      <c r="K1465" s="34" t="str">
        <f>IF(OR(G1465&lt;&gt;"",H1465&lt;&gt;""),'Thông Tin Chung'!$L$3,"")</f>
        <v/>
      </c>
      <c r="L1465" s="2"/>
      <c r="M1465" s="7" t="str">
        <f>IF(AND(G1465="",H1465=""),"",IF(OR(C1465&lt;NgayBatDau,C1465&gt;NgayKetThuc),"Ngày tháng phải nằm trong kỳ kế toán",IF(AND(F1465&lt;&gt;"",COUNTIF(T.2[Tên loại
Doanh thu / Chi phí],F1465)=0),"Tên loại DT/CP chưa được khai báo vào DS Tên loại DTCP","")))</f>
        <v/>
      </c>
      <c r="N1465" s="7" t="str">
        <f t="shared" si="68"/>
        <v/>
      </c>
    </row>
    <row r="1466" spans="2:14" ht="27.75" customHeight="1" x14ac:dyDescent="0.2">
      <c r="B1466" s="7">
        <f t="shared" si="69"/>
        <v>1464</v>
      </c>
      <c r="C1466" s="24"/>
      <c r="D1466" s="16"/>
      <c r="E1466" s="2"/>
      <c r="F1466" s="16"/>
      <c r="G1466" s="13"/>
      <c r="H1466" s="13"/>
      <c r="I1466" s="13"/>
      <c r="J1466" s="21" t="str">
        <f t="shared" si="70"/>
        <v/>
      </c>
      <c r="K1466" s="34" t="str">
        <f>IF(OR(G1466&lt;&gt;"",H1466&lt;&gt;""),'Thông Tin Chung'!$L$3,"")</f>
        <v/>
      </c>
      <c r="L1466" s="2"/>
      <c r="M1466" s="7" t="str">
        <f>IF(AND(G1466="",H1466=""),"",IF(OR(C1466&lt;NgayBatDau,C1466&gt;NgayKetThuc),"Ngày tháng phải nằm trong kỳ kế toán",IF(AND(F1466&lt;&gt;"",COUNTIF(T.2[Tên loại
Doanh thu / Chi phí],F1466)=0),"Tên loại DT/CP chưa được khai báo vào DS Tên loại DTCP","")))</f>
        <v/>
      </c>
      <c r="N1466" s="7" t="str">
        <f t="shared" si="68"/>
        <v/>
      </c>
    </row>
    <row r="1467" spans="2:14" ht="27.75" customHeight="1" x14ac:dyDescent="0.2">
      <c r="B1467" s="7">
        <f t="shared" si="69"/>
        <v>1465</v>
      </c>
      <c r="C1467" s="24"/>
      <c r="D1467" s="16"/>
      <c r="E1467" s="2"/>
      <c r="F1467" s="16"/>
      <c r="G1467" s="13"/>
      <c r="H1467" s="13"/>
      <c r="I1467" s="13"/>
      <c r="J1467" s="21" t="str">
        <f t="shared" si="70"/>
        <v/>
      </c>
      <c r="K1467" s="34" t="str">
        <f>IF(OR(G1467&lt;&gt;"",H1467&lt;&gt;""),'Thông Tin Chung'!$L$3,"")</f>
        <v/>
      </c>
      <c r="L1467" s="2"/>
      <c r="M1467" s="7" t="str">
        <f>IF(AND(G1467="",H1467=""),"",IF(OR(C1467&lt;NgayBatDau,C1467&gt;NgayKetThuc),"Ngày tháng phải nằm trong kỳ kế toán",IF(AND(F1467&lt;&gt;"",COUNTIF(T.2[Tên loại
Doanh thu / Chi phí],F1467)=0),"Tên loại DT/CP chưa được khai báo vào DS Tên loại DTCP","")))</f>
        <v/>
      </c>
      <c r="N1467" s="7" t="str">
        <f t="shared" si="68"/>
        <v/>
      </c>
    </row>
    <row r="1468" spans="2:14" ht="27.75" customHeight="1" x14ac:dyDescent="0.2">
      <c r="B1468" s="7">
        <f t="shared" si="69"/>
        <v>1466</v>
      </c>
      <c r="C1468" s="24"/>
      <c r="D1468" s="16"/>
      <c r="E1468" s="2"/>
      <c r="F1468" s="16"/>
      <c r="G1468" s="13"/>
      <c r="H1468" s="13"/>
      <c r="I1468" s="13"/>
      <c r="J1468" s="21" t="str">
        <f t="shared" si="70"/>
        <v/>
      </c>
      <c r="K1468" s="34" t="str">
        <f>IF(OR(G1468&lt;&gt;"",H1468&lt;&gt;""),'Thông Tin Chung'!$L$3,"")</f>
        <v/>
      </c>
      <c r="L1468" s="2"/>
      <c r="M1468" s="7" t="str">
        <f>IF(AND(G1468="",H1468=""),"",IF(OR(C1468&lt;NgayBatDau,C1468&gt;NgayKetThuc),"Ngày tháng phải nằm trong kỳ kế toán",IF(AND(F1468&lt;&gt;"",COUNTIF(T.2[Tên loại
Doanh thu / Chi phí],F1468)=0),"Tên loại DT/CP chưa được khai báo vào DS Tên loại DTCP","")))</f>
        <v/>
      </c>
      <c r="N1468" s="7" t="str">
        <f t="shared" si="68"/>
        <v/>
      </c>
    </row>
    <row r="1469" spans="2:14" ht="27.75" customHeight="1" x14ac:dyDescent="0.2">
      <c r="B1469" s="7">
        <f t="shared" si="69"/>
        <v>1467</v>
      </c>
      <c r="C1469" s="24"/>
      <c r="D1469" s="16"/>
      <c r="E1469" s="2"/>
      <c r="F1469" s="16"/>
      <c r="G1469" s="13"/>
      <c r="H1469" s="13"/>
      <c r="I1469" s="13"/>
      <c r="J1469" s="21" t="str">
        <f t="shared" si="70"/>
        <v/>
      </c>
      <c r="K1469" s="34" t="str">
        <f>IF(OR(G1469&lt;&gt;"",H1469&lt;&gt;""),'Thông Tin Chung'!$L$3,"")</f>
        <v/>
      </c>
      <c r="L1469" s="2"/>
      <c r="M1469" s="7" t="str">
        <f>IF(AND(G1469="",H1469=""),"",IF(OR(C1469&lt;NgayBatDau,C1469&gt;NgayKetThuc),"Ngày tháng phải nằm trong kỳ kế toán",IF(AND(F1469&lt;&gt;"",COUNTIF(T.2[Tên loại
Doanh thu / Chi phí],F1469)=0),"Tên loại DT/CP chưa được khai báo vào DS Tên loại DTCP","")))</f>
        <v/>
      </c>
      <c r="N1469" s="7" t="str">
        <f t="shared" si="68"/>
        <v/>
      </c>
    </row>
    <row r="1470" spans="2:14" ht="27.75" customHeight="1" x14ac:dyDescent="0.2">
      <c r="B1470" s="7">
        <f t="shared" si="69"/>
        <v>1468</v>
      </c>
      <c r="C1470" s="24"/>
      <c r="D1470" s="16"/>
      <c r="E1470" s="2"/>
      <c r="F1470" s="16"/>
      <c r="G1470" s="13"/>
      <c r="H1470" s="13"/>
      <c r="I1470" s="13"/>
      <c r="J1470" s="21" t="str">
        <f t="shared" si="70"/>
        <v/>
      </c>
      <c r="K1470" s="34" t="str">
        <f>IF(OR(G1470&lt;&gt;"",H1470&lt;&gt;""),'Thông Tin Chung'!$L$3,"")</f>
        <v/>
      </c>
      <c r="L1470" s="2"/>
      <c r="M1470" s="7" t="str">
        <f>IF(AND(G1470="",H1470=""),"",IF(OR(C1470&lt;NgayBatDau,C1470&gt;NgayKetThuc),"Ngày tháng phải nằm trong kỳ kế toán",IF(AND(F1470&lt;&gt;"",COUNTIF(T.2[Tên loại
Doanh thu / Chi phí],F1470)=0),"Tên loại DT/CP chưa được khai báo vào DS Tên loại DTCP","")))</f>
        <v/>
      </c>
      <c r="N1470" s="7" t="str">
        <f t="shared" si="68"/>
        <v/>
      </c>
    </row>
    <row r="1471" spans="2:14" ht="27.75" customHeight="1" x14ac:dyDescent="0.2">
      <c r="B1471" s="7">
        <f t="shared" si="69"/>
        <v>1469</v>
      </c>
      <c r="C1471" s="24"/>
      <c r="D1471" s="16"/>
      <c r="E1471" s="2"/>
      <c r="F1471" s="16"/>
      <c r="G1471" s="13"/>
      <c r="H1471" s="13"/>
      <c r="I1471" s="13"/>
      <c r="J1471" s="21" t="str">
        <f t="shared" si="70"/>
        <v/>
      </c>
      <c r="K1471" s="34" t="str">
        <f>IF(OR(G1471&lt;&gt;"",H1471&lt;&gt;""),'Thông Tin Chung'!$L$3,"")</f>
        <v/>
      </c>
      <c r="L1471" s="2"/>
      <c r="M1471" s="7" t="str">
        <f>IF(AND(G1471="",H1471=""),"",IF(OR(C1471&lt;NgayBatDau,C1471&gt;NgayKetThuc),"Ngày tháng phải nằm trong kỳ kế toán",IF(AND(F1471&lt;&gt;"",COUNTIF(T.2[Tên loại
Doanh thu / Chi phí],F1471)=0),"Tên loại DT/CP chưa được khai báo vào DS Tên loại DTCP","")))</f>
        <v/>
      </c>
      <c r="N1471" s="7" t="str">
        <f t="shared" si="68"/>
        <v/>
      </c>
    </row>
    <row r="1472" spans="2:14" ht="27.75" customHeight="1" x14ac:dyDescent="0.2">
      <c r="B1472" s="7">
        <f t="shared" si="69"/>
        <v>1470</v>
      </c>
      <c r="C1472" s="24"/>
      <c r="D1472" s="16"/>
      <c r="E1472" s="2"/>
      <c r="F1472" s="16"/>
      <c r="G1472" s="13"/>
      <c r="H1472" s="13"/>
      <c r="I1472" s="13"/>
      <c r="J1472" s="21" t="str">
        <f t="shared" si="70"/>
        <v/>
      </c>
      <c r="K1472" s="34" t="str">
        <f>IF(OR(G1472&lt;&gt;"",H1472&lt;&gt;""),'Thông Tin Chung'!$L$3,"")</f>
        <v/>
      </c>
      <c r="L1472" s="2"/>
      <c r="M1472" s="7" t="str">
        <f>IF(AND(G1472="",H1472=""),"",IF(OR(C1472&lt;NgayBatDau,C1472&gt;NgayKetThuc),"Ngày tháng phải nằm trong kỳ kế toán",IF(AND(F1472&lt;&gt;"",COUNTIF(T.2[Tên loại
Doanh thu / Chi phí],F1472)=0),"Tên loại DT/CP chưa được khai báo vào DS Tên loại DTCP","")))</f>
        <v/>
      </c>
      <c r="N1472" s="7" t="str">
        <f t="shared" si="68"/>
        <v/>
      </c>
    </row>
    <row r="1473" spans="2:14" ht="27.75" customHeight="1" x14ac:dyDescent="0.2">
      <c r="B1473" s="7">
        <f t="shared" si="69"/>
        <v>1471</v>
      </c>
      <c r="C1473" s="24"/>
      <c r="D1473" s="16"/>
      <c r="E1473" s="2"/>
      <c r="F1473" s="16"/>
      <c r="G1473" s="13"/>
      <c r="H1473" s="13"/>
      <c r="I1473" s="13"/>
      <c r="J1473" s="21" t="str">
        <f t="shared" si="70"/>
        <v/>
      </c>
      <c r="K1473" s="34" t="str">
        <f>IF(OR(G1473&lt;&gt;"",H1473&lt;&gt;""),'Thông Tin Chung'!$L$3,"")</f>
        <v/>
      </c>
      <c r="L1473" s="2"/>
      <c r="M1473" s="7" t="str">
        <f>IF(AND(G1473="",H1473=""),"",IF(OR(C1473&lt;NgayBatDau,C1473&gt;NgayKetThuc),"Ngày tháng phải nằm trong kỳ kế toán",IF(AND(F1473&lt;&gt;"",COUNTIF(T.2[Tên loại
Doanh thu / Chi phí],F1473)=0),"Tên loại DT/CP chưa được khai báo vào DS Tên loại DTCP","")))</f>
        <v/>
      </c>
      <c r="N1473" s="7" t="str">
        <f t="shared" si="68"/>
        <v/>
      </c>
    </row>
    <row r="1474" spans="2:14" ht="27.75" customHeight="1" x14ac:dyDescent="0.2">
      <c r="B1474" s="7">
        <f t="shared" si="69"/>
        <v>1472</v>
      </c>
      <c r="C1474" s="24"/>
      <c r="D1474" s="16"/>
      <c r="E1474" s="2"/>
      <c r="F1474" s="16"/>
      <c r="G1474" s="13"/>
      <c r="H1474" s="13"/>
      <c r="I1474" s="13"/>
      <c r="J1474" s="21" t="str">
        <f t="shared" si="70"/>
        <v/>
      </c>
      <c r="K1474" s="34" t="str">
        <f>IF(OR(G1474&lt;&gt;"",H1474&lt;&gt;""),'Thông Tin Chung'!$L$3,"")</f>
        <v/>
      </c>
      <c r="L1474" s="2"/>
      <c r="M1474" s="7" t="str">
        <f>IF(AND(G1474="",H1474=""),"",IF(OR(C1474&lt;NgayBatDau,C1474&gt;NgayKetThuc),"Ngày tháng phải nằm trong kỳ kế toán",IF(AND(F1474&lt;&gt;"",COUNTIF(T.2[Tên loại
Doanh thu / Chi phí],F1474)=0),"Tên loại DT/CP chưa được khai báo vào DS Tên loại DTCP","")))</f>
        <v/>
      </c>
      <c r="N1474" s="7" t="str">
        <f t="shared" si="68"/>
        <v/>
      </c>
    </row>
    <row r="1475" spans="2:14" ht="27.75" customHeight="1" x14ac:dyDescent="0.2">
      <c r="B1475" s="7">
        <f t="shared" si="69"/>
        <v>1473</v>
      </c>
      <c r="C1475" s="24"/>
      <c r="D1475" s="16"/>
      <c r="E1475" s="2"/>
      <c r="F1475" s="16"/>
      <c r="G1475" s="13"/>
      <c r="H1475" s="13"/>
      <c r="I1475" s="13"/>
      <c r="J1475" s="21" t="str">
        <f t="shared" si="70"/>
        <v/>
      </c>
      <c r="K1475" s="34" t="str">
        <f>IF(OR(G1475&lt;&gt;"",H1475&lt;&gt;""),'Thông Tin Chung'!$L$3,"")</f>
        <v/>
      </c>
      <c r="L1475" s="2"/>
      <c r="M1475" s="7" t="str">
        <f>IF(AND(G1475="",H1475=""),"",IF(OR(C1475&lt;NgayBatDau,C1475&gt;NgayKetThuc),"Ngày tháng phải nằm trong kỳ kế toán",IF(AND(F1475&lt;&gt;"",COUNTIF(T.2[Tên loại
Doanh thu / Chi phí],F1475)=0),"Tên loại DT/CP chưa được khai báo vào DS Tên loại DTCP","")))</f>
        <v/>
      </c>
      <c r="N1475" s="7" t="str">
        <f t="shared" ref="N1475:N1502" si="71">IF(C1475="","",IF(AND(G1475&lt;&gt;"",H1475="",C1475&lt;B3LocTuNgay),0,IF(AND(G1475="",H1475&lt;&gt;"",C1475&lt;B3LocTuNgay),10,IF(AND(G1475&lt;&gt;"",H1475="",C1475&lt;=B3LocDenNgay),1,IF(AND(G1475="",H1475&lt;&gt;"",C1475&lt;=B3LocDenNgay),11,"")))))</f>
        <v/>
      </c>
    </row>
    <row r="1476" spans="2:14" ht="27.75" customHeight="1" x14ac:dyDescent="0.2">
      <c r="B1476" s="7">
        <f t="shared" ref="B1476:B1502" si="72">ROW(A1476)-2</f>
        <v>1474</v>
      </c>
      <c r="C1476" s="24"/>
      <c r="D1476" s="16"/>
      <c r="E1476" s="2"/>
      <c r="F1476" s="16"/>
      <c r="G1476" s="13"/>
      <c r="H1476" s="13"/>
      <c r="I1476" s="13"/>
      <c r="J1476" s="21" t="str">
        <f t="shared" ref="J1476:J1502" si="73">IF(G1476&lt;&gt;"",G1476*SUM(1,I1476),IF(H1476&lt;&gt;"",H1476*SUM(1,I1476),""))</f>
        <v/>
      </c>
      <c r="K1476" s="34" t="str">
        <f>IF(OR(G1476&lt;&gt;"",H1476&lt;&gt;""),'Thông Tin Chung'!$L$3,"")</f>
        <v/>
      </c>
      <c r="L1476" s="2"/>
      <c r="M1476" s="7" t="str">
        <f>IF(AND(G1476="",H1476=""),"",IF(OR(C1476&lt;NgayBatDau,C1476&gt;NgayKetThuc),"Ngày tháng phải nằm trong kỳ kế toán",IF(AND(F1476&lt;&gt;"",COUNTIF(T.2[Tên loại
Doanh thu / Chi phí],F1476)=0),"Tên loại DT/CP chưa được khai báo vào DS Tên loại DTCP","")))</f>
        <v/>
      </c>
      <c r="N1476" s="7" t="str">
        <f t="shared" si="71"/>
        <v/>
      </c>
    </row>
    <row r="1477" spans="2:14" ht="27.75" customHeight="1" x14ac:dyDescent="0.2">
      <c r="B1477" s="7">
        <f t="shared" si="72"/>
        <v>1475</v>
      </c>
      <c r="C1477" s="24"/>
      <c r="D1477" s="16"/>
      <c r="E1477" s="2"/>
      <c r="F1477" s="16"/>
      <c r="G1477" s="13"/>
      <c r="H1477" s="13"/>
      <c r="I1477" s="13"/>
      <c r="J1477" s="21" t="str">
        <f t="shared" si="73"/>
        <v/>
      </c>
      <c r="K1477" s="34" t="str">
        <f>IF(OR(G1477&lt;&gt;"",H1477&lt;&gt;""),'Thông Tin Chung'!$L$3,"")</f>
        <v/>
      </c>
      <c r="L1477" s="2"/>
      <c r="M1477" s="7" t="str">
        <f>IF(AND(G1477="",H1477=""),"",IF(OR(C1477&lt;NgayBatDau,C1477&gt;NgayKetThuc),"Ngày tháng phải nằm trong kỳ kế toán",IF(AND(F1477&lt;&gt;"",COUNTIF(T.2[Tên loại
Doanh thu / Chi phí],F1477)=0),"Tên loại DT/CP chưa được khai báo vào DS Tên loại DTCP","")))</f>
        <v/>
      </c>
      <c r="N1477" s="7" t="str">
        <f t="shared" si="71"/>
        <v/>
      </c>
    </row>
    <row r="1478" spans="2:14" ht="27.75" customHeight="1" x14ac:dyDescent="0.2">
      <c r="B1478" s="7">
        <f t="shared" si="72"/>
        <v>1476</v>
      </c>
      <c r="C1478" s="24"/>
      <c r="D1478" s="16"/>
      <c r="E1478" s="2"/>
      <c r="F1478" s="16"/>
      <c r="G1478" s="13"/>
      <c r="H1478" s="13"/>
      <c r="I1478" s="13"/>
      <c r="J1478" s="21" t="str">
        <f t="shared" si="73"/>
        <v/>
      </c>
      <c r="K1478" s="34" t="str">
        <f>IF(OR(G1478&lt;&gt;"",H1478&lt;&gt;""),'Thông Tin Chung'!$L$3,"")</f>
        <v/>
      </c>
      <c r="L1478" s="2"/>
      <c r="M1478" s="7" t="str">
        <f>IF(AND(G1478="",H1478=""),"",IF(OR(C1478&lt;NgayBatDau,C1478&gt;NgayKetThuc),"Ngày tháng phải nằm trong kỳ kế toán",IF(AND(F1478&lt;&gt;"",COUNTIF(T.2[Tên loại
Doanh thu / Chi phí],F1478)=0),"Tên loại DT/CP chưa được khai báo vào DS Tên loại DTCP","")))</f>
        <v/>
      </c>
      <c r="N1478" s="7" t="str">
        <f t="shared" si="71"/>
        <v/>
      </c>
    </row>
    <row r="1479" spans="2:14" ht="27.75" customHeight="1" x14ac:dyDescent="0.2">
      <c r="B1479" s="7">
        <f t="shared" si="72"/>
        <v>1477</v>
      </c>
      <c r="C1479" s="24"/>
      <c r="D1479" s="16"/>
      <c r="E1479" s="2"/>
      <c r="F1479" s="16"/>
      <c r="G1479" s="13"/>
      <c r="H1479" s="13"/>
      <c r="I1479" s="13"/>
      <c r="J1479" s="21" t="str">
        <f t="shared" si="73"/>
        <v/>
      </c>
      <c r="K1479" s="34" t="str">
        <f>IF(OR(G1479&lt;&gt;"",H1479&lt;&gt;""),'Thông Tin Chung'!$L$3,"")</f>
        <v/>
      </c>
      <c r="L1479" s="2"/>
      <c r="M1479" s="7" t="str">
        <f>IF(AND(G1479="",H1479=""),"",IF(OR(C1479&lt;NgayBatDau,C1479&gt;NgayKetThuc),"Ngày tháng phải nằm trong kỳ kế toán",IF(AND(F1479&lt;&gt;"",COUNTIF(T.2[Tên loại
Doanh thu / Chi phí],F1479)=0),"Tên loại DT/CP chưa được khai báo vào DS Tên loại DTCP","")))</f>
        <v/>
      </c>
      <c r="N1479" s="7" t="str">
        <f t="shared" si="71"/>
        <v/>
      </c>
    </row>
    <row r="1480" spans="2:14" ht="27.75" customHeight="1" x14ac:dyDescent="0.2">
      <c r="B1480" s="7">
        <f t="shared" si="72"/>
        <v>1478</v>
      </c>
      <c r="C1480" s="24"/>
      <c r="D1480" s="16"/>
      <c r="E1480" s="2"/>
      <c r="F1480" s="16"/>
      <c r="G1480" s="13"/>
      <c r="H1480" s="13"/>
      <c r="I1480" s="13"/>
      <c r="J1480" s="21" t="str">
        <f t="shared" si="73"/>
        <v/>
      </c>
      <c r="K1480" s="34" t="str">
        <f>IF(OR(G1480&lt;&gt;"",H1480&lt;&gt;""),'Thông Tin Chung'!$L$3,"")</f>
        <v/>
      </c>
      <c r="L1480" s="2"/>
      <c r="M1480" s="7" t="str">
        <f>IF(AND(G1480="",H1480=""),"",IF(OR(C1480&lt;NgayBatDau,C1480&gt;NgayKetThuc),"Ngày tháng phải nằm trong kỳ kế toán",IF(AND(F1480&lt;&gt;"",COUNTIF(T.2[Tên loại
Doanh thu / Chi phí],F1480)=0),"Tên loại DT/CP chưa được khai báo vào DS Tên loại DTCP","")))</f>
        <v/>
      </c>
      <c r="N1480" s="7" t="str">
        <f t="shared" si="71"/>
        <v/>
      </c>
    </row>
    <row r="1481" spans="2:14" ht="27.75" customHeight="1" x14ac:dyDescent="0.2">
      <c r="B1481" s="7">
        <f t="shared" si="72"/>
        <v>1479</v>
      </c>
      <c r="C1481" s="24"/>
      <c r="D1481" s="16"/>
      <c r="E1481" s="2"/>
      <c r="F1481" s="16"/>
      <c r="G1481" s="13"/>
      <c r="H1481" s="13"/>
      <c r="I1481" s="13"/>
      <c r="J1481" s="21" t="str">
        <f t="shared" si="73"/>
        <v/>
      </c>
      <c r="K1481" s="34" t="str">
        <f>IF(OR(G1481&lt;&gt;"",H1481&lt;&gt;""),'Thông Tin Chung'!$L$3,"")</f>
        <v/>
      </c>
      <c r="L1481" s="2"/>
      <c r="M1481" s="7" t="str">
        <f>IF(AND(G1481="",H1481=""),"",IF(OR(C1481&lt;NgayBatDau,C1481&gt;NgayKetThuc),"Ngày tháng phải nằm trong kỳ kế toán",IF(AND(F1481&lt;&gt;"",COUNTIF(T.2[Tên loại
Doanh thu / Chi phí],F1481)=0),"Tên loại DT/CP chưa được khai báo vào DS Tên loại DTCP","")))</f>
        <v/>
      </c>
      <c r="N1481" s="7" t="str">
        <f t="shared" si="71"/>
        <v/>
      </c>
    </row>
    <row r="1482" spans="2:14" ht="27.75" customHeight="1" x14ac:dyDescent="0.2">
      <c r="B1482" s="7">
        <f t="shared" si="72"/>
        <v>1480</v>
      </c>
      <c r="C1482" s="24"/>
      <c r="D1482" s="16"/>
      <c r="E1482" s="2"/>
      <c r="F1482" s="16"/>
      <c r="G1482" s="13"/>
      <c r="H1482" s="13"/>
      <c r="I1482" s="13"/>
      <c r="J1482" s="21" t="str">
        <f t="shared" si="73"/>
        <v/>
      </c>
      <c r="K1482" s="34" t="str">
        <f>IF(OR(G1482&lt;&gt;"",H1482&lt;&gt;""),'Thông Tin Chung'!$L$3,"")</f>
        <v/>
      </c>
      <c r="L1482" s="2"/>
      <c r="M1482" s="7" t="str">
        <f>IF(AND(G1482="",H1482=""),"",IF(OR(C1482&lt;NgayBatDau,C1482&gt;NgayKetThuc),"Ngày tháng phải nằm trong kỳ kế toán",IF(AND(F1482&lt;&gt;"",COUNTIF(T.2[Tên loại
Doanh thu / Chi phí],F1482)=0),"Tên loại DT/CP chưa được khai báo vào DS Tên loại DTCP","")))</f>
        <v/>
      </c>
      <c r="N1482" s="7" t="str">
        <f t="shared" si="71"/>
        <v/>
      </c>
    </row>
    <row r="1483" spans="2:14" ht="27.75" customHeight="1" x14ac:dyDescent="0.2">
      <c r="B1483" s="7">
        <f t="shared" si="72"/>
        <v>1481</v>
      </c>
      <c r="C1483" s="24"/>
      <c r="D1483" s="16"/>
      <c r="E1483" s="2"/>
      <c r="F1483" s="16"/>
      <c r="G1483" s="13"/>
      <c r="H1483" s="13"/>
      <c r="I1483" s="13"/>
      <c r="J1483" s="21" t="str">
        <f t="shared" si="73"/>
        <v/>
      </c>
      <c r="K1483" s="34" t="str">
        <f>IF(OR(G1483&lt;&gt;"",H1483&lt;&gt;""),'Thông Tin Chung'!$L$3,"")</f>
        <v/>
      </c>
      <c r="L1483" s="2"/>
      <c r="M1483" s="7" t="str">
        <f>IF(AND(G1483="",H1483=""),"",IF(OR(C1483&lt;NgayBatDau,C1483&gt;NgayKetThuc),"Ngày tháng phải nằm trong kỳ kế toán",IF(AND(F1483&lt;&gt;"",COUNTIF(T.2[Tên loại
Doanh thu / Chi phí],F1483)=0),"Tên loại DT/CP chưa được khai báo vào DS Tên loại DTCP","")))</f>
        <v/>
      </c>
      <c r="N1483" s="7" t="str">
        <f t="shared" si="71"/>
        <v/>
      </c>
    </row>
    <row r="1484" spans="2:14" ht="27.75" customHeight="1" x14ac:dyDescent="0.2">
      <c r="B1484" s="7">
        <f t="shared" si="72"/>
        <v>1482</v>
      </c>
      <c r="C1484" s="24"/>
      <c r="D1484" s="16"/>
      <c r="E1484" s="2"/>
      <c r="F1484" s="16"/>
      <c r="G1484" s="13"/>
      <c r="H1484" s="13"/>
      <c r="I1484" s="13"/>
      <c r="J1484" s="21" t="str">
        <f t="shared" si="73"/>
        <v/>
      </c>
      <c r="K1484" s="34" t="str">
        <f>IF(OR(G1484&lt;&gt;"",H1484&lt;&gt;""),'Thông Tin Chung'!$L$3,"")</f>
        <v/>
      </c>
      <c r="L1484" s="2"/>
      <c r="M1484" s="7" t="str">
        <f>IF(AND(G1484="",H1484=""),"",IF(OR(C1484&lt;NgayBatDau,C1484&gt;NgayKetThuc),"Ngày tháng phải nằm trong kỳ kế toán",IF(AND(F1484&lt;&gt;"",COUNTIF(T.2[Tên loại
Doanh thu / Chi phí],F1484)=0),"Tên loại DT/CP chưa được khai báo vào DS Tên loại DTCP","")))</f>
        <v/>
      </c>
      <c r="N1484" s="7" t="str">
        <f t="shared" si="71"/>
        <v/>
      </c>
    </row>
    <row r="1485" spans="2:14" ht="27.75" customHeight="1" x14ac:dyDescent="0.2">
      <c r="B1485" s="7">
        <f t="shared" si="72"/>
        <v>1483</v>
      </c>
      <c r="C1485" s="24"/>
      <c r="D1485" s="16"/>
      <c r="E1485" s="2"/>
      <c r="F1485" s="16"/>
      <c r="G1485" s="13"/>
      <c r="H1485" s="13"/>
      <c r="I1485" s="13"/>
      <c r="J1485" s="21" t="str">
        <f t="shared" si="73"/>
        <v/>
      </c>
      <c r="K1485" s="34" t="str">
        <f>IF(OR(G1485&lt;&gt;"",H1485&lt;&gt;""),'Thông Tin Chung'!$L$3,"")</f>
        <v/>
      </c>
      <c r="L1485" s="2"/>
      <c r="M1485" s="7" t="str">
        <f>IF(AND(G1485="",H1485=""),"",IF(OR(C1485&lt;NgayBatDau,C1485&gt;NgayKetThuc),"Ngày tháng phải nằm trong kỳ kế toán",IF(AND(F1485&lt;&gt;"",COUNTIF(T.2[Tên loại
Doanh thu / Chi phí],F1485)=0),"Tên loại DT/CP chưa được khai báo vào DS Tên loại DTCP","")))</f>
        <v/>
      </c>
      <c r="N1485" s="7" t="str">
        <f t="shared" si="71"/>
        <v/>
      </c>
    </row>
    <row r="1486" spans="2:14" ht="27.75" customHeight="1" x14ac:dyDescent="0.2">
      <c r="B1486" s="7">
        <f t="shared" si="72"/>
        <v>1484</v>
      </c>
      <c r="C1486" s="24"/>
      <c r="D1486" s="16"/>
      <c r="E1486" s="2"/>
      <c r="F1486" s="16"/>
      <c r="G1486" s="13"/>
      <c r="H1486" s="13"/>
      <c r="I1486" s="13"/>
      <c r="J1486" s="21" t="str">
        <f t="shared" si="73"/>
        <v/>
      </c>
      <c r="K1486" s="34" t="str">
        <f>IF(OR(G1486&lt;&gt;"",H1486&lt;&gt;""),'Thông Tin Chung'!$L$3,"")</f>
        <v/>
      </c>
      <c r="L1486" s="2"/>
      <c r="M1486" s="7" t="str">
        <f>IF(AND(G1486="",H1486=""),"",IF(OR(C1486&lt;NgayBatDau,C1486&gt;NgayKetThuc),"Ngày tháng phải nằm trong kỳ kế toán",IF(AND(F1486&lt;&gt;"",COUNTIF(T.2[Tên loại
Doanh thu / Chi phí],F1486)=0),"Tên loại DT/CP chưa được khai báo vào DS Tên loại DTCP","")))</f>
        <v/>
      </c>
      <c r="N1486" s="7" t="str">
        <f t="shared" si="71"/>
        <v/>
      </c>
    </row>
    <row r="1487" spans="2:14" ht="27.75" customHeight="1" x14ac:dyDescent="0.2">
      <c r="B1487" s="7">
        <f t="shared" si="72"/>
        <v>1485</v>
      </c>
      <c r="C1487" s="24"/>
      <c r="D1487" s="16"/>
      <c r="E1487" s="2"/>
      <c r="F1487" s="16"/>
      <c r="G1487" s="13"/>
      <c r="H1487" s="13"/>
      <c r="I1487" s="13"/>
      <c r="J1487" s="21" t="str">
        <f t="shared" si="73"/>
        <v/>
      </c>
      <c r="K1487" s="34" t="str">
        <f>IF(OR(G1487&lt;&gt;"",H1487&lt;&gt;""),'Thông Tin Chung'!$L$3,"")</f>
        <v/>
      </c>
      <c r="L1487" s="2"/>
      <c r="M1487" s="7" t="str">
        <f>IF(AND(G1487="",H1487=""),"",IF(OR(C1487&lt;NgayBatDau,C1487&gt;NgayKetThuc),"Ngày tháng phải nằm trong kỳ kế toán",IF(AND(F1487&lt;&gt;"",COUNTIF(T.2[Tên loại
Doanh thu / Chi phí],F1487)=0),"Tên loại DT/CP chưa được khai báo vào DS Tên loại DTCP","")))</f>
        <v/>
      </c>
      <c r="N1487" s="7" t="str">
        <f t="shared" si="71"/>
        <v/>
      </c>
    </row>
    <row r="1488" spans="2:14" ht="27.75" customHeight="1" x14ac:dyDescent="0.2">
      <c r="B1488" s="7">
        <f t="shared" si="72"/>
        <v>1486</v>
      </c>
      <c r="C1488" s="24"/>
      <c r="D1488" s="16"/>
      <c r="E1488" s="2"/>
      <c r="F1488" s="16"/>
      <c r="G1488" s="13"/>
      <c r="H1488" s="13"/>
      <c r="I1488" s="13"/>
      <c r="J1488" s="21" t="str">
        <f t="shared" si="73"/>
        <v/>
      </c>
      <c r="K1488" s="34" t="str">
        <f>IF(OR(G1488&lt;&gt;"",H1488&lt;&gt;""),'Thông Tin Chung'!$L$3,"")</f>
        <v/>
      </c>
      <c r="L1488" s="2"/>
      <c r="M1488" s="7" t="str">
        <f>IF(AND(G1488="",H1488=""),"",IF(OR(C1488&lt;NgayBatDau,C1488&gt;NgayKetThuc),"Ngày tháng phải nằm trong kỳ kế toán",IF(AND(F1488&lt;&gt;"",COUNTIF(T.2[Tên loại
Doanh thu / Chi phí],F1488)=0),"Tên loại DT/CP chưa được khai báo vào DS Tên loại DTCP","")))</f>
        <v/>
      </c>
      <c r="N1488" s="7" t="str">
        <f t="shared" si="71"/>
        <v/>
      </c>
    </row>
    <row r="1489" spans="2:14" ht="27.75" customHeight="1" x14ac:dyDescent="0.2">
      <c r="B1489" s="7">
        <f t="shared" si="72"/>
        <v>1487</v>
      </c>
      <c r="C1489" s="24"/>
      <c r="D1489" s="16"/>
      <c r="E1489" s="2"/>
      <c r="F1489" s="16"/>
      <c r="G1489" s="13"/>
      <c r="H1489" s="13"/>
      <c r="I1489" s="13"/>
      <c r="J1489" s="21" t="str">
        <f t="shared" si="73"/>
        <v/>
      </c>
      <c r="K1489" s="34" t="str">
        <f>IF(OR(G1489&lt;&gt;"",H1489&lt;&gt;""),'Thông Tin Chung'!$L$3,"")</f>
        <v/>
      </c>
      <c r="L1489" s="2"/>
      <c r="M1489" s="7" t="str">
        <f>IF(AND(G1489="",H1489=""),"",IF(OR(C1489&lt;NgayBatDau,C1489&gt;NgayKetThuc),"Ngày tháng phải nằm trong kỳ kế toán",IF(AND(F1489&lt;&gt;"",COUNTIF(T.2[Tên loại
Doanh thu / Chi phí],F1489)=0),"Tên loại DT/CP chưa được khai báo vào DS Tên loại DTCP","")))</f>
        <v/>
      </c>
      <c r="N1489" s="7" t="str">
        <f t="shared" si="71"/>
        <v/>
      </c>
    </row>
    <row r="1490" spans="2:14" ht="27.75" customHeight="1" x14ac:dyDescent="0.2">
      <c r="B1490" s="7">
        <f t="shared" si="72"/>
        <v>1488</v>
      </c>
      <c r="C1490" s="24"/>
      <c r="D1490" s="16"/>
      <c r="E1490" s="2"/>
      <c r="F1490" s="16"/>
      <c r="G1490" s="13"/>
      <c r="H1490" s="13"/>
      <c r="I1490" s="13"/>
      <c r="J1490" s="21" t="str">
        <f t="shared" si="73"/>
        <v/>
      </c>
      <c r="K1490" s="34" t="str">
        <f>IF(OR(G1490&lt;&gt;"",H1490&lt;&gt;""),'Thông Tin Chung'!$L$3,"")</f>
        <v/>
      </c>
      <c r="L1490" s="2"/>
      <c r="M1490" s="7" t="str">
        <f>IF(AND(G1490="",H1490=""),"",IF(OR(C1490&lt;NgayBatDau,C1490&gt;NgayKetThuc),"Ngày tháng phải nằm trong kỳ kế toán",IF(AND(F1490&lt;&gt;"",COUNTIF(T.2[Tên loại
Doanh thu / Chi phí],F1490)=0),"Tên loại DT/CP chưa được khai báo vào DS Tên loại DTCP","")))</f>
        <v/>
      </c>
      <c r="N1490" s="7" t="str">
        <f t="shared" si="71"/>
        <v/>
      </c>
    </row>
    <row r="1491" spans="2:14" ht="27.75" customHeight="1" x14ac:dyDescent="0.2">
      <c r="B1491" s="7">
        <f t="shared" si="72"/>
        <v>1489</v>
      </c>
      <c r="C1491" s="24"/>
      <c r="D1491" s="16"/>
      <c r="E1491" s="2"/>
      <c r="F1491" s="16"/>
      <c r="G1491" s="13"/>
      <c r="H1491" s="13"/>
      <c r="I1491" s="13"/>
      <c r="J1491" s="21" t="str">
        <f t="shared" si="73"/>
        <v/>
      </c>
      <c r="K1491" s="34" t="str">
        <f>IF(OR(G1491&lt;&gt;"",H1491&lt;&gt;""),'Thông Tin Chung'!$L$3,"")</f>
        <v/>
      </c>
      <c r="L1491" s="2"/>
      <c r="M1491" s="7" t="str">
        <f>IF(AND(G1491="",H1491=""),"",IF(OR(C1491&lt;NgayBatDau,C1491&gt;NgayKetThuc),"Ngày tháng phải nằm trong kỳ kế toán",IF(AND(F1491&lt;&gt;"",COUNTIF(T.2[Tên loại
Doanh thu / Chi phí],F1491)=0),"Tên loại DT/CP chưa được khai báo vào DS Tên loại DTCP","")))</f>
        <v/>
      </c>
      <c r="N1491" s="7" t="str">
        <f t="shared" si="71"/>
        <v/>
      </c>
    </row>
    <row r="1492" spans="2:14" ht="27.75" customHeight="1" x14ac:dyDescent="0.2">
      <c r="B1492" s="7">
        <f t="shared" si="72"/>
        <v>1490</v>
      </c>
      <c r="C1492" s="24"/>
      <c r="D1492" s="16"/>
      <c r="E1492" s="2"/>
      <c r="F1492" s="16"/>
      <c r="G1492" s="13"/>
      <c r="H1492" s="13"/>
      <c r="I1492" s="13"/>
      <c r="J1492" s="21" t="str">
        <f t="shared" si="73"/>
        <v/>
      </c>
      <c r="K1492" s="34" t="str">
        <f>IF(OR(G1492&lt;&gt;"",H1492&lt;&gt;""),'Thông Tin Chung'!$L$3,"")</f>
        <v/>
      </c>
      <c r="L1492" s="2"/>
      <c r="M1492" s="7" t="str">
        <f>IF(AND(G1492="",H1492=""),"",IF(OR(C1492&lt;NgayBatDau,C1492&gt;NgayKetThuc),"Ngày tháng phải nằm trong kỳ kế toán",IF(AND(F1492&lt;&gt;"",COUNTIF(T.2[Tên loại
Doanh thu / Chi phí],F1492)=0),"Tên loại DT/CP chưa được khai báo vào DS Tên loại DTCP","")))</f>
        <v/>
      </c>
      <c r="N1492" s="7" t="str">
        <f t="shared" si="71"/>
        <v/>
      </c>
    </row>
    <row r="1493" spans="2:14" ht="27.75" customHeight="1" x14ac:dyDescent="0.2">
      <c r="B1493" s="7">
        <f t="shared" si="72"/>
        <v>1491</v>
      </c>
      <c r="C1493" s="24"/>
      <c r="D1493" s="16"/>
      <c r="E1493" s="2"/>
      <c r="F1493" s="16"/>
      <c r="G1493" s="13"/>
      <c r="H1493" s="13"/>
      <c r="I1493" s="13"/>
      <c r="J1493" s="21" t="str">
        <f t="shared" si="73"/>
        <v/>
      </c>
      <c r="K1493" s="34" t="str">
        <f>IF(OR(G1493&lt;&gt;"",H1493&lt;&gt;""),'Thông Tin Chung'!$L$3,"")</f>
        <v/>
      </c>
      <c r="L1493" s="2"/>
      <c r="M1493" s="7" t="str">
        <f>IF(AND(G1493="",H1493=""),"",IF(OR(C1493&lt;NgayBatDau,C1493&gt;NgayKetThuc),"Ngày tháng phải nằm trong kỳ kế toán",IF(AND(F1493&lt;&gt;"",COUNTIF(T.2[Tên loại
Doanh thu / Chi phí],F1493)=0),"Tên loại DT/CP chưa được khai báo vào DS Tên loại DTCP","")))</f>
        <v/>
      </c>
      <c r="N1493" s="7" t="str">
        <f t="shared" si="71"/>
        <v/>
      </c>
    </row>
    <row r="1494" spans="2:14" ht="27.75" customHeight="1" x14ac:dyDescent="0.2">
      <c r="B1494" s="7">
        <f t="shared" si="72"/>
        <v>1492</v>
      </c>
      <c r="C1494" s="24"/>
      <c r="D1494" s="16"/>
      <c r="E1494" s="2"/>
      <c r="F1494" s="16"/>
      <c r="G1494" s="13"/>
      <c r="H1494" s="13"/>
      <c r="I1494" s="13"/>
      <c r="J1494" s="21" t="str">
        <f t="shared" si="73"/>
        <v/>
      </c>
      <c r="K1494" s="34" t="str">
        <f>IF(OR(G1494&lt;&gt;"",H1494&lt;&gt;""),'Thông Tin Chung'!$L$3,"")</f>
        <v/>
      </c>
      <c r="L1494" s="2"/>
      <c r="M1494" s="7" t="str">
        <f>IF(AND(G1494="",H1494=""),"",IF(OR(C1494&lt;NgayBatDau,C1494&gt;NgayKetThuc),"Ngày tháng phải nằm trong kỳ kế toán",IF(AND(F1494&lt;&gt;"",COUNTIF(T.2[Tên loại
Doanh thu / Chi phí],F1494)=0),"Tên loại DT/CP chưa được khai báo vào DS Tên loại DTCP","")))</f>
        <v/>
      </c>
      <c r="N1494" s="7" t="str">
        <f t="shared" si="71"/>
        <v/>
      </c>
    </row>
    <row r="1495" spans="2:14" ht="27.75" customHeight="1" x14ac:dyDescent="0.2">
      <c r="B1495" s="7">
        <f t="shared" si="72"/>
        <v>1493</v>
      </c>
      <c r="C1495" s="24"/>
      <c r="D1495" s="16"/>
      <c r="E1495" s="2"/>
      <c r="F1495" s="16"/>
      <c r="G1495" s="13"/>
      <c r="H1495" s="13"/>
      <c r="I1495" s="13"/>
      <c r="J1495" s="21" t="str">
        <f t="shared" si="73"/>
        <v/>
      </c>
      <c r="K1495" s="34" t="str">
        <f>IF(OR(G1495&lt;&gt;"",H1495&lt;&gt;""),'Thông Tin Chung'!$L$3,"")</f>
        <v/>
      </c>
      <c r="L1495" s="2"/>
      <c r="M1495" s="7" t="str">
        <f>IF(AND(G1495="",H1495=""),"",IF(OR(C1495&lt;NgayBatDau,C1495&gt;NgayKetThuc),"Ngày tháng phải nằm trong kỳ kế toán",IF(AND(F1495&lt;&gt;"",COUNTIF(T.2[Tên loại
Doanh thu / Chi phí],F1495)=0),"Tên loại DT/CP chưa được khai báo vào DS Tên loại DTCP","")))</f>
        <v/>
      </c>
      <c r="N1495" s="7" t="str">
        <f t="shared" si="71"/>
        <v/>
      </c>
    </row>
    <row r="1496" spans="2:14" ht="27.75" customHeight="1" x14ac:dyDescent="0.2">
      <c r="B1496" s="7">
        <f t="shared" si="72"/>
        <v>1494</v>
      </c>
      <c r="C1496" s="24"/>
      <c r="D1496" s="16"/>
      <c r="E1496" s="2"/>
      <c r="F1496" s="16"/>
      <c r="G1496" s="13"/>
      <c r="H1496" s="13"/>
      <c r="I1496" s="13"/>
      <c r="J1496" s="21" t="str">
        <f t="shared" si="73"/>
        <v/>
      </c>
      <c r="K1496" s="34" t="str">
        <f>IF(OR(G1496&lt;&gt;"",H1496&lt;&gt;""),'Thông Tin Chung'!$L$3,"")</f>
        <v/>
      </c>
      <c r="L1496" s="2"/>
      <c r="M1496" s="7" t="str">
        <f>IF(AND(G1496="",H1496=""),"",IF(OR(C1496&lt;NgayBatDau,C1496&gt;NgayKetThuc),"Ngày tháng phải nằm trong kỳ kế toán",IF(AND(F1496&lt;&gt;"",COUNTIF(T.2[Tên loại
Doanh thu / Chi phí],F1496)=0),"Tên loại DT/CP chưa được khai báo vào DS Tên loại DTCP","")))</f>
        <v/>
      </c>
      <c r="N1496" s="7" t="str">
        <f t="shared" si="71"/>
        <v/>
      </c>
    </row>
    <row r="1497" spans="2:14" ht="27.75" customHeight="1" x14ac:dyDescent="0.2">
      <c r="B1497" s="7">
        <f t="shared" si="72"/>
        <v>1495</v>
      </c>
      <c r="C1497" s="24"/>
      <c r="D1497" s="16"/>
      <c r="E1497" s="2"/>
      <c r="F1497" s="16"/>
      <c r="G1497" s="13"/>
      <c r="H1497" s="13"/>
      <c r="I1497" s="13"/>
      <c r="J1497" s="21" t="str">
        <f t="shared" si="73"/>
        <v/>
      </c>
      <c r="K1497" s="34" t="str">
        <f>IF(OR(G1497&lt;&gt;"",H1497&lt;&gt;""),'Thông Tin Chung'!$L$3,"")</f>
        <v/>
      </c>
      <c r="L1497" s="2"/>
      <c r="M1497" s="7" t="str">
        <f>IF(AND(G1497="",H1497=""),"",IF(OR(C1497&lt;NgayBatDau,C1497&gt;NgayKetThuc),"Ngày tháng phải nằm trong kỳ kế toán",IF(AND(F1497&lt;&gt;"",COUNTIF(T.2[Tên loại
Doanh thu / Chi phí],F1497)=0),"Tên loại DT/CP chưa được khai báo vào DS Tên loại DTCP","")))</f>
        <v/>
      </c>
      <c r="N1497" s="7" t="str">
        <f t="shared" si="71"/>
        <v/>
      </c>
    </row>
    <row r="1498" spans="2:14" ht="27.75" customHeight="1" x14ac:dyDescent="0.2">
      <c r="B1498" s="7">
        <f t="shared" si="72"/>
        <v>1496</v>
      </c>
      <c r="C1498" s="24"/>
      <c r="D1498" s="16"/>
      <c r="E1498" s="2"/>
      <c r="F1498" s="16"/>
      <c r="G1498" s="13"/>
      <c r="H1498" s="13"/>
      <c r="I1498" s="13"/>
      <c r="J1498" s="21" t="str">
        <f t="shared" si="73"/>
        <v/>
      </c>
      <c r="K1498" s="34" t="str">
        <f>IF(OR(G1498&lt;&gt;"",H1498&lt;&gt;""),'Thông Tin Chung'!$L$3,"")</f>
        <v/>
      </c>
      <c r="L1498" s="2"/>
      <c r="M1498" s="7" t="str">
        <f>IF(AND(G1498="",H1498=""),"",IF(OR(C1498&lt;NgayBatDau,C1498&gt;NgayKetThuc),"Ngày tháng phải nằm trong kỳ kế toán",IF(AND(F1498&lt;&gt;"",COUNTIF(T.2[Tên loại
Doanh thu / Chi phí],F1498)=0),"Tên loại DT/CP chưa được khai báo vào DS Tên loại DTCP","")))</f>
        <v/>
      </c>
      <c r="N1498" s="7" t="str">
        <f t="shared" si="71"/>
        <v/>
      </c>
    </row>
    <row r="1499" spans="2:14" ht="27.75" customHeight="1" x14ac:dyDescent="0.2">
      <c r="B1499" s="7">
        <f t="shared" si="72"/>
        <v>1497</v>
      </c>
      <c r="C1499" s="24"/>
      <c r="D1499" s="16"/>
      <c r="E1499" s="2"/>
      <c r="F1499" s="16"/>
      <c r="G1499" s="13"/>
      <c r="H1499" s="13"/>
      <c r="I1499" s="13"/>
      <c r="J1499" s="21" t="str">
        <f t="shared" si="73"/>
        <v/>
      </c>
      <c r="K1499" s="34" t="str">
        <f>IF(OR(G1499&lt;&gt;"",H1499&lt;&gt;""),'Thông Tin Chung'!$L$3,"")</f>
        <v/>
      </c>
      <c r="L1499" s="2"/>
      <c r="M1499" s="7" t="str">
        <f>IF(AND(G1499="",H1499=""),"",IF(OR(C1499&lt;NgayBatDau,C1499&gt;NgayKetThuc),"Ngày tháng phải nằm trong kỳ kế toán",IF(AND(F1499&lt;&gt;"",COUNTIF(T.2[Tên loại
Doanh thu / Chi phí],F1499)=0),"Tên loại DT/CP chưa được khai báo vào DS Tên loại DTCP","")))</f>
        <v/>
      </c>
      <c r="N1499" s="7" t="str">
        <f t="shared" si="71"/>
        <v/>
      </c>
    </row>
    <row r="1500" spans="2:14" ht="27.75" customHeight="1" x14ac:dyDescent="0.2">
      <c r="B1500" s="7">
        <f t="shared" si="72"/>
        <v>1498</v>
      </c>
      <c r="C1500" s="24"/>
      <c r="D1500" s="16"/>
      <c r="E1500" s="2"/>
      <c r="F1500" s="16"/>
      <c r="G1500" s="13"/>
      <c r="H1500" s="13"/>
      <c r="I1500" s="13"/>
      <c r="J1500" s="21" t="str">
        <f t="shared" si="73"/>
        <v/>
      </c>
      <c r="K1500" s="34" t="str">
        <f>IF(OR(G1500&lt;&gt;"",H1500&lt;&gt;""),'Thông Tin Chung'!$L$3,"")</f>
        <v/>
      </c>
      <c r="L1500" s="2"/>
      <c r="M1500" s="7" t="str">
        <f>IF(AND(G1500="",H1500=""),"",IF(OR(C1500&lt;NgayBatDau,C1500&gt;NgayKetThuc),"Ngày tháng phải nằm trong kỳ kế toán",IF(AND(F1500&lt;&gt;"",COUNTIF(T.2[Tên loại
Doanh thu / Chi phí],F1500)=0),"Tên loại DT/CP chưa được khai báo vào DS Tên loại DTCP","")))</f>
        <v/>
      </c>
      <c r="N1500" s="7" t="str">
        <f t="shared" si="71"/>
        <v/>
      </c>
    </row>
    <row r="1501" spans="2:14" ht="27.75" customHeight="1" x14ac:dyDescent="0.2">
      <c r="B1501" s="7">
        <f t="shared" si="72"/>
        <v>1499</v>
      </c>
      <c r="C1501" s="24"/>
      <c r="D1501" s="16"/>
      <c r="E1501" s="2"/>
      <c r="F1501" s="16"/>
      <c r="G1501" s="13"/>
      <c r="H1501" s="13"/>
      <c r="I1501" s="13"/>
      <c r="J1501" s="21" t="str">
        <f t="shared" si="73"/>
        <v/>
      </c>
      <c r="K1501" s="34" t="str">
        <f>IF(OR(G1501&lt;&gt;"",H1501&lt;&gt;""),'Thông Tin Chung'!$L$3,"")</f>
        <v/>
      </c>
      <c r="L1501" s="2"/>
      <c r="M1501" s="7" t="str">
        <f>IF(AND(G1501="",H1501=""),"",IF(OR(C1501&lt;NgayBatDau,C1501&gt;NgayKetThuc),"Ngày tháng phải nằm trong kỳ kế toán",IF(AND(F1501&lt;&gt;"",COUNTIF(T.2[Tên loại
Doanh thu / Chi phí],F1501)=0),"Tên loại DT/CP chưa được khai báo vào DS Tên loại DTCP","")))</f>
        <v/>
      </c>
      <c r="N1501" s="7" t="str">
        <f t="shared" si="71"/>
        <v/>
      </c>
    </row>
    <row r="1502" spans="2:14" ht="27.75" customHeight="1" x14ac:dyDescent="0.2">
      <c r="B1502" s="7">
        <f t="shared" si="72"/>
        <v>1500</v>
      </c>
      <c r="C1502" s="24"/>
      <c r="D1502" s="16"/>
      <c r="E1502" s="2"/>
      <c r="F1502" s="16"/>
      <c r="G1502" s="13"/>
      <c r="H1502" s="13"/>
      <c r="I1502" s="13"/>
      <c r="J1502" s="21" t="str">
        <f t="shared" si="73"/>
        <v/>
      </c>
      <c r="K1502" s="34" t="str">
        <f>IF(OR(G1502&lt;&gt;"",H1502&lt;&gt;""),'Thông Tin Chung'!$L$3,"")</f>
        <v/>
      </c>
      <c r="L1502" s="2"/>
      <c r="M1502" s="7" t="str">
        <f>IF(AND(G1502="",H1502=""),"",IF(OR(C1502&lt;NgayBatDau,C1502&gt;NgayKetThuc),"Ngày tháng phải nằm trong kỳ kế toán",IF(AND(F1502&lt;&gt;"",COUNTIF(T.2[Tên loại
Doanh thu / Chi phí],F1502)=0),"Tên loại DT/CP chưa được khai báo vào DS Tên loại DTCP","")))</f>
        <v/>
      </c>
      <c r="N1502" s="7" t="str">
        <f t="shared" si="71"/>
        <v/>
      </c>
    </row>
    <row r="1503" spans="2:14" ht="27.75" customHeight="1" x14ac:dyDescent="0.2">
      <c r="B1503" s="74" t="s">
        <v>9</v>
      </c>
      <c r="C1503" s="74" t="s">
        <v>9</v>
      </c>
      <c r="D1503" s="75" t="s">
        <v>10</v>
      </c>
      <c r="E1503" s="74" t="s">
        <v>9</v>
      </c>
      <c r="F1503" s="74" t="s">
        <v>9</v>
      </c>
      <c r="G1503" s="76">
        <f>SUBTOTAL(9,N.1[Thu
(Doanh thu)])</f>
        <v>0</v>
      </c>
      <c r="H1503" s="76">
        <f>SUBTOTAL(9,N.1[Chi
(Chi phí)])</f>
        <v>0</v>
      </c>
      <c r="I1503" s="74" t="s">
        <v>9</v>
      </c>
      <c r="J1503" s="57">
        <f>SUBTOTAL(9,N.1[Tổng cộng
(Giá có thuế)])</f>
        <v>0</v>
      </c>
      <c r="K1503" s="74" t="s">
        <v>9</v>
      </c>
      <c r="L1503" s="74" t="s">
        <v>9</v>
      </c>
      <c r="M1503" s="72" t="s">
        <v>9</v>
      </c>
      <c r="N1503" s="74" t="s">
        <v>9</v>
      </c>
    </row>
  </sheetData>
  <conditionalFormatting sqref="C3:M1502">
    <cfRule type="expression" dxfId="170" priority="1">
      <formula>$M3&lt;&gt;""</formula>
    </cfRule>
  </conditionalFormatting>
  <dataValidations count="2">
    <dataValidation type="list" allowBlank="1" showInputMessage="1" showErrorMessage="1" sqref="F3:F1502">
      <formula1>T.2TenLoaiDTCP</formula1>
    </dataValidation>
    <dataValidation type="list" allowBlank="1" showInputMessage="1" showErrorMessage="1" sqref="K3:K1502">
      <formula1>T.3TenTaiKhoan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59</vt:i4>
      </vt:variant>
    </vt:vector>
  </HeadingPairs>
  <TitlesOfParts>
    <vt:vector size="78" baseType="lpstr">
      <vt:lpstr>Thông Tin Chung</vt:lpstr>
      <vt:lpstr>Danh Sách Sản Phẩm</vt:lpstr>
      <vt:lpstr>Danh Sách Khách Hàng</vt:lpstr>
      <vt:lpstr>Danh Sách Nhà Cung Cấp</vt:lpstr>
      <vt:lpstr>Tài Sản Khấu Hao</vt:lpstr>
      <vt:lpstr>Bảng Lương Công Nhân Viên</vt:lpstr>
      <vt:lpstr>Mua Hàng Và Trả Tiền</vt:lpstr>
      <vt:lpstr>Bán Hàng Và Thu Tiền</vt:lpstr>
      <vt:lpstr>Nghiệp Vụ Khác</vt:lpstr>
      <vt:lpstr>Báo Cáo Dòng Tiền</vt:lpstr>
      <vt:lpstr>Báo Cáo Công Nợ</vt:lpstr>
      <vt:lpstr>Báo Cáo Nhập Xuất Tồn</vt:lpstr>
      <vt:lpstr>Báo Cáo Tổng Hợp</vt:lpstr>
      <vt:lpstr>Báo Cáo Tổng Hợp Full</vt:lpstr>
      <vt:lpstr>In Phiếu Xuất Kho</vt:lpstr>
      <vt:lpstr>In Phiếu Bán Hàng</vt:lpstr>
      <vt:lpstr>Báo Cáo (4)</vt:lpstr>
      <vt:lpstr>Sheet1 (8)</vt:lpstr>
      <vt:lpstr>Sheet1</vt:lpstr>
      <vt:lpstr>'Báo Cáo Tổng Hợp'!B2MaTuyen</vt:lpstr>
      <vt:lpstr>B2MaTuyen</vt:lpstr>
      <vt:lpstr>'Báo Cáo Tổng Hợp'!B2SoHDBH</vt:lpstr>
      <vt:lpstr>B2SoHDBH</vt:lpstr>
      <vt:lpstr>B3DenNgay</vt:lpstr>
      <vt:lpstr>B3LocDenNgay</vt:lpstr>
      <vt:lpstr>B3LocTuNgay</vt:lpstr>
      <vt:lpstr>B3TuNgay</vt:lpstr>
      <vt:lpstr>B4DenNgay</vt:lpstr>
      <vt:lpstr>B4LocDenNgay</vt:lpstr>
      <vt:lpstr>B4LocTuNgay</vt:lpstr>
      <vt:lpstr>B4TuNgay</vt:lpstr>
      <vt:lpstr>B5DenNgay</vt:lpstr>
      <vt:lpstr>B5LocDenNgay</vt:lpstr>
      <vt:lpstr>B5LocTuNgay</vt:lpstr>
      <vt:lpstr>B5TuNgay</vt:lpstr>
      <vt:lpstr>'Báo Cáo Tổng Hợp'!B6DoanhThuKH</vt:lpstr>
      <vt:lpstr>B6DoanhThuKH</vt:lpstr>
      <vt:lpstr>'Báo Cáo Tổng Hợp'!B6DoanhThuNVBH</vt:lpstr>
      <vt:lpstr>B6DoanhThuNVBH</vt:lpstr>
      <vt:lpstr>'Báo Cáo Tổng Hợp'!B6DoanhThuSP</vt:lpstr>
      <vt:lpstr>B6DoanhThuSP</vt:lpstr>
      <vt:lpstr>'Báo Cáo Tổng Hợp'!B6LoiNhuanGopNVBH</vt:lpstr>
      <vt:lpstr>B6LoiNhuanGopNVBH</vt:lpstr>
      <vt:lpstr>'Báo Cáo Tổng Hợp'!B6LoiNhuanKH</vt:lpstr>
      <vt:lpstr>B6LoiNhuanKH</vt:lpstr>
      <vt:lpstr>'Báo Cáo Tổng Hợp'!B6LoiNhuanSP</vt:lpstr>
      <vt:lpstr>B6LoiNhuanSP</vt:lpstr>
      <vt:lpstr>'Báo Cáo Tổng Hợp'!B6STTNVBH</vt:lpstr>
      <vt:lpstr>B6STTNVBH</vt:lpstr>
      <vt:lpstr>'Báo Cáo Tổng Hợp'!B6STTNhomKH</vt:lpstr>
      <vt:lpstr>B6STTNhomKH</vt:lpstr>
      <vt:lpstr>'Báo Cáo Tổng Hợp'!B6STTSP</vt:lpstr>
      <vt:lpstr>B6STTSP</vt:lpstr>
      <vt:lpstr>'Báo Cáo Tổng Hợp'!B6TenNVBH</vt:lpstr>
      <vt:lpstr>B6TenNVBH</vt:lpstr>
      <vt:lpstr>'Báo Cáo Tổng Hợp'!B6TenNhomKH</vt:lpstr>
      <vt:lpstr>B6TenNhomKH</vt:lpstr>
      <vt:lpstr>'Báo Cáo Tổng Hợp'!B6TenSP</vt:lpstr>
      <vt:lpstr>B6TenSP</vt:lpstr>
      <vt:lpstr>'Báo Cáo (4)'!D.1TenSanPham</vt:lpstr>
      <vt:lpstr>'Báo Cáo Tổng Hợp'!D.1TenSanPham</vt:lpstr>
      <vt:lpstr>D.1TenSanPham</vt:lpstr>
      <vt:lpstr>'Báo Cáo (4)'!D.2TenKhachHang</vt:lpstr>
      <vt:lpstr>'Báo Cáo Tổng Hợp'!D.2TenKhachHang</vt:lpstr>
      <vt:lpstr>D.2TenKhachHang</vt:lpstr>
      <vt:lpstr>'Báo Cáo (4)'!D.3TenNhaCungCap</vt:lpstr>
      <vt:lpstr>'Báo Cáo Tổng Hợp'!D.3TenNhaCungCap</vt:lpstr>
      <vt:lpstr>D.3TenNhaCungCap</vt:lpstr>
      <vt:lpstr>MaTuyenInPhieuBH</vt:lpstr>
      <vt:lpstr>NgayBatDau</vt:lpstr>
      <vt:lpstr>NgayKetThuc</vt:lpstr>
      <vt:lpstr>SoChungTuInPXK</vt:lpstr>
      <vt:lpstr>'Báo Cáo (4)'!T.2TenLoaiDTCP</vt:lpstr>
      <vt:lpstr>'Báo Cáo Tổng Hợp'!T.2TenLoaiDTCP</vt:lpstr>
      <vt:lpstr>T.2TenLoaiDTCP</vt:lpstr>
      <vt:lpstr>'Báo Cáo (4)'!T.3TenTaiKhoan</vt:lpstr>
      <vt:lpstr>'Báo Cáo Tổng Hợp'!T.3TenTaiKhoan</vt:lpstr>
      <vt:lpstr>T.3TenTaiKhoan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T3</dc:creator>
  <cp:lastModifiedBy>Freedom</cp:lastModifiedBy>
  <cp:lastPrinted>2015-05-17T17:44:54Z</cp:lastPrinted>
  <dcterms:created xsi:type="dcterms:W3CDTF">2015-05-06T00:45:23Z</dcterms:created>
  <dcterms:modified xsi:type="dcterms:W3CDTF">2020-09-24T07:04:51Z</dcterms:modified>
</cp:coreProperties>
</file>